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l\Dropbox\R&amp;D - Trade Tech\"/>
    </mc:Choice>
  </mc:AlternateContent>
  <xr:revisionPtr revIDLastSave="0" documentId="13_ncr:1_{7999360C-51B7-4BD1-8C6B-6114E549BBE1}" xr6:coauthVersionLast="47" xr6:coauthVersionMax="47" xr10:uidLastSave="{00000000-0000-0000-0000-000000000000}"/>
  <bookViews>
    <workbookView xWindow="-120" yWindow="16080" windowWidth="29040" windowHeight="15720" xr2:uid="{00000000-000D-0000-FFFF-FFFF00000000}"/>
  </bookViews>
  <sheets>
    <sheet name="Chart" sheetId="2" r:id="rId1"/>
    <sheet name="Calc" sheetId="1" r:id="rId2"/>
    <sheet name="Daily Data ADJ" sheetId="3" r:id="rId3"/>
    <sheet name="QUANDL MULTPL SP500_DIV_YIELD_M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7" i="1" l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F74" i="1"/>
  <c r="AF75" i="1"/>
  <c r="AF76" i="1"/>
  <c r="AF77" i="1"/>
  <c r="AF78" i="1"/>
  <c r="AF79" i="1"/>
  <c r="AF80" i="1"/>
  <c r="AF81" i="1"/>
  <c r="AF82" i="1"/>
  <c r="AF83" i="1"/>
  <c r="AF84" i="1"/>
  <c r="AF85" i="1"/>
  <c r="AF86" i="1"/>
  <c r="AF87" i="1"/>
  <c r="AF88" i="1"/>
  <c r="AF89" i="1"/>
  <c r="AF90" i="1"/>
  <c r="AF91" i="1"/>
  <c r="AF92" i="1"/>
  <c r="AF93" i="1"/>
  <c r="AF94" i="1"/>
  <c r="AF95" i="1"/>
  <c r="AF96" i="1"/>
  <c r="AF97" i="1"/>
  <c r="AF98" i="1"/>
  <c r="AF99" i="1"/>
  <c r="AF100" i="1"/>
  <c r="AF101" i="1"/>
  <c r="AF102" i="1"/>
  <c r="AF103" i="1"/>
  <c r="AF104" i="1"/>
  <c r="AF105" i="1"/>
  <c r="AF106" i="1"/>
  <c r="AF107" i="1"/>
  <c r="AF108" i="1"/>
  <c r="AF109" i="1"/>
  <c r="AF110" i="1"/>
  <c r="AF111" i="1"/>
  <c r="AF112" i="1"/>
  <c r="AF113" i="1"/>
  <c r="AF114" i="1"/>
  <c r="AF115" i="1"/>
  <c r="AF116" i="1"/>
  <c r="AF117" i="1"/>
  <c r="AF118" i="1"/>
  <c r="AF119" i="1"/>
  <c r="AF120" i="1"/>
  <c r="AF121" i="1"/>
  <c r="AF122" i="1"/>
  <c r="AF123" i="1"/>
  <c r="AF124" i="1"/>
  <c r="AF125" i="1"/>
  <c r="AF126" i="1"/>
  <c r="AF127" i="1"/>
  <c r="AF128" i="1"/>
  <c r="AF129" i="1"/>
  <c r="AF130" i="1"/>
  <c r="AF131" i="1"/>
  <c r="AF132" i="1"/>
  <c r="AF133" i="1"/>
  <c r="AF134" i="1"/>
  <c r="AF135" i="1"/>
  <c r="AF136" i="1"/>
  <c r="AF137" i="1"/>
  <c r="AF138" i="1"/>
  <c r="AF139" i="1"/>
  <c r="AF140" i="1"/>
  <c r="AF141" i="1"/>
  <c r="AF142" i="1"/>
  <c r="AF143" i="1"/>
  <c r="AF144" i="1"/>
  <c r="AF145" i="1"/>
  <c r="AF146" i="1"/>
  <c r="AF147" i="1"/>
  <c r="AF148" i="1"/>
  <c r="AF149" i="1"/>
  <c r="AF150" i="1"/>
  <c r="AF151" i="1"/>
  <c r="AF152" i="1"/>
  <c r="AF153" i="1"/>
  <c r="AF154" i="1"/>
  <c r="AF155" i="1"/>
  <c r="AF156" i="1"/>
  <c r="AF157" i="1"/>
  <c r="AF158" i="1"/>
  <c r="AF159" i="1"/>
  <c r="AF160" i="1"/>
  <c r="AF161" i="1"/>
  <c r="AF162" i="1"/>
  <c r="AF163" i="1"/>
  <c r="AF164" i="1"/>
  <c r="AF165" i="1"/>
  <c r="AF166" i="1"/>
  <c r="AF167" i="1"/>
  <c r="AF168" i="1"/>
  <c r="AF169" i="1"/>
  <c r="AF170" i="1"/>
  <c r="AF171" i="1"/>
  <c r="AF172" i="1"/>
  <c r="AF173" i="1"/>
  <c r="AF174" i="1"/>
  <c r="AF175" i="1"/>
  <c r="AF176" i="1"/>
  <c r="AF177" i="1"/>
  <c r="AF178" i="1"/>
  <c r="AF179" i="1"/>
  <c r="AF180" i="1"/>
  <c r="AF181" i="1"/>
  <c r="AF182" i="1"/>
  <c r="AF183" i="1"/>
  <c r="AF184" i="1"/>
  <c r="AF185" i="1"/>
  <c r="AF186" i="1"/>
  <c r="AF187" i="1"/>
  <c r="AF188" i="1"/>
  <c r="AF189" i="1"/>
  <c r="AF190" i="1"/>
  <c r="AF191" i="1"/>
  <c r="AF192" i="1"/>
  <c r="AF193" i="1"/>
  <c r="AF194" i="1"/>
  <c r="AF195" i="1"/>
  <c r="AF196" i="1"/>
  <c r="AF197" i="1"/>
  <c r="AF198" i="1"/>
  <c r="AF199" i="1"/>
  <c r="AF200" i="1"/>
  <c r="AF201" i="1"/>
  <c r="AF202" i="1"/>
  <c r="AF203" i="1"/>
  <c r="AF204" i="1"/>
  <c r="AF205" i="1"/>
  <c r="AF206" i="1"/>
  <c r="AF207" i="1"/>
  <c r="AF208" i="1"/>
  <c r="AF209" i="1"/>
  <c r="AF210" i="1"/>
  <c r="AF211" i="1"/>
  <c r="AF212" i="1"/>
  <c r="AF213" i="1"/>
  <c r="AF214" i="1"/>
  <c r="AF215" i="1"/>
  <c r="AF216" i="1"/>
  <c r="AF217" i="1"/>
  <c r="AF218" i="1"/>
  <c r="AF219" i="1"/>
  <c r="AF220" i="1"/>
  <c r="AF221" i="1"/>
  <c r="AF222" i="1"/>
  <c r="AF223" i="1"/>
  <c r="AF224" i="1"/>
  <c r="AF225" i="1"/>
  <c r="AF226" i="1"/>
  <c r="AF227" i="1"/>
  <c r="AF228" i="1"/>
  <c r="AF229" i="1"/>
  <c r="AF230" i="1"/>
  <c r="AF231" i="1"/>
  <c r="AF232" i="1"/>
  <c r="AF233" i="1"/>
  <c r="AF234" i="1"/>
  <c r="AF235" i="1"/>
  <c r="AF236" i="1"/>
  <c r="AF237" i="1"/>
  <c r="AF238" i="1"/>
  <c r="AF239" i="1"/>
  <c r="AF240" i="1"/>
  <c r="AF241" i="1"/>
  <c r="AF242" i="1"/>
  <c r="AF243" i="1"/>
  <c r="AF244" i="1"/>
  <c r="AF245" i="1"/>
  <c r="AF246" i="1"/>
  <c r="AF247" i="1"/>
  <c r="AF248" i="1"/>
  <c r="AF249" i="1"/>
  <c r="AF250" i="1"/>
  <c r="AF251" i="1"/>
  <c r="AF252" i="1"/>
  <c r="AF253" i="1"/>
  <c r="AF254" i="1"/>
  <c r="AF255" i="1"/>
  <c r="AF256" i="1"/>
  <c r="AF257" i="1"/>
  <c r="AF258" i="1"/>
  <c r="AF259" i="1"/>
  <c r="AF260" i="1"/>
  <c r="AF261" i="1"/>
  <c r="AF262" i="1"/>
  <c r="AF263" i="1"/>
  <c r="AF264" i="1"/>
  <c r="AF265" i="1"/>
  <c r="AF266" i="1"/>
  <c r="AF267" i="1"/>
  <c r="AF268" i="1"/>
  <c r="AF269" i="1"/>
  <c r="AF270" i="1"/>
  <c r="AF271" i="1"/>
  <c r="AF272" i="1"/>
  <c r="AF273" i="1"/>
  <c r="AF274" i="1"/>
  <c r="AF275" i="1"/>
  <c r="AF276" i="1"/>
  <c r="AF277" i="1"/>
  <c r="AF278" i="1"/>
  <c r="AF279" i="1"/>
  <c r="AF280" i="1"/>
  <c r="AF281" i="1"/>
  <c r="AF282" i="1"/>
  <c r="AF283" i="1"/>
  <c r="AF284" i="1"/>
  <c r="AF285" i="1"/>
  <c r="AF286" i="1"/>
  <c r="AF287" i="1"/>
  <c r="AF288" i="1"/>
  <c r="AF289" i="1"/>
  <c r="AF290" i="1"/>
  <c r="AF291" i="1"/>
  <c r="AF292" i="1"/>
  <c r="AF293" i="1"/>
  <c r="AF294" i="1"/>
  <c r="AF295" i="1"/>
  <c r="AF296" i="1"/>
  <c r="AF297" i="1"/>
  <c r="AF298" i="1"/>
  <c r="AF299" i="1"/>
  <c r="AF300" i="1"/>
  <c r="AF301" i="1"/>
  <c r="AF302" i="1"/>
  <c r="AF303" i="1"/>
  <c r="AF304" i="1"/>
  <c r="AF305" i="1"/>
  <c r="AF306" i="1"/>
  <c r="AF307" i="1"/>
  <c r="AF308" i="1"/>
  <c r="AF309" i="1"/>
  <c r="AF310" i="1"/>
  <c r="AF311" i="1"/>
  <c r="AF312" i="1"/>
  <c r="AF313" i="1"/>
  <c r="AF314" i="1"/>
  <c r="AF315" i="1"/>
  <c r="AF316" i="1"/>
  <c r="AF317" i="1"/>
  <c r="AF318" i="1"/>
  <c r="AF319" i="1"/>
  <c r="AF320" i="1"/>
  <c r="AF321" i="1"/>
  <c r="AF322" i="1"/>
  <c r="AF323" i="1"/>
  <c r="AF324" i="1"/>
  <c r="AF325" i="1"/>
  <c r="AF326" i="1"/>
  <c r="AF327" i="1"/>
  <c r="AF328" i="1"/>
  <c r="AF329" i="1"/>
  <c r="AF330" i="1"/>
  <c r="AF331" i="1"/>
  <c r="AF332" i="1"/>
  <c r="AF333" i="1"/>
  <c r="AF334" i="1"/>
  <c r="AF335" i="1"/>
  <c r="AF336" i="1"/>
  <c r="AF337" i="1"/>
  <c r="AF338" i="1"/>
  <c r="AF339" i="1"/>
  <c r="AF340" i="1"/>
  <c r="AF341" i="1"/>
  <c r="AF342" i="1"/>
  <c r="AF343" i="1"/>
  <c r="AF344" i="1"/>
  <c r="AF345" i="1"/>
  <c r="AF346" i="1"/>
  <c r="AF347" i="1"/>
  <c r="AF348" i="1"/>
  <c r="AF349" i="1"/>
  <c r="AF350" i="1"/>
  <c r="AF351" i="1"/>
  <c r="AF352" i="1"/>
  <c r="AF353" i="1"/>
  <c r="AF354" i="1"/>
  <c r="AF355" i="1"/>
  <c r="AF356" i="1"/>
  <c r="AF357" i="1"/>
  <c r="AF358" i="1"/>
  <c r="AF359" i="1"/>
  <c r="AF360" i="1"/>
  <c r="AF361" i="1"/>
  <c r="AF362" i="1"/>
  <c r="AF363" i="1"/>
  <c r="AF364" i="1"/>
  <c r="AF365" i="1"/>
  <c r="AF366" i="1"/>
  <c r="AF367" i="1"/>
  <c r="AF368" i="1"/>
  <c r="AF369" i="1"/>
  <c r="AF370" i="1"/>
  <c r="AF371" i="1"/>
  <c r="AF372" i="1"/>
  <c r="AF373" i="1"/>
  <c r="AF374" i="1"/>
  <c r="AF375" i="1"/>
  <c r="AF376" i="1"/>
  <c r="AF377" i="1"/>
  <c r="AF378" i="1"/>
  <c r="AF379" i="1"/>
  <c r="AF380" i="1"/>
  <c r="AF381" i="1"/>
  <c r="AF382" i="1"/>
  <c r="AF383" i="1"/>
  <c r="AF384" i="1"/>
  <c r="AF385" i="1"/>
  <c r="AF386" i="1"/>
  <c r="AF387" i="1"/>
  <c r="AF388" i="1"/>
  <c r="AF389" i="1"/>
  <c r="AF390" i="1"/>
  <c r="AF391" i="1"/>
  <c r="AF392" i="1"/>
  <c r="AF393" i="1"/>
  <c r="AF394" i="1"/>
  <c r="AF395" i="1"/>
  <c r="AF396" i="1"/>
  <c r="AF397" i="1"/>
  <c r="AF398" i="1"/>
  <c r="AF399" i="1"/>
  <c r="AF400" i="1"/>
  <c r="AF401" i="1"/>
  <c r="AF402" i="1"/>
  <c r="AF403" i="1"/>
  <c r="AF404" i="1"/>
  <c r="AF405" i="1"/>
  <c r="AF406" i="1"/>
  <c r="AF407" i="1"/>
  <c r="AF408" i="1"/>
  <c r="AF409" i="1"/>
  <c r="AF410" i="1"/>
  <c r="AF411" i="1"/>
  <c r="AF412" i="1"/>
  <c r="AF413" i="1"/>
  <c r="AF414" i="1"/>
  <c r="AF415" i="1"/>
  <c r="AF416" i="1"/>
  <c r="AF417" i="1"/>
  <c r="AF418" i="1"/>
  <c r="AF419" i="1"/>
  <c r="AF420" i="1"/>
  <c r="AF421" i="1"/>
  <c r="AF422" i="1"/>
  <c r="AF423" i="1"/>
  <c r="AF424" i="1"/>
  <c r="AF425" i="1"/>
  <c r="AF426" i="1"/>
  <c r="AF427" i="1"/>
  <c r="AF428" i="1"/>
  <c r="AF429" i="1"/>
  <c r="AF430" i="1"/>
  <c r="AF431" i="1"/>
  <c r="AF432" i="1"/>
  <c r="AF433" i="1"/>
  <c r="AF434" i="1"/>
  <c r="AF435" i="1"/>
  <c r="AF436" i="1"/>
  <c r="AF437" i="1"/>
  <c r="AF438" i="1"/>
  <c r="AF439" i="1"/>
  <c r="AF440" i="1"/>
  <c r="AF441" i="1"/>
  <c r="AF442" i="1"/>
  <c r="AF443" i="1"/>
  <c r="AF444" i="1"/>
  <c r="AF445" i="1"/>
  <c r="AF446" i="1"/>
  <c r="AF447" i="1"/>
  <c r="AF448" i="1"/>
  <c r="AF449" i="1"/>
  <c r="AF450" i="1"/>
  <c r="AF451" i="1"/>
  <c r="AF452" i="1"/>
  <c r="AF453" i="1"/>
  <c r="AF454" i="1"/>
  <c r="AF455" i="1"/>
  <c r="AF456" i="1"/>
  <c r="AF457" i="1"/>
  <c r="AF458" i="1"/>
  <c r="AF459" i="1"/>
  <c r="AF460" i="1"/>
  <c r="AF461" i="1"/>
  <c r="AF462" i="1"/>
  <c r="AF463" i="1"/>
  <c r="AF464" i="1"/>
  <c r="AF465" i="1"/>
  <c r="AF466" i="1"/>
  <c r="AF467" i="1"/>
  <c r="AF468" i="1"/>
  <c r="AF469" i="1"/>
  <c r="AF470" i="1"/>
  <c r="AF471" i="1"/>
  <c r="AF472" i="1"/>
  <c r="AF473" i="1"/>
  <c r="AF474" i="1"/>
  <c r="AF475" i="1"/>
  <c r="AF476" i="1"/>
  <c r="AF477" i="1"/>
  <c r="AF478" i="1"/>
  <c r="AF479" i="1"/>
  <c r="AF480" i="1"/>
  <c r="AF481" i="1"/>
  <c r="AF482" i="1"/>
  <c r="AF483" i="1"/>
  <c r="AF484" i="1"/>
  <c r="AF485" i="1"/>
  <c r="AF486" i="1"/>
  <c r="AF487" i="1"/>
  <c r="AF488" i="1"/>
  <c r="AF489" i="1"/>
  <c r="AF490" i="1"/>
  <c r="AF491" i="1"/>
  <c r="AF492" i="1"/>
  <c r="AF493" i="1"/>
  <c r="AF494" i="1"/>
  <c r="AF495" i="1"/>
  <c r="AF496" i="1"/>
  <c r="AF497" i="1"/>
  <c r="AF498" i="1"/>
  <c r="AF499" i="1"/>
  <c r="AF500" i="1"/>
  <c r="AF501" i="1"/>
  <c r="AF502" i="1"/>
  <c r="AF503" i="1"/>
  <c r="AF504" i="1"/>
  <c r="AF505" i="1"/>
  <c r="AF506" i="1"/>
  <c r="AF507" i="1"/>
  <c r="AF508" i="1"/>
  <c r="AF509" i="1"/>
  <c r="AF510" i="1"/>
  <c r="AF511" i="1"/>
  <c r="AF512" i="1"/>
  <c r="AF513" i="1"/>
  <c r="AF514" i="1"/>
  <c r="AF515" i="1"/>
  <c r="AF516" i="1"/>
  <c r="AF517" i="1"/>
  <c r="AF518" i="1"/>
  <c r="AF519" i="1"/>
  <c r="AF520" i="1"/>
  <c r="AF521" i="1"/>
  <c r="AF522" i="1"/>
  <c r="AF523" i="1"/>
  <c r="AF524" i="1"/>
  <c r="AF525" i="1"/>
  <c r="AF526" i="1"/>
  <c r="AF527" i="1"/>
  <c r="AF528" i="1"/>
  <c r="AF529" i="1"/>
  <c r="AF530" i="1"/>
  <c r="AF531" i="1"/>
  <c r="AF532" i="1"/>
  <c r="AF533" i="1"/>
  <c r="AF534" i="1"/>
  <c r="AF535" i="1"/>
  <c r="AF536" i="1"/>
  <c r="AF537" i="1"/>
  <c r="AF538" i="1"/>
  <c r="AF539" i="1"/>
  <c r="AF540" i="1"/>
  <c r="AF541" i="1"/>
  <c r="AF542" i="1"/>
  <c r="AF543" i="1"/>
  <c r="AF544" i="1"/>
  <c r="AF545" i="1"/>
  <c r="AF546" i="1"/>
  <c r="AF547" i="1"/>
  <c r="AF548" i="1"/>
  <c r="AF549" i="1"/>
  <c r="AF550" i="1"/>
  <c r="AF551" i="1"/>
  <c r="AF552" i="1"/>
  <c r="AF553" i="1"/>
  <c r="AF554" i="1"/>
  <c r="AF555" i="1"/>
  <c r="AF556" i="1"/>
  <c r="AF557" i="1"/>
  <c r="AF558" i="1"/>
  <c r="AF559" i="1"/>
  <c r="AF560" i="1"/>
  <c r="AF561" i="1"/>
  <c r="AF562" i="1"/>
  <c r="AF563" i="1"/>
  <c r="AF564" i="1"/>
  <c r="AF565" i="1"/>
  <c r="AF566" i="1"/>
  <c r="AF567" i="1"/>
  <c r="AF568" i="1"/>
  <c r="AF569" i="1"/>
  <c r="AF570" i="1"/>
  <c r="AF571" i="1"/>
  <c r="AF572" i="1"/>
  <c r="AF573" i="1"/>
  <c r="AF574" i="1"/>
  <c r="AF575" i="1"/>
  <c r="AF576" i="1"/>
  <c r="AF577" i="1"/>
  <c r="AF578" i="1"/>
  <c r="AF579" i="1"/>
  <c r="AF580" i="1"/>
  <c r="AF581" i="1"/>
  <c r="AF582" i="1"/>
  <c r="AF583" i="1"/>
  <c r="AF584" i="1"/>
  <c r="AF585" i="1"/>
  <c r="AF586" i="1"/>
  <c r="AF587" i="1"/>
  <c r="AF588" i="1"/>
  <c r="AF589" i="1"/>
  <c r="AF590" i="1"/>
  <c r="AF591" i="1"/>
  <c r="AF592" i="1"/>
  <c r="AF593" i="1"/>
  <c r="AF594" i="1"/>
  <c r="AF595" i="1"/>
  <c r="AF596" i="1"/>
  <c r="AF597" i="1"/>
  <c r="AF598" i="1"/>
  <c r="AF599" i="1"/>
  <c r="AF600" i="1"/>
  <c r="AF601" i="1"/>
  <c r="AF602" i="1"/>
  <c r="AF603" i="1"/>
  <c r="AF604" i="1"/>
  <c r="AF605" i="1"/>
  <c r="AF606" i="1"/>
  <c r="AF607" i="1"/>
  <c r="AF608" i="1"/>
  <c r="AF609" i="1"/>
  <c r="AF610" i="1"/>
  <c r="AF611" i="1"/>
  <c r="AF612" i="1"/>
  <c r="AF613" i="1"/>
  <c r="AF614" i="1"/>
  <c r="AF615" i="1"/>
  <c r="AF616" i="1"/>
  <c r="AF617" i="1"/>
  <c r="AF618" i="1"/>
  <c r="AF619" i="1"/>
  <c r="AF620" i="1"/>
  <c r="AF621" i="1"/>
  <c r="AF622" i="1"/>
  <c r="AF623" i="1"/>
  <c r="AF624" i="1"/>
  <c r="AF625" i="1"/>
  <c r="AF626" i="1"/>
  <c r="AF627" i="1"/>
  <c r="AF628" i="1"/>
  <c r="AF629" i="1"/>
  <c r="AF630" i="1"/>
  <c r="AF631" i="1"/>
  <c r="AF632" i="1"/>
  <c r="AF633" i="1"/>
  <c r="AF634" i="1"/>
  <c r="AF635" i="1"/>
  <c r="AF636" i="1"/>
  <c r="AF637" i="1"/>
  <c r="AF638" i="1"/>
  <c r="AF639" i="1"/>
  <c r="AF640" i="1"/>
  <c r="AF641" i="1"/>
  <c r="AF642" i="1"/>
  <c r="AF643" i="1"/>
  <c r="AF644" i="1"/>
  <c r="AF645" i="1"/>
  <c r="AF646" i="1"/>
  <c r="AF647" i="1"/>
  <c r="AF648" i="1"/>
  <c r="AF649" i="1"/>
  <c r="AF650" i="1"/>
  <c r="AF651" i="1"/>
  <c r="AF652" i="1"/>
  <c r="AF653" i="1"/>
  <c r="AF654" i="1"/>
  <c r="AF655" i="1"/>
  <c r="AF656" i="1"/>
  <c r="AF657" i="1"/>
  <c r="AF658" i="1"/>
  <c r="AF659" i="1"/>
  <c r="AF660" i="1"/>
  <c r="AF661" i="1"/>
  <c r="AF662" i="1"/>
  <c r="AF663" i="1"/>
  <c r="AF664" i="1"/>
  <c r="AF665" i="1"/>
  <c r="AF666" i="1"/>
  <c r="AF667" i="1"/>
  <c r="AF668" i="1"/>
  <c r="AF669" i="1"/>
  <c r="AF670" i="1"/>
  <c r="AF671" i="1"/>
  <c r="AF672" i="1"/>
  <c r="AF673" i="1"/>
  <c r="AF674" i="1"/>
  <c r="AF675" i="1"/>
  <c r="AF676" i="1"/>
  <c r="AF677" i="1"/>
  <c r="AF678" i="1"/>
  <c r="AF679" i="1"/>
  <c r="AF680" i="1"/>
  <c r="AF681" i="1"/>
  <c r="AF682" i="1"/>
  <c r="AF683" i="1"/>
  <c r="AF684" i="1"/>
  <c r="AF685" i="1"/>
  <c r="AF686" i="1"/>
  <c r="AF687" i="1"/>
  <c r="AF688" i="1"/>
  <c r="AF689" i="1"/>
  <c r="AF690" i="1"/>
  <c r="AF691" i="1"/>
  <c r="AF692" i="1"/>
  <c r="AF693" i="1"/>
  <c r="AF694" i="1"/>
  <c r="AF695" i="1"/>
  <c r="AF696" i="1"/>
  <c r="AF697" i="1"/>
  <c r="AF698" i="1"/>
  <c r="AF699" i="1"/>
  <c r="AF700" i="1"/>
  <c r="AF701" i="1"/>
  <c r="AF702" i="1"/>
  <c r="AF703" i="1"/>
  <c r="AF704" i="1"/>
  <c r="AF705" i="1"/>
  <c r="AF706" i="1"/>
  <c r="AF707" i="1"/>
  <c r="AF708" i="1"/>
  <c r="AF709" i="1"/>
  <c r="AF710" i="1"/>
  <c r="AF711" i="1"/>
  <c r="AF712" i="1"/>
  <c r="AF713" i="1"/>
  <c r="AF714" i="1"/>
  <c r="AF715" i="1"/>
  <c r="AF716" i="1"/>
  <c r="AF717" i="1"/>
  <c r="AF718" i="1"/>
  <c r="AF719" i="1"/>
  <c r="AF720" i="1"/>
  <c r="AF721" i="1"/>
  <c r="AF722" i="1"/>
  <c r="AF723" i="1"/>
  <c r="AF724" i="1"/>
  <c r="AF725" i="1"/>
  <c r="AF726" i="1"/>
  <c r="AF727" i="1"/>
  <c r="AF728" i="1"/>
  <c r="AF729" i="1"/>
  <c r="AF730" i="1"/>
  <c r="AF731" i="1"/>
  <c r="AF732" i="1"/>
  <c r="AF733" i="1"/>
  <c r="AF734" i="1"/>
  <c r="AF735" i="1"/>
  <c r="AF736" i="1"/>
  <c r="AF737" i="1"/>
  <c r="AF738" i="1"/>
  <c r="AF739" i="1"/>
  <c r="AF740" i="1"/>
  <c r="AF741" i="1"/>
  <c r="AF742" i="1"/>
  <c r="AF743" i="1"/>
  <c r="AF744" i="1"/>
  <c r="AF745" i="1"/>
  <c r="AF746" i="1"/>
  <c r="AF747" i="1"/>
  <c r="AF748" i="1"/>
  <c r="AF749" i="1"/>
  <c r="AF750" i="1"/>
  <c r="AF751" i="1"/>
  <c r="AF752" i="1"/>
  <c r="AF753" i="1"/>
  <c r="AF754" i="1"/>
  <c r="AF755" i="1"/>
  <c r="AF756" i="1"/>
  <c r="AF757" i="1"/>
  <c r="AF758" i="1"/>
  <c r="AF759" i="1"/>
  <c r="AF760" i="1"/>
  <c r="AF761" i="1"/>
  <c r="AF762" i="1"/>
  <c r="AF763" i="1"/>
  <c r="AF764" i="1"/>
  <c r="AF765" i="1"/>
  <c r="AF766" i="1"/>
  <c r="AF767" i="1"/>
  <c r="AF768" i="1"/>
  <c r="AF769" i="1"/>
  <c r="AF770" i="1"/>
  <c r="AF771" i="1"/>
  <c r="AF772" i="1"/>
  <c r="AF773" i="1"/>
  <c r="AF774" i="1"/>
  <c r="AF775" i="1"/>
  <c r="AF776" i="1"/>
  <c r="AF777" i="1"/>
  <c r="AF778" i="1"/>
  <c r="AF779" i="1"/>
  <c r="AF780" i="1"/>
  <c r="AF781" i="1"/>
  <c r="AF782" i="1"/>
  <c r="AF783" i="1"/>
  <c r="AF784" i="1"/>
  <c r="AF785" i="1"/>
  <c r="AF786" i="1"/>
  <c r="AF787" i="1"/>
  <c r="AF788" i="1"/>
  <c r="AF789" i="1"/>
  <c r="AF790" i="1"/>
  <c r="AF791" i="1"/>
  <c r="AF792" i="1"/>
  <c r="AF793" i="1"/>
  <c r="AF794" i="1"/>
  <c r="AF795" i="1"/>
  <c r="AF796" i="1"/>
  <c r="AF797" i="1"/>
  <c r="AF798" i="1"/>
  <c r="AF799" i="1"/>
  <c r="AF800" i="1"/>
  <c r="AF801" i="1"/>
  <c r="AF802" i="1"/>
  <c r="AF803" i="1"/>
  <c r="AF804" i="1"/>
  <c r="AF805" i="1"/>
  <c r="AF806" i="1"/>
  <c r="AF807" i="1"/>
  <c r="AF808" i="1"/>
  <c r="AF809" i="1"/>
  <c r="AF810" i="1"/>
  <c r="AF811" i="1"/>
  <c r="AF812" i="1"/>
  <c r="AF813" i="1"/>
  <c r="AF814" i="1"/>
  <c r="AF815" i="1"/>
  <c r="AF816" i="1"/>
  <c r="AF817" i="1"/>
  <c r="AF818" i="1"/>
  <c r="AF819" i="1"/>
  <c r="AF820" i="1"/>
  <c r="AF821" i="1"/>
  <c r="AF822" i="1"/>
  <c r="AF823" i="1"/>
  <c r="AF824" i="1"/>
  <c r="AF825" i="1"/>
  <c r="AF826" i="1"/>
  <c r="AF827" i="1"/>
  <c r="AF828" i="1"/>
  <c r="AF829" i="1"/>
  <c r="AF830" i="1"/>
  <c r="AF831" i="1"/>
  <c r="AF832" i="1"/>
  <c r="AF833" i="1"/>
  <c r="AF834" i="1"/>
  <c r="AF835" i="1"/>
  <c r="AF836" i="1"/>
  <c r="AF837" i="1"/>
  <c r="AF838" i="1"/>
  <c r="AF839" i="1"/>
  <c r="AF840" i="1"/>
  <c r="AF841" i="1"/>
  <c r="AF842" i="1"/>
  <c r="AF843" i="1"/>
  <c r="AF844" i="1"/>
  <c r="AF845" i="1"/>
  <c r="AF846" i="1"/>
  <c r="AF847" i="1"/>
  <c r="AF848" i="1"/>
  <c r="AF849" i="1"/>
  <c r="AF850" i="1"/>
  <c r="AF851" i="1"/>
  <c r="AF852" i="1"/>
  <c r="AF853" i="1"/>
  <c r="AF854" i="1"/>
  <c r="AF855" i="1"/>
  <c r="AF856" i="1"/>
  <c r="AF857" i="1"/>
  <c r="AF858" i="1"/>
  <c r="AF859" i="1"/>
  <c r="AF860" i="1"/>
  <c r="AF861" i="1"/>
  <c r="AF862" i="1"/>
  <c r="AF863" i="1"/>
  <c r="AF864" i="1"/>
  <c r="AF865" i="1"/>
  <c r="AF866" i="1"/>
  <c r="AF867" i="1"/>
  <c r="AF868" i="1"/>
  <c r="AF869" i="1"/>
  <c r="AF870" i="1"/>
  <c r="AF871" i="1"/>
  <c r="AF872" i="1"/>
  <c r="AF873" i="1"/>
  <c r="AF874" i="1"/>
  <c r="AF875" i="1"/>
  <c r="AF876" i="1"/>
  <c r="AF877" i="1"/>
  <c r="AF878" i="1"/>
  <c r="AF879" i="1"/>
  <c r="AF880" i="1"/>
  <c r="AF881" i="1"/>
  <c r="AF882" i="1"/>
  <c r="AF883" i="1"/>
  <c r="AF884" i="1"/>
  <c r="AF885" i="1"/>
  <c r="AF886" i="1"/>
  <c r="AF887" i="1"/>
  <c r="AF888" i="1"/>
  <c r="AF889" i="1"/>
  <c r="AF890" i="1"/>
  <c r="AF891" i="1"/>
  <c r="AF892" i="1"/>
  <c r="AF893" i="1"/>
  <c r="AF894" i="1"/>
  <c r="AF895" i="1"/>
  <c r="AF896" i="1"/>
  <c r="AF897" i="1"/>
  <c r="AF898" i="1"/>
  <c r="AF899" i="1"/>
  <c r="AF900" i="1"/>
  <c r="AF901" i="1"/>
  <c r="AF902" i="1"/>
  <c r="AF903" i="1"/>
  <c r="AF904" i="1"/>
  <c r="AF905" i="1"/>
  <c r="AF906" i="1"/>
  <c r="AF907" i="1"/>
  <c r="AF908" i="1"/>
  <c r="AF909" i="1"/>
  <c r="AF910" i="1"/>
  <c r="AF911" i="1"/>
  <c r="AF912" i="1"/>
  <c r="AF913" i="1"/>
  <c r="AF914" i="1"/>
  <c r="AF915" i="1"/>
  <c r="AF916" i="1"/>
  <c r="AF917" i="1"/>
  <c r="AF918" i="1"/>
  <c r="AF919" i="1"/>
  <c r="AF920" i="1"/>
  <c r="AF921" i="1"/>
  <c r="AF922" i="1"/>
  <c r="AF923" i="1"/>
  <c r="AF924" i="1"/>
  <c r="AF925" i="1"/>
  <c r="AF926" i="1"/>
  <c r="AF927" i="1"/>
  <c r="AF928" i="1"/>
  <c r="AF929" i="1"/>
  <c r="AF930" i="1"/>
  <c r="AF931" i="1"/>
  <c r="AF932" i="1"/>
  <c r="AF933" i="1"/>
  <c r="AF934" i="1"/>
  <c r="AF935" i="1"/>
  <c r="AF936" i="1"/>
  <c r="AF937" i="1"/>
  <c r="AF938" i="1"/>
  <c r="AF939" i="1"/>
  <c r="AF940" i="1"/>
  <c r="AF941" i="1"/>
  <c r="AF942" i="1"/>
  <c r="AF943" i="1"/>
  <c r="AF944" i="1"/>
  <c r="AF945" i="1"/>
  <c r="AF946" i="1"/>
  <c r="AF947" i="1"/>
  <c r="AF948" i="1"/>
  <c r="AF949" i="1"/>
  <c r="AF950" i="1"/>
  <c r="AF951" i="1"/>
  <c r="AF952" i="1"/>
  <c r="AF953" i="1"/>
  <c r="AF954" i="1"/>
  <c r="AF955" i="1"/>
  <c r="AF956" i="1"/>
  <c r="AF957" i="1"/>
  <c r="AF958" i="1"/>
  <c r="AF959" i="1"/>
  <c r="AF960" i="1"/>
  <c r="AF961" i="1"/>
  <c r="AF962" i="1"/>
  <c r="AF963" i="1"/>
  <c r="AF964" i="1"/>
  <c r="AF965" i="1"/>
  <c r="AF966" i="1"/>
  <c r="AF967" i="1"/>
  <c r="AF968" i="1"/>
  <c r="AF969" i="1"/>
  <c r="AF970" i="1"/>
  <c r="AF971" i="1"/>
  <c r="AF972" i="1"/>
  <c r="AF973" i="1"/>
  <c r="AF974" i="1"/>
  <c r="AF975" i="1"/>
  <c r="AF976" i="1"/>
  <c r="AF977" i="1"/>
  <c r="AF978" i="1"/>
  <c r="AF979" i="1"/>
  <c r="AF980" i="1"/>
  <c r="AF981" i="1"/>
  <c r="AF982" i="1"/>
  <c r="AF983" i="1"/>
  <c r="AF984" i="1"/>
  <c r="AF985" i="1"/>
  <c r="AF986" i="1"/>
  <c r="AF987" i="1"/>
  <c r="AF988" i="1"/>
  <c r="AF989" i="1"/>
  <c r="AF990" i="1"/>
  <c r="AF991" i="1"/>
  <c r="AF992" i="1"/>
  <c r="AF993" i="1"/>
  <c r="AF994" i="1"/>
  <c r="AF995" i="1"/>
  <c r="AF996" i="1"/>
  <c r="AF997" i="1"/>
  <c r="AF998" i="1"/>
  <c r="AF999" i="1"/>
  <c r="AF1000" i="1"/>
  <c r="AF1001" i="1"/>
  <c r="AF1002" i="1"/>
  <c r="AF1003" i="1"/>
  <c r="AF1004" i="1"/>
  <c r="AF1005" i="1"/>
  <c r="AF1006" i="1"/>
  <c r="AF1007" i="1"/>
  <c r="AF1008" i="1"/>
  <c r="AF1009" i="1"/>
  <c r="AF1010" i="1"/>
  <c r="AF1011" i="1"/>
  <c r="AF1012" i="1"/>
  <c r="AF1013" i="1"/>
  <c r="AF1014" i="1"/>
  <c r="AF1015" i="1"/>
  <c r="AF1016" i="1"/>
  <c r="AF1017" i="1"/>
  <c r="AF1018" i="1"/>
  <c r="AF1019" i="1"/>
  <c r="AF1020" i="1"/>
  <c r="AF1021" i="1"/>
  <c r="AF1022" i="1"/>
  <c r="AF1023" i="1"/>
  <c r="AF1024" i="1"/>
  <c r="AF1025" i="1"/>
  <c r="AF1026" i="1"/>
  <c r="AF1027" i="1"/>
  <c r="AF1028" i="1"/>
  <c r="AF1029" i="1"/>
  <c r="AF1030" i="1"/>
  <c r="AF1031" i="1"/>
  <c r="AF1032" i="1"/>
  <c r="AF1033" i="1"/>
  <c r="AF1034" i="1"/>
  <c r="AF1035" i="1"/>
  <c r="AF1036" i="1"/>
  <c r="AF1037" i="1"/>
  <c r="AF1038" i="1"/>
  <c r="AF1039" i="1"/>
  <c r="AF1040" i="1"/>
  <c r="AF1041" i="1"/>
  <c r="AF1042" i="1"/>
  <c r="AF1043" i="1"/>
  <c r="AF1044" i="1"/>
  <c r="AF1045" i="1"/>
  <c r="AF1046" i="1"/>
  <c r="AF1047" i="1"/>
  <c r="AF1048" i="1"/>
  <c r="AF1049" i="1"/>
  <c r="AF1050" i="1"/>
  <c r="AF1051" i="1"/>
  <c r="AF1052" i="1"/>
  <c r="AF1053" i="1"/>
  <c r="AF1054" i="1"/>
  <c r="AF1055" i="1"/>
  <c r="AF1056" i="1"/>
  <c r="AF1057" i="1"/>
  <c r="AF1058" i="1"/>
  <c r="AF1059" i="1"/>
  <c r="AF1060" i="1"/>
  <c r="AF1061" i="1"/>
  <c r="AF1062" i="1"/>
  <c r="AF1063" i="1"/>
  <c r="AF1064" i="1"/>
  <c r="AF1065" i="1"/>
  <c r="AF1066" i="1"/>
  <c r="AF1067" i="1"/>
  <c r="AF1068" i="1"/>
  <c r="AF1069" i="1"/>
  <c r="AF1070" i="1"/>
  <c r="AF1071" i="1"/>
  <c r="AF1072" i="1"/>
  <c r="AF1073" i="1"/>
  <c r="AF1074" i="1"/>
  <c r="AF1075" i="1"/>
  <c r="AF1076" i="1"/>
  <c r="AF1077" i="1"/>
  <c r="AF1078" i="1"/>
  <c r="AF1079" i="1"/>
  <c r="AF1080" i="1"/>
  <c r="AF1081" i="1"/>
  <c r="AF1082" i="1"/>
  <c r="AF1083" i="1"/>
  <c r="AF1084" i="1"/>
  <c r="AF1085" i="1"/>
  <c r="AF1086" i="1"/>
  <c r="AF1087" i="1"/>
  <c r="AF1088" i="1"/>
  <c r="AF1089" i="1"/>
  <c r="AF1090" i="1"/>
  <c r="AF1091" i="1"/>
  <c r="AF1092" i="1"/>
  <c r="AF1093" i="1"/>
  <c r="AF1094" i="1"/>
  <c r="AF1095" i="1"/>
  <c r="AF1096" i="1"/>
  <c r="AF1097" i="1"/>
  <c r="AF1098" i="1"/>
  <c r="AF1099" i="1"/>
  <c r="AF1100" i="1"/>
  <c r="AF1101" i="1"/>
  <c r="AF1102" i="1"/>
  <c r="AF1103" i="1"/>
  <c r="AF1104" i="1"/>
  <c r="AF1105" i="1"/>
  <c r="AF1106" i="1"/>
  <c r="AF1107" i="1"/>
  <c r="AF1108" i="1"/>
  <c r="AF1109" i="1"/>
  <c r="AF1110" i="1"/>
  <c r="AF1111" i="1"/>
  <c r="AF1112" i="1"/>
  <c r="AF1113" i="1"/>
  <c r="AF1114" i="1"/>
  <c r="AF1115" i="1"/>
  <c r="AF1116" i="1"/>
  <c r="AF1117" i="1"/>
  <c r="AF1118" i="1"/>
  <c r="AF1119" i="1"/>
  <c r="AF1120" i="1"/>
  <c r="AF1121" i="1"/>
  <c r="AF1122" i="1"/>
  <c r="AF1123" i="1"/>
  <c r="AF1124" i="1"/>
  <c r="AF1125" i="1"/>
  <c r="AF1126" i="1"/>
  <c r="AF1127" i="1"/>
  <c r="AF1128" i="1"/>
  <c r="AF1129" i="1"/>
  <c r="AF1130" i="1"/>
  <c r="AF1131" i="1"/>
  <c r="AF1132" i="1"/>
  <c r="AF1133" i="1"/>
  <c r="AF1134" i="1"/>
  <c r="AF1135" i="1"/>
  <c r="AF1136" i="1"/>
  <c r="AF1137" i="1"/>
  <c r="AF1138" i="1"/>
  <c r="AF1139" i="1"/>
  <c r="AF1140" i="1"/>
  <c r="AF1141" i="1"/>
  <c r="AF1142" i="1"/>
  <c r="AF1143" i="1"/>
  <c r="AF1144" i="1"/>
  <c r="AF1145" i="1"/>
  <c r="AF1146" i="1"/>
  <c r="AF1147" i="1"/>
  <c r="AF1148" i="1"/>
  <c r="AF1149" i="1"/>
  <c r="AF1150" i="1"/>
  <c r="AF1151" i="1"/>
  <c r="AF1152" i="1"/>
  <c r="AF1153" i="1"/>
  <c r="AF1154" i="1"/>
  <c r="AF1155" i="1"/>
  <c r="AF1156" i="1"/>
  <c r="AF1157" i="1"/>
  <c r="AF1158" i="1"/>
  <c r="AF1159" i="1"/>
  <c r="AF1160" i="1"/>
  <c r="AF1161" i="1"/>
  <c r="AF1162" i="1"/>
  <c r="AF1163" i="1"/>
  <c r="AF1164" i="1"/>
  <c r="AF1165" i="1"/>
  <c r="AF1166" i="1"/>
  <c r="AF1167" i="1"/>
  <c r="AF1168" i="1"/>
  <c r="AF1169" i="1"/>
  <c r="AF1170" i="1"/>
  <c r="AF1171" i="1"/>
  <c r="AF1172" i="1"/>
  <c r="AF1173" i="1"/>
  <c r="AF1174" i="1"/>
  <c r="AF1175" i="1"/>
  <c r="AF1176" i="1"/>
  <c r="AF1177" i="1"/>
  <c r="AF1178" i="1"/>
  <c r="AF1179" i="1"/>
  <c r="AF1180" i="1"/>
  <c r="AF1181" i="1"/>
  <c r="AF1182" i="1"/>
  <c r="AF1183" i="1"/>
  <c r="AF1184" i="1"/>
  <c r="AF1185" i="1"/>
  <c r="AF1186" i="1"/>
  <c r="AF1187" i="1"/>
  <c r="AF1188" i="1"/>
  <c r="AF1189" i="1"/>
  <c r="AF1190" i="1"/>
  <c r="AF1191" i="1"/>
  <c r="AF1192" i="1"/>
  <c r="AF1193" i="1"/>
  <c r="AF1194" i="1"/>
  <c r="AF1195" i="1"/>
  <c r="AF1196" i="1"/>
  <c r="AF1197" i="1"/>
  <c r="AF1198" i="1"/>
  <c r="AF1199" i="1"/>
  <c r="AF1200" i="1"/>
  <c r="AF1201" i="1"/>
  <c r="AF1202" i="1"/>
  <c r="AF1203" i="1"/>
  <c r="AF1204" i="1"/>
  <c r="AF1205" i="1"/>
  <c r="AF1206" i="1"/>
  <c r="AF1207" i="1"/>
  <c r="AF1208" i="1"/>
  <c r="AF1209" i="1"/>
  <c r="AF1210" i="1"/>
  <c r="AF1211" i="1"/>
  <c r="AF1212" i="1"/>
  <c r="AF1213" i="1"/>
  <c r="AF1214" i="1"/>
  <c r="AF1215" i="1"/>
  <c r="AF1216" i="1"/>
  <c r="AF1217" i="1"/>
  <c r="AF1218" i="1"/>
  <c r="AF1219" i="1"/>
  <c r="AF1220" i="1"/>
  <c r="AF1221" i="1"/>
  <c r="AF1222" i="1"/>
  <c r="AF1223" i="1"/>
  <c r="AF1224" i="1"/>
  <c r="AF1225" i="1"/>
  <c r="AF1226" i="1"/>
  <c r="AF1227" i="1"/>
  <c r="AF1228" i="1"/>
  <c r="AF1229" i="1"/>
  <c r="AF1230" i="1"/>
  <c r="AF1231" i="1"/>
  <c r="AF1232" i="1"/>
  <c r="AF1233" i="1"/>
  <c r="AF1234" i="1"/>
  <c r="AF1235" i="1"/>
  <c r="AF1236" i="1"/>
  <c r="AF1237" i="1"/>
  <c r="AF1238" i="1"/>
  <c r="AF1239" i="1"/>
  <c r="AF1240" i="1"/>
  <c r="AF1241" i="1"/>
  <c r="AF1242" i="1"/>
  <c r="AF1243" i="1"/>
  <c r="AF1244" i="1"/>
  <c r="AF1245" i="1"/>
  <c r="AF1246" i="1"/>
  <c r="AF1247" i="1"/>
  <c r="AF1248" i="1"/>
  <c r="AF1249" i="1"/>
  <c r="AF1250" i="1"/>
  <c r="AF1251" i="1"/>
  <c r="AF1252" i="1"/>
  <c r="AF1253" i="1"/>
  <c r="AF1254" i="1"/>
  <c r="AF1255" i="1"/>
  <c r="AF1256" i="1"/>
  <c r="AF1257" i="1"/>
  <c r="AF1258" i="1"/>
  <c r="AF1259" i="1"/>
  <c r="AF1260" i="1"/>
  <c r="AF1261" i="1"/>
  <c r="AF1262" i="1"/>
  <c r="AF1263" i="1"/>
  <c r="AF1264" i="1"/>
  <c r="AF1265" i="1"/>
  <c r="AF1266" i="1"/>
  <c r="AF1267" i="1"/>
  <c r="AF1268" i="1"/>
  <c r="AF1269" i="1"/>
  <c r="AF1270" i="1"/>
  <c r="AF1271" i="1"/>
  <c r="AF1272" i="1"/>
  <c r="AF1273" i="1"/>
  <c r="AF1274" i="1"/>
  <c r="AF1275" i="1"/>
  <c r="AF1276" i="1"/>
  <c r="AF1277" i="1"/>
  <c r="AF1278" i="1"/>
  <c r="AF1279" i="1"/>
  <c r="AF1280" i="1"/>
  <c r="AF1281" i="1"/>
  <c r="AF1282" i="1"/>
  <c r="AF1283" i="1"/>
  <c r="AF1284" i="1"/>
  <c r="AF1285" i="1"/>
  <c r="AF1286" i="1"/>
  <c r="AF1287" i="1"/>
  <c r="AF1288" i="1"/>
  <c r="AF1289" i="1"/>
  <c r="AF1290" i="1"/>
  <c r="AF1291" i="1"/>
  <c r="AF1292" i="1"/>
  <c r="AF1293" i="1"/>
  <c r="AF1294" i="1"/>
  <c r="AF1295" i="1"/>
  <c r="AF1296" i="1"/>
  <c r="AF1297" i="1"/>
  <c r="AF1298" i="1"/>
  <c r="AF1299" i="1"/>
  <c r="AF1300" i="1"/>
  <c r="AF1301" i="1"/>
  <c r="AF1302" i="1"/>
  <c r="AF1303" i="1"/>
  <c r="AF1304" i="1"/>
  <c r="AF1305" i="1"/>
  <c r="AF1306" i="1"/>
  <c r="AF1307" i="1"/>
  <c r="AF1308" i="1"/>
  <c r="AF1309" i="1"/>
  <c r="AF1310" i="1"/>
  <c r="AF1311" i="1"/>
  <c r="AF1312" i="1"/>
  <c r="AF1313" i="1"/>
  <c r="AF1314" i="1"/>
  <c r="AF1315" i="1"/>
  <c r="AF1316" i="1"/>
  <c r="AF1317" i="1"/>
  <c r="AF1318" i="1"/>
  <c r="AF1319" i="1"/>
  <c r="AF1320" i="1"/>
  <c r="AF1321" i="1"/>
  <c r="AF1322" i="1"/>
  <c r="AF1323" i="1"/>
  <c r="AF1324" i="1"/>
  <c r="AF1325" i="1"/>
  <c r="AF1326" i="1"/>
  <c r="AF1327" i="1"/>
  <c r="AF1328" i="1"/>
  <c r="AF1329" i="1"/>
  <c r="AF1330" i="1"/>
  <c r="AF1331" i="1"/>
  <c r="AF1332" i="1"/>
  <c r="AF1333" i="1"/>
  <c r="AF1334" i="1"/>
  <c r="AF1335" i="1"/>
  <c r="AF1336" i="1"/>
  <c r="AF1337" i="1"/>
  <c r="AF1338" i="1"/>
  <c r="AF1339" i="1"/>
  <c r="AF1340" i="1"/>
  <c r="AF1341" i="1"/>
  <c r="AF1342" i="1"/>
  <c r="AF1343" i="1"/>
  <c r="AF1344" i="1"/>
  <c r="AF1345" i="1"/>
  <c r="AF1346" i="1"/>
  <c r="AF1347" i="1"/>
  <c r="AF1348" i="1"/>
  <c r="AF1349" i="1"/>
  <c r="AF1350" i="1"/>
  <c r="AF1351" i="1"/>
  <c r="AF1352" i="1"/>
  <c r="AF1353" i="1"/>
  <c r="AF1354" i="1"/>
  <c r="AF1355" i="1"/>
  <c r="AF1356" i="1"/>
  <c r="AF1357" i="1"/>
  <c r="AF1358" i="1"/>
  <c r="AF1359" i="1"/>
  <c r="AF1360" i="1"/>
  <c r="AF1361" i="1"/>
  <c r="AF1362" i="1"/>
  <c r="AF1363" i="1"/>
  <c r="AF1364" i="1"/>
  <c r="AF1365" i="1"/>
  <c r="AF1366" i="1"/>
  <c r="AF1367" i="1"/>
  <c r="AF1368" i="1"/>
  <c r="AF1369" i="1"/>
  <c r="AF1370" i="1"/>
  <c r="AF1371" i="1"/>
  <c r="AF1372" i="1"/>
  <c r="AF1373" i="1"/>
  <c r="AF1374" i="1"/>
  <c r="AF1375" i="1"/>
  <c r="AF1376" i="1"/>
  <c r="AF1377" i="1"/>
  <c r="AF1378" i="1"/>
  <c r="AF1379" i="1"/>
  <c r="AF1380" i="1"/>
  <c r="AF1381" i="1"/>
  <c r="AF1382" i="1"/>
  <c r="AF1383" i="1"/>
  <c r="AF1384" i="1"/>
  <c r="AF1385" i="1"/>
  <c r="AF1386" i="1"/>
  <c r="AF1387" i="1"/>
  <c r="AF1388" i="1"/>
  <c r="AF1389" i="1"/>
  <c r="AF1390" i="1"/>
  <c r="AF1391" i="1"/>
  <c r="AF1392" i="1"/>
  <c r="AF1393" i="1"/>
  <c r="AF1394" i="1"/>
  <c r="AF1395" i="1"/>
  <c r="AF1396" i="1"/>
  <c r="AF1397" i="1"/>
  <c r="AF1398" i="1"/>
  <c r="AF1399" i="1"/>
  <c r="AF1400" i="1"/>
  <c r="AF1401" i="1"/>
  <c r="AF1402" i="1"/>
  <c r="AF1403" i="1"/>
  <c r="AF1404" i="1"/>
  <c r="AF1405" i="1"/>
  <c r="AF1406" i="1"/>
  <c r="AF1407" i="1"/>
  <c r="AF1408" i="1"/>
  <c r="AF1409" i="1"/>
  <c r="AF1410" i="1"/>
  <c r="AF1411" i="1"/>
  <c r="AF1412" i="1"/>
  <c r="AF1413" i="1"/>
  <c r="AF1414" i="1"/>
  <c r="AF1415" i="1"/>
  <c r="AF1416" i="1"/>
  <c r="AF1417" i="1"/>
  <c r="AF1418" i="1"/>
  <c r="AF1419" i="1"/>
  <c r="AF1420" i="1"/>
  <c r="AF1421" i="1"/>
  <c r="AF1422" i="1"/>
  <c r="AF1423" i="1"/>
  <c r="AF1424" i="1"/>
  <c r="AF1425" i="1"/>
  <c r="AF1426" i="1"/>
  <c r="AF1427" i="1"/>
  <c r="AF1428" i="1"/>
  <c r="AF1429" i="1"/>
  <c r="AF1430" i="1"/>
  <c r="AF1431" i="1"/>
  <c r="AF1432" i="1"/>
  <c r="AF1433" i="1"/>
  <c r="AF1434" i="1"/>
  <c r="AF1435" i="1"/>
  <c r="AF1436" i="1"/>
  <c r="AF1437" i="1"/>
  <c r="AF1438" i="1"/>
  <c r="AF1439" i="1"/>
  <c r="AF1440" i="1"/>
  <c r="AF1441" i="1"/>
  <c r="AF1442" i="1"/>
  <c r="AF1443" i="1"/>
  <c r="AF1444" i="1"/>
  <c r="AF1445" i="1"/>
  <c r="AF1446" i="1"/>
  <c r="AF1447" i="1"/>
  <c r="AF1448" i="1"/>
  <c r="AF1449" i="1"/>
  <c r="AF1450" i="1"/>
  <c r="AF1451" i="1"/>
  <c r="AF1452" i="1"/>
  <c r="AF1453" i="1"/>
  <c r="AF1454" i="1"/>
  <c r="AF1455" i="1"/>
  <c r="AF1456" i="1"/>
  <c r="AF1457" i="1"/>
  <c r="AF1458" i="1"/>
  <c r="AF1459" i="1"/>
  <c r="AF1460" i="1"/>
  <c r="AF1461" i="1"/>
  <c r="AF1462" i="1"/>
  <c r="AF1463" i="1"/>
  <c r="AF1464" i="1"/>
  <c r="AF1465" i="1"/>
  <c r="AF1466" i="1"/>
  <c r="AF1467" i="1"/>
  <c r="AF1468" i="1"/>
  <c r="AF1469" i="1"/>
  <c r="AF1470" i="1"/>
  <c r="AF1471" i="1"/>
  <c r="AF1472" i="1"/>
  <c r="AF1473" i="1"/>
  <c r="AF1474" i="1"/>
  <c r="AF1475" i="1"/>
  <c r="AF1476" i="1"/>
  <c r="AF1477" i="1"/>
  <c r="AF1478" i="1"/>
  <c r="AF1479" i="1"/>
  <c r="AF1480" i="1"/>
  <c r="AF1481" i="1"/>
  <c r="AF1482" i="1"/>
  <c r="AF1483" i="1"/>
  <c r="AF1484" i="1"/>
  <c r="AF1485" i="1"/>
  <c r="AF1486" i="1"/>
  <c r="AF1487" i="1"/>
  <c r="AF1488" i="1"/>
  <c r="AF1489" i="1"/>
  <c r="AF1490" i="1"/>
  <c r="AF1491" i="1"/>
  <c r="AF1492" i="1"/>
  <c r="AF1493" i="1"/>
  <c r="AF1494" i="1"/>
  <c r="AF1495" i="1"/>
  <c r="AF1496" i="1"/>
  <c r="AF1497" i="1"/>
  <c r="AF1498" i="1"/>
  <c r="AF1499" i="1"/>
  <c r="AF1500" i="1"/>
  <c r="AF1501" i="1"/>
  <c r="AF1502" i="1"/>
  <c r="AF1503" i="1"/>
  <c r="AF1504" i="1"/>
  <c r="AF1505" i="1"/>
  <c r="AF1506" i="1"/>
  <c r="AF1507" i="1"/>
  <c r="AF1508" i="1"/>
  <c r="AF1509" i="1"/>
  <c r="AF1510" i="1"/>
  <c r="AF1511" i="1"/>
  <c r="AF1512" i="1"/>
  <c r="AF1513" i="1"/>
  <c r="AF1514" i="1"/>
  <c r="AF1515" i="1"/>
  <c r="AF1516" i="1"/>
  <c r="AF1517" i="1"/>
  <c r="AF1518" i="1"/>
  <c r="AF1519" i="1"/>
  <c r="AF1520" i="1"/>
  <c r="AF1521" i="1"/>
  <c r="AF1522" i="1"/>
  <c r="AF1523" i="1"/>
  <c r="AF1524" i="1"/>
  <c r="AF1525" i="1"/>
  <c r="AF1526" i="1"/>
  <c r="AF1527" i="1"/>
  <c r="AF1528" i="1"/>
  <c r="AF1529" i="1"/>
  <c r="AF1530" i="1"/>
  <c r="AF1531" i="1"/>
  <c r="AF1532" i="1"/>
  <c r="AF1533" i="1"/>
  <c r="AF1534" i="1"/>
  <c r="AF1535" i="1"/>
  <c r="AF1536" i="1"/>
  <c r="AF1537" i="1"/>
  <c r="AF1538" i="1"/>
  <c r="AF1539" i="1"/>
  <c r="AF1540" i="1"/>
  <c r="AF1541" i="1"/>
  <c r="AF1542" i="1"/>
  <c r="AF1543" i="1"/>
  <c r="AF1544" i="1"/>
  <c r="AF1545" i="1"/>
  <c r="AF1546" i="1"/>
  <c r="AF1547" i="1"/>
  <c r="AF1548" i="1"/>
  <c r="AF1549" i="1"/>
  <c r="AF1550" i="1"/>
  <c r="AF1551" i="1"/>
  <c r="AF1552" i="1"/>
  <c r="AF1553" i="1"/>
  <c r="AF1554" i="1"/>
  <c r="AF1555" i="1"/>
  <c r="AF1556" i="1"/>
  <c r="AF1557" i="1"/>
  <c r="AF1558" i="1"/>
  <c r="AF1559" i="1"/>
  <c r="AF1560" i="1"/>
  <c r="AF1561" i="1"/>
  <c r="AF1562" i="1"/>
  <c r="AF1563" i="1"/>
  <c r="AF1564" i="1"/>
  <c r="AF1565" i="1"/>
  <c r="AF1566" i="1"/>
  <c r="AF1567" i="1"/>
  <c r="AF1568" i="1"/>
  <c r="AF1569" i="1"/>
  <c r="AF1570" i="1"/>
  <c r="AF1571" i="1"/>
  <c r="AF1572" i="1"/>
  <c r="AF1573" i="1"/>
  <c r="AF1574" i="1"/>
  <c r="AF1575" i="1"/>
  <c r="AF1576" i="1"/>
  <c r="AF1577" i="1"/>
  <c r="AF1578" i="1"/>
  <c r="AF1579" i="1"/>
  <c r="AF1580" i="1"/>
  <c r="AF1581" i="1"/>
  <c r="AF1582" i="1"/>
  <c r="AF1583" i="1"/>
  <c r="AF1584" i="1"/>
  <c r="AF1585" i="1"/>
  <c r="AF1586" i="1"/>
  <c r="AF1587" i="1"/>
  <c r="AF1588" i="1"/>
  <c r="AF1589" i="1"/>
  <c r="AF1590" i="1"/>
  <c r="AF1591" i="1"/>
  <c r="AF1592" i="1"/>
  <c r="AF1593" i="1"/>
  <c r="AF1594" i="1"/>
  <c r="AF1595" i="1"/>
  <c r="AF1596" i="1"/>
  <c r="AF1597" i="1"/>
  <c r="AF1598" i="1"/>
  <c r="AF1599" i="1"/>
  <c r="AF1600" i="1"/>
  <c r="AF1601" i="1"/>
  <c r="AF1602" i="1"/>
  <c r="AF1603" i="1"/>
  <c r="AF1604" i="1"/>
  <c r="AF1605" i="1"/>
  <c r="AF1606" i="1"/>
  <c r="AF1607" i="1"/>
  <c r="AF1608" i="1"/>
  <c r="AF1609" i="1"/>
  <c r="AF1610" i="1"/>
  <c r="AF1611" i="1"/>
  <c r="AF1612" i="1"/>
  <c r="AF1613" i="1"/>
  <c r="AF1614" i="1"/>
  <c r="AF1615" i="1"/>
  <c r="AF1616" i="1"/>
  <c r="AF1617" i="1"/>
  <c r="AF1618" i="1"/>
  <c r="AF1619" i="1"/>
  <c r="AF1620" i="1"/>
  <c r="AF1621" i="1"/>
  <c r="AF1622" i="1"/>
  <c r="AF1623" i="1"/>
  <c r="AF1624" i="1"/>
  <c r="AF1625" i="1"/>
  <c r="AF1626" i="1"/>
  <c r="AF1627" i="1"/>
  <c r="AF1628" i="1"/>
  <c r="AF1629" i="1"/>
  <c r="AF1630" i="1"/>
  <c r="AF1631" i="1"/>
  <c r="AF1632" i="1"/>
  <c r="AF1633" i="1"/>
  <c r="AF1634" i="1"/>
  <c r="AF1635" i="1"/>
  <c r="AF1636" i="1"/>
  <c r="AF1637" i="1"/>
  <c r="AF1638" i="1"/>
  <c r="AF1639" i="1"/>
  <c r="AF1640" i="1"/>
  <c r="AF1641" i="1"/>
  <c r="AF1642" i="1"/>
  <c r="AF1643" i="1"/>
  <c r="AF1644" i="1"/>
  <c r="AF1645" i="1"/>
  <c r="AF1646" i="1"/>
  <c r="AF1647" i="1"/>
  <c r="AF1648" i="1"/>
  <c r="AF1649" i="1"/>
  <c r="AF1650" i="1"/>
  <c r="AF1651" i="1"/>
  <c r="AF1652" i="1"/>
  <c r="AF1653" i="1"/>
  <c r="AF1654" i="1"/>
  <c r="AF1655" i="1"/>
  <c r="AF1656" i="1"/>
  <c r="AF1657" i="1"/>
  <c r="AF1658" i="1"/>
  <c r="AF1659" i="1"/>
  <c r="AF1660" i="1"/>
  <c r="AF1661" i="1"/>
  <c r="AF1662" i="1"/>
  <c r="AF1663" i="1"/>
  <c r="AF1664" i="1"/>
  <c r="AF1665" i="1"/>
  <c r="AF1666" i="1"/>
  <c r="AF1667" i="1"/>
  <c r="AF1668" i="1"/>
  <c r="AF1669" i="1"/>
  <c r="AF1670" i="1"/>
  <c r="AF1671" i="1"/>
  <c r="AF1672" i="1"/>
  <c r="AF1673" i="1"/>
  <c r="AF1674" i="1"/>
  <c r="AF1675" i="1"/>
  <c r="AF1676" i="1"/>
  <c r="AF1677" i="1"/>
  <c r="AF1678" i="1"/>
  <c r="AF1679" i="1"/>
  <c r="AF1680" i="1"/>
  <c r="AF1681" i="1"/>
  <c r="AF1682" i="1"/>
  <c r="AF1683" i="1"/>
  <c r="AF1684" i="1"/>
  <c r="AF1685" i="1"/>
  <c r="AF1686" i="1"/>
  <c r="AF1687" i="1"/>
  <c r="AF1688" i="1"/>
  <c r="AF1689" i="1"/>
  <c r="AF1690" i="1"/>
  <c r="AF1691" i="1"/>
  <c r="AF1692" i="1"/>
  <c r="AF1693" i="1"/>
  <c r="AF1694" i="1"/>
  <c r="AF1695" i="1"/>
  <c r="AF1696" i="1"/>
  <c r="AF1697" i="1"/>
  <c r="AF1698" i="1"/>
  <c r="AF1699" i="1"/>
  <c r="AF1700" i="1"/>
  <c r="AF1701" i="1"/>
  <c r="AF1702" i="1"/>
  <c r="AF1703" i="1"/>
  <c r="AF1704" i="1"/>
  <c r="AF1705" i="1"/>
  <c r="AF1706" i="1"/>
  <c r="AF1707" i="1"/>
  <c r="AF1708" i="1"/>
  <c r="AF1709" i="1"/>
  <c r="AF1710" i="1"/>
  <c r="AF1711" i="1"/>
  <c r="AF1712" i="1"/>
  <c r="AF1713" i="1"/>
  <c r="AF1714" i="1"/>
  <c r="AF1715" i="1"/>
  <c r="AF1716" i="1"/>
  <c r="AF1717" i="1"/>
  <c r="AF1718" i="1"/>
  <c r="AF1719" i="1"/>
  <c r="AF1720" i="1"/>
  <c r="AF1721" i="1"/>
  <c r="AF1722" i="1"/>
  <c r="AF1723" i="1"/>
  <c r="AF1724" i="1"/>
  <c r="AF1725" i="1"/>
  <c r="AF1726" i="1"/>
  <c r="AF1727" i="1"/>
  <c r="AF1728" i="1"/>
  <c r="AF1729" i="1"/>
  <c r="AF1730" i="1"/>
  <c r="AF1731" i="1"/>
  <c r="AF1732" i="1"/>
  <c r="AF1733" i="1"/>
  <c r="AF1734" i="1"/>
  <c r="AF1735" i="1"/>
  <c r="AF1736" i="1"/>
  <c r="AF1737" i="1"/>
  <c r="AF1738" i="1"/>
  <c r="AF1739" i="1"/>
  <c r="AF1740" i="1"/>
  <c r="AF1741" i="1"/>
  <c r="AF1742" i="1"/>
  <c r="AF1743" i="1"/>
  <c r="AF1744" i="1"/>
  <c r="AF1745" i="1"/>
  <c r="AF1746" i="1"/>
  <c r="AF1747" i="1"/>
  <c r="AF1748" i="1"/>
  <c r="AF1749" i="1"/>
  <c r="AF1750" i="1"/>
  <c r="AF1751" i="1"/>
  <c r="AF1752" i="1"/>
  <c r="AF1753" i="1"/>
  <c r="AF1754" i="1"/>
  <c r="AF1755" i="1"/>
  <c r="AF1756" i="1"/>
  <c r="AF1757" i="1"/>
  <c r="AF1758" i="1"/>
  <c r="AF1759" i="1"/>
  <c r="AF1760" i="1"/>
  <c r="AF1761" i="1"/>
  <c r="AF1762" i="1"/>
  <c r="AF1763" i="1"/>
  <c r="AF1764" i="1"/>
  <c r="AF1765" i="1"/>
  <c r="AF1766" i="1"/>
  <c r="AF1767" i="1"/>
  <c r="AF1768" i="1"/>
  <c r="AF1769" i="1"/>
  <c r="AF1770" i="1"/>
  <c r="AF1771" i="1"/>
  <c r="AF1772" i="1"/>
  <c r="AF1773" i="1"/>
  <c r="AF1774" i="1"/>
  <c r="AF1775" i="1"/>
  <c r="AF1776" i="1"/>
  <c r="AF1777" i="1"/>
  <c r="AF1778" i="1"/>
  <c r="AF1779" i="1"/>
  <c r="AF1780" i="1"/>
  <c r="AF1781" i="1"/>
  <c r="AF1782" i="1"/>
  <c r="AF1783" i="1"/>
  <c r="AF1784" i="1"/>
  <c r="AF1785" i="1"/>
  <c r="AF1786" i="1"/>
  <c r="AF1787" i="1"/>
  <c r="AF1788" i="1"/>
  <c r="AF1789" i="1"/>
  <c r="AF1790" i="1"/>
  <c r="AF1791" i="1"/>
  <c r="AF1792" i="1"/>
  <c r="AF1793" i="1"/>
  <c r="AF1794" i="1"/>
  <c r="AF1795" i="1"/>
  <c r="AF1796" i="1"/>
  <c r="AF1797" i="1"/>
  <c r="AF1798" i="1"/>
  <c r="AF1799" i="1"/>
  <c r="AF1800" i="1"/>
  <c r="AF1801" i="1"/>
  <c r="AF1802" i="1"/>
  <c r="AF1803" i="1"/>
  <c r="AF1804" i="1"/>
  <c r="AF1805" i="1"/>
  <c r="AF1806" i="1"/>
  <c r="AF1807" i="1"/>
  <c r="AF1808" i="1"/>
  <c r="AF1809" i="1"/>
  <c r="AF1810" i="1"/>
  <c r="AF1811" i="1"/>
  <c r="AF1812" i="1"/>
  <c r="AF1813" i="1"/>
  <c r="AF1814" i="1"/>
  <c r="AF1815" i="1"/>
  <c r="AF1816" i="1"/>
  <c r="AF1817" i="1"/>
  <c r="AF1818" i="1"/>
  <c r="AF1819" i="1"/>
  <c r="AF1820" i="1"/>
  <c r="AF1821" i="1"/>
  <c r="AF1822" i="1"/>
  <c r="AF1823" i="1"/>
  <c r="AF1824" i="1"/>
  <c r="AF1825" i="1"/>
  <c r="AF1826" i="1"/>
  <c r="AF1827" i="1"/>
  <c r="AF1828" i="1"/>
  <c r="AF1829" i="1"/>
  <c r="AF1830" i="1"/>
  <c r="AF1831" i="1"/>
  <c r="AF1832" i="1"/>
  <c r="AF1833" i="1"/>
  <c r="AF1834" i="1"/>
  <c r="AF1835" i="1"/>
  <c r="AF1836" i="1"/>
  <c r="AF1837" i="1"/>
  <c r="AF1838" i="1"/>
  <c r="AF1839" i="1"/>
  <c r="AF1840" i="1"/>
  <c r="AF1841" i="1"/>
  <c r="AF1842" i="1"/>
  <c r="AF1843" i="1"/>
  <c r="AF1844" i="1"/>
  <c r="AF1845" i="1"/>
  <c r="AF1846" i="1"/>
  <c r="AF1847" i="1"/>
  <c r="AF1848" i="1"/>
  <c r="AF1849" i="1"/>
  <c r="AF1850" i="1"/>
  <c r="AF1851" i="1"/>
  <c r="AF1852" i="1"/>
  <c r="AF1853" i="1"/>
  <c r="AF1854" i="1"/>
  <c r="AF1855" i="1"/>
  <c r="AF1856" i="1"/>
  <c r="AF1857" i="1"/>
  <c r="AF1858" i="1"/>
  <c r="AF1859" i="1"/>
  <c r="AF1860" i="1"/>
  <c r="AF1861" i="1"/>
  <c r="AF1862" i="1"/>
  <c r="AF1863" i="1"/>
  <c r="AF1864" i="1"/>
  <c r="AF1865" i="1"/>
  <c r="AF1866" i="1"/>
  <c r="AF1867" i="1"/>
  <c r="AF1868" i="1"/>
  <c r="AF1869" i="1"/>
  <c r="AF1870" i="1"/>
  <c r="AF1871" i="1"/>
  <c r="AF1872" i="1"/>
  <c r="AF1873" i="1"/>
  <c r="AF1874" i="1"/>
  <c r="AF1875" i="1"/>
  <c r="AF1876" i="1"/>
  <c r="AF1877" i="1"/>
  <c r="AF1878" i="1"/>
  <c r="AF1879" i="1"/>
  <c r="AF1880" i="1"/>
  <c r="AF1881" i="1"/>
  <c r="AF1882" i="1"/>
  <c r="AF1883" i="1"/>
  <c r="AF1884" i="1"/>
  <c r="AF1885" i="1"/>
  <c r="AF1886" i="1"/>
  <c r="AF1887" i="1"/>
  <c r="AF1888" i="1"/>
  <c r="AF1889" i="1"/>
  <c r="AF1890" i="1"/>
  <c r="AF1891" i="1"/>
  <c r="AF1892" i="1"/>
  <c r="AF1893" i="1"/>
  <c r="AF1894" i="1"/>
  <c r="AF1895" i="1"/>
  <c r="AF1896" i="1"/>
  <c r="AF1897" i="1"/>
  <c r="AF1898" i="1"/>
  <c r="AF1899" i="1"/>
  <c r="AF1900" i="1"/>
  <c r="AF1901" i="1"/>
  <c r="AF1902" i="1"/>
  <c r="AF1903" i="1"/>
  <c r="AF1904" i="1"/>
  <c r="AF1905" i="1"/>
  <c r="AF1906" i="1"/>
  <c r="AF1907" i="1"/>
  <c r="AF1908" i="1"/>
  <c r="AF1909" i="1"/>
  <c r="AF1910" i="1"/>
  <c r="AF1911" i="1"/>
  <c r="AF1912" i="1"/>
  <c r="AF1913" i="1"/>
  <c r="AF1914" i="1"/>
  <c r="AF1915" i="1"/>
  <c r="AF1916" i="1"/>
  <c r="AF1917" i="1"/>
  <c r="AF1918" i="1"/>
  <c r="AF1919" i="1"/>
  <c r="AF1920" i="1"/>
  <c r="AF1921" i="1"/>
  <c r="AF1922" i="1"/>
  <c r="AF1923" i="1"/>
  <c r="AF1924" i="1"/>
  <c r="AF1925" i="1"/>
  <c r="AF1926" i="1"/>
  <c r="AF1927" i="1"/>
  <c r="AF1928" i="1"/>
  <c r="AF1929" i="1"/>
  <c r="AF1930" i="1"/>
  <c r="AF1931" i="1"/>
  <c r="AF1932" i="1"/>
  <c r="AF1933" i="1"/>
  <c r="AF1934" i="1"/>
  <c r="AF1935" i="1"/>
  <c r="AF1936" i="1"/>
  <c r="AF1937" i="1"/>
  <c r="AF1938" i="1"/>
  <c r="AF1939" i="1"/>
  <c r="AF1940" i="1"/>
  <c r="AF1941" i="1"/>
  <c r="AF1942" i="1"/>
  <c r="AF1943" i="1"/>
  <c r="AF1944" i="1"/>
  <c r="AF1945" i="1"/>
  <c r="AF1946" i="1"/>
  <c r="AF1947" i="1"/>
  <c r="AF1948" i="1"/>
  <c r="AF1949" i="1"/>
  <c r="AF1950" i="1"/>
  <c r="AF1951" i="1"/>
  <c r="AF1952" i="1"/>
  <c r="AF1953" i="1"/>
  <c r="AF1954" i="1"/>
  <c r="AF1955" i="1"/>
  <c r="AF1956" i="1"/>
  <c r="AF1957" i="1"/>
  <c r="AF1958" i="1"/>
  <c r="AF1959" i="1"/>
  <c r="AF1960" i="1"/>
  <c r="AF1961" i="1"/>
  <c r="AF1962" i="1"/>
  <c r="AF1963" i="1"/>
  <c r="AF1964" i="1"/>
  <c r="AF1965" i="1"/>
  <c r="AF1966" i="1"/>
  <c r="AF1967" i="1"/>
  <c r="AF1968" i="1"/>
  <c r="AF1969" i="1"/>
  <c r="AF1970" i="1"/>
  <c r="AF1971" i="1"/>
  <c r="AF1972" i="1"/>
  <c r="AF1973" i="1"/>
  <c r="AF1974" i="1"/>
  <c r="AF1975" i="1"/>
  <c r="AF1976" i="1"/>
  <c r="AF1977" i="1"/>
  <c r="AF1978" i="1"/>
  <c r="AF1979" i="1"/>
  <c r="AF1980" i="1"/>
  <c r="AF1981" i="1"/>
  <c r="AF1982" i="1"/>
  <c r="AF1983" i="1"/>
  <c r="AF1984" i="1"/>
  <c r="AF1985" i="1"/>
  <c r="AF1986" i="1"/>
  <c r="AF1987" i="1"/>
  <c r="AF1988" i="1"/>
  <c r="AF1989" i="1"/>
  <c r="AF1990" i="1"/>
  <c r="AF1991" i="1"/>
  <c r="AF1992" i="1"/>
  <c r="AF1993" i="1"/>
  <c r="AF1994" i="1"/>
  <c r="AF1995" i="1"/>
  <c r="AF1996" i="1"/>
  <c r="AF1997" i="1"/>
  <c r="AF1998" i="1"/>
  <c r="AF1999" i="1"/>
  <c r="AF2000" i="1"/>
  <c r="AF2001" i="1"/>
  <c r="AF2002" i="1"/>
  <c r="AF2003" i="1"/>
  <c r="AF2004" i="1"/>
  <c r="AF2005" i="1"/>
  <c r="AF2006" i="1"/>
  <c r="AF2007" i="1"/>
  <c r="AF2008" i="1"/>
  <c r="AF2009" i="1"/>
  <c r="AF2010" i="1"/>
  <c r="AF2011" i="1"/>
  <c r="AF2012" i="1"/>
  <c r="AF2013" i="1"/>
  <c r="AF2014" i="1"/>
  <c r="AF2015" i="1"/>
  <c r="AF2016" i="1"/>
  <c r="AF2017" i="1"/>
  <c r="AF2018" i="1"/>
  <c r="AF2019" i="1"/>
  <c r="AF2020" i="1"/>
  <c r="AF2021" i="1"/>
  <c r="AF2022" i="1"/>
  <c r="AF2023" i="1"/>
  <c r="AF2024" i="1"/>
  <c r="AF2025" i="1"/>
  <c r="AF2026" i="1"/>
  <c r="AF2027" i="1"/>
  <c r="AF2028" i="1"/>
  <c r="AF2029" i="1"/>
  <c r="AF2030" i="1"/>
  <c r="AF2031" i="1"/>
  <c r="AF2032" i="1"/>
  <c r="AF2033" i="1"/>
  <c r="AF2034" i="1"/>
  <c r="AF2035" i="1"/>
  <c r="AF2036" i="1"/>
  <c r="AF2037" i="1"/>
  <c r="AF2038" i="1"/>
  <c r="AF2039" i="1"/>
  <c r="AF2040" i="1"/>
  <c r="AF2041" i="1"/>
  <c r="AF2042" i="1"/>
  <c r="AF2043" i="1"/>
  <c r="AF2044" i="1"/>
  <c r="AF2045" i="1"/>
  <c r="AF2046" i="1"/>
  <c r="AF2047" i="1"/>
  <c r="AF2048" i="1"/>
  <c r="AF2049" i="1"/>
  <c r="AF2050" i="1"/>
  <c r="AF2051" i="1"/>
  <c r="AF2052" i="1"/>
  <c r="AF2053" i="1"/>
  <c r="AF2054" i="1"/>
  <c r="AF2055" i="1"/>
  <c r="AF2056" i="1"/>
  <c r="AF2057" i="1"/>
  <c r="AF2058" i="1"/>
  <c r="AF2059" i="1"/>
  <c r="AF2060" i="1"/>
  <c r="AF2061" i="1"/>
  <c r="AF2062" i="1"/>
  <c r="AF2063" i="1"/>
  <c r="AF2064" i="1"/>
  <c r="AF2065" i="1"/>
  <c r="AF2066" i="1"/>
  <c r="AF2067" i="1"/>
  <c r="AF2068" i="1"/>
  <c r="AF2069" i="1"/>
  <c r="AF2070" i="1"/>
  <c r="AF2071" i="1"/>
  <c r="AF2072" i="1"/>
  <c r="AF2073" i="1"/>
  <c r="AF2074" i="1"/>
  <c r="AF2075" i="1"/>
  <c r="AF2076" i="1"/>
  <c r="AF2077" i="1"/>
  <c r="AF2078" i="1"/>
  <c r="AF2079" i="1"/>
  <c r="AF2080" i="1"/>
  <c r="AF2081" i="1"/>
  <c r="AF2082" i="1"/>
  <c r="AF2083" i="1"/>
  <c r="AF2084" i="1"/>
  <c r="AF2085" i="1"/>
  <c r="AF2086" i="1"/>
  <c r="AF2087" i="1"/>
  <c r="AF2088" i="1"/>
  <c r="AF2089" i="1"/>
  <c r="AF2090" i="1"/>
  <c r="AF2091" i="1"/>
  <c r="AF2092" i="1"/>
  <c r="AF2093" i="1"/>
  <c r="AF2094" i="1"/>
  <c r="AF2095" i="1"/>
  <c r="AF2096" i="1"/>
  <c r="AF2097" i="1"/>
  <c r="AF2098" i="1"/>
  <c r="AF2099" i="1"/>
  <c r="AF2100" i="1"/>
  <c r="AF2101" i="1"/>
  <c r="AF2102" i="1"/>
  <c r="AF2103" i="1"/>
  <c r="AF2104" i="1"/>
  <c r="AF2105" i="1"/>
  <c r="AF2106" i="1"/>
  <c r="AF2107" i="1"/>
  <c r="AF2108" i="1"/>
  <c r="AF2109" i="1"/>
  <c r="AF2110" i="1"/>
  <c r="AF2111" i="1"/>
  <c r="AF2112" i="1"/>
  <c r="AF2113" i="1"/>
  <c r="AF2114" i="1"/>
  <c r="AF2115" i="1"/>
  <c r="AF2116" i="1"/>
  <c r="AF2117" i="1"/>
  <c r="AF2118" i="1"/>
  <c r="AF2119" i="1"/>
  <c r="AF2120" i="1"/>
  <c r="AF2121" i="1"/>
  <c r="AF2122" i="1"/>
  <c r="AF2123" i="1"/>
  <c r="AF2124" i="1"/>
  <c r="AF2125" i="1"/>
  <c r="AF2126" i="1"/>
  <c r="AF2127" i="1"/>
  <c r="AF2128" i="1"/>
  <c r="AF2129" i="1"/>
  <c r="AF2130" i="1"/>
  <c r="AF2131" i="1"/>
  <c r="AF2132" i="1"/>
  <c r="AF2133" i="1"/>
  <c r="AF2134" i="1"/>
  <c r="AF2135" i="1"/>
  <c r="AF2136" i="1"/>
  <c r="AF2137" i="1"/>
  <c r="AF2138" i="1"/>
  <c r="AF2139" i="1"/>
  <c r="AF2140" i="1"/>
  <c r="AF2141" i="1"/>
  <c r="AF2142" i="1"/>
  <c r="AF2143" i="1"/>
  <c r="AF2144" i="1"/>
  <c r="AF2145" i="1"/>
  <c r="AF2146" i="1"/>
  <c r="AF2147" i="1"/>
  <c r="AF2148" i="1"/>
  <c r="AF2149" i="1"/>
  <c r="AF2150" i="1"/>
  <c r="AF2151" i="1"/>
  <c r="AF2152" i="1"/>
  <c r="AF2153" i="1"/>
  <c r="AF2154" i="1"/>
  <c r="AF2155" i="1"/>
  <c r="AF2156" i="1"/>
  <c r="AF2157" i="1"/>
  <c r="AF2158" i="1"/>
  <c r="AF2159" i="1"/>
  <c r="AF2160" i="1"/>
  <c r="AF2161" i="1"/>
  <c r="AF2162" i="1"/>
  <c r="AF2163" i="1"/>
  <c r="AF2164" i="1"/>
  <c r="AF2165" i="1"/>
  <c r="AF2166" i="1"/>
  <c r="AF2167" i="1"/>
  <c r="AF2168" i="1"/>
  <c r="AF2169" i="1"/>
  <c r="AF2170" i="1"/>
  <c r="AF2171" i="1"/>
  <c r="AF2172" i="1"/>
  <c r="AF2173" i="1"/>
  <c r="AF2174" i="1"/>
  <c r="AF2175" i="1"/>
  <c r="AF2176" i="1"/>
  <c r="AF2177" i="1"/>
  <c r="AF2178" i="1"/>
  <c r="AF2179" i="1"/>
  <c r="AF2180" i="1"/>
  <c r="AF2181" i="1"/>
  <c r="AF2182" i="1"/>
  <c r="AF2183" i="1"/>
  <c r="AF2184" i="1"/>
  <c r="AF2185" i="1"/>
  <c r="AF2186" i="1"/>
  <c r="AF2187" i="1"/>
  <c r="AF2188" i="1"/>
  <c r="AF2189" i="1"/>
  <c r="AF2190" i="1"/>
  <c r="AF2191" i="1"/>
  <c r="AF2192" i="1"/>
  <c r="AF2193" i="1"/>
  <c r="AF2194" i="1"/>
  <c r="AF2195" i="1"/>
  <c r="AF2196" i="1"/>
  <c r="AF2197" i="1"/>
  <c r="AF2198" i="1"/>
  <c r="AF2199" i="1"/>
  <c r="AF2200" i="1"/>
  <c r="AF2201" i="1"/>
  <c r="AF2202" i="1"/>
  <c r="AF2203" i="1"/>
  <c r="AF2204" i="1"/>
  <c r="AF2205" i="1"/>
  <c r="AF2206" i="1"/>
  <c r="AF2207" i="1"/>
  <c r="AF2208" i="1"/>
  <c r="AF2209" i="1"/>
  <c r="AF2210" i="1"/>
  <c r="AF2211" i="1"/>
  <c r="AF2212" i="1"/>
  <c r="AF2213" i="1"/>
  <c r="AF2214" i="1"/>
  <c r="AF2215" i="1"/>
  <c r="AF2216" i="1"/>
  <c r="AF2217" i="1"/>
  <c r="AF2218" i="1"/>
  <c r="AF2219" i="1"/>
  <c r="AF2220" i="1"/>
  <c r="AF2221" i="1"/>
  <c r="AF2222" i="1"/>
  <c r="AF2223" i="1"/>
  <c r="AF2224" i="1"/>
  <c r="AF2225" i="1"/>
  <c r="AF2226" i="1"/>
  <c r="AF2227" i="1"/>
  <c r="AF2228" i="1"/>
  <c r="AF2229" i="1"/>
  <c r="AF2230" i="1"/>
  <c r="AF2231" i="1"/>
  <c r="AF2232" i="1"/>
  <c r="AF2233" i="1"/>
  <c r="AF2234" i="1"/>
  <c r="AF2235" i="1"/>
  <c r="AF2236" i="1"/>
  <c r="AF2237" i="1"/>
  <c r="AF2238" i="1"/>
  <c r="AF2239" i="1"/>
  <c r="AF2240" i="1"/>
  <c r="AF2241" i="1"/>
  <c r="AF2242" i="1"/>
  <c r="AF2243" i="1"/>
  <c r="AF2244" i="1"/>
  <c r="AF2245" i="1"/>
  <c r="AF2246" i="1"/>
  <c r="AF2247" i="1"/>
  <c r="AF2248" i="1"/>
  <c r="AF2249" i="1"/>
  <c r="AF2250" i="1"/>
  <c r="AF2251" i="1"/>
  <c r="AF2252" i="1"/>
  <c r="AF2253" i="1"/>
  <c r="AF2254" i="1"/>
  <c r="AF2255" i="1"/>
  <c r="AF2256" i="1"/>
  <c r="AF2257" i="1"/>
  <c r="AF2258" i="1"/>
  <c r="AF2259" i="1"/>
  <c r="AF2260" i="1"/>
  <c r="AF2261" i="1"/>
  <c r="AF2262" i="1"/>
  <c r="AF2263" i="1"/>
  <c r="AF2264" i="1"/>
  <c r="AF2265" i="1"/>
  <c r="AF2266" i="1"/>
  <c r="AF2267" i="1"/>
  <c r="AF2268" i="1"/>
  <c r="AF2269" i="1"/>
  <c r="AF2270" i="1"/>
  <c r="AF2271" i="1"/>
  <c r="AF2272" i="1"/>
  <c r="AF2273" i="1"/>
  <c r="AF2274" i="1"/>
  <c r="AF2275" i="1"/>
  <c r="AF2276" i="1"/>
  <c r="AF2277" i="1"/>
  <c r="AF2278" i="1"/>
  <c r="AF2279" i="1"/>
  <c r="AF2280" i="1"/>
  <c r="AF2281" i="1"/>
  <c r="AF2282" i="1"/>
  <c r="AF2283" i="1"/>
  <c r="AF2284" i="1"/>
  <c r="AF2285" i="1"/>
  <c r="AF2286" i="1"/>
  <c r="AF2287" i="1"/>
  <c r="AF2288" i="1"/>
  <c r="AF2289" i="1"/>
  <c r="AF2290" i="1"/>
  <c r="AF2291" i="1"/>
  <c r="AF2292" i="1"/>
  <c r="AF2293" i="1"/>
  <c r="AF2294" i="1"/>
  <c r="AF2295" i="1"/>
  <c r="AF2296" i="1"/>
  <c r="AF2297" i="1"/>
  <c r="AF2298" i="1"/>
  <c r="AF2299" i="1"/>
  <c r="AF2300" i="1"/>
  <c r="AF2301" i="1"/>
  <c r="AF2302" i="1"/>
  <c r="AF2303" i="1"/>
  <c r="AF2304" i="1"/>
  <c r="AF2305" i="1"/>
  <c r="AF2306" i="1"/>
  <c r="AF2307" i="1"/>
  <c r="AF2308" i="1"/>
  <c r="AF2309" i="1"/>
  <c r="AF2310" i="1"/>
  <c r="AF2311" i="1"/>
  <c r="AF2312" i="1"/>
  <c r="AF2313" i="1"/>
  <c r="AF2314" i="1"/>
  <c r="AF2315" i="1"/>
  <c r="AF2316" i="1"/>
  <c r="AF2317" i="1"/>
  <c r="AF2318" i="1"/>
  <c r="AF2319" i="1"/>
  <c r="AF2320" i="1"/>
  <c r="AF2321" i="1"/>
  <c r="AF2322" i="1"/>
  <c r="AF2323" i="1"/>
  <c r="AF2324" i="1"/>
  <c r="AF2325" i="1"/>
  <c r="AF2326" i="1"/>
  <c r="AF2327" i="1"/>
  <c r="AF2328" i="1"/>
  <c r="AF2329" i="1"/>
  <c r="AF2330" i="1"/>
  <c r="AF2331" i="1"/>
  <c r="AF2332" i="1"/>
  <c r="AF2333" i="1"/>
  <c r="AF2334" i="1"/>
  <c r="AF2335" i="1"/>
  <c r="AF2336" i="1"/>
  <c r="AF2337" i="1"/>
  <c r="AF2338" i="1"/>
  <c r="AF2339" i="1"/>
  <c r="AF2340" i="1"/>
  <c r="AF2341" i="1"/>
  <c r="AF2342" i="1"/>
  <c r="AF2343" i="1"/>
  <c r="AF2344" i="1"/>
  <c r="AF2345" i="1"/>
  <c r="AF2346" i="1"/>
  <c r="AF2347" i="1"/>
  <c r="AF2348" i="1"/>
  <c r="AF2349" i="1"/>
  <c r="AF2350" i="1"/>
  <c r="AF2351" i="1"/>
  <c r="AF2352" i="1"/>
  <c r="AF2353" i="1"/>
  <c r="AF2354" i="1"/>
  <c r="AF2355" i="1"/>
  <c r="AF2356" i="1"/>
  <c r="AF2357" i="1"/>
  <c r="AF2358" i="1"/>
  <c r="AF2359" i="1"/>
  <c r="AF2360" i="1"/>
  <c r="AF2361" i="1"/>
  <c r="AF2362" i="1"/>
  <c r="AF2363" i="1"/>
  <c r="AF2364" i="1"/>
  <c r="AF2365" i="1"/>
  <c r="AF2366" i="1"/>
  <c r="AF2367" i="1"/>
  <c r="AF2368" i="1"/>
  <c r="AF2369" i="1"/>
  <c r="AF2370" i="1"/>
  <c r="AF2371" i="1"/>
  <c r="AF2372" i="1"/>
  <c r="AF2373" i="1"/>
  <c r="AF2374" i="1"/>
  <c r="AF2375" i="1"/>
  <c r="AF2376" i="1"/>
  <c r="AF2377" i="1"/>
  <c r="AF2378" i="1"/>
  <c r="AF2379" i="1"/>
  <c r="AF2380" i="1"/>
  <c r="AF2381" i="1"/>
  <c r="AF2382" i="1"/>
  <c r="AF2383" i="1"/>
  <c r="AF2384" i="1"/>
  <c r="AF2385" i="1"/>
  <c r="AF2386" i="1"/>
  <c r="AF2387" i="1"/>
  <c r="AF2388" i="1"/>
  <c r="AF2389" i="1"/>
  <c r="AF2390" i="1"/>
  <c r="AF2391" i="1"/>
  <c r="AF2392" i="1"/>
  <c r="AF2393" i="1"/>
  <c r="AF2394" i="1"/>
  <c r="AF2395" i="1"/>
  <c r="AF2396" i="1"/>
  <c r="AF2397" i="1"/>
  <c r="AF2398" i="1"/>
  <c r="AF2399" i="1"/>
  <c r="AF2400" i="1"/>
  <c r="AF2401" i="1"/>
  <c r="AF2402" i="1"/>
  <c r="AF2403" i="1"/>
  <c r="AF2404" i="1"/>
  <c r="AF2405" i="1"/>
  <c r="AF2406" i="1"/>
  <c r="AF2407" i="1"/>
  <c r="AF2408" i="1"/>
  <c r="AF2409" i="1"/>
  <c r="AF2410" i="1"/>
  <c r="AF2411" i="1"/>
  <c r="AF2412" i="1"/>
  <c r="AF2413" i="1"/>
  <c r="AF2414" i="1"/>
  <c r="AF2415" i="1"/>
  <c r="AF2416" i="1"/>
  <c r="AF2417" i="1"/>
  <c r="AF2418" i="1"/>
  <c r="AF2419" i="1"/>
  <c r="AF2420" i="1"/>
  <c r="AF2421" i="1"/>
  <c r="AF2422" i="1"/>
  <c r="AF2423" i="1"/>
  <c r="AF2424" i="1"/>
  <c r="AF2425" i="1"/>
  <c r="AF2426" i="1"/>
  <c r="T6" i="1"/>
  <c r="V6" i="1"/>
  <c r="U6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I86" i="1" s="1"/>
  <c r="G87" i="1"/>
  <c r="G88" i="1"/>
  <c r="G89" i="1"/>
  <c r="G90" i="1"/>
  <c r="G91" i="1"/>
  <c r="G92" i="1"/>
  <c r="G93" i="1"/>
  <c r="G94" i="1"/>
  <c r="G95" i="1"/>
  <c r="G96" i="1"/>
  <c r="G97" i="1"/>
  <c r="G98" i="1"/>
  <c r="I98" i="1" s="1"/>
  <c r="G99" i="1"/>
  <c r="G100" i="1"/>
  <c r="G101" i="1"/>
  <c r="G102" i="1"/>
  <c r="G103" i="1"/>
  <c r="G104" i="1"/>
  <c r="G105" i="1"/>
  <c r="G106" i="1"/>
  <c r="G107" i="1"/>
  <c r="G108" i="1"/>
  <c r="G109" i="1"/>
  <c r="G110" i="1"/>
  <c r="I110" i="1" s="1"/>
  <c r="G111" i="1"/>
  <c r="G112" i="1"/>
  <c r="G113" i="1"/>
  <c r="G114" i="1"/>
  <c r="G115" i="1"/>
  <c r="G116" i="1"/>
  <c r="G117" i="1"/>
  <c r="G118" i="1"/>
  <c r="G119" i="1"/>
  <c r="G120" i="1"/>
  <c r="G121" i="1"/>
  <c r="G122" i="1"/>
  <c r="I122" i="1" s="1"/>
  <c r="G123" i="1"/>
  <c r="G124" i="1"/>
  <c r="G125" i="1"/>
  <c r="G126" i="1"/>
  <c r="G127" i="1"/>
  <c r="G128" i="1"/>
  <c r="G129" i="1"/>
  <c r="G130" i="1"/>
  <c r="G131" i="1"/>
  <c r="G132" i="1"/>
  <c r="G133" i="1"/>
  <c r="G134" i="1"/>
  <c r="I134" i="1" s="1"/>
  <c r="G135" i="1"/>
  <c r="G136" i="1"/>
  <c r="G137" i="1"/>
  <c r="G138" i="1"/>
  <c r="G139" i="1"/>
  <c r="G140" i="1"/>
  <c r="G141" i="1"/>
  <c r="G142" i="1"/>
  <c r="G143" i="1"/>
  <c r="G144" i="1"/>
  <c r="G145" i="1"/>
  <c r="G146" i="1"/>
  <c r="I146" i="1" s="1"/>
  <c r="G147" i="1"/>
  <c r="G148" i="1"/>
  <c r="G149" i="1"/>
  <c r="G150" i="1"/>
  <c r="G151" i="1"/>
  <c r="G152" i="1"/>
  <c r="G153" i="1"/>
  <c r="G154" i="1"/>
  <c r="G155" i="1"/>
  <c r="G156" i="1"/>
  <c r="G157" i="1"/>
  <c r="G158" i="1"/>
  <c r="I158" i="1" s="1"/>
  <c r="G159" i="1"/>
  <c r="G160" i="1"/>
  <c r="G161" i="1"/>
  <c r="G162" i="1"/>
  <c r="G163" i="1"/>
  <c r="G164" i="1"/>
  <c r="G165" i="1"/>
  <c r="G166" i="1"/>
  <c r="G167" i="1"/>
  <c r="G168" i="1"/>
  <c r="G169" i="1"/>
  <c r="G170" i="1"/>
  <c r="I170" i="1" s="1"/>
  <c r="G171" i="1"/>
  <c r="G172" i="1"/>
  <c r="G173" i="1"/>
  <c r="G174" i="1"/>
  <c r="G175" i="1"/>
  <c r="G176" i="1"/>
  <c r="G177" i="1"/>
  <c r="G178" i="1"/>
  <c r="G179" i="1"/>
  <c r="G180" i="1"/>
  <c r="G181" i="1"/>
  <c r="G182" i="1"/>
  <c r="I182" i="1" s="1"/>
  <c r="G183" i="1"/>
  <c r="G184" i="1"/>
  <c r="G185" i="1"/>
  <c r="G186" i="1"/>
  <c r="G187" i="1"/>
  <c r="G188" i="1"/>
  <c r="G189" i="1"/>
  <c r="G190" i="1"/>
  <c r="G191" i="1"/>
  <c r="G192" i="1"/>
  <c r="G193" i="1"/>
  <c r="G194" i="1"/>
  <c r="I194" i="1" s="1"/>
  <c r="G195" i="1"/>
  <c r="G196" i="1"/>
  <c r="G197" i="1"/>
  <c r="G198" i="1"/>
  <c r="G199" i="1"/>
  <c r="G200" i="1"/>
  <c r="G201" i="1"/>
  <c r="G202" i="1"/>
  <c r="G203" i="1"/>
  <c r="G204" i="1"/>
  <c r="G205" i="1"/>
  <c r="G206" i="1"/>
  <c r="I206" i="1" s="1"/>
  <c r="G207" i="1"/>
  <c r="G208" i="1"/>
  <c r="G209" i="1"/>
  <c r="G210" i="1"/>
  <c r="G211" i="1"/>
  <c r="G212" i="1"/>
  <c r="G213" i="1"/>
  <c r="G214" i="1"/>
  <c r="G215" i="1"/>
  <c r="G216" i="1"/>
  <c r="G217" i="1"/>
  <c r="G218" i="1"/>
  <c r="I218" i="1" s="1"/>
  <c r="G219" i="1"/>
  <c r="G220" i="1"/>
  <c r="G221" i="1"/>
  <c r="G222" i="1"/>
  <c r="G223" i="1"/>
  <c r="G224" i="1"/>
  <c r="G225" i="1"/>
  <c r="G226" i="1"/>
  <c r="G227" i="1"/>
  <c r="G228" i="1"/>
  <c r="G229" i="1"/>
  <c r="G230" i="1"/>
  <c r="I230" i="1" s="1"/>
  <c r="G231" i="1"/>
  <c r="G232" i="1"/>
  <c r="G233" i="1"/>
  <c r="G234" i="1"/>
  <c r="G235" i="1"/>
  <c r="G236" i="1"/>
  <c r="G237" i="1"/>
  <c r="G238" i="1"/>
  <c r="G239" i="1"/>
  <c r="G240" i="1"/>
  <c r="G241" i="1"/>
  <c r="G242" i="1"/>
  <c r="I242" i="1" s="1"/>
  <c r="G243" i="1"/>
  <c r="G244" i="1"/>
  <c r="G245" i="1"/>
  <c r="G246" i="1"/>
  <c r="G247" i="1"/>
  <c r="G248" i="1"/>
  <c r="G249" i="1"/>
  <c r="G250" i="1"/>
  <c r="G251" i="1"/>
  <c r="G252" i="1"/>
  <c r="G253" i="1"/>
  <c r="G254" i="1"/>
  <c r="I254" i="1" s="1"/>
  <c r="G255" i="1"/>
  <c r="G256" i="1"/>
  <c r="G257" i="1"/>
  <c r="G258" i="1"/>
  <c r="G259" i="1"/>
  <c r="G260" i="1"/>
  <c r="G261" i="1"/>
  <c r="G262" i="1"/>
  <c r="G263" i="1"/>
  <c r="G264" i="1"/>
  <c r="G265" i="1"/>
  <c r="G266" i="1"/>
  <c r="I266" i="1" s="1"/>
  <c r="G267" i="1"/>
  <c r="G268" i="1"/>
  <c r="G269" i="1"/>
  <c r="G270" i="1"/>
  <c r="G271" i="1"/>
  <c r="G272" i="1"/>
  <c r="G273" i="1"/>
  <c r="G274" i="1"/>
  <c r="G275" i="1"/>
  <c r="G276" i="1"/>
  <c r="G277" i="1"/>
  <c r="G278" i="1"/>
  <c r="I278" i="1" s="1"/>
  <c r="G279" i="1"/>
  <c r="G280" i="1"/>
  <c r="G281" i="1"/>
  <c r="G282" i="1"/>
  <c r="G283" i="1"/>
  <c r="G284" i="1"/>
  <c r="G285" i="1"/>
  <c r="G286" i="1"/>
  <c r="G287" i="1"/>
  <c r="G288" i="1"/>
  <c r="G289" i="1"/>
  <c r="G290" i="1"/>
  <c r="I290" i="1" s="1"/>
  <c r="G291" i="1"/>
  <c r="G292" i="1"/>
  <c r="G293" i="1"/>
  <c r="G294" i="1"/>
  <c r="G295" i="1"/>
  <c r="G296" i="1"/>
  <c r="G297" i="1"/>
  <c r="G298" i="1"/>
  <c r="G299" i="1"/>
  <c r="G300" i="1"/>
  <c r="G301" i="1"/>
  <c r="G302" i="1"/>
  <c r="I302" i="1" s="1"/>
  <c r="G303" i="1"/>
  <c r="G304" i="1"/>
  <c r="G305" i="1"/>
  <c r="G306" i="1"/>
  <c r="G307" i="1"/>
  <c r="G308" i="1"/>
  <c r="G309" i="1"/>
  <c r="G310" i="1"/>
  <c r="G311" i="1"/>
  <c r="G312" i="1"/>
  <c r="G313" i="1"/>
  <c r="G314" i="1"/>
  <c r="I314" i="1" s="1"/>
  <c r="G315" i="1"/>
  <c r="G316" i="1"/>
  <c r="G317" i="1"/>
  <c r="G318" i="1"/>
  <c r="G319" i="1"/>
  <c r="G320" i="1"/>
  <c r="G321" i="1"/>
  <c r="G322" i="1"/>
  <c r="G323" i="1"/>
  <c r="G324" i="1"/>
  <c r="G325" i="1"/>
  <c r="G326" i="1"/>
  <c r="I326" i="1" s="1"/>
  <c r="G327" i="1"/>
  <c r="G328" i="1"/>
  <c r="G329" i="1"/>
  <c r="G330" i="1"/>
  <c r="G331" i="1"/>
  <c r="G332" i="1"/>
  <c r="G333" i="1"/>
  <c r="G334" i="1"/>
  <c r="G335" i="1"/>
  <c r="G336" i="1"/>
  <c r="G337" i="1"/>
  <c r="G338" i="1"/>
  <c r="I338" i="1" s="1"/>
  <c r="G339" i="1"/>
  <c r="G340" i="1"/>
  <c r="G341" i="1"/>
  <c r="G342" i="1"/>
  <c r="G343" i="1"/>
  <c r="G344" i="1"/>
  <c r="G345" i="1"/>
  <c r="G346" i="1"/>
  <c r="G347" i="1"/>
  <c r="G348" i="1"/>
  <c r="G349" i="1"/>
  <c r="G350" i="1"/>
  <c r="I350" i="1" s="1"/>
  <c r="G351" i="1"/>
  <c r="G352" i="1"/>
  <c r="G353" i="1"/>
  <c r="G354" i="1"/>
  <c r="G355" i="1"/>
  <c r="G356" i="1"/>
  <c r="G357" i="1"/>
  <c r="G358" i="1"/>
  <c r="G359" i="1"/>
  <c r="G360" i="1"/>
  <c r="G361" i="1"/>
  <c r="G362" i="1"/>
  <c r="I362" i="1" s="1"/>
  <c r="G363" i="1"/>
  <c r="G364" i="1"/>
  <c r="G365" i="1"/>
  <c r="G366" i="1"/>
  <c r="G367" i="1"/>
  <c r="G368" i="1"/>
  <c r="G369" i="1"/>
  <c r="G370" i="1"/>
  <c r="G371" i="1"/>
  <c r="G372" i="1"/>
  <c r="G373" i="1"/>
  <c r="G374" i="1"/>
  <c r="I374" i="1" s="1"/>
  <c r="G375" i="1"/>
  <c r="G376" i="1"/>
  <c r="G377" i="1"/>
  <c r="G378" i="1"/>
  <c r="G379" i="1"/>
  <c r="G380" i="1"/>
  <c r="G381" i="1"/>
  <c r="G382" i="1"/>
  <c r="G383" i="1"/>
  <c r="G384" i="1"/>
  <c r="G385" i="1"/>
  <c r="G386" i="1"/>
  <c r="I386" i="1" s="1"/>
  <c r="G387" i="1"/>
  <c r="G388" i="1"/>
  <c r="G389" i="1"/>
  <c r="G390" i="1"/>
  <c r="G391" i="1"/>
  <c r="G392" i="1"/>
  <c r="G393" i="1"/>
  <c r="G394" i="1"/>
  <c r="G395" i="1"/>
  <c r="G396" i="1"/>
  <c r="G397" i="1"/>
  <c r="G398" i="1"/>
  <c r="I398" i="1" s="1"/>
  <c r="G399" i="1"/>
  <c r="G400" i="1"/>
  <c r="G401" i="1"/>
  <c r="G402" i="1"/>
  <c r="G403" i="1"/>
  <c r="G404" i="1"/>
  <c r="G405" i="1"/>
  <c r="G406" i="1"/>
  <c r="G407" i="1"/>
  <c r="G408" i="1"/>
  <c r="G409" i="1"/>
  <c r="G410" i="1"/>
  <c r="I410" i="1" s="1"/>
  <c r="G411" i="1"/>
  <c r="G412" i="1"/>
  <c r="G413" i="1"/>
  <c r="G414" i="1"/>
  <c r="G415" i="1"/>
  <c r="G416" i="1"/>
  <c r="G417" i="1"/>
  <c r="G418" i="1"/>
  <c r="G419" i="1"/>
  <c r="G420" i="1"/>
  <c r="G421" i="1"/>
  <c r="G422" i="1"/>
  <c r="I422" i="1" s="1"/>
  <c r="G423" i="1"/>
  <c r="G424" i="1"/>
  <c r="G425" i="1"/>
  <c r="G426" i="1"/>
  <c r="G427" i="1"/>
  <c r="G428" i="1"/>
  <c r="G429" i="1"/>
  <c r="G430" i="1"/>
  <c r="G431" i="1"/>
  <c r="G432" i="1"/>
  <c r="G433" i="1"/>
  <c r="G434" i="1"/>
  <c r="I434" i="1" s="1"/>
  <c r="G435" i="1"/>
  <c r="G436" i="1"/>
  <c r="G437" i="1"/>
  <c r="G438" i="1"/>
  <c r="G439" i="1"/>
  <c r="G440" i="1"/>
  <c r="G441" i="1"/>
  <c r="G442" i="1"/>
  <c r="G443" i="1"/>
  <c r="G444" i="1"/>
  <c r="G445" i="1"/>
  <c r="G446" i="1"/>
  <c r="I446" i="1" s="1"/>
  <c r="G447" i="1"/>
  <c r="G448" i="1"/>
  <c r="G449" i="1"/>
  <c r="G450" i="1"/>
  <c r="G451" i="1"/>
  <c r="G452" i="1"/>
  <c r="G453" i="1"/>
  <c r="G454" i="1"/>
  <c r="G455" i="1"/>
  <c r="G456" i="1"/>
  <c r="G457" i="1"/>
  <c r="G458" i="1"/>
  <c r="I458" i="1" s="1"/>
  <c r="G459" i="1"/>
  <c r="G460" i="1"/>
  <c r="G461" i="1"/>
  <c r="G462" i="1"/>
  <c r="G463" i="1"/>
  <c r="G464" i="1"/>
  <c r="G465" i="1"/>
  <c r="G466" i="1"/>
  <c r="G467" i="1"/>
  <c r="G468" i="1"/>
  <c r="G469" i="1"/>
  <c r="G470" i="1"/>
  <c r="I470" i="1" s="1"/>
  <c r="G471" i="1"/>
  <c r="G472" i="1"/>
  <c r="G473" i="1"/>
  <c r="G474" i="1"/>
  <c r="G475" i="1"/>
  <c r="G476" i="1"/>
  <c r="G477" i="1"/>
  <c r="G478" i="1"/>
  <c r="G479" i="1"/>
  <c r="G480" i="1"/>
  <c r="G481" i="1"/>
  <c r="G482" i="1"/>
  <c r="I482" i="1" s="1"/>
  <c r="G483" i="1"/>
  <c r="G484" i="1"/>
  <c r="G485" i="1"/>
  <c r="G486" i="1"/>
  <c r="G487" i="1"/>
  <c r="G488" i="1"/>
  <c r="G489" i="1"/>
  <c r="G490" i="1"/>
  <c r="G491" i="1"/>
  <c r="G492" i="1"/>
  <c r="G493" i="1"/>
  <c r="G494" i="1"/>
  <c r="I494" i="1" s="1"/>
  <c r="G495" i="1"/>
  <c r="G496" i="1"/>
  <c r="G497" i="1"/>
  <c r="G498" i="1"/>
  <c r="G499" i="1"/>
  <c r="G500" i="1"/>
  <c r="G501" i="1"/>
  <c r="G502" i="1"/>
  <c r="G503" i="1"/>
  <c r="G504" i="1"/>
  <c r="G505" i="1"/>
  <c r="G506" i="1"/>
  <c r="I506" i="1" s="1"/>
  <c r="G507" i="1"/>
  <c r="G508" i="1"/>
  <c r="G509" i="1"/>
  <c r="G510" i="1"/>
  <c r="G511" i="1"/>
  <c r="G512" i="1"/>
  <c r="G513" i="1"/>
  <c r="G514" i="1"/>
  <c r="G515" i="1"/>
  <c r="G516" i="1"/>
  <c r="G517" i="1"/>
  <c r="G518" i="1"/>
  <c r="I518" i="1" s="1"/>
  <c r="G519" i="1"/>
  <c r="G520" i="1"/>
  <c r="G521" i="1"/>
  <c r="G522" i="1"/>
  <c r="G523" i="1"/>
  <c r="G524" i="1"/>
  <c r="G525" i="1"/>
  <c r="G526" i="1"/>
  <c r="G527" i="1"/>
  <c r="G528" i="1"/>
  <c r="G529" i="1"/>
  <c r="G530" i="1"/>
  <c r="I530" i="1" s="1"/>
  <c r="G531" i="1"/>
  <c r="G532" i="1"/>
  <c r="G533" i="1"/>
  <c r="G534" i="1"/>
  <c r="G535" i="1"/>
  <c r="G536" i="1"/>
  <c r="G537" i="1"/>
  <c r="G538" i="1"/>
  <c r="G539" i="1"/>
  <c r="G540" i="1"/>
  <c r="G541" i="1"/>
  <c r="G542" i="1"/>
  <c r="I542" i="1" s="1"/>
  <c r="G543" i="1"/>
  <c r="G544" i="1"/>
  <c r="G545" i="1"/>
  <c r="G546" i="1"/>
  <c r="G547" i="1"/>
  <c r="G548" i="1"/>
  <c r="G549" i="1"/>
  <c r="G550" i="1"/>
  <c r="G551" i="1"/>
  <c r="G552" i="1"/>
  <c r="G553" i="1"/>
  <c r="G554" i="1"/>
  <c r="I554" i="1" s="1"/>
  <c r="G555" i="1"/>
  <c r="G556" i="1"/>
  <c r="G557" i="1"/>
  <c r="G558" i="1"/>
  <c r="G559" i="1"/>
  <c r="G560" i="1"/>
  <c r="G561" i="1"/>
  <c r="G562" i="1"/>
  <c r="G563" i="1"/>
  <c r="G564" i="1"/>
  <c r="G565" i="1"/>
  <c r="G566" i="1"/>
  <c r="I566" i="1" s="1"/>
  <c r="G567" i="1"/>
  <c r="G568" i="1"/>
  <c r="G569" i="1"/>
  <c r="G570" i="1"/>
  <c r="G571" i="1"/>
  <c r="G572" i="1"/>
  <c r="G573" i="1"/>
  <c r="G574" i="1"/>
  <c r="G575" i="1"/>
  <c r="G576" i="1"/>
  <c r="G577" i="1"/>
  <c r="G578" i="1"/>
  <c r="I578" i="1" s="1"/>
  <c r="G579" i="1"/>
  <c r="G580" i="1"/>
  <c r="G581" i="1"/>
  <c r="G582" i="1"/>
  <c r="G583" i="1"/>
  <c r="G584" i="1"/>
  <c r="G585" i="1"/>
  <c r="G586" i="1"/>
  <c r="G587" i="1"/>
  <c r="G588" i="1"/>
  <c r="G589" i="1"/>
  <c r="G590" i="1"/>
  <c r="I590" i="1" s="1"/>
  <c r="G591" i="1"/>
  <c r="G592" i="1"/>
  <c r="G593" i="1"/>
  <c r="G594" i="1"/>
  <c r="G595" i="1"/>
  <c r="G596" i="1"/>
  <c r="G597" i="1"/>
  <c r="G598" i="1"/>
  <c r="G599" i="1"/>
  <c r="G600" i="1"/>
  <c r="G601" i="1"/>
  <c r="G602" i="1"/>
  <c r="I602" i="1" s="1"/>
  <c r="G603" i="1"/>
  <c r="G604" i="1"/>
  <c r="G605" i="1"/>
  <c r="G606" i="1"/>
  <c r="G607" i="1"/>
  <c r="G608" i="1"/>
  <c r="G609" i="1"/>
  <c r="G610" i="1"/>
  <c r="G611" i="1"/>
  <c r="G612" i="1"/>
  <c r="G613" i="1"/>
  <c r="G614" i="1"/>
  <c r="I614" i="1" s="1"/>
  <c r="G615" i="1"/>
  <c r="G616" i="1"/>
  <c r="G617" i="1"/>
  <c r="G618" i="1"/>
  <c r="G619" i="1"/>
  <c r="G620" i="1"/>
  <c r="G621" i="1"/>
  <c r="G622" i="1"/>
  <c r="G623" i="1"/>
  <c r="G624" i="1"/>
  <c r="G625" i="1"/>
  <c r="G626" i="1"/>
  <c r="I626" i="1" s="1"/>
  <c r="G627" i="1"/>
  <c r="G628" i="1"/>
  <c r="G629" i="1"/>
  <c r="G630" i="1"/>
  <c r="G631" i="1"/>
  <c r="G632" i="1"/>
  <c r="G633" i="1"/>
  <c r="G634" i="1"/>
  <c r="G635" i="1"/>
  <c r="G636" i="1"/>
  <c r="G637" i="1"/>
  <c r="G638" i="1"/>
  <c r="I638" i="1" s="1"/>
  <c r="G639" i="1"/>
  <c r="G640" i="1"/>
  <c r="G641" i="1"/>
  <c r="G642" i="1"/>
  <c r="G643" i="1"/>
  <c r="G644" i="1"/>
  <c r="G645" i="1"/>
  <c r="G646" i="1"/>
  <c r="G647" i="1"/>
  <c r="G648" i="1"/>
  <c r="G649" i="1"/>
  <c r="G650" i="1"/>
  <c r="I650" i="1" s="1"/>
  <c r="G651" i="1"/>
  <c r="G652" i="1"/>
  <c r="G653" i="1"/>
  <c r="G654" i="1"/>
  <c r="G655" i="1"/>
  <c r="G656" i="1"/>
  <c r="G657" i="1"/>
  <c r="G658" i="1"/>
  <c r="G659" i="1"/>
  <c r="G660" i="1"/>
  <c r="G661" i="1"/>
  <c r="G662" i="1"/>
  <c r="I662" i="1" s="1"/>
  <c r="G663" i="1"/>
  <c r="G664" i="1"/>
  <c r="G665" i="1"/>
  <c r="G666" i="1"/>
  <c r="G667" i="1"/>
  <c r="G668" i="1"/>
  <c r="G669" i="1"/>
  <c r="G670" i="1"/>
  <c r="G671" i="1"/>
  <c r="G672" i="1"/>
  <c r="G673" i="1"/>
  <c r="G674" i="1"/>
  <c r="I674" i="1" s="1"/>
  <c r="G675" i="1"/>
  <c r="G676" i="1"/>
  <c r="G677" i="1"/>
  <c r="G678" i="1"/>
  <c r="G679" i="1"/>
  <c r="G680" i="1"/>
  <c r="G681" i="1"/>
  <c r="G682" i="1"/>
  <c r="G683" i="1"/>
  <c r="G684" i="1"/>
  <c r="G685" i="1"/>
  <c r="G686" i="1"/>
  <c r="I686" i="1" s="1"/>
  <c r="G687" i="1"/>
  <c r="G688" i="1"/>
  <c r="G689" i="1"/>
  <c r="G690" i="1"/>
  <c r="G691" i="1"/>
  <c r="G692" i="1"/>
  <c r="G693" i="1"/>
  <c r="G694" i="1"/>
  <c r="G695" i="1"/>
  <c r="G696" i="1"/>
  <c r="G697" i="1"/>
  <c r="G698" i="1"/>
  <c r="I698" i="1" s="1"/>
  <c r="G699" i="1"/>
  <c r="G700" i="1"/>
  <c r="G701" i="1"/>
  <c r="G702" i="1"/>
  <c r="G703" i="1"/>
  <c r="G704" i="1"/>
  <c r="G705" i="1"/>
  <c r="G706" i="1"/>
  <c r="G707" i="1"/>
  <c r="G708" i="1"/>
  <c r="G709" i="1"/>
  <c r="G710" i="1"/>
  <c r="I710" i="1" s="1"/>
  <c r="G711" i="1"/>
  <c r="G712" i="1"/>
  <c r="G713" i="1"/>
  <c r="G714" i="1"/>
  <c r="G715" i="1"/>
  <c r="G716" i="1"/>
  <c r="G717" i="1"/>
  <c r="G718" i="1"/>
  <c r="G719" i="1"/>
  <c r="G720" i="1"/>
  <c r="G721" i="1"/>
  <c r="G722" i="1"/>
  <c r="I722" i="1" s="1"/>
  <c r="G723" i="1"/>
  <c r="G724" i="1"/>
  <c r="G725" i="1"/>
  <c r="G726" i="1"/>
  <c r="G727" i="1"/>
  <c r="G728" i="1"/>
  <c r="G729" i="1"/>
  <c r="G730" i="1"/>
  <c r="G731" i="1"/>
  <c r="G732" i="1"/>
  <c r="G733" i="1"/>
  <c r="G734" i="1"/>
  <c r="I734" i="1" s="1"/>
  <c r="G735" i="1"/>
  <c r="G736" i="1"/>
  <c r="G737" i="1"/>
  <c r="G738" i="1"/>
  <c r="G739" i="1"/>
  <c r="G740" i="1"/>
  <c r="G741" i="1"/>
  <c r="G742" i="1"/>
  <c r="G743" i="1"/>
  <c r="G744" i="1"/>
  <c r="G745" i="1"/>
  <c r="G746" i="1"/>
  <c r="I746" i="1" s="1"/>
  <c r="G747" i="1"/>
  <c r="G748" i="1"/>
  <c r="G749" i="1"/>
  <c r="G750" i="1"/>
  <c r="G751" i="1"/>
  <c r="G752" i="1"/>
  <c r="G753" i="1"/>
  <c r="G754" i="1"/>
  <c r="G755" i="1"/>
  <c r="G756" i="1"/>
  <c r="G757" i="1"/>
  <c r="G758" i="1"/>
  <c r="I758" i="1" s="1"/>
  <c r="G759" i="1"/>
  <c r="G760" i="1"/>
  <c r="G761" i="1"/>
  <c r="G762" i="1"/>
  <c r="G763" i="1"/>
  <c r="G764" i="1"/>
  <c r="G765" i="1"/>
  <c r="G766" i="1"/>
  <c r="G767" i="1"/>
  <c r="G768" i="1"/>
  <c r="G769" i="1"/>
  <c r="G770" i="1"/>
  <c r="I770" i="1" s="1"/>
  <c r="G771" i="1"/>
  <c r="G772" i="1"/>
  <c r="G773" i="1"/>
  <c r="G774" i="1"/>
  <c r="G775" i="1"/>
  <c r="G776" i="1"/>
  <c r="G777" i="1"/>
  <c r="G778" i="1"/>
  <c r="G779" i="1"/>
  <c r="G780" i="1"/>
  <c r="G781" i="1"/>
  <c r="G782" i="1"/>
  <c r="I782" i="1" s="1"/>
  <c r="G783" i="1"/>
  <c r="G784" i="1"/>
  <c r="G785" i="1"/>
  <c r="G786" i="1"/>
  <c r="G787" i="1"/>
  <c r="G788" i="1"/>
  <c r="G789" i="1"/>
  <c r="G790" i="1"/>
  <c r="G791" i="1"/>
  <c r="G792" i="1"/>
  <c r="G793" i="1"/>
  <c r="G794" i="1"/>
  <c r="I794" i="1" s="1"/>
  <c r="G795" i="1"/>
  <c r="G796" i="1"/>
  <c r="G797" i="1"/>
  <c r="G798" i="1"/>
  <c r="G799" i="1"/>
  <c r="G800" i="1"/>
  <c r="G801" i="1"/>
  <c r="G802" i="1"/>
  <c r="G803" i="1"/>
  <c r="G804" i="1"/>
  <c r="G805" i="1"/>
  <c r="G806" i="1"/>
  <c r="I806" i="1" s="1"/>
  <c r="G807" i="1"/>
  <c r="G808" i="1"/>
  <c r="I808" i="1" s="1"/>
  <c r="G809" i="1"/>
  <c r="G810" i="1"/>
  <c r="G811" i="1"/>
  <c r="G812" i="1"/>
  <c r="G813" i="1"/>
  <c r="G814" i="1"/>
  <c r="G815" i="1"/>
  <c r="G816" i="1"/>
  <c r="G817" i="1"/>
  <c r="G818" i="1"/>
  <c r="I818" i="1" s="1"/>
  <c r="G819" i="1"/>
  <c r="G820" i="1"/>
  <c r="I820" i="1" s="1"/>
  <c r="G821" i="1"/>
  <c r="G822" i="1"/>
  <c r="G823" i="1"/>
  <c r="G824" i="1"/>
  <c r="G825" i="1"/>
  <c r="G826" i="1"/>
  <c r="G827" i="1"/>
  <c r="G828" i="1"/>
  <c r="G829" i="1"/>
  <c r="G830" i="1"/>
  <c r="I830" i="1" s="1"/>
  <c r="G831" i="1"/>
  <c r="G832" i="1"/>
  <c r="I832" i="1" s="1"/>
  <c r="G833" i="1"/>
  <c r="G834" i="1"/>
  <c r="G835" i="1"/>
  <c r="G836" i="1"/>
  <c r="G837" i="1"/>
  <c r="G838" i="1"/>
  <c r="G839" i="1"/>
  <c r="G840" i="1"/>
  <c r="G841" i="1"/>
  <c r="G842" i="1"/>
  <c r="I842" i="1" s="1"/>
  <c r="G843" i="1"/>
  <c r="G844" i="1"/>
  <c r="I844" i="1" s="1"/>
  <c r="G845" i="1"/>
  <c r="G846" i="1"/>
  <c r="G847" i="1"/>
  <c r="G848" i="1"/>
  <c r="G849" i="1"/>
  <c r="G850" i="1"/>
  <c r="G851" i="1"/>
  <c r="G852" i="1"/>
  <c r="G853" i="1"/>
  <c r="G854" i="1"/>
  <c r="I854" i="1" s="1"/>
  <c r="G855" i="1"/>
  <c r="G856" i="1"/>
  <c r="I856" i="1" s="1"/>
  <c r="G857" i="1"/>
  <c r="G858" i="1"/>
  <c r="G859" i="1"/>
  <c r="G860" i="1"/>
  <c r="G861" i="1"/>
  <c r="G862" i="1"/>
  <c r="G863" i="1"/>
  <c r="G864" i="1"/>
  <c r="G865" i="1"/>
  <c r="G866" i="1"/>
  <c r="I866" i="1" s="1"/>
  <c r="G867" i="1"/>
  <c r="G868" i="1"/>
  <c r="I868" i="1" s="1"/>
  <c r="G869" i="1"/>
  <c r="G870" i="1"/>
  <c r="G871" i="1"/>
  <c r="G872" i="1"/>
  <c r="G873" i="1"/>
  <c r="G874" i="1"/>
  <c r="G875" i="1"/>
  <c r="G876" i="1"/>
  <c r="G877" i="1"/>
  <c r="G878" i="1"/>
  <c r="I878" i="1" s="1"/>
  <c r="G879" i="1"/>
  <c r="G880" i="1"/>
  <c r="I880" i="1" s="1"/>
  <c r="G881" i="1"/>
  <c r="G882" i="1"/>
  <c r="G883" i="1"/>
  <c r="G884" i="1"/>
  <c r="G885" i="1"/>
  <c r="G886" i="1"/>
  <c r="G887" i="1"/>
  <c r="G888" i="1"/>
  <c r="G889" i="1"/>
  <c r="G890" i="1"/>
  <c r="I890" i="1" s="1"/>
  <c r="G891" i="1"/>
  <c r="G892" i="1"/>
  <c r="I892" i="1" s="1"/>
  <c r="G893" i="1"/>
  <c r="G894" i="1"/>
  <c r="G895" i="1"/>
  <c r="G896" i="1"/>
  <c r="G897" i="1"/>
  <c r="G898" i="1"/>
  <c r="G899" i="1"/>
  <c r="G900" i="1"/>
  <c r="G901" i="1"/>
  <c r="G902" i="1"/>
  <c r="I902" i="1" s="1"/>
  <c r="G903" i="1"/>
  <c r="G904" i="1"/>
  <c r="I904" i="1" s="1"/>
  <c r="G905" i="1"/>
  <c r="G906" i="1"/>
  <c r="G907" i="1"/>
  <c r="G908" i="1"/>
  <c r="G909" i="1"/>
  <c r="G910" i="1"/>
  <c r="G911" i="1"/>
  <c r="G912" i="1"/>
  <c r="G913" i="1"/>
  <c r="G914" i="1"/>
  <c r="I914" i="1" s="1"/>
  <c r="G915" i="1"/>
  <c r="G916" i="1"/>
  <c r="I916" i="1" s="1"/>
  <c r="G917" i="1"/>
  <c r="G918" i="1"/>
  <c r="G919" i="1"/>
  <c r="G920" i="1"/>
  <c r="G921" i="1"/>
  <c r="G922" i="1"/>
  <c r="G923" i="1"/>
  <c r="G924" i="1"/>
  <c r="G925" i="1"/>
  <c r="G926" i="1"/>
  <c r="I926" i="1" s="1"/>
  <c r="G927" i="1"/>
  <c r="G928" i="1"/>
  <c r="I928" i="1" s="1"/>
  <c r="G929" i="1"/>
  <c r="G930" i="1"/>
  <c r="G931" i="1"/>
  <c r="G932" i="1"/>
  <c r="G933" i="1"/>
  <c r="G934" i="1"/>
  <c r="G935" i="1"/>
  <c r="G936" i="1"/>
  <c r="G937" i="1"/>
  <c r="G938" i="1"/>
  <c r="I938" i="1" s="1"/>
  <c r="G939" i="1"/>
  <c r="G940" i="1"/>
  <c r="I940" i="1" s="1"/>
  <c r="G941" i="1"/>
  <c r="G942" i="1"/>
  <c r="G943" i="1"/>
  <c r="G944" i="1"/>
  <c r="G945" i="1"/>
  <c r="G946" i="1"/>
  <c r="G947" i="1"/>
  <c r="G948" i="1"/>
  <c r="G949" i="1"/>
  <c r="G950" i="1"/>
  <c r="I950" i="1" s="1"/>
  <c r="G951" i="1"/>
  <c r="G952" i="1"/>
  <c r="I952" i="1" s="1"/>
  <c r="G953" i="1"/>
  <c r="G954" i="1"/>
  <c r="G955" i="1"/>
  <c r="G956" i="1"/>
  <c r="G957" i="1"/>
  <c r="G958" i="1"/>
  <c r="G959" i="1"/>
  <c r="G960" i="1"/>
  <c r="G961" i="1"/>
  <c r="G962" i="1"/>
  <c r="I962" i="1" s="1"/>
  <c r="G963" i="1"/>
  <c r="G964" i="1"/>
  <c r="I964" i="1" s="1"/>
  <c r="G965" i="1"/>
  <c r="G966" i="1"/>
  <c r="G967" i="1"/>
  <c r="G968" i="1"/>
  <c r="G969" i="1"/>
  <c r="G970" i="1"/>
  <c r="G971" i="1"/>
  <c r="G972" i="1"/>
  <c r="G973" i="1"/>
  <c r="G974" i="1"/>
  <c r="I974" i="1" s="1"/>
  <c r="G975" i="1"/>
  <c r="G976" i="1"/>
  <c r="I976" i="1" s="1"/>
  <c r="G977" i="1"/>
  <c r="G978" i="1"/>
  <c r="G979" i="1"/>
  <c r="G980" i="1"/>
  <c r="G981" i="1"/>
  <c r="G982" i="1"/>
  <c r="G983" i="1"/>
  <c r="G984" i="1"/>
  <c r="G985" i="1"/>
  <c r="G986" i="1"/>
  <c r="I986" i="1" s="1"/>
  <c r="G987" i="1"/>
  <c r="G988" i="1"/>
  <c r="I988" i="1" s="1"/>
  <c r="G989" i="1"/>
  <c r="G990" i="1"/>
  <c r="G991" i="1"/>
  <c r="G992" i="1"/>
  <c r="G993" i="1"/>
  <c r="G994" i="1"/>
  <c r="G995" i="1"/>
  <c r="G996" i="1"/>
  <c r="G997" i="1"/>
  <c r="G998" i="1"/>
  <c r="I998" i="1" s="1"/>
  <c r="G999" i="1"/>
  <c r="G1000" i="1"/>
  <c r="I1000" i="1" s="1"/>
  <c r="G1001" i="1"/>
  <c r="G1002" i="1"/>
  <c r="G1003" i="1"/>
  <c r="G1004" i="1"/>
  <c r="G1005" i="1"/>
  <c r="G1006" i="1"/>
  <c r="G1007" i="1"/>
  <c r="G1008" i="1"/>
  <c r="G1009" i="1"/>
  <c r="G1010" i="1"/>
  <c r="I1010" i="1" s="1"/>
  <c r="G1011" i="1"/>
  <c r="G1012" i="1"/>
  <c r="I1012" i="1" s="1"/>
  <c r="G1013" i="1"/>
  <c r="G1014" i="1"/>
  <c r="G1015" i="1"/>
  <c r="G1016" i="1"/>
  <c r="G1017" i="1"/>
  <c r="G1018" i="1"/>
  <c r="G1019" i="1"/>
  <c r="G1020" i="1"/>
  <c r="G1021" i="1"/>
  <c r="G1022" i="1"/>
  <c r="I1022" i="1" s="1"/>
  <c r="G1023" i="1"/>
  <c r="I1023" i="1" s="1"/>
  <c r="G1024" i="1"/>
  <c r="I1024" i="1" s="1"/>
  <c r="G1025" i="1"/>
  <c r="G1026" i="1"/>
  <c r="G1027" i="1"/>
  <c r="G1028" i="1"/>
  <c r="G1029" i="1"/>
  <c r="G1030" i="1"/>
  <c r="G1031" i="1"/>
  <c r="G1032" i="1"/>
  <c r="G1033" i="1"/>
  <c r="G1034" i="1"/>
  <c r="I1034" i="1" s="1"/>
  <c r="G1035" i="1"/>
  <c r="I1035" i="1" s="1"/>
  <c r="G1036" i="1"/>
  <c r="I1036" i="1" s="1"/>
  <c r="G1037" i="1"/>
  <c r="G1038" i="1"/>
  <c r="G1039" i="1"/>
  <c r="G1040" i="1"/>
  <c r="G1041" i="1"/>
  <c r="G1042" i="1"/>
  <c r="G1043" i="1"/>
  <c r="G1044" i="1"/>
  <c r="G1045" i="1"/>
  <c r="G1046" i="1"/>
  <c r="I1046" i="1" s="1"/>
  <c r="G1047" i="1"/>
  <c r="I1047" i="1" s="1"/>
  <c r="G1048" i="1"/>
  <c r="I1048" i="1" s="1"/>
  <c r="G1049" i="1"/>
  <c r="G1050" i="1"/>
  <c r="G1051" i="1"/>
  <c r="G1052" i="1"/>
  <c r="G1053" i="1"/>
  <c r="G1054" i="1"/>
  <c r="G1055" i="1"/>
  <c r="G1056" i="1"/>
  <c r="G1057" i="1"/>
  <c r="G1058" i="1"/>
  <c r="I1058" i="1" s="1"/>
  <c r="G1059" i="1"/>
  <c r="I1059" i="1" s="1"/>
  <c r="G1060" i="1"/>
  <c r="I1060" i="1" s="1"/>
  <c r="G1061" i="1"/>
  <c r="G1062" i="1"/>
  <c r="G1063" i="1"/>
  <c r="G1064" i="1"/>
  <c r="G1065" i="1"/>
  <c r="G1066" i="1"/>
  <c r="G1067" i="1"/>
  <c r="G1068" i="1"/>
  <c r="G1069" i="1"/>
  <c r="G1070" i="1"/>
  <c r="I1070" i="1" s="1"/>
  <c r="G1071" i="1"/>
  <c r="I1071" i="1" s="1"/>
  <c r="G1072" i="1"/>
  <c r="I1072" i="1" s="1"/>
  <c r="G1073" i="1"/>
  <c r="G1074" i="1"/>
  <c r="G1075" i="1"/>
  <c r="G1076" i="1"/>
  <c r="G1077" i="1"/>
  <c r="G1078" i="1"/>
  <c r="G1079" i="1"/>
  <c r="G1080" i="1"/>
  <c r="G1081" i="1"/>
  <c r="G1082" i="1"/>
  <c r="I1082" i="1" s="1"/>
  <c r="G1083" i="1"/>
  <c r="I1083" i="1" s="1"/>
  <c r="G1084" i="1"/>
  <c r="I1084" i="1" s="1"/>
  <c r="G1085" i="1"/>
  <c r="G1086" i="1"/>
  <c r="G1087" i="1"/>
  <c r="G1088" i="1"/>
  <c r="G1089" i="1"/>
  <c r="G1090" i="1"/>
  <c r="G1091" i="1"/>
  <c r="G1092" i="1"/>
  <c r="G1093" i="1"/>
  <c r="G1094" i="1"/>
  <c r="I1094" i="1" s="1"/>
  <c r="G1095" i="1"/>
  <c r="I1095" i="1" s="1"/>
  <c r="G1096" i="1"/>
  <c r="I1096" i="1" s="1"/>
  <c r="G1097" i="1"/>
  <c r="G1098" i="1"/>
  <c r="G1099" i="1"/>
  <c r="G1100" i="1"/>
  <c r="G1101" i="1"/>
  <c r="G1102" i="1"/>
  <c r="G1103" i="1"/>
  <c r="G1104" i="1"/>
  <c r="G1105" i="1"/>
  <c r="G1106" i="1"/>
  <c r="I1106" i="1" s="1"/>
  <c r="G1107" i="1"/>
  <c r="I1107" i="1" s="1"/>
  <c r="G1108" i="1"/>
  <c r="I1108" i="1" s="1"/>
  <c r="G1109" i="1"/>
  <c r="G1110" i="1"/>
  <c r="G1111" i="1"/>
  <c r="G1112" i="1"/>
  <c r="G1113" i="1"/>
  <c r="G1114" i="1"/>
  <c r="G1115" i="1"/>
  <c r="G1116" i="1"/>
  <c r="G1117" i="1"/>
  <c r="G1118" i="1"/>
  <c r="I1118" i="1" s="1"/>
  <c r="G1119" i="1"/>
  <c r="I1119" i="1" s="1"/>
  <c r="G1120" i="1"/>
  <c r="I1120" i="1" s="1"/>
  <c r="G1121" i="1"/>
  <c r="G1122" i="1"/>
  <c r="G1123" i="1"/>
  <c r="G1124" i="1"/>
  <c r="G1125" i="1"/>
  <c r="G1126" i="1"/>
  <c r="G1127" i="1"/>
  <c r="G1128" i="1"/>
  <c r="G1129" i="1"/>
  <c r="G1130" i="1"/>
  <c r="I1130" i="1" s="1"/>
  <c r="G1131" i="1"/>
  <c r="I1131" i="1" s="1"/>
  <c r="G1132" i="1"/>
  <c r="I1132" i="1" s="1"/>
  <c r="G1133" i="1"/>
  <c r="G1134" i="1"/>
  <c r="G1135" i="1"/>
  <c r="G1136" i="1"/>
  <c r="G1137" i="1"/>
  <c r="G1138" i="1"/>
  <c r="G1139" i="1"/>
  <c r="G1140" i="1"/>
  <c r="G1141" i="1"/>
  <c r="G1142" i="1"/>
  <c r="I1142" i="1" s="1"/>
  <c r="G1143" i="1"/>
  <c r="I1143" i="1" s="1"/>
  <c r="G1144" i="1"/>
  <c r="I1144" i="1" s="1"/>
  <c r="G1145" i="1"/>
  <c r="G1146" i="1"/>
  <c r="G1147" i="1"/>
  <c r="G1148" i="1"/>
  <c r="G1149" i="1"/>
  <c r="G1150" i="1"/>
  <c r="G1151" i="1"/>
  <c r="G1152" i="1"/>
  <c r="G1153" i="1"/>
  <c r="G1154" i="1"/>
  <c r="G1155" i="1"/>
  <c r="I1155" i="1" s="1"/>
  <c r="G1156" i="1"/>
  <c r="I1156" i="1" s="1"/>
  <c r="G1157" i="1"/>
  <c r="G1158" i="1"/>
  <c r="G1159" i="1"/>
  <c r="G1160" i="1"/>
  <c r="G1161" i="1"/>
  <c r="G1162" i="1"/>
  <c r="G1163" i="1"/>
  <c r="G1164" i="1"/>
  <c r="G1165" i="1"/>
  <c r="G1166" i="1"/>
  <c r="G1167" i="1"/>
  <c r="I1167" i="1" s="1"/>
  <c r="G1168" i="1"/>
  <c r="I1168" i="1" s="1"/>
  <c r="G1169" i="1"/>
  <c r="G1170" i="1"/>
  <c r="G1171" i="1"/>
  <c r="G1172" i="1"/>
  <c r="G1173" i="1"/>
  <c r="G1174" i="1"/>
  <c r="G1175" i="1"/>
  <c r="G1176" i="1"/>
  <c r="G1177" i="1"/>
  <c r="G1178" i="1"/>
  <c r="G1179" i="1"/>
  <c r="I1179" i="1" s="1"/>
  <c r="G1180" i="1"/>
  <c r="I1180" i="1" s="1"/>
  <c r="G1181" i="1"/>
  <c r="G1182" i="1"/>
  <c r="G1183" i="1"/>
  <c r="G1184" i="1"/>
  <c r="G1185" i="1"/>
  <c r="G1186" i="1"/>
  <c r="G1187" i="1"/>
  <c r="G1188" i="1"/>
  <c r="G1189" i="1"/>
  <c r="G1190" i="1"/>
  <c r="G1191" i="1"/>
  <c r="I1191" i="1" s="1"/>
  <c r="G1192" i="1"/>
  <c r="I1192" i="1" s="1"/>
  <c r="G1193" i="1"/>
  <c r="G1194" i="1"/>
  <c r="G1195" i="1"/>
  <c r="G1196" i="1"/>
  <c r="G1197" i="1"/>
  <c r="G1198" i="1"/>
  <c r="G1199" i="1"/>
  <c r="G1200" i="1"/>
  <c r="I1200" i="1" s="1"/>
  <c r="G1201" i="1"/>
  <c r="G1202" i="1"/>
  <c r="G1203" i="1"/>
  <c r="I1203" i="1" s="1"/>
  <c r="G1204" i="1"/>
  <c r="I1204" i="1" s="1"/>
  <c r="G1205" i="1"/>
  <c r="G1206" i="1"/>
  <c r="G1207" i="1"/>
  <c r="G1208" i="1"/>
  <c r="G1209" i="1"/>
  <c r="G1210" i="1"/>
  <c r="G1211" i="1"/>
  <c r="G1212" i="1"/>
  <c r="I1212" i="1" s="1"/>
  <c r="G1213" i="1"/>
  <c r="G1214" i="1"/>
  <c r="G1215" i="1"/>
  <c r="I1215" i="1" s="1"/>
  <c r="G1216" i="1"/>
  <c r="I1216" i="1" s="1"/>
  <c r="G1217" i="1"/>
  <c r="G1218" i="1"/>
  <c r="G1219" i="1"/>
  <c r="G1220" i="1"/>
  <c r="G1221" i="1"/>
  <c r="G1222" i="1"/>
  <c r="G1223" i="1"/>
  <c r="G1224" i="1"/>
  <c r="I1224" i="1" s="1"/>
  <c r="G1225" i="1"/>
  <c r="G1226" i="1"/>
  <c r="G1227" i="1"/>
  <c r="I1227" i="1" s="1"/>
  <c r="G1228" i="1"/>
  <c r="I1228" i="1" s="1"/>
  <c r="G1229" i="1"/>
  <c r="G1230" i="1"/>
  <c r="G1231" i="1"/>
  <c r="G1232" i="1"/>
  <c r="G1233" i="1"/>
  <c r="G1234" i="1"/>
  <c r="G1235" i="1"/>
  <c r="G1236" i="1"/>
  <c r="I1236" i="1" s="1"/>
  <c r="G1237" i="1"/>
  <c r="G1238" i="1"/>
  <c r="G1239" i="1"/>
  <c r="I1239" i="1" s="1"/>
  <c r="G1240" i="1"/>
  <c r="I1240" i="1" s="1"/>
  <c r="G1241" i="1"/>
  <c r="G1242" i="1"/>
  <c r="G1243" i="1"/>
  <c r="G1244" i="1"/>
  <c r="G1245" i="1"/>
  <c r="G1246" i="1"/>
  <c r="G1247" i="1"/>
  <c r="G1248" i="1"/>
  <c r="I1248" i="1" s="1"/>
  <c r="G1249" i="1"/>
  <c r="G1250" i="1"/>
  <c r="G1251" i="1"/>
  <c r="I1251" i="1" s="1"/>
  <c r="G1252" i="1"/>
  <c r="I1252" i="1" s="1"/>
  <c r="G1253" i="1"/>
  <c r="G1254" i="1"/>
  <c r="G1255" i="1"/>
  <c r="G1256" i="1"/>
  <c r="G1257" i="1"/>
  <c r="G1258" i="1"/>
  <c r="G1259" i="1"/>
  <c r="G1260" i="1"/>
  <c r="I1260" i="1" s="1"/>
  <c r="G1261" i="1"/>
  <c r="G1262" i="1"/>
  <c r="G1263" i="1"/>
  <c r="I1263" i="1" s="1"/>
  <c r="G1264" i="1"/>
  <c r="I1264" i="1" s="1"/>
  <c r="G1265" i="1"/>
  <c r="G1266" i="1"/>
  <c r="G1267" i="1"/>
  <c r="G1268" i="1"/>
  <c r="G1269" i="1"/>
  <c r="G1270" i="1"/>
  <c r="G1271" i="1"/>
  <c r="G1272" i="1"/>
  <c r="I1272" i="1" s="1"/>
  <c r="G1273" i="1"/>
  <c r="G1274" i="1"/>
  <c r="G1275" i="1"/>
  <c r="I1275" i="1" s="1"/>
  <c r="G1276" i="1"/>
  <c r="I1276" i="1" s="1"/>
  <c r="G1277" i="1"/>
  <c r="G1278" i="1"/>
  <c r="G1279" i="1"/>
  <c r="G1280" i="1"/>
  <c r="G1281" i="1"/>
  <c r="G1282" i="1"/>
  <c r="G1283" i="1"/>
  <c r="G1284" i="1"/>
  <c r="I1284" i="1" s="1"/>
  <c r="G1285" i="1"/>
  <c r="G1286" i="1"/>
  <c r="G1287" i="1"/>
  <c r="I1287" i="1" s="1"/>
  <c r="G1288" i="1"/>
  <c r="I1288" i="1" s="1"/>
  <c r="G1289" i="1"/>
  <c r="G1290" i="1"/>
  <c r="G1291" i="1"/>
  <c r="G1292" i="1"/>
  <c r="G1293" i="1"/>
  <c r="G1294" i="1"/>
  <c r="G1295" i="1"/>
  <c r="G1296" i="1"/>
  <c r="I1296" i="1" s="1"/>
  <c r="G1297" i="1"/>
  <c r="G1298" i="1"/>
  <c r="G1299" i="1"/>
  <c r="I1299" i="1" s="1"/>
  <c r="G1300" i="1"/>
  <c r="I1300" i="1" s="1"/>
  <c r="G1301" i="1"/>
  <c r="G1302" i="1"/>
  <c r="G1303" i="1"/>
  <c r="G1304" i="1"/>
  <c r="G1305" i="1"/>
  <c r="G1306" i="1"/>
  <c r="G1307" i="1"/>
  <c r="G1308" i="1"/>
  <c r="I1308" i="1" s="1"/>
  <c r="G1309" i="1"/>
  <c r="G1310" i="1"/>
  <c r="G1311" i="1"/>
  <c r="I1311" i="1" s="1"/>
  <c r="G1312" i="1"/>
  <c r="I1312" i="1" s="1"/>
  <c r="G1313" i="1"/>
  <c r="G1314" i="1"/>
  <c r="G1315" i="1"/>
  <c r="G1316" i="1"/>
  <c r="G1317" i="1"/>
  <c r="G1318" i="1"/>
  <c r="G1319" i="1"/>
  <c r="G1320" i="1"/>
  <c r="I1320" i="1" s="1"/>
  <c r="G1321" i="1"/>
  <c r="G1322" i="1"/>
  <c r="G1323" i="1"/>
  <c r="I1323" i="1" s="1"/>
  <c r="G1324" i="1"/>
  <c r="I1324" i="1" s="1"/>
  <c r="G1325" i="1"/>
  <c r="G1326" i="1"/>
  <c r="G1327" i="1"/>
  <c r="G1328" i="1"/>
  <c r="G1329" i="1"/>
  <c r="G1330" i="1"/>
  <c r="G1331" i="1"/>
  <c r="G1332" i="1"/>
  <c r="I1332" i="1" s="1"/>
  <c r="G1333" i="1"/>
  <c r="G1334" i="1"/>
  <c r="G1335" i="1"/>
  <c r="I1335" i="1" s="1"/>
  <c r="G1336" i="1"/>
  <c r="I1336" i="1" s="1"/>
  <c r="G1337" i="1"/>
  <c r="G1338" i="1"/>
  <c r="G1339" i="1"/>
  <c r="G1340" i="1"/>
  <c r="G1341" i="1"/>
  <c r="G1342" i="1"/>
  <c r="G1343" i="1"/>
  <c r="G1344" i="1"/>
  <c r="I1344" i="1" s="1"/>
  <c r="G1345" i="1"/>
  <c r="G1346" i="1"/>
  <c r="G1347" i="1"/>
  <c r="I1347" i="1" s="1"/>
  <c r="G1348" i="1"/>
  <c r="I1348" i="1" s="1"/>
  <c r="G1349" i="1"/>
  <c r="G1350" i="1"/>
  <c r="G1351" i="1"/>
  <c r="G1352" i="1"/>
  <c r="G1353" i="1"/>
  <c r="G1354" i="1"/>
  <c r="G1355" i="1"/>
  <c r="G1356" i="1"/>
  <c r="I1356" i="1" s="1"/>
  <c r="G1357" i="1"/>
  <c r="G1358" i="1"/>
  <c r="G1359" i="1"/>
  <c r="I1359" i="1" s="1"/>
  <c r="G1360" i="1"/>
  <c r="I1360" i="1" s="1"/>
  <c r="G1361" i="1"/>
  <c r="G1362" i="1"/>
  <c r="G1363" i="1"/>
  <c r="G1364" i="1"/>
  <c r="G1365" i="1"/>
  <c r="G1366" i="1"/>
  <c r="G1367" i="1"/>
  <c r="G1368" i="1"/>
  <c r="I1368" i="1" s="1"/>
  <c r="G1369" i="1"/>
  <c r="G1370" i="1"/>
  <c r="G1371" i="1"/>
  <c r="I1371" i="1" s="1"/>
  <c r="G1372" i="1"/>
  <c r="I1372" i="1" s="1"/>
  <c r="G1373" i="1"/>
  <c r="G1374" i="1"/>
  <c r="G1375" i="1"/>
  <c r="G1376" i="1"/>
  <c r="G1377" i="1"/>
  <c r="G1378" i="1"/>
  <c r="G1379" i="1"/>
  <c r="G1380" i="1"/>
  <c r="I1380" i="1" s="1"/>
  <c r="G1381" i="1"/>
  <c r="G1382" i="1"/>
  <c r="G1383" i="1"/>
  <c r="I1383" i="1" s="1"/>
  <c r="G1384" i="1"/>
  <c r="I1384" i="1" s="1"/>
  <c r="G1385" i="1"/>
  <c r="G1386" i="1"/>
  <c r="G1387" i="1"/>
  <c r="G1388" i="1"/>
  <c r="G1389" i="1"/>
  <c r="G1390" i="1"/>
  <c r="G1391" i="1"/>
  <c r="G1392" i="1"/>
  <c r="I1392" i="1" s="1"/>
  <c r="G1393" i="1"/>
  <c r="G1394" i="1"/>
  <c r="G1395" i="1"/>
  <c r="I1395" i="1" s="1"/>
  <c r="G1396" i="1"/>
  <c r="I1396" i="1" s="1"/>
  <c r="G1397" i="1"/>
  <c r="G1398" i="1"/>
  <c r="G1399" i="1"/>
  <c r="G1400" i="1"/>
  <c r="G1401" i="1"/>
  <c r="G1402" i="1"/>
  <c r="G1403" i="1"/>
  <c r="G1404" i="1"/>
  <c r="I1404" i="1" s="1"/>
  <c r="G1405" i="1"/>
  <c r="G1406" i="1"/>
  <c r="G1407" i="1"/>
  <c r="I1407" i="1" s="1"/>
  <c r="G1408" i="1"/>
  <c r="I1408" i="1" s="1"/>
  <c r="G1409" i="1"/>
  <c r="G1410" i="1"/>
  <c r="G1411" i="1"/>
  <c r="G1412" i="1"/>
  <c r="G1413" i="1"/>
  <c r="G1414" i="1"/>
  <c r="G1415" i="1"/>
  <c r="G1416" i="1"/>
  <c r="I1416" i="1" s="1"/>
  <c r="G1417" i="1"/>
  <c r="G1418" i="1"/>
  <c r="G1419" i="1"/>
  <c r="I1419" i="1" s="1"/>
  <c r="G1420" i="1"/>
  <c r="I1420" i="1" s="1"/>
  <c r="G1421" i="1"/>
  <c r="G1422" i="1"/>
  <c r="G1423" i="1"/>
  <c r="G1424" i="1"/>
  <c r="G1425" i="1"/>
  <c r="G1426" i="1"/>
  <c r="G1427" i="1"/>
  <c r="G1428" i="1"/>
  <c r="I1428" i="1" s="1"/>
  <c r="G1429" i="1"/>
  <c r="G1430" i="1"/>
  <c r="G1431" i="1"/>
  <c r="I1431" i="1" s="1"/>
  <c r="G1432" i="1"/>
  <c r="I1432" i="1" s="1"/>
  <c r="G1433" i="1"/>
  <c r="G1434" i="1"/>
  <c r="G1435" i="1"/>
  <c r="G1436" i="1"/>
  <c r="G1437" i="1"/>
  <c r="G1438" i="1"/>
  <c r="G1439" i="1"/>
  <c r="G1440" i="1"/>
  <c r="I1440" i="1" s="1"/>
  <c r="G1441" i="1"/>
  <c r="G1442" i="1"/>
  <c r="G1443" i="1"/>
  <c r="I1443" i="1" s="1"/>
  <c r="G1444" i="1"/>
  <c r="I1444" i="1" s="1"/>
  <c r="G1445" i="1"/>
  <c r="G1446" i="1"/>
  <c r="G1447" i="1"/>
  <c r="G1448" i="1"/>
  <c r="G1449" i="1"/>
  <c r="G1450" i="1"/>
  <c r="G1451" i="1"/>
  <c r="G1452" i="1"/>
  <c r="I1452" i="1" s="1"/>
  <c r="G1453" i="1"/>
  <c r="G1454" i="1"/>
  <c r="G1455" i="1"/>
  <c r="I1455" i="1" s="1"/>
  <c r="G1456" i="1"/>
  <c r="I1456" i="1" s="1"/>
  <c r="G1457" i="1"/>
  <c r="G1458" i="1"/>
  <c r="G1459" i="1"/>
  <c r="G1460" i="1"/>
  <c r="G1461" i="1"/>
  <c r="G1462" i="1"/>
  <c r="G1463" i="1"/>
  <c r="G1464" i="1"/>
  <c r="I1464" i="1" s="1"/>
  <c r="G1465" i="1"/>
  <c r="G1466" i="1"/>
  <c r="G1467" i="1"/>
  <c r="I1467" i="1" s="1"/>
  <c r="G1468" i="1"/>
  <c r="I1468" i="1" s="1"/>
  <c r="G1469" i="1"/>
  <c r="G1470" i="1"/>
  <c r="G1471" i="1"/>
  <c r="G1472" i="1"/>
  <c r="G1473" i="1"/>
  <c r="G1474" i="1"/>
  <c r="G1475" i="1"/>
  <c r="G1476" i="1"/>
  <c r="I1476" i="1" s="1"/>
  <c r="G1477" i="1"/>
  <c r="G1478" i="1"/>
  <c r="G1479" i="1"/>
  <c r="I1479" i="1" s="1"/>
  <c r="G1480" i="1"/>
  <c r="I1480" i="1" s="1"/>
  <c r="G1481" i="1"/>
  <c r="G1482" i="1"/>
  <c r="G1483" i="1"/>
  <c r="G1484" i="1"/>
  <c r="G1485" i="1"/>
  <c r="G1486" i="1"/>
  <c r="G1487" i="1"/>
  <c r="G1488" i="1"/>
  <c r="I1488" i="1" s="1"/>
  <c r="G1489" i="1"/>
  <c r="G1490" i="1"/>
  <c r="G1491" i="1"/>
  <c r="I1491" i="1" s="1"/>
  <c r="G1492" i="1"/>
  <c r="I1492" i="1" s="1"/>
  <c r="G1493" i="1"/>
  <c r="G1494" i="1"/>
  <c r="G1495" i="1"/>
  <c r="G1496" i="1"/>
  <c r="G1497" i="1"/>
  <c r="G1498" i="1"/>
  <c r="G1499" i="1"/>
  <c r="G1500" i="1"/>
  <c r="I1500" i="1" s="1"/>
  <c r="G1501" i="1"/>
  <c r="G1502" i="1"/>
  <c r="G1503" i="1"/>
  <c r="I1503" i="1" s="1"/>
  <c r="G1504" i="1"/>
  <c r="I1504" i="1" s="1"/>
  <c r="G1505" i="1"/>
  <c r="G1506" i="1"/>
  <c r="G1507" i="1"/>
  <c r="G1508" i="1"/>
  <c r="G1509" i="1"/>
  <c r="G1510" i="1"/>
  <c r="G1511" i="1"/>
  <c r="G1512" i="1"/>
  <c r="I1512" i="1" s="1"/>
  <c r="G1513" i="1"/>
  <c r="G1514" i="1"/>
  <c r="G1515" i="1"/>
  <c r="I1515" i="1" s="1"/>
  <c r="G1516" i="1"/>
  <c r="I1516" i="1" s="1"/>
  <c r="G1517" i="1"/>
  <c r="G1518" i="1"/>
  <c r="G1519" i="1"/>
  <c r="G1520" i="1"/>
  <c r="G1521" i="1"/>
  <c r="G1522" i="1"/>
  <c r="G1523" i="1"/>
  <c r="G1524" i="1"/>
  <c r="I1524" i="1" s="1"/>
  <c r="G1525" i="1"/>
  <c r="G1526" i="1"/>
  <c r="G1527" i="1"/>
  <c r="I1527" i="1" s="1"/>
  <c r="G1528" i="1"/>
  <c r="I1528" i="1" s="1"/>
  <c r="G1529" i="1"/>
  <c r="G1530" i="1"/>
  <c r="G1531" i="1"/>
  <c r="G1532" i="1"/>
  <c r="G1533" i="1"/>
  <c r="G1534" i="1"/>
  <c r="G1535" i="1"/>
  <c r="G1536" i="1"/>
  <c r="I1536" i="1" s="1"/>
  <c r="G1537" i="1"/>
  <c r="G1538" i="1"/>
  <c r="G1539" i="1"/>
  <c r="I1539" i="1" s="1"/>
  <c r="G1540" i="1"/>
  <c r="I1540" i="1" s="1"/>
  <c r="G1541" i="1"/>
  <c r="G1542" i="1"/>
  <c r="G1543" i="1"/>
  <c r="G1544" i="1"/>
  <c r="G1545" i="1"/>
  <c r="G1546" i="1"/>
  <c r="G1547" i="1"/>
  <c r="G1548" i="1"/>
  <c r="I1548" i="1" s="1"/>
  <c r="G1549" i="1"/>
  <c r="G1550" i="1"/>
  <c r="G1551" i="1"/>
  <c r="I1551" i="1" s="1"/>
  <c r="G1552" i="1"/>
  <c r="I1552" i="1" s="1"/>
  <c r="G1553" i="1"/>
  <c r="G1554" i="1"/>
  <c r="G1555" i="1"/>
  <c r="G1556" i="1"/>
  <c r="G1557" i="1"/>
  <c r="G1558" i="1"/>
  <c r="G1559" i="1"/>
  <c r="G1560" i="1"/>
  <c r="I1560" i="1" s="1"/>
  <c r="G1561" i="1"/>
  <c r="G1562" i="1"/>
  <c r="G1563" i="1"/>
  <c r="I1563" i="1" s="1"/>
  <c r="G1564" i="1"/>
  <c r="I1564" i="1" s="1"/>
  <c r="G1565" i="1"/>
  <c r="G1566" i="1"/>
  <c r="G1567" i="1"/>
  <c r="G1568" i="1"/>
  <c r="G1569" i="1"/>
  <c r="G1570" i="1"/>
  <c r="G1571" i="1"/>
  <c r="G1572" i="1"/>
  <c r="I1572" i="1" s="1"/>
  <c r="G1573" i="1"/>
  <c r="G1574" i="1"/>
  <c r="G1575" i="1"/>
  <c r="I1575" i="1" s="1"/>
  <c r="G1576" i="1"/>
  <c r="I1576" i="1" s="1"/>
  <c r="G1577" i="1"/>
  <c r="G1578" i="1"/>
  <c r="G1579" i="1"/>
  <c r="G1580" i="1"/>
  <c r="G1581" i="1"/>
  <c r="G1582" i="1"/>
  <c r="G1583" i="1"/>
  <c r="G1584" i="1"/>
  <c r="I1584" i="1" s="1"/>
  <c r="G1585" i="1"/>
  <c r="G1586" i="1"/>
  <c r="G1587" i="1"/>
  <c r="I1587" i="1" s="1"/>
  <c r="G1588" i="1"/>
  <c r="I1588" i="1" s="1"/>
  <c r="G1589" i="1"/>
  <c r="G1590" i="1"/>
  <c r="G1591" i="1"/>
  <c r="G1592" i="1"/>
  <c r="G1593" i="1"/>
  <c r="G1594" i="1"/>
  <c r="G1595" i="1"/>
  <c r="G1596" i="1"/>
  <c r="I1596" i="1" s="1"/>
  <c r="G1597" i="1"/>
  <c r="G1598" i="1"/>
  <c r="G1599" i="1"/>
  <c r="I1599" i="1" s="1"/>
  <c r="G1600" i="1"/>
  <c r="I1600" i="1" s="1"/>
  <c r="G1601" i="1"/>
  <c r="G1602" i="1"/>
  <c r="G1603" i="1"/>
  <c r="G1604" i="1"/>
  <c r="G1605" i="1"/>
  <c r="G1606" i="1"/>
  <c r="G1607" i="1"/>
  <c r="G1608" i="1"/>
  <c r="G1609" i="1"/>
  <c r="G1610" i="1"/>
  <c r="G1611" i="1"/>
  <c r="I1611" i="1" s="1"/>
  <c r="G1612" i="1"/>
  <c r="I1612" i="1" s="1"/>
  <c r="G1613" i="1"/>
  <c r="G1614" i="1"/>
  <c r="G1615" i="1"/>
  <c r="G1616" i="1"/>
  <c r="G1617" i="1"/>
  <c r="G1618" i="1"/>
  <c r="G1619" i="1"/>
  <c r="G1620" i="1"/>
  <c r="G1621" i="1"/>
  <c r="G1622" i="1"/>
  <c r="G1623" i="1"/>
  <c r="I1623" i="1" s="1"/>
  <c r="G1624" i="1"/>
  <c r="I1624" i="1" s="1"/>
  <c r="G1625" i="1"/>
  <c r="G1626" i="1"/>
  <c r="G1627" i="1"/>
  <c r="G1628" i="1"/>
  <c r="G1629" i="1"/>
  <c r="G1630" i="1"/>
  <c r="G1631" i="1"/>
  <c r="G1632" i="1"/>
  <c r="G1633" i="1"/>
  <c r="G1634" i="1"/>
  <c r="G1635" i="1"/>
  <c r="I1635" i="1" s="1"/>
  <c r="G1636" i="1"/>
  <c r="I1636" i="1" s="1"/>
  <c r="G1637" i="1"/>
  <c r="G1638" i="1"/>
  <c r="G1639" i="1"/>
  <c r="G1640" i="1"/>
  <c r="G1641" i="1"/>
  <c r="G1642" i="1"/>
  <c r="G1643" i="1"/>
  <c r="G1644" i="1"/>
  <c r="G1645" i="1"/>
  <c r="G1646" i="1"/>
  <c r="G1647" i="1"/>
  <c r="I1647" i="1" s="1"/>
  <c r="G1648" i="1"/>
  <c r="I1648" i="1" s="1"/>
  <c r="G1649" i="1"/>
  <c r="G1650" i="1"/>
  <c r="G1651" i="1"/>
  <c r="G1652" i="1"/>
  <c r="G1653" i="1"/>
  <c r="G1654" i="1"/>
  <c r="G1655" i="1"/>
  <c r="G1656" i="1"/>
  <c r="G1657" i="1"/>
  <c r="G1658" i="1"/>
  <c r="G1659" i="1"/>
  <c r="I1659" i="1" s="1"/>
  <c r="G1660" i="1"/>
  <c r="I1660" i="1" s="1"/>
  <c r="G1661" i="1"/>
  <c r="G1662" i="1"/>
  <c r="G1663" i="1"/>
  <c r="G1664" i="1"/>
  <c r="G1665" i="1"/>
  <c r="G1666" i="1"/>
  <c r="G1667" i="1"/>
  <c r="G1668" i="1"/>
  <c r="G1669" i="1"/>
  <c r="G1670" i="1"/>
  <c r="G1671" i="1"/>
  <c r="I1671" i="1" s="1"/>
  <c r="G1672" i="1"/>
  <c r="I1672" i="1" s="1"/>
  <c r="G1673" i="1"/>
  <c r="G1674" i="1"/>
  <c r="G1675" i="1"/>
  <c r="G1676" i="1"/>
  <c r="G1677" i="1"/>
  <c r="G1678" i="1"/>
  <c r="G1679" i="1"/>
  <c r="G1680" i="1"/>
  <c r="G1681" i="1"/>
  <c r="G1682" i="1"/>
  <c r="G1683" i="1"/>
  <c r="I1683" i="1" s="1"/>
  <c r="G1684" i="1"/>
  <c r="I1684" i="1" s="1"/>
  <c r="G1685" i="1"/>
  <c r="G1686" i="1"/>
  <c r="G1687" i="1"/>
  <c r="G1688" i="1"/>
  <c r="G1689" i="1"/>
  <c r="G1690" i="1"/>
  <c r="G1691" i="1"/>
  <c r="G1692" i="1"/>
  <c r="G1693" i="1"/>
  <c r="G1694" i="1"/>
  <c r="G1695" i="1"/>
  <c r="I1695" i="1" s="1"/>
  <c r="G1696" i="1"/>
  <c r="I1696" i="1" s="1"/>
  <c r="G1697" i="1"/>
  <c r="G1698" i="1"/>
  <c r="G1699" i="1"/>
  <c r="G1700" i="1"/>
  <c r="G1701" i="1"/>
  <c r="G1702" i="1"/>
  <c r="G1703" i="1"/>
  <c r="G1704" i="1"/>
  <c r="G1705" i="1"/>
  <c r="G1706" i="1"/>
  <c r="G1707" i="1"/>
  <c r="I1707" i="1" s="1"/>
  <c r="G1708" i="1"/>
  <c r="I1708" i="1" s="1"/>
  <c r="G1709" i="1"/>
  <c r="G1710" i="1"/>
  <c r="G1711" i="1"/>
  <c r="G1712" i="1"/>
  <c r="G1713" i="1"/>
  <c r="G1714" i="1"/>
  <c r="G1715" i="1"/>
  <c r="G1716" i="1"/>
  <c r="G1717" i="1"/>
  <c r="G1718" i="1"/>
  <c r="G1719" i="1"/>
  <c r="I1719" i="1" s="1"/>
  <c r="G1720" i="1"/>
  <c r="I1720" i="1" s="1"/>
  <c r="G1721" i="1"/>
  <c r="G1722" i="1"/>
  <c r="G1723" i="1"/>
  <c r="G1724" i="1"/>
  <c r="G1725" i="1"/>
  <c r="G1726" i="1"/>
  <c r="G1727" i="1"/>
  <c r="G1728" i="1"/>
  <c r="G1729" i="1"/>
  <c r="G1730" i="1"/>
  <c r="G1731" i="1"/>
  <c r="I1731" i="1" s="1"/>
  <c r="G1732" i="1"/>
  <c r="I1732" i="1" s="1"/>
  <c r="G1733" i="1"/>
  <c r="G1734" i="1"/>
  <c r="G1735" i="1"/>
  <c r="G1736" i="1"/>
  <c r="G1737" i="1"/>
  <c r="G1738" i="1"/>
  <c r="G1739" i="1"/>
  <c r="G1740" i="1"/>
  <c r="G1741" i="1"/>
  <c r="G1742" i="1"/>
  <c r="G1743" i="1"/>
  <c r="I1743" i="1" s="1"/>
  <c r="G1744" i="1"/>
  <c r="I1744" i="1" s="1"/>
  <c r="G1745" i="1"/>
  <c r="G1746" i="1"/>
  <c r="G1747" i="1"/>
  <c r="G1748" i="1"/>
  <c r="G1749" i="1"/>
  <c r="G1750" i="1"/>
  <c r="G1751" i="1"/>
  <c r="G1752" i="1"/>
  <c r="G1753" i="1"/>
  <c r="G1754" i="1"/>
  <c r="G1755" i="1"/>
  <c r="I1755" i="1" s="1"/>
  <c r="G1756" i="1"/>
  <c r="I1756" i="1" s="1"/>
  <c r="G1757" i="1"/>
  <c r="G1758" i="1"/>
  <c r="G1759" i="1"/>
  <c r="G1760" i="1"/>
  <c r="G1761" i="1"/>
  <c r="G1762" i="1"/>
  <c r="G1763" i="1"/>
  <c r="G1764" i="1"/>
  <c r="G1765" i="1"/>
  <c r="G1766" i="1"/>
  <c r="G1767" i="1"/>
  <c r="I1767" i="1" s="1"/>
  <c r="G1768" i="1"/>
  <c r="I1768" i="1" s="1"/>
  <c r="G1769" i="1"/>
  <c r="G1770" i="1"/>
  <c r="G1771" i="1"/>
  <c r="G1772" i="1"/>
  <c r="G1773" i="1"/>
  <c r="G1774" i="1"/>
  <c r="G1775" i="1"/>
  <c r="G1776" i="1"/>
  <c r="G1777" i="1"/>
  <c r="G1778" i="1"/>
  <c r="G1779" i="1"/>
  <c r="I1779" i="1" s="1"/>
  <c r="G1780" i="1"/>
  <c r="I1780" i="1" s="1"/>
  <c r="G1781" i="1"/>
  <c r="G1782" i="1"/>
  <c r="G1783" i="1"/>
  <c r="G1784" i="1"/>
  <c r="G1785" i="1"/>
  <c r="G1786" i="1"/>
  <c r="G1787" i="1"/>
  <c r="G1788" i="1"/>
  <c r="G1789" i="1"/>
  <c r="G1790" i="1"/>
  <c r="G1791" i="1"/>
  <c r="I1791" i="1" s="1"/>
  <c r="G1792" i="1"/>
  <c r="I1792" i="1" s="1"/>
  <c r="G1793" i="1"/>
  <c r="G1794" i="1"/>
  <c r="G1795" i="1"/>
  <c r="G1796" i="1"/>
  <c r="G1797" i="1"/>
  <c r="G1798" i="1"/>
  <c r="G1799" i="1"/>
  <c r="G1800" i="1"/>
  <c r="G1801" i="1"/>
  <c r="G1802" i="1"/>
  <c r="G1803" i="1"/>
  <c r="I1803" i="1" s="1"/>
  <c r="G1804" i="1"/>
  <c r="I1804" i="1" s="1"/>
  <c r="G1805" i="1"/>
  <c r="G1806" i="1"/>
  <c r="G1807" i="1"/>
  <c r="G1808" i="1"/>
  <c r="G1809" i="1"/>
  <c r="G1810" i="1"/>
  <c r="G1811" i="1"/>
  <c r="G1812" i="1"/>
  <c r="G1813" i="1"/>
  <c r="G1814" i="1"/>
  <c r="G1815" i="1"/>
  <c r="I1815" i="1" s="1"/>
  <c r="G1816" i="1"/>
  <c r="I1816" i="1" s="1"/>
  <c r="G1817" i="1"/>
  <c r="G1818" i="1"/>
  <c r="G1819" i="1"/>
  <c r="G1820" i="1"/>
  <c r="G1821" i="1"/>
  <c r="G1822" i="1"/>
  <c r="G1823" i="1"/>
  <c r="G1824" i="1"/>
  <c r="G1825" i="1"/>
  <c r="G1826" i="1"/>
  <c r="G1827" i="1"/>
  <c r="I1827" i="1" s="1"/>
  <c r="G1828" i="1"/>
  <c r="I1828" i="1" s="1"/>
  <c r="G1829" i="1"/>
  <c r="G1830" i="1"/>
  <c r="G1831" i="1"/>
  <c r="G1832" i="1"/>
  <c r="G1833" i="1"/>
  <c r="G1834" i="1"/>
  <c r="G1835" i="1"/>
  <c r="G1836" i="1"/>
  <c r="G1837" i="1"/>
  <c r="G1838" i="1"/>
  <c r="G1839" i="1"/>
  <c r="I1839" i="1" s="1"/>
  <c r="G1840" i="1"/>
  <c r="I1840" i="1" s="1"/>
  <c r="G1841" i="1"/>
  <c r="G1842" i="1"/>
  <c r="G1843" i="1"/>
  <c r="G1844" i="1"/>
  <c r="G1845" i="1"/>
  <c r="G1846" i="1"/>
  <c r="G1847" i="1"/>
  <c r="G1848" i="1"/>
  <c r="G1849" i="1"/>
  <c r="G1850" i="1"/>
  <c r="G1851" i="1"/>
  <c r="I1851" i="1" s="1"/>
  <c r="G1852" i="1"/>
  <c r="I1852" i="1" s="1"/>
  <c r="G1853" i="1"/>
  <c r="G1854" i="1"/>
  <c r="G1855" i="1"/>
  <c r="G1856" i="1"/>
  <c r="G1857" i="1"/>
  <c r="G1858" i="1"/>
  <c r="G1859" i="1"/>
  <c r="G1860" i="1"/>
  <c r="G1861" i="1"/>
  <c r="G1862" i="1"/>
  <c r="G1863" i="1"/>
  <c r="I1863" i="1" s="1"/>
  <c r="G1864" i="1"/>
  <c r="I1864" i="1" s="1"/>
  <c r="G1865" i="1"/>
  <c r="G1866" i="1"/>
  <c r="G1867" i="1"/>
  <c r="G1868" i="1"/>
  <c r="G1869" i="1"/>
  <c r="G1870" i="1"/>
  <c r="G1871" i="1"/>
  <c r="G1872" i="1"/>
  <c r="G1873" i="1"/>
  <c r="G1874" i="1"/>
  <c r="G1875" i="1"/>
  <c r="I1875" i="1" s="1"/>
  <c r="G1876" i="1"/>
  <c r="I1876" i="1" s="1"/>
  <c r="G1877" i="1"/>
  <c r="G1878" i="1"/>
  <c r="G1879" i="1"/>
  <c r="G1880" i="1"/>
  <c r="G1881" i="1"/>
  <c r="G1882" i="1"/>
  <c r="G1883" i="1"/>
  <c r="G1884" i="1"/>
  <c r="G1885" i="1"/>
  <c r="G1886" i="1"/>
  <c r="G1887" i="1"/>
  <c r="I1887" i="1" s="1"/>
  <c r="G1888" i="1"/>
  <c r="I1888" i="1" s="1"/>
  <c r="G1889" i="1"/>
  <c r="G1890" i="1"/>
  <c r="G1891" i="1"/>
  <c r="G1892" i="1"/>
  <c r="G1893" i="1"/>
  <c r="G1894" i="1"/>
  <c r="G1895" i="1"/>
  <c r="G1896" i="1"/>
  <c r="G1897" i="1"/>
  <c r="G1898" i="1"/>
  <c r="G1899" i="1"/>
  <c r="I1899" i="1" s="1"/>
  <c r="G1900" i="1"/>
  <c r="I1900" i="1" s="1"/>
  <c r="G1901" i="1"/>
  <c r="G1902" i="1"/>
  <c r="G1903" i="1"/>
  <c r="G1904" i="1"/>
  <c r="G1905" i="1"/>
  <c r="G1906" i="1"/>
  <c r="G1907" i="1"/>
  <c r="G1908" i="1"/>
  <c r="G1909" i="1"/>
  <c r="G1910" i="1"/>
  <c r="G1911" i="1"/>
  <c r="I1911" i="1" s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I1923" i="1" s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I1935" i="1" s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I1947" i="1" s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I1959" i="1" s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I1971" i="1" s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I1983" i="1" s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I1995" i="1" s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I2007" i="1" s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I2019" i="1" s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I2031" i="1" s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I2043" i="1" s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I2055" i="1" s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I2067" i="1" s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I2079" i="1" s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I2091" i="1" s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I2103" i="1" s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I2115" i="1" s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I2127" i="1" s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I2139" i="1" s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I2151" i="1" s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I2163" i="1" s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I2175" i="1" s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I2187" i="1" s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I2199" i="1" s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I2211" i="1" s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I2223" i="1" s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I2235" i="1" s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I2247" i="1" s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I2259" i="1" s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I2271" i="1" s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I2283" i="1" s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I2295" i="1" s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I2307" i="1" s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I2319" i="1" s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I2331" i="1" s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I2343" i="1" s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I2355" i="1" s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I2367" i="1" s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I2379" i="1" s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I2391" i="1" s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I2403" i="1" s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I2415" i="1" s="1"/>
  <c r="G2416" i="1"/>
  <c r="G2417" i="1"/>
  <c r="G2418" i="1"/>
  <c r="G2419" i="1"/>
  <c r="G2420" i="1"/>
  <c r="G2421" i="1"/>
  <c r="G2422" i="1"/>
  <c r="G2423" i="1"/>
  <c r="G2424" i="1"/>
  <c r="G2425" i="1"/>
  <c r="G2426" i="1"/>
  <c r="G7" i="1"/>
  <c r="I7" i="1" s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1727" i="1"/>
  <c r="E1728" i="1"/>
  <c r="E1729" i="1"/>
  <c r="E1730" i="1"/>
  <c r="E1731" i="1"/>
  <c r="E1732" i="1"/>
  <c r="E1733" i="1"/>
  <c r="E1734" i="1"/>
  <c r="E1735" i="1"/>
  <c r="E1736" i="1"/>
  <c r="E1737" i="1"/>
  <c r="E1738" i="1"/>
  <c r="E1739" i="1"/>
  <c r="E1740" i="1"/>
  <c r="E1741" i="1"/>
  <c r="E1742" i="1"/>
  <c r="E1743" i="1"/>
  <c r="E1744" i="1"/>
  <c r="E1745" i="1"/>
  <c r="E1746" i="1"/>
  <c r="E1747" i="1"/>
  <c r="E1748" i="1"/>
  <c r="E1749" i="1"/>
  <c r="E1750" i="1"/>
  <c r="E1751" i="1"/>
  <c r="E1752" i="1"/>
  <c r="E1753" i="1"/>
  <c r="E1754" i="1"/>
  <c r="E1755" i="1"/>
  <c r="E1756" i="1"/>
  <c r="E1757" i="1"/>
  <c r="E1758" i="1"/>
  <c r="E1759" i="1"/>
  <c r="E1760" i="1"/>
  <c r="E1761" i="1"/>
  <c r="E1762" i="1"/>
  <c r="E1763" i="1"/>
  <c r="E1764" i="1"/>
  <c r="E1765" i="1"/>
  <c r="E1766" i="1"/>
  <c r="E1767" i="1"/>
  <c r="E1768" i="1"/>
  <c r="E1769" i="1"/>
  <c r="E1770" i="1"/>
  <c r="E1771" i="1"/>
  <c r="E1772" i="1"/>
  <c r="E1773" i="1"/>
  <c r="E1774" i="1"/>
  <c r="E1775" i="1"/>
  <c r="E1776" i="1"/>
  <c r="E1777" i="1"/>
  <c r="E1778" i="1"/>
  <c r="E1779" i="1"/>
  <c r="E1780" i="1"/>
  <c r="E1781" i="1"/>
  <c r="E1782" i="1"/>
  <c r="E1783" i="1"/>
  <c r="E1784" i="1"/>
  <c r="E1785" i="1"/>
  <c r="E1786" i="1"/>
  <c r="E1787" i="1"/>
  <c r="E1788" i="1"/>
  <c r="E1789" i="1"/>
  <c r="E1790" i="1"/>
  <c r="E1791" i="1"/>
  <c r="E1792" i="1"/>
  <c r="E1793" i="1"/>
  <c r="E1794" i="1"/>
  <c r="E1795" i="1"/>
  <c r="E1796" i="1"/>
  <c r="E1797" i="1"/>
  <c r="E1798" i="1"/>
  <c r="E1799" i="1"/>
  <c r="E1800" i="1"/>
  <c r="E1801" i="1"/>
  <c r="E1802" i="1"/>
  <c r="E1803" i="1"/>
  <c r="E1804" i="1"/>
  <c r="E1805" i="1"/>
  <c r="E1806" i="1"/>
  <c r="E1807" i="1"/>
  <c r="E1808" i="1"/>
  <c r="E1809" i="1"/>
  <c r="E1810" i="1"/>
  <c r="E1811" i="1"/>
  <c r="E1812" i="1"/>
  <c r="E1813" i="1"/>
  <c r="E1814" i="1"/>
  <c r="E1815" i="1"/>
  <c r="E1816" i="1"/>
  <c r="E1817" i="1"/>
  <c r="E1818" i="1"/>
  <c r="E1819" i="1"/>
  <c r="E1820" i="1"/>
  <c r="E1821" i="1"/>
  <c r="E1822" i="1"/>
  <c r="E1823" i="1"/>
  <c r="E1824" i="1"/>
  <c r="E1825" i="1"/>
  <c r="E1826" i="1"/>
  <c r="E1827" i="1"/>
  <c r="E1828" i="1"/>
  <c r="E1829" i="1"/>
  <c r="E1830" i="1"/>
  <c r="E1831" i="1"/>
  <c r="E1832" i="1"/>
  <c r="E1833" i="1"/>
  <c r="E1834" i="1"/>
  <c r="E1835" i="1"/>
  <c r="E1836" i="1"/>
  <c r="E1837" i="1"/>
  <c r="E1838" i="1"/>
  <c r="E1839" i="1"/>
  <c r="E1840" i="1"/>
  <c r="E1841" i="1"/>
  <c r="E1842" i="1"/>
  <c r="E1843" i="1"/>
  <c r="E1844" i="1"/>
  <c r="E1845" i="1"/>
  <c r="E1846" i="1"/>
  <c r="E1847" i="1"/>
  <c r="E1848" i="1"/>
  <c r="E1849" i="1"/>
  <c r="E1850" i="1"/>
  <c r="E1851" i="1"/>
  <c r="E1852" i="1"/>
  <c r="E1853" i="1"/>
  <c r="E1854" i="1"/>
  <c r="E1855" i="1"/>
  <c r="E1856" i="1"/>
  <c r="E1857" i="1"/>
  <c r="E1858" i="1"/>
  <c r="E1859" i="1"/>
  <c r="E1860" i="1"/>
  <c r="E1861" i="1"/>
  <c r="E1862" i="1"/>
  <c r="E1863" i="1"/>
  <c r="E1864" i="1"/>
  <c r="E1865" i="1"/>
  <c r="E1866" i="1"/>
  <c r="E1867" i="1"/>
  <c r="E1868" i="1"/>
  <c r="E1869" i="1"/>
  <c r="E1870" i="1"/>
  <c r="E1871" i="1"/>
  <c r="E1872" i="1"/>
  <c r="E1873" i="1"/>
  <c r="E1874" i="1"/>
  <c r="E1875" i="1"/>
  <c r="E1876" i="1"/>
  <c r="E1877" i="1"/>
  <c r="E1878" i="1"/>
  <c r="E1879" i="1"/>
  <c r="E1880" i="1"/>
  <c r="E1881" i="1"/>
  <c r="E1882" i="1"/>
  <c r="E1883" i="1"/>
  <c r="E1884" i="1"/>
  <c r="E1885" i="1"/>
  <c r="E1886" i="1"/>
  <c r="E1887" i="1"/>
  <c r="E1888" i="1"/>
  <c r="E1889" i="1"/>
  <c r="E1890" i="1"/>
  <c r="E1891" i="1"/>
  <c r="E1892" i="1"/>
  <c r="E1893" i="1"/>
  <c r="E1894" i="1"/>
  <c r="E1895" i="1"/>
  <c r="E1896" i="1"/>
  <c r="E1897" i="1"/>
  <c r="E1898" i="1"/>
  <c r="E1899" i="1"/>
  <c r="E1900" i="1"/>
  <c r="E1901" i="1"/>
  <c r="E1902" i="1"/>
  <c r="E1903" i="1"/>
  <c r="E1904" i="1"/>
  <c r="E1905" i="1"/>
  <c r="E1906" i="1"/>
  <c r="E1907" i="1"/>
  <c r="E1908" i="1"/>
  <c r="E1909" i="1"/>
  <c r="E1910" i="1"/>
  <c r="E1911" i="1"/>
  <c r="E1912" i="1"/>
  <c r="E1913" i="1"/>
  <c r="E1914" i="1"/>
  <c r="E1915" i="1"/>
  <c r="E1916" i="1"/>
  <c r="E1917" i="1"/>
  <c r="E1918" i="1"/>
  <c r="E1919" i="1"/>
  <c r="E1920" i="1"/>
  <c r="E1921" i="1"/>
  <c r="E1922" i="1"/>
  <c r="E1923" i="1"/>
  <c r="E1924" i="1"/>
  <c r="E1925" i="1"/>
  <c r="E1926" i="1"/>
  <c r="E1927" i="1"/>
  <c r="E1928" i="1"/>
  <c r="E1929" i="1"/>
  <c r="E1930" i="1"/>
  <c r="E1931" i="1"/>
  <c r="E1932" i="1"/>
  <c r="E1933" i="1"/>
  <c r="E1934" i="1"/>
  <c r="E1935" i="1"/>
  <c r="E1936" i="1"/>
  <c r="E1937" i="1"/>
  <c r="E1938" i="1"/>
  <c r="E1939" i="1"/>
  <c r="E1940" i="1"/>
  <c r="E1941" i="1"/>
  <c r="E1942" i="1"/>
  <c r="E1943" i="1"/>
  <c r="E1944" i="1"/>
  <c r="E1945" i="1"/>
  <c r="E1946" i="1"/>
  <c r="E1947" i="1"/>
  <c r="E1948" i="1"/>
  <c r="E1949" i="1"/>
  <c r="E1950" i="1"/>
  <c r="E1951" i="1"/>
  <c r="E1952" i="1"/>
  <c r="E1953" i="1"/>
  <c r="E1954" i="1"/>
  <c r="E1955" i="1"/>
  <c r="E1956" i="1"/>
  <c r="E1957" i="1"/>
  <c r="E1958" i="1"/>
  <c r="E1959" i="1"/>
  <c r="E1960" i="1"/>
  <c r="E1961" i="1"/>
  <c r="E1962" i="1"/>
  <c r="E1963" i="1"/>
  <c r="E1964" i="1"/>
  <c r="E1965" i="1"/>
  <c r="E1966" i="1"/>
  <c r="E1967" i="1"/>
  <c r="E1968" i="1"/>
  <c r="E1969" i="1"/>
  <c r="E1970" i="1"/>
  <c r="E1971" i="1"/>
  <c r="E1972" i="1"/>
  <c r="E1973" i="1"/>
  <c r="E1974" i="1"/>
  <c r="E1975" i="1"/>
  <c r="E1976" i="1"/>
  <c r="E1977" i="1"/>
  <c r="E1978" i="1"/>
  <c r="E1979" i="1"/>
  <c r="E1980" i="1"/>
  <c r="E1981" i="1"/>
  <c r="E1982" i="1"/>
  <c r="E1983" i="1"/>
  <c r="E1984" i="1"/>
  <c r="E1985" i="1"/>
  <c r="E1986" i="1"/>
  <c r="E1987" i="1"/>
  <c r="E1988" i="1"/>
  <c r="E1989" i="1"/>
  <c r="E1990" i="1"/>
  <c r="E1991" i="1"/>
  <c r="E1992" i="1"/>
  <c r="E1993" i="1"/>
  <c r="E1994" i="1"/>
  <c r="E1995" i="1"/>
  <c r="E1996" i="1"/>
  <c r="E1997" i="1"/>
  <c r="E1998" i="1"/>
  <c r="E1999" i="1"/>
  <c r="E2000" i="1"/>
  <c r="E2001" i="1"/>
  <c r="E2002" i="1"/>
  <c r="E2003" i="1"/>
  <c r="E2004" i="1"/>
  <c r="E2005" i="1"/>
  <c r="E2006" i="1"/>
  <c r="E2007" i="1"/>
  <c r="E2008" i="1"/>
  <c r="E2009" i="1"/>
  <c r="E2010" i="1"/>
  <c r="E2011" i="1"/>
  <c r="E2012" i="1"/>
  <c r="E2013" i="1"/>
  <c r="E2014" i="1"/>
  <c r="E2015" i="1"/>
  <c r="E2016" i="1"/>
  <c r="E2017" i="1"/>
  <c r="E2018" i="1"/>
  <c r="E2019" i="1"/>
  <c r="E2020" i="1"/>
  <c r="E2021" i="1"/>
  <c r="E2022" i="1"/>
  <c r="E2023" i="1"/>
  <c r="E2024" i="1"/>
  <c r="E2025" i="1"/>
  <c r="E2026" i="1"/>
  <c r="E2027" i="1"/>
  <c r="E2028" i="1"/>
  <c r="E2029" i="1"/>
  <c r="E2030" i="1"/>
  <c r="E2031" i="1"/>
  <c r="E2032" i="1"/>
  <c r="E2033" i="1"/>
  <c r="E2034" i="1"/>
  <c r="E2035" i="1"/>
  <c r="E2036" i="1"/>
  <c r="E2037" i="1"/>
  <c r="E2038" i="1"/>
  <c r="E2039" i="1"/>
  <c r="E2040" i="1"/>
  <c r="E2041" i="1"/>
  <c r="E2042" i="1"/>
  <c r="E2043" i="1"/>
  <c r="E2044" i="1"/>
  <c r="E2045" i="1"/>
  <c r="E2046" i="1"/>
  <c r="E2047" i="1"/>
  <c r="E2048" i="1"/>
  <c r="E2049" i="1"/>
  <c r="E2050" i="1"/>
  <c r="E2051" i="1"/>
  <c r="E2052" i="1"/>
  <c r="E2053" i="1"/>
  <c r="E2054" i="1"/>
  <c r="E2055" i="1"/>
  <c r="E2056" i="1"/>
  <c r="E2057" i="1"/>
  <c r="E2058" i="1"/>
  <c r="E2059" i="1"/>
  <c r="E2060" i="1"/>
  <c r="E2061" i="1"/>
  <c r="E2062" i="1"/>
  <c r="E2063" i="1"/>
  <c r="E2064" i="1"/>
  <c r="E2065" i="1"/>
  <c r="E2066" i="1"/>
  <c r="E2067" i="1"/>
  <c r="E2068" i="1"/>
  <c r="E2069" i="1"/>
  <c r="E2070" i="1"/>
  <c r="E2071" i="1"/>
  <c r="E2072" i="1"/>
  <c r="E2073" i="1"/>
  <c r="E2074" i="1"/>
  <c r="E2075" i="1"/>
  <c r="E2076" i="1"/>
  <c r="E2077" i="1"/>
  <c r="E2078" i="1"/>
  <c r="E2079" i="1"/>
  <c r="E2080" i="1"/>
  <c r="E2081" i="1"/>
  <c r="E2082" i="1"/>
  <c r="E2083" i="1"/>
  <c r="E2084" i="1"/>
  <c r="E2085" i="1"/>
  <c r="E2086" i="1"/>
  <c r="E2087" i="1"/>
  <c r="E2088" i="1"/>
  <c r="E2089" i="1"/>
  <c r="E2090" i="1"/>
  <c r="E2091" i="1"/>
  <c r="E2092" i="1"/>
  <c r="E2093" i="1"/>
  <c r="E2094" i="1"/>
  <c r="E2095" i="1"/>
  <c r="E2096" i="1"/>
  <c r="E2097" i="1"/>
  <c r="E2098" i="1"/>
  <c r="E2099" i="1"/>
  <c r="E2100" i="1"/>
  <c r="E2101" i="1"/>
  <c r="E2102" i="1"/>
  <c r="E2103" i="1"/>
  <c r="E2104" i="1"/>
  <c r="E2105" i="1"/>
  <c r="E2106" i="1"/>
  <c r="E2107" i="1"/>
  <c r="E2108" i="1"/>
  <c r="E2109" i="1"/>
  <c r="E2110" i="1"/>
  <c r="E2111" i="1"/>
  <c r="E2112" i="1"/>
  <c r="E2113" i="1"/>
  <c r="E2114" i="1"/>
  <c r="E2115" i="1"/>
  <c r="E2116" i="1"/>
  <c r="E2117" i="1"/>
  <c r="E2118" i="1"/>
  <c r="E2119" i="1"/>
  <c r="E2120" i="1"/>
  <c r="E2121" i="1"/>
  <c r="E2122" i="1"/>
  <c r="E2123" i="1"/>
  <c r="E2124" i="1"/>
  <c r="E2125" i="1"/>
  <c r="E2126" i="1"/>
  <c r="E2127" i="1"/>
  <c r="E2128" i="1"/>
  <c r="E2129" i="1"/>
  <c r="E2130" i="1"/>
  <c r="E2131" i="1"/>
  <c r="E2132" i="1"/>
  <c r="E2133" i="1"/>
  <c r="E2134" i="1"/>
  <c r="E2135" i="1"/>
  <c r="E2136" i="1"/>
  <c r="E2137" i="1"/>
  <c r="E2138" i="1"/>
  <c r="E2139" i="1"/>
  <c r="E2140" i="1"/>
  <c r="E2141" i="1"/>
  <c r="E2142" i="1"/>
  <c r="E2143" i="1"/>
  <c r="E2144" i="1"/>
  <c r="E2145" i="1"/>
  <c r="E2146" i="1"/>
  <c r="E2147" i="1"/>
  <c r="E2148" i="1"/>
  <c r="E2149" i="1"/>
  <c r="E2150" i="1"/>
  <c r="E2151" i="1"/>
  <c r="E2152" i="1"/>
  <c r="E2153" i="1"/>
  <c r="E2154" i="1"/>
  <c r="E2155" i="1"/>
  <c r="E2156" i="1"/>
  <c r="E2157" i="1"/>
  <c r="E2158" i="1"/>
  <c r="E2159" i="1"/>
  <c r="E2160" i="1"/>
  <c r="E2161" i="1"/>
  <c r="E2162" i="1"/>
  <c r="E2163" i="1"/>
  <c r="E2164" i="1"/>
  <c r="E2165" i="1"/>
  <c r="E2166" i="1"/>
  <c r="E2167" i="1"/>
  <c r="E2168" i="1"/>
  <c r="E2169" i="1"/>
  <c r="E2170" i="1"/>
  <c r="E2171" i="1"/>
  <c r="E2172" i="1"/>
  <c r="E2173" i="1"/>
  <c r="E2174" i="1"/>
  <c r="E2175" i="1"/>
  <c r="E2176" i="1"/>
  <c r="E2177" i="1"/>
  <c r="E2178" i="1"/>
  <c r="E2179" i="1"/>
  <c r="E2180" i="1"/>
  <c r="E2181" i="1"/>
  <c r="E2182" i="1"/>
  <c r="E2183" i="1"/>
  <c r="E2184" i="1"/>
  <c r="E2185" i="1"/>
  <c r="E2186" i="1"/>
  <c r="E2187" i="1"/>
  <c r="E2188" i="1"/>
  <c r="E2189" i="1"/>
  <c r="E2190" i="1"/>
  <c r="E2191" i="1"/>
  <c r="E2192" i="1"/>
  <c r="E2193" i="1"/>
  <c r="E2194" i="1"/>
  <c r="E2195" i="1"/>
  <c r="E2196" i="1"/>
  <c r="E2197" i="1"/>
  <c r="E2198" i="1"/>
  <c r="E2199" i="1"/>
  <c r="E2200" i="1"/>
  <c r="E2201" i="1"/>
  <c r="E2202" i="1"/>
  <c r="E2203" i="1"/>
  <c r="E2204" i="1"/>
  <c r="E2205" i="1"/>
  <c r="E2206" i="1"/>
  <c r="E2207" i="1"/>
  <c r="E2208" i="1"/>
  <c r="E2209" i="1"/>
  <c r="E2210" i="1"/>
  <c r="E2211" i="1"/>
  <c r="E2212" i="1"/>
  <c r="E2213" i="1"/>
  <c r="E2214" i="1"/>
  <c r="E2215" i="1"/>
  <c r="E2216" i="1"/>
  <c r="E2217" i="1"/>
  <c r="E2218" i="1"/>
  <c r="E2219" i="1"/>
  <c r="E2220" i="1"/>
  <c r="E2221" i="1"/>
  <c r="E2222" i="1"/>
  <c r="E2223" i="1"/>
  <c r="E2224" i="1"/>
  <c r="E2225" i="1"/>
  <c r="E2226" i="1"/>
  <c r="E2227" i="1"/>
  <c r="E2228" i="1"/>
  <c r="E2229" i="1"/>
  <c r="E2230" i="1"/>
  <c r="E2231" i="1"/>
  <c r="E2232" i="1"/>
  <c r="E2233" i="1"/>
  <c r="E2234" i="1"/>
  <c r="E2235" i="1"/>
  <c r="E2236" i="1"/>
  <c r="E2237" i="1"/>
  <c r="E2238" i="1"/>
  <c r="E2239" i="1"/>
  <c r="E2240" i="1"/>
  <c r="E2241" i="1"/>
  <c r="E2242" i="1"/>
  <c r="E2243" i="1"/>
  <c r="E2244" i="1"/>
  <c r="E2245" i="1"/>
  <c r="E2246" i="1"/>
  <c r="E2247" i="1"/>
  <c r="E2248" i="1"/>
  <c r="E2249" i="1"/>
  <c r="E2250" i="1"/>
  <c r="E2251" i="1"/>
  <c r="E2252" i="1"/>
  <c r="E2253" i="1"/>
  <c r="E2254" i="1"/>
  <c r="E2255" i="1"/>
  <c r="E2256" i="1"/>
  <c r="E2257" i="1"/>
  <c r="E2258" i="1"/>
  <c r="E2259" i="1"/>
  <c r="E2260" i="1"/>
  <c r="E2261" i="1"/>
  <c r="E2262" i="1"/>
  <c r="E2263" i="1"/>
  <c r="E2264" i="1"/>
  <c r="E2265" i="1"/>
  <c r="E2266" i="1"/>
  <c r="E2267" i="1"/>
  <c r="E2268" i="1"/>
  <c r="E2269" i="1"/>
  <c r="E2270" i="1"/>
  <c r="E2271" i="1"/>
  <c r="E2272" i="1"/>
  <c r="E2273" i="1"/>
  <c r="E2274" i="1"/>
  <c r="E2275" i="1"/>
  <c r="E2276" i="1"/>
  <c r="E2277" i="1"/>
  <c r="E2278" i="1"/>
  <c r="E2279" i="1"/>
  <c r="E2280" i="1"/>
  <c r="E2281" i="1"/>
  <c r="E2282" i="1"/>
  <c r="E2283" i="1"/>
  <c r="E2284" i="1"/>
  <c r="E2285" i="1"/>
  <c r="E2286" i="1"/>
  <c r="E2287" i="1"/>
  <c r="E2288" i="1"/>
  <c r="E2289" i="1"/>
  <c r="E2290" i="1"/>
  <c r="E2291" i="1"/>
  <c r="E2292" i="1"/>
  <c r="E2293" i="1"/>
  <c r="E2294" i="1"/>
  <c r="E2295" i="1"/>
  <c r="E2296" i="1"/>
  <c r="E2297" i="1"/>
  <c r="E2298" i="1"/>
  <c r="E2299" i="1"/>
  <c r="E2300" i="1"/>
  <c r="E2301" i="1"/>
  <c r="E2302" i="1"/>
  <c r="E2303" i="1"/>
  <c r="E2304" i="1"/>
  <c r="E2305" i="1"/>
  <c r="E2306" i="1"/>
  <c r="E2307" i="1"/>
  <c r="E2308" i="1"/>
  <c r="E2309" i="1"/>
  <c r="E2310" i="1"/>
  <c r="E2311" i="1"/>
  <c r="E2312" i="1"/>
  <c r="E2313" i="1"/>
  <c r="E2314" i="1"/>
  <c r="E2315" i="1"/>
  <c r="E2316" i="1"/>
  <c r="E2317" i="1"/>
  <c r="E2318" i="1"/>
  <c r="E2319" i="1"/>
  <c r="E2320" i="1"/>
  <c r="E2321" i="1"/>
  <c r="E2322" i="1"/>
  <c r="E2323" i="1"/>
  <c r="E2324" i="1"/>
  <c r="E2325" i="1"/>
  <c r="E2326" i="1"/>
  <c r="E2327" i="1"/>
  <c r="E2328" i="1"/>
  <c r="E2329" i="1"/>
  <c r="E2330" i="1"/>
  <c r="E2331" i="1"/>
  <c r="E2332" i="1"/>
  <c r="E2333" i="1"/>
  <c r="E2334" i="1"/>
  <c r="E2335" i="1"/>
  <c r="E2336" i="1"/>
  <c r="E2337" i="1"/>
  <c r="E2338" i="1"/>
  <c r="E2339" i="1"/>
  <c r="E2340" i="1"/>
  <c r="E2341" i="1"/>
  <c r="E2342" i="1"/>
  <c r="E2343" i="1"/>
  <c r="E2344" i="1"/>
  <c r="E2345" i="1"/>
  <c r="E2346" i="1"/>
  <c r="E2347" i="1"/>
  <c r="E2348" i="1"/>
  <c r="E2349" i="1"/>
  <c r="E2350" i="1"/>
  <c r="E2351" i="1"/>
  <c r="E2352" i="1"/>
  <c r="E2353" i="1"/>
  <c r="E2354" i="1"/>
  <c r="E2355" i="1"/>
  <c r="E2356" i="1"/>
  <c r="E2357" i="1"/>
  <c r="E2358" i="1"/>
  <c r="E2359" i="1"/>
  <c r="E2360" i="1"/>
  <c r="E2361" i="1"/>
  <c r="E2362" i="1"/>
  <c r="E2363" i="1"/>
  <c r="E2364" i="1"/>
  <c r="E2365" i="1"/>
  <c r="E2366" i="1"/>
  <c r="E2367" i="1"/>
  <c r="E2368" i="1"/>
  <c r="E2369" i="1"/>
  <c r="E2370" i="1"/>
  <c r="E2371" i="1"/>
  <c r="E2372" i="1"/>
  <c r="E2373" i="1"/>
  <c r="E2374" i="1"/>
  <c r="E2375" i="1"/>
  <c r="E2376" i="1"/>
  <c r="E2377" i="1"/>
  <c r="E2378" i="1"/>
  <c r="E2379" i="1"/>
  <c r="E2380" i="1"/>
  <c r="E2381" i="1"/>
  <c r="E2382" i="1"/>
  <c r="E2383" i="1"/>
  <c r="E2384" i="1"/>
  <c r="E2385" i="1"/>
  <c r="E2386" i="1"/>
  <c r="E2387" i="1"/>
  <c r="E2388" i="1"/>
  <c r="E2389" i="1"/>
  <c r="E2390" i="1"/>
  <c r="E2391" i="1"/>
  <c r="E2392" i="1"/>
  <c r="E2393" i="1"/>
  <c r="E2394" i="1"/>
  <c r="E2395" i="1"/>
  <c r="E2396" i="1"/>
  <c r="E2397" i="1"/>
  <c r="E2398" i="1"/>
  <c r="E2399" i="1"/>
  <c r="E2400" i="1"/>
  <c r="E2401" i="1"/>
  <c r="E2402" i="1"/>
  <c r="E2403" i="1"/>
  <c r="E2404" i="1"/>
  <c r="E2405" i="1"/>
  <c r="E2406" i="1"/>
  <c r="E2407" i="1"/>
  <c r="E2408" i="1"/>
  <c r="E2409" i="1"/>
  <c r="E2410" i="1"/>
  <c r="E2411" i="1"/>
  <c r="E2412" i="1"/>
  <c r="E2413" i="1"/>
  <c r="E2414" i="1"/>
  <c r="E2415" i="1"/>
  <c r="E2416" i="1"/>
  <c r="E2417" i="1"/>
  <c r="E2418" i="1"/>
  <c r="E2419" i="1"/>
  <c r="E2420" i="1"/>
  <c r="E2421" i="1"/>
  <c r="E2422" i="1"/>
  <c r="E2423" i="1"/>
  <c r="E2424" i="1"/>
  <c r="E2425" i="1"/>
  <c r="E2426" i="1"/>
  <c r="E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1000" i="1"/>
  <c r="B1001" i="1"/>
  <c r="B1002" i="1"/>
  <c r="B1003" i="1"/>
  <c r="B1004" i="1"/>
  <c r="B1005" i="1"/>
  <c r="B1006" i="1"/>
  <c r="B1007" i="1"/>
  <c r="B1008" i="1"/>
  <c r="B1009" i="1"/>
  <c r="B1010" i="1"/>
  <c r="B1011" i="1"/>
  <c r="B1012" i="1"/>
  <c r="B1013" i="1"/>
  <c r="B1014" i="1"/>
  <c r="B1015" i="1"/>
  <c r="B1016" i="1"/>
  <c r="B1017" i="1"/>
  <c r="B1018" i="1"/>
  <c r="B1019" i="1"/>
  <c r="B1020" i="1"/>
  <c r="B1021" i="1"/>
  <c r="B1022" i="1"/>
  <c r="B1023" i="1"/>
  <c r="B1024" i="1"/>
  <c r="B1025" i="1"/>
  <c r="B1026" i="1"/>
  <c r="B1027" i="1"/>
  <c r="B1028" i="1"/>
  <c r="B1029" i="1"/>
  <c r="B1030" i="1"/>
  <c r="B1031" i="1"/>
  <c r="B1032" i="1"/>
  <c r="B1033" i="1"/>
  <c r="B1034" i="1"/>
  <c r="B1035" i="1"/>
  <c r="B1036" i="1"/>
  <c r="B1037" i="1"/>
  <c r="B1038" i="1"/>
  <c r="B1039" i="1"/>
  <c r="B1040" i="1"/>
  <c r="B1041" i="1"/>
  <c r="B1042" i="1"/>
  <c r="B1043" i="1"/>
  <c r="B1044" i="1"/>
  <c r="B1045" i="1"/>
  <c r="B1046" i="1"/>
  <c r="B1047" i="1"/>
  <c r="B1048" i="1"/>
  <c r="B1049" i="1"/>
  <c r="B1050" i="1"/>
  <c r="B1051" i="1"/>
  <c r="B1052" i="1"/>
  <c r="B1053" i="1"/>
  <c r="B1054" i="1"/>
  <c r="B1055" i="1"/>
  <c r="B1056" i="1"/>
  <c r="B1057" i="1"/>
  <c r="B1058" i="1"/>
  <c r="B1059" i="1"/>
  <c r="B1060" i="1"/>
  <c r="B1061" i="1"/>
  <c r="B1062" i="1"/>
  <c r="B1063" i="1"/>
  <c r="B1064" i="1"/>
  <c r="B1065" i="1"/>
  <c r="B1066" i="1"/>
  <c r="B1067" i="1"/>
  <c r="B1068" i="1"/>
  <c r="B1069" i="1"/>
  <c r="B1070" i="1"/>
  <c r="B1071" i="1"/>
  <c r="B1072" i="1"/>
  <c r="B1073" i="1"/>
  <c r="B1074" i="1"/>
  <c r="B1075" i="1"/>
  <c r="B1076" i="1"/>
  <c r="B1077" i="1"/>
  <c r="B1078" i="1"/>
  <c r="B1079" i="1"/>
  <c r="B1080" i="1"/>
  <c r="B1081" i="1"/>
  <c r="B1082" i="1"/>
  <c r="B1083" i="1"/>
  <c r="B1084" i="1"/>
  <c r="B1085" i="1"/>
  <c r="B1086" i="1"/>
  <c r="B1087" i="1"/>
  <c r="B1088" i="1"/>
  <c r="B1089" i="1"/>
  <c r="B1090" i="1"/>
  <c r="B1091" i="1"/>
  <c r="B1092" i="1"/>
  <c r="B1093" i="1"/>
  <c r="B1094" i="1"/>
  <c r="B1095" i="1"/>
  <c r="B1096" i="1"/>
  <c r="B1097" i="1"/>
  <c r="B1098" i="1"/>
  <c r="B1099" i="1"/>
  <c r="B1100" i="1"/>
  <c r="B1101" i="1"/>
  <c r="B1102" i="1"/>
  <c r="B1103" i="1"/>
  <c r="B1104" i="1"/>
  <c r="B1105" i="1"/>
  <c r="B1106" i="1"/>
  <c r="B1107" i="1"/>
  <c r="B1108" i="1"/>
  <c r="B1109" i="1"/>
  <c r="B1110" i="1"/>
  <c r="B1111" i="1"/>
  <c r="B1112" i="1"/>
  <c r="B1113" i="1"/>
  <c r="B1114" i="1"/>
  <c r="B1115" i="1"/>
  <c r="B1116" i="1"/>
  <c r="B1117" i="1"/>
  <c r="B1118" i="1"/>
  <c r="B1119" i="1"/>
  <c r="B1120" i="1"/>
  <c r="B1121" i="1"/>
  <c r="B1122" i="1"/>
  <c r="B1123" i="1"/>
  <c r="B1124" i="1"/>
  <c r="B1125" i="1"/>
  <c r="B1126" i="1"/>
  <c r="B1127" i="1"/>
  <c r="B1128" i="1"/>
  <c r="B1129" i="1"/>
  <c r="B1130" i="1"/>
  <c r="B1131" i="1"/>
  <c r="B1132" i="1"/>
  <c r="B1133" i="1"/>
  <c r="B1134" i="1"/>
  <c r="B1135" i="1"/>
  <c r="B1136" i="1"/>
  <c r="B1137" i="1"/>
  <c r="B1138" i="1"/>
  <c r="B1139" i="1"/>
  <c r="B1140" i="1"/>
  <c r="B1141" i="1"/>
  <c r="B1142" i="1"/>
  <c r="B1143" i="1"/>
  <c r="B1144" i="1"/>
  <c r="B1145" i="1"/>
  <c r="B1146" i="1"/>
  <c r="B1147" i="1"/>
  <c r="B1148" i="1"/>
  <c r="B1149" i="1"/>
  <c r="B1150" i="1"/>
  <c r="B1151" i="1"/>
  <c r="B1152" i="1"/>
  <c r="B1153" i="1"/>
  <c r="B1154" i="1"/>
  <c r="B1155" i="1"/>
  <c r="B1156" i="1"/>
  <c r="B1157" i="1"/>
  <c r="B1158" i="1"/>
  <c r="B1159" i="1"/>
  <c r="B1160" i="1"/>
  <c r="B1161" i="1"/>
  <c r="B1162" i="1"/>
  <c r="B1163" i="1"/>
  <c r="B1164" i="1"/>
  <c r="B1165" i="1"/>
  <c r="B1166" i="1"/>
  <c r="B1167" i="1"/>
  <c r="B1168" i="1"/>
  <c r="B1169" i="1"/>
  <c r="B1170" i="1"/>
  <c r="B1171" i="1"/>
  <c r="B1172" i="1"/>
  <c r="B1173" i="1"/>
  <c r="B1174" i="1"/>
  <c r="B1175" i="1"/>
  <c r="B1176" i="1"/>
  <c r="B1177" i="1"/>
  <c r="B1178" i="1"/>
  <c r="B1179" i="1"/>
  <c r="B1180" i="1"/>
  <c r="B1181" i="1"/>
  <c r="B1182" i="1"/>
  <c r="B1183" i="1"/>
  <c r="B1184" i="1"/>
  <c r="B1185" i="1"/>
  <c r="B1186" i="1"/>
  <c r="B1187" i="1"/>
  <c r="B1188" i="1"/>
  <c r="B1189" i="1"/>
  <c r="B1190" i="1"/>
  <c r="B1191" i="1"/>
  <c r="B1192" i="1"/>
  <c r="B1193" i="1"/>
  <c r="B1194" i="1"/>
  <c r="B1195" i="1"/>
  <c r="B1196" i="1"/>
  <c r="B1197" i="1"/>
  <c r="B1198" i="1"/>
  <c r="B1199" i="1"/>
  <c r="B1200" i="1"/>
  <c r="B1201" i="1"/>
  <c r="B1202" i="1"/>
  <c r="B1203" i="1"/>
  <c r="B1204" i="1"/>
  <c r="B1205" i="1"/>
  <c r="B1206" i="1"/>
  <c r="B1207" i="1"/>
  <c r="B1208" i="1"/>
  <c r="B1209" i="1"/>
  <c r="B1210" i="1"/>
  <c r="B1211" i="1"/>
  <c r="B1212" i="1"/>
  <c r="B1213" i="1"/>
  <c r="B1214" i="1"/>
  <c r="B1215" i="1"/>
  <c r="B1216" i="1"/>
  <c r="B1217" i="1"/>
  <c r="B1218" i="1"/>
  <c r="B1219" i="1"/>
  <c r="B1220" i="1"/>
  <c r="B1221" i="1"/>
  <c r="B1222" i="1"/>
  <c r="B1223" i="1"/>
  <c r="B1224" i="1"/>
  <c r="B1225" i="1"/>
  <c r="B1226" i="1"/>
  <c r="B1227" i="1"/>
  <c r="B1228" i="1"/>
  <c r="B1229" i="1"/>
  <c r="B1230" i="1"/>
  <c r="B1231" i="1"/>
  <c r="B1232" i="1"/>
  <c r="B1233" i="1"/>
  <c r="B1234" i="1"/>
  <c r="B1235" i="1"/>
  <c r="B1236" i="1"/>
  <c r="B1237" i="1"/>
  <c r="B1238" i="1"/>
  <c r="B1239" i="1"/>
  <c r="B1240" i="1"/>
  <c r="B1241" i="1"/>
  <c r="B1242" i="1"/>
  <c r="B1243" i="1"/>
  <c r="B1244" i="1"/>
  <c r="B1245" i="1"/>
  <c r="B1246" i="1"/>
  <c r="B1247" i="1"/>
  <c r="B1248" i="1"/>
  <c r="B1249" i="1"/>
  <c r="B1250" i="1"/>
  <c r="B1251" i="1"/>
  <c r="B1252" i="1"/>
  <c r="B1253" i="1"/>
  <c r="B1254" i="1"/>
  <c r="B1255" i="1"/>
  <c r="B1256" i="1"/>
  <c r="B1257" i="1"/>
  <c r="B1258" i="1"/>
  <c r="B1259" i="1"/>
  <c r="B1260" i="1"/>
  <c r="B1261" i="1"/>
  <c r="B1262" i="1"/>
  <c r="B1263" i="1"/>
  <c r="B1264" i="1"/>
  <c r="B1265" i="1"/>
  <c r="B1266" i="1"/>
  <c r="B1267" i="1"/>
  <c r="B1268" i="1"/>
  <c r="B1269" i="1"/>
  <c r="B1270" i="1"/>
  <c r="B1271" i="1"/>
  <c r="B1272" i="1"/>
  <c r="B1273" i="1"/>
  <c r="B1274" i="1"/>
  <c r="B1275" i="1"/>
  <c r="B1276" i="1"/>
  <c r="B1277" i="1"/>
  <c r="B1278" i="1"/>
  <c r="B1279" i="1"/>
  <c r="B1280" i="1"/>
  <c r="B1281" i="1"/>
  <c r="B1282" i="1"/>
  <c r="B1283" i="1"/>
  <c r="B1284" i="1"/>
  <c r="B1285" i="1"/>
  <c r="B1286" i="1"/>
  <c r="B1287" i="1"/>
  <c r="B1288" i="1"/>
  <c r="B1289" i="1"/>
  <c r="B1290" i="1"/>
  <c r="B1291" i="1"/>
  <c r="B1292" i="1"/>
  <c r="B1293" i="1"/>
  <c r="B1294" i="1"/>
  <c r="B1295" i="1"/>
  <c r="B1296" i="1"/>
  <c r="B1297" i="1"/>
  <c r="B1298" i="1"/>
  <c r="B1299" i="1"/>
  <c r="B1300" i="1"/>
  <c r="B1301" i="1"/>
  <c r="B1302" i="1"/>
  <c r="B1303" i="1"/>
  <c r="B1304" i="1"/>
  <c r="B1305" i="1"/>
  <c r="B1306" i="1"/>
  <c r="B1307" i="1"/>
  <c r="B1308" i="1"/>
  <c r="B1309" i="1"/>
  <c r="B1310" i="1"/>
  <c r="B1311" i="1"/>
  <c r="B1312" i="1"/>
  <c r="B1313" i="1"/>
  <c r="B1314" i="1"/>
  <c r="B1315" i="1"/>
  <c r="B1316" i="1"/>
  <c r="B1317" i="1"/>
  <c r="B1318" i="1"/>
  <c r="B1319" i="1"/>
  <c r="B1320" i="1"/>
  <c r="B1321" i="1"/>
  <c r="B1322" i="1"/>
  <c r="B1323" i="1"/>
  <c r="B1324" i="1"/>
  <c r="B1325" i="1"/>
  <c r="B1326" i="1"/>
  <c r="B1327" i="1"/>
  <c r="B1328" i="1"/>
  <c r="B1329" i="1"/>
  <c r="B1330" i="1"/>
  <c r="B1331" i="1"/>
  <c r="B1332" i="1"/>
  <c r="B1333" i="1"/>
  <c r="B1334" i="1"/>
  <c r="B1335" i="1"/>
  <c r="B1336" i="1"/>
  <c r="B1337" i="1"/>
  <c r="B1338" i="1"/>
  <c r="B1339" i="1"/>
  <c r="B1340" i="1"/>
  <c r="B1341" i="1"/>
  <c r="B1342" i="1"/>
  <c r="B1343" i="1"/>
  <c r="B1344" i="1"/>
  <c r="B1345" i="1"/>
  <c r="B1346" i="1"/>
  <c r="B1347" i="1"/>
  <c r="B1348" i="1"/>
  <c r="B1349" i="1"/>
  <c r="B1350" i="1"/>
  <c r="B1351" i="1"/>
  <c r="B1352" i="1"/>
  <c r="B1353" i="1"/>
  <c r="B1354" i="1"/>
  <c r="B1355" i="1"/>
  <c r="B1356" i="1"/>
  <c r="B1357" i="1"/>
  <c r="B1358" i="1"/>
  <c r="B1359" i="1"/>
  <c r="B1360" i="1"/>
  <c r="B1361" i="1"/>
  <c r="B1362" i="1"/>
  <c r="B1363" i="1"/>
  <c r="B1364" i="1"/>
  <c r="B1365" i="1"/>
  <c r="B1366" i="1"/>
  <c r="B1367" i="1"/>
  <c r="B1368" i="1"/>
  <c r="B1369" i="1"/>
  <c r="B1370" i="1"/>
  <c r="B1371" i="1"/>
  <c r="B1372" i="1"/>
  <c r="B1373" i="1"/>
  <c r="B1374" i="1"/>
  <c r="B1375" i="1"/>
  <c r="B1376" i="1"/>
  <c r="B1377" i="1"/>
  <c r="B1378" i="1"/>
  <c r="B1379" i="1"/>
  <c r="B1380" i="1"/>
  <c r="B1381" i="1"/>
  <c r="B1382" i="1"/>
  <c r="B1383" i="1"/>
  <c r="B1384" i="1"/>
  <c r="B1385" i="1"/>
  <c r="B1386" i="1"/>
  <c r="B1387" i="1"/>
  <c r="B1388" i="1"/>
  <c r="B1389" i="1"/>
  <c r="B1390" i="1"/>
  <c r="B1391" i="1"/>
  <c r="B1392" i="1"/>
  <c r="B1393" i="1"/>
  <c r="B1394" i="1"/>
  <c r="B1395" i="1"/>
  <c r="B1396" i="1"/>
  <c r="B1397" i="1"/>
  <c r="B1398" i="1"/>
  <c r="B1399" i="1"/>
  <c r="B1400" i="1"/>
  <c r="B1401" i="1"/>
  <c r="B1402" i="1"/>
  <c r="B1403" i="1"/>
  <c r="B1404" i="1"/>
  <c r="B1405" i="1"/>
  <c r="B1406" i="1"/>
  <c r="B1407" i="1"/>
  <c r="B1408" i="1"/>
  <c r="B1409" i="1"/>
  <c r="B1410" i="1"/>
  <c r="B1411" i="1"/>
  <c r="B1412" i="1"/>
  <c r="B1413" i="1"/>
  <c r="B1414" i="1"/>
  <c r="B1415" i="1"/>
  <c r="B1416" i="1"/>
  <c r="B1417" i="1"/>
  <c r="B1418" i="1"/>
  <c r="B1419" i="1"/>
  <c r="B1420" i="1"/>
  <c r="B1421" i="1"/>
  <c r="B1422" i="1"/>
  <c r="B1423" i="1"/>
  <c r="B1424" i="1"/>
  <c r="B1425" i="1"/>
  <c r="B1426" i="1"/>
  <c r="B1427" i="1"/>
  <c r="B1428" i="1"/>
  <c r="B1429" i="1"/>
  <c r="B1430" i="1"/>
  <c r="B1431" i="1"/>
  <c r="B1432" i="1"/>
  <c r="B1433" i="1"/>
  <c r="B1434" i="1"/>
  <c r="B1435" i="1"/>
  <c r="B1436" i="1"/>
  <c r="B1437" i="1"/>
  <c r="B1438" i="1"/>
  <c r="B1439" i="1"/>
  <c r="B1440" i="1"/>
  <c r="B1441" i="1"/>
  <c r="B1442" i="1"/>
  <c r="B1443" i="1"/>
  <c r="B1444" i="1"/>
  <c r="B1445" i="1"/>
  <c r="B1446" i="1"/>
  <c r="B1447" i="1"/>
  <c r="B1448" i="1"/>
  <c r="B1449" i="1"/>
  <c r="B1450" i="1"/>
  <c r="B1451" i="1"/>
  <c r="B1452" i="1"/>
  <c r="B1453" i="1"/>
  <c r="B1454" i="1"/>
  <c r="B1455" i="1"/>
  <c r="B1456" i="1"/>
  <c r="B1457" i="1"/>
  <c r="B1458" i="1"/>
  <c r="B1459" i="1"/>
  <c r="B1460" i="1"/>
  <c r="B1461" i="1"/>
  <c r="B1462" i="1"/>
  <c r="B1463" i="1"/>
  <c r="B1464" i="1"/>
  <c r="B1465" i="1"/>
  <c r="B1466" i="1"/>
  <c r="B1467" i="1"/>
  <c r="B1468" i="1"/>
  <c r="B1469" i="1"/>
  <c r="B1470" i="1"/>
  <c r="B1471" i="1"/>
  <c r="B1472" i="1"/>
  <c r="B1473" i="1"/>
  <c r="B1474" i="1"/>
  <c r="B1475" i="1"/>
  <c r="B1476" i="1"/>
  <c r="B1477" i="1"/>
  <c r="B1478" i="1"/>
  <c r="B1479" i="1"/>
  <c r="B1480" i="1"/>
  <c r="B1481" i="1"/>
  <c r="B1482" i="1"/>
  <c r="B1483" i="1"/>
  <c r="B1484" i="1"/>
  <c r="B1485" i="1"/>
  <c r="B1486" i="1"/>
  <c r="B1487" i="1"/>
  <c r="B1488" i="1"/>
  <c r="B1489" i="1"/>
  <c r="B1490" i="1"/>
  <c r="B1491" i="1"/>
  <c r="B1492" i="1"/>
  <c r="B1493" i="1"/>
  <c r="B1494" i="1"/>
  <c r="B1495" i="1"/>
  <c r="B1496" i="1"/>
  <c r="B1497" i="1"/>
  <c r="B1498" i="1"/>
  <c r="B1499" i="1"/>
  <c r="B1500" i="1"/>
  <c r="B1501" i="1"/>
  <c r="B1502" i="1"/>
  <c r="B1503" i="1"/>
  <c r="B1504" i="1"/>
  <c r="B1505" i="1"/>
  <c r="B1506" i="1"/>
  <c r="B1507" i="1"/>
  <c r="B1508" i="1"/>
  <c r="B1509" i="1"/>
  <c r="B1510" i="1"/>
  <c r="B1511" i="1"/>
  <c r="B1512" i="1"/>
  <c r="B1513" i="1"/>
  <c r="B1514" i="1"/>
  <c r="B1515" i="1"/>
  <c r="B1516" i="1"/>
  <c r="B1517" i="1"/>
  <c r="B1518" i="1"/>
  <c r="B1519" i="1"/>
  <c r="B1520" i="1"/>
  <c r="B1521" i="1"/>
  <c r="B1522" i="1"/>
  <c r="B1523" i="1"/>
  <c r="B1524" i="1"/>
  <c r="B1525" i="1"/>
  <c r="B1526" i="1"/>
  <c r="B1527" i="1"/>
  <c r="B1528" i="1"/>
  <c r="B1529" i="1"/>
  <c r="B1530" i="1"/>
  <c r="B1531" i="1"/>
  <c r="B1532" i="1"/>
  <c r="B1533" i="1"/>
  <c r="B1534" i="1"/>
  <c r="B1535" i="1"/>
  <c r="B1536" i="1"/>
  <c r="B1537" i="1"/>
  <c r="B1538" i="1"/>
  <c r="B1539" i="1"/>
  <c r="B1540" i="1"/>
  <c r="B1541" i="1"/>
  <c r="B1542" i="1"/>
  <c r="B1543" i="1"/>
  <c r="B1544" i="1"/>
  <c r="B1545" i="1"/>
  <c r="B1546" i="1"/>
  <c r="B1547" i="1"/>
  <c r="B1548" i="1"/>
  <c r="B1549" i="1"/>
  <c r="B1550" i="1"/>
  <c r="B1551" i="1"/>
  <c r="B1552" i="1"/>
  <c r="B1553" i="1"/>
  <c r="B1554" i="1"/>
  <c r="B1555" i="1"/>
  <c r="B1556" i="1"/>
  <c r="B1557" i="1"/>
  <c r="B1558" i="1"/>
  <c r="B1559" i="1"/>
  <c r="B1560" i="1"/>
  <c r="B1561" i="1"/>
  <c r="B1562" i="1"/>
  <c r="B1563" i="1"/>
  <c r="B1564" i="1"/>
  <c r="B1565" i="1"/>
  <c r="B1566" i="1"/>
  <c r="B1567" i="1"/>
  <c r="B1568" i="1"/>
  <c r="B1569" i="1"/>
  <c r="B1570" i="1"/>
  <c r="B1571" i="1"/>
  <c r="B1572" i="1"/>
  <c r="B1573" i="1"/>
  <c r="B1574" i="1"/>
  <c r="B1575" i="1"/>
  <c r="B1576" i="1"/>
  <c r="B1577" i="1"/>
  <c r="B1578" i="1"/>
  <c r="B1579" i="1"/>
  <c r="B1580" i="1"/>
  <c r="B1581" i="1"/>
  <c r="B1582" i="1"/>
  <c r="B1583" i="1"/>
  <c r="B1584" i="1"/>
  <c r="B1585" i="1"/>
  <c r="B1586" i="1"/>
  <c r="B1587" i="1"/>
  <c r="B1588" i="1"/>
  <c r="B1589" i="1"/>
  <c r="B1590" i="1"/>
  <c r="B1591" i="1"/>
  <c r="B1592" i="1"/>
  <c r="B1593" i="1"/>
  <c r="B1594" i="1"/>
  <c r="B1595" i="1"/>
  <c r="B1596" i="1"/>
  <c r="B1597" i="1"/>
  <c r="B1598" i="1"/>
  <c r="B1599" i="1"/>
  <c r="B1600" i="1"/>
  <c r="B1601" i="1"/>
  <c r="B1602" i="1"/>
  <c r="B1603" i="1"/>
  <c r="B1604" i="1"/>
  <c r="B1605" i="1"/>
  <c r="B1606" i="1"/>
  <c r="B1607" i="1"/>
  <c r="B1608" i="1"/>
  <c r="B1609" i="1"/>
  <c r="B1610" i="1"/>
  <c r="B1611" i="1"/>
  <c r="B1612" i="1"/>
  <c r="B1613" i="1"/>
  <c r="B1614" i="1"/>
  <c r="B1615" i="1"/>
  <c r="B1616" i="1"/>
  <c r="B1617" i="1"/>
  <c r="B1618" i="1"/>
  <c r="B1619" i="1"/>
  <c r="B1620" i="1"/>
  <c r="B1621" i="1"/>
  <c r="B1622" i="1"/>
  <c r="B1623" i="1"/>
  <c r="B1624" i="1"/>
  <c r="B1625" i="1"/>
  <c r="B1626" i="1"/>
  <c r="B1627" i="1"/>
  <c r="B1628" i="1"/>
  <c r="B1629" i="1"/>
  <c r="B1630" i="1"/>
  <c r="B1631" i="1"/>
  <c r="B1632" i="1"/>
  <c r="B1633" i="1"/>
  <c r="B1634" i="1"/>
  <c r="B1635" i="1"/>
  <c r="B1636" i="1"/>
  <c r="B1637" i="1"/>
  <c r="B1638" i="1"/>
  <c r="B1639" i="1"/>
  <c r="B1640" i="1"/>
  <c r="B1641" i="1"/>
  <c r="B1642" i="1"/>
  <c r="B1643" i="1"/>
  <c r="B1644" i="1"/>
  <c r="B1645" i="1"/>
  <c r="B1646" i="1"/>
  <c r="B1647" i="1"/>
  <c r="B1648" i="1"/>
  <c r="B1649" i="1"/>
  <c r="B1650" i="1"/>
  <c r="B1651" i="1"/>
  <c r="B1652" i="1"/>
  <c r="B1653" i="1"/>
  <c r="B1654" i="1"/>
  <c r="B1655" i="1"/>
  <c r="B1656" i="1"/>
  <c r="B1657" i="1"/>
  <c r="B1658" i="1"/>
  <c r="B1659" i="1"/>
  <c r="B1660" i="1"/>
  <c r="B1661" i="1"/>
  <c r="B1662" i="1"/>
  <c r="B1663" i="1"/>
  <c r="B1664" i="1"/>
  <c r="B1665" i="1"/>
  <c r="B1666" i="1"/>
  <c r="B1667" i="1"/>
  <c r="B1668" i="1"/>
  <c r="B1669" i="1"/>
  <c r="B1670" i="1"/>
  <c r="B1671" i="1"/>
  <c r="B1672" i="1"/>
  <c r="B1673" i="1"/>
  <c r="B1674" i="1"/>
  <c r="B1675" i="1"/>
  <c r="B1676" i="1"/>
  <c r="B1677" i="1"/>
  <c r="B1678" i="1"/>
  <c r="B1679" i="1"/>
  <c r="B1680" i="1"/>
  <c r="B1681" i="1"/>
  <c r="B1682" i="1"/>
  <c r="B1683" i="1"/>
  <c r="B1684" i="1"/>
  <c r="B1685" i="1"/>
  <c r="B1686" i="1"/>
  <c r="B1687" i="1"/>
  <c r="B1688" i="1"/>
  <c r="B1689" i="1"/>
  <c r="B1690" i="1"/>
  <c r="B1691" i="1"/>
  <c r="B1692" i="1"/>
  <c r="B1693" i="1"/>
  <c r="B1694" i="1"/>
  <c r="B1695" i="1"/>
  <c r="B1696" i="1"/>
  <c r="B1697" i="1"/>
  <c r="B1698" i="1"/>
  <c r="B1699" i="1"/>
  <c r="B1700" i="1"/>
  <c r="B1701" i="1"/>
  <c r="B1702" i="1"/>
  <c r="B1703" i="1"/>
  <c r="B1704" i="1"/>
  <c r="B1705" i="1"/>
  <c r="B1706" i="1"/>
  <c r="B1707" i="1"/>
  <c r="B1708" i="1"/>
  <c r="B1709" i="1"/>
  <c r="B1710" i="1"/>
  <c r="B1711" i="1"/>
  <c r="B1712" i="1"/>
  <c r="B1713" i="1"/>
  <c r="B1714" i="1"/>
  <c r="B1715" i="1"/>
  <c r="B1716" i="1"/>
  <c r="B1717" i="1"/>
  <c r="B1718" i="1"/>
  <c r="B1719" i="1"/>
  <c r="B1720" i="1"/>
  <c r="B1721" i="1"/>
  <c r="B1722" i="1"/>
  <c r="B1723" i="1"/>
  <c r="B1724" i="1"/>
  <c r="B1725" i="1"/>
  <c r="B1726" i="1"/>
  <c r="B1727" i="1"/>
  <c r="B1728" i="1"/>
  <c r="B1729" i="1"/>
  <c r="B1730" i="1"/>
  <c r="B1731" i="1"/>
  <c r="B1732" i="1"/>
  <c r="B1733" i="1"/>
  <c r="B1734" i="1"/>
  <c r="B1735" i="1"/>
  <c r="B1736" i="1"/>
  <c r="B1737" i="1"/>
  <c r="B1738" i="1"/>
  <c r="B1739" i="1"/>
  <c r="B1740" i="1"/>
  <c r="B1741" i="1"/>
  <c r="B1742" i="1"/>
  <c r="B1743" i="1"/>
  <c r="B1744" i="1"/>
  <c r="B1745" i="1"/>
  <c r="B1746" i="1"/>
  <c r="B1747" i="1"/>
  <c r="B1748" i="1"/>
  <c r="B1749" i="1"/>
  <c r="B1750" i="1"/>
  <c r="B1751" i="1"/>
  <c r="B1752" i="1"/>
  <c r="B1753" i="1"/>
  <c r="B1754" i="1"/>
  <c r="B1755" i="1"/>
  <c r="B1756" i="1"/>
  <c r="B1757" i="1"/>
  <c r="B1758" i="1"/>
  <c r="B1759" i="1"/>
  <c r="B1760" i="1"/>
  <c r="B1761" i="1"/>
  <c r="B1762" i="1"/>
  <c r="B1763" i="1"/>
  <c r="B1764" i="1"/>
  <c r="B1765" i="1"/>
  <c r="B1766" i="1"/>
  <c r="B1767" i="1"/>
  <c r="B1768" i="1"/>
  <c r="B1769" i="1"/>
  <c r="B1770" i="1"/>
  <c r="B1771" i="1"/>
  <c r="B1772" i="1"/>
  <c r="B1773" i="1"/>
  <c r="B1774" i="1"/>
  <c r="B1775" i="1"/>
  <c r="B1776" i="1"/>
  <c r="B1777" i="1"/>
  <c r="B1778" i="1"/>
  <c r="B1779" i="1"/>
  <c r="B1780" i="1"/>
  <c r="B1781" i="1"/>
  <c r="B1782" i="1"/>
  <c r="B1783" i="1"/>
  <c r="B1784" i="1"/>
  <c r="B1785" i="1"/>
  <c r="B1786" i="1"/>
  <c r="B1787" i="1"/>
  <c r="B1788" i="1"/>
  <c r="B1789" i="1"/>
  <c r="B1790" i="1"/>
  <c r="B1791" i="1"/>
  <c r="B1792" i="1"/>
  <c r="B1793" i="1"/>
  <c r="B1794" i="1"/>
  <c r="B1795" i="1"/>
  <c r="B1796" i="1"/>
  <c r="B1797" i="1"/>
  <c r="B1798" i="1"/>
  <c r="B1799" i="1"/>
  <c r="B1800" i="1"/>
  <c r="B1801" i="1"/>
  <c r="B1802" i="1"/>
  <c r="B1803" i="1"/>
  <c r="B1804" i="1"/>
  <c r="B1805" i="1"/>
  <c r="B1806" i="1"/>
  <c r="B1807" i="1"/>
  <c r="B1808" i="1"/>
  <c r="B1809" i="1"/>
  <c r="B1810" i="1"/>
  <c r="B1811" i="1"/>
  <c r="B1812" i="1"/>
  <c r="B1813" i="1"/>
  <c r="B1814" i="1"/>
  <c r="B1815" i="1"/>
  <c r="B1816" i="1"/>
  <c r="B1817" i="1"/>
  <c r="B1818" i="1"/>
  <c r="B1819" i="1"/>
  <c r="B1820" i="1"/>
  <c r="B1821" i="1"/>
  <c r="B1822" i="1"/>
  <c r="B1823" i="1"/>
  <c r="B1824" i="1"/>
  <c r="B1825" i="1"/>
  <c r="B1826" i="1"/>
  <c r="B1827" i="1"/>
  <c r="B1828" i="1"/>
  <c r="B1829" i="1"/>
  <c r="B1830" i="1"/>
  <c r="B1831" i="1"/>
  <c r="B1832" i="1"/>
  <c r="B1833" i="1"/>
  <c r="B1834" i="1"/>
  <c r="B1835" i="1"/>
  <c r="B1836" i="1"/>
  <c r="B1837" i="1"/>
  <c r="B1838" i="1"/>
  <c r="B1839" i="1"/>
  <c r="B1840" i="1"/>
  <c r="B1841" i="1"/>
  <c r="B1842" i="1"/>
  <c r="B1843" i="1"/>
  <c r="B1844" i="1"/>
  <c r="B1845" i="1"/>
  <c r="B1846" i="1"/>
  <c r="B1847" i="1"/>
  <c r="B1848" i="1"/>
  <c r="B1849" i="1"/>
  <c r="B1850" i="1"/>
  <c r="B1851" i="1"/>
  <c r="B1852" i="1"/>
  <c r="B1853" i="1"/>
  <c r="B1854" i="1"/>
  <c r="B1855" i="1"/>
  <c r="B1856" i="1"/>
  <c r="B1857" i="1"/>
  <c r="B1858" i="1"/>
  <c r="B1859" i="1"/>
  <c r="B1860" i="1"/>
  <c r="B1861" i="1"/>
  <c r="B1862" i="1"/>
  <c r="B1863" i="1"/>
  <c r="B1864" i="1"/>
  <c r="B1865" i="1"/>
  <c r="B1866" i="1"/>
  <c r="B1867" i="1"/>
  <c r="B1868" i="1"/>
  <c r="B1869" i="1"/>
  <c r="B1870" i="1"/>
  <c r="B1871" i="1"/>
  <c r="B1872" i="1"/>
  <c r="B1873" i="1"/>
  <c r="B1874" i="1"/>
  <c r="B1875" i="1"/>
  <c r="B1876" i="1"/>
  <c r="B1877" i="1"/>
  <c r="B1878" i="1"/>
  <c r="B1879" i="1"/>
  <c r="B1880" i="1"/>
  <c r="B1881" i="1"/>
  <c r="B1882" i="1"/>
  <c r="B1883" i="1"/>
  <c r="B1884" i="1"/>
  <c r="B1885" i="1"/>
  <c r="B1886" i="1"/>
  <c r="B1887" i="1"/>
  <c r="B1888" i="1"/>
  <c r="B1889" i="1"/>
  <c r="B1890" i="1"/>
  <c r="B1891" i="1"/>
  <c r="B1892" i="1"/>
  <c r="B1893" i="1"/>
  <c r="B1894" i="1"/>
  <c r="B1895" i="1"/>
  <c r="B1896" i="1"/>
  <c r="B1897" i="1"/>
  <c r="B1898" i="1"/>
  <c r="B1899" i="1"/>
  <c r="B1900" i="1"/>
  <c r="B1901" i="1"/>
  <c r="B1902" i="1"/>
  <c r="B1903" i="1"/>
  <c r="B1904" i="1"/>
  <c r="B1905" i="1"/>
  <c r="B1906" i="1"/>
  <c r="B1907" i="1"/>
  <c r="B1908" i="1"/>
  <c r="B1909" i="1"/>
  <c r="B1910" i="1"/>
  <c r="B1911" i="1"/>
  <c r="B1912" i="1"/>
  <c r="B1913" i="1"/>
  <c r="B1914" i="1"/>
  <c r="B1915" i="1"/>
  <c r="B1916" i="1"/>
  <c r="B1917" i="1"/>
  <c r="B1918" i="1"/>
  <c r="B1919" i="1"/>
  <c r="B1920" i="1"/>
  <c r="B1921" i="1"/>
  <c r="B1922" i="1"/>
  <c r="B1923" i="1"/>
  <c r="B1924" i="1"/>
  <c r="B1925" i="1"/>
  <c r="B1926" i="1"/>
  <c r="B1927" i="1"/>
  <c r="B1928" i="1"/>
  <c r="B1929" i="1"/>
  <c r="B1930" i="1"/>
  <c r="B1931" i="1"/>
  <c r="B1932" i="1"/>
  <c r="B1933" i="1"/>
  <c r="B1934" i="1"/>
  <c r="B1935" i="1"/>
  <c r="B1936" i="1"/>
  <c r="B1937" i="1"/>
  <c r="B1938" i="1"/>
  <c r="B1939" i="1"/>
  <c r="B1940" i="1"/>
  <c r="B1941" i="1"/>
  <c r="B1942" i="1"/>
  <c r="B1943" i="1"/>
  <c r="B1944" i="1"/>
  <c r="B1945" i="1"/>
  <c r="B1946" i="1"/>
  <c r="B1947" i="1"/>
  <c r="B1948" i="1"/>
  <c r="B1949" i="1"/>
  <c r="B1950" i="1"/>
  <c r="B1951" i="1"/>
  <c r="B1952" i="1"/>
  <c r="B1953" i="1"/>
  <c r="B1954" i="1"/>
  <c r="B1955" i="1"/>
  <c r="B1956" i="1"/>
  <c r="B1957" i="1"/>
  <c r="B1958" i="1"/>
  <c r="B1959" i="1"/>
  <c r="B1960" i="1"/>
  <c r="B1961" i="1"/>
  <c r="B1962" i="1"/>
  <c r="B1963" i="1"/>
  <c r="B1964" i="1"/>
  <c r="B1965" i="1"/>
  <c r="B1966" i="1"/>
  <c r="B1967" i="1"/>
  <c r="B1968" i="1"/>
  <c r="B1969" i="1"/>
  <c r="B1970" i="1"/>
  <c r="B1971" i="1"/>
  <c r="B1972" i="1"/>
  <c r="B1973" i="1"/>
  <c r="B1974" i="1"/>
  <c r="B1975" i="1"/>
  <c r="B1976" i="1"/>
  <c r="B1977" i="1"/>
  <c r="B1978" i="1"/>
  <c r="B1979" i="1"/>
  <c r="B1980" i="1"/>
  <c r="B1981" i="1"/>
  <c r="B1982" i="1"/>
  <c r="B1983" i="1"/>
  <c r="B1984" i="1"/>
  <c r="B1985" i="1"/>
  <c r="B1986" i="1"/>
  <c r="B1987" i="1"/>
  <c r="B1988" i="1"/>
  <c r="B1989" i="1"/>
  <c r="B1990" i="1"/>
  <c r="B1991" i="1"/>
  <c r="B1992" i="1"/>
  <c r="B1993" i="1"/>
  <c r="B1994" i="1"/>
  <c r="B1995" i="1"/>
  <c r="B1996" i="1"/>
  <c r="B1997" i="1"/>
  <c r="B1998" i="1"/>
  <c r="B1999" i="1"/>
  <c r="B2000" i="1"/>
  <c r="B2001" i="1"/>
  <c r="B2002" i="1"/>
  <c r="B2003" i="1"/>
  <c r="B2004" i="1"/>
  <c r="B2005" i="1"/>
  <c r="B2006" i="1"/>
  <c r="B2007" i="1"/>
  <c r="B2008" i="1"/>
  <c r="B2009" i="1"/>
  <c r="B2010" i="1"/>
  <c r="B2011" i="1"/>
  <c r="B2012" i="1"/>
  <c r="B2013" i="1"/>
  <c r="B2014" i="1"/>
  <c r="B2015" i="1"/>
  <c r="B2016" i="1"/>
  <c r="B2017" i="1"/>
  <c r="B2018" i="1"/>
  <c r="B2019" i="1"/>
  <c r="B2020" i="1"/>
  <c r="B2021" i="1"/>
  <c r="B2022" i="1"/>
  <c r="B2023" i="1"/>
  <c r="B2024" i="1"/>
  <c r="B2025" i="1"/>
  <c r="B2026" i="1"/>
  <c r="B2027" i="1"/>
  <c r="B2028" i="1"/>
  <c r="B2029" i="1"/>
  <c r="B2030" i="1"/>
  <c r="B2031" i="1"/>
  <c r="B2032" i="1"/>
  <c r="B2033" i="1"/>
  <c r="B2034" i="1"/>
  <c r="B2035" i="1"/>
  <c r="B2036" i="1"/>
  <c r="B2037" i="1"/>
  <c r="B2038" i="1"/>
  <c r="B2039" i="1"/>
  <c r="B2040" i="1"/>
  <c r="B2041" i="1"/>
  <c r="B2042" i="1"/>
  <c r="B2043" i="1"/>
  <c r="B2044" i="1"/>
  <c r="B2045" i="1"/>
  <c r="B2046" i="1"/>
  <c r="B2047" i="1"/>
  <c r="B2048" i="1"/>
  <c r="B2049" i="1"/>
  <c r="B2050" i="1"/>
  <c r="B2051" i="1"/>
  <c r="B2052" i="1"/>
  <c r="B2053" i="1"/>
  <c r="B2054" i="1"/>
  <c r="B2055" i="1"/>
  <c r="B2056" i="1"/>
  <c r="B2057" i="1"/>
  <c r="B2058" i="1"/>
  <c r="B2059" i="1"/>
  <c r="B2060" i="1"/>
  <c r="B2061" i="1"/>
  <c r="B2062" i="1"/>
  <c r="B2063" i="1"/>
  <c r="B2064" i="1"/>
  <c r="B2065" i="1"/>
  <c r="B2066" i="1"/>
  <c r="B2067" i="1"/>
  <c r="B2068" i="1"/>
  <c r="B2069" i="1"/>
  <c r="B2070" i="1"/>
  <c r="B2071" i="1"/>
  <c r="B2072" i="1"/>
  <c r="B2073" i="1"/>
  <c r="B2074" i="1"/>
  <c r="B2075" i="1"/>
  <c r="B2076" i="1"/>
  <c r="B2077" i="1"/>
  <c r="B2078" i="1"/>
  <c r="B2079" i="1"/>
  <c r="B2080" i="1"/>
  <c r="B2081" i="1"/>
  <c r="B2082" i="1"/>
  <c r="B2083" i="1"/>
  <c r="B2084" i="1"/>
  <c r="B2085" i="1"/>
  <c r="B2086" i="1"/>
  <c r="B2087" i="1"/>
  <c r="B2088" i="1"/>
  <c r="B2089" i="1"/>
  <c r="B2090" i="1"/>
  <c r="B2091" i="1"/>
  <c r="B2092" i="1"/>
  <c r="B2093" i="1"/>
  <c r="B2094" i="1"/>
  <c r="B2095" i="1"/>
  <c r="B2096" i="1"/>
  <c r="B2097" i="1"/>
  <c r="B2098" i="1"/>
  <c r="B2099" i="1"/>
  <c r="B2100" i="1"/>
  <c r="B2101" i="1"/>
  <c r="B2102" i="1"/>
  <c r="B2103" i="1"/>
  <c r="B2104" i="1"/>
  <c r="B2105" i="1"/>
  <c r="B2106" i="1"/>
  <c r="B2107" i="1"/>
  <c r="B2108" i="1"/>
  <c r="B2109" i="1"/>
  <c r="B2110" i="1"/>
  <c r="B2111" i="1"/>
  <c r="B2112" i="1"/>
  <c r="B2113" i="1"/>
  <c r="B2114" i="1"/>
  <c r="B2115" i="1"/>
  <c r="B2116" i="1"/>
  <c r="B2117" i="1"/>
  <c r="B2118" i="1"/>
  <c r="B2119" i="1"/>
  <c r="B2120" i="1"/>
  <c r="B2121" i="1"/>
  <c r="B2122" i="1"/>
  <c r="B2123" i="1"/>
  <c r="B2124" i="1"/>
  <c r="B2125" i="1"/>
  <c r="B2126" i="1"/>
  <c r="B2127" i="1"/>
  <c r="B2128" i="1"/>
  <c r="B2129" i="1"/>
  <c r="B2130" i="1"/>
  <c r="B2131" i="1"/>
  <c r="B2132" i="1"/>
  <c r="B2133" i="1"/>
  <c r="B2134" i="1"/>
  <c r="B2135" i="1"/>
  <c r="B2136" i="1"/>
  <c r="B2137" i="1"/>
  <c r="B2138" i="1"/>
  <c r="B2139" i="1"/>
  <c r="B2140" i="1"/>
  <c r="B2141" i="1"/>
  <c r="B2142" i="1"/>
  <c r="B2143" i="1"/>
  <c r="B2144" i="1"/>
  <c r="B2145" i="1"/>
  <c r="B2146" i="1"/>
  <c r="B2147" i="1"/>
  <c r="B2148" i="1"/>
  <c r="B2149" i="1"/>
  <c r="B2150" i="1"/>
  <c r="B2151" i="1"/>
  <c r="B2152" i="1"/>
  <c r="B2153" i="1"/>
  <c r="B2154" i="1"/>
  <c r="B2155" i="1"/>
  <c r="B2156" i="1"/>
  <c r="B2157" i="1"/>
  <c r="B2158" i="1"/>
  <c r="B2159" i="1"/>
  <c r="B2160" i="1"/>
  <c r="B2161" i="1"/>
  <c r="B2162" i="1"/>
  <c r="B2163" i="1"/>
  <c r="B2164" i="1"/>
  <c r="B2165" i="1"/>
  <c r="B2166" i="1"/>
  <c r="B2167" i="1"/>
  <c r="B2168" i="1"/>
  <c r="B2169" i="1"/>
  <c r="B2170" i="1"/>
  <c r="B2171" i="1"/>
  <c r="B2172" i="1"/>
  <c r="B2173" i="1"/>
  <c r="B2174" i="1"/>
  <c r="B2175" i="1"/>
  <c r="B2176" i="1"/>
  <c r="B2177" i="1"/>
  <c r="B2178" i="1"/>
  <c r="B2179" i="1"/>
  <c r="B2180" i="1"/>
  <c r="B2181" i="1"/>
  <c r="B2182" i="1"/>
  <c r="B2183" i="1"/>
  <c r="B2184" i="1"/>
  <c r="B2185" i="1"/>
  <c r="B2186" i="1"/>
  <c r="B2187" i="1"/>
  <c r="B2188" i="1"/>
  <c r="B2189" i="1"/>
  <c r="B2190" i="1"/>
  <c r="B2191" i="1"/>
  <c r="B2192" i="1"/>
  <c r="B2193" i="1"/>
  <c r="B2194" i="1"/>
  <c r="B2195" i="1"/>
  <c r="B2196" i="1"/>
  <c r="B2197" i="1"/>
  <c r="B2198" i="1"/>
  <c r="B2199" i="1"/>
  <c r="B2200" i="1"/>
  <c r="B2201" i="1"/>
  <c r="B2202" i="1"/>
  <c r="B2203" i="1"/>
  <c r="B2204" i="1"/>
  <c r="B2205" i="1"/>
  <c r="B2206" i="1"/>
  <c r="B2207" i="1"/>
  <c r="B2208" i="1"/>
  <c r="B2209" i="1"/>
  <c r="B2210" i="1"/>
  <c r="B2211" i="1"/>
  <c r="B2212" i="1"/>
  <c r="B2213" i="1"/>
  <c r="B2214" i="1"/>
  <c r="B2215" i="1"/>
  <c r="B2216" i="1"/>
  <c r="B2217" i="1"/>
  <c r="B2218" i="1"/>
  <c r="B2219" i="1"/>
  <c r="B2220" i="1"/>
  <c r="B2221" i="1"/>
  <c r="B2222" i="1"/>
  <c r="B2223" i="1"/>
  <c r="B2224" i="1"/>
  <c r="B2225" i="1"/>
  <c r="B2226" i="1"/>
  <c r="B2227" i="1"/>
  <c r="B2228" i="1"/>
  <c r="B2229" i="1"/>
  <c r="B2230" i="1"/>
  <c r="B2231" i="1"/>
  <c r="B2232" i="1"/>
  <c r="B2233" i="1"/>
  <c r="B2234" i="1"/>
  <c r="B2235" i="1"/>
  <c r="B2236" i="1"/>
  <c r="B2237" i="1"/>
  <c r="B2238" i="1"/>
  <c r="B2239" i="1"/>
  <c r="B2240" i="1"/>
  <c r="B2241" i="1"/>
  <c r="B2242" i="1"/>
  <c r="B2243" i="1"/>
  <c r="B2244" i="1"/>
  <c r="B2245" i="1"/>
  <c r="B2246" i="1"/>
  <c r="B2247" i="1"/>
  <c r="B2248" i="1"/>
  <c r="B2249" i="1"/>
  <c r="B2250" i="1"/>
  <c r="B2251" i="1"/>
  <c r="B2252" i="1"/>
  <c r="B2253" i="1"/>
  <c r="B2254" i="1"/>
  <c r="B2255" i="1"/>
  <c r="B2256" i="1"/>
  <c r="B2257" i="1"/>
  <c r="B2258" i="1"/>
  <c r="B2259" i="1"/>
  <c r="B2260" i="1"/>
  <c r="B2261" i="1"/>
  <c r="B2262" i="1"/>
  <c r="B2263" i="1"/>
  <c r="B2264" i="1"/>
  <c r="B2265" i="1"/>
  <c r="B2266" i="1"/>
  <c r="B2267" i="1"/>
  <c r="B2268" i="1"/>
  <c r="B2269" i="1"/>
  <c r="B2270" i="1"/>
  <c r="B2271" i="1"/>
  <c r="B2272" i="1"/>
  <c r="B2273" i="1"/>
  <c r="B2274" i="1"/>
  <c r="B2275" i="1"/>
  <c r="B2276" i="1"/>
  <c r="B2277" i="1"/>
  <c r="B2278" i="1"/>
  <c r="B2279" i="1"/>
  <c r="B2280" i="1"/>
  <c r="B2281" i="1"/>
  <c r="B2282" i="1"/>
  <c r="B2283" i="1"/>
  <c r="B2284" i="1"/>
  <c r="B2285" i="1"/>
  <c r="B2286" i="1"/>
  <c r="B2287" i="1"/>
  <c r="B2288" i="1"/>
  <c r="B2289" i="1"/>
  <c r="B2290" i="1"/>
  <c r="B2291" i="1"/>
  <c r="B2292" i="1"/>
  <c r="B2293" i="1"/>
  <c r="B2294" i="1"/>
  <c r="B2295" i="1"/>
  <c r="B2296" i="1"/>
  <c r="B2297" i="1"/>
  <c r="B2298" i="1"/>
  <c r="B2299" i="1"/>
  <c r="B2300" i="1"/>
  <c r="B2301" i="1"/>
  <c r="B2302" i="1"/>
  <c r="B2303" i="1"/>
  <c r="B2304" i="1"/>
  <c r="B2305" i="1"/>
  <c r="B2306" i="1"/>
  <c r="B2307" i="1"/>
  <c r="B2308" i="1"/>
  <c r="B2309" i="1"/>
  <c r="B2310" i="1"/>
  <c r="B2311" i="1"/>
  <c r="B2312" i="1"/>
  <c r="B2313" i="1"/>
  <c r="B2314" i="1"/>
  <c r="B2315" i="1"/>
  <c r="B2316" i="1"/>
  <c r="B2317" i="1"/>
  <c r="B2318" i="1"/>
  <c r="B2319" i="1"/>
  <c r="B2320" i="1"/>
  <c r="B2321" i="1"/>
  <c r="B2322" i="1"/>
  <c r="B2323" i="1"/>
  <c r="B2324" i="1"/>
  <c r="B2325" i="1"/>
  <c r="B2326" i="1"/>
  <c r="B2327" i="1"/>
  <c r="B2328" i="1"/>
  <c r="B2329" i="1"/>
  <c r="B2330" i="1"/>
  <c r="B2331" i="1"/>
  <c r="B2332" i="1"/>
  <c r="B2333" i="1"/>
  <c r="B2334" i="1"/>
  <c r="B2335" i="1"/>
  <c r="B2336" i="1"/>
  <c r="B2337" i="1"/>
  <c r="B2338" i="1"/>
  <c r="B2339" i="1"/>
  <c r="B2340" i="1"/>
  <c r="B2341" i="1"/>
  <c r="B2342" i="1"/>
  <c r="B2343" i="1"/>
  <c r="B2344" i="1"/>
  <c r="B2345" i="1"/>
  <c r="B2346" i="1"/>
  <c r="B2347" i="1"/>
  <c r="B2348" i="1"/>
  <c r="B2349" i="1"/>
  <c r="B2350" i="1"/>
  <c r="B2351" i="1"/>
  <c r="B2352" i="1"/>
  <c r="B2353" i="1"/>
  <c r="B2354" i="1"/>
  <c r="B2355" i="1"/>
  <c r="B2356" i="1"/>
  <c r="B2357" i="1"/>
  <c r="B2358" i="1"/>
  <c r="B2359" i="1"/>
  <c r="B2360" i="1"/>
  <c r="B2361" i="1"/>
  <c r="B2362" i="1"/>
  <c r="B2363" i="1"/>
  <c r="B2364" i="1"/>
  <c r="B2365" i="1"/>
  <c r="B2366" i="1"/>
  <c r="B2367" i="1"/>
  <c r="B2368" i="1"/>
  <c r="B2369" i="1"/>
  <c r="B2370" i="1"/>
  <c r="B2371" i="1"/>
  <c r="B2372" i="1"/>
  <c r="B2373" i="1"/>
  <c r="B2374" i="1"/>
  <c r="B2375" i="1"/>
  <c r="B2376" i="1"/>
  <c r="B2377" i="1"/>
  <c r="B2378" i="1"/>
  <c r="B2379" i="1"/>
  <c r="B2380" i="1"/>
  <c r="B2381" i="1"/>
  <c r="B2382" i="1"/>
  <c r="B2383" i="1"/>
  <c r="B2384" i="1"/>
  <c r="B2385" i="1"/>
  <c r="B2386" i="1"/>
  <c r="B2387" i="1"/>
  <c r="B2388" i="1"/>
  <c r="B2389" i="1"/>
  <c r="B2390" i="1"/>
  <c r="B2391" i="1"/>
  <c r="B2392" i="1"/>
  <c r="B2393" i="1"/>
  <c r="B2394" i="1"/>
  <c r="B2395" i="1"/>
  <c r="B2396" i="1"/>
  <c r="B2397" i="1"/>
  <c r="B2398" i="1"/>
  <c r="B2399" i="1"/>
  <c r="B2400" i="1"/>
  <c r="B2401" i="1"/>
  <c r="B2402" i="1"/>
  <c r="B2403" i="1"/>
  <c r="B2404" i="1"/>
  <c r="B2405" i="1"/>
  <c r="B2406" i="1"/>
  <c r="B2407" i="1"/>
  <c r="B2408" i="1"/>
  <c r="B2409" i="1"/>
  <c r="B2410" i="1"/>
  <c r="B2411" i="1"/>
  <c r="B2412" i="1"/>
  <c r="B2413" i="1"/>
  <c r="B2414" i="1"/>
  <c r="B2415" i="1"/>
  <c r="B2416" i="1"/>
  <c r="B2417" i="1"/>
  <c r="B2418" i="1"/>
  <c r="B2419" i="1"/>
  <c r="B2420" i="1"/>
  <c r="B2421" i="1"/>
  <c r="B2422" i="1"/>
  <c r="B2423" i="1"/>
  <c r="B2424" i="1"/>
  <c r="B2425" i="1"/>
  <c r="B2426" i="1"/>
  <c r="B7" i="1"/>
  <c r="O7" i="1" s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W395" i="1" s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7" i="1"/>
  <c r="W1211" i="1"/>
  <c r="W331" i="1"/>
  <c r="J8" i="1"/>
  <c r="Q8" i="1" s="1"/>
  <c r="J9" i="1"/>
  <c r="Q9" i="1" s="1"/>
  <c r="J10" i="1"/>
  <c r="J11" i="1"/>
  <c r="Q11" i="1" s="1"/>
  <c r="J12" i="1"/>
  <c r="Q12" i="1" s="1"/>
  <c r="J13" i="1"/>
  <c r="J14" i="1"/>
  <c r="Q14" i="1" s="1"/>
  <c r="J15" i="1"/>
  <c r="J16" i="1"/>
  <c r="Q16" i="1" s="1"/>
  <c r="J17" i="1"/>
  <c r="J18" i="1"/>
  <c r="Q18" i="1" s="1"/>
  <c r="J19" i="1"/>
  <c r="J20" i="1"/>
  <c r="Q20" i="1" s="1"/>
  <c r="J21" i="1"/>
  <c r="Q21" i="1" s="1"/>
  <c r="J22" i="1"/>
  <c r="J23" i="1"/>
  <c r="Q23" i="1" s="1"/>
  <c r="J24" i="1"/>
  <c r="Q24" i="1" s="1"/>
  <c r="J25" i="1"/>
  <c r="J26" i="1"/>
  <c r="Q26" i="1" s="1"/>
  <c r="J27" i="1"/>
  <c r="J28" i="1"/>
  <c r="Q28" i="1" s="1"/>
  <c r="J29" i="1"/>
  <c r="Q29" i="1" s="1"/>
  <c r="J30" i="1"/>
  <c r="Q30" i="1" s="1"/>
  <c r="J31" i="1"/>
  <c r="J32" i="1"/>
  <c r="Q32" i="1" s="1"/>
  <c r="J33" i="1"/>
  <c r="Q33" i="1" s="1"/>
  <c r="J34" i="1"/>
  <c r="J35" i="1"/>
  <c r="Q35" i="1" s="1"/>
  <c r="J36" i="1"/>
  <c r="Q36" i="1" s="1"/>
  <c r="J37" i="1"/>
  <c r="J38" i="1"/>
  <c r="Q38" i="1" s="1"/>
  <c r="J39" i="1"/>
  <c r="J40" i="1"/>
  <c r="Q40" i="1" s="1"/>
  <c r="J41" i="1"/>
  <c r="Q41" i="1" s="1"/>
  <c r="J42" i="1"/>
  <c r="Q42" i="1" s="1"/>
  <c r="J43" i="1"/>
  <c r="J44" i="1"/>
  <c r="Q44" i="1" s="1"/>
  <c r="J45" i="1"/>
  <c r="Q45" i="1" s="1"/>
  <c r="J46" i="1"/>
  <c r="J47" i="1"/>
  <c r="Q47" i="1" s="1"/>
  <c r="J48" i="1"/>
  <c r="Q48" i="1" s="1"/>
  <c r="J49" i="1"/>
  <c r="J50" i="1"/>
  <c r="Q50" i="1" s="1"/>
  <c r="J51" i="1"/>
  <c r="J52" i="1"/>
  <c r="Q52" i="1" s="1"/>
  <c r="J53" i="1"/>
  <c r="Q53" i="1" s="1"/>
  <c r="J54" i="1"/>
  <c r="Q54" i="1" s="1"/>
  <c r="J55" i="1"/>
  <c r="Q55" i="1" s="1"/>
  <c r="J56" i="1"/>
  <c r="Q56" i="1" s="1"/>
  <c r="J57" i="1"/>
  <c r="Q57" i="1" s="1"/>
  <c r="J58" i="1"/>
  <c r="J59" i="1"/>
  <c r="Q59" i="1" s="1"/>
  <c r="J60" i="1"/>
  <c r="Q60" i="1" s="1"/>
  <c r="J61" i="1"/>
  <c r="J62" i="1"/>
  <c r="Q62" i="1" s="1"/>
  <c r="J63" i="1"/>
  <c r="J64" i="1"/>
  <c r="Q64" i="1" s="1"/>
  <c r="J65" i="1"/>
  <c r="Q65" i="1" s="1"/>
  <c r="J66" i="1"/>
  <c r="Q66" i="1" s="1"/>
  <c r="J67" i="1"/>
  <c r="Q67" i="1" s="1"/>
  <c r="J68" i="1"/>
  <c r="Q68" i="1" s="1"/>
  <c r="J69" i="1"/>
  <c r="Q69" i="1" s="1"/>
  <c r="J70" i="1"/>
  <c r="J71" i="1"/>
  <c r="Q71" i="1" s="1"/>
  <c r="J72" i="1"/>
  <c r="Q72" i="1" s="1"/>
  <c r="J73" i="1"/>
  <c r="J74" i="1"/>
  <c r="Q74" i="1" s="1"/>
  <c r="J75" i="1"/>
  <c r="J76" i="1"/>
  <c r="Q76" i="1" s="1"/>
  <c r="J77" i="1"/>
  <c r="Q77" i="1" s="1"/>
  <c r="J78" i="1"/>
  <c r="Q78" i="1" s="1"/>
  <c r="J79" i="1"/>
  <c r="Q79" i="1" s="1"/>
  <c r="J80" i="1"/>
  <c r="Q80" i="1" s="1"/>
  <c r="J81" i="1"/>
  <c r="Q81" i="1" s="1"/>
  <c r="J82" i="1"/>
  <c r="J83" i="1"/>
  <c r="Q83" i="1" s="1"/>
  <c r="J84" i="1"/>
  <c r="Q84" i="1" s="1"/>
  <c r="J85" i="1"/>
  <c r="J86" i="1"/>
  <c r="Q86" i="1" s="1"/>
  <c r="J87" i="1"/>
  <c r="J88" i="1"/>
  <c r="Q88" i="1" s="1"/>
  <c r="J89" i="1"/>
  <c r="J90" i="1"/>
  <c r="Q90" i="1" s="1"/>
  <c r="J91" i="1"/>
  <c r="J92" i="1"/>
  <c r="Q92" i="1" s="1"/>
  <c r="J93" i="1"/>
  <c r="Q93" i="1" s="1"/>
  <c r="J94" i="1"/>
  <c r="J95" i="1"/>
  <c r="Q95" i="1" s="1"/>
  <c r="J96" i="1"/>
  <c r="Q96" i="1" s="1"/>
  <c r="J97" i="1"/>
  <c r="J98" i="1"/>
  <c r="Q98" i="1" s="1"/>
  <c r="J99" i="1"/>
  <c r="J100" i="1"/>
  <c r="Q100" i="1" s="1"/>
  <c r="J101" i="1"/>
  <c r="J102" i="1"/>
  <c r="Q102" i="1" s="1"/>
  <c r="J103" i="1"/>
  <c r="J104" i="1"/>
  <c r="Q104" i="1" s="1"/>
  <c r="J105" i="1"/>
  <c r="Q105" i="1" s="1"/>
  <c r="J106" i="1"/>
  <c r="J107" i="1"/>
  <c r="Q107" i="1" s="1"/>
  <c r="J108" i="1"/>
  <c r="Q108" i="1" s="1"/>
  <c r="J109" i="1"/>
  <c r="J110" i="1"/>
  <c r="Q110" i="1" s="1"/>
  <c r="J111" i="1"/>
  <c r="J112" i="1"/>
  <c r="Q112" i="1" s="1"/>
  <c r="J113" i="1"/>
  <c r="J114" i="1"/>
  <c r="Q114" i="1" s="1"/>
  <c r="J115" i="1"/>
  <c r="J116" i="1"/>
  <c r="Q116" i="1" s="1"/>
  <c r="J117" i="1"/>
  <c r="Q117" i="1" s="1"/>
  <c r="J118" i="1"/>
  <c r="J119" i="1"/>
  <c r="Q119" i="1" s="1"/>
  <c r="J120" i="1"/>
  <c r="Q120" i="1" s="1"/>
  <c r="J121" i="1"/>
  <c r="J122" i="1"/>
  <c r="Q122" i="1" s="1"/>
  <c r="J123" i="1"/>
  <c r="J124" i="1"/>
  <c r="Q124" i="1" s="1"/>
  <c r="J125" i="1"/>
  <c r="J126" i="1"/>
  <c r="Q126" i="1" s="1"/>
  <c r="J127" i="1"/>
  <c r="J128" i="1"/>
  <c r="Q128" i="1" s="1"/>
  <c r="J129" i="1"/>
  <c r="Q129" i="1" s="1"/>
  <c r="J130" i="1"/>
  <c r="J131" i="1"/>
  <c r="Q131" i="1" s="1"/>
  <c r="J132" i="1"/>
  <c r="Q132" i="1" s="1"/>
  <c r="J133" i="1"/>
  <c r="J134" i="1"/>
  <c r="Q134" i="1" s="1"/>
  <c r="J135" i="1"/>
  <c r="J136" i="1"/>
  <c r="Q136" i="1" s="1"/>
  <c r="J137" i="1"/>
  <c r="J138" i="1"/>
  <c r="Q138" i="1" s="1"/>
  <c r="J139" i="1"/>
  <c r="J140" i="1"/>
  <c r="Q140" i="1" s="1"/>
  <c r="J141" i="1"/>
  <c r="Q141" i="1" s="1"/>
  <c r="J142" i="1"/>
  <c r="J143" i="1"/>
  <c r="Q143" i="1" s="1"/>
  <c r="J144" i="1"/>
  <c r="Q144" i="1" s="1"/>
  <c r="J145" i="1"/>
  <c r="J146" i="1"/>
  <c r="Q146" i="1" s="1"/>
  <c r="J147" i="1"/>
  <c r="J148" i="1"/>
  <c r="Q148" i="1" s="1"/>
  <c r="J149" i="1"/>
  <c r="J150" i="1"/>
  <c r="Q150" i="1" s="1"/>
  <c r="J151" i="1"/>
  <c r="J152" i="1"/>
  <c r="Q152" i="1" s="1"/>
  <c r="J153" i="1"/>
  <c r="Q153" i="1" s="1"/>
  <c r="J154" i="1"/>
  <c r="J155" i="1"/>
  <c r="Q155" i="1" s="1"/>
  <c r="J156" i="1"/>
  <c r="Q156" i="1" s="1"/>
  <c r="J157" i="1"/>
  <c r="J158" i="1"/>
  <c r="Q158" i="1" s="1"/>
  <c r="J159" i="1"/>
  <c r="J160" i="1"/>
  <c r="Q160" i="1" s="1"/>
  <c r="J161" i="1"/>
  <c r="J162" i="1"/>
  <c r="Q162" i="1" s="1"/>
  <c r="J163" i="1"/>
  <c r="J164" i="1"/>
  <c r="Q164" i="1" s="1"/>
  <c r="J165" i="1"/>
  <c r="Q165" i="1" s="1"/>
  <c r="J166" i="1"/>
  <c r="J167" i="1"/>
  <c r="Q167" i="1" s="1"/>
  <c r="J168" i="1"/>
  <c r="Q168" i="1" s="1"/>
  <c r="J169" i="1"/>
  <c r="J170" i="1"/>
  <c r="Q170" i="1" s="1"/>
  <c r="J171" i="1"/>
  <c r="J172" i="1"/>
  <c r="Q172" i="1" s="1"/>
  <c r="J173" i="1"/>
  <c r="J174" i="1"/>
  <c r="Q174" i="1" s="1"/>
  <c r="J175" i="1"/>
  <c r="J176" i="1"/>
  <c r="Q176" i="1" s="1"/>
  <c r="J177" i="1"/>
  <c r="Q177" i="1" s="1"/>
  <c r="J178" i="1"/>
  <c r="J179" i="1"/>
  <c r="Q179" i="1" s="1"/>
  <c r="J180" i="1"/>
  <c r="Q180" i="1" s="1"/>
  <c r="J181" i="1"/>
  <c r="J182" i="1"/>
  <c r="Q182" i="1" s="1"/>
  <c r="J183" i="1"/>
  <c r="J184" i="1"/>
  <c r="Q184" i="1" s="1"/>
  <c r="J185" i="1"/>
  <c r="J186" i="1"/>
  <c r="Q186" i="1" s="1"/>
  <c r="J187" i="1"/>
  <c r="J188" i="1"/>
  <c r="Q188" i="1" s="1"/>
  <c r="J189" i="1"/>
  <c r="Q189" i="1" s="1"/>
  <c r="J190" i="1"/>
  <c r="J191" i="1"/>
  <c r="Q191" i="1" s="1"/>
  <c r="J192" i="1"/>
  <c r="Q192" i="1" s="1"/>
  <c r="J193" i="1"/>
  <c r="J194" i="1"/>
  <c r="Q194" i="1" s="1"/>
  <c r="J195" i="1"/>
  <c r="J196" i="1"/>
  <c r="Q196" i="1" s="1"/>
  <c r="J197" i="1"/>
  <c r="J198" i="1"/>
  <c r="Q198" i="1" s="1"/>
  <c r="J199" i="1"/>
  <c r="J200" i="1"/>
  <c r="Q200" i="1" s="1"/>
  <c r="J201" i="1"/>
  <c r="Q201" i="1" s="1"/>
  <c r="J202" i="1"/>
  <c r="J203" i="1"/>
  <c r="Q203" i="1" s="1"/>
  <c r="J204" i="1"/>
  <c r="Q204" i="1" s="1"/>
  <c r="J205" i="1"/>
  <c r="J206" i="1"/>
  <c r="Q206" i="1" s="1"/>
  <c r="J207" i="1"/>
  <c r="J208" i="1"/>
  <c r="Q208" i="1" s="1"/>
  <c r="J209" i="1"/>
  <c r="J210" i="1"/>
  <c r="Q210" i="1" s="1"/>
  <c r="J211" i="1"/>
  <c r="J212" i="1"/>
  <c r="Q212" i="1" s="1"/>
  <c r="J213" i="1"/>
  <c r="Q213" i="1" s="1"/>
  <c r="J214" i="1"/>
  <c r="J215" i="1"/>
  <c r="Q215" i="1" s="1"/>
  <c r="J216" i="1"/>
  <c r="Q216" i="1" s="1"/>
  <c r="J217" i="1"/>
  <c r="J218" i="1"/>
  <c r="Q218" i="1" s="1"/>
  <c r="J219" i="1"/>
  <c r="J220" i="1"/>
  <c r="Q220" i="1" s="1"/>
  <c r="J221" i="1"/>
  <c r="J222" i="1"/>
  <c r="Q222" i="1" s="1"/>
  <c r="J223" i="1"/>
  <c r="J224" i="1"/>
  <c r="Q224" i="1" s="1"/>
  <c r="J225" i="1"/>
  <c r="Q225" i="1" s="1"/>
  <c r="J226" i="1"/>
  <c r="J227" i="1"/>
  <c r="Q227" i="1" s="1"/>
  <c r="J228" i="1"/>
  <c r="Q228" i="1" s="1"/>
  <c r="J229" i="1"/>
  <c r="J230" i="1"/>
  <c r="Q230" i="1" s="1"/>
  <c r="J231" i="1"/>
  <c r="J232" i="1"/>
  <c r="Q232" i="1" s="1"/>
  <c r="J233" i="1"/>
  <c r="J234" i="1"/>
  <c r="Q234" i="1" s="1"/>
  <c r="J235" i="1"/>
  <c r="J236" i="1"/>
  <c r="Q236" i="1" s="1"/>
  <c r="J237" i="1"/>
  <c r="Q237" i="1" s="1"/>
  <c r="J238" i="1"/>
  <c r="J239" i="1"/>
  <c r="Q239" i="1" s="1"/>
  <c r="J240" i="1"/>
  <c r="Q240" i="1" s="1"/>
  <c r="J241" i="1"/>
  <c r="J242" i="1"/>
  <c r="Q242" i="1" s="1"/>
  <c r="J243" i="1"/>
  <c r="J244" i="1"/>
  <c r="Q244" i="1" s="1"/>
  <c r="J245" i="1"/>
  <c r="J246" i="1"/>
  <c r="Q246" i="1" s="1"/>
  <c r="J247" i="1"/>
  <c r="J248" i="1"/>
  <c r="Q248" i="1" s="1"/>
  <c r="J249" i="1"/>
  <c r="Q249" i="1" s="1"/>
  <c r="J250" i="1"/>
  <c r="J251" i="1"/>
  <c r="Q251" i="1" s="1"/>
  <c r="J252" i="1"/>
  <c r="Q252" i="1" s="1"/>
  <c r="J253" i="1"/>
  <c r="J254" i="1"/>
  <c r="Q254" i="1" s="1"/>
  <c r="J255" i="1"/>
  <c r="J256" i="1"/>
  <c r="Q256" i="1" s="1"/>
  <c r="J257" i="1"/>
  <c r="J258" i="1"/>
  <c r="Q258" i="1" s="1"/>
  <c r="J259" i="1"/>
  <c r="J260" i="1"/>
  <c r="Q260" i="1" s="1"/>
  <c r="J261" i="1"/>
  <c r="Q261" i="1" s="1"/>
  <c r="J262" i="1"/>
  <c r="J263" i="1"/>
  <c r="Q263" i="1" s="1"/>
  <c r="J264" i="1"/>
  <c r="Q264" i="1" s="1"/>
  <c r="J265" i="1"/>
  <c r="J266" i="1"/>
  <c r="Q266" i="1" s="1"/>
  <c r="J267" i="1"/>
  <c r="J268" i="1"/>
  <c r="Q268" i="1" s="1"/>
  <c r="J269" i="1"/>
  <c r="J270" i="1"/>
  <c r="Q270" i="1" s="1"/>
  <c r="J271" i="1"/>
  <c r="J272" i="1"/>
  <c r="Q272" i="1" s="1"/>
  <c r="J273" i="1"/>
  <c r="Q273" i="1" s="1"/>
  <c r="J274" i="1"/>
  <c r="J275" i="1"/>
  <c r="Q275" i="1" s="1"/>
  <c r="J276" i="1"/>
  <c r="J277" i="1"/>
  <c r="J278" i="1"/>
  <c r="Q278" i="1" s="1"/>
  <c r="J279" i="1"/>
  <c r="J280" i="1"/>
  <c r="Q280" i="1" s="1"/>
  <c r="J281" i="1"/>
  <c r="J282" i="1"/>
  <c r="Q282" i="1" s="1"/>
  <c r="J283" i="1"/>
  <c r="J284" i="1"/>
  <c r="Q284" i="1" s="1"/>
  <c r="J285" i="1"/>
  <c r="Q285" i="1" s="1"/>
  <c r="J286" i="1"/>
  <c r="J287" i="1"/>
  <c r="Q287" i="1" s="1"/>
  <c r="J288" i="1"/>
  <c r="J289" i="1"/>
  <c r="J290" i="1"/>
  <c r="Q290" i="1" s="1"/>
  <c r="J291" i="1"/>
  <c r="J292" i="1"/>
  <c r="Q292" i="1" s="1"/>
  <c r="J293" i="1"/>
  <c r="J294" i="1"/>
  <c r="Q294" i="1" s="1"/>
  <c r="J295" i="1"/>
  <c r="J296" i="1"/>
  <c r="Q296" i="1" s="1"/>
  <c r="J297" i="1"/>
  <c r="Q297" i="1" s="1"/>
  <c r="J298" i="1"/>
  <c r="J299" i="1"/>
  <c r="Q299" i="1" s="1"/>
  <c r="J300" i="1"/>
  <c r="J301" i="1"/>
  <c r="J302" i="1"/>
  <c r="Q302" i="1" s="1"/>
  <c r="J303" i="1"/>
  <c r="J304" i="1"/>
  <c r="Q304" i="1" s="1"/>
  <c r="J305" i="1"/>
  <c r="J306" i="1"/>
  <c r="Q306" i="1" s="1"/>
  <c r="J307" i="1"/>
  <c r="J308" i="1"/>
  <c r="Q308" i="1" s="1"/>
  <c r="J309" i="1"/>
  <c r="Q309" i="1" s="1"/>
  <c r="J310" i="1"/>
  <c r="J311" i="1"/>
  <c r="Q311" i="1" s="1"/>
  <c r="J312" i="1"/>
  <c r="J313" i="1"/>
  <c r="J314" i="1"/>
  <c r="Q314" i="1" s="1"/>
  <c r="J315" i="1"/>
  <c r="J316" i="1"/>
  <c r="Q316" i="1" s="1"/>
  <c r="J317" i="1"/>
  <c r="J318" i="1"/>
  <c r="Q318" i="1" s="1"/>
  <c r="J319" i="1"/>
  <c r="J320" i="1"/>
  <c r="Q320" i="1" s="1"/>
  <c r="J321" i="1"/>
  <c r="Q321" i="1" s="1"/>
  <c r="J322" i="1"/>
  <c r="J323" i="1"/>
  <c r="Q323" i="1" s="1"/>
  <c r="J324" i="1"/>
  <c r="J325" i="1"/>
  <c r="J326" i="1"/>
  <c r="Q326" i="1" s="1"/>
  <c r="J327" i="1"/>
  <c r="J328" i="1"/>
  <c r="Q328" i="1" s="1"/>
  <c r="J329" i="1"/>
  <c r="J330" i="1"/>
  <c r="Q330" i="1" s="1"/>
  <c r="J331" i="1"/>
  <c r="J332" i="1"/>
  <c r="Q332" i="1" s="1"/>
  <c r="J333" i="1"/>
  <c r="Q333" i="1" s="1"/>
  <c r="J334" i="1"/>
  <c r="J335" i="1"/>
  <c r="Q335" i="1" s="1"/>
  <c r="J336" i="1"/>
  <c r="J337" i="1"/>
  <c r="J338" i="1"/>
  <c r="Q338" i="1" s="1"/>
  <c r="J339" i="1"/>
  <c r="J340" i="1"/>
  <c r="Q340" i="1" s="1"/>
  <c r="J341" i="1"/>
  <c r="J342" i="1"/>
  <c r="Q342" i="1" s="1"/>
  <c r="J343" i="1"/>
  <c r="J344" i="1"/>
  <c r="Q344" i="1" s="1"/>
  <c r="J345" i="1"/>
  <c r="Q345" i="1" s="1"/>
  <c r="J346" i="1"/>
  <c r="J347" i="1"/>
  <c r="Q347" i="1" s="1"/>
  <c r="J348" i="1"/>
  <c r="J349" i="1"/>
  <c r="J350" i="1"/>
  <c r="Q350" i="1" s="1"/>
  <c r="J351" i="1"/>
  <c r="J352" i="1"/>
  <c r="Q352" i="1" s="1"/>
  <c r="J353" i="1"/>
  <c r="J354" i="1"/>
  <c r="Q354" i="1" s="1"/>
  <c r="J355" i="1"/>
  <c r="J356" i="1"/>
  <c r="Q356" i="1" s="1"/>
  <c r="J357" i="1"/>
  <c r="Q357" i="1" s="1"/>
  <c r="J358" i="1"/>
  <c r="J359" i="1"/>
  <c r="Q359" i="1" s="1"/>
  <c r="J360" i="1"/>
  <c r="J361" i="1"/>
  <c r="J362" i="1"/>
  <c r="Q362" i="1" s="1"/>
  <c r="J363" i="1"/>
  <c r="J364" i="1"/>
  <c r="Q364" i="1" s="1"/>
  <c r="J365" i="1"/>
  <c r="J366" i="1"/>
  <c r="Q366" i="1" s="1"/>
  <c r="J367" i="1"/>
  <c r="J368" i="1"/>
  <c r="Q368" i="1" s="1"/>
  <c r="J369" i="1"/>
  <c r="Q369" i="1" s="1"/>
  <c r="J370" i="1"/>
  <c r="J371" i="1"/>
  <c r="Q371" i="1" s="1"/>
  <c r="J372" i="1"/>
  <c r="J373" i="1"/>
  <c r="J374" i="1"/>
  <c r="Q374" i="1" s="1"/>
  <c r="J375" i="1"/>
  <c r="J376" i="1"/>
  <c r="Q376" i="1" s="1"/>
  <c r="J377" i="1"/>
  <c r="J378" i="1"/>
  <c r="Q378" i="1" s="1"/>
  <c r="J379" i="1"/>
  <c r="J380" i="1"/>
  <c r="Q380" i="1" s="1"/>
  <c r="J381" i="1"/>
  <c r="Q381" i="1" s="1"/>
  <c r="J382" i="1"/>
  <c r="J383" i="1"/>
  <c r="Q383" i="1" s="1"/>
  <c r="J384" i="1"/>
  <c r="J385" i="1"/>
  <c r="J386" i="1"/>
  <c r="Q386" i="1" s="1"/>
  <c r="J387" i="1"/>
  <c r="J388" i="1"/>
  <c r="Q388" i="1" s="1"/>
  <c r="J389" i="1"/>
  <c r="J390" i="1"/>
  <c r="Q390" i="1" s="1"/>
  <c r="J391" i="1"/>
  <c r="J392" i="1"/>
  <c r="Q392" i="1" s="1"/>
  <c r="J393" i="1"/>
  <c r="Q393" i="1" s="1"/>
  <c r="J394" i="1"/>
  <c r="J395" i="1"/>
  <c r="Q395" i="1" s="1"/>
  <c r="J396" i="1"/>
  <c r="J397" i="1"/>
  <c r="J398" i="1"/>
  <c r="Q398" i="1" s="1"/>
  <c r="J399" i="1"/>
  <c r="J400" i="1"/>
  <c r="Q400" i="1" s="1"/>
  <c r="J401" i="1"/>
  <c r="J402" i="1"/>
  <c r="Q402" i="1" s="1"/>
  <c r="J403" i="1"/>
  <c r="J404" i="1"/>
  <c r="Q404" i="1" s="1"/>
  <c r="J405" i="1"/>
  <c r="Q405" i="1" s="1"/>
  <c r="J406" i="1"/>
  <c r="J407" i="1"/>
  <c r="Q407" i="1" s="1"/>
  <c r="J408" i="1"/>
  <c r="J409" i="1"/>
  <c r="J410" i="1"/>
  <c r="Q410" i="1" s="1"/>
  <c r="J411" i="1"/>
  <c r="J412" i="1"/>
  <c r="Q412" i="1" s="1"/>
  <c r="J413" i="1"/>
  <c r="J414" i="1"/>
  <c r="Q414" i="1" s="1"/>
  <c r="J415" i="1"/>
  <c r="J416" i="1"/>
  <c r="Q416" i="1" s="1"/>
  <c r="J417" i="1"/>
  <c r="Q417" i="1" s="1"/>
  <c r="J418" i="1"/>
  <c r="J419" i="1"/>
  <c r="Q419" i="1" s="1"/>
  <c r="J420" i="1"/>
  <c r="J421" i="1"/>
  <c r="J422" i="1"/>
  <c r="Q422" i="1" s="1"/>
  <c r="J423" i="1"/>
  <c r="J424" i="1"/>
  <c r="Q424" i="1" s="1"/>
  <c r="J425" i="1"/>
  <c r="J426" i="1"/>
  <c r="Q426" i="1" s="1"/>
  <c r="J427" i="1"/>
  <c r="J428" i="1"/>
  <c r="Q428" i="1" s="1"/>
  <c r="J429" i="1"/>
  <c r="Q429" i="1" s="1"/>
  <c r="J430" i="1"/>
  <c r="J431" i="1"/>
  <c r="Q431" i="1" s="1"/>
  <c r="J432" i="1"/>
  <c r="J433" i="1"/>
  <c r="J434" i="1"/>
  <c r="Q434" i="1" s="1"/>
  <c r="J435" i="1"/>
  <c r="J436" i="1"/>
  <c r="Q436" i="1" s="1"/>
  <c r="J437" i="1"/>
  <c r="J438" i="1"/>
  <c r="Q438" i="1" s="1"/>
  <c r="J439" i="1"/>
  <c r="J440" i="1"/>
  <c r="Q440" i="1" s="1"/>
  <c r="J441" i="1"/>
  <c r="Q441" i="1" s="1"/>
  <c r="J442" i="1"/>
  <c r="J443" i="1"/>
  <c r="Q443" i="1" s="1"/>
  <c r="J444" i="1"/>
  <c r="J445" i="1"/>
  <c r="J446" i="1"/>
  <c r="Q446" i="1" s="1"/>
  <c r="J447" i="1"/>
  <c r="J448" i="1"/>
  <c r="Q448" i="1" s="1"/>
  <c r="J449" i="1"/>
  <c r="J450" i="1"/>
  <c r="Q450" i="1" s="1"/>
  <c r="J451" i="1"/>
  <c r="J452" i="1"/>
  <c r="Q452" i="1" s="1"/>
  <c r="J453" i="1"/>
  <c r="Q453" i="1" s="1"/>
  <c r="J454" i="1"/>
  <c r="J455" i="1"/>
  <c r="Q455" i="1" s="1"/>
  <c r="J456" i="1"/>
  <c r="J457" i="1"/>
  <c r="J458" i="1"/>
  <c r="Q458" i="1" s="1"/>
  <c r="J459" i="1"/>
  <c r="J460" i="1"/>
  <c r="Q460" i="1" s="1"/>
  <c r="J461" i="1"/>
  <c r="J462" i="1"/>
  <c r="Q462" i="1" s="1"/>
  <c r="J463" i="1"/>
  <c r="J464" i="1"/>
  <c r="Q464" i="1" s="1"/>
  <c r="J465" i="1"/>
  <c r="Q465" i="1" s="1"/>
  <c r="J466" i="1"/>
  <c r="J467" i="1"/>
  <c r="Q467" i="1" s="1"/>
  <c r="J468" i="1"/>
  <c r="J469" i="1"/>
  <c r="J470" i="1"/>
  <c r="Q470" i="1" s="1"/>
  <c r="J471" i="1"/>
  <c r="J472" i="1"/>
  <c r="Q472" i="1" s="1"/>
  <c r="J473" i="1"/>
  <c r="J474" i="1"/>
  <c r="Q474" i="1" s="1"/>
  <c r="J475" i="1"/>
  <c r="J476" i="1"/>
  <c r="Q476" i="1" s="1"/>
  <c r="J477" i="1"/>
  <c r="Q477" i="1" s="1"/>
  <c r="J478" i="1"/>
  <c r="J479" i="1"/>
  <c r="Q479" i="1" s="1"/>
  <c r="J480" i="1"/>
  <c r="J481" i="1"/>
  <c r="J482" i="1"/>
  <c r="Q482" i="1" s="1"/>
  <c r="J483" i="1"/>
  <c r="J484" i="1"/>
  <c r="Q484" i="1" s="1"/>
  <c r="J485" i="1"/>
  <c r="J486" i="1"/>
  <c r="Q486" i="1" s="1"/>
  <c r="J487" i="1"/>
  <c r="J488" i="1"/>
  <c r="Q488" i="1" s="1"/>
  <c r="J489" i="1"/>
  <c r="Q489" i="1" s="1"/>
  <c r="J490" i="1"/>
  <c r="J491" i="1"/>
  <c r="Q491" i="1" s="1"/>
  <c r="J492" i="1"/>
  <c r="J493" i="1"/>
  <c r="J494" i="1"/>
  <c r="Q494" i="1" s="1"/>
  <c r="J495" i="1"/>
  <c r="J496" i="1"/>
  <c r="Q496" i="1" s="1"/>
  <c r="J497" i="1"/>
  <c r="J498" i="1"/>
  <c r="Q498" i="1" s="1"/>
  <c r="J499" i="1"/>
  <c r="J500" i="1"/>
  <c r="Q500" i="1" s="1"/>
  <c r="J501" i="1"/>
  <c r="Q501" i="1" s="1"/>
  <c r="J502" i="1"/>
  <c r="J503" i="1"/>
  <c r="Q503" i="1" s="1"/>
  <c r="J504" i="1"/>
  <c r="J505" i="1"/>
  <c r="J506" i="1"/>
  <c r="Q506" i="1" s="1"/>
  <c r="J507" i="1"/>
  <c r="J508" i="1"/>
  <c r="Q508" i="1" s="1"/>
  <c r="J509" i="1"/>
  <c r="J510" i="1"/>
  <c r="Q510" i="1" s="1"/>
  <c r="J511" i="1"/>
  <c r="J512" i="1"/>
  <c r="Q512" i="1" s="1"/>
  <c r="J513" i="1"/>
  <c r="Q513" i="1" s="1"/>
  <c r="J514" i="1"/>
  <c r="J515" i="1"/>
  <c r="Q515" i="1" s="1"/>
  <c r="J516" i="1"/>
  <c r="J517" i="1"/>
  <c r="J518" i="1"/>
  <c r="Q518" i="1" s="1"/>
  <c r="J519" i="1"/>
  <c r="J520" i="1"/>
  <c r="Q520" i="1" s="1"/>
  <c r="J521" i="1"/>
  <c r="J522" i="1"/>
  <c r="Q522" i="1" s="1"/>
  <c r="J523" i="1"/>
  <c r="J524" i="1"/>
  <c r="Q524" i="1" s="1"/>
  <c r="J525" i="1"/>
  <c r="Q525" i="1" s="1"/>
  <c r="J526" i="1"/>
  <c r="J527" i="1"/>
  <c r="Q527" i="1" s="1"/>
  <c r="J528" i="1"/>
  <c r="J529" i="1"/>
  <c r="J530" i="1"/>
  <c r="Q530" i="1" s="1"/>
  <c r="J531" i="1"/>
  <c r="J532" i="1"/>
  <c r="Q532" i="1" s="1"/>
  <c r="J533" i="1"/>
  <c r="J534" i="1"/>
  <c r="Q534" i="1" s="1"/>
  <c r="J535" i="1"/>
  <c r="J536" i="1"/>
  <c r="Q536" i="1" s="1"/>
  <c r="J537" i="1"/>
  <c r="Q537" i="1" s="1"/>
  <c r="J538" i="1"/>
  <c r="J539" i="1"/>
  <c r="Q539" i="1" s="1"/>
  <c r="J540" i="1"/>
  <c r="J541" i="1"/>
  <c r="J542" i="1"/>
  <c r="Q542" i="1" s="1"/>
  <c r="J543" i="1"/>
  <c r="J544" i="1"/>
  <c r="Q544" i="1" s="1"/>
  <c r="J545" i="1"/>
  <c r="J546" i="1"/>
  <c r="Q546" i="1" s="1"/>
  <c r="J547" i="1"/>
  <c r="J548" i="1"/>
  <c r="Q548" i="1" s="1"/>
  <c r="J549" i="1"/>
  <c r="Q549" i="1" s="1"/>
  <c r="J550" i="1"/>
  <c r="J551" i="1"/>
  <c r="Q551" i="1" s="1"/>
  <c r="J552" i="1"/>
  <c r="J553" i="1"/>
  <c r="J554" i="1"/>
  <c r="Q554" i="1" s="1"/>
  <c r="J555" i="1"/>
  <c r="J556" i="1"/>
  <c r="Q556" i="1" s="1"/>
  <c r="J557" i="1"/>
  <c r="J558" i="1"/>
  <c r="Q558" i="1" s="1"/>
  <c r="J559" i="1"/>
  <c r="J560" i="1"/>
  <c r="Q560" i="1" s="1"/>
  <c r="J561" i="1"/>
  <c r="Q561" i="1" s="1"/>
  <c r="J562" i="1"/>
  <c r="J563" i="1"/>
  <c r="Q563" i="1" s="1"/>
  <c r="J564" i="1"/>
  <c r="J565" i="1"/>
  <c r="J566" i="1"/>
  <c r="Q566" i="1" s="1"/>
  <c r="J567" i="1"/>
  <c r="J568" i="1"/>
  <c r="Q568" i="1" s="1"/>
  <c r="J569" i="1"/>
  <c r="J570" i="1"/>
  <c r="Q570" i="1" s="1"/>
  <c r="J571" i="1"/>
  <c r="J572" i="1"/>
  <c r="Q572" i="1" s="1"/>
  <c r="J573" i="1"/>
  <c r="Q573" i="1" s="1"/>
  <c r="J574" i="1"/>
  <c r="J575" i="1"/>
  <c r="Q575" i="1" s="1"/>
  <c r="J576" i="1"/>
  <c r="J577" i="1"/>
  <c r="J578" i="1"/>
  <c r="Q578" i="1" s="1"/>
  <c r="J579" i="1"/>
  <c r="J580" i="1"/>
  <c r="Q580" i="1" s="1"/>
  <c r="J581" i="1"/>
  <c r="J582" i="1"/>
  <c r="Q582" i="1" s="1"/>
  <c r="J583" i="1"/>
  <c r="J584" i="1"/>
  <c r="Q584" i="1" s="1"/>
  <c r="J585" i="1"/>
  <c r="Q585" i="1" s="1"/>
  <c r="J586" i="1"/>
  <c r="J587" i="1"/>
  <c r="Q587" i="1" s="1"/>
  <c r="J588" i="1"/>
  <c r="J589" i="1"/>
  <c r="J590" i="1"/>
  <c r="Q590" i="1" s="1"/>
  <c r="J591" i="1"/>
  <c r="J592" i="1"/>
  <c r="Q592" i="1" s="1"/>
  <c r="J593" i="1"/>
  <c r="J594" i="1"/>
  <c r="Q594" i="1" s="1"/>
  <c r="J595" i="1"/>
  <c r="J596" i="1"/>
  <c r="Q596" i="1" s="1"/>
  <c r="J597" i="1"/>
  <c r="Q597" i="1" s="1"/>
  <c r="J598" i="1"/>
  <c r="J599" i="1"/>
  <c r="Q599" i="1" s="1"/>
  <c r="J600" i="1"/>
  <c r="J601" i="1"/>
  <c r="J602" i="1"/>
  <c r="Q602" i="1" s="1"/>
  <c r="J603" i="1"/>
  <c r="J604" i="1"/>
  <c r="J605" i="1"/>
  <c r="J606" i="1"/>
  <c r="Q606" i="1" s="1"/>
  <c r="J607" i="1"/>
  <c r="J608" i="1"/>
  <c r="Q608" i="1" s="1"/>
  <c r="J609" i="1"/>
  <c r="Q609" i="1" s="1"/>
  <c r="J610" i="1"/>
  <c r="J611" i="1"/>
  <c r="Q611" i="1" s="1"/>
  <c r="J612" i="1"/>
  <c r="J613" i="1"/>
  <c r="J614" i="1"/>
  <c r="Q614" i="1" s="1"/>
  <c r="J615" i="1"/>
  <c r="J616" i="1"/>
  <c r="Q616" i="1" s="1"/>
  <c r="J617" i="1"/>
  <c r="J618" i="1"/>
  <c r="Q618" i="1" s="1"/>
  <c r="J619" i="1"/>
  <c r="J620" i="1"/>
  <c r="Q620" i="1" s="1"/>
  <c r="J621" i="1"/>
  <c r="Q621" i="1" s="1"/>
  <c r="J622" i="1"/>
  <c r="J623" i="1"/>
  <c r="Q623" i="1" s="1"/>
  <c r="J624" i="1"/>
  <c r="J625" i="1"/>
  <c r="J626" i="1"/>
  <c r="Q626" i="1" s="1"/>
  <c r="J627" i="1"/>
  <c r="J628" i="1"/>
  <c r="Q628" i="1" s="1"/>
  <c r="J629" i="1"/>
  <c r="J630" i="1"/>
  <c r="Q630" i="1" s="1"/>
  <c r="J631" i="1"/>
  <c r="J632" i="1"/>
  <c r="Q632" i="1" s="1"/>
  <c r="J633" i="1"/>
  <c r="Q633" i="1" s="1"/>
  <c r="J634" i="1"/>
  <c r="J635" i="1"/>
  <c r="Q635" i="1" s="1"/>
  <c r="J636" i="1"/>
  <c r="J637" i="1"/>
  <c r="J638" i="1"/>
  <c r="Q638" i="1" s="1"/>
  <c r="J639" i="1"/>
  <c r="J640" i="1"/>
  <c r="Q640" i="1" s="1"/>
  <c r="J641" i="1"/>
  <c r="J642" i="1"/>
  <c r="Q642" i="1" s="1"/>
  <c r="J643" i="1"/>
  <c r="J644" i="1"/>
  <c r="Q644" i="1" s="1"/>
  <c r="J645" i="1"/>
  <c r="Q645" i="1" s="1"/>
  <c r="J646" i="1"/>
  <c r="J647" i="1"/>
  <c r="Q647" i="1" s="1"/>
  <c r="J648" i="1"/>
  <c r="J649" i="1"/>
  <c r="J650" i="1"/>
  <c r="Q650" i="1" s="1"/>
  <c r="J651" i="1"/>
  <c r="J652" i="1"/>
  <c r="Q652" i="1" s="1"/>
  <c r="J653" i="1"/>
  <c r="J654" i="1"/>
  <c r="Q654" i="1" s="1"/>
  <c r="J655" i="1"/>
  <c r="J656" i="1"/>
  <c r="Q656" i="1" s="1"/>
  <c r="J657" i="1"/>
  <c r="Q657" i="1" s="1"/>
  <c r="J658" i="1"/>
  <c r="J659" i="1"/>
  <c r="Q659" i="1" s="1"/>
  <c r="J660" i="1"/>
  <c r="J661" i="1"/>
  <c r="J662" i="1"/>
  <c r="Q662" i="1" s="1"/>
  <c r="J663" i="1"/>
  <c r="J664" i="1"/>
  <c r="Q664" i="1" s="1"/>
  <c r="J665" i="1"/>
  <c r="J666" i="1"/>
  <c r="Q666" i="1" s="1"/>
  <c r="J667" i="1"/>
  <c r="J668" i="1"/>
  <c r="Q668" i="1" s="1"/>
  <c r="J669" i="1"/>
  <c r="Q669" i="1" s="1"/>
  <c r="J670" i="1"/>
  <c r="J671" i="1"/>
  <c r="Q671" i="1" s="1"/>
  <c r="J672" i="1"/>
  <c r="J673" i="1"/>
  <c r="J674" i="1"/>
  <c r="Q674" i="1" s="1"/>
  <c r="J675" i="1"/>
  <c r="J676" i="1"/>
  <c r="Q676" i="1" s="1"/>
  <c r="J677" i="1"/>
  <c r="J678" i="1"/>
  <c r="Q678" i="1" s="1"/>
  <c r="J679" i="1"/>
  <c r="J680" i="1"/>
  <c r="Q680" i="1" s="1"/>
  <c r="J681" i="1"/>
  <c r="Q681" i="1" s="1"/>
  <c r="J682" i="1"/>
  <c r="J683" i="1"/>
  <c r="Q683" i="1" s="1"/>
  <c r="J684" i="1"/>
  <c r="Q684" i="1" s="1"/>
  <c r="J685" i="1"/>
  <c r="J686" i="1"/>
  <c r="Q686" i="1" s="1"/>
  <c r="J687" i="1"/>
  <c r="J688" i="1"/>
  <c r="Q688" i="1" s="1"/>
  <c r="J689" i="1"/>
  <c r="J690" i="1"/>
  <c r="Q690" i="1" s="1"/>
  <c r="J691" i="1"/>
  <c r="J692" i="1"/>
  <c r="Q692" i="1" s="1"/>
  <c r="J693" i="1"/>
  <c r="Q693" i="1" s="1"/>
  <c r="J694" i="1"/>
  <c r="J695" i="1"/>
  <c r="Q695" i="1" s="1"/>
  <c r="J696" i="1"/>
  <c r="Q696" i="1" s="1"/>
  <c r="J697" i="1"/>
  <c r="J698" i="1"/>
  <c r="Q698" i="1" s="1"/>
  <c r="J699" i="1"/>
  <c r="J700" i="1"/>
  <c r="Q700" i="1" s="1"/>
  <c r="J701" i="1"/>
  <c r="J702" i="1"/>
  <c r="Q702" i="1" s="1"/>
  <c r="J703" i="1"/>
  <c r="J704" i="1"/>
  <c r="Q704" i="1" s="1"/>
  <c r="J705" i="1"/>
  <c r="Q705" i="1" s="1"/>
  <c r="J706" i="1"/>
  <c r="J707" i="1"/>
  <c r="Q707" i="1" s="1"/>
  <c r="J708" i="1"/>
  <c r="Q708" i="1" s="1"/>
  <c r="J709" i="1"/>
  <c r="J710" i="1"/>
  <c r="Q710" i="1" s="1"/>
  <c r="J711" i="1"/>
  <c r="J712" i="1"/>
  <c r="Q712" i="1" s="1"/>
  <c r="J713" i="1"/>
  <c r="J714" i="1"/>
  <c r="Q714" i="1" s="1"/>
  <c r="J715" i="1"/>
  <c r="J716" i="1"/>
  <c r="Q716" i="1" s="1"/>
  <c r="J717" i="1"/>
  <c r="Q717" i="1" s="1"/>
  <c r="J718" i="1"/>
  <c r="Q718" i="1" s="1"/>
  <c r="J719" i="1"/>
  <c r="Q719" i="1" s="1"/>
  <c r="J720" i="1"/>
  <c r="Q720" i="1" s="1"/>
  <c r="J721" i="1"/>
  <c r="J722" i="1"/>
  <c r="Q722" i="1" s="1"/>
  <c r="J723" i="1"/>
  <c r="J724" i="1"/>
  <c r="Q724" i="1" s="1"/>
  <c r="J725" i="1"/>
  <c r="J726" i="1"/>
  <c r="Q726" i="1" s="1"/>
  <c r="J727" i="1"/>
  <c r="J728" i="1"/>
  <c r="Q728" i="1" s="1"/>
  <c r="J729" i="1"/>
  <c r="Q729" i="1" s="1"/>
  <c r="J730" i="1"/>
  <c r="Q730" i="1" s="1"/>
  <c r="J731" i="1"/>
  <c r="Q731" i="1" s="1"/>
  <c r="J732" i="1"/>
  <c r="Q732" i="1" s="1"/>
  <c r="J733" i="1"/>
  <c r="J734" i="1"/>
  <c r="Q734" i="1" s="1"/>
  <c r="J735" i="1"/>
  <c r="J736" i="1"/>
  <c r="Q736" i="1" s="1"/>
  <c r="J737" i="1"/>
  <c r="J738" i="1"/>
  <c r="Q738" i="1" s="1"/>
  <c r="J739" i="1"/>
  <c r="J740" i="1"/>
  <c r="Q740" i="1" s="1"/>
  <c r="J741" i="1"/>
  <c r="Q741" i="1" s="1"/>
  <c r="J742" i="1"/>
  <c r="Q742" i="1" s="1"/>
  <c r="J743" i="1"/>
  <c r="Q743" i="1" s="1"/>
  <c r="J744" i="1"/>
  <c r="Q744" i="1" s="1"/>
  <c r="J745" i="1"/>
  <c r="J746" i="1"/>
  <c r="Q746" i="1" s="1"/>
  <c r="J747" i="1"/>
  <c r="J748" i="1"/>
  <c r="Q748" i="1" s="1"/>
  <c r="J749" i="1"/>
  <c r="J750" i="1"/>
  <c r="Q750" i="1" s="1"/>
  <c r="J751" i="1"/>
  <c r="J752" i="1"/>
  <c r="Q752" i="1" s="1"/>
  <c r="J753" i="1"/>
  <c r="Q753" i="1" s="1"/>
  <c r="J754" i="1"/>
  <c r="Q754" i="1" s="1"/>
  <c r="J755" i="1"/>
  <c r="Q755" i="1" s="1"/>
  <c r="J756" i="1"/>
  <c r="Q756" i="1" s="1"/>
  <c r="J757" i="1"/>
  <c r="J758" i="1"/>
  <c r="Q758" i="1" s="1"/>
  <c r="J759" i="1"/>
  <c r="J760" i="1"/>
  <c r="Q760" i="1" s="1"/>
  <c r="J761" i="1"/>
  <c r="J762" i="1"/>
  <c r="Q762" i="1" s="1"/>
  <c r="J763" i="1"/>
  <c r="J764" i="1"/>
  <c r="Q764" i="1" s="1"/>
  <c r="J765" i="1"/>
  <c r="Q765" i="1" s="1"/>
  <c r="J766" i="1"/>
  <c r="Q766" i="1" s="1"/>
  <c r="J767" i="1"/>
  <c r="Q767" i="1" s="1"/>
  <c r="J768" i="1"/>
  <c r="Q768" i="1" s="1"/>
  <c r="J769" i="1"/>
  <c r="J770" i="1"/>
  <c r="Q770" i="1" s="1"/>
  <c r="J771" i="1"/>
  <c r="J772" i="1"/>
  <c r="Q772" i="1" s="1"/>
  <c r="J773" i="1"/>
  <c r="J774" i="1"/>
  <c r="Q774" i="1" s="1"/>
  <c r="J775" i="1"/>
  <c r="J776" i="1"/>
  <c r="Q776" i="1" s="1"/>
  <c r="J777" i="1"/>
  <c r="Q777" i="1" s="1"/>
  <c r="J778" i="1"/>
  <c r="Q778" i="1" s="1"/>
  <c r="J779" i="1"/>
  <c r="Q779" i="1" s="1"/>
  <c r="J780" i="1"/>
  <c r="Q780" i="1" s="1"/>
  <c r="J781" i="1"/>
  <c r="J782" i="1"/>
  <c r="Q782" i="1" s="1"/>
  <c r="J783" i="1"/>
  <c r="J784" i="1"/>
  <c r="Q784" i="1" s="1"/>
  <c r="J785" i="1"/>
  <c r="J786" i="1"/>
  <c r="Q786" i="1" s="1"/>
  <c r="J787" i="1"/>
  <c r="J788" i="1"/>
  <c r="Q788" i="1" s="1"/>
  <c r="J789" i="1"/>
  <c r="Q789" i="1" s="1"/>
  <c r="J790" i="1"/>
  <c r="Q790" i="1" s="1"/>
  <c r="J791" i="1"/>
  <c r="Q791" i="1" s="1"/>
  <c r="J792" i="1"/>
  <c r="Q792" i="1" s="1"/>
  <c r="J793" i="1"/>
  <c r="J794" i="1"/>
  <c r="Q794" i="1" s="1"/>
  <c r="J795" i="1"/>
  <c r="J796" i="1"/>
  <c r="Q796" i="1" s="1"/>
  <c r="J797" i="1"/>
  <c r="J798" i="1"/>
  <c r="Q798" i="1" s="1"/>
  <c r="J799" i="1"/>
  <c r="J800" i="1"/>
  <c r="Q800" i="1" s="1"/>
  <c r="J801" i="1"/>
  <c r="Q801" i="1" s="1"/>
  <c r="J802" i="1"/>
  <c r="Q802" i="1" s="1"/>
  <c r="J803" i="1"/>
  <c r="Q803" i="1" s="1"/>
  <c r="J804" i="1"/>
  <c r="Q804" i="1" s="1"/>
  <c r="J805" i="1"/>
  <c r="J806" i="1"/>
  <c r="Q806" i="1" s="1"/>
  <c r="J807" i="1"/>
  <c r="J808" i="1"/>
  <c r="Q808" i="1" s="1"/>
  <c r="J809" i="1"/>
  <c r="J810" i="1"/>
  <c r="Q810" i="1" s="1"/>
  <c r="J811" i="1"/>
  <c r="J812" i="1"/>
  <c r="Q812" i="1" s="1"/>
  <c r="J813" i="1"/>
  <c r="Q813" i="1" s="1"/>
  <c r="J814" i="1"/>
  <c r="Q814" i="1" s="1"/>
  <c r="J815" i="1"/>
  <c r="Q815" i="1" s="1"/>
  <c r="J816" i="1"/>
  <c r="Q816" i="1" s="1"/>
  <c r="J817" i="1"/>
  <c r="J818" i="1"/>
  <c r="Q818" i="1" s="1"/>
  <c r="J819" i="1"/>
  <c r="J820" i="1"/>
  <c r="Q820" i="1" s="1"/>
  <c r="J821" i="1"/>
  <c r="J822" i="1"/>
  <c r="Q822" i="1" s="1"/>
  <c r="J823" i="1"/>
  <c r="J824" i="1"/>
  <c r="Q824" i="1" s="1"/>
  <c r="J825" i="1"/>
  <c r="Q825" i="1" s="1"/>
  <c r="J826" i="1"/>
  <c r="Q826" i="1" s="1"/>
  <c r="J827" i="1"/>
  <c r="Q827" i="1" s="1"/>
  <c r="J828" i="1"/>
  <c r="Q828" i="1" s="1"/>
  <c r="J829" i="1"/>
  <c r="J830" i="1"/>
  <c r="Q830" i="1" s="1"/>
  <c r="J831" i="1"/>
  <c r="Q831" i="1" s="1"/>
  <c r="J832" i="1"/>
  <c r="Q832" i="1" s="1"/>
  <c r="J833" i="1"/>
  <c r="J834" i="1"/>
  <c r="Q834" i="1" s="1"/>
  <c r="J835" i="1"/>
  <c r="J836" i="1"/>
  <c r="Q836" i="1" s="1"/>
  <c r="J837" i="1"/>
  <c r="Q837" i="1" s="1"/>
  <c r="J838" i="1"/>
  <c r="Q838" i="1" s="1"/>
  <c r="J839" i="1"/>
  <c r="Q839" i="1" s="1"/>
  <c r="J840" i="1"/>
  <c r="Q840" i="1" s="1"/>
  <c r="J841" i="1"/>
  <c r="J842" i="1"/>
  <c r="Q842" i="1" s="1"/>
  <c r="J843" i="1"/>
  <c r="Q843" i="1" s="1"/>
  <c r="J844" i="1"/>
  <c r="Q844" i="1" s="1"/>
  <c r="J845" i="1"/>
  <c r="J846" i="1"/>
  <c r="Q846" i="1" s="1"/>
  <c r="J847" i="1"/>
  <c r="J848" i="1"/>
  <c r="Q848" i="1" s="1"/>
  <c r="J849" i="1"/>
  <c r="Q849" i="1" s="1"/>
  <c r="J850" i="1"/>
  <c r="Q850" i="1" s="1"/>
  <c r="J851" i="1"/>
  <c r="Q851" i="1" s="1"/>
  <c r="J852" i="1"/>
  <c r="Q852" i="1" s="1"/>
  <c r="J853" i="1"/>
  <c r="J854" i="1"/>
  <c r="Q854" i="1" s="1"/>
  <c r="J855" i="1"/>
  <c r="Q855" i="1" s="1"/>
  <c r="J856" i="1"/>
  <c r="Q856" i="1" s="1"/>
  <c r="J857" i="1"/>
  <c r="J858" i="1"/>
  <c r="Q858" i="1" s="1"/>
  <c r="J859" i="1"/>
  <c r="J860" i="1"/>
  <c r="Q860" i="1" s="1"/>
  <c r="J861" i="1"/>
  <c r="Q861" i="1" s="1"/>
  <c r="J862" i="1"/>
  <c r="Q862" i="1" s="1"/>
  <c r="J863" i="1"/>
  <c r="Q863" i="1" s="1"/>
  <c r="J864" i="1"/>
  <c r="Q864" i="1" s="1"/>
  <c r="J865" i="1"/>
  <c r="J866" i="1"/>
  <c r="Q866" i="1" s="1"/>
  <c r="J867" i="1"/>
  <c r="Q867" i="1" s="1"/>
  <c r="J868" i="1"/>
  <c r="Q868" i="1" s="1"/>
  <c r="J869" i="1"/>
  <c r="J870" i="1"/>
  <c r="Q870" i="1" s="1"/>
  <c r="J871" i="1"/>
  <c r="J872" i="1"/>
  <c r="Q872" i="1" s="1"/>
  <c r="J873" i="1"/>
  <c r="Q873" i="1" s="1"/>
  <c r="J874" i="1"/>
  <c r="Q874" i="1" s="1"/>
  <c r="J875" i="1"/>
  <c r="Q875" i="1" s="1"/>
  <c r="J876" i="1"/>
  <c r="Q876" i="1" s="1"/>
  <c r="J877" i="1"/>
  <c r="J878" i="1"/>
  <c r="Q878" i="1" s="1"/>
  <c r="J879" i="1"/>
  <c r="Q879" i="1" s="1"/>
  <c r="J880" i="1"/>
  <c r="Q880" i="1" s="1"/>
  <c r="J881" i="1"/>
  <c r="J882" i="1"/>
  <c r="Q882" i="1" s="1"/>
  <c r="J883" i="1"/>
  <c r="J884" i="1"/>
  <c r="Q884" i="1" s="1"/>
  <c r="J885" i="1"/>
  <c r="Q885" i="1" s="1"/>
  <c r="J886" i="1"/>
  <c r="Q886" i="1" s="1"/>
  <c r="J887" i="1"/>
  <c r="Q887" i="1" s="1"/>
  <c r="J888" i="1"/>
  <c r="Q888" i="1" s="1"/>
  <c r="J889" i="1"/>
  <c r="J890" i="1"/>
  <c r="Q890" i="1" s="1"/>
  <c r="J891" i="1"/>
  <c r="Q891" i="1" s="1"/>
  <c r="J892" i="1"/>
  <c r="Q892" i="1" s="1"/>
  <c r="J893" i="1"/>
  <c r="J894" i="1"/>
  <c r="Q894" i="1" s="1"/>
  <c r="J895" i="1"/>
  <c r="J896" i="1"/>
  <c r="Q896" i="1" s="1"/>
  <c r="J897" i="1"/>
  <c r="Q897" i="1" s="1"/>
  <c r="J898" i="1"/>
  <c r="Q898" i="1" s="1"/>
  <c r="J899" i="1"/>
  <c r="Q899" i="1" s="1"/>
  <c r="J900" i="1"/>
  <c r="Q900" i="1" s="1"/>
  <c r="J901" i="1"/>
  <c r="J902" i="1"/>
  <c r="Q902" i="1" s="1"/>
  <c r="J903" i="1"/>
  <c r="Q903" i="1" s="1"/>
  <c r="J904" i="1"/>
  <c r="Q904" i="1" s="1"/>
  <c r="J905" i="1"/>
  <c r="J906" i="1"/>
  <c r="Q906" i="1" s="1"/>
  <c r="J907" i="1"/>
  <c r="J908" i="1"/>
  <c r="Q908" i="1" s="1"/>
  <c r="J909" i="1"/>
  <c r="Q909" i="1" s="1"/>
  <c r="J910" i="1"/>
  <c r="Q910" i="1" s="1"/>
  <c r="J911" i="1"/>
  <c r="Q911" i="1" s="1"/>
  <c r="J912" i="1"/>
  <c r="Q912" i="1" s="1"/>
  <c r="J913" i="1"/>
  <c r="J914" i="1"/>
  <c r="Q914" i="1" s="1"/>
  <c r="J915" i="1"/>
  <c r="Q915" i="1" s="1"/>
  <c r="J916" i="1"/>
  <c r="Q916" i="1" s="1"/>
  <c r="J917" i="1"/>
  <c r="J918" i="1"/>
  <c r="Q918" i="1" s="1"/>
  <c r="J919" i="1"/>
  <c r="J920" i="1"/>
  <c r="Q920" i="1" s="1"/>
  <c r="J921" i="1"/>
  <c r="Q921" i="1" s="1"/>
  <c r="J922" i="1"/>
  <c r="Q922" i="1" s="1"/>
  <c r="J923" i="1"/>
  <c r="Q923" i="1" s="1"/>
  <c r="J924" i="1"/>
  <c r="Q924" i="1" s="1"/>
  <c r="J925" i="1"/>
  <c r="J926" i="1"/>
  <c r="Q926" i="1" s="1"/>
  <c r="J927" i="1"/>
  <c r="Q927" i="1" s="1"/>
  <c r="J928" i="1"/>
  <c r="Q928" i="1" s="1"/>
  <c r="J929" i="1"/>
  <c r="J930" i="1"/>
  <c r="Q930" i="1" s="1"/>
  <c r="J931" i="1"/>
  <c r="J932" i="1"/>
  <c r="Q932" i="1" s="1"/>
  <c r="J933" i="1"/>
  <c r="Q933" i="1" s="1"/>
  <c r="J934" i="1"/>
  <c r="Q934" i="1" s="1"/>
  <c r="AA934" i="1" s="1"/>
  <c r="J935" i="1"/>
  <c r="Q935" i="1" s="1"/>
  <c r="J936" i="1"/>
  <c r="Q936" i="1" s="1"/>
  <c r="J937" i="1"/>
  <c r="J938" i="1"/>
  <c r="Q938" i="1" s="1"/>
  <c r="J939" i="1"/>
  <c r="Q939" i="1" s="1"/>
  <c r="J940" i="1"/>
  <c r="Q940" i="1" s="1"/>
  <c r="J941" i="1"/>
  <c r="J942" i="1"/>
  <c r="Q942" i="1" s="1"/>
  <c r="J943" i="1"/>
  <c r="J944" i="1"/>
  <c r="Q944" i="1" s="1"/>
  <c r="J945" i="1"/>
  <c r="Q945" i="1" s="1"/>
  <c r="J946" i="1"/>
  <c r="Q946" i="1" s="1"/>
  <c r="J947" i="1"/>
  <c r="Q947" i="1" s="1"/>
  <c r="J948" i="1"/>
  <c r="Q948" i="1" s="1"/>
  <c r="J949" i="1"/>
  <c r="J950" i="1"/>
  <c r="Q950" i="1" s="1"/>
  <c r="J951" i="1"/>
  <c r="Q951" i="1" s="1"/>
  <c r="J952" i="1"/>
  <c r="Q952" i="1" s="1"/>
  <c r="J953" i="1"/>
  <c r="J954" i="1"/>
  <c r="Q954" i="1" s="1"/>
  <c r="J955" i="1"/>
  <c r="J956" i="1"/>
  <c r="Q956" i="1" s="1"/>
  <c r="J957" i="1"/>
  <c r="Q957" i="1" s="1"/>
  <c r="J958" i="1"/>
  <c r="Q958" i="1" s="1"/>
  <c r="J959" i="1"/>
  <c r="Q959" i="1" s="1"/>
  <c r="J960" i="1"/>
  <c r="Q960" i="1" s="1"/>
  <c r="J961" i="1"/>
  <c r="J962" i="1"/>
  <c r="Q962" i="1" s="1"/>
  <c r="J963" i="1"/>
  <c r="Q963" i="1" s="1"/>
  <c r="J964" i="1"/>
  <c r="Q964" i="1" s="1"/>
  <c r="J965" i="1"/>
  <c r="J966" i="1"/>
  <c r="Q966" i="1" s="1"/>
  <c r="J967" i="1"/>
  <c r="J968" i="1"/>
  <c r="Q968" i="1" s="1"/>
  <c r="J969" i="1"/>
  <c r="Q969" i="1" s="1"/>
  <c r="J970" i="1"/>
  <c r="Q970" i="1" s="1"/>
  <c r="J971" i="1"/>
  <c r="Q971" i="1" s="1"/>
  <c r="J972" i="1"/>
  <c r="Q972" i="1" s="1"/>
  <c r="J973" i="1"/>
  <c r="J974" i="1"/>
  <c r="Q974" i="1" s="1"/>
  <c r="J975" i="1"/>
  <c r="Q975" i="1" s="1"/>
  <c r="J976" i="1"/>
  <c r="Q976" i="1" s="1"/>
  <c r="J977" i="1"/>
  <c r="J978" i="1"/>
  <c r="Q978" i="1" s="1"/>
  <c r="J979" i="1"/>
  <c r="J980" i="1"/>
  <c r="Q980" i="1" s="1"/>
  <c r="J981" i="1"/>
  <c r="Q981" i="1" s="1"/>
  <c r="J982" i="1"/>
  <c r="Q982" i="1" s="1"/>
  <c r="J983" i="1"/>
  <c r="Q983" i="1" s="1"/>
  <c r="J984" i="1"/>
  <c r="Q984" i="1" s="1"/>
  <c r="J985" i="1"/>
  <c r="J986" i="1"/>
  <c r="Q986" i="1" s="1"/>
  <c r="J987" i="1"/>
  <c r="Q987" i="1" s="1"/>
  <c r="J988" i="1"/>
  <c r="Q988" i="1" s="1"/>
  <c r="J989" i="1"/>
  <c r="J990" i="1"/>
  <c r="Q990" i="1" s="1"/>
  <c r="J991" i="1"/>
  <c r="J992" i="1"/>
  <c r="Q992" i="1" s="1"/>
  <c r="J993" i="1"/>
  <c r="Q993" i="1" s="1"/>
  <c r="J994" i="1"/>
  <c r="Q994" i="1" s="1"/>
  <c r="J995" i="1"/>
  <c r="Q995" i="1" s="1"/>
  <c r="J996" i="1"/>
  <c r="Q996" i="1" s="1"/>
  <c r="J997" i="1"/>
  <c r="J998" i="1"/>
  <c r="Q998" i="1" s="1"/>
  <c r="J999" i="1"/>
  <c r="Q999" i="1" s="1"/>
  <c r="J1000" i="1"/>
  <c r="Q1000" i="1" s="1"/>
  <c r="J1001" i="1"/>
  <c r="J1002" i="1"/>
  <c r="Q1002" i="1" s="1"/>
  <c r="J1003" i="1"/>
  <c r="J1004" i="1"/>
  <c r="Q1004" i="1" s="1"/>
  <c r="J1005" i="1"/>
  <c r="Q1005" i="1" s="1"/>
  <c r="J1006" i="1"/>
  <c r="Q1006" i="1" s="1"/>
  <c r="J1007" i="1"/>
  <c r="Q1007" i="1" s="1"/>
  <c r="J1008" i="1"/>
  <c r="Q1008" i="1" s="1"/>
  <c r="J1009" i="1"/>
  <c r="J1010" i="1"/>
  <c r="Q1010" i="1" s="1"/>
  <c r="J1011" i="1"/>
  <c r="Q1011" i="1" s="1"/>
  <c r="J1012" i="1"/>
  <c r="Q1012" i="1" s="1"/>
  <c r="J1013" i="1"/>
  <c r="J1014" i="1"/>
  <c r="Q1014" i="1" s="1"/>
  <c r="J1015" i="1"/>
  <c r="J1016" i="1"/>
  <c r="Q1016" i="1" s="1"/>
  <c r="J1017" i="1"/>
  <c r="Q1017" i="1" s="1"/>
  <c r="J1018" i="1"/>
  <c r="Q1018" i="1" s="1"/>
  <c r="J1019" i="1"/>
  <c r="Q1019" i="1" s="1"/>
  <c r="J1020" i="1"/>
  <c r="Q1020" i="1" s="1"/>
  <c r="J1021" i="1"/>
  <c r="J1022" i="1"/>
  <c r="Q1022" i="1" s="1"/>
  <c r="J1023" i="1"/>
  <c r="Q1023" i="1" s="1"/>
  <c r="J1024" i="1"/>
  <c r="Q1024" i="1" s="1"/>
  <c r="J1025" i="1"/>
  <c r="J1026" i="1"/>
  <c r="Q1026" i="1" s="1"/>
  <c r="J1027" i="1"/>
  <c r="J1028" i="1"/>
  <c r="Q1028" i="1" s="1"/>
  <c r="J1029" i="1"/>
  <c r="Q1029" i="1" s="1"/>
  <c r="J1030" i="1"/>
  <c r="Q1030" i="1" s="1"/>
  <c r="J1031" i="1"/>
  <c r="Q1031" i="1" s="1"/>
  <c r="J1032" i="1"/>
  <c r="Q1032" i="1" s="1"/>
  <c r="J1033" i="1"/>
  <c r="J1034" i="1"/>
  <c r="Q1034" i="1" s="1"/>
  <c r="J1035" i="1"/>
  <c r="Q1035" i="1" s="1"/>
  <c r="J1036" i="1"/>
  <c r="Q1036" i="1" s="1"/>
  <c r="J1037" i="1"/>
  <c r="J1038" i="1"/>
  <c r="Q1038" i="1" s="1"/>
  <c r="J1039" i="1"/>
  <c r="J1040" i="1"/>
  <c r="Q1040" i="1" s="1"/>
  <c r="J1041" i="1"/>
  <c r="Q1041" i="1" s="1"/>
  <c r="J1042" i="1"/>
  <c r="Q1042" i="1" s="1"/>
  <c r="J1043" i="1"/>
  <c r="Q1043" i="1" s="1"/>
  <c r="J1044" i="1"/>
  <c r="Q1044" i="1" s="1"/>
  <c r="J1045" i="1"/>
  <c r="J1046" i="1"/>
  <c r="Q1046" i="1" s="1"/>
  <c r="J1047" i="1"/>
  <c r="Q1047" i="1" s="1"/>
  <c r="J1048" i="1"/>
  <c r="Q1048" i="1" s="1"/>
  <c r="J1049" i="1"/>
  <c r="J1050" i="1"/>
  <c r="Q1050" i="1" s="1"/>
  <c r="J1051" i="1"/>
  <c r="J1052" i="1"/>
  <c r="Q1052" i="1" s="1"/>
  <c r="J1053" i="1"/>
  <c r="Q1053" i="1" s="1"/>
  <c r="J1054" i="1"/>
  <c r="Q1054" i="1" s="1"/>
  <c r="J1055" i="1"/>
  <c r="Q1055" i="1" s="1"/>
  <c r="J1056" i="1"/>
  <c r="Q1056" i="1" s="1"/>
  <c r="J1057" i="1"/>
  <c r="J1058" i="1"/>
  <c r="Q1058" i="1" s="1"/>
  <c r="J1059" i="1"/>
  <c r="Q1059" i="1" s="1"/>
  <c r="J1060" i="1"/>
  <c r="Q1060" i="1" s="1"/>
  <c r="J1061" i="1"/>
  <c r="J1062" i="1"/>
  <c r="Q1062" i="1" s="1"/>
  <c r="J1063" i="1"/>
  <c r="J1064" i="1"/>
  <c r="Q1064" i="1" s="1"/>
  <c r="J1065" i="1"/>
  <c r="Q1065" i="1" s="1"/>
  <c r="AG1065" i="1" s="1"/>
  <c r="J1066" i="1"/>
  <c r="Q1066" i="1" s="1"/>
  <c r="AA1066" i="1" s="1"/>
  <c r="J1067" i="1"/>
  <c r="Q1067" i="1" s="1"/>
  <c r="J1068" i="1"/>
  <c r="Q1068" i="1" s="1"/>
  <c r="J1069" i="1"/>
  <c r="J1070" i="1"/>
  <c r="Q1070" i="1" s="1"/>
  <c r="J1071" i="1"/>
  <c r="Q1071" i="1" s="1"/>
  <c r="J1072" i="1"/>
  <c r="Q1072" i="1" s="1"/>
  <c r="J1073" i="1"/>
  <c r="J1074" i="1"/>
  <c r="Q1074" i="1" s="1"/>
  <c r="J1075" i="1"/>
  <c r="J1076" i="1"/>
  <c r="Q1076" i="1" s="1"/>
  <c r="J1077" i="1"/>
  <c r="Q1077" i="1" s="1"/>
  <c r="AG1077" i="1" s="1"/>
  <c r="J1078" i="1"/>
  <c r="Q1078" i="1" s="1"/>
  <c r="J1079" i="1"/>
  <c r="Q1079" i="1" s="1"/>
  <c r="J1080" i="1"/>
  <c r="Q1080" i="1" s="1"/>
  <c r="J1081" i="1"/>
  <c r="J1082" i="1"/>
  <c r="Q1082" i="1" s="1"/>
  <c r="J1083" i="1"/>
  <c r="Q1083" i="1" s="1"/>
  <c r="J1084" i="1"/>
  <c r="Q1084" i="1" s="1"/>
  <c r="J1085" i="1"/>
  <c r="J1086" i="1"/>
  <c r="Q1086" i="1" s="1"/>
  <c r="J1087" i="1"/>
  <c r="J1088" i="1"/>
  <c r="Q1088" i="1" s="1"/>
  <c r="J1089" i="1"/>
  <c r="Q1089" i="1" s="1"/>
  <c r="J1090" i="1"/>
  <c r="Q1090" i="1" s="1"/>
  <c r="J1091" i="1"/>
  <c r="Q1091" i="1" s="1"/>
  <c r="J1092" i="1"/>
  <c r="Q1092" i="1" s="1"/>
  <c r="J1093" i="1"/>
  <c r="J1094" i="1"/>
  <c r="Q1094" i="1" s="1"/>
  <c r="J1095" i="1"/>
  <c r="Q1095" i="1" s="1"/>
  <c r="J1096" i="1"/>
  <c r="Q1096" i="1" s="1"/>
  <c r="J1097" i="1"/>
  <c r="J1098" i="1"/>
  <c r="Q1098" i="1" s="1"/>
  <c r="J1099" i="1"/>
  <c r="J1100" i="1"/>
  <c r="Q1100" i="1" s="1"/>
  <c r="J1101" i="1"/>
  <c r="Q1101" i="1" s="1"/>
  <c r="J1102" i="1"/>
  <c r="Q1102" i="1" s="1"/>
  <c r="J1103" i="1"/>
  <c r="Q1103" i="1" s="1"/>
  <c r="J1104" i="1"/>
  <c r="Q1104" i="1" s="1"/>
  <c r="J1105" i="1"/>
  <c r="J1106" i="1"/>
  <c r="Q1106" i="1" s="1"/>
  <c r="J1107" i="1"/>
  <c r="Q1107" i="1" s="1"/>
  <c r="J1108" i="1"/>
  <c r="Q1108" i="1" s="1"/>
  <c r="J1109" i="1"/>
  <c r="J1110" i="1"/>
  <c r="Q1110" i="1" s="1"/>
  <c r="J1111" i="1"/>
  <c r="J1112" i="1"/>
  <c r="Q1112" i="1" s="1"/>
  <c r="J1113" i="1"/>
  <c r="Q1113" i="1" s="1"/>
  <c r="J1114" i="1"/>
  <c r="Q1114" i="1" s="1"/>
  <c r="J1115" i="1"/>
  <c r="Q1115" i="1" s="1"/>
  <c r="J1116" i="1"/>
  <c r="Q1116" i="1" s="1"/>
  <c r="J1117" i="1"/>
  <c r="J1118" i="1"/>
  <c r="Q1118" i="1" s="1"/>
  <c r="J1119" i="1"/>
  <c r="Q1119" i="1" s="1"/>
  <c r="J1120" i="1"/>
  <c r="Q1120" i="1" s="1"/>
  <c r="J1121" i="1"/>
  <c r="J1122" i="1"/>
  <c r="Q1122" i="1" s="1"/>
  <c r="J1123" i="1"/>
  <c r="J1124" i="1"/>
  <c r="Q1124" i="1" s="1"/>
  <c r="J1125" i="1"/>
  <c r="Q1125" i="1" s="1"/>
  <c r="J1126" i="1"/>
  <c r="Q1126" i="1" s="1"/>
  <c r="J1127" i="1"/>
  <c r="Q1127" i="1" s="1"/>
  <c r="J1128" i="1"/>
  <c r="Q1128" i="1" s="1"/>
  <c r="J1129" i="1"/>
  <c r="J1130" i="1"/>
  <c r="Q1130" i="1" s="1"/>
  <c r="J1131" i="1"/>
  <c r="Q1131" i="1" s="1"/>
  <c r="J1132" i="1"/>
  <c r="Q1132" i="1" s="1"/>
  <c r="J1133" i="1"/>
  <c r="J1134" i="1"/>
  <c r="Q1134" i="1" s="1"/>
  <c r="J1135" i="1"/>
  <c r="J1136" i="1"/>
  <c r="Q1136" i="1" s="1"/>
  <c r="J1137" i="1"/>
  <c r="Q1137" i="1" s="1"/>
  <c r="AA1137" i="1" s="1"/>
  <c r="J1138" i="1"/>
  <c r="Q1138" i="1" s="1"/>
  <c r="AA1138" i="1" s="1"/>
  <c r="J1139" i="1"/>
  <c r="Q1139" i="1" s="1"/>
  <c r="J1140" i="1"/>
  <c r="Q1140" i="1" s="1"/>
  <c r="J1141" i="1"/>
  <c r="J1142" i="1"/>
  <c r="Q1142" i="1" s="1"/>
  <c r="J1143" i="1"/>
  <c r="Q1143" i="1" s="1"/>
  <c r="J1144" i="1"/>
  <c r="Q1144" i="1" s="1"/>
  <c r="J1145" i="1"/>
  <c r="J1146" i="1"/>
  <c r="Q1146" i="1" s="1"/>
  <c r="J1147" i="1"/>
  <c r="J1148" i="1"/>
  <c r="Q1148" i="1" s="1"/>
  <c r="J1149" i="1"/>
  <c r="Q1149" i="1" s="1"/>
  <c r="J1150" i="1"/>
  <c r="Q1150" i="1" s="1"/>
  <c r="J1151" i="1"/>
  <c r="Q1151" i="1" s="1"/>
  <c r="J1152" i="1"/>
  <c r="Q1152" i="1" s="1"/>
  <c r="J1153" i="1"/>
  <c r="J1154" i="1"/>
  <c r="Q1154" i="1" s="1"/>
  <c r="J1155" i="1"/>
  <c r="Q1155" i="1" s="1"/>
  <c r="J1156" i="1"/>
  <c r="Q1156" i="1" s="1"/>
  <c r="J1157" i="1"/>
  <c r="J1158" i="1"/>
  <c r="Q1158" i="1" s="1"/>
  <c r="J1159" i="1"/>
  <c r="J1160" i="1"/>
  <c r="Q1160" i="1" s="1"/>
  <c r="J1161" i="1"/>
  <c r="Q1161" i="1" s="1"/>
  <c r="J1162" i="1"/>
  <c r="Q1162" i="1" s="1"/>
  <c r="J1163" i="1"/>
  <c r="Q1163" i="1" s="1"/>
  <c r="J1164" i="1"/>
  <c r="Q1164" i="1" s="1"/>
  <c r="J1165" i="1"/>
  <c r="J1166" i="1"/>
  <c r="Q1166" i="1" s="1"/>
  <c r="J1167" i="1"/>
  <c r="Q1167" i="1" s="1"/>
  <c r="J1168" i="1"/>
  <c r="Q1168" i="1" s="1"/>
  <c r="J1169" i="1"/>
  <c r="J1170" i="1"/>
  <c r="Q1170" i="1" s="1"/>
  <c r="J1171" i="1"/>
  <c r="J1172" i="1"/>
  <c r="Q1172" i="1" s="1"/>
  <c r="J1173" i="1"/>
  <c r="Q1173" i="1" s="1"/>
  <c r="J1174" i="1"/>
  <c r="Q1174" i="1" s="1"/>
  <c r="J1175" i="1"/>
  <c r="Q1175" i="1" s="1"/>
  <c r="J1176" i="1"/>
  <c r="Q1176" i="1" s="1"/>
  <c r="J1177" i="1"/>
  <c r="J1178" i="1"/>
  <c r="Q1178" i="1" s="1"/>
  <c r="J1179" i="1"/>
  <c r="Q1179" i="1" s="1"/>
  <c r="J1180" i="1"/>
  <c r="Q1180" i="1" s="1"/>
  <c r="J1181" i="1"/>
  <c r="J1182" i="1"/>
  <c r="Q1182" i="1" s="1"/>
  <c r="J1183" i="1"/>
  <c r="J1184" i="1"/>
  <c r="Q1184" i="1" s="1"/>
  <c r="J1185" i="1"/>
  <c r="Q1185" i="1" s="1"/>
  <c r="J1186" i="1"/>
  <c r="Q1186" i="1" s="1"/>
  <c r="J1187" i="1"/>
  <c r="Q1187" i="1" s="1"/>
  <c r="J1188" i="1"/>
  <c r="Q1188" i="1" s="1"/>
  <c r="J1189" i="1"/>
  <c r="J1190" i="1"/>
  <c r="Q1190" i="1" s="1"/>
  <c r="J1191" i="1"/>
  <c r="Q1191" i="1" s="1"/>
  <c r="J1192" i="1"/>
  <c r="Q1192" i="1" s="1"/>
  <c r="J1193" i="1"/>
  <c r="J1194" i="1"/>
  <c r="Q1194" i="1" s="1"/>
  <c r="J1195" i="1"/>
  <c r="J1196" i="1"/>
  <c r="Q1196" i="1" s="1"/>
  <c r="J1197" i="1"/>
  <c r="Q1197" i="1" s="1"/>
  <c r="AG1197" i="1" s="1"/>
  <c r="J1198" i="1"/>
  <c r="Q1198" i="1" s="1"/>
  <c r="AG1198" i="1" s="1"/>
  <c r="J1199" i="1"/>
  <c r="Q1199" i="1" s="1"/>
  <c r="J1200" i="1"/>
  <c r="Q1200" i="1" s="1"/>
  <c r="J1201" i="1"/>
  <c r="J1202" i="1"/>
  <c r="Q1202" i="1" s="1"/>
  <c r="J1203" i="1"/>
  <c r="Q1203" i="1" s="1"/>
  <c r="J1204" i="1"/>
  <c r="Q1204" i="1" s="1"/>
  <c r="J1205" i="1"/>
  <c r="J1206" i="1"/>
  <c r="Q1206" i="1" s="1"/>
  <c r="J1207" i="1"/>
  <c r="J1208" i="1"/>
  <c r="Q1208" i="1" s="1"/>
  <c r="J1209" i="1"/>
  <c r="Q1209" i="1" s="1"/>
  <c r="AG1209" i="1" s="1"/>
  <c r="J1210" i="1"/>
  <c r="Q1210" i="1" s="1"/>
  <c r="AG1210" i="1" s="1"/>
  <c r="J1211" i="1"/>
  <c r="Q1211" i="1" s="1"/>
  <c r="J1212" i="1"/>
  <c r="Q1212" i="1" s="1"/>
  <c r="J1213" i="1"/>
  <c r="J1214" i="1"/>
  <c r="Q1214" i="1" s="1"/>
  <c r="J1215" i="1"/>
  <c r="Q1215" i="1" s="1"/>
  <c r="J1216" i="1"/>
  <c r="Q1216" i="1" s="1"/>
  <c r="J1217" i="1"/>
  <c r="J1218" i="1"/>
  <c r="Q1218" i="1" s="1"/>
  <c r="J1219" i="1"/>
  <c r="J1220" i="1"/>
  <c r="Q1220" i="1" s="1"/>
  <c r="J1221" i="1"/>
  <c r="Q1221" i="1" s="1"/>
  <c r="AG1221" i="1" s="1"/>
  <c r="J1222" i="1"/>
  <c r="Q1222" i="1" s="1"/>
  <c r="AG1222" i="1" s="1"/>
  <c r="J1223" i="1"/>
  <c r="Q1223" i="1" s="1"/>
  <c r="J1224" i="1"/>
  <c r="Q1224" i="1" s="1"/>
  <c r="J1225" i="1"/>
  <c r="J1226" i="1"/>
  <c r="Q1226" i="1" s="1"/>
  <c r="J1227" i="1"/>
  <c r="Q1227" i="1" s="1"/>
  <c r="J1228" i="1"/>
  <c r="Q1228" i="1" s="1"/>
  <c r="J1229" i="1"/>
  <c r="J1230" i="1"/>
  <c r="Q1230" i="1" s="1"/>
  <c r="J1231" i="1"/>
  <c r="J1232" i="1"/>
  <c r="Q1232" i="1" s="1"/>
  <c r="J1233" i="1"/>
  <c r="Q1233" i="1" s="1"/>
  <c r="AG1233" i="1" s="1"/>
  <c r="J1234" i="1"/>
  <c r="Q1234" i="1" s="1"/>
  <c r="AG1234" i="1" s="1"/>
  <c r="J1235" i="1"/>
  <c r="Q1235" i="1" s="1"/>
  <c r="J1236" i="1"/>
  <c r="Q1236" i="1" s="1"/>
  <c r="J1237" i="1"/>
  <c r="J1238" i="1"/>
  <c r="Q1238" i="1" s="1"/>
  <c r="J1239" i="1"/>
  <c r="Q1239" i="1" s="1"/>
  <c r="J1240" i="1"/>
  <c r="Q1240" i="1" s="1"/>
  <c r="J1241" i="1"/>
  <c r="J1242" i="1"/>
  <c r="Q1242" i="1" s="1"/>
  <c r="J1243" i="1"/>
  <c r="J1244" i="1"/>
  <c r="Q1244" i="1" s="1"/>
  <c r="J1245" i="1"/>
  <c r="Q1245" i="1" s="1"/>
  <c r="AG1245" i="1" s="1"/>
  <c r="J1246" i="1"/>
  <c r="Q1246" i="1" s="1"/>
  <c r="AG1246" i="1" s="1"/>
  <c r="J1247" i="1"/>
  <c r="Q1247" i="1" s="1"/>
  <c r="J1248" i="1"/>
  <c r="Q1248" i="1" s="1"/>
  <c r="J1249" i="1"/>
  <c r="J1250" i="1"/>
  <c r="Q1250" i="1" s="1"/>
  <c r="J1251" i="1"/>
  <c r="Q1251" i="1" s="1"/>
  <c r="J1252" i="1"/>
  <c r="Q1252" i="1" s="1"/>
  <c r="J1253" i="1"/>
  <c r="J1254" i="1"/>
  <c r="Q1254" i="1" s="1"/>
  <c r="J1255" i="1"/>
  <c r="J1256" i="1"/>
  <c r="Q1256" i="1" s="1"/>
  <c r="J1257" i="1"/>
  <c r="Q1257" i="1" s="1"/>
  <c r="J1258" i="1"/>
  <c r="Q1258" i="1" s="1"/>
  <c r="J1259" i="1"/>
  <c r="Q1259" i="1" s="1"/>
  <c r="J1260" i="1"/>
  <c r="Q1260" i="1" s="1"/>
  <c r="J1261" i="1"/>
  <c r="J1262" i="1"/>
  <c r="Q1262" i="1" s="1"/>
  <c r="J1263" i="1"/>
  <c r="Q1263" i="1" s="1"/>
  <c r="J1264" i="1"/>
  <c r="Q1264" i="1" s="1"/>
  <c r="J1265" i="1"/>
  <c r="J1266" i="1"/>
  <c r="Q1266" i="1" s="1"/>
  <c r="J1267" i="1"/>
  <c r="J1268" i="1"/>
  <c r="Q1268" i="1" s="1"/>
  <c r="J1269" i="1"/>
  <c r="Q1269" i="1" s="1"/>
  <c r="J1270" i="1"/>
  <c r="Q1270" i="1" s="1"/>
  <c r="J1271" i="1"/>
  <c r="Q1271" i="1" s="1"/>
  <c r="J1272" i="1"/>
  <c r="Q1272" i="1" s="1"/>
  <c r="J1273" i="1"/>
  <c r="J1274" i="1"/>
  <c r="Q1274" i="1" s="1"/>
  <c r="J1275" i="1"/>
  <c r="Q1275" i="1" s="1"/>
  <c r="J1276" i="1"/>
  <c r="Q1276" i="1" s="1"/>
  <c r="J1277" i="1"/>
  <c r="J1278" i="1"/>
  <c r="Q1278" i="1" s="1"/>
  <c r="J1279" i="1"/>
  <c r="J1280" i="1"/>
  <c r="Q1280" i="1" s="1"/>
  <c r="J1281" i="1"/>
  <c r="Q1281" i="1" s="1"/>
  <c r="AA1281" i="1" s="1"/>
  <c r="J1282" i="1"/>
  <c r="Q1282" i="1" s="1"/>
  <c r="AA1282" i="1" s="1"/>
  <c r="J1283" i="1"/>
  <c r="Q1283" i="1" s="1"/>
  <c r="J1284" i="1"/>
  <c r="Q1284" i="1" s="1"/>
  <c r="J1285" i="1"/>
  <c r="J1286" i="1"/>
  <c r="Q1286" i="1" s="1"/>
  <c r="J1287" i="1"/>
  <c r="Q1287" i="1" s="1"/>
  <c r="J1288" i="1"/>
  <c r="Q1288" i="1" s="1"/>
  <c r="J1289" i="1"/>
  <c r="J1290" i="1"/>
  <c r="Q1290" i="1" s="1"/>
  <c r="J1291" i="1"/>
  <c r="J1292" i="1"/>
  <c r="Q1292" i="1" s="1"/>
  <c r="J1293" i="1"/>
  <c r="Q1293" i="1" s="1"/>
  <c r="J1294" i="1"/>
  <c r="Q1294" i="1" s="1"/>
  <c r="J1295" i="1"/>
  <c r="Q1295" i="1" s="1"/>
  <c r="J1296" i="1"/>
  <c r="Q1296" i="1" s="1"/>
  <c r="J1297" i="1"/>
  <c r="J1298" i="1"/>
  <c r="Q1298" i="1" s="1"/>
  <c r="J1299" i="1"/>
  <c r="Q1299" i="1" s="1"/>
  <c r="J1300" i="1"/>
  <c r="Q1300" i="1" s="1"/>
  <c r="J1301" i="1"/>
  <c r="J1302" i="1"/>
  <c r="Q1302" i="1" s="1"/>
  <c r="J1303" i="1"/>
  <c r="J1304" i="1"/>
  <c r="Q1304" i="1" s="1"/>
  <c r="J1305" i="1"/>
  <c r="Q1305" i="1" s="1"/>
  <c r="J1306" i="1"/>
  <c r="Q1306" i="1" s="1"/>
  <c r="J1307" i="1"/>
  <c r="Q1307" i="1" s="1"/>
  <c r="J1308" i="1"/>
  <c r="Q1308" i="1" s="1"/>
  <c r="J1309" i="1"/>
  <c r="J1310" i="1"/>
  <c r="Q1310" i="1" s="1"/>
  <c r="J1311" i="1"/>
  <c r="Q1311" i="1" s="1"/>
  <c r="J1312" i="1"/>
  <c r="Q1312" i="1" s="1"/>
  <c r="J1313" i="1"/>
  <c r="J1314" i="1"/>
  <c r="Q1314" i="1" s="1"/>
  <c r="J1315" i="1"/>
  <c r="J1316" i="1"/>
  <c r="Q1316" i="1" s="1"/>
  <c r="J1317" i="1"/>
  <c r="Q1317" i="1" s="1"/>
  <c r="J1318" i="1"/>
  <c r="Q1318" i="1" s="1"/>
  <c r="J1319" i="1"/>
  <c r="Q1319" i="1" s="1"/>
  <c r="J1320" i="1"/>
  <c r="Q1320" i="1" s="1"/>
  <c r="J1321" i="1"/>
  <c r="J1322" i="1"/>
  <c r="Q1322" i="1" s="1"/>
  <c r="J1323" i="1"/>
  <c r="J1324" i="1"/>
  <c r="Q1324" i="1" s="1"/>
  <c r="J1325" i="1"/>
  <c r="J1326" i="1"/>
  <c r="Q1326" i="1" s="1"/>
  <c r="J1327" i="1"/>
  <c r="J1328" i="1"/>
  <c r="Q1328" i="1" s="1"/>
  <c r="J1329" i="1"/>
  <c r="Q1329" i="1" s="1"/>
  <c r="J1330" i="1"/>
  <c r="Q1330" i="1" s="1"/>
  <c r="J1331" i="1"/>
  <c r="Q1331" i="1" s="1"/>
  <c r="J1332" i="1"/>
  <c r="Q1332" i="1" s="1"/>
  <c r="J1333" i="1"/>
  <c r="J1334" i="1"/>
  <c r="Q1334" i="1" s="1"/>
  <c r="J1335" i="1"/>
  <c r="J1336" i="1"/>
  <c r="Q1336" i="1" s="1"/>
  <c r="J1337" i="1"/>
  <c r="J1338" i="1"/>
  <c r="Q1338" i="1" s="1"/>
  <c r="J1339" i="1"/>
  <c r="J1340" i="1"/>
  <c r="Q1340" i="1" s="1"/>
  <c r="J1341" i="1"/>
  <c r="Q1341" i="1" s="1"/>
  <c r="J1342" i="1"/>
  <c r="Q1342" i="1" s="1"/>
  <c r="J1343" i="1"/>
  <c r="Q1343" i="1" s="1"/>
  <c r="J1344" i="1"/>
  <c r="Q1344" i="1" s="1"/>
  <c r="J1345" i="1"/>
  <c r="J1346" i="1"/>
  <c r="Q1346" i="1" s="1"/>
  <c r="J1347" i="1"/>
  <c r="Q1347" i="1" s="1"/>
  <c r="J1348" i="1"/>
  <c r="Q1348" i="1" s="1"/>
  <c r="J1349" i="1"/>
  <c r="J1350" i="1"/>
  <c r="Q1350" i="1" s="1"/>
  <c r="J1351" i="1"/>
  <c r="J1352" i="1"/>
  <c r="Q1352" i="1" s="1"/>
  <c r="J1353" i="1"/>
  <c r="Q1353" i="1" s="1"/>
  <c r="AA1353" i="1" s="1"/>
  <c r="J1354" i="1"/>
  <c r="Q1354" i="1" s="1"/>
  <c r="AA1354" i="1" s="1"/>
  <c r="J1355" i="1"/>
  <c r="Q1355" i="1" s="1"/>
  <c r="J1356" i="1"/>
  <c r="Q1356" i="1" s="1"/>
  <c r="J1357" i="1"/>
  <c r="J1358" i="1"/>
  <c r="Q1358" i="1" s="1"/>
  <c r="J1359" i="1"/>
  <c r="Q1359" i="1" s="1"/>
  <c r="J1360" i="1"/>
  <c r="Q1360" i="1" s="1"/>
  <c r="J1361" i="1"/>
  <c r="J1362" i="1"/>
  <c r="Q1362" i="1" s="1"/>
  <c r="J1363" i="1"/>
  <c r="J1364" i="1"/>
  <c r="Q1364" i="1" s="1"/>
  <c r="J1365" i="1"/>
  <c r="Q1365" i="1" s="1"/>
  <c r="J1366" i="1"/>
  <c r="Q1366" i="1" s="1"/>
  <c r="J1367" i="1"/>
  <c r="Q1367" i="1" s="1"/>
  <c r="J1368" i="1"/>
  <c r="Q1368" i="1" s="1"/>
  <c r="J1369" i="1"/>
  <c r="J1370" i="1"/>
  <c r="Q1370" i="1" s="1"/>
  <c r="J1371" i="1"/>
  <c r="Q1371" i="1" s="1"/>
  <c r="J1372" i="1"/>
  <c r="Q1372" i="1" s="1"/>
  <c r="J1373" i="1"/>
  <c r="J1374" i="1"/>
  <c r="Q1374" i="1" s="1"/>
  <c r="J1375" i="1"/>
  <c r="J1376" i="1"/>
  <c r="Q1376" i="1" s="1"/>
  <c r="J1377" i="1"/>
  <c r="Q1377" i="1" s="1"/>
  <c r="J1378" i="1"/>
  <c r="Q1378" i="1" s="1"/>
  <c r="J1379" i="1"/>
  <c r="Q1379" i="1" s="1"/>
  <c r="J1380" i="1"/>
  <c r="Q1380" i="1" s="1"/>
  <c r="J1381" i="1"/>
  <c r="J1382" i="1"/>
  <c r="Q1382" i="1" s="1"/>
  <c r="J1383" i="1"/>
  <c r="Q1383" i="1" s="1"/>
  <c r="J1384" i="1"/>
  <c r="Q1384" i="1" s="1"/>
  <c r="J1385" i="1"/>
  <c r="J1386" i="1"/>
  <c r="Q1386" i="1" s="1"/>
  <c r="J1387" i="1"/>
  <c r="J1388" i="1"/>
  <c r="Q1388" i="1" s="1"/>
  <c r="J1389" i="1"/>
  <c r="Q1389" i="1" s="1"/>
  <c r="AG1389" i="1" s="1"/>
  <c r="J1390" i="1"/>
  <c r="Q1390" i="1" s="1"/>
  <c r="AG1390" i="1" s="1"/>
  <c r="J1391" i="1"/>
  <c r="Q1391" i="1" s="1"/>
  <c r="J1392" i="1"/>
  <c r="Q1392" i="1" s="1"/>
  <c r="J1393" i="1"/>
  <c r="J1394" i="1"/>
  <c r="Q1394" i="1" s="1"/>
  <c r="J1395" i="1"/>
  <c r="Q1395" i="1" s="1"/>
  <c r="J1396" i="1"/>
  <c r="Q1396" i="1" s="1"/>
  <c r="J1397" i="1"/>
  <c r="J1398" i="1"/>
  <c r="Q1398" i="1" s="1"/>
  <c r="J1399" i="1"/>
  <c r="J1400" i="1"/>
  <c r="Q1400" i="1" s="1"/>
  <c r="J1401" i="1"/>
  <c r="Q1401" i="1" s="1"/>
  <c r="J1402" i="1"/>
  <c r="Q1402" i="1" s="1"/>
  <c r="J1403" i="1"/>
  <c r="Q1403" i="1" s="1"/>
  <c r="J1404" i="1"/>
  <c r="Q1404" i="1" s="1"/>
  <c r="J1405" i="1"/>
  <c r="J1406" i="1"/>
  <c r="Q1406" i="1" s="1"/>
  <c r="J1407" i="1"/>
  <c r="Q1407" i="1" s="1"/>
  <c r="J1408" i="1"/>
  <c r="Q1408" i="1" s="1"/>
  <c r="J1409" i="1"/>
  <c r="J1410" i="1"/>
  <c r="Q1410" i="1" s="1"/>
  <c r="J1411" i="1"/>
  <c r="J1412" i="1"/>
  <c r="Q1412" i="1" s="1"/>
  <c r="J1413" i="1"/>
  <c r="Q1413" i="1" s="1"/>
  <c r="J1414" i="1"/>
  <c r="Q1414" i="1" s="1"/>
  <c r="J1415" i="1"/>
  <c r="Q1415" i="1" s="1"/>
  <c r="J1416" i="1"/>
  <c r="Q1416" i="1" s="1"/>
  <c r="J1417" i="1"/>
  <c r="J1418" i="1"/>
  <c r="Q1418" i="1" s="1"/>
  <c r="J1419" i="1"/>
  <c r="Q1419" i="1" s="1"/>
  <c r="J1420" i="1"/>
  <c r="Q1420" i="1" s="1"/>
  <c r="J1421" i="1"/>
  <c r="J1422" i="1"/>
  <c r="Q1422" i="1" s="1"/>
  <c r="J1423" i="1"/>
  <c r="J1424" i="1"/>
  <c r="Q1424" i="1" s="1"/>
  <c r="J1425" i="1"/>
  <c r="Q1425" i="1" s="1"/>
  <c r="AA1425" i="1" s="1"/>
  <c r="J1426" i="1"/>
  <c r="Q1426" i="1" s="1"/>
  <c r="AA1426" i="1" s="1"/>
  <c r="J1427" i="1"/>
  <c r="Q1427" i="1" s="1"/>
  <c r="J1428" i="1"/>
  <c r="Q1428" i="1" s="1"/>
  <c r="J1429" i="1"/>
  <c r="J1430" i="1"/>
  <c r="Q1430" i="1" s="1"/>
  <c r="J1431" i="1"/>
  <c r="Q1431" i="1" s="1"/>
  <c r="J1432" i="1"/>
  <c r="Q1432" i="1" s="1"/>
  <c r="J1433" i="1"/>
  <c r="J1434" i="1"/>
  <c r="Q1434" i="1" s="1"/>
  <c r="J1435" i="1"/>
  <c r="J1436" i="1"/>
  <c r="Q1436" i="1" s="1"/>
  <c r="J1437" i="1"/>
  <c r="Q1437" i="1" s="1"/>
  <c r="J1438" i="1"/>
  <c r="Q1438" i="1" s="1"/>
  <c r="J1439" i="1"/>
  <c r="Q1439" i="1" s="1"/>
  <c r="J1440" i="1"/>
  <c r="Q1440" i="1" s="1"/>
  <c r="J1441" i="1"/>
  <c r="J1442" i="1"/>
  <c r="Q1442" i="1" s="1"/>
  <c r="J1443" i="1"/>
  <c r="Q1443" i="1" s="1"/>
  <c r="J1444" i="1"/>
  <c r="Q1444" i="1" s="1"/>
  <c r="J1445" i="1"/>
  <c r="J1446" i="1"/>
  <c r="Q1446" i="1" s="1"/>
  <c r="J1447" i="1"/>
  <c r="J1448" i="1"/>
  <c r="Q1448" i="1" s="1"/>
  <c r="J1449" i="1"/>
  <c r="Q1449" i="1" s="1"/>
  <c r="J1450" i="1"/>
  <c r="Q1450" i="1" s="1"/>
  <c r="J1451" i="1"/>
  <c r="Q1451" i="1" s="1"/>
  <c r="J1452" i="1"/>
  <c r="Q1452" i="1" s="1"/>
  <c r="J1453" i="1"/>
  <c r="J1454" i="1"/>
  <c r="Q1454" i="1" s="1"/>
  <c r="J1455" i="1"/>
  <c r="Q1455" i="1" s="1"/>
  <c r="J1456" i="1"/>
  <c r="Q1456" i="1" s="1"/>
  <c r="J1457" i="1"/>
  <c r="J1458" i="1"/>
  <c r="Q1458" i="1" s="1"/>
  <c r="J1459" i="1"/>
  <c r="J1460" i="1"/>
  <c r="Q1460" i="1" s="1"/>
  <c r="J1461" i="1"/>
  <c r="Q1461" i="1" s="1"/>
  <c r="J1462" i="1"/>
  <c r="Q1462" i="1" s="1"/>
  <c r="J1463" i="1"/>
  <c r="Q1463" i="1" s="1"/>
  <c r="J1464" i="1"/>
  <c r="Q1464" i="1" s="1"/>
  <c r="J1465" i="1"/>
  <c r="J1466" i="1"/>
  <c r="Q1466" i="1" s="1"/>
  <c r="J1467" i="1"/>
  <c r="Q1467" i="1" s="1"/>
  <c r="J1468" i="1"/>
  <c r="Q1468" i="1" s="1"/>
  <c r="J1469" i="1"/>
  <c r="J1470" i="1"/>
  <c r="Q1470" i="1" s="1"/>
  <c r="J1471" i="1"/>
  <c r="J1472" i="1"/>
  <c r="Q1472" i="1" s="1"/>
  <c r="J1473" i="1"/>
  <c r="Q1473" i="1" s="1"/>
  <c r="J1474" i="1"/>
  <c r="Q1474" i="1" s="1"/>
  <c r="J1475" i="1"/>
  <c r="Q1475" i="1" s="1"/>
  <c r="J1476" i="1"/>
  <c r="Q1476" i="1" s="1"/>
  <c r="J1477" i="1"/>
  <c r="J1478" i="1"/>
  <c r="Q1478" i="1" s="1"/>
  <c r="J1479" i="1"/>
  <c r="J1480" i="1"/>
  <c r="Q1480" i="1" s="1"/>
  <c r="J1481" i="1"/>
  <c r="J1482" i="1"/>
  <c r="Q1482" i="1" s="1"/>
  <c r="J1483" i="1"/>
  <c r="J1484" i="1"/>
  <c r="Q1484" i="1" s="1"/>
  <c r="J1485" i="1"/>
  <c r="Q1485" i="1" s="1"/>
  <c r="J1486" i="1"/>
  <c r="Q1486" i="1" s="1"/>
  <c r="J1487" i="1"/>
  <c r="Q1487" i="1" s="1"/>
  <c r="J1488" i="1"/>
  <c r="Q1488" i="1" s="1"/>
  <c r="J1489" i="1"/>
  <c r="J1490" i="1"/>
  <c r="Q1490" i="1" s="1"/>
  <c r="J1491" i="1"/>
  <c r="Q1491" i="1" s="1"/>
  <c r="J1492" i="1"/>
  <c r="Q1492" i="1" s="1"/>
  <c r="J1493" i="1"/>
  <c r="J1494" i="1"/>
  <c r="Q1494" i="1" s="1"/>
  <c r="J1495" i="1"/>
  <c r="J1496" i="1"/>
  <c r="Q1496" i="1" s="1"/>
  <c r="J1497" i="1"/>
  <c r="Q1497" i="1" s="1"/>
  <c r="AA1497" i="1" s="1"/>
  <c r="J1498" i="1"/>
  <c r="Q1498" i="1" s="1"/>
  <c r="AA1498" i="1" s="1"/>
  <c r="J1499" i="1"/>
  <c r="Q1499" i="1" s="1"/>
  <c r="J1500" i="1"/>
  <c r="Q1500" i="1" s="1"/>
  <c r="J1501" i="1"/>
  <c r="J1502" i="1"/>
  <c r="Q1502" i="1" s="1"/>
  <c r="J1503" i="1"/>
  <c r="Q1503" i="1" s="1"/>
  <c r="J1504" i="1"/>
  <c r="Q1504" i="1" s="1"/>
  <c r="J1505" i="1"/>
  <c r="J1506" i="1"/>
  <c r="Q1506" i="1" s="1"/>
  <c r="J1507" i="1"/>
  <c r="J1508" i="1"/>
  <c r="Q1508" i="1" s="1"/>
  <c r="J1509" i="1"/>
  <c r="Q1509" i="1" s="1"/>
  <c r="J1510" i="1"/>
  <c r="Q1510" i="1" s="1"/>
  <c r="J1511" i="1"/>
  <c r="Q1511" i="1" s="1"/>
  <c r="J1512" i="1"/>
  <c r="Q1512" i="1" s="1"/>
  <c r="J1513" i="1"/>
  <c r="J1514" i="1"/>
  <c r="Q1514" i="1" s="1"/>
  <c r="J1515" i="1"/>
  <c r="Q1515" i="1" s="1"/>
  <c r="J1516" i="1"/>
  <c r="Q1516" i="1" s="1"/>
  <c r="J1517" i="1"/>
  <c r="J1518" i="1"/>
  <c r="Q1518" i="1" s="1"/>
  <c r="J1519" i="1"/>
  <c r="J1520" i="1"/>
  <c r="Q1520" i="1" s="1"/>
  <c r="J1521" i="1"/>
  <c r="Q1521" i="1" s="1"/>
  <c r="J1522" i="1"/>
  <c r="Q1522" i="1" s="1"/>
  <c r="J1523" i="1"/>
  <c r="Q1523" i="1" s="1"/>
  <c r="J1524" i="1"/>
  <c r="Q1524" i="1" s="1"/>
  <c r="J1525" i="1"/>
  <c r="J1526" i="1"/>
  <c r="Q1526" i="1" s="1"/>
  <c r="J1527" i="1"/>
  <c r="Q1527" i="1" s="1"/>
  <c r="J1528" i="1"/>
  <c r="Q1528" i="1" s="1"/>
  <c r="J1529" i="1"/>
  <c r="J1530" i="1"/>
  <c r="Q1530" i="1" s="1"/>
  <c r="J1531" i="1"/>
  <c r="J1532" i="1"/>
  <c r="Q1532" i="1" s="1"/>
  <c r="J1533" i="1"/>
  <c r="Q1533" i="1" s="1"/>
  <c r="J1534" i="1"/>
  <c r="Q1534" i="1" s="1"/>
  <c r="J1535" i="1"/>
  <c r="Q1535" i="1" s="1"/>
  <c r="J1536" i="1"/>
  <c r="Q1536" i="1" s="1"/>
  <c r="J1537" i="1"/>
  <c r="J1538" i="1"/>
  <c r="Q1538" i="1" s="1"/>
  <c r="J1539" i="1"/>
  <c r="Q1539" i="1" s="1"/>
  <c r="J1540" i="1"/>
  <c r="Q1540" i="1" s="1"/>
  <c r="J1541" i="1"/>
  <c r="J1542" i="1"/>
  <c r="Q1542" i="1" s="1"/>
  <c r="J1543" i="1"/>
  <c r="J1544" i="1"/>
  <c r="Q1544" i="1" s="1"/>
  <c r="J1545" i="1"/>
  <c r="Q1545" i="1" s="1"/>
  <c r="J1546" i="1"/>
  <c r="Q1546" i="1" s="1"/>
  <c r="J1547" i="1"/>
  <c r="Q1547" i="1" s="1"/>
  <c r="J1548" i="1"/>
  <c r="Q1548" i="1" s="1"/>
  <c r="J1549" i="1"/>
  <c r="J1550" i="1"/>
  <c r="Q1550" i="1" s="1"/>
  <c r="J1551" i="1"/>
  <c r="Q1551" i="1" s="1"/>
  <c r="J1552" i="1"/>
  <c r="Q1552" i="1" s="1"/>
  <c r="J1553" i="1"/>
  <c r="J1554" i="1"/>
  <c r="Q1554" i="1" s="1"/>
  <c r="J1555" i="1"/>
  <c r="J1556" i="1"/>
  <c r="Q1556" i="1" s="1"/>
  <c r="J1557" i="1"/>
  <c r="Q1557" i="1" s="1"/>
  <c r="J1558" i="1"/>
  <c r="Q1558" i="1" s="1"/>
  <c r="J1559" i="1"/>
  <c r="Q1559" i="1" s="1"/>
  <c r="J1560" i="1"/>
  <c r="Q1560" i="1" s="1"/>
  <c r="J1561" i="1"/>
  <c r="J1562" i="1"/>
  <c r="Q1562" i="1" s="1"/>
  <c r="J1563" i="1"/>
  <c r="Q1563" i="1" s="1"/>
  <c r="J1564" i="1"/>
  <c r="Q1564" i="1" s="1"/>
  <c r="J1565" i="1"/>
  <c r="J1566" i="1"/>
  <c r="Q1566" i="1" s="1"/>
  <c r="J1567" i="1"/>
  <c r="J1568" i="1"/>
  <c r="Q1568" i="1" s="1"/>
  <c r="J1569" i="1"/>
  <c r="Q1569" i="1" s="1"/>
  <c r="AA1569" i="1" s="1"/>
  <c r="J1570" i="1"/>
  <c r="Q1570" i="1" s="1"/>
  <c r="AA1570" i="1" s="1"/>
  <c r="J1571" i="1"/>
  <c r="Q1571" i="1" s="1"/>
  <c r="J1572" i="1"/>
  <c r="Q1572" i="1" s="1"/>
  <c r="J1573" i="1"/>
  <c r="J1574" i="1"/>
  <c r="Q1574" i="1" s="1"/>
  <c r="J1575" i="1"/>
  <c r="Q1575" i="1" s="1"/>
  <c r="J1576" i="1"/>
  <c r="Q1576" i="1" s="1"/>
  <c r="J1577" i="1"/>
  <c r="J1578" i="1"/>
  <c r="Q1578" i="1" s="1"/>
  <c r="J1579" i="1"/>
  <c r="J1580" i="1"/>
  <c r="Q1580" i="1" s="1"/>
  <c r="J1581" i="1"/>
  <c r="Q1581" i="1" s="1"/>
  <c r="J1582" i="1"/>
  <c r="Q1582" i="1" s="1"/>
  <c r="J1583" i="1"/>
  <c r="Q1583" i="1" s="1"/>
  <c r="J1584" i="1"/>
  <c r="Q1584" i="1" s="1"/>
  <c r="J1585" i="1"/>
  <c r="Q1585" i="1" s="1"/>
  <c r="J1586" i="1"/>
  <c r="Q1586" i="1" s="1"/>
  <c r="J1587" i="1"/>
  <c r="Q1587" i="1" s="1"/>
  <c r="J1588" i="1"/>
  <c r="Q1588" i="1" s="1"/>
  <c r="J1589" i="1"/>
  <c r="J1590" i="1"/>
  <c r="Q1590" i="1" s="1"/>
  <c r="J1591" i="1"/>
  <c r="J1592" i="1"/>
  <c r="Q1592" i="1" s="1"/>
  <c r="J1593" i="1"/>
  <c r="Q1593" i="1" s="1"/>
  <c r="J1594" i="1"/>
  <c r="Q1594" i="1" s="1"/>
  <c r="J1595" i="1"/>
  <c r="Q1595" i="1" s="1"/>
  <c r="J1596" i="1"/>
  <c r="Q1596" i="1" s="1"/>
  <c r="J1597" i="1"/>
  <c r="J1598" i="1"/>
  <c r="Q1598" i="1" s="1"/>
  <c r="J1599" i="1"/>
  <c r="Q1599" i="1" s="1"/>
  <c r="J1600" i="1"/>
  <c r="Q1600" i="1" s="1"/>
  <c r="J1601" i="1"/>
  <c r="J1602" i="1"/>
  <c r="Q1602" i="1" s="1"/>
  <c r="J1603" i="1"/>
  <c r="J1604" i="1"/>
  <c r="Q1604" i="1" s="1"/>
  <c r="J1605" i="1"/>
  <c r="Q1605" i="1" s="1"/>
  <c r="J1606" i="1"/>
  <c r="Q1606" i="1" s="1"/>
  <c r="J1607" i="1"/>
  <c r="Q1607" i="1" s="1"/>
  <c r="J1608" i="1"/>
  <c r="Q1608" i="1" s="1"/>
  <c r="J1609" i="1"/>
  <c r="J1610" i="1"/>
  <c r="Q1610" i="1" s="1"/>
  <c r="J1611" i="1"/>
  <c r="Q1611" i="1" s="1"/>
  <c r="J1612" i="1"/>
  <c r="Q1612" i="1" s="1"/>
  <c r="J1613" i="1"/>
  <c r="J1614" i="1"/>
  <c r="Q1614" i="1" s="1"/>
  <c r="J1615" i="1"/>
  <c r="J1616" i="1"/>
  <c r="Q1616" i="1" s="1"/>
  <c r="J1617" i="1"/>
  <c r="Q1617" i="1" s="1"/>
  <c r="J1618" i="1"/>
  <c r="Q1618" i="1" s="1"/>
  <c r="J1619" i="1"/>
  <c r="Q1619" i="1" s="1"/>
  <c r="J1620" i="1"/>
  <c r="Q1620" i="1" s="1"/>
  <c r="J1621" i="1"/>
  <c r="J1622" i="1"/>
  <c r="Q1622" i="1" s="1"/>
  <c r="J1623" i="1"/>
  <c r="Q1623" i="1" s="1"/>
  <c r="J1624" i="1"/>
  <c r="Q1624" i="1" s="1"/>
  <c r="J1625" i="1"/>
  <c r="J1626" i="1"/>
  <c r="Q1626" i="1" s="1"/>
  <c r="J1627" i="1"/>
  <c r="J1628" i="1"/>
  <c r="Q1628" i="1" s="1"/>
  <c r="J1629" i="1"/>
  <c r="Q1629" i="1" s="1"/>
  <c r="J1630" i="1"/>
  <c r="Q1630" i="1" s="1"/>
  <c r="J1631" i="1"/>
  <c r="Q1631" i="1" s="1"/>
  <c r="J1632" i="1"/>
  <c r="Q1632" i="1" s="1"/>
  <c r="J1633" i="1"/>
  <c r="J1634" i="1"/>
  <c r="Q1634" i="1" s="1"/>
  <c r="J1635" i="1"/>
  <c r="Q1635" i="1" s="1"/>
  <c r="J1636" i="1"/>
  <c r="Q1636" i="1" s="1"/>
  <c r="J1637" i="1"/>
  <c r="J1638" i="1"/>
  <c r="Q1638" i="1" s="1"/>
  <c r="J1639" i="1"/>
  <c r="J1640" i="1"/>
  <c r="Q1640" i="1" s="1"/>
  <c r="J1641" i="1"/>
  <c r="Q1641" i="1" s="1"/>
  <c r="AA1641" i="1" s="1"/>
  <c r="J1642" i="1"/>
  <c r="Q1642" i="1" s="1"/>
  <c r="AA1642" i="1" s="1"/>
  <c r="J1643" i="1"/>
  <c r="Q1643" i="1" s="1"/>
  <c r="J1644" i="1"/>
  <c r="Q1644" i="1" s="1"/>
  <c r="J1645" i="1"/>
  <c r="J1646" i="1"/>
  <c r="Q1646" i="1" s="1"/>
  <c r="J1647" i="1"/>
  <c r="Q1647" i="1" s="1"/>
  <c r="J1648" i="1"/>
  <c r="Q1648" i="1" s="1"/>
  <c r="J1649" i="1"/>
  <c r="J1650" i="1"/>
  <c r="Q1650" i="1" s="1"/>
  <c r="J1651" i="1"/>
  <c r="J1652" i="1"/>
  <c r="Q1652" i="1" s="1"/>
  <c r="J1653" i="1"/>
  <c r="Q1653" i="1" s="1"/>
  <c r="AG1653" i="1" s="1"/>
  <c r="J1654" i="1"/>
  <c r="Q1654" i="1" s="1"/>
  <c r="AG1654" i="1" s="1"/>
  <c r="J1655" i="1"/>
  <c r="Q1655" i="1" s="1"/>
  <c r="J1656" i="1"/>
  <c r="Q1656" i="1" s="1"/>
  <c r="J1657" i="1"/>
  <c r="J1658" i="1"/>
  <c r="Q1658" i="1" s="1"/>
  <c r="J1659" i="1"/>
  <c r="Q1659" i="1" s="1"/>
  <c r="J1660" i="1"/>
  <c r="Q1660" i="1" s="1"/>
  <c r="J1661" i="1"/>
  <c r="J1662" i="1"/>
  <c r="Q1662" i="1" s="1"/>
  <c r="J1663" i="1"/>
  <c r="J1664" i="1"/>
  <c r="Q1664" i="1" s="1"/>
  <c r="J1665" i="1"/>
  <c r="Q1665" i="1" s="1"/>
  <c r="AG1665" i="1" s="1"/>
  <c r="J1666" i="1"/>
  <c r="Q1666" i="1" s="1"/>
  <c r="AG1666" i="1" s="1"/>
  <c r="J1667" i="1"/>
  <c r="Q1667" i="1" s="1"/>
  <c r="J1668" i="1"/>
  <c r="Q1668" i="1" s="1"/>
  <c r="J1669" i="1"/>
  <c r="J1670" i="1"/>
  <c r="Q1670" i="1" s="1"/>
  <c r="J1671" i="1"/>
  <c r="Q1671" i="1" s="1"/>
  <c r="J1672" i="1"/>
  <c r="Q1672" i="1" s="1"/>
  <c r="J1673" i="1"/>
  <c r="J1674" i="1"/>
  <c r="Q1674" i="1" s="1"/>
  <c r="J1675" i="1"/>
  <c r="J1676" i="1"/>
  <c r="Q1676" i="1" s="1"/>
  <c r="J1677" i="1"/>
  <c r="Q1677" i="1" s="1"/>
  <c r="AG1677" i="1" s="1"/>
  <c r="J1678" i="1"/>
  <c r="Q1678" i="1" s="1"/>
  <c r="AG1678" i="1" s="1"/>
  <c r="J1679" i="1"/>
  <c r="Q1679" i="1" s="1"/>
  <c r="J1680" i="1"/>
  <c r="Q1680" i="1" s="1"/>
  <c r="J1681" i="1"/>
  <c r="Q1681" i="1" s="1"/>
  <c r="J1682" i="1"/>
  <c r="Q1682" i="1" s="1"/>
  <c r="J1683" i="1"/>
  <c r="Q1683" i="1" s="1"/>
  <c r="J1684" i="1"/>
  <c r="Q1684" i="1" s="1"/>
  <c r="J1685" i="1"/>
  <c r="J1686" i="1"/>
  <c r="Q1686" i="1" s="1"/>
  <c r="J1687" i="1"/>
  <c r="J1688" i="1"/>
  <c r="Q1688" i="1" s="1"/>
  <c r="J1689" i="1"/>
  <c r="Q1689" i="1" s="1"/>
  <c r="AG1689" i="1" s="1"/>
  <c r="J1690" i="1"/>
  <c r="Q1690" i="1" s="1"/>
  <c r="AG1690" i="1" s="1"/>
  <c r="J1691" i="1"/>
  <c r="Q1691" i="1" s="1"/>
  <c r="J1692" i="1"/>
  <c r="Q1692" i="1" s="1"/>
  <c r="J1693" i="1"/>
  <c r="J1694" i="1"/>
  <c r="Q1694" i="1" s="1"/>
  <c r="J1695" i="1"/>
  <c r="Q1695" i="1" s="1"/>
  <c r="J1696" i="1"/>
  <c r="Q1696" i="1" s="1"/>
  <c r="J1697" i="1"/>
  <c r="J1698" i="1"/>
  <c r="Q1698" i="1" s="1"/>
  <c r="J1699" i="1"/>
  <c r="J1700" i="1"/>
  <c r="Q1700" i="1" s="1"/>
  <c r="J1701" i="1"/>
  <c r="Q1701" i="1" s="1"/>
  <c r="AG1701" i="1" s="1"/>
  <c r="J1702" i="1"/>
  <c r="Q1702" i="1" s="1"/>
  <c r="AG1702" i="1" s="1"/>
  <c r="J1703" i="1"/>
  <c r="Q1703" i="1" s="1"/>
  <c r="J1704" i="1"/>
  <c r="Q1704" i="1" s="1"/>
  <c r="J1705" i="1"/>
  <c r="J1706" i="1"/>
  <c r="Q1706" i="1" s="1"/>
  <c r="J1707" i="1"/>
  <c r="Q1707" i="1" s="1"/>
  <c r="J1708" i="1"/>
  <c r="Q1708" i="1" s="1"/>
  <c r="J1709" i="1"/>
  <c r="J1710" i="1"/>
  <c r="Q1710" i="1" s="1"/>
  <c r="J1711" i="1"/>
  <c r="J1712" i="1"/>
  <c r="Q1712" i="1" s="1"/>
  <c r="J1713" i="1"/>
  <c r="Q1713" i="1" s="1"/>
  <c r="AG1713" i="1" s="1"/>
  <c r="J1714" i="1"/>
  <c r="Q1714" i="1" s="1"/>
  <c r="AG1714" i="1" s="1"/>
  <c r="J1715" i="1"/>
  <c r="Q1715" i="1" s="1"/>
  <c r="J1716" i="1"/>
  <c r="Q1716" i="1" s="1"/>
  <c r="J1717" i="1"/>
  <c r="J1718" i="1"/>
  <c r="Q1718" i="1" s="1"/>
  <c r="J1719" i="1"/>
  <c r="Q1719" i="1" s="1"/>
  <c r="J1720" i="1"/>
  <c r="Q1720" i="1" s="1"/>
  <c r="J1721" i="1"/>
  <c r="J1722" i="1"/>
  <c r="Q1722" i="1" s="1"/>
  <c r="J1723" i="1"/>
  <c r="J1724" i="1"/>
  <c r="Q1724" i="1" s="1"/>
  <c r="J1725" i="1"/>
  <c r="Q1725" i="1" s="1"/>
  <c r="AG1725" i="1" s="1"/>
  <c r="J1726" i="1"/>
  <c r="Q1726" i="1" s="1"/>
  <c r="AG1726" i="1" s="1"/>
  <c r="J1727" i="1"/>
  <c r="Q1727" i="1" s="1"/>
  <c r="J1728" i="1"/>
  <c r="Q1728" i="1" s="1"/>
  <c r="J1729" i="1"/>
  <c r="J1730" i="1"/>
  <c r="Q1730" i="1" s="1"/>
  <c r="J1731" i="1"/>
  <c r="Q1731" i="1" s="1"/>
  <c r="J1732" i="1"/>
  <c r="Q1732" i="1" s="1"/>
  <c r="J1733" i="1"/>
  <c r="J1734" i="1"/>
  <c r="Q1734" i="1" s="1"/>
  <c r="J1735" i="1"/>
  <c r="J1736" i="1"/>
  <c r="Q1736" i="1" s="1"/>
  <c r="J1737" i="1"/>
  <c r="Q1737" i="1" s="1"/>
  <c r="AG1737" i="1" s="1"/>
  <c r="J1738" i="1"/>
  <c r="Q1738" i="1" s="1"/>
  <c r="AG1738" i="1" s="1"/>
  <c r="J1739" i="1"/>
  <c r="Q1739" i="1" s="1"/>
  <c r="J1740" i="1"/>
  <c r="Q1740" i="1" s="1"/>
  <c r="J1741" i="1"/>
  <c r="J1742" i="1"/>
  <c r="Q1742" i="1" s="1"/>
  <c r="J1743" i="1"/>
  <c r="Q1743" i="1" s="1"/>
  <c r="J1744" i="1"/>
  <c r="Q1744" i="1" s="1"/>
  <c r="J1745" i="1"/>
  <c r="J1746" i="1"/>
  <c r="Q1746" i="1" s="1"/>
  <c r="J1747" i="1"/>
  <c r="J1748" i="1"/>
  <c r="Q1748" i="1" s="1"/>
  <c r="J1749" i="1"/>
  <c r="Q1749" i="1" s="1"/>
  <c r="AG1749" i="1" s="1"/>
  <c r="J1750" i="1"/>
  <c r="Q1750" i="1" s="1"/>
  <c r="AG1750" i="1" s="1"/>
  <c r="J1751" i="1"/>
  <c r="Q1751" i="1" s="1"/>
  <c r="J1752" i="1"/>
  <c r="Q1752" i="1" s="1"/>
  <c r="J1753" i="1"/>
  <c r="Q1753" i="1" s="1"/>
  <c r="J1754" i="1"/>
  <c r="Q1754" i="1" s="1"/>
  <c r="J1755" i="1"/>
  <c r="Q1755" i="1" s="1"/>
  <c r="J1756" i="1"/>
  <c r="Q1756" i="1" s="1"/>
  <c r="J1757" i="1"/>
  <c r="J1758" i="1"/>
  <c r="Q1758" i="1" s="1"/>
  <c r="J1759" i="1"/>
  <c r="J1760" i="1"/>
  <c r="Q1760" i="1" s="1"/>
  <c r="J1761" i="1"/>
  <c r="Q1761" i="1" s="1"/>
  <c r="AG1761" i="1" s="1"/>
  <c r="J1762" i="1"/>
  <c r="Q1762" i="1" s="1"/>
  <c r="AG1762" i="1" s="1"/>
  <c r="J1763" i="1"/>
  <c r="Q1763" i="1" s="1"/>
  <c r="J1764" i="1"/>
  <c r="Q1764" i="1" s="1"/>
  <c r="J1765" i="1"/>
  <c r="Q1765" i="1" s="1"/>
  <c r="J1766" i="1"/>
  <c r="Q1766" i="1" s="1"/>
  <c r="J1767" i="1"/>
  <c r="Q1767" i="1" s="1"/>
  <c r="J1768" i="1"/>
  <c r="Q1768" i="1" s="1"/>
  <c r="J1769" i="1"/>
  <c r="J1770" i="1"/>
  <c r="Q1770" i="1" s="1"/>
  <c r="J1771" i="1"/>
  <c r="J1772" i="1"/>
  <c r="Q1772" i="1" s="1"/>
  <c r="J1773" i="1"/>
  <c r="Q1773" i="1" s="1"/>
  <c r="AG1773" i="1" s="1"/>
  <c r="J1774" i="1"/>
  <c r="Q1774" i="1" s="1"/>
  <c r="AG1774" i="1" s="1"/>
  <c r="J1775" i="1"/>
  <c r="Q1775" i="1" s="1"/>
  <c r="J1776" i="1"/>
  <c r="Q1776" i="1" s="1"/>
  <c r="J1777" i="1"/>
  <c r="Q1777" i="1" s="1"/>
  <c r="J1778" i="1"/>
  <c r="Q1778" i="1" s="1"/>
  <c r="J1779" i="1"/>
  <c r="Q1779" i="1" s="1"/>
  <c r="J1780" i="1"/>
  <c r="Q1780" i="1" s="1"/>
  <c r="J1781" i="1"/>
  <c r="J1782" i="1"/>
  <c r="Q1782" i="1" s="1"/>
  <c r="J1783" i="1"/>
  <c r="J1784" i="1"/>
  <c r="Q1784" i="1" s="1"/>
  <c r="J1785" i="1"/>
  <c r="Q1785" i="1" s="1"/>
  <c r="AG1785" i="1" s="1"/>
  <c r="J1786" i="1"/>
  <c r="Q1786" i="1" s="1"/>
  <c r="AG1786" i="1" s="1"/>
  <c r="J1787" i="1"/>
  <c r="Q1787" i="1" s="1"/>
  <c r="J1788" i="1"/>
  <c r="Q1788" i="1" s="1"/>
  <c r="J1789" i="1"/>
  <c r="J1790" i="1"/>
  <c r="Q1790" i="1" s="1"/>
  <c r="J1791" i="1"/>
  <c r="Q1791" i="1" s="1"/>
  <c r="AG1791" i="1" s="1"/>
  <c r="J1792" i="1"/>
  <c r="Q1792" i="1" s="1"/>
  <c r="J1793" i="1"/>
  <c r="J1794" i="1"/>
  <c r="Q1794" i="1" s="1"/>
  <c r="J1795" i="1"/>
  <c r="J1796" i="1"/>
  <c r="Q1796" i="1" s="1"/>
  <c r="AG1796" i="1" s="1"/>
  <c r="J1797" i="1"/>
  <c r="Q1797" i="1" s="1"/>
  <c r="AG1797" i="1" s="1"/>
  <c r="J1798" i="1"/>
  <c r="Q1798" i="1" s="1"/>
  <c r="AG1798" i="1" s="1"/>
  <c r="J1799" i="1"/>
  <c r="Q1799" i="1" s="1"/>
  <c r="J1800" i="1"/>
  <c r="Q1800" i="1" s="1"/>
  <c r="J1801" i="1"/>
  <c r="J1802" i="1"/>
  <c r="Q1802" i="1" s="1"/>
  <c r="AG1802" i="1" s="1"/>
  <c r="J1803" i="1"/>
  <c r="Q1803" i="1" s="1"/>
  <c r="AG1803" i="1" s="1"/>
  <c r="J1804" i="1"/>
  <c r="Q1804" i="1" s="1"/>
  <c r="J1805" i="1"/>
  <c r="J1806" i="1"/>
  <c r="Q1806" i="1" s="1"/>
  <c r="J1807" i="1"/>
  <c r="Q1807" i="1" s="1"/>
  <c r="AG1807" i="1" s="1"/>
  <c r="J1808" i="1"/>
  <c r="Q1808" i="1" s="1"/>
  <c r="AG1808" i="1" s="1"/>
  <c r="J1809" i="1"/>
  <c r="Q1809" i="1" s="1"/>
  <c r="AG1809" i="1" s="1"/>
  <c r="J1810" i="1"/>
  <c r="Q1810" i="1" s="1"/>
  <c r="AG1810" i="1" s="1"/>
  <c r="J1811" i="1"/>
  <c r="Q1811" i="1" s="1"/>
  <c r="J1812" i="1"/>
  <c r="Q1812" i="1" s="1"/>
  <c r="J1813" i="1"/>
  <c r="J1814" i="1"/>
  <c r="Q1814" i="1" s="1"/>
  <c r="AG1814" i="1" s="1"/>
  <c r="J1815" i="1"/>
  <c r="Q1815" i="1" s="1"/>
  <c r="AG1815" i="1" s="1"/>
  <c r="J1816" i="1"/>
  <c r="Q1816" i="1" s="1"/>
  <c r="J1817" i="1"/>
  <c r="J1818" i="1"/>
  <c r="Q1818" i="1" s="1"/>
  <c r="J1819" i="1"/>
  <c r="Q1819" i="1" s="1"/>
  <c r="AG1819" i="1" s="1"/>
  <c r="J1820" i="1"/>
  <c r="Q1820" i="1" s="1"/>
  <c r="AG1820" i="1" s="1"/>
  <c r="J1821" i="1"/>
  <c r="Q1821" i="1" s="1"/>
  <c r="AG1821" i="1" s="1"/>
  <c r="J1822" i="1"/>
  <c r="Q1822" i="1" s="1"/>
  <c r="AG1822" i="1" s="1"/>
  <c r="J1823" i="1"/>
  <c r="Q1823" i="1" s="1"/>
  <c r="J1824" i="1"/>
  <c r="Q1824" i="1" s="1"/>
  <c r="J1825" i="1"/>
  <c r="Q1825" i="1" s="1"/>
  <c r="J1826" i="1"/>
  <c r="Q1826" i="1" s="1"/>
  <c r="AG1826" i="1" s="1"/>
  <c r="J1827" i="1"/>
  <c r="Q1827" i="1" s="1"/>
  <c r="AG1827" i="1" s="1"/>
  <c r="J1828" i="1"/>
  <c r="Q1828" i="1" s="1"/>
  <c r="J1829" i="1"/>
  <c r="J1830" i="1"/>
  <c r="Q1830" i="1" s="1"/>
  <c r="J1831" i="1"/>
  <c r="Q1831" i="1" s="1"/>
  <c r="AG1831" i="1" s="1"/>
  <c r="J1832" i="1"/>
  <c r="Q1832" i="1" s="1"/>
  <c r="AG1832" i="1" s="1"/>
  <c r="J1833" i="1"/>
  <c r="Q1833" i="1" s="1"/>
  <c r="AG1833" i="1" s="1"/>
  <c r="J1834" i="1"/>
  <c r="Q1834" i="1" s="1"/>
  <c r="AG1834" i="1" s="1"/>
  <c r="J1835" i="1"/>
  <c r="Q1835" i="1" s="1"/>
  <c r="J1836" i="1"/>
  <c r="Q1836" i="1" s="1"/>
  <c r="J1837" i="1"/>
  <c r="Q1837" i="1" s="1"/>
  <c r="J1838" i="1"/>
  <c r="Q1838" i="1" s="1"/>
  <c r="AG1838" i="1" s="1"/>
  <c r="J1839" i="1"/>
  <c r="Q1839" i="1" s="1"/>
  <c r="AG1839" i="1" s="1"/>
  <c r="J1840" i="1"/>
  <c r="Q1840" i="1" s="1"/>
  <c r="J1841" i="1"/>
  <c r="J1842" i="1"/>
  <c r="Q1842" i="1" s="1"/>
  <c r="J1843" i="1"/>
  <c r="Q1843" i="1" s="1"/>
  <c r="AG1843" i="1" s="1"/>
  <c r="J1844" i="1"/>
  <c r="Q1844" i="1" s="1"/>
  <c r="AG1844" i="1" s="1"/>
  <c r="J1845" i="1"/>
  <c r="Q1845" i="1" s="1"/>
  <c r="AG1845" i="1" s="1"/>
  <c r="J1846" i="1"/>
  <c r="Q1846" i="1" s="1"/>
  <c r="AG1846" i="1" s="1"/>
  <c r="J1847" i="1"/>
  <c r="Q1847" i="1" s="1"/>
  <c r="J1848" i="1"/>
  <c r="Q1848" i="1" s="1"/>
  <c r="J1849" i="1"/>
  <c r="Q1849" i="1" s="1"/>
  <c r="J1850" i="1"/>
  <c r="Q1850" i="1" s="1"/>
  <c r="AG1850" i="1" s="1"/>
  <c r="J1851" i="1"/>
  <c r="Q1851" i="1" s="1"/>
  <c r="AG1851" i="1" s="1"/>
  <c r="J1852" i="1"/>
  <c r="Q1852" i="1" s="1"/>
  <c r="J1853" i="1"/>
  <c r="J1854" i="1"/>
  <c r="Q1854" i="1" s="1"/>
  <c r="J1855" i="1"/>
  <c r="Q1855" i="1" s="1"/>
  <c r="AG1855" i="1" s="1"/>
  <c r="J1856" i="1"/>
  <c r="Q1856" i="1" s="1"/>
  <c r="AG1856" i="1" s="1"/>
  <c r="J1857" i="1"/>
  <c r="Q1857" i="1" s="1"/>
  <c r="AG1857" i="1" s="1"/>
  <c r="J1858" i="1"/>
  <c r="Q1858" i="1" s="1"/>
  <c r="AG1858" i="1" s="1"/>
  <c r="J1859" i="1"/>
  <c r="Q1859" i="1" s="1"/>
  <c r="J1860" i="1"/>
  <c r="Q1860" i="1" s="1"/>
  <c r="J1861" i="1"/>
  <c r="J1862" i="1"/>
  <c r="Q1862" i="1" s="1"/>
  <c r="AG1862" i="1" s="1"/>
  <c r="J1863" i="1"/>
  <c r="Q1863" i="1" s="1"/>
  <c r="AG1863" i="1" s="1"/>
  <c r="J1864" i="1"/>
  <c r="Q1864" i="1" s="1"/>
  <c r="J1865" i="1"/>
  <c r="J1866" i="1"/>
  <c r="Q1866" i="1" s="1"/>
  <c r="J1867" i="1"/>
  <c r="J1868" i="1"/>
  <c r="Q1868" i="1" s="1"/>
  <c r="AG1868" i="1" s="1"/>
  <c r="J1869" i="1"/>
  <c r="Q1869" i="1" s="1"/>
  <c r="AG1869" i="1" s="1"/>
  <c r="J1870" i="1"/>
  <c r="Q1870" i="1" s="1"/>
  <c r="AG1870" i="1" s="1"/>
  <c r="J1871" i="1"/>
  <c r="Q1871" i="1" s="1"/>
  <c r="J1872" i="1"/>
  <c r="Q1872" i="1" s="1"/>
  <c r="J1873" i="1"/>
  <c r="J1874" i="1"/>
  <c r="Q1874" i="1" s="1"/>
  <c r="AG1874" i="1" s="1"/>
  <c r="J1875" i="1"/>
  <c r="Q1875" i="1" s="1"/>
  <c r="AG1875" i="1" s="1"/>
  <c r="J1876" i="1"/>
  <c r="Q1876" i="1" s="1"/>
  <c r="J1877" i="1"/>
  <c r="J1878" i="1"/>
  <c r="Q1878" i="1" s="1"/>
  <c r="J1879" i="1"/>
  <c r="J1880" i="1"/>
  <c r="Q1880" i="1" s="1"/>
  <c r="AG1880" i="1" s="1"/>
  <c r="J1881" i="1"/>
  <c r="Q1881" i="1" s="1"/>
  <c r="AG1881" i="1" s="1"/>
  <c r="J1882" i="1"/>
  <c r="Q1882" i="1" s="1"/>
  <c r="AG1882" i="1" s="1"/>
  <c r="J1883" i="1"/>
  <c r="Q1883" i="1" s="1"/>
  <c r="J1884" i="1"/>
  <c r="Q1884" i="1" s="1"/>
  <c r="J1885" i="1"/>
  <c r="J1886" i="1"/>
  <c r="Q1886" i="1" s="1"/>
  <c r="AG1886" i="1" s="1"/>
  <c r="J1887" i="1"/>
  <c r="Q1887" i="1" s="1"/>
  <c r="AG1887" i="1" s="1"/>
  <c r="J1888" i="1"/>
  <c r="Q1888" i="1" s="1"/>
  <c r="J1889" i="1"/>
  <c r="J1890" i="1"/>
  <c r="Q1890" i="1" s="1"/>
  <c r="J1891" i="1"/>
  <c r="J1892" i="1"/>
  <c r="J1893" i="1"/>
  <c r="Q1893" i="1" s="1"/>
  <c r="AG1893" i="1" s="1"/>
  <c r="J1894" i="1"/>
  <c r="Q1894" i="1" s="1"/>
  <c r="AG1894" i="1" s="1"/>
  <c r="J1895" i="1"/>
  <c r="Q1895" i="1" s="1"/>
  <c r="J1896" i="1"/>
  <c r="Q1896" i="1" s="1"/>
  <c r="J1897" i="1"/>
  <c r="J1898" i="1"/>
  <c r="Q1898" i="1" s="1"/>
  <c r="AG1898" i="1" s="1"/>
  <c r="J1899" i="1"/>
  <c r="Q1899" i="1" s="1"/>
  <c r="AG1899" i="1" s="1"/>
  <c r="J1900" i="1"/>
  <c r="Q1900" i="1" s="1"/>
  <c r="J1901" i="1"/>
  <c r="J1902" i="1"/>
  <c r="Q1902" i="1" s="1"/>
  <c r="J1903" i="1"/>
  <c r="Q1903" i="1" s="1"/>
  <c r="AG1903" i="1" s="1"/>
  <c r="J1904" i="1"/>
  <c r="J1905" i="1"/>
  <c r="Q1905" i="1" s="1"/>
  <c r="AG1905" i="1" s="1"/>
  <c r="J1906" i="1"/>
  <c r="Q1906" i="1" s="1"/>
  <c r="J1907" i="1"/>
  <c r="Q1907" i="1" s="1"/>
  <c r="J1908" i="1"/>
  <c r="Q1908" i="1" s="1"/>
  <c r="J1909" i="1"/>
  <c r="J1910" i="1"/>
  <c r="Q1910" i="1" s="1"/>
  <c r="J1911" i="1"/>
  <c r="Q1911" i="1" s="1"/>
  <c r="J1912" i="1"/>
  <c r="Q1912" i="1" s="1"/>
  <c r="J1913" i="1"/>
  <c r="J1914" i="1"/>
  <c r="Q1914" i="1" s="1"/>
  <c r="J1915" i="1"/>
  <c r="Q1915" i="1" s="1"/>
  <c r="J1916" i="1"/>
  <c r="J1917" i="1"/>
  <c r="Q1917" i="1" s="1"/>
  <c r="J1918" i="1"/>
  <c r="Q1918" i="1" s="1"/>
  <c r="J1919" i="1"/>
  <c r="Q1919" i="1" s="1"/>
  <c r="J1920" i="1"/>
  <c r="Q1920" i="1" s="1"/>
  <c r="J1921" i="1"/>
  <c r="J1922" i="1"/>
  <c r="Q1922" i="1" s="1"/>
  <c r="J1923" i="1"/>
  <c r="Q1923" i="1" s="1"/>
  <c r="J1924" i="1"/>
  <c r="Q1924" i="1" s="1"/>
  <c r="J1925" i="1"/>
  <c r="J1926" i="1"/>
  <c r="Q1926" i="1" s="1"/>
  <c r="J1927" i="1"/>
  <c r="Q1927" i="1" s="1"/>
  <c r="J1928" i="1"/>
  <c r="J1929" i="1"/>
  <c r="Q1929" i="1" s="1"/>
  <c r="J1930" i="1"/>
  <c r="Q1930" i="1" s="1"/>
  <c r="J1931" i="1"/>
  <c r="Q1931" i="1" s="1"/>
  <c r="J1932" i="1"/>
  <c r="Q1932" i="1" s="1"/>
  <c r="J1933" i="1"/>
  <c r="J1934" i="1"/>
  <c r="Q1934" i="1" s="1"/>
  <c r="J1935" i="1"/>
  <c r="Q1935" i="1" s="1"/>
  <c r="J1936" i="1"/>
  <c r="Q1936" i="1" s="1"/>
  <c r="J1937" i="1"/>
  <c r="J1938" i="1"/>
  <c r="Q1938" i="1" s="1"/>
  <c r="J1939" i="1"/>
  <c r="Q1939" i="1" s="1"/>
  <c r="J1940" i="1"/>
  <c r="J1941" i="1"/>
  <c r="Q1941" i="1" s="1"/>
  <c r="J1942" i="1"/>
  <c r="Q1942" i="1" s="1"/>
  <c r="J1943" i="1"/>
  <c r="Q1943" i="1" s="1"/>
  <c r="J1944" i="1"/>
  <c r="Q1944" i="1" s="1"/>
  <c r="J1945" i="1"/>
  <c r="J1946" i="1"/>
  <c r="Q1946" i="1" s="1"/>
  <c r="J1947" i="1"/>
  <c r="Q1947" i="1" s="1"/>
  <c r="J1948" i="1"/>
  <c r="Q1948" i="1" s="1"/>
  <c r="J1949" i="1"/>
  <c r="J1950" i="1"/>
  <c r="Q1950" i="1" s="1"/>
  <c r="J1951" i="1"/>
  <c r="J1952" i="1"/>
  <c r="J1953" i="1"/>
  <c r="Q1953" i="1" s="1"/>
  <c r="J1954" i="1"/>
  <c r="Q1954" i="1" s="1"/>
  <c r="J1955" i="1"/>
  <c r="Q1955" i="1" s="1"/>
  <c r="J1956" i="1"/>
  <c r="Q1956" i="1" s="1"/>
  <c r="J1957" i="1"/>
  <c r="J1958" i="1"/>
  <c r="Q1958" i="1" s="1"/>
  <c r="J1959" i="1"/>
  <c r="Q1959" i="1" s="1"/>
  <c r="J1960" i="1"/>
  <c r="Q1960" i="1" s="1"/>
  <c r="J1961" i="1"/>
  <c r="J1962" i="1"/>
  <c r="Q1962" i="1" s="1"/>
  <c r="J1963" i="1"/>
  <c r="J1964" i="1"/>
  <c r="J1965" i="1"/>
  <c r="Q1965" i="1" s="1"/>
  <c r="J1966" i="1"/>
  <c r="Q1966" i="1" s="1"/>
  <c r="J1967" i="1"/>
  <c r="Q1967" i="1" s="1"/>
  <c r="J1968" i="1"/>
  <c r="Q1968" i="1" s="1"/>
  <c r="J1969" i="1"/>
  <c r="J1970" i="1"/>
  <c r="Q1970" i="1" s="1"/>
  <c r="J1971" i="1"/>
  <c r="Q1971" i="1" s="1"/>
  <c r="J1972" i="1"/>
  <c r="Q1972" i="1" s="1"/>
  <c r="J1973" i="1"/>
  <c r="J1974" i="1"/>
  <c r="Q1974" i="1" s="1"/>
  <c r="J1975" i="1"/>
  <c r="J1976" i="1"/>
  <c r="J1977" i="1"/>
  <c r="Q1977" i="1" s="1"/>
  <c r="J1978" i="1"/>
  <c r="Q1978" i="1" s="1"/>
  <c r="J1979" i="1"/>
  <c r="Q1979" i="1" s="1"/>
  <c r="J1980" i="1"/>
  <c r="Q1980" i="1" s="1"/>
  <c r="J1981" i="1"/>
  <c r="J1982" i="1"/>
  <c r="Q1982" i="1" s="1"/>
  <c r="J1983" i="1"/>
  <c r="Q1983" i="1" s="1"/>
  <c r="J1984" i="1"/>
  <c r="Q1984" i="1" s="1"/>
  <c r="J1985" i="1"/>
  <c r="J1986" i="1"/>
  <c r="Q1986" i="1" s="1"/>
  <c r="J1987" i="1"/>
  <c r="Q1987" i="1" s="1"/>
  <c r="J1988" i="1"/>
  <c r="J1989" i="1"/>
  <c r="Q1989" i="1" s="1"/>
  <c r="J1990" i="1"/>
  <c r="Q1990" i="1" s="1"/>
  <c r="J1991" i="1"/>
  <c r="Q1991" i="1" s="1"/>
  <c r="J1992" i="1"/>
  <c r="Q1992" i="1" s="1"/>
  <c r="J1993" i="1"/>
  <c r="J1994" i="1"/>
  <c r="Q1994" i="1" s="1"/>
  <c r="J1995" i="1"/>
  <c r="Q1995" i="1" s="1"/>
  <c r="J1996" i="1"/>
  <c r="Q1996" i="1" s="1"/>
  <c r="J1997" i="1"/>
  <c r="J1998" i="1"/>
  <c r="Q1998" i="1" s="1"/>
  <c r="J1999" i="1"/>
  <c r="Q1999" i="1" s="1"/>
  <c r="J2000" i="1"/>
  <c r="J2001" i="1"/>
  <c r="Q2001" i="1" s="1"/>
  <c r="J2002" i="1"/>
  <c r="Q2002" i="1" s="1"/>
  <c r="J2003" i="1"/>
  <c r="Q2003" i="1" s="1"/>
  <c r="J2004" i="1"/>
  <c r="Q2004" i="1" s="1"/>
  <c r="J2005" i="1"/>
  <c r="J2006" i="1"/>
  <c r="Q2006" i="1" s="1"/>
  <c r="J2007" i="1"/>
  <c r="Q2007" i="1" s="1"/>
  <c r="J2008" i="1"/>
  <c r="Q2008" i="1" s="1"/>
  <c r="J2009" i="1"/>
  <c r="J2010" i="1"/>
  <c r="Q2010" i="1" s="1"/>
  <c r="J2011" i="1"/>
  <c r="Q2011" i="1" s="1"/>
  <c r="J2012" i="1"/>
  <c r="J2013" i="1"/>
  <c r="Q2013" i="1" s="1"/>
  <c r="J2014" i="1"/>
  <c r="Q2014" i="1" s="1"/>
  <c r="J2015" i="1"/>
  <c r="Q2015" i="1" s="1"/>
  <c r="J2016" i="1"/>
  <c r="Q2016" i="1" s="1"/>
  <c r="J2017" i="1"/>
  <c r="J2018" i="1"/>
  <c r="Q2018" i="1" s="1"/>
  <c r="J2019" i="1"/>
  <c r="Q2019" i="1" s="1"/>
  <c r="J2020" i="1"/>
  <c r="Q2020" i="1" s="1"/>
  <c r="J2021" i="1"/>
  <c r="J2022" i="1"/>
  <c r="Q2022" i="1" s="1"/>
  <c r="J2023" i="1"/>
  <c r="Q2023" i="1" s="1"/>
  <c r="J2024" i="1"/>
  <c r="J2025" i="1"/>
  <c r="Q2025" i="1" s="1"/>
  <c r="J2026" i="1"/>
  <c r="Q2026" i="1" s="1"/>
  <c r="J2027" i="1"/>
  <c r="Q2027" i="1" s="1"/>
  <c r="J2028" i="1"/>
  <c r="Q2028" i="1" s="1"/>
  <c r="J2029" i="1"/>
  <c r="J2030" i="1"/>
  <c r="Q2030" i="1" s="1"/>
  <c r="J2031" i="1"/>
  <c r="Q2031" i="1" s="1"/>
  <c r="J2032" i="1"/>
  <c r="Q2032" i="1" s="1"/>
  <c r="J2033" i="1"/>
  <c r="J2034" i="1"/>
  <c r="Q2034" i="1" s="1"/>
  <c r="J2035" i="1"/>
  <c r="Q2035" i="1" s="1"/>
  <c r="J2036" i="1"/>
  <c r="J2037" i="1"/>
  <c r="Q2037" i="1" s="1"/>
  <c r="J2038" i="1"/>
  <c r="Q2038" i="1" s="1"/>
  <c r="J2039" i="1"/>
  <c r="Q2039" i="1" s="1"/>
  <c r="J2040" i="1"/>
  <c r="Q2040" i="1" s="1"/>
  <c r="J2041" i="1"/>
  <c r="J2042" i="1"/>
  <c r="Q2042" i="1" s="1"/>
  <c r="J2043" i="1"/>
  <c r="Q2043" i="1" s="1"/>
  <c r="J2044" i="1"/>
  <c r="Q2044" i="1" s="1"/>
  <c r="J2045" i="1"/>
  <c r="J2046" i="1"/>
  <c r="Q2046" i="1" s="1"/>
  <c r="J2047" i="1"/>
  <c r="Q2047" i="1" s="1"/>
  <c r="J2048" i="1"/>
  <c r="J2049" i="1"/>
  <c r="Q2049" i="1" s="1"/>
  <c r="J2050" i="1"/>
  <c r="Q2050" i="1" s="1"/>
  <c r="J2051" i="1"/>
  <c r="Q2051" i="1" s="1"/>
  <c r="J2052" i="1"/>
  <c r="Q2052" i="1" s="1"/>
  <c r="J2053" i="1"/>
  <c r="J2054" i="1"/>
  <c r="Q2054" i="1" s="1"/>
  <c r="J2055" i="1"/>
  <c r="Q2055" i="1" s="1"/>
  <c r="J2056" i="1"/>
  <c r="Q2056" i="1" s="1"/>
  <c r="J2057" i="1"/>
  <c r="J2058" i="1"/>
  <c r="Q2058" i="1" s="1"/>
  <c r="J2059" i="1"/>
  <c r="Q2059" i="1" s="1"/>
  <c r="J2060" i="1"/>
  <c r="J2061" i="1"/>
  <c r="Q2061" i="1" s="1"/>
  <c r="J2062" i="1"/>
  <c r="Q2062" i="1" s="1"/>
  <c r="J2063" i="1"/>
  <c r="Q2063" i="1" s="1"/>
  <c r="J2064" i="1"/>
  <c r="Q2064" i="1" s="1"/>
  <c r="J2065" i="1"/>
  <c r="J2066" i="1"/>
  <c r="Q2066" i="1" s="1"/>
  <c r="J2067" i="1"/>
  <c r="Q2067" i="1" s="1"/>
  <c r="J2068" i="1"/>
  <c r="Q2068" i="1" s="1"/>
  <c r="J2069" i="1"/>
  <c r="J2070" i="1"/>
  <c r="Q2070" i="1" s="1"/>
  <c r="J2071" i="1"/>
  <c r="Q2071" i="1" s="1"/>
  <c r="J2072" i="1"/>
  <c r="J2073" i="1"/>
  <c r="Q2073" i="1" s="1"/>
  <c r="J2074" i="1"/>
  <c r="Q2074" i="1" s="1"/>
  <c r="J2075" i="1"/>
  <c r="Q2075" i="1" s="1"/>
  <c r="J2076" i="1"/>
  <c r="Q2076" i="1" s="1"/>
  <c r="J2077" i="1"/>
  <c r="J2078" i="1"/>
  <c r="Q2078" i="1" s="1"/>
  <c r="J2079" i="1"/>
  <c r="Q2079" i="1" s="1"/>
  <c r="J2080" i="1"/>
  <c r="Q2080" i="1" s="1"/>
  <c r="J2081" i="1"/>
  <c r="Q2081" i="1" s="1"/>
  <c r="J2082" i="1"/>
  <c r="Q2082" i="1" s="1"/>
  <c r="J2083" i="1"/>
  <c r="Q2083" i="1" s="1"/>
  <c r="J2084" i="1"/>
  <c r="J2085" i="1"/>
  <c r="Q2085" i="1" s="1"/>
  <c r="J2086" i="1"/>
  <c r="J2087" i="1"/>
  <c r="Q2087" i="1" s="1"/>
  <c r="J2088" i="1"/>
  <c r="Q2088" i="1" s="1"/>
  <c r="J2089" i="1"/>
  <c r="J2090" i="1"/>
  <c r="Q2090" i="1" s="1"/>
  <c r="J2091" i="1"/>
  <c r="Q2091" i="1" s="1"/>
  <c r="J2092" i="1"/>
  <c r="Q2092" i="1" s="1"/>
  <c r="J2093" i="1"/>
  <c r="J2094" i="1"/>
  <c r="Q2094" i="1" s="1"/>
  <c r="J2095" i="1"/>
  <c r="Q2095" i="1" s="1"/>
  <c r="J2096" i="1"/>
  <c r="J2097" i="1"/>
  <c r="Q2097" i="1" s="1"/>
  <c r="J2098" i="1"/>
  <c r="J2099" i="1"/>
  <c r="Q2099" i="1" s="1"/>
  <c r="J2100" i="1"/>
  <c r="Q2100" i="1" s="1"/>
  <c r="J2101" i="1"/>
  <c r="J2102" i="1"/>
  <c r="Q2102" i="1" s="1"/>
  <c r="J2103" i="1"/>
  <c r="Q2103" i="1" s="1"/>
  <c r="J2104" i="1"/>
  <c r="Q2104" i="1" s="1"/>
  <c r="J2105" i="1"/>
  <c r="J2106" i="1"/>
  <c r="Q2106" i="1" s="1"/>
  <c r="J2107" i="1"/>
  <c r="Q2107" i="1" s="1"/>
  <c r="J2108" i="1"/>
  <c r="J2109" i="1"/>
  <c r="Q2109" i="1" s="1"/>
  <c r="J2110" i="1"/>
  <c r="J2111" i="1"/>
  <c r="Q2111" i="1" s="1"/>
  <c r="J2112" i="1"/>
  <c r="Q2112" i="1" s="1"/>
  <c r="J2113" i="1"/>
  <c r="J2114" i="1"/>
  <c r="Q2114" i="1" s="1"/>
  <c r="J2115" i="1"/>
  <c r="Q2115" i="1" s="1"/>
  <c r="J2116" i="1"/>
  <c r="Q2116" i="1" s="1"/>
  <c r="J2117" i="1"/>
  <c r="J2118" i="1"/>
  <c r="Q2118" i="1" s="1"/>
  <c r="J2119" i="1"/>
  <c r="Q2119" i="1" s="1"/>
  <c r="J2120" i="1"/>
  <c r="J2121" i="1"/>
  <c r="Q2121" i="1" s="1"/>
  <c r="J2122" i="1"/>
  <c r="J2123" i="1"/>
  <c r="Q2123" i="1" s="1"/>
  <c r="J2124" i="1"/>
  <c r="Q2124" i="1" s="1"/>
  <c r="J2125" i="1"/>
  <c r="J2126" i="1"/>
  <c r="Q2126" i="1" s="1"/>
  <c r="J2127" i="1"/>
  <c r="Q2127" i="1" s="1"/>
  <c r="J2128" i="1"/>
  <c r="Q2128" i="1" s="1"/>
  <c r="J2129" i="1"/>
  <c r="J2130" i="1"/>
  <c r="Q2130" i="1" s="1"/>
  <c r="J2131" i="1"/>
  <c r="Q2131" i="1" s="1"/>
  <c r="J2132" i="1"/>
  <c r="J2133" i="1"/>
  <c r="Q2133" i="1" s="1"/>
  <c r="J2134" i="1"/>
  <c r="J2135" i="1"/>
  <c r="Q2135" i="1" s="1"/>
  <c r="J2136" i="1"/>
  <c r="Q2136" i="1" s="1"/>
  <c r="J2137" i="1"/>
  <c r="J2138" i="1"/>
  <c r="Q2138" i="1" s="1"/>
  <c r="J2139" i="1"/>
  <c r="Q2139" i="1" s="1"/>
  <c r="J2140" i="1"/>
  <c r="Q2140" i="1" s="1"/>
  <c r="J2141" i="1"/>
  <c r="J2142" i="1"/>
  <c r="Q2142" i="1" s="1"/>
  <c r="J2143" i="1"/>
  <c r="Q2143" i="1" s="1"/>
  <c r="J2144" i="1"/>
  <c r="J2145" i="1"/>
  <c r="Q2145" i="1" s="1"/>
  <c r="J2146" i="1"/>
  <c r="J2147" i="1"/>
  <c r="Q2147" i="1" s="1"/>
  <c r="J2148" i="1"/>
  <c r="Q2148" i="1" s="1"/>
  <c r="J2149" i="1"/>
  <c r="J2150" i="1"/>
  <c r="Q2150" i="1" s="1"/>
  <c r="J2151" i="1"/>
  <c r="Q2151" i="1" s="1"/>
  <c r="J2152" i="1"/>
  <c r="Q2152" i="1" s="1"/>
  <c r="J2153" i="1"/>
  <c r="J2154" i="1"/>
  <c r="Q2154" i="1" s="1"/>
  <c r="J2155" i="1"/>
  <c r="Q2155" i="1" s="1"/>
  <c r="J2156" i="1"/>
  <c r="J2157" i="1"/>
  <c r="Q2157" i="1" s="1"/>
  <c r="J2158" i="1"/>
  <c r="J2159" i="1"/>
  <c r="Q2159" i="1" s="1"/>
  <c r="J2160" i="1"/>
  <c r="Q2160" i="1" s="1"/>
  <c r="J2161" i="1"/>
  <c r="J2162" i="1"/>
  <c r="Q2162" i="1" s="1"/>
  <c r="J2163" i="1"/>
  <c r="J2164" i="1"/>
  <c r="Q2164" i="1" s="1"/>
  <c r="J2165" i="1"/>
  <c r="J2166" i="1"/>
  <c r="Q2166" i="1" s="1"/>
  <c r="J2167" i="1"/>
  <c r="Q2167" i="1" s="1"/>
  <c r="J2168" i="1"/>
  <c r="J2169" i="1"/>
  <c r="Q2169" i="1" s="1"/>
  <c r="J2170" i="1"/>
  <c r="J2171" i="1"/>
  <c r="Q2171" i="1" s="1"/>
  <c r="J2172" i="1"/>
  <c r="Q2172" i="1" s="1"/>
  <c r="J2173" i="1"/>
  <c r="J2174" i="1"/>
  <c r="Q2174" i="1" s="1"/>
  <c r="J2175" i="1"/>
  <c r="J2176" i="1"/>
  <c r="Q2176" i="1" s="1"/>
  <c r="J2177" i="1"/>
  <c r="J2178" i="1"/>
  <c r="Q2178" i="1" s="1"/>
  <c r="J2179" i="1"/>
  <c r="Q2179" i="1" s="1"/>
  <c r="J2180" i="1"/>
  <c r="J2181" i="1"/>
  <c r="Q2181" i="1" s="1"/>
  <c r="J2182" i="1"/>
  <c r="J2183" i="1"/>
  <c r="Q2183" i="1" s="1"/>
  <c r="J2184" i="1"/>
  <c r="Q2184" i="1" s="1"/>
  <c r="J2185" i="1"/>
  <c r="J2186" i="1"/>
  <c r="Q2186" i="1" s="1"/>
  <c r="J2187" i="1"/>
  <c r="J2188" i="1"/>
  <c r="Q2188" i="1" s="1"/>
  <c r="J2189" i="1"/>
  <c r="J2190" i="1"/>
  <c r="Q2190" i="1" s="1"/>
  <c r="J2191" i="1"/>
  <c r="Q2191" i="1" s="1"/>
  <c r="J2192" i="1"/>
  <c r="J2193" i="1"/>
  <c r="Q2193" i="1" s="1"/>
  <c r="J2194" i="1"/>
  <c r="J2195" i="1"/>
  <c r="Q2195" i="1" s="1"/>
  <c r="J2196" i="1"/>
  <c r="Q2196" i="1" s="1"/>
  <c r="J2197" i="1"/>
  <c r="J2198" i="1"/>
  <c r="Q2198" i="1" s="1"/>
  <c r="J2199" i="1"/>
  <c r="J2200" i="1"/>
  <c r="Q2200" i="1" s="1"/>
  <c r="J2201" i="1"/>
  <c r="Q2201" i="1" s="1"/>
  <c r="J2202" i="1"/>
  <c r="Q2202" i="1" s="1"/>
  <c r="J2203" i="1"/>
  <c r="Q2203" i="1" s="1"/>
  <c r="J2204" i="1"/>
  <c r="J2205" i="1"/>
  <c r="Q2205" i="1" s="1"/>
  <c r="J2206" i="1"/>
  <c r="J2207" i="1"/>
  <c r="Q2207" i="1" s="1"/>
  <c r="J2208" i="1"/>
  <c r="Q2208" i="1" s="1"/>
  <c r="J2209" i="1"/>
  <c r="J2210" i="1"/>
  <c r="Q2210" i="1" s="1"/>
  <c r="J2211" i="1"/>
  <c r="J2212" i="1"/>
  <c r="Q2212" i="1" s="1"/>
  <c r="J2213" i="1"/>
  <c r="J2214" i="1"/>
  <c r="Q2214" i="1" s="1"/>
  <c r="J2215" i="1"/>
  <c r="Q2215" i="1" s="1"/>
  <c r="J2216" i="1"/>
  <c r="J2217" i="1"/>
  <c r="Q2217" i="1" s="1"/>
  <c r="J2218" i="1"/>
  <c r="J2219" i="1"/>
  <c r="Q2219" i="1" s="1"/>
  <c r="J2220" i="1"/>
  <c r="Q2220" i="1" s="1"/>
  <c r="J2221" i="1"/>
  <c r="J2222" i="1"/>
  <c r="Q2222" i="1" s="1"/>
  <c r="J2223" i="1"/>
  <c r="Q2223" i="1" s="1"/>
  <c r="J2224" i="1"/>
  <c r="Q2224" i="1" s="1"/>
  <c r="J2225" i="1"/>
  <c r="J2226" i="1"/>
  <c r="Q2226" i="1" s="1"/>
  <c r="J2227" i="1"/>
  <c r="Q2227" i="1" s="1"/>
  <c r="J2228" i="1"/>
  <c r="J2229" i="1"/>
  <c r="Q2229" i="1" s="1"/>
  <c r="J2230" i="1"/>
  <c r="J2231" i="1"/>
  <c r="Q2231" i="1" s="1"/>
  <c r="J2232" i="1"/>
  <c r="Q2232" i="1" s="1"/>
  <c r="J2233" i="1"/>
  <c r="J2234" i="1"/>
  <c r="Q2234" i="1" s="1"/>
  <c r="J2235" i="1"/>
  <c r="Q2235" i="1" s="1"/>
  <c r="J2236" i="1"/>
  <c r="Q2236" i="1" s="1"/>
  <c r="J2237" i="1"/>
  <c r="J2238" i="1"/>
  <c r="Q2238" i="1" s="1"/>
  <c r="J2239" i="1"/>
  <c r="Q2239" i="1" s="1"/>
  <c r="J2240" i="1"/>
  <c r="J2241" i="1"/>
  <c r="Q2241" i="1" s="1"/>
  <c r="J2242" i="1"/>
  <c r="J2243" i="1"/>
  <c r="Q2243" i="1" s="1"/>
  <c r="J2244" i="1"/>
  <c r="Q2244" i="1" s="1"/>
  <c r="J2245" i="1"/>
  <c r="J2246" i="1"/>
  <c r="Q2246" i="1" s="1"/>
  <c r="J2247" i="1"/>
  <c r="Q2247" i="1" s="1"/>
  <c r="J2248" i="1"/>
  <c r="Q2248" i="1" s="1"/>
  <c r="J2249" i="1"/>
  <c r="J2250" i="1"/>
  <c r="Q2250" i="1" s="1"/>
  <c r="J2251" i="1"/>
  <c r="Q2251" i="1" s="1"/>
  <c r="J2252" i="1"/>
  <c r="J2253" i="1"/>
  <c r="Q2253" i="1" s="1"/>
  <c r="J2254" i="1"/>
  <c r="J2255" i="1"/>
  <c r="Q2255" i="1" s="1"/>
  <c r="J2256" i="1"/>
  <c r="Q2256" i="1" s="1"/>
  <c r="J2257" i="1"/>
  <c r="J2258" i="1"/>
  <c r="Q2258" i="1" s="1"/>
  <c r="J2259" i="1"/>
  <c r="Q2259" i="1" s="1"/>
  <c r="J2260" i="1"/>
  <c r="Q2260" i="1" s="1"/>
  <c r="J2261" i="1"/>
  <c r="J2262" i="1"/>
  <c r="Q2262" i="1" s="1"/>
  <c r="J2263" i="1"/>
  <c r="Q2263" i="1" s="1"/>
  <c r="J2264" i="1"/>
  <c r="J2265" i="1"/>
  <c r="Q2265" i="1" s="1"/>
  <c r="J2266" i="1"/>
  <c r="J2267" i="1"/>
  <c r="Q2267" i="1" s="1"/>
  <c r="J2268" i="1"/>
  <c r="Q2268" i="1" s="1"/>
  <c r="J2269" i="1"/>
  <c r="J2270" i="1"/>
  <c r="Q2270" i="1" s="1"/>
  <c r="J2271" i="1"/>
  <c r="Q2271" i="1" s="1"/>
  <c r="J2272" i="1"/>
  <c r="Q2272" i="1" s="1"/>
  <c r="J2273" i="1"/>
  <c r="J2274" i="1"/>
  <c r="Q2274" i="1" s="1"/>
  <c r="J2275" i="1"/>
  <c r="Q2275" i="1" s="1"/>
  <c r="J2276" i="1"/>
  <c r="J2277" i="1"/>
  <c r="Q2277" i="1" s="1"/>
  <c r="J2278" i="1"/>
  <c r="J2279" i="1"/>
  <c r="Q2279" i="1" s="1"/>
  <c r="J2280" i="1"/>
  <c r="Q2280" i="1" s="1"/>
  <c r="J2281" i="1"/>
  <c r="J2282" i="1"/>
  <c r="Q2282" i="1" s="1"/>
  <c r="J2283" i="1"/>
  <c r="Q2283" i="1" s="1"/>
  <c r="J2284" i="1"/>
  <c r="Q2284" i="1" s="1"/>
  <c r="J2285" i="1"/>
  <c r="J2286" i="1"/>
  <c r="Q2286" i="1" s="1"/>
  <c r="J2287" i="1"/>
  <c r="Q2287" i="1" s="1"/>
  <c r="J2288" i="1"/>
  <c r="J2289" i="1"/>
  <c r="Q2289" i="1" s="1"/>
  <c r="J2290" i="1"/>
  <c r="J2291" i="1"/>
  <c r="Q2291" i="1" s="1"/>
  <c r="J2292" i="1"/>
  <c r="Q2292" i="1" s="1"/>
  <c r="J2293" i="1"/>
  <c r="J2294" i="1"/>
  <c r="Q2294" i="1" s="1"/>
  <c r="J2295" i="1"/>
  <c r="Q2295" i="1" s="1"/>
  <c r="J2296" i="1"/>
  <c r="Q2296" i="1" s="1"/>
  <c r="J2297" i="1"/>
  <c r="J2298" i="1"/>
  <c r="Q2298" i="1" s="1"/>
  <c r="J2299" i="1"/>
  <c r="Q2299" i="1" s="1"/>
  <c r="J2300" i="1"/>
  <c r="J2301" i="1"/>
  <c r="Q2301" i="1" s="1"/>
  <c r="J2302" i="1"/>
  <c r="J2303" i="1"/>
  <c r="Q2303" i="1" s="1"/>
  <c r="J2304" i="1"/>
  <c r="Q2304" i="1" s="1"/>
  <c r="J2305" i="1"/>
  <c r="J2306" i="1"/>
  <c r="Q2306" i="1" s="1"/>
  <c r="J2307" i="1"/>
  <c r="Q2307" i="1" s="1"/>
  <c r="J2308" i="1"/>
  <c r="Q2308" i="1" s="1"/>
  <c r="J2309" i="1"/>
  <c r="J2310" i="1"/>
  <c r="Q2310" i="1" s="1"/>
  <c r="J2311" i="1"/>
  <c r="Q2311" i="1" s="1"/>
  <c r="J2312" i="1"/>
  <c r="J2313" i="1"/>
  <c r="Q2313" i="1" s="1"/>
  <c r="J2314" i="1"/>
  <c r="J2315" i="1"/>
  <c r="Q2315" i="1" s="1"/>
  <c r="J2316" i="1"/>
  <c r="Q2316" i="1" s="1"/>
  <c r="J2317" i="1"/>
  <c r="J2318" i="1"/>
  <c r="Q2318" i="1" s="1"/>
  <c r="J2319" i="1"/>
  <c r="Q2319" i="1" s="1"/>
  <c r="J2320" i="1"/>
  <c r="Q2320" i="1" s="1"/>
  <c r="J2321" i="1"/>
  <c r="J2322" i="1"/>
  <c r="Q2322" i="1" s="1"/>
  <c r="J2323" i="1"/>
  <c r="Q2323" i="1" s="1"/>
  <c r="J2324" i="1"/>
  <c r="J2325" i="1"/>
  <c r="Q2325" i="1" s="1"/>
  <c r="J2326" i="1"/>
  <c r="J2327" i="1"/>
  <c r="Q2327" i="1" s="1"/>
  <c r="J2328" i="1"/>
  <c r="Q2328" i="1" s="1"/>
  <c r="J2329" i="1"/>
  <c r="J2330" i="1"/>
  <c r="Q2330" i="1" s="1"/>
  <c r="J2331" i="1"/>
  <c r="Q2331" i="1" s="1"/>
  <c r="J2332" i="1"/>
  <c r="Q2332" i="1" s="1"/>
  <c r="J2333" i="1"/>
  <c r="J2334" i="1"/>
  <c r="Q2334" i="1" s="1"/>
  <c r="J2335" i="1"/>
  <c r="Q2335" i="1" s="1"/>
  <c r="J2336" i="1"/>
  <c r="J2337" i="1"/>
  <c r="Q2337" i="1" s="1"/>
  <c r="J2338" i="1"/>
  <c r="J2339" i="1"/>
  <c r="Q2339" i="1" s="1"/>
  <c r="J2340" i="1"/>
  <c r="Q2340" i="1" s="1"/>
  <c r="J2341" i="1"/>
  <c r="J2342" i="1"/>
  <c r="Q2342" i="1" s="1"/>
  <c r="J2343" i="1"/>
  <c r="Q2343" i="1" s="1"/>
  <c r="J2344" i="1"/>
  <c r="Q2344" i="1" s="1"/>
  <c r="J2345" i="1"/>
  <c r="J2346" i="1"/>
  <c r="Q2346" i="1" s="1"/>
  <c r="J2347" i="1"/>
  <c r="Q2347" i="1" s="1"/>
  <c r="J2348" i="1"/>
  <c r="J2349" i="1"/>
  <c r="Q2349" i="1" s="1"/>
  <c r="J2350" i="1"/>
  <c r="J2351" i="1"/>
  <c r="Q2351" i="1" s="1"/>
  <c r="J2352" i="1"/>
  <c r="Q2352" i="1" s="1"/>
  <c r="J2353" i="1"/>
  <c r="J2354" i="1"/>
  <c r="Q2354" i="1" s="1"/>
  <c r="J2355" i="1"/>
  <c r="Q2355" i="1" s="1"/>
  <c r="J2356" i="1"/>
  <c r="Q2356" i="1" s="1"/>
  <c r="J2357" i="1"/>
  <c r="J2358" i="1"/>
  <c r="Q2358" i="1" s="1"/>
  <c r="J2359" i="1"/>
  <c r="Q2359" i="1" s="1"/>
  <c r="J2360" i="1"/>
  <c r="J2361" i="1"/>
  <c r="Q2361" i="1" s="1"/>
  <c r="J2362" i="1"/>
  <c r="J2363" i="1"/>
  <c r="Q2363" i="1" s="1"/>
  <c r="J2364" i="1"/>
  <c r="Q2364" i="1" s="1"/>
  <c r="J2365" i="1"/>
  <c r="J2366" i="1"/>
  <c r="Q2366" i="1" s="1"/>
  <c r="J2367" i="1"/>
  <c r="Q2367" i="1" s="1"/>
  <c r="J2368" i="1"/>
  <c r="Q2368" i="1" s="1"/>
  <c r="J2369" i="1"/>
  <c r="J2370" i="1"/>
  <c r="Q2370" i="1" s="1"/>
  <c r="J2371" i="1"/>
  <c r="Q2371" i="1" s="1"/>
  <c r="J2372" i="1"/>
  <c r="J2373" i="1"/>
  <c r="Q2373" i="1" s="1"/>
  <c r="J2374" i="1"/>
  <c r="J2375" i="1"/>
  <c r="Q2375" i="1" s="1"/>
  <c r="J2376" i="1"/>
  <c r="Q2376" i="1" s="1"/>
  <c r="J2377" i="1"/>
  <c r="J2378" i="1"/>
  <c r="Q2378" i="1" s="1"/>
  <c r="J2379" i="1"/>
  <c r="Q2379" i="1" s="1"/>
  <c r="J2380" i="1"/>
  <c r="Q2380" i="1" s="1"/>
  <c r="J2381" i="1"/>
  <c r="J2382" i="1"/>
  <c r="Q2382" i="1" s="1"/>
  <c r="J2383" i="1"/>
  <c r="Q2383" i="1" s="1"/>
  <c r="J2384" i="1"/>
  <c r="J2385" i="1"/>
  <c r="Q2385" i="1" s="1"/>
  <c r="J2386" i="1"/>
  <c r="J2387" i="1"/>
  <c r="Q2387" i="1" s="1"/>
  <c r="J2388" i="1"/>
  <c r="Q2388" i="1" s="1"/>
  <c r="J2389" i="1"/>
  <c r="J2390" i="1"/>
  <c r="Q2390" i="1" s="1"/>
  <c r="J2391" i="1"/>
  <c r="Q2391" i="1" s="1"/>
  <c r="J2392" i="1"/>
  <c r="Q2392" i="1" s="1"/>
  <c r="J2393" i="1"/>
  <c r="J2394" i="1"/>
  <c r="Q2394" i="1" s="1"/>
  <c r="J2395" i="1"/>
  <c r="Q2395" i="1" s="1"/>
  <c r="J2396" i="1"/>
  <c r="J2397" i="1"/>
  <c r="Q2397" i="1" s="1"/>
  <c r="J2398" i="1"/>
  <c r="J2399" i="1"/>
  <c r="Q2399" i="1" s="1"/>
  <c r="J2400" i="1"/>
  <c r="Q2400" i="1" s="1"/>
  <c r="J2401" i="1"/>
  <c r="J2402" i="1"/>
  <c r="Q2402" i="1" s="1"/>
  <c r="J2403" i="1"/>
  <c r="Q2403" i="1" s="1"/>
  <c r="J2404" i="1"/>
  <c r="Q2404" i="1" s="1"/>
  <c r="J2405" i="1"/>
  <c r="J2406" i="1"/>
  <c r="Q2406" i="1" s="1"/>
  <c r="J2407" i="1"/>
  <c r="Q2407" i="1" s="1"/>
  <c r="J2408" i="1"/>
  <c r="J2409" i="1"/>
  <c r="Q2409" i="1" s="1"/>
  <c r="J2410" i="1"/>
  <c r="J2411" i="1"/>
  <c r="Q2411" i="1" s="1"/>
  <c r="J2412" i="1"/>
  <c r="Q2412" i="1" s="1"/>
  <c r="J2413" i="1"/>
  <c r="J2414" i="1"/>
  <c r="Q2414" i="1" s="1"/>
  <c r="J2415" i="1"/>
  <c r="Q2415" i="1" s="1"/>
  <c r="J2416" i="1"/>
  <c r="Q2416" i="1" s="1"/>
  <c r="J2417" i="1"/>
  <c r="Q2417" i="1" s="1"/>
  <c r="J2418" i="1"/>
  <c r="Q2418" i="1" s="1"/>
  <c r="J2419" i="1"/>
  <c r="Q2419" i="1" s="1"/>
  <c r="J2420" i="1"/>
  <c r="J2421" i="1"/>
  <c r="Q2421" i="1" s="1"/>
  <c r="J2422" i="1"/>
  <c r="J2423" i="1"/>
  <c r="Q2423" i="1" s="1"/>
  <c r="J2424" i="1"/>
  <c r="Q2424" i="1" s="1"/>
  <c r="J2425" i="1"/>
  <c r="J2426" i="1"/>
  <c r="Q2426" i="1" s="1"/>
  <c r="J7" i="1"/>
  <c r="Q7" i="1" s="1"/>
  <c r="AA7" i="1" s="1"/>
  <c r="I2417" i="1" l="1"/>
  <c r="I2405" i="1"/>
  <c r="I2393" i="1"/>
  <c r="I2381" i="1"/>
  <c r="I2369" i="1"/>
  <c r="I2357" i="1"/>
  <c r="I2345" i="1"/>
  <c r="I2333" i="1"/>
  <c r="I2321" i="1"/>
  <c r="I2309" i="1"/>
  <c r="I2297" i="1"/>
  <c r="I2285" i="1"/>
  <c r="I2273" i="1"/>
  <c r="I2261" i="1"/>
  <c r="I2249" i="1"/>
  <c r="I2237" i="1"/>
  <c r="I2225" i="1"/>
  <c r="I2213" i="1"/>
  <c r="I2201" i="1"/>
  <c r="I2189" i="1"/>
  <c r="I2177" i="1"/>
  <c r="I2165" i="1"/>
  <c r="I2153" i="1"/>
  <c r="I2141" i="1"/>
  <c r="I2129" i="1"/>
  <c r="I2117" i="1"/>
  <c r="I2105" i="1"/>
  <c r="I2093" i="1"/>
  <c r="I2081" i="1"/>
  <c r="I2069" i="1"/>
  <c r="I2057" i="1"/>
  <c r="I2045" i="1"/>
  <c r="I2033" i="1"/>
  <c r="I2021" i="1"/>
  <c r="I2009" i="1"/>
  <c r="I1997" i="1"/>
  <c r="I1985" i="1"/>
  <c r="I1973" i="1"/>
  <c r="I1961" i="1"/>
  <c r="I1949" i="1"/>
  <c r="I1937" i="1"/>
  <c r="I1925" i="1"/>
  <c r="I1913" i="1"/>
  <c r="I1901" i="1"/>
  <c r="I1889" i="1"/>
  <c r="I1877" i="1"/>
  <c r="I1865" i="1"/>
  <c r="I1853" i="1"/>
  <c r="I1841" i="1"/>
  <c r="I1829" i="1"/>
  <c r="I1817" i="1"/>
  <c r="I1805" i="1"/>
  <c r="I1793" i="1"/>
  <c r="I1781" i="1"/>
  <c r="I1769" i="1"/>
  <c r="I1757" i="1"/>
  <c r="I1745" i="1"/>
  <c r="I1733" i="1"/>
  <c r="I1721" i="1"/>
  <c r="I1709" i="1"/>
  <c r="I1697" i="1"/>
  <c r="I1685" i="1"/>
  <c r="I1673" i="1"/>
  <c r="I1661" i="1"/>
  <c r="I1649" i="1"/>
  <c r="I1637" i="1"/>
  <c r="I1625" i="1"/>
  <c r="I1613" i="1"/>
  <c r="I1601" i="1"/>
  <c r="I1589" i="1"/>
  <c r="I1577" i="1"/>
  <c r="I1565" i="1"/>
  <c r="I1553" i="1"/>
  <c r="I1541" i="1"/>
  <c r="I1529" i="1"/>
  <c r="I1517" i="1"/>
  <c r="I1505" i="1"/>
  <c r="I1493" i="1"/>
  <c r="I1481" i="1"/>
  <c r="I1469" i="1"/>
  <c r="I1457" i="1"/>
  <c r="I1445" i="1"/>
  <c r="I1433" i="1"/>
  <c r="I1421" i="1"/>
  <c r="I1409" i="1"/>
  <c r="I1397" i="1"/>
  <c r="I1385" i="1"/>
  <c r="I1373" i="1"/>
  <c r="I1361" i="1"/>
  <c r="I1349" i="1"/>
  <c r="I1337" i="1"/>
  <c r="I1325" i="1"/>
  <c r="I1313" i="1"/>
  <c r="I1301" i="1"/>
  <c r="I1289" i="1"/>
  <c r="I1277" i="1"/>
  <c r="I1265" i="1"/>
  <c r="I1253" i="1"/>
  <c r="I1241" i="1"/>
  <c r="I1229" i="1"/>
  <c r="I1217" i="1"/>
  <c r="I1205" i="1"/>
  <c r="I1193" i="1"/>
  <c r="I1181" i="1"/>
  <c r="I1169" i="1"/>
  <c r="I1157" i="1"/>
  <c r="I1145" i="1"/>
  <c r="I1133" i="1"/>
  <c r="I1121" i="1"/>
  <c r="I1109" i="1"/>
  <c r="I1097" i="1"/>
  <c r="I1085" i="1"/>
  <c r="I1073" i="1"/>
  <c r="I1061" i="1"/>
  <c r="I1049" i="1"/>
  <c r="I1037" i="1"/>
  <c r="I1025" i="1"/>
  <c r="I1013" i="1"/>
  <c r="I1001" i="1"/>
  <c r="I989" i="1"/>
  <c r="I977" i="1"/>
  <c r="I965" i="1"/>
  <c r="I953" i="1"/>
  <c r="I941" i="1"/>
  <c r="I929" i="1"/>
  <c r="I917" i="1"/>
  <c r="I905" i="1"/>
  <c r="I893" i="1"/>
  <c r="I881" i="1"/>
  <c r="I869" i="1"/>
  <c r="I857" i="1"/>
  <c r="I845" i="1"/>
  <c r="I833" i="1"/>
  <c r="I821" i="1"/>
  <c r="I809" i="1"/>
  <c r="I797" i="1"/>
  <c r="I785" i="1"/>
  <c r="I773" i="1"/>
  <c r="I761" i="1"/>
  <c r="I749" i="1"/>
  <c r="I737" i="1"/>
  <c r="I725" i="1"/>
  <c r="I713" i="1"/>
  <c r="I701" i="1"/>
  <c r="I689" i="1"/>
  <c r="I677" i="1"/>
  <c r="I665" i="1"/>
  <c r="I653" i="1"/>
  <c r="I641" i="1"/>
  <c r="I629" i="1"/>
  <c r="I617" i="1"/>
  <c r="AG1896" i="1"/>
  <c r="AA1896" i="1"/>
  <c r="AG1752" i="1"/>
  <c r="AA1752" i="1"/>
  <c r="AE1632" i="1"/>
  <c r="AG1632" i="1"/>
  <c r="AA1632" i="1"/>
  <c r="AE1500" i="1"/>
  <c r="AG1500" i="1"/>
  <c r="AA1500" i="1"/>
  <c r="AE1380" i="1"/>
  <c r="AG1380" i="1"/>
  <c r="AA1380" i="1"/>
  <c r="AE1260" i="1"/>
  <c r="AG1260" i="1"/>
  <c r="AA1260" i="1"/>
  <c r="AE1140" i="1"/>
  <c r="AG1140" i="1"/>
  <c r="AA1140" i="1"/>
  <c r="AE1008" i="1"/>
  <c r="AG1008" i="1"/>
  <c r="AA1008" i="1"/>
  <c r="AE900" i="1"/>
  <c r="AG900" i="1"/>
  <c r="AA900" i="1"/>
  <c r="AE780" i="1"/>
  <c r="AG780" i="1"/>
  <c r="AA780" i="1"/>
  <c r="AE204" i="1"/>
  <c r="AG204" i="1"/>
  <c r="AA204" i="1"/>
  <c r="AE132" i="1"/>
  <c r="AG132" i="1"/>
  <c r="AA132" i="1"/>
  <c r="AE36" i="1"/>
  <c r="AG36" i="1"/>
  <c r="AA36" i="1"/>
  <c r="AG1866" i="1"/>
  <c r="AA1866" i="1"/>
  <c r="AG1806" i="1"/>
  <c r="AA1806" i="1"/>
  <c r="AG1758" i="1"/>
  <c r="AA1758" i="1"/>
  <c r="AG1722" i="1"/>
  <c r="AA1722" i="1"/>
  <c r="AG1686" i="1"/>
  <c r="AA1686" i="1"/>
  <c r="AE1626" i="1"/>
  <c r="AG1626" i="1"/>
  <c r="AA1626" i="1"/>
  <c r="AE1578" i="1"/>
  <c r="AG1578" i="1"/>
  <c r="AA1578" i="1"/>
  <c r="AE1530" i="1"/>
  <c r="AG1530" i="1"/>
  <c r="AA1530" i="1"/>
  <c r="AE1494" i="1"/>
  <c r="AG1494" i="1"/>
  <c r="AA1494" i="1"/>
  <c r="AE1434" i="1"/>
  <c r="AG1434" i="1"/>
  <c r="AA1434" i="1"/>
  <c r="AG1398" i="1"/>
  <c r="AA1398" i="1"/>
  <c r="AE1350" i="1"/>
  <c r="AG1350" i="1"/>
  <c r="AA1350" i="1"/>
  <c r="AE1302" i="1"/>
  <c r="AG1302" i="1"/>
  <c r="AA1302" i="1"/>
  <c r="AE1254" i="1"/>
  <c r="AG1254" i="1"/>
  <c r="AA1254" i="1"/>
  <c r="AG1218" i="1"/>
  <c r="AA1218" i="1"/>
  <c r="AE1158" i="1"/>
  <c r="AG1158" i="1"/>
  <c r="AA1158" i="1"/>
  <c r="AE1110" i="1"/>
  <c r="AG1110" i="1"/>
  <c r="AA1110" i="1"/>
  <c r="AE1086" i="1"/>
  <c r="AG1086" i="1"/>
  <c r="AA1086" i="1"/>
  <c r="AE1038" i="1"/>
  <c r="AG1038" i="1"/>
  <c r="AA1038" i="1"/>
  <c r="AE1014" i="1"/>
  <c r="AG1014" i="1"/>
  <c r="AA1014" i="1"/>
  <c r="AE966" i="1"/>
  <c r="AG966" i="1"/>
  <c r="AA966" i="1"/>
  <c r="AE942" i="1"/>
  <c r="AG942" i="1"/>
  <c r="AA942" i="1"/>
  <c r="AE930" i="1"/>
  <c r="AG930" i="1"/>
  <c r="AA930" i="1"/>
  <c r="AE918" i="1"/>
  <c r="AG918" i="1"/>
  <c r="AA918" i="1"/>
  <c r="AE906" i="1"/>
  <c r="AG906" i="1"/>
  <c r="AA906" i="1"/>
  <c r="AE894" i="1"/>
  <c r="AG894" i="1"/>
  <c r="AA894" i="1"/>
  <c r="AE882" i="1"/>
  <c r="AG882" i="1"/>
  <c r="AA882" i="1"/>
  <c r="AE870" i="1"/>
  <c r="AG870" i="1"/>
  <c r="AA870" i="1"/>
  <c r="AE858" i="1"/>
  <c r="AG858" i="1"/>
  <c r="AA858" i="1"/>
  <c r="AE846" i="1"/>
  <c r="AG846" i="1"/>
  <c r="AA846" i="1"/>
  <c r="AE834" i="1"/>
  <c r="AG834" i="1"/>
  <c r="AA834" i="1"/>
  <c r="AE822" i="1"/>
  <c r="AG822" i="1"/>
  <c r="AA822" i="1"/>
  <c r="AE810" i="1"/>
  <c r="AG810" i="1"/>
  <c r="AA810" i="1"/>
  <c r="AE798" i="1"/>
  <c r="AG798" i="1"/>
  <c r="AA798" i="1"/>
  <c r="AE786" i="1"/>
  <c r="AG786" i="1"/>
  <c r="AA786" i="1"/>
  <c r="AE774" i="1"/>
  <c r="AG774" i="1"/>
  <c r="AA774" i="1"/>
  <c r="AE762" i="1"/>
  <c r="AG762" i="1"/>
  <c r="AA762" i="1"/>
  <c r="AE750" i="1"/>
  <c r="AG750" i="1"/>
  <c r="AA750" i="1"/>
  <c r="AE726" i="1"/>
  <c r="AG726" i="1"/>
  <c r="AA726" i="1"/>
  <c r="AE690" i="1"/>
  <c r="AG690" i="1"/>
  <c r="AA690" i="1"/>
  <c r="AE678" i="1"/>
  <c r="AG678" i="1"/>
  <c r="AA678" i="1"/>
  <c r="AE666" i="1"/>
  <c r="AG666" i="1"/>
  <c r="AA666" i="1"/>
  <c r="AE654" i="1"/>
  <c r="AG654" i="1"/>
  <c r="AA654" i="1"/>
  <c r="AE642" i="1"/>
  <c r="AG642" i="1"/>
  <c r="AA642" i="1"/>
  <c r="AE630" i="1"/>
  <c r="AG630" i="1"/>
  <c r="AA630" i="1"/>
  <c r="AE618" i="1"/>
  <c r="AG618" i="1"/>
  <c r="AA618" i="1"/>
  <c r="AE606" i="1"/>
  <c r="AG606" i="1"/>
  <c r="AA606" i="1"/>
  <c r="AE594" i="1"/>
  <c r="AG594" i="1"/>
  <c r="AA594" i="1"/>
  <c r="AE582" i="1"/>
  <c r="AG582" i="1"/>
  <c r="AA582" i="1"/>
  <c r="AE570" i="1"/>
  <c r="AG570" i="1"/>
  <c r="AA570" i="1"/>
  <c r="AE558" i="1"/>
  <c r="AG558" i="1"/>
  <c r="AA558" i="1"/>
  <c r="AE546" i="1"/>
  <c r="AG546" i="1"/>
  <c r="AA546" i="1"/>
  <c r="AE534" i="1"/>
  <c r="AG534" i="1"/>
  <c r="AA534" i="1"/>
  <c r="AE522" i="1"/>
  <c r="AG522" i="1"/>
  <c r="AA522" i="1"/>
  <c r="AE510" i="1"/>
  <c r="AG510" i="1"/>
  <c r="AA510" i="1"/>
  <c r="AE498" i="1"/>
  <c r="AG498" i="1"/>
  <c r="AA498" i="1"/>
  <c r="AE486" i="1"/>
  <c r="AG486" i="1"/>
  <c r="AA486" i="1"/>
  <c r="AE474" i="1"/>
  <c r="AG474" i="1"/>
  <c r="AA474" i="1"/>
  <c r="AE462" i="1"/>
  <c r="AG462" i="1"/>
  <c r="AA462" i="1"/>
  <c r="AE450" i="1"/>
  <c r="AG450" i="1"/>
  <c r="AA450" i="1"/>
  <c r="AE438" i="1"/>
  <c r="AG438" i="1"/>
  <c r="AA438" i="1"/>
  <c r="AE426" i="1"/>
  <c r="AG426" i="1"/>
  <c r="AA426" i="1"/>
  <c r="AE414" i="1"/>
  <c r="AG414" i="1"/>
  <c r="AA414" i="1"/>
  <c r="AE402" i="1"/>
  <c r="AG402" i="1"/>
  <c r="AA402" i="1"/>
  <c r="AE390" i="1"/>
  <c r="AG390" i="1"/>
  <c r="AA390" i="1"/>
  <c r="AE378" i="1"/>
  <c r="AG378" i="1"/>
  <c r="AA378" i="1"/>
  <c r="AE366" i="1"/>
  <c r="AG366" i="1"/>
  <c r="AA366" i="1"/>
  <c r="AE354" i="1"/>
  <c r="AG354" i="1"/>
  <c r="AA354" i="1"/>
  <c r="AE342" i="1"/>
  <c r="AG342" i="1"/>
  <c r="AA342" i="1"/>
  <c r="AE330" i="1"/>
  <c r="AG330" i="1"/>
  <c r="AA330" i="1"/>
  <c r="AE318" i="1"/>
  <c r="AG318" i="1"/>
  <c r="AA318" i="1"/>
  <c r="AE306" i="1"/>
  <c r="AG306" i="1"/>
  <c r="AA306" i="1"/>
  <c r="AG294" i="1"/>
  <c r="AA294" i="1"/>
  <c r="AE282" i="1"/>
  <c r="AG282" i="1"/>
  <c r="AA282" i="1"/>
  <c r="AE270" i="1"/>
  <c r="AG270" i="1"/>
  <c r="AA270" i="1"/>
  <c r="AE258" i="1"/>
  <c r="AG258" i="1"/>
  <c r="AA258" i="1"/>
  <c r="AE246" i="1"/>
  <c r="AG246" i="1"/>
  <c r="AA246" i="1"/>
  <c r="AE234" i="1"/>
  <c r="AG234" i="1"/>
  <c r="AA234" i="1"/>
  <c r="AE222" i="1"/>
  <c r="AG222" i="1"/>
  <c r="AA222" i="1"/>
  <c r="AE210" i="1"/>
  <c r="AG210" i="1"/>
  <c r="AA210" i="1"/>
  <c r="AE198" i="1"/>
  <c r="AG198" i="1"/>
  <c r="AA198" i="1"/>
  <c r="AE186" i="1"/>
  <c r="AG186" i="1"/>
  <c r="AA186" i="1"/>
  <c r="AE174" i="1"/>
  <c r="AG174" i="1"/>
  <c r="AA174" i="1"/>
  <c r="AE162" i="1"/>
  <c r="AG162" i="1"/>
  <c r="AA162" i="1"/>
  <c r="AG150" i="1"/>
  <c r="AA150" i="1"/>
  <c r="AE138" i="1"/>
  <c r="AG138" i="1"/>
  <c r="AA138" i="1"/>
  <c r="AE126" i="1"/>
  <c r="AG126" i="1"/>
  <c r="AA126" i="1"/>
  <c r="AE114" i="1"/>
  <c r="AG114" i="1"/>
  <c r="AA114" i="1"/>
  <c r="AE102" i="1"/>
  <c r="AG102" i="1"/>
  <c r="AA102" i="1"/>
  <c r="AE90" i="1"/>
  <c r="AG90" i="1"/>
  <c r="AA90" i="1"/>
  <c r="AE78" i="1"/>
  <c r="AG78" i="1"/>
  <c r="AA78" i="1"/>
  <c r="AE66" i="1"/>
  <c r="AG66" i="1"/>
  <c r="AA66" i="1"/>
  <c r="AE54" i="1"/>
  <c r="AG54" i="1"/>
  <c r="AA54" i="1"/>
  <c r="AE42" i="1"/>
  <c r="AG42" i="1"/>
  <c r="AA42" i="1"/>
  <c r="AE30" i="1"/>
  <c r="AG30" i="1"/>
  <c r="AA30" i="1"/>
  <c r="AE18" i="1"/>
  <c r="AG18" i="1"/>
  <c r="AA18" i="1"/>
  <c r="AE2412" i="1"/>
  <c r="AG2412" i="1"/>
  <c r="AA2412" i="1"/>
  <c r="AG1812" i="1"/>
  <c r="AA1812" i="1"/>
  <c r="AA1680" i="1"/>
  <c r="AG1680" i="1"/>
  <c r="AE1536" i="1"/>
  <c r="AG1536" i="1"/>
  <c r="AA1536" i="1"/>
  <c r="AE1404" i="1"/>
  <c r="AG1404" i="1"/>
  <c r="AA1404" i="1"/>
  <c r="AE1284" i="1"/>
  <c r="AG1284" i="1"/>
  <c r="AA1284" i="1"/>
  <c r="AE1152" i="1"/>
  <c r="AG1152" i="1"/>
  <c r="AA1152" i="1"/>
  <c r="AE1032" i="1"/>
  <c r="AG1032" i="1"/>
  <c r="AA1032" i="1"/>
  <c r="AE924" i="1"/>
  <c r="AG924" i="1"/>
  <c r="AA924" i="1"/>
  <c r="AE804" i="1"/>
  <c r="AG804" i="1"/>
  <c r="AA804" i="1"/>
  <c r="AE684" i="1"/>
  <c r="AG684" i="1"/>
  <c r="AA684" i="1"/>
  <c r="AE192" i="1"/>
  <c r="AG192" i="1"/>
  <c r="AA192" i="1"/>
  <c r="AG1902" i="1"/>
  <c r="AA1902" i="1"/>
  <c r="AG1854" i="1"/>
  <c r="AA1854" i="1"/>
  <c r="AG1782" i="1"/>
  <c r="AA1782" i="1"/>
  <c r="AG1710" i="1"/>
  <c r="AA1710" i="1"/>
  <c r="AG1662" i="1"/>
  <c r="AA1662" i="1"/>
  <c r="AE1590" i="1"/>
  <c r="AG1590" i="1"/>
  <c r="AA1590" i="1"/>
  <c r="AE1542" i="1"/>
  <c r="AG1542" i="1"/>
  <c r="AA1542" i="1"/>
  <c r="AE1482" i="1"/>
  <c r="AG1482" i="1"/>
  <c r="AA1482" i="1"/>
  <c r="AE1422" i="1"/>
  <c r="AG1422" i="1"/>
  <c r="AA1422" i="1"/>
  <c r="AE1374" i="1"/>
  <c r="AG1374" i="1"/>
  <c r="AA1374" i="1"/>
  <c r="AE1314" i="1"/>
  <c r="AG1314" i="1"/>
  <c r="AA1314" i="1"/>
  <c r="AE1266" i="1"/>
  <c r="AG1266" i="1"/>
  <c r="AA1266" i="1"/>
  <c r="AG1206" i="1"/>
  <c r="AA1206" i="1"/>
  <c r="AE1134" i="1"/>
  <c r="AG1134" i="1"/>
  <c r="AA1134" i="1"/>
  <c r="AE1074" i="1"/>
  <c r="AG1074" i="1"/>
  <c r="AA1074" i="1"/>
  <c r="AE990" i="1"/>
  <c r="AG990" i="1"/>
  <c r="AA990" i="1"/>
  <c r="AE702" i="1"/>
  <c r="AG702" i="1"/>
  <c r="AA702" i="1"/>
  <c r="AE77" i="1"/>
  <c r="AG77" i="1"/>
  <c r="AA77" i="1"/>
  <c r="AE53" i="1"/>
  <c r="AG53" i="1"/>
  <c r="AA53" i="1"/>
  <c r="AE41" i="1"/>
  <c r="AG41" i="1"/>
  <c r="AA41" i="1"/>
  <c r="AE2416" i="1"/>
  <c r="AG2416" i="1"/>
  <c r="AA2416" i="1"/>
  <c r="AE1900" i="1"/>
  <c r="AG1900" i="1"/>
  <c r="AA1900" i="1"/>
  <c r="AE1888" i="1"/>
  <c r="AG1888" i="1"/>
  <c r="AA1888" i="1"/>
  <c r="AE1876" i="1"/>
  <c r="AG1876" i="1"/>
  <c r="AA1876" i="1"/>
  <c r="AE1864" i="1"/>
  <c r="AG1864" i="1"/>
  <c r="AA1864" i="1"/>
  <c r="AE1852" i="1"/>
  <c r="AG1852" i="1"/>
  <c r="AA1852" i="1"/>
  <c r="AE1840" i="1"/>
  <c r="AG1840" i="1"/>
  <c r="AA1840" i="1"/>
  <c r="AE1828" i="1"/>
  <c r="AG1828" i="1"/>
  <c r="AA1828" i="1"/>
  <c r="AE1816" i="1"/>
  <c r="AG1816" i="1"/>
  <c r="AA1816" i="1"/>
  <c r="AE1804" i="1"/>
  <c r="AG1804" i="1"/>
  <c r="AA1804" i="1"/>
  <c r="AE1792" i="1"/>
  <c r="AG1792" i="1"/>
  <c r="AA1792" i="1"/>
  <c r="AE1780" i="1"/>
  <c r="AG1780" i="1"/>
  <c r="AA1780" i="1"/>
  <c r="AE1768" i="1"/>
  <c r="AG1768" i="1"/>
  <c r="AA1768" i="1"/>
  <c r="AE1756" i="1"/>
  <c r="AG1756" i="1"/>
  <c r="AA1756" i="1"/>
  <c r="AE1744" i="1"/>
  <c r="AG1744" i="1"/>
  <c r="AA1744" i="1"/>
  <c r="AE1732" i="1"/>
  <c r="AG1732" i="1"/>
  <c r="AA1732" i="1"/>
  <c r="AE1720" i="1"/>
  <c r="AG1720" i="1"/>
  <c r="AA1720" i="1"/>
  <c r="AE1708" i="1"/>
  <c r="AG1708" i="1"/>
  <c r="AA1708" i="1"/>
  <c r="AE1696" i="1"/>
  <c r="AG1696" i="1"/>
  <c r="AA1696" i="1"/>
  <c r="AE1684" i="1"/>
  <c r="AG1684" i="1"/>
  <c r="AA1684" i="1"/>
  <c r="AE1672" i="1"/>
  <c r="AG1672" i="1"/>
  <c r="AA1672" i="1"/>
  <c r="AE1660" i="1"/>
  <c r="AG1660" i="1"/>
  <c r="AA1660" i="1"/>
  <c r="AE1648" i="1"/>
  <c r="AG1648" i="1"/>
  <c r="AA1648" i="1"/>
  <c r="AE1636" i="1"/>
  <c r="AG1636" i="1"/>
  <c r="AA1636" i="1"/>
  <c r="AE1624" i="1"/>
  <c r="AG1624" i="1"/>
  <c r="AA1624" i="1"/>
  <c r="AE1612" i="1"/>
  <c r="AG1612" i="1"/>
  <c r="AA1612" i="1"/>
  <c r="AE1600" i="1"/>
  <c r="AG1600" i="1"/>
  <c r="AA1600" i="1"/>
  <c r="AE1588" i="1"/>
  <c r="AG1588" i="1"/>
  <c r="AA1588" i="1"/>
  <c r="AG1576" i="1"/>
  <c r="AA1576" i="1"/>
  <c r="AG1564" i="1"/>
  <c r="AA1564" i="1"/>
  <c r="AG1552" i="1"/>
  <c r="AA1552" i="1"/>
  <c r="AG1540" i="1"/>
  <c r="AA1540" i="1"/>
  <c r="AG1528" i="1"/>
  <c r="AA1528" i="1"/>
  <c r="AG1516" i="1"/>
  <c r="AA1516" i="1"/>
  <c r="AG1504" i="1"/>
  <c r="AA1504" i="1"/>
  <c r="AG1492" i="1"/>
  <c r="AA1492" i="1"/>
  <c r="AE1480" i="1"/>
  <c r="AG1480" i="1"/>
  <c r="AA1480" i="1"/>
  <c r="AE1468" i="1"/>
  <c r="AG1468" i="1"/>
  <c r="AA1468" i="1"/>
  <c r="AE1456" i="1"/>
  <c r="AG1456" i="1"/>
  <c r="AA1456" i="1"/>
  <c r="AE1444" i="1"/>
  <c r="AG1444" i="1"/>
  <c r="AA1444" i="1"/>
  <c r="AE1432" i="1"/>
  <c r="AG1432" i="1"/>
  <c r="AA1432" i="1"/>
  <c r="AE1420" i="1"/>
  <c r="AG1420" i="1"/>
  <c r="AA1420" i="1"/>
  <c r="AE1408" i="1"/>
  <c r="AG1408" i="1"/>
  <c r="AA1408" i="1"/>
  <c r="AG1396" i="1"/>
  <c r="AA1396" i="1"/>
  <c r="AG1384" i="1"/>
  <c r="AA1384" i="1"/>
  <c r="AE1372" i="1"/>
  <c r="AG1372" i="1"/>
  <c r="AA1372" i="1"/>
  <c r="AE1360" i="1"/>
  <c r="AG1360" i="1"/>
  <c r="AA1360" i="1"/>
  <c r="AG1884" i="1"/>
  <c r="AA1884" i="1"/>
  <c r="AG1764" i="1"/>
  <c r="AA1764" i="1"/>
  <c r="AG1668" i="1"/>
  <c r="AA1668" i="1"/>
  <c r="AE1548" i="1"/>
  <c r="AG1548" i="1"/>
  <c r="AA1548" i="1"/>
  <c r="AE1428" i="1"/>
  <c r="AG1428" i="1"/>
  <c r="AA1428" i="1"/>
  <c r="AE1308" i="1"/>
  <c r="AG1308" i="1"/>
  <c r="AA1308" i="1"/>
  <c r="AE1176" i="1"/>
  <c r="AG1176" i="1"/>
  <c r="AA1176" i="1"/>
  <c r="AE1044" i="1"/>
  <c r="AG1044" i="1"/>
  <c r="AA1044" i="1"/>
  <c r="AE876" i="1"/>
  <c r="AG876" i="1"/>
  <c r="AA876" i="1"/>
  <c r="AE708" i="1"/>
  <c r="AG708" i="1"/>
  <c r="AA708" i="1"/>
  <c r="AE216" i="1"/>
  <c r="AG216" i="1"/>
  <c r="AA216" i="1"/>
  <c r="AG1830" i="1"/>
  <c r="AA1830" i="1"/>
  <c r="AE1650" i="1"/>
  <c r="AG1650" i="1"/>
  <c r="AA1650" i="1"/>
  <c r="AG1194" i="1"/>
  <c r="AA1194" i="1"/>
  <c r="AG1836" i="1"/>
  <c r="AA1836" i="1"/>
  <c r="AG1704" i="1"/>
  <c r="AA1704" i="1"/>
  <c r="AE1596" i="1"/>
  <c r="AG1596" i="1"/>
  <c r="AA1596" i="1"/>
  <c r="AE1452" i="1"/>
  <c r="AG1452" i="1"/>
  <c r="AA1452" i="1"/>
  <c r="AE1332" i="1"/>
  <c r="AG1332" i="1"/>
  <c r="AA1332" i="1"/>
  <c r="AE1188" i="1"/>
  <c r="AG1188" i="1"/>
  <c r="AA1188" i="1"/>
  <c r="AE1068" i="1"/>
  <c r="AG1068" i="1"/>
  <c r="AA1068" i="1"/>
  <c r="AE960" i="1"/>
  <c r="AA960" i="1"/>
  <c r="AG960" i="1"/>
  <c r="AE840" i="1"/>
  <c r="AG840" i="1"/>
  <c r="AA840" i="1"/>
  <c r="AE744" i="1"/>
  <c r="AG744" i="1"/>
  <c r="AA744" i="1"/>
  <c r="AE180" i="1"/>
  <c r="AG180" i="1"/>
  <c r="AA180" i="1"/>
  <c r="AE96" i="1"/>
  <c r="AG96" i="1"/>
  <c r="AA96" i="1"/>
  <c r="AG1890" i="1"/>
  <c r="AA1890" i="1"/>
  <c r="AG1842" i="1"/>
  <c r="AA1842" i="1"/>
  <c r="AG1794" i="1"/>
  <c r="AA1794" i="1"/>
  <c r="AG1734" i="1"/>
  <c r="AA1734" i="1"/>
  <c r="AG1674" i="1"/>
  <c r="AA1674" i="1"/>
  <c r="AE1614" i="1"/>
  <c r="AG1614" i="1"/>
  <c r="AA1614" i="1"/>
  <c r="AE1554" i="1"/>
  <c r="AG1554" i="1"/>
  <c r="AA1554" i="1"/>
  <c r="AE1506" i="1"/>
  <c r="AG1506" i="1"/>
  <c r="AA1506" i="1"/>
  <c r="AE1458" i="1"/>
  <c r="AG1458" i="1"/>
  <c r="AA1458" i="1"/>
  <c r="AG1386" i="1"/>
  <c r="AA1386" i="1"/>
  <c r="AE1338" i="1"/>
  <c r="AG1338" i="1"/>
  <c r="AA1338" i="1"/>
  <c r="AE1290" i="1"/>
  <c r="AG1290" i="1"/>
  <c r="AA1290" i="1"/>
  <c r="AG1242" i="1"/>
  <c r="AA1242" i="1"/>
  <c r="AE1170" i="1"/>
  <c r="AG1170" i="1"/>
  <c r="AA1170" i="1"/>
  <c r="AE1122" i="1"/>
  <c r="AG1122" i="1"/>
  <c r="AA1122" i="1"/>
  <c r="AE1062" i="1"/>
  <c r="AG1062" i="1"/>
  <c r="AA1062" i="1"/>
  <c r="AE978" i="1"/>
  <c r="AG978" i="1"/>
  <c r="AA978" i="1"/>
  <c r="AE714" i="1"/>
  <c r="AG714" i="1"/>
  <c r="AA714" i="1"/>
  <c r="AE65" i="1"/>
  <c r="AG65" i="1"/>
  <c r="AA65" i="1"/>
  <c r="AE29" i="1"/>
  <c r="AG29" i="1"/>
  <c r="AA29" i="1"/>
  <c r="AG7" i="1"/>
  <c r="AE2415" i="1"/>
  <c r="AG2415" i="1"/>
  <c r="AA2415" i="1"/>
  <c r="AD2426" i="1"/>
  <c r="AG2426" i="1"/>
  <c r="AA2426" i="1"/>
  <c r="AE2414" i="1"/>
  <c r="AG2414" i="1"/>
  <c r="AA2414" i="1"/>
  <c r="AG1920" i="1"/>
  <c r="AG1776" i="1"/>
  <c r="AA1776" i="1"/>
  <c r="AE1644" i="1"/>
  <c r="AG1644" i="1"/>
  <c r="AA1644" i="1"/>
  <c r="AE1512" i="1"/>
  <c r="AG1512" i="1"/>
  <c r="AA1512" i="1"/>
  <c r="AG1392" i="1"/>
  <c r="AA1392" i="1"/>
  <c r="AE1272" i="1"/>
  <c r="AG1272" i="1"/>
  <c r="AA1272" i="1"/>
  <c r="AE1128" i="1"/>
  <c r="AG1128" i="1"/>
  <c r="AA1128" i="1"/>
  <c r="AE1020" i="1"/>
  <c r="AG1020" i="1"/>
  <c r="AA1020" i="1"/>
  <c r="AE888" i="1"/>
  <c r="AG888" i="1"/>
  <c r="AA888" i="1"/>
  <c r="AE768" i="1"/>
  <c r="AG768" i="1"/>
  <c r="AA768" i="1"/>
  <c r="AE2418" i="1"/>
  <c r="AG2418" i="1"/>
  <c r="AA2418" i="1"/>
  <c r="AG1878" i="1"/>
  <c r="AA1878" i="1"/>
  <c r="AG1818" i="1"/>
  <c r="AA1818" i="1"/>
  <c r="AG1770" i="1"/>
  <c r="AA1770" i="1"/>
  <c r="AG1746" i="1"/>
  <c r="AA1746" i="1"/>
  <c r="AG1698" i="1"/>
  <c r="AA1698" i="1"/>
  <c r="AE1638" i="1"/>
  <c r="AG1638" i="1"/>
  <c r="AA1638" i="1"/>
  <c r="AE1602" i="1"/>
  <c r="AG1602" i="1"/>
  <c r="AA1602" i="1"/>
  <c r="AE1566" i="1"/>
  <c r="AG1566" i="1"/>
  <c r="AA1566" i="1"/>
  <c r="AE1518" i="1"/>
  <c r="AG1518" i="1"/>
  <c r="AA1518" i="1"/>
  <c r="AE1470" i="1"/>
  <c r="AG1470" i="1"/>
  <c r="AA1470" i="1"/>
  <c r="AE1446" i="1"/>
  <c r="AG1446" i="1"/>
  <c r="AA1446" i="1"/>
  <c r="AE1410" i="1"/>
  <c r="AG1410" i="1"/>
  <c r="AA1410" i="1"/>
  <c r="AE1362" i="1"/>
  <c r="AG1362" i="1"/>
  <c r="AA1362" i="1"/>
  <c r="AE1326" i="1"/>
  <c r="AG1326" i="1"/>
  <c r="AA1326" i="1"/>
  <c r="AE1278" i="1"/>
  <c r="AG1278" i="1"/>
  <c r="AA1278" i="1"/>
  <c r="AG1230" i="1"/>
  <c r="AA1230" i="1"/>
  <c r="AE1182" i="1"/>
  <c r="AG1182" i="1"/>
  <c r="AA1182" i="1"/>
  <c r="AE1146" i="1"/>
  <c r="AG1146" i="1"/>
  <c r="AA1146" i="1"/>
  <c r="AE1098" i="1"/>
  <c r="AG1098" i="1"/>
  <c r="AA1098" i="1"/>
  <c r="AE1050" i="1"/>
  <c r="AG1050" i="1"/>
  <c r="AA1050" i="1"/>
  <c r="AE1026" i="1"/>
  <c r="AG1026" i="1"/>
  <c r="AA1026" i="1"/>
  <c r="AE1002" i="1"/>
  <c r="AG1002" i="1"/>
  <c r="AA1002" i="1"/>
  <c r="AE954" i="1"/>
  <c r="AG954" i="1"/>
  <c r="AA954" i="1"/>
  <c r="AE738" i="1"/>
  <c r="AG738" i="1"/>
  <c r="AA738" i="1"/>
  <c r="AC2417" i="1"/>
  <c r="AG2417" i="1"/>
  <c r="AA2417" i="1"/>
  <c r="AG1849" i="1"/>
  <c r="AA1849" i="1"/>
  <c r="AG1837" i="1"/>
  <c r="AA1837" i="1"/>
  <c r="AG1825" i="1"/>
  <c r="AA1825" i="1"/>
  <c r="AG1777" i="1"/>
  <c r="AA1777" i="1"/>
  <c r="AG1765" i="1"/>
  <c r="AA1765" i="1"/>
  <c r="AG1753" i="1"/>
  <c r="AA1753" i="1"/>
  <c r="AG1681" i="1"/>
  <c r="AA1681" i="1"/>
  <c r="AE1585" i="1"/>
  <c r="AG1585" i="1"/>
  <c r="AA1585" i="1"/>
  <c r="AG1800" i="1"/>
  <c r="AA1800" i="1"/>
  <c r="AG1692" i="1"/>
  <c r="AA1692" i="1"/>
  <c r="AE1572" i="1"/>
  <c r="AG1572" i="1"/>
  <c r="AA1572" i="1"/>
  <c r="AE1464" i="1"/>
  <c r="AG1464" i="1"/>
  <c r="AA1464" i="1"/>
  <c r="AE1344" i="1"/>
  <c r="AG1344" i="1"/>
  <c r="AA1344" i="1"/>
  <c r="AG1212" i="1"/>
  <c r="AA1212" i="1"/>
  <c r="AE1080" i="1"/>
  <c r="AG1080" i="1"/>
  <c r="AA1080" i="1"/>
  <c r="AE912" i="1"/>
  <c r="AG912" i="1"/>
  <c r="AA912" i="1"/>
  <c r="AE720" i="1"/>
  <c r="AG720" i="1"/>
  <c r="AA720" i="1"/>
  <c r="AE228" i="1"/>
  <c r="AG228" i="1"/>
  <c r="AA228" i="1"/>
  <c r="AG1932" i="1"/>
  <c r="AG1788" i="1"/>
  <c r="AA1788" i="1"/>
  <c r="AG1656" i="1"/>
  <c r="AA1656" i="1"/>
  <c r="AE1524" i="1"/>
  <c r="AG1524" i="1"/>
  <c r="AA1524" i="1"/>
  <c r="AE1416" i="1"/>
  <c r="AG1416" i="1"/>
  <c r="AA1416" i="1"/>
  <c r="AE1296" i="1"/>
  <c r="AG1296" i="1"/>
  <c r="AA1296" i="1"/>
  <c r="AE1164" i="1"/>
  <c r="AG1164" i="1"/>
  <c r="AA1164" i="1"/>
  <c r="AE1056" i="1"/>
  <c r="AG1056" i="1"/>
  <c r="AA1056" i="1"/>
  <c r="AE936" i="1"/>
  <c r="AG936" i="1"/>
  <c r="AA936" i="1"/>
  <c r="AE816" i="1"/>
  <c r="AG816" i="1"/>
  <c r="AA816" i="1"/>
  <c r="AE696" i="1"/>
  <c r="AG696" i="1"/>
  <c r="AA696" i="1"/>
  <c r="AE252" i="1"/>
  <c r="AG252" i="1"/>
  <c r="AA252" i="1"/>
  <c r="AE84" i="1"/>
  <c r="AG84" i="1"/>
  <c r="AA84" i="1"/>
  <c r="AE2411" i="1"/>
  <c r="AG2411" i="1"/>
  <c r="AA2411" i="1"/>
  <c r="AG1823" i="1"/>
  <c r="AA1823" i="1"/>
  <c r="AG1751" i="1"/>
  <c r="AA1751" i="1"/>
  <c r="AG1667" i="1"/>
  <c r="AA1667" i="1"/>
  <c r="AE1583" i="1"/>
  <c r="AG1583" i="1"/>
  <c r="AA1583" i="1"/>
  <c r="AE1523" i="1"/>
  <c r="AG1523" i="1"/>
  <c r="AA1523" i="1"/>
  <c r="AE1439" i="1"/>
  <c r="AG1439" i="1"/>
  <c r="AA1439" i="1"/>
  <c r="AE1379" i="1"/>
  <c r="AG1379" i="1"/>
  <c r="AA1379" i="1"/>
  <c r="AE1295" i="1"/>
  <c r="AG1295" i="1"/>
  <c r="AA1295" i="1"/>
  <c r="AE1211" i="1"/>
  <c r="AG1211" i="1"/>
  <c r="AA1211" i="1"/>
  <c r="AE1139" i="1"/>
  <c r="AG1139" i="1"/>
  <c r="AA1139" i="1"/>
  <c r="AE1079" i="1"/>
  <c r="AG1079" i="1"/>
  <c r="AA1079" i="1"/>
  <c r="AE1007" i="1"/>
  <c r="AG1007" i="1"/>
  <c r="AA1007" i="1"/>
  <c r="AE947" i="1"/>
  <c r="AG947" i="1"/>
  <c r="AA947" i="1"/>
  <c r="AE875" i="1"/>
  <c r="AG875" i="1"/>
  <c r="AA875" i="1"/>
  <c r="AE803" i="1"/>
  <c r="AG803" i="1"/>
  <c r="AA803" i="1"/>
  <c r="AE731" i="1"/>
  <c r="AG731" i="1"/>
  <c r="AA731" i="1"/>
  <c r="AE647" i="1"/>
  <c r="AG647" i="1"/>
  <c r="AA647" i="1"/>
  <c r="AE563" i="1"/>
  <c r="AG563" i="1"/>
  <c r="AA563" i="1"/>
  <c r="AE467" i="1"/>
  <c r="AG467" i="1"/>
  <c r="AA467" i="1"/>
  <c r="AE371" i="1"/>
  <c r="AG371" i="1"/>
  <c r="AA371" i="1"/>
  <c r="AE203" i="1"/>
  <c r="AG203" i="1"/>
  <c r="AA203" i="1"/>
  <c r="AE2424" i="1"/>
  <c r="AG2424" i="1"/>
  <c r="AA2424" i="1"/>
  <c r="AG1824" i="1"/>
  <c r="AA1824" i="1"/>
  <c r="AE1560" i="1"/>
  <c r="AG1560" i="1"/>
  <c r="AA1560" i="1"/>
  <c r="AG1248" i="1"/>
  <c r="AA1248" i="1"/>
  <c r="AE972" i="1"/>
  <c r="AG972" i="1"/>
  <c r="AA972" i="1"/>
  <c r="AG1871" i="1"/>
  <c r="AA1871" i="1"/>
  <c r="AG1775" i="1"/>
  <c r="AA1775" i="1"/>
  <c r="AG1703" i="1"/>
  <c r="AA1703" i="1"/>
  <c r="AE1631" i="1"/>
  <c r="AG1631" i="1"/>
  <c r="AA1631" i="1"/>
  <c r="AE1547" i="1"/>
  <c r="AG1547" i="1"/>
  <c r="AA1547" i="1"/>
  <c r="AE1475" i="1"/>
  <c r="AG1475" i="1"/>
  <c r="AA1475" i="1"/>
  <c r="AE1391" i="1"/>
  <c r="AG1391" i="1"/>
  <c r="AA1391" i="1"/>
  <c r="AE1331" i="1"/>
  <c r="AG1331" i="1"/>
  <c r="AA1331" i="1"/>
  <c r="AE1247" i="1"/>
  <c r="AG1247" i="1"/>
  <c r="AA1247" i="1"/>
  <c r="AG1187" i="1"/>
  <c r="AA1187" i="1"/>
  <c r="AE1115" i="1"/>
  <c r="AG1115" i="1"/>
  <c r="AA1115" i="1"/>
  <c r="AG1043" i="1"/>
  <c r="AA1043" i="1"/>
  <c r="AE959" i="1"/>
  <c r="AG959" i="1"/>
  <c r="AA959" i="1"/>
  <c r="AE863" i="1"/>
  <c r="AG863" i="1"/>
  <c r="AA863" i="1"/>
  <c r="AE779" i="1"/>
  <c r="AG779" i="1"/>
  <c r="AA779" i="1"/>
  <c r="AE695" i="1"/>
  <c r="AG695" i="1"/>
  <c r="AA695" i="1"/>
  <c r="AE611" i="1"/>
  <c r="AG611" i="1"/>
  <c r="AA611" i="1"/>
  <c r="AE551" i="1"/>
  <c r="AG551" i="1"/>
  <c r="AA551" i="1"/>
  <c r="AE479" i="1"/>
  <c r="AG479" i="1"/>
  <c r="AA479" i="1"/>
  <c r="AE407" i="1"/>
  <c r="AG407" i="1"/>
  <c r="AA407" i="1"/>
  <c r="AE323" i="1"/>
  <c r="AG323" i="1"/>
  <c r="AA323" i="1"/>
  <c r="AE239" i="1"/>
  <c r="AG239" i="1"/>
  <c r="AA239" i="1"/>
  <c r="AE179" i="1"/>
  <c r="AG179" i="1"/>
  <c r="AA179" i="1"/>
  <c r="AE131" i="1"/>
  <c r="AG131" i="1"/>
  <c r="AA131" i="1"/>
  <c r="AE83" i="1"/>
  <c r="AG83" i="1"/>
  <c r="AA83" i="1"/>
  <c r="AE23" i="1"/>
  <c r="AG23" i="1"/>
  <c r="AA23" i="1"/>
  <c r="AG1872" i="1"/>
  <c r="AA1872" i="1"/>
  <c r="AG1740" i="1"/>
  <c r="AA1740" i="1"/>
  <c r="AE1620" i="1"/>
  <c r="AG1620" i="1"/>
  <c r="AA1620" i="1"/>
  <c r="AE1488" i="1"/>
  <c r="AG1488" i="1"/>
  <c r="AA1488" i="1"/>
  <c r="AE1368" i="1"/>
  <c r="AG1368" i="1"/>
  <c r="AA1368" i="1"/>
  <c r="AG1236" i="1"/>
  <c r="AA1236" i="1"/>
  <c r="AE1104" i="1"/>
  <c r="AG1104" i="1"/>
  <c r="AA1104" i="1"/>
  <c r="AE984" i="1"/>
  <c r="AG984" i="1"/>
  <c r="AA984" i="1"/>
  <c r="AE852" i="1"/>
  <c r="AG852" i="1"/>
  <c r="AA852" i="1"/>
  <c r="AE756" i="1"/>
  <c r="AG756" i="1"/>
  <c r="AA756" i="1"/>
  <c r="AE240" i="1"/>
  <c r="AG240" i="1"/>
  <c r="AA240" i="1"/>
  <c r="AE144" i="1"/>
  <c r="AG144" i="1"/>
  <c r="AA144" i="1"/>
  <c r="AE108" i="1"/>
  <c r="AG108" i="1"/>
  <c r="AA108" i="1"/>
  <c r="AE60" i="1"/>
  <c r="AG60" i="1"/>
  <c r="AA60" i="1"/>
  <c r="AE24" i="1"/>
  <c r="AG24" i="1"/>
  <c r="AA24" i="1"/>
  <c r="AG2087" i="1"/>
  <c r="AG1895" i="1"/>
  <c r="AA1895" i="1"/>
  <c r="AG1859" i="1"/>
  <c r="AA1859" i="1"/>
  <c r="AG1811" i="1"/>
  <c r="AA1811" i="1"/>
  <c r="AG1763" i="1"/>
  <c r="AA1763" i="1"/>
  <c r="AG1715" i="1"/>
  <c r="AA1715" i="1"/>
  <c r="AG1679" i="1"/>
  <c r="AA1679" i="1"/>
  <c r="AE1619" i="1"/>
  <c r="AG1619" i="1"/>
  <c r="AA1619" i="1"/>
  <c r="AE1571" i="1"/>
  <c r="AG1571" i="1"/>
  <c r="AA1571" i="1"/>
  <c r="AE1511" i="1"/>
  <c r="AG1511" i="1"/>
  <c r="AA1511" i="1"/>
  <c r="AE1463" i="1"/>
  <c r="AG1463" i="1"/>
  <c r="AA1463" i="1"/>
  <c r="AE1427" i="1"/>
  <c r="AG1427" i="1"/>
  <c r="AA1427" i="1"/>
  <c r="AE1367" i="1"/>
  <c r="AG1367" i="1"/>
  <c r="AA1367" i="1"/>
  <c r="AE1307" i="1"/>
  <c r="AG1307" i="1"/>
  <c r="AA1307" i="1"/>
  <c r="AE1259" i="1"/>
  <c r="AG1259" i="1"/>
  <c r="AA1259" i="1"/>
  <c r="AG1199" i="1"/>
  <c r="AA1199" i="1"/>
  <c r="AE1151" i="1"/>
  <c r="AG1151" i="1"/>
  <c r="AA1151" i="1"/>
  <c r="AG1103" i="1"/>
  <c r="AA1103" i="1"/>
  <c r="AE1055" i="1"/>
  <c r="AG1055" i="1"/>
  <c r="AA1055" i="1"/>
  <c r="AE995" i="1"/>
  <c r="AG995" i="1"/>
  <c r="AA995" i="1"/>
  <c r="AE935" i="1"/>
  <c r="AG935" i="1"/>
  <c r="AA935" i="1"/>
  <c r="AE899" i="1"/>
  <c r="AG899" i="1"/>
  <c r="AA899" i="1"/>
  <c r="AE851" i="1"/>
  <c r="AG851" i="1"/>
  <c r="AA851" i="1"/>
  <c r="AE815" i="1"/>
  <c r="AG815" i="1"/>
  <c r="AA815" i="1"/>
  <c r="AE755" i="1"/>
  <c r="AG755" i="1"/>
  <c r="AA755" i="1"/>
  <c r="AE719" i="1"/>
  <c r="AG719" i="1"/>
  <c r="AA719" i="1"/>
  <c r="AE671" i="1"/>
  <c r="AG671" i="1"/>
  <c r="AA671" i="1"/>
  <c r="AE623" i="1"/>
  <c r="AG623" i="1"/>
  <c r="AA623" i="1"/>
  <c r="AE587" i="1"/>
  <c r="AG587" i="1"/>
  <c r="AA587" i="1"/>
  <c r="AE527" i="1"/>
  <c r="AG527" i="1"/>
  <c r="AA527" i="1"/>
  <c r="AE491" i="1"/>
  <c r="AG491" i="1"/>
  <c r="AA491" i="1"/>
  <c r="AE443" i="1"/>
  <c r="AG443" i="1"/>
  <c r="AA443" i="1"/>
  <c r="AE395" i="1"/>
  <c r="AG395" i="1"/>
  <c r="AA395" i="1"/>
  <c r="AE347" i="1"/>
  <c r="AG347" i="1"/>
  <c r="AA347" i="1"/>
  <c r="AE311" i="1"/>
  <c r="AG311" i="1"/>
  <c r="AA311" i="1"/>
  <c r="AE275" i="1"/>
  <c r="AG275" i="1"/>
  <c r="AA275" i="1"/>
  <c r="AE227" i="1"/>
  <c r="AG227" i="1"/>
  <c r="AA227" i="1"/>
  <c r="AE167" i="1"/>
  <c r="AG167" i="1"/>
  <c r="AA167" i="1"/>
  <c r="AG1848" i="1"/>
  <c r="AA1848" i="1"/>
  <c r="AG1716" i="1"/>
  <c r="AA1716" i="1"/>
  <c r="AE1584" i="1"/>
  <c r="AG1584" i="1"/>
  <c r="AA1584" i="1"/>
  <c r="AE1440" i="1"/>
  <c r="AG1440" i="1"/>
  <c r="AA1440" i="1"/>
  <c r="AE1320" i="1"/>
  <c r="AG1320" i="1"/>
  <c r="AA1320" i="1"/>
  <c r="AG1200" i="1"/>
  <c r="AA1200" i="1"/>
  <c r="AE1092" i="1"/>
  <c r="AG1092" i="1"/>
  <c r="AA1092" i="1"/>
  <c r="AE948" i="1"/>
  <c r="AG948" i="1"/>
  <c r="AA948" i="1"/>
  <c r="AG828" i="1"/>
  <c r="AA828" i="1"/>
  <c r="AE732" i="1"/>
  <c r="AG732" i="1"/>
  <c r="AA732" i="1"/>
  <c r="AE168" i="1"/>
  <c r="AG168" i="1"/>
  <c r="AA168" i="1"/>
  <c r="AE72" i="1"/>
  <c r="AG72" i="1"/>
  <c r="AA72" i="1"/>
  <c r="AE2423" i="1"/>
  <c r="AG2423" i="1"/>
  <c r="AA2423" i="1"/>
  <c r="AG1847" i="1"/>
  <c r="AA1847" i="1"/>
  <c r="AG1787" i="1"/>
  <c r="AA1787" i="1"/>
  <c r="AG1727" i="1"/>
  <c r="AA1727" i="1"/>
  <c r="AG1655" i="1"/>
  <c r="AA1655" i="1"/>
  <c r="AE1595" i="1"/>
  <c r="AG1595" i="1"/>
  <c r="AA1595" i="1"/>
  <c r="AG1535" i="1"/>
  <c r="AA1535" i="1"/>
  <c r="AE1487" i="1"/>
  <c r="AG1487" i="1"/>
  <c r="AA1487" i="1"/>
  <c r="AE1415" i="1"/>
  <c r="AG1415" i="1"/>
  <c r="AA1415" i="1"/>
  <c r="AE1343" i="1"/>
  <c r="AG1343" i="1"/>
  <c r="AA1343" i="1"/>
  <c r="AG1283" i="1"/>
  <c r="AA1283" i="1"/>
  <c r="AG1235" i="1"/>
  <c r="AA1235" i="1"/>
  <c r="AE1163" i="1"/>
  <c r="AG1163" i="1"/>
  <c r="AA1163" i="1"/>
  <c r="AG1091" i="1"/>
  <c r="AA1091" i="1"/>
  <c r="AE1031" i="1"/>
  <c r="AG1031" i="1"/>
  <c r="AA1031" i="1"/>
  <c r="AE971" i="1"/>
  <c r="AG971" i="1"/>
  <c r="AA971" i="1"/>
  <c r="AE911" i="1"/>
  <c r="AG911" i="1"/>
  <c r="AA911" i="1"/>
  <c r="AE839" i="1"/>
  <c r="AG839" i="1"/>
  <c r="AA839" i="1"/>
  <c r="AE767" i="1"/>
  <c r="AG767" i="1"/>
  <c r="AA767" i="1"/>
  <c r="AE707" i="1"/>
  <c r="AG707" i="1"/>
  <c r="AA707" i="1"/>
  <c r="AE635" i="1"/>
  <c r="AG635" i="1"/>
  <c r="AA635" i="1"/>
  <c r="AE575" i="1"/>
  <c r="AG575" i="1"/>
  <c r="AA575" i="1"/>
  <c r="AE515" i="1"/>
  <c r="AG515" i="1"/>
  <c r="AA515" i="1"/>
  <c r="AE431" i="1"/>
  <c r="AG431" i="1"/>
  <c r="AA431" i="1"/>
  <c r="AE359" i="1"/>
  <c r="AG359" i="1"/>
  <c r="AA359" i="1"/>
  <c r="AE299" i="1"/>
  <c r="AG299" i="1"/>
  <c r="AA299" i="1"/>
  <c r="AE251" i="1"/>
  <c r="AG251" i="1"/>
  <c r="AA251" i="1"/>
  <c r="AE191" i="1"/>
  <c r="AG191" i="1"/>
  <c r="AA191" i="1"/>
  <c r="AE143" i="1"/>
  <c r="AG143" i="1"/>
  <c r="AA143" i="1"/>
  <c r="AE107" i="1"/>
  <c r="AG107" i="1"/>
  <c r="AA107" i="1"/>
  <c r="AE59" i="1"/>
  <c r="AG59" i="1"/>
  <c r="AA59" i="1"/>
  <c r="AE2421" i="1"/>
  <c r="AG2421" i="1"/>
  <c r="AA2421" i="1"/>
  <c r="AE2409" i="1"/>
  <c r="AG2409" i="1"/>
  <c r="AA2409" i="1"/>
  <c r="AG1860" i="1"/>
  <c r="AA1860" i="1"/>
  <c r="AG1728" i="1"/>
  <c r="AA1728" i="1"/>
  <c r="AE1608" i="1"/>
  <c r="AG1608" i="1"/>
  <c r="AA1608" i="1"/>
  <c r="AE1476" i="1"/>
  <c r="AG1476" i="1"/>
  <c r="AA1476" i="1"/>
  <c r="AE1356" i="1"/>
  <c r="AG1356" i="1"/>
  <c r="AA1356" i="1"/>
  <c r="AG1224" i="1"/>
  <c r="AA1224" i="1"/>
  <c r="AE1116" i="1"/>
  <c r="AG1116" i="1"/>
  <c r="AA1116" i="1"/>
  <c r="AE996" i="1"/>
  <c r="AG996" i="1"/>
  <c r="AA996" i="1"/>
  <c r="AE864" i="1"/>
  <c r="AG864" i="1"/>
  <c r="AA864" i="1"/>
  <c r="AE792" i="1"/>
  <c r="AG792" i="1"/>
  <c r="AA792" i="1"/>
  <c r="AE264" i="1"/>
  <c r="AG264" i="1"/>
  <c r="AA264" i="1"/>
  <c r="AE156" i="1"/>
  <c r="AG156" i="1"/>
  <c r="AA156" i="1"/>
  <c r="AE120" i="1"/>
  <c r="AG120" i="1"/>
  <c r="AA120" i="1"/>
  <c r="AE48" i="1"/>
  <c r="AG48" i="1"/>
  <c r="AA48" i="1"/>
  <c r="AE12" i="1"/>
  <c r="AG12" i="1"/>
  <c r="AA12" i="1"/>
  <c r="AG2375" i="1"/>
  <c r="AG1883" i="1"/>
  <c r="AA1883" i="1"/>
  <c r="AG1835" i="1"/>
  <c r="AA1835" i="1"/>
  <c r="AG1799" i="1"/>
  <c r="AA1799" i="1"/>
  <c r="AG1739" i="1"/>
  <c r="AA1739" i="1"/>
  <c r="AG1691" i="1"/>
  <c r="AA1691" i="1"/>
  <c r="AE1643" i="1"/>
  <c r="AG1643" i="1"/>
  <c r="AA1643" i="1"/>
  <c r="AE1607" i="1"/>
  <c r="AG1607" i="1"/>
  <c r="AA1607" i="1"/>
  <c r="AE1559" i="1"/>
  <c r="AG1559" i="1"/>
  <c r="AA1559" i="1"/>
  <c r="AG1499" i="1"/>
  <c r="AA1499" i="1"/>
  <c r="AE1451" i="1"/>
  <c r="AG1451" i="1"/>
  <c r="AA1451" i="1"/>
  <c r="AE1403" i="1"/>
  <c r="AG1403" i="1"/>
  <c r="AA1403" i="1"/>
  <c r="AE1355" i="1"/>
  <c r="AG1355" i="1"/>
  <c r="AA1355" i="1"/>
  <c r="AG1319" i="1"/>
  <c r="AA1319" i="1"/>
  <c r="AE1271" i="1"/>
  <c r="AG1271" i="1"/>
  <c r="AA1271" i="1"/>
  <c r="AG1223" i="1"/>
  <c r="AA1223" i="1"/>
  <c r="AE1175" i="1"/>
  <c r="AG1175" i="1"/>
  <c r="AA1175" i="1"/>
  <c r="AE1127" i="1"/>
  <c r="AG1127" i="1"/>
  <c r="AA1127" i="1"/>
  <c r="AG1067" i="1"/>
  <c r="AA1067" i="1"/>
  <c r="AE1019" i="1"/>
  <c r="AG1019" i="1"/>
  <c r="AA1019" i="1"/>
  <c r="AE983" i="1"/>
  <c r="AG983" i="1"/>
  <c r="AA983" i="1"/>
  <c r="AE923" i="1"/>
  <c r="AG923" i="1"/>
  <c r="AA923" i="1"/>
  <c r="AE887" i="1"/>
  <c r="AG887" i="1"/>
  <c r="AA887" i="1"/>
  <c r="AE827" i="1"/>
  <c r="AG827" i="1"/>
  <c r="AA827" i="1"/>
  <c r="AE791" i="1"/>
  <c r="AG791" i="1"/>
  <c r="AA791" i="1"/>
  <c r="AE743" i="1"/>
  <c r="AG743" i="1"/>
  <c r="AA743" i="1"/>
  <c r="AE683" i="1"/>
  <c r="AG683" i="1"/>
  <c r="AA683" i="1"/>
  <c r="AE659" i="1"/>
  <c r="AG659" i="1"/>
  <c r="AA659" i="1"/>
  <c r="AE599" i="1"/>
  <c r="AG599" i="1"/>
  <c r="AA599" i="1"/>
  <c r="AE539" i="1"/>
  <c r="AG539" i="1"/>
  <c r="AA539" i="1"/>
  <c r="AE503" i="1"/>
  <c r="AG503" i="1"/>
  <c r="AA503" i="1"/>
  <c r="AE455" i="1"/>
  <c r="AG455" i="1"/>
  <c r="AA455" i="1"/>
  <c r="AE419" i="1"/>
  <c r="AG419" i="1"/>
  <c r="AA419" i="1"/>
  <c r="AE383" i="1"/>
  <c r="AG383" i="1"/>
  <c r="AA383" i="1"/>
  <c r="AE335" i="1"/>
  <c r="AG335" i="1"/>
  <c r="AA335" i="1"/>
  <c r="AE287" i="1"/>
  <c r="AG287" i="1"/>
  <c r="AA287" i="1"/>
  <c r="AE263" i="1"/>
  <c r="AG263" i="1"/>
  <c r="AA263" i="1"/>
  <c r="AE215" i="1"/>
  <c r="AG215" i="1"/>
  <c r="AA215" i="1"/>
  <c r="AE155" i="1"/>
  <c r="AG155" i="1"/>
  <c r="AA155" i="1"/>
  <c r="AE119" i="1"/>
  <c r="AG119" i="1"/>
  <c r="AA119" i="1"/>
  <c r="AE95" i="1"/>
  <c r="AG95" i="1"/>
  <c r="AA95" i="1"/>
  <c r="AE71" i="1"/>
  <c r="AG71" i="1"/>
  <c r="AA71" i="1"/>
  <c r="AE47" i="1"/>
  <c r="AG47" i="1"/>
  <c r="AA47" i="1"/>
  <c r="AE35" i="1"/>
  <c r="AG35" i="1"/>
  <c r="AA35" i="1"/>
  <c r="AE11" i="1"/>
  <c r="AG11" i="1"/>
  <c r="AA11" i="1"/>
  <c r="AC2419" i="1"/>
  <c r="AG2419" i="1"/>
  <c r="AA2419" i="1"/>
  <c r="AA1905" i="1"/>
  <c r="AA1893" i="1"/>
  <c r="AA1881" i="1"/>
  <c r="AA1869" i="1"/>
  <c r="AA1857" i="1"/>
  <c r="AA1845" i="1"/>
  <c r="AA1833" i="1"/>
  <c r="AA1821" i="1"/>
  <c r="AA1809" i="1"/>
  <c r="AA1796" i="1"/>
  <c r="AA1773" i="1"/>
  <c r="AA1737" i="1"/>
  <c r="AA1210" i="1"/>
  <c r="AA1880" i="1"/>
  <c r="AA1868" i="1"/>
  <c r="AA1856" i="1"/>
  <c r="AA1844" i="1"/>
  <c r="AA1832" i="1"/>
  <c r="AA1820" i="1"/>
  <c r="AA1808" i="1"/>
  <c r="AA1690" i="1"/>
  <c r="AA1209" i="1"/>
  <c r="AA1065" i="1"/>
  <c r="AE1642" i="1"/>
  <c r="AG1642" i="1"/>
  <c r="AE1630" i="1"/>
  <c r="AG1630" i="1"/>
  <c r="AE1618" i="1"/>
  <c r="AG1618" i="1"/>
  <c r="AE1606" i="1"/>
  <c r="AG1606" i="1"/>
  <c r="AE1594" i="1"/>
  <c r="AG1594" i="1"/>
  <c r="AE1582" i="1"/>
  <c r="AG1582" i="1"/>
  <c r="AE1570" i="1"/>
  <c r="AG1570" i="1"/>
  <c r="AE1558" i="1"/>
  <c r="AG1558" i="1"/>
  <c r="AE1546" i="1"/>
  <c r="AG1546" i="1"/>
  <c r="AE1534" i="1"/>
  <c r="AG1534" i="1"/>
  <c r="AE1522" i="1"/>
  <c r="AG1522" i="1"/>
  <c r="AE1510" i="1"/>
  <c r="AG1510" i="1"/>
  <c r="AE1498" i="1"/>
  <c r="AG1498" i="1"/>
  <c r="AE1486" i="1"/>
  <c r="AG1486" i="1"/>
  <c r="AE1474" i="1"/>
  <c r="AG1474" i="1"/>
  <c r="AE1462" i="1"/>
  <c r="AG1462" i="1"/>
  <c r="AE1450" i="1"/>
  <c r="AG1450" i="1"/>
  <c r="AE1438" i="1"/>
  <c r="AG1438" i="1"/>
  <c r="AE1426" i="1"/>
  <c r="AG1426" i="1"/>
  <c r="AE1414" i="1"/>
  <c r="AG1414" i="1"/>
  <c r="AE1402" i="1"/>
  <c r="AG1402" i="1"/>
  <c r="AE1378" i="1"/>
  <c r="AG1378" i="1"/>
  <c r="AE1366" i="1"/>
  <c r="AG1366" i="1"/>
  <c r="AE1354" i="1"/>
  <c r="AG1354" i="1"/>
  <c r="AE1342" i="1"/>
  <c r="AG1342" i="1"/>
  <c r="AE1330" i="1"/>
  <c r="AG1330" i="1"/>
  <c r="AE1318" i="1"/>
  <c r="AG1318" i="1"/>
  <c r="AE1306" i="1"/>
  <c r="AG1306" i="1"/>
  <c r="AE1294" i="1"/>
  <c r="AG1294" i="1"/>
  <c r="AE1282" i="1"/>
  <c r="AG1282" i="1"/>
  <c r="AE1270" i="1"/>
  <c r="AG1270" i="1"/>
  <c r="AE1258" i="1"/>
  <c r="AG1258" i="1"/>
  <c r="AE1186" i="1"/>
  <c r="AG1186" i="1"/>
  <c r="AE1174" i="1"/>
  <c r="AG1174" i="1"/>
  <c r="AE1162" i="1"/>
  <c r="AG1162" i="1"/>
  <c r="AE1150" i="1"/>
  <c r="AG1150" i="1"/>
  <c r="AE1138" i="1"/>
  <c r="AG1138" i="1"/>
  <c r="AE1126" i="1"/>
  <c r="AG1126" i="1"/>
  <c r="AE1114" i="1"/>
  <c r="AG1114" i="1"/>
  <c r="AE1102" i="1"/>
  <c r="AG1102" i="1"/>
  <c r="AE1090" i="1"/>
  <c r="AG1090" i="1"/>
  <c r="AE1078" i="1"/>
  <c r="AG1078" i="1"/>
  <c r="AE1066" i="1"/>
  <c r="AG1066" i="1"/>
  <c r="AE1054" i="1"/>
  <c r="AG1054" i="1"/>
  <c r="AE1042" i="1"/>
  <c r="AG1042" i="1"/>
  <c r="AE1030" i="1"/>
  <c r="AG1030" i="1"/>
  <c r="AE1018" i="1"/>
  <c r="AG1018" i="1"/>
  <c r="AA1018" i="1"/>
  <c r="AE1006" i="1"/>
  <c r="AG1006" i="1"/>
  <c r="AA1006" i="1"/>
  <c r="AE994" i="1"/>
  <c r="AG994" i="1"/>
  <c r="AA994" i="1"/>
  <c r="AE982" i="1"/>
  <c r="AG982" i="1"/>
  <c r="AE970" i="1"/>
  <c r="AG970" i="1"/>
  <c r="AA970" i="1"/>
  <c r="AE958" i="1"/>
  <c r="AG958" i="1"/>
  <c r="AA958" i="1"/>
  <c r="AE946" i="1"/>
  <c r="AG946" i="1"/>
  <c r="AA946" i="1"/>
  <c r="AE934" i="1"/>
  <c r="AG934" i="1"/>
  <c r="AE922" i="1"/>
  <c r="AG922" i="1"/>
  <c r="AA922" i="1"/>
  <c r="AE910" i="1"/>
  <c r="AG910" i="1"/>
  <c r="AA910" i="1"/>
  <c r="AE898" i="1"/>
  <c r="AG898" i="1"/>
  <c r="AA898" i="1"/>
  <c r="AE886" i="1"/>
  <c r="AG886" i="1"/>
  <c r="AE874" i="1"/>
  <c r="AG874" i="1"/>
  <c r="AA874" i="1"/>
  <c r="AE862" i="1"/>
  <c r="AG862" i="1"/>
  <c r="AA862" i="1"/>
  <c r="AE850" i="1"/>
  <c r="AG850" i="1"/>
  <c r="AA850" i="1"/>
  <c r="AE838" i="1"/>
  <c r="AG838" i="1"/>
  <c r="AE826" i="1"/>
  <c r="AG826" i="1"/>
  <c r="AA826" i="1"/>
  <c r="AE814" i="1"/>
  <c r="AG814" i="1"/>
  <c r="AA814" i="1"/>
  <c r="AE802" i="1"/>
  <c r="AG802" i="1"/>
  <c r="AA802" i="1"/>
  <c r="AE790" i="1"/>
  <c r="AG790" i="1"/>
  <c r="AE778" i="1"/>
  <c r="AG778" i="1"/>
  <c r="AA778" i="1"/>
  <c r="AE766" i="1"/>
  <c r="AG766" i="1"/>
  <c r="AA766" i="1"/>
  <c r="AE754" i="1"/>
  <c r="AG754" i="1"/>
  <c r="AA754" i="1"/>
  <c r="AE742" i="1"/>
  <c r="AG742" i="1"/>
  <c r="AE730" i="1"/>
  <c r="AG730" i="1"/>
  <c r="AA730" i="1"/>
  <c r="AE718" i="1"/>
  <c r="AG718" i="1"/>
  <c r="AA718" i="1"/>
  <c r="AA1903" i="1"/>
  <c r="AA1855" i="1"/>
  <c r="AA1843" i="1"/>
  <c r="AA1831" i="1"/>
  <c r="AA1819" i="1"/>
  <c r="AA1807" i="1"/>
  <c r="AA1689" i="1"/>
  <c r="AA1630" i="1"/>
  <c r="AA1558" i="1"/>
  <c r="AA1486" i="1"/>
  <c r="AA1414" i="1"/>
  <c r="AA1342" i="1"/>
  <c r="AA1270" i="1"/>
  <c r="AA1198" i="1"/>
  <c r="AA1126" i="1"/>
  <c r="AA1054" i="1"/>
  <c r="AG2097" i="1"/>
  <c r="AE1641" i="1"/>
  <c r="AG1641" i="1"/>
  <c r="AE1629" i="1"/>
  <c r="AG1629" i="1"/>
  <c r="AE1617" i="1"/>
  <c r="AG1617" i="1"/>
  <c r="AE1605" i="1"/>
  <c r="AG1605" i="1"/>
  <c r="AE1593" i="1"/>
  <c r="AG1593" i="1"/>
  <c r="AE1581" i="1"/>
  <c r="AG1581" i="1"/>
  <c r="AE1569" i="1"/>
  <c r="AG1569" i="1"/>
  <c r="AE1557" i="1"/>
  <c r="AG1557" i="1"/>
  <c r="AE1545" i="1"/>
  <c r="AG1545" i="1"/>
  <c r="AE1533" i="1"/>
  <c r="AG1533" i="1"/>
  <c r="AE1521" i="1"/>
  <c r="AG1521" i="1"/>
  <c r="AE1509" i="1"/>
  <c r="AG1509" i="1"/>
  <c r="AE1497" i="1"/>
  <c r="AG1497" i="1"/>
  <c r="AE1485" i="1"/>
  <c r="AG1485" i="1"/>
  <c r="AE1473" i="1"/>
  <c r="AG1473" i="1"/>
  <c r="AE1461" i="1"/>
  <c r="AG1461" i="1"/>
  <c r="AE1449" i="1"/>
  <c r="AG1449" i="1"/>
  <c r="AE1437" i="1"/>
  <c r="AG1437" i="1"/>
  <c r="AE1425" i="1"/>
  <c r="AG1425" i="1"/>
  <c r="AE1413" i="1"/>
  <c r="AG1413" i="1"/>
  <c r="AE1401" i="1"/>
  <c r="AG1401" i="1"/>
  <c r="AE1377" i="1"/>
  <c r="AG1377" i="1"/>
  <c r="AE1365" i="1"/>
  <c r="AG1365" i="1"/>
  <c r="AE1353" i="1"/>
  <c r="AG1353" i="1"/>
  <c r="AE1341" i="1"/>
  <c r="AG1341" i="1"/>
  <c r="AE1329" i="1"/>
  <c r="AG1329" i="1"/>
  <c r="AE1317" i="1"/>
  <c r="AG1317" i="1"/>
  <c r="AE1305" i="1"/>
  <c r="AG1305" i="1"/>
  <c r="AE1293" i="1"/>
  <c r="AG1293" i="1"/>
  <c r="AE1281" i="1"/>
  <c r="AG1281" i="1"/>
  <c r="AE1269" i="1"/>
  <c r="AG1269" i="1"/>
  <c r="AE1257" i="1"/>
  <c r="AG1257" i="1"/>
  <c r="AE1185" i="1"/>
  <c r="AG1185" i="1"/>
  <c r="AE1173" i="1"/>
  <c r="AG1173" i="1"/>
  <c r="AE1161" i="1"/>
  <c r="AG1161" i="1"/>
  <c r="AE1149" i="1"/>
  <c r="AG1149" i="1"/>
  <c r="AE1137" i="1"/>
  <c r="AG1137" i="1"/>
  <c r="AE1125" i="1"/>
  <c r="AG1125" i="1"/>
  <c r="AE1113" i="1"/>
  <c r="AG1113" i="1"/>
  <c r="AE1101" i="1"/>
  <c r="AG1101" i="1"/>
  <c r="AE1089" i="1"/>
  <c r="AG1089" i="1"/>
  <c r="AE1053" i="1"/>
  <c r="AG1053" i="1"/>
  <c r="AE1041" i="1"/>
  <c r="AG1041" i="1"/>
  <c r="AE1029" i="1"/>
  <c r="AG1029" i="1"/>
  <c r="AE1017" i="1"/>
  <c r="AG1017" i="1"/>
  <c r="AG1005" i="1"/>
  <c r="AA1005" i="1"/>
  <c r="AE993" i="1"/>
  <c r="AG993" i="1"/>
  <c r="AA993" i="1"/>
  <c r="AE981" i="1"/>
  <c r="AG981" i="1"/>
  <c r="AA981" i="1"/>
  <c r="AE969" i="1"/>
  <c r="AG969" i="1"/>
  <c r="AA969" i="1"/>
  <c r="AE957" i="1"/>
  <c r="AG957" i="1"/>
  <c r="AA957" i="1"/>
  <c r="AE945" i="1"/>
  <c r="AG945" i="1"/>
  <c r="AA945" i="1"/>
  <c r="AE933" i="1"/>
  <c r="AG933" i="1"/>
  <c r="AA933" i="1"/>
  <c r="AE921" i="1"/>
  <c r="AG921" i="1"/>
  <c r="AA921" i="1"/>
  <c r="AE909" i="1"/>
  <c r="AG909" i="1"/>
  <c r="AA909" i="1"/>
  <c r="AE897" i="1"/>
  <c r="AG897" i="1"/>
  <c r="AA897" i="1"/>
  <c r="AE885" i="1"/>
  <c r="AG885" i="1"/>
  <c r="AA885" i="1"/>
  <c r="AE873" i="1"/>
  <c r="AG873" i="1"/>
  <c r="AA873" i="1"/>
  <c r="AE861" i="1"/>
  <c r="AG861" i="1"/>
  <c r="AA861" i="1"/>
  <c r="AE849" i="1"/>
  <c r="AG849" i="1"/>
  <c r="AA849" i="1"/>
  <c r="AE837" i="1"/>
  <c r="AG837" i="1"/>
  <c r="AA837" i="1"/>
  <c r="AE825" i="1"/>
  <c r="AG825" i="1"/>
  <c r="AA825" i="1"/>
  <c r="AE813" i="1"/>
  <c r="AG813" i="1"/>
  <c r="AA813" i="1"/>
  <c r="AE801" i="1"/>
  <c r="AG801" i="1"/>
  <c r="AA801" i="1"/>
  <c r="AE789" i="1"/>
  <c r="AG789" i="1"/>
  <c r="AA789" i="1"/>
  <c r="AE777" i="1"/>
  <c r="AG777" i="1"/>
  <c r="AA777" i="1"/>
  <c r="AE765" i="1"/>
  <c r="AG765" i="1"/>
  <c r="AA765" i="1"/>
  <c r="AE753" i="1"/>
  <c r="AG753" i="1"/>
  <c r="AA753" i="1"/>
  <c r="AE741" i="1"/>
  <c r="AG741" i="1"/>
  <c r="AA741" i="1"/>
  <c r="AE729" i="1"/>
  <c r="AG729" i="1"/>
  <c r="AA729" i="1"/>
  <c r="AE717" i="1"/>
  <c r="AG717" i="1"/>
  <c r="AA717" i="1"/>
  <c r="AE705" i="1"/>
  <c r="AG705" i="1"/>
  <c r="AA705" i="1"/>
  <c r="AE693" i="1"/>
  <c r="AG693" i="1"/>
  <c r="AA693" i="1"/>
  <c r="AE681" i="1"/>
  <c r="AG681" i="1"/>
  <c r="AA681" i="1"/>
  <c r="AE669" i="1"/>
  <c r="AG669" i="1"/>
  <c r="AA669" i="1"/>
  <c r="AE657" i="1"/>
  <c r="AG657" i="1"/>
  <c r="AA657" i="1"/>
  <c r="AE645" i="1"/>
  <c r="AG645" i="1"/>
  <c r="AA645" i="1"/>
  <c r="AE633" i="1"/>
  <c r="AG633" i="1"/>
  <c r="AA633" i="1"/>
  <c r="AE621" i="1"/>
  <c r="AG621" i="1"/>
  <c r="AA621" i="1"/>
  <c r="AE609" i="1"/>
  <c r="AG609" i="1"/>
  <c r="AA609" i="1"/>
  <c r="AE597" i="1"/>
  <c r="AG597" i="1"/>
  <c r="AA597" i="1"/>
  <c r="AE585" i="1"/>
  <c r="AG585" i="1"/>
  <c r="AA585" i="1"/>
  <c r="AE573" i="1"/>
  <c r="AG573" i="1"/>
  <c r="AA573" i="1"/>
  <c r="AE561" i="1"/>
  <c r="AG561" i="1"/>
  <c r="AA561" i="1"/>
  <c r="AE549" i="1"/>
  <c r="AG549" i="1"/>
  <c r="AA549" i="1"/>
  <c r="AE537" i="1"/>
  <c r="AG537" i="1"/>
  <c r="AA537" i="1"/>
  <c r="AE525" i="1"/>
  <c r="AG525" i="1"/>
  <c r="AA525" i="1"/>
  <c r="AE513" i="1"/>
  <c r="AG513" i="1"/>
  <c r="AA513" i="1"/>
  <c r="AE501" i="1"/>
  <c r="AG501" i="1"/>
  <c r="AA501" i="1"/>
  <c r="AE489" i="1"/>
  <c r="AG489" i="1"/>
  <c r="AA489" i="1"/>
  <c r="AE477" i="1"/>
  <c r="AG477" i="1"/>
  <c r="AA477" i="1"/>
  <c r="AE465" i="1"/>
  <c r="AG465" i="1"/>
  <c r="AA465" i="1"/>
  <c r="AE453" i="1"/>
  <c r="AG453" i="1"/>
  <c r="AA453" i="1"/>
  <c r="AE441" i="1"/>
  <c r="AG441" i="1"/>
  <c r="AA441" i="1"/>
  <c r="AE429" i="1"/>
  <c r="AG429" i="1"/>
  <c r="AA429" i="1"/>
  <c r="AE417" i="1"/>
  <c r="AG417" i="1"/>
  <c r="AA417" i="1"/>
  <c r="AE405" i="1"/>
  <c r="AG405" i="1"/>
  <c r="AA405" i="1"/>
  <c r="AE393" i="1"/>
  <c r="AG393" i="1"/>
  <c r="AA393" i="1"/>
  <c r="AE381" i="1"/>
  <c r="AG381" i="1"/>
  <c r="AA381" i="1"/>
  <c r="AE369" i="1"/>
  <c r="AG369" i="1"/>
  <c r="AA369" i="1"/>
  <c r="AE357" i="1"/>
  <c r="AG357" i="1"/>
  <c r="AA357" i="1"/>
  <c r="AE345" i="1"/>
  <c r="AG345" i="1"/>
  <c r="AA345" i="1"/>
  <c r="AE333" i="1"/>
  <c r="AG333" i="1"/>
  <c r="AA333" i="1"/>
  <c r="AE321" i="1"/>
  <c r="AG321" i="1"/>
  <c r="AA321" i="1"/>
  <c r="AE309" i="1"/>
  <c r="AG309" i="1"/>
  <c r="AA309" i="1"/>
  <c r="AE297" i="1"/>
  <c r="AG297" i="1"/>
  <c r="AA297" i="1"/>
  <c r="AE285" i="1"/>
  <c r="AG285" i="1"/>
  <c r="AA285" i="1"/>
  <c r="AE273" i="1"/>
  <c r="AG273" i="1"/>
  <c r="AA273" i="1"/>
  <c r="AE261" i="1"/>
  <c r="AG261" i="1"/>
  <c r="AA261" i="1"/>
  <c r="AE249" i="1"/>
  <c r="AG249" i="1"/>
  <c r="AA249" i="1"/>
  <c r="AE237" i="1"/>
  <c r="AG237" i="1"/>
  <c r="AA237" i="1"/>
  <c r="AE225" i="1"/>
  <c r="AG225" i="1"/>
  <c r="AA225" i="1"/>
  <c r="AE213" i="1"/>
  <c r="AG213" i="1"/>
  <c r="AA213" i="1"/>
  <c r="AE201" i="1"/>
  <c r="AG201" i="1"/>
  <c r="AA201" i="1"/>
  <c r="AE189" i="1"/>
  <c r="AG189" i="1"/>
  <c r="AA189" i="1"/>
  <c r="AE177" i="1"/>
  <c r="AG177" i="1"/>
  <c r="AA177" i="1"/>
  <c r="AE165" i="1"/>
  <c r="AG165" i="1"/>
  <c r="AA165" i="1"/>
  <c r="AE153" i="1"/>
  <c r="AG153" i="1"/>
  <c r="AA153" i="1"/>
  <c r="AE141" i="1"/>
  <c r="AG141" i="1"/>
  <c r="AA141" i="1"/>
  <c r="AE129" i="1"/>
  <c r="AG129" i="1"/>
  <c r="AA129" i="1"/>
  <c r="AE117" i="1"/>
  <c r="AG117" i="1"/>
  <c r="AA117" i="1"/>
  <c r="AE105" i="1"/>
  <c r="AG105" i="1"/>
  <c r="AA105" i="1"/>
  <c r="AE93" i="1"/>
  <c r="AG93" i="1"/>
  <c r="AA93" i="1"/>
  <c r="AE81" i="1"/>
  <c r="AG81" i="1"/>
  <c r="AA81" i="1"/>
  <c r="AE69" i="1"/>
  <c r="AG69" i="1"/>
  <c r="AA69" i="1"/>
  <c r="AE57" i="1"/>
  <c r="AG57" i="1"/>
  <c r="AA57" i="1"/>
  <c r="AE45" i="1"/>
  <c r="AG45" i="1"/>
  <c r="AA45" i="1"/>
  <c r="AE33" i="1"/>
  <c r="AG33" i="1"/>
  <c r="AA33" i="1"/>
  <c r="AE21" i="1"/>
  <c r="AG21" i="1"/>
  <c r="AA21" i="1"/>
  <c r="AE9" i="1"/>
  <c r="AG9" i="1"/>
  <c r="AA9" i="1"/>
  <c r="AA1762" i="1"/>
  <c r="AA1726" i="1"/>
  <c r="AA1629" i="1"/>
  <c r="AA1557" i="1"/>
  <c r="AA1485" i="1"/>
  <c r="AA1413" i="1"/>
  <c r="AA1341" i="1"/>
  <c r="AA1269" i="1"/>
  <c r="AA1197" i="1"/>
  <c r="AA1125" i="1"/>
  <c r="AA1053" i="1"/>
  <c r="AA886" i="1"/>
  <c r="AG1784" i="1"/>
  <c r="AA1784" i="1"/>
  <c r="AG1772" i="1"/>
  <c r="AA1772" i="1"/>
  <c r="AG1760" i="1"/>
  <c r="AA1760" i="1"/>
  <c r="AG1748" i="1"/>
  <c r="AA1748" i="1"/>
  <c r="AG1736" i="1"/>
  <c r="AA1736" i="1"/>
  <c r="AG1724" i="1"/>
  <c r="AA1724" i="1"/>
  <c r="AG1712" i="1"/>
  <c r="AA1712" i="1"/>
  <c r="AG1700" i="1"/>
  <c r="AA1700" i="1"/>
  <c r="AG1688" i="1"/>
  <c r="AA1688" i="1"/>
  <c r="AG1676" i="1"/>
  <c r="AA1676" i="1"/>
  <c r="AG1664" i="1"/>
  <c r="AA1664" i="1"/>
  <c r="AE1652" i="1"/>
  <c r="AG1652" i="1"/>
  <c r="AA1652" i="1"/>
  <c r="AE1640" i="1"/>
  <c r="AG1640" i="1"/>
  <c r="AA1640" i="1"/>
  <c r="AE1628" i="1"/>
  <c r="AG1628" i="1"/>
  <c r="AA1628" i="1"/>
  <c r="AE1616" i="1"/>
  <c r="AG1616" i="1"/>
  <c r="AA1616" i="1"/>
  <c r="AE1604" i="1"/>
  <c r="AG1604" i="1"/>
  <c r="AA1604" i="1"/>
  <c r="AE1592" i="1"/>
  <c r="AG1592" i="1"/>
  <c r="AA1592" i="1"/>
  <c r="AE1580" i="1"/>
  <c r="AG1580" i="1"/>
  <c r="AA1580" i="1"/>
  <c r="AE1568" i="1"/>
  <c r="AG1568" i="1"/>
  <c r="AA1568" i="1"/>
  <c r="AE1556" i="1"/>
  <c r="AG1556" i="1"/>
  <c r="AA1556" i="1"/>
  <c r="AE1544" i="1"/>
  <c r="AG1544" i="1"/>
  <c r="AA1544" i="1"/>
  <c r="AE1532" i="1"/>
  <c r="AG1532" i="1"/>
  <c r="AA1532" i="1"/>
  <c r="AE1520" i="1"/>
  <c r="AG1520" i="1"/>
  <c r="AA1520" i="1"/>
  <c r="AE1508" i="1"/>
  <c r="AG1508" i="1"/>
  <c r="AA1508" i="1"/>
  <c r="AE1496" i="1"/>
  <c r="AG1496" i="1"/>
  <c r="AA1496" i="1"/>
  <c r="AE1484" i="1"/>
  <c r="AG1484" i="1"/>
  <c r="AA1484" i="1"/>
  <c r="AE1472" i="1"/>
  <c r="AG1472" i="1"/>
  <c r="AA1472" i="1"/>
  <c r="AE1460" i="1"/>
  <c r="AG1460" i="1"/>
  <c r="AA1460" i="1"/>
  <c r="AE1448" i="1"/>
  <c r="AG1448" i="1"/>
  <c r="AA1448" i="1"/>
  <c r="AE1436" i="1"/>
  <c r="AG1436" i="1"/>
  <c r="AA1436" i="1"/>
  <c r="AE1424" i="1"/>
  <c r="AG1424" i="1"/>
  <c r="AA1424" i="1"/>
  <c r="AE1412" i="1"/>
  <c r="AG1412" i="1"/>
  <c r="AA1412" i="1"/>
  <c r="AG1400" i="1"/>
  <c r="AA1400" i="1"/>
  <c r="AG1388" i="1"/>
  <c r="AA1388" i="1"/>
  <c r="AE1376" i="1"/>
  <c r="AG1376" i="1"/>
  <c r="AA1376" i="1"/>
  <c r="AE1364" i="1"/>
  <c r="AG1364" i="1"/>
  <c r="AA1364" i="1"/>
  <c r="AE1352" i="1"/>
  <c r="AG1352" i="1"/>
  <c r="AA1352" i="1"/>
  <c r="AE1340" i="1"/>
  <c r="AG1340" i="1"/>
  <c r="AA1340" i="1"/>
  <c r="AE1328" i="1"/>
  <c r="AG1328" i="1"/>
  <c r="AA1328" i="1"/>
  <c r="AE1316" i="1"/>
  <c r="AG1316" i="1"/>
  <c r="AA1316" i="1"/>
  <c r="AE1304" i="1"/>
  <c r="AG1304" i="1"/>
  <c r="AA1304" i="1"/>
  <c r="AE1292" i="1"/>
  <c r="AG1292" i="1"/>
  <c r="AA1292" i="1"/>
  <c r="AG1280" i="1"/>
  <c r="AA1280" i="1"/>
  <c r="AG1268" i="1"/>
  <c r="AA1268" i="1"/>
  <c r="AE1256" i="1"/>
  <c r="AG1256" i="1"/>
  <c r="AA1256" i="1"/>
  <c r="AG1244" i="1"/>
  <c r="AA1244" i="1"/>
  <c r="AE1232" i="1"/>
  <c r="AG1232" i="1"/>
  <c r="AA1232" i="1"/>
  <c r="AG1220" i="1"/>
  <c r="AA1220" i="1"/>
  <c r="AG1208" i="1"/>
  <c r="AA1208" i="1"/>
  <c r="AG1196" i="1"/>
  <c r="AA1196" i="1"/>
  <c r="AE1184" i="1"/>
  <c r="AG1184" i="1"/>
  <c r="AA1184" i="1"/>
  <c r="AE1172" i="1"/>
  <c r="AG1172" i="1"/>
  <c r="AA1172" i="1"/>
  <c r="AE1160" i="1"/>
  <c r="AG1160" i="1"/>
  <c r="AA1160" i="1"/>
  <c r="AE1148" i="1"/>
  <c r="AG1148" i="1"/>
  <c r="AA1148" i="1"/>
  <c r="AG1136" i="1"/>
  <c r="AA1136" i="1"/>
  <c r="AG1124" i="1"/>
  <c r="AA1124" i="1"/>
  <c r="AE1112" i="1"/>
  <c r="AG1112" i="1"/>
  <c r="AA1112" i="1"/>
  <c r="AG1100" i="1"/>
  <c r="AA1100" i="1"/>
  <c r="AE1088" i="1"/>
  <c r="AG1088" i="1"/>
  <c r="AA1088" i="1"/>
  <c r="AG1076" i="1"/>
  <c r="AA1076" i="1"/>
  <c r="AE1064" i="1"/>
  <c r="AG1064" i="1"/>
  <c r="AA1064" i="1"/>
  <c r="AE1052" i="1"/>
  <c r="AG1052" i="1"/>
  <c r="AA1052" i="1"/>
  <c r="AG1040" i="1"/>
  <c r="AA1040" i="1"/>
  <c r="AE1028" i="1"/>
  <c r="AG1028" i="1"/>
  <c r="AA1028" i="1"/>
  <c r="AE1016" i="1"/>
  <c r="AG1016" i="1"/>
  <c r="AE1004" i="1"/>
  <c r="AG1004" i="1"/>
  <c r="AA1004" i="1"/>
  <c r="AE992" i="1"/>
  <c r="AG992" i="1"/>
  <c r="AA992" i="1"/>
  <c r="AE980" i="1"/>
  <c r="AG980" i="1"/>
  <c r="AA980" i="1"/>
  <c r="AE968" i="1"/>
  <c r="AG968" i="1"/>
  <c r="AA968" i="1"/>
  <c r="AE956" i="1"/>
  <c r="AG956" i="1"/>
  <c r="AA956" i="1"/>
  <c r="AE944" i="1"/>
  <c r="AG944" i="1"/>
  <c r="AA944" i="1"/>
  <c r="AE932" i="1"/>
  <c r="AG932" i="1"/>
  <c r="AA932" i="1"/>
  <c r="AE920" i="1"/>
  <c r="AG920" i="1"/>
  <c r="AA920" i="1"/>
  <c r="AE908" i="1"/>
  <c r="AG908" i="1"/>
  <c r="AA908" i="1"/>
  <c r="AE896" i="1"/>
  <c r="AG896" i="1"/>
  <c r="AA896" i="1"/>
  <c r="AE884" i="1"/>
  <c r="AG884" i="1"/>
  <c r="AA884" i="1"/>
  <c r="AE872" i="1"/>
  <c r="AG872" i="1"/>
  <c r="AA872" i="1"/>
  <c r="AE860" i="1"/>
  <c r="AG860" i="1"/>
  <c r="AA860" i="1"/>
  <c r="AE848" i="1"/>
  <c r="AG848" i="1"/>
  <c r="AA848" i="1"/>
  <c r="AE836" i="1"/>
  <c r="AG836" i="1"/>
  <c r="AA836" i="1"/>
  <c r="AE824" i="1"/>
  <c r="AG824" i="1"/>
  <c r="AA824" i="1"/>
  <c r="AE812" i="1"/>
  <c r="AG812" i="1"/>
  <c r="AA812" i="1"/>
  <c r="AE800" i="1"/>
  <c r="AG800" i="1"/>
  <c r="AA800" i="1"/>
  <c r="AE788" i="1"/>
  <c r="AG788" i="1"/>
  <c r="AA788" i="1"/>
  <c r="AE776" i="1"/>
  <c r="AG776" i="1"/>
  <c r="AA776" i="1"/>
  <c r="AE764" i="1"/>
  <c r="AG764" i="1"/>
  <c r="AA764" i="1"/>
  <c r="AE752" i="1"/>
  <c r="AG752" i="1"/>
  <c r="AA752" i="1"/>
  <c r="AE740" i="1"/>
  <c r="AG740" i="1"/>
  <c r="AA740" i="1"/>
  <c r="AE728" i="1"/>
  <c r="AG728" i="1"/>
  <c r="AA728" i="1"/>
  <c r="AE716" i="1"/>
  <c r="AG716" i="1"/>
  <c r="AA716" i="1"/>
  <c r="AE704" i="1"/>
  <c r="AG704" i="1"/>
  <c r="AA704" i="1"/>
  <c r="AE692" i="1"/>
  <c r="AG692" i="1"/>
  <c r="AA692" i="1"/>
  <c r="AE680" i="1"/>
  <c r="AG680" i="1"/>
  <c r="AA680" i="1"/>
  <c r="AE668" i="1"/>
  <c r="AG668" i="1"/>
  <c r="AA668" i="1"/>
  <c r="AE656" i="1"/>
  <c r="AG656" i="1"/>
  <c r="AA656" i="1"/>
  <c r="AE644" i="1"/>
  <c r="AG644" i="1"/>
  <c r="AA644" i="1"/>
  <c r="AE632" i="1"/>
  <c r="AG632" i="1"/>
  <c r="AA632" i="1"/>
  <c r="AE620" i="1"/>
  <c r="AG620" i="1"/>
  <c r="AA620" i="1"/>
  <c r="AE608" i="1"/>
  <c r="AG608" i="1"/>
  <c r="AA608" i="1"/>
  <c r="AE596" i="1"/>
  <c r="AG596" i="1"/>
  <c r="AA596" i="1"/>
  <c r="AE584" i="1"/>
  <c r="AG584" i="1"/>
  <c r="AA584" i="1"/>
  <c r="AE572" i="1"/>
  <c r="AG572" i="1"/>
  <c r="AA572" i="1"/>
  <c r="AE560" i="1"/>
  <c r="AG560" i="1"/>
  <c r="AA560" i="1"/>
  <c r="AE548" i="1"/>
  <c r="AG548" i="1"/>
  <c r="AA548" i="1"/>
  <c r="AE536" i="1"/>
  <c r="AG536" i="1"/>
  <c r="AA536" i="1"/>
  <c r="AE524" i="1"/>
  <c r="AG524" i="1"/>
  <c r="AA524" i="1"/>
  <c r="AE512" i="1"/>
  <c r="AG512" i="1"/>
  <c r="AA512" i="1"/>
  <c r="AE500" i="1"/>
  <c r="AG500" i="1"/>
  <c r="AA500" i="1"/>
  <c r="AE488" i="1"/>
  <c r="AG488" i="1"/>
  <c r="AA488" i="1"/>
  <c r="AE476" i="1"/>
  <c r="AG476" i="1"/>
  <c r="AA476" i="1"/>
  <c r="AE464" i="1"/>
  <c r="AG464" i="1"/>
  <c r="AA464" i="1"/>
  <c r="AE452" i="1"/>
  <c r="AG452" i="1"/>
  <c r="AA452" i="1"/>
  <c r="AE440" i="1"/>
  <c r="AG440" i="1"/>
  <c r="AA440" i="1"/>
  <c r="AE428" i="1"/>
  <c r="AG428" i="1"/>
  <c r="AA428" i="1"/>
  <c r="AE416" i="1"/>
  <c r="AG416" i="1"/>
  <c r="AA416" i="1"/>
  <c r="AE404" i="1"/>
  <c r="AG404" i="1"/>
  <c r="AA404" i="1"/>
  <c r="AE392" i="1"/>
  <c r="AG392" i="1"/>
  <c r="AA392" i="1"/>
  <c r="AE380" i="1"/>
  <c r="AG380" i="1"/>
  <c r="AA380" i="1"/>
  <c r="AE368" i="1"/>
  <c r="AG368" i="1"/>
  <c r="AA368" i="1"/>
  <c r="AE356" i="1"/>
  <c r="AG356" i="1"/>
  <c r="AA356" i="1"/>
  <c r="AE344" i="1"/>
  <c r="AG344" i="1"/>
  <c r="AA344" i="1"/>
  <c r="AE332" i="1"/>
  <c r="AG332" i="1"/>
  <c r="AA332" i="1"/>
  <c r="AE320" i="1"/>
  <c r="AG320" i="1"/>
  <c r="AA320" i="1"/>
  <c r="AE308" i="1"/>
  <c r="AG308" i="1"/>
  <c r="AA308" i="1"/>
  <c r="AE296" i="1"/>
  <c r="AG296" i="1"/>
  <c r="AA296" i="1"/>
  <c r="AE284" i="1"/>
  <c r="AG284" i="1"/>
  <c r="AA284" i="1"/>
  <c r="AE272" i="1"/>
  <c r="AG272" i="1"/>
  <c r="AA272" i="1"/>
  <c r="AE260" i="1"/>
  <c r="AG260" i="1"/>
  <c r="AA260" i="1"/>
  <c r="AE248" i="1"/>
  <c r="AG248" i="1"/>
  <c r="AA248" i="1"/>
  <c r="AE236" i="1"/>
  <c r="AG236" i="1"/>
  <c r="AA236" i="1"/>
  <c r="AE224" i="1"/>
  <c r="AG224" i="1"/>
  <c r="AA224" i="1"/>
  <c r="AE212" i="1"/>
  <c r="AG212" i="1"/>
  <c r="AA212" i="1"/>
  <c r="AE200" i="1"/>
  <c r="AG200" i="1"/>
  <c r="AA200" i="1"/>
  <c r="AE188" i="1"/>
  <c r="AG188" i="1"/>
  <c r="AA188" i="1"/>
  <c r="AE176" i="1"/>
  <c r="AG176" i="1"/>
  <c r="AA176" i="1"/>
  <c r="AE164" i="1"/>
  <c r="AG164" i="1"/>
  <c r="AA164" i="1"/>
  <c r="AE152" i="1"/>
  <c r="AG152" i="1"/>
  <c r="AA152" i="1"/>
  <c r="AE140" i="1"/>
  <c r="AG140" i="1"/>
  <c r="AA140" i="1"/>
  <c r="AE128" i="1"/>
  <c r="AG128" i="1"/>
  <c r="AA128" i="1"/>
  <c r="AE116" i="1"/>
  <c r="AG116" i="1"/>
  <c r="AA116" i="1"/>
  <c r="AE104" i="1"/>
  <c r="AG104" i="1"/>
  <c r="AA104" i="1"/>
  <c r="AE92" i="1"/>
  <c r="AG92" i="1"/>
  <c r="AA92" i="1"/>
  <c r="AE80" i="1"/>
  <c r="AG80" i="1"/>
  <c r="AA80" i="1"/>
  <c r="AE68" i="1"/>
  <c r="AG68" i="1"/>
  <c r="AA68" i="1"/>
  <c r="AE56" i="1"/>
  <c r="AG56" i="1"/>
  <c r="AA56" i="1"/>
  <c r="AE44" i="1"/>
  <c r="AG44" i="1"/>
  <c r="AA44" i="1"/>
  <c r="AE32" i="1"/>
  <c r="AG32" i="1"/>
  <c r="AA32" i="1"/>
  <c r="AE20" i="1"/>
  <c r="AG20" i="1"/>
  <c r="AA20" i="1"/>
  <c r="AE8" i="1"/>
  <c r="AG8" i="1"/>
  <c r="AA8" i="1"/>
  <c r="AA1761" i="1"/>
  <c r="AA1725" i="1"/>
  <c r="AA1678" i="1"/>
  <c r="AA1618" i="1"/>
  <c r="AA1546" i="1"/>
  <c r="AA1474" i="1"/>
  <c r="AA1402" i="1"/>
  <c r="AA1330" i="1"/>
  <c r="AA1258" i="1"/>
  <c r="AA1186" i="1"/>
  <c r="AA1114" i="1"/>
  <c r="AA1042" i="1"/>
  <c r="AE79" i="1"/>
  <c r="AG79" i="1"/>
  <c r="AA79" i="1"/>
  <c r="AE67" i="1"/>
  <c r="AG67" i="1"/>
  <c r="AA67" i="1"/>
  <c r="AE55" i="1"/>
  <c r="AG55" i="1"/>
  <c r="AA55" i="1"/>
  <c r="AA1791" i="1"/>
  <c r="AA1677" i="1"/>
  <c r="AA1617" i="1"/>
  <c r="AA1545" i="1"/>
  <c r="AA1473" i="1"/>
  <c r="AA1401" i="1"/>
  <c r="AA1329" i="1"/>
  <c r="AA1257" i="1"/>
  <c r="AA1185" i="1"/>
  <c r="AA1113" i="1"/>
  <c r="AA1041" i="1"/>
  <c r="AA838" i="1"/>
  <c r="AA1899" i="1"/>
  <c r="AA1887" i="1"/>
  <c r="AA1875" i="1"/>
  <c r="AA1863" i="1"/>
  <c r="AA1851" i="1"/>
  <c r="AA1839" i="1"/>
  <c r="AA1827" i="1"/>
  <c r="AA1815" i="1"/>
  <c r="AA1803" i="1"/>
  <c r="AA1606" i="1"/>
  <c r="AA1534" i="1"/>
  <c r="AA1462" i="1"/>
  <c r="AA1390" i="1"/>
  <c r="AA1318" i="1"/>
  <c r="AA1246" i="1"/>
  <c r="AA1174" i="1"/>
  <c r="AA1102" i="1"/>
  <c r="AA1030" i="1"/>
  <c r="AA1898" i="1"/>
  <c r="AA1886" i="1"/>
  <c r="AA1874" i="1"/>
  <c r="AA1862" i="1"/>
  <c r="AA1850" i="1"/>
  <c r="AA1838" i="1"/>
  <c r="AA1826" i="1"/>
  <c r="AA1814" i="1"/>
  <c r="AA1802" i="1"/>
  <c r="AA1786" i="1"/>
  <c r="AA1750" i="1"/>
  <c r="AA1714" i="1"/>
  <c r="AA1666" i="1"/>
  <c r="AA1605" i="1"/>
  <c r="AA1533" i="1"/>
  <c r="AA1461" i="1"/>
  <c r="AA1389" i="1"/>
  <c r="AA1317" i="1"/>
  <c r="AA1245" i="1"/>
  <c r="AA1173" i="1"/>
  <c r="AA1101" i="1"/>
  <c r="AA1029" i="1"/>
  <c r="AA790" i="1"/>
  <c r="AE1348" i="1"/>
  <c r="AG1348" i="1"/>
  <c r="AA1348" i="1"/>
  <c r="AE1336" i="1"/>
  <c r="AG1336" i="1"/>
  <c r="AA1336" i="1"/>
  <c r="AE1324" i="1"/>
  <c r="AG1324" i="1"/>
  <c r="AA1324" i="1"/>
  <c r="AE1312" i="1"/>
  <c r="AG1312" i="1"/>
  <c r="AA1312" i="1"/>
  <c r="AE1300" i="1"/>
  <c r="AG1300" i="1"/>
  <c r="AA1300" i="1"/>
  <c r="AE1288" i="1"/>
  <c r="AG1288" i="1"/>
  <c r="AA1288" i="1"/>
  <c r="AE1276" i="1"/>
  <c r="AG1276" i="1"/>
  <c r="AA1276" i="1"/>
  <c r="AE1264" i="1"/>
  <c r="AG1264" i="1"/>
  <c r="AA1264" i="1"/>
  <c r="AG1252" i="1"/>
  <c r="AA1252" i="1"/>
  <c r="AG1240" i="1"/>
  <c r="AA1240" i="1"/>
  <c r="AG1228" i="1"/>
  <c r="AA1228" i="1"/>
  <c r="AG1216" i="1"/>
  <c r="AA1216" i="1"/>
  <c r="AG1204" i="1"/>
  <c r="AA1204" i="1"/>
  <c r="AG1192" i="1"/>
  <c r="AA1192" i="1"/>
  <c r="AE1180" i="1"/>
  <c r="AG1180" i="1"/>
  <c r="AA1180" i="1"/>
  <c r="AE1168" i="1"/>
  <c r="AG1168" i="1"/>
  <c r="AA1168" i="1"/>
  <c r="AE1156" i="1"/>
  <c r="AG1156" i="1"/>
  <c r="AA1156" i="1"/>
  <c r="AE1144" i="1"/>
  <c r="AG1144" i="1"/>
  <c r="AA1144" i="1"/>
  <c r="AE1132" i="1"/>
  <c r="AG1132" i="1"/>
  <c r="AA1132" i="1"/>
  <c r="AE1120" i="1"/>
  <c r="AG1120" i="1"/>
  <c r="AA1120" i="1"/>
  <c r="AE1108" i="1"/>
  <c r="AG1108" i="1"/>
  <c r="AA1108" i="1"/>
  <c r="AE1096" i="1"/>
  <c r="AG1096" i="1"/>
  <c r="AA1096" i="1"/>
  <c r="AE1084" i="1"/>
  <c r="AG1084" i="1"/>
  <c r="AA1084" i="1"/>
  <c r="AE1072" i="1"/>
  <c r="AG1072" i="1"/>
  <c r="AA1072" i="1"/>
  <c r="AE1060" i="1"/>
  <c r="AG1060" i="1"/>
  <c r="AA1060" i="1"/>
  <c r="AE1048" i="1"/>
  <c r="AG1048" i="1"/>
  <c r="AA1048" i="1"/>
  <c r="AE1036" i="1"/>
  <c r="AG1036" i="1"/>
  <c r="AA1036" i="1"/>
  <c r="AE1024" i="1"/>
  <c r="AG1024" i="1"/>
  <c r="AA1024" i="1"/>
  <c r="AE1012" i="1"/>
  <c r="AG1012" i="1"/>
  <c r="AA1012" i="1"/>
  <c r="AE1000" i="1"/>
  <c r="AG1000" i="1"/>
  <c r="AA1000" i="1"/>
  <c r="AE988" i="1"/>
  <c r="AG988" i="1"/>
  <c r="AA988" i="1"/>
  <c r="AE976" i="1"/>
  <c r="AG976" i="1"/>
  <c r="AA976" i="1"/>
  <c r="AE964" i="1"/>
  <c r="AG964" i="1"/>
  <c r="AA964" i="1"/>
  <c r="AE952" i="1"/>
  <c r="AG952" i="1"/>
  <c r="AA952" i="1"/>
  <c r="AE940" i="1"/>
  <c r="AG940" i="1"/>
  <c r="AA940" i="1"/>
  <c r="AE928" i="1"/>
  <c r="AG928" i="1"/>
  <c r="AA928" i="1"/>
  <c r="AE916" i="1"/>
  <c r="AG916" i="1"/>
  <c r="AA916" i="1"/>
  <c r="AE904" i="1"/>
  <c r="AG904" i="1"/>
  <c r="AA904" i="1"/>
  <c r="AE892" i="1"/>
  <c r="AG892" i="1"/>
  <c r="AA892" i="1"/>
  <c r="AE880" i="1"/>
  <c r="AG880" i="1"/>
  <c r="AA880" i="1"/>
  <c r="AE868" i="1"/>
  <c r="AG868" i="1"/>
  <c r="AA868" i="1"/>
  <c r="AE856" i="1"/>
  <c r="AG856" i="1"/>
  <c r="AA856" i="1"/>
  <c r="AE844" i="1"/>
  <c r="AG844" i="1"/>
  <c r="AA844" i="1"/>
  <c r="AE832" i="1"/>
  <c r="AG832" i="1"/>
  <c r="AA832" i="1"/>
  <c r="AE820" i="1"/>
  <c r="AG820" i="1"/>
  <c r="AA820" i="1"/>
  <c r="AE808" i="1"/>
  <c r="AG808" i="1"/>
  <c r="AA808" i="1"/>
  <c r="AE796" i="1"/>
  <c r="AG796" i="1"/>
  <c r="AA796" i="1"/>
  <c r="AE784" i="1"/>
  <c r="AG784" i="1"/>
  <c r="AA784" i="1"/>
  <c r="AE772" i="1"/>
  <c r="AG772" i="1"/>
  <c r="AA772" i="1"/>
  <c r="AE760" i="1"/>
  <c r="AG760" i="1"/>
  <c r="AA760" i="1"/>
  <c r="AE748" i="1"/>
  <c r="AG748" i="1"/>
  <c r="AA748" i="1"/>
  <c r="AE736" i="1"/>
  <c r="AG736" i="1"/>
  <c r="AA736" i="1"/>
  <c r="AE724" i="1"/>
  <c r="AG724" i="1"/>
  <c r="AA724" i="1"/>
  <c r="AE712" i="1"/>
  <c r="AG712" i="1"/>
  <c r="AA712" i="1"/>
  <c r="AE700" i="1"/>
  <c r="AG700" i="1"/>
  <c r="AA700" i="1"/>
  <c r="AE688" i="1"/>
  <c r="AG688" i="1"/>
  <c r="AA688" i="1"/>
  <c r="AE676" i="1"/>
  <c r="AG676" i="1"/>
  <c r="AA676" i="1"/>
  <c r="AE664" i="1"/>
  <c r="AG664" i="1"/>
  <c r="AA664" i="1"/>
  <c r="AE652" i="1"/>
  <c r="AG652" i="1"/>
  <c r="AA652" i="1"/>
  <c r="AE640" i="1"/>
  <c r="AG640" i="1"/>
  <c r="AA640" i="1"/>
  <c r="AE628" i="1"/>
  <c r="AG628" i="1"/>
  <c r="AA628" i="1"/>
  <c r="AE616" i="1"/>
  <c r="AG616" i="1"/>
  <c r="AA616" i="1"/>
  <c r="AE592" i="1"/>
  <c r="AG592" i="1"/>
  <c r="AA592" i="1"/>
  <c r="AE580" i="1"/>
  <c r="AG580" i="1"/>
  <c r="AA580" i="1"/>
  <c r="AE568" i="1"/>
  <c r="AG568" i="1"/>
  <c r="AA568" i="1"/>
  <c r="AE556" i="1"/>
  <c r="AG556" i="1"/>
  <c r="AA556" i="1"/>
  <c r="AE544" i="1"/>
  <c r="AG544" i="1"/>
  <c r="AA544" i="1"/>
  <c r="AE532" i="1"/>
  <c r="AG532" i="1"/>
  <c r="AA532" i="1"/>
  <c r="AE520" i="1"/>
  <c r="AG520" i="1"/>
  <c r="AA520" i="1"/>
  <c r="AE508" i="1"/>
  <c r="AG508" i="1"/>
  <c r="AA508" i="1"/>
  <c r="AE496" i="1"/>
  <c r="AG496" i="1"/>
  <c r="AA496" i="1"/>
  <c r="AE484" i="1"/>
  <c r="AG484" i="1"/>
  <c r="AA484" i="1"/>
  <c r="AE472" i="1"/>
  <c r="AG472" i="1"/>
  <c r="AA472" i="1"/>
  <c r="AE460" i="1"/>
  <c r="AG460" i="1"/>
  <c r="AA460" i="1"/>
  <c r="AE448" i="1"/>
  <c r="AG448" i="1"/>
  <c r="AA448" i="1"/>
  <c r="AE436" i="1"/>
  <c r="AG436" i="1"/>
  <c r="AA436" i="1"/>
  <c r="AE424" i="1"/>
  <c r="AG424" i="1"/>
  <c r="AA424" i="1"/>
  <c r="AE412" i="1"/>
  <c r="AG412" i="1"/>
  <c r="AA412" i="1"/>
  <c r="AE400" i="1"/>
  <c r="AG400" i="1"/>
  <c r="AA400" i="1"/>
  <c r="AE388" i="1"/>
  <c r="AG388" i="1"/>
  <c r="AA388" i="1"/>
  <c r="AE376" i="1"/>
  <c r="AG376" i="1"/>
  <c r="AA376" i="1"/>
  <c r="AE364" i="1"/>
  <c r="AG364" i="1"/>
  <c r="AA364" i="1"/>
  <c r="AE352" i="1"/>
  <c r="AG352" i="1"/>
  <c r="AA352" i="1"/>
  <c r="AE340" i="1"/>
  <c r="AG340" i="1"/>
  <c r="AA340" i="1"/>
  <c r="AE328" i="1"/>
  <c r="AG328" i="1"/>
  <c r="AA328" i="1"/>
  <c r="AE316" i="1"/>
  <c r="AG316" i="1"/>
  <c r="AA316" i="1"/>
  <c r="AE304" i="1"/>
  <c r="AG304" i="1"/>
  <c r="AA304" i="1"/>
  <c r="AE292" i="1"/>
  <c r="AG292" i="1"/>
  <c r="AA292" i="1"/>
  <c r="AE280" i="1"/>
  <c r="AG280" i="1"/>
  <c r="AA280" i="1"/>
  <c r="AE268" i="1"/>
  <c r="AG268" i="1"/>
  <c r="AA268" i="1"/>
  <c r="AE256" i="1"/>
  <c r="AG256" i="1"/>
  <c r="AA256" i="1"/>
  <c r="AE244" i="1"/>
  <c r="AG244" i="1"/>
  <c r="AA244" i="1"/>
  <c r="AE232" i="1"/>
  <c r="AG232" i="1"/>
  <c r="AA232" i="1"/>
  <c r="AE220" i="1"/>
  <c r="AG220" i="1"/>
  <c r="AA220" i="1"/>
  <c r="AE208" i="1"/>
  <c r="AG208" i="1"/>
  <c r="AA208" i="1"/>
  <c r="AE196" i="1"/>
  <c r="AG196" i="1"/>
  <c r="AA196" i="1"/>
  <c r="AE184" i="1"/>
  <c r="AG184" i="1"/>
  <c r="AA184" i="1"/>
  <c r="AE172" i="1"/>
  <c r="AG172" i="1"/>
  <c r="AA172" i="1"/>
  <c r="AE160" i="1"/>
  <c r="AG160" i="1"/>
  <c r="AA160" i="1"/>
  <c r="AE148" i="1"/>
  <c r="AG148" i="1"/>
  <c r="AA148" i="1"/>
  <c r="AE136" i="1"/>
  <c r="AG136" i="1"/>
  <c r="AA136" i="1"/>
  <c r="AE124" i="1"/>
  <c r="AG124" i="1"/>
  <c r="AA124" i="1"/>
  <c r="AE112" i="1"/>
  <c r="AG112" i="1"/>
  <c r="AA112" i="1"/>
  <c r="AE100" i="1"/>
  <c r="AG100" i="1"/>
  <c r="AA100" i="1"/>
  <c r="AE88" i="1"/>
  <c r="AG88" i="1"/>
  <c r="AA88" i="1"/>
  <c r="AE76" i="1"/>
  <c r="AG76" i="1"/>
  <c r="AA76" i="1"/>
  <c r="AE64" i="1"/>
  <c r="AG64" i="1"/>
  <c r="AA64" i="1"/>
  <c r="AE52" i="1"/>
  <c r="AG52" i="1"/>
  <c r="AA52" i="1"/>
  <c r="AE40" i="1"/>
  <c r="AG40" i="1"/>
  <c r="AA40" i="1"/>
  <c r="AE28" i="1"/>
  <c r="AG28" i="1"/>
  <c r="AA28" i="1"/>
  <c r="AE16" i="1"/>
  <c r="AG16" i="1"/>
  <c r="AA16" i="1"/>
  <c r="AA1785" i="1"/>
  <c r="AA1749" i="1"/>
  <c r="AA1713" i="1"/>
  <c r="AA1665" i="1"/>
  <c r="AA1594" i="1"/>
  <c r="AA1522" i="1"/>
  <c r="AA1450" i="1"/>
  <c r="AA1378" i="1"/>
  <c r="AA1306" i="1"/>
  <c r="AA1234" i="1"/>
  <c r="AA1162" i="1"/>
  <c r="AA1090" i="1"/>
  <c r="AA1017" i="1"/>
  <c r="AG1779" i="1"/>
  <c r="AA1779" i="1"/>
  <c r="AG1767" i="1"/>
  <c r="AA1767" i="1"/>
  <c r="AG1755" i="1"/>
  <c r="AA1755" i="1"/>
  <c r="AG1743" i="1"/>
  <c r="AA1743" i="1"/>
  <c r="AG1731" i="1"/>
  <c r="AA1731" i="1"/>
  <c r="AG1719" i="1"/>
  <c r="AA1719" i="1"/>
  <c r="AG1707" i="1"/>
  <c r="AA1707" i="1"/>
  <c r="AG1695" i="1"/>
  <c r="AA1695" i="1"/>
  <c r="AG1683" i="1"/>
  <c r="AA1683" i="1"/>
  <c r="AA1671" i="1"/>
  <c r="AG1671" i="1"/>
  <c r="AG1659" i="1"/>
  <c r="AA1659" i="1"/>
  <c r="AE1647" i="1"/>
  <c r="AG1647" i="1"/>
  <c r="AA1647" i="1"/>
  <c r="AE1635" i="1"/>
  <c r="AG1635" i="1"/>
  <c r="AA1635" i="1"/>
  <c r="AE1623" i="1"/>
  <c r="AG1623" i="1"/>
  <c r="AA1623" i="1"/>
  <c r="AE1611" i="1"/>
  <c r="AG1611" i="1"/>
  <c r="AA1611" i="1"/>
  <c r="AE1599" i="1"/>
  <c r="AG1599" i="1"/>
  <c r="AA1599" i="1"/>
  <c r="AE1587" i="1"/>
  <c r="AG1587" i="1"/>
  <c r="AA1587" i="1"/>
  <c r="AE1575" i="1"/>
  <c r="AG1575" i="1"/>
  <c r="AA1575" i="1"/>
  <c r="AE1563" i="1"/>
  <c r="AG1563" i="1"/>
  <c r="AA1563" i="1"/>
  <c r="AE1551" i="1"/>
  <c r="AG1551" i="1"/>
  <c r="AA1551" i="1"/>
  <c r="AE1539" i="1"/>
  <c r="AG1539" i="1"/>
  <c r="AA1539" i="1"/>
  <c r="AE1527" i="1"/>
  <c r="AG1527" i="1"/>
  <c r="AA1527" i="1"/>
  <c r="AE1515" i="1"/>
  <c r="AG1515" i="1"/>
  <c r="AA1515" i="1"/>
  <c r="AE1503" i="1"/>
  <c r="AG1503" i="1"/>
  <c r="AA1503" i="1"/>
  <c r="AE1491" i="1"/>
  <c r="AG1491" i="1"/>
  <c r="AA1491" i="1"/>
  <c r="AE1467" i="1"/>
  <c r="AG1467" i="1"/>
  <c r="AA1467" i="1"/>
  <c r="AE1455" i="1"/>
  <c r="AG1455" i="1"/>
  <c r="AA1455" i="1"/>
  <c r="AE1443" i="1"/>
  <c r="AG1443" i="1"/>
  <c r="AA1443" i="1"/>
  <c r="AE1431" i="1"/>
  <c r="AG1431" i="1"/>
  <c r="AA1431" i="1"/>
  <c r="AE1419" i="1"/>
  <c r="AG1419" i="1"/>
  <c r="AA1419" i="1"/>
  <c r="AE1407" i="1"/>
  <c r="AG1407" i="1"/>
  <c r="AA1407" i="1"/>
  <c r="AG1395" i="1"/>
  <c r="AA1395" i="1"/>
  <c r="AG1383" i="1"/>
  <c r="AA1383" i="1"/>
  <c r="AE1371" i="1"/>
  <c r="AG1371" i="1"/>
  <c r="AA1371" i="1"/>
  <c r="AE1359" i="1"/>
  <c r="AG1359" i="1"/>
  <c r="AA1359" i="1"/>
  <c r="AE1347" i="1"/>
  <c r="AG1347" i="1"/>
  <c r="AA1347" i="1"/>
  <c r="AE1311" i="1"/>
  <c r="AG1311" i="1"/>
  <c r="AA1311" i="1"/>
  <c r="AE1299" i="1"/>
  <c r="AG1299" i="1"/>
  <c r="AA1299" i="1"/>
  <c r="AE1287" i="1"/>
  <c r="AG1287" i="1"/>
  <c r="AA1287" i="1"/>
  <c r="AE1275" i="1"/>
  <c r="AG1275" i="1"/>
  <c r="AA1275" i="1"/>
  <c r="AE1263" i="1"/>
  <c r="AG1263" i="1"/>
  <c r="AA1263" i="1"/>
  <c r="AG1251" i="1"/>
  <c r="AA1251" i="1"/>
  <c r="AG1239" i="1"/>
  <c r="AA1239" i="1"/>
  <c r="AG1227" i="1"/>
  <c r="AA1227" i="1"/>
  <c r="AG1215" i="1"/>
  <c r="AA1215" i="1"/>
  <c r="AG1203" i="1"/>
  <c r="AA1203" i="1"/>
  <c r="AG1191" i="1"/>
  <c r="AA1191" i="1"/>
  <c r="AE1179" i="1"/>
  <c r="AG1179" i="1"/>
  <c r="AA1179" i="1"/>
  <c r="AE1167" i="1"/>
  <c r="AG1167" i="1"/>
  <c r="AA1167" i="1"/>
  <c r="AE1155" i="1"/>
  <c r="AG1155" i="1"/>
  <c r="AA1155" i="1"/>
  <c r="AE1143" i="1"/>
  <c r="AG1143" i="1"/>
  <c r="AA1143" i="1"/>
  <c r="AE1131" i="1"/>
  <c r="AG1131" i="1"/>
  <c r="AA1131" i="1"/>
  <c r="AE1119" i="1"/>
  <c r="AG1119" i="1"/>
  <c r="AA1119" i="1"/>
  <c r="AE1107" i="1"/>
  <c r="AG1107" i="1"/>
  <c r="AA1107" i="1"/>
  <c r="AE1095" i="1"/>
  <c r="AG1095" i="1"/>
  <c r="AA1095" i="1"/>
  <c r="AE1083" i="1"/>
  <c r="AG1083" i="1"/>
  <c r="AA1083" i="1"/>
  <c r="AE1071" i="1"/>
  <c r="AG1071" i="1"/>
  <c r="AA1071" i="1"/>
  <c r="AE1059" i="1"/>
  <c r="AG1059" i="1"/>
  <c r="AA1059" i="1"/>
  <c r="AE1047" i="1"/>
  <c r="AG1047" i="1"/>
  <c r="AA1047" i="1"/>
  <c r="AE1035" i="1"/>
  <c r="AG1035" i="1"/>
  <c r="AA1035" i="1"/>
  <c r="AE1023" i="1"/>
  <c r="AG1023" i="1"/>
  <c r="AA1023" i="1"/>
  <c r="AE1011" i="1"/>
  <c r="AG1011" i="1"/>
  <c r="AA1011" i="1"/>
  <c r="AE999" i="1"/>
  <c r="AG999" i="1"/>
  <c r="AA999" i="1"/>
  <c r="AE987" i="1"/>
  <c r="AG987" i="1"/>
  <c r="AA987" i="1"/>
  <c r="AE975" i="1"/>
  <c r="AG975" i="1"/>
  <c r="AA975" i="1"/>
  <c r="AE963" i="1"/>
  <c r="AG963" i="1"/>
  <c r="AA963" i="1"/>
  <c r="AE951" i="1"/>
  <c r="AG951" i="1"/>
  <c r="AA951" i="1"/>
  <c r="AE939" i="1"/>
  <c r="AG939" i="1"/>
  <c r="AA939" i="1"/>
  <c r="AE927" i="1"/>
  <c r="AG927" i="1"/>
  <c r="AA927" i="1"/>
  <c r="AE915" i="1"/>
  <c r="AG915" i="1"/>
  <c r="AA915" i="1"/>
  <c r="AE903" i="1"/>
  <c r="AG903" i="1"/>
  <c r="AA903" i="1"/>
  <c r="AE891" i="1"/>
  <c r="AG891" i="1"/>
  <c r="AA891" i="1"/>
  <c r="AE879" i="1"/>
  <c r="AG879" i="1"/>
  <c r="AA879" i="1"/>
  <c r="AE867" i="1"/>
  <c r="AG867" i="1"/>
  <c r="AA867" i="1"/>
  <c r="AE855" i="1"/>
  <c r="AG855" i="1"/>
  <c r="AA855" i="1"/>
  <c r="AE843" i="1"/>
  <c r="AG843" i="1"/>
  <c r="AA843" i="1"/>
  <c r="AG831" i="1"/>
  <c r="AA831" i="1"/>
  <c r="AA1593" i="1"/>
  <c r="AA1521" i="1"/>
  <c r="AA1449" i="1"/>
  <c r="AA1377" i="1"/>
  <c r="AA1305" i="1"/>
  <c r="AA1233" i="1"/>
  <c r="AA1161" i="1"/>
  <c r="AA1089" i="1"/>
  <c r="AA1016" i="1"/>
  <c r="AA742" i="1"/>
  <c r="AG2114" i="1"/>
  <c r="AG1790" i="1"/>
  <c r="AA1790" i="1"/>
  <c r="AG1778" i="1"/>
  <c r="AA1778" i="1"/>
  <c r="AG1766" i="1"/>
  <c r="AA1766" i="1"/>
  <c r="AG1754" i="1"/>
  <c r="AA1754" i="1"/>
  <c r="AG1742" i="1"/>
  <c r="AA1742" i="1"/>
  <c r="AG1730" i="1"/>
  <c r="AA1730" i="1"/>
  <c r="AG1718" i="1"/>
  <c r="AA1718" i="1"/>
  <c r="AG1706" i="1"/>
  <c r="AA1706" i="1"/>
  <c r="AG1694" i="1"/>
  <c r="AA1694" i="1"/>
  <c r="AG1682" i="1"/>
  <c r="AA1682" i="1"/>
  <c r="AG1670" i="1"/>
  <c r="AA1670" i="1"/>
  <c r="AG1658" i="1"/>
  <c r="AA1658" i="1"/>
  <c r="AE1646" i="1"/>
  <c r="AG1646" i="1"/>
  <c r="AA1646" i="1"/>
  <c r="AE1634" i="1"/>
  <c r="AG1634" i="1"/>
  <c r="AA1634" i="1"/>
  <c r="AE1622" i="1"/>
  <c r="AG1622" i="1"/>
  <c r="AA1622" i="1"/>
  <c r="AE1610" i="1"/>
  <c r="AG1610" i="1"/>
  <c r="AA1610" i="1"/>
  <c r="AE1598" i="1"/>
  <c r="AG1598" i="1"/>
  <c r="AA1598" i="1"/>
  <c r="AE1586" i="1"/>
  <c r="AG1586" i="1"/>
  <c r="AA1586" i="1"/>
  <c r="AE1574" i="1"/>
  <c r="AG1574" i="1"/>
  <c r="AA1574" i="1"/>
  <c r="AE1562" i="1"/>
  <c r="AG1562" i="1"/>
  <c r="AA1562" i="1"/>
  <c r="AE1550" i="1"/>
  <c r="AG1550" i="1"/>
  <c r="AA1550" i="1"/>
  <c r="AE1538" i="1"/>
  <c r="AG1538" i="1"/>
  <c r="AA1538" i="1"/>
  <c r="AE1526" i="1"/>
  <c r="AG1526" i="1"/>
  <c r="AA1526" i="1"/>
  <c r="AE1514" i="1"/>
  <c r="AG1514" i="1"/>
  <c r="AA1514" i="1"/>
  <c r="AE1502" i="1"/>
  <c r="AA1502" i="1"/>
  <c r="AG1502" i="1"/>
  <c r="AE1490" i="1"/>
  <c r="AG1490" i="1"/>
  <c r="AA1490" i="1"/>
  <c r="AE1478" i="1"/>
  <c r="AG1478" i="1"/>
  <c r="AA1478" i="1"/>
  <c r="AE1466" i="1"/>
  <c r="AG1466" i="1"/>
  <c r="AA1466" i="1"/>
  <c r="AE1454" i="1"/>
  <c r="AG1454" i="1"/>
  <c r="AA1454" i="1"/>
  <c r="AE1442" i="1"/>
  <c r="AG1442" i="1"/>
  <c r="AA1442" i="1"/>
  <c r="AE1430" i="1"/>
  <c r="AG1430" i="1"/>
  <c r="AA1430" i="1"/>
  <c r="AE1418" i="1"/>
  <c r="AG1418" i="1"/>
  <c r="AA1418" i="1"/>
  <c r="AE1406" i="1"/>
  <c r="AG1406" i="1"/>
  <c r="AA1406" i="1"/>
  <c r="AG1394" i="1"/>
  <c r="AA1394" i="1"/>
  <c r="AG1382" i="1"/>
  <c r="AA1382" i="1"/>
  <c r="AE1370" i="1"/>
  <c r="AG1370" i="1"/>
  <c r="AA1370" i="1"/>
  <c r="AE1358" i="1"/>
  <c r="AG1358" i="1"/>
  <c r="AA1358" i="1"/>
  <c r="AE1346" i="1"/>
  <c r="AG1346" i="1"/>
  <c r="AA1346" i="1"/>
  <c r="AE1334" i="1"/>
  <c r="AG1334" i="1"/>
  <c r="AA1334" i="1"/>
  <c r="AE1322" i="1"/>
  <c r="AG1322" i="1"/>
  <c r="AA1322" i="1"/>
  <c r="AE1310" i="1"/>
  <c r="AG1310" i="1"/>
  <c r="AA1310" i="1"/>
  <c r="AE1298" i="1"/>
  <c r="AG1298" i="1"/>
  <c r="AA1298" i="1"/>
  <c r="AE1286" i="1"/>
  <c r="AG1286" i="1"/>
  <c r="AA1286" i="1"/>
  <c r="AG1274" i="1"/>
  <c r="AA1274" i="1"/>
  <c r="AE1262" i="1"/>
  <c r="AG1262" i="1"/>
  <c r="AA1262" i="1"/>
  <c r="AG1250" i="1"/>
  <c r="AA1250" i="1"/>
  <c r="AG1238" i="1"/>
  <c r="AA1238" i="1"/>
  <c r="AG1226" i="1"/>
  <c r="AA1226" i="1"/>
  <c r="AG1214" i="1"/>
  <c r="AA1214" i="1"/>
  <c r="AG1202" i="1"/>
  <c r="AA1202" i="1"/>
  <c r="AG1190" i="1"/>
  <c r="AA1190" i="1"/>
  <c r="AG1178" i="1"/>
  <c r="AA1178" i="1"/>
  <c r="AE1166" i="1"/>
  <c r="AG1166" i="1"/>
  <c r="AA1166" i="1"/>
  <c r="AG1154" i="1"/>
  <c r="AA1154" i="1"/>
  <c r="AE1142" i="1"/>
  <c r="AG1142" i="1"/>
  <c r="AA1142" i="1"/>
  <c r="AG1130" i="1"/>
  <c r="AA1130" i="1"/>
  <c r="AE1118" i="1"/>
  <c r="AG1118" i="1"/>
  <c r="AA1118" i="1"/>
  <c r="AE1106" i="1"/>
  <c r="AG1106" i="1"/>
  <c r="AA1106" i="1"/>
  <c r="AE1094" i="1"/>
  <c r="AG1094" i="1"/>
  <c r="AA1094" i="1"/>
  <c r="AE1082" i="1"/>
  <c r="AG1082" i="1"/>
  <c r="AA1082" i="1"/>
  <c r="AE1070" i="1"/>
  <c r="AG1070" i="1"/>
  <c r="AA1070" i="1"/>
  <c r="AE1058" i="1"/>
  <c r="AG1058" i="1"/>
  <c r="AA1058" i="1"/>
  <c r="AE1046" i="1"/>
  <c r="AG1046" i="1"/>
  <c r="AA1046" i="1"/>
  <c r="AE1034" i="1"/>
  <c r="AG1034" i="1"/>
  <c r="AA1034" i="1"/>
  <c r="AE1022" i="1"/>
  <c r="AG1022" i="1"/>
  <c r="AA1022" i="1"/>
  <c r="AE1010" i="1"/>
  <c r="AG1010" i="1"/>
  <c r="AA1010" i="1"/>
  <c r="AE998" i="1"/>
  <c r="AG998" i="1"/>
  <c r="AA998" i="1"/>
  <c r="AE986" i="1"/>
  <c r="AG986" i="1"/>
  <c r="AA986" i="1"/>
  <c r="AE974" i="1"/>
  <c r="AG974" i="1"/>
  <c r="AA974" i="1"/>
  <c r="AE962" i="1"/>
  <c r="AG962" i="1"/>
  <c r="AA962" i="1"/>
  <c r="AE950" i="1"/>
  <c r="AG950" i="1"/>
  <c r="AA950" i="1"/>
  <c r="AE938" i="1"/>
  <c r="AG938" i="1"/>
  <c r="AA938" i="1"/>
  <c r="AE926" i="1"/>
  <c r="AG926" i="1"/>
  <c r="AA926" i="1"/>
  <c r="AE914" i="1"/>
  <c r="AG914" i="1"/>
  <c r="AA914" i="1"/>
  <c r="AE902" i="1"/>
  <c r="AG902" i="1"/>
  <c r="AA902" i="1"/>
  <c r="AE890" i="1"/>
  <c r="AG890" i="1"/>
  <c r="AA890" i="1"/>
  <c r="AE878" i="1"/>
  <c r="AG878" i="1"/>
  <c r="AA878" i="1"/>
  <c r="AE866" i="1"/>
  <c r="AG866" i="1"/>
  <c r="AA866" i="1"/>
  <c r="AE854" i="1"/>
  <c r="AG854" i="1"/>
  <c r="AA854" i="1"/>
  <c r="AE842" i="1"/>
  <c r="AG842" i="1"/>
  <c r="AA842" i="1"/>
  <c r="AE830" i="1"/>
  <c r="AG830" i="1"/>
  <c r="AA830" i="1"/>
  <c r="AE818" i="1"/>
  <c r="AG818" i="1"/>
  <c r="AA818" i="1"/>
  <c r="AE806" i="1"/>
  <c r="AG806" i="1"/>
  <c r="AA806" i="1"/>
  <c r="AE794" i="1"/>
  <c r="AG794" i="1"/>
  <c r="AA794" i="1"/>
  <c r="AE782" i="1"/>
  <c r="AG782" i="1"/>
  <c r="AA782" i="1"/>
  <c r="AE770" i="1"/>
  <c r="AG770" i="1"/>
  <c r="AA770" i="1"/>
  <c r="AE758" i="1"/>
  <c r="AG758" i="1"/>
  <c r="AA758" i="1"/>
  <c r="AE746" i="1"/>
  <c r="AG746" i="1"/>
  <c r="AA746" i="1"/>
  <c r="AE734" i="1"/>
  <c r="AG734" i="1"/>
  <c r="AA734" i="1"/>
  <c r="AG722" i="1"/>
  <c r="AA722" i="1"/>
  <c r="AE710" i="1"/>
  <c r="AG710" i="1"/>
  <c r="AA710" i="1"/>
  <c r="AE698" i="1"/>
  <c r="AG698" i="1"/>
  <c r="AA698" i="1"/>
  <c r="AE686" i="1"/>
  <c r="AG686" i="1"/>
  <c r="AA686" i="1"/>
  <c r="AE674" i="1"/>
  <c r="AG674" i="1"/>
  <c r="AA674" i="1"/>
  <c r="AE662" i="1"/>
  <c r="AG662" i="1"/>
  <c r="AA662" i="1"/>
  <c r="AE650" i="1"/>
  <c r="AG650" i="1"/>
  <c r="AA650" i="1"/>
  <c r="AE638" i="1"/>
  <c r="AG638" i="1"/>
  <c r="AA638" i="1"/>
  <c r="AE626" i="1"/>
  <c r="AG626" i="1"/>
  <c r="AA626" i="1"/>
  <c r="AE614" i="1"/>
  <c r="AG614" i="1"/>
  <c r="AA614" i="1"/>
  <c r="AE602" i="1"/>
  <c r="AG602" i="1"/>
  <c r="AA602" i="1"/>
  <c r="AE590" i="1"/>
  <c r="AG590" i="1"/>
  <c r="AA590" i="1"/>
  <c r="AE578" i="1"/>
  <c r="AG578" i="1"/>
  <c r="AA578" i="1"/>
  <c r="AE566" i="1"/>
  <c r="AG566" i="1"/>
  <c r="AA566" i="1"/>
  <c r="AE554" i="1"/>
  <c r="AG554" i="1"/>
  <c r="AA554" i="1"/>
  <c r="AE542" i="1"/>
  <c r="AG542" i="1"/>
  <c r="AA542" i="1"/>
  <c r="AE530" i="1"/>
  <c r="AG530" i="1"/>
  <c r="AA530" i="1"/>
  <c r="AE518" i="1"/>
  <c r="AG518" i="1"/>
  <c r="AA518" i="1"/>
  <c r="AE506" i="1"/>
  <c r="AG506" i="1"/>
  <c r="AA506" i="1"/>
  <c r="AE494" i="1"/>
  <c r="AG494" i="1"/>
  <c r="AA494" i="1"/>
  <c r="AE482" i="1"/>
  <c r="AG482" i="1"/>
  <c r="AA482" i="1"/>
  <c r="AE470" i="1"/>
  <c r="AG470" i="1"/>
  <c r="AA470" i="1"/>
  <c r="AE458" i="1"/>
  <c r="AG458" i="1"/>
  <c r="AA458" i="1"/>
  <c r="AE446" i="1"/>
  <c r="AG446" i="1"/>
  <c r="AA446" i="1"/>
  <c r="AE434" i="1"/>
  <c r="AG434" i="1"/>
  <c r="AA434" i="1"/>
  <c r="AE422" i="1"/>
  <c r="AG422" i="1"/>
  <c r="AA422" i="1"/>
  <c r="AE410" i="1"/>
  <c r="AG410" i="1"/>
  <c r="AA410" i="1"/>
  <c r="AE398" i="1"/>
  <c r="AG398" i="1"/>
  <c r="AA398" i="1"/>
  <c r="AE386" i="1"/>
  <c r="AG386" i="1"/>
  <c r="AA386" i="1"/>
  <c r="AE374" i="1"/>
  <c r="AG374" i="1"/>
  <c r="AA374" i="1"/>
  <c r="AE362" i="1"/>
  <c r="AG362" i="1"/>
  <c r="AA362" i="1"/>
  <c r="AE350" i="1"/>
  <c r="AG350" i="1"/>
  <c r="AA350" i="1"/>
  <c r="AE338" i="1"/>
  <c r="AG338" i="1"/>
  <c r="AA338" i="1"/>
  <c r="AE326" i="1"/>
  <c r="AG326" i="1"/>
  <c r="AA326" i="1"/>
  <c r="AE314" i="1"/>
  <c r="AG314" i="1"/>
  <c r="AA314" i="1"/>
  <c r="AE302" i="1"/>
  <c r="AG302" i="1"/>
  <c r="AA302" i="1"/>
  <c r="AE290" i="1"/>
  <c r="AG290" i="1"/>
  <c r="AA290" i="1"/>
  <c r="AE278" i="1"/>
  <c r="AG278" i="1"/>
  <c r="AA278" i="1"/>
  <c r="AE266" i="1"/>
  <c r="AG266" i="1"/>
  <c r="AA266" i="1"/>
  <c r="AE254" i="1"/>
  <c r="AG254" i="1"/>
  <c r="AA254" i="1"/>
  <c r="AE242" i="1"/>
  <c r="AG242" i="1"/>
  <c r="AA242" i="1"/>
  <c r="AE230" i="1"/>
  <c r="AG230" i="1"/>
  <c r="AA230" i="1"/>
  <c r="AE218" i="1"/>
  <c r="AG218" i="1"/>
  <c r="AA218" i="1"/>
  <c r="AE206" i="1"/>
  <c r="AG206" i="1"/>
  <c r="AA206" i="1"/>
  <c r="AE194" i="1"/>
  <c r="AG194" i="1"/>
  <c r="AA194" i="1"/>
  <c r="AE182" i="1"/>
  <c r="AG182" i="1"/>
  <c r="AA182" i="1"/>
  <c r="AE170" i="1"/>
  <c r="AG170" i="1"/>
  <c r="AA170" i="1"/>
  <c r="AE158" i="1"/>
  <c r="AG158" i="1"/>
  <c r="AA158" i="1"/>
  <c r="AE146" i="1"/>
  <c r="AG146" i="1"/>
  <c r="AA146" i="1"/>
  <c r="AE134" i="1"/>
  <c r="AG134" i="1"/>
  <c r="AA134" i="1"/>
  <c r="AE122" i="1"/>
  <c r="AG122" i="1"/>
  <c r="AA122" i="1"/>
  <c r="AE110" i="1"/>
  <c r="AG110" i="1"/>
  <c r="AA110" i="1"/>
  <c r="AE98" i="1"/>
  <c r="AG98" i="1"/>
  <c r="AA98" i="1"/>
  <c r="AE86" i="1"/>
  <c r="AG86" i="1"/>
  <c r="AA86" i="1"/>
  <c r="AE74" i="1"/>
  <c r="AG74" i="1"/>
  <c r="AA74" i="1"/>
  <c r="AE62" i="1"/>
  <c r="AG62" i="1"/>
  <c r="AA62" i="1"/>
  <c r="AE50" i="1"/>
  <c r="AG50" i="1"/>
  <c r="AA50" i="1"/>
  <c r="AE38" i="1"/>
  <c r="AG38" i="1"/>
  <c r="AA38" i="1"/>
  <c r="AE26" i="1"/>
  <c r="AG26" i="1"/>
  <c r="AA26" i="1"/>
  <c r="AE14" i="1"/>
  <c r="AG14" i="1"/>
  <c r="AA14" i="1"/>
  <c r="AA1798" i="1"/>
  <c r="AA1702" i="1"/>
  <c r="AA1654" i="1"/>
  <c r="AA1582" i="1"/>
  <c r="AA1510" i="1"/>
  <c r="AA1438" i="1"/>
  <c r="AA1366" i="1"/>
  <c r="AA1294" i="1"/>
  <c r="AA1222" i="1"/>
  <c r="AA1150" i="1"/>
  <c r="AA1078" i="1"/>
  <c r="AA1894" i="1"/>
  <c r="AA1882" i="1"/>
  <c r="AA1870" i="1"/>
  <c r="AA1858" i="1"/>
  <c r="AA1846" i="1"/>
  <c r="AA1834" i="1"/>
  <c r="AA1822" i="1"/>
  <c r="AA1810" i="1"/>
  <c r="AA1797" i="1"/>
  <c r="AA1774" i="1"/>
  <c r="AA1738" i="1"/>
  <c r="AA1701" i="1"/>
  <c r="AA1653" i="1"/>
  <c r="AA1581" i="1"/>
  <c r="AA1509" i="1"/>
  <c r="AA1437" i="1"/>
  <c r="AA1365" i="1"/>
  <c r="AA1293" i="1"/>
  <c r="AA1221" i="1"/>
  <c r="AA1149" i="1"/>
  <c r="AA1077" i="1"/>
  <c r="AA982" i="1"/>
  <c r="I1011" i="1"/>
  <c r="I999" i="1"/>
  <c r="I987" i="1"/>
  <c r="I975" i="1"/>
  <c r="I963" i="1"/>
  <c r="I951" i="1"/>
  <c r="I939" i="1"/>
  <c r="I927" i="1"/>
  <c r="I915" i="1"/>
  <c r="I903" i="1"/>
  <c r="I891" i="1"/>
  <c r="I879" i="1"/>
  <c r="I867" i="1"/>
  <c r="I855" i="1"/>
  <c r="I843" i="1"/>
  <c r="I831" i="1"/>
  <c r="I819" i="1"/>
  <c r="I807" i="1"/>
  <c r="I795" i="1"/>
  <c r="I783" i="1"/>
  <c r="I771" i="1"/>
  <c r="I759" i="1"/>
  <c r="I747" i="1"/>
  <c r="I735" i="1"/>
  <c r="I723" i="1"/>
  <c r="I711" i="1"/>
  <c r="I699" i="1"/>
  <c r="I687" i="1"/>
  <c r="I675" i="1"/>
  <c r="I663" i="1"/>
  <c r="I651" i="1"/>
  <c r="I639" i="1"/>
  <c r="I627" i="1"/>
  <c r="I615" i="1"/>
  <c r="I603" i="1"/>
  <c r="I591" i="1"/>
  <c r="I579" i="1"/>
  <c r="I567" i="1"/>
  <c r="I555" i="1"/>
  <c r="I543" i="1"/>
  <c r="I531" i="1"/>
  <c r="I519" i="1"/>
  <c r="I507" i="1"/>
  <c r="I495" i="1"/>
  <c r="I483" i="1"/>
  <c r="I471" i="1"/>
  <c r="I459" i="1"/>
  <c r="I447" i="1"/>
  <c r="I435" i="1"/>
  <c r="I423" i="1"/>
  <c r="I411" i="1"/>
  <c r="I399" i="1"/>
  <c r="I387" i="1"/>
  <c r="I375" i="1"/>
  <c r="I363" i="1"/>
  <c r="I351" i="1"/>
  <c r="I339" i="1"/>
  <c r="I327" i="1"/>
  <c r="I315" i="1"/>
  <c r="I303" i="1"/>
  <c r="I291" i="1"/>
  <c r="I279" i="1"/>
  <c r="I267" i="1"/>
  <c r="I255" i="1"/>
  <c r="I243" i="1"/>
  <c r="I231" i="1"/>
  <c r="I219" i="1"/>
  <c r="I207" i="1"/>
  <c r="I195" i="1"/>
  <c r="I183" i="1"/>
  <c r="I171" i="1"/>
  <c r="I159" i="1"/>
  <c r="I147" i="1"/>
  <c r="I135" i="1"/>
  <c r="I123" i="1"/>
  <c r="I111" i="1"/>
  <c r="I99" i="1"/>
  <c r="I87" i="1"/>
  <c r="I75" i="1"/>
  <c r="I63" i="1"/>
  <c r="I51" i="1"/>
  <c r="I39" i="1"/>
  <c r="I27" i="1"/>
  <c r="I15" i="1"/>
  <c r="AE1698" i="1"/>
  <c r="AC2426" i="1"/>
  <c r="AC2414" i="1"/>
  <c r="AD2419" i="1"/>
  <c r="AC2424" i="1"/>
  <c r="AC2412" i="1"/>
  <c r="AD2418" i="1"/>
  <c r="AE2151" i="1"/>
  <c r="AE2115" i="1"/>
  <c r="AE2079" i="1"/>
  <c r="AE2043" i="1"/>
  <c r="AE2007" i="1"/>
  <c r="AE1971" i="1"/>
  <c r="AE1935" i="1"/>
  <c r="AE1899" i="1"/>
  <c r="AE1863" i="1"/>
  <c r="AE1827" i="1"/>
  <c r="AE1791" i="1"/>
  <c r="AE1755" i="1"/>
  <c r="AE1719" i="1"/>
  <c r="AE1671" i="1"/>
  <c r="AC2423" i="1"/>
  <c r="AC2411" i="1"/>
  <c r="AD2417" i="1"/>
  <c r="AE2127" i="1"/>
  <c r="AE2091" i="1"/>
  <c r="AE2055" i="1"/>
  <c r="AE2019" i="1"/>
  <c r="AE1983" i="1"/>
  <c r="AE1947" i="1"/>
  <c r="AE1911" i="1"/>
  <c r="AE1875" i="1"/>
  <c r="AE1851" i="1"/>
  <c r="AE1815" i="1"/>
  <c r="AE1779" i="1"/>
  <c r="AE1743" i="1"/>
  <c r="AE1707" i="1"/>
  <c r="AE1683" i="1"/>
  <c r="AE1730" i="1"/>
  <c r="AD2416" i="1"/>
  <c r="AE2139" i="1"/>
  <c r="AE2103" i="1"/>
  <c r="AE2067" i="1"/>
  <c r="AE2031" i="1"/>
  <c r="AE1995" i="1"/>
  <c r="AE1959" i="1"/>
  <c r="AE1923" i="1"/>
  <c r="AE1887" i="1"/>
  <c r="AE1839" i="1"/>
  <c r="AE1803" i="1"/>
  <c r="AE1767" i="1"/>
  <c r="AE1731" i="1"/>
  <c r="AE1695" i="1"/>
  <c r="AE1659" i="1"/>
  <c r="AC2421" i="1"/>
  <c r="AC2409" i="1"/>
  <c r="AD2415" i="1"/>
  <c r="AD2414" i="1"/>
  <c r="AE1679" i="1"/>
  <c r="AC2418" i="1"/>
  <c r="AD2424" i="1"/>
  <c r="AD2412" i="1"/>
  <c r="AD2423" i="1"/>
  <c r="AD2411" i="1"/>
  <c r="AE1712" i="1"/>
  <c r="I2418" i="1"/>
  <c r="I2406" i="1"/>
  <c r="AE2406" i="1" s="1"/>
  <c r="I2394" i="1"/>
  <c r="I2382" i="1"/>
  <c r="AE2382" i="1" s="1"/>
  <c r="I2370" i="1"/>
  <c r="AE2370" i="1" s="1"/>
  <c r="I2358" i="1"/>
  <c r="I2346" i="1"/>
  <c r="I2334" i="1"/>
  <c r="AE2334" i="1" s="1"/>
  <c r="I2322" i="1"/>
  <c r="AE2322" i="1" s="1"/>
  <c r="I2310" i="1"/>
  <c r="I2298" i="1"/>
  <c r="I2286" i="1"/>
  <c r="AE2286" i="1" s="1"/>
  <c r="I2274" i="1"/>
  <c r="I2262" i="1"/>
  <c r="AE2262" i="1" s="1"/>
  <c r="I2250" i="1"/>
  <c r="I2238" i="1"/>
  <c r="AE2238" i="1" s="1"/>
  <c r="I2226" i="1"/>
  <c r="AE2226" i="1" s="1"/>
  <c r="I2214" i="1"/>
  <c r="I2202" i="1"/>
  <c r="I2190" i="1"/>
  <c r="AE2190" i="1" s="1"/>
  <c r="AC2416" i="1"/>
  <c r="AC2415" i="1"/>
  <c r="AD2421" i="1"/>
  <c r="AD2409" i="1"/>
  <c r="I1188" i="1"/>
  <c r="I1176" i="1"/>
  <c r="I1164" i="1"/>
  <c r="I1152" i="1"/>
  <c r="I1140" i="1"/>
  <c r="I1128" i="1"/>
  <c r="I1116" i="1"/>
  <c r="I1104" i="1"/>
  <c r="I1092" i="1"/>
  <c r="I1080" i="1"/>
  <c r="I1068" i="1"/>
  <c r="I1056" i="1"/>
  <c r="I1044" i="1"/>
  <c r="I1032" i="1"/>
  <c r="I1020" i="1"/>
  <c r="I1008" i="1"/>
  <c r="I996" i="1"/>
  <c r="I984" i="1"/>
  <c r="I972" i="1"/>
  <c r="I960" i="1"/>
  <c r="I948" i="1"/>
  <c r="I936" i="1"/>
  <c r="I924" i="1"/>
  <c r="I912" i="1"/>
  <c r="I900" i="1"/>
  <c r="I888" i="1"/>
  <c r="I876" i="1"/>
  <c r="I864" i="1"/>
  <c r="I852" i="1"/>
  <c r="I840" i="1"/>
  <c r="I828" i="1"/>
  <c r="I816" i="1"/>
  <c r="I804" i="1"/>
  <c r="I792" i="1"/>
  <c r="I780" i="1"/>
  <c r="I768" i="1"/>
  <c r="I756" i="1"/>
  <c r="I744" i="1"/>
  <c r="I732" i="1"/>
  <c r="I720" i="1"/>
  <c r="I708" i="1"/>
  <c r="I696" i="1"/>
  <c r="I684" i="1"/>
  <c r="I672" i="1"/>
  <c r="I660" i="1"/>
  <c r="I648" i="1"/>
  <c r="I636" i="1"/>
  <c r="I624" i="1"/>
  <c r="I612" i="1"/>
  <c r="I600" i="1"/>
  <c r="I588" i="1"/>
  <c r="I576" i="1"/>
  <c r="I564" i="1"/>
  <c r="I552" i="1"/>
  <c r="I540" i="1"/>
  <c r="I528" i="1"/>
  <c r="I516" i="1"/>
  <c r="I504" i="1"/>
  <c r="I492" i="1"/>
  <c r="I480" i="1"/>
  <c r="I468" i="1"/>
  <c r="I456" i="1"/>
  <c r="I444" i="1"/>
  <c r="I432" i="1"/>
  <c r="I420" i="1"/>
  <c r="I408" i="1"/>
  <c r="I396" i="1"/>
  <c r="I384" i="1"/>
  <c r="I372" i="1"/>
  <c r="I360" i="1"/>
  <c r="I348" i="1"/>
  <c r="I336" i="1"/>
  <c r="I324" i="1"/>
  <c r="I312" i="1"/>
  <c r="I300" i="1"/>
  <c r="I288" i="1"/>
  <c r="I276" i="1"/>
  <c r="I264" i="1"/>
  <c r="I252" i="1"/>
  <c r="I240" i="1"/>
  <c r="I228" i="1"/>
  <c r="I216" i="1"/>
  <c r="I204" i="1"/>
  <c r="I192" i="1"/>
  <c r="I180" i="1"/>
  <c r="I168" i="1"/>
  <c r="I156" i="1"/>
  <c r="I144" i="1"/>
  <c r="I132" i="1"/>
  <c r="I120" i="1"/>
  <c r="I108" i="1"/>
  <c r="I96" i="1"/>
  <c r="I84" i="1"/>
  <c r="I72" i="1"/>
  <c r="I60" i="1"/>
  <c r="I48" i="1"/>
  <c r="I36" i="1"/>
  <c r="I24" i="1"/>
  <c r="I12" i="1"/>
  <c r="W2261" i="1"/>
  <c r="W1925" i="1"/>
  <c r="W1589" i="1"/>
  <c r="W1505" i="1"/>
  <c r="W1361" i="1"/>
  <c r="W1109" i="1"/>
  <c r="W1612" i="1"/>
  <c r="W1864" i="1"/>
  <c r="W1756" i="1"/>
  <c r="W1024" i="1"/>
  <c r="W772" i="1"/>
  <c r="W2388" i="1"/>
  <c r="AG2388" i="1" s="1"/>
  <c r="W2220" i="1"/>
  <c r="AG2220" i="1" s="1"/>
  <c r="W2136" i="1"/>
  <c r="AG2136" i="1" s="1"/>
  <c r="W1944" i="1"/>
  <c r="AG1944" i="1" s="1"/>
  <c r="W1884" i="1"/>
  <c r="W1800" i="1"/>
  <c r="W1632" i="1"/>
  <c r="W1296" i="1"/>
  <c r="W1044" i="1"/>
  <c r="W792" i="1"/>
  <c r="W708" i="1"/>
  <c r="W1403" i="1"/>
  <c r="W1319" i="1"/>
  <c r="W647" i="1"/>
  <c r="W2302" i="1"/>
  <c r="W2158" i="1"/>
  <c r="W2008" i="1"/>
  <c r="AG2008" i="1" s="1"/>
  <c r="W1547" i="1"/>
  <c r="W899" i="1"/>
  <c r="W143" i="1"/>
  <c r="W1967" i="1"/>
  <c r="AG1967" i="1" s="1"/>
  <c r="W2051" i="1"/>
  <c r="AG2051" i="1" s="1"/>
  <c r="W1715" i="1"/>
  <c r="W1067" i="1"/>
  <c r="W815" i="1"/>
  <c r="W59" i="1"/>
  <c r="W1906" i="1"/>
  <c r="AG1906" i="1" s="1"/>
  <c r="W2346" i="1"/>
  <c r="AG2346" i="1" s="1"/>
  <c r="W2178" i="1"/>
  <c r="AG2178" i="1" s="1"/>
  <c r="W2094" i="1"/>
  <c r="AG2094" i="1" s="1"/>
  <c r="W1842" i="1"/>
  <c r="W1674" i="1"/>
  <c r="W1422" i="1"/>
  <c r="W1338" i="1"/>
  <c r="W1254" i="1"/>
  <c r="W1002" i="1"/>
  <c r="W750" i="1"/>
  <c r="W857" i="1"/>
  <c r="W605" i="1"/>
  <c r="W497" i="1"/>
  <c r="W2115" i="1"/>
  <c r="AG2115" i="1" s="1"/>
  <c r="W1131" i="1"/>
  <c r="W519" i="1"/>
  <c r="W15" i="1"/>
  <c r="W1275" i="1"/>
  <c r="W183" i="1"/>
  <c r="W2367" i="1"/>
  <c r="AG2367" i="1" s="1"/>
  <c r="W267" i="1"/>
  <c r="W2197" i="1"/>
  <c r="W456" i="1"/>
  <c r="W204" i="1"/>
  <c r="W562" i="1"/>
  <c r="W1150" i="1"/>
  <c r="W310" i="1"/>
  <c r="W2325" i="1"/>
  <c r="AG2325" i="1" s="1"/>
  <c r="W2073" i="1"/>
  <c r="AG2073" i="1" s="1"/>
  <c r="W1821" i="1"/>
  <c r="W1462" i="1"/>
  <c r="W666" i="1"/>
  <c r="W354" i="1"/>
  <c r="W246" i="1"/>
  <c r="W102" i="1"/>
  <c r="W1693" i="1"/>
  <c r="W1525" i="1"/>
  <c r="W1441" i="1"/>
  <c r="W961" i="1"/>
  <c r="W625" i="1"/>
  <c r="W541" i="1"/>
  <c r="W1653" i="1"/>
  <c r="W1569" i="1"/>
  <c r="W1401" i="1"/>
  <c r="W837" i="1"/>
  <c r="W729" i="1"/>
  <c r="W2240" i="1"/>
  <c r="W1988" i="1"/>
  <c r="W1736" i="1"/>
  <c r="W373" i="1"/>
  <c r="W477" i="1"/>
  <c r="W225" i="1"/>
  <c r="W1232" i="1"/>
  <c r="W980" i="1"/>
  <c r="W836" i="1"/>
  <c r="W1483" i="1"/>
  <c r="W1171" i="1"/>
  <c r="W1087" i="1"/>
  <c r="W2282" i="1"/>
  <c r="AG2282" i="1" s="1"/>
  <c r="W2030" i="1"/>
  <c r="AG2030" i="1" s="1"/>
  <c r="W1778" i="1"/>
  <c r="W919" i="1"/>
  <c r="W583" i="1"/>
  <c r="W415" i="1"/>
  <c r="W79" i="1"/>
  <c r="W1382" i="1"/>
  <c r="W1190" i="1"/>
  <c r="W1130" i="1"/>
  <c r="W938" i="1"/>
  <c r="W878" i="1"/>
  <c r="W686" i="1"/>
  <c r="W434" i="1"/>
  <c r="W122" i="1"/>
  <c r="W289" i="1"/>
  <c r="W37" i="1"/>
  <c r="W164" i="1"/>
  <c r="W8" i="1"/>
  <c r="I1856" i="1"/>
  <c r="AE1856" i="1" s="1"/>
  <c r="I1844" i="1"/>
  <c r="AE1844" i="1" s="1"/>
  <c r="I1832" i="1"/>
  <c r="AE1832" i="1" s="1"/>
  <c r="I1820" i="1"/>
  <c r="AE1820" i="1" s="1"/>
  <c r="I1808" i="1"/>
  <c r="AE1808" i="1" s="1"/>
  <c r="I1796" i="1"/>
  <c r="AE1796" i="1" s="1"/>
  <c r="I1784" i="1"/>
  <c r="AE1784" i="1" s="1"/>
  <c r="I1772" i="1"/>
  <c r="AE1772" i="1" s="1"/>
  <c r="I1760" i="1"/>
  <c r="AE1760" i="1" s="1"/>
  <c r="I1748" i="1"/>
  <c r="AE1748" i="1" s="1"/>
  <c r="I1736" i="1"/>
  <c r="AE1736" i="1" s="1"/>
  <c r="I1724" i="1"/>
  <c r="AE1724" i="1" s="1"/>
  <c r="I1712" i="1"/>
  <c r="I1700" i="1"/>
  <c r="AE1700" i="1" s="1"/>
  <c r="I1688" i="1"/>
  <c r="AE1688" i="1" s="1"/>
  <c r="I1676" i="1"/>
  <c r="AE1676" i="1" s="1"/>
  <c r="I1664" i="1"/>
  <c r="AE1664" i="1" s="1"/>
  <c r="I1652" i="1"/>
  <c r="I1640" i="1"/>
  <c r="I1628" i="1"/>
  <c r="I1616" i="1"/>
  <c r="I1604" i="1"/>
  <c r="I1592" i="1"/>
  <c r="I1580" i="1"/>
  <c r="I1568" i="1"/>
  <c r="I1556" i="1"/>
  <c r="I1544" i="1"/>
  <c r="I1532" i="1"/>
  <c r="I1520" i="1"/>
  <c r="I1508" i="1"/>
  <c r="I1496" i="1"/>
  <c r="I1484" i="1"/>
  <c r="I1472" i="1"/>
  <c r="I1460" i="1"/>
  <c r="I1448" i="1"/>
  <c r="I1436" i="1"/>
  <c r="I1424" i="1"/>
  <c r="I1412" i="1"/>
  <c r="I1400" i="1"/>
  <c r="I1388" i="1"/>
  <c r="I1376" i="1"/>
  <c r="I1364" i="1"/>
  <c r="I1352" i="1"/>
  <c r="I1340" i="1"/>
  <c r="I1328" i="1"/>
  <c r="I1316" i="1"/>
  <c r="I1304" i="1"/>
  <c r="I1292" i="1"/>
  <c r="I1280" i="1"/>
  <c r="I1268" i="1"/>
  <c r="I1256" i="1"/>
  <c r="I1244" i="1"/>
  <c r="I1232" i="1"/>
  <c r="I1220" i="1"/>
  <c r="I1208" i="1"/>
  <c r="I1196" i="1"/>
  <c r="I1184" i="1"/>
  <c r="I1172" i="1"/>
  <c r="I1160" i="1"/>
  <c r="I1148" i="1"/>
  <c r="I1136" i="1"/>
  <c r="I1124" i="1"/>
  <c r="I1112" i="1"/>
  <c r="I1100" i="1"/>
  <c r="I1088" i="1"/>
  <c r="I1076" i="1"/>
  <c r="I1064" i="1"/>
  <c r="I1052" i="1"/>
  <c r="I1040" i="1"/>
  <c r="I1028" i="1"/>
  <c r="I1016" i="1"/>
  <c r="I1004" i="1"/>
  <c r="I992" i="1"/>
  <c r="I980" i="1"/>
  <c r="I968" i="1"/>
  <c r="I956" i="1"/>
  <c r="I944" i="1"/>
  <c r="I932" i="1"/>
  <c r="I920" i="1"/>
  <c r="I908" i="1"/>
  <c r="I896" i="1"/>
  <c r="I884" i="1"/>
  <c r="I872" i="1"/>
  <c r="I860" i="1"/>
  <c r="I848" i="1"/>
  <c r="I836" i="1"/>
  <c r="I824" i="1"/>
  <c r="I812" i="1"/>
  <c r="I800" i="1"/>
  <c r="I788" i="1"/>
  <c r="I776" i="1"/>
  <c r="I764" i="1"/>
  <c r="I752" i="1"/>
  <c r="I740" i="1"/>
  <c r="I728" i="1"/>
  <c r="I716" i="1"/>
  <c r="I704" i="1"/>
  <c r="I692" i="1"/>
  <c r="I680" i="1"/>
  <c r="I668" i="1"/>
  <c r="I656" i="1"/>
  <c r="I644" i="1"/>
  <c r="I632" i="1"/>
  <c r="I620" i="1"/>
  <c r="I608" i="1"/>
  <c r="I596" i="1"/>
  <c r="I584" i="1"/>
  <c r="I572" i="1"/>
  <c r="I560" i="1"/>
  <c r="I548" i="1"/>
  <c r="I536" i="1"/>
  <c r="I524" i="1"/>
  <c r="I512" i="1"/>
  <c r="I500" i="1"/>
  <c r="I488" i="1"/>
  <c r="I476" i="1"/>
  <c r="I464" i="1"/>
  <c r="I452" i="1"/>
  <c r="I440" i="1"/>
  <c r="I428" i="1"/>
  <c r="I416" i="1"/>
  <c r="I404" i="1"/>
  <c r="I392" i="1"/>
  <c r="I380" i="1"/>
  <c r="I368" i="1"/>
  <c r="I356" i="1"/>
  <c r="I344" i="1"/>
  <c r="I332" i="1"/>
  <c r="I320" i="1"/>
  <c r="I308" i="1"/>
  <c r="I296" i="1"/>
  <c r="I284" i="1"/>
  <c r="I272" i="1"/>
  <c r="I260" i="1"/>
  <c r="I248" i="1"/>
  <c r="I236" i="1"/>
  <c r="I224" i="1"/>
  <c r="I212" i="1"/>
  <c r="I200" i="1"/>
  <c r="I188" i="1"/>
  <c r="I176" i="1"/>
  <c r="I164" i="1"/>
  <c r="I152" i="1"/>
  <c r="I140" i="1"/>
  <c r="I128" i="1"/>
  <c r="I116" i="1"/>
  <c r="I104" i="1"/>
  <c r="I92" i="1"/>
  <c r="I80" i="1"/>
  <c r="I68" i="1"/>
  <c r="I56" i="1"/>
  <c r="I44" i="1"/>
  <c r="I32" i="1"/>
  <c r="I20" i="1"/>
  <c r="I8" i="1"/>
  <c r="I796" i="1"/>
  <c r="I784" i="1"/>
  <c r="I772" i="1"/>
  <c r="I760" i="1"/>
  <c r="I748" i="1"/>
  <c r="I736" i="1"/>
  <c r="I724" i="1"/>
  <c r="I712" i="1"/>
  <c r="I700" i="1"/>
  <c r="I688" i="1"/>
  <c r="I676" i="1"/>
  <c r="I664" i="1"/>
  <c r="I652" i="1"/>
  <c r="I640" i="1"/>
  <c r="I628" i="1"/>
  <c r="I616" i="1"/>
  <c r="I604" i="1"/>
  <c r="I592" i="1"/>
  <c r="I580" i="1"/>
  <c r="I568" i="1"/>
  <c r="I556" i="1"/>
  <c r="I544" i="1"/>
  <c r="I532" i="1"/>
  <c r="I520" i="1"/>
  <c r="I508" i="1"/>
  <c r="I496" i="1"/>
  <c r="I484" i="1"/>
  <c r="I472" i="1"/>
  <c r="I460" i="1"/>
  <c r="I448" i="1"/>
  <c r="I436" i="1"/>
  <c r="I424" i="1"/>
  <c r="I412" i="1"/>
  <c r="I400" i="1"/>
  <c r="I388" i="1"/>
  <c r="I376" i="1"/>
  <c r="I364" i="1"/>
  <c r="I352" i="1"/>
  <c r="I340" i="1"/>
  <c r="I328" i="1"/>
  <c r="I316" i="1"/>
  <c r="I304" i="1"/>
  <c r="I292" i="1"/>
  <c r="I280" i="1"/>
  <c r="I268" i="1"/>
  <c r="I256" i="1"/>
  <c r="I244" i="1"/>
  <c r="I232" i="1"/>
  <c r="I220" i="1"/>
  <c r="I208" i="1"/>
  <c r="I196" i="1"/>
  <c r="I184" i="1"/>
  <c r="I172" i="1"/>
  <c r="I160" i="1"/>
  <c r="I148" i="1"/>
  <c r="I136" i="1"/>
  <c r="I124" i="1"/>
  <c r="I112" i="1"/>
  <c r="I100" i="1"/>
  <c r="I88" i="1"/>
  <c r="I76" i="1"/>
  <c r="I64" i="1"/>
  <c r="I52" i="1"/>
  <c r="I40" i="1"/>
  <c r="I28" i="1"/>
  <c r="I16" i="1"/>
  <c r="I2422" i="1"/>
  <c r="I2410" i="1"/>
  <c r="I2398" i="1"/>
  <c r="I2386" i="1"/>
  <c r="I2374" i="1"/>
  <c r="I2362" i="1"/>
  <c r="I2350" i="1"/>
  <c r="I2338" i="1"/>
  <c r="I2326" i="1"/>
  <c r="I2314" i="1"/>
  <c r="I2302" i="1"/>
  <c r="I2290" i="1"/>
  <c r="I2278" i="1"/>
  <c r="I2266" i="1"/>
  <c r="I2254" i="1"/>
  <c r="I2242" i="1"/>
  <c r="I2230" i="1"/>
  <c r="I2218" i="1"/>
  <c r="I2206" i="1"/>
  <c r="I2194" i="1"/>
  <c r="I2182" i="1"/>
  <c r="I2170" i="1"/>
  <c r="I2158" i="1"/>
  <c r="I2146" i="1"/>
  <c r="I2134" i="1"/>
  <c r="I2122" i="1"/>
  <c r="I2110" i="1"/>
  <c r="I2098" i="1"/>
  <c r="I2086" i="1"/>
  <c r="I2074" i="1"/>
  <c r="AE2074" i="1" s="1"/>
  <c r="I2062" i="1"/>
  <c r="AE2062" i="1" s="1"/>
  <c r="I2050" i="1"/>
  <c r="AE2050" i="1" s="1"/>
  <c r="I2038" i="1"/>
  <c r="AE2038" i="1" s="1"/>
  <c r="I2026" i="1"/>
  <c r="AE2026" i="1" s="1"/>
  <c r="I2014" i="1"/>
  <c r="AE2014" i="1" s="1"/>
  <c r="I2002" i="1"/>
  <c r="AE2002" i="1" s="1"/>
  <c r="I1990" i="1"/>
  <c r="AE1990" i="1" s="1"/>
  <c r="I1978" i="1"/>
  <c r="AE1978" i="1" s="1"/>
  <c r="I1966" i="1"/>
  <c r="AE1966" i="1" s="1"/>
  <c r="I1954" i="1"/>
  <c r="AE1954" i="1" s="1"/>
  <c r="I1942" i="1"/>
  <c r="AE1942" i="1" s="1"/>
  <c r="I1930" i="1"/>
  <c r="AE1930" i="1" s="1"/>
  <c r="I2178" i="1"/>
  <c r="AE2178" i="1" s="1"/>
  <c r="I2166" i="1"/>
  <c r="AE2166" i="1" s="1"/>
  <c r="I2154" i="1"/>
  <c r="AE2154" i="1" s="1"/>
  <c r="I2142" i="1"/>
  <c r="AE2142" i="1" s="1"/>
  <c r="I2130" i="1"/>
  <c r="AE2130" i="1" s="1"/>
  <c r="I2118" i="1"/>
  <c r="AE2118" i="1" s="1"/>
  <c r="I2106" i="1"/>
  <c r="AE2106" i="1" s="1"/>
  <c r="I2094" i="1"/>
  <c r="AE2094" i="1" s="1"/>
  <c r="I2082" i="1"/>
  <c r="AE2082" i="1" s="1"/>
  <c r="I2070" i="1"/>
  <c r="AE2070" i="1" s="1"/>
  <c r="I2058" i="1"/>
  <c r="AE2058" i="1" s="1"/>
  <c r="I2046" i="1"/>
  <c r="AE2046" i="1" s="1"/>
  <c r="I2034" i="1"/>
  <c r="AE2034" i="1" s="1"/>
  <c r="I2022" i="1"/>
  <c r="AE2022" i="1" s="1"/>
  <c r="I2010" i="1"/>
  <c r="AE2010" i="1" s="1"/>
  <c r="I1998" i="1"/>
  <c r="AE1998" i="1" s="1"/>
  <c r="I1986" i="1"/>
  <c r="AE1986" i="1" s="1"/>
  <c r="I1974" i="1"/>
  <c r="AE1974" i="1" s="1"/>
  <c r="I1962" i="1"/>
  <c r="AE1962" i="1" s="1"/>
  <c r="I1950" i="1"/>
  <c r="AE1950" i="1" s="1"/>
  <c r="I1938" i="1"/>
  <c r="AE1938" i="1" s="1"/>
  <c r="I1926" i="1"/>
  <c r="AE1926" i="1" s="1"/>
  <c r="I1914" i="1"/>
  <c r="AE1914" i="1" s="1"/>
  <c r="I1902" i="1"/>
  <c r="AE1902" i="1" s="1"/>
  <c r="I1890" i="1"/>
  <c r="AE1890" i="1" s="1"/>
  <c r="I1878" i="1"/>
  <c r="AE1878" i="1" s="1"/>
  <c r="I1866" i="1"/>
  <c r="AE1866" i="1" s="1"/>
  <c r="I1854" i="1"/>
  <c r="AE1854" i="1" s="1"/>
  <c r="I1842" i="1"/>
  <c r="AE1842" i="1" s="1"/>
  <c r="I1830" i="1"/>
  <c r="AE1830" i="1" s="1"/>
  <c r="I1818" i="1"/>
  <c r="AE1818" i="1" s="1"/>
  <c r="I1806" i="1"/>
  <c r="AE1806" i="1" s="1"/>
  <c r="I1794" i="1"/>
  <c r="AE1794" i="1" s="1"/>
  <c r="I1782" i="1"/>
  <c r="AE1782" i="1" s="1"/>
  <c r="I1770" i="1"/>
  <c r="AE1770" i="1" s="1"/>
  <c r="I1758" i="1"/>
  <c r="AE1758" i="1" s="1"/>
  <c r="I1746" i="1"/>
  <c r="AE1746" i="1" s="1"/>
  <c r="I1734" i="1"/>
  <c r="AE1734" i="1" s="1"/>
  <c r="I1722" i="1"/>
  <c r="AE1722" i="1" s="1"/>
  <c r="I1710" i="1"/>
  <c r="AE1710" i="1" s="1"/>
  <c r="I1698" i="1"/>
  <c r="I1686" i="1"/>
  <c r="AE1686" i="1" s="1"/>
  <c r="I1674" i="1"/>
  <c r="AE1674" i="1" s="1"/>
  <c r="I1662" i="1"/>
  <c r="AE1662" i="1" s="1"/>
  <c r="I1650" i="1"/>
  <c r="I1638" i="1"/>
  <c r="I1626" i="1"/>
  <c r="I1614" i="1"/>
  <c r="I1602" i="1"/>
  <c r="I1590" i="1"/>
  <c r="I1578" i="1"/>
  <c r="I1566" i="1"/>
  <c r="I1554" i="1"/>
  <c r="I1542" i="1"/>
  <c r="I1530" i="1"/>
  <c r="I1518" i="1"/>
  <c r="I1506" i="1"/>
  <c r="I1494" i="1"/>
  <c r="I1482" i="1"/>
  <c r="I1918" i="1"/>
  <c r="AE1918" i="1" s="1"/>
  <c r="I1906" i="1"/>
  <c r="AE1906" i="1" s="1"/>
  <c r="I1894" i="1"/>
  <c r="AE1894" i="1" s="1"/>
  <c r="I1882" i="1"/>
  <c r="AE1882" i="1" s="1"/>
  <c r="I1870" i="1"/>
  <c r="AE1870" i="1" s="1"/>
  <c r="I1858" i="1"/>
  <c r="AE1858" i="1" s="1"/>
  <c r="I1846" i="1"/>
  <c r="AE1846" i="1" s="1"/>
  <c r="I1834" i="1"/>
  <c r="AE1834" i="1" s="1"/>
  <c r="I1822" i="1"/>
  <c r="AE1822" i="1" s="1"/>
  <c r="I1810" i="1"/>
  <c r="AE1810" i="1" s="1"/>
  <c r="I1798" i="1"/>
  <c r="AE1798" i="1" s="1"/>
  <c r="I1786" i="1"/>
  <c r="AE1786" i="1" s="1"/>
  <c r="I1774" i="1"/>
  <c r="AE1774" i="1" s="1"/>
  <c r="I1762" i="1"/>
  <c r="AE1762" i="1" s="1"/>
  <c r="I1750" i="1"/>
  <c r="AE1750" i="1" s="1"/>
  <c r="I1738" i="1"/>
  <c r="AE1738" i="1" s="1"/>
  <c r="I1726" i="1"/>
  <c r="AE1726" i="1" s="1"/>
  <c r="I1714" i="1"/>
  <c r="AE1714" i="1" s="1"/>
  <c r="I1702" i="1"/>
  <c r="AE1702" i="1" s="1"/>
  <c r="I1690" i="1"/>
  <c r="AE1690" i="1" s="1"/>
  <c r="I1678" i="1"/>
  <c r="AE1678" i="1" s="1"/>
  <c r="I1666" i="1"/>
  <c r="AE1666" i="1" s="1"/>
  <c r="I1654" i="1"/>
  <c r="AE1654" i="1" s="1"/>
  <c r="I1642" i="1"/>
  <c r="I1630" i="1"/>
  <c r="I1618" i="1"/>
  <c r="I1606" i="1"/>
  <c r="I1594" i="1"/>
  <c r="I1582" i="1"/>
  <c r="I1570" i="1"/>
  <c r="I1558" i="1"/>
  <c r="I1546" i="1"/>
  <c r="I1534" i="1"/>
  <c r="I1522" i="1"/>
  <c r="I1510" i="1"/>
  <c r="I1498" i="1"/>
  <c r="I1486" i="1"/>
  <c r="I1474" i="1"/>
  <c r="I1462" i="1"/>
  <c r="I1450" i="1"/>
  <c r="I1438" i="1"/>
  <c r="I1426" i="1"/>
  <c r="I1414" i="1"/>
  <c r="I1402" i="1"/>
  <c r="I1390" i="1"/>
  <c r="I1378" i="1"/>
  <c r="I1366" i="1"/>
  <c r="I1354" i="1"/>
  <c r="I1342" i="1"/>
  <c r="I1330" i="1"/>
  <c r="I1318" i="1"/>
  <c r="I1306" i="1"/>
  <c r="I1294" i="1"/>
  <c r="I1282" i="1"/>
  <c r="I1270" i="1"/>
  <c r="I1258" i="1"/>
  <c r="I1246" i="1"/>
  <c r="I1234" i="1"/>
  <c r="I1222" i="1"/>
  <c r="I1210" i="1"/>
  <c r="I1198" i="1"/>
  <c r="I1186" i="1"/>
  <c r="I1174" i="1"/>
  <c r="I1162" i="1"/>
  <c r="I1150" i="1"/>
  <c r="I1138" i="1"/>
  <c r="I1126" i="1"/>
  <c r="I1114" i="1"/>
  <c r="I1102" i="1"/>
  <c r="I1090" i="1"/>
  <c r="I1078" i="1"/>
  <c r="I1066" i="1"/>
  <c r="I1054" i="1"/>
  <c r="I1042" i="1"/>
  <c r="I1030" i="1"/>
  <c r="I1018" i="1"/>
  <c r="I1006" i="1"/>
  <c r="I994" i="1"/>
  <c r="I982" i="1"/>
  <c r="I970" i="1"/>
  <c r="I958" i="1"/>
  <c r="I946" i="1"/>
  <c r="I934" i="1"/>
  <c r="I922" i="1"/>
  <c r="I910" i="1"/>
  <c r="I898" i="1"/>
  <c r="I886" i="1"/>
  <c r="I874" i="1"/>
  <c r="I862" i="1"/>
  <c r="I850" i="1"/>
  <c r="I838" i="1"/>
  <c r="I826" i="1"/>
  <c r="I814" i="1"/>
  <c r="I802" i="1"/>
  <c r="I790" i="1"/>
  <c r="I778" i="1"/>
  <c r="I766" i="1"/>
  <c r="I754" i="1"/>
  <c r="I742" i="1"/>
  <c r="I730" i="1"/>
  <c r="I718" i="1"/>
  <c r="I706" i="1"/>
  <c r="I694" i="1"/>
  <c r="I682" i="1"/>
  <c r="I670" i="1"/>
  <c r="I658" i="1"/>
  <c r="I646" i="1"/>
  <c r="I634" i="1"/>
  <c r="I622" i="1"/>
  <c r="I610" i="1"/>
  <c r="I598" i="1"/>
  <c r="I586" i="1"/>
  <c r="I574" i="1"/>
  <c r="I562" i="1"/>
  <c r="I550" i="1"/>
  <c r="I538" i="1"/>
  <c r="I526" i="1"/>
  <c r="I514" i="1"/>
  <c r="I502" i="1"/>
  <c r="I490" i="1"/>
  <c r="I478" i="1"/>
  <c r="I466" i="1"/>
  <c r="I454" i="1"/>
  <c r="I442" i="1"/>
  <c r="I430" i="1"/>
  <c r="I418" i="1"/>
  <c r="I406" i="1"/>
  <c r="I394" i="1"/>
  <c r="I382" i="1"/>
  <c r="I370" i="1"/>
  <c r="I358" i="1"/>
  <c r="I346" i="1"/>
  <c r="I334" i="1"/>
  <c r="I322" i="1"/>
  <c r="I310" i="1"/>
  <c r="I298" i="1"/>
  <c r="I286" i="1"/>
  <c r="I274" i="1"/>
  <c r="I262" i="1"/>
  <c r="I250" i="1"/>
  <c r="I238" i="1"/>
  <c r="I226" i="1"/>
  <c r="I214" i="1"/>
  <c r="I202" i="1"/>
  <c r="I1470" i="1"/>
  <c r="I1458" i="1"/>
  <c r="I1446" i="1"/>
  <c r="I1434" i="1"/>
  <c r="I1422" i="1"/>
  <c r="I1410" i="1"/>
  <c r="I1398" i="1"/>
  <c r="I1386" i="1"/>
  <c r="I1374" i="1"/>
  <c r="I1362" i="1"/>
  <c r="I1350" i="1"/>
  <c r="I1338" i="1"/>
  <c r="I1326" i="1"/>
  <c r="I1314" i="1"/>
  <c r="I1302" i="1"/>
  <c r="I1290" i="1"/>
  <c r="I1278" i="1"/>
  <c r="I1266" i="1"/>
  <c r="I1254" i="1"/>
  <c r="I1242" i="1"/>
  <c r="I1230" i="1"/>
  <c r="I1218" i="1"/>
  <c r="I1206" i="1"/>
  <c r="I1194" i="1"/>
  <c r="I1182" i="1"/>
  <c r="I1170" i="1"/>
  <c r="I1158" i="1"/>
  <c r="I1146" i="1"/>
  <c r="I1134" i="1"/>
  <c r="I1122" i="1"/>
  <c r="I1110" i="1"/>
  <c r="I1098" i="1"/>
  <c r="I1086" i="1"/>
  <c r="I1074" i="1"/>
  <c r="I1062" i="1"/>
  <c r="I1050" i="1"/>
  <c r="I1038" i="1"/>
  <c r="I1026" i="1"/>
  <c r="I1014" i="1"/>
  <c r="I1002" i="1"/>
  <c r="I990" i="1"/>
  <c r="I978" i="1"/>
  <c r="I966" i="1"/>
  <c r="I954" i="1"/>
  <c r="I942" i="1"/>
  <c r="I930" i="1"/>
  <c r="I918" i="1"/>
  <c r="I906" i="1"/>
  <c r="I894" i="1"/>
  <c r="I882" i="1"/>
  <c r="I870" i="1"/>
  <c r="I858" i="1"/>
  <c r="I846" i="1"/>
  <c r="I834" i="1"/>
  <c r="I822" i="1"/>
  <c r="I810" i="1"/>
  <c r="I798" i="1"/>
  <c r="I786" i="1"/>
  <c r="I774" i="1"/>
  <c r="I762" i="1"/>
  <c r="I750" i="1"/>
  <c r="I738" i="1"/>
  <c r="I726" i="1"/>
  <c r="I714" i="1"/>
  <c r="I702" i="1"/>
  <c r="I690" i="1"/>
  <c r="I678" i="1"/>
  <c r="I666" i="1"/>
  <c r="I654" i="1"/>
  <c r="I642" i="1"/>
  <c r="I630" i="1"/>
  <c r="I618" i="1"/>
  <c r="I606" i="1"/>
  <c r="I594" i="1"/>
  <c r="I582" i="1"/>
  <c r="I570" i="1"/>
  <c r="I558" i="1"/>
  <c r="I546" i="1"/>
  <c r="I605" i="1"/>
  <c r="I593" i="1"/>
  <c r="I581" i="1"/>
  <c r="I569" i="1"/>
  <c r="I557" i="1"/>
  <c r="I545" i="1"/>
  <c r="I533" i="1"/>
  <c r="I521" i="1"/>
  <c r="I509" i="1"/>
  <c r="I497" i="1"/>
  <c r="I485" i="1"/>
  <c r="I473" i="1"/>
  <c r="I461" i="1"/>
  <c r="I449" i="1"/>
  <c r="I437" i="1"/>
  <c r="I425" i="1"/>
  <c r="I413" i="1"/>
  <c r="I401" i="1"/>
  <c r="I389" i="1"/>
  <c r="I377" i="1"/>
  <c r="I365" i="1"/>
  <c r="I353" i="1"/>
  <c r="I341" i="1"/>
  <c r="I329" i="1"/>
  <c r="I317" i="1"/>
  <c r="I305" i="1"/>
  <c r="I293" i="1"/>
  <c r="I281" i="1"/>
  <c r="I269" i="1"/>
  <c r="I257" i="1"/>
  <c r="I245" i="1"/>
  <c r="I233" i="1"/>
  <c r="I221" i="1"/>
  <c r="I209" i="1"/>
  <c r="I197" i="1"/>
  <c r="I185" i="1"/>
  <c r="I173" i="1"/>
  <c r="I161" i="1"/>
  <c r="I149" i="1"/>
  <c r="I137" i="1"/>
  <c r="I125" i="1"/>
  <c r="I113" i="1"/>
  <c r="I101" i="1"/>
  <c r="I89" i="1"/>
  <c r="I77" i="1"/>
  <c r="I65" i="1"/>
  <c r="I53" i="1"/>
  <c r="I41" i="1"/>
  <c r="I29" i="1"/>
  <c r="I17" i="1"/>
  <c r="I190" i="1"/>
  <c r="I178" i="1"/>
  <c r="I166" i="1"/>
  <c r="I154" i="1"/>
  <c r="I142" i="1"/>
  <c r="I130" i="1"/>
  <c r="I118" i="1"/>
  <c r="I106" i="1"/>
  <c r="I94" i="1"/>
  <c r="I82" i="1"/>
  <c r="I70" i="1"/>
  <c r="I58" i="1"/>
  <c r="I46" i="1"/>
  <c r="I34" i="1"/>
  <c r="I22" i="1"/>
  <c r="I10" i="1"/>
  <c r="I534" i="1"/>
  <c r="I522" i="1"/>
  <c r="I510" i="1"/>
  <c r="I498" i="1"/>
  <c r="I486" i="1"/>
  <c r="I474" i="1"/>
  <c r="I462" i="1"/>
  <c r="I450" i="1"/>
  <c r="I438" i="1"/>
  <c r="I426" i="1"/>
  <c r="I414" i="1"/>
  <c r="I402" i="1"/>
  <c r="I390" i="1"/>
  <c r="I378" i="1"/>
  <c r="I366" i="1"/>
  <c r="I354" i="1"/>
  <c r="I342" i="1"/>
  <c r="I330" i="1"/>
  <c r="I318" i="1"/>
  <c r="I306" i="1"/>
  <c r="I294" i="1"/>
  <c r="I282" i="1"/>
  <c r="I270" i="1"/>
  <c r="I258" i="1"/>
  <c r="I246" i="1"/>
  <c r="I234" i="1"/>
  <c r="I222" i="1"/>
  <c r="I210" i="1"/>
  <c r="I198" i="1"/>
  <c r="I186" i="1"/>
  <c r="I174" i="1"/>
  <c r="I162" i="1"/>
  <c r="I150" i="1"/>
  <c r="I138" i="1"/>
  <c r="I126" i="1"/>
  <c r="I114" i="1"/>
  <c r="I102" i="1"/>
  <c r="I90" i="1"/>
  <c r="I78" i="1"/>
  <c r="I66" i="1"/>
  <c r="I54" i="1"/>
  <c r="I42" i="1"/>
  <c r="I30" i="1"/>
  <c r="I18" i="1"/>
  <c r="I2421" i="1"/>
  <c r="I2409" i="1"/>
  <c r="I2397" i="1"/>
  <c r="I2385" i="1"/>
  <c r="I2373" i="1"/>
  <c r="I2361" i="1"/>
  <c r="AE2361" i="1" s="1"/>
  <c r="I2349" i="1"/>
  <c r="I2337" i="1"/>
  <c r="I2325" i="1"/>
  <c r="I2313" i="1"/>
  <c r="I2301" i="1"/>
  <c r="I2289" i="1"/>
  <c r="AE2289" i="1" s="1"/>
  <c r="I2277" i="1"/>
  <c r="I2265" i="1"/>
  <c r="I2253" i="1"/>
  <c r="I2241" i="1"/>
  <c r="I2229" i="1"/>
  <c r="I2217" i="1"/>
  <c r="AE2217" i="1" s="1"/>
  <c r="I2205" i="1"/>
  <c r="I2193" i="1"/>
  <c r="I2181" i="1"/>
  <c r="I2169" i="1"/>
  <c r="I2157" i="1"/>
  <c r="AE2157" i="1" s="1"/>
  <c r="I2145" i="1"/>
  <c r="AE2145" i="1" s="1"/>
  <c r="I2133" i="1"/>
  <c r="AE2133" i="1" s="1"/>
  <c r="I2121" i="1"/>
  <c r="AE2121" i="1" s="1"/>
  <c r="I2109" i="1"/>
  <c r="AE2109" i="1" s="1"/>
  <c r="I2097" i="1"/>
  <c r="AE2097" i="1" s="1"/>
  <c r="I2085" i="1"/>
  <c r="AE2085" i="1" s="1"/>
  <c r="I2073" i="1"/>
  <c r="AE2073" i="1" s="1"/>
  <c r="I2061" i="1"/>
  <c r="AE2061" i="1" s="1"/>
  <c r="I2049" i="1"/>
  <c r="AE2049" i="1" s="1"/>
  <c r="I2037" i="1"/>
  <c r="AE2037" i="1" s="1"/>
  <c r="I2025" i="1"/>
  <c r="AE2025" i="1" s="1"/>
  <c r="I2013" i="1"/>
  <c r="AE2013" i="1" s="1"/>
  <c r="I2001" i="1"/>
  <c r="AE2001" i="1" s="1"/>
  <c r="I1989" i="1"/>
  <c r="AE1989" i="1" s="1"/>
  <c r="I1977" i="1"/>
  <c r="AE1977" i="1" s="1"/>
  <c r="I1965" i="1"/>
  <c r="AE1965" i="1" s="1"/>
  <c r="I1953" i="1"/>
  <c r="AE1953" i="1" s="1"/>
  <c r="I1941" i="1"/>
  <c r="AE1941" i="1" s="1"/>
  <c r="I1929" i="1"/>
  <c r="AE1929" i="1" s="1"/>
  <c r="I1917" i="1"/>
  <c r="AE1917" i="1" s="1"/>
  <c r="I1905" i="1"/>
  <c r="AE1905" i="1" s="1"/>
  <c r="I1893" i="1"/>
  <c r="AE1893" i="1" s="1"/>
  <c r="I1881" i="1"/>
  <c r="AE1881" i="1" s="1"/>
  <c r="I1869" i="1"/>
  <c r="AE1869" i="1" s="1"/>
  <c r="I1857" i="1"/>
  <c r="AE1857" i="1" s="1"/>
  <c r="I1845" i="1"/>
  <c r="AE1845" i="1" s="1"/>
  <c r="I1833" i="1"/>
  <c r="AE1833" i="1" s="1"/>
  <c r="I1821" i="1"/>
  <c r="AE1821" i="1" s="1"/>
  <c r="I1809" i="1"/>
  <c r="AE1809" i="1" s="1"/>
  <c r="I1797" i="1"/>
  <c r="AE1797" i="1" s="1"/>
  <c r="I1785" i="1"/>
  <c r="AE1785" i="1" s="1"/>
  <c r="I1773" i="1"/>
  <c r="AE1773" i="1" s="1"/>
  <c r="I1761" i="1"/>
  <c r="AE1761" i="1" s="1"/>
  <c r="I1749" i="1"/>
  <c r="AE1749" i="1" s="1"/>
  <c r="I1737" i="1"/>
  <c r="AE1737" i="1" s="1"/>
  <c r="I1725" i="1"/>
  <c r="AE1725" i="1" s="1"/>
  <c r="I1713" i="1"/>
  <c r="AE1713" i="1" s="1"/>
  <c r="I1701" i="1"/>
  <c r="AE1701" i="1" s="1"/>
  <c r="I1689" i="1"/>
  <c r="AE1689" i="1" s="1"/>
  <c r="I1677" i="1"/>
  <c r="AE1677" i="1" s="1"/>
  <c r="I1665" i="1"/>
  <c r="AE1665" i="1" s="1"/>
  <c r="I1653" i="1"/>
  <c r="AE1653" i="1" s="1"/>
  <c r="I1641" i="1"/>
  <c r="I1629" i="1"/>
  <c r="I1617" i="1"/>
  <c r="I1605" i="1"/>
  <c r="I1593" i="1"/>
  <c r="I1581" i="1"/>
  <c r="I1569" i="1"/>
  <c r="I1557" i="1"/>
  <c r="I1545" i="1"/>
  <c r="I1533" i="1"/>
  <c r="I1521" i="1"/>
  <c r="I1509" i="1"/>
  <c r="I1497" i="1"/>
  <c r="I1485" i="1"/>
  <c r="I1473" i="1"/>
  <c r="I1461" i="1"/>
  <c r="I1449" i="1"/>
  <c r="I1437" i="1"/>
  <c r="I1425" i="1"/>
  <c r="I1413" i="1"/>
  <c r="I1401" i="1"/>
  <c r="I1389" i="1"/>
  <c r="I1377" i="1"/>
  <c r="I1365" i="1"/>
  <c r="I1353" i="1"/>
  <c r="I1341" i="1"/>
  <c r="I1329" i="1"/>
  <c r="I1317" i="1"/>
  <c r="I1305" i="1"/>
  <c r="I1293" i="1"/>
  <c r="I1281" i="1"/>
  <c r="I1269" i="1"/>
  <c r="I1257" i="1"/>
  <c r="I1245" i="1"/>
  <c r="I1233" i="1"/>
  <c r="I1221" i="1"/>
  <c r="I1209" i="1"/>
  <c r="I1197" i="1"/>
  <c r="I1185" i="1"/>
  <c r="I1173" i="1"/>
  <c r="I1161" i="1"/>
  <c r="I1149" i="1"/>
  <c r="I1137" i="1"/>
  <c r="I1125" i="1"/>
  <c r="I1113" i="1"/>
  <c r="I1101" i="1"/>
  <c r="I1089" i="1"/>
  <c r="I1077" i="1"/>
  <c r="I1065" i="1"/>
  <c r="I1053" i="1"/>
  <c r="I1041" i="1"/>
  <c r="I1029" i="1"/>
  <c r="I1017" i="1"/>
  <c r="I1005" i="1"/>
  <c r="I993" i="1"/>
  <c r="I981" i="1"/>
  <c r="I969" i="1"/>
  <c r="I957" i="1"/>
  <c r="I945" i="1"/>
  <c r="I933" i="1"/>
  <c r="I921" i="1"/>
  <c r="I909" i="1"/>
  <c r="I897" i="1"/>
  <c r="I885" i="1"/>
  <c r="I873" i="1"/>
  <c r="I861" i="1"/>
  <c r="I849" i="1"/>
  <c r="I837" i="1"/>
  <c r="I825" i="1"/>
  <c r="I813" i="1"/>
  <c r="I801" i="1"/>
  <c r="I789" i="1"/>
  <c r="I777" i="1"/>
  <c r="I765" i="1"/>
  <c r="I753" i="1"/>
  <c r="I741" i="1"/>
  <c r="I729" i="1"/>
  <c r="I717" i="1"/>
  <c r="I705" i="1"/>
  <c r="I693" i="1"/>
  <c r="I681" i="1"/>
  <c r="I669" i="1"/>
  <c r="I657" i="1"/>
  <c r="I645" i="1"/>
  <c r="I633" i="1"/>
  <c r="I621" i="1"/>
  <c r="I609" i="1"/>
  <c r="I597" i="1"/>
  <c r="I585" i="1"/>
  <c r="I573" i="1"/>
  <c r="I561" i="1"/>
  <c r="I549" i="1"/>
  <c r="I537" i="1"/>
  <c r="I525" i="1"/>
  <c r="I513" i="1"/>
  <c r="I501" i="1"/>
  <c r="I489" i="1"/>
  <c r="I477" i="1"/>
  <c r="I465" i="1"/>
  <c r="I453" i="1"/>
  <c r="I441" i="1"/>
  <c r="I429" i="1"/>
  <c r="I417" i="1"/>
  <c r="I405" i="1"/>
  <c r="I393" i="1"/>
  <c r="I381" i="1"/>
  <c r="I369" i="1"/>
  <c r="I357" i="1"/>
  <c r="I2426" i="1"/>
  <c r="I2414" i="1"/>
  <c r="I2402" i="1"/>
  <c r="I2390" i="1"/>
  <c r="I2378" i="1"/>
  <c r="I2366" i="1"/>
  <c r="AE2366" i="1" s="1"/>
  <c r="I2354" i="1"/>
  <c r="AE2354" i="1" s="1"/>
  <c r="I2342" i="1"/>
  <c r="AE2342" i="1" s="1"/>
  <c r="I2330" i="1"/>
  <c r="AE2330" i="1" s="1"/>
  <c r="I2318" i="1"/>
  <c r="I2306" i="1"/>
  <c r="AE2306" i="1" s="1"/>
  <c r="I2294" i="1"/>
  <c r="I2282" i="1"/>
  <c r="AE2282" i="1" s="1"/>
  <c r="I2270" i="1"/>
  <c r="I2258" i="1"/>
  <c r="AE2258" i="1" s="1"/>
  <c r="I2246" i="1"/>
  <c r="I2234" i="1"/>
  <c r="AE2234" i="1" s="1"/>
  <c r="I2222" i="1"/>
  <c r="I2210" i="1"/>
  <c r="AE2210" i="1" s="1"/>
  <c r="I2198" i="1"/>
  <c r="I2186" i="1"/>
  <c r="AE2186" i="1" s="1"/>
  <c r="I2174" i="1"/>
  <c r="AE2174" i="1" s="1"/>
  <c r="I2423" i="1"/>
  <c r="I2411" i="1"/>
  <c r="I2399" i="1"/>
  <c r="I2387" i="1"/>
  <c r="I2375" i="1"/>
  <c r="I2363" i="1"/>
  <c r="I2351" i="1"/>
  <c r="I2339" i="1"/>
  <c r="I2327" i="1"/>
  <c r="I2315" i="1"/>
  <c r="I2303" i="1"/>
  <c r="I2291" i="1"/>
  <c r="I2279" i="1"/>
  <c r="I2267" i="1"/>
  <c r="I2255" i="1"/>
  <c r="I2243" i="1"/>
  <c r="I2231" i="1"/>
  <c r="I2219" i="1"/>
  <c r="I2207" i="1"/>
  <c r="I2195" i="1"/>
  <c r="I2183" i="1"/>
  <c r="I2171" i="1"/>
  <c r="I2162" i="1"/>
  <c r="I2150" i="1"/>
  <c r="AE2150" i="1" s="1"/>
  <c r="I2138" i="1"/>
  <c r="AE2138" i="1" s="1"/>
  <c r="I2126" i="1"/>
  <c r="AE2126" i="1" s="1"/>
  <c r="I2114" i="1"/>
  <c r="AE2114" i="1" s="1"/>
  <c r="I2102" i="1"/>
  <c r="AE2102" i="1" s="1"/>
  <c r="I2090" i="1"/>
  <c r="AE2090" i="1" s="1"/>
  <c r="I2078" i="1"/>
  <c r="AE2078" i="1" s="1"/>
  <c r="I2066" i="1"/>
  <c r="AE2066" i="1" s="1"/>
  <c r="I2054" i="1"/>
  <c r="AE2054" i="1" s="1"/>
  <c r="I2042" i="1"/>
  <c r="AE2042" i="1" s="1"/>
  <c r="I2030" i="1"/>
  <c r="AE2030" i="1" s="1"/>
  <c r="I2018" i="1"/>
  <c r="AE2018" i="1" s="1"/>
  <c r="I2006" i="1"/>
  <c r="AE2006" i="1" s="1"/>
  <c r="I1994" i="1"/>
  <c r="AE1994" i="1" s="1"/>
  <c r="I1982" i="1"/>
  <c r="AE1982" i="1" s="1"/>
  <c r="I1970" i="1"/>
  <c r="AE1970" i="1" s="1"/>
  <c r="I1958" i="1"/>
  <c r="AE1958" i="1" s="1"/>
  <c r="I1946" i="1"/>
  <c r="AE1946" i="1" s="1"/>
  <c r="I1934" i="1"/>
  <c r="AE1934" i="1" s="1"/>
  <c r="I1922" i="1"/>
  <c r="AE1922" i="1" s="1"/>
  <c r="I1910" i="1"/>
  <c r="AE1910" i="1" s="1"/>
  <c r="I1898" i="1"/>
  <c r="AE1898" i="1" s="1"/>
  <c r="I1886" i="1"/>
  <c r="AE1886" i="1" s="1"/>
  <c r="I1874" i="1"/>
  <c r="AE1874" i="1" s="1"/>
  <c r="I1862" i="1"/>
  <c r="AE1862" i="1" s="1"/>
  <c r="I1850" i="1"/>
  <c r="AE1850" i="1" s="1"/>
  <c r="I1838" i="1"/>
  <c r="AE1838" i="1" s="1"/>
  <c r="I1826" i="1"/>
  <c r="AE1826" i="1" s="1"/>
  <c r="I1814" i="1"/>
  <c r="AE1814" i="1" s="1"/>
  <c r="I1802" i="1"/>
  <c r="AE1802" i="1" s="1"/>
  <c r="I1790" i="1"/>
  <c r="AE1790" i="1" s="1"/>
  <c r="I1778" i="1"/>
  <c r="AE1778" i="1" s="1"/>
  <c r="I1766" i="1"/>
  <c r="AE1766" i="1" s="1"/>
  <c r="I1754" i="1"/>
  <c r="AE1754" i="1" s="1"/>
  <c r="I1742" i="1"/>
  <c r="AE1742" i="1" s="1"/>
  <c r="I1730" i="1"/>
  <c r="I1718" i="1"/>
  <c r="AE1718" i="1" s="1"/>
  <c r="I1706" i="1"/>
  <c r="AE1706" i="1" s="1"/>
  <c r="I1694" i="1"/>
  <c r="AE1694" i="1" s="1"/>
  <c r="I1682" i="1"/>
  <c r="AE1682" i="1" s="1"/>
  <c r="I1670" i="1"/>
  <c r="AE1670" i="1" s="1"/>
  <c r="I1658" i="1"/>
  <c r="AE1658" i="1" s="1"/>
  <c r="I1646" i="1"/>
  <c r="I1634" i="1"/>
  <c r="I1622" i="1"/>
  <c r="I1610" i="1"/>
  <c r="I1598" i="1"/>
  <c r="I1586" i="1"/>
  <c r="I1574" i="1"/>
  <c r="I1562" i="1"/>
  <c r="I1550" i="1"/>
  <c r="I1538" i="1"/>
  <c r="I1526" i="1"/>
  <c r="I1514" i="1"/>
  <c r="I1502" i="1"/>
  <c r="I1490" i="1"/>
  <c r="I1478" i="1"/>
  <c r="I1466" i="1"/>
  <c r="I1454" i="1"/>
  <c r="I1442" i="1"/>
  <c r="I1430" i="1"/>
  <c r="I1418" i="1"/>
  <c r="I1406" i="1"/>
  <c r="I1394" i="1"/>
  <c r="I1382" i="1"/>
  <c r="I1370" i="1"/>
  <c r="I1358" i="1"/>
  <c r="I1346" i="1"/>
  <c r="I1334" i="1"/>
  <c r="I1322" i="1"/>
  <c r="I1310" i="1"/>
  <c r="I1298" i="1"/>
  <c r="I1286" i="1"/>
  <c r="I1274" i="1"/>
  <c r="I1262" i="1"/>
  <c r="I1250" i="1"/>
  <c r="I1238" i="1"/>
  <c r="I1226" i="1"/>
  <c r="I1214" i="1"/>
  <c r="I1202" i="1"/>
  <c r="I1190" i="1"/>
  <c r="I1178" i="1"/>
  <c r="I1166" i="1"/>
  <c r="I1154" i="1"/>
  <c r="I2159" i="1"/>
  <c r="I2147" i="1"/>
  <c r="AE2147" i="1" s="1"/>
  <c r="I2135" i="1"/>
  <c r="AE2135" i="1" s="1"/>
  <c r="I2123" i="1"/>
  <c r="AE2123" i="1" s="1"/>
  <c r="I2111" i="1"/>
  <c r="AE2111" i="1" s="1"/>
  <c r="I2099" i="1"/>
  <c r="AE2099" i="1" s="1"/>
  <c r="I2087" i="1"/>
  <c r="AE2087" i="1" s="1"/>
  <c r="I2075" i="1"/>
  <c r="I2063" i="1"/>
  <c r="AE2063" i="1" s="1"/>
  <c r="I2051" i="1"/>
  <c r="AE2051" i="1" s="1"/>
  <c r="I2039" i="1"/>
  <c r="AE2039" i="1" s="1"/>
  <c r="I2027" i="1"/>
  <c r="AE2027" i="1" s="1"/>
  <c r="I2015" i="1"/>
  <c r="AE2015" i="1" s="1"/>
  <c r="I2003" i="1"/>
  <c r="I1991" i="1"/>
  <c r="AE1991" i="1" s="1"/>
  <c r="I1979" i="1"/>
  <c r="AE1979" i="1" s="1"/>
  <c r="I1967" i="1"/>
  <c r="AE1967" i="1" s="1"/>
  <c r="I1955" i="1"/>
  <c r="AE1955" i="1" s="1"/>
  <c r="I1943" i="1"/>
  <c r="AE1943" i="1" s="1"/>
  <c r="I1931" i="1"/>
  <c r="I1919" i="1"/>
  <c r="AE1919" i="1" s="1"/>
  <c r="I1907" i="1"/>
  <c r="AE1907" i="1" s="1"/>
  <c r="I1895" i="1"/>
  <c r="AE1895" i="1" s="1"/>
  <c r="I1883" i="1"/>
  <c r="AE1883" i="1" s="1"/>
  <c r="I1871" i="1"/>
  <c r="AE1871" i="1" s="1"/>
  <c r="I1859" i="1"/>
  <c r="I1847" i="1"/>
  <c r="AE1847" i="1" s="1"/>
  <c r="I1835" i="1"/>
  <c r="AE1835" i="1" s="1"/>
  <c r="I1823" i="1"/>
  <c r="AE1823" i="1" s="1"/>
  <c r="I1811" i="1"/>
  <c r="AE1811" i="1" s="1"/>
  <c r="I1799" i="1"/>
  <c r="AE1799" i="1" s="1"/>
  <c r="I1787" i="1"/>
  <c r="I1775" i="1"/>
  <c r="AE1775" i="1" s="1"/>
  <c r="I1763" i="1"/>
  <c r="AE1763" i="1" s="1"/>
  <c r="I1751" i="1"/>
  <c r="AE1751" i="1" s="1"/>
  <c r="I1739" i="1"/>
  <c r="AE1739" i="1" s="1"/>
  <c r="I1727" i="1"/>
  <c r="AE1727" i="1" s="1"/>
  <c r="I1715" i="1"/>
  <c r="I1703" i="1"/>
  <c r="AE1703" i="1" s="1"/>
  <c r="I1691" i="1"/>
  <c r="AE1691" i="1" s="1"/>
  <c r="I1679" i="1"/>
  <c r="I1667" i="1"/>
  <c r="AE1667" i="1" s="1"/>
  <c r="I1655" i="1"/>
  <c r="AE1655" i="1" s="1"/>
  <c r="I1643" i="1"/>
  <c r="I1631" i="1"/>
  <c r="I1619" i="1"/>
  <c r="I1607" i="1"/>
  <c r="I1595" i="1"/>
  <c r="I1583" i="1"/>
  <c r="I1571" i="1"/>
  <c r="I1559" i="1"/>
  <c r="I1547" i="1"/>
  <c r="I1535" i="1"/>
  <c r="I1523" i="1"/>
  <c r="I1511" i="1"/>
  <c r="I1499" i="1"/>
  <c r="I1487" i="1"/>
  <c r="I1475" i="1"/>
  <c r="I1463" i="1"/>
  <c r="I1451" i="1"/>
  <c r="I1439" i="1"/>
  <c r="I1427" i="1"/>
  <c r="I1415" i="1"/>
  <c r="I1403" i="1"/>
  <c r="I1391" i="1"/>
  <c r="I1379" i="1"/>
  <c r="I1367" i="1"/>
  <c r="I1355" i="1"/>
  <c r="I1343" i="1"/>
  <c r="I1331" i="1"/>
  <c r="I1319" i="1"/>
  <c r="I1307" i="1"/>
  <c r="I1295" i="1"/>
  <c r="I1283" i="1"/>
  <c r="I1271" i="1"/>
  <c r="I1259" i="1"/>
  <c r="I1247" i="1"/>
  <c r="I1235" i="1"/>
  <c r="I1223" i="1"/>
  <c r="I1211" i="1"/>
  <c r="I1199" i="1"/>
  <c r="I1187" i="1"/>
  <c r="I1175" i="1"/>
  <c r="I2425" i="1"/>
  <c r="I2413" i="1"/>
  <c r="I2401" i="1"/>
  <c r="I2389" i="1"/>
  <c r="I2377" i="1"/>
  <c r="I2365" i="1"/>
  <c r="I2353" i="1"/>
  <c r="I2341" i="1"/>
  <c r="I2329" i="1"/>
  <c r="I2317" i="1"/>
  <c r="I2305" i="1"/>
  <c r="I2293" i="1"/>
  <c r="I2281" i="1"/>
  <c r="I2269" i="1"/>
  <c r="I2257" i="1"/>
  <c r="I2245" i="1"/>
  <c r="I2233" i="1"/>
  <c r="I2221" i="1"/>
  <c r="I2209" i="1"/>
  <c r="I2197" i="1"/>
  <c r="I2185" i="1"/>
  <c r="I2173" i="1"/>
  <c r="I2161" i="1"/>
  <c r="I2149" i="1"/>
  <c r="AE2201" i="1"/>
  <c r="I1872" i="1"/>
  <c r="AE1872" i="1" s="1"/>
  <c r="I1860" i="1"/>
  <c r="AE1860" i="1" s="1"/>
  <c r="I1848" i="1"/>
  <c r="AE1848" i="1" s="1"/>
  <c r="I1836" i="1"/>
  <c r="AE1836" i="1" s="1"/>
  <c r="I1824" i="1"/>
  <c r="AE1824" i="1" s="1"/>
  <c r="I1812" i="1"/>
  <c r="AE1812" i="1" s="1"/>
  <c r="I1800" i="1"/>
  <c r="AE1800" i="1" s="1"/>
  <c r="I1788" i="1"/>
  <c r="AE1788" i="1" s="1"/>
  <c r="I1776" i="1"/>
  <c r="I1764" i="1"/>
  <c r="AE1764" i="1" s="1"/>
  <c r="I1752" i="1"/>
  <c r="AE1752" i="1" s="1"/>
  <c r="I1740" i="1"/>
  <c r="AE1740" i="1" s="1"/>
  <c r="I1728" i="1"/>
  <c r="AE1728" i="1" s="1"/>
  <c r="I1716" i="1"/>
  <c r="AE1716" i="1" s="1"/>
  <c r="I1704" i="1"/>
  <c r="AE1704" i="1" s="1"/>
  <c r="I1692" i="1"/>
  <c r="AE1692" i="1" s="1"/>
  <c r="I1680" i="1"/>
  <c r="AE1680" i="1" s="1"/>
  <c r="I1668" i="1"/>
  <c r="AE1668" i="1" s="1"/>
  <c r="I1656" i="1"/>
  <c r="AE1656" i="1" s="1"/>
  <c r="I1644" i="1"/>
  <c r="I1632" i="1"/>
  <c r="I1620" i="1"/>
  <c r="I1608" i="1"/>
  <c r="AE2403" i="1"/>
  <c r="AE2391" i="1"/>
  <c r="AE2379" i="1"/>
  <c r="AE2367" i="1"/>
  <c r="I2137" i="1"/>
  <c r="I2125" i="1"/>
  <c r="I2113" i="1"/>
  <c r="I2101" i="1"/>
  <c r="I2089" i="1"/>
  <c r="I2077" i="1"/>
  <c r="I2065" i="1"/>
  <c r="I2053" i="1"/>
  <c r="I2041" i="1"/>
  <c r="I2029" i="1"/>
  <c r="I2017" i="1"/>
  <c r="I2005" i="1"/>
  <c r="I1993" i="1"/>
  <c r="I1981" i="1"/>
  <c r="I1969" i="1"/>
  <c r="I1957" i="1"/>
  <c r="I1945" i="1"/>
  <c r="I1933" i="1"/>
  <c r="I1921" i="1"/>
  <c r="I1909" i="1"/>
  <c r="I1897" i="1"/>
  <c r="I1885" i="1"/>
  <c r="I1873" i="1"/>
  <c r="I1861" i="1"/>
  <c r="I1849" i="1"/>
  <c r="AE1849" i="1" s="1"/>
  <c r="I1837" i="1"/>
  <c r="AE1837" i="1" s="1"/>
  <c r="I1825" i="1"/>
  <c r="AE1825" i="1" s="1"/>
  <c r="I1813" i="1"/>
  <c r="I1801" i="1"/>
  <c r="I1789" i="1"/>
  <c r="I1777" i="1"/>
  <c r="AE1777" i="1" s="1"/>
  <c r="I1765" i="1"/>
  <c r="AE1765" i="1" s="1"/>
  <c r="I1753" i="1"/>
  <c r="AE1753" i="1" s="1"/>
  <c r="I1741" i="1"/>
  <c r="I1729" i="1"/>
  <c r="I1717" i="1"/>
  <c r="I1705" i="1"/>
  <c r="I1693" i="1"/>
  <c r="I1681" i="1"/>
  <c r="AE1681" i="1" s="1"/>
  <c r="I1669" i="1"/>
  <c r="I1657" i="1"/>
  <c r="I1645" i="1"/>
  <c r="I1633" i="1"/>
  <c r="I1621" i="1"/>
  <c r="I1609" i="1"/>
  <c r="I1597" i="1"/>
  <c r="I1585" i="1"/>
  <c r="I1573" i="1"/>
  <c r="I1561" i="1"/>
  <c r="I1549" i="1"/>
  <c r="I1537" i="1"/>
  <c r="I1525" i="1"/>
  <c r="I1513" i="1"/>
  <c r="I1501" i="1"/>
  <c r="I1489" i="1"/>
  <c r="I1477" i="1"/>
  <c r="I1465" i="1"/>
  <c r="I1453" i="1"/>
  <c r="I1441" i="1"/>
  <c r="I1429" i="1"/>
  <c r="I1417" i="1"/>
  <c r="I1405" i="1"/>
  <c r="I1393" i="1"/>
  <c r="I1381" i="1"/>
  <c r="I1369" i="1"/>
  <c r="I2420" i="1"/>
  <c r="I2408" i="1"/>
  <c r="I2396" i="1"/>
  <c r="I2384" i="1"/>
  <c r="I2372" i="1"/>
  <c r="I2360" i="1"/>
  <c r="I2348" i="1"/>
  <c r="I2336" i="1"/>
  <c r="I2324" i="1"/>
  <c r="I2312" i="1"/>
  <c r="I2300" i="1"/>
  <c r="I2288" i="1"/>
  <c r="I2276" i="1"/>
  <c r="I2264" i="1"/>
  <c r="I2252" i="1"/>
  <c r="I2240" i="1"/>
  <c r="I2228" i="1"/>
  <c r="I2216" i="1"/>
  <c r="I2204" i="1"/>
  <c r="I2192" i="1"/>
  <c r="I2180" i="1"/>
  <c r="I2168" i="1"/>
  <c r="I2156" i="1"/>
  <c r="I2144" i="1"/>
  <c r="I2132" i="1"/>
  <c r="I2120" i="1"/>
  <c r="I2108" i="1"/>
  <c r="I2096" i="1"/>
  <c r="I2084" i="1"/>
  <c r="I2072" i="1"/>
  <c r="I2060" i="1"/>
  <c r="I2048" i="1"/>
  <c r="I2036" i="1"/>
  <c r="I2024" i="1"/>
  <c r="I2012" i="1"/>
  <c r="I2000" i="1"/>
  <c r="I1988" i="1"/>
  <c r="I1976" i="1"/>
  <c r="I1964" i="1"/>
  <c r="I1952" i="1"/>
  <c r="I1940" i="1"/>
  <c r="I1928" i="1"/>
  <c r="I1916" i="1"/>
  <c r="I1904" i="1"/>
  <c r="I1892" i="1"/>
  <c r="I1880" i="1"/>
  <c r="AE1880" i="1" s="1"/>
  <c r="I1868" i="1"/>
  <c r="AE1868" i="1" s="1"/>
  <c r="AE2355" i="1"/>
  <c r="AE2343" i="1"/>
  <c r="AE2331" i="1"/>
  <c r="AE2319" i="1"/>
  <c r="AE2307" i="1"/>
  <c r="AE2295" i="1"/>
  <c r="AE2283" i="1"/>
  <c r="AE2271" i="1"/>
  <c r="AE2259" i="1"/>
  <c r="AE2247" i="1"/>
  <c r="AE2235" i="1"/>
  <c r="AE2223" i="1"/>
  <c r="I2419" i="1"/>
  <c r="I2407" i="1"/>
  <c r="I2395" i="1"/>
  <c r="I2383" i="1"/>
  <c r="I2371" i="1"/>
  <c r="I2359" i="1"/>
  <c r="I2347" i="1"/>
  <c r="I2335" i="1"/>
  <c r="I2323" i="1"/>
  <c r="I2311" i="1"/>
  <c r="I2299" i="1"/>
  <c r="I2287" i="1"/>
  <c r="I2275" i="1"/>
  <c r="I2263" i="1"/>
  <c r="I2251" i="1"/>
  <c r="I2239" i="1"/>
  <c r="I2227" i="1"/>
  <c r="I2215" i="1"/>
  <c r="I2203" i="1"/>
  <c r="I2191" i="1"/>
  <c r="I2179" i="1"/>
  <c r="I2167" i="1"/>
  <c r="I2155" i="1"/>
  <c r="AE2155" i="1" s="1"/>
  <c r="I2143" i="1"/>
  <c r="AE2143" i="1" s="1"/>
  <c r="I2131" i="1"/>
  <c r="AE2131" i="1" s="1"/>
  <c r="I2119" i="1"/>
  <c r="AE2119" i="1" s="1"/>
  <c r="I2107" i="1"/>
  <c r="AE2107" i="1" s="1"/>
  <c r="I2095" i="1"/>
  <c r="AE2095" i="1" s="1"/>
  <c r="I2083" i="1"/>
  <c r="AE2083" i="1" s="1"/>
  <c r="I2071" i="1"/>
  <c r="AE2071" i="1" s="1"/>
  <c r="I2059" i="1"/>
  <c r="AE2059" i="1" s="1"/>
  <c r="I2047" i="1"/>
  <c r="AE2047" i="1" s="1"/>
  <c r="I2035" i="1"/>
  <c r="AE2035" i="1" s="1"/>
  <c r="I2023" i="1"/>
  <c r="AE2023" i="1" s="1"/>
  <c r="I2011" i="1"/>
  <c r="AE2011" i="1" s="1"/>
  <c r="I1999" i="1"/>
  <c r="AE1999" i="1" s="1"/>
  <c r="I1987" i="1"/>
  <c r="AE1987" i="1" s="1"/>
  <c r="I1975" i="1"/>
  <c r="I1963" i="1"/>
  <c r="I1951" i="1"/>
  <c r="I1939" i="1"/>
  <c r="AE1939" i="1" s="1"/>
  <c r="I1927" i="1"/>
  <c r="AE1927" i="1" s="1"/>
  <c r="I1915" i="1"/>
  <c r="AE1915" i="1" s="1"/>
  <c r="I1903" i="1"/>
  <c r="AE1903" i="1" s="1"/>
  <c r="I1891" i="1"/>
  <c r="I1879" i="1"/>
  <c r="I1867" i="1"/>
  <c r="I1855" i="1"/>
  <c r="AE1855" i="1" s="1"/>
  <c r="I1843" i="1"/>
  <c r="AE1843" i="1" s="1"/>
  <c r="I1831" i="1"/>
  <c r="AE1831" i="1" s="1"/>
  <c r="I1819" i="1"/>
  <c r="AE1819" i="1" s="1"/>
  <c r="I1807" i="1"/>
  <c r="AE1807" i="1" s="1"/>
  <c r="I1795" i="1"/>
  <c r="I1783" i="1"/>
  <c r="I1771" i="1"/>
  <c r="I1759" i="1"/>
  <c r="I1747" i="1"/>
  <c r="I1735" i="1"/>
  <c r="I1723" i="1"/>
  <c r="I1711" i="1"/>
  <c r="I1699" i="1"/>
  <c r="I1687" i="1"/>
  <c r="I1675" i="1"/>
  <c r="I1663" i="1"/>
  <c r="I1651" i="1"/>
  <c r="I1639" i="1"/>
  <c r="I1627" i="1"/>
  <c r="I1615" i="1"/>
  <c r="I1603" i="1"/>
  <c r="I1591" i="1"/>
  <c r="I1579" i="1"/>
  <c r="I345" i="1"/>
  <c r="I333" i="1"/>
  <c r="I321" i="1"/>
  <c r="I309" i="1"/>
  <c r="I297" i="1"/>
  <c r="I285" i="1"/>
  <c r="I273" i="1"/>
  <c r="I261" i="1"/>
  <c r="I249" i="1"/>
  <c r="I237" i="1"/>
  <c r="I225" i="1"/>
  <c r="I213" i="1"/>
  <c r="I201" i="1"/>
  <c r="I189" i="1"/>
  <c r="I177" i="1"/>
  <c r="I165" i="1"/>
  <c r="I153" i="1"/>
  <c r="I141" i="1"/>
  <c r="I129" i="1"/>
  <c r="I117" i="1"/>
  <c r="I105" i="1"/>
  <c r="I93" i="1"/>
  <c r="I81" i="1"/>
  <c r="I69" i="1"/>
  <c r="I57" i="1"/>
  <c r="I45" i="1"/>
  <c r="I33" i="1"/>
  <c r="I21" i="1"/>
  <c r="I9" i="1"/>
  <c r="I1567" i="1"/>
  <c r="I1555" i="1"/>
  <c r="I1543" i="1"/>
  <c r="I1531" i="1"/>
  <c r="I1519" i="1"/>
  <c r="I1507" i="1"/>
  <c r="I1495" i="1"/>
  <c r="I1483" i="1"/>
  <c r="I1471" i="1"/>
  <c r="I1459" i="1"/>
  <c r="I1447" i="1"/>
  <c r="I1435" i="1"/>
  <c r="I1423" i="1"/>
  <c r="I1411" i="1"/>
  <c r="I1399" i="1"/>
  <c r="I1387" i="1"/>
  <c r="I1375" i="1"/>
  <c r="I1363" i="1"/>
  <c r="I1351" i="1"/>
  <c r="I1339" i="1"/>
  <c r="I1327" i="1"/>
  <c r="I1315" i="1"/>
  <c r="I1303" i="1"/>
  <c r="I1291" i="1"/>
  <c r="I1279" i="1"/>
  <c r="I1267" i="1"/>
  <c r="I1255" i="1"/>
  <c r="I1243" i="1"/>
  <c r="I1231" i="1"/>
  <c r="I1219" i="1"/>
  <c r="I1207" i="1"/>
  <c r="I1195" i="1"/>
  <c r="I1183" i="1"/>
  <c r="I1171" i="1"/>
  <c r="I1159" i="1"/>
  <c r="I1147" i="1"/>
  <c r="I1135" i="1"/>
  <c r="I1123" i="1"/>
  <c r="I1111" i="1"/>
  <c r="I1099" i="1"/>
  <c r="I1087" i="1"/>
  <c r="I1075" i="1"/>
  <c r="I1063" i="1"/>
  <c r="I1051" i="1"/>
  <c r="I1039" i="1"/>
  <c r="I1027" i="1"/>
  <c r="I1015" i="1"/>
  <c r="I1003" i="1"/>
  <c r="I991" i="1"/>
  <c r="I979" i="1"/>
  <c r="I967" i="1"/>
  <c r="I955" i="1"/>
  <c r="I943" i="1"/>
  <c r="I931" i="1"/>
  <c r="I919" i="1"/>
  <c r="I907" i="1"/>
  <c r="I895" i="1"/>
  <c r="I883" i="1"/>
  <c r="I871" i="1"/>
  <c r="I859" i="1"/>
  <c r="I847" i="1"/>
  <c r="I835" i="1"/>
  <c r="I823" i="1"/>
  <c r="I811" i="1"/>
  <c r="I799" i="1"/>
  <c r="I787" i="1"/>
  <c r="I775" i="1"/>
  <c r="I763" i="1"/>
  <c r="I751" i="1"/>
  <c r="I739" i="1"/>
  <c r="I727" i="1"/>
  <c r="I715" i="1"/>
  <c r="I703" i="1"/>
  <c r="I691" i="1"/>
  <c r="I679" i="1"/>
  <c r="I667" i="1"/>
  <c r="I655" i="1"/>
  <c r="I643" i="1"/>
  <c r="I631" i="1"/>
  <c r="I619" i="1"/>
  <c r="I607" i="1"/>
  <c r="I595" i="1"/>
  <c r="I583" i="1"/>
  <c r="I571" i="1"/>
  <c r="I559" i="1"/>
  <c r="P1280" i="1"/>
  <c r="AE1280" i="1"/>
  <c r="AE1564" i="1"/>
  <c r="AE1504" i="1"/>
  <c r="P1236" i="1"/>
  <c r="AE1236" i="1"/>
  <c r="P1200" i="1"/>
  <c r="AE1200" i="1"/>
  <c r="P1715" i="1"/>
  <c r="AE1715" i="1"/>
  <c r="P1535" i="1"/>
  <c r="AE1535" i="1"/>
  <c r="P1499" i="1"/>
  <c r="AE1499" i="1"/>
  <c r="P1319" i="1"/>
  <c r="AE1319" i="1"/>
  <c r="P1283" i="1"/>
  <c r="AE1283" i="1"/>
  <c r="P1223" i="1"/>
  <c r="AE1223" i="1"/>
  <c r="P1103" i="1"/>
  <c r="AE1103" i="1"/>
  <c r="P1390" i="1"/>
  <c r="AE1390" i="1"/>
  <c r="P1246" i="1"/>
  <c r="AE1246" i="1"/>
  <c r="P1234" i="1"/>
  <c r="AE1234" i="1"/>
  <c r="P1222" i="1"/>
  <c r="AE1222" i="1"/>
  <c r="P1210" i="1"/>
  <c r="AE1210" i="1"/>
  <c r="P1198" i="1"/>
  <c r="AE1198" i="1"/>
  <c r="P1065" i="1"/>
  <c r="AE1065" i="1"/>
  <c r="P1244" i="1"/>
  <c r="AE1244" i="1"/>
  <c r="P1209" i="1"/>
  <c r="AE1209" i="1"/>
  <c r="P1136" i="1"/>
  <c r="AE1136" i="1"/>
  <c r="AE2419" i="1"/>
  <c r="AE2394" i="1"/>
  <c r="AE2346" i="1"/>
  <c r="AE2298" i="1"/>
  <c r="AE2274" i="1"/>
  <c r="AE2250" i="1"/>
  <c r="AE2202" i="1"/>
  <c r="P1230" i="1"/>
  <c r="AE1230" i="1"/>
  <c r="P1206" i="1"/>
  <c r="AE1206" i="1"/>
  <c r="P1194" i="1"/>
  <c r="AE1194" i="1"/>
  <c r="AE294" i="1"/>
  <c r="AE150" i="1"/>
  <c r="P1233" i="1"/>
  <c r="AE1233" i="1"/>
  <c r="P1400" i="1"/>
  <c r="AE1400" i="1"/>
  <c r="P1076" i="1"/>
  <c r="AE1076" i="1"/>
  <c r="AE2358" i="1"/>
  <c r="AE2310" i="1"/>
  <c r="AE2214" i="1"/>
  <c r="P1398" i="1"/>
  <c r="AE1398" i="1"/>
  <c r="P1386" i="1"/>
  <c r="AE1386" i="1"/>
  <c r="P1242" i="1"/>
  <c r="AE1242" i="1"/>
  <c r="P1218" i="1"/>
  <c r="AE1218" i="1"/>
  <c r="P2417" i="1"/>
  <c r="AE2417" i="1"/>
  <c r="AE2081" i="1"/>
  <c r="W1779" i="1"/>
  <c r="W1780" i="1" s="1"/>
  <c r="I1357" i="1"/>
  <c r="I1345" i="1"/>
  <c r="I1333" i="1"/>
  <c r="I1321" i="1"/>
  <c r="I1309" i="1"/>
  <c r="I1297" i="1"/>
  <c r="I1285" i="1"/>
  <c r="I1273" i="1"/>
  <c r="I1261" i="1"/>
  <c r="I1249" i="1"/>
  <c r="I1237" i="1"/>
  <c r="I1225" i="1"/>
  <c r="I1213" i="1"/>
  <c r="I1201" i="1"/>
  <c r="I1189" i="1"/>
  <c r="I1177" i="1"/>
  <c r="I1165" i="1"/>
  <c r="I1153" i="1"/>
  <c r="I1141" i="1"/>
  <c r="I1129" i="1"/>
  <c r="I1117" i="1"/>
  <c r="I1105" i="1"/>
  <c r="I1093" i="1"/>
  <c r="I1081" i="1"/>
  <c r="I1069" i="1"/>
  <c r="I1057" i="1"/>
  <c r="I1045" i="1"/>
  <c r="I1033" i="1"/>
  <c r="I1021" i="1"/>
  <c r="I1009" i="1"/>
  <c r="I997" i="1"/>
  <c r="I985" i="1"/>
  <c r="I973" i="1"/>
  <c r="I961" i="1"/>
  <c r="I949" i="1"/>
  <c r="P1077" i="1"/>
  <c r="AE1077" i="1"/>
  <c r="P1268" i="1"/>
  <c r="AE1268" i="1"/>
  <c r="P1124" i="1"/>
  <c r="AE1124" i="1"/>
  <c r="P1040" i="1"/>
  <c r="AE1040" i="1"/>
  <c r="AE1528" i="1"/>
  <c r="P1384" i="1"/>
  <c r="AE1384" i="1"/>
  <c r="P1240" i="1"/>
  <c r="AE1240" i="1"/>
  <c r="P7" i="1"/>
  <c r="AE7" i="1"/>
  <c r="P1383" i="1"/>
  <c r="AE1383" i="1"/>
  <c r="P1251" i="1"/>
  <c r="AE1251" i="1"/>
  <c r="P1203" i="1"/>
  <c r="AE1203" i="1"/>
  <c r="I2424" i="1"/>
  <c r="I2412" i="1"/>
  <c r="I2400" i="1"/>
  <c r="I2388" i="1"/>
  <c r="I2376" i="1"/>
  <c r="I2364" i="1"/>
  <c r="I2352" i="1"/>
  <c r="AE2352" i="1" s="1"/>
  <c r="I2340" i="1"/>
  <c r="I2328" i="1"/>
  <c r="I2316" i="1"/>
  <c r="I2304" i="1"/>
  <c r="I2292" i="1"/>
  <c r="I2280" i="1"/>
  <c r="I2268" i="1"/>
  <c r="I2256" i="1"/>
  <c r="I2244" i="1"/>
  <c r="I2232" i="1"/>
  <c r="I2220" i="1"/>
  <c r="I2208" i="1"/>
  <c r="AE2208" i="1" s="1"/>
  <c r="I2196" i="1"/>
  <c r="I2184" i="1"/>
  <c r="I2172" i="1"/>
  <c r="I2160" i="1"/>
  <c r="I2148" i="1"/>
  <c r="AE2148" i="1" s="1"/>
  <c r="I2136" i="1"/>
  <c r="AE2136" i="1" s="1"/>
  <c r="I2124" i="1"/>
  <c r="AE2124" i="1" s="1"/>
  <c r="I2112" i="1"/>
  <c r="AE2112" i="1" s="1"/>
  <c r="I2100" i="1"/>
  <c r="AE2100" i="1" s="1"/>
  <c r="I2088" i="1"/>
  <c r="AE2088" i="1" s="1"/>
  <c r="I2076" i="1"/>
  <c r="AE2076" i="1" s="1"/>
  <c r="I2064" i="1"/>
  <c r="AE2064" i="1" s="1"/>
  <c r="I2052" i="1"/>
  <c r="AE2052" i="1" s="1"/>
  <c r="I2040" i="1"/>
  <c r="AE2040" i="1" s="1"/>
  <c r="I2028" i="1"/>
  <c r="AE2028" i="1" s="1"/>
  <c r="I2016" i="1"/>
  <c r="AE2016" i="1" s="1"/>
  <c r="I2004" i="1"/>
  <c r="AE2004" i="1" s="1"/>
  <c r="I1992" i="1"/>
  <c r="AE1992" i="1" s="1"/>
  <c r="I1980" i="1"/>
  <c r="AE1980" i="1" s="1"/>
  <c r="I1968" i="1"/>
  <c r="AE1968" i="1" s="1"/>
  <c r="I1956" i="1"/>
  <c r="AE1956" i="1" s="1"/>
  <c r="I1944" i="1"/>
  <c r="AE1944" i="1" s="1"/>
  <c r="I1932" i="1"/>
  <c r="AE1932" i="1" s="1"/>
  <c r="I1920" i="1"/>
  <c r="AE1920" i="1" s="1"/>
  <c r="I1908" i="1"/>
  <c r="AE1908" i="1" s="1"/>
  <c r="I1896" i="1"/>
  <c r="AE1896" i="1" s="1"/>
  <c r="I1884" i="1"/>
  <c r="AE1884" i="1" s="1"/>
  <c r="P1388" i="1"/>
  <c r="AE1388" i="1"/>
  <c r="P1220" i="1"/>
  <c r="AE1220" i="1"/>
  <c r="AE1552" i="1"/>
  <c r="P1252" i="1"/>
  <c r="AE1252" i="1"/>
  <c r="P1204" i="1"/>
  <c r="AE1204" i="1"/>
  <c r="P1395" i="1"/>
  <c r="AE1395" i="1"/>
  <c r="P1239" i="1"/>
  <c r="AE1239" i="1"/>
  <c r="P1215" i="1"/>
  <c r="AE1215" i="1"/>
  <c r="P1191" i="1"/>
  <c r="AE1191" i="1"/>
  <c r="AE831" i="1"/>
  <c r="P2426" i="1"/>
  <c r="AE2426" i="1"/>
  <c r="P2234" i="1"/>
  <c r="P1394" i="1"/>
  <c r="AE1394" i="1"/>
  <c r="P1274" i="1"/>
  <c r="AE1274" i="1"/>
  <c r="P1250" i="1"/>
  <c r="AE1250" i="1"/>
  <c r="P1154" i="1"/>
  <c r="AE1154" i="1"/>
  <c r="P1130" i="1"/>
  <c r="AE1130" i="1"/>
  <c r="AE722" i="1"/>
  <c r="I1163" i="1"/>
  <c r="I1151" i="1"/>
  <c r="I1139" i="1"/>
  <c r="I1127" i="1"/>
  <c r="I1115" i="1"/>
  <c r="I1103" i="1"/>
  <c r="I1091" i="1"/>
  <c r="I1079" i="1"/>
  <c r="I1067" i="1"/>
  <c r="I1055" i="1"/>
  <c r="I1043" i="1"/>
  <c r="I1031" i="1"/>
  <c r="I1019" i="1"/>
  <c r="I1007" i="1"/>
  <c r="I995" i="1"/>
  <c r="I983" i="1"/>
  <c r="I971" i="1"/>
  <c r="I959" i="1"/>
  <c r="I947" i="1"/>
  <c r="I935" i="1"/>
  <c r="I923" i="1"/>
  <c r="I911" i="1"/>
  <c r="I899" i="1"/>
  <c r="P1389" i="1"/>
  <c r="AE1389" i="1"/>
  <c r="P1197" i="1"/>
  <c r="AE1197" i="1"/>
  <c r="P1005" i="1"/>
  <c r="AE1005" i="1"/>
  <c r="P1196" i="1"/>
  <c r="AE1196" i="1"/>
  <c r="P1100" i="1"/>
  <c r="AE1100" i="1"/>
  <c r="AE1576" i="1"/>
  <c r="AE1516" i="1"/>
  <c r="P1227" i="1"/>
  <c r="AE1227" i="1"/>
  <c r="P2222" i="1"/>
  <c r="AE2222" i="1"/>
  <c r="P1382" i="1"/>
  <c r="AE1382" i="1"/>
  <c r="P1238" i="1"/>
  <c r="AE1238" i="1"/>
  <c r="P1226" i="1"/>
  <c r="AE1226" i="1"/>
  <c r="P1214" i="1"/>
  <c r="AE1214" i="1"/>
  <c r="P1202" i="1"/>
  <c r="AE1202" i="1"/>
  <c r="P1190" i="1"/>
  <c r="AE1190" i="1"/>
  <c r="P1178" i="1"/>
  <c r="AE1178" i="1"/>
  <c r="P1221" i="1"/>
  <c r="AE1221" i="1"/>
  <c r="P1216" i="1"/>
  <c r="AE1216" i="1"/>
  <c r="AE2280" i="1"/>
  <c r="P1248" i="1"/>
  <c r="AE1248" i="1"/>
  <c r="P1212" i="1"/>
  <c r="AE1212" i="1"/>
  <c r="P828" i="1"/>
  <c r="AE828" i="1"/>
  <c r="P1245" i="1"/>
  <c r="AE1245" i="1"/>
  <c r="P1208" i="1"/>
  <c r="AE1208" i="1"/>
  <c r="AE1540" i="1"/>
  <c r="AE1492" i="1"/>
  <c r="P1396" i="1"/>
  <c r="AE1396" i="1"/>
  <c r="P1228" i="1"/>
  <c r="AE1228" i="1"/>
  <c r="P1192" i="1"/>
  <c r="AE1192" i="1"/>
  <c r="P2352" i="1"/>
  <c r="P2064" i="1"/>
  <c r="P1776" i="1"/>
  <c r="AE1776" i="1"/>
  <c r="P1392" i="1"/>
  <c r="AE1392" i="1"/>
  <c r="P1224" i="1"/>
  <c r="AE1224" i="1"/>
  <c r="P2075" i="1"/>
  <c r="AE2075" i="1"/>
  <c r="P2003" i="1"/>
  <c r="AE2003" i="1"/>
  <c r="P1931" i="1"/>
  <c r="AE1931" i="1"/>
  <c r="P1859" i="1"/>
  <c r="AE1859" i="1"/>
  <c r="P1787" i="1"/>
  <c r="AE1787" i="1"/>
  <c r="P1235" i="1"/>
  <c r="AE1235" i="1"/>
  <c r="P1199" i="1"/>
  <c r="AE1199" i="1"/>
  <c r="P1187" i="1"/>
  <c r="AE1187" i="1"/>
  <c r="P1091" i="1"/>
  <c r="AE1091" i="1"/>
  <c r="P1067" i="1"/>
  <c r="AE1067" i="1"/>
  <c r="P1043" i="1"/>
  <c r="AE1043" i="1"/>
  <c r="I937" i="1"/>
  <c r="I925" i="1"/>
  <c r="I913" i="1"/>
  <c r="I901" i="1"/>
  <c r="I889" i="1"/>
  <c r="I877" i="1"/>
  <c r="I865" i="1"/>
  <c r="I853" i="1"/>
  <c r="I841" i="1"/>
  <c r="I829" i="1"/>
  <c r="I817" i="1"/>
  <c r="I805" i="1"/>
  <c r="I793" i="1"/>
  <c r="I781" i="1"/>
  <c r="I769" i="1"/>
  <c r="I757" i="1"/>
  <c r="I745" i="1"/>
  <c r="I733" i="1"/>
  <c r="I721" i="1"/>
  <c r="I709" i="1"/>
  <c r="I697" i="1"/>
  <c r="I685" i="1"/>
  <c r="I673" i="1"/>
  <c r="I661" i="1"/>
  <c r="I649" i="1"/>
  <c r="I637" i="1"/>
  <c r="I625" i="1"/>
  <c r="I613" i="1"/>
  <c r="I601" i="1"/>
  <c r="I589" i="1"/>
  <c r="I577" i="1"/>
  <c r="I565" i="1"/>
  <c r="I553" i="1"/>
  <c r="I541" i="1"/>
  <c r="I529" i="1"/>
  <c r="I517" i="1"/>
  <c r="I505" i="1"/>
  <c r="I493" i="1"/>
  <c r="I481" i="1"/>
  <c r="I469" i="1"/>
  <c r="I457" i="1"/>
  <c r="I445" i="1"/>
  <c r="I433" i="1"/>
  <c r="I421" i="1"/>
  <c r="I409" i="1"/>
  <c r="I397" i="1"/>
  <c r="I385" i="1"/>
  <c r="I373" i="1"/>
  <c r="I361" i="1"/>
  <c r="I349" i="1"/>
  <c r="I337" i="1"/>
  <c r="I325" i="1"/>
  <c r="I313" i="1"/>
  <c r="I301" i="1"/>
  <c r="I289" i="1"/>
  <c r="I277" i="1"/>
  <c r="I265" i="1"/>
  <c r="I253" i="1"/>
  <c r="I241" i="1"/>
  <c r="I229" i="1"/>
  <c r="I217" i="1"/>
  <c r="I205" i="1"/>
  <c r="I193" i="1"/>
  <c r="I181" i="1"/>
  <c r="I169" i="1"/>
  <c r="I157" i="1"/>
  <c r="I145" i="1"/>
  <c r="I133" i="1"/>
  <c r="I121" i="1"/>
  <c r="I109" i="1"/>
  <c r="I97" i="1"/>
  <c r="I85" i="1"/>
  <c r="I73" i="1"/>
  <c r="I61" i="1"/>
  <c r="I49" i="1"/>
  <c r="I37" i="1"/>
  <c r="I25" i="1"/>
  <c r="I13" i="1"/>
  <c r="I887" i="1"/>
  <c r="I875" i="1"/>
  <c r="I863" i="1"/>
  <c r="I851" i="1"/>
  <c r="I839" i="1"/>
  <c r="I827" i="1"/>
  <c r="I815" i="1"/>
  <c r="I803" i="1"/>
  <c r="I791" i="1"/>
  <c r="I779" i="1"/>
  <c r="I767" i="1"/>
  <c r="I755" i="1"/>
  <c r="I743" i="1"/>
  <c r="I731" i="1"/>
  <c r="I719" i="1"/>
  <c r="I707" i="1"/>
  <c r="I695" i="1"/>
  <c r="I683" i="1"/>
  <c r="I671" i="1"/>
  <c r="I659" i="1"/>
  <c r="I647" i="1"/>
  <c r="I635" i="1"/>
  <c r="I623" i="1"/>
  <c r="I611" i="1"/>
  <c r="I599" i="1"/>
  <c r="I587" i="1"/>
  <c r="I575" i="1"/>
  <c r="I563" i="1"/>
  <c r="I551" i="1"/>
  <c r="I539" i="1"/>
  <c r="I527" i="1"/>
  <c r="I515" i="1"/>
  <c r="I503" i="1"/>
  <c r="I491" i="1"/>
  <c r="I479" i="1"/>
  <c r="I467" i="1"/>
  <c r="I455" i="1"/>
  <c r="I443" i="1"/>
  <c r="I431" i="1"/>
  <c r="I419" i="1"/>
  <c r="I407" i="1"/>
  <c r="I395" i="1"/>
  <c r="I383" i="1"/>
  <c r="I371" i="1"/>
  <c r="I359" i="1"/>
  <c r="I347" i="1"/>
  <c r="I335" i="1"/>
  <c r="I323" i="1"/>
  <c r="I311" i="1"/>
  <c r="I299" i="1"/>
  <c r="I287" i="1"/>
  <c r="I275" i="1"/>
  <c r="I263" i="1"/>
  <c r="I251" i="1"/>
  <c r="I239" i="1"/>
  <c r="I227" i="1"/>
  <c r="I215" i="1"/>
  <c r="I203" i="1"/>
  <c r="I191" i="1"/>
  <c r="I179" i="1"/>
  <c r="I167" i="1"/>
  <c r="I155" i="1"/>
  <c r="I143" i="1"/>
  <c r="I131" i="1"/>
  <c r="I119" i="1"/>
  <c r="I107" i="1"/>
  <c r="I95" i="1"/>
  <c r="I83" i="1"/>
  <c r="I71" i="1"/>
  <c r="I59" i="1"/>
  <c r="I47" i="1"/>
  <c r="I35" i="1"/>
  <c r="I23" i="1"/>
  <c r="I11" i="1"/>
  <c r="I547" i="1"/>
  <c r="I535" i="1"/>
  <c r="I523" i="1"/>
  <c r="I511" i="1"/>
  <c r="I499" i="1"/>
  <c r="I487" i="1"/>
  <c r="I475" i="1"/>
  <c r="I463" i="1"/>
  <c r="I451" i="1"/>
  <c r="I439" i="1"/>
  <c r="I427" i="1"/>
  <c r="I415" i="1"/>
  <c r="I403" i="1"/>
  <c r="I391" i="1"/>
  <c r="I379" i="1"/>
  <c r="I367" i="1"/>
  <c r="I355" i="1"/>
  <c r="I343" i="1"/>
  <c r="I331" i="1"/>
  <c r="I319" i="1"/>
  <c r="I307" i="1"/>
  <c r="I295" i="1"/>
  <c r="I283" i="1"/>
  <c r="I271" i="1"/>
  <c r="I259" i="1"/>
  <c r="I247" i="1"/>
  <c r="I235" i="1"/>
  <c r="I223" i="1"/>
  <c r="I211" i="1"/>
  <c r="I199" i="1"/>
  <c r="I187" i="1"/>
  <c r="I175" i="1"/>
  <c r="I163" i="1"/>
  <c r="I151" i="1"/>
  <c r="I139" i="1"/>
  <c r="I127" i="1"/>
  <c r="I115" i="1"/>
  <c r="I103" i="1"/>
  <c r="I91" i="1"/>
  <c r="I79" i="1"/>
  <c r="I67" i="1"/>
  <c r="I55" i="1"/>
  <c r="I43" i="1"/>
  <c r="I31" i="1"/>
  <c r="I19" i="1"/>
  <c r="W584" i="1"/>
  <c r="W1484" i="1"/>
  <c r="W416" i="1"/>
  <c r="W1172" i="1"/>
  <c r="I2416" i="1"/>
  <c r="I2404" i="1"/>
  <c r="I2392" i="1"/>
  <c r="I2380" i="1"/>
  <c r="I2368" i="1"/>
  <c r="I2356" i="1"/>
  <c r="I2344" i="1"/>
  <c r="I2332" i="1"/>
  <c r="I2320" i="1"/>
  <c r="I2308" i="1"/>
  <c r="I2296" i="1"/>
  <c r="I2284" i="1"/>
  <c r="I2272" i="1"/>
  <c r="I2260" i="1"/>
  <c r="I2248" i="1"/>
  <c r="I2236" i="1"/>
  <c r="I2224" i="1"/>
  <c r="I2212" i="1"/>
  <c r="I2200" i="1"/>
  <c r="I2188" i="1"/>
  <c r="I2176" i="1"/>
  <c r="I2164" i="1"/>
  <c r="I2152" i="1"/>
  <c r="AE2152" i="1" s="1"/>
  <c r="I2140" i="1"/>
  <c r="AE2140" i="1" s="1"/>
  <c r="I2128" i="1"/>
  <c r="AE2128" i="1" s="1"/>
  <c r="I2116" i="1"/>
  <c r="AE2116" i="1" s="1"/>
  <c r="I2104" i="1"/>
  <c r="AE2104" i="1" s="1"/>
  <c r="I2092" i="1"/>
  <c r="AE2092" i="1" s="1"/>
  <c r="I2080" i="1"/>
  <c r="AE2080" i="1" s="1"/>
  <c r="I2068" i="1"/>
  <c r="AE2068" i="1" s="1"/>
  <c r="I2056" i="1"/>
  <c r="AE2056" i="1" s="1"/>
  <c r="I2044" i="1"/>
  <c r="AE2044" i="1" s="1"/>
  <c r="I2032" i="1"/>
  <c r="AE2032" i="1" s="1"/>
  <c r="I2020" i="1"/>
  <c r="AE2020" i="1" s="1"/>
  <c r="I2008" i="1"/>
  <c r="AE2008" i="1" s="1"/>
  <c r="I1996" i="1"/>
  <c r="AE1996" i="1" s="1"/>
  <c r="I1984" i="1"/>
  <c r="AE1984" i="1" s="1"/>
  <c r="I1972" i="1"/>
  <c r="AE1972" i="1" s="1"/>
  <c r="I1960" i="1"/>
  <c r="AE1960" i="1" s="1"/>
  <c r="I1948" i="1"/>
  <c r="AE1948" i="1" s="1"/>
  <c r="I1936" i="1"/>
  <c r="AE1936" i="1" s="1"/>
  <c r="I1924" i="1"/>
  <c r="AE1924" i="1" s="1"/>
  <c r="I1912" i="1"/>
  <c r="AE1912" i="1" s="1"/>
  <c r="I74" i="1"/>
  <c r="I62" i="1"/>
  <c r="I50" i="1"/>
  <c r="I38" i="1"/>
  <c r="I26" i="1"/>
  <c r="I14" i="1"/>
  <c r="W730" i="1"/>
  <c r="W773" i="1"/>
  <c r="W1781" i="1"/>
  <c r="W1297" i="1"/>
  <c r="W793" i="1"/>
  <c r="W709" i="1"/>
  <c r="W457" i="1"/>
  <c r="W205" i="1"/>
  <c r="W1045" i="1"/>
  <c r="W2368" i="1"/>
  <c r="AG2368" i="1" s="1"/>
  <c r="W2116" i="1"/>
  <c r="W2117" i="1" s="1"/>
  <c r="W1276" i="1"/>
  <c r="W1277" i="1" s="1"/>
  <c r="W1132" i="1"/>
  <c r="W1133" i="1" s="1"/>
  <c r="W520" i="1"/>
  <c r="W521" i="1" s="1"/>
  <c r="W268" i="1"/>
  <c r="W269" i="1" s="1"/>
  <c r="W184" i="1"/>
  <c r="W185" i="1" s="1"/>
  <c r="W16" i="1"/>
  <c r="W17" i="1" s="1"/>
  <c r="W1716" i="1"/>
  <c r="W1717" i="1" s="1"/>
  <c r="W794" i="1"/>
  <c r="W795" i="1" s="1"/>
  <c r="W796" i="1" s="1"/>
  <c r="W797" i="1" s="1"/>
  <c r="W1383" i="1"/>
  <c r="W1384" i="1" s="1"/>
  <c r="W1385" i="1" s="1"/>
  <c r="W1968" i="1"/>
  <c r="AG1968" i="1" s="1"/>
  <c r="W38" i="1"/>
  <c r="W39" i="1" s="1"/>
  <c r="W40" i="1" s="1"/>
  <c r="W41" i="1" s="1"/>
  <c r="W1485" i="1"/>
  <c r="W1548" i="1"/>
  <c r="W1549" i="1" s="1"/>
  <c r="W1737" i="1"/>
  <c r="W1738" i="1" s="1"/>
  <c r="W165" i="1"/>
  <c r="W166" i="1" s="1"/>
  <c r="W167" i="1" s="1"/>
  <c r="W168" i="1" s="1"/>
  <c r="W169" i="1" s="1"/>
  <c r="W170" i="1" s="1"/>
  <c r="W171" i="1" s="1"/>
  <c r="W172" i="1" s="1"/>
  <c r="W173" i="1" s="1"/>
  <c r="W9" i="1"/>
  <c r="W2031" i="1"/>
  <c r="W2032" i="1" s="1"/>
  <c r="W2033" i="1" s="1"/>
  <c r="W2347" i="1"/>
  <c r="AG2347" i="1" s="1"/>
  <c r="W2179" i="1"/>
  <c r="AG2179" i="1" s="1"/>
  <c r="W2095" i="1"/>
  <c r="AG2095" i="1" s="1"/>
  <c r="W1843" i="1"/>
  <c r="W1423" i="1"/>
  <c r="W1339" i="1"/>
  <c r="W1255" i="1"/>
  <c r="W1003" i="1"/>
  <c r="W751" i="1"/>
  <c r="W667" i="1"/>
  <c r="W355" i="1"/>
  <c r="W247" i="1"/>
  <c r="W103" i="1"/>
  <c r="W1025" i="1"/>
  <c r="W144" i="1"/>
  <c r="W145" i="1" s="1"/>
  <c r="W2009" i="1"/>
  <c r="W1865" i="1"/>
  <c r="W1191" i="1"/>
  <c r="W1192" i="1" s="1"/>
  <c r="W1193" i="1" s="1"/>
  <c r="W123" i="1"/>
  <c r="W124" i="1" s="1"/>
  <c r="W125" i="1" s="1"/>
  <c r="W1088" i="1"/>
  <c r="W710" i="1"/>
  <c r="W711" i="1" s="1"/>
  <c r="W712" i="1" s="1"/>
  <c r="W713" i="1" s="1"/>
  <c r="W332" i="1"/>
  <c r="W1718" i="1"/>
  <c r="W1719" i="1" s="1"/>
  <c r="W1720" i="1" s="1"/>
  <c r="W1721" i="1" s="1"/>
  <c r="W1298" i="1"/>
  <c r="W1299" i="1" s="1"/>
  <c r="W1300" i="1" s="1"/>
  <c r="W1301" i="1" s="1"/>
  <c r="W687" i="1"/>
  <c r="W688" i="1" s="1"/>
  <c r="W689" i="1" s="1"/>
  <c r="W1046" i="1"/>
  <c r="W1047" i="1" s="1"/>
  <c r="W1048" i="1" s="1"/>
  <c r="W1049" i="1" s="1"/>
  <c r="W290" i="1"/>
  <c r="W291" i="1" s="1"/>
  <c r="W292" i="1" s="1"/>
  <c r="W293" i="1" s="1"/>
  <c r="W1969" i="1"/>
  <c r="W1970" i="1" s="1"/>
  <c r="W1971" i="1" s="1"/>
  <c r="W1972" i="1" s="1"/>
  <c r="W1973" i="1" s="1"/>
  <c r="W1550" i="1"/>
  <c r="W1551" i="1" s="1"/>
  <c r="W1552" i="1" s="1"/>
  <c r="W1553" i="1" s="1"/>
  <c r="W939" i="1"/>
  <c r="W940" i="1" s="1"/>
  <c r="W941" i="1" s="1"/>
  <c r="W206" i="1"/>
  <c r="W207" i="1" s="1"/>
  <c r="W208" i="1" s="1"/>
  <c r="W209" i="1" s="1"/>
  <c r="W2074" i="1"/>
  <c r="AG2074" i="1" s="1"/>
  <c r="W1570" i="1"/>
  <c r="W1571" i="1" s="1"/>
  <c r="W1572" i="1" s="1"/>
  <c r="W1573" i="1" s="1"/>
  <c r="W1574" i="1" s="1"/>
  <c r="W1575" i="1" s="1"/>
  <c r="W1576" i="1" s="1"/>
  <c r="W1577" i="1" s="1"/>
  <c r="W1402" i="1"/>
  <c r="W478" i="1"/>
  <c r="W226" i="1"/>
  <c r="W227" i="1" s="1"/>
  <c r="W228" i="1" s="1"/>
  <c r="W229" i="1" s="1"/>
  <c r="W230" i="1" s="1"/>
  <c r="W231" i="1" s="1"/>
  <c r="W232" i="1" s="1"/>
  <c r="W233" i="1" s="1"/>
  <c r="W1442" i="1"/>
  <c r="W1443" i="1" s="1"/>
  <c r="W1444" i="1" s="1"/>
  <c r="W1445" i="1" s="1"/>
  <c r="W920" i="1"/>
  <c r="W542" i="1"/>
  <c r="W543" i="1" s="1"/>
  <c r="W544" i="1" s="1"/>
  <c r="W545" i="1" s="1"/>
  <c r="W879" i="1"/>
  <c r="W880" i="1" s="1"/>
  <c r="W881" i="1" s="1"/>
  <c r="W146" i="1"/>
  <c r="W147" i="1" s="1"/>
  <c r="W148" i="1" s="1"/>
  <c r="W149" i="1" s="1"/>
  <c r="W2348" i="1"/>
  <c r="W2180" i="1"/>
  <c r="W2096" i="1"/>
  <c r="W1844" i="1"/>
  <c r="W1675" i="1"/>
  <c r="W1676" i="1" s="1"/>
  <c r="W2283" i="1"/>
  <c r="W2284" i="1" s="1"/>
  <c r="W2285" i="1" s="1"/>
  <c r="W458" i="1"/>
  <c r="W459" i="1" s="1"/>
  <c r="W460" i="1" s="1"/>
  <c r="W461" i="1" s="1"/>
  <c r="W80" i="1"/>
  <c r="W435" i="1"/>
  <c r="W436" i="1" s="1"/>
  <c r="W437" i="1" s="1"/>
  <c r="W10" i="1"/>
  <c r="W11" i="1" s="1"/>
  <c r="W12" i="1" s="1"/>
  <c r="W13" i="1" s="1"/>
  <c r="W14" i="1" s="1"/>
  <c r="W1822" i="1"/>
  <c r="W838" i="1"/>
  <c r="W1486" i="1"/>
  <c r="W2198" i="1"/>
  <c r="W2199" i="1" s="1"/>
  <c r="W2200" i="1" s="1"/>
  <c r="W2201" i="1" s="1"/>
  <c r="AG2201" i="1" s="1"/>
  <c r="W1757" i="1"/>
  <c r="W1089" i="1"/>
  <c r="W1090" i="1" s="1"/>
  <c r="W1091" i="1" s="1"/>
  <c r="W1092" i="1" s="1"/>
  <c r="W1093" i="1" s="1"/>
  <c r="W1094" i="1" s="1"/>
  <c r="W1095" i="1" s="1"/>
  <c r="W1096" i="1" s="1"/>
  <c r="W1097" i="1" s="1"/>
  <c r="W1694" i="1"/>
  <c r="W1695" i="1" s="1"/>
  <c r="W1696" i="1" s="1"/>
  <c r="W1697" i="1" s="1"/>
  <c r="W2052" i="1"/>
  <c r="W2053" i="1" s="1"/>
  <c r="W2054" i="1" s="1"/>
  <c r="W2055" i="1" s="1"/>
  <c r="W2056" i="1" s="1"/>
  <c r="W2057" i="1" s="1"/>
  <c r="W2058" i="1" s="1"/>
  <c r="W2059" i="1" s="1"/>
  <c r="W2060" i="1" s="1"/>
  <c r="W2061" i="1" s="1"/>
  <c r="W2062" i="1" s="1"/>
  <c r="W2063" i="1" s="1"/>
  <c r="W2064" i="1" s="1"/>
  <c r="W2065" i="1" s="1"/>
  <c r="W2066" i="1" s="1"/>
  <c r="W2067" i="1" s="1"/>
  <c r="W2068" i="1" s="1"/>
  <c r="W2069" i="1" s="1"/>
  <c r="W2070" i="1" s="1"/>
  <c r="W2071" i="1" s="1"/>
  <c r="W2072" i="1" s="1"/>
  <c r="W1989" i="1"/>
  <c r="W1990" i="1" s="1"/>
  <c r="AG1990" i="1" s="1"/>
  <c r="W981" i="1"/>
  <c r="W982" i="1" s="1"/>
  <c r="W417" i="1"/>
  <c r="W418" i="1" s="1"/>
  <c r="W1320" i="1"/>
  <c r="W1321" i="1" s="1"/>
  <c r="W1322" i="1" s="1"/>
  <c r="W1323" i="1" s="1"/>
  <c r="W1324" i="1" s="1"/>
  <c r="W1325" i="1" s="1"/>
  <c r="W1654" i="1"/>
  <c r="W1613" i="1"/>
  <c r="W962" i="1"/>
  <c r="W963" i="1" s="1"/>
  <c r="W964" i="1" s="1"/>
  <c r="W965" i="1" s="1"/>
  <c r="W648" i="1"/>
  <c r="W649" i="1" s="1"/>
  <c r="W650" i="1" s="1"/>
  <c r="W651" i="1" s="1"/>
  <c r="W652" i="1" s="1"/>
  <c r="W653" i="1" s="1"/>
  <c r="W396" i="1"/>
  <c r="W397" i="1" s="1"/>
  <c r="W398" i="1" s="1"/>
  <c r="W399" i="1" s="1"/>
  <c r="W400" i="1" s="1"/>
  <c r="W401" i="1" s="1"/>
  <c r="W402" i="1" s="1"/>
  <c r="W403" i="1" s="1"/>
  <c r="W404" i="1" s="1"/>
  <c r="W405" i="1" s="1"/>
  <c r="W406" i="1" s="1"/>
  <c r="W407" i="1" s="1"/>
  <c r="W408" i="1" s="1"/>
  <c r="W409" i="1" s="1"/>
  <c r="W410" i="1" s="1"/>
  <c r="W411" i="1" s="1"/>
  <c r="W412" i="1" s="1"/>
  <c r="W413" i="1" s="1"/>
  <c r="W414" i="1" s="1"/>
  <c r="W81" i="1"/>
  <c r="W82" i="1" s="1"/>
  <c r="W83" i="1" s="1"/>
  <c r="W84" i="1" s="1"/>
  <c r="W85" i="1" s="1"/>
  <c r="W86" i="1" s="1"/>
  <c r="W87" i="1" s="1"/>
  <c r="W88" i="1" s="1"/>
  <c r="W89" i="1" s="1"/>
  <c r="W1212" i="1"/>
  <c r="W1213" i="1" s="1"/>
  <c r="W1214" i="1" s="1"/>
  <c r="W1215" i="1" s="1"/>
  <c r="W1216" i="1" s="1"/>
  <c r="W1217" i="1" s="1"/>
  <c r="W1233" i="1"/>
  <c r="W1234" i="1" s="1"/>
  <c r="W626" i="1"/>
  <c r="W627" i="1" s="1"/>
  <c r="W628" i="1" s="1"/>
  <c r="W629" i="1" s="1"/>
  <c r="W374" i="1"/>
  <c r="W375" i="1" s="1"/>
  <c r="W376" i="1" s="1"/>
  <c r="W377" i="1" s="1"/>
  <c r="W60" i="1"/>
  <c r="W61" i="1" s="1"/>
  <c r="W62" i="1" s="1"/>
  <c r="W63" i="1" s="1"/>
  <c r="W64" i="1" s="1"/>
  <c r="W65" i="1" s="1"/>
  <c r="W1068" i="1"/>
  <c r="W1069" i="1" s="1"/>
  <c r="W1070" i="1" s="1"/>
  <c r="W1071" i="1" s="1"/>
  <c r="W1072" i="1" s="1"/>
  <c r="W1073" i="1" s="1"/>
  <c r="W1074" i="1" s="1"/>
  <c r="W1075" i="1" s="1"/>
  <c r="W1076" i="1" s="1"/>
  <c r="W1077" i="1" s="1"/>
  <c r="W1078" i="1" s="1"/>
  <c r="W1079" i="1" s="1"/>
  <c r="W1080" i="1" s="1"/>
  <c r="W1081" i="1" s="1"/>
  <c r="W1082" i="1" s="1"/>
  <c r="W1083" i="1" s="1"/>
  <c r="W1084" i="1" s="1"/>
  <c r="W1085" i="1" s="1"/>
  <c r="W1086" i="1" s="1"/>
  <c r="W2349" i="1"/>
  <c r="W2350" i="1" s="1"/>
  <c r="W2351" i="1" s="1"/>
  <c r="W2352" i="1" s="1"/>
  <c r="W2353" i="1" s="1"/>
  <c r="W2354" i="1" s="1"/>
  <c r="W2355" i="1" s="1"/>
  <c r="W2356" i="1" s="1"/>
  <c r="W2357" i="1" s="1"/>
  <c r="W2358" i="1" s="1"/>
  <c r="W2359" i="1" s="1"/>
  <c r="W2360" i="1" s="1"/>
  <c r="W2361" i="1" s="1"/>
  <c r="W2362" i="1" s="1"/>
  <c r="W2363" i="1" s="1"/>
  <c r="W2364" i="1" s="1"/>
  <c r="W2365" i="1" s="1"/>
  <c r="W2366" i="1" s="1"/>
  <c r="AG2366" i="1" s="1"/>
  <c r="W2181" i="1"/>
  <c r="W2182" i="1" s="1"/>
  <c r="W2183" i="1" s="1"/>
  <c r="W2184" i="1" s="1"/>
  <c r="W2185" i="1" s="1"/>
  <c r="W2186" i="1" s="1"/>
  <c r="W2187" i="1" s="1"/>
  <c r="W2188" i="1" s="1"/>
  <c r="W2189" i="1" s="1"/>
  <c r="W2190" i="1" s="1"/>
  <c r="W2191" i="1" s="1"/>
  <c r="W2192" i="1" s="1"/>
  <c r="W2193" i="1" s="1"/>
  <c r="W2194" i="1" s="1"/>
  <c r="W2195" i="1" s="1"/>
  <c r="W2196" i="1" s="1"/>
  <c r="AG2196" i="1" s="1"/>
  <c r="W2097" i="1"/>
  <c r="W2098" i="1" s="1"/>
  <c r="W2099" i="1" s="1"/>
  <c r="W2100" i="1" s="1"/>
  <c r="W2101" i="1" s="1"/>
  <c r="W2102" i="1" s="1"/>
  <c r="W2103" i="1" s="1"/>
  <c r="W2104" i="1" s="1"/>
  <c r="W2105" i="1" s="1"/>
  <c r="W2106" i="1" s="1"/>
  <c r="W2107" i="1" s="1"/>
  <c r="W2108" i="1" s="1"/>
  <c r="W2109" i="1" s="1"/>
  <c r="W2110" i="1" s="1"/>
  <c r="W2111" i="1" s="1"/>
  <c r="W2112" i="1" s="1"/>
  <c r="W2113" i="1" s="1"/>
  <c r="W2114" i="1" s="1"/>
  <c r="W1845" i="1"/>
  <c r="W1846" i="1" s="1"/>
  <c r="W1847" i="1" s="1"/>
  <c r="W1848" i="1" s="1"/>
  <c r="W1849" i="1" s="1"/>
  <c r="W1850" i="1" s="1"/>
  <c r="W1851" i="1" s="1"/>
  <c r="W1852" i="1" s="1"/>
  <c r="W1853" i="1" s="1"/>
  <c r="W1854" i="1" s="1"/>
  <c r="W1855" i="1" s="1"/>
  <c r="W1856" i="1" s="1"/>
  <c r="W1857" i="1" s="1"/>
  <c r="W1858" i="1" s="1"/>
  <c r="W1859" i="1" s="1"/>
  <c r="W1860" i="1" s="1"/>
  <c r="W1861" i="1" s="1"/>
  <c r="W1862" i="1" s="1"/>
  <c r="W1863" i="1" s="1"/>
  <c r="W1677" i="1"/>
  <c r="W1678" i="1" s="1"/>
  <c r="W1424" i="1"/>
  <c r="W1425" i="1" s="1"/>
  <c r="W1426" i="1" s="1"/>
  <c r="W1427" i="1" s="1"/>
  <c r="W1428" i="1" s="1"/>
  <c r="W1429" i="1" s="1"/>
  <c r="W1430" i="1" s="1"/>
  <c r="W1431" i="1" s="1"/>
  <c r="W1432" i="1" s="1"/>
  <c r="W1433" i="1" s="1"/>
  <c r="W1434" i="1" s="1"/>
  <c r="W1435" i="1" s="1"/>
  <c r="W1436" i="1" s="1"/>
  <c r="W1437" i="1" s="1"/>
  <c r="W1438" i="1" s="1"/>
  <c r="W1439" i="1" s="1"/>
  <c r="W1440" i="1" s="1"/>
  <c r="W1340" i="1"/>
  <c r="W1341" i="1" s="1"/>
  <c r="W1342" i="1" s="1"/>
  <c r="W1343" i="1" s="1"/>
  <c r="W1344" i="1" s="1"/>
  <c r="W1345" i="1" s="1"/>
  <c r="W1346" i="1" s="1"/>
  <c r="W1347" i="1" s="1"/>
  <c r="W1348" i="1" s="1"/>
  <c r="W1349" i="1" s="1"/>
  <c r="W1350" i="1" s="1"/>
  <c r="W1351" i="1" s="1"/>
  <c r="W1352" i="1" s="1"/>
  <c r="W1353" i="1" s="1"/>
  <c r="W1354" i="1" s="1"/>
  <c r="W1355" i="1" s="1"/>
  <c r="W1356" i="1" s="1"/>
  <c r="W1357" i="1" s="1"/>
  <c r="W1358" i="1" s="1"/>
  <c r="W1359" i="1" s="1"/>
  <c r="W1360" i="1" s="1"/>
  <c r="W1256" i="1"/>
  <c r="W1257" i="1" s="1"/>
  <c r="W1258" i="1" s="1"/>
  <c r="W1004" i="1"/>
  <c r="W1005" i="1" s="1"/>
  <c r="W1006" i="1" s="1"/>
  <c r="W752" i="1"/>
  <c r="W753" i="1" s="1"/>
  <c r="W754" i="1" s="1"/>
  <c r="W668" i="1"/>
  <c r="W669" i="1" s="1"/>
  <c r="W670" i="1" s="1"/>
  <c r="W671" i="1" s="1"/>
  <c r="W672" i="1" s="1"/>
  <c r="W673" i="1" s="1"/>
  <c r="W674" i="1" s="1"/>
  <c r="W675" i="1" s="1"/>
  <c r="W676" i="1" s="1"/>
  <c r="W677" i="1" s="1"/>
  <c r="W678" i="1" s="1"/>
  <c r="W679" i="1" s="1"/>
  <c r="W680" i="1" s="1"/>
  <c r="W681" i="1" s="1"/>
  <c r="W682" i="1" s="1"/>
  <c r="W683" i="1" s="1"/>
  <c r="W684" i="1" s="1"/>
  <c r="W685" i="1" s="1"/>
  <c r="W356" i="1"/>
  <c r="W357" i="1" s="1"/>
  <c r="W358" i="1" s="1"/>
  <c r="W248" i="1"/>
  <c r="W249" i="1" s="1"/>
  <c r="W250" i="1" s="1"/>
  <c r="W251" i="1" s="1"/>
  <c r="W252" i="1" s="1"/>
  <c r="W253" i="1" s="1"/>
  <c r="W254" i="1" s="1"/>
  <c r="W255" i="1" s="1"/>
  <c r="W256" i="1" s="1"/>
  <c r="W257" i="1" s="1"/>
  <c r="W258" i="1" s="1"/>
  <c r="W259" i="1" s="1"/>
  <c r="W260" i="1" s="1"/>
  <c r="W261" i="1" s="1"/>
  <c r="W262" i="1" s="1"/>
  <c r="W263" i="1" s="1"/>
  <c r="W264" i="1" s="1"/>
  <c r="W265" i="1" s="1"/>
  <c r="W266" i="1" s="1"/>
  <c r="W104" i="1"/>
  <c r="W105" i="1" s="1"/>
  <c r="W106" i="1" s="1"/>
  <c r="W107" i="1" s="1"/>
  <c r="W108" i="1" s="1"/>
  <c r="W109" i="1" s="1"/>
  <c r="W110" i="1" s="1"/>
  <c r="W111" i="1" s="1"/>
  <c r="W112" i="1" s="1"/>
  <c r="W113" i="1" s="1"/>
  <c r="W114" i="1" s="1"/>
  <c r="W115" i="1" s="1"/>
  <c r="W116" i="1" s="1"/>
  <c r="W117" i="1" s="1"/>
  <c r="W118" i="1" s="1"/>
  <c r="W119" i="1" s="1"/>
  <c r="W120" i="1" s="1"/>
  <c r="W121" i="1" s="1"/>
  <c r="W1404" i="1"/>
  <c r="W1405" i="1" s="1"/>
  <c r="W1406" i="1" s="1"/>
  <c r="W1407" i="1" s="1"/>
  <c r="W1408" i="1" s="1"/>
  <c r="W1409" i="1" s="1"/>
  <c r="W921" i="1"/>
  <c r="W922" i="1" s="1"/>
  <c r="W923" i="1" s="1"/>
  <c r="W924" i="1" s="1"/>
  <c r="W925" i="1" s="1"/>
  <c r="W926" i="1" s="1"/>
  <c r="W927" i="1" s="1"/>
  <c r="W928" i="1" s="1"/>
  <c r="W929" i="1" s="1"/>
  <c r="W333" i="1"/>
  <c r="W334" i="1" s="1"/>
  <c r="W900" i="1"/>
  <c r="W901" i="1" s="1"/>
  <c r="W902" i="1" s="1"/>
  <c r="W903" i="1" s="1"/>
  <c r="W904" i="1" s="1"/>
  <c r="W905" i="1" s="1"/>
  <c r="W2241" i="1"/>
  <c r="W2242" i="1" s="1"/>
  <c r="W1526" i="1"/>
  <c r="W1527" i="1" s="1"/>
  <c r="W1528" i="1" s="1"/>
  <c r="W1529" i="1" s="1"/>
  <c r="W1173" i="1"/>
  <c r="W1174" i="1" s="1"/>
  <c r="W585" i="1"/>
  <c r="W586" i="1" s="1"/>
  <c r="W816" i="1"/>
  <c r="W817" i="1" s="1"/>
  <c r="W818" i="1" s="1"/>
  <c r="W819" i="1" s="1"/>
  <c r="W820" i="1" s="1"/>
  <c r="W821" i="1" s="1"/>
  <c r="W1302" i="1"/>
  <c r="W1303" i="1" s="1"/>
  <c r="W1304" i="1" s="1"/>
  <c r="W1305" i="1" s="1"/>
  <c r="W1306" i="1" s="1"/>
  <c r="W1307" i="1" s="1"/>
  <c r="W1308" i="1" s="1"/>
  <c r="W1309" i="1" s="1"/>
  <c r="W1310" i="1" s="1"/>
  <c r="W1311" i="1" s="1"/>
  <c r="W1312" i="1" s="1"/>
  <c r="W1313" i="1" s="1"/>
  <c r="W1314" i="1" s="1"/>
  <c r="W1315" i="1" s="1"/>
  <c r="W1316" i="1" s="1"/>
  <c r="W1317" i="1" s="1"/>
  <c r="W1318" i="1" s="1"/>
  <c r="W126" i="1"/>
  <c r="W127" i="1" s="1"/>
  <c r="W128" i="1" s="1"/>
  <c r="W129" i="1" s="1"/>
  <c r="W130" i="1" s="1"/>
  <c r="W131" i="1" s="1"/>
  <c r="W132" i="1" s="1"/>
  <c r="W133" i="1" s="1"/>
  <c r="W134" i="1" s="1"/>
  <c r="W135" i="1" s="1"/>
  <c r="W136" i="1" s="1"/>
  <c r="W137" i="1" s="1"/>
  <c r="W138" i="1" s="1"/>
  <c r="W139" i="1" s="1"/>
  <c r="W140" i="1" s="1"/>
  <c r="W141" i="1" s="1"/>
  <c r="W142" i="1" s="1"/>
  <c r="W378" i="1"/>
  <c r="W379" i="1" s="1"/>
  <c r="W380" i="1" s="1"/>
  <c r="W381" i="1" s="1"/>
  <c r="W382" i="1" s="1"/>
  <c r="W1907" i="1"/>
  <c r="W1908" i="1" s="1"/>
  <c r="W1909" i="1" s="1"/>
  <c r="W1910" i="1" s="1"/>
  <c r="W1911" i="1" s="1"/>
  <c r="W1912" i="1" s="1"/>
  <c r="W1913" i="1" s="1"/>
  <c r="W606" i="1"/>
  <c r="W607" i="1" s="1"/>
  <c r="W608" i="1" s="1"/>
  <c r="W609" i="1" s="1"/>
  <c r="W610" i="1" s="1"/>
  <c r="W1530" i="1"/>
  <c r="W1531" i="1" s="1"/>
  <c r="W1532" i="1" s="1"/>
  <c r="W1533" i="1" s="1"/>
  <c r="W1534" i="1" s="1"/>
  <c r="W630" i="1"/>
  <c r="W631" i="1" s="1"/>
  <c r="W632" i="1" s="1"/>
  <c r="W633" i="1" s="1"/>
  <c r="W634" i="1" s="1"/>
  <c r="W858" i="1"/>
  <c r="W859" i="1" s="1"/>
  <c r="W860" i="1" s="1"/>
  <c r="W861" i="1" s="1"/>
  <c r="W862" i="1" s="1"/>
  <c r="W2137" i="1"/>
  <c r="W2138" i="1" s="1"/>
  <c r="W2139" i="1" s="1"/>
  <c r="W2140" i="1" s="1"/>
  <c r="W2141" i="1" s="1"/>
  <c r="W1098" i="1"/>
  <c r="W1099" i="1" s="1"/>
  <c r="W1100" i="1" s="1"/>
  <c r="W1101" i="1" s="1"/>
  <c r="W1102" i="1" s="1"/>
  <c r="W1103" i="1" s="1"/>
  <c r="W1104" i="1" s="1"/>
  <c r="W1105" i="1" s="1"/>
  <c r="W1106" i="1" s="1"/>
  <c r="W1107" i="1" s="1"/>
  <c r="W1108" i="1" s="1"/>
  <c r="W1554" i="1"/>
  <c r="W1555" i="1" s="1"/>
  <c r="W1556" i="1" s="1"/>
  <c r="W1557" i="1" s="1"/>
  <c r="W1558" i="1" s="1"/>
  <c r="W1559" i="1" s="1"/>
  <c r="W1560" i="1" s="1"/>
  <c r="W1561" i="1" s="1"/>
  <c r="W1562" i="1" s="1"/>
  <c r="W1563" i="1" s="1"/>
  <c r="W1564" i="1" s="1"/>
  <c r="W1565" i="1" s="1"/>
  <c r="W1566" i="1" s="1"/>
  <c r="W1567" i="1" s="1"/>
  <c r="W1568" i="1" s="1"/>
  <c r="W1782" i="1"/>
  <c r="W1783" i="1" s="1"/>
  <c r="W1784" i="1" s="1"/>
  <c r="W1785" i="1" s="1"/>
  <c r="W1786" i="1" s="1"/>
  <c r="W150" i="1"/>
  <c r="W151" i="1" s="1"/>
  <c r="W152" i="1" s="1"/>
  <c r="W153" i="1" s="1"/>
  <c r="W154" i="1" s="1"/>
  <c r="W155" i="1" s="1"/>
  <c r="W156" i="1" s="1"/>
  <c r="W157" i="1" s="1"/>
  <c r="W158" i="1" s="1"/>
  <c r="W159" i="1" s="1"/>
  <c r="W160" i="1" s="1"/>
  <c r="W161" i="1" s="1"/>
  <c r="W162" i="1" s="1"/>
  <c r="W163" i="1" s="1"/>
  <c r="W1326" i="1"/>
  <c r="W1327" i="1" s="1"/>
  <c r="W1328" i="1" s="1"/>
  <c r="W1329" i="1" s="1"/>
  <c r="W1330" i="1" s="1"/>
  <c r="W1331" i="1" s="1"/>
  <c r="W1332" i="1" s="1"/>
  <c r="W1333" i="1" s="1"/>
  <c r="W1334" i="1" s="1"/>
  <c r="W1335" i="1" s="1"/>
  <c r="W1336" i="1" s="1"/>
  <c r="W1337" i="1" s="1"/>
  <c r="W2034" i="1"/>
  <c r="AG2034" i="1" s="1"/>
  <c r="W1487" i="1"/>
  <c r="W1488" i="1" s="1"/>
  <c r="W1489" i="1" s="1"/>
  <c r="W1490" i="1" s="1"/>
  <c r="W1491" i="1" s="1"/>
  <c r="W1492" i="1" s="1"/>
  <c r="W1493" i="1" s="1"/>
  <c r="W419" i="1"/>
  <c r="W420" i="1" s="1"/>
  <c r="W421" i="1" s="1"/>
  <c r="W422" i="1" s="1"/>
  <c r="W423" i="1" s="1"/>
  <c r="W424" i="1" s="1"/>
  <c r="W425" i="1" s="1"/>
  <c r="W755" i="1"/>
  <c r="W756" i="1" s="1"/>
  <c r="W757" i="1" s="1"/>
  <c r="W758" i="1" s="1"/>
  <c r="W759" i="1" s="1"/>
  <c r="W760" i="1" s="1"/>
  <c r="W761" i="1" s="1"/>
  <c r="W762" i="1" s="1"/>
  <c r="W763" i="1" s="1"/>
  <c r="W764" i="1" s="1"/>
  <c r="W765" i="1" s="1"/>
  <c r="W766" i="1" s="1"/>
  <c r="W767" i="1" s="1"/>
  <c r="W768" i="1" s="1"/>
  <c r="W769" i="1" s="1"/>
  <c r="W770" i="1" s="1"/>
  <c r="W771" i="1" s="1"/>
  <c r="W1739" i="1"/>
  <c r="W1740" i="1" s="1"/>
  <c r="W1741" i="1" s="1"/>
  <c r="W1742" i="1" s="1"/>
  <c r="W1743" i="1" s="1"/>
  <c r="W1744" i="1" s="1"/>
  <c r="W1745" i="1" s="1"/>
  <c r="W1175" i="1"/>
  <c r="W1176" i="1" s="1"/>
  <c r="W1177" i="1" s="1"/>
  <c r="W1178" i="1" s="1"/>
  <c r="W1179" i="1" s="1"/>
  <c r="W1180" i="1" s="1"/>
  <c r="W1181" i="1" s="1"/>
  <c r="W2286" i="1"/>
  <c r="AG2286" i="1" s="1"/>
  <c r="W1991" i="1"/>
  <c r="W1992" i="1" s="1"/>
  <c r="W1993" i="1" s="1"/>
  <c r="W1994" i="1" s="1"/>
  <c r="W1995" i="1" s="1"/>
  <c r="W1996" i="1" s="1"/>
  <c r="W1997" i="1" s="1"/>
  <c r="W1151" i="1"/>
  <c r="W1152" i="1" s="1"/>
  <c r="W1153" i="1" s="1"/>
  <c r="W1154" i="1" s="1"/>
  <c r="W1155" i="1" s="1"/>
  <c r="W1156" i="1" s="1"/>
  <c r="W1157" i="1" s="1"/>
  <c r="W635" i="1"/>
  <c r="W636" i="1" s="1"/>
  <c r="W637" i="1" s="1"/>
  <c r="W638" i="1" s="1"/>
  <c r="W639" i="1" s="1"/>
  <c r="W640" i="1" s="1"/>
  <c r="W641" i="1" s="1"/>
  <c r="W642" i="1" s="1"/>
  <c r="W643" i="1" s="1"/>
  <c r="W644" i="1" s="1"/>
  <c r="W645" i="1" s="1"/>
  <c r="W646" i="1" s="1"/>
  <c r="W383" i="1"/>
  <c r="W384" i="1" s="1"/>
  <c r="W385" i="1" s="1"/>
  <c r="W386" i="1" s="1"/>
  <c r="W387" i="1" s="1"/>
  <c r="W388" i="1" s="1"/>
  <c r="W389" i="1" s="1"/>
  <c r="W390" i="1" s="1"/>
  <c r="W391" i="1" s="1"/>
  <c r="W392" i="1" s="1"/>
  <c r="W393" i="1" s="1"/>
  <c r="W394" i="1" s="1"/>
  <c r="W359" i="1"/>
  <c r="W360" i="1" s="1"/>
  <c r="W361" i="1" s="1"/>
  <c r="W362" i="1" s="1"/>
  <c r="W363" i="1" s="1"/>
  <c r="W364" i="1" s="1"/>
  <c r="W365" i="1" s="1"/>
  <c r="W366" i="1" s="1"/>
  <c r="W367" i="1" s="1"/>
  <c r="W368" i="1" s="1"/>
  <c r="W369" i="1" s="1"/>
  <c r="W370" i="1" s="1"/>
  <c r="W371" i="1" s="1"/>
  <c r="W372" i="1" s="1"/>
  <c r="W1463" i="1"/>
  <c r="W1464" i="1" s="1"/>
  <c r="W1465" i="1" s="1"/>
  <c r="W1466" i="1" s="1"/>
  <c r="W1467" i="1" s="1"/>
  <c r="W1468" i="1" s="1"/>
  <c r="W1469" i="1" s="1"/>
  <c r="W611" i="1"/>
  <c r="W612" i="1" s="1"/>
  <c r="W613" i="1" s="1"/>
  <c r="W614" i="1" s="1"/>
  <c r="W615" i="1" s="1"/>
  <c r="W616" i="1" s="1"/>
  <c r="W617" i="1" s="1"/>
  <c r="W618" i="1" s="1"/>
  <c r="W619" i="1" s="1"/>
  <c r="W620" i="1" s="1"/>
  <c r="W621" i="1" s="1"/>
  <c r="W622" i="1" s="1"/>
  <c r="W623" i="1" s="1"/>
  <c r="W624" i="1" s="1"/>
  <c r="W335" i="1"/>
  <c r="W336" i="1" s="1"/>
  <c r="W337" i="1" s="1"/>
  <c r="W338" i="1" s="1"/>
  <c r="W339" i="1" s="1"/>
  <c r="W340" i="1" s="1"/>
  <c r="W341" i="1" s="1"/>
  <c r="W2243" i="1"/>
  <c r="W2244" i="1" s="1"/>
  <c r="AG2244" i="1" s="1"/>
  <c r="W1945" i="1"/>
  <c r="W1946" i="1" s="1"/>
  <c r="W1947" i="1" s="1"/>
  <c r="W1948" i="1" s="1"/>
  <c r="W1949" i="1" s="1"/>
  <c r="W1655" i="1"/>
  <c r="W1656" i="1" s="1"/>
  <c r="W1657" i="1" s="1"/>
  <c r="W1658" i="1" s="1"/>
  <c r="W1659" i="1" s="1"/>
  <c r="W1660" i="1" s="1"/>
  <c r="W1661" i="1" s="1"/>
  <c r="W863" i="1"/>
  <c r="W864" i="1" s="1"/>
  <c r="W865" i="1" s="1"/>
  <c r="W866" i="1" s="1"/>
  <c r="W867" i="1" s="1"/>
  <c r="W868" i="1" s="1"/>
  <c r="W869" i="1" s="1"/>
  <c r="W870" i="1" s="1"/>
  <c r="W871" i="1" s="1"/>
  <c r="W872" i="1" s="1"/>
  <c r="W873" i="1" s="1"/>
  <c r="W874" i="1" s="1"/>
  <c r="W875" i="1" s="1"/>
  <c r="W876" i="1" s="1"/>
  <c r="W877" i="1" s="1"/>
  <c r="W587" i="1"/>
  <c r="W588" i="1" s="1"/>
  <c r="W589" i="1" s="1"/>
  <c r="W590" i="1" s="1"/>
  <c r="W591" i="1" s="1"/>
  <c r="W592" i="1" s="1"/>
  <c r="W593" i="1" s="1"/>
  <c r="W311" i="1"/>
  <c r="W312" i="1" s="1"/>
  <c r="W313" i="1" s="1"/>
  <c r="W314" i="1" s="1"/>
  <c r="W315" i="1" s="1"/>
  <c r="W316" i="1" s="1"/>
  <c r="W317" i="1" s="1"/>
  <c r="W2303" i="1"/>
  <c r="W2304" i="1" s="1"/>
  <c r="W2305" i="1" s="1"/>
  <c r="W2306" i="1" s="1"/>
  <c r="W2307" i="1" s="1"/>
  <c r="W2308" i="1" s="1"/>
  <c r="W2309" i="1" s="1"/>
  <c r="W2310" i="1" s="1"/>
  <c r="W2311" i="1" s="1"/>
  <c r="W2312" i="1" s="1"/>
  <c r="W2313" i="1" s="1"/>
  <c r="W2314" i="1" s="1"/>
  <c r="W2315" i="1" s="1"/>
  <c r="W2316" i="1" s="1"/>
  <c r="W2317" i="1" s="1"/>
  <c r="W2318" i="1" s="1"/>
  <c r="W2319" i="1" s="1"/>
  <c r="W2320" i="1" s="1"/>
  <c r="W2321" i="1" s="1"/>
  <c r="W2322" i="1" s="1"/>
  <c r="W2323" i="1" s="1"/>
  <c r="W2324" i="1" s="1"/>
  <c r="W1633" i="1"/>
  <c r="W1634" i="1" s="1"/>
  <c r="W1635" i="1" s="1"/>
  <c r="W1636" i="1" s="1"/>
  <c r="W1637" i="1" s="1"/>
  <c r="W839" i="1"/>
  <c r="W840" i="1" s="1"/>
  <c r="W841" i="1" s="1"/>
  <c r="W842" i="1" s="1"/>
  <c r="W843" i="1" s="1"/>
  <c r="W844" i="1" s="1"/>
  <c r="W845" i="1" s="1"/>
  <c r="W846" i="1" s="1"/>
  <c r="W847" i="1" s="1"/>
  <c r="W848" i="1" s="1"/>
  <c r="W849" i="1" s="1"/>
  <c r="W850" i="1" s="1"/>
  <c r="W851" i="1" s="1"/>
  <c r="W852" i="1" s="1"/>
  <c r="W853" i="1" s="1"/>
  <c r="W854" i="1" s="1"/>
  <c r="W855" i="1" s="1"/>
  <c r="W856" i="1" s="1"/>
  <c r="W563" i="1"/>
  <c r="W564" i="1" s="1"/>
  <c r="W565" i="1" s="1"/>
  <c r="W566" i="1" s="1"/>
  <c r="W567" i="1" s="1"/>
  <c r="W568" i="1" s="1"/>
  <c r="W569" i="1" s="1"/>
  <c r="W2159" i="1"/>
  <c r="W2160" i="1" s="1"/>
  <c r="AG2160" i="1" s="1"/>
  <c r="W1885" i="1"/>
  <c r="W1886" i="1" s="1"/>
  <c r="W1887" i="1" s="1"/>
  <c r="W1888" i="1" s="1"/>
  <c r="W1889" i="1" s="1"/>
  <c r="W1679" i="1"/>
  <c r="W1680" i="1" s="1"/>
  <c r="W1681" i="1" s="1"/>
  <c r="W1682" i="1" s="1"/>
  <c r="W1683" i="1" s="1"/>
  <c r="W1684" i="1" s="1"/>
  <c r="W1685" i="1" s="1"/>
  <c r="W1686" i="1" s="1"/>
  <c r="W1687" i="1" s="1"/>
  <c r="W1688" i="1" s="1"/>
  <c r="W1689" i="1" s="1"/>
  <c r="W1690" i="1" s="1"/>
  <c r="W1691" i="1" s="1"/>
  <c r="W1692" i="1" s="1"/>
  <c r="W1823" i="1"/>
  <c r="W1824" i="1" s="1"/>
  <c r="W1825" i="1" s="1"/>
  <c r="W1826" i="1" s="1"/>
  <c r="W1827" i="1" s="1"/>
  <c r="W1828" i="1" s="1"/>
  <c r="W1829" i="1" s="1"/>
  <c r="W479" i="1"/>
  <c r="W480" i="1" s="1"/>
  <c r="W481" i="1" s="1"/>
  <c r="W482" i="1" s="1"/>
  <c r="W483" i="1" s="1"/>
  <c r="W484" i="1" s="1"/>
  <c r="W485" i="1" s="1"/>
  <c r="W2075" i="1"/>
  <c r="W2076" i="1" s="1"/>
  <c r="W2077" i="1" s="1"/>
  <c r="W2078" i="1" s="1"/>
  <c r="W2079" i="1" s="1"/>
  <c r="W2080" i="1" s="1"/>
  <c r="W2081" i="1" s="1"/>
  <c r="AG2081" i="1" s="1"/>
  <c r="W1801" i="1"/>
  <c r="W1802" i="1" s="1"/>
  <c r="W1803" i="1" s="1"/>
  <c r="W1804" i="1" s="1"/>
  <c r="W1805" i="1" s="1"/>
  <c r="W1806" i="1" s="1"/>
  <c r="W1807" i="1" s="1"/>
  <c r="W1808" i="1" s="1"/>
  <c r="W1809" i="1" s="1"/>
  <c r="W1810" i="1" s="1"/>
  <c r="W1811" i="1" s="1"/>
  <c r="W1812" i="1" s="1"/>
  <c r="W1813" i="1" s="1"/>
  <c r="W1814" i="1" s="1"/>
  <c r="W1815" i="1" s="1"/>
  <c r="W1816" i="1" s="1"/>
  <c r="W1817" i="1" s="1"/>
  <c r="W1818" i="1" s="1"/>
  <c r="W1819" i="1" s="1"/>
  <c r="W1820" i="1" s="1"/>
  <c r="W1535" i="1"/>
  <c r="W1536" i="1" s="1"/>
  <c r="W1537" i="1" s="1"/>
  <c r="W1538" i="1" s="1"/>
  <c r="W1539" i="1" s="1"/>
  <c r="W1540" i="1" s="1"/>
  <c r="W1541" i="1" s="1"/>
  <c r="W1542" i="1" s="1"/>
  <c r="W1543" i="1" s="1"/>
  <c r="W1544" i="1" s="1"/>
  <c r="W1545" i="1" s="1"/>
  <c r="W1546" i="1" s="1"/>
  <c r="W1235" i="1"/>
  <c r="W1236" i="1" s="1"/>
  <c r="W1237" i="1" s="1"/>
  <c r="W1238" i="1" s="1"/>
  <c r="W1239" i="1" s="1"/>
  <c r="W1240" i="1" s="1"/>
  <c r="W1241" i="1" s="1"/>
  <c r="W983" i="1"/>
  <c r="W984" i="1" s="1"/>
  <c r="W985" i="1" s="1"/>
  <c r="W986" i="1" s="1"/>
  <c r="W987" i="1" s="1"/>
  <c r="W988" i="1" s="1"/>
  <c r="W989" i="1" s="1"/>
  <c r="W731" i="1"/>
  <c r="W732" i="1" s="1"/>
  <c r="W733" i="1" s="1"/>
  <c r="W734" i="1" s="1"/>
  <c r="W735" i="1" s="1"/>
  <c r="W736" i="1" s="1"/>
  <c r="W737" i="1" s="1"/>
  <c r="W1259" i="1"/>
  <c r="W1260" i="1" s="1"/>
  <c r="W1261" i="1" s="1"/>
  <c r="W1262" i="1" s="1"/>
  <c r="W1263" i="1" s="1"/>
  <c r="W1264" i="1" s="1"/>
  <c r="W1265" i="1" s="1"/>
  <c r="W1266" i="1" s="1"/>
  <c r="W1267" i="1" s="1"/>
  <c r="W1268" i="1" s="1"/>
  <c r="W1269" i="1" s="1"/>
  <c r="W1270" i="1" s="1"/>
  <c r="W1271" i="1" s="1"/>
  <c r="W1272" i="1" s="1"/>
  <c r="W1273" i="1" s="1"/>
  <c r="W1274" i="1" s="1"/>
  <c r="W1787" i="1"/>
  <c r="W1788" i="1" s="1"/>
  <c r="W1789" i="1" s="1"/>
  <c r="W1790" i="1" s="1"/>
  <c r="W1791" i="1" s="1"/>
  <c r="W1792" i="1" s="1"/>
  <c r="W1793" i="1" s="1"/>
  <c r="W1794" i="1" s="1"/>
  <c r="W1795" i="1" s="1"/>
  <c r="W1796" i="1" s="1"/>
  <c r="W1797" i="1" s="1"/>
  <c r="W1798" i="1" s="1"/>
  <c r="W1799" i="1" s="1"/>
  <c r="W1007" i="1"/>
  <c r="W1008" i="1" s="1"/>
  <c r="W1009" i="1" s="1"/>
  <c r="W1010" i="1" s="1"/>
  <c r="W1011" i="1" s="1"/>
  <c r="W1012" i="1" s="1"/>
  <c r="W1013" i="1" s="1"/>
  <c r="W1014" i="1" s="1"/>
  <c r="W1015" i="1" s="1"/>
  <c r="W1016" i="1" s="1"/>
  <c r="W1017" i="1" s="1"/>
  <c r="W1018" i="1" s="1"/>
  <c r="W1019" i="1" s="1"/>
  <c r="W1020" i="1" s="1"/>
  <c r="W1021" i="1" s="1"/>
  <c r="W1022" i="1" s="1"/>
  <c r="W1023" i="1" s="1"/>
  <c r="W2262" i="1"/>
  <c r="W2263" i="1" s="1"/>
  <c r="W2264" i="1" s="1"/>
  <c r="W2265" i="1" s="1"/>
  <c r="W2266" i="1" s="1"/>
  <c r="W2267" i="1" s="1"/>
  <c r="W2268" i="1" s="1"/>
  <c r="W2269" i="1" s="1"/>
  <c r="W2270" i="1" s="1"/>
  <c r="W2271" i="1" s="1"/>
  <c r="W2272" i="1" s="1"/>
  <c r="W2273" i="1" s="1"/>
  <c r="W2274" i="1" s="1"/>
  <c r="W2275" i="1" s="1"/>
  <c r="W2276" i="1" s="1"/>
  <c r="W2277" i="1" s="1"/>
  <c r="W2278" i="1" s="1"/>
  <c r="W2279" i="1" s="1"/>
  <c r="W2280" i="1" s="1"/>
  <c r="W2281" i="1" s="1"/>
  <c r="W1050" i="1"/>
  <c r="W1051" i="1" s="1"/>
  <c r="W1052" i="1" s="1"/>
  <c r="W1053" i="1" s="1"/>
  <c r="W1054" i="1" s="1"/>
  <c r="W1055" i="1" s="1"/>
  <c r="W1056" i="1" s="1"/>
  <c r="W1057" i="1" s="1"/>
  <c r="W1058" i="1" s="1"/>
  <c r="W1059" i="1" s="1"/>
  <c r="W1060" i="1" s="1"/>
  <c r="W1061" i="1" s="1"/>
  <c r="W1062" i="1" s="1"/>
  <c r="W1063" i="1" s="1"/>
  <c r="W1064" i="1" s="1"/>
  <c r="W1065" i="1" s="1"/>
  <c r="W1066" i="1" s="1"/>
  <c r="W2010" i="1"/>
  <c r="W2011" i="1" s="1"/>
  <c r="W2012" i="1" s="1"/>
  <c r="W2013" i="1" s="1"/>
  <c r="W2014" i="1" s="1"/>
  <c r="W2015" i="1" s="1"/>
  <c r="W2016" i="1" s="1"/>
  <c r="W2017" i="1" s="1"/>
  <c r="W2018" i="1" s="1"/>
  <c r="W2019" i="1" s="1"/>
  <c r="W2020" i="1" s="1"/>
  <c r="W2021" i="1" s="1"/>
  <c r="W2022" i="1" s="1"/>
  <c r="W2023" i="1" s="1"/>
  <c r="W2024" i="1" s="1"/>
  <c r="W2025" i="1" s="1"/>
  <c r="W2026" i="1" s="1"/>
  <c r="W2027" i="1" s="1"/>
  <c r="W2028" i="1" s="1"/>
  <c r="W2029" i="1" s="1"/>
  <c r="W594" i="1"/>
  <c r="W595" i="1" s="1"/>
  <c r="W596" i="1" s="1"/>
  <c r="W597" i="1" s="1"/>
  <c r="W598" i="1" s="1"/>
  <c r="W599" i="1" s="1"/>
  <c r="W600" i="1" s="1"/>
  <c r="W601" i="1" s="1"/>
  <c r="W602" i="1" s="1"/>
  <c r="W603" i="1" s="1"/>
  <c r="W604" i="1" s="1"/>
  <c r="W2245" i="1"/>
  <c r="W2246" i="1" s="1"/>
  <c r="W2247" i="1" s="1"/>
  <c r="W2248" i="1" s="1"/>
  <c r="W2249" i="1" s="1"/>
  <c r="W2250" i="1" s="1"/>
  <c r="W2251" i="1" s="1"/>
  <c r="W2252" i="1" s="1"/>
  <c r="W2253" i="1" s="1"/>
  <c r="W2254" i="1" s="1"/>
  <c r="W2255" i="1" s="1"/>
  <c r="W2256" i="1" s="1"/>
  <c r="W2257" i="1" s="1"/>
  <c r="W2258" i="1" s="1"/>
  <c r="W2259" i="1" s="1"/>
  <c r="W2260" i="1" s="1"/>
  <c r="AG2260" i="1" s="1"/>
  <c r="W1998" i="1"/>
  <c r="W1999" i="1" s="1"/>
  <c r="W2000" i="1" s="1"/>
  <c r="W2001" i="1" s="1"/>
  <c r="W2002" i="1" s="1"/>
  <c r="W2003" i="1" s="1"/>
  <c r="W2004" i="1" s="1"/>
  <c r="W2005" i="1" s="1"/>
  <c r="W2006" i="1" s="1"/>
  <c r="W2007" i="1" s="1"/>
  <c r="AG2007" i="1" s="1"/>
  <c r="W1746" i="1"/>
  <c r="W1747" i="1" s="1"/>
  <c r="W1748" i="1" s="1"/>
  <c r="W1749" i="1" s="1"/>
  <c r="W1750" i="1" s="1"/>
  <c r="W1751" i="1" s="1"/>
  <c r="W1752" i="1" s="1"/>
  <c r="W1753" i="1" s="1"/>
  <c r="W1754" i="1" s="1"/>
  <c r="W1755" i="1" s="1"/>
  <c r="W1494" i="1"/>
  <c r="W1495" i="1" s="1"/>
  <c r="W1496" i="1" s="1"/>
  <c r="W1497" i="1" s="1"/>
  <c r="W1498" i="1" s="1"/>
  <c r="W1499" i="1" s="1"/>
  <c r="W1500" i="1" s="1"/>
  <c r="W1501" i="1" s="1"/>
  <c r="W1502" i="1" s="1"/>
  <c r="W1503" i="1" s="1"/>
  <c r="W1504" i="1" s="1"/>
  <c r="W1026" i="1"/>
  <c r="W1027" i="1" s="1"/>
  <c r="W1028" i="1" s="1"/>
  <c r="W1029" i="1" s="1"/>
  <c r="W1030" i="1" s="1"/>
  <c r="W1031" i="1" s="1"/>
  <c r="W1032" i="1" s="1"/>
  <c r="W1033" i="1" s="1"/>
  <c r="W1034" i="1" s="1"/>
  <c r="W1035" i="1" s="1"/>
  <c r="W1036" i="1" s="1"/>
  <c r="W1037" i="1" s="1"/>
  <c r="W1038" i="1" s="1"/>
  <c r="W1039" i="1" s="1"/>
  <c r="W1040" i="1" s="1"/>
  <c r="W1041" i="1" s="1"/>
  <c r="W1042" i="1" s="1"/>
  <c r="W1043" i="1" s="1"/>
  <c r="W822" i="1"/>
  <c r="W823" i="1" s="1"/>
  <c r="W824" i="1" s="1"/>
  <c r="W825" i="1" s="1"/>
  <c r="W826" i="1" s="1"/>
  <c r="W827" i="1" s="1"/>
  <c r="W828" i="1" s="1"/>
  <c r="W829" i="1" s="1"/>
  <c r="W830" i="1" s="1"/>
  <c r="W831" i="1" s="1"/>
  <c r="W832" i="1" s="1"/>
  <c r="W833" i="1" s="1"/>
  <c r="W834" i="1" s="1"/>
  <c r="W835" i="1" s="1"/>
  <c r="W570" i="1"/>
  <c r="W571" i="1" s="1"/>
  <c r="W572" i="1" s="1"/>
  <c r="W573" i="1" s="1"/>
  <c r="W574" i="1" s="1"/>
  <c r="W575" i="1" s="1"/>
  <c r="W576" i="1" s="1"/>
  <c r="W577" i="1" s="1"/>
  <c r="W578" i="1" s="1"/>
  <c r="W579" i="1" s="1"/>
  <c r="W580" i="1" s="1"/>
  <c r="W581" i="1" s="1"/>
  <c r="W582" i="1" s="1"/>
  <c r="W342" i="1"/>
  <c r="W343" i="1" s="1"/>
  <c r="W344" i="1" s="1"/>
  <c r="W345" i="1" s="1"/>
  <c r="W346" i="1" s="1"/>
  <c r="W347" i="1" s="1"/>
  <c r="W348" i="1" s="1"/>
  <c r="W349" i="1" s="1"/>
  <c r="W350" i="1" s="1"/>
  <c r="W351" i="1" s="1"/>
  <c r="W352" i="1" s="1"/>
  <c r="W353" i="1" s="1"/>
  <c r="W90" i="1"/>
  <c r="W91" i="1" s="1"/>
  <c r="W92" i="1" s="1"/>
  <c r="W93" i="1" s="1"/>
  <c r="W94" i="1" s="1"/>
  <c r="W95" i="1" s="1"/>
  <c r="W96" i="1" s="1"/>
  <c r="W97" i="1" s="1"/>
  <c r="W98" i="1" s="1"/>
  <c r="W99" i="1" s="1"/>
  <c r="W100" i="1" s="1"/>
  <c r="W101" i="1" s="1"/>
  <c r="W2287" i="1"/>
  <c r="W2288" i="1" s="1"/>
  <c r="W2289" i="1" s="1"/>
  <c r="W2290" i="1" s="1"/>
  <c r="W2291" i="1" s="1"/>
  <c r="W2292" i="1" s="1"/>
  <c r="W2293" i="1" s="1"/>
  <c r="W2294" i="1" s="1"/>
  <c r="W2295" i="1" s="1"/>
  <c r="W2296" i="1" s="1"/>
  <c r="W2297" i="1" s="1"/>
  <c r="W2298" i="1" s="1"/>
  <c r="W2299" i="1" s="1"/>
  <c r="W2300" i="1" s="1"/>
  <c r="W2301" i="1" s="1"/>
  <c r="AG2301" i="1" s="1"/>
  <c r="W2035" i="1"/>
  <c r="W2036" i="1" s="1"/>
  <c r="W2037" i="1" s="1"/>
  <c r="W2038" i="1" s="1"/>
  <c r="W2039" i="1" s="1"/>
  <c r="W2040" i="1" s="1"/>
  <c r="W2041" i="1" s="1"/>
  <c r="W2042" i="1" s="1"/>
  <c r="W2043" i="1" s="1"/>
  <c r="W2044" i="1" s="1"/>
  <c r="W2045" i="1" s="1"/>
  <c r="W2046" i="1" s="1"/>
  <c r="W2047" i="1" s="1"/>
  <c r="W2048" i="1" s="1"/>
  <c r="W2049" i="1" s="1"/>
  <c r="W2050" i="1" s="1"/>
  <c r="AG2050" i="1" s="1"/>
  <c r="W1758" i="1"/>
  <c r="W1759" i="1" s="1"/>
  <c r="W1760" i="1" s="1"/>
  <c r="W1761" i="1" s="1"/>
  <c r="W1762" i="1" s="1"/>
  <c r="W1763" i="1" s="1"/>
  <c r="W1764" i="1" s="1"/>
  <c r="W1765" i="1" s="1"/>
  <c r="W1766" i="1" s="1"/>
  <c r="W1767" i="1" s="1"/>
  <c r="W1768" i="1" s="1"/>
  <c r="W1769" i="1" s="1"/>
  <c r="W1770" i="1" s="1"/>
  <c r="W1771" i="1" s="1"/>
  <c r="W1772" i="1" s="1"/>
  <c r="W1773" i="1" s="1"/>
  <c r="W1774" i="1" s="1"/>
  <c r="W1775" i="1" s="1"/>
  <c r="W1776" i="1" s="1"/>
  <c r="W1777" i="1" s="1"/>
  <c r="W1506" i="1"/>
  <c r="W1507" i="1" s="1"/>
  <c r="W1508" i="1" s="1"/>
  <c r="W1509" i="1" s="1"/>
  <c r="W1510" i="1" s="1"/>
  <c r="W1511" i="1" s="1"/>
  <c r="W1512" i="1" s="1"/>
  <c r="W1513" i="1" s="1"/>
  <c r="W1514" i="1" s="1"/>
  <c r="W1515" i="1" s="1"/>
  <c r="W1516" i="1" s="1"/>
  <c r="W1517" i="1" s="1"/>
  <c r="W1518" i="1" s="1"/>
  <c r="W1519" i="1" s="1"/>
  <c r="W1520" i="1" s="1"/>
  <c r="W1521" i="1" s="1"/>
  <c r="W1522" i="1" s="1"/>
  <c r="W1523" i="1" s="1"/>
  <c r="W1524" i="1" s="1"/>
  <c r="W1278" i="1"/>
  <c r="W1279" i="1" s="1"/>
  <c r="W1280" i="1" s="1"/>
  <c r="W1281" i="1" s="1"/>
  <c r="W1282" i="1" s="1"/>
  <c r="W1283" i="1" s="1"/>
  <c r="W1284" i="1" s="1"/>
  <c r="W1285" i="1" s="1"/>
  <c r="W1286" i="1" s="1"/>
  <c r="W1287" i="1" s="1"/>
  <c r="W1288" i="1" s="1"/>
  <c r="W1289" i="1" s="1"/>
  <c r="W1290" i="1" s="1"/>
  <c r="W1291" i="1" s="1"/>
  <c r="W1292" i="1" s="1"/>
  <c r="W1293" i="1" s="1"/>
  <c r="W1294" i="1" s="1"/>
  <c r="W1295" i="1" s="1"/>
  <c r="W2221" i="1"/>
  <c r="W2222" i="1" s="1"/>
  <c r="W2223" i="1" s="1"/>
  <c r="W2224" i="1" s="1"/>
  <c r="W2225" i="1" s="1"/>
  <c r="W2226" i="1" s="1"/>
  <c r="W2227" i="1" s="1"/>
  <c r="W2228" i="1" s="1"/>
  <c r="W2229" i="1" s="1"/>
  <c r="W2230" i="1" s="1"/>
  <c r="W2231" i="1" s="1"/>
  <c r="W2232" i="1" s="1"/>
  <c r="W2233" i="1" s="1"/>
  <c r="W2234" i="1" s="1"/>
  <c r="W2235" i="1" s="1"/>
  <c r="W2236" i="1" s="1"/>
  <c r="W2237" i="1" s="1"/>
  <c r="W2238" i="1" s="1"/>
  <c r="W2239" i="1" s="1"/>
  <c r="AG2239" i="1" s="1"/>
  <c r="W1974" i="1"/>
  <c r="W1975" i="1" s="1"/>
  <c r="W1976" i="1" s="1"/>
  <c r="W1977" i="1" s="1"/>
  <c r="W1978" i="1" s="1"/>
  <c r="W1979" i="1" s="1"/>
  <c r="W1980" i="1" s="1"/>
  <c r="W1981" i="1" s="1"/>
  <c r="W1982" i="1" s="1"/>
  <c r="W1983" i="1" s="1"/>
  <c r="W1984" i="1" s="1"/>
  <c r="W1985" i="1" s="1"/>
  <c r="W1986" i="1" s="1"/>
  <c r="W1987" i="1" s="1"/>
  <c r="AG1987" i="1" s="1"/>
  <c r="W1722" i="1"/>
  <c r="W1723" i="1" s="1"/>
  <c r="W1724" i="1" s="1"/>
  <c r="W1725" i="1" s="1"/>
  <c r="W1726" i="1" s="1"/>
  <c r="W1727" i="1" s="1"/>
  <c r="W1728" i="1" s="1"/>
  <c r="W1729" i="1" s="1"/>
  <c r="W1730" i="1" s="1"/>
  <c r="W1731" i="1" s="1"/>
  <c r="W1732" i="1" s="1"/>
  <c r="W1733" i="1" s="1"/>
  <c r="W1734" i="1" s="1"/>
  <c r="W1735" i="1" s="1"/>
  <c r="W1470" i="1"/>
  <c r="W1471" i="1" s="1"/>
  <c r="W1472" i="1" s="1"/>
  <c r="W1473" i="1" s="1"/>
  <c r="W1474" i="1" s="1"/>
  <c r="W1475" i="1" s="1"/>
  <c r="W1476" i="1" s="1"/>
  <c r="W1477" i="1" s="1"/>
  <c r="W1478" i="1" s="1"/>
  <c r="W1479" i="1" s="1"/>
  <c r="W1480" i="1" s="1"/>
  <c r="W1481" i="1" s="1"/>
  <c r="W1482" i="1" s="1"/>
  <c r="W1242" i="1"/>
  <c r="W1243" i="1" s="1"/>
  <c r="W1244" i="1" s="1"/>
  <c r="W1245" i="1" s="1"/>
  <c r="W1246" i="1" s="1"/>
  <c r="W1247" i="1" s="1"/>
  <c r="W1248" i="1" s="1"/>
  <c r="W1249" i="1" s="1"/>
  <c r="W1250" i="1" s="1"/>
  <c r="W1251" i="1" s="1"/>
  <c r="W1252" i="1" s="1"/>
  <c r="W1253" i="1" s="1"/>
  <c r="W798" i="1"/>
  <c r="W799" i="1" s="1"/>
  <c r="W800" i="1" s="1"/>
  <c r="W801" i="1" s="1"/>
  <c r="W802" i="1" s="1"/>
  <c r="W803" i="1" s="1"/>
  <c r="W804" i="1" s="1"/>
  <c r="W805" i="1" s="1"/>
  <c r="W806" i="1" s="1"/>
  <c r="W807" i="1" s="1"/>
  <c r="W808" i="1" s="1"/>
  <c r="W809" i="1" s="1"/>
  <c r="W810" i="1" s="1"/>
  <c r="W811" i="1" s="1"/>
  <c r="W812" i="1" s="1"/>
  <c r="W813" i="1" s="1"/>
  <c r="W814" i="1" s="1"/>
  <c r="W546" i="1"/>
  <c r="W547" i="1" s="1"/>
  <c r="W548" i="1" s="1"/>
  <c r="W549" i="1" s="1"/>
  <c r="W550" i="1" s="1"/>
  <c r="W551" i="1" s="1"/>
  <c r="W552" i="1" s="1"/>
  <c r="W553" i="1" s="1"/>
  <c r="W554" i="1" s="1"/>
  <c r="W555" i="1" s="1"/>
  <c r="W556" i="1" s="1"/>
  <c r="W557" i="1" s="1"/>
  <c r="W558" i="1" s="1"/>
  <c r="W559" i="1" s="1"/>
  <c r="W560" i="1" s="1"/>
  <c r="W561" i="1" s="1"/>
  <c r="W318" i="1"/>
  <c r="W319" i="1" s="1"/>
  <c r="W320" i="1" s="1"/>
  <c r="W321" i="1" s="1"/>
  <c r="W322" i="1" s="1"/>
  <c r="W323" i="1" s="1"/>
  <c r="W324" i="1" s="1"/>
  <c r="W325" i="1" s="1"/>
  <c r="W326" i="1" s="1"/>
  <c r="W327" i="1" s="1"/>
  <c r="W328" i="1" s="1"/>
  <c r="W329" i="1" s="1"/>
  <c r="W330" i="1" s="1"/>
  <c r="W66" i="1"/>
  <c r="W67" i="1" s="1"/>
  <c r="W68" i="1" s="1"/>
  <c r="W69" i="1" s="1"/>
  <c r="W70" i="1" s="1"/>
  <c r="W71" i="1" s="1"/>
  <c r="W72" i="1" s="1"/>
  <c r="W73" i="1" s="1"/>
  <c r="W74" i="1" s="1"/>
  <c r="W75" i="1" s="1"/>
  <c r="W76" i="1" s="1"/>
  <c r="W77" i="1" s="1"/>
  <c r="W78" i="1" s="1"/>
  <c r="W2202" i="1"/>
  <c r="W2203" i="1" s="1"/>
  <c r="W2204" i="1" s="1"/>
  <c r="W2205" i="1" s="1"/>
  <c r="W2206" i="1" s="1"/>
  <c r="W2207" i="1" s="1"/>
  <c r="W2208" i="1" s="1"/>
  <c r="W2209" i="1" s="1"/>
  <c r="W2210" i="1" s="1"/>
  <c r="W2211" i="1" s="1"/>
  <c r="W2212" i="1" s="1"/>
  <c r="W2213" i="1" s="1"/>
  <c r="W2214" i="1" s="1"/>
  <c r="W2215" i="1" s="1"/>
  <c r="W2216" i="1" s="1"/>
  <c r="W2217" i="1" s="1"/>
  <c r="W2218" i="1" s="1"/>
  <c r="W2219" i="1" s="1"/>
  <c r="AG2219" i="1" s="1"/>
  <c r="W1950" i="1"/>
  <c r="W1951" i="1" s="1"/>
  <c r="W1952" i="1" s="1"/>
  <c r="W1953" i="1" s="1"/>
  <c r="W1954" i="1" s="1"/>
  <c r="W1955" i="1" s="1"/>
  <c r="W1956" i="1" s="1"/>
  <c r="W1957" i="1" s="1"/>
  <c r="W1958" i="1" s="1"/>
  <c r="W1959" i="1" s="1"/>
  <c r="W1960" i="1" s="1"/>
  <c r="W1961" i="1" s="1"/>
  <c r="W1962" i="1" s="1"/>
  <c r="W1963" i="1" s="1"/>
  <c r="W1964" i="1" s="1"/>
  <c r="W1965" i="1" s="1"/>
  <c r="W1966" i="1" s="1"/>
  <c r="AG1966" i="1" s="1"/>
  <c r="W1698" i="1"/>
  <c r="W1699" i="1" s="1"/>
  <c r="W1700" i="1" s="1"/>
  <c r="W1701" i="1" s="1"/>
  <c r="W1702" i="1" s="1"/>
  <c r="W1703" i="1" s="1"/>
  <c r="W1704" i="1" s="1"/>
  <c r="W1705" i="1" s="1"/>
  <c r="W1706" i="1" s="1"/>
  <c r="W1707" i="1" s="1"/>
  <c r="W1708" i="1" s="1"/>
  <c r="W1709" i="1" s="1"/>
  <c r="W1710" i="1" s="1"/>
  <c r="W1711" i="1" s="1"/>
  <c r="W1712" i="1" s="1"/>
  <c r="W1713" i="1" s="1"/>
  <c r="W1714" i="1" s="1"/>
  <c r="W1446" i="1"/>
  <c r="W1447" i="1" s="1"/>
  <c r="W1448" i="1" s="1"/>
  <c r="W1449" i="1" s="1"/>
  <c r="W1450" i="1" s="1"/>
  <c r="W1451" i="1" s="1"/>
  <c r="W1452" i="1" s="1"/>
  <c r="W1453" i="1" s="1"/>
  <c r="W1454" i="1" s="1"/>
  <c r="W1455" i="1" s="1"/>
  <c r="W1456" i="1" s="1"/>
  <c r="W1457" i="1" s="1"/>
  <c r="W1458" i="1" s="1"/>
  <c r="W1459" i="1" s="1"/>
  <c r="W1460" i="1" s="1"/>
  <c r="W1461" i="1" s="1"/>
  <c r="W1218" i="1"/>
  <c r="W1219" i="1" s="1"/>
  <c r="W1220" i="1" s="1"/>
  <c r="W1221" i="1" s="1"/>
  <c r="W1222" i="1" s="1"/>
  <c r="W1223" i="1" s="1"/>
  <c r="W1224" i="1" s="1"/>
  <c r="W1225" i="1" s="1"/>
  <c r="W1226" i="1" s="1"/>
  <c r="W1227" i="1" s="1"/>
  <c r="W1228" i="1" s="1"/>
  <c r="W1229" i="1" s="1"/>
  <c r="W1230" i="1" s="1"/>
  <c r="W1231" i="1" s="1"/>
  <c r="W990" i="1"/>
  <c r="W991" i="1" s="1"/>
  <c r="W992" i="1" s="1"/>
  <c r="W993" i="1" s="1"/>
  <c r="W994" i="1" s="1"/>
  <c r="W995" i="1" s="1"/>
  <c r="W996" i="1" s="1"/>
  <c r="W997" i="1" s="1"/>
  <c r="W998" i="1" s="1"/>
  <c r="W999" i="1" s="1"/>
  <c r="W1000" i="1" s="1"/>
  <c r="W1001" i="1" s="1"/>
  <c r="W774" i="1"/>
  <c r="W775" i="1" s="1"/>
  <c r="W776" i="1" s="1"/>
  <c r="W777" i="1" s="1"/>
  <c r="W778" i="1" s="1"/>
  <c r="W779" i="1" s="1"/>
  <c r="W780" i="1" s="1"/>
  <c r="W781" i="1" s="1"/>
  <c r="W782" i="1" s="1"/>
  <c r="W783" i="1" s="1"/>
  <c r="W784" i="1" s="1"/>
  <c r="W785" i="1" s="1"/>
  <c r="W786" i="1" s="1"/>
  <c r="W787" i="1" s="1"/>
  <c r="W788" i="1" s="1"/>
  <c r="W789" i="1" s="1"/>
  <c r="W790" i="1" s="1"/>
  <c r="W791" i="1" s="1"/>
  <c r="W522" i="1"/>
  <c r="W523" i="1" s="1"/>
  <c r="W524" i="1" s="1"/>
  <c r="W525" i="1" s="1"/>
  <c r="W526" i="1" s="1"/>
  <c r="W527" i="1" s="1"/>
  <c r="W528" i="1" s="1"/>
  <c r="W529" i="1" s="1"/>
  <c r="W530" i="1" s="1"/>
  <c r="W531" i="1" s="1"/>
  <c r="W532" i="1" s="1"/>
  <c r="W533" i="1" s="1"/>
  <c r="W534" i="1" s="1"/>
  <c r="W535" i="1" s="1"/>
  <c r="W536" i="1" s="1"/>
  <c r="W537" i="1" s="1"/>
  <c r="W538" i="1" s="1"/>
  <c r="W539" i="1" s="1"/>
  <c r="W540" i="1" s="1"/>
  <c r="W294" i="1"/>
  <c r="W295" i="1" s="1"/>
  <c r="W296" i="1" s="1"/>
  <c r="W297" i="1" s="1"/>
  <c r="W298" i="1" s="1"/>
  <c r="W299" i="1" s="1"/>
  <c r="W300" i="1" s="1"/>
  <c r="W301" i="1" s="1"/>
  <c r="W302" i="1" s="1"/>
  <c r="W303" i="1" s="1"/>
  <c r="W304" i="1" s="1"/>
  <c r="W305" i="1" s="1"/>
  <c r="W306" i="1" s="1"/>
  <c r="W307" i="1" s="1"/>
  <c r="W308" i="1" s="1"/>
  <c r="W309" i="1" s="1"/>
  <c r="W42" i="1"/>
  <c r="W43" i="1" s="1"/>
  <c r="W44" i="1" s="1"/>
  <c r="W45" i="1" s="1"/>
  <c r="W46" i="1" s="1"/>
  <c r="W47" i="1" s="1"/>
  <c r="W48" i="1" s="1"/>
  <c r="W49" i="1" s="1"/>
  <c r="W50" i="1" s="1"/>
  <c r="W51" i="1" s="1"/>
  <c r="W52" i="1" s="1"/>
  <c r="W53" i="1" s="1"/>
  <c r="W54" i="1" s="1"/>
  <c r="W55" i="1" s="1"/>
  <c r="W56" i="1" s="1"/>
  <c r="W57" i="1" s="1"/>
  <c r="W58" i="1" s="1"/>
  <c r="W18" i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1926" i="1"/>
  <c r="W1927" i="1" s="1"/>
  <c r="W1928" i="1" s="1"/>
  <c r="W1929" i="1" s="1"/>
  <c r="W1930" i="1" s="1"/>
  <c r="W1931" i="1" s="1"/>
  <c r="W1932" i="1" s="1"/>
  <c r="W1933" i="1" s="1"/>
  <c r="W1934" i="1" s="1"/>
  <c r="W1935" i="1" s="1"/>
  <c r="W1936" i="1" s="1"/>
  <c r="W1937" i="1" s="1"/>
  <c r="W1938" i="1" s="1"/>
  <c r="W1939" i="1" s="1"/>
  <c r="W1940" i="1" s="1"/>
  <c r="W1941" i="1" s="1"/>
  <c r="W1942" i="1" s="1"/>
  <c r="W1943" i="1" s="1"/>
  <c r="AG1943" i="1" s="1"/>
  <c r="W966" i="1"/>
  <c r="W967" i="1" s="1"/>
  <c r="W968" i="1" s="1"/>
  <c r="W969" i="1" s="1"/>
  <c r="W970" i="1" s="1"/>
  <c r="W971" i="1" s="1"/>
  <c r="W972" i="1" s="1"/>
  <c r="W973" i="1" s="1"/>
  <c r="W974" i="1" s="1"/>
  <c r="W975" i="1" s="1"/>
  <c r="W976" i="1" s="1"/>
  <c r="W977" i="1" s="1"/>
  <c r="W978" i="1" s="1"/>
  <c r="W979" i="1" s="1"/>
  <c r="W270" i="1"/>
  <c r="W271" i="1" s="1"/>
  <c r="W272" i="1" s="1"/>
  <c r="W273" i="1" s="1"/>
  <c r="W274" i="1" s="1"/>
  <c r="W275" i="1" s="1"/>
  <c r="W276" i="1" s="1"/>
  <c r="W277" i="1" s="1"/>
  <c r="W278" i="1" s="1"/>
  <c r="W279" i="1" s="1"/>
  <c r="W280" i="1" s="1"/>
  <c r="W281" i="1" s="1"/>
  <c r="W282" i="1" s="1"/>
  <c r="W283" i="1" s="1"/>
  <c r="W284" i="1" s="1"/>
  <c r="W285" i="1" s="1"/>
  <c r="W286" i="1" s="1"/>
  <c r="W287" i="1" s="1"/>
  <c r="W288" i="1" s="1"/>
  <c r="W2161" i="1"/>
  <c r="W2162" i="1" s="1"/>
  <c r="W2163" i="1" s="1"/>
  <c r="W2164" i="1" s="1"/>
  <c r="W2165" i="1" s="1"/>
  <c r="W2166" i="1" s="1"/>
  <c r="W2167" i="1" s="1"/>
  <c r="W2168" i="1" s="1"/>
  <c r="W2169" i="1" s="1"/>
  <c r="W2170" i="1" s="1"/>
  <c r="W2171" i="1" s="1"/>
  <c r="W2172" i="1" s="1"/>
  <c r="W2173" i="1" s="1"/>
  <c r="W2174" i="1" s="1"/>
  <c r="W2175" i="1" s="1"/>
  <c r="W2176" i="1" s="1"/>
  <c r="W2177" i="1" s="1"/>
  <c r="W1914" i="1"/>
  <c r="W1915" i="1" s="1"/>
  <c r="W1916" i="1" s="1"/>
  <c r="W1917" i="1" s="1"/>
  <c r="W1918" i="1" s="1"/>
  <c r="W1919" i="1" s="1"/>
  <c r="W1920" i="1" s="1"/>
  <c r="W1921" i="1" s="1"/>
  <c r="W1922" i="1" s="1"/>
  <c r="W1923" i="1" s="1"/>
  <c r="W1924" i="1" s="1"/>
  <c r="AG1924" i="1" s="1"/>
  <c r="W1662" i="1"/>
  <c r="W1663" i="1" s="1"/>
  <c r="W1664" i="1" s="1"/>
  <c r="W1665" i="1" s="1"/>
  <c r="W1666" i="1" s="1"/>
  <c r="W1667" i="1" s="1"/>
  <c r="W1668" i="1" s="1"/>
  <c r="W1669" i="1" s="1"/>
  <c r="W1670" i="1" s="1"/>
  <c r="W1671" i="1" s="1"/>
  <c r="W1672" i="1" s="1"/>
  <c r="W1673" i="1" s="1"/>
  <c r="W1410" i="1"/>
  <c r="W1411" i="1" s="1"/>
  <c r="W1412" i="1" s="1"/>
  <c r="W1413" i="1" s="1"/>
  <c r="W1414" i="1" s="1"/>
  <c r="W1415" i="1" s="1"/>
  <c r="W1416" i="1" s="1"/>
  <c r="W1417" i="1" s="1"/>
  <c r="W1418" i="1" s="1"/>
  <c r="W1419" i="1" s="1"/>
  <c r="W1420" i="1" s="1"/>
  <c r="W1421" i="1" s="1"/>
  <c r="W1182" i="1"/>
  <c r="W1183" i="1" s="1"/>
  <c r="W1184" i="1" s="1"/>
  <c r="W1185" i="1" s="1"/>
  <c r="W1186" i="1" s="1"/>
  <c r="W1187" i="1" s="1"/>
  <c r="W1188" i="1" s="1"/>
  <c r="W1189" i="1" s="1"/>
  <c r="W942" i="1"/>
  <c r="W943" i="1" s="1"/>
  <c r="W944" i="1" s="1"/>
  <c r="W945" i="1" s="1"/>
  <c r="W946" i="1" s="1"/>
  <c r="W947" i="1" s="1"/>
  <c r="W948" i="1" s="1"/>
  <c r="W949" i="1" s="1"/>
  <c r="W950" i="1" s="1"/>
  <c r="W951" i="1" s="1"/>
  <c r="W952" i="1" s="1"/>
  <c r="W953" i="1" s="1"/>
  <c r="W954" i="1" s="1"/>
  <c r="W955" i="1" s="1"/>
  <c r="W956" i="1" s="1"/>
  <c r="W957" i="1" s="1"/>
  <c r="W958" i="1" s="1"/>
  <c r="W959" i="1" s="1"/>
  <c r="W960" i="1" s="1"/>
  <c r="W738" i="1"/>
  <c r="W739" i="1" s="1"/>
  <c r="W740" i="1" s="1"/>
  <c r="W741" i="1" s="1"/>
  <c r="W742" i="1" s="1"/>
  <c r="W743" i="1" s="1"/>
  <c r="W744" i="1" s="1"/>
  <c r="W745" i="1" s="1"/>
  <c r="W746" i="1" s="1"/>
  <c r="W747" i="1" s="1"/>
  <c r="W748" i="1" s="1"/>
  <c r="W749" i="1" s="1"/>
  <c r="W498" i="1"/>
  <c r="W499" i="1" s="1"/>
  <c r="W500" i="1" s="1"/>
  <c r="W501" i="1" s="1"/>
  <c r="W502" i="1" s="1"/>
  <c r="W503" i="1" s="1"/>
  <c r="W504" i="1" s="1"/>
  <c r="W505" i="1" s="1"/>
  <c r="W506" i="1" s="1"/>
  <c r="W507" i="1" s="1"/>
  <c r="W508" i="1" s="1"/>
  <c r="W509" i="1" s="1"/>
  <c r="W510" i="1" s="1"/>
  <c r="W511" i="1" s="1"/>
  <c r="W512" i="1" s="1"/>
  <c r="W513" i="1" s="1"/>
  <c r="W514" i="1" s="1"/>
  <c r="W515" i="1" s="1"/>
  <c r="W516" i="1" s="1"/>
  <c r="W517" i="1" s="1"/>
  <c r="W518" i="1" s="1"/>
  <c r="W1194" i="1"/>
  <c r="W1195" i="1" s="1"/>
  <c r="W1196" i="1" s="1"/>
  <c r="W1197" i="1" s="1"/>
  <c r="W1198" i="1" s="1"/>
  <c r="W1199" i="1" s="1"/>
  <c r="W1200" i="1" s="1"/>
  <c r="W1201" i="1" s="1"/>
  <c r="W1202" i="1" s="1"/>
  <c r="W1203" i="1" s="1"/>
  <c r="W1204" i="1" s="1"/>
  <c r="W1205" i="1" s="1"/>
  <c r="W1206" i="1" s="1"/>
  <c r="W1207" i="1" s="1"/>
  <c r="W1208" i="1" s="1"/>
  <c r="W1209" i="1" s="1"/>
  <c r="W1210" i="1" s="1"/>
  <c r="W2389" i="1"/>
  <c r="W2390" i="1" s="1"/>
  <c r="W2391" i="1" s="1"/>
  <c r="W2392" i="1" s="1"/>
  <c r="W2393" i="1" s="1"/>
  <c r="W2394" i="1" s="1"/>
  <c r="W2395" i="1" s="1"/>
  <c r="W2396" i="1" s="1"/>
  <c r="W2397" i="1" s="1"/>
  <c r="W2398" i="1" s="1"/>
  <c r="W2399" i="1" s="1"/>
  <c r="W2400" i="1" s="1"/>
  <c r="W2401" i="1" s="1"/>
  <c r="W2402" i="1" s="1"/>
  <c r="W2403" i="1" s="1"/>
  <c r="W2404" i="1" s="1"/>
  <c r="W2405" i="1" s="1"/>
  <c r="W2406" i="1" s="1"/>
  <c r="W2407" i="1" s="1"/>
  <c r="W2408" i="1" s="1"/>
  <c r="W2409" i="1" s="1"/>
  <c r="W2410" i="1" s="1"/>
  <c r="W2411" i="1" s="1"/>
  <c r="W2412" i="1" s="1"/>
  <c r="W2413" i="1" s="1"/>
  <c r="W2414" i="1" s="1"/>
  <c r="W2415" i="1" s="1"/>
  <c r="W2416" i="1" s="1"/>
  <c r="W2417" i="1" s="1"/>
  <c r="W2418" i="1" s="1"/>
  <c r="W2419" i="1" s="1"/>
  <c r="W2420" i="1" s="1"/>
  <c r="W2421" i="1" s="1"/>
  <c r="W2422" i="1" s="1"/>
  <c r="W2423" i="1" s="1"/>
  <c r="W2424" i="1" s="1"/>
  <c r="W2425" i="1" s="1"/>
  <c r="W2426" i="1" s="1"/>
  <c r="W2142" i="1"/>
  <c r="W2143" i="1" s="1"/>
  <c r="W2144" i="1" s="1"/>
  <c r="W2145" i="1" s="1"/>
  <c r="W2146" i="1" s="1"/>
  <c r="W2147" i="1" s="1"/>
  <c r="W2148" i="1" s="1"/>
  <c r="W2149" i="1" s="1"/>
  <c r="W2150" i="1" s="1"/>
  <c r="W2151" i="1" s="1"/>
  <c r="W2152" i="1" s="1"/>
  <c r="W2153" i="1" s="1"/>
  <c r="W2154" i="1" s="1"/>
  <c r="W2155" i="1" s="1"/>
  <c r="W2156" i="1" s="1"/>
  <c r="W2157" i="1" s="1"/>
  <c r="AG2157" i="1" s="1"/>
  <c r="W1890" i="1"/>
  <c r="W1891" i="1" s="1"/>
  <c r="W1892" i="1" s="1"/>
  <c r="W1893" i="1" s="1"/>
  <c r="W1894" i="1" s="1"/>
  <c r="W1895" i="1" s="1"/>
  <c r="W1896" i="1" s="1"/>
  <c r="W1897" i="1" s="1"/>
  <c r="W1898" i="1" s="1"/>
  <c r="W1899" i="1" s="1"/>
  <c r="W1900" i="1" s="1"/>
  <c r="W1901" i="1" s="1"/>
  <c r="W1902" i="1" s="1"/>
  <c r="W1903" i="1" s="1"/>
  <c r="W1904" i="1" s="1"/>
  <c r="W1905" i="1" s="1"/>
  <c r="W1638" i="1"/>
  <c r="W1639" i="1" s="1"/>
  <c r="W1640" i="1" s="1"/>
  <c r="W1641" i="1" s="1"/>
  <c r="W1642" i="1" s="1"/>
  <c r="W1643" i="1" s="1"/>
  <c r="W1644" i="1" s="1"/>
  <c r="W1645" i="1" s="1"/>
  <c r="W1646" i="1" s="1"/>
  <c r="W1647" i="1" s="1"/>
  <c r="W1648" i="1" s="1"/>
  <c r="W1649" i="1" s="1"/>
  <c r="W1650" i="1" s="1"/>
  <c r="W1651" i="1" s="1"/>
  <c r="W1652" i="1" s="1"/>
  <c r="W1158" i="1"/>
  <c r="W1159" i="1" s="1"/>
  <c r="W1160" i="1" s="1"/>
  <c r="W1161" i="1" s="1"/>
  <c r="W1162" i="1" s="1"/>
  <c r="W1163" i="1" s="1"/>
  <c r="W1164" i="1" s="1"/>
  <c r="W1165" i="1" s="1"/>
  <c r="W1166" i="1" s="1"/>
  <c r="W1167" i="1" s="1"/>
  <c r="W1168" i="1" s="1"/>
  <c r="W1169" i="1" s="1"/>
  <c r="W1170" i="1" s="1"/>
  <c r="W930" i="1"/>
  <c r="W931" i="1" s="1"/>
  <c r="W932" i="1" s="1"/>
  <c r="W933" i="1" s="1"/>
  <c r="W934" i="1" s="1"/>
  <c r="W935" i="1" s="1"/>
  <c r="W936" i="1" s="1"/>
  <c r="W937" i="1" s="1"/>
  <c r="W714" i="1"/>
  <c r="W715" i="1" s="1"/>
  <c r="W716" i="1" s="1"/>
  <c r="W717" i="1" s="1"/>
  <c r="W718" i="1" s="1"/>
  <c r="W719" i="1" s="1"/>
  <c r="W720" i="1" s="1"/>
  <c r="W721" i="1" s="1"/>
  <c r="W722" i="1" s="1"/>
  <c r="W723" i="1" s="1"/>
  <c r="W724" i="1" s="1"/>
  <c r="W725" i="1" s="1"/>
  <c r="W726" i="1" s="1"/>
  <c r="W727" i="1" s="1"/>
  <c r="W728" i="1" s="1"/>
  <c r="W486" i="1"/>
  <c r="W487" i="1" s="1"/>
  <c r="W488" i="1" s="1"/>
  <c r="W489" i="1" s="1"/>
  <c r="W490" i="1" s="1"/>
  <c r="W491" i="1" s="1"/>
  <c r="W492" i="1" s="1"/>
  <c r="W493" i="1" s="1"/>
  <c r="W494" i="1" s="1"/>
  <c r="W495" i="1" s="1"/>
  <c r="W496" i="1" s="1"/>
  <c r="W234" i="1"/>
  <c r="W235" i="1" s="1"/>
  <c r="W236" i="1" s="1"/>
  <c r="W237" i="1" s="1"/>
  <c r="W238" i="1" s="1"/>
  <c r="W239" i="1" s="1"/>
  <c r="W240" i="1" s="1"/>
  <c r="W241" i="1" s="1"/>
  <c r="W242" i="1" s="1"/>
  <c r="W243" i="1" s="1"/>
  <c r="W244" i="1" s="1"/>
  <c r="W245" i="1" s="1"/>
  <c r="W2369" i="1"/>
  <c r="W2370" i="1" s="1"/>
  <c r="W2371" i="1" s="1"/>
  <c r="W2372" i="1" s="1"/>
  <c r="W2373" i="1" s="1"/>
  <c r="W2374" i="1" s="1"/>
  <c r="W2375" i="1" s="1"/>
  <c r="W2376" i="1" s="1"/>
  <c r="W2377" i="1" s="1"/>
  <c r="W2378" i="1" s="1"/>
  <c r="W2379" i="1" s="1"/>
  <c r="W2380" i="1" s="1"/>
  <c r="W2381" i="1" s="1"/>
  <c r="W2382" i="1" s="1"/>
  <c r="W2383" i="1" s="1"/>
  <c r="W2384" i="1" s="1"/>
  <c r="W2385" i="1" s="1"/>
  <c r="W2386" i="1" s="1"/>
  <c r="W2387" i="1" s="1"/>
  <c r="AG2387" i="1" s="1"/>
  <c r="W2118" i="1"/>
  <c r="W2119" i="1" s="1"/>
  <c r="W2120" i="1" s="1"/>
  <c r="W2121" i="1" s="1"/>
  <c r="W2122" i="1" s="1"/>
  <c r="W2123" i="1" s="1"/>
  <c r="W2124" i="1" s="1"/>
  <c r="W2125" i="1" s="1"/>
  <c r="W2126" i="1" s="1"/>
  <c r="W2127" i="1" s="1"/>
  <c r="W2128" i="1" s="1"/>
  <c r="W2129" i="1" s="1"/>
  <c r="W2130" i="1" s="1"/>
  <c r="W2131" i="1" s="1"/>
  <c r="W2132" i="1" s="1"/>
  <c r="W2133" i="1" s="1"/>
  <c r="W2134" i="1" s="1"/>
  <c r="W2135" i="1" s="1"/>
  <c r="AG2135" i="1" s="1"/>
  <c r="W1866" i="1"/>
  <c r="W1867" i="1" s="1"/>
  <c r="W1868" i="1" s="1"/>
  <c r="W1869" i="1" s="1"/>
  <c r="W1870" i="1" s="1"/>
  <c r="W1871" i="1" s="1"/>
  <c r="W1872" i="1" s="1"/>
  <c r="W1873" i="1" s="1"/>
  <c r="W1874" i="1" s="1"/>
  <c r="W1875" i="1" s="1"/>
  <c r="W1876" i="1" s="1"/>
  <c r="W1877" i="1" s="1"/>
  <c r="W1878" i="1" s="1"/>
  <c r="W1879" i="1" s="1"/>
  <c r="W1880" i="1" s="1"/>
  <c r="W1881" i="1" s="1"/>
  <c r="W1882" i="1" s="1"/>
  <c r="W1883" i="1" s="1"/>
  <c r="W1614" i="1"/>
  <c r="W1615" i="1" s="1"/>
  <c r="W1616" i="1" s="1"/>
  <c r="W1617" i="1" s="1"/>
  <c r="W1618" i="1" s="1"/>
  <c r="W1619" i="1" s="1"/>
  <c r="W1620" i="1" s="1"/>
  <c r="W1621" i="1" s="1"/>
  <c r="W1622" i="1" s="1"/>
  <c r="W1623" i="1" s="1"/>
  <c r="W1624" i="1" s="1"/>
  <c r="W1625" i="1" s="1"/>
  <c r="W1626" i="1" s="1"/>
  <c r="W1627" i="1" s="1"/>
  <c r="W1628" i="1" s="1"/>
  <c r="W1629" i="1" s="1"/>
  <c r="W1630" i="1" s="1"/>
  <c r="W1631" i="1" s="1"/>
  <c r="W1386" i="1"/>
  <c r="W1387" i="1" s="1"/>
  <c r="W1388" i="1" s="1"/>
  <c r="W1389" i="1" s="1"/>
  <c r="W1390" i="1" s="1"/>
  <c r="W1391" i="1" s="1"/>
  <c r="W1392" i="1" s="1"/>
  <c r="W1393" i="1" s="1"/>
  <c r="W1394" i="1" s="1"/>
  <c r="W1395" i="1" s="1"/>
  <c r="W1396" i="1" s="1"/>
  <c r="W1397" i="1" s="1"/>
  <c r="W1398" i="1" s="1"/>
  <c r="W1399" i="1" s="1"/>
  <c r="W1400" i="1" s="1"/>
  <c r="W1134" i="1"/>
  <c r="W1135" i="1" s="1"/>
  <c r="W1136" i="1" s="1"/>
  <c r="W1137" i="1" s="1"/>
  <c r="W1138" i="1" s="1"/>
  <c r="W1139" i="1" s="1"/>
  <c r="W1140" i="1" s="1"/>
  <c r="W1141" i="1" s="1"/>
  <c r="W1142" i="1" s="1"/>
  <c r="W1143" i="1" s="1"/>
  <c r="W1144" i="1" s="1"/>
  <c r="W1145" i="1" s="1"/>
  <c r="W1146" i="1" s="1"/>
  <c r="W1147" i="1" s="1"/>
  <c r="W1148" i="1" s="1"/>
  <c r="W1149" i="1" s="1"/>
  <c r="W210" i="1"/>
  <c r="W211" i="1" s="1"/>
  <c r="W212" i="1" s="1"/>
  <c r="W213" i="1" s="1"/>
  <c r="W214" i="1" s="1"/>
  <c r="W215" i="1" s="1"/>
  <c r="W216" i="1" s="1"/>
  <c r="W217" i="1" s="1"/>
  <c r="W218" i="1" s="1"/>
  <c r="W219" i="1" s="1"/>
  <c r="W220" i="1" s="1"/>
  <c r="W221" i="1" s="1"/>
  <c r="W222" i="1" s="1"/>
  <c r="W223" i="1" s="1"/>
  <c r="W224" i="1" s="1"/>
  <c r="W462" i="1"/>
  <c r="W463" i="1" s="1"/>
  <c r="W464" i="1" s="1"/>
  <c r="W465" i="1" s="1"/>
  <c r="W466" i="1" s="1"/>
  <c r="W467" i="1" s="1"/>
  <c r="W468" i="1" s="1"/>
  <c r="W469" i="1" s="1"/>
  <c r="W470" i="1" s="1"/>
  <c r="W471" i="1" s="1"/>
  <c r="W472" i="1" s="1"/>
  <c r="W473" i="1" s="1"/>
  <c r="W474" i="1" s="1"/>
  <c r="W475" i="1" s="1"/>
  <c r="W476" i="1" s="1"/>
  <c r="W1590" i="1"/>
  <c r="W1591" i="1" s="1"/>
  <c r="W1592" i="1" s="1"/>
  <c r="W1593" i="1" s="1"/>
  <c r="W1594" i="1" s="1"/>
  <c r="W1595" i="1" s="1"/>
  <c r="W1596" i="1" s="1"/>
  <c r="W1597" i="1" s="1"/>
  <c r="W1598" i="1" s="1"/>
  <c r="W1599" i="1" s="1"/>
  <c r="W1600" i="1" s="1"/>
  <c r="W1601" i="1" s="1"/>
  <c r="W1602" i="1" s="1"/>
  <c r="W1603" i="1" s="1"/>
  <c r="W1604" i="1" s="1"/>
  <c r="W1605" i="1" s="1"/>
  <c r="W1606" i="1" s="1"/>
  <c r="W1607" i="1" s="1"/>
  <c r="W1608" i="1" s="1"/>
  <c r="W1609" i="1" s="1"/>
  <c r="W1610" i="1" s="1"/>
  <c r="W1611" i="1" s="1"/>
  <c r="W1362" i="1"/>
  <c r="W1363" i="1" s="1"/>
  <c r="W1364" i="1" s="1"/>
  <c r="W1365" i="1" s="1"/>
  <c r="W1366" i="1" s="1"/>
  <c r="W1367" i="1" s="1"/>
  <c r="W1368" i="1" s="1"/>
  <c r="W1369" i="1" s="1"/>
  <c r="W1370" i="1" s="1"/>
  <c r="W1371" i="1" s="1"/>
  <c r="W1372" i="1" s="1"/>
  <c r="W1373" i="1" s="1"/>
  <c r="W1374" i="1" s="1"/>
  <c r="W1375" i="1" s="1"/>
  <c r="W1376" i="1" s="1"/>
  <c r="W1377" i="1" s="1"/>
  <c r="W1378" i="1" s="1"/>
  <c r="W1379" i="1" s="1"/>
  <c r="W1380" i="1" s="1"/>
  <c r="W1381" i="1" s="1"/>
  <c r="W906" i="1"/>
  <c r="W907" i="1" s="1"/>
  <c r="W908" i="1" s="1"/>
  <c r="W909" i="1" s="1"/>
  <c r="W910" i="1" s="1"/>
  <c r="W911" i="1" s="1"/>
  <c r="W912" i="1" s="1"/>
  <c r="W913" i="1" s="1"/>
  <c r="W914" i="1" s="1"/>
  <c r="W915" i="1" s="1"/>
  <c r="W916" i="1" s="1"/>
  <c r="W917" i="1" s="1"/>
  <c r="W918" i="1" s="1"/>
  <c r="W438" i="1"/>
  <c r="W439" i="1" s="1"/>
  <c r="W440" i="1" s="1"/>
  <c r="W441" i="1" s="1"/>
  <c r="W442" i="1" s="1"/>
  <c r="W443" i="1" s="1"/>
  <c r="W444" i="1" s="1"/>
  <c r="W445" i="1" s="1"/>
  <c r="W446" i="1" s="1"/>
  <c r="W447" i="1" s="1"/>
  <c r="W448" i="1" s="1"/>
  <c r="W449" i="1" s="1"/>
  <c r="W450" i="1" s="1"/>
  <c r="W451" i="1" s="1"/>
  <c r="W452" i="1" s="1"/>
  <c r="W453" i="1" s="1"/>
  <c r="W454" i="1" s="1"/>
  <c r="W455" i="1" s="1"/>
  <c r="W186" i="1"/>
  <c r="W187" i="1" s="1"/>
  <c r="W188" i="1" s="1"/>
  <c r="W189" i="1" s="1"/>
  <c r="W190" i="1" s="1"/>
  <c r="W191" i="1" s="1"/>
  <c r="W192" i="1" s="1"/>
  <c r="W193" i="1" s="1"/>
  <c r="W194" i="1" s="1"/>
  <c r="W195" i="1" s="1"/>
  <c r="W196" i="1" s="1"/>
  <c r="W197" i="1" s="1"/>
  <c r="W198" i="1" s="1"/>
  <c r="W199" i="1" s="1"/>
  <c r="W200" i="1" s="1"/>
  <c r="W201" i="1" s="1"/>
  <c r="W202" i="1" s="1"/>
  <c r="W203" i="1" s="1"/>
  <c r="W690" i="1"/>
  <c r="W691" i="1" s="1"/>
  <c r="W692" i="1" s="1"/>
  <c r="W693" i="1" s="1"/>
  <c r="W694" i="1" s="1"/>
  <c r="W695" i="1" s="1"/>
  <c r="W696" i="1" s="1"/>
  <c r="W697" i="1" s="1"/>
  <c r="W698" i="1" s="1"/>
  <c r="W699" i="1" s="1"/>
  <c r="W700" i="1" s="1"/>
  <c r="W701" i="1" s="1"/>
  <c r="W702" i="1" s="1"/>
  <c r="W703" i="1" s="1"/>
  <c r="W704" i="1" s="1"/>
  <c r="W705" i="1" s="1"/>
  <c r="W706" i="1" s="1"/>
  <c r="W707" i="1" s="1"/>
  <c r="W2326" i="1"/>
  <c r="W2327" i="1" s="1"/>
  <c r="W2328" i="1" s="1"/>
  <c r="W2329" i="1" s="1"/>
  <c r="W2330" i="1" s="1"/>
  <c r="W2331" i="1" s="1"/>
  <c r="W2332" i="1" s="1"/>
  <c r="W2333" i="1" s="1"/>
  <c r="W2334" i="1" s="1"/>
  <c r="W2335" i="1" s="1"/>
  <c r="W2336" i="1" s="1"/>
  <c r="W2337" i="1" s="1"/>
  <c r="W2338" i="1" s="1"/>
  <c r="W2339" i="1" s="1"/>
  <c r="W2340" i="1" s="1"/>
  <c r="W2341" i="1" s="1"/>
  <c r="W2342" i="1" s="1"/>
  <c r="W2343" i="1" s="1"/>
  <c r="W2344" i="1" s="1"/>
  <c r="W2345" i="1" s="1"/>
  <c r="W2082" i="1"/>
  <c r="W2083" i="1" s="1"/>
  <c r="W2084" i="1" s="1"/>
  <c r="W2085" i="1" s="1"/>
  <c r="W2086" i="1" s="1"/>
  <c r="W2087" i="1" s="1"/>
  <c r="W2088" i="1" s="1"/>
  <c r="W2089" i="1" s="1"/>
  <c r="W2090" i="1" s="1"/>
  <c r="W2091" i="1" s="1"/>
  <c r="W2092" i="1" s="1"/>
  <c r="W2093" i="1" s="1"/>
  <c r="W1830" i="1"/>
  <c r="W1831" i="1" s="1"/>
  <c r="W1832" i="1" s="1"/>
  <c r="W1833" i="1" s="1"/>
  <c r="W1834" i="1" s="1"/>
  <c r="W1835" i="1" s="1"/>
  <c r="W1836" i="1" s="1"/>
  <c r="W1837" i="1" s="1"/>
  <c r="W1838" i="1" s="1"/>
  <c r="W1839" i="1" s="1"/>
  <c r="W1840" i="1" s="1"/>
  <c r="W1841" i="1" s="1"/>
  <c r="W1578" i="1"/>
  <c r="W1579" i="1" s="1"/>
  <c r="W1580" i="1" s="1"/>
  <c r="W1581" i="1" s="1"/>
  <c r="W1582" i="1" s="1"/>
  <c r="W1583" i="1" s="1"/>
  <c r="W1584" i="1" s="1"/>
  <c r="W1585" i="1" s="1"/>
  <c r="W1586" i="1" s="1"/>
  <c r="W1587" i="1" s="1"/>
  <c r="W1588" i="1" s="1"/>
  <c r="W1110" i="1"/>
  <c r="W1111" i="1" s="1"/>
  <c r="W1112" i="1" s="1"/>
  <c r="W1113" i="1" s="1"/>
  <c r="W1114" i="1" s="1"/>
  <c r="W1115" i="1" s="1"/>
  <c r="W1116" i="1" s="1"/>
  <c r="W1117" i="1" s="1"/>
  <c r="W1118" i="1" s="1"/>
  <c r="W1119" i="1" s="1"/>
  <c r="W1120" i="1" s="1"/>
  <c r="W1121" i="1" s="1"/>
  <c r="W1122" i="1" s="1"/>
  <c r="W1123" i="1" s="1"/>
  <c r="W1124" i="1" s="1"/>
  <c r="W1125" i="1" s="1"/>
  <c r="W1126" i="1" s="1"/>
  <c r="W1127" i="1" s="1"/>
  <c r="W1128" i="1" s="1"/>
  <c r="W1129" i="1" s="1"/>
  <c r="W882" i="1"/>
  <c r="W883" i="1" s="1"/>
  <c r="W884" i="1" s="1"/>
  <c r="W885" i="1" s="1"/>
  <c r="W886" i="1" s="1"/>
  <c r="W887" i="1" s="1"/>
  <c r="W888" i="1" s="1"/>
  <c r="W889" i="1" s="1"/>
  <c r="W890" i="1" s="1"/>
  <c r="W891" i="1" s="1"/>
  <c r="W892" i="1" s="1"/>
  <c r="W893" i="1" s="1"/>
  <c r="W894" i="1" s="1"/>
  <c r="W895" i="1" s="1"/>
  <c r="W896" i="1" s="1"/>
  <c r="W897" i="1" s="1"/>
  <c r="W898" i="1" s="1"/>
  <c r="W654" i="1"/>
  <c r="W655" i="1" s="1"/>
  <c r="W656" i="1" s="1"/>
  <c r="W657" i="1" s="1"/>
  <c r="W658" i="1" s="1"/>
  <c r="W659" i="1" s="1"/>
  <c r="W660" i="1" s="1"/>
  <c r="W661" i="1" s="1"/>
  <c r="W662" i="1" s="1"/>
  <c r="W663" i="1" s="1"/>
  <c r="W664" i="1" s="1"/>
  <c r="W665" i="1" s="1"/>
  <c r="W426" i="1"/>
  <c r="W427" i="1" s="1"/>
  <c r="W428" i="1" s="1"/>
  <c r="W429" i="1" s="1"/>
  <c r="W430" i="1" s="1"/>
  <c r="W431" i="1" s="1"/>
  <c r="W432" i="1" s="1"/>
  <c r="W433" i="1" s="1"/>
  <c r="W174" i="1"/>
  <c r="W175" i="1" s="1"/>
  <c r="W176" i="1" s="1"/>
  <c r="W177" i="1" s="1"/>
  <c r="W178" i="1" s="1"/>
  <c r="W179" i="1" s="1"/>
  <c r="W180" i="1" s="1"/>
  <c r="W181" i="1" s="1"/>
  <c r="W182" i="1" s="1"/>
  <c r="O8" i="1"/>
  <c r="O9" i="1" s="1"/>
  <c r="O10" i="1" s="1"/>
  <c r="O11" i="1" s="1"/>
  <c r="O12" i="1" s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O32" i="1" s="1"/>
  <c r="O33" i="1" s="1"/>
  <c r="O34" i="1" s="1"/>
  <c r="O35" i="1" s="1"/>
  <c r="O36" i="1" s="1"/>
  <c r="O37" i="1" s="1"/>
  <c r="O38" i="1" s="1"/>
  <c r="O39" i="1" s="1"/>
  <c r="O40" i="1" s="1"/>
  <c r="O41" i="1" s="1"/>
  <c r="O42" i="1" s="1"/>
  <c r="O43" i="1" s="1"/>
  <c r="O44" i="1" s="1"/>
  <c r="O45" i="1" s="1"/>
  <c r="O46" i="1" s="1"/>
  <c r="O47" i="1" s="1"/>
  <c r="O48" i="1" s="1"/>
  <c r="O49" i="1" s="1"/>
  <c r="O50" i="1" s="1"/>
  <c r="O51" i="1" s="1"/>
  <c r="O52" i="1" s="1"/>
  <c r="O53" i="1" s="1"/>
  <c r="O54" i="1" s="1"/>
  <c r="O55" i="1" s="1"/>
  <c r="O56" i="1" s="1"/>
  <c r="O57" i="1" s="1"/>
  <c r="O58" i="1" s="1"/>
  <c r="O59" i="1" s="1"/>
  <c r="O60" i="1" s="1"/>
  <c r="O61" i="1" s="1"/>
  <c r="O62" i="1" s="1"/>
  <c r="O63" i="1" s="1"/>
  <c r="O64" i="1" s="1"/>
  <c r="O65" i="1" s="1"/>
  <c r="O66" i="1" s="1"/>
  <c r="O67" i="1" s="1"/>
  <c r="O68" i="1" s="1"/>
  <c r="O69" i="1" s="1"/>
  <c r="O70" i="1" s="1"/>
  <c r="O71" i="1" s="1"/>
  <c r="O72" i="1" s="1"/>
  <c r="O73" i="1" s="1"/>
  <c r="O74" i="1" s="1"/>
  <c r="O75" i="1" s="1"/>
  <c r="O76" i="1" s="1"/>
  <c r="O77" i="1" s="1"/>
  <c r="O78" i="1" s="1"/>
  <c r="O79" i="1" s="1"/>
  <c r="O80" i="1" s="1"/>
  <c r="O81" i="1" s="1"/>
  <c r="O82" i="1" s="1"/>
  <c r="O83" i="1" s="1"/>
  <c r="O84" i="1" s="1"/>
  <c r="O85" i="1" s="1"/>
  <c r="O86" i="1" s="1"/>
  <c r="O87" i="1" s="1"/>
  <c r="O88" i="1" s="1"/>
  <c r="O89" i="1" s="1"/>
  <c r="O90" i="1" s="1"/>
  <c r="O91" i="1" s="1"/>
  <c r="O92" i="1" s="1"/>
  <c r="O93" i="1" s="1"/>
  <c r="O94" i="1" s="1"/>
  <c r="O95" i="1" s="1"/>
  <c r="O96" i="1" s="1"/>
  <c r="O97" i="1" s="1"/>
  <c r="O98" i="1" s="1"/>
  <c r="O99" i="1" s="1"/>
  <c r="O100" i="1" s="1"/>
  <c r="O101" i="1" s="1"/>
  <c r="O102" i="1" s="1"/>
  <c r="O103" i="1" s="1"/>
  <c r="O104" i="1" s="1"/>
  <c r="O105" i="1" s="1"/>
  <c r="O106" i="1" s="1"/>
  <c r="O107" i="1" s="1"/>
  <c r="O108" i="1" s="1"/>
  <c r="O109" i="1" s="1"/>
  <c r="O110" i="1" s="1"/>
  <c r="O111" i="1" s="1"/>
  <c r="O112" i="1" s="1"/>
  <c r="O113" i="1" s="1"/>
  <c r="O114" i="1" s="1"/>
  <c r="O115" i="1" s="1"/>
  <c r="O116" i="1" s="1"/>
  <c r="O117" i="1" s="1"/>
  <c r="O118" i="1" s="1"/>
  <c r="O119" i="1" s="1"/>
  <c r="O120" i="1" s="1"/>
  <c r="O121" i="1" s="1"/>
  <c r="O122" i="1" s="1"/>
  <c r="O123" i="1" s="1"/>
  <c r="O124" i="1" s="1"/>
  <c r="O125" i="1" s="1"/>
  <c r="O126" i="1" s="1"/>
  <c r="O127" i="1" s="1"/>
  <c r="O128" i="1" s="1"/>
  <c r="O129" i="1" s="1"/>
  <c r="O130" i="1" s="1"/>
  <c r="O131" i="1" s="1"/>
  <c r="O132" i="1" s="1"/>
  <c r="O133" i="1" s="1"/>
  <c r="O134" i="1" s="1"/>
  <c r="O135" i="1" s="1"/>
  <c r="O136" i="1" s="1"/>
  <c r="O137" i="1" s="1"/>
  <c r="O138" i="1" s="1"/>
  <c r="O139" i="1" s="1"/>
  <c r="O140" i="1" s="1"/>
  <c r="O141" i="1" s="1"/>
  <c r="O142" i="1" s="1"/>
  <c r="O143" i="1" s="1"/>
  <c r="O144" i="1" s="1"/>
  <c r="O145" i="1" s="1"/>
  <c r="O146" i="1" s="1"/>
  <c r="O147" i="1" s="1"/>
  <c r="O148" i="1" s="1"/>
  <c r="O149" i="1" s="1"/>
  <c r="O150" i="1" s="1"/>
  <c r="O151" i="1" s="1"/>
  <c r="O152" i="1" s="1"/>
  <c r="O153" i="1" s="1"/>
  <c r="O154" i="1" s="1"/>
  <c r="O155" i="1" s="1"/>
  <c r="O156" i="1" s="1"/>
  <c r="O157" i="1" s="1"/>
  <c r="O158" i="1" s="1"/>
  <c r="O159" i="1" s="1"/>
  <c r="O160" i="1" s="1"/>
  <c r="O161" i="1" s="1"/>
  <c r="O162" i="1" s="1"/>
  <c r="O163" i="1" s="1"/>
  <c r="O164" i="1" s="1"/>
  <c r="O165" i="1" s="1"/>
  <c r="O166" i="1" s="1"/>
  <c r="O167" i="1" s="1"/>
  <c r="O168" i="1" s="1"/>
  <c r="O169" i="1" s="1"/>
  <c r="O170" i="1" s="1"/>
  <c r="O171" i="1" s="1"/>
  <c r="O172" i="1" s="1"/>
  <c r="O173" i="1" s="1"/>
  <c r="O174" i="1" s="1"/>
  <c r="O175" i="1" s="1"/>
  <c r="O176" i="1" s="1"/>
  <c r="O177" i="1" s="1"/>
  <c r="O178" i="1" s="1"/>
  <c r="O179" i="1" s="1"/>
  <c r="O180" i="1" s="1"/>
  <c r="O181" i="1" s="1"/>
  <c r="O182" i="1" s="1"/>
  <c r="O183" i="1" s="1"/>
  <c r="O184" i="1" s="1"/>
  <c r="O185" i="1" s="1"/>
  <c r="O186" i="1" s="1"/>
  <c r="O187" i="1" s="1"/>
  <c r="O188" i="1" s="1"/>
  <c r="O189" i="1" s="1"/>
  <c r="O190" i="1" s="1"/>
  <c r="O191" i="1" s="1"/>
  <c r="O192" i="1" s="1"/>
  <c r="O193" i="1" s="1"/>
  <c r="O194" i="1" s="1"/>
  <c r="O195" i="1" s="1"/>
  <c r="O196" i="1" s="1"/>
  <c r="O197" i="1" s="1"/>
  <c r="O198" i="1" s="1"/>
  <c r="O199" i="1" s="1"/>
  <c r="O200" i="1" s="1"/>
  <c r="O201" i="1" s="1"/>
  <c r="O202" i="1" s="1"/>
  <c r="O203" i="1" s="1"/>
  <c r="O204" i="1" s="1"/>
  <c r="O205" i="1" s="1"/>
  <c r="O206" i="1" s="1"/>
  <c r="O207" i="1" s="1"/>
  <c r="O208" i="1" s="1"/>
  <c r="O209" i="1" s="1"/>
  <c r="O210" i="1" s="1"/>
  <c r="O211" i="1" s="1"/>
  <c r="O212" i="1" s="1"/>
  <c r="O213" i="1" s="1"/>
  <c r="O214" i="1" s="1"/>
  <c r="O215" i="1" s="1"/>
  <c r="O216" i="1" s="1"/>
  <c r="O217" i="1" s="1"/>
  <c r="O218" i="1" s="1"/>
  <c r="O219" i="1" s="1"/>
  <c r="O220" i="1" s="1"/>
  <c r="O221" i="1" s="1"/>
  <c r="O222" i="1" s="1"/>
  <c r="O223" i="1" s="1"/>
  <c r="O224" i="1" s="1"/>
  <c r="O225" i="1" s="1"/>
  <c r="O226" i="1" s="1"/>
  <c r="O227" i="1" s="1"/>
  <c r="O228" i="1" s="1"/>
  <c r="O229" i="1" s="1"/>
  <c r="O230" i="1" s="1"/>
  <c r="O231" i="1" s="1"/>
  <c r="O232" i="1" s="1"/>
  <c r="O233" i="1" s="1"/>
  <c r="O234" i="1" s="1"/>
  <c r="O235" i="1" s="1"/>
  <c r="O236" i="1" s="1"/>
  <c r="O237" i="1" s="1"/>
  <c r="O238" i="1" s="1"/>
  <c r="O239" i="1" s="1"/>
  <c r="O240" i="1" s="1"/>
  <c r="O241" i="1" s="1"/>
  <c r="O242" i="1" s="1"/>
  <c r="O243" i="1" s="1"/>
  <c r="O244" i="1" s="1"/>
  <c r="O245" i="1" s="1"/>
  <c r="O246" i="1" s="1"/>
  <c r="O247" i="1" s="1"/>
  <c r="O248" i="1" s="1"/>
  <c r="O249" i="1" s="1"/>
  <c r="O250" i="1" s="1"/>
  <c r="O251" i="1" s="1"/>
  <c r="O252" i="1" s="1"/>
  <c r="O253" i="1" s="1"/>
  <c r="O254" i="1" s="1"/>
  <c r="O255" i="1" s="1"/>
  <c r="O256" i="1" s="1"/>
  <c r="O257" i="1" s="1"/>
  <c r="O258" i="1" s="1"/>
  <c r="O259" i="1" s="1"/>
  <c r="O260" i="1" s="1"/>
  <c r="O261" i="1" s="1"/>
  <c r="O262" i="1" s="1"/>
  <c r="O263" i="1" s="1"/>
  <c r="O264" i="1" s="1"/>
  <c r="O265" i="1" s="1"/>
  <c r="O266" i="1" s="1"/>
  <c r="O267" i="1" s="1"/>
  <c r="O268" i="1" s="1"/>
  <c r="O269" i="1" s="1"/>
  <c r="O270" i="1" s="1"/>
  <c r="O271" i="1" s="1"/>
  <c r="O272" i="1" s="1"/>
  <c r="O273" i="1" s="1"/>
  <c r="O274" i="1" s="1"/>
  <c r="O275" i="1" s="1"/>
  <c r="O276" i="1" s="1"/>
  <c r="O277" i="1" s="1"/>
  <c r="O278" i="1" s="1"/>
  <c r="O279" i="1" s="1"/>
  <c r="O280" i="1" s="1"/>
  <c r="O281" i="1" s="1"/>
  <c r="O282" i="1" s="1"/>
  <c r="O283" i="1" s="1"/>
  <c r="O284" i="1" s="1"/>
  <c r="O285" i="1" s="1"/>
  <c r="O286" i="1" s="1"/>
  <c r="O287" i="1" s="1"/>
  <c r="O288" i="1" s="1"/>
  <c r="O289" i="1" s="1"/>
  <c r="O290" i="1" s="1"/>
  <c r="O291" i="1" s="1"/>
  <c r="O292" i="1" s="1"/>
  <c r="O293" i="1" s="1"/>
  <c r="O294" i="1" s="1"/>
  <c r="O295" i="1" s="1"/>
  <c r="O296" i="1" s="1"/>
  <c r="O297" i="1" s="1"/>
  <c r="O298" i="1" s="1"/>
  <c r="O299" i="1" s="1"/>
  <c r="O300" i="1" s="1"/>
  <c r="O301" i="1" s="1"/>
  <c r="O302" i="1" s="1"/>
  <c r="O303" i="1" s="1"/>
  <c r="O304" i="1" s="1"/>
  <c r="O305" i="1" s="1"/>
  <c r="O306" i="1" s="1"/>
  <c r="O307" i="1" s="1"/>
  <c r="O308" i="1" s="1"/>
  <c r="O309" i="1" s="1"/>
  <c r="O310" i="1" s="1"/>
  <c r="O311" i="1" s="1"/>
  <c r="O312" i="1" s="1"/>
  <c r="O313" i="1" s="1"/>
  <c r="O314" i="1" s="1"/>
  <c r="O315" i="1" s="1"/>
  <c r="O316" i="1" s="1"/>
  <c r="O317" i="1" s="1"/>
  <c r="O318" i="1" s="1"/>
  <c r="O319" i="1" s="1"/>
  <c r="O320" i="1" s="1"/>
  <c r="O321" i="1" s="1"/>
  <c r="O322" i="1" s="1"/>
  <c r="O323" i="1" s="1"/>
  <c r="O324" i="1" s="1"/>
  <c r="O325" i="1" s="1"/>
  <c r="O326" i="1" s="1"/>
  <c r="O327" i="1" s="1"/>
  <c r="O328" i="1" s="1"/>
  <c r="O329" i="1" s="1"/>
  <c r="O330" i="1" s="1"/>
  <c r="O331" i="1" s="1"/>
  <c r="O332" i="1" s="1"/>
  <c r="O333" i="1" s="1"/>
  <c r="O334" i="1" s="1"/>
  <c r="O335" i="1" s="1"/>
  <c r="O336" i="1" s="1"/>
  <c r="O337" i="1" s="1"/>
  <c r="O338" i="1" s="1"/>
  <c r="O339" i="1" s="1"/>
  <c r="O340" i="1" s="1"/>
  <c r="O341" i="1" s="1"/>
  <c r="O342" i="1" s="1"/>
  <c r="O343" i="1" s="1"/>
  <c r="O344" i="1" s="1"/>
  <c r="O345" i="1" s="1"/>
  <c r="O346" i="1" s="1"/>
  <c r="O347" i="1" s="1"/>
  <c r="O348" i="1" s="1"/>
  <c r="O349" i="1" s="1"/>
  <c r="O350" i="1" s="1"/>
  <c r="O351" i="1" s="1"/>
  <c r="O352" i="1" s="1"/>
  <c r="O353" i="1" s="1"/>
  <c r="O354" i="1" s="1"/>
  <c r="O355" i="1" s="1"/>
  <c r="O356" i="1" s="1"/>
  <c r="O357" i="1" s="1"/>
  <c r="O358" i="1" s="1"/>
  <c r="O359" i="1" s="1"/>
  <c r="O360" i="1" s="1"/>
  <c r="O361" i="1" s="1"/>
  <c r="O362" i="1" s="1"/>
  <c r="O363" i="1" s="1"/>
  <c r="O364" i="1" s="1"/>
  <c r="O365" i="1" s="1"/>
  <c r="O366" i="1" s="1"/>
  <c r="O367" i="1" s="1"/>
  <c r="O368" i="1" s="1"/>
  <c r="O369" i="1" s="1"/>
  <c r="O370" i="1" s="1"/>
  <c r="O371" i="1" s="1"/>
  <c r="O372" i="1" s="1"/>
  <c r="O373" i="1" s="1"/>
  <c r="O374" i="1" s="1"/>
  <c r="O375" i="1" s="1"/>
  <c r="O376" i="1" s="1"/>
  <c r="O377" i="1" s="1"/>
  <c r="O378" i="1" s="1"/>
  <c r="O379" i="1" s="1"/>
  <c r="O380" i="1" s="1"/>
  <c r="O381" i="1" s="1"/>
  <c r="O382" i="1" s="1"/>
  <c r="O383" i="1" s="1"/>
  <c r="O384" i="1" s="1"/>
  <c r="O385" i="1" s="1"/>
  <c r="O386" i="1" s="1"/>
  <c r="O387" i="1" s="1"/>
  <c r="O388" i="1" s="1"/>
  <c r="O389" i="1" s="1"/>
  <c r="O390" i="1" s="1"/>
  <c r="O391" i="1" s="1"/>
  <c r="O392" i="1" s="1"/>
  <c r="O393" i="1" s="1"/>
  <c r="O394" i="1" s="1"/>
  <c r="O395" i="1" s="1"/>
  <c r="O396" i="1" s="1"/>
  <c r="O397" i="1" s="1"/>
  <c r="O398" i="1" s="1"/>
  <c r="O399" i="1" s="1"/>
  <c r="O400" i="1" s="1"/>
  <c r="O401" i="1" s="1"/>
  <c r="O402" i="1" s="1"/>
  <c r="O403" i="1" s="1"/>
  <c r="O404" i="1" s="1"/>
  <c r="O405" i="1" s="1"/>
  <c r="O406" i="1" s="1"/>
  <c r="O407" i="1" s="1"/>
  <c r="O408" i="1" s="1"/>
  <c r="O409" i="1" s="1"/>
  <c r="O410" i="1" s="1"/>
  <c r="O411" i="1" s="1"/>
  <c r="O412" i="1" s="1"/>
  <c r="O413" i="1" s="1"/>
  <c r="O414" i="1" s="1"/>
  <c r="O415" i="1" s="1"/>
  <c r="O416" i="1" s="1"/>
  <c r="O417" i="1" s="1"/>
  <c r="O418" i="1" s="1"/>
  <c r="O419" i="1" s="1"/>
  <c r="O420" i="1" s="1"/>
  <c r="O421" i="1" s="1"/>
  <c r="O422" i="1" s="1"/>
  <c r="O423" i="1" s="1"/>
  <c r="O424" i="1" s="1"/>
  <c r="O425" i="1" s="1"/>
  <c r="O426" i="1" s="1"/>
  <c r="O427" i="1" s="1"/>
  <c r="O428" i="1" s="1"/>
  <c r="O429" i="1" s="1"/>
  <c r="O430" i="1" s="1"/>
  <c r="O431" i="1" s="1"/>
  <c r="O432" i="1" s="1"/>
  <c r="O433" i="1" s="1"/>
  <c r="O434" i="1" s="1"/>
  <c r="O435" i="1" s="1"/>
  <c r="O436" i="1" s="1"/>
  <c r="O437" i="1" s="1"/>
  <c r="O438" i="1" s="1"/>
  <c r="O439" i="1" s="1"/>
  <c r="O440" i="1" s="1"/>
  <c r="O441" i="1" s="1"/>
  <c r="O442" i="1" s="1"/>
  <c r="O443" i="1" s="1"/>
  <c r="O444" i="1" s="1"/>
  <c r="O445" i="1" s="1"/>
  <c r="O446" i="1" s="1"/>
  <c r="O447" i="1" s="1"/>
  <c r="O448" i="1" s="1"/>
  <c r="O449" i="1" s="1"/>
  <c r="O450" i="1" s="1"/>
  <c r="O451" i="1" s="1"/>
  <c r="O452" i="1" s="1"/>
  <c r="O453" i="1" s="1"/>
  <c r="O454" i="1" s="1"/>
  <c r="O455" i="1" s="1"/>
  <c r="O456" i="1" s="1"/>
  <c r="O457" i="1" s="1"/>
  <c r="O458" i="1" s="1"/>
  <c r="O459" i="1" s="1"/>
  <c r="O460" i="1" s="1"/>
  <c r="O461" i="1" s="1"/>
  <c r="O462" i="1" s="1"/>
  <c r="O463" i="1" s="1"/>
  <c r="O464" i="1" s="1"/>
  <c r="O465" i="1" s="1"/>
  <c r="O466" i="1" s="1"/>
  <c r="O467" i="1" s="1"/>
  <c r="O468" i="1" s="1"/>
  <c r="O469" i="1" s="1"/>
  <c r="O470" i="1" s="1"/>
  <c r="O471" i="1" s="1"/>
  <c r="O472" i="1" s="1"/>
  <c r="O473" i="1" s="1"/>
  <c r="O474" i="1" s="1"/>
  <c r="O475" i="1" s="1"/>
  <c r="O476" i="1" s="1"/>
  <c r="O477" i="1" s="1"/>
  <c r="O478" i="1" s="1"/>
  <c r="O479" i="1" s="1"/>
  <c r="O480" i="1" s="1"/>
  <c r="O481" i="1" s="1"/>
  <c r="O482" i="1" s="1"/>
  <c r="O483" i="1" s="1"/>
  <c r="O484" i="1" s="1"/>
  <c r="O485" i="1" s="1"/>
  <c r="O486" i="1" s="1"/>
  <c r="O487" i="1" s="1"/>
  <c r="O488" i="1" s="1"/>
  <c r="O489" i="1" s="1"/>
  <c r="O490" i="1" s="1"/>
  <c r="O491" i="1" s="1"/>
  <c r="O492" i="1" s="1"/>
  <c r="O493" i="1" s="1"/>
  <c r="O494" i="1" s="1"/>
  <c r="O495" i="1" s="1"/>
  <c r="O496" i="1" s="1"/>
  <c r="O497" i="1" s="1"/>
  <c r="O498" i="1" s="1"/>
  <c r="O499" i="1" s="1"/>
  <c r="O500" i="1" s="1"/>
  <c r="O501" i="1" s="1"/>
  <c r="O502" i="1" s="1"/>
  <c r="O503" i="1" s="1"/>
  <c r="O504" i="1" s="1"/>
  <c r="O505" i="1" s="1"/>
  <c r="O506" i="1" s="1"/>
  <c r="O507" i="1" s="1"/>
  <c r="O508" i="1" s="1"/>
  <c r="O509" i="1" s="1"/>
  <c r="O510" i="1" s="1"/>
  <c r="O511" i="1" s="1"/>
  <c r="O512" i="1" s="1"/>
  <c r="O513" i="1" s="1"/>
  <c r="O514" i="1" s="1"/>
  <c r="O515" i="1" s="1"/>
  <c r="O516" i="1" s="1"/>
  <c r="O517" i="1" s="1"/>
  <c r="O518" i="1" s="1"/>
  <c r="O519" i="1" s="1"/>
  <c r="O520" i="1" s="1"/>
  <c r="O521" i="1" s="1"/>
  <c r="O522" i="1" s="1"/>
  <c r="O523" i="1" s="1"/>
  <c r="O524" i="1" s="1"/>
  <c r="O525" i="1" s="1"/>
  <c r="O526" i="1" s="1"/>
  <c r="O527" i="1" s="1"/>
  <c r="O528" i="1" s="1"/>
  <c r="O529" i="1" s="1"/>
  <c r="O530" i="1" s="1"/>
  <c r="O531" i="1" s="1"/>
  <c r="O532" i="1" s="1"/>
  <c r="O533" i="1" s="1"/>
  <c r="O534" i="1" s="1"/>
  <c r="O535" i="1" s="1"/>
  <c r="O536" i="1" s="1"/>
  <c r="O537" i="1" s="1"/>
  <c r="O538" i="1" s="1"/>
  <c r="O539" i="1" s="1"/>
  <c r="O540" i="1" s="1"/>
  <c r="O541" i="1" s="1"/>
  <c r="O542" i="1" s="1"/>
  <c r="O543" i="1" s="1"/>
  <c r="O544" i="1" s="1"/>
  <c r="O545" i="1" s="1"/>
  <c r="O546" i="1" s="1"/>
  <c r="O547" i="1" s="1"/>
  <c r="O548" i="1" s="1"/>
  <c r="O549" i="1" s="1"/>
  <c r="O550" i="1" s="1"/>
  <c r="O551" i="1" s="1"/>
  <c r="O552" i="1" s="1"/>
  <c r="O553" i="1" s="1"/>
  <c r="O554" i="1" s="1"/>
  <c r="O555" i="1" s="1"/>
  <c r="O556" i="1" s="1"/>
  <c r="O557" i="1" s="1"/>
  <c r="O558" i="1" s="1"/>
  <c r="O559" i="1" s="1"/>
  <c r="O560" i="1" s="1"/>
  <c r="O561" i="1" s="1"/>
  <c r="O562" i="1" s="1"/>
  <c r="O563" i="1" s="1"/>
  <c r="O564" i="1" s="1"/>
  <c r="O565" i="1" s="1"/>
  <c r="O566" i="1" s="1"/>
  <c r="O567" i="1" s="1"/>
  <c r="O568" i="1" s="1"/>
  <c r="O569" i="1" s="1"/>
  <c r="O570" i="1" s="1"/>
  <c r="O571" i="1" s="1"/>
  <c r="O572" i="1" s="1"/>
  <c r="O573" i="1" s="1"/>
  <c r="O574" i="1" s="1"/>
  <c r="O575" i="1" s="1"/>
  <c r="O576" i="1" s="1"/>
  <c r="O577" i="1" s="1"/>
  <c r="O578" i="1" s="1"/>
  <c r="O579" i="1" s="1"/>
  <c r="O580" i="1" s="1"/>
  <c r="O581" i="1" s="1"/>
  <c r="O582" i="1" s="1"/>
  <c r="O583" i="1" s="1"/>
  <c r="O584" i="1" s="1"/>
  <c r="O585" i="1" s="1"/>
  <c r="O586" i="1" s="1"/>
  <c r="O587" i="1" s="1"/>
  <c r="O588" i="1" s="1"/>
  <c r="O589" i="1" s="1"/>
  <c r="O590" i="1" s="1"/>
  <c r="O591" i="1" s="1"/>
  <c r="O592" i="1" s="1"/>
  <c r="O593" i="1" s="1"/>
  <c r="O594" i="1" s="1"/>
  <c r="O595" i="1" s="1"/>
  <c r="O596" i="1" s="1"/>
  <c r="O597" i="1" s="1"/>
  <c r="O598" i="1" s="1"/>
  <c r="O599" i="1" s="1"/>
  <c r="O600" i="1" s="1"/>
  <c r="O601" i="1" s="1"/>
  <c r="O602" i="1" s="1"/>
  <c r="O603" i="1" s="1"/>
  <c r="O604" i="1" s="1"/>
  <c r="O605" i="1" s="1"/>
  <c r="O606" i="1" s="1"/>
  <c r="O607" i="1" s="1"/>
  <c r="O608" i="1" s="1"/>
  <c r="O609" i="1" s="1"/>
  <c r="O610" i="1" s="1"/>
  <c r="O611" i="1" s="1"/>
  <c r="O612" i="1" s="1"/>
  <c r="O613" i="1" s="1"/>
  <c r="O614" i="1" s="1"/>
  <c r="O615" i="1" s="1"/>
  <c r="O616" i="1" s="1"/>
  <c r="O617" i="1" s="1"/>
  <c r="O618" i="1" s="1"/>
  <c r="O619" i="1" s="1"/>
  <c r="O620" i="1" s="1"/>
  <c r="O621" i="1" s="1"/>
  <c r="O622" i="1" s="1"/>
  <c r="O623" i="1" s="1"/>
  <c r="O624" i="1" s="1"/>
  <c r="O625" i="1" s="1"/>
  <c r="O626" i="1" s="1"/>
  <c r="O627" i="1" s="1"/>
  <c r="O628" i="1" s="1"/>
  <c r="O629" i="1" s="1"/>
  <c r="O630" i="1" s="1"/>
  <c r="O631" i="1" s="1"/>
  <c r="O632" i="1" s="1"/>
  <c r="O633" i="1" s="1"/>
  <c r="O634" i="1" s="1"/>
  <c r="O635" i="1" s="1"/>
  <c r="O636" i="1" s="1"/>
  <c r="O637" i="1" s="1"/>
  <c r="O638" i="1" s="1"/>
  <c r="O639" i="1" s="1"/>
  <c r="O640" i="1" s="1"/>
  <c r="O641" i="1" s="1"/>
  <c r="O642" i="1" s="1"/>
  <c r="O643" i="1" s="1"/>
  <c r="O644" i="1" s="1"/>
  <c r="O645" i="1" s="1"/>
  <c r="O646" i="1" s="1"/>
  <c r="O647" i="1" s="1"/>
  <c r="O648" i="1" s="1"/>
  <c r="O649" i="1" s="1"/>
  <c r="O650" i="1" s="1"/>
  <c r="O651" i="1" s="1"/>
  <c r="O652" i="1" s="1"/>
  <c r="O653" i="1" s="1"/>
  <c r="O654" i="1" s="1"/>
  <c r="O655" i="1" s="1"/>
  <c r="O656" i="1" s="1"/>
  <c r="O657" i="1" s="1"/>
  <c r="O658" i="1" s="1"/>
  <c r="O659" i="1" s="1"/>
  <c r="O660" i="1" s="1"/>
  <c r="O661" i="1" s="1"/>
  <c r="O662" i="1" s="1"/>
  <c r="O663" i="1" s="1"/>
  <c r="O664" i="1" s="1"/>
  <c r="O665" i="1" s="1"/>
  <c r="O666" i="1" s="1"/>
  <c r="O667" i="1" s="1"/>
  <c r="O668" i="1" s="1"/>
  <c r="O669" i="1" s="1"/>
  <c r="O670" i="1" s="1"/>
  <c r="O671" i="1" s="1"/>
  <c r="O672" i="1" s="1"/>
  <c r="O673" i="1" s="1"/>
  <c r="O674" i="1" s="1"/>
  <c r="O675" i="1" s="1"/>
  <c r="O676" i="1" s="1"/>
  <c r="O677" i="1" s="1"/>
  <c r="O678" i="1" s="1"/>
  <c r="O679" i="1" s="1"/>
  <c r="O680" i="1" s="1"/>
  <c r="O681" i="1" s="1"/>
  <c r="O682" i="1" s="1"/>
  <c r="O683" i="1" s="1"/>
  <c r="O684" i="1" s="1"/>
  <c r="O685" i="1" s="1"/>
  <c r="O686" i="1" s="1"/>
  <c r="O687" i="1" s="1"/>
  <c r="O688" i="1" s="1"/>
  <c r="O689" i="1" s="1"/>
  <c r="O690" i="1" s="1"/>
  <c r="O691" i="1" s="1"/>
  <c r="O692" i="1" s="1"/>
  <c r="O693" i="1" s="1"/>
  <c r="O694" i="1" s="1"/>
  <c r="O695" i="1" s="1"/>
  <c r="O696" i="1" s="1"/>
  <c r="O697" i="1" s="1"/>
  <c r="O698" i="1" s="1"/>
  <c r="O699" i="1" s="1"/>
  <c r="O700" i="1" s="1"/>
  <c r="O701" i="1" s="1"/>
  <c r="O702" i="1" s="1"/>
  <c r="O703" i="1" s="1"/>
  <c r="O704" i="1" s="1"/>
  <c r="O705" i="1" s="1"/>
  <c r="O706" i="1" s="1"/>
  <c r="O707" i="1" s="1"/>
  <c r="O708" i="1" s="1"/>
  <c r="O709" i="1" s="1"/>
  <c r="O710" i="1" s="1"/>
  <c r="O711" i="1" s="1"/>
  <c r="O712" i="1" s="1"/>
  <c r="O713" i="1" s="1"/>
  <c r="O714" i="1" s="1"/>
  <c r="O715" i="1" s="1"/>
  <c r="O716" i="1" s="1"/>
  <c r="O717" i="1" s="1"/>
  <c r="O718" i="1" s="1"/>
  <c r="O719" i="1" s="1"/>
  <c r="O720" i="1" s="1"/>
  <c r="O721" i="1" s="1"/>
  <c r="O722" i="1" s="1"/>
  <c r="O723" i="1" s="1"/>
  <c r="O724" i="1" s="1"/>
  <c r="O725" i="1" s="1"/>
  <c r="O726" i="1" s="1"/>
  <c r="O727" i="1" s="1"/>
  <c r="O728" i="1" s="1"/>
  <c r="O729" i="1" s="1"/>
  <c r="O730" i="1" s="1"/>
  <c r="O731" i="1" s="1"/>
  <c r="O732" i="1" s="1"/>
  <c r="O733" i="1" s="1"/>
  <c r="O734" i="1" s="1"/>
  <c r="O735" i="1" s="1"/>
  <c r="O736" i="1" s="1"/>
  <c r="O737" i="1" s="1"/>
  <c r="O738" i="1" s="1"/>
  <c r="O739" i="1" s="1"/>
  <c r="O740" i="1" s="1"/>
  <c r="O741" i="1" s="1"/>
  <c r="O742" i="1" s="1"/>
  <c r="O743" i="1" s="1"/>
  <c r="O744" i="1" s="1"/>
  <c r="O745" i="1" s="1"/>
  <c r="O746" i="1" s="1"/>
  <c r="O747" i="1" s="1"/>
  <c r="O748" i="1" s="1"/>
  <c r="O749" i="1" s="1"/>
  <c r="O750" i="1" s="1"/>
  <c r="O751" i="1" s="1"/>
  <c r="O752" i="1" s="1"/>
  <c r="O753" i="1" s="1"/>
  <c r="O754" i="1" s="1"/>
  <c r="O755" i="1" s="1"/>
  <c r="O756" i="1" s="1"/>
  <c r="O757" i="1" s="1"/>
  <c r="O758" i="1" s="1"/>
  <c r="O759" i="1" s="1"/>
  <c r="O760" i="1" s="1"/>
  <c r="O761" i="1" s="1"/>
  <c r="O762" i="1" s="1"/>
  <c r="O763" i="1" s="1"/>
  <c r="O764" i="1" s="1"/>
  <c r="O765" i="1" s="1"/>
  <c r="O766" i="1" s="1"/>
  <c r="O767" i="1" s="1"/>
  <c r="O768" i="1" s="1"/>
  <c r="O769" i="1" s="1"/>
  <c r="O770" i="1" s="1"/>
  <c r="O771" i="1" s="1"/>
  <c r="O772" i="1" s="1"/>
  <c r="O773" i="1" s="1"/>
  <c r="O774" i="1" s="1"/>
  <c r="O775" i="1" s="1"/>
  <c r="O776" i="1" s="1"/>
  <c r="O777" i="1" s="1"/>
  <c r="O778" i="1" s="1"/>
  <c r="O779" i="1" s="1"/>
  <c r="O780" i="1" s="1"/>
  <c r="O781" i="1" s="1"/>
  <c r="O782" i="1" s="1"/>
  <c r="O783" i="1" s="1"/>
  <c r="O784" i="1" s="1"/>
  <c r="O785" i="1" s="1"/>
  <c r="O786" i="1" s="1"/>
  <c r="O787" i="1" s="1"/>
  <c r="O788" i="1" s="1"/>
  <c r="O789" i="1" s="1"/>
  <c r="O790" i="1" s="1"/>
  <c r="O791" i="1" s="1"/>
  <c r="O792" i="1" s="1"/>
  <c r="O793" i="1" s="1"/>
  <c r="O794" i="1" s="1"/>
  <c r="O795" i="1" s="1"/>
  <c r="O796" i="1" s="1"/>
  <c r="O797" i="1" s="1"/>
  <c r="O798" i="1" s="1"/>
  <c r="O799" i="1" s="1"/>
  <c r="O800" i="1" s="1"/>
  <c r="O801" i="1" s="1"/>
  <c r="O802" i="1" s="1"/>
  <c r="O803" i="1" s="1"/>
  <c r="O804" i="1" s="1"/>
  <c r="O805" i="1" s="1"/>
  <c r="O806" i="1" s="1"/>
  <c r="O807" i="1" s="1"/>
  <c r="O808" i="1" s="1"/>
  <c r="O809" i="1" s="1"/>
  <c r="O810" i="1" s="1"/>
  <c r="O811" i="1" s="1"/>
  <c r="O812" i="1" s="1"/>
  <c r="O813" i="1" s="1"/>
  <c r="O814" i="1" s="1"/>
  <c r="O815" i="1" s="1"/>
  <c r="O816" i="1" s="1"/>
  <c r="O817" i="1" s="1"/>
  <c r="O818" i="1" s="1"/>
  <c r="O819" i="1" s="1"/>
  <c r="O820" i="1" s="1"/>
  <c r="O821" i="1" s="1"/>
  <c r="O822" i="1" s="1"/>
  <c r="O823" i="1" s="1"/>
  <c r="O824" i="1" s="1"/>
  <c r="O825" i="1" s="1"/>
  <c r="O826" i="1" s="1"/>
  <c r="O827" i="1" s="1"/>
  <c r="O828" i="1" s="1"/>
  <c r="O829" i="1" s="1"/>
  <c r="O830" i="1" s="1"/>
  <c r="O831" i="1" s="1"/>
  <c r="O832" i="1" s="1"/>
  <c r="O833" i="1" s="1"/>
  <c r="O834" i="1" s="1"/>
  <c r="O835" i="1" s="1"/>
  <c r="O836" i="1" s="1"/>
  <c r="O837" i="1" s="1"/>
  <c r="O838" i="1" s="1"/>
  <c r="O839" i="1" s="1"/>
  <c r="O840" i="1" s="1"/>
  <c r="O841" i="1" s="1"/>
  <c r="O842" i="1" s="1"/>
  <c r="O843" i="1" s="1"/>
  <c r="O844" i="1" s="1"/>
  <c r="O845" i="1" s="1"/>
  <c r="O846" i="1" s="1"/>
  <c r="O847" i="1" s="1"/>
  <c r="O848" i="1" s="1"/>
  <c r="O849" i="1" s="1"/>
  <c r="O850" i="1" s="1"/>
  <c r="O851" i="1" s="1"/>
  <c r="O852" i="1" s="1"/>
  <c r="O853" i="1" s="1"/>
  <c r="O854" i="1" s="1"/>
  <c r="O855" i="1" s="1"/>
  <c r="O856" i="1" s="1"/>
  <c r="O857" i="1" s="1"/>
  <c r="O858" i="1" s="1"/>
  <c r="O859" i="1" s="1"/>
  <c r="O860" i="1" s="1"/>
  <c r="O861" i="1" s="1"/>
  <c r="O862" i="1" s="1"/>
  <c r="O863" i="1" s="1"/>
  <c r="O864" i="1" s="1"/>
  <c r="O865" i="1" s="1"/>
  <c r="O866" i="1" s="1"/>
  <c r="O867" i="1" s="1"/>
  <c r="O868" i="1" s="1"/>
  <c r="O869" i="1" s="1"/>
  <c r="O870" i="1" s="1"/>
  <c r="O871" i="1" s="1"/>
  <c r="O872" i="1" s="1"/>
  <c r="O873" i="1" s="1"/>
  <c r="O874" i="1" s="1"/>
  <c r="O875" i="1" s="1"/>
  <c r="O876" i="1" s="1"/>
  <c r="O877" i="1" s="1"/>
  <c r="O878" i="1" s="1"/>
  <c r="O879" i="1" s="1"/>
  <c r="O880" i="1" s="1"/>
  <c r="O881" i="1" s="1"/>
  <c r="O882" i="1" s="1"/>
  <c r="O883" i="1" s="1"/>
  <c r="O884" i="1" s="1"/>
  <c r="O885" i="1" s="1"/>
  <c r="O886" i="1" s="1"/>
  <c r="O887" i="1" s="1"/>
  <c r="O888" i="1" s="1"/>
  <c r="O889" i="1" s="1"/>
  <c r="O890" i="1" s="1"/>
  <c r="O891" i="1" s="1"/>
  <c r="O892" i="1" s="1"/>
  <c r="O893" i="1" s="1"/>
  <c r="O894" i="1" s="1"/>
  <c r="O895" i="1" s="1"/>
  <c r="O896" i="1" s="1"/>
  <c r="O897" i="1" s="1"/>
  <c r="O898" i="1" s="1"/>
  <c r="O899" i="1" s="1"/>
  <c r="O900" i="1" s="1"/>
  <c r="O901" i="1" s="1"/>
  <c r="O902" i="1" s="1"/>
  <c r="O903" i="1" s="1"/>
  <c r="O904" i="1" s="1"/>
  <c r="O905" i="1" s="1"/>
  <c r="O906" i="1" s="1"/>
  <c r="O907" i="1" s="1"/>
  <c r="O908" i="1" s="1"/>
  <c r="O909" i="1" s="1"/>
  <c r="O910" i="1" s="1"/>
  <c r="O911" i="1" s="1"/>
  <c r="O912" i="1" s="1"/>
  <c r="O913" i="1" s="1"/>
  <c r="O914" i="1" s="1"/>
  <c r="O915" i="1" s="1"/>
  <c r="O916" i="1" s="1"/>
  <c r="O917" i="1" s="1"/>
  <c r="O918" i="1" s="1"/>
  <c r="O919" i="1" s="1"/>
  <c r="O920" i="1" s="1"/>
  <c r="O921" i="1" s="1"/>
  <c r="O922" i="1" s="1"/>
  <c r="O923" i="1" s="1"/>
  <c r="O924" i="1" s="1"/>
  <c r="O925" i="1" s="1"/>
  <c r="O926" i="1" s="1"/>
  <c r="O927" i="1" s="1"/>
  <c r="O928" i="1" s="1"/>
  <c r="O929" i="1" s="1"/>
  <c r="O930" i="1" s="1"/>
  <c r="O931" i="1" s="1"/>
  <c r="O932" i="1" s="1"/>
  <c r="O933" i="1" s="1"/>
  <c r="O934" i="1" s="1"/>
  <c r="O935" i="1" s="1"/>
  <c r="O936" i="1" s="1"/>
  <c r="O937" i="1" s="1"/>
  <c r="O938" i="1" s="1"/>
  <c r="O939" i="1" s="1"/>
  <c r="O940" i="1" s="1"/>
  <c r="O941" i="1" s="1"/>
  <c r="O942" i="1" s="1"/>
  <c r="O943" i="1" s="1"/>
  <c r="O944" i="1" s="1"/>
  <c r="O945" i="1" s="1"/>
  <c r="O946" i="1" s="1"/>
  <c r="O947" i="1" s="1"/>
  <c r="O948" i="1" s="1"/>
  <c r="O949" i="1" s="1"/>
  <c r="O950" i="1" s="1"/>
  <c r="O951" i="1" s="1"/>
  <c r="O952" i="1" s="1"/>
  <c r="O953" i="1" s="1"/>
  <c r="O954" i="1" s="1"/>
  <c r="O955" i="1" s="1"/>
  <c r="O956" i="1" s="1"/>
  <c r="O957" i="1" s="1"/>
  <c r="O958" i="1" s="1"/>
  <c r="O959" i="1" s="1"/>
  <c r="O960" i="1" s="1"/>
  <c r="O961" i="1" s="1"/>
  <c r="O962" i="1" s="1"/>
  <c r="O963" i="1" s="1"/>
  <c r="O964" i="1" s="1"/>
  <c r="O965" i="1" s="1"/>
  <c r="O966" i="1" s="1"/>
  <c r="O967" i="1" s="1"/>
  <c r="O968" i="1" s="1"/>
  <c r="O969" i="1" s="1"/>
  <c r="O970" i="1" s="1"/>
  <c r="O971" i="1" s="1"/>
  <c r="O972" i="1" s="1"/>
  <c r="O973" i="1" s="1"/>
  <c r="O974" i="1" s="1"/>
  <c r="O975" i="1" s="1"/>
  <c r="O976" i="1" s="1"/>
  <c r="O977" i="1" s="1"/>
  <c r="O978" i="1" s="1"/>
  <c r="O979" i="1" s="1"/>
  <c r="O980" i="1" s="1"/>
  <c r="O981" i="1" s="1"/>
  <c r="O982" i="1" s="1"/>
  <c r="O983" i="1" s="1"/>
  <c r="O984" i="1" s="1"/>
  <c r="O985" i="1" s="1"/>
  <c r="O986" i="1" s="1"/>
  <c r="O987" i="1" s="1"/>
  <c r="O988" i="1" s="1"/>
  <c r="O989" i="1" s="1"/>
  <c r="O990" i="1" s="1"/>
  <c r="O991" i="1" s="1"/>
  <c r="O992" i="1" s="1"/>
  <c r="O993" i="1" s="1"/>
  <c r="O994" i="1" s="1"/>
  <c r="O995" i="1" s="1"/>
  <c r="O996" i="1" s="1"/>
  <c r="O997" i="1" s="1"/>
  <c r="O998" i="1" s="1"/>
  <c r="O999" i="1" s="1"/>
  <c r="O1000" i="1" s="1"/>
  <c r="O1001" i="1" s="1"/>
  <c r="O1002" i="1" s="1"/>
  <c r="O1003" i="1" s="1"/>
  <c r="O1004" i="1" s="1"/>
  <c r="O1005" i="1" s="1"/>
  <c r="O1006" i="1" s="1"/>
  <c r="O1007" i="1" s="1"/>
  <c r="O1008" i="1" s="1"/>
  <c r="O1009" i="1" s="1"/>
  <c r="O1010" i="1" s="1"/>
  <c r="O1011" i="1" s="1"/>
  <c r="O1012" i="1" s="1"/>
  <c r="O1013" i="1" s="1"/>
  <c r="O1014" i="1" s="1"/>
  <c r="O1015" i="1" s="1"/>
  <c r="O1016" i="1" s="1"/>
  <c r="O1017" i="1" s="1"/>
  <c r="O1018" i="1" s="1"/>
  <c r="O1019" i="1" s="1"/>
  <c r="O1020" i="1" s="1"/>
  <c r="O1021" i="1" s="1"/>
  <c r="O1022" i="1" s="1"/>
  <c r="O1023" i="1" s="1"/>
  <c r="O1024" i="1" s="1"/>
  <c r="O1025" i="1" s="1"/>
  <c r="O1026" i="1" s="1"/>
  <c r="O1027" i="1" s="1"/>
  <c r="O1028" i="1" s="1"/>
  <c r="O1029" i="1" s="1"/>
  <c r="O1030" i="1" s="1"/>
  <c r="O1031" i="1" s="1"/>
  <c r="O1032" i="1" s="1"/>
  <c r="O1033" i="1" s="1"/>
  <c r="O1034" i="1" s="1"/>
  <c r="O1035" i="1" s="1"/>
  <c r="O1036" i="1" s="1"/>
  <c r="O1037" i="1" s="1"/>
  <c r="O1038" i="1" s="1"/>
  <c r="O1039" i="1" s="1"/>
  <c r="O1040" i="1" s="1"/>
  <c r="O1041" i="1" s="1"/>
  <c r="O1042" i="1" s="1"/>
  <c r="O1043" i="1" s="1"/>
  <c r="O1044" i="1" s="1"/>
  <c r="O1045" i="1" s="1"/>
  <c r="O1046" i="1" s="1"/>
  <c r="O1047" i="1" s="1"/>
  <c r="O1048" i="1" s="1"/>
  <c r="O1049" i="1" s="1"/>
  <c r="O1050" i="1" s="1"/>
  <c r="O1051" i="1" s="1"/>
  <c r="O1052" i="1" s="1"/>
  <c r="O1053" i="1" s="1"/>
  <c r="O1054" i="1" s="1"/>
  <c r="O1055" i="1" s="1"/>
  <c r="O1056" i="1" s="1"/>
  <c r="O1057" i="1" s="1"/>
  <c r="O1058" i="1" s="1"/>
  <c r="O1059" i="1" s="1"/>
  <c r="O1060" i="1" s="1"/>
  <c r="O1061" i="1" s="1"/>
  <c r="O1062" i="1" s="1"/>
  <c r="O1063" i="1" s="1"/>
  <c r="O1064" i="1" s="1"/>
  <c r="O1065" i="1" s="1"/>
  <c r="O1066" i="1" s="1"/>
  <c r="O1067" i="1" s="1"/>
  <c r="O1068" i="1" s="1"/>
  <c r="O1069" i="1" s="1"/>
  <c r="O1070" i="1" s="1"/>
  <c r="O1071" i="1" s="1"/>
  <c r="O1072" i="1" s="1"/>
  <c r="O1073" i="1" s="1"/>
  <c r="O1074" i="1" s="1"/>
  <c r="O1075" i="1" s="1"/>
  <c r="O1076" i="1" s="1"/>
  <c r="O1077" i="1" s="1"/>
  <c r="O1078" i="1" s="1"/>
  <c r="O1079" i="1" s="1"/>
  <c r="O1080" i="1" s="1"/>
  <c r="O1081" i="1" s="1"/>
  <c r="O1082" i="1" s="1"/>
  <c r="O1083" i="1" s="1"/>
  <c r="O1084" i="1" s="1"/>
  <c r="O1085" i="1" s="1"/>
  <c r="O1086" i="1" s="1"/>
  <c r="O1087" i="1" s="1"/>
  <c r="O1088" i="1" s="1"/>
  <c r="O1089" i="1" s="1"/>
  <c r="O1090" i="1" s="1"/>
  <c r="O1091" i="1" s="1"/>
  <c r="O1092" i="1" s="1"/>
  <c r="O1093" i="1" s="1"/>
  <c r="O1094" i="1" s="1"/>
  <c r="O1095" i="1" s="1"/>
  <c r="O1096" i="1" s="1"/>
  <c r="O1097" i="1" s="1"/>
  <c r="O1098" i="1" s="1"/>
  <c r="O1099" i="1" s="1"/>
  <c r="O1100" i="1" s="1"/>
  <c r="O1101" i="1" s="1"/>
  <c r="O1102" i="1" s="1"/>
  <c r="O1103" i="1" s="1"/>
  <c r="O1104" i="1" s="1"/>
  <c r="O1105" i="1" s="1"/>
  <c r="O1106" i="1" s="1"/>
  <c r="O1107" i="1" s="1"/>
  <c r="O1108" i="1" s="1"/>
  <c r="O1109" i="1" s="1"/>
  <c r="O1110" i="1" s="1"/>
  <c r="O1111" i="1" s="1"/>
  <c r="O1112" i="1" s="1"/>
  <c r="O1113" i="1" s="1"/>
  <c r="O1114" i="1" s="1"/>
  <c r="O1115" i="1" s="1"/>
  <c r="O1116" i="1" s="1"/>
  <c r="O1117" i="1" s="1"/>
  <c r="O1118" i="1" s="1"/>
  <c r="O1119" i="1" s="1"/>
  <c r="O1120" i="1" s="1"/>
  <c r="O1121" i="1" s="1"/>
  <c r="O1122" i="1" s="1"/>
  <c r="O1123" i="1" s="1"/>
  <c r="O1124" i="1" s="1"/>
  <c r="O1125" i="1" s="1"/>
  <c r="O1126" i="1" s="1"/>
  <c r="O1127" i="1" s="1"/>
  <c r="O1128" i="1" s="1"/>
  <c r="O1129" i="1" s="1"/>
  <c r="O1130" i="1" s="1"/>
  <c r="O1131" i="1" s="1"/>
  <c r="O1132" i="1" s="1"/>
  <c r="O1133" i="1" s="1"/>
  <c r="O1134" i="1" s="1"/>
  <c r="O1135" i="1" s="1"/>
  <c r="O1136" i="1" s="1"/>
  <c r="O1137" i="1" s="1"/>
  <c r="O1138" i="1" s="1"/>
  <c r="O1139" i="1" s="1"/>
  <c r="O1140" i="1" s="1"/>
  <c r="O1141" i="1" s="1"/>
  <c r="O1142" i="1" s="1"/>
  <c r="O1143" i="1" s="1"/>
  <c r="O1144" i="1" s="1"/>
  <c r="O1145" i="1" s="1"/>
  <c r="O1146" i="1" s="1"/>
  <c r="O1147" i="1" s="1"/>
  <c r="O1148" i="1" s="1"/>
  <c r="O1149" i="1" s="1"/>
  <c r="O1150" i="1" s="1"/>
  <c r="O1151" i="1" s="1"/>
  <c r="O1152" i="1" s="1"/>
  <c r="O1153" i="1" s="1"/>
  <c r="O1154" i="1" s="1"/>
  <c r="O1155" i="1" s="1"/>
  <c r="O1156" i="1" s="1"/>
  <c r="O1157" i="1" s="1"/>
  <c r="O1158" i="1" s="1"/>
  <c r="O1159" i="1" s="1"/>
  <c r="O1160" i="1" s="1"/>
  <c r="O1161" i="1" s="1"/>
  <c r="O1162" i="1" s="1"/>
  <c r="O1163" i="1" s="1"/>
  <c r="O1164" i="1" s="1"/>
  <c r="O1165" i="1" s="1"/>
  <c r="O1166" i="1" s="1"/>
  <c r="O1167" i="1" s="1"/>
  <c r="O1168" i="1" s="1"/>
  <c r="O1169" i="1" s="1"/>
  <c r="O1170" i="1" s="1"/>
  <c r="O1171" i="1" s="1"/>
  <c r="O1172" i="1" s="1"/>
  <c r="O1173" i="1" s="1"/>
  <c r="O1174" i="1" s="1"/>
  <c r="O1175" i="1" s="1"/>
  <c r="O1176" i="1" s="1"/>
  <c r="O1177" i="1" s="1"/>
  <c r="O1178" i="1" s="1"/>
  <c r="O1179" i="1" s="1"/>
  <c r="O1180" i="1" s="1"/>
  <c r="O1181" i="1" s="1"/>
  <c r="O1182" i="1" s="1"/>
  <c r="O1183" i="1" s="1"/>
  <c r="O1184" i="1" s="1"/>
  <c r="O1185" i="1" s="1"/>
  <c r="O1186" i="1" s="1"/>
  <c r="O1187" i="1" s="1"/>
  <c r="O1188" i="1" s="1"/>
  <c r="O1189" i="1" s="1"/>
  <c r="O1190" i="1" s="1"/>
  <c r="O1191" i="1" s="1"/>
  <c r="O1192" i="1" s="1"/>
  <c r="O1193" i="1" s="1"/>
  <c r="O1194" i="1" s="1"/>
  <c r="O1195" i="1" s="1"/>
  <c r="O1196" i="1" s="1"/>
  <c r="O1197" i="1" s="1"/>
  <c r="O1198" i="1" s="1"/>
  <c r="O1199" i="1" s="1"/>
  <c r="O1200" i="1" s="1"/>
  <c r="O1201" i="1" s="1"/>
  <c r="O1202" i="1" s="1"/>
  <c r="O1203" i="1" s="1"/>
  <c r="O1204" i="1" s="1"/>
  <c r="O1205" i="1" s="1"/>
  <c r="O1206" i="1" s="1"/>
  <c r="O1207" i="1" s="1"/>
  <c r="O1208" i="1" s="1"/>
  <c r="O1209" i="1" s="1"/>
  <c r="O1210" i="1" s="1"/>
  <c r="O1211" i="1" s="1"/>
  <c r="O1212" i="1" s="1"/>
  <c r="O1213" i="1" s="1"/>
  <c r="O1214" i="1" s="1"/>
  <c r="O1215" i="1" s="1"/>
  <c r="O1216" i="1" s="1"/>
  <c r="O1217" i="1" s="1"/>
  <c r="O1218" i="1" s="1"/>
  <c r="O1219" i="1" s="1"/>
  <c r="O1220" i="1" s="1"/>
  <c r="O1221" i="1" s="1"/>
  <c r="O1222" i="1" s="1"/>
  <c r="O1223" i="1" s="1"/>
  <c r="O1224" i="1" s="1"/>
  <c r="O1225" i="1" s="1"/>
  <c r="O1226" i="1" s="1"/>
  <c r="O1227" i="1" s="1"/>
  <c r="O1228" i="1" s="1"/>
  <c r="O1229" i="1" s="1"/>
  <c r="O1230" i="1" s="1"/>
  <c r="O1231" i="1" s="1"/>
  <c r="O1232" i="1" s="1"/>
  <c r="O1233" i="1" s="1"/>
  <c r="O1234" i="1" s="1"/>
  <c r="O1235" i="1" s="1"/>
  <c r="O1236" i="1" s="1"/>
  <c r="O1237" i="1" s="1"/>
  <c r="O1238" i="1" s="1"/>
  <c r="O1239" i="1" s="1"/>
  <c r="O1240" i="1" s="1"/>
  <c r="O1241" i="1" s="1"/>
  <c r="O1242" i="1" s="1"/>
  <c r="O1243" i="1" s="1"/>
  <c r="O1244" i="1" s="1"/>
  <c r="O1245" i="1" s="1"/>
  <c r="O1246" i="1" s="1"/>
  <c r="O1247" i="1" s="1"/>
  <c r="O1248" i="1" s="1"/>
  <c r="O1249" i="1" s="1"/>
  <c r="O1250" i="1" s="1"/>
  <c r="O1251" i="1" s="1"/>
  <c r="O1252" i="1" s="1"/>
  <c r="O1253" i="1" s="1"/>
  <c r="O1254" i="1" s="1"/>
  <c r="O1255" i="1" s="1"/>
  <c r="O1256" i="1" s="1"/>
  <c r="O1257" i="1" s="1"/>
  <c r="O1258" i="1" s="1"/>
  <c r="O1259" i="1" s="1"/>
  <c r="O1260" i="1" s="1"/>
  <c r="O1261" i="1" s="1"/>
  <c r="O1262" i="1" s="1"/>
  <c r="O1263" i="1" s="1"/>
  <c r="O1264" i="1" s="1"/>
  <c r="O1265" i="1" s="1"/>
  <c r="O1266" i="1" s="1"/>
  <c r="O1267" i="1" s="1"/>
  <c r="O1268" i="1" s="1"/>
  <c r="O1269" i="1" s="1"/>
  <c r="O1270" i="1" s="1"/>
  <c r="O1271" i="1" s="1"/>
  <c r="O1272" i="1" s="1"/>
  <c r="O1273" i="1" s="1"/>
  <c r="O1274" i="1" s="1"/>
  <c r="O1275" i="1" s="1"/>
  <c r="O1276" i="1" s="1"/>
  <c r="O1277" i="1" s="1"/>
  <c r="O1278" i="1" s="1"/>
  <c r="O1279" i="1" s="1"/>
  <c r="O1280" i="1" s="1"/>
  <c r="O1281" i="1" s="1"/>
  <c r="O1282" i="1" s="1"/>
  <c r="O1283" i="1" s="1"/>
  <c r="O1284" i="1" s="1"/>
  <c r="O1285" i="1" s="1"/>
  <c r="O1286" i="1" s="1"/>
  <c r="O1287" i="1" s="1"/>
  <c r="O1288" i="1" s="1"/>
  <c r="O1289" i="1" s="1"/>
  <c r="O1290" i="1" s="1"/>
  <c r="O1291" i="1" s="1"/>
  <c r="O1292" i="1" s="1"/>
  <c r="O1293" i="1" s="1"/>
  <c r="O1294" i="1" s="1"/>
  <c r="O1295" i="1" s="1"/>
  <c r="O1296" i="1" s="1"/>
  <c r="O1297" i="1" s="1"/>
  <c r="O1298" i="1" s="1"/>
  <c r="O1299" i="1" s="1"/>
  <c r="O1300" i="1" s="1"/>
  <c r="O1301" i="1" s="1"/>
  <c r="O1302" i="1" s="1"/>
  <c r="O1303" i="1" s="1"/>
  <c r="O1304" i="1" s="1"/>
  <c r="O1305" i="1" s="1"/>
  <c r="O1306" i="1" s="1"/>
  <c r="O1307" i="1" s="1"/>
  <c r="O1308" i="1" s="1"/>
  <c r="O1309" i="1" s="1"/>
  <c r="O1310" i="1" s="1"/>
  <c r="O1311" i="1" s="1"/>
  <c r="O1312" i="1" s="1"/>
  <c r="O1313" i="1" s="1"/>
  <c r="O1314" i="1" s="1"/>
  <c r="O1315" i="1" s="1"/>
  <c r="O1316" i="1" s="1"/>
  <c r="O1317" i="1" s="1"/>
  <c r="O1318" i="1" s="1"/>
  <c r="O1319" i="1" s="1"/>
  <c r="O1320" i="1" s="1"/>
  <c r="O1321" i="1" s="1"/>
  <c r="O1322" i="1" s="1"/>
  <c r="O1323" i="1" s="1"/>
  <c r="O1324" i="1" s="1"/>
  <c r="O1325" i="1" s="1"/>
  <c r="O1326" i="1" s="1"/>
  <c r="O1327" i="1" s="1"/>
  <c r="O1328" i="1" s="1"/>
  <c r="O1329" i="1" s="1"/>
  <c r="O1330" i="1" s="1"/>
  <c r="O1331" i="1" s="1"/>
  <c r="O1332" i="1" s="1"/>
  <c r="O1333" i="1" s="1"/>
  <c r="O1334" i="1" s="1"/>
  <c r="O1335" i="1" s="1"/>
  <c r="O1336" i="1" s="1"/>
  <c r="O1337" i="1" s="1"/>
  <c r="O1338" i="1" s="1"/>
  <c r="O1339" i="1" s="1"/>
  <c r="O1340" i="1" s="1"/>
  <c r="O1341" i="1" s="1"/>
  <c r="O1342" i="1" s="1"/>
  <c r="O1343" i="1" s="1"/>
  <c r="O1344" i="1" s="1"/>
  <c r="O1345" i="1" s="1"/>
  <c r="O1346" i="1" s="1"/>
  <c r="O1347" i="1" s="1"/>
  <c r="O1348" i="1" s="1"/>
  <c r="O1349" i="1" s="1"/>
  <c r="O1350" i="1" s="1"/>
  <c r="O1351" i="1" s="1"/>
  <c r="O1352" i="1" s="1"/>
  <c r="O1353" i="1" s="1"/>
  <c r="O1354" i="1" s="1"/>
  <c r="O1355" i="1" s="1"/>
  <c r="O1356" i="1" s="1"/>
  <c r="O1357" i="1" s="1"/>
  <c r="O1358" i="1" s="1"/>
  <c r="O1359" i="1" s="1"/>
  <c r="O1360" i="1" s="1"/>
  <c r="O1361" i="1" s="1"/>
  <c r="O1362" i="1" s="1"/>
  <c r="O1363" i="1" s="1"/>
  <c r="O1364" i="1" s="1"/>
  <c r="O1365" i="1" s="1"/>
  <c r="O1366" i="1" s="1"/>
  <c r="O1367" i="1" s="1"/>
  <c r="O1368" i="1" s="1"/>
  <c r="O1369" i="1" s="1"/>
  <c r="O1370" i="1" s="1"/>
  <c r="O1371" i="1" s="1"/>
  <c r="O1372" i="1" s="1"/>
  <c r="O1373" i="1" s="1"/>
  <c r="O1374" i="1" s="1"/>
  <c r="O1375" i="1" s="1"/>
  <c r="O1376" i="1" s="1"/>
  <c r="O1377" i="1" s="1"/>
  <c r="O1378" i="1" s="1"/>
  <c r="O1379" i="1" s="1"/>
  <c r="O1380" i="1" s="1"/>
  <c r="O1381" i="1" s="1"/>
  <c r="O1382" i="1" s="1"/>
  <c r="O1383" i="1" s="1"/>
  <c r="O1384" i="1" s="1"/>
  <c r="O1385" i="1" s="1"/>
  <c r="O1386" i="1" s="1"/>
  <c r="O1387" i="1" s="1"/>
  <c r="O1388" i="1" s="1"/>
  <c r="O1389" i="1" s="1"/>
  <c r="O1390" i="1" s="1"/>
  <c r="O1391" i="1" s="1"/>
  <c r="O1392" i="1" s="1"/>
  <c r="O1393" i="1" s="1"/>
  <c r="O1394" i="1" s="1"/>
  <c r="O1395" i="1" s="1"/>
  <c r="O1396" i="1" s="1"/>
  <c r="O1397" i="1" s="1"/>
  <c r="O1398" i="1" s="1"/>
  <c r="O1399" i="1" s="1"/>
  <c r="O1400" i="1" s="1"/>
  <c r="O1401" i="1" s="1"/>
  <c r="O1402" i="1" s="1"/>
  <c r="O1403" i="1" s="1"/>
  <c r="O1404" i="1" s="1"/>
  <c r="O1405" i="1" s="1"/>
  <c r="O1406" i="1" s="1"/>
  <c r="O1407" i="1" s="1"/>
  <c r="O1408" i="1" s="1"/>
  <c r="O1409" i="1" s="1"/>
  <c r="O1410" i="1" s="1"/>
  <c r="O1411" i="1" s="1"/>
  <c r="O1412" i="1" s="1"/>
  <c r="O1413" i="1" s="1"/>
  <c r="O1414" i="1" s="1"/>
  <c r="O1415" i="1" s="1"/>
  <c r="O1416" i="1" s="1"/>
  <c r="O1417" i="1" s="1"/>
  <c r="O1418" i="1" s="1"/>
  <c r="O1419" i="1" s="1"/>
  <c r="O1420" i="1" s="1"/>
  <c r="O1421" i="1" s="1"/>
  <c r="O1422" i="1" s="1"/>
  <c r="O1423" i="1" s="1"/>
  <c r="O1424" i="1" s="1"/>
  <c r="O1425" i="1" s="1"/>
  <c r="O1426" i="1" s="1"/>
  <c r="O1427" i="1" s="1"/>
  <c r="O1428" i="1" s="1"/>
  <c r="O1429" i="1" s="1"/>
  <c r="O1430" i="1" s="1"/>
  <c r="O1431" i="1" s="1"/>
  <c r="O1432" i="1" s="1"/>
  <c r="O1433" i="1" s="1"/>
  <c r="O1434" i="1" s="1"/>
  <c r="O1435" i="1" s="1"/>
  <c r="O1436" i="1" s="1"/>
  <c r="O1437" i="1" s="1"/>
  <c r="O1438" i="1" s="1"/>
  <c r="O1439" i="1" s="1"/>
  <c r="O1440" i="1" s="1"/>
  <c r="O1441" i="1" s="1"/>
  <c r="O1442" i="1" s="1"/>
  <c r="O1443" i="1" s="1"/>
  <c r="O1444" i="1" s="1"/>
  <c r="O1445" i="1" s="1"/>
  <c r="O1446" i="1" s="1"/>
  <c r="O1447" i="1" s="1"/>
  <c r="O1448" i="1" s="1"/>
  <c r="O1449" i="1" s="1"/>
  <c r="O1450" i="1" s="1"/>
  <c r="O1451" i="1" s="1"/>
  <c r="O1452" i="1" s="1"/>
  <c r="O1453" i="1" s="1"/>
  <c r="O1454" i="1" s="1"/>
  <c r="O1455" i="1" s="1"/>
  <c r="O1456" i="1" s="1"/>
  <c r="O1457" i="1" s="1"/>
  <c r="O1458" i="1" s="1"/>
  <c r="O1459" i="1" s="1"/>
  <c r="O1460" i="1" s="1"/>
  <c r="O1461" i="1" s="1"/>
  <c r="O1462" i="1" s="1"/>
  <c r="O1463" i="1" s="1"/>
  <c r="O1464" i="1" s="1"/>
  <c r="O1465" i="1" s="1"/>
  <c r="O1466" i="1" s="1"/>
  <c r="O1467" i="1" s="1"/>
  <c r="O1468" i="1" s="1"/>
  <c r="O1469" i="1" s="1"/>
  <c r="O1470" i="1" s="1"/>
  <c r="O1471" i="1" s="1"/>
  <c r="O1472" i="1" s="1"/>
  <c r="O1473" i="1" s="1"/>
  <c r="O1474" i="1" s="1"/>
  <c r="O1475" i="1" s="1"/>
  <c r="O1476" i="1" s="1"/>
  <c r="O1477" i="1" s="1"/>
  <c r="O1478" i="1" s="1"/>
  <c r="O1479" i="1" s="1"/>
  <c r="O1480" i="1" s="1"/>
  <c r="O1481" i="1" s="1"/>
  <c r="O1482" i="1" s="1"/>
  <c r="O1483" i="1" s="1"/>
  <c r="O1484" i="1" s="1"/>
  <c r="O1485" i="1" s="1"/>
  <c r="O1486" i="1" s="1"/>
  <c r="O1487" i="1" s="1"/>
  <c r="O1488" i="1" s="1"/>
  <c r="O1489" i="1" s="1"/>
  <c r="O1490" i="1" s="1"/>
  <c r="O1491" i="1" s="1"/>
  <c r="O1492" i="1" s="1"/>
  <c r="O1493" i="1" s="1"/>
  <c r="O1494" i="1" s="1"/>
  <c r="O1495" i="1" s="1"/>
  <c r="O1496" i="1" s="1"/>
  <c r="O1497" i="1" s="1"/>
  <c r="O1498" i="1" s="1"/>
  <c r="O1499" i="1" s="1"/>
  <c r="O1500" i="1" s="1"/>
  <c r="O1501" i="1" s="1"/>
  <c r="O1502" i="1" s="1"/>
  <c r="O1503" i="1" s="1"/>
  <c r="O1504" i="1" s="1"/>
  <c r="O1505" i="1" s="1"/>
  <c r="O1506" i="1" s="1"/>
  <c r="O1507" i="1" s="1"/>
  <c r="O1508" i="1" s="1"/>
  <c r="O1509" i="1" s="1"/>
  <c r="O1510" i="1" s="1"/>
  <c r="O1511" i="1" s="1"/>
  <c r="O1512" i="1" s="1"/>
  <c r="O1513" i="1" s="1"/>
  <c r="O1514" i="1" s="1"/>
  <c r="O1515" i="1" s="1"/>
  <c r="O1516" i="1" s="1"/>
  <c r="O1517" i="1" s="1"/>
  <c r="O1518" i="1" s="1"/>
  <c r="O1519" i="1" s="1"/>
  <c r="O1520" i="1" s="1"/>
  <c r="O1521" i="1" s="1"/>
  <c r="O1522" i="1" s="1"/>
  <c r="O1523" i="1" s="1"/>
  <c r="O1524" i="1" s="1"/>
  <c r="O1525" i="1" s="1"/>
  <c r="O1526" i="1" s="1"/>
  <c r="O1527" i="1" s="1"/>
  <c r="O1528" i="1" s="1"/>
  <c r="O1529" i="1" s="1"/>
  <c r="O1530" i="1" s="1"/>
  <c r="O1531" i="1" s="1"/>
  <c r="O1532" i="1" s="1"/>
  <c r="O1533" i="1" s="1"/>
  <c r="O1534" i="1" s="1"/>
  <c r="O1535" i="1" s="1"/>
  <c r="O1536" i="1" s="1"/>
  <c r="O1537" i="1" s="1"/>
  <c r="O1538" i="1" s="1"/>
  <c r="O1539" i="1" s="1"/>
  <c r="O1540" i="1" s="1"/>
  <c r="O1541" i="1" s="1"/>
  <c r="O1542" i="1" s="1"/>
  <c r="O1543" i="1" s="1"/>
  <c r="O1544" i="1" s="1"/>
  <c r="O1545" i="1" s="1"/>
  <c r="O1546" i="1" s="1"/>
  <c r="O1547" i="1" s="1"/>
  <c r="O1548" i="1" s="1"/>
  <c r="O1549" i="1" s="1"/>
  <c r="O1550" i="1" s="1"/>
  <c r="O1551" i="1" s="1"/>
  <c r="O1552" i="1" s="1"/>
  <c r="O1553" i="1" s="1"/>
  <c r="O1554" i="1" s="1"/>
  <c r="O1555" i="1" s="1"/>
  <c r="O1556" i="1" s="1"/>
  <c r="O1557" i="1" s="1"/>
  <c r="O1558" i="1" s="1"/>
  <c r="O1559" i="1" s="1"/>
  <c r="O1560" i="1" s="1"/>
  <c r="O1561" i="1" s="1"/>
  <c r="O1562" i="1" s="1"/>
  <c r="O1563" i="1" s="1"/>
  <c r="O1564" i="1" s="1"/>
  <c r="O1565" i="1" s="1"/>
  <c r="O1566" i="1" s="1"/>
  <c r="O1567" i="1" s="1"/>
  <c r="O1568" i="1" s="1"/>
  <c r="O1569" i="1" s="1"/>
  <c r="O1570" i="1" s="1"/>
  <c r="O1571" i="1" s="1"/>
  <c r="O1572" i="1" s="1"/>
  <c r="O1573" i="1" s="1"/>
  <c r="O1574" i="1" s="1"/>
  <c r="O1575" i="1" s="1"/>
  <c r="O1576" i="1" s="1"/>
  <c r="O1577" i="1" s="1"/>
  <c r="O1578" i="1" s="1"/>
  <c r="O1579" i="1" s="1"/>
  <c r="O1580" i="1" s="1"/>
  <c r="O1581" i="1" s="1"/>
  <c r="O1582" i="1" s="1"/>
  <c r="O1583" i="1" s="1"/>
  <c r="O1584" i="1" s="1"/>
  <c r="O1585" i="1" s="1"/>
  <c r="O1586" i="1" s="1"/>
  <c r="O1587" i="1" s="1"/>
  <c r="O1588" i="1" s="1"/>
  <c r="O1589" i="1" s="1"/>
  <c r="O1590" i="1" s="1"/>
  <c r="O1591" i="1" s="1"/>
  <c r="O1592" i="1" s="1"/>
  <c r="O1593" i="1" s="1"/>
  <c r="O1594" i="1" s="1"/>
  <c r="O1595" i="1" s="1"/>
  <c r="O1596" i="1" s="1"/>
  <c r="O1597" i="1" s="1"/>
  <c r="O1598" i="1" s="1"/>
  <c r="O1599" i="1" s="1"/>
  <c r="O1600" i="1" s="1"/>
  <c r="O1601" i="1" s="1"/>
  <c r="O1602" i="1" s="1"/>
  <c r="O1603" i="1" s="1"/>
  <c r="O1604" i="1" s="1"/>
  <c r="O1605" i="1" s="1"/>
  <c r="O1606" i="1" s="1"/>
  <c r="O1607" i="1" s="1"/>
  <c r="O1608" i="1" s="1"/>
  <c r="O1609" i="1" s="1"/>
  <c r="O1610" i="1" s="1"/>
  <c r="O1611" i="1" s="1"/>
  <c r="O1612" i="1" s="1"/>
  <c r="O1613" i="1" s="1"/>
  <c r="O1614" i="1" s="1"/>
  <c r="O1615" i="1" s="1"/>
  <c r="O1616" i="1" s="1"/>
  <c r="O1617" i="1" s="1"/>
  <c r="O1618" i="1" s="1"/>
  <c r="O1619" i="1" s="1"/>
  <c r="O1620" i="1" s="1"/>
  <c r="O1621" i="1" s="1"/>
  <c r="O1622" i="1" s="1"/>
  <c r="O1623" i="1" s="1"/>
  <c r="O1624" i="1" s="1"/>
  <c r="O1625" i="1" s="1"/>
  <c r="O1626" i="1" s="1"/>
  <c r="O1627" i="1" s="1"/>
  <c r="O1628" i="1" s="1"/>
  <c r="O1629" i="1" s="1"/>
  <c r="O1630" i="1" s="1"/>
  <c r="O1631" i="1" s="1"/>
  <c r="O1632" i="1" s="1"/>
  <c r="O1633" i="1" s="1"/>
  <c r="O1634" i="1" s="1"/>
  <c r="O1635" i="1" s="1"/>
  <c r="O1636" i="1" s="1"/>
  <c r="O1637" i="1" s="1"/>
  <c r="O1638" i="1" s="1"/>
  <c r="O1639" i="1" s="1"/>
  <c r="O1640" i="1" s="1"/>
  <c r="O1641" i="1" s="1"/>
  <c r="O1642" i="1" s="1"/>
  <c r="O1643" i="1" s="1"/>
  <c r="O1644" i="1" s="1"/>
  <c r="O1645" i="1" s="1"/>
  <c r="O1646" i="1" s="1"/>
  <c r="O1647" i="1" s="1"/>
  <c r="O1648" i="1" s="1"/>
  <c r="O1649" i="1" s="1"/>
  <c r="O1650" i="1" s="1"/>
  <c r="O1651" i="1" s="1"/>
  <c r="O1652" i="1" s="1"/>
  <c r="O1653" i="1" s="1"/>
  <c r="O1654" i="1" s="1"/>
  <c r="O1655" i="1" s="1"/>
  <c r="O1656" i="1" s="1"/>
  <c r="O1657" i="1" s="1"/>
  <c r="O1658" i="1" s="1"/>
  <c r="O1659" i="1" s="1"/>
  <c r="O1660" i="1" s="1"/>
  <c r="O1661" i="1" s="1"/>
  <c r="O1662" i="1" s="1"/>
  <c r="O1663" i="1" s="1"/>
  <c r="O1664" i="1" s="1"/>
  <c r="O1665" i="1" s="1"/>
  <c r="O1666" i="1" s="1"/>
  <c r="O1667" i="1" s="1"/>
  <c r="O1668" i="1" s="1"/>
  <c r="O1669" i="1" s="1"/>
  <c r="O1670" i="1" s="1"/>
  <c r="O1671" i="1" s="1"/>
  <c r="O1672" i="1" s="1"/>
  <c r="O1673" i="1" s="1"/>
  <c r="O1674" i="1" s="1"/>
  <c r="O1675" i="1" s="1"/>
  <c r="O1676" i="1" s="1"/>
  <c r="O1677" i="1" s="1"/>
  <c r="O1678" i="1" s="1"/>
  <c r="O1679" i="1" s="1"/>
  <c r="O1680" i="1" s="1"/>
  <c r="O1681" i="1" s="1"/>
  <c r="O1682" i="1" s="1"/>
  <c r="O1683" i="1" s="1"/>
  <c r="O1684" i="1" s="1"/>
  <c r="O1685" i="1" s="1"/>
  <c r="O1686" i="1" s="1"/>
  <c r="O1687" i="1" s="1"/>
  <c r="O1688" i="1" s="1"/>
  <c r="O1689" i="1" s="1"/>
  <c r="O1690" i="1" s="1"/>
  <c r="O1691" i="1" s="1"/>
  <c r="O1692" i="1" s="1"/>
  <c r="O1693" i="1" s="1"/>
  <c r="O1694" i="1" s="1"/>
  <c r="O1695" i="1" s="1"/>
  <c r="O1696" i="1" s="1"/>
  <c r="O1697" i="1" s="1"/>
  <c r="O1698" i="1" s="1"/>
  <c r="O1699" i="1" s="1"/>
  <c r="O1700" i="1" s="1"/>
  <c r="O1701" i="1" s="1"/>
  <c r="O1702" i="1" s="1"/>
  <c r="O1703" i="1" s="1"/>
  <c r="O1704" i="1" s="1"/>
  <c r="O1705" i="1" s="1"/>
  <c r="O1706" i="1" s="1"/>
  <c r="O1707" i="1" s="1"/>
  <c r="O1708" i="1" s="1"/>
  <c r="O1709" i="1" s="1"/>
  <c r="O1710" i="1" s="1"/>
  <c r="O1711" i="1" s="1"/>
  <c r="O1712" i="1" s="1"/>
  <c r="O1713" i="1" s="1"/>
  <c r="O1714" i="1" s="1"/>
  <c r="O1715" i="1" s="1"/>
  <c r="O1716" i="1" s="1"/>
  <c r="O1717" i="1" s="1"/>
  <c r="O1718" i="1" s="1"/>
  <c r="O1719" i="1" s="1"/>
  <c r="O1720" i="1" s="1"/>
  <c r="O1721" i="1" s="1"/>
  <c r="O1722" i="1" s="1"/>
  <c r="O1723" i="1" s="1"/>
  <c r="O1724" i="1" s="1"/>
  <c r="O1725" i="1" s="1"/>
  <c r="O1726" i="1" s="1"/>
  <c r="O1727" i="1" s="1"/>
  <c r="O1728" i="1" s="1"/>
  <c r="O1729" i="1" s="1"/>
  <c r="O1730" i="1" s="1"/>
  <c r="O1731" i="1" s="1"/>
  <c r="O1732" i="1" s="1"/>
  <c r="O1733" i="1" s="1"/>
  <c r="O1734" i="1" s="1"/>
  <c r="O1735" i="1" s="1"/>
  <c r="O1736" i="1" s="1"/>
  <c r="O1737" i="1" s="1"/>
  <c r="O1738" i="1" s="1"/>
  <c r="O1739" i="1" s="1"/>
  <c r="O1740" i="1" s="1"/>
  <c r="O1741" i="1" s="1"/>
  <c r="O1742" i="1" s="1"/>
  <c r="O1743" i="1" s="1"/>
  <c r="O1744" i="1" s="1"/>
  <c r="O1745" i="1" s="1"/>
  <c r="O1746" i="1" s="1"/>
  <c r="O1747" i="1" s="1"/>
  <c r="O1748" i="1" s="1"/>
  <c r="O1749" i="1" s="1"/>
  <c r="O1750" i="1" s="1"/>
  <c r="O1751" i="1" s="1"/>
  <c r="O1752" i="1" s="1"/>
  <c r="O1753" i="1" s="1"/>
  <c r="O1754" i="1" s="1"/>
  <c r="O1755" i="1" s="1"/>
  <c r="O1756" i="1" s="1"/>
  <c r="O1757" i="1" s="1"/>
  <c r="O1758" i="1" s="1"/>
  <c r="O1759" i="1" s="1"/>
  <c r="O1760" i="1" s="1"/>
  <c r="O1761" i="1" s="1"/>
  <c r="O1762" i="1" s="1"/>
  <c r="O1763" i="1" s="1"/>
  <c r="O1764" i="1" s="1"/>
  <c r="O1765" i="1" s="1"/>
  <c r="O1766" i="1" s="1"/>
  <c r="O1767" i="1" s="1"/>
  <c r="O1768" i="1" s="1"/>
  <c r="O1769" i="1" s="1"/>
  <c r="O1770" i="1" s="1"/>
  <c r="O1771" i="1" s="1"/>
  <c r="O1772" i="1" s="1"/>
  <c r="O1773" i="1" s="1"/>
  <c r="O1774" i="1" s="1"/>
  <c r="O1775" i="1" s="1"/>
  <c r="O1776" i="1" s="1"/>
  <c r="O1777" i="1" s="1"/>
  <c r="O1778" i="1" s="1"/>
  <c r="O1779" i="1" s="1"/>
  <c r="O1780" i="1" s="1"/>
  <c r="O1781" i="1" s="1"/>
  <c r="O1782" i="1" s="1"/>
  <c r="O1783" i="1" s="1"/>
  <c r="O1784" i="1" s="1"/>
  <c r="O1785" i="1" s="1"/>
  <c r="O1786" i="1" s="1"/>
  <c r="O1787" i="1" s="1"/>
  <c r="O1788" i="1" s="1"/>
  <c r="O1789" i="1" s="1"/>
  <c r="O1790" i="1" s="1"/>
  <c r="O1791" i="1" s="1"/>
  <c r="O1792" i="1" s="1"/>
  <c r="O1793" i="1" s="1"/>
  <c r="O1794" i="1" s="1"/>
  <c r="O1795" i="1" s="1"/>
  <c r="O1796" i="1" s="1"/>
  <c r="O1797" i="1" s="1"/>
  <c r="O1798" i="1" s="1"/>
  <c r="O1799" i="1" s="1"/>
  <c r="O1800" i="1" s="1"/>
  <c r="O1801" i="1" s="1"/>
  <c r="O1802" i="1" s="1"/>
  <c r="O1803" i="1" s="1"/>
  <c r="O1804" i="1" s="1"/>
  <c r="O1805" i="1" s="1"/>
  <c r="O1806" i="1" s="1"/>
  <c r="O1807" i="1" s="1"/>
  <c r="O1808" i="1" s="1"/>
  <c r="O1809" i="1" s="1"/>
  <c r="O1810" i="1" s="1"/>
  <c r="O1811" i="1" s="1"/>
  <c r="O1812" i="1" s="1"/>
  <c r="O1813" i="1" s="1"/>
  <c r="O1814" i="1" s="1"/>
  <c r="O1815" i="1" s="1"/>
  <c r="O1816" i="1" s="1"/>
  <c r="O1817" i="1" s="1"/>
  <c r="O1818" i="1" s="1"/>
  <c r="O1819" i="1" s="1"/>
  <c r="O1820" i="1" s="1"/>
  <c r="O1821" i="1" s="1"/>
  <c r="O1822" i="1" s="1"/>
  <c r="O1823" i="1" s="1"/>
  <c r="O1824" i="1" s="1"/>
  <c r="O1825" i="1" s="1"/>
  <c r="O1826" i="1" s="1"/>
  <c r="O1827" i="1" s="1"/>
  <c r="O1828" i="1" s="1"/>
  <c r="O1829" i="1" s="1"/>
  <c r="O1830" i="1" s="1"/>
  <c r="O1831" i="1" s="1"/>
  <c r="O1832" i="1" s="1"/>
  <c r="O1833" i="1" s="1"/>
  <c r="O1834" i="1" s="1"/>
  <c r="O1835" i="1" s="1"/>
  <c r="O1836" i="1" s="1"/>
  <c r="O1837" i="1" s="1"/>
  <c r="O1838" i="1" s="1"/>
  <c r="O1839" i="1" s="1"/>
  <c r="O1840" i="1" s="1"/>
  <c r="O1841" i="1" s="1"/>
  <c r="O1842" i="1" s="1"/>
  <c r="O1843" i="1" s="1"/>
  <c r="O1844" i="1" s="1"/>
  <c r="O1845" i="1" s="1"/>
  <c r="O1846" i="1" s="1"/>
  <c r="O1847" i="1" s="1"/>
  <c r="O1848" i="1" s="1"/>
  <c r="O1849" i="1" s="1"/>
  <c r="O1850" i="1" s="1"/>
  <c r="O1851" i="1" s="1"/>
  <c r="O1852" i="1" s="1"/>
  <c r="O1853" i="1" s="1"/>
  <c r="O1854" i="1" s="1"/>
  <c r="O1855" i="1" s="1"/>
  <c r="O1856" i="1" s="1"/>
  <c r="O1857" i="1" s="1"/>
  <c r="O1858" i="1" s="1"/>
  <c r="O1859" i="1" s="1"/>
  <c r="O1860" i="1" s="1"/>
  <c r="O1861" i="1" s="1"/>
  <c r="O1862" i="1" s="1"/>
  <c r="O1863" i="1" s="1"/>
  <c r="O1864" i="1" s="1"/>
  <c r="O1865" i="1" s="1"/>
  <c r="O1866" i="1" s="1"/>
  <c r="O1867" i="1" s="1"/>
  <c r="O1868" i="1" s="1"/>
  <c r="O1869" i="1" s="1"/>
  <c r="O1870" i="1" s="1"/>
  <c r="O1871" i="1" s="1"/>
  <c r="O1872" i="1" s="1"/>
  <c r="O1873" i="1" s="1"/>
  <c r="O1874" i="1" s="1"/>
  <c r="O1875" i="1" s="1"/>
  <c r="O1876" i="1" s="1"/>
  <c r="O1877" i="1" s="1"/>
  <c r="O1878" i="1" s="1"/>
  <c r="O1879" i="1" s="1"/>
  <c r="O1880" i="1" s="1"/>
  <c r="O1881" i="1" s="1"/>
  <c r="O1882" i="1" s="1"/>
  <c r="O1883" i="1" s="1"/>
  <c r="O1884" i="1" s="1"/>
  <c r="O1885" i="1" s="1"/>
  <c r="O1886" i="1" s="1"/>
  <c r="O1887" i="1" s="1"/>
  <c r="O1888" i="1" s="1"/>
  <c r="O1889" i="1" s="1"/>
  <c r="O1890" i="1" s="1"/>
  <c r="O1891" i="1" s="1"/>
  <c r="O1892" i="1" s="1"/>
  <c r="O1893" i="1" s="1"/>
  <c r="O1894" i="1" s="1"/>
  <c r="O1895" i="1" s="1"/>
  <c r="O1896" i="1" s="1"/>
  <c r="O1897" i="1" s="1"/>
  <c r="O1898" i="1" s="1"/>
  <c r="O1899" i="1" s="1"/>
  <c r="O1900" i="1" s="1"/>
  <c r="O1901" i="1" s="1"/>
  <c r="O1902" i="1" s="1"/>
  <c r="O1903" i="1" s="1"/>
  <c r="O1904" i="1" s="1"/>
  <c r="O1905" i="1" s="1"/>
  <c r="O1906" i="1" s="1"/>
  <c r="O1907" i="1" s="1"/>
  <c r="O1908" i="1" s="1"/>
  <c r="O1909" i="1" s="1"/>
  <c r="O1910" i="1" s="1"/>
  <c r="O1911" i="1" s="1"/>
  <c r="O1912" i="1" s="1"/>
  <c r="O1913" i="1" s="1"/>
  <c r="O1914" i="1" s="1"/>
  <c r="O1915" i="1" s="1"/>
  <c r="O1916" i="1" s="1"/>
  <c r="O1917" i="1" s="1"/>
  <c r="O1918" i="1" s="1"/>
  <c r="O1919" i="1" s="1"/>
  <c r="O1920" i="1" s="1"/>
  <c r="O1921" i="1" s="1"/>
  <c r="O1922" i="1" s="1"/>
  <c r="O1923" i="1" s="1"/>
  <c r="O1924" i="1" s="1"/>
  <c r="O1925" i="1" s="1"/>
  <c r="O1926" i="1" s="1"/>
  <c r="O1927" i="1" s="1"/>
  <c r="O1928" i="1" s="1"/>
  <c r="O1929" i="1" s="1"/>
  <c r="O1930" i="1" s="1"/>
  <c r="O1931" i="1" s="1"/>
  <c r="O1932" i="1" s="1"/>
  <c r="O1933" i="1" s="1"/>
  <c r="O1934" i="1" s="1"/>
  <c r="O1935" i="1" s="1"/>
  <c r="O1936" i="1" s="1"/>
  <c r="O1937" i="1" s="1"/>
  <c r="O1938" i="1" s="1"/>
  <c r="O1939" i="1" s="1"/>
  <c r="O1940" i="1" s="1"/>
  <c r="O1941" i="1" s="1"/>
  <c r="O1942" i="1" s="1"/>
  <c r="O1943" i="1" s="1"/>
  <c r="O1944" i="1" s="1"/>
  <c r="O1945" i="1" s="1"/>
  <c r="O1946" i="1" s="1"/>
  <c r="O1947" i="1" s="1"/>
  <c r="O1948" i="1" s="1"/>
  <c r="O1949" i="1" s="1"/>
  <c r="O1950" i="1" s="1"/>
  <c r="O1951" i="1" s="1"/>
  <c r="O1952" i="1" s="1"/>
  <c r="O1953" i="1" s="1"/>
  <c r="O1954" i="1" s="1"/>
  <c r="O1955" i="1" s="1"/>
  <c r="O1956" i="1" s="1"/>
  <c r="O1957" i="1" s="1"/>
  <c r="O1958" i="1" s="1"/>
  <c r="O1959" i="1" s="1"/>
  <c r="O1960" i="1" s="1"/>
  <c r="O1961" i="1" s="1"/>
  <c r="O1962" i="1" s="1"/>
  <c r="O1963" i="1" s="1"/>
  <c r="O1964" i="1" s="1"/>
  <c r="O1965" i="1" s="1"/>
  <c r="O1966" i="1" s="1"/>
  <c r="O1967" i="1" s="1"/>
  <c r="O1968" i="1" s="1"/>
  <c r="O1969" i="1" s="1"/>
  <c r="O1970" i="1" s="1"/>
  <c r="O1971" i="1" s="1"/>
  <c r="O1972" i="1" s="1"/>
  <c r="O1973" i="1" s="1"/>
  <c r="O1974" i="1" s="1"/>
  <c r="O1975" i="1" s="1"/>
  <c r="O1976" i="1" s="1"/>
  <c r="O1977" i="1" s="1"/>
  <c r="O1978" i="1" s="1"/>
  <c r="O1979" i="1" s="1"/>
  <c r="O1980" i="1" s="1"/>
  <c r="O1981" i="1" s="1"/>
  <c r="O1982" i="1" s="1"/>
  <c r="O1983" i="1" s="1"/>
  <c r="O1984" i="1" s="1"/>
  <c r="O1985" i="1" s="1"/>
  <c r="O1986" i="1" s="1"/>
  <c r="O1987" i="1" s="1"/>
  <c r="O1988" i="1" s="1"/>
  <c r="O1989" i="1" s="1"/>
  <c r="O1990" i="1" s="1"/>
  <c r="O1991" i="1" s="1"/>
  <c r="O1992" i="1" s="1"/>
  <c r="O1993" i="1" s="1"/>
  <c r="O1994" i="1" s="1"/>
  <c r="O1995" i="1" s="1"/>
  <c r="O1996" i="1" s="1"/>
  <c r="O1997" i="1" s="1"/>
  <c r="O1998" i="1" s="1"/>
  <c r="O1999" i="1" s="1"/>
  <c r="O2000" i="1" s="1"/>
  <c r="O2001" i="1" s="1"/>
  <c r="O2002" i="1" s="1"/>
  <c r="O2003" i="1" s="1"/>
  <c r="O2004" i="1" s="1"/>
  <c r="O2005" i="1" s="1"/>
  <c r="O2006" i="1" s="1"/>
  <c r="O2007" i="1" s="1"/>
  <c r="O2008" i="1" s="1"/>
  <c r="O2009" i="1" s="1"/>
  <c r="O2010" i="1" s="1"/>
  <c r="O2011" i="1" s="1"/>
  <c r="O2012" i="1" s="1"/>
  <c r="O2013" i="1" s="1"/>
  <c r="O2014" i="1" s="1"/>
  <c r="O2015" i="1" s="1"/>
  <c r="O2016" i="1" s="1"/>
  <c r="O2017" i="1" s="1"/>
  <c r="O2018" i="1" s="1"/>
  <c r="O2019" i="1" s="1"/>
  <c r="O2020" i="1" s="1"/>
  <c r="O2021" i="1" s="1"/>
  <c r="O2022" i="1" s="1"/>
  <c r="O2023" i="1" s="1"/>
  <c r="O2024" i="1" s="1"/>
  <c r="O2025" i="1" s="1"/>
  <c r="O2026" i="1" s="1"/>
  <c r="O2027" i="1" s="1"/>
  <c r="O2028" i="1" s="1"/>
  <c r="O2029" i="1" s="1"/>
  <c r="O2030" i="1" s="1"/>
  <c r="O2031" i="1" s="1"/>
  <c r="O2032" i="1" s="1"/>
  <c r="O2033" i="1" s="1"/>
  <c r="O2034" i="1" s="1"/>
  <c r="O2035" i="1" s="1"/>
  <c r="O2036" i="1" s="1"/>
  <c r="O2037" i="1" s="1"/>
  <c r="O2038" i="1" s="1"/>
  <c r="O2039" i="1" s="1"/>
  <c r="O2040" i="1" s="1"/>
  <c r="O2041" i="1" s="1"/>
  <c r="O2042" i="1" s="1"/>
  <c r="O2043" i="1" s="1"/>
  <c r="O2044" i="1" s="1"/>
  <c r="O2045" i="1" s="1"/>
  <c r="O2046" i="1" s="1"/>
  <c r="O2047" i="1" s="1"/>
  <c r="O2048" i="1" s="1"/>
  <c r="O2049" i="1" s="1"/>
  <c r="O2050" i="1" s="1"/>
  <c r="O2051" i="1" s="1"/>
  <c r="O2052" i="1" s="1"/>
  <c r="O2053" i="1" s="1"/>
  <c r="O2054" i="1" s="1"/>
  <c r="O2055" i="1" s="1"/>
  <c r="O2056" i="1" s="1"/>
  <c r="O2057" i="1" s="1"/>
  <c r="O2058" i="1" s="1"/>
  <c r="O2059" i="1" s="1"/>
  <c r="O2060" i="1" s="1"/>
  <c r="O2061" i="1" s="1"/>
  <c r="O2062" i="1" s="1"/>
  <c r="O2063" i="1" s="1"/>
  <c r="O2064" i="1" s="1"/>
  <c r="O2065" i="1" s="1"/>
  <c r="O2066" i="1" s="1"/>
  <c r="O2067" i="1" s="1"/>
  <c r="O2068" i="1" s="1"/>
  <c r="O2069" i="1" s="1"/>
  <c r="O2070" i="1" s="1"/>
  <c r="O2071" i="1" s="1"/>
  <c r="O2072" i="1" s="1"/>
  <c r="O2073" i="1" s="1"/>
  <c r="O2074" i="1" s="1"/>
  <c r="O2075" i="1" s="1"/>
  <c r="O2076" i="1" s="1"/>
  <c r="O2077" i="1" s="1"/>
  <c r="O2078" i="1" s="1"/>
  <c r="O2079" i="1" s="1"/>
  <c r="O2080" i="1" s="1"/>
  <c r="O2081" i="1" s="1"/>
  <c r="O2082" i="1" s="1"/>
  <c r="O2083" i="1" s="1"/>
  <c r="O2084" i="1" s="1"/>
  <c r="O2085" i="1" s="1"/>
  <c r="O2086" i="1" s="1"/>
  <c r="O2087" i="1" s="1"/>
  <c r="O2088" i="1" s="1"/>
  <c r="O2089" i="1" s="1"/>
  <c r="O2090" i="1" s="1"/>
  <c r="O2091" i="1" s="1"/>
  <c r="O2092" i="1" s="1"/>
  <c r="O2093" i="1" s="1"/>
  <c r="O2094" i="1" s="1"/>
  <c r="O2095" i="1" s="1"/>
  <c r="O2096" i="1" s="1"/>
  <c r="O2097" i="1" s="1"/>
  <c r="O2098" i="1" s="1"/>
  <c r="O2099" i="1" s="1"/>
  <c r="O2100" i="1" s="1"/>
  <c r="O2101" i="1" s="1"/>
  <c r="O2102" i="1" s="1"/>
  <c r="O2103" i="1" s="1"/>
  <c r="O2104" i="1" s="1"/>
  <c r="O2105" i="1" s="1"/>
  <c r="O2106" i="1" s="1"/>
  <c r="O2107" i="1" s="1"/>
  <c r="O2108" i="1" s="1"/>
  <c r="O2109" i="1" s="1"/>
  <c r="O2110" i="1" s="1"/>
  <c r="O2111" i="1" s="1"/>
  <c r="O2112" i="1" s="1"/>
  <c r="O2113" i="1" s="1"/>
  <c r="O2114" i="1" s="1"/>
  <c r="O2115" i="1" s="1"/>
  <c r="O2116" i="1" s="1"/>
  <c r="O2117" i="1" s="1"/>
  <c r="O2118" i="1" s="1"/>
  <c r="O2119" i="1" s="1"/>
  <c r="O2120" i="1" s="1"/>
  <c r="O2121" i="1" s="1"/>
  <c r="O2122" i="1" s="1"/>
  <c r="O2123" i="1" s="1"/>
  <c r="O2124" i="1" s="1"/>
  <c r="O2125" i="1" s="1"/>
  <c r="O2126" i="1" s="1"/>
  <c r="O2127" i="1" s="1"/>
  <c r="O2128" i="1" s="1"/>
  <c r="O2129" i="1" s="1"/>
  <c r="O2130" i="1" s="1"/>
  <c r="O2131" i="1" s="1"/>
  <c r="O2132" i="1" s="1"/>
  <c r="O2133" i="1" s="1"/>
  <c r="O2134" i="1" s="1"/>
  <c r="O2135" i="1" s="1"/>
  <c r="O2136" i="1" s="1"/>
  <c r="O2137" i="1" s="1"/>
  <c r="O2138" i="1" s="1"/>
  <c r="O2139" i="1" s="1"/>
  <c r="O2140" i="1" s="1"/>
  <c r="O2141" i="1" s="1"/>
  <c r="O2142" i="1" s="1"/>
  <c r="O2143" i="1" s="1"/>
  <c r="O2144" i="1" s="1"/>
  <c r="O2145" i="1" s="1"/>
  <c r="O2146" i="1" s="1"/>
  <c r="O2147" i="1" s="1"/>
  <c r="O2148" i="1" s="1"/>
  <c r="O2149" i="1" s="1"/>
  <c r="O2150" i="1" s="1"/>
  <c r="O2151" i="1" s="1"/>
  <c r="O2152" i="1" s="1"/>
  <c r="O2153" i="1" s="1"/>
  <c r="O2154" i="1" s="1"/>
  <c r="O2155" i="1" s="1"/>
  <c r="O2156" i="1" s="1"/>
  <c r="O2157" i="1" s="1"/>
  <c r="O2158" i="1" s="1"/>
  <c r="O2159" i="1" s="1"/>
  <c r="O2160" i="1" s="1"/>
  <c r="O2161" i="1" s="1"/>
  <c r="O2162" i="1" s="1"/>
  <c r="O2163" i="1" s="1"/>
  <c r="O2164" i="1" s="1"/>
  <c r="O2165" i="1" s="1"/>
  <c r="O2166" i="1" s="1"/>
  <c r="O2167" i="1" s="1"/>
  <c r="O2168" i="1" s="1"/>
  <c r="O2169" i="1" s="1"/>
  <c r="O2170" i="1" s="1"/>
  <c r="O2171" i="1" s="1"/>
  <c r="O2172" i="1" s="1"/>
  <c r="O2173" i="1" s="1"/>
  <c r="O2174" i="1" s="1"/>
  <c r="O2175" i="1" s="1"/>
  <c r="O2176" i="1" s="1"/>
  <c r="O2177" i="1" s="1"/>
  <c r="O2178" i="1" s="1"/>
  <c r="O2179" i="1" s="1"/>
  <c r="O2180" i="1" s="1"/>
  <c r="O2181" i="1" s="1"/>
  <c r="O2182" i="1" s="1"/>
  <c r="O2183" i="1" s="1"/>
  <c r="O2184" i="1" s="1"/>
  <c r="O2185" i="1" s="1"/>
  <c r="O2186" i="1" s="1"/>
  <c r="O2187" i="1" s="1"/>
  <c r="O2188" i="1" s="1"/>
  <c r="O2189" i="1" s="1"/>
  <c r="O2190" i="1" s="1"/>
  <c r="O2191" i="1" s="1"/>
  <c r="O2192" i="1" s="1"/>
  <c r="O2193" i="1" s="1"/>
  <c r="O2194" i="1" s="1"/>
  <c r="O2195" i="1" s="1"/>
  <c r="O2196" i="1" s="1"/>
  <c r="O2197" i="1" s="1"/>
  <c r="O2198" i="1" s="1"/>
  <c r="O2199" i="1" s="1"/>
  <c r="O2200" i="1" s="1"/>
  <c r="O2201" i="1" s="1"/>
  <c r="O2202" i="1" s="1"/>
  <c r="O2203" i="1" s="1"/>
  <c r="O2204" i="1" s="1"/>
  <c r="O2205" i="1" s="1"/>
  <c r="O2206" i="1" s="1"/>
  <c r="O2207" i="1" s="1"/>
  <c r="O2208" i="1" s="1"/>
  <c r="O2209" i="1" s="1"/>
  <c r="O2210" i="1" s="1"/>
  <c r="O2211" i="1" s="1"/>
  <c r="O2212" i="1" s="1"/>
  <c r="O2213" i="1" s="1"/>
  <c r="O2214" i="1" s="1"/>
  <c r="O2215" i="1" s="1"/>
  <c r="O2216" i="1" s="1"/>
  <c r="O2217" i="1" s="1"/>
  <c r="O2218" i="1" s="1"/>
  <c r="O2219" i="1" s="1"/>
  <c r="O2220" i="1" s="1"/>
  <c r="O2221" i="1" s="1"/>
  <c r="O2222" i="1" s="1"/>
  <c r="O2223" i="1" s="1"/>
  <c r="O2224" i="1" s="1"/>
  <c r="O2225" i="1" s="1"/>
  <c r="O2226" i="1" s="1"/>
  <c r="O2227" i="1" s="1"/>
  <c r="O2228" i="1" s="1"/>
  <c r="O2229" i="1" s="1"/>
  <c r="O2230" i="1" s="1"/>
  <c r="O2231" i="1" s="1"/>
  <c r="O2232" i="1" s="1"/>
  <c r="O2233" i="1" s="1"/>
  <c r="O2234" i="1" s="1"/>
  <c r="O2235" i="1" s="1"/>
  <c r="O2236" i="1" s="1"/>
  <c r="O2237" i="1" s="1"/>
  <c r="O2238" i="1" s="1"/>
  <c r="O2239" i="1" s="1"/>
  <c r="O2240" i="1" s="1"/>
  <c r="O2241" i="1" s="1"/>
  <c r="O2242" i="1" s="1"/>
  <c r="O2243" i="1" s="1"/>
  <c r="O2244" i="1" s="1"/>
  <c r="O2245" i="1" s="1"/>
  <c r="O2246" i="1" s="1"/>
  <c r="O2247" i="1" s="1"/>
  <c r="O2248" i="1" s="1"/>
  <c r="O2249" i="1" s="1"/>
  <c r="O2250" i="1" s="1"/>
  <c r="O2251" i="1" s="1"/>
  <c r="O2252" i="1" s="1"/>
  <c r="O2253" i="1" s="1"/>
  <c r="O2254" i="1" s="1"/>
  <c r="O2255" i="1" s="1"/>
  <c r="O2256" i="1" s="1"/>
  <c r="O2257" i="1" s="1"/>
  <c r="O2258" i="1" s="1"/>
  <c r="O2259" i="1" s="1"/>
  <c r="O2260" i="1" s="1"/>
  <c r="O2261" i="1" s="1"/>
  <c r="O2262" i="1" s="1"/>
  <c r="O2263" i="1" s="1"/>
  <c r="O2264" i="1" s="1"/>
  <c r="O2265" i="1" s="1"/>
  <c r="O2266" i="1" s="1"/>
  <c r="O2267" i="1" s="1"/>
  <c r="O2268" i="1" s="1"/>
  <c r="O2269" i="1" s="1"/>
  <c r="O2270" i="1" s="1"/>
  <c r="O2271" i="1" s="1"/>
  <c r="O2272" i="1" s="1"/>
  <c r="O2273" i="1" s="1"/>
  <c r="O2274" i="1" s="1"/>
  <c r="O2275" i="1" s="1"/>
  <c r="O2276" i="1" s="1"/>
  <c r="O2277" i="1" s="1"/>
  <c r="O2278" i="1" s="1"/>
  <c r="O2279" i="1" s="1"/>
  <c r="O2280" i="1" s="1"/>
  <c r="O2281" i="1" s="1"/>
  <c r="O2282" i="1" s="1"/>
  <c r="O2283" i="1" s="1"/>
  <c r="O2284" i="1" s="1"/>
  <c r="O2285" i="1" s="1"/>
  <c r="O2286" i="1" s="1"/>
  <c r="O2287" i="1" s="1"/>
  <c r="O2288" i="1" s="1"/>
  <c r="O2289" i="1" s="1"/>
  <c r="O2290" i="1" s="1"/>
  <c r="O2291" i="1" s="1"/>
  <c r="O2292" i="1" s="1"/>
  <c r="O2293" i="1" s="1"/>
  <c r="O2294" i="1" s="1"/>
  <c r="O2295" i="1" s="1"/>
  <c r="O2296" i="1" s="1"/>
  <c r="O2297" i="1" s="1"/>
  <c r="O2298" i="1" s="1"/>
  <c r="O2299" i="1" s="1"/>
  <c r="O2300" i="1" s="1"/>
  <c r="O2301" i="1" s="1"/>
  <c r="O2302" i="1" s="1"/>
  <c r="O2303" i="1" s="1"/>
  <c r="O2304" i="1" s="1"/>
  <c r="O2305" i="1" s="1"/>
  <c r="O2306" i="1" s="1"/>
  <c r="O2307" i="1" s="1"/>
  <c r="O2308" i="1" s="1"/>
  <c r="O2309" i="1" s="1"/>
  <c r="O2310" i="1" s="1"/>
  <c r="O2311" i="1" s="1"/>
  <c r="O2312" i="1" s="1"/>
  <c r="O2313" i="1" s="1"/>
  <c r="O2314" i="1" s="1"/>
  <c r="O2315" i="1" s="1"/>
  <c r="O2316" i="1" s="1"/>
  <c r="O2317" i="1" s="1"/>
  <c r="O2318" i="1" s="1"/>
  <c r="O2319" i="1" s="1"/>
  <c r="O2320" i="1" s="1"/>
  <c r="O2321" i="1" s="1"/>
  <c r="O2322" i="1" s="1"/>
  <c r="O2323" i="1" s="1"/>
  <c r="O2324" i="1" s="1"/>
  <c r="O2325" i="1" s="1"/>
  <c r="O2326" i="1" s="1"/>
  <c r="O2327" i="1" s="1"/>
  <c r="O2328" i="1" s="1"/>
  <c r="O2329" i="1" s="1"/>
  <c r="O2330" i="1" s="1"/>
  <c r="O2331" i="1" s="1"/>
  <c r="O2332" i="1" s="1"/>
  <c r="O2333" i="1" s="1"/>
  <c r="O2334" i="1" s="1"/>
  <c r="O2335" i="1" s="1"/>
  <c r="O2336" i="1" s="1"/>
  <c r="O2337" i="1" s="1"/>
  <c r="O2338" i="1" s="1"/>
  <c r="O2339" i="1" s="1"/>
  <c r="O2340" i="1" s="1"/>
  <c r="O2341" i="1" s="1"/>
  <c r="O2342" i="1" s="1"/>
  <c r="O2343" i="1" s="1"/>
  <c r="O2344" i="1" s="1"/>
  <c r="O2345" i="1" s="1"/>
  <c r="O2346" i="1" s="1"/>
  <c r="O2347" i="1" s="1"/>
  <c r="O2348" i="1" s="1"/>
  <c r="O2349" i="1" s="1"/>
  <c r="O2350" i="1" s="1"/>
  <c r="O2351" i="1" s="1"/>
  <c r="O2352" i="1" s="1"/>
  <c r="O2353" i="1" s="1"/>
  <c r="O2354" i="1" s="1"/>
  <c r="O2355" i="1" s="1"/>
  <c r="O2356" i="1" s="1"/>
  <c r="O2357" i="1" s="1"/>
  <c r="O2358" i="1" s="1"/>
  <c r="O2359" i="1" s="1"/>
  <c r="O2360" i="1" s="1"/>
  <c r="O2361" i="1" s="1"/>
  <c r="O2362" i="1" s="1"/>
  <c r="O2363" i="1" s="1"/>
  <c r="O2364" i="1" s="1"/>
  <c r="O2365" i="1" s="1"/>
  <c r="O2366" i="1" s="1"/>
  <c r="O2367" i="1" s="1"/>
  <c r="O2368" i="1" s="1"/>
  <c r="O2369" i="1" s="1"/>
  <c r="O2370" i="1" s="1"/>
  <c r="O2371" i="1" s="1"/>
  <c r="O2372" i="1" s="1"/>
  <c r="O2373" i="1" s="1"/>
  <c r="O2374" i="1" s="1"/>
  <c r="O2375" i="1" s="1"/>
  <c r="O2376" i="1" s="1"/>
  <c r="O2377" i="1" s="1"/>
  <c r="O2378" i="1" s="1"/>
  <c r="O2379" i="1" s="1"/>
  <c r="O2380" i="1" s="1"/>
  <c r="O2381" i="1" s="1"/>
  <c r="O2382" i="1" s="1"/>
  <c r="O2383" i="1" s="1"/>
  <c r="O2384" i="1" s="1"/>
  <c r="O2385" i="1" s="1"/>
  <c r="O2386" i="1" s="1"/>
  <c r="O2387" i="1" s="1"/>
  <c r="O2388" i="1" s="1"/>
  <c r="O2389" i="1" s="1"/>
  <c r="O2390" i="1" s="1"/>
  <c r="O2391" i="1" s="1"/>
  <c r="O2392" i="1" s="1"/>
  <c r="O2393" i="1" s="1"/>
  <c r="O2394" i="1" s="1"/>
  <c r="O2395" i="1" s="1"/>
  <c r="O2396" i="1" s="1"/>
  <c r="O2397" i="1" s="1"/>
  <c r="O2398" i="1" s="1"/>
  <c r="O2399" i="1" s="1"/>
  <c r="O2400" i="1" s="1"/>
  <c r="O2401" i="1" s="1"/>
  <c r="O2402" i="1" s="1"/>
  <c r="O2403" i="1" s="1"/>
  <c r="O2404" i="1" s="1"/>
  <c r="O2405" i="1" s="1"/>
  <c r="O2406" i="1" s="1"/>
  <c r="O2407" i="1" s="1"/>
  <c r="O2408" i="1" s="1"/>
  <c r="O2409" i="1" s="1"/>
  <c r="O2410" i="1" s="1"/>
  <c r="O2411" i="1" s="1"/>
  <c r="O2412" i="1" s="1"/>
  <c r="O2413" i="1" s="1"/>
  <c r="O2414" i="1" s="1"/>
  <c r="O2415" i="1" s="1"/>
  <c r="O2416" i="1" s="1"/>
  <c r="O2417" i="1" s="1"/>
  <c r="O2418" i="1" s="1"/>
  <c r="O2419" i="1" s="1"/>
  <c r="O2420" i="1" s="1"/>
  <c r="O2421" i="1" s="1"/>
  <c r="O2422" i="1" s="1"/>
  <c r="O2423" i="1" s="1"/>
  <c r="O2424" i="1" s="1"/>
  <c r="O2425" i="1" s="1"/>
  <c r="O2426" i="1" s="1"/>
  <c r="P2414" i="1"/>
  <c r="P2354" i="1"/>
  <c r="P2294" i="1"/>
  <c r="P2210" i="1"/>
  <c r="P2138" i="1"/>
  <c r="P2054" i="1"/>
  <c r="P1946" i="1"/>
  <c r="P1874" i="1"/>
  <c r="P1790" i="1"/>
  <c r="P1718" i="1"/>
  <c r="P1646" i="1"/>
  <c r="P1574" i="1"/>
  <c r="P1478" i="1"/>
  <c r="P1334" i="1"/>
  <c r="P1142" i="1"/>
  <c r="P1094" i="1"/>
  <c r="P1034" i="1"/>
  <c r="P974" i="1"/>
  <c r="P902" i="1"/>
  <c r="P866" i="1"/>
  <c r="P794" i="1"/>
  <c r="P758" i="1"/>
  <c r="P2424" i="1"/>
  <c r="P2412" i="1"/>
  <c r="P2400" i="1"/>
  <c r="P2388" i="1"/>
  <c r="P2376" i="1"/>
  <c r="P2364" i="1"/>
  <c r="P2340" i="1"/>
  <c r="P2328" i="1"/>
  <c r="P2316" i="1"/>
  <c r="P2304" i="1"/>
  <c r="P2292" i="1"/>
  <c r="P2280" i="1"/>
  <c r="P2268" i="1"/>
  <c r="P2256" i="1"/>
  <c r="P2244" i="1"/>
  <c r="P2232" i="1"/>
  <c r="P2220" i="1"/>
  <c r="P2208" i="1"/>
  <c r="P2196" i="1"/>
  <c r="P2184" i="1"/>
  <c r="P2172" i="1"/>
  <c r="P2160" i="1"/>
  <c r="P2148" i="1"/>
  <c r="P2136" i="1"/>
  <c r="P2124" i="1"/>
  <c r="P2112" i="1"/>
  <c r="P2100" i="1"/>
  <c r="P2088" i="1"/>
  <c r="P2076" i="1"/>
  <c r="P2052" i="1"/>
  <c r="P2040" i="1"/>
  <c r="P2028" i="1"/>
  <c r="P2016" i="1"/>
  <c r="P2004" i="1"/>
  <c r="P1992" i="1"/>
  <c r="P1980" i="1"/>
  <c r="P1968" i="1"/>
  <c r="P1956" i="1"/>
  <c r="P1944" i="1"/>
  <c r="P1932" i="1"/>
  <c r="P1920" i="1"/>
  <c r="P1908" i="1"/>
  <c r="P1896" i="1"/>
  <c r="P1884" i="1"/>
  <c r="P1872" i="1"/>
  <c r="P1860" i="1"/>
  <c r="P1848" i="1"/>
  <c r="P1836" i="1"/>
  <c r="P1824" i="1"/>
  <c r="P1812" i="1"/>
  <c r="P1800" i="1"/>
  <c r="P1788" i="1"/>
  <c r="P1764" i="1"/>
  <c r="P1752" i="1"/>
  <c r="P1740" i="1"/>
  <c r="P1728" i="1"/>
  <c r="P1716" i="1"/>
  <c r="P1704" i="1"/>
  <c r="P1692" i="1"/>
  <c r="P1680" i="1"/>
  <c r="P1668" i="1"/>
  <c r="P1656" i="1"/>
  <c r="P2366" i="1"/>
  <c r="P2270" i="1"/>
  <c r="P2186" i="1"/>
  <c r="P2114" i="1"/>
  <c r="P2030" i="1"/>
  <c r="P1958" i="1"/>
  <c r="P1898" i="1"/>
  <c r="P1826" i="1"/>
  <c r="P1742" i="1"/>
  <c r="P1670" i="1"/>
  <c r="P1598" i="1"/>
  <c r="P1514" i="1"/>
  <c r="P1418" i="1"/>
  <c r="P1310" i="1"/>
  <c r="P1166" i="1"/>
  <c r="P1106" i="1"/>
  <c r="P1022" i="1"/>
  <c r="P962" i="1"/>
  <c r="P890" i="1"/>
  <c r="P830" i="1"/>
  <c r="P770" i="1"/>
  <c r="P1825" i="1"/>
  <c r="P2375" i="1"/>
  <c r="P2315" i="1"/>
  <c r="P2267" i="1"/>
  <c r="P2219" i="1"/>
  <c r="P2183" i="1"/>
  <c r="P2135" i="1"/>
  <c r="P2123" i="1"/>
  <c r="P2099" i="1"/>
  <c r="P2421" i="1"/>
  <c r="P2397" i="1"/>
  <c r="P2361" i="1"/>
  <c r="P2337" i="1"/>
  <c r="P2313" i="1"/>
  <c r="P2289" i="1"/>
  <c r="P2277" i="1"/>
  <c r="P2265" i="1"/>
  <c r="P2253" i="1"/>
  <c r="P2241" i="1"/>
  <c r="P2229" i="1"/>
  <c r="P2217" i="1"/>
  <c r="P2205" i="1"/>
  <c r="P2193" i="1"/>
  <c r="P2181" i="1"/>
  <c r="P2169" i="1"/>
  <c r="P2157" i="1"/>
  <c r="P2145" i="1"/>
  <c r="P2133" i="1"/>
  <c r="P2121" i="1"/>
  <c r="P2042" i="1"/>
  <c r="P1838" i="1"/>
  <c r="P1538" i="1"/>
  <c r="P1058" i="1"/>
  <c r="P1753" i="1"/>
  <c r="P1585" i="1"/>
  <c r="P2399" i="1"/>
  <c r="P2291" i="1"/>
  <c r="P2111" i="1"/>
  <c r="P2409" i="1"/>
  <c r="P2385" i="1"/>
  <c r="P2373" i="1"/>
  <c r="P2349" i="1"/>
  <c r="P2325" i="1"/>
  <c r="P2301" i="1"/>
  <c r="P1772" i="1"/>
  <c r="P1454" i="1"/>
  <c r="P1370" i="1"/>
  <c r="P1298" i="1"/>
  <c r="P1082" i="1"/>
  <c r="P998" i="1"/>
  <c r="P926" i="1"/>
  <c r="P782" i="1"/>
  <c r="P1777" i="1"/>
  <c r="P2231" i="1"/>
  <c r="P2402" i="1"/>
  <c r="P2318" i="1"/>
  <c r="P2246" i="1"/>
  <c r="P2150" i="1"/>
  <c r="P2078" i="1"/>
  <c r="P2006" i="1"/>
  <c r="P1934" i="1"/>
  <c r="P1862" i="1"/>
  <c r="P1778" i="1"/>
  <c r="P1694" i="1"/>
  <c r="P1622" i="1"/>
  <c r="P1550" i="1"/>
  <c r="P1466" i="1"/>
  <c r="P1406" i="1"/>
  <c r="P1346" i="1"/>
  <c r="P842" i="1"/>
  <c r="P1849" i="1"/>
  <c r="P1765" i="1"/>
  <c r="P1681" i="1"/>
  <c r="P2423" i="1"/>
  <c r="P2363" i="1"/>
  <c r="P2339" i="1"/>
  <c r="P2279" i="1"/>
  <c r="P2243" i="1"/>
  <c r="P2195" i="1"/>
  <c r="P2159" i="1"/>
  <c r="P2406" i="1"/>
  <c r="P2370" i="1"/>
  <c r="P2334" i="1"/>
  <c r="P2310" i="1"/>
  <c r="P2262" i="1"/>
  <c r="P2226" i="1"/>
  <c r="P2190" i="1"/>
  <c r="P2154" i="1"/>
  <c r="P2118" i="1"/>
  <c r="P2070" i="1"/>
  <c r="P2034" i="1"/>
  <c r="P2010" i="1"/>
  <c r="P1962" i="1"/>
  <c r="P1926" i="1"/>
  <c r="P1890" i="1"/>
  <c r="P1854" i="1"/>
  <c r="P1830" i="1"/>
  <c r="P1806" i="1"/>
  <c r="P1770" i="1"/>
  <c r="P1758" i="1"/>
  <c r="P1734" i="1"/>
  <c r="P1710" i="1"/>
  <c r="P1686" i="1"/>
  <c r="P1650" i="1"/>
  <c r="P1626" i="1"/>
  <c r="P1602" i="1"/>
  <c r="P1590" i="1"/>
  <c r="P1566" i="1"/>
  <c r="P1542" i="1"/>
  <c r="P1518" i="1"/>
  <c r="P1494" i="1"/>
  <c r="P1470" i="1"/>
  <c r="P1446" i="1"/>
  <c r="P1422" i="1"/>
  <c r="P1374" i="1"/>
  <c r="P1350" i="1"/>
  <c r="P1338" i="1"/>
  <c r="P1314" i="1"/>
  <c r="P1290" i="1"/>
  <c r="P1266" i="1"/>
  <c r="P1254" i="1"/>
  <c r="P1182" i="1"/>
  <c r="P1158" i="1"/>
  <c r="P1146" i="1"/>
  <c r="P1122" i="1"/>
  <c r="P1098" i="1"/>
  <c r="P1074" i="1"/>
  <c r="P1050" i="1"/>
  <c r="P1026" i="1"/>
  <c r="P1002" i="1"/>
  <c r="P978" i="1"/>
  <c r="P966" i="1"/>
  <c r="P954" i="1"/>
  <c r="P942" i="1"/>
  <c r="P930" i="1"/>
  <c r="P918" i="1"/>
  <c r="P906" i="1"/>
  <c r="P894" i="1"/>
  <c r="P882" i="1"/>
  <c r="P870" i="1"/>
  <c r="P858" i="1"/>
  <c r="P846" i="1"/>
  <c r="P834" i="1"/>
  <c r="P810" i="1"/>
  <c r="P798" i="1"/>
  <c r="P786" i="1"/>
  <c r="P774" i="1"/>
  <c r="P762" i="1"/>
  <c r="P750" i="1"/>
  <c r="P738" i="1"/>
  <c r="P726" i="1"/>
  <c r="P714" i="1"/>
  <c r="P702" i="1"/>
  <c r="P690" i="1"/>
  <c r="P678" i="1"/>
  <c r="P666" i="1"/>
  <c r="P654" i="1"/>
  <c r="P642" i="1"/>
  <c r="P630" i="1"/>
  <c r="P618" i="1"/>
  <c r="P606" i="1"/>
  <c r="P594" i="1"/>
  <c r="P582" i="1"/>
  <c r="P570" i="1"/>
  <c r="P558" i="1"/>
  <c r="P546" i="1"/>
  <c r="P534" i="1"/>
  <c r="P522" i="1"/>
  <c r="P510" i="1"/>
  <c r="P498" i="1"/>
  <c r="P486" i="1"/>
  <c r="P474" i="1"/>
  <c r="P462" i="1"/>
  <c r="P450" i="1"/>
  <c r="P438" i="1"/>
  <c r="P426" i="1"/>
  <c r="P414" i="1"/>
  <c r="P402" i="1"/>
  <c r="P390" i="1"/>
  <c r="P378" i="1"/>
  <c r="P366" i="1"/>
  <c r="P354" i="1"/>
  <c r="P342" i="1"/>
  <c r="P330" i="1"/>
  <c r="P318" i="1"/>
  <c r="P2390" i="1"/>
  <c r="P2330" i="1"/>
  <c r="P2282" i="1"/>
  <c r="P2198" i="1"/>
  <c r="P2126" i="1"/>
  <c r="P2066" i="1"/>
  <c r="P1982" i="1"/>
  <c r="P1910" i="1"/>
  <c r="P1814" i="1"/>
  <c r="P1754" i="1"/>
  <c r="P1682" i="1"/>
  <c r="P1610" i="1"/>
  <c r="P1526" i="1"/>
  <c r="P1442" i="1"/>
  <c r="P938" i="1"/>
  <c r="P2411" i="1"/>
  <c r="P2351" i="1"/>
  <c r="P2303" i="1"/>
  <c r="P2255" i="1"/>
  <c r="P2207" i="1"/>
  <c r="P2171" i="1"/>
  <c r="P2418" i="1"/>
  <c r="P2382" i="1"/>
  <c r="P2346" i="1"/>
  <c r="P2298" i="1"/>
  <c r="P2250" i="1"/>
  <c r="P2214" i="1"/>
  <c r="P2166" i="1"/>
  <c r="P2130" i="1"/>
  <c r="P2094" i="1"/>
  <c r="P2046" i="1"/>
  <c r="P1998" i="1"/>
  <c r="P1950" i="1"/>
  <c r="P1914" i="1"/>
  <c r="P1866" i="1"/>
  <c r="P1818" i="1"/>
  <c r="P1782" i="1"/>
  <c r="P1746" i="1"/>
  <c r="P1722" i="1"/>
  <c r="P1698" i="1"/>
  <c r="P1662" i="1"/>
  <c r="P1638" i="1"/>
  <c r="P1614" i="1"/>
  <c r="P1578" i="1"/>
  <c r="P1554" i="1"/>
  <c r="P1530" i="1"/>
  <c r="P1506" i="1"/>
  <c r="P1482" i="1"/>
  <c r="P1458" i="1"/>
  <c r="P1434" i="1"/>
  <c r="P1410" i="1"/>
  <c r="P1362" i="1"/>
  <c r="P1326" i="1"/>
  <c r="P1302" i="1"/>
  <c r="P1278" i="1"/>
  <c r="P1170" i="1"/>
  <c r="P1134" i="1"/>
  <c r="P1110" i="1"/>
  <c r="P1086" i="1"/>
  <c r="P1062" i="1"/>
  <c r="P1038" i="1"/>
  <c r="P1014" i="1"/>
  <c r="P990" i="1"/>
  <c r="P822" i="1"/>
  <c r="P2378" i="1"/>
  <c r="P2306" i="1"/>
  <c r="P2162" i="1"/>
  <c r="P2102" i="1"/>
  <c r="P2018" i="1"/>
  <c r="P1970" i="1"/>
  <c r="P1886" i="1"/>
  <c r="P1802" i="1"/>
  <c r="P1730" i="1"/>
  <c r="P1658" i="1"/>
  <c r="P1586" i="1"/>
  <c r="P1502" i="1"/>
  <c r="P1430" i="1"/>
  <c r="P1358" i="1"/>
  <c r="P1286" i="1"/>
  <c r="P1118" i="1"/>
  <c r="P1046" i="1"/>
  <c r="P986" i="1"/>
  <c r="P914" i="1"/>
  <c r="P854" i="1"/>
  <c r="P806" i="1"/>
  <c r="P734" i="1"/>
  <c r="P2387" i="1"/>
  <c r="P2327" i="1"/>
  <c r="P2147" i="1"/>
  <c r="P2394" i="1"/>
  <c r="P2358" i="1"/>
  <c r="P2322" i="1"/>
  <c r="P2286" i="1"/>
  <c r="P2274" i="1"/>
  <c r="P2238" i="1"/>
  <c r="P2202" i="1"/>
  <c r="P2178" i="1"/>
  <c r="P2142" i="1"/>
  <c r="P2106" i="1"/>
  <c r="P2082" i="1"/>
  <c r="P2058" i="1"/>
  <c r="P2022" i="1"/>
  <c r="P1986" i="1"/>
  <c r="P1974" i="1"/>
  <c r="P1938" i="1"/>
  <c r="P1902" i="1"/>
  <c r="P1878" i="1"/>
  <c r="P1842" i="1"/>
  <c r="P1794" i="1"/>
  <c r="P1674" i="1"/>
  <c r="P2416" i="1"/>
  <c r="P2404" i="1"/>
  <c r="P2392" i="1"/>
  <c r="P2380" i="1"/>
  <c r="P2368" i="1"/>
  <c r="P2356" i="1"/>
  <c r="P2344" i="1"/>
  <c r="P2332" i="1"/>
  <c r="P2320" i="1"/>
  <c r="P2308" i="1"/>
  <c r="P2296" i="1"/>
  <c r="P2284" i="1"/>
  <c r="P2272" i="1"/>
  <c r="P2260" i="1"/>
  <c r="P2248" i="1"/>
  <c r="P2236" i="1"/>
  <c r="P2224" i="1"/>
  <c r="P2212" i="1"/>
  <c r="P2200" i="1"/>
  <c r="P2188" i="1"/>
  <c r="P2176" i="1"/>
  <c r="P2164" i="1"/>
  <c r="P2152" i="1"/>
  <c r="P2140" i="1"/>
  <c r="P2128" i="1"/>
  <c r="P2116" i="1"/>
  <c r="P2104" i="1"/>
  <c r="P2092" i="1"/>
  <c r="P2080" i="1"/>
  <c r="P2068" i="1"/>
  <c r="P2056" i="1"/>
  <c r="P2044" i="1"/>
  <c r="P2032" i="1"/>
  <c r="P2020" i="1"/>
  <c r="P2008" i="1"/>
  <c r="P1996" i="1"/>
  <c r="P1984" i="1"/>
  <c r="P1972" i="1"/>
  <c r="P1960" i="1"/>
  <c r="P1948" i="1"/>
  <c r="P1936" i="1"/>
  <c r="P1924" i="1"/>
  <c r="P1912" i="1"/>
  <c r="P1900" i="1"/>
  <c r="P1888" i="1"/>
  <c r="P1876" i="1"/>
  <c r="P1864" i="1"/>
  <c r="P1852" i="1"/>
  <c r="P1840" i="1"/>
  <c r="P1828" i="1"/>
  <c r="P1816" i="1"/>
  <c r="P1804" i="1"/>
  <c r="P1792" i="1"/>
  <c r="P1780" i="1"/>
  <c r="P1768" i="1"/>
  <c r="P1756" i="1"/>
  <c r="P1744" i="1"/>
  <c r="P1732" i="1"/>
  <c r="P1720" i="1"/>
  <c r="P1708" i="1"/>
  <c r="P1696" i="1"/>
  <c r="P1684" i="1"/>
  <c r="P1672" i="1"/>
  <c r="P1660" i="1"/>
  <c r="P1648" i="1"/>
  <c r="P1636" i="1"/>
  <c r="P1624" i="1"/>
  <c r="P1612" i="1"/>
  <c r="P1600" i="1"/>
  <c r="P1588" i="1"/>
  <c r="P2342" i="1"/>
  <c r="P2258" i="1"/>
  <c r="P2174" i="1"/>
  <c r="P2090" i="1"/>
  <c r="P1994" i="1"/>
  <c r="P1922" i="1"/>
  <c r="P1850" i="1"/>
  <c r="P1766" i="1"/>
  <c r="P1706" i="1"/>
  <c r="P1634" i="1"/>
  <c r="P1562" i="1"/>
  <c r="P1490" i="1"/>
  <c r="P1322" i="1"/>
  <c r="P1262" i="1"/>
  <c r="P1070" i="1"/>
  <c r="P1010" i="1"/>
  <c r="P950" i="1"/>
  <c r="P878" i="1"/>
  <c r="P818" i="1"/>
  <c r="P746" i="1"/>
  <c r="P1837" i="1"/>
  <c r="P2415" i="1"/>
  <c r="P2403" i="1"/>
  <c r="P2391" i="1"/>
  <c r="P2379" i="1"/>
  <c r="P2367" i="1"/>
  <c r="P2355" i="1"/>
  <c r="P2343" i="1"/>
  <c r="P2331" i="1"/>
  <c r="P2319" i="1"/>
  <c r="P2307" i="1"/>
  <c r="P2295" i="1"/>
  <c r="P2283" i="1"/>
  <c r="P2271" i="1"/>
  <c r="P2259" i="1"/>
  <c r="P2247" i="1"/>
  <c r="P2235" i="1"/>
  <c r="P2223" i="1"/>
  <c r="P2151" i="1"/>
  <c r="P2139" i="1"/>
  <c r="P2127" i="1"/>
  <c r="P2115" i="1"/>
  <c r="P2103" i="1"/>
  <c r="P2091" i="1"/>
  <c r="P2079" i="1"/>
  <c r="P2067" i="1"/>
  <c r="P2055" i="1"/>
  <c r="P2043" i="1"/>
  <c r="P2031" i="1"/>
  <c r="P2019" i="1"/>
  <c r="P2007" i="1"/>
  <c r="P1995" i="1"/>
  <c r="P1983" i="1"/>
  <c r="P1971" i="1"/>
  <c r="P1959" i="1"/>
  <c r="P1947" i="1"/>
  <c r="P1935" i="1"/>
  <c r="P1923" i="1"/>
  <c r="P1911" i="1"/>
  <c r="P1899" i="1"/>
  <c r="P1887" i="1"/>
  <c r="P1875" i="1"/>
  <c r="P1863" i="1"/>
  <c r="P1851" i="1"/>
  <c r="P1839" i="1"/>
  <c r="P1827" i="1"/>
  <c r="P1815" i="1"/>
  <c r="P1803" i="1"/>
  <c r="P1791" i="1"/>
  <c r="P1779" i="1"/>
  <c r="P1767" i="1"/>
  <c r="P1755" i="1"/>
  <c r="P1743" i="1"/>
  <c r="P1731" i="1"/>
  <c r="P1719" i="1"/>
  <c r="P1707" i="1"/>
  <c r="P1695" i="1"/>
  <c r="P1683" i="1"/>
  <c r="P1671" i="1"/>
  <c r="P1659" i="1"/>
  <c r="P1647" i="1"/>
  <c r="P1635" i="1"/>
  <c r="P1623" i="1"/>
  <c r="P1611" i="1"/>
  <c r="P1599" i="1"/>
  <c r="P1587" i="1"/>
  <c r="P1575" i="1"/>
  <c r="P1563" i="1"/>
  <c r="P1551" i="1"/>
  <c r="P1539" i="1"/>
  <c r="P1527" i="1"/>
  <c r="P1515" i="1"/>
  <c r="P1503" i="1"/>
  <c r="P1491" i="1"/>
  <c r="P1467" i="1"/>
  <c r="P1455" i="1"/>
  <c r="P1443" i="1"/>
  <c r="P1431" i="1"/>
  <c r="P1419" i="1"/>
  <c r="P1407" i="1"/>
  <c r="P1371" i="1"/>
  <c r="P1359" i="1"/>
  <c r="P1347" i="1"/>
  <c r="P1311" i="1"/>
  <c r="P1299" i="1"/>
  <c r="P1287" i="1"/>
  <c r="P1275" i="1"/>
  <c r="P1263" i="1"/>
  <c r="P1179" i="1"/>
  <c r="P1167" i="1"/>
  <c r="P1155" i="1"/>
  <c r="P1143" i="1"/>
  <c r="P1131" i="1"/>
  <c r="P1119" i="1"/>
  <c r="P1107" i="1"/>
  <c r="P1095" i="1"/>
  <c r="P1083" i="1"/>
  <c r="P1071" i="1"/>
  <c r="P1059" i="1"/>
  <c r="P1047" i="1"/>
  <c r="P1035" i="1"/>
  <c r="P1023" i="1"/>
  <c r="P1011" i="1"/>
  <c r="P999" i="1"/>
  <c r="P987" i="1"/>
  <c r="P975" i="1"/>
  <c r="P963" i="1"/>
  <c r="P951" i="1"/>
  <c r="P939" i="1"/>
  <c r="P927" i="1"/>
  <c r="P915" i="1"/>
  <c r="P903" i="1"/>
  <c r="P891" i="1"/>
  <c r="P879" i="1"/>
  <c r="P867" i="1"/>
  <c r="P855" i="1"/>
  <c r="P843" i="1"/>
  <c r="P831" i="1"/>
  <c r="P1644" i="1"/>
  <c r="P1632" i="1"/>
  <c r="P1620" i="1"/>
  <c r="P1608" i="1"/>
  <c r="P1596" i="1"/>
  <c r="P1584" i="1"/>
  <c r="P1572" i="1"/>
  <c r="P1560" i="1"/>
  <c r="P1548" i="1"/>
  <c r="P1536" i="1"/>
  <c r="P1524" i="1"/>
  <c r="P1512" i="1"/>
  <c r="P1500" i="1"/>
  <c r="P1488" i="1"/>
  <c r="P1476" i="1"/>
  <c r="P1464" i="1"/>
  <c r="P1452" i="1"/>
  <c r="P1440" i="1"/>
  <c r="P1428" i="1"/>
  <c r="P1416" i="1"/>
  <c r="P1404" i="1"/>
  <c r="P1380" i="1"/>
  <c r="P1368" i="1"/>
  <c r="P1356" i="1"/>
  <c r="P1344" i="1"/>
  <c r="P1332" i="1"/>
  <c r="P1320" i="1"/>
  <c r="P1308" i="1"/>
  <c r="P1296" i="1"/>
  <c r="P1284" i="1"/>
  <c r="P1272" i="1"/>
  <c r="P1260" i="1"/>
  <c r="P1188" i="1"/>
  <c r="P1176" i="1"/>
  <c r="P1164" i="1"/>
  <c r="P1152" i="1"/>
  <c r="P1140" i="1"/>
  <c r="P1128" i="1"/>
  <c r="P1116" i="1"/>
  <c r="P1104" i="1"/>
  <c r="P1092" i="1"/>
  <c r="P1080" i="1"/>
  <c r="P1068" i="1"/>
  <c r="P1056" i="1"/>
  <c r="P1044" i="1"/>
  <c r="P1032" i="1"/>
  <c r="P1020" i="1"/>
  <c r="P1008" i="1"/>
  <c r="P996" i="1"/>
  <c r="P984" i="1"/>
  <c r="P972" i="1"/>
  <c r="P960" i="1"/>
  <c r="P948" i="1"/>
  <c r="P936" i="1"/>
  <c r="P924" i="1"/>
  <c r="P912" i="1"/>
  <c r="P900" i="1"/>
  <c r="P888" i="1"/>
  <c r="P876" i="1"/>
  <c r="P864" i="1"/>
  <c r="P852" i="1"/>
  <c r="P840" i="1"/>
  <c r="P816" i="1"/>
  <c r="P804" i="1"/>
  <c r="P792" i="1"/>
  <c r="P780" i="1"/>
  <c r="P768" i="1"/>
  <c r="P756" i="1"/>
  <c r="P744" i="1"/>
  <c r="P732" i="1"/>
  <c r="P720" i="1"/>
  <c r="P708" i="1"/>
  <c r="P696" i="1"/>
  <c r="P684" i="1"/>
  <c r="P264" i="1"/>
  <c r="P252" i="1"/>
  <c r="P240" i="1"/>
  <c r="P228" i="1"/>
  <c r="P216" i="1"/>
  <c r="P204" i="1"/>
  <c r="P192" i="1"/>
  <c r="P180" i="1"/>
  <c r="P168" i="1"/>
  <c r="P156" i="1"/>
  <c r="P144" i="1"/>
  <c r="P132" i="1"/>
  <c r="P120" i="1"/>
  <c r="P108" i="1"/>
  <c r="P96" i="1"/>
  <c r="P84" i="1"/>
  <c r="P72" i="1"/>
  <c r="P60" i="1"/>
  <c r="P48" i="1"/>
  <c r="P36" i="1"/>
  <c r="P24" i="1"/>
  <c r="P12" i="1"/>
  <c r="P1528" i="1"/>
  <c r="P2087" i="1"/>
  <c r="P2063" i="1"/>
  <c r="P2051" i="1"/>
  <c r="P2039" i="1"/>
  <c r="P2027" i="1"/>
  <c r="P2015" i="1"/>
  <c r="P1991" i="1"/>
  <c r="P1979" i="1"/>
  <c r="P1967" i="1"/>
  <c r="P1955" i="1"/>
  <c r="P1943" i="1"/>
  <c r="P1919" i="1"/>
  <c r="P1907" i="1"/>
  <c r="P1895" i="1"/>
  <c r="P1883" i="1"/>
  <c r="P1871" i="1"/>
  <c r="P1847" i="1"/>
  <c r="P1835" i="1"/>
  <c r="P1823" i="1"/>
  <c r="P1811" i="1"/>
  <c r="P1799" i="1"/>
  <c r="P1775" i="1"/>
  <c r="P1763" i="1"/>
  <c r="P1751" i="1"/>
  <c r="P1739" i="1"/>
  <c r="P1727" i="1"/>
  <c r="P1703" i="1"/>
  <c r="P1691" i="1"/>
  <c r="P1679" i="1"/>
  <c r="P1667" i="1"/>
  <c r="P1655" i="1"/>
  <c r="P1643" i="1"/>
  <c r="P1631" i="1"/>
  <c r="P1619" i="1"/>
  <c r="P1607" i="1"/>
  <c r="P1595" i="1"/>
  <c r="P1583" i="1"/>
  <c r="P1571" i="1"/>
  <c r="P1559" i="1"/>
  <c r="P1547" i="1"/>
  <c r="P1523" i="1"/>
  <c r="P1511" i="1"/>
  <c r="P1487" i="1"/>
  <c r="P1475" i="1"/>
  <c r="P1463" i="1"/>
  <c r="P1451" i="1"/>
  <c r="P1439" i="1"/>
  <c r="P1427" i="1"/>
  <c r="P1415" i="1"/>
  <c r="P1403" i="1"/>
  <c r="P1391" i="1"/>
  <c r="P1379" i="1"/>
  <c r="P1367" i="1"/>
  <c r="P1355" i="1"/>
  <c r="P1343" i="1"/>
  <c r="P1331" i="1"/>
  <c r="P1307" i="1"/>
  <c r="P1295" i="1"/>
  <c r="P1271" i="1"/>
  <c r="P1259" i="1"/>
  <c r="Y1247" i="1"/>
  <c r="P1247" i="1"/>
  <c r="Y1211" i="1"/>
  <c r="P1211" i="1"/>
  <c r="P1175" i="1"/>
  <c r="P1163" i="1"/>
  <c r="P1151" i="1"/>
  <c r="P1139" i="1"/>
  <c r="P1127" i="1"/>
  <c r="P1115" i="1"/>
  <c r="P1079" i="1"/>
  <c r="P1055" i="1"/>
  <c r="P1031" i="1"/>
  <c r="P1019" i="1"/>
  <c r="P1007" i="1"/>
  <c r="P995" i="1"/>
  <c r="P983" i="1"/>
  <c r="P971" i="1"/>
  <c r="P959" i="1"/>
  <c r="P947" i="1"/>
  <c r="P935" i="1"/>
  <c r="P923" i="1"/>
  <c r="P911" i="1"/>
  <c r="P899" i="1"/>
  <c r="P887" i="1"/>
  <c r="P875" i="1"/>
  <c r="P863" i="1"/>
  <c r="P851" i="1"/>
  <c r="P839" i="1"/>
  <c r="P827" i="1"/>
  <c r="P815" i="1"/>
  <c r="P803" i="1"/>
  <c r="P791" i="1"/>
  <c r="P779" i="1"/>
  <c r="P767" i="1"/>
  <c r="P755" i="1"/>
  <c r="P743" i="1"/>
  <c r="P731" i="1"/>
  <c r="P719" i="1"/>
  <c r="P707" i="1"/>
  <c r="P695" i="1"/>
  <c r="P683" i="1"/>
  <c r="P671" i="1"/>
  <c r="P659" i="1"/>
  <c r="P647" i="1"/>
  <c r="P635" i="1"/>
  <c r="P623" i="1"/>
  <c r="P611" i="1"/>
  <c r="P599" i="1"/>
  <c r="P587" i="1"/>
  <c r="P575" i="1"/>
  <c r="P563" i="1"/>
  <c r="P551" i="1"/>
  <c r="P539" i="1"/>
  <c r="P527" i="1"/>
  <c r="P515" i="1"/>
  <c r="P503" i="1"/>
  <c r="P491" i="1"/>
  <c r="P479" i="1"/>
  <c r="P467" i="1"/>
  <c r="P455" i="1"/>
  <c r="P443" i="1"/>
  <c r="P431" i="1"/>
  <c r="P419" i="1"/>
  <c r="P407" i="1"/>
  <c r="P395" i="1"/>
  <c r="P383" i="1"/>
  <c r="P371" i="1"/>
  <c r="P359" i="1"/>
  <c r="P347" i="1"/>
  <c r="P335" i="1"/>
  <c r="P323" i="1"/>
  <c r="P311" i="1"/>
  <c r="P299" i="1"/>
  <c r="P287" i="1"/>
  <c r="P275" i="1"/>
  <c r="P263" i="1"/>
  <c r="P251" i="1"/>
  <c r="P239" i="1"/>
  <c r="P227" i="1"/>
  <c r="P215" i="1"/>
  <c r="P203" i="1"/>
  <c r="P191" i="1"/>
  <c r="P179" i="1"/>
  <c r="P167" i="1"/>
  <c r="P155" i="1"/>
  <c r="P143" i="1"/>
  <c r="P131" i="1"/>
  <c r="P119" i="1"/>
  <c r="P107" i="1"/>
  <c r="P95" i="1"/>
  <c r="P83" i="1"/>
  <c r="P71" i="1"/>
  <c r="P59" i="1"/>
  <c r="P47" i="1"/>
  <c r="P35" i="1"/>
  <c r="P23" i="1"/>
  <c r="P11" i="1"/>
  <c r="P2074" i="1"/>
  <c r="P2062" i="1"/>
  <c r="P2050" i="1"/>
  <c r="P2038" i="1"/>
  <c r="P2026" i="1"/>
  <c r="P2014" i="1"/>
  <c r="P2002" i="1"/>
  <c r="P1990" i="1"/>
  <c r="P1978" i="1"/>
  <c r="P1966" i="1"/>
  <c r="P1954" i="1"/>
  <c r="P1942" i="1"/>
  <c r="P1930" i="1"/>
  <c r="P1918" i="1"/>
  <c r="P1906" i="1"/>
  <c r="P1894" i="1"/>
  <c r="P1882" i="1"/>
  <c r="P1870" i="1"/>
  <c r="P1858" i="1"/>
  <c r="P1846" i="1"/>
  <c r="P1834" i="1"/>
  <c r="P1822" i="1"/>
  <c r="P1810" i="1"/>
  <c r="P1798" i="1"/>
  <c r="P1786" i="1"/>
  <c r="P1774" i="1"/>
  <c r="P1762" i="1"/>
  <c r="P1750" i="1"/>
  <c r="P1738" i="1"/>
  <c r="P1726" i="1"/>
  <c r="P1714" i="1"/>
  <c r="P1702" i="1"/>
  <c r="P1690" i="1"/>
  <c r="P1678" i="1"/>
  <c r="P1666" i="1"/>
  <c r="P1654" i="1"/>
  <c r="P1642" i="1"/>
  <c r="P1630" i="1"/>
  <c r="P1618" i="1"/>
  <c r="P1606" i="1"/>
  <c r="P1594" i="1"/>
  <c r="P1582" i="1"/>
  <c r="P1570" i="1"/>
  <c r="P1558" i="1"/>
  <c r="P1546" i="1"/>
  <c r="P1534" i="1"/>
  <c r="P1522" i="1"/>
  <c r="P1510" i="1"/>
  <c r="P1498" i="1"/>
  <c r="P1486" i="1"/>
  <c r="P1474" i="1"/>
  <c r="P1462" i="1"/>
  <c r="P1450" i="1"/>
  <c r="P1438" i="1"/>
  <c r="P1426" i="1"/>
  <c r="P1414" i="1"/>
  <c r="P1402" i="1"/>
  <c r="P1378" i="1"/>
  <c r="P1366" i="1"/>
  <c r="P1354" i="1"/>
  <c r="P1342" i="1"/>
  <c r="P1330" i="1"/>
  <c r="P1318" i="1"/>
  <c r="P1306" i="1"/>
  <c r="P1294" i="1"/>
  <c r="P1282" i="1"/>
  <c r="P1270" i="1"/>
  <c r="P1258" i="1"/>
  <c r="P1186" i="1"/>
  <c r="P1174" i="1"/>
  <c r="P1162" i="1"/>
  <c r="P1150" i="1"/>
  <c r="P1138" i="1"/>
  <c r="P1126" i="1"/>
  <c r="P1114" i="1"/>
  <c r="P1102" i="1"/>
  <c r="P1090" i="1"/>
  <c r="P1078" i="1"/>
  <c r="P1066" i="1"/>
  <c r="P1054" i="1"/>
  <c r="P1042" i="1"/>
  <c r="P1030" i="1"/>
  <c r="P1018" i="1"/>
  <c r="P1006" i="1"/>
  <c r="P994" i="1"/>
  <c r="P982" i="1"/>
  <c r="P970" i="1"/>
  <c r="P958" i="1"/>
  <c r="P946" i="1"/>
  <c r="P934" i="1"/>
  <c r="P922" i="1"/>
  <c r="P910" i="1"/>
  <c r="P898" i="1"/>
  <c r="P886" i="1"/>
  <c r="P874" i="1"/>
  <c r="P862" i="1"/>
  <c r="P850" i="1"/>
  <c r="P838" i="1"/>
  <c r="P826" i="1"/>
  <c r="P814" i="1"/>
  <c r="P802" i="1"/>
  <c r="P790" i="1"/>
  <c r="P778" i="1"/>
  <c r="P766" i="1"/>
  <c r="P754" i="1"/>
  <c r="P742" i="1"/>
  <c r="P730" i="1"/>
  <c r="P718" i="1"/>
  <c r="P1516" i="1"/>
  <c r="P722" i="1"/>
  <c r="P2109" i="1"/>
  <c r="P2097" i="1"/>
  <c r="P2085" i="1"/>
  <c r="P2073" i="1"/>
  <c r="P2061" i="1"/>
  <c r="P2049" i="1"/>
  <c r="P2037" i="1"/>
  <c r="P2025" i="1"/>
  <c r="P2013" i="1"/>
  <c r="P2001" i="1"/>
  <c r="P1989" i="1"/>
  <c r="P1977" i="1"/>
  <c r="P1965" i="1"/>
  <c r="P1953" i="1"/>
  <c r="P1941" i="1"/>
  <c r="P1929" i="1"/>
  <c r="P1917" i="1"/>
  <c r="P1905" i="1"/>
  <c r="P1893" i="1"/>
  <c r="P1881" i="1"/>
  <c r="P1869" i="1"/>
  <c r="P1857" i="1"/>
  <c r="P1845" i="1"/>
  <c r="P1833" i="1"/>
  <c r="P1821" i="1"/>
  <c r="P1809" i="1"/>
  <c r="P1797" i="1"/>
  <c r="P1785" i="1"/>
  <c r="P1773" i="1"/>
  <c r="P1761" i="1"/>
  <c r="P1749" i="1"/>
  <c r="P1737" i="1"/>
  <c r="P1725" i="1"/>
  <c r="P1713" i="1"/>
  <c r="P1701" i="1"/>
  <c r="P1689" i="1"/>
  <c r="P1677" i="1"/>
  <c r="P1665" i="1"/>
  <c r="P1653" i="1"/>
  <c r="P1641" i="1"/>
  <c r="P1629" i="1"/>
  <c r="P1617" i="1"/>
  <c r="P1605" i="1"/>
  <c r="P1593" i="1"/>
  <c r="P1581" i="1"/>
  <c r="P1569" i="1"/>
  <c r="P1557" i="1"/>
  <c r="P1545" i="1"/>
  <c r="P1533" i="1"/>
  <c r="P1521" i="1"/>
  <c r="P1509" i="1"/>
  <c r="P1497" i="1"/>
  <c r="P1485" i="1"/>
  <c r="P1473" i="1"/>
  <c r="P1461" i="1"/>
  <c r="P1449" i="1"/>
  <c r="P1437" i="1"/>
  <c r="P1425" i="1"/>
  <c r="P1413" i="1"/>
  <c r="P1401" i="1"/>
  <c r="P1377" i="1"/>
  <c r="P1365" i="1"/>
  <c r="P1353" i="1"/>
  <c r="P1341" i="1"/>
  <c r="P1329" i="1"/>
  <c r="P1317" i="1"/>
  <c r="P1305" i="1"/>
  <c r="P1293" i="1"/>
  <c r="P1281" i="1"/>
  <c r="P1269" i="1"/>
  <c r="P1257" i="1"/>
  <c r="P1185" i="1"/>
  <c r="P1173" i="1"/>
  <c r="P1161" i="1"/>
  <c r="P1149" i="1"/>
  <c r="P1137" i="1"/>
  <c r="P1125" i="1"/>
  <c r="P1113" i="1"/>
  <c r="P1101" i="1"/>
  <c r="P1089" i="1"/>
  <c r="P1053" i="1"/>
  <c r="P1041" i="1"/>
  <c r="P1029" i="1"/>
  <c r="P1017" i="1"/>
  <c r="P993" i="1"/>
  <c r="P981" i="1"/>
  <c r="P969" i="1"/>
  <c r="P957" i="1"/>
  <c r="P945" i="1"/>
  <c r="P933" i="1"/>
  <c r="P921" i="1"/>
  <c r="P909" i="1"/>
  <c r="P897" i="1"/>
  <c r="P885" i="1"/>
  <c r="P873" i="1"/>
  <c r="P861" i="1"/>
  <c r="P849" i="1"/>
  <c r="P837" i="1"/>
  <c r="P825" i="1"/>
  <c r="P813" i="1"/>
  <c r="P801" i="1"/>
  <c r="P789" i="1"/>
  <c r="P777" i="1"/>
  <c r="P765" i="1"/>
  <c r="P753" i="1"/>
  <c r="P741" i="1"/>
  <c r="P729" i="1"/>
  <c r="P717" i="1"/>
  <c r="P705" i="1"/>
  <c r="P693" i="1"/>
  <c r="P681" i="1"/>
  <c r="P669" i="1"/>
  <c r="P657" i="1"/>
  <c r="P645" i="1"/>
  <c r="P633" i="1"/>
  <c r="P621" i="1"/>
  <c r="P609" i="1"/>
  <c r="P597" i="1"/>
  <c r="P585" i="1"/>
  <c r="P573" i="1"/>
  <c r="P561" i="1"/>
  <c r="P549" i="1"/>
  <c r="P537" i="1"/>
  <c r="P525" i="1"/>
  <c r="P513" i="1"/>
  <c r="P501" i="1"/>
  <c r="P489" i="1"/>
  <c r="P477" i="1"/>
  <c r="P465" i="1"/>
  <c r="P453" i="1"/>
  <c r="P441" i="1"/>
  <c r="P429" i="1"/>
  <c r="P417" i="1"/>
  <c r="P405" i="1"/>
  <c r="P393" i="1"/>
  <c r="P381" i="1"/>
  <c r="P369" i="1"/>
  <c r="P357" i="1"/>
  <c r="P345" i="1"/>
  <c r="P333" i="1"/>
  <c r="P321" i="1"/>
  <c r="P309" i="1"/>
  <c r="P297" i="1"/>
  <c r="P285" i="1"/>
  <c r="P273" i="1"/>
  <c r="P261" i="1"/>
  <c r="P249" i="1"/>
  <c r="P237" i="1"/>
  <c r="P225" i="1"/>
  <c r="P213" i="1"/>
  <c r="P201" i="1"/>
  <c r="P189" i="1"/>
  <c r="P177" i="1"/>
  <c r="P165" i="1"/>
  <c r="P153" i="1"/>
  <c r="P141" i="1"/>
  <c r="P129" i="1"/>
  <c r="P117" i="1"/>
  <c r="P105" i="1"/>
  <c r="P93" i="1"/>
  <c r="P81" i="1"/>
  <c r="P69" i="1"/>
  <c r="P57" i="1"/>
  <c r="P45" i="1"/>
  <c r="P33" i="1"/>
  <c r="P21" i="1"/>
  <c r="P9" i="1"/>
  <c r="P2081" i="1"/>
  <c r="P1880" i="1"/>
  <c r="P1868" i="1"/>
  <c r="P1856" i="1"/>
  <c r="P1844" i="1"/>
  <c r="P1832" i="1"/>
  <c r="P1820" i="1"/>
  <c r="P1808" i="1"/>
  <c r="P1796" i="1"/>
  <c r="P1784" i="1"/>
  <c r="P1760" i="1"/>
  <c r="P1748" i="1"/>
  <c r="P1736" i="1"/>
  <c r="P1724" i="1"/>
  <c r="P1712" i="1"/>
  <c r="P1700" i="1"/>
  <c r="P1688" i="1"/>
  <c r="P1676" i="1"/>
  <c r="P1664" i="1"/>
  <c r="P1652" i="1"/>
  <c r="P1640" i="1"/>
  <c r="P1628" i="1"/>
  <c r="P1616" i="1"/>
  <c r="P1604" i="1"/>
  <c r="P1592" i="1"/>
  <c r="P1580" i="1"/>
  <c r="P1568" i="1"/>
  <c r="P1556" i="1"/>
  <c r="P1544" i="1"/>
  <c r="P1532" i="1"/>
  <c r="P1520" i="1"/>
  <c r="P1508" i="1"/>
  <c r="P1496" i="1"/>
  <c r="P1484" i="1"/>
  <c r="P1472" i="1"/>
  <c r="P1460" i="1"/>
  <c r="P1448" i="1"/>
  <c r="P1436" i="1"/>
  <c r="P1424" i="1"/>
  <c r="P1412" i="1"/>
  <c r="P1376" i="1"/>
  <c r="P1364" i="1"/>
  <c r="P1352" i="1"/>
  <c r="P1340" i="1"/>
  <c r="P1328" i="1"/>
  <c r="P1316" i="1"/>
  <c r="P1304" i="1"/>
  <c r="P1292" i="1"/>
  <c r="P1256" i="1"/>
  <c r="P1232" i="1"/>
  <c r="P1184" i="1"/>
  <c r="P1172" i="1"/>
  <c r="P1160" i="1"/>
  <c r="P1148" i="1"/>
  <c r="P1112" i="1"/>
  <c r="P1088" i="1"/>
  <c r="P1064" i="1"/>
  <c r="P1052" i="1"/>
  <c r="P1028" i="1"/>
  <c r="P1016" i="1"/>
  <c r="P1004" i="1"/>
  <c r="P992" i="1"/>
  <c r="P980" i="1"/>
  <c r="P968" i="1"/>
  <c r="P956" i="1"/>
  <c r="P944" i="1"/>
  <c r="P932" i="1"/>
  <c r="P920" i="1"/>
  <c r="P908" i="1"/>
  <c r="P896" i="1"/>
  <c r="P884" i="1"/>
  <c r="P872" i="1"/>
  <c r="P860" i="1"/>
  <c r="P848" i="1"/>
  <c r="P836" i="1"/>
  <c r="P824" i="1"/>
  <c r="P812" i="1"/>
  <c r="P800" i="1"/>
  <c r="P788" i="1"/>
  <c r="P776" i="1"/>
  <c r="P764" i="1"/>
  <c r="P752" i="1"/>
  <c r="P740" i="1"/>
  <c r="P728" i="1"/>
  <c r="P716" i="1"/>
  <c r="P704" i="1"/>
  <c r="P692" i="1"/>
  <c r="P680" i="1"/>
  <c r="P668" i="1"/>
  <c r="P656" i="1"/>
  <c r="P644" i="1"/>
  <c r="P632" i="1"/>
  <c r="P620" i="1"/>
  <c r="P608" i="1"/>
  <c r="P596" i="1"/>
  <c r="P584" i="1"/>
  <c r="P572" i="1"/>
  <c r="P560" i="1"/>
  <c r="P548" i="1"/>
  <c r="P536" i="1"/>
  <c r="P524" i="1"/>
  <c r="P512" i="1"/>
  <c r="P500" i="1"/>
  <c r="P488" i="1"/>
  <c r="P476" i="1"/>
  <c r="P464" i="1"/>
  <c r="P452" i="1"/>
  <c r="P440" i="1"/>
  <c r="P428" i="1"/>
  <c r="P416" i="1"/>
  <c r="P404" i="1"/>
  <c r="P392" i="1"/>
  <c r="P380" i="1"/>
  <c r="P368" i="1"/>
  <c r="P356" i="1"/>
  <c r="P344" i="1"/>
  <c r="P332" i="1"/>
  <c r="P320" i="1"/>
  <c r="P308" i="1"/>
  <c r="P296" i="1"/>
  <c r="P284" i="1"/>
  <c r="P272" i="1"/>
  <c r="P260" i="1"/>
  <c r="P248" i="1"/>
  <c r="P236" i="1"/>
  <c r="P224" i="1"/>
  <c r="P212" i="1"/>
  <c r="P200" i="1"/>
  <c r="P188" i="1"/>
  <c r="P176" i="1"/>
  <c r="P164" i="1"/>
  <c r="P152" i="1"/>
  <c r="P140" i="1"/>
  <c r="P128" i="1"/>
  <c r="P116" i="1"/>
  <c r="P104" i="1"/>
  <c r="P92" i="1"/>
  <c r="P80" i="1"/>
  <c r="P68" i="1"/>
  <c r="P56" i="1"/>
  <c r="P44" i="1"/>
  <c r="P32" i="1"/>
  <c r="P20" i="1"/>
  <c r="P8" i="1"/>
  <c r="P1576" i="1"/>
  <c r="P1504" i="1"/>
  <c r="P2323" i="1"/>
  <c r="P2311" i="1"/>
  <c r="P2299" i="1"/>
  <c r="P2287" i="1"/>
  <c r="P2275" i="1"/>
  <c r="P2263" i="1"/>
  <c r="P2251" i="1"/>
  <c r="P2239" i="1"/>
  <c r="P2227" i="1"/>
  <c r="P2215" i="1"/>
  <c r="P2203" i="1"/>
  <c r="P2191" i="1"/>
  <c r="P2179" i="1"/>
  <c r="P2167" i="1"/>
  <c r="P2155" i="1"/>
  <c r="P2143" i="1"/>
  <c r="P2131" i="1"/>
  <c r="P2119" i="1"/>
  <c r="P2107" i="1"/>
  <c r="P2095" i="1"/>
  <c r="P2083" i="1"/>
  <c r="P2071" i="1"/>
  <c r="P2059" i="1"/>
  <c r="P2047" i="1"/>
  <c r="P2035" i="1"/>
  <c r="P2023" i="1"/>
  <c r="P2011" i="1"/>
  <c r="P1999" i="1"/>
  <c r="P1987" i="1"/>
  <c r="P1939" i="1"/>
  <c r="P1927" i="1"/>
  <c r="P1915" i="1"/>
  <c r="P1903" i="1"/>
  <c r="P1855" i="1"/>
  <c r="P1843" i="1"/>
  <c r="P1831" i="1"/>
  <c r="P1819" i="1"/>
  <c r="P1807" i="1"/>
  <c r="K1711" i="1"/>
  <c r="L1711" i="1" s="1"/>
  <c r="K1639" i="1"/>
  <c r="L1639" i="1" s="1"/>
  <c r="P79" i="1"/>
  <c r="P67" i="1"/>
  <c r="P55" i="1"/>
  <c r="P306" i="1"/>
  <c r="P282" i="1"/>
  <c r="P270" i="1"/>
  <c r="P258" i="1"/>
  <c r="P246" i="1"/>
  <c r="P234" i="1"/>
  <c r="P222" i="1"/>
  <c r="P210" i="1"/>
  <c r="P198" i="1"/>
  <c r="P186" i="1"/>
  <c r="P174" i="1"/>
  <c r="P162" i="1"/>
  <c r="P138" i="1"/>
  <c r="P126" i="1"/>
  <c r="P114" i="1"/>
  <c r="P102" i="1"/>
  <c r="P90" i="1"/>
  <c r="P78" i="1"/>
  <c r="P66" i="1"/>
  <c r="P54" i="1"/>
  <c r="P42" i="1"/>
  <c r="P30" i="1"/>
  <c r="P18" i="1"/>
  <c r="P1564" i="1"/>
  <c r="P1492" i="1"/>
  <c r="P77" i="1"/>
  <c r="P65" i="1"/>
  <c r="P53" i="1"/>
  <c r="P41" i="1"/>
  <c r="P29" i="1"/>
  <c r="P2201" i="1"/>
  <c r="P1480" i="1"/>
  <c r="P1468" i="1"/>
  <c r="P1456" i="1"/>
  <c r="P1444" i="1"/>
  <c r="P1432" i="1"/>
  <c r="P1420" i="1"/>
  <c r="P1408" i="1"/>
  <c r="P1372" i="1"/>
  <c r="P1360" i="1"/>
  <c r="P1348" i="1"/>
  <c r="P1336" i="1"/>
  <c r="P1324" i="1"/>
  <c r="P1312" i="1"/>
  <c r="P1300" i="1"/>
  <c r="P1288" i="1"/>
  <c r="P1276" i="1"/>
  <c r="P1264" i="1"/>
  <c r="P1180" i="1"/>
  <c r="P1168" i="1"/>
  <c r="P1156" i="1"/>
  <c r="P1144" i="1"/>
  <c r="P1132" i="1"/>
  <c r="P1120" i="1"/>
  <c r="P1108" i="1"/>
  <c r="P1096" i="1"/>
  <c r="P1084" i="1"/>
  <c r="P1072" i="1"/>
  <c r="P1060" i="1"/>
  <c r="P1048" i="1"/>
  <c r="P1036" i="1"/>
  <c r="P1024" i="1"/>
  <c r="P1012" i="1"/>
  <c r="P1000" i="1"/>
  <c r="P988" i="1"/>
  <c r="P976" i="1"/>
  <c r="P964" i="1"/>
  <c r="P952" i="1"/>
  <c r="P940" i="1"/>
  <c r="P928" i="1"/>
  <c r="P916" i="1"/>
  <c r="P904" i="1"/>
  <c r="P892" i="1"/>
  <c r="P880" i="1"/>
  <c r="P868" i="1"/>
  <c r="P856" i="1"/>
  <c r="P844" i="1"/>
  <c r="P832" i="1"/>
  <c r="P820" i="1"/>
  <c r="P808" i="1"/>
  <c r="P796" i="1"/>
  <c r="P784" i="1"/>
  <c r="P772" i="1"/>
  <c r="P760" i="1"/>
  <c r="P748" i="1"/>
  <c r="P736" i="1"/>
  <c r="P724" i="1"/>
  <c r="P712" i="1"/>
  <c r="P700" i="1"/>
  <c r="P688" i="1"/>
  <c r="P676" i="1"/>
  <c r="P664" i="1"/>
  <c r="P652" i="1"/>
  <c r="P640" i="1"/>
  <c r="P628" i="1"/>
  <c r="P616" i="1"/>
  <c r="P592" i="1"/>
  <c r="P580" i="1"/>
  <c r="P568" i="1"/>
  <c r="P556" i="1"/>
  <c r="P544" i="1"/>
  <c r="P532" i="1"/>
  <c r="P520" i="1"/>
  <c r="P508" i="1"/>
  <c r="P496" i="1"/>
  <c r="P484" i="1"/>
  <c r="P472" i="1"/>
  <c r="P460" i="1"/>
  <c r="P448" i="1"/>
  <c r="P436" i="1"/>
  <c r="P424" i="1"/>
  <c r="P412" i="1"/>
  <c r="P400" i="1"/>
  <c r="P388" i="1"/>
  <c r="P376" i="1"/>
  <c r="P364" i="1"/>
  <c r="P352" i="1"/>
  <c r="P340" i="1"/>
  <c r="P328" i="1"/>
  <c r="P316" i="1"/>
  <c r="P304" i="1"/>
  <c r="P292" i="1"/>
  <c r="P280" i="1"/>
  <c r="P268" i="1"/>
  <c r="P256" i="1"/>
  <c r="P244" i="1"/>
  <c r="P232" i="1"/>
  <c r="P220" i="1"/>
  <c r="P208" i="1"/>
  <c r="P196" i="1"/>
  <c r="P184" i="1"/>
  <c r="P172" i="1"/>
  <c r="P160" i="1"/>
  <c r="P148" i="1"/>
  <c r="P136" i="1"/>
  <c r="P124" i="1"/>
  <c r="P112" i="1"/>
  <c r="P100" i="1"/>
  <c r="P88" i="1"/>
  <c r="P76" i="1"/>
  <c r="P64" i="1"/>
  <c r="P52" i="1"/>
  <c r="P40" i="1"/>
  <c r="P28" i="1"/>
  <c r="P16" i="1"/>
  <c r="P2419" i="1"/>
  <c r="P2407" i="1"/>
  <c r="P2395" i="1"/>
  <c r="P2383" i="1"/>
  <c r="P2371" i="1"/>
  <c r="P2359" i="1"/>
  <c r="P2347" i="1"/>
  <c r="P2335" i="1"/>
  <c r="P1552" i="1"/>
  <c r="P294" i="1"/>
  <c r="P710" i="1"/>
  <c r="P698" i="1"/>
  <c r="P686" i="1"/>
  <c r="P674" i="1"/>
  <c r="P662" i="1"/>
  <c r="P650" i="1"/>
  <c r="P638" i="1"/>
  <c r="P626" i="1"/>
  <c r="P614" i="1"/>
  <c r="P602" i="1"/>
  <c r="P590" i="1"/>
  <c r="P578" i="1"/>
  <c r="P566" i="1"/>
  <c r="P554" i="1"/>
  <c r="P542" i="1"/>
  <c r="P530" i="1"/>
  <c r="P518" i="1"/>
  <c r="P506" i="1"/>
  <c r="P494" i="1"/>
  <c r="P482" i="1"/>
  <c r="P470" i="1"/>
  <c r="P458" i="1"/>
  <c r="P446" i="1"/>
  <c r="P434" i="1"/>
  <c r="P422" i="1"/>
  <c r="P410" i="1"/>
  <c r="P398" i="1"/>
  <c r="P386" i="1"/>
  <c r="P374" i="1"/>
  <c r="P362" i="1"/>
  <c r="P350" i="1"/>
  <c r="P338" i="1"/>
  <c r="P326" i="1"/>
  <c r="P314" i="1"/>
  <c r="P302" i="1"/>
  <c r="P290" i="1"/>
  <c r="P278" i="1"/>
  <c r="P266" i="1"/>
  <c r="P254" i="1"/>
  <c r="P242" i="1"/>
  <c r="P230" i="1"/>
  <c r="P218" i="1"/>
  <c r="P206" i="1"/>
  <c r="P194" i="1"/>
  <c r="P182" i="1"/>
  <c r="P170" i="1"/>
  <c r="P158" i="1"/>
  <c r="P146" i="1"/>
  <c r="P134" i="1"/>
  <c r="P122" i="1"/>
  <c r="P110" i="1"/>
  <c r="P98" i="1"/>
  <c r="P86" i="1"/>
  <c r="P74" i="1"/>
  <c r="P62" i="1"/>
  <c r="P50" i="1"/>
  <c r="P38" i="1"/>
  <c r="P26" i="1"/>
  <c r="P14" i="1"/>
  <c r="P1540" i="1"/>
  <c r="P150" i="1"/>
  <c r="Y1244" i="1"/>
  <c r="Y1100" i="1"/>
  <c r="Y1040" i="1"/>
  <c r="Y1076" i="1"/>
  <c r="J2" i="2"/>
  <c r="Y1274" i="1"/>
  <c r="Y1190" i="1"/>
  <c r="Y1178" i="1"/>
  <c r="Y1154" i="1"/>
  <c r="Y1130" i="1"/>
  <c r="Y1268" i="1"/>
  <c r="Y1220" i="1"/>
  <c r="Y1124" i="1"/>
  <c r="Y2234" i="1"/>
  <c r="Y1136" i="1"/>
  <c r="Y2417" i="1"/>
  <c r="J3" i="2"/>
  <c r="Y2222" i="1"/>
  <c r="Y1280" i="1"/>
  <c r="Y1235" i="1"/>
  <c r="Y1187" i="1"/>
  <c r="Y1103" i="1"/>
  <c r="Y1091" i="1"/>
  <c r="Y1067" i="1"/>
  <c r="Y1043" i="1"/>
  <c r="Y1221" i="1"/>
  <c r="Y1077" i="1"/>
  <c r="Y1065" i="1"/>
  <c r="Y2026" i="1"/>
  <c r="Y1978" i="1"/>
  <c r="Y1282" i="1"/>
  <c r="Y1270" i="1"/>
  <c r="Y1258" i="1"/>
  <c r="Y1246" i="1"/>
  <c r="Y1234" i="1"/>
  <c r="Y1222" i="1"/>
  <c r="Y1210" i="1"/>
  <c r="Y1198" i="1"/>
  <c r="Y1186" i="1"/>
  <c r="Y1174" i="1"/>
  <c r="Y1162" i="1"/>
  <c r="Y1150" i="1"/>
  <c r="Y1138" i="1"/>
  <c r="Y1126" i="1"/>
  <c r="Y1114" i="1"/>
  <c r="Y1102" i="1"/>
  <c r="Y1090" i="1"/>
  <c r="Y1078" i="1"/>
  <c r="Y1066" i="1"/>
  <c r="Y1054" i="1"/>
  <c r="Y1042" i="1"/>
  <c r="Y1030" i="1"/>
  <c r="Y1018" i="1"/>
  <c r="Y1006" i="1"/>
  <c r="Y994" i="1"/>
  <c r="Y982" i="1"/>
  <c r="Y970" i="1"/>
  <c r="Y958" i="1"/>
  <c r="Y946" i="1"/>
  <c r="Y934" i="1"/>
  <c r="Y922" i="1"/>
  <c r="Y910" i="1"/>
  <c r="Y898" i="1"/>
  <c r="Y886" i="1"/>
  <c r="Y874" i="1"/>
  <c r="Y862" i="1"/>
  <c r="Y850" i="1"/>
  <c r="Y838" i="1"/>
  <c r="Y826" i="1"/>
  <c r="Y814" i="1"/>
  <c r="Y802" i="1"/>
  <c r="Y790" i="1"/>
  <c r="Y778" i="1"/>
  <c r="Y766" i="1"/>
  <c r="Y754" i="1"/>
  <c r="Y742" i="1"/>
  <c r="Y730" i="1"/>
  <c r="Y718" i="1"/>
  <c r="Y2062" i="1"/>
  <c r="Y2002" i="1"/>
  <c r="Y2121" i="1"/>
  <c r="Y2097" i="1"/>
  <c r="Y2085" i="1"/>
  <c r="Y2025" i="1"/>
  <c r="Y2001" i="1"/>
  <c r="Y1977" i="1"/>
  <c r="Y1281" i="1"/>
  <c r="Y1269" i="1"/>
  <c r="Y1257" i="1"/>
  <c r="Y1245" i="1"/>
  <c r="Y1233" i="1"/>
  <c r="Y1209" i="1"/>
  <c r="Y1197" i="1"/>
  <c r="Y1185" i="1"/>
  <c r="Y1173" i="1"/>
  <c r="Y1161" i="1"/>
  <c r="Y1149" i="1"/>
  <c r="Y1137" i="1"/>
  <c r="Y2038" i="1"/>
  <c r="Y2157" i="1"/>
  <c r="Y2133" i="1"/>
  <c r="Y2109" i="1"/>
  <c r="Y2061" i="1"/>
  <c r="Y2037" i="1"/>
  <c r="Y2013" i="1"/>
  <c r="Y1125" i="1"/>
  <c r="Y1113" i="1"/>
  <c r="Y1101" i="1"/>
  <c r="Y1089" i="1"/>
  <c r="Y1053" i="1"/>
  <c r="Y1041" i="1"/>
  <c r="Y1029" i="1"/>
  <c r="Y1017" i="1"/>
  <c r="Y1005" i="1"/>
  <c r="Y993" i="1"/>
  <c r="Y981" i="1"/>
  <c r="Y969" i="1"/>
  <c r="Y957" i="1"/>
  <c r="Y945" i="1"/>
  <c r="Y933" i="1"/>
  <c r="Y921" i="1"/>
  <c r="Y909" i="1"/>
  <c r="Y897" i="1"/>
  <c r="Y885" i="1"/>
  <c r="Y873" i="1"/>
  <c r="Y861" i="1"/>
  <c r="Y849" i="1"/>
  <c r="Y837" i="1"/>
  <c r="Y825" i="1"/>
  <c r="Y813" i="1"/>
  <c r="Y801" i="1"/>
  <c r="Y789" i="1"/>
  <c r="Y777" i="1"/>
  <c r="Y765" i="1"/>
  <c r="Y753" i="1"/>
  <c r="Y741" i="1"/>
  <c r="Y729" i="1"/>
  <c r="Y717" i="1"/>
  <c r="Y705" i="1"/>
  <c r="Y693" i="1"/>
  <c r="Y681" i="1"/>
  <c r="Y669" i="1"/>
  <c r="Y657" i="1"/>
  <c r="Y645" i="1"/>
  <c r="Y633" i="1"/>
  <c r="Y621" i="1"/>
  <c r="Y609" i="1"/>
  <c r="Y597" i="1"/>
  <c r="Y585" i="1"/>
  <c r="Y573" i="1"/>
  <c r="Y561" i="1"/>
  <c r="Y549" i="1"/>
  <c r="Y537" i="1"/>
  <c r="Y525" i="1"/>
  <c r="Y513" i="1"/>
  <c r="Y501" i="1"/>
  <c r="Y489" i="1"/>
  <c r="Y477" i="1"/>
  <c r="Y465" i="1"/>
  <c r="Y453" i="1"/>
  <c r="Y441" i="1"/>
  <c r="Y429" i="1"/>
  <c r="Y417" i="1"/>
  <c r="Y405" i="1"/>
  <c r="Y393" i="1"/>
  <c r="Y381" i="1"/>
  <c r="Y369" i="1"/>
  <c r="Y357" i="1"/>
  <c r="Y345" i="1"/>
  <c r="Y333" i="1"/>
  <c r="Y321" i="1"/>
  <c r="Y309" i="1"/>
  <c r="Y297" i="1"/>
  <c r="Y285" i="1"/>
  <c r="Y273" i="1"/>
  <c r="Y261" i="1"/>
  <c r="Y249" i="1"/>
  <c r="Y237" i="1"/>
  <c r="Y225" i="1"/>
  <c r="Y213" i="1"/>
  <c r="Y201" i="1"/>
  <c r="Y189" i="1"/>
  <c r="Y177" i="1"/>
  <c r="Y165" i="1"/>
  <c r="Y153" i="1"/>
  <c r="Y141" i="1"/>
  <c r="Y129" i="1"/>
  <c r="Y117" i="1"/>
  <c r="Y105" i="1"/>
  <c r="Y93" i="1"/>
  <c r="Y81" i="1"/>
  <c r="Y69" i="1"/>
  <c r="Y57" i="1"/>
  <c r="Y45" i="1"/>
  <c r="Y33" i="1"/>
  <c r="Y21" i="1"/>
  <c r="Y9" i="1"/>
  <c r="Y1868" i="1"/>
  <c r="Y1256" i="1"/>
  <c r="Y1232" i="1"/>
  <c r="Y1208" i="1"/>
  <c r="Y1196" i="1"/>
  <c r="Y1184" i="1"/>
  <c r="Y1172" i="1"/>
  <c r="Y1160" i="1"/>
  <c r="Y1148" i="1"/>
  <c r="Y1112" i="1"/>
  <c r="Y1088" i="1"/>
  <c r="Y1064" i="1"/>
  <c r="Y1052" i="1"/>
  <c r="Y1028" i="1"/>
  <c r="Y1016" i="1"/>
  <c r="Y1004" i="1"/>
  <c r="Y992" i="1"/>
  <c r="Y980" i="1"/>
  <c r="Y968" i="1"/>
  <c r="Y956" i="1"/>
  <c r="Y944" i="1"/>
  <c r="Y932" i="1"/>
  <c r="Y920" i="1"/>
  <c r="Y908" i="1"/>
  <c r="Y896" i="1"/>
  <c r="Y884" i="1"/>
  <c r="Y872" i="1"/>
  <c r="Y860" i="1"/>
  <c r="Y848" i="1"/>
  <c r="Y836" i="1"/>
  <c r="Y824" i="1"/>
  <c r="Y812" i="1"/>
  <c r="Y800" i="1"/>
  <c r="Y788" i="1"/>
  <c r="Y776" i="1"/>
  <c r="Y764" i="1"/>
  <c r="Y752" i="1"/>
  <c r="Y740" i="1"/>
  <c r="Y728" i="1"/>
  <c r="Y716" i="1"/>
  <c r="Y704" i="1"/>
  <c r="Y692" i="1"/>
  <c r="Y680" i="1"/>
  <c r="Y668" i="1"/>
  <c r="Y656" i="1"/>
  <c r="Y644" i="1"/>
  <c r="Y632" i="1"/>
  <c r="Y620" i="1"/>
  <c r="Y608" i="1"/>
  <c r="Y596" i="1"/>
  <c r="Y584" i="1"/>
  <c r="Y572" i="1"/>
  <c r="Y560" i="1"/>
  <c r="Y548" i="1"/>
  <c r="Y536" i="1"/>
  <c r="Y524" i="1"/>
  <c r="Y512" i="1"/>
  <c r="Y500" i="1"/>
  <c r="Y488" i="1"/>
  <c r="Y476" i="1"/>
  <c r="Y464" i="1"/>
  <c r="Y452" i="1"/>
  <c r="Y440" i="1"/>
  <c r="Y428" i="1"/>
  <c r="Y416" i="1"/>
  <c r="Y404" i="1"/>
  <c r="Y392" i="1"/>
  <c r="Y380" i="1"/>
  <c r="Y368" i="1"/>
  <c r="Y356" i="1"/>
  <c r="Y344" i="1"/>
  <c r="Y332" i="1"/>
  <c r="Y320" i="1"/>
  <c r="Y308" i="1"/>
  <c r="Y296" i="1"/>
  <c r="Y2406" i="1"/>
  <c r="Y2346" i="1"/>
  <c r="Y2274" i="1"/>
  <c r="Y2118" i="1"/>
  <c r="Y1194" i="1"/>
  <c r="Y1122" i="1"/>
  <c r="Y1038" i="1"/>
  <c r="Y966" i="1"/>
  <c r="Y882" i="1"/>
  <c r="Y786" i="1"/>
  <c r="Y690" i="1"/>
  <c r="Y606" i="1"/>
  <c r="Y534" i="1"/>
  <c r="Y474" i="1"/>
  <c r="Y366" i="1"/>
  <c r="Y2322" i="1"/>
  <c r="Y1278" i="1"/>
  <c r="Y1218" i="1"/>
  <c r="Y1134" i="1"/>
  <c r="Y1002" i="1"/>
  <c r="Y906" i="1"/>
  <c r="Y846" i="1"/>
  <c r="Y798" i="1"/>
  <c r="Y714" i="1"/>
  <c r="Y654" i="1"/>
  <c r="Y582" i="1"/>
  <c r="Y510" i="1"/>
  <c r="Y426" i="1"/>
  <c r="Y1276" i="1"/>
  <c r="Y1264" i="1"/>
  <c r="Y1252" i="1"/>
  <c r="Y1240" i="1"/>
  <c r="Y1228" i="1"/>
  <c r="Y1216" i="1"/>
  <c r="Y1204" i="1"/>
  <c r="Y1192" i="1"/>
  <c r="Y1180" i="1"/>
  <c r="Y1168" i="1"/>
  <c r="Y1156" i="1"/>
  <c r="Y1144" i="1"/>
  <c r="Y1132" i="1"/>
  <c r="Y1120" i="1"/>
  <c r="Y1108" i="1"/>
  <c r="Y1096" i="1"/>
  <c r="Y1084" i="1"/>
  <c r="Y1072" i="1"/>
  <c r="Y1060" i="1"/>
  <c r="Y1048" i="1"/>
  <c r="Y1036" i="1"/>
  <c r="Y1024" i="1"/>
  <c r="Y1012" i="1"/>
  <c r="Y1000" i="1"/>
  <c r="Y988" i="1"/>
  <c r="Y976" i="1"/>
  <c r="Y964" i="1"/>
  <c r="Y952" i="1"/>
  <c r="Y940" i="1"/>
  <c r="Y928" i="1"/>
  <c r="Y916" i="1"/>
  <c r="Y904" i="1"/>
  <c r="Y892" i="1"/>
  <c r="Y880" i="1"/>
  <c r="Y868" i="1"/>
  <c r="Y856" i="1"/>
  <c r="Y844" i="1"/>
  <c r="Y832" i="1"/>
  <c r="Y820" i="1"/>
  <c r="Y808" i="1"/>
  <c r="Y796" i="1"/>
  <c r="Y784" i="1"/>
  <c r="Y772" i="1"/>
  <c r="Y760" i="1"/>
  <c r="Y748" i="1"/>
  <c r="Y736" i="1"/>
  <c r="Y724" i="1"/>
  <c r="Y712" i="1"/>
  <c r="Y700" i="1"/>
  <c r="Y688" i="1"/>
  <c r="Y676" i="1"/>
  <c r="Y664" i="1"/>
  <c r="Y652" i="1"/>
  <c r="Y640" i="1"/>
  <c r="Y628" i="1"/>
  <c r="Y616" i="1"/>
  <c r="Y592" i="1"/>
  <c r="Y580" i="1"/>
  <c r="Y568" i="1"/>
  <c r="Y556" i="1"/>
  <c r="Y544" i="1"/>
  <c r="Y532" i="1"/>
  <c r="Y520" i="1"/>
  <c r="Y508" i="1"/>
  <c r="Y496" i="1"/>
  <c r="Y484" i="1"/>
  <c r="Y472" i="1"/>
  <c r="Y460" i="1"/>
  <c r="Y448" i="1"/>
  <c r="Y436" i="1"/>
  <c r="Y424" i="1"/>
  <c r="Y412" i="1"/>
  <c r="Y400" i="1"/>
  <c r="Y388" i="1"/>
  <c r="Y376" i="1"/>
  <c r="Y364" i="1"/>
  <c r="Y352" i="1"/>
  <c r="Y340" i="1"/>
  <c r="Y328" i="1"/>
  <c r="Y316" i="1"/>
  <c r="Y304" i="1"/>
  <c r="Y1206" i="1"/>
  <c r="Y1074" i="1"/>
  <c r="Y954" i="1"/>
  <c r="Y822" i="1"/>
  <c r="Y726" i="1"/>
  <c r="Y618" i="1"/>
  <c r="Y546" i="1"/>
  <c r="Y438" i="1"/>
  <c r="Y2223" i="1"/>
  <c r="Y1275" i="1"/>
  <c r="Y1263" i="1"/>
  <c r="Y1251" i="1"/>
  <c r="Y1239" i="1"/>
  <c r="Y1227" i="1"/>
  <c r="Y1215" i="1"/>
  <c r="Y1203" i="1"/>
  <c r="Y1191" i="1"/>
  <c r="Y1179" i="1"/>
  <c r="Y1167" i="1"/>
  <c r="Y1155" i="1"/>
  <c r="Y1143" i="1"/>
  <c r="Y1131" i="1"/>
  <c r="Y1119" i="1"/>
  <c r="Y1107" i="1"/>
  <c r="Y1095" i="1"/>
  <c r="Y1083" i="1"/>
  <c r="Y1071" i="1"/>
  <c r="Y1059" i="1"/>
  <c r="Y1047" i="1"/>
  <c r="Y1035" i="1"/>
  <c r="Y1023" i="1"/>
  <c r="Y1011" i="1"/>
  <c r="Y999" i="1"/>
  <c r="Y987" i="1"/>
  <c r="Y975" i="1"/>
  <c r="Y963" i="1"/>
  <c r="Y951" i="1"/>
  <c r="Y939" i="1"/>
  <c r="Y927" i="1"/>
  <c r="Y915" i="1"/>
  <c r="Y903" i="1"/>
  <c r="Y891" i="1"/>
  <c r="Y879" i="1"/>
  <c r="Y867" i="1"/>
  <c r="Y855" i="1"/>
  <c r="Y843" i="1"/>
  <c r="Y831" i="1"/>
  <c r="Y79" i="1"/>
  <c r="Y2238" i="1"/>
  <c r="Y1242" i="1"/>
  <c r="Y1170" i="1"/>
  <c r="Y1110" i="1"/>
  <c r="Y1050" i="1"/>
  <c r="Y990" i="1"/>
  <c r="Y918" i="1"/>
  <c r="Y834" i="1"/>
  <c r="Y750" i="1"/>
  <c r="Y666" i="1"/>
  <c r="Y570" i="1"/>
  <c r="Y498" i="1"/>
  <c r="Y450" i="1"/>
  <c r="Y390" i="1"/>
  <c r="Y1262" i="1"/>
  <c r="Y1250" i="1"/>
  <c r="Y1238" i="1"/>
  <c r="Y1226" i="1"/>
  <c r="Y1214" i="1"/>
  <c r="Y1202" i="1"/>
  <c r="Y1166" i="1"/>
  <c r="Y1142" i="1"/>
  <c r="Y1118" i="1"/>
  <c r="Y1106" i="1"/>
  <c r="Y1094" i="1"/>
  <c r="Y1082" i="1"/>
  <c r="Y1070" i="1"/>
  <c r="Y1058" i="1"/>
  <c r="Y1046" i="1"/>
  <c r="Y1034" i="1"/>
  <c r="Y1022" i="1"/>
  <c r="Y1010" i="1"/>
  <c r="Y998" i="1"/>
  <c r="Y986" i="1"/>
  <c r="Y974" i="1"/>
  <c r="Y962" i="1"/>
  <c r="Y950" i="1"/>
  <c r="Y938" i="1"/>
  <c r="Y926" i="1"/>
  <c r="Y914" i="1"/>
  <c r="Y902" i="1"/>
  <c r="Y890" i="1"/>
  <c r="Y878" i="1"/>
  <c r="Y866" i="1"/>
  <c r="Y854" i="1"/>
  <c r="Y842" i="1"/>
  <c r="Y830" i="1"/>
  <c r="Y818" i="1"/>
  <c r="Y806" i="1"/>
  <c r="Y794" i="1"/>
  <c r="Y782" i="1"/>
  <c r="Y770" i="1"/>
  <c r="Y758" i="1"/>
  <c r="Y746" i="1"/>
  <c r="Y734" i="1"/>
  <c r="Y722" i="1"/>
  <c r="Y710" i="1"/>
  <c r="Y698" i="1"/>
  <c r="Y686" i="1"/>
  <c r="Y674" i="1"/>
  <c r="Y662" i="1"/>
  <c r="Y650" i="1"/>
  <c r="Y638" i="1"/>
  <c r="Y626" i="1"/>
  <c r="Y614" i="1"/>
  <c r="Y602" i="1"/>
  <c r="Y590" i="1"/>
  <c r="Y578" i="1"/>
  <c r="Y566" i="1"/>
  <c r="Y554" i="1"/>
  <c r="Y542" i="1"/>
  <c r="Y530" i="1"/>
  <c r="Y518" i="1"/>
  <c r="Y506" i="1"/>
  <c r="Y494" i="1"/>
  <c r="Y482" i="1"/>
  <c r="Y470" i="1"/>
  <c r="Y458" i="1"/>
  <c r="Y446" i="1"/>
  <c r="Y434" i="1"/>
  <c r="Y422" i="1"/>
  <c r="Y410" i="1"/>
  <c r="Y398" i="1"/>
  <c r="Y386" i="1"/>
  <c r="Y374" i="1"/>
  <c r="Y362" i="1"/>
  <c r="Y350" i="1"/>
  <c r="Y338" i="1"/>
  <c r="Y326" i="1"/>
  <c r="Y314" i="1"/>
  <c r="Y55" i="1"/>
  <c r="Y1254" i="1"/>
  <c r="Y1182" i="1"/>
  <c r="Y1086" i="1"/>
  <c r="Y1014" i="1"/>
  <c r="Y930" i="1"/>
  <c r="Y870" i="1"/>
  <c r="Y774" i="1"/>
  <c r="Y678" i="1"/>
  <c r="Y630" i="1"/>
  <c r="Y522" i="1"/>
  <c r="Y462" i="1"/>
  <c r="Y402" i="1"/>
  <c r="Y2142" i="1"/>
  <c r="Y2235" i="1"/>
  <c r="Y2298" i="1"/>
  <c r="Y2214" i="1"/>
  <c r="Y1266" i="1"/>
  <c r="Y1158" i="1"/>
  <c r="Y1062" i="1"/>
  <c r="Y942" i="1"/>
  <c r="Y858" i="1"/>
  <c r="Y738" i="1"/>
  <c r="Y594" i="1"/>
  <c r="Y414" i="1"/>
  <c r="Y1584" i="1"/>
  <c r="Y1572" i="1"/>
  <c r="Y1560" i="1"/>
  <c r="Y1548" i="1"/>
  <c r="Y1536" i="1"/>
  <c r="Y1524" i="1"/>
  <c r="Y1440" i="1"/>
  <c r="Y1428" i="1"/>
  <c r="Y1416" i="1"/>
  <c r="Y1404" i="1"/>
  <c r="Y1392" i="1"/>
  <c r="Y1296" i="1"/>
  <c r="Y1284" i="1"/>
  <c r="Y1272" i="1"/>
  <c r="Y1260" i="1"/>
  <c r="Y1248" i="1"/>
  <c r="Y1236" i="1"/>
  <c r="Y1224" i="1"/>
  <c r="Y1212" i="1"/>
  <c r="Y1200" i="1"/>
  <c r="Y1188" i="1"/>
  <c r="Y1176" i="1"/>
  <c r="Y1164" i="1"/>
  <c r="Y1152" i="1"/>
  <c r="Y1140" i="1"/>
  <c r="Y1128" i="1"/>
  <c r="Y1116" i="1"/>
  <c r="Y1104" i="1"/>
  <c r="Y1092" i="1"/>
  <c r="Y1080" i="1"/>
  <c r="Y1068" i="1"/>
  <c r="Y1056" i="1"/>
  <c r="Y1044" i="1"/>
  <c r="Y1032" i="1"/>
  <c r="Y1020" i="1"/>
  <c r="Y1008" i="1"/>
  <c r="Y996" i="1"/>
  <c r="Y984" i="1"/>
  <c r="Y972" i="1"/>
  <c r="Y960" i="1"/>
  <c r="Y948" i="1"/>
  <c r="Y936" i="1"/>
  <c r="Y924" i="1"/>
  <c r="Y912" i="1"/>
  <c r="Y900" i="1"/>
  <c r="Y888" i="1"/>
  <c r="Y876" i="1"/>
  <c r="Y864" i="1"/>
  <c r="Y852" i="1"/>
  <c r="Y840" i="1"/>
  <c r="Y828" i="1"/>
  <c r="Y816" i="1"/>
  <c r="Y804" i="1"/>
  <c r="Y792" i="1"/>
  <c r="Y780" i="1"/>
  <c r="Y768" i="1"/>
  <c r="Y756" i="1"/>
  <c r="Y744" i="1"/>
  <c r="Y732" i="1"/>
  <c r="Y720" i="1"/>
  <c r="Y708" i="1"/>
  <c r="Y696" i="1"/>
  <c r="Y684" i="1"/>
  <c r="Y264" i="1"/>
  <c r="Y252" i="1"/>
  <c r="Y240" i="1"/>
  <c r="Y228" i="1"/>
  <c r="Y216" i="1"/>
  <c r="Y204" i="1"/>
  <c r="Y192" i="1"/>
  <c r="Y180" i="1"/>
  <c r="Y168" i="1"/>
  <c r="Y156" i="1"/>
  <c r="Y144" i="1"/>
  <c r="Y132" i="1"/>
  <c r="Y120" i="1"/>
  <c r="Y108" i="1"/>
  <c r="Y96" i="1"/>
  <c r="Y84" i="1"/>
  <c r="Y72" i="1"/>
  <c r="Y60" i="1"/>
  <c r="Y48" i="1"/>
  <c r="Y36" i="1"/>
  <c r="Y24" i="1"/>
  <c r="Y12" i="1"/>
  <c r="Y67" i="1"/>
  <c r="Y2370" i="1"/>
  <c r="Y2190" i="1"/>
  <c r="Y1230" i="1"/>
  <c r="Y1146" i="1"/>
  <c r="Y1098" i="1"/>
  <c r="Y1026" i="1"/>
  <c r="Y978" i="1"/>
  <c r="Y894" i="1"/>
  <c r="Y810" i="1"/>
  <c r="Y762" i="1"/>
  <c r="Y702" i="1"/>
  <c r="Y642" i="1"/>
  <c r="Y558" i="1"/>
  <c r="Y486" i="1"/>
  <c r="Y378" i="1"/>
  <c r="Y2243" i="1"/>
  <c r="Y2231" i="1"/>
  <c r="Y2219" i="1"/>
  <c r="Y2207" i="1"/>
  <c r="Y2159" i="1"/>
  <c r="Y2135" i="1"/>
  <c r="Y2111" i="1"/>
  <c r="Y2087" i="1"/>
  <c r="Y2063" i="1"/>
  <c r="Y2039" i="1"/>
  <c r="Y2027" i="1"/>
  <c r="Y2003" i="1"/>
  <c r="Y1979" i="1"/>
  <c r="Y1967" i="1"/>
  <c r="Y1283" i="1"/>
  <c r="Y1271" i="1"/>
  <c r="Y1259" i="1"/>
  <c r="Y1223" i="1"/>
  <c r="Y1199" i="1"/>
  <c r="Y1175" i="1"/>
  <c r="Y1163" i="1"/>
  <c r="Y1151" i="1"/>
  <c r="Y1139" i="1"/>
  <c r="Y1127" i="1"/>
  <c r="Y1115" i="1"/>
  <c r="Y1079" i="1"/>
  <c r="Y1055" i="1"/>
  <c r="Y1031" i="1"/>
  <c r="Y1019" i="1"/>
  <c r="Y1007" i="1"/>
  <c r="Y995" i="1"/>
  <c r="Y983" i="1"/>
  <c r="Y971" i="1"/>
  <c r="Y959" i="1"/>
  <c r="Y947" i="1"/>
  <c r="Y935" i="1"/>
  <c r="Y923" i="1"/>
  <c r="Y911" i="1"/>
  <c r="Y899" i="1"/>
  <c r="Y887" i="1"/>
  <c r="Y875" i="1"/>
  <c r="Y863" i="1"/>
  <c r="Y851" i="1"/>
  <c r="Y839" i="1"/>
  <c r="Y827" i="1"/>
  <c r="Y815" i="1"/>
  <c r="Y803" i="1"/>
  <c r="Y791" i="1"/>
  <c r="Y779" i="1"/>
  <c r="Y767" i="1"/>
  <c r="Y755" i="1"/>
  <c r="Y743" i="1"/>
  <c r="Y731" i="1"/>
  <c r="Y719" i="1"/>
  <c r="Y707" i="1"/>
  <c r="Y695" i="1"/>
  <c r="Y683" i="1"/>
  <c r="Y671" i="1"/>
  <c r="Y659" i="1"/>
  <c r="Y647" i="1"/>
  <c r="Y635" i="1"/>
  <c r="Y623" i="1"/>
  <c r="Y611" i="1"/>
  <c r="Y599" i="1"/>
  <c r="Y587" i="1"/>
  <c r="Y575" i="1"/>
  <c r="Y563" i="1"/>
  <c r="Y551" i="1"/>
  <c r="Y539" i="1"/>
  <c r="Y527" i="1"/>
  <c r="Y515" i="1"/>
  <c r="Y503" i="1"/>
  <c r="Y491" i="1"/>
  <c r="Y479" i="1"/>
  <c r="Y467" i="1"/>
  <c r="Y455" i="1"/>
  <c r="Y443" i="1"/>
  <c r="Y431" i="1"/>
  <c r="Y419" i="1"/>
  <c r="Y407" i="1"/>
  <c r="Y395" i="1"/>
  <c r="Y383" i="1"/>
  <c r="Y371" i="1"/>
  <c r="Y359" i="1"/>
  <c r="Y347" i="1"/>
  <c r="Y335" i="1"/>
  <c r="Y323" i="1"/>
  <c r="Y311" i="1"/>
  <c r="Y299" i="1"/>
  <c r="Y287" i="1"/>
  <c r="Y275" i="1"/>
  <c r="Y263" i="1"/>
  <c r="Y251" i="1"/>
  <c r="Y239" i="1"/>
  <c r="Y227" i="1"/>
  <c r="Y215" i="1"/>
  <c r="Y203" i="1"/>
  <c r="Y191" i="1"/>
  <c r="Y179" i="1"/>
  <c r="Y167" i="1"/>
  <c r="Y155" i="1"/>
  <c r="Y143" i="1"/>
  <c r="Y131" i="1"/>
  <c r="Y119" i="1"/>
  <c r="Y107" i="1"/>
  <c r="Y95" i="1"/>
  <c r="Y83" i="1"/>
  <c r="Y71" i="1"/>
  <c r="Y59" i="1"/>
  <c r="Y47" i="1"/>
  <c r="Y35" i="1"/>
  <c r="Y23" i="1"/>
  <c r="Y11" i="1"/>
  <c r="Y284" i="1"/>
  <c r="Y272" i="1"/>
  <c r="Y260" i="1"/>
  <c r="Y248" i="1"/>
  <c r="Y236" i="1"/>
  <c r="Y224" i="1"/>
  <c r="Y212" i="1"/>
  <c r="Y200" i="1"/>
  <c r="Y188" i="1"/>
  <c r="Y176" i="1"/>
  <c r="Y164" i="1"/>
  <c r="Y152" i="1"/>
  <c r="Y140" i="1"/>
  <c r="Y128" i="1"/>
  <c r="Y116" i="1"/>
  <c r="Y104" i="1"/>
  <c r="Y92" i="1"/>
  <c r="Y80" i="1"/>
  <c r="Y68" i="1"/>
  <c r="Y56" i="1"/>
  <c r="Y44" i="1"/>
  <c r="Y32" i="1"/>
  <c r="Y20" i="1"/>
  <c r="Y354" i="1"/>
  <c r="Y342" i="1"/>
  <c r="Y330" i="1"/>
  <c r="Y318" i="1"/>
  <c r="Y306" i="1"/>
  <c r="Y294" i="1"/>
  <c r="Y282" i="1"/>
  <c r="Y270" i="1"/>
  <c r="Y258" i="1"/>
  <c r="Y246" i="1"/>
  <c r="Y234" i="1"/>
  <c r="Y222" i="1"/>
  <c r="Y210" i="1"/>
  <c r="Y198" i="1"/>
  <c r="Y186" i="1"/>
  <c r="Y174" i="1"/>
  <c r="Y162" i="1"/>
  <c r="Y150" i="1"/>
  <c r="Y138" i="1"/>
  <c r="Y126" i="1"/>
  <c r="Y114" i="1"/>
  <c r="Y102" i="1"/>
  <c r="Y90" i="1"/>
  <c r="Y78" i="1"/>
  <c r="Y66" i="1"/>
  <c r="Y54" i="1"/>
  <c r="Y42" i="1"/>
  <c r="Y30" i="1"/>
  <c r="Y18" i="1"/>
  <c r="Y77" i="1"/>
  <c r="Y65" i="1"/>
  <c r="Y53" i="1"/>
  <c r="Y41" i="1"/>
  <c r="Y29" i="1"/>
  <c r="Y8" i="1"/>
  <c r="Y292" i="1"/>
  <c r="Y280" i="1"/>
  <c r="Y268" i="1"/>
  <c r="Y256" i="1"/>
  <c r="Y244" i="1"/>
  <c r="Y232" i="1"/>
  <c r="Y220" i="1"/>
  <c r="Y208" i="1"/>
  <c r="Y196" i="1"/>
  <c r="Y184" i="1"/>
  <c r="Y172" i="1"/>
  <c r="Y160" i="1"/>
  <c r="Y148" i="1"/>
  <c r="Y136" i="1"/>
  <c r="Y124" i="1"/>
  <c r="Y112" i="1"/>
  <c r="Y100" i="1"/>
  <c r="Y88" i="1"/>
  <c r="Y76" i="1"/>
  <c r="Y64" i="1"/>
  <c r="Y52" i="1"/>
  <c r="Y40" i="1"/>
  <c r="Y28" i="1"/>
  <c r="Y16" i="1"/>
  <c r="Y302" i="1"/>
  <c r="Y290" i="1"/>
  <c r="Y278" i="1"/>
  <c r="Y266" i="1"/>
  <c r="Y254" i="1"/>
  <c r="Y242" i="1"/>
  <c r="Y230" i="1"/>
  <c r="Y218" i="1"/>
  <c r="Y206" i="1"/>
  <c r="Y194" i="1"/>
  <c r="Y182" i="1"/>
  <c r="Y170" i="1"/>
  <c r="Y158" i="1"/>
  <c r="Y146" i="1"/>
  <c r="Y134" i="1"/>
  <c r="Y122" i="1"/>
  <c r="Y110" i="1"/>
  <c r="Y98" i="1"/>
  <c r="Y86" i="1"/>
  <c r="Y74" i="1"/>
  <c r="Y62" i="1"/>
  <c r="Y50" i="1"/>
  <c r="Y38" i="1"/>
  <c r="Y26" i="1"/>
  <c r="Y14" i="1"/>
  <c r="Y2371" i="1"/>
  <c r="Y2227" i="1"/>
  <c r="Y2059" i="1"/>
  <c r="Y2392" i="1"/>
  <c r="Y2308" i="1"/>
  <c r="Y2236" i="1"/>
  <c r="Y2152" i="1"/>
  <c r="Y2080" i="1"/>
  <c r="Y1984" i="1"/>
  <c r="Y1912" i="1"/>
  <c r="Y1852" i="1"/>
  <c r="Y1756" i="1"/>
  <c r="Y1672" i="1"/>
  <c r="Y1588" i="1"/>
  <c r="Y1492" i="1"/>
  <c r="Y1408" i="1"/>
  <c r="Y1300" i="1"/>
  <c r="Y2407" i="1"/>
  <c r="Y2263" i="1"/>
  <c r="Y2095" i="1"/>
  <c r="Y2356" i="1"/>
  <c r="Y2260" i="1"/>
  <c r="Y2164" i="1"/>
  <c r="Y2056" i="1"/>
  <c r="Y1948" i="1"/>
  <c r="Y1840" i="1"/>
  <c r="Y1744" i="1"/>
  <c r="Y1648" i="1"/>
  <c r="Y1564" i="1"/>
  <c r="Y1468" i="1"/>
  <c r="Y1360" i="1"/>
  <c r="Y2323" i="1"/>
  <c r="Y2203" i="1"/>
  <c r="Y2047" i="1"/>
  <c r="Y2344" i="1"/>
  <c r="Y2248" i="1"/>
  <c r="Y2116" i="1"/>
  <c r="Y1996" i="1"/>
  <c r="Y1888" i="1"/>
  <c r="Y1792" i="1"/>
  <c r="Y1732" i="1"/>
  <c r="Y1636" i="1"/>
  <c r="Y1552" i="1"/>
  <c r="Y1456" i="1"/>
  <c r="Y1372" i="1"/>
  <c r="Y1288" i="1"/>
  <c r="Y2299" i="1"/>
  <c r="Y2119" i="1"/>
  <c r="Y2332" i="1"/>
  <c r="Y2176" i="1"/>
  <c r="Y2008" i="1"/>
  <c r="Y1864" i="1"/>
  <c r="Y1696" i="1"/>
  <c r="Y1540" i="1"/>
  <c r="Y1384" i="1"/>
  <c r="AB2424" i="1"/>
  <c r="Z2424" i="1"/>
  <c r="Y2424" i="1"/>
  <c r="Y2364" i="1"/>
  <c r="Y2292" i="1"/>
  <c r="Y2220" i="1"/>
  <c r="Y2148" i="1"/>
  <c r="Y2088" i="1"/>
  <c r="Y2028" i="1"/>
  <c r="Y1980" i="1"/>
  <c r="Y1944" i="1"/>
  <c r="Y1896" i="1"/>
  <c r="Y1860" i="1"/>
  <c r="Y1824" i="1"/>
  <c r="Y1764" i="1"/>
  <c r="Y1728" i="1"/>
  <c r="Y1692" i="1"/>
  <c r="Y1668" i="1"/>
  <c r="Y1632" i="1"/>
  <c r="Y1620" i="1"/>
  <c r="Y1608" i="1"/>
  <c r="Y2395" i="1"/>
  <c r="Y2251" i="1"/>
  <c r="Y2107" i="1"/>
  <c r="AB2416" i="1"/>
  <c r="Z2416" i="1"/>
  <c r="Y2416" i="1"/>
  <c r="Y2320" i="1"/>
  <c r="Y2212" i="1"/>
  <c r="Y2128" i="1"/>
  <c r="Y2044" i="1"/>
  <c r="Y1960" i="1"/>
  <c r="Y1876" i="1"/>
  <c r="Y1780" i="1"/>
  <c r="Y1684" i="1"/>
  <c r="Y1600" i="1"/>
  <c r="Y1528" i="1"/>
  <c r="Y1444" i="1"/>
  <c r="Y1348" i="1"/>
  <c r="AB2412" i="1"/>
  <c r="Z2412" i="1"/>
  <c r="Y2412" i="1"/>
  <c r="Y2352" i="1"/>
  <c r="Y2304" i="1"/>
  <c r="Y2256" i="1"/>
  <c r="Y2208" i="1"/>
  <c r="Y2160" i="1"/>
  <c r="Y2124" i="1"/>
  <c r="Y2064" i="1"/>
  <c r="Y2040" i="1"/>
  <c r="Y1992" i="1"/>
  <c r="Y1968" i="1"/>
  <c r="Y1932" i="1"/>
  <c r="Y1908" i="1"/>
  <c r="Y1872" i="1"/>
  <c r="Y1836" i="1"/>
  <c r="Y1800" i="1"/>
  <c r="Y1776" i="1"/>
  <c r="Y1740" i="1"/>
  <c r="Y1704" i="1"/>
  <c r="Y1656" i="1"/>
  <c r="Y2383" i="1"/>
  <c r="Y2239" i="1"/>
  <c r="Y2023" i="1"/>
  <c r="Y2368" i="1"/>
  <c r="Y2284" i="1"/>
  <c r="Y2200" i="1"/>
  <c r="Y2104" i="1"/>
  <c r="Y2020" i="1"/>
  <c r="Y1924" i="1"/>
  <c r="Y1816" i="1"/>
  <c r="Y1720" i="1"/>
  <c r="Y1624" i="1"/>
  <c r="Y1516" i="1"/>
  <c r="Y1432" i="1"/>
  <c r="Y1336" i="1"/>
  <c r="Y2400" i="1"/>
  <c r="Y2316" i="1"/>
  <c r="Y2232" i="1"/>
  <c r="Y2172" i="1"/>
  <c r="Y2136" i="1"/>
  <c r="Y2100" i="1"/>
  <c r="Y2052" i="1"/>
  <c r="Y2004" i="1"/>
  <c r="Y1956" i="1"/>
  <c r="Y1920" i="1"/>
  <c r="Y1884" i="1"/>
  <c r="Y1848" i="1"/>
  <c r="Y1812" i="1"/>
  <c r="Y1788" i="1"/>
  <c r="Y1752" i="1"/>
  <c r="Y1716" i="1"/>
  <c r="Y1680" i="1"/>
  <c r="Y1644" i="1"/>
  <c r="Y2359" i="1"/>
  <c r="Y2215" i="1"/>
  <c r="Y2071" i="1"/>
  <c r="Y2404" i="1"/>
  <c r="Y2296" i="1"/>
  <c r="Y2224" i="1"/>
  <c r="Y2140" i="1"/>
  <c r="Y2068" i="1"/>
  <c r="Y1972" i="1"/>
  <c r="Y1900" i="1"/>
  <c r="Y1828" i="1"/>
  <c r="Y1768" i="1"/>
  <c r="Y1660" i="1"/>
  <c r="Y1576" i="1"/>
  <c r="Y1480" i="1"/>
  <c r="Y1396" i="1"/>
  <c r="Y1312" i="1"/>
  <c r="Y2388" i="1"/>
  <c r="Y2340" i="1"/>
  <c r="Y2280" i="1"/>
  <c r="Y2244" i="1"/>
  <c r="Y2184" i="1"/>
  <c r="Y2112" i="1"/>
  <c r="Y2016" i="1"/>
  <c r="AB2421" i="1"/>
  <c r="Z2421" i="1"/>
  <c r="Y2421" i="1"/>
  <c r="AB2409" i="1"/>
  <c r="Z2409" i="1"/>
  <c r="Y2409" i="1"/>
  <c r="Y2397" i="1"/>
  <c r="Y2373" i="1"/>
  <c r="Y2349" i="1"/>
  <c r="Y2325" i="1"/>
  <c r="Y2301" i="1"/>
  <c r="Y2289" i="1"/>
  <c r="Y2277" i="1"/>
  <c r="Y2265" i="1"/>
  <c r="Y2253" i="1"/>
  <c r="Y2241" i="1"/>
  <c r="Y2229" i="1"/>
  <c r="Y2217" i="1"/>
  <c r="Y2205" i="1"/>
  <c r="Y2193" i="1"/>
  <c r="Y2181" i="1"/>
  <c r="Y2169" i="1"/>
  <c r="Y2311" i="1"/>
  <c r="Y2191" i="1"/>
  <c r="Y2035" i="1"/>
  <c r="Y2380" i="1"/>
  <c r="Y2272" i="1"/>
  <c r="Y2188" i="1"/>
  <c r="Y2092" i="1"/>
  <c r="Y2032" i="1"/>
  <c r="Y1936" i="1"/>
  <c r="Y1804" i="1"/>
  <c r="Y1708" i="1"/>
  <c r="Y1612" i="1"/>
  <c r="Y1504" i="1"/>
  <c r="Y1420" i="1"/>
  <c r="Y1324" i="1"/>
  <c r="Y2376" i="1"/>
  <c r="Y2328" i="1"/>
  <c r="Y2268" i="1"/>
  <c r="Y2196" i="1"/>
  <c r="Y2076" i="1"/>
  <c r="Y2385" i="1"/>
  <c r="Y2361" i="1"/>
  <c r="Y2337" i="1"/>
  <c r="Y2313" i="1"/>
  <c r="Y2347" i="1"/>
  <c r="Y2287" i="1"/>
  <c r="Y2179" i="1"/>
  <c r="Y2155" i="1"/>
  <c r="Y2131" i="1"/>
  <c r="Y2011" i="1"/>
  <c r="Y1987" i="1"/>
  <c r="Y1927" i="1"/>
  <c r="Y1903" i="1"/>
  <c r="Y1831" i="1"/>
  <c r="Y1807" i="1"/>
  <c r="AB2419" i="1"/>
  <c r="Z2419" i="1"/>
  <c r="Y2419" i="1"/>
  <c r="Y2335" i="1"/>
  <c r="Y2275" i="1"/>
  <c r="Y2167" i="1"/>
  <c r="Y2143" i="1"/>
  <c r="Y2083" i="1"/>
  <c r="Y1999" i="1"/>
  <c r="Y1939" i="1"/>
  <c r="Y1915" i="1"/>
  <c r="Y1855" i="1"/>
  <c r="Y1843" i="1"/>
  <c r="Y1819" i="1"/>
  <c r="AB2418" i="1"/>
  <c r="Z2418" i="1"/>
  <c r="Y2070" i="1"/>
  <c r="Y2046" i="1"/>
  <c r="Y2022" i="1"/>
  <c r="Y1998" i="1"/>
  <c r="Y1974" i="1"/>
  <c r="Y1950" i="1"/>
  <c r="Y1938" i="1"/>
  <c r="Y1914" i="1"/>
  <c r="Y1890" i="1"/>
  <c r="Y1878" i="1"/>
  <c r="Y1854" i="1"/>
  <c r="Y1830" i="1"/>
  <c r="Y1806" i="1"/>
  <c r="Y1782" i="1"/>
  <c r="Y1758" i="1"/>
  <c r="Y1734" i="1"/>
  <c r="Y1710" i="1"/>
  <c r="Y1686" i="1"/>
  <c r="Y1674" i="1"/>
  <c r="Y1650" i="1"/>
  <c r="Y1626" i="1"/>
  <c r="Y1602" i="1"/>
  <c r="Y1578" i="1"/>
  <c r="Y1554" i="1"/>
  <c r="Y1530" i="1"/>
  <c r="Y1506" i="1"/>
  <c r="Y1482" i="1"/>
  <c r="Y1470" i="1"/>
  <c r="Y1446" i="1"/>
  <c r="Y1434" i="1"/>
  <c r="Y1422" i="1"/>
  <c r="Y1410" i="1"/>
  <c r="Y1398" i="1"/>
  <c r="Y1386" i="1"/>
  <c r="Y1374" i="1"/>
  <c r="Y1350" i="1"/>
  <c r="Y1326" i="1"/>
  <c r="Y1302" i="1"/>
  <c r="AB2417" i="1"/>
  <c r="Z2417" i="1"/>
  <c r="Y2201" i="1"/>
  <c r="Y2081" i="1"/>
  <c r="Y2418" i="1"/>
  <c r="Y2394" i="1"/>
  <c r="Y2382" i="1"/>
  <c r="Y2358" i="1"/>
  <c r="Y2334" i="1"/>
  <c r="Y2310" i="1"/>
  <c r="Y2286" i="1"/>
  <c r="Y2262" i="1"/>
  <c r="AB2415" i="1"/>
  <c r="Z2415" i="1"/>
  <c r="Y2151" i="1"/>
  <c r="Y2139" i="1"/>
  <c r="Y2127" i="1"/>
  <c r="Y2115" i="1"/>
  <c r="Y2103" i="1"/>
  <c r="Y2091" i="1"/>
  <c r="Y2079" i="1"/>
  <c r="Y2067" i="1"/>
  <c r="Y2055" i="1"/>
  <c r="Y2043" i="1"/>
  <c r="Y2031" i="1"/>
  <c r="Y2019" i="1"/>
  <c r="Y2007" i="1"/>
  <c r="Y1995" i="1"/>
  <c r="Y1983" i="1"/>
  <c r="Y1971" i="1"/>
  <c r="Y1959" i="1"/>
  <c r="Y1947" i="1"/>
  <c r="Y1935" i="1"/>
  <c r="Y1923" i="1"/>
  <c r="Y1911" i="1"/>
  <c r="Y1899" i="1"/>
  <c r="Y1887" i="1"/>
  <c r="Y1875" i="1"/>
  <c r="Y1863" i="1"/>
  <c r="Y1851" i="1"/>
  <c r="Y1839" i="1"/>
  <c r="Y1827" i="1"/>
  <c r="Y1815" i="1"/>
  <c r="Y1803" i="1"/>
  <c r="Y1791" i="1"/>
  <c r="Y1779" i="1"/>
  <c r="Y1767" i="1"/>
  <c r="Y1755" i="1"/>
  <c r="Y1743" i="1"/>
  <c r="Y1731" i="1"/>
  <c r="Y1719" i="1"/>
  <c r="Y1707" i="1"/>
  <c r="Y1695" i="1"/>
  <c r="Y1683" i="1"/>
  <c r="Y1671" i="1"/>
  <c r="Y1659" i="1"/>
  <c r="Y1647" i="1"/>
  <c r="Y1635" i="1"/>
  <c r="Y1623" i="1"/>
  <c r="Y1611" i="1"/>
  <c r="Y1599" i="1"/>
  <c r="Y1587" i="1"/>
  <c r="Y1575" i="1"/>
  <c r="Y1563" i="1"/>
  <c r="Y1551" i="1"/>
  <c r="Y1539" i="1"/>
  <c r="Y1527" i="1"/>
  <c r="Y1515" i="1"/>
  <c r="Y1503" i="1"/>
  <c r="Y1491" i="1"/>
  <c r="Y1467" i="1"/>
  <c r="Y1455" i="1"/>
  <c r="Y1443" i="1"/>
  <c r="Y1431" i="1"/>
  <c r="Y1419" i="1"/>
  <c r="Y1407" i="1"/>
  <c r="Y1395" i="1"/>
  <c r="Y1383" i="1"/>
  <c r="Y1371" i="1"/>
  <c r="Y1359" i="1"/>
  <c r="Y1347" i="1"/>
  <c r="Y1311" i="1"/>
  <c r="Y1299" i="1"/>
  <c r="Y1287" i="1"/>
  <c r="Y2247" i="1"/>
  <c r="Y2178" i="1"/>
  <c r="Y2094" i="1"/>
  <c r="AB2426" i="1"/>
  <c r="Z2426" i="1"/>
  <c r="Y2162" i="1"/>
  <c r="Y2138" i="1"/>
  <c r="Y2114" i="1"/>
  <c r="Y2078" i="1"/>
  <c r="Y2054" i="1"/>
  <c r="Y2030" i="1"/>
  <c r="Y2006" i="1"/>
  <c r="Y1982" i="1"/>
  <c r="Y1958" i="1"/>
  <c r="Y1934" i="1"/>
  <c r="Y1910" i="1"/>
  <c r="Y1886" i="1"/>
  <c r="Y1862" i="1"/>
  <c r="Y1826" i="1"/>
  <c r="Y1802" i="1"/>
  <c r="Y1778" i="1"/>
  <c r="Y1754" i="1"/>
  <c r="Y1730" i="1"/>
  <c r="Y1706" i="1"/>
  <c r="Y1682" i="1"/>
  <c r="Y1658" i="1"/>
  <c r="Y1634" i="1"/>
  <c r="Y1610" i="1"/>
  <c r="Y1574" i="1"/>
  <c r="Y1550" i="1"/>
  <c r="Y1526" i="1"/>
  <c r="Y1490" i="1"/>
  <c r="Y1478" i="1"/>
  <c r="Y1454" i="1"/>
  <c r="Y1430" i="1"/>
  <c r="Y1406" i="1"/>
  <c r="Y1382" i="1"/>
  <c r="Y1358" i="1"/>
  <c r="Y1322" i="1"/>
  <c r="Y1298" i="1"/>
  <c r="Y7" i="1"/>
  <c r="Y2415" i="1"/>
  <c r="Y2403" i="1"/>
  <c r="Y2391" i="1"/>
  <c r="Y2379" i="1"/>
  <c r="Y2367" i="1"/>
  <c r="Y2355" i="1"/>
  <c r="Y2343" i="1"/>
  <c r="Y2331" i="1"/>
  <c r="Y2319" i="1"/>
  <c r="Y2307" i="1"/>
  <c r="Y2295" i="1"/>
  <c r="Y2283" i="1"/>
  <c r="Y2271" i="1"/>
  <c r="Y2259" i="1"/>
  <c r="Y2246" i="1"/>
  <c r="AB2414" i="1"/>
  <c r="Z2414" i="1"/>
  <c r="Y2150" i="1"/>
  <c r="Y2126" i="1"/>
  <c r="Y2102" i="1"/>
  <c r="Y2090" i="1"/>
  <c r="Y2066" i="1"/>
  <c r="Y2042" i="1"/>
  <c r="Y2018" i="1"/>
  <c r="Y1994" i="1"/>
  <c r="Y1970" i="1"/>
  <c r="Y1946" i="1"/>
  <c r="Y1922" i="1"/>
  <c r="Y1898" i="1"/>
  <c r="Y1874" i="1"/>
  <c r="Y1850" i="1"/>
  <c r="Y1838" i="1"/>
  <c r="Y1814" i="1"/>
  <c r="Y1790" i="1"/>
  <c r="Y1766" i="1"/>
  <c r="Y1742" i="1"/>
  <c r="Y1718" i="1"/>
  <c r="Y1694" i="1"/>
  <c r="Y1670" i="1"/>
  <c r="Y1646" i="1"/>
  <c r="Y1622" i="1"/>
  <c r="Y1598" i="1"/>
  <c r="Y1586" i="1"/>
  <c r="Y1562" i="1"/>
  <c r="Y1538" i="1"/>
  <c r="Y1514" i="1"/>
  <c r="Y1502" i="1"/>
  <c r="Y1466" i="1"/>
  <c r="Y1442" i="1"/>
  <c r="Y1418" i="1"/>
  <c r="Y1394" i="1"/>
  <c r="Y1370" i="1"/>
  <c r="Y1346" i="1"/>
  <c r="Y1334" i="1"/>
  <c r="Y1310" i="1"/>
  <c r="Y1286" i="1"/>
  <c r="Y1849" i="1"/>
  <c r="Y1837" i="1"/>
  <c r="Y1825" i="1"/>
  <c r="Y1777" i="1"/>
  <c r="Y1765" i="1"/>
  <c r="Y1753" i="1"/>
  <c r="Y1681" i="1"/>
  <c r="Y1585" i="1"/>
  <c r="Y2426" i="1"/>
  <c r="Y2414" i="1"/>
  <c r="Y2402" i="1"/>
  <c r="Y2390" i="1"/>
  <c r="Y2378" i="1"/>
  <c r="Y2366" i="1"/>
  <c r="Y2354" i="1"/>
  <c r="Y2342" i="1"/>
  <c r="Y2330" i="1"/>
  <c r="Y2318" i="1"/>
  <c r="Y2306" i="1"/>
  <c r="Y2294" i="1"/>
  <c r="Y2282" i="1"/>
  <c r="Y2270" i="1"/>
  <c r="Y2258" i="1"/>
  <c r="Y2174" i="1"/>
  <c r="Y1380" i="1"/>
  <c r="AB2423" i="1"/>
  <c r="Z2423" i="1"/>
  <c r="Y1955" i="1"/>
  <c r="Y1931" i="1"/>
  <c r="Y1907" i="1"/>
  <c r="Y1883" i="1"/>
  <c r="Y1859" i="1"/>
  <c r="Y1835" i="1"/>
  <c r="Y1799" i="1"/>
  <c r="Y1775" i="1"/>
  <c r="Y1751" i="1"/>
  <c r="Y1727" i="1"/>
  <c r="Y1703" i="1"/>
  <c r="Y1679" i="1"/>
  <c r="Y1655" i="1"/>
  <c r="Y1619" i="1"/>
  <c r="Y1595" i="1"/>
  <c r="Y1571" i="1"/>
  <c r="Y1559" i="1"/>
  <c r="Y1535" i="1"/>
  <c r="Y1523" i="1"/>
  <c r="Y1511" i="1"/>
  <c r="Y1499" i="1"/>
  <c r="Y1487" i="1"/>
  <c r="Y1463" i="1"/>
  <c r="Y1451" i="1"/>
  <c r="Y1439" i="1"/>
  <c r="Y1427" i="1"/>
  <c r="Y1415" i="1"/>
  <c r="Y1403" i="1"/>
  <c r="Y1391" i="1"/>
  <c r="Y1379" i="1"/>
  <c r="Y1367" i="1"/>
  <c r="Y1355" i="1"/>
  <c r="Y1343" i="1"/>
  <c r="Y1331" i="1"/>
  <c r="Y1319" i="1"/>
  <c r="Y1307" i="1"/>
  <c r="Y1295" i="1"/>
  <c r="Y2255" i="1"/>
  <c r="Y2202" i="1"/>
  <c r="Y2154" i="1"/>
  <c r="Y1512" i="1"/>
  <c r="Y1368" i="1"/>
  <c r="AB2411" i="1"/>
  <c r="Z2411" i="1"/>
  <c r="Y1943" i="1"/>
  <c r="Y1919" i="1"/>
  <c r="Y1895" i="1"/>
  <c r="Y1871" i="1"/>
  <c r="Y1847" i="1"/>
  <c r="Y1823" i="1"/>
  <c r="Y1811" i="1"/>
  <c r="Y1787" i="1"/>
  <c r="Y1763" i="1"/>
  <c r="Y1739" i="1"/>
  <c r="Y1715" i="1"/>
  <c r="Y1691" i="1"/>
  <c r="Y1667" i="1"/>
  <c r="Y1643" i="1"/>
  <c r="Y1631" i="1"/>
  <c r="Y1607" i="1"/>
  <c r="Y1583" i="1"/>
  <c r="Y1547" i="1"/>
  <c r="Y1475" i="1"/>
  <c r="Y1954" i="1"/>
  <c r="Y1942" i="1"/>
  <c r="Y1930" i="1"/>
  <c r="Y1918" i="1"/>
  <c r="Y1906" i="1"/>
  <c r="Y1894" i="1"/>
  <c r="Y1882" i="1"/>
  <c r="Y1870" i="1"/>
  <c r="Y1858" i="1"/>
  <c r="Y1846" i="1"/>
  <c r="Y1834" i="1"/>
  <c r="Y1822" i="1"/>
  <c r="Y1810" i="1"/>
  <c r="Y1798" i="1"/>
  <c r="Y1786" i="1"/>
  <c r="Y1774" i="1"/>
  <c r="Y1762" i="1"/>
  <c r="Y1750" i="1"/>
  <c r="Y1738" i="1"/>
  <c r="Y1726" i="1"/>
  <c r="Y1714" i="1"/>
  <c r="Y1702" i="1"/>
  <c r="Y1690" i="1"/>
  <c r="Y1678" i="1"/>
  <c r="Y1666" i="1"/>
  <c r="Y1654" i="1"/>
  <c r="Y1642" i="1"/>
  <c r="Y1630" i="1"/>
  <c r="Y1618" i="1"/>
  <c r="Y1606" i="1"/>
  <c r="Y1594" i="1"/>
  <c r="Y1582" i="1"/>
  <c r="Y1570" i="1"/>
  <c r="Y1558" i="1"/>
  <c r="Y1546" i="1"/>
  <c r="Y1534" i="1"/>
  <c r="Y1522" i="1"/>
  <c r="Y1510" i="1"/>
  <c r="Y1498" i="1"/>
  <c r="Y1486" i="1"/>
  <c r="Y1474" i="1"/>
  <c r="Y1462" i="1"/>
  <c r="Y1450" i="1"/>
  <c r="Y1438" i="1"/>
  <c r="Y1426" i="1"/>
  <c r="Y1414" i="1"/>
  <c r="Y1402" i="1"/>
  <c r="Y1390" i="1"/>
  <c r="Y1378" i="1"/>
  <c r="Y1366" i="1"/>
  <c r="Y1354" i="1"/>
  <c r="Y1342" i="1"/>
  <c r="Y1330" i="1"/>
  <c r="Y1318" i="1"/>
  <c r="Y1306" i="1"/>
  <c r="Y1294" i="1"/>
  <c r="Y2423" i="1"/>
  <c r="Y2411" i="1"/>
  <c r="Y2399" i="1"/>
  <c r="Y2387" i="1"/>
  <c r="Y2375" i="1"/>
  <c r="Y2363" i="1"/>
  <c r="Y2351" i="1"/>
  <c r="Y2339" i="1"/>
  <c r="Y2327" i="1"/>
  <c r="Y2315" i="1"/>
  <c r="Y2303" i="1"/>
  <c r="Y2291" i="1"/>
  <c r="Y2279" i="1"/>
  <c r="Y2267" i="1"/>
  <c r="Y2186" i="1"/>
  <c r="Y2171" i="1"/>
  <c r="Y2051" i="1"/>
  <c r="Y1966" i="1"/>
  <c r="Y1500" i="1"/>
  <c r="Y1356" i="1"/>
  <c r="Y1965" i="1"/>
  <c r="Y1953" i="1"/>
  <c r="Y1941" i="1"/>
  <c r="Y1929" i="1"/>
  <c r="Y1917" i="1"/>
  <c r="Y1905" i="1"/>
  <c r="Y1893" i="1"/>
  <c r="Y1881" i="1"/>
  <c r="Y1869" i="1"/>
  <c r="Y1857" i="1"/>
  <c r="Y1845" i="1"/>
  <c r="Y1833" i="1"/>
  <c r="Y1821" i="1"/>
  <c r="Y1809" i="1"/>
  <c r="Y1797" i="1"/>
  <c r="Y1785" i="1"/>
  <c r="R1773" i="1"/>
  <c r="Z1773" i="1" s="1"/>
  <c r="Y1773" i="1"/>
  <c r="Y1761" i="1"/>
  <c r="Y1749" i="1"/>
  <c r="Y1737" i="1"/>
  <c r="Y1725" i="1"/>
  <c r="Y1713" i="1"/>
  <c r="Y1701" i="1"/>
  <c r="Y1689" i="1"/>
  <c r="Y1677" i="1"/>
  <c r="Y1665" i="1"/>
  <c r="Y1653" i="1"/>
  <c r="Y1641" i="1"/>
  <c r="Y1629" i="1"/>
  <c r="Y1617" i="1"/>
  <c r="Y1605" i="1"/>
  <c r="Y1593" i="1"/>
  <c r="Y1581" i="1"/>
  <c r="Y1569" i="1"/>
  <c r="Y1557" i="1"/>
  <c r="Y1545" i="1"/>
  <c r="Y1533" i="1"/>
  <c r="Y1521" i="1"/>
  <c r="Y1509" i="1"/>
  <c r="Y1497" i="1"/>
  <c r="Y1485" i="1"/>
  <c r="Y1473" i="1"/>
  <c r="Y1461" i="1"/>
  <c r="Y1449" i="1"/>
  <c r="Y1437" i="1"/>
  <c r="Y1425" i="1"/>
  <c r="Y1413" i="1"/>
  <c r="Y1401" i="1"/>
  <c r="Y1389" i="1"/>
  <c r="Y1377" i="1"/>
  <c r="Y1365" i="1"/>
  <c r="Y1353" i="1"/>
  <c r="Y1341" i="1"/>
  <c r="Y1329" i="1"/>
  <c r="Y1317" i="1"/>
  <c r="Y1305" i="1"/>
  <c r="Y1293" i="1"/>
  <c r="Y2130" i="1"/>
  <c r="Y2106" i="1"/>
  <c r="Y2050" i="1"/>
  <c r="Y1991" i="1"/>
  <c r="Y1488" i="1"/>
  <c r="Y1344" i="1"/>
  <c r="Y1856" i="1"/>
  <c r="Y1844" i="1"/>
  <c r="Y1832" i="1"/>
  <c r="Y1820" i="1"/>
  <c r="Y1808" i="1"/>
  <c r="Y1796" i="1"/>
  <c r="Y1784" i="1"/>
  <c r="Y1772" i="1"/>
  <c r="Y1760" i="1"/>
  <c r="Y1748" i="1"/>
  <c r="Y1736" i="1"/>
  <c r="Y1724" i="1"/>
  <c r="Y1712" i="1"/>
  <c r="Y1700" i="1"/>
  <c r="Y1688" i="1"/>
  <c r="Y1676" i="1"/>
  <c r="Y1664" i="1"/>
  <c r="Y1652" i="1"/>
  <c r="Y1640" i="1"/>
  <c r="Y1628" i="1"/>
  <c r="Y1616" i="1"/>
  <c r="Y1604" i="1"/>
  <c r="Y1592" i="1"/>
  <c r="Y1580" i="1"/>
  <c r="Y1568" i="1"/>
  <c r="Y1556" i="1"/>
  <c r="Y1544" i="1"/>
  <c r="Y1532" i="1"/>
  <c r="Y1520" i="1"/>
  <c r="Y1508" i="1"/>
  <c r="Y1496" i="1"/>
  <c r="Y1484" i="1"/>
  <c r="Y1472" i="1"/>
  <c r="Y1460" i="1"/>
  <c r="Y1448" i="1"/>
  <c r="Y1436" i="1"/>
  <c r="Y1424" i="1"/>
  <c r="Y1412" i="1"/>
  <c r="Y1400" i="1"/>
  <c r="Y1388" i="1"/>
  <c r="Y1376" i="1"/>
  <c r="Y1364" i="1"/>
  <c r="Y1352" i="1"/>
  <c r="Y1340" i="1"/>
  <c r="Y1328" i="1"/>
  <c r="Y1316" i="1"/>
  <c r="Y1304" i="1"/>
  <c r="Y1292" i="1"/>
  <c r="Y2226" i="1"/>
  <c r="Y2198" i="1"/>
  <c r="Y2183" i="1"/>
  <c r="Y2147" i="1"/>
  <c r="Y2075" i="1"/>
  <c r="Y2049" i="1"/>
  <c r="Y1990" i="1"/>
  <c r="Y1476" i="1"/>
  <c r="Y1332" i="1"/>
  <c r="Y2123" i="1"/>
  <c r="Y2099" i="1"/>
  <c r="Y2074" i="1"/>
  <c r="Y2015" i="1"/>
  <c r="Y1989" i="1"/>
  <c r="Y1880" i="1"/>
  <c r="Y1464" i="1"/>
  <c r="Y1320" i="1"/>
  <c r="Y2082" i="1"/>
  <c r="Y2058" i="1"/>
  <c r="Y2034" i="1"/>
  <c r="Y2010" i="1"/>
  <c r="Y1986" i="1"/>
  <c r="Y1962" i="1"/>
  <c r="Y1926" i="1"/>
  <c r="Y1902" i="1"/>
  <c r="Y1866" i="1"/>
  <c r="Y1842" i="1"/>
  <c r="Y1818" i="1"/>
  <c r="Y1794" i="1"/>
  <c r="Y1770" i="1"/>
  <c r="Y1746" i="1"/>
  <c r="Y1722" i="1"/>
  <c r="Y1698" i="1"/>
  <c r="Y1662" i="1"/>
  <c r="Y1638" i="1"/>
  <c r="Y1614" i="1"/>
  <c r="Y1590" i="1"/>
  <c r="Y1566" i="1"/>
  <c r="Y1542" i="1"/>
  <c r="Y1518" i="1"/>
  <c r="Y1494" i="1"/>
  <c r="Y1458" i="1"/>
  <c r="Y1362" i="1"/>
  <c r="Y1338" i="1"/>
  <c r="Y1314" i="1"/>
  <c r="Y1290" i="1"/>
  <c r="Y2250" i="1"/>
  <c r="Y2210" i="1"/>
  <c r="Y2195" i="1"/>
  <c r="Y2166" i="1"/>
  <c r="Y2145" i="1"/>
  <c r="Y2073" i="1"/>
  <c r="Y2014" i="1"/>
  <c r="Y1596" i="1"/>
  <c r="Y1452" i="1"/>
  <c r="Y1308" i="1"/>
  <c r="R2383" i="1"/>
  <c r="Z2383" i="1" s="1"/>
  <c r="R2275" i="1"/>
  <c r="Z2275" i="1" s="1"/>
  <c r="R2167" i="1"/>
  <c r="Z2167" i="1" s="1"/>
  <c r="R2071" i="1"/>
  <c r="Z2071" i="1" s="1"/>
  <c r="R1903" i="1"/>
  <c r="Z1903" i="1" s="1"/>
  <c r="R55" i="1"/>
  <c r="Z55" i="1" s="1"/>
  <c r="R2370" i="1"/>
  <c r="Z2370" i="1" s="1"/>
  <c r="R2262" i="1"/>
  <c r="Z2262" i="1" s="1"/>
  <c r="R2154" i="1"/>
  <c r="Z2154" i="1" s="1"/>
  <c r="R2106" i="1"/>
  <c r="Z2106" i="1" s="1"/>
  <c r="R2010" i="1"/>
  <c r="Z2010" i="1" s="1"/>
  <c r="R1962" i="1"/>
  <c r="Z1962" i="1" s="1"/>
  <c r="R1866" i="1"/>
  <c r="Z1866" i="1" s="1"/>
  <c r="R1770" i="1"/>
  <c r="Z1770" i="1" s="1"/>
  <c r="R1686" i="1"/>
  <c r="Z1686" i="1" s="1"/>
  <c r="R1566" i="1"/>
  <c r="Z1566" i="1" s="1"/>
  <c r="R1458" i="1"/>
  <c r="Z1458" i="1" s="1"/>
  <c r="R1374" i="1"/>
  <c r="Z1374" i="1" s="1"/>
  <c r="R1266" i="1"/>
  <c r="Z1266" i="1" s="1"/>
  <c r="R1170" i="1"/>
  <c r="Z1170" i="1" s="1"/>
  <c r="R1122" i="1"/>
  <c r="Z1122" i="1" s="1"/>
  <c r="R1038" i="1"/>
  <c r="Z1038" i="1" s="1"/>
  <c r="R954" i="1"/>
  <c r="Z954" i="1" s="1"/>
  <c r="R894" i="1"/>
  <c r="Z894" i="1" s="1"/>
  <c r="R810" i="1"/>
  <c r="Z810" i="1" s="1"/>
  <c r="R2404" i="1"/>
  <c r="Z2404" i="1" s="1"/>
  <c r="R2380" i="1"/>
  <c r="Z2380" i="1" s="1"/>
  <c r="R2356" i="1"/>
  <c r="Z2356" i="1" s="1"/>
  <c r="R2332" i="1"/>
  <c r="Z2332" i="1" s="1"/>
  <c r="R2296" i="1"/>
  <c r="Z2296" i="1" s="1"/>
  <c r="R2272" i="1"/>
  <c r="Z2272" i="1" s="1"/>
  <c r="R2248" i="1"/>
  <c r="Z2248" i="1" s="1"/>
  <c r="R2212" i="1"/>
  <c r="Z2212" i="1" s="1"/>
  <c r="R2188" i="1"/>
  <c r="Z2188" i="1" s="1"/>
  <c r="R2152" i="1"/>
  <c r="Z2152" i="1" s="1"/>
  <c r="R2128" i="1"/>
  <c r="Z2128" i="1" s="1"/>
  <c r="R2104" i="1"/>
  <c r="Z2104" i="1" s="1"/>
  <c r="R2092" i="1"/>
  <c r="Z2092" i="1" s="1"/>
  <c r="R2080" i="1"/>
  <c r="Z2080" i="1" s="1"/>
  <c r="R2056" i="1"/>
  <c r="Z2056" i="1" s="1"/>
  <c r="R2044" i="1"/>
  <c r="Z2044" i="1" s="1"/>
  <c r="R2032" i="1"/>
  <c r="Z2032" i="1" s="1"/>
  <c r="R2020" i="1"/>
  <c r="Z2020" i="1" s="1"/>
  <c r="R2008" i="1"/>
  <c r="Z2008" i="1" s="1"/>
  <c r="R1996" i="1"/>
  <c r="Z1996" i="1" s="1"/>
  <c r="R1984" i="1"/>
  <c r="Z1984" i="1" s="1"/>
  <c r="R1972" i="1"/>
  <c r="Z1972" i="1" s="1"/>
  <c r="R1960" i="1"/>
  <c r="Z1960" i="1" s="1"/>
  <c r="R1948" i="1"/>
  <c r="Z1948" i="1" s="1"/>
  <c r="R1936" i="1"/>
  <c r="Z1936" i="1" s="1"/>
  <c r="R1924" i="1"/>
  <c r="Z1924" i="1" s="1"/>
  <c r="R1912" i="1"/>
  <c r="Z1912" i="1" s="1"/>
  <c r="R1900" i="1"/>
  <c r="Z1900" i="1" s="1"/>
  <c r="R1888" i="1"/>
  <c r="Z1888" i="1" s="1"/>
  <c r="R1876" i="1"/>
  <c r="Z1876" i="1" s="1"/>
  <c r="R1864" i="1"/>
  <c r="Z1864" i="1" s="1"/>
  <c r="R1852" i="1"/>
  <c r="Z1852" i="1" s="1"/>
  <c r="R1840" i="1"/>
  <c r="Z1840" i="1" s="1"/>
  <c r="R1828" i="1"/>
  <c r="Z1828" i="1" s="1"/>
  <c r="R1816" i="1"/>
  <c r="Z1816" i="1" s="1"/>
  <c r="R1804" i="1"/>
  <c r="Z1804" i="1" s="1"/>
  <c r="R1792" i="1"/>
  <c r="Z1792" i="1" s="1"/>
  <c r="R1780" i="1"/>
  <c r="Z1780" i="1" s="1"/>
  <c r="R1768" i="1"/>
  <c r="Z1768" i="1" s="1"/>
  <c r="R1756" i="1"/>
  <c r="Z1756" i="1" s="1"/>
  <c r="R1744" i="1"/>
  <c r="Z1744" i="1" s="1"/>
  <c r="R1732" i="1"/>
  <c r="Z1732" i="1" s="1"/>
  <c r="R1720" i="1"/>
  <c r="Z1720" i="1" s="1"/>
  <c r="R1708" i="1"/>
  <c r="Z1708" i="1" s="1"/>
  <c r="R1696" i="1"/>
  <c r="Z1696" i="1" s="1"/>
  <c r="R1684" i="1"/>
  <c r="Z1684" i="1" s="1"/>
  <c r="R1672" i="1"/>
  <c r="Z1672" i="1" s="1"/>
  <c r="R1660" i="1"/>
  <c r="Z1660" i="1" s="1"/>
  <c r="R1648" i="1"/>
  <c r="Z1648" i="1" s="1"/>
  <c r="R1636" i="1"/>
  <c r="Z1636" i="1" s="1"/>
  <c r="R1624" i="1"/>
  <c r="Z1624" i="1" s="1"/>
  <c r="R1612" i="1"/>
  <c r="Z1612" i="1" s="1"/>
  <c r="R1600" i="1"/>
  <c r="Z1600" i="1" s="1"/>
  <c r="R1588" i="1"/>
  <c r="Z1588" i="1" s="1"/>
  <c r="R1576" i="1"/>
  <c r="Z1576" i="1" s="1"/>
  <c r="R1564" i="1"/>
  <c r="Z1564" i="1" s="1"/>
  <c r="R1552" i="1"/>
  <c r="Z1552" i="1" s="1"/>
  <c r="R1540" i="1"/>
  <c r="Z1540" i="1" s="1"/>
  <c r="R1528" i="1"/>
  <c r="Z1528" i="1" s="1"/>
  <c r="R1516" i="1"/>
  <c r="Z1516" i="1" s="1"/>
  <c r="R1504" i="1"/>
  <c r="Z1504" i="1" s="1"/>
  <c r="R1492" i="1"/>
  <c r="Z1492" i="1" s="1"/>
  <c r="R1480" i="1"/>
  <c r="Z1480" i="1" s="1"/>
  <c r="R1468" i="1"/>
  <c r="Z1468" i="1" s="1"/>
  <c r="R1456" i="1"/>
  <c r="Z1456" i="1" s="1"/>
  <c r="R1444" i="1"/>
  <c r="Z1444" i="1" s="1"/>
  <c r="R1432" i="1"/>
  <c r="Z1432" i="1" s="1"/>
  <c r="R1420" i="1"/>
  <c r="Z1420" i="1" s="1"/>
  <c r="R1408" i="1"/>
  <c r="Z1408" i="1" s="1"/>
  <c r="R1396" i="1"/>
  <c r="Z1396" i="1" s="1"/>
  <c r="R1384" i="1"/>
  <c r="Z1384" i="1" s="1"/>
  <c r="R1372" i="1"/>
  <c r="Z1372" i="1" s="1"/>
  <c r="R1360" i="1"/>
  <c r="Z1360" i="1" s="1"/>
  <c r="R1348" i="1"/>
  <c r="Z1348" i="1" s="1"/>
  <c r="R1336" i="1"/>
  <c r="Z1336" i="1" s="1"/>
  <c r="R1324" i="1"/>
  <c r="Z1324" i="1" s="1"/>
  <c r="R1312" i="1"/>
  <c r="Z1312" i="1" s="1"/>
  <c r="R1300" i="1"/>
  <c r="Z1300" i="1" s="1"/>
  <c r="R1288" i="1"/>
  <c r="Z1288" i="1" s="1"/>
  <c r="R1276" i="1"/>
  <c r="Z1276" i="1" s="1"/>
  <c r="R1264" i="1"/>
  <c r="Z1264" i="1" s="1"/>
  <c r="R1252" i="1"/>
  <c r="Z1252" i="1" s="1"/>
  <c r="R1240" i="1"/>
  <c r="Z1240" i="1" s="1"/>
  <c r="R1228" i="1"/>
  <c r="Z1228" i="1" s="1"/>
  <c r="R1216" i="1"/>
  <c r="Z1216" i="1" s="1"/>
  <c r="R1204" i="1"/>
  <c r="Z1204" i="1" s="1"/>
  <c r="R1192" i="1"/>
  <c r="Z1192" i="1" s="1"/>
  <c r="R1180" i="1"/>
  <c r="Z1180" i="1" s="1"/>
  <c r="R1168" i="1"/>
  <c r="Z1168" i="1" s="1"/>
  <c r="R1156" i="1"/>
  <c r="Z1156" i="1" s="1"/>
  <c r="R1144" i="1"/>
  <c r="Z1144" i="1" s="1"/>
  <c r="R1132" i="1"/>
  <c r="Z1132" i="1" s="1"/>
  <c r="R1120" i="1"/>
  <c r="Z1120" i="1" s="1"/>
  <c r="R1108" i="1"/>
  <c r="Z1108" i="1" s="1"/>
  <c r="R1096" i="1"/>
  <c r="Z1096" i="1" s="1"/>
  <c r="R1084" i="1"/>
  <c r="Z1084" i="1" s="1"/>
  <c r="R1072" i="1"/>
  <c r="Z1072" i="1" s="1"/>
  <c r="R1060" i="1"/>
  <c r="Z1060" i="1" s="1"/>
  <c r="R1048" i="1"/>
  <c r="Z1048" i="1" s="1"/>
  <c r="R1036" i="1"/>
  <c r="Z1036" i="1" s="1"/>
  <c r="R1024" i="1"/>
  <c r="Z1024" i="1" s="1"/>
  <c r="R1012" i="1"/>
  <c r="Z1012" i="1" s="1"/>
  <c r="R1000" i="1"/>
  <c r="Z1000" i="1" s="1"/>
  <c r="R988" i="1"/>
  <c r="Z988" i="1" s="1"/>
  <c r="R976" i="1"/>
  <c r="Z976" i="1" s="1"/>
  <c r="R964" i="1"/>
  <c r="Z964" i="1" s="1"/>
  <c r="R952" i="1"/>
  <c r="Z952" i="1" s="1"/>
  <c r="R940" i="1"/>
  <c r="Z940" i="1" s="1"/>
  <c r="R928" i="1"/>
  <c r="Z928" i="1" s="1"/>
  <c r="R2323" i="1"/>
  <c r="Z2323" i="1" s="1"/>
  <c r="R2227" i="1"/>
  <c r="Z2227" i="1" s="1"/>
  <c r="R2119" i="1"/>
  <c r="Z2119" i="1" s="1"/>
  <c r="R2011" i="1"/>
  <c r="Z2011" i="1" s="1"/>
  <c r="R1915" i="1"/>
  <c r="Z1915" i="1" s="1"/>
  <c r="R1819" i="1"/>
  <c r="Z1819" i="1" s="1"/>
  <c r="R2334" i="1"/>
  <c r="Z2334" i="1" s="1"/>
  <c r="R2250" i="1"/>
  <c r="Z2250" i="1" s="1"/>
  <c r="R2142" i="1"/>
  <c r="Z2142" i="1" s="1"/>
  <c r="R2094" i="1"/>
  <c r="Z2094" i="1" s="1"/>
  <c r="R1974" i="1"/>
  <c r="Z1974" i="1" s="1"/>
  <c r="R1854" i="1"/>
  <c r="Z1854" i="1" s="1"/>
  <c r="R1722" i="1"/>
  <c r="Z1722" i="1" s="1"/>
  <c r="R1614" i="1"/>
  <c r="Z1614" i="1" s="1"/>
  <c r="R1530" i="1"/>
  <c r="Z1530" i="1" s="1"/>
  <c r="R1410" i="1"/>
  <c r="Z1410" i="1" s="1"/>
  <c r="R1302" i="1"/>
  <c r="Z1302" i="1" s="1"/>
  <c r="R1218" i="1"/>
  <c r="Z1218" i="1" s="1"/>
  <c r="R1086" i="1"/>
  <c r="Z1086" i="1" s="1"/>
  <c r="R990" i="1"/>
  <c r="Z990" i="1" s="1"/>
  <c r="R918" i="1"/>
  <c r="Z918" i="1" s="1"/>
  <c r="R834" i="1"/>
  <c r="Z834" i="1" s="1"/>
  <c r="R2416" i="1"/>
  <c r="R2392" i="1"/>
  <c r="Z2392" i="1" s="1"/>
  <c r="R2368" i="1"/>
  <c r="Z2368" i="1" s="1"/>
  <c r="R2344" i="1"/>
  <c r="Z2344" i="1" s="1"/>
  <c r="R2320" i="1"/>
  <c r="Z2320" i="1" s="1"/>
  <c r="R2308" i="1"/>
  <c r="Z2308" i="1" s="1"/>
  <c r="R2284" i="1"/>
  <c r="Z2284" i="1" s="1"/>
  <c r="R2260" i="1"/>
  <c r="Z2260" i="1" s="1"/>
  <c r="R2236" i="1"/>
  <c r="Z2236" i="1" s="1"/>
  <c r="R2224" i="1"/>
  <c r="Z2224" i="1" s="1"/>
  <c r="R2200" i="1"/>
  <c r="Z2200" i="1" s="1"/>
  <c r="R2176" i="1"/>
  <c r="Z2176" i="1" s="1"/>
  <c r="R2164" i="1"/>
  <c r="Z2164" i="1" s="1"/>
  <c r="R2140" i="1"/>
  <c r="Z2140" i="1" s="1"/>
  <c r="R2116" i="1"/>
  <c r="Z2116" i="1" s="1"/>
  <c r="R2068" i="1"/>
  <c r="Z2068" i="1" s="1"/>
  <c r="R7" i="1"/>
  <c r="S7" i="1" s="1"/>
  <c r="R2415" i="1"/>
  <c r="R2403" i="1"/>
  <c r="Z2403" i="1" s="1"/>
  <c r="R2391" i="1"/>
  <c r="Z2391" i="1" s="1"/>
  <c r="R2379" i="1"/>
  <c r="Z2379" i="1" s="1"/>
  <c r="R2367" i="1"/>
  <c r="Z2367" i="1" s="1"/>
  <c r="R2355" i="1"/>
  <c r="Z2355" i="1" s="1"/>
  <c r="R2343" i="1"/>
  <c r="Z2343" i="1" s="1"/>
  <c r="R2331" i="1"/>
  <c r="Z2331" i="1" s="1"/>
  <c r="R2319" i="1"/>
  <c r="Z2319" i="1" s="1"/>
  <c r="R2307" i="1"/>
  <c r="Z2307" i="1" s="1"/>
  <c r="R2295" i="1"/>
  <c r="Z2295" i="1" s="1"/>
  <c r="R2283" i="1"/>
  <c r="Z2283" i="1" s="1"/>
  <c r="R2271" i="1"/>
  <c r="Z2271" i="1" s="1"/>
  <c r="R2259" i="1"/>
  <c r="Z2259" i="1" s="1"/>
  <c r="R2247" i="1"/>
  <c r="Z2247" i="1" s="1"/>
  <c r="R2235" i="1"/>
  <c r="Z2235" i="1" s="1"/>
  <c r="R2223" i="1"/>
  <c r="Z2223" i="1" s="1"/>
  <c r="R2151" i="1"/>
  <c r="Z2151" i="1" s="1"/>
  <c r="R2139" i="1"/>
  <c r="Z2139" i="1" s="1"/>
  <c r="R2127" i="1"/>
  <c r="Z2127" i="1" s="1"/>
  <c r="R2115" i="1"/>
  <c r="Z2115" i="1" s="1"/>
  <c r="R2103" i="1"/>
  <c r="Z2103" i="1" s="1"/>
  <c r="R2091" i="1"/>
  <c r="Z2091" i="1" s="1"/>
  <c r="R2079" i="1"/>
  <c r="Z2079" i="1" s="1"/>
  <c r="R2067" i="1"/>
  <c r="Z2067" i="1" s="1"/>
  <c r="R2055" i="1"/>
  <c r="Z2055" i="1" s="1"/>
  <c r="R2043" i="1"/>
  <c r="Z2043" i="1" s="1"/>
  <c r="R2031" i="1"/>
  <c r="Z2031" i="1" s="1"/>
  <c r="R2019" i="1"/>
  <c r="Z2019" i="1" s="1"/>
  <c r="R2007" i="1"/>
  <c r="Z2007" i="1" s="1"/>
  <c r="R1995" i="1"/>
  <c r="Z1995" i="1" s="1"/>
  <c r="R1983" i="1"/>
  <c r="Z1983" i="1" s="1"/>
  <c r="R1971" i="1"/>
  <c r="Z1971" i="1" s="1"/>
  <c r="R1959" i="1"/>
  <c r="Z1959" i="1" s="1"/>
  <c r="R1947" i="1"/>
  <c r="Z1947" i="1" s="1"/>
  <c r="R1935" i="1"/>
  <c r="Z1935" i="1" s="1"/>
  <c r="R1923" i="1"/>
  <c r="Z1923" i="1" s="1"/>
  <c r="R1911" i="1"/>
  <c r="Z1911" i="1" s="1"/>
  <c r="R1899" i="1"/>
  <c r="Z1899" i="1" s="1"/>
  <c r="R1887" i="1"/>
  <c r="Z1887" i="1" s="1"/>
  <c r="R1875" i="1"/>
  <c r="Z1875" i="1" s="1"/>
  <c r="R1863" i="1"/>
  <c r="Z1863" i="1" s="1"/>
  <c r="R1851" i="1"/>
  <c r="Z1851" i="1" s="1"/>
  <c r="R1839" i="1"/>
  <c r="Z1839" i="1" s="1"/>
  <c r="R1827" i="1"/>
  <c r="Z1827" i="1" s="1"/>
  <c r="R1815" i="1"/>
  <c r="Z1815" i="1" s="1"/>
  <c r="R1803" i="1"/>
  <c r="Z1803" i="1" s="1"/>
  <c r="R1791" i="1"/>
  <c r="Z1791" i="1" s="1"/>
  <c r="R1779" i="1"/>
  <c r="Z1779" i="1" s="1"/>
  <c r="R1767" i="1"/>
  <c r="Z1767" i="1" s="1"/>
  <c r="R1755" i="1"/>
  <c r="Z1755" i="1" s="1"/>
  <c r="R1743" i="1"/>
  <c r="Z1743" i="1" s="1"/>
  <c r="R1731" i="1"/>
  <c r="Z1731" i="1" s="1"/>
  <c r="R1719" i="1"/>
  <c r="Z1719" i="1" s="1"/>
  <c r="R1707" i="1"/>
  <c r="Z1707" i="1" s="1"/>
  <c r="R1695" i="1"/>
  <c r="Z1695" i="1" s="1"/>
  <c r="R1683" i="1"/>
  <c r="Z1683" i="1" s="1"/>
  <c r="R1671" i="1"/>
  <c r="Z1671" i="1" s="1"/>
  <c r="R1659" i="1"/>
  <c r="Z1659" i="1" s="1"/>
  <c r="R1647" i="1"/>
  <c r="Z1647" i="1" s="1"/>
  <c r="R1635" i="1"/>
  <c r="Z1635" i="1" s="1"/>
  <c r="R1623" i="1"/>
  <c r="Z1623" i="1" s="1"/>
  <c r="R1611" i="1"/>
  <c r="Z1611" i="1" s="1"/>
  <c r="R1599" i="1"/>
  <c r="Z1599" i="1" s="1"/>
  <c r="R1587" i="1"/>
  <c r="Z1587" i="1" s="1"/>
  <c r="R1575" i="1"/>
  <c r="Z1575" i="1" s="1"/>
  <c r="R1563" i="1"/>
  <c r="Z1563" i="1" s="1"/>
  <c r="R1551" i="1"/>
  <c r="Z1551" i="1" s="1"/>
  <c r="R1539" i="1"/>
  <c r="Z1539" i="1" s="1"/>
  <c r="R1527" i="1"/>
  <c r="Z1527" i="1" s="1"/>
  <c r="R1515" i="1"/>
  <c r="Z1515" i="1" s="1"/>
  <c r="R1503" i="1"/>
  <c r="Z1503" i="1" s="1"/>
  <c r="R1491" i="1"/>
  <c r="Z1491" i="1" s="1"/>
  <c r="R1467" i="1"/>
  <c r="Z1467" i="1" s="1"/>
  <c r="R1455" i="1"/>
  <c r="Z1455" i="1" s="1"/>
  <c r="R1443" i="1"/>
  <c r="Z1443" i="1" s="1"/>
  <c r="R1431" i="1"/>
  <c r="Z1431" i="1" s="1"/>
  <c r="R1419" i="1"/>
  <c r="Z1419" i="1" s="1"/>
  <c r="R1407" i="1"/>
  <c r="Z1407" i="1" s="1"/>
  <c r="R1395" i="1"/>
  <c r="Z1395" i="1" s="1"/>
  <c r="R1383" i="1"/>
  <c r="Z1383" i="1" s="1"/>
  <c r="R1371" i="1"/>
  <c r="Z1371" i="1" s="1"/>
  <c r="R1359" i="1"/>
  <c r="Z1359" i="1" s="1"/>
  <c r="R1347" i="1"/>
  <c r="Z1347" i="1" s="1"/>
  <c r="R1311" i="1"/>
  <c r="Z1311" i="1" s="1"/>
  <c r="R1299" i="1"/>
  <c r="Z1299" i="1" s="1"/>
  <c r="R1287" i="1"/>
  <c r="Z1287" i="1" s="1"/>
  <c r="R1275" i="1"/>
  <c r="Z1275" i="1" s="1"/>
  <c r="R1263" i="1"/>
  <c r="Z1263" i="1" s="1"/>
  <c r="R1251" i="1"/>
  <c r="Z1251" i="1" s="1"/>
  <c r="R1239" i="1"/>
  <c r="Z1239" i="1" s="1"/>
  <c r="R1227" i="1"/>
  <c r="Z1227" i="1" s="1"/>
  <c r="R1215" i="1"/>
  <c r="Z1215" i="1" s="1"/>
  <c r="R1203" i="1"/>
  <c r="Z1203" i="1" s="1"/>
  <c r="R1191" i="1"/>
  <c r="Z1191" i="1" s="1"/>
  <c r="R1179" i="1"/>
  <c r="Z1179" i="1" s="1"/>
  <c r="R1167" i="1"/>
  <c r="Z1167" i="1" s="1"/>
  <c r="R1155" i="1"/>
  <c r="Z1155" i="1" s="1"/>
  <c r="R1143" i="1"/>
  <c r="Z1143" i="1" s="1"/>
  <c r="R1131" i="1"/>
  <c r="Z1131" i="1" s="1"/>
  <c r="R2419" i="1"/>
  <c r="R2335" i="1"/>
  <c r="Z2335" i="1" s="1"/>
  <c r="R2251" i="1"/>
  <c r="Z2251" i="1" s="1"/>
  <c r="R2155" i="1"/>
  <c r="Z2155" i="1" s="1"/>
  <c r="R2059" i="1"/>
  <c r="Z2059" i="1" s="1"/>
  <c r="R1939" i="1"/>
  <c r="Z1939" i="1" s="1"/>
  <c r="R2382" i="1"/>
  <c r="Z2382" i="1" s="1"/>
  <c r="R2274" i="1"/>
  <c r="Z2274" i="1" s="1"/>
  <c r="R2166" i="1"/>
  <c r="Z2166" i="1" s="1"/>
  <c r="R2058" i="1"/>
  <c r="Z2058" i="1" s="1"/>
  <c r="R1938" i="1"/>
  <c r="Z1938" i="1" s="1"/>
  <c r="R1842" i="1"/>
  <c r="Z1842" i="1" s="1"/>
  <c r="R1758" i="1"/>
  <c r="Z1758" i="1" s="1"/>
  <c r="R1674" i="1"/>
  <c r="Z1674" i="1" s="1"/>
  <c r="R1542" i="1"/>
  <c r="Z1542" i="1" s="1"/>
  <c r="R1446" i="1"/>
  <c r="Z1446" i="1" s="1"/>
  <c r="R1362" i="1"/>
  <c r="Z1362" i="1" s="1"/>
  <c r="R1254" i="1"/>
  <c r="Z1254" i="1" s="1"/>
  <c r="R1194" i="1"/>
  <c r="Z1194" i="1" s="1"/>
  <c r="R1134" i="1"/>
  <c r="Z1134" i="1" s="1"/>
  <c r="R1050" i="1"/>
  <c r="Z1050" i="1" s="1"/>
  <c r="R966" i="1"/>
  <c r="Z966" i="1" s="1"/>
  <c r="R906" i="1"/>
  <c r="Z906" i="1" s="1"/>
  <c r="R846" i="1"/>
  <c r="Z846" i="1" s="1"/>
  <c r="R786" i="1"/>
  <c r="Z786" i="1" s="1"/>
  <c r="R2342" i="1"/>
  <c r="Z2342" i="1" s="1"/>
  <c r="R2246" i="1"/>
  <c r="Z2246" i="1" s="1"/>
  <c r="R2162" i="1"/>
  <c r="Z2162" i="1" s="1"/>
  <c r="R2078" i="1"/>
  <c r="Z2078" i="1" s="1"/>
  <c r="R2006" i="1"/>
  <c r="Z2006" i="1" s="1"/>
  <c r="R1958" i="1"/>
  <c r="Z1958" i="1" s="1"/>
  <c r="R1886" i="1"/>
  <c r="Z1886" i="1" s="1"/>
  <c r="R1850" i="1"/>
  <c r="Z1850" i="1" s="1"/>
  <c r="R1790" i="1"/>
  <c r="Z1790" i="1" s="1"/>
  <c r="R1754" i="1"/>
  <c r="Z1754" i="1" s="1"/>
  <c r="R1718" i="1"/>
  <c r="Z1718" i="1" s="1"/>
  <c r="R1670" i="1"/>
  <c r="Z1670" i="1" s="1"/>
  <c r="R1634" i="1"/>
  <c r="Z1634" i="1" s="1"/>
  <c r="R1574" i="1"/>
  <c r="Z1574" i="1" s="1"/>
  <c r="R1526" i="1"/>
  <c r="Z1526" i="1" s="1"/>
  <c r="R1502" i="1"/>
  <c r="Z1502" i="1" s="1"/>
  <c r="R1478" i="1"/>
  <c r="Z1478" i="1" s="1"/>
  <c r="R1454" i="1"/>
  <c r="Z1454" i="1" s="1"/>
  <c r="R1430" i="1"/>
  <c r="Z1430" i="1" s="1"/>
  <c r="R1406" i="1"/>
  <c r="Z1406" i="1" s="1"/>
  <c r="R1382" i="1"/>
  <c r="Z1382" i="1" s="1"/>
  <c r="R1358" i="1"/>
  <c r="Z1358" i="1" s="1"/>
  <c r="R1334" i="1"/>
  <c r="Z1334" i="1" s="1"/>
  <c r="R1310" i="1"/>
  <c r="Z1310" i="1" s="1"/>
  <c r="R1298" i="1"/>
  <c r="Z1298" i="1" s="1"/>
  <c r="R1286" i="1"/>
  <c r="Z1286" i="1" s="1"/>
  <c r="R1274" i="1"/>
  <c r="Z1274" i="1" s="1"/>
  <c r="R1262" i="1"/>
  <c r="Z1262" i="1" s="1"/>
  <c r="R1250" i="1"/>
  <c r="Z1250" i="1" s="1"/>
  <c r="R1238" i="1"/>
  <c r="Z1238" i="1" s="1"/>
  <c r="R1226" i="1"/>
  <c r="Z1226" i="1" s="1"/>
  <c r="R1202" i="1"/>
  <c r="Z1202" i="1" s="1"/>
  <c r="R1190" i="1"/>
  <c r="Z1190" i="1" s="1"/>
  <c r="R1178" i="1"/>
  <c r="Z1178" i="1" s="1"/>
  <c r="R1166" i="1"/>
  <c r="Z1166" i="1" s="1"/>
  <c r="R1154" i="1"/>
  <c r="Z1154" i="1" s="1"/>
  <c r="R1142" i="1"/>
  <c r="Z1142" i="1" s="1"/>
  <c r="R1130" i="1"/>
  <c r="Z1130" i="1" s="1"/>
  <c r="R1118" i="1"/>
  <c r="Z1118" i="1" s="1"/>
  <c r="R1106" i="1"/>
  <c r="Z1106" i="1" s="1"/>
  <c r="R1094" i="1"/>
  <c r="Z1094" i="1" s="1"/>
  <c r="R1082" i="1"/>
  <c r="Z1082" i="1" s="1"/>
  <c r="R1070" i="1"/>
  <c r="Z1070" i="1" s="1"/>
  <c r="R1058" i="1"/>
  <c r="Z1058" i="1" s="1"/>
  <c r="R1046" i="1"/>
  <c r="Z1046" i="1" s="1"/>
  <c r="R1034" i="1"/>
  <c r="Z1034" i="1" s="1"/>
  <c r="R1022" i="1"/>
  <c r="Z1022" i="1" s="1"/>
  <c r="R1010" i="1"/>
  <c r="Z1010" i="1" s="1"/>
  <c r="R998" i="1"/>
  <c r="Z998" i="1" s="1"/>
  <c r="R986" i="1"/>
  <c r="Z986" i="1" s="1"/>
  <c r="R974" i="1"/>
  <c r="Z974" i="1" s="1"/>
  <c r="R962" i="1"/>
  <c r="Z962" i="1" s="1"/>
  <c r="R950" i="1"/>
  <c r="Z950" i="1" s="1"/>
  <c r="R938" i="1"/>
  <c r="Z938" i="1" s="1"/>
  <c r="R926" i="1"/>
  <c r="Z926" i="1" s="1"/>
  <c r="R914" i="1"/>
  <c r="Z914" i="1" s="1"/>
  <c r="R902" i="1"/>
  <c r="Z902" i="1" s="1"/>
  <c r="R890" i="1"/>
  <c r="Z890" i="1" s="1"/>
  <c r="R878" i="1"/>
  <c r="Z878" i="1" s="1"/>
  <c r="R866" i="1"/>
  <c r="Z866" i="1" s="1"/>
  <c r="R854" i="1"/>
  <c r="Z854" i="1" s="1"/>
  <c r="R842" i="1"/>
  <c r="Z842" i="1" s="1"/>
  <c r="R830" i="1"/>
  <c r="Z830" i="1" s="1"/>
  <c r="R818" i="1"/>
  <c r="Z818" i="1" s="1"/>
  <c r="R806" i="1"/>
  <c r="Z806" i="1" s="1"/>
  <c r="R794" i="1"/>
  <c r="Z794" i="1" s="1"/>
  <c r="R782" i="1"/>
  <c r="Z782" i="1" s="1"/>
  <c r="R770" i="1"/>
  <c r="Z770" i="1" s="1"/>
  <c r="R758" i="1"/>
  <c r="Z758" i="1" s="1"/>
  <c r="R746" i="1"/>
  <c r="Z746" i="1" s="1"/>
  <c r="R734" i="1"/>
  <c r="Z734" i="1" s="1"/>
  <c r="R722" i="1"/>
  <c r="Z722" i="1" s="1"/>
  <c r="R710" i="1"/>
  <c r="Z710" i="1" s="1"/>
  <c r="R698" i="1"/>
  <c r="Z698" i="1" s="1"/>
  <c r="R686" i="1"/>
  <c r="Z686" i="1" s="1"/>
  <c r="R674" i="1"/>
  <c r="Z674" i="1" s="1"/>
  <c r="R662" i="1"/>
  <c r="Z662" i="1" s="1"/>
  <c r="R650" i="1"/>
  <c r="Z650" i="1" s="1"/>
  <c r="R638" i="1"/>
  <c r="Z638" i="1" s="1"/>
  <c r="R626" i="1"/>
  <c r="Z626" i="1" s="1"/>
  <c r="R614" i="1"/>
  <c r="Z614" i="1" s="1"/>
  <c r="R602" i="1"/>
  <c r="Z602" i="1" s="1"/>
  <c r="R590" i="1"/>
  <c r="Z590" i="1" s="1"/>
  <c r="R578" i="1"/>
  <c r="Z578" i="1" s="1"/>
  <c r="R566" i="1"/>
  <c r="Z566" i="1" s="1"/>
  <c r="R554" i="1"/>
  <c r="Z554" i="1" s="1"/>
  <c r="R542" i="1"/>
  <c r="Z542" i="1" s="1"/>
  <c r="R530" i="1"/>
  <c r="Z530" i="1" s="1"/>
  <c r="R518" i="1"/>
  <c r="Z518" i="1" s="1"/>
  <c r="R506" i="1"/>
  <c r="Z506" i="1" s="1"/>
  <c r="R494" i="1"/>
  <c r="Z494" i="1" s="1"/>
  <c r="R482" i="1"/>
  <c r="Z482" i="1" s="1"/>
  <c r="R470" i="1"/>
  <c r="Z470" i="1" s="1"/>
  <c r="R458" i="1"/>
  <c r="Z458" i="1" s="1"/>
  <c r="R446" i="1"/>
  <c r="Z446" i="1" s="1"/>
  <c r="R434" i="1"/>
  <c r="Z434" i="1" s="1"/>
  <c r="R422" i="1"/>
  <c r="Z422" i="1" s="1"/>
  <c r="R410" i="1"/>
  <c r="Z410" i="1" s="1"/>
  <c r="R398" i="1"/>
  <c r="Z398" i="1" s="1"/>
  <c r="R386" i="1"/>
  <c r="Z386" i="1" s="1"/>
  <c r="R374" i="1"/>
  <c r="Z374" i="1" s="1"/>
  <c r="R362" i="1"/>
  <c r="Z362" i="1" s="1"/>
  <c r="R350" i="1"/>
  <c r="Z350" i="1" s="1"/>
  <c r="R338" i="1"/>
  <c r="Z338" i="1" s="1"/>
  <c r="R326" i="1"/>
  <c r="Z326" i="1" s="1"/>
  <c r="R314" i="1"/>
  <c r="Z314" i="1" s="1"/>
  <c r="R302" i="1"/>
  <c r="Z302" i="1" s="1"/>
  <c r="R290" i="1"/>
  <c r="Z290" i="1" s="1"/>
  <c r="R278" i="1"/>
  <c r="Z278" i="1" s="1"/>
  <c r="R266" i="1"/>
  <c r="Z266" i="1" s="1"/>
  <c r="R254" i="1"/>
  <c r="Z254" i="1" s="1"/>
  <c r="R242" i="1"/>
  <c r="Z242" i="1" s="1"/>
  <c r="R230" i="1"/>
  <c r="Z230" i="1" s="1"/>
  <c r="R218" i="1"/>
  <c r="Z218" i="1" s="1"/>
  <c r="R206" i="1"/>
  <c r="Z206" i="1" s="1"/>
  <c r="R194" i="1"/>
  <c r="Z194" i="1" s="1"/>
  <c r="R182" i="1"/>
  <c r="Z182" i="1" s="1"/>
  <c r="R170" i="1"/>
  <c r="Z170" i="1" s="1"/>
  <c r="R158" i="1"/>
  <c r="Z158" i="1" s="1"/>
  <c r="R146" i="1"/>
  <c r="Z146" i="1" s="1"/>
  <c r="R134" i="1"/>
  <c r="Z134" i="1" s="1"/>
  <c r="R122" i="1"/>
  <c r="Z122" i="1" s="1"/>
  <c r="R110" i="1"/>
  <c r="Z110" i="1" s="1"/>
  <c r="R98" i="1"/>
  <c r="Z98" i="1" s="1"/>
  <c r="R86" i="1"/>
  <c r="Z86" i="1" s="1"/>
  <c r="R74" i="1"/>
  <c r="Z74" i="1" s="1"/>
  <c r="R62" i="1"/>
  <c r="Z62" i="1" s="1"/>
  <c r="R50" i="1"/>
  <c r="Z50" i="1" s="1"/>
  <c r="R38" i="1"/>
  <c r="Z38" i="1" s="1"/>
  <c r="R26" i="1"/>
  <c r="Z26" i="1" s="1"/>
  <c r="R14" i="1"/>
  <c r="Z14" i="1" s="1"/>
  <c r="R2311" i="1"/>
  <c r="Z2311" i="1" s="1"/>
  <c r="R2215" i="1"/>
  <c r="Z2215" i="1" s="1"/>
  <c r="R2083" i="1"/>
  <c r="Z2083" i="1" s="1"/>
  <c r="R1987" i="1"/>
  <c r="Z1987" i="1" s="1"/>
  <c r="R1807" i="1"/>
  <c r="Z1807" i="1" s="1"/>
  <c r="R2358" i="1"/>
  <c r="Z2358" i="1" s="1"/>
  <c r="R2226" i="1"/>
  <c r="Z2226" i="1" s="1"/>
  <c r="R2082" i="1"/>
  <c r="Z2082" i="1" s="1"/>
  <c r="R1950" i="1"/>
  <c r="Z1950" i="1" s="1"/>
  <c r="R1818" i="1"/>
  <c r="Z1818" i="1" s="1"/>
  <c r="R1698" i="1"/>
  <c r="Z1698" i="1" s="1"/>
  <c r="R1590" i="1"/>
  <c r="Z1590" i="1" s="1"/>
  <c r="R1518" i="1"/>
  <c r="Z1518" i="1" s="1"/>
  <c r="R1422" i="1"/>
  <c r="Z1422" i="1" s="1"/>
  <c r="R1350" i="1"/>
  <c r="Z1350" i="1" s="1"/>
  <c r="R1230" i="1"/>
  <c r="Z1230" i="1" s="1"/>
  <c r="R1062" i="1"/>
  <c r="Z1062" i="1" s="1"/>
  <c r="R822" i="1"/>
  <c r="Z822" i="1" s="1"/>
  <c r="R2390" i="1"/>
  <c r="Z2390" i="1" s="1"/>
  <c r="R2306" i="1"/>
  <c r="Z2306" i="1" s="1"/>
  <c r="R2210" i="1"/>
  <c r="Z2210" i="1" s="1"/>
  <c r="R2138" i="1"/>
  <c r="Z2138" i="1" s="1"/>
  <c r="R2066" i="1"/>
  <c r="Z2066" i="1" s="1"/>
  <c r="R1970" i="1"/>
  <c r="Z1970" i="1" s="1"/>
  <c r="R1910" i="1"/>
  <c r="Z1910" i="1" s="1"/>
  <c r="R1862" i="1"/>
  <c r="Z1862" i="1" s="1"/>
  <c r="R1814" i="1"/>
  <c r="Z1814" i="1" s="1"/>
  <c r="R1766" i="1"/>
  <c r="Z1766" i="1" s="1"/>
  <c r="R1730" i="1"/>
  <c r="Z1730" i="1" s="1"/>
  <c r="R1706" i="1"/>
  <c r="Z1706" i="1" s="1"/>
  <c r="R1682" i="1"/>
  <c r="Z1682" i="1" s="1"/>
  <c r="R1646" i="1"/>
  <c r="Z1646" i="1" s="1"/>
  <c r="R1622" i="1"/>
  <c r="Z1622" i="1" s="1"/>
  <c r="R1610" i="1"/>
  <c r="Z1610" i="1" s="1"/>
  <c r="R1598" i="1"/>
  <c r="Z1598" i="1" s="1"/>
  <c r="R1514" i="1"/>
  <c r="Z1514" i="1" s="1"/>
  <c r="R1490" i="1"/>
  <c r="Z1490" i="1" s="1"/>
  <c r="R1466" i="1"/>
  <c r="Z1466" i="1" s="1"/>
  <c r="R1442" i="1"/>
  <c r="Z1442" i="1" s="1"/>
  <c r="R1418" i="1"/>
  <c r="Z1418" i="1" s="1"/>
  <c r="R1394" i="1"/>
  <c r="Z1394" i="1" s="1"/>
  <c r="R1370" i="1"/>
  <c r="Z1370" i="1" s="1"/>
  <c r="R1346" i="1"/>
  <c r="Z1346" i="1" s="1"/>
  <c r="R1322" i="1"/>
  <c r="Z1322" i="1" s="1"/>
  <c r="R1214" i="1"/>
  <c r="Z1214" i="1" s="1"/>
  <c r="K2413" i="1"/>
  <c r="K2401" i="1"/>
  <c r="K2389" i="1"/>
  <c r="K2377" i="1"/>
  <c r="K2365" i="1"/>
  <c r="K2341" i="1"/>
  <c r="L2341" i="1" s="1"/>
  <c r="K2329" i="1"/>
  <c r="L2329" i="1" s="1"/>
  <c r="K2317" i="1"/>
  <c r="K2305" i="1"/>
  <c r="K2293" i="1"/>
  <c r="K2269" i="1"/>
  <c r="K2257" i="1"/>
  <c r="K2245" i="1"/>
  <c r="K2233" i="1"/>
  <c r="K2221" i="1"/>
  <c r="K2197" i="1"/>
  <c r="L2197" i="1" s="1"/>
  <c r="K2185" i="1"/>
  <c r="K2173" i="1"/>
  <c r="K2161" i="1"/>
  <c r="K2149" i="1"/>
  <c r="K2137" i="1"/>
  <c r="K2125" i="1"/>
  <c r="K2113" i="1"/>
  <c r="K2101" i="1"/>
  <c r="K2089" i="1"/>
  <c r="K2077" i="1"/>
  <c r="L2077" i="1" s="1"/>
  <c r="K2053" i="1"/>
  <c r="L2053" i="1" s="1"/>
  <c r="K2041" i="1"/>
  <c r="K2029" i="1"/>
  <c r="K2017" i="1"/>
  <c r="K2005" i="1"/>
  <c r="K1981" i="1"/>
  <c r="K1969" i="1"/>
  <c r="K1957" i="1"/>
  <c r="K1945" i="1"/>
  <c r="K1933" i="1"/>
  <c r="K1909" i="1"/>
  <c r="K1897" i="1"/>
  <c r="K1885" i="1"/>
  <c r="R1849" i="1"/>
  <c r="Z1849" i="1" s="1"/>
  <c r="R1837" i="1"/>
  <c r="Z1837" i="1" s="1"/>
  <c r="R1825" i="1"/>
  <c r="Z1825" i="1" s="1"/>
  <c r="R1777" i="1"/>
  <c r="Z1777" i="1" s="1"/>
  <c r="R1765" i="1"/>
  <c r="Z1765" i="1" s="1"/>
  <c r="R1753" i="1"/>
  <c r="Z1753" i="1" s="1"/>
  <c r="R1681" i="1"/>
  <c r="Z1681" i="1" s="1"/>
  <c r="R1585" i="1"/>
  <c r="Z1585" i="1" s="1"/>
  <c r="R2407" i="1"/>
  <c r="Z2407" i="1" s="1"/>
  <c r="R2299" i="1"/>
  <c r="Z2299" i="1" s="1"/>
  <c r="R2179" i="1"/>
  <c r="Z2179" i="1" s="1"/>
  <c r="R2095" i="1"/>
  <c r="Z2095" i="1" s="1"/>
  <c r="R2035" i="1"/>
  <c r="Z2035" i="1" s="1"/>
  <c r="R1855" i="1"/>
  <c r="Z1855" i="1" s="1"/>
  <c r="R67" i="1"/>
  <c r="Z67" i="1" s="1"/>
  <c r="R2394" i="1"/>
  <c r="Z2394" i="1" s="1"/>
  <c r="R2286" i="1"/>
  <c r="Z2286" i="1" s="1"/>
  <c r="R2178" i="1"/>
  <c r="Z2178" i="1" s="1"/>
  <c r="R2070" i="1"/>
  <c r="Z2070" i="1" s="1"/>
  <c r="R1914" i="1"/>
  <c r="Z1914" i="1" s="1"/>
  <c r="R1830" i="1"/>
  <c r="Z1830" i="1" s="1"/>
  <c r="R1746" i="1"/>
  <c r="Z1746" i="1" s="1"/>
  <c r="R1662" i="1"/>
  <c r="Z1662" i="1" s="1"/>
  <c r="R1578" i="1"/>
  <c r="Z1578" i="1" s="1"/>
  <c r="R1482" i="1"/>
  <c r="Z1482" i="1" s="1"/>
  <c r="R1386" i="1"/>
  <c r="Z1386" i="1" s="1"/>
  <c r="R1278" i="1"/>
  <c r="Z1278" i="1" s="1"/>
  <c r="R1182" i="1"/>
  <c r="Z1182" i="1" s="1"/>
  <c r="R1110" i="1"/>
  <c r="Z1110" i="1" s="1"/>
  <c r="R1026" i="1"/>
  <c r="Z1026" i="1" s="1"/>
  <c r="R942" i="1"/>
  <c r="Z942" i="1" s="1"/>
  <c r="R858" i="1"/>
  <c r="Z858" i="1" s="1"/>
  <c r="R2417" i="1"/>
  <c r="R2354" i="1"/>
  <c r="Z2354" i="1" s="1"/>
  <c r="R2282" i="1"/>
  <c r="Z2282" i="1" s="1"/>
  <c r="R2222" i="1"/>
  <c r="Z2222" i="1" s="1"/>
  <c r="R2174" i="1"/>
  <c r="Z2174" i="1" s="1"/>
  <c r="R2114" i="1"/>
  <c r="Z2114" i="1" s="1"/>
  <c r="R2054" i="1"/>
  <c r="Z2054" i="1" s="1"/>
  <c r="R1982" i="1"/>
  <c r="Z1982" i="1" s="1"/>
  <c r="R1946" i="1"/>
  <c r="Z1946" i="1" s="1"/>
  <c r="R1874" i="1"/>
  <c r="Z1874" i="1" s="1"/>
  <c r="R1838" i="1"/>
  <c r="Z1838" i="1" s="1"/>
  <c r="R1778" i="1"/>
  <c r="Z1778" i="1" s="1"/>
  <c r="R1742" i="1"/>
  <c r="Z1742" i="1" s="1"/>
  <c r="R1694" i="1"/>
  <c r="Z1694" i="1" s="1"/>
  <c r="R1658" i="1"/>
  <c r="Z1658" i="1" s="1"/>
  <c r="R1586" i="1"/>
  <c r="Z1586" i="1" s="1"/>
  <c r="R2412" i="1"/>
  <c r="R2400" i="1"/>
  <c r="Z2400" i="1" s="1"/>
  <c r="R2388" i="1"/>
  <c r="Z2388" i="1" s="1"/>
  <c r="R2376" i="1"/>
  <c r="Z2376" i="1" s="1"/>
  <c r="R2364" i="1"/>
  <c r="Z2364" i="1" s="1"/>
  <c r="R2352" i="1"/>
  <c r="Z2352" i="1" s="1"/>
  <c r="R2340" i="1"/>
  <c r="Z2340" i="1" s="1"/>
  <c r="R2328" i="1"/>
  <c r="Z2328" i="1" s="1"/>
  <c r="R2316" i="1"/>
  <c r="Z2316" i="1" s="1"/>
  <c r="R2304" i="1"/>
  <c r="Z2304" i="1" s="1"/>
  <c r="R2292" i="1"/>
  <c r="Z2292" i="1" s="1"/>
  <c r="R2280" i="1"/>
  <c r="Z2280" i="1" s="1"/>
  <c r="R2268" i="1"/>
  <c r="Z2268" i="1" s="1"/>
  <c r="R2256" i="1"/>
  <c r="Z2256" i="1" s="1"/>
  <c r="R2244" i="1"/>
  <c r="Z2244" i="1" s="1"/>
  <c r="R2232" i="1"/>
  <c r="Z2232" i="1" s="1"/>
  <c r="R2220" i="1"/>
  <c r="Z2220" i="1" s="1"/>
  <c r="R2208" i="1"/>
  <c r="Z2208" i="1" s="1"/>
  <c r="R2196" i="1"/>
  <c r="Z2196" i="1" s="1"/>
  <c r="R2184" i="1"/>
  <c r="Z2184" i="1" s="1"/>
  <c r="R2172" i="1"/>
  <c r="Z2172" i="1" s="1"/>
  <c r="R2160" i="1"/>
  <c r="Z2160" i="1" s="1"/>
  <c r="R2148" i="1"/>
  <c r="Z2148" i="1" s="1"/>
  <c r="R2136" i="1"/>
  <c r="Z2136" i="1" s="1"/>
  <c r="R2124" i="1"/>
  <c r="Z2124" i="1" s="1"/>
  <c r="R2112" i="1"/>
  <c r="Z2112" i="1" s="1"/>
  <c r="R2100" i="1"/>
  <c r="Z2100" i="1" s="1"/>
  <c r="R2088" i="1"/>
  <c r="Z2088" i="1" s="1"/>
  <c r="R2076" i="1"/>
  <c r="Z2076" i="1" s="1"/>
  <c r="R2064" i="1"/>
  <c r="Z2064" i="1" s="1"/>
  <c r="R2052" i="1"/>
  <c r="Z2052" i="1" s="1"/>
  <c r="R2040" i="1"/>
  <c r="Z2040" i="1" s="1"/>
  <c r="R2028" i="1"/>
  <c r="Z2028" i="1" s="1"/>
  <c r="R2016" i="1"/>
  <c r="Z2016" i="1" s="1"/>
  <c r="R2004" i="1"/>
  <c r="Z2004" i="1" s="1"/>
  <c r="R1992" i="1"/>
  <c r="Z1992" i="1" s="1"/>
  <c r="R1980" i="1"/>
  <c r="Z1980" i="1" s="1"/>
  <c r="R1968" i="1"/>
  <c r="Z1968" i="1" s="1"/>
  <c r="R1956" i="1"/>
  <c r="Z1956" i="1" s="1"/>
  <c r="R1944" i="1"/>
  <c r="Z1944" i="1" s="1"/>
  <c r="R1932" i="1"/>
  <c r="Z1932" i="1" s="1"/>
  <c r="R1920" i="1"/>
  <c r="Z1920" i="1" s="1"/>
  <c r="R1908" i="1"/>
  <c r="Z1908" i="1" s="1"/>
  <c r="R1896" i="1"/>
  <c r="Z1896" i="1" s="1"/>
  <c r="R1884" i="1"/>
  <c r="Z1884" i="1" s="1"/>
  <c r="R1872" i="1"/>
  <c r="Z1872" i="1" s="1"/>
  <c r="R1860" i="1"/>
  <c r="Z1860" i="1" s="1"/>
  <c r="R1848" i="1"/>
  <c r="Z1848" i="1" s="1"/>
  <c r="R1836" i="1"/>
  <c r="Z1836" i="1" s="1"/>
  <c r="R1824" i="1"/>
  <c r="Z1824" i="1" s="1"/>
  <c r="R1812" i="1"/>
  <c r="Z1812" i="1" s="1"/>
  <c r="R1800" i="1"/>
  <c r="Z1800" i="1" s="1"/>
  <c r="R1788" i="1"/>
  <c r="Z1788" i="1" s="1"/>
  <c r="R1776" i="1"/>
  <c r="Z1776" i="1" s="1"/>
  <c r="R1764" i="1"/>
  <c r="Z1764" i="1" s="1"/>
  <c r="R1752" i="1"/>
  <c r="Z1752" i="1" s="1"/>
  <c r="R1740" i="1"/>
  <c r="Z1740" i="1" s="1"/>
  <c r="R1728" i="1"/>
  <c r="Z1728" i="1" s="1"/>
  <c r="R1716" i="1"/>
  <c r="Z1716" i="1" s="1"/>
  <c r="R1704" i="1"/>
  <c r="Z1704" i="1" s="1"/>
  <c r="R1692" i="1"/>
  <c r="Z1692" i="1" s="1"/>
  <c r="R1680" i="1"/>
  <c r="Z1680" i="1" s="1"/>
  <c r="R1668" i="1"/>
  <c r="Z1668" i="1" s="1"/>
  <c r="R1656" i="1"/>
  <c r="Z1656" i="1" s="1"/>
  <c r="R1644" i="1"/>
  <c r="Z1644" i="1" s="1"/>
  <c r="R1632" i="1"/>
  <c r="Z1632" i="1" s="1"/>
  <c r="R1620" i="1"/>
  <c r="Z1620" i="1" s="1"/>
  <c r="R1608" i="1"/>
  <c r="Z1608" i="1" s="1"/>
  <c r="R1596" i="1"/>
  <c r="Z1596" i="1" s="1"/>
  <c r="R1584" i="1"/>
  <c r="Z1584" i="1" s="1"/>
  <c r="R1572" i="1"/>
  <c r="Z1572" i="1" s="1"/>
  <c r="R1560" i="1"/>
  <c r="Z1560" i="1" s="1"/>
  <c r="R1548" i="1"/>
  <c r="Z1548" i="1" s="1"/>
  <c r="R1536" i="1"/>
  <c r="Z1536" i="1" s="1"/>
  <c r="R1524" i="1"/>
  <c r="Z1524" i="1" s="1"/>
  <c r="R1512" i="1"/>
  <c r="Z1512" i="1" s="1"/>
  <c r="R1500" i="1"/>
  <c r="Z1500" i="1" s="1"/>
  <c r="R1488" i="1"/>
  <c r="Z1488" i="1" s="1"/>
  <c r="R1476" i="1"/>
  <c r="Z1476" i="1" s="1"/>
  <c r="R1464" i="1"/>
  <c r="Z1464" i="1" s="1"/>
  <c r="R1452" i="1"/>
  <c r="Z1452" i="1" s="1"/>
  <c r="R1440" i="1"/>
  <c r="Z1440" i="1" s="1"/>
  <c r="R1428" i="1"/>
  <c r="Z1428" i="1" s="1"/>
  <c r="R1416" i="1"/>
  <c r="Z1416" i="1" s="1"/>
  <c r="R1404" i="1"/>
  <c r="Z1404" i="1" s="1"/>
  <c r="R1392" i="1"/>
  <c r="Z1392" i="1" s="1"/>
  <c r="R1380" i="1"/>
  <c r="Z1380" i="1" s="1"/>
  <c r="R1368" i="1"/>
  <c r="Z1368" i="1" s="1"/>
  <c r="R1356" i="1"/>
  <c r="Z1356" i="1" s="1"/>
  <c r="R1344" i="1"/>
  <c r="Z1344" i="1" s="1"/>
  <c r="R1332" i="1"/>
  <c r="Z1332" i="1" s="1"/>
  <c r="R1320" i="1"/>
  <c r="Z1320" i="1" s="1"/>
  <c r="R1308" i="1"/>
  <c r="Z1308" i="1" s="1"/>
  <c r="R1296" i="1"/>
  <c r="Z1296" i="1" s="1"/>
  <c r="R1284" i="1"/>
  <c r="Z1284" i="1" s="1"/>
  <c r="R1272" i="1"/>
  <c r="Z1272" i="1" s="1"/>
  <c r="R1260" i="1"/>
  <c r="Z1260" i="1" s="1"/>
  <c r="R1248" i="1"/>
  <c r="Z1248" i="1" s="1"/>
  <c r="R1236" i="1"/>
  <c r="Z1236" i="1" s="1"/>
  <c r="R1224" i="1"/>
  <c r="Z1224" i="1" s="1"/>
  <c r="R1212" i="1"/>
  <c r="Z1212" i="1" s="1"/>
  <c r="R1200" i="1"/>
  <c r="Z1200" i="1" s="1"/>
  <c r="R1188" i="1"/>
  <c r="Z1188" i="1" s="1"/>
  <c r="R1176" i="1"/>
  <c r="Z1176" i="1" s="1"/>
  <c r="R1164" i="1"/>
  <c r="Z1164" i="1" s="1"/>
  <c r="R1152" i="1"/>
  <c r="Z1152" i="1" s="1"/>
  <c r="R1140" i="1"/>
  <c r="Z1140" i="1" s="1"/>
  <c r="R1128" i="1"/>
  <c r="Z1128" i="1" s="1"/>
  <c r="R1116" i="1"/>
  <c r="Z1116" i="1" s="1"/>
  <c r="R1104" i="1"/>
  <c r="Z1104" i="1" s="1"/>
  <c r="R1092" i="1"/>
  <c r="Z1092" i="1" s="1"/>
  <c r="R1080" i="1"/>
  <c r="Z1080" i="1" s="1"/>
  <c r="R1068" i="1"/>
  <c r="Z1068" i="1" s="1"/>
  <c r="R1056" i="1"/>
  <c r="Z1056" i="1" s="1"/>
  <c r="R1044" i="1"/>
  <c r="Z1044" i="1" s="1"/>
  <c r="R1032" i="1"/>
  <c r="Z1032" i="1" s="1"/>
  <c r="R1020" i="1"/>
  <c r="Z1020" i="1" s="1"/>
  <c r="R1008" i="1"/>
  <c r="Z1008" i="1" s="1"/>
  <c r="R996" i="1"/>
  <c r="Z996" i="1" s="1"/>
  <c r="R984" i="1"/>
  <c r="Z984" i="1" s="1"/>
  <c r="R972" i="1"/>
  <c r="Z972" i="1" s="1"/>
  <c r="R960" i="1"/>
  <c r="Z960" i="1" s="1"/>
  <c r="R948" i="1"/>
  <c r="Z948" i="1" s="1"/>
  <c r="R936" i="1"/>
  <c r="Z936" i="1" s="1"/>
  <c r="R924" i="1"/>
  <c r="Z924" i="1" s="1"/>
  <c r="R912" i="1"/>
  <c r="Z912" i="1" s="1"/>
  <c r="R900" i="1"/>
  <c r="Z900" i="1" s="1"/>
  <c r="R888" i="1"/>
  <c r="Z888" i="1" s="1"/>
  <c r="R876" i="1"/>
  <c r="Z876" i="1" s="1"/>
  <c r="R864" i="1"/>
  <c r="Z864" i="1" s="1"/>
  <c r="R2347" i="1"/>
  <c r="Z2347" i="1" s="1"/>
  <c r="R2203" i="1"/>
  <c r="Z2203" i="1" s="1"/>
  <c r="R1999" i="1"/>
  <c r="Z1999" i="1" s="1"/>
  <c r="R2346" i="1"/>
  <c r="Z2346" i="1" s="1"/>
  <c r="R2190" i="1"/>
  <c r="Z2190" i="1" s="1"/>
  <c r="R2022" i="1"/>
  <c r="Z2022" i="1" s="1"/>
  <c r="R1902" i="1"/>
  <c r="Z1902" i="1" s="1"/>
  <c r="R1794" i="1"/>
  <c r="Z1794" i="1" s="1"/>
  <c r="R1650" i="1"/>
  <c r="Z1650" i="1" s="1"/>
  <c r="R1494" i="1"/>
  <c r="Z1494" i="1" s="1"/>
  <c r="R1326" i="1"/>
  <c r="Z1326" i="1" s="1"/>
  <c r="R1074" i="1"/>
  <c r="Z1074" i="1" s="1"/>
  <c r="R798" i="1"/>
  <c r="Z798" i="1" s="1"/>
  <c r="R2414" i="1"/>
  <c r="R2294" i="1"/>
  <c r="Z2294" i="1" s="1"/>
  <c r="R2198" i="1"/>
  <c r="Z2198" i="1" s="1"/>
  <c r="R2102" i="1"/>
  <c r="Z2102" i="1" s="1"/>
  <c r="R2018" i="1"/>
  <c r="Z2018" i="1" s="1"/>
  <c r="R1934" i="1"/>
  <c r="Z1934" i="1" s="1"/>
  <c r="R1826" i="1"/>
  <c r="Z1826" i="1" s="1"/>
  <c r="R1538" i="1"/>
  <c r="Z1538" i="1" s="1"/>
  <c r="R2387" i="1"/>
  <c r="Z2387" i="1" s="1"/>
  <c r="R2363" i="1"/>
  <c r="Z2363" i="1" s="1"/>
  <c r="R2315" i="1"/>
  <c r="Z2315" i="1" s="1"/>
  <c r="R2291" i="1"/>
  <c r="Z2291" i="1" s="1"/>
  <c r="R2267" i="1"/>
  <c r="Z2267" i="1" s="1"/>
  <c r="R2231" i="1"/>
  <c r="Z2231" i="1" s="1"/>
  <c r="R2219" i="1"/>
  <c r="Z2219" i="1" s="1"/>
  <c r="R2207" i="1"/>
  <c r="Z2207" i="1" s="1"/>
  <c r="R2195" i="1"/>
  <c r="Z2195" i="1" s="1"/>
  <c r="R2183" i="1"/>
  <c r="Z2183" i="1" s="1"/>
  <c r="R2171" i="1"/>
  <c r="Z2171" i="1" s="1"/>
  <c r="R2159" i="1"/>
  <c r="R2147" i="1"/>
  <c r="Z2147" i="1" s="1"/>
  <c r="R2135" i="1"/>
  <c r="Z2135" i="1" s="1"/>
  <c r="R2123" i="1"/>
  <c r="Z2123" i="1" s="1"/>
  <c r="R2111" i="1"/>
  <c r="Z2111" i="1" s="1"/>
  <c r="R2099" i="1"/>
  <c r="Z2099" i="1" s="1"/>
  <c r="R2087" i="1"/>
  <c r="Z2087" i="1" s="1"/>
  <c r="R2075" i="1"/>
  <c r="Z2075" i="1" s="1"/>
  <c r="R2063" i="1"/>
  <c r="Z2063" i="1" s="1"/>
  <c r="R2051" i="1"/>
  <c r="Z2051" i="1" s="1"/>
  <c r="R2039" i="1"/>
  <c r="Z2039" i="1" s="1"/>
  <c r="R2027" i="1"/>
  <c r="Z2027" i="1" s="1"/>
  <c r="R2015" i="1"/>
  <c r="Z2015" i="1" s="1"/>
  <c r="R2003" i="1"/>
  <c r="Z2003" i="1" s="1"/>
  <c r="R1991" i="1"/>
  <c r="Z1991" i="1" s="1"/>
  <c r="R1979" i="1"/>
  <c r="Z1979" i="1" s="1"/>
  <c r="R1967" i="1"/>
  <c r="Z1967" i="1" s="1"/>
  <c r="R1955" i="1"/>
  <c r="Z1955" i="1" s="1"/>
  <c r="R1943" i="1"/>
  <c r="Z1943" i="1" s="1"/>
  <c r="R1931" i="1"/>
  <c r="Z1931" i="1" s="1"/>
  <c r="R1919" i="1"/>
  <c r="Z1919" i="1" s="1"/>
  <c r="R1907" i="1"/>
  <c r="Z1907" i="1" s="1"/>
  <c r="R1895" i="1"/>
  <c r="Z1895" i="1" s="1"/>
  <c r="R1883" i="1"/>
  <c r="Z1883" i="1" s="1"/>
  <c r="R1871" i="1"/>
  <c r="Z1871" i="1" s="1"/>
  <c r="R1859" i="1"/>
  <c r="Z1859" i="1" s="1"/>
  <c r="R1847" i="1"/>
  <c r="Z1847" i="1" s="1"/>
  <c r="R1835" i="1"/>
  <c r="Z1835" i="1" s="1"/>
  <c r="R1823" i="1"/>
  <c r="Z1823" i="1" s="1"/>
  <c r="R1811" i="1"/>
  <c r="Z1811" i="1" s="1"/>
  <c r="R1799" i="1"/>
  <c r="Z1799" i="1" s="1"/>
  <c r="R1787" i="1"/>
  <c r="Z1787" i="1" s="1"/>
  <c r="R1775" i="1"/>
  <c r="Z1775" i="1" s="1"/>
  <c r="R1763" i="1"/>
  <c r="Z1763" i="1" s="1"/>
  <c r="R1751" i="1"/>
  <c r="Z1751" i="1" s="1"/>
  <c r="R1739" i="1"/>
  <c r="Z1739" i="1" s="1"/>
  <c r="R1727" i="1"/>
  <c r="Z1727" i="1" s="1"/>
  <c r="R1715" i="1"/>
  <c r="Z1715" i="1" s="1"/>
  <c r="R1703" i="1"/>
  <c r="Z1703" i="1" s="1"/>
  <c r="R1691" i="1"/>
  <c r="Z1691" i="1" s="1"/>
  <c r="R1679" i="1"/>
  <c r="Z1679" i="1" s="1"/>
  <c r="R1667" i="1"/>
  <c r="Z1667" i="1" s="1"/>
  <c r="R1655" i="1"/>
  <c r="Z1655" i="1" s="1"/>
  <c r="R1643" i="1"/>
  <c r="Z1643" i="1" s="1"/>
  <c r="R1631" i="1"/>
  <c r="Z1631" i="1" s="1"/>
  <c r="R1619" i="1"/>
  <c r="Z1619" i="1" s="1"/>
  <c r="R1607" i="1"/>
  <c r="Z1607" i="1" s="1"/>
  <c r="R1595" i="1"/>
  <c r="Z1595" i="1" s="1"/>
  <c r="R1583" i="1"/>
  <c r="Z1583" i="1" s="1"/>
  <c r="R1571" i="1"/>
  <c r="Z1571" i="1" s="1"/>
  <c r="R1559" i="1"/>
  <c r="Z1559" i="1" s="1"/>
  <c r="R1547" i="1"/>
  <c r="Z1547" i="1" s="1"/>
  <c r="R1535" i="1"/>
  <c r="Z1535" i="1" s="1"/>
  <c r="R1523" i="1"/>
  <c r="Z1523" i="1" s="1"/>
  <c r="R1511" i="1"/>
  <c r="Z1511" i="1" s="1"/>
  <c r="R1499" i="1"/>
  <c r="Z1499" i="1" s="1"/>
  <c r="R1487" i="1"/>
  <c r="Z1487" i="1" s="1"/>
  <c r="R1475" i="1"/>
  <c r="Z1475" i="1" s="1"/>
  <c r="R1463" i="1"/>
  <c r="Z1463" i="1" s="1"/>
  <c r="R1451" i="1"/>
  <c r="Z1451" i="1" s="1"/>
  <c r="R1439" i="1"/>
  <c r="Z1439" i="1" s="1"/>
  <c r="R1427" i="1"/>
  <c r="Z1427" i="1" s="1"/>
  <c r="R1415" i="1"/>
  <c r="Z1415" i="1" s="1"/>
  <c r="R1403" i="1"/>
  <c r="Z1403" i="1" s="1"/>
  <c r="R1391" i="1"/>
  <c r="Z1391" i="1" s="1"/>
  <c r="R1379" i="1"/>
  <c r="Z1379" i="1" s="1"/>
  <c r="R1367" i="1"/>
  <c r="Z1367" i="1" s="1"/>
  <c r="R1355" i="1"/>
  <c r="Z1355" i="1" s="1"/>
  <c r="R1343" i="1"/>
  <c r="Z1343" i="1" s="1"/>
  <c r="R1331" i="1"/>
  <c r="Z1331" i="1" s="1"/>
  <c r="R1319" i="1"/>
  <c r="Z1319" i="1" s="1"/>
  <c r="R1307" i="1"/>
  <c r="Z1307" i="1" s="1"/>
  <c r="R1295" i="1"/>
  <c r="Z1295" i="1" s="1"/>
  <c r="R1283" i="1"/>
  <c r="Z1283" i="1" s="1"/>
  <c r="R1271" i="1"/>
  <c r="Z1271" i="1" s="1"/>
  <c r="R1259" i="1"/>
  <c r="Z1259" i="1" s="1"/>
  <c r="R1247" i="1"/>
  <c r="Z1247" i="1" s="1"/>
  <c r="R1235" i="1"/>
  <c r="Z1235" i="1" s="1"/>
  <c r="R1223" i="1"/>
  <c r="Z1223" i="1" s="1"/>
  <c r="R1211" i="1"/>
  <c r="Z1211" i="1" s="1"/>
  <c r="R1199" i="1"/>
  <c r="Z1199" i="1" s="1"/>
  <c r="R1187" i="1"/>
  <c r="Z1187" i="1" s="1"/>
  <c r="R1175" i="1"/>
  <c r="Z1175" i="1" s="1"/>
  <c r="R1163" i="1"/>
  <c r="Z1163" i="1" s="1"/>
  <c r="R1151" i="1"/>
  <c r="Z1151" i="1" s="1"/>
  <c r="R1139" i="1"/>
  <c r="Z1139" i="1" s="1"/>
  <c r="R1127" i="1"/>
  <c r="Z1127" i="1" s="1"/>
  <c r="R1115" i="1"/>
  <c r="Z1115" i="1" s="1"/>
  <c r="R1103" i="1"/>
  <c r="Z1103" i="1" s="1"/>
  <c r="R1091" i="1"/>
  <c r="Z1091" i="1" s="1"/>
  <c r="R1079" i="1"/>
  <c r="Z1079" i="1" s="1"/>
  <c r="R1067" i="1"/>
  <c r="Z1067" i="1" s="1"/>
  <c r="R1055" i="1"/>
  <c r="Z1055" i="1" s="1"/>
  <c r="R1043" i="1"/>
  <c r="Z1043" i="1" s="1"/>
  <c r="R1031" i="1"/>
  <c r="Z1031" i="1" s="1"/>
  <c r="R1019" i="1"/>
  <c r="Z1019" i="1" s="1"/>
  <c r="R1007" i="1"/>
  <c r="Z1007" i="1" s="1"/>
  <c r="R995" i="1"/>
  <c r="Z995" i="1" s="1"/>
  <c r="R983" i="1"/>
  <c r="Z983" i="1" s="1"/>
  <c r="R971" i="1"/>
  <c r="Z971" i="1" s="1"/>
  <c r="R959" i="1"/>
  <c r="Z959" i="1" s="1"/>
  <c r="R947" i="1"/>
  <c r="Z947" i="1" s="1"/>
  <c r="R935" i="1"/>
  <c r="Z935" i="1" s="1"/>
  <c r="R923" i="1"/>
  <c r="Z923" i="1" s="1"/>
  <c r="R911" i="1"/>
  <c r="Z911" i="1" s="1"/>
  <c r="R2371" i="1"/>
  <c r="Z2371" i="1" s="1"/>
  <c r="R2263" i="1"/>
  <c r="Z2263" i="1" s="1"/>
  <c r="R2131" i="1"/>
  <c r="Z2131" i="1" s="1"/>
  <c r="R2418" i="1"/>
  <c r="R2298" i="1"/>
  <c r="Z2298" i="1" s="1"/>
  <c r="R2214" i="1"/>
  <c r="Z2214" i="1" s="1"/>
  <c r="R2118" i="1"/>
  <c r="Z2118" i="1" s="1"/>
  <c r="R1998" i="1"/>
  <c r="Z1998" i="1" s="1"/>
  <c r="R1890" i="1"/>
  <c r="Z1890" i="1" s="1"/>
  <c r="R1782" i="1"/>
  <c r="Z1782" i="1" s="1"/>
  <c r="R1638" i="1"/>
  <c r="Z1638" i="1" s="1"/>
  <c r="R1470" i="1"/>
  <c r="Z1470" i="1" s="1"/>
  <c r="R1314" i="1"/>
  <c r="Z1314" i="1" s="1"/>
  <c r="R1158" i="1"/>
  <c r="Z1158" i="1" s="1"/>
  <c r="R1014" i="1"/>
  <c r="Z1014" i="1" s="1"/>
  <c r="R882" i="1"/>
  <c r="Z882" i="1" s="1"/>
  <c r="R2366" i="1"/>
  <c r="Z2366" i="1" s="1"/>
  <c r="R2258" i="1"/>
  <c r="Z2258" i="1" s="1"/>
  <c r="R2150" i="1"/>
  <c r="Z2150" i="1" s="1"/>
  <c r="R2042" i="1"/>
  <c r="Z2042" i="1" s="1"/>
  <c r="R1922" i="1"/>
  <c r="Z1922" i="1" s="1"/>
  <c r="R1562" i="1"/>
  <c r="Z1562" i="1" s="1"/>
  <c r="R2424" i="1"/>
  <c r="R2399" i="1"/>
  <c r="Z2399" i="1" s="1"/>
  <c r="R2339" i="1"/>
  <c r="Z2339" i="1" s="1"/>
  <c r="R2255" i="1"/>
  <c r="Z2255" i="1" s="1"/>
  <c r="R2074" i="1"/>
  <c r="Z2074" i="1" s="1"/>
  <c r="R2062" i="1"/>
  <c r="Z2062" i="1" s="1"/>
  <c r="R2050" i="1"/>
  <c r="Z2050" i="1" s="1"/>
  <c r="R2038" i="1"/>
  <c r="Z2038" i="1" s="1"/>
  <c r="R2026" i="1"/>
  <c r="Z2026" i="1" s="1"/>
  <c r="R2014" i="1"/>
  <c r="Z2014" i="1" s="1"/>
  <c r="R2002" i="1"/>
  <c r="Z2002" i="1" s="1"/>
  <c r="R1990" i="1"/>
  <c r="Z1990" i="1" s="1"/>
  <c r="R1978" i="1"/>
  <c r="Z1978" i="1" s="1"/>
  <c r="R1966" i="1"/>
  <c r="Z1966" i="1" s="1"/>
  <c r="R1954" i="1"/>
  <c r="Z1954" i="1" s="1"/>
  <c r="R1942" i="1"/>
  <c r="Z1942" i="1" s="1"/>
  <c r="R1930" i="1"/>
  <c r="Z1930" i="1" s="1"/>
  <c r="R1918" i="1"/>
  <c r="Z1918" i="1" s="1"/>
  <c r="R1906" i="1"/>
  <c r="Z1906" i="1" s="1"/>
  <c r="R1894" i="1"/>
  <c r="Z1894" i="1" s="1"/>
  <c r="R1882" i="1"/>
  <c r="Z1882" i="1" s="1"/>
  <c r="R1870" i="1"/>
  <c r="Z1870" i="1" s="1"/>
  <c r="R1858" i="1"/>
  <c r="Z1858" i="1" s="1"/>
  <c r="R1846" i="1"/>
  <c r="Z1846" i="1" s="1"/>
  <c r="R1834" i="1"/>
  <c r="Z1834" i="1" s="1"/>
  <c r="R1822" i="1"/>
  <c r="Z1822" i="1" s="1"/>
  <c r="R1810" i="1"/>
  <c r="Z1810" i="1" s="1"/>
  <c r="R1798" i="1"/>
  <c r="Z1798" i="1" s="1"/>
  <c r="R1786" i="1"/>
  <c r="Z1786" i="1" s="1"/>
  <c r="R1774" i="1"/>
  <c r="Z1774" i="1" s="1"/>
  <c r="R1762" i="1"/>
  <c r="Z1762" i="1" s="1"/>
  <c r="R1750" i="1"/>
  <c r="Z1750" i="1" s="1"/>
  <c r="R1738" i="1"/>
  <c r="Z1738" i="1" s="1"/>
  <c r="R1726" i="1"/>
  <c r="Z1726" i="1" s="1"/>
  <c r="R1714" i="1"/>
  <c r="Z1714" i="1" s="1"/>
  <c r="R1702" i="1"/>
  <c r="Z1702" i="1" s="1"/>
  <c r="R1690" i="1"/>
  <c r="Z1690" i="1" s="1"/>
  <c r="R1678" i="1"/>
  <c r="Z1678" i="1" s="1"/>
  <c r="R1666" i="1"/>
  <c r="Z1666" i="1" s="1"/>
  <c r="R1654" i="1"/>
  <c r="Z1654" i="1" s="1"/>
  <c r="R1642" i="1"/>
  <c r="Z1642" i="1" s="1"/>
  <c r="R1630" i="1"/>
  <c r="Z1630" i="1" s="1"/>
  <c r="R1618" i="1"/>
  <c r="Z1618" i="1" s="1"/>
  <c r="R1606" i="1"/>
  <c r="Z1606" i="1" s="1"/>
  <c r="R1594" i="1"/>
  <c r="Z1594" i="1" s="1"/>
  <c r="R1582" i="1"/>
  <c r="Z1582" i="1" s="1"/>
  <c r="R1570" i="1"/>
  <c r="Z1570" i="1" s="1"/>
  <c r="R1558" i="1"/>
  <c r="Z1558" i="1" s="1"/>
  <c r="R1546" i="1"/>
  <c r="Z1546" i="1" s="1"/>
  <c r="R1534" i="1"/>
  <c r="Z1534" i="1" s="1"/>
  <c r="R1522" i="1"/>
  <c r="Z1522" i="1" s="1"/>
  <c r="R1510" i="1"/>
  <c r="Z1510" i="1" s="1"/>
  <c r="R1498" i="1"/>
  <c r="Z1498" i="1" s="1"/>
  <c r="R1486" i="1"/>
  <c r="Z1486" i="1" s="1"/>
  <c r="R1474" i="1"/>
  <c r="Z1474" i="1" s="1"/>
  <c r="R1462" i="1"/>
  <c r="Z1462" i="1" s="1"/>
  <c r="R1450" i="1"/>
  <c r="Z1450" i="1" s="1"/>
  <c r="R1438" i="1"/>
  <c r="Z1438" i="1" s="1"/>
  <c r="R1426" i="1"/>
  <c r="Z1426" i="1" s="1"/>
  <c r="R1414" i="1"/>
  <c r="Z1414" i="1" s="1"/>
  <c r="R1402" i="1"/>
  <c r="Z1402" i="1" s="1"/>
  <c r="R1390" i="1"/>
  <c r="Z1390" i="1" s="1"/>
  <c r="R1378" i="1"/>
  <c r="Z1378" i="1" s="1"/>
  <c r="R1366" i="1"/>
  <c r="Z1366" i="1" s="1"/>
  <c r="R1354" i="1"/>
  <c r="Z1354" i="1" s="1"/>
  <c r="R1342" i="1"/>
  <c r="Z1342" i="1" s="1"/>
  <c r="R1330" i="1"/>
  <c r="Z1330" i="1" s="1"/>
  <c r="R1318" i="1"/>
  <c r="Z1318" i="1" s="1"/>
  <c r="R1306" i="1"/>
  <c r="Z1306" i="1" s="1"/>
  <c r="R1294" i="1"/>
  <c r="Z1294" i="1" s="1"/>
  <c r="R1282" i="1"/>
  <c r="Z1282" i="1" s="1"/>
  <c r="R1270" i="1"/>
  <c r="Z1270" i="1" s="1"/>
  <c r="R1258" i="1"/>
  <c r="Z1258" i="1" s="1"/>
  <c r="R1246" i="1"/>
  <c r="Z1246" i="1" s="1"/>
  <c r="R1234" i="1"/>
  <c r="Z1234" i="1" s="1"/>
  <c r="R1222" i="1"/>
  <c r="Z1222" i="1" s="1"/>
  <c r="R1210" i="1"/>
  <c r="Z1210" i="1" s="1"/>
  <c r="R1198" i="1"/>
  <c r="Z1198" i="1" s="1"/>
  <c r="R1186" i="1"/>
  <c r="Z1186" i="1" s="1"/>
  <c r="R1174" i="1"/>
  <c r="Z1174" i="1" s="1"/>
  <c r="R1162" i="1"/>
  <c r="Z1162" i="1" s="1"/>
  <c r="R1150" i="1"/>
  <c r="Z1150" i="1" s="1"/>
  <c r="R1138" i="1"/>
  <c r="Z1138" i="1" s="1"/>
  <c r="R1126" i="1"/>
  <c r="Z1126" i="1" s="1"/>
  <c r="R1114" i="1"/>
  <c r="Z1114" i="1" s="1"/>
  <c r="R1102" i="1"/>
  <c r="Z1102" i="1" s="1"/>
  <c r="R1090" i="1"/>
  <c r="Z1090" i="1" s="1"/>
  <c r="R1078" i="1"/>
  <c r="Z1078" i="1" s="1"/>
  <c r="R1066" i="1"/>
  <c r="Z1066" i="1" s="1"/>
  <c r="R2359" i="1"/>
  <c r="Z2359" i="1" s="1"/>
  <c r="R2239" i="1"/>
  <c r="Z2239" i="1" s="1"/>
  <c r="R2143" i="1"/>
  <c r="Z2143" i="1" s="1"/>
  <c r="R2047" i="1"/>
  <c r="Z2047" i="1" s="1"/>
  <c r="R1927" i="1"/>
  <c r="Z1927" i="1" s="1"/>
  <c r="R1831" i="1"/>
  <c r="Z1831" i="1" s="1"/>
  <c r="R2310" i="1"/>
  <c r="Z2310" i="1" s="1"/>
  <c r="R2202" i="1"/>
  <c r="Z2202" i="1" s="1"/>
  <c r="R2046" i="1"/>
  <c r="Z2046" i="1" s="1"/>
  <c r="R1926" i="1"/>
  <c r="Z1926" i="1" s="1"/>
  <c r="R1806" i="1"/>
  <c r="Z1806" i="1" s="1"/>
  <c r="R1710" i="1"/>
  <c r="Z1710" i="1" s="1"/>
  <c r="R1602" i="1"/>
  <c r="Z1602" i="1" s="1"/>
  <c r="R1506" i="1"/>
  <c r="Z1506" i="1" s="1"/>
  <c r="R1398" i="1"/>
  <c r="Z1398" i="1" s="1"/>
  <c r="R1290" i="1"/>
  <c r="Z1290" i="1" s="1"/>
  <c r="R1206" i="1"/>
  <c r="Z1206" i="1" s="1"/>
  <c r="R1098" i="1"/>
  <c r="Z1098" i="1" s="1"/>
  <c r="R1002" i="1"/>
  <c r="Z1002" i="1" s="1"/>
  <c r="R930" i="1"/>
  <c r="Z930" i="1" s="1"/>
  <c r="R870" i="1"/>
  <c r="Z870" i="1" s="1"/>
  <c r="R2402" i="1"/>
  <c r="Z2402" i="1" s="1"/>
  <c r="R2318" i="1"/>
  <c r="Z2318" i="1" s="1"/>
  <c r="R2234" i="1"/>
  <c r="Z2234" i="1" s="1"/>
  <c r="R2126" i="1"/>
  <c r="Z2126" i="1" s="1"/>
  <c r="R2030" i="1"/>
  <c r="Z2030" i="1" s="1"/>
  <c r="R1898" i="1"/>
  <c r="Z1898" i="1" s="1"/>
  <c r="R1550" i="1"/>
  <c r="Z1550" i="1" s="1"/>
  <c r="R2423" i="1"/>
  <c r="R2411" i="1"/>
  <c r="R2375" i="1"/>
  <c r="Z2375" i="1" s="1"/>
  <c r="R2351" i="1"/>
  <c r="Z2351" i="1" s="1"/>
  <c r="R2327" i="1"/>
  <c r="Z2327" i="1" s="1"/>
  <c r="R2303" i="1"/>
  <c r="Z2303" i="1" s="1"/>
  <c r="R2279" i="1"/>
  <c r="Z2279" i="1" s="1"/>
  <c r="R2243" i="1"/>
  <c r="Z2243" i="1" s="1"/>
  <c r="R2421" i="1"/>
  <c r="R2409" i="1"/>
  <c r="R2397" i="1"/>
  <c r="Z2397" i="1" s="1"/>
  <c r="R2385" i="1"/>
  <c r="Z2385" i="1" s="1"/>
  <c r="R2373" i="1"/>
  <c r="Z2373" i="1" s="1"/>
  <c r="R2361" i="1"/>
  <c r="Z2361" i="1" s="1"/>
  <c r="R2349" i="1"/>
  <c r="Z2349" i="1" s="1"/>
  <c r="R2337" i="1"/>
  <c r="Z2337" i="1" s="1"/>
  <c r="R2325" i="1"/>
  <c r="Z2325" i="1" s="1"/>
  <c r="R2313" i="1"/>
  <c r="Z2313" i="1" s="1"/>
  <c r="R2301" i="1"/>
  <c r="Z2301" i="1" s="1"/>
  <c r="R2289" i="1"/>
  <c r="Z2289" i="1" s="1"/>
  <c r="R2277" i="1"/>
  <c r="Z2277" i="1" s="1"/>
  <c r="R2265" i="1"/>
  <c r="Z2265" i="1" s="1"/>
  <c r="R2253" i="1"/>
  <c r="Z2253" i="1" s="1"/>
  <c r="R2241" i="1"/>
  <c r="Z2241" i="1" s="1"/>
  <c r="R2229" i="1"/>
  <c r="Z2229" i="1" s="1"/>
  <c r="R2217" i="1"/>
  <c r="Z2217" i="1" s="1"/>
  <c r="R2205" i="1"/>
  <c r="Z2205" i="1" s="1"/>
  <c r="R2193" i="1"/>
  <c r="Z2193" i="1" s="1"/>
  <c r="R2181" i="1"/>
  <c r="Z2181" i="1" s="1"/>
  <c r="R2169" i="1"/>
  <c r="Z2169" i="1" s="1"/>
  <c r="R2157" i="1"/>
  <c r="Z2157" i="1" s="1"/>
  <c r="R2145" i="1"/>
  <c r="Z2145" i="1" s="1"/>
  <c r="R2133" i="1"/>
  <c r="Z2133" i="1" s="1"/>
  <c r="R2121" i="1"/>
  <c r="Z2121" i="1" s="1"/>
  <c r="R2109" i="1"/>
  <c r="Z2109" i="1" s="1"/>
  <c r="R2097" i="1"/>
  <c r="Z2097" i="1" s="1"/>
  <c r="R2085" i="1"/>
  <c r="Z2085" i="1" s="1"/>
  <c r="R2073" i="1"/>
  <c r="Z2073" i="1" s="1"/>
  <c r="R2061" i="1"/>
  <c r="Z2061" i="1" s="1"/>
  <c r="R2049" i="1"/>
  <c r="Z2049" i="1" s="1"/>
  <c r="R2037" i="1"/>
  <c r="Z2037" i="1" s="1"/>
  <c r="R2025" i="1"/>
  <c r="Z2025" i="1" s="1"/>
  <c r="R2013" i="1"/>
  <c r="Z2013" i="1" s="1"/>
  <c r="R2001" i="1"/>
  <c r="Z2001" i="1" s="1"/>
  <c r="R1989" i="1"/>
  <c r="Z1989" i="1" s="1"/>
  <c r="R1977" i="1"/>
  <c r="Z1977" i="1" s="1"/>
  <c r="R1965" i="1"/>
  <c r="Z1965" i="1" s="1"/>
  <c r="R1953" i="1"/>
  <c r="Z1953" i="1" s="1"/>
  <c r="R1941" i="1"/>
  <c r="Z1941" i="1" s="1"/>
  <c r="R1929" i="1"/>
  <c r="Z1929" i="1" s="1"/>
  <c r="R1917" i="1"/>
  <c r="Z1917" i="1" s="1"/>
  <c r="R1905" i="1"/>
  <c r="Z1905" i="1" s="1"/>
  <c r="R1893" i="1"/>
  <c r="Z1893" i="1" s="1"/>
  <c r="R1881" i="1"/>
  <c r="Z1881" i="1" s="1"/>
  <c r="R1869" i="1"/>
  <c r="Z1869" i="1" s="1"/>
  <c r="R1857" i="1"/>
  <c r="Z1857" i="1" s="1"/>
  <c r="R1845" i="1"/>
  <c r="Z1845" i="1" s="1"/>
  <c r="R1833" i="1"/>
  <c r="Z1833" i="1" s="1"/>
  <c r="R1821" i="1"/>
  <c r="Z1821" i="1" s="1"/>
  <c r="R1809" i="1"/>
  <c r="Z1809" i="1" s="1"/>
  <c r="R1797" i="1"/>
  <c r="Z1797" i="1" s="1"/>
  <c r="R1785" i="1"/>
  <c r="Z1785" i="1" s="1"/>
  <c r="R1761" i="1"/>
  <c r="Z1761" i="1" s="1"/>
  <c r="R1749" i="1"/>
  <c r="Z1749" i="1" s="1"/>
  <c r="R1737" i="1"/>
  <c r="Z1737" i="1" s="1"/>
  <c r="R1725" i="1"/>
  <c r="Z1725" i="1" s="1"/>
  <c r="R1713" i="1"/>
  <c r="Z1713" i="1" s="1"/>
  <c r="R1701" i="1"/>
  <c r="Z1701" i="1" s="1"/>
  <c r="R1689" i="1"/>
  <c r="Z1689" i="1" s="1"/>
  <c r="R1677" i="1"/>
  <c r="Z1677" i="1" s="1"/>
  <c r="R1665" i="1"/>
  <c r="Z1665" i="1" s="1"/>
  <c r="R1653" i="1"/>
  <c r="Z1653" i="1" s="1"/>
  <c r="R1641" i="1"/>
  <c r="Z1641" i="1" s="1"/>
  <c r="R1629" i="1"/>
  <c r="Z1629" i="1" s="1"/>
  <c r="R1617" i="1"/>
  <c r="Z1617" i="1" s="1"/>
  <c r="R1605" i="1"/>
  <c r="Z1605" i="1" s="1"/>
  <c r="R1593" i="1"/>
  <c r="Z1593" i="1" s="1"/>
  <c r="R1581" i="1"/>
  <c r="Z1581" i="1" s="1"/>
  <c r="R1569" i="1"/>
  <c r="Z1569" i="1" s="1"/>
  <c r="R1557" i="1"/>
  <c r="Z1557" i="1" s="1"/>
  <c r="R1545" i="1"/>
  <c r="Z1545" i="1" s="1"/>
  <c r="R1533" i="1"/>
  <c r="Z1533" i="1" s="1"/>
  <c r="R1521" i="1"/>
  <c r="Z1521" i="1" s="1"/>
  <c r="R1509" i="1"/>
  <c r="Z1509" i="1" s="1"/>
  <c r="R1497" i="1"/>
  <c r="Z1497" i="1" s="1"/>
  <c r="R1485" i="1"/>
  <c r="Z1485" i="1" s="1"/>
  <c r="R1473" i="1"/>
  <c r="Z1473" i="1" s="1"/>
  <c r="R1461" i="1"/>
  <c r="Z1461" i="1" s="1"/>
  <c r="R1449" i="1"/>
  <c r="Z1449" i="1" s="1"/>
  <c r="R1437" i="1"/>
  <c r="Z1437" i="1" s="1"/>
  <c r="R1425" i="1"/>
  <c r="Z1425" i="1" s="1"/>
  <c r="R1413" i="1"/>
  <c r="Z1413" i="1" s="1"/>
  <c r="R1401" i="1"/>
  <c r="Z1401" i="1" s="1"/>
  <c r="R1389" i="1"/>
  <c r="Z1389" i="1" s="1"/>
  <c r="R1377" i="1"/>
  <c r="Z1377" i="1" s="1"/>
  <c r="R1365" i="1"/>
  <c r="Z1365" i="1" s="1"/>
  <c r="R1353" i="1"/>
  <c r="Z1353" i="1" s="1"/>
  <c r="R1341" i="1"/>
  <c r="Z1341" i="1" s="1"/>
  <c r="R1329" i="1"/>
  <c r="Z1329" i="1" s="1"/>
  <c r="R1317" i="1"/>
  <c r="Z1317" i="1" s="1"/>
  <c r="R1305" i="1"/>
  <c r="Z1305" i="1" s="1"/>
  <c r="R1293" i="1"/>
  <c r="Z1293" i="1" s="1"/>
  <c r="R1281" i="1"/>
  <c r="Z1281" i="1" s="1"/>
  <c r="R1269" i="1"/>
  <c r="Z1269" i="1" s="1"/>
  <c r="R1257" i="1"/>
  <c r="Z1257" i="1" s="1"/>
  <c r="R1245" i="1"/>
  <c r="Z1245" i="1" s="1"/>
  <c r="R1233" i="1"/>
  <c r="Z1233" i="1" s="1"/>
  <c r="R1221" i="1"/>
  <c r="Z1221" i="1" s="1"/>
  <c r="R1209" i="1"/>
  <c r="Z1209" i="1" s="1"/>
  <c r="R1197" i="1"/>
  <c r="Z1197" i="1" s="1"/>
  <c r="R1185" i="1"/>
  <c r="Z1185" i="1" s="1"/>
  <c r="R1173" i="1"/>
  <c r="Z1173" i="1" s="1"/>
  <c r="R1161" i="1"/>
  <c r="Z1161" i="1" s="1"/>
  <c r="R1149" i="1"/>
  <c r="Z1149" i="1" s="1"/>
  <c r="R1137" i="1"/>
  <c r="Z1137" i="1" s="1"/>
  <c r="R1125" i="1"/>
  <c r="Z1125" i="1" s="1"/>
  <c r="R1113" i="1"/>
  <c r="Z1113" i="1" s="1"/>
  <c r="R1101" i="1"/>
  <c r="Z1101" i="1" s="1"/>
  <c r="R1089" i="1"/>
  <c r="Z1089" i="1" s="1"/>
  <c r="R1077" i="1"/>
  <c r="Z1077" i="1" s="1"/>
  <c r="R1065" i="1"/>
  <c r="Z1065" i="1" s="1"/>
  <c r="R1053" i="1"/>
  <c r="Z1053" i="1" s="1"/>
  <c r="R1041" i="1"/>
  <c r="Z1041" i="1" s="1"/>
  <c r="R1029" i="1"/>
  <c r="Z1029" i="1" s="1"/>
  <c r="R1017" i="1"/>
  <c r="Z1017" i="1" s="1"/>
  <c r="R1005" i="1"/>
  <c r="Z1005" i="1" s="1"/>
  <c r="R993" i="1"/>
  <c r="Z993" i="1" s="1"/>
  <c r="R981" i="1"/>
  <c r="Z981" i="1" s="1"/>
  <c r="R969" i="1"/>
  <c r="Z969" i="1" s="1"/>
  <c r="R957" i="1"/>
  <c r="Z957" i="1" s="1"/>
  <c r="R945" i="1"/>
  <c r="Z945" i="1" s="1"/>
  <c r="R933" i="1"/>
  <c r="Z933" i="1" s="1"/>
  <c r="R921" i="1"/>
  <c r="Z921" i="1" s="1"/>
  <c r="R909" i="1"/>
  <c r="Z909" i="1" s="1"/>
  <c r="R897" i="1"/>
  <c r="Z897" i="1" s="1"/>
  <c r="R885" i="1"/>
  <c r="Z885" i="1" s="1"/>
  <c r="R2395" i="1"/>
  <c r="Z2395" i="1" s="1"/>
  <c r="R2287" i="1"/>
  <c r="Z2287" i="1" s="1"/>
  <c r="R2191" i="1"/>
  <c r="Z2191" i="1" s="1"/>
  <c r="R2107" i="1"/>
  <c r="Z2107" i="1" s="1"/>
  <c r="R2023" i="1"/>
  <c r="Z2023" i="1" s="1"/>
  <c r="R1843" i="1"/>
  <c r="Z1843" i="1" s="1"/>
  <c r="R79" i="1"/>
  <c r="Z79" i="1" s="1"/>
  <c r="R2406" i="1"/>
  <c r="Z2406" i="1" s="1"/>
  <c r="R2322" i="1"/>
  <c r="Z2322" i="1" s="1"/>
  <c r="R2238" i="1"/>
  <c r="Z2238" i="1" s="1"/>
  <c r="R2130" i="1"/>
  <c r="Z2130" i="1" s="1"/>
  <c r="R2034" i="1"/>
  <c r="Z2034" i="1" s="1"/>
  <c r="R1986" i="1"/>
  <c r="Z1986" i="1" s="1"/>
  <c r="R1878" i="1"/>
  <c r="Z1878" i="1" s="1"/>
  <c r="R1734" i="1"/>
  <c r="Z1734" i="1" s="1"/>
  <c r="R1626" i="1"/>
  <c r="Z1626" i="1" s="1"/>
  <c r="R1554" i="1"/>
  <c r="Z1554" i="1" s="1"/>
  <c r="R1434" i="1"/>
  <c r="Z1434" i="1" s="1"/>
  <c r="R1338" i="1"/>
  <c r="Z1338" i="1" s="1"/>
  <c r="R1242" i="1"/>
  <c r="Z1242" i="1" s="1"/>
  <c r="R1146" i="1"/>
  <c r="Z1146" i="1" s="1"/>
  <c r="R978" i="1"/>
  <c r="Z978" i="1" s="1"/>
  <c r="R2201" i="1"/>
  <c r="Z2201" i="1" s="1"/>
  <c r="R2081" i="1"/>
  <c r="Z2081" i="1" s="1"/>
  <c r="R2378" i="1"/>
  <c r="Z2378" i="1" s="1"/>
  <c r="R2330" i="1"/>
  <c r="Z2330" i="1" s="1"/>
  <c r="R2270" i="1"/>
  <c r="Z2270" i="1" s="1"/>
  <c r="R2186" i="1"/>
  <c r="Z2186" i="1" s="1"/>
  <c r="R2090" i="1"/>
  <c r="Z2090" i="1" s="1"/>
  <c r="R1994" i="1"/>
  <c r="Z1994" i="1" s="1"/>
  <c r="R1802" i="1"/>
  <c r="Z1802" i="1" s="1"/>
  <c r="R1880" i="1"/>
  <c r="Z1880" i="1" s="1"/>
  <c r="R1868" i="1"/>
  <c r="Z1868" i="1" s="1"/>
  <c r="R1856" i="1"/>
  <c r="Z1856" i="1" s="1"/>
  <c r="R1844" i="1"/>
  <c r="Z1844" i="1" s="1"/>
  <c r="R1832" i="1"/>
  <c r="Z1832" i="1" s="1"/>
  <c r="R1820" i="1"/>
  <c r="Z1820" i="1" s="1"/>
  <c r="R1808" i="1"/>
  <c r="Z1808" i="1" s="1"/>
  <c r="R1796" i="1"/>
  <c r="Z1796" i="1" s="1"/>
  <c r="R1784" i="1"/>
  <c r="Z1784" i="1" s="1"/>
  <c r="R1772" i="1"/>
  <c r="Z1772" i="1" s="1"/>
  <c r="R1760" i="1"/>
  <c r="Z1760" i="1" s="1"/>
  <c r="R1748" i="1"/>
  <c r="Z1748" i="1" s="1"/>
  <c r="R1736" i="1"/>
  <c r="Z1736" i="1" s="1"/>
  <c r="R1724" i="1"/>
  <c r="Z1724" i="1" s="1"/>
  <c r="R1712" i="1"/>
  <c r="Z1712" i="1" s="1"/>
  <c r="R1700" i="1"/>
  <c r="Z1700" i="1" s="1"/>
  <c r="R1688" i="1"/>
  <c r="Z1688" i="1" s="1"/>
  <c r="R1676" i="1"/>
  <c r="Z1676" i="1" s="1"/>
  <c r="R1664" i="1"/>
  <c r="Z1664" i="1" s="1"/>
  <c r="R1652" i="1"/>
  <c r="Z1652" i="1" s="1"/>
  <c r="R1640" i="1"/>
  <c r="Z1640" i="1" s="1"/>
  <c r="R1628" i="1"/>
  <c r="Z1628" i="1" s="1"/>
  <c r="R1616" i="1"/>
  <c r="Z1616" i="1" s="1"/>
  <c r="R1604" i="1"/>
  <c r="Z1604" i="1" s="1"/>
  <c r="R1592" i="1"/>
  <c r="Z1592" i="1" s="1"/>
  <c r="R1580" i="1"/>
  <c r="Z1580" i="1" s="1"/>
  <c r="R1568" i="1"/>
  <c r="Z1568" i="1" s="1"/>
  <c r="R1556" i="1"/>
  <c r="Z1556" i="1" s="1"/>
  <c r="R1544" i="1"/>
  <c r="Z1544" i="1" s="1"/>
  <c r="R1532" i="1"/>
  <c r="Z1532" i="1" s="1"/>
  <c r="R1520" i="1"/>
  <c r="Z1520" i="1" s="1"/>
  <c r="R1508" i="1"/>
  <c r="Z1508" i="1" s="1"/>
  <c r="R1496" i="1"/>
  <c r="Z1496" i="1" s="1"/>
  <c r="R1484" i="1"/>
  <c r="Z1484" i="1" s="1"/>
  <c r="R1472" i="1"/>
  <c r="Z1472" i="1" s="1"/>
  <c r="R1460" i="1"/>
  <c r="Z1460" i="1" s="1"/>
  <c r="R1448" i="1"/>
  <c r="Z1448" i="1" s="1"/>
  <c r="R1436" i="1"/>
  <c r="Z1436" i="1" s="1"/>
  <c r="R1424" i="1"/>
  <c r="Z1424" i="1" s="1"/>
  <c r="R1412" i="1"/>
  <c r="Z1412" i="1" s="1"/>
  <c r="R1400" i="1"/>
  <c r="Z1400" i="1" s="1"/>
  <c r="R1388" i="1"/>
  <c r="Z1388" i="1" s="1"/>
  <c r="R1376" i="1"/>
  <c r="Z1376" i="1" s="1"/>
  <c r="R1364" i="1"/>
  <c r="Z1364" i="1" s="1"/>
  <c r="R1352" i="1"/>
  <c r="Z1352" i="1" s="1"/>
  <c r="R1340" i="1"/>
  <c r="Z1340" i="1" s="1"/>
  <c r="R1328" i="1"/>
  <c r="Z1328" i="1" s="1"/>
  <c r="R1316" i="1"/>
  <c r="Z1316" i="1" s="1"/>
  <c r="R1304" i="1"/>
  <c r="Z1304" i="1" s="1"/>
  <c r="R1292" i="1"/>
  <c r="Z1292" i="1" s="1"/>
  <c r="R1280" i="1"/>
  <c r="Z1280" i="1" s="1"/>
  <c r="R1268" i="1"/>
  <c r="Z1268" i="1" s="1"/>
  <c r="R1256" i="1"/>
  <c r="Z1256" i="1" s="1"/>
  <c r="R1244" i="1"/>
  <c r="Z1244" i="1" s="1"/>
  <c r="R1232" i="1"/>
  <c r="Z1232" i="1" s="1"/>
  <c r="R1220" i="1"/>
  <c r="Z1220" i="1" s="1"/>
  <c r="R1208" i="1"/>
  <c r="Z1208" i="1" s="1"/>
  <c r="R1196" i="1"/>
  <c r="Z1196" i="1" s="1"/>
  <c r="R1184" i="1"/>
  <c r="Z1184" i="1" s="1"/>
  <c r="R1172" i="1"/>
  <c r="Z1172" i="1" s="1"/>
  <c r="R1160" i="1"/>
  <c r="Z1160" i="1" s="1"/>
  <c r="R1148" i="1"/>
  <c r="Z1148" i="1" s="1"/>
  <c r="R1136" i="1"/>
  <c r="Z1136" i="1" s="1"/>
  <c r="R1124" i="1"/>
  <c r="Z1124" i="1" s="1"/>
  <c r="R1112" i="1"/>
  <c r="Z1112" i="1" s="1"/>
  <c r="R1100" i="1"/>
  <c r="Z1100" i="1" s="1"/>
  <c r="R1088" i="1"/>
  <c r="Z1088" i="1" s="1"/>
  <c r="R1076" i="1"/>
  <c r="Z1076" i="1" s="1"/>
  <c r="R1064" i="1"/>
  <c r="Z1064" i="1" s="1"/>
  <c r="R1052" i="1"/>
  <c r="Z1052" i="1" s="1"/>
  <c r="R1040" i="1"/>
  <c r="Z1040" i="1" s="1"/>
  <c r="R1028" i="1"/>
  <c r="Z1028" i="1" s="1"/>
  <c r="R1016" i="1"/>
  <c r="Z1016" i="1" s="1"/>
  <c r="R1004" i="1"/>
  <c r="Z1004" i="1" s="1"/>
  <c r="R992" i="1"/>
  <c r="Z992" i="1" s="1"/>
  <c r="R980" i="1"/>
  <c r="Z980" i="1" s="1"/>
  <c r="R968" i="1"/>
  <c r="Z968" i="1" s="1"/>
  <c r="R956" i="1"/>
  <c r="Z956" i="1" s="1"/>
  <c r="R944" i="1"/>
  <c r="Z944" i="1" s="1"/>
  <c r="R932" i="1"/>
  <c r="Z932" i="1" s="1"/>
  <c r="R1119" i="1"/>
  <c r="Z1119" i="1" s="1"/>
  <c r="R1107" i="1"/>
  <c r="Z1107" i="1" s="1"/>
  <c r="R1095" i="1"/>
  <c r="Z1095" i="1" s="1"/>
  <c r="R1083" i="1"/>
  <c r="Z1083" i="1" s="1"/>
  <c r="R1071" i="1"/>
  <c r="Z1071" i="1" s="1"/>
  <c r="R1059" i="1"/>
  <c r="Z1059" i="1" s="1"/>
  <c r="R1047" i="1"/>
  <c r="Z1047" i="1" s="1"/>
  <c r="R1035" i="1"/>
  <c r="Z1035" i="1" s="1"/>
  <c r="R1023" i="1"/>
  <c r="Z1023" i="1" s="1"/>
  <c r="R1011" i="1"/>
  <c r="Z1011" i="1" s="1"/>
  <c r="R999" i="1"/>
  <c r="Z999" i="1" s="1"/>
  <c r="R987" i="1"/>
  <c r="Z987" i="1" s="1"/>
  <c r="R975" i="1"/>
  <c r="Z975" i="1" s="1"/>
  <c r="R963" i="1"/>
  <c r="Z963" i="1" s="1"/>
  <c r="R951" i="1"/>
  <c r="Z951" i="1" s="1"/>
  <c r="R939" i="1"/>
  <c r="Z939" i="1" s="1"/>
  <c r="R927" i="1"/>
  <c r="Z927" i="1" s="1"/>
  <c r="R915" i="1"/>
  <c r="Z915" i="1" s="1"/>
  <c r="R903" i="1"/>
  <c r="Z903" i="1" s="1"/>
  <c r="R891" i="1"/>
  <c r="Z891" i="1" s="1"/>
  <c r="R879" i="1"/>
  <c r="Z879" i="1" s="1"/>
  <c r="R867" i="1"/>
  <c r="Z867" i="1" s="1"/>
  <c r="R855" i="1"/>
  <c r="Z855" i="1" s="1"/>
  <c r="R843" i="1"/>
  <c r="Z843" i="1" s="1"/>
  <c r="R831" i="1"/>
  <c r="Z831" i="1" s="1"/>
  <c r="R852" i="1"/>
  <c r="Z852" i="1" s="1"/>
  <c r="R840" i="1"/>
  <c r="Z840" i="1" s="1"/>
  <c r="R828" i="1"/>
  <c r="Z828" i="1" s="1"/>
  <c r="R816" i="1"/>
  <c r="Z816" i="1" s="1"/>
  <c r="R804" i="1"/>
  <c r="Z804" i="1" s="1"/>
  <c r="R792" i="1"/>
  <c r="Z792" i="1" s="1"/>
  <c r="R780" i="1"/>
  <c r="Z780" i="1" s="1"/>
  <c r="R768" i="1"/>
  <c r="Z768" i="1" s="1"/>
  <c r="R756" i="1"/>
  <c r="Z756" i="1" s="1"/>
  <c r="R744" i="1"/>
  <c r="Z744" i="1" s="1"/>
  <c r="R732" i="1"/>
  <c r="Z732" i="1" s="1"/>
  <c r="R720" i="1"/>
  <c r="Z720" i="1" s="1"/>
  <c r="R708" i="1"/>
  <c r="Z708" i="1" s="1"/>
  <c r="R696" i="1"/>
  <c r="Z696" i="1" s="1"/>
  <c r="R684" i="1"/>
  <c r="Z684" i="1" s="1"/>
  <c r="R264" i="1"/>
  <c r="Z264" i="1" s="1"/>
  <c r="R252" i="1"/>
  <c r="Z252" i="1" s="1"/>
  <c r="R240" i="1"/>
  <c r="Z240" i="1" s="1"/>
  <c r="R228" i="1"/>
  <c r="Z228" i="1" s="1"/>
  <c r="R216" i="1"/>
  <c r="Z216" i="1" s="1"/>
  <c r="R204" i="1"/>
  <c r="Z204" i="1" s="1"/>
  <c r="R192" i="1"/>
  <c r="Z192" i="1" s="1"/>
  <c r="R180" i="1"/>
  <c r="Z180" i="1" s="1"/>
  <c r="R168" i="1"/>
  <c r="Z168" i="1" s="1"/>
  <c r="R156" i="1"/>
  <c r="Z156" i="1" s="1"/>
  <c r="R144" i="1"/>
  <c r="Z144" i="1" s="1"/>
  <c r="R132" i="1"/>
  <c r="Z132" i="1" s="1"/>
  <c r="R120" i="1"/>
  <c r="Z120" i="1" s="1"/>
  <c r="R108" i="1"/>
  <c r="Z108" i="1" s="1"/>
  <c r="R96" i="1"/>
  <c r="Z96" i="1" s="1"/>
  <c r="R84" i="1"/>
  <c r="Z84" i="1" s="1"/>
  <c r="R72" i="1"/>
  <c r="Z72" i="1" s="1"/>
  <c r="R60" i="1"/>
  <c r="Z60" i="1" s="1"/>
  <c r="R48" i="1"/>
  <c r="Z48" i="1" s="1"/>
  <c r="R36" i="1"/>
  <c r="Z36" i="1" s="1"/>
  <c r="R24" i="1"/>
  <c r="Z24" i="1" s="1"/>
  <c r="R12" i="1"/>
  <c r="Z12" i="1" s="1"/>
  <c r="R899" i="1"/>
  <c r="Z899" i="1" s="1"/>
  <c r="R887" i="1"/>
  <c r="Z887" i="1" s="1"/>
  <c r="R875" i="1"/>
  <c r="Z875" i="1" s="1"/>
  <c r="R863" i="1"/>
  <c r="Z863" i="1" s="1"/>
  <c r="R851" i="1"/>
  <c r="Z851" i="1" s="1"/>
  <c r="R839" i="1"/>
  <c r="Z839" i="1" s="1"/>
  <c r="R827" i="1"/>
  <c r="Z827" i="1" s="1"/>
  <c r="R815" i="1"/>
  <c r="Z815" i="1" s="1"/>
  <c r="R803" i="1"/>
  <c r="Z803" i="1" s="1"/>
  <c r="R791" i="1"/>
  <c r="Z791" i="1" s="1"/>
  <c r="R779" i="1"/>
  <c r="Z779" i="1" s="1"/>
  <c r="R767" i="1"/>
  <c r="Z767" i="1" s="1"/>
  <c r="R755" i="1"/>
  <c r="Z755" i="1" s="1"/>
  <c r="R743" i="1"/>
  <c r="Z743" i="1" s="1"/>
  <c r="R731" i="1"/>
  <c r="Z731" i="1" s="1"/>
  <c r="R719" i="1"/>
  <c r="Z719" i="1" s="1"/>
  <c r="R707" i="1"/>
  <c r="Z707" i="1" s="1"/>
  <c r="R695" i="1"/>
  <c r="Z695" i="1" s="1"/>
  <c r="R683" i="1"/>
  <c r="Z683" i="1" s="1"/>
  <c r="R671" i="1"/>
  <c r="Z671" i="1" s="1"/>
  <c r="R659" i="1"/>
  <c r="Z659" i="1" s="1"/>
  <c r="R647" i="1"/>
  <c r="Z647" i="1" s="1"/>
  <c r="R635" i="1"/>
  <c r="Z635" i="1" s="1"/>
  <c r="R623" i="1"/>
  <c r="Z623" i="1" s="1"/>
  <c r="R611" i="1"/>
  <c r="Z611" i="1" s="1"/>
  <c r="R599" i="1"/>
  <c r="Z599" i="1" s="1"/>
  <c r="R587" i="1"/>
  <c r="Z587" i="1" s="1"/>
  <c r="R575" i="1"/>
  <c r="Z575" i="1" s="1"/>
  <c r="R563" i="1"/>
  <c r="Z563" i="1" s="1"/>
  <c r="R551" i="1"/>
  <c r="Z551" i="1" s="1"/>
  <c r="R539" i="1"/>
  <c r="Z539" i="1" s="1"/>
  <c r="R527" i="1"/>
  <c r="Z527" i="1" s="1"/>
  <c r="R515" i="1"/>
  <c r="Z515" i="1" s="1"/>
  <c r="R503" i="1"/>
  <c r="Z503" i="1" s="1"/>
  <c r="R491" i="1"/>
  <c r="Z491" i="1" s="1"/>
  <c r="R479" i="1"/>
  <c r="Z479" i="1" s="1"/>
  <c r="R467" i="1"/>
  <c r="Z467" i="1" s="1"/>
  <c r="R455" i="1"/>
  <c r="Z455" i="1" s="1"/>
  <c r="R443" i="1"/>
  <c r="Z443" i="1" s="1"/>
  <c r="R431" i="1"/>
  <c r="Z431" i="1" s="1"/>
  <c r="R419" i="1"/>
  <c r="Z419" i="1" s="1"/>
  <c r="R407" i="1"/>
  <c r="Z407" i="1" s="1"/>
  <c r="R395" i="1"/>
  <c r="Z395" i="1" s="1"/>
  <c r="R383" i="1"/>
  <c r="Z383" i="1" s="1"/>
  <c r="R371" i="1"/>
  <c r="Z371" i="1" s="1"/>
  <c r="R359" i="1"/>
  <c r="Z359" i="1" s="1"/>
  <c r="R347" i="1"/>
  <c r="Z347" i="1" s="1"/>
  <c r="R335" i="1"/>
  <c r="Z335" i="1" s="1"/>
  <c r="R323" i="1"/>
  <c r="Z323" i="1" s="1"/>
  <c r="R311" i="1"/>
  <c r="Z311" i="1" s="1"/>
  <c r="R299" i="1"/>
  <c r="Z299" i="1" s="1"/>
  <c r="R287" i="1"/>
  <c r="Z287" i="1" s="1"/>
  <c r="R275" i="1"/>
  <c r="Z275" i="1" s="1"/>
  <c r="R263" i="1"/>
  <c r="Z263" i="1" s="1"/>
  <c r="R251" i="1"/>
  <c r="Z251" i="1" s="1"/>
  <c r="R239" i="1"/>
  <c r="Z239" i="1" s="1"/>
  <c r="R227" i="1"/>
  <c r="Z227" i="1" s="1"/>
  <c r="R215" i="1"/>
  <c r="Z215" i="1" s="1"/>
  <c r="R203" i="1"/>
  <c r="Z203" i="1" s="1"/>
  <c r="R191" i="1"/>
  <c r="Z191" i="1" s="1"/>
  <c r="R179" i="1"/>
  <c r="Z179" i="1" s="1"/>
  <c r="R167" i="1"/>
  <c r="Z167" i="1" s="1"/>
  <c r="R155" i="1"/>
  <c r="Z155" i="1" s="1"/>
  <c r="R143" i="1"/>
  <c r="Z143" i="1" s="1"/>
  <c r="R131" i="1"/>
  <c r="Z131" i="1" s="1"/>
  <c r="R119" i="1"/>
  <c r="Z119" i="1" s="1"/>
  <c r="R107" i="1"/>
  <c r="Z107" i="1" s="1"/>
  <c r="R95" i="1"/>
  <c r="Z95" i="1" s="1"/>
  <c r="R83" i="1"/>
  <c r="Z83" i="1" s="1"/>
  <c r="R71" i="1"/>
  <c r="Z71" i="1" s="1"/>
  <c r="R59" i="1"/>
  <c r="Z59" i="1" s="1"/>
  <c r="R47" i="1"/>
  <c r="Z47" i="1" s="1"/>
  <c r="R35" i="1"/>
  <c r="Z35" i="1" s="1"/>
  <c r="R23" i="1"/>
  <c r="Z23" i="1" s="1"/>
  <c r="R11" i="1"/>
  <c r="Z11" i="1" s="1"/>
  <c r="R1054" i="1"/>
  <c r="Z1054" i="1" s="1"/>
  <c r="R1042" i="1"/>
  <c r="Z1042" i="1" s="1"/>
  <c r="R1030" i="1"/>
  <c r="Z1030" i="1" s="1"/>
  <c r="R1018" i="1"/>
  <c r="Z1018" i="1" s="1"/>
  <c r="R1006" i="1"/>
  <c r="Z1006" i="1" s="1"/>
  <c r="R994" i="1"/>
  <c r="Z994" i="1" s="1"/>
  <c r="R982" i="1"/>
  <c r="Z982" i="1" s="1"/>
  <c r="R970" i="1"/>
  <c r="Z970" i="1" s="1"/>
  <c r="R958" i="1"/>
  <c r="Z958" i="1" s="1"/>
  <c r="R946" i="1"/>
  <c r="Z946" i="1" s="1"/>
  <c r="R934" i="1"/>
  <c r="Z934" i="1" s="1"/>
  <c r="R922" i="1"/>
  <c r="Z922" i="1" s="1"/>
  <c r="R910" i="1"/>
  <c r="Z910" i="1" s="1"/>
  <c r="R898" i="1"/>
  <c r="Z898" i="1" s="1"/>
  <c r="R886" i="1"/>
  <c r="Z886" i="1" s="1"/>
  <c r="R874" i="1"/>
  <c r="Z874" i="1" s="1"/>
  <c r="R862" i="1"/>
  <c r="Z862" i="1" s="1"/>
  <c r="R850" i="1"/>
  <c r="Z850" i="1" s="1"/>
  <c r="R838" i="1"/>
  <c r="Z838" i="1" s="1"/>
  <c r="R826" i="1"/>
  <c r="Z826" i="1" s="1"/>
  <c r="R814" i="1"/>
  <c r="Z814" i="1" s="1"/>
  <c r="R802" i="1"/>
  <c r="Z802" i="1" s="1"/>
  <c r="R790" i="1"/>
  <c r="Z790" i="1" s="1"/>
  <c r="R778" i="1"/>
  <c r="Z778" i="1" s="1"/>
  <c r="R766" i="1"/>
  <c r="Z766" i="1" s="1"/>
  <c r="R754" i="1"/>
  <c r="Z754" i="1" s="1"/>
  <c r="R742" i="1"/>
  <c r="Z742" i="1" s="1"/>
  <c r="R730" i="1"/>
  <c r="Z730" i="1" s="1"/>
  <c r="R718" i="1"/>
  <c r="Z718" i="1" s="1"/>
  <c r="R873" i="1"/>
  <c r="Z873" i="1" s="1"/>
  <c r="R861" i="1"/>
  <c r="Z861" i="1" s="1"/>
  <c r="R849" i="1"/>
  <c r="Z849" i="1" s="1"/>
  <c r="R837" i="1"/>
  <c r="Z837" i="1" s="1"/>
  <c r="R825" i="1"/>
  <c r="Z825" i="1" s="1"/>
  <c r="R813" i="1"/>
  <c r="Z813" i="1" s="1"/>
  <c r="R801" i="1"/>
  <c r="Z801" i="1" s="1"/>
  <c r="R789" i="1"/>
  <c r="Z789" i="1" s="1"/>
  <c r="R777" i="1"/>
  <c r="Z777" i="1" s="1"/>
  <c r="R765" i="1"/>
  <c r="Z765" i="1" s="1"/>
  <c r="R753" i="1"/>
  <c r="Z753" i="1" s="1"/>
  <c r="R741" i="1"/>
  <c r="Z741" i="1" s="1"/>
  <c r="R729" i="1"/>
  <c r="Z729" i="1" s="1"/>
  <c r="R717" i="1"/>
  <c r="Z717" i="1" s="1"/>
  <c r="R705" i="1"/>
  <c r="Z705" i="1" s="1"/>
  <c r="R693" i="1"/>
  <c r="Z693" i="1" s="1"/>
  <c r="R681" i="1"/>
  <c r="Z681" i="1" s="1"/>
  <c r="R669" i="1"/>
  <c r="Z669" i="1" s="1"/>
  <c r="R657" i="1"/>
  <c r="Z657" i="1" s="1"/>
  <c r="R645" i="1"/>
  <c r="Z645" i="1" s="1"/>
  <c r="R633" i="1"/>
  <c r="Z633" i="1" s="1"/>
  <c r="R621" i="1"/>
  <c r="Z621" i="1" s="1"/>
  <c r="R609" i="1"/>
  <c r="Z609" i="1" s="1"/>
  <c r="R597" i="1"/>
  <c r="Z597" i="1" s="1"/>
  <c r="R585" i="1"/>
  <c r="Z585" i="1" s="1"/>
  <c r="R573" i="1"/>
  <c r="Z573" i="1" s="1"/>
  <c r="R561" i="1"/>
  <c r="Z561" i="1" s="1"/>
  <c r="R549" i="1"/>
  <c r="Z549" i="1" s="1"/>
  <c r="R537" i="1"/>
  <c r="Z537" i="1" s="1"/>
  <c r="R525" i="1"/>
  <c r="Z525" i="1" s="1"/>
  <c r="R513" i="1"/>
  <c r="Z513" i="1" s="1"/>
  <c r="R501" i="1"/>
  <c r="Z501" i="1" s="1"/>
  <c r="R489" i="1"/>
  <c r="Z489" i="1" s="1"/>
  <c r="R477" i="1"/>
  <c r="Z477" i="1" s="1"/>
  <c r="R465" i="1"/>
  <c r="Z465" i="1" s="1"/>
  <c r="R453" i="1"/>
  <c r="Z453" i="1" s="1"/>
  <c r="R441" i="1"/>
  <c r="Z441" i="1" s="1"/>
  <c r="R429" i="1"/>
  <c r="Z429" i="1" s="1"/>
  <c r="R417" i="1"/>
  <c r="Z417" i="1" s="1"/>
  <c r="R405" i="1"/>
  <c r="Z405" i="1" s="1"/>
  <c r="R393" i="1"/>
  <c r="Z393" i="1" s="1"/>
  <c r="R381" i="1"/>
  <c r="Z381" i="1" s="1"/>
  <c r="R369" i="1"/>
  <c r="Z369" i="1" s="1"/>
  <c r="R357" i="1"/>
  <c r="Z357" i="1" s="1"/>
  <c r="R345" i="1"/>
  <c r="Z345" i="1" s="1"/>
  <c r="R333" i="1"/>
  <c r="Z333" i="1" s="1"/>
  <c r="R321" i="1"/>
  <c r="Z321" i="1" s="1"/>
  <c r="R309" i="1"/>
  <c r="Z309" i="1" s="1"/>
  <c r="R297" i="1"/>
  <c r="Z297" i="1" s="1"/>
  <c r="R285" i="1"/>
  <c r="Z285" i="1" s="1"/>
  <c r="R273" i="1"/>
  <c r="Z273" i="1" s="1"/>
  <c r="R261" i="1"/>
  <c r="Z261" i="1" s="1"/>
  <c r="R249" i="1"/>
  <c r="Z249" i="1" s="1"/>
  <c r="R237" i="1"/>
  <c r="Z237" i="1" s="1"/>
  <c r="R225" i="1"/>
  <c r="Z225" i="1" s="1"/>
  <c r="R213" i="1"/>
  <c r="Z213" i="1" s="1"/>
  <c r="R201" i="1"/>
  <c r="Z201" i="1" s="1"/>
  <c r="R189" i="1"/>
  <c r="Z189" i="1" s="1"/>
  <c r="R177" i="1"/>
  <c r="Z177" i="1" s="1"/>
  <c r="R165" i="1"/>
  <c r="Z165" i="1" s="1"/>
  <c r="R153" i="1"/>
  <c r="Z153" i="1" s="1"/>
  <c r="R141" i="1"/>
  <c r="Z141" i="1" s="1"/>
  <c r="R129" i="1"/>
  <c r="Z129" i="1" s="1"/>
  <c r="R117" i="1"/>
  <c r="Z117" i="1" s="1"/>
  <c r="R105" i="1"/>
  <c r="Z105" i="1" s="1"/>
  <c r="R93" i="1"/>
  <c r="Z93" i="1" s="1"/>
  <c r="R81" i="1"/>
  <c r="Z81" i="1" s="1"/>
  <c r="R69" i="1"/>
  <c r="Z69" i="1" s="1"/>
  <c r="R57" i="1"/>
  <c r="Z57" i="1" s="1"/>
  <c r="R45" i="1"/>
  <c r="Z45" i="1" s="1"/>
  <c r="R33" i="1"/>
  <c r="Z33" i="1" s="1"/>
  <c r="R21" i="1"/>
  <c r="Z21" i="1" s="1"/>
  <c r="R9" i="1"/>
  <c r="R920" i="1"/>
  <c r="Z920" i="1" s="1"/>
  <c r="R908" i="1"/>
  <c r="Z908" i="1" s="1"/>
  <c r="R896" i="1"/>
  <c r="Z896" i="1" s="1"/>
  <c r="R884" i="1"/>
  <c r="Z884" i="1" s="1"/>
  <c r="R872" i="1"/>
  <c r="Z872" i="1" s="1"/>
  <c r="R860" i="1"/>
  <c r="Z860" i="1" s="1"/>
  <c r="R848" i="1"/>
  <c r="Z848" i="1" s="1"/>
  <c r="R836" i="1"/>
  <c r="Z836" i="1" s="1"/>
  <c r="R824" i="1"/>
  <c r="Z824" i="1" s="1"/>
  <c r="R812" i="1"/>
  <c r="Z812" i="1" s="1"/>
  <c r="R800" i="1"/>
  <c r="Z800" i="1" s="1"/>
  <c r="R788" i="1"/>
  <c r="Z788" i="1" s="1"/>
  <c r="R776" i="1"/>
  <c r="Z776" i="1" s="1"/>
  <c r="R764" i="1"/>
  <c r="Z764" i="1" s="1"/>
  <c r="R752" i="1"/>
  <c r="Z752" i="1" s="1"/>
  <c r="R740" i="1"/>
  <c r="Z740" i="1" s="1"/>
  <c r="R728" i="1"/>
  <c r="Z728" i="1" s="1"/>
  <c r="R716" i="1"/>
  <c r="Z716" i="1" s="1"/>
  <c r="R704" i="1"/>
  <c r="Z704" i="1" s="1"/>
  <c r="R692" i="1"/>
  <c r="Z692" i="1" s="1"/>
  <c r="R680" i="1"/>
  <c r="Z680" i="1" s="1"/>
  <c r="R668" i="1"/>
  <c r="Z668" i="1" s="1"/>
  <c r="R656" i="1"/>
  <c r="Z656" i="1" s="1"/>
  <c r="R644" i="1"/>
  <c r="Z644" i="1" s="1"/>
  <c r="R632" i="1"/>
  <c r="Z632" i="1" s="1"/>
  <c r="R620" i="1"/>
  <c r="Z620" i="1" s="1"/>
  <c r="R608" i="1"/>
  <c r="Z608" i="1" s="1"/>
  <c r="R596" i="1"/>
  <c r="Z596" i="1" s="1"/>
  <c r="R584" i="1"/>
  <c r="Z584" i="1" s="1"/>
  <c r="R572" i="1"/>
  <c r="Z572" i="1" s="1"/>
  <c r="R560" i="1"/>
  <c r="Z560" i="1" s="1"/>
  <c r="R548" i="1"/>
  <c r="Z548" i="1" s="1"/>
  <c r="R536" i="1"/>
  <c r="Z536" i="1" s="1"/>
  <c r="R524" i="1"/>
  <c r="Z524" i="1" s="1"/>
  <c r="R512" i="1"/>
  <c r="Z512" i="1" s="1"/>
  <c r="R500" i="1"/>
  <c r="Z500" i="1" s="1"/>
  <c r="R488" i="1"/>
  <c r="Z488" i="1" s="1"/>
  <c r="R476" i="1"/>
  <c r="Z476" i="1" s="1"/>
  <c r="R464" i="1"/>
  <c r="Z464" i="1" s="1"/>
  <c r="R452" i="1"/>
  <c r="Z452" i="1" s="1"/>
  <c r="R440" i="1"/>
  <c r="Z440" i="1" s="1"/>
  <c r="R428" i="1"/>
  <c r="Z428" i="1" s="1"/>
  <c r="R416" i="1"/>
  <c r="Z416" i="1" s="1"/>
  <c r="R404" i="1"/>
  <c r="Z404" i="1" s="1"/>
  <c r="R392" i="1"/>
  <c r="Z392" i="1" s="1"/>
  <c r="R380" i="1"/>
  <c r="Z380" i="1" s="1"/>
  <c r="R368" i="1"/>
  <c r="Z368" i="1" s="1"/>
  <c r="R356" i="1"/>
  <c r="Z356" i="1" s="1"/>
  <c r="R344" i="1"/>
  <c r="Z344" i="1" s="1"/>
  <c r="R332" i="1"/>
  <c r="Z332" i="1" s="1"/>
  <c r="R320" i="1"/>
  <c r="Z320" i="1" s="1"/>
  <c r="R308" i="1"/>
  <c r="Z308" i="1" s="1"/>
  <c r="R296" i="1"/>
  <c r="Z296" i="1" s="1"/>
  <c r="R284" i="1"/>
  <c r="Z284" i="1" s="1"/>
  <c r="R272" i="1"/>
  <c r="Z272" i="1" s="1"/>
  <c r="R260" i="1"/>
  <c r="Z260" i="1" s="1"/>
  <c r="R248" i="1"/>
  <c r="Z248" i="1" s="1"/>
  <c r="R236" i="1"/>
  <c r="Z236" i="1" s="1"/>
  <c r="R224" i="1"/>
  <c r="Z224" i="1" s="1"/>
  <c r="R212" i="1"/>
  <c r="Z212" i="1" s="1"/>
  <c r="R200" i="1"/>
  <c r="Z200" i="1" s="1"/>
  <c r="R188" i="1"/>
  <c r="Z188" i="1" s="1"/>
  <c r="R176" i="1"/>
  <c r="Z176" i="1" s="1"/>
  <c r="R164" i="1"/>
  <c r="Z164" i="1" s="1"/>
  <c r="R152" i="1"/>
  <c r="Z152" i="1" s="1"/>
  <c r="R140" i="1"/>
  <c r="Z140" i="1" s="1"/>
  <c r="R128" i="1"/>
  <c r="Z128" i="1" s="1"/>
  <c r="R116" i="1"/>
  <c r="Z116" i="1" s="1"/>
  <c r="R104" i="1"/>
  <c r="Z104" i="1" s="1"/>
  <c r="R92" i="1"/>
  <c r="Z92" i="1" s="1"/>
  <c r="R80" i="1"/>
  <c r="Z80" i="1" s="1"/>
  <c r="R68" i="1"/>
  <c r="Z68" i="1" s="1"/>
  <c r="R56" i="1"/>
  <c r="Z56" i="1" s="1"/>
  <c r="R44" i="1"/>
  <c r="Z44" i="1" s="1"/>
  <c r="R32" i="1"/>
  <c r="Z32" i="1" s="1"/>
  <c r="R20" i="1"/>
  <c r="Z20" i="1" s="1"/>
  <c r="R8" i="1"/>
  <c r="S8" i="1" s="1"/>
  <c r="R774" i="1"/>
  <c r="Z774" i="1" s="1"/>
  <c r="R762" i="1"/>
  <c r="Z762" i="1" s="1"/>
  <c r="R750" i="1"/>
  <c r="Z750" i="1" s="1"/>
  <c r="R738" i="1"/>
  <c r="Z738" i="1" s="1"/>
  <c r="R726" i="1"/>
  <c r="Z726" i="1" s="1"/>
  <c r="R714" i="1"/>
  <c r="Z714" i="1" s="1"/>
  <c r="R702" i="1"/>
  <c r="Z702" i="1" s="1"/>
  <c r="R690" i="1"/>
  <c r="Z690" i="1" s="1"/>
  <c r="R678" i="1"/>
  <c r="Z678" i="1" s="1"/>
  <c r="R666" i="1"/>
  <c r="Z666" i="1" s="1"/>
  <c r="R654" i="1"/>
  <c r="Z654" i="1" s="1"/>
  <c r="R642" i="1"/>
  <c r="Z642" i="1" s="1"/>
  <c r="R630" i="1"/>
  <c r="Z630" i="1" s="1"/>
  <c r="R618" i="1"/>
  <c r="Z618" i="1" s="1"/>
  <c r="R606" i="1"/>
  <c r="Z606" i="1" s="1"/>
  <c r="R594" i="1"/>
  <c r="Z594" i="1" s="1"/>
  <c r="R582" i="1"/>
  <c r="Z582" i="1" s="1"/>
  <c r="R570" i="1"/>
  <c r="Z570" i="1" s="1"/>
  <c r="R558" i="1"/>
  <c r="Z558" i="1" s="1"/>
  <c r="R546" i="1"/>
  <c r="Z546" i="1" s="1"/>
  <c r="R534" i="1"/>
  <c r="Z534" i="1" s="1"/>
  <c r="R522" i="1"/>
  <c r="Z522" i="1" s="1"/>
  <c r="R510" i="1"/>
  <c r="Z510" i="1" s="1"/>
  <c r="R498" i="1"/>
  <c r="Z498" i="1" s="1"/>
  <c r="R486" i="1"/>
  <c r="Z486" i="1" s="1"/>
  <c r="R474" i="1"/>
  <c r="Z474" i="1" s="1"/>
  <c r="R462" i="1"/>
  <c r="Z462" i="1" s="1"/>
  <c r="R450" i="1"/>
  <c r="Z450" i="1" s="1"/>
  <c r="R438" i="1"/>
  <c r="Z438" i="1" s="1"/>
  <c r="R426" i="1"/>
  <c r="Z426" i="1" s="1"/>
  <c r="R414" i="1"/>
  <c r="Z414" i="1" s="1"/>
  <c r="R402" i="1"/>
  <c r="Z402" i="1" s="1"/>
  <c r="R390" i="1"/>
  <c r="Z390" i="1" s="1"/>
  <c r="R378" i="1"/>
  <c r="Z378" i="1" s="1"/>
  <c r="R366" i="1"/>
  <c r="Z366" i="1" s="1"/>
  <c r="R354" i="1"/>
  <c r="Z354" i="1" s="1"/>
  <c r="R342" i="1"/>
  <c r="Z342" i="1" s="1"/>
  <c r="R330" i="1"/>
  <c r="Z330" i="1" s="1"/>
  <c r="R318" i="1"/>
  <c r="Z318" i="1" s="1"/>
  <c r="R306" i="1"/>
  <c r="Z306" i="1" s="1"/>
  <c r="R294" i="1"/>
  <c r="Z294" i="1" s="1"/>
  <c r="R282" i="1"/>
  <c r="Z282" i="1" s="1"/>
  <c r="R270" i="1"/>
  <c r="Z270" i="1" s="1"/>
  <c r="R258" i="1"/>
  <c r="Z258" i="1" s="1"/>
  <c r="R246" i="1"/>
  <c r="Z246" i="1" s="1"/>
  <c r="R234" i="1"/>
  <c r="Z234" i="1" s="1"/>
  <c r="R222" i="1"/>
  <c r="Z222" i="1" s="1"/>
  <c r="R210" i="1"/>
  <c r="Z210" i="1" s="1"/>
  <c r="R198" i="1"/>
  <c r="Z198" i="1" s="1"/>
  <c r="R186" i="1"/>
  <c r="Z186" i="1" s="1"/>
  <c r="R174" i="1"/>
  <c r="Z174" i="1" s="1"/>
  <c r="R162" i="1"/>
  <c r="Z162" i="1" s="1"/>
  <c r="R150" i="1"/>
  <c r="Z150" i="1" s="1"/>
  <c r="R138" i="1"/>
  <c r="Z138" i="1" s="1"/>
  <c r="R126" i="1"/>
  <c r="Z126" i="1" s="1"/>
  <c r="R114" i="1"/>
  <c r="Z114" i="1" s="1"/>
  <c r="R102" i="1"/>
  <c r="Z102" i="1" s="1"/>
  <c r="R90" i="1"/>
  <c r="Z90" i="1" s="1"/>
  <c r="R78" i="1"/>
  <c r="Z78" i="1" s="1"/>
  <c r="R66" i="1"/>
  <c r="Z66" i="1" s="1"/>
  <c r="R54" i="1"/>
  <c r="Z54" i="1" s="1"/>
  <c r="R42" i="1"/>
  <c r="Z42" i="1" s="1"/>
  <c r="R30" i="1"/>
  <c r="Z30" i="1" s="1"/>
  <c r="R18" i="1"/>
  <c r="R77" i="1"/>
  <c r="Z77" i="1" s="1"/>
  <c r="R65" i="1"/>
  <c r="Z65" i="1" s="1"/>
  <c r="R53" i="1"/>
  <c r="Z53" i="1" s="1"/>
  <c r="R41" i="1"/>
  <c r="Z41" i="1" s="1"/>
  <c r="R29" i="1"/>
  <c r="Z29" i="1" s="1"/>
  <c r="R916" i="1"/>
  <c r="Z916" i="1" s="1"/>
  <c r="R904" i="1"/>
  <c r="Z904" i="1" s="1"/>
  <c r="R892" i="1"/>
  <c r="Z892" i="1" s="1"/>
  <c r="R880" i="1"/>
  <c r="Z880" i="1" s="1"/>
  <c r="R868" i="1"/>
  <c r="Z868" i="1" s="1"/>
  <c r="R856" i="1"/>
  <c r="Z856" i="1" s="1"/>
  <c r="R844" i="1"/>
  <c r="Z844" i="1" s="1"/>
  <c r="R832" i="1"/>
  <c r="Z832" i="1" s="1"/>
  <c r="R820" i="1"/>
  <c r="Z820" i="1" s="1"/>
  <c r="R808" i="1"/>
  <c r="Z808" i="1" s="1"/>
  <c r="R796" i="1"/>
  <c r="Z796" i="1" s="1"/>
  <c r="R784" i="1"/>
  <c r="Z784" i="1" s="1"/>
  <c r="R772" i="1"/>
  <c r="Z772" i="1" s="1"/>
  <c r="R760" i="1"/>
  <c r="Z760" i="1" s="1"/>
  <c r="R748" i="1"/>
  <c r="Z748" i="1" s="1"/>
  <c r="R736" i="1"/>
  <c r="Z736" i="1" s="1"/>
  <c r="R724" i="1"/>
  <c r="Z724" i="1" s="1"/>
  <c r="R712" i="1"/>
  <c r="Z712" i="1" s="1"/>
  <c r="R700" i="1"/>
  <c r="Z700" i="1" s="1"/>
  <c r="R688" i="1"/>
  <c r="Z688" i="1" s="1"/>
  <c r="R676" i="1"/>
  <c r="Z676" i="1" s="1"/>
  <c r="R664" i="1"/>
  <c r="Z664" i="1" s="1"/>
  <c r="R652" i="1"/>
  <c r="Z652" i="1" s="1"/>
  <c r="R640" i="1"/>
  <c r="Z640" i="1" s="1"/>
  <c r="R628" i="1"/>
  <c r="Z628" i="1" s="1"/>
  <c r="R616" i="1"/>
  <c r="Z616" i="1" s="1"/>
  <c r="R592" i="1"/>
  <c r="Z592" i="1" s="1"/>
  <c r="R580" i="1"/>
  <c r="Z580" i="1" s="1"/>
  <c r="R568" i="1"/>
  <c r="Z568" i="1" s="1"/>
  <c r="R556" i="1"/>
  <c r="Z556" i="1" s="1"/>
  <c r="R544" i="1"/>
  <c r="Z544" i="1" s="1"/>
  <c r="R532" i="1"/>
  <c r="Z532" i="1" s="1"/>
  <c r="R520" i="1"/>
  <c r="Z520" i="1" s="1"/>
  <c r="R508" i="1"/>
  <c r="Z508" i="1" s="1"/>
  <c r="R496" i="1"/>
  <c r="Z496" i="1" s="1"/>
  <c r="R484" i="1"/>
  <c r="Z484" i="1" s="1"/>
  <c r="R472" i="1"/>
  <c r="Z472" i="1" s="1"/>
  <c r="R460" i="1"/>
  <c r="Z460" i="1" s="1"/>
  <c r="R448" i="1"/>
  <c r="Z448" i="1" s="1"/>
  <c r="R436" i="1"/>
  <c r="Z436" i="1" s="1"/>
  <c r="R424" i="1"/>
  <c r="Z424" i="1" s="1"/>
  <c r="R412" i="1"/>
  <c r="Z412" i="1" s="1"/>
  <c r="R400" i="1"/>
  <c r="Z400" i="1" s="1"/>
  <c r="R388" i="1"/>
  <c r="Z388" i="1" s="1"/>
  <c r="R376" i="1"/>
  <c r="Z376" i="1" s="1"/>
  <c r="R364" i="1"/>
  <c r="Z364" i="1" s="1"/>
  <c r="R352" i="1"/>
  <c r="Z352" i="1" s="1"/>
  <c r="R340" i="1"/>
  <c r="Z340" i="1" s="1"/>
  <c r="R328" i="1"/>
  <c r="Z328" i="1" s="1"/>
  <c r="R316" i="1"/>
  <c r="Z316" i="1" s="1"/>
  <c r="R304" i="1"/>
  <c r="Z304" i="1" s="1"/>
  <c r="R292" i="1"/>
  <c r="Z292" i="1" s="1"/>
  <c r="R280" i="1"/>
  <c r="Z280" i="1" s="1"/>
  <c r="R268" i="1"/>
  <c r="Z268" i="1" s="1"/>
  <c r="R256" i="1"/>
  <c r="Z256" i="1" s="1"/>
  <c r="R244" i="1"/>
  <c r="Z244" i="1" s="1"/>
  <c r="R232" i="1"/>
  <c r="Z232" i="1" s="1"/>
  <c r="R220" i="1"/>
  <c r="Z220" i="1" s="1"/>
  <c r="R208" i="1"/>
  <c r="Z208" i="1" s="1"/>
  <c r="R196" i="1"/>
  <c r="Z196" i="1" s="1"/>
  <c r="R184" i="1"/>
  <c r="Z184" i="1" s="1"/>
  <c r="R172" i="1"/>
  <c r="Z172" i="1" s="1"/>
  <c r="R160" i="1"/>
  <c r="Z160" i="1" s="1"/>
  <c r="R148" i="1"/>
  <c r="Z148" i="1" s="1"/>
  <c r="R136" i="1"/>
  <c r="Z136" i="1" s="1"/>
  <c r="R124" i="1"/>
  <c r="Z124" i="1" s="1"/>
  <c r="R112" i="1"/>
  <c r="Z112" i="1" s="1"/>
  <c r="R100" i="1"/>
  <c r="Z100" i="1" s="1"/>
  <c r="R88" i="1"/>
  <c r="Z88" i="1" s="1"/>
  <c r="R76" i="1"/>
  <c r="Z76" i="1" s="1"/>
  <c r="R64" i="1"/>
  <c r="Z64" i="1" s="1"/>
  <c r="R52" i="1"/>
  <c r="Z52" i="1" s="1"/>
  <c r="R40" i="1"/>
  <c r="Z40" i="1" s="1"/>
  <c r="R28" i="1"/>
  <c r="Z28" i="1" s="1"/>
  <c r="R16" i="1"/>
  <c r="Z16" i="1" s="1"/>
  <c r="K2353" i="1"/>
  <c r="L2353" i="1" s="1"/>
  <c r="Q2353" i="1"/>
  <c r="AG2353" i="1" s="1"/>
  <c r="K2281" i="1"/>
  <c r="Q2281" i="1"/>
  <c r="K2065" i="1"/>
  <c r="L2065" i="1" s="1"/>
  <c r="Q2065" i="1"/>
  <c r="K1921" i="1"/>
  <c r="Q1921" i="1"/>
  <c r="K2425" i="1"/>
  <c r="Q2425" i="1"/>
  <c r="K2209" i="1"/>
  <c r="L2209" i="1" s="1"/>
  <c r="Q2209" i="1"/>
  <c r="K1993" i="1"/>
  <c r="Q1993" i="1"/>
  <c r="Q2137" i="1"/>
  <c r="K2420" i="1"/>
  <c r="L2420" i="1" s="1"/>
  <c r="Q2420" i="1"/>
  <c r="K2408" i="1"/>
  <c r="L2408" i="1" s="1"/>
  <c r="Q2408" i="1"/>
  <c r="K2396" i="1"/>
  <c r="L2396" i="1" s="1"/>
  <c r="Q2396" i="1"/>
  <c r="K2384" i="1"/>
  <c r="L2384" i="1" s="1"/>
  <c r="Q2384" i="1"/>
  <c r="AG2384" i="1" s="1"/>
  <c r="K2372" i="1"/>
  <c r="L2372" i="1" s="1"/>
  <c r="Q2372" i="1"/>
  <c r="AG2372" i="1" s="1"/>
  <c r="K2360" i="1"/>
  <c r="Q2360" i="1"/>
  <c r="AG2360" i="1" s="1"/>
  <c r="K2348" i="1"/>
  <c r="Q2348" i="1"/>
  <c r="AG2348" i="1" s="1"/>
  <c r="K2336" i="1"/>
  <c r="L2336" i="1" s="1"/>
  <c r="Q2336" i="1"/>
  <c r="K2324" i="1"/>
  <c r="Q2324" i="1"/>
  <c r="AG2324" i="1" s="1"/>
  <c r="K2312" i="1"/>
  <c r="Q2312" i="1"/>
  <c r="AG2312" i="1" s="1"/>
  <c r="K2300" i="1"/>
  <c r="Q2300" i="1"/>
  <c r="AG2300" i="1" s="1"/>
  <c r="K2288" i="1"/>
  <c r="L2288" i="1" s="1"/>
  <c r="Q2288" i="1"/>
  <c r="K2276" i="1"/>
  <c r="Q2276" i="1"/>
  <c r="K2264" i="1"/>
  <c r="Q2264" i="1"/>
  <c r="K2252" i="1"/>
  <c r="L2252" i="1" s="1"/>
  <c r="Q2252" i="1"/>
  <c r="K2240" i="1"/>
  <c r="L2240" i="1" s="1"/>
  <c r="Q2240" i="1"/>
  <c r="K2228" i="1"/>
  <c r="L2228" i="1" s="1"/>
  <c r="Q2228" i="1"/>
  <c r="AG2228" i="1" s="1"/>
  <c r="K2216" i="1"/>
  <c r="Q2216" i="1"/>
  <c r="K2204" i="1"/>
  <c r="L2204" i="1" s="1"/>
  <c r="Q2204" i="1"/>
  <c r="K2192" i="1"/>
  <c r="Q2192" i="1"/>
  <c r="K2180" i="1"/>
  <c r="Q2180" i="1"/>
  <c r="AG2180" i="1" s="1"/>
  <c r="K2168" i="1"/>
  <c r="Q2168" i="1"/>
  <c r="AG2168" i="1" s="1"/>
  <c r="K2156" i="1"/>
  <c r="L2156" i="1" s="1"/>
  <c r="Q2156" i="1"/>
  <c r="K2144" i="1"/>
  <c r="Q2144" i="1"/>
  <c r="K2132" i="1"/>
  <c r="Q2132" i="1"/>
  <c r="K2120" i="1"/>
  <c r="L2120" i="1" s="1"/>
  <c r="Q2120" i="1"/>
  <c r="K2108" i="1"/>
  <c r="L2108" i="1" s="1"/>
  <c r="Q2108" i="1"/>
  <c r="K2096" i="1"/>
  <c r="L2096" i="1" s="1"/>
  <c r="Q2096" i="1"/>
  <c r="AG2096" i="1" s="1"/>
  <c r="K2084" i="1"/>
  <c r="L2084" i="1" s="1"/>
  <c r="Q2084" i="1"/>
  <c r="K2072" i="1"/>
  <c r="Q2072" i="1"/>
  <c r="K2060" i="1"/>
  <c r="L2060" i="1" s="1"/>
  <c r="Q2060" i="1"/>
  <c r="K2048" i="1"/>
  <c r="Q2048" i="1"/>
  <c r="K2036" i="1"/>
  <c r="Q2036" i="1"/>
  <c r="AG2036" i="1" s="1"/>
  <c r="K2024" i="1"/>
  <c r="L2024" i="1" s="1"/>
  <c r="Q2024" i="1"/>
  <c r="K2012" i="1"/>
  <c r="L2012" i="1" s="1"/>
  <c r="Q2012" i="1"/>
  <c r="K2000" i="1"/>
  <c r="Q2000" i="1"/>
  <c r="K1988" i="1"/>
  <c r="L1988" i="1" s="1"/>
  <c r="Q1988" i="1"/>
  <c r="K1976" i="1"/>
  <c r="L1976" i="1" s="1"/>
  <c r="Q1976" i="1"/>
  <c r="K1964" i="1"/>
  <c r="L1964" i="1" s="1"/>
  <c r="Q1964" i="1"/>
  <c r="K1952" i="1"/>
  <c r="L1952" i="1" s="1"/>
  <c r="Q1952" i="1"/>
  <c r="K1940" i="1"/>
  <c r="Q1940" i="1"/>
  <c r="K1928" i="1"/>
  <c r="L1928" i="1" s="1"/>
  <c r="Q1928" i="1"/>
  <c r="K1916" i="1"/>
  <c r="Q1916" i="1"/>
  <c r="K1904" i="1"/>
  <c r="Q1904" i="1"/>
  <c r="K1892" i="1"/>
  <c r="L1892" i="1" s="1"/>
  <c r="Q1892" i="1"/>
  <c r="K1615" i="1"/>
  <c r="L1615" i="1" s="1"/>
  <c r="Q1615" i="1"/>
  <c r="K1507" i="1"/>
  <c r="L1507" i="1" s="1"/>
  <c r="Q1507" i="1"/>
  <c r="K1411" i="1"/>
  <c r="L1411" i="1" s="1"/>
  <c r="Q1411" i="1"/>
  <c r="K1315" i="1"/>
  <c r="L1315" i="1" s="1"/>
  <c r="Q1315" i="1"/>
  <c r="K1207" i="1"/>
  <c r="L1207" i="1" s="1"/>
  <c r="Q1207" i="1"/>
  <c r="K1087" i="1"/>
  <c r="L1087" i="1" s="1"/>
  <c r="Q1087" i="1"/>
  <c r="K979" i="1"/>
  <c r="L979" i="1" s="1"/>
  <c r="Q979" i="1"/>
  <c r="K871" i="1"/>
  <c r="L871" i="1" s="1"/>
  <c r="Q871" i="1"/>
  <c r="K775" i="1"/>
  <c r="L775" i="1" s="1"/>
  <c r="Q775" i="1"/>
  <c r="K667" i="1"/>
  <c r="L667" i="1" s="1"/>
  <c r="Q667" i="1"/>
  <c r="K571" i="1"/>
  <c r="L571" i="1" s="1"/>
  <c r="Q571" i="1"/>
  <c r="K475" i="1"/>
  <c r="L475" i="1" s="1"/>
  <c r="Q475" i="1"/>
  <c r="K391" i="1"/>
  <c r="L391" i="1" s="1"/>
  <c r="Q391" i="1"/>
  <c r="K283" i="1"/>
  <c r="L283" i="1" s="1"/>
  <c r="Q283" i="1"/>
  <c r="K199" i="1"/>
  <c r="L199" i="1" s="1"/>
  <c r="Q199" i="1"/>
  <c r="K2405" i="1"/>
  <c r="M2405" i="1" s="1"/>
  <c r="Q2405" i="1"/>
  <c r="K2393" i="1"/>
  <c r="M2393" i="1" s="1"/>
  <c r="Q2393" i="1"/>
  <c r="K2381" i="1"/>
  <c r="M2381" i="1" s="1"/>
  <c r="Q2381" i="1"/>
  <c r="K2369" i="1"/>
  <c r="M2369" i="1" s="1"/>
  <c r="Q2369" i="1"/>
  <c r="K2357" i="1"/>
  <c r="M2357" i="1" s="1"/>
  <c r="Q2357" i="1"/>
  <c r="K2345" i="1"/>
  <c r="M2345" i="1" s="1"/>
  <c r="Q2345" i="1"/>
  <c r="K2333" i="1"/>
  <c r="M2333" i="1" s="1"/>
  <c r="Q2333" i="1"/>
  <c r="K2321" i="1"/>
  <c r="M2321" i="1" s="1"/>
  <c r="Q2321" i="1"/>
  <c r="K2309" i="1"/>
  <c r="M2309" i="1" s="1"/>
  <c r="Q2309" i="1"/>
  <c r="K2297" i="1"/>
  <c r="M2297" i="1" s="1"/>
  <c r="Q2297" i="1"/>
  <c r="K2285" i="1"/>
  <c r="M2285" i="1" s="1"/>
  <c r="Q2285" i="1"/>
  <c r="K2273" i="1"/>
  <c r="M2273" i="1" s="1"/>
  <c r="Q2273" i="1"/>
  <c r="K2261" i="1"/>
  <c r="M2261" i="1" s="1"/>
  <c r="Q2261" i="1"/>
  <c r="K2249" i="1"/>
  <c r="M2249" i="1" s="1"/>
  <c r="Q2249" i="1"/>
  <c r="K2237" i="1"/>
  <c r="M2237" i="1" s="1"/>
  <c r="Q2237" i="1"/>
  <c r="K2225" i="1"/>
  <c r="M2225" i="1" s="1"/>
  <c r="Q2225" i="1"/>
  <c r="K2213" i="1"/>
  <c r="M2213" i="1" s="1"/>
  <c r="Q2213" i="1"/>
  <c r="K2189" i="1"/>
  <c r="M2189" i="1" s="1"/>
  <c r="Q2189" i="1"/>
  <c r="K2177" i="1"/>
  <c r="M2177" i="1" s="1"/>
  <c r="Q2177" i="1"/>
  <c r="K2165" i="1"/>
  <c r="M2165" i="1" s="1"/>
  <c r="Q2165" i="1"/>
  <c r="K2153" i="1"/>
  <c r="M2153" i="1" s="1"/>
  <c r="Q2153" i="1"/>
  <c r="K2141" i="1"/>
  <c r="M2141" i="1" s="1"/>
  <c r="Q2141" i="1"/>
  <c r="K2129" i="1"/>
  <c r="M2129" i="1" s="1"/>
  <c r="Q2129" i="1"/>
  <c r="K2117" i="1"/>
  <c r="M2117" i="1" s="1"/>
  <c r="Q2117" i="1"/>
  <c r="K2105" i="1"/>
  <c r="M2105" i="1" s="1"/>
  <c r="Q2105" i="1"/>
  <c r="K2093" i="1"/>
  <c r="M2093" i="1" s="1"/>
  <c r="Q2093" i="1"/>
  <c r="K2069" i="1"/>
  <c r="M2069" i="1" s="1"/>
  <c r="Q2069" i="1"/>
  <c r="K2057" i="1"/>
  <c r="M2057" i="1" s="1"/>
  <c r="Q2057" i="1"/>
  <c r="K2045" i="1"/>
  <c r="M2045" i="1" s="1"/>
  <c r="Q2045" i="1"/>
  <c r="K2033" i="1"/>
  <c r="M2033" i="1" s="1"/>
  <c r="Q2033" i="1"/>
  <c r="K2021" i="1"/>
  <c r="M2021" i="1" s="1"/>
  <c r="Q2021" i="1"/>
  <c r="K2009" i="1"/>
  <c r="M2009" i="1" s="1"/>
  <c r="Q2009" i="1"/>
  <c r="K1997" i="1"/>
  <c r="M1997" i="1" s="1"/>
  <c r="Q1997" i="1"/>
  <c r="K1985" i="1"/>
  <c r="M1985" i="1" s="1"/>
  <c r="Q1985" i="1"/>
  <c r="K1973" i="1"/>
  <c r="M1973" i="1" s="1"/>
  <c r="Q1973" i="1"/>
  <c r="K1961" i="1"/>
  <c r="M1961" i="1" s="1"/>
  <c r="Q1961" i="1"/>
  <c r="K1949" i="1"/>
  <c r="M1949" i="1" s="1"/>
  <c r="Q1949" i="1"/>
  <c r="K1937" i="1"/>
  <c r="M1937" i="1" s="1"/>
  <c r="Q1937" i="1"/>
  <c r="K1925" i="1"/>
  <c r="M1925" i="1" s="1"/>
  <c r="Q1925" i="1"/>
  <c r="K1913" i="1"/>
  <c r="M1913" i="1" s="1"/>
  <c r="Q1913" i="1"/>
  <c r="K1901" i="1"/>
  <c r="M1901" i="1" s="1"/>
  <c r="Q1901" i="1"/>
  <c r="K1889" i="1"/>
  <c r="M1889" i="1" s="1"/>
  <c r="Q1889" i="1"/>
  <c r="K1877" i="1"/>
  <c r="M1877" i="1" s="1"/>
  <c r="Q1877" i="1"/>
  <c r="K1865" i="1"/>
  <c r="M1865" i="1" s="1"/>
  <c r="Q1865" i="1"/>
  <c r="K1853" i="1"/>
  <c r="M1853" i="1" s="1"/>
  <c r="Q1853" i="1"/>
  <c r="K1841" i="1"/>
  <c r="M1841" i="1" s="1"/>
  <c r="Q1841" i="1"/>
  <c r="K1829" i="1"/>
  <c r="M1829" i="1" s="1"/>
  <c r="Q1829" i="1"/>
  <c r="K1817" i="1"/>
  <c r="M1817" i="1" s="1"/>
  <c r="Q1817" i="1"/>
  <c r="K1805" i="1"/>
  <c r="M1805" i="1" s="1"/>
  <c r="Q1805" i="1"/>
  <c r="K1793" i="1"/>
  <c r="M1793" i="1" s="1"/>
  <c r="Q1793" i="1"/>
  <c r="K1781" i="1"/>
  <c r="M1781" i="1" s="1"/>
  <c r="Q1781" i="1"/>
  <c r="K1769" i="1"/>
  <c r="M1769" i="1" s="1"/>
  <c r="Q1769" i="1"/>
  <c r="K1757" i="1"/>
  <c r="M1757" i="1" s="1"/>
  <c r="Q1757" i="1"/>
  <c r="K1745" i="1"/>
  <c r="M1745" i="1" s="1"/>
  <c r="Q1745" i="1"/>
  <c r="K1733" i="1"/>
  <c r="M1733" i="1" s="1"/>
  <c r="Q1733" i="1"/>
  <c r="K1721" i="1"/>
  <c r="M1721" i="1" s="1"/>
  <c r="Q1721" i="1"/>
  <c r="K1709" i="1"/>
  <c r="M1709" i="1" s="1"/>
  <c r="Q1709" i="1"/>
  <c r="K1697" i="1"/>
  <c r="M1697" i="1" s="1"/>
  <c r="Q1697" i="1"/>
  <c r="K1685" i="1"/>
  <c r="M1685" i="1" s="1"/>
  <c r="Q1685" i="1"/>
  <c r="K1673" i="1"/>
  <c r="M1673" i="1" s="1"/>
  <c r="Q1673" i="1"/>
  <c r="K1661" i="1"/>
  <c r="M1661" i="1" s="1"/>
  <c r="Q1661" i="1"/>
  <c r="K1649" i="1"/>
  <c r="M1649" i="1" s="1"/>
  <c r="Q1649" i="1"/>
  <c r="K1637" i="1"/>
  <c r="M1637" i="1" s="1"/>
  <c r="Q1637" i="1"/>
  <c r="K1625" i="1"/>
  <c r="M1625" i="1" s="1"/>
  <c r="Q1625" i="1"/>
  <c r="K1613" i="1"/>
  <c r="M1613" i="1" s="1"/>
  <c r="Q1613" i="1"/>
  <c r="K1601" i="1"/>
  <c r="M1601" i="1" s="1"/>
  <c r="Q1601" i="1"/>
  <c r="K1589" i="1"/>
  <c r="M1589" i="1" s="1"/>
  <c r="Q1589" i="1"/>
  <c r="K1577" i="1"/>
  <c r="M1577" i="1" s="1"/>
  <c r="Q1577" i="1"/>
  <c r="K1565" i="1"/>
  <c r="M1565" i="1" s="1"/>
  <c r="Q1565" i="1"/>
  <c r="K1553" i="1"/>
  <c r="M1553" i="1" s="1"/>
  <c r="Q1553" i="1"/>
  <c r="K1541" i="1"/>
  <c r="M1541" i="1" s="1"/>
  <c r="Q1541" i="1"/>
  <c r="K1529" i="1"/>
  <c r="M1529" i="1" s="1"/>
  <c r="Q1529" i="1"/>
  <c r="K1517" i="1"/>
  <c r="M1517" i="1" s="1"/>
  <c r="Q1517" i="1"/>
  <c r="K1505" i="1"/>
  <c r="M1505" i="1" s="1"/>
  <c r="Q1505" i="1"/>
  <c r="K1493" i="1"/>
  <c r="M1493" i="1" s="1"/>
  <c r="Q1493" i="1"/>
  <c r="K1481" i="1"/>
  <c r="M1481" i="1" s="1"/>
  <c r="Q1481" i="1"/>
  <c r="K1469" i="1"/>
  <c r="M1469" i="1" s="1"/>
  <c r="Q1469" i="1"/>
  <c r="K1457" i="1"/>
  <c r="M1457" i="1" s="1"/>
  <c r="Q1457" i="1"/>
  <c r="K1445" i="1"/>
  <c r="M1445" i="1" s="1"/>
  <c r="Q1445" i="1"/>
  <c r="K1433" i="1"/>
  <c r="M1433" i="1" s="1"/>
  <c r="Q1433" i="1"/>
  <c r="K1421" i="1"/>
  <c r="M1421" i="1" s="1"/>
  <c r="Q1421" i="1"/>
  <c r="K1409" i="1"/>
  <c r="M1409" i="1" s="1"/>
  <c r="Q1409" i="1"/>
  <c r="K1397" i="1"/>
  <c r="M1397" i="1" s="1"/>
  <c r="Q1397" i="1"/>
  <c r="K1385" i="1"/>
  <c r="M1385" i="1" s="1"/>
  <c r="Q1385" i="1"/>
  <c r="K1373" i="1"/>
  <c r="M1373" i="1" s="1"/>
  <c r="Q1373" i="1"/>
  <c r="K1361" i="1"/>
  <c r="M1361" i="1" s="1"/>
  <c r="Q1361" i="1"/>
  <c r="K1349" i="1"/>
  <c r="M1349" i="1" s="1"/>
  <c r="Q1349" i="1"/>
  <c r="K1337" i="1"/>
  <c r="M1337" i="1" s="1"/>
  <c r="Q1337" i="1"/>
  <c r="K1325" i="1"/>
  <c r="M1325" i="1" s="1"/>
  <c r="Q1325" i="1"/>
  <c r="K1313" i="1"/>
  <c r="M1313" i="1" s="1"/>
  <c r="Q1313" i="1"/>
  <c r="K1301" i="1"/>
  <c r="M1301" i="1" s="1"/>
  <c r="Q1301" i="1"/>
  <c r="K1289" i="1"/>
  <c r="M1289" i="1" s="1"/>
  <c r="Q1289" i="1"/>
  <c r="K1277" i="1"/>
  <c r="M1277" i="1" s="1"/>
  <c r="Q1277" i="1"/>
  <c r="K1265" i="1"/>
  <c r="M1265" i="1" s="1"/>
  <c r="Q1265" i="1"/>
  <c r="K1253" i="1"/>
  <c r="M1253" i="1" s="1"/>
  <c r="Q1253" i="1"/>
  <c r="K1241" i="1"/>
  <c r="M1241" i="1" s="1"/>
  <c r="Q1241" i="1"/>
  <c r="K1229" i="1"/>
  <c r="M1229" i="1" s="1"/>
  <c r="Q1229" i="1"/>
  <c r="K1217" i="1"/>
  <c r="M1217" i="1" s="1"/>
  <c r="Q1217" i="1"/>
  <c r="K1205" i="1"/>
  <c r="M1205" i="1" s="1"/>
  <c r="Q1205" i="1"/>
  <c r="K1193" i="1"/>
  <c r="M1193" i="1" s="1"/>
  <c r="Q1193" i="1"/>
  <c r="K1181" i="1"/>
  <c r="M1181" i="1" s="1"/>
  <c r="Q1181" i="1"/>
  <c r="K1169" i="1"/>
  <c r="M1169" i="1" s="1"/>
  <c r="Q1169" i="1"/>
  <c r="K1157" i="1"/>
  <c r="M1157" i="1" s="1"/>
  <c r="Q1157" i="1"/>
  <c r="K1145" i="1"/>
  <c r="M1145" i="1" s="1"/>
  <c r="Q1145" i="1"/>
  <c r="K1133" i="1"/>
  <c r="M1133" i="1" s="1"/>
  <c r="Q1133" i="1"/>
  <c r="K1121" i="1"/>
  <c r="M1121" i="1" s="1"/>
  <c r="Q1121" i="1"/>
  <c r="K1109" i="1"/>
  <c r="M1109" i="1" s="1"/>
  <c r="Q1109" i="1"/>
  <c r="K1097" i="1"/>
  <c r="M1097" i="1" s="1"/>
  <c r="Q1097" i="1"/>
  <c r="K1085" i="1"/>
  <c r="M1085" i="1" s="1"/>
  <c r="Q1085" i="1"/>
  <c r="K1073" i="1"/>
  <c r="M1073" i="1" s="1"/>
  <c r="Q1073" i="1"/>
  <c r="K1061" i="1"/>
  <c r="M1061" i="1" s="1"/>
  <c r="Q1061" i="1"/>
  <c r="K1049" i="1"/>
  <c r="M1049" i="1" s="1"/>
  <c r="Q1049" i="1"/>
  <c r="K1037" i="1"/>
  <c r="M1037" i="1" s="1"/>
  <c r="Q1037" i="1"/>
  <c r="K1025" i="1"/>
  <c r="M1025" i="1" s="1"/>
  <c r="Q1025" i="1"/>
  <c r="K1013" i="1"/>
  <c r="M1013" i="1" s="1"/>
  <c r="Q1013" i="1"/>
  <c r="K1001" i="1"/>
  <c r="M1001" i="1" s="1"/>
  <c r="Q1001" i="1"/>
  <c r="K989" i="1"/>
  <c r="M989" i="1" s="1"/>
  <c r="Q989" i="1"/>
  <c r="K977" i="1"/>
  <c r="M977" i="1" s="1"/>
  <c r="Q977" i="1"/>
  <c r="K965" i="1"/>
  <c r="M965" i="1" s="1"/>
  <c r="Q965" i="1"/>
  <c r="K953" i="1"/>
  <c r="Q953" i="1"/>
  <c r="K941" i="1"/>
  <c r="M941" i="1" s="1"/>
  <c r="Q941" i="1"/>
  <c r="K929" i="1"/>
  <c r="M929" i="1" s="1"/>
  <c r="Q929" i="1"/>
  <c r="K917" i="1"/>
  <c r="M917" i="1" s="1"/>
  <c r="Q917" i="1"/>
  <c r="K905" i="1"/>
  <c r="M905" i="1" s="1"/>
  <c r="Q905" i="1"/>
  <c r="K893" i="1"/>
  <c r="M893" i="1" s="1"/>
  <c r="Q893" i="1"/>
  <c r="K881" i="1"/>
  <c r="M881" i="1" s="1"/>
  <c r="Q881" i="1"/>
  <c r="K869" i="1"/>
  <c r="M869" i="1" s="1"/>
  <c r="Q869" i="1"/>
  <c r="K857" i="1"/>
  <c r="M857" i="1" s="1"/>
  <c r="Q857" i="1"/>
  <c r="K845" i="1"/>
  <c r="M845" i="1" s="1"/>
  <c r="Q845" i="1"/>
  <c r="K833" i="1"/>
  <c r="M833" i="1" s="1"/>
  <c r="Q833" i="1"/>
  <c r="K821" i="1"/>
  <c r="M821" i="1" s="1"/>
  <c r="Q821" i="1"/>
  <c r="K809" i="1"/>
  <c r="M809" i="1" s="1"/>
  <c r="Q809" i="1"/>
  <c r="K797" i="1"/>
  <c r="M797" i="1" s="1"/>
  <c r="Q797" i="1"/>
  <c r="K785" i="1"/>
  <c r="M785" i="1" s="1"/>
  <c r="Q785" i="1"/>
  <c r="K773" i="1"/>
  <c r="M773" i="1" s="1"/>
  <c r="Q773" i="1"/>
  <c r="K761" i="1"/>
  <c r="M761" i="1" s="1"/>
  <c r="Q761" i="1"/>
  <c r="K749" i="1"/>
  <c r="M749" i="1" s="1"/>
  <c r="Q749" i="1"/>
  <c r="K737" i="1"/>
  <c r="M737" i="1" s="1"/>
  <c r="Q737" i="1"/>
  <c r="K725" i="1"/>
  <c r="M725" i="1" s="1"/>
  <c r="Q725" i="1"/>
  <c r="K713" i="1"/>
  <c r="M713" i="1" s="1"/>
  <c r="Q713" i="1"/>
  <c r="K701" i="1"/>
  <c r="M701" i="1" s="1"/>
  <c r="Q701" i="1"/>
  <c r="K689" i="1"/>
  <c r="M689" i="1" s="1"/>
  <c r="Q689" i="1"/>
  <c r="K677" i="1"/>
  <c r="M677" i="1" s="1"/>
  <c r="Q677" i="1"/>
  <c r="K665" i="1"/>
  <c r="M665" i="1" s="1"/>
  <c r="Q665" i="1"/>
  <c r="K653" i="1"/>
  <c r="M653" i="1" s="1"/>
  <c r="Q653" i="1"/>
  <c r="K641" i="1"/>
  <c r="M641" i="1" s="1"/>
  <c r="Q641" i="1"/>
  <c r="K629" i="1"/>
  <c r="M629" i="1" s="1"/>
  <c r="Q629" i="1"/>
  <c r="K617" i="1"/>
  <c r="M617" i="1" s="1"/>
  <c r="Q617" i="1"/>
  <c r="K605" i="1"/>
  <c r="Q605" i="1"/>
  <c r="K593" i="1"/>
  <c r="Q593" i="1"/>
  <c r="K581" i="1"/>
  <c r="L581" i="1" s="1"/>
  <c r="Q581" i="1"/>
  <c r="K569" i="1"/>
  <c r="L569" i="1" s="1"/>
  <c r="Q569" i="1"/>
  <c r="K557" i="1"/>
  <c r="Q557" i="1"/>
  <c r="K545" i="1"/>
  <c r="L545" i="1" s="1"/>
  <c r="Q545" i="1"/>
  <c r="K533" i="1"/>
  <c r="Q533" i="1"/>
  <c r="K521" i="1"/>
  <c r="Q521" i="1"/>
  <c r="K509" i="1"/>
  <c r="Q509" i="1"/>
  <c r="K497" i="1"/>
  <c r="Q497" i="1"/>
  <c r="K485" i="1"/>
  <c r="Q485" i="1"/>
  <c r="K473" i="1"/>
  <c r="Q473" i="1"/>
  <c r="K461" i="1"/>
  <c r="Q461" i="1"/>
  <c r="K449" i="1"/>
  <c r="Q449" i="1"/>
  <c r="K437" i="1"/>
  <c r="Q437" i="1"/>
  <c r="K425" i="1"/>
  <c r="Q425" i="1"/>
  <c r="K413" i="1"/>
  <c r="L413" i="1" s="1"/>
  <c r="Q413" i="1"/>
  <c r="K401" i="1"/>
  <c r="L401" i="1" s="1"/>
  <c r="Q401" i="1"/>
  <c r="K389" i="1"/>
  <c r="L389" i="1" s="1"/>
  <c r="Q389" i="1"/>
  <c r="K377" i="1"/>
  <c r="Q377" i="1"/>
  <c r="K365" i="1"/>
  <c r="Q365" i="1"/>
  <c r="K353" i="1"/>
  <c r="Q353" i="1"/>
  <c r="K341" i="1"/>
  <c r="Q341" i="1"/>
  <c r="K329" i="1"/>
  <c r="Q329" i="1"/>
  <c r="K317" i="1"/>
  <c r="Q317" i="1"/>
  <c r="K305" i="1"/>
  <c r="Q305" i="1"/>
  <c r="K293" i="1"/>
  <c r="Q293" i="1"/>
  <c r="K281" i="1"/>
  <c r="Q281" i="1"/>
  <c r="K269" i="1"/>
  <c r="Q269" i="1"/>
  <c r="K257" i="1"/>
  <c r="Q257" i="1"/>
  <c r="K245" i="1"/>
  <c r="L245" i="1" s="1"/>
  <c r="Q245" i="1"/>
  <c r="K233" i="1"/>
  <c r="Q233" i="1"/>
  <c r="K221" i="1"/>
  <c r="L221" i="1" s="1"/>
  <c r="Q221" i="1"/>
  <c r="K209" i="1"/>
  <c r="L209" i="1" s="1"/>
  <c r="Q209" i="1"/>
  <c r="K197" i="1"/>
  <c r="Q197" i="1"/>
  <c r="K185" i="1"/>
  <c r="Q185" i="1"/>
  <c r="K173" i="1"/>
  <c r="Q173" i="1"/>
  <c r="K161" i="1"/>
  <c r="Q161" i="1"/>
  <c r="K149" i="1"/>
  <c r="Q149" i="1"/>
  <c r="K137" i="1"/>
  <c r="Q137" i="1"/>
  <c r="K125" i="1"/>
  <c r="Q125" i="1"/>
  <c r="K113" i="1"/>
  <c r="Q113" i="1"/>
  <c r="K101" i="1"/>
  <c r="Q101" i="1"/>
  <c r="K89" i="1"/>
  <c r="Q89" i="1"/>
  <c r="K17" i="1"/>
  <c r="Q17" i="1"/>
  <c r="Q2413" i="1"/>
  <c r="Q2341" i="1"/>
  <c r="AG2341" i="1" s="1"/>
  <c r="Q2269" i="1"/>
  <c r="Q2197" i="1"/>
  <c r="AG2197" i="1" s="1"/>
  <c r="Q2125" i="1"/>
  <c r="AG2125" i="1" s="1"/>
  <c r="Q2053" i="1"/>
  <c r="Q1981" i="1"/>
  <c r="AG1981" i="1" s="1"/>
  <c r="Q1909" i="1"/>
  <c r="K1219" i="1"/>
  <c r="L1219" i="1" s="1"/>
  <c r="Q1219" i="1"/>
  <c r="K604" i="1"/>
  <c r="M604" i="1" s="1"/>
  <c r="Q604" i="1"/>
  <c r="K1951" i="1"/>
  <c r="L1951" i="1" s="1"/>
  <c r="Q1951" i="1"/>
  <c r="K1867" i="1"/>
  <c r="L1867" i="1" s="1"/>
  <c r="Q1867" i="1"/>
  <c r="K1795" i="1"/>
  <c r="L1795" i="1" s="1"/>
  <c r="Q1795" i="1"/>
  <c r="K1735" i="1"/>
  <c r="L1735" i="1" s="1"/>
  <c r="Q1735" i="1"/>
  <c r="K1663" i="1"/>
  <c r="L1663" i="1" s="1"/>
  <c r="Q1663" i="1"/>
  <c r="K1579" i="1"/>
  <c r="L1579" i="1" s="1"/>
  <c r="Q1579" i="1"/>
  <c r="K1543" i="1"/>
  <c r="L1543" i="1" s="1"/>
  <c r="Q1543" i="1"/>
  <c r="K1447" i="1"/>
  <c r="L1447" i="1" s="1"/>
  <c r="Q1447" i="1"/>
  <c r="K1399" i="1"/>
  <c r="L1399" i="1" s="1"/>
  <c r="Q1399" i="1"/>
  <c r="K1303" i="1"/>
  <c r="L1303" i="1" s="1"/>
  <c r="Q1303" i="1"/>
  <c r="K1243" i="1"/>
  <c r="L1243" i="1" s="1"/>
  <c r="Q1243" i="1"/>
  <c r="K1135" i="1"/>
  <c r="L1135" i="1" s="1"/>
  <c r="Q1135" i="1"/>
  <c r="K1063" i="1"/>
  <c r="L1063" i="1" s="1"/>
  <c r="Q1063" i="1"/>
  <c r="K967" i="1"/>
  <c r="L967" i="1" s="1"/>
  <c r="Q967" i="1"/>
  <c r="K895" i="1"/>
  <c r="L895" i="1" s="1"/>
  <c r="Q895" i="1"/>
  <c r="K823" i="1"/>
  <c r="L823" i="1" s="1"/>
  <c r="Q823" i="1"/>
  <c r="K727" i="1"/>
  <c r="L727" i="1" s="1"/>
  <c r="Q727" i="1"/>
  <c r="K643" i="1"/>
  <c r="L643" i="1" s="1"/>
  <c r="Q643" i="1"/>
  <c r="K559" i="1"/>
  <c r="L559" i="1" s="1"/>
  <c r="Q559" i="1"/>
  <c r="K463" i="1"/>
  <c r="L463" i="1" s="1"/>
  <c r="Q463" i="1"/>
  <c r="K367" i="1"/>
  <c r="L367" i="1" s="1"/>
  <c r="Q367" i="1"/>
  <c r="K259" i="1"/>
  <c r="L259" i="1" s="1"/>
  <c r="Q259" i="1"/>
  <c r="K175" i="1"/>
  <c r="L175" i="1" s="1"/>
  <c r="Q175" i="1"/>
  <c r="K2211" i="1"/>
  <c r="M2211" i="1" s="1"/>
  <c r="Q2211" i="1"/>
  <c r="K2199" i="1"/>
  <c r="M2199" i="1" s="1"/>
  <c r="Q2199" i="1"/>
  <c r="K2187" i="1"/>
  <c r="M2187" i="1" s="1"/>
  <c r="Q2187" i="1"/>
  <c r="K2175" i="1"/>
  <c r="M2175" i="1" s="1"/>
  <c r="Q2175" i="1"/>
  <c r="K2163" i="1"/>
  <c r="M2163" i="1" s="1"/>
  <c r="Q2163" i="1"/>
  <c r="K1479" i="1"/>
  <c r="M1479" i="1" s="1"/>
  <c r="Q1479" i="1"/>
  <c r="K1335" i="1"/>
  <c r="M1335" i="1" s="1"/>
  <c r="Q1335" i="1"/>
  <c r="K1323" i="1"/>
  <c r="M1323" i="1" s="1"/>
  <c r="Q1323" i="1"/>
  <c r="K819" i="1"/>
  <c r="M819" i="1" s="1"/>
  <c r="Q819" i="1"/>
  <c r="K807" i="1"/>
  <c r="M807" i="1" s="1"/>
  <c r="Q807" i="1"/>
  <c r="K795" i="1"/>
  <c r="M795" i="1" s="1"/>
  <c r="Q795" i="1"/>
  <c r="K783" i="1"/>
  <c r="M783" i="1" s="1"/>
  <c r="Q783" i="1"/>
  <c r="K771" i="1"/>
  <c r="M771" i="1" s="1"/>
  <c r="Q771" i="1"/>
  <c r="K759" i="1"/>
  <c r="M759" i="1" s="1"/>
  <c r="Q759" i="1"/>
  <c r="K747" i="1"/>
  <c r="M747" i="1" s="1"/>
  <c r="Q747" i="1"/>
  <c r="K735" i="1"/>
  <c r="M735" i="1" s="1"/>
  <c r="Q735" i="1"/>
  <c r="K723" i="1"/>
  <c r="Q723" i="1"/>
  <c r="K711" i="1"/>
  <c r="M711" i="1" s="1"/>
  <c r="Q711" i="1"/>
  <c r="K699" i="1"/>
  <c r="M699" i="1" s="1"/>
  <c r="Q699" i="1"/>
  <c r="K687" i="1"/>
  <c r="M687" i="1" s="1"/>
  <c r="Q687" i="1"/>
  <c r="K675" i="1"/>
  <c r="M675" i="1" s="1"/>
  <c r="Q675" i="1"/>
  <c r="K663" i="1"/>
  <c r="M663" i="1" s="1"/>
  <c r="Q663" i="1"/>
  <c r="K651" i="1"/>
  <c r="M651" i="1" s="1"/>
  <c r="Q651" i="1"/>
  <c r="K639" i="1"/>
  <c r="M639" i="1" s="1"/>
  <c r="Q639" i="1"/>
  <c r="K627" i="1"/>
  <c r="M627" i="1" s="1"/>
  <c r="Q627" i="1"/>
  <c r="K615" i="1"/>
  <c r="M615" i="1" s="1"/>
  <c r="Q615" i="1"/>
  <c r="K603" i="1"/>
  <c r="M603" i="1" s="1"/>
  <c r="Q603" i="1"/>
  <c r="K591" i="1"/>
  <c r="M591" i="1" s="1"/>
  <c r="Q591" i="1"/>
  <c r="K579" i="1"/>
  <c r="M579" i="1" s="1"/>
  <c r="Q579" i="1"/>
  <c r="K567" i="1"/>
  <c r="M567" i="1" s="1"/>
  <c r="Q567" i="1"/>
  <c r="K555" i="1"/>
  <c r="M555" i="1" s="1"/>
  <c r="Q555" i="1"/>
  <c r="K543" i="1"/>
  <c r="M543" i="1" s="1"/>
  <c r="Q543" i="1"/>
  <c r="K531" i="1"/>
  <c r="M531" i="1" s="1"/>
  <c r="Q531" i="1"/>
  <c r="K519" i="1"/>
  <c r="Q519" i="1"/>
  <c r="K507" i="1"/>
  <c r="M507" i="1" s="1"/>
  <c r="Q507" i="1"/>
  <c r="K495" i="1"/>
  <c r="M495" i="1" s="1"/>
  <c r="Q495" i="1"/>
  <c r="K483" i="1"/>
  <c r="M483" i="1" s="1"/>
  <c r="Q483" i="1"/>
  <c r="K471" i="1"/>
  <c r="M471" i="1" s="1"/>
  <c r="Q471" i="1"/>
  <c r="K459" i="1"/>
  <c r="M459" i="1" s="1"/>
  <c r="Q459" i="1"/>
  <c r="K447" i="1"/>
  <c r="M447" i="1" s="1"/>
  <c r="Q447" i="1"/>
  <c r="K435" i="1"/>
  <c r="M435" i="1" s="1"/>
  <c r="Q435" i="1"/>
  <c r="K423" i="1"/>
  <c r="M423" i="1" s="1"/>
  <c r="Q423" i="1"/>
  <c r="K411" i="1"/>
  <c r="M411" i="1" s="1"/>
  <c r="Q411" i="1"/>
  <c r="K399" i="1"/>
  <c r="M399" i="1" s="1"/>
  <c r="Q399" i="1"/>
  <c r="K387" i="1"/>
  <c r="M387" i="1" s="1"/>
  <c r="Q387" i="1"/>
  <c r="K375" i="1"/>
  <c r="M375" i="1" s="1"/>
  <c r="Q375" i="1"/>
  <c r="K363" i="1"/>
  <c r="M363" i="1" s="1"/>
  <c r="Q363" i="1"/>
  <c r="K351" i="1"/>
  <c r="M351" i="1" s="1"/>
  <c r="Q351" i="1"/>
  <c r="K339" i="1"/>
  <c r="Q339" i="1"/>
  <c r="K327" i="1"/>
  <c r="M327" i="1" s="1"/>
  <c r="Q327" i="1"/>
  <c r="K315" i="1"/>
  <c r="M315" i="1" s="1"/>
  <c r="Q315" i="1"/>
  <c r="K303" i="1"/>
  <c r="M303" i="1" s="1"/>
  <c r="Q303" i="1"/>
  <c r="K291" i="1"/>
  <c r="M291" i="1" s="1"/>
  <c r="Q291" i="1"/>
  <c r="K279" i="1"/>
  <c r="M279" i="1" s="1"/>
  <c r="Q279" i="1"/>
  <c r="K267" i="1"/>
  <c r="M267" i="1" s="1"/>
  <c r="Q267" i="1"/>
  <c r="K255" i="1"/>
  <c r="M255" i="1" s="1"/>
  <c r="Q255" i="1"/>
  <c r="K243" i="1"/>
  <c r="M243" i="1" s="1"/>
  <c r="Q243" i="1"/>
  <c r="K231" i="1"/>
  <c r="M231" i="1" s="1"/>
  <c r="Q231" i="1"/>
  <c r="K219" i="1"/>
  <c r="M219" i="1" s="1"/>
  <c r="Q219" i="1"/>
  <c r="K207" i="1"/>
  <c r="M207" i="1" s="1"/>
  <c r="Q207" i="1"/>
  <c r="K195" i="1"/>
  <c r="M195" i="1" s="1"/>
  <c r="Q195" i="1"/>
  <c r="K183" i="1"/>
  <c r="M183" i="1" s="1"/>
  <c r="Q183" i="1"/>
  <c r="K171" i="1"/>
  <c r="M171" i="1" s="1"/>
  <c r="Q171" i="1"/>
  <c r="K159" i="1"/>
  <c r="M159" i="1" s="1"/>
  <c r="Q159" i="1"/>
  <c r="K147" i="1"/>
  <c r="L147" i="1" s="1"/>
  <c r="Q147" i="1"/>
  <c r="K135" i="1"/>
  <c r="M135" i="1" s="1"/>
  <c r="Q135" i="1"/>
  <c r="K123" i="1"/>
  <c r="M123" i="1" s="1"/>
  <c r="Q123" i="1"/>
  <c r="K111" i="1"/>
  <c r="M111" i="1" s="1"/>
  <c r="Q111" i="1"/>
  <c r="K99" i="1"/>
  <c r="M99" i="1" s="1"/>
  <c r="Q99" i="1"/>
  <c r="K87" i="1"/>
  <c r="M87" i="1" s="1"/>
  <c r="Q87" i="1"/>
  <c r="K75" i="1"/>
  <c r="M75" i="1" s="1"/>
  <c r="Q75" i="1"/>
  <c r="K63" i="1"/>
  <c r="M63" i="1" s="1"/>
  <c r="Q63" i="1"/>
  <c r="K51" i="1"/>
  <c r="M51" i="1" s="1"/>
  <c r="Q51" i="1"/>
  <c r="K39" i="1"/>
  <c r="M39" i="1" s="1"/>
  <c r="Q39" i="1"/>
  <c r="K27" i="1"/>
  <c r="M27" i="1" s="1"/>
  <c r="Q27" i="1"/>
  <c r="K15" i="1"/>
  <c r="M15" i="1" s="1"/>
  <c r="Q15" i="1"/>
  <c r="Q2401" i="1"/>
  <c r="AG2401" i="1" s="1"/>
  <c r="Q2329" i="1"/>
  <c r="AG2329" i="1" s="1"/>
  <c r="Q2257" i="1"/>
  <c r="Q2185" i="1"/>
  <c r="Q2113" i="1"/>
  <c r="Q2041" i="1"/>
  <c r="Q1969" i="1"/>
  <c r="Q1897" i="1"/>
  <c r="K1723" i="1"/>
  <c r="L1723" i="1" s="1"/>
  <c r="Q1723" i="1"/>
  <c r="K1591" i="1"/>
  <c r="L1591" i="1" s="1"/>
  <c r="Q1591" i="1"/>
  <c r="K1459" i="1"/>
  <c r="L1459" i="1" s="1"/>
  <c r="Q1459" i="1"/>
  <c r="K1327" i="1"/>
  <c r="L1327" i="1" s="1"/>
  <c r="Q1327" i="1"/>
  <c r="K1159" i="1"/>
  <c r="L1159" i="1" s="1"/>
  <c r="Q1159" i="1"/>
  <c r="K1039" i="1"/>
  <c r="L1039" i="1" s="1"/>
  <c r="Q1039" i="1"/>
  <c r="K931" i="1"/>
  <c r="L931" i="1" s="1"/>
  <c r="Q931" i="1"/>
  <c r="K811" i="1"/>
  <c r="L811" i="1" s="1"/>
  <c r="Q811" i="1"/>
  <c r="K691" i="1"/>
  <c r="L691" i="1" s="1"/>
  <c r="Q691" i="1"/>
  <c r="K547" i="1"/>
  <c r="L547" i="1" s="1"/>
  <c r="Q547" i="1"/>
  <c r="K355" i="1"/>
  <c r="L355" i="1" s="1"/>
  <c r="Q355" i="1"/>
  <c r="K139" i="1"/>
  <c r="L139" i="1" s="1"/>
  <c r="Q139" i="1"/>
  <c r="K1759" i="1"/>
  <c r="L1759" i="1" s="1"/>
  <c r="Q1759" i="1"/>
  <c r="K1687" i="1"/>
  <c r="L1687" i="1" s="1"/>
  <c r="Q1687" i="1"/>
  <c r="K1627" i="1"/>
  <c r="L1627" i="1" s="1"/>
  <c r="Q1627" i="1"/>
  <c r="K1531" i="1"/>
  <c r="L1531" i="1" s="1"/>
  <c r="Q1531" i="1"/>
  <c r="K1435" i="1"/>
  <c r="L1435" i="1" s="1"/>
  <c r="Q1435" i="1"/>
  <c r="K1363" i="1"/>
  <c r="L1363" i="1" s="1"/>
  <c r="Q1363" i="1"/>
  <c r="K1279" i="1"/>
  <c r="L1279" i="1" s="1"/>
  <c r="Q1279" i="1"/>
  <c r="K1171" i="1"/>
  <c r="L1171" i="1" s="1"/>
  <c r="Q1171" i="1"/>
  <c r="K1111" i="1"/>
  <c r="L1111" i="1" s="1"/>
  <c r="Q1111" i="1"/>
  <c r="K1015" i="1"/>
  <c r="L1015" i="1" s="1"/>
  <c r="Q1015" i="1"/>
  <c r="K943" i="1"/>
  <c r="L943" i="1" s="1"/>
  <c r="Q943" i="1"/>
  <c r="K847" i="1"/>
  <c r="L847" i="1" s="1"/>
  <c r="Q847" i="1"/>
  <c r="K763" i="1"/>
  <c r="L763" i="1" s="1"/>
  <c r="Q763" i="1"/>
  <c r="K679" i="1"/>
  <c r="L679" i="1" s="1"/>
  <c r="Q679" i="1"/>
  <c r="K595" i="1"/>
  <c r="L595" i="1" s="1"/>
  <c r="Q595" i="1"/>
  <c r="K511" i="1"/>
  <c r="L511" i="1" s="1"/>
  <c r="Q511" i="1"/>
  <c r="K439" i="1"/>
  <c r="L439" i="1" s="1"/>
  <c r="Q439" i="1"/>
  <c r="K343" i="1"/>
  <c r="L343" i="1" s="1"/>
  <c r="Q343" i="1"/>
  <c r="K271" i="1"/>
  <c r="L271" i="1" s="1"/>
  <c r="Q271" i="1"/>
  <c r="K211" i="1"/>
  <c r="L211" i="1" s="1"/>
  <c r="Q211" i="1"/>
  <c r="K127" i="1"/>
  <c r="L127" i="1" s="1"/>
  <c r="Q127" i="1"/>
  <c r="K1873" i="1"/>
  <c r="K1861" i="1"/>
  <c r="K1849" i="1"/>
  <c r="K1837" i="1"/>
  <c r="L1837" i="1" s="1"/>
  <c r="K1825" i="1"/>
  <c r="L1825" i="1" s="1"/>
  <c r="K1813" i="1"/>
  <c r="L1813" i="1" s="1"/>
  <c r="K1801" i="1"/>
  <c r="K1789" i="1"/>
  <c r="K1777" i="1"/>
  <c r="K1765" i="1"/>
  <c r="K1753" i="1"/>
  <c r="K1741" i="1"/>
  <c r="Q1741" i="1"/>
  <c r="K1729" i="1"/>
  <c r="Q1729" i="1"/>
  <c r="K1717" i="1"/>
  <c r="Q1717" i="1"/>
  <c r="K1705" i="1"/>
  <c r="Q1705" i="1"/>
  <c r="K1693" i="1"/>
  <c r="L1693" i="1" s="1"/>
  <c r="Q1693" i="1"/>
  <c r="K1681" i="1"/>
  <c r="L1681" i="1" s="1"/>
  <c r="K1669" i="1"/>
  <c r="Q1669" i="1"/>
  <c r="K1657" i="1"/>
  <c r="Q1657" i="1"/>
  <c r="K1645" i="1"/>
  <c r="Q1645" i="1"/>
  <c r="K1633" i="1"/>
  <c r="Q1633" i="1"/>
  <c r="K1621" i="1"/>
  <c r="K1609" i="1"/>
  <c r="Q1609" i="1"/>
  <c r="K1597" i="1"/>
  <c r="Q1597" i="1"/>
  <c r="K1585" i="1"/>
  <c r="K1573" i="1"/>
  <c r="Q1573" i="1"/>
  <c r="K1561" i="1"/>
  <c r="L1561" i="1" s="1"/>
  <c r="Q1561" i="1"/>
  <c r="K1549" i="1"/>
  <c r="L1549" i="1" s="1"/>
  <c r="Q1549" i="1"/>
  <c r="K1537" i="1"/>
  <c r="L1537" i="1" s="1"/>
  <c r="Q1537" i="1"/>
  <c r="K1525" i="1"/>
  <c r="Q1525" i="1"/>
  <c r="K1513" i="1"/>
  <c r="Q1513" i="1"/>
  <c r="K1501" i="1"/>
  <c r="Q1501" i="1"/>
  <c r="K1489" i="1"/>
  <c r="Q1489" i="1"/>
  <c r="K1477" i="1"/>
  <c r="Q1477" i="1"/>
  <c r="K1465" i="1"/>
  <c r="Q1465" i="1"/>
  <c r="K1453" i="1"/>
  <c r="Q1453" i="1"/>
  <c r="K1441" i="1"/>
  <c r="L1441" i="1" s="1"/>
  <c r="Q1441" i="1"/>
  <c r="K1429" i="1"/>
  <c r="L1429" i="1" s="1"/>
  <c r="Q1429" i="1"/>
  <c r="K1417" i="1"/>
  <c r="L1417" i="1" s="1"/>
  <c r="Q1417" i="1"/>
  <c r="K1405" i="1"/>
  <c r="Q1405" i="1"/>
  <c r="K1393" i="1"/>
  <c r="Q1393" i="1"/>
  <c r="K1381" i="1"/>
  <c r="Q1381" i="1"/>
  <c r="K1369" i="1"/>
  <c r="Q1369" i="1"/>
  <c r="K1357" i="1"/>
  <c r="Q1357" i="1"/>
  <c r="K1345" i="1"/>
  <c r="Q1345" i="1"/>
  <c r="K1333" i="1"/>
  <c r="Q1333" i="1"/>
  <c r="K1321" i="1"/>
  <c r="Q1321" i="1"/>
  <c r="K1309" i="1"/>
  <c r="Q1309" i="1"/>
  <c r="K1297" i="1"/>
  <c r="L1297" i="1" s="1"/>
  <c r="Q1297" i="1"/>
  <c r="K1285" i="1"/>
  <c r="L1285" i="1" s="1"/>
  <c r="Q1285" i="1"/>
  <c r="K1273" i="1"/>
  <c r="L1273" i="1" s="1"/>
  <c r="Q1273" i="1"/>
  <c r="K1261" i="1"/>
  <c r="Q1261" i="1"/>
  <c r="K1249" i="1"/>
  <c r="Q1249" i="1"/>
  <c r="K1237" i="1"/>
  <c r="Q1237" i="1"/>
  <c r="K1225" i="1"/>
  <c r="Q1225" i="1"/>
  <c r="K1213" i="1"/>
  <c r="Q1213" i="1"/>
  <c r="K1201" i="1"/>
  <c r="Q1201" i="1"/>
  <c r="K1189" i="1"/>
  <c r="Q1189" i="1"/>
  <c r="K1177" i="1"/>
  <c r="Q1177" i="1"/>
  <c r="K1165" i="1"/>
  <c r="Q1165" i="1"/>
  <c r="K1153" i="1"/>
  <c r="L1153" i="1" s="1"/>
  <c r="Q1153" i="1"/>
  <c r="K1141" i="1"/>
  <c r="L1141" i="1" s="1"/>
  <c r="Q1141" i="1"/>
  <c r="K1129" i="1"/>
  <c r="L1129" i="1" s="1"/>
  <c r="Q1129" i="1"/>
  <c r="K1117" i="1"/>
  <c r="Q1117" i="1"/>
  <c r="K1105" i="1"/>
  <c r="Q1105" i="1"/>
  <c r="K1093" i="1"/>
  <c r="Q1093" i="1"/>
  <c r="K1081" i="1"/>
  <c r="Q1081" i="1"/>
  <c r="K1069" i="1"/>
  <c r="Q1069" i="1"/>
  <c r="K1057" i="1"/>
  <c r="Q1057" i="1"/>
  <c r="K1045" i="1"/>
  <c r="Q1045" i="1"/>
  <c r="K1033" i="1"/>
  <c r="Q1033" i="1"/>
  <c r="K1021" i="1"/>
  <c r="Q1021" i="1"/>
  <c r="K1009" i="1"/>
  <c r="L1009" i="1" s="1"/>
  <c r="Q1009" i="1"/>
  <c r="K997" i="1"/>
  <c r="L997" i="1" s="1"/>
  <c r="Q997" i="1"/>
  <c r="K985" i="1"/>
  <c r="L985" i="1" s="1"/>
  <c r="Q985" i="1"/>
  <c r="K973" i="1"/>
  <c r="Q973" i="1"/>
  <c r="K961" i="1"/>
  <c r="Q961" i="1"/>
  <c r="K949" i="1"/>
  <c r="Q949" i="1"/>
  <c r="K937" i="1"/>
  <c r="Q937" i="1"/>
  <c r="K925" i="1"/>
  <c r="Q925" i="1"/>
  <c r="K913" i="1"/>
  <c r="Q913" i="1"/>
  <c r="K901" i="1"/>
  <c r="Q901" i="1"/>
  <c r="K889" i="1"/>
  <c r="Q889" i="1"/>
  <c r="K877" i="1"/>
  <c r="L877" i="1" s="1"/>
  <c r="Q877" i="1"/>
  <c r="K865" i="1"/>
  <c r="L865" i="1" s="1"/>
  <c r="Q865" i="1"/>
  <c r="K853" i="1"/>
  <c r="L853" i="1" s="1"/>
  <c r="Q853" i="1"/>
  <c r="K841" i="1"/>
  <c r="Q841" i="1"/>
  <c r="K829" i="1"/>
  <c r="Q829" i="1"/>
  <c r="K817" i="1"/>
  <c r="Q817" i="1"/>
  <c r="K805" i="1"/>
  <c r="Q805" i="1"/>
  <c r="K793" i="1"/>
  <c r="Q793" i="1"/>
  <c r="K781" i="1"/>
  <c r="Q781" i="1"/>
  <c r="K769" i="1"/>
  <c r="Q769" i="1"/>
  <c r="K757" i="1"/>
  <c r="Q757" i="1"/>
  <c r="K745" i="1"/>
  <c r="Q745" i="1"/>
  <c r="K733" i="1"/>
  <c r="L733" i="1" s="1"/>
  <c r="Q733" i="1"/>
  <c r="K721" i="1"/>
  <c r="L721" i="1" s="1"/>
  <c r="Q721" i="1"/>
  <c r="K709" i="1"/>
  <c r="L709" i="1" s="1"/>
  <c r="Q709" i="1"/>
  <c r="K697" i="1"/>
  <c r="Q697" i="1"/>
  <c r="K685" i="1"/>
  <c r="Q685" i="1"/>
  <c r="K673" i="1"/>
  <c r="Q673" i="1"/>
  <c r="K661" i="1"/>
  <c r="Q661" i="1"/>
  <c r="K649" i="1"/>
  <c r="Q649" i="1"/>
  <c r="K637" i="1"/>
  <c r="Q637" i="1"/>
  <c r="K625" i="1"/>
  <c r="Q625" i="1"/>
  <c r="K613" i="1"/>
  <c r="Q613" i="1"/>
  <c r="K601" i="1"/>
  <c r="L601" i="1" s="1"/>
  <c r="Q601" i="1"/>
  <c r="K589" i="1"/>
  <c r="L589" i="1" s="1"/>
  <c r="Q589" i="1"/>
  <c r="K577" i="1"/>
  <c r="L577" i="1" s="1"/>
  <c r="Q577" i="1"/>
  <c r="K565" i="1"/>
  <c r="Q565" i="1"/>
  <c r="K553" i="1"/>
  <c r="Q553" i="1"/>
  <c r="K541" i="1"/>
  <c r="Q541" i="1"/>
  <c r="K529" i="1"/>
  <c r="Q529" i="1"/>
  <c r="K517" i="1"/>
  <c r="Q517" i="1"/>
  <c r="K505" i="1"/>
  <c r="Q505" i="1"/>
  <c r="K493" i="1"/>
  <c r="Q493" i="1"/>
  <c r="K481" i="1"/>
  <c r="Q481" i="1"/>
  <c r="K469" i="1"/>
  <c r="L469" i="1" s="1"/>
  <c r="Q469" i="1"/>
  <c r="K457" i="1"/>
  <c r="L457" i="1" s="1"/>
  <c r="Q457" i="1"/>
  <c r="K445" i="1"/>
  <c r="L445" i="1" s="1"/>
  <c r="Q445" i="1"/>
  <c r="K433" i="1"/>
  <c r="L433" i="1" s="1"/>
  <c r="Q433" i="1"/>
  <c r="K421" i="1"/>
  <c r="Q421" i="1"/>
  <c r="K409" i="1"/>
  <c r="Q409" i="1"/>
  <c r="K397" i="1"/>
  <c r="L397" i="1" s="1"/>
  <c r="Q397" i="1"/>
  <c r="K385" i="1"/>
  <c r="L385" i="1" s="1"/>
  <c r="Q385" i="1"/>
  <c r="K373" i="1"/>
  <c r="L373" i="1" s="1"/>
  <c r="Q373" i="1"/>
  <c r="K361" i="1"/>
  <c r="Q361" i="1"/>
  <c r="K349" i="1"/>
  <c r="L349" i="1" s="1"/>
  <c r="Q349" i="1"/>
  <c r="K337" i="1"/>
  <c r="Q337" i="1"/>
  <c r="K325" i="1"/>
  <c r="Q325" i="1"/>
  <c r="K313" i="1"/>
  <c r="L313" i="1" s="1"/>
  <c r="Q313" i="1"/>
  <c r="K301" i="1"/>
  <c r="L301" i="1" s="1"/>
  <c r="Q301" i="1"/>
  <c r="K289" i="1"/>
  <c r="L289" i="1" s="1"/>
  <c r="Q289" i="1"/>
  <c r="K277" i="1"/>
  <c r="L277" i="1" s="1"/>
  <c r="Q277" i="1"/>
  <c r="K265" i="1"/>
  <c r="L265" i="1" s="1"/>
  <c r="Q265" i="1"/>
  <c r="K253" i="1"/>
  <c r="L253" i="1" s="1"/>
  <c r="Q253" i="1"/>
  <c r="K241" i="1"/>
  <c r="L241" i="1" s="1"/>
  <c r="Q241" i="1"/>
  <c r="K229" i="1"/>
  <c r="L229" i="1" s="1"/>
  <c r="Q229" i="1"/>
  <c r="K217" i="1"/>
  <c r="L217" i="1" s="1"/>
  <c r="Q217" i="1"/>
  <c r="K205" i="1"/>
  <c r="L205" i="1" s="1"/>
  <c r="Q205" i="1"/>
  <c r="K193" i="1"/>
  <c r="L193" i="1" s="1"/>
  <c r="Q193" i="1"/>
  <c r="K181" i="1"/>
  <c r="L181" i="1" s="1"/>
  <c r="Q181" i="1"/>
  <c r="K169" i="1"/>
  <c r="L169" i="1" s="1"/>
  <c r="Q169" i="1"/>
  <c r="K157" i="1"/>
  <c r="L157" i="1" s="1"/>
  <c r="Q157" i="1"/>
  <c r="K145" i="1"/>
  <c r="L145" i="1" s="1"/>
  <c r="Q145" i="1"/>
  <c r="K133" i="1"/>
  <c r="L133" i="1" s="1"/>
  <c r="Q133" i="1"/>
  <c r="K121" i="1"/>
  <c r="L121" i="1" s="1"/>
  <c r="Q121" i="1"/>
  <c r="K109" i="1"/>
  <c r="L109" i="1" s="1"/>
  <c r="Q109" i="1"/>
  <c r="K97" i="1"/>
  <c r="L97" i="1" s="1"/>
  <c r="Q97" i="1"/>
  <c r="K85" i="1"/>
  <c r="L85" i="1" s="1"/>
  <c r="Q85" i="1"/>
  <c r="K73" i="1"/>
  <c r="L73" i="1" s="1"/>
  <c r="Q73" i="1"/>
  <c r="K61" i="1"/>
  <c r="L61" i="1" s="1"/>
  <c r="Q61" i="1"/>
  <c r="K49" i="1"/>
  <c r="L49" i="1" s="1"/>
  <c r="Q49" i="1"/>
  <c r="K37" i="1"/>
  <c r="L37" i="1" s="1"/>
  <c r="Q37" i="1"/>
  <c r="K25" i="1"/>
  <c r="L25" i="1" s="1"/>
  <c r="Q25" i="1"/>
  <c r="K13" i="1"/>
  <c r="L13" i="1" s="1"/>
  <c r="Q13" i="1"/>
  <c r="Q2389" i="1"/>
  <c r="AG2389" i="1" s="1"/>
  <c r="Q2317" i="1"/>
  <c r="Q2245" i="1"/>
  <c r="Q2173" i="1"/>
  <c r="Q2101" i="1"/>
  <c r="Q2029" i="1"/>
  <c r="Q1957" i="1"/>
  <c r="Q1885" i="1"/>
  <c r="Q1813" i="1"/>
  <c r="K1495" i="1"/>
  <c r="L1495" i="1" s="1"/>
  <c r="Q1495" i="1"/>
  <c r="K1375" i="1"/>
  <c r="L1375" i="1" s="1"/>
  <c r="Q1375" i="1"/>
  <c r="K1255" i="1"/>
  <c r="L1255" i="1" s="1"/>
  <c r="Q1255" i="1"/>
  <c r="K1099" i="1"/>
  <c r="L1099" i="1" s="1"/>
  <c r="Q1099" i="1"/>
  <c r="K1003" i="1"/>
  <c r="L1003" i="1" s="1"/>
  <c r="Q1003" i="1"/>
  <c r="K883" i="1"/>
  <c r="L883" i="1" s="1"/>
  <c r="Q883" i="1"/>
  <c r="K799" i="1"/>
  <c r="L799" i="1" s="1"/>
  <c r="Q799" i="1"/>
  <c r="K715" i="1"/>
  <c r="L715" i="1" s="1"/>
  <c r="Q715" i="1"/>
  <c r="K607" i="1"/>
  <c r="L607" i="1" s="1"/>
  <c r="Q607" i="1"/>
  <c r="K499" i="1"/>
  <c r="L499" i="1" s="1"/>
  <c r="Q499" i="1"/>
  <c r="K415" i="1"/>
  <c r="L415" i="1" s="1"/>
  <c r="Q415" i="1"/>
  <c r="K331" i="1"/>
  <c r="L331" i="1" s="1"/>
  <c r="Q331" i="1"/>
  <c r="K247" i="1"/>
  <c r="L247" i="1" s="1"/>
  <c r="Q247" i="1"/>
  <c r="K187" i="1"/>
  <c r="L187" i="1" s="1"/>
  <c r="Q187" i="1"/>
  <c r="K103" i="1"/>
  <c r="L103" i="1" s="1"/>
  <c r="Q103" i="1"/>
  <c r="K19" i="1"/>
  <c r="L19" i="1" s="1"/>
  <c r="Q19" i="1"/>
  <c r="K672" i="1"/>
  <c r="M672" i="1" s="1"/>
  <c r="Q672" i="1"/>
  <c r="K660" i="1"/>
  <c r="M660" i="1" s="1"/>
  <c r="Q660" i="1"/>
  <c r="K648" i="1"/>
  <c r="M648" i="1" s="1"/>
  <c r="Q648" i="1"/>
  <c r="K636" i="1"/>
  <c r="M636" i="1" s="1"/>
  <c r="Q636" i="1"/>
  <c r="K624" i="1"/>
  <c r="M624" i="1" s="1"/>
  <c r="K612" i="1"/>
  <c r="Q612" i="1"/>
  <c r="K600" i="1"/>
  <c r="M600" i="1" s="1"/>
  <c r="Q600" i="1"/>
  <c r="K588" i="1"/>
  <c r="M588" i="1" s="1"/>
  <c r="Q588" i="1"/>
  <c r="K576" i="1"/>
  <c r="M576" i="1" s="1"/>
  <c r="Q576" i="1"/>
  <c r="K564" i="1"/>
  <c r="M564" i="1" s="1"/>
  <c r="Q564" i="1"/>
  <c r="K552" i="1"/>
  <c r="M552" i="1" s="1"/>
  <c r="Q552" i="1"/>
  <c r="K540" i="1"/>
  <c r="M540" i="1" s="1"/>
  <c r="Q540" i="1"/>
  <c r="K528" i="1"/>
  <c r="M528" i="1" s="1"/>
  <c r="Q528" i="1"/>
  <c r="K516" i="1"/>
  <c r="M516" i="1" s="1"/>
  <c r="Q516" i="1"/>
  <c r="K504" i="1"/>
  <c r="M504" i="1" s="1"/>
  <c r="Q504" i="1"/>
  <c r="K492" i="1"/>
  <c r="M492" i="1" s="1"/>
  <c r="Q492" i="1"/>
  <c r="K480" i="1"/>
  <c r="M480" i="1" s="1"/>
  <c r="Q480" i="1"/>
  <c r="K468" i="1"/>
  <c r="M468" i="1" s="1"/>
  <c r="Q468" i="1"/>
  <c r="K456" i="1"/>
  <c r="M456" i="1" s="1"/>
  <c r="Q456" i="1"/>
  <c r="K444" i="1"/>
  <c r="M444" i="1" s="1"/>
  <c r="Q444" i="1"/>
  <c r="K432" i="1"/>
  <c r="M432" i="1" s="1"/>
  <c r="Q432" i="1"/>
  <c r="K420" i="1"/>
  <c r="M420" i="1" s="1"/>
  <c r="Q420" i="1"/>
  <c r="K408" i="1"/>
  <c r="M408" i="1" s="1"/>
  <c r="K396" i="1"/>
  <c r="M396" i="1" s="1"/>
  <c r="Q396" i="1"/>
  <c r="K384" i="1"/>
  <c r="M384" i="1" s="1"/>
  <c r="Q384" i="1"/>
  <c r="K372" i="1"/>
  <c r="M372" i="1" s="1"/>
  <c r="Q372" i="1"/>
  <c r="K360" i="1"/>
  <c r="Q360" i="1"/>
  <c r="K348" i="1"/>
  <c r="M348" i="1" s="1"/>
  <c r="Q348" i="1"/>
  <c r="K336" i="1"/>
  <c r="M336" i="1" s="1"/>
  <c r="Q336" i="1"/>
  <c r="K324" i="1"/>
  <c r="L324" i="1" s="1"/>
  <c r="Q324" i="1"/>
  <c r="K312" i="1"/>
  <c r="M312" i="1" s="1"/>
  <c r="Q312" i="1"/>
  <c r="K300" i="1"/>
  <c r="M300" i="1" s="1"/>
  <c r="Q300" i="1"/>
  <c r="K288" i="1"/>
  <c r="M288" i="1" s="1"/>
  <c r="Q288" i="1"/>
  <c r="K276" i="1"/>
  <c r="M276" i="1" s="1"/>
  <c r="Q276" i="1"/>
  <c r="Q1639" i="1"/>
  <c r="Q624" i="1"/>
  <c r="K1771" i="1"/>
  <c r="L1771" i="1" s="1"/>
  <c r="Q1771" i="1"/>
  <c r="K1699" i="1"/>
  <c r="L1699" i="1" s="1"/>
  <c r="Q1699" i="1"/>
  <c r="K1603" i="1"/>
  <c r="L1603" i="1" s="1"/>
  <c r="Q1603" i="1"/>
  <c r="K1519" i="1"/>
  <c r="L1519" i="1" s="1"/>
  <c r="Q1519" i="1"/>
  <c r="K1423" i="1"/>
  <c r="L1423" i="1" s="1"/>
  <c r="Q1423" i="1"/>
  <c r="K1351" i="1"/>
  <c r="L1351" i="1" s="1"/>
  <c r="Q1351" i="1"/>
  <c r="K1267" i="1"/>
  <c r="L1267" i="1" s="1"/>
  <c r="Q1267" i="1"/>
  <c r="K1195" i="1"/>
  <c r="L1195" i="1" s="1"/>
  <c r="Q1195" i="1"/>
  <c r="K1123" i="1"/>
  <c r="L1123" i="1" s="1"/>
  <c r="Q1123" i="1"/>
  <c r="K1027" i="1"/>
  <c r="L1027" i="1" s="1"/>
  <c r="Q1027" i="1"/>
  <c r="K955" i="1"/>
  <c r="L955" i="1" s="1"/>
  <c r="Q955" i="1"/>
  <c r="K859" i="1"/>
  <c r="L859" i="1" s="1"/>
  <c r="Q859" i="1"/>
  <c r="K787" i="1"/>
  <c r="L787" i="1" s="1"/>
  <c r="Q787" i="1"/>
  <c r="K703" i="1"/>
  <c r="L703" i="1" s="1"/>
  <c r="Q703" i="1"/>
  <c r="K619" i="1"/>
  <c r="L619" i="1" s="1"/>
  <c r="Q619" i="1"/>
  <c r="K523" i="1"/>
  <c r="L523" i="1" s="1"/>
  <c r="Q523" i="1"/>
  <c r="K451" i="1"/>
  <c r="L451" i="1" s="1"/>
  <c r="Q451" i="1"/>
  <c r="K379" i="1"/>
  <c r="L379" i="1" s="1"/>
  <c r="Q379" i="1"/>
  <c r="K307" i="1"/>
  <c r="L307" i="1" s="1"/>
  <c r="Q307" i="1"/>
  <c r="K223" i="1"/>
  <c r="L223" i="1" s="1"/>
  <c r="Q223" i="1"/>
  <c r="K115" i="1"/>
  <c r="L115" i="1" s="1"/>
  <c r="Q115" i="1"/>
  <c r="K43" i="1"/>
  <c r="L43" i="1" s="1"/>
  <c r="Q43" i="1"/>
  <c r="Q2377" i="1"/>
  <c r="AG2377" i="1" s="1"/>
  <c r="Q2305" i="1"/>
  <c r="AG2305" i="1" s="1"/>
  <c r="Q2233" i="1"/>
  <c r="AG2233" i="1" s="1"/>
  <c r="Q2161" i="1"/>
  <c r="AG2161" i="1" s="1"/>
  <c r="Q2089" i="1"/>
  <c r="Q2017" i="1"/>
  <c r="Q1945" i="1"/>
  <c r="Q1873" i="1"/>
  <c r="Q1801" i="1"/>
  <c r="K1963" i="1"/>
  <c r="L1963" i="1" s="1"/>
  <c r="Q1963" i="1"/>
  <c r="K1879" i="1"/>
  <c r="L1879" i="1" s="1"/>
  <c r="Q1879" i="1"/>
  <c r="K1783" i="1"/>
  <c r="L1783" i="1" s="1"/>
  <c r="Q1783" i="1"/>
  <c r="K1675" i="1"/>
  <c r="L1675" i="1" s="1"/>
  <c r="Q1675" i="1"/>
  <c r="K1567" i="1"/>
  <c r="L1567" i="1" s="1"/>
  <c r="Q1567" i="1"/>
  <c r="K1483" i="1"/>
  <c r="L1483" i="1" s="1"/>
  <c r="Q1483" i="1"/>
  <c r="K1339" i="1"/>
  <c r="L1339" i="1" s="1"/>
  <c r="Q1339" i="1"/>
  <c r="K1183" i="1"/>
  <c r="L1183" i="1" s="1"/>
  <c r="Q1183" i="1"/>
  <c r="K1051" i="1"/>
  <c r="L1051" i="1" s="1"/>
  <c r="Q1051" i="1"/>
  <c r="K919" i="1"/>
  <c r="L919" i="1" s="1"/>
  <c r="Q919" i="1"/>
  <c r="K751" i="1"/>
  <c r="L751" i="1" s="1"/>
  <c r="Q751" i="1"/>
  <c r="K631" i="1"/>
  <c r="L631" i="1" s="1"/>
  <c r="Q631" i="1"/>
  <c r="K535" i="1"/>
  <c r="L535" i="1" s="1"/>
  <c r="Q535" i="1"/>
  <c r="K427" i="1"/>
  <c r="L427" i="1" s="1"/>
  <c r="Q427" i="1"/>
  <c r="K295" i="1"/>
  <c r="L295" i="1" s="1"/>
  <c r="Q295" i="1"/>
  <c r="K163" i="1"/>
  <c r="L163" i="1" s="1"/>
  <c r="Q163" i="1"/>
  <c r="K31" i="1"/>
  <c r="L31" i="1" s="1"/>
  <c r="Q31" i="1"/>
  <c r="K2422" i="1"/>
  <c r="Q2422" i="1"/>
  <c r="K2410" i="1"/>
  <c r="Q2410" i="1"/>
  <c r="K2398" i="1"/>
  <c r="Q2398" i="1"/>
  <c r="K2386" i="1"/>
  <c r="Q2386" i="1"/>
  <c r="K2374" i="1"/>
  <c r="Q2374" i="1"/>
  <c r="AG2374" i="1" s="1"/>
  <c r="K2362" i="1"/>
  <c r="Q2362" i="1"/>
  <c r="K2350" i="1"/>
  <c r="Q2350" i="1"/>
  <c r="AG2350" i="1" s="1"/>
  <c r="K2338" i="1"/>
  <c r="Q2338" i="1"/>
  <c r="K2326" i="1"/>
  <c r="Q2326" i="1"/>
  <c r="AG2326" i="1" s="1"/>
  <c r="K2314" i="1"/>
  <c r="Q2314" i="1"/>
  <c r="AG2314" i="1" s="1"/>
  <c r="K2302" i="1"/>
  <c r="Q2302" i="1"/>
  <c r="K2290" i="1"/>
  <c r="Q2290" i="1"/>
  <c r="AG2290" i="1" s="1"/>
  <c r="K2278" i="1"/>
  <c r="Q2278" i="1"/>
  <c r="K2266" i="1"/>
  <c r="Q2266" i="1"/>
  <c r="AG2266" i="1" s="1"/>
  <c r="K2254" i="1"/>
  <c r="Q2254" i="1"/>
  <c r="K2242" i="1"/>
  <c r="Q2242" i="1"/>
  <c r="K2230" i="1"/>
  <c r="Q2230" i="1"/>
  <c r="AG2230" i="1" s="1"/>
  <c r="K2218" i="1"/>
  <c r="Q2218" i="1"/>
  <c r="K2206" i="1"/>
  <c r="Q2206" i="1"/>
  <c r="K2194" i="1"/>
  <c r="Q2194" i="1"/>
  <c r="K2182" i="1"/>
  <c r="Q2182" i="1"/>
  <c r="K2170" i="1"/>
  <c r="Q2170" i="1"/>
  <c r="AG2170" i="1" s="1"/>
  <c r="K2158" i="1"/>
  <c r="Q2158" i="1"/>
  <c r="AG2158" i="1" s="1"/>
  <c r="K2146" i="1"/>
  <c r="Q2146" i="1"/>
  <c r="K2134" i="1"/>
  <c r="Q2134" i="1"/>
  <c r="K2122" i="1"/>
  <c r="Q2122" i="1"/>
  <c r="AG2122" i="1" s="1"/>
  <c r="K2110" i="1"/>
  <c r="Q2110" i="1"/>
  <c r="K2098" i="1"/>
  <c r="Q2098" i="1"/>
  <c r="K2086" i="1"/>
  <c r="Q2086" i="1"/>
  <c r="AG2086" i="1" s="1"/>
  <c r="K706" i="1"/>
  <c r="Q706" i="1"/>
  <c r="K694" i="1"/>
  <c r="Q694" i="1"/>
  <c r="K682" i="1"/>
  <c r="Q682" i="1"/>
  <c r="K670" i="1"/>
  <c r="Q670" i="1"/>
  <c r="K658" i="1"/>
  <c r="Q658" i="1"/>
  <c r="K646" i="1"/>
  <c r="Q646" i="1"/>
  <c r="K634" i="1"/>
  <c r="L634" i="1" s="1"/>
  <c r="Q634" i="1"/>
  <c r="K622" i="1"/>
  <c r="Q622" i="1"/>
  <c r="K610" i="1"/>
  <c r="Q610" i="1"/>
  <c r="K598" i="1"/>
  <c r="Q598" i="1"/>
  <c r="K586" i="1"/>
  <c r="L586" i="1" s="1"/>
  <c r="Q586" i="1"/>
  <c r="K574" i="1"/>
  <c r="Q574" i="1"/>
  <c r="K562" i="1"/>
  <c r="Q562" i="1"/>
  <c r="K550" i="1"/>
  <c r="Q550" i="1"/>
  <c r="K538" i="1"/>
  <c r="L538" i="1" s="1"/>
  <c r="Q538" i="1"/>
  <c r="K526" i="1"/>
  <c r="Q526" i="1"/>
  <c r="K514" i="1"/>
  <c r="Q514" i="1"/>
  <c r="K502" i="1"/>
  <c r="Q502" i="1"/>
  <c r="K490" i="1"/>
  <c r="Q490" i="1"/>
  <c r="K478" i="1"/>
  <c r="Q478" i="1"/>
  <c r="K466" i="1"/>
  <c r="Q466" i="1"/>
  <c r="K454" i="1"/>
  <c r="Q454" i="1"/>
  <c r="K442" i="1"/>
  <c r="L442" i="1" s="1"/>
  <c r="Q442" i="1"/>
  <c r="K430" i="1"/>
  <c r="Q430" i="1"/>
  <c r="K418" i="1"/>
  <c r="Q418" i="1"/>
  <c r="K406" i="1"/>
  <c r="Q406" i="1"/>
  <c r="K394" i="1"/>
  <c r="L394" i="1" s="1"/>
  <c r="Q394" i="1"/>
  <c r="K382" i="1"/>
  <c r="L382" i="1" s="1"/>
  <c r="Q382" i="1"/>
  <c r="K370" i="1"/>
  <c r="Q370" i="1"/>
  <c r="K358" i="1"/>
  <c r="L358" i="1" s="1"/>
  <c r="Q358" i="1"/>
  <c r="K346" i="1"/>
  <c r="Q346" i="1"/>
  <c r="K334" i="1"/>
  <c r="L334" i="1" s="1"/>
  <c r="Q334" i="1"/>
  <c r="K322" i="1"/>
  <c r="Q322" i="1"/>
  <c r="K310" i="1"/>
  <c r="Q310" i="1"/>
  <c r="K298" i="1"/>
  <c r="L298" i="1" s="1"/>
  <c r="Q298" i="1"/>
  <c r="K286" i="1"/>
  <c r="Q286" i="1"/>
  <c r="K274" i="1"/>
  <c r="Q274" i="1"/>
  <c r="K262" i="1"/>
  <c r="Q262" i="1"/>
  <c r="K250" i="1"/>
  <c r="Q250" i="1"/>
  <c r="K238" i="1"/>
  <c r="Q238" i="1"/>
  <c r="K226" i="1"/>
  <c r="Q226" i="1"/>
  <c r="K214" i="1"/>
  <c r="Q214" i="1"/>
  <c r="K202" i="1"/>
  <c r="Q202" i="1"/>
  <c r="K190" i="1"/>
  <c r="Q190" i="1"/>
  <c r="K178" i="1"/>
  <c r="Q178" i="1"/>
  <c r="K166" i="1"/>
  <c r="Q166" i="1"/>
  <c r="K154" i="1"/>
  <c r="Q154" i="1"/>
  <c r="K142" i="1"/>
  <c r="Q142" i="1"/>
  <c r="K130" i="1"/>
  <c r="Q130" i="1"/>
  <c r="K118" i="1"/>
  <c r="Q118" i="1"/>
  <c r="K106" i="1"/>
  <c r="L106" i="1" s="1"/>
  <c r="Q106" i="1"/>
  <c r="K94" i="1"/>
  <c r="Q94" i="1"/>
  <c r="K82" i="1"/>
  <c r="L82" i="1" s="1"/>
  <c r="Q82" i="1"/>
  <c r="K70" i="1"/>
  <c r="Q70" i="1"/>
  <c r="K58" i="1"/>
  <c r="L58" i="1" s="1"/>
  <c r="Q58" i="1"/>
  <c r="K46" i="1"/>
  <c r="Q46" i="1"/>
  <c r="K34" i="1"/>
  <c r="Q34" i="1"/>
  <c r="K22" i="1"/>
  <c r="L22" i="1" s="1"/>
  <c r="Q22" i="1"/>
  <c r="K10" i="1"/>
  <c r="Q10" i="1"/>
  <c r="Q1711" i="1"/>
  <c r="Q408" i="1"/>
  <c r="K1975" i="1"/>
  <c r="L1975" i="1" s="1"/>
  <c r="Q1975" i="1"/>
  <c r="K1891" i="1"/>
  <c r="L1891" i="1" s="1"/>
  <c r="Q1891" i="1"/>
  <c r="K1747" i="1"/>
  <c r="L1747" i="1" s="1"/>
  <c r="Q1747" i="1"/>
  <c r="K1651" i="1"/>
  <c r="L1651" i="1" s="1"/>
  <c r="Q1651" i="1"/>
  <c r="K1555" i="1"/>
  <c r="L1555" i="1" s="1"/>
  <c r="Q1555" i="1"/>
  <c r="K1471" i="1"/>
  <c r="L1471" i="1" s="1"/>
  <c r="Q1471" i="1"/>
  <c r="K1387" i="1"/>
  <c r="L1387" i="1" s="1"/>
  <c r="Q1387" i="1"/>
  <c r="K1291" i="1"/>
  <c r="L1291" i="1" s="1"/>
  <c r="Q1291" i="1"/>
  <c r="K1231" i="1"/>
  <c r="L1231" i="1" s="1"/>
  <c r="Q1231" i="1"/>
  <c r="K1147" i="1"/>
  <c r="L1147" i="1" s="1"/>
  <c r="Q1147" i="1"/>
  <c r="K1075" i="1"/>
  <c r="L1075" i="1" s="1"/>
  <c r="Q1075" i="1"/>
  <c r="K991" i="1"/>
  <c r="L991" i="1" s="1"/>
  <c r="Q991" i="1"/>
  <c r="K907" i="1"/>
  <c r="L907" i="1" s="1"/>
  <c r="Q907" i="1"/>
  <c r="K835" i="1"/>
  <c r="L835" i="1" s="1"/>
  <c r="Q835" i="1"/>
  <c r="K739" i="1"/>
  <c r="L739" i="1" s="1"/>
  <c r="Q739" i="1"/>
  <c r="K655" i="1"/>
  <c r="L655" i="1" s="1"/>
  <c r="Q655" i="1"/>
  <c r="K583" i="1"/>
  <c r="L583" i="1" s="1"/>
  <c r="Q583" i="1"/>
  <c r="K487" i="1"/>
  <c r="L487" i="1" s="1"/>
  <c r="Q487" i="1"/>
  <c r="K403" i="1"/>
  <c r="L403" i="1" s="1"/>
  <c r="Q403" i="1"/>
  <c r="K319" i="1"/>
  <c r="L319" i="1" s="1"/>
  <c r="Q319" i="1"/>
  <c r="K235" i="1"/>
  <c r="L235" i="1" s="1"/>
  <c r="Q235" i="1"/>
  <c r="K151" i="1"/>
  <c r="L151" i="1" s="1"/>
  <c r="Q151" i="1"/>
  <c r="K91" i="1"/>
  <c r="L91" i="1" s="1"/>
  <c r="Q91" i="1"/>
  <c r="Q2365" i="1"/>
  <c r="Q2293" i="1"/>
  <c r="AG2293" i="1" s="1"/>
  <c r="Q2221" i="1"/>
  <c r="Q2149" i="1"/>
  <c r="Q2077" i="1"/>
  <c r="Q2005" i="1"/>
  <c r="Q1933" i="1"/>
  <c r="Q1861" i="1"/>
  <c r="Q1789" i="1"/>
  <c r="Q1621" i="1"/>
  <c r="K2426" i="1"/>
  <c r="L2426" i="1" s="1"/>
  <c r="K2414" i="1"/>
  <c r="L2414" i="1" s="1"/>
  <c r="K2402" i="1"/>
  <c r="L2402" i="1" s="1"/>
  <c r="K2390" i="1"/>
  <c r="L2390" i="1" s="1"/>
  <c r="K2378" i="1"/>
  <c r="L2378" i="1" s="1"/>
  <c r="K2366" i="1"/>
  <c r="L2366" i="1" s="1"/>
  <c r="K2354" i="1"/>
  <c r="L2354" i="1" s="1"/>
  <c r="K2342" i="1"/>
  <c r="L2342" i="1" s="1"/>
  <c r="K2330" i="1"/>
  <c r="L2330" i="1" s="1"/>
  <c r="K2318" i="1"/>
  <c r="L2318" i="1" s="1"/>
  <c r="K2306" i="1"/>
  <c r="L2306" i="1" s="1"/>
  <c r="K2294" i="1"/>
  <c r="L2294" i="1" s="1"/>
  <c r="K2282" i="1"/>
  <c r="L2282" i="1" s="1"/>
  <c r="K2270" i="1"/>
  <c r="L2270" i="1" s="1"/>
  <c r="K2258" i="1"/>
  <c r="L2258" i="1" s="1"/>
  <c r="K2246" i="1"/>
  <c r="L2246" i="1" s="1"/>
  <c r="K2234" i="1"/>
  <c r="L2234" i="1" s="1"/>
  <c r="K2222" i="1"/>
  <c r="L2222" i="1" s="1"/>
  <c r="K2421" i="1"/>
  <c r="L2421" i="1" s="1"/>
  <c r="K2409" i="1"/>
  <c r="L2409" i="1" s="1"/>
  <c r="K2397" i="1"/>
  <c r="L2397" i="1" s="1"/>
  <c r="K2385" i="1"/>
  <c r="K2373" i="1"/>
  <c r="K2361" i="1"/>
  <c r="K2349" i="1"/>
  <c r="K2337" i="1"/>
  <c r="K2325" i="1"/>
  <c r="K2313" i="1"/>
  <c r="K2301" i="1"/>
  <c r="K2289" i="1"/>
  <c r="L2289" i="1" s="1"/>
  <c r="K2277" i="1"/>
  <c r="L2277" i="1" s="1"/>
  <c r="K2265" i="1"/>
  <c r="L2265" i="1" s="1"/>
  <c r="K2253" i="1"/>
  <c r="K2241" i="1"/>
  <c r="K2229" i="1"/>
  <c r="K2217" i="1"/>
  <c r="K2205" i="1"/>
  <c r="K2193" i="1"/>
  <c r="K2181" i="1"/>
  <c r="K2169" i="1"/>
  <c r="K2157" i="1"/>
  <c r="K2145" i="1"/>
  <c r="L2145" i="1" s="1"/>
  <c r="K2133" i="1"/>
  <c r="L2133" i="1" s="1"/>
  <c r="K2121" i="1"/>
  <c r="L2121" i="1" s="1"/>
  <c r="K2109" i="1"/>
  <c r="K2097" i="1"/>
  <c r="K2085" i="1"/>
  <c r="K2073" i="1"/>
  <c r="K2061" i="1"/>
  <c r="K2049" i="1"/>
  <c r="K2037" i="1"/>
  <c r="K2025" i="1"/>
  <c r="K2013" i="1"/>
  <c r="L2013" i="1" s="1"/>
  <c r="K2001" i="1"/>
  <c r="L2001" i="1" s="1"/>
  <c r="K1989" i="1"/>
  <c r="L1989" i="1" s="1"/>
  <c r="K1977" i="1"/>
  <c r="K1880" i="1"/>
  <c r="L1880" i="1" s="1"/>
  <c r="K1868" i="1"/>
  <c r="K1856" i="1"/>
  <c r="M1856" i="1" s="1"/>
  <c r="K1844" i="1"/>
  <c r="M1844" i="1" s="1"/>
  <c r="K1832" i="1"/>
  <c r="M1832" i="1" s="1"/>
  <c r="K1820" i="1"/>
  <c r="M1820" i="1" s="1"/>
  <c r="K1808" i="1"/>
  <c r="M1808" i="1" s="1"/>
  <c r="K1796" i="1"/>
  <c r="M1796" i="1" s="1"/>
  <c r="K1784" i="1"/>
  <c r="M1784" i="1" s="1"/>
  <c r="K1772" i="1"/>
  <c r="M1772" i="1" s="1"/>
  <c r="K1760" i="1"/>
  <c r="M1760" i="1" s="1"/>
  <c r="K1748" i="1"/>
  <c r="M1748" i="1" s="1"/>
  <c r="K1736" i="1"/>
  <c r="M1736" i="1" s="1"/>
  <c r="K1724" i="1"/>
  <c r="M1724" i="1" s="1"/>
  <c r="K1712" i="1"/>
  <c r="M1712" i="1" s="1"/>
  <c r="K1700" i="1"/>
  <c r="M1700" i="1" s="1"/>
  <c r="K1688" i="1"/>
  <c r="M1688" i="1" s="1"/>
  <c r="K1676" i="1"/>
  <c r="M1676" i="1" s="1"/>
  <c r="K1664" i="1"/>
  <c r="M1664" i="1" s="1"/>
  <c r="K1652" i="1"/>
  <c r="M1652" i="1" s="1"/>
  <c r="K1640" i="1"/>
  <c r="M1640" i="1" s="1"/>
  <c r="K1628" i="1"/>
  <c r="M1628" i="1" s="1"/>
  <c r="K1616" i="1"/>
  <c r="M1616" i="1" s="1"/>
  <c r="K1604" i="1"/>
  <c r="M1604" i="1" s="1"/>
  <c r="K1592" i="1"/>
  <c r="M1592" i="1" s="1"/>
  <c r="K1580" i="1"/>
  <c r="M1580" i="1" s="1"/>
  <c r="K1568" i="1"/>
  <c r="M1568" i="1" s="1"/>
  <c r="K1556" i="1"/>
  <c r="M1556" i="1" s="1"/>
  <c r="K1544" i="1"/>
  <c r="M1544" i="1" s="1"/>
  <c r="K1532" i="1"/>
  <c r="M1532" i="1" s="1"/>
  <c r="K1520" i="1"/>
  <c r="M1520" i="1" s="1"/>
  <c r="K1508" i="1"/>
  <c r="M1508" i="1" s="1"/>
  <c r="K1496" i="1"/>
  <c r="M1496" i="1" s="1"/>
  <c r="K1484" i="1"/>
  <c r="M1484" i="1" s="1"/>
  <c r="K1472" i="1"/>
  <c r="M1472" i="1" s="1"/>
  <c r="K1460" i="1"/>
  <c r="M1460" i="1" s="1"/>
  <c r="K1448" i="1"/>
  <c r="M1448" i="1" s="1"/>
  <c r="K1436" i="1"/>
  <c r="K1424" i="1"/>
  <c r="M1424" i="1" s="1"/>
  <c r="K1412" i="1"/>
  <c r="M1412" i="1" s="1"/>
  <c r="K1400" i="1"/>
  <c r="M1400" i="1" s="1"/>
  <c r="K1388" i="1"/>
  <c r="M1388" i="1" s="1"/>
  <c r="K1376" i="1"/>
  <c r="M1376" i="1" s="1"/>
  <c r="K1364" i="1"/>
  <c r="M1364" i="1" s="1"/>
  <c r="K1352" i="1"/>
  <c r="M1352" i="1" s="1"/>
  <c r="K1340" i="1"/>
  <c r="M1340" i="1" s="1"/>
  <c r="K1328" i="1"/>
  <c r="M1328" i="1" s="1"/>
  <c r="K1316" i="1"/>
  <c r="M1316" i="1" s="1"/>
  <c r="K1304" i="1"/>
  <c r="M1304" i="1" s="1"/>
  <c r="K1292" i="1"/>
  <c r="M1292" i="1" s="1"/>
  <c r="K1280" i="1"/>
  <c r="M1280" i="1" s="1"/>
  <c r="K1268" i="1"/>
  <c r="M1268" i="1" s="1"/>
  <c r="K1256" i="1"/>
  <c r="M1256" i="1" s="1"/>
  <c r="K1244" i="1"/>
  <c r="M1244" i="1" s="1"/>
  <c r="K1232" i="1"/>
  <c r="M1232" i="1" s="1"/>
  <c r="K1220" i="1"/>
  <c r="M1220" i="1" s="1"/>
  <c r="K1208" i="1"/>
  <c r="M1208" i="1" s="1"/>
  <c r="K1196" i="1"/>
  <c r="M1196" i="1" s="1"/>
  <c r="K1184" i="1"/>
  <c r="M1184" i="1" s="1"/>
  <c r="K1172" i="1"/>
  <c r="M1172" i="1" s="1"/>
  <c r="K1160" i="1"/>
  <c r="M1160" i="1" s="1"/>
  <c r="K1148" i="1"/>
  <c r="M1148" i="1" s="1"/>
  <c r="K1136" i="1"/>
  <c r="M1136" i="1" s="1"/>
  <c r="K1124" i="1"/>
  <c r="M1124" i="1" s="1"/>
  <c r="K1112" i="1"/>
  <c r="M1112" i="1" s="1"/>
  <c r="K1100" i="1"/>
  <c r="M1100" i="1" s="1"/>
  <c r="K1088" i="1"/>
  <c r="M1088" i="1" s="1"/>
  <c r="K1076" i="1"/>
  <c r="M1076" i="1" s="1"/>
  <c r="K1064" i="1"/>
  <c r="M1064" i="1" s="1"/>
  <c r="K1052" i="1"/>
  <c r="M1052" i="1" s="1"/>
  <c r="K1040" i="1"/>
  <c r="M1040" i="1" s="1"/>
  <c r="K1028" i="1"/>
  <c r="M1028" i="1" s="1"/>
  <c r="K1016" i="1"/>
  <c r="M1016" i="1" s="1"/>
  <c r="K1004" i="1"/>
  <c r="M1004" i="1" s="1"/>
  <c r="K992" i="1"/>
  <c r="M992" i="1" s="1"/>
  <c r="K980" i="1"/>
  <c r="M980" i="1" s="1"/>
  <c r="K968" i="1"/>
  <c r="M968" i="1" s="1"/>
  <c r="K956" i="1"/>
  <c r="M956" i="1" s="1"/>
  <c r="K944" i="1"/>
  <c r="M944" i="1" s="1"/>
  <c r="K932" i="1"/>
  <c r="M932" i="1" s="1"/>
  <c r="K920" i="1"/>
  <c r="M920" i="1" s="1"/>
  <c r="K908" i="1"/>
  <c r="M908" i="1" s="1"/>
  <c r="K896" i="1"/>
  <c r="M896" i="1" s="1"/>
  <c r="K884" i="1"/>
  <c r="M884" i="1" s="1"/>
  <c r="K872" i="1"/>
  <c r="M872" i="1" s="1"/>
  <c r="K860" i="1"/>
  <c r="M860" i="1" s="1"/>
  <c r="K848" i="1"/>
  <c r="M848" i="1" s="1"/>
  <c r="K836" i="1"/>
  <c r="M836" i="1" s="1"/>
  <c r="K824" i="1"/>
  <c r="M824" i="1" s="1"/>
  <c r="K812" i="1"/>
  <c r="M812" i="1" s="1"/>
  <c r="K800" i="1"/>
  <c r="M800" i="1" s="1"/>
  <c r="K788" i="1"/>
  <c r="M788" i="1" s="1"/>
  <c r="K776" i="1"/>
  <c r="L776" i="1" s="1"/>
  <c r="K764" i="1"/>
  <c r="M764" i="1" s="1"/>
  <c r="K752" i="1"/>
  <c r="M752" i="1" s="1"/>
  <c r="K740" i="1"/>
  <c r="M740" i="1" s="1"/>
  <c r="K728" i="1"/>
  <c r="M728" i="1" s="1"/>
  <c r="K716" i="1"/>
  <c r="M716" i="1" s="1"/>
  <c r="K704" i="1"/>
  <c r="M704" i="1" s="1"/>
  <c r="K692" i="1"/>
  <c r="M692" i="1" s="1"/>
  <c r="K680" i="1"/>
  <c r="M680" i="1" s="1"/>
  <c r="K668" i="1"/>
  <c r="M668" i="1" s="1"/>
  <c r="K656" i="1"/>
  <c r="M656" i="1" s="1"/>
  <c r="K644" i="1"/>
  <c r="M644" i="1" s="1"/>
  <c r="K632" i="1"/>
  <c r="M632" i="1" s="1"/>
  <c r="K620" i="1"/>
  <c r="M620" i="1" s="1"/>
  <c r="K608" i="1"/>
  <c r="M608" i="1" s="1"/>
  <c r="K596" i="1"/>
  <c r="M596" i="1" s="1"/>
  <c r="K584" i="1"/>
  <c r="M584" i="1" s="1"/>
  <c r="K572" i="1"/>
  <c r="M572" i="1" s="1"/>
  <c r="K560" i="1"/>
  <c r="M560" i="1" s="1"/>
  <c r="K548" i="1"/>
  <c r="M548" i="1" s="1"/>
  <c r="K536" i="1"/>
  <c r="M536" i="1" s="1"/>
  <c r="K524" i="1"/>
  <c r="M524" i="1" s="1"/>
  <c r="K512" i="1"/>
  <c r="M512" i="1" s="1"/>
  <c r="K500" i="1"/>
  <c r="M500" i="1" s="1"/>
  <c r="K488" i="1"/>
  <c r="M488" i="1" s="1"/>
  <c r="K476" i="1"/>
  <c r="M476" i="1" s="1"/>
  <c r="K464" i="1"/>
  <c r="M464" i="1" s="1"/>
  <c r="K452" i="1"/>
  <c r="M452" i="1" s="1"/>
  <c r="K440" i="1"/>
  <c r="M440" i="1" s="1"/>
  <c r="K428" i="1"/>
  <c r="M428" i="1" s="1"/>
  <c r="K416" i="1"/>
  <c r="M416" i="1" s="1"/>
  <c r="K404" i="1"/>
  <c r="M404" i="1" s="1"/>
  <c r="K392" i="1"/>
  <c r="M392" i="1" s="1"/>
  <c r="K380" i="1"/>
  <c r="M380" i="1" s="1"/>
  <c r="K368" i="1"/>
  <c r="M368" i="1" s="1"/>
  <c r="K356" i="1"/>
  <c r="M356" i="1" s="1"/>
  <c r="K344" i="1"/>
  <c r="M344" i="1" s="1"/>
  <c r="K332" i="1"/>
  <c r="M332" i="1" s="1"/>
  <c r="K320" i="1"/>
  <c r="M320" i="1" s="1"/>
  <c r="K308" i="1"/>
  <c r="M308" i="1" s="1"/>
  <c r="K296" i="1"/>
  <c r="M296" i="1" s="1"/>
  <c r="K284" i="1"/>
  <c r="M284" i="1" s="1"/>
  <c r="K272" i="1"/>
  <c r="M272" i="1" s="1"/>
  <c r="K260" i="1"/>
  <c r="M260" i="1" s="1"/>
  <c r="K248" i="1"/>
  <c r="M248" i="1" s="1"/>
  <c r="K236" i="1"/>
  <c r="M236" i="1" s="1"/>
  <c r="K224" i="1"/>
  <c r="M224" i="1" s="1"/>
  <c r="K212" i="1"/>
  <c r="M212" i="1" s="1"/>
  <c r="K200" i="1"/>
  <c r="M200" i="1" s="1"/>
  <c r="K188" i="1"/>
  <c r="M188" i="1" s="1"/>
  <c r="K176" i="1"/>
  <c r="M176" i="1" s="1"/>
  <c r="K164" i="1"/>
  <c r="M164" i="1" s="1"/>
  <c r="K152" i="1"/>
  <c r="M152" i="1" s="1"/>
  <c r="K140" i="1"/>
  <c r="M140" i="1" s="1"/>
  <c r="K128" i="1"/>
  <c r="L128" i="1" s="1"/>
  <c r="K116" i="1"/>
  <c r="M116" i="1" s="1"/>
  <c r="K104" i="1"/>
  <c r="M104" i="1" s="1"/>
  <c r="K92" i="1"/>
  <c r="M92" i="1" s="1"/>
  <c r="K80" i="1"/>
  <c r="M80" i="1" s="1"/>
  <c r="K68" i="1"/>
  <c r="M68" i="1" s="1"/>
  <c r="K56" i="1"/>
  <c r="M56" i="1" s="1"/>
  <c r="K44" i="1"/>
  <c r="M44" i="1" s="1"/>
  <c r="K32" i="1"/>
  <c r="M32" i="1" s="1"/>
  <c r="K20" i="1"/>
  <c r="M20" i="1" s="1"/>
  <c r="K2418" i="1"/>
  <c r="M2418" i="1" s="1"/>
  <c r="K2406" i="1"/>
  <c r="M2406" i="1" s="1"/>
  <c r="K2394" i="1"/>
  <c r="M2394" i="1" s="1"/>
  <c r="K2382" i="1"/>
  <c r="M2382" i="1" s="1"/>
  <c r="K2370" i="1"/>
  <c r="M2370" i="1" s="1"/>
  <c r="K2358" i="1"/>
  <c r="M2358" i="1" s="1"/>
  <c r="K2346" i="1"/>
  <c r="M2346" i="1" s="1"/>
  <c r="K2334" i="1"/>
  <c r="M2334" i="1" s="1"/>
  <c r="K2322" i="1"/>
  <c r="M2322" i="1" s="1"/>
  <c r="K2310" i="1"/>
  <c r="M2310" i="1" s="1"/>
  <c r="K2298" i="1"/>
  <c r="M2298" i="1" s="1"/>
  <c r="K2286" i="1"/>
  <c r="M2286" i="1" s="1"/>
  <c r="K2274" i="1"/>
  <c r="M2274" i="1" s="1"/>
  <c r="K2262" i="1"/>
  <c r="M2262" i="1" s="1"/>
  <c r="K2250" i="1"/>
  <c r="M2250" i="1" s="1"/>
  <c r="K2238" i="1"/>
  <c r="M2238" i="1" s="1"/>
  <c r="K2226" i="1"/>
  <c r="M2226" i="1" s="1"/>
  <c r="K2214" i="1"/>
  <c r="M2214" i="1" s="1"/>
  <c r="K2202" i="1"/>
  <c r="M2202" i="1" s="1"/>
  <c r="K2190" i="1"/>
  <c r="M2190" i="1" s="1"/>
  <c r="K2178" i="1"/>
  <c r="K2166" i="1"/>
  <c r="K2154" i="1"/>
  <c r="L2154" i="1" s="1"/>
  <c r="K2142" i="1"/>
  <c r="L2142" i="1" s="1"/>
  <c r="K2130" i="1"/>
  <c r="K2118" i="1"/>
  <c r="K2106" i="1"/>
  <c r="K2094" i="1"/>
  <c r="K2082" i="1"/>
  <c r="K2070" i="1"/>
  <c r="K2058" i="1"/>
  <c r="K2046" i="1"/>
  <c r="K2034" i="1"/>
  <c r="K2022" i="1"/>
  <c r="K2010" i="1"/>
  <c r="K2415" i="1"/>
  <c r="M2415" i="1" s="1"/>
  <c r="K2403" i="1"/>
  <c r="M2403" i="1" s="1"/>
  <c r="K2391" i="1"/>
  <c r="M2391" i="1" s="1"/>
  <c r="K2379" i="1"/>
  <c r="M2379" i="1" s="1"/>
  <c r="K2367" i="1"/>
  <c r="M2367" i="1" s="1"/>
  <c r="K2355" i="1"/>
  <c r="M2355" i="1" s="1"/>
  <c r="K2343" i="1"/>
  <c r="M2343" i="1" s="1"/>
  <c r="K2331" i="1"/>
  <c r="M2331" i="1" s="1"/>
  <c r="K2319" i="1"/>
  <c r="M2319" i="1" s="1"/>
  <c r="K2307" i="1"/>
  <c r="M2307" i="1" s="1"/>
  <c r="K2295" i="1"/>
  <c r="M2295" i="1" s="1"/>
  <c r="K2283" i="1"/>
  <c r="M2283" i="1" s="1"/>
  <c r="K2271" i="1"/>
  <c r="M2271" i="1" s="1"/>
  <c r="K2259" i="1"/>
  <c r="M2259" i="1" s="1"/>
  <c r="K2247" i="1"/>
  <c r="M2247" i="1" s="1"/>
  <c r="K2235" i="1"/>
  <c r="M2235" i="1" s="1"/>
  <c r="K2223" i="1"/>
  <c r="M2223" i="1" s="1"/>
  <c r="K1998" i="1"/>
  <c r="K1986" i="1"/>
  <c r="K1974" i="1"/>
  <c r="K1290" i="1"/>
  <c r="K1278" i="1"/>
  <c r="K1266" i="1"/>
  <c r="K1254" i="1"/>
  <c r="K1242" i="1"/>
  <c r="K1230" i="1"/>
  <c r="K1218" i="1"/>
  <c r="L1218" i="1" s="1"/>
  <c r="K1206" i="1"/>
  <c r="L1206" i="1" s="1"/>
  <c r="K1194" i="1"/>
  <c r="K1182" i="1"/>
  <c r="L1182" i="1" s="1"/>
  <c r="K1170" i="1"/>
  <c r="K1158" i="1"/>
  <c r="K1146" i="1"/>
  <c r="K1134" i="1"/>
  <c r="K1122" i="1"/>
  <c r="K1110" i="1"/>
  <c r="K1098" i="1"/>
  <c r="K1086" i="1"/>
  <c r="K1074" i="1"/>
  <c r="K1062" i="1"/>
  <c r="K1050" i="1"/>
  <c r="K1038" i="1"/>
  <c r="K1026" i="1"/>
  <c r="K1014" i="1"/>
  <c r="K1002" i="1"/>
  <c r="K990" i="1"/>
  <c r="K978" i="1"/>
  <c r="K966" i="1"/>
  <c r="K954" i="1"/>
  <c r="K942" i="1"/>
  <c r="K930" i="1"/>
  <c r="K918" i="1"/>
  <c r="K906" i="1"/>
  <c r="L906" i="1" s="1"/>
  <c r="K894" i="1"/>
  <c r="K882" i="1"/>
  <c r="L882" i="1" s="1"/>
  <c r="K870" i="1"/>
  <c r="L870" i="1" s="1"/>
  <c r="K858" i="1"/>
  <c r="K846" i="1"/>
  <c r="K834" i="1"/>
  <c r="K822" i="1"/>
  <c r="K810" i="1"/>
  <c r="K798" i="1"/>
  <c r="K786" i="1"/>
  <c r="K774" i="1"/>
  <c r="K762" i="1"/>
  <c r="K750" i="1"/>
  <c r="K738" i="1"/>
  <c r="K726" i="1"/>
  <c r="K714" i="1"/>
  <c r="K702" i="1"/>
  <c r="K690" i="1"/>
  <c r="K678" i="1"/>
  <c r="K666" i="1"/>
  <c r="K654" i="1"/>
  <c r="K642" i="1"/>
  <c r="K630" i="1"/>
  <c r="K618" i="1"/>
  <c r="K606" i="1"/>
  <c r="K594" i="1"/>
  <c r="K582" i="1"/>
  <c r="K570" i="1"/>
  <c r="L570" i="1" s="1"/>
  <c r="K558" i="1"/>
  <c r="L558" i="1" s="1"/>
  <c r="K546" i="1"/>
  <c r="L546" i="1" s="1"/>
  <c r="K534" i="1"/>
  <c r="K522" i="1"/>
  <c r="K510" i="1"/>
  <c r="K498" i="1"/>
  <c r="K486" i="1"/>
  <c r="K474" i="1"/>
  <c r="K462" i="1"/>
  <c r="K450" i="1"/>
  <c r="K438" i="1"/>
  <c r="K426" i="1"/>
  <c r="L426" i="1" s="1"/>
  <c r="K414" i="1"/>
  <c r="L414" i="1" s="1"/>
  <c r="K402" i="1"/>
  <c r="L402" i="1" s="1"/>
  <c r="K390" i="1"/>
  <c r="K378" i="1"/>
  <c r="K366" i="1"/>
  <c r="K162" i="1"/>
  <c r="L162" i="1" s="1"/>
  <c r="K90" i="1"/>
  <c r="K78" i="1"/>
  <c r="K66" i="1"/>
  <c r="K54" i="1"/>
  <c r="K1708" i="1"/>
  <c r="M1708" i="1" s="1"/>
  <c r="K1564" i="1"/>
  <c r="M1564" i="1" s="1"/>
  <c r="K1552" i="1"/>
  <c r="M1552" i="1" s="1"/>
  <c r="K688" i="1"/>
  <c r="M688" i="1" s="1"/>
  <c r="K388" i="1"/>
  <c r="M388" i="1" s="1"/>
  <c r="K232" i="1"/>
  <c r="M232" i="1" s="1"/>
  <c r="K2210" i="1"/>
  <c r="L2210" i="1" s="1"/>
  <c r="K2198" i="1"/>
  <c r="L2198" i="1" s="1"/>
  <c r="K2186" i="1"/>
  <c r="L2186" i="1" s="1"/>
  <c r="K2174" i="1"/>
  <c r="L2174" i="1" s="1"/>
  <c r="K2162" i="1"/>
  <c r="L2162" i="1" s="1"/>
  <c r="K2150" i="1"/>
  <c r="L2150" i="1" s="1"/>
  <c r="K2138" i="1"/>
  <c r="L2138" i="1" s="1"/>
  <c r="K2126" i="1"/>
  <c r="L2126" i="1" s="1"/>
  <c r="K2114" i="1"/>
  <c r="L2114" i="1" s="1"/>
  <c r="K2102" i="1"/>
  <c r="L2102" i="1" s="1"/>
  <c r="K2090" i="1"/>
  <c r="L2090" i="1" s="1"/>
  <c r="K2078" i="1"/>
  <c r="L2078" i="1" s="1"/>
  <c r="K2066" i="1"/>
  <c r="L2066" i="1" s="1"/>
  <c r="K2054" i="1"/>
  <c r="L2054" i="1" s="1"/>
  <c r="K2042" i="1"/>
  <c r="L2042" i="1" s="1"/>
  <c r="K2030" i="1"/>
  <c r="L2030" i="1" s="1"/>
  <c r="K2018" i="1"/>
  <c r="L2018" i="1" s="1"/>
  <c r="K2006" i="1"/>
  <c r="L2006" i="1" s="1"/>
  <c r="K1994" i="1"/>
  <c r="L1994" i="1" s="1"/>
  <c r="K1982" i="1"/>
  <c r="L1982" i="1" s="1"/>
  <c r="K1970" i="1"/>
  <c r="L1970" i="1" s="1"/>
  <c r="K1958" i="1"/>
  <c r="L1958" i="1" s="1"/>
  <c r="K1946" i="1"/>
  <c r="L1946" i="1" s="1"/>
  <c r="K1934" i="1"/>
  <c r="L1934" i="1" s="1"/>
  <c r="K1922" i="1"/>
  <c r="L1922" i="1" s="1"/>
  <c r="K1910" i="1"/>
  <c r="L1910" i="1" s="1"/>
  <c r="K1898" i="1"/>
  <c r="L1898" i="1" s="1"/>
  <c r="K1886" i="1"/>
  <c r="L1886" i="1" s="1"/>
  <c r="K1874" i="1"/>
  <c r="L1874" i="1" s="1"/>
  <c r="K1862" i="1"/>
  <c r="L1862" i="1" s="1"/>
  <c r="K1850" i="1"/>
  <c r="L1850" i="1" s="1"/>
  <c r="K1058" i="1"/>
  <c r="M1058" i="1" s="1"/>
  <c r="K1046" i="1"/>
  <c r="M1046" i="1" s="1"/>
  <c r="K1034" i="1"/>
  <c r="M1034" i="1" s="1"/>
  <c r="K1022" i="1"/>
  <c r="M1022" i="1" s="1"/>
  <c r="K1010" i="1"/>
  <c r="M1010" i="1" s="1"/>
  <c r="K998" i="1"/>
  <c r="M998" i="1" s="1"/>
  <c r="K986" i="1"/>
  <c r="M986" i="1" s="1"/>
  <c r="K974" i="1"/>
  <c r="M974" i="1" s="1"/>
  <c r="K962" i="1"/>
  <c r="M962" i="1" s="1"/>
  <c r="K950" i="1"/>
  <c r="M950" i="1" s="1"/>
  <c r="K938" i="1"/>
  <c r="M938" i="1" s="1"/>
  <c r="K926" i="1"/>
  <c r="M926" i="1" s="1"/>
  <c r="K914" i="1"/>
  <c r="M914" i="1" s="1"/>
  <c r="K902" i="1"/>
  <c r="M902" i="1" s="1"/>
  <c r="K890" i="1"/>
  <c r="M890" i="1" s="1"/>
  <c r="K878" i="1"/>
  <c r="M878" i="1" s="1"/>
  <c r="K866" i="1"/>
  <c r="M866" i="1" s="1"/>
  <c r="K854" i="1"/>
  <c r="M854" i="1" s="1"/>
  <c r="K842" i="1"/>
  <c r="M842" i="1" s="1"/>
  <c r="K830" i="1"/>
  <c r="M830" i="1" s="1"/>
  <c r="K818" i="1"/>
  <c r="M818" i="1" s="1"/>
  <c r="K264" i="1"/>
  <c r="M264" i="1" s="1"/>
  <c r="K252" i="1"/>
  <c r="M252" i="1" s="1"/>
  <c r="K240" i="1"/>
  <c r="M240" i="1" s="1"/>
  <c r="K228" i="1"/>
  <c r="M228" i="1" s="1"/>
  <c r="K216" i="1"/>
  <c r="M216" i="1" s="1"/>
  <c r="K204" i="1"/>
  <c r="M204" i="1" s="1"/>
  <c r="K192" i="1"/>
  <c r="M192" i="1" s="1"/>
  <c r="K180" i="1"/>
  <c r="M180" i="1" s="1"/>
  <c r="K24" i="1"/>
  <c r="M24" i="1" s="1"/>
  <c r="K12" i="1"/>
  <c r="M12" i="1" s="1"/>
  <c r="K227" i="1"/>
  <c r="K1965" i="1"/>
  <c r="K1953" i="1"/>
  <c r="K1941" i="1"/>
  <c r="K1929" i="1"/>
  <c r="K1917" i="1"/>
  <c r="K1905" i="1"/>
  <c r="K1893" i="1"/>
  <c r="K1881" i="1"/>
  <c r="K1869" i="1"/>
  <c r="L1869" i="1" s="1"/>
  <c r="K1857" i="1"/>
  <c r="L1857" i="1" s="1"/>
  <c r="K1845" i="1"/>
  <c r="L1845" i="1" s="1"/>
  <c r="K1833" i="1"/>
  <c r="K1821" i="1"/>
  <c r="K1809" i="1"/>
  <c r="K1797" i="1"/>
  <c r="K1785" i="1"/>
  <c r="K1773" i="1"/>
  <c r="K1761" i="1"/>
  <c r="K1749" i="1"/>
  <c r="K1737" i="1"/>
  <c r="K1725" i="1"/>
  <c r="K1713" i="1"/>
  <c r="K1701" i="1"/>
  <c r="K1689" i="1"/>
  <c r="K1677" i="1"/>
  <c r="K1665" i="1"/>
  <c r="K1653" i="1"/>
  <c r="L1653" i="1" s="1"/>
  <c r="K1641" i="1"/>
  <c r="L1641" i="1" s="1"/>
  <c r="K1629" i="1"/>
  <c r="K1617" i="1"/>
  <c r="K1605" i="1"/>
  <c r="L1605" i="1" s="1"/>
  <c r="K1593" i="1"/>
  <c r="K1581" i="1"/>
  <c r="K1569" i="1"/>
  <c r="L1569" i="1" s="1"/>
  <c r="K1557" i="1"/>
  <c r="K1545" i="1"/>
  <c r="K1533" i="1"/>
  <c r="L1533" i="1" s="1"/>
  <c r="K1521" i="1"/>
  <c r="L1521" i="1" s="1"/>
  <c r="K1509" i="1"/>
  <c r="L1509" i="1" s="1"/>
  <c r="K1497" i="1"/>
  <c r="K1485" i="1"/>
  <c r="K1473" i="1"/>
  <c r="L1473" i="1" s="1"/>
  <c r="K1461" i="1"/>
  <c r="K1449" i="1"/>
  <c r="K1437" i="1"/>
  <c r="K1425" i="1"/>
  <c r="L1425" i="1" s="1"/>
  <c r="K1413" i="1"/>
  <c r="K1401" i="1"/>
  <c r="L1401" i="1" s="1"/>
  <c r="K1389" i="1"/>
  <c r="L1389" i="1" s="1"/>
  <c r="K1377" i="1"/>
  <c r="L1377" i="1" s="1"/>
  <c r="K1365" i="1"/>
  <c r="K1353" i="1"/>
  <c r="K1341" i="1"/>
  <c r="L1341" i="1" s="1"/>
  <c r="K1329" i="1"/>
  <c r="K1317" i="1"/>
  <c r="K1305" i="1"/>
  <c r="K1293" i="1"/>
  <c r="L1293" i="1" s="1"/>
  <c r="K1281" i="1"/>
  <c r="K1269" i="1"/>
  <c r="K1257" i="1"/>
  <c r="L1257" i="1" s="1"/>
  <c r="K1245" i="1"/>
  <c r="L1245" i="1" s="1"/>
  <c r="K1233" i="1"/>
  <c r="L1233" i="1" s="1"/>
  <c r="K1221" i="1"/>
  <c r="K1209" i="1"/>
  <c r="K1197" i="1"/>
  <c r="L1197" i="1" s="1"/>
  <c r="K1185" i="1"/>
  <c r="K1173" i="1"/>
  <c r="K1161" i="1"/>
  <c r="K1149" i="1"/>
  <c r="L1149" i="1" s="1"/>
  <c r="K1137" i="1"/>
  <c r="K1125" i="1"/>
  <c r="K1113" i="1"/>
  <c r="L1113" i="1" s="1"/>
  <c r="K1101" i="1"/>
  <c r="L1101" i="1" s="1"/>
  <c r="K1089" i="1"/>
  <c r="L1089" i="1" s="1"/>
  <c r="K1077" i="1"/>
  <c r="K1065" i="1"/>
  <c r="K1053" i="1"/>
  <c r="L1053" i="1" s="1"/>
  <c r="K1041" i="1"/>
  <c r="K1029" i="1"/>
  <c r="K1017" i="1"/>
  <c r="K1005" i="1"/>
  <c r="L1005" i="1" s="1"/>
  <c r="K993" i="1"/>
  <c r="K981" i="1"/>
  <c r="K969" i="1"/>
  <c r="L969" i="1" s="1"/>
  <c r="K957" i="1"/>
  <c r="L957" i="1" s="1"/>
  <c r="K945" i="1"/>
  <c r="L945" i="1" s="1"/>
  <c r="K933" i="1"/>
  <c r="K921" i="1"/>
  <c r="K909" i="1"/>
  <c r="L909" i="1" s="1"/>
  <c r="K897" i="1"/>
  <c r="K885" i="1"/>
  <c r="K873" i="1"/>
  <c r="K861" i="1"/>
  <c r="L861" i="1" s="1"/>
  <c r="K849" i="1"/>
  <c r="K837" i="1"/>
  <c r="L837" i="1" s="1"/>
  <c r="K825" i="1"/>
  <c r="L825" i="1" s="1"/>
  <c r="K813" i="1"/>
  <c r="L813" i="1" s="1"/>
  <c r="K801" i="1"/>
  <c r="K789" i="1"/>
  <c r="K777" i="1"/>
  <c r="L777" i="1" s="1"/>
  <c r="K765" i="1"/>
  <c r="K753" i="1"/>
  <c r="K741" i="1"/>
  <c r="K729" i="1"/>
  <c r="K717" i="1"/>
  <c r="K705" i="1"/>
  <c r="K81" i="1"/>
  <c r="L81" i="1" s="1"/>
  <c r="K69" i="1"/>
  <c r="L69" i="1" s="1"/>
  <c r="K57" i="1"/>
  <c r="K45" i="1"/>
  <c r="L45" i="1" s="1"/>
  <c r="K33" i="1"/>
  <c r="L33" i="1" s="1"/>
  <c r="K21" i="1"/>
  <c r="L21" i="1" s="1"/>
  <c r="K9" i="1"/>
  <c r="K2388" i="1"/>
  <c r="K2423" i="1"/>
  <c r="K2411" i="1"/>
  <c r="K2399" i="1"/>
  <c r="K2387" i="1"/>
  <c r="K2375" i="1"/>
  <c r="K2363" i="1"/>
  <c r="K2351" i="1"/>
  <c r="K2339" i="1"/>
  <c r="K2151" i="1"/>
  <c r="M2151" i="1" s="1"/>
  <c r="K2139" i="1"/>
  <c r="M2139" i="1" s="1"/>
  <c r="K2127" i="1"/>
  <c r="M2127" i="1" s="1"/>
  <c r="K2115" i="1"/>
  <c r="M2115" i="1" s="1"/>
  <c r="K2103" i="1"/>
  <c r="M2103" i="1" s="1"/>
  <c r="K2091" i="1"/>
  <c r="M2091" i="1" s="1"/>
  <c r="K2079" i="1"/>
  <c r="M2079" i="1" s="1"/>
  <c r="K2067" i="1"/>
  <c r="M2067" i="1" s="1"/>
  <c r="K2055" i="1"/>
  <c r="M2055" i="1" s="1"/>
  <c r="K2043" i="1"/>
  <c r="M2043" i="1" s="1"/>
  <c r="K2031" i="1"/>
  <c r="M2031" i="1" s="1"/>
  <c r="K2019" i="1"/>
  <c r="M2019" i="1" s="1"/>
  <c r="K2007" i="1"/>
  <c r="M2007" i="1" s="1"/>
  <c r="K1995" i="1"/>
  <c r="M1995" i="1" s="1"/>
  <c r="K1983" i="1"/>
  <c r="M1983" i="1" s="1"/>
  <c r="K1971" i="1"/>
  <c r="M1971" i="1" s="1"/>
  <c r="K1959" i="1"/>
  <c r="M1959" i="1" s="1"/>
  <c r="K1947" i="1"/>
  <c r="M1947" i="1" s="1"/>
  <c r="K1935" i="1"/>
  <c r="M1935" i="1" s="1"/>
  <c r="K1923" i="1"/>
  <c r="M1923" i="1" s="1"/>
  <c r="K1911" i="1"/>
  <c r="M1911" i="1" s="1"/>
  <c r="K1899" i="1"/>
  <c r="M1899" i="1" s="1"/>
  <c r="K1887" i="1"/>
  <c r="M1887" i="1" s="1"/>
  <c r="K1875" i="1"/>
  <c r="M1875" i="1" s="1"/>
  <c r="K1863" i="1"/>
  <c r="M1863" i="1" s="1"/>
  <c r="K1851" i="1"/>
  <c r="M1851" i="1" s="1"/>
  <c r="K1839" i="1"/>
  <c r="M1839" i="1" s="1"/>
  <c r="K1827" i="1"/>
  <c r="M1827" i="1" s="1"/>
  <c r="K1815" i="1"/>
  <c r="M1815" i="1" s="1"/>
  <c r="K1838" i="1"/>
  <c r="L1838" i="1" s="1"/>
  <c r="K1826" i="1"/>
  <c r="L1826" i="1" s="1"/>
  <c r="K1814" i="1"/>
  <c r="L1814" i="1" s="1"/>
  <c r="K1802" i="1"/>
  <c r="L1802" i="1" s="1"/>
  <c r="K1790" i="1"/>
  <c r="L1790" i="1" s="1"/>
  <c r="K1778" i="1"/>
  <c r="L1778" i="1" s="1"/>
  <c r="K1766" i="1"/>
  <c r="L1766" i="1" s="1"/>
  <c r="K1754" i="1"/>
  <c r="L1754" i="1" s="1"/>
  <c r="K1742" i="1"/>
  <c r="L1742" i="1" s="1"/>
  <c r="K1730" i="1"/>
  <c r="L1730" i="1" s="1"/>
  <c r="K1670" i="1"/>
  <c r="L1670" i="1" s="1"/>
  <c r="K2417" i="1"/>
  <c r="M2417" i="1" s="1"/>
  <c r="K2201" i="1"/>
  <c r="M2201" i="1" s="1"/>
  <c r="K2081" i="1"/>
  <c r="M2081" i="1" s="1"/>
  <c r="K2416" i="1"/>
  <c r="K2404" i="1"/>
  <c r="K2392" i="1"/>
  <c r="K2380" i="1"/>
  <c r="K2368" i="1"/>
  <c r="K2356" i="1"/>
  <c r="K2344" i="1"/>
  <c r="K2332" i="1"/>
  <c r="K2320" i="1"/>
  <c r="K2308" i="1"/>
  <c r="L2308" i="1" s="1"/>
  <c r="K2296" i="1"/>
  <c r="K2284" i="1"/>
  <c r="K2272" i="1"/>
  <c r="K2260" i="1"/>
  <c r="K2248" i="1"/>
  <c r="K2236" i="1"/>
  <c r="K2224" i="1"/>
  <c r="K2212" i="1"/>
  <c r="K2200" i="1"/>
  <c r="K2188" i="1"/>
  <c r="K2176" i="1"/>
  <c r="K2164" i="1"/>
  <c r="L2164" i="1" s="1"/>
  <c r="K2152" i="1"/>
  <c r="K2140" i="1"/>
  <c r="K2128" i="1"/>
  <c r="K2116" i="1"/>
  <c r="K2104" i="1"/>
  <c r="K2092" i="1"/>
  <c r="K2080" i="1"/>
  <c r="K2068" i="1"/>
  <c r="K2056" i="1"/>
  <c r="K2044" i="1"/>
  <c r="L2044" i="1" s="1"/>
  <c r="K2032" i="1"/>
  <c r="K2020" i="1"/>
  <c r="K2008" i="1"/>
  <c r="K1996" i="1"/>
  <c r="K1984" i="1"/>
  <c r="K1972" i="1"/>
  <c r="K1960" i="1"/>
  <c r="K1948" i="1"/>
  <c r="K1936" i="1"/>
  <c r="K1924" i="1"/>
  <c r="K1912" i="1"/>
  <c r="K1900" i="1"/>
  <c r="M1900" i="1" s="1"/>
  <c r="K1718" i="1"/>
  <c r="L1718" i="1" s="1"/>
  <c r="K1706" i="1"/>
  <c r="L1706" i="1" s="1"/>
  <c r="K1694" i="1"/>
  <c r="L1694" i="1" s="1"/>
  <c r="K1682" i="1"/>
  <c r="L1682" i="1" s="1"/>
  <c r="K1658" i="1"/>
  <c r="L1658" i="1" s="1"/>
  <c r="K1646" i="1"/>
  <c r="L1646" i="1" s="1"/>
  <c r="K1634" i="1"/>
  <c r="L1634" i="1" s="1"/>
  <c r="K1622" i="1"/>
  <c r="L1622" i="1" s="1"/>
  <c r="K1610" i="1"/>
  <c r="L1610" i="1" s="1"/>
  <c r="K1598" i="1"/>
  <c r="L1598" i="1" s="1"/>
  <c r="K1586" i="1"/>
  <c r="L1586" i="1" s="1"/>
  <c r="K1574" i="1"/>
  <c r="L1574" i="1" s="1"/>
  <c r="K1562" i="1"/>
  <c r="L1562" i="1" s="1"/>
  <c r="K1550" i="1"/>
  <c r="L1550" i="1" s="1"/>
  <c r="K1538" i="1"/>
  <c r="L1538" i="1" s="1"/>
  <c r="K1526" i="1"/>
  <c r="L1526" i="1" s="1"/>
  <c r="K1514" i="1"/>
  <c r="L1514" i="1" s="1"/>
  <c r="K1502" i="1"/>
  <c r="L1502" i="1" s="1"/>
  <c r="K1490" i="1"/>
  <c r="L1490" i="1" s="1"/>
  <c r="K1478" i="1"/>
  <c r="L1478" i="1" s="1"/>
  <c r="K1466" i="1"/>
  <c r="L1466" i="1" s="1"/>
  <c r="K1454" i="1"/>
  <c r="L1454" i="1" s="1"/>
  <c r="K1442" i="1"/>
  <c r="L1442" i="1" s="1"/>
  <c r="K1430" i="1"/>
  <c r="L1430" i="1" s="1"/>
  <c r="K1418" i="1"/>
  <c r="L1418" i="1" s="1"/>
  <c r="K1406" i="1"/>
  <c r="L1406" i="1" s="1"/>
  <c r="K1394" i="1"/>
  <c r="L1394" i="1" s="1"/>
  <c r="K1382" i="1"/>
  <c r="L1382" i="1" s="1"/>
  <c r="K1370" i="1"/>
  <c r="L1370" i="1" s="1"/>
  <c r="K1358" i="1"/>
  <c r="L1358" i="1" s="1"/>
  <c r="K1346" i="1"/>
  <c r="L1346" i="1" s="1"/>
  <c r="K1334" i="1"/>
  <c r="L1334" i="1" s="1"/>
  <c r="K1322" i="1"/>
  <c r="L1322" i="1" s="1"/>
  <c r="K1310" i="1"/>
  <c r="L1310" i="1" s="1"/>
  <c r="K1298" i="1"/>
  <c r="L1298" i="1" s="1"/>
  <c r="K1286" i="1"/>
  <c r="L1286" i="1" s="1"/>
  <c r="K1274" i="1"/>
  <c r="L1274" i="1" s="1"/>
  <c r="K1262" i="1"/>
  <c r="L1262" i="1" s="1"/>
  <c r="K1250" i="1"/>
  <c r="L1250" i="1" s="1"/>
  <c r="K1238" i="1"/>
  <c r="L1238" i="1" s="1"/>
  <c r="K1226" i="1"/>
  <c r="L1226" i="1" s="1"/>
  <c r="K1214" i="1"/>
  <c r="L1214" i="1" s="1"/>
  <c r="K1202" i="1"/>
  <c r="L1202" i="1" s="1"/>
  <c r="K1190" i="1"/>
  <c r="L1190" i="1" s="1"/>
  <c r="K1178" i="1"/>
  <c r="L1178" i="1" s="1"/>
  <c r="K1166" i="1"/>
  <c r="L1166" i="1" s="1"/>
  <c r="K1154" i="1"/>
  <c r="L1154" i="1" s="1"/>
  <c r="K1142" i="1"/>
  <c r="M1142" i="1" s="1"/>
  <c r="K1130" i="1"/>
  <c r="M1130" i="1" s="1"/>
  <c r="K1118" i="1"/>
  <c r="M1118" i="1" s="1"/>
  <c r="K1106" i="1"/>
  <c r="M1106" i="1" s="1"/>
  <c r="K1094" i="1"/>
  <c r="M1094" i="1" s="1"/>
  <c r="K1082" i="1"/>
  <c r="M1082" i="1" s="1"/>
  <c r="K1070" i="1"/>
  <c r="M1070" i="1" s="1"/>
  <c r="K2424" i="1"/>
  <c r="K2412" i="1"/>
  <c r="K2400" i="1"/>
  <c r="K2376" i="1"/>
  <c r="K2364" i="1"/>
  <c r="K2352" i="1"/>
  <c r="K2340" i="1"/>
  <c r="L2340" i="1" s="1"/>
  <c r="K2328" i="1"/>
  <c r="L2328" i="1" s="1"/>
  <c r="K2316" i="1"/>
  <c r="K2304" i="1"/>
  <c r="K2292" i="1"/>
  <c r="K2280" i="1"/>
  <c r="K2268" i="1"/>
  <c r="K2256" i="1"/>
  <c r="K2244" i="1"/>
  <c r="K2232" i="1"/>
  <c r="K2220" i="1"/>
  <c r="K2208" i="1"/>
  <c r="K2196" i="1"/>
  <c r="K2184" i="1"/>
  <c r="K2172" i="1"/>
  <c r="K2160" i="1"/>
  <c r="K2148" i="1"/>
  <c r="K2136" i="1"/>
  <c r="K2124" i="1"/>
  <c r="K2112" i="1"/>
  <c r="K2100" i="1"/>
  <c r="K2088" i="1"/>
  <c r="K2076" i="1"/>
  <c r="K2064" i="1"/>
  <c r="K2052" i="1"/>
  <c r="K2040" i="1"/>
  <c r="K2028" i="1"/>
  <c r="K2016" i="1"/>
  <c r="K2004" i="1"/>
  <c r="K1992" i="1"/>
  <c r="K1980" i="1"/>
  <c r="K1968" i="1"/>
  <c r="K1956" i="1"/>
  <c r="K1944" i="1"/>
  <c r="K1932" i="1"/>
  <c r="K1920" i="1"/>
  <c r="K1908" i="1"/>
  <c r="K1896" i="1"/>
  <c r="K1884" i="1"/>
  <c r="K1872" i="1"/>
  <c r="K1860" i="1"/>
  <c r="K1848" i="1"/>
  <c r="K1836" i="1"/>
  <c r="K1824" i="1"/>
  <c r="K1812" i="1"/>
  <c r="L1812" i="1" s="1"/>
  <c r="K1800" i="1"/>
  <c r="K1788" i="1"/>
  <c r="K1776" i="1"/>
  <c r="K1764" i="1"/>
  <c r="K1752" i="1"/>
  <c r="K1740" i="1"/>
  <c r="K1728" i="1"/>
  <c r="K1716" i="1"/>
  <c r="K1704" i="1"/>
  <c r="K1692" i="1"/>
  <c r="K1680" i="1"/>
  <c r="L1680" i="1" s="1"/>
  <c r="K1668" i="1"/>
  <c r="K1656" i="1"/>
  <c r="K1644" i="1"/>
  <c r="K2327" i="1"/>
  <c r="K2315" i="1"/>
  <c r="K2303" i="1"/>
  <c r="K2291" i="1"/>
  <c r="K2279" i="1"/>
  <c r="K2267" i="1"/>
  <c r="K2255" i="1"/>
  <c r="K2243" i="1"/>
  <c r="K2231" i="1"/>
  <c r="K2219" i="1"/>
  <c r="K2207" i="1"/>
  <c r="K2195" i="1"/>
  <c r="K2183" i="1"/>
  <c r="L2183" i="1" s="1"/>
  <c r="K2171" i="1"/>
  <c r="K2159" i="1"/>
  <c r="K2147" i="1"/>
  <c r="K2135" i="1"/>
  <c r="L2135" i="1" s="1"/>
  <c r="K2123" i="1"/>
  <c r="L2123" i="1" s="1"/>
  <c r="K2111" i="1"/>
  <c r="K2099" i="1"/>
  <c r="K2087" i="1"/>
  <c r="K2075" i="1"/>
  <c r="K2063" i="1"/>
  <c r="K2051" i="1"/>
  <c r="K2039" i="1"/>
  <c r="K2027" i="1"/>
  <c r="K2015" i="1"/>
  <c r="K2003" i="1"/>
  <c r="K1991" i="1"/>
  <c r="K1979" i="1"/>
  <c r="K1967" i="1"/>
  <c r="K1955" i="1"/>
  <c r="K1943" i="1"/>
  <c r="K1931" i="1"/>
  <c r="K1919" i="1"/>
  <c r="K1907" i="1"/>
  <c r="K1895" i="1"/>
  <c r="L1895" i="1" s="1"/>
  <c r="K1883" i="1"/>
  <c r="K1871" i="1"/>
  <c r="K1859" i="1"/>
  <c r="K1847" i="1"/>
  <c r="L1847" i="1" s="1"/>
  <c r="K1835" i="1"/>
  <c r="K1823" i="1"/>
  <c r="K1811" i="1"/>
  <c r="K1799" i="1"/>
  <c r="K1787" i="1"/>
  <c r="L1787" i="1" s="1"/>
  <c r="K1775" i="1"/>
  <c r="K1763" i="1"/>
  <c r="K1751" i="1"/>
  <c r="K1739" i="1"/>
  <c r="K1727" i="1"/>
  <c r="K1715" i="1"/>
  <c r="K1703" i="1"/>
  <c r="K1691" i="1"/>
  <c r="K1679" i="1"/>
  <c r="K1667" i="1"/>
  <c r="K1655" i="1"/>
  <c r="K1643" i="1"/>
  <c r="K1631" i="1"/>
  <c r="K1619" i="1"/>
  <c r="K1607" i="1"/>
  <c r="K1595" i="1"/>
  <c r="K1583" i="1"/>
  <c r="K1571" i="1"/>
  <c r="L1571" i="1" s="1"/>
  <c r="K1559" i="1"/>
  <c r="K1547" i="1"/>
  <c r="K1535" i="1"/>
  <c r="K1523" i="1"/>
  <c r="K1511" i="1"/>
  <c r="K1499" i="1"/>
  <c r="L1499" i="1" s="1"/>
  <c r="K1487" i="1"/>
  <c r="K1475" i="1"/>
  <c r="K1463" i="1"/>
  <c r="K1451" i="1"/>
  <c r="K1439" i="1"/>
  <c r="K1427" i="1"/>
  <c r="K1415" i="1"/>
  <c r="K1211" i="1"/>
  <c r="K2074" i="1"/>
  <c r="K2062" i="1"/>
  <c r="K2050" i="1"/>
  <c r="K2038" i="1"/>
  <c r="K2026" i="1"/>
  <c r="K2014" i="1"/>
  <c r="K2002" i="1"/>
  <c r="K1990" i="1"/>
  <c r="K1978" i="1"/>
  <c r="K1966" i="1"/>
  <c r="K1954" i="1"/>
  <c r="K1942" i="1"/>
  <c r="K1930" i="1"/>
  <c r="K1918" i="1"/>
  <c r="K1906" i="1"/>
  <c r="K1894" i="1"/>
  <c r="K1882" i="1"/>
  <c r="K1870" i="1"/>
  <c r="K1858" i="1"/>
  <c r="K1846" i="1"/>
  <c r="K1834" i="1"/>
  <c r="K1822" i="1"/>
  <c r="K1810" i="1"/>
  <c r="K1798" i="1"/>
  <c r="K1786" i="1"/>
  <c r="K1774" i="1"/>
  <c r="K1762" i="1"/>
  <c r="L1762" i="1" s="1"/>
  <c r="K1750" i="1"/>
  <c r="K1738" i="1"/>
  <c r="K1726" i="1"/>
  <c r="L1726" i="1" s="1"/>
  <c r="K1714" i="1"/>
  <c r="K1702" i="1"/>
  <c r="K1690" i="1"/>
  <c r="K1678" i="1"/>
  <c r="K1666" i="1"/>
  <c r="L1666" i="1" s="1"/>
  <c r="K1654" i="1"/>
  <c r="K1642" i="1"/>
  <c r="K1630" i="1"/>
  <c r="L1630" i="1" s="1"/>
  <c r="K1618" i="1"/>
  <c r="K1606" i="1"/>
  <c r="K1594" i="1"/>
  <c r="K1582" i="1"/>
  <c r="K1570" i="1"/>
  <c r="K1558" i="1"/>
  <c r="K1546" i="1"/>
  <c r="K1534" i="1"/>
  <c r="K1522" i="1"/>
  <c r="K1510" i="1"/>
  <c r="L1510" i="1" s="1"/>
  <c r="K1498" i="1"/>
  <c r="K1486" i="1"/>
  <c r="L1486" i="1" s="1"/>
  <c r="K1474" i="1"/>
  <c r="K1462" i="1"/>
  <c r="L1462" i="1" s="1"/>
  <c r="K1450" i="1"/>
  <c r="K1438" i="1"/>
  <c r="L1438" i="1" s="1"/>
  <c r="K1426" i="1"/>
  <c r="K1414" i="1"/>
  <c r="L1414" i="1" s="1"/>
  <c r="K1402" i="1"/>
  <c r="K1390" i="1"/>
  <c r="L1390" i="1" s="1"/>
  <c r="K1378" i="1"/>
  <c r="K1366" i="1"/>
  <c r="K1354" i="1"/>
  <c r="L1354" i="1" s="1"/>
  <c r="K1342" i="1"/>
  <c r="K1330" i="1"/>
  <c r="K1318" i="1"/>
  <c r="K1306" i="1"/>
  <c r="L1306" i="1" s="1"/>
  <c r="K1294" i="1"/>
  <c r="K1282" i="1"/>
  <c r="K1270" i="1"/>
  <c r="K1258" i="1"/>
  <c r="K1246" i="1"/>
  <c r="K1234" i="1"/>
  <c r="K1222" i="1"/>
  <c r="K1210" i="1"/>
  <c r="K1198" i="1"/>
  <c r="K1186" i="1"/>
  <c r="K1174" i="1"/>
  <c r="K1162" i="1"/>
  <c r="L1162" i="1" s="1"/>
  <c r="K1150" i="1"/>
  <c r="K1138" i="1"/>
  <c r="K1126" i="1"/>
  <c r="L1126" i="1" s="1"/>
  <c r="K1114" i="1"/>
  <c r="K1102" i="1"/>
  <c r="K1090" i="1"/>
  <c r="K922" i="1"/>
  <c r="K1103" i="1"/>
  <c r="K2419" i="1"/>
  <c r="L2419" i="1" s="1"/>
  <c r="K2407" i="1"/>
  <c r="K2395" i="1"/>
  <c r="K2383" i="1"/>
  <c r="L2383" i="1" s="1"/>
  <c r="K2371" i="1"/>
  <c r="L2371" i="1" s="1"/>
  <c r="K2359" i="1"/>
  <c r="K2347" i="1"/>
  <c r="K2335" i="1"/>
  <c r="L2335" i="1" s="1"/>
  <c r="K2323" i="1"/>
  <c r="L2323" i="1" s="1"/>
  <c r="K2311" i="1"/>
  <c r="L2311" i="1" s="1"/>
  <c r="K2299" i="1"/>
  <c r="L2299" i="1" s="1"/>
  <c r="K2287" i="1"/>
  <c r="K2275" i="1"/>
  <c r="L2275" i="1" s="1"/>
  <c r="K2263" i="1"/>
  <c r="K2251" i="1"/>
  <c r="K2239" i="1"/>
  <c r="L2239" i="1" s="1"/>
  <c r="K2227" i="1"/>
  <c r="L2227" i="1" s="1"/>
  <c r="K2215" i="1"/>
  <c r="K2203" i="1"/>
  <c r="K2191" i="1"/>
  <c r="L2191" i="1" s="1"/>
  <c r="K2179" i="1"/>
  <c r="L2179" i="1" s="1"/>
  <c r="K2167" i="1"/>
  <c r="L2167" i="1" s="1"/>
  <c r="K2155" i="1"/>
  <c r="L2155" i="1" s="1"/>
  <c r="K2143" i="1"/>
  <c r="K2131" i="1"/>
  <c r="L2131" i="1" s="1"/>
  <c r="K2119" i="1"/>
  <c r="K2107" i="1"/>
  <c r="L2107" i="1" s="1"/>
  <c r="K2095" i="1"/>
  <c r="L2095" i="1" s="1"/>
  <c r="K2083" i="1"/>
  <c r="K2071" i="1"/>
  <c r="L2071" i="1" s="1"/>
  <c r="K2059" i="1"/>
  <c r="L2059" i="1" s="1"/>
  <c r="K2047" i="1"/>
  <c r="L2047" i="1" s="1"/>
  <c r="K2035" i="1"/>
  <c r="L2035" i="1" s="1"/>
  <c r="K2023" i="1"/>
  <c r="L2023" i="1" s="1"/>
  <c r="K2011" i="1"/>
  <c r="L2011" i="1" s="1"/>
  <c r="K1999" i="1"/>
  <c r="L1999" i="1" s="1"/>
  <c r="K1987" i="1"/>
  <c r="L1987" i="1" s="1"/>
  <c r="K1632" i="1"/>
  <c r="K1620" i="1"/>
  <c r="K1608" i="1"/>
  <c r="K1596" i="1"/>
  <c r="M1596" i="1" s="1"/>
  <c r="K1584" i="1"/>
  <c r="M1584" i="1" s="1"/>
  <c r="K1572" i="1"/>
  <c r="M1572" i="1" s="1"/>
  <c r="K1560" i="1"/>
  <c r="M1560" i="1" s="1"/>
  <c r="K1548" i="1"/>
  <c r="M1548" i="1" s="1"/>
  <c r="K1536" i="1"/>
  <c r="M1536" i="1" s="1"/>
  <c r="K1524" i="1"/>
  <c r="M1524" i="1" s="1"/>
  <c r="K1512" i="1"/>
  <c r="M1512" i="1" s="1"/>
  <c r="K1500" i="1"/>
  <c r="M1500" i="1" s="1"/>
  <c r="K1488" i="1"/>
  <c r="M1488" i="1" s="1"/>
  <c r="K1476" i="1"/>
  <c r="M1476" i="1" s="1"/>
  <c r="K1464" i="1"/>
  <c r="M1464" i="1" s="1"/>
  <c r="K1452" i="1"/>
  <c r="M1452" i="1" s="1"/>
  <c r="K1440" i="1"/>
  <c r="M1440" i="1" s="1"/>
  <c r="K1428" i="1"/>
  <c r="M1428" i="1" s="1"/>
  <c r="K1416" i="1"/>
  <c r="M1416" i="1" s="1"/>
  <c r="K1404" i="1"/>
  <c r="M1404" i="1" s="1"/>
  <c r="K1392" i="1"/>
  <c r="K1380" i="1"/>
  <c r="M1380" i="1" s="1"/>
  <c r="K1368" i="1"/>
  <c r="K1356" i="1"/>
  <c r="M1356" i="1" s="1"/>
  <c r="K1344" i="1"/>
  <c r="M1344" i="1" s="1"/>
  <c r="K1332" i="1"/>
  <c r="M1332" i="1" s="1"/>
  <c r="K1320" i="1"/>
  <c r="M1320" i="1" s="1"/>
  <c r="K1308" i="1"/>
  <c r="M1308" i="1" s="1"/>
  <c r="K1296" i="1"/>
  <c r="M1296" i="1" s="1"/>
  <c r="K1284" i="1"/>
  <c r="M1284" i="1" s="1"/>
  <c r="K1272" i="1"/>
  <c r="M1272" i="1" s="1"/>
  <c r="K1260" i="1"/>
  <c r="M1260" i="1" s="1"/>
  <c r="K1248" i="1"/>
  <c r="M1248" i="1" s="1"/>
  <c r="K1236" i="1"/>
  <c r="M1236" i="1" s="1"/>
  <c r="K1224" i="1"/>
  <c r="M1224" i="1" s="1"/>
  <c r="K1212" i="1"/>
  <c r="M1212" i="1" s="1"/>
  <c r="K1200" i="1"/>
  <c r="M1200" i="1" s="1"/>
  <c r="K1188" i="1"/>
  <c r="M1188" i="1" s="1"/>
  <c r="K1176" i="1"/>
  <c r="M1176" i="1" s="1"/>
  <c r="K1164" i="1"/>
  <c r="M1164" i="1" s="1"/>
  <c r="K1152" i="1"/>
  <c r="M1152" i="1" s="1"/>
  <c r="K1140" i="1"/>
  <c r="M1140" i="1" s="1"/>
  <c r="K1128" i="1"/>
  <c r="M1128" i="1" s="1"/>
  <c r="K1116" i="1"/>
  <c r="M1116" i="1" s="1"/>
  <c r="K1104" i="1"/>
  <c r="M1104" i="1" s="1"/>
  <c r="K1092" i="1"/>
  <c r="K1080" i="1"/>
  <c r="M1080" i="1" s="1"/>
  <c r="K1068" i="1"/>
  <c r="M1068" i="1" s="1"/>
  <c r="K1056" i="1"/>
  <c r="M1056" i="1" s="1"/>
  <c r="K1044" i="1"/>
  <c r="M1044" i="1" s="1"/>
  <c r="K1032" i="1"/>
  <c r="M1032" i="1" s="1"/>
  <c r="K1020" i="1"/>
  <c r="M1020" i="1" s="1"/>
  <c r="K1008" i="1"/>
  <c r="M1008" i="1" s="1"/>
  <c r="K996" i="1"/>
  <c r="M996" i="1" s="1"/>
  <c r="K984" i="1"/>
  <c r="M984" i="1" s="1"/>
  <c r="K972" i="1"/>
  <c r="M972" i="1" s="1"/>
  <c r="K960" i="1"/>
  <c r="M960" i="1" s="1"/>
  <c r="K948" i="1"/>
  <c r="M948" i="1" s="1"/>
  <c r="K936" i="1"/>
  <c r="M936" i="1" s="1"/>
  <c r="K924" i="1"/>
  <c r="M924" i="1" s="1"/>
  <c r="K912" i="1"/>
  <c r="M912" i="1" s="1"/>
  <c r="K900" i="1"/>
  <c r="M900" i="1" s="1"/>
  <c r="K888" i="1"/>
  <c r="M888" i="1" s="1"/>
  <c r="K876" i="1"/>
  <c r="M876" i="1" s="1"/>
  <c r="K864" i="1"/>
  <c r="M864" i="1" s="1"/>
  <c r="K852" i="1"/>
  <c r="M852" i="1" s="1"/>
  <c r="K840" i="1"/>
  <c r="M840" i="1" s="1"/>
  <c r="K828" i="1"/>
  <c r="M828" i="1" s="1"/>
  <c r="K816" i="1"/>
  <c r="M816" i="1" s="1"/>
  <c r="K804" i="1"/>
  <c r="M804" i="1" s="1"/>
  <c r="K792" i="1"/>
  <c r="M792" i="1" s="1"/>
  <c r="K780" i="1"/>
  <c r="M780" i="1" s="1"/>
  <c r="K768" i="1"/>
  <c r="M768" i="1" s="1"/>
  <c r="K756" i="1"/>
  <c r="M756" i="1" s="1"/>
  <c r="K744" i="1"/>
  <c r="M744" i="1" s="1"/>
  <c r="K732" i="1"/>
  <c r="M732" i="1" s="1"/>
  <c r="K720" i="1"/>
  <c r="M720" i="1" s="1"/>
  <c r="K708" i="1"/>
  <c r="M708" i="1" s="1"/>
  <c r="K696" i="1"/>
  <c r="K684" i="1"/>
  <c r="M684" i="1" s="1"/>
  <c r="K1403" i="1"/>
  <c r="K1391" i="1"/>
  <c r="K1379" i="1"/>
  <c r="K1367" i="1"/>
  <c r="K1355" i="1"/>
  <c r="K1343" i="1"/>
  <c r="K1331" i="1"/>
  <c r="K1319" i="1"/>
  <c r="K1307" i="1"/>
  <c r="K1295" i="1"/>
  <c r="K1283" i="1"/>
  <c r="K1271" i="1"/>
  <c r="K1259" i="1"/>
  <c r="K1247" i="1"/>
  <c r="K1235" i="1"/>
  <c r="K1223" i="1"/>
  <c r="K1199" i="1"/>
  <c r="K1187" i="1"/>
  <c r="K1175" i="1"/>
  <c r="K1163" i="1"/>
  <c r="K1151" i="1"/>
  <c r="K1139" i="1"/>
  <c r="K1127" i="1"/>
  <c r="K1115" i="1"/>
  <c r="K1091" i="1"/>
  <c r="K1079" i="1"/>
  <c r="K1067" i="1"/>
  <c r="K1055" i="1"/>
  <c r="K1043" i="1"/>
  <c r="K1031" i="1"/>
  <c r="K1019" i="1"/>
  <c r="K1007" i="1"/>
  <c r="K995" i="1"/>
  <c r="K983" i="1"/>
  <c r="K971" i="1"/>
  <c r="K959" i="1"/>
  <c r="K947" i="1"/>
  <c r="K935" i="1"/>
  <c r="K923" i="1"/>
  <c r="K911" i="1"/>
  <c r="K899" i="1"/>
  <c r="K887" i="1"/>
  <c r="K875" i="1"/>
  <c r="K863" i="1"/>
  <c r="K851" i="1"/>
  <c r="K839" i="1"/>
  <c r="K827" i="1"/>
  <c r="K815" i="1"/>
  <c r="K803" i="1"/>
  <c r="K791" i="1"/>
  <c r="K779" i="1"/>
  <c r="K767" i="1"/>
  <c r="L767" i="1" s="1"/>
  <c r="K755" i="1"/>
  <c r="K743" i="1"/>
  <c r="K731" i="1"/>
  <c r="K719" i="1"/>
  <c r="K707" i="1"/>
  <c r="L707" i="1" s="1"/>
  <c r="K695" i="1"/>
  <c r="K683" i="1"/>
  <c r="K563" i="1"/>
  <c r="K1078" i="1"/>
  <c r="L1078" i="1" s="1"/>
  <c r="K1066" i="1"/>
  <c r="K1054" i="1"/>
  <c r="K1042" i="1"/>
  <c r="K1030" i="1"/>
  <c r="K1018" i="1"/>
  <c r="K1006" i="1"/>
  <c r="K994" i="1"/>
  <c r="K982" i="1"/>
  <c r="K970" i="1"/>
  <c r="L970" i="1" s="1"/>
  <c r="K958" i="1"/>
  <c r="K946" i="1"/>
  <c r="K934" i="1"/>
  <c r="L934" i="1" s="1"/>
  <c r="K910" i="1"/>
  <c r="K898" i="1"/>
  <c r="K886" i="1"/>
  <c r="L886" i="1" s="1"/>
  <c r="K874" i="1"/>
  <c r="L874" i="1" s="1"/>
  <c r="K862" i="1"/>
  <c r="L862" i="1" s="1"/>
  <c r="K850" i="1"/>
  <c r="K838" i="1"/>
  <c r="K826" i="1"/>
  <c r="L826" i="1" s="1"/>
  <c r="K814" i="1"/>
  <c r="K802" i="1"/>
  <c r="K790" i="1"/>
  <c r="L790" i="1" s="1"/>
  <c r="K778" i="1"/>
  <c r="L778" i="1" s="1"/>
  <c r="K766" i="1"/>
  <c r="K754" i="1"/>
  <c r="K742" i="1"/>
  <c r="K730" i="1"/>
  <c r="L730" i="1" s="1"/>
  <c r="K718" i="1"/>
  <c r="K8" i="1"/>
  <c r="M8" i="1" s="1"/>
  <c r="K1939" i="1"/>
  <c r="L1939" i="1" s="1"/>
  <c r="K1927" i="1"/>
  <c r="L1927" i="1" s="1"/>
  <c r="K1915" i="1"/>
  <c r="L1915" i="1" s="1"/>
  <c r="K1903" i="1"/>
  <c r="L1903" i="1" s="1"/>
  <c r="K1855" i="1"/>
  <c r="L1855" i="1" s="1"/>
  <c r="K1843" i="1"/>
  <c r="L1843" i="1" s="1"/>
  <c r="K1831" i="1"/>
  <c r="L1831" i="1" s="1"/>
  <c r="K1819" i="1"/>
  <c r="L1819" i="1" s="1"/>
  <c r="K1807" i="1"/>
  <c r="L1807" i="1" s="1"/>
  <c r="K1962" i="1"/>
  <c r="K1950" i="1"/>
  <c r="K1938" i="1"/>
  <c r="K1926" i="1"/>
  <c r="K1914" i="1"/>
  <c r="K1902" i="1"/>
  <c r="K1890" i="1"/>
  <c r="K1878" i="1"/>
  <c r="K1866" i="1"/>
  <c r="K1854" i="1"/>
  <c r="K1842" i="1"/>
  <c r="K1830" i="1"/>
  <c r="L1830" i="1" s="1"/>
  <c r="K1818" i="1"/>
  <c r="L1818" i="1" s="1"/>
  <c r="K1806" i="1"/>
  <c r="K1794" i="1"/>
  <c r="K1782" i="1"/>
  <c r="K1770" i="1"/>
  <c r="K1758" i="1"/>
  <c r="K1746" i="1"/>
  <c r="L1746" i="1" s="1"/>
  <c r="K1734" i="1"/>
  <c r="K1722" i="1"/>
  <c r="K1710" i="1"/>
  <c r="K1698" i="1"/>
  <c r="K1686" i="1"/>
  <c r="K1674" i="1"/>
  <c r="K1662" i="1"/>
  <c r="K1650" i="1"/>
  <c r="K1638" i="1"/>
  <c r="K1626" i="1"/>
  <c r="K1614" i="1"/>
  <c r="K1602" i="1"/>
  <c r="K1590" i="1"/>
  <c r="K1578" i="1"/>
  <c r="K1566" i="1"/>
  <c r="K1554" i="1"/>
  <c r="K1542" i="1"/>
  <c r="K1530" i="1"/>
  <c r="K1518" i="1"/>
  <c r="K1506" i="1"/>
  <c r="K1494" i="1"/>
  <c r="K1482" i="1"/>
  <c r="K1470" i="1"/>
  <c r="L1470" i="1" s="1"/>
  <c r="K1458" i="1"/>
  <c r="L1458" i="1" s="1"/>
  <c r="K1446" i="1"/>
  <c r="K1434" i="1"/>
  <c r="L1434" i="1" s="1"/>
  <c r="K1422" i="1"/>
  <c r="K1410" i="1"/>
  <c r="K1398" i="1"/>
  <c r="K1386" i="1"/>
  <c r="K1374" i="1"/>
  <c r="K1362" i="1"/>
  <c r="K1350" i="1"/>
  <c r="K1338" i="1"/>
  <c r="K1326" i="1"/>
  <c r="K1314" i="1"/>
  <c r="K1302" i="1"/>
  <c r="K1888" i="1"/>
  <c r="M1888" i="1" s="1"/>
  <c r="K1876" i="1"/>
  <c r="M1876" i="1" s="1"/>
  <c r="K1864" i="1"/>
  <c r="M1864" i="1" s="1"/>
  <c r="K1852" i="1"/>
  <c r="M1852" i="1" s="1"/>
  <c r="K1840" i="1"/>
  <c r="M1840" i="1" s="1"/>
  <c r="K1828" i="1"/>
  <c r="M1828" i="1" s="1"/>
  <c r="K1816" i="1"/>
  <c r="M1816" i="1" s="1"/>
  <c r="K1804" i="1"/>
  <c r="M1804" i="1" s="1"/>
  <c r="K1792" i="1"/>
  <c r="M1792" i="1" s="1"/>
  <c r="K1780" i="1"/>
  <c r="M1780" i="1" s="1"/>
  <c r="K1768" i="1"/>
  <c r="M1768" i="1" s="1"/>
  <c r="K1756" i="1"/>
  <c r="M1756" i="1" s="1"/>
  <c r="K1744" i="1"/>
  <c r="M1744" i="1" s="1"/>
  <c r="K1732" i="1"/>
  <c r="M1732" i="1" s="1"/>
  <c r="K1720" i="1"/>
  <c r="M1720" i="1" s="1"/>
  <c r="K1696" i="1"/>
  <c r="M1696" i="1" s="1"/>
  <c r="K1684" i="1"/>
  <c r="M1684" i="1" s="1"/>
  <c r="K1672" i="1"/>
  <c r="M1672" i="1" s="1"/>
  <c r="K1660" i="1"/>
  <c r="M1660" i="1" s="1"/>
  <c r="K1648" i="1"/>
  <c r="M1648" i="1" s="1"/>
  <c r="K1636" i="1"/>
  <c r="M1636" i="1" s="1"/>
  <c r="K1624" i="1"/>
  <c r="M1624" i="1" s="1"/>
  <c r="K1612" i="1"/>
  <c r="M1612" i="1" s="1"/>
  <c r="K1600" i="1"/>
  <c r="M1600" i="1" s="1"/>
  <c r="K1588" i="1"/>
  <c r="M1588" i="1" s="1"/>
  <c r="K1576" i="1"/>
  <c r="M1576" i="1" s="1"/>
  <c r="K1540" i="1"/>
  <c r="M1540" i="1" s="1"/>
  <c r="K1528" i="1"/>
  <c r="M1528" i="1" s="1"/>
  <c r="K1516" i="1"/>
  <c r="M1516" i="1" s="1"/>
  <c r="K1504" i="1"/>
  <c r="M1504" i="1" s="1"/>
  <c r="K1492" i="1"/>
  <c r="M1492" i="1" s="1"/>
  <c r="K1480" i="1"/>
  <c r="M1480" i="1" s="1"/>
  <c r="K1468" i="1"/>
  <c r="M1468" i="1" s="1"/>
  <c r="K1456" i="1"/>
  <c r="M1456" i="1" s="1"/>
  <c r="K1444" i="1"/>
  <c r="M1444" i="1" s="1"/>
  <c r="K1432" i="1"/>
  <c r="M1432" i="1" s="1"/>
  <c r="K1420" i="1"/>
  <c r="M1420" i="1" s="1"/>
  <c r="K1408" i="1"/>
  <c r="M1408" i="1" s="1"/>
  <c r="K1396" i="1"/>
  <c r="M1396" i="1" s="1"/>
  <c r="K1384" i="1"/>
  <c r="M1384" i="1" s="1"/>
  <c r="K1372" i="1"/>
  <c r="M1372" i="1" s="1"/>
  <c r="K1360" i="1"/>
  <c r="M1360" i="1" s="1"/>
  <c r="K1348" i="1"/>
  <c r="M1348" i="1" s="1"/>
  <c r="K1336" i="1"/>
  <c r="M1336" i="1" s="1"/>
  <c r="K1324" i="1"/>
  <c r="M1324" i="1" s="1"/>
  <c r="K1312" i="1"/>
  <c r="M1312" i="1" s="1"/>
  <c r="K1300" i="1"/>
  <c r="M1300" i="1" s="1"/>
  <c r="K1288" i="1"/>
  <c r="M1288" i="1" s="1"/>
  <c r="K1276" i="1"/>
  <c r="M1276" i="1" s="1"/>
  <c r="K1264" i="1"/>
  <c r="M1264" i="1" s="1"/>
  <c r="K1252" i="1"/>
  <c r="M1252" i="1" s="1"/>
  <c r="K1240" i="1"/>
  <c r="M1240" i="1" s="1"/>
  <c r="K1228" i="1"/>
  <c r="M1228" i="1" s="1"/>
  <c r="K1216" i="1"/>
  <c r="M1216" i="1" s="1"/>
  <c r="K1204" i="1"/>
  <c r="M1204" i="1" s="1"/>
  <c r="K1192" i="1"/>
  <c r="M1192" i="1" s="1"/>
  <c r="K1180" i="1"/>
  <c r="M1180" i="1" s="1"/>
  <c r="K1168" i="1"/>
  <c r="M1168" i="1" s="1"/>
  <c r="K1156" i="1"/>
  <c r="M1156" i="1" s="1"/>
  <c r="K1144" i="1"/>
  <c r="M1144" i="1" s="1"/>
  <c r="K1132" i="1"/>
  <c r="M1132" i="1" s="1"/>
  <c r="K1120" i="1"/>
  <c r="M1120" i="1" s="1"/>
  <c r="K1108" i="1"/>
  <c r="M1108" i="1" s="1"/>
  <c r="K1096" i="1"/>
  <c r="M1096" i="1" s="1"/>
  <c r="K1084" i="1"/>
  <c r="M1084" i="1" s="1"/>
  <c r="K1072" i="1"/>
  <c r="M1072" i="1" s="1"/>
  <c r="K1060" i="1"/>
  <c r="M1060" i="1" s="1"/>
  <c r="K1048" i="1"/>
  <c r="M1048" i="1" s="1"/>
  <c r="K1036" i="1"/>
  <c r="M1036" i="1" s="1"/>
  <c r="K1024" i="1"/>
  <c r="M1024" i="1" s="1"/>
  <c r="K1012" i="1"/>
  <c r="M1012" i="1" s="1"/>
  <c r="K1000" i="1"/>
  <c r="M1000" i="1" s="1"/>
  <c r="K988" i="1"/>
  <c r="M988" i="1" s="1"/>
  <c r="K976" i="1"/>
  <c r="M976" i="1" s="1"/>
  <c r="K964" i="1"/>
  <c r="M964" i="1" s="1"/>
  <c r="K952" i="1"/>
  <c r="M952" i="1" s="1"/>
  <c r="K940" i="1"/>
  <c r="M940" i="1" s="1"/>
  <c r="K928" i="1"/>
  <c r="M928" i="1" s="1"/>
  <c r="K916" i="1"/>
  <c r="M916" i="1" s="1"/>
  <c r="K904" i="1"/>
  <c r="M904" i="1" s="1"/>
  <c r="K844" i="1"/>
  <c r="M844" i="1" s="1"/>
  <c r="K760" i="1"/>
  <c r="M760" i="1" s="1"/>
  <c r="K1803" i="1"/>
  <c r="M1803" i="1" s="1"/>
  <c r="K1791" i="1"/>
  <c r="M1791" i="1" s="1"/>
  <c r="K1779" i="1"/>
  <c r="M1779" i="1" s="1"/>
  <c r="K1767" i="1"/>
  <c r="M1767" i="1" s="1"/>
  <c r="K1755" i="1"/>
  <c r="M1755" i="1" s="1"/>
  <c r="K1743" i="1"/>
  <c r="M1743" i="1" s="1"/>
  <c r="K1731" i="1"/>
  <c r="M1731" i="1" s="1"/>
  <c r="K1719" i="1"/>
  <c r="M1719" i="1" s="1"/>
  <c r="K1707" i="1"/>
  <c r="M1707" i="1" s="1"/>
  <c r="K1695" i="1"/>
  <c r="M1695" i="1" s="1"/>
  <c r="K1683" i="1"/>
  <c r="M1683" i="1" s="1"/>
  <c r="K1671" i="1"/>
  <c r="M1671" i="1" s="1"/>
  <c r="K1659" i="1"/>
  <c r="M1659" i="1" s="1"/>
  <c r="K1647" i="1"/>
  <c r="M1647" i="1" s="1"/>
  <c r="K1635" i="1"/>
  <c r="M1635" i="1" s="1"/>
  <c r="K1623" i="1"/>
  <c r="M1623" i="1" s="1"/>
  <c r="K1611" i="1"/>
  <c r="M1611" i="1" s="1"/>
  <c r="K1599" i="1"/>
  <c r="M1599" i="1" s="1"/>
  <c r="K1587" i="1"/>
  <c r="M1587" i="1" s="1"/>
  <c r="K1575" i="1"/>
  <c r="M1575" i="1" s="1"/>
  <c r="K1563" i="1"/>
  <c r="M1563" i="1" s="1"/>
  <c r="K1551" i="1"/>
  <c r="M1551" i="1" s="1"/>
  <c r="K1539" i="1"/>
  <c r="M1539" i="1" s="1"/>
  <c r="K1527" i="1"/>
  <c r="M1527" i="1" s="1"/>
  <c r="K1515" i="1"/>
  <c r="M1515" i="1" s="1"/>
  <c r="K1503" i="1"/>
  <c r="M1503" i="1" s="1"/>
  <c r="K1491" i="1"/>
  <c r="M1491" i="1" s="1"/>
  <c r="K1467" i="1"/>
  <c r="M1467" i="1" s="1"/>
  <c r="K1455" i="1"/>
  <c r="M1455" i="1" s="1"/>
  <c r="K1443" i="1"/>
  <c r="M1443" i="1" s="1"/>
  <c r="K1431" i="1"/>
  <c r="M1431" i="1" s="1"/>
  <c r="K1419" i="1"/>
  <c r="M1419" i="1" s="1"/>
  <c r="K1407" i="1"/>
  <c r="M1407" i="1" s="1"/>
  <c r="K1395" i="1"/>
  <c r="M1395" i="1" s="1"/>
  <c r="K1383" i="1"/>
  <c r="M1383" i="1" s="1"/>
  <c r="K1371" i="1"/>
  <c r="M1371" i="1" s="1"/>
  <c r="K1359" i="1"/>
  <c r="M1359" i="1" s="1"/>
  <c r="K1347" i="1"/>
  <c r="M1347" i="1" s="1"/>
  <c r="K1311" i="1"/>
  <c r="M1311" i="1" s="1"/>
  <c r="K1299" i="1"/>
  <c r="M1299" i="1" s="1"/>
  <c r="K1287" i="1"/>
  <c r="M1287" i="1" s="1"/>
  <c r="K1275" i="1"/>
  <c r="M1275" i="1" s="1"/>
  <c r="K1263" i="1"/>
  <c r="M1263" i="1" s="1"/>
  <c r="K1251" i="1"/>
  <c r="M1251" i="1" s="1"/>
  <c r="K1239" i="1"/>
  <c r="M1239" i="1" s="1"/>
  <c r="K1227" i="1"/>
  <c r="M1227" i="1" s="1"/>
  <c r="K1215" i="1"/>
  <c r="M1215" i="1" s="1"/>
  <c r="K1203" i="1"/>
  <c r="M1203" i="1" s="1"/>
  <c r="K1191" i="1"/>
  <c r="M1191" i="1" s="1"/>
  <c r="K1179" i="1"/>
  <c r="M1179" i="1" s="1"/>
  <c r="K1167" i="1"/>
  <c r="M1167" i="1" s="1"/>
  <c r="K1155" i="1"/>
  <c r="M1155" i="1" s="1"/>
  <c r="K1143" i="1"/>
  <c r="M1143" i="1" s="1"/>
  <c r="K1131" i="1"/>
  <c r="M1131" i="1" s="1"/>
  <c r="K1119" i="1"/>
  <c r="M1119" i="1" s="1"/>
  <c r="K1107" i="1"/>
  <c r="M1107" i="1" s="1"/>
  <c r="K1095" i="1"/>
  <c r="M1095" i="1" s="1"/>
  <c r="K1083" i="1"/>
  <c r="M1083" i="1" s="1"/>
  <c r="K1071" i="1"/>
  <c r="M1071" i="1" s="1"/>
  <c r="K1059" i="1"/>
  <c r="M1059" i="1" s="1"/>
  <c r="K1047" i="1"/>
  <c r="M1047" i="1" s="1"/>
  <c r="K1035" i="1"/>
  <c r="M1035" i="1" s="1"/>
  <c r="K1023" i="1"/>
  <c r="M1023" i="1" s="1"/>
  <c r="K1011" i="1"/>
  <c r="M1011" i="1" s="1"/>
  <c r="K999" i="1"/>
  <c r="M999" i="1" s="1"/>
  <c r="K987" i="1"/>
  <c r="M987" i="1" s="1"/>
  <c r="K975" i="1"/>
  <c r="M975" i="1" s="1"/>
  <c r="K963" i="1"/>
  <c r="M963" i="1" s="1"/>
  <c r="K951" i="1"/>
  <c r="M951" i="1" s="1"/>
  <c r="K939" i="1"/>
  <c r="M939" i="1" s="1"/>
  <c r="K927" i="1"/>
  <c r="M927" i="1" s="1"/>
  <c r="K915" i="1"/>
  <c r="M915" i="1" s="1"/>
  <c r="K903" i="1"/>
  <c r="M903" i="1" s="1"/>
  <c r="K891" i="1"/>
  <c r="M891" i="1" s="1"/>
  <c r="K879" i="1"/>
  <c r="M879" i="1" s="1"/>
  <c r="K867" i="1"/>
  <c r="M867" i="1" s="1"/>
  <c r="K855" i="1"/>
  <c r="M855" i="1" s="1"/>
  <c r="K843" i="1"/>
  <c r="M843" i="1" s="1"/>
  <c r="K831" i="1"/>
  <c r="M831" i="1" s="1"/>
  <c r="K168" i="1"/>
  <c r="M168" i="1" s="1"/>
  <c r="K156" i="1"/>
  <c r="M156" i="1" s="1"/>
  <c r="K144" i="1"/>
  <c r="M144" i="1" s="1"/>
  <c r="K132" i="1"/>
  <c r="M132" i="1" s="1"/>
  <c r="K120" i="1"/>
  <c r="K108" i="1"/>
  <c r="K96" i="1"/>
  <c r="M96" i="1" s="1"/>
  <c r="K84" i="1"/>
  <c r="M84" i="1" s="1"/>
  <c r="K671" i="1"/>
  <c r="K659" i="1"/>
  <c r="K647" i="1"/>
  <c r="K635" i="1"/>
  <c r="K623" i="1"/>
  <c r="K611" i="1"/>
  <c r="K599" i="1"/>
  <c r="K587" i="1"/>
  <c r="K575" i="1"/>
  <c r="K551" i="1"/>
  <c r="K539" i="1"/>
  <c r="K527" i="1"/>
  <c r="K515" i="1"/>
  <c r="K503" i="1"/>
  <c r="K491" i="1"/>
  <c r="K479" i="1"/>
  <c r="K467" i="1"/>
  <c r="K455" i="1"/>
  <c r="K443" i="1"/>
  <c r="K431" i="1"/>
  <c r="K419" i="1"/>
  <c r="K407" i="1"/>
  <c r="K395" i="1"/>
  <c r="K383" i="1"/>
  <c r="K371" i="1"/>
  <c r="K359" i="1"/>
  <c r="K347" i="1"/>
  <c r="K335" i="1"/>
  <c r="K323" i="1"/>
  <c r="K311" i="1"/>
  <c r="K299" i="1"/>
  <c r="K287" i="1"/>
  <c r="K275" i="1"/>
  <c r="K263" i="1"/>
  <c r="K251" i="1"/>
  <c r="K239" i="1"/>
  <c r="K215" i="1"/>
  <c r="K203" i="1"/>
  <c r="K191" i="1"/>
  <c r="K179" i="1"/>
  <c r="K167" i="1"/>
  <c r="K155" i="1"/>
  <c r="K143" i="1"/>
  <c r="K131" i="1"/>
  <c r="K119" i="1"/>
  <c r="K107" i="1"/>
  <c r="K95" i="1"/>
  <c r="K83" i="1"/>
  <c r="K693" i="1"/>
  <c r="K681" i="1"/>
  <c r="L681" i="1" s="1"/>
  <c r="K669" i="1"/>
  <c r="L669" i="1" s="1"/>
  <c r="K657" i="1"/>
  <c r="L657" i="1" s="1"/>
  <c r="K645" i="1"/>
  <c r="L645" i="1" s="1"/>
  <c r="K633" i="1"/>
  <c r="K621" i="1"/>
  <c r="L621" i="1" s="1"/>
  <c r="K609" i="1"/>
  <c r="K597" i="1"/>
  <c r="K585" i="1"/>
  <c r="L585" i="1" s="1"/>
  <c r="K573" i="1"/>
  <c r="L573" i="1" s="1"/>
  <c r="K561" i="1"/>
  <c r="K549" i="1"/>
  <c r="K537" i="1"/>
  <c r="L537" i="1" s="1"/>
  <c r="K525" i="1"/>
  <c r="L525" i="1" s="1"/>
  <c r="K513" i="1"/>
  <c r="L513" i="1" s="1"/>
  <c r="K501" i="1"/>
  <c r="L501" i="1" s="1"/>
  <c r="K489" i="1"/>
  <c r="K477" i="1"/>
  <c r="K465" i="1"/>
  <c r="K453" i="1"/>
  <c r="L453" i="1" s="1"/>
  <c r="K441" i="1"/>
  <c r="L441" i="1" s="1"/>
  <c r="K429" i="1"/>
  <c r="K417" i="1"/>
  <c r="K405" i="1"/>
  <c r="L405" i="1" s="1"/>
  <c r="K393" i="1"/>
  <c r="L393" i="1" s="1"/>
  <c r="K381" i="1"/>
  <c r="L381" i="1" s="1"/>
  <c r="K369" i="1"/>
  <c r="L369" i="1" s="1"/>
  <c r="K357" i="1"/>
  <c r="K345" i="1"/>
  <c r="L345" i="1" s="1"/>
  <c r="K333" i="1"/>
  <c r="K321" i="1"/>
  <c r="K309" i="1"/>
  <c r="L309" i="1" s="1"/>
  <c r="K297" i="1"/>
  <c r="L297" i="1" s="1"/>
  <c r="K285" i="1"/>
  <c r="K273" i="1"/>
  <c r="K261" i="1"/>
  <c r="L261" i="1" s="1"/>
  <c r="K249" i="1"/>
  <c r="L249" i="1" s="1"/>
  <c r="K237" i="1"/>
  <c r="L237" i="1" s="1"/>
  <c r="K225" i="1"/>
  <c r="L225" i="1" s="1"/>
  <c r="K213" i="1"/>
  <c r="L213" i="1" s="1"/>
  <c r="K201" i="1"/>
  <c r="K189" i="1"/>
  <c r="L189" i="1" s="1"/>
  <c r="K177" i="1"/>
  <c r="L177" i="1" s="1"/>
  <c r="K165" i="1"/>
  <c r="L165" i="1" s="1"/>
  <c r="K153" i="1"/>
  <c r="K141" i="1"/>
  <c r="K129" i="1"/>
  <c r="L129" i="1" s="1"/>
  <c r="K117" i="1"/>
  <c r="L117" i="1" s="1"/>
  <c r="K105" i="1"/>
  <c r="L105" i="1" s="1"/>
  <c r="K93" i="1"/>
  <c r="L93" i="1" s="1"/>
  <c r="K354" i="1"/>
  <c r="K342" i="1"/>
  <c r="K330" i="1"/>
  <c r="K318" i="1"/>
  <c r="K306" i="1"/>
  <c r="K294" i="1"/>
  <c r="L294" i="1" s="1"/>
  <c r="K282" i="1"/>
  <c r="L282" i="1" s="1"/>
  <c r="K270" i="1"/>
  <c r="L270" i="1" s="1"/>
  <c r="K258" i="1"/>
  <c r="K246" i="1"/>
  <c r="K234" i="1"/>
  <c r="K222" i="1"/>
  <c r="K210" i="1"/>
  <c r="K198" i="1"/>
  <c r="K186" i="1"/>
  <c r="K174" i="1"/>
  <c r="K150" i="1"/>
  <c r="L150" i="1" s="1"/>
  <c r="K138" i="1"/>
  <c r="L138" i="1" s="1"/>
  <c r="K126" i="1"/>
  <c r="K114" i="1"/>
  <c r="K102" i="1"/>
  <c r="K892" i="1"/>
  <c r="M892" i="1" s="1"/>
  <c r="K880" i="1"/>
  <c r="M880" i="1" s="1"/>
  <c r="K868" i="1"/>
  <c r="M868" i="1" s="1"/>
  <c r="K856" i="1"/>
  <c r="M856" i="1" s="1"/>
  <c r="K832" i="1"/>
  <c r="M832" i="1" s="1"/>
  <c r="K820" i="1"/>
  <c r="M820" i="1" s="1"/>
  <c r="K808" i="1"/>
  <c r="M808" i="1" s="1"/>
  <c r="K796" i="1"/>
  <c r="M796" i="1" s="1"/>
  <c r="K784" i="1"/>
  <c r="M784" i="1" s="1"/>
  <c r="K772" i="1"/>
  <c r="M772" i="1" s="1"/>
  <c r="K748" i="1"/>
  <c r="M748" i="1" s="1"/>
  <c r="K736" i="1"/>
  <c r="M736" i="1" s="1"/>
  <c r="K724" i="1"/>
  <c r="M724" i="1" s="1"/>
  <c r="K712" i="1"/>
  <c r="M712" i="1" s="1"/>
  <c r="K700" i="1"/>
  <c r="K676" i="1"/>
  <c r="M676" i="1" s="1"/>
  <c r="K664" i="1"/>
  <c r="M664" i="1" s="1"/>
  <c r="K652" i="1"/>
  <c r="M652" i="1" s="1"/>
  <c r="K640" i="1"/>
  <c r="M640" i="1" s="1"/>
  <c r="K628" i="1"/>
  <c r="M628" i="1" s="1"/>
  <c r="K616" i="1"/>
  <c r="M616" i="1" s="1"/>
  <c r="K592" i="1"/>
  <c r="M592" i="1" s="1"/>
  <c r="K580" i="1"/>
  <c r="M580" i="1" s="1"/>
  <c r="K568" i="1"/>
  <c r="M568" i="1" s="1"/>
  <c r="K556" i="1"/>
  <c r="M556" i="1" s="1"/>
  <c r="K544" i="1"/>
  <c r="M544" i="1" s="1"/>
  <c r="K532" i="1"/>
  <c r="M532" i="1" s="1"/>
  <c r="K520" i="1"/>
  <c r="M520" i="1" s="1"/>
  <c r="K508" i="1"/>
  <c r="M508" i="1" s="1"/>
  <c r="K496" i="1"/>
  <c r="M496" i="1" s="1"/>
  <c r="K484" i="1"/>
  <c r="M484" i="1" s="1"/>
  <c r="K472" i="1"/>
  <c r="M472" i="1" s="1"/>
  <c r="K460" i="1"/>
  <c r="M460" i="1" s="1"/>
  <c r="K448" i="1"/>
  <c r="M448" i="1" s="1"/>
  <c r="K436" i="1"/>
  <c r="M436" i="1" s="1"/>
  <c r="K424" i="1"/>
  <c r="M424" i="1" s="1"/>
  <c r="K412" i="1"/>
  <c r="M412" i="1" s="1"/>
  <c r="K400" i="1"/>
  <c r="M400" i="1" s="1"/>
  <c r="K376" i="1"/>
  <c r="M376" i="1" s="1"/>
  <c r="K364" i="1"/>
  <c r="M364" i="1" s="1"/>
  <c r="K352" i="1"/>
  <c r="M352" i="1" s="1"/>
  <c r="K340" i="1"/>
  <c r="M340" i="1" s="1"/>
  <c r="K328" i="1"/>
  <c r="M328" i="1" s="1"/>
  <c r="K316" i="1"/>
  <c r="M316" i="1" s="1"/>
  <c r="K304" i="1"/>
  <c r="M304" i="1" s="1"/>
  <c r="K292" i="1"/>
  <c r="M292" i="1" s="1"/>
  <c r="K280" i="1"/>
  <c r="M280" i="1" s="1"/>
  <c r="K268" i="1"/>
  <c r="M268" i="1" s="1"/>
  <c r="K256" i="1"/>
  <c r="M256" i="1" s="1"/>
  <c r="K244" i="1"/>
  <c r="M244" i="1" s="1"/>
  <c r="K220" i="1"/>
  <c r="M220" i="1" s="1"/>
  <c r="K208" i="1"/>
  <c r="M208" i="1" s="1"/>
  <c r="K196" i="1"/>
  <c r="M196" i="1" s="1"/>
  <c r="K184" i="1"/>
  <c r="M184" i="1" s="1"/>
  <c r="K172" i="1"/>
  <c r="M172" i="1" s="1"/>
  <c r="K160" i="1"/>
  <c r="M160" i="1" s="1"/>
  <c r="K148" i="1"/>
  <c r="M148" i="1" s="1"/>
  <c r="K136" i="1"/>
  <c r="M136" i="1" s="1"/>
  <c r="K124" i="1"/>
  <c r="M124" i="1" s="1"/>
  <c r="K112" i="1"/>
  <c r="M112" i="1" s="1"/>
  <c r="K100" i="1"/>
  <c r="M100" i="1" s="1"/>
  <c r="K88" i="1"/>
  <c r="K76" i="1"/>
  <c r="M76" i="1" s="1"/>
  <c r="K806" i="1"/>
  <c r="M806" i="1" s="1"/>
  <c r="K794" i="1"/>
  <c r="M794" i="1" s="1"/>
  <c r="K782" i="1"/>
  <c r="M782" i="1" s="1"/>
  <c r="K770" i="1"/>
  <c r="M770" i="1" s="1"/>
  <c r="K758" i="1"/>
  <c r="M758" i="1" s="1"/>
  <c r="K746" i="1"/>
  <c r="M746" i="1" s="1"/>
  <c r="K734" i="1"/>
  <c r="M734" i="1" s="1"/>
  <c r="K722" i="1"/>
  <c r="M722" i="1" s="1"/>
  <c r="K710" i="1"/>
  <c r="M710" i="1" s="1"/>
  <c r="K698" i="1"/>
  <c r="M698" i="1" s="1"/>
  <c r="K686" i="1"/>
  <c r="M686" i="1" s="1"/>
  <c r="K674" i="1"/>
  <c r="M674" i="1" s="1"/>
  <c r="K662" i="1"/>
  <c r="M662" i="1" s="1"/>
  <c r="K650" i="1"/>
  <c r="M650" i="1" s="1"/>
  <c r="K638" i="1"/>
  <c r="M638" i="1" s="1"/>
  <c r="K626" i="1"/>
  <c r="M626" i="1" s="1"/>
  <c r="K614" i="1"/>
  <c r="M614" i="1" s="1"/>
  <c r="K602" i="1"/>
  <c r="M602" i="1" s="1"/>
  <c r="K590" i="1"/>
  <c r="K578" i="1"/>
  <c r="M578" i="1" s="1"/>
  <c r="K566" i="1"/>
  <c r="M566" i="1" s="1"/>
  <c r="K554" i="1"/>
  <c r="M554" i="1" s="1"/>
  <c r="K542" i="1"/>
  <c r="M542" i="1" s="1"/>
  <c r="K530" i="1"/>
  <c r="M530" i="1" s="1"/>
  <c r="K518" i="1"/>
  <c r="M518" i="1" s="1"/>
  <c r="K506" i="1"/>
  <c r="M506" i="1" s="1"/>
  <c r="K494" i="1"/>
  <c r="M494" i="1" s="1"/>
  <c r="K482" i="1"/>
  <c r="M482" i="1" s="1"/>
  <c r="K470" i="1"/>
  <c r="M470" i="1" s="1"/>
  <c r="K458" i="1"/>
  <c r="M458" i="1" s="1"/>
  <c r="K446" i="1"/>
  <c r="M446" i="1" s="1"/>
  <c r="K434" i="1"/>
  <c r="M434" i="1" s="1"/>
  <c r="K422" i="1"/>
  <c r="M422" i="1" s="1"/>
  <c r="K410" i="1"/>
  <c r="M410" i="1" s="1"/>
  <c r="K398" i="1"/>
  <c r="M398" i="1" s="1"/>
  <c r="K386" i="1"/>
  <c r="M386" i="1" s="1"/>
  <c r="K374" i="1"/>
  <c r="M374" i="1" s="1"/>
  <c r="K362" i="1"/>
  <c r="M362" i="1" s="1"/>
  <c r="K350" i="1"/>
  <c r="M350" i="1" s="1"/>
  <c r="K338" i="1"/>
  <c r="M338" i="1" s="1"/>
  <c r="K326" i="1"/>
  <c r="M326" i="1" s="1"/>
  <c r="K314" i="1"/>
  <c r="M314" i="1" s="1"/>
  <c r="K302" i="1"/>
  <c r="M302" i="1" s="1"/>
  <c r="K290" i="1"/>
  <c r="M290" i="1" s="1"/>
  <c r="K278" i="1"/>
  <c r="M278" i="1" s="1"/>
  <c r="K266" i="1"/>
  <c r="M266" i="1" s="1"/>
  <c r="K254" i="1"/>
  <c r="M254" i="1" s="1"/>
  <c r="K242" i="1"/>
  <c r="M242" i="1" s="1"/>
  <c r="K230" i="1"/>
  <c r="M230" i="1" s="1"/>
  <c r="K218" i="1"/>
  <c r="M218" i="1" s="1"/>
  <c r="K206" i="1"/>
  <c r="M206" i="1" s="1"/>
  <c r="K194" i="1"/>
  <c r="M194" i="1" s="1"/>
  <c r="K182" i="1"/>
  <c r="M182" i="1" s="1"/>
  <c r="K170" i="1"/>
  <c r="M170" i="1" s="1"/>
  <c r="K158" i="1"/>
  <c r="M158" i="1" s="1"/>
  <c r="K146" i="1"/>
  <c r="M146" i="1" s="1"/>
  <c r="K134" i="1"/>
  <c r="M134" i="1" s="1"/>
  <c r="K122" i="1"/>
  <c r="M122" i="1" s="1"/>
  <c r="K110" i="1"/>
  <c r="M110" i="1" s="1"/>
  <c r="K98" i="1"/>
  <c r="M98" i="1" s="1"/>
  <c r="K86" i="1"/>
  <c r="M86" i="1" s="1"/>
  <c r="K74" i="1"/>
  <c r="L74" i="1" s="1"/>
  <c r="K62" i="1"/>
  <c r="L62" i="1" s="1"/>
  <c r="K50" i="1"/>
  <c r="L50" i="1" s="1"/>
  <c r="K38" i="1"/>
  <c r="L38" i="1" s="1"/>
  <c r="K26" i="1"/>
  <c r="L26" i="1" s="1"/>
  <c r="K14" i="1"/>
  <c r="L14" i="1" s="1"/>
  <c r="K72" i="1"/>
  <c r="M72" i="1" s="1"/>
  <c r="K60" i="1"/>
  <c r="M60" i="1" s="1"/>
  <c r="K48" i="1"/>
  <c r="M48" i="1" s="1"/>
  <c r="K36" i="1"/>
  <c r="M36" i="1" s="1"/>
  <c r="K71" i="1"/>
  <c r="K59" i="1"/>
  <c r="K47" i="1"/>
  <c r="K35" i="1"/>
  <c r="K23" i="1"/>
  <c r="K11" i="1"/>
  <c r="K79" i="1"/>
  <c r="L79" i="1" s="1"/>
  <c r="K67" i="1"/>
  <c r="L67" i="1" s="1"/>
  <c r="K55" i="1"/>
  <c r="L55" i="1" s="1"/>
  <c r="K42" i="1"/>
  <c r="K30" i="1"/>
  <c r="L30" i="1" s="1"/>
  <c r="K18" i="1"/>
  <c r="L18" i="1" s="1"/>
  <c r="K77" i="1"/>
  <c r="K65" i="1"/>
  <c r="L65" i="1" s="1"/>
  <c r="K53" i="1"/>
  <c r="L53" i="1" s="1"/>
  <c r="K41" i="1"/>
  <c r="L41" i="1" s="1"/>
  <c r="K29" i="1"/>
  <c r="K64" i="1"/>
  <c r="M64" i="1" s="1"/>
  <c r="K52" i="1"/>
  <c r="M52" i="1" s="1"/>
  <c r="K40" i="1"/>
  <c r="M40" i="1" s="1"/>
  <c r="K28" i="1"/>
  <c r="M28" i="1" s="1"/>
  <c r="K16" i="1"/>
  <c r="M16" i="1" s="1"/>
  <c r="AG2090" i="1" l="1"/>
  <c r="AG2307" i="1"/>
  <c r="AG2320" i="1"/>
  <c r="AG2206" i="1"/>
  <c r="AG2204" i="1"/>
  <c r="AG2035" i="1"/>
  <c r="AG1918" i="1"/>
  <c r="AG2111" i="1"/>
  <c r="AG2133" i="1"/>
  <c r="AG2208" i="1"/>
  <c r="AG2270" i="1"/>
  <c r="AG2166" i="1"/>
  <c r="AG1991" i="1"/>
  <c r="AG2077" i="1"/>
  <c r="AG2059" i="1"/>
  <c r="AG2038" i="1"/>
  <c r="AG2294" i="1"/>
  <c r="AG2058" i="1"/>
  <c r="AG2216" i="1"/>
  <c r="AG2062" i="1"/>
  <c r="AG2311" i="1"/>
  <c r="AG2373" i="1"/>
  <c r="AG2257" i="1"/>
  <c r="AG2335" i="1"/>
  <c r="AG2019" i="1"/>
  <c r="AG2209" i="1"/>
  <c r="AG2043" i="1"/>
  <c r="AG2229" i="1"/>
  <c r="AG2032" i="1"/>
  <c r="AG1953" i="1"/>
  <c r="AG2302" i="1"/>
  <c r="AG1952" i="1"/>
  <c r="AG2240" i="1"/>
  <c r="AG2277" i="1"/>
  <c r="AG1998" i="1"/>
  <c r="AG2152" i="1"/>
  <c r="AG1946" i="1"/>
  <c r="AG2399" i="1"/>
  <c r="AG2022" i="1"/>
  <c r="AG2176" i="1"/>
  <c r="AG2154" i="1"/>
  <c r="AG1970" i="1"/>
  <c r="AG2283" i="1"/>
  <c r="AG2142" i="1"/>
  <c r="AG2296" i="1"/>
  <c r="AG2262" i="1"/>
  <c r="AE859" i="1"/>
  <c r="AG859" i="1"/>
  <c r="AA859" i="1"/>
  <c r="AE187" i="1"/>
  <c r="AG187" i="1"/>
  <c r="AA187" i="1"/>
  <c r="AE91" i="1"/>
  <c r="AG91" i="1"/>
  <c r="AA91" i="1"/>
  <c r="AE583" i="1"/>
  <c r="AG583" i="1"/>
  <c r="AA583" i="1"/>
  <c r="AE1075" i="1"/>
  <c r="AG1075" i="1"/>
  <c r="AA1075" i="1"/>
  <c r="AE1555" i="1"/>
  <c r="AG1555" i="1"/>
  <c r="AA1555" i="1"/>
  <c r="AE10" i="1"/>
  <c r="AG10" i="1"/>
  <c r="AA10" i="1"/>
  <c r="AE82" i="1"/>
  <c r="AG82" i="1"/>
  <c r="AA82" i="1"/>
  <c r="AE154" i="1"/>
  <c r="AG154" i="1"/>
  <c r="AA154" i="1"/>
  <c r="AE226" i="1"/>
  <c r="AG226" i="1"/>
  <c r="AA226" i="1"/>
  <c r="AE298" i="1"/>
  <c r="AG298" i="1"/>
  <c r="AA298" i="1"/>
  <c r="AE370" i="1"/>
  <c r="AG370" i="1"/>
  <c r="AA370" i="1"/>
  <c r="AE442" i="1"/>
  <c r="AG442" i="1"/>
  <c r="AA442" i="1"/>
  <c r="AE514" i="1"/>
  <c r="AG514" i="1"/>
  <c r="AA514" i="1"/>
  <c r="AE586" i="1"/>
  <c r="AG586" i="1"/>
  <c r="AA586" i="1"/>
  <c r="AE658" i="1"/>
  <c r="AG658" i="1"/>
  <c r="AA658" i="1"/>
  <c r="AE2098" i="1"/>
  <c r="AG2098" i="1"/>
  <c r="AE2242" i="1"/>
  <c r="AG2242" i="1"/>
  <c r="AE2386" i="1"/>
  <c r="AG2386" i="1"/>
  <c r="AE295" i="1"/>
  <c r="AG295" i="1"/>
  <c r="AA295" i="1"/>
  <c r="AE1051" i="1"/>
  <c r="AG1051" i="1"/>
  <c r="AA1051" i="1"/>
  <c r="AE1783" i="1"/>
  <c r="AG1783" i="1"/>
  <c r="AA1783" i="1"/>
  <c r="AE1639" i="1"/>
  <c r="AG1639" i="1"/>
  <c r="AA1639" i="1"/>
  <c r="AE420" i="1"/>
  <c r="AG420" i="1"/>
  <c r="AA420" i="1"/>
  <c r="AE492" i="1"/>
  <c r="AG492" i="1"/>
  <c r="AA492" i="1"/>
  <c r="AE564" i="1"/>
  <c r="AG564" i="1"/>
  <c r="AA564" i="1"/>
  <c r="AE13" i="1"/>
  <c r="AG13" i="1"/>
  <c r="AA13" i="1"/>
  <c r="AE85" i="1"/>
  <c r="AG85" i="1"/>
  <c r="AA85" i="1"/>
  <c r="AE157" i="1"/>
  <c r="AG157" i="1"/>
  <c r="AA157" i="1"/>
  <c r="AE229" i="1"/>
  <c r="AG229" i="1"/>
  <c r="AA229" i="1"/>
  <c r="AE301" i="1"/>
  <c r="AG301" i="1"/>
  <c r="AA301" i="1"/>
  <c r="AE373" i="1"/>
  <c r="AG373" i="1"/>
  <c r="AA373" i="1"/>
  <c r="AE445" i="1"/>
  <c r="AG445" i="1"/>
  <c r="AA445" i="1"/>
  <c r="AE517" i="1"/>
  <c r="AG517" i="1"/>
  <c r="AA517" i="1"/>
  <c r="AE589" i="1"/>
  <c r="AG589" i="1"/>
  <c r="AA589" i="1"/>
  <c r="AE661" i="1"/>
  <c r="AG661" i="1"/>
  <c r="AA661" i="1"/>
  <c r="AE733" i="1"/>
  <c r="AG733" i="1"/>
  <c r="AA733" i="1"/>
  <c r="AE805" i="1"/>
  <c r="AG805" i="1"/>
  <c r="AA805" i="1"/>
  <c r="AE877" i="1"/>
  <c r="AG877" i="1"/>
  <c r="AA877" i="1"/>
  <c r="AE949" i="1"/>
  <c r="AG949" i="1"/>
  <c r="AA949" i="1"/>
  <c r="AE1021" i="1"/>
  <c r="AG1021" i="1"/>
  <c r="AA1021" i="1"/>
  <c r="AE1093" i="1"/>
  <c r="AG1093" i="1"/>
  <c r="AA1093" i="1"/>
  <c r="AE1165" i="1"/>
  <c r="AG1165" i="1"/>
  <c r="AA1165" i="1"/>
  <c r="AE1237" i="1"/>
  <c r="AG1237" i="1"/>
  <c r="AA1237" i="1"/>
  <c r="AE1309" i="1"/>
  <c r="AG1309" i="1"/>
  <c r="AA1309" i="1"/>
  <c r="AE1381" i="1"/>
  <c r="AG1381" i="1"/>
  <c r="AA1381" i="1"/>
  <c r="AE1453" i="1"/>
  <c r="AG1453" i="1"/>
  <c r="AA1453" i="1"/>
  <c r="AE1525" i="1"/>
  <c r="AG1525" i="1"/>
  <c r="AA1525" i="1"/>
  <c r="AE211" i="1"/>
  <c r="AG211" i="1"/>
  <c r="AA211" i="1"/>
  <c r="AE679" i="1"/>
  <c r="AG679" i="1"/>
  <c r="AA679" i="1"/>
  <c r="AE1171" i="1"/>
  <c r="AG1171" i="1"/>
  <c r="AA1171" i="1"/>
  <c r="AG1687" i="1"/>
  <c r="AA1687" i="1"/>
  <c r="AE811" i="1"/>
  <c r="AG811" i="1"/>
  <c r="AA811" i="1"/>
  <c r="AE1591" i="1"/>
  <c r="AG1591" i="1"/>
  <c r="AA1591" i="1"/>
  <c r="AE15" i="1"/>
  <c r="AG15" i="1"/>
  <c r="AA15" i="1"/>
  <c r="AE87" i="1"/>
  <c r="AG87" i="1"/>
  <c r="AA87" i="1"/>
  <c r="AE159" i="1"/>
  <c r="AG159" i="1"/>
  <c r="AA159" i="1"/>
  <c r="AE231" i="1"/>
  <c r="AG231" i="1"/>
  <c r="AA231" i="1"/>
  <c r="AE303" i="1"/>
  <c r="AG303" i="1"/>
  <c r="AA303" i="1"/>
  <c r="AE375" i="1"/>
  <c r="AG375" i="1"/>
  <c r="AA375" i="1"/>
  <c r="AE447" i="1"/>
  <c r="AG447" i="1"/>
  <c r="AA447" i="1"/>
  <c r="AE519" i="1"/>
  <c r="AG519" i="1"/>
  <c r="AA519" i="1"/>
  <c r="AE591" i="1"/>
  <c r="AG591" i="1"/>
  <c r="AA591" i="1"/>
  <c r="AE663" i="1"/>
  <c r="AG663" i="1"/>
  <c r="AA663" i="1"/>
  <c r="AE735" i="1"/>
  <c r="AG735" i="1"/>
  <c r="AA735" i="1"/>
  <c r="AE807" i="1"/>
  <c r="AG807" i="1"/>
  <c r="AA807" i="1"/>
  <c r="AE2175" i="1"/>
  <c r="AG2175" i="1"/>
  <c r="AE367" i="1"/>
  <c r="AG367" i="1"/>
  <c r="AA367" i="1"/>
  <c r="AE895" i="1"/>
  <c r="AG895" i="1"/>
  <c r="AA895" i="1"/>
  <c r="AE1399" i="1"/>
  <c r="AG1399" i="1"/>
  <c r="AA1399" i="1"/>
  <c r="AG1795" i="1"/>
  <c r="AA1795" i="1"/>
  <c r="AE2053" i="1"/>
  <c r="AG2053" i="1"/>
  <c r="AE113" i="1"/>
  <c r="AG113" i="1"/>
  <c r="AA113" i="1"/>
  <c r="AE185" i="1"/>
  <c r="AG185" i="1"/>
  <c r="AA185" i="1"/>
  <c r="AE257" i="1"/>
  <c r="AG257" i="1"/>
  <c r="AA257" i="1"/>
  <c r="AE329" i="1"/>
  <c r="AG329" i="1"/>
  <c r="AA329" i="1"/>
  <c r="AE401" i="1"/>
  <c r="AG401" i="1"/>
  <c r="AA401" i="1"/>
  <c r="AE473" i="1"/>
  <c r="AG473" i="1"/>
  <c r="AA473" i="1"/>
  <c r="AE545" i="1"/>
  <c r="AG545" i="1"/>
  <c r="AA545" i="1"/>
  <c r="AE617" i="1"/>
  <c r="AG617" i="1"/>
  <c r="AA617" i="1"/>
  <c r="AE689" i="1"/>
  <c r="AG689" i="1"/>
  <c r="AA689" i="1"/>
  <c r="AE761" i="1"/>
  <c r="AG761" i="1"/>
  <c r="AA761" i="1"/>
  <c r="AE833" i="1"/>
  <c r="AG833" i="1"/>
  <c r="AA833" i="1"/>
  <c r="AE905" i="1"/>
  <c r="AG905" i="1"/>
  <c r="AA905" i="1"/>
  <c r="AE977" i="1"/>
  <c r="AG977" i="1"/>
  <c r="AA977" i="1"/>
  <c r="AE1049" i="1"/>
  <c r="AG1049" i="1"/>
  <c r="AA1049" i="1"/>
  <c r="AE1121" i="1"/>
  <c r="AG1121" i="1"/>
  <c r="AA1121" i="1"/>
  <c r="AE1193" i="1"/>
  <c r="AG1193" i="1"/>
  <c r="AA1193" i="1"/>
  <c r="AE1265" i="1"/>
  <c r="AG1265" i="1"/>
  <c r="AA1265" i="1"/>
  <c r="AE1337" i="1"/>
  <c r="AG1337" i="1"/>
  <c r="AA1337" i="1"/>
  <c r="AE1409" i="1"/>
  <c r="AG1409" i="1"/>
  <c r="AA1409" i="1"/>
  <c r="AE1481" i="1"/>
  <c r="AG1481" i="1"/>
  <c r="AA1481" i="1"/>
  <c r="AE1553" i="1"/>
  <c r="AG1553" i="1"/>
  <c r="AA1553" i="1"/>
  <c r="AE1625" i="1"/>
  <c r="AG1625" i="1"/>
  <c r="AA1625" i="1"/>
  <c r="AE1697" i="1"/>
  <c r="AG1697" i="1"/>
  <c r="AA1697" i="1"/>
  <c r="AE1769" i="1"/>
  <c r="AG1769" i="1"/>
  <c r="AA1769" i="1"/>
  <c r="AE1841" i="1"/>
  <c r="AG1841" i="1"/>
  <c r="AA1841" i="1"/>
  <c r="AE1913" i="1"/>
  <c r="AG1913" i="1"/>
  <c r="AE1985" i="1"/>
  <c r="AG1985" i="1"/>
  <c r="AE2057" i="1"/>
  <c r="AG2057" i="1"/>
  <c r="AE2141" i="1"/>
  <c r="AG2141" i="1"/>
  <c r="AE2225" i="1"/>
  <c r="AG2225" i="1"/>
  <c r="AE2297" i="1"/>
  <c r="AG2297" i="1"/>
  <c r="AE2369" i="1"/>
  <c r="AG2369" i="1"/>
  <c r="AE391" i="1"/>
  <c r="AG391" i="1"/>
  <c r="AA391" i="1"/>
  <c r="AE979" i="1"/>
  <c r="AG979" i="1"/>
  <c r="AA979" i="1"/>
  <c r="AE1615" i="1"/>
  <c r="AG1615" i="1"/>
  <c r="AA1615" i="1"/>
  <c r="AE2024" i="1"/>
  <c r="AG2024" i="1"/>
  <c r="AG1958" i="1"/>
  <c r="AG2102" i="1"/>
  <c r="AG2031" i="1"/>
  <c r="AG2047" i="1"/>
  <c r="AG2191" i="1"/>
  <c r="AG1965" i="1"/>
  <c r="AG2323" i="1"/>
  <c r="AG2253" i="1"/>
  <c r="AG2145" i="1"/>
  <c r="AG2397" i="1"/>
  <c r="AG2147" i="1"/>
  <c r="AG2004" i="1"/>
  <c r="AG2076" i="1"/>
  <c r="AG1914" i="1"/>
  <c r="AG2295" i="1"/>
  <c r="AG2082" i="1"/>
  <c r="AG2020" i="1"/>
  <c r="AG2164" i="1"/>
  <c r="AG2308" i="1"/>
  <c r="AG2202" i="1"/>
  <c r="AG2088" i="1"/>
  <c r="AG2106" i="1"/>
  <c r="AE799" i="1"/>
  <c r="AG799" i="1"/>
  <c r="AA799" i="1"/>
  <c r="AE1621" i="1"/>
  <c r="AG1621" i="1"/>
  <c r="AA1621" i="1"/>
  <c r="AE151" i="1"/>
  <c r="AG151" i="1"/>
  <c r="AA151" i="1"/>
  <c r="AE655" i="1"/>
  <c r="AG655" i="1"/>
  <c r="AA655" i="1"/>
  <c r="AE1147" i="1"/>
  <c r="AG1147" i="1"/>
  <c r="AA1147" i="1"/>
  <c r="AE1651" i="1"/>
  <c r="AG1651" i="1"/>
  <c r="AA1651" i="1"/>
  <c r="AE22" i="1"/>
  <c r="AG22" i="1"/>
  <c r="AA22" i="1"/>
  <c r="AE94" i="1"/>
  <c r="AG94" i="1"/>
  <c r="AA94" i="1"/>
  <c r="AE166" i="1"/>
  <c r="AG166" i="1"/>
  <c r="AA166" i="1"/>
  <c r="AE238" i="1"/>
  <c r="AG238" i="1"/>
  <c r="AA238" i="1"/>
  <c r="AE310" i="1"/>
  <c r="AG310" i="1"/>
  <c r="AA310" i="1"/>
  <c r="AE382" i="1"/>
  <c r="AG382" i="1"/>
  <c r="AA382" i="1"/>
  <c r="AE454" i="1"/>
  <c r="AG454" i="1"/>
  <c r="AA454" i="1"/>
  <c r="AE526" i="1"/>
  <c r="AG526" i="1"/>
  <c r="AA526" i="1"/>
  <c r="AE598" i="1"/>
  <c r="AG598" i="1"/>
  <c r="AA598" i="1"/>
  <c r="AE670" i="1"/>
  <c r="AG670" i="1"/>
  <c r="AA670" i="1"/>
  <c r="AE2110" i="1"/>
  <c r="AG2110" i="1"/>
  <c r="AG2182" i="1"/>
  <c r="AE2254" i="1"/>
  <c r="AG2254" i="1"/>
  <c r="AE2398" i="1"/>
  <c r="AG2398" i="1"/>
  <c r="AE427" i="1"/>
  <c r="AG427" i="1"/>
  <c r="AA427" i="1"/>
  <c r="AE1183" i="1"/>
  <c r="AG1183" i="1"/>
  <c r="AA1183" i="1"/>
  <c r="AG1879" i="1"/>
  <c r="AA1879" i="1"/>
  <c r="AE432" i="1"/>
  <c r="AG432" i="1"/>
  <c r="AA432" i="1"/>
  <c r="AE504" i="1"/>
  <c r="AG504" i="1"/>
  <c r="AA504" i="1"/>
  <c r="AE576" i="1"/>
  <c r="AG576" i="1"/>
  <c r="AA576" i="1"/>
  <c r="AE25" i="1"/>
  <c r="AG25" i="1"/>
  <c r="AA25" i="1"/>
  <c r="AE97" i="1"/>
  <c r="AG97" i="1"/>
  <c r="AA97" i="1"/>
  <c r="AE169" i="1"/>
  <c r="AG169" i="1"/>
  <c r="AA169" i="1"/>
  <c r="AE241" i="1"/>
  <c r="AG241" i="1"/>
  <c r="AA241" i="1"/>
  <c r="AE313" i="1"/>
  <c r="AG313" i="1"/>
  <c r="AA313" i="1"/>
  <c r="AE385" i="1"/>
  <c r="AG385" i="1"/>
  <c r="AA385" i="1"/>
  <c r="AE457" i="1"/>
  <c r="AG457" i="1"/>
  <c r="AA457" i="1"/>
  <c r="AE529" i="1"/>
  <c r="AG529" i="1"/>
  <c r="AA529" i="1"/>
  <c r="AE601" i="1"/>
  <c r="AG601" i="1"/>
  <c r="AA601" i="1"/>
  <c r="AE673" i="1"/>
  <c r="AG673" i="1"/>
  <c r="AA673" i="1"/>
  <c r="AE745" i="1"/>
  <c r="AG745" i="1"/>
  <c r="AA745" i="1"/>
  <c r="AE817" i="1"/>
  <c r="AG817" i="1"/>
  <c r="AA817" i="1"/>
  <c r="AE889" i="1"/>
  <c r="AG889" i="1"/>
  <c r="AA889" i="1"/>
  <c r="AE961" i="1"/>
  <c r="AG961" i="1"/>
  <c r="AA961" i="1"/>
  <c r="AE1033" i="1"/>
  <c r="AG1033" i="1"/>
  <c r="AA1033" i="1"/>
  <c r="AE1105" i="1"/>
  <c r="AG1105" i="1"/>
  <c r="AA1105" i="1"/>
  <c r="AE1177" i="1"/>
  <c r="AG1177" i="1"/>
  <c r="AA1177" i="1"/>
  <c r="AE1249" i="1"/>
  <c r="AG1249" i="1"/>
  <c r="AA1249" i="1"/>
  <c r="AE1321" i="1"/>
  <c r="AG1321" i="1"/>
  <c r="AA1321" i="1"/>
  <c r="AE1393" i="1"/>
  <c r="AG1393" i="1"/>
  <c r="AA1393" i="1"/>
  <c r="AE1465" i="1"/>
  <c r="AG1465" i="1"/>
  <c r="AA1465" i="1"/>
  <c r="AE1537" i="1"/>
  <c r="AG1537" i="1"/>
  <c r="AA1537" i="1"/>
  <c r="AE271" i="1"/>
  <c r="AG271" i="1"/>
  <c r="AA271" i="1"/>
  <c r="AE763" i="1"/>
  <c r="AG763" i="1"/>
  <c r="AA763" i="1"/>
  <c r="AE1279" i="1"/>
  <c r="AG1279" i="1"/>
  <c r="AA1279" i="1"/>
  <c r="AE1759" i="1"/>
  <c r="AG1759" i="1"/>
  <c r="AA1759" i="1"/>
  <c r="AE931" i="1"/>
  <c r="AG931" i="1"/>
  <c r="AA931" i="1"/>
  <c r="AE1723" i="1"/>
  <c r="AG1723" i="1"/>
  <c r="AA1723" i="1"/>
  <c r="AE27" i="1"/>
  <c r="AG27" i="1"/>
  <c r="AA27" i="1"/>
  <c r="AE99" i="1"/>
  <c r="AG99" i="1"/>
  <c r="AA99" i="1"/>
  <c r="AE171" i="1"/>
  <c r="AG171" i="1"/>
  <c r="AA171" i="1"/>
  <c r="AE243" i="1"/>
  <c r="AG243" i="1"/>
  <c r="AA243" i="1"/>
  <c r="AE315" i="1"/>
  <c r="AG315" i="1"/>
  <c r="AA315" i="1"/>
  <c r="AE387" i="1"/>
  <c r="AG387" i="1"/>
  <c r="AA387" i="1"/>
  <c r="AE459" i="1"/>
  <c r="AG459" i="1"/>
  <c r="AA459" i="1"/>
  <c r="AE531" i="1"/>
  <c r="AG531" i="1"/>
  <c r="AA531" i="1"/>
  <c r="AE603" i="1"/>
  <c r="AG603" i="1"/>
  <c r="AA603" i="1"/>
  <c r="AE675" i="1"/>
  <c r="AG675" i="1"/>
  <c r="AA675" i="1"/>
  <c r="AE747" i="1"/>
  <c r="AG747" i="1"/>
  <c r="AA747" i="1"/>
  <c r="AE819" i="1"/>
  <c r="AG819" i="1"/>
  <c r="AA819" i="1"/>
  <c r="AE2187" i="1"/>
  <c r="AG2187" i="1"/>
  <c r="AE463" i="1"/>
  <c r="AG463" i="1"/>
  <c r="AA463" i="1"/>
  <c r="AE967" i="1"/>
  <c r="AG967" i="1"/>
  <c r="AA967" i="1"/>
  <c r="AE1447" i="1"/>
  <c r="AG1447" i="1"/>
  <c r="AA1447" i="1"/>
  <c r="AE1867" i="1"/>
  <c r="AG1867" i="1"/>
  <c r="AA1867" i="1"/>
  <c r="AE125" i="1"/>
  <c r="AG125" i="1"/>
  <c r="AA125" i="1"/>
  <c r="AE197" i="1"/>
  <c r="AG197" i="1"/>
  <c r="AA197" i="1"/>
  <c r="AE269" i="1"/>
  <c r="AG269" i="1"/>
  <c r="AA269" i="1"/>
  <c r="AE341" i="1"/>
  <c r="AG341" i="1"/>
  <c r="AA341" i="1"/>
  <c r="AE413" i="1"/>
  <c r="AG413" i="1"/>
  <c r="AA413" i="1"/>
  <c r="AE485" i="1"/>
  <c r="AG485" i="1"/>
  <c r="AA485" i="1"/>
  <c r="AE557" i="1"/>
  <c r="AG557" i="1"/>
  <c r="AA557" i="1"/>
  <c r="AE629" i="1"/>
  <c r="AG629" i="1"/>
  <c r="AA629" i="1"/>
  <c r="AE701" i="1"/>
  <c r="AG701" i="1"/>
  <c r="AA701" i="1"/>
  <c r="AE773" i="1"/>
  <c r="AG773" i="1"/>
  <c r="AA773" i="1"/>
  <c r="AE845" i="1"/>
  <c r="AG845" i="1"/>
  <c r="AA845" i="1"/>
  <c r="AE917" i="1"/>
  <c r="AG917" i="1"/>
  <c r="AA917" i="1"/>
  <c r="AE989" i="1"/>
  <c r="AG989" i="1"/>
  <c r="AA989" i="1"/>
  <c r="AE1061" i="1"/>
  <c r="AG1061" i="1"/>
  <c r="AA1061" i="1"/>
  <c r="AE1133" i="1"/>
  <c r="AG1133" i="1"/>
  <c r="AA1133" i="1"/>
  <c r="AE1205" i="1"/>
  <c r="AG1205" i="1"/>
  <c r="AA1205" i="1"/>
  <c r="AE1277" i="1"/>
  <c r="AG1277" i="1"/>
  <c r="AA1277" i="1"/>
  <c r="AE1349" i="1"/>
  <c r="AG1349" i="1"/>
  <c r="AA1349" i="1"/>
  <c r="AE1421" i="1"/>
  <c r="AG1421" i="1"/>
  <c r="AA1421" i="1"/>
  <c r="AE1493" i="1"/>
  <c r="AG1493" i="1"/>
  <c r="AA1493" i="1"/>
  <c r="AE1565" i="1"/>
  <c r="AG1565" i="1"/>
  <c r="AA1565" i="1"/>
  <c r="AE1637" i="1"/>
  <c r="AG1637" i="1"/>
  <c r="AA1637" i="1"/>
  <c r="AE1709" i="1"/>
  <c r="AG1709" i="1"/>
  <c r="AA1709" i="1"/>
  <c r="AE1781" i="1"/>
  <c r="AG1781" i="1"/>
  <c r="AA1781" i="1"/>
  <c r="AE1853" i="1"/>
  <c r="AG1853" i="1"/>
  <c r="AA1853" i="1"/>
  <c r="AE1925" i="1"/>
  <c r="AG1925" i="1"/>
  <c r="AE1997" i="1"/>
  <c r="AG1997" i="1"/>
  <c r="AE2069" i="1"/>
  <c r="AG2069" i="1"/>
  <c r="AE2153" i="1"/>
  <c r="AG2153" i="1"/>
  <c r="AE2237" i="1"/>
  <c r="AG2237" i="1"/>
  <c r="AE2309" i="1"/>
  <c r="AG2309" i="1"/>
  <c r="AE2381" i="1"/>
  <c r="AG2381" i="1"/>
  <c r="AE475" i="1"/>
  <c r="AG475" i="1"/>
  <c r="AA475" i="1"/>
  <c r="AE1087" i="1"/>
  <c r="AG1087" i="1"/>
  <c r="AA1087" i="1"/>
  <c r="AG1892" i="1"/>
  <c r="AA1892" i="1"/>
  <c r="AE1964" i="1"/>
  <c r="AG1964" i="1"/>
  <c r="AE2108" i="1"/>
  <c r="AG2108" i="1"/>
  <c r="AE2252" i="1"/>
  <c r="AG2252" i="1"/>
  <c r="AE2396" i="1"/>
  <c r="AG2396" i="1"/>
  <c r="AG1982" i="1"/>
  <c r="AG2126" i="1"/>
  <c r="AG1911" i="1"/>
  <c r="AG2055" i="1"/>
  <c r="AG2071" i="1"/>
  <c r="AG1989" i="1"/>
  <c r="AG1930" i="1"/>
  <c r="AG2203" i="1"/>
  <c r="AG1931" i="1"/>
  <c r="AG2159" i="1"/>
  <c r="AG2181" i="1"/>
  <c r="AG2243" i="1"/>
  <c r="AG2280" i="1"/>
  <c r="AG2328" i="1"/>
  <c r="AG2070" i="1"/>
  <c r="AG2040" i="1"/>
  <c r="AG2306" i="1"/>
  <c r="AG2319" i="1"/>
  <c r="AG2190" i="1"/>
  <c r="AG2044" i="1"/>
  <c r="AG2188" i="1"/>
  <c r="AG2332" i="1"/>
  <c r="AG2322" i="1"/>
  <c r="AG2304" i="1"/>
  <c r="AG2226" i="1"/>
  <c r="AE451" i="1"/>
  <c r="AG451" i="1"/>
  <c r="AA451" i="1"/>
  <c r="AE348" i="1"/>
  <c r="AG348" i="1"/>
  <c r="AA348" i="1"/>
  <c r="AE1789" i="1"/>
  <c r="AG1789" i="1"/>
  <c r="AA1789" i="1"/>
  <c r="AE43" i="1"/>
  <c r="AG43" i="1"/>
  <c r="AA43" i="1"/>
  <c r="AE523" i="1"/>
  <c r="AG523" i="1"/>
  <c r="AA523" i="1"/>
  <c r="AE1027" i="1"/>
  <c r="AG1027" i="1"/>
  <c r="AA1027" i="1"/>
  <c r="AE1519" i="1"/>
  <c r="AG1519" i="1"/>
  <c r="AA1519" i="1"/>
  <c r="AE288" i="1"/>
  <c r="AG288" i="1"/>
  <c r="AA288" i="1"/>
  <c r="AE360" i="1"/>
  <c r="AG360" i="1"/>
  <c r="AA360" i="1"/>
  <c r="AE660" i="1"/>
  <c r="AG660" i="1"/>
  <c r="AA660" i="1"/>
  <c r="AE331" i="1"/>
  <c r="AG331" i="1"/>
  <c r="AA331" i="1"/>
  <c r="AE883" i="1"/>
  <c r="AG883" i="1"/>
  <c r="AA883" i="1"/>
  <c r="AE1813" i="1"/>
  <c r="AG1813" i="1"/>
  <c r="AA1813" i="1"/>
  <c r="AE1705" i="1"/>
  <c r="AG1705" i="1"/>
  <c r="AA1705" i="1"/>
  <c r="AE2269" i="1"/>
  <c r="AG2269" i="1"/>
  <c r="AE1921" i="1"/>
  <c r="AG1921" i="1"/>
  <c r="N8" i="1"/>
  <c r="AG1994" i="1"/>
  <c r="AG2138" i="1"/>
  <c r="AG1923" i="1"/>
  <c r="AG2067" i="1"/>
  <c r="AG2083" i="1"/>
  <c r="AG2001" i="1"/>
  <c r="AG1942" i="1"/>
  <c r="AG2215" i="1"/>
  <c r="AG2359" i="1"/>
  <c r="AG1979" i="1"/>
  <c r="AG2193" i="1"/>
  <c r="AG2303" i="1"/>
  <c r="AG2400" i="1"/>
  <c r="AG1919" i="1"/>
  <c r="AG2118" i="1"/>
  <c r="AG2318" i="1"/>
  <c r="AG2331" i="1"/>
  <c r="AG2250" i="1"/>
  <c r="AG1938" i="1"/>
  <c r="AG1956" i="1"/>
  <c r="AG1912" i="1"/>
  <c r="AG2056" i="1"/>
  <c r="AG2200" i="1"/>
  <c r="AG2344" i="1"/>
  <c r="AG2394" i="1"/>
  <c r="AG2274" i="1"/>
  <c r="AE1351" i="1"/>
  <c r="AG1351" i="1"/>
  <c r="AA1351" i="1"/>
  <c r="AE715" i="1"/>
  <c r="AG715" i="1"/>
  <c r="AA715" i="1"/>
  <c r="AE1597" i="1"/>
  <c r="AG1597" i="1"/>
  <c r="AA1597" i="1"/>
  <c r="AE648" i="1"/>
  <c r="AG648" i="1"/>
  <c r="AA648" i="1"/>
  <c r="AE1861" i="1"/>
  <c r="AG1861" i="1"/>
  <c r="AA1861" i="1"/>
  <c r="AE235" i="1"/>
  <c r="AG235" i="1"/>
  <c r="AA235" i="1"/>
  <c r="AE739" i="1"/>
  <c r="AG739" i="1"/>
  <c r="AA739" i="1"/>
  <c r="AE1231" i="1"/>
  <c r="AG1231" i="1"/>
  <c r="AA1231" i="1"/>
  <c r="AE1747" i="1"/>
  <c r="AG1747" i="1"/>
  <c r="AA1747" i="1"/>
  <c r="AE34" i="1"/>
  <c r="AG34" i="1"/>
  <c r="AA34" i="1"/>
  <c r="AE106" i="1"/>
  <c r="AG106" i="1"/>
  <c r="AA106" i="1"/>
  <c r="AE178" i="1"/>
  <c r="AG178" i="1"/>
  <c r="AA178" i="1"/>
  <c r="AE250" i="1"/>
  <c r="AG250" i="1"/>
  <c r="AA250" i="1"/>
  <c r="AE322" i="1"/>
  <c r="AG322" i="1"/>
  <c r="AA322" i="1"/>
  <c r="AE394" i="1"/>
  <c r="AG394" i="1"/>
  <c r="AA394" i="1"/>
  <c r="AE466" i="1"/>
  <c r="AG466" i="1"/>
  <c r="AA466" i="1"/>
  <c r="AE538" i="1"/>
  <c r="AG538" i="1"/>
  <c r="AA538" i="1"/>
  <c r="AE610" i="1"/>
  <c r="AG610" i="1"/>
  <c r="AA610" i="1"/>
  <c r="AE682" i="1"/>
  <c r="AG682" i="1"/>
  <c r="AA682" i="1"/>
  <c r="AE2194" i="1"/>
  <c r="AG2194" i="1"/>
  <c r="AE2338" i="1"/>
  <c r="AG2338" i="1"/>
  <c r="AG2410" i="1"/>
  <c r="AA2410" i="1"/>
  <c r="AE535" i="1"/>
  <c r="AG535" i="1"/>
  <c r="AA535" i="1"/>
  <c r="AE1339" i="1"/>
  <c r="AG1339" i="1"/>
  <c r="AA1339" i="1"/>
  <c r="AE1963" i="1"/>
  <c r="AG1963" i="1"/>
  <c r="AE444" i="1"/>
  <c r="AG444" i="1"/>
  <c r="AA444" i="1"/>
  <c r="AE516" i="1"/>
  <c r="AG516" i="1"/>
  <c r="AA516" i="1"/>
  <c r="AE588" i="1"/>
  <c r="AG588" i="1"/>
  <c r="AA588" i="1"/>
  <c r="AE1885" i="1"/>
  <c r="AG1885" i="1"/>
  <c r="AA1885" i="1"/>
  <c r="AE37" i="1"/>
  <c r="AG37" i="1"/>
  <c r="AA37" i="1"/>
  <c r="AE109" i="1"/>
  <c r="AG109" i="1"/>
  <c r="AA109" i="1"/>
  <c r="AE181" i="1"/>
  <c r="AG181" i="1"/>
  <c r="AA181" i="1"/>
  <c r="AE253" i="1"/>
  <c r="AG253" i="1"/>
  <c r="AA253" i="1"/>
  <c r="AE325" i="1"/>
  <c r="AG325" i="1"/>
  <c r="AA325" i="1"/>
  <c r="AE397" i="1"/>
  <c r="AG397" i="1"/>
  <c r="AA397" i="1"/>
  <c r="AE469" i="1"/>
  <c r="AG469" i="1"/>
  <c r="AA469" i="1"/>
  <c r="AE541" i="1"/>
  <c r="AG541" i="1"/>
  <c r="AA541" i="1"/>
  <c r="AE613" i="1"/>
  <c r="AG613" i="1"/>
  <c r="AA613" i="1"/>
  <c r="AE685" i="1"/>
  <c r="AG685" i="1"/>
  <c r="AA685" i="1"/>
  <c r="AE757" i="1"/>
  <c r="AG757" i="1"/>
  <c r="AA757" i="1"/>
  <c r="AE829" i="1"/>
  <c r="AG829" i="1"/>
  <c r="AA829" i="1"/>
  <c r="AE901" i="1"/>
  <c r="AG901" i="1"/>
  <c r="AA901" i="1"/>
  <c r="AE973" i="1"/>
  <c r="AG973" i="1"/>
  <c r="AA973" i="1"/>
  <c r="AE1045" i="1"/>
  <c r="AG1045" i="1"/>
  <c r="AA1045" i="1"/>
  <c r="AE1117" i="1"/>
  <c r="AG1117" i="1"/>
  <c r="AA1117" i="1"/>
  <c r="AE1189" i="1"/>
  <c r="AG1189" i="1"/>
  <c r="AA1189" i="1"/>
  <c r="AE1261" i="1"/>
  <c r="AG1261" i="1"/>
  <c r="AA1261" i="1"/>
  <c r="AE1333" i="1"/>
  <c r="AG1333" i="1"/>
  <c r="AA1333" i="1"/>
  <c r="AE1405" i="1"/>
  <c r="AG1405" i="1"/>
  <c r="AA1405" i="1"/>
  <c r="AE1477" i="1"/>
  <c r="AG1477" i="1"/>
  <c r="AA1477" i="1"/>
  <c r="AE1549" i="1"/>
  <c r="AG1549" i="1"/>
  <c r="AA1549" i="1"/>
  <c r="AE1633" i="1"/>
  <c r="AG1633" i="1"/>
  <c r="AA1633" i="1"/>
  <c r="AE343" i="1"/>
  <c r="AG343" i="1"/>
  <c r="AA343" i="1"/>
  <c r="AE847" i="1"/>
  <c r="AG847" i="1"/>
  <c r="AA847" i="1"/>
  <c r="AE1363" i="1"/>
  <c r="AG1363" i="1"/>
  <c r="AA1363" i="1"/>
  <c r="AE139" i="1"/>
  <c r="AG139" i="1"/>
  <c r="AA139" i="1"/>
  <c r="AE1039" i="1"/>
  <c r="AG1039" i="1"/>
  <c r="AA1039" i="1"/>
  <c r="AG1897" i="1"/>
  <c r="AA1897" i="1"/>
  <c r="AE39" i="1"/>
  <c r="AG39" i="1"/>
  <c r="AA39" i="1"/>
  <c r="AE111" i="1"/>
  <c r="AG111" i="1"/>
  <c r="AA111" i="1"/>
  <c r="AE183" i="1"/>
  <c r="AG183" i="1"/>
  <c r="AA183" i="1"/>
  <c r="AE255" i="1"/>
  <c r="AG255" i="1"/>
  <c r="AA255" i="1"/>
  <c r="AE327" i="1"/>
  <c r="AG327" i="1"/>
  <c r="AA327" i="1"/>
  <c r="AE399" i="1"/>
  <c r="AG399" i="1"/>
  <c r="AA399" i="1"/>
  <c r="AE471" i="1"/>
  <c r="AG471" i="1"/>
  <c r="AA471" i="1"/>
  <c r="AE543" i="1"/>
  <c r="AG543" i="1"/>
  <c r="AA543" i="1"/>
  <c r="AE615" i="1"/>
  <c r="AG615" i="1"/>
  <c r="AA615" i="1"/>
  <c r="AE687" i="1"/>
  <c r="AG687" i="1"/>
  <c r="AA687" i="1"/>
  <c r="AE759" i="1"/>
  <c r="AG759" i="1"/>
  <c r="AA759" i="1"/>
  <c r="AE1323" i="1"/>
  <c r="AG1323" i="1"/>
  <c r="AA1323" i="1"/>
  <c r="AE2199" i="1"/>
  <c r="AG2199" i="1"/>
  <c r="AE559" i="1"/>
  <c r="AG559" i="1"/>
  <c r="AA559" i="1"/>
  <c r="AE1063" i="1"/>
  <c r="AG1063" i="1"/>
  <c r="AA1063" i="1"/>
  <c r="AE1543" i="1"/>
  <c r="AG1543" i="1"/>
  <c r="AA1543" i="1"/>
  <c r="AE1951" i="1"/>
  <c r="AG1951" i="1"/>
  <c r="AE137" i="1"/>
  <c r="AG137" i="1"/>
  <c r="AA137" i="1"/>
  <c r="AE209" i="1"/>
  <c r="AG209" i="1"/>
  <c r="AA209" i="1"/>
  <c r="AE281" i="1"/>
  <c r="AG281" i="1"/>
  <c r="AA281" i="1"/>
  <c r="AE353" i="1"/>
  <c r="AG353" i="1"/>
  <c r="AA353" i="1"/>
  <c r="AE425" i="1"/>
  <c r="AG425" i="1"/>
  <c r="AA425" i="1"/>
  <c r="AE497" i="1"/>
  <c r="AG497" i="1"/>
  <c r="AA497" i="1"/>
  <c r="AE569" i="1"/>
  <c r="AG569" i="1"/>
  <c r="AA569" i="1"/>
  <c r="AE641" i="1"/>
  <c r="AG641" i="1"/>
  <c r="AA641" i="1"/>
  <c r="AE713" i="1"/>
  <c r="AG713" i="1"/>
  <c r="AA713" i="1"/>
  <c r="AE785" i="1"/>
  <c r="AG785" i="1"/>
  <c r="AA785" i="1"/>
  <c r="AE857" i="1"/>
  <c r="AG857" i="1"/>
  <c r="AA857" i="1"/>
  <c r="AE929" i="1"/>
  <c r="AG929" i="1"/>
  <c r="AA929" i="1"/>
  <c r="AE1001" i="1"/>
  <c r="AG1001" i="1"/>
  <c r="AA1001" i="1"/>
  <c r="AE1073" i="1"/>
  <c r="AG1073" i="1"/>
  <c r="AA1073" i="1"/>
  <c r="AE1145" i="1"/>
  <c r="AG1145" i="1"/>
  <c r="AA1145" i="1"/>
  <c r="AE1217" i="1"/>
  <c r="AG1217" i="1"/>
  <c r="AA1217" i="1"/>
  <c r="AE1289" i="1"/>
  <c r="AG1289" i="1"/>
  <c r="AA1289" i="1"/>
  <c r="AE1361" i="1"/>
  <c r="AG1361" i="1"/>
  <c r="AA1361" i="1"/>
  <c r="AE1433" i="1"/>
  <c r="AG1433" i="1"/>
  <c r="AA1433" i="1"/>
  <c r="AE1505" i="1"/>
  <c r="AG1505" i="1"/>
  <c r="AA1505" i="1"/>
  <c r="AE1577" i="1"/>
  <c r="AG1577" i="1"/>
  <c r="AA1577" i="1"/>
  <c r="AE1649" i="1"/>
  <c r="AG1649" i="1"/>
  <c r="AA1649" i="1"/>
  <c r="AE1721" i="1"/>
  <c r="AG1721" i="1"/>
  <c r="AA1721" i="1"/>
  <c r="AE1793" i="1"/>
  <c r="AG1793" i="1"/>
  <c r="AA1793" i="1"/>
  <c r="AE1865" i="1"/>
  <c r="AG1865" i="1"/>
  <c r="AA1865" i="1"/>
  <c r="AE1937" i="1"/>
  <c r="AG1937" i="1"/>
  <c r="AE2009" i="1"/>
  <c r="AG2009" i="1"/>
  <c r="AE2093" i="1"/>
  <c r="AG2093" i="1"/>
  <c r="AE2165" i="1"/>
  <c r="AG2165" i="1"/>
  <c r="AE2249" i="1"/>
  <c r="AG2249" i="1"/>
  <c r="AE2321" i="1"/>
  <c r="AG2321" i="1"/>
  <c r="AE2393" i="1"/>
  <c r="AG2393" i="1"/>
  <c r="AE571" i="1"/>
  <c r="AG571" i="1"/>
  <c r="AA571" i="1"/>
  <c r="AE1207" i="1"/>
  <c r="AG1207" i="1"/>
  <c r="AA1207" i="1"/>
  <c r="AE1904" i="1"/>
  <c r="AG1904" i="1"/>
  <c r="AA1904" i="1"/>
  <c r="AE1976" i="1"/>
  <c r="AG1976" i="1"/>
  <c r="AE2048" i="1"/>
  <c r="AG2048" i="1"/>
  <c r="AE2120" i="1"/>
  <c r="AG2120" i="1"/>
  <c r="AE2192" i="1"/>
  <c r="AG2192" i="1"/>
  <c r="AE2264" i="1"/>
  <c r="AG2264" i="1"/>
  <c r="AE2336" i="1"/>
  <c r="AG2336" i="1"/>
  <c r="AE2408" i="1"/>
  <c r="AG2408" i="1"/>
  <c r="AG2006" i="1"/>
  <c r="AG2150" i="1"/>
  <c r="AG1935" i="1"/>
  <c r="AG2079" i="1"/>
  <c r="AG1915" i="1"/>
  <c r="AG2013" i="1"/>
  <c r="AG1954" i="1"/>
  <c r="AG2227" i="1"/>
  <c r="AG2371" i="1"/>
  <c r="AG2027" i="1"/>
  <c r="AG2361" i="1"/>
  <c r="AG2291" i="1"/>
  <c r="AG2217" i="1"/>
  <c r="AG2351" i="1"/>
  <c r="AG2003" i="1"/>
  <c r="AG2268" i="1"/>
  <c r="AG2330" i="1"/>
  <c r="AG2343" i="1"/>
  <c r="AG2310" i="1"/>
  <c r="AG2046" i="1"/>
  <c r="AG2052" i="1"/>
  <c r="AG2068" i="1"/>
  <c r="AG2212" i="1"/>
  <c r="AG2356" i="1"/>
  <c r="AG2334" i="1"/>
  <c r="AE2365" i="1"/>
  <c r="AG2365" i="1"/>
  <c r="AE379" i="1"/>
  <c r="AG379" i="1"/>
  <c r="AA379" i="1"/>
  <c r="AE276" i="1"/>
  <c r="AG276" i="1"/>
  <c r="AA276" i="1"/>
  <c r="AE247" i="1"/>
  <c r="AG247" i="1"/>
  <c r="AA247" i="1"/>
  <c r="AG1693" i="1"/>
  <c r="AA1693" i="1"/>
  <c r="AG1977" i="1"/>
  <c r="AG2195" i="1"/>
  <c r="AE1933" i="1"/>
  <c r="AG1933" i="1"/>
  <c r="AE115" i="1"/>
  <c r="AG115" i="1"/>
  <c r="AA115" i="1"/>
  <c r="AE619" i="1"/>
  <c r="AG619" i="1"/>
  <c r="AA619" i="1"/>
  <c r="AE1123" i="1"/>
  <c r="AG1123" i="1"/>
  <c r="AA1123" i="1"/>
  <c r="AE1603" i="1"/>
  <c r="AG1603" i="1"/>
  <c r="AA1603" i="1"/>
  <c r="AE300" i="1"/>
  <c r="AG300" i="1"/>
  <c r="AA300" i="1"/>
  <c r="AE372" i="1"/>
  <c r="AG372" i="1"/>
  <c r="AA372" i="1"/>
  <c r="AE672" i="1"/>
  <c r="AG672" i="1"/>
  <c r="AA672" i="1"/>
  <c r="AE415" i="1"/>
  <c r="AG415" i="1"/>
  <c r="AA415" i="1"/>
  <c r="AE1003" i="1"/>
  <c r="AG1003" i="1"/>
  <c r="AA1003" i="1"/>
  <c r="AE1957" i="1"/>
  <c r="AG1957" i="1"/>
  <c r="AE1717" i="1"/>
  <c r="AG1717" i="1"/>
  <c r="AA1717" i="1"/>
  <c r="AE1969" i="1"/>
  <c r="AG1969" i="1"/>
  <c r="AG2413" i="1"/>
  <c r="AA2413" i="1"/>
  <c r="AE2065" i="1"/>
  <c r="AG2065" i="1"/>
  <c r="AG2018" i="1"/>
  <c r="AG2162" i="1"/>
  <c r="AG1947" i="1"/>
  <c r="AG2091" i="1"/>
  <c r="AG1927" i="1"/>
  <c r="AG2107" i="1"/>
  <c r="AG2025" i="1"/>
  <c r="AG2383" i="1"/>
  <c r="AG2075" i="1"/>
  <c r="AG2385" i="1"/>
  <c r="AG2363" i="1"/>
  <c r="AG1992" i="1"/>
  <c r="AG2241" i="1"/>
  <c r="AG1955" i="1"/>
  <c r="AG2063" i="1"/>
  <c r="AG2238" i="1"/>
  <c r="AG2376" i="1"/>
  <c r="AG2342" i="1"/>
  <c r="AG2151" i="1"/>
  <c r="AG2355" i="1"/>
  <c r="AG2370" i="1"/>
  <c r="AG2112" i="1"/>
  <c r="AG2130" i="1"/>
  <c r="AG2172" i="1"/>
  <c r="AG1936" i="1"/>
  <c r="AG2080" i="1"/>
  <c r="AG2224" i="1"/>
  <c r="AG2406" i="1"/>
  <c r="AE2005" i="1"/>
  <c r="AG2005" i="1"/>
  <c r="AE319" i="1"/>
  <c r="AG319" i="1"/>
  <c r="AA319" i="1"/>
  <c r="AE835" i="1"/>
  <c r="AG835" i="1"/>
  <c r="AA835" i="1"/>
  <c r="AE1291" i="1"/>
  <c r="AG1291" i="1"/>
  <c r="AA1291" i="1"/>
  <c r="AE1891" i="1"/>
  <c r="AG1891" i="1"/>
  <c r="AA1891" i="1"/>
  <c r="AE46" i="1"/>
  <c r="AG46" i="1"/>
  <c r="AA46" i="1"/>
  <c r="AE118" i="1"/>
  <c r="AG118" i="1"/>
  <c r="AA118" i="1"/>
  <c r="AE190" i="1"/>
  <c r="AG190" i="1"/>
  <c r="AA190" i="1"/>
  <c r="AE262" i="1"/>
  <c r="AG262" i="1"/>
  <c r="AA262" i="1"/>
  <c r="AE334" i="1"/>
  <c r="AG334" i="1"/>
  <c r="AA334" i="1"/>
  <c r="AE406" i="1"/>
  <c r="AG406" i="1"/>
  <c r="AA406" i="1"/>
  <c r="AE478" i="1"/>
  <c r="AG478" i="1"/>
  <c r="AA478" i="1"/>
  <c r="AE550" i="1"/>
  <c r="AG550" i="1"/>
  <c r="AA550" i="1"/>
  <c r="AE622" i="1"/>
  <c r="AG622" i="1"/>
  <c r="AA622" i="1"/>
  <c r="AE694" i="1"/>
  <c r="AG694" i="1"/>
  <c r="AA694" i="1"/>
  <c r="AE2134" i="1"/>
  <c r="AG2134" i="1"/>
  <c r="AE2278" i="1"/>
  <c r="AG2278" i="1"/>
  <c r="AG2422" i="1"/>
  <c r="AA2422" i="1"/>
  <c r="AE631" i="1"/>
  <c r="AG631" i="1"/>
  <c r="AA631" i="1"/>
  <c r="AE1483" i="1"/>
  <c r="AG1483" i="1"/>
  <c r="AA1483" i="1"/>
  <c r="AE1801" i="1"/>
  <c r="AG1801" i="1"/>
  <c r="AA1801" i="1"/>
  <c r="AE456" i="1"/>
  <c r="AG456" i="1"/>
  <c r="AA456" i="1"/>
  <c r="AE528" i="1"/>
  <c r="AG528" i="1"/>
  <c r="AA528" i="1"/>
  <c r="AE600" i="1"/>
  <c r="AG600" i="1"/>
  <c r="AA600" i="1"/>
  <c r="AE2029" i="1"/>
  <c r="AG2029" i="1"/>
  <c r="AE49" i="1"/>
  <c r="AG49" i="1"/>
  <c r="AA49" i="1"/>
  <c r="AE121" i="1"/>
  <c r="AG121" i="1"/>
  <c r="AA121" i="1"/>
  <c r="AE193" i="1"/>
  <c r="AG193" i="1"/>
  <c r="AA193" i="1"/>
  <c r="AE265" i="1"/>
  <c r="AG265" i="1"/>
  <c r="AA265" i="1"/>
  <c r="AE337" i="1"/>
  <c r="AG337" i="1"/>
  <c r="AA337" i="1"/>
  <c r="AE409" i="1"/>
  <c r="AG409" i="1"/>
  <c r="AA409" i="1"/>
  <c r="AE481" i="1"/>
  <c r="AG481" i="1"/>
  <c r="AA481" i="1"/>
  <c r="AE553" i="1"/>
  <c r="AG553" i="1"/>
  <c r="AA553" i="1"/>
  <c r="AE625" i="1"/>
  <c r="AG625" i="1"/>
  <c r="AA625" i="1"/>
  <c r="AE697" i="1"/>
  <c r="AG697" i="1"/>
  <c r="AA697" i="1"/>
  <c r="AE769" i="1"/>
  <c r="AG769" i="1"/>
  <c r="AA769" i="1"/>
  <c r="AE841" i="1"/>
  <c r="AG841" i="1"/>
  <c r="AA841" i="1"/>
  <c r="AE913" i="1"/>
  <c r="AG913" i="1"/>
  <c r="AA913" i="1"/>
  <c r="AE985" i="1"/>
  <c r="AG985" i="1"/>
  <c r="AA985" i="1"/>
  <c r="AE1057" i="1"/>
  <c r="AG1057" i="1"/>
  <c r="AA1057" i="1"/>
  <c r="AE1129" i="1"/>
  <c r="AG1129" i="1"/>
  <c r="AA1129" i="1"/>
  <c r="AE1201" i="1"/>
  <c r="AG1201" i="1"/>
  <c r="AA1201" i="1"/>
  <c r="AE1273" i="1"/>
  <c r="AG1273" i="1"/>
  <c r="AA1273" i="1"/>
  <c r="AE1345" i="1"/>
  <c r="AG1345" i="1"/>
  <c r="AA1345" i="1"/>
  <c r="AE1417" i="1"/>
  <c r="AG1417" i="1"/>
  <c r="AA1417" i="1"/>
  <c r="AE1489" i="1"/>
  <c r="AG1489" i="1"/>
  <c r="AA1489" i="1"/>
  <c r="AE1561" i="1"/>
  <c r="AG1561" i="1"/>
  <c r="AA1561" i="1"/>
  <c r="AE1645" i="1"/>
  <c r="AG1645" i="1"/>
  <c r="AA1645" i="1"/>
  <c r="AE439" i="1"/>
  <c r="AG439" i="1"/>
  <c r="AA439" i="1"/>
  <c r="AE943" i="1"/>
  <c r="AG943" i="1"/>
  <c r="AA943" i="1"/>
  <c r="AE1435" i="1"/>
  <c r="AG1435" i="1"/>
  <c r="AA1435" i="1"/>
  <c r="AE355" i="1"/>
  <c r="AG355" i="1"/>
  <c r="AA355" i="1"/>
  <c r="AE1159" i="1"/>
  <c r="AG1159" i="1"/>
  <c r="AA1159" i="1"/>
  <c r="AE2041" i="1"/>
  <c r="AG2041" i="1"/>
  <c r="AE51" i="1"/>
  <c r="AG51" i="1"/>
  <c r="AA51" i="1"/>
  <c r="AE123" i="1"/>
  <c r="AG123" i="1"/>
  <c r="AA123" i="1"/>
  <c r="AE195" i="1"/>
  <c r="AG195" i="1"/>
  <c r="AA195" i="1"/>
  <c r="AE267" i="1"/>
  <c r="AA267" i="1"/>
  <c r="AG267" i="1"/>
  <c r="AE339" i="1"/>
  <c r="AG339" i="1"/>
  <c r="AA339" i="1"/>
  <c r="AE411" i="1"/>
  <c r="AG411" i="1"/>
  <c r="AA411" i="1"/>
  <c r="AE483" i="1"/>
  <c r="AG483" i="1"/>
  <c r="AA483" i="1"/>
  <c r="AE555" i="1"/>
  <c r="AG555" i="1"/>
  <c r="AA555" i="1"/>
  <c r="AE627" i="1"/>
  <c r="AG627" i="1"/>
  <c r="AA627" i="1"/>
  <c r="AE699" i="1"/>
  <c r="AG699" i="1"/>
  <c r="AA699" i="1"/>
  <c r="AE771" i="1"/>
  <c r="AG771" i="1"/>
  <c r="AA771" i="1"/>
  <c r="AE1335" i="1"/>
  <c r="AG1335" i="1"/>
  <c r="AA1335" i="1"/>
  <c r="AE2211" i="1"/>
  <c r="AG2211" i="1"/>
  <c r="AE643" i="1"/>
  <c r="AG643" i="1"/>
  <c r="AA643" i="1"/>
  <c r="AE1135" i="1"/>
  <c r="AG1135" i="1"/>
  <c r="AA1135" i="1"/>
  <c r="AE1579" i="1"/>
  <c r="AG1579" i="1"/>
  <c r="AA1579" i="1"/>
  <c r="AE604" i="1"/>
  <c r="AG604" i="1"/>
  <c r="AA604" i="1"/>
  <c r="AE17" i="1"/>
  <c r="AG17" i="1"/>
  <c r="AA17" i="1"/>
  <c r="AE149" i="1"/>
  <c r="AG149" i="1"/>
  <c r="AA149" i="1"/>
  <c r="AE221" i="1"/>
  <c r="AG221" i="1"/>
  <c r="AA221" i="1"/>
  <c r="AE293" i="1"/>
  <c r="AG293" i="1"/>
  <c r="AA293" i="1"/>
  <c r="AE365" i="1"/>
  <c r="AG365" i="1"/>
  <c r="AA365" i="1"/>
  <c r="AE437" i="1"/>
  <c r="AG437" i="1"/>
  <c r="AA437" i="1"/>
  <c r="AE509" i="1"/>
  <c r="AG509" i="1"/>
  <c r="AA509" i="1"/>
  <c r="AE581" i="1"/>
  <c r="AG581" i="1"/>
  <c r="AA581" i="1"/>
  <c r="AE653" i="1"/>
  <c r="AG653" i="1"/>
  <c r="AA653" i="1"/>
  <c r="AE725" i="1"/>
  <c r="AG725" i="1"/>
  <c r="AA725" i="1"/>
  <c r="AE797" i="1"/>
  <c r="AG797" i="1"/>
  <c r="AA797" i="1"/>
  <c r="AE869" i="1"/>
  <c r="AG869" i="1"/>
  <c r="AA869" i="1"/>
  <c r="AE941" i="1"/>
  <c r="AG941" i="1"/>
  <c r="AA941" i="1"/>
  <c r="AE1013" i="1"/>
  <c r="AG1013" i="1"/>
  <c r="AA1013" i="1"/>
  <c r="AE1085" i="1"/>
  <c r="AG1085" i="1"/>
  <c r="AA1085" i="1"/>
  <c r="AE1157" i="1"/>
  <c r="AG1157" i="1"/>
  <c r="AA1157" i="1"/>
  <c r="AE1229" i="1"/>
  <c r="AG1229" i="1"/>
  <c r="AA1229" i="1"/>
  <c r="AE1301" i="1"/>
  <c r="AG1301" i="1"/>
  <c r="AA1301" i="1"/>
  <c r="AE1373" i="1"/>
  <c r="AG1373" i="1"/>
  <c r="AA1373" i="1"/>
  <c r="AE1445" i="1"/>
  <c r="AG1445" i="1"/>
  <c r="AA1445" i="1"/>
  <c r="AE1517" i="1"/>
  <c r="AG1517" i="1"/>
  <c r="AA1517" i="1"/>
  <c r="AE1589" i="1"/>
  <c r="AG1589" i="1"/>
  <c r="AA1589" i="1"/>
  <c r="AE1661" i="1"/>
  <c r="AG1661" i="1"/>
  <c r="AA1661" i="1"/>
  <c r="AE1733" i="1"/>
  <c r="AG1733" i="1"/>
  <c r="AA1733" i="1"/>
  <c r="AE1805" i="1"/>
  <c r="AG1805" i="1"/>
  <c r="AA1805" i="1"/>
  <c r="AE1877" i="1"/>
  <c r="AG1877" i="1"/>
  <c r="AA1877" i="1"/>
  <c r="AE1949" i="1"/>
  <c r="AG1949" i="1"/>
  <c r="AE2021" i="1"/>
  <c r="AG2021" i="1"/>
  <c r="AE2105" i="1"/>
  <c r="AG2105" i="1"/>
  <c r="AE2177" i="1"/>
  <c r="AG2177" i="1"/>
  <c r="AE2261" i="1"/>
  <c r="AG2261" i="1"/>
  <c r="AE2333" i="1"/>
  <c r="AG2333" i="1"/>
  <c r="AE2405" i="1"/>
  <c r="AG2405" i="1"/>
  <c r="AE667" i="1"/>
  <c r="AG667" i="1"/>
  <c r="AA667" i="1"/>
  <c r="AE1315" i="1"/>
  <c r="AG1315" i="1"/>
  <c r="AA1315" i="1"/>
  <c r="AE1916" i="1"/>
  <c r="AG1916" i="1"/>
  <c r="AE1988" i="1"/>
  <c r="AG1988" i="1"/>
  <c r="AE2060" i="1"/>
  <c r="AG2060" i="1"/>
  <c r="AE2132" i="1"/>
  <c r="AG2132" i="1"/>
  <c r="AE2276" i="1"/>
  <c r="AG2276" i="1"/>
  <c r="AG2420" i="1"/>
  <c r="AA2420" i="1"/>
  <c r="AG2174" i="1"/>
  <c r="AG1959" i="1"/>
  <c r="AG2103" i="1"/>
  <c r="AG1939" i="1"/>
  <c r="AG2119" i="1"/>
  <c r="AG2037" i="1"/>
  <c r="AG1978" i="1"/>
  <c r="AG2251" i="1"/>
  <c r="AG2395" i="1"/>
  <c r="AG2123" i="1"/>
  <c r="AG1980" i="1"/>
  <c r="AG2100" i="1"/>
  <c r="AG2265" i="1"/>
  <c r="AG2015" i="1"/>
  <c r="AG1908" i="1"/>
  <c r="AG2210" i="1"/>
  <c r="AG2354" i="1"/>
  <c r="AG2223" i="1"/>
  <c r="AG2232" i="1"/>
  <c r="AG2214" i="1"/>
  <c r="AG2316" i="1"/>
  <c r="AG1948" i="1"/>
  <c r="AG2092" i="1"/>
  <c r="AG2236" i="1"/>
  <c r="AG2380" i="1"/>
  <c r="AE1711" i="1"/>
  <c r="AG1711" i="1"/>
  <c r="AA1711" i="1"/>
  <c r="AE955" i="1"/>
  <c r="AG955" i="1"/>
  <c r="AA955" i="1"/>
  <c r="AE1873" i="1"/>
  <c r="AG1873" i="1"/>
  <c r="AA1873" i="1"/>
  <c r="AE223" i="1"/>
  <c r="AG223" i="1"/>
  <c r="AA223" i="1"/>
  <c r="AE703" i="1"/>
  <c r="AG703" i="1"/>
  <c r="AA703" i="1"/>
  <c r="AE1195" i="1"/>
  <c r="AG1195" i="1"/>
  <c r="AA1195" i="1"/>
  <c r="AE1699" i="1"/>
  <c r="AG1699" i="1"/>
  <c r="AA1699" i="1"/>
  <c r="AE312" i="1"/>
  <c r="AG312" i="1"/>
  <c r="AA312" i="1"/>
  <c r="AE384" i="1"/>
  <c r="AG384" i="1"/>
  <c r="AA384" i="1"/>
  <c r="AE19" i="1"/>
  <c r="AG19" i="1"/>
  <c r="AA19" i="1"/>
  <c r="AE499" i="1"/>
  <c r="AG499" i="1"/>
  <c r="AA499" i="1"/>
  <c r="AE1099" i="1"/>
  <c r="AG1099" i="1"/>
  <c r="AA1099" i="1"/>
  <c r="AE2101" i="1"/>
  <c r="AG2101" i="1"/>
  <c r="AE2113" i="1"/>
  <c r="AG2113" i="1"/>
  <c r="AE2281" i="1"/>
  <c r="AG2281" i="1"/>
  <c r="AG2042" i="1"/>
  <c r="AG2186" i="1"/>
  <c r="AG1971" i="1"/>
  <c r="AG2131" i="1"/>
  <c r="AG2049" i="1"/>
  <c r="AG2263" i="1"/>
  <c r="AG2407" i="1"/>
  <c r="AG2183" i="1"/>
  <c r="AG2124" i="1"/>
  <c r="AG2289" i="1"/>
  <c r="AG2099" i="1"/>
  <c r="AG2207" i="1"/>
  <c r="AG2064" i="1"/>
  <c r="AG2222" i="1"/>
  <c r="AG2235" i="1"/>
  <c r="AG2379" i="1"/>
  <c r="AG2352" i="1"/>
  <c r="AG2298" i="1"/>
  <c r="AG1960" i="1"/>
  <c r="AG2104" i="1"/>
  <c r="AG2248" i="1"/>
  <c r="AG2392" i="1"/>
  <c r="AG1962" i="1"/>
  <c r="AG2016" i="1"/>
  <c r="AE636" i="1"/>
  <c r="AG636" i="1"/>
  <c r="AA636" i="1"/>
  <c r="AE1423" i="1"/>
  <c r="AG1423" i="1"/>
  <c r="AA1423" i="1"/>
  <c r="AE1495" i="1"/>
  <c r="AG1495" i="1"/>
  <c r="AA1495" i="1"/>
  <c r="AE2149" i="1"/>
  <c r="AG2149" i="1"/>
  <c r="AE403" i="1"/>
  <c r="AG403" i="1"/>
  <c r="AA403" i="1"/>
  <c r="AE907" i="1"/>
  <c r="AG907" i="1"/>
  <c r="AA907" i="1"/>
  <c r="AE1387" i="1"/>
  <c r="AG1387" i="1"/>
  <c r="AA1387" i="1"/>
  <c r="AG1975" i="1"/>
  <c r="AE58" i="1"/>
  <c r="AG58" i="1"/>
  <c r="AA58" i="1"/>
  <c r="AE130" i="1"/>
  <c r="AG130" i="1"/>
  <c r="AA130" i="1"/>
  <c r="AE202" i="1"/>
  <c r="AG202" i="1"/>
  <c r="AA202" i="1"/>
  <c r="AE274" i="1"/>
  <c r="AG274" i="1"/>
  <c r="AA274" i="1"/>
  <c r="AE346" i="1"/>
  <c r="AG346" i="1"/>
  <c r="AA346" i="1"/>
  <c r="AE418" i="1"/>
  <c r="AG418" i="1"/>
  <c r="AA418" i="1"/>
  <c r="AE490" i="1"/>
  <c r="AG490" i="1"/>
  <c r="AA490" i="1"/>
  <c r="AE562" i="1"/>
  <c r="AG562" i="1"/>
  <c r="AA562" i="1"/>
  <c r="AE634" i="1"/>
  <c r="AG634" i="1"/>
  <c r="AA634" i="1"/>
  <c r="AE706" i="1"/>
  <c r="AG706" i="1"/>
  <c r="AA706" i="1"/>
  <c r="AE2146" i="1"/>
  <c r="AG2146" i="1"/>
  <c r="AE2218" i="1"/>
  <c r="AG2218" i="1"/>
  <c r="AE2362" i="1"/>
  <c r="AG2362" i="1"/>
  <c r="AE31" i="1"/>
  <c r="AG31" i="1"/>
  <c r="AA31" i="1"/>
  <c r="AE751" i="1"/>
  <c r="AG751" i="1"/>
  <c r="AA751" i="1"/>
  <c r="AE1567" i="1"/>
  <c r="AG1567" i="1"/>
  <c r="AA1567" i="1"/>
  <c r="AE1945" i="1"/>
  <c r="AG1945" i="1"/>
  <c r="AE468" i="1"/>
  <c r="AG468" i="1"/>
  <c r="AA468" i="1"/>
  <c r="AE540" i="1"/>
  <c r="AG540" i="1"/>
  <c r="AA540" i="1"/>
  <c r="AE612" i="1"/>
  <c r="AG612" i="1"/>
  <c r="AA612" i="1"/>
  <c r="AE2173" i="1"/>
  <c r="AG2173" i="1"/>
  <c r="AE61" i="1"/>
  <c r="AG61" i="1"/>
  <c r="AA61" i="1"/>
  <c r="AE133" i="1"/>
  <c r="AG133" i="1"/>
  <c r="AA133" i="1"/>
  <c r="AE205" i="1"/>
  <c r="AG205" i="1"/>
  <c r="AA205" i="1"/>
  <c r="AE277" i="1"/>
  <c r="AG277" i="1"/>
  <c r="AA277" i="1"/>
  <c r="AE349" i="1"/>
  <c r="AG349" i="1"/>
  <c r="AA349" i="1"/>
  <c r="AE421" i="1"/>
  <c r="AG421" i="1"/>
  <c r="AA421" i="1"/>
  <c r="AE493" i="1"/>
  <c r="AG493" i="1"/>
  <c r="AA493" i="1"/>
  <c r="AE565" i="1"/>
  <c r="AG565" i="1"/>
  <c r="AA565" i="1"/>
  <c r="AE637" i="1"/>
  <c r="AG637" i="1"/>
  <c r="AA637" i="1"/>
  <c r="AE709" i="1"/>
  <c r="AG709" i="1"/>
  <c r="AA709" i="1"/>
  <c r="AE781" i="1"/>
  <c r="AG781" i="1"/>
  <c r="AA781" i="1"/>
  <c r="AE853" i="1"/>
  <c r="AG853" i="1"/>
  <c r="AA853" i="1"/>
  <c r="AE925" i="1"/>
  <c r="AG925" i="1"/>
  <c r="AA925" i="1"/>
  <c r="AE997" i="1"/>
  <c r="AG997" i="1"/>
  <c r="AA997" i="1"/>
  <c r="AE1069" i="1"/>
  <c r="AG1069" i="1"/>
  <c r="AA1069" i="1"/>
  <c r="AE1141" i="1"/>
  <c r="AG1141" i="1"/>
  <c r="AA1141" i="1"/>
  <c r="AE1213" i="1"/>
  <c r="AG1213" i="1"/>
  <c r="AA1213" i="1"/>
  <c r="AE1285" i="1"/>
  <c r="AG1285" i="1"/>
  <c r="AA1285" i="1"/>
  <c r="AE1357" i="1"/>
  <c r="AG1357" i="1"/>
  <c r="AA1357" i="1"/>
  <c r="AE1429" i="1"/>
  <c r="AG1429" i="1"/>
  <c r="AA1429" i="1"/>
  <c r="AE1501" i="1"/>
  <c r="AA1501" i="1"/>
  <c r="AG1501" i="1"/>
  <c r="AE1573" i="1"/>
  <c r="AG1573" i="1"/>
  <c r="AA1573" i="1"/>
  <c r="AE1657" i="1"/>
  <c r="AG1657" i="1"/>
  <c r="AA1657" i="1"/>
  <c r="AE511" i="1"/>
  <c r="AG511" i="1"/>
  <c r="AA511" i="1"/>
  <c r="AE1015" i="1"/>
  <c r="AG1015" i="1"/>
  <c r="AA1015" i="1"/>
  <c r="AE1531" i="1"/>
  <c r="AG1531" i="1"/>
  <c r="AA1531" i="1"/>
  <c r="AE547" i="1"/>
  <c r="AG547" i="1"/>
  <c r="AA547" i="1"/>
  <c r="AE1327" i="1"/>
  <c r="AG1327" i="1"/>
  <c r="AA1327" i="1"/>
  <c r="AG2185" i="1"/>
  <c r="AE63" i="1"/>
  <c r="AG63" i="1"/>
  <c r="AA63" i="1"/>
  <c r="AE135" i="1"/>
  <c r="AG135" i="1"/>
  <c r="AA135" i="1"/>
  <c r="AE207" i="1"/>
  <c r="AG207" i="1"/>
  <c r="AA207" i="1"/>
  <c r="AE279" i="1"/>
  <c r="AG279" i="1"/>
  <c r="AA279" i="1"/>
  <c r="AE351" i="1"/>
  <c r="AG351" i="1"/>
  <c r="AA351" i="1"/>
  <c r="AE423" i="1"/>
  <c r="AG423" i="1"/>
  <c r="AA423" i="1"/>
  <c r="AE495" i="1"/>
  <c r="AG495" i="1"/>
  <c r="AA495" i="1"/>
  <c r="AE567" i="1"/>
  <c r="AG567" i="1"/>
  <c r="AA567" i="1"/>
  <c r="AE639" i="1"/>
  <c r="AG639" i="1"/>
  <c r="AA639" i="1"/>
  <c r="AE711" i="1"/>
  <c r="AG711" i="1"/>
  <c r="AA711" i="1"/>
  <c r="AE783" i="1"/>
  <c r="AG783" i="1"/>
  <c r="AA783" i="1"/>
  <c r="AE1479" i="1"/>
  <c r="AG1479" i="1"/>
  <c r="AA1479" i="1"/>
  <c r="AE175" i="1"/>
  <c r="AG175" i="1"/>
  <c r="AA175" i="1"/>
  <c r="AE727" i="1"/>
  <c r="AG727" i="1"/>
  <c r="AA727" i="1"/>
  <c r="AE1243" i="1"/>
  <c r="AG1243" i="1"/>
  <c r="AA1243" i="1"/>
  <c r="AE1663" i="1"/>
  <c r="AG1663" i="1"/>
  <c r="AA1663" i="1"/>
  <c r="AE1219" i="1"/>
  <c r="AG1219" i="1"/>
  <c r="AA1219" i="1"/>
  <c r="AE89" i="1"/>
  <c r="AG89" i="1"/>
  <c r="AA89" i="1"/>
  <c r="AE161" i="1"/>
  <c r="AG161" i="1"/>
  <c r="AA161" i="1"/>
  <c r="AE233" i="1"/>
  <c r="AG233" i="1"/>
  <c r="AA233" i="1"/>
  <c r="AE305" i="1"/>
  <c r="AG305" i="1"/>
  <c r="AA305" i="1"/>
  <c r="AE377" i="1"/>
  <c r="AG377" i="1"/>
  <c r="AA377" i="1"/>
  <c r="AE449" i="1"/>
  <c r="AG449" i="1"/>
  <c r="AA449" i="1"/>
  <c r="AE521" i="1"/>
  <c r="AG521" i="1"/>
  <c r="AA521" i="1"/>
  <c r="AE593" i="1"/>
  <c r="AG593" i="1"/>
  <c r="AA593" i="1"/>
  <c r="AE665" i="1"/>
  <c r="AG665" i="1"/>
  <c r="AA665" i="1"/>
  <c r="AE737" i="1"/>
  <c r="AG737" i="1"/>
  <c r="AA737" i="1"/>
  <c r="AE809" i="1"/>
  <c r="AG809" i="1"/>
  <c r="AA809" i="1"/>
  <c r="AE881" i="1"/>
  <c r="AG881" i="1"/>
  <c r="AA881" i="1"/>
  <c r="AE953" i="1"/>
  <c r="AG953" i="1"/>
  <c r="AA953" i="1"/>
  <c r="AE1025" i="1"/>
  <c r="AG1025" i="1"/>
  <c r="AA1025" i="1"/>
  <c r="AE1097" i="1"/>
  <c r="AG1097" i="1"/>
  <c r="AA1097" i="1"/>
  <c r="AE1169" i="1"/>
  <c r="AG1169" i="1"/>
  <c r="AA1169" i="1"/>
  <c r="AE1241" i="1"/>
  <c r="AG1241" i="1"/>
  <c r="AA1241" i="1"/>
  <c r="AE1313" i="1"/>
  <c r="AG1313" i="1"/>
  <c r="AA1313" i="1"/>
  <c r="AE1385" i="1"/>
  <c r="AG1385" i="1"/>
  <c r="AA1385" i="1"/>
  <c r="AE1457" i="1"/>
  <c r="AG1457" i="1"/>
  <c r="AA1457" i="1"/>
  <c r="AE1529" i="1"/>
  <c r="AG1529" i="1"/>
  <c r="AA1529" i="1"/>
  <c r="AE1601" i="1"/>
  <c r="AG1601" i="1"/>
  <c r="AA1601" i="1"/>
  <c r="AE1673" i="1"/>
  <c r="AG1673" i="1"/>
  <c r="AA1673" i="1"/>
  <c r="AE1745" i="1"/>
  <c r="AG1745" i="1"/>
  <c r="AA1745" i="1"/>
  <c r="AE1817" i="1"/>
  <c r="AG1817" i="1"/>
  <c r="AA1817" i="1"/>
  <c r="AE1889" i="1"/>
  <c r="AG1889" i="1"/>
  <c r="AA1889" i="1"/>
  <c r="AE1961" i="1"/>
  <c r="AG1961" i="1"/>
  <c r="AE2033" i="1"/>
  <c r="AG2033" i="1"/>
  <c r="AE2117" i="1"/>
  <c r="AG2117" i="1"/>
  <c r="AE2189" i="1"/>
  <c r="AG2189" i="1"/>
  <c r="AE2273" i="1"/>
  <c r="AG2273" i="1"/>
  <c r="AE2345" i="1"/>
  <c r="AG2345" i="1"/>
  <c r="AE199" i="1"/>
  <c r="AG199" i="1"/>
  <c r="AA199" i="1"/>
  <c r="AE775" i="1"/>
  <c r="AG775" i="1"/>
  <c r="AA775" i="1"/>
  <c r="AE1411" i="1"/>
  <c r="AG1411" i="1"/>
  <c r="AA1411" i="1"/>
  <c r="AE1928" i="1"/>
  <c r="AG1928" i="1"/>
  <c r="AE2000" i="1"/>
  <c r="AG2000" i="1"/>
  <c r="AE2072" i="1"/>
  <c r="AG2072" i="1"/>
  <c r="AE2144" i="1"/>
  <c r="AG2144" i="1"/>
  <c r="AE2288" i="1"/>
  <c r="AG2288" i="1"/>
  <c r="AE2137" i="1"/>
  <c r="AG2137" i="1"/>
  <c r="AG1910" i="1"/>
  <c r="AG2054" i="1"/>
  <c r="AG2198" i="1"/>
  <c r="AG1983" i="1"/>
  <c r="AG2127" i="1"/>
  <c r="AG1999" i="1"/>
  <c r="AG2143" i="1"/>
  <c r="AG1917" i="1"/>
  <c r="AG2061" i="1"/>
  <c r="AG2002" i="1"/>
  <c r="AG2275" i="1"/>
  <c r="AG2231" i="1"/>
  <c r="AG2340" i="1"/>
  <c r="AG2313" i="1"/>
  <c r="AG2171" i="1"/>
  <c r="AG2267" i="1"/>
  <c r="AG2184" i="1"/>
  <c r="AG2382" i="1"/>
  <c r="AG2234" i="1"/>
  <c r="AG2378" i="1"/>
  <c r="AG2247" i="1"/>
  <c r="AG2391" i="1"/>
  <c r="AG2358" i="1"/>
  <c r="AG1972" i="1"/>
  <c r="AG2116" i="1"/>
  <c r="AG2404" i="1"/>
  <c r="AG1986" i="1"/>
  <c r="AG2148" i="1"/>
  <c r="AE336" i="1"/>
  <c r="AG336" i="1"/>
  <c r="AA336" i="1"/>
  <c r="AE1375" i="1"/>
  <c r="AG1375" i="1"/>
  <c r="AA1375" i="1"/>
  <c r="AE1609" i="1"/>
  <c r="AG1609" i="1"/>
  <c r="AA1609" i="1"/>
  <c r="AG2425" i="1"/>
  <c r="AA2425" i="1"/>
  <c r="AE1729" i="1"/>
  <c r="AG1729" i="1"/>
  <c r="AA1729" i="1"/>
  <c r="AE2221" i="1"/>
  <c r="AG2221" i="1"/>
  <c r="AE2017" i="1"/>
  <c r="AG2017" i="1"/>
  <c r="AE307" i="1"/>
  <c r="AG307" i="1"/>
  <c r="AA307" i="1"/>
  <c r="AE787" i="1"/>
  <c r="AG787" i="1"/>
  <c r="AA787" i="1"/>
  <c r="AE1267" i="1"/>
  <c r="AG1267" i="1"/>
  <c r="AA1267" i="1"/>
  <c r="AE1771" i="1"/>
  <c r="AG1771" i="1"/>
  <c r="AA1771" i="1"/>
  <c r="AE324" i="1"/>
  <c r="AG324" i="1"/>
  <c r="AA324" i="1"/>
  <c r="AE396" i="1"/>
  <c r="AG396" i="1"/>
  <c r="AA396" i="1"/>
  <c r="AE103" i="1"/>
  <c r="AG103" i="1"/>
  <c r="AA103" i="1"/>
  <c r="AE607" i="1"/>
  <c r="AG607" i="1"/>
  <c r="AA607" i="1"/>
  <c r="AE1255" i="1"/>
  <c r="AG1255" i="1"/>
  <c r="AA1255" i="1"/>
  <c r="AE2245" i="1"/>
  <c r="AG2245" i="1"/>
  <c r="AE1741" i="1"/>
  <c r="AG1741" i="1"/>
  <c r="AA1741" i="1"/>
  <c r="AE1993" i="1"/>
  <c r="AG1993" i="1"/>
  <c r="AG1922" i="1"/>
  <c r="AG2066" i="1"/>
  <c r="AG1995" i="1"/>
  <c r="AG2139" i="1"/>
  <c r="AG2011" i="1"/>
  <c r="AG2155" i="1"/>
  <c r="AG1929" i="1"/>
  <c r="AG2014" i="1"/>
  <c r="AG2287" i="1"/>
  <c r="AG2279" i="1"/>
  <c r="AG2169" i="1"/>
  <c r="AG2109" i="1"/>
  <c r="AG2337" i="1"/>
  <c r="AG2255" i="1"/>
  <c r="AG2339" i="1"/>
  <c r="AG2292" i="1"/>
  <c r="AG2246" i="1"/>
  <c r="AG2390" i="1"/>
  <c r="AG2259" i="1"/>
  <c r="AG2403" i="1"/>
  <c r="AG1950" i="1"/>
  <c r="AG1984" i="1"/>
  <c r="AG2128" i="1"/>
  <c r="AG2272" i="1"/>
  <c r="AG1926" i="1"/>
  <c r="AG2256" i="1"/>
  <c r="AE624" i="1"/>
  <c r="AG624" i="1"/>
  <c r="AA624" i="1"/>
  <c r="AE487" i="1"/>
  <c r="AG487" i="1"/>
  <c r="AA487" i="1"/>
  <c r="AE991" i="1"/>
  <c r="AG991" i="1"/>
  <c r="AA991" i="1"/>
  <c r="AE1471" i="1"/>
  <c r="AG1471" i="1"/>
  <c r="AA1471" i="1"/>
  <c r="AE408" i="1"/>
  <c r="AG408" i="1"/>
  <c r="AA408" i="1"/>
  <c r="AE70" i="1"/>
  <c r="AG70" i="1"/>
  <c r="AA70" i="1"/>
  <c r="AE142" i="1"/>
  <c r="AG142" i="1"/>
  <c r="AA142" i="1"/>
  <c r="AE214" i="1"/>
  <c r="AG214" i="1"/>
  <c r="AA214" i="1"/>
  <c r="AE286" i="1"/>
  <c r="AG286" i="1"/>
  <c r="AA286" i="1"/>
  <c r="AE358" i="1"/>
  <c r="AG358" i="1"/>
  <c r="AA358" i="1"/>
  <c r="AE430" i="1"/>
  <c r="AG430" i="1"/>
  <c r="AA430" i="1"/>
  <c r="AE502" i="1"/>
  <c r="AG502" i="1"/>
  <c r="AA502" i="1"/>
  <c r="AE574" i="1"/>
  <c r="AG574" i="1"/>
  <c r="AA574" i="1"/>
  <c r="AE646" i="1"/>
  <c r="AG646" i="1"/>
  <c r="AA646" i="1"/>
  <c r="AE163" i="1"/>
  <c r="AG163" i="1"/>
  <c r="AA163" i="1"/>
  <c r="AE919" i="1"/>
  <c r="AG919" i="1"/>
  <c r="AA919" i="1"/>
  <c r="AE1675" i="1"/>
  <c r="AG1675" i="1"/>
  <c r="AA1675" i="1"/>
  <c r="AE2089" i="1"/>
  <c r="AG2089" i="1"/>
  <c r="AE480" i="1"/>
  <c r="AG480" i="1"/>
  <c r="AA480" i="1"/>
  <c r="AE552" i="1"/>
  <c r="AG552" i="1"/>
  <c r="AA552" i="1"/>
  <c r="AE2317" i="1"/>
  <c r="AG2317" i="1"/>
  <c r="AE73" i="1"/>
  <c r="AG73" i="1"/>
  <c r="AA73" i="1"/>
  <c r="AE145" i="1"/>
  <c r="AG145" i="1"/>
  <c r="AA145" i="1"/>
  <c r="AE217" i="1"/>
  <c r="AG217" i="1"/>
  <c r="AA217" i="1"/>
  <c r="AE289" i="1"/>
  <c r="AG289" i="1"/>
  <c r="AA289" i="1"/>
  <c r="AE361" i="1"/>
  <c r="AG361" i="1"/>
  <c r="AA361" i="1"/>
  <c r="AE433" i="1"/>
  <c r="AG433" i="1"/>
  <c r="AA433" i="1"/>
  <c r="AE505" i="1"/>
  <c r="AG505" i="1"/>
  <c r="AA505" i="1"/>
  <c r="AE577" i="1"/>
  <c r="AG577" i="1"/>
  <c r="AA577" i="1"/>
  <c r="AE649" i="1"/>
  <c r="AG649" i="1"/>
  <c r="AA649" i="1"/>
  <c r="AE721" i="1"/>
  <c r="AG721" i="1"/>
  <c r="AA721" i="1"/>
  <c r="AE793" i="1"/>
  <c r="AG793" i="1"/>
  <c r="AA793" i="1"/>
  <c r="AE865" i="1"/>
  <c r="AG865" i="1"/>
  <c r="AA865" i="1"/>
  <c r="AE937" i="1"/>
  <c r="AG937" i="1"/>
  <c r="AA937" i="1"/>
  <c r="AE1009" i="1"/>
  <c r="AG1009" i="1"/>
  <c r="AA1009" i="1"/>
  <c r="AE1081" i="1"/>
  <c r="AG1081" i="1"/>
  <c r="AA1081" i="1"/>
  <c r="AE1153" i="1"/>
  <c r="AG1153" i="1"/>
  <c r="AA1153" i="1"/>
  <c r="AE1225" i="1"/>
  <c r="AG1225" i="1"/>
  <c r="AA1225" i="1"/>
  <c r="AE1297" i="1"/>
  <c r="AG1297" i="1"/>
  <c r="AA1297" i="1"/>
  <c r="AE1369" i="1"/>
  <c r="AG1369" i="1"/>
  <c r="AA1369" i="1"/>
  <c r="AE1441" i="1"/>
  <c r="AG1441" i="1"/>
  <c r="AA1441" i="1"/>
  <c r="AE1513" i="1"/>
  <c r="AG1513" i="1"/>
  <c r="AA1513" i="1"/>
  <c r="AE1669" i="1"/>
  <c r="AG1669" i="1"/>
  <c r="AA1669" i="1"/>
  <c r="AE127" i="1"/>
  <c r="AG127" i="1"/>
  <c r="AA127" i="1"/>
  <c r="AE595" i="1"/>
  <c r="AG595" i="1"/>
  <c r="AA595" i="1"/>
  <c r="AE1111" i="1"/>
  <c r="AG1111" i="1"/>
  <c r="AA1111" i="1"/>
  <c r="AE1627" i="1"/>
  <c r="AG1627" i="1"/>
  <c r="AA1627" i="1"/>
  <c r="AE691" i="1"/>
  <c r="AG691" i="1"/>
  <c r="AA691" i="1"/>
  <c r="AE1459" i="1"/>
  <c r="AG1459" i="1"/>
  <c r="AA1459" i="1"/>
  <c r="AE75" i="1"/>
  <c r="AG75" i="1"/>
  <c r="AA75" i="1"/>
  <c r="AE147" i="1"/>
  <c r="AA147" i="1"/>
  <c r="AG147" i="1"/>
  <c r="AE219" i="1"/>
  <c r="AG219" i="1"/>
  <c r="AA219" i="1"/>
  <c r="AE291" i="1"/>
  <c r="AG291" i="1"/>
  <c r="AA291" i="1"/>
  <c r="AE363" i="1"/>
  <c r="AG363" i="1"/>
  <c r="AA363" i="1"/>
  <c r="AE435" i="1"/>
  <c r="AG435" i="1"/>
  <c r="AA435" i="1"/>
  <c r="AE507" i="1"/>
  <c r="AG507" i="1"/>
  <c r="AA507" i="1"/>
  <c r="AE579" i="1"/>
  <c r="AG579" i="1"/>
  <c r="AA579" i="1"/>
  <c r="AE651" i="1"/>
  <c r="AG651" i="1"/>
  <c r="AA651" i="1"/>
  <c r="AE723" i="1"/>
  <c r="AG723" i="1"/>
  <c r="AA723" i="1"/>
  <c r="AE795" i="1"/>
  <c r="AG795" i="1"/>
  <c r="AA795" i="1"/>
  <c r="AE2163" i="1"/>
  <c r="AG2163" i="1"/>
  <c r="AE259" i="1"/>
  <c r="AG259" i="1"/>
  <c r="AA259" i="1"/>
  <c r="AE823" i="1"/>
  <c r="AG823" i="1"/>
  <c r="AA823" i="1"/>
  <c r="AE1303" i="1"/>
  <c r="AG1303" i="1"/>
  <c r="AA1303" i="1"/>
  <c r="AG1735" i="1"/>
  <c r="AA1735" i="1"/>
  <c r="AE1909" i="1"/>
  <c r="AG1909" i="1"/>
  <c r="AE101" i="1"/>
  <c r="AG101" i="1"/>
  <c r="AA101" i="1"/>
  <c r="AE173" i="1"/>
  <c r="AG173" i="1"/>
  <c r="AA173" i="1"/>
  <c r="AE245" i="1"/>
  <c r="AG245" i="1"/>
  <c r="AA245" i="1"/>
  <c r="AE317" i="1"/>
  <c r="AG317" i="1"/>
  <c r="AA317" i="1"/>
  <c r="AE389" i="1"/>
  <c r="AG389" i="1"/>
  <c r="AA389" i="1"/>
  <c r="AE461" i="1"/>
  <c r="AG461" i="1"/>
  <c r="AA461" i="1"/>
  <c r="AE533" i="1"/>
  <c r="AG533" i="1"/>
  <c r="AA533" i="1"/>
  <c r="AE605" i="1"/>
  <c r="AG605" i="1"/>
  <c r="AA605" i="1"/>
  <c r="AE677" i="1"/>
  <c r="AG677" i="1"/>
  <c r="AA677" i="1"/>
  <c r="AE749" i="1"/>
  <c r="AG749" i="1"/>
  <c r="AA749" i="1"/>
  <c r="AE821" i="1"/>
  <c r="AG821" i="1"/>
  <c r="AA821" i="1"/>
  <c r="AE893" i="1"/>
  <c r="AG893" i="1"/>
  <c r="AA893" i="1"/>
  <c r="AE965" i="1"/>
  <c r="AG965" i="1"/>
  <c r="AA965" i="1"/>
  <c r="AE1037" i="1"/>
  <c r="AG1037" i="1"/>
  <c r="AA1037" i="1"/>
  <c r="AE1109" i="1"/>
  <c r="AG1109" i="1"/>
  <c r="AA1109" i="1"/>
  <c r="AE1181" i="1"/>
  <c r="AG1181" i="1"/>
  <c r="AA1181" i="1"/>
  <c r="AE1253" i="1"/>
  <c r="AG1253" i="1"/>
  <c r="AA1253" i="1"/>
  <c r="AE1325" i="1"/>
  <c r="AG1325" i="1"/>
  <c r="AA1325" i="1"/>
  <c r="AE1397" i="1"/>
  <c r="AG1397" i="1"/>
  <c r="AA1397" i="1"/>
  <c r="AE1469" i="1"/>
  <c r="AG1469" i="1"/>
  <c r="AA1469" i="1"/>
  <c r="AE1541" i="1"/>
  <c r="AG1541" i="1"/>
  <c r="AA1541" i="1"/>
  <c r="AE1613" i="1"/>
  <c r="AG1613" i="1"/>
  <c r="AA1613" i="1"/>
  <c r="AE1685" i="1"/>
  <c r="AG1685" i="1"/>
  <c r="AA1685" i="1"/>
  <c r="AE1757" i="1"/>
  <c r="AG1757" i="1"/>
  <c r="AA1757" i="1"/>
  <c r="AE1829" i="1"/>
  <c r="AG1829" i="1"/>
  <c r="AA1829" i="1"/>
  <c r="AE1901" i="1"/>
  <c r="AG1901" i="1"/>
  <c r="AA1901" i="1"/>
  <c r="AE1973" i="1"/>
  <c r="AG1973" i="1"/>
  <c r="AE2045" i="1"/>
  <c r="AG2045" i="1"/>
  <c r="AE2129" i="1"/>
  <c r="AG2129" i="1"/>
  <c r="AE2213" i="1"/>
  <c r="AG2213" i="1"/>
  <c r="AE2285" i="1"/>
  <c r="AG2285" i="1"/>
  <c r="AE2357" i="1"/>
  <c r="AG2357" i="1"/>
  <c r="AE283" i="1"/>
  <c r="AG283" i="1"/>
  <c r="AA283" i="1"/>
  <c r="AE871" i="1"/>
  <c r="AG871" i="1"/>
  <c r="AA871" i="1"/>
  <c r="AE1507" i="1"/>
  <c r="AG1507" i="1"/>
  <c r="AA1507" i="1"/>
  <c r="AE1940" i="1"/>
  <c r="AG1940" i="1"/>
  <c r="AE2012" i="1"/>
  <c r="AG2012" i="1"/>
  <c r="AE2084" i="1"/>
  <c r="AG2084" i="1"/>
  <c r="AE2156" i="1"/>
  <c r="AG2156" i="1"/>
  <c r="AG1934" i="1"/>
  <c r="AG2078" i="1"/>
  <c r="AG2023" i="1"/>
  <c r="AG2167" i="1"/>
  <c r="AG1941" i="1"/>
  <c r="AG2085" i="1"/>
  <c r="AG2026" i="1"/>
  <c r="AG2299" i="1"/>
  <c r="AG2327" i="1"/>
  <c r="AG2205" i="1"/>
  <c r="AG1907" i="1"/>
  <c r="AG2121" i="1"/>
  <c r="AG2349" i="1"/>
  <c r="AG2039" i="1"/>
  <c r="AG2315" i="1"/>
  <c r="AG2028" i="1"/>
  <c r="AG2258" i="1"/>
  <c r="AG2402" i="1"/>
  <c r="AG2271" i="1"/>
  <c r="AG1974" i="1"/>
  <c r="AG1996" i="1"/>
  <c r="AG2140" i="1"/>
  <c r="AG2284" i="1"/>
  <c r="AG2010" i="1"/>
  <c r="AG2364" i="1"/>
  <c r="S9" i="1"/>
  <c r="AE2122" i="1"/>
  <c r="AE1897" i="1"/>
  <c r="AE1975" i="1"/>
  <c r="AE2086" i="1"/>
  <c r="AE2230" i="1"/>
  <c r="AE2374" i="1"/>
  <c r="AE2077" i="1"/>
  <c r="AE1687" i="1"/>
  <c r="AE1795" i="1"/>
  <c r="AE1952" i="1"/>
  <c r="AE2096" i="1"/>
  <c r="AE2422" i="1"/>
  <c r="AD2422" i="1"/>
  <c r="AC2422" i="1"/>
  <c r="AE2420" i="1"/>
  <c r="AC2420" i="1"/>
  <c r="AD2420" i="1"/>
  <c r="AE1735" i="1"/>
  <c r="AE1981" i="1"/>
  <c r="AE1693" i="1"/>
  <c r="AE2125" i="1"/>
  <c r="AE2425" i="1"/>
  <c r="AD2425" i="1"/>
  <c r="AC2425" i="1"/>
  <c r="AE1879" i="1"/>
  <c r="AE1892" i="1"/>
  <c r="AE2036" i="1"/>
  <c r="AE2410" i="1"/>
  <c r="AD2410" i="1"/>
  <c r="AC2410" i="1"/>
  <c r="AE2413" i="1"/>
  <c r="AD2413" i="1"/>
  <c r="AC2413" i="1"/>
  <c r="Z18" i="1"/>
  <c r="Z9" i="1"/>
  <c r="Z8" i="1"/>
  <c r="Z7" i="1"/>
  <c r="U7" i="1"/>
  <c r="AE2206" i="1"/>
  <c r="AE2350" i="1"/>
  <c r="AE2204" i="1"/>
  <c r="AE2348" i="1"/>
  <c r="AE2228" i="1"/>
  <c r="AE2372" i="1"/>
  <c r="AE2233" i="1"/>
  <c r="AE2182" i="1"/>
  <c r="AE2326" i="1"/>
  <c r="AE2377" i="1"/>
  <c r="AE2266" i="1"/>
  <c r="AE2341" i="1"/>
  <c r="M1970" i="1"/>
  <c r="M2372" i="1"/>
  <c r="AE2257" i="1"/>
  <c r="M14" i="1"/>
  <c r="M1346" i="1"/>
  <c r="M295" i="1"/>
  <c r="M859" i="1"/>
  <c r="M1958" i="1"/>
  <c r="M2378" i="1"/>
  <c r="M1423" i="1"/>
  <c r="M441" i="1"/>
  <c r="M2288" i="1"/>
  <c r="M1533" i="1"/>
  <c r="M1438" i="1"/>
  <c r="M1680" i="1"/>
  <c r="M307" i="1"/>
  <c r="M2390" i="1"/>
  <c r="M453" i="1"/>
  <c r="M1126" i="1"/>
  <c r="M339" i="1"/>
  <c r="AE2401" i="1"/>
  <c r="M1478" i="1"/>
  <c r="M967" i="1"/>
  <c r="M1982" i="1"/>
  <c r="M1531" i="1"/>
  <c r="M1537" i="1"/>
  <c r="M1162" i="1"/>
  <c r="M1390" i="1"/>
  <c r="M1490" i="1"/>
  <c r="M427" i="1"/>
  <c r="M979" i="1"/>
  <c r="M1123" i="1"/>
  <c r="M1555" i="1"/>
  <c r="M669" i="1"/>
  <c r="M1630" i="1"/>
  <c r="M707" i="1"/>
  <c r="M13" i="1"/>
  <c r="M1622" i="1"/>
  <c r="M439" i="1"/>
  <c r="M991" i="1"/>
  <c r="M2090" i="1"/>
  <c r="M1135" i="1"/>
  <c r="M1675" i="1"/>
  <c r="M301" i="1"/>
  <c r="M861" i="1"/>
  <c r="M577" i="1"/>
  <c r="M30" i="1"/>
  <c r="M389" i="1"/>
  <c r="M767" i="1"/>
  <c r="M25" i="1"/>
  <c r="M19" i="1"/>
  <c r="M559" i="1"/>
  <c r="M1682" i="1"/>
  <c r="M2102" i="1"/>
  <c r="M1147" i="1"/>
  <c r="M1687" i="1"/>
  <c r="M909" i="1"/>
  <c r="M589" i="1"/>
  <c r="M590" i="1" s="1"/>
  <c r="M401" i="1"/>
  <c r="M31" i="1"/>
  <c r="M583" i="1"/>
  <c r="M1694" i="1"/>
  <c r="M2114" i="1"/>
  <c r="M1699" i="1"/>
  <c r="M33" i="1"/>
  <c r="M2155" i="1"/>
  <c r="M945" i="1"/>
  <c r="M601" i="1"/>
  <c r="M138" i="1"/>
  <c r="M413" i="1"/>
  <c r="M1895" i="1"/>
  <c r="M145" i="1"/>
  <c r="M1706" i="1"/>
  <c r="M2234" i="1"/>
  <c r="M1255" i="1"/>
  <c r="M1963" i="1"/>
  <c r="M45" i="1"/>
  <c r="M2167" i="1"/>
  <c r="M1233" i="1"/>
  <c r="M2289" i="1"/>
  <c r="M2044" i="1"/>
  <c r="M157" i="1"/>
  <c r="M139" i="1"/>
  <c r="M691" i="1"/>
  <c r="M2246" i="1"/>
  <c r="M1267" i="1"/>
  <c r="M1975" i="1"/>
  <c r="M69" i="1"/>
  <c r="M2179" i="1"/>
  <c r="M2024" i="1"/>
  <c r="M1245" i="1"/>
  <c r="M2164" i="1"/>
  <c r="N62" i="1"/>
  <c r="N2032" i="1"/>
  <c r="N151" i="1"/>
  <c r="N295" i="1"/>
  <c r="M169" i="1"/>
  <c r="M151" i="1"/>
  <c r="M703" i="1"/>
  <c r="M1814" i="1"/>
  <c r="M2258" i="1"/>
  <c r="M1279" i="1"/>
  <c r="M1987" i="1"/>
  <c r="M225" i="1"/>
  <c r="M2383" i="1"/>
  <c r="M2060" i="1"/>
  <c r="M1257" i="1"/>
  <c r="M997" i="1"/>
  <c r="M426" i="1"/>
  <c r="M2341" i="1"/>
  <c r="M2154" i="1"/>
  <c r="M289" i="1"/>
  <c r="M163" i="1"/>
  <c r="M715" i="1"/>
  <c r="M1826" i="1"/>
  <c r="M1399" i="1"/>
  <c r="M2419" i="1"/>
  <c r="M2084" i="1"/>
  <c r="M1009" i="1"/>
  <c r="M546" i="1"/>
  <c r="M2353" i="1"/>
  <c r="M1202" i="1"/>
  <c r="M283" i="1"/>
  <c r="M835" i="1"/>
  <c r="M1838" i="1"/>
  <c r="M2366" i="1"/>
  <c r="M1411" i="1"/>
  <c r="M237" i="1"/>
  <c r="M2420" i="1"/>
  <c r="M1521" i="1"/>
  <c r="M1129" i="1"/>
  <c r="M558" i="1"/>
  <c r="M1414" i="1"/>
  <c r="L234" i="1"/>
  <c r="M234" i="1"/>
  <c r="L359" i="1"/>
  <c r="M359" i="1"/>
  <c r="M360" i="1" s="1"/>
  <c r="L1842" i="1"/>
  <c r="M1842" i="1"/>
  <c r="L1067" i="1"/>
  <c r="M1067" i="1"/>
  <c r="L1210" i="1"/>
  <c r="M1210" i="1"/>
  <c r="L2074" i="1"/>
  <c r="M2074" i="1"/>
  <c r="L1704" i="1"/>
  <c r="M1704" i="1"/>
  <c r="L2116" i="1"/>
  <c r="M2116" i="1"/>
  <c r="L930" i="1"/>
  <c r="M930" i="1"/>
  <c r="L2385" i="1"/>
  <c r="M2385" i="1"/>
  <c r="L1921" i="1"/>
  <c r="M1921" i="1"/>
  <c r="M1819" i="1"/>
  <c r="L215" i="1"/>
  <c r="M215" i="1"/>
  <c r="L1222" i="1"/>
  <c r="M1222" i="1"/>
  <c r="L1691" i="1"/>
  <c r="M1691" i="1"/>
  <c r="L798" i="1"/>
  <c r="M798" i="1"/>
  <c r="L2130" i="1"/>
  <c r="M2130" i="1"/>
  <c r="L2109" i="1"/>
  <c r="M2109" i="1"/>
  <c r="L250" i="1"/>
  <c r="M250" i="1"/>
  <c r="L2122" i="1"/>
  <c r="M2122" i="1"/>
  <c r="M2123" i="1" s="1"/>
  <c r="L973" i="1"/>
  <c r="M973" i="1"/>
  <c r="L1633" i="1"/>
  <c r="M1633" i="1"/>
  <c r="M1543" i="1"/>
  <c r="L527" i="1"/>
  <c r="M527" i="1"/>
  <c r="L1234" i="1"/>
  <c r="M1234" i="1"/>
  <c r="L1559" i="1"/>
  <c r="M1559" i="1"/>
  <c r="L2016" i="1"/>
  <c r="M2016" i="1"/>
  <c r="L1996" i="1"/>
  <c r="M1996" i="1"/>
  <c r="L11" i="1"/>
  <c r="M11" i="1"/>
  <c r="L306" i="1"/>
  <c r="M306" i="1"/>
  <c r="L1307" i="1"/>
  <c r="M1307" i="1"/>
  <c r="L1714" i="1"/>
  <c r="M1714" i="1"/>
  <c r="L2039" i="1"/>
  <c r="M2039" i="1"/>
  <c r="L2208" i="1"/>
  <c r="M2208" i="1"/>
  <c r="L2332" i="1"/>
  <c r="M2332" i="1"/>
  <c r="L2046" i="1"/>
  <c r="M2046" i="1"/>
  <c r="L1741" i="1"/>
  <c r="M1741" i="1"/>
  <c r="L77" i="1"/>
  <c r="M77" i="1"/>
  <c r="L71" i="1"/>
  <c r="M71" i="1"/>
  <c r="L700" i="1"/>
  <c r="M700" i="1"/>
  <c r="L222" i="1"/>
  <c r="M222" i="1"/>
  <c r="L191" i="1"/>
  <c r="M191" i="1"/>
  <c r="L347" i="1"/>
  <c r="M347" i="1"/>
  <c r="L491" i="1"/>
  <c r="M491" i="1"/>
  <c r="L647" i="1"/>
  <c r="M647" i="1"/>
  <c r="L1398" i="1"/>
  <c r="M1398" i="1"/>
  <c r="L1542" i="1"/>
  <c r="M1542" i="1"/>
  <c r="L1686" i="1"/>
  <c r="M1686" i="1"/>
  <c r="L742" i="1"/>
  <c r="M742" i="1"/>
  <c r="L1042" i="1"/>
  <c r="M1042" i="1"/>
  <c r="L911" i="1"/>
  <c r="M911" i="1"/>
  <c r="L1055" i="1"/>
  <c r="M1055" i="1"/>
  <c r="L1223" i="1"/>
  <c r="M1223" i="1"/>
  <c r="L1367" i="1"/>
  <c r="M1367" i="1"/>
  <c r="M1368" i="1" s="1"/>
  <c r="L1198" i="1"/>
  <c r="M1198" i="1"/>
  <c r="L1342" i="1"/>
  <c r="M1342" i="1"/>
  <c r="L1774" i="1"/>
  <c r="M1774" i="1"/>
  <c r="L1918" i="1"/>
  <c r="M1918" i="1"/>
  <c r="L2062" i="1"/>
  <c r="M2062" i="1"/>
  <c r="L1523" i="1"/>
  <c r="M1523" i="1"/>
  <c r="L1667" i="1"/>
  <c r="M1667" i="1"/>
  <c r="L1811" i="1"/>
  <c r="M1811" i="1"/>
  <c r="L1955" i="1"/>
  <c r="M1955" i="1"/>
  <c r="L2099" i="1"/>
  <c r="M2099" i="1"/>
  <c r="M2100" i="1" s="1"/>
  <c r="L2243" i="1"/>
  <c r="M2243" i="1"/>
  <c r="L1692" i="1"/>
  <c r="M1692" i="1"/>
  <c r="L1836" i="1"/>
  <c r="M1836" i="1"/>
  <c r="L1980" i="1"/>
  <c r="M1980" i="1"/>
  <c r="L2124" i="1"/>
  <c r="M2124" i="1"/>
  <c r="L2268" i="1"/>
  <c r="M2268" i="1"/>
  <c r="L2424" i="1"/>
  <c r="M2424" i="1"/>
  <c r="L1960" i="1"/>
  <c r="M1960" i="1"/>
  <c r="L2104" i="1"/>
  <c r="M2104" i="1"/>
  <c r="L2248" i="1"/>
  <c r="M2248" i="1"/>
  <c r="L2392" i="1"/>
  <c r="M2392" i="1"/>
  <c r="L2363" i="1"/>
  <c r="M2363" i="1"/>
  <c r="L1545" i="1"/>
  <c r="M1545" i="1"/>
  <c r="L1689" i="1"/>
  <c r="M1689" i="1"/>
  <c r="L1833" i="1"/>
  <c r="M1833" i="1"/>
  <c r="L227" i="1"/>
  <c r="M227" i="1"/>
  <c r="L90" i="1"/>
  <c r="M90" i="1"/>
  <c r="L486" i="1"/>
  <c r="M486" i="1"/>
  <c r="L630" i="1"/>
  <c r="M630" i="1"/>
  <c r="L774" i="1"/>
  <c r="M774" i="1"/>
  <c r="L918" i="1"/>
  <c r="M918" i="1"/>
  <c r="L1062" i="1"/>
  <c r="M1062" i="1"/>
  <c r="L2106" i="1"/>
  <c r="M2106" i="1"/>
  <c r="L2085" i="1"/>
  <c r="M2085" i="1"/>
  <c r="L2229" i="1"/>
  <c r="M2229" i="1"/>
  <c r="L2373" i="1"/>
  <c r="M2373" i="1"/>
  <c r="L94" i="1"/>
  <c r="M94" i="1"/>
  <c r="L166" i="1"/>
  <c r="M166" i="1"/>
  <c r="L238" i="1"/>
  <c r="M238" i="1"/>
  <c r="L310" i="1"/>
  <c r="M310" i="1"/>
  <c r="L454" i="1"/>
  <c r="M454" i="1"/>
  <c r="L526" i="1"/>
  <c r="M526" i="1"/>
  <c r="L598" i="1"/>
  <c r="M598" i="1"/>
  <c r="L670" i="1"/>
  <c r="M670" i="1"/>
  <c r="L2110" i="1"/>
  <c r="M2110" i="1"/>
  <c r="L2182" i="1"/>
  <c r="M2182" i="1"/>
  <c r="L2254" i="1"/>
  <c r="M2254" i="1"/>
  <c r="L2326" i="1"/>
  <c r="M2326" i="1"/>
  <c r="L2398" i="1"/>
  <c r="M2398" i="1"/>
  <c r="L529" i="1"/>
  <c r="M529" i="1"/>
  <c r="L673" i="1"/>
  <c r="M673" i="1"/>
  <c r="L745" i="1"/>
  <c r="M745" i="1"/>
  <c r="L817" i="1"/>
  <c r="M817" i="1"/>
  <c r="L889" i="1"/>
  <c r="M889" i="1"/>
  <c r="L961" i="1"/>
  <c r="M961" i="1"/>
  <c r="L1033" i="1"/>
  <c r="M1033" i="1"/>
  <c r="L1105" i="1"/>
  <c r="M1105" i="1"/>
  <c r="L1177" i="1"/>
  <c r="M1177" i="1"/>
  <c r="L1249" i="1"/>
  <c r="M1249" i="1"/>
  <c r="L1321" i="1"/>
  <c r="M1321" i="1"/>
  <c r="L1393" i="1"/>
  <c r="M1393" i="1"/>
  <c r="L1465" i="1"/>
  <c r="M1465" i="1"/>
  <c r="L1621" i="1"/>
  <c r="M1621" i="1"/>
  <c r="L1801" i="1"/>
  <c r="M1801" i="1"/>
  <c r="L125" i="1"/>
  <c r="M125" i="1"/>
  <c r="L197" i="1"/>
  <c r="M197" i="1"/>
  <c r="L269" i="1"/>
  <c r="M269" i="1"/>
  <c r="L341" i="1"/>
  <c r="M341" i="1"/>
  <c r="L485" i="1"/>
  <c r="M485" i="1"/>
  <c r="L557" i="1"/>
  <c r="M557" i="1"/>
  <c r="L2036" i="1"/>
  <c r="M2036" i="1"/>
  <c r="L2180" i="1"/>
  <c r="M2180" i="1"/>
  <c r="L2324" i="1"/>
  <c r="M2324" i="1"/>
  <c r="L1981" i="1"/>
  <c r="M1981" i="1"/>
  <c r="L2149" i="1"/>
  <c r="M2149" i="1"/>
  <c r="L2317" i="1"/>
  <c r="M2317" i="1"/>
  <c r="M133" i="1"/>
  <c r="M277" i="1"/>
  <c r="M1334" i="1"/>
  <c r="M1466" i="1"/>
  <c r="M1610" i="1"/>
  <c r="M127" i="1"/>
  <c r="M271" i="1"/>
  <c r="M415" i="1"/>
  <c r="M547" i="1"/>
  <c r="M679" i="1"/>
  <c r="M823" i="1"/>
  <c r="M955" i="1"/>
  <c r="M1670" i="1"/>
  <c r="M1802" i="1"/>
  <c r="M1946" i="1"/>
  <c r="M2078" i="1"/>
  <c r="M2222" i="1"/>
  <c r="M2354" i="1"/>
  <c r="M1111" i="1"/>
  <c r="M1243" i="1"/>
  <c r="M1387" i="1"/>
  <c r="M1519" i="1"/>
  <c r="M1663" i="1"/>
  <c r="M1807" i="1"/>
  <c r="M1951" i="1"/>
  <c r="M2107" i="1"/>
  <c r="M776" i="1"/>
  <c r="M21" i="1"/>
  <c r="M213" i="1"/>
  <c r="M405" i="1"/>
  <c r="M657" i="1"/>
  <c r="M2131" i="1"/>
  <c r="M2371" i="1"/>
  <c r="M2012" i="1"/>
  <c r="M2252" i="1"/>
  <c r="M1197" i="1"/>
  <c r="M1509" i="1"/>
  <c r="M985" i="1"/>
  <c r="M18" i="1"/>
  <c r="M414" i="1"/>
  <c r="M1078" i="1"/>
  <c r="M2277" i="1"/>
  <c r="M970" i="1"/>
  <c r="M1306" i="1"/>
  <c r="M2329" i="1"/>
  <c r="M245" i="1"/>
  <c r="M2142" i="1"/>
  <c r="L515" i="1"/>
  <c r="M515" i="1"/>
  <c r="L910" i="1"/>
  <c r="M910" i="1"/>
  <c r="L922" i="1"/>
  <c r="M922" i="1"/>
  <c r="L1547" i="1"/>
  <c r="M1547" i="1"/>
  <c r="L1860" i="1"/>
  <c r="M1860" i="1"/>
  <c r="L2387" i="1"/>
  <c r="M2387" i="1"/>
  <c r="L510" i="1"/>
  <c r="M510" i="1"/>
  <c r="L178" i="1"/>
  <c r="M178" i="1"/>
  <c r="L2194" i="1"/>
  <c r="M2194" i="1"/>
  <c r="L757" i="1"/>
  <c r="M757" i="1"/>
  <c r="L1189" i="1"/>
  <c r="M1189" i="1"/>
  <c r="L1477" i="1"/>
  <c r="M1477" i="1"/>
  <c r="L137" i="1"/>
  <c r="M137" i="1"/>
  <c r="L2192" i="1"/>
  <c r="M2192" i="1"/>
  <c r="L2173" i="1"/>
  <c r="M2173" i="1"/>
  <c r="M1831" i="1"/>
  <c r="L417" i="1"/>
  <c r="M417" i="1"/>
  <c r="L1722" i="1"/>
  <c r="M1722" i="1"/>
  <c r="L1091" i="1"/>
  <c r="M1091" i="1"/>
  <c r="M1092" i="1" s="1"/>
  <c r="L1522" i="1"/>
  <c r="M1522" i="1"/>
  <c r="L1415" i="1"/>
  <c r="M1415" i="1"/>
  <c r="L1872" i="1"/>
  <c r="M1872" i="1"/>
  <c r="L666" i="1"/>
  <c r="M666" i="1"/>
  <c r="L2029" i="1"/>
  <c r="M2029" i="1"/>
  <c r="M37" i="1"/>
  <c r="M1370" i="1"/>
  <c r="M1569" i="1"/>
  <c r="M2397" i="1"/>
  <c r="L114" i="1"/>
  <c r="M114" i="1"/>
  <c r="L141" i="1"/>
  <c r="M141" i="1"/>
  <c r="L285" i="1"/>
  <c r="M285" i="1"/>
  <c r="L429" i="1"/>
  <c r="M429" i="1"/>
  <c r="L95" i="1"/>
  <c r="M95" i="1"/>
  <c r="L251" i="1"/>
  <c r="M251" i="1"/>
  <c r="L395" i="1"/>
  <c r="M395" i="1"/>
  <c r="L539" i="1"/>
  <c r="M539" i="1"/>
  <c r="L1302" i="1"/>
  <c r="M1302" i="1"/>
  <c r="L1446" i="1"/>
  <c r="M1446" i="1"/>
  <c r="L1590" i="1"/>
  <c r="M1590" i="1"/>
  <c r="L1734" i="1"/>
  <c r="M1734" i="1"/>
  <c r="L1878" i="1"/>
  <c r="M1878" i="1"/>
  <c r="L946" i="1"/>
  <c r="M946" i="1"/>
  <c r="L563" i="1"/>
  <c r="M563" i="1"/>
  <c r="L815" i="1"/>
  <c r="M815" i="1"/>
  <c r="L959" i="1"/>
  <c r="M959" i="1"/>
  <c r="L1115" i="1"/>
  <c r="M1115" i="1"/>
  <c r="L1271" i="1"/>
  <c r="M1271" i="1"/>
  <c r="L1102" i="1"/>
  <c r="M1102" i="1"/>
  <c r="L1246" i="1"/>
  <c r="M1246" i="1"/>
  <c r="L1534" i="1"/>
  <c r="M1534" i="1"/>
  <c r="L1678" i="1"/>
  <c r="M1678" i="1"/>
  <c r="L1822" i="1"/>
  <c r="M1822" i="1"/>
  <c r="L1966" i="1"/>
  <c r="M1966" i="1"/>
  <c r="L1427" i="1"/>
  <c r="M1427" i="1"/>
  <c r="L1715" i="1"/>
  <c r="M1715" i="1"/>
  <c r="L1859" i="1"/>
  <c r="M1859" i="1"/>
  <c r="L2003" i="1"/>
  <c r="M2003" i="1"/>
  <c r="L2147" i="1"/>
  <c r="M2147" i="1"/>
  <c r="L2291" i="1"/>
  <c r="M2291" i="1"/>
  <c r="L1740" i="1"/>
  <c r="M1740" i="1"/>
  <c r="L1884" i="1"/>
  <c r="M1884" i="1"/>
  <c r="L2028" i="1"/>
  <c r="M2028" i="1"/>
  <c r="L2172" i="1"/>
  <c r="M2172" i="1"/>
  <c r="L2316" i="1"/>
  <c r="M2316" i="1"/>
  <c r="L2008" i="1"/>
  <c r="M2008" i="1"/>
  <c r="L2152" i="1"/>
  <c r="M2152" i="1"/>
  <c r="L2296" i="1"/>
  <c r="M2296" i="1"/>
  <c r="L2411" i="1"/>
  <c r="M2411" i="1"/>
  <c r="L729" i="1"/>
  <c r="M729" i="1"/>
  <c r="L873" i="1"/>
  <c r="M873" i="1"/>
  <c r="L1017" i="1"/>
  <c r="M1017" i="1"/>
  <c r="L1161" i="1"/>
  <c r="M1161" i="1"/>
  <c r="L1305" i="1"/>
  <c r="M1305" i="1"/>
  <c r="L1449" i="1"/>
  <c r="M1449" i="1"/>
  <c r="L1593" i="1"/>
  <c r="M1593" i="1"/>
  <c r="L1737" i="1"/>
  <c r="M1737" i="1"/>
  <c r="L1881" i="1"/>
  <c r="M1881" i="1"/>
  <c r="L390" i="1"/>
  <c r="M390" i="1"/>
  <c r="L534" i="1"/>
  <c r="M534" i="1"/>
  <c r="L678" i="1"/>
  <c r="M678" i="1"/>
  <c r="L822" i="1"/>
  <c r="M822" i="1"/>
  <c r="L966" i="1"/>
  <c r="M966" i="1"/>
  <c r="L1110" i="1"/>
  <c r="M1110" i="1"/>
  <c r="L1254" i="1"/>
  <c r="M1254" i="1"/>
  <c r="L2010" i="1"/>
  <c r="M2010" i="1"/>
  <c r="L46" i="1"/>
  <c r="M46" i="1"/>
  <c r="L118" i="1"/>
  <c r="M118" i="1"/>
  <c r="L190" i="1"/>
  <c r="M190" i="1"/>
  <c r="L262" i="1"/>
  <c r="M262" i="1"/>
  <c r="L406" i="1"/>
  <c r="M406" i="1"/>
  <c r="L478" i="1"/>
  <c r="M478" i="1"/>
  <c r="L550" i="1"/>
  <c r="M550" i="1"/>
  <c r="L622" i="1"/>
  <c r="M622" i="1"/>
  <c r="L694" i="1"/>
  <c r="M694" i="1"/>
  <c r="L2134" i="1"/>
  <c r="M2134" i="1"/>
  <c r="L2206" i="1"/>
  <c r="M2206" i="1"/>
  <c r="L2278" i="1"/>
  <c r="M2278" i="1"/>
  <c r="L2350" i="1"/>
  <c r="M2350" i="1"/>
  <c r="M2351" i="1" s="1"/>
  <c r="L2422" i="1"/>
  <c r="M2422" i="1"/>
  <c r="L337" i="1"/>
  <c r="M337" i="1"/>
  <c r="L409" i="1"/>
  <c r="M409" i="1"/>
  <c r="L481" i="1"/>
  <c r="M481" i="1"/>
  <c r="L553" i="1"/>
  <c r="M553" i="1"/>
  <c r="L625" i="1"/>
  <c r="M625" i="1"/>
  <c r="L697" i="1"/>
  <c r="M697" i="1"/>
  <c r="L769" i="1"/>
  <c r="M769" i="1"/>
  <c r="L841" i="1"/>
  <c r="M841" i="1"/>
  <c r="L913" i="1"/>
  <c r="M913" i="1"/>
  <c r="L1057" i="1"/>
  <c r="M1057" i="1"/>
  <c r="L1201" i="1"/>
  <c r="M1201" i="1"/>
  <c r="L1345" i="1"/>
  <c r="M1345" i="1"/>
  <c r="L1489" i="1"/>
  <c r="M1489" i="1"/>
  <c r="L1645" i="1"/>
  <c r="M1645" i="1"/>
  <c r="L1849" i="1"/>
  <c r="L17" i="1"/>
  <c r="M17" i="1"/>
  <c r="L149" i="1"/>
  <c r="M149" i="1"/>
  <c r="L293" i="1"/>
  <c r="M293" i="1"/>
  <c r="L365" i="1"/>
  <c r="M365" i="1"/>
  <c r="L437" i="1"/>
  <c r="M437" i="1"/>
  <c r="L509" i="1"/>
  <c r="M509" i="1"/>
  <c r="L1916" i="1"/>
  <c r="M1916" i="1"/>
  <c r="L2132" i="1"/>
  <c r="M2132" i="1"/>
  <c r="L2276" i="1"/>
  <c r="M2276" i="1"/>
  <c r="L2348" i="1"/>
  <c r="M2348" i="1"/>
  <c r="L2041" i="1"/>
  <c r="M2041" i="1"/>
  <c r="L2377" i="1"/>
  <c r="M2377" i="1"/>
  <c r="M181" i="1"/>
  <c r="M26" i="1"/>
  <c r="M1238" i="1"/>
  <c r="M1382" i="1"/>
  <c r="M1514" i="1"/>
  <c r="M43" i="1"/>
  <c r="M175" i="1"/>
  <c r="M319" i="1"/>
  <c r="M451" i="1"/>
  <c r="M727" i="1"/>
  <c r="M871" i="1"/>
  <c r="M1003" i="1"/>
  <c r="M1718" i="1"/>
  <c r="M1850" i="1"/>
  <c r="M1994" i="1"/>
  <c r="M2126" i="1"/>
  <c r="M2270" i="1"/>
  <c r="M2402" i="1"/>
  <c r="M1159" i="1"/>
  <c r="M1291" i="1"/>
  <c r="M1435" i="1"/>
  <c r="M1567" i="1"/>
  <c r="M1711" i="1"/>
  <c r="M1855" i="1"/>
  <c r="M1999" i="1"/>
  <c r="M81" i="1"/>
  <c r="M249" i="1"/>
  <c r="M501" i="1"/>
  <c r="M313" i="1"/>
  <c r="M2191" i="1"/>
  <c r="M1880" i="1"/>
  <c r="M2096" i="1"/>
  <c r="M2384" i="1"/>
  <c r="M957" i="1"/>
  <c r="M1293" i="1"/>
  <c r="M1141" i="1"/>
  <c r="M1561" i="1"/>
  <c r="M150" i="1"/>
  <c r="M570" i="1"/>
  <c r="M1666" i="1"/>
  <c r="M1989" i="1"/>
  <c r="M2409" i="1"/>
  <c r="M1486" i="1"/>
  <c r="M1458" i="1"/>
  <c r="M1726" i="1"/>
  <c r="M2308" i="1"/>
  <c r="L1410" i="1"/>
  <c r="M1410" i="1"/>
  <c r="L1054" i="1"/>
  <c r="M1054" i="1"/>
  <c r="L1235" i="1"/>
  <c r="M1235" i="1"/>
  <c r="L1498" i="1"/>
  <c r="M1498" i="1"/>
  <c r="L1823" i="1"/>
  <c r="M1823" i="1"/>
  <c r="L2136" i="1"/>
  <c r="M2136" i="1"/>
  <c r="L1269" i="1"/>
  <c r="M1269" i="1"/>
  <c r="L1868" i="1"/>
  <c r="M1868" i="1"/>
  <c r="L2005" i="1"/>
  <c r="M2005" i="1"/>
  <c r="M1845" i="1"/>
  <c r="L1566" i="1"/>
  <c r="M1566" i="1"/>
  <c r="L791" i="1"/>
  <c r="M791" i="1"/>
  <c r="L2272" i="1"/>
  <c r="M2272" i="1"/>
  <c r="L993" i="1"/>
  <c r="M993" i="1"/>
  <c r="L942" i="1"/>
  <c r="M942" i="1"/>
  <c r="L322" i="1"/>
  <c r="M322" i="1"/>
  <c r="L2266" i="1"/>
  <c r="M2266" i="1"/>
  <c r="L1117" i="1"/>
  <c r="M1117" i="1"/>
  <c r="L497" i="1"/>
  <c r="M497" i="1"/>
  <c r="L42" i="1"/>
  <c r="M42" i="1"/>
  <c r="L258" i="1"/>
  <c r="M258" i="1"/>
  <c r="L1866" i="1"/>
  <c r="M1866" i="1"/>
  <c r="L1810" i="1"/>
  <c r="M1810" i="1"/>
  <c r="L2279" i="1"/>
  <c r="M2279" i="1"/>
  <c r="L717" i="1"/>
  <c r="M717" i="1"/>
  <c r="L378" i="1"/>
  <c r="M378" i="1"/>
  <c r="L1242" i="1"/>
  <c r="M1242" i="1"/>
  <c r="L2365" i="1"/>
  <c r="M2365" i="1"/>
  <c r="M1502" i="1"/>
  <c r="M1843" i="1"/>
  <c r="M1549" i="1"/>
  <c r="L126" i="1"/>
  <c r="M126" i="1"/>
  <c r="L153" i="1"/>
  <c r="M153" i="1"/>
  <c r="L107" i="1"/>
  <c r="M107" i="1"/>
  <c r="M108" i="1" s="1"/>
  <c r="L263" i="1"/>
  <c r="M263" i="1"/>
  <c r="L407" i="1"/>
  <c r="M407" i="1"/>
  <c r="L551" i="1"/>
  <c r="M551" i="1"/>
  <c r="L1314" i="1"/>
  <c r="M1314" i="1"/>
  <c r="L1602" i="1"/>
  <c r="M1602" i="1"/>
  <c r="L1890" i="1"/>
  <c r="M1890" i="1"/>
  <c r="L802" i="1"/>
  <c r="M802" i="1"/>
  <c r="L958" i="1"/>
  <c r="M958" i="1"/>
  <c r="L683" i="1"/>
  <c r="M683" i="1"/>
  <c r="L827" i="1"/>
  <c r="M827" i="1"/>
  <c r="L971" i="1"/>
  <c r="M971" i="1"/>
  <c r="L1127" i="1"/>
  <c r="M1127" i="1"/>
  <c r="L1283" i="1"/>
  <c r="M1283" i="1"/>
  <c r="L696" i="1"/>
  <c r="M696" i="1"/>
  <c r="L1114" i="1"/>
  <c r="M1114" i="1"/>
  <c r="L1258" i="1"/>
  <c r="M1258" i="1"/>
  <c r="L1402" i="1"/>
  <c r="M1402" i="1"/>
  <c r="L1546" i="1"/>
  <c r="M1546" i="1"/>
  <c r="L1690" i="1"/>
  <c r="M1690" i="1"/>
  <c r="L1834" i="1"/>
  <c r="M1834" i="1"/>
  <c r="L1978" i="1"/>
  <c r="M1978" i="1"/>
  <c r="L1439" i="1"/>
  <c r="M1439" i="1"/>
  <c r="L1583" i="1"/>
  <c r="M1583" i="1"/>
  <c r="L1727" i="1"/>
  <c r="M1727" i="1"/>
  <c r="L1871" i="1"/>
  <c r="L2015" i="1"/>
  <c r="M2015" i="1"/>
  <c r="L2159" i="1"/>
  <c r="M2159" i="1"/>
  <c r="L2303" i="1"/>
  <c r="M2303" i="1"/>
  <c r="L1752" i="1"/>
  <c r="M1752" i="1"/>
  <c r="L1896" i="1"/>
  <c r="M1896" i="1"/>
  <c r="L2040" i="1"/>
  <c r="M2040" i="1"/>
  <c r="L2184" i="1"/>
  <c r="M2184" i="1"/>
  <c r="L2020" i="1"/>
  <c r="M2020" i="1"/>
  <c r="L2423" i="1"/>
  <c r="M2423" i="1"/>
  <c r="L741" i="1"/>
  <c r="M741" i="1"/>
  <c r="L885" i="1"/>
  <c r="M885" i="1"/>
  <c r="L1029" i="1"/>
  <c r="M1029" i="1"/>
  <c r="L1173" i="1"/>
  <c r="M1173" i="1"/>
  <c r="L1317" i="1"/>
  <c r="M1317" i="1"/>
  <c r="L1461" i="1"/>
  <c r="M1461" i="1"/>
  <c r="L1749" i="1"/>
  <c r="M1749" i="1"/>
  <c r="L1893" i="1"/>
  <c r="M1893" i="1"/>
  <c r="L690" i="1"/>
  <c r="M690" i="1"/>
  <c r="L834" i="1"/>
  <c r="M834" i="1"/>
  <c r="L978" i="1"/>
  <c r="M978" i="1"/>
  <c r="L1122" i="1"/>
  <c r="M1122" i="1"/>
  <c r="L1266" i="1"/>
  <c r="M1266" i="1"/>
  <c r="L2022" i="1"/>
  <c r="M2022" i="1"/>
  <c r="L2166" i="1"/>
  <c r="M2166" i="1"/>
  <c r="AE2290" i="1"/>
  <c r="L1729" i="1"/>
  <c r="M1729" i="1"/>
  <c r="L1861" i="1"/>
  <c r="M1861" i="1"/>
  <c r="AE2185" i="1"/>
  <c r="L2281" i="1"/>
  <c r="M2281" i="1"/>
  <c r="L1885" i="1"/>
  <c r="M1885" i="1"/>
  <c r="L2221" i="1"/>
  <c r="M2221" i="1"/>
  <c r="L2389" i="1"/>
  <c r="M2389" i="1"/>
  <c r="M128" i="1"/>
  <c r="M49" i="1"/>
  <c r="M193" i="1"/>
  <c r="M38" i="1"/>
  <c r="M1250" i="1"/>
  <c r="M1526" i="1"/>
  <c r="M55" i="1"/>
  <c r="M187" i="1"/>
  <c r="M331" i="1"/>
  <c r="M463" i="1"/>
  <c r="M595" i="1"/>
  <c r="M739" i="1"/>
  <c r="M883" i="1"/>
  <c r="M1015" i="1"/>
  <c r="M1730" i="1"/>
  <c r="M1862" i="1"/>
  <c r="M2006" i="1"/>
  <c r="M2138" i="1"/>
  <c r="M2282" i="1"/>
  <c r="M2414" i="1"/>
  <c r="M1171" i="1"/>
  <c r="M1303" i="1"/>
  <c r="M1447" i="1"/>
  <c r="M1579" i="1"/>
  <c r="M1723" i="1"/>
  <c r="M1867" i="1"/>
  <c r="M2011" i="1"/>
  <c r="M93" i="1"/>
  <c r="M261" i="1"/>
  <c r="M513" i="1"/>
  <c r="M349" i="1"/>
  <c r="M2227" i="1"/>
  <c r="M1892" i="1"/>
  <c r="M2108" i="1"/>
  <c r="M2396" i="1"/>
  <c r="M969" i="1"/>
  <c r="M1341" i="1"/>
  <c r="M1605" i="1"/>
  <c r="M709" i="1"/>
  <c r="M1153" i="1"/>
  <c r="M1681" i="1"/>
  <c r="M162" i="1"/>
  <c r="M82" i="1"/>
  <c r="M2001" i="1"/>
  <c r="M2421" i="1"/>
  <c r="M298" i="1"/>
  <c r="M545" i="1"/>
  <c r="M870" i="1"/>
  <c r="M1470" i="1"/>
  <c r="M1762" i="1"/>
  <c r="M1812" i="1"/>
  <c r="L1554" i="1"/>
  <c r="M1554" i="1"/>
  <c r="L923" i="1"/>
  <c r="M923" i="1"/>
  <c r="L1379" i="1"/>
  <c r="M1379" i="1"/>
  <c r="L2143" i="1"/>
  <c r="M2143" i="1"/>
  <c r="L1642" i="1"/>
  <c r="M1642" i="1"/>
  <c r="L1967" i="1"/>
  <c r="M1967" i="1"/>
  <c r="L2280" i="1"/>
  <c r="M2280" i="1"/>
  <c r="L1972" i="1"/>
  <c r="M1972" i="1"/>
  <c r="L981" i="1"/>
  <c r="M981" i="1"/>
  <c r="L1701" i="1"/>
  <c r="M1701" i="1"/>
  <c r="L786" i="1"/>
  <c r="M786" i="1"/>
  <c r="L2118" i="1"/>
  <c r="M2118" i="1"/>
  <c r="L1436" i="1"/>
  <c r="M1436" i="1"/>
  <c r="L766" i="1"/>
  <c r="M766" i="1"/>
  <c r="L1211" i="1"/>
  <c r="M1211" i="1"/>
  <c r="L2004" i="1"/>
  <c r="M2004" i="1"/>
  <c r="L1086" i="1"/>
  <c r="M1086" i="1"/>
  <c r="L610" i="1"/>
  <c r="M610" i="1"/>
  <c r="L829" i="1"/>
  <c r="M829" i="1"/>
  <c r="L1405" i="1"/>
  <c r="M1405" i="1"/>
  <c r="M1214" i="1"/>
  <c r="M571" i="1"/>
  <c r="M2336" i="1"/>
  <c r="M1857" i="1"/>
  <c r="L83" i="1"/>
  <c r="M83" i="1"/>
  <c r="L1259" i="1"/>
  <c r="M1259" i="1"/>
  <c r="L2160" i="1"/>
  <c r="M2160" i="1"/>
  <c r="L2284" i="1"/>
  <c r="M2284" i="1"/>
  <c r="L1098" i="1"/>
  <c r="M1098" i="1"/>
  <c r="L1717" i="1"/>
  <c r="M1717" i="1"/>
  <c r="L2185" i="1"/>
  <c r="M2185" i="1"/>
  <c r="M1226" i="1"/>
  <c r="M1869" i="1"/>
  <c r="L597" i="1"/>
  <c r="M597" i="1"/>
  <c r="L119" i="1"/>
  <c r="M119" i="1"/>
  <c r="L275" i="1"/>
  <c r="M275" i="1"/>
  <c r="L419" i="1"/>
  <c r="M419" i="1"/>
  <c r="L575" i="1"/>
  <c r="M575" i="1"/>
  <c r="L120" i="1"/>
  <c r="M120" i="1"/>
  <c r="L1326" i="1"/>
  <c r="M1326" i="1"/>
  <c r="L1614" i="1"/>
  <c r="M1614" i="1"/>
  <c r="L1758" i="1"/>
  <c r="M1758" i="1"/>
  <c r="L1902" i="1"/>
  <c r="M1902" i="1"/>
  <c r="L814" i="1"/>
  <c r="M814" i="1"/>
  <c r="L695" i="1"/>
  <c r="M695" i="1"/>
  <c r="L839" i="1"/>
  <c r="M839" i="1"/>
  <c r="L983" i="1"/>
  <c r="M983" i="1"/>
  <c r="L1139" i="1"/>
  <c r="M1139" i="1"/>
  <c r="L1295" i="1"/>
  <c r="M1295" i="1"/>
  <c r="L2203" i="1"/>
  <c r="M2203" i="1"/>
  <c r="L2347" i="1"/>
  <c r="M2347" i="1"/>
  <c r="L1270" i="1"/>
  <c r="M1270" i="1"/>
  <c r="L1558" i="1"/>
  <c r="M1558" i="1"/>
  <c r="L1702" i="1"/>
  <c r="M1702" i="1"/>
  <c r="L1846" i="1"/>
  <c r="M1846" i="1"/>
  <c r="L1990" i="1"/>
  <c r="M1990" i="1"/>
  <c r="L1451" i="1"/>
  <c r="M1451" i="1"/>
  <c r="L1595" i="1"/>
  <c r="M1595" i="1"/>
  <c r="L1739" i="1"/>
  <c r="M1739" i="1"/>
  <c r="L1883" i="1"/>
  <c r="M1883" i="1"/>
  <c r="L2027" i="1"/>
  <c r="M2027" i="1"/>
  <c r="L2171" i="1"/>
  <c r="M2171" i="1"/>
  <c r="L2315" i="1"/>
  <c r="M2315" i="1"/>
  <c r="L1764" i="1"/>
  <c r="M1764" i="1"/>
  <c r="L1908" i="1"/>
  <c r="M1908" i="1"/>
  <c r="L2052" i="1"/>
  <c r="M2052" i="1"/>
  <c r="L2196" i="1"/>
  <c r="M2196" i="1"/>
  <c r="L2032" i="1"/>
  <c r="M2032" i="1"/>
  <c r="L2176" i="1"/>
  <c r="M2176" i="1"/>
  <c r="L2320" i="1"/>
  <c r="M2320" i="1"/>
  <c r="L2388" i="1"/>
  <c r="M2388" i="1"/>
  <c r="L753" i="1"/>
  <c r="M753" i="1"/>
  <c r="L897" i="1"/>
  <c r="M897" i="1"/>
  <c r="L1041" i="1"/>
  <c r="M1041" i="1"/>
  <c r="L1185" i="1"/>
  <c r="M1185" i="1"/>
  <c r="L1329" i="1"/>
  <c r="M1329" i="1"/>
  <c r="L1617" i="1"/>
  <c r="M1617" i="1"/>
  <c r="M1618" i="1" s="1"/>
  <c r="L1761" i="1"/>
  <c r="M1761" i="1"/>
  <c r="L1905" i="1"/>
  <c r="M1905" i="1"/>
  <c r="L702" i="1"/>
  <c r="M702" i="1"/>
  <c r="L846" i="1"/>
  <c r="M846" i="1"/>
  <c r="L990" i="1"/>
  <c r="M990" i="1"/>
  <c r="L1134" i="1"/>
  <c r="M1134" i="1"/>
  <c r="L1278" i="1"/>
  <c r="M1278" i="1"/>
  <c r="L2034" i="1"/>
  <c r="M2034" i="1"/>
  <c r="L2178" i="1"/>
  <c r="M2178" i="1"/>
  <c r="L2157" i="1"/>
  <c r="M2157" i="1"/>
  <c r="L2301" i="1"/>
  <c r="M2301" i="1"/>
  <c r="L130" i="1"/>
  <c r="M130" i="1"/>
  <c r="L202" i="1"/>
  <c r="M202" i="1"/>
  <c r="L274" i="1"/>
  <c r="M274" i="1"/>
  <c r="L346" i="1"/>
  <c r="M346" i="1"/>
  <c r="L418" i="1"/>
  <c r="M418" i="1"/>
  <c r="L490" i="1"/>
  <c r="M490" i="1"/>
  <c r="L562" i="1"/>
  <c r="M562" i="1"/>
  <c r="L706" i="1"/>
  <c r="M706" i="1"/>
  <c r="L2146" i="1"/>
  <c r="M2146" i="1"/>
  <c r="L2218" i="1"/>
  <c r="M2218" i="1"/>
  <c r="L2290" i="1"/>
  <c r="M2290" i="1"/>
  <c r="L2362" i="1"/>
  <c r="M2362" i="1"/>
  <c r="L421" i="1"/>
  <c r="M421" i="1"/>
  <c r="L493" i="1"/>
  <c r="M493" i="1"/>
  <c r="L565" i="1"/>
  <c r="M565" i="1"/>
  <c r="L637" i="1"/>
  <c r="M637" i="1"/>
  <c r="L781" i="1"/>
  <c r="M781" i="1"/>
  <c r="L925" i="1"/>
  <c r="M925" i="1"/>
  <c r="L1069" i="1"/>
  <c r="M1069" i="1"/>
  <c r="L1213" i="1"/>
  <c r="M1213" i="1"/>
  <c r="L1357" i="1"/>
  <c r="M1357" i="1"/>
  <c r="L1501" i="1"/>
  <c r="M1501" i="1"/>
  <c r="L1573" i="1"/>
  <c r="M1573" i="1"/>
  <c r="L1657" i="1"/>
  <c r="M1657" i="1"/>
  <c r="L1873" i="1"/>
  <c r="M1873" i="1"/>
  <c r="L89" i="1"/>
  <c r="M89" i="1"/>
  <c r="L161" i="1"/>
  <c r="M161" i="1"/>
  <c r="L233" i="1"/>
  <c r="M233" i="1"/>
  <c r="L305" i="1"/>
  <c r="M305" i="1"/>
  <c r="L377" i="1"/>
  <c r="M377" i="1"/>
  <c r="L449" i="1"/>
  <c r="M449" i="1"/>
  <c r="L521" i="1"/>
  <c r="M521" i="1"/>
  <c r="L593" i="1"/>
  <c r="M593" i="1"/>
  <c r="L953" i="1"/>
  <c r="M953" i="1"/>
  <c r="L2000" i="1"/>
  <c r="M2000" i="1"/>
  <c r="L2072" i="1"/>
  <c r="M2072" i="1"/>
  <c r="L2144" i="1"/>
  <c r="M2144" i="1"/>
  <c r="L2216" i="1"/>
  <c r="M2216" i="1"/>
  <c r="L2360" i="1"/>
  <c r="M2360" i="1"/>
  <c r="AE2353" i="1"/>
  <c r="L1897" i="1"/>
  <c r="M1897" i="1"/>
  <c r="L2233" i="1"/>
  <c r="M2233" i="1"/>
  <c r="L2401" i="1"/>
  <c r="M2401" i="1"/>
  <c r="M61" i="1"/>
  <c r="M205" i="1"/>
  <c r="M50" i="1"/>
  <c r="M1262" i="1"/>
  <c r="M1394" i="1"/>
  <c r="M1538" i="1"/>
  <c r="M67" i="1"/>
  <c r="M199" i="1"/>
  <c r="M343" i="1"/>
  <c r="M475" i="1"/>
  <c r="M607" i="1"/>
  <c r="M751" i="1"/>
  <c r="M895" i="1"/>
  <c r="M1027" i="1"/>
  <c r="M1742" i="1"/>
  <c r="M1874" i="1"/>
  <c r="M2018" i="1"/>
  <c r="M2150" i="1"/>
  <c r="M1315" i="1"/>
  <c r="M1459" i="1"/>
  <c r="M1591" i="1"/>
  <c r="M1735" i="1"/>
  <c r="M1879" i="1"/>
  <c r="M2023" i="1"/>
  <c r="M105" i="1"/>
  <c r="M297" i="1"/>
  <c r="M525" i="1"/>
  <c r="M373" i="1"/>
  <c r="M2239" i="1"/>
  <c r="M1928" i="1"/>
  <c r="M2120" i="1"/>
  <c r="M2408" i="1"/>
  <c r="M1005" i="1"/>
  <c r="M1377" i="1"/>
  <c r="M1641" i="1"/>
  <c r="M721" i="1"/>
  <c r="M1273" i="1"/>
  <c r="M1693" i="1"/>
  <c r="M22" i="1"/>
  <c r="M730" i="1"/>
  <c r="M2013" i="1"/>
  <c r="M334" i="1"/>
  <c r="M2053" i="1"/>
  <c r="M569" i="1"/>
  <c r="M882" i="1"/>
  <c r="M1787" i="1"/>
  <c r="L1992" i="1"/>
  <c r="M1992" i="1"/>
  <c r="L1557" i="1"/>
  <c r="M1557" i="1"/>
  <c r="L2161" i="1"/>
  <c r="M2161" i="1"/>
  <c r="L693" i="1"/>
  <c r="M693" i="1"/>
  <c r="L1482" i="1"/>
  <c r="M1482" i="1"/>
  <c r="L1607" i="1"/>
  <c r="M1607" i="1"/>
  <c r="L1290" i="1"/>
  <c r="M1290" i="1"/>
  <c r="AE2300" i="1"/>
  <c r="L1993" i="1"/>
  <c r="M1993" i="1"/>
  <c r="L1909" i="1"/>
  <c r="M1909" i="1"/>
  <c r="L2089" i="1"/>
  <c r="M2089" i="1"/>
  <c r="L2245" i="1"/>
  <c r="M2245" i="1"/>
  <c r="L2413" i="1"/>
  <c r="M2413" i="1"/>
  <c r="M73" i="1"/>
  <c r="M217" i="1"/>
  <c r="M62" i="1"/>
  <c r="M1274" i="1"/>
  <c r="M1406" i="1"/>
  <c r="M1550" i="1"/>
  <c r="M79" i="1"/>
  <c r="M211" i="1"/>
  <c r="M355" i="1"/>
  <c r="M487" i="1"/>
  <c r="M619" i="1"/>
  <c r="M763" i="1"/>
  <c r="M907" i="1"/>
  <c r="M1039" i="1"/>
  <c r="M1754" i="1"/>
  <c r="M1886" i="1"/>
  <c r="M2030" i="1"/>
  <c r="M2162" i="1"/>
  <c r="M2294" i="1"/>
  <c r="M1063" i="1"/>
  <c r="M1183" i="1"/>
  <c r="M1327" i="1"/>
  <c r="M1471" i="1"/>
  <c r="M1603" i="1"/>
  <c r="M1747" i="1"/>
  <c r="M1891" i="1"/>
  <c r="M2035" i="1"/>
  <c r="M117" i="1"/>
  <c r="M309" i="1"/>
  <c r="M537" i="1"/>
  <c r="M2275" i="1"/>
  <c r="M1952" i="1"/>
  <c r="M2156" i="1"/>
  <c r="M1053" i="1"/>
  <c r="M1389" i="1"/>
  <c r="M1653" i="1"/>
  <c r="M733" i="1"/>
  <c r="M1285" i="1"/>
  <c r="M270" i="1"/>
  <c r="M58" i="1"/>
  <c r="M790" i="1"/>
  <c r="M358" i="1"/>
  <c r="M382" i="1"/>
  <c r="M2065" i="1"/>
  <c r="M41" i="1"/>
  <c r="M581" i="1"/>
  <c r="M906" i="1"/>
  <c r="M1746" i="1"/>
  <c r="M1847" i="1"/>
  <c r="L1535" i="1"/>
  <c r="M1535" i="1"/>
  <c r="L1848" i="1"/>
  <c r="M1848" i="1"/>
  <c r="M1849" i="1" s="1"/>
  <c r="L1413" i="1"/>
  <c r="M1413" i="1"/>
  <c r="L642" i="1"/>
  <c r="M642" i="1"/>
  <c r="L2241" i="1"/>
  <c r="M2241" i="1"/>
  <c r="L246" i="1"/>
  <c r="M246" i="1"/>
  <c r="L1247" i="1"/>
  <c r="M1247" i="1"/>
  <c r="L1798" i="1"/>
  <c r="M1798" i="1"/>
  <c r="L2267" i="1"/>
  <c r="M2267" i="1"/>
  <c r="L2416" i="1"/>
  <c r="M2416" i="1"/>
  <c r="L1137" i="1"/>
  <c r="M1137" i="1"/>
  <c r="L466" i="1"/>
  <c r="M466" i="1"/>
  <c r="L2338" i="1"/>
  <c r="M2338" i="1"/>
  <c r="L613" i="1"/>
  <c r="M613" i="1"/>
  <c r="L1261" i="1"/>
  <c r="M1261" i="1"/>
  <c r="L425" i="1"/>
  <c r="M425" i="1"/>
  <c r="L1904" i="1"/>
  <c r="M1904" i="1"/>
  <c r="M1358" i="1"/>
  <c r="M847" i="1"/>
  <c r="L273" i="1"/>
  <c r="M273" i="1"/>
  <c r="L1578" i="1"/>
  <c r="M1578" i="1"/>
  <c r="L947" i="1"/>
  <c r="M947" i="1"/>
  <c r="L1703" i="1"/>
  <c r="M1703" i="1"/>
  <c r="L1581" i="1"/>
  <c r="M1581" i="1"/>
  <c r="L465" i="1"/>
  <c r="M465" i="1"/>
  <c r="L287" i="1"/>
  <c r="M287" i="1"/>
  <c r="L1626" i="1"/>
  <c r="M1626" i="1"/>
  <c r="L995" i="1"/>
  <c r="M995" i="1"/>
  <c r="L2359" i="1"/>
  <c r="M2359" i="1"/>
  <c r="L1426" i="1"/>
  <c r="M1426" i="1"/>
  <c r="L1858" i="1"/>
  <c r="M1858" i="1"/>
  <c r="L2327" i="1"/>
  <c r="M2327" i="1"/>
  <c r="L2064" i="1"/>
  <c r="M2064" i="1"/>
  <c r="L2188" i="1"/>
  <c r="M2188" i="1"/>
  <c r="L1485" i="1"/>
  <c r="M1485" i="1"/>
  <c r="L1917" i="1"/>
  <c r="M1917" i="1"/>
  <c r="L714" i="1"/>
  <c r="M714" i="1"/>
  <c r="L1146" i="1"/>
  <c r="M1146" i="1"/>
  <c r="L2169" i="1"/>
  <c r="M2169" i="1"/>
  <c r="AE2302" i="1"/>
  <c r="L23" i="1"/>
  <c r="M23" i="1"/>
  <c r="L174" i="1"/>
  <c r="M174" i="1"/>
  <c r="L318" i="1"/>
  <c r="M318" i="1"/>
  <c r="L333" i="1"/>
  <c r="M333" i="1"/>
  <c r="L477" i="1"/>
  <c r="M477" i="1"/>
  <c r="L143" i="1"/>
  <c r="M143" i="1"/>
  <c r="L299" i="1"/>
  <c r="M299" i="1"/>
  <c r="L443" i="1"/>
  <c r="M443" i="1"/>
  <c r="L599" i="1"/>
  <c r="M599" i="1"/>
  <c r="L1350" i="1"/>
  <c r="M1350" i="1"/>
  <c r="L1494" i="1"/>
  <c r="M1494" i="1"/>
  <c r="L1638" i="1"/>
  <c r="M1638" i="1"/>
  <c r="L1782" i="1"/>
  <c r="M1782" i="1"/>
  <c r="L1926" i="1"/>
  <c r="M1926" i="1"/>
  <c r="L838" i="1"/>
  <c r="M838" i="1"/>
  <c r="L994" i="1"/>
  <c r="M994" i="1"/>
  <c r="L719" i="1"/>
  <c r="M719" i="1"/>
  <c r="L863" i="1"/>
  <c r="M863" i="1"/>
  <c r="L1007" i="1"/>
  <c r="M1007" i="1"/>
  <c r="L1163" i="1"/>
  <c r="M1163" i="1"/>
  <c r="L1319" i="1"/>
  <c r="M1319" i="1"/>
  <c r="L2083" i="1"/>
  <c r="M2083" i="1"/>
  <c r="L1150" i="1"/>
  <c r="M1150" i="1"/>
  <c r="L1294" i="1"/>
  <c r="M1294" i="1"/>
  <c r="L1582" i="1"/>
  <c r="M1582" i="1"/>
  <c r="L1870" i="1"/>
  <c r="M1870" i="1"/>
  <c r="M1871" i="1" s="1"/>
  <c r="L2014" i="1"/>
  <c r="M2014" i="1"/>
  <c r="L1475" i="1"/>
  <c r="M1475" i="1"/>
  <c r="L1619" i="1"/>
  <c r="M1619" i="1"/>
  <c r="L1763" i="1"/>
  <c r="M1763" i="1"/>
  <c r="L1907" i="1"/>
  <c r="M1907" i="1"/>
  <c r="L2051" i="1"/>
  <c r="M2051" i="1"/>
  <c r="L2195" i="1"/>
  <c r="M2195" i="1"/>
  <c r="L1644" i="1"/>
  <c r="M1644" i="1"/>
  <c r="L1788" i="1"/>
  <c r="M1788" i="1"/>
  <c r="L1932" i="1"/>
  <c r="M1932" i="1"/>
  <c r="L2076" i="1"/>
  <c r="M2076" i="1"/>
  <c r="L2220" i="1"/>
  <c r="M2220" i="1"/>
  <c r="L2364" i="1"/>
  <c r="M2364" i="1"/>
  <c r="L1912" i="1"/>
  <c r="M1912" i="1"/>
  <c r="L2056" i="1"/>
  <c r="M2056" i="1"/>
  <c r="L2200" i="1"/>
  <c r="M2200" i="1"/>
  <c r="L2344" i="1"/>
  <c r="M2344" i="1"/>
  <c r="L921" i="1"/>
  <c r="M921" i="1"/>
  <c r="L1065" i="1"/>
  <c r="M1065" i="1"/>
  <c r="L1209" i="1"/>
  <c r="M1209" i="1"/>
  <c r="L1353" i="1"/>
  <c r="M1353" i="1"/>
  <c r="L1497" i="1"/>
  <c r="M1497" i="1"/>
  <c r="L1785" i="1"/>
  <c r="M1785" i="1"/>
  <c r="L1929" i="1"/>
  <c r="M1929" i="1"/>
  <c r="L438" i="1"/>
  <c r="M438" i="1"/>
  <c r="L582" i="1"/>
  <c r="M582" i="1"/>
  <c r="L726" i="1"/>
  <c r="M726" i="1"/>
  <c r="L1014" i="1"/>
  <c r="M1014" i="1"/>
  <c r="L1158" i="1"/>
  <c r="M1158" i="1"/>
  <c r="L1974" i="1"/>
  <c r="M1974" i="1"/>
  <c r="L2058" i="1"/>
  <c r="M2058" i="1"/>
  <c r="L2037" i="1"/>
  <c r="M2037" i="1"/>
  <c r="L2181" i="1"/>
  <c r="M2181" i="1"/>
  <c r="L2325" i="1"/>
  <c r="M2325" i="1"/>
  <c r="L70" i="1"/>
  <c r="M70" i="1"/>
  <c r="L142" i="1"/>
  <c r="M142" i="1"/>
  <c r="L214" i="1"/>
  <c r="M214" i="1"/>
  <c r="L286" i="1"/>
  <c r="M286" i="1"/>
  <c r="L430" i="1"/>
  <c r="M430" i="1"/>
  <c r="L502" i="1"/>
  <c r="M502" i="1"/>
  <c r="L574" i="1"/>
  <c r="M574" i="1"/>
  <c r="L646" i="1"/>
  <c r="M646" i="1"/>
  <c r="L2086" i="1"/>
  <c r="M2086" i="1"/>
  <c r="L2158" i="1"/>
  <c r="M2158" i="1"/>
  <c r="L2230" i="1"/>
  <c r="M2230" i="1"/>
  <c r="L2302" i="1"/>
  <c r="M2302" i="1"/>
  <c r="L2374" i="1"/>
  <c r="M2374" i="1"/>
  <c r="M2375" i="1" s="1"/>
  <c r="L361" i="1"/>
  <c r="M361" i="1"/>
  <c r="L505" i="1"/>
  <c r="M505" i="1"/>
  <c r="L649" i="1"/>
  <c r="M649" i="1"/>
  <c r="L793" i="1"/>
  <c r="M793" i="1"/>
  <c r="L937" i="1"/>
  <c r="M937" i="1"/>
  <c r="L1081" i="1"/>
  <c r="M1081" i="1"/>
  <c r="L1225" i="1"/>
  <c r="M1225" i="1"/>
  <c r="L1369" i="1"/>
  <c r="M1369" i="1"/>
  <c r="L1513" i="1"/>
  <c r="M1513" i="1"/>
  <c r="L1669" i="1"/>
  <c r="M1669" i="1"/>
  <c r="L1753" i="1"/>
  <c r="M1753" i="1"/>
  <c r="L723" i="1"/>
  <c r="M723" i="1"/>
  <c r="L101" i="1"/>
  <c r="M101" i="1"/>
  <c r="L173" i="1"/>
  <c r="M173" i="1"/>
  <c r="L317" i="1"/>
  <c r="M317" i="1"/>
  <c r="L461" i="1"/>
  <c r="M461" i="1"/>
  <c r="L533" i="1"/>
  <c r="M533" i="1"/>
  <c r="L605" i="1"/>
  <c r="M605" i="1"/>
  <c r="L1940" i="1"/>
  <c r="M1940" i="1"/>
  <c r="L2300" i="1"/>
  <c r="M2300" i="1"/>
  <c r="AE2209" i="1"/>
  <c r="L1933" i="1"/>
  <c r="M1933" i="1"/>
  <c r="L2101" i="1"/>
  <c r="M2101" i="1"/>
  <c r="L2257" i="1"/>
  <c r="M2257" i="1"/>
  <c r="M85" i="1"/>
  <c r="M229" i="1"/>
  <c r="M74" i="1"/>
  <c r="M1154" i="1"/>
  <c r="M1286" i="1"/>
  <c r="M1418" i="1"/>
  <c r="M1562" i="1"/>
  <c r="M223" i="1"/>
  <c r="M367" i="1"/>
  <c r="M499" i="1"/>
  <c r="M631" i="1"/>
  <c r="M775" i="1"/>
  <c r="M919" i="1"/>
  <c r="M1051" i="1"/>
  <c r="M1766" i="1"/>
  <c r="M1898" i="1"/>
  <c r="M2174" i="1"/>
  <c r="M2306" i="1"/>
  <c r="M1075" i="1"/>
  <c r="M1195" i="1"/>
  <c r="M1339" i="1"/>
  <c r="M1483" i="1"/>
  <c r="M1615" i="1"/>
  <c r="M1759" i="1"/>
  <c r="M1903" i="1"/>
  <c r="M2047" i="1"/>
  <c r="M129" i="1"/>
  <c r="M345" i="1"/>
  <c r="M573" i="1"/>
  <c r="M385" i="1"/>
  <c r="M2299" i="1"/>
  <c r="M1964" i="1"/>
  <c r="M2204" i="1"/>
  <c r="M777" i="1"/>
  <c r="M1089" i="1"/>
  <c r="M1401" i="1"/>
  <c r="M853" i="1"/>
  <c r="M1297" i="1"/>
  <c r="M1813" i="1"/>
  <c r="M282" i="1"/>
  <c r="M106" i="1"/>
  <c r="M862" i="1"/>
  <c r="M2121" i="1"/>
  <c r="M394" i="1"/>
  <c r="M2077" i="1"/>
  <c r="M147" i="1"/>
  <c r="M53" i="1"/>
  <c r="M1818" i="1"/>
  <c r="M2135" i="1"/>
  <c r="L503" i="1"/>
  <c r="M503" i="1"/>
  <c r="L754" i="1"/>
  <c r="M754" i="1"/>
  <c r="L1679" i="1"/>
  <c r="M1679" i="1"/>
  <c r="L2375" i="1"/>
  <c r="L671" i="1"/>
  <c r="M671" i="1"/>
  <c r="L1422" i="1"/>
  <c r="M1422" i="1"/>
  <c r="L1066" i="1"/>
  <c r="M1066" i="1"/>
  <c r="L1391" i="1"/>
  <c r="M1391" i="1"/>
  <c r="L1942" i="1"/>
  <c r="M1942" i="1"/>
  <c r="L1716" i="1"/>
  <c r="M1716" i="1"/>
  <c r="L1281" i="1"/>
  <c r="M1281" i="1"/>
  <c r="L1230" i="1"/>
  <c r="M1230" i="1"/>
  <c r="L2253" i="1"/>
  <c r="M2253" i="1"/>
  <c r="L34" i="1"/>
  <c r="M34" i="1"/>
  <c r="L682" i="1"/>
  <c r="M682" i="1"/>
  <c r="L541" i="1"/>
  <c r="M541" i="1"/>
  <c r="L1045" i="1"/>
  <c r="M1045" i="1"/>
  <c r="L281" i="1"/>
  <c r="M281" i="1"/>
  <c r="L2048" i="1"/>
  <c r="M2048" i="1"/>
  <c r="L561" i="1"/>
  <c r="M561" i="1"/>
  <c r="L1403" i="1"/>
  <c r="M1403" i="1"/>
  <c r="L1392" i="1"/>
  <c r="M1392" i="1"/>
  <c r="L2304" i="1"/>
  <c r="M2304" i="1"/>
  <c r="L810" i="1"/>
  <c r="M810" i="1"/>
  <c r="L1977" i="1"/>
  <c r="M1977" i="1"/>
  <c r="L431" i="1"/>
  <c r="M431" i="1"/>
  <c r="L1770" i="1"/>
  <c r="M1770" i="1"/>
  <c r="L851" i="1"/>
  <c r="M851" i="1"/>
  <c r="L1282" i="1"/>
  <c r="M1282" i="1"/>
  <c r="L1751" i="1"/>
  <c r="M1751" i="1"/>
  <c r="L2352" i="1"/>
  <c r="M2352" i="1"/>
  <c r="L1585" i="1"/>
  <c r="M1585" i="1"/>
  <c r="AE2329" i="1"/>
  <c r="L29" i="1"/>
  <c r="M29" i="1"/>
  <c r="L35" i="1"/>
  <c r="M35" i="1"/>
  <c r="L186" i="1"/>
  <c r="M186" i="1"/>
  <c r="L330" i="1"/>
  <c r="M330" i="1"/>
  <c r="L201" i="1"/>
  <c r="M201" i="1"/>
  <c r="L489" i="1"/>
  <c r="M489" i="1"/>
  <c r="L633" i="1"/>
  <c r="M633" i="1"/>
  <c r="L155" i="1"/>
  <c r="M155" i="1"/>
  <c r="L311" i="1"/>
  <c r="M311" i="1"/>
  <c r="L455" i="1"/>
  <c r="M455" i="1"/>
  <c r="L611" i="1"/>
  <c r="M611" i="1"/>
  <c r="M612" i="1" s="1"/>
  <c r="L1362" i="1"/>
  <c r="M1362" i="1"/>
  <c r="L1506" i="1"/>
  <c r="M1506" i="1"/>
  <c r="L1650" i="1"/>
  <c r="M1650" i="1"/>
  <c r="L1794" i="1"/>
  <c r="M1794" i="1"/>
  <c r="L1938" i="1"/>
  <c r="M1938" i="1"/>
  <c r="L850" i="1"/>
  <c r="M850" i="1"/>
  <c r="L1006" i="1"/>
  <c r="M1006" i="1"/>
  <c r="L731" i="1"/>
  <c r="M731" i="1"/>
  <c r="L875" i="1"/>
  <c r="M875" i="1"/>
  <c r="L1019" i="1"/>
  <c r="M1019" i="1"/>
  <c r="L1175" i="1"/>
  <c r="M1175" i="1"/>
  <c r="L1331" i="1"/>
  <c r="M1331" i="1"/>
  <c r="L1608" i="1"/>
  <c r="M1608" i="1"/>
  <c r="L1450" i="1"/>
  <c r="M1450" i="1"/>
  <c r="L1594" i="1"/>
  <c r="M1594" i="1"/>
  <c r="L1738" i="1"/>
  <c r="M1738" i="1"/>
  <c r="L1882" i="1"/>
  <c r="M1882" i="1"/>
  <c r="L2026" i="1"/>
  <c r="M2026" i="1"/>
  <c r="L1487" i="1"/>
  <c r="M1487" i="1"/>
  <c r="L1631" i="1"/>
  <c r="M1631" i="1"/>
  <c r="L1775" i="1"/>
  <c r="M1775" i="1"/>
  <c r="L1919" i="1"/>
  <c r="M1919" i="1"/>
  <c r="L2063" i="1"/>
  <c r="M2063" i="1"/>
  <c r="L2207" i="1"/>
  <c r="M2207" i="1"/>
  <c r="L1656" i="1"/>
  <c r="M1656" i="1"/>
  <c r="L1800" i="1"/>
  <c r="M1800" i="1"/>
  <c r="L1944" i="1"/>
  <c r="M1944" i="1"/>
  <c r="L2088" i="1"/>
  <c r="M2088" i="1"/>
  <c r="L2232" i="1"/>
  <c r="M2232" i="1"/>
  <c r="L2376" i="1"/>
  <c r="M2376" i="1"/>
  <c r="L1924" i="1"/>
  <c r="M1924" i="1"/>
  <c r="L2068" i="1"/>
  <c r="M2068" i="1"/>
  <c r="L2212" i="1"/>
  <c r="M2212" i="1"/>
  <c r="L2356" i="1"/>
  <c r="M2356" i="1"/>
  <c r="L789" i="1"/>
  <c r="M789" i="1"/>
  <c r="L933" i="1"/>
  <c r="M933" i="1"/>
  <c r="L1077" i="1"/>
  <c r="M1077" i="1"/>
  <c r="L1221" i="1"/>
  <c r="M1221" i="1"/>
  <c r="L1365" i="1"/>
  <c r="M1365" i="1"/>
  <c r="L1797" i="1"/>
  <c r="M1797" i="1"/>
  <c r="L1941" i="1"/>
  <c r="M1941" i="1"/>
  <c r="L54" i="1"/>
  <c r="M54" i="1"/>
  <c r="L450" i="1"/>
  <c r="M450" i="1"/>
  <c r="L594" i="1"/>
  <c r="M594" i="1"/>
  <c r="L738" i="1"/>
  <c r="M738" i="1"/>
  <c r="L1026" i="1"/>
  <c r="M1026" i="1"/>
  <c r="L1170" i="1"/>
  <c r="M1170" i="1"/>
  <c r="L1986" i="1"/>
  <c r="M1986" i="1"/>
  <c r="L2070" i="1"/>
  <c r="M2070" i="1"/>
  <c r="L2049" i="1"/>
  <c r="M2049" i="1"/>
  <c r="L2193" i="1"/>
  <c r="M2193" i="1"/>
  <c r="L2337" i="1"/>
  <c r="M2337" i="1"/>
  <c r="AE2170" i="1"/>
  <c r="AE2314" i="1"/>
  <c r="L1597" i="1"/>
  <c r="M1597" i="1"/>
  <c r="M1598" i="1" s="1"/>
  <c r="L1765" i="1"/>
  <c r="M1765" i="1"/>
  <c r="AE2168" i="1"/>
  <c r="AE2312" i="1"/>
  <c r="L1945" i="1"/>
  <c r="M1945" i="1"/>
  <c r="L2113" i="1"/>
  <c r="M2113" i="1"/>
  <c r="L2269" i="1"/>
  <c r="M2269" i="1"/>
  <c r="M97" i="1"/>
  <c r="M241" i="1"/>
  <c r="M1166" i="1"/>
  <c r="M1298" i="1"/>
  <c r="M1430" i="1"/>
  <c r="M1574" i="1"/>
  <c r="M91" i="1"/>
  <c r="M235" i="1"/>
  <c r="M379" i="1"/>
  <c r="M511" i="1"/>
  <c r="M643" i="1"/>
  <c r="M787" i="1"/>
  <c r="M1634" i="1"/>
  <c r="M1778" i="1"/>
  <c r="M1910" i="1"/>
  <c r="M2042" i="1"/>
  <c r="M2186" i="1"/>
  <c r="M2318" i="1"/>
  <c r="M1087" i="1"/>
  <c r="M1207" i="1"/>
  <c r="M1351" i="1"/>
  <c r="M1627" i="1"/>
  <c r="M1771" i="1"/>
  <c r="M1915" i="1"/>
  <c r="M2059" i="1"/>
  <c r="M165" i="1"/>
  <c r="M369" i="1"/>
  <c r="M585" i="1"/>
  <c r="M397" i="1"/>
  <c r="M2311" i="1"/>
  <c r="M1976" i="1"/>
  <c r="M2228" i="1"/>
  <c r="M813" i="1"/>
  <c r="M1101" i="1"/>
  <c r="M865" i="1"/>
  <c r="M1417" i="1"/>
  <c r="M1825" i="1"/>
  <c r="M294" i="1"/>
  <c r="M538" i="1"/>
  <c r="M1462" i="1"/>
  <c r="M2133" i="1"/>
  <c r="M442" i="1"/>
  <c r="M778" i="1"/>
  <c r="M324" i="1"/>
  <c r="M2197" i="1"/>
  <c r="M65" i="1"/>
  <c r="M1182" i="1"/>
  <c r="M1830" i="1"/>
  <c r="M2183" i="1"/>
  <c r="L203" i="1"/>
  <c r="M203" i="1"/>
  <c r="L1698" i="1"/>
  <c r="M1698" i="1"/>
  <c r="L779" i="1"/>
  <c r="M779" i="1"/>
  <c r="L1103" i="1"/>
  <c r="M1103" i="1"/>
  <c r="L1786" i="1"/>
  <c r="M1786" i="1"/>
  <c r="L2111" i="1"/>
  <c r="M2111" i="1"/>
  <c r="L2404" i="1"/>
  <c r="M2404" i="1"/>
  <c r="L1125" i="1"/>
  <c r="M1125" i="1"/>
  <c r="L1705" i="1"/>
  <c r="M1705" i="1"/>
  <c r="M1354" i="1"/>
  <c r="L371" i="1"/>
  <c r="M371" i="1"/>
  <c r="L1854" i="1"/>
  <c r="M1854" i="1"/>
  <c r="L1079" i="1"/>
  <c r="M1079" i="1"/>
  <c r="L1654" i="1"/>
  <c r="M1654" i="1"/>
  <c r="L1979" i="1"/>
  <c r="M1979" i="1"/>
  <c r="L2148" i="1"/>
  <c r="M2148" i="1"/>
  <c r="L1984" i="1"/>
  <c r="M1984" i="1"/>
  <c r="L705" i="1"/>
  <c r="M705" i="1"/>
  <c r="L1713" i="1"/>
  <c r="M1713" i="1"/>
  <c r="L366" i="1"/>
  <c r="M366" i="1"/>
  <c r="L2410" i="1"/>
  <c r="M2410" i="1"/>
  <c r="L325" i="1"/>
  <c r="M325" i="1"/>
  <c r="L901" i="1"/>
  <c r="M901" i="1"/>
  <c r="L2264" i="1"/>
  <c r="M2264" i="1"/>
  <c r="L2017" i="1"/>
  <c r="M2017" i="1"/>
  <c r="M681" i="1"/>
  <c r="L383" i="1"/>
  <c r="M383" i="1"/>
  <c r="L803" i="1"/>
  <c r="M803" i="1"/>
  <c r="L1090" i="1"/>
  <c r="M1090" i="1"/>
  <c r="L1954" i="1"/>
  <c r="M1954" i="1"/>
  <c r="L1728" i="1"/>
  <c r="M1728" i="1"/>
  <c r="L2140" i="1"/>
  <c r="M2140" i="1"/>
  <c r="L2399" i="1"/>
  <c r="M2399" i="1"/>
  <c r="L1437" i="1"/>
  <c r="M1437" i="1"/>
  <c r="L954" i="1"/>
  <c r="M954" i="1"/>
  <c r="M1434" i="1"/>
  <c r="L609" i="1"/>
  <c r="M609" i="1"/>
  <c r="L1338" i="1"/>
  <c r="M1338" i="1"/>
  <c r="L982" i="1"/>
  <c r="M982" i="1"/>
  <c r="L2215" i="1"/>
  <c r="M2215" i="1"/>
  <c r="L2002" i="1"/>
  <c r="M2002" i="1"/>
  <c r="L1776" i="1"/>
  <c r="M1776" i="1"/>
  <c r="L765" i="1"/>
  <c r="M765" i="1"/>
  <c r="L1629" i="1"/>
  <c r="M1629" i="1"/>
  <c r="L858" i="1"/>
  <c r="M858" i="1"/>
  <c r="AE2158" i="1"/>
  <c r="L47" i="1"/>
  <c r="M47" i="1"/>
  <c r="L198" i="1"/>
  <c r="M198" i="1"/>
  <c r="L342" i="1"/>
  <c r="M342" i="1"/>
  <c r="L357" i="1"/>
  <c r="M357" i="1"/>
  <c r="L167" i="1"/>
  <c r="M167" i="1"/>
  <c r="L323" i="1"/>
  <c r="M323" i="1"/>
  <c r="L467" i="1"/>
  <c r="M467" i="1"/>
  <c r="L623" i="1"/>
  <c r="M623" i="1"/>
  <c r="L1374" i="1"/>
  <c r="M1374" i="1"/>
  <c r="L1518" i="1"/>
  <c r="M1518" i="1"/>
  <c r="L1662" i="1"/>
  <c r="M1662" i="1"/>
  <c r="L1806" i="1"/>
  <c r="M1806" i="1"/>
  <c r="L1950" i="1"/>
  <c r="M1950" i="1"/>
  <c r="L718" i="1"/>
  <c r="M718" i="1"/>
  <c r="L1018" i="1"/>
  <c r="M1018" i="1"/>
  <c r="L743" i="1"/>
  <c r="M743" i="1"/>
  <c r="L887" i="1"/>
  <c r="M887" i="1"/>
  <c r="L1031" i="1"/>
  <c r="M1031" i="1"/>
  <c r="L1187" i="1"/>
  <c r="M1187" i="1"/>
  <c r="L1343" i="1"/>
  <c r="M1343" i="1"/>
  <c r="L1620" i="1"/>
  <c r="M1620" i="1"/>
  <c r="L2251" i="1"/>
  <c r="M2251" i="1"/>
  <c r="L2395" i="1"/>
  <c r="M2395" i="1"/>
  <c r="L1174" i="1"/>
  <c r="M1174" i="1"/>
  <c r="L1318" i="1"/>
  <c r="M1318" i="1"/>
  <c r="L1606" i="1"/>
  <c r="M1606" i="1"/>
  <c r="L1750" i="1"/>
  <c r="M1750" i="1"/>
  <c r="L1894" i="1"/>
  <c r="M1894" i="1"/>
  <c r="L2038" i="1"/>
  <c r="M2038" i="1"/>
  <c r="L1643" i="1"/>
  <c r="M1643" i="1"/>
  <c r="L1931" i="1"/>
  <c r="M1931" i="1"/>
  <c r="L2075" i="1"/>
  <c r="M2075" i="1"/>
  <c r="L2219" i="1"/>
  <c r="M2219" i="1"/>
  <c r="L1668" i="1"/>
  <c r="M1668" i="1"/>
  <c r="L1956" i="1"/>
  <c r="M1956" i="1"/>
  <c r="L2100" i="1"/>
  <c r="L2244" i="1"/>
  <c r="M2244" i="1"/>
  <c r="L2400" i="1"/>
  <c r="M2400" i="1"/>
  <c r="L1936" i="1"/>
  <c r="M1936" i="1"/>
  <c r="L2080" i="1"/>
  <c r="M2080" i="1"/>
  <c r="L2224" i="1"/>
  <c r="M2224" i="1"/>
  <c r="L2368" i="1"/>
  <c r="M2368" i="1"/>
  <c r="L2339" i="1"/>
  <c r="M2339" i="1"/>
  <c r="L801" i="1"/>
  <c r="M801" i="1"/>
  <c r="L1665" i="1"/>
  <c r="M1665" i="1"/>
  <c r="L1809" i="1"/>
  <c r="M1809" i="1"/>
  <c r="L1953" i="1"/>
  <c r="M1953" i="1"/>
  <c r="L66" i="1"/>
  <c r="M66" i="1"/>
  <c r="L462" i="1"/>
  <c r="M462" i="1"/>
  <c r="L606" i="1"/>
  <c r="M606" i="1"/>
  <c r="L750" i="1"/>
  <c r="M750" i="1"/>
  <c r="L894" i="1"/>
  <c r="M894" i="1"/>
  <c r="L1038" i="1"/>
  <c r="M1038" i="1"/>
  <c r="L1998" i="1"/>
  <c r="M1998" i="1"/>
  <c r="L2082" i="1"/>
  <c r="M2082" i="1"/>
  <c r="L2061" i="1"/>
  <c r="M2061" i="1"/>
  <c r="L2205" i="1"/>
  <c r="M2205" i="1"/>
  <c r="L2349" i="1"/>
  <c r="M2349" i="1"/>
  <c r="L10" i="1"/>
  <c r="M10" i="1"/>
  <c r="L154" i="1"/>
  <c r="M154" i="1"/>
  <c r="L226" i="1"/>
  <c r="M226" i="1"/>
  <c r="L370" i="1"/>
  <c r="M370" i="1"/>
  <c r="L514" i="1"/>
  <c r="M514" i="1"/>
  <c r="L658" i="1"/>
  <c r="M658" i="1"/>
  <c r="L2098" i="1"/>
  <c r="M2098" i="1"/>
  <c r="L2170" i="1"/>
  <c r="M2170" i="1"/>
  <c r="L2242" i="1"/>
  <c r="M2242" i="1"/>
  <c r="L2314" i="1"/>
  <c r="M2314" i="1"/>
  <c r="L2386" i="1"/>
  <c r="M2386" i="1"/>
  <c r="L517" i="1"/>
  <c r="M517" i="1"/>
  <c r="L661" i="1"/>
  <c r="M661" i="1"/>
  <c r="L805" i="1"/>
  <c r="M805" i="1"/>
  <c r="L949" i="1"/>
  <c r="M949" i="1"/>
  <c r="L1021" i="1"/>
  <c r="M1021" i="1"/>
  <c r="L1093" i="1"/>
  <c r="M1093" i="1"/>
  <c r="L1165" i="1"/>
  <c r="M1165" i="1"/>
  <c r="L1237" i="1"/>
  <c r="M1237" i="1"/>
  <c r="L1309" i="1"/>
  <c r="M1309" i="1"/>
  <c r="L1381" i="1"/>
  <c r="M1381" i="1"/>
  <c r="L1453" i="1"/>
  <c r="M1453" i="1"/>
  <c r="L1525" i="1"/>
  <c r="M1525" i="1"/>
  <c r="L1777" i="1"/>
  <c r="M1777" i="1"/>
  <c r="M88" i="1"/>
  <c r="L519" i="1"/>
  <c r="M519" i="1"/>
  <c r="L113" i="1"/>
  <c r="M113" i="1"/>
  <c r="L185" i="1"/>
  <c r="M185" i="1"/>
  <c r="L257" i="1"/>
  <c r="M257" i="1"/>
  <c r="L329" i="1"/>
  <c r="M329" i="1"/>
  <c r="L473" i="1"/>
  <c r="M473" i="1"/>
  <c r="L2168" i="1"/>
  <c r="M2168" i="1"/>
  <c r="L2312" i="1"/>
  <c r="M2312" i="1"/>
  <c r="Z2159" i="1"/>
  <c r="L1957" i="1"/>
  <c r="M1957" i="1"/>
  <c r="L2125" i="1"/>
  <c r="M2125" i="1"/>
  <c r="L2293" i="1"/>
  <c r="M2293" i="1"/>
  <c r="M109" i="1"/>
  <c r="M253" i="1"/>
  <c r="M1178" i="1"/>
  <c r="M1310" i="1"/>
  <c r="M1442" i="1"/>
  <c r="M1586" i="1"/>
  <c r="M103" i="1"/>
  <c r="M247" i="1"/>
  <c r="M391" i="1"/>
  <c r="M523" i="1"/>
  <c r="M655" i="1"/>
  <c r="M799" i="1"/>
  <c r="M931" i="1"/>
  <c r="M1646" i="1"/>
  <c r="M1922" i="1"/>
  <c r="M2054" i="1"/>
  <c r="M2198" i="1"/>
  <c r="M2330" i="1"/>
  <c r="M1219" i="1"/>
  <c r="M1363" i="1"/>
  <c r="M1495" i="1"/>
  <c r="M1639" i="1"/>
  <c r="M1783" i="1"/>
  <c r="M1927" i="1"/>
  <c r="M2071" i="1"/>
  <c r="M177" i="1"/>
  <c r="M381" i="1"/>
  <c r="M621" i="1"/>
  <c r="M433" i="1"/>
  <c r="M2323" i="1"/>
  <c r="M1988" i="1"/>
  <c r="M2240" i="1"/>
  <c r="M825" i="1"/>
  <c r="M1113" i="1"/>
  <c r="M1425" i="1"/>
  <c r="M457" i="1"/>
  <c r="M877" i="1"/>
  <c r="M1429" i="1"/>
  <c r="M1837" i="1"/>
  <c r="M586" i="1"/>
  <c r="M2145" i="1"/>
  <c r="M886" i="1"/>
  <c r="M826" i="1"/>
  <c r="M209" i="1"/>
  <c r="M1206" i="1"/>
  <c r="M1499" i="1"/>
  <c r="M2328" i="1"/>
  <c r="L659" i="1"/>
  <c r="M659" i="1"/>
  <c r="L898" i="1"/>
  <c r="M898" i="1"/>
  <c r="L2287" i="1"/>
  <c r="M2287" i="1"/>
  <c r="L1930" i="1"/>
  <c r="M1930" i="1"/>
  <c r="L2255" i="1"/>
  <c r="M2255" i="1"/>
  <c r="L2260" i="1"/>
  <c r="M2260" i="1"/>
  <c r="L498" i="1"/>
  <c r="M498" i="1"/>
  <c r="L1074" i="1"/>
  <c r="M1074" i="1"/>
  <c r="L2097" i="1"/>
  <c r="M2097" i="1"/>
  <c r="L549" i="1"/>
  <c r="M549" i="1"/>
  <c r="L1710" i="1"/>
  <c r="M1710" i="1"/>
  <c r="L935" i="1"/>
  <c r="M935" i="1"/>
  <c r="L1366" i="1"/>
  <c r="M1366" i="1"/>
  <c r="L1835" i="1"/>
  <c r="M1835" i="1"/>
  <c r="L2292" i="1"/>
  <c r="M2292" i="1"/>
  <c r="L2128" i="1"/>
  <c r="M2128" i="1"/>
  <c r="L849" i="1"/>
  <c r="M849" i="1"/>
  <c r="L654" i="1"/>
  <c r="M654" i="1"/>
  <c r="L685" i="1"/>
  <c r="M685" i="1"/>
  <c r="L1333" i="1"/>
  <c r="M1333" i="1"/>
  <c r="L353" i="1"/>
  <c r="M353" i="1"/>
  <c r="L102" i="1"/>
  <c r="M102" i="1"/>
  <c r="L239" i="1"/>
  <c r="M239" i="1"/>
  <c r="L1378" i="1"/>
  <c r="M1378" i="1"/>
  <c r="L1991" i="1"/>
  <c r="M1991" i="1"/>
  <c r="L1725" i="1"/>
  <c r="M1725" i="1"/>
  <c r="L522" i="1"/>
  <c r="M522" i="1"/>
  <c r="L321" i="1"/>
  <c r="M321" i="1"/>
  <c r="L131" i="1"/>
  <c r="M131" i="1"/>
  <c r="L587" i="1"/>
  <c r="M587" i="1"/>
  <c r="L1914" i="1"/>
  <c r="M1914" i="1"/>
  <c r="L1151" i="1"/>
  <c r="M1151" i="1"/>
  <c r="L1138" i="1"/>
  <c r="M1138" i="1"/>
  <c r="L1570" i="1"/>
  <c r="M1570" i="1"/>
  <c r="L1463" i="1"/>
  <c r="M1463" i="1"/>
  <c r="L1920" i="1"/>
  <c r="M1920" i="1"/>
  <c r="L9" i="1"/>
  <c r="M9" i="1"/>
  <c r="L1773" i="1"/>
  <c r="M1773" i="1"/>
  <c r="L1002" i="1"/>
  <c r="M1002" i="1"/>
  <c r="L2025" i="1"/>
  <c r="M2025" i="1"/>
  <c r="L2313" i="1"/>
  <c r="M2313" i="1"/>
  <c r="L59" i="1"/>
  <c r="M59" i="1"/>
  <c r="L210" i="1"/>
  <c r="M210" i="1"/>
  <c r="L354" i="1"/>
  <c r="M354" i="1"/>
  <c r="L179" i="1"/>
  <c r="M179" i="1"/>
  <c r="L335" i="1"/>
  <c r="M335" i="1"/>
  <c r="L479" i="1"/>
  <c r="M479" i="1"/>
  <c r="L635" i="1"/>
  <c r="M635" i="1"/>
  <c r="L1386" i="1"/>
  <c r="M1386" i="1"/>
  <c r="L1530" i="1"/>
  <c r="M1530" i="1"/>
  <c r="L1674" i="1"/>
  <c r="M1674" i="1"/>
  <c r="L1962" i="1"/>
  <c r="M1962" i="1"/>
  <c r="L1030" i="1"/>
  <c r="M1030" i="1"/>
  <c r="L755" i="1"/>
  <c r="M755" i="1"/>
  <c r="L899" i="1"/>
  <c r="M899" i="1"/>
  <c r="L1043" i="1"/>
  <c r="M1043" i="1"/>
  <c r="L1199" i="1"/>
  <c r="M1199" i="1"/>
  <c r="L1355" i="1"/>
  <c r="M1355" i="1"/>
  <c r="L1632" i="1"/>
  <c r="M1632" i="1"/>
  <c r="L2119" i="1"/>
  <c r="M2119" i="1"/>
  <c r="L2263" i="1"/>
  <c r="M2263" i="1"/>
  <c r="L2407" i="1"/>
  <c r="M2407" i="1"/>
  <c r="L1186" i="1"/>
  <c r="M1186" i="1"/>
  <c r="L1330" i="1"/>
  <c r="M1330" i="1"/>
  <c r="L1474" i="1"/>
  <c r="M1474" i="1"/>
  <c r="L1618" i="1"/>
  <c r="L1906" i="1"/>
  <c r="M1906" i="1"/>
  <c r="L2050" i="1"/>
  <c r="M2050" i="1"/>
  <c r="L1511" i="1"/>
  <c r="M1511" i="1"/>
  <c r="L1655" i="1"/>
  <c r="M1655" i="1"/>
  <c r="L1799" i="1"/>
  <c r="M1799" i="1"/>
  <c r="L1943" i="1"/>
  <c r="M1943" i="1"/>
  <c r="L2087" i="1"/>
  <c r="M2087" i="1"/>
  <c r="L2231" i="1"/>
  <c r="M2231" i="1"/>
  <c r="L1824" i="1"/>
  <c r="M1824" i="1"/>
  <c r="L1968" i="1"/>
  <c r="M1968" i="1"/>
  <c r="L2112" i="1"/>
  <c r="M2112" i="1"/>
  <c r="L2256" i="1"/>
  <c r="M2256" i="1"/>
  <c r="L2412" i="1"/>
  <c r="M2412" i="1"/>
  <c r="L1948" i="1"/>
  <c r="M1948" i="1"/>
  <c r="L2092" i="1"/>
  <c r="M2092" i="1"/>
  <c r="L2236" i="1"/>
  <c r="M2236" i="1"/>
  <c r="L2380" i="1"/>
  <c r="M2380" i="1"/>
  <c r="L2351" i="1"/>
  <c r="L57" i="1"/>
  <c r="M57" i="1"/>
  <c r="L1677" i="1"/>
  <c r="M1677" i="1"/>
  <c r="L1821" i="1"/>
  <c r="M1821" i="1"/>
  <c r="L1965" i="1"/>
  <c r="M1965" i="1"/>
  <c r="L78" i="1"/>
  <c r="M78" i="1"/>
  <c r="L474" i="1"/>
  <c r="M474" i="1"/>
  <c r="L618" i="1"/>
  <c r="M618" i="1"/>
  <c r="L762" i="1"/>
  <c r="M762" i="1"/>
  <c r="L1050" i="1"/>
  <c r="M1050" i="1"/>
  <c r="L1194" i="1"/>
  <c r="M1194" i="1"/>
  <c r="L2094" i="1"/>
  <c r="M2094" i="1"/>
  <c r="L2073" i="1"/>
  <c r="M2073" i="1"/>
  <c r="L2217" i="1"/>
  <c r="M2217" i="1"/>
  <c r="L2361" i="1"/>
  <c r="M2361" i="1"/>
  <c r="L1609" i="1"/>
  <c r="M1609" i="1"/>
  <c r="L1789" i="1"/>
  <c r="M1789" i="1"/>
  <c r="AE2197" i="1"/>
  <c r="L2425" i="1"/>
  <c r="M2425" i="1"/>
  <c r="M2426" i="1" s="1"/>
  <c r="L1969" i="1"/>
  <c r="M1969" i="1"/>
  <c r="L2137" i="1"/>
  <c r="M2137" i="1"/>
  <c r="L2305" i="1"/>
  <c r="M2305" i="1"/>
  <c r="N519" i="1"/>
  <c r="M121" i="1"/>
  <c r="M265" i="1"/>
  <c r="M1190" i="1"/>
  <c r="M1322" i="1"/>
  <c r="M1454" i="1"/>
  <c r="M115" i="1"/>
  <c r="M259" i="1"/>
  <c r="M403" i="1"/>
  <c r="M535" i="1"/>
  <c r="M667" i="1"/>
  <c r="M811" i="1"/>
  <c r="M943" i="1"/>
  <c r="M1658" i="1"/>
  <c r="M1790" i="1"/>
  <c r="M1934" i="1"/>
  <c r="M2066" i="1"/>
  <c r="M2210" i="1"/>
  <c r="M2342" i="1"/>
  <c r="M1099" i="1"/>
  <c r="M1231" i="1"/>
  <c r="M1375" i="1"/>
  <c r="M1507" i="1"/>
  <c r="M1651" i="1"/>
  <c r="M1795" i="1"/>
  <c r="M1939" i="1"/>
  <c r="M2095" i="1"/>
  <c r="M189" i="1"/>
  <c r="M393" i="1"/>
  <c r="M645" i="1"/>
  <c r="M445" i="1"/>
  <c r="M2335" i="1"/>
  <c r="M837" i="1"/>
  <c r="M1149" i="1"/>
  <c r="M1473" i="1"/>
  <c r="M469" i="1"/>
  <c r="M1441" i="1"/>
  <c r="M402" i="1"/>
  <c r="M634" i="1"/>
  <c r="M1510" i="1"/>
  <c r="M2265" i="1"/>
  <c r="M934" i="1"/>
  <c r="M874" i="1"/>
  <c r="M2209" i="1"/>
  <c r="M221" i="1"/>
  <c r="M1218" i="1"/>
  <c r="M1571" i="1"/>
  <c r="M2340" i="1"/>
  <c r="L278" i="1"/>
  <c r="N278" i="1"/>
  <c r="N1392" i="1"/>
  <c r="L98" i="1"/>
  <c r="N98" i="1"/>
  <c r="L242" i="1"/>
  <c r="N242" i="1"/>
  <c r="L386" i="1"/>
  <c r="N386" i="1"/>
  <c r="L530" i="1"/>
  <c r="N530" i="1"/>
  <c r="L674" i="1"/>
  <c r="N674" i="1"/>
  <c r="L76" i="1"/>
  <c r="N76" i="1"/>
  <c r="L220" i="1"/>
  <c r="N220" i="1"/>
  <c r="L376" i="1"/>
  <c r="N376" i="1"/>
  <c r="L532" i="1"/>
  <c r="N532" i="1"/>
  <c r="L868" i="1"/>
  <c r="N868" i="1"/>
  <c r="L843" i="1"/>
  <c r="N843" i="1"/>
  <c r="L987" i="1"/>
  <c r="N987" i="1"/>
  <c r="L1131" i="1"/>
  <c r="N1131" i="1"/>
  <c r="L1275" i="1"/>
  <c r="N1275" i="1"/>
  <c r="L1443" i="1"/>
  <c r="N1443" i="1"/>
  <c r="L1599" i="1"/>
  <c r="N1599" i="1"/>
  <c r="L1743" i="1"/>
  <c r="N1743" i="1"/>
  <c r="L952" i="1"/>
  <c r="N952" i="1"/>
  <c r="L1096" i="1"/>
  <c r="N1096" i="1"/>
  <c r="L1240" i="1"/>
  <c r="N1240" i="1"/>
  <c r="L1384" i="1"/>
  <c r="N1384" i="1"/>
  <c r="L1528" i="1"/>
  <c r="N1528" i="1"/>
  <c r="L1696" i="1"/>
  <c r="N1696" i="1"/>
  <c r="L1852" i="1"/>
  <c r="N1852" i="1"/>
  <c r="L780" i="1"/>
  <c r="N780" i="1"/>
  <c r="L924" i="1"/>
  <c r="N924" i="1"/>
  <c r="L1068" i="1"/>
  <c r="N1068" i="1"/>
  <c r="L1212" i="1"/>
  <c r="N1212" i="1"/>
  <c r="L1356" i="1"/>
  <c r="N1356" i="1"/>
  <c r="L1500" i="1"/>
  <c r="N1500" i="1"/>
  <c r="L1899" i="1"/>
  <c r="N1899" i="1"/>
  <c r="L2043" i="1"/>
  <c r="N2043" i="1"/>
  <c r="L830" i="1"/>
  <c r="N830" i="1"/>
  <c r="L974" i="1"/>
  <c r="N974" i="1"/>
  <c r="L2235" i="1"/>
  <c r="N2235" i="1"/>
  <c r="L2379" i="1"/>
  <c r="N2379" i="1"/>
  <c r="L2250" i="1"/>
  <c r="N2250" i="1"/>
  <c r="L2394" i="1"/>
  <c r="N2394" i="1"/>
  <c r="L272" i="1"/>
  <c r="N272" i="1"/>
  <c r="L416" i="1"/>
  <c r="N416" i="1"/>
  <c r="L560" i="1"/>
  <c r="N560" i="1"/>
  <c r="L704" i="1"/>
  <c r="N704" i="1"/>
  <c r="L848" i="1"/>
  <c r="N848" i="1"/>
  <c r="L992" i="1"/>
  <c r="N992" i="1"/>
  <c r="L1136" i="1"/>
  <c r="N1136" i="1"/>
  <c r="L1280" i="1"/>
  <c r="N1280" i="1"/>
  <c r="L1424" i="1"/>
  <c r="N1424" i="1"/>
  <c r="L1568" i="1"/>
  <c r="N1568" i="1"/>
  <c r="L1712" i="1"/>
  <c r="N1712" i="1"/>
  <c r="L1856" i="1"/>
  <c r="N1856" i="1"/>
  <c r="L432" i="1"/>
  <c r="N432" i="1"/>
  <c r="L504" i="1"/>
  <c r="N504" i="1"/>
  <c r="L576" i="1"/>
  <c r="N576" i="1"/>
  <c r="L27" i="1"/>
  <c r="N27" i="1"/>
  <c r="L99" i="1"/>
  <c r="N99" i="1"/>
  <c r="L171" i="1"/>
  <c r="N171" i="1"/>
  <c r="L243" i="1"/>
  <c r="N243" i="1"/>
  <c r="L315" i="1"/>
  <c r="N315" i="1"/>
  <c r="L387" i="1"/>
  <c r="N387" i="1"/>
  <c r="L459" i="1"/>
  <c r="N459" i="1"/>
  <c r="L531" i="1"/>
  <c r="N531" i="1"/>
  <c r="L603" i="1"/>
  <c r="N603" i="1"/>
  <c r="L675" i="1"/>
  <c r="N675" i="1"/>
  <c r="L747" i="1"/>
  <c r="N747" i="1"/>
  <c r="L819" i="1"/>
  <c r="N819" i="1"/>
  <c r="L2187" i="1"/>
  <c r="N2187" i="1"/>
  <c r="L629" i="1"/>
  <c r="N629" i="1"/>
  <c r="L701" i="1"/>
  <c r="N701" i="1"/>
  <c r="L773" i="1"/>
  <c r="N773" i="1"/>
  <c r="L845" i="1"/>
  <c r="N845" i="1"/>
  <c r="L917" i="1"/>
  <c r="N917" i="1"/>
  <c r="L989" i="1"/>
  <c r="N989" i="1"/>
  <c r="L1061" i="1"/>
  <c r="N1061" i="1"/>
  <c r="L1133" i="1"/>
  <c r="N1133" i="1"/>
  <c r="L1205" i="1"/>
  <c r="N1205" i="1"/>
  <c r="L1277" i="1"/>
  <c r="N1277" i="1"/>
  <c r="L1349" i="1"/>
  <c r="N1349" i="1"/>
  <c r="L1421" i="1"/>
  <c r="N1421" i="1"/>
  <c r="L1493" i="1"/>
  <c r="N1493" i="1"/>
  <c r="L1565" i="1"/>
  <c r="N1565" i="1"/>
  <c r="L1637" i="1"/>
  <c r="N1637" i="1"/>
  <c r="L1709" i="1"/>
  <c r="N1709" i="1"/>
  <c r="L1781" i="1"/>
  <c r="N1781" i="1"/>
  <c r="L1853" i="1"/>
  <c r="N1853" i="1"/>
  <c r="L1925" i="1"/>
  <c r="N1925" i="1"/>
  <c r="L1997" i="1"/>
  <c r="N1997" i="1"/>
  <c r="L2069" i="1"/>
  <c r="N2069" i="1"/>
  <c r="L2153" i="1"/>
  <c r="N2153" i="1"/>
  <c r="L2237" i="1"/>
  <c r="N2237" i="1"/>
  <c r="L2309" i="1"/>
  <c r="N2309" i="1"/>
  <c r="L2381" i="1"/>
  <c r="N2381" i="1"/>
  <c r="N324" i="1"/>
  <c r="L110" i="1"/>
  <c r="N110" i="1"/>
  <c r="L398" i="1"/>
  <c r="N398" i="1"/>
  <c r="L686" i="1"/>
  <c r="N686" i="1"/>
  <c r="L244" i="1"/>
  <c r="N244" i="1"/>
  <c r="L544" i="1"/>
  <c r="N544" i="1"/>
  <c r="L880" i="1"/>
  <c r="N880" i="1"/>
  <c r="L999" i="1"/>
  <c r="N999" i="1"/>
  <c r="L1287" i="1"/>
  <c r="N1287" i="1"/>
  <c r="L1611" i="1"/>
  <c r="N1611" i="1"/>
  <c r="L964" i="1"/>
  <c r="N964" i="1"/>
  <c r="L1252" i="1"/>
  <c r="N1252" i="1"/>
  <c r="L1540" i="1"/>
  <c r="N1540" i="1"/>
  <c r="L1864" i="1"/>
  <c r="N1864" i="1"/>
  <c r="L936" i="1"/>
  <c r="N936" i="1"/>
  <c r="L1224" i="1"/>
  <c r="N1224" i="1"/>
  <c r="L1512" i="1"/>
  <c r="N1512" i="1"/>
  <c r="L1070" i="1"/>
  <c r="N1070" i="1"/>
  <c r="L1911" i="1"/>
  <c r="N1911" i="1"/>
  <c r="L12" i="1"/>
  <c r="N12" i="1"/>
  <c r="L986" i="1"/>
  <c r="N986" i="1"/>
  <c r="L2391" i="1"/>
  <c r="N2391" i="1"/>
  <c r="L2262" i="1"/>
  <c r="N2262" i="1"/>
  <c r="L140" i="1"/>
  <c r="N140" i="1"/>
  <c r="L428" i="1"/>
  <c r="N428" i="1"/>
  <c r="L716" i="1"/>
  <c r="N716" i="1"/>
  <c r="L1004" i="1"/>
  <c r="N1004" i="1"/>
  <c r="L1724" i="1"/>
  <c r="N1724" i="1"/>
  <c r="L288" i="1"/>
  <c r="N288" i="1"/>
  <c r="L360" i="1"/>
  <c r="N360" i="1"/>
  <c r="L660" i="1"/>
  <c r="N660" i="1"/>
  <c r="N38" i="1"/>
  <c r="N2008" i="1"/>
  <c r="AE2243" i="1"/>
  <c r="N2243" i="1"/>
  <c r="AE2387" i="1"/>
  <c r="N2387" i="1"/>
  <c r="AE2270" i="1"/>
  <c r="N2270" i="1"/>
  <c r="N2414" i="1"/>
  <c r="N477" i="1"/>
  <c r="N621" i="1"/>
  <c r="N765" i="1"/>
  <c r="N909" i="1"/>
  <c r="N1053" i="1"/>
  <c r="N1197" i="1"/>
  <c r="N1341" i="1"/>
  <c r="N1485" i="1"/>
  <c r="N1629" i="1"/>
  <c r="N1773" i="1"/>
  <c r="N1917" i="1"/>
  <c r="N2061" i="1"/>
  <c r="AE2205" i="1"/>
  <c r="N2205" i="1"/>
  <c r="AE2349" i="1"/>
  <c r="N2349" i="1"/>
  <c r="N42" i="1"/>
  <c r="N186" i="1"/>
  <c r="N330" i="1"/>
  <c r="N474" i="1"/>
  <c r="N82" i="1"/>
  <c r="N696" i="1"/>
  <c r="N128" i="1"/>
  <c r="L36" i="1"/>
  <c r="N36" i="1"/>
  <c r="L254" i="1"/>
  <c r="N254" i="1"/>
  <c r="L542" i="1"/>
  <c r="N542" i="1"/>
  <c r="L88" i="1"/>
  <c r="N88" i="1"/>
  <c r="L400" i="1"/>
  <c r="N400" i="1"/>
  <c r="L712" i="1"/>
  <c r="N712" i="1"/>
  <c r="L855" i="1"/>
  <c r="N855" i="1"/>
  <c r="L1143" i="1"/>
  <c r="N1143" i="1"/>
  <c r="L1455" i="1"/>
  <c r="N1455" i="1"/>
  <c r="L1755" i="1"/>
  <c r="N1755" i="1"/>
  <c r="L1108" i="1"/>
  <c r="N1108" i="1"/>
  <c r="L1396" i="1"/>
  <c r="N1396" i="1"/>
  <c r="L1720" i="1"/>
  <c r="N1720" i="1"/>
  <c r="L792" i="1"/>
  <c r="N792" i="1"/>
  <c r="L1080" i="1"/>
  <c r="N1080" i="1"/>
  <c r="L1368" i="1"/>
  <c r="N1368" i="1"/>
  <c r="L2055" i="1"/>
  <c r="N2055" i="1"/>
  <c r="L842" i="1"/>
  <c r="N842" i="1"/>
  <c r="L2247" i="1"/>
  <c r="N2247" i="1"/>
  <c r="L2406" i="1"/>
  <c r="N2406" i="1"/>
  <c r="L284" i="1"/>
  <c r="N284" i="1"/>
  <c r="L572" i="1"/>
  <c r="N572" i="1"/>
  <c r="L860" i="1"/>
  <c r="N860" i="1"/>
  <c r="L1148" i="1"/>
  <c r="N1148" i="1"/>
  <c r="L1292" i="1"/>
  <c r="N1292" i="1"/>
  <c r="L1580" i="1"/>
  <c r="N1580" i="1"/>
  <c r="L48" i="1"/>
  <c r="N48" i="1"/>
  <c r="L122" i="1"/>
  <c r="N122" i="1"/>
  <c r="L266" i="1"/>
  <c r="N266" i="1"/>
  <c r="L410" i="1"/>
  <c r="N410" i="1"/>
  <c r="L554" i="1"/>
  <c r="N554" i="1"/>
  <c r="L698" i="1"/>
  <c r="N698" i="1"/>
  <c r="L100" i="1"/>
  <c r="N100" i="1"/>
  <c r="L256" i="1"/>
  <c r="N256" i="1"/>
  <c r="L412" i="1"/>
  <c r="N412" i="1"/>
  <c r="L556" i="1"/>
  <c r="N556" i="1"/>
  <c r="L724" i="1"/>
  <c r="N724" i="1"/>
  <c r="L892" i="1"/>
  <c r="N892" i="1"/>
  <c r="L867" i="1"/>
  <c r="N867" i="1"/>
  <c r="L1011" i="1"/>
  <c r="N1011" i="1"/>
  <c r="L1155" i="1"/>
  <c r="N1155" i="1"/>
  <c r="L1299" i="1"/>
  <c r="N1299" i="1"/>
  <c r="L1467" i="1"/>
  <c r="N1467" i="1"/>
  <c r="L1623" i="1"/>
  <c r="N1623" i="1"/>
  <c r="L1767" i="1"/>
  <c r="N1767" i="1"/>
  <c r="L976" i="1"/>
  <c r="N976" i="1"/>
  <c r="L1120" i="1"/>
  <c r="N1120" i="1"/>
  <c r="L1264" i="1"/>
  <c r="N1264" i="1"/>
  <c r="L1408" i="1"/>
  <c r="N1408" i="1"/>
  <c r="L1576" i="1"/>
  <c r="N1576" i="1"/>
  <c r="L1732" i="1"/>
  <c r="N1732" i="1"/>
  <c r="L1876" i="1"/>
  <c r="N1876" i="1"/>
  <c r="L804" i="1"/>
  <c r="N804" i="1"/>
  <c r="L948" i="1"/>
  <c r="N948" i="1"/>
  <c r="L1092" i="1"/>
  <c r="N1092" i="1"/>
  <c r="L1236" i="1"/>
  <c r="N1236" i="1"/>
  <c r="L1380" i="1"/>
  <c r="N1380" i="1"/>
  <c r="L1524" i="1"/>
  <c r="N1524" i="1"/>
  <c r="L1082" i="1"/>
  <c r="N1082" i="1"/>
  <c r="L1923" i="1"/>
  <c r="N1923" i="1"/>
  <c r="L2067" i="1"/>
  <c r="N2067" i="1"/>
  <c r="L24" i="1"/>
  <c r="N24" i="1"/>
  <c r="L854" i="1"/>
  <c r="N854" i="1"/>
  <c r="L998" i="1"/>
  <c r="N998" i="1"/>
  <c r="L2259" i="1"/>
  <c r="N2259" i="1"/>
  <c r="L2403" i="1"/>
  <c r="N2403" i="1"/>
  <c r="L2274" i="1"/>
  <c r="N2274" i="1"/>
  <c r="L2418" i="1"/>
  <c r="N2418" i="1"/>
  <c r="L152" i="1"/>
  <c r="N152" i="1"/>
  <c r="L296" i="1"/>
  <c r="N296" i="1"/>
  <c r="L440" i="1"/>
  <c r="N440" i="1"/>
  <c r="L584" i="1"/>
  <c r="N584" i="1"/>
  <c r="L728" i="1"/>
  <c r="N728" i="1"/>
  <c r="L872" i="1"/>
  <c r="N872" i="1"/>
  <c r="L1016" i="1"/>
  <c r="N1016" i="1"/>
  <c r="L1160" i="1"/>
  <c r="N1160" i="1"/>
  <c r="L1304" i="1"/>
  <c r="N1304" i="1"/>
  <c r="L1448" i="1"/>
  <c r="N1448" i="1"/>
  <c r="L1592" i="1"/>
  <c r="N1592" i="1"/>
  <c r="L1736" i="1"/>
  <c r="N1736" i="1"/>
  <c r="L444" i="1"/>
  <c r="N444" i="1"/>
  <c r="L516" i="1"/>
  <c r="N516" i="1"/>
  <c r="L588" i="1"/>
  <c r="N588" i="1"/>
  <c r="L39" i="1"/>
  <c r="N39" i="1"/>
  <c r="L111" i="1"/>
  <c r="N111" i="1"/>
  <c r="L183" i="1"/>
  <c r="N183" i="1"/>
  <c r="L255" i="1"/>
  <c r="N255" i="1"/>
  <c r="L327" i="1"/>
  <c r="N327" i="1"/>
  <c r="L399" i="1"/>
  <c r="N399" i="1"/>
  <c r="L471" i="1"/>
  <c r="N471" i="1"/>
  <c r="L543" i="1"/>
  <c r="N543" i="1"/>
  <c r="L615" i="1"/>
  <c r="N615" i="1"/>
  <c r="L687" i="1"/>
  <c r="N687" i="1"/>
  <c r="L759" i="1"/>
  <c r="N759" i="1"/>
  <c r="L1323" i="1"/>
  <c r="N1323" i="1"/>
  <c r="L2199" i="1"/>
  <c r="N2199" i="1"/>
  <c r="L641" i="1"/>
  <c r="N641" i="1"/>
  <c r="L713" i="1"/>
  <c r="N713" i="1"/>
  <c r="L785" i="1"/>
  <c r="N785" i="1"/>
  <c r="L857" i="1"/>
  <c r="N857" i="1"/>
  <c r="L929" i="1"/>
  <c r="N929" i="1"/>
  <c r="L1001" i="1"/>
  <c r="N1001" i="1"/>
  <c r="L1073" i="1"/>
  <c r="N1073" i="1"/>
  <c r="L1145" i="1"/>
  <c r="N1145" i="1"/>
  <c r="L1217" i="1"/>
  <c r="N1217" i="1"/>
  <c r="L1289" i="1"/>
  <c r="N1289" i="1"/>
  <c r="L1361" i="1"/>
  <c r="N1361" i="1"/>
  <c r="L1433" i="1"/>
  <c r="N1433" i="1"/>
  <c r="L1505" i="1"/>
  <c r="N1505" i="1"/>
  <c r="L1577" i="1"/>
  <c r="N1577" i="1"/>
  <c r="L1649" i="1"/>
  <c r="N1649" i="1"/>
  <c r="L1721" i="1"/>
  <c r="N1721" i="1"/>
  <c r="L1793" i="1"/>
  <c r="N1793" i="1"/>
  <c r="L1865" i="1"/>
  <c r="N1865" i="1"/>
  <c r="L1937" i="1"/>
  <c r="N1937" i="1"/>
  <c r="L2009" i="1"/>
  <c r="N2009" i="1"/>
  <c r="L2093" i="1"/>
  <c r="N2093" i="1"/>
  <c r="L2165" i="1"/>
  <c r="N2165" i="1"/>
  <c r="L2249" i="1"/>
  <c r="N2249" i="1"/>
  <c r="L2321" i="1"/>
  <c r="N2321" i="1"/>
  <c r="L2393" i="1"/>
  <c r="N2393" i="1"/>
  <c r="N50" i="1"/>
  <c r="N2020" i="1"/>
  <c r="AE2164" i="1"/>
  <c r="N2164" i="1"/>
  <c r="AE2308" i="1"/>
  <c r="N2308" i="1"/>
  <c r="N139" i="1"/>
  <c r="N283" i="1"/>
  <c r="N427" i="1"/>
  <c r="N23" i="1"/>
  <c r="N167" i="1"/>
  <c r="N311" i="1"/>
  <c r="N455" i="1"/>
  <c r="N599" i="1"/>
  <c r="N743" i="1"/>
  <c r="N887" i="1"/>
  <c r="N145" i="1"/>
  <c r="N289" i="1"/>
  <c r="N433" i="1"/>
  <c r="N577" i="1"/>
  <c r="N721" i="1"/>
  <c r="N865" i="1"/>
  <c r="N1031" i="1"/>
  <c r="N1884" i="1"/>
  <c r="N2028" i="1"/>
  <c r="AE2172" i="1"/>
  <c r="N2172" i="1"/>
  <c r="AE2316" i="1"/>
  <c r="N2316" i="1"/>
  <c r="N997" i="1"/>
  <c r="N1141" i="1"/>
  <c r="N1285" i="1"/>
  <c r="N631" i="1"/>
  <c r="N775" i="1"/>
  <c r="N919" i="1"/>
  <c r="N1063" i="1"/>
  <c r="N1207" i="1"/>
  <c r="N1351" i="1"/>
  <c r="N1495" i="1"/>
  <c r="N69" i="1"/>
  <c r="N213" i="1"/>
  <c r="N1579" i="1"/>
  <c r="N1723" i="1"/>
  <c r="N1867" i="1"/>
  <c r="N2011" i="1"/>
  <c r="N2155" i="1"/>
  <c r="AE2299" i="1"/>
  <c r="N2299" i="1"/>
  <c r="N1880" i="1"/>
  <c r="N147" i="1"/>
  <c r="N776" i="1"/>
  <c r="L112" i="1"/>
  <c r="N112" i="1"/>
  <c r="L1167" i="1"/>
  <c r="N1167" i="1"/>
  <c r="L180" i="1"/>
  <c r="N180" i="1"/>
  <c r="L452" i="1"/>
  <c r="N452" i="1"/>
  <c r="AE2176" i="1"/>
  <c r="N2176" i="1"/>
  <c r="L28" i="1"/>
  <c r="N28" i="1"/>
  <c r="L578" i="1"/>
  <c r="N578" i="1"/>
  <c r="L1035" i="1"/>
  <c r="N1035" i="1"/>
  <c r="L1000" i="1"/>
  <c r="N1000" i="1"/>
  <c r="L828" i="1"/>
  <c r="N828" i="1"/>
  <c r="L1404" i="1"/>
  <c r="N1404" i="1"/>
  <c r="L1022" i="1"/>
  <c r="N1022" i="1"/>
  <c r="L2298" i="1"/>
  <c r="N2298" i="1"/>
  <c r="L32" i="1"/>
  <c r="N32" i="1"/>
  <c r="L176" i="1"/>
  <c r="N176" i="1"/>
  <c r="L608" i="1"/>
  <c r="N608" i="1"/>
  <c r="L752" i="1"/>
  <c r="N752" i="1"/>
  <c r="L896" i="1"/>
  <c r="N896" i="1"/>
  <c r="L1040" i="1"/>
  <c r="N1040" i="1"/>
  <c r="L1184" i="1"/>
  <c r="N1184" i="1"/>
  <c r="L1328" i="1"/>
  <c r="N1328" i="1"/>
  <c r="L1472" i="1"/>
  <c r="N1472" i="1"/>
  <c r="L1616" i="1"/>
  <c r="N1616" i="1"/>
  <c r="L1760" i="1"/>
  <c r="N1760" i="1"/>
  <c r="L456" i="1"/>
  <c r="N456" i="1"/>
  <c r="L528" i="1"/>
  <c r="N528" i="1"/>
  <c r="L600" i="1"/>
  <c r="N600" i="1"/>
  <c r="L51" i="1"/>
  <c r="N51" i="1"/>
  <c r="L123" i="1"/>
  <c r="N123" i="1"/>
  <c r="L195" i="1"/>
  <c r="N195" i="1"/>
  <c r="L267" i="1"/>
  <c r="N267" i="1"/>
  <c r="L339" i="1"/>
  <c r="N339" i="1"/>
  <c r="L411" i="1"/>
  <c r="N411" i="1"/>
  <c r="L483" i="1"/>
  <c r="N483" i="1"/>
  <c r="L555" i="1"/>
  <c r="N555" i="1"/>
  <c r="L627" i="1"/>
  <c r="N627" i="1"/>
  <c r="L699" i="1"/>
  <c r="N699" i="1"/>
  <c r="L771" i="1"/>
  <c r="N771" i="1"/>
  <c r="L1335" i="1"/>
  <c r="N1335" i="1"/>
  <c r="L2211" i="1"/>
  <c r="N2211" i="1"/>
  <c r="L604" i="1"/>
  <c r="N604" i="1"/>
  <c r="L653" i="1"/>
  <c r="N653" i="1"/>
  <c r="L725" i="1"/>
  <c r="N725" i="1"/>
  <c r="L797" i="1"/>
  <c r="N797" i="1"/>
  <c r="L869" i="1"/>
  <c r="N869" i="1"/>
  <c r="L941" i="1"/>
  <c r="N941" i="1"/>
  <c r="L1013" i="1"/>
  <c r="N1013" i="1"/>
  <c r="L1085" i="1"/>
  <c r="N1085" i="1"/>
  <c r="L1157" i="1"/>
  <c r="N1157" i="1"/>
  <c r="L1229" i="1"/>
  <c r="N1229" i="1"/>
  <c r="L1301" i="1"/>
  <c r="N1301" i="1"/>
  <c r="L1373" i="1"/>
  <c r="N1373" i="1"/>
  <c r="L1445" i="1"/>
  <c r="N1445" i="1"/>
  <c r="L1517" i="1"/>
  <c r="N1517" i="1"/>
  <c r="L1589" i="1"/>
  <c r="N1589" i="1"/>
  <c r="L1661" i="1"/>
  <c r="N1661" i="1"/>
  <c r="L1733" i="1"/>
  <c r="N1733" i="1"/>
  <c r="L1805" i="1"/>
  <c r="N1805" i="1"/>
  <c r="L1877" i="1"/>
  <c r="N1877" i="1"/>
  <c r="L1949" i="1"/>
  <c r="N1949" i="1"/>
  <c r="L2021" i="1"/>
  <c r="N2021" i="1"/>
  <c r="L2105" i="1"/>
  <c r="N2105" i="1"/>
  <c r="L2177" i="1"/>
  <c r="N2177" i="1"/>
  <c r="L2261" i="1"/>
  <c r="N2261" i="1"/>
  <c r="L2333" i="1"/>
  <c r="N2333" i="1"/>
  <c r="L2405" i="1"/>
  <c r="N2405" i="1"/>
  <c r="N74" i="1"/>
  <c r="N2044" i="1"/>
  <c r="AE2188" i="1"/>
  <c r="N2188" i="1"/>
  <c r="AE2332" i="1"/>
  <c r="N2332" i="1"/>
  <c r="N19" i="1"/>
  <c r="N163" i="1"/>
  <c r="N307" i="1"/>
  <c r="N723" i="1"/>
  <c r="N214" i="1"/>
  <c r="N358" i="1"/>
  <c r="N502" i="1"/>
  <c r="N646" i="1"/>
  <c r="N790" i="1"/>
  <c r="N934" i="1"/>
  <c r="N1078" i="1"/>
  <c r="N1222" i="1"/>
  <c r="N700" i="1"/>
  <c r="L422" i="1"/>
  <c r="N422" i="1"/>
  <c r="L988" i="1"/>
  <c r="N988" i="1"/>
  <c r="L816" i="1"/>
  <c r="N816" i="1"/>
  <c r="L1935" i="1"/>
  <c r="N1935" i="1"/>
  <c r="L884" i="1"/>
  <c r="N884" i="1"/>
  <c r="L72" i="1"/>
  <c r="N72" i="1"/>
  <c r="L434" i="1"/>
  <c r="N434" i="1"/>
  <c r="L124" i="1"/>
  <c r="N124" i="1"/>
  <c r="L436" i="1"/>
  <c r="N436" i="1"/>
  <c r="L748" i="1"/>
  <c r="N748" i="1"/>
  <c r="L96" i="1"/>
  <c r="N96" i="1"/>
  <c r="L1179" i="1"/>
  <c r="N1179" i="1"/>
  <c r="L1647" i="1"/>
  <c r="N1647" i="1"/>
  <c r="L1144" i="1"/>
  <c r="N1144" i="1"/>
  <c r="L1432" i="1"/>
  <c r="N1432" i="1"/>
  <c r="L1756" i="1"/>
  <c r="N1756" i="1"/>
  <c r="L972" i="1"/>
  <c r="N972" i="1"/>
  <c r="L1260" i="1"/>
  <c r="N1260" i="1"/>
  <c r="L1548" i="1"/>
  <c r="N1548" i="1"/>
  <c r="L2201" i="1"/>
  <c r="N2201" i="1"/>
  <c r="L1947" i="1"/>
  <c r="N1947" i="1"/>
  <c r="L192" i="1"/>
  <c r="N192" i="1"/>
  <c r="L388" i="1"/>
  <c r="N388" i="1"/>
  <c r="L2283" i="1"/>
  <c r="N2283" i="1"/>
  <c r="L320" i="1"/>
  <c r="N320" i="1"/>
  <c r="L40" i="1"/>
  <c r="N40" i="1"/>
  <c r="L158" i="1"/>
  <c r="N158" i="1"/>
  <c r="L302" i="1"/>
  <c r="N302" i="1"/>
  <c r="L446" i="1"/>
  <c r="N446" i="1"/>
  <c r="L590" i="1"/>
  <c r="N590" i="1"/>
  <c r="L734" i="1"/>
  <c r="N734" i="1"/>
  <c r="L136" i="1"/>
  <c r="N136" i="1"/>
  <c r="L292" i="1"/>
  <c r="N292" i="1"/>
  <c r="L448" i="1"/>
  <c r="N448" i="1"/>
  <c r="L592" i="1"/>
  <c r="N592" i="1"/>
  <c r="L772" i="1"/>
  <c r="N772" i="1"/>
  <c r="L108" i="1"/>
  <c r="N108" i="1"/>
  <c r="L903" i="1"/>
  <c r="N903" i="1"/>
  <c r="L1047" i="1"/>
  <c r="N1047" i="1"/>
  <c r="L1191" i="1"/>
  <c r="N1191" i="1"/>
  <c r="L1359" i="1"/>
  <c r="N1359" i="1"/>
  <c r="L1515" i="1"/>
  <c r="N1515" i="1"/>
  <c r="L1659" i="1"/>
  <c r="N1659" i="1"/>
  <c r="L1803" i="1"/>
  <c r="N1803" i="1"/>
  <c r="L1012" i="1"/>
  <c r="N1012" i="1"/>
  <c r="L1156" i="1"/>
  <c r="N1156" i="1"/>
  <c r="L1300" i="1"/>
  <c r="N1300" i="1"/>
  <c r="L1444" i="1"/>
  <c r="N1444" i="1"/>
  <c r="L1612" i="1"/>
  <c r="N1612" i="1"/>
  <c r="L1768" i="1"/>
  <c r="N1768" i="1"/>
  <c r="L840" i="1"/>
  <c r="N840" i="1"/>
  <c r="L984" i="1"/>
  <c r="N984" i="1"/>
  <c r="L1128" i="1"/>
  <c r="N1128" i="1"/>
  <c r="L1272" i="1"/>
  <c r="N1272" i="1"/>
  <c r="L1416" i="1"/>
  <c r="N1416" i="1"/>
  <c r="L1560" i="1"/>
  <c r="N1560" i="1"/>
  <c r="L1118" i="1"/>
  <c r="N1118" i="1"/>
  <c r="L2417" i="1"/>
  <c r="N2417" i="1"/>
  <c r="L1815" i="1"/>
  <c r="N1815" i="1"/>
  <c r="L1959" i="1"/>
  <c r="N1959" i="1"/>
  <c r="L2103" i="1"/>
  <c r="N2103" i="1"/>
  <c r="L204" i="1"/>
  <c r="N204" i="1"/>
  <c r="L890" i="1"/>
  <c r="N890" i="1"/>
  <c r="L1034" i="1"/>
  <c r="N1034" i="1"/>
  <c r="L688" i="1"/>
  <c r="N688" i="1"/>
  <c r="L2295" i="1"/>
  <c r="N2295" i="1"/>
  <c r="L2310" i="1"/>
  <c r="N2310" i="1"/>
  <c r="L44" i="1"/>
  <c r="N44" i="1"/>
  <c r="L188" i="1"/>
  <c r="N188" i="1"/>
  <c r="L332" i="1"/>
  <c r="N332" i="1"/>
  <c r="L476" i="1"/>
  <c r="N476" i="1"/>
  <c r="L620" i="1"/>
  <c r="N620" i="1"/>
  <c r="L764" i="1"/>
  <c r="N764" i="1"/>
  <c r="L908" i="1"/>
  <c r="N908" i="1"/>
  <c r="L1052" i="1"/>
  <c r="N1052" i="1"/>
  <c r="L1196" i="1"/>
  <c r="N1196" i="1"/>
  <c r="L1340" i="1"/>
  <c r="N1340" i="1"/>
  <c r="L1484" i="1"/>
  <c r="N1484" i="1"/>
  <c r="L1628" i="1"/>
  <c r="N1628" i="1"/>
  <c r="L1772" i="1"/>
  <c r="N1772" i="1"/>
  <c r="L312" i="1"/>
  <c r="N312" i="1"/>
  <c r="L384" i="1"/>
  <c r="N384" i="1"/>
  <c r="N953" i="1"/>
  <c r="N1436" i="1"/>
  <c r="L60" i="1"/>
  <c r="N60" i="1"/>
  <c r="L268" i="1"/>
  <c r="N268" i="1"/>
  <c r="L1311" i="1"/>
  <c r="N1311" i="1"/>
  <c r="L1779" i="1"/>
  <c r="N1779" i="1"/>
  <c r="L1588" i="1"/>
  <c r="N1588" i="1"/>
  <c r="L1104" i="1"/>
  <c r="N1104" i="1"/>
  <c r="L2081" i="1"/>
  <c r="N2081" i="1"/>
  <c r="L20" i="1"/>
  <c r="N20" i="1"/>
  <c r="L1316" i="1"/>
  <c r="N1316" i="1"/>
  <c r="L672" i="1"/>
  <c r="N672" i="1"/>
  <c r="AE2320" i="1"/>
  <c r="N2320" i="1"/>
  <c r="L146" i="1"/>
  <c r="N146" i="1"/>
  <c r="L722" i="1"/>
  <c r="N722" i="1"/>
  <c r="L580" i="1"/>
  <c r="N580" i="1"/>
  <c r="L1503" i="1"/>
  <c r="N1503" i="1"/>
  <c r="L1288" i="1"/>
  <c r="N1288" i="1"/>
  <c r="L1106" i="1"/>
  <c r="N1106" i="1"/>
  <c r="L2091" i="1"/>
  <c r="N2091" i="1"/>
  <c r="L878" i="1"/>
  <c r="N878" i="1"/>
  <c r="L464" i="1"/>
  <c r="N464" i="1"/>
  <c r="L52" i="1"/>
  <c r="N52" i="1"/>
  <c r="L170" i="1"/>
  <c r="N170" i="1"/>
  <c r="L314" i="1"/>
  <c r="N314" i="1"/>
  <c r="L458" i="1"/>
  <c r="N458" i="1"/>
  <c r="L602" i="1"/>
  <c r="N602" i="1"/>
  <c r="L746" i="1"/>
  <c r="N746" i="1"/>
  <c r="L148" i="1"/>
  <c r="N148" i="1"/>
  <c r="L304" i="1"/>
  <c r="N304" i="1"/>
  <c r="L460" i="1"/>
  <c r="N460" i="1"/>
  <c r="L616" i="1"/>
  <c r="N616" i="1"/>
  <c r="L784" i="1"/>
  <c r="N784" i="1"/>
  <c r="L915" i="1"/>
  <c r="N915" i="1"/>
  <c r="L1059" i="1"/>
  <c r="N1059" i="1"/>
  <c r="L1203" i="1"/>
  <c r="N1203" i="1"/>
  <c r="L1371" i="1"/>
  <c r="N1371" i="1"/>
  <c r="L1527" i="1"/>
  <c r="N1527" i="1"/>
  <c r="L1671" i="1"/>
  <c r="N1671" i="1"/>
  <c r="L760" i="1"/>
  <c r="N760" i="1"/>
  <c r="L1024" i="1"/>
  <c r="N1024" i="1"/>
  <c r="L1168" i="1"/>
  <c r="N1168" i="1"/>
  <c r="L1312" i="1"/>
  <c r="N1312" i="1"/>
  <c r="L1456" i="1"/>
  <c r="N1456" i="1"/>
  <c r="L1624" i="1"/>
  <c r="N1624" i="1"/>
  <c r="L1780" i="1"/>
  <c r="N1780" i="1"/>
  <c r="L708" i="1"/>
  <c r="N708" i="1"/>
  <c r="L852" i="1"/>
  <c r="N852" i="1"/>
  <c r="L996" i="1"/>
  <c r="N996" i="1"/>
  <c r="L1140" i="1"/>
  <c r="N1140" i="1"/>
  <c r="L1284" i="1"/>
  <c r="N1284" i="1"/>
  <c r="L1428" i="1"/>
  <c r="N1428" i="1"/>
  <c r="L1572" i="1"/>
  <c r="N1572" i="1"/>
  <c r="L1130" i="1"/>
  <c r="N1130" i="1"/>
  <c r="L1827" i="1"/>
  <c r="N1827" i="1"/>
  <c r="L1971" i="1"/>
  <c r="N1971" i="1"/>
  <c r="L2115" i="1"/>
  <c r="N2115" i="1"/>
  <c r="L216" i="1"/>
  <c r="N216" i="1"/>
  <c r="L902" i="1"/>
  <c r="N902" i="1"/>
  <c r="L1046" i="1"/>
  <c r="N1046" i="1"/>
  <c r="L1552" i="1"/>
  <c r="N1552" i="1"/>
  <c r="L2307" i="1"/>
  <c r="N2307" i="1"/>
  <c r="L2322" i="1"/>
  <c r="N2322" i="1"/>
  <c r="L56" i="1"/>
  <c r="N56" i="1"/>
  <c r="L200" i="1"/>
  <c r="N200" i="1"/>
  <c r="L344" i="1"/>
  <c r="N344" i="1"/>
  <c r="L488" i="1"/>
  <c r="N488" i="1"/>
  <c r="L632" i="1"/>
  <c r="N632" i="1"/>
  <c r="L920" i="1"/>
  <c r="N920" i="1"/>
  <c r="L1064" i="1"/>
  <c r="N1064" i="1"/>
  <c r="L1208" i="1"/>
  <c r="N1208" i="1"/>
  <c r="L1352" i="1"/>
  <c r="N1352" i="1"/>
  <c r="L1496" i="1"/>
  <c r="N1496" i="1"/>
  <c r="L1640" i="1"/>
  <c r="N1640" i="1"/>
  <c r="L1784" i="1"/>
  <c r="N1784" i="1"/>
  <c r="L468" i="1"/>
  <c r="N468" i="1"/>
  <c r="L540" i="1"/>
  <c r="N540" i="1"/>
  <c r="L612" i="1"/>
  <c r="N612" i="1"/>
  <c r="L63" i="1"/>
  <c r="N63" i="1"/>
  <c r="L135" i="1"/>
  <c r="N135" i="1"/>
  <c r="L207" i="1"/>
  <c r="N207" i="1"/>
  <c r="L279" i="1"/>
  <c r="N279" i="1"/>
  <c r="L351" i="1"/>
  <c r="N351" i="1"/>
  <c r="L423" i="1"/>
  <c r="N423" i="1"/>
  <c r="L495" i="1"/>
  <c r="N495" i="1"/>
  <c r="L567" i="1"/>
  <c r="N567" i="1"/>
  <c r="L639" i="1"/>
  <c r="N639" i="1"/>
  <c r="L711" i="1"/>
  <c r="N711" i="1"/>
  <c r="L783" i="1"/>
  <c r="N783" i="1"/>
  <c r="L1479" i="1"/>
  <c r="N1479" i="1"/>
  <c r="L665" i="1"/>
  <c r="N665" i="1"/>
  <c r="L737" i="1"/>
  <c r="N737" i="1"/>
  <c r="L809" i="1"/>
  <c r="N809" i="1"/>
  <c r="L881" i="1"/>
  <c r="N881" i="1"/>
  <c r="L1025" i="1"/>
  <c r="N1025" i="1"/>
  <c r="L1097" i="1"/>
  <c r="N1097" i="1"/>
  <c r="L1169" i="1"/>
  <c r="N1169" i="1"/>
  <c r="L1241" i="1"/>
  <c r="N1241" i="1"/>
  <c r="L1313" i="1"/>
  <c r="N1313" i="1"/>
  <c r="L1385" i="1"/>
  <c r="N1385" i="1"/>
  <c r="L1457" i="1"/>
  <c r="N1457" i="1"/>
  <c r="L1529" i="1"/>
  <c r="N1529" i="1"/>
  <c r="L1601" i="1"/>
  <c r="N1601" i="1"/>
  <c r="L1673" i="1"/>
  <c r="N1673" i="1"/>
  <c r="L1745" i="1"/>
  <c r="N1745" i="1"/>
  <c r="L1817" i="1"/>
  <c r="N1817" i="1"/>
  <c r="L1889" i="1"/>
  <c r="N1889" i="1"/>
  <c r="L1961" i="1"/>
  <c r="N1961" i="1"/>
  <c r="L2033" i="1"/>
  <c r="N2033" i="1"/>
  <c r="L2117" i="1"/>
  <c r="N2117" i="1"/>
  <c r="L2189" i="1"/>
  <c r="N2189" i="1"/>
  <c r="L2273" i="1"/>
  <c r="N2273" i="1"/>
  <c r="L2345" i="1"/>
  <c r="N2345" i="1"/>
  <c r="N1924" i="1"/>
  <c r="N2068" i="1"/>
  <c r="AE2212" i="1"/>
  <c r="N2212" i="1"/>
  <c r="AE2356" i="1"/>
  <c r="N2356" i="1"/>
  <c r="N43" i="1"/>
  <c r="N187" i="1"/>
  <c r="N331" i="1"/>
  <c r="N475" i="1"/>
  <c r="N71" i="1"/>
  <c r="N215" i="1"/>
  <c r="N359" i="1"/>
  <c r="N503" i="1"/>
  <c r="N647" i="1"/>
  <c r="N791" i="1"/>
  <c r="N49" i="1"/>
  <c r="N193" i="1"/>
  <c r="N337" i="1"/>
  <c r="N481" i="1"/>
  <c r="N625" i="1"/>
  <c r="N769" i="1"/>
  <c r="N913" i="1"/>
  <c r="N935" i="1"/>
  <c r="N1079" i="1"/>
  <c r="L710" i="1"/>
  <c r="N710" i="1"/>
  <c r="L1132" i="1"/>
  <c r="N1132" i="1"/>
  <c r="L960" i="1"/>
  <c r="N960" i="1"/>
  <c r="L164" i="1"/>
  <c r="N164" i="1"/>
  <c r="L1028" i="1"/>
  <c r="N1028" i="1"/>
  <c r="L290" i="1"/>
  <c r="N290" i="1"/>
  <c r="L280" i="1"/>
  <c r="N280" i="1"/>
  <c r="L891" i="1"/>
  <c r="N891" i="1"/>
  <c r="L1347" i="1"/>
  <c r="N1347" i="1"/>
  <c r="L1791" i="1"/>
  <c r="N1791" i="1"/>
  <c r="L1600" i="1"/>
  <c r="N1600" i="1"/>
  <c r="L684" i="1"/>
  <c r="N684" i="1"/>
  <c r="L1116" i="1"/>
  <c r="N1116" i="1"/>
  <c r="L64" i="1"/>
  <c r="N64" i="1"/>
  <c r="L182" i="1"/>
  <c r="N182" i="1"/>
  <c r="L326" i="1"/>
  <c r="N326" i="1"/>
  <c r="L470" i="1"/>
  <c r="N470" i="1"/>
  <c r="L614" i="1"/>
  <c r="N614" i="1"/>
  <c r="L758" i="1"/>
  <c r="N758" i="1"/>
  <c r="L160" i="1"/>
  <c r="N160" i="1"/>
  <c r="L316" i="1"/>
  <c r="N316" i="1"/>
  <c r="L472" i="1"/>
  <c r="N472" i="1"/>
  <c r="L628" i="1"/>
  <c r="N628" i="1"/>
  <c r="L796" i="1"/>
  <c r="N796" i="1"/>
  <c r="L132" i="1"/>
  <c r="N132" i="1"/>
  <c r="L927" i="1"/>
  <c r="N927" i="1"/>
  <c r="L1071" i="1"/>
  <c r="N1071" i="1"/>
  <c r="L1215" i="1"/>
  <c r="N1215" i="1"/>
  <c r="L1383" i="1"/>
  <c r="N1383" i="1"/>
  <c r="L1539" i="1"/>
  <c r="N1539" i="1"/>
  <c r="L1683" i="1"/>
  <c r="N1683" i="1"/>
  <c r="L844" i="1"/>
  <c r="N844" i="1"/>
  <c r="L1036" i="1"/>
  <c r="N1036" i="1"/>
  <c r="L1180" i="1"/>
  <c r="N1180" i="1"/>
  <c r="L1324" i="1"/>
  <c r="N1324" i="1"/>
  <c r="L1468" i="1"/>
  <c r="N1468" i="1"/>
  <c r="L1636" i="1"/>
  <c r="N1636" i="1"/>
  <c r="L1792" i="1"/>
  <c r="N1792" i="1"/>
  <c r="L720" i="1"/>
  <c r="N720" i="1"/>
  <c r="L864" i="1"/>
  <c r="N864" i="1"/>
  <c r="L1008" i="1"/>
  <c r="N1008" i="1"/>
  <c r="L1152" i="1"/>
  <c r="N1152" i="1"/>
  <c r="L1296" i="1"/>
  <c r="N1296" i="1"/>
  <c r="L1440" i="1"/>
  <c r="N1440" i="1"/>
  <c r="L1584" i="1"/>
  <c r="N1584" i="1"/>
  <c r="L1142" i="1"/>
  <c r="N1142" i="1"/>
  <c r="L1900" i="1"/>
  <c r="N1900" i="1"/>
  <c r="L1839" i="1"/>
  <c r="N1839" i="1"/>
  <c r="L1983" i="1"/>
  <c r="N1983" i="1"/>
  <c r="L2127" i="1"/>
  <c r="N2127" i="1"/>
  <c r="L228" i="1"/>
  <c r="N228" i="1"/>
  <c r="L914" i="1"/>
  <c r="N914" i="1"/>
  <c r="L1058" i="1"/>
  <c r="N1058" i="1"/>
  <c r="L1564" i="1"/>
  <c r="N1564" i="1"/>
  <c r="L2319" i="1"/>
  <c r="N2319" i="1"/>
  <c r="L2190" i="1"/>
  <c r="N2190" i="1"/>
  <c r="L2334" i="1"/>
  <c r="N2334" i="1"/>
  <c r="L68" i="1"/>
  <c r="N68" i="1"/>
  <c r="L212" i="1"/>
  <c r="N212" i="1"/>
  <c r="L356" i="1"/>
  <c r="N356" i="1"/>
  <c r="L500" i="1"/>
  <c r="N500" i="1"/>
  <c r="L644" i="1"/>
  <c r="N644" i="1"/>
  <c r="L788" i="1"/>
  <c r="N788" i="1"/>
  <c r="L932" i="1"/>
  <c r="N932" i="1"/>
  <c r="L1076" i="1"/>
  <c r="N1076" i="1"/>
  <c r="L1220" i="1"/>
  <c r="N1220" i="1"/>
  <c r="L1364" i="1"/>
  <c r="N1364" i="1"/>
  <c r="L1508" i="1"/>
  <c r="N1508" i="1"/>
  <c r="L1652" i="1"/>
  <c r="N1652" i="1"/>
  <c r="L1796" i="1"/>
  <c r="N1796" i="1"/>
  <c r="L396" i="1"/>
  <c r="N396" i="1"/>
  <c r="L624" i="1"/>
  <c r="N624" i="1"/>
  <c r="N1936" i="1"/>
  <c r="N2080" i="1"/>
  <c r="AE2224" i="1"/>
  <c r="N2224" i="1"/>
  <c r="AE2368" i="1"/>
  <c r="N2368" i="1"/>
  <c r="N55" i="1"/>
  <c r="N199" i="1"/>
  <c r="N343" i="1"/>
  <c r="N487" i="1"/>
  <c r="N83" i="1"/>
  <c r="N227" i="1"/>
  <c r="N371" i="1"/>
  <c r="N515" i="1"/>
  <c r="N659" i="1"/>
  <c r="N803" i="1"/>
  <c r="N61" i="1"/>
  <c r="N205" i="1"/>
  <c r="N349" i="1"/>
  <c r="N493" i="1"/>
  <c r="N637" i="1"/>
  <c r="N781" i="1"/>
  <c r="N925" i="1"/>
  <c r="N947" i="1"/>
  <c r="N1091" i="1"/>
  <c r="N1944" i="1"/>
  <c r="N2088" i="1"/>
  <c r="AE2232" i="1"/>
  <c r="N2232" i="1"/>
  <c r="AE2376" i="1"/>
  <c r="N2376" i="1"/>
  <c r="N1057" i="1"/>
  <c r="N1201" i="1"/>
  <c r="N1345" i="1"/>
  <c r="N691" i="1"/>
  <c r="N835" i="1"/>
  <c r="N979" i="1"/>
  <c r="N1123" i="1"/>
  <c r="N1267" i="1"/>
  <c r="N1411" i="1"/>
  <c r="N1555" i="1"/>
  <c r="N129" i="1"/>
  <c r="N273" i="1"/>
  <c r="N1639" i="1"/>
  <c r="N1783" i="1"/>
  <c r="N1927" i="1"/>
  <c r="L424" i="1"/>
  <c r="N424" i="1"/>
  <c r="L1023" i="1"/>
  <c r="N1023" i="1"/>
  <c r="L1094" i="1"/>
  <c r="N1094" i="1"/>
  <c r="L866" i="1"/>
  <c r="N866" i="1"/>
  <c r="L2415" i="1"/>
  <c r="N2415" i="1"/>
  <c r="L1604" i="1"/>
  <c r="N1604" i="1"/>
  <c r="L300" i="1"/>
  <c r="N300" i="1"/>
  <c r="L75" i="1"/>
  <c r="N75" i="1"/>
  <c r="L219" i="1"/>
  <c r="N219" i="1"/>
  <c r="L291" i="1"/>
  <c r="N291" i="1"/>
  <c r="L363" i="1"/>
  <c r="N363" i="1"/>
  <c r="L435" i="1"/>
  <c r="N435" i="1"/>
  <c r="L507" i="1"/>
  <c r="N507" i="1"/>
  <c r="L579" i="1"/>
  <c r="N579" i="1"/>
  <c r="L651" i="1"/>
  <c r="N651" i="1"/>
  <c r="L795" i="1"/>
  <c r="N795" i="1"/>
  <c r="L2163" i="1"/>
  <c r="N2163" i="1"/>
  <c r="L677" i="1"/>
  <c r="N677" i="1"/>
  <c r="L749" i="1"/>
  <c r="N749" i="1"/>
  <c r="L821" i="1"/>
  <c r="N821" i="1"/>
  <c r="L893" i="1"/>
  <c r="N893" i="1"/>
  <c r="L965" i="1"/>
  <c r="N965" i="1"/>
  <c r="L1037" i="1"/>
  <c r="N1037" i="1"/>
  <c r="L1109" i="1"/>
  <c r="N1109" i="1"/>
  <c r="L1181" i="1"/>
  <c r="N1181" i="1"/>
  <c r="L1253" i="1"/>
  <c r="N1253" i="1"/>
  <c r="L1325" i="1"/>
  <c r="N1325" i="1"/>
  <c r="L1397" i="1"/>
  <c r="N1397" i="1"/>
  <c r="L1469" i="1"/>
  <c r="N1469" i="1"/>
  <c r="L1541" i="1"/>
  <c r="N1541" i="1"/>
  <c r="L1613" i="1"/>
  <c r="N1613" i="1"/>
  <c r="L1685" i="1"/>
  <c r="N1685" i="1"/>
  <c r="L1757" i="1"/>
  <c r="N1757" i="1"/>
  <c r="L1829" i="1"/>
  <c r="N1829" i="1"/>
  <c r="L1901" i="1"/>
  <c r="N1901" i="1"/>
  <c r="L1973" i="1"/>
  <c r="N1973" i="1"/>
  <c r="L2045" i="1"/>
  <c r="N2045" i="1"/>
  <c r="L2129" i="1"/>
  <c r="N2129" i="1"/>
  <c r="L2213" i="1"/>
  <c r="N2213" i="1"/>
  <c r="L2285" i="1"/>
  <c r="N2285" i="1"/>
  <c r="L2357" i="1"/>
  <c r="N2357" i="1"/>
  <c r="L84" i="1"/>
  <c r="N84" i="1"/>
  <c r="L1420" i="1"/>
  <c r="N1420" i="1"/>
  <c r="L2079" i="1"/>
  <c r="N2079" i="1"/>
  <c r="L2286" i="1"/>
  <c r="N2286" i="1"/>
  <c r="L596" i="1"/>
  <c r="N596" i="1"/>
  <c r="L1172" i="1"/>
  <c r="N1172" i="1"/>
  <c r="L482" i="1"/>
  <c r="N482" i="1"/>
  <c r="L328" i="1"/>
  <c r="N328" i="1"/>
  <c r="L1551" i="1"/>
  <c r="N1551" i="1"/>
  <c r="L1336" i="1"/>
  <c r="N1336" i="1"/>
  <c r="L1804" i="1"/>
  <c r="N1804" i="1"/>
  <c r="L876" i="1"/>
  <c r="N876" i="1"/>
  <c r="L1452" i="1"/>
  <c r="N1452" i="1"/>
  <c r="L1995" i="1"/>
  <c r="N1995" i="1"/>
  <c r="L2202" i="1"/>
  <c r="N2202" i="1"/>
  <c r="L224" i="1"/>
  <c r="N224" i="1"/>
  <c r="L656" i="1"/>
  <c r="N656" i="1"/>
  <c r="L1088" i="1"/>
  <c r="N1088" i="1"/>
  <c r="L1520" i="1"/>
  <c r="N1520" i="1"/>
  <c r="L1808" i="1"/>
  <c r="N1808" i="1"/>
  <c r="L480" i="1"/>
  <c r="N480" i="1"/>
  <c r="L206" i="1"/>
  <c r="N206" i="1"/>
  <c r="L350" i="1"/>
  <c r="N350" i="1"/>
  <c r="L494" i="1"/>
  <c r="N494" i="1"/>
  <c r="L638" i="1"/>
  <c r="N638" i="1"/>
  <c r="L782" i="1"/>
  <c r="N782" i="1"/>
  <c r="L184" i="1"/>
  <c r="N184" i="1"/>
  <c r="L340" i="1"/>
  <c r="N340" i="1"/>
  <c r="L496" i="1"/>
  <c r="N496" i="1"/>
  <c r="L652" i="1"/>
  <c r="N652" i="1"/>
  <c r="L820" i="1"/>
  <c r="N820" i="1"/>
  <c r="L156" i="1"/>
  <c r="N156" i="1"/>
  <c r="L951" i="1"/>
  <c r="N951" i="1"/>
  <c r="L1095" i="1"/>
  <c r="N1095" i="1"/>
  <c r="L1239" i="1"/>
  <c r="N1239" i="1"/>
  <c r="L1407" i="1"/>
  <c r="N1407" i="1"/>
  <c r="L1563" i="1"/>
  <c r="N1563" i="1"/>
  <c r="L1707" i="1"/>
  <c r="N1707" i="1"/>
  <c r="L916" i="1"/>
  <c r="N916" i="1"/>
  <c r="L1060" i="1"/>
  <c r="N1060" i="1"/>
  <c r="L1204" i="1"/>
  <c r="N1204" i="1"/>
  <c r="L1348" i="1"/>
  <c r="N1348" i="1"/>
  <c r="L1492" i="1"/>
  <c r="N1492" i="1"/>
  <c r="L1660" i="1"/>
  <c r="N1660" i="1"/>
  <c r="L1816" i="1"/>
  <c r="N1816" i="1"/>
  <c r="L8" i="1"/>
  <c r="T7" i="1" s="1"/>
  <c r="V7" i="1"/>
  <c r="L744" i="1"/>
  <c r="N744" i="1"/>
  <c r="L888" i="1"/>
  <c r="N888" i="1"/>
  <c r="L1032" i="1"/>
  <c r="N1032" i="1"/>
  <c r="L1176" i="1"/>
  <c r="N1176" i="1"/>
  <c r="L1320" i="1"/>
  <c r="N1320" i="1"/>
  <c r="L1464" i="1"/>
  <c r="N1464" i="1"/>
  <c r="L1863" i="1"/>
  <c r="N1863" i="1"/>
  <c r="L2007" i="1"/>
  <c r="N2007" i="1"/>
  <c r="L2151" i="1"/>
  <c r="N2151" i="1"/>
  <c r="L252" i="1"/>
  <c r="N252" i="1"/>
  <c r="L938" i="1"/>
  <c r="N938" i="1"/>
  <c r="L2343" i="1"/>
  <c r="N2343" i="1"/>
  <c r="L2214" i="1"/>
  <c r="N2214" i="1"/>
  <c r="L2358" i="1"/>
  <c r="N2358" i="1"/>
  <c r="L92" i="1"/>
  <c r="N92" i="1"/>
  <c r="L236" i="1"/>
  <c r="N236" i="1"/>
  <c r="L380" i="1"/>
  <c r="N380" i="1"/>
  <c r="L524" i="1"/>
  <c r="N524" i="1"/>
  <c r="L668" i="1"/>
  <c r="N668" i="1"/>
  <c r="L812" i="1"/>
  <c r="N812" i="1"/>
  <c r="L956" i="1"/>
  <c r="N956" i="1"/>
  <c r="L1100" i="1"/>
  <c r="N1100" i="1"/>
  <c r="L1244" i="1"/>
  <c r="N1244" i="1"/>
  <c r="L1388" i="1"/>
  <c r="N1388" i="1"/>
  <c r="L1532" i="1"/>
  <c r="N1532" i="1"/>
  <c r="L1676" i="1"/>
  <c r="N1676" i="1"/>
  <c r="L1820" i="1"/>
  <c r="N1820" i="1"/>
  <c r="L336" i="1"/>
  <c r="N336" i="1"/>
  <c r="L636" i="1"/>
  <c r="N636" i="1"/>
  <c r="L16" i="1"/>
  <c r="N16" i="1"/>
  <c r="L566" i="1"/>
  <c r="N566" i="1"/>
  <c r="L736" i="1"/>
  <c r="N736" i="1"/>
  <c r="L879" i="1"/>
  <c r="N879" i="1"/>
  <c r="L1491" i="1"/>
  <c r="N1491" i="1"/>
  <c r="L1276" i="1"/>
  <c r="N1276" i="1"/>
  <c r="L1888" i="1"/>
  <c r="N1888" i="1"/>
  <c r="L1248" i="1"/>
  <c r="N1248" i="1"/>
  <c r="L1536" i="1"/>
  <c r="N1536" i="1"/>
  <c r="L1010" i="1"/>
  <c r="N1010" i="1"/>
  <c r="L308" i="1"/>
  <c r="N308" i="1"/>
  <c r="L1460" i="1"/>
  <c r="N1460" i="1"/>
  <c r="L372" i="1"/>
  <c r="N372" i="1"/>
  <c r="L338" i="1"/>
  <c r="N338" i="1"/>
  <c r="L770" i="1"/>
  <c r="N770" i="1"/>
  <c r="L484" i="1"/>
  <c r="N484" i="1"/>
  <c r="L808" i="1"/>
  <c r="N808" i="1"/>
  <c r="L144" i="1"/>
  <c r="N144" i="1"/>
  <c r="L1083" i="1"/>
  <c r="N1083" i="1"/>
  <c r="L1395" i="1"/>
  <c r="N1395" i="1"/>
  <c r="L904" i="1"/>
  <c r="N904" i="1"/>
  <c r="L1192" i="1"/>
  <c r="N1192" i="1"/>
  <c r="L1648" i="1"/>
  <c r="N1648" i="1"/>
  <c r="L1020" i="1"/>
  <c r="N1020" i="1"/>
  <c r="L1308" i="1"/>
  <c r="N1308" i="1"/>
  <c r="L1851" i="1"/>
  <c r="N1851" i="1"/>
  <c r="L2139" i="1"/>
  <c r="N2139" i="1"/>
  <c r="L240" i="1"/>
  <c r="N240" i="1"/>
  <c r="L1708" i="1"/>
  <c r="N1708" i="1"/>
  <c r="L2331" i="1"/>
  <c r="N2331" i="1"/>
  <c r="L2346" i="1"/>
  <c r="N2346" i="1"/>
  <c r="L368" i="1"/>
  <c r="N368" i="1"/>
  <c r="L800" i="1"/>
  <c r="N800" i="1"/>
  <c r="L1376" i="1"/>
  <c r="N1376" i="1"/>
  <c r="L218" i="1"/>
  <c r="N218" i="1"/>
  <c r="L362" i="1"/>
  <c r="N362" i="1"/>
  <c r="L506" i="1"/>
  <c r="N506" i="1"/>
  <c r="L650" i="1"/>
  <c r="N650" i="1"/>
  <c r="L794" i="1"/>
  <c r="N794" i="1"/>
  <c r="L196" i="1"/>
  <c r="N196" i="1"/>
  <c r="L352" i="1"/>
  <c r="N352" i="1"/>
  <c r="L508" i="1"/>
  <c r="N508" i="1"/>
  <c r="L664" i="1"/>
  <c r="N664" i="1"/>
  <c r="L832" i="1"/>
  <c r="N832" i="1"/>
  <c r="L168" i="1"/>
  <c r="N168" i="1"/>
  <c r="L963" i="1"/>
  <c r="N963" i="1"/>
  <c r="L1107" i="1"/>
  <c r="N1107" i="1"/>
  <c r="L1251" i="1"/>
  <c r="N1251" i="1"/>
  <c r="L1419" i="1"/>
  <c r="N1419" i="1"/>
  <c r="L1575" i="1"/>
  <c r="N1575" i="1"/>
  <c r="L1719" i="1"/>
  <c r="N1719" i="1"/>
  <c r="L928" i="1"/>
  <c r="N928" i="1"/>
  <c r="L1072" i="1"/>
  <c r="N1072" i="1"/>
  <c r="L1216" i="1"/>
  <c r="N1216" i="1"/>
  <c r="L1360" i="1"/>
  <c r="N1360" i="1"/>
  <c r="L1504" i="1"/>
  <c r="N1504" i="1"/>
  <c r="L1672" i="1"/>
  <c r="N1672" i="1"/>
  <c r="L1828" i="1"/>
  <c r="N1828" i="1"/>
  <c r="L756" i="1"/>
  <c r="N756" i="1"/>
  <c r="L900" i="1"/>
  <c r="N900" i="1"/>
  <c r="L1044" i="1"/>
  <c r="N1044" i="1"/>
  <c r="L1188" i="1"/>
  <c r="N1188" i="1"/>
  <c r="L1332" i="1"/>
  <c r="N1332" i="1"/>
  <c r="L1476" i="1"/>
  <c r="N1476" i="1"/>
  <c r="L1875" i="1"/>
  <c r="N1875" i="1"/>
  <c r="L2019" i="1"/>
  <c r="N2019" i="1"/>
  <c r="L264" i="1"/>
  <c r="N264" i="1"/>
  <c r="L950" i="1"/>
  <c r="N950" i="1"/>
  <c r="L2355" i="1"/>
  <c r="N2355" i="1"/>
  <c r="L2226" i="1"/>
  <c r="N2226" i="1"/>
  <c r="L2370" i="1"/>
  <c r="N2370" i="1"/>
  <c r="L104" i="1"/>
  <c r="N104" i="1"/>
  <c r="L248" i="1"/>
  <c r="N248" i="1"/>
  <c r="L392" i="1"/>
  <c r="N392" i="1"/>
  <c r="L536" i="1"/>
  <c r="N536" i="1"/>
  <c r="L680" i="1"/>
  <c r="N680" i="1"/>
  <c r="L824" i="1"/>
  <c r="N824" i="1"/>
  <c r="L968" i="1"/>
  <c r="N968" i="1"/>
  <c r="L1112" i="1"/>
  <c r="N1112" i="1"/>
  <c r="L1256" i="1"/>
  <c r="N1256" i="1"/>
  <c r="L1400" i="1"/>
  <c r="N1400" i="1"/>
  <c r="L1544" i="1"/>
  <c r="N1544" i="1"/>
  <c r="L1688" i="1"/>
  <c r="N1688" i="1"/>
  <c r="L1832" i="1"/>
  <c r="N1832" i="1"/>
  <c r="L420" i="1"/>
  <c r="N420" i="1"/>
  <c r="L492" i="1"/>
  <c r="N492" i="1"/>
  <c r="L564" i="1"/>
  <c r="N564" i="1"/>
  <c r="L15" i="1"/>
  <c r="N15" i="1"/>
  <c r="L87" i="1"/>
  <c r="N87" i="1"/>
  <c r="L159" i="1"/>
  <c r="N159" i="1"/>
  <c r="L231" i="1"/>
  <c r="N231" i="1"/>
  <c r="L303" i="1"/>
  <c r="N303" i="1"/>
  <c r="L375" i="1"/>
  <c r="N375" i="1"/>
  <c r="L447" i="1"/>
  <c r="N447" i="1"/>
  <c r="L591" i="1"/>
  <c r="N591" i="1"/>
  <c r="L663" i="1"/>
  <c r="N663" i="1"/>
  <c r="L735" i="1"/>
  <c r="N735" i="1"/>
  <c r="L807" i="1"/>
  <c r="N807" i="1"/>
  <c r="L2175" i="1"/>
  <c r="N2175" i="1"/>
  <c r="L617" i="1"/>
  <c r="N617" i="1"/>
  <c r="L689" i="1"/>
  <c r="N689" i="1"/>
  <c r="L761" i="1"/>
  <c r="N761" i="1"/>
  <c r="L833" i="1"/>
  <c r="N833" i="1"/>
  <c r="L905" i="1"/>
  <c r="N905" i="1"/>
  <c r="L977" i="1"/>
  <c r="N977" i="1"/>
  <c r="L1049" i="1"/>
  <c r="N1049" i="1"/>
  <c r="L1121" i="1"/>
  <c r="N1121" i="1"/>
  <c r="L1193" i="1"/>
  <c r="N1193" i="1"/>
  <c r="L1265" i="1"/>
  <c r="N1265" i="1"/>
  <c r="L1337" i="1"/>
  <c r="N1337" i="1"/>
  <c r="L1409" i="1"/>
  <c r="N1409" i="1"/>
  <c r="L1481" i="1"/>
  <c r="N1481" i="1"/>
  <c r="L1553" i="1"/>
  <c r="N1553" i="1"/>
  <c r="L1625" i="1"/>
  <c r="N1625" i="1"/>
  <c r="L1697" i="1"/>
  <c r="N1697" i="1"/>
  <c r="L1769" i="1"/>
  <c r="N1769" i="1"/>
  <c r="L1841" i="1"/>
  <c r="N1841" i="1"/>
  <c r="L1913" i="1"/>
  <c r="N1913" i="1"/>
  <c r="L1985" i="1"/>
  <c r="N1985" i="1"/>
  <c r="L2057" i="1"/>
  <c r="N2057" i="1"/>
  <c r="L2141" i="1"/>
  <c r="N2141" i="1"/>
  <c r="L2225" i="1"/>
  <c r="N2225" i="1"/>
  <c r="L2297" i="1"/>
  <c r="N2297" i="1"/>
  <c r="L2369" i="1"/>
  <c r="N2369" i="1"/>
  <c r="N1972" i="1"/>
  <c r="N2116" i="1"/>
  <c r="AE2260" i="1"/>
  <c r="N2260" i="1"/>
  <c r="AE2404" i="1"/>
  <c r="N2404" i="1"/>
  <c r="N91" i="1"/>
  <c r="N235" i="1"/>
  <c r="N379" i="1"/>
  <c r="N523" i="1"/>
  <c r="N119" i="1"/>
  <c r="N263" i="1"/>
  <c r="N407" i="1"/>
  <c r="L134" i="1"/>
  <c r="N134" i="1"/>
  <c r="L568" i="1"/>
  <c r="N568" i="1"/>
  <c r="L1635" i="1"/>
  <c r="N1635" i="1"/>
  <c r="L1744" i="1"/>
  <c r="N1744" i="1"/>
  <c r="L232" i="1"/>
  <c r="N232" i="1"/>
  <c r="L2271" i="1"/>
  <c r="N2271" i="1"/>
  <c r="L740" i="1"/>
  <c r="N740" i="1"/>
  <c r="L1748" i="1"/>
  <c r="N1748" i="1"/>
  <c r="L194" i="1"/>
  <c r="N194" i="1"/>
  <c r="L626" i="1"/>
  <c r="N626" i="1"/>
  <c r="L172" i="1"/>
  <c r="N172" i="1"/>
  <c r="L640" i="1"/>
  <c r="N640" i="1"/>
  <c r="L939" i="1"/>
  <c r="N939" i="1"/>
  <c r="L1227" i="1"/>
  <c r="N1227" i="1"/>
  <c r="L1695" i="1"/>
  <c r="N1695" i="1"/>
  <c r="L1048" i="1"/>
  <c r="N1048" i="1"/>
  <c r="L1480" i="1"/>
  <c r="N1480" i="1"/>
  <c r="L732" i="1"/>
  <c r="N732" i="1"/>
  <c r="L1164" i="1"/>
  <c r="N1164" i="1"/>
  <c r="L1596" i="1"/>
  <c r="N1596" i="1"/>
  <c r="L926" i="1"/>
  <c r="N926" i="1"/>
  <c r="L80" i="1"/>
  <c r="N80" i="1"/>
  <c r="L512" i="1"/>
  <c r="N512" i="1"/>
  <c r="L944" i="1"/>
  <c r="N944" i="1"/>
  <c r="L1232" i="1"/>
  <c r="N1232" i="1"/>
  <c r="L1664" i="1"/>
  <c r="N1664" i="1"/>
  <c r="L408" i="1"/>
  <c r="N408" i="1"/>
  <c r="L552" i="1"/>
  <c r="N552" i="1"/>
  <c r="L86" i="1"/>
  <c r="N86" i="1"/>
  <c r="L230" i="1"/>
  <c r="N230" i="1"/>
  <c r="L374" i="1"/>
  <c r="N374" i="1"/>
  <c r="L518" i="1"/>
  <c r="N518" i="1"/>
  <c r="L662" i="1"/>
  <c r="N662" i="1"/>
  <c r="L806" i="1"/>
  <c r="N806" i="1"/>
  <c r="L208" i="1"/>
  <c r="N208" i="1"/>
  <c r="L364" i="1"/>
  <c r="N364" i="1"/>
  <c r="L520" i="1"/>
  <c r="N520" i="1"/>
  <c r="L676" i="1"/>
  <c r="N676" i="1"/>
  <c r="L856" i="1"/>
  <c r="N856" i="1"/>
  <c r="L831" i="1"/>
  <c r="N831" i="1"/>
  <c r="L975" i="1"/>
  <c r="N975" i="1"/>
  <c r="L1119" i="1"/>
  <c r="N1119" i="1"/>
  <c r="L1263" i="1"/>
  <c r="N1263" i="1"/>
  <c r="L1431" i="1"/>
  <c r="N1431" i="1"/>
  <c r="L1587" i="1"/>
  <c r="N1587" i="1"/>
  <c r="L1731" i="1"/>
  <c r="N1731" i="1"/>
  <c r="L940" i="1"/>
  <c r="N940" i="1"/>
  <c r="L1084" i="1"/>
  <c r="N1084" i="1"/>
  <c r="L1228" i="1"/>
  <c r="N1228" i="1"/>
  <c r="L1372" i="1"/>
  <c r="N1372" i="1"/>
  <c r="L1516" i="1"/>
  <c r="N1516" i="1"/>
  <c r="L1684" i="1"/>
  <c r="N1684" i="1"/>
  <c r="L1840" i="1"/>
  <c r="N1840" i="1"/>
  <c r="L768" i="1"/>
  <c r="N768" i="1"/>
  <c r="L912" i="1"/>
  <c r="N912" i="1"/>
  <c r="L1056" i="1"/>
  <c r="N1056" i="1"/>
  <c r="L1200" i="1"/>
  <c r="N1200" i="1"/>
  <c r="L1344" i="1"/>
  <c r="N1344" i="1"/>
  <c r="L1488" i="1"/>
  <c r="N1488" i="1"/>
  <c r="L1887" i="1"/>
  <c r="N1887" i="1"/>
  <c r="L2031" i="1"/>
  <c r="N2031" i="1"/>
  <c r="L818" i="1"/>
  <c r="N818" i="1"/>
  <c r="L962" i="1"/>
  <c r="N962" i="1"/>
  <c r="L2223" i="1"/>
  <c r="N2223" i="1"/>
  <c r="L2367" i="1"/>
  <c r="N2367" i="1"/>
  <c r="L2238" i="1"/>
  <c r="N2238" i="1"/>
  <c r="L2382" i="1"/>
  <c r="N2382" i="1"/>
  <c r="L116" i="1"/>
  <c r="N116" i="1"/>
  <c r="L260" i="1"/>
  <c r="N260" i="1"/>
  <c r="L404" i="1"/>
  <c r="N404" i="1"/>
  <c r="L548" i="1"/>
  <c r="N548" i="1"/>
  <c r="L692" i="1"/>
  <c r="N692" i="1"/>
  <c r="L836" i="1"/>
  <c r="N836" i="1"/>
  <c r="L980" i="1"/>
  <c r="N980" i="1"/>
  <c r="L1124" i="1"/>
  <c r="N1124" i="1"/>
  <c r="L1268" i="1"/>
  <c r="N1268" i="1"/>
  <c r="L1412" i="1"/>
  <c r="N1412" i="1"/>
  <c r="L1556" i="1"/>
  <c r="N1556" i="1"/>
  <c r="L1700" i="1"/>
  <c r="N1700" i="1"/>
  <c r="L1844" i="1"/>
  <c r="N1844" i="1"/>
  <c r="L276" i="1"/>
  <c r="N276" i="1"/>
  <c r="L348" i="1"/>
  <c r="N348" i="1"/>
  <c r="L648" i="1"/>
  <c r="N648" i="1"/>
  <c r="N120" i="1"/>
  <c r="N439" i="1"/>
  <c r="N35" i="1"/>
  <c r="N179" i="1"/>
  <c r="N323" i="1"/>
  <c r="N467" i="1"/>
  <c r="N611" i="1"/>
  <c r="N755" i="1"/>
  <c r="N13" i="1"/>
  <c r="N157" i="1"/>
  <c r="N301" i="1"/>
  <c r="N445" i="1"/>
  <c r="N589" i="1"/>
  <c r="N733" i="1"/>
  <c r="N877" i="1"/>
  <c r="N899" i="1"/>
  <c r="N1043" i="1"/>
  <c r="N1896" i="1"/>
  <c r="N2040" i="1"/>
  <c r="AE2184" i="1"/>
  <c r="N2184" i="1"/>
  <c r="AE2328" i="1"/>
  <c r="N2328" i="1"/>
  <c r="N1009" i="1"/>
  <c r="N1153" i="1"/>
  <c r="N1297" i="1"/>
  <c r="N643" i="1"/>
  <c r="N787" i="1"/>
  <c r="N931" i="1"/>
  <c r="N1075" i="1"/>
  <c r="N1219" i="1"/>
  <c r="N1363" i="1"/>
  <c r="N1507" i="1"/>
  <c r="N81" i="1"/>
  <c r="N225" i="1"/>
  <c r="N1591" i="1"/>
  <c r="N1735" i="1"/>
  <c r="N1879" i="1"/>
  <c r="N2023" i="1"/>
  <c r="AE2167" i="1"/>
  <c r="N2167" i="1"/>
  <c r="AE2311" i="1"/>
  <c r="N2311" i="1"/>
  <c r="N1892" i="1"/>
  <c r="N2036" i="1"/>
  <c r="N2180" i="1"/>
  <c r="N2324" i="1"/>
  <c r="N1405" i="1"/>
  <c r="N1549" i="1"/>
  <c r="N1693" i="1"/>
  <c r="N1837" i="1"/>
  <c r="N1981" i="1"/>
  <c r="N2125" i="1"/>
  <c r="N1668" i="1"/>
  <c r="N1812" i="1"/>
  <c r="N2209" i="1"/>
  <c r="N2353" i="1"/>
  <c r="N65" i="1"/>
  <c r="N209" i="1"/>
  <c r="N353" i="1"/>
  <c r="N497" i="1"/>
  <c r="N570" i="1"/>
  <c r="N714" i="1"/>
  <c r="N858" i="1"/>
  <c r="N1002" i="1"/>
  <c r="N1146" i="1"/>
  <c r="N1290" i="1"/>
  <c r="N1434" i="1"/>
  <c r="N451" i="1"/>
  <c r="N47" i="1"/>
  <c r="N191" i="1"/>
  <c r="N335" i="1"/>
  <c r="N479" i="1"/>
  <c r="N623" i="1"/>
  <c r="N767" i="1"/>
  <c r="N25" i="1"/>
  <c r="N169" i="1"/>
  <c r="N313" i="1"/>
  <c r="N457" i="1"/>
  <c r="N601" i="1"/>
  <c r="N745" i="1"/>
  <c r="N889" i="1"/>
  <c r="N911" i="1"/>
  <c r="N1055" i="1"/>
  <c r="N1908" i="1"/>
  <c r="N2052" i="1"/>
  <c r="AE2196" i="1"/>
  <c r="N2196" i="1"/>
  <c r="AE2340" i="1"/>
  <c r="N2340" i="1"/>
  <c r="N1021" i="1"/>
  <c r="N1165" i="1"/>
  <c r="N1309" i="1"/>
  <c r="N655" i="1"/>
  <c r="N799" i="1"/>
  <c r="N943" i="1"/>
  <c r="N1087" i="1"/>
  <c r="N1231" i="1"/>
  <c r="N1375" i="1"/>
  <c r="N1519" i="1"/>
  <c r="N93" i="1"/>
  <c r="N237" i="1"/>
  <c r="N1603" i="1"/>
  <c r="N1747" i="1"/>
  <c r="N1891" i="1"/>
  <c r="N2035" i="1"/>
  <c r="AE2179" i="1"/>
  <c r="N2179" i="1"/>
  <c r="AE2323" i="1"/>
  <c r="N2323" i="1"/>
  <c r="N1904" i="1"/>
  <c r="N2048" i="1"/>
  <c r="N2192" i="1"/>
  <c r="N2336" i="1"/>
  <c r="N1417" i="1"/>
  <c r="N1561" i="1"/>
  <c r="N1705" i="1"/>
  <c r="N1849" i="1"/>
  <c r="N1993" i="1"/>
  <c r="N2137" i="1"/>
  <c r="N1680" i="1"/>
  <c r="N1824" i="1"/>
  <c r="N2221" i="1"/>
  <c r="N2365" i="1"/>
  <c r="N1247" i="1"/>
  <c r="N1391" i="1"/>
  <c r="N1535" i="1"/>
  <c r="N1679" i="1"/>
  <c r="N1823" i="1"/>
  <c r="N1967" i="1"/>
  <c r="N2111" i="1"/>
  <c r="N1238" i="1"/>
  <c r="N1382" i="1"/>
  <c r="N1526" i="1"/>
  <c r="N1670" i="1"/>
  <c r="N1814" i="1"/>
  <c r="N1958" i="1"/>
  <c r="N2102" i="1"/>
  <c r="AE2267" i="1"/>
  <c r="N2267" i="1"/>
  <c r="N2411" i="1"/>
  <c r="N2294" i="1"/>
  <c r="N357" i="1"/>
  <c r="N501" i="1"/>
  <c r="N645" i="1"/>
  <c r="N789" i="1"/>
  <c r="N933" i="1"/>
  <c r="N1077" i="1"/>
  <c r="N1221" i="1"/>
  <c r="N1365" i="1"/>
  <c r="N1509" i="1"/>
  <c r="N1653" i="1"/>
  <c r="N1797" i="1"/>
  <c r="N1941" i="1"/>
  <c r="N2085" i="1"/>
  <c r="AE2229" i="1"/>
  <c r="N2229" i="1"/>
  <c r="AE2373" i="1"/>
  <c r="N2373" i="1"/>
  <c r="N1912" i="1"/>
  <c r="N2056" i="1"/>
  <c r="AE2200" i="1"/>
  <c r="N2200" i="1"/>
  <c r="AE2344" i="1"/>
  <c r="N2344" i="1"/>
  <c r="N31" i="1"/>
  <c r="N175" i="1"/>
  <c r="N319" i="1"/>
  <c r="N463" i="1"/>
  <c r="N59" i="1"/>
  <c r="N203" i="1"/>
  <c r="N347" i="1"/>
  <c r="N491" i="1"/>
  <c r="N635" i="1"/>
  <c r="N779" i="1"/>
  <c r="N37" i="1"/>
  <c r="N181" i="1"/>
  <c r="N325" i="1"/>
  <c r="N469" i="1"/>
  <c r="N613" i="1"/>
  <c r="N757" i="1"/>
  <c r="N901" i="1"/>
  <c r="N923" i="1"/>
  <c r="N1067" i="1"/>
  <c r="N1920" i="1"/>
  <c r="N2064" i="1"/>
  <c r="N2208" i="1"/>
  <c r="N2352" i="1"/>
  <c r="N1033" i="1"/>
  <c r="N1177" i="1"/>
  <c r="N1321" i="1"/>
  <c r="N667" i="1"/>
  <c r="N811" i="1"/>
  <c r="N955" i="1"/>
  <c r="N1099" i="1"/>
  <c r="N1243" i="1"/>
  <c r="N1387" i="1"/>
  <c r="N1531" i="1"/>
  <c r="N105" i="1"/>
  <c r="N249" i="1"/>
  <c r="N1615" i="1"/>
  <c r="N1759" i="1"/>
  <c r="N1903" i="1"/>
  <c r="N2047" i="1"/>
  <c r="AE2191" i="1"/>
  <c r="N2191" i="1"/>
  <c r="AE2335" i="1"/>
  <c r="N2335" i="1"/>
  <c r="N1916" i="1"/>
  <c r="N2060" i="1"/>
  <c r="N89" i="1"/>
  <c r="N233" i="1"/>
  <c r="N377" i="1"/>
  <c r="N521" i="1"/>
  <c r="N594" i="1"/>
  <c r="N738" i="1"/>
  <c r="N882" i="1"/>
  <c r="N1026" i="1"/>
  <c r="N1170" i="1"/>
  <c r="N1314" i="1"/>
  <c r="N1458" i="1"/>
  <c r="N1932" i="1"/>
  <c r="N2076" i="1"/>
  <c r="AE2220" i="1"/>
  <c r="N2220" i="1"/>
  <c r="AE2364" i="1"/>
  <c r="N2364" i="1"/>
  <c r="N1045" i="1"/>
  <c r="N1189" i="1"/>
  <c r="N1333" i="1"/>
  <c r="N679" i="1"/>
  <c r="N823" i="1"/>
  <c r="N967" i="1"/>
  <c r="N1111" i="1"/>
  <c r="N1255" i="1"/>
  <c r="N1399" i="1"/>
  <c r="N1543" i="1"/>
  <c r="N117" i="1"/>
  <c r="N261" i="1"/>
  <c r="N1627" i="1"/>
  <c r="N1771" i="1"/>
  <c r="N1915" i="1"/>
  <c r="N2059" i="1"/>
  <c r="AE2203" i="1"/>
  <c r="N2203" i="1"/>
  <c r="AE2347" i="1"/>
  <c r="N2347" i="1"/>
  <c r="N1928" i="1"/>
  <c r="N2072" i="1"/>
  <c r="N2216" i="1"/>
  <c r="N2360" i="1"/>
  <c r="N1441" i="1"/>
  <c r="N1585" i="1"/>
  <c r="N1729" i="1"/>
  <c r="N1873" i="1"/>
  <c r="N2017" i="1"/>
  <c r="N1704" i="1"/>
  <c r="N1848" i="1"/>
  <c r="N2245" i="1"/>
  <c r="N2389" i="1"/>
  <c r="N1271" i="1"/>
  <c r="N1415" i="1"/>
  <c r="N1559" i="1"/>
  <c r="N1703" i="1"/>
  <c r="N1847" i="1"/>
  <c r="N1991" i="1"/>
  <c r="N2135" i="1"/>
  <c r="N1262" i="1"/>
  <c r="N1406" i="1"/>
  <c r="N1550" i="1"/>
  <c r="N1694" i="1"/>
  <c r="N1838" i="1"/>
  <c r="N1982" i="1"/>
  <c r="N2126" i="1"/>
  <c r="N1948" i="1"/>
  <c r="N2092" i="1"/>
  <c r="AE2236" i="1"/>
  <c r="N2236" i="1"/>
  <c r="AE2380" i="1"/>
  <c r="N2380" i="1"/>
  <c r="N67" i="1"/>
  <c r="N211" i="1"/>
  <c r="N355" i="1"/>
  <c r="N499" i="1"/>
  <c r="N95" i="1"/>
  <c r="N239" i="1"/>
  <c r="N383" i="1"/>
  <c r="N527" i="1"/>
  <c r="N671" i="1"/>
  <c r="N815" i="1"/>
  <c r="N73" i="1"/>
  <c r="N217" i="1"/>
  <c r="N361" i="1"/>
  <c r="N505" i="1"/>
  <c r="N649" i="1"/>
  <c r="N793" i="1"/>
  <c r="N937" i="1"/>
  <c r="N959" i="1"/>
  <c r="N1103" i="1"/>
  <c r="N1956" i="1"/>
  <c r="N2100" i="1"/>
  <c r="AE2244" i="1"/>
  <c r="N2244" i="1"/>
  <c r="AE2388" i="1"/>
  <c r="N2388" i="1"/>
  <c r="N1069" i="1"/>
  <c r="N1213" i="1"/>
  <c r="N1357" i="1"/>
  <c r="N559" i="1"/>
  <c r="N703" i="1"/>
  <c r="N847" i="1"/>
  <c r="N991" i="1"/>
  <c r="N1135" i="1"/>
  <c r="N1279" i="1"/>
  <c r="N1423" i="1"/>
  <c r="N1567" i="1"/>
  <c r="N141" i="1"/>
  <c r="N285" i="1"/>
  <c r="N1651" i="1"/>
  <c r="N1795" i="1"/>
  <c r="N1939" i="1"/>
  <c r="N2083" i="1"/>
  <c r="AE2227" i="1"/>
  <c r="N2227" i="1"/>
  <c r="AE2371" i="1"/>
  <c r="N2371" i="1"/>
  <c r="N1952" i="1"/>
  <c r="N2096" i="1"/>
  <c r="N2240" i="1"/>
  <c r="N2384" i="1"/>
  <c r="N1465" i="1"/>
  <c r="N1609" i="1"/>
  <c r="N1753" i="1"/>
  <c r="N1897" i="1"/>
  <c r="N2041" i="1"/>
  <c r="N1728" i="1"/>
  <c r="N1872" i="1"/>
  <c r="N1960" i="1"/>
  <c r="N2104" i="1"/>
  <c r="AE2248" i="1"/>
  <c r="N2248" i="1"/>
  <c r="AE2392" i="1"/>
  <c r="N2392" i="1"/>
  <c r="N79" i="1"/>
  <c r="N223" i="1"/>
  <c r="N367" i="1"/>
  <c r="N511" i="1"/>
  <c r="N107" i="1"/>
  <c r="N251" i="1"/>
  <c r="N395" i="1"/>
  <c r="N539" i="1"/>
  <c r="N683" i="1"/>
  <c r="N827" i="1"/>
  <c r="N85" i="1"/>
  <c r="N229" i="1"/>
  <c r="N373" i="1"/>
  <c r="N517" i="1"/>
  <c r="N661" i="1"/>
  <c r="N805" i="1"/>
  <c r="N971" i="1"/>
  <c r="N1115" i="1"/>
  <c r="N1968" i="1"/>
  <c r="N2112" i="1"/>
  <c r="AE2256" i="1"/>
  <c r="N2256" i="1"/>
  <c r="AE2400" i="1"/>
  <c r="N2400" i="1"/>
  <c r="N1081" i="1"/>
  <c r="N1225" i="1"/>
  <c r="N571" i="1"/>
  <c r="N715" i="1"/>
  <c r="N859" i="1"/>
  <c r="N1003" i="1"/>
  <c r="N1147" i="1"/>
  <c r="N1291" i="1"/>
  <c r="N1435" i="1"/>
  <c r="N9" i="1"/>
  <c r="N153" i="1"/>
  <c r="N297" i="1"/>
  <c r="N1663" i="1"/>
  <c r="N1807" i="1"/>
  <c r="N1951" i="1"/>
  <c r="N2095" i="1"/>
  <c r="AE2239" i="1"/>
  <c r="N2239" i="1"/>
  <c r="AE2383" i="1"/>
  <c r="N2383" i="1"/>
  <c r="N1964" i="1"/>
  <c r="N126" i="1"/>
  <c r="N270" i="1"/>
  <c r="N414" i="1"/>
  <c r="N22" i="1"/>
  <c r="N166" i="1"/>
  <c r="N551" i="1"/>
  <c r="N695" i="1"/>
  <c r="N839" i="1"/>
  <c r="N97" i="1"/>
  <c r="N241" i="1"/>
  <c r="N385" i="1"/>
  <c r="N529" i="1"/>
  <c r="N673" i="1"/>
  <c r="N817" i="1"/>
  <c r="N983" i="1"/>
  <c r="N1127" i="1"/>
  <c r="N1980" i="1"/>
  <c r="N2124" i="1"/>
  <c r="AE2268" i="1"/>
  <c r="N2268" i="1"/>
  <c r="N2412" i="1"/>
  <c r="N949" i="1"/>
  <c r="N1093" i="1"/>
  <c r="N1237" i="1"/>
  <c r="N583" i="1"/>
  <c r="N727" i="1"/>
  <c r="N871" i="1"/>
  <c r="N1015" i="1"/>
  <c r="N1159" i="1"/>
  <c r="N1303" i="1"/>
  <c r="N1447" i="1"/>
  <c r="N21" i="1"/>
  <c r="N165" i="1"/>
  <c r="N309" i="1"/>
  <c r="N1675" i="1"/>
  <c r="N1819" i="1"/>
  <c r="N1963" i="1"/>
  <c r="N2107" i="1"/>
  <c r="AE2251" i="1"/>
  <c r="N2251" i="1"/>
  <c r="AE2395" i="1"/>
  <c r="N2395" i="1"/>
  <c r="N1976" i="1"/>
  <c r="N2120" i="1"/>
  <c r="N2264" i="1"/>
  <c r="N2408" i="1"/>
  <c r="N1489" i="1"/>
  <c r="N1633" i="1"/>
  <c r="N1777" i="1"/>
  <c r="N1921" i="1"/>
  <c r="N2065" i="1"/>
  <c r="N1608" i="1"/>
  <c r="N1752" i="1"/>
  <c r="N2149" i="1"/>
  <c r="N2293" i="1"/>
  <c r="N1175" i="1"/>
  <c r="N14" i="1"/>
  <c r="N1984" i="1"/>
  <c r="N2128" i="1"/>
  <c r="AE2272" i="1"/>
  <c r="N2272" i="1"/>
  <c r="N2416" i="1"/>
  <c r="N103" i="1"/>
  <c r="N247" i="1"/>
  <c r="N391" i="1"/>
  <c r="N535" i="1"/>
  <c r="N131" i="1"/>
  <c r="N275" i="1"/>
  <c r="N419" i="1"/>
  <c r="N563" i="1"/>
  <c r="N707" i="1"/>
  <c r="N851" i="1"/>
  <c r="N109" i="1"/>
  <c r="N253" i="1"/>
  <c r="N397" i="1"/>
  <c r="N541" i="1"/>
  <c r="N685" i="1"/>
  <c r="N829" i="1"/>
  <c r="N995" i="1"/>
  <c r="N1139" i="1"/>
  <c r="N1992" i="1"/>
  <c r="N2136" i="1"/>
  <c r="N2280" i="1"/>
  <c r="N2424" i="1"/>
  <c r="N961" i="1"/>
  <c r="N1105" i="1"/>
  <c r="N1249" i="1"/>
  <c r="N595" i="1"/>
  <c r="N739" i="1"/>
  <c r="N883" i="1"/>
  <c r="N1027" i="1"/>
  <c r="N1171" i="1"/>
  <c r="N1315" i="1"/>
  <c r="N1459" i="1"/>
  <c r="N33" i="1"/>
  <c r="N177" i="1"/>
  <c r="N321" i="1"/>
  <c r="N1687" i="1"/>
  <c r="N1831" i="1"/>
  <c r="N1975" i="1"/>
  <c r="N2119" i="1"/>
  <c r="AE2263" i="1"/>
  <c r="N2263" i="1"/>
  <c r="AE2407" i="1"/>
  <c r="N2407" i="1"/>
  <c r="N1988" i="1"/>
  <c r="AE2207" i="1"/>
  <c r="N2207" i="1"/>
  <c r="AE2351" i="1"/>
  <c r="N2351" i="1"/>
  <c r="N2234" i="1"/>
  <c r="N2378" i="1"/>
  <c r="AE2378" i="1"/>
  <c r="N441" i="1"/>
  <c r="N585" i="1"/>
  <c r="N729" i="1"/>
  <c r="N873" i="1"/>
  <c r="N1017" i="1"/>
  <c r="N1161" i="1"/>
  <c r="N1305" i="1"/>
  <c r="N1449" i="1"/>
  <c r="N1593" i="1"/>
  <c r="N1737" i="1"/>
  <c r="N1881" i="1"/>
  <c r="N2025" i="1"/>
  <c r="N2169" i="1"/>
  <c r="AE2169" i="1"/>
  <c r="N2313" i="1"/>
  <c r="AE2313" i="1"/>
  <c r="N26" i="1"/>
  <c r="N1996" i="1"/>
  <c r="N2140" i="1"/>
  <c r="AE2284" i="1"/>
  <c r="N2284" i="1"/>
  <c r="N115" i="1"/>
  <c r="N259" i="1"/>
  <c r="N403" i="1"/>
  <c r="N547" i="1"/>
  <c r="N143" i="1"/>
  <c r="N287" i="1"/>
  <c r="N431" i="1"/>
  <c r="N575" i="1"/>
  <c r="N719" i="1"/>
  <c r="N863" i="1"/>
  <c r="N121" i="1"/>
  <c r="N265" i="1"/>
  <c r="N409" i="1"/>
  <c r="N553" i="1"/>
  <c r="N697" i="1"/>
  <c r="N841" i="1"/>
  <c r="N1007" i="1"/>
  <c r="N1151" i="1"/>
  <c r="N2004" i="1"/>
  <c r="N2148" i="1"/>
  <c r="AE2292" i="1"/>
  <c r="N2292" i="1"/>
  <c r="N973" i="1"/>
  <c r="N1117" i="1"/>
  <c r="N1261" i="1"/>
  <c r="N607" i="1"/>
  <c r="N751" i="1"/>
  <c r="N895" i="1"/>
  <c r="N1039" i="1"/>
  <c r="N1183" i="1"/>
  <c r="N1327" i="1"/>
  <c r="N1471" i="1"/>
  <c r="N45" i="1"/>
  <c r="N189" i="1"/>
  <c r="N333" i="1"/>
  <c r="N1699" i="1"/>
  <c r="N1843" i="1"/>
  <c r="N1987" i="1"/>
  <c r="N18" i="1"/>
  <c r="N162" i="1"/>
  <c r="N306" i="1"/>
  <c r="N450" i="1"/>
  <c r="N58" i="1"/>
  <c r="N29" i="1"/>
  <c r="N173" i="1"/>
  <c r="N317" i="1"/>
  <c r="N461" i="1"/>
  <c r="N605" i="1"/>
  <c r="N678" i="1"/>
  <c r="N822" i="1"/>
  <c r="N966" i="1"/>
  <c r="N1110" i="1"/>
  <c r="N1254" i="1"/>
  <c r="N1398" i="1"/>
  <c r="N2152" i="1"/>
  <c r="AE2296" i="1"/>
  <c r="N2296" i="1"/>
  <c r="N127" i="1"/>
  <c r="N271" i="1"/>
  <c r="N415" i="1"/>
  <c r="N11" i="1"/>
  <c r="N155" i="1"/>
  <c r="N299" i="1"/>
  <c r="N443" i="1"/>
  <c r="N587" i="1"/>
  <c r="N731" i="1"/>
  <c r="N875" i="1"/>
  <c r="N133" i="1"/>
  <c r="N277" i="1"/>
  <c r="N421" i="1"/>
  <c r="N565" i="1"/>
  <c r="N709" i="1"/>
  <c r="N853" i="1"/>
  <c r="N1019" i="1"/>
  <c r="N1163" i="1"/>
  <c r="N2016" i="1"/>
  <c r="AE2160" i="1"/>
  <c r="N2160" i="1"/>
  <c r="AE2304" i="1"/>
  <c r="N2304" i="1"/>
  <c r="N985" i="1"/>
  <c r="N1129" i="1"/>
  <c r="N1273" i="1"/>
  <c r="N619" i="1"/>
  <c r="N763" i="1"/>
  <c r="N907" i="1"/>
  <c r="N1051" i="1"/>
  <c r="N1195" i="1"/>
  <c r="N1339" i="1"/>
  <c r="N1483" i="1"/>
  <c r="N57" i="1"/>
  <c r="N201" i="1"/>
  <c r="N345" i="1"/>
  <c r="N1711" i="1"/>
  <c r="N1855" i="1"/>
  <c r="N1999" i="1"/>
  <c r="N2143" i="1"/>
  <c r="AE2287" i="1"/>
  <c r="N2287" i="1"/>
  <c r="N1868" i="1"/>
  <c r="N2012" i="1"/>
  <c r="N2156" i="1"/>
  <c r="N2300" i="1"/>
  <c r="N1381" i="1"/>
  <c r="N1525" i="1"/>
  <c r="N1669" i="1"/>
  <c r="N1813" i="1"/>
  <c r="N1957" i="1"/>
  <c r="N2101" i="1"/>
  <c r="N1644" i="1"/>
  <c r="N1788" i="1"/>
  <c r="N2185" i="1"/>
  <c r="N2329" i="1"/>
  <c r="N1211" i="1"/>
  <c r="N1355" i="1"/>
  <c r="N1499" i="1"/>
  <c r="N1643" i="1"/>
  <c r="N1787" i="1"/>
  <c r="N1931" i="1"/>
  <c r="N2075" i="1"/>
  <c r="N1202" i="1"/>
  <c r="N1346" i="1"/>
  <c r="N1490" i="1"/>
  <c r="N1634" i="1"/>
  <c r="N1778" i="1"/>
  <c r="N1922" i="1"/>
  <c r="N2066" i="1"/>
  <c r="AE2294" i="1"/>
  <c r="N2024" i="1"/>
  <c r="N2168" i="1"/>
  <c r="N2312" i="1"/>
  <c r="N1393" i="1"/>
  <c r="N1537" i="1"/>
  <c r="N1681" i="1"/>
  <c r="N1825" i="1"/>
  <c r="N1969" i="1"/>
  <c r="N2113" i="1"/>
  <c r="N1656" i="1"/>
  <c r="N1800" i="1"/>
  <c r="N2197" i="1"/>
  <c r="N2341" i="1"/>
  <c r="N1223" i="1"/>
  <c r="N1367" i="1"/>
  <c r="N1511" i="1"/>
  <c r="N1655" i="1"/>
  <c r="N1799" i="1"/>
  <c r="N1943" i="1"/>
  <c r="N2087" i="1"/>
  <c r="N1214" i="1"/>
  <c r="N1358" i="1"/>
  <c r="N1502" i="1"/>
  <c r="N1646" i="1"/>
  <c r="N1790" i="1"/>
  <c r="N1934" i="1"/>
  <c r="N2078" i="1"/>
  <c r="AE2219" i="1"/>
  <c r="N2219" i="1"/>
  <c r="AE2363" i="1"/>
  <c r="N2363" i="1"/>
  <c r="AE2246" i="1"/>
  <c r="N2246" i="1"/>
  <c r="AE2390" i="1"/>
  <c r="N2390" i="1"/>
  <c r="N453" i="1"/>
  <c r="N597" i="1"/>
  <c r="N741" i="1"/>
  <c r="N885" i="1"/>
  <c r="N1029" i="1"/>
  <c r="N1173" i="1"/>
  <c r="N1317" i="1"/>
  <c r="N1461" i="1"/>
  <c r="N1605" i="1"/>
  <c r="N1749" i="1"/>
  <c r="N1893" i="1"/>
  <c r="N2037" i="1"/>
  <c r="AE2181" i="1"/>
  <c r="N2181" i="1"/>
  <c r="AE2325" i="1"/>
  <c r="N2325" i="1"/>
  <c r="N138" i="1"/>
  <c r="N282" i="1"/>
  <c r="N426" i="1"/>
  <c r="N34" i="1"/>
  <c r="N178" i="1"/>
  <c r="N41" i="1"/>
  <c r="N185" i="1"/>
  <c r="N329" i="1"/>
  <c r="N473" i="1"/>
  <c r="N546" i="1"/>
  <c r="N690" i="1"/>
  <c r="N834" i="1"/>
  <c r="N978" i="1"/>
  <c r="N1122" i="1"/>
  <c r="N1266" i="1"/>
  <c r="N2026" i="1"/>
  <c r="N2170" i="1"/>
  <c r="N2314" i="1"/>
  <c r="N1235" i="1"/>
  <c r="N1379" i="1"/>
  <c r="N1523" i="1"/>
  <c r="N1667" i="1"/>
  <c r="N1811" i="1"/>
  <c r="N1955" i="1"/>
  <c r="N2099" i="1"/>
  <c r="N1226" i="1"/>
  <c r="N1370" i="1"/>
  <c r="N1514" i="1"/>
  <c r="N1658" i="1"/>
  <c r="N1802" i="1"/>
  <c r="N1946" i="1"/>
  <c r="N2090" i="1"/>
  <c r="AE2231" i="1"/>
  <c r="N2231" i="1"/>
  <c r="AE2375" i="1"/>
  <c r="N2375" i="1"/>
  <c r="N2258" i="1"/>
  <c r="AE2402" i="1"/>
  <c r="N2402" i="1"/>
  <c r="N465" i="1"/>
  <c r="N609" i="1"/>
  <c r="N753" i="1"/>
  <c r="N897" i="1"/>
  <c r="N1041" i="1"/>
  <c r="N1185" i="1"/>
  <c r="N1329" i="1"/>
  <c r="N1473" i="1"/>
  <c r="N1617" i="1"/>
  <c r="N1761" i="1"/>
  <c r="N1905" i="1"/>
  <c r="N2049" i="1"/>
  <c r="AE2193" i="1"/>
  <c r="N2193" i="1"/>
  <c r="AE2337" i="1"/>
  <c r="N2337" i="1"/>
  <c r="N150" i="1"/>
  <c r="N294" i="1"/>
  <c r="N438" i="1"/>
  <c r="N46" i="1"/>
  <c r="N190" i="1"/>
  <c r="N53" i="1"/>
  <c r="N197" i="1"/>
  <c r="N341" i="1"/>
  <c r="N485" i="1"/>
  <c r="N558" i="1"/>
  <c r="N702" i="1"/>
  <c r="N846" i="1"/>
  <c r="N990" i="1"/>
  <c r="N1134" i="1"/>
  <c r="N1278" i="1"/>
  <c r="N1422" i="1"/>
  <c r="N322" i="1"/>
  <c r="N466" i="1"/>
  <c r="N610" i="1"/>
  <c r="N754" i="1"/>
  <c r="N898" i="1"/>
  <c r="N1042" i="1"/>
  <c r="N1186" i="1"/>
  <c r="N1330" i="1"/>
  <c r="N1474" i="1"/>
  <c r="N1618" i="1"/>
  <c r="N1762" i="1"/>
  <c r="N1906" i="1"/>
  <c r="N2204" i="1"/>
  <c r="N2348" i="1"/>
  <c r="N1429" i="1"/>
  <c r="N1573" i="1"/>
  <c r="N1717" i="1"/>
  <c r="N1861" i="1"/>
  <c r="N2005" i="1"/>
  <c r="N1692" i="1"/>
  <c r="N1836" i="1"/>
  <c r="N2233" i="1"/>
  <c r="N2377" i="1"/>
  <c r="N1259" i="1"/>
  <c r="N1403" i="1"/>
  <c r="N1547" i="1"/>
  <c r="N1691" i="1"/>
  <c r="N1835" i="1"/>
  <c r="N1979" i="1"/>
  <c r="N2123" i="1"/>
  <c r="N1250" i="1"/>
  <c r="N1394" i="1"/>
  <c r="N1538" i="1"/>
  <c r="N1682" i="1"/>
  <c r="N1826" i="1"/>
  <c r="N1970" i="1"/>
  <c r="N2114" i="1"/>
  <c r="AE2255" i="1"/>
  <c r="N2255" i="1"/>
  <c r="AE2399" i="1"/>
  <c r="N2399" i="1"/>
  <c r="N2282" i="1"/>
  <c r="N2426" i="1"/>
  <c r="N489" i="1"/>
  <c r="N633" i="1"/>
  <c r="N777" i="1"/>
  <c r="N921" i="1"/>
  <c r="N1065" i="1"/>
  <c r="N1209" i="1"/>
  <c r="N1353" i="1"/>
  <c r="N1497" i="1"/>
  <c r="N1641" i="1"/>
  <c r="N1785" i="1"/>
  <c r="N1929" i="1"/>
  <c r="N2073" i="1"/>
  <c r="N2217" i="1"/>
  <c r="N2361" i="1"/>
  <c r="N30" i="1"/>
  <c r="N174" i="1"/>
  <c r="N318" i="1"/>
  <c r="N462" i="1"/>
  <c r="N70" i="1"/>
  <c r="N77" i="1"/>
  <c r="N221" i="1"/>
  <c r="N365" i="1"/>
  <c r="N509" i="1"/>
  <c r="N582" i="1"/>
  <c r="N726" i="1"/>
  <c r="N870" i="1"/>
  <c r="N1014" i="1"/>
  <c r="N1158" i="1"/>
  <c r="N1302" i="1"/>
  <c r="N2071" i="1"/>
  <c r="AE2215" i="1"/>
  <c r="N2215" i="1"/>
  <c r="AE2359" i="1"/>
  <c r="N2359" i="1"/>
  <c r="N1940" i="1"/>
  <c r="N2084" i="1"/>
  <c r="N2228" i="1"/>
  <c r="N2372" i="1"/>
  <c r="N1453" i="1"/>
  <c r="N1597" i="1"/>
  <c r="N1741" i="1"/>
  <c r="N1885" i="1"/>
  <c r="N2029" i="1"/>
  <c r="N1716" i="1"/>
  <c r="N1860" i="1"/>
  <c r="N2257" i="1"/>
  <c r="N2401" i="1"/>
  <c r="N1283" i="1"/>
  <c r="N1427" i="1"/>
  <c r="N1571" i="1"/>
  <c r="N1715" i="1"/>
  <c r="N1859" i="1"/>
  <c r="N2003" i="1"/>
  <c r="N2147" i="1"/>
  <c r="N1274" i="1"/>
  <c r="N1418" i="1"/>
  <c r="N1562" i="1"/>
  <c r="N1706" i="1"/>
  <c r="N1850" i="1"/>
  <c r="N1994" i="1"/>
  <c r="N2138" i="1"/>
  <c r="AE2279" i="1"/>
  <c r="N2279" i="1"/>
  <c r="N2423" i="1"/>
  <c r="N2306" i="1"/>
  <c r="N369" i="1"/>
  <c r="N513" i="1"/>
  <c r="N657" i="1"/>
  <c r="N801" i="1"/>
  <c r="N945" i="1"/>
  <c r="N1089" i="1"/>
  <c r="N1233" i="1"/>
  <c r="N1377" i="1"/>
  <c r="N1521" i="1"/>
  <c r="N1665" i="1"/>
  <c r="N1809" i="1"/>
  <c r="N1953" i="1"/>
  <c r="N2097" i="1"/>
  <c r="AE2241" i="1"/>
  <c r="N2241" i="1"/>
  <c r="AE2385" i="1"/>
  <c r="N2385" i="1"/>
  <c r="N54" i="1"/>
  <c r="N198" i="1"/>
  <c r="N342" i="1"/>
  <c r="N486" i="1"/>
  <c r="N94" i="1"/>
  <c r="N101" i="1"/>
  <c r="N245" i="1"/>
  <c r="N389" i="1"/>
  <c r="N533" i="1"/>
  <c r="N606" i="1"/>
  <c r="N750" i="1"/>
  <c r="N894" i="1"/>
  <c r="N1038" i="1"/>
  <c r="N1182" i="1"/>
  <c r="N1326" i="1"/>
  <c r="N1590" i="1"/>
  <c r="N1734" i="1"/>
  <c r="N1878" i="1"/>
  <c r="N2022" i="1"/>
  <c r="N2166" i="1"/>
  <c r="N2269" i="1"/>
  <c r="N2413" i="1"/>
  <c r="N1295" i="1"/>
  <c r="N1439" i="1"/>
  <c r="N1583" i="1"/>
  <c r="N1727" i="1"/>
  <c r="N1871" i="1"/>
  <c r="N2015" i="1"/>
  <c r="AE2159" i="1"/>
  <c r="N2159" i="1"/>
  <c r="N1286" i="1"/>
  <c r="N1430" i="1"/>
  <c r="N1574" i="1"/>
  <c r="N1718" i="1"/>
  <c r="N1862" i="1"/>
  <c r="N2006" i="1"/>
  <c r="N2150" i="1"/>
  <c r="AE2291" i="1"/>
  <c r="N2291" i="1"/>
  <c r="N2174" i="1"/>
  <c r="AE2318" i="1"/>
  <c r="N2318" i="1"/>
  <c r="N381" i="1"/>
  <c r="N525" i="1"/>
  <c r="N669" i="1"/>
  <c r="N813" i="1"/>
  <c r="N957" i="1"/>
  <c r="N1101" i="1"/>
  <c r="N1245" i="1"/>
  <c r="N1389" i="1"/>
  <c r="N1533" i="1"/>
  <c r="N1677" i="1"/>
  <c r="N1821" i="1"/>
  <c r="N1965" i="1"/>
  <c r="N2109" i="1"/>
  <c r="AE2253" i="1"/>
  <c r="N2253" i="1"/>
  <c r="AE2397" i="1"/>
  <c r="N2397" i="1"/>
  <c r="N66" i="1"/>
  <c r="N210" i="1"/>
  <c r="N354" i="1"/>
  <c r="N498" i="1"/>
  <c r="N106" i="1"/>
  <c r="N113" i="1"/>
  <c r="N257" i="1"/>
  <c r="N401" i="1"/>
  <c r="N545" i="1"/>
  <c r="N618" i="1"/>
  <c r="N762" i="1"/>
  <c r="N906" i="1"/>
  <c r="N1050" i="1"/>
  <c r="N1194" i="1"/>
  <c r="N1338" i="1"/>
  <c r="N2108" i="1"/>
  <c r="N2252" i="1"/>
  <c r="N2396" i="1"/>
  <c r="N1477" i="1"/>
  <c r="N1621" i="1"/>
  <c r="N1765" i="1"/>
  <c r="N1909" i="1"/>
  <c r="N2053" i="1"/>
  <c r="N1740" i="1"/>
  <c r="N2281" i="1"/>
  <c r="N2425" i="1"/>
  <c r="N1307" i="1"/>
  <c r="N1451" i="1"/>
  <c r="N1595" i="1"/>
  <c r="N1739" i="1"/>
  <c r="N1883" i="1"/>
  <c r="N2027" i="1"/>
  <c r="N1154" i="1"/>
  <c r="N1298" i="1"/>
  <c r="N1442" i="1"/>
  <c r="N1586" i="1"/>
  <c r="N1730" i="1"/>
  <c r="N1874" i="1"/>
  <c r="N2018" i="1"/>
  <c r="AE2162" i="1"/>
  <c r="N2162" i="1"/>
  <c r="AE2303" i="1"/>
  <c r="N2303" i="1"/>
  <c r="N2186" i="1"/>
  <c r="N2330" i="1"/>
  <c r="N393" i="1"/>
  <c r="N537" i="1"/>
  <c r="N681" i="1"/>
  <c r="N825" i="1"/>
  <c r="N969" i="1"/>
  <c r="N1113" i="1"/>
  <c r="N1257" i="1"/>
  <c r="N1401" i="1"/>
  <c r="N1545" i="1"/>
  <c r="N1689" i="1"/>
  <c r="N1833" i="1"/>
  <c r="N1977" i="1"/>
  <c r="N2121" i="1"/>
  <c r="AE2265" i="1"/>
  <c r="N2265" i="1"/>
  <c r="N2409" i="1"/>
  <c r="N78" i="1"/>
  <c r="N222" i="1"/>
  <c r="N366" i="1"/>
  <c r="N510" i="1"/>
  <c r="N118" i="1"/>
  <c r="N125" i="1"/>
  <c r="N269" i="1"/>
  <c r="N413" i="1"/>
  <c r="N557" i="1"/>
  <c r="N630" i="1"/>
  <c r="N774" i="1"/>
  <c r="N918" i="1"/>
  <c r="N1062" i="1"/>
  <c r="N1206" i="1"/>
  <c r="N1350" i="1"/>
  <c r="N250" i="1"/>
  <c r="N394" i="1"/>
  <c r="N538" i="1"/>
  <c r="N682" i="1"/>
  <c r="N826" i="1"/>
  <c r="N970" i="1"/>
  <c r="N1114" i="1"/>
  <c r="N1258" i="1"/>
  <c r="N1402" i="1"/>
  <c r="N1546" i="1"/>
  <c r="N1690" i="1"/>
  <c r="N1834" i="1"/>
  <c r="N1319" i="1"/>
  <c r="N1463" i="1"/>
  <c r="N1607" i="1"/>
  <c r="N1751" i="1"/>
  <c r="N1895" i="1"/>
  <c r="N2039" i="1"/>
  <c r="N1166" i="1"/>
  <c r="N1310" i="1"/>
  <c r="N1454" i="1"/>
  <c r="N1598" i="1"/>
  <c r="N1742" i="1"/>
  <c r="N1886" i="1"/>
  <c r="N2030" i="1"/>
  <c r="AE2171" i="1"/>
  <c r="N2171" i="1"/>
  <c r="AE2315" i="1"/>
  <c r="N2315" i="1"/>
  <c r="AE2198" i="1"/>
  <c r="N2198" i="1"/>
  <c r="N2342" i="1"/>
  <c r="N405" i="1"/>
  <c r="N549" i="1"/>
  <c r="N693" i="1"/>
  <c r="N837" i="1"/>
  <c r="N981" i="1"/>
  <c r="N1125" i="1"/>
  <c r="N1269" i="1"/>
  <c r="N1413" i="1"/>
  <c r="N1557" i="1"/>
  <c r="N1701" i="1"/>
  <c r="N1845" i="1"/>
  <c r="N1989" i="1"/>
  <c r="N2133" i="1"/>
  <c r="AE2277" i="1"/>
  <c r="N2277" i="1"/>
  <c r="N2421" i="1"/>
  <c r="N90" i="1"/>
  <c r="N234" i="1"/>
  <c r="N378" i="1"/>
  <c r="N522" i="1"/>
  <c r="N130" i="1"/>
  <c r="N137" i="1"/>
  <c r="N281" i="1"/>
  <c r="N425" i="1"/>
  <c r="N569" i="1"/>
  <c r="N642" i="1"/>
  <c r="N786" i="1"/>
  <c r="N930" i="1"/>
  <c r="N1074" i="1"/>
  <c r="N1218" i="1"/>
  <c r="N1362" i="1"/>
  <c r="N1482" i="1"/>
  <c r="N1626" i="1"/>
  <c r="N1770" i="1"/>
  <c r="N1914" i="1"/>
  <c r="N2058" i="1"/>
  <c r="N2132" i="1"/>
  <c r="N2276" i="1"/>
  <c r="N2420" i="1"/>
  <c r="N1501" i="1"/>
  <c r="N1645" i="1"/>
  <c r="N1789" i="1"/>
  <c r="N1933" i="1"/>
  <c r="N2077" i="1"/>
  <c r="N1620" i="1"/>
  <c r="N1764" i="1"/>
  <c r="N2161" i="1"/>
  <c r="N2305" i="1"/>
  <c r="N1187" i="1"/>
  <c r="N1331" i="1"/>
  <c r="N1475" i="1"/>
  <c r="N1619" i="1"/>
  <c r="N1763" i="1"/>
  <c r="N1907" i="1"/>
  <c r="N2051" i="1"/>
  <c r="N1178" i="1"/>
  <c r="N1322" i="1"/>
  <c r="N1466" i="1"/>
  <c r="N1610" i="1"/>
  <c r="N1754" i="1"/>
  <c r="N1898" i="1"/>
  <c r="N2042" i="1"/>
  <c r="AE2183" i="1"/>
  <c r="N2183" i="1"/>
  <c r="AE2327" i="1"/>
  <c r="N2327" i="1"/>
  <c r="N2210" i="1"/>
  <c r="N2354" i="1"/>
  <c r="N417" i="1"/>
  <c r="N561" i="1"/>
  <c r="N705" i="1"/>
  <c r="N849" i="1"/>
  <c r="N993" i="1"/>
  <c r="N1137" i="1"/>
  <c r="N1281" i="1"/>
  <c r="N1425" i="1"/>
  <c r="N1569" i="1"/>
  <c r="N1713" i="1"/>
  <c r="N1857" i="1"/>
  <c r="N2001" i="1"/>
  <c r="N2145" i="1"/>
  <c r="N2289" i="1"/>
  <c r="N102" i="1"/>
  <c r="N246" i="1"/>
  <c r="N390" i="1"/>
  <c r="N534" i="1"/>
  <c r="N142" i="1"/>
  <c r="N149" i="1"/>
  <c r="N293" i="1"/>
  <c r="N437" i="1"/>
  <c r="N581" i="1"/>
  <c r="N654" i="1"/>
  <c r="N798" i="1"/>
  <c r="N942" i="1"/>
  <c r="N1086" i="1"/>
  <c r="N1230" i="1"/>
  <c r="N1374" i="1"/>
  <c r="N1990" i="1"/>
  <c r="N2134" i="1"/>
  <c r="N2278" i="1"/>
  <c r="N2422" i="1"/>
  <c r="N2131" i="1"/>
  <c r="AE2275" i="1"/>
  <c r="N2275" i="1"/>
  <c r="N2419" i="1"/>
  <c r="N2000" i="1"/>
  <c r="N2144" i="1"/>
  <c r="N2288" i="1"/>
  <c r="N1369" i="1"/>
  <c r="N1513" i="1"/>
  <c r="N1657" i="1"/>
  <c r="N1801" i="1"/>
  <c r="N1945" i="1"/>
  <c r="N2089" i="1"/>
  <c r="N1632" i="1"/>
  <c r="N1776" i="1"/>
  <c r="N2173" i="1"/>
  <c r="N2317" i="1"/>
  <c r="N1199" i="1"/>
  <c r="N1343" i="1"/>
  <c r="N1487" i="1"/>
  <c r="N1631" i="1"/>
  <c r="N1775" i="1"/>
  <c r="N1919" i="1"/>
  <c r="N2063" i="1"/>
  <c r="N1190" i="1"/>
  <c r="N1334" i="1"/>
  <c r="N1478" i="1"/>
  <c r="N1622" i="1"/>
  <c r="N1766" i="1"/>
  <c r="N1910" i="1"/>
  <c r="N2054" i="1"/>
  <c r="AE2195" i="1"/>
  <c r="N2195" i="1"/>
  <c r="AE2339" i="1"/>
  <c r="N2339" i="1"/>
  <c r="N2222" i="1"/>
  <c r="N2366" i="1"/>
  <c r="N429" i="1"/>
  <c r="N573" i="1"/>
  <c r="N717" i="1"/>
  <c r="N861" i="1"/>
  <c r="N1005" i="1"/>
  <c r="N1149" i="1"/>
  <c r="N1293" i="1"/>
  <c r="N1437" i="1"/>
  <c r="N1581" i="1"/>
  <c r="N1725" i="1"/>
  <c r="N1869" i="1"/>
  <c r="N2013" i="1"/>
  <c r="N2157" i="1"/>
  <c r="AE2301" i="1"/>
  <c r="N2301" i="1"/>
  <c r="N114" i="1"/>
  <c r="N258" i="1"/>
  <c r="N402" i="1"/>
  <c r="N10" i="1"/>
  <c r="N154" i="1"/>
  <c r="N17" i="1"/>
  <c r="N161" i="1"/>
  <c r="N305" i="1"/>
  <c r="N449" i="1"/>
  <c r="N593" i="1"/>
  <c r="N666" i="1"/>
  <c r="N810" i="1"/>
  <c r="N954" i="1"/>
  <c r="N1098" i="1"/>
  <c r="N1242" i="1"/>
  <c r="N1386" i="1"/>
  <c r="N286" i="1"/>
  <c r="N430" i="1"/>
  <c r="N574" i="1"/>
  <c r="N718" i="1"/>
  <c r="N862" i="1"/>
  <c r="N1006" i="1"/>
  <c r="N1150" i="1"/>
  <c r="N1294" i="1"/>
  <c r="N1438" i="1"/>
  <c r="N1582" i="1"/>
  <c r="N1726" i="1"/>
  <c r="N1870" i="1"/>
  <c r="N262" i="1"/>
  <c r="N406" i="1"/>
  <c r="N550" i="1"/>
  <c r="N694" i="1"/>
  <c r="N838" i="1"/>
  <c r="N982" i="1"/>
  <c r="N1126" i="1"/>
  <c r="N1270" i="1"/>
  <c r="N1414" i="1"/>
  <c r="N1558" i="1"/>
  <c r="N1702" i="1"/>
  <c r="N1846" i="1"/>
  <c r="N1602" i="1"/>
  <c r="N1746" i="1"/>
  <c r="N1890" i="1"/>
  <c r="N2034" i="1"/>
  <c r="N2178" i="1"/>
  <c r="N2002" i="1"/>
  <c r="N2146" i="1"/>
  <c r="N2290" i="1"/>
  <c r="N1410" i="1"/>
  <c r="N274" i="1"/>
  <c r="N418" i="1"/>
  <c r="N562" i="1"/>
  <c r="N706" i="1"/>
  <c r="N850" i="1"/>
  <c r="N994" i="1"/>
  <c r="N1138" i="1"/>
  <c r="N1282" i="1"/>
  <c r="N1426" i="1"/>
  <c r="N1570" i="1"/>
  <c r="N1714" i="1"/>
  <c r="N1858" i="1"/>
  <c r="N1614" i="1"/>
  <c r="N1758" i="1"/>
  <c r="N1902" i="1"/>
  <c r="N2046" i="1"/>
  <c r="N2014" i="1"/>
  <c r="N2158" i="1"/>
  <c r="N2302" i="1"/>
  <c r="N298" i="1"/>
  <c r="N442" i="1"/>
  <c r="N586" i="1"/>
  <c r="N730" i="1"/>
  <c r="N874" i="1"/>
  <c r="N1018" i="1"/>
  <c r="N1162" i="1"/>
  <c r="N1306" i="1"/>
  <c r="N1450" i="1"/>
  <c r="N1594" i="1"/>
  <c r="N1738" i="1"/>
  <c r="N1882" i="1"/>
  <c r="N1494" i="1"/>
  <c r="N1638" i="1"/>
  <c r="N1782" i="1"/>
  <c r="N1926" i="1"/>
  <c r="N2070" i="1"/>
  <c r="N2038" i="1"/>
  <c r="N2182" i="1"/>
  <c r="N2326" i="1"/>
  <c r="N1446" i="1"/>
  <c r="N310" i="1"/>
  <c r="N454" i="1"/>
  <c r="N598" i="1"/>
  <c r="N742" i="1"/>
  <c r="N886" i="1"/>
  <c r="N1030" i="1"/>
  <c r="N1174" i="1"/>
  <c r="N1318" i="1"/>
  <c r="N1462" i="1"/>
  <c r="N1606" i="1"/>
  <c r="N1750" i="1"/>
  <c r="N1894" i="1"/>
  <c r="N1506" i="1"/>
  <c r="N1650" i="1"/>
  <c r="N1794" i="1"/>
  <c r="N1938" i="1"/>
  <c r="N2082" i="1"/>
  <c r="N2050" i="1"/>
  <c r="N2194" i="1"/>
  <c r="N2338" i="1"/>
  <c r="N1518" i="1"/>
  <c r="N1662" i="1"/>
  <c r="N1806" i="1"/>
  <c r="N1950" i="1"/>
  <c r="N2094" i="1"/>
  <c r="N2062" i="1"/>
  <c r="N2206" i="1"/>
  <c r="N2350" i="1"/>
  <c r="N1470" i="1"/>
  <c r="N334" i="1"/>
  <c r="N478" i="1"/>
  <c r="N622" i="1"/>
  <c r="N766" i="1"/>
  <c r="N910" i="1"/>
  <c r="N1054" i="1"/>
  <c r="N1198" i="1"/>
  <c r="N1342" i="1"/>
  <c r="N1486" i="1"/>
  <c r="N1630" i="1"/>
  <c r="N1774" i="1"/>
  <c r="N1918" i="1"/>
  <c r="N1530" i="1"/>
  <c r="N1674" i="1"/>
  <c r="N1818" i="1"/>
  <c r="N1962" i="1"/>
  <c r="N2106" i="1"/>
  <c r="N1930" i="1"/>
  <c r="N2074" i="1"/>
  <c r="N2218" i="1"/>
  <c r="N2362" i="1"/>
  <c r="N202" i="1"/>
  <c r="N346" i="1"/>
  <c r="N490" i="1"/>
  <c r="N634" i="1"/>
  <c r="N778" i="1"/>
  <c r="N922" i="1"/>
  <c r="N1066" i="1"/>
  <c r="N1210" i="1"/>
  <c r="N1354" i="1"/>
  <c r="N1498" i="1"/>
  <c r="N1642" i="1"/>
  <c r="N1786" i="1"/>
  <c r="N1542" i="1"/>
  <c r="N1686" i="1"/>
  <c r="N1830" i="1"/>
  <c r="N1974" i="1"/>
  <c r="N2118" i="1"/>
  <c r="N1942" i="1"/>
  <c r="N2086" i="1"/>
  <c r="N2230" i="1"/>
  <c r="N2374" i="1"/>
  <c r="N1366" i="1"/>
  <c r="N1510" i="1"/>
  <c r="N1654" i="1"/>
  <c r="N1798" i="1"/>
  <c r="N1554" i="1"/>
  <c r="N1698" i="1"/>
  <c r="N1842" i="1"/>
  <c r="N1986" i="1"/>
  <c r="N2130" i="1"/>
  <c r="N1954" i="1"/>
  <c r="N2098" i="1"/>
  <c r="N2242" i="1"/>
  <c r="N2386" i="1"/>
  <c r="N226" i="1"/>
  <c r="N370" i="1"/>
  <c r="N514" i="1"/>
  <c r="N658" i="1"/>
  <c r="N802" i="1"/>
  <c r="N946" i="1"/>
  <c r="N1090" i="1"/>
  <c r="N1234" i="1"/>
  <c r="N1378" i="1"/>
  <c r="N1522" i="1"/>
  <c r="N1666" i="1"/>
  <c r="N1810" i="1"/>
  <c r="N1566" i="1"/>
  <c r="N1710" i="1"/>
  <c r="N1854" i="1"/>
  <c r="N1998" i="1"/>
  <c r="N2142" i="1"/>
  <c r="N1966" i="1"/>
  <c r="N2110" i="1"/>
  <c r="N2254" i="1"/>
  <c r="N2398" i="1"/>
  <c r="N238" i="1"/>
  <c r="N382" i="1"/>
  <c r="N526" i="1"/>
  <c r="N670" i="1"/>
  <c r="N814" i="1"/>
  <c r="N958" i="1"/>
  <c r="N1102" i="1"/>
  <c r="N1246" i="1"/>
  <c r="N1390" i="1"/>
  <c r="N1534" i="1"/>
  <c r="N1678" i="1"/>
  <c r="N1822" i="1"/>
  <c r="N1578" i="1"/>
  <c r="N1722" i="1"/>
  <c r="N1866" i="1"/>
  <c r="N2010" i="1"/>
  <c r="N2154" i="1"/>
  <c r="N1978" i="1"/>
  <c r="N2122" i="1"/>
  <c r="N2266" i="1"/>
  <c r="N2410" i="1"/>
  <c r="AE2216" i="1"/>
  <c r="AE2360" i="1"/>
  <c r="AE2389" i="1"/>
  <c r="AE2293" i="1"/>
  <c r="AE2161" i="1"/>
  <c r="AE2305" i="1"/>
  <c r="AE2180" i="1"/>
  <c r="AE2324" i="1"/>
  <c r="AE2240" i="1"/>
  <c r="AE2384" i="1"/>
  <c r="P2413" i="1"/>
  <c r="P694" i="1"/>
  <c r="P193" i="1"/>
  <c r="P985" i="1"/>
  <c r="P439" i="1"/>
  <c r="P555" i="1"/>
  <c r="P293" i="1"/>
  <c r="P1229" i="1"/>
  <c r="P2177" i="1"/>
  <c r="P2204" i="1"/>
  <c r="P274" i="1"/>
  <c r="P324" i="1"/>
  <c r="P2245" i="1"/>
  <c r="P2158" i="1"/>
  <c r="P937" i="1"/>
  <c r="P1627" i="1"/>
  <c r="P2163" i="1"/>
  <c r="P605" i="1"/>
  <c r="P1397" i="1"/>
  <c r="P2213" i="1"/>
  <c r="P2156" i="1"/>
  <c r="P91" i="1"/>
  <c r="P82" i="1"/>
  <c r="P370" i="1"/>
  <c r="P658" i="1"/>
  <c r="P2314" i="1"/>
  <c r="P1051" i="1"/>
  <c r="P492" i="1"/>
  <c r="P564" i="1"/>
  <c r="P85" i="1"/>
  <c r="P301" i="1"/>
  <c r="P661" i="1"/>
  <c r="P877" i="1"/>
  <c r="P1093" i="1"/>
  <c r="P1309" i="1"/>
  <c r="P211" i="1"/>
  <c r="P679" i="1"/>
  <c r="P1171" i="1"/>
  <c r="P811" i="1"/>
  <c r="P1591" i="1"/>
  <c r="P15" i="1"/>
  <c r="P87" i="1"/>
  <c r="P159" i="1"/>
  <c r="P231" i="1"/>
  <c r="P303" i="1"/>
  <c r="P375" i="1"/>
  <c r="P447" i="1"/>
  <c r="P519" i="1"/>
  <c r="P591" i="1"/>
  <c r="P735" i="1"/>
  <c r="P807" i="1"/>
  <c r="P2175" i="1"/>
  <c r="P367" i="1"/>
  <c r="P895" i="1"/>
  <c r="P1399" i="1"/>
  <c r="P1795" i="1"/>
  <c r="P2053" i="1"/>
  <c r="P113" i="1"/>
  <c r="P185" i="1"/>
  <c r="P257" i="1"/>
  <c r="P329" i="1"/>
  <c r="P401" i="1"/>
  <c r="P473" i="1"/>
  <c r="P545" i="1"/>
  <c r="P617" i="1"/>
  <c r="P689" i="1"/>
  <c r="P761" i="1"/>
  <c r="P833" i="1"/>
  <c r="P905" i="1"/>
  <c r="P977" i="1"/>
  <c r="P1049" i="1"/>
  <c r="P1121" i="1"/>
  <c r="P1193" i="1"/>
  <c r="P1265" i="1"/>
  <c r="P1337" i="1"/>
  <c r="P1409" i="1"/>
  <c r="P1481" i="1"/>
  <c r="P1553" i="1"/>
  <c r="P1625" i="1"/>
  <c r="P1697" i="1"/>
  <c r="P1769" i="1"/>
  <c r="P1841" i="1"/>
  <c r="P1913" i="1"/>
  <c r="P1985" i="1"/>
  <c r="P2057" i="1"/>
  <c r="P2141" i="1"/>
  <c r="P2225" i="1"/>
  <c r="P2297" i="1"/>
  <c r="P2369" i="1"/>
  <c r="P391" i="1"/>
  <c r="P979" i="1"/>
  <c r="P1615" i="1"/>
  <c r="P1952" i="1"/>
  <c r="P2024" i="1"/>
  <c r="P2096" i="1"/>
  <c r="P2168" i="1"/>
  <c r="P2240" i="1"/>
  <c r="P2312" i="1"/>
  <c r="P2384" i="1"/>
  <c r="P115" i="1"/>
  <c r="P372" i="1"/>
  <c r="P1957" i="1"/>
  <c r="P1891" i="1"/>
  <c r="P478" i="1"/>
  <c r="P2350" i="1"/>
  <c r="P409" i="1"/>
  <c r="P697" i="1"/>
  <c r="P1057" i="1"/>
  <c r="P1561" i="1"/>
  <c r="P943" i="1"/>
  <c r="P195" i="1"/>
  <c r="P771" i="1"/>
  <c r="P604" i="1"/>
  <c r="P437" i="1"/>
  <c r="P941" i="1"/>
  <c r="P1445" i="1"/>
  <c r="P1805" i="1"/>
  <c r="P2333" i="1"/>
  <c r="P706" i="1"/>
  <c r="P307" i="1"/>
  <c r="P1255" i="1"/>
  <c r="P1993" i="1"/>
  <c r="P487" i="1"/>
  <c r="P70" i="1"/>
  <c r="P358" i="1"/>
  <c r="P646" i="1"/>
  <c r="P2374" i="1"/>
  <c r="P552" i="1"/>
  <c r="P2317" i="1"/>
  <c r="P505" i="1"/>
  <c r="P1009" i="1"/>
  <c r="P595" i="1"/>
  <c r="P2329" i="1"/>
  <c r="P291" i="1"/>
  <c r="P507" i="1"/>
  <c r="P795" i="1"/>
  <c r="P1735" i="1"/>
  <c r="P317" i="1"/>
  <c r="P677" i="1"/>
  <c r="P1037" i="1"/>
  <c r="P1325" i="1"/>
  <c r="P1685" i="1"/>
  <c r="P2045" i="1"/>
  <c r="P1507" i="1"/>
  <c r="P2300" i="1"/>
  <c r="P2305" i="1"/>
  <c r="P451" i="1"/>
  <c r="P955" i="1"/>
  <c r="P1423" i="1"/>
  <c r="P276" i="1"/>
  <c r="P348" i="1"/>
  <c r="P648" i="1"/>
  <c r="P247" i="1"/>
  <c r="P799" i="1"/>
  <c r="P1495" i="1"/>
  <c r="P1609" i="1"/>
  <c r="P1693" i="1"/>
  <c r="P2125" i="1"/>
  <c r="P2425" i="1"/>
  <c r="P300" i="1"/>
  <c r="P1003" i="1"/>
  <c r="P835" i="1"/>
  <c r="P406" i="1"/>
  <c r="P2278" i="1"/>
  <c r="P121" i="1"/>
  <c r="P481" i="1"/>
  <c r="P913" i="1"/>
  <c r="P1345" i="1"/>
  <c r="P1645" i="1"/>
  <c r="P355" i="1"/>
  <c r="P339" i="1"/>
  <c r="P2211" i="1"/>
  <c r="P17" i="1"/>
  <c r="P581" i="1"/>
  <c r="P1085" i="1"/>
  <c r="P1589" i="1"/>
  <c r="P2105" i="1"/>
  <c r="P1916" i="1"/>
  <c r="P2348" i="1"/>
  <c r="P490" i="1"/>
  <c r="P2017" i="1"/>
  <c r="P787" i="1"/>
  <c r="P396" i="1"/>
  <c r="P103" i="1"/>
  <c r="P2353" i="1"/>
  <c r="P2293" i="1"/>
  <c r="P408" i="1"/>
  <c r="P286" i="1"/>
  <c r="P574" i="1"/>
  <c r="P2302" i="1"/>
  <c r="P1675" i="1"/>
  <c r="P289" i="1"/>
  <c r="P721" i="1"/>
  <c r="P1225" i="1"/>
  <c r="P691" i="1"/>
  <c r="P147" i="1"/>
  <c r="P435" i="1"/>
  <c r="P723" i="1"/>
  <c r="P1303" i="1"/>
  <c r="P173" i="1"/>
  <c r="P533" i="1"/>
  <c r="P893" i="1"/>
  <c r="P1181" i="1"/>
  <c r="P1541" i="1"/>
  <c r="P1901" i="1"/>
  <c r="P2357" i="1"/>
  <c r="P2084" i="1"/>
  <c r="P1075" i="1"/>
  <c r="P2242" i="1"/>
  <c r="P445" i="1"/>
  <c r="P1621" i="1"/>
  <c r="P151" i="1"/>
  <c r="P655" i="1"/>
  <c r="P1147" i="1"/>
  <c r="P1651" i="1"/>
  <c r="P22" i="1"/>
  <c r="P94" i="1"/>
  <c r="P166" i="1"/>
  <c r="P238" i="1"/>
  <c r="P310" i="1"/>
  <c r="P382" i="1"/>
  <c r="P454" i="1"/>
  <c r="P526" i="1"/>
  <c r="P598" i="1"/>
  <c r="P670" i="1"/>
  <c r="P2110" i="1"/>
  <c r="P2182" i="1"/>
  <c r="P2254" i="1"/>
  <c r="P2326" i="1"/>
  <c r="P2398" i="1"/>
  <c r="P427" i="1"/>
  <c r="P1183" i="1"/>
  <c r="P1879" i="1"/>
  <c r="P2377" i="1"/>
  <c r="P432" i="1"/>
  <c r="P504" i="1"/>
  <c r="P576" i="1"/>
  <c r="P25" i="1"/>
  <c r="P97" i="1"/>
  <c r="P169" i="1"/>
  <c r="P241" i="1"/>
  <c r="P313" i="1"/>
  <c r="P385" i="1"/>
  <c r="P457" i="1"/>
  <c r="P529" i="1"/>
  <c r="P601" i="1"/>
  <c r="P673" i="1"/>
  <c r="P745" i="1"/>
  <c r="P817" i="1"/>
  <c r="P889" i="1"/>
  <c r="P961" i="1"/>
  <c r="P1033" i="1"/>
  <c r="P1105" i="1"/>
  <c r="P1177" i="1"/>
  <c r="P1249" i="1"/>
  <c r="P1321" i="1"/>
  <c r="P1393" i="1"/>
  <c r="P1465" i="1"/>
  <c r="P1537" i="1"/>
  <c r="P271" i="1"/>
  <c r="P763" i="1"/>
  <c r="P1279" i="1"/>
  <c r="P1759" i="1"/>
  <c r="P931" i="1"/>
  <c r="P1723" i="1"/>
  <c r="P27" i="1"/>
  <c r="P99" i="1"/>
  <c r="P171" i="1"/>
  <c r="P243" i="1"/>
  <c r="P315" i="1"/>
  <c r="P387" i="1"/>
  <c r="P459" i="1"/>
  <c r="P531" i="1"/>
  <c r="P603" i="1"/>
  <c r="P675" i="1"/>
  <c r="P747" i="1"/>
  <c r="P819" i="1"/>
  <c r="P2187" i="1"/>
  <c r="P463" i="1"/>
  <c r="P967" i="1"/>
  <c r="P1447" i="1"/>
  <c r="P1867" i="1"/>
  <c r="P2197" i="1"/>
  <c r="P125" i="1"/>
  <c r="P197" i="1"/>
  <c r="P269" i="1"/>
  <c r="P341" i="1"/>
  <c r="P413" i="1"/>
  <c r="P485" i="1"/>
  <c r="P557" i="1"/>
  <c r="P629" i="1"/>
  <c r="P701" i="1"/>
  <c r="P773" i="1"/>
  <c r="P845" i="1"/>
  <c r="P917" i="1"/>
  <c r="P989" i="1"/>
  <c r="P1061" i="1"/>
  <c r="P1133" i="1"/>
  <c r="P1205" i="1"/>
  <c r="P1277" i="1"/>
  <c r="P1349" i="1"/>
  <c r="P1421" i="1"/>
  <c r="P1493" i="1"/>
  <c r="P1565" i="1"/>
  <c r="P1637" i="1"/>
  <c r="P1709" i="1"/>
  <c r="P1781" i="1"/>
  <c r="P1853" i="1"/>
  <c r="P1925" i="1"/>
  <c r="P1997" i="1"/>
  <c r="P2069" i="1"/>
  <c r="P2153" i="1"/>
  <c r="P2237" i="1"/>
  <c r="P2309" i="1"/>
  <c r="P2381" i="1"/>
  <c r="P475" i="1"/>
  <c r="P1087" i="1"/>
  <c r="P1892" i="1"/>
  <c r="P1964" i="1"/>
  <c r="P2036" i="1"/>
  <c r="P2108" i="1"/>
  <c r="P2180" i="1"/>
  <c r="P2252" i="1"/>
  <c r="P2324" i="1"/>
  <c r="P2396" i="1"/>
  <c r="P1387" i="1"/>
  <c r="P2221" i="1"/>
  <c r="P1267" i="1"/>
  <c r="P1741" i="1"/>
  <c r="P373" i="1"/>
  <c r="P1789" i="1"/>
  <c r="P43" i="1"/>
  <c r="P523" i="1"/>
  <c r="P1027" i="1"/>
  <c r="P1519" i="1"/>
  <c r="P288" i="1"/>
  <c r="P360" i="1"/>
  <c r="P660" i="1"/>
  <c r="P331" i="1"/>
  <c r="P883" i="1"/>
  <c r="P1813" i="1"/>
  <c r="P1705" i="1"/>
  <c r="P2269" i="1"/>
  <c r="P1921" i="1"/>
  <c r="P1603" i="1"/>
  <c r="P2005" i="1"/>
  <c r="P190" i="1"/>
  <c r="P622" i="1"/>
  <c r="P631" i="1"/>
  <c r="P600" i="1"/>
  <c r="P337" i="1"/>
  <c r="P769" i="1"/>
  <c r="P1201" i="1"/>
  <c r="P2041" i="1"/>
  <c r="P267" i="1"/>
  <c r="P699" i="1"/>
  <c r="P1135" i="1"/>
  <c r="P149" i="1"/>
  <c r="P509" i="1"/>
  <c r="P869" i="1"/>
  <c r="P1157" i="1"/>
  <c r="P1661" i="1"/>
  <c r="P1949" i="1"/>
  <c r="P2261" i="1"/>
  <c r="P1988" i="1"/>
  <c r="P2146" i="1"/>
  <c r="P1771" i="1"/>
  <c r="P607" i="1"/>
  <c r="P1471" i="1"/>
  <c r="P214" i="1"/>
  <c r="P502" i="1"/>
  <c r="P2230" i="1"/>
  <c r="P919" i="1"/>
  <c r="P2089" i="1"/>
  <c r="P480" i="1"/>
  <c r="P73" i="1"/>
  <c r="P217" i="1"/>
  <c r="P433" i="1"/>
  <c r="P649" i="1"/>
  <c r="P865" i="1"/>
  <c r="P1153" i="1"/>
  <c r="P1369" i="1"/>
  <c r="P1513" i="1"/>
  <c r="P127" i="1"/>
  <c r="P1459" i="1"/>
  <c r="P219" i="1"/>
  <c r="P579" i="1"/>
  <c r="P259" i="1"/>
  <c r="P1909" i="1"/>
  <c r="P245" i="1"/>
  <c r="P461" i="1"/>
  <c r="P821" i="1"/>
  <c r="P1109" i="1"/>
  <c r="P1469" i="1"/>
  <c r="P1757" i="1"/>
  <c r="P1973" i="1"/>
  <c r="P2285" i="1"/>
  <c r="P871" i="1"/>
  <c r="P2012" i="1"/>
  <c r="P2372" i="1"/>
  <c r="P583" i="1"/>
  <c r="P1555" i="1"/>
  <c r="P10" i="1"/>
  <c r="P154" i="1"/>
  <c r="P226" i="1"/>
  <c r="P298" i="1"/>
  <c r="P442" i="1"/>
  <c r="P514" i="1"/>
  <c r="P586" i="1"/>
  <c r="P2098" i="1"/>
  <c r="P2170" i="1"/>
  <c r="P2386" i="1"/>
  <c r="P295" i="1"/>
  <c r="P1783" i="1"/>
  <c r="P2233" i="1"/>
  <c r="P1639" i="1"/>
  <c r="P420" i="1"/>
  <c r="P13" i="1"/>
  <c r="P157" i="1"/>
  <c r="P229" i="1"/>
  <c r="P517" i="1"/>
  <c r="P589" i="1"/>
  <c r="P733" i="1"/>
  <c r="P805" i="1"/>
  <c r="P949" i="1"/>
  <c r="P1021" i="1"/>
  <c r="P1165" i="1"/>
  <c r="P1237" i="1"/>
  <c r="P1381" i="1"/>
  <c r="P1453" i="1"/>
  <c r="P1525" i="1"/>
  <c r="P1687" i="1"/>
  <c r="P663" i="1"/>
  <c r="P1861" i="1"/>
  <c r="P235" i="1"/>
  <c r="P739" i="1"/>
  <c r="P1231" i="1"/>
  <c r="P1747" i="1"/>
  <c r="P34" i="1"/>
  <c r="P106" i="1"/>
  <c r="P178" i="1"/>
  <c r="P250" i="1"/>
  <c r="P322" i="1"/>
  <c r="P394" i="1"/>
  <c r="P466" i="1"/>
  <c r="P538" i="1"/>
  <c r="P610" i="1"/>
  <c r="P682" i="1"/>
  <c r="P2122" i="1"/>
  <c r="P2194" i="1"/>
  <c r="P2266" i="1"/>
  <c r="P2338" i="1"/>
  <c r="P2410" i="1"/>
  <c r="P535" i="1"/>
  <c r="P1339" i="1"/>
  <c r="P1963" i="1"/>
  <c r="P444" i="1"/>
  <c r="P516" i="1"/>
  <c r="P588" i="1"/>
  <c r="P1885" i="1"/>
  <c r="P37" i="1"/>
  <c r="P109" i="1"/>
  <c r="P181" i="1"/>
  <c r="P253" i="1"/>
  <c r="P325" i="1"/>
  <c r="P397" i="1"/>
  <c r="P469" i="1"/>
  <c r="P541" i="1"/>
  <c r="P613" i="1"/>
  <c r="P685" i="1"/>
  <c r="P757" i="1"/>
  <c r="P829" i="1"/>
  <c r="P901" i="1"/>
  <c r="P973" i="1"/>
  <c r="P1045" i="1"/>
  <c r="P1117" i="1"/>
  <c r="P1189" i="1"/>
  <c r="P1261" i="1"/>
  <c r="P1333" i="1"/>
  <c r="P1405" i="1"/>
  <c r="P1477" i="1"/>
  <c r="P1549" i="1"/>
  <c r="P1633" i="1"/>
  <c r="P343" i="1"/>
  <c r="P847" i="1"/>
  <c r="P1363" i="1"/>
  <c r="P139" i="1"/>
  <c r="P1039" i="1"/>
  <c r="P1897" i="1"/>
  <c r="P39" i="1"/>
  <c r="P111" i="1"/>
  <c r="P183" i="1"/>
  <c r="P255" i="1"/>
  <c r="P327" i="1"/>
  <c r="P399" i="1"/>
  <c r="P471" i="1"/>
  <c r="P543" i="1"/>
  <c r="P615" i="1"/>
  <c r="P687" i="1"/>
  <c r="P759" i="1"/>
  <c r="P1323" i="1"/>
  <c r="P2199" i="1"/>
  <c r="P559" i="1"/>
  <c r="P1063" i="1"/>
  <c r="P1543" i="1"/>
  <c r="P1951" i="1"/>
  <c r="P2341" i="1"/>
  <c r="P137" i="1"/>
  <c r="P209" i="1"/>
  <c r="P281" i="1"/>
  <c r="P353" i="1"/>
  <c r="P425" i="1"/>
  <c r="P497" i="1"/>
  <c r="P569" i="1"/>
  <c r="P641" i="1"/>
  <c r="P713" i="1"/>
  <c r="P785" i="1"/>
  <c r="P857" i="1"/>
  <c r="P929" i="1"/>
  <c r="P1001" i="1"/>
  <c r="P1073" i="1"/>
  <c r="P1145" i="1"/>
  <c r="P1217" i="1"/>
  <c r="P1289" i="1"/>
  <c r="P1361" i="1"/>
  <c r="P1433" i="1"/>
  <c r="P1505" i="1"/>
  <c r="P1577" i="1"/>
  <c r="P1649" i="1"/>
  <c r="P1721" i="1"/>
  <c r="P1793" i="1"/>
  <c r="P1865" i="1"/>
  <c r="P1937" i="1"/>
  <c r="P2009" i="1"/>
  <c r="P2093" i="1"/>
  <c r="P2165" i="1"/>
  <c r="P2249" i="1"/>
  <c r="P2321" i="1"/>
  <c r="P2393" i="1"/>
  <c r="P571" i="1"/>
  <c r="P1207" i="1"/>
  <c r="P1904" i="1"/>
  <c r="P1976" i="1"/>
  <c r="P2048" i="1"/>
  <c r="P2120" i="1"/>
  <c r="P2192" i="1"/>
  <c r="P2264" i="1"/>
  <c r="P2336" i="1"/>
  <c r="P2408" i="1"/>
  <c r="P1123" i="1"/>
  <c r="P1969" i="1"/>
  <c r="P1717" i="1"/>
  <c r="P319" i="1"/>
  <c r="P262" i="1"/>
  <c r="P2134" i="1"/>
  <c r="P1483" i="1"/>
  <c r="P553" i="1"/>
  <c r="P1273" i="1"/>
  <c r="P1435" i="1"/>
  <c r="P627" i="1"/>
  <c r="P365" i="1"/>
  <c r="P1301" i="1"/>
  <c r="P667" i="1"/>
  <c r="P2077" i="1"/>
  <c r="P1873" i="1"/>
  <c r="P223" i="1"/>
  <c r="P703" i="1"/>
  <c r="P1195" i="1"/>
  <c r="P1699" i="1"/>
  <c r="P312" i="1"/>
  <c r="P384" i="1"/>
  <c r="P19" i="1"/>
  <c r="P499" i="1"/>
  <c r="P1099" i="1"/>
  <c r="P2101" i="1"/>
  <c r="P1729" i="1"/>
  <c r="P2113" i="1"/>
  <c r="P2281" i="1"/>
  <c r="P2149" i="1"/>
  <c r="P403" i="1"/>
  <c r="P907" i="1"/>
  <c r="P1975" i="1"/>
  <c r="P58" i="1"/>
  <c r="P130" i="1"/>
  <c r="P202" i="1"/>
  <c r="P346" i="1"/>
  <c r="P562" i="1"/>
  <c r="P2218" i="1"/>
  <c r="P2290" i="1"/>
  <c r="P2362" i="1"/>
  <c r="P31" i="1"/>
  <c r="P751" i="1"/>
  <c r="P1567" i="1"/>
  <c r="P1945" i="1"/>
  <c r="P468" i="1"/>
  <c r="P540" i="1"/>
  <c r="P612" i="1"/>
  <c r="P2173" i="1"/>
  <c r="P61" i="1"/>
  <c r="P133" i="1"/>
  <c r="P205" i="1"/>
  <c r="P277" i="1"/>
  <c r="P349" i="1"/>
  <c r="P421" i="1"/>
  <c r="P493" i="1"/>
  <c r="P565" i="1"/>
  <c r="P637" i="1"/>
  <c r="P709" i="1"/>
  <c r="P781" i="1"/>
  <c r="P853" i="1"/>
  <c r="P925" i="1"/>
  <c r="P997" i="1"/>
  <c r="P1069" i="1"/>
  <c r="P1141" i="1"/>
  <c r="P1213" i="1"/>
  <c r="P1285" i="1"/>
  <c r="P1357" i="1"/>
  <c r="P1429" i="1"/>
  <c r="P1501" i="1"/>
  <c r="P1573" i="1"/>
  <c r="P1657" i="1"/>
  <c r="P511" i="1"/>
  <c r="P1015" i="1"/>
  <c r="P1531" i="1"/>
  <c r="P547" i="1"/>
  <c r="P1327" i="1"/>
  <c r="P2185" i="1"/>
  <c r="P63" i="1"/>
  <c r="P135" i="1"/>
  <c r="P207" i="1"/>
  <c r="P279" i="1"/>
  <c r="P351" i="1"/>
  <c r="P423" i="1"/>
  <c r="P495" i="1"/>
  <c r="P567" i="1"/>
  <c r="P639" i="1"/>
  <c r="P711" i="1"/>
  <c r="P783" i="1"/>
  <c r="P1479" i="1"/>
  <c r="P175" i="1"/>
  <c r="P727" i="1"/>
  <c r="P1243" i="1"/>
  <c r="P1663" i="1"/>
  <c r="P1219" i="1"/>
  <c r="P89" i="1"/>
  <c r="P161" i="1"/>
  <c r="P233" i="1"/>
  <c r="P305" i="1"/>
  <c r="P377" i="1"/>
  <c r="P449" i="1"/>
  <c r="P521" i="1"/>
  <c r="P593" i="1"/>
  <c r="P665" i="1"/>
  <c r="P737" i="1"/>
  <c r="P809" i="1"/>
  <c r="P881" i="1"/>
  <c r="P953" i="1"/>
  <c r="P1025" i="1"/>
  <c r="P1097" i="1"/>
  <c r="P1169" i="1"/>
  <c r="P1241" i="1"/>
  <c r="P1313" i="1"/>
  <c r="P1385" i="1"/>
  <c r="P1457" i="1"/>
  <c r="P1529" i="1"/>
  <c r="P1601" i="1"/>
  <c r="P1673" i="1"/>
  <c r="P1745" i="1"/>
  <c r="P1817" i="1"/>
  <c r="P1889" i="1"/>
  <c r="P1961" i="1"/>
  <c r="P2033" i="1"/>
  <c r="P2117" i="1"/>
  <c r="P2189" i="1"/>
  <c r="P2273" i="1"/>
  <c r="P2345" i="1"/>
  <c r="P199" i="1"/>
  <c r="P775" i="1"/>
  <c r="P1411" i="1"/>
  <c r="P1928" i="1"/>
  <c r="P2000" i="1"/>
  <c r="P2072" i="1"/>
  <c r="P2144" i="1"/>
  <c r="P2216" i="1"/>
  <c r="P2288" i="1"/>
  <c r="P2360" i="1"/>
  <c r="P2137" i="1"/>
  <c r="P619" i="1"/>
  <c r="P672" i="1"/>
  <c r="P1291" i="1"/>
  <c r="P334" i="1"/>
  <c r="P2206" i="1"/>
  <c r="P1801" i="1"/>
  <c r="P456" i="1"/>
  <c r="P49" i="1"/>
  <c r="P841" i="1"/>
  <c r="P1489" i="1"/>
  <c r="P51" i="1"/>
  <c r="P643" i="1"/>
  <c r="P653" i="1"/>
  <c r="P1517" i="1"/>
  <c r="P1315" i="1"/>
  <c r="P418" i="1"/>
  <c r="P2257" i="1"/>
  <c r="P415" i="1"/>
  <c r="P2065" i="1"/>
  <c r="P46" i="1"/>
  <c r="P265" i="1"/>
  <c r="P1417" i="1"/>
  <c r="P483" i="1"/>
  <c r="P797" i="1"/>
  <c r="P1877" i="1"/>
  <c r="P2132" i="1"/>
  <c r="P1933" i="1"/>
  <c r="P118" i="1"/>
  <c r="P550" i="1"/>
  <c r="P2422" i="1"/>
  <c r="P528" i="1"/>
  <c r="P2029" i="1"/>
  <c r="P625" i="1"/>
  <c r="P1129" i="1"/>
  <c r="P1159" i="1"/>
  <c r="P123" i="1"/>
  <c r="P411" i="1"/>
  <c r="P1335" i="1"/>
  <c r="P1579" i="1"/>
  <c r="P221" i="1"/>
  <c r="P725" i="1"/>
  <c r="P1013" i="1"/>
  <c r="P1373" i="1"/>
  <c r="P1733" i="1"/>
  <c r="P2021" i="1"/>
  <c r="P2405" i="1"/>
  <c r="P2060" i="1"/>
  <c r="P2276" i="1"/>
  <c r="P2420" i="1"/>
  <c r="P634" i="1"/>
  <c r="P991" i="1"/>
  <c r="P142" i="1"/>
  <c r="P430" i="1"/>
  <c r="P2086" i="1"/>
  <c r="P163" i="1"/>
  <c r="P145" i="1"/>
  <c r="P361" i="1"/>
  <c r="P577" i="1"/>
  <c r="P793" i="1"/>
  <c r="P1081" i="1"/>
  <c r="P1297" i="1"/>
  <c r="P1441" i="1"/>
  <c r="P1669" i="1"/>
  <c r="P1111" i="1"/>
  <c r="P75" i="1"/>
  <c r="P363" i="1"/>
  <c r="P651" i="1"/>
  <c r="P823" i="1"/>
  <c r="P101" i="1"/>
  <c r="P389" i="1"/>
  <c r="P749" i="1"/>
  <c r="P965" i="1"/>
  <c r="P1253" i="1"/>
  <c r="P1613" i="1"/>
  <c r="P1829" i="1"/>
  <c r="P2129" i="1"/>
  <c r="P283" i="1"/>
  <c r="P1940" i="1"/>
  <c r="P2228" i="1"/>
  <c r="P2365" i="1"/>
  <c r="P1711" i="1"/>
  <c r="P2161" i="1"/>
  <c r="P379" i="1"/>
  <c r="P859" i="1"/>
  <c r="P1351" i="1"/>
  <c r="P624" i="1"/>
  <c r="P336" i="1"/>
  <c r="P636" i="1"/>
  <c r="P187" i="1"/>
  <c r="P715" i="1"/>
  <c r="P1375" i="1"/>
  <c r="P2389" i="1"/>
  <c r="P1597" i="1"/>
  <c r="P2401" i="1"/>
  <c r="P1981" i="1"/>
  <c r="P2209" i="1"/>
  <c r="Y202" i="1"/>
  <c r="Y612" i="1"/>
  <c r="Y205" i="1"/>
  <c r="Y781" i="1"/>
  <c r="Y1015" i="1"/>
  <c r="Y279" i="1"/>
  <c r="Y783" i="1"/>
  <c r="Y89" i="1"/>
  <c r="Y737" i="1"/>
  <c r="Y324" i="1"/>
  <c r="Y991" i="1"/>
  <c r="Y502" i="1"/>
  <c r="Y480" i="1"/>
  <c r="Y289" i="1"/>
  <c r="Y937" i="1"/>
  <c r="Y651" i="1"/>
  <c r="Y101" i="1"/>
  <c r="Y677" i="1"/>
  <c r="Y1181" i="1"/>
  <c r="Y223" i="1"/>
  <c r="Y703" i="1"/>
  <c r="Y1195" i="1"/>
  <c r="Y312" i="1"/>
  <c r="Y384" i="1"/>
  <c r="Y19" i="1"/>
  <c r="Y499" i="1"/>
  <c r="Y1099" i="1"/>
  <c r="Y403" i="1"/>
  <c r="Y346" i="1"/>
  <c r="Y751" i="1"/>
  <c r="Y277" i="1"/>
  <c r="Y925" i="1"/>
  <c r="Y495" i="1"/>
  <c r="Y727" i="1"/>
  <c r="Y449" i="1"/>
  <c r="Y953" i="1"/>
  <c r="Y775" i="1"/>
  <c r="Y396" i="1"/>
  <c r="Y487" i="1"/>
  <c r="Y358" i="1"/>
  <c r="Y649" i="1"/>
  <c r="Y435" i="1"/>
  <c r="Y823" i="1"/>
  <c r="Y965" i="1"/>
  <c r="Y871" i="1"/>
  <c r="Y379" i="1"/>
  <c r="Y859" i="1"/>
  <c r="Y624" i="1"/>
  <c r="Y336" i="1"/>
  <c r="Y636" i="1"/>
  <c r="Y187" i="1"/>
  <c r="Y715" i="1"/>
  <c r="Y421" i="1"/>
  <c r="Y1213" i="1"/>
  <c r="Y161" i="1"/>
  <c r="Y70" i="1"/>
  <c r="Y646" i="1"/>
  <c r="Y919" i="1"/>
  <c r="Y505" i="1"/>
  <c r="Y1153" i="1"/>
  <c r="Y127" i="1"/>
  <c r="Y219" i="1"/>
  <c r="Y795" i="1"/>
  <c r="Y245" i="1"/>
  <c r="Y821" i="1"/>
  <c r="Y91" i="1"/>
  <c r="Y583" i="1"/>
  <c r="Y1075" i="1"/>
  <c r="Y82" i="1"/>
  <c r="Y154" i="1"/>
  <c r="Y226" i="1"/>
  <c r="Y298" i="1"/>
  <c r="Y370" i="1"/>
  <c r="Y442" i="1"/>
  <c r="Y514" i="1"/>
  <c r="Y586" i="1"/>
  <c r="Y658" i="1"/>
  <c r="Y295" i="1"/>
  <c r="Y1051" i="1"/>
  <c r="Y420" i="1"/>
  <c r="Y492" i="1"/>
  <c r="Y564" i="1"/>
  <c r="Y13" i="1"/>
  <c r="Y85" i="1"/>
  <c r="Y157" i="1"/>
  <c r="Y229" i="1"/>
  <c r="Y301" i="1"/>
  <c r="Y373" i="1"/>
  <c r="Y445" i="1"/>
  <c r="Y517" i="1"/>
  <c r="Y589" i="1"/>
  <c r="Y661" i="1"/>
  <c r="Y733" i="1"/>
  <c r="Y805" i="1"/>
  <c r="Y877" i="1"/>
  <c r="Y949" i="1"/>
  <c r="Y1021" i="1"/>
  <c r="Y1093" i="1"/>
  <c r="Y1165" i="1"/>
  <c r="Y1237" i="1"/>
  <c r="Y211" i="1"/>
  <c r="Y679" i="1"/>
  <c r="Y1171" i="1"/>
  <c r="Y811" i="1"/>
  <c r="Y15" i="1"/>
  <c r="Y87" i="1"/>
  <c r="Y159" i="1"/>
  <c r="Y231" i="1"/>
  <c r="Y303" i="1"/>
  <c r="Y375" i="1"/>
  <c r="Y447" i="1"/>
  <c r="Y519" i="1"/>
  <c r="Y591" i="1"/>
  <c r="Y663" i="1"/>
  <c r="Y735" i="1"/>
  <c r="Y807" i="1"/>
  <c r="Y367" i="1"/>
  <c r="Y895" i="1"/>
  <c r="Y113" i="1"/>
  <c r="Y185" i="1"/>
  <c r="Y257" i="1"/>
  <c r="Y329" i="1"/>
  <c r="Y401" i="1"/>
  <c r="Y473" i="1"/>
  <c r="Y545" i="1"/>
  <c r="Y617" i="1"/>
  <c r="Y689" i="1"/>
  <c r="Y761" i="1"/>
  <c r="Y833" i="1"/>
  <c r="Y905" i="1"/>
  <c r="Y977" i="1"/>
  <c r="Y1049" i="1"/>
  <c r="Y1121" i="1"/>
  <c r="Y1193" i="1"/>
  <c r="Y1265" i="1"/>
  <c r="Y391" i="1"/>
  <c r="Y979" i="1"/>
  <c r="Y130" i="1"/>
  <c r="Y706" i="1"/>
  <c r="Y540" i="1"/>
  <c r="Y349" i="1"/>
  <c r="Y997" i="1"/>
  <c r="Y547" i="1"/>
  <c r="Y423" i="1"/>
  <c r="Y175" i="1"/>
  <c r="Y305" i="1"/>
  <c r="Y809" i="1"/>
  <c r="Y199" i="1"/>
  <c r="Y787" i="1"/>
  <c r="Y607" i="1"/>
  <c r="Y408" i="1"/>
  <c r="Y361" i="1"/>
  <c r="Y1009" i="1"/>
  <c r="Y147" i="1"/>
  <c r="Y723" i="1"/>
  <c r="Y173" i="1"/>
  <c r="Y749" i="1"/>
  <c r="Y451" i="1"/>
  <c r="Y955" i="1"/>
  <c r="Y276" i="1"/>
  <c r="Y348" i="1"/>
  <c r="Y648" i="1"/>
  <c r="Y247" i="1"/>
  <c r="Y799" i="1"/>
  <c r="Y58" i="1"/>
  <c r="Y274" i="1"/>
  <c r="Y634" i="1"/>
  <c r="Y468" i="1"/>
  <c r="Y133" i="1"/>
  <c r="Y637" i="1"/>
  <c r="Y1141" i="1"/>
  <c r="Y63" i="1"/>
  <c r="Y233" i="1"/>
  <c r="Y881" i="1"/>
  <c r="Y1241" i="1"/>
  <c r="Y1255" i="1"/>
  <c r="Y142" i="1"/>
  <c r="Y433" i="1"/>
  <c r="Y1081" i="1"/>
  <c r="Y75" i="1"/>
  <c r="Y317" i="1"/>
  <c r="Y893" i="1"/>
  <c r="Y151" i="1"/>
  <c r="Y655" i="1"/>
  <c r="Y1147" i="1"/>
  <c r="Y22" i="1"/>
  <c r="Y94" i="1"/>
  <c r="Y166" i="1"/>
  <c r="Y238" i="1"/>
  <c r="Y310" i="1"/>
  <c r="Y382" i="1"/>
  <c r="Y454" i="1"/>
  <c r="Y526" i="1"/>
  <c r="Y598" i="1"/>
  <c r="Y670" i="1"/>
  <c r="Y427" i="1"/>
  <c r="Y1183" i="1"/>
  <c r="Y432" i="1"/>
  <c r="Y504" i="1"/>
  <c r="Y576" i="1"/>
  <c r="Y25" i="1"/>
  <c r="Y97" i="1"/>
  <c r="Y169" i="1"/>
  <c r="Y241" i="1"/>
  <c r="Y313" i="1"/>
  <c r="Y385" i="1"/>
  <c r="Y457" i="1"/>
  <c r="Y529" i="1"/>
  <c r="Y601" i="1"/>
  <c r="Y673" i="1"/>
  <c r="Y745" i="1"/>
  <c r="Y817" i="1"/>
  <c r="Y889" i="1"/>
  <c r="Y961" i="1"/>
  <c r="Y1033" i="1"/>
  <c r="Y1105" i="1"/>
  <c r="Y1177" i="1"/>
  <c r="Y1249" i="1"/>
  <c r="Y271" i="1"/>
  <c r="Y763" i="1"/>
  <c r="Y1279" i="1"/>
  <c r="Y931" i="1"/>
  <c r="Y27" i="1"/>
  <c r="Y99" i="1"/>
  <c r="Y171" i="1"/>
  <c r="Y243" i="1"/>
  <c r="Y315" i="1"/>
  <c r="Y387" i="1"/>
  <c r="Y459" i="1"/>
  <c r="Y531" i="1"/>
  <c r="Y603" i="1"/>
  <c r="Y675" i="1"/>
  <c r="Y747" i="1"/>
  <c r="Y819" i="1"/>
  <c r="Y463" i="1"/>
  <c r="Y967" i="1"/>
  <c r="Y125" i="1"/>
  <c r="Y197" i="1"/>
  <c r="Y269" i="1"/>
  <c r="Y341" i="1"/>
  <c r="Y413" i="1"/>
  <c r="Y485" i="1"/>
  <c r="Y557" i="1"/>
  <c r="Y629" i="1"/>
  <c r="Y701" i="1"/>
  <c r="Y773" i="1"/>
  <c r="Y845" i="1"/>
  <c r="Y917" i="1"/>
  <c r="Y989" i="1"/>
  <c r="Y1061" i="1"/>
  <c r="Y1133" i="1"/>
  <c r="Y1205" i="1"/>
  <c r="Y1277" i="1"/>
  <c r="Y475" i="1"/>
  <c r="Y1087" i="1"/>
  <c r="Y565" i="1"/>
  <c r="Y711" i="1"/>
  <c r="Y377" i="1"/>
  <c r="Y1267" i="1"/>
  <c r="Y574" i="1"/>
  <c r="Y577" i="1"/>
  <c r="Y1225" i="1"/>
  <c r="Y595" i="1"/>
  <c r="Y291" i="1"/>
  <c r="Y259" i="1"/>
  <c r="Y389" i="1"/>
  <c r="Y1109" i="1"/>
  <c r="Y43" i="1"/>
  <c r="Y523" i="1"/>
  <c r="Y1027" i="1"/>
  <c r="Y288" i="1"/>
  <c r="Y360" i="1"/>
  <c r="Y660" i="1"/>
  <c r="Y331" i="1"/>
  <c r="Y883" i="1"/>
  <c r="Y418" i="1"/>
  <c r="Y709" i="1"/>
  <c r="Y511" i="1"/>
  <c r="Y207" i="1"/>
  <c r="Y639" i="1"/>
  <c r="Y1219" i="1"/>
  <c r="Y593" i="1"/>
  <c r="Y1097" i="1"/>
  <c r="Y430" i="1"/>
  <c r="Y163" i="1"/>
  <c r="Y145" i="1"/>
  <c r="Y793" i="1"/>
  <c r="Y579" i="1"/>
  <c r="Y605" i="1"/>
  <c r="Y1253" i="1"/>
  <c r="Y235" i="1"/>
  <c r="Y739" i="1"/>
  <c r="Y1231" i="1"/>
  <c r="Y34" i="1"/>
  <c r="Y106" i="1"/>
  <c r="Y178" i="1"/>
  <c r="Y250" i="1"/>
  <c r="Y322" i="1"/>
  <c r="Y394" i="1"/>
  <c r="Y466" i="1"/>
  <c r="Y538" i="1"/>
  <c r="Y610" i="1"/>
  <c r="Y682" i="1"/>
  <c r="Y535" i="1"/>
  <c r="Y444" i="1"/>
  <c r="Y516" i="1"/>
  <c r="Y588" i="1"/>
  <c r="Y37" i="1"/>
  <c r="Y109" i="1"/>
  <c r="Y181" i="1"/>
  <c r="Y253" i="1"/>
  <c r="Y325" i="1"/>
  <c r="Y397" i="1"/>
  <c r="Y469" i="1"/>
  <c r="Y541" i="1"/>
  <c r="Y613" i="1"/>
  <c r="Y685" i="1"/>
  <c r="Y757" i="1"/>
  <c r="Y829" i="1"/>
  <c r="Y901" i="1"/>
  <c r="Y973" i="1"/>
  <c r="Y1045" i="1"/>
  <c r="Y1117" i="1"/>
  <c r="Y1189" i="1"/>
  <c r="Y1261" i="1"/>
  <c r="Y343" i="1"/>
  <c r="Y847" i="1"/>
  <c r="Y139" i="1"/>
  <c r="Y1039" i="1"/>
  <c r="Y39" i="1"/>
  <c r="Y111" i="1"/>
  <c r="Y183" i="1"/>
  <c r="Y255" i="1"/>
  <c r="Y327" i="1"/>
  <c r="Y399" i="1"/>
  <c r="Y471" i="1"/>
  <c r="Y543" i="1"/>
  <c r="Y615" i="1"/>
  <c r="Y687" i="1"/>
  <c r="Y759" i="1"/>
  <c r="Y559" i="1"/>
  <c r="Y1063" i="1"/>
  <c r="Y137" i="1"/>
  <c r="Y209" i="1"/>
  <c r="Y281" i="1"/>
  <c r="Y353" i="1"/>
  <c r="Y425" i="1"/>
  <c r="Y497" i="1"/>
  <c r="Y569" i="1"/>
  <c r="Y641" i="1"/>
  <c r="Y713" i="1"/>
  <c r="Y785" i="1"/>
  <c r="Y857" i="1"/>
  <c r="Y929" i="1"/>
  <c r="Y1001" i="1"/>
  <c r="Y1073" i="1"/>
  <c r="Y1145" i="1"/>
  <c r="Y1217" i="1"/>
  <c r="Y571" i="1"/>
  <c r="Y1207" i="1"/>
  <c r="Y907" i="1"/>
  <c r="Y490" i="1"/>
  <c r="Y31" i="1"/>
  <c r="Y61" i="1"/>
  <c r="Y853" i="1"/>
  <c r="Y351" i="1"/>
  <c r="Y665" i="1"/>
  <c r="Y1169" i="1"/>
  <c r="Y214" i="1"/>
  <c r="Y552" i="1"/>
  <c r="Y217" i="1"/>
  <c r="Y865" i="1"/>
  <c r="Y691" i="1"/>
  <c r="Y507" i="1"/>
  <c r="Y533" i="1"/>
  <c r="Y115" i="1"/>
  <c r="Y619" i="1"/>
  <c r="Y1123" i="1"/>
  <c r="Y300" i="1"/>
  <c r="Y372" i="1"/>
  <c r="Y672" i="1"/>
  <c r="Y415" i="1"/>
  <c r="Y1003" i="1"/>
  <c r="Y562" i="1"/>
  <c r="Y493" i="1"/>
  <c r="Y1069" i="1"/>
  <c r="Y135" i="1"/>
  <c r="Y567" i="1"/>
  <c r="Y1243" i="1"/>
  <c r="Y521" i="1"/>
  <c r="Y1025" i="1"/>
  <c r="Y307" i="1"/>
  <c r="Y103" i="1"/>
  <c r="Y286" i="1"/>
  <c r="Y73" i="1"/>
  <c r="Y721" i="1"/>
  <c r="Y1111" i="1"/>
  <c r="Y363" i="1"/>
  <c r="Y461" i="1"/>
  <c r="Y1037" i="1"/>
  <c r="Y283" i="1"/>
  <c r="Y319" i="1"/>
  <c r="Y835" i="1"/>
  <c r="Y46" i="1"/>
  <c r="Y118" i="1"/>
  <c r="Y190" i="1"/>
  <c r="Y262" i="1"/>
  <c r="Y334" i="1"/>
  <c r="Y406" i="1"/>
  <c r="Y478" i="1"/>
  <c r="Y550" i="1"/>
  <c r="Y622" i="1"/>
  <c r="Y694" i="1"/>
  <c r="Y631" i="1"/>
  <c r="Y456" i="1"/>
  <c r="Y528" i="1"/>
  <c r="Y600" i="1"/>
  <c r="Y49" i="1"/>
  <c r="Y121" i="1"/>
  <c r="Y193" i="1"/>
  <c r="Y265" i="1"/>
  <c r="Y337" i="1"/>
  <c r="Y409" i="1"/>
  <c r="Y481" i="1"/>
  <c r="Y553" i="1"/>
  <c r="Y625" i="1"/>
  <c r="Y697" i="1"/>
  <c r="Y769" i="1"/>
  <c r="Y841" i="1"/>
  <c r="Y913" i="1"/>
  <c r="Y985" i="1"/>
  <c r="Y1057" i="1"/>
  <c r="Y1129" i="1"/>
  <c r="Y1201" i="1"/>
  <c r="Y1273" i="1"/>
  <c r="Y439" i="1"/>
  <c r="Y943" i="1"/>
  <c r="Y355" i="1"/>
  <c r="Y1159" i="1"/>
  <c r="Y51" i="1"/>
  <c r="Y123" i="1"/>
  <c r="Y195" i="1"/>
  <c r="Y267" i="1"/>
  <c r="Y339" i="1"/>
  <c r="Y411" i="1"/>
  <c r="Y483" i="1"/>
  <c r="Y555" i="1"/>
  <c r="Y627" i="1"/>
  <c r="Y699" i="1"/>
  <c r="Y771" i="1"/>
  <c r="Y643" i="1"/>
  <c r="Y1135" i="1"/>
  <c r="Y604" i="1"/>
  <c r="Y17" i="1"/>
  <c r="Y149" i="1"/>
  <c r="Y221" i="1"/>
  <c r="Y293" i="1"/>
  <c r="Y365" i="1"/>
  <c r="Y437" i="1"/>
  <c r="Y509" i="1"/>
  <c r="Y581" i="1"/>
  <c r="Y653" i="1"/>
  <c r="Y725" i="1"/>
  <c r="Y797" i="1"/>
  <c r="Y869" i="1"/>
  <c r="Y941" i="1"/>
  <c r="Y1013" i="1"/>
  <c r="Y1085" i="1"/>
  <c r="Y1157" i="1"/>
  <c r="Y1229" i="1"/>
  <c r="Y667" i="1"/>
  <c r="Y1297" i="1"/>
  <c r="Y1513" i="1"/>
  <c r="Y1669" i="1"/>
  <c r="Y1459" i="1"/>
  <c r="Y1469" i="1"/>
  <c r="Y2045" i="1"/>
  <c r="Y2084" i="1"/>
  <c r="Y2365" i="1"/>
  <c r="Y1711" i="1"/>
  <c r="Y2161" i="1"/>
  <c r="Y1351" i="1"/>
  <c r="Y1375" i="1"/>
  <c r="Y2389" i="1"/>
  <c r="Y1597" i="1"/>
  <c r="Y2401" i="1"/>
  <c r="Y1981" i="1"/>
  <c r="Y2209" i="1"/>
  <c r="Y2158" i="1"/>
  <c r="Y1675" i="1"/>
  <c r="Y1369" i="1"/>
  <c r="Y2329" i="1"/>
  <c r="Y1735" i="1"/>
  <c r="Y1613" i="1"/>
  <c r="Y1901" i="1"/>
  <c r="Y2129" i="1"/>
  <c r="Y2357" i="1"/>
  <c r="Y2012" i="1"/>
  <c r="Y1555" i="1"/>
  <c r="Y10" i="1"/>
  <c r="Y2098" i="1"/>
  <c r="Y2170" i="1"/>
  <c r="Y2242" i="1"/>
  <c r="Y2314" i="1"/>
  <c r="Y2386" i="1"/>
  <c r="Y1783" i="1"/>
  <c r="Y2233" i="1"/>
  <c r="Y1639" i="1"/>
  <c r="Y1309" i="1"/>
  <c r="Y1381" i="1"/>
  <c r="Y1453" i="1"/>
  <c r="Y1525" i="1"/>
  <c r="Y1687" i="1"/>
  <c r="Y1591" i="1"/>
  <c r="Y2175" i="1"/>
  <c r="Y1399" i="1"/>
  <c r="Y1795" i="1"/>
  <c r="Y2053" i="1"/>
  <c r="Y1337" i="1"/>
  <c r="Y1409" i="1"/>
  <c r="Y1481" i="1"/>
  <c r="Y1553" i="1"/>
  <c r="Y1625" i="1"/>
  <c r="Y1697" i="1"/>
  <c r="Y1769" i="1"/>
  <c r="Y1841" i="1"/>
  <c r="Y1913" i="1"/>
  <c r="Y1985" i="1"/>
  <c r="Y2057" i="1"/>
  <c r="Y2141" i="1"/>
  <c r="Y2225" i="1"/>
  <c r="Y2297" i="1"/>
  <c r="Y2369" i="1"/>
  <c r="Y1615" i="1"/>
  <c r="Y1952" i="1"/>
  <c r="Y2024" i="1"/>
  <c r="Y2096" i="1"/>
  <c r="Y2168" i="1"/>
  <c r="Y2240" i="1"/>
  <c r="Y2312" i="1"/>
  <c r="Y2384" i="1"/>
  <c r="Y2374" i="1"/>
  <c r="Y2089" i="1"/>
  <c r="Y2317" i="1"/>
  <c r="Y1397" i="1"/>
  <c r="Y1829" i="1"/>
  <c r="Y2228" i="1"/>
  <c r="Y2305" i="1"/>
  <c r="Y1423" i="1"/>
  <c r="Y1495" i="1"/>
  <c r="Y1609" i="1"/>
  <c r="Y1693" i="1"/>
  <c r="Y2125" i="1"/>
  <c r="AB2425" i="1"/>
  <c r="Z2425" i="1"/>
  <c r="Y2425" i="1"/>
  <c r="Y2110" i="1"/>
  <c r="Y1393" i="1"/>
  <c r="Y1759" i="1"/>
  <c r="Y1349" i="1"/>
  <c r="Y1637" i="1"/>
  <c r="Y1853" i="1"/>
  <c r="Y1997" i="1"/>
  <c r="Y2309" i="1"/>
  <c r="Y2036" i="1"/>
  <c r="Y1789" i="1"/>
  <c r="Y1519" i="1"/>
  <c r="Y1813" i="1"/>
  <c r="Y1705" i="1"/>
  <c r="Y2269" i="1"/>
  <c r="Y1921" i="1"/>
  <c r="Y1537" i="1"/>
  <c r="Y1447" i="1"/>
  <c r="Y1781" i="1"/>
  <c r="Y2153" i="1"/>
  <c r="Y1964" i="1"/>
  <c r="Y2396" i="1"/>
  <c r="Y1861" i="1"/>
  <c r="Y1747" i="1"/>
  <c r="Y2122" i="1"/>
  <c r="Y2194" i="1"/>
  <c r="Y2266" i="1"/>
  <c r="Y2338" i="1"/>
  <c r="AB2410" i="1"/>
  <c r="Z2410" i="1"/>
  <c r="Y2410" i="1"/>
  <c r="Y1339" i="1"/>
  <c r="Y1963" i="1"/>
  <c r="Y1885" i="1"/>
  <c r="Y1333" i="1"/>
  <c r="Y1405" i="1"/>
  <c r="Y1477" i="1"/>
  <c r="Y1549" i="1"/>
  <c r="Y1633" i="1"/>
  <c r="Y1363" i="1"/>
  <c r="Y1897" i="1"/>
  <c r="Y1323" i="1"/>
  <c r="Y2199" i="1"/>
  <c r="Y1543" i="1"/>
  <c r="Y1951" i="1"/>
  <c r="Y2341" i="1"/>
  <c r="Y1289" i="1"/>
  <c r="Y1361" i="1"/>
  <c r="Y1433" i="1"/>
  <c r="Y1505" i="1"/>
  <c r="Y1577" i="1"/>
  <c r="Y1649" i="1"/>
  <c r="Y1721" i="1"/>
  <c r="Y1793" i="1"/>
  <c r="Y1865" i="1"/>
  <c r="Y1937" i="1"/>
  <c r="Y2009" i="1"/>
  <c r="Y2093" i="1"/>
  <c r="Y2165" i="1"/>
  <c r="Y2249" i="1"/>
  <c r="Y2321" i="1"/>
  <c r="Y2393" i="1"/>
  <c r="Y1904" i="1"/>
  <c r="Y1976" i="1"/>
  <c r="Y2048" i="1"/>
  <c r="Y2120" i="1"/>
  <c r="Y2192" i="1"/>
  <c r="Y2264" i="1"/>
  <c r="Y2336" i="1"/>
  <c r="Y2408" i="1"/>
  <c r="Y1441" i="1"/>
  <c r="Y1303" i="1"/>
  <c r="Y1621" i="1"/>
  <c r="Y2326" i="1"/>
  <c r="Y2377" i="1"/>
  <c r="Y2197" i="1"/>
  <c r="Y1925" i="1"/>
  <c r="Y2381" i="1"/>
  <c r="Y2108" i="1"/>
  <c r="Y1933" i="1"/>
  <c r="Y1603" i="1"/>
  <c r="Y1957" i="1"/>
  <c r="Y1717" i="1"/>
  <c r="Y1969" i="1"/>
  <c r="AB2413" i="1"/>
  <c r="Z2413" i="1"/>
  <c r="Y2413" i="1"/>
  <c r="Y2065" i="1"/>
  <c r="Y1465" i="1"/>
  <c r="Y1709" i="1"/>
  <c r="Y2069" i="1"/>
  <c r="Y1892" i="1"/>
  <c r="Y2252" i="1"/>
  <c r="Y2005" i="1"/>
  <c r="Y1291" i="1"/>
  <c r="Y1891" i="1"/>
  <c r="Y2134" i="1"/>
  <c r="Y2206" i="1"/>
  <c r="Y2278" i="1"/>
  <c r="Y2350" i="1"/>
  <c r="AB2422" i="1"/>
  <c r="Z2422" i="1"/>
  <c r="Y2422" i="1"/>
  <c r="Y1483" i="1"/>
  <c r="Y1801" i="1"/>
  <c r="Y2029" i="1"/>
  <c r="Y1345" i="1"/>
  <c r="Y1417" i="1"/>
  <c r="Y1489" i="1"/>
  <c r="Y1561" i="1"/>
  <c r="Y1645" i="1"/>
  <c r="Y1435" i="1"/>
  <c r="Y2041" i="1"/>
  <c r="Y1335" i="1"/>
  <c r="Y2211" i="1"/>
  <c r="Y1579" i="1"/>
  <c r="Y1301" i="1"/>
  <c r="Y1373" i="1"/>
  <c r="Y1445" i="1"/>
  <c r="Y1517" i="1"/>
  <c r="Y1589" i="1"/>
  <c r="Y1661" i="1"/>
  <c r="Y1733" i="1"/>
  <c r="Y1805" i="1"/>
  <c r="Y1877" i="1"/>
  <c r="Y1949" i="1"/>
  <c r="Y2021" i="1"/>
  <c r="Y2105" i="1"/>
  <c r="Y2177" i="1"/>
  <c r="Y2261" i="1"/>
  <c r="Y2333" i="1"/>
  <c r="Y2405" i="1"/>
  <c r="Y1315" i="1"/>
  <c r="Y1916" i="1"/>
  <c r="Y1988" i="1"/>
  <c r="Y2060" i="1"/>
  <c r="Y2132" i="1"/>
  <c r="Y2204" i="1"/>
  <c r="Y2276" i="1"/>
  <c r="Y2348" i="1"/>
  <c r="AB2420" i="1"/>
  <c r="Z2420" i="1"/>
  <c r="Y2420" i="1"/>
  <c r="Y1471" i="1"/>
  <c r="Y2230" i="1"/>
  <c r="Y1541" i="1"/>
  <c r="Y1685" i="1"/>
  <c r="Y1973" i="1"/>
  <c r="Y2285" i="1"/>
  <c r="Y1507" i="1"/>
  <c r="Y2156" i="1"/>
  <c r="Y2372" i="1"/>
  <c r="Y2398" i="1"/>
  <c r="Y1493" i="1"/>
  <c r="Y2237" i="1"/>
  <c r="Y2180" i="1"/>
  <c r="Y2077" i="1"/>
  <c r="Y1873" i="1"/>
  <c r="Y1699" i="1"/>
  <c r="Y2101" i="1"/>
  <c r="Y1729" i="1"/>
  <c r="Y2113" i="1"/>
  <c r="Y2281" i="1"/>
  <c r="Y2293" i="1"/>
  <c r="Y2302" i="1"/>
  <c r="Y2163" i="1"/>
  <c r="Y1909" i="1"/>
  <c r="Y1325" i="1"/>
  <c r="Y1757" i="1"/>
  <c r="Y2213" i="1"/>
  <c r="Y1940" i="1"/>
  <c r="Y2300" i="1"/>
  <c r="Y1651" i="1"/>
  <c r="Y2254" i="1"/>
  <c r="Y1879" i="1"/>
  <c r="Y1867" i="1"/>
  <c r="Y1421" i="1"/>
  <c r="Y2324" i="1"/>
  <c r="Y2149" i="1"/>
  <c r="Y1387" i="1"/>
  <c r="Y1975" i="1"/>
  <c r="Y2146" i="1"/>
  <c r="Y2218" i="1"/>
  <c r="Y2290" i="1"/>
  <c r="Y2362" i="1"/>
  <c r="Y1567" i="1"/>
  <c r="Y1945" i="1"/>
  <c r="Y2173" i="1"/>
  <c r="Y1285" i="1"/>
  <c r="Y1357" i="1"/>
  <c r="Y1429" i="1"/>
  <c r="Y1501" i="1"/>
  <c r="Y1573" i="1"/>
  <c r="Y1657" i="1"/>
  <c r="Y1531" i="1"/>
  <c r="Y1327" i="1"/>
  <c r="Y2185" i="1"/>
  <c r="Y1479" i="1"/>
  <c r="Y1663" i="1"/>
  <c r="Y1313" i="1"/>
  <c r="Y1385" i="1"/>
  <c r="Y1457" i="1"/>
  <c r="Y1529" i="1"/>
  <c r="Y1601" i="1"/>
  <c r="Y1673" i="1"/>
  <c r="Y1745" i="1"/>
  <c r="Y1817" i="1"/>
  <c r="Y1889" i="1"/>
  <c r="Y1961" i="1"/>
  <c r="Y2033" i="1"/>
  <c r="Y2117" i="1"/>
  <c r="Y2189" i="1"/>
  <c r="Y2273" i="1"/>
  <c r="Y2345" i="1"/>
  <c r="Y1411" i="1"/>
  <c r="Y1928" i="1"/>
  <c r="Y2000" i="1"/>
  <c r="Y2072" i="1"/>
  <c r="Y2144" i="1"/>
  <c r="Y2216" i="1"/>
  <c r="Y2288" i="1"/>
  <c r="Y2360" i="1"/>
  <c r="Y2137" i="1"/>
  <c r="Y2086" i="1"/>
  <c r="Y1627" i="1"/>
  <c r="Y2182" i="1"/>
  <c r="Y1321" i="1"/>
  <c r="Y1723" i="1"/>
  <c r="Y2187" i="1"/>
  <c r="Y1565" i="1"/>
  <c r="Y2221" i="1"/>
  <c r="Y2017" i="1"/>
  <c r="Y1771" i="1"/>
  <c r="Y2245" i="1"/>
  <c r="Y1741" i="1"/>
  <c r="Y2257" i="1"/>
  <c r="Y1993" i="1"/>
  <c r="Y2353" i="1"/>
  <c r="R2005" i="1"/>
  <c r="Z2005" i="1" s="1"/>
  <c r="R46" i="1"/>
  <c r="Z46" i="1" s="1"/>
  <c r="R334" i="1"/>
  <c r="Z334" i="1" s="1"/>
  <c r="R622" i="1"/>
  <c r="Z622" i="1" s="1"/>
  <c r="R2278" i="1"/>
  <c r="Z2278" i="1" s="1"/>
  <c r="R1483" i="1"/>
  <c r="Z1483" i="1" s="1"/>
  <c r="R528" i="1"/>
  <c r="Z528" i="1" s="1"/>
  <c r="R2029" i="1"/>
  <c r="Z2029" i="1" s="1"/>
  <c r="R409" i="1"/>
  <c r="Z409" i="1" s="1"/>
  <c r="R913" i="1"/>
  <c r="Z913" i="1" s="1"/>
  <c r="R1345" i="1"/>
  <c r="Z1345" i="1" s="1"/>
  <c r="R355" i="1"/>
  <c r="Z355" i="1" s="1"/>
  <c r="R267" i="1"/>
  <c r="Z267" i="1" s="1"/>
  <c r="R555" i="1"/>
  <c r="Z555" i="1" s="1"/>
  <c r="R771" i="1"/>
  <c r="Z771" i="1" s="1"/>
  <c r="R643" i="1"/>
  <c r="Z643" i="1" s="1"/>
  <c r="R17" i="1"/>
  <c r="R293" i="1"/>
  <c r="Z293" i="1" s="1"/>
  <c r="R509" i="1"/>
  <c r="Z509" i="1" s="1"/>
  <c r="R797" i="1"/>
  <c r="Z797" i="1" s="1"/>
  <c r="R1085" i="1"/>
  <c r="Z1085" i="1" s="1"/>
  <c r="R1373" i="1"/>
  <c r="Z1373" i="1" s="1"/>
  <c r="R1589" i="1"/>
  <c r="Z1589" i="1" s="1"/>
  <c r="R1805" i="1"/>
  <c r="Z1805" i="1" s="1"/>
  <c r="R2105" i="1"/>
  <c r="Z2105" i="1" s="1"/>
  <c r="R1315" i="1"/>
  <c r="Z1315" i="1" s="1"/>
  <c r="R2204" i="1"/>
  <c r="Z2204" i="1" s="1"/>
  <c r="R2420" i="1"/>
  <c r="R1069" i="1"/>
  <c r="Z1069" i="1" s="1"/>
  <c r="R1933" i="1"/>
  <c r="Z1933" i="1" s="1"/>
  <c r="R115" i="1"/>
  <c r="Z115" i="1" s="1"/>
  <c r="R619" i="1"/>
  <c r="Z619" i="1" s="1"/>
  <c r="R1123" i="1"/>
  <c r="Z1123" i="1" s="1"/>
  <c r="R1603" i="1"/>
  <c r="Z1603" i="1" s="1"/>
  <c r="R300" i="1"/>
  <c r="Z300" i="1" s="1"/>
  <c r="R372" i="1"/>
  <c r="Z372" i="1" s="1"/>
  <c r="R672" i="1"/>
  <c r="Z672" i="1" s="1"/>
  <c r="R415" i="1"/>
  <c r="Z415" i="1" s="1"/>
  <c r="R1003" i="1"/>
  <c r="Z1003" i="1" s="1"/>
  <c r="R1957" i="1"/>
  <c r="Z1957" i="1" s="1"/>
  <c r="R1717" i="1"/>
  <c r="Z1717" i="1" s="1"/>
  <c r="R1969" i="1"/>
  <c r="Z1969" i="1" s="1"/>
  <c r="R2413" i="1"/>
  <c r="R2065" i="1"/>
  <c r="Z2065" i="1" s="1"/>
  <c r="R195" i="1"/>
  <c r="Z195" i="1" s="1"/>
  <c r="R1229" i="1"/>
  <c r="Z1229" i="1" s="1"/>
  <c r="R667" i="1"/>
  <c r="Z667" i="1" s="1"/>
  <c r="R2077" i="1"/>
  <c r="Z2077" i="1" s="1"/>
  <c r="R1873" i="1"/>
  <c r="Z1873" i="1" s="1"/>
  <c r="R223" i="1"/>
  <c r="Z223" i="1" s="1"/>
  <c r="R703" i="1"/>
  <c r="Z703" i="1" s="1"/>
  <c r="R1195" i="1"/>
  <c r="Z1195" i="1" s="1"/>
  <c r="R1699" i="1"/>
  <c r="Z1699" i="1" s="1"/>
  <c r="R312" i="1"/>
  <c r="Z312" i="1" s="1"/>
  <c r="R384" i="1"/>
  <c r="Z384" i="1" s="1"/>
  <c r="R19" i="1"/>
  <c r="Z19" i="1" s="1"/>
  <c r="R499" i="1"/>
  <c r="Z499" i="1" s="1"/>
  <c r="R1099" i="1"/>
  <c r="Z1099" i="1" s="1"/>
  <c r="R2101" i="1"/>
  <c r="Z2101" i="1" s="1"/>
  <c r="R1729" i="1"/>
  <c r="Z1729" i="1" s="1"/>
  <c r="R2113" i="1"/>
  <c r="Z2113" i="1" s="1"/>
  <c r="R319" i="1"/>
  <c r="Z319" i="1" s="1"/>
  <c r="R1891" i="1"/>
  <c r="Z1891" i="1" s="1"/>
  <c r="R190" i="1"/>
  <c r="Z190" i="1" s="1"/>
  <c r="R478" i="1"/>
  <c r="Z478" i="1" s="1"/>
  <c r="R2134" i="1"/>
  <c r="Z2134" i="1" s="1"/>
  <c r="R2422" i="1"/>
  <c r="R456" i="1"/>
  <c r="Z456" i="1" s="1"/>
  <c r="R121" i="1"/>
  <c r="Z121" i="1" s="1"/>
  <c r="R337" i="1"/>
  <c r="Z337" i="1" s="1"/>
  <c r="R553" i="1"/>
  <c r="Z553" i="1" s="1"/>
  <c r="R769" i="1"/>
  <c r="Z769" i="1" s="1"/>
  <c r="R985" i="1"/>
  <c r="Z985" i="1" s="1"/>
  <c r="R1201" i="1"/>
  <c r="Z1201" i="1" s="1"/>
  <c r="R1489" i="1"/>
  <c r="Z1489" i="1" s="1"/>
  <c r="R439" i="1"/>
  <c r="Z439" i="1" s="1"/>
  <c r="R2041" i="1"/>
  <c r="Z2041" i="1" s="1"/>
  <c r="R339" i="1"/>
  <c r="Z339" i="1" s="1"/>
  <c r="R699" i="1"/>
  <c r="Z699" i="1" s="1"/>
  <c r="R1135" i="1"/>
  <c r="Z1135" i="1" s="1"/>
  <c r="R149" i="1"/>
  <c r="Z149" i="1" s="1"/>
  <c r="R581" i="1"/>
  <c r="Z581" i="1" s="1"/>
  <c r="R941" i="1"/>
  <c r="Z941" i="1" s="1"/>
  <c r="R1301" i="1"/>
  <c r="Z1301" i="1" s="1"/>
  <c r="R1661" i="1"/>
  <c r="Z1661" i="1" s="1"/>
  <c r="R2021" i="1"/>
  <c r="Z2021" i="1" s="1"/>
  <c r="R2405" i="1"/>
  <c r="Z2405" i="1" s="1"/>
  <c r="R2132" i="1"/>
  <c r="Z2132" i="1" s="1"/>
  <c r="R403" i="1"/>
  <c r="Z403" i="1" s="1"/>
  <c r="R202" i="1"/>
  <c r="Z202" i="1" s="1"/>
  <c r="R706" i="1"/>
  <c r="Z706" i="1" s="1"/>
  <c r="R1567" i="1"/>
  <c r="Z1567" i="1" s="1"/>
  <c r="R277" i="1"/>
  <c r="Z277" i="1" s="1"/>
  <c r="R637" i="1"/>
  <c r="Z637" i="1" s="1"/>
  <c r="R1141" i="1"/>
  <c r="Z1141" i="1" s="1"/>
  <c r="R1657" i="1"/>
  <c r="Z1657" i="1" s="1"/>
  <c r="R2185" i="1"/>
  <c r="Z2185" i="1" s="1"/>
  <c r="R639" i="1"/>
  <c r="Z639" i="1" s="1"/>
  <c r="R1219" i="1"/>
  <c r="Z1219" i="1" s="1"/>
  <c r="R521" i="1"/>
  <c r="Z521" i="1" s="1"/>
  <c r="R1025" i="1"/>
  <c r="Z1025" i="1" s="1"/>
  <c r="R1457" i="1"/>
  <c r="Z1457" i="1" s="1"/>
  <c r="R2033" i="1"/>
  <c r="Z2033" i="1" s="1"/>
  <c r="R1411" i="1"/>
  <c r="Z1411" i="1" s="1"/>
  <c r="R2288" i="1"/>
  <c r="Z2288" i="1" s="1"/>
  <c r="R2221" i="1"/>
  <c r="Z2221" i="1" s="1"/>
  <c r="R2017" i="1"/>
  <c r="Z2017" i="1" s="1"/>
  <c r="R307" i="1"/>
  <c r="Z307" i="1" s="1"/>
  <c r="R787" i="1"/>
  <c r="Z787" i="1" s="1"/>
  <c r="R1267" i="1"/>
  <c r="Z1267" i="1" s="1"/>
  <c r="R1771" i="1"/>
  <c r="Z1771" i="1" s="1"/>
  <c r="R324" i="1"/>
  <c r="Z324" i="1" s="1"/>
  <c r="R396" i="1"/>
  <c r="Z396" i="1" s="1"/>
  <c r="R103" i="1"/>
  <c r="Z103" i="1" s="1"/>
  <c r="R607" i="1"/>
  <c r="Z607" i="1" s="1"/>
  <c r="R1255" i="1"/>
  <c r="Z1255" i="1" s="1"/>
  <c r="R2245" i="1"/>
  <c r="Z2245" i="1" s="1"/>
  <c r="R1741" i="1"/>
  <c r="Z1741" i="1" s="1"/>
  <c r="R2257" i="1"/>
  <c r="Z2257" i="1" s="1"/>
  <c r="R1993" i="1"/>
  <c r="Z1993" i="1" s="1"/>
  <c r="R2353" i="1"/>
  <c r="Z2353" i="1" s="1"/>
  <c r="R1291" i="1"/>
  <c r="Z1291" i="1" s="1"/>
  <c r="R262" i="1"/>
  <c r="Z262" i="1" s="1"/>
  <c r="R550" i="1"/>
  <c r="Z550" i="1" s="1"/>
  <c r="R2206" i="1"/>
  <c r="Z2206" i="1" s="1"/>
  <c r="R600" i="1"/>
  <c r="Z600" i="1" s="1"/>
  <c r="R193" i="1"/>
  <c r="Z193" i="1" s="1"/>
  <c r="R625" i="1"/>
  <c r="Z625" i="1" s="1"/>
  <c r="R1057" i="1"/>
  <c r="Z1057" i="1" s="1"/>
  <c r="R1417" i="1"/>
  <c r="Z1417" i="1" s="1"/>
  <c r="R1435" i="1"/>
  <c r="Z1435" i="1" s="1"/>
  <c r="R123" i="1"/>
  <c r="Z123" i="1" s="1"/>
  <c r="R411" i="1"/>
  <c r="Z411" i="1" s="1"/>
  <c r="R627" i="1"/>
  <c r="Z627" i="1" s="1"/>
  <c r="R2211" i="1"/>
  <c r="Z2211" i="1" s="1"/>
  <c r="R1579" i="1"/>
  <c r="Z1579" i="1" s="1"/>
  <c r="R221" i="1"/>
  <c r="Z221" i="1" s="1"/>
  <c r="R437" i="1"/>
  <c r="Z437" i="1" s="1"/>
  <c r="R653" i="1"/>
  <c r="Z653" i="1" s="1"/>
  <c r="R869" i="1"/>
  <c r="Z869" i="1" s="1"/>
  <c r="R1157" i="1"/>
  <c r="Z1157" i="1" s="1"/>
  <c r="R1445" i="1"/>
  <c r="Z1445" i="1" s="1"/>
  <c r="R1733" i="1"/>
  <c r="Z1733" i="1" s="1"/>
  <c r="R1877" i="1"/>
  <c r="Z1877" i="1" s="1"/>
  <c r="R2177" i="1"/>
  <c r="Z2177" i="1" s="1"/>
  <c r="R1988" i="1"/>
  <c r="Z1988" i="1" s="1"/>
  <c r="R2276" i="1"/>
  <c r="Z2276" i="1" s="1"/>
  <c r="R31" i="1"/>
  <c r="Z31" i="1" s="1"/>
  <c r="R1573" i="1"/>
  <c r="Z1573" i="1" s="1"/>
  <c r="R711" i="1"/>
  <c r="Z711" i="1" s="1"/>
  <c r="R809" i="1"/>
  <c r="Z809" i="1" s="1"/>
  <c r="R1961" i="1"/>
  <c r="Z1961" i="1" s="1"/>
  <c r="R2360" i="1"/>
  <c r="Z2360" i="1" s="1"/>
  <c r="R2293" i="1"/>
  <c r="Z2293" i="1" s="1"/>
  <c r="R487" i="1"/>
  <c r="Z487" i="1" s="1"/>
  <c r="R991" i="1"/>
  <c r="Z991" i="1" s="1"/>
  <c r="R1471" i="1"/>
  <c r="Z1471" i="1" s="1"/>
  <c r="R408" i="1"/>
  <c r="Z408" i="1" s="1"/>
  <c r="R70" i="1"/>
  <c r="Z70" i="1" s="1"/>
  <c r="R142" i="1"/>
  <c r="Z142" i="1" s="1"/>
  <c r="R214" i="1"/>
  <c r="Z214" i="1" s="1"/>
  <c r="R286" i="1"/>
  <c r="Z286" i="1" s="1"/>
  <c r="R358" i="1"/>
  <c r="Z358" i="1" s="1"/>
  <c r="R430" i="1"/>
  <c r="Z430" i="1" s="1"/>
  <c r="R502" i="1"/>
  <c r="Z502" i="1" s="1"/>
  <c r="R574" i="1"/>
  <c r="Z574" i="1" s="1"/>
  <c r="R646" i="1"/>
  <c r="Z646" i="1" s="1"/>
  <c r="R2086" i="1"/>
  <c r="Z2086" i="1" s="1"/>
  <c r="R2158" i="1"/>
  <c r="R2230" i="1"/>
  <c r="Z2230" i="1" s="1"/>
  <c r="R2302" i="1"/>
  <c r="Z2302" i="1" s="1"/>
  <c r="R2374" i="1"/>
  <c r="Z2374" i="1" s="1"/>
  <c r="R163" i="1"/>
  <c r="Z163" i="1" s="1"/>
  <c r="R919" i="1"/>
  <c r="Z919" i="1" s="1"/>
  <c r="R1675" i="1"/>
  <c r="Z1675" i="1" s="1"/>
  <c r="R2089" i="1"/>
  <c r="Z2089" i="1" s="1"/>
  <c r="R480" i="1"/>
  <c r="Z480" i="1" s="1"/>
  <c r="R552" i="1"/>
  <c r="Z552" i="1" s="1"/>
  <c r="R2317" i="1"/>
  <c r="Z2317" i="1" s="1"/>
  <c r="R73" i="1"/>
  <c r="Z73" i="1" s="1"/>
  <c r="R145" i="1"/>
  <c r="Z145" i="1" s="1"/>
  <c r="R217" i="1"/>
  <c r="Z217" i="1" s="1"/>
  <c r="R289" i="1"/>
  <c r="Z289" i="1" s="1"/>
  <c r="R361" i="1"/>
  <c r="Z361" i="1" s="1"/>
  <c r="R433" i="1"/>
  <c r="Z433" i="1" s="1"/>
  <c r="R505" i="1"/>
  <c r="Z505" i="1" s="1"/>
  <c r="R577" i="1"/>
  <c r="Z577" i="1" s="1"/>
  <c r="R649" i="1"/>
  <c r="Z649" i="1" s="1"/>
  <c r="R721" i="1"/>
  <c r="Z721" i="1" s="1"/>
  <c r="R793" i="1"/>
  <c r="Z793" i="1" s="1"/>
  <c r="R865" i="1"/>
  <c r="Z865" i="1" s="1"/>
  <c r="R937" i="1"/>
  <c r="Z937" i="1" s="1"/>
  <c r="R1009" i="1"/>
  <c r="Z1009" i="1" s="1"/>
  <c r="R1081" i="1"/>
  <c r="Z1081" i="1" s="1"/>
  <c r="R1153" i="1"/>
  <c r="Z1153" i="1" s="1"/>
  <c r="R1225" i="1"/>
  <c r="Z1225" i="1" s="1"/>
  <c r="R1297" i="1"/>
  <c r="Z1297" i="1" s="1"/>
  <c r="R1369" i="1"/>
  <c r="Z1369" i="1" s="1"/>
  <c r="R1441" i="1"/>
  <c r="Z1441" i="1" s="1"/>
  <c r="R1513" i="1"/>
  <c r="Z1513" i="1" s="1"/>
  <c r="R1669" i="1"/>
  <c r="Z1669" i="1" s="1"/>
  <c r="R127" i="1"/>
  <c r="Z127" i="1" s="1"/>
  <c r="R595" i="1"/>
  <c r="Z595" i="1" s="1"/>
  <c r="R1111" i="1"/>
  <c r="Z1111" i="1" s="1"/>
  <c r="R1627" i="1"/>
  <c r="Z1627" i="1" s="1"/>
  <c r="R691" i="1"/>
  <c r="Z691" i="1" s="1"/>
  <c r="R1459" i="1"/>
  <c r="Z1459" i="1" s="1"/>
  <c r="R2329" i="1"/>
  <c r="Z2329" i="1" s="1"/>
  <c r="R75" i="1"/>
  <c r="Z75" i="1" s="1"/>
  <c r="R147" i="1"/>
  <c r="Z147" i="1" s="1"/>
  <c r="R219" i="1"/>
  <c r="Z219" i="1" s="1"/>
  <c r="R291" i="1"/>
  <c r="Z291" i="1" s="1"/>
  <c r="R363" i="1"/>
  <c r="Z363" i="1" s="1"/>
  <c r="R435" i="1"/>
  <c r="Z435" i="1" s="1"/>
  <c r="R507" i="1"/>
  <c r="Z507" i="1" s="1"/>
  <c r="R579" i="1"/>
  <c r="Z579" i="1" s="1"/>
  <c r="R651" i="1"/>
  <c r="Z651" i="1" s="1"/>
  <c r="R723" i="1"/>
  <c r="Z723" i="1" s="1"/>
  <c r="R795" i="1"/>
  <c r="Z795" i="1" s="1"/>
  <c r="R2163" i="1"/>
  <c r="Z2163" i="1" s="1"/>
  <c r="R259" i="1"/>
  <c r="Z259" i="1" s="1"/>
  <c r="R823" i="1"/>
  <c r="Z823" i="1" s="1"/>
  <c r="R1303" i="1"/>
  <c r="Z1303" i="1" s="1"/>
  <c r="R1735" i="1"/>
  <c r="Z1735" i="1" s="1"/>
  <c r="R1909" i="1"/>
  <c r="Z1909" i="1" s="1"/>
  <c r="R101" i="1"/>
  <c r="Z101" i="1" s="1"/>
  <c r="R173" i="1"/>
  <c r="Z173" i="1" s="1"/>
  <c r="R245" i="1"/>
  <c r="Z245" i="1" s="1"/>
  <c r="R317" i="1"/>
  <c r="Z317" i="1" s="1"/>
  <c r="R389" i="1"/>
  <c r="Z389" i="1" s="1"/>
  <c r="R461" i="1"/>
  <c r="Z461" i="1" s="1"/>
  <c r="R533" i="1"/>
  <c r="Z533" i="1" s="1"/>
  <c r="R605" i="1"/>
  <c r="Z605" i="1" s="1"/>
  <c r="R677" i="1"/>
  <c r="Z677" i="1" s="1"/>
  <c r="R749" i="1"/>
  <c r="Z749" i="1" s="1"/>
  <c r="R821" i="1"/>
  <c r="Z821" i="1" s="1"/>
  <c r="R893" i="1"/>
  <c r="Z893" i="1" s="1"/>
  <c r="R965" i="1"/>
  <c r="Z965" i="1" s="1"/>
  <c r="R1037" i="1"/>
  <c r="Z1037" i="1" s="1"/>
  <c r="R1109" i="1"/>
  <c r="Z1109" i="1" s="1"/>
  <c r="R1181" i="1"/>
  <c r="Z1181" i="1" s="1"/>
  <c r="R1253" i="1"/>
  <c r="Z1253" i="1" s="1"/>
  <c r="R1325" i="1"/>
  <c r="Z1325" i="1" s="1"/>
  <c r="R1397" i="1"/>
  <c r="Z1397" i="1" s="1"/>
  <c r="R1469" i="1"/>
  <c r="Z1469" i="1" s="1"/>
  <c r="R1541" i="1"/>
  <c r="Z1541" i="1" s="1"/>
  <c r="R1613" i="1"/>
  <c r="Z1613" i="1" s="1"/>
  <c r="R1685" i="1"/>
  <c r="Z1685" i="1" s="1"/>
  <c r="R1757" i="1"/>
  <c r="Z1757" i="1" s="1"/>
  <c r="R1829" i="1"/>
  <c r="Z1829" i="1" s="1"/>
  <c r="R1901" i="1"/>
  <c r="Z1901" i="1" s="1"/>
  <c r="R1973" i="1"/>
  <c r="Z1973" i="1" s="1"/>
  <c r="R2045" i="1"/>
  <c r="Z2045" i="1" s="1"/>
  <c r="R2129" i="1"/>
  <c r="Z2129" i="1" s="1"/>
  <c r="R2213" i="1"/>
  <c r="Z2213" i="1" s="1"/>
  <c r="R2285" i="1"/>
  <c r="Z2285" i="1" s="1"/>
  <c r="R2357" i="1"/>
  <c r="Z2357" i="1" s="1"/>
  <c r="R283" i="1"/>
  <c r="Z283" i="1" s="1"/>
  <c r="R871" i="1"/>
  <c r="Z871" i="1" s="1"/>
  <c r="R1507" i="1"/>
  <c r="Z1507" i="1" s="1"/>
  <c r="R1940" i="1"/>
  <c r="Z1940" i="1" s="1"/>
  <c r="R2012" i="1"/>
  <c r="Z2012" i="1" s="1"/>
  <c r="R2084" i="1"/>
  <c r="Z2084" i="1" s="1"/>
  <c r="R2156" i="1"/>
  <c r="Z2156" i="1" s="1"/>
  <c r="R2228" i="1"/>
  <c r="Z2228" i="1" s="1"/>
  <c r="R2300" i="1"/>
  <c r="Z2300" i="1" s="1"/>
  <c r="R2372" i="1"/>
  <c r="Z2372" i="1" s="1"/>
  <c r="R1645" i="1"/>
  <c r="Z1645" i="1" s="1"/>
  <c r="R1975" i="1"/>
  <c r="Z1975" i="1" s="1"/>
  <c r="R346" i="1"/>
  <c r="Z346" i="1" s="1"/>
  <c r="R2146" i="1"/>
  <c r="Z2146" i="1" s="1"/>
  <c r="R1945" i="1"/>
  <c r="Z1945" i="1" s="1"/>
  <c r="R612" i="1"/>
  <c r="Z612" i="1" s="1"/>
  <c r="R205" i="1"/>
  <c r="Z205" i="1" s="1"/>
  <c r="R709" i="1"/>
  <c r="Z709" i="1" s="1"/>
  <c r="R1285" i="1"/>
  <c r="Z1285" i="1" s="1"/>
  <c r="R1531" i="1"/>
  <c r="Z1531" i="1" s="1"/>
  <c r="R63" i="1"/>
  <c r="Z63" i="1" s="1"/>
  <c r="R279" i="1"/>
  <c r="Z279" i="1" s="1"/>
  <c r="R495" i="1"/>
  <c r="Z495" i="1" s="1"/>
  <c r="R175" i="1"/>
  <c r="Z175" i="1" s="1"/>
  <c r="R89" i="1"/>
  <c r="Z89" i="1" s="1"/>
  <c r="R449" i="1"/>
  <c r="Z449" i="1" s="1"/>
  <c r="R953" i="1"/>
  <c r="Z953" i="1" s="1"/>
  <c r="R1313" i="1"/>
  <c r="Z1313" i="1" s="1"/>
  <c r="R1673" i="1"/>
  <c r="Z1673" i="1" s="1"/>
  <c r="R2117" i="1"/>
  <c r="Z2117" i="1" s="1"/>
  <c r="R775" i="1"/>
  <c r="Z775" i="1" s="1"/>
  <c r="R2144" i="1"/>
  <c r="Z2144" i="1" s="1"/>
  <c r="R2365" i="1"/>
  <c r="Z2365" i="1" s="1"/>
  <c r="R1711" i="1"/>
  <c r="Z1711" i="1" s="1"/>
  <c r="R2161" i="1"/>
  <c r="Z2161" i="1" s="1"/>
  <c r="R379" i="1"/>
  <c r="Z379" i="1" s="1"/>
  <c r="R859" i="1"/>
  <c r="Z859" i="1" s="1"/>
  <c r="R1351" i="1"/>
  <c r="Z1351" i="1" s="1"/>
  <c r="R624" i="1"/>
  <c r="Z624" i="1" s="1"/>
  <c r="R336" i="1"/>
  <c r="Z336" i="1" s="1"/>
  <c r="R636" i="1"/>
  <c r="Z636" i="1" s="1"/>
  <c r="R187" i="1"/>
  <c r="Z187" i="1" s="1"/>
  <c r="R715" i="1"/>
  <c r="Z715" i="1" s="1"/>
  <c r="R1375" i="1"/>
  <c r="Z1375" i="1" s="1"/>
  <c r="R2389" i="1"/>
  <c r="Z2389" i="1" s="1"/>
  <c r="R1597" i="1"/>
  <c r="Z1597" i="1" s="1"/>
  <c r="R2401" i="1"/>
  <c r="Z2401" i="1" s="1"/>
  <c r="R1981" i="1"/>
  <c r="Z1981" i="1" s="1"/>
  <c r="R2209" i="1"/>
  <c r="Z2209" i="1" s="1"/>
  <c r="R1387" i="1"/>
  <c r="Z1387" i="1" s="1"/>
  <c r="R418" i="1"/>
  <c r="Z418" i="1" s="1"/>
  <c r="R2218" i="1"/>
  <c r="Z2218" i="1" s="1"/>
  <c r="R349" i="1"/>
  <c r="Z349" i="1" s="1"/>
  <c r="R853" i="1"/>
  <c r="Z853" i="1" s="1"/>
  <c r="R1429" i="1"/>
  <c r="Z1429" i="1" s="1"/>
  <c r="R1015" i="1"/>
  <c r="Z1015" i="1" s="1"/>
  <c r="R351" i="1"/>
  <c r="Z351" i="1" s="1"/>
  <c r="R727" i="1"/>
  <c r="Z727" i="1" s="1"/>
  <c r="R233" i="1"/>
  <c r="Z233" i="1" s="1"/>
  <c r="R665" i="1"/>
  <c r="Z665" i="1" s="1"/>
  <c r="R1241" i="1"/>
  <c r="Z1241" i="1" s="1"/>
  <c r="R1745" i="1"/>
  <c r="Z1745" i="1" s="1"/>
  <c r="R2273" i="1"/>
  <c r="Z2273" i="1" s="1"/>
  <c r="R2072" i="1"/>
  <c r="Z2072" i="1" s="1"/>
  <c r="R91" i="1"/>
  <c r="Z91" i="1" s="1"/>
  <c r="R583" i="1"/>
  <c r="Z583" i="1" s="1"/>
  <c r="R1075" i="1"/>
  <c r="Z1075" i="1" s="1"/>
  <c r="R1555" i="1"/>
  <c r="Z1555" i="1" s="1"/>
  <c r="R10" i="1"/>
  <c r="S10" i="1" s="1"/>
  <c r="S11" i="1" s="1"/>
  <c r="S12" i="1" s="1"/>
  <c r="R82" i="1"/>
  <c r="Z82" i="1" s="1"/>
  <c r="R154" i="1"/>
  <c r="Z154" i="1" s="1"/>
  <c r="R226" i="1"/>
  <c r="Z226" i="1" s="1"/>
  <c r="R298" i="1"/>
  <c r="Z298" i="1" s="1"/>
  <c r="R370" i="1"/>
  <c r="Z370" i="1" s="1"/>
  <c r="R442" i="1"/>
  <c r="Z442" i="1" s="1"/>
  <c r="R514" i="1"/>
  <c r="Z514" i="1" s="1"/>
  <c r="R586" i="1"/>
  <c r="Z586" i="1" s="1"/>
  <c r="R658" i="1"/>
  <c r="Z658" i="1" s="1"/>
  <c r="R2098" i="1"/>
  <c r="Z2098" i="1" s="1"/>
  <c r="R2170" i="1"/>
  <c r="Z2170" i="1" s="1"/>
  <c r="R2242" i="1"/>
  <c r="Z2242" i="1" s="1"/>
  <c r="R2314" i="1"/>
  <c r="Z2314" i="1" s="1"/>
  <c r="R2386" i="1"/>
  <c r="Z2386" i="1" s="1"/>
  <c r="R295" i="1"/>
  <c r="Z295" i="1" s="1"/>
  <c r="R1051" i="1"/>
  <c r="Z1051" i="1" s="1"/>
  <c r="R1783" i="1"/>
  <c r="Z1783" i="1" s="1"/>
  <c r="R2233" i="1"/>
  <c r="Z2233" i="1" s="1"/>
  <c r="R1639" i="1"/>
  <c r="Z1639" i="1" s="1"/>
  <c r="R420" i="1"/>
  <c r="Z420" i="1" s="1"/>
  <c r="R492" i="1"/>
  <c r="Z492" i="1" s="1"/>
  <c r="R564" i="1"/>
  <c r="Z564" i="1" s="1"/>
  <c r="R13" i="1"/>
  <c r="Z13" i="1" s="1"/>
  <c r="R85" i="1"/>
  <c r="Z85" i="1" s="1"/>
  <c r="R157" i="1"/>
  <c r="Z157" i="1" s="1"/>
  <c r="R229" i="1"/>
  <c r="Z229" i="1" s="1"/>
  <c r="R301" i="1"/>
  <c r="Z301" i="1" s="1"/>
  <c r="R373" i="1"/>
  <c r="Z373" i="1" s="1"/>
  <c r="R445" i="1"/>
  <c r="Z445" i="1" s="1"/>
  <c r="R517" i="1"/>
  <c r="Z517" i="1" s="1"/>
  <c r="R589" i="1"/>
  <c r="Z589" i="1" s="1"/>
  <c r="R661" i="1"/>
  <c r="Z661" i="1" s="1"/>
  <c r="R733" i="1"/>
  <c r="Z733" i="1" s="1"/>
  <c r="R805" i="1"/>
  <c r="Z805" i="1" s="1"/>
  <c r="R877" i="1"/>
  <c r="Z877" i="1" s="1"/>
  <c r="R949" i="1"/>
  <c r="Z949" i="1" s="1"/>
  <c r="R1021" i="1"/>
  <c r="Z1021" i="1" s="1"/>
  <c r="R1093" i="1"/>
  <c r="Z1093" i="1" s="1"/>
  <c r="R1165" i="1"/>
  <c r="Z1165" i="1" s="1"/>
  <c r="R1237" i="1"/>
  <c r="Z1237" i="1" s="1"/>
  <c r="R1309" i="1"/>
  <c r="Z1309" i="1" s="1"/>
  <c r="R1381" i="1"/>
  <c r="Z1381" i="1" s="1"/>
  <c r="R1453" i="1"/>
  <c r="Z1453" i="1" s="1"/>
  <c r="R1525" i="1"/>
  <c r="Z1525" i="1" s="1"/>
  <c r="R211" i="1"/>
  <c r="Z211" i="1" s="1"/>
  <c r="R679" i="1"/>
  <c r="Z679" i="1" s="1"/>
  <c r="R1171" i="1"/>
  <c r="Z1171" i="1" s="1"/>
  <c r="R1687" i="1"/>
  <c r="Z1687" i="1" s="1"/>
  <c r="R811" i="1"/>
  <c r="Z811" i="1" s="1"/>
  <c r="R1591" i="1"/>
  <c r="Z1591" i="1" s="1"/>
  <c r="R15" i="1"/>
  <c r="Z15" i="1" s="1"/>
  <c r="R87" i="1"/>
  <c r="Z87" i="1" s="1"/>
  <c r="R159" i="1"/>
  <c r="Z159" i="1" s="1"/>
  <c r="R231" i="1"/>
  <c r="Z231" i="1" s="1"/>
  <c r="R303" i="1"/>
  <c r="Z303" i="1" s="1"/>
  <c r="R375" i="1"/>
  <c r="Z375" i="1" s="1"/>
  <c r="R447" i="1"/>
  <c r="Z447" i="1" s="1"/>
  <c r="R519" i="1"/>
  <c r="Z519" i="1" s="1"/>
  <c r="R591" i="1"/>
  <c r="Z591" i="1" s="1"/>
  <c r="R663" i="1"/>
  <c r="Z663" i="1" s="1"/>
  <c r="R735" i="1"/>
  <c r="Z735" i="1" s="1"/>
  <c r="R807" i="1"/>
  <c r="Z807" i="1" s="1"/>
  <c r="R2175" i="1"/>
  <c r="Z2175" i="1" s="1"/>
  <c r="R367" i="1"/>
  <c r="Z367" i="1" s="1"/>
  <c r="R895" i="1"/>
  <c r="Z895" i="1" s="1"/>
  <c r="R1399" i="1"/>
  <c r="Z1399" i="1" s="1"/>
  <c r="R1795" i="1"/>
  <c r="Z1795" i="1" s="1"/>
  <c r="R2053" i="1"/>
  <c r="Z2053" i="1" s="1"/>
  <c r="R113" i="1"/>
  <c r="Z113" i="1" s="1"/>
  <c r="R185" i="1"/>
  <c r="Z185" i="1" s="1"/>
  <c r="R257" i="1"/>
  <c r="Z257" i="1" s="1"/>
  <c r="R329" i="1"/>
  <c r="Z329" i="1" s="1"/>
  <c r="R401" i="1"/>
  <c r="Z401" i="1" s="1"/>
  <c r="R473" i="1"/>
  <c r="Z473" i="1" s="1"/>
  <c r="R545" i="1"/>
  <c r="Z545" i="1" s="1"/>
  <c r="R617" i="1"/>
  <c r="Z617" i="1" s="1"/>
  <c r="R689" i="1"/>
  <c r="Z689" i="1" s="1"/>
  <c r="R761" i="1"/>
  <c r="Z761" i="1" s="1"/>
  <c r="R833" i="1"/>
  <c r="Z833" i="1" s="1"/>
  <c r="R905" i="1"/>
  <c r="Z905" i="1" s="1"/>
  <c r="R977" i="1"/>
  <c r="Z977" i="1" s="1"/>
  <c r="R1049" i="1"/>
  <c r="Z1049" i="1" s="1"/>
  <c r="R1121" i="1"/>
  <c r="Z1121" i="1" s="1"/>
  <c r="R1193" i="1"/>
  <c r="Z1193" i="1" s="1"/>
  <c r="R1265" i="1"/>
  <c r="Z1265" i="1" s="1"/>
  <c r="R1337" i="1"/>
  <c r="Z1337" i="1" s="1"/>
  <c r="R1409" i="1"/>
  <c r="Z1409" i="1" s="1"/>
  <c r="R1481" i="1"/>
  <c r="Z1481" i="1" s="1"/>
  <c r="R1553" i="1"/>
  <c r="Z1553" i="1" s="1"/>
  <c r="R1625" i="1"/>
  <c r="Z1625" i="1" s="1"/>
  <c r="R1697" i="1"/>
  <c r="Z1697" i="1" s="1"/>
  <c r="R1769" i="1"/>
  <c r="Z1769" i="1" s="1"/>
  <c r="R1841" i="1"/>
  <c r="Z1841" i="1" s="1"/>
  <c r="R1913" i="1"/>
  <c r="Z1913" i="1" s="1"/>
  <c r="R1985" i="1"/>
  <c r="Z1985" i="1" s="1"/>
  <c r="R2057" i="1"/>
  <c r="Z2057" i="1" s="1"/>
  <c r="R2141" i="1"/>
  <c r="Z2141" i="1" s="1"/>
  <c r="R2225" i="1"/>
  <c r="Z2225" i="1" s="1"/>
  <c r="R2297" i="1"/>
  <c r="Z2297" i="1" s="1"/>
  <c r="R2369" i="1"/>
  <c r="Z2369" i="1" s="1"/>
  <c r="R58" i="1"/>
  <c r="Z58" i="1" s="1"/>
  <c r="R490" i="1"/>
  <c r="Z490" i="1" s="1"/>
  <c r="R2290" i="1"/>
  <c r="Z2290" i="1" s="1"/>
  <c r="R468" i="1"/>
  <c r="Z468" i="1" s="1"/>
  <c r="R2173" i="1"/>
  <c r="Z2173" i="1" s="1"/>
  <c r="R493" i="1"/>
  <c r="Z493" i="1" s="1"/>
  <c r="R925" i="1"/>
  <c r="Z925" i="1" s="1"/>
  <c r="R1501" i="1"/>
  <c r="Z1501" i="1" s="1"/>
  <c r="R547" i="1"/>
  <c r="Z547" i="1" s="1"/>
  <c r="R567" i="1"/>
  <c r="Z567" i="1" s="1"/>
  <c r="R1243" i="1"/>
  <c r="Z1243" i="1" s="1"/>
  <c r="R377" i="1"/>
  <c r="Z377" i="1" s="1"/>
  <c r="R881" i="1"/>
  <c r="Z881" i="1" s="1"/>
  <c r="R1385" i="1"/>
  <c r="Z1385" i="1" s="1"/>
  <c r="R1817" i="1"/>
  <c r="Z1817" i="1" s="1"/>
  <c r="R199" i="1"/>
  <c r="Z199" i="1" s="1"/>
  <c r="R2216" i="1"/>
  <c r="Z2216" i="1" s="1"/>
  <c r="R2305" i="1"/>
  <c r="Z2305" i="1" s="1"/>
  <c r="R451" i="1"/>
  <c r="Z451" i="1" s="1"/>
  <c r="R955" i="1"/>
  <c r="Z955" i="1" s="1"/>
  <c r="R1423" i="1"/>
  <c r="Z1423" i="1" s="1"/>
  <c r="R276" i="1"/>
  <c r="Z276" i="1" s="1"/>
  <c r="R348" i="1"/>
  <c r="Z348" i="1" s="1"/>
  <c r="R648" i="1"/>
  <c r="Z648" i="1" s="1"/>
  <c r="R247" i="1"/>
  <c r="Z247" i="1" s="1"/>
  <c r="R799" i="1"/>
  <c r="Z799" i="1" s="1"/>
  <c r="R1495" i="1"/>
  <c r="Z1495" i="1" s="1"/>
  <c r="R1609" i="1"/>
  <c r="Z1609" i="1" s="1"/>
  <c r="R1693" i="1"/>
  <c r="Z1693" i="1" s="1"/>
  <c r="R2125" i="1"/>
  <c r="Z2125" i="1" s="1"/>
  <c r="R2425" i="1"/>
  <c r="R2426" i="1" s="1"/>
  <c r="R631" i="1"/>
  <c r="Z631" i="1" s="1"/>
  <c r="R2261" i="1"/>
  <c r="Z2261" i="1" s="1"/>
  <c r="R907" i="1"/>
  <c r="Z907" i="1" s="1"/>
  <c r="R274" i="1"/>
  <c r="Z274" i="1" s="1"/>
  <c r="R634" i="1"/>
  <c r="Z634" i="1" s="1"/>
  <c r="R751" i="1"/>
  <c r="Z751" i="1" s="1"/>
  <c r="R540" i="1"/>
  <c r="Z540" i="1" s="1"/>
  <c r="R61" i="1"/>
  <c r="Z61" i="1" s="1"/>
  <c r="R565" i="1"/>
  <c r="Z565" i="1" s="1"/>
  <c r="R1213" i="1"/>
  <c r="Z1213" i="1" s="1"/>
  <c r="R1327" i="1"/>
  <c r="Z1327" i="1" s="1"/>
  <c r="R135" i="1"/>
  <c r="Z135" i="1" s="1"/>
  <c r="R423" i="1"/>
  <c r="Z423" i="1" s="1"/>
  <c r="R783" i="1"/>
  <c r="Z783" i="1" s="1"/>
  <c r="R1663" i="1"/>
  <c r="Z1663" i="1" s="1"/>
  <c r="R305" i="1"/>
  <c r="Z305" i="1" s="1"/>
  <c r="R737" i="1"/>
  <c r="Z737" i="1" s="1"/>
  <c r="R1169" i="1"/>
  <c r="Z1169" i="1" s="1"/>
  <c r="R1529" i="1"/>
  <c r="Z1529" i="1" s="1"/>
  <c r="R1889" i="1"/>
  <c r="Z1889" i="1" s="1"/>
  <c r="R2345" i="1"/>
  <c r="Z2345" i="1" s="1"/>
  <c r="R2000" i="1"/>
  <c r="Z2000" i="1" s="1"/>
  <c r="R1621" i="1"/>
  <c r="Z1621" i="1" s="1"/>
  <c r="R151" i="1"/>
  <c r="Z151" i="1" s="1"/>
  <c r="R655" i="1"/>
  <c r="Z655" i="1" s="1"/>
  <c r="R1147" i="1"/>
  <c r="Z1147" i="1" s="1"/>
  <c r="R1651" i="1"/>
  <c r="Z1651" i="1" s="1"/>
  <c r="R22" i="1"/>
  <c r="Z22" i="1" s="1"/>
  <c r="R94" i="1"/>
  <c r="Z94" i="1" s="1"/>
  <c r="R166" i="1"/>
  <c r="Z166" i="1" s="1"/>
  <c r="R238" i="1"/>
  <c r="Z238" i="1" s="1"/>
  <c r="R310" i="1"/>
  <c r="Z310" i="1" s="1"/>
  <c r="R382" i="1"/>
  <c r="Z382" i="1" s="1"/>
  <c r="R454" i="1"/>
  <c r="Z454" i="1" s="1"/>
  <c r="R526" i="1"/>
  <c r="Z526" i="1" s="1"/>
  <c r="R598" i="1"/>
  <c r="Z598" i="1" s="1"/>
  <c r="R670" i="1"/>
  <c r="Z670" i="1" s="1"/>
  <c r="R2110" i="1"/>
  <c r="Z2110" i="1" s="1"/>
  <c r="R2182" i="1"/>
  <c r="Z2182" i="1" s="1"/>
  <c r="R2254" i="1"/>
  <c r="Z2254" i="1" s="1"/>
  <c r="R2326" i="1"/>
  <c r="Z2326" i="1" s="1"/>
  <c r="R2398" i="1"/>
  <c r="Z2398" i="1" s="1"/>
  <c r="R427" i="1"/>
  <c r="Z427" i="1" s="1"/>
  <c r="R1183" i="1"/>
  <c r="Z1183" i="1" s="1"/>
  <c r="R1879" i="1"/>
  <c r="Z1879" i="1" s="1"/>
  <c r="R2377" i="1"/>
  <c r="Z2377" i="1" s="1"/>
  <c r="R432" i="1"/>
  <c r="Z432" i="1" s="1"/>
  <c r="R504" i="1"/>
  <c r="Z504" i="1" s="1"/>
  <c r="R576" i="1"/>
  <c r="Z576" i="1" s="1"/>
  <c r="R25" i="1"/>
  <c r="Z25" i="1" s="1"/>
  <c r="R97" i="1"/>
  <c r="Z97" i="1" s="1"/>
  <c r="R169" i="1"/>
  <c r="Z169" i="1" s="1"/>
  <c r="R241" i="1"/>
  <c r="Z241" i="1" s="1"/>
  <c r="R313" i="1"/>
  <c r="Z313" i="1" s="1"/>
  <c r="R385" i="1"/>
  <c r="Z385" i="1" s="1"/>
  <c r="R457" i="1"/>
  <c r="Z457" i="1" s="1"/>
  <c r="R529" i="1"/>
  <c r="Z529" i="1" s="1"/>
  <c r="R601" i="1"/>
  <c r="Z601" i="1" s="1"/>
  <c r="R673" i="1"/>
  <c r="Z673" i="1" s="1"/>
  <c r="R745" i="1"/>
  <c r="Z745" i="1" s="1"/>
  <c r="R817" i="1"/>
  <c r="Z817" i="1" s="1"/>
  <c r="R889" i="1"/>
  <c r="Z889" i="1" s="1"/>
  <c r="R961" i="1"/>
  <c r="Z961" i="1" s="1"/>
  <c r="R1033" i="1"/>
  <c r="Z1033" i="1" s="1"/>
  <c r="R1105" i="1"/>
  <c r="Z1105" i="1" s="1"/>
  <c r="R1177" i="1"/>
  <c r="Z1177" i="1" s="1"/>
  <c r="R1249" i="1"/>
  <c r="Z1249" i="1" s="1"/>
  <c r="R1321" i="1"/>
  <c r="Z1321" i="1" s="1"/>
  <c r="R1393" i="1"/>
  <c r="Z1393" i="1" s="1"/>
  <c r="R1465" i="1"/>
  <c r="Z1465" i="1" s="1"/>
  <c r="R1537" i="1"/>
  <c r="Z1537" i="1" s="1"/>
  <c r="R271" i="1"/>
  <c r="Z271" i="1" s="1"/>
  <c r="R763" i="1"/>
  <c r="Z763" i="1" s="1"/>
  <c r="R1279" i="1"/>
  <c r="Z1279" i="1" s="1"/>
  <c r="R1759" i="1"/>
  <c r="Z1759" i="1" s="1"/>
  <c r="R931" i="1"/>
  <c r="Z931" i="1" s="1"/>
  <c r="R1723" i="1"/>
  <c r="Z1723" i="1" s="1"/>
  <c r="R27" i="1"/>
  <c r="Z27" i="1" s="1"/>
  <c r="R99" i="1"/>
  <c r="Z99" i="1" s="1"/>
  <c r="R171" i="1"/>
  <c r="Z171" i="1" s="1"/>
  <c r="R243" i="1"/>
  <c r="Z243" i="1" s="1"/>
  <c r="R315" i="1"/>
  <c r="Z315" i="1" s="1"/>
  <c r="R387" i="1"/>
  <c r="Z387" i="1" s="1"/>
  <c r="R459" i="1"/>
  <c r="Z459" i="1" s="1"/>
  <c r="R531" i="1"/>
  <c r="Z531" i="1" s="1"/>
  <c r="R603" i="1"/>
  <c r="Z603" i="1" s="1"/>
  <c r="R675" i="1"/>
  <c r="Z675" i="1" s="1"/>
  <c r="R747" i="1"/>
  <c r="Z747" i="1" s="1"/>
  <c r="R819" i="1"/>
  <c r="Z819" i="1" s="1"/>
  <c r="R2187" i="1"/>
  <c r="Z2187" i="1" s="1"/>
  <c r="R463" i="1"/>
  <c r="Z463" i="1" s="1"/>
  <c r="R967" i="1"/>
  <c r="Z967" i="1" s="1"/>
  <c r="R1447" i="1"/>
  <c r="Z1447" i="1" s="1"/>
  <c r="R1867" i="1"/>
  <c r="Z1867" i="1" s="1"/>
  <c r="R2197" i="1"/>
  <c r="Z2197" i="1" s="1"/>
  <c r="R125" i="1"/>
  <c r="Z125" i="1" s="1"/>
  <c r="R197" i="1"/>
  <c r="Z197" i="1" s="1"/>
  <c r="R269" i="1"/>
  <c r="Z269" i="1" s="1"/>
  <c r="R341" i="1"/>
  <c r="Z341" i="1" s="1"/>
  <c r="R413" i="1"/>
  <c r="Z413" i="1" s="1"/>
  <c r="R485" i="1"/>
  <c r="Z485" i="1" s="1"/>
  <c r="R557" i="1"/>
  <c r="Z557" i="1" s="1"/>
  <c r="R629" i="1"/>
  <c r="Z629" i="1" s="1"/>
  <c r="R701" i="1"/>
  <c r="Z701" i="1" s="1"/>
  <c r="R773" i="1"/>
  <c r="Z773" i="1" s="1"/>
  <c r="R845" i="1"/>
  <c r="Z845" i="1" s="1"/>
  <c r="R917" i="1"/>
  <c r="Z917" i="1" s="1"/>
  <c r="R989" i="1"/>
  <c r="Z989" i="1" s="1"/>
  <c r="R1061" i="1"/>
  <c r="Z1061" i="1" s="1"/>
  <c r="R1133" i="1"/>
  <c r="Z1133" i="1" s="1"/>
  <c r="R1205" i="1"/>
  <c r="Z1205" i="1" s="1"/>
  <c r="R1277" i="1"/>
  <c r="Z1277" i="1" s="1"/>
  <c r="R1349" i="1"/>
  <c r="Z1349" i="1" s="1"/>
  <c r="R1421" i="1"/>
  <c r="Z1421" i="1" s="1"/>
  <c r="R1493" i="1"/>
  <c r="Z1493" i="1" s="1"/>
  <c r="R1565" i="1"/>
  <c r="Z1565" i="1" s="1"/>
  <c r="R1637" i="1"/>
  <c r="Z1637" i="1" s="1"/>
  <c r="R1709" i="1"/>
  <c r="Z1709" i="1" s="1"/>
  <c r="R1781" i="1"/>
  <c r="Z1781" i="1" s="1"/>
  <c r="R1853" i="1"/>
  <c r="Z1853" i="1" s="1"/>
  <c r="R1925" i="1"/>
  <c r="Z1925" i="1" s="1"/>
  <c r="R1997" i="1"/>
  <c r="Z1997" i="1" s="1"/>
  <c r="R2069" i="1"/>
  <c r="Z2069" i="1" s="1"/>
  <c r="R2153" i="1"/>
  <c r="Z2153" i="1" s="1"/>
  <c r="R2237" i="1"/>
  <c r="Z2237" i="1" s="1"/>
  <c r="R2309" i="1"/>
  <c r="Z2309" i="1" s="1"/>
  <c r="R2381" i="1"/>
  <c r="Z2381" i="1" s="1"/>
  <c r="R475" i="1"/>
  <c r="Z475" i="1" s="1"/>
  <c r="R1087" i="1"/>
  <c r="Z1087" i="1" s="1"/>
  <c r="R1892" i="1"/>
  <c r="Z1892" i="1" s="1"/>
  <c r="R1964" i="1"/>
  <c r="Z1964" i="1" s="1"/>
  <c r="R2036" i="1"/>
  <c r="Z2036" i="1" s="1"/>
  <c r="R2108" i="1"/>
  <c r="Z2108" i="1" s="1"/>
  <c r="R2180" i="1"/>
  <c r="Z2180" i="1" s="1"/>
  <c r="R2252" i="1"/>
  <c r="Z2252" i="1" s="1"/>
  <c r="R2324" i="1"/>
  <c r="Z2324" i="1" s="1"/>
  <c r="R2396" i="1"/>
  <c r="Z2396" i="1" s="1"/>
  <c r="R1801" i="1"/>
  <c r="Z1801" i="1" s="1"/>
  <c r="R1159" i="1"/>
  <c r="Z1159" i="1" s="1"/>
  <c r="R1916" i="1"/>
  <c r="Z1916" i="1" s="1"/>
  <c r="R997" i="1"/>
  <c r="Z997" i="1" s="1"/>
  <c r="R1789" i="1"/>
  <c r="Z1789" i="1" s="1"/>
  <c r="R43" i="1"/>
  <c r="Z43" i="1" s="1"/>
  <c r="R523" i="1"/>
  <c r="Z523" i="1" s="1"/>
  <c r="R1027" i="1"/>
  <c r="Z1027" i="1" s="1"/>
  <c r="R1519" i="1"/>
  <c r="Z1519" i="1" s="1"/>
  <c r="R288" i="1"/>
  <c r="Z288" i="1" s="1"/>
  <c r="R360" i="1"/>
  <c r="Z360" i="1" s="1"/>
  <c r="R660" i="1"/>
  <c r="Z660" i="1" s="1"/>
  <c r="R331" i="1"/>
  <c r="Z331" i="1" s="1"/>
  <c r="R883" i="1"/>
  <c r="Z883" i="1" s="1"/>
  <c r="R1813" i="1"/>
  <c r="Z1813" i="1" s="1"/>
  <c r="R1705" i="1"/>
  <c r="Z1705" i="1" s="1"/>
  <c r="R2269" i="1"/>
  <c r="Z2269" i="1" s="1"/>
  <c r="R1921" i="1"/>
  <c r="Z1921" i="1" s="1"/>
  <c r="R835" i="1"/>
  <c r="Z835" i="1" s="1"/>
  <c r="R118" i="1"/>
  <c r="Z118" i="1" s="1"/>
  <c r="R406" i="1"/>
  <c r="Z406" i="1" s="1"/>
  <c r="R694" i="1"/>
  <c r="Z694" i="1" s="1"/>
  <c r="R2350" i="1"/>
  <c r="Z2350" i="1" s="1"/>
  <c r="R49" i="1"/>
  <c r="Z49" i="1" s="1"/>
  <c r="R265" i="1"/>
  <c r="Z265" i="1" s="1"/>
  <c r="R481" i="1"/>
  <c r="Z481" i="1" s="1"/>
  <c r="R697" i="1"/>
  <c r="Z697" i="1" s="1"/>
  <c r="R841" i="1"/>
  <c r="Z841" i="1" s="1"/>
  <c r="R1129" i="1"/>
  <c r="Z1129" i="1" s="1"/>
  <c r="R1273" i="1"/>
  <c r="Z1273" i="1" s="1"/>
  <c r="R1561" i="1"/>
  <c r="Z1561" i="1" s="1"/>
  <c r="R943" i="1"/>
  <c r="Z943" i="1" s="1"/>
  <c r="R51" i="1"/>
  <c r="Z51" i="1" s="1"/>
  <c r="R483" i="1"/>
  <c r="Z483" i="1" s="1"/>
  <c r="R1335" i="1"/>
  <c r="Z1335" i="1" s="1"/>
  <c r="R604" i="1"/>
  <c r="Z604" i="1" s="1"/>
  <c r="R365" i="1"/>
  <c r="Z365" i="1" s="1"/>
  <c r="R725" i="1"/>
  <c r="Z725" i="1" s="1"/>
  <c r="R1013" i="1"/>
  <c r="Z1013" i="1" s="1"/>
  <c r="R1517" i="1"/>
  <c r="Z1517" i="1" s="1"/>
  <c r="R1949" i="1"/>
  <c r="Z1949" i="1" s="1"/>
  <c r="R2333" i="1"/>
  <c r="Z2333" i="1" s="1"/>
  <c r="R2060" i="1"/>
  <c r="Z2060" i="1" s="1"/>
  <c r="R2348" i="1"/>
  <c r="Z2348" i="1" s="1"/>
  <c r="R2149" i="1"/>
  <c r="Z2149" i="1" s="1"/>
  <c r="R130" i="1"/>
  <c r="Z130" i="1" s="1"/>
  <c r="R562" i="1"/>
  <c r="Z562" i="1" s="1"/>
  <c r="R2362" i="1"/>
  <c r="Z2362" i="1" s="1"/>
  <c r="R133" i="1"/>
  <c r="Z133" i="1" s="1"/>
  <c r="R421" i="1"/>
  <c r="Z421" i="1" s="1"/>
  <c r="R781" i="1"/>
  <c r="Z781" i="1" s="1"/>
  <c r="R1357" i="1"/>
  <c r="Z1357" i="1" s="1"/>
  <c r="R511" i="1"/>
  <c r="Z511" i="1" s="1"/>
  <c r="R207" i="1"/>
  <c r="Z207" i="1" s="1"/>
  <c r="R1479" i="1"/>
  <c r="Z1479" i="1" s="1"/>
  <c r="R161" i="1"/>
  <c r="Z161" i="1" s="1"/>
  <c r="R593" i="1"/>
  <c r="Z593" i="1" s="1"/>
  <c r="R1097" i="1"/>
  <c r="Z1097" i="1" s="1"/>
  <c r="R1601" i="1"/>
  <c r="Z1601" i="1" s="1"/>
  <c r="R2189" i="1"/>
  <c r="Z2189" i="1" s="1"/>
  <c r="R1928" i="1"/>
  <c r="Z1928" i="1" s="1"/>
  <c r="R2137" i="1"/>
  <c r="Z2137" i="1" s="1"/>
  <c r="R1861" i="1"/>
  <c r="Z1861" i="1" s="1"/>
  <c r="R235" i="1"/>
  <c r="Z235" i="1" s="1"/>
  <c r="R739" i="1"/>
  <c r="Z739" i="1" s="1"/>
  <c r="R1231" i="1"/>
  <c r="Z1231" i="1" s="1"/>
  <c r="R1747" i="1"/>
  <c r="Z1747" i="1" s="1"/>
  <c r="R34" i="1"/>
  <c r="Z34" i="1" s="1"/>
  <c r="R106" i="1"/>
  <c r="Z106" i="1" s="1"/>
  <c r="R178" i="1"/>
  <c r="Z178" i="1" s="1"/>
  <c r="R250" i="1"/>
  <c r="Z250" i="1" s="1"/>
  <c r="R322" i="1"/>
  <c r="Z322" i="1" s="1"/>
  <c r="R394" i="1"/>
  <c r="Z394" i="1" s="1"/>
  <c r="R466" i="1"/>
  <c r="Z466" i="1" s="1"/>
  <c r="R538" i="1"/>
  <c r="Z538" i="1" s="1"/>
  <c r="R610" i="1"/>
  <c r="Z610" i="1" s="1"/>
  <c r="R682" i="1"/>
  <c r="Z682" i="1" s="1"/>
  <c r="R2122" i="1"/>
  <c r="Z2122" i="1" s="1"/>
  <c r="R2194" i="1"/>
  <c r="Z2194" i="1" s="1"/>
  <c r="R2266" i="1"/>
  <c r="Z2266" i="1" s="1"/>
  <c r="R2338" i="1"/>
  <c r="Z2338" i="1" s="1"/>
  <c r="R2410" i="1"/>
  <c r="R535" i="1"/>
  <c r="Z535" i="1" s="1"/>
  <c r="R1339" i="1"/>
  <c r="Z1339" i="1" s="1"/>
  <c r="R1963" i="1"/>
  <c r="Z1963" i="1" s="1"/>
  <c r="R444" i="1"/>
  <c r="Z444" i="1" s="1"/>
  <c r="R516" i="1"/>
  <c r="Z516" i="1" s="1"/>
  <c r="R588" i="1"/>
  <c r="Z588" i="1" s="1"/>
  <c r="R1885" i="1"/>
  <c r="Z1885" i="1" s="1"/>
  <c r="R37" i="1"/>
  <c r="Z37" i="1" s="1"/>
  <c r="R109" i="1"/>
  <c r="Z109" i="1" s="1"/>
  <c r="R181" i="1"/>
  <c r="Z181" i="1" s="1"/>
  <c r="R253" i="1"/>
  <c r="Z253" i="1" s="1"/>
  <c r="R325" i="1"/>
  <c r="Z325" i="1" s="1"/>
  <c r="R397" i="1"/>
  <c r="Z397" i="1" s="1"/>
  <c r="R469" i="1"/>
  <c r="Z469" i="1" s="1"/>
  <c r="R541" i="1"/>
  <c r="Z541" i="1" s="1"/>
  <c r="R613" i="1"/>
  <c r="Z613" i="1" s="1"/>
  <c r="R685" i="1"/>
  <c r="Z685" i="1" s="1"/>
  <c r="R757" i="1"/>
  <c r="Z757" i="1" s="1"/>
  <c r="R829" i="1"/>
  <c r="Z829" i="1" s="1"/>
  <c r="R901" i="1"/>
  <c r="Z901" i="1" s="1"/>
  <c r="R973" i="1"/>
  <c r="Z973" i="1" s="1"/>
  <c r="R1045" i="1"/>
  <c r="Z1045" i="1" s="1"/>
  <c r="R1117" i="1"/>
  <c r="Z1117" i="1" s="1"/>
  <c r="R1189" i="1"/>
  <c r="Z1189" i="1" s="1"/>
  <c r="R1261" i="1"/>
  <c r="Z1261" i="1" s="1"/>
  <c r="R1333" i="1"/>
  <c r="Z1333" i="1" s="1"/>
  <c r="R1405" i="1"/>
  <c r="Z1405" i="1" s="1"/>
  <c r="R1477" i="1"/>
  <c r="Z1477" i="1" s="1"/>
  <c r="R1549" i="1"/>
  <c r="Z1549" i="1" s="1"/>
  <c r="R1633" i="1"/>
  <c r="Z1633" i="1" s="1"/>
  <c r="R343" i="1"/>
  <c r="Z343" i="1" s="1"/>
  <c r="R847" i="1"/>
  <c r="Z847" i="1" s="1"/>
  <c r="R1363" i="1"/>
  <c r="Z1363" i="1" s="1"/>
  <c r="R139" i="1"/>
  <c r="Z139" i="1" s="1"/>
  <c r="R1039" i="1"/>
  <c r="Z1039" i="1" s="1"/>
  <c r="R1897" i="1"/>
  <c r="Z1897" i="1" s="1"/>
  <c r="R39" i="1"/>
  <c r="Z39" i="1" s="1"/>
  <c r="R111" i="1"/>
  <c r="Z111" i="1" s="1"/>
  <c r="R183" i="1"/>
  <c r="Z183" i="1" s="1"/>
  <c r="R255" i="1"/>
  <c r="Z255" i="1" s="1"/>
  <c r="R327" i="1"/>
  <c r="Z327" i="1" s="1"/>
  <c r="R399" i="1"/>
  <c r="Z399" i="1" s="1"/>
  <c r="R471" i="1"/>
  <c r="Z471" i="1" s="1"/>
  <c r="R543" i="1"/>
  <c r="Z543" i="1" s="1"/>
  <c r="R615" i="1"/>
  <c r="Z615" i="1" s="1"/>
  <c r="R687" i="1"/>
  <c r="Z687" i="1" s="1"/>
  <c r="R759" i="1"/>
  <c r="Z759" i="1" s="1"/>
  <c r="R1323" i="1"/>
  <c r="Z1323" i="1" s="1"/>
  <c r="R2199" i="1"/>
  <c r="Z2199" i="1" s="1"/>
  <c r="R559" i="1"/>
  <c r="Z559" i="1" s="1"/>
  <c r="R1063" i="1"/>
  <c r="Z1063" i="1" s="1"/>
  <c r="R1543" i="1"/>
  <c r="Z1543" i="1" s="1"/>
  <c r="R1951" i="1"/>
  <c r="Z1951" i="1" s="1"/>
  <c r="R2341" i="1"/>
  <c r="Z2341" i="1" s="1"/>
  <c r="R137" i="1"/>
  <c r="Z137" i="1" s="1"/>
  <c r="R209" i="1"/>
  <c r="Z209" i="1" s="1"/>
  <c r="R281" i="1"/>
  <c r="Z281" i="1" s="1"/>
  <c r="R353" i="1"/>
  <c r="Z353" i="1" s="1"/>
  <c r="R425" i="1"/>
  <c r="Z425" i="1" s="1"/>
  <c r="R497" i="1"/>
  <c r="Z497" i="1" s="1"/>
  <c r="R569" i="1"/>
  <c r="Z569" i="1" s="1"/>
  <c r="R641" i="1"/>
  <c r="Z641" i="1" s="1"/>
  <c r="R713" i="1"/>
  <c r="Z713" i="1" s="1"/>
  <c r="R785" i="1"/>
  <c r="Z785" i="1" s="1"/>
  <c r="R857" i="1"/>
  <c r="Z857" i="1" s="1"/>
  <c r="R929" i="1"/>
  <c r="Z929" i="1" s="1"/>
  <c r="R1001" i="1"/>
  <c r="Z1001" i="1" s="1"/>
  <c r="R1073" i="1"/>
  <c r="Z1073" i="1" s="1"/>
  <c r="R1145" i="1"/>
  <c r="Z1145" i="1" s="1"/>
  <c r="R1217" i="1"/>
  <c r="Z1217" i="1" s="1"/>
  <c r="R1289" i="1"/>
  <c r="Z1289" i="1" s="1"/>
  <c r="R1361" i="1"/>
  <c r="Z1361" i="1" s="1"/>
  <c r="R1433" i="1"/>
  <c r="Z1433" i="1" s="1"/>
  <c r="R1505" i="1"/>
  <c r="Z1505" i="1" s="1"/>
  <c r="R1577" i="1"/>
  <c r="Z1577" i="1" s="1"/>
  <c r="R1649" i="1"/>
  <c r="Z1649" i="1" s="1"/>
  <c r="R1721" i="1"/>
  <c r="Z1721" i="1" s="1"/>
  <c r="R1793" i="1"/>
  <c r="Z1793" i="1" s="1"/>
  <c r="R1865" i="1"/>
  <c r="Z1865" i="1" s="1"/>
  <c r="R1937" i="1"/>
  <c r="Z1937" i="1" s="1"/>
  <c r="R2009" i="1"/>
  <c r="Z2009" i="1" s="1"/>
  <c r="R2093" i="1"/>
  <c r="Z2093" i="1" s="1"/>
  <c r="R2165" i="1"/>
  <c r="Z2165" i="1" s="1"/>
  <c r="R2249" i="1"/>
  <c r="Z2249" i="1" s="1"/>
  <c r="R2321" i="1"/>
  <c r="Z2321" i="1" s="1"/>
  <c r="R2393" i="1"/>
  <c r="Z2393" i="1" s="1"/>
  <c r="R571" i="1"/>
  <c r="Z571" i="1" s="1"/>
  <c r="R1207" i="1"/>
  <c r="Z1207" i="1" s="1"/>
  <c r="R1904" i="1"/>
  <c r="Z1904" i="1" s="1"/>
  <c r="R1976" i="1"/>
  <c r="Z1976" i="1" s="1"/>
  <c r="R2048" i="1"/>
  <c r="Z2048" i="1" s="1"/>
  <c r="R2120" i="1"/>
  <c r="Z2120" i="1" s="1"/>
  <c r="R2192" i="1"/>
  <c r="Z2192" i="1" s="1"/>
  <c r="R2264" i="1"/>
  <c r="Z2264" i="1" s="1"/>
  <c r="R2336" i="1"/>
  <c r="Z2336" i="1" s="1"/>
  <c r="R2408" i="1"/>
  <c r="Z2408" i="1" s="1"/>
  <c r="R2281" i="1"/>
  <c r="Z2281" i="1" s="1"/>
  <c r="R391" i="1"/>
  <c r="Z391" i="1" s="1"/>
  <c r="R979" i="1"/>
  <c r="Z979" i="1" s="1"/>
  <c r="R1615" i="1"/>
  <c r="Z1615" i="1" s="1"/>
  <c r="R1952" i="1"/>
  <c r="Z1952" i="1" s="1"/>
  <c r="R2024" i="1"/>
  <c r="Z2024" i="1" s="1"/>
  <c r="R2096" i="1"/>
  <c r="Z2096" i="1" s="1"/>
  <c r="R2168" i="1"/>
  <c r="Z2168" i="1" s="1"/>
  <c r="R2240" i="1"/>
  <c r="Z2240" i="1" s="1"/>
  <c r="R2312" i="1"/>
  <c r="Z2312" i="1" s="1"/>
  <c r="R2384" i="1"/>
  <c r="Z2384" i="1" s="1"/>
  <c r="S13" i="1" l="1"/>
  <c r="S14" i="1" s="1"/>
  <c r="S15" i="1" s="1"/>
  <c r="S16" i="1" s="1"/>
  <c r="S17" i="1" s="1"/>
  <c r="S18" i="1" s="1"/>
  <c r="S19" i="1" s="1"/>
  <c r="S20" i="1" s="1"/>
  <c r="S21" i="1" s="1"/>
  <c r="S22" i="1" s="1"/>
  <c r="S23" i="1" s="1"/>
  <c r="S24" i="1" s="1"/>
  <c r="S25" i="1" s="1"/>
  <c r="S26" i="1" s="1"/>
  <c r="S27" i="1" s="1"/>
  <c r="S28" i="1" s="1"/>
  <c r="S29" i="1" s="1"/>
  <c r="S30" i="1" s="1"/>
  <c r="S31" i="1" s="1"/>
  <c r="S32" i="1" s="1"/>
  <c r="S33" i="1" s="1"/>
  <c r="S34" i="1" s="1"/>
  <c r="S35" i="1" s="1"/>
  <c r="S36" i="1" s="1"/>
  <c r="S37" i="1" s="1"/>
  <c r="S38" i="1" s="1"/>
  <c r="S39" i="1" s="1"/>
  <c r="S40" i="1" s="1"/>
  <c r="S41" i="1" s="1"/>
  <c r="S42" i="1" s="1"/>
  <c r="S43" i="1" s="1"/>
  <c r="S44" i="1" s="1"/>
  <c r="S45" i="1" s="1"/>
  <c r="S46" i="1" s="1"/>
  <c r="S47" i="1" s="1"/>
  <c r="S48" i="1" s="1"/>
  <c r="S49" i="1" s="1"/>
  <c r="S50" i="1" s="1"/>
  <c r="S51" i="1" s="1"/>
  <c r="S52" i="1" s="1"/>
  <c r="S53" i="1" s="1"/>
  <c r="S54" i="1" s="1"/>
  <c r="S55" i="1" s="1"/>
  <c r="S56" i="1" s="1"/>
  <c r="S57" i="1" s="1"/>
  <c r="S58" i="1" s="1"/>
  <c r="S59" i="1" s="1"/>
  <c r="S60" i="1" s="1"/>
  <c r="S61" i="1" s="1"/>
  <c r="S62" i="1" s="1"/>
  <c r="S63" i="1" s="1"/>
  <c r="S64" i="1" s="1"/>
  <c r="S65" i="1" s="1"/>
  <c r="S66" i="1" s="1"/>
  <c r="S67" i="1" s="1"/>
  <c r="S68" i="1" s="1"/>
  <c r="S69" i="1" s="1"/>
  <c r="S70" i="1" s="1"/>
  <c r="S71" i="1" s="1"/>
  <c r="S72" i="1" s="1"/>
  <c r="S73" i="1" s="1"/>
  <c r="S74" i="1" s="1"/>
  <c r="S75" i="1" s="1"/>
  <c r="S76" i="1" s="1"/>
  <c r="S77" i="1" s="1"/>
  <c r="S78" i="1" s="1"/>
  <c r="S79" i="1" s="1"/>
  <c r="S80" i="1" s="1"/>
  <c r="S81" i="1" s="1"/>
  <c r="S82" i="1" s="1"/>
  <c r="S83" i="1" s="1"/>
  <c r="S84" i="1" s="1"/>
  <c r="S85" i="1" s="1"/>
  <c r="S86" i="1" s="1"/>
  <c r="S87" i="1" s="1"/>
  <c r="S88" i="1" s="1"/>
  <c r="S89" i="1" s="1"/>
  <c r="S90" i="1" s="1"/>
  <c r="S91" i="1" s="1"/>
  <c r="S92" i="1" s="1"/>
  <c r="S93" i="1" s="1"/>
  <c r="S94" i="1" s="1"/>
  <c r="S95" i="1" s="1"/>
  <c r="S96" i="1" s="1"/>
  <c r="S97" i="1" s="1"/>
  <c r="S98" i="1" s="1"/>
  <c r="S99" i="1" s="1"/>
  <c r="S100" i="1" s="1"/>
  <c r="S101" i="1" s="1"/>
  <c r="S102" i="1" s="1"/>
  <c r="S103" i="1" s="1"/>
  <c r="S104" i="1" s="1"/>
  <c r="S105" i="1" s="1"/>
  <c r="S106" i="1" s="1"/>
  <c r="S107" i="1" s="1"/>
  <c r="S108" i="1" s="1"/>
  <c r="S109" i="1" s="1"/>
  <c r="S110" i="1" s="1"/>
  <c r="S111" i="1" s="1"/>
  <c r="S112" i="1" s="1"/>
  <c r="S113" i="1" s="1"/>
  <c r="S114" i="1" s="1"/>
  <c r="S115" i="1" s="1"/>
  <c r="S116" i="1" s="1"/>
  <c r="S117" i="1" s="1"/>
  <c r="S118" i="1" s="1"/>
  <c r="S119" i="1" s="1"/>
  <c r="S120" i="1" s="1"/>
  <c r="S121" i="1" s="1"/>
  <c r="S122" i="1" s="1"/>
  <c r="S123" i="1" s="1"/>
  <c r="S124" i="1" s="1"/>
  <c r="S125" i="1" s="1"/>
  <c r="S126" i="1" s="1"/>
  <c r="S127" i="1" s="1"/>
  <c r="S128" i="1" s="1"/>
  <c r="S129" i="1" s="1"/>
  <c r="S130" i="1" s="1"/>
  <c r="S131" i="1" s="1"/>
  <c r="S132" i="1" s="1"/>
  <c r="S133" i="1" s="1"/>
  <c r="S134" i="1" s="1"/>
  <c r="S135" i="1" s="1"/>
  <c r="S136" i="1" s="1"/>
  <c r="S137" i="1" s="1"/>
  <c r="S138" i="1" s="1"/>
  <c r="S139" i="1" s="1"/>
  <c r="S140" i="1" s="1"/>
  <c r="S141" i="1" s="1"/>
  <c r="S142" i="1" s="1"/>
  <c r="S143" i="1" s="1"/>
  <c r="S144" i="1" s="1"/>
  <c r="S145" i="1" s="1"/>
  <c r="S146" i="1" s="1"/>
  <c r="S147" i="1" s="1"/>
  <c r="S148" i="1" s="1"/>
  <c r="S149" i="1" s="1"/>
  <c r="S150" i="1" s="1"/>
  <c r="S151" i="1" s="1"/>
  <c r="S152" i="1" s="1"/>
  <c r="S153" i="1" s="1"/>
  <c r="S154" i="1" s="1"/>
  <c r="S155" i="1" s="1"/>
  <c r="S156" i="1" s="1"/>
  <c r="S157" i="1" s="1"/>
  <c r="S158" i="1" s="1"/>
  <c r="S159" i="1" s="1"/>
  <c r="S160" i="1" s="1"/>
  <c r="S161" i="1" s="1"/>
  <c r="S162" i="1" s="1"/>
  <c r="S163" i="1" s="1"/>
  <c r="S164" i="1" s="1"/>
  <c r="S165" i="1" s="1"/>
  <c r="S166" i="1" s="1"/>
  <c r="S167" i="1" s="1"/>
  <c r="S168" i="1" s="1"/>
  <c r="S169" i="1" s="1"/>
  <c r="S170" i="1" s="1"/>
  <c r="S171" i="1" s="1"/>
  <c r="S172" i="1" s="1"/>
  <c r="S173" i="1" s="1"/>
  <c r="S174" i="1" s="1"/>
  <c r="S175" i="1" s="1"/>
  <c r="S176" i="1" s="1"/>
  <c r="S177" i="1" s="1"/>
  <c r="S178" i="1" s="1"/>
  <c r="S179" i="1" s="1"/>
  <c r="S180" i="1" s="1"/>
  <c r="S181" i="1" s="1"/>
  <c r="S182" i="1" s="1"/>
  <c r="S183" i="1" s="1"/>
  <c r="S184" i="1" s="1"/>
  <c r="S185" i="1" s="1"/>
  <c r="S186" i="1" s="1"/>
  <c r="S187" i="1" s="1"/>
  <c r="S188" i="1" s="1"/>
  <c r="S189" i="1" s="1"/>
  <c r="S190" i="1" s="1"/>
  <c r="S191" i="1" s="1"/>
  <c r="S192" i="1" s="1"/>
  <c r="S193" i="1" s="1"/>
  <c r="S194" i="1" s="1"/>
  <c r="S195" i="1" s="1"/>
  <c r="S196" i="1" s="1"/>
  <c r="S197" i="1" s="1"/>
  <c r="S198" i="1" s="1"/>
  <c r="S199" i="1" s="1"/>
  <c r="S200" i="1" s="1"/>
  <c r="S201" i="1" s="1"/>
  <c r="S202" i="1" s="1"/>
  <c r="S203" i="1" s="1"/>
  <c r="S204" i="1" s="1"/>
  <c r="S205" i="1" s="1"/>
  <c r="S206" i="1" s="1"/>
  <c r="S207" i="1" s="1"/>
  <c r="S208" i="1" s="1"/>
  <c r="S209" i="1" s="1"/>
  <c r="S210" i="1" s="1"/>
  <c r="S211" i="1" s="1"/>
  <c r="S212" i="1" s="1"/>
  <c r="S213" i="1" s="1"/>
  <c r="S214" i="1" s="1"/>
  <c r="S215" i="1" s="1"/>
  <c r="S216" i="1" s="1"/>
  <c r="S217" i="1" s="1"/>
  <c r="S218" i="1" s="1"/>
  <c r="S219" i="1" s="1"/>
  <c r="S220" i="1" s="1"/>
  <c r="S221" i="1" s="1"/>
  <c r="S222" i="1" s="1"/>
  <c r="S223" i="1" s="1"/>
  <c r="S224" i="1" s="1"/>
  <c r="S225" i="1" s="1"/>
  <c r="S226" i="1" s="1"/>
  <c r="S227" i="1" s="1"/>
  <c r="S228" i="1" s="1"/>
  <c r="S229" i="1" s="1"/>
  <c r="S230" i="1" s="1"/>
  <c r="S231" i="1" s="1"/>
  <c r="S232" i="1" s="1"/>
  <c r="S233" i="1" s="1"/>
  <c r="S234" i="1" s="1"/>
  <c r="S235" i="1" s="1"/>
  <c r="S236" i="1" s="1"/>
  <c r="S237" i="1" s="1"/>
  <c r="S238" i="1" s="1"/>
  <c r="S239" i="1" s="1"/>
  <c r="S240" i="1" s="1"/>
  <c r="S241" i="1" s="1"/>
  <c r="S242" i="1" s="1"/>
  <c r="S243" i="1" s="1"/>
  <c r="S244" i="1" s="1"/>
  <c r="S245" i="1" s="1"/>
  <c r="S246" i="1" s="1"/>
  <c r="S247" i="1" s="1"/>
  <c r="S248" i="1" s="1"/>
  <c r="S249" i="1" s="1"/>
  <c r="S250" i="1" s="1"/>
  <c r="S251" i="1" s="1"/>
  <c r="S252" i="1" s="1"/>
  <c r="S253" i="1" s="1"/>
  <c r="S254" i="1" s="1"/>
  <c r="S255" i="1" s="1"/>
  <c r="S256" i="1" s="1"/>
  <c r="S257" i="1" s="1"/>
  <c r="S258" i="1" s="1"/>
  <c r="S259" i="1" s="1"/>
  <c r="S260" i="1" s="1"/>
  <c r="S261" i="1" s="1"/>
  <c r="S262" i="1" s="1"/>
  <c r="S263" i="1" s="1"/>
  <c r="S264" i="1" s="1"/>
  <c r="S265" i="1" s="1"/>
  <c r="S266" i="1" s="1"/>
  <c r="S267" i="1" s="1"/>
  <c r="S268" i="1" s="1"/>
  <c r="S269" i="1" s="1"/>
  <c r="S270" i="1" s="1"/>
  <c r="S271" i="1" s="1"/>
  <c r="S272" i="1" s="1"/>
  <c r="S273" i="1" s="1"/>
  <c r="S274" i="1" s="1"/>
  <c r="S275" i="1" s="1"/>
  <c r="S276" i="1" s="1"/>
  <c r="S277" i="1" s="1"/>
  <c r="S278" i="1" s="1"/>
  <c r="S279" i="1" s="1"/>
  <c r="S280" i="1" s="1"/>
  <c r="S281" i="1" s="1"/>
  <c r="S282" i="1" s="1"/>
  <c r="S283" i="1" s="1"/>
  <c r="S284" i="1" s="1"/>
  <c r="S285" i="1" s="1"/>
  <c r="S286" i="1" s="1"/>
  <c r="S287" i="1" s="1"/>
  <c r="S288" i="1" s="1"/>
  <c r="S289" i="1" s="1"/>
  <c r="S290" i="1" s="1"/>
  <c r="S291" i="1" s="1"/>
  <c r="S292" i="1" s="1"/>
  <c r="S293" i="1" s="1"/>
  <c r="S294" i="1" s="1"/>
  <c r="S295" i="1" s="1"/>
  <c r="S296" i="1" s="1"/>
  <c r="S297" i="1" s="1"/>
  <c r="S298" i="1" s="1"/>
  <c r="S299" i="1" s="1"/>
  <c r="S300" i="1" s="1"/>
  <c r="S301" i="1" s="1"/>
  <c r="S302" i="1" s="1"/>
  <c r="S303" i="1" s="1"/>
  <c r="S304" i="1" s="1"/>
  <c r="S305" i="1" s="1"/>
  <c r="S306" i="1" s="1"/>
  <c r="S307" i="1" s="1"/>
  <c r="S308" i="1" s="1"/>
  <c r="S309" i="1" s="1"/>
  <c r="S310" i="1" s="1"/>
  <c r="S311" i="1" s="1"/>
  <c r="S312" i="1" s="1"/>
  <c r="S313" i="1" s="1"/>
  <c r="S314" i="1" s="1"/>
  <c r="S315" i="1" s="1"/>
  <c r="S316" i="1" s="1"/>
  <c r="S317" i="1" s="1"/>
  <c r="S318" i="1" s="1"/>
  <c r="S319" i="1" s="1"/>
  <c r="S320" i="1" s="1"/>
  <c r="S321" i="1" s="1"/>
  <c r="S322" i="1" s="1"/>
  <c r="S323" i="1" s="1"/>
  <c r="S324" i="1" s="1"/>
  <c r="S325" i="1" s="1"/>
  <c r="S326" i="1" s="1"/>
  <c r="S327" i="1" s="1"/>
  <c r="S328" i="1" s="1"/>
  <c r="S329" i="1" s="1"/>
  <c r="S330" i="1" s="1"/>
  <c r="S331" i="1" s="1"/>
  <c r="S332" i="1" s="1"/>
  <c r="S333" i="1" s="1"/>
  <c r="S334" i="1" s="1"/>
  <c r="S335" i="1" s="1"/>
  <c r="S336" i="1" s="1"/>
  <c r="S337" i="1" s="1"/>
  <c r="S338" i="1" s="1"/>
  <c r="S339" i="1" s="1"/>
  <c r="S340" i="1" s="1"/>
  <c r="S341" i="1" s="1"/>
  <c r="S342" i="1" s="1"/>
  <c r="S343" i="1" s="1"/>
  <c r="S344" i="1" s="1"/>
  <c r="S345" i="1" s="1"/>
  <c r="S346" i="1" s="1"/>
  <c r="S347" i="1" s="1"/>
  <c r="S348" i="1" s="1"/>
  <c r="S349" i="1" s="1"/>
  <c r="S350" i="1" s="1"/>
  <c r="S351" i="1" s="1"/>
  <c r="S352" i="1" s="1"/>
  <c r="S353" i="1" s="1"/>
  <c r="S354" i="1" s="1"/>
  <c r="S355" i="1" s="1"/>
  <c r="S356" i="1" s="1"/>
  <c r="S357" i="1" s="1"/>
  <c r="S358" i="1" s="1"/>
  <c r="S359" i="1" s="1"/>
  <c r="S360" i="1" s="1"/>
  <c r="S361" i="1" s="1"/>
  <c r="S362" i="1" s="1"/>
  <c r="S363" i="1" s="1"/>
  <c r="S364" i="1" s="1"/>
  <c r="S365" i="1" s="1"/>
  <c r="S366" i="1" s="1"/>
  <c r="S367" i="1" s="1"/>
  <c r="S368" i="1" s="1"/>
  <c r="S369" i="1" s="1"/>
  <c r="S370" i="1" s="1"/>
  <c r="S371" i="1" s="1"/>
  <c r="S372" i="1" s="1"/>
  <c r="S373" i="1" s="1"/>
  <c r="S374" i="1" s="1"/>
  <c r="S375" i="1" s="1"/>
  <c r="S376" i="1" s="1"/>
  <c r="S377" i="1" s="1"/>
  <c r="S378" i="1" s="1"/>
  <c r="S379" i="1" s="1"/>
  <c r="S380" i="1" s="1"/>
  <c r="S381" i="1" s="1"/>
  <c r="S382" i="1" s="1"/>
  <c r="S383" i="1" s="1"/>
  <c r="S384" i="1" s="1"/>
  <c r="S385" i="1" s="1"/>
  <c r="S386" i="1" s="1"/>
  <c r="S387" i="1" s="1"/>
  <c r="S388" i="1" s="1"/>
  <c r="S389" i="1" s="1"/>
  <c r="S390" i="1" s="1"/>
  <c r="S391" i="1" s="1"/>
  <c r="S392" i="1" s="1"/>
  <c r="S393" i="1" s="1"/>
  <c r="S394" i="1" s="1"/>
  <c r="S395" i="1" s="1"/>
  <c r="S396" i="1" s="1"/>
  <c r="S397" i="1" s="1"/>
  <c r="S398" i="1" s="1"/>
  <c r="S399" i="1" s="1"/>
  <c r="S400" i="1" s="1"/>
  <c r="S401" i="1" s="1"/>
  <c r="S402" i="1" s="1"/>
  <c r="S403" i="1" s="1"/>
  <c r="S404" i="1" s="1"/>
  <c r="S405" i="1" s="1"/>
  <c r="S406" i="1" s="1"/>
  <c r="S407" i="1" s="1"/>
  <c r="S408" i="1" s="1"/>
  <c r="S409" i="1" s="1"/>
  <c r="S410" i="1" s="1"/>
  <c r="S411" i="1" s="1"/>
  <c r="S412" i="1" s="1"/>
  <c r="S413" i="1" s="1"/>
  <c r="S414" i="1" s="1"/>
  <c r="S415" i="1" s="1"/>
  <c r="S416" i="1" s="1"/>
  <c r="S417" i="1" s="1"/>
  <c r="S418" i="1" s="1"/>
  <c r="S419" i="1" s="1"/>
  <c r="S420" i="1" s="1"/>
  <c r="S421" i="1" s="1"/>
  <c r="S422" i="1" s="1"/>
  <c r="S423" i="1" s="1"/>
  <c r="S424" i="1" s="1"/>
  <c r="S425" i="1" s="1"/>
  <c r="S426" i="1" s="1"/>
  <c r="S427" i="1" s="1"/>
  <c r="S428" i="1" s="1"/>
  <c r="S429" i="1" s="1"/>
  <c r="S430" i="1" s="1"/>
  <c r="S431" i="1" s="1"/>
  <c r="S432" i="1" s="1"/>
  <c r="S433" i="1" s="1"/>
  <c r="S434" i="1" s="1"/>
  <c r="S435" i="1" s="1"/>
  <c r="S436" i="1" s="1"/>
  <c r="S437" i="1" s="1"/>
  <c r="S438" i="1" s="1"/>
  <c r="S439" i="1" s="1"/>
  <c r="S440" i="1" s="1"/>
  <c r="S441" i="1" s="1"/>
  <c r="S442" i="1" s="1"/>
  <c r="S443" i="1" s="1"/>
  <c r="S444" i="1" s="1"/>
  <c r="S445" i="1" s="1"/>
  <c r="S446" i="1" s="1"/>
  <c r="S447" i="1" s="1"/>
  <c r="S448" i="1" s="1"/>
  <c r="S449" i="1" s="1"/>
  <c r="S450" i="1" s="1"/>
  <c r="S451" i="1" s="1"/>
  <c r="S452" i="1" s="1"/>
  <c r="S453" i="1" s="1"/>
  <c r="S454" i="1" s="1"/>
  <c r="S455" i="1" s="1"/>
  <c r="S456" i="1" s="1"/>
  <c r="S457" i="1" s="1"/>
  <c r="S458" i="1" s="1"/>
  <c r="S459" i="1" s="1"/>
  <c r="S460" i="1" s="1"/>
  <c r="S461" i="1" s="1"/>
  <c r="S462" i="1" s="1"/>
  <c r="S463" i="1" s="1"/>
  <c r="S464" i="1" s="1"/>
  <c r="S465" i="1" s="1"/>
  <c r="S466" i="1" s="1"/>
  <c r="S467" i="1" s="1"/>
  <c r="S468" i="1" s="1"/>
  <c r="S469" i="1" s="1"/>
  <c r="S470" i="1" s="1"/>
  <c r="S471" i="1" s="1"/>
  <c r="S472" i="1" s="1"/>
  <c r="S473" i="1" s="1"/>
  <c r="S474" i="1" s="1"/>
  <c r="S475" i="1" s="1"/>
  <c r="S476" i="1" s="1"/>
  <c r="S477" i="1" s="1"/>
  <c r="S478" i="1" s="1"/>
  <c r="S479" i="1" s="1"/>
  <c r="S480" i="1" s="1"/>
  <c r="S481" i="1" s="1"/>
  <c r="S482" i="1" s="1"/>
  <c r="S483" i="1" s="1"/>
  <c r="S484" i="1" s="1"/>
  <c r="S485" i="1" s="1"/>
  <c r="S486" i="1" s="1"/>
  <c r="S487" i="1" s="1"/>
  <c r="S488" i="1" s="1"/>
  <c r="S489" i="1" s="1"/>
  <c r="S490" i="1" s="1"/>
  <c r="S491" i="1" s="1"/>
  <c r="S492" i="1" s="1"/>
  <c r="S493" i="1" s="1"/>
  <c r="S494" i="1" s="1"/>
  <c r="S495" i="1" s="1"/>
  <c r="S496" i="1" s="1"/>
  <c r="S497" i="1" s="1"/>
  <c r="S498" i="1" s="1"/>
  <c r="S499" i="1" s="1"/>
  <c r="S500" i="1" s="1"/>
  <c r="S501" i="1" s="1"/>
  <c r="S502" i="1" s="1"/>
  <c r="S503" i="1" s="1"/>
  <c r="S504" i="1" s="1"/>
  <c r="S505" i="1" s="1"/>
  <c r="S506" i="1" s="1"/>
  <c r="S507" i="1" s="1"/>
  <c r="S508" i="1" s="1"/>
  <c r="S509" i="1" s="1"/>
  <c r="S510" i="1" s="1"/>
  <c r="S511" i="1" s="1"/>
  <c r="S512" i="1" s="1"/>
  <c r="S513" i="1" s="1"/>
  <c r="S514" i="1" s="1"/>
  <c r="S515" i="1" s="1"/>
  <c r="S516" i="1" s="1"/>
  <c r="S517" i="1" s="1"/>
  <c r="S518" i="1" s="1"/>
  <c r="S519" i="1" s="1"/>
  <c r="S520" i="1" s="1"/>
  <c r="S521" i="1" s="1"/>
  <c r="S522" i="1" s="1"/>
  <c r="S523" i="1" s="1"/>
  <c r="S524" i="1" s="1"/>
  <c r="S525" i="1" s="1"/>
  <c r="S526" i="1" s="1"/>
  <c r="S527" i="1" s="1"/>
  <c r="S528" i="1" s="1"/>
  <c r="S529" i="1" s="1"/>
  <c r="S530" i="1" s="1"/>
  <c r="S531" i="1" s="1"/>
  <c r="S532" i="1" s="1"/>
  <c r="S533" i="1" s="1"/>
  <c r="S534" i="1" s="1"/>
  <c r="S535" i="1" s="1"/>
  <c r="S536" i="1" s="1"/>
  <c r="S537" i="1" s="1"/>
  <c r="S538" i="1" s="1"/>
  <c r="S539" i="1" s="1"/>
  <c r="S540" i="1" s="1"/>
  <c r="S541" i="1" s="1"/>
  <c r="S542" i="1" s="1"/>
  <c r="S543" i="1" s="1"/>
  <c r="S544" i="1" s="1"/>
  <c r="S545" i="1" s="1"/>
  <c r="S546" i="1" s="1"/>
  <c r="S547" i="1" s="1"/>
  <c r="S548" i="1" s="1"/>
  <c r="S549" i="1" s="1"/>
  <c r="S550" i="1" s="1"/>
  <c r="S551" i="1" s="1"/>
  <c r="S552" i="1" s="1"/>
  <c r="S553" i="1" s="1"/>
  <c r="S554" i="1" s="1"/>
  <c r="S555" i="1" s="1"/>
  <c r="S556" i="1" s="1"/>
  <c r="S557" i="1" s="1"/>
  <c r="S558" i="1" s="1"/>
  <c r="S559" i="1" s="1"/>
  <c r="S560" i="1" s="1"/>
  <c r="S561" i="1" s="1"/>
  <c r="S562" i="1" s="1"/>
  <c r="S563" i="1" s="1"/>
  <c r="S564" i="1" s="1"/>
  <c r="S565" i="1" s="1"/>
  <c r="S566" i="1" s="1"/>
  <c r="S567" i="1" s="1"/>
  <c r="S568" i="1" s="1"/>
  <c r="S569" i="1" s="1"/>
  <c r="S570" i="1" s="1"/>
  <c r="S571" i="1" s="1"/>
  <c r="S572" i="1" s="1"/>
  <c r="S573" i="1" s="1"/>
  <c r="S574" i="1" s="1"/>
  <c r="S575" i="1" s="1"/>
  <c r="S576" i="1" s="1"/>
  <c r="S577" i="1" s="1"/>
  <c r="S578" i="1" s="1"/>
  <c r="S579" i="1" s="1"/>
  <c r="S580" i="1" s="1"/>
  <c r="S581" i="1" s="1"/>
  <c r="S582" i="1" s="1"/>
  <c r="S583" i="1" s="1"/>
  <c r="S584" i="1" s="1"/>
  <c r="S585" i="1" s="1"/>
  <c r="S586" i="1" s="1"/>
  <c r="S587" i="1" s="1"/>
  <c r="S588" i="1" s="1"/>
  <c r="S589" i="1" s="1"/>
  <c r="S590" i="1" s="1"/>
  <c r="S591" i="1" s="1"/>
  <c r="S592" i="1" s="1"/>
  <c r="S593" i="1" s="1"/>
  <c r="S594" i="1" s="1"/>
  <c r="S595" i="1" s="1"/>
  <c r="S596" i="1" s="1"/>
  <c r="S597" i="1" s="1"/>
  <c r="S598" i="1" s="1"/>
  <c r="S599" i="1" s="1"/>
  <c r="S600" i="1" s="1"/>
  <c r="S601" i="1" s="1"/>
  <c r="S602" i="1" s="1"/>
  <c r="S603" i="1" s="1"/>
  <c r="S604" i="1" s="1"/>
  <c r="S605" i="1" s="1"/>
  <c r="S606" i="1" s="1"/>
  <c r="S607" i="1" s="1"/>
  <c r="S608" i="1" s="1"/>
  <c r="S609" i="1" s="1"/>
  <c r="S610" i="1" s="1"/>
  <c r="S611" i="1" s="1"/>
  <c r="S612" i="1" s="1"/>
  <c r="S613" i="1" s="1"/>
  <c r="S614" i="1" s="1"/>
  <c r="S615" i="1" s="1"/>
  <c r="S616" i="1" s="1"/>
  <c r="S617" i="1" s="1"/>
  <c r="S618" i="1" s="1"/>
  <c r="S619" i="1" s="1"/>
  <c r="S620" i="1" s="1"/>
  <c r="S621" i="1" s="1"/>
  <c r="S622" i="1" s="1"/>
  <c r="S623" i="1" s="1"/>
  <c r="S624" i="1" s="1"/>
  <c r="S625" i="1" s="1"/>
  <c r="S626" i="1" s="1"/>
  <c r="S627" i="1" s="1"/>
  <c r="S628" i="1" s="1"/>
  <c r="S629" i="1" s="1"/>
  <c r="S630" i="1" s="1"/>
  <c r="S631" i="1" s="1"/>
  <c r="S632" i="1" s="1"/>
  <c r="S633" i="1" s="1"/>
  <c r="S634" i="1" s="1"/>
  <c r="S635" i="1" s="1"/>
  <c r="S636" i="1" s="1"/>
  <c r="S637" i="1" s="1"/>
  <c r="S638" i="1" s="1"/>
  <c r="S639" i="1" s="1"/>
  <c r="S640" i="1" s="1"/>
  <c r="S641" i="1" s="1"/>
  <c r="S642" i="1" s="1"/>
  <c r="S643" i="1" s="1"/>
  <c r="S644" i="1" s="1"/>
  <c r="S645" i="1" s="1"/>
  <c r="S646" i="1" s="1"/>
  <c r="S647" i="1" s="1"/>
  <c r="S648" i="1" s="1"/>
  <c r="S649" i="1" s="1"/>
  <c r="S650" i="1" s="1"/>
  <c r="S651" i="1" s="1"/>
  <c r="S652" i="1" s="1"/>
  <c r="S653" i="1" s="1"/>
  <c r="S654" i="1" s="1"/>
  <c r="S655" i="1" s="1"/>
  <c r="S656" i="1" s="1"/>
  <c r="S657" i="1" s="1"/>
  <c r="S658" i="1" s="1"/>
  <c r="S659" i="1" s="1"/>
  <c r="S660" i="1" s="1"/>
  <c r="S661" i="1" s="1"/>
  <c r="S662" i="1" s="1"/>
  <c r="S663" i="1" s="1"/>
  <c r="S664" i="1" s="1"/>
  <c r="S665" i="1" s="1"/>
  <c r="S666" i="1" s="1"/>
  <c r="S667" i="1" s="1"/>
  <c r="S668" i="1" s="1"/>
  <c r="S669" i="1" s="1"/>
  <c r="S670" i="1" s="1"/>
  <c r="S671" i="1" s="1"/>
  <c r="S672" i="1" s="1"/>
  <c r="S673" i="1" s="1"/>
  <c r="S674" i="1" s="1"/>
  <c r="S675" i="1" s="1"/>
  <c r="S676" i="1" s="1"/>
  <c r="S677" i="1" s="1"/>
  <c r="S678" i="1" s="1"/>
  <c r="S679" i="1" s="1"/>
  <c r="S680" i="1" s="1"/>
  <c r="S681" i="1" s="1"/>
  <c r="S682" i="1" s="1"/>
  <c r="S683" i="1" s="1"/>
  <c r="S684" i="1" s="1"/>
  <c r="S685" i="1" s="1"/>
  <c r="S686" i="1" s="1"/>
  <c r="S687" i="1" s="1"/>
  <c r="S688" i="1" s="1"/>
  <c r="S689" i="1" s="1"/>
  <c r="S690" i="1" s="1"/>
  <c r="S691" i="1" s="1"/>
  <c r="S692" i="1" s="1"/>
  <c r="S693" i="1" s="1"/>
  <c r="S694" i="1" s="1"/>
  <c r="S695" i="1" s="1"/>
  <c r="S696" i="1" s="1"/>
  <c r="S697" i="1" s="1"/>
  <c r="S698" i="1" s="1"/>
  <c r="S699" i="1" s="1"/>
  <c r="S700" i="1" s="1"/>
  <c r="S701" i="1" s="1"/>
  <c r="S702" i="1" s="1"/>
  <c r="S703" i="1" s="1"/>
  <c r="S704" i="1" s="1"/>
  <c r="S705" i="1" s="1"/>
  <c r="S706" i="1" s="1"/>
  <c r="S707" i="1" s="1"/>
  <c r="S708" i="1" s="1"/>
  <c r="S709" i="1" s="1"/>
  <c r="S710" i="1" s="1"/>
  <c r="S711" i="1" s="1"/>
  <c r="S712" i="1" s="1"/>
  <c r="S713" i="1" s="1"/>
  <c r="S714" i="1" s="1"/>
  <c r="S715" i="1" s="1"/>
  <c r="S716" i="1" s="1"/>
  <c r="S717" i="1" s="1"/>
  <c r="S718" i="1" s="1"/>
  <c r="S719" i="1" s="1"/>
  <c r="S720" i="1" s="1"/>
  <c r="S721" i="1" s="1"/>
  <c r="S722" i="1" s="1"/>
  <c r="S723" i="1" s="1"/>
  <c r="S724" i="1" s="1"/>
  <c r="S725" i="1" s="1"/>
  <c r="S726" i="1" s="1"/>
  <c r="S727" i="1" s="1"/>
  <c r="S728" i="1" s="1"/>
  <c r="S729" i="1" s="1"/>
  <c r="S730" i="1" s="1"/>
  <c r="S731" i="1" s="1"/>
  <c r="S732" i="1" s="1"/>
  <c r="S733" i="1" s="1"/>
  <c r="S734" i="1" s="1"/>
  <c r="S735" i="1" s="1"/>
  <c r="S736" i="1" s="1"/>
  <c r="S737" i="1" s="1"/>
  <c r="S738" i="1" s="1"/>
  <c r="S739" i="1" s="1"/>
  <c r="S740" i="1" s="1"/>
  <c r="S741" i="1" s="1"/>
  <c r="S742" i="1" s="1"/>
  <c r="S743" i="1" s="1"/>
  <c r="S744" i="1" s="1"/>
  <c r="S745" i="1" s="1"/>
  <c r="S746" i="1" s="1"/>
  <c r="S747" i="1" s="1"/>
  <c r="S748" i="1" s="1"/>
  <c r="S749" i="1" s="1"/>
  <c r="S750" i="1" s="1"/>
  <c r="S751" i="1" s="1"/>
  <c r="S752" i="1" s="1"/>
  <c r="S753" i="1" s="1"/>
  <c r="S754" i="1" s="1"/>
  <c r="S755" i="1" s="1"/>
  <c r="S756" i="1" s="1"/>
  <c r="S757" i="1" s="1"/>
  <c r="S758" i="1" s="1"/>
  <c r="S759" i="1" s="1"/>
  <c r="S760" i="1" s="1"/>
  <c r="S761" i="1" s="1"/>
  <c r="S762" i="1" s="1"/>
  <c r="S763" i="1" s="1"/>
  <c r="S764" i="1" s="1"/>
  <c r="S765" i="1" s="1"/>
  <c r="S766" i="1" s="1"/>
  <c r="S767" i="1" s="1"/>
  <c r="S768" i="1" s="1"/>
  <c r="S769" i="1" s="1"/>
  <c r="S770" i="1" s="1"/>
  <c r="S771" i="1" s="1"/>
  <c r="S772" i="1" s="1"/>
  <c r="S773" i="1" s="1"/>
  <c r="S774" i="1" s="1"/>
  <c r="S775" i="1" s="1"/>
  <c r="S776" i="1" s="1"/>
  <c r="S777" i="1" s="1"/>
  <c r="S778" i="1" s="1"/>
  <c r="S779" i="1" s="1"/>
  <c r="S780" i="1" s="1"/>
  <c r="S781" i="1" s="1"/>
  <c r="S782" i="1" s="1"/>
  <c r="S783" i="1" s="1"/>
  <c r="S784" i="1" s="1"/>
  <c r="S785" i="1" s="1"/>
  <c r="S786" i="1" s="1"/>
  <c r="S787" i="1" s="1"/>
  <c r="S788" i="1" s="1"/>
  <c r="S789" i="1" s="1"/>
  <c r="S790" i="1" s="1"/>
  <c r="S791" i="1" s="1"/>
  <c r="S792" i="1" s="1"/>
  <c r="S793" i="1" s="1"/>
  <c r="S794" i="1" s="1"/>
  <c r="S795" i="1" s="1"/>
  <c r="S796" i="1" s="1"/>
  <c r="S797" i="1" s="1"/>
  <c r="S798" i="1" s="1"/>
  <c r="S799" i="1" s="1"/>
  <c r="S800" i="1" s="1"/>
  <c r="S801" i="1" s="1"/>
  <c r="S802" i="1" s="1"/>
  <c r="S803" i="1" s="1"/>
  <c r="S804" i="1" s="1"/>
  <c r="S805" i="1" s="1"/>
  <c r="S806" i="1" s="1"/>
  <c r="S807" i="1" s="1"/>
  <c r="S808" i="1" s="1"/>
  <c r="S809" i="1" s="1"/>
  <c r="S810" i="1" s="1"/>
  <c r="S811" i="1" s="1"/>
  <c r="S812" i="1" s="1"/>
  <c r="S813" i="1" s="1"/>
  <c r="S814" i="1" s="1"/>
  <c r="S815" i="1" s="1"/>
  <c r="S816" i="1" s="1"/>
  <c r="S817" i="1" s="1"/>
  <c r="S818" i="1" s="1"/>
  <c r="S819" i="1" s="1"/>
  <c r="S820" i="1" s="1"/>
  <c r="S821" i="1" s="1"/>
  <c r="S822" i="1" s="1"/>
  <c r="S823" i="1" s="1"/>
  <c r="S824" i="1" s="1"/>
  <c r="S825" i="1" s="1"/>
  <c r="S826" i="1" s="1"/>
  <c r="S827" i="1" s="1"/>
  <c r="S828" i="1" s="1"/>
  <c r="S829" i="1" s="1"/>
  <c r="S830" i="1" s="1"/>
  <c r="S831" i="1" s="1"/>
  <c r="S832" i="1" s="1"/>
  <c r="S833" i="1" s="1"/>
  <c r="S834" i="1" s="1"/>
  <c r="S835" i="1" s="1"/>
  <c r="S836" i="1" s="1"/>
  <c r="S837" i="1" s="1"/>
  <c r="S838" i="1" s="1"/>
  <c r="S839" i="1" s="1"/>
  <c r="S840" i="1" s="1"/>
  <c r="S841" i="1" s="1"/>
  <c r="S842" i="1" s="1"/>
  <c r="S843" i="1" s="1"/>
  <c r="S844" i="1" s="1"/>
  <c r="S845" i="1" s="1"/>
  <c r="S846" i="1" s="1"/>
  <c r="S847" i="1" s="1"/>
  <c r="S848" i="1" s="1"/>
  <c r="S849" i="1" s="1"/>
  <c r="S850" i="1" s="1"/>
  <c r="S851" i="1" s="1"/>
  <c r="S852" i="1" s="1"/>
  <c r="S853" i="1" s="1"/>
  <c r="S854" i="1" s="1"/>
  <c r="S855" i="1" s="1"/>
  <c r="S856" i="1" s="1"/>
  <c r="S857" i="1" s="1"/>
  <c r="S858" i="1" s="1"/>
  <c r="S859" i="1" s="1"/>
  <c r="S860" i="1" s="1"/>
  <c r="S861" i="1" s="1"/>
  <c r="S862" i="1" s="1"/>
  <c r="S863" i="1" s="1"/>
  <c r="S864" i="1" s="1"/>
  <c r="S865" i="1" s="1"/>
  <c r="S866" i="1" s="1"/>
  <c r="S867" i="1" s="1"/>
  <c r="S868" i="1" s="1"/>
  <c r="S869" i="1" s="1"/>
  <c r="S870" i="1" s="1"/>
  <c r="S871" i="1" s="1"/>
  <c r="S872" i="1" s="1"/>
  <c r="S873" i="1" s="1"/>
  <c r="S874" i="1" s="1"/>
  <c r="S875" i="1" s="1"/>
  <c r="S876" i="1" s="1"/>
  <c r="S877" i="1" s="1"/>
  <c r="S878" i="1" s="1"/>
  <c r="S879" i="1" s="1"/>
  <c r="S880" i="1" s="1"/>
  <c r="S881" i="1" s="1"/>
  <c r="S882" i="1" s="1"/>
  <c r="S883" i="1" s="1"/>
  <c r="S884" i="1" s="1"/>
  <c r="S885" i="1" s="1"/>
  <c r="S886" i="1" s="1"/>
  <c r="S887" i="1" s="1"/>
  <c r="S888" i="1" s="1"/>
  <c r="S889" i="1" s="1"/>
  <c r="S890" i="1" s="1"/>
  <c r="S891" i="1" s="1"/>
  <c r="S892" i="1" s="1"/>
  <c r="S893" i="1" s="1"/>
  <c r="S894" i="1" s="1"/>
  <c r="S895" i="1" s="1"/>
  <c r="S896" i="1" s="1"/>
  <c r="S897" i="1" s="1"/>
  <c r="S898" i="1" s="1"/>
  <c r="S899" i="1" s="1"/>
  <c r="S900" i="1" s="1"/>
  <c r="S901" i="1" s="1"/>
  <c r="S902" i="1" s="1"/>
  <c r="S903" i="1" s="1"/>
  <c r="S904" i="1" s="1"/>
  <c r="S905" i="1" s="1"/>
  <c r="S906" i="1" s="1"/>
  <c r="S907" i="1" s="1"/>
  <c r="S908" i="1" s="1"/>
  <c r="S909" i="1" s="1"/>
  <c r="S910" i="1" s="1"/>
  <c r="S911" i="1" s="1"/>
  <c r="S912" i="1" s="1"/>
  <c r="S913" i="1" s="1"/>
  <c r="S914" i="1" s="1"/>
  <c r="S915" i="1" s="1"/>
  <c r="S916" i="1" s="1"/>
  <c r="S917" i="1" s="1"/>
  <c r="S918" i="1" s="1"/>
  <c r="S919" i="1" s="1"/>
  <c r="S920" i="1" s="1"/>
  <c r="S921" i="1" s="1"/>
  <c r="S922" i="1" s="1"/>
  <c r="S923" i="1" s="1"/>
  <c r="S924" i="1" s="1"/>
  <c r="S925" i="1" s="1"/>
  <c r="S926" i="1" s="1"/>
  <c r="S927" i="1" s="1"/>
  <c r="S928" i="1" s="1"/>
  <c r="S929" i="1" s="1"/>
  <c r="S930" i="1" s="1"/>
  <c r="S931" i="1" s="1"/>
  <c r="S932" i="1" s="1"/>
  <c r="S933" i="1" s="1"/>
  <c r="S934" i="1" s="1"/>
  <c r="S935" i="1" s="1"/>
  <c r="S936" i="1" s="1"/>
  <c r="S937" i="1" s="1"/>
  <c r="S938" i="1" s="1"/>
  <c r="S939" i="1" s="1"/>
  <c r="S940" i="1" s="1"/>
  <c r="S941" i="1" s="1"/>
  <c r="S942" i="1" s="1"/>
  <c r="S943" i="1" s="1"/>
  <c r="S944" i="1" s="1"/>
  <c r="S945" i="1" s="1"/>
  <c r="S946" i="1" s="1"/>
  <c r="S947" i="1" s="1"/>
  <c r="S948" i="1" s="1"/>
  <c r="S949" i="1" s="1"/>
  <c r="S950" i="1" s="1"/>
  <c r="S951" i="1" s="1"/>
  <c r="S952" i="1" s="1"/>
  <c r="S953" i="1" s="1"/>
  <c r="S954" i="1" s="1"/>
  <c r="S955" i="1" s="1"/>
  <c r="S956" i="1" s="1"/>
  <c r="S957" i="1" s="1"/>
  <c r="S958" i="1" s="1"/>
  <c r="S959" i="1" s="1"/>
  <c r="S960" i="1" s="1"/>
  <c r="S961" i="1" s="1"/>
  <c r="S962" i="1" s="1"/>
  <c r="S963" i="1" s="1"/>
  <c r="S964" i="1" s="1"/>
  <c r="S965" i="1" s="1"/>
  <c r="S966" i="1" s="1"/>
  <c r="S967" i="1" s="1"/>
  <c r="S968" i="1" s="1"/>
  <c r="S969" i="1" s="1"/>
  <c r="S970" i="1" s="1"/>
  <c r="S971" i="1" s="1"/>
  <c r="S972" i="1" s="1"/>
  <c r="S973" i="1" s="1"/>
  <c r="S974" i="1" s="1"/>
  <c r="S975" i="1" s="1"/>
  <c r="S976" i="1" s="1"/>
  <c r="S977" i="1" s="1"/>
  <c r="S978" i="1" s="1"/>
  <c r="S979" i="1" s="1"/>
  <c r="S980" i="1" s="1"/>
  <c r="S981" i="1" s="1"/>
  <c r="S982" i="1" s="1"/>
  <c r="S983" i="1" s="1"/>
  <c r="S984" i="1" s="1"/>
  <c r="S985" i="1" s="1"/>
  <c r="S986" i="1" s="1"/>
  <c r="S987" i="1" s="1"/>
  <c r="S988" i="1" s="1"/>
  <c r="S989" i="1" s="1"/>
  <c r="S990" i="1" s="1"/>
  <c r="S991" i="1" s="1"/>
  <c r="S992" i="1" s="1"/>
  <c r="S993" i="1" s="1"/>
  <c r="S994" i="1" s="1"/>
  <c r="S995" i="1" s="1"/>
  <c r="S996" i="1" s="1"/>
  <c r="S997" i="1" s="1"/>
  <c r="S998" i="1" s="1"/>
  <c r="S999" i="1" s="1"/>
  <c r="S1000" i="1" s="1"/>
  <c r="S1001" i="1" s="1"/>
  <c r="S1002" i="1" s="1"/>
  <c r="S1003" i="1" s="1"/>
  <c r="S1004" i="1" s="1"/>
  <c r="S1005" i="1" s="1"/>
  <c r="S1006" i="1" s="1"/>
  <c r="S1007" i="1" s="1"/>
  <c r="S1008" i="1" s="1"/>
  <c r="S1009" i="1" s="1"/>
  <c r="S1010" i="1" s="1"/>
  <c r="S1011" i="1" s="1"/>
  <c r="S1012" i="1" s="1"/>
  <c r="S1013" i="1" s="1"/>
  <c r="S1014" i="1" s="1"/>
  <c r="S1015" i="1" s="1"/>
  <c r="S1016" i="1" s="1"/>
  <c r="S1017" i="1" s="1"/>
  <c r="S1018" i="1" s="1"/>
  <c r="S1019" i="1" s="1"/>
  <c r="S1020" i="1" s="1"/>
  <c r="S1021" i="1" s="1"/>
  <c r="S1022" i="1" s="1"/>
  <c r="S1023" i="1" s="1"/>
  <c r="S1024" i="1" s="1"/>
  <c r="S1025" i="1" s="1"/>
  <c r="S1026" i="1" s="1"/>
  <c r="S1027" i="1" s="1"/>
  <c r="S1028" i="1" s="1"/>
  <c r="S1029" i="1" s="1"/>
  <c r="S1030" i="1" s="1"/>
  <c r="S1031" i="1" s="1"/>
  <c r="S1032" i="1" s="1"/>
  <c r="S1033" i="1" s="1"/>
  <c r="S1034" i="1" s="1"/>
  <c r="S1035" i="1" s="1"/>
  <c r="S1036" i="1" s="1"/>
  <c r="S1037" i="1" s="1"/>
  <c r="S1038" i="1" s="1"/>
  <c r="S1039" i="1" s="1"/>
  <c r="S1040" i="1" s="1"/>
  <c r="S1041" i="1" s="1"/>
  <c r="S1042" i="1" s="1"/>
  <c r="S1043" i="1" s="1"/>
  <c r="S1044" i="1" s="1"/>
  <c r="S1045" i="1" s="1"/>
  <c r="S1046" i="1" s="1"/>
  <c r="S1047" i="1" s="1"/>
  <c r="S1048" i="1" s="1"/>
  <c r="S1049" i="1" s="1"/>
  <c r="S1050" i="1" s="1"/>
  <c r="S1051" i="1" s="1"/>
  <c r="S1052" i="1" s="1"/>
  <c r="S1053" i="1" s="1"/>
  <c r="S1054" i="1" s="1"/>
  <c r="S1055" i="1" s="1"/>
  <c r="S1056" i="1" s="1"/>
  <c r="S1057" i="1" s="1"/>
  <c r="S1058" i="1" s="1"/>
  <c r="S1059" i="1" s="1"/>
  <c r="S1060" i="1" s="1"/>
  <c r="S1061" i="1" s="1"/>
  <c r="S1062" i="1" s="1"/>
  <c r="S1063" i="1" s="1"/>
  <c r="S1064" i="1" s="1"/>
  <c r="S1065" i="1" s="1"/>
  <c r="S1066" i="1" s="1"/>
  <c r="S1067" i="1" s="1"/>
  <c r="S1068" i="1" s="1"/>
  <c r="S1069" i="1" s="1"/>
  <c r="S1070" i="1" s="1"/>
  <c r="S1071" i="1" s="1"/>
  <c r="S1072" i="1" s="1"/>
  <c r="S1073" i="1" s="1"/>
  <c r="S1074" i="1" s="1"/>
  <c r="S1075" i="1" s="1"/>
  <c r="S1076" i="1" s="1"/>
  <c r="S1077" i="1" s="1"/>
  <c r="S1078" i="1" s="1"/>
  <c r="S1079" i="1" s="1"/>
  <c r="S1080" i="1" s="1"/>
  <c r="S1081" i="1" s="1"/>
  <c r="S1082" i="1" s="1"/>
  <c r="S1083" i="1" s="1"/>
  <c r="S1084" i="1" s="1"/>
  <c r="S1085" i="1" s="1"/>
  <c r="S1086" i="1" s="1"/>
  <c r="S1087" i="1" s="1"/>
  <c r="S1088" i="1" s="1"/>
  <c r="S1089" i="1" s="1"/>
  <c r="S1090" i="1" s="1"/>
  <c r="S1091" i="1" s="1"/>
  <c r="S1092" i="1" s="1"/>
  <c r="S1093" i="1" s="1"/>
  <c r="S1094" i="1" s="1"/>
  <c r="S1095" i="1" s="1"/>
  <c r="S1096" i="1" s="1"/>
  <c r="S1097" i="1" s="1"/>
  <c r="S1098" i="1" s="1"/>
  <c r="S1099" i="1" s="1"/>
  <c r="S1100" i="1" s="1"/>
  <c r="S1101" i="1" s="1"/>
  <c r="S1102" i="1" s="1"/>
  <c r="S1103" i="1" s="1"/>
  <c r="S1104" i="1" s="1"/>
  <c r="S1105" i="1" s="1"/>
  <c r="S1106" i="1" s="1"/>
  <c r="S1107" i="1" s="1"/>
  <c r="S1108" i="1" s="1"/>
  <c r="S1109" i="1" s="1"/>
  <c r="S1110" i="1" s="1"/>
  <c r="S1111" i="1" s="1"/>
  <c r="S1112" i="1" s="1"/>
  <c r="S1113" i="1" s="1"/>
  <c r="S1114" i="1" s="1"/>
  <c r="S1115" i="1" s="1"/>
  <c r="S1116" i="1" s="1"/>
  <c r="S1117" i="1" s="1"/>
  <c r="S1118" i="1" s="1"/>
  <c r="S1119" i="1" s="1"/>
  <c r="S1120" i="1" s="1"/>
  <c r="S1121" i="1" s="1"/>
  <c r="S1122" i="1" s="1"/>
  <c r="S1123" i="1" s="1"/>
  <c r="S1124" i="1" s="1"/>
  <c r="S1125" i="1" s="1"/>
  <c r="S1126" i="1" s="1"/>
  <c r="S1127" i="1" s="1"/>
  <c r="S1128" i="1" s="1"/>
  <c r="S1129" i="1" s="1"/>
  <c r="S1130" i="1" s="1"/>
  <c r="S1131" i="1" s="1"/>
  <c r="S1132" i="1" s="1"/>
  <c r="S1133" i="1" s="1"/>
  <c r="S1134" i="1" s="1"/>
  <c r="S1135" i="1" s="1"/>
  <c r="S1136" i="1" s="1"/>
  <c r="S1137" i="1" s="1"/>
  <c r="S1138" i="1" s="1"/>
  <c r="S1139" i="1" s="1"/>
  <c r="S1140" i="1" s="1"/>
  <c r="S1141" i="1" s="1"/>
  <c r="S1142" i="1" s="1"/>
  <c r="S1143" i="1" s="1"/>
  <c r="S1144" i="1" s="1"/>
  <c r="S1145" i="1" s="1"/>
  <c r="S1146" i="1" s="1"/>
  <c r="S1147" i="1" s="1"/>
  <c r="S1148" i="1" s="1"/>
  <c r="S1149" i="1" s="1"/>
  <c r="S1150" i="1" s="1"/>
  <c r="S1151" i="1" s="1"/>
  <c r="S1152" i="1" s="1"/>
  <c r="S1153" i="1" s="1"/>
  <c r="S1154" i="1" s="1"/>
  <c r="S1155" i="1" s="1"/>
  <c r="S1156" i="1" s="1"/>
  <c r="S1157" i="1" s="1"/>
  <c r="S1158" i="1" s="1"/>
  <c r="S1159" i="1" s="1"/>
  <c r="S1160" i="1" s="1"/>
  <c r="S1161" i="1" s="1"/>
  <c r="S1162" i="1" s="1"/>
  <c r="S1163" i="1" s="1"/>
  <c r="S1164" i="1" s="1"/>
  <c r="S1165" i="1" s="1"/>
  <c r="S1166" i="1" s="1"/>
  <c r="S1167" i="1" s="1"/>
  <c r="S1168" i="1" s="1"/>
  <c r="S1169" i="1" s="1"/>
  <c r="S1170" i="1" s="1"/>
  <c r="S1171" i="1" s="1"/>
  <c r="S1172" i="1" s="1"/>
  <c r="S1173" i="1" s="1"/>
  <c r="S1174" i="1" s="1"/>
  <c r="S1175" i="1" s="1"/>
  <c r="S1176" i="1" s="1"/>
  <c r="S1177" i="1" s="1"/>
  <c r="S1178" i="1" s="1"/>
  <c r="S1179" i="1" s="1"/>
  <c r="S1180" i="1" s="1"/>
  <c r="S1181" i="1" s="1"/>
  <c r="S1182" i="1" s="1"/>
  <c r="S1183" i="1" s="1"/>
  <c r="S1184" i="1" s="1"/>
  <c r="S1185" i="1" s="1"/>
  <c r="S1186" i="1" s="1"/>
  <c r="S1187" i="1" s="1"/>
  <c r="S1188" i="1" s="1"/>
  <c r="S1189" i="1" s="1"/>
  <c r="S1190" i="1" s="1"/>
  <c r="S1191" i="1" s="1"/>
  <c r="S1192" i="1" s="1"/>
  <c r="S1193" i="1" s="1"/>
  <c r="S1194" i="1" s="1"/>
  <c r="S1195" i="1" s="1"/>
  <c r="S1196" i="1" s="1"/>
  <c r="S1197" i="1" s="1"/>
  <c r="S1198" i="1" s="1"/>
  <c r="S1199" i="1" s="1"/>
  <c r="S1200" i="1" s="1"/>
  <c r="S1201" i="1" s="1"/>
  <c r="S1202" i="1" s="1"/>
  <c r="S1203" i="1" s="1"/>
  <c r="S1204" i="1" s="1"/>
  <c r="S1205" i="1" s="1"/>
  <c r="S1206" i="1" s="1"/>
  <c r="S1207" i="1" s="1"/>
  <c r="S1208" i="1" s="1"/>
  <c r="S1209" i="1" s="1"/>
  <c r="S1210" i="1" s="1"/>
  <c r="S1211" i="1" s="1"/>
  <c r="S1212" i="1" s="1"/>
  <c r="S1213" i="1" s="1"/>
  <c r="S1214" i="1" s="1"/>
  <c r="S1215" i="1" s="1"/>
  <c r="S1216" i="1" s="1"/>
  <c r="S1217" i="1" s="1"/>
  <c r="S1218" i="1" s="1"/>
  <c r="S1219" i="1" s="1"/>
  <c r="S1220" i="1" s="1"/>
  <c r="S1221" i="1" s="1"/>
  <c r="S1222" i="1" s="1"/>
  <c r="S1223" i="1" s="1"/>
  <c r="S1224" i="1" s="1"/>
  <c r="S1225" i="1" s="1"/>
  <c r="S1226" i="1" s="1"/>
  <c r="S1227" i="1" s="1"/>
  <c r="S1228" i="1" s="1"/>
  <c r="S1229" i="1" s="1"/>
  <c r="S1230" i="1" s="1"/>
  <c r="S1231" i="1" s="1"/>
  <c r="S1232" i="1" s="1"/>
  <c r="S1233" i="1" s="1"/>
  <c r="S1234" i="1" s="1"/>
  <c r="S1235" i="1" s="1"/>
  <c r="S1236" i="1" s="1"/>
  <c r="S1237" i="1" s="1"/>
  <c r="S1238" i="1" s="1"/>
  <c r="S1239" i="1" s="1"/>
  <c r="S1240" i="1" s="1"/>
  <c r="S1241" i="1" s="1"/>
  <c r="S1242" i="1" s="1"/>
  <c r="S1243" i="1" s="1"/>
  <c r="S1244" i="1" s="1"/>
  <c r="S1245" i="1" s="1"/>
  <c r="S1246" i="1" s="1"/>
  <c r="S1247" i="1" s="1"/>
  <c r="S1248" i="1" s="1"/>
  <c r="S1249" i="1" s="1"/>
  <c r="S1250" i="1" s="1"/>
  <c r="S1251" i="1" s="1"/>
  <c r="S1252" i="1" s="1"/>
  <c r="S1253" i="1" s="1"/>
  <c r="S1254" i="1" s="1"/>
  <c r="S1255" i="1" s="1"/>
  <c r="S1256" i="1" s="1"/>
  <c r="S1257" i="1" s="1"/>
  <c r="S1258" i="1" s="1"/>
  <c r="S1259" i="1" s="1"/>
  <c r="S1260" i="1" s="1"/>
  <c r="S1261" i="1" s="1"/>
  <c r="S1262" i="1" s="1"/>
  <c r="S1263" i="1" s="1"/>
  <c r="S1264" i="1" s="1"/>
  <c r="S1265" i="1" s="1"/>
  <c r="S1266" i="1" s="1"/>
  <c r="S1267" i="1" s="1"/>
  <c r="S1268" i="1" s="1"/>
  <c r="S1269" i="1" s="1"/>
  <c r="S1270" i="1" s="1"/>
  <c r="S1271" i="1" s="1"/>
  <c r="S1272" i="1" s="1"/>
  <c r="S1273" i="1" s="1"/>
  <c r="S1274" i="1" s="1"/>
  <c r="S1275" i="1" s="1"/>
  <c r="S1276" i="1" s="1"/>
  <c r="S1277" i="1" s="1"/>
  <c r="S1278" i="1" s="1"/>
  <c r="S1279" i="1" s="1"/>
  <c r="S1280" i="1" s="1"/>
  <c r="S1281" i="1" s="1"/>
  <c r="S1282" i="1" s="1"/>
  <c r="S1283" i="1" s="1"/>
  <c r="S1284" i="1" s="1"/>
  <c r="S1285" i="1" s="1"/>
  <c r="S1286" i="1" s="1"/>
  <c r="S1287" i="1" s="1"/>
  <c r="S1288" i="1" s="1"/>
  <c r="S1289" i="1" s="1"/>
  <c r="S1290" i="1" s="1"/>
  <c r="S1291" i="1" s="1"/>
  <c r="S1292" i="1" s="1"/>
  <c r="S1293" i="1" s="1"/>
  <c r="S1294" i="1" s="1"/>
  <c r="S1295" i="1" s="1"/>
  <c r="S1296" i="1" s="1"/>
  <c r="S1297" i="1" s="1"/>
  <c r="S1298" i="1" s="1"/>
  <c r="S1299" i="1" s="1"/>
  <c r="S1300" i="1" s="1"/>
  <c r="S1301" i="1" s="1"/>
  <c r="S1302" i="1" s="1"/>
  <c r="S1303" i="1" s="1"/>
  <c r="S1304" i="1" s="1"/>
  <c r="S1305" i="1" s="1"/>
  <c r="S1306" i="1" s="1"/>
  <c r="S1307" i="1" s="1"/>
  <c r="S1308" i="1" s="1"/>
  <c r="S1309" i="1" s="1"/>
  <c r="S1310" i="1" s="1"/>
  <c r="S1311" i="1" s="1"/>
  <c r="S1312" i="1" s="1"/>
  <c r="S1313" i="1" s="1"/>
  <c r="S1314" i="1" s="1"/>
  <c r="S1315" i="1" s="1"/>
  <c r="S1316" i="1" s="1"/>
  <c r="S1317" i="1" s="1"/>
  <c r="S1318" i="1" s="1"/>
  <c r="S1319" i="1" s="1"/>
  <c r="S1320" i="1" s="1"/>
  <c r="S1321" i="1" s="1"/>
  <c r="S1322" i="1" s="1"/>
  <c r="S1323" i="1" s="1"/>
  <c r="S1324" i="1" s="1"/>
  <c r="S1325" i="1" s="1"/>
  <c r="S1326" i="1" s="1"/>
  <c r="S1327" i="1" s="1"/>
  <c r="S1328" i="1" s="1"/>
  <c r="S1329" i="1" s="1"/>
  <c r="S1330" i="1" s="1"/>
  <c r="S1331" i="1" s="1"/>
  <c r="S1332" i="1" s="1"/>
  <c r="S1333" i="1" s="1"/>
  <c r="S1334" i="1" s="1"/>
  <c r="S1335" i="1" s="1"/>
  <c r="S1336" i="1" s="1"/>
  <c r="S1337" i="1" s="1"/>
  <c r="S1338" i="1" s="1"/>
  <c r="S1339" i="1" s="1"/>
  <c r="S1340" i="1" s="1"/>
  <c r="S1341" i="1" s="1"/>
  <c r="S1342" i="1" s="1"/>
  <c r="S1343" i="1" s="1"/>
  <c r="S1344" i="1" s="1"/>
  <c r="S1345" i="1" s="1"/>
  <c r="S1346" i="1" s="1"/>
  <c r="S1347" i="1" s="1"/>
  <c r="S1348" i="1" s="1"/>
  <c r="S1349" i="1" s="1"/>
  <c r="S1350" i="1" s="1"/>
  <c r="S1351" i="1" s="1"/>
  <c r="S1352" i="1" s="1"/>
  <c r="S1353" i="1" s="1"/>
  <c r="S1354" i="1" s="1"/>
  <c r="S1355" i="1" s="1"/>
  <c r="S1356" i="1" s="1"/>
  <c r="S1357" i="1" s="1"/>
  <c r="S1358" i="1" s="1"/>
  <c r="S1359" i="1" s="1"/>
  <c r="S1360" i="1" s="1"/>
  <c r="S1361" i="1" s="1"/>
  <c r="S1362" i="1" s="1"/>
  <c r="S1363" i="1" s="1"/>
  <c r="S1364" i="1" s="1"/>
  <c r="S1365" i="1" s="1"/>
  <c r="S1366" i="1" s="1"/>
  <c r="S1367" i="1" s="1"/>
  <c r="S1368" i="1" s="1"/>
  <c r="S1369" i="1" s="1"/>
  <c r="S1370" i="1" s="1"/>
  <c r="S1371" i="1" s="1"/>
  <c r="S1372" i="1" s="1"/>
  <c r="S1373" i="1" s="1"/>
  <c r="S1374" i="1" s="1"/>
  <c r="S1375" i="1" s="1"/>
  <c r="S1376" i="1" s="1"/>
  <c r="S1377" i="1" s="1"/>
  <c r="S1378" i="1" s="1"/>
  <c r="S1379" i="1" s="1"/>
  <c r="S1380" i="1" s="1"/>
  <c r="S1381" i="1" s="1"/>
  <c r="S1382" i="1" s="1"/>
  <c r="S1383" i="1" s="1"/>
  <c r="S1384" i="1" s="1"/>
  <c r="S1385" i="1" s="1"/>
  <c r="S1386" i="1" s="1"/>
  <c r="S1387" i="1" s="1"/>
  <c r="S1388" i="1" s="1"/>
  <c r="S1389" i="1" s="1"/>
  <c r="S1390" i="1" s="1"/>
  <c r="S1391" i="1" s="1"/>
  <c r="S1392" i="1" s="1"/>
  <c r="S1393" i="1" s="1"/>
  <c r="S1394" i="1" s="1"/>
  <c r="S1395" i="1" s="1"/>
  <c r="S1396" i="1" s="1"/>
  <c r="S1397" i="1" s="1"/>
  <c r="S1398" i="1" s="1"/>
  <c r="S1399" i="1" s="1"/>
  <c r="S1400" i="1" s="1"/>
  <c r="S1401" i="1" s="1"/>
  <c r="S1402" i="1" s="1"/>
  <c r="S1403" i="1" s="1"/>
  <c r="S1404" i="1" s="1"/>
  <c r="S1405" i="1" s="1"/>
  <c r="S1406" i="1" s="1"/>
  <c r="S1407" i="1" s="1"/>
  <c r="S1408" i="1" s="1"/>
  <c r="S1409" i="1" s="1"/>
  <c r="S1410" i="1" s="1"/>
  <c r="S1411" i="1" s="1"/>
  <c r="S1412" i="1" s="1"/>
  <c r="S1413" i="1" s="1"/>
  <c r="S1414" i="1" s="1"/>
  <c r="S1415" i="1" s="1"/>
  <c r="S1416" i="1" s="1"/>
  <c r="S1417" i="1" s="1"/>
  <c r="S1418" i="1" s="1"/>
  <c r="S1419" i="1" s="1"/>
  <c r="S1420" i="1" s="1"/>
  <c r="S1421" i="1" s="1"/>
  <c r="S1422" i="1" s="1"/>
  <c r="S1423" i="1" s="1"/>
  <c r="S1424" i="1" s="1"/>
  <c r="S1425" i="1" s="1"/>
  <c r="S1426" i="1" s="1"/>
  <c r="S1427" i="1" s="1"/>
  <c r="S1428" i="1" s="1"/>
  <c r="S1429" i="1" s="1"/>
  <c r="S1430" i="1" s="1"/>
  <c r="S1431" i="1" s="1"/>
  <c r="S1432" i="1" s="1"/>
  <c r="S1433" i="1" s="1"/>
  <c r="S1434" i="1" s="1"/>
  <c r="S1435" i="1" s="1"/>
  <c r="S1436" i="1" s="1"/>
  <c r="S1437" i="1" s="1"/>
  <c r="S1438" i="1" s="1"/>
  <c r="S1439" i="1" s="1"/>
  <c r="S1440" i="1" s="1"/>
  <c r="S1441" i="1" s="1"/>
  <c r="S1442" i="1" s="1"/>
  <c r="S1443" i="1" s="1"/>
  <c r="S1444" i="1" s="1"/>
  <c r="S1445" i="1" s="1"/>
  <c r="S1446" i="1" s="1"/>
  <c r="S1447" i="1" s="1"/>
  <c r="S1448" i="1" s="1"/>
  <c r="S1449" i="1" s="1"/>
  <c r="S1450" i="1" s="1"/>
  <c r="S1451" i="1" s="1"/>
  <c r="S1452" i="1" s="1"/>
  <c r="S1453" i="1" s="1"/>
  <c r="S1454" i="1" s="1"/>
  <c r="S1455" i="1" s="1"/>
  <c r="S1456" i="1" s="1"/>
  <c r="S1457" i="1" s="1"/>
  <c r="S1458" i="1" s="1"/>
  <c r="S1459" i="1" s="1"/>
  <c r="S1460" i="1" s="1"/>
  <c r="S1461" i="1" s="1"/>
  <c r="S1462" i="1" s="1"/>
  <c r="S1463" i="1" s="1"/>
  <c r="S1464" i="1" s="1"/>
  <c r="S1465" i="1" s="1"/>
  <c r="S1466" i="1" s="1"/>
  <c r="S1467" i="1" s="1"/>
  <c r="S1468" i="1" s="1"/>
  <c r="S1469" i="1" s="1"/>
  <c r="S1470" i="1" s="1"/>
  <c r="S1471" i="1" s="1"/>
  <c r="S1472" i="1" s="1"/>
  <c r="S1473" i="1" s="1"/>
  <c r="S1474" i="1" s="1"/>
  <c r="S1475" i="1" s="1"/>
  <c r="S1476" i="1" s="1"/>
  <c r="S1477" i="1" s="1"/>
  <c r="S1478" i="1" s="1"/>
  <c r="S1479" i="1" s="1"/>
  <c r="S1480" i="1" s="1"/>
  <c r="S1481" i="1" s="1"/>
  <c r="S1482" i="1" s="1"/>
  <c r="S1483" i="1" s="1"/>
  <c r="S1484" i="1" s="1"/>
  <c r="S1485" i="1" s="1"/>
  <c r="S1486" i="1" s="1"/>
  <c r="S1487" i="1" s="1"/>
  <c r="S1488" i="1" s="1"/>
  <c r="S1489" i="1" s="1"/>
  <c r="S1490" i="1" s="1"/>
  <c r="S1491" i="1" s="1"/>
  <c r="S1492" i="1" s="1"/>
  <c r="S1493" i="1" s="1"/>
  <c r="S1494" i="1" s="1"/>
  <c r="S1495" i="1" s="1"/>
  <c r="S1496" i="1" s="1"/>
  <c r="S1497" i="1" s="1"/>
  <c r="S1498" i="1" s="1"/>
  <c r="S1499" i="1" s="1"/>
  <c r="S1500" i="1" s="1"/>
  <c r="S1501" i="1" s="1"/>
  <c r="S1502" i="1" s="1"/>
  <c r="S1503" i="1" s="1"/>
  <c r="S1504" i="1" s="1"/>
  <c r="S1505" i="1" s="1"/>
  <c r="S1506" i="1" s="1"/>
  <c r="S1507" i="1" s="1"/>
  <c r="S1508" i="1" s="1"/>
  <c r="S1509" i="1" s="1"/>
  <c r="S1510" i="1" s="1"/>
  <c r="S1511" i="1" s="1"/>
  <c r="S1512" i="1" s="1"/>
  <c r="S1513" i="1" s="1"/>
  <c r="S1514" i="1" s="1"/>
  <c r="S1515" i="1" s="1"/>
  <c r="S1516" i="1" s="1"/>
  <c r="S1517" i="1" s="1"/>
  <c r="S1518" i="1" s="1"/>
  <c r="S1519" i="1" s="1"/>
  <c r="S1520" i="1" s="1"/>
  <c r="S1521" i="1" s="1"/>
  <c r="S1522" i="1" s="1"/>
  <c r="S1523" i="1" s="1"/>
  <c r="S1524" i="1" s="1"/>
  <c r="S1525" i="1" s="1"/>
  <c r="S1526" i="1" s="1"/>
  <c r="S1527" i="1" s="1"/>
  <c r="S1528" i="1" s="1"/>
  <c r="S1529" i="1" s="1"/>
  <c r="S1530" i="1" s="1"/>
  <c r="S1531" i="1" s="1"/>
  <c r="S1532" i="1" s="1"/>
  <c r="S1533" i="1" s="1"/>
  <c r="S1534" i="1" s="1"/>
  <c r="S1535" i="1" s="1"/>
  <c r="S1536" i="1" s="1"/>
  <c r="S1537" i="1" s="1"/>
  <c r="S1538" i="1" s="1"/>
  <c r="S1539" i="1" s="1"/>
  <c r="S1540" i="1" s="1"/>
  <c r="S1541" i="1" s="1"/>
  <c r="S1542" i="1" s="1"/>
  <c r="S1543" i="1" s="1"/>
  <c r="S1544" i="1" s="1"/>
  <c r="S1545" i="1" s="1"/>
  <c r="S1546" i="1" s="1"/>
  <c r="S1547" i="1" s="1"/>
  <c r="S1548" i="1" s="1"/>
  <c r="S1549" i="1" s="1"/>
  <c r="S1550" i="1" s="1"/>
  <c r="S1551" i="1" s="1"/>
  <c r="S1552" i="1" s="1"/>
  <c r="S1553" i="1" s="1"/>
  <c r="S1554" i="1" s="1"/>
  <c r="S1555" i="1" s="1"/>
  <c r="S1556" i="1" s="1"/>
  <c r="S1557" i="1" s="1"/>
  <c r="S1558" i="1" s="1"/>
  <c r="S1559" i="1" s="1"/>
  <c r="S1560" i="1" s="1"/>
  <c r="S1561" i="1" s="1"/>
  <c r="S1562" i="1" s="1"/>
  <c r="S1563" i="1" s="1"/>
  <c r="S1564" i="1" s="1"/>
  <c r="S1565" i="1" s="1"/>
  <c r="S1566" i="1" s="1"/>
  <c r="S1567" i="1" s="1"/>
  <c r="S1568" i="1" s="1"/>
  <c r="S1569" i="1" s="1"/>
  <c r="S1570" i="1" s="1"/>
  <c r="S1571" i="1" s="1"/>
  <c r="S1572" i="1" s="1"/>
  <c r="S1573" i="1" s="1"/>
  <c r="S1574" i="1" s="1"/>
  <c r="S1575" i="1" s="1"/>
  <c r="S1576" i="1" s="1"/>
  <c r="S1577" i="1" s="1"/>
  <c r="S1578" i="1" s="1"/>
  <c r="S1579" i="1" s="1"/>
  <c r="S1580" i="1" s="1"/>
  <c r="S1581" i="1" s="1"/>
  <c r="S1582" i="1" s="1"/>
  <c r="S1583" i="1" s="1"/>
  <c r="S1584" i="1" s="1"/>
  <c r="S1585" i="1" s="1"/>
  <c r="S1586" i="1" s="1"/>
  <c r="S1587" i="1" s="1"/>
  <c r="S1588" i="1" s="1"/>
  <c r="S1589" i="1" s="1"/>
  <c r="S1590" i="1" s="1"/>
  <c r="S1591" i="1" s="1"/>
  <c r="S1592" i="1" s="1"/>
  <c r="S1593" i="1" s="1"/>
  <c r="S1594" i="1" s="1"/>
  <c r="S1595" i="1" s="1"/>
  <c r="S1596" i="1" s="1"/>
  <c r="S1597" i="1" s="1"/>
  <c r="S1598" i="1" s="1"/>
  <c r="S1599" i="1" s="1"/>
  <c r="S1600" i="1" s="1"/>
  <c r="S1601" i="1" s="1"/>
  <c r="S1602" i="1" s="1"/>
  <c r="S1603" i="1" s="1"/>
  <c r="S1604" i="1" s="1"/>
  <c r="S1605" i="1" s="1"/>
  <c r="S1606" i="1" s="1"/>
  <c r="S1607" i="1" s="1"/>
  <c r="S1608" i="1" s="1"/>
  <c r="S1609" i="1" s="1"/>
  <c r="S1610" i="1" s="1"/>
  <c r="S1611" i="1" s="1"/>
  <c r="S1612" i="1" s="1"/>
  <c r="S1613" i="1" s="1"/>
  <c r="S1614" i="1" s="1"/>
  <c r="S1615" i="1" s="1"/>
  <c r="S1616" i="1" s="1"/>
  <c r="S1617" i="1" s="1"/>
  <c r="S1618" i="1" s="1"/>
  <c r="S1619" i="1" s="1"/>
  <c r="S1620" i="1" s="1"/>
  <c r="S1621" i="1" s="1"/>
  <c r="S1622" i="1" s="1"/>
  <c r="S1623" i="1" s="1"/>
  <c r="S1624" i="1" s="1"/>
  <c r="S1625" i="1" s="1"/>
  <c r="S1626" i="1" s="1"/>
  <c r="S1627" i="1" s="1"/>
  <c r="S1628" i="1" s="1"/>
  <c r="S1629" i="1" s="1"/>
  <c r="S1630" i="1" s="1"/>
  <c r="S1631" i="1" s="1"/>
  <c r="S1632" i="1" s="1"/>
  <c r="S1633" i="1" s="1"/>
  <c r="S1634" i="1" s="1"/>
  <c r="S1635" i="1" s="1"/>
  <c r="S1636" i="1" s="1"/>
  <c r="S1637" i="1" s="1"/>
  <c r="S1638" i="1" s="1"/>
  <c r="S1639" i="1" s="1"/>
  <c r="S1640" i="1" s="1"/>
  <c r="S1641" i="1" s="1"/>
  <c r="S1642" i="1" s="1"/>
  <c r="S1643" i="1" s="1"/>
  <c r="S1644" i="1" s="1"/>
  <c r="S1645" i="1" s="1"/>
  <c r="S1646" i="1" s="1"/>
  <c r="S1647" i="1" s="1"/>
  <c r="S1648" i="1" s="1"/>
  <c r="S1649" i="1" s="1"/>
  <c r="S1650" i="1" s="1"/>
  <c r="S1651" i="1" s="1"/>
  <c r="S1652" i="1" s="1"/>
  <c r="S1653" i="1" s="1"/>
  <c r="S1654" i="1" s="1"/>
  <c r="S1655" i="1" s="1"/>
  <c r="S1656" i="1" s="1"/>
  <c r="S1657" i="1" s="1"/>
  <c r="S1658" i="1" s="1"/>
  <c r="S1659" i="1" s="1"/>
  <c r="S1660" i="1" s="1"/>
  <c r="S1661" i="1" s="1"/>
  <c r="S1662" i="1" s="1"/>
  <c r="S1663" i="1" s="1"/>
  <c r="S1664" i="1" s="1"/>
  <c r="S1665" i="1" s="1"/>
  <c r="S1666" i="1" s="1"/>
  <c r="S1667" i="1" s="1"/>
  <c r="S1668" i="1" s="1"/>
  <c r="S1669" i="1" s="1"/>
  <c r="S1670" i="1" s="1"/>
  <c r="S1671" i="1" s="1"/>
  <c r="S1672" i="1" s="1"/>
  <c r="S1673" i="1" s="1"/>
  <c r="S1674" i="1" s="1"/>
  <c r="S1675" i="1" s="1"/>
  <c r="S1676" i="1" s="1"/>
  <c r="S1677" i="1" s="1"/>
  <c r="S1678" i="1" s="1"/>
  <c r="S1679" i="1" s="1"/>
  <c r="S1680" i="1" s="1"/>
  <c r="S1681" i="1" s="1"/>
  <c r="S1682" i="1" s="1"/>
  <c r="S1683" i="1" s="1"/>
  <c r="S1684" i="1" s="1"/>
  <c r="S1685" i="1" s="1"/>
  <c r="S1686" i="1" s="1"/>
  <c r="S1687" i="1" s="1"/>
  <c r="S1688" i="1" s="1"/>
  <c r="S1689" i="1" s="1"/>
  <c r="S1690" i="1" s="1"/>
  <c r="S1691" i="1" s="1"/>
  <c r="S1692" i="1" s="1"/>
  <c r="S1693" i="1" s="1"/>
  <c r="S1694" i="1" s="1"/>
  <c r="S1695" i="1" s="1"/>
  <c r="S1696" i="1" s="1"/>
  <c r="S1697" i="1" s="1"/>
  <c r="S1698" i="1" s="1"/>
  <c r="S1699" i="1" s="1"/>
  <c r="S1700" i="1" s="1"/>
  <c r="S1701" i="1" s="1"/>
  <c r="S1702" i="1" s="1"/>
  <c r="S1703" i="1" s="1"/>
  <c r="S1704" i="1" s="1"/>
  <c r="S1705" i="1" s="1"/>
  <c r="S1706" i="1" s="1"/>
  <c r="S1707" i="1" s="1"/>
  <c r="S1708" i="1" s="1"/>
  <c r="S1709" i="1" s="1"/>
  <c r="S1710" i="1" s="1"/>
  <c r="S1711" i="1" s="1"/>
  <c r="S1712" i="1" s="1"/>
  <c r="S1713" i="1" s="1"/>
  <c r="S1714" i="1" s="1"/>
  <c r="S1715" i="1" s="1"/>
  <c r="S1716" i="1" s="1"/>
  <c r="S1717" i="1" s="1"/>
  <c r="S1718" i="1" s="1"/>
  <c r="S1719" i="1" s="1"/>
  <c r="S1720" i="1" s="1"/>
  <c r="S1721" i="1" s="1"/>
  <c r="S1722" i="1" s="1"/>
  <c r="S1723" i="1" s="1"/>
  <c r="S1724" i="1" s="1"/>
  <c r="S1725" i="1" s="1"/>
  <c r="S1726" i="1" s="1"/>
  <c r="S1727" i="1" s="1"/>
  <c r="S1728" i="1" s="1"/>
  <c r="S1729" i="1" s="1"/>
  <c r="S1730" i="1" s="1"/>
  <c r="S1731" i="1" s="1"/>
  <c r="S1732" i="1" s="1"/>
  <c r="S1733" i="1" s="1"/>
  <c r="S1734" i="1" s="1"/>
  <c r="S1735" i="1" s="1"/>
  <c r="S1736" i="1" s="1"/>
  <c r="S1737" i="1" s="1"/>
  <c r="S1738" i="1" s="1"/>
  <c r="S1739" i="1" s="1"/>
  <c r="S1740" i="1" s="1"/>
  <c r="S1741" i="1" s="1"/>
  <c r="S1742" i="1" s="1"/>
  <c r="S1743" i="1" s="1"/>
  <c r="S1744" i="1" s="1"/>
  <c r="S1745" i="1" s="1"/>
  <c r="S1746" i="1" s="1"/>
  <c r="S1747" i="1" s="1"/>
  <c r="S1748" i="1" s="1"/>
  <c r="S1749" i="1" s="1"/>
  <c r="S1750" i="1" s="1"/>
  <c r="S1751" i="1" s="1"/>
  <c r="S1752" i="1" s="1"/>
  <c r="S1753" i="1" s="1"/>
  <c r="S1754" i="1" s="1"/>
  <c r="S1755" i="1" s="1"/>
  <c r="S1756" i="1" s="1"/>
  <c r="S1757" i="1" s="1"/>
  <c r="S1758" i="1" s="1"/>
  <c r="S1759" i="1" s="1"/>
  <c r="S1760" i="1" s="1"/>
  <c r="S1761" i="1" s="1"/>
  <c r="S1762" i="1" s="1"/>
  <c r="S1763" i="1" s="1"/>
  <c r="S1764" i="1" s="1"/>
  <c r="S1765" i="1" s="1"/>
  <c r="S1766" i="1" s="1"/>
  <c r="S1767" i="1" s="1"/>
  <c r="S1768" i="1" s="1"/>
  <c r="S1769" i="1" s="1"/>
  <c r="S1770" i="1" s="1"/>
  <c r="S1771" i="1" s="1"/>
  <c r="S1772" i="1" s="1"/>
  <c r="S1773" i="1" s="1"/>
  <c r="S1774" i="1" s="1"/>
  <c r="S1775" i="1" s="1"/>
  <c r="S1776" i="1" s="1"/>
  <c r="S1777" i="1" s="1"/>
  <c r="S1778" i="1" s="1"/>
  <c r="S1779" i="1" s="1"/>
  <c r="S1780" i="1" s="1"/>
  <c r="S1781" i="1" s="1"/>
  <c r="S1782" i="1" s="1"/>
  <c r="S1783" i="1" s="1"/>
  <c r="S1784" i="1" s="1"/>
  <c r="S1785" i="1" s="1"/>
  <c r="S1786" i="1" s="1"/>
  <c r="S1787" i="1" s="1"/>
  <c r="S1788" i="1" s="1"/>
  <c r="S1789" i="1" s="1"/>
  <c r="S1790" i="1" s="1"/>
  <c r="S1791" i="1" s="1"/>
  <c r="S1792" i="1" s="1"/>
  <c r="S1793" i="1" s="1"/>
  <c r="S1794" i="1" s="1"/>
  <c r="S1795" i="1" s="1"/>
  <c r="S1796" i="1" s="1"/>
  <c r="S1797" i="1" s="1"/>
  <c r="S1798" i="1" s="1"/>
  <c r="S1799" i="1" s="1"/>
  <c r="S1800" i="1" s="1"/>
  <c r="S1801" i="1" s="1"/>
  <c r="S1802" i="1" s="1"/>
  <c r="S1803" i="1" s="1"/>
  <c r="S1804" i="1" s="1"/>
  <c r="S1805" i="1" s="1"/>
  <c r="S1806" i="1" s="1"/>
  <c r="S1807" i="1" s="1"/>
  <c r="S1808" i="1" s="1"/>
  <c r="S1809" i="1" s="1"/>
  <c r="S1810" i="1" s="1"/>
  <c r="S1811" i="1" s="1"/>
  <c r="S1812" i="1" s="1"/>
  <c r="S1813" i="1" s="1"/>
  <c r="S1814" i="1" s="1"/>
  <c r="S1815" i="1" s="1"/>
  <c r="S1816" i="1" s="1"/>
  <c r="S1817" i="1" s="1"/>
  <c r="S1818" i="1" s="1"/>
  <c r="S1819" i="1" s="1"/>
  <c r="S1820" i="1" s="1"/>
  <c r="S1821" i="1" s="1"/>
  <c r="S1822" i="1" s="1"/>
  <c r="S1823" i="1" s="1"/>
  <c r="S1824" i="1" s="1"/>
  <c r="S1825" i="1" s="1"/>
  <c r="S1826" i="1" s="1"/>
  <c r="S1827" i="1" s="1"/>
  <c r="S1828" i="1" s="1"/>
  <c r="S1829" i="1" s="1"/>
  <c r="S1830" i="1" s="1"/>
  <c r="S1831" i="1" s="1"/>
  <c r="S1832" i="1" s="1"/>
  <c r="S1833" i="1" s="1"/>
  <c r="S1834" i="1" s="1"/>
  <c r="S1835" i="1" s="1"/>
  <c r="S1836" i="1" s="1"/>
  <c r="S1837" i="1" s="1"/>
  <c r="S1838" i="1" s="1"/>
  <c r="S1839" i="1" s="1"/>
  <c r="S1840" i="1" s="1"/>
  <c r="S1841" i="1" s="1"/>
  <c r="S1842" i="1" s="1"/>
  <c r="S1843" i="1" s="1"/>
  <c r="S1844" i="1" s="1"/>
  <c r="S1845" i="1" s="1"/>
  <c r="S1846" i="1" s="1"/>
  <c r="S1847" i="1" s="1"/>
  <c r="S1848" i="1" s="1"/>
  <c r="S1849" i="1" s="1"/>
  <c r="S1850" i="1" s="1"/>
  <c r="S1851" i="1" s="1"/>
  <c r="S1852" i="1" s="1"/>
  <c r="S1853" i="1" s="1"/>
  <c r="S1854" i="1" s="1"/>
  <c r="S1855" i="1" s="1"/>
  <c r="S1856" i="1" s="1"/>
  <c r="S1857" i="1" s="1"/>
  <c r="S1858" i="1" s="1"/>
  <c r="S1859" i="1" s="1"/>
  <c r="S1860" i="1" s="1"/>
  <c r="S1861" i="1" s="1"/>
  <c r="S1862" i="1" s="1"/>
  <c r="S1863" i="1" s="1"/>
  <c r="S1864" i="1" s="1"/>
  <c r="S1865" i="1" s="1"/>
  <c r="S1866" i="1" s="1"/>
  <c r="S1867" i="1" s="1"/>
  <c r="S1868" i="1" s="1"/>
  <c r="S1869" i="1" s="1"/>
  <c r="S1870" i="1" s="1"/>
  <c r="S1871" i="1" s="1"/>
  <c r="S1872" i="1" s="1"/>
  <c r="S1873" i="1" s="1"/>
  <c r="S1874" i="1" s="1"/>
  <c r="S1875" i="1" s="1"/>
  <c r="S1876" i="1" s="1"/>
  <c r="S1877" i="1" s="1"/>
  <c r="S1878" i="1" s="1"/>
  <c r="S1879" i="1" s="1"/>
  <c r="S1880" i="1" s="1"/>
  <c r="S1881" i="1" s="1"/>
  <c r="S1882" i="1" s="1"/>
  <c r="S1883" i="1" s="1"/>
  <c r="S1884" i="1" s="1"/>
  <c r="S1885" i="1" s="1"/>
  <c r="S1886" i="1" s="1"/>
  <c r="S1887" i="1" s="1"/>
  <c r="S1888" i="1" s="1"/>
  <c r="S1889" i="1" s="1"/>
  <c r="S1890" i="1" s="1"/>
  <c r="S1891" i="1" s="1"/>
  <c r="S1892" i="1" s="1"/>
  <c r="S1893" i="1" s="1"/>
  <c r="S1894" i="1" s="1"/>
  <c r="S1895" i="1" s="1"/>
  <c r="S1896" i="1" s="1"/>
  <c r="S1897" i="1" s="1"/>
  <c r="S1898" i="1" s="1"/>
  <c r="S1899" i="1" s="1"/>
  <c r="S1900" i="1" s="1"/>
  <c r="S1901" i="1" s="1"/>
  <c r="S1902" i="1" s="1"/>
  <c r="S1903" i="1" s="1"/>
  <c r="S1904" i="1" s="1"/>
  <c r="S1905" i="1" s="1"/>
  <c r="S1906" i="1" s="1"/>
  <c r="U8" i="1"/>
  <c r="AC7" i="1"/>
  <c r="V8" i="1"/>
  <c r="AD7" i="1"/>
  <c r="Z17" i="1"/>
  <c r="T8" i="1"/>
  <c r="T9" i="1" s="1"/>
  <c r="T10" i="1" s="1"/>
  <c r="T11" i="1" s="1"/>
  <c r="T12" i="1" s="1"/>
  <c r="T13" i="1" s="1"/>
  <c r="T14" i="1" s="1"/>
  <c r="T15" i="1" s="1"/>
  <c r="T16" i="1" s="1"/>
  <c r="T17" i="1" s="1"/>
  <c r="T18" i="1" s="1"/>
  <c r="T19" i="1" s="1"/>
  <c r="T20" i="1" s="1"/>
  <c r="T21" i="1" s="1"/>
  <c r="T22" i="1" s="1"/>
  <c r="T23" i="1" s="1"/>
  <c r="T24" i="1" s="1"/>
  <c r="T25" i="1" s="1"/>
  <c r="T26" i="1" s="1"/>
  <c r="T27" i="1" s="1"/>
  <c r="T28" i="1" s="1"/>
  <c r="T29" i="1" s="1"/>
  <c r="T30" i="1" s="1"/>
  <c r="T31" i="1" s="1"/>
  <c r="T32" i="1" s="1"/>
  <c r="T33" i="1" s="1"/>
  <c r="T34" i="1" s="1"/>
  <c r="T35" i="1" s="1"/>
  <c r="T36" i="1" s="1"/>
  <c r="T37" i="1" s="1"/>
  <c r="T38" i="1" s="1"/>
  <c r="T39" i="1" s="1"/>
  <c r="T40" i="1" s="1"/>
  <c r="T41" i="1" s="1"/>
  <c r="T42" i="1" s="1"/>
  <c r="T43" i="1" s="1"/>
  <c r="T44" i="1" s="1"/>
  <c r="T45" i="1" s="1"/>
  <c r="T46" i="1" s="1"/>
  <c r="T47" i="1" s="1"/>
  <c r="T48" i="1" s="1"/>
  <c r="T49" i="1" s="1"/>
  <c r="T50" i="1" s="1"/>
  <c r="T51" i="1" s="1"/>
  <c r="T52" i="1" s="1"/>
  <c r="T53" i="1" s="1"/>
  <c r="T54" i="1" s="1"/>
  <c r="T55" i="1" s="1"/>
  <c r="T56" i="1" s="1"/>
  <c r="T57" i="1" s="1"/>
  <c r="T58" i="1" s="1"/>
  <c r="T59" i="1" s="1"/>
  <c r="T60" i="1" s="1"/>
  <c r="T61" i="1" s="1"/>
  <c r="T62" i="1" s="1"/>
  <c r="T63" i="1" s="1"/>
  <c r="T64" i="1" s="1"/>
  <c r="T65" i="1" s="1"/>
  <c r="T66" i="1" s="1"/>
  <c r="T67" i="1" s="1"/>
  <c r="T68" i="1" s="1"/>
  <c r="T69" i="1" s="1"/>
  <c r="T70" i="1" s="1"/>
  <c r="T71" i="1" s="1"/>
  <c r="T72" i="1" s="1"/>
  <c r="T73" i="1" s="1"/>
  <c r="T74" i="1" s="1"/>
  <c r="T75" i="1" s="1"/>
  <c r="T76" i="1" s="1"/>
  <c r="T77" i="1" s="1"/>
  <c r="T78" i="1" s="1"/>
  <c r="T79" i="1" s="1"/>
  <c r="T80" i="1" s="1"/>
  <c r="T81" i="1" s="1"/>
  <c r="T82" i="1" s="1"/>
  <c r="T83" i="1" s="1"/>
  <c r="T84" i="1" s="1"/>
  <c r="T85" i="1" s="1"/>
  <c r="T86" i="1" s="1"/>
  <c r="T87" i="1" s="1"/>
  <c r="T88" i="1" s="1"/>
  <c r="T89" i="1" s="1"/>
  <c r="T90" i="1" s="1"/>
  <c r="T91" i="1" s="1"/>
  <c r="T92" i="1" s="1"/>
  <c r="T93" i="1" s="1"/>
  <c r="T94" i="1" s="1"/>
  <c r="T95" i="1" s="1"/>
  <c r="T96" i="1" s="1"/>
  <c r="T97" i="1" s="1"/>
  <c r="T98" i="1" s="1"/>
  <c r="T99" i="1" s="1"/>
  <c r="T100" i="1" s="1"/>
  <c r="T101" i="1" s="1"/>
  <c r="T102" i="1" s="1"/>
  <c r="T103" i="1" s="1"/>
  <c r="T104" i="1" s="1"/>
  <c r="T105" i="1" s="1"/>
  <c r="T106" i="1" s="1"/>
  <c r="T107" i="1" s="1"/>
  <c r="T108" i="1" s="1"/>
  <c r="T109" i="1" s="1"/>
  <c r="T110" i="1" s="1"/>
  <c r="T111" i="1" s="1"/>
  <c r="T112" i="1" s="1"/>
  <c r="T113" i="1" s="1"/>
  <c r="T114" i="1" s="1"/>
  <c r="T115" i="1" s="1"/>
  <c r="T116" i="1" s="1"/>
  <c r="T117" i="1" s="1"/>
  <c r="T118" i="1" s="1"/>
  <c r="T119" i="1" s="1"/>
  <c r="T120" i="1" s="1"/>
  <c r="T121" i="1" s="1"/>
  <c r="T122" i="1" s="1"/>
  <c r="T123" i="1" s="1"/>
  <c r="T124" i="1" s="1"/>
  <c r="T125" i="1" s="1"/>
  <c r="T126" i="1" s="1"/>
  <c r="T127" i="1" s="1"/>
  <c r="T128" i="1" s="1"/>
  <c r="T129" i="1" s="1"/>
  <c r="T130" i="1" s="1"/>
  <c r="T131" i="1" s="1"/>
  <c r="T132" i="1" s="1"/>
  <c r="T133" i="1" s="1"/>
  <c r="T134" i="1" s="1"/>
  <c r="T135" i="1" s="1"/>
  <c r="T136" i="1" s="1"/>
  <c r="T137" i="1" s="1"/>
  <c r="T138" i="1" s="1"/>
  <c r="T139" i="1" s="1"/>
  <c r="T140" i="1" s="1"/>
  <c r="T141" i="1" s="1"/>
  <c r="T142" i="1" s="1"/>
  <c r="T143" i="1" s="1"/>
  <c r="T144" i="1" s="1"/>
  <c r="T145" i="1" s="1"/>
  <c r="T146" i="1" s="1"/>
  <c r="T147" i="1" s="1"/>
  <c r="T148" i="1" s="1"/>
  <c r="T149" i="1" s="1"/>
  <c r="T150" i="1" s="1"/>
  <c r="T151" i="1" s="1"/>
  <c r="T152" i="1" s="1"/>
  <c r="T153" i="1" s="1"/>
  <c r="T154" i="1" s="1"/>
  <c r="T155" i="1" s="1"/>
  <c r="T156" i="1" s="1"/>
  <c r="T157" i="1" s="1"/>
  <c r="T158" i="1" s="1"/>
  <c r="T159" i="1" s="1"/>
  <c r="T160" i="1" s="1"/>
  <c r="T161" i="1" s="1"/>
  <c r="T162" i="1" s="1"/>
  <c r="T163" i="1" s="1"/>
  <c r="T164" i="1" s="1"/>
  <c r="T165" i="1" s="1"/>
  <c r="T166" i="1" s="1"/>
  <c r="T167" i="1" s="1"/>
  <c r="T168" i="1" s="1"/>
  <c r="T169" i="1" s="1"/>
  <c r="T170" i="1" s="1"/>
  <c r="T171" i="1" s="1"/>
  <c r="T172" i="1" s="1"/>
  <c r="T173" i="1" s="1"/>
  <c r="T174" i="1" s="1"/>
  <c r="T175" i="1" s="1"/>
  <c r="T176" i="1" s="1"/>
  <c r="T177" i="1" s="1"/>
  <c r="T178" i="1" s="1"/>
  <c r="T179" i="1" s="1"/>
  <c r="T180" i="1" s="1"/>
  <c r="T181" i="1" s="1"/>
  <c r="T182" i="1" s="1"/>
  <c r="T183" i="1" s="1"/>
  <c r="T184" i="1" s="1"/>
  <c r="T185" i="1" s="1"/>
  <c r="T186" i="1" s="1"/>
  <c r="T187" i="1" s="1"/>
  <c r="T188" i="1" s="1"/>
  <c r="T189" i="1" s="1"/>
  <c r="T190" i="1" s="1"/>
  <c r="T191" i="1" s="1"/>
  <c r="T192" i="1" s="1"/>
  <c r="T193" i="1" s="1"/>
  <c r="T194" i="1" s="1"/>
  <c r="T195" i="1" s="1"/>
  <c r="T196" i="1" s="1"/>
  <c r="T197" i="1" s="1"/>
  <c r="T198" i="1" s="1"/>
  <c r="T199" i="1" s="1"/>
  <c r="T200" i="1" s="1"/>
  <c r="T201" i="1" s="1"/>
  <c r="T202" i="1" s="1"/>
  <c r="T203" i="1" s="1"/>
  <c r="T204" i="1" s="1"/>
  <c r="T205" i="1" s="1"/>
  <c r="T206" i="1" s="1"/>
  <c r="T207" i="1" s="1"/>
  <c r="T208" i="1" s="1"/>
  <c r="T209" i="1" s="1"/>
  <c r="T210" i="1" s="1"/>
  <c r="T211" i="1" s="1"/>
  <c r="T212" i="1" s="1"/>
  <c r="T213" i="1" s="1"/>
  <c r="T214" i="1" s="1"/>
  <c r="T215" i="1" s="1"/>
  <c r="T216" i="1" s="1"/>
  <c r="T217" i="1" s="1"/>
  <c r="T218" i="1" s="1"/>
  <c r="T219" i="1" s="1"/>
  <c r="T220" i="1" s="1"/>
  <c r="T221" i="1" s="1"/>
  <c r="T222" i="1" s="1"/>
  <c r="T223" i="1" s="1"/>
  <c r="T224" i="1" s="1"/>
  <c r="T225" i="1" s="1"/>
  <c r="T226" i="1" s="1"/>
  <c r="T227" i="1" s="1"/>
  <c r="T228" i="1" s="1"/>
  <c r="T229" i="1" s="1"/>
  <c r="T230" i="1" s="1"/>
  <c r="T231" i="1" s="1"/>
  <c r="T232" i="1" s="1"/>
  <c r="T233" i="1" s="1"/>
  <c r="T234" i="1" s="1"/>
  <c r="T235" i="1" s="1"/>
  <c r="T236" i="1" s="1"/>
  <c r="T237" i="1" s="1"/>
  <c r="T238" i="1" s="1"/>
  <c r="T239" i="1" s="1"/>
  <c r="T240" i="1" s="1"/>
  <c r="T241" i="1" s="1"/>
  <c r="T242" i="1" s="1"/>
  <c r="T243" i="1" s="1"/>
  <c r="T244" i="1" s="1"/>
  <c r="T245" i="1" s="1"/>
  <c r="T246" i="1" s="1"/>
  <c r="T247" i="1" s="1"/>
  <c r="T248" i="1" s="1"/>
  <c r="T249" i="1" s="1"/>
  <c r="T250" i="1" s="1"/>
  <c r="T251" i="1" s="1"/>
  <c r="T252" i="1" s="1"/>
  <c r="T253" i="1" s="1"/>
  <c r="T254" i="1" s="1"/>
  <c r="T255" i="1" s="1"/>
  <c r="T256" i="1" s="1"/>
  <c r="T257" i="1" s="1"/>
  <c r="T258" i="1" s="1"/>
  <c r="T259" i="1" s="1"/>
  <c r="T260" i="1" s="1"/>
  <c r="T261" i="1" s="1"/>
  <c r="T262" i="1" s="1"/>
  <c r="T263" i="1" s="1"/>
  <c r="T264" i="1" s="1"/>
  <c r="T265" i="1" s="1"/>
  <c r="T266" i="1" s="1"/>
  <c r="T267" i="1" s="1"/>
  <c r="T268" i="1" s="1"/>
  <c r="T269" i="1" s="1"/>
  <c r="T270" i="1" s="1"/>
  <c r="T271" i="1" s="1"/>
  <c r="T272" i="1" s="1"/>
  <c r="T273" i="1" s="1"/>
  <c r="T274" i="1" s="1"/>
  <c r="T275" i="1" s="1"/>
  <c r="T276" i="1" s="1"/>
  <c r="T277" i="1" s="1"/>
  <c r="T278" i="1" s="1"/>
  <c r="T279" i="1" s="1"/>
  <c r="T280" i="1" s="1"/>
  <c r="T281" i="1" s="1"/>
  <c r="T282" i="1" s="1"/>
  <c r="T283" i="1" s="1"/>
  <c r="T284" i="1" s="1"/>
  <c r="T285" i="1" s="1"/>
  <c r="T286" i="1" s="1"/>
  <c r="T287" i="1" s="1"/>
  <c r="T288" i="1" s="1"/>
  <c r="T289" i="1" s="1"/>
  <c r="T290" i="1" s="1"/>
  <c r="T291" i="1" s="1"/>
  <c r="T292" i="1" s="1"/>
  <c r="T293" i="1" s="1"/>
  <c r="T294" i="1" s="1"/>
  <c r="T295" i="1" s="1"/>
  <c r="T296" i="1" s="1"/>
  <c r="T297" i="1" s="1"/>
  <c r="T298" i="1" s="1"/>
  <c r="T299" i="1" s="1"/>
  <c r="T300" i="1" s="1"/>
  <c r="T301" i="1" s="1"/>
  <c r="T302" i="1" s="1"/>
  <c r="T303" i="1" s="1"/>
  <c r="T304" i="1" s="1"/>
  <c r="T305" i="1" s="1"/>
  <c r="T306" i="1" s="1"/>
  <c r="T307" i="1" s="1"/>
  <c r="T308" i="1" s="1"/>
  <c r="T309" i="1" s="1"/>
  <c r="T310" i="1" s="1"/>
  <c r="T311" i="1" s="1"/>
  <c r="T312" i="1" s="1"/>
  <c r="T313" i="1" s="1"/>
  <c r="T314" i="1" s="1"/>
  <c r="T315" i="1" s="1"/>
  <c r="T316" i="1" s="1"/>
  <c r="T317" i="1" s="1"/>
  <c r="T318" i="1" s="1"/>
  <c r="T319" i="1" s="1"/>
  <c r="T320" i="1" s="1"/>
  <c r="T321" i="1" s="1"/>
  <c r="T322" i="1" s="1"/>
  <c r="T323" i="1" s="1"/>
  <c r="T324" i="1" s="1"/>
  <c r="T325" i="1" s="1"/>
  <c r="T326" i="1" s="1"/>
  <c r="T327" i="1" s="1"/>
  <c r="T328" i="1" s="1"/>
  <c r="T329" i="1" s="1"/>
  <c r="T330" i="1" s="1"/>
  <c r="T331" i="1" s="1"/>
  <c r="T332" i="1" s="1"/>
  <c r="T333" i="1" s="1"/>
  <c r="T334" i="1" s="1"/>
  <c r="T335" i="1" s="1"/>
  <c r="T336" i="1" s="1"/>
  <c r="T337" i="1" s="1"/>
  <c r="T338" i="1" s="1"/>
  <c r="T339" i="1" s="1"/>
  <c r="T340" i="1" s="1"/>
  <c r="T341" i="1" s="1"/>
  <c r="T342" i="1" s="1"/>
  <c r="T343" i="1" s="1"/>
  <c r="T344" i="1" s="1"/>
  <c r="T345" i="1" s="1"/>
  <c r="T346" i="1" s="1"/>
  <c r="T347" i="1" s="1"/>
  <c r="T348" i="1" s="1"/>
  <c r="T349" i="1" s="1"/>
  <c r="T350" i="1" s="1"/>
  <c r="T351" i="1" s="1"/>
  <c r="T352" i="1" s="1"/>
  <c r="T353" i="1" s="1"/>
  <c r="T354" i="1" s="1"/>
  <c r="T355" i="1" s="1"/>
  <c r="T356" i="1" s="1"/>
  <c r="T357" i="1" s="1"/>
  <c r="T358" i="1" s="1"/>
  <c r="T359" i="1" s="1"/>
  <c r="T360" i="1" s="1"/>
  <c r="T361" i="1" s="1"/>
  <c r="T362" i="1" s="1"/>
  <c r="T363" i="1" s="1"/>
  <c r="T364" i="1" s="1"/>
  <c r="T365" i="1" s="1"/>
  <c r="T366" i="1" s="1"/>
  <c r="T367" i="1" s="1"/>
  <c r="T368" i="1" s="1"/>
  <c r="T369" i="1" s="1"/>
  <c r="T370" i="1" s="1"/>
  <c r="T371" i="1" s="1"/>
  <c r="T372" i="1" s="1"/>
  <c r="T373" i="1" s="1"/>
  <c r="T374" i="1" s="1"/>
  <c r="T375" i="1" s="1"/>
  <c r="T376" i="1" s="1"/>
  <c r="T377" i="1" s="1"/>
  <c r="T378" i="1" s="1"/>
  <c r="T379" i="1" s="1"/>
  <c r="T380" i="1" s="1"/>
  <c r="T381" i="1" s="1"/>
  <c r="T382" i="1" s="1"/>
  <c r="T383" i="1" s="1"/>
  <c r="T384" i="1" s="1"/>
  <c r="T385" i="1" s="1"/>
  <c r="T386" i="1" s="1"/>
  <c r="T387" i="1" s="1"/>
  <c r="T388" i="1" s="1"/>
  <c r="T389" i="1" s="1"/>
  <c r="T390" i="1" s="1"/>
  <c r="T391" i="1" s="1"/>
  <c r="T392" i="1" s="1"/>
  <c r="T393" i="1" s="1"/>
  <c r="T394" i="1" s="1"/>
  <c r="T395" i="1" s="1"/>
  <c r="T396" i="1" s="1"/>
  <c r="T397" i="1" s="1"/>
  <c r="T398" i="1" s="1"/>
  <c r="T399" i="1" s="1"/>
  <c r="T400" i="1" s="1"/>
  <c r="T401" i="1" s="1"/>
  <c r="T402" i="1" s="1"/>
  <c r="T403" i="1" s="1"/>
  <c r="T404" i="1" s="1"/>
  <c r="T405" i="1" s="1"/>
  <c r="T406" i="1" s="1"/>
  <c r="T407" i="1" s="1"/>
  <c r="T408" i="1" s="1"/>
  <c r="T409" i="1" s="1"/>
  <c r="T410" i="1" s="1"/>
  <c r="T411" i="1" s="1"/>
  <c r="T412" i="1" s="1"/>
  <c r="T413" i="1" s="1"/>
  <c r="T414" i="1" s="1"/>
  <c r="T415" i="1" s="1"/>
  <c r="T416" i="1" s="1"/>
  <c r="T417" i="1" s="1"/>
  <c r="T418" i="1" s="1"/>
  <c r="T419" i="1" s="1"/>
  <c r="T420" i="1" s="1"/>
  <c r="T421" i="1" s="1"/>
  <c r="T422" i="1" s="1"/>
  <c r="T423" i="1" s="1"/>
  <c r="T424" i="1" s="1"/>
  <c r="T425" i="1" s="1"/>
  <c r="T426" i="1" s="1"/>
  <c r="T427" i="1" s="1"/>
  <c r="T428" i="1" s="1"/>
  <c r="T429" i="1" s="1"/>
  <c r="T430" i="1" s="1"/>
  <c r="T431" i="1" s="1"/>
  <c r="T432" i="1" s="1"/>
  <c r="T433" i="1" s="1"/>
  <c r="T434" i="1" s="1"/>
  <c r="T435" i="1" s="1"/>
  <c r="T436" i="1" s="1"/>
  <c r="T437" i="1" s="1"/>
  <c r="T438" i="1" s="1"/>
  <c r="T439" i="1" s="1"/>
  <c r="T440" i="1" s="1"/>
  <c r="T441" i="1" s="1"/>
  <c r="T442" i="1" s="1"/>
  <c r="T443" i="1" s="1"/>
  <c r="T444" i="1" s="1"/>
  <c r="T445" i="1" s="1"/>
  <c r="T446" i="1" s="1"/>
  <c r="T447" i="1" s="1"/>
  <c r="T448" i="1" s="1"/>
  <c r="T449" i="1" s="1"/>
  <c r="T450" i="1" s="1"/>
  <c r="T451" i="1" s="1"/>
  <c r="T452" i="1" s="1"/>
  <c r="T453" i="1" s="1"/>
  <c r="T454" i="1" s="1"/>
  <c r="T455" i="1" s="1"/>
  <c r="T456" i="1" s="1"/>
  <c r="T457" i="1" s="1"/>
  <c r="T458" i="1" s="1"/>
  <c r="T459" i="1" s="1"/>
  <c r="T460" i="1" s="1"/>
  <c r="T461" i="1" s="1"/>
  <c r="T462" i="1" s="1"/>
  <c r="T463" i="1" s="1"/>
  <c r="T464" i="1" s="1"/>
  <c r="T465" i="1" s="1"/>
  <c r="T466" i="1" s="1"/>
  <c r="T467" i="1" s="1"/>
  <c r="T468" i="1" s="1"/>
  <c r="T469" i="1" s="1"/>
  <c r="T470" i="1" s="1"/>
  <c r="T471" i="1" s="1"/>
  <c r="T472" i="1" s="1"/>
  <c r="T473" i="1" s="1"/>
  <c r="T474" i="1" s="1"/>
  <c r="T475" i="1" s="1"/>
  <c r="T476" i="1" s="1"/>
  <c r="T477" i="1" s="1"/>
  <c r="T478" i="1" s="1"/>
  <c r="T479" i="1" s="1"/>
  <c r="T480" i="1" s="1"/>
  <c r="T481" i="1" s="1"/>
  <c r="T482" i="1" s="1"/>
  <c r="T483" i="1" s="1"/>
  <c r="T484" i="1" s="1"/>
  <c r="T485" i="1" s="1"/>
  <c r="T486" i="1" s="1"/>
  <c r="T487" i="1" s="1"/>
  <c r="T488" i="1" s="1"/>
  <c r="T489" i="1" s="1"/>
  <c r="T490" i="1" s="1"/>
  <c r="T491" i="1" s="1"/>
  <c r="T492" i="1" s="1"/>
  <c r="T493" i="1" s="1"/>
  <c r="T494" i="1" s="1"/>
  <c r="T495" i="1" s="1"/>
  <c r="T496" i="1" s="1"/>
  <c r="T497" i="1" s="1"/>
  <c r="T498" i="1" s="1"/>
  <c r="T499" i="1" s="1"/>
  <c r="T500" i="1" s="1"/>
  <c r="T501" i="1" s="1"/>
  <c r="T502" i="1" s="1"/>
  <c r="T503" i="1" s="1"/>
  <c r="T504" i="1" s="1"/>
  <c r="T505" i="1" s="1"/>
  <c r="T506" i="1" s="1"/>
  <c r="T507" i="1" s="1"/>
  <c r="T508" i="1" s="1"/>
  <c r="T509" i="1" s="1"/>
  <c r="T510" i="1" s="1"/>
  <c r="T511" i="1" s="1"/>
  <c r="T512" i="1" s="1"/>
  <c r="T513" i="1" s="1"/>
  <c r="T514" i="1" s="1"/>
  <c r="T515" i="1" s="1"/>
  <c r="T516" i="1" s="1"/>
  <c r="T517" i="1" s="1"/>
  <c r="T518" i="1" s="1"/>
  <c r="T519" i="1" s="1"/>
  <c r="T520" i="1" s="1"/>
  <c r="T521" i="1" s="1"/>
  <c r="T522" i="1" s="1"/>
  <c r="T523" i="1" s="1"/>
  <c r="T524" i="1" s="1"/>
  <c r="T525" i="1" s="1"/>
  <c r="T526" i="1" s="1"/>
  <c r="T527" i="1" s="1"/>
  <c r="T528" i="1" s="1"/>
  <c r="T529" i="1" s="1"/>
  <c r="T530" i="1" s="1"/>
  <c r="T531" i="1" s="1"/>
  <c r="T532" i="1" s="1"/>
  <c r="T533" i="1" s="1"/>
  <c r="T534" i="1" s="1"/>
  <c r="T535" i="1" s="1"/>
  <c r="T536" i="1" s="1"/>
  <c r="T537" i="1" s="1"/>
  <c r="T538" i="1" s="1"/>
  <c r="T539" i="1" s="1"/>
  <c r="T540" i="1" s="1"/>
  <c r="T541" i="1" s="1"/>
  <c r="T542" i="1" s="1"/>
  <c r="T543" i="1" s="1"/>
  <c r="T544" i="1" s="1"/>
  <c r="T545" i="1" s="1"/>
  <c r="T546" i="1" s="1"/>
  <c r="T547" i="1" s="1"/>
  <c r="T548" i="1" s="1"/>
  <c r="T549" i="1" s="1"/>
  <c r="T550" i="1" s="1"/>
  <c r="T551" i="1" s="1"/>
  <c r="T552" i="1" s="1"/>
  <c r="T553" i="1" s="1"/>
  <c r="T554" i="1" s="1"/>
  <c r="T555" i="1" s="1"/>
  <c r="T556" i="1" s="1"/>
  <c r="T557" i="1" s="1"/>
  <c r="T558" i="1" s="1"/>
  <c r="T559" i="1" s="1"/>
  <c r="T560" i="1" s="1"/>
  <c r="T561" i="1" s="1"/>
  <c r="T562" i="1" s="1"/>
  <c r="T563" i="1" s="1"/>
  <c r="T564" i="1" s="1"/>
  <c r="T565" i="1" s="1"/>
  <c r="T566" i="1" s="1"/>
  <c r="T567" i="1" s="1"/>
  <c r="T568" i="1" s="1"/>
  <c r="T569" i="1" s="1"/>
  <c r="T570" i="1" s="1"/>
  <c r="T571" i="1" s="1"/>
  <c r="T572" i="1" s="1"/>
  <c r="T573" i="1" s="1"/>
  <c r="T574" i="1" s="1"/>
  <c r="T575" i="1" s="1"/>
  <c r="T576" i="1" s="1"/>
  <c r="T577" i="1" s="1"/>
  <c r="T578" i="1" s="1"/>
  <c r="T579" i="1" s="1"/>
  <c r="T580" i="1" s="1"/>
  <c r="T581" i="1" s="1"/>
  <c r="T582" i="1" s="1"/>
  <c r="T583" i="1" s="1"/>
  <c r="T584" i="1" s="1"/>
  <c r="T585" i="1" s="1"/>
  <c r="T586" i="1" s="1"/>
  <c r="T587" i="1" s="1"/>
  <c r="T588" i="1" s="1"/>
  <c r="T589" i="1" s="1"/>
  <c r="T590" i="1" s="1"/>
  <c r="T591" i="1" s="1"/>
  <c r="T592" i="1" s="1"/>
  <c r="T593" i="1" s="1"/>
  <c r="T594" i="1" s="1"/>
  <c r="T595" i="1" s="1"/>
  <c r="T596" i="1" s="1"/>
  <c r="T597" i="1" s="1"/>
  <c r="T598" i="1" s="1"/>
  <c r="T599" i="1" s="1"/>
  <c r="T600" i="1" s="1"/>
  <c r="T601" i="1" s="1"/>
  <c r="T602" i="1" s="1"/>
  <c r="T603" i="1" s="1"/>
  <c r="T604" i="1" s="1"/>
  <c r="T605" i="1" s="1"/>
  <c r="T606" i="1" s="1"/>
  <c r="T607" i="1" s="1"/>
  <c r="T608" i="1" s="1"/>
  <c r="T609" i="1" s="1"/>
  <c r="T610" i="1" s="1"/>
  <c r="T611" i="1" s="1"/>
  <c r="T612" i="1" s="1"/>
  <c r="T613" i="1" s="1"/>
  <c r="T614" i="1" s="1"/>
  <c r="T615" i="1" s="1"/>
  <c r="T616" i="1" s="1"/>
  <c r="T617" i="1" s="1"/>
  <c r="T618" i="1" s="1"/>
  <c r="T619" i="1" s="1"/>
  <c r="T620" i="1" s="1"/>
  <c r="T621" i="1" s="1"/>
  <c r="T622" i="1" s="1"/>
  <c r="T623" i="1" s="1"/>
  <c r="T624" i="1" s="1"/>
  <c r="T625" i="1" s="1"/>
  <c r="T626" i="1" s="1"/>
  <c r="T627" i="1" s="1"/>
  <c r="T628" i="1" s="1"/>
  <c r="T629" i="1" s="1"/>
  <c r="T630" i="1" s="1"/>
  <c r="T631" i="1" s="1"/>
  <c r="T632" i="1" s="1"/>
  <c r="T633" i="1" s="1"/>
  <c r="T634" i="1" s="1"/>
  <c r="T635" i="1" s="1"/>
  <c r="T636" i="1" s="1"/>
  <c r="T637" i="1" s="1"/>
  <c r="T638" i="1" s="1"/>
  <c r="T639" i="1" s="1"/>
  <c r="T640" i="1" s="1"/>
  <c r="T641" i="1" s="1"/>
  <c r="T642" i="1" s="1"/>
  <c r="T643" i="1" s="1"/>
  <c r="T644" i="1" s="1"/>
  <c r="T645" i="1" s="1"/>
  <c r="T646" i="1" s="1"/>
  <c r="T647" i="1" s="1"/>
  <c r="T648" i="1" s="1"/>
  <c r="T649" i="1" s="1"/>
  <c r="T650" i="1" s="1"/>
  <c r="T651" i="1" s="1"/>
  <c r="T652" i="1" s="1"/>
  <c r="T653" i="1" s="1"/>
  <c r="T654" i="1" s="1"/>
  <c r="T655" i="1" s="1"/>
  <c r="T656" i="1" s="1"/>
  <c r="T657" i="1" s="1"/>
  <c r="T658" i="1" s="1"/>
  <c r="T659" i="1" s="1"/>
  <c r="T660" i="1" s="1"/>
  <c r="T661" i="1" s="1"/>
  <c r="T662" i="1" s="1"/>
  <c r="T663" i="1" s="1"/>
  <c r="T664" i="1" s="1"/>
  <c r="T665" i="1" s="1"/>
  <c r="T666" i="1" s="1"/>
  <c r="T667" i="1" s="1"/>
  <c r="T668" i="1" s="1"/>
  <c r="T669" i="1" s="1"/>
  <c r="T670" i="1" s="1"/>
  <c r="T671" i="1" s="1"/>
  <c r="T672" i="1" s="1"/>
  <c r="T673" i="1" s="1"/>
  <c r="T674" i="1" s="1"/>
  <c r="T675" i="1" s="1"/>
  <c r="T676" i="1" s="1"/>
  <c r="T677" i="1" s="1"/>
  <c r="T678" i="1" s="1"/>
  <c r="T679" i="1" s="1"/>
  <c r="T680" i="1" s="1"/>
  <c r="T681" i="1" s="1"/>
  <c r="T682" i="1" s="1"/>
  <c r="T683" i="1" s="1"/>
  <c r="T684" i="1" s="1"/>
  <c r="T685" i="1" s="1"/>
  <c r="T686" i="1" s="1"/>
  <c r="T687" i="1" s="1"/>
  <c r="T688" i="1" s="1"/>
  <c r="T689" i="1" s="1"/>
  <c r="T690" i="1" s="1"/>
  <c r="T691" i="1" s="1"/>
  <c r="T692" i="1" s="1"/>
  <c r="T693" i="1" s="1"/>
  <c r="T694" i="1" s="1"/>
  <c r="T695" i="1" s="1"/>
  <c r="T696" i="1" s="1"/>
  <c r="T697" i="1" s="1"/>
  <c r="T698" i="1" s="1"/>
  <c r="T699" i="1" s="1"/>
  <c r="T700" i="1" s="1"/>
  <c r="T701" i="1" s="1"/>
  <c r="T702" i="1" s="1"/>
  <c r="T703" i="1" s="1"/>
  <c r="T704" i="1" s="1"/>
  <c r="T705" i="1" s="1"/>
  <c r="T706" i="1" s="1"/>
  <c r="T707" i="1" s="1"/>
  <c r="T708" i="1" s="1"/>
  <c r="T709" i="1" s="1"/>
  <c r="T710" i="1" s="1"/>
  <c r="T711" i="1" s="1"/>
  <c r="T712" i="1" s="1"/>
  <c r="T713" i="1" s="1"/>
  <c r="T714" i="1" s="1"/>
  <c r="T715" i="1" s="1"/>
  <c r="T716" i="1" s="1"/>
  <c r="T717" i="1" s="1"/>
  <c r="T718" i="1" s="1"/>
  <c r="T719" i="1" s="1"/>
  <c r="T720" i="1" s="1"/>
  <c r="T721" i="1" s="1"/>
  <c r="T722" i="1" s="1"/>
  <c r="T723" i="1" s="1"/>
  <c r="T724" i="1" s="1"/>
  <c r="T725" i="1" s="1"/>
  <c r="T726" i="1" s="1"/>
  <c r="T727" i="1" s="1"/>
  <c r="T728" i="1" s="1"/>
  <c r="T729" i="1" s="1"/>
  <c r="T730" i="1" s="1"/>
  <c r="T731" i="1" s="1"/>
  <c r="T732" i="1" s="1"/>
  <c r="T733" i="1" s="1"/>
  <c r="T734" i="1" s="1"/>
  <c r="T735" i="1" s="1"/>
  <c r="T736" i="1" s="1"/>
  <c r="T737" i="1" s="1"/>
  <c r="T738" i="1" s="1"/>
  <c r="T739" i="1" s="1"/>
  <c r="T740" i="1" s="1"/>
  <c r="T741" i="1" s="1"/>
  <c r="T742" i="1" s="1"/>
  <c r="T743" i="1" s="1"/>
  <c r="T744" i="1" s="1"/>
  <c r="T745" i="1" s="1"/>
  <c r="T746" i="1" s="1"/>
  <c r="T747" i="1" s="1"/>
  <c r="T748" i="1" s="1"/>
  <c r="T749" i="1" s="1"/>
  <c r="T750" i="1" s="1"/>
  <c r="T751" i="1" s="1"/>
  <c r="T752" i="1" s="1"/>
  <c r="T753" i="1" s="1"/>
  <c r="T754" i="1" s="1"/>
  <c r="T755" i="1" s="1"/>
  <c r="T756" i="1" s="1"/>
  <c r="T757" i="1" s="1"/>
  <c r="T758" i="1" s="1"/>
  <c r="T759" i="1" s="1"/>
  <c r="T760" i="1" s="1"/>
  <c r="T761" i="1" s="1"/>
  <c r="T762" i="1" s="1"/>
  <c r="T763" i="1" s="1"/>
  <c r="T764" i="1" s="1"/>
  <c r="T765" i="1" s="1"/>
  <c r="T766" i="1" s="1"/>
  <c r="T767" i="1" s="1"/>
  <c r="T768" i="1" s="1"/>
  <c r="T769" i="1" s="1"/>
  <c r="T770" i="1" s="1"/>
  <c r="T771" i="1" s="1"/>
  <c r="T772" i="1" s="1"/>
  <c r="T773" i="1" s="1"/>
  <c r="T774" i="1" s="1"/>
  <c r="T775" i="1" s="1"/>
  <c r="T776" i="1" s="1"/>
  <c r="T777" i="1" s="1"/>
  <c r="T778" i="1" s="1"/>
  <c r="T779" i="1" s="1"/>
  <c r="T780" i="1" s="1"/>
  <c r="T781" i="1" s="1"/>
  <c r="T782" i="1" s="1"/>
  <c r="T783" i="1" s="1"/>
  <c r="T784" i="1" s="1"/>
  <c r="T785" i="1" s="1"/>
  <c r="T786" i="1" s="1"/>
  <c r="T787" i="1" s="1"/>
  <c r="T788" i="1" s="1"/>
  <c r="T789" i="1" s="1"/>
  <c r="T790" i="1" s="1"/>
  <c r="T791" i="1" s="1"/>
  <c r="T792" i="1" s="1"/>
  <c r="T793" i="1" s="1"/>
  <c r="T794" i="1" s="1"/>
  <c r="T795" i="1" s="1"/>
  <c r="T796" i="1" s="1"/>
  <c r="T797" i="1" s="1"/>
  <c r="T798" i="1" s="1"/>
  <c r="T799" i="1" s="1"/>
  <c r="T800" i="1" s="1"/>
  <c r="T801" i="1" s="1"/>
  <c r="T802" i="1" s="1"/>
  <c r="T803" i="1" s="1"/>
  <c r="T804" i="1" s="1"/>
  <c r="T805" i="1" s="1"/>
  <c r="T806" i="1" s="1"/>
  <c r="T807" i="1" s="1"/>
  <c r="T808" i="1" s="1"/>
  <c r="T809" i="1" s="1"/>
  <c r="T810" i="1" s="1"/>
  <c r="T811" i="1" s="1"/>
  <c r="T812" i="1" s="1"/>
  <c r="T813" i="1" s="1"/>
  <c r="T814" i="1" s="1"/>
  <c r="T815" i="1" s="1"/>
  <c r="T816" i="1" s="1"/>
  <c r="T817" i="1" s="1"/>
  <c r="T818" i="1" s="1"/>
  <c r="T819" i="1" s="1"/>
  <c r="T820" i="1" s="1"/>
  <c r="T821" i="1" s="1"/>
  <c r="T822" i="1" s="1"/>
  <c r="T823" i="1" s="1"/>
  <c r="T824" i="1" s="1"/>
  <c r="T825" i="1" s="1"/>
  <c r="T826" i="1" s="1"/>
  <c r="T827" i="1" s="1"/>
  <c r="T828" i="1" s="1"/>
  <c r="T829" i="1" s="1"/>
  <c r="T830" i="1" s="1"/>
  <c r="T831" i="1" s="1"/>
  <c r="T832" i="1" s="1"/>
  <c r="T833" i="1" s="1"/>
  <c r="T834" i="1" s="1"/>
  <c r="T835" i="1" s="1"/>
  <c r="T836" i="1" s="1"/>
  <c r="T837" i="1" s="1"/>
  <c r="T838" i="1" s="1"/>
  <c r="T839" i="1" s="1"/>
  <c r="T840" i="1" s="1"/>
  <c r="T841" i="1" s="1"/>
  <c r="T842" i="1" s="1"/>
  <c r="T843" i="1" s="1"/>
  <c r="T844" i="1" s="1"/>
  <c r="T845" i="1" s="1"/>
  <c r="T846" i="1" s="1"/>
  <c r="T847" i="1" s="1"/>
  <c r="T848" i="1" s="1"/>
  <c r="T849" i="1" s="1"/>
  <c r="T850" i="1" s="1"/>
  <c r="T851" i="1" s="1"/>
  <c r="T852" i="1" s="1"/>
  <c r="T853" i="1" s="1"/>
  <c r="T854" i="1" s="1"/>
  <c r="T855" i="1" s="1"/>
  <c r="T856" i="1" s="1"/>
  <c r="T857" i="1" s="1"/>
  <c r="T858" i="1" s="1"/>
  <c r="T859" i="1" s="1"/>
  <c r="T860" i="1" s="1"/>
  <c r="T861" i="1" s="1"/>
  <c r="T862" i="1" s="1"/>
  <c r="T863" i="1" s="1"/>
  <c r="T864" i="1" s="1"/>
  <c r="T865" i="1" s="1"/>
  <c r="T866" i="1" s="1"/>
  <c r="T867" i="1" s="1"/>
  <c r="T868" i="1" s="1"/>
  <c r="T869" i="1" s="1"/>
  <c r="T870" i="1" s="1"/>
  <c r="T871" i="1" s="1"/>
  <c r="T872" i="1" s="1"/>
  <c r="T873" i="1" s="1"/>
  <c r="T874" i="1" s="1"/>
  <c r="T875" i="1" s="1"/>
  <c r="T876" i="1" s="1"/>
  <c r="T877" i="1" s="1"/>
  <c r="T878" i="1" s="1"/>
  <c r="T879" i="1" s="1"/>
  <c r="T880" i="1" s="1"/>
  <c r="T881" i="1" s="1"/>
  <c r="T882" i="1" s="1"/>
  <c r="T883" i="1" s="1"/>
  <c r="T884" i="1" s="1"/>
  <c r="T885" i="1" s="1"/>
  <c r="T886" i="1" s="1"/>
  <c r="T887" i="1" s="1"/>
  <c r="T888" i="1" s="1"/>
  <c r="T889" i="1" s="1"/>
  <c r="T890" i="1" s="1"/>
  <c r="T891" i="1" s="1"/>
  <c r="T892" i="1" s="1"/>
  <c r="T893" i="1" s="1"/>
  <c r="T894" i="1" s="1"/>
  <c r="T895" i="1" s="1"/>
  <c r="T896" i="1" s="1"/>
  <c r="T897" i="1" s="1"/>
  <c r="T898" i="1" s="1"/>
  <c r="T899" i="1" s="1"/>
  <c r="T900" i="1" s="1"/>
  <c r="T901" i="1" s="1"/>
  <c r="T902" i="1" s="1"/>
  <c r="T903" i="1" s="1"/>
  <c r="T904" i="1" s="1"/>
  <c r="T905" i="1" s="1"/>
  <c r="T906" i="1" s="1"/>
  <c r="T907" i="1" s="1"/>
  <c r="T908" i="1" s="1"/>
  <c r="T909" i="1" s="1"/>
  <c r="T910" i="1" s="1"/>
  <c r="T911" i="1" s="1"/>
  <c r="T912" i="1" s="1"/>
  <c r="T913" i="1" s="1"/>
  <c r="T914" i="1" s="1"/>
  <c r="T915" i="1" s="1"/>
  <c r="T916" i="1" s="1"/>
  <c r="T917" i="1" s="1"/>
  <c r="T918" i="1" s="1"/>
  <c r="T919" i="1" s="1"/>
  <c r="T920" i="1" s="1"/>
  <c r="T921" i="1" s="1"/>
  <c r="T922" i="1" s="1"/>
  <c r="T923" i="1" s="1"/>
  <c r="T924" i="1" s="1"/>
  <c r="T925" i="1" s="1"/>
  <c r="T926" i="1" s="1"/>
  <c r="T927" i="1" s="1"/>
  <c r="T928" i="1" s="1"/>
  <c r="T929" i="1" s="1"/>
  <c r="T930" i="1" s="1"/>
  <c r="T931" i="1" s="1"/>
  <c r="T932" i="1" s="1"/>
  <c r="T933" i="1" s="1"/>
  <c r="T934" i="1" s="1"/>
  <c r="T935" i="1" s="1"/>
  <c r="T936" i="1" s="1"/>
  <c r="T937" i="1" s="1"/>
  <c r="T938" i="1" s="1"/>
  <c r="T939" i="1" s="1"/>
  <c r="T940" i="1" s="1"/>
  <c r="T941" i="1" s="1"/>
  <c r="T942" i="1" s="1"/>
  <c r="T943" i="1" s="1"/>
  <c r="T944" i="1" s="1"/>
  <c r="T945" i="1" s="1"/>
  <c r="T946" i="1" s="1"/>
  <c r="T947" i="1" s="1"/>
  <c r="T948" i="1" s="1"/>
  <c r="T949" i="1" s="1"/>
  <c r="T950" i="1" s="1"/>
  <c r="T951" i="1" s="1"/>
  <c r="T952" i="1" s="1"/>
  <c r="T953" i="1" s="1"/>
  <c r="T954" i="1" s="1"/>
  <c r="T955" i="1" s="1"/>
  <c r="T956" i="1" s="1"/>
  <c r="T957" i="1" s="1"/>
  <c r="T958" i="1" s="1"/>
  <c r="T959" i="1" s="1"/>
  <c r="T960" i="1" s="1"/>
  <c r="T961" i="1" s="1"/>
  <c r="T962" i="1" s="1"/>
  <c r="T963" i="1" s="1"/>
  <c r="T964" i="1" s="1"/>
  <c r="T965" i="1" s="1"/>
  <c r="T966" i="1" s="1"/>
  <c r="T967" i="1" s="1"/>
  <c r="T968" i="1" s="1"/>
  <c r="T969" i="1" s="1"/>
  <c r="T970" i="1" s="1"/>
  <c r="T971" i="1" s="1"/>
  <c r="T972" i="1" s="1"/>
  <c r="T973" i="1" s="1"/>
  <c r="T974" i="1" s="1"/>
  <c r="T975" i="1" s="1"/>
  <c r="T976" i="1" s="1"/>
  <c r="T977" i="1" s="1"/>
  <c r="T978" i="1" s="1"/>
  <c r="T979" i="1" s="1"/>
  <c r="T980" i="1" s="1"/>
  <c r="T981" i="1" s="1"/>
  <c r="T982" i="1" s="1"/>
  <c r="T983" i="1" s="1"/>
  <c r="T984" i="1" s="1"/>
  <c r="T985" i="1" s="1"/>
  <c r="T986" i="1" s="1"/>
  <c r="T987" i="1" s="1"/>
  <c r="T988" i="1" s="1"/>
  <c r="T989" i="1" s="1"/>
  <c r="T990" i="1" s="1"/>
  <c r="T991" i="1" s="1"/>
  <c r="T992" i="1" s="1"/>
  <c r="T993" i="1" s="1"/>
  <c r="T994" i="1" s="1"/>
  <c r="T995" i="1" s="1"/>
  <c r="T996" i="1" s="1"/>
  <c r="T997" i="1" s="1"/>
  <c r="T998" i="1" s="1"/>
  <c r="T999" i="1" s="1"/>
  <c r="T1000" i="1" s="1"/>
  <c r="T1001" i="1" s="1"/>
  <c r="T1002" i="1" s="1"/>
  <c r="T1003" i="1" s="1"/>
  <c r="T1004" i="1" s="1"/>
  <c r="T1005" i="1" s="1"/>
  <c r="T1006" i="1" s="1"/>
  <c r="T1007" i="1" s="1"/>
  <c r="T1008" i="1" s="1"/>
  <c r="T1009" i="1" s="1"/>
  <c r="T1010" i="1" s="1"/>
  <c r="T1011" i="1" s="1"/>
  <c r="T1012" i="1" s="1"/>
  <c r="T1013" i="1" s="1"/>
  <c r="T1014" i="1" s="1"/>
  <c r="T1015" i="1" s="1"/>
  <c r="T1016" i="1" s="1"/>
  <c r="T1017" i="1" s="1"/>
  <c r="T1018" i="1" s="1"/>
  <c r="T1019" i="1" s="1"/>
  <c r="T1020" i="1" s="1"/>
  <c r="T1021" i="1" s="1"/>
  <c r="T1022" i="1" s="1"/>
  <c r="T1023" i="1" s="1"/>
  <c r="T1024" i="1" s="1"/>
  <c r="T1025" i="1" s="1"/>
  <c r="T1026" i="1" s="1"/>
  <c r="T1027" i="1" s="1"/>
  <c r="T1028" i="1" s="1"/>
  <c r="T1029" i="1" s="1"/>
  <c r="T1030" i="1" s="1"/>
  <c r="T1031" i="1" s="1"/>
  <c r="T1032" i="1" s="1"/>
  <c r="T1033" i="1" s="1"/>
  <c r="T1034" i="1" s="1"/>
  <c r="T1035" i="1" s="1"/>
  <c r="T1036" i="1" s="1"/>
  <c r="T1037" i="1" s="1"/>
  <c r="T1038" i="1" s="1"/>
  <c r="T1039" i="1" s="1"/>
  <c r="T1040" i="1" s="1"/>
  <c r="T1041" i="1" s="1"/>
  <c r="T1042" i="1" s="1"/>
  <c r="T1043" i="1" s="1"/>
  <c r="T1044" i="1" s="1"/>
  <c r="T1045" i="1" s="1"/>
  <c r="T1046" i="1" s="1"/>
  <c r="T1047" i="1" s="1"/>
  <c r="T1048" i="1" s="1"/>
  <c r="T1049" i="1" s="1"/>
  <c r="T1050" i="1" s="1"/>
  <c r="T1051" i="1" s="1"/>
  <c r="T1052" i="1" s="1"/>
  <c r="T1053" i="1" s="1"/>
  <c r="T1054" i="1" s="1"/>
  <c r="T1055" i="1" s="1"/>
  <c r="T1056" i="1" s="1"/>
  <c r="T1057" i="1" s="1"/>
  <c r="T1058" i="1" s="1"/>
  <c r="T1059" i="1" s="1"/>
  <c r="T1060" i="1" s="1"/>
  <c r="T1061" i="1" s="1"/>
  <c r="T1062" i="1" s="1"/>
  <c r="T1063" i="1" s="1"/>
  <c r="T1064" i="1" s="1"/>
  <c r="T1065" i="1" s="1"/>
  <c r="T1066" i="1" s="1"/>
  <c r="T1067" i="1" s="1"/>
  <c r="T1068" i="1" s="1"/>
  <c r="T1069" i="1" s="1"/>
  <c r="T1070" i="1" s="1"/>
  <c r="T1071" i="1" s="1"/>
  <c r="T1072" i="1" s="1"/>
  <c r="T1073" i="1" s="1"/>
  <c r="T1074" i="1" s="1"/>
  <c r="T1075" i="1" s="1"/>
  <c r="T1076" i="1" s="1"/>
  <c r="T1077" i="1" s="1"/>
  <c r="T1078" i="1" s="1"/>
  <c r="T1079" i="1" s="1"/>
  <c r="T1080" i="1" s="1"/>
  <c r="T1081" i="1" s="1"/>
  <c r="T1082" i="1" s="1"/>
  <c r="T1083" i="1" s="1"/>
  <c r="T1084" i="1" s="1"/>
  <c r="T1085" i="1" s="1"/>
  <c r="T1086" i="1" s="1"/>
  <c r="T1087" i="1" s="1"/>
  <c r="T1088" i="1" s="1"/>
  <c r="T1089" i="1" s="1"/>
  <c r="T1090" i="1" s="1"/>
  <c r="T1091" i="1" s="1"/>
  <c r="T1092" i="1" s="1"/>
  <c r="T1093" i="1" s="1"/>
  <c r="T1094" i="1" s="1"/>
  <c r="T1095" i="1" s="1"/>
  <c r="T1096" i="1" s="1"/>
  <c r="T1097" i="1" s="1"/>
  <c r="T1098" i="1" s="1"/>
  <c r="T1099" i="1" s="1"/>
  <c r="T1100" i="1" s="1"/>
  <c r="T1101" i="1" s="1"/>
  <c r="T1102" i="1" s="1"/>
  <c r="T1103" i="1" s="1"/>
  <c r="T1104" i="1" s="1"/>
  <c r="T1105" i="1" s="1"/>
  <c r="T1106" i="1" s="1"/>
  <c r="T1107" i="1" s="1"/>
  <c r="T1108" i="1" s="1"/>
  <c r="T1109" i="1" s="1"/>
  <c r="T1110" i="1" s="1"/>
  <c r="T1111" i="1" s="1"/>
  <c r="T1112" i="1" s="1"/>
  <c r="T1113" i="1" s="1"/>
  <c r="T1114" i="1" s="1"/>
  <c r="T1115" i="1" s="1"/>
  <c r="T1116" i="1" s="1"/>
  <c r="T1117" i="1" s="1"/>
  <c r="T1118" i="1" s="1"/>
  <c r="T1119" i="1" s="1"/>
  <c r="T1120" i="1" s="1"/>
  <c r="T1121" i="1" s="1"/>
  <c r="T1122" i="1" s="1"/>
  <c r="T1123" i="1" s="1"/>
  <c r="T1124" i="1" s="1"/>
  <c r="T1125" i="1" s="1"/>
  <c r="T1126" i="1" s="1"/>
  <c r="T1127" i="1" s="1"/>
  <c r="T1128" i="1" s="1"/>
  <c r="T1129" i="1" s="1"/>
  <c r="T1130" i="1" s="1"/>
  <c r="T1131" i="1" s="1"/>
  <c r="T1132" i="1" s="1"/>
  <c r="T1133" i="1" s="1"/>
  <c r="T1134" i="1" s="1"/>
  <c r="T1135" i="1" s="1"/>
  <c r="T1136" i="1" s="1"/>
  <c r="T1137" i="1" s="1"/>
  <c r="T1138" i="1" s="1"/>
  <c r="T1139" i="1" s="1"/>
  <c r="T1140" i="1" s="1"/>
  <c r="T1141" i="1" s="1"/>
  <c r="T1142" i="1" s="1"/>
  <c r="T1143" i="1" s="1"/>
  <c r="T1144" i="1" s="1"/>
  <c r="T1145" i="1" s="1"/>
  <c r="T1146" i="1" s="1"/>
  <c r="T1147" i="1" s="1"/>
  <c r="T1148" i="1" s="1"/>
  <c r="T1149" i="1" s="1"/>
  <c r="T1150" i="1" s="1"/>
  <c r="T1151" i="1" s="1"/>
  <c r="T1152" i="1" s="1"/>
  <c r="T1153" i="1" s="1"/>
  <c r="T1154" i="1" s="1"/>
  <c r="T1155" i="1" s="1"/>
  <c r="T1156" i="1" s="1"/>
  <c r="T1157" i="1" s="1"/>
  <c r="T1158" i="1" s="1"/>
  <c r="T1159" i="1" s="1"/>
  <c r="T1160" i="1" s="1"/>
  <c r="T1161" i="1" s="1"/>
  <c r="T1162" i="1" s="1"/>
  <c r="T1163" i="1" s="1"/>
  <c r="T1164" i="1" s="1"/>
  <c r="T1165" i="1" s="1"/>
  <c r="T1166" i="1" s="1"/>
  <c r="T1167" i="1" s="1"/>
  <c r="T1168" i="1" s="1"/>
  <c r="T1169" i="1" s="1"/>
  <c r="T1170" i="1" s="1"/>
  <c r="T1171" i="1" s="1"/>
  <c r="T1172" i="1" s="1"/>
  <c r="T1173" i="1" s="1"/>
  <c r="T1174" i="1" s="1"/>
  <c r="T1175" i="1" s="1"/>
  <c r="T1176" i="1" s="1"/>
  <c r="T1177" i="1" s="1"/>
  <c r="T1178" i="1" s="1"/>
  <c r="T1179" i="1" s="1"/>
  <c r="T1180" i="1" s="1"/>
  <c r="T1181" i="1" s="1"/>
  <c r="T1182" i="1" s="1"/>
  <c r="T1183" i="1" s="1"/>
  <c r="T1184" i="1" s="1"/>
  <c r="T1185" i="1" s="1"/>
  <c r="T1186" i="1" s="1"/>
  <c r="T1187" i="1" s="1"/>
  <c r="T1188" i="1" s="1"/>
  <c r="T1189" i="1" s="1"/>
  <c r="T1190" i="1" s="1"/>
  <c r="T1191" i="1" s="1"/>
  <c r="T1192" i="1" s="1"/>
  <c r="T1193" i="1" s="1"/>
  <c r="T1194" i="1" s="1"/>
  <c r="T1195" i="1" s="1"/>
  <c r="T1196" i="1" s="1"/>
  <c r="T1197" i="1" s="1"/>
  <c r="T1198" i="1" s="1"/>
  <c r="T1199" i="1" s="1"/>
  <c r="T1200" i="1" s="1"/>
  <c r="T1201" i="1" s="1"/>
  <c r="T1202" i="1" s="1"/>
  <c r="T1203" i="1" s="1"/>
  <c r="T1204" i="1" s="1"/>
  <c r="T1205" i="1" s="1"/>
  <c r="T1206" i="1" s="1"/>
  <c r="T1207" i="1" s="1"/>
  <c r="T1208" i="1" s="1"/>
  <c r="T1209" i="1" s="1"/>
  <c r="T1210" i="1" s="1"/>
  <c r="T1211" i="1" s="1"/>
  <c r="T1212" i="1" s="1"/>
  <c r="T1213" i="1" s="1"/>
  <c r="T1214" i="1" s="1"/>
  <c r="T1215" i="1" s="1"/>
  <c r="T1216" i="1" s="1"/>
  <c r="T1217" i="1" s="1"/>
  <c r="T1218" i="1" s="1"/>
  <c r="T1219" i="1" s="1"/>
  <c r="T1220" i="1" s="1"/>
  <c r="T1221" i="1" s="1"/>
  <c r="T1222" i="1" s="1"/>
  <c r="T1223" i="1" s="1"/>
  <c r="T1224" i="1" s="1"/>
  <c r="T1225" i="1" s="1"/>
  <c r="T1226" i="1" s="1"/>
  <c r="T1227" i="1" s="1"/>
  <c r="T1228" i="1" s="1"/>
  <c r="T1229" i="1" s="1"/>
  <c r="T1230" i="1" s="1"/>
  <c r="T1231" i="1" s="1"/>
  <c r="T1232" i="1" s="1"/>
  <c r="T1233" i="1" s="1"/>
  <c r="T1234" i="1" s="1"/>
  <c r="T1235" i="1" s="1"/>
  <c r="T1236" i="1" s="1"/>
  <c r="T1237" i="1" s="1"/>
  <c r="T1238" i="1" s="1"/>
  <c r="T1239" i="1" s="1"/>
  <c r="T1240" i="1" s="1"/>
  <c r="T1241" i="1" s="1"/>
  <c r="T1242" i="1" s="1"/>
  <c r="T1243" i="1" s="1"/>
  <c r="T1244" i="1" s="1"/>
  <c r="T1245" i="1" s="1"/>
  <c r="T1246" i="1" s="1"/>
  <c r="T1247" i="1" s="1"/>
  <c r="T1248" i="1" s="1"/>
  <c r="T1249" i="1" s="1"/>
  <c r="T1250" i="1" s="1"/>
  <c r="T1251" i="1" s="1"/>
  <c r="T1252" i="1" s="1"/>
  <c r="T1253" i="1" s="1"/>
  <c r="T1254" i="1" s="1"/>
  <c r="T1255" i="1" s="1"/>
  <c r="T1256" i="1" s="1"/>
  <c r="T1257" i="1" s="1"/>
  <c r="T1258" i="1" s="1"/>
  <c r="T1259" i="1" s="1"/>
  <c r="T1260" i="1" s="1"/>
  <c r="T1261" i="1" s="1"/>
  <c r="T1262" i="1" s="1"/>
  <c r="T1263" i="1" s="1"/>
  <c r="T1264" i="1" s="1"/>
  <c r="T1265" i="1" s="1"/>
  <c r="T1266" i="1" s="1"/>
  <c r="T1267" i="1" s="1"/>
  <c r="T1268" i="1" s="1"/>
  <c r="T1269" i="1" s="1"/>
  <c r="T1270" i="1" s="1"/>
  <c r="T1271" i="1" s="1"/>
  <c r="T1272" i="1" s="1"/>
  <c r="T1273" i="1" s="1"/>
  <c r="T1274" i="1" s="1"/>
  <c r="T1275" i="1" s="1"/>
  <c r="T1276" i="1" s="1"/>
  <c r="T1277" i="1" s="1"/>
  <c r="T1278" i="1" s="1"/>
  <c r="T1279" i="1" s="1"/>
  <c r="T1280" i="1" s="1"/>
  <c r="T1281" i="1" s="1"/>
  <c r="T1282" i="1" s="1"/>
  <c r="T1283" i="1" s="1"/>
  <c r="T1284" i="1" s="1"/>
  <c r="T1285" i="1" s="1"/>
  <c r="T1286" i="1" s="1"/>
  <c r="T1287" i="1" s="1"/>
  <c r="T1288" i="1" s="1"/>
  <c r="T1289" i="1" s="1"/>
  <c r="T1290" i="1" s="1"/>
  <c r="T1291" i="1" s="1"/>
  <c r="T1292" i="1" s="1"/>
  <c r="T1293" i="1" s="1"/>
  <c r="T1294" i="1" s="1"/>
  <c r="T1295" i="1" s="1"/>
  <c r="T1296" i="1" s="1"/>
  <c r="T1297" i="1" s="1"/>
  <c r="T1298" i="1" s="1"/>
  <c r="T1299" i="1" s="1"/>
  <c r="T1300" i="1" s="1"/>
  <c r="T1301" i="1" s="1"/>
  <c r="T1302" i="1" s="1"/>
  <c r="T1303" i="1" s="1"/>
  <c r="T1304" i="1" s="1"/>
  <c r="T1305" i="1" s="1"/>
  <c r="T1306" i="1" s="1"/>
  <c r="T1307" i="1" s="1"/>
  <c r="T1308" i="1" s="1"/>
  <c r="T1309" i="1" s="1"/>
  <c r="T1310" i="1" s="1"/>
  <c r="T1311" i="1" s="1"/>
  <c r="T1312" i="1" s="1"/>
  <c r="T1313" i="1" s="1"/>
  <c r="T1314" i="1" s="1"/>
  <c r="T1315" i="1" s="1"/>
  <c r="T1316" i="1" s="1"/>
  <c r="T1317" i="1" s="1"/>
  <c r="T1318" i="1" s="1"/>
  <c r="T1319" i="1" s="1"/>
  <c r="T1320" i="1" s="1"/>
  <c r="T1321" i="1" s="1"/>
  <c r="T1322" i="1" s="1"/>
  <c r="T1323" i="1" s="1"/>
  <c r="T1324" i="1" s="1"/>
  <c r="T1325" i="1" s="1"/>
  <c r="T1326" i="1" s="1"/>
  <c r="T1327" i="1" s="1"/>
  <c r="T1328" i="1" s="1"/>
  <c r="T1329" i="1" s="1"/>
  <c r="T1330" i="1" s="1"/>
  <c r="T1331" i="1" s="1"/>
  <c r="T1332" i="1" s="1"/>
  <c r="T1333" i="1" s="1"/>
  <c r="T1334" i="1" s="1"/>
  <c r="T1335" i="1" s="1"/>
  <c r="T1336" i="1" s="1"/>
  <c r="T1337" i="1" s="1"/>
  <c r="T1338" i="1" s="1"/>
  <c r="T1339" i="1" s="1"/>
  <c r="T1340" i="1" s="1"/>
  <c r="T1341" i="1" s="1"/>
  <c r="T1342" i="1" s="1"/>
  <c r="T1343" i="1" s="1"/>
  <c r="T1344" i="1" s="1"/>
  <c r="T1345" i="1" s="1"/>
  <c r="T1346" i="1" s="1"/>
  <c r="T1347" i="1" s="1"/>
  <c r="T1348" i="1" s="1"/>
  <c r="T1349" i="1" s="1"/>
  <c r="T1350" i="1" s="1"/>
  <c r="T1351" i="1" s="1"/>
  <c r="T1352" i="1" s="1"/>
  <c r="T1353" i="1" s="1"/>
  <c r="T1354" i="1" s="1"/>
  <c r="T1355" i="1" s="1"/>
  <c r="T1356" i="1" s="1"/>
  <c r="T1357" i="1" s="1"/>
  <c r="T1358" i="1" s="1"/>
  <c r="T1359" i="1" s="1"/>
  <c r="T1360" i="1" s="1"/>
  <c r="T1361" i="1" s="1"/>
  <c r="T1362" i="1" s="1"/>
  <c r="T1363" i="1" s="1"/>
  <c r="T1364" i="1" s="1"/>
  <c r="T1365" i="1" s="1"/>
  <c r="T1366" i="1" s="1"/>
  <c r="T1367" i="1" s="1"/>
  <c r="T1368" i="1" s="1"/>
  <c r="T1369" i="1" s="1"/>
  <c r="T1370" i="1" s="1"/>
  <c r="T1371" i="1" s="1"/>
  <c r="T1372" i="1" s="1"/>
  <c r="T1373" i="1" s="1"/>
  <c r="T1374" i="1" s="1"/>
  <c r="T1375" i="1" s="1"/>
  <c r="T1376" i="1" s="1"/>
  <c r="T1377" i="1" s="1"/>
  <c r="T1378" i="1" s="1"/>
  <c r="T1379" i="1" s="1"/>
  <c r="T1380" i="1" s="1"/>
  <c r="T1381" i="1" s="1"/>
  <c r="T1382" i="1" s="1"/>
  <c r="T1383" i="1" s="1"/>
  <c r="T1384" i="1" s="1"/>
  <c r="T1385" i="1" s="1"/>
  <c r="T1386" i="1" s="1"/>
  <c r="T1387" i="1" s="1"/>
  <c r="T1388" i="1" s="1"/>
  <c r="T1389" i="1" s="1"/>
  <c r="T1390" i="1" s="1"/>
  <c r="T1391" i="1" s="1"/>
  <c r="T1392" i="1" s="1"/>
  <c r="T1393" i="1" s="1"/>
  <c r="T1394" i="1" s="1"/>
  <c r="T1395" i="1" s="1"/>
  <c r="T1396" i="1" s="1"/>
  <c r="T1397" i="1" s="1"/>
  <c r="T1398" i="1" s="1"/>
  <c r="T1399" i="1" s="1"/>
  <c r="T1400" i="1" s="1"/>
  <c r="T1401" i="1" s="1"/>
  <c r="T1402" i="1" s="1"/>
  <c r="T1403" i="1" s="1"/>
  <c r="T1404" i="1" s="1"/>
  <c r="T1405" i="1" s="1"/>
  <c r="T1406" i="1" s="1"/>
  <c r="T1407" i="1" s="1"/>
  <c r="T1408" i="1" s="1"/>
  <c r="T1409" i="1" s="1"/>
  <c r="T1410" i="1" s="1"/>
  <c r="T1411" i="1" s="1"/>
  <c r="T1412" i="1" s="1"/>
  <c r="T1413" i="1" s="1"/>
  <c r="T1414" i="1" s="1"/>
  <c r="T1415" i="1" s="1"/>
  <c r="T1416" i="1" s="1"/>
  <c r="T1417" i="1" s="1"/>
  <c r="T1418" i="1" s="1"/>
  <c r="T1419" i="1" s="1"/>
  <c r="T1420" i="1" s="1"/>
  <c r="T1421" i="1" s="1"/>
  <c r="T1422" i="1" s="1"/>
  <c r="T1423" i="1" s="1"/>
  <c r="T1424" i="1" s="1"/>
  <c r="T1425" i="1" s="1"/>
  <c r="T1426" i="1" s="1"/>
  <c r="T1427" i="1" s="1"/>
  <c r="T1428" i="1" s="1"/>
  <c r="T1429" i="1" s="1"/>
  <c r="T1430" i="1" s="1"/>
  <c r="T1431" i="1" s="1"/>
  <c r="T1432" i="1" s="1"/>
  <c r="T1433" i="1" s="1"/>
  <c r="T1434" i="1" s="1"/>
  <c r="T1435" i="1" s="1"/>
  <c r="T1436" i="1" s="1"/>
  <c r="T1437" i="1" s="1"/>
  <c r="T1438" i="1" s="1"/>
  <c r="T1439" i="1" s="1"/>
  <c r="T1440" i="1" s="1"/>
  <c r="T1441" i="1" s="1"/>
  <c r="T1442" i="1" s="1"/>
  <c r="T1443" i="1" s="1"/>
  <c r="T1444" i="1" s="1"/>
  <c r="T1445" i="1" s="1"/>
  <c r="T1446" i="1" s="1"/>
  <c r="T1447" i="1" s="1"/>
  <c r="T1448" i="1" s="1"/>
  <c r="T1449" i="1" s="1"/>
  <c r="T1450" i="1" s="1"/>
  <c r="T1451" i="1" s="1"/>
  <c r="T1452" i="1" s="1"/>
  <c r="T1453" i="1" s="1"/>
  <c r="T1454" i="1" s="1"/>
  <c r="T1455" i="1" s="1"/>
  <c r="T1456" i="1" s="1"/>
  <c r="T1457" i="1" s="1"/>
  <c r="T1458" i="1" s="1"/>
  <c r="T1459" i="1" s="1"/>
  <c r="T1460" i="1" s="1"/>
  <c r="T1461" i="1" s="1"/>
  <c r="T1462" i="1" s="1"/>
  <c r="T1463" i="1" s="1"/>
  <c r="T1464" i="1" s="1"/>
  <c r="T1465" i="1" s="1"/>
  <c r="T1466" i="1" s="1"/>
  <c r="T1467" i="1" s="1"/>
  <c r="T1468" i="1" s="1"/>
  <c r="T1469" i="1" s="1"/>
  <c r="T1470" i="1" s="1"/>
  <c r="T1471" i="1" s="1"/>
  <c r="T1472" i="1" s="1"/>
  <c r="T1473" i="1" s="1"/>
  <c r="T1474" i="1" s="1"/>
  <c r="T1475" i="1" s="1"/>
  <c r="T1476" i="1" s="1"/>
  <c r="T1477" i="1" s="1"/>
  <c r="T1478" i="1" s="1"/>
  <c r="T1479" i="1" s="1"/>
  <c r="T1480" i="1" s="1"/>
  <c r="T1481" i="1" s="1"/>
  <c r="T1482" i="1" s="1"/>
  <c r="T1483" i="1" s="1"/>
  <c r="T1484" i="1" s="1"/>
  <c r="T1485" i="1" s="1"/>
  <c r="T1486" i="1" s="1"/>
  <c r="T1487" i="1" s="1"/>
  <c r="T1488" i="1" s="1"/>
  <c r="T1489" i="1" s="1"/>
  <c r="T1490" i="1" s="1"/>
  <c r="T1491" i="1" s="1"/>
  <c r="T1492" i="1" s="1"/>
  <c r="T1493" i="1" s="1"/>
  <c r="T1494" i="1" s="1"/>
  <c r="T1495" i="1" s="1"/>
  <c r="T1496" i="1" s="1"/>
  <c r="T1497" i="1" s="1"/>
  <c r="T1498" i="1" s="1"/>
  <c r="T1499" i="1" s="1"/>
  <c r="T1500" i="1" s="1"/>
  <c r="T1501" i="1" s="1"/>
  <c r="T1502" i="1" s="1"/>
  <c r="T1503" i="1" s="1"/>
  <c r="T1504" i="1" s="1"/>
  <c r="T1505" i="1" s="1"/>
  <c r="T1506" i="1" s="1"/>
  <c r="T1507" i="1" s="1"/>
  <c r="T1508" i="1" s="1"/>
  <c r="T1509" i="1" s="1"/>
  <c r="T1510" i="1" s="1"/>
  <c r="T1511" i="1" s="1"/>
  <c r="T1512" i="1" s="1"/>
  <c r="T1513" i="1" s="1"/>
  <c r="T1514" i="1" s="1"/>
  <c r="T1515" i="1" s="1"/>
  <c r="T1516" i="1" s="1"/>
  <c r="T1517" i="1" s="1"/>
  <c r="T1518" i="1" s="1"/>
  <c r="T1519" i="1" s="1"/>
  <c r="T1520" i="1" s="1"/>
  <c r="T1521" i="1" s="1"/>
  <c r="T1522" i="1" s="1"/>
  <c r="T1523" i="1" s="1"/>
  <c r="T1524" i="1" s="1"/>
  <c r="T1525" i="1" s="1"/>
  <c r="T1526" i="1" s="1"/>
  <c r="T1527" i="1" s="1"/>
  <c r="T1528" i="1" s="1"/>
  <c r="T1529" i="1" s="1"/>
  <c r="T1530" i="1" s="1"/>
  <c r="T1531" i="1" s="1"/>
  <c r="T1532" i="1" s="1"/>
  <c r="T1533" i="1" s="1"/>
  <c r="T1534" i="1" s="1"/>
  <c r="T1535" i="1" s="1"/>
  <c r="T1536" i="1" s="1"/>
  <c r="T1537" i="1" s="1"/>
  <c r="T1538" i="1" s="1"/>
  <c r="T1539" i="1" s="1"/>
  <c r="T1540" i="1" s="1"/>
  <c r="T1541" i="1" s="1"/>
  <c r="T1542" i="1" s="1"/>
  <c r="T1543" i="1" s="1"/>
  <c r="T1544" i="1" s="1"/>
  <c r="T1545" i="1" s="1"/>
  <c r="T1546" i="1" s="1"/>
  <c r="T1547" i="1" s="1"/>
  <c r="T1548" i="1" s="1"/>
  <c r="T1549" i="1" s="1"/>
  <c r="T1550" i="1" s="1"/>
  <c r="T1551" i="1" s="1"/>
  <c r="T1552" i="1" s="1"/>
  <c r="T1553" i="1" s="1"/>
  <c r="T1554" i="1" s="1"/>
  <c r="T1555" i="1" s="1"/>
  <c r="T1556" i="1" s="1"/>
  <c r="T1557" i="1" s="1"/>
  <c r="T1558" i="1" s="1"/>
  <c r="T1559" i="1" s="1"/>
  <c r="T1560" i="1" s="1"/>
  <c r="T1561" i="1" s="1"/>
  <c r="T1562" i="1" s="1"/>
  <c r="T1563" i="1" s="1"/>
  <c r="T1564" i="1" s="1"/>
  <c r="T1565" i="1" s="1"/>
  <c r="T1566" i="1" s="1"/>
  <c r="T1567" i="1" s="1"/>
  <c r="T1568" i="1" s="1"/>
  <c r="T1569" i="1" s="1"/>
  <c r="T1570" i="1" s="1"/>
  <c r="T1571" i="1" s="1"/>
  <c r="T1572" i="1" s="1"/>
  <c r="T1573" i="1" s="1"/>
  <c r="T1574" i="1" s="1"/>
  <c r="T1575" i="1" s="1"/>
  <c r="T1576" i="1" s="1"/>
  <c r="T1577" i="1" s="1"/>
  <c r="T1578" i="1" s="1"/>
  <c r="T1579" i="1" s="1"/>
  <c r="T1580" i="1" s="1"/>
  <c r="T1581" i="1" s="1"/>
  <c r="T1582" i="1" s="1"/>
  <c r="T1583" i="1" s="1"/>
  <c r="T1584" i="1" s="1"/>
  <c r="T1585" i="1" s="1"/>
  <c r="T1586" i="1" s="1"/>
  <c r="T1587" i="1" s="1"/>
  <c r="T1588" i="1" s="1"/>
  <c r="T1589" i="1" s="1"/>
  <c r="T1590" i="1" s="1"/>
  <c r="T1591" i="1" s="1"/>
  <c r="T1592" i="1" s="1"/>
  <c r="T1593" i="1" s="1"/>
  <c r="T1594" i="1" s="1"/>
  <c r="T1595" i="1" s="1"/>
  <c r="T1596" i="1" s="1"/>
  <c r="T1597" i="1" s="1"/>
  <c r="T1598" i="1" s="1"/>
  <c r="T1599" i="1" s="1"/>
  <c r="T1600" i="1" s="1"/>
  <c r="T1601" i="1" s="1"/>
  <c r="T1602" i="1" s="1"/>
  <c r="T1603" i="1" s="1"/>
  <c r="T1604" i="1" s="1"/>
  <c r="T1605" i="1" s="1"/>
  <c r="T1606" i="1" s="1"/>
  <c r="T1607" i="1" s="1"/>
  <c r="T1608" i="1" s="1"/>
  <c r="T1609" i="1" s="1"/>
  <c r="T1610" i="1" s="1"/>
  <c r="T1611" i="1" s="1"/>
  <c r="T1612" i="1" s="1"/>
  <c r="T1613" i="1" s="1"/>
  <c r="T1614" i="1" s="1"/>
  <c r="T1615" i="1" s="1"/>
  <c r="T1616" i="1" s="1"/>
  <c r="T1617" i="1" s="1"/>
  <c r="T1618" i="1" s="1"/>
  <c r="T1619" i="1" s="1"/>
  <c r="T1620" i="1" s="1"/>
  <c r="T1621" i="1" s="1"/>
  <c r="T1622" i="1" s="1"/>
  <c r="T1623" i="1" s="1"/>
  <c r="T1624" i="1" s="1"/>
  <c r="T1625" i="1" s="1"/>
  <c r="T1626" i="1" s="1"/>
  <c r="T1627" i="1" s="1"/>
  <c r="T1628" i="1" s="1"/>
  <c r="T1629" i="1" s="1"/>
  <c r="T1630" i="1" s="1"/>
  <c r="T1631" i="1" s="1"/>
  <c r="T1632" i="1" s="1"/>
  <c r="T1633" i="1" s="1"/>
  <c r="T1634" i="1" s="1"/>
  <c r="T1635" i="1" s="1"/>
  <c r="T1636" i="1" s="1"/>
  <c r="T1637" i="1" s="1"/>
  <c r="T1638" i="1" s="1"/>
  <c r="T1639" i="1" s="1"/>
  <c r="T1640" i="1" s="1"/>
  <c r="T1641" i="1" s="1"/>
  <c r="T1642" i="1" s="1"/>
  <c r="T1643" i="1" s="1"/>
  <c r="T1644" i="1" s="1"/>
  <c r="T1645" i="1" s="1"/>
  <c r="T1646" i="1" s="1"/>
  <c r="T1647" i="1" s="1"/>
  <c r="T1648" i="1" s="1"/>
  <c r="T1649" i="1" s="1"/>
  <c r="T1650" i="1" s="1"/>
  <c r="T1651" i="1" s="1"/>
  <c r="T1652" i="1" s="1"/>
  <c r="T1653" i="1" s="1"/>
  <c r="T1654" i="1" s="1"/>
  <c r="T1655" i="1" s="1"/>
  <c r="T1656" i="1" s="1"/>
  <c r="T1657" i="1" s="1"/>
  <c r="T1658" i="1" s="1"/>
  <c r="T1659" i="1" s="1"/>
  <c r="T1660" i="1" s="1"/>
  <c r="T1661" i="1" s="1"/>
  <c r="T1662" i="1" s="1"/>
  <c r="T1663" i="1" s="1"/>
  <c r="T1664" i="1" s="1"/>
  <c r="T1665" i="1" s="1"/>
  <c r="T1666" i="1" s="1"/>
  <c r="T1667" i="1" s="1"/>
  <c r="T1668" i="1" s="1"/>
  <c r="T1669" i="1" s="1"/>
  <c r="T1670" i="1" s="1"/>
  <c r="T1671" i="1" s="1"/>
  <c r="T1672" i="1" s="1"/>
  <c r="T1673" i="1" s="1"/>
  <c r="T1674" i="1" s="1"/>
  <c r="T1675" i="1" s="1"/>
  <c r="T1676" i="1" s="1"/>
  <c r="T1677" i="1" s="1"/>
  <c r="T1678" i="1" s="1"/>
  <c r="T1679" i="1" s="1"/>
  <c r="T1680" i="1" s="1"/>
  <c r="T1681" i="1" s="1"/>
  <c r="T1682" i="1" s="1"/>
  <c r="T1683" i="1" s="1"/>
  <c r="T1684" i="1" s="1"/>
  <c r="T1685" i="1" s="1"/>
  <c r="T1686" i="1" s="1"/>
  <c r="T1687" i="1" s="1"/>
  <c r="T1688" i="1" s="1"/>
  <c r="T1689" i="1" s="1"/>
  <c r="T1690" i="1" s="1"/>
  <c r="T1691" i="1" s="1"/>
  <c r="T1692" i="1" s="1"/>
  <c r="T1693" i="1" s="1"/>
  <c r="T1694" i="1" s="1"/>
  <c r="T1695" i="1" s="1"/>
  <c r="T1696" i="1" s="1"/>
  <c r="T1697" i="1" s="1"/>
  <c r="T1698" i="1" s="1"/>
  <c r="T1699" i="1" s="1"/>
  <c r="T1700" i="1" s="1"/>
  <c r="T1701" i="1" s="1"/>
  <c r="T1702" i="1" s="1"/>
  <c r="T1703" i="1" s="1"/>
  <c r="T1704" i="1" s="1"/>
  <c r="T1705" i="1" s="1"/>
  <c r="T1706" i="1" s="1"/>
  <c r="T1707" i="1" s="1"/>
  <c r="T1708" i="1" s="1"/>
  <c r="T1709" i="1" s="1"/>
  <c r="T1710" i="1" s="1"/>
  <c r="T1711" i="1" s="1"/>
  <c r="T1712" i="1" s="1"/>
  <c r="T1713" i="1" s="1"/>
  <c r="T1714" i="1" s="1"/>
  <c r="T1715" i="1" s="1"/>
  <c r="T1716" i="1" s="1"/>
  <c r="T1717" i="1" s="1"/>
  <c r="T1718" i="1" s="1"/>
  <c r="T1719" i="1" s="1"/>
  <c r="T1720" i="1" s="1"/>
  <c r="T1721" i="1" s="1"/>
  <c r="T1722" i="1" s="1"/>
  <c r="T1723" i="1" s="1"/>
  <c r="T1724" i="1" s="1"/>
  <c r="T1725" i="1" s="1"/>
  <c r="T1726" i="1" s="1"/>
  <c r="T1727" i="1" s="1"/>
  <c r="T1728" i="1" s="1"/>
  <c r="T1729" i="1" s="1"/>
  <c r="T1730" i="1" s="1"/>
  <c r="T1731" i="1" s="1"/>
  <c r="T1732" i="1" s="1"/>
  <c r="T1733" i="1" s="1"/>
  <c r="T1734" i="1" s="1"/>
  <c r="T1735" i="1" s="1"/>
  <c r="T1736" i="1" s="1"/>
  <c r="T1737" i="1" s="1"/>
  <c r="T1738" i="1" s="1"/>
  <c r="T1739" i="1" s="1"/>
  <c r="T1740" i="1" s="1"/>
  <c r="T1741" i="1" s="1"/>
  <c r="T1742" i="1" s="1"/>
  <c r="T1743" i="1" s="1"/>
  <c r="T1744" i="1" s="1"/>
  <c r="T1745" i="1" s="1"/>
  <c r="T1746" i="1" s="1"/>
  <c r="T1747" i="1" s="1"/>
  <c r="T1748" i="1" s="1"/>
  <c r="T1749" i="1" s="1"/>
  <c r="T1750" i="1" s="1"/>
  <c r="T1751" i="1" s="1"/>
  <c r="T1752" i="1" s="1"/>
  <c r="T1753" i="1" s="1"/>
  <c r="T1754" i="1" s="1"/>
  <c r="T1755" i="1" s="1"/>
  <c r="T1756" i="1" s="1"/>
  <c r="T1757" i="1" s="1"/>
  <c r="T1758" i="1" s="1"/>
  <c r="T1759" i="1" s="1"/>
  <c r="T1760" i="1" s="1"/>
  <c r="T1761" i="1" s="1"/>
  <c r="T1762" i="1" s="1"/>
  <c r="T1763" i="1" s="1"/>
  <c r="T1764" i="1" s="1"/>
  <c r="T1765" i="1" s="1"/>
  <c r="T1766" i="1" s="1"/>
  <c r="T1767" i="1" s="1"/>
  <c r="T1768" i="1" s="1"/>
  <c r="T1769" i="1" s="1"/>
  <c r="T1770" i="1" s="1"/>
  <c r="T1771" i="1" s="1"/>
  <c r="T1772" i="1" s="1"/>
  <c r="T1773" i="1" s="1"/>
  <c r="T1774" i="1" s="1"/>
  <c r="T1775" i="1" s="1"/>
  <c r="T1776" i="1" s="1"/>
  <c r="T1777" i="1" s="1"/>
  <c r="T1778" i="1" s="1"/>
  <c r="T1779" i="1" s="1"/>
  <c r="T1780" i="1" s="1"/>
  <c r="T1781" i="1" s="1"/>
  <c r="T1782" i="1" s="1"/>
  <c r="T1783" i="1" s="1"/>
  <c r="T1784" i="1" s="1"/>
  <c r="T1785" i="1" s="1"/>
  <c r="T1786" i="1" s="1"/>
  <c r="T1787" i="1" s="1"/>
  <c r="T1788" i="1" s="1"/>
  <c r="T1789" i="1" s="1"/>
  <c r="T1790" i="1" s="1"/>
  <c r="T1791" i="1" s="1"/>
  <c r="T1792" i="1" s="1"/>
  <c r="T1793" i="1" s="1"/>
  <c r="T1794" i="1" s="1"/>
  <c r="T1795" i="1" s="1"/>
  <c r="T1796" i="1" s="1"/>
  <c r="T1797" i="1" s="1"/>
  <c r="T1798" i="1" s="1"/>
  <c r="T1799" i="1" s="1"/>
  <c r="T1800" i="1" s="1"/>
  <c r="T1801" i="1" s="1"/>
  <c r="T1802" i="1" s="1"/>
  <c r="T1803" i="1" s="1"/>
  <c r="T1804" i="1" s="1"/>
  <c r="T1805" i="1" s="1"/>
  <c r="T1806" i="1" s="1"/>
  <c r="T1807" i="1" s="1"/>
  <c r="T1808" i="1" s="1"/>
  <c r="T1809" i="1" s="1"/>
  <c r="T1810" i="1" s="1"/>
  <c r="T1811" i="1" s="1"/>
  <c r="T1812" i="1" s="1"/>
  <c r="T1813" i="1" s="1"/>
  <c r="T1814" i="1" s="1"/>
  <c r="T1815" i="1" s="1"/>
  <c r="T1816" i="1" s="1"/>
  <c r="T1817" i="1" s="1"/>
  <c r="T1818" i="1" s="1"/>
  <c r="T1819" i="1" s="1"/>
  <c r="T1820" i="1" s="1"/>
  <c r="T1821" i="1" s="1"/>
  <c r="T1822" i="1" s="1"/>
  <c r="T1823" i="1" s="1"/>
  <c r="T1824" i="1" s="1"/>
  <c r="T1825" i="1" s="1"/>
  <c r="T1826" i="1" s="1"/>
  <c r="T1827" i="1" s="1"/>
  <c r="T1828" i="1" s="1"/>
  <c r="T1829" i="1" s="1"/>
  <c r="T1830" i="1" s="1"/>
  <c r="T1831" i="1" s="1"/>
  <c r="T1832" i="1" s="1"/>
  <c r="T1833" i="1" s="1"/>
  <c r="T1834" i="1" s="1"/>
  <c r="T1835" i="1" s="1"/>
  <c r="T1836" i="1" s="1"/>
  <c r="T1837" i="1" s="1"/>
  <c r="T1838" i="1" s="1"/>
  <c r="T1839" i="1" s="1"/>
  <c r="T1840" i="1" s="1"/>
  <c r="T1841" i="1" s="1"/>
  <c r="T1842" i="1" s="1"/>
  <c r="T1843" i="1" s="1"/>
  <c r="T1844" i="1" s="1"/>
  <c r="T1845" i="1" s="1"/>
  <c r="T1846" i="1" s="1"/>
  <c r="T1847" i="1" s="1"/>
  <c r="T1848" i="1" s="1"/>
  <c r="T1849" i="1" s="1"/>
  <c r="T1850" i="1" s="1"/>
  <c r="T1851" i="1" s="1"/>
  <c r="T1852" i="1" s="1"/>
  <c r="T1853" i="1" s="1"/>
  <c r="T1854" i="1" s="1"/>
  <c r="T1855" i="1" s="1"/>
  <c r="T1856" i="1" s="1"/>
  <c r="T1857" i="1" s="1"/>
  <c r="T1858" i="1" s="1"/>
  <c r="T1859" i="1" s="1"/>
  <c r="T1860" i="1" s="1"/>
  <c r="T1861" i="1" s="1"/>
  <c r="T1862" i="1" s="1"/>
  <c r="T1863" i="1" s="1"/>
  <c r="T1864" i="1" s="1"/>
  <c r="T1865" i="1" s="1"/>
  <c r="T1866" i="1" s="1"/>
  <c r="T1867" i="1" s="1"/>
  <c r="T1868" i="1" s="1"/>
  <c r="T1869" i="1" s="1"/>
  <c r="T1870" i="1" s="1"/>
  <c r="T1871" i="1" s="1"/>
  <c r="T1872" i="1" s="1"/>
  <c r="T1873" i="1" s="1"/>
  <c r="T1874" i="1" s="1"/>
  <c r="T1875" i="1" s="1"/>
  <c r="T1876" i="1" s="1"/>
  <c r="T1877" i="1" s="1"/>
  <c r="T1878" i="1" s="1"/>
  <c r="T1879" i="1" s="1"/>
  <c r="T1880" i="1" s="1"/>
  <c r="T1881" i="1" s="1"/>
  <c r="T1882" i="1" s="1"/>
  <c r="T1883" i="1" s="1"/>
  <c r="T1884" i="1" s="1"/>
  <c r="T1885" i="1" s="1"/>
  <c r="T1886" i="1" s="1"/>
  <c r="T1887" i="1" s="1"/>
  <c r="T1888" i="1" s="1"/>
  <c r="T1889" i="1" s="1"/>
  <c r="T1890" i="1" s="1"/>
  <c r="T1891" i="1" s="1"/>
  <c r="T1892" i="1" s="1"/>
  <c r="T1893" i="1" s="1"/>
  <c r="T1894" i="1" s="1"/>
  <c r="T1895" i="1" s="1"/>
  <c r="T1896" i="1" s="1"/>
  <c r="T1897" i="1" s="1"/>
  <c r="T1898" i="1" s="1"/>
  <c r="T1899" i="1" s="1"/>
  <c r="T1900" i="1" s="1"/>
  <c r="T1901" i="1" s="1"/>
  <c r="T1902" i="1" s="1"/>
  <c r="T1903" i="1" s="1"/>
  <c r="T1904" i="1" s="1"/>
  <c r="T1905" i="1" s="1"/>
  <c r="T1906" i="1" s="1"/>
  <c r="T1907" i="1" s="1"/>
  <c r="T1908" i="1" s="1"/>
  <c r="T1909" i="1" s="1"/>
  <c r="T1910" i="1" s="1"/>
  <c r="T1911" i="1" s="1"/>
  <c r="T1912" i="1" s="1"/>
  <c r="T1913" i="1" s="1"/>
  <c r="T1914" i="1" s="1"/>
  <c r="T1915" i="1" s="1"/>
  <c r="T1916" i="1" s="1"/>
  <c r="T1917" i="1" s="1"/>
  <c r="T1918" i="1" s="1"/>
  <c r="T1919" i="1" s="1"/>
  <c r="T1920" i="1" s="1"/>
  <c r="T1921" i="1" s="1"/>
  <c r="T1922" i="1" s="1"/>
  <c r="T1923" i="1" s="1"/>
  <c r="T1924" i="1" s="1"/>
  <c r="T1925" i="1" s="1"/>
  <c r="T1926" i="1" s="1"/>
  <c r="T1927" i="1" s="1"/>
  <c r="T1928" i="1" s="1"/>
  <c r="T1929" i="1" s="1"/>
  <c r="T1930" i="1" s="1"/>
  <c r="T1931" i="1" s="1"/>
  <c r="T1932" i="1" s="1"/>
  <c r="T1933" i="1" s="1"/>
  <c r="T1934" i="1" s="1"/>
  <c r="T1935" i="1" s="1"/>
  <c r="T1936" i="1" s="1"/>
  <c r="T1937" i="1" s="1"/>
  <c r="T1938" i="1" s="1"/>
  <c r="T1939" i="1" s="1"/>
  <c r="T1940" i="1" s="1"/>
  <c r="T1941" i="1" s="1"/>
  <c r="T1942" i="1" s="1"/>
  <c r="T1943" i="1" s="1"/>
  <c r="T1944" i="1" s="1"/>
  <c r="T1945" i="1" s="1"/>
  <c r="T1946" i="1" s="1"/>
  <c r="T1947" i="1" s="1"/>
  <c r="T1948" i="1" s="1"/>
  <c r="T1949" i="1" s="1"/>
  <c r="T1950" i="1" s="1"/>
  <c r="T1951" i="1" s="1"/>
  <c r="T1952" i="1" s="1"/>
  <c r="T1953" i="1" s="1"/>
  <c r="T1954" i="1" s="1"/>
  <c r="T1955" i="1" s="1"/>
  <c r="T1956" i="1" s="1"/>
  <c r="T1957" i="1" s="1"/>
  <c r="T1958" i="1" s="1"/>
  <c r="T1959" i="1" s="1"/>
  <c r="T1960" i="1" s="1"/>
  <c r="T1961" i="1" s="1"/>
  <c r="T1962" i="1" s="1"/>
  <c r="T1963" i="1" s="1"/>
  <c r="T1964" i="1" s="1"/>
  <c r="T1965" i="1" s="1"/>
  <c r="T1966" i="1" s="1"/>
  <c r="T1967" i="1" s="1"/>
  <c r="T1968" i="1" s="1"/>
  <c r="T1969" i="1" s="1"/>
  <c r="T1970" i="1" s="1"/>
  <c r="T1971" i="1" s="1"/>
  <c r="T1972" i="1" s="1"/>
  <c r="T1973" i="1" s="1"/>
  <c r="T1974" i="1" s="1"/>
  <c r="T1975" i="1" s="1"/>
  <c r="T1976" i="1" s="1"/>
  <c r="T1977" i="1" s="1"/>
  <c r="T1978" i="1" s="1"/>
  <c r="T1979" i="1" s="1"/>
  <c r="T1980" i="1" s="1"/>
  <c r="T1981" i="1" s="1"/>
  <c r="T1982" i="1" s="1"/>
  <c r="T1983" i="1" s="1"/>
  <c r="T1984" i="1" s="1"/>
  <c r="T1985" i="1" s="1"/>
  <c r="T1986" i="1" s="1"/>
  <c r="T1987" i="1" s="1"/>
  <c r="T1988" i="1" s="1"/>
  <c r="T1989" i="1" s="1"/>
  <c r="T1990" i="1" s="1"/>
  <c r="T1991" i="1" s="1"/>
  <c r="T1992" i="1" s="1"/>
  <c r="T1993" i="1" s="1"/>
  <c r="T1994" i="1" s="1"/>
  <c r="T1995" i="1" s="1"/>
  <c r="T1996" i="1" s="1"/>
  <c r="T1997" i="1" s="1"/>
  <c r="T1998" i="1" s="1"/>
  <c r="T1999" i="1" s="1"/>
  <c r="T2000" i="1" s="1"/>
  <c r="T2001" i="1" s="1"/>
  <c r="T2002" i="1" s="1"/>
  <c r="T2003" i="1" s="1"/>
  <c r="T2004" i="1" s="1"/>
  <c r="T2005" i="1" s="1"/>
  <c r="T2006" i="1" s="1"/>
  <c r="T2007" i="1" s="1"/>
  <c r="T2008" i="1" s="1"/>
  <c r="T2009" i="1" s="1"/>
  <c r="T2010" i="1" s="1"/>
  <c r="T2011" i="1" s="1"/>
  <c r="T2012" i="1" s="1"/>
  <c r="T2013" i="1" s="1"/>
  <c r="T2014" i="1" s="1"/>
  <c r="T2015" i="1" s="1"/>
  <c r="T2016" i="1" s="1"/>
  <c r="T2017" i="1" s="1"/>
  <c r="T2018" i="1" s="1"/>
  <c r="T2019" i="1" s="1"/>
  <c r="T2020" i="1" s="1"/>
  <c r="T2021" i="1" s="1"/>
  <c r="T2022" i="1" s="1"/>
  <c r="T2023" i="1" s="1"/>
  <c r="T2024" i="1" s="1"/>
  <c r="T2025" i="1" s="1"/>
  <c r="T2026" i="1" s="1"/>
  <c r="T2027" i="1" s="1"/>
  <c r="T2028" i="1" s="1"/>
  <c r="T2029" i="1" s="1"/>
  <c r="T2030" i="1" s="1"/>
  <c r="T2031" i="1" s="1"/>
  <c r="T2032" i="1" s="1"/>
  <c r="T2033" i="1" s="1"/>
  <c r="T2034" i="1" s="1"/>
  <c r="T2035" i="1" s="1"/>
  <c r="T2036" i="1" s="1"/>
  <c r="T2037" i="1" s="1"/>
  <c r="T2038" i="1" s="1"/>
  <c r="T2039" i="1" s="1"/>
  <c r="T2040" i="1" s="1"/>
  <c r="T2041" i="1" s="1"/>
  <c r="T2042" i="1" s="1"/>
  <c r="T2043" i="1" s="1"/>
  <c r="T2044" i="1" s="1"/>
  <c r="T2045" i="1" s="1"/>
  <c r="T2046" i="1" s="1"/>
  <c r="T2047" i="1" s="1"/>
  <c r="T2048" i="1" s="1"/>
  <c r="T2049" i="1" s="1"/>
  <c r="T2050" i="1" s="1"/>
  <c r="T2051" i="1" s="1"/>
  <c r="T2052" i="1" s="1"/>
  <c r="T2053" i="1" s="1"/>
  <c r="T2054" i="1" s="1"/>
  <c r="T2055" i="1" s="1"/>
  <c r="T2056" i="1" s="1"/>
  <c r="T2057" i="1" s="1"/>
  <c r="T2058" i="1" s="1"/>
  <c r="T2059" i="1" s="1"/>
  <c r="T2060" i="1" s="1"/>
  <c r="T2061" i="1" s="1"/>
  <c r="T2062" i="1" s="1"/>
  <c r="T2063" i="1" s="1"/>
  <c r="T2064" i="1" s="1"/>
  <c r="T2065" i="1" s="1"/>
  <c r="T2066" i="1" s="1"/>
  <c r="T2067" i="1" s="1"/>
  <c r="T2068" i="1" s="1"/>
  <c r="T2069" i="1" s="1"/>
  <c r="T2070" i="1" s="1"/>
  <c r="T2071" i="1" s="1"/>
  <c r="T2072" i="1" s="1"/>
  <c r="T2073" i="1" s="1"/>
  <c r="T2074" i="1" s="1"/>
  <c r="T2075" i="1" s="1"/>
  <c r="T2076" i="1" s="1"/>
  <c r="T2077" i="1" s="1"/>
  <c r="T2078" i="1" s="1"/>
  <c r="T2079" i="1" s="1"/>
  <c r="T2080" i="1" s="1"/>
  <c r="T2081" i="1" s="1"/>
  <c r="T2082" i="1" s="1"/>
  <c r="T2083" i="1" s="1"/>
  <c r="T2084" i="1" s="1"/>
  <c r="T2085" i="1" s="1"/>
  <c r="T2086" i="1" s="1"/>
  <c r="T2087" i="1" s="1"/>
  <c r="T2088" i="1" s="1"/>
  <c r="T2089" i="1" s="1"/>
  <c r="T2090" i="1" s="1"/>
  <c r="T2091" i="1" s="1"/>
  <c r="T2092" i="1" s="1"/>
  <c r="T2093" i="1" s="1"/>
  <c r="T2094" i="1" s="1"/>
  <c r="T2095" i="1" s="1"/>
  <c r="T2096" i="1" s="1"/>
  <c r="T2097" i="1" s="1"/>
  <c r="T2098" i="1" s="1"/>
  <c r="T2099" i="1" s="1"/>
  <c r="T2100" i="1" s="1"/>
  <c r="T2101" i="1" s="1"/>
  <c r="T2102" i="1" s="1"/>
  <c r="T2103" i="1" s="1"/>
  <c r="T2104" i="1" s="1"/>
  <c r="T2105" i="1" s="1"/>
  <c r="T2106" i="1" s="1"/>
  <c r="T2107" i="1" s="1"/>
  <c r="T2108" i="1" s="1"/>
  <c r="T2109" i="1" s="1"/>
  <c r="T2110" i="1" s="1"/>
  <c r="T2111" i="1" s="1"/>
  <c r="T2112" i="1" s="1"/>
  <c r="T2113" i="1" s="1"/>
  <c r="T2114" i="1" s="1"/>
  <c r="T2115" i="1" s="1"/>
  <c r="T2116" i="1" s="1"/>
  <c r="T2117" i="1" s="1"/>
  <c r="T2118" i="1" s="1"/>
  <c r="T2119" i="1" s="1"/>
  <c r="T2120" i="1" s="1"/>
  <c r="T2121" i="1" s="1"/>
  <c r="T2122" i="1" s="1"/>
  <c r="T2123" i="1" s="1"/>
  <c r="T2124" i="1" s="1"/>
  <c r="T2125" i="1" s="1"/>
  <c r="T2126" i="1" s="1"/>
  <c r="T2127" i="1" s="1"/>
  <c r="T2128" i="1" s="1"/>
  <c r="T2129" i="1" s="1"/>
  <c r="T2130" i="1" s="1"/>
  <c r="T2131" i="1" s="1"/>
  <c r="T2132" i="1" s="1"/>
  <c r="T2133" i="1" s="1"/>
  <c r="T2134" i="1" s="1"/>
  <c r="T2135" i="1" s="1"/>
  <c r="T2136" i="1" s="1"/>
  <c r="T2137" i="1" s="1"/>
  <c r="T2138" i="1" s="1"/>
  <c r="T2139" i="1" s="1"/>
  <c r="T2140" i="1" s="1"/>
  <c r="T2141" i="1" s="1"/>
  <c r="T2142" i="1" s="1"/>
  <c r="T2143" i="1" s="1"/>
  <c r="T2144" i="1" s="1"/>
  <c r="T2145" i="1" s="1"/>
  <c r="T2146" i="1" s="1"/>
  <c r="T2147" i="1" s="1"/>
  <c r="T2148" i="1" s="1"/>
  <c r="T2149" i="1" s="1"/>
  <c r="T2150" i="1" s="1"/>
  <c r="T2151" i="1" s="1"/>
  <c r="T2152" i="1" s="1"/>
  <c r="T2153" i="1" s="1"/>
  <c r="T2154" i="1" s="1"/>
  <c r="T2155" i="1" s="1"/>
  <c r="T2156" i="1" s="1"/>
  <c r="T2157" i="1" s="1"/>
  <c r="T2158" i="1" s="1"/>
  <c r="T2159" i="1" s="1"/>
  <c r="T2160" i="1" s="1"/>
  <c r="T2161" i="1" s="1"/>
  <c r="T2162" i="1" s="1"/>
  <c r="T2163" i="1" s="1"/>
  <c r="T2164" i="1" s="1"/>
  <c r="T2165" i="1" s="1"/>
  <c r="T2166" i="1" s="1"/>
  <c r="T2167" i="1" s="1"/>
  <c r="T2168" i="1" s="1"/>
  <c r="T2169" i="1" s="1"/>
  <c r="T2170" i="1" s="1"/>
  <c r="T2171" i="1" s="1"/>
  <c r="T2172" i="1" s="1"/>
  <c r="T2173" i="1" s="1"/>
  <c r="T2174" i="1" s="1"/>
  <c r="T2175" i="1" s="1"/>
  <c r="T2176" i="1" s="1"/>
  <c r="T2177" i="1" s="1"/>
  <c r="T2178" i="1" s="1"/>
  <c r="T2179" i="1" s="1"/>
  <c r="T2180" i="1" s="1"/>
  <c r="T2181" i="1" s="1"/>
  <c r="T2182" i="1" s="1"/>
  <c r="T2183" i="1" s="1"/>
  <c r="T2184" i="1" s="1"/>
  <c r="T2185" i="1" s="1"/>
  <c r="T2186" i="1" s="1"/>
  <c r="T2187" i="1" s="1"/>
  <c r="T2188" i="1" s="1"/>
  <c r="T2189" i="1" s="1"/>
  <c r="T2190" i="1" s="1"/>
  <c r="T2191" i="1" s="1"/>
  <c r="T2192" i="1" s="1"/>
  <c r="T2193" i="1" s="1"/>
  <c r="T2194" i="1" s="1"/>
  <c r="T2195" i="1" s="1"/>
  <c r="T2196" i="1" s="1"/>
  <c r="T2197" i="1" s="1"/>
  <c r="T2198" i="1" s="1"/>
  <c r="T2199" i="1" s="1"/>
  <c r="T2200" i="1" s="1"/>
  <c r="T2201" i="1" s="1"/>
  <c r="T2202" i="1" s="1"/>
  <c r="T2203" i="1" s="1"/>
  <c r="T2204" i="1" s="1"/>
  <c r="T2205" i="1" s="1"/>
  <c r="T2206" i="1" s="1"/>
  <c r="T2207" i="1" s="1"/>
  <c r="T2208" i="1" s="1"/>
  <c r="T2209" i="1" s="1"/>
  <c r="T2210" i="1" s="1"/>
  <c r="T2211" i="1" s="1"/>
  <c r="T2212" i="1" s="1"/>
  <c r="T2213" i="1" s="1"/>
  <c r="T2214" i="1" s="1"/>
  <c r="T2215" i="1" s="1"/>
  <c r="T2216" i="1" s="1"/>
  <c r="T2217" i="1" s="1"/>
  <c r="T2218" i="1" s="1"/>
  <c r="T2219" i="1" s="1"/>
  <c r="T2220" i="1" s="1"/>
  <c r="T2221" i="1" s="1"/>
  <c r="T2222" i="1" s="1"/>
  <c r="T2223" i="1" s="1"/>
  <c r="T2224" i="1" s="1"/>
  <c r="T2225" i="1" s="1"/>
  <c r="T2226" i="1" s="1"/>
  <c r="T2227" i="1" s="1"/>
  <c r="T2228" i="1" s="1"/>
  <c r="T2229" i="1" s="1"/>
  <c r="T2230" i="1" s="1"/>
  <c r="T2231" i="1" s="1"/>
  <c r="T2232" i="1" s="1"/>
  <c r="T2233" i="1" s="1"/>
  <c r="T2234" i="1" s="1"/>
  <c r="T2235" i="1" s="1"/>
  <c r="T2236" i="1" s="1"/>
  <c r="T2237" i="1" s="1"/>
  <c r="T2238" i="1" s="1"/>
  <c r="T2239" i="1" s="1"/>
  <c r="T2240" i="1" s="1"/>
  <c r="T2241" i="1" s="1"/>
  <c r="T2242" i="1" s="1"/>
  <c r="T2243" i="1" s="1"/>
  <c r="T2244" i="1" s="1"/>
  <c r="T2245" i="1" s="1"/>
  <c r="T2246" i="1" s="1"/>
  <c r="T2247" i="1" s="1"/>
  <c r="T2248" i="1" s="1"/>
  <c r="T2249" i="1" s="1"/>
  <c r="T2250" i="1" s="1"/>
  <c r="T2251" i="1" s="1"/>
  <c r="T2252" i="1" s="1"/>
  <c r="T2253" i="1" s="1"/>
  <c r="T2254" i="1" s="1"/>
  <c r="T2255" i="1" s="1"/>
  <c r="T2256" i="1" s="1"/>
  <c r="T2257" i="1" s="1"/>
  <c r="T2258" i="1" s="1"/>
  <c r="T2259" i="1" s="1"/>
  <c r="T2260" i="1" s="1"/>
  <c r="T2261" i="1" s="1"/>
  <c r="T2262" i="1" s="1"/>
  <c r="T2263" i="1" s="1"/>
  <c r="T2264" i="1" s="1"/>
  <c r="T2265" i="1" s="1"/>
  <c r="T2266" i="1" s="1"/>
  <c r="T2267" i="1" s="1"/>
  <c r="T2268" i="1" s="1"/>
  <c r="T2269" i="1" s="1"/>
  <c r="T2270" i="1" s="1"/>
  <c r="T2271" i="1" s="1"/>
  <c r="T2272" i="1" s="1"/>
  <c r="T2273" i="1" s="1"/>
  <c r="T2274" i="1" s="1"/>
  <c r="T2275" i="1" s="1"/>
  <c r="T2276" i="1" s="1"/>
  <c r="T2277" i="1" s="1"/>
  <c r="T2278" i="1" s="1"/>
  <c r="T2279" i="1" s="1"/>
  <c r="T2280" i="1" s="1"/>
  <c r="T2281" i="1" s="1"/>
  <c r="T2282" i="1" s="1"/>
  <c r="T2283" i="1" s="1"/>
  <c r="T2284" i="1" s="1"/>
  <c r="T2285" i="1" s="1"/>
  <c r="T2286" i="1" s="1"/>
  <c r="T2287" i="1" s="1"/>
  <c r="T2288" i="1" s="1"/>
  <c r="T2289" i="1" s="1"/>
  <c r="T2290" i="1" s="1"/>
  <c r="T2291" i="1" s="1"/>
  <c r="T2292" i="1" s="1"/>
  <c r="T2293" i="1" s="1"/>
  <c r="T2294" i="1" s="1"/>
  <c r="T2295" i="1" s="1"/>
  <c r="T2296" i="1" s="1"/>
  <c r="T2297" i="1" s="1"/>
  <c r="T2298" i="1" s="1"/>
  <c r="T2299" i="1" s="1"/>
  <c r="T2300" i="1" s="1"/>
  <c r="T2301" i="1" s="1"/>
  <c r="T2302" i="1" s="1"/>
  <c r="T2303" i="1" s="1"/>
  <c r="T2304" i="1" s="1"/>
  <c r="T2305" i="1" s="1"/>
  <c r="T2306" i="1" s="1"/>
  <c r="T2307" i="1" s="1"/>
  <c r="T2308" i="1" s="1"/>
  <c r="T2309" i="1" s="1"/>
  <c r="T2310" i="1" s="1"/>
  <c r="T2311" i="1" s="1"/>
  <c r="T2312" i="1" s="1"/>
  <c r="T2313" i="1" s="1"/>
  <c r="T2314" i="1" s="1"/>
  <c r="T2315" i="1" s="1"/>
  <c r="T2316" i="1" s="1"/>
  <c r="T2317" i="1" s="1"/>
  <c r="T2318" i="1" s="1"/>
  <c r="T2319" i="1" s="1"/>
  <c r="T2320" i="1" s="1"/>
  <c r="T2321" i="1" s="1"/>
  <c r="T2322" i="1" s="1"/>
  <c r="T2323" i="1" s="1"/>
  <c r="T2324" i="1" s="1"/>
  <c r="T2325" i="1" s="1"/>
  <c r="T2326" i="1" s="1"/>
  <c r="T2327" i="1" s="1"/>
  <c r="T2328" i="1" s="1"/>
  <c r="T2329" i="1" s="1"/>
  <c r="T2330" i="1" s="1"/>
  <c r="T2331" i="1" s="1"/>
  <c r="T2332" i="1" s="1"/>
  <c r="T2333" i="1" s="1"/>
  <c r="T2334" i="1" s="1"/>
  <c r="T2335" i="1" s="1"/>
  <c r="T2336" i="1" s="1"/>
  <c r="T2337" i="1" s="1"/>
  <c r="T2338" i="1" s="1"/>
  <c r="T2339" i="1" s="1"/>
  <c r="T2340" i="1" s="1"/>
  <c r="T2341" i="1" s="1"/>
  <c r="T2342" i="1" s="1"/>
  <c r="T2343" i="1" s="1"/>
  <c r="T2344" i="1" s="1"/>
  <c r="T2345" i="1" s="1"/>
  <c r="T2346" i="1" s="1"/>
  <c r="T2347" i="1" s="1"/>
  <c r="T2348" i="1" s="1"/>
  <c r="T2349" i="1" s="1"/>
  <c r="T2350" i="1" s="1"/>
  <c r="T2351" i="1" s="1"/>
  <c r="T2352" i="1" s="1"/>
  <c r="T2353" i="1" s="1"/>
  <c r="T2354" i="1" s="1"/>
  <c r="T2355" i="1" s="1"/>
  <c r="T2356" i="1" s="1"/>
  <c r="T2357" i="1" s="1"/>
  <c r="T2358" i="1" s="1"/>
  <c r="T2359" i="1" s="1"/>
  <c r="T2360" i="1" s="1"/>
  <c r="T2361" i="1" s="1"/>
  <c r="T2362" i="1" s="1"/>
  <c r="T2363" i="1" s="1"/>
  <c r="T2364" i="1" s="1"/>
  <c r="T2365" i="1" s="1"/>
  <c r="T2366" i="1" s="1"/>
  <c r="T2367" i="1" s="1"/>
  <c r="T2368" i="1" s="1"/>
  <c r="T2369" i="1" s="1"/>
  <c r="T2370" i="1" s="1"/>
  <c r="T2371" i="1" s="1"/>
  <c r="T2372" i="1" s="1"/>
  <c r="T2373" i="1" s="1"/>
  <c r="T2374" i="1" s="1"/>
  <c r="T2375" i="1" s="1"/>
  <c r="T2376" i="1" s="1"/>
  <c r="T2377" i="1" s="1"/>
  <c r="T2378" i="1" s="1"/>
  <c r="T2379" i="1" s="1"/>
  <c r="T2380" i="1" s="1"/>
  <c r="T2381" i="1" s="1"/>
  <c r="T2382" i="1" s="1"/>
  <c r="T2383" i="1" s="1"/>
  <c r="T2384" i="1" s="1"/>
  <c r="T2385" i="1" s="1"/>
  <c r="T2386" i="1" s="1"/>
  <c r="T2387" i="1" s="1"/>
  <c r="T2388" i="1" s="1"/>
  <c r="T2389" i="1" s="1"/>
  <c r="T2390" i="1" s="1"/>
  <c r="T2391" i="1" s="1"/>
  <c r="T2392" i="1" s="1"/>
  <c r="T2393" i="1" s="1"/>
  <c r="T2394" i="1" s="1"/>
  <c r="T2395" i="1" s="1"/>
  <c r="T2396" i="1" s="1"/>
  <c r="T2397" i="1" s="1"/>
  <c r="T2398" i="1" s="1"/>
  <c r="T2399" i="1" s="1"/>
  <c r="T2400" i="1" s="1"/>
  <c r="T2401" i="1" s="1"/>
  <c r="T2402" i="1" s="1"/>
  <c r="T2403" i="1" s="1"/>
  <c r="T2404" i="1" s="1"/>
  <c r="T2405" i="1" s="1"/>
  <c r="T2406" i="1" s="1"/>
  <c r="T2407" i="1" s="1"/>
  <c r="T2408" i="1" s="1"/>
  <c r="T2409" i="1" s="1"/>
  <c r="T2410" i="1" s="1"/>
  <c r="T2411" i="1" s="1"/>
  <c r="T2412" i="1" s="1"/>
  <c r="T2413" i="1" s="1"/>
  <c r="T2414" i="1" s="1"/>
  <c r="T2415" i="1" s="1"/>
  <c r="T2416" i="1" s="1"/>
  <c r="T2417" i="1" s="1"/>
  <c r="T2418" i="1" s="1"/>
  <c r="T2419" i="1" s="1"/>
  <c r="T2420" i="1" s="1"/>
  <c r="T2421" i="1" s="1"/>
  <c r="T2422" i="1" s="1"/>
  <c r="T2423" i="1" s="1"/>
  <c r="T2424" i="1" s="1"/>
  <c r="T2425" i="1" s="1"/>
  <c r="T2426" i="1" s="1"/>
  <c r="Z2158" i="1"/>
  <c r="Z10" i="1"/>
  <c r="AB7" i="1"/>
  <c r="P7" i="2"/>
  <c r="P5" i="2"/>
  <c r="P3" i="2"/>
  <c r="P6" i="2"/>
  <c r="P2" i="2"/>
  <c r="P4" i="2"/>
  <c r="S1907" i="1" l="1"/>
  <c r="AA1906" i="1"/>
  <c r="AB8" i="1"/>
  <c r="V9" i="1"/>
  <c r="AD8" i="1"/>
  <c r="U9" i="1"/>
  <c r="AC8" i="1"/>
  <c r="AB9" i="1"/>
  <c r="S1908" i="1" l="1"/>
  <c r="AA1907" i="1"/>
  <c r="V10" i="1"/>
  <c r="AD9" i="1"/>
  <c r="U10" i="1"/>
  <c r="AC9" i="1"/>
  <c r="AB10" i="1"/>
  <c r="S1909" i="1" l="1"/>
  <c r="AA1908" i="1"/>
  <c r="V11" i="1"/>
  <c r="AD10" i="1"/>
  <c r="U11" i="1"/>
  <c r="AC10" i="1"/>
  <c r="AB11" i="1"/>
  <c r="S1910" i="1" l="1"/>
  <c r="AA1909" i="1"/>
  <c r="V12" i="1"/>
  <c r="AD11" i="1"/>
  <c r="U12" i="1"/>
  <c r="AC11" i="1"/>
  <c r="AB12" i="1"/>
  <c r="S1911" i="1" l="1"/>
  <c r="AA1910" i="1"/>
  <c r="V13" i="1"/>
  <c r="AD12" i="1"/>
  <c r="U13" i="1"/>
  <c r="AC12" i="1"/>
  <c r="AB13" i="1"/>
  <c r="S1912" i="1" l="1"/>
  <c r="AA1911" i="1"/>
  <c r="U14" i="1"/>
  <c r="AC13" i="1"/>
  <c r="V14" i="1"/>
  <c r="AD13" i="1"/>
  <c r="AB14" i="1"/>
  <c r="S1913" i="1" l="1"/>
  <c r="AA1912" i="1"/>
  <c r="U15" i="1"/>
  <c r="AC14" i="1"/>
  <c r="V15" i="1"/>
  <c r="AD14" i="1"/>
  <c r="AB15" i="1"/>
  <c r="S1914" i="1" l="1"/>
  <c r="AA1913" i="1"/>
  <c r="U16" i="1"/>
  <c r="AC15" i="1"/>
  <c r="V16" i="1"/>
  <c r="AD15" i="1"/>
  <c r="AB16" i="1"/>
  <c r="S1915" i="1" l="1"/>
  <c r="AA1914" i="1"/>
  <c r="V17" i="1"/>
  <c r="AD16" i="1"/>
  <c r="AC16" i="1"/>
  <c r="U17" i="1"/>
  <c r="AB17" i="1"/>
  <c r="S1916" i="1" l="1"/>
  <c r="AA1915" i="1"/>
  <c r="U18" i="1"/>
  <c r="AC17" i="1"/>
  <c r="AD17" i="1"/>
  <c r="V18" i="1"/>
  <c r="AB18" i="1"/>
  <c r="S1917" i="1" l="1"/>
  <c r="AA1916" i="1"/>
  <c r="V19" i="1"/>
  <c r="AD18" i="1"/>
  <c r="U19" i="1"/>
  <c r="AC18" i="1"/>
  <c r="AB19" i="1"/>
  <c r="S1918" i="1" l="1"/>
  <c r="AA1917" i="1"/>
  <c r="U20" i="1"/>
  <c r="AC19" i="1"/>
  <c r="V20" i="1"/>
  <c r="AD19" i="1"/>
  <c r="AB20" i="1"/>
  <c r="S1919" i="1" l="1"/>
  <c r="AA1918" i="1"/>
  <c r="V21" i="1"/>
  <c r="AD20" i="1"/>
  <c r="U21" i="1"/>
  <c r="AC20" i="1"/>
  <c r="AB21" i="1"/>
  <c r="S1920" i="1" l="1"/>
  <c r="AA1919" i="1"/>
  <c r="U22" i="1"/>
  <c r="AC21" i="1"/>
  <c r="V22" i="1"/>
  <c r="AD21" i="1"/>
  <c r="AB22" i="1"/>
  <c r="S1921" i="1" l="1"/>
  <c r="AA1920" i="1"/>
  <c r="V23" i="1"/>
  <c r="AD22" i="1"/>
  <c r="U23" i="1"/>
  <c r="AC22" i="1"/>
  <c r="AB23" i="1"/>
  <c r="S1922" i="1" l="1"/>
  <c r="AA1921" i="1"/>
  <c r="U24" i="1"/>
  <c r="AC23" i="1"/>
  <c r="V24" i="1"/>
  <c r="AD23" i="1"/>
  <c r="AB24" i="1"/>
  <c r="S1923" i="1" l="1"/>
  <c r="AA1922" i="1"/>
  <c r="V25" i="1"/>
  <c r="AD24" i="1"/>
  <c r="U25" i="1"/>
  <c r="AC24" i="1"/>
  <c r="AB25" i="1"/>
  <c r="S1924" i="1" l="1"/>
  <c r="AA1923" i="1"/>
  <c r="U26" i="1"/>
  <c r="AC25" i="1"/>
  <c r="V26" i="1"/>
  <c r="AD25" i="1"/>
  <c r="AB26" i="1"/>
  <c r="S1925" i="1" l="1"/>
  <c r="AA1924" i="1"/>
  <c r="V27" i="1"/>
  <c r="AD26" i="1"/>
  <c r="U27" i="1"/>
  <c r="AC26" i="1"/>
  <c r="AB27" i="1"/>
  <c r="S1926" i="1" l="1"/>
  <c r="AA1925" i="1"/>
  <c r="U28" i="1"/>
  <c r="AC27" i="1"/>
  <c r="V28" i="1"/>
  <c r="AD27" i="1"/>
  <c r="AB28" i="1"/>
  <c r="S1927" i="1" l="1"/>
  <c r="AA1926" i="1"/>
  <c r="V29" i="1"/>
  <c r="AD28" i="1"/>
  <c r="U29" i="1"/>
  <c r="AC28" i="1"/>
  <c r="AB29" i="1"/>
  <c r="S1928" i="1" l="1"/>
  <c r="AA1927" i="1"/>
  <c r="U30" i="1"/>
  <c r="AC29" i="1"/>
  <c r="V30" i="1"/>
  <c r="AD29" i="1"/>
  <c r="AB30" i="1"/>
  <c r="S1929" i="1" l="1"/>
  <c r="AA1928" i="1"/>
  <c r="V31" i="1"/>
  <c r="AD30" i="1"/>
  <c r="U31" i="1"/>
  <c r="AC30" i="1"/>
  <c r="AB31" i="1"/>
  <c r="S1930" i="1" l="1"/>
  <c r="AA1929" i="1"/>
  <c r="U32" i="1"/>
  <c r="AC31" i="1"/>
  <c r="V32" i="1"/>
  <c r="AD31" i="1"/>
  <c r="AB32" i="1"/>
  <c r="S1931" i="1" l="1"/>
  <c r="AA1930" i="1"/>
  <c r="V33" i="1"/>
  <c r="AD32" i="1"/>
  <c r="U33" i="1"/>
  <c r="AC32" i="1"/>
  <c r="AB33" i="1"/>
  <c r="S1932" i="1" l="1"/>
  <c r="AA1931" i="1"/>
  <c r="U34" i="1"/>
  <c r="AC33" i="1"/>
  <c r="V34" i="1"/>
  <c r="AD33" i="1"/>
  <c r="AB34" i="1"/>
  <c r="S1933" i="1" l="1"/>
  <c r="AA1932" i="1"/>
  <c r="V35" i="1"/>
  <c r="AD34" i="1"/>
  <c r="U35" i="1"/>
  <c r="AC34" i="1"/>
  <c r="AB35" i="1"/>
  <c r="S1934" i="1" l="1"/>
  <c r="AA1933" i="1"/>
  <c r="U36" i="1"/>
  <c r="AC35" i="1"/>
  <c r="V36" i="1"/>
  <c r="AD35" i="1"/>
  <c r="AB36" i="1"/>
  <c r="S1935" i="1" l="1"/>
  <c r="AA1934" i="1"/>
  <c r="V37" i="1"/>
  <c r="AD36" i="1"/>
  <c r="U37" i="1"/>
  <c r="AC36" i="1"/>
  <c r="AB37" i="1"/>
  <c r="S1936" i="1" l="1"/>
  <c r="AA1935" i="1"/>
  <c r="V38" i="1"/>
  <c r="AD37" i="1"/>
  <c r="U38" i="1"/>
  <c r="AC37" i="1"/>
  <c r="AB38" i="1"/>
  <c r="S1937" i="1" l="1"/>
  <c r="AA1936" i="1"/>
  <c r="V39" i="1"/>
  <c r="AD38" i="1"/>
  <c r="U39" i="1"/>
  <c r="AC38" i="1"/>
  <c r="AB39" i="1"/>
  <c r="S1938" i="1" l="1"/>
  <c r="AA1937" i="1"/>
  <c r="V40" i="1"/>
  <c r="AD39" i="1"/>
  <c r="U40" i="1"/>
  <c r="AC39" i="1"/>
  <c r="AB40" i="1"/>
  <c r="S1939" i="1" l="1"/>
  <c r="AA1938" i="1"/>
  <c r="U41" i="1"/>
  <c r="AC40" i="1"/>
  <c r="V41" i="1"/>
  <c r="AD40" i="1"/>
  <c r="AB41" i="1"/>
  <c r="S1940" i="1" l="1"/>
  <c r="AA1939" i="1"/>
  <c r="V42" i="1"/>
  <c r="AD41" i="1"/>
  <c r="U42" i="1"/>
  <c r="AC41" i="1"/>
  <c r="AB42" i="1"/>
  <c r="S1941" i="1" l="1"/>
  <c r="AA1940" i="1"/>
  <c r="U43" i="1"/>
  <c r="AC42" i="1"/>
  <c r="V43" i="1"/>
  <c r="AD42" i="1"/>
  <c r="AB43" i="1"/>
  <c r="S1942" i="1" l="1"/>
  <c r="AA1941" i="1"/>
  <c r="V44" i="1"/>
  <c r="AD43" i="1"/>
  <c r="U44" i="1"/>
  <c r="AC43" i="1"/>
  <c r="AB44" i="1"/>
  <c r="S1943" i="1" l="1"/>
  <c r="AA1942" i="1"/>
  <c r="V45" i="1"/>
  <c r="AD44" i="1"/>
  <c r="U45" i="1"/>
  <c r="AC44" i="1"/>
  <c r="AB45" i="1"/>
  <c r="S1944" i="1" l="1"/>
  <c r="AA1943" i="1"/>
  <c r="U46" i="1"/>
  <c r="AC45" i="1"/>
  <c r="V46" i="1"/>
  <c r="AD45" i="1"/>
  <c r="AB46" i="1"/>
  <c r="S1945" i="1" l="1"/>
  <c r="AA1944" i="1"/>
  <c r="V47" i="1"/>
  <c r="AD46" i="1"/>
  <c r="U47" i="1"/>
  <c r="AC46" i="1"/>
  <c r="AB47" i="1"/>
  <c r="S1946" i="1" l="1"/>
  <c r="AA1945" i="1"/>
  <c r="U48" i="1"/>
  <c r="AC47" i="1"/>
  <c r="V48" i="1"/>
  <c r="AD47" i="1"/>
  <c r="AB48" i="1"/>
  <c r="S1947" i="1" l="1"/>
  <c r="AA1946" i="1"/>
  <c r="V49" i="1"/>
  <c r="AD48" i="1"/>
  <c r="U49" i="1"/>
  <c r="AC48" i="1"/>
  <c r="AB49" i="1"/>
  <c r="S1948" i="1" l="1"/>
  <c r="AA1947" i="1"/>
  <c r="U50" i="1"/>
  <c r="AC49" i="1"/>
  <c r="V50" i="1"/>
  <c r="AD49" i="1"/>
  <c r="AB50" i="1"/>
  <c r="S1949" i="1" l="1"/>
  <c r="AA1948" i="1"/>
  <c r="V51" i="1"/>
  <c r="AD50" i="1"/>
  <c r="U51" i="1"/>
  <c r="AC50" i="1"/>
  <c r="AB51" i="1"/>
  <c r="S1950" i="1" l="1"/>
  <c r="AA1949" i="1"/>
  <c r="U52" i="1"/>
  <c r="AC51" i="1"/>
  <c r="V52" i="1"/>
  <c r="AD51" i="1"/>
  <c r="AB52" i="1"/>
  <c r="S1951" i="1" l="1"/>
  <c r="AA1950" i="1"/>
  <c r="V53" i="1"/>
  <c r="AD52" i="1"/>
  <c r="U53" i="1"/>
  <c r="AC52" i="1"/>
  <c r="AB53" i="1"/>
  <c r="S1952" i="1" l="1"/>
  <c r="AA1951" i="1"/>
  <c r="U54" i="1"/>
  <c r="AC53" i="1"/>
  <c r="V54" i="1"/>
  <c r="AD53" i="1"/>
  <c r="AB54" i="1"/>
  <c r="S1953" i="1" l="1"/>
  <c r="AA1952" i="1"/>
  <c r="V55" i="1"/>
  <c r="AD54" i="1"/>
  <c r="U55" i="1"/>
  <c r="AC54" i="1"/>
  <c r="AB55" i="1"/>
  <c r="S1954" i="1" l="1"/>
  <c r="AA1953" i="1"/>
  <c r="U56" i="1"/>
  <c r="AC55" i="1"/>
  <c r="V56" i="1"/>
  <c r="AD55" i="1"/>
  <c r="AB56" i="1"/>
  <c r="S1955" i="1" l="1"/>
  <c r="AA1954" i="1"/>
  <c r="V57" i="1"/>
  <c r="AD56" i="1"/>
  <c r="U57" i="1"/>
  <c r="AC56" i="1"/>
  <c r="AB57" i="1"/>
  <c r="S1956" i="1" l="1"/>
  <c r="AA1955" i="1"/>
  <c r="U58" i="1"/>
  <c r="AC57" i="1"/>
  <c r="V58" i="1"/>
  <c r="AD57" i="1"/>
  <c r="AB58" i="1"/>
  <c r="S1957" i="1" l="1"/>
  <c r="AA1956" i="1"/>
  <c r="V59" i="1"/>
  <c r="AD58" i="1"/>
  <c r="U59" i="1"/>
  <c r="AC58" i="1"/>
  <c r="AB59" i="1"/>
  <c r="S1958" i="1" l="1"/>
  <c r="AA1957" i="1"/>
  <c r="U60" i="1"/>
  <c r="AC59" i="1"/>
  <c r="V60" i="1"/>
  <c r="AD59" i="1"/>
  <c r="AB60" i="1"/>
  <c r="S1959" i="1" l="1"/>
  <c r="AA1958" i="1"/>
  <c r="V61" i="1"/>
  <c r="AD60" i="1"/>
  <c r="U61" i="1"/>
  <c r="AC60" i="1"/>
  <c r="AB61" i="1"/>
  <c r="S1960" i="1" l="1"/>
  <c r="AA1959" i="1"/>
  <c r="U62" i="1"/>
  <c r="AC61" i="1"/>
  <c r="V62" i="1"/>
  <c r="AD61" i="1"/>
  <c r="AB62" i="1"/>
  <c r="S1961" i="1" l="1"/>
  <c r="AA1960" i="1"/>
  <c r="V63" i="1"/>
  <c r="AD62" i="1"/>
  <c r="U63" i="1"/>
  <c r="AC62" i="1"/>
  <c r="AB63" i="1"/>
  <c r="S1962" i="1" l="1"/>
  <c r="AA1961" i="1"/>
  <c r="U64" i="1"/>
  <c r="AC63" i="1"/>
  <c r="V64" i="1"/>
  <c r="AD63" i="1"/>
  <c r="AB64" i="1"/>
  <c r="S1963" i="1" l="1"/>
  <c r="AA1962" i="1"/>
  <c r="V65" i="1"/>
  <c r="AD64" i="1"/>
  <c r="U65" i="1"/>
  <c r="AC64" i="1"/>
  <c r="AB65" i="1"/>
  <c r="S1964" i="1" l="1"/>
  <c r="AA1963" i="1"/>
  <c r="U66" i="1"/>
  <c r="AC65" i="1"/>
  <c r="V66" i="1"/>
  <c r="AD65" i="1"/>
  <c r="AB66" i="1"/>
  <c r="S1965" i="1" l="1"/>
  <c r="AA1964" i="1"/>
  <c r="V67" i="1"/>
  <c r="AD66" i="1"/>
  <c r="U67" i="1"/>
  <c r="AC66" i="1"/>
  <c r="AB67" i="1"/>
  <c r="S1966" i="1" l="1"/>
  <c r="AA1965" i="1"/>
  <c r="U68" i="1"/>
  <c r="AC67" i="1"/>
  <c r="V68" i="1"/>
  <c r="AD67" i="1"/>
  <c r="AB68" i="1"/>
  <c r="S1967" i="1" l="1"/>
  <c r="AA1966" i="1"/>
  <c r="V69" i="1"/>
  <c r="AD68" i="1"/>
  <c r="U69" i="1"/>
  <c r="AC68" i="1"/>
  <c r="AB69" i="1"/>
  <c r="S1968" i="1" l="1"/>
  <c r="AA1967" i="1"/>
  <c r="U70" i="1"/>
  <c r="AC69" i="1"/>
  <c r="V70" i="1"/>
  <c r="AD69" i="1"/>
  <c r="AB70" i="1"/>
  <c r="S1969" i="1" l="1"/>
  <c r="AA1968" i="1"/>
  <c r="V71" i="1"/>
  <c r="AD70" i="1"/>
  <c r="U71" i="1"/>
  <c r="AC70" i="1"/>
  <c r="AB71" i="1"/>
  <c r="S1970" i="1" l="1"/>
  <c r="AA1969" i="1"/>
  <c r="U72" i="1"/>
  <c r="AC71" i="1"/>
  <c r="V72" i="1"/>
  <c r="AD71" i="1"/>
  <c r="AB72" i="1"/>
  <c r="S1971" i="1" l="1"/>
  <c r="AA1970" i="1"/>
  <c r="V73" i="1"/>
  <c r="AD72" i="1"/>
  <c r="U73" i="1"/>
  <c r="AC72" i="1"/>
  <c r="AB73" i="1"/>
  <c r="S1972" i="1" l="1"/>
  <c r="AA1971" i="1"/>
  <c r="V74" i="1"/>
  <c r="AD73" i="1"/>
  <c r="U74" i="1"/>
  <c r="AC73" i="1"/>
  <c r="AB74" i="1"/>
  <c r="S1973" i="1" l="1"/>
  <c r="AA1972" i="1"/>
  <c r="V75" i="1"/>
  <c r="AD74" i="1"/>
  <c r="U75" i="1"/>
  <c r="AC74" i="1"/>
  <c r="AB75" i="1"/>
  <c r="S1974" i="1" l="1"/>
  <c r="AA1973" i="1"/>
  <c r="U76" i="1"/>
  <c r="AC75" i="1"/>
  <c r="V76" i="1"/>
  <c r="AD75" i="1"/>
  <c r="AB76" i="1"/>
  <c r="S1975" i="1" l="1"/>
  <c r="AA1974" i="1"/>
  <c r="V77" i="1"/>
  <c r="AD76" i="1"/>
  <c r="U77" i="1"/>
  <c r="AC76" i="1"/>
  <c r="AB77" i="1"/>
  <c r="S1976" i="1" l="1"/>
  <c r="AA1975" i="1"/>
  <c r="U78" i="1"/>
  <c r="AC77" i="1"/>
  <c r="V78" i="1"/>
  <c r="AD77" i="1"/>
  <c r="AB78" i="1"/>
  <c r="S1977" i="1" l="1"/>
  <c r="AA1976" i="1"/>
  <c r="V79" i="1"/>
  <c r="AD78" i="1"/>
  <c r="U79" i="1"/>
  <c r="AC78" i="1"/>
  <c r="AB79" i="1"/>
  <c r="S1978" i="1" l="1"/>
  <c r="AA1977" i="1"/>
  <c r="U80" i="1"/>
  <c r="AC79" i="1"/>
  <c r="V80" i="1"/>
  <c r="AD79" i="1"/>
  <c r="AB80" i="1"/>
  <c r="S1979" i="1" l="1"/>
  <c r="AA1978" i="1"/>
  <c r="V81" i="1"/>
  <c r="AD80" i="1"/>
  <c r="U81" i="1"/>
  <c r="AC80" i="1"/>
  <c r="AB81" i="1"/>
  <c r="S1980" i="1" l="1"/>
  <c r="AA1979" i="1"/>
  <c r="U82" i="1"/>
  <c r="AC81" i="1"/>
  <c r="V82" i="1"/>
  <c r="AD81" i="1"/>
  <c r="AB82" i="1"/>
  <c r="S1981" i="1" l="1"/>
  <c r="AA1980" i="1"/>
  <c r="V83" i="1"/>
  <c r="AD82" i="1"/>
  <c r="U83" i="1"/>
  <c r="AC82" i="1"/>
  <c r="AB83" i="1"/>
  <c r="S1982" i="1" l="1"/>
  <c r="AA1981" i="1"/>
  <c r="U84" i="1"/>
  <c r="AC83" i="1"/>
  <c r="V84" i="1"/>
  <c r="AD83" i="1"/>
  <c r="AB84" i="1"/>
  <c r="S1983" i="1" l="1"/>
  <c r="AA1982" i="1"/>
  <c r="V85" i="1"/>
  <c r="AD84" i="1"/>
  <c r="U85" i="1"/>
  <c r="AC84" i="1"/>
  <c r="AB85" i="1"/>
  <c r="S1984" i="1" l="1"/>
  <c r="AA1983" i="1"/>
  <c r="U86" i="1"/>
  <c r="AC85" i="1"/>
  <c r="V86" i="1"/>
  <c r="AD85" i="1"/>
  <c r="AB86" i="1"/>
  <c r="S1985" i="1" l="1"/>
  <c r="AA1984" i="1"/>
  <c r="V87" i="1"/>
  <c r="AD86" i="1"/>
  <c r="U87" i="1"/>
  <c r="AC86" i="1"/>
  <c r="AB87" i="1"/>
  <c r="S1986" i="1" l="1"/>
  <c r="AA1985" i="1"/>
  <c r="U88" i="1"/>
  <c r="AC87" i="1"/>
  <c r="V88" i="1"/>
  <c r="AD87" i="1"/>
  <c r="AB88" i="1"/>
  <c r="S1987" i="1" l="1"/>
  <c r="AA1986" i="1"/>
  <c r="V89" i="1"/>
  <c r="AD88" i="1"/>
  <c r="U89" i="1"/>
  <c r="AC88" i="1"/>
  <c r="AB89" i="1"/>
  <c r="S1988" i="1" l="1"/>
  <c r="AA1987" i="1"/>
  <c r="U90" i="1"/>
  <c r="AC89" i="1"/>
  <c r="V90" i="1"/>
  <c r="AD89" i="1"/>
  <c r="AB90" i="1"/>
  <c r="S1989" i="1" l="1"/>
  <c r="AA1988" i="1"/>
  <c r="V91" i="1"/>
  <c r="AD90" i="1"/>
  <c r="U91" i="1"/>
  <c r="AC90" i="1"/>
  <c r="AB91" i="1"/>
  <c r="S1990" i="1" l="1"/>
  <c r="AA1989" i="1"/>
  <c r="U92" i="1"/>
  <c r="AC91" i="1"/>
  <c r="V92" i="1"/>
  <c r="AD91" i="1"/>
  <c r="AB92" i="1"/>
  <c r="S1991" i="1" l="1"/>
  <c r="AA1990" i="1"/>
  <c r="V93" i="1"/>
  <c r="AD92" i="1"/>
  <c r="U93" i="1"/>
  <c r="AC92" i="1"/>
  <c r="AB93" i="1"/>
  <c r="S1992" i="1" l="1"/>
  <c r="AA1991" i="1"/>
  <c r="U94" i="1"/>
  <c r="AC93" i="1"/>
  <c r="V94" i="1"/>
  <c r="AD93" i="1"/>
  <c r="AB94" i="1"/>
  <c r="S1993" i="1" l="1"/>
  <c r="AA1992" i="1"/>
  <c r="V95" i="1"/>
  <c r="AD94" i="1"/>
  <c r="U95" i="1"/>
  <c r="AC94" i="1"/>
  <c r="AB95" i="1"/>
  <c r="S1994" i="1" l="1"/>
  <c r="AA1993" i="1"/>
  <c r="U96" i="1"/>
  <c r="AC95" i="1"/>
  <c r="V96" i="1"/>
  <c r="AD95" i="1"/>
  <c r="AB96" i="1"/>
  <c r="S1995" i="1" l="1"/>
  <c r="AA1994" i="1"/>
  <c r="V97" i="1"/>
  <c r="AD96" i="1"/>
  <c r="U97" i="1"/>
  <c r="AC96" i="1"/>
  <c r="AB97" i="1"/>
  <c r="S1996" i="1" l="1"/>
  <c r="AA1995" i="1"/>
  <c r="U98" i="1"/>
  <c r="AC97" i="1"/>
  <c r="V98" i="1"/>
  <c r="AD97" i="1"/>
  <c r="AB98" i="1"/>
  <c r="S1997" i="1" l="1"/>
  <c r="AA1996" i="1"/>
  <c r="V99" i="1"/>
  <c r="AD98" i="1"/>
  <c r="U99" i="1"/>
  <c r="AC98" i="1"/>
  <c r="AB99" i="1"/>
  <c r="S1998" i="1" l="1"/>
  <c r="AA1997" i="1"/>
  <c r="U100" i="1"/>
  <c r="AC99" i="1"/>
  <c r="V100" i="1"/>
  <c r="AD99" i="1"/>
  <c r="AB100" i="1"/>
  <c r="S1999" i="1" l="1"/>
  <c r="AA1998" i="1"/>
  <c r="V101" i="1"/>
  <c r="AD100" i="1"/>
  <c r="U101" i="1"/>
  <c r="AC100" i="1"/>
  <c r="AB101" i="1"/>
  <c r="S2000" i="1" l="1"/>
  <c r="AA1999" i="1"/>
  <c r="U102" i="1"/>
  <c r="AC101" i="1"/>
  <c r="V102" i="1"/>
  <c r="AD101" i="1"/>
  <c r="AB102" i="1"/>
  <c r="S2001" i="1" l="1"/>
  <c r="AA2000" i="1"/>
  <c r="V103" i="1"/>
  <c r="AD102" i="1"/>
  <c r="U103" i="1"/>
  <c r="AC102" i="1"/>
  <c r="AB103" i="1"/>
  <c r="S2002" i="1" l="1"/>
  <c r="AA2001" i="1"/>
  <c r="U104" i="1"/>
  <c r="AC103" i="1"/>
  <c r="V104" i="1"/>
  <c r="AD103" i="1"/>
  <c r="AB104" i="1"/>
  <c r="S2003" i="1" l="1"/>
  <c r="AA2002" i="1"/>
  <c r="V105" i="1"/>
  <c r="AD104" i="1"/>
  <c r="U105" i="1"/>
  <c r="AC104" i="1"/>
  <c r="AB105" i="1"/>
  <c r="S2004" i="1" l="1"/>
  <c r="AA2003" i="1"/>
  <c r="U106" i="1"/>
  <c r="AC105" i="1"/>
  <c r="V106" i="1"/>
  <c r="AD105" i="1"/>
  <c r="AB106" i="1"/>
  <c r="S2005" i="1" l="1"/>
  <c r="AA2004" i="1"/>
  <c r="V107" i="1"/>
  <c r="AD106" i="1"/>
  <c r="U107" i="1"/>
  <c r="AC106" i="1"/>
  <c r="AB107" i="1"/>
  <c r="S2006" i="1" l="1"/>
  <c r="AA2005" i="1"/>
  <c r="U108" i="1"/>
  <c r="AC107" i="1"/>
  <c r="V108" i="1"/>
  <c r="AD107" i="1"/>
  <c r="AB108" i="1"/>
  <c r="S2007" i="1" l="1"/>
  <c r="AA2006" i="1"/>
  <c r="V109" i="1"/>
  <c r="AD108" i="1"/>
  <c r="U109" i="1"/>
  <c r="AC108" i="1"/>
  <c r="AB109" i="1"/>
  <c r="S2008" i="1" l="1"/>
  <c r="AA2007" i="1"/>
  <c r="U110" i="1"/>
  <c r="AC109" i="1"/>
  <c r="V110" i="1"/>
  <c r="AD109" i="1"/>
  <c r="AB110" i="1"/>
  <c r="S2009" i="1" l="1"/>
  <c r="AA2008" i="1"/>
  <c r="V111" i="1"/>
  <c r="AD110" i="1"/>
  <c r="U111" i="1"/>
  <c r="AC110" i="1"/>
  <c r="AB111" i="1"/>
  <c r="S2010" i="1" l="1"/>
  <c r="AA2009" i="1"/>
  <c r="U112" i="1"/>
  <c r="AC111" i="1"/>
  <c r="V112" i="1"/>
  <c r="AD111" i="1"/>
  <c r="AB112" i="1"/>
  <c r="S2011" i="1" l="1"/>
  <c r="AA2010" i="1"/>
  <c r="V113" i="1"/>
  <c r="AD112" i="1"/>
  <c r="U113" i="1"/>
  <c r="AC112" i="1"/>
  <c r="AB113" i="1"/>
  <c r="S2012" i="1" l="1"/>
  <c r="AA2011" i="1"/>
  <c r="U114" i="1"/>
  <c r="AC113" i="1"/>
  <c r="V114" i="1"/>
  <c r="AD113" i="1"/>
  <c r="AB114" i="1"/>
  <c r="S2013" i="1" l="1"/>
  <c r="AA2012" i="1"/>
  <c r="V115" i="1"/>
  <c r="AD114" i="1"/>
  <c r="U115" i="1"/>
  <c r="AC114" i="1"/>
  <c r="AB115" i="1"/>
  <c r="S2014" i="1" l="1"/>
  <c r="AA2013" i="1"/>
  <c r="U116" i="1"/>
  <c r="AC115" i="1"/>
  <c r="V116" i="1"/>
  <c r="AD115" i="1"/>
  <c r="AB116" i="1"/>
  <c r="S2015" i="1" l="1"/>
  <c r="AA2014" i="1"/>
  <c r="V117" i="1"/>
  <c r="AD116" i="1"/>
  <c r="U117" i="1"/>
  <c r="AC116" i="1"/>
  <c r="AB117" i="1"/>
  <c r="S2016" i="1" l="1"/>
  <c r="AA2015" i="1"/>
  <c r="U118" i="1"/>
  <c r="AC117" i="1"/>
  <c r="V118" i="1"/>
  <c r="AD117" i="1"/>
  <c r="AB118" i="1"/>
  <c r="S2017" i="1" l="1"/>
  <c r="AA2016" i="1"/>
  <c r="V119" i="1"/>
  <c r="AD118" i="1"/>
  <c r="U119" i="1"/>
  <c r="AC118" i="1"/>
  <c r="AB119" i="1"/>
  <c r="S2018" i="1" l="1"/>
  <c r="AA2017" i="1"/>
  <c r="U120" i="1"/>
  <c r="AC119" i="1"/>
  <c r="V120" i="1"/>
  <c r="AD119" i="1"/>
  <c r="AB120" i="1"/>
  <c r="S2019" i="1" l="1"/>
  <c r="AA2018" i="1"/>
  <c r="V121" i="1"/>
  <c r="AD120" i="1"/>
  <c r="U121" i="1"/>
  <c r="AC120" i="1"/>
  <c r="AB121" i="1"/>
  <c r="S2020" i="1" l="1"/>
  <c r="AA2019" i="1"/>
  <c r="U122" i="1"/>
  <c r="AC121" i="1"/>
  <c r="V122" i="1"/>
  <c r="AD121" i="1"/>
  <c r="AB122" i="1"/>
  <c r="S2021" i="1" l="1"/>
  <c r="AA2020" i="1"/>
  <c r="V123" i="1"/>
  <c r="AD122" i="1"/>
  <c r="U123" i="1"/>
  <c r="AC122" i="1"/>
  <c r="AB123" i="1"/>
  <c r="S2022" i="1" l="1"/>
  <c r="AA2021" i="1"/>
  <c r="U124" i="1"/>
  <c r="AC123" i="1"/>
  <c r="V124" i="1"/>
  <c r="AD123" i="1"/>
  <c r="AB124" i="1"/>
  <c r="S2023" i="1" l="1"/>
  <c r="AA2022" i="1"/>
  <c r="V125" i="1"/>
  <c r="AD124" i="1"/>
  <c r="U125" i="1"/>
  <c r="AC124" i="1"/>
  <c r="AB125" i="1"/>
  <c r="S2024" i="1" l="1"/>
  <c r="AA2023" i="1"/>
  <c r="U126" i="1"/>
  <c r="AC125" i="1"/>
  <c r="V126" i="1"/>
  <c r="AD125" i="1"/>
  <c r="AB126" i="1"/>
  <c r="S2025" i="1" l="1"/>
  <c r="AA2024" i="1"/>
  <c r="V127" i="1"/>
  <c r="AD126" i="1"/>
  <c r="U127" i="1"/>
  <c r="AC126" i="1"/>
  <c r="AB127" i="1"/>
  <c r="S2026" i="1" l="1"/>
  <c r="AA2025" i="1"/>
  <c r="U128" i="1"/>
  <c r="AC127" i="1"/>
  <c r="V128" i="1"/>
  <c r="AD127" i="1"/>
  <c r="AB128" i="1"/>
  <c r="S2027" i="1" l="1"/>
  <c r="AA2026" i="1"/>
  <c r="V129" i="1"/>
  <c r="AD128" i="1"/>
  <c r="U129" i="1"/>
  <c r="AC128" i="1"/>
  <c r="AB129" i="1"/>
  <c r="S2028" i="1" l="1"/>
  <c r="AA2027" i="1"/>
  <c r="U130" i="1"/>
  <c r="AC129" i="1"/>
  <c r="V130" i="1"/>
  <c r="AD129" i="1"/>
  <c r="AB130" i="1"/>
  <c r="S2029" i="1" l="1"/>
  <c r="AA2028" i="1"/>
  <c r="V131" i="1"/>
  <c r="AD130" i="1"/>
  <c r="U131" i="1"/>
  <c r="AC130" i="1"/>
  <c r="AB131" i="1"/>
  <c r="S2030" i="1" l="1"/>
  <c r="AA2029" i="1"/>
  <c r="U132" i="1"/>
  <c r="AC131" i="1"/>
  <c r="V132" i="1"/>
  <c r="AD131" i="1"/>
  <c r="AB132" i="1"/>
  <c r="S2031" i="1" l="1"/>
  <c r="AA2030" i="1"/>
  <c r="V133" i="1"/>
  <c r="AD132" i="1"/>
  <c r="U133" i="1"/>
  <c r="AC132" i="1"/>
  <c r="AB133" i="1"/>
  <c r="S2032" i="1" l="1"/>
  <c r="AA2031" i="1"/>
  <c r="U134" i="1"/>
  <c r="AC133" i="1"/>
  <c r="V134" i="1"/>
  <c r="AD133" i="1"/>
  <c r="AB134" i="1"/>
  <c r="S2033" i="1" l="1"/>
  <c r="AA2032" i="1"/>
  <c r="V135" i="1"/>
  <c r="AD134" i="1"/>
  <c r="U135" i="1"/>
  <c r="AC134" i="1"/>
  <c r="AB135" i="1"/>
  <c r="S2034" i="1" l="1"/>
  <c r="AA2033" i="1"/>
  <c r="U136" i="1"/>
  <c r="AC135" i="1"/>
  <c r="V136" i="1"/>
  <c r="AD135" i="1"/>
  <c r="AB136" i="1"/>
  <c r="S2035" i="1" l="1"/>
  <c r="AA2034" i="1"/>
  <c r="V137" i="1"/>
  <c r="AD136" i="1"/>
  <c r="U137" i="1"/>
  <c r="AC136" i="1"/>
  <c r="AB137" i="1"/>
  <c r="S2036" i="1" l="1"/>
  <c r="AA2035" i="1"/>
  <c r="U138" i="1"/>
  <c r="AC137" i="1"/>
  <c r="V138" i="1"/>
  <c r="AD137" i="1"/>
  <c r="AB138" i="1"/>
  <c r="S2037" i="1" l="1"/>
  <c r="AA2036" i="1"/>
  <c r="V139" i="1"/>
  <c r="AD138" i="1"/>
  <c r="U139" i="1"/>
  <c r="AC138" i="1"/>
  <c r="AB139" i="1"/>
  <c r="S2038" i="1" l="1"/>
  <c r="AA2037" i="1"/>
  <c r="U140" i="1"/>
  <c r="AC139" i="1"/>
  <c r="V140" i="1"/>
  <c r="AD139" i="1"/>
  <c r="AB140" i="1"/>
  <c r="S2039" i="1" l="1"/>
  <c r="AA2038" i="1"/>
  <c r="V141" i="1"/>
  <c r="AD140" i="1"/>
  <c r="U141" i="1"/>
  <c r="AC140" i="1"/>
  <c r="AB141" i="1"/>
  <c r="S2040" i="1" l="1"/>
  <c r="AA2039" i="1"/>
  <c r="U142" i="1"/>
  <c r="AC141" i="1"/>
  <c r="V142" i="1"/>
  <c r="AD141" i="1"/>
  <c r="AB142" i="1"/>
  <c r="S2041" i="1" l="1"/>
  <c r="AA2040" i="1"/>
  <c r="V143" i="1"/>
  <c r="AD142" i="1"/>
  <c r="U143" i="1"/>
  <c r="AC142" i="1"/>
  <c r="AB143" i="1"/>
  <c r="S2042" i="1" l="1"/>
  <c r="AA2041" i="1"/>
  <c r="U144" i="1"/>
  <c r="AC143" i="1"/>
  <c r="V144" i="1"/>
  <c r="AD143" i="1"/>
  <c r="AB144" i="1"/>
  <c r="S2043" i="1" l="1"/>
  <c r="AA2042" i="1"/>
  <c r="V145" i="1"/>
  <c r="AD144" i="1"/>
  <c r="U145" i="1"/>
  <c r="AC144" i="1"/>
  <c r="AB145" i="1"/>
  <c r="S2044" i="1" l="1"/>
  <c r="AA2043" i="1"/>
  <c r="U146" i="1"/>
  <c r="AC145" i="1"/>
  <c r="V146" i="1"/>
  <c r="AD145" i="1"/>
  <c r="AB146" i="1"/>
  <c r="S2045" i="1" l="1"/>
  <c r="AA2044" i="1"/>
  <c r="V147" i="1"/>
  <c r="AD146" i="1"/>
  <c r="U147" i="1"/>
  <c r="AC146" i="1"/>
  <c r="AB147" i="1"/>
  <c r="S2046" i="1" l="1"/>
  <c r="AA2045" i="1"/>
  <c r="U148" i="1"/>
  <c r="AC147" i="1"/>
  <c r="V148" i="1"/>
  <c r="AD147" i="1"/>
  <c r="AB148" i="1"/>
  <c r="S2047" i="1" l="1"/>
  <c r="AA2046" i="1"/>
  <c r="V149" i="1"/>
  <c r="AD148" i="1"/>
  <c r="U149" i="1"/>
  <c r="AC148" i="1"/>
  <c r="AB149" i="1"/>
  <c r="S2048" i="1" l="1"/>
  <c r="AA2047" i="1"/>
  <c r="U150" i="1"/>
  <c r="AC149" i="1"/>
  <c r="V150" i="1"/>
  <c r="AD149" i="1"/>
  <c r="AB150" i="1"/>
  <c r="S2049" i="1" l="1"/>
  <c r="AA2048" i="1"/>
  <c r="V151" i="1"/>
  <c r="AD150" i="1"/>
  <c r="U151" i="1"/>
  <c r="AC150" i="1"/>
  <c r="AB151" i="1"/>
  <c r="S2050" i="1" l="1"/>
  <c r="AA2049" i="1"/>
  <c r="U152" i="1"/>
  <c r="AC151" i="1"/>
  <c r="V152" i="1"/>
  <c r="AD151" i="1"/>
  <c r="AB152" i="1"/>
  <c r="S2051" i="1" l="1"/>
  <c r="AA2050" i="1"/>
  <c r="V153" i="1"/>
  <c r="AD152" i="1"/>
  <c r="U153" i="1"/>
  <c r="AC152" i="1"/>
  <c r="AB153" i="1"/>
  <c r="S2052" i="1" l="1"/>
  <c r="AA2051" i="1"/>
  <c r="U154" i="1"/>
  <c r="AC153" i="1"/>
  <c r="V154" i="1"/>
  <c r="AD153" i="1"/>
  <c r="AB154" i="1"/>
  <c r="S2053" i="1" l="1"/>
  <c r="AA2052" i="1"/>
  <c r="V155" i="1"/>
  <c r="AD154" i="1"/>
  <c r="U155" i="1"/>
  <c r="AC154" i="1"/>
  <c r="AB155" i="1"/>
  <c r="S2054" i="1" l="1"/>
  <c r="AA2053" i="1"/>
  <c r="U156" i="1"/>
  <c r="AC155" i="1"/>
  <c r="V156" i="1"/>
  <c r="AD155" i="1"/>
  <c r="AB156" i="1"/>
  <c r="S2055" i="1" l="1"/>
  <c r="AA2054" i="1"/>
  <c r="V157" i="1"/>
  <c r="AD156" i="1"/>
  <c r="U157" i="1"/>
  <c r="AC156" i="1"/>
  <c r="AB157" i="1"/>
  <c r="S2056" i="1" l="1"/>
  <c r="AA2055" i="1"/>
  <c r="U158" i="1"/>
  <c r="AC157" i="1"/>
  <c r="V158" i="1"/>
  <c r="AD157" i="1"/>
  <c r="AB158" i="1"/>
  <c r="S2057" i="1" l="1"/>
  <c r="AA2056" i="1"/>
  <c r="V159" i="1"/>
  <c r="AD158" i="1"/>
  <c r="U159" i="1"/>
  <c r="AC158" i="1"/>
  <c r="AB159" i="1"/>
  <c r="S2058" i="1" l="1"/>
  <c r="AA2057" i="1"/>
  <c r="U160" i="1"/>
  <c r="AC159" i="1"/>
  <c r="V160" i="1"/>
  <c r="AD159" i="1"/>
  <c r="AB160" i="1"/>
  <c r="S2059" i="1" l="1"/>
  <c r="AA2058" i="1"/>
  <c r="V161" i="1"/>
  <c r="AD160" i="1"/>
  <c r="U161" i="1"/>
  <c r="AC160" i="1"/>
  <c r="AB161" i="1"/>
  <c r="S2060" i="1" l="1"/>
  <c r="AA2059" i="1"/>
  <c r="U162" i="1"/>
  <c r="AC161" i="1"/>
  <c r="V162" i="1"/>
  <c r="AD161" i="1"/>
  <c r="AB162" i="1"/>
  <c r="S2061" i="1" l="1"/>
  <c r="AA2060" i="1"/>
  <c r="V163" i="1"/>
  <c r="AD162" i="1"/>
  <c r="U163" i="1"/>
  <c r="AC162" i="1"/>
  <c r="AB163" i="1"/>
  <c r="S2062" i="1" l="1"/>
  <c r="AA2061" i="1"/>
  <c r="U164" i="1"/>
  <c r="AC163" i="1"/>
  <c r="V164" i="1"/>
  <c r="AD163" i="1"/>
  <c r="AB164" i="1"/>
  <c r="S2063" i="1" l="1"/>
  <c r="AA2062" i="1"/>
  <c r="V165" i="1"/>
  <c r="AD164" i="1"/>
  <c r="U165" i="1"/>
  <c r="AC164" i="1"/>
  <c r="AB165" i="1"/>
  <c r="S2064" i="1" l="1"/>
  <c r="AA2063" i="1"/>
  <c r="U166" i="1"/>
  <c r="AC165" i="1"/>
  <c r="V166" i="1"/>
  <c r="AD165" i="1"/>
  <c r="AB166" i="1"/>
  <c r="S2065" i="1" l="1"/>
  <c r="AA2064" i="1"/>
  <c r="V167" i="1"/>
  <c r="AD166" i="1"/>
  <c r="U167" i="1"/>
  <c r="AC166" i="1"/>
  <c r="AB167" i="1"/>
  <c r="S2066" i="1" l="1"/>
  <c r="AA2065" i="1"/>
  <c r="U168" i="1"/>
  <c r="AC167" i="1"/>
  <c r="V168" i="1"/>
  <c r="AD167" i="1"/>
  <c r="AB168" i="1"/>
  <c r="S2067" i="1" l="1"/>
  <c r="AA2066" i="1"/>
  <c r="V169" i="1"/>
  <c r="AD168" i="1"/>
  <c r="U169" i="1"/>
  <c r="AC168" i="1"/>
  <c r="AB169" i="1"/>
  <c r="S2068" i="1" l="1"/>
  <c r="AA2067" i="1"/>
  <c r="U170" i="1"/>
  <c r="AC169" i="1"/>
  <c r="V170" i="1"/>
  <c r="AD169" i="1"/>
  <c r="AB170" i="1"/>
  <c r="S2069" i="1" l="1"/>
  <c r="AA2068" i="1"/>
  <c r="V171" i="1"/>
  <c r="AD170" i="1"/>
  <c r="U171" i="1"/>
  <c r="AC170" i="1"/>
  <c r="AB171" i="1"/>
  <c r="S2070" i="1" l="1"/>
  <c r="AA2069" i="1"/>
  <c r="V172" i="1"/>
  <c r="AD171" i="1"/>
  <c r="U172" i="1"/>
  <c r="AC171" i="1"/>
  <c r="AB172" i="1"/>
  <c r="S2071" i="1" l="1"/>
  <c r="AA2070" i="1"/>
  <c r="U173" i="1"/>
  <c r="AC172" i="1"/>
  <c r="V173" i="1"/>
  <c r="AD172" i="1"/>
  <c r="AB173" i="1"/>
  <c r="S2072" i="1" l="1"/>
  <c r="AA2071" i="1"/>
  <c r="V174" i="1"/>
  <c r="AD173" i="1"/>
  <c r="U174" i="1"/>
  <c r="AC173" i="1"/>
  <c r="AB174" i="1"/>
  <c r="S2073" i="1" l="1"/>
  <c r="AA2072" i="1"/>
  <c r="U175" i="1"/>
  <c r="AC174" i="1"/>
  <c r="V175" i="1"/>
  <c r="AD174" i="1"/>
  <c r="AB175" i="1"/>
  <c r="S2074" i="1" l="1"/>
  <c r="AA2073" i="1"/>
  <c r="V176" i="1"/>
  <c r="AD175" i="1"/>
  <c r="U176" i="1"/>
  <c r="AC175" i="1"/>
  <c r="AB176" i="1"/>
  <c r="S2075" i="1" l="1"/>
  <c r="AA2074" i="1"/>
  <c r="U177" i="1"/>
  <c r="AC176" i="1"/>
  <c r="V177" i="1"/>
  <c r="AD176" i="1"/>
  <c r="AB177" i="1"/>
  <c r="S2076" i="1" l="1"/>
  <c r="AA2075" i="1"/>
  <c r="V178" i="1"/>
  <c r="AD177" i="1"/>
  <c r="U178" i="1"/>
  <c r="AC177" i="1"/>
  <c r="AB178" i="1"/>
  <c r="S2077" i="1" l="1"/>
  <c r="AA2076" i="1"/>
  <c r="U179" i="1"/>
  <c r="AC178" i="1"/>
  <c r="V179" i="1"/>
  <c r="AD178" i="1"/>
  <c r="AB179" i="1"/>
  <c r="S2078" i="1" l="1"/>
  <c r="AA2077" i="1"/>
  <c r="V180" i="1"/>
  <c r="AD179" i="1"/>
  <c r="U180" i="1"/>
  <c r="AC179" i="1"/>
  <c r="AB180" i="1"/>
  <c r="S2079" i="1" l="1"/>
  <c r="AA2078" i="1"/>
  <c r="U181" i="1"/>
  <c r="AC180" i="1"/>
  <c r="V181" i="1"/>
  <c r="AD180" i="1"/>
  <c r="AB181" i="1"/>
  <c r="S2080" i="1" l="1"/>
  <c r="AA2079" i="1"/>
  <c r="V182" i="1"/>
  <c r="AD181" i="1"/>
  <c r="U182" i="1"/>
  <c r="AC181" i="1"/>
  <c r="AB182" i="1"/>
  <c r="S2081" i="1" l="1"/>
  <c r="AA2080" i="1"/>
  <c r="U183" i="1"/>
  <c r="AC182" i="1"/>
  <c r="V183" i="1"/>
  <c r="AD182" i="1"/>
  <c r="AB183" i="1"/>
  <c r="S2082" i="1" l="1"/>
  <c r="AA2081" i="1"/>
  <c r="V184" i="1"/>
  <c r="AD183" i="1"/>
  <c r="U184" i="1"/>
  <c r="AC183" i="1"/>
  <c r="AB184" i="1"/>
  <c r="S2083" i="1" l="1"/>
  <c r="AA2082" i="1"/>
  <c r="U185" i="1"/>
  <c r="AC184" i="1"/>
  <c r="V185" i="1"/>
  <c r="AD184" i="1"/>
  <c r="AB185" i="1"/>
  <c r="S2084" i="1" l="1"/>
  <c r="AA2083" i="1"/>
  <c r="V186" i="1"/>
  <c r="AD185" i="1"/>
  <c r="U186" i="1"/>
  <c r="AC185" i="1"/>
  <c r="AB186" i="1"/>
  <c r="S2085" i="1" l="1"/>
  <c r="AA2084" i="1"/>
  <c r="U187" i="1"/>
  <c r="AC186" i="1"/>
  <c r="V187" i="1"/>
  <c r="AD186" i="1"/>
  <c r="AB187" i="1"/>
  <c r="S2086" i="1" l="1"/>
  <c r="AA2085" i="1"/>
  <c r="V188" i="1"/>
  <c r="AD187" i="1"/>
  <c r="U188" i="1"/>
  <c r="AC187" i="1"/>
  <c r="AB188" i="1"/>
  <c r="S2087" i="1" l="1"/>
  <c r="AA2086" i="1"/>
  <c r="U189" i="1"/>
  <c r="AC188" i="1"/>
  <c r="V189" i="1"/>
  <c r="AD188" i="1"/>
  <c r="AB189" i="1"/>
  <c r="S2088" i="1" l="1"/>
  <c r="AA2087" i="1"/>
  <c r="V190" i="1"/>
  <c r="AD189" i="1"/>
  <c r="U190" i="1"/>
  <c r="AC189" i="1"/>
  <c r="AB190" i="1"/>
  <c r="S2089" i="1" l="1"/>
  <c r="AA2088" i="1"/>
  <c r="U191" i="1"/>
  <c r="AC190" i="1"/>
  <c r="V191" i="1"/>
  <c r="AD190" i="1"/>
  <c r="AB191" i="1"/>
  <c r="S2090" i="1" l="1"/>
  <c r="AA2089" i="1"/>
  <c r="V192" i="1"/>
  <c r="AD191" i="1"/>
  <c r="U192" i="1"/>
  <c r="AC191" i="1"/>
  <c r="AB192" i="1"/>
  <c r="S2091" i="1" l="1"/>
  <c r="AA2090" i="1"/>
  <c r="U193" i="1"/>
  <c r="AC192" i="1"/>
  <c r="V193" i="1"/>
  <c r="AD192" i="1"/>
  <c r="AB193" i="1"/>
  <c r="S2092" i="1" l="1"/>
  <c r="AA2091" i="1"/>
  <c r="V194" i="1"/>
  <c r="AD193" i="1"/>
  <c r="U194" i="1"/>
  <c r="AC193" i="1"/>
  <c r="AB194" i="1"/>
  <c r="S2093" i="1" l="1"/>
  <c r="AA2092" i="1"/>
  <c r="U195" i="1"/>
  <c r="AC194" i="1"/>
  <c r="V195" i="1"/>
  <c r="AD194" i="1"/>
  <c r="AB195" i="1"/>
  <c r="S2094" i="1" l="1"/>
  <c r="AA2093" i="1"/>
  <c r="V196" i="1"/>
  <c r="AD195" i="1"/>
  <c r="U196" i="1"/>
  <c r="AC195" i="1"/>
  <c r="AB196" i="1"/>
  <c r="S2095" i="1" l="1"/>
  <c r="AA2094" i="1"/>
  <c r="U197" i="1"/>
  <c r="AC196" i="1"/>
  <c r="V197" i="1"/>
  <c r="AD196" i="1"/>
  <c r="AB197" i="1"/>
  <c r="S2096" i="1" l="1"/>
  <c r="AA2095" i="1"/>
  <c r="V198" i="1"/>
  <c r="AD197" i="1"/>
  <c r="U198" i="1"/>
  <c r="AC197" i="1"/>
  <c r="AB198" i="1"/>
  <c r="S2097" i="1" l="1"/>
  <c r="AA2096" i="1"/>
  <c r="U199" i="1"/>
  <c r="AC198" i="1"/>
  <c r="V199" i="1"/>
  <c r="AD198" i="1"/>
  <c r="AB199" i="1"/>
  <c r="S2098" i="1" l="1"/>
  <c r="AA2097" i="1"/>
  <c r="V200" i="1"/>
  <c r="AD199" i="1"/>
  <c r="U200" i="1"/>
  <c r="AC199" i="1"/>
  <c r="AB200" i="1"/>
  <c r="S2099" i="1" l="1"/>
  <c r="AA2098" i="1"/>
  <c r="U201" i="1"/>
  <c r="AC200" i="1"/>
  <c r="V201" i="1"/>
  <c r="AD200" i="1"/>
  <c r="AB201" i="1"/>
  <c r="S2100" i="1" l="1"/>
  <c r="AA2099" i="1"/>
  <c r="V202" i="1"/>
  <c r="AD201" i="1"/>
  <c r="U202" i="1"/>
  <c r="AC201" i="1"/>
  <c r="AB202" i="1"/>
  <c r="S2101" i="1" l="1"/>
  <c r="AA2100" i="1"/>
  <c r="U203" i="1"/>
  <c r="AC202" i="1"/>
  <c r="V203" i="1"/>
  <c r="AD202" i="1"/>
  <c r="AB203" i="1"/>
  <c r="S2102" i="1" l="1"/>
  <c r="AA2101" i="1"/>
  <c r="V204" i="1"/>
  <c r="AD203" i="1"/>
  <c r="U204" i="1"/>
  <c r="AC203" i="1"/>
  <c r="AB204" i="1"/>
  <c r="S2103" i="1" l="1"/>
  <c r="AA2102" i="1"/>
  <c r="U205" i="1"/>
  <c r="AC204" i="1"/>
  <c r="V205" i="1"/>
  <c r="AD204" i="1"/>
  <c r="AB205" i="1"/>
  <c r="S2104" i="1" l="1"/>
  <c r="AA2103" i="1"/>
  <c r="V206" i="1"/>
  <c r="AD205" i="1"/>
  <c r="U206" i="1"/>
  <c r="AC205" i="1"/>
  <c r="AB206" i="1"/>
  <c r="S2105" i="1" l="1"/>
  <c r="AA2104" i="1"/>
  <c r="U207" i="1"/>
  <c r="AC206" i="1"/>
  <c r="V207" i="1"/>
  <c r="AD206" i="1"/>
  <c r="AB207" i="1"/>
  <c r="S2106" i="1" l="1"/>
  <c r="AA2105" i="1"/>
  <c r="V208" i="1"/>
  <c r="AD207" i="1"/>
  <c r="U208" i="1"/>
  <c r="AC207" i="1"/>
  <c r="AB208" i="1"/>
  <c r="S2107" i="1" l="1"/>
  <c r="AA2106" i="1"/>
  <c r="U209" i="1"/>
  <c r="AC208" i="1"/>
  <c r="V209" i="1"/>
  <c r="AD208" i="1"/>
  <c r="AB209" i="1"/>
  <c r="S2108" i="1" l="1"/>
  <c r="AA2107" i="1"/>
  <c r="V210" i="1"/>
  <c r="AD209" i="1"/>
  <c r="U210" i="1"/>
  <c r="AC209" i="1"/>
  <c r="AB210" i="1"/>
  <c r="S2109" i="1" l="1"/>
  <c r="AA2108" i="1"/>
  <c r="U211" i="1"/>
  <c r="AC210" i="1"/>
  <c r="V211" i="1"/>
  <c r="AD210" i="1"/>
  <c r="AB211" i="1"/>
  <c r="S2110" i="1" l="1"/>
  <c r="AA2109" i="1"/>
  <c r="V212" i="1"/>
  <c r="AD211" i="1"/>
  <c r="U212" i="1"/>
  <c r="AC211" i="1"/>
  <c r="AB212" i="1"/>
  <c r="S2111" i="1" l="1"/>
  <c r="AA2110" i="1"/>
  <c r="U213" i="1"/>
  <c r="AC212" i="1"/>
  <c r="V213" i="1"/>
  <c r="AD212" i="1"/>
  <c r="AB213" i="1"/>
  <c r="S2112" i="1" l="1"/>
  <c r="AA2111" i="1"/>
  <c r="V214" i="1"/>
  <c r="AD213" i="1"/>
  <c r="U214" i="1"/>
  <c r="AC213" i="1"/>
  <c r="AB214" i="1"/>
  <c r="S2113" i="1" l="1"/>
  <c r="AA2112" i="1"/>
  <c r="U215" i="1"/>
  <c r="AC214" i="1"/>
  <c r="V215" i="1"/>
  <c r="AD214" i="1"/>
  <c r="AB215" i="1"/>
  <c r="S2114" i="1" l="1"/>
  <c r="AA2113" i="1"/>
  <c r="V216" i="1"/>
  <c r="AD215" i="1"/>
  <c r="U216" i="1"/>
  <c r="AC215" i="1"/>
  <c r="AB216" i="1"/>
  <c r="S2115" i="1" l="1"/>
  <c r="AA2114" i="1"/>
  <c r="U217" i="1"/>
  <c r="AC216" i="1"/>
  <c r="V217" i="1"/>
  <c r="AD216" i="1"/>
  <c r="AB217" i="1"/>
  <c r="S2116" i="1" l="1"/>
  <c r="AA2115" i="1"/>
  <c r="V218" i="1"/>
  <c r="AD217" i="1"/>
  <c r="U218" i="1"/>
  <c r="AC217" i="1"/>
  <c r="AB218" i="1"/>
  <c r="S2117" i="1" l="1"/>
  <c r="AA2116" i="1"/>
  <c r="U219" i="1"/>
  <c r="AC218" i="1"/>
  <c r="V219" i="1"/>
  <c r="AD218" i="1"/>
  <c r="AB219" i="1"/>
  <c r="S2118" i="1" l="1"/>
  <c r="AA2117" i="1"/>
  <c r="V220" i="1"/>
  <c r="AD219" i="1"/>
  <c r="U220" i="1"/>
  <c r="AC219" i="1"/>
  <c r="AB220" i="1"/>
  <c r="S2119" i="1" l="1"/>
  <c r="AA2118" i="1"/>
  <c r="U221" i="1"/>
  <c r="AC220" i="1"/>
  <c r="V221" i="1"/>
  <c r="AD220" i="1"/>
  <c r="AB221" i="1"/>
  <c r="S2120" i="1" l="1"/>
  <c r="AA2119" i="1"/>
  <c r="V222" i="1"/>
  <c r="AD221" i="1"/>
  <c r="U222" i="1"/>
  <c r="AC221" i="1"/>
  <c r="AB222" i="1"/>
  <c r="S2121" i="1" l="1"/>
  <c r="AA2120" i="1"/>
  <c r="U223" i="1"/>
  <c r="AC222" i="1"/>
  <c r="V223" i="1"/>
  <c r="AD222" i="1"/>
  <c r="AB223" i="1"/>
  <c r="S2122" i="1" l="1"/>
  <c r="AA2121" i="1"/>
  <c r="V224" i="1"/>
  <c r="AD223" i="1"/>
  <c r="U224" i="1"/>
  <c r="AC223" i="1"/>
  <c r="AB224" i="1"/>
  <c r="S2123" i="1" l="1"/>
  <c r="AA2122" i="1"/>
  <c r="U225" i="1"/>
  <c r="AC224" i="1"/>
  <c r="V225" i="1"/>
  <c r="AD224" i="1"/>
  <c r="AB225" i="1"/>
  <c r="S2124" i="1" l="1"/>
  <c r="AA2123" i="1"/>
  <c r="V226" i="1"/>
  <c r="AD225" i="1"/>
  <c r="U226" i="1"/>
  <c r="AC225" i="1"/>
  <c r="AB226" i="1"/>
  <c r="S2125" i="1" l="1"/>
  <c r="AA2124" i="1"/>
  <c r="U227" i="1"/>
  <c r="AC226" i="1"/>
  <c r="V227" i="1"/>
  <c r="AD226" i="1"/>
  <c r="AB227" i="1"/>
  <c r="S2126" i="1" l="1"/>
  <c r="AA2125" i="1"/>
  <c r="V228" i="1"/>
  <c r="AD227" i="1"/>
  <c r="U228" i="1"/>
  <c r="AC227" i="1"/>
  <c r="AB228" i="1"/>
  <c r="S2127" i="1" l="1"/>
  <c r="AA2126" i="1"/>
  <c r="U229" i="1"/>
  <c r="AC228" i="1"/>
  <c r="V229" i="1"/>
  <c r="AD228" i="1"/>
  <c r="AB229" i="1"/>
  <c r="S2128" i="1" l="1"/>
  <c r="AA2127" i="1"/>
  <c r="V230" i="1"/>
  <c r="AD229" i="1"/>
  <c r="U230" i="1"/>
  <c r="AC229" i="1"/>
  <c r="AB230" i="1"/>
  <c r="S2129" i="1" l="1"/>
  <c r="AA2128" i="1"/>
  <c r="U231" i="1"/>
  <c r="AC230" i="1"/>
  <c r="V231" i="1"/>
  <c r="AD230" i="1"/>
  <c r="AB231" i="1"/>
  <c r="S2130" i="1" l="1"/>
  <c r="AA2129" i="1"/>
  <c r="V232" i="1"/>
  <c r="AD231" i="1"/>
  <c r="U232" i="1"/>
  <c r="AC231" i="1"/>
  <c r="AB232" i="1"/>
  <c r="S2131" i="1" l="1"/>
  <c r="AA2130" i="1"/>
  <c r="U233" i="1"/>
  <c r="AC232" i="1"/>
  <c r="V233" i="1"/>
  <c r="AD232" i="1"/>
  <c r="AB233" i="1"/>
  <c r="S2132" i="1" l="1"/>
  <c r="AA2131" i="1"/>
  <c r="V234" i="1"/>
  <c r="AD233" i="1"/>
  <c r="U234" i="1"/>
  <c r="AC233" i="1"/>
  <c r="AB234" i="1"/>
  <c r="S2133" i="1" l="1"/>
  <c r="AA2132" i="1"/>
  <c r="U235" i="1"/>
  <c r="AC234" i="1"/>
  <c r="V235" i="1"/>
  <c r="AD234" i="1"/>
  <c r="AB235" i="1"/>
  <c r="S2134" i="1" l="1"/>
  <c r="AA2133" i="1"/>
  <c r="V236" i="1"/>
  <c r="AD235" i="1"/>
  <c r="U236" i="1"/>
  <c r="AC235" i="1"/>
  <c r="AB236" i="1"/>
  <c r="S2135" i="1" l="1"/>
  <c r="AA2134" i="1"/>
  <c r="U237" i="1"/>
  <c r="AC236" i="1"/>
  <c r="V237" i="1"/>
  <c r="AD236" i="1"/>
  <c r="AB237" i="1"/>
  <c r="S2136" i="1" l="1"/>
  <c r="AA2135" i="1"/>
  <c r="V238" i="1"/>
  <c r="AD237" i="1"/>
  <c r="U238" i="1"/>
  <c r="AC237" i="1"/>
  <c r="AB238" i="1"/>
  <c r="S2137" i="1" l="1"/>
  <c r="AA2136" i="1"/>
  <c r="U239" i="1"/>
  <c r="AC238" i="1"/>
  <c r="V239" i="1"/>
  <c r="AD238" i="1"/>
  <c r="AB239" i="1"/>
  <c r="S2138" i="1" l="1"/>
  <c r="AA2137" i="1"/>
  <c r="V240" i="1"/>
  <c r="AD239" i="1"/>
  <c r="U240" i="1"/>
  <c r="AC239" i="1"/>
  <c r="AB240" i="1"/>
  <c r="S2139" i="1" l="1"/>
  <c r="AA2138" i="1"/>
  <c r="U241" i="1"/>
  <c r="AC240" i="1"/>
  <c r="V241" i="1"/>
  <c r="AD240" i="1"/>
  <c r="AB241" i="1"/>
  <c r="S2140" i="1" l="1"/>
  <c r="AA2139" i="1"/>
  <c r="V242" i="1"/>
  <c r="AD241" i="1"/>
  <c r="U242" i="1"/>
  <c r="AC241" i="1"/>
  <c r="AB242" i="1"/>
  <c r="S2141" i="1" l="1"/>
  <c r="AA2140" i="1"/>
  <c r="U243" i="1"/>
  <c r="AC242" i="1"/>
  <c r="V243" i="1"/>
  <c r="AD242" i="1"/>
  <c r="AB243" i="1"/>
  <c r="S2142" i="1" l="1"/>
  <c r="AA2141" i="1"/>
  <c r="V244" i="1"/>
  <c r="AD243" i="1"/>
  <c r="U244" i="1"/>
  <c r="AC243" i="1"/>
  <c r="AB244" i="1"/>
  <c r="S2143" i="1" l="1"/>
  <c r="AA2142" i="1"/>
  <c r="U245" i="1"/>
  <c r="AC244" i="1"/>
  <c r="V245" i="1"/>
  <c r="AD244" i="1"/>
  <c r="AB245" i="1"/>
  <c r="S2144" i="1" l="1"/>
  <c r="AA2143" i="1"/>
  <c r="V246" i="1"/>
  <c r="AD245" i="1"/>
  <c r="U246" i="1"/>
  <c r="AC245" i="1"/>
  <c r="AB246" i="1"/>
  <c r="S2145" i="1" l="1"/>
  <c r="AA2144" i="1"/>
  <c r="U247" i="1"/>
  <c r="AC246" i="1"/>
  <c r="V247" i="1"/>
  <c r="AD246" i="1"/>
  <c r="AB247" i="1"/>
  <c r="S2146" i="1" l="1"/>
  <c r="AA2145" i="1"/>
  <c r="V248" i="1"/>
  <c r="AD247" i="1"/>
  <c r="U248" i="1"/>
  <c r="AC247" i="1"/>
  <c r="AB248" i="1"/>
  <c r="S2147" i="1" l="1"/>
  <c r="AA2146" i="1"/>
  <c r="U249" i="1"/>
  <c r="AC248" i="1"/>
  <c r="V249" i="1"/>
  <c r="AD248" i="1"/>
  <c r="AB249" i="1"/>
  <c r="S2148" i="1" l="1"/>
  <c r="AA2147" i="1"/>
  <c r="V250" i="1"/>
  <c r="AD249" i="1"/>
  <c r="U250" i="1"/>
  <c r="AC249" i="1"/>
  <c r="AB250" i="1"/>
  <c r="S2149" i="1" l="1"/>
  <c r="AA2148" i="1"/>
  <c r="U251" i="1"/>
  <c r="AC250" i="1"/>
  <c r="V251" i="1"/>
  <c r="AD250" i="1"/>
  <c r="AB251" i="1"/>
  <c r="S2150" i="1" l="1"/>
  <c r="AA2149" i="1"/>
  <c r="V252" i="1"/>
  <c r="AD251" i="1"/>
  <c r="U252" i="1"/>
  <c r="AC251" i="1"/>
  <c r="AB252" i="1"/>
  <c r="S2151" i="1" l="1"/>
  <c r="AA2150" i="1"/>
  <c r="U253" i="1"/>
  <c r="AC252" i="1"/>
  <c r="V253" i="1"/>
  <c r="AD252" i="1"/>
  <c r="AB253" i="1"/>
  <c r="S2152" i="1" l="1"/>
  <c r="AA2151" i="1"/>
  <c r="V254" i="1"/>
  <c r="AD253" i="1"/>
  <c r="U254" i="1"/>
  <c r="AC253" i="1"/>
  <c r="AB254" i="1"/>
  <c r="S2153" i="1" l="1"/>
  <c r="AA2152" i="1"/>
  <c r="U255" i="1"/>
  <c r="AC254" i="1"/>
  <c r="V255" i="1"/>
  <c r="AD254" i="1"/>
  <c r="AB255" i="1"/>
  <c r="S2154" i="1" l="1"/>
  <c r="AA2153" i="1"/>
  <c r="V256" i="1"/>
  <c r="AD255" i="1"/>
  <c r="U256" i="1"/>
  <c r="AC255" i="1"/>
  <c r="AB256" i="1"/>
  <c r="S2155" i="1" l="1"/>
  <c r="AA2154" i="1"/>
  <c r="U257" i="1"/>
  <c r="AC256" i="1"/>
  <c r="V257" i="1"/>
  <c r="AD256" i="1"/>
  <c r="AB257" i="1"/>
  <c r="S2156" i="1" l="1"/>
  <c r="AA2155" i="1"/>
  <c r="V258" i="1"/>
  <c r="AD257" i="1"/>
  <c r="U258" i="1"/>
  <c r="AC257" i="1"/>
  <c r="AB258" i="1"/>
  <c r="S2157" i="1" l="1"/>
  <c r="AA2156" i="1"/>
  <c r="U259" i="1"/>
  <c r="AC258" i="1"/>
  <c r="V259" i="1"/>
  <c r="AD258" i="1"/>
  <c r="AB259" i="1"/>
  <c r="S2158" i="1" l="1"/>
  <c r="AA2157" i="1"/>
  <c r="V260" i="1"/>
  <c r="AD259" i="1"/>
  <c r="U260" i="1"/>
  <c r="AC259" i="1"/>
  <c r="AB260" i="1"/>
  <c r="AA2158" i="1" l="1"/>
  <c r="S2159" i="1"/>
  <c r="U261" i="1"/>
  <c r="AC260" i="1"/>
  <c r="V261" i="1"/>
  <c r="AD260" i="1"/>
  <c r="AB261" i="1"/>
  <c r="S2160" i="1" l="1"/>
  <c r="AA2159" i="1"/>
  <c r="V262" i="1"/>
  <c r="AD261" i="1"/>
  <c r="U262" i="1"/>
  <c r="AC261" i="1"/>
  <c r="AB262" i="1"/>
  <c r="S2161" i="1" l="1"/>
  <c r="AA2160" i="1"/>
  <c r="U263" i="1"/>
  <c r="AC262" i="1"/>
  <c r="V263" i="1"/>
  <c r="AD262" i="1"/>
  <c r="AB263" i="1"/>
  <c r="AA2161" i="1" l="1"/>
  <c r="S2162" i="1"/>
  <c r="V264" i="1"/>
  <c r="AD263" i="1"/>
  <c r="U264" i="1"/>
  <c r="AC263" i="1"/>
  <c r="AB264" i="1"/>
  <c r="AA2162" i="1" l="1"/>
  <c r="S2163" i="1"/>
  <c r="U265" i="1"/>
  <c r="AC264" i="1"/>
  <c r="V265" i="1"/>
  <c r="AD264" i="1"/>
  <c r="AB265" i="1"/>
  <c r="AA2163" i="1" l="1"/>
  <c r="S2164" i="1"/>
  <c r="V266" i="1"/>
  <c r="AD265" i="1"/>
  <c r="U266" i="1"/>
  <c r="AC265" i="1"/>
  <c r="AB266" i="1"/>
  <c r="AA2164" i="1" l="1"/>
  <c r="S2165" i="1"/>
  <c r="U267" i="1"/>
  <c r="AC266" i="1"/>
  <c r="V267" i="1"/>
  <c r="AD266" i="1"/>
  <c r="AB267" i="1"/>
  <c r="S2166" i="1" l="1"/>
  <c r="AA2165" i="1"/>
  <c r="V268" i="1"/>
  <c r="AD267" i="1"/>
  <c r="U268" i="1"/>
  <c r="AC267" i="1"/>
  <c r="AB268" i="1"/>
  <c r="S2167" i="1" l="1"/>
  <c r="AA2166" i="1"/>
  <c r="U269" i="1"/>
  <c r="AC268" i="1"/>
  <c r="V269" i="1"/>
  <c r="AD268" i="1"/>
  <c r="AB269" i="1"/>
  <c r="S2168" i="1" l="1"/>
  <c r="AA2167" i="1"/>
  <c r="V270" i="1"/>
  <c r="AD269" i="1"/>
  <c r="U270" i="1"/>
  <c r="AC269" i="1"/>
  <c r="AB270" i="1"/>
  <c r="AA2168" i="1" l="1"/>
  <c r="S2169" i="1"/>
  <c r="U271" i="1"/>
  <c r="AC270" i="1"/>
  <c r="V271" i="1"/>
  <c r="AD270" i="1"/>
  <c r="AB271" i="1"/>
  <c r="S2170" i="1" l="1"/>
  <c r="AA2169" i="1"/>
  <c r="V272" i="1"/>
  <c r="AD271" i="1"/>
  <c r="U272" i="1"/>
  <c r="AC271" i="1"/>
  <c r="AB272" i="1"/>
  <c r="AA2170" i="1" l="1"/>
  <c r="S2171" i="1"/>
  <c r="U273" i="1"/>
  <c r="AC272" i="1"/>
  <c r="V273" i="1"/>
  <c r="AD272" i="1"/>
  <c r="AB273" i="1"/>
  <c r="S2172" i="1" l="1"/>
  <c r="AA2171" i="1"/>
  <c r="V274" i="1"/>
  <c r="AD273" i="1"/>
  <c r="U274" i="1"/>
  <c r="AC273" i="1"/>
  <c r="AB274" i="1"/>
  <c r="S2173" i="1" l="1"/>
  <c r="AA2172" i="1"/>
  <c r="U275" i="1"/>
  <c r="AC274" i="1"/>
  <c r="V275" i="1"/>
  <c r="AD274" i="1"/>
  <c r="AB275" i="1"/>
  <c r="AA2173" i="1" l="1"/>
  <c r="S2174" i="1"/>
  <c r="V276" i="1"/>
  <c r="AD275" i="1"/>
  <c r="U276" i="1"/>
  <c r="AC275" i="1"/>
  <c r="AB276" i="1"/>
  <c r="AA2174" i="1" l="1"/>
  <c r="S2175" i="1"/>
  <c r="U277" i="1"/>
  <c r="AC276" i="1"/>
  <c r="V277" i="1"/>
  <c r="AD276" i="1"/>
  <c r="AB277" i="1"/>
  <c r="S2176" i="1" l="1"/>
  <c r="AA2175" i="1"/>
  <c r="V278" i="1"/>
  <c r="AD277" i="1"/>
  <c r="U278" i="1"/>
  <c r="AC277" i="1"/>
  <c r="AB278" i="1"/>
  <c r="AA2176" i="1" l="1"/>
  <c r="S2177" i="1"/>
  <c r="U279" i="1"/>
  <c r="AC278" i="1"/>
  <c r="V279" i="1"/>
  <c r="AD278" i="1"/>
  <c r="AB279" i="1"/>
  <c r="S2178" i="1" l="1"/>
  <c r="AA2177" i="1"/>
  <c r="V280" i="1"/>
  <c r="AD279" i="1"/>
  <c r="U280" i="1"/>
  <c r="AC279" i="1"/>
  <c r="AB280" i="1"/>
  <c r="S2179" i="1" l="1"/>
  <c r="AA2178" i="1"/>
  <c r="U281" i="1"/>
  <c r="AC280" i="1"/>
  <c r="V281" i="1"/>
  <c r="AD280" i="1"/>
  <c r="AB281" i="1"/>
  <c r="AA2179" i="1" l="1"/>
  <c r="S2180" i="1"/>
  <c r="V282" i="1"/>
  <c r="AD281" i="1"/>
  <c r="U282" i="1"/>
  <c r="AC281" i="1"/>
  <c r="AB282" i="1"/>
  <c r="S2181" i="1" l="1"/>
  <c r="AA2180" i="1"/>
  <c r="U283" i="1"/>
  <c r="AC282" i="1"/>
  <c r="V283" i="1"/>
  <c r="AD282" i="1"/>
  <c r="AB283" i="1"/>
  <c r="AA2181" i="1" l="1"/>
  <c r="S2182" i="1"/>
  <c r="U284" i="1"/>
  <c r="AC283" i="1"/>
  <c r="V284" i="1"/>
  <c r="AD283" i="1"/>
  <c r="AB284" i="1"/>
  <c r="AA2182" i="1" l="1"/>
  <c r="S2183" i="1"/>
  <c r="U285" i="1"/>
  <c r="AC284" i="1"/>
  <c r="V285" i="1"/>
  <c r="AD284" i="1"/>
  <c r="AB285" i="1"/>
  <c r="S2184" i="1" l="1"/>
  <c r="AA2183" i="1"/>
  <c r="U286" i="1"/>
  <c r="AC285" i="1"/>
  <c r="V286" i="1"/>
  <c r="AD285" i="1"/>
  <c r="AB286" i="1"/>
  <c r="S2185" i="1" l="1"/>
  <c r="AA2184" i="1"/>
  <c r="V287" i="1"/>
  <c r="AD286" i="1"/>
  <c r="U287" i="1"/>
  <c r="AC286" i="1"/>
  <c r="AB287" i="1"/>
  <c r="AA2185" i="1" l="1"/>
  <c r="S2186" i="1"/>
  <c r="U288" i="1"/>
  <c r="AC287" i="1"/>
  <c r="V288" i="1"/>
  <c r="AD287" i="1"/>
  <c r="AB288" i="1"/>
  <c r="S2187" i="1" l="1"/>
  <c r="AA2186" i="1"/>
  <c r="V289" i="1"/>
  <c r="AD288" i="1"/>
  <c r="U289" i="1"/>
  <c r="AC288" i="1"/>
  <c r="AB289" i="1"/>
  <c r="AA2187" i="1" l="1"/>
  <c r="S2188" i="1"/>
  <c r="U290" i="1"/>
  <c r="AC289" i="1"/>
  <c r="V290" i="1"/>
  <c r="AD289" i="1"/>
  <c r="AB290" i="1"/>
  <c r="AA2188" i="1" l="1"/>
  <c r="S2189" i="1"/>
  <c r="V291" i="1"/>
  <c r="AD290" i="1"/>
  <c r="U291" i="1"/>
  <c r="AC290" i="1"/>
  <c r="AB291" i="1"/>
  <c r="AA2189" i="1" l="1"/>
  <c r="S2190" i="1"/>
  <c r="U292" i="1"/>
  <c r="AC291" i="1"/>
  <c r="V292" i="1"/>
  <c r="AD291" i="1"/>
  <c r="AB292" i="1"/>
  <c r="S2191" i="1" l="1"/>
  <c r="AA2190" i="1"/>
  <c r="V293" i="1"/>
  <c r="AD292" i="1"/>
  <c r="U293" i="1"/>
  <c r="AC292" i="1"/>
  <c r="AB293" i="1"/>
  <c r="S2192" i="1" l="1"/>
  <c r="AA2191" i="1"/>
  <c r="U294" i="1"/>
  <c r="AC293" i="1"/>
  <c r="V294" i="1"/>
  <c r="AD293" i="1"/>
  <c r="AB294" i="1"/>
  <c r="S2193" i="1" l="1"/>
  <c r="AA2192" i="1"/>
  <c r="V295" i="1"/>
  <c r="AD294" i="1"/>
  <c r="U295" i="1"/>
  <c r="AC294" i="1"/>
  <c r="AB295" i="1"/>
  <c r="S2194" i="1" l="1"/>
  <c r="AA2193" i="1"/>
  <c r="U296" i="1"/>
  <c r="AC295" i="1"/>
  <c r="V296" i="1"/>
  <c r="AD295" i="1"/>
  <c r="AB296" i="1"/>
  <c r="S2195" i="1" l="1"/>
  <c r="AA2194" i="1"/>
  <c r="V297" i="1"/>
  <c r="AD296" i="1"/>
  <c r="U297" i="1"/>
  <c r="AC296" i="1"/>
  <c r="AB297" i="1"/>
  <c r="S2196" i="1" l="1"/>
  <c r="AA2195" i="1"/>
  <c r="V298" i="1"/>
  <c r="AD297" i="1"/>
  <c r="U298" i="1"/>
  <c r="AC297" i="1"/>
  <c r="AB298" i="1"/>
  <c r="S2197" i="1" l="1"/>
  <c r="AA2196" i="1"/>
  <c r="U299" i="1"/>
  <c r="AC298" i="1"/>
  <c r="V299" i="1"/>
  <c r="AD298" i="1"/>
  <c r="AB299" i="1"/>
  <c r="AA2197" i="1" l="1"/>
  <c r="S2198" i="1"/>
  <c r="V300" i="1"/>
  <c r="AD299" i="1"/>
  <c r="U300" i="1"/>
  <c r="AC299" i="1"/>
  <c r="AB300" i="1"/>
  <c r="S2199" i="1" l="1"/>
  <c r="AA2198" i="1"/>
  <c r="U301" i="1"/>
  <c r="AC300" i="1"/>
  <c r="V301" i="1"/>
  <c r="AD300" i="1"/>
  <c r="AB301" i="1"/>
  <c r="S2200" i="1" l="1"/>
  <c r="AA2199" i="1"/>
  <c r="V302" i="1"/>
  <c r="AD301" i="1"/>
  <c r="U302" i="1"/>
  <c r="AC301" i="1"/>
  <c r="AB302" i="1"/>
  <c r="AA2200" i="1" l="1"/>
  <c r="S2201" i="1"/>
  <c r="U303" i="1"/>
  <c r="AC302" i="1"/>
  <c r="V303" i="1"/>
  <c r="AD302" i="1"/>
  <c r="AB303" i="1"/>
  <c r="S2202" i="1" l="1"/>
  <c r="AA2201" i="1"/>
  <c r="V304" i="1"/>
  <c r="AD303" i="1"/>
  <c r="U304" i="1"/>
  <c r="AC303" i="1"/>
  <c r="AB304" i="1"/>
  <c r="S2203" i="1" l="1"/>
  <c r="AA2202" i="1"/>
  <c r="U305" i="1"/>
  <c r="AC304" i="1"/>
  <c r="V305" i="1"/>
  <c r="AD304" i="1"/>
  <c r="AB305" i="1"/>
  <c r="S2204" i="1" l="1"/>
  <c r="AA2203" i="1"/>
  <c r="V306" i="1"/>
  <c r="AD305" i="1"/>
  <c r="U306" i="1"/>
  <c r="AC305" i="1"/>
  <c r="AB306" i="1"/>
  <c r="S2205" i="1" l="1"/>
  <c r="AA2204" i="1"/>
  <c r="U307" i="1"/>
  <c r="AC306" i="1"/>
  <c r="V307" i="1"/>
  <c r="AD306" i="1"/>
  <c r="AB307" i="1"/>
  <c r="S2206" i="1" l="1"/>
  <c r="AA2205" i="1"/>
  <c r="V308" i="1"/>
  <c r="AD307" i="1"/>
  <c r="U308" i="1"/>
  <c r="AC307" i="1"/>
  <c r="AB308" i="1"/>
  <c r="S2207" i="1" l="1"/>
  <c r="AA2206" i="1"/>
  <c r="U309" i="1"/>
  <c r="AC308" i="1"/>
  <c r="V309" i="1"/>
  <c r="AD308" i="1"/>
  <c r="AB309" i="1"/>
  <c r="S2208" i="1" l="1"/>
  <c r="AA2207" i="1"/>
  <c r="V310" i="1"/>
  <c r="AD309" i="1"/>
  <c r="U310" i="1"/>
  <c r="AC309" i="1"/>
  <c r="AB310" i="1"/>
  <c r="S2209" i="1" l="1"/>
  <c r="AA2208" i="1"/>
  <c r="U311" i="1"/>
  <c r="AC310" i="1"/>
  <c r="V311" i="1"/>
  <c r="AD310" i="1"/>
  <c r="AB311" i="1"/>
  <c r="S2210" i="1" l="1"/>
  <c r="AA2209" i="1"/>
  <c r="V312" i="1"/>
  <c r="AD311" i="1"/>
  <c r="U312" i="1"/>
  <c r="AC311" i="1"/>
  <c r="AB312" i="1"/>
  <c r="S2211" i="1" l="1"/>
  <c r="AA2210" i="1"/>
  <c r="U313" i="1"/>
  <c r="AC312" i="1"/>
  <c r="V313" i="1"/>
  <c r="AD312" i="1"/>
  <c r="AB313" i="1"/>
  <c r="S2212" i="1" l="1"/>
  <c r="AA2211" i="1"/>
  <c r="V314" i="1"/>
  <c r="AD313" i="1"/>
  <c r="U314" i="1"/>
  <c r="AC313" i="1"/>
  <c r="AB314" i="1"/>
  <c r="S2213" i="1" l="1"/>
  <c r="AA2212" i="1"/>
  <c r="U315" i="1"/>
  <c r="AC314" i="1"/>
  <c r="V315" i="1"/>
  <c r="AD314" i="1"/>
  <c r="AB315" i="1"/>
  <c r="AA2213" i="1" l="1"/>
  <c r="S2214" i="1"/>
  <c r="V316" i="1"/>
  <c r="AD315" i="1"/>
  <c r="U316" i="1"/>
  <c r="AC315" i="1"/>
  <c r="AB316" i="1"/>
  <c r="S2215" i="1" l="1"/>
  <c r="AA2214" i="1"/>
  <c r="U317" i="1"/>
  <c r="AC316" i="1"/>
  <c r="V317" i="1"/>
  <c r="AD316" i="1"/>
  <c r="AB317" i="1"/>
  <c r="S2216" i="1" l="1"/>
  <c r="AA2215" i="1"/>
  <c r="V318" i="1"/>
  <c r="AD317" i="1"/>
  <c r="U318" i="1"/>
  <c r="AC317" i="1"/>
  <c r="AB318" i="1"/>
  <c r="S2217" i="1" l="1"/>
  <c r="AA2216" i="1"/>
  <c r="U319" i="1"/>
  <c r="AC318" i="1"/>
  <c r="V319" i="1"/>
  <c r="AD318" i="1"/>
  <c r="AB319" i="1"/>
  <c r="S2218" i="1" l="1"/>
  <c r="AA2217" i="1"/>
  <c r="V320" i="1"/>
  <c r="AD319" i="1"/>
  <c r="U320" i="1"/>
  <c r="AC319" i="1"/>
  <c r="AB320" i="1"/>
  <c r="S2219" i="1" l="1"/>
  <c r="AA2218" i="1"/>
  <c r="U321" i="1"/>
  <c r="AC320" i="1"/>
  <c r="V321" i="1"/>
  <c r="AD320" i="1"/>
  <c r="AB321" i="1"/>
  <c r="S2220" i="1" l="1"/>
  <c r="AA2219" i="1"/>
  <c r="V322" i="1"/>
  <c r="AD321" i="1"/>
  <c r="U322" i="1"/>
  <c r="AC321" i="1"/>
  <c r="AB322" i="1"/>
  <c r="S2221" i="1" l="1"/>
  <c r="AA2220" i="1"/>
  <c r="U323" i="1"/>
  <c r="AC322" i="1"/>
  <c r="V323" i="1"/>
  <c r="AD322" i="1"/>
  <c r="AB323" i="1"/>
  <c r="AA2221" i="1" l="1"/>
  <c r="S2222" i="1"/>
  <c r="V324" i="1"/>
  <c r="AD323" i="1"/>
  <c r="U324" i="1"/>
  <c r="AC323" i="1"/>
  <c r="AB324" i="1"/>
  <c r="AA2222" i="1" l="1"/>
  <c r="S2223" i="1"/>
  <c r="U325" i="1"/>
  <c r="AC324" i="1"/>
  <c r="V325" i="1"/>
  <c r="AD324" i="1"/>
  <c r="AB325" i="1"/>
  <c r="S2224" i="1" l="1"/>
  <c r="AA2223" i="1"/>
  <c r="V326" i="1"/>
  <c r="AD325" i="1"/>
  <c r="U326" i="1"/>
  <c r="AC325" i="1"/>
  <c r="AB326" i="1"/>
  <c r="S2225" i="1" l="1"/>
  <c r="AA2224" i="1"/>
  <c r="U327" i="1"/>
  <c r="AC326" i="1"/>
  <c r="V327" i="1"/>
  <c r="AD326" i="1"/>
  <c r="AB327" i="1"/>
  <c r="AA2225" i="1" l="1"/>
  <c r="S2226" i="1"/>
  <c r="V328" i="1"/>
  <c r="AD327" i="1"/>
  <c r="U328" i="1"/>
  <c r="AC327" i="1"/>
  <c r="AB328" i="1"/>
  <c r="AA2226" i="1" l="1"/>
  <c r="S2227" i="1"/>
  <c r="U329" i="1"/>
  <c r="AC328" i="1"/>
  <c r="V329" i="1"/>
  <c r="AD328" i="1"/>
  <c r="AB329" i="1"/>
  <c r="AA2227" i="1" l="1"/>
  <c r="S2228" i="1"/>
  <c r="V330" i="1"/>
  <c r="AD329" i="1"/>
  <c r="U330" i="1"/>
  <c r="AC329" i="1"/>
  <c r="AB330" i="1"/>
  <c r="AA2228" i="1" l="1"/>
  <c r="S2229" i="1"/>
  <c r="U331" i="1"/>
  <c r="AC330" i="1"/>
  <c r="V331" i="1"/>
  <c r="AD330" i="1"/>
  <c r="AB331" i="1"/>
  <c r="S2230" i="1" l="1"/>
  <c r="AA2229" i="1"/>
  <c r="V332" i="1"/>
  <c r="AD331" i="1"/>
  <c r="U332" i="1"/>
  <c r="AC331" i="1"/>
  <c r="AB332" i="1"/>
  <c r="S2231" i="1" l="1"/>
  <c r="AA2230" i="1"/>
  <c r="U333" i="1"/>
  <c r="AC332" i="1"/>
  <c r="V333" i="1"/>
  <c r="AD332" i="1"/>
  <c r="AB333" i="1"/>
  <c r="AA2231" i="1" l="1"/>
  <c r="S2232" i="1"/>
  <c r="V334" i="1"/>
  <c r="AD333" i="1"/>
  <c r="U334" i="1"/>
  <c r="AC333" i="1"/>
  <c r="AB334" i="1"/>
  <c r="S2233" i="1" l="1"/>
  <c r="AA2232" i="1"/>
  <c r="U335" i="1"/>
  <c r="AC334" i="1"/>
  <c r="V335" i="1"/>
  <c r="AD334" i="1"/>
  <c r="AB335" i="1"/>
  <c r="S2234" i="1" l="1"/>
  <c r="AA2233" i="1"/>
  <c r="V336" i="1"/>
  <c r="AD335" i="1"/>
  <c r="U336" i="1"/>
  <c r="AC335" i="1"/>
  <c r="AB336" i="1"/>
  <c r="S2235" i="1" l="1"/>
  <c r="AA2234" i="1"/>
  <c r="U337" i="1"/>
  <c r="AC336" i="1"/>
  <c r="V337" i="1"/>
  <c r="AD336" i="1"/>
  <c r="AB337" i="1"/>
  <c r="S2236" i="1" l="1"/>
  <c r="AA2235" i="1"/>
  <c r="V338" i="1"/>
  <c r="AD337" i="1"/>
  <c r="U338" i="1"/>
  <c r="AC337" i="1"/>
  <c r="AB338" i="1"/>
  <c r="S2237" i="1" l="1"/>
  <c r="AA2236" i="1"/>
  <c r="U339" i="1"/>
  <c r="AC338" i="1"/>
  <c r="V339" i="1"/>
  <c r="AD338" i="1"/>
  <c r="AB339" i="1"/>
  <c r="S2238" i="1" l="1"/>
  <c r="AA2237" i="1"/>
  <c r="V340" i="1"/>
  <c r="AD339" i="1"/>
  <c r="U340" i="1"/>
  <c r="AC339" i="1"/>
  <c r="AB340" i="1"/>
  <c r="S2239" i="1" l="1"/>
  <c r="AA2238" i="1"/>
  <c r="U341" i="1"/>
  <c r="AC340" i="1"/>
  <c r="V341" i="1"/>
  <c r="AD340" i="1"/>
  <c r="AB341" i="1"/>
  <c r="AA2239" i="1" l="1"/>
  <c r="S2240" i="1"/>
  <c r="V342" i="1"/>
  <c r="AD341" i="1"/>
  <c r="U342" i="1"/>
  <c r="AC341" i="1"/>
  <c r="AB342" i="1"/>
  <c r="S2241" i="1" l="1"/>
  <c r="AA2240" i="1"/>
  <c r="U343" i="1"/>
  <c r="AC342" i="1"/>
  <c r="V343" i="1"/>
  <c r="AD342" i="1"/>
  <c r="AB343" i="1"/>
  <c r="S2242" i="1" l="1"/>
  <c r="AA2241" i="1"/>
  <c r="V344" i="1"/>
  <c r="AD343" i="1"/>
  <c r="U344" i="1"/>
  <c r="AC343" i="1"/>
  <c r="AB344" i="1"/>
  <c r="S2243" i="1" l="1"/>
  <c r="AA2242" i="1"/>
  <c r="U345" i="1"/>
  <c r="AC344" i="1"/>
  <c r="V345" i="1"/>
  <c r="AD344" i="1"/>
  <c r="AB345" i="1"/>
  <c r="S2244" i="1" l="1"/>
  <c r="AA2243" i="1"/>
  <c r="V346" i="1"/>
  <c r="AD345" i="1"/>
  <c r="U346" i="1"/>
  <c r="AC345" i="1"/>
  <c r="AB346" i="1"/>
  <c r="S2245" i="1" l="1"/>
  <c r="AA2244" i="1"/>
  <c r="V347" i="1"/>
  <c r="AD346" i="1"/>
  <c r="U347" i="1"/>
  <c r="AC346" i="1"/>
  <c r="AB347" i="1"/>
  <c r="S2246" i="1" l="1"/>
  <c r="AA2245" i="1"/>
  <c r="U348" i="1"/>
  <c r="AC347" i="1"/>
  <c r="V348" i="1"/>
  <c r="AD347" i="1"/>
  <c r="AB348" i="1"/>
  <c r="AA2246" i="1" l="1"/>
  <c r="S2247" i="1"/>
  <c r="U349" i="1"/>
  <c r="AC348" i="1"/>
  <c r="V349" i="1"/>
  <c r="AD348" i="1"/>
  <c r="AB349" i="1"/>
  <c r="S2248" i="1" l="1"/>
  <c r="AA2247" i="1"/>
  <c r="V350" i="1"/>
  <c r="AD349" i="1"/>
  <c r="U350" i="1"/>
  <c r="AC349" i="1"/>
  <c r="AB350" i="1"/>
  <c r="AA2248" i="1" l="1"/>
  <c r="S2249" i="1"/>
  <c r="U351" i="1"/>
  <c r="AC350" i="1"/>
  <c r="V351" i="1"/>
  <c r="AD350" i="1"/>
  <c r="AB351" i="1"/>
  <c r="AA2249" i="1" l="1"/>
  <c r="S2250" i="1"/>
  <c r="V352" i="1"/>
  <c r="AD351" i="1"/>
  <c r="U352" i="1"/>
  <c r="AC351" i="1"/>
  <c r="AB352" i="1"/>
  <c r="S2251" i="1" l="1"/>
  <c r="AA2250" i="1"/>
  <c r="U353" i="1"/>
  <c r="AC352" i="1"/>
  <c r="V353" i="1"/>
  <c r="AD352" i="1"/>
  <c r="AB353" i="1"/>
  <c r="S2252" i="1" l="1"/>
  <c r="AA2251" i="1"/>
  <c r="V354" i="1"/>
  <c r="AD353" i="1"/>
  <c r="U354" i="1"/>
  <c r="AC353" i="1"/>
  <c r="AB354" i="1"/>
  <c r="AA2252" i="1" l="1"/>
  <c r="S2253" i="1"/>
  <c r="U355" i="1"/>
  <c r="AC354" i="1"/>
  <c r="V355" i="1"/>
  <c r="AD354" i="1"/>
  <c r="AB355" i="1"/>
  <c r="S2254" i="1" l="1"/>
  <c r="AA2253" i="1"/>
  <c r="V356" i="1"/>
  <c r="AD355" i="1"/>
  <c r="U356" i="1"/>
  <c r="AC355" i="1"/>
  <c r="AB356" i="1"/>
  <c r="S2255" i="1" l="1"/>
  <c r="AA2254" i="1"/>
  <c r="U357" i="1"/>
  <c r="AC356" i="1"/>
  <c r="V357" i="1"/>
  <c r="AD356" i="1"/>
  <c r="AB357" i="1"/>
  <c r="S2256" i="1" l="1"/>
  <c r="AA2255" i="1"/>
  <c r="V358" i="1"/>
  <c r="AD357" i="1"/>
  <c r="U358" i="1"/>
  <c r="AC357" i="1"/>
  <c r="AB358" i="1"/>
  <c r="AA2256" i="1" l="1"/>
  <c r="S2257" i="1"/>
  <c r="U359" i="1"/>
  <c r="AC358" i="1"/>
  <c r="V359" i="1"/>
  <c r="AD358" i="1"/>
  <c r="AB359" i="1"/>
  <c r="AA2257" i="1" l="1"/>
  <c r="S2258" i="1"/>
  <c r="V360" i="1"/>
  <c r="AD359" i="1"/>
  <c r="U360" i="1"/>
  <c r="AC359" i="1"/>
  <c r="AB360" i="1"/>
  <c r="S2259" i="1" l="1"/>
  <c r="AA2258" i="1"/>
  <c r="U361" i="1"/>
  <c r="AC360" i="1"/>
  <c r="V361" i="1"/>
  <c r="AD360" i="1"/>
  <c r="AB361" i="1"/>
  <c r="S2260" i="1" l="1"/>
  <c r="AA2259" i="1"/>
  <c r="V362" i="1"/>
  <c r="AD361" i="1"/>
  <c r="U362" i="1"/>
  <c r="AC361" i="1"/>
  <c r="AB362" i="1"/>
  <c r="S2261" i="1" l="1"/>
  <c r="AA2260" i="1"/>
  <c r="U363" i="1"/>
  <c r="AC362" i="1"/>
  <c r="V363" i="1"/>
  <c r="AD362" i="1"/>
  <c r="AB363" i="1"/>
  <c r="S2262" i="1" l="1"/>
  <c r="AA2261" i="1"/>
  <c r="V364" i="1"/>
  <c r="AD363" i="1"/>
  <c r="U364" i="1"/>
  <c r="AC363" i="1"/>
  <c r="AB364" i="1"/>
  <c r="AA2262" i="1" l="1"/>
  <c r="S2263" i="1"/>
  <c r="U365" i="1"/>
  <c r="AC364" i="1"/>
  <c r="V365" i="1"/>
  <c r="AD364" i="1"/>
  <c r="AB365" i="1"/>
  <c r="AA2263" i="1" l="1"/>
  <c r="S2264" i="1"/>
  <c r="V366" i="1"/>
  <c r="AD365" i="1"/>
  <c r="U366" i="1"/>
  <c r="AC365" i="1"/>
  <c r="AB366" i="1"/>
  <c r="S2265" i="1" l="1"/>
  <c r="AA2264" i="1"/>
  <c r="U367" i="1"/>
  <c r="AC366" i="1"/>
  <c r="V367" i="1"/>
  <c r="AD366" i="1"/>
  <c r="AB367" i="1"/>
  <c r="S2266" i="1" l="1"/>
  <c r="AA2265" i="1"/>
  <c r="U368" i="1"/>
  <c r="AC367" i="1"/>
  <c r="V368" i="1"/>
  <c r="AD367" i="1"/>
  <c r="AB368" i="1"/>
  <c r="AA2266" i="1" l="1"/>
  <c r="S2267" i="1"/>
  <c r="U369" i="1"/>
  <c r="AC368" i="1"/>
  <c r="V369" i="1"/>
  <c r="AD368" i="1"/>
  <c r="AB369" i="1"/>
  <c r="AA2267" i="1" l="1"/>
  <c r="S2268" i="1"/>
  <c r="U370" i="1"/>
  <c r="AC369" i="1"/>
  <c r="V370" i="1"/>
  <c r="AD369" i="1"/>
  <c r="AB370" i="1"/>
  <c r="S2269" i="1" l="1"/>
  <c r="AA2268" i="1"/>
  <c r="U371" i="1"/>
  <c r="AC370" i="1"/>
  <c r="V371" i="1"/>
  <c r="AD370" i="1"/>
  <c r="AB371" i="1"/>
  <c r="S2270" i="1" l="1"/>
  <c r="AA2269" i="1"/>
  <c r="U372" i="1"/>
  <c r="AC371" i="1"/>
  <c r="V372" i="1"/>
  <c r="AD371" i="1"/>
  <c r="AB372" i="1"/>
  <c r="S2271" i="1" l="1"/>
  <c r="AA2270" i="1"/>
  <c r="V373" i="1"/>
  <c r="AD372" i="1"/>
  <c r="U373" i="1"/>
  <c r="AC372" i="1"/>
  <c r="AB373" i="1"/>
  <c r="S2272" i="1" l="1"/>
  <c r="AA2271" i="1"/>
  <c r="V374" i="1"/>
  <c r="AD373" i="1"/>
  <c r="U374" i="1"/>
  <c r="AC373" i="1"/>
  <c r="AB374" i="1"/>
  <c r="S2273" i="1" l="1"/>
  <c r="AA2272" i="1"/>
  <c r="V375" i="1"/>
  <c r="AD374" i="1"/>
  <c r="U375" i="1"/>
  <c r="AC374" i="1"/>
  <c r="AB375" i="1"/>
  <c r="S2274" i="1" l="1"/>
  <c r="AA2273" i="1"/>
  <c r="V376" i="1"/>
  <c r="AD375" i="1"/>
  <c r="U376" i="1"/>
  <c r="AC375" i="1"/>
  <c r="AB376" i="1"/>
  <c r="AA2274" i="1" l="1"/>
  <c r="S2275" i="1"/>
  <c r="V377" i="1"/>
  <c r="AD376" i="1"/>
  <c r="U377" i="1"/>
  <c r="AC376" i="1"/>
  <c r="AB377" i="1"/>
  <c r="S2276" i="1" l="1"/>
  <c r="AA2275" i="1"/>
  <c r="U378" i="1"/>
  <c r="AC377" i="1"/>
  <c r="V378" i="1"/>
  <c r="AD377" i="1"/>
  <c r="AB378" i="1"/>
  <c r="S2277" i="1" l="1"/>
  <c r="AA2276" i="1"/>
  <c r="V379" i="1"/>
  <c r="AD378" i="1"/>
  <c r="U379" i="1"/>
  <c r="AC378" i="1"/>
  <c r="AB379" i="1"/>
  <c r="AA2277" i="1" l="1"/>
  <c r="S2278" i="1"/>
  <c r="U380" i="1"/>
  <c r="AC379" i="1"/>
  <c r="V380" i="1"/>
  <c r="AD379" i="1"/>
  <c r="AB380" i="1"/>
  <c r="S2279" i="1" l="1"/>
  <c r="AA2278" i="1"/>
  <c r="V381" i="1"/>
  <c r="AD380" i="1"/>
  <c r="U381" i="1"/>
  <c r="AC380" i="1"/>
  <c r="AB381" i="1"/>
  <c r="AA2279" i="1" l="1"/>
  <c r="S2280" i="1"/>
  <c r="U382" i="1"/>
  <c r="AC381" i="1"/>
  <c r="V382" i="1"/>
  <c r="AD381" i="1"/>
  <c r="AB382" i="1"/>
  <c r="AA2280" i="1" l="1"/>
  <c r="S2281" i="1"/>
  <c r="V383" i="1"/>
  <c r="AD382" i="1"/>
  <c r="U383" i="1"/>
  <c r="AC382" i="1"/>
  <c r="AB383" i="1"/>
  <c r="S2282" i="1" l="1"/>
  <c r="AA2281" i="1"/>
  <c r="U384" i="1"/>
  <c r="AC383" i="1"/>
  <c r="V384" i="1"/>
  <c r="AD383" i="1"/>
  <c r="AB384" i="1"/>
  <c r="S2283" i="1" l="1"/>
  <c r="AA2282" i="1"/>
  <c r="V385" i="1"/>
  <c r="AD384" i="1"/>
  <c r="U385" i="1"/>
  <c r="AC384" i="1"/>
  <c r="AB385" i="1"/>
  <c r="S2284" i="1" l="1"/>
  <c r="AA2283" i="1"/>
  <c r="U386" i="1"/>
  <c r="AC385" i="1"/>
  <c r="V386" i="1"/>
  <c r="AD385" i="1"/>
  <c r="AB386" i="1"/>
  <c r="S2285" i="1" l="1"/>
  <c r="AA2284" i="1"/>
  <c r="V387" i="1"/>
  <c r="AD386" i="1"/>
  <c r="U387" i="1"/>
  <c r="AC386" i="1"/>
  <c r="AB387" i="1"/>
  <c r="S2286" i="1" l="1"/>
  <c r="AA2285" i="1"/>
  <c r="U388" i="1"/>
  <c r="AC387" i="1"/>
  <c r="V388" i="1"/>
  <c r="AD387" i="1"/>
  <c r="AB388" i="1"/>
  <c r="S2287" i="1" l="1"/>
  <c r="AA2286" i="1"/>
  <c r="V389" i="1"/>
  <c r="AD388" i="1"/>
  <c r="U389" i="1"/>
  <c r="AC388" i="1"/>
  <c r="AB389" i="1"/>
  <c r="S2288" i="1" l="1"/>
  <c r="AA2287" i="1"/>
  <c r="U390" i="1"/>
  <c r="AC389" i="1"/>
  <c r="V390" i="1"/>
  <c r="AD389" i="1"/>
  <c r="AB390" i="1"/>
  <c r="S2289" i="1" l="1"/>
  <c r="AA2288" i="1"/>
  <c r="V391" i="1"/>
  <c r="AD390" i="1"/>
  <c r="U391" i="1"/>
  <c r="AC390" i="1"/>
  <c r="AB391" i="1"/>
  <c r="S2290" i="1" l="1"/>
  <c r="AA2289" i="1"/>
  <c r="U392" i="1"/>
  <c r="AC391" i="1"/>
  <c r="V392" i="1"/>
  <c r="AD391" i="1"/>
  <c r="AB392" i="1"/>
  <c r="S2291" i="1" l="1"/>
  <c r="AA2290" i="1"/>
  <c r="V393" i="1"/>
  <c r="AD392" i="1"/>
  <c r="U393" i="1"/>
  <c r="AC392" i="1"/>
  <c r="AB393" i="1"/>
  <c r="S2292" i="1" l="1"/>
  <c r="AA2291" i="1"/>
  <c r="U394" i="1"/>
  <c r="AC393" i="1"/>
  <c r="V394" i="1"/>
  <c r="AD393" i="1"/>
  <c r="AB394" i="1"/>
  <c r="S2293" i="1" l="1"/>
  <c r="AA2292" i="1"/>
  <c r="V395" i="1"/>
  <c r="AD394" i="1"/>
  <c r="U395" i="1"/>
  <c r="AC394" i="1"/>
  <c r="AB395" i="1"/>
  <c r="AA2293" i="1" l="1"/>
  <c r="S2294" i="1"/>
  <c r="U396" i="1"/>
  <c r="AC395" i="1"/>
  <c r="V396" i="1"/>
  <c r="AD395" i="1"/>
  <c r="AB396" i="1"/>
  <c r="S2295" i="1" l="1"/>
  <c r="AA2294" i="1"/>
  <c r="V397" i="1"/>
  <c r="AD396" i="1"/>
  <c r="U397" i="1"/>
  <c r="AC396" i="1"/>
  <c r="AB397" i="1"/>
  <c r="AA2295" i="1" l="1"/>
  <c r="S2296" i="1"/>
  <c r="U398" i="1"/>
  <c r="AC397" i="1"/>
  <c r="V398" i="1"/>
  <c r="AD397" i="1"/>
  <c r="AB398" i="1"/>
  <c r="AA2296" i="1" l="1"/>
  <c r="S2297" i="1"/>
  <c r="V399" i="1"/>
  <c r="AD398" i="1"/>
  <c r="U399" i="1"/>
  <c r="AC398" i="1"/>
  <c r="AB399" i="1"/>
  <c r="S2298" i="1" l="1"/>
  <c r="AA2297" i="1"/>
  <c r="U400" i="1"/>
  <c r="AC399" i="1"/>
  <c r="V400" i="1"/>
  <c r="AD399" i="1"/>
  <c r="AB400" i="1"/>
  <c r="S2299" i="1" l="1"/>
  <c r="AA2298" i="1"/>
  <c r="V401" i="1"/>
  <c r="AD400" i="1"/>
  <c r="U401" i="1"/>
  <c r="AC400" i="1"/>
  <c r="AB401" i="1"/>
  <c r="S2300" i="1" l="1"/>
  <c r="AA2299" i="1"/>
  <c r="U402" i="1"/>
  <c r="AC401" i="1"/>
  <c r="V402" i="1"/>
  <c r="AD401" i="1"/>
  <c r="AB402" i="1"/>
  <c r="S2301" i="1" l="1"/>
  <c r="AA2300" i="1"/>
  <c r="V403" i="1"/>
  <c r="AD402" i="1"/>
  <c r="U403" i="1"/>
  <c r="AC402" i="1"/>
  <c r="AB403" i="1"/>
  <c r="AA2301" i="1" l="1"/>
  <c r="S2302" i="1"/>
  <c r="U404" i="1"/>
  <c r="AC403" i="1"/>
  <c r="V404" i="1"/>
  <c r="AD403" i="1"/>
  <c r="AB404" i="1"/>
  <c r="S2303" i="1" l="1"/>
  <c r="AA2302" i="1"/>
  <c r="V405" i="1"/>
  <c r="AD404" i="1"/>
  <c r="U405" i="1"/>
  <c r="AC404" i="1"/>
  <c r="AB405" i="1"/>
  <c r="S2304" i="1" l="1"/>
  <c r="AA2303" i="1"/>
  <c r="U406" i="1"/>
  <c r="AC405" i="1"/>
  <c r="V406" i="1"/>
  <c r="AD405" i="1"/>
  <c r="AB406" i="1"/>
  <c r="S2305" i="1" l="1"/>
  <c r="AA2304" i="1"/>
  <c r="V407" i="1"/>
  <c r="AD406" i="1"/>
  <c r="U407" i="1"/>
  <c r="AC406" i="1"/>
  <c r="AB407" i="1"/>
  <c r="S2306" i="1" l="1"/>
  <c r="AA2305" i="1"/>
  <c r="U408" i="1"/>
  <c r="AC407" i="1"/>
  <c r="V408" i="1"/>
  <c r="AD407" i="1"/>
  <c r="AB408" i="1"/>
  <c r="S2307" i="1" l="1"/>
  <c r="AA2306" i="1"/>
  <c r="V409" i="1"/>
  <c r="AD408" i="1"/>
  <c r="U409" i="1"/>
  <c r="AC408" i="1"/>
  <c r="AB409" i="1"/>
  <c r="S2308" i="1" l="1"/>
  <c r="AA2307" i="1"/>
  <c r="U410" i="1"/>
  <c r="AC409" i="1"/>
  <c r="V410" i="1"/>
  <c r="AD409" i="1"/>
  <c r="AB410" i="1"/>
  <c r="S2309" i="1" l="1"/>
  <c r="AA2308" i="1"/>
  <c r="V411" i="1"/>
  <c r="AD410" i="1"/>
  <c r="U411" i="1"/>
  <c r="AC410" i="1"/>
  <c r="AB411" i="1"/>
  <c r="S2310" i="1" l="1"/>
  <c r="AA2309" i="1"/>
  <c r="U412" i="1"/>
  <c r="AC411" i="1"/>
  <c r="V412" i="1"/>
  <c r="AD411" i="1"/>
  <c r="AB412" i="1"/>
  <c r="S2311" i="1" l="1"/>
  <c r="AA2310" i="1"/>
  <c r="V413" i="1"/>
  <c r="AD412" i="1"/>
  <c r="U413" i="1"/>
  <c r="AC412" i="1"/>
  <c r="AB413" i="1"/>
  <c r="S2312" i="1" l="1"/>
  <c r="AA2311" i="1"/>
  <c r="U414" i="1"/>
  <c r="AC413" i="1"/>
  <c r="V414" i="1"/>
  <c r="AD413" i="1"/>
  <c r="AB414" i="1"/>
  <c r="S2313" i="1" l="1"/>
  <c r="AA2312" i="1"/>
  <c r="V415" i="1"/>
  <c r="AD414" i="1"/>
  <c r="U415" i="1"/>
  <c r="AC414" i="1"/>
  <c r="AB415" i="1"/>
  <c r="S2314" i="1" l="1"/>
  <c r="AA2313" i="1"/>
  <c r="U416" i="1"/>
  <c r="AC415" i="1"/>
  <c r="V416" i="1"/>
  <c r="AD415" i="1"/>
  <c r="AB416" i="1"/>
  <c r="S2315" i="1" l="1"/>
  <c r="AA2314" i="1"/>
  <c r="V417" i="1"/>
  <c r="AD416" i="1"/>
  <c r="U417" i="1"/>
  <c r="AC416" i="1"/>
  <c r="AB417" i="1"/>
  <c r="S2316" i="1" l="1"/>
  <c r="AA2315" i="1"/>
  <c r="U418" i="1"/>
  <c r="AC417" i="1"/>
  <c r="V418" i="1"/>
  <c r="AD417" i="1"/>
  <c r="AB418" i="1"/>
  <c r="S2317" i="1" l="1"/>
  <c r="AA2316" i="1"/>
  <c r="V419" i="1"/>
  <c r="AD418" i="1"/>
  <c r="U419" i="1"/>
  <c r="AC418" i="1"/>
  <c r="AB419" i="1"/>
  <c r="S2318" i="1" l="1"/>
  <c r="AA2317" i="1"/>
  <c r="U420" i="1"/>
  <c r="AC419" i="1"/>
  <c r="V420" i="1"/>
  <c r="AD419" i="1"/>
  <c r="AB420" i="1"/>
  <c r="S2319" i="1" l="1"/>
  <c r="AA2318" i="1"/>
  <c r="V421" i="1"/>
  <c r="AD420" i="1"/>
  <c r="U421" i="1"/>
  <c r="AC420" i="1"/>
  <c r="AB421" i="1"/>
  <c r="S2320" i="1" l="1"/>
  <c r="AA2319" i="1"/>
  <c r="U422" i="1"/>
  <c r="AC421" i="1"/>
  <c r="V422" i="1"/>
  <c r="AD421" i="1"/>
  <c r="AB422" i="1"/>
  <c r="S2321" i="1" l="1"/>
  <c r="AA2320" i="1"/>
  <c r="V423" i="1"/>
  <c r="AD422" i="1"/>
  <c r="U423" i="1"/>
  <c r="AC422" i="1"/>
  <c r="AB423" i="1"/>
  <c r="S2322" i="1" l="1"/>
  <c r="AA2321" i="1"/>
  <c r="U424" i="1"/>
  <c r="AC423" i="1"/>
  <c r="V424" i="1"/>
  <c r="AD423" i="1"/>
  <c r="AB424" i="1"/>
  <c r="S2323" i="1" l="1"/>
  <c r="AA2322" i="1"/>
  <c r="V425" i="1"/>
  <c r="AD424" i="1"/>
  <c r="U425" i="1"/>
  <c r="AC424" i="1"/>
  <c r="AB425" i="1"/>
  <c r="S2324" i="1" l="1"/>
  <c r="AA2323" i="1"/>
  <c r="U426" i="1"/>
  <c r="AC425" i="1"/>
  <c r="V426" i="1"/>
  <c r="AD425" i="1"/>
  <c r="AB426" i="1"/>
  <c r="S2325" i="1" l="1"/>
  <c r="AA2324" i="1"/>
  <c r="V427" i="1"/>
  <c r="AD426" i="1"/>
  <c r="U427" i="1"/>
  <c r="AC426" i="1"/>
  <c r="AB427" i="1"/>
  <c r="S2326" i="1" l="1"/>
  <c r="AA2325" i="1"/>
  <c r="U428" i="1"/>
  <c r="AC427" i="1"/>
  <c r="V428" i="1"/>
  <c r="AD427" i="1"/>
  <c r="AB428" i="1"/>
  <c r="S2327" i="1" l="1"/>
  <c r="AA2326" i="1"/>
  <c r="V429" i="1"/>
  <c r="AD428" i="1"/>
  <c r="U429" i="1"/>
  <c r="AC428" i="1"/>
  <c r="AB429" i="1"/>
  <c r="S2328" i="1" l="1"/>
  <c r="AA2327" i="1"/>
  <c r="U430" i="1"/>
  <c r="AC429" i="1"/>
  <c r="V430" i="1"/>
  <c r="AD429" i="1"/>
  <c r="AB430" i="1"/>
  <c r="S2329" i="1" l="1"/>
  <c r="AA2328" i="1"/>
  <c r="V431" i="1"/>
  <c r="AD430" i="1"/>
  <c r="U431" i="1"/>
  <c r="AC430" i="1"/>
  <c r="AB431" i="1"/>
  <c r="S2330" i="1" l="1"/>
  <c r="AA2329" i="1"/>
  <c r="U432" i="1"/>
  <c r="AC431" i="1"/>
  <c r="V432" i="1"/>
  <c r="AD431" i="1"/>
  <c r="AB432" i="1"/>
  <c r="S2331" i="1" l="1"/>
  <c r="AA2330" i="1"/>
  <c r="V433" i="1"/>
  <c r="AD432" i="1"/>
  <c r="U433" i="1"/>
  <c r="AC432" i="1"/>
  <c r="AB433" i="1"/>
  <c r="AA2331" i="1" l="1"/>
  <c r="S2332" i="1"/>
  <c r="U434" i="1"/>
  <c r="AC433" i="1"/>
  <c r="V434" i="1"/>
  <c r="AD433" i="1"/>
  <c r="AB434" i="1"/>
  <c r="S2333" i="1" l="1"/>
  <c r="AA2332" i="1"/>
  <c r="V435" i="1"/>
  <c r="AD434" i="1"/>
  <c r="U435" i="1"/>
  <c r="AC434" i="1"/>
  <c r="AB435" i="1"/>
  <c r="S2334" i="1" l="1"/>
  <c r="AA2333" i="1"/>
  <c r="U436" i="1"/>
  <c r="AC435" i="1"/>
  <c r="V436" i="1"/>
  <c r="AD435" i="1"/>
  <c r="AB436" i="1"/>
  <c r="AA2334" i="1" l="1"/>
  <c r="S2335" i="1"/>
  <c r="V437" i="1"/>
  <c r="AD436" i="1"/>
  <c r="U437" i="1"/>
  <c r="AC436" i="1"/>
  <c r="AB437" i="1"/>
  <c r="S2336" i="1" l="1"/>
  <c r="AA2335" i="1"/>
  <c r="U438" i="1"/>
  <c r="AC437" i="1"/>
  <c r="V438" i="1"/>
  <c r="AD437" i="1"/>
  <c r="AB438" i="1"/>
  <c r="AA2336" i="1" l="1"/>
  <c r="S2337" i="1"/>
  <c r="V439" i="1"/>
  <c r="AD438" i="1"/>
  <c r="U439" i="1"/>
  <c r="AC438" i="1"/>
  <c r="AB439" i="1"/>
  <c r="S2338" i="1" l="1"/>
  <c r="AA2337" i="1"/>
  <c r="U440" i="1"/>
  <c r="AC439" i="1"/>
  <c r="V440" i="1"/>
  <c r="AD439" i="1"/>
  <c r="AB440" i="1"/>
  <c r="S2339" i="1" l="1"/>
  <c r="AA2338" i="1"/>
  <c r="V441" i="1"/>
  <c r="AD440" i="1"/>
  <c r="U441" i="1"/>
  <c r="AC440" i="1"/>
  <c r="AB441" i="1"/>
  <c r="AA2339" i="1" l="1"/>
  <c r="S2340" i="1"/>
  <c r="U442" i="1"/>
  <c r="AC441" i="1"/>
  <c r="V442" i="1"/>
  <c r="AD441" i="1"/>
  <c r="AB442" i="1"/>
  <c r="AA2340" i="1" l="1"/>
  <c r="S2341" i="1"/>
  <c r="V443" i="1"/>
  <c r="AD442" i="1"/>
  <c r="U443" i="1"/>
  <c r="AC442" i="1"/>
  <c r="AB443" i="1"/>
  <c r="S2342" i="1" l="1"/>
  <c r="AA2341" i="1"/>
  <c r="U444" i="1"/>
  <c r="AC443" i="1"/>
  <c r="V444" i="1"/>
  <c r="AD443" i="1"/>
  <c r="AB444" i="1"/>
  <c r="S2343" i="1" l="1"/>
  <c r="AA2342" i="1"/>
  <c r="V445" i="1"/>
  <c r="AD444" i="1"/>
  <c r="U445" i="1"/>
  <c r="AC444" i="1"/>
  <c r="AB445" i="1"/>
  <c r="S2344" i="1" l="1"/>
  <c r="AA2343" i="1"/>
  <c r="U446" i="1"/>
  <c r="AC445" i="1"/>
  <c r="V446" i="1"/>
  <c r="AD445" i="1"/>
  <c r="AB446" i="1"/>
  <c r="S2345" i="1" l="1"/>
  <c r="AA2344" i="1"/>
  <c r="V447" i="1"/>
  <c r="AD446" i="1"/>
  <c r="U447" i="1"/>
  <c r="AC446" i="1"/>
  <c r="AB447" i="1"/>
  <c r="S2346" i="1" l="1"/>
  <c r="AA2345" i="1"/>
  <c r="U448" i="1"/>
  <c r="AC447" i="1"/>
  <c r="V448" i="1"/>
  <c r="AD447" i="1"/>
  <c r="AB448" i="1"/>
  <c r="AA2346" i="1" l="1"/>
  <c r="S2347" i="1"/>
  <c r="V449" i="1"/>
  <c r="AD448" i="1"/>
  <c r="U449" i="1"/>
  <c r="AC448" i="1"/>
  <c r="AB449" i="1"/>
  <c r="AA2347" i="1" l="1"/>
  <c r="S2348" i="1"/>
  <c r="U450" i="1"/>
  <c r="AC449" i="1"/>
  <c r="V450" i="1"/>
  <c r="AD449" i="1"/>
  <c r="AB450" i="1"/>
  <c r="S2349" i="1" l="1"/>
  <c r="AA2348" i="1"/>
  <c r="V451" i="1"/>
  <c r="AD450" i="1"/>
  <c r="U451" i="1"/>
  <c r="AC450" i="1"/>
  <c r="AB451" i="1"/>
  <c r="S2350" i="1" l="1"/>
  <c r="AA2349" i="1"/>
  <c r="U452" i="1"/>
  <c r="AC451" i="1"/>
  <c r="V452" i="1"/>
  <c r="AD451" i="1"/>
  <c r="AB452" i="1"/>
  <c r="S2351" i="1" l="1"/>
  <c r="AA2350" i="1"/>
  <c r="V453" i="1"/>
  <c r="AD452" i="1"/>
  <c r="U453" i="1"/>
  <c r="AC452" i="1"/>
  <c r="AB453" i="1"/>
  <c r="S2352" i="1" l="1"/>
  <c r="AA2351" i="1"/>
  <c r="U454" i="1"/>
  <c r="AC453" i="1"/>
  <c r="V454" i="1"/>
  <c r="AD453" i="1"/>
  <c r="AB454" i="1"/>
  <c r="S2353" i="1" l="1"/>
  <c r="AA2352" i="1"/>
  <c r="V455" i="1"/>
  <c r="AD454" i="1"/>
  <c r="U455" i="1"/>
  <c r="AC454" i="1"/>
  <c r="AB455" i="1"/>
  <c r="S2354" i="1" l="1"/>
  <c r="AA2353" i="1"/>
  <c r="U456" i="1"/>
  <c r="AC455" i="1"/>
  <c r="V456" i="1"/>
  <c r="AD455" i="1"/>
  <c r="AB456" i="1"/>
  <c r="S2355" i="1" l="1"/>
  <c r="AA2354" i="1"/>
  <c r="V457" i="1"/>
  <c r="AD456" i="1"/>
  <c r="U457" i="1"/>
  <c r="AC456" i="1"/>
  <c r="AB457" i="1"/>
  <c r="S2356" i="1" l="1"/>
  <c r="AA2355" i="1"/>
  <c r="U458" i="1"/>
  <c r="AC457" i="1"/>
  <c r="V458" i="1"/>
  <c r="AD457" i="1"/>
  <c r="AB458" i="1"/>
  <c r="S2357" i="1" l="1"/>
  <c r="AA2356" i="1"/>
  <c r="V459" i="1"/>
  <c r="AD458" i="1"/>
  <c r="U459" i="1"/>
  <c r="AC458" i="1"/>
  <c r="AB459" i="1"/>
  <c r="S2358" i="1" l="1"/>
  <c r="AA2357" i="1"/>
  <c r="U460" i="1"/>
  <c r="AC459" i="1"/>
  <c r="V460" i="1"/>
  <c r="AD459" i="1"/>
  <c r="AB460" i="1"/>
  <c r="S2359" i="1" l="1"/>
  <c r="AA2358" i="1"/>
  <c r="V461" i="1"/>
  <c r="AD460" i="1"/>
  <c r="U461" i="1"/>
  <c r="AC460" i="1"/>
  <c r="AB461" i="1"/>
  <c r="AA2359" i="1" l="1"/>
  <c r="S2360" i="1"/>
  <c r="U462" i="1"/>
  <c r="AC461" i="1"/>
  <c r="V462" i="1"/>
  <c r="AD461" i="1"/>
  <c r="AB462" i="1"/>
  <c r="S2361" i="1" l="1"/>
  <c r="AA2360" i="1"/>
  <c r="V463" i="1"/>
  <c r="AD462" i="1"/>
  <c r="U463" i="1"/>
  <c r="AC462" i="1"/>
  <c r="AB463" i="1"/>
  <c r="S2362" i="1" l="1"/>
  <c r="AA2361" i="1"/>
  <c r="U464" i="1"/>
  <c r="AC463" i="1"/>
  <c r="V464" i="1"/>
  <c r="AD463" i="1"/>
  <c r="AB464" i="1"/>
  <c r="S2363" i="1" l="1"/>
  <c r="AA2362" i="1"/>
  <c r="V465" i="1"/>
  <c r="AD464" i="1"/>
  <c r="U465" i="1"/>
  <c r="AC464" i="1"/>
  <c r="AB465" i="1"/>
  <c r="S2364" i="1" l="1"/>
  <c r="AA2363" i="1"/>
  <c r="U466" i="1"/>
  <c r="AC465" i="1"/>
  <c r="V466" i="1"/>
  <c r="AD465" i="1"/>
  <c r="AB466" i="1"/>
  <c r="S2365" i="1" l="1"/>
  <c r="AA2364" i="1"/>
  <c r="V467" i="1"/>
  <c r="AD466" i="1"/>
  <c r="U467" i="1"/>
  <c r="AC466" i="1"/>
  <c r="AB467" i="1"/>
  <c r="S2366" i="1" l="1"/>
  <c r="AA2365" i="1"/>
  <c r="U468" i="1"/>
  <c r="AC467" i="1"/>
  <c r="V468" i="1"/>
  <c r="AD467" i="1"/>
  <c r="AB468" i="1"/>
  <c r="AA2366" i="1" l="1"/>
  <c r="S2367" i="1"/>
  <c r="V469" i="1"/>
  <c r="AD468" i="1"/>
  <c r="U469" i="1"/>
  <c r="AC468" i="1"/>
  <c r="AB469" i="1"/>
  <c r="S2368" i="1" l="1"/>
  <c r="AA2367" i="1"/>
  <c r="U470" i="1"/>
  <c r="AC469" i="1"/>
  <c r="V470" i="1"/>
  <c r="AD469" i="1"/>
  <c r="AB470" i="1"/>
  <c r="AA2368" i="1" l="1"/>
  <c r="S2369" i="1"/>
  <c r="V471" i="1"/>
  <c r="AD470" i="1"/>
  <c r="U471" i="1"/>
  <c r="AC470" i="1"/>
  <c r="AB471" i="1"/>
  <c r="S2370" i="1" l="1"/>
  <c r="AA2369" i="1"/>
  <c r="U472" i="1"/>
  <c r="AC471" i="1"/>
  <c r="V472" i="1"/>
  <c r="AD471" i="1"/>
  <c r="AB472" i="1"/>
  <c r="AA2370" i="1" l="1"/>
  <c r="S2371" i="1"/>
  <c r="V473" i="1"/>
  <c r="AD472" i="1"/>
  <c r="U473" i="1"/>
  <c r="AC472" i="1"/>
  <c r="AB473" i="1"/>
  <c r="S2372" i="1" l="1"/>
  <c r="AA2371" i="1"/>
  <c r="U474" i="1"/>
  <c r="AC473" i="1"/>
  <c r="V474" i="1"/>
  <c r="AD473" i="1"/>
  <c r="AB474" i="1"/>
  <c r="AA2372" i="1" l="1"/>
  <c r="S2373" i="1"/>
  <c r="V475" i="1"/>
  <c r="AD474" i="1"/>
  <c r="U475" i="1"/>
  <c r="AC474" i="1"/>
  <c r="AB475" i="1"/>
  <c r="S2374" i="1" l="1"/>
  <c r="AA2373" i="1"/>
  <c r="U476" i="1"/>
  <c r="AC475" i="1"/>
  <c r="V476" i="1"/>
  <c r="AD475" i="1"/>
  <c r="AB476" i="1"/>
  <c r="S2375" i="1" l="1"/>
  <c r="AA2374" i="1"/>
  <c r="V477" i="1"/>
  <c r="AD476" i="1"/>
  <c r="U477" i="1"/>
  <c r="AC476" i="1"/>
  <c r="AB477" i="1"/>
  <c r="S2376" i="1" l="1"/>
  <c r="AA2375" i="1"/>
  <c r="U478" i="1"/>
  <c r="AC477" i="1"/>
  <c r="V478" i="1"/>
  <c r="AD477" i="1"/>
  <c r="AB478" i="1"/>
  <c r="AA2376" i="1" l="1"/>
  <c r="S2377" i="1"/>
  <c r="V479" i="1"/>
  <c r="AD478" i="1"/>
  <c r="U479" i="1"/>
  <c r="AC478" i="1"/>
  <c r="AB479" i="1"/>
  <c r="S2378" i="1" l="1"/>
  <c r="AA2377" i="1"/>
  <c r="U480" i="1"/>
  <c r="AC479" i="1"/>
  <c r="V480" i="1"/>
  <c r="AD479" i="1"/>
  <c r="AB480" i="1"/>
  <c r="AA2378" i="1" l="1"/>
  <c r="S2379" i="1"/>
  <c r="V481" i="1"/>
  <c r="AD480" i="1"/>
  <c r="U481" i="1"/>
  <c r="AC480" i="1"/>
  <c r="AB481" i="1"/>
  <c r="AA2379" i="1" l="1"/>
  <c r="S2380" i="1"/>
  <c r="U482" i="1"/>
  <c r="AC481" i="1"/>
  <c r="V482" i="1"/>
  <c r="AD481" i="1"/>
  <c r="AB482" i="1"/>
  <c r="S2381" i="1" l="1"/>
  <c r="AA2380" i="1"/>
  <c r="V483" i="1"/>
  <c r="AD482" i="1"/>
  <c r="U483" i="1"/>
  <c r="AC482" i="1"/>
  <c r="AB483" i="1"/>
  <c r="AA2381" i="1" l="1"/>
  <c r="S2382" i="1"/>
  <c r="U484" i="1"/>
  <c r="AC483" i="1"/>
  <c r="V484" i="1"/>
  <c r="AD483" i="1"/>
  <c r="AB484" i="1"/>
  <c r="S2383" i="1" l="1"/>
  <c r="AA2382" i="1"/>
  <c r="V485" i="1"/>
  <c r="AD484" i="1"/>
  <c r="U485" i="1"/>
  <c r="AC484" i="1"/>
  <c r="AB485" i="1"/>
  <c r="AA2383" i="1" l="1"/>
  <c r="S2384" i="1"/>
  <c r="U486" i="1"/>
  <c r="AC485" i="1"/>
  <c r="V486" i="1"/>
  <c r="AD485" i="1"/>
  <c r="AB486" i="1"/>
  <c r="AA2384" i="1" l="1"/>
  <c r="S2385" i="1"/>
  <c r="V487" i="1"/>
  <c r="AD486" i="1"/>
  <c r="U487" i="1"/>
  <c r="AC486" i="1"/>
  <c r="AB487" i="1"/>
  <c r="AA2385" i="1" l="1"/>
  <c r="S2386" i="1"/>
  <c r="U488" i="1"/>
  <c r="AC487" i="1"/>
  <c r="V488" i="1"/>
  <c r="AD487" i="1"/>
  <c r="AB488" i="1"/>
  <c r="AA2386" i="1" l="1"/>
  <c r="S2387" i="1"/>
  <c r="V489" i="1"/>
  <c r="AD488" i="1"/>
  <c r="U489" i="1"/>
  <c r="AC488" i="1"/>
  <c r="AB489" i="1"/>
  <c r="S2388" i="1" l="1"/>
  <c r="AA2387" i="1"/>
  <c r="U490" i="1"/>
  <c r="AC489" i="1"/>
  <c r="V490" i="1"/>
  <c r="AD489" i="1"/>
  <c r="AB490" i="1"/>
  <c r="S2389" i="1" l="1"/>
  <c r="AA2388" i="1"/>
  <c r="V491" i="1"/>
  <c r="AD490" i="1"/>
  <c r="U491" i="1"/>
  <c r="AC490" i="1"/>
  <c r="AB491" i="1"/>
  <c r="AA2389" i="1" l="1"/>
  <c r="S2390" i="1"/>
  <c r="U492" i="1"/>
  <c r="AC491" i="1"/>
  <c r="V492" i="1"/>
  <c r="AD491" i="1"/>
  <c r="AB492" i="1"/>
  <c r="S2391" i="1" l="1"/>
  <c r="AA2390" i="1"/>
  <c r="V493" i="1"/>
  <c r="AD492" i="1"/>
  <c r="U493" i="1"/>
  <c r="AC492" i="1"/>
  <c r="AB493" i="1"/>
  <c r="AA2391" i="1" l="1"/>
  <c r="S2392" i="1"/>
  <c r="U494" i="1"/>
  <c r="AC493" i="1"/>
  <c r="V494" i="1"/>
  <c r="AD493" i="1"/>
  <c r="AB494" i="1"/>
  <c r="S2393" i="1" l="1"/>
  <c r="AA2392" i="1"/>
  <c r="V495" i="1"/>
  <c r="AD494" i="1"/>
  <c r="U495" i="1"/>
  <c r="AC494" i="1"/>
  <c r="AB495" i="1"/>
  <c r="S2394" i="1" l="1"/>
  <c r="AA2393" i="1"/>
  <c r="U496" i="1"/>
  <c r="AC495" i="1"/>
  <c r="V496" i="1"/>
  <c r="AD495" i="1"/>
  <c r="AB496" i="1"/>
  <c r="S2395" i="1" l="1"/>
  <c r="AA2394" i="1"/>
  <c r="V497" i="1"/>
  <c r="AD496" i="1"/>
  <c r="U497" i="1"/>
  <c r="AC496" i="1"/>
  <c r="AB497" i="1"/>
  <c r="AA2395" i="1" l="1"/>
  <c r="S2396" i="1"/>
  <c r="U498" i="1"/>
  <c r="AC497" i="1"/>
  <c r="V498" i="1"/>
  <c r="AD497" i="1"/>
  <c r="AB498" i="1"/>
  <c r="S2397" i="1" l="1"/>
  <c r="AA2396" i="1"/>
  <c r="V499" i="1"/>
  <c r="AD498" i="1"/>
  <c r="U499" i="1"/>
  <c r="AC498" i="1"/>
  <c r="AB499" i="1"/>
  <c r="S2398" i="1" l="1"/>
  <c r="AA2397" i="1"/>
  <c r="U500" i="1"/>
  <c r="AC499" i="1"/>
  <c r="V500" i="1"/>
  <c r="AD499" i="1"/>
  <c r="AB500" i="1"/>
  <c r="AA2398" i="1" l="1"/>
  <c r="S2399" i="1"/>
  <c r="V501" i="1"/>
  <c r="AD500" i="1"/>
  <c r="U501" i="1"/>
  <c r="AC500" i="1"/>
  <c r="AB501" i="1"/>
  <c r="AA2399" i="1" l="1"/>
  <c r="S2400" i="1"/>
  <c r="U502" i="1"/>
  <c r="AC501" i="1"/>
  <c r="V502" i="1"/>
  <c r="AD501" i="1"/>
  <c r="AB502" i="1"/>
  <c r="S2401" i="1" l="1"/>
  <c r="AA2400" i="1"/>
  <c r="V503" i="1"/>
  <c r="AD502" i="1"/>
  <c r="U503" i="1"/>
  <c r="AC502" i="1"/>
  <c r="AB503" i="1"/>
  <c r="S2402" i="1" l="1"/>
  <c r="AA2401" i="1"/>
  <c r="U504" i="1"/>
  <c r="AC503" i="1"/>
  <c r="V504" i="1"/>
  <c r="AD503" i="1"/>
  <c r="AB504" i="1"/>
  <c r="S2403" i="1" l="1"/>
  <c r="AA2402" i="1"/>
  <c r="V505" i="1"/>
  <c r="AD504" i="1"/>
  <c r="U505" i="1"/>
  <c r="AC504" i="1"/>
  <c r="AB505" i="1"/>
  <c r="AA2403" i="1" l="1"/>
  <c r="S2404" i="1"/>
  <c r="U506" i="1"/>
  <c r="AC505" i="1"/>
  <c r="V506" i="1"/>
  <c r="AD505" i="1"/>
  <c r="AB506" i="1"/>
  <c r="AA2404" i="1" l="1"/>
  <c r="S2405" i="1"/>
  <c r="V507" i="1"/>
  <c r="AD506" i="1"/>
  <c r="U507" i="1"/>
  <c r="AC506" i="1"/>
  <c r="AB507" i="1"/>
  <c r="AA2405" i="1" l="1"/>
  <c r="S2406" i="1"/>
  <c r="U508" i="1"/>
  <c r="AC507" i="1"/>
  <c r="V508" i="1"/>
  <c r="AD507" i="1"/>
  <c r="AB508" i="1"/>
  <c r="AA2406" i="1" l="1"/>
  <c r="S2407" i="1"/>
  <c r="V509" i="1"/>
  <c r="AD508" i="1"/>
  <c r="U509" i="1"/>
  <c r="AC508" i="1"/>
  <c r="AB509" i="1"/>
  <c r="AA2407" i="1" l="1"/>
  <c r="S2408" i="1"/>
  <c r="U510" i="1"/>
  <c r="AC509" i="1"/>
  <c r="V510" i="1"/>
  <c r="AD509" i="1"/>
  <c r="AB510" i="1"/>
  <c r="S2409" i="1" l="1"/>
  <c r="S2410" i="1" s="1"/>
  <c r="S2411" i="1" s="1"/>
  <c r="S2412" i="1" s="1"/>
  <c r="S2413" i="1" s="1"/>
  <c r="S2414" i="1" s="1"/>
  <c r="S2415" i="1" s="1"/>
  <c r="S2416" i="1" s="1"/>
  <c r="S2417" i="1" s="1"/>
  <c r="S2418" i="1" s="1"/>
  <c r="S2419" i="1" s="1"/>
  <c r="S2420" i="1" s="1"/>
  <c r="S2421" i="1" s="1"/>
  <c r="S2422" i="1" s="1"/>
  <c r="S2423" i="1" s="1"/>
  <c r="S2424" i="1" s="1"/>
  <c r="S2425" i="1" s="1"/>
  <c r="S2426" i="1" s="1"/>
  <c r="AA2408" i="1"/>
  <c r="V511" i="1"/>
  <c r="AD510" i="1"/>
  <c r="U511" i="1"/>
  <c r="AC510" i="1"/>
  <c r="AB511" i="1"/>
  <c r="U512" i="1" l="1"/>
  <c r="AC511" i="1"/>
  <c r="V512" i="1"/>
  <c r="AD511" i="1"/>
  <c r="AB512" i="1"/>
  <c r="V513" i="1" l="1"/>
  <c r="AD512" i="1"/>
  <c r="U513" i="1"/>
  <c r="AC512" i="1"/>
  <c r="AB513" i="1"/>
  <c r="U514" i="1" l="1"/>
  <c r="AC513" i="1"/>
  <c r="V514" i="1"/>
  <c r="AD513" i="1"/>
  <c r="AB514" i="1"/>
  <c r="V515" i="1" l="1"/>
  <c r="AD514" i="1"/>
  <c r="U515" i="1"/>
  <c r="AC514" i="1"/>
  <c r="AB515" i="1"/>
  <c r="U516" i="1" l="1"/>
  <c r="AC515" i="1"/>
  <c r="V516" i="1"/>
  <c r="AD515" i="1"/>
  <c r="AB516" i="1"/>
  <c r="V517" i="1" l="1"/>
  <c r="AD516" i="1"/>
  <c r="U517" i="1"/>
  <c r="AC516" i="1"/>
  <c r="AB517" i="1"/>
  <c r="U518" i="1" l="1"/>
  <c r="AC517" i="1"/>
  <c r="V518" i="1"/>
  <c r="AD517" i="1"/>
  <c r="AB518" i="1"/>
  <c r="V519" i="1" l="1"/>
  <c r="AD518" i="1"/>
  <c r="U519" i="1"/>
  <c r="AC518" i="1"/>
  <c r="AB519" i="1"/>
  <c r="U520" i="1" l="1"/>
  <c r="AC519" i="1"/>
  <c r="V520" i="1"/>
  <c r="AD519" i="1"/>
  <c r="AB520" i="1"/>
  <c r="V521" i="1" l="1"/>
  <c r="AD520" i="1"/>
  <c r="U521" i="1"/>
  <c r="AC520" i="1"/>
  <c r="AB521" i="1"/>
  <c r="U522" i="1" l="1"/>
  <c r="AC521" i="1"/>
  <c r="V522" i="1"/>
  <c r="AD521" i="1"/>
  <c r="AB522" i="1"/>
  <c r="V523" i="1" l="1"/>
  <c r="AD522" i="1"/>
  <c r="U523" i="1"/>
  <c r="AC522" i="1"/>
  <c r="AB523" i="1"/>
  <c r="U524" i="1" l="1"/>
  <c r="AC523" i="1"/>
  <c r="V524" i="1"/>
  <c r="AD523" i="1"/>
  <c r="AB524" i="1"/>
  <c r="V525" i="1" l="1"/>
  <c r="AD524" i="1"/>
  <c r="U525" i="1"/>
  <c r="AC524" i="1"/>
  <c r="AB525" i="1"/>
  <c r="U526" i="1" l="1"/>
  <c r="AC525" i="1"/>
  <c r="V526" i="1"/>
  <c r="AD525" i="1"/>
  <c r="AB526" i="1"/>
  <c r="V527" i="1" l="1"/>
  <c r="AD526" i="1"/>
  <c r="U527" i="1"/>
  <c r="AC526" i="1"/>
  <c r="AB527" i="1"/>
  <c r="U528" i="1" l="1"/>
  <c r="AC527" i="1"/>
  <c r="V528" i="1"/>
  <c r="AD527" i="1"/>
  <c r="AB528" i="1"/>
  <c r="V529" i="1" l="1"/>
  <c r="AD528" i="1"/>
  <c r="U529" i="1"/>
  <c r="AC528" i="1"/>
  <c r="AB529" i="1"/>
  <c r="U530" i="1" l="1"/>
  <c r="AC529" i="1"/>
  <c r="V530" i="1"/>
  <c r="AD529" i="1"/>
  <c r="AB530" i="1"/>
  <c r="V531" i="1" l="1"/>
  <c r="AD530" i="1"/>
  <c r="U531" i="1"/>
  <c r="AC530" i="1"/>
  <c r="AB531" i="1"/>
  <c r="U532" i="1" l="1"/>
  <c r="AC531" i="1"/>
  <c r="V532" i="1"/>
  <c r="AD531" i="1"/>
  <c r="AB532" i="1"/>
  <c r="V533" i="1" l="1"/>
  <c r="AD532" i="1"/>
  <c r="U533" i="1"/>
  <c r="AC532" i="1"/>
  <c r="AB533" i="1"/>
  <c r="U534" i="1" l="1"/>
  <c r="AC533" i="1"/>
  <c r="V534" i="1"/>
  <c r="AD533" i="1"/>
  <c r="AB534" i="1"/>
  <c r="V535" i="1" l="1"/>
  <c r="AD534" i="1"/>
  <c r="U535" i="1"/>
  <c r="AC534" i="1"/>
  <c r="AB535" i="1"/>
  <c r="U536" i="1" l="1"/>
  <c r="AC535" i="1"/>
  <c r="V536" i="1"/>
  <c r="AD535" i="1"/>
  <c r="AB536" i="1"/>
  <c r="V537" i="1" l="1"/>
  <c r="AD536" i="1"/>
  <c r="U537" i="1"/>
  <c r="AC536" i="1"/>
  <c r="AB537" i="1"/>
  <c r="U538" i="1" l="1"/>
  <c r="AC537" i="1"/>
  <c r="V538" i="1"/>
  <c r="AD537" i="1"/>
  <c r="AB538" i="1"/>
  <c r="V539" i="1" l="1"/>
  <c r="AD538" i="1"/>
  <c r="U539" i="1"/>
  <c r="AC538" i="1"/>
  <c r="AB539" i="1"/>
  <c r="U540" i="1" l="1"/>
  <c r="AC539" i="1"/>
  <c r="V540" i="1"/>
  <c r="AD539" i="1"/>
  <c r="AB540" i="1"/>
  <c r="V541" i="1" l="1"/>
  <c r="AD540" i="1"/>
  <c r="U541" i="1"/>
  <c r="AC540" i="1"/>
  <c r="AB541" i="1"/>
  <c r="U542" i="1" l="1"/>
  <c r="AC541" i="1"/>
  <c r="V542" i="1"/>
  <c r="AD541" i="1"/>
  <c r="AB542" i="1"/>
  <c r="V543" i="1" l="1"/>
  <c r="AD542" i="1"/>
  <c r="U543" i="1"/>
  <c r="AC542" i="1"/>
  <c r="AB543" i="1"/>
  <c r="U544" i="1" l="1"/>
  <c r="AC543" i="1"/>
  <c r="V544" i="1"/>
  <c r="AD543" i="1"/>
  <c r="AB544" i="1"/>
  <c r="V545" i="1" l="1"/>
  <c r="AD544" i="1"/>
  <c r="U545" i="1"/>
  <c r="AC544" i="1"/>
  <c r="AB545" i="1"/>
  <c r="U546" i="1" l="1"/>
  <c r="AC545" i="1"/>
  <c r="V546" i="1"/>
  <c r="AD545" i="1"/>
  <c r="AB546" i="1"/>
  <c r="V547" i="1" l="1"/>
  <c r="AD546" i="1"/>
  <c r="U547" i="1"/>
  <c r="AC546" i="1"/>
  <c r="AB547" i="1"/>
  <c r="U548" i="1" l="1"/>
  <c r="AC547" i="1"/>
  <c r="V548" i="1"/>
  <c r="AD547" i="1"/>
  <c r="AB548" i="1"/>
  <c r="V549" i="1" l="1"/>
  <c r="AD548" i="1"/>
  <c r="U549" i="1"/>
  <c r="AC548" i="1"/>
  <c r="AB549" i="1"/>
  <c r="U550" i="1" l="1"/>
  <c r="AC549" i="1"/>
  <c r="V550" i="1"/>
  <c r="AD549" i="1"/>
  <c r="AB550" i="1"/>
  <c r="V551" i="1" l="1"/>
  <c r="AD550" i="1"/>
  <c r="U551" i="1"/>
  <c r="AC550" i="1"/>
  <c r="AB551" i="1"/>
  <c r="U552" i="1" l="1"/>
  <c r="AC551" i="1"/>
  <c r="V552" i="1"/>
  <c r="AD551" i="1"/>
  <c r="AB552" i="1"/>
  <c r="V553" i="1" l="1"/>
  <c r="AD552" i="1"/>
  <c r="U553" i="1"/>
  <c r="AC552" i="1"/>
  <c r="AB553" i="1"/>
  <c r="U554" i="1" l="1"/>
  <c r="AC553" i="1"/>
  <c r="V554" i="1"/>
  <c r="AD553" i="1"/>
  <c r="AB554" i="1"/>
  <c r="V555" i="1" l="1"/>
  <c r="AD554" i="1"/>
  <c r="U555" i="1"/>
  <c r="AC554" i="1"/>
  <c r="AB555" i="1"/>
  <c r="U556" i="1" l="1"/>
  <c r="AC555" i="1"/>
  <c r="V556" i="1"/>
  <c r="AD555" i="1"/>
  <c r="AB556" i="1"/>
  <c r="V557" i="1" l="1"/>
  <c r="AD556" i="1"/>
  <c r="U557" i="1"/>
  <c r="AC556" i="1"/>
  <c r="AB557" i="1"/>
  <c r="U558" i="1" l="1"/>
  <c r="AC557" i="1"/>
  <c r="V558" i="1"/>
  <c r="AD557" i="1"/>
  <c r="AB558" i="1"/>
  <c r="V559" i="1" l="1"/>
  <c r="AD558" i="1"/>
  <c r="U559" i="1"/>
  <c r="AC558" i="1"/>
  <c r="AB559" i="1"/>
  <c r="U560" i="1" l="1"/>
  <c r="AC559" i="1"/>
  <c r="V560" i="1"/>
  <c r="AD559" i="1"/>
  <c r="AB560" i="1"/>
  <c r="V561" i="1" l="1"/>
  <c r="AD560" i="1"/>
  <c r="U561" i="1"/>
  <c r="AC560" i="1"/>
  <c r="AB561" i="1"/>
  <c r="U562" i="1" l="1"/>
  <c r="AC561" i="1"/>
  <c r="V562" i="1"/>
  <c r="AD561" i="1"/>
  <c r="AB562" i="1"/>
  <c r="V563" i="1" l="1"/>
  <c r="AD562" i="1"/>
  <c r="U563" i="1"/>
  <c r="AC562" i="1"/>
  <c r="AB563" i="1"/>
  <c r="U564" i="1" l="1"/>
  <c r="AC563" i="1"/>
  <c r="V564" i="1"/>
  <c r="AD563" i="1"/>
  <c r="AB564" i="1"/>
  <c r="V565" i="1" l="1"/>
  <c r="AD564" i="1"/>
  <c r="U565" i="1"/>
  <c r="AC564" i="1"/>
  <c r="AB565" i="1"/>
  <c r="U566" i="1" l="1"/>
  <c r="AC565" i="1"/>
  <c r="V566" i="1"/>
  <c r="AD565" i="1"/>
  <c r="AB566" i="1"/>
  <c r="V567" i="1" l="1"/>
  <c r="AD566" i="1"/>
  <c r="U567" i="1"/>
  <c r="AC566" i="1"/>
  <c r="AB567" i="1"/>
  <c r="U568" i="1" l="1"/>
  <c r="AC567" i="1"/>
  <c r="V568" i="1"/>
  <c r="AD567" i="1"/>
  <c r="AB568" i="1"/>
  <c r="V569" i="1" l="1"/>
  <c r="AD568" i="1"/>
  <c r="U569" i="1"/>
  <c r="AC568" i="1"/>
  <c r="AB569" i="1"/>
  <c r="U570" i="1" l="1"/>
  <c r="AC569" i="1"/>
  <c r="V570" i="1"/>
  <c r="AD569" i="1"/>
  <c r="AB570" i="1"/>
  <c r="V571" i="1" l="1"/>
  <c r="AD570" i="1"/>
  <c r="U571" i="1"/>
  <c r="AC570" i="1"/>
  <c r="AB571" i="1"/>
  <c r="U572" i="1" l="1"/>
  <c r="AC571" i="1"/>
  <c r="V572" i="1"/>
  <c r="AD571" i="1"/>
  <c r="AB572" i="1"/>
  <c r="V573" i="1" l="1"/>
  <c r="AD572" i="1"/>
  <c r="U573" i="1"/>
  <c r="AC572" i="1"/>
  <c r="AB573" i="1"/>
  <c r="U574" i="1" l="1"/>
  <c r="AC573" i="1"/>
  <c r="V574" i="1"/>
  <c r="AD573" i="1"/>
  <c r="AB574" i="1"/>
  <c r="V575" i="1" l="1"/>
  <c r="AD574" i="1"/>
  <c r="U575" i="1"/>
  <c r="AC574" i="1"/>
  <c r="AB575" i="1"/>
  <c r="U576" i="1" l="1"/>
  <c r="AC575" i="1"/>
  <c r="V576" i="1"/>
  <c r="AD575" i="1"/>
  <c r="AB576" i="1"/>
  <c r="V577" i="1" l="1"/>
  <c r="AD576" i="1"/>
  <c r="U577" i="1"/>
  <c r="AC576" i="1"/>
  <c r="AB577" i="1"/>
  <c r="U578" i="1" l="1"/>
  <c r="AC577" i="1"/>
  <c r="V578" i="1"/>
  <c r="AD577" i="1"/>
  <c r="AB578" i="1"/>
  <c r="V579" i="1" l="1"/>
  <c r="AD578" i="1"/>
  <c r="U579" i="1"/>
  <c r="AC578" i="1"/>
  <c r="AB579" i="1"/>
  <c r="U580" i="1" l="1"/>
  <c r="AC579" i="1"/>
  <c r="V580" i="1"/>
  <c r="AD579" i="1"/>
  <c r="AB580" i="1"/>
  <c r="V581" i="1" l="1"/>
  <c r="AD580" i="1"/>
  <c r="U581" i="1"/>
  <c r="AC580" i="1"/>
  <c r="AB581" i="1"/>
  <c r="U582" i="1" l="1"/>
  <c r="AC581" i="1"/>
  <c r="V582" i="1"/>
  <c r="AD581" i="1"/>
  <c r="AB582" i="1"/>
  <c r="V583" i="1" l="1"/>
  <c r="AD582" i="1"/>
  <c r="U583" i="1"/>
  <c r="AC582" i="1"/>
  <c r="AB583" i="1"/>
  <c r="U584" i="1" l="1"/>
  <c r="AC583" i="1"/>
  <c r="V584" i="1"/>
  <c r="AD583" i="1"/>
  <c r="AB584" i="1"/>
  <c r="V585" i="1" l="1"/>
  <c r="AD584" i="1"/>
  <c r="U585" i="1"/>
  <c r="AC584" i="1"/>
  <c r="AB585" i="1"/>
  <c r="U586" i="1" l="1"/>
  <c r="AC585" i="1"/>
  <c r="V586" i="1"/>
  <c r="AD585" i="1"/>
  <c r="AB586" i="1"/>
  <c r="V587" i="1" l="1"/>
  <c r="AD586" i="1"/>
  <c r="U587" i="1"/>
  <c r="AC586" i="1"/>
  <c r="AB587" i="1"/>
  <c r="U588" i="1" l="1"/>
  <c r="AC587" i="1"/>
  <c r="V588" i="1"/>
  <c r="AD587" i="1"/>
  <c r="AB588" i="1"/>
  <c r="V589" i="1" l="1"/>
  <c r="AD588" i="1"/>
  <c r="U589" i="1"/>
  <c r="AC588" i="1"/>
  <c r="AB589" i="1"/>
  <c r="U590" i="1" l="1"/>
  <c r="AC589" i="1"/>
  <c r="V590" i="1"/>
  <c r="AD589" i="1"/>
  <c r="AB590" i="1"/>
  <c r="V591" i="1" l="1"/>
  <c r="AD590" i="1"/>
  <c r="U591" i="1"/>
  <c r="AC590" i="1"/>
  <c r="AB591" i="1"/>
  <c r="U592" i="1" l="1"/>
  <c r="AC591" i="1"/>
  <c r="V592" i="1"/>
  <c r="AD591" i="1"/>
  <c r="AB592" i="1"/>
  <c r="V593" i="1" l="1"/>
  <c r="AD592" i="1"/>
  <c r="U593" i="1"/>
  <c r="AC592" i="1"/>
  <c r="AB593" i="1"/>
  <c r="U594" i="1" l="1"/>
  <c r="AC593" i="1"/>
  <c r="V594" i="1"/>
  <c r="AD593" i="1"/>
  <c r="AB594" i="1"/>
  <c r="V595" i="1" l="1"/>
  <c r="AD594" i="1"/>
  <c r="U595" i="1"/>
  <c r="AC594" i="1"/>
  <c r="AB595" i="1"/>
  <c r="U596" i="1" l="1"/>
  <c r="AC595" i="1"/>
  <c r="V596" i="1"/>
  <c r="AD595" i="1"/>
  <c r="AB596" i="1"/>
  <c r="V597" i="1" l="1"/>
  <c r="AD596" i="1"/>
  <c r="U597" i="1"/>
  <c r="AC596" i="1"/>
  <c r="AB597" i="1"/>
  <c r="U598" i="1" l="1"/>
  <c r="AC597" i="1"/>
  <c r="V598" i="1"/>
  <c r="AD597" i="1"/>
  <c r="AB598" i="1"/>
  <c r="V599" i="1" l="1"/>
  <c r="AD598" i="1"/>
  <c r="U599" i="1"/>
  <c r="AC598" i="1"/>
  <c r="AB599" i="1"/>
  <c r="U600" i="1" l="1"/>
  <c r="AC599" i="1"/>
  <c r="V600" i="1"/>
  <c r="AD599" i="1"/>
  <c r="AB600" i="1"/>
  <c r="V601" i="1" l="1"/>
  <c r="AD600" i="1"/>
  <c r="U601" i="1"/>
  <c r="AC600" i="1"/>
  <c r="AB601" i="1"/>
  <c r="U602" i="1" l="1"/>
  <c r="AC601" i="1"/>
  <c r="V602" i="1"/>
  <c r="AD601" i="1"/>
  <c r="AB602" i="1"/>
  <c r="V603" i="1" l="1"/>
  <c r="AD602" i="1"/>
  <c r="U603" i="1"/>
  <c r="AC602" i="1"/>
  <c r="AB603" i="1"/>
  <c r="U604" i="1" l="1"/>
  <c r="AC603" i="1"/>
  <c r="V604" i="1"/>
  <c r="AD603" i="1"/>
  <c r="AB604" i="1"/>
  <c r="V605" i="1" l="1"/>
  <c r="AD604" i="1"/>
  <c r="U605" i="1"/>
  <c r="AC604" i="1"/>
  <c r="AB605" i="1"/>
  <c r="U606" i="1" l="1"/>
  <c r="AC605" i="1"/>
  <c r="V606" i="1"/>
  <c r="AD605" i="1"/>
  <c r="AB606" i="1"/>
  <c r="V607" i="1" l="1"/>
  <c r="AD606" i="1"/>
  <c r="U607" i="1"/>
  <c r="AC606" i="1"/>
  <c r="AB607" i="1"/>
  <c r="U608" i="1" l="1"/>
  <c r="AC607" i="1"/>
  <c r="V608" i="1"/>
  <c r="AD607" i="1"/>
  <c r="AB608" i="1"/>
  <c r="V609" i="1" l="1"/>
  <c r="AD608" i="1"/>
  <c r="U609" i="1"/>
  <c r="AC608" i="1"/>
  <c r="AB609" i="1"/>
  <c r="U610" i="1" l="1"/>
  <c r="AC609" i="1"/>
  <c r="V610" i="1"/>
  <c r="AD609" i="1"/>
  <c r="AB610" i="1"/>
  <c r="V611" i="1" l="1"/>
  <c r="AD610" i="1"/>
  <c r="U611" i="1"/>
  <c r="AC610" i="1"/>
  <c r="AB611" i="1"/>
  <c r="U612" i="1" l="1"/>
  <c r="AC611" i="1"/>
  <c r="V612" i="1"/>
  <c r="AD611" i="1"/>
  <c r="AB612" i="1"/>
  <c r="V613" i="1" l="1"/>
  <c r="AD612" i="1"/>
  <c r="U613" i="1"/>
  <c r="AC612" i="1"/>
  <c r="AB613" i="1"/>
  <c r="U614" i="1" l="1"/>
  <c r="AC613" i="1"/>
  <c r="V614" i="1"/>
  <c r="AD613" i="1"/>
  <c r="AB614" i="1"/>
  <c r="V615" i="1" l="1"/>
  <c r="AD614" i="1"/>
  <c r="U615" i="1"/>
  <c r="AC614" i="1"/>
  <c r="AB615" i="1"/>
  <c r="U616" i="1" l="1"/>
  <c r="AC615" i="1"/>
  <c r="V616" i="1"/>
  <c r="AD615" i="1"/>
  <c r="AB616" i="1"/>
  <c r="V617" i="1" l="1"/>
  <c r="AD616" i="1"/>
  <c r="U617" i="1"/>
  <c r="AC616" i="1"/>
  <c r="AB617" i="1"/>
  <c r="U618" i="1" l="1"/>
  <c r="AC617" i="1"/>
  <c r="V618" i="1"/>
  <c r="AD617" i="1"/>
  <c r="AB618" i="1"/>
  <c r="V619" i="1" l="1"/>
  <c r="AD618" i="1"/>
  <c r="U619" i="1"/>
  <c r="AC618" i="1"/>
  <c r="AB619" i="1"/>
  <c r="U620" i="1" l="1"/>
  <c r="AC619" i="1"/>
  <c r="V620" i="1"/>
  <c r="AD619" i="1"/>
  <c r="AB620" i="1"/>
  <c r="V621" i="1" l="1"/>
  <c r="AD620" i="1"/>
  <c r="U621" i="1"/>
  <c r="AC620" i="1"/>
  <c r="AB621" i="1"/>
  <c r="U622" i="1" l="1"/>
  <c r="AC621" i="1"/>
  <c r="V622" i="1"/>
  <c r="AD621" i="1"/>
  <c r="AB622" i="1"/>
  <c r="V623" i="1" l="1"/>
  <c r="AD622" i="1"/>
  <c r="U623" i="1"/>
  <c r="AC622" i="1"/>
  <c r="AB623" i="1"/>
  <c r="U624" i="1" l="1"/>
  <c r="AC623" i="1"/>
  <c r="V624" i="1"/>
  <c r="AD623" i="1"/>
  <c r="AB624" i="1"/>
  <c r="V625" i="1" l="1"/>
  <c r="AD624" i="1"/>
  <c r="U625" i="1"/>
  <c r="AC624" i="1"/>
  <c r="AB625" i="1"/>
  <c r="U626" i="1" l="1"/>
  <c r="AC625" i="1"/>
  <c r="V626" i="1"/>
  <c r="AD625" i="1"/>
  <c r="AB626" i="1"/>
  <c r="V627" i="1" l="1"/>
  <c r="AD626" i="1"/>
  <c r="U627" i="1"/>
  <c r="AC626" i="1"/>
  <c r="AB627" i="1"/>
  <c r="U628" i="1" l="1"/>
  <c r="AC627" i="1"/>
  <c r="V628" i="1"/>
  <c r="AD627" i="1"/>
  <c r="AB628" i="1"/>
  <c r="V629" i="1" l="1"/>
  <c r="AD628" i="1"/>
  <c r="U629" i="1"/>
  <c r="AC628" i="1"/>
  <c r="AB629" i="1"/>
  <c r="U630" i="1" l="1"/>
  <c r="AC629" i="1"/>
  <c r="V630" i="1"/>
  <c r="AD629" i="1"/>
  <c r="AB630" i="1"/>
  <c r="V631" i="1" l="1"/>
  <c r="AD630" i="1"/>
  <c r="U631" i="1"/>
  <c r="AC630" i="1"/>
  <c r="AB631" i="1"/>
  <c r="U632" i="1" l="1"/>
  <c r="AC631" i="1"/>
  <c r="V632" i="1"/>
  <c r="AD631" i="1"/>
  <c r="AB632" i="1"/>
  <c r="V633" i="1" l="1"/>
  <c r="AD632" i="1"/>
  <c r="U633" i="1"/>
  <c r="AC632" i="1"/>
  <c r="AB633" i="1"/>
  <c r="U634" i="1" l="1"/>
  <c r="AC633" i="1"/>
  <c r="V634" i="1"/>
  <c r="AD633" i="1"/>
  <c r="AB634" i="1"/>
  <c r="V635" i="1" l="1"/>
  <c r="AD634" i="1"/>
  <c r="U635" i="1"/>
  <c r="AC634" i="1"/>
  <c r="AB635" i="1"/>
  <c r="U636" i="1" l="1"/>
  <c r="AC635" i="1"/>
  <c r="V636" i="1"/>
  <c r="AD635" i="1"/>
  <c r="AB636" i="1"/>
  <c r="V637" i="1" l="1"/>
  <c r="AD636" i="1"/>
  <c r="U637" i="1"/>
  <c r="AC636" i="1"/>
  <c r="AB637" i="1"/>
  <c r="U638" i="1" l="1"/>
  <c r="AC637" i="1"/>
  <c r="V638" i="1"/>
  <c r="AD637" i="1"/>
  <c r="AB638" i="1"/>
  <c r="V639" i="1" l="1"/>
  <c r="AD638" i="1"/>
  <c r="U639" i="1"/>
  <c r="AC638" i="1"/>
  <c r="AB639" i="1"/>
  <c r="U640" i="1" l="1"/>
  <c r="AC639" i="1"/>
  <c r="V640" i="1"/>
  <c r="AD639" i="1"/>
  <c r="AB640" i="1"/>
  <c r="V641" i="1" l="1"/>
  <c r="AD640" i="1"/>
  <c r="U641" i="1"/>
  <c r="AC640" i="1"/>
  <c r="AB641" i="1"/>
  <c r="U642" i="1" l="1"/>
  <c r="AC641" i="1"/>
  <c r="V642" i="1"/>
  <c r="AD641" i="1"/>
  <c r="AB642" i="1"/>
  <c r="V643" i="1" l="1"/>
  <c r="AD642" i="1"/>
  <c r="U643" i="1"/>
  <c r="AC642" i="1"/>
  <c r="AB643" i="1"/>
  <c r="U644" i="1" l="1"/>
  <c r="AC643" i="1"/>
  <c r="V644" i="1"/>
  <c r="AD643" i="1"/>
  <c r="AB644" i="1"/>
  <c r="V645" i="1" l="1"/>
  <c r="AD644" i="1"/>
  <c r="U645" i="1"/>
  <c r="AC644" i="1"/>
  <c r="AB645" i="1"/>
  <c r="U646" i="1" l="1"/>
  <c r="AC645" i="1"/>
  <c r="V646" i="1"/>
  <c r="AD645" i="1"/>
  <c r="AB646" i="1"/>
  <c r="V647" i="1" l="1"/>
  <c r="AD646" i="1"/>
  <c r="U647" i="1"/>
  <c r="AC646" i="1"/>
  <c r="AB647" i="1"/>
  <c r="U648" i="1" l="1"/>
  <c r="AC647" i="1"/>
  <c r="V648" i="1"/>
  <c r="AD647" i="1"/>
  <c r="AB648" i="1"/>
  <c r="V649" i="1" l="1"/>
  <c r="AD648" i="1"/>
  <c r="U649" i="1"/>
  <c r="AC648" i="1"/>
  <c r="AB649" i="1"/>
  <c r="U650" i="1" l="1"/>
  <c r="AC649" i="1"/>
  <c r="V650" i="1"/>
  <c r="AD649" i="1"/>
  <c r="AB650" i="1"/>
  <c r="V651" i="1" l="1"/>
  <c r="AD650" i="1"/>
  <c r="U651" i="1"/>
  <c r="AC650" i="1"/>
  <c r="AB651" i="1"/>
  <c r="AC651" i="1" l="1"/>
  <c r="U652" i="1"/>
  <c r="V652" i="1"/>
  <c r="AD651" i="1"/>
  <c r="AB652" i="1"/>
  <c r="U653" i="1" l="1"/>
  <c r="AC652" i="1"/>
  <c r="V653" i="1"/>
  <c r="AD652" i="1"/>
  <c r="AB653" i="1"/>
  <c r="V654" i="1" l="1"/>
  <c r="AD653" i="1"/>
  <c r="AC653" i="1"/>
  <c r="U654" i="1"/>
  <c r="AB654" i="1"/>
  <c r="U655" i="1" l="1"/>
  <c r="AC654" i="1"/>
  <c r="V655" i="1"/>
  <c r="AD654" i="1"/>
  <c r="AB655" i="1"/>
  <c r="V656" i="1" l="1"/>
  <c r="AD655" i="1"/>
  <c r="U656" i="1"/>
  <c r="AC655" i="1"/>
  <c r="AB656" i="1"/>
  <c r="U657" i="1" l="1"/>
  <c r="AC656" i="1"/>
  <c r="V657" i="1"/>
  <c r="AD656" i="1"/>
  <c r="AB657" i="1"/>
  <c r="AD657" i="1" l="1"/>
  <c r="V658" i="1"/>
  <c r="U658" i="1"/>
  <c r="AC657" i="1"/>
  <c r="AB658" i="1"/>
  <c r="AC658" i="1" l="1"/>
  <c r="U659" i="1"/>
  <c r="AD658" i="1"/>
  <c r="V659" i="1"/>
  <c r="AB659" i="1"/>
  <c r="AC659" i="1" l="1"/>
  <c r="U660" i="1"/>
  <c r="AD659" i="1"/>
  <c r="V660" i="1"/>
  <c r="AB660" i="1"/>
  <c r="AD660" i="1" l="1"/>
  <c r="V661" i="1"/>
  <c r="AC660" i="1"/>
  <c r="U661" i="1"/>
  <c r="AB661" i="1"/>
  <c r="AD661" i="1" l="1"/>
  <c r="V662" i="1"/>
  <c r="U662" i="1"/>
  <c r="AC661" i="1"/>
  <c r="AB662" i="1"/>
  <c r="V663" i="1" l="1"/>
  <c r="AD662" i="1"/>
  <c r="U663" i="1"/>
  <c r="AC662" i="1"/>
  <c r="AB663" i="1"/>
  <c r="AC663" i="1" l="1"/>
  <c r="U664" i="1"/>
  <c r="V664" i="1"/>
  <c r="AD663" i="1"/>
  <c r="AB664" i="1"/>
  <c r="V665" i="1" l="1"/>
  <c r="AD664" i="1"/>
  <c r="AC664" i="1"/>
  <c r="U665" i="1"/>
  <c r="AB665" i="1"/>
  <c r="AC665" i="1" l="1"/>
  <c r="U666" i="1"/>
  <c r="V666" i="1"/>
  <c r="AD665" i="1"/>
  <c r="AB666" i="1"/>
  <c r="AC666" i="1" l="1"/>
  <c r="U667" i="1"/>
  <c r="V667" i="1"/>
  <c r="AD666" i="1"/>
  <c r="AB667" i="1"/>
  <c r="AD667" i="1" l="1"/>
  <c r="V668" i="1"/>
  <c r="AC667" i="1"/>
  <c r="U668" i="1"/>
  <c r="AB668" i="1"/>
  <c r="U669" i="1" l="1"/>
  <c r="AC668" i="1"/>
  <c r="V669" i="1"/>
  <c r="AD668" i="1"/>
  <c r="AB669" i="1"/>
  <c r="V670" i="1" l="1"/>
  <c r="AD669" i="1"/>
  <c r="U670" i="1"/>
  <c r="AC669" i="1"/>
  <c r="AB670" i="1"/>
  <c r="U671" i="1" l="1"/>
  <c r="AC670" i="1"/>
  <c r="V671" i="1"/>
  <c r="AD670" i="1"/>
  <c r="AB671" i="1"/>
  <c r="V672" i="1" l="1"/>
  <c r="AD671" i="1"/>
  <c r="AC671" i="1"/>
  <c r="U672" i="1"/>
  <c r="AB672" i="1"/>
  <c r="U673" i="1" l="1"/>
  <c r="AC672" i="1"/>
  <c r="V673" i="1"/>
  <c r="AD672" i="1"/>
  <c r="AB673" i="1"/>
  <c r="V674" i="1" l="1"/>
  <c r="AD673" i="1"/>
  <c r="AC673" i="1"/>
  <c r="U674" i="1"/>
  <c r="AB674" i="1"/>
  <c r="U675" i="1" l="1"/>
  <c r="AC674" i="1"/>
  <c r="V675" i="1"/>
  <c r="AD674" i="1"/>
  <c r="AB675" i="1"/>
  <c r="AD675" i="1" l="1"/>
  <c r="V676" i="1"/>
  <c r="AC675" i="1"/>
  <c r="U676" i="1"/>
  <c r="AB676" i="1"/>
  <c r="V677" i="1" l="1"/>
  <c r="AD676" i="1"/>
  <c r="U677" i="1"/>
  <c r="AC676" i="1"/>
  <c r="AB677" i="1"/>
  <c r="U678" i="1" l="1"/>
  <c r="AC677" i="1"/>
  <c r="AD677" i="1"/>
  <c r="V678" i="1"/>
  <c r="AB678" i="1"/>
  <c r="V679" i="1" l="1"/>
  <c r="AD678" i="1"/>
  <c r="AC678" i="1"/>
  <c r="U679" i="1"/>
  <c r="AB679" i="1"/>
  <c r="U680" i="1" l="1"/>
  <c r="AC679" i="1"/>
  <c r="AD679" i="1"/>
  <c r="V680" i="1"/>
  <c r="AB680" i="1"/>
  <c r="AD680" i="1" l="1"/>
  <c r="V681" i="1"/>
  <c r="U681" i="1"/>
  <c r="AC680" i="1"/>
  <c r="AB681" i="1"/>
  <c r="U682" i="1" l="1"/>
  <c r="AC681" i="1"/>
  <c r="V682" i="1"/>
  <c r="AD681" i="1"/>
  <c r="AB682" i="1"/>
  <c r="AD682" i="1" l="1"/>
  <c r="V683" i="1"/>
  <c r="U683" i="1"/>
  <c r="AC682" i="1"/>
  <c r="AB683" i="1"/>
  <c r="V684" i="1" l="1"/>
  <c r="AD683" i="1"/>
  <c r="AC683" i="1"/>
  <c r="U684" i="1"/>
  <c r="AB684" i="1"/>
  <c r="U685" i="1" l="1"/>
  <c r="AC684" i="1"/>
  <c r="V685" i="1"/>
  <c r="AD684" i="1"/>
  <c r="AB685" i="1"/>
  <c r="AD685" i="1" l="1"/>
  <c r="V686" i="1"/>
  <c r="AC685" i="1"/>
  <c r="U686" i="1"/>
  <c r="AB686" i="1"/>
  <c r="AD686" i="1" l="1"/>
  <c r="V687" i="1"/>
  <c r="AC686" i="1"/>
  <c r="U687" i="1"/>
  <c r="AB687" i="1"/>
  <c r="V688" i="1" l="1"/>
  <c r="AD687" i="1"/>
  <c r="AC687" i="1"/>
  <c r="U688" i="1"/>
  <c r="AB688" i="1"/>
  <c r="AC688" i="1" l="1"/>
  <c r="U689" i="1"/>
  <c r="AD688" i="1"/>
  <c r="V689" i="1"/>
  <c r="AB689" i="1"/>
  <c r="U690" i="1" l="1"/>
  <c r="AC689" i="1"/>
  <c r="AD689" i="1"/>
  <c r="V690" i="1"/>
  <c r="AB690" i="1"/>
  <c r="V691" i="1" l="1"/>
  <c r="AD690" i="1"/>
  <c r="U691" i="1"/>
  <c r="AC690" i="1"/>
  <c r="AB691" i="1"/>
  <c r="U692" i="1" l="1"/>
  <c r="AC691" i="1"/>
  <c r="AD691" i="1"/>
  <c r="V692" i="1"/>
  <c r="AB692" i="1"/>
  <c r="V693" i="1" l="1"/>
  <c r="AD692" i="1"/>
  <c r="AC692" i="1"/>
  <c r="U693" i="1"/>
  <c r="AB693" i="1"/>
  <c r="U694" i="1" l="1"/>
  <c r="AC693" i="1"/>
  <c r="V694" i="1"/>
  <c r="AD693" i="1"/>
  <c r="AB694" i="1"/>
  <c r="AD694" i="1" l="1"/>
  <c r="V695" i="1"/>
  <c r="AC694" i="1"/>
  <c r="U695" i="1"/>
  <c r="AB695" i="1"/>
  <c r="U696" i="1" l="1"/>
  <c r="AC695" i="1"/>
  <c r="AD695" i="1"/>
  <c r="V696" i="1"/>
  <c r="AB696" i="1"/>
  <c r="AD696" i="1" l="1"/>
  <c r="V697" i="1"/>
  <c r="AC696" i="1"/>
  <c r="U697" i="1"/>
  <c r="AB697" i="1"/>
  <c r="AD697" i="1" l="1"/>
  <c r="V698" i="1"/>
  <c r="U698" i="1"/>
  <c r="AC697" i="1"/>
  <c r="AB698" i="1"/>
  <c r="V699" i="1" l="1"/>
  <c r="AD698" i="1"/>
  <c r="AC698" i="1"/>
  <c r="U699" i="1"/>
  <c r="AB699" i="1"/>
  <c r="U700" i="1" l="1"/>
  <c r="AC699" i="1"/>
  <c r="AD699" i="1"/>
  <c r="V700" i="1"/>
  <c r="AB700" i="1"/>
  <c r="V701" i="1" l="1"/>
  <c r="AD700" i="1"/>
  <c r="AC700" i="1"/>
  <c r="U701" i="1"/>
  <c r="AB701" i="1"/>
  <c r="AC701" i="1" l="1"/>
  <c r="U702" i="1"/>
  <c r="V702" i="1"/>
  <c r="AD701" i="1"/>
  <c r="AB702" i="1"/>
  <c r="AD702" i="1" l="1"/>
  <c r="V703" i="1"/>
  <c r="AC702" i="1"/>
  <c r="U703" i="1"/>
  <c r="AB703" i="1"/>
  <c r="U704" i="1" l="1"/>
  <c r="AC703" i="1"/>
  <c r="AD703" i="1"/>
  <c r="V704" i="1"/>
  <c r="AB704" i="1"/>
  <c r="V705" i="1" l="1"/>
  <c r="AD704" i="1"/>
  <c r="U705" i="1"/>
  <c r="AC704" i="1"/>
  <c r="AB705" i="1"/>
  <c r="U706" i="1" l="1"/>
  <c r="AC705" i="1"/>
  <c r="AD705" i="1"/>
  <c r="V706" i="1"/>
  <c r="AB706" i="1"/>
  <c r="V707" i="1" l="1"/>
  <c r="AD706" i="1"/>
  <c r="U707" i="1"/>
  <c r="AC706" i="1"/>
  <c r="AB707" i="1"/>
  <c r="U708" i="1" l="1"/>
  <c r="AC707" i="1"/>
  <c r="V708" i="1"/>
  <c r="AD707" i="1"/>
  <c r="AB708" i="1"/>
  <c r="V709" i="1" l="1"/>
  <c r="AD708" i="1"/>
  <c r="U709" i="1"/>
  <c r="AC708" i="1"/>
  <c r="AB709" i="1"/>
  <c r="U710" i="1" l="1"/>
  <c r="AC709" i="1"/>
  <c r="AD709" i="1"/>
  <c r="V710" i="1"/>
  <c r="AB710" i="1"/>
  <c r="V711" i="1" l="1"/>
  <c r="AD710" i="1"/>
  <c r="U711" i="1"/>
  <c r="AC710" i="1"/>
  <c r="AB711" i="1"/>
  <c r="U712" i="1" l="1"/>
  <c r="AC711" i="1"/>
  <c r="AD711" i="1"/>
  <c r="V712" i="1"/>
  <c r="AB712" i="1"/>
  <c r="V713" i="1" l="1"/>
  <c r="AD712" i="1"/>
  <c r="U713" i="1"/>
  <c r="AC712" i="1"/>
  <c r="AB713" i="1"/>
  <c r="U714" i="1" l="1"/>
  <c r="AC713" i="1"/>
  <c r="V714" i="1"/>
  <c r="AD713" i="1"/>
  <c r="AB714" i="1"/>
  <c r="V715" i="1" l="1"/>
  <c r="AD714" i="1"/>
  <c r="AC714" i="1"/>
  <c r="U715" i="1"/>
  <c r="AB715" i="1"/>
  <c r="U716" i="1" l="1"/>
  <c r="AC715" i="1"/>
  <c r="AD715" i="1"/>
  <c r="V716" i="1"/>
  <c r="AB716" i="1"/>
  <c r="V717" i="1" l="1"/>
  <c r="AD716" i="1"/>
  <c r="AC716" i="1"/>
  <c r="U717" i="1"/>
  <c r="AB717" i="1"/>
  <c r="U718" i="1" l="1"/>
  <c r="AC717" i="1"/>
  <c r="V718" i="1"/>
  <c r="AD717" i="1"/>
  <c r="AB718" i="1"/>
  <c r="V719" i="1" l="1"/>
  <c r="AD718" i="1"/>
  <c r="AC718" i="1"/>
  <c r="U719" i="1"/>
  <c r="AB719" i="1"/>
  <c r="U720" i="1" l="1"/>
  <c r="AC719" i="1"/>
  <c r="AD719" i="1"/>
  <c r="V720" i="1"/>
  <c r="AB720" i="1"/>
  <c r="V721" i="1" l="1"/>
  <c r="AD720" i="1"/>
  <c r="AC720" i="1"/>
  <c r="U721" i="1"/>
  <c r="AB721" i="1"/>
  <c r="U722" i="1" l="1"/>
  <c r="AC721" i="1"/>
  <c r="AD721" i="1"/>
  <c r="V722" i="1"/>
  <c r="AB722" i="1"/>
  <c r="V723" i="1" l="1"/>
  <c r="AD722" i="1"/>
  <c r="AC722" i="1"/>
  <c r="U723" i="1"/>
  <c r="AB723" i="1"/>
  <c r="U724" i="1" l="1"/>
  <c r="AC723" i="1"/>
  <c r="V724" i="1"/>
  <c r="AD723" i="1"/>
  <c r="AB724" i="1"/>
  <c r="V725" i="1" l="1"/>
  <c r="AD724" i="1"/>
  <c r="U725" i="1"/>
  <c r="AC724" i="1"/>
  <c r="AB725" i="1"/>
  <c r="U726" i="1" l="1"/>
  <c r="AC725" i="1"/>
  <c r="V726" i="1"/>
  <c r="AD725" i="1"/>
  <c r="AB726" i="1"/>
  <c r="V727" i="1" l="1"/>
  <c r="AD726" i="1"/>
  <c r="AC726" i="1"/>
  <c r="U727" i="1"/>
  <c r="AB727" i="1"/>
  <c r="AC727" i="1" l="1"/>
  <c r="U728" i="1"/>
  <c r="V728" i="1"/>
  <c r="AD727" i="1"/>
  <c r="AB728" i="1"/>
  <c r="AD728" i="1" l="1"/>
  <c r="V729" i="1"/>
  <c r="AC728" i="1"/>
  <c r="U729" i="1"/>
  <c r="AB729" i="1"/>
  <c r="AD729" i="1" l="1"/>
  <c r="V730" i="1"/>
  <c r="U730" i="1"/>
  <c r="AC729" i="1"/>
  <c r="AB730" i="1"/>
  <c r="V731" i="1" l="1"/>
  <c r="AD730" i="1"/>
  <c r="AC730" i="1"/>
  <c r="U731" i="1"/>
  <c r="AB731" i="1"/>
  <c r="AC731" i="1" l="1"/>
  <c r="U732" i="1"/>
  <c r="V732" i="1"/>
  <c r="AD731" i="1"/>
  <c r="AB732" i="1"/>
  <c r="V733" i="1" l="1"/>
  <c r="AD732" i="1"/>
  <c r="U733" i="1"/>
  <c r="AC732" i="1"/>
  <c r="AB733" i="1"/>
  <c r="AC733" i="1" l="1"/>
  <c r="U734" i="1"/>
  <c r="V734" i="1"/>
  <c r="AD733" i="1"/>
  <c r="AB734" i="1"/>
  <c r="U735" i="1" l="1"/>
  <c r="AC734" i="1"/>
  <c r="V735" i="1"/>
  <c r="AD734" i="1"/>
  <c r="AB735" i="1"/>
  <c r="V736" i="1" l="1"/>
  <c r="AD735" i="1"/>
  <c r="U736" i="1"/>
  <c r="AC735" i="1"/>
  <c r="AB736" i="1"/>
  <c r="V737" i="1" l="1"/>
  <c r="AD736" i="1"/>
  <c r="U737" i="1"/>
  <c r="AC736" i="1"/>
  <c r="AB737" i="1"/>
  <c r="AD737" i="1" l="1"/>
  <c r="V738" i="1"/>
  <c r="U738" i="1"/>
  <c r="AC737" i="1"/>
  <c r="AB738" i="1"/>
  <c r="AC738" i="1" l="1"/>
  <c r="U739" i="1"/>
  <c r="V739" i="1"/>
  <c r="AD738" i="1"/>
  <c r="AB739" i="1"/>
  <c r="AD739" i="1" l="1"/>
  <c r="V740" i="1"/>
  <c r="U740" i="1"/>
  <c r="AC739" i="1"/>
  <c r="AB740" i="1"/>
  <c r="V741" i="1" l="1"/>
  <c r="AD740" i="1"/>
  <c r="U741" i="1"/>
  <c r="AC740" i="1"/>
  <c r="AB741" i="1"/>
  <c r="AC741" i="1" l="1"/>
  <c r="U742" i="1"/>
  <c r="AD741" i="1"/>
  <c r="V742" i="1"/>
  <c r="AB742" i="1"/>
  <c r="V743" i="1" l="1"/>
  <c r="AD742" i="1"/>
  <c r="AC742" i="1"/>
  <c r="U743" i="1"/>
  <c r="AB743" i="1"/>
  <c r="U744" i="1" l="1"/>
  <c r="AC743" i="1"/>
  <c r="AD743" i="1"/>
  <c r="V744" i="1"/>
  <c r="AB744" i="1"/>
  <c r="V745" i="1" l="1"/>
  <c r="AD744" i="1"/>
  <c r="AC744" i="1"/>
  <c r="U745" i="1"/>
  <c r="AB745" i="1"/>
  <c r="U746" i="1" l="1"/>
  <c r="AC745" i="1"/>
  <c r="AD745" i="1"/>
  <c r="V746" i="1"/>
  <c r="AB746" i="1"/>
  <c r="V747" i="1" l="1"/>
  <c r="AD746" i="1"/>
  <c r="AC746" i="1"/>
  <c r="U747" i="1"/>
  <c r="AB747" i="1"/>
  <c r="AD747" i="1" l="1"/>
  <c r="V748" i="1"/>
  <c r="U748" i="1"/>
  <c r="AC747" i="1"/>
  <c r="AB748" i="1"/>
  <c r="AC748" i="1" l="1"/>
  <c r="U749" i="1"/>
  <c r="V749" i="1"/>
  <c r="AD748" i="1"/>
  <c r="AB749" i="1"/>
  <c r="AD749" i="1" l="1"/>
  <c r="V750" i="1"/>
  <c r="U750" i="1"/>
  <c r="AC749" i="1"/>
  <c r="AB750" i="1"/>
  <c r="U751" i="1" l="1"/>
  <c r="AC750" i="1"/>
  <c r="AD750" i="1"/>
  <c r="V751" i="1"/>
  <c r="AB751" i="1"/>
  <c r="AD751" i="1" l="1"/>
  <c r="V752" i="1"/>
  <c r="U752" i="1"/>
  <c r="AC751" i="1"/>
  <c r="AB752" i="1"/>
  <c r="U753" i="1" l="1"/>
  <c r="AC752" i="1"/>
  <c r="V753" i="1"/>
  <c r="AD752" i="1"/>
  <c r="AB753" i="1"/>
  <c r="AD753" i="1" l="1"/>
  <c r="V754" i="1"/>
  <c r="U754" i="1"/>
  <c r="AC753" i="1"/>
  <c r="AB754" i="1"/>
  <c r="AC754" i="1" l="1"/>
  <c r="U755" i="1"/>
  <c r="V755" i="1"/>
  <c r="AD754" i="1"/>
  <c r="AB755" i="1"/>
  <c r="AD755" i="1" l="1"/>
  <c r="V756" i="1"/>
  <c r="U756" i="1"/>
  <c r="AC755" i="1"/>
  <c r="AB756" i="1"/>
  <c r="U757" i="1" l="1"/>
  <c r="AC756" i="1"/>
  <c r="V757" i="1"/>
  <c r="AD756" i="1"/>
  <c r="AB757" i="1"/>
  <c r="V758" i="1" l="1"/>
  <c r="AD757" i="1"/>
  <c r="U758" i="1"/>
  <c r="AC757" i="1"/>
  <c r="AB758" i="1"/>
  <c r="U759" i="1" l="1"/>
  <c r="AC758" i="1"/>
  <c r="V759" i="1"/>
  <c r="AD758" i="1"/>
  <c r="AB759" i="1"/>
  <c r="AD759" i="1" l="1"/>
  <c r="V760" i="1"/>
  <c r="U760" i="1"/>
  <c r="AC759" i="1"/>
  <c r="AB760" i="1"/>
  <c r="AC760" i="1" l="1"/>
  <c r="U761" i="1"/>
  <c r="V761" i="1"/>
  <c r="AD760" i="1"/>
  <c r="AB761" i="1"/>
  <c r="AD761" i="1" l="1"/>
  <c r="V762" i="1"/>
  <c r="AC761" i="1"/>
  <c r="U762" i="1"/>
  <c r="AB762" i="1"/>
  <c r="V763" i="1" l="1"/>
  <c r="AD762" i="1"/>
  <c r="U763" i="1"/>
  <c r="AC762" i="1"/>
  <c r="AB763" i="1"/>
  <c r="U764" i="1" l="1"/>
  <c r="AC763" i="1"/>
  <c r="AD763" i="1"/>
  <c r="V764" i="1"/>
  <c r="AB764" i="1"/>
  <c r="V765" i="1" l="1"/>
  <c r="AD764" i="1"/>
  <c r="U765" i="1"/>
  <c r="AC764" i="1"/>
  <c r="AB765" i="1"/>
  <c r="U766" i="1" l="1"/>
  <c r="AC765" i="1"/>
  <c r="AD765" i="1"/>
  <c r="V766" i="1"/>
  <c r="AB766" i="1"/>
  <c r="V767" i="1" l="1"/>
  <c r="AD766" i="1"/>
  <c r="U767" i="1"/>
  <c r="AC766" i="1"/>
  <c r="AB767" i="1"/>
  <c r="AC767" i="1" l="1"/>
  <c r="U768" i="1"/>
  <c r="V768" i="1"/>
  <c r="AD767" i="1"/>
  <c r="AB768" i="1"/>
  <c r="V769" i="1" l="1"/>
  <c r="AD768" i="1"/>
  <c r="U769" i="1"/>
  <c r="AC768" i="1"/>
  <c r="AB769" i="1"/>
  <c r="U770" i="1" l="1"/>
  <c r="AC769" i="1"/>
  <c r="AD769" i="1"/>
  <c r="V770" i="1"/>
  <c r="AB770" i="1"/>
  <c r="V771" i="1" l="1"/>
  <c r="AD770" i="1"/>
  <c r="AC770" i="1"/>
  <c r="U771" i="1"/>
  <c r="AB771" i="1"/>
  <c r="U772" i="1" l="1"/>
  <c r="AC771" i="1"/>
  <c r="AD771" i="1"/>
  <c r="V772" i="1"/>
  <c r="AB772" i="1"/>
  <c r="V773" i="1" l="1"/>
  <c r="AD772" i="1"/>
  <c r="AC772" i="1"/>
  <c r="U773" i="1"/>
  <c r="AB773" i="1"/>
  <c r="U774" i="1" l="1"/>
  <c r="AC773" i="1"/>
  <c r="V774" i="1"/>
  <c r="AD773" i="1"/>
  <c r="AB774" i="1"/>
  <c r="V775" i="1" l="1"/>
  <c r="AD774" i="1"/>
  <c r="AC774" i="1"/>
  <c r="U775" i="1"/>
  <c r="AB775" i="1"/>
  <c r="U776" i="1" l="1"/>
  <c r="AC775" i="1"/>
  <c r="AD775" i="1"/>
  <c r="V776" i="1"/>
  <c r="AB776" i="1"/>
  <c r="V777" i="1" l="1"/>
  <c r="AD776" i="1"/>
  <c r="U777" i="1"/>
  <c r="AC776" i="1"/>
  <c r="AB777" i="1"/>
  <c r="AC777" i="1" l="1"/>
  <c r="U778" i="1"/>
  <c r="AD777" i="1"/>
  <c r="V778" i="1"/>
  <c r="AB778" i="1"/>
  <c r="AD778" i="1" l="1"/>
  <c r="V779" i="1"/>
  <c r="AC778" i="1"/>
  <c r="U779" i="1"/>
  <c r="AB779" i="1"/>
  <c r="AD779" i="1" l="1"/>
  <c r="V780" i="1"/>
  <c r="U780" i="1"/>
  <c r="AC779" i="1"/>
  <c r="AB780" i="1"/>
  <c r="V781" i="1" l="1"/>
  <c r="AD780" i="1"/>
  <c r="AC780" i="1"/>
  <c r="U781" i="1"/>
  <c r="AB781" i="1"/>
  <c r="AC781" i="1" l="1"/>
  <c r="U782" i="1"/>
  <c r="V782" i="1"/>
  <c r="AD781" i="1"/>
  <c r="AB782" i="1"/>
  <c r="U783" i="1" l="1"/>
  <c r="AC782" i="1"/>
  <c r="V783" i="1"/>
  <c r="AD782" i="1"/>
  <c r="AB783" i="1"/>
  <c r="V784" i="1" l="1"/>
  <c r="AD783" i="1"/>
  <c r="AC783" i="1"/>
  <c r="U784" i="1"/>
  <c r="AB784" i="1"/>
  <c r="AC784" i="1" l="1"/>
  <c r="U785" i="1"/>
  <c r="V785" i="1"/>
  <c r="AD784" i="1"/>
  <c r="AB785" i="1"/>
  <c r="U786" i="1" l="1"/>
  <c r="AC785" i="1"/>
  <c r="AD785" i="1"/>
  <c r="V786" i="1"/>
  <c r="AB786" i="1"/>
  <c r="V787" i="1" l="1"/>
  <c r="AD786" i="1"/>
  <c r="AC786" i="1"/>
  <c r="U787" i="1"/>
  <c r="AB787" i="1"/>
  <c r="U788" i="1" l="1"/>
  <c r="AC787" i="1"/>
  <c r="AD787" i="1"/>
  <c r="V788" i="1"/>
  <c r="AB788" i="1"/>
  <c r="V789" i="1" l="1"/>
  <c r="AD788" i="1"/>
  <c r="AC788" i="1"/>
  <c r="U789" i="1"/>
  <c r="AB789" i="1"/>
  <c r="U790" i="1" l="1"/>
  <c r="AC789" i="1"/>
  <c r="V790" i="1"/>
  <c r="AD789" i="1"/>
  <c r="AB790" i="1"/>
  <c r="V791" i="1" l="1"/>
  <c r="AD790" i="1"/>
  <c r="U791" i="1"/>
  <c r="AC790" i="1"/>
  <c r="AB791" i="1"/>
  <c r="U792" i="1" l="1"/>
  <c r="AC791" i="1"/>
  <c r="V792" i="1"/>
  <c r="AD791" i="1"/>
  <c r="AB792" i="1"/>
  <c r="V793" i="1" l="1"/>
  <c r="AD792" i="1"/>
  <c r="U793" i="1"/>
  <c r="AC792" i="1"/>
  <c r="AB793" i="1"/>
  <c r="U794" i="1" l="1"/>
  <c r="AC793" i="1"/>
  <c r="AD793" i="1"/>
  <c r="V794" i="1"/>
  <c r="AB794" i="1"/>
  <c r="AD794" i="1" l="1"/>
  <c r="V795" i="1"/>
  <c r="AC794" i="1"/>
  <c r="U795" i="1"/>
  <c r="AB795" i="1"/>
  <c r="AD795" i="1" l="1"/>
  <c r="V796" i="1"/>
  <c r="AC795" i="1"/>
  <c r="U796" i="1"/>
  <c r="AB796" i="1"/>
  <c r="AD796" i="1" l="1"/>
  <c r="V797" i="1"/>
  <c r="AC796" i="1"/>
  <c r="U797" i="1"/>
  <c r="AB797" i="1"/>
  <c r="AD797" i="1" l="1"/>
  <c r="V798" i="1"/>
  <c r="U798" i="1"/>
  <c r="AC797" i="1"/>
  <c r="AB798" i="1"/>
  <c r="U799" i="1" l="1"/>
  <c r="AC798" i="1"/>
  <c r="V799" i="1"/>
  <c r="AD798" i="1"/>
  <c r="AB799" i="1"/>
  <c r="AD799" i="1" l="1"/>
  <c r="V800" i="1"/>
  <c r="U800" i="1"/>
  <c r="AC799" i="1"/>
  <c r="AB800" i="1"/>
  <c r="V801" i="1" l="1"/>
  <c r="AD800" i="1"/>
  <c r="U801" i="1"/>
  <c r="AC800" i="1"/>
  <c r="AB801" i="1"/>
  <c r="U802" i="1" l="1"/>
  <c r="AC801" i="1"/>
  <c r="V802" i="1"/>
  <c r="AD801" i="1"/>
  <c r="AB802" i="1"/>
  <c r="V803" i="1" l="1"/>
  <c r="AD802" i="1"/>
  <c r="AC802" i="1"/>
  <c r="U803" i="1"/>
  <c r="AB803" i="1"/>
  <c r="AC803" i="1" l="1"/>
  <c r="U804" i="1"/>
  <c r="AD803" i="1"/>
  <c r="V804" i="1"/>
  <c r="AB804" i="1"/>
  <c r="AC804" i="1" l="1"/>
  <c r="U805" i="1"/>
  <c r="AD804" i="1"/>
  <c r="V805" i="1"/>
  <c r="AB805" i="1"/>
  <c r="V806" i="1" l="1"/>
  <c r="AD805" i="1"/>
  <c r="U806" i="1"/>
  <c r="AC805" i="1"/>
  <c r="AB806" i="1"/>
  <c r="AC806" i="1" l="1"/>
  <c r="U807" i="1"/>
  <c r="AD806" i="1"/>
  <c r="V807" i="1"/>
  <c r="AB807" i="1"/>
  <c r="V808" i="1" l="1"/>
  <c r="AD807" i="1"/>
  <c r="U808" i="1"/>
  <c r="AC807" i="1"/>
  <c r="AB808" i="1"/>
  <c r="U809" i="1" l="1"/>
  <c r="AC808" i="1"/>
  <c r="V809" i="1"/>
  <c r="AD808" i="1"/>
  <c r="AB809" i="1"/>
  <c r="AD809" i="1" l="1"/>
  <c r="V810" i="1"/>
  <c r="U810" i="1"/>
  <c r="AC809" i="1"/>
  <c r="AB810" i="1"/>
  <c r="U811" i="1" l="1"/>
  <c r="AC810" i="1"/>
  <c r="V811" i="1"/>
  <c r="AD810" i="1"/>
  <c r="AB811" i="1"/>
  <c r="V812" i="1" l="1"/>
  <c r="AD811" i="1"/>
  <c r="U812" i="1"/>
  <c r="AC811" i="1"/>
  <c r="AB812" i="1"/>
  <c r="AC812" i="1" l="1"/>
  <c r="U813" i="1"/>
  <c r="V813" i="1"/>
  <c r="AD812" i="1"/>
  <c r="AB813" i="1"/>
  <c r="U814" i="1" l="1"/>
  <c r="AC813" i="1"/>
  <c r="AD813" i="1"/>
  <c r="V814" i="1"/>
  <c r="AB814" i="1"/>
  <c r="V815" i="1" l="1"/>
  <c r="AD814" i="1"/>
  <c r="AC814" i="1"/>
  <c r="U815" i="1"/>
  <c r="AB815" i="1"/>
  <c r="U816" i="1" l="1"/>
  <c r="AC815" i="1"/>
  <c r="V816" i="1"/>
  <c r="AD815" i="1"/>
  <c r="AB816" i="1"/>
  <c r="V817" i="1" l="1"/>
  <c r="AD816" i="1"/>
  <c r="U817" i="1"/>
  <c r="AC816" i="1"/>
  <c r="AB817" i="1"/>
  <c r="U818" i="1" l="1"/>
  <c r="AC817" i="1"/>
  <c r="V818" i="1"/>
  <c r="AD817" i="1"/>
  <c r="AB818" i="1"/>
  <c r="V819" i="1" l="1"/>
  <c r="AD818" i="1"/>
  <c r="AC818" i="1"/>
  <c r="U819" i="1"/>
  <c r="AB819" i="1"/>
  <c r="U820" i="1" l="1"/>
  <c r="AC819" i="1"/>
  <c r="AD819" i="1"/>
  <c r="V820" i="1"/>
  <c r="AB820" i="1"/>
  <c r="V821" i="1" l="1"/>
  <c r="AD820" i="1"/>
  <c r="AC820" i="1"/>
  <c r="U821" i="1"/>
  <c r="AB821" i="1"/>
  <c r="U822" i="1" l="1"/>
  <c r="AC821" i="1"/>
  <c r="AD821" i="1"/>
  <c r="V822" i="1"/>
  <c r="AB822" i="1"/>
  <c r="V823" i="1" l="1"/>
  <c r="AD822" i="1"/>
  <c r="U823" i="1"/>
  <c r="AC822" i="1"/>
  <c r="AB823" i="1"/>
  <c r="AC823" i="1" l="1"/>
  <c r="U824" i="1"/>
  <c r="V824" i="1"/>
  <c r="AD823" i="1"/>
  <c r="AB824" i="1"/>
  <c r="V825" i="1" l="1"/>
  <c r="AD824" i="1"/>
  <c r="AC824" i="1"/>
  <c r="U825" i="1"/>
  <c r="AB825" i="1"/>
  <c r="AC825" i="1" l="1"/>
  <c r="U826" i="1"/>
  <c r="AD825" i="1"/>
  <c r="V826" i="1"/>
  <c r="AB826" i="1"/>
  <c r="V827" i="1" l="1"/>
  <c r="AD826" i="1"/>
  <c r="U827" i="1"/>
  <c r="AC826" i="1"/>
  <c r="AB827" i="1"/>
  <c r="U828" i="1" l="1"/>
  <c r="AC827" i="1"/>
  <c r="V828" i="1"/>
  <c r="AD827" i="1"/>
  <c r="AB828" i="1"/>
  <c r="V829" i="1" l="1"/>
  <c r="AD828" i="1"/>
  <c r="U829" i="1"/>
  <c r="AC828" i="1"/>
  <c r="AB829" i="1"/>
  <c r="U830" i="1" l="1"/>
  <c r="AC829" i="1"/>
  <c r="AD829" i="1"/>
  <c r="V830" i="1"/>
  <c r="AB830" i="1"/>
  <c r="V831" i="1" l="1"/>
  <c r="AD830" i="1"/>
  <c r="AC830" i="1"/>
  <c r="U831" i="1"/>
  <c r="AB831" i="1"/>
  <c r="U832" i="1" l="1"/>
  <c r="AC831" i="1"/>
  <c r="V832" i="1"/>
  <c r="AD831" i="1"/>
  <c r="AB832" i="1"/>
  <c r="V833" i="1" l="1"/>
  <c r="AD832" i="1"/>
  <c r="AC832" i="1"/>
  <c r="U833" i="1"/>
  <c r="AB833" i="1"/>
  <c r="U834" i="1" l="1"/>
  <c r="AC833" i="1"/>
  <c r="AD833" i="1"/>
  <c r="V834" i="1"/>
  <c r="AB834" i="1"/>
  <c r="AD834" i="1" l="1"/>
  <c r="V835" i="1"/>
  <c r="U835" i="1"/>
  <c r="AC834" i="1"/>
  <c r="AB835" i="1"/>
  <c r="AD835" i="1" l="1"/>
  <c r="V836" i="1"/>
  <c r="U836" i="1"/>
  <c r="AC835" i="1"/>
  <c r="AB836" i="1"/>
  <c r="AD836" i="1" l="1"/>
  <c r="V837" i="1"/>
  <c r="AC836" i="1"/>
  <c r="U837" i="1"/>
  <c r="AB837" i="1"/>
  <c r="U838" i="1" l="1"/>
  <c r="AC837" i="1"/>
  <c r="AD837" i="1"/>
  <c r="V838" i="1"/>
  <c r="AB838" i="1"/>
  <c r="AD838" i="1" l="1"/>
  <c r="V839" i="1"/>
  <c r="U839" i="1"/>
  <c r="AC838" i="1"/>
  <c r="AB839" i="1"/>
  <c r="U840" i="1" l="1"/>
  <c r="AC839" i="1"/>
  <c r="V840" i="1"/>
  <c r="AD839" i="1"/>
  <c r="AB840" i="1"/>
  <c r="AD840" i="1" l="1"/>
  <c r="V841" i="1"/>
  <c r="U841" i="1"/>
  <c r="AC840" i="1"/>
  <c r="AB841" i="1"/>
  <c r="U842" i="1" l="1"/>
  <c r="AC841" i="1"/>
  <c r="AD841" i="1"/>
  <c r="V842" i="1"/>
  <c r="AB842" i="1"/>
  <c r="V843" i="1" l="1"/>
  <c r="AD842" i="1"/>
  <c r="AC842" i="1"/>
  <c r="U843" i="1"/>
  <c r="AB843" i="1"/>
  <c r="U844" i="1" l="1"/>
  <c r="AC843" i="1"/>
  <c r="AD843" i="1"/>
  <c r="V844" i="1"/>
  <c r="AB844" i="1"/>
  <c r="V845" i="1" l="1"/>
  <c r="AD844" i="1"/>
  <c r="AC844" i="1"/>
  <c r="U845" i="1"/>
  <c r="AB845" i="1"/>
  <c r="U846" i="1" l="1"/>
  <c r="AC845" i="1"/>
  <c r="AD845" i="1"/>
  <c r="V846" i="1"/>
  <c r="AB846" i="1"/>
  <c r="V847" i="1" l="1"/>
  <c r="AD846" i="1"/>
  <c r="AC846" i="1"/>
  <c r="U847" i="1"/>
  <c r="AB847" i="1"/>
  <c r="U848" i="1" l="1"/>
  <c r="AC847" i="1"/>
  <c r="AD847" i="1"/>
  <c r="V848" i="1"/>
  <c r="AB848" i="1"/>
  <c r="V849" i="1" l="1"/>
  <c r="AD848" i="1"/>
  <c r="U849" i="1"/>
  <c r="AC848" i="1"/>
  <c r="AB849" i="1"/>
  <c r="U850" i="1" l="1"/>
  <c r="AC849" i="1"/>
  <c r="V850" i="1"/>
  <c r="AD849" i="1"/>
  <c r="AB850" i="1"/>
  <c r="V851" i="1" l="1"/>
  <c r="AD850" i="1"/>
  <c r="U851" i="1"/>
  <c r="AC850" i="1"/>
  <c r="AB851" i="1"/>
  <c r="AC851" i="1" l="1"/>
  <c r="U852" i="1"/>
  <c r="V852" i="1"/>
  <c r="AD851" i="1"/>
  <c r="AB852" i="1"/>
  <c r="V853" i="1" l="1"/>
  <c r="AD852" i="1"/>
  <c r="AC852" i="1"/>
  <c r="U853" i="1"/>
  <c r="AB853" i="1"/>
  <c r="U854" i="1" l="1"/>
  <c r="AC853" i="1"/>
  <c r="V854" i="1"/>
  <c r="AD853" i="1"/>
  <c r="AB854" i="1"/>
  <c r="V855" i="1" l="1"/>
  <c r="AD854" i="1"/>
  <c r="U855" i="1"/>
  <c r="AC854" i="1"/>
  <c r="AB855" i="1"/>
  <c r="U856" i="1" l="1"/>
  <c r="AC855" i="1"/>
  <c r="AD855" i="1"/>
  <c r="V856" i="1"/>
  <c r="AB856" i="1"/>
  <c r="V857" i="1" l="1"/>
  <c r="AD856" i="1"/>
  <c r="AC856" i="1"/>
  <c r="U857" i="1"/>
  <c r="AB857" i="1"/>
  <c r="U858" i="1" l="1"/>
  <c r="AC857" i="1"/>
  <c r="V858" i="1"/>
  <c r="AD857" i="1"/>
  <c r="AB858" i="1"/>
  <c r="V859" i="1" l="1"/>
  <c r="AD858" i="1"/>
  <c r="AC858" i="1"/>
  <c r="U859" i="1"/>
  <c r="AB859" i="1"/>
  <c r="U860" i="1" l="1"/>
  <c r="AC859" i="1"/>
  <c r="V860" i="1"/>
  <c r="AD859" i="1"/>
  <c r="AB860" i="1"/>
  <c r="V861" i="1" l="1"/>
  <c r="AD860" i="1"/>
  <c r="AC860" i="1"/>
  <c r="U861" i="1"/>
  <c r="AB861" i="1"/>
  <c r="U862" i="1" l="1"/>
  <c r="AC861" i="1"/>
  <c r="V862" i="1"/>
  <c r="AD861" i="1"/>
  <c r="AB862" i="1"/>
  <c r="AD862" i="1" l="1"/>
  <c r="V863" i="1"/>
  <c r="AC862" i="1"/>
  <c r="U863" i="1"/>
  <c r="AB863" i="1"/>
  <c r="AD863" i="1" l="1"/>
  <c r="V864" i="1"/>
  <c r="U864" i="1"/>
  <c r="AC863" i="1"/>
  <c r="AB864" i="1"/>
  <c r="AC864" i="1" l="1"/>
  <c r="U865" i="1"/>
  <c r="AD864" i="1"/>
  <c r="V865" i="1"/>
  <c r="AB865" i="1"/>
  <c r="AD865" i="1" l="1"/>
  <c r="V866" i="1"/>
  <c r="U866" i="1"/>
  <c r="AC865" i="1"/>
  <c r="AB866" i="1"/>
  <c r="V867" i="1" l="1"/>
  <c r="AD866" i="1"/>
  <c r="AC866" i="1"/>
  <c r="U867" i="1"/>
  <c r="AB867" i="1"/>
  <c r="U868" i="1" l="1"/>
  <c r="AC867" i="1"/>
  <c r="AD867" i="1"/>
  <c r="V868" i="1"/>
  <c r="AB868" i="1"/>
  <c r="V869" i="1" l="1"/>
  <c r="AD868" i="1"/>
  <c r="AC868" i="1"/>
  <c r="U869" i="1"/>
  <c r="AB869" i="1"/>
  <c r="U870" i="1" l="1"/>
  <c r="AC869" i="1"/>
  <c r="V870" i="1"/>
  <c r="AD869" i="1"/>
  <c r="AB870" i="1"/>
  <c r="AD870" i="1" l="1"/>
  <c r="V871" i="1"/>
  <c r="AC870" i="1"/>
  <c r="U871" i="1"/>
  <c r="AB871" i="1"/>
  <c r="U872" i="1" l="1"/>
  <c r="AC871" i="1"/>
  <c r="AD871" i="1"/>
  <c r="V872" i="1"/>
  <c r="AB872" i="1"/>
  <c r="V873" i="1" l="1"/>
  <c r="AD872" i="1"/>
  <c r="AC872" i="1"/>
  <c r="U873" i="1"/>
  <c r="AB873" i="1"/>
  <c r="U874" i="1" l="1"/>
  <c r="AC873" i="1"/>
  <c r="AD873" i="1"/>
  <c r="V874" i="1"/>
  <c r="AB874" i="1"/>
  <c r="V875" i="1" l="1"/>
  <c r="AD874" i="1"/>
  <c r="AC874" i="1"/>
  <c r="U875" i="1"/>
  <c r="AB875" i="1"/>
  <c r="U876" i="1" l="1"/>
  <c r="AC875" i="1"/>
  <c r="AD875" i="1"/>
  <c r="V876" i="1"/>
  <c r="AB876" i="1"/>
  <c r="V877" i="1" l="1"/>
  <c r="AD876" i="1"/>
  <c r="U877" i="1"/>
  <c r="AC876" i="1"/>
  <c r="AB877" i="1"/>
  <c r="U878" i="1" l="1"/>
  <c r="AC877" i="1"/>
  <c r="V878" i="1"/>
  <c r="AD877" i="1"/>
  <c r="AB878" i="1"/>
  <c r="V879" i="1" l="1"/>
  <c r="AD878" i="1"/>
  <c r="AC878" i="1"/>
  <c r="U879" i="1"/>
  <c r="AB879" i="1"/>
  <c r="U880" i="1" l="1"/>
  <c r="AC879" i="1"/>
  <c r="V880" i="1"/>
  <c r="AD879" i="1"/>
  <c r="AB880" i="1"/>
  <c r="V881" i="1" l="1"/>
  <c r="AD880" i="1"/>
  <c r="AC880" i="1"/>
  <c r="U881" i="1"/>
  <c r="AB881" i="1"/>
  <c r="U882" i="1" l="1"/>
  <c r="AC881" i="1"/>
  <c r="AD881" i="1"/>
  <c r="V882" i="1"/>
  <c r="AB882" i="1"/>
  <c r="AD882" i="1" l="1"/>
  <c r="V883" i="1"/>
  <c r="AC882" i="1"/>
  <c r="U883" i="1"/>
  <c r="AB883" i="1"/>
  <c r="V884" i="1" l="1"/>
  <c r="AD883" i="1"/>
  <c r="U884" i="1"/>
  <c r="AC883" i="1"/>
  <c r="AB884" i="1"/>
  <c r="U885" i="1" l="1"/>
  <c r="AC884" i="1"/>
  <c r="V885" i="1"/>
  <c r="AD884" i="1"/>
  <c r="AB885" i="1"/>
  <c r="AD885" i="1" l="1"/>
  <c r="V886" i="1"/>
  <c r="AC885" i="1"/>
  <c r="U886" i="1"/>
  <c r="AB886" i="1"/>
  <c r="V887" i="1" l="1"/>
  <c r="AD886" i="1"/>
  <c r="U887" i="1"/>
  <c r="AC886" i="1"/>
  <c r="AB887" i="1"/>
  <c r="AC887" i="1" l="1"/>
  <c r="U888" i="1"/>
  <c r="AD887" i="1"/>
  <c r="V888" i="1"/>
  <c r="AB888" i="1"/>
  <c r="AD888" i="1" l="1"/>
  <c r="V889" i="1"/>
  <c r="U889" i="1"/>
  <c r="AC888" i="1"/>
  <c r="AB889" i="1"/>
  <c r="U890" i="1" l="1"/>
  <c r="AC889" i="1"/>
  <c r="V890" i="1"/>
  <c r="AD889" i="1"/>
  <c r="AB890" i="1"/>
  <c r="V891" i="1" l="1"/>
  <c r="AD890" i="1"/>
  <c r="U891" i="1"/>
  <c r="AC890" i="1"/>
  <c r="AB891" i="1"/>
  <c r="U892" i="1" l="1"/>
  <c r="AC891" i="1"/>
  <c r="AD891" i="1"/>
  <c r="V892" i="1"/>
  <c r="AB892" i="1"/>
  <c r="AD892" i="1" l="1"/>
  <c r="V893" i="1"/>
  <c r="AC892" i="1"/>
  <c r="U893" i="1"/>
  <c r="AB893" i="1"/>
  <c r="V894" i="1" l="1"/>
  <c r="AD893" i="1"/>
  <c r="U894" i="1"/>
  <c r="AC893" i="1"/>
  <c r="AB894" i="1"/>
  <c r="U895" i="1" l="1"/>
  <c r="AC894" i="1"/>
  <c r="AD894" i="1"/>
  <c r="V895" i="1"/>
  <c r="AB895" i="1"/>
  <c r="V896" i="1" l="1"/>
  <c r="AD895" i="1"/>
  <c r="U896" i="1"/>
  <c r="AC895" i="1"/>
  <c r="AB896" i="1"/>
  <c r="AC896" i="1" l="1"/>
  <c r="U897" i="1"/>
  <c r="AD896" i="1"/>
  <c r="V897" i="1"/>
  <c r="AB897" i="1"/>
  <c r="V898" i="1" l="1"/>
  <c r="AD897" i="1"/>
  <c r="AC897" i="1"/>
  <c r="U898" i="1"/>
  <c r="AB898" i="1"/>
  <c r="U899" i="1" l="1"/>
  <c r="AC898" i="1"/>
  <c r="AD898" i="1"/>
  <c r="V899" i="1"/>
  <c r="AB899" i="1"/>
  <c r="V900" i="1" l="1"/>
  <c r="AD899" i="1"/>
  <c r="AC899" i="1"/>
  <c r="U900" i="1"/>
  <c r="AB900" i="1"/>
  <c r="U901" i="1" l="1"/>
  <c r="AC900" i="1"/>
  <c r="AD900" i="1"/>
  <c r="V901" i="1"/>
  <c r="AB901" i="1"/>
  <c r="V902" i="1" l="1"/>
  <c r="AD901" i="1"/>
  <c r="U902" i="1"/>
  <c r="AC901" i="1"/>
  <c r="AB902" i="1"/>
  <c r="U903" i="1" l="1"/>
  <c r="AC902" i="1"/>
  <c r="AD902" i="1"/>
  <c r="V903" i="1"/>
  <c r="AB903" i="1"/>
  <c r="V904" i="1" l="1"/>
  <c r="AD903" i="1"/>
  <c r="AC903" i="1"/>
  <c r="U904" i="1"/>
  <c r="AB904" i="1"/>
  <c r="AC904" i="1" l="1"/>
  <c r="U905" i="1"/>
  <c r="V905" i="1"/>
  <c r="AD904" i="1"/>
  <c r="AB905" i="1"/>
  <c r="U906" i="1" l="1"/>
  <c r="AC905" i="1"/>
  <c r="V906" i="1"/>
  <c r="AD905" i="1"/>
  <c r="AB906" i="1"/>
  <c r="AD906" i="1" l="1"/>
  <c r="V907" i="1"/>
  <c r="U907" i="1"/>
  <c r="AC906" i="1"/>
  <c r="AB907" i="1"/>
  <c r="AC907" i="1" l="1"/>
  <c r="U908" i="1"/>
  <c r="V908" i="1"/>
  <c r="AD907" i="1"/>
  <c r="AB908" i="1"/>
  <c r="V909" i="1" l="1"/>
  <c r="AD908" i="1"/>
  <c r="U909" i="1"/>
  <c r="AC908" i="1"/>
  <c r="AB909" i="1"/>
  <c r="AC909" i="1" l="1"/>
  <c r="U910" i="1"/>
  <c r="AD909" i="1"/>
  <c r="V910" i="1"/>
  <c r="AB910" i="1"/>
  <c r="AD910" i="1" l="1"/>
  <c r="V911" i="1"/>
  <c r="U911" i="1"/>
  <c r="AC910" i="1"/>
  <c r="AB911" i="1"/>
  <c r="V912" i="1" l="1"/>
  <c r="AD911" i="1"/>
  <c r="U912" i="1"/>
  <c r="AC911" i="1"/>
  <c r="AB912" i="1"/>
  <c r="U913" i="1" l="1"/>
  <c r="AC912" i="1"/>
  <c r="AD912" i="1"/>
  <c r="V913" i="1"/>
  <c r="AB913" i="1"/>
  <c r="AD913" i="1" l="1"/>
  <c r="V914" i="1"/>
  <c r="AC913" i="1"/>
  <c r="U914" i="1"/>
  <c r="AB914" i="1"/>
  <c r="V915" i="1" l="1"/>
  <c r="AD914" i="1"/>
  <c r="U915" i="1"/>
  <c r="AC914" i="1"/>
  <c r="AB915" i="1"/>
  <c r="AC915" i="1" l="1"/>
  <c r="U916" i="1"/>
  <c r="AD915" i="1"/>
  <c r="V916" i="1"/>
  <c r="AB916" i="1"/>
  <c r="U917" i="1" l="1"/>
  <c r="AC916" i="1"/>
  <c r="V917" i="1"/>
  <c r="AD916" i="1"/>
  <c r="AB917" i="1"/>
  <c r="AD917" i="1" l="1"/>
  <c r="V918" i="1"/>
  <c r="U918" i="1"/>
  <c r="AC917" i="1"/>
  <c r="AB918" i="1"/>
  <c r="AD918" i="1" l="1"/>
  <c r="V919" i="1"/>
  <c r="U919" i="1"/>
  <c r="AC918" i="1"/>
  <c r="AB919" i="1"/>
  <c r="V920" i="1" l="1"/>
  <c r="AD919" i="1"/>
  <c r="U920" i="1"/>
  <c r="AC919" i="1"/>
  <c r="AB920" i="1"/>
  <c r="U921" i="1" l="1"/>
  <c r="AC920" i="1"/>
  <c r="V921" i="1"/>
  <c r="AD920" i="1"/>
  <c r="AB921" i="1"/>
  <c r="V922" i="1" l="1"/>
  <c r="AD921" i="1"/>
  <c r="U922" i="1"/>
  <c r="AC921" i="1"/>
  <c r="AB922" i="1"/>
  <c r="U923" i="1" l="1"/>
  <c r="AC922" i="1"/>
  <c r="V923" i="1"/>
  <c r="AD922" i="1"/>
  <c r="AB923" i="1"/>
  <c r="V924" i="1" l="1"/>
  <c r="AD923" i="1"/>
  <c r="U924" i="1"/>
  <c r="AC923" i="1"/>
  <c r="AB924" i="1"/>
  <c r="AC924" i="1" l="1"/>
  <c r="U925" i="1"/>
  <c r="V925" i="1"/>
  <c r="AD924" i="1"/>
  <c r="AB925" i="1"/>
  <c r="V926" i="1" l="1"/>
  <c r="AD925" i="1"/>
  <c r="AC925" i="1"/>
  <c r="U926" i="1"/>
  <c r="AB926" i="1"/>
  <c r="AC926" i="1" l="1"/>
  <c r="U927" i="1"/>
  <c r="AD926" i="1"/>
  <c r="V927" i="1"/>
  <c r="AB927" i="1"/>
  <c r="U928" i="1" l="1"/>
  <c r="AC927" i="1"/>
  <c r="AD927" i="1"/>
  <c r="V928" i="1"/>
  <c r="AB928" i="1"/>
  <c r="V929" i="1" l="1"/>
  <c r="AD928" i="1"/>
  <c r="U929" i="1"/>
  <c r="AC928" i="1"/>
  <c r="AB929" i="1"/>
  <c r="AC929" i="1" l="1"/>
  <c r="U930" i="1"/>
  <c r="V930" i="1"/>
  <c r="AD929" i="1"/>
  <c r="AB930" i="1"/>
  <c r="V931" i="1" l="1"/>
  <c r="AD930" i="1"/>
  <c r="U931" i="1"/>
  <c r="AC930" i="1"/>
  <c r="AB931" i="1"/>
  <c r="U932" i="1" l="1"/>
  <c r="AC931" i="1"/>
  <c r="V932" i="1"/>
  <c r="AD931" i="1"/>
  <c r="AB932" i="1"/>
  <c r="AD932" i="1" l="1"/>
  <c r="V933" i="1"/>
  <c r="U933" i="1"/>
  <c r="AC932" i="1"/>
  <c r="AB933" i="1"/>
  <c r="U934" i="1" l="1"/>
  <c r="AC933" i="1"/>
  <c r="V934" i="1"/>
  <c r="AD933" i="1"/>
  <c r="AB934" i="1"/>
  <c r="AD934" i="1" l="1"/>
  <c r="V935" i="1"/>
  <c r="U935" i="1"/>
  <c r="AC934" i="1"/>
  <c r="AB935" i="1"/>
  <c r="U936" i="1" l="1"/>
  <c r="AC935" i="1"/>
  <c r="AD935" i="1"/>
  <c r="V936" i="1"/>
  <c r="AB936" i="1"/>
  <c r="AD936" i="1" l="1"/>
  <c r="V937" i="1"/>
  <c r="U937" i="1"/>
  <c r="AC936" i="1"/>
  <c r="AB937" i="1"/>
  <c r="U938" i="1" l="1"/>
  <c r="AC937" i="1"/>
  <c r="AD937" i="1"/>
  <c r="V938" i="1"/>
  <c r="AB938" i="1"/>
  <c r="V939" i="1" l="1"/>
  <c r="AD938" i="1"/>
  <c r="U939" i="1"/>
  <c r="AC938" i="1"/>
  <c r="AB939" i="1"/>
  <c r="AC939" i="1" l="1"/>
  <c r="U940" i="1"/>
  <c r="V940" i="1"/>
  <c r="AD939" i="1"/>
  <c r="AB940" i="1"/>
  <c r="V941" i="1" l="1"/>
  <c r="AD940" i="1"/>
  <c r="AC940" i="1"/>
  <c r="U941" i="1"/>
  <c r="AB941" i="1"/>
  <c r="U942" i="1" l="1"/>
  <c r="AC941" i="1"/>
  <c r="V942" i="1"/>
  <c r="AD941" i="1"/>
  <c r="AB942" i="1"/>
  <c r="V943" i="1" l="1"/>
  <c r="AD942" i="1"/>
  <c r="U943" i="1"/>
  <c r="AC942" i="1"/>
  <c r="AB943" i="1"/>
  <c r="U944" i="1" l="1"/>
  <c r="AC943" i="1"/>
  <c r="V944" i="1"/>
  <c r="AD943" i="1"/>
  <c r="AB944" i="1"/>
  <c r="V945" i="1" l="1"/>
  <c r="AD944" i="1"/>
  <c r="U945" i="1"/>
  <c r="AC944" i="1"/>
  <c r="AB945" i="1"/>
  <c r="U946" i="1" l="1"/>
  <c r="AC945" i="1"/>
  <c r="V946" i="1"/>
  <c r="AD945" i="1"/>
  <c r="AB946" i="1"/>
  <c r="V947" i="1" l="1"/>
  <c r="AD946" i="1"/>
  <c r="AC946" i="1"/>
  <c r="U947" i="1"/>
  <c r="AB947" i="1"/>
  <c r="U948" i="1" l="1"/>
  <c r="AC947" i="1"/>
  <c r="V948" i="1"/>
  <c r="AD947" i="1"/>
  <c r="AB948" i="1"/>
  <c r="V949" i="1" l="1"/>
  <c r="AD948" i="1"/>
  <c r="U949" i="1"/>
  <c r="AC948" i="1"/>
  <c r="AB949" i="1"/>
  <c r="U950" i="1" l="1"/>
  <c r="AC949" i="1"/>
  <c r="AD949" i="1"/>
  <c r="V950" i="1"/>
  <c r="AB950" i="1"/>
  <c r="V951" i="1" l="1"/>
  <c r="AD950" i="1"/>
  <c r="AC950" i="1"/>
  <c r="U951" i="1"/>
  <c r="AB951" i="1"/>
  <c r="U952" i="1" l="1"/>
  <c r="AC951" i="1"/>
  <c r="V952" i="1"/>
  <c r="AD951" i="1"/>
  <c r="AB952" i="1"/>
  <c r="V953" i="1" l="1"/>
  <c r="AD952" i="1"/>
  <c r="U953" i="1"/>
  <c r="AC952" i="1"/>
  <c r="AB953" i="1"/>
  <c r="U954" i="1" l="1"/>
  <c r="AC953" i="1"/>
  <c r="V954" i="1"/>
  <c r="AD953" i="1"/>
  <c r="AB954" i="1"/>
  <c r="V955" i="1" l="1"/>
  <c r="AD954" i="1"/>
  <c r="AC954" i="1"/>
  <c r="U955" i="1"/>
  <c r="AB955" i="1"/>
  <c r="AC955" i="1" l="1"/>
  <c r="U956" i="1"/>
  <c r="V956" i="1"/>
  <c r="AD955" i="1"/>
  <c r="AB956" i="1"/>
  <c r="V957" i="1" l="1"/>
  <c r="AD956" i="1"/>
  <c r="AC956" i="1"/>
  <c r="U957" i="1"/>
  <c r="AB957" i="1"/>
  <c r="AC957" i="1" l="1"/>
  <c r="U958" i="1"/>
  <c r="V958" i="1"/>
  <c r="AD957" i="1"/>
  <c r="AB958" i="1"/>
  <c r="U959" i="1" l="1"/>
  <c r="AC958" i="1"/>
  <c r="AD958" i="1"/>
  <c r="V959" i="1"/>
  <c r="AB959" i="1"/>
  <c r="V960" i="1" l="1"/>
  <c r="AD959" i="1"/>
  <c r="U960" i="1"/>
  <c r="AC959" i="1"/>
  <c r="AB960" i="1"/>
  <c r="U961" i="1" l="1"/>
  <c r="AC960" i="1"/>
  <c r="V961" i="1"/>
  <c r="AD960" i="1"/>
  <c r="AB961" i="1"/>
  <c r="V962" i="1" l="1"/>
  <c r="AD961" i="1"/>
  <c r="AC961" i="1"/>
  <c r="U962" i="1"/>
  <c r="AB962" i="1"/>
  <c r="U963" i="1" l="1"/>
  <c r="AC962" i="1"/>
  <c r="AD962" i="1"/>
  <c r="V963" i="1"/>
  <c r="AB963" i="1"/>
  <c r="V964" i="1" l="1"/>
  <c r="AD963" i="1"/>
  <c r="AC963" i="1"/>
  <c r="U964" i="1"/>
  <c r="AB964" i="1"/>
  <c r="AC964" i="1" l="1"/>
  <c r="U965" i="1"/>
  <c r="V965" i="1"/>
  <c r="AD964" i="1"/>
  <c r="AB965" i="1"/>
  <c r="U966" i="1" l="1"/>
  <c r="AC965" i="1"/>
  <c r="AD965" i="1"/>
  <c r="V966" i="1"/>
  <c r="AB966" i="1"/>
  <c r="V967" i="1" l="1"/>
  <c r="AD966" i="1"/>
  <c r="U967" i="1"/>
  <c r="AC966" i="1"/>
  <c r="AB967" i="1"/>
  <c r="U968" i="1" l="1"/>
  <c r="AC967" i="1"/>
  <c r="V968" i="1"/>
  <c r="AD967" i="1"/>
  <c r="AB968" i="1"/>
  <c r="V969" i="1" l="1"/>
  <c r="AD968" i="1"/>
  <c r="U969" i="1"/>
  <c r="AC968" i="1"/>
  <c r="AB969" i="1"/>
  <c r="U970" i="1" l="1"/>
  <c r="AC969" i="1"/>
  <c r="AD969" i="1"/>
  <c r="V970" i="1"/>
  <c r="AB970" i="1"/>
  <c r="V971" i="1" l="1"/>
  <c r="AD970" i="1"/>
  <c r="AC970" i="1"/>
  <c r="U971" i="1"/>
  <c r="AB971" i="1"/>
  <c r="AC971" i="1" l="1"/>
  <c r="U972" i="1"/>
  <c r="V972" i="1"/>
  <c r="AD971" i="1"/>
  <c r="AB972" i="1"/>
  <c r="V973" i="1" l="1"/>
  <c r="AD972" i="1"/>
  <c r="U973" i="1"/>
  <c r="AC972" i="1"/>
  <c r="AB973" i="1"/>
  <c r="U974" i="1" l="1"/>
  <c r="AC973" i="1"/>
  <c r="V974" i="1"/>
  <c r="AD973" i="1"/>
  <c r="AB974" i="1"/>
  <c r="AD974" i="1" l="1"/>
  <c r="V975" i="1"/>
  <c r="AC974" i="1"/>
  <c r="U975" i="1"/>
  <c r="AB975" i="1"/>
  <c r="V976" i="1" l="1"/>
  <c r="AD975" i="1"/>
  <c r="U976" i="1"/>
  <c r="AC975" i="1"/>
  <c r="AB976" i="1"/>
  <c r="U977" i="1" l="1"/>
  <c r="AC976" i="1"/>
  <c r="AD976" i="1"/>
  <c r="V977" i="1"/>
  <c r="AB977" i="1"/>
  <c r="V978" i="1" l="1"/>
  <c r="AD977" i="1"/>
  <c r="U978" i="1"/>
  <c r="AC977" i="1"/>
  <c r="AB978" i="1"/>
  <c r="U979" i="1" l="1"/>
  <c r="AC978" i="1"/>
  <c r="V979" i="1"/>
  <c r="AD978" i="1"/>
  <c r="AB979" i="1"/>
  <c r="AD979" i="1" l="1"/>
  <c r="V980" i="1"/>
  <c r="U980" i="1"/>
  <c r="AC979" i="1"/>
  <c r="AB980" i="1"/>
  <c r="U981" i="1" l="1"/>
  <c r="AC980" i="1"/>
  <c r="AD980" i="1"/>
  <c r="V981" i="1"/>
  <c r="AB981" i="1"/>
  <c r="V982" i="1" l="1"/>
  <c r="AD981" i="1"/>
  <c r="U982" i="1"/>
  <c r="AC981" i="1"/>
  <c r="AB982" i="1"/>
  <c r="U983" i="1" l="1"/>
  <c r="AC982" i="1"/>
  <c r="AD982" i="1"/>
  <c r="V983" i="1"/>
  <c r="AB983" i="1"/>
  <c r="AD983" i="1" l="1"/>
  <c r="V984" i="1"/>
  <c r="AC983" i="1"/>
  <c r="U984" i="1"/>
  <c r="AB984" i="1"/>
  <c r="AD984" i="1" l="1"/>
  <c r="V985" i="1"/>
  <c r="U985" i="1"/>
  <c r="AC984" i="1"/>
  <c r="AB985" i="1"/>
  <c r="V986" i="1" l="1"/>
  <c r="AD985" i="1"/>
  <c r="U986" i="1"/>
  <c r="AC985" i="1"/>
  <c r="AB986" i="1"/>
  <c r="AC986" i="1" l="1"/>
  <c r="U987" i="1"/>
  <c r="V987" i="1"/>
  <c r="AD986" i="1"/>
  <c r="AB987" i="1"/>
  <c r="AD987" i="1" l="1"/>
  <c r="V988" i="1"/>
  <c r="U988" i="1"/>
  <c r="AC987" i="1"/>
  <c r="AB988" i="1"/>
  <c r="U989" i="1" l="1"/>
  <c r="AC988" i="1"/>
  <c r="V989" i="1"/>
  <c r="AD988" i="1"/>
  <c r="AB989" i="1"/>
  <c r="V990" i="1" l="1"/>
  <c r="AD989" i="1"/>
  <c r="U990" i="1"/>
  <c r="AC989" i="1"/>
  <c r="AB990" i="1"/>
  <c r="U991" i="1" l="1"/>
  <c r="AC990" i="1"/>
  <c r="V991" i="1"/>
  <c r="AD990" i="1"/>
  <c r="AB991" i="1"/>
  <c r="V992" i="1" l="1"/>
  <c r="AD991" i="1"/>
  <c r="U992" i="1"/>
  <c r="AC991" i="1"/>
  <c r="AB992" i="1"/>
  <c r="U993" i="1" l="1"/>
  <c r="AC992" i="1"/>
  <c r="V993" i="1"/>
  <c r="AD992" i="1"/>
  <c r="AB993" i="1"/>
  <c r="AD993" i="1" l="1"/>
  <c r="V994" i="1"/>
  <c r="AC993" i="1"/>
  <c r="U994" i="1"/>
  <c r="AB994" i="1"/>
  <c r="U995" i="1" l="1"/>
  <c r="AC994" i="1"/>
  <c r="V995" i="1"/>
  <c r="AD994" i="1"/>
  <c r="AB995" i="1"/>
  <c r="V996" i="1" l="1"/>
  <c r="AD995" i="1"/>
  <c r="AC995" i="1"/>
  <c r="U996" i="1"/>
  <c r="AB996" i="1"/>
  <c r="U997" i="1" l="1"/>
  <c r="AC996" i="1"/>
  <c r="V997" i="1"/>
  <c r="AD996" i="1"/>
  <c r="AB997" i="1"/>
  <c r="AD997" i="1" l="1"/>
  <c r="V998" i="1"/>
  <c r="AC997" i="1"/>
  <c r="U998" i="1"/>
  <c r="AB998" i="1"/>
  <c r="U999" i="1" l="1"/>
  <c r="AC998" i="1"/>
  <c r="V999" i="1"/>
  <c r="AD998" i="1"/>
  <c r="AB999" i="1"/>
  <c r="V1000" i="1" l="1"/>
  <c r="AD999" i="1"/>
  <c r="U1000" i="1"/>
  <c r="AC999" i="1"/>
  <c r="AB1000" i="1"/>
  <c r="AC1000" i="1" l="1"/>
  <c r="U1001" i="1"/>
  <c r="AD1000" i="1"/>
  <c r="V1001" i="1"/>
  <c r="AB1001" i="1"/>
  <c r="AC1001" i="1" l="1"/>
  <c r="U1002" i="1"/>
  <c r="V1002" i="1"/>
  <c r="AD1001" i="1"/>
  <c r="AB1002" i="1"/>
  <c r="U1003" i="1" l="1"/>
  <c r="AC1002" i="1"/>
  <c r="V1003" i="1"/>
  <c r="AD1002" i="1"/>
  <c r="AB1003" i="1"/>
  <c r="AD1003" i="1" l="1"/>
  <c r="V1004" i="1"/>
  <c r="AC1003" i="1"/>
  <c r="U1004" i="1"/>
  <c r="AB1004" i="1"/>
  <c r="V1005" i="1" l="1"/>
  <c r="AD1004" i="1"/>
  <c r="U1005" i="1"/>
  <c r="AC1004" i="1"/>
  <c r="AB1005" i="1"/>
  <c r="U1006" i="1" l="1"/>
  <c r="AC1005" i="1"/>
  <c r="V1006" i="1"/>
  <c r="AD1005" i="1"/>
  <c r="AB1006" i="1"/>
  <c r="AD1006" i="1" l="1"/>
  <c r="V1007" i="1"/>
  <c r="U1007" i="1"/>
  <c r="AC1006" i="1"/>
  <c r="AB1007" i="1"/>
  <c r="AC1007" i="1" l="1"/>
  <c r="U1008" i="1"/>
  <c r="V1008" i="1"/>
  <c r="AD1007" i="1"/>
  <c r="AB1008" i="1"/>
  <c r="V1009" i="1" l="1"/>
  <c r="AD1008" i="1"/>
  <c r="U1009" i="1"/>
  <c r="AC1008" i="1"/>
  <c r="AB1009" i="1"/>
  <c r="AC1009" i="1" l="1"/>
  <c r="U1010" i="1"/>
  <c r="V1010" i="1"/>
  <c r="AD1009" i="1"/>
  <c r="AB1010" i="1"/>
  <c r="V1011" i="1" l="1"/>
  <c r="AD1010" i="1"/>
  <c r="U1011" i="1"/>
  <c r="AC1010" i="1"/>
  <c r="AB1011" i="1"/>
  <c r="U1012" i="1" l="1"/>
  <c r="AC1011" i="1"/>
  <c r="V1012" i="1"/>
  <c r="AD1011" i="1"/>
  <c r="AB1012" i="1"/>
  <c r="V1013" i="1" l="1"/>
  <c r="AD1012" i="1"/>
  <c r="U1013" i="1"/>
  <c r="AC1012" i="1"/>
  <c r="AB1013" i="1"/>
  <c r="AC1013" i="1" l="1"/>
  <c r="U1014" i="1"/>
  <c r="V1014" i="1"/>
  <c r="AD1013" i="1"/>
  <c r="AB1014" i="1"/>
  <c r="AD1014" i="1" l="1"/>
  <c r="V1015" i="1"/>
  <c r="AC1014" i="1"/>
  <c r="U1015" i="1"/>
  <c r="AB1015" i="1"/>
  <c r="AD1015" i="1" l="1"/>
  <c r="V1016" i="1"/>
  <c r="U1016" i="1"/>
  <c r="AC1015" i="1"/>
  <c r="AB1016" i="1"/>
  <c r="AC1016" i="1" l="1"/>
  <c r="U1017" i="1"/>
  <c r="AD1016" i="1"/>
  <c r="V1017" i="1"/>
  <c r="AB1017" i="1"/>
  <c r="AC1017" i="1" l="1"/>
  <c r="U1018" i="1"/>
  <c r="AD1017" i="1"/>
  <c r="V1018" i="1"/>
  <c r="AB1018" i="1"/>
  <c r="AC1018" i="1" l="1"/>
  <c r="U1019" i="1"/>
  <c r="V1019" i="1"/>
  <c r="AD1018" i="1"/>
  <c r="AB1019" i="1"/>
  <c r="V1020" i="1" l="1"/>
  <c r="AD1019" i="1"/>
  <c r="AC1019" i="1"/>
  <c r="U1020" i="1"/>
  <c r="AB1020" i="1"/>
  <c r="U1021" i="1" l="1"/>
  <c r="AC1020" i="1"/>
  <c r="AD1020" i="1"/>
  <c r="V1021" i="1"/>
  <c r="AB1021" i="1"/>
  <c r="AD1021" i="1" l="1"/>
  <c r="V1022" i="1"/>
  <c r="U1022" i="1"/>
  <c r="AC1021" i="1"/>
  <c r="AB1022" i="1"/>
  <c r="U1023" i="1" l="1"/>
  <c r="AC1022" i="1"/>
  <c r="V1023" i="1"/>
  <c r="AD1022" i="1"/>
  <c r="AB1023" i="1"/>
  <c r="V1024" i="1" l="1"/>
  <c r="AD1023" i="1"/>
  <c r="AC1023" i="1"/>
  <c r="U1024" i="1"/>
  <c r="AB1024" i="1"/>
  <c r="U1025" i="1" l="1"/>
  <c r="AC1024" i="1"/>
  <c r="V1025" i="1"/>
  <c r="AD1024" i="1"/>
  <c r="AB1025" i="1"/>
  <c r="V1026" i="1" l="1"/>
  <c r="AD1025" i="1"/>
  <c r="U1026" i="1"/>
  <c r="AC1025" i="1"/>
  <c r="AB1026" i="1"/>
  <c r="U1027" i="1" l="1"/>
  <c r="AC1026" i="1"/>
  <c r="V1027" i="1"/>
  <c r="AD1026" i="1"/>
  <c r="AB1027" i="1"/>
  <c r="AD1027" i="1" l="1"/>
  <c r="V1028" i="1"/>
  <c r="AC1027" i="1"/>
  <c r="U1028" i="1"/>
  <c r="AB1028" i="1"/>
  <c r="V1029" i="1" l="1"/>
  <c r="AD1028" i="1"/>
  <c r="AC1028" i="1"/>
  <c r="U1029" i="1"/>
  <c r="AB1029" i="1"/>
  <c r="U1030" i="1" l="1"/>
  <c r="AC1029" i="1"/>
  <c r="AD1029" i="1"/>
  <c r="V1030" i="1"/>
  <c r="AB1030" i="1"/>
  <c r="V1031" i="1" l="1"/>
  <c r="AD1030" i="1"/>
  <c r="AC1030" i="1"/>
  <c r="U1031" i="1"/>
  <c r="AB1031" i="1"/>
  <c r="AC1031" i="1" l="1"/>
  <c r="U1032" i="1"/>
  <c r="AD1031" i="1"/>
  <c r="V1032" i="1"/>
  <c r="AB1032" i="1"/>
  <c r="V1033" i="1" l="1"/>
  <c r="AD1032" i="1"/>
  <c r="AC1032" i="1"/>
  <c r="U1033" i="1"/>
  <c r="AB1033" i="1"/>
  <c r="U1034" i="1" l="1"/>
  <c r="AC1033" i="1"/>
  <c r="V1034" i="1"/>
  <c r="AD1033" i="1"/>
  <c r="AB1034" i="1"/>
  <c r="AD1034" i="1" l="1"/>
  <c r="V1035" i="1"/>
  <c r="AC1034" i="1"/>
  <c r="U1035" i="1"/>
  <c r="AB1035" i="1"/>
  <c r="V1036" i="1" l="1"/>
  <c r="AD1035" i="1"/>
  <c r="U1036" i="1"/>
  <c r="AC1035" i="1"/>
  <c r="AB1036" i="1"/>
  <c r="U1037" i="1" l="1"/>
  <c r="AC1036" i="1"/>
  <c r="AD1036" i="1"/>
  <c r="V1037" i="1"/>
  <c r="AB1037" i="1"/>
  <c r="AD1037" i="1" l="1"/>
  <c r="V1038" i="1"/>
  <c r="AC1037" i="1"/>
  <c r="U1038" i="1"/>
  <c r="AB1038" i="1"/>
  <c r="AD1038" i="1" l="1"/>
  <c r="V1039" i="1"/>
  <c r="AC1038" i="1"/>
  <c r="U1039" i="1"/>
  <c r="AB1039" i="1"/>
  <c r="U1040" i="1" l="1"/>
  <c r="AC1039" i="1"/>
  <c r="V1040" i="1"/>
  <c r="AD1039" i="1"/>
  <c r="AB1040" i="1"/>
  <c r="V1041" i="1" l="1"/>
  <c r="AD1040" i="1"/>
  <c r="U1041" i="1"/>
  <c r="AC1040" i="1"/>
  <c r="AB1041" i="1"/>
  <c r="U1042" i="1" l="1"/>
  <c r="AC1041" i="1"/>
  <c r="V1042" i="1"/>
  <c r="AD1041" i="1"/>
  <c r="AB1042" i="1"/>
  <c r="V1043" i="1" l="1"/>
  <c r="AD1042" i="1"/>
  <c r="U1043" i="1"/>
  <c r="AC1042" i="1"/>
  <c r="AB1043" i="1"/>
  <c r="AC1043" i="1" l="1"/>
  <c r="U1044" i="1"/>
  <c r="AD1043" i="1"/>
  <c r="V1044" i="1"/>
  <c r="AB1044" i="1"/>
  <c r="AD1044" i="1" l="1"/>
  <c r="V1045" i="1"/>
  <c r="AC1044" i="1"/>
  <c r="U1045" i="1"/>
  <c r="AB1045" i="1"/>
  <c r="V1046" i="1" l="1"/>
  <c r="AD1045" i="1"/>
  <c r="AC1045" i="1"/>
  <c r="U1046" i="1"/>
  <c r="AB1046" i="1"/>
  <c r="U1047" i="1" l="1"/>
  <c r="AC1046" i="1"/>
  <c r="AD1046" i="1"/>
  <c r="V1047" i="1"/>
  <c r="AB1047" i="1"/>
  <c r="AD1047" i="1" l="1"/>
  <c r="V1048" i="1"/>
  <c r="AC1047" i="1"/>
  <c r="U1048" i="1"/>
  <c r="AB1048" i="1"/>
  <c r="AC1048" i="1" l="1"/>
  <c r="U1049" i="1"/>
  <c r="V1049" i="1"/>
  <c r="AD1048" i="1"/>
  <c r="AB1049" i="1"/>
  <c r="V1050" i="1" l="1"/>
  <c r="AD1049" i="1"/>
  <c r="U1050" i="1"/>
  <c r="AC1049" i="1"/>
  <c r="AB1050" i="1"/>
  <c r="U1051" i="1" l="1"/>
  <c r="AC1050" i="1"/>
  <c r="AD1050" i="1"/>
  <c r="V1051" i="1"/>
  <c r="AB1051" i="1"/>
  <c r="V1052" i="1" l="1"/>
  <c r="AD1051" i="1"/>
  <c r="U1052" i="1"/>
  <c r="AC1051" i="1"/>
  <c r="AB1052" i="1"/>
  <c r="AC1052" i="1" l="1"/>
  <c r="U1053" i="1"/>
  <c r="V1053" i="1"/>
  <c r="AD1052" i="1"/>
  <c r="AB1053" i="1"/>
  <c r="AC1053" i="1" l="1"/>
  <c r="U1054" i="1"/>
  <c r="AD1053" i="1"/>
  <c r="V1054" i="1"/>
  <c r="AB1054" i="1"/>
  <c r="AD1054" i="1" l="1"/>
  <c r="V1055" i="1"/>
  <c r="U1055" i="1"/>
  <c r="AC1054" i="1"/>
  <c r="AB1055" i="1"/>
  <c r="V1056" i="1" l="1"/>
  <c r="AD1055" i="1"/>
  <c r="AC1055" i="1"/>
  <c r="U1056" i="1"/>
  <c r="AB1056" i="1"/>
  <c r="U1057" i="1" l="1"/>
  <c r="AC1056" i="1"/>
  <c r="AD1056" i="1"/>
  <c r="V1057" i="1"/>
  <c r="AB1057" i="1"/>
  <c r="AD1057" i="1" l="1"/>
  <c r="V1058" i="1"/>
  <c r="AC1057" i="1"/>
  <c r="U1058" i="1"/>
  <c r="AB1058" i="1"/>
  <c r="AD1058" i="1" l="1"/>
  <c r="V1059" i="1"/>
  <c r="AC1058" i="1"/>
  <c r="U1059" i="1"/>
  <c r="AB1059" i="1"/>
  <c r="U1060" i="1" l="1"/>
  <c r="AC1059" i="1"/>
  <c r="V1060" i="1"/>
  <c r="AD1059" i="1"/>
  <c r="AB1060" i="1"/>
  <c r="AD1060" i="1" l="1"/>
  <c r="V1061" i="1"/>
  <c r="AC1060" i="1"/>
  <c r="U1061" i="1"/>
  <c r="AB1061" i="1"/>
  <c r="AD1061" i="1" l="1"/>
  <c r="V1062" i="1"/>
  <c r="AC1061" i="1"/>
  <c r="U1062" i="1"/>
  <c r="AB1062" i="1"/>
  <c r="AD1062" i="1" l="1"/>
  <c r="V1063" i="1"/>
  <c r="U1063" i="1"/>
  <c r="AC1062" i="1"/>
  <c r="AB1063" i="1"/>
  <c r="V1064" i="1" l="1"/>
  <c r="AD1063" i="1"/>
  <c r="AC1063" i="1"/>
  <c r="U1064" i="1"/>
  <c r="AB1064" i="1"/>
  <c r="U1065" i="1" l="1"/>
  <c r="AC1064" i="1"/>
  <c r="V1065" i="1"/>
  <c r="AD1064" i="1"/>
  <c r="AB1065" i="1"/>
  <c r="AD1065" i="1" l="1"/>
  <c r="V1066" i="1"/>
  <c r="AC1065" i="1"/>
  <c r="U1066" i="1"/>
  <c r="AB1066" i="1"/>
  <c r="AD1066" i="1" l="1"/>
  <c r="V1067" i="1"/>
  <c r="U1067" i="1"/>
  <c r="AC1066" i="1"/>
  <c r="AB1067" i="1"/>
  <c r="V1068" i="1" l="1"/>
  <c r="AD1067" i="1"/>
  <c r="AC1067" i="1"/>
  <c r="U1068" i="1"/>
  <c r="AB1068" i="1"/>
  <c r="U1069" i="1" l="1"/>
  <c r="AC1068" i="1"/>
  <c r="AD1068" i="1"/>
  <c r="V1069" i="1"/>
  <c r="AB1069" i="1"/>
  <c r="AD1069" i="1" l="1"/>
  <c r="V1070" i="1"/>
  <c r="U1070" i="1"/>
  <c r="AC1069" i="1"/>
  <c r="AB1070" i="1"/>
  <c r="AD1070" i="1" l="1"/>
  <c r="V1071" i="1"/>
  <c r="AC1070" i="1"/>
  <c r="U1071" i="1"/>
  <c r="AB1071" i="1"/>
  <c r="AD1071" i="1" l="1"/>
  <c r="V1072" i="1"/>
  <c r="U1072" i="1"/>
  <c r="AC1071" i="1"/>
  <c r="AB1072" i="1"/>
  <c r="AC1072" i="1" l="1"/>
  <c r="U1073" i="1"/>
  <c r="AD1072" i="1"/>
  <c r="V1073" i="1"/>
  <c r="AB1073" i="1"/>
  <c r="U1074" i="1" l="1"/>
  <c r="AC1073" i="1"/>
  <c r="AD1073" i="1"/>
  <c r="V1074" i="1"/>
  <c r="AB1074" i="1"/>
  <c r="AD1074" i="1" l="1"/>
  <c r="V1075" i="1"/>
  <c r="U1075" i="1"/>
  <c r="AC1074" i="1"/>
  <c r="AB1075" i="1"/>
  <c r="U1076" i="1" l="1"/>
  <c r="AC1075" i="1"/>
  <c r="V1076" i="1"/>
  <c r="AD1075" i="1"/>
  <c r="AB1076" i="1"/>
  <c r="V1077" i="1" l="1"/>
  <c r="AD1076" i="1"/>
  <c r="U1077" i="1"/>
  <c r="AC1076" i="1"/>
  <c r="AB1077" i="1"/>
  <c r="AC1077" i="1" l="1"/>
  <c r="U1078" i="1"/>
  <c r="V1078" i="1"/>
  <c r="AD1077" i="1"/>
  <c r="AB1078" i="1"/>
  <c r="AD1078" i="1" l="1"/>
  <c r="V1079" i="1"/>
  <c r="AC1078" i="1"/>
  <c r="U1079" i="1"/>
  <c r="AB1079" i="1"/>
  <c r="AD1079" i="1" l="1"/>
  <c r="V1080" i="1"/>
  <c r="AC1079" i="1"/>
  <c r="U1080" i="1"/>
  <c r="AB1080" i="1"/>
  <c r="V1081" i="1" l="1"/>
  <c r="AD1080" i="1"/>
  <c r="AC1080" i="1"/>
  <c r="U1081" i="1"/>
  <c r="AB1081" i="1"/>
  <c r="AC1081" i="1" l="1"/>
  <c r="U1082" i="1"/>
  <c r="V1082" i="1"/>
  <c r="AD1081" i="1"/>
  <c r="AB1082" i="1"/>
  <c r="U1083" i="1" l="1"/>
  <c r="AC1082" i="1"/>
  <c r="AD1082" i="1"/>
  <c r="V1083" i="1"/>
  <c r="AB1083" i="1"/>
  <c r="AD1083" i="1" l="1"/>
  <c r="V1084" i="1"/>
  <c r="U1084" i="1"/>
  <c r="AC1083" i="1"/>
  <c r="AB1084" i="1"/>
  <c r="AD1084" i="1" l="1"/>
  <c r="V1085" i="1"/>
  <c r="AC1084" i="1"/>
  <c r="U1085" i="1"/>
  <c r="AB1085" i="1"/>
  <c r="AD1085" i="1" l="1"/>
  <c r="V1086" i="1"/>
  <c r="AC1085" i="1"/>
  <c r="U1086" i="1"/>
  <c r="AB1086" i="1"/>
  <c r="V1087" i="1" l="1"/>
  <c r="AD1086" i="1"/>
  <c r="AC1086" i="1"/>
  <c r="U1087" i="1"/>
  <c r="AB1087" i="1"/>
  <c r="AC1087" i="1" l="1"/>
  <c r="U1088" i="1"/>
  <c r="V1088" i="1"/>
  <c r="AD1087" i="1"/>
  <c r="AB1088" i="1"/>
  <c r="U1089" i="1" l="1"/>
  <c r="AC1088" i="1"/>
  <c r="AD1088" i="1"/>
  <c r="V1089" i="1"/>
  <c r="AB1089" i="1"/>
  <c r="V1090" i="1" l="1"/>
  <c r="AD1089" i="1"/>
  <c r="AC1089" i="1"/>
  <c r="U1090" i="1"/>
  <c r="AB1090" i="1"/>
  <c r="U1091" i="1" l="1"/>
  <c r="AC1090" i="1"/>
  <c r="AD1090" i="1"/>
  <c r="V1091" i="1"/>
  <c r="AB1091" i="1"/>
  <c r="AD1091" i="1" l="1"/>
  <c r="V1092" i="1"/>
  <c r="AC1091" i="1"/>
  <c r="U1092" i="1"/>
  <c r="AB1092" i="1"/>
  <c r="V1093" i="1" l="1"/>
  <c r="AD1092" i="1"/>
  <c r="U1093" i="1"/>
  <c r="AC1092" i="1"/>
  <c r="AB1093" i="1"/>
  <c r="U1094" i="1" l="1"/>
  <c r="AC1093" i="1"/>
  <c r="AD1093" i="1"/>
  <c r="V1094" i="1"/>
  <c r="AB1094" i="1"/>
  <c r="AD1094" i="1" l="1"/>
  <c r="V1095" i="1"/>
  <c r="U1095" i="1"/>
  <c r="AC1094" i="1"/>
  <c r="AB1095" i="1"/>
  <c r="AD1095" i="1" l="1"/>
  <c r="V1096" i="1"/>
  <c r="U1096" i="1"/>
  <c r="AC1095" i="1"/>
  <c r="AB1096" i="1"/>
  <c r="AD1096" i="1" l="1"/>
  <c r="V1097" i="1"/>
  <c r="U1097" i="1"/>
  <c r="AC1096" i="1"/>
  <c r="AB1097" i="1"/>
  <c r="AC1097" i="1" l="1"/>
  <c r="U1098" i="1"/>
  <c r="AD1097" i="1"/>
  <c r="V1098" i="1"/>
  <c r="AB1098" i="1"/>
  <c r="AC1098" i="1" l="1"/>
  <c r="U1099" i="1"/>
  <c r="V1099" i="1"/>
  <c r="AD1098" i="1"/>
  <c r="AB1099" i="1"/>
  <c r="V1100" i="1" l="1"/>
  <c r="AD1099" i="1"/>
  <c r="U1100" i="1"/>
  <c r="AC1099" i="1"/>
  <c r="AB1100" i="1"/>
  <c r="U1101" i="1" l="1"/>
  <c r="AC1100" i="1"/>
  <c r="AD1100" i="1"/>
  <c r="V1101" i="1"/>
  <c r="AB1101" i="1"/>
  <c r="V1102" i="1" l="1"/>
  <c r="AD1101" i="1"/>
  <c r="U1102" i="1"/>
  <c r="AC1101" i="1"/>
  <c r="AB1102" i="1"/>
  <c r="AC1102" i="1" l="1"/>
  <c r="U1103" i="1"/>
  <c r="V1103" i="1"/>
  <c r="AD1102" i="1"/>
  <c r="AB1103" i="1"/>
  <c r="AD1103" i="1" l="1"/>
  <c r="V1104" i="1"/>
  <c r="U1104" i="1"/>
  <c r="AC1103" i="1"/>
  <c r="AB1104" i="1"/>
  <c r="U1105" i="1" l="1"/>
  <c r="AC1104" i="1"/>
  <c r="V1105" i="1"/>
  <c r="AD1104" i="1"/>
  <c r="AB1105" i="1"/>
  <c r="V1106" i="1" l="1"/>
  <c r="AD1105" i="1"/>
  <c r="U1106" i="1"/>
  <c r="AC1105" i="1"/>
  <c r="AB1106" i="1"/>
  <c r="AC1106" i="1" l="1"/>
  <c r="U1107" i="1"/>
  <c r="AD1106" i="1"/>
  <c r="V1107" i="1"/>
  <c r="AB1107" i="1"/>
  <c r="AC1107" i="1" l="1"/>
  <c r="U1108" i="1"/>
  <c r="AD1107" i="1"/>
  <c r="V1108" i="1"/>
  <c r="AB1108" i="1"/>
  <c r="AC1108" i="1" l="1"/>
  <c r="U1109" i="1"/>
  <c r="V1109" i="1"/>
  <c r="AD1108" i="1"/>
  <c r="AB1109" i="1"/>
  <c r="AD1109" i="1" l="1"/>
  <c r="V1110" i="1"/>
  <c r="U1110" i="1"/>
  <c r="AC1109" i="1"/>
  <c r="AB1110" i="1"/>
  <c r="U1111" i="1" l="1"/>
  <c r="AC1110" i="1"/>
  <c r="AD1110" i="1"/>
  <c r="V1111" i="1"/>
  <c r="AB1111" i="1"/>
  <c r="V1112" i="1" l="1"/>
  <c r="AD1111" i="1"/>
  <c r="U1112" i="1"/>
  <c r="AC1111" i="1"/>
  <c r="AB1112" i="1"/>
  <c r="AC1112" i="1" l="1"/>
  <c r="U1113" i="1"/>
  <c r="V1113" i="1"/>
  <c r="AD1112" i="1"/>
  <c r="AB1113" i="1"/>
  <c r="AD1113" i="1" l="1"/>
  <c r="V1114" i="1"/>
  <c r="U1114" i="1"/>
  <c r="AC1113" i="1"/>
  <c r="AB1114" i="1"/>
  <c r="U1115" i="1" l="1"/>
  <c r="AC1114" i="1"/>
  <c r="V1115" i="1"/>
  <c r="AD1114" i="1"/>
  <c r="AB1115" i="1"/>
  <c r="V1116" i="1" l="1"/>
  <c r="AD1115" i="1"/>
  <c r="AC1115" i="1"/>
  <c r="U1116" i="1"/>
  <c r="AB1116" i="1"/>
  <c r="U1117" i="1" l="1"/>
  <c r="AC1116" i="1"/>
  <c r="AD1116" i="1"/>
  <c r="V1117" i="1"/>
  <c r="AB1117" i="1"/>
  <c r="V1118" i="1" l="1"/>
  <c r="AD1117" i="1"/>
  <c r="AC1117" i="1"/>
  <c r="U1118" i="1"/>
  <c r="AB1118" i="1"/>
  <c r="AC1118" i="1" l="1"/>
  <c r="U1119" i="1"/>
  <c r="AD1118" i="1"/>
  <c r="V1119" i="1"/>
  <c r="AB1119" i="1"/>
  <c r="AC1119" i="1" l="1"/>
  <c r="U1120" i="1"/>
  <c r="V1120" i="1"/>
  <c r="AD1119" i="1"/>
  <c r="AB1120" i="1"/>
  <c r="AC1120" i="1" l="1"/>
  <c r="U1121" i="1"/>
  <c r="V1121" i="1"/>
  <c r="AD1120" i="1"/>
  <c r="AB1121" i="1"/>
  <c r="U1122" i="1" l="1"/>
  <c r="AC1121" i="1"/>
  <c r="AD1121" i="1"/>
  <c r="V1122" i="1"/>
  <c r="AB1122" i="1"/>
  <c r="AD1122" i="1" l="1"/>
  <c r="V1123" i="1"/>
  <c r="U1123" i="1"/>
  <c r="AC1122" i="1"/>
  <c r="AB1123" i="1"/>
  <c r="AD1123" i="1" l="1"/>
  <c r="V1124" i="1"/>
  <c r="AC1123" i="1"/>
  <c r="U1124" i="1"/>
  <c r="AB1124" i="1"/>
  <c r="V1125" i="1" l="1"/>
  <c r="AD1124" i="1"/>
  <c r="AC1124" i="1"/>
  <c r="U1125" i="1"/>
  <c r="AB1125" i="1"/>
  <c r="U1126" i="1" l="1"/>
  <c r="AC1125" i="1"/>
  <c r="AD1125" i="1"/>
  <c r="V1126" i="1"/>
  <c r="AB1126" i="1"/>
  <c r="AD1126" i="1" l="1"/>
  <c r="V1127" i="1"/>
  <c r="U1127" i="1"/>
  <c r="AC1126" i="1"/>
  <c r="AB1127" i="1"/>
  <c r="AD1127" i="1" l="1"/>
  <c r="V1128" i="1"/>
  <c r="AC1127" i="1"/>
  <c r="U1128" i="1"/>
  <c r="AB1128" i="1"/>
  <c r="AC1128" i="1" l="1"/>
  <c r="U1129" i="1"/>
  <c r="V1129" i="1"/>
  <c r="AD1128" i="1"/>
  <c r="AB1129" i="1"/>
  <c r="V1130" i="1" l="1"/>
  <c r="AD1129" i="1"/>
  <c r="AC1129" i="1"/>
  <c r="U1130" i="1"/>
  <c r="AB1130" i="1"/>
  <c r="U1131" i="1" l="1"/>
  <c r="AC1130" i="1"/>
  <c r="AD1130" i="1"/>
  <c r="V1131" i="1"/>
  <c r="AB1131" i="1"/>
  <c r="AD1131" i="1" l="1"/>
  <c r="V1132" i="1"/>
  <c r="AC1131" i="1"/>
  <c r="U1132" i="1"/>
  <c r="AB1132" i="1"/>
  <c r="AD1132" i="1" l="1"/>
  <c r="V1133" i="1"/>
  <c r="U1133" i="1"/>
  <c r="AC1132" i="1"/>
  <c r="AB1133" i="1"/>
  <c r="V1134" i="1" l="1"/>
  <c r="AD1133" i="1"/>
  <c r="AC1133" i="1"/>
  <c r="U1134" i="1"/>
  <c r="AB1134" i="1"/>
  <c r="U1135" i="1" l="1"/>
  <c r="AC1134" i="1"/>
  <c r="AD1134" i="1"/>
  <c r="V1135" i="1"/>
  <c r="AB1135" i="1"/>
  <c r="V1136" i="1" l="1"/>
  <c r="AD1135" i="1"/>
  <c r="AC1135" i="1"/>
  <c r="U1136" i="1"/>
  <c r="AB1136" i="1"/>
  <c r="AC1136" i="1" l="1"/>
  <c r="U1137" i="1"/>
  <c r="AD1136" i="1"/>
  <c r="V1137" i="1"/>
  <c r="AB1137" i="1"/>
  <c r="AD1137" i="1" l="1"/>
  <c r="V1138" i="1"/>
  <c r="U1138" i="1"/>
  <c r="AC1137" i="1"/>
  <c r="AB1138" i="1"/>
  <c r="AC1138" i="1" l="1"/>
  <c r="U1139" i="1"/>
  <c r="V1139" i="1"/>
  <c r="AD1138" i="1"/>
  <c r="AB1139" i="1"/>
  <c r="V1140" i="1" l="1"/>
  <c r="AD1139" i="1"/>
  <c r="AC1139" i="1"/>
  <c r="U1140" i="1"/>
  <c r="AB1140" i="1"/>
  <c r="U1141" i="1" l="1"/>
  <c r="AC1140" i="1"/>
  <c r="AD1140" i="1"/>
  <c r="V1141" i="1"/>
  <c r="AB1141" i="1"/>
  <c r="AD1141" i="1" l="1"/>
  <c r="V1142" i="1"/>
  <c r="U1142" i="1"/>
  <c r="AC1141" i="1"/>
  <c r="AB1142" i="1"/>
  <c r="AC1142" i="1" l="1"/>
  <c r="U1143" i="1"/>
  <c r="V1143" i="1"/>
  <c r="AD1142" i="1"/>
  <c r="AB1143" i="1"/>
  <c r="U1144" i="1" l="1"/>
  <c r="AC1143" i="1"/>
  <c r="AD1143" i="1"/>
  <c r="V1144" i="1"/>
  <c r="AB1144" i="1"/>
  <c r="AD1144" i="1" l="1"/>
  <c r="V1145" i="1"/>
  <c r="U1145" i="1"/>
  <c r="AC1144" i="1"/>
  <c r="AB1145" i="1"/>
  <c r="V1146" i="1" l="1"/>
  <c r="AD1145" i="1"/>
  <c r="U1146" i="1"/>
  <c r="AC1145" i="1"/>
  <c r="AB1146" i="1"/>
  <c r="AC1146" i="1" l="1"/>
  <c r="U1147" i="1"/>
  <c r="AD1146" i="1"/>
  <c r="V1147" i="1"/>
  <c r="AB1147" i="1"/>
  <c r="U1148" i="1" l="1"/>
  <c r="AC1147" i="1"/>
  <c r="AD1147" i="1"/>
  <c r="V1148" i="1"/>
  <c r="AB1148" i="1"/>
  <c r="AD1148" i="1" l="1"/>
  <c r="V1149" i="1"/>
  <c r="U1149" i="1"/>
  <c r="AC1148" i="1"/>
  <c r="AB1149" i="1"/>
  <c r="AC1149" i="1" l="1"/>
  <c r="U1150" i="1"/>
  <c r="AD1149" i="1"/>
  <c r="V1150" i="1"/>
  <c r="AB1150" i="1"/>
  <c r="U1151" i="1" l="1"/>
  <c r="AC1150" i="1"/>
  <c r="AD1150" i="1"/>
  <c r="V1151" i="1"/>
  <c r="AB1151" i="1"/>
  <c r="V1152" i="1" l="1"/>
  <c r="AD1151" i="1"/>
  <c r="AC1151" i="1"/>
  <c r="U1152" i="1"/>
  <c r="AB1152" i="1"/>
  <c r="U1153" i="1" l="1"/>
  <c r="AC1152" i="1"/>
  <c r="AD1152" i="1"/>
  <c r="V1153" i="1"/>
  <c r="AB1153" i="1"/>
  <c r="V1154" i="1" l="1"/>
  <c r="AD1153" i="1"/>
  <c r="AC1153" i="1"/>
  <c r="U1154" i="1"/>
  <c r="AB1154" i="1"/>
  <c r="U1155" i="1" l="1"/>
  <c r="AC1154" i="1"/>
  <c r="AD1154" i="1"/>
  <c r="V1155" i="1"/>
  <c r="AB1155" i="1"/>
  <c r="V1156" i="1" l="1"/>
  <c r="AD1155" i="1"/>
  <c r="AC1155" i="1"/>
  <c r="U1156" i="1"/>
  <c r="AB1156" i="1"/>
  <c r="AC1156" i="1" l="1"/>
  <c r="U1157" i="1"/>
  <c r="V1157" i="1"/>
  <c r="AD1156" i="1"/>
  <c r="AB1157" i="1"/>
  <c r="V1158" i="1" l="1"/>
  <c r="AD1157" i="1"/>
  <c r="AC1157" i="1"/>
  <c r="U1158" i="1"/>
  <c r="AB1158" i="1"/>
  <c r="U1159" i="1" l="1"/>
  <c r="AC1158" i="1"/>
  <c r="V1159" i="1"/>
  <c r="AD1158" i="1"/>
  <c r="AB1159" i="1"/>
  <c r="AD1159" i="1" l="1"/>
  <c r="V1160" i="1"/>
  <c r="U1160" i="1"/>
  <c r="AC1159" i="1"/>
  <c r="AB1160" i="1"/>
  <c r="V1161" i="1" l="1"/>
  <c r="AD1160" i="1"/>
  <c r="AC1160" i="1"/>
  <c r="U1161" i="1"/>
  <c r="AB1161" i="1"/>
  <c r="AC1161" i="1" l="1"/>
  <c r="U1162" i="1"/>
  <c r="AD1161" i="1"/>
  <c r="V1162" i="1"/>
  <c r="AB1162" i="1"/>
  <c r="AC1162" i="1" l="1"/>
  <c r="U1163" i="1"/>
  <c r="V1163" i="1"/>
  <c r="AD1162" i="1"/>
  <c r="AB1163" i="1"/>
  <c r="AD1163" i="1" l="1"/>
  <c r="V1164" i="1"/>
  <c r="U1164" i="1"/>
  <c r="AC1163" i="1"/>
  <c r="AB1164" i="1"/>
  <c r="AC1164" i="1" l="1"/>
  <c r="U1165" i="1"/>
  <c r="V1165" i="1"/>
  <c r="AD1164" i="1"/>
  <c r="AB1165" i="1"/>
  <c r="AC1165" i="1" l="1"/>
  <c r="U1166" i="1"/>
  <c r="AD1165" i="1"/>
  <c r="V1166" i="1"/>
  <c r="AB1166" i="1"/>
  <c r="AC1166" i="1" l="1"/>
  <c r="U1167" i="1"/>
  <c r="V1167" i="1"/>
  <c r="AD1166" i="1"/>
  <c r="AB1167" i="1"/>
  <c r="U1168" i="1" l="1"/>
  <c r="AC1167" i="1"/>
  <c r="AD1167" i="1"/>
  <c r="V1168" i="1"/>
  <c r="AB1168" i="1"/>
  <c r="V1169" i="1" l="1"/>
  <c r="AD1168" i="1"/>
  <c r="AC1168" i="1"/>
  <c r="U1169" i="1"/>
  <c r="AB1169" i="1"/>
  <c r="AC1169" i="1" l="1"/>
  <c r="U1170" i="1"/>
  <c r="V1170" i="1"/>
  <c r="AD1169" i="1"/>
  <c r="AB1170" i="1"/>
  <c r="U1171" i="1" l="1"/>
  <c r="AC1170" i="1"/>
  <c r="AD1170" i="1"/>
  <c r="V1171" i="1"/>
  <c r="AB1171" i="1"/>
  <c r="V1172" i="1" l="1"/>
  <c r="AD1171" i="1"/>
  <c r="AC1171" i="1"/>
  <c r="U1172" i="1"/>
  <c r="AB1172" i="1"/>
  <c r="U1173" i="1" l="1"/>
  <c r="AC1172" i="1"/>
  <c r="V1173" i="1"/>
  <c r="AD1172" i="1"/>
  <c r="AB1173" i="1"/>
  <c r="V1174" i="1" l="1"/>
  <c r="AD1173" i="1"/>
  <c r="U1174" i="1"/>
  <c r="AC1173" i="1"/>
  <c r="AB1174" i="1"/>
  <c r="AC1174" i="1" l="1"/>
  <c r="U1175" i="1"/>
  <c r="V1175" i="1"/>
  <c r="AD1174" i="1"/>
  <c r="AB1175" i="1"/>
  <c r="U1176" i="1" l="1"/>
  <c r="AC1175" i="1"/>
  <c r="AD1175" i="1"/>
  <c r="V1176" i="1"/>
  <c r="AB1176" i="1"/>
  <c r="AD1176" i="1" l="1"/>
  <c r="V1177" i="1"/>
  <c r="AC1176" i="1"/>
  <c r="U1177" i="1"/>
  <c r="AB1177" i="1"/>
  <c r="AD1177" i="1" l="1"/>
  <c r="V1178" i="1"/>
  <c r="U1178" i="1"/>
  <c r="AC1177" i="1"/>
  <c r="AB1178" i="1"/>
  <c r="AD1178" i="1" l="1"/>
  <c r="V1179" i="1"/>
  <c r="U1179" i="1"/>
  <c r="AC1178" i="1"/>
  <c r="AB1179" i="1"/>
  <c r="U1180" i="1" l="1"/>
  <c r="AC1179" i="1"/>
  <c r="AD1179" i="1"/>
  <c r="V1180" i="1"/>
  <c r="AB1180" i="1"/>
  <c r="AD1180" i="1" l="1"/>
  <c r="V1181" i="1"/>
  <c r="U1181" i="1"/>
  <c r="AC1180" i="1"/>
  <c r="AB1181" i="1"/>
  <c r="U1182" i="1" l="1"/>
  <c r="AC1181" i="1"/>
  <c r="AD1181" i="1"/>
  <c r="V1182" i="1"/>
  <c r="AB1182" i="1"/>
  <c r="V1183" i="1" l="1"/>
  <c r="AD1182" i="1"/>
  <c r="AC1182" i="1"/>
  <c r="U1183" i="1"/>
  <c r="AB1183" i="1"/>
  <c r="U1184" i="1" l="1"/>
  <c r="AC1183" i="1"/>
  <c r="AD1183" i="1"/>
  <c r="V1184" i="1"/>
  <c r="AB1184" i="1"/>
  <c r="V1185" i="1" l="1"/>
  <c r="AD1184" i="1"/>
  <c r="AC1184" i="1"/>
  <c r="U1185" i="1"/>
  <c r="AB1185" i="1"/>
  <c r="AC1185" i="1" l="1"/>
  <c r="U1186" i="1"/>
  <c r="V1186" i="1"/>
  <c r="AD1185" i="1"/>
  <c r="AB1186" i="1"/>
  <c r="V1187" i="1" l="1"/>
  <c r="AD1186" i="1"/>
  <c r="AC1186" i="1"/>
  <c r="U1187" i="1"/>
  <c r="AB1187" i="1"/>
  <c r="AC1187" i="1" l="1"/>
  <c r="U1188" i="1"/>
  <c r="V1188" i="1"/>
  <c r="AD1187" i="1"/>
  <c r="AB1188" i="1"/>
  <c r="AC1188" i="1" l="1"/>
  <c r="U1189" i="1"/>
  <c r="V1189" i="1"/>
  <c r="AD1188" i="1"/>
  <c r="AB1189" i="1"/>
  <c r="AD1189" i="1" l="1"/>
  <c r="V1190" i="1"/>
  <c r="AC1189" i="1"/>
  <c r="U1190" i="1"/>
  <c r="AB1190" i="1"/>
  <c r="AD1190" i="1" l="1"/>
  <c r="V1191" i="1"/>
  <c r="U1191" i="1"/>
  <c r="AC1190" i="1"/>
  <c r="AB1191" i="1"/>
  <c r="AC1191" i="1" l="1"/>
  <c r="U1192" i="1"/>
  <c r="V1192" i="1"/>
  <c r="AD1191" i="1"/>
  <c r="AB1192" i="1"/>
  <c r="V1193" i="1" l="1"/>
  <c r="AD1192" i="1"/>
  <c r="AC1192" i="1"/>
  <c r="U1193" i="1"/>
  <c r="AB1193" i="1"/>
  <c r="U1194" i="1" l="1"/>
  <c r="AC1193" i="1"/>
  <c r="AD1193" i="1"/>
  <c r="V1194" i="1"/>
  <c r="AB1194" i="1"/>
  <c r="V1195" i="1" l="1"/>
  <c r="AD1194" i="1"/>
  <c r="U1195" i="1"/>
  <c r="AC1194" i="1"/>
  <c r="AB1195" i="1"/>
  <c r="U1196" i="1" l="1"/>
  <c r="AC1195" i="1"/>
  <c r="V1196" i="1"/>
  <c r="AD1195" i="1"/>
  <c r="AB1196" i="1"/>
  <c r="V1197" i="1" l="1"/>
  <c r="AD1196" i="1"/>
  <c r="U1197" i="1"/>
  <c r="AC1196" i="1"/>
  <c r="AB1197" i="1"/>
  <c r="U1198" i="1" l="1"/>
  <c r="AC1197" i="1"/>
  <c r="AD1197" i="1"/>
  <c r="V1198" i="1"/>
  <c r="AB1198" i="1"/>
  <c r="AD1198" i="1" l="1"/>
  <c r="V1199" i="1"/>
  <c r="U1199" i="1"/>
  <c r="AC1198" i="1"/>
  <c r="AB1199" i="1"/>
  <c r="U1200" i="1" l="1"/>
  <c r="AC1199" i="1"/>
  <c r="V1200" i="1"/>
  <c r="AD1199" i="1"/>
  <c r="AB1200" i="1"/>
  <c r="V1201" i="1" l="1"/>
  <c r="AD1200" i="1"/>
  <c r="U1201" i="1"/>
  <c r="AC1200" i="1"/>
  <c r="AB1201" i="1"/>
  <c r="U1202" i="1" l="1"/>
  <c r="AC1201" i="1"/>
  <c r="AD1201" i="1"/>
  <c r="V1202" i="1"/>
  <c r="AB1202" i="1"/>
  <c r="V1203" i="1" l="1"/>
  <c r="AD1202" i="1"/>
  <c r="AC1202" i="1"/>
  <c r="U1203" i="1"/>
  <c r="AB1203" i="1"/>
  <c r="AC1203" i="1" l="1"/>
  <c r="U1204" i="1"/>
  <c r="V1204" i="1"/>
  <c r="AD1203" i="1"/>
  <c r="AB1204" i="1"/>
  <c r="V1205" i="1" l="1"/>
  <c r="AD1204" i="1"/>
  <c r="AC1204" i="1"/>
  <c r="U1205" i="1"/>
  <c r="AB1205" i="1"/>
  <c r="U1206" i="1" l="1"/>
  <c r="AC1205" i="1"/>
  <c r="AD1205" i="1"/>
  <c r="V1206" i="1"/>
  <c r="AB1206" i="1"/>
  <c r="AD1206" i="1" l="1"/>
  <c r="V1207" i="1"/>
  <c r="AC1206" i="1"/>
  <c r="U1207" i="1"/>
  <c r="AB1207" i="1"/>
  <c r="V1208" i="1" l="1"/>
  <c r="AD1207" i="1"/>
  <c r="U1208" i="1"/>
  <c r="AC1207" i="1"/>
  <c r="AB1208" i="1"/>
  <c r="U1209" i="1" l="1"/>
  <c r="AC1208" i="1"/>
  <c r="AD1208" i="1"/>
  <c r="V1209" i="1"/>
  <c r="AB1209" i="1"/>
  <c r="AD1209" i="1" l="1"/>
  <c r="V1210" i="1"/>
  <c r="U1210" i="1"/>
  <c r="AC1209" i="1"/>
  <c r="AB1210" i="1"/>
  <c r="U1211" i="1" l="1"/>
  <c r="AC1210" i="1"/>
  <c r="AD1210" i="1"/>
  <c r="V1211" i="1"/>
  <c r="AB1211" i="1"/>
  <c r="AD1211" i="1" l="1"/>
  <c r="V1212" i="1"/>
  <c r="AC1211" i="1"/>
  <c r="U1212" i="1"/>
  <c r="AB1212" i="1"/>
  <c r="V1213" i="1" l="1"/>
  <c r="AD1212" i="1"/>
  <c r="AC1212" i="1"/>
  <c r="U1213" i="1"/>
  <c r="AB1213" i="1"/>
  <c r="AC1213" i="1" l="1"/>
  <c r="U1214" i="1"/>
  <c r="V1214" i="1"/>
  <c r="AD1213" i="1"/>
  <c r="AB1214" i="1"/>
  <c r="U1215" i="1" l="1"/>
  <c r="AC1214" i="1"/>
  <c r="AD1214" i="1"/>
  <c r="V1215" i="1"/>
  <c r="AB1215" i="1"/>
  <c r="AD1215" i="1" l="1"/>
  <c r="V1216" i="1"/>
  <c r="AC1215" i="1"/>
  <c r="U1216" i="1"/>
  <c r="AB1216" i="1"/>
  <c r="U1217" i="1" l="1"/>
  <c r="AC1216" i="1"/>
  <c r="AD1216" i="1"/>
  <c r="V1217" i="1"/>
  <c r="AB1217" i="1"/>
  <c r="AD1217" i="1" l="1"/>
  <c r="V1218" i="1"/>
  <c r="U1218" i="1"/>
  <c r="AC1217" i="1"/>
  <c r="AB1218" i="1"/>
  <c r="AD1218" i="1" l="1"/>
  <c r="V1219" i="1"/>
  <c r="AC1218" i="1"/>
  <c r="U1219" i="1"/>
  <c r="AB1219" i="1"/>
  <c r="AD1219" i="1" l="1"/>
  <c r="V1220" i="1"/>
  <c r="U1220" i="1"/>
  <c r="AC1219" i="1"/>
  <c r="AB1220" i="1"/>
  <c r="V1221" i="1" l="1"/>
  <c r="AD1220" i="1"/>
  <c r="U1221" i="1"/>
  <c r="AC1220" i="1"/>
  <c r="AB1221" i="1"/>
  <c r="AC1221" i="1" l="1"/>
  <c r="U1222" i="1"/>
  <c r="AD1221" i="1"/>
  <c r="V1222" i="1"/>
  <c r="AB1222" i="1"/>
  <c r="AC1222" i="1" l="1"/>
  <c r="U1223" i="1"/>
  <c r="V1223" i="1"/>
  <c r="AD1222" i="1"/>
  <c r="AB1223" i="1"/>
  <c r="U1224" i="1" l="1"/>
  <c r="AC1223" i="1"/>
  <c r="V1224" i="1"/>
  <c r="AD1223" i="1"/>
  <c r="AB1224" i="1"/>
  <c r="AD1224" i="1" l="1"/>
  <c r="V1225" i="1"/>
  <c r="U1225" i="1"/>
  <c r="AC1224" i="1"/>
  <c r="AB1225" i="1"/>
  <c r="AD1225" i="1" l="1"/>
  <c r="V1226" i="1"/>
  <c r="U1226" i="1"/>
  <c r="AC1225" i="1"/>
  <c r="AB1226" i="1"/>
  <c r="AC1226" i="1" l="1"/>
  <c r="U1227" i="1"/>
  <c r="AD1226" i="1"/>
  <c r="V1227" i="1"/>
  <c r="AB1227" i="1"/>
  <c r="V1228" i="1" l="1"/>
  <c r="AD1227" i="1"/>
  <c r="U1228" i="1"/>
  <c r="AC1227" i="1"/>
  <c r="AB1228" i="1"/>
  <c r="AC1228" i="1" l="1"/>
  <c r="U1229" i="1"/>
  <c r="AD1228" i="1"/>
  <c r="V1229" i="1"/>
  <c r="AB1229" i="1"/>
  <c r="U1230" i="1" l="1"/>
  <c r="AC1229" i="1"/>
  <c r="AD1229" i="1"/>
  <c r="V1230" i="1"/>
  <c r="AB1230" i="1"/>
  <c r="AD1230" i="1" l="1"/>
  <c r="V1231" i="1"/>
  <c r="U1231" i="1"/>
  <c r="AC1230" i="1"/>
  <c r="AB1231" i="1"/>
  <c r="U1232" i="1" l="1"/>
  <c r="AC1231" i="1"/>
  <c r="AD1231" i="1"/>
  <c r="V1232" i="1"/>
  <c r="AB1232" i="1"/>
  <c r="V1233" i="1" l="1"/>
  <c r="AD1232" i="1"/>
  <c r="U1233" i="1"/>
  <c r="AC1232" i="1"/>
  <c r="AB1233" i="1"/>
  <c r="U1234" i="1" l="1"/>
  <c r="AC1233" i="1"/>
  <c r="V1234" i="1"/>
  <c r="AD1233" i="1"/>
  <c r="AB1234" i="1"/>
  <c r="V1235" i="1" l="1"/>
  <c r="AD1234" i="1"/>
  <c r="U1235" i="1"/>
  <c r="AC1234" i="1"/>
  <c r="AB1235" i="1"/>
  <c r="AC1235" i="1" l="1"/>
  <c r="U1236" i="1"/>
  <c r="V1236" i="1"/>
  <c r="AD1235" i="1"/>
  <c r="AB1236" i="1"/>
  <c r="V1237" i="1" l="1"/>
  <c r="AD1236" i="1"/>
  <c r="U1237" i="1"/>
  <c r="AC1236" i="1"/>
  <c r="AB1237" i="1"/>
  <c r="U1238" i="1" l="1"/>
  <c r="AC1237" i="1"/>
  <c r="AD1237" i="1"/>
  <c r="V1238" i="1"/>
  <c r="AB1238" i="1"/>
  <c r="V1239" i="1" l="1"/>
  <c r="AD1238" i="1"/>
  <c r="U1239" i="1"/>
  <c r="AC1238" i="1"/>
  <c r="AB1239" i="1"/>
  <c r="U1240" i="1" l="1"/>
  <c r="AC1239" i="1"/>
  <c r="V1240" i="1"/>
  <c r="AD1239" i="1"/>
  <c r="AB1240" i="1"/>
  <c r="V1241" i="1" l="1"/>
  <c r="AD1240" i="1"/>
  <c r="U1241" i="1"/>
  <c r="AC1240" i="1"/>
  <c r="AB1241" i="1"/>
  <c r="U1242" i="1" l="1"/>
  <c r="AC1241" i="1"/>
  <c r="V1242" i="1"/>
  <c r="AD1241" i="1"/>
  <c r="AB1242" i="1"/>
  <c r="V1243" i="1" l="1"/>
  <c r="AD1242" i="1"/>
  <c r="AC1242" i="1"/>
  <c r="U1243" i="1"/>
  <c r="AB1243" i="1"/>
  <c r="U1244" i="1" l="1"/>
  <c r="AC1243" i="1"/>
  <c r="AD1243" i="1"/>
  <c r="V1244" i="1"/>
  <c r="AB1244" i="1"/>
  <c r="V1245" i="1" l="1"/>
  <c r="AD1244" i="1"/>
  <c r="AC1244" i="1"/>
  <c r="U1245" i="1"/>
  <c r="AB1245" i="1"/>
  <c r="U1246" i="1" l="1"/>
  <c r="AC1245" i="1"/>
  <c r="V1246" i="1"/>
  <c r="AD1245" i="1"/>
  <c r="AB1246" i="1"/>
  <c r="V1247" i="1" l="1"/>
  <c r="AD1246" i="1"/>
  <c r="U1247" i="1"/>
  <c r="AC1246" i="1"/>
  <c r="AB1247" i="1"/>
  <c r="U1248" i="1" l="1"/>
  <c r="AC1247" i="1"/>
  <c r="V1248" i="1"/>
  <c r="AD1247" i="1"/>
  <c r="AB1248" i="1"/>
  <c r="V1249" i="1" l="1"/>
  <c r="AD1248" i="1"/>
  <c r="AC1248" i="1"/>
  <c r="U1249" i="1"/>
  <c r="AB1249" i="1"/>
  <c r="U1250" i="1" l="1"/>
  <c r="AC1249" i="1"/>
  <c r="AD1249" i="1"/>
  <c r="V1250" i="1"/>
  <c r="AB1250" i="1"/>
  <c r="V1251" i="1" l="1"/>
  <c r="AD1250" i="1"/>
  <c r="AC1250" i="1"/>
  <c r="U1251" i="1"/>
  <c r="AB1251" i="1"/>
  <c r="U1252" i="1" l="1"/>
  <c r="AC1251" i="1"/>
  <c r="V1252" i="1"/>
  <c r="AD1251" i="1"/>
  <c r="AB1252" i="1"/>
  <c r="V1253" i="1" l="1"/>
  <c r="AD1252" i="1"/>
  <c r="U1253" i="1"/>
  <c r="AC1252" i="1"/>
  <c r="AB1253" i="1"/>
  <c r="U1254" i="1" l="1"/>
  <c r="AC1253" i="1"/>
  <c r="AD1253" i="1"/>
  <c r="V1254" i="1"/>
  <c r="AB1254" i="1"/>
  <c r="V1255" i="1" l="1"/>
  <c r="AD1254" i="1"/>
  <c r="U1255" i="1"/>
  <c r="AC1254" i="1"/>
  <c r="AB1255" i="1"/>
  <c r="U1256" i="1" l="1"/>
  <c r="AC1255" i="1"/>
  <c r="V1256" i="1"/>
  <c r="AD1255" i="1"/>
  <c r="AB1256" i="1"/>
  <c r="V1257" i="1" l="1"/>
  <c r="AD1256" i="1"/>
  <c r="AC1256" i="1"/>
  <c r="U1257" i="1"/>
  <c r="AB1257" i="1"/>
  <c r="AC1257" i="1" l="1"/>
  <c r="U1258" i="1"/>
  <c r="V1258" i="1"/>
  <c r="AD1257" i="1"/>
  <c r="AB1258" i="1"/>
  <c r="V1259" i="1" l="1"/>
  <c r="AD1258" i="1"/>
  <c r="U1259" i="1"/>
  <c r="AC1258" i="1"/>
  <c r="AB1259" i="1"/>
  <c r="U1260" i="1" l="1"/>
  <c r="AC1259" i="1"/>
  <c r="V1260" i="1"/>
  <c r="AD1259" i="1"/>
  <c r="AB1260" i="1"/>
  <c r="V1261" i="1" l="1"/>
  <c r="AD1260" i="1"/>
  <c r="AC1260" i="1"/>
  <c r="U1261" i="1"/>
  <c r="AB1261" i="1"/>
  <c r="U1262" i="1" l="1"/>
  <c r="AC1261" i="1"/>
  <c r="AD1261" i="1"/>
  <c r="V1262" i="1"/>
  <c r="AB1262" i="1"/>
  <c r="V1263" i="1" l="1"/>
  <c r="AD1262" i="1"/>
  <c r="U1263" i="1"/>
  <c r="AC1262" i="1"/>
  <c r="AB1263" i="1"/>
  <c r="U1264" i="1" l="1"/>
  <c r="AC1263" i="1"/>
  <c r="AD1263" i="1"/>
  <c r="V1264" i="1"/>
  <c r="AB1264" i="1"/>
  <c r="V1265" i="1" l="1"/>
  <c r="AD1264" i="1"/>
  <c r="AC1264" i="1"/>
  <c r="U1265" i="1"/>
  <c r="AB1265" i="1"/>
  <c r="U1266" i="1" l="1"/>
  <c r="AC1265" i="1"/>
  <c r="AD1265" i="1"/>
  <c r="V1266" i="1"/>
  <c r="AB1266" i="1"/>
  <c r="V1267" i="1" l="1"/>
  <c r="AD1266" i="1"/>
  <c r="AC1266" i="1"/>
  <c r="U1267" i="1"/>
  <c r="AB1267" i="1"/>
  <c r="U1268" i="1" l="1"/>
  <c r="AC1267" i="1"/>
  <c r="AD1267" i="1"/>
  <c r="V1268" i="1"/>
  <c r="AB1268" i="1"/>
  <c r="V1269" i="1" l="1"/>
  <c r="AD1268" i="1"/>
  <c r="AC1268" i="1"/>
  <c r="U1269" i="1"/>
  <c r="AB1269" i="1"/>
  <c r="U1270" i="1" l="1"/>
  <c r="AC1269" i="1"/>
  <c r="V1270" i="1"/>
  <c r="AD1269" i="1"/>
  <c r="AB1270" i="1"/>
  <c r="V1271" i="1" l="1"/>
  <c r="AD1270" i="1"/>
  <c r="U1271" i="1"/>
  <c r="AC1270" i="1"/>
  <c r="AB1271" i="1"/>
  <c r="U1272" i="1" l="1"/>
  <c r="AC1271" i="1"/>
  <c r="V1272" i="1"/>
  <c r="AD1271" i="1"/>
  <c r="AB1272" i="1"/>
  <c r="V1273" i="1" l="1"/>
  <c r="AD1272" i="1"/>
  <c r="AC1272" i="1"/>
  <c r="U1273" i="1"/>
  <c r="AB1273" i="1"/>
  <c r="U1274" i="1" l="1"/>
  <c r="AC1273" i="1"/>
  <c r="AD1273" i="1"/>
  <c r="V1274" i="1"/>
  <c r="AB1274" i="1"/>
  <c r="AD1274" i="1" l="1"/>
  <c r="V1275" i="1"/>
  <c r="U1275" i="1"/>
  <c r="AC1274" i="1"/>
  <c r="AB1275" i="1"/>
  <c r="V1276" i="1" l="1"/>
  <c r="AD1275" i="1"/>
  <c r="AC1275" i="1"/>
  <c r="U1276" i="1"/>
  <c r="AB1276" i="1"/>
  <c r="U1277" i="1" l="1"/>
  <c r="AC1276" i="1"/>
  <c r="AD1276" i="1"/>
  <c r="V1277" i="1"/>
  <c r="AB1277" i="1"/>
  <c r="V1278" i="1" l="1"/>
  <c r="AD1277" i="1"/>
  <c r="U1278" i="1"/>
  <c r="AC1277" i="1"/>
  <c r="AB1278" i="1"/>
  <c r="U1279" i="1" l="1"/>
  <c r="AC1278" i="1"/>
  <c r="V1279" i="1"/>
  <c r="AD1278" i="1"/>
  <c r="AB1279" i="1"/>
  <c r="V1280" i="1" l="1"/>
  <c r="AD1279" i="1"/>
  <c r="U1280" i="1"/>
  <c r="AC1279" i="1"/>
  <c r="AB1280" i="1"/>
  <c r="U1281" i="1" l="1"/>
  <c r="AC1280" i="1"/>
  <c r="AD1280" i="1"/>
  <c r="V1281" i="1"/>
  <c r="AB1281" i="1"/>
  <c r="V1282" i="1" l="1"/>
  <c r="AD1281" i="1"/>
  <c r="U1282" i="1"/>
  <c r="AC1281" i="1"/>
  <c r="AB1282" i="1"/>
  <c r="U1283" i="1" l="1"/>
  <c r="AC1282" i="1"/>
  <c r="V1283" i="1"/>
  <c r="AD1282" i="1"/>
  <c r="AB1283" i="1"/>
  <c r="V1284" i="1" l="1"/>
  <c r="AD1283" i="1"/>
  <c r="U1284" i="1"/>
  <c r="AC1283" i="1"/>
  <c r="AB1284" i="1"/>
  <c r="AC1284" i="1" l="1"/>
  <c r="U1285" i="1"/>
  <c r="V1285" i="1"/>
  <c r="AD1284" i="1"/>
  <c r="AB1285" i="1"/>
  <c r="AC1285" i="1" l="1"/>
  <c r="U1286" i="1"/>
  <c r="V1286" i="1"/>
  <c r="AD1285" i="1"/>
  <c r="AB1286" i="1"/>
  <c r="U1287" i="1" l="1"/>
  <c r="AC1286" i="1"/>
  <c r="AD1286" i="1"/>
  <c r="V1287" i="1"/>
  <c r="AB1287" i="1"/>
  <c r="AD1287" i="1" l="1"/>
  <c r="V1288" i="1"/>
  <c r="AC1287" i="1"/>
  <c r="U1288" i="1"/>
  <c r="AB1288" i="1"/>
  <c r="AD1288" i="1" l="1"/>
  <c r="V1289" i="1"/>
  <c r="AC1288" i="1"/>
  <c r="U1289" i="1"/>
  <c r="AB1289" i="1"/>
  <c r="U1290" i="1" l="1"/>
  <c r="AC1289" i="1"/>
  <c r="V1290" i="1"/>
  <c r="AD1289" i="1"/>
  <c r="AB1290" i="1"/>
  <c r="AD1290" i="1" l="1"/>
  <c r="V1291" i="1"/>
  <c r="U1291" i="1"/>
  <c r="AC1290" i="1"/>
  <c r="AB1291" i="1"/>
  <c r="V1292" i="1" l="1"/>
  <c r="AD1291" i="1"/>
  <c r="AC1291" i="1"/>
  <c r="U1292" i="1"/>
  <c r="AB1292" i="1"/>
  <c r="AC1292" i="1" l="1"/>
  <c r="U1293" i="1"/>
  <c r="AD1292" i="1"/>
  <c r="V1293" i="1"/>
  <c r="AB1293" i="1"/>
  <c r="AC1293" i="1" l="1"/>
  <c r="U1294" i="1"/>
  <c r="V1294" i="1"/>
  <c r="AD1293" i="1"/>
  <c r="AB1294" i="1"/>
  <c r="U1295" i="1" l="1"/>
  <c r="AC1294" i="1"/>
  <c r="V1295" i="1"/>
  <c r="AD1294" i="1"/>
  <c r="AB1295" i="1"/>
  <c r="AD1295" i="1" l="1"/>
  <c r="V1296" i="1"/>
  <c r="AC1295" i="1"/>
  <c r="U1296" i="1"/>
  <c r="AB1296" i="1"/>
  <c r="AC1296" i="1" l="1"/>
  <c r="U1297" i="1"/>
  <c r="AD1296" i="1"/>
  <c r="V1297" i="1"/>
  <c r="AB1297" i="1"/>
  <c r="AC1297" i="1" l="1"/>
  <c r="U1298" i="1"/>
  <c r="V1298" i="1"/>
  <c r="AD1297" i="1"/>
  <c r="AB1298" i="1"/>
  <c r="U1299" i="1" l="1"/>
  <c r="AC1298" i="1"/>
  <c r="AD1298" i="1"/>
  <c r="V1299" i="1"/>
  <c r="AB1299" i="1"/>
  <c r="V1300" i="1" l="1"/>
  <c r="AD1299" i="1"/>
  <c r="U1300" i="1"/>
  <c r="AC1299" i="1"/>
  <c r="AB1300" i="1"/>
  <c r="AC1300" i="1" l="1"/>
  <c r="U1301" i="1"/>
  <c r="AD1300" i="1"/>
  <c r="V1301" i="1"/>
  <c r="AB1301" i="1"/>
  <c r="V1302" i="1" l="1"/>
  <c r="AD1301" i="1"/>
  <c r="U1302" i="1"/>
  <c r="AC1301" i="1"/>
  <c r="AB1302" i="1"/>
  <c r="AC1302" i="1" l="1"/>
  <c r="U1303" i="1"/>
  <c r="V1303" i="1"/>
  <c r="AD1302" i="1"/>
  <c r="AB1303" i="1"/>
  <c r="AC1303" i="1" l="1"/>
  <c r="U1304" i="1"/>
  <c r="AD1303" i="1"/>
  <c r="V1304" i="1"/>
  <c r="AB1304" i="1"/>
  <c r="U1305" i="1" l="1"/>
  <c r="AC1304" i="1"/>
  <c r="V1305" i="1"/>
  <c r="AD1304" i="1"/>
  <c r="AB1305" i="1"/>
  <c r="V1306" i="1" l="1"/>
  <c r="AD1305" i="1"/>
  <c r="AC1305" i="1"/>
  <c r="U1306" i="1"/>
  <c r="AB1306" i="1"/>
  <c r="U1307" i="1" l="1"/>
  <c r="AC1306" i="1"/>
  <c r="AD1306" i="1"/>
  <c r="V1307" i="1"/>
  <c r="AB1307" i="1"/>
  <c r="V1308" i="1" l="1"/>
  <c r="AD1307" i="1"/>
  <c r="AC1307" i="1"/>
  <c r="U1308" i="1"/>
  <c r="AB1308" i="1"/>
  <c r="U1309" i="1" l="1"/>
  <c r="AC1308" i="1"/>
  <c r="AD1308" i="1"/>
  <c r="V1309" i="1"/>
  <c r="AB1309" i="1"/>
  <c r="V1310" i="1" l="1"/>
  <c r="AD1309" i="1"/>
  <c r="AC1309" i="1"/>
  <c r="U1310" i="1"/>
  <c r="AB1310" i="1"/>
  <c r="AC1310" i="1" l="1"/>
  <c r="U1311" i="1"/>
  <c r="V1311" i="1"/>
  <c r="AD1310" i="1"/>
  <c r="AB1311" i="1"/>
  <c r="U1312" i="1" l="1"/>
  <c r="AC1311" i="1"/>
  <c r="V1312" i="1"/>
  <c r="AD1311" i="1"/>
  <c r="AB1312" i="1"/>
  <c r="AD1312" i="1" l="1"/>
  <c r="V1313" i="1"/>
  <c r="AC1312" i="1"/>
  <c r="U1313" i="1"/>
  <c r="AB1313" i="1"/>
  <c r="U1314" i="1" l="1"/>
  <c r="AC1313" i="1"/>
  <c r="V1314" i="1"/>
  <c r="AD1313" i="1"/>
  <c r="AB1314" i="1"/>
  <c r="V1315" i="1" l="1"/>
  <c r="AD1314" i="1"/>
  <c r="U1315" i="1"/>
  <c r="AC1314" i="1"/>
  <c r="AB1315" i="1"/>
  <c r="U1316" i="1" l="1"/>
  <c r="AC1315" i="1"/>
  <c r="V1316" i="1"/>
  <c r="AD1315" i="1"/>
  <c r="AB1316" i="1"/>
  <c r="V1317" i="1" l="1"/>
  <c r="AD1316" i="1"/>
  <c r="U1317" i="1"/>
  <c r="AC1316" i="1"/>
  <c r="AB1317" i="1"/>
  <c r="U1318" i="1" l="1"/>
  <c r="AC1317" i="1"/>
  <c r="V1318" i="1"/>
  <c r="AD1317" i="1"/>
  <c r="AB1318" i="1"/>
  <c r="V1319" i="1" l="1"/>
  <c r="AD1318" i="1"/>
  <c r="U1319" i="1"/>
  <c r="AC1318" i="1"/>
  <c r="AB1319" i="1"/>
  <c r="AC1319" i="1" l="1"/>
  <c r="U1320" i="1"/>
  <c r="AD1319" i="1"/>
  <c r="V1320" i="1"/>
  <c r="AB1320" i="1"/>
  <c r="AD1320" i="1" l="1"/>
  <c r="V1321" i="1"/>
  <c r="AC1320" i="1"/>
  <c r="U1321" i="1"/>
  <c r="AB1321" i="1"/>
  <c r="AC1321" i="1" l="1"/>
  <c r="U1322" i="1"/>
  <c r="AD1321" i="1"/>
  <c r="V1322" i="1"/>
  <c r="AB1322" i="1"/>
  <c r="AC1322" i="1" l="1"/>
  <c r="U1323" i="1"/>
  <c r="AD1322" i="1"/>
  <c r="V1323" i="1"/>
  <c r="AB1323" i="1"/>
  <c r="V1324" i="1" l="1"/>
  <c r="AD1323" i="1"/>
  <c r="AC1323" i="1"/>
  <c r="U1324" i="1"/>
  <c r="AB1324" i="1"/>
  <c r="U1325" i="1" l="1"/>
  <c r="AC1324" i="1"/>
  <c r="AD1324" i="1"/>
  <c r="V1325" i="1"/>
  <c r="AB1325" i="1"/>
  <c r="AD1325" i="1" l="1"/>
  <c r="V1326" i="1"/>
  <c r="AC1325" i="1"/>
  <c r="U1326" i="1"/>
  <c r="AB1326" i="1"/>
  <c r="AC1326" i="1" l="1"/>
  <c r="U1327" i="1"/>
  <c r="V1327" i="1"/>
  <c r="AD1326" i="1"/>
  <c r="AB1327" i="1"/>
  <c r="AD1327" i="1" l="1"/>
  <c r="V1328" i="1"/>
  <c r="AC1327" i="1"/>
  <c r="U1328" i="1"/>
  <c r="AB1328" i="1"/>
  <c r="AD1328" i="1" l="1"/>
  <c r="V1329" i="1"/>
  <c r="AC1328" i="1"/>
  <c r="U1329" i="1"/>
  <c r="AB1329" i="1"/>
  <c r="AD1329" i="1" l="1"/>
  <c r="V1330" i="1"/>
  <c r="AC1329" i="1"/>
  <c r="U1330" i="1"/>
  <c r="AB1330" i="1"/>
  <c r="AC1330" i="1" l="1"/>
  <c r="U1331" i="1"/>
  <c r="AD1330" i="1"/>
  <c r="V1331" i="1"/>
  <c r="AB1331" i="1"/>
  <c r="U1332" i="1" l="1"/>
  <c r="AC1331" i="1"/>
  <c r="V1332" i="1"/>
  <c r="AD1331" i="1"/>
  <c r="AB1332" i="1"/>
  <c r="AD1332" i="1" l="1"/>
  <c r="V1333" i="1"/>
  <c r="U1333" i="1"/>
  <c r="AC1332" i="1"/>
  <c r="AB1333" i="1"/>
  <c r="AC1333" i="1" l="1"/>
  <c r="U1334" i="1"/>
  <c r="V1334" i="1"/>
  <c r="AD1333" i="1"/>
  <c r="AB1334" i="1"/>
  <c r="AC1334" i="1" l="1"/>
  <c r="U1335" i="1"/>
  <c r="AD1334" i="1"/>
  <c r="V1335" i="1"/>
  <c r="AB1335" i="1"/>
  <c r="AC1335" i="1" l="1"/>
  <c r="U1336" i="1"/>
  <c r="V1336" i="1"/>
  <c r="AD1335" i="1"/>
  <c r="AB1336" i="1"/>
  <c r="AC1336" i="1" l="1"/>
  <c r="U1337" i="1"/>
  <c r="AD1336" i="1"/>
  <c r="V1337" i="1"/>
  <c r="AB1337" i="1"/>
  <c r="AC1337" i="1" l="1"/>
  <c r="U1338" i="1"/>
  <c r="AD1337" i="1"/>
  <c r="V1338" i="1"/>
  <c r="AB1338" i="1"/>
  <c r="AC1338" i="1" l="1"/>
  <c r="U1339" i="1"/>
  <c r="AD1338" i="1"/>
  <c r="V1339" i="1"/>
  <c r="AB1339" i="1"/>
  <c r="V1340" i="1" l="1"/>
  <c r="AD1339" i="1"/>
  <c r="U1340" i="1"/>
  <c r="AC1339" i="1"/>
  <c r="AB1340" i="1"/>
  <c r="AC1340" i="1" l="1"/>
  <c r="U1341" i="1"/>
  <c r="AD1340" i="1"/>
  <c r="V1341" i="1"/>
  <c r="AB1341" i="1"/>
  <c r="AC1341" i="1" l="1"/>
  <c r="U1342" i="1"/>
  <c r="V1342" i="1"/>
  <c r="AD1341" i="1"/>
  <c r="AB1342" i="1"/>
  <c r="AD1342" i="1" l="1"/>
  <c r="V1343" i="1"/>
  <c r="AC1342" i="1"/>
  <c r="U1343" i="1"/>
  <c r="AB1343" i="1"/>
  <c r="AC1343" i="1" l="1"/>
  <c r="U1344" i="1"/>
  <c r="V1344" i="1"/>
  <c r="AD1343" i="1"/>
  <c r="AB1344" i="1"/>
  <c r="U1345" i="1" l="1"/>
  <c r="AC1344" i="1"/>
  <c r="V1345" i="1"/>
  <c r="AD1344" i="1"/>
  <c r="AB1345" i="1"/>
  <c r="V1346" i="1" l="1"/>
  <c r="AD1345" i="1"/>
  <c r="AC1345" i="1"/>
  <c r="U1346" i="1"/>
  <c r="AB1346" i="1"/>
  <c r="AC1346" i="1" l="1"/>
  <c r="U1347" i="1"/>
  <c r="V1347" i="1"/>
  <c r="AD1346" i="1"/>
  <c r="AB1347" i="1"/>
  <c r="V1348" i="1" l="1"/>
  <c r="AD1347" i="1"/>
  <c r="AC1347" i="1"/>
  <c r="U1348" i="1"/>
  <c r="AB1348" i="1"/>
  <c r="AC1348" i="1" l="1"/>
  <c r="U1349" i="1"/>
  <c r="AD1348" i="1"/>
  <c r="V1349" i="1"/>
  <c r="AB1349" i="1"/>
  <c r="V1350" i="1" l="1"/>
  <c r="AD1349" i="1"/>
  <c r="AC1349" i="1"/>
  <c r="U1350" i="1"/>
  <c r="AB1350" i="1"/>
  <c r="U1351" i="1" l="1"/>
  <c r="AC1350" i="1"/>
  <c r="V1351" i="1"/>
  <c r="AD1350" i="1"/>
  <c r="AB1351" i="1"/>
  <c r="AD1351" i="1" l="1"/>
  <c r="V1352" i="1"/>
  <c r="AC1351" i="1"/>
  <c r="U1352" i="1"/>
  <c r="AB1352" i="1"/>
  <c r="AD1352" i="1" l="1"/>
  <c r="V1353" i="1"/>
  <c r="AC1352" i="1"/>
  <c r="U1353" i="1"/>
  <c r="AB1353" i="1"/>
  <c r="V1354" i="1" l="1"/>
  <c r="AD1353" i="1"/>
  <c r="U1354" i="1"/>
  <c r="AC1353" i="1"/>
  <c r="AB1354" i="1"/>
  <c r="U1355" i="1" l="1"/>
  <c r="AC1354" i="1"/>
  <c r="V1355" i="1"/>
  <c r="AD1354" i="1"/>
  <c r="AB1355" i="1"/>
  <c r="AC1355" i="1" l="1"/>
  <c r="U1356" i="1"/>
  <c r="AD1355" i="1"/>
  <c r="V1356" i="1"/>
  <c r="AB1356" i="1"/>
  <c r="AD1356" i="1" l="1"/>
  <c r="V1357" i="1"/>
  <c r="U1357" i="1"/>
  <c r="AC1356" i="1"/>
  <c r="AB1357" i="1"/>
  <c r="AC1357" i="1" l="1"/>
  <c r="U1358" i="1"/>
  <c r="AD1357" i="1"/>
  <c r="V1358" i="1"/>
  <c r="AB1358" i="1"/>
  <c r="AC1358" i="1" l="1"/>
  <c r="U1359" i="1"/>
  <c r="V1359" i="1"/>
  <c r="AD1358" i="1"/>
  <c r="AB1359" i="1"/>
  <c r="U1360" i="1" l="1"/>
  <c r="AC1359" i="1"/>
  <c r="V1360" i="1"/>
  <c r="AD1359" i="1"/>
  <c r="AB1360" i="1"/>
  <c r="V1361" i="1" l="1"/>
  <c r="AD1360" i="1"/>
  <c r="U1361" i="1"/>
  <c r="AC1360" i="1"/>
  <c r="AB1361" i="1"/>
  <c r="U1362" i="1" l="1"/>
  <c r="AC1361" i="1"/>
  <c r="V1362" i="1"/>
  <c r="AD1361" i="1"/>
  <c r="AB1362" i="1"/>
  <c r="V1363" i="1" l="1"/>
  <c r="AD1362" i="1"/>
  <c r="U1363" i="1"/>
  <c r="AC1362" i="1"/>
  <c r="AB1363" i="1"/>
  <c r="U1364" i="1" l="1"/>
  <c r="AC1363" i="1"/>
  <c r="V1364" i="1"/>
  <c r="AD1363" i="1"/>
  <c r="AB1364" i="1"/>
  <c r="AD1364" i="1" l="1"/>
  <c r="V1365" i="1"/>
  <c r="AC1364" i="1"/>
  <c r="U1365" i="1"/>
  <c r="AB1365" i="1"/>
  <c r="AD1365" i="1" l="1"/>
  <c r="V1366" i="1"/>
  <c r="AC1365" i="1"/>
  <c r="U1366" i="1"/>
  <c r="AB1366" i="1"/>
  <c r="U1367" i="1" l="1"/>
  <c r="AC1366" i="1"/>
  <c r="V1367" i="1"/>
  <c r="AD1366" i="1"/>
  <c r="AB1367" i="1"/>
  <c r="V1368" i="1" l="1"/>
  <c r="AD1367" i="1"/>
  <c r="U1368" i="1"/>
  <c r="AC1367" i="1"/>
  <c r="AB1368" i="1"/>
  <c r="AC1368" i="1" l="1"/>
  <c r="U1369" i="1"/>
  <c r="V1369" i="1"/>
  <c r="AD1368" i="1"/>
  <c r="AB1369" i="1"/>
  <c r="V1370" i="1" l="1"/>
  <c r="AD1369" i="1"/>
  <c r="AC1369" i="1"/>
  <c r="U1370" i="1"/>
  <c r="AB1370" i="1"/>
  <c r="U1371" i="1" l="1"/>
  <c r="AC1370" i="1"/>
  <c r="V1371" i="1"/>
  <c r="AD1370" i="1"/>
  <c r="AB1371" i="1"/>
  <c r="AD1371" i="1" l="1"/>
  <c r="V1372" i="1"/>
  <c r="U1372" i="1"/>
  <c r="AC1371" i="1"/>
  <c r="AB1372" i="1"/>
  <c r="AC1372" i="1" l="1"/>
  <c r="U1373" i="1"/>
  <c r="V1373" i="1"/>
  <c r="AD1372" i="1"/>
  <c r="AB1373" i="1"/>
  <c r="AD1373" i="1" l="1"/>
  <c r="V1374" i="1"/>
  <c r="U1374" i="1"/>
  <c r="AC1373" i="1"/>
  <c r="AB1374" i="1"/>
  <c r="AC1374" i="1" l="1"/>
  <c r="U1375" i="1"/>
  <c r="V1375" i="1"/>
  <c r="AD1374" i="1"/>
  <c r="AB1375" i="1"/>
  <c r="AD1375" i="1" l="1"/>
  <c r="V1376" i="1"/>
  <c r="U1376" i="1"/>
  <c r="AC1375" i="1"/>
  <c r="AB1376" i="1"/>
  <c r="U1377" i="1" l="1"/>
  <c r="AC1376" i="1"/>
  <c r="V1377" i="1"/>
  <c r="AD1376" i="1"/>
  <c r="AB1377" i="1"/>
  <c r="V1378" i="1" l="1"/>
  <c r="AD1377" i="1"/>
  <c r="U1378" i="1"/>
  <c r="AC1377" i="1"/>
  <c r="AB1378" i="1"/>
  <c r="AC1378" i="1" l="1"/>
  <c r="U1379" i="1"/>
  <c r="V1379" i="1"/>
  <c r="AD1378" i="1"/>
  <c r="AB1379" i="1"/>
  <c r="U1380" i="1" l="1"/>
  <c r="AC1379" i="1"/>
  <c r="AD1379" i="1"/>
  <c r="V1380" i="1"/>
  <c r="AB1380" i="1"/>
  <c r="V1381" i="1" l="1"/>
  <c r="AD1380" i="1"/>
  <c r="AC1380" i="1"/>
  <c r="U1381" i="1"/>
  <c r="AB1381" i="1"/>
  <c r="U1382" i="1" l="1"/>
  <c r="AC1381" i="1"/>
  <c r="AD1381" i="1"/>
  <c r="V1382" i="1"/>
  <c r="AB1382" i="1"/>
  <c r="AD1382" i="1" l="1"/>
  <c r="V1383" i="1"/>
  <c r="U1383" i="1"/>
  <c r="AC1382" i="1"/>
  <c r="AB1383" i="1"/>
  <c r="V1384" i="1" l="1"/>
  <c r="AD1383" i="1"/>
  <c r="AC1383" i="1"/>
  <c r="U1384" i="1"/>
  <c r="AB1384" i="1"/>
  <c r="AC1384" i="1" l="1"/>
  <c r="U1385" i="1"/>
  <c r="V1385" i="1"/>
  <c r="AD1384" i="1"/>
  <c r="AB1385" i="1"/>
  <c r="AD1385" i="1" l="1"/>
  <c r="V1386" i="1"/>
  <c r="AC1385" i="1"/>
  <c r="U1386" i="1"/>
  <c r="AB1386" i="1"/>
  <c r="AC1386" i="1" l="1"/>
  <c r="U1387" i="1"/>
  <c r="AD1386" i="1"/>
  <c r="V1387" i="1"/>
  <c r="AB1387" i="1"/>
  <c r="AC1387" i="1" l="1"/>
  <c r="U1388" i="1"/>
  <c r="V1388" i="1"/>
  <c r="AD1387" i="1"/>
  <c r="AB1388" i="1"/>
  <c r="U1389" i="1" l="1"/>
  <c r="AC1388" i="1"/>
  <c r="AD1388" i="1"/>
  <c r="V1389" i="1"/>
  <c r="AB1389" i="1"/>
  <c r="V1390" i="1" l="1"/>
  <c r="AD1389" i="1"/>
  <c r="U1390" i="1"/>
  <c r="AC1389" i="1"/>
  <c r="AB1390" i="1"/>
  <c r="U1391" i="1" l="1"/>
  <c r="AC1390" i="1"/>
  <c r="V1391" i="1"/>
  <c r="AD1390" i="1"/>
  <c r="AB1391" i="1"/>
  <c r="V1392" i="1" l="1"/>
  <c r="AD1391" i="1"/>
  <c r="U1392" i="1"/>
  <c r="AC1391" i="1"/>
  <c r="AB1392" i="1"/>
  <c r="U1393" i="1" l="1"/>
  <c r="AC1392" i="1"/>
  <c r="AD1392" i="1"/>
  <c r="V1393" i="1"/>
  <c r="AB1393" i="1"/>
  <c r="V1394" i="1" l="1"/>
  <c r="AD1393" i="1"/>
  <c r="U1394" i="1"/>
  <c r="AC1393" i="1"/>
  <c r="AB1394" i="1"/>
  <c r="AC1394" i="1" l="1"/>
  <c r="U1395" i="1"/>
  <c r="V1395" i="1"/>
  <c r="AD1394" i="1"/>
  <c r="AB1395" i="1"/>
  <c r="AC1395" i="1" l="1"/>
  <c r="U1396" i="1"/>
  <c r="AD1395" i="1"/>
  <c r="V1396" i="1"/>
  <c r="AB1396" i="1"/>
  <c r="AC1396" i="1" l="1"/>
  <c r="U1397" i="1"/>
  <c r="AD1396" i="1"/>
  <c r="V1397" i="1"/>
  <c r="AB1397" i="1"/>
  <c r="V1398" i="1" l="1"/>
  <c r="AD1397" i="1"/>
  <c r="U1398" i="1"/>
  <c r="AC1397" i="1"/>
  <c r="AB1398" i="1"/>
  <c r="U1399" i="1" l="1"/>
  <c r="AC1398" i="1"/>
  <c r="AD1398" i="1"/>
  <c r="V1399" i="1"/>
  <c r="AB1399" i="1"/>
  <c r="V1400" i="1" l="1"/>
  <c r="AD1399" i="1"/>
  <c r="U1400" i="1"/>
  <c r="AC1399" i="1"/>
  <c r="AB1400" i="1"/>
  <c r="U1401" i="1" l="1"/>
  <c r="AC1400" i="1"/>
  <c r="AD1400" i="1"/>
  <c r="V1401" i="1"/>
  <c r="AB1401" i="1"/>
  <c r="V1402" i="1" l="1"/>
  <c r="AD1401" i="1"/>
  <c r="U1402" i="1"/>
  <c r="AC1401" i="1"/>
  <c r="AB1402" i="1"/>
  <c r="U1403" i="1" l="1"/>
  <c r="AC1402" i="1"/>
  <c r="AD1402" i="1"/>
  <c r="V1403" i="1"/>
  <c r="AB1403" i="1"/>
  <c r="AD1403" i="1" l="1"/>
  <c r="V1404" i="1"/>
  <c r="AC1403" i="1"/>
  <c r="U1404" i="1"/>
  <c r="AB1404" i="1"/>
  <c r="AC1404" i="1" l="1"/>
  <c r="U1405" i="1"/>
  <c r="AD1404" i="1"/>
  <c r="V1405" i="1"/>
  <c r="AB1405" i="1"/>
  <c r="AC1405" i="1" l="1"/>
  <c r="U1406" i="1"/>
  <c r="V1406" i="1"/>
  <c r="AD1405" i="1"/>
  <c r="AB1406" i="1"/>
  <c r="V1407" i="1" l="1"/>
  <c r="AD1406" i="1"/>
  <c r="U1407" i="1"/>
  <c r="AC1406" i="1"/>
  <c r="AB1407" i="1"/>
  <c r="U1408" i="1" l="1"/>
  <c r="AC1407" i="1"/>
  <c r="V1408" i="1"/>
  <c r="AD1407" i="1"/>
  <c r="AB1408" i="1"/>
  <c r="AD1408" i="1" l="1"/>
  <c r="V1409" i="1"/>
  <c r="U1409" i="1"/>
  <c r="AC1408" i="1"/>
  <c r="AB1409" i="1"/>
  <c r="V1410" i="1" l="1"/>
  <c r="AD1409" i="1"/>
  <c r="AC1409" i="1"/>
  <c r="U1410" i="1"/>
  <c r="AB1410" i="1"/>
  <c r="AC1410" i="1" l="1"/>
  <c r="U1411" i="1"/>
  <c r="AD1410" i="1"/>
  <c r="V1411" i="1"/>
  <c r="AB1411" i="1"/>
  <c r="AC1411" i="1" l="1"/>
  <c r="U1412" i="1"/>
  <c r="V1412" i="1"/>
  <c r="AD1411" i="1"/>
  <c r="AB1412" i="1"/>
  <c r="U1413" i="1" l="1"/>
  <c r="AC1412" i="1"/>
  <c r="V1413" i="1"/>
  <c r="AD1412" i="1"/>
  <c r="AB1413" i="1"/>
  <c r="V1414" i="1" l="1"/>
  <c r="AD1413" i="1"/>
  <c r="U1414" i="1"/>
  <c r="AC1413" i="1"/>
  <c r="AB1414" i="1"/>
  <c r="U1415" i="1" l="1"/>
  <c r="AC1414" i="1"/>
  <c r="AD1414" i="1"/>
  <c r="V1415" i="1"/>
  <c r="AB1415" i="1"/>
  <c r="V1416" i="1" l="1"/>
  <c r="AD1415" i="1"/>
  <c r="AC1415" i="1"/>
  <c r="U1416" i="1"/>
  <c r="AB1416" i="1"/>
  <c r="U1417" i="1" l="1"/>
  <c r="AC1416" i="1"/>
  <c r="V1417" i="1"/>
  <c r="AD1416" i="1"/>
  <c r="AB1417" i="1"/>
  <c r="V1418" i="1" l="1"/>
  <c r="AD1417" i="1"/>
  <c r="U1418" i="1"/>
  <c r="AC1417" i="1"/>
  <c r="AB1418" i="1"/>
  <c r="AC1418" i="1" l="1"/>
  <c r="U1419" i="1"/>
  <c r="AD1418" i="1"/>
  <c r="V1419" i="1"/>
  <c r="AB1419" i="1"/>
  <c r="AC1419" i="1" l="1"/>
  <c r="U1420" i="1"/>
  <c r="V1420" i="1"/>
  <c r="AD1419" i="1"/>
  <c r="AB1420" i="1"/>
  <c r="U1421" i="1" l="1"/>
  <c r="AC1420" i="1"/>
  <c r="V1421" i="1"/>
  <c r="AD1420" i="1"/>
  <c r="AB1421" i="1"/>
  <c r="V1422" i="1" l="1"/>
  <c r="AD1421" i="1"/>
  <c r="AC1421" i="1"/>
  <c r="U1422" i="1"/>
  <c r="AB1422" i="1"/>
  <c r="U1423" i="1" l="1"/>
  <c r="AC1422" i="1"/>
  <c r="V1423" i="1"/>
  <c r="AD1422" i="1"/>
  <c r="AB1423" i="1"/>
  <c r="V1424" i="1" l="1"/>
  <c r="AD1423" i="1"/>
  <c r="U1424" i="1"/>
  <c r="AC1423" i="1"/>
  <c r="AB1424" i="1"/>
  <c r="U1425" i="1" l="1"/>
  <c r="AC1424" i="1"/>
  <c r="V1425" i="1"/>
  <c r="AD1424" i="1"/>
  <c r="AB1425" i="1"/>
  <c r="AD1425" i="1" l="1"/>
  <c r="V1426" i="1"/>
  <c r="AC1425" i="1"/>
  <c r="U1426" i="1"/>
  <c r="AB1426" i="1"/>
  <c r="U1427" i="1" l="1"/>
  <c r="AC1426" i="1"/>
  <c r="V1427" i="1"/>
  <c r="AD1426" i="1"/>
  <c r="AB1427" i="1"/>
  <c r="AD1427" i="1" l="1"/>
  <c r="V1428" i="1"/>
  <c r="AC1427" i="1"/>
  <c r="U1428" i="1"/>
  <c r="AB1428" i="1"/>
  <c r="AC1428" i="1" l="1"/>
  <c r="U1429" i="1"/>
  <c r="AD1428" i="1"/>
  <c r="V1429" i="1"/>
  <c r="AB1429" i="1"/>
  <c r="AC1429" i="1" l="1"/>
  <c r="U1430" i="1"/>
  <c r="AD1429" i="1"/>
  <c r="V1430" i="1"/>
  <c r="AB1430" i="1"/>
  <c r="U1431" i="1" l="1"/>
  <c r="AC1430" i="1"/>
  <c r="V1431" i="1"/>
  <c r="AD1430" i="1"/>
  <c r="AB1431" i="1"/>
  <c r="AD1431" i="1" l="1"/>
  <c r="V1432" i="1"/>
  <c r="AC1431" i="1"/>
  <c r="U1432" i="1"/>
  <c r="AB1432" i="1"/>
  <c r="V1433" i="1" l="1"/>
  <c r="AD1432" i="1"/>
  <c r="U1433" i="1"/>
  <c r="AC1432" i="1"/>
  <c r="AB1433" i="1"/>
  <c r="AC1433" i="1" l="1"/>
  <c r="U1434" i="1"/>
  <c r="AD1433" i="1"/>
  <c r="V1434" i="1"/>
  <c r="AB1434" i="1"/>
  <c r="U1435" i="1" l="1"/>
  <c r="AC1434" i="1"/>
  <c r="AD1434" i="1"/>
  <c r="V1435" i="1"/>
  <c r="AB1435" i="1"/>
  <c r="V1436" i="1" l="1"/>
  <c r="AD1435" i="1"/>
  <c r="AC1435" i="1"/>
  <c r="U1436" i="1"/>
  <c r="AB1436" i="1"/>
  <c r="AC1436" i="1" l="1"/>
  <c r="U1437" i="1"/>
  <c r="AD1436" i="1"/>
  <c r="V1437" i="1"/>
  <c r="AB1437" i="1"/>
  <c r="V1438" i="1" l="1"/>
  <c r="AD1437" i="1"/>
  <c r="AC1437" i="1"/>
  <c r="U1438" i="1"/>
  <c r="AB1438" i="1"/>
  <c r="U1439" i="1" l="1"/>
  <c r="AC1438" i="1"/>
  <c r="V1439" i="1"/>
  <c r="AD1438" i="1"/>
  <c r="AB1439" i="1"/>
  <c r="AD1439" i="1" l="1"/>
  <c r="V1440" i="1"/>
  <c r="AC1439" i="1"/>
  <c r="U1440" i="1"/>
  <c r="AB1440" i="1"/>
  <c r="AC1440" i="1" l="1"/>
  <c r="U1441" i="1"/>
  <c r="AD1440" i="1"/>
  <c r="V1441" i="1"/>
  <c r="AB1441" i="1"/>
  <c r="V1442" i="1" l="1"/>
  <c r="AD1441" i="1"/>
  <c r="U1442" i="1"/>
  <c r="AC1441" i="1"/>
  <c r="AB1442" i="1"/>
  <c r="U1443" i="1" l="1"/>
  <c r="AC1442" i="1"/>
  <c r="V1443" i="1"/>
  <c r="AD1442" i="1"/>
  <c r="AB1443" i="1"/>
  <c r="V1444" i="1" l="1"/>
  <c r="AD1443" i="1"/>
  <c r="AC1443" i="1"/>
  <c r="U1444" i="1"/>
  <c r="AB1444" i="1"/>
  <c r="U1445" i="1" l="1"/>
  <c r="AC1444" i="1"/>
  <c r="AD1444" i="1"/>
  <c r="V1445" i="1"/>
  <c r="AB1445" i="1"/>
  <c r="V1446" i="1" l="1"/>
  <c r="AD1445" i="1"/>
  <c r="AC1445" i="1"/>
  <c r="U1446" i="1"/>
  <c r="AB1446" i="1"/>
  <c r="U1447" i="1" l="1"/>
  <c r="AC1446" i="1"/>
  <c r="V1447" i="1"/>
  <c r="AD1446" i="1"/>
  <c r="AB1447" i="1"/>
  <c r="V1448" i="1" l="1"/>
  <c r="AD1447" i="1"/>
  <c r="AC1447" i="1"/>
  <c r="U1448" i="1"/>
  <c r="AB1448" i="1"/>
  <c r="U1449" i="1" l="1"/>
  <c r="AC1448" i="1"/>
  <c r="AD1448" i="1"/>
  <c r="V1449" i="1"/>
  <c r="AB1449" i="1"/>
  <c r="AD1449" i="1" l="1"/>
  <c r="V1450" i="1"/>
  <c r="AC1449" i="1"/>
  <c r="U1450" i="1"/>
  <c r="AB1450" i="1"/>
  <c r="AD1450" i="1" l="1"/>
  <c r="V1451" i="1"/>
  <c r="U1451" i="1"/>
  <c r="AC1450" i="1"/>
  <c r="AB1451" i="1"/>
  <c r="V1452" i="1" l="1"/>
  <c r="AD1451" i="1"/>
  <c r="U1452" i="1"/>
  <c r="AC1451" i="1"/>
  <c r="AB1452" i="1"/>
  <c r="U1453" i="1" l="1"/>
  <c r="AC1452" i="1"/>
  <c r="V1453" i="1"/>
  <c r="AD1452" i="1"/>
  <c r="AB1453" i="1"/>
  <c r="V1454" i="1" l="1"/>
  <c r="AD1453" i="1"/>
  <c r="AC1453" i="1"/>
  <c r="U1454" i="1"/>
  <c r="AB1454" i="1"/>
  <c r="U1455" i="1" l="1"/>
  <c r="AC1454" i="1"/>
  <c r="AD1454" i="1"/>
  <c r="V1455" i="1"/>
  <c r="AB1455" i="1"/>
  <c r="V1456" i="1" l="1"/>
  <c r="AD1455" i="1"/>
  <c r="AC1455" i="1"/>
  <c r="U1456" i="1"/>
  <c r="AB1456" i="1"/>
  <c r="U1457" i="1" l="1"/>
  <c r="AC1456" i="1"/>
  <c r="AD1456" i="1"/>
  <c r="V1457" i="1"/>
  <c r="AB1457" i="1"/>
  <c r="V1458" i="1" l="1"/>
  <c r="AD1457" i="1"/>
  <c r="U1458" i="1"/>
  <c r="AC1457" i="1"/>
  <c r="AB1458" i="1"/>
  <c r="U1459" i="1" l="1"/>
  <c r="AC1458" i="1"/>
  <c r="AD1458" i="1"/>
  <c r="V1459" i="1"/>
  <c r="AB1459" i="1"/>
  <c r="V1460" i="1" l="1"/>
  <c r="AD1459" i="1"/>
  <c r="U1460" i="1"/>
  <c r="AC1459" i="1"/>
  <c r="AB1460" i="1"/>
  <c r="U1461" i="1" l="1"/>
  <c r="AC1460" i="1"/>
  <c r="V1461" i="1"/>
  <c r="AD1460" i="1"/>
  <c r="AB1461" i="1"/>
  <c r="AD1461" i="1" l="1"/>
  <c r="V1462" i="1"/>
  <c r="AC1461" i="1"/>
  <c r="U1462" i="1"/>
  <c r="AB1462" i="1"/>
  <c r="U1463" i="1" l="1"/>
  <c r="AC1462" i="1"/>
  <c r="V1463" i="1"/>
  <c r="AD1462" i="1"/>
  <c r="AB1463" i="1"/>
  <c r="V1464" i="1" l="1"/>
  <c r="AD1463" i="1"/>
  <c r="U1464" i="1"/>
  <c r="AC1463" i="1"/>
  <c r="AB1464" i="1"/>
  <c r="U1465" i="1" l="1"/>
  <c r="AC1464" i="1"/>
  <c r="AD1464" i="1"/>
  <c r="V1465" i="1"/>
  <c r="AB1465" i="1"/>
  <c r="AD1465" i="1" l="1"/>
  <c r="V1466" i="1"/>
  <c r="AC1465" i="1"/>
  <c r="U1466" i="1"/>
  <c r="AB1466" i="1"/>
  <c r="AC1466" i="1" l="1"/>
  <c r="U1467" i="1"/>
  <c r="AD1466" i="1"/>
  <c r="V1467" i="1"/>
  <c r="AB1467" i="1"/>
  <c r="AC1467" i="1" l="1"/>
  <c r="U1468" i="1"/>
  <c r="V1468" i="1"/>
  <c r="AD1467" i="1"/>
  <c r="AB1468" i="1"/>
  <c r="AD1468" i="1" l="1"/>
  <c r="V1469" i="1"/>
  <c r="U1469" i="1"/>
  <c r="AC1468" i="1"/>
  <c r="AB1469" i="1"/>
  <c r="U1470" i="1" l="1"/>
  <c r="AC1469" i="1"/>
  <c r="V1470" i="1"/>
  <c r="AD1469" i="1"/>
  <c r="AB1470" i="1"/>
  <c r="V1471" i="1" l="1"/>
  <c r="AD1470" i="1"/>
  <c r="U1471" i="1"/>
  <c r="AC1470" i="1"/>
  <c r="AB1471" i="1"/>
  <c r="U1472" i="1" l="1"/>
  <c r="AC1471" i="1"/>
  <c r="V1472" i="1"/>
  <c r="AD1471" i="1"/>
  <c r="AB1472" i="1"/>
  <c r="AD1472" i="1" l="1"/>
  <c r="V1473" i="1"/>
  <c r="U1473" i="1"/>
  <c r="AC1472" i="1"/>
  <c r="AB1473" i="1"/>
  <c r="AD1473" i="1" l="1"/>
  <c r="V1474" i="1"/>
  <c r="AC1473" i="1"/>
  <c r="U1474" i="1"/>
  <c r="AB1474" i="1"/>
  <c r="U1475" i="1" l="1"/>
  <c r="AC1474" i="1"/>
  <c r="V1475" i="1"/>
  <c r="AD1474" i="1"/>
  <c r="AB1475" i="1"/>
  <c r="V1476" i="1" l="1"/>
  <c r="AD1475" i="1"/>
  <c r="AC1475" i="1"/>
  <c r="U1476" i="1"/>
  <c r="AB1476" i="1"/>
  <c r="U1477" i="1" l="1"/>
  <c r="AC1476" i="1"/>
  <c r="AD1476" i="1"/>
  <c r="V1477" i="1"/>
  <c r="AB1477" i="1"/>
  <c r="V1478" i="1" l="1"/>
  <c r="AD1477" i="1"/>
  <c r="U1478" i="1"/>
  <c r="AC1477" i="1"/>
  <c r="AB1478" i="1"/>
  <c r="U1479" i="1" l="1"/>
  <c r="AC1478" i="1"/>
  <c r="AD1478" i="1"/>
  <c r="V1479" i="1"/>
  <c r="AB1479" i="1"/>
  <c r="V1480" i="1" l="1"/>
  <c r="AD1479" i="1"/>
  <c r="U1480" i="1"/>
  <c r="AC1479" i="1"/>
  <c r="AB1480" i="1"/>
  <c r="U1481" i="1" l="1"/>
  <c r="AC1480" i="1"/>
  <c r="V1481" i="1"/>
  <c r="AD1480" i="1"/>
  <c r="AB1481" i="1"/>
  <c r="V1482" i="1" l="1"/>
  <c r="AD1481" i="1"/>
  <c r="AC1481" i="1"/>
  <c r="U1482" i="1"/>
  <c r="AB1482" i="1"/>
  <c r="U1483" i="1" l="1"/>
  <c r="AC1482" i="1"/>
  <c r="AD1482" i="1"/>
  <c r="V1483" i="1"/>
  <c r="AB1483" i="1"/>
  <c r="V1484" i="1" l="1"/>
  <c r="AD1483" i="1"/>
  <c r="AC1483" i="1"/>
  <c r="U1484" i="1"/>
  <c r="AB1484" i="1"/>
  <c r="U1485" i="1" l="1"/>
  <c r="AC1484" i="1"/>
  <c r="AD1484" i="1"/>
  <c r="V1485" i="1"/>
  <c r="AB1485" i="1"/>
  <c r="AD1485" i="1" l="1"/>
  <c r="V1486" i="1"/>
  <c r="U1486" i="1"/>
  <c r="AC1485" i="1"/>
  <c r="AB1486" i="1"/>
  <c r="V1487" i="1" l="1"/>
  <c r="AD1486" i="1"/>
  <c r="U1487" i="1"/>
  <c r="AC1486" i="1"/>
  <c r="AB1487" i="1"/>
  <c r="AC1487" i="1" l="1"/>
  <c r="U1488" i="1"/>
  <c r="AD1487" i="1"/>
  <c r="V1488" i="1"/>
  <c r="AB1488" i="1"/>
  <c r="U1489" i="1" l="1"/>
  <c r="AC1488" i="1"/>
  <c r="V1489" i="1"/>
  <c r="AD1488" i="1"/>
  <c r="AB1489" i="1"/>
  <c r="V1490" i="1" l="1"/>
  <c r="AD1489" i="1"/>
  <c r="AC1489" i="1"/>
  <c r="U1490" i="1"/>
  <c r="AB1490" i="1"/>
  <c r="AC1490" i="1" l="1"/>
  <c r="U1491" i="1"/>
  <c r="V1491" i="1"/>
  <c r="AD1490" i="1"/>
  <c r="AB1491" i="1"/>
  <c r="AC1491" i="1" l="1"/>
  <c r="U1492" i="1"/>
  <c r="AD1491" i="1"/>
  <c r="V1492" i="1"/>
  <c r="AB1492" i="1"/>
  <c r="U1493" i="1" l="1"/>
  <c r="AC1492" i="1"/>
  <c r="V1493" i="1"/>
  <c r="AD1492" i="1"/>
  <c r="AB1493" i="1"/>
  <c r="V1494" i="1" l="1"/>
  <c r="AD1493" i="1"/>
  <c r="AC1493" i="1"/>
  <c r="U1494" i="1"/>
  <c r="AB1494" i="1"/>
  <c r="U1495" i="1" l="1"/>
  <c r="AC1494" i="1"/>
  <c r="V1495" i="1"/>
  <c r="AD1494" i="1"/>
  <c r="AB1495" i="1"/>
  <c r="AD1495" i="1" l="1"/>
  <c r="V1496" i="1"/>
  <c r="AC1495" i="1"/>
  <c r="U1496" i="1"/>
  <c r="AB1496" i="1"/>
  <c r="AD1496" i="1" l="1"/>
  <c r="V1497" i="1"/>
  <c r="U1497" i="1"/>
  <c r="AC1496" i="1"/>
  <c r="AB1497" i="1"/>
  <c r="AC1497" i="1" l="1"/>
  <c r="U1498" i="1"/>
  <c r="AD1497" i="1"/>
  <c r="V1498" i="1"/>
  <c r="AB1498" i="1"/>
  <c r="V1499" i="1" l="1"/>
  <c r="AD1498" i="1"/>
  <c r="U1499" i="1"/>
  <c r="AC1498" i="1"/>
  <c r="AB1499" i="1"/>
  <c r="AC1499" i="1" l="1"/>
  <c r="U1500" i="1"/>
  <c r="AD1499" i="1"/>
  <c r="V1500" i="1"/>
  <c r="AB1500" i="1"/>
  <c r="U1501" i="1" l="1"/>
  <c r="AC1500" i="1"/>
  <c r="AD1500" i="1"/>
  <c r="V1501" i="1"/>
  <c r="AB1501" i="1"/>
  <c r="V1502" i="1" l="1"/>
  <c r="AD1501" i="1"/>
  <c r="U1502" i="1"/>
  <c r="AC1501" i="1"/>
  <c r="AB1502" i="1"/>
  <c r="AC1502" i="1" l="1"/>
  <c r="U1503" i="1"/>
  <c r="AD1502" i="1"/>
  <c r="V1503" i="1"/>
  <c r="AB1503" i="1"/>
  <c r="AC1503" i="1" l="1"/>
  <c r="U1504" i="1"/>
  <c r="V1504" i="1"/>
  <c r="AD1503" i="1"/>
  <c r="AB1504" i="1"/>
  <c r="U1505" i="1" l="1"/>
  <c r="AC1504" i="1"/>
  <c r="V1505" i="1"/>
  <c r="AD1504" i="1"/>
  <c r="AB1505" i="1"/>
  <c r="V1506" i="1" l="1"/>
  <c r="AD1505" i="1"/>
  <c r="U1506" i="1"/>
  <c r="AC1505" i="1"/>
  <c r="AB1506" i="1"/>
  <c r="U1507" i="1" l="1"/>
  <c r="AC1506" i="1"/>
  <c r="V1507" i="1"/>
  <c r="AD1506" i="1"/>
  <c r="AB1507" i="1"/>
  <c r="AD1507" i="1" l="1"/>
  <c r="V1508" i="1"/>
  <c r="U1508" i="1"/>
  <c r="AC1507" i="1"/>
  <c r="AB1508" i="1"/>
  <c r="V1509" i="1" l="1"/>
  <c r="AD1508" i="1"/>
  <c r="U1509" i="1"/>
  <c r="AC1508" i="1"/>
  <c r="AB1509" i="1"/>
  <c r="AC1509" i="1" l="1"/>
  <c r="U1510" i="1"/>
  <c r="V1510" i="1"/>
  <c r="AD1509" i="1"/>
  <c r="AB1510" i="1"/>
  <c r="U1511" i="1" l="1"/>
  <c r="AC1510" i="1"/>
  <c r="V1511" i="1"/>
  <c r="AD1510" i="1"/>
  <c r="AB1511" i="1"/>
  <c r="V1512" i="1" l="1"/>
  <c r="AD1511" i="1"/>
  <c r="AC1511" i="1"/>
  <c r="U1512" i="1"/>
  <c r="AB1512" i="1"/>
  <c r="U1513" i="1" l="1"/>
  <c r="AC1512" i="1"/>
  <c r="AD1512" i="1"/>
  <c r="V1513" i="1"/>
  <c r="AB1513" i="1"/>
  <c r="V1514" i="1" l="1"/>
  <c r="AD1513" i="1"/>
  <c r="AC1513" i="1"/>
  <c r="U1514" i="1"/>
  <c r="AB1514" i="1"/>
  <c r="U1515" i="1" l="1"/>
  <c r="AC1514" i="1"/>
  <c r="V1515" i="1"/>
  <c r="AD1514" i="1"/>
  <c r="AB1515" i="1"/>
  <c r="V1516" i="1" l="1"/>
  <c r="AD1515" i="1"/>
  <c r="AC1515" i="1"/>
  <c r="U1516" i="1"/>
  <c r="AB1516" i="1"/>
  <c r="U1517" i="1" l="1"/>
  <c r="AC1516" i="1"/>
  <c r="V1517" i="1"/>
  <c r="AD1516" i="1"/>
  <c r="AB1517" i="1"/>
  <c r="V1518" i="1" l="1"/>
  <c r="AD1517" i="1"/>
  <c r="U1518" i="1"/>
  <c r="AC1517" i="1"/>
  <c r="AB1518" i="1"/>
  <c r="U1519" i="1" l="1"/>
  <c r="AC1518" i="1"/>
  <c r="V1519" i="1"/>
  <c r="AD1518" i="1"/>
  <c r="AB1519" i="1"/>
  <c r="V1520" i="1" l="1"/>
  <c r="AD1519" i="1"/>
  <c r="U1520" i="1"/>
  <c r="AC1519" i="1"/>
  <c r="AB1520" i="1"/>
  <c r="U1521" i="1" l="1"/>
  <c r="AC1520" i="1"/>
  <c r="AD1520" i="1"/>
  <c r="V1521" i="1"/>
  <c r="AB1521" i="1"/>
  <c r="V1522" i="1" l="1"/>
  <c r="AD1521" i="1"/>
  <c r="U1522" i="1"/>
  <c r="AC1521" i="1"/>
  <c r="AB1522" i="1"/>
  <c r="U1523" i="1" l="1"/>
  <c r="AC1522" i="1"/>
  <c r="AD1522" i="1"/>
  <c r="V1523" i="1"/>
  <c r="AB1523" i="1"/>
  <c r="V1524" i="1" l="1"/>
  <c r="AD1523" i="1"/>
  <c r="AC1523" i="1"/>
  <c r="U1524" i="1"/>
  <c r="AB1524" i="1"/>
  <c r="U1525" i="1" l="1"/>
  <c r="AC1524" i="1"/>
  <c r="AD1524" i="1"/>
  <c r="V1525" i="1"/>
  <c r="AB1525" i="1"/>
  <c r="AD1525" i="1" l="1"/>
  <c r="V1526" i="1"/>
  <c r="U1526" i="1"/>
  <c r="AC1525" i="1"/>
  <c r="AB1526" i="1"/>
  <c r="AD1526" i="1" l="1"/>
  <c r="V1527" i="1"/>
  <c r="U1527" i="1"/>
  <c r="AC1526" i="1"/>
  <c r="AB1527" i="1"/>
  <c r="AC1527" i="1" l="1"/>
  <c r="U1528" i="1"/>
  <c r="AD1527" i="1"/>
  <c r="V1528" i="1"/>
  <c r="AB1528" i="1"/>
  <c r="AC1528" i="1" l="1"/>
  <c r="U1529" i="1"/>
  <c r="AD1528" i="1"/>
  <c r="V1529" i="1"/>
  <c r="AB1529" i="1"/>
  <c r="AC1529" i="1" l="1"/>
  <c r="U1530" i="1"/>
  <c r="AD1529" i="1"/>
  <c r="V1530" i="1"/>
  <c r="AB1530" i="1"/>
  <c r="AC1530" i="1" l="1"/>
  <c r="U1531" i="1"/>
  <c r="AD1530" i="1"/>
  <c r="V1531" i="1"/>
  <c r="AB1531" i="1"/>
  <c r="U1532" i="1" l="1"/>
  <c r="AC1531" i="1"/>
  <c r="V1532" i="1"/>
  <c r="AD1531" i="1"/>
  <c r="AB1532" i="1"/>
  <c r="AD1532" i="1" l="1"/>
  <c r="V1533" i="1"/>
  <c r="U1533" i="1"/>
  <c r="AC1532" i="1"/>
  <c r="AB1533" i="1"/>
  <c r="AD1533" i="1" l="1"/>
  <c r="V1534" i="1"/>
  <c r="U1534" i="1"/>
  <c r="AC1533" i="1"/>
  <c r="AB1534" i="1"/>
  <c r="U1535" i="1" l="1"/>
  <c r="AC1534" i="1"/>
  <c r="AD1534" i="1"/>
  <c r="V1535" i="1"/>
  <c r="AB1535" i="1"/>
  <c r="V1536" i="1" l="1"/>
  <c r="AD1535" i="1"/>
  <c r="U1536" i="1"/>
  <c r="AC1535" i="1"/>
  <c r="AB1536" i="1"/>
  <c r="AC1536" i="1" l="1"/>
  <c r="U1537" i="1"/>
  <c r="AD1536" i="1"/>
  <c r="V1537" i="1"/>
  <c r="AB1537" i="1"/>
  <c r="U1538" i="1" l="1"/>
  <c r="AC1537" i="1"/>
  <c r="V1538" i="1"/>
  <c r="AD1537" i="1"/>
  <c r="AB1538" i="1"/>
  <c r="AD1538" i="1" l="1"/>
  <c r="V1539" i="1"/>
  <c r="U1539" i="1"/>
  <c r="AC1538" i="1"/>
  <c r="AB1539" i="1"/>
  <c r="U1540" i="1" l="1"/>
  <c r="AC1539" i="1"/>
  <c r="V1540" i="1"/>
  <c r="AD1539" i="1"/>
  <c r="AB1540" i="1"/>
  <c r="V1541" i="1" l="1"/>
  <c r="AD1540" i="1"/>
  <c r="U1541" i="1"/>
  <c r="AC1540" i="1"/>
  <c r="AB1541" i="1"/>
  <c r="AC1541" i="1" l="1"/>
  <c r="U1542" i="1"/>
  <c r="V1542" i="1"/>
  <c r="AD1541" i="1"/>
  <c r="AB1542" i="1"/>
  <c r="AC1542" i="1" l="1"/>
  <c r="U1543" i="1"/>
  <c r="AD1542" i="1"/>
  <c r="V1543" i="1"/>
  <c r="AB1543" i="1"/>
  <c r="U1544" i="1" l="1"/>
  <c r="AC1543" i="1"/>
  <c r="AD1543" i="1"/>
  <c r="V1544" i="1"/>
  <c r="AB1544" i="1"/>
  <c r="V1545" i="1" l="1"/>
  <c r="AD1544" i="1"/>
  <c r="U1545" i="1"/>
  <c r="AC1544" i="1"/>
  <c r="AB1545" i="1"/>
  <c r="U1546" i="1" l="1"/>
  <c r="AC1545" i="1"/>
  <c r="V1546" i="1"/>
  <c r="AD1545" i="1"/>
  <c r="AB1546" i="1"/>
  <c r="V1547" i="1" l="1"/>
  <c r="AD1546" i="1"/>
  <c r="U1547" i="1"/>
  <c r="AC1546" i="1"/>
  <c r="AB1547" i="1"/>
  <c r="U1548" i="1" l="1"/>
  <c r="AC1547" i="1"/>
  <c r="V1548" i="1"/>
  <c r="AD1547" i="1"/>
  <c r="AB1548" i="1"/>
  <c r="V1549" i="1" l="1"/>
  <c r="AD1548" i="1"/>
  <c r="U1549" i="1"/>
  <c r="AC1548" i="1"/>
  <c r="AB1549" i="1"/>
  <c r="U1550" i="1" l="1"/>
  <c r="AC1549" i="1"/>
  <c r="AD1549" i="1"/>
  <c r="V1550" i="1"/>
  <c r="AB1550" i="1"/>
  <c r="V1551" i="1" l="1"/>
  <c r="AD1550" i="1"/>
  <c r="U1551" i="1"/>
  <c r="AC1550" i="1"/>
  <c r="AB1551" i="1"/>
  <c r="U1552" i="1" l="1"/>
  <c r="AC1551" i="1"/>
  <c r="V1552" i="1"/>
  <c r="AD1551" i="1"/>
  <c r="AB1552" i="1"/>
  <c r="V1553" i="1" l="1"/>
  <c r="AD1552" i="1"/>
  <c r="U1553" i="1"/>
  <c r="AC1552" i="1"/>
  <c r="AB1553" i="1"/>
  <c r="AC1553" i="1" l="1"/>
  <c r="U1554" i="1"/>
  <c r="V1554" i="1"/>
  <c r="AD1553" i="1"/>
  <c r="AB1554" i="1"/>
  <c r="AD1554" i="1" l="1"/>
  <c r="V1555" i="1"/>
  <c r="U1555" i="1"/>
  <c r="AC1554" i="1"/>
  <c r="AB1555" i="1"/>
  <c r="V1556" i="1" l="1"/>
  <c r="AD1555" i="1"/>
  <c r="AC1555" i="1"/>
  <c r="U1556" i="1"/>
  <c r="AB1556" i="1"/>
  <c r="U1557" i="1" l="1"/>
  <c r="AC1556" i="1"/>
  <c r="AD1556" i="1"/>
  <c r="V1557" i="1"/>
  <c r="AB1557" i="1"/>
  <c r="V1558" i="1" l="1"/>
  <c r="AD1557" i="1"/>
  <c r="AC1557" i="1"/>
  <c r="U1558" i="1"/>
  <c r="AB1558" i="1"/>
  <c r="AC1558" i="1" l="1"/>
  <c r="U1559" i="1"/>
  <c r="AD1558" i="1"/>
  <c r="V1559" i="1"/>
  <c r="AB1559" i="1"/>
  <c r="AC1559" i="1" l="1"/>
  <c r="U1560" i="1"/>
  <c r="V1560" i="1"/>
  <c r="AD1559" i="1"/>
  <c r="AB1560" i="1"/>
  <c r="U1561" i="1" l="1"/>
  <c r="AC1560" i="1"/>
  <c r="V1561" i="1"/>
  <c r="AD1560" i="1"/>
  <c r="AB1561" i="1"/>
  <c r="V1562" i="1" l="1"/>
  <c r="AD1561" i="1"/>
  <c r="U1562" i="1"/>
  <c r="AC1561" i="1"/>
  <c r="AB1562" i="1"/>
  <c r="U1563" i="1" l="1"/>
  <c r="AC1562" i="1"/>
  <c r="AD1562" i="1"/>
  <c r="V1563" i="1"/>
  <c r="AB1563" i="1"/>
  <c r="V1564" i="1" l="1"/>
  <c r="AD1563" i="1"/>
  <c r="AC1563" i="1"/>
  <c r="U1564" i="1"/>
  <c r="AB1564" i="1"/>
  <c r="AC1564" i="1" l="1"/>
  <c r="U1565" i="1"/>
  <c r="AD1564" i="1"/>
  <c r="V1565" i="1"/>
  <c r="AB1565" i="1"/>
  <c r="AC1565" i="1" l="1"/>
  <c r="U1566" i="1"/>
  <c r="V1566" i="1"/>
  <c r="AD1565" i="1"/>
  <c r="AB1566" i="1"/>
  <c r="AC1566" i="1" l="1"/>
  <c r="U1567" i="1"/>
  <c r="AD1566" i="1"/>
  <c r="V1567" i="1"/>
  <c r="AB1567" i="1"/>
  <c r="AC1567" i="1" l="1"/>
  <c r="U1568" i="1"/>
  <c r="AD1567" i="1"/>
  <c r="V1568" i="1"/>
  <c r="AB1568" i="1"/>
  <c r="U1569" i="1" l="1"/>
  <c r="AC1568" i="1"/>
  <c r="AD1568" i="1"/>
  <c r="V1569" i="1"/>
  <c r="AB1569" i="1"/>
  <c r="AD1569" i="1" l="1"/>
  <c r="V1570" i="1"/>
  <c r="AC1569" i="1"/>
  <c r="U1570" i="1"/>
  <c r="AB1570" i="1"/>
  <c r="AD1570" i="1" l="1"/>
  <c r="V1571" i="1"/>
  <c r="AC1570" i="1"/>
  <c r="U1571" i="1"/>
  <c r="AB1571" i="1"/>
  <c r="AC1571" i="1" l="1"/>
  <c r="U1572" i="1"/>
  <c r="V1572" i="1"/>
  <c r="AD1571" i="1"/>
  <c r="AB1572" i="1"/>
  <c r="U1573" i="1" l="1"/>
  <c r="AC1572" i="1"/>
  <c r="V1573" i="1"/>
  <c r="AD1572" i="1"/>
  <c r="AB1573" i="1"/>
  <c r="V1574" i="1" l="1"/>
  <c r="AD1573" i="1"/>
  <c r="AC1573" i="1"/>
  <c r="U1574" i="1"/>
  <c r="AB1574" i="1"/>
  <c r="U1575" i="1" l="1"/>
  <c r="AC1574" i="1"/>
  <c r="V1575" i="1"/>
  <c r="AD1574" i="1"/>
  <c r="AB1575" i="1"/>
  <c r="V1576" i="1" l="1"/>
  <c r="AD1575" i="1"/>
  <c r="U1576" i="1"/>
  <c r="AC1575" i="1"/>
  <c r="AB1576" i="1"/>
  <c r="U1577" i="1" l="1"/>
  <c r="AC1576" i="1"/>
  <c r="V1577" i="1"/>
  <c r="AD1576" i="1"/>
  <c r="AB1577" i="1"/>
  <c r="AD1577" i="1" l="1"/>
  <c r="V1578" i="1"/>
  <c r="AC1577" i="1"/>
  <c r="U1578" i="1"/>
  <c r="AB1578" i="1"/>
  <c r="U1579" i="1" l="1"/>
  <c r="AC1578" i="1"/>
  <c r="AD1578" i="1"/>
  <c r="V1579" i="1"/>
  <c r="AB1579" i="1"/>
  <c r="V1580" i="1" l="1"/>
  <c r="AD1579" i="1"/>
  <c r="AC1579" i="1"/>
  <c r="U1580" i="1"/>
  <c r="AB1580" i="1"/>
  <c r="AC1580" i="1" l="1"/>
  <c r="U1581" i="1"/>
  <c r="AD1580" i="1"/>
  <c r="V1581" i="1"/>
  <c r="AB1581" i="1"/>
  <c r="AD1581" i="1" l="1"/>
  <c r="V1582" i="1"/>
  <c r="AC1581" i="1"/>
  <c r="U1582" i="1"/>
  <c r="AB1582" i="1"/>
  <c r="V1583" i="1" l="1"/>
  <c r="AD1582" i="1"/>
  <c r="U1583" i="1"/>
  <c r="AC1582" i="1"/>
  <c r="AB1583" i="1"/>
  <c r="AC1583" i="1" l="1"/>
  <c r="U1584" i="1"/>
  <c r="AD1583" i="1"/>
  <c r="V1584" i="1"/>
  <c r="AB1584" i="1"/>
  <c r="AD1584" i="1" l="1"/>
  <c r="V1585" i="1"/>
  <c r="U1585" i="1"/>
  <c r="AC1584" i="1"/>
  <c r="AB1585" i="1"/>
  <c r="V1586" i="1" l="1"/>
  <c r="AD1585" i="1"/>
  <c r="AC1585" i="1"/>
  <c r="U1586" i="1"/>
  <c r="AB1586" i="1"/>
  <c r="U1587" i="1" l="1"/>
  <c r="AC1586" i="1"/>
  <c r="V1587" i="1"/>
  <c r="AD1586" i="1"/>
  <c r="AB1587" i="1"/>
  <c r="AD1587" i="1" l="1"/>
  <c r="V1588" i="1"/>
  <c r="AC1587" i="1"/>
  <c r="U1588" i="1"/>
  <c r="AB1588" i="1"/>
  <c r="AD1588" i="1" l="1"/>
  <c r="V1589" i="1"/>
  <c r="U1589" i="1"/>
  <c r="AC1588" i="1"/>
  <c r="AB1589" i="1"/>
  <c r="V1590" i="1" l="1"/>
  <c r="AD1589" i="1"/>
  <c r="AC1589" i="1"/>
  <c r="U1590" i="1"/>
  <c r="AB1590" i="1"/>
  <c r="U1591" i="1" l="1"/>
  <c r="AC1590" i="1"/>
  <c r="AD1590" i="1"/>
  <c r="V1591" i="1"/>
  <c r="AB1591" i="1"/>
  <c r="V1592" i="1" l="1"/>
  <c r="AD1591" i="1"/>
  <c r="U1592" i="1"/>
  <c r="AC1591" i="1"/>
  <c r="AB1592" i="1"/>
  <c r="U1593" i="1" l="1"/>
  <c r="AC1592" i="1"/>
  <c r="AD1592" i="1"/>
  <c r="V1593" i="1"/>
  <c r="AB1593" i="1"/>
  <c r="AD1593" i="1" l="1"/>
  <c r="V1594" i="1"/>
  <c r="U1594" i="1"/>
  <c r="AC1593" i="1"/>
  <c r="AB1594" i="1"/>
  <c r="U1595" i="1" l="1"/>
  <c r="AC1594" i="1"/>
  <c r="AD1594" i="1"/>
  <c r="V1595" i="1"/>
  <c r="AB1595" i="1"/>
  <c r="V1596" i="1" l="1"/>
  <c r="AD1595" i="1"/>
  <c r="AC1595" i="1"/>
  <c r="U1596" i="1"/>
  <c r="AB1596" i="1"/>
  <c r="U1597" i="1" l="1"/>
  <c r="AC1596" i="1"/>
  <c r="AD1596" i="1"/>
  <c r="V1597" i="1"/>
  <c r="AB1597" i="1"/>
  <c r="AD1597" i="1" l="1"/>
  <c r="V1598" i="1"/>
  <c r="AC1597" i="1"/>
  <c r="U1598" i="1"/>
  <c r="AB1598" i="1"/>
  <c r="AD1598" i="1" l="1"/>
  <c r="V1599" i="1"/>
  <c r="AC1598" i="1"/>
  <c r="U1599" i="1"/>
  <c r="AB1599" i="1"/>
  <c r="AD1599" i="1" l="1"/>
  <c r="V1600" i="1"/>
  <c r="AC1599" i="1"/>
  <c r="U1600" i="1"/>
  <c r="AB1600" i="1"/>
  <c r="V1601" i="1" l="1"/>
  <c r="AD1600" i="1"/>
  <c r="AC1600" i="1"/>
  <c r="U1601" i="1"/>
  <c r="AB1601" i="1"/>
  <c r="AC1601" i="1" l="1"/>
  <c r="U1602" i="1"/>
  <c r="V1602" i="1"/>
  <c r="AD1601" i="1"/>
  <c r="AB1602" i="1"/>
  <c r="AD1602" i="1" l="1"/>
  <c r="V1603" i="1"/>
  <c r="U1603" i="1"/>
  <c r="AC1602" i="1"/>
  <c r="AB1603" i="1"/>
  <c r="U1604" i="1" l="1"/>
  <c r="AC1603" i="1"/>
  <c r="V1604" i="1"/>
  <c r="AD1603" i="1"/>
  <c r="AB1604" i="1"/>
  <c r="V1605" i="1" l="1"/>
  <c r="AD1604" i="1"/>
  <c r="U1605" i="1"/>
  <c r="AC1604" i="1"/>
  <c r="AB1605" i="1"/>
  <c r="AC1605" i="1" l="1"/>
  <c r="U1606" i="1"/>
  <c r="AD1605" i="1"/>
  <c r="V1606" i="1"/>
  <c r="AB1606" i="1"/>
  <c r="AC1606" i="1" l="1"/>
  <c r="U1607" i="1"/>
  <c r="AD1606" i="1"/>
  <c r="V1607" i="1"/>
  <c r="AB1607" i="1"/>
  <c r="AD1607" i="1" l="1"/>
  <c r="V1608" i="1"/>
  <c r="AC1607" i="1"/>
  <c r="U1608" i="1"/>
  <c r="AB1608" i="1"/>
  <c r="AD1608" i="1" l="1"/>
  <c r="V1609" i="1"/>
  <c r="U1609" i="1"/>
  <c r="AC1608" i="1"/>
  <c r="AB1609" i="1"/>
  <c r="V1610" i="1" l="1"/>
  <c r="AD1609" i="1"/>
  <c r="U1610" i="1"/>
  <c r="AC1609" i="1"/>
  <c r="AB1610" i="1"/>
  <c r="U1611" i="1" l="1"/>
  <c r="AC1610" i="1"/>
  <c r="AD1610" i="1"/>
  <c r="V1611" i="1"/>
  <c r="AB1611" i="1"/>
  <c r="V1612" i="1" l="1"/>
  <c r="AD1611" i="1"/>
  <c r="AC1611" i="1"/>
  <c r="U1612" i="1"/>
  <c r="AB1612" i="1"/>
  <c r="AC1612" i="1" l="1"/>
  <c r="U1613" i="1"/>
  <c r="V1613" i="1"/>
  <c r="AD1612" i="1"/>
  <c r="AB1613" i="1"/>
  <c r="AD1613" i="1" l="1"/>
  <c r="V1614" i="1"/>
  <c r="AC1613" i="1"/>
  <c r="U1614" i="1"/>
  <c r="AB1614" i="1"/>
  <c r="V1615" i="1" l="1"/>
  <c r="AD1614" i="1"/>
  <c r="AC1614" i="1"/>
  <c r="U1615" i="1"/>
  <c r="AB1615" i="1"/>
  <c r="AC1615" i="1" l="1"/>
  <c r="U1616" i="1"/>
  <c r="AD1615" i="1"/>
  <c r="V1616" i="1"/>
  <c r="AB1616" i="1"/>
  <c r="AC1616" i="1" l="1"/>
  <c r="U1617" i="1"/>
  <c r="AD1616" i="1"/>
  <c r="V1617" i="1"/>
  <c r="AB1617" i="1"/>
  <c r="AC1617" i="1" l="1"/>
  <c r="U1618" i="1"/>
  <c r="AD1617" i="1"/>
  <c r="V1618" i="1"/>
  <c r="AB1618" i="1"/>
  <c r="AC1618" i="1" l="1"/>
  <c r="U1619" i="1"/>
  <c r="AD1618" i="1"/>
  <c r="V1619" i="1"/>
  <c r="AB1619" i="1"/>
  <c r="AC1619" i="1" l="1"/>
  <c r="U1620" i="1"/>
  <c r="V1620" i="1"/>
  <c r="AD1619" i="1"/>
  <c r="AB1620" i="1"/>
  <c r="V1621" i="1" l="1"/>
  <c r="AD1620" i="1"/>
  <c r="AC1620" i="1"/>
  <c r="U1621" i="1"/>
  <c r="AB1621" i="1"/>
  <c r="AC1621" i="1" l="1"/>
  <c r="U1622" i="1"/>
  <c r="V1622" i="1"/>
  <c r="AD1621" i="1"/>
  <c r="AB1622" i="1"/>
  <c r="AD1622" i="1" l="1"/>
  <c r="V1623" i="1"/>
  <c r="AC1622" i="1"/>
  <c r="U1623" i="1"/>
  <c r="AB1623" i="1"/>
  <c r="V1624" i="1" l="1"/>
  <c r="AD1623" i="1"/>
  <c r="U1624" i="1"/>
  <c r="AC1623" i="1"/>
  <c r="AB1624" i="1"/>
  <c r="U1625" i="1" l="1"/>
  <c r="AC1624" i="1"/>
  <c r="V1625" i="1"/>
  <c r="AD1624" i="1"/>
  <c r="AB1625" i="1"/>
  <c r="AD1625" i="1" l="1"/>
  <c r="V1626" i="1"/>
  <c r="AC1625" i="1"/>
  <c r="U1626" i="1"/>
  <c r="AB1626" i="1"/>
  <c r="AD1626" i="1" l="1"/>
  <c r="V1627" i="1"/>
  <c r="AC1626" i="1"/>
  <c r="U1627" i="1"/>
  <c r="AB1627" i="1"/>
  <c r="AD1627" i="1" l="1"/>
  <c r="V1628" i="1"/>
  <c r="U1628" i="1"/>
  <c r="AC1627" i="1"/>
  <c r="AB1628" i="1"/>
  <c r="U1629" i="1" l="1"/>
  <c r="AC1628" i="1"/>
  <c r="AD1628" i="1"/>
  <c r="V1629" i="1"/>
  <c r="AB1629" i="1"/>
  <c r="V1630" i="1" l="1"/>
  <c r="AD1629" i="1"/>
  <c r="U1630" i="1"/>
  <c r="AC1629" i="1"/>
  <c r="AB1630" i="1"/>
  <c r="U1631" i="1" l="1"/>
  <c r="AC1630" i="1"/>
  <c r="V1631" i="1"/>
  <c r="AD1630" i="1"/>
  <c r="AB1631" i="1"/>
  <c r="V1632" i="1" l="1"/>
  <c r="AD1631" i="1"/>
  <c r="U1632" i="1"/>
  <c r="AC1631" i="1"/>
  <c r="AB1632" i="1"/>
  <c r="U1633" i="1" l="1"/>
  <c r="AC1632" i="1"/>
  <c r="V1633" i="1"/>
  <c r="AD1632" i="1"/>
  <c r="AB1633" i="1"/>
  <c r="AD1633" i="1" l="1"/>
  <c r="V1634" i="1"/>
  <c r="AC1633" i="1"/>
  <c r="U1634" i="1"/>
  <c r="AB1634" i="1"/>
  <c r="AD1634" i="1" l="1"/>
  <c r="V1635" i="1"/>
  <c r="AC1634" i="1"/>
  <c r="U1635" i="1"/>
  <c r="AB1635" i="1"/>
  <c r="V1636" i="1" l="1"/>
  <c r="AD1635" i="1"/>
  <c r="U1636" i="1"/>
  <c r="AC1635" i="1"/>
  <c r="AB1636" i="1"/>
  <c r="AC1636" i="1" l="1"/>
  <c r="U1637" i="1"/>
  <c r="AD1636" i="1"/>
  <c r="V1637" i="1"/>
  <c r="AB1637" i="1"/>
  <c r="AC1637" i="1" l="1"/>
  <c r="U1638" i="1"/>
  <c r="V1638" i="1"/>
  <c r="AD1637" i="1"/>
  <c r="AB1638" i="1"/>
  <c r="AD1638" i="1" l="1"/>
  <c r="V1639" i="1"/>
  <c r="U1639" i="1"/>
  <c r="AC1638" i="1"/>
  <c r="AB1639" i="1"/>
  <c r="AC1639" i="1" l="1"/>
  <c r="U1640" i="1"/>
  <c r="AD1639" i="1"/>
  <c r="V1640" i="1"/>
  <c r="AB1640" i="1"/>
  <c r="AC1640" i="1" l="1"/>
  <c r="U1641" i="1"/>
  <c r="AD1640" i="1"/>
  <c r="V1641" i="1"/>
  <c r="AB1641" i="1"/>
  <c r="U1642" i="1" l="1"/>
  <c r="AC1641" i="1"/>
  <c r="V1642" i="1"/>
  <c r="AD1641" i="1"/>
  <c r="AB1642" i="1"/>
  <c r="AD1642" i="1" l="1"/>
  <c r="V1643" i="1"/>
  <c r="AC1642" i="1"/>
  <c r="U1643" i="1"/>
  <c r="AB1643" i="1"/>
  <c r="AD1643" i="1" l="1"/>
  <c r="V1644" i="1"/>
  <c r="AC1643" i="1"/>
  <c r="U1644" i="1"/>
  <c r="AB1644" i="1"/>
  <c r="AD1644" i="1" l="1"/>
  <c r="V1645" i="1"/>
  <c r="U1645" i="1"/>
  <c r="AC1644" i="1"/>
  <c r="AB1645" i="1"/>
  <c r="AC1645" i="1" l="1"/>
  <c r="U1646" i="1"/>
  <c r="V1646" i="1"/>
  <c r="AD1645" i="1"/>
  <c r="AB1646" i="1"/>
  <c r="AD1646" i="1" l="1"/>
  <c r="V1647" i="1"/>
  <c r="U1647" i="1"/>
  <c r="AC1646" i="1"/>
  <c r="AB1647" i="1"/>
  <c r="U1648" i="1" l="1"/>
  <c r="AC1647" i="1"/>
  <c r="V1648" i="1"/>
  <c r="AD1647" i="1"/>
  <c r="AB1648" i="1"/>
  <c r="AD1648" i="1" l="1"/>
  <c r="V1649" i="1"/>
  <c r="U1649" i="1"/>
  <c r="AC1648" i="1"/>
  <c r="AB1649" i="1"/>
  <c r="AC1649" i="1" l="1"/>
  <c r="U1650" i="1"/>
  <c r="AD1649" i="1"/>
  <c r="V1650" i="1"/>
  <c r="AB1650" i="1"/>
  <c r="V1651" i="1" l="1"/>
  <c r="AD1650" i="1"/>
  <c r="AC1650" i="1"/>
  <c r="U1651" i="1"/>
  <c r="AB1651" i="1"/>
  <c r="AC1651" i="1" l="1"/>
  <c r="U1652" i="1"/>
  <c r="V1652" i="1"/>
  <c r="AD1651" i="1"/>
  <c r="AB1652" i="1"/>
  <c r="U1653" i="1" l="1"/>
  <c r="AC1652" i="1"/>
  <c r="AD1652" i="1"/>
  <c r="V1653" i="1"/>
  <c r="AB1653" i="1"/>
  <c r="AD1653" i="1" l="1"/>
  <c r="V1654" i="1"/>
  <c r="AC1653" i="1"/>
  <c r="U1654" i="1"/>
  <c r="AB1654" i="1"/>
  <c r="AD1654" i="1" l="1"/>
  <c r="V1655" i="1"/>
  <c r="U1655" i="1"/>
  <c r="AC1654" i="1"/>
  <c r="AB1655" i="1"/>
  <c r="V1656" i="1" l="1"/>
  <c r="AD1655" i="1"/>
  <c r="U1656" i="1"/>
  <c r="AC1655" i="1"/>
  <c r="AB1656" i="1"/>
  <c r="U1657" i="1" l="1"/>
  <c r="AC1656" i="1"/>
  <c r="V1657" i="1"/>
  <c r="AD1656" i="1"/>
  <c r="AB1657" i="1"/>
  <c r="V1658" i="1" l="1"/>
  <c r="AD1657" i="1"/>
  <c r="U1658" i="1"/>
  <c r="AC1657" i="1"/>
  <c r="AB1658" i="1"/>
  <c r="AC1658" i="1" l="1"/>
  <c r="U1659" i="1"/>
  <c r="V1659" i="1"/>
  <c r="AD1658" i="1"/>
  <c r="AB1659" i="1"/>
  <c r="AC1659" i="1" l="1"/>
  <c r="U1660" i="1"/>
  <c r="AD1659" i="1"/>
  <c r="V1660" i="1"/>
  <c r="AB1660" i="1"/>
  <c r="U1661" i="1" l="1"/>
  <c r="AC1660" i="1"/>
  <c r="AD1660" i="1"/>
  <c r="V1661" i="1"/>
  <c r="AB1661" i="1"/>
  <c r="V1662" i="1" l="1"/>
  <c r="AD1661" i="1"/>
  <c r="AC1661" i="1"/>
  <c r="U1662" i="1"/>
  <c r="AB1662" i="1"/>
  <c r="U1663" i="1" l="1"/>
  <c r="AC1662" i="1"/>
  <c r="AD1662" i="1"/>
  <c r="V1663" i="1"/>
  <c r="AB1663" i="1"/>
  <c r="V1664" i="1" l="1"/>
  <c r="AD1663" i="1"/>
  <c r="U1664" i="1"/>
  <c r="AC1663" i="1"/>
  <c r="AB1664" i="1"/>
  <c r="AC1664" i="1" l="1"/>
  <c r="U1665" i="1"/>
  <c r="AD1664" i="1"/>
  <c r="V1665" i="1"/>
  <c r="AB1665" i="1"/>
  <c r="AC1665" i="1" l="1"/>
  <c r="U1666" i="1"/>
  <c r="V1666" i="1"/>
  <c r="AD1665" i="1"/>
  <c r="AB1666" i="1"/>
  <c r="U1667" i="1" l="1"/>
  <c r="AC1666" i="1"/>
  <c r="AD1666" i="1"/>
  <c r="V1667" i="1"/>
  <c r="AB1667" i="1"/>
  <c r="V1668" i="1" l="1"/>
  <c r="AD1667" i="1"/>
  <c r="U1668" i="1"/>
  <c r="AC1667" i="1"/>
  <c r="AB1668" i="1"/>
  <c r="U1669" i="1" l="1"/>
  <c r="AC1668" i="1"/>
  <c r="AD1668" i="1"/>
  <c r="V1669" i="1"/>
  <c r="AB1669" i="1"/>
  <c r="V1670" i="1" l="1"/>
  <c r="AD1669" i="1"/>
  <c r="U1670" i="1"/>
  <c r="AC1669" i="1"/>
  <c r="AB1670" i="1"/>
  <c r="U1671" i="1" l="1"/>
  <c r="AC1670" i="1"/>
  <c r="AD1670" i="1"/>
  <c r="V1671" i="1"/>
  <c r="AB1671" i="1"/>
  <c r="V1672" i="1" l="1"/>
  <c r="AD1671" i="1"/>
  <c r="AC1671" i="1"/>
  <c r="U1672" i="1"/>
  <c r="AB1672" i="1"/>
  <c r="AC1672" i="1" l="1"/>
  <c r="U1673" i="1"/>
  <c r="AD1672" i="1"/>
  <c r="V1673" i="1"/>
  <c r="AB1673" i="1"/>
  <c r="AC1673" i="1" l="1"/>
  <c r="U1674" i="1"/>
  <c r="V1674" i="1"/>
  <c r="AD1673" i="1"/>
  <c r="AB1674" i="1"/>
  <c r="U1675" i="1" l="1"/>
  <c r="AC1674" i="1"/>
  <c r="V1675" i="1"/>
  <c r="AD1674" i="1"/>
  <c r="AB1675" i="1"/>
  <c r="AD1675" i="1" l="1"/>
  <c r="V1676" i="1"/>
  <c r="U1676" i="1"/>
  <c r="AC1675" i="1"/>
  <c r="AB1676" i="1"/>
  <c r="AC1676" i="1" l="1"/>
  <c r="U1677" i="1"/>
  <c r="V1677" i="1"/>
  <c r="AD1676" i="1"/>
  <c r="AB1677" i="1"/>
  <c r="V1678" i="1" l="1"/>
  <c r="AD1677" i="1"/>
  <c r="U1678" i="1"/>
  <c r="AC1677" i="1"/>
  <c r="AB1678" i="1"/>
  <c r="U1679" i="1" l="1"/>
  <c r="AC1678" i="1"/>
  <c r="V1679" i="1"/>
  <c r="AD1678" i="1"/>
  <c r="AB1679" i="1"/>
  <c r="V1680" i="1" l="1"/>
  <c r="AD1679" i="1"/>
  <c r="AC1679" i="1"/>
  <c r="U1680" i="1"/>
  <c r="AB1680" i="1"/>
  <c r="AC1680" i="1" l="1"/>
  <c r="U1681" i="1"/>
  <c r="AD1680" i="1"/>
  <c r="V1681" i="1"/>
  <c r="AB1681" i="1"/>
  <c r="U1682" i="1" l="1"/>
  <c r="AC1681" i="1"/>
  <c r="V1682" i="1"/>
  <c r="AD1681" i="1"/>
  <c r="AB1682" i="1"/>
  <c r="V1683" i="1" l="1"/>
  <c r="AD1682" i="1"/>
  <c r="U1683" i="1"/>
  <c r="AC1682" i="1"/>
  <c r="AB1683" i="1"/>
  <c r="AC1683" i="1" l="1"/>
  <c r="U1684" i="1"/>
  <c r="V1684" i="1"/>
  <c r="AD1683" i="1"/>
  <c r="AB1684" i="1"/>
  <c r="AC1684" i="1" l="1"/>
  <c r="U1685" i="1"/>
  <c r="V1685" i="1"/>
  <c r="AD1684" i="1"/>
  <c r="AB1685" i="1"/>
  <c r="AC1685" i="1" l="1"/>
  <c r="U1686" i="1"/>
  <c r="AD1685" i="1"/>
  <c r="V1686" i="1"/>
  <c r="AB1686" i="1"/>
  <c r="U1687" i="1" l="1"/>
  <c r="AC1686" i="1"/>
  <c r="AD1686" i="1"/>
  <c r="V1687" i="1"/>
  <c r="AB1687" i="1"/>
  <c r="V1688" i="1" l="1"/>
  <c r="AD1687" i="1"/>
  <c r="AC1687" i="1"/>
  <c r="U1688" i="1"/>
  <c r="AB1688" i="1"/>
  <c r="U1689" i="1" l="1"/>
  <c r="AC1688" i="1"/>
  <c r="AD1688" i="1"/>
  <c r="V1689" i="1"/>
  <c r="AB1689" i="1"/>
  <c r="AD1689" i="1" l="1"/>
  <c r="V1690" i="1"/>
  <c r="U1690" i="1"/>
  <c r="AC1689" i="1"/>
  <c r="AB1690" i="1"/>
  <c r="U1691" i="1" l="1"/>
  <c r="AC1690" i="1"/>
  <c r="AD1690" i="1"/>
  <c r="V1691" i="1"/>
  <c r="AB1691" i="1"/>
  <c r="V1692" i="1" l="1"/>
  <c r="AD1691" i="1"/>
  <c r="AC1691" i="1"/>
  <c r="U1692" i="1"/>
  <c r="AB1692" i="1"/>
  <c r="U1693" i="1" l="1"/>
  <c r="AC1692" i="1"/>
  <c r="AD1692" i="1"/>
  <c r="V1693" i="1"/>
  <c r="AB1693" i="1"/>
  <c r="V1694" i="1" l="1"/>
  <c r="AD1693" i="1"/>
  <c r="AC1693" i="1"/>
  <c r="U1694" i="1"/>
  <c r="AB1694" i="1"/>
  <c r="U1695" i="1" l="1"/>
  <c r="AC1694" i="1"/>
  <c r="V1695" i="1"/>
  <c r="AD1694" i="1"/>
  <c r="AB1695" i="1"/>
  <c r="V1696" i="1" l="1"/>
  <c r="AD1695" i="1"/>
  <c r="U1696" i="1"/>
  <c r="AC1695" i="1"/>
  <c r="AB1696" i="1"/>
  <c r="U1697" i="1" l="1"/>
  <c r="AC1696" i="1"/>
  <c r="V1697" i="1"/>
  <c r="AD1696" i="1"/>
  <c r="AB1697" i="1"/>
  <c r="V1698" i="1" l="1"/>
  <c r="AD1697" i="1"/>
  <c r="AC1697" i="1"/>
  <c r="U1698" i="1"/>
  <c r="AB1698" i="1"/>
  <c r="U1699" i="1" l="1"/>
  <c r="AC1698" i="1"/>
  <c r="AD1698" i="1"/>
  <c r="V1699" i="1"/>
  <c r="AB1699" i="1"/>
  <c r="AD1699" i="1" l="1"/>
  <c r="V1700" i="1"/>
  <c r="AC1699" i="1"/>
  <c r="U1700" i="1"/>
  <c r="AB1700" i="1"/>
  <c r="AD1700" i="1" l="1"/>
  <c r="V1701" i="1"/>
  <c r="AC1700" i="1"/>
  <c r="U1701" i="1"/>
  <c r="AB1701" i="1"/>
  <c r="V1702" i="1" l="1"/>
  <c r="AD1701" i="1"/>
  <c r="AC1701" i="1"/>
  <c r="U1702" i="1"/>
  <c r="AB1702" i="1"/>
  <c r="U1703" i="1" l="1"/>
  <c r="AC1702" i="1"/>
  <c r="AD1702" i="1"/>
  <c r="V1703" i="1"/>
  <c r="AB1703" i="1"/>
  <c r="AD1703" i="1" l="1"/>
  <c r="V1704" i="1"/>
  <c r="AC1703" i="1"/>
  <c r="U1704" i="1"/>
  <c r="AB1704" i="1"/>
  <c r="AD1704" i="1" l="1"/>
  <c r="V1705" i="1"/>
  <c r="AC1704" i="1"/>
  <c r="U1705" i="1"/>
  <c r="AB1705" i="1"/>
  <c r="V1706" i="1" l="1"/>
  <c r="AD1705" i="1"/>
  <c r="AC1705" i="1"/>
  <c r="U1706" i="1"/>
  <c r="AB1706" i="1"/>
  <c r="U1707" i="1" l="1"/>
  <c r="AC1706" i="1"/>
  <c r="AD1706" i="1"/>
  <c r="V1707" i="1"/>
  <c r="AB1707" i="1"/>
  <c r="V1708" i="1" l="1"/>
  <c r="AD1707" i="1"/>
  <c r="AC1707" i="1"/>
  <c r="U1708" i="1"/>
  <c r="AB1708" i="1"/>
  <c r="U1709" i="1" l="1"/>
  <c r="AC1708" i="1"/>
  <c r="AD1708" i="1"/>
  <c r="V1709" i="1"/>
  <c r="AB1709" i="1"/>
  <c r="AD1709" i="1" l="1"/>
  <c r="V1710" i="1"/>
  <c r="U1710" i="1"/>
  <c r="AC1709" i="1"/>
  <c r="AB1710" i="1"/>
  <c r="U1711" i="1" l="1"/>
  <c r="AC1710" i="1"/>
  <c r="V1711" i="1"/>
  <c r="AD1710" i="1"/>
  <c r="AB1711" i="1"/>
  <c r="V1712" i="1" l="1"/>
  <c r="AD1711" i="1"/>
  <c r="U1712" i="1"/>
  <c r="AC1711" i="1"/>
  <c r="AB1712" i="1"/>
  <c r="U1713" i="1" l="1"/>
  <c r="AC1712" i="1"/>
  <c r="AD1712" i="1"/>
  <c r="V1713" i="1"/>
  <c r="AB1713" i="1"/>
  <c r="V1714" i="1" l="1"/>
  <c r="AD1713" i="1"/>
  <c r="U1714" i="1"/>
  <c r="AC1713" i="1"/>
  <c r="AB1714" i="1"/>
  <c r="U1715" i="1" l="1"/>
  <c r="AC1714" i="1"/>
  <c r="AD1714" i="1"/>
  <c r="V1715" i="1"/>
  <c r="AB1715" i="1"/>
  <c r="AD1715" i="1" l="1"/>
  <c r="V1716" i="1"/>
  <c r="AC1715" i="1"/>
  <c r="U1716" i="1"/>
  <c r="AB1716" i="1"/>
  <c r="AD1716" i="1" l="1"/>
  <c r="V1717" i="1"/>
  <c r="U1717" i="1"/>
  <c r="AC1716" i="1"/>
  <c r="AB1717" i="1"/>
  <c r="V1718" i="1" l="1"/>
  <c r="AD1717" i="1"/>
  <c r="AC1717" i="1"/>
  <c r="U1718" i="1"/>
  <c r="AB1718" i="1"/>
  <c r="U1719" i="1" l="1"/>
  <c r="AC1718" i="1"/>
  <c r="AD1718" i="1"/>
  <c r="V1719" i="1"/>
  <c r="AB1719" i="1"/>
  <c r="AD1719" i="1" l="1"/>
  <c r="V1720" i="1"/>
  <c r="U1720" i="1"/>
  <c r="AC1719" i="1"/>
  <c r="AB1720" i="1"/>
  <c r="AC1720" i="1" l="1"/>
  <c r="U1721" i="1"/>
  <c r="V1721" i="1"/>
  <c r="AD1720" i="1"/>
  <c r="AB1721" i="1"/>
  <c r="V1722" i="1" l="1"/>
  <c r="AD1721" i="1"/>
  <c r="AC1721" i="1"/>
  <c r="U1722" i="1"/>
  <c r="AB1722" i="1"/>
  <c r="U1723" i="1" l="1"/>
  <c r="AC1722" i="1"/>
  <c r="V1723" i="1"/>
  <c r="AD1722" i="1"/>
  <c r="AB1723" i="1"/>
  <c r="AD1723" i="1" l="1"/>
  <c r="V1724" i="1"/>
  <c r="U1724" i="1"/>
  <c r="AC1723" i="1"/>
  <c r="AB1724" i="1"/>
  <c r="V1725" i="1" l="1"/>
  <c r="AD1724" i="1"/>
  <c r="AC1724" i="1"/>
  <c r="U1725" i="1"/>
  <c r="AB1725" i="1"/>
  <c r="AC1725" i="1" l="1"/>
  <c r="U1726" i="1"/>
  <c r="AD1725" i="1"/>
  <c r="V1726" i="1"/>
  <c r="AB1726" i="1"/>
  <c r="AD1726" i="1" l="1"/>
  <c r="V1727" i="1"/>
  <c r="AC1726" i="1"/>
  <c r="U1727" i="1"/>
  <c r="AB1727" i="1"/>
  <c r="AC1727" i="1" l="1"/>
  <c r="U1728" i="1"/>
  <c r="V1728" i="1"/>
  <c r="AD1727" i="1"/>
  <c r="AB1728" i="1"/>
  <c r="V1729" i="1" l="1"/>
  <c r="AD1728" i="1"/>
  <c r="AC1728" i="1"/>
  <c r="U1729" i="1"/>
  <c r="AB1729" i="1"/>
  <c r="AC1729" i="1" l="1"/>
  <c r="U1730" i="1"/>
  <c r="AD1729" i="1"/>
  <c r="V1730" i="1"/>
  <c r="AB1730" i="1"/>
  <c r="AC1730" i="1" l="1"/>
  <c r="U1731" i="1"/>
  <c r="AD1730" i="1"/>
  <c r="V1731" i="1"/>
  <c r="AB1731" i="1"/>
  <c r="AD1731" i="1" l="1"/>
  <c r="V1732" i="1"/>
  <c r="AC1731" i="1"/>
  <c r="U1732" i="1"/>
  <c r="AB1732" i="1"/>
  <c r="AD1732" i="1" l="1"/>
  <c r="V1733" i="1"/>
  <c r="AC1732" i="1"/>
  <c r="U1733" i="1"/>
  <c r="AB1733" i="1"/>
  <c r="AC1733" i="1" l="1"/>
  <c r="U1734" i="1"/>
  <c r="AD1733" i="1"/>
  <c r="V1734" i="1"/>
  <c r="AB1734" i="1"/>
  <c r="U1735" i="1" l="1"/>
  <c r="AC1734" i="1"/>
  <c r="AD1734" i="1"/>
  <c r="V1735" i="1"/>
  <c r="AB1735" i="1"/>
  <c r="AD1735" i="1" l="1"/>
  <c r="V1736" i="1"/>
  <c r="AC1735" i="1"/>
  <c r="U1736" i="1"/>
  <c r="AB1736" i="1"/>
  <c r="U1737" i="1" l="1"/>
  <c r="AC1736" i="1"/>
  <c r="V1737" i="1"/>
  <c r="AD1736" i="1"/>
  <c r="AB1737" i="1"/>
  <c r="V1738" i="1" l="1"/>
  <c r="AD1737" i="1"/>
  <c r="AC1737" i="1"/>
  <c r="U1738" i="1"/>
  <c r="AB1738" i="1"/>
  <c r="U1739" i="1" l="1"/>
  <c r="AC1738" i="1"/>
  <c r="AD1738" i="1"/>
  <c r="V1739" i="1"/>
  <c r="AB1739" i="1"/>
  <c r="V1740" i="1" l="1"/>
  <c r="AD1739" i="1"/>
  <c r="AC1739" i="1"/>
  <c r="U1740" i="1"/>
  <c r="AB1740" i="1"/>
  <c r="AC1740" i="1" l="1"/>
  <c r="U1741" i="1"/>
  <c r="AD1740" i="1"/>
  <c r="V1741" i="1"/>
  <c r="AB1741" i="1"/>
  <c r="AC1741" i="1" l="1"/>
  <c r="U1742" i="1"/>
  <c r="V1742" i="1"/>
  <c r="AD1741" i="1"/>
  <c r="AB1742" i="1"/>
  <c r="U1743" i="1" l="1"/>
  <c r="AC1742" i="1"/>
  <c r="V1743" i="1"/>
  <c r="AD1742" i="1"/>
  <c r="AB1743" i="1"/>
  <c r="V1744" i="1" l="1"/>
  <c r="AD1743" i="1"/>
  <c r="AC1743" i="1"/>
  <c r="U1744" i="1"/>
  <c r="AB1744" i="1"/>
  <c r="AC1744" i="1" l="1"/>
  <c r="U1745" i="1"/>
  <c r="AD1744" i="1"/>
  <c r="V1745" i="1"/>
  <c r="AB1745" i="1"/>
  <c r="U1746" i="1" l="1"/>
  <c r="AC1745" i="1"/>
  <c r="AD1745" i="1"/>
  <c r="V1746" i="1"/>
  <c r="AB1746" i="1"/>
  <c r="V1747" i="1" l="1"/>
  <c r="AD1746" i="1"/>
  <c r="U1747" i="1"/>
  <c r="AC1746" i="1"/>
  <c r="AB1747" i="1"/>
  <c r="U1748" i="1" l="1"/>
  <c r="AC1747" i="1"/>
  <c r="V1748" i="1"/>
  <c r="AD1747" i="1"/>
  <c r="AB1748" i="1"/>
  <c r="AD1748" i="1" l="1"/>
  <c r="V1749" i="1"/>
  <c r="U1749" i="1"/>
  <c r="AC1748" i="1"/>
  <c r="AB1749" i="1"/>
  <c r="AC1749" i="1" l="1"/>
  <c r="U1750" i="1"/>
  <c r="V1750" i="1"/>
  <c r="AD1749" i="1"/>
  <c r="AB1750" i="1"/>
  <c r="V1751" i="1" l="1"/>
  <c r="AD1750" i="1"/>
  <c r="U1751" i="1"/>
  <c r="AC1750" i="1"/>
  <c r="AB1751" i="1"/>
  <c r="AC1751" i="1" l="1"/>
  <c r="U1752" i="1"/>
  <c r="V1752" i="1"/>
  <c r="AD1751" i="1"/>
  <c r="AB1752" i="1"/>
  <c r="AD1752" i="1" l="1"/>
  <c r="V1753" i="1"/>
  <c r="U1753" i="1"/>
  <c r="AC1752" i="1"/>
  <c r="AB1753" i="1"/>
  <c r="AD1753" i="1" l="1"/>
  <c r="V1754" i="1"/>
  <c r="U1754" i="1"/>
  <c r="AC1753" i="1"/>
  <c r="AB1754" i="1"/>
  <c r="V1755" i="1" l="1"/>
  <c r="AD1754" i="1"/>
  <c r="AC1754" i="1"/>
  <c r="U1755" i="1"/>
  <c r="AB1755" i="1"/>
  <c r="AC1755" i="1" l="1"/>
  <c r="U1756" i="1"/>
  <c r="V1756" i="1"/>
  <c r="AD1755" i="1"/>
  <c r="AB1756" i="1"/>
  <c r="V1757" i="1" l="1"/>
  <c r="AD1756" i="1"/>
  <c r="U1757" i="1"/>
  <c r="AC1756" i="1"/>
  <c r="AB1757" i="1"/>
  <c r="U1758" i="1" l="1"/>
  <c r="AC1757" i="1"/>
  <c r="AD1757" i="1"/>
  <c r="V1758" i="1"/>
  <c r="AB1758" i="1"/>
  <c r="V1759" i="1" l="1"/>
  <c r="AD1758" i="1"/>
  <c r="AC1758" i="1"/>
  <c r="U1759" i="1"/>
  <c r="AB1759" i="1"/>
  <c r="AC1759" i="1" l="1"/>
  <c r="U1760" i="1"/>
  <c r="V1760" i="1"/>
  <c r="AD1759" i="1"/>
  <c r="AB1760" i="1"/>
  <c r="V1761" i="1" l="1"/>
  <c r="AD1760" i="1"/>
  <c r="AC1760" i="1"/>
  <c r="U1761" i="1"/>
  <c r="AB1761" i="1"/>
  <c r="U1762" i="1" l="1"/>
  <c r="AC1761" i="1"/>
  <c r="AD1761" i="1"/>
  <c r="V1762" i="1"/>
  <c r="AB1762" i="1"/>
  <c r="V1763" i="1" l="1"/>
  <c r="AD1762" i="1"/>
  <c r="U1763" i="1"/>
  <c r="AC1762" i="1"/>
  <c r="AB1763" i="1"/>
  <c r="U1764" i="1" l="1"/>
  <c r="AC1763" i="1"/>
  <c r="V1764" i="1"/>
  <c r="AD1763" i="1"/>
  <c r="AB1764" i="1"/>
  <c r="AD1764" i="1" l="1"/>
  <c r="V1765" i="1"/>
  <c r="AC1764" i="1"/>
  <c r="U1765" i="1"/>
  <c r="AB1765" i="1"/>
  <c r="V1766" i="1" l="1"/>
  <c r="AD1765" i="1"/>
  <c r="AC1765" i="1"/>
  <c r="U1766" i="1"/>
  <c r="AB1766" i="1"/>
  <c r="U1767" i="1" l="1"/>
  <c r="AC1766" i="1"/>
  <c r="AD1766" i="1"/>
  <c r="V1767" i="1"/>
  <c r="AB1767" i="1"/>
  <c r="V1768" i="1" l="1"/>
  <c r="AD1767" i="1"/>
  <c r="U1768" i="1"/>
  <c r="AC1767" i="1"/>
  <c r="AB1768" i="1"/>
  <c r="U1769" i="1" l="1"/>
  <c r="AC1768" i="1"/>
  <c r="AD1768" i="1"/>
  <c r="V1769" i="1"/>
  <c r="AB1769" i="1"/>
  <c r="V1770" i="1" l="1"/>
  <c r="AD1769" i="1"/>
  <c r="U1770" i="1"/>
  <c r="AC1769" i="1"/>
  <c r="AB1770" i="1"/>
  <c r="U1771" i="1" l="1"/>
  <c r="AC1770" i="1"/>
  <c r="V1771" i="1"/>
  <c r="AD1770" i="1"/>
  <c r="AB1771" i="1"/>
  <c r="V1772" i="1" l="1"/>
  <c r="AD1771" i="1"/>
  <c r="U1772" i="1"/>
  <c r="AC1771" i="1"/>
  <c r="AB1772" i="1"/>
  <c r="AC1772" i="1" l="1"/>
  <c r="U1773" i="1"/>
  <c r="V1773" i="1"/>
  <c r="AD1772" i="1"/>
  <c r="AB1773" i="1"/>
  <c r="U1774" i="1" l="1"/>
  <c r="AC1773" i="1"/>
  <c r="AD1773" i="1"/>
  <c r="V1774" i="1"/>
  <c r="AB1774" i="1"/>
  <c r="V1775" i="1" l="1"/>
  <c r="AD1774" i="1"/>
  <c r="U1775" i="1"/>
  <c r="AC1774" i="1"/>
  <c r="AB1775" i="1"/>
  <c r="U1776" i="1" l="1"/>
  <c r="AC1775" i="1"/>
  <c r="V1776" i="1"/>
  <c r="AD1775" i="1"/>
  <c r="AB1776" i="1"/>
  <c r="AD1776" i="1" l="1"/>
  <c r="V1777" i="1"/>
  <c r="U1777" i="1"/>
  <c r="AC1776" i="1"/>
  <c r="AB1777" i="1"/>
  <c r="AD1777" i="1" l="1"/>
  <c r="V1778" i="1"/>
  <c r="U1778" i="1"/>
  <c r="AC1777" i="1"/>
  <c r="AB1778" i="1"/>
  <c r="AD1778" i="1" l="1"/>
  <c r="V1779" i="1"/>
  <c r="AC1778" i="1"/>
  <c r="U1779" i="1"/>
  <c r="AB1779" i="1"/>
  <c r="V1780" i="1" l="1"/>
  <c r="AD1779" i="1"/>
  <c r="U1780" i="1"/>
  <c r="AC1779" i="1"/>
  <c r="AB1780" i="1"/>
  <c r="U1781" i="1" l="1"/>
  <c r="AC1780" i="1"/>
  <c r="V1781" i="1"/>
  <c r="AD1780" i="1"/>
  <c r="AB1781" i="1"/>
  <c r="V1782" i="1" l="1"/>
  <c r="AD1781" i="1"/>
  <c r="U1782" i="1"/>
  <c r="AC1781" i="1"/>
  <c r="AB1782" i="1"/>
  <c r="AC1782" i="1" l="1"/>
  <c r="U1783" i="1"/>
  <c r="AD1782" i="1"/>
  <c r="V1783" i="1"/>
  <c r="AB1783" i="1"/>
  <c r="U1784" i="1" l="1"/>
  <c r="AC1783" i="1"/>
  <c r="AD1783" i="1"/>
  <c r="V1784" i="1"/>
  <c r="AB1784" i="1"/>
  <c r="V1785" i="1" l="1"/>
  <c r="AD1784" i="1"/>
  <c r="U1785" i="1"/>
  <c r="AC1784" i="1"/>
  <c r="AB1785" i="1"/>
  <c r="U1786" i="1" l="1"/>
  <c r="AC1785" i="1"/>
  <c r="V1786" i="1"/>
  <c r="AD1785" i="1"/>
  <c r="AB1786" i="1"/>
  <c r="V1787" i="1" l="1"/>
  <c r="AD1786" i="1"/>
  <c r="U1787" i="1"/>
  <c r="AC1786" i="1"/>
  <c r="AB1787" i="1"/>
  <c r="U1788" i="1" l="1"/>
  <c r="AC1787" i="1"/>
  <c r="V1788" i="1"/>
  <c r="AD1787" i="1"/>
  <c r="AB1788" i="1"/>
  <c r="V1789" i="1" l="1"/>
  <c r="AD1788" i="1"/>
  <c r="U1789" i="1"/>
  <c r="AC1788" i="1"/>
  <c r="AB1789" i="1"/>
  <c r="U1790" i="1" l="1"/>
  <c r="AC1789" i="1"/>
  <c r="AD1789" i="1"/>
  <c r="V1790" i="1"/>
  <c r="AB1790" i="1"/>
  <c r="V1791" i="1" l="1"/>
  <c r="AD1790" i="1"/>
  <c r="U1791" i="1"/>
  <c r="AC1790" i="1"/>
  <c r="AB1791" i="1"/>
  <c r="U1792" i="1" l="1"/>
  <c r="AC1791" i="1"/>
  <c r="V1792" i="1"/>
  <c r="AD1791" i="1"/>
  <c r="AB1792" i="1"/>
  <c r="AD1792" i="1" l="1"/>
  <c r="V1793" i="1"/>
  <c r="AC1792" i="1"/>
  <c r="U1793" i="1"/>
  <c r="AB1793" i="1"/>
  <c r="U1794" i="1" l="1"/>
  <c r="AC1793" i="1"/>
  <c r="V1794" i="1"/>
  <c r="AD1793" i="1"/>
  <c r="AB1794" i="1"/>
  <c r="V1795" i="1" l="1"/>
  <c r="AD1794" i="1"/>
  <c r="U1795" i="1"/>
  <c r="AC1794" i="1"/>
  <c r="AB1795" i="1"/>
  <c r="U1796" i="1" l="1"/>
  <c r="AC1795" i="1"/>
  <c r="V1796" i="1"/>
  <c r="AD1795" i="1"/>
  <c r="AB1796" i="1"/>
  <c r="V1797" i="1" l="1"/>
  <c r="AD1796" i="1"/>
  <c r="U1797" i="1"/>
  <c r="AC1796" i="1"/>
  <c r="AB1797" i="1"/>
  <c r="U1798" i="1" l="1"/>
  <c r="AC1797" i="1"/>
  <c r="V1798" i="1"/>
  <c r="AD1797" i="1"/>
  <c r="AB1798" i="1"/>
  <c r="V1799" i="1" l="1"/>
  <c r="AD1798" i="1"/>
  <c r="AC1798" i="1"/>
  <c r="U1799" i="1"/>
  <c r="AB1799" i="1"/>
  <c r="U1800" i="1" l="1"/>
  <c r="AC1799" i="1"/>
  <c r="V1800" i="1"/>
  <c r="AD1799" i="1"/>
  <c r="AB1800" i="1"/>
  <c r="V1801" i="1" l="1"/>
  <c r="AD1800" i="1"/>
  <c r="U1801" i="1"/>
  <c r="AC1800" i="1"/>
  <c r="AB1801" i="1"/>
  <c r="AC1801" i="1" l="1"/>
  <c r="U1802" i="1"/>
  <c r="AD1801" i="1"/>
  <c r="V1802" i="1"/>
  <c r="AB1802" i="1"/>
  <c r="U1803" i="1" l="1"/>
  <c r="AC1802" i="1"/>
  <c r="AD1802" i="1"/>
  <c r="V1803" i="1"/>
  <c r="AB1803" i="1"/>
  <c r="AD1803" i="1" l="1"/>
  <c r="V1804" i="1"/>
  <c r="U1804" i="1"/>
  <c r="AC1803" i="1"/>
  <c r="AB1804" i="1"/>
  <c r="V1805" i="1" l="1"/>
  <c r="AD1804" i="1"/>
  <c r="AC1804" i="1"/>
  <c r="U1805" i="1"/>
  <c r="AB1805" i="1"/>
  <c r="U1806" i="1" l="1"/>
  <c r="AC1805" i="1"/>
  <c r="V1806" i="1"/>
  <c r="AD1805" i="1"/>
  <c r="AB1806" i="1"/>
  <c r="V1807" i="1" l="1"/>
  <c r="AD1806" i="1"/>
  <c r="U1807" i="1"/>
  <c r="AC1806" i="1"/>
  <c r="AB1807" i="1"/>
  <c r="AC1807" i="1" l="1"/>
  <c r="U1808" i="1"/>
  <c r="AD1807" i="1"/>
  <c r="V1808" i="1"/>
  <c r="AB1808" i="1"/>
  <c r="U1809" i="1" l="1"/>
  <c r="AC1808" i="1"/>
  <c r="AD1808" i="1"/>
  <c r="V1809" i="1"/>
  <c r="AB1809" i="1"/>
  <c r="V1810" i="1" l="1"/>
  <c r="AD1809" i="1"/>
  <c r="AC1809" i="1"/>
  <c r="U1810" i="1"/>
  <c r="AB1810" i="1"/>
  <c r="U1811" i="1" l="1"/>
  <c r="AC1810" i="1"/>
  <c r="AD1810" i="1"/>
  <c r="V1811" i="1"/>
  <c r="AB1811" i="1"/>
  <c r="V1812" i="1" l="1"/>
  <c r="AD1811" i="1"/>
  <c r="AC1811" i="1"/>
  <c r="U1812" i="1"/>
  <c r="AB1812" i="1"/>
  <c r="U1813" i="1" l="1"/>
  <c r="AC1812" i="1"/>
  <c r="AD1812" i="1"/>
  <c r="V1813" i="1"/>
  <c r="AB1813" i="1"/>
  <c r="V1814" i="1" l="1"/>
  <c r="AD1813" i="1"/>
  <c r="AC1813" i="1"/>
  <c r="U1814" i="1"/>
  <c r="AB1814" i="1"/>
  <c r="AC1814" i="1" l="1"/>
  <c r="U1815" i="1"/>
  <c r="AD1814" i="1"/>
  <c r="V1815" i="1"/>
  <c r="AB1815" i="1"/>
  <c r="AC1815" i="1" l="1"/>
  <c r="U1816" i="1"/>
  <c r="AD1815" i="1"/>
  <c r="V1816" i="1"/>
  <c r="AB1816" i="1"/>
  <c r="U1817" i="1" l="1"/>
  <c r="AC1816" i="1"/>
  <c r="V1817" i="1"/>
  <c r="AD1816" i="1"/>
  <c r="AB1817" i="1"/>
  <c r="V1818" i="1" l="1"/>
  <c r="AD1817" i="1"/>
  <c r="AC1817" i="1"/>
  <c r="U1818" i="1"/>
  <c r="AB1818" i="1"/>
  <c r="AC1818" i="1" l="1"/>
  <c r="U1819" i="1"/>
  <c r="AD1818" i="1"/>
  <c r="V1819" i="1"/>
  <c r="AB1819" i="1"/>
  <c r="AC1819" i="1" l="1"/>
  <c r="U1820" i="1"/>
  <c r="V1820" i="1"/>
  <c r="AD1819" i="1"/>
  <c r="AB1820" i="1"/>
  <c r="AD1820" i="1" l="1"/>
  <c r="V1821" i="1"/>
  <c r="U1821" i="1"/>
  <c r="AC1820" i="1"/>
  <c r="AB1821" i="1"/>
  <c r="V1822" i="1" l="1"/>
  <c r="AD1821" i="1"/>
  <c r="AC1821" i="1"/>
  <c r="U1822" i="1"/>
  <c r="AB1822" i="1"/>
  <c r="U1823" i="1" l="1"/>
  <c r="AC1822" i="1"/>
  <c r="V1823" i="1"/>
  <c r="AD1822" i="1"/>
  <c r="AB1823" i="1"/>
  <c r="V1824" i="1" l="1"/>
  <c r="AD1823" i="1"/>
  <c r="AC1823" i="1"/>
  <c r="U1824" i="1"/>
  <c r="AB1824" i="1"/>
  <c r="U1825" i="1" l="1"/>
  <c r="AC1824" i="1"/>
  <c r="V1825" i="1"/>
  <c r="AD1824" i="1"/>
  <c r="AB1825" i="1"/>
  <c r="V1826" i="1" l="1"/>
  <c r="AD1825" i="1"/>
  <c r="AC1825" i="1"/>
  <c r="U1826" i="1"/>
  <c r="AB1826" i="1"/>
  <c r="AC1826" i="1" l="1"/>
  <c r="U1827" i="1"/>
  <c r="AD1826" i="1"/>
  <c r="V1827" i="1"/>
  <c r="AB1827" i="1"/>
  <c r="AC1827" i="1" l="1"/>
  <c r="U1828" i="1"/>
  <c r="V1828" i="1"/>
  <c r="AD1827" i="1"/>
  <c r="AB1828" i="1"/>
  <c r="V1829" i="1" l="1"/>
  <c r="AD1828" i="1"/>
  <c r="AC1828" i="1"/>
  <c r="U1829" i="1"/>
  <c r="AB1829" i="1"/>
  <c r="U1830" i="1" l="1"/>
  <c r="AC1829" i="1"/>
  <c r="AD1829" i="1"/>
  <c r="V1830" i="1"/>
  <c r="AB1830" i="1"/>
  <c r="V1831" i="1" l="1"/>
  <c r="AD1830" i="1"/>
  <c r="U1831" i="1"/>
  <c r="AC1830" i="1"/>
  <c r="AB1831" i="1"/>
  <c r="AC1831" i="1" l="1"/>
  <c r="U1832" i="1"/>
  <c r="V1832" i="1"/>
  <c r="AD1831" i="1"/>
  <c r="AB1832" i="1"/>
  <c r="V1833" i="1" l="1"/>
  <c r="AD1832" i="1"/>
  <c r="U1833" i="1"/>
  <c r="AC1832" i="1"/>
  <c r="AB1833" i="1"/>
  <c r="AC1833" i="1" l="1"/>
  <c r="U1834" i="1"/>
  <c r="V1834" i="1"/>
  <c r="AD1833" i="1"/>
  <c r="AB1834" i="1"/>
  <c r="AC1834" i="1" l="1"/>
  <c r="U1835" i="1"/>
  <c r="V1835" i="1"/>
  <c r="AD1834" i="1"/>
  <c r="AB1835" i="1"/>
  <c r="AD1835" i="1" l="1"/>
  <c r="V1836" i="1"/>
  <c r="U1836" i="1"/>
  <c r="AC1835" i="1"/>
  <c r="AB1836" i="1"/>
  <c r="V1837" i="1" l="1"/>
  <c r="AD1836" i="1"/>
  <c r="AC1836" i="1"/>
  <c r="U1837" i="1"/>
  <c r="AB1837" i="1"/>
  <c r="AC1837" i="1" l="1"/>
  <c r="U1838" i="1"/>
  <c r="V1838" i="1"/>
  <c r="AD1837" i="1"/>
  <c r="AB1838" i="1"/>
  <c r="AD1838" i="1" l="1"/>
  <c r="V1839" i="1"/>
  <c r="U1839" i="1"/>
  <c r="AC1838" i="1"/>
  <c r="AB1839" i="1"/>
  <c r="V1840" i="1" l="1"/>
  <c r="AD1839" i="1"/>
  <c r="AC1839" i="1"/>
  <c r="U1840" i="1"/>
  <c r="AB1840" i="1"/>
  <c r="AC1840" i="1" l="1"/>
  <c r="U1841" i="1"/>
  <c r="AD1840" i="1"/>
  <c r="V1841" i="1"/>
  <c r="AB1841" i="1"/>
  <c r="AC1841" i="1" l="1"/>
  <c r="U1842" i="1"/>
  <c r="V1842" i="1"/>
  <c r="AD1841" i="1"/>
  <c r="AB1842" i="1"/>
  <c r="U1843" i="1" l="1"/>
  <c r="AC1842" i="1"/>
  <c r="AD1842" i="1"/>
  <c r="V1843" i="1"/>
  <c r="AB1843" i="1"/>
  <c r="V1844" i="1" l="1"/>
  <c r="AD1843" i="1"/>
  <c r="U1844" i="1"/>
  <c r="AC1843" i="1"/>
  <c r="AB1844" i="1"/>
  <c r="AC1844" i="1" l="1"/>
  <c r="U1845" i="1"/>
  <c r="V1845" i="1"/>
  <c r="AD1844" i="1"/>
  <c r="AB1845" i="1"/>
  <c r="V1846" i="1" l="1"/>
  <c r="AD1845" i="1"/>
  <c r="AC1845" i="1"/>
  <c r="U1846" i="1"/>
  <c r="AB1846" i="1"/>
  <c r="AC1846" i="1" l="1"/>
  <c r="U1847" i="1"/>
  <c r="AD1846" i="1"/>
  <c r="V1847" i="1"/>
  <c r="AB1847" i="1"/>
  <c r="AD1847" i="1" l="1"/>
  <c r="V1848" i="1"/>
  <c r="U1848" i="1"/>
  <c r="AC1847" i="1"/>
  <c r="AB1848" i="1"/>
  <c r="U1849" i="1" l="1"/>
  <c r="AC1848" i="1"/>
  <c r="AD1848" i="1"/>
  <c r="V1849" i="1"/>
  <c r="AB1849" i="1"/>
  <c r="AD1849" i="1" l="1"/>
  <c r="V1850" i="1"/>
  <c r="AC1849" i="1"/>
  <c r="U1850" i="1"/>
  <c r="AB1850" i="1"/>
  <c r="AD1850" i="1" l="1"/>
  <c r="V1851" i="1"/>
  <c r="U1851" i="1"/>
  <c r="AC1850" i="1"/>
  <c r="AB1851" i="1"/>
  <c r="V1852" i="1" l="1"/>
  <c r="AD1851" i="1"/>
  <c r="AC1851" i="1"/>
  <c r="U1852" i="1"/>
  <c r="AB1852" i="1"/>
  <c r="AC1852" i="1" l="1"/>
  <c r="U1853" i="1"/>
  <c r="AD1852" i="1"/>
  <c r="V1853" i="1"/>
  <c r="AB1853" i="1"/>
  <c r="AD1853" i="1" l="1"/>
  <c r="V1854" i="1"/>
  <c r="U1854" i="1"/>
  <c r="AC1853" i="1"/>
  <c r="AB1854" i="1"/>
  <c r="AC1854" i="1" l="1"/>
  <c r="U1855" i="1"/>
  <c r="V1855" i="1"/>
  <c r="AD1854" i="1"/>
  <c r="AB1855" i="1"/>
  <c r="U1856" i="1" l="1"/>
  <c r="AC1855" i="1"/>
  <c r="V1856" i="1"/>
  <c r="AD1855" i="1"/>
  <c r="AB1856" i="1"/>
  <c r="AD1856" i="1" l="1"/>
  <c r="V1857" i="1"/>
  <c r="U1857" i="1"/>
  <c r="AC1856" i="1"/>
  <c r="AB1857" i="1"/>
  <c r="AD1857" i="1" l="1"/>
  <c r="V1858" i="1"/>
  <c r="AC1857" i="1"/>
  <c r="U1858" i="1"/>
  <c r="AB1858" i="1"/>
  <c r="U1859" i="1" l="1"/>
  <c r="AC1858" i="1"/>
  <c r="V1859" i="1"/>
  <c r="AD1858" i="1"/>
  <c r="AB1859" i="1"/>
  <c r="AD1859" i="1" l="1"/>
  <c r="V1860" i="1"/>
  <c r="AC1859" i="1"/>
  <c r="U1860" i="1"/>
  <c r="AB1860" i="1"/>
  <c r="U1861" i="1" l="1"/>
  <c r="AC1860" i="1"/>
  <c r="AD1860" i="1"/>
  <c r="V1861" i="1"/>
  <c r="AB1861" i="1"/>
  <c r="V1862" i="1" l="1"/>
  <c r="AD1861" i="1"/>
  <c r="AC1861" i="1"/>
  <c r="U1862" i="1"/>
  <c r="AB1862" i="1"/>
  <c r="U1863" i="1" l="1"/>
  <c r="AC1862" i="1"/>
  <c r="V1863" i="1"/>
  <c r="AD1862" i="1"/>
  <c r="AB1863" i="1"/>
  <c r="V1864" i="1" l="1"/>
  <c r="AD1863" i="1"/>
  <c r="U1864" i="1"/>
  <c r="AC1863" i="1"/>
  <c r="AB1864" i="1"/>
  <c r="U1865" i="1" l="1"/>
  <c r="AC1864" i="1"/>
  <c r="V1865" i="1"/>
  <c r="AD1864" i="1"/>
  <c r="AB1865" i="1"/>
  <c r="V1866" i="1" l="1"/>
  <c r="AD1865" i="1"/>
  <c r="U1866" i="1"/>
  <c r="AC1865" i="1"/>
  <c r="AB1866" i="1"/>
  <c r="U1867" i="1" l="1"/>
  <c r="AC1866" i="1"/>
  <c r="V1867" i="1"/>
  <c r="AD1866" i="1"/>
  <c r="AB1867" i="1"/>
  <c r="V1868" i="1" l="1"/>
  <c r="AD1867" i="1"/>
  <c r="U1868" i="1"/>
  <c r="AC1867" i="1"/>
  <c r="AB1868" i="1"/>
  <c r="AC1868" i="1" l="1"/>
  <c r="U1869" i="1"/>
  <c r="AD1868" i="1"/>
  <c r="V1869" i="1"/>
  <c r="AB1869" i="1"/>
  <c r="U1870" i="1" l="1"/>
  <c r="AC1869" i="1"/>
  <c r="V1870" i="1"/>
  <c r="AD1869" i="1"/>
  <c r="AB1870" i="1"/>
  <c r="V1871" i="1" l="1"/>
  <c r="AD1870" i="1"/>
  <c r="U1871" i="1"/>
  <c r="AC1870" i="1"/>
  <c r="AB1871" i="1"/>
  <c r="AC1871" i="1" l="1"/>
  <c r="U1872" i="1"/>
  <c r="V1872" i="1"/>
  <c r="AD1871" i="1"/>
  <c r="AB1872" i="1"/>
  <c r="AC1872" i="1" l="1"/>
  <c r="U1873" i="1"/>
  <c r="AD1872" i="1"/>
  <c r="V1873" i="1"/>
  <c r="AB1873" i="1"/>
  <c r="V1874" i="1" l="1"/>
  <c r="AD1873" i="1"/>
  <c r="U1874" i="1"/>
  <c r="AC1873" i="1"/>
  <c r="AB1874" i="1"/>
  <c r="AC1874" i="1" l="1"/>
  <c r="U1875" i="1"/>
  <c r="AD1874" i="1"/>
  <c r="V1875" i="1"/>
  <c r="AB1875" i="1"/>
  <c r="AC1875" i="1" l="1"/>
  <c r="U1876" i="1"/>
  <c r="AD1875" i="1"/>
  <c r="V1876" i="1"/>
  <c r="AB1876" i="1"/>
  <c r="U1877" i="1" l="1"/>
  <c r="AC1876" i="1"/>
  <c r="AD1876" i="1"/>
  <c r="V1877" i="1"/>
  <c r="AB1877" i="1"/>
  <c r="V1878" i="1" l="1"/>
  <c r="AD1877" i="1"/>
  <c r="U1878" i="1"/>
  <c r="AC1877" i="1"/>
  <c r="AB1878" i="1"/>
  <c r="AC1878" i="1" l="1"/>
  <c r="U1879" i="1"/>
  <c r="AD1878" i="1"/>
  <c r="V1879" i="1"/>
  <c r="AB1879" i="1"/>
  <c r="U1880" i="1" l="1"/>
  <c r="AC1879" i="1"/>
  <c r="V1880" i="1"/>
  <c r="AD1879" i="1"/>
  <c r="AB1880" i="1"/>
  <c r="V1881" i="1" l="1"/>
  <c r="AD1880" i="1"/>
  <c r="U1881" i="1"/>
  <c r="AC1880" i="1"/>
  <c r="AB1881" i="1"/>
  <c r="AC1881" i="1" l="1"/>
  <c r="U1882" i="1"/>
  <c r="AD1881" i="1"/>
  <c r="V1882" i="1"/>
  <c r="AB1882" i="1"/>
  <c r="AC1882" i="1" l="1"/>
  <c r="U1883" i="1"/>
  <c r="AD1882" i="1"/>
  <c r="V1883" i="1"/>
  <c r="AB1883" i="1"/>
  <c r="AC1883" i="1" l="1"/>
  <c r="U1884" i="1"/>
  <c r="V1884" i="1"/>
  <c r="AD1883" i="1"/>
  <c r="AB1884" i="1"/>
  <c r="U1885" i="1" l="1"/>
  <c r="AC1884" i="1"/>
  <c r="V1885" i="1"/>
  <c r="AD1884" i="1"/>
  <c r="AB1885" i="1"/>
  <c r="AD1885" i="1" l="1"/>
  <c r="V1886" i="1"/>
  <c r="AC1885" i="1"/>
  <c r="U1886" i="1"/>
  <c r="AB1886" i="1"/>
  <c r="AD1886" i="1" l="1"/>
  <c r="V1887" i="1"/>
  <c r="AC1886" i="1"/>
  <c r="U1887" i="1"/>
  <c r="AB1887" i="1"/>
  <c r="V1888" i="1" l="1"/>
  <c r="AD1887" i="1"/>
  <c r="U1888" i="1"/>
  <c r="AC1887" i="1"/>
  <c r="AB1888" i="1"/>
  <c r="U1889" i="1" l="1"/>
  <c r="AC1888" i="1"/>
  <c r="V1889" i="1"/>
  <c r="AD1888" i="1"/>
  <c r="AB1889" i="1"/>
  <c r="AD1889" i="1" l="1"/>
  <c r="V1890" i="1"/>
  <c r="U1890" i="1"/>
  <c r="AC1889" i="1"/>
  <c r="AB1890" i="1"/>
  <c r="AD1890" i="1" l="1"/>
  <c r="V1891" i="1"/>
  <c r="U1891" i="1"/>
  <c r="AC1890" i="1"/>
  <c r="AB1891" i="1"/>
  <c r="AD1891" i="1" l="1"/>
  <c r="V1892" i="1"/>
  <c r="U1892" i="1"/>
  <c r="AC1891" i="1"/>
  <c r="AB1892" i="1"/>
  <c r="V1893" i="1" l="1"/>
  <c r="AD1892" i="1"/>
  <c r="U1893" i="1"/>
  <c r="AC1892" i="1"/>
  <c r="AB1893" i="1"/>
  <c r="AC1893" i="1" l="1"/>
  <c r="U1894" i="1"/>
  <c r="AD1893" i="1"/>
  <c r="V1894" i="1"/>
  <c r="AB1894" i="1"/>
  <c r="AD1894" i="1" l="1"/>
  <c r="V1895" i="1"/>
  <c r="U1895" i="1"/>
  <c r="AC1894" i="1"/>
  <c r="AB1895" i="1"/>
  <c r="AD1895" i="1" l="1"/>
  <c r="V1896" i="1"/>
  <c r="U1896" i="1"/>
  <c r="AC1895" i="1"/>
  <c r="AB1896" i="1"/>
  <c r="V1897" i="1" l="1"/>
  <c r="AD1896" i="1"/>
  <c r="AC1896" i="1"/>
  <c r="U1897" i="1"/>
  <c r="AB1897" i="1"/>
  <c r="U1898" i="1" l="1"/>
  <c r="AC1897" i="1"/>
  <c r="V1898" i="1"/>
  <c r="AD1897" i="1"/>
  <c r="AB1898" i="1"/>
  <c r="AD1898" i="1" l="1"/>
  <c r="V1899" i="1"/>
  <c r="AC1898" i="1"/>
  <c r="U1899" i="1"/>
  <c r="AB1899" i="1"/>
  <c r="U1900" i="1" l="1"/>
  <c r="AC1899" i="1"/>
  <c r="V1900" i="1"/>
  <c r="AD1899" i="1"/>
  <c r="AB1900" i="1"/>
  <c r="V1901" i="1" l="1"/>
  <c r="AD1900" i="1"/>
  <c r="AC1900" i="1"/>
  <c r="U1901" i="1"/>
  <c r="AB1901" i="1"/>
  <c r="U1902" i="1" l="1"/>
  <c r="AC1901" i="1"/>
  <c r="V1902" i="1"/>
  <c r="AD1901" i="1"/>
  <c r="AB1902" i="1"/>
  <c r="AD1902" i="1" l="1"/>
  <c r="V1903" i="1"/>
  <c r="U1903" i="1"/>
  <c r="AC1902" i="1"/>
  <c r="AB1903" i="1"/>
  <c r="V1904" i="1" l="1"/>
  <c r="AD1903" i="1"/>
  <c r="U1904" i="1"/>
  <c r="AC1903" i="1"/>
  <c r="AB1904" i="1"/>
  <c r="AC1904" i="1" l="1"/>
  <c r="U1905" i="1"/>
  <c r="V1905" i="1"/>
  <c r="AD1904" i="1"/>
  <c r="AB1905" i="1"/>
  <c r="U1906" i="1" l="1"/>
  <c r="AC1905" i="1"/>
  <c r="V1906" i="1"/>
  <c r="AD1905" i="1"/>
  <c r="AB1906" i="1"/>
  <c r="V1907" i="1" l="1"/>
  <c r="AD1906" i="1"/>
  <c r="U1907" i="1"/>
  <c r="AC1906" i="1"/>
  <c r="AB1907" i="1"/>
  <c r="U1908" i="1" l="1"/>
  <c r="AC1907" i="1"/>
  <c r="V1908" i="1"/>
  <c r="AD1907" i="1"/>
  <c r="AB1908" i="1"/>
  <c r="AD1908" i="1" l="1"/>
  <c r="V1909" i="1"/>
  <c r="AC1908" i="1"/>
  <c r="U1909" i="1"/>
  <c r="AB1909" i="1"/>
  <c r="V1910" i="1" l="1"/>
  <c r="AD1909" i="1"/>
  <c r="U1910" i="1"/>
  <c r="AC1909" i="1"/>
  <c r="AB1910" i="1"/>
  <c r="U1911" i="1" l="1"/>
  <c r="AC1910" i="1"/>
  <c r="V1911" i="1"/>
  <c r="AD1910" i="1"/>
  <c r="AB1911" i="1"/>
  <c r="AD1911" i="1" l="1"/>
  <c r="V1912" i="1"/>
  <c r="U1912" i="1"/>
  <c r="AC1911" i="1"/>
  <c r="AB1912" i="1"/>
  <c r="V1913" i="1" l="1"/>
  <c r="AD1912" i="1"/>
  <c r="U1913" i="1"/>
  <c r="AC1912" i="1"/>
  <c r="AB1913" i="1"/>
  <c r="U1914" i="1" l="1"/>
  <c r="AC1913" i="1"/>
  <c r="V1914" i="1"/>
  <c r="AD1913" i="1"/>
  <c r="AB1914" i="1"/>
  <c r="AD1914" i="1" l="1"/>
  <c r="V1915" i="1"/>
  <c r="AC1914" i="1"/>
  <c r="U1915" i="1"/>
  <c r="AB1915" i="1"/>
  <c r="V1916" i="1" l="1"/>
  <c r="AD1915" i="1"/>
  <c r="U1916" i="1"/>
  <c r="AC1915" i="1"/>
  <c r="AB1916" i="1"/>
  <c r="AC1916" i="1" l="1"/>
  <c r="U1917" i="1"/>
  <c r="AD1916" i="1"/>
  <c r="V1917" i="1"/>
  <c r="AB1917" i="1"/>
  <c r="U1918" i="1" l="1"/>
  <c r="AC1917" i="1"/>
  <c r="V1918" i="1"/>
  <c r="AD1917" i="1"/>
  <c r="AB1918" i="1"/>
  <c r="V1919" i="1" l="1"/>
  <c r="AD1918" i="1"/>
  <c r="U1919" i="1"/>
  <c r="AC1918" i="1"/>
  <c r="AB1919" i="1"/>
  <c r="U1920" i="1" l="1"/>
  <c r="AC1919" i="1"/>
  <c r="V1920" i="1"/>
  <c r="AD1919" i="1"/>
  <c r="AB1920" i="1"/>
  <c r="AD1920" i="1" l="1"/>
  <c r="V1921" i="1"/>
  <c r="AC1920" i="1"/>
  <c r="U1921" i="1"/>
  <c r="AB1921" i="1"/>
  <c r="AD1921" i="1" l="1"/>
  <c r="V1922" i="1"/>
  <c r="U1922" i="1"/>
  <c r="AC1921" i="1"/>
  <c r="AB1922" i="1"/>
  <c r="AD1922" i="1" l="1"/>
  <c r="V1923" i="1"/>
  <c r="U1923" i="1"/>
  <c r="AC1922" i="1"/>
  <c r="AB1923" i="1"/>
  <c r="AD1923" i="1" l="1"/>
  <c r="V1924" i="1"/>
  <c r="U1924" i="1"/>
  <c r="AC1923" i="1"/>
  <c r="AB1924" i="1"/>
  <c r="V1925" i="1" l="1"/>
  <c r="AD1924" i="1"/>
  <c r="U1925" i="1"/>
  <c r="AC1924" i="1"/>
  <c r="AB1925" i="1"/>
  <c r="U1926" i="1" l="1"/>
  <c r="AC1925" i="1"/>
  <c r="AD1925" i="1"/>
  <c r="V1926" i="1"/>
  <c r="AB1926" i="1"/>
  <c r="V1927" i="1" l="1"/>
  <c r="AD1926" i="1"/>
  <c r="U1927" i="1"/>
  <c r="AC1926" i="1"/>
  <c r="AB1927" i="1"/>
  <c r="U1928" i="1" l="1"/>
  <c r="AC1927" i="1"/>
  <c r="AD1927" i="1"/>
  <c r="V1928" i="1"/>
  <c r="AB1928" i="1"/>
  <c r="AD1928" i="1" l="1"/>
  <c r="V1929" i="1"/>
  <c r="AC1928" i="1"/>
  <c r="U1929" i="1"/>
  <c r="AB1929" i="1"/>
  <c r="AD1929" i="1" l="1"/>
  <c r="V1930" i="1"/>
  <c r="U1930" i="1"/>
  <c r="AC1929" i="1"/>
  <c r="AB1930" i="1"/>
  <c r="V1931" i="1" l="1"/>
  <c r="AD1930" i="1"/>
  <c r="U1931" i="1"/>
  <c r="AC1930" i="1"/>
  <c r="AB1931" i="1"/>
  <c r="AC1931" i="1" l="1"/>
  <c r="U1932" i="1"/>
  <c r="AD1931" i="1"/>
  <c r="V1932" i="1"/>
  <c r="AB1932" i="1"/>
  <c r="V1933" i="1" l="1"/>
  <c r="AD1932" i="1"/>
  <c r="U1933" i="1"/>
  <c r="AC1932" i="1"/>
  <c r="AB1933" i="1"/>
  <c r="U1934" i="1" l="1"/>
  <c r="AC1933" i="1"/>
  <c r="V1934" i="1"/>
  <c r="AD1933" i="1"/>
  <c r="AB1934" i="1"/>
  <c r="V1935" i="1" l="1"/>
  <c r="AD1934" i="1"/>
  <c r="AC1934" i="1"/>
  <c r="U1935" i="1"/>
  <c r="AB1935" i="1"/>
  <c r="AC1935" i="1" l="1"/>
  <c r="U1936" i="1"/>
  <c r="V1936" i="1"/>
  <c r="AD1935" i="1"/>
  <c r="AB1936" i="1"/>
  <c r="AC1936" i="1" l="1"/>
  <c r="U1937" i="1"/>
  <c r="V1937" i="1"/>
  <c r="AD1936" i="1"/>
  <c r="AB1937" i="1"/>
  <c r="U1938" i="1" l="1"/>
  <c r="AC1937" i="1"/>
  <c r="AD1937" i="1"/>
  <c r="V1938" i="1"/>
  <c r="AB1938" i="1"/>
  <c r="U1939" i="1" l="1"/>
  <c r="AC1938" i="1"/>
  <c r="V1939" i="1"/>
  <c r="AD1938" i="1"/>
  <c r="AB1939" i="1"/>
  <c r="U1940" i="1" l="1"/>
  <c r="AC1939" i="1"/>
  <c r="AD1939" i="1"/>
  <c r="V1940" i="1"/>
  <c r="AB1940" i="1"/>
  <c r="V1941" i="1" l="1"/>
  <c r="AD1940" i="1"/>
  <c r="AC1940" i="1"/>
  <c r="U1941" i="1"/>
  <c r="AB1941" i="1"/>
  <c r="U1942" i="1" l="1"/>
  <c r="AC1941" i="1"/>
  <c r="AD1941" i="1"/>
  <c r="V1942" i="1"/>
  <c r="AB1942" i="1"/>
  <c r="AD1942" i="1" l="1"/>
  <c r="V1943" i="1"/>
  <c r="AC1942" i="1"/>
  <c r="U1943" i="1"/>
  <c r="AB1943" i="1"/>
  <c r="AD1943" i="1" l="1"/>
  <c r="V1944" i="1"/>
  <c r="U1944" i="1"/>
  <c r="AC1943" i="1"/>
  <c r="AB1944" i="1"/>
  <c r="V1945" i="1" l="1"/>
  <c r="AD1944" i="1"/>
  <c r="U1945" i="1"/>
  <c r="AC1944" i="1"/>
  <c r="AB1945" i="1"/>
  <c r="U1946" i="1" l="1"/>
  <c r="AC1945" i="1"/>
  <c r="V1946" i="1"/>
  <c r="AD1945" i="1"/>
  <c r="AB1946" i="1"/>
  <c r="V1947" i="1" l="1"/>
  <c r="AD1946" i="1"/>
  <c r="U1947" i="1"/>
  <c r="AC1946" i="1"/>
  <c r="AB1947" i="1"/>
  <c r="U1948" i="1" l="1"/>
  <c r="AC1947" i="1"/>
  <c r="V1948" i="1"/>
  <c r="AD1947" i="1"/>
  <c r="AB1948" i="1"/>
  <c r="V1949" i="1" l="1"/>
  <c r="AD1948" i="1"/>
  <c r="U1949" i="1"/>
  <c r="AC1948" i="1"/>
  <c r="AB1949" i="1"/>
  <c r="U1950" i="1" l="1"/>
  <c r="AC1949" i="1"/>
  <c r="AD1949" i="1"/>
  <c r="V1950" i="1"/>
  <c r="AB1950" i="1"/>
  <c r="V1951" i="1" l="1"/>
  <c r="AD1950" i="1"/>
  <c r="AC1950" i="1"/>
  <c r="U1951" i="1"/>
  <c r="AB1951" i="1"/>
  <c r="U1952" i="1" l="1"/>
  <c r="AC1951" i="1"/>
  <c r="AD1951" i="1"/>
  <c r="V1952" i="1"/>
  <c r="AB1952" i="1"/>
  <c r="V1953" i="1" l="1"/>
  <c r="AD1952" i="1"/>
  <c r="U1953" i="1"/>
  <c r="AC1952" i="1"/>
  <c r="AB1953" i="1"/>
  <c r="U1954" i="1" l="1"/>
  <c r="AC1953" i="1"/>
  <c r="AD1953" i="1"/>
  <c r="V1954" i="1"/>
  <c r="AB1954" i="1"/>
  <c r="V1955" i="1" l="1"/>
  <c r="AD1954" i="1"/>
  <c r="U1955" i="1"/>
  <c r="AC1954" i="1"/>
  <c r="AB1955" i="1"/>
  <c r="U1956" i="1" l="1"/>
  <c r="AC1955" i="1"/>
  <c r="AD1955" i="1"/>
  <c r="V1956" i="1"/>
  <c r="AB1956" i="1"/>
  <c r="V1957" i="1" l="1"/>
  <c r="AD1956" i="1"/>
  <c r="AC1956" i="1"/>
  <c r="U1957" i="1"/>
  <c r="AB1957" i="1"/>
  <c r="U1958" i="1" l="1"/>
  <c r="AC1957" i="1"/>
  <c r="V1958" i="1"/>
  <c r="AD1957" i="1"/>
  <c r="AB1958" i="1"/>
  <c r="V1959" i="1" l="1"/>
  <c r="AD1958" i="1"/>
  <c r="AC1958" i="1"/>
  <c r="U1959" i="1"/>
  <c r="AB1959" i="1"/>
  <c r="U1960" i="1" l="1"/>
  <c r="AC1959" i="1"/>
  <c r="V1960" i="1"/>
  <c r="AD1959" i="1"/>
  <c r="AB1960" i="1"/>
  <c r="AD1960" i="1" l="1"/>
  <c r="V1961" i="1"/>
  <c r="AC1960" i="1"/>
  <c r="U1961" i="1"/>
  <c r="AB1961" i="1"/>
  <c r="V1962" i="1" l="1"/>
  <c r="AD1961" i="1"/>
  <c r="U1962" i="1"/>
  <c r="AC1961" i="1"/>
  <c r="AB1962" i="1"/>
  <c r="U1963" i="1" l="1"/>
  <c r="AC1962" i="1"/>
  <c r="V1963" i="1"/>
  <c r="AD1962" i="1"/>
  <c r="AB1963" i="1"/>
  <c r="AD1963" i="1" l="1"/>
  <c r="V1964" i="1"/>
  <c r="U1964" i="1"/>
  <c r="AC1963" i="1"/>
  <c r="AB1964" i="1"/>
  <c r="U1965" i="1" l="1"/>
  <c r="AC1964" i="1"/>
  <c r="V1965" i="1"/>
  <c r="AD1964" i="1"/>
  <c r="AB1965" i="1"/>
  <c r="AD1965" i="1" l="1"/>
  <c r="V1966" i="1"/>
  <c r="U1966" i="1"/>
  <c r="AC1965" i="1"/>
  <c r="AB1966" i="1"/>
  <c r="U1967" i="1" l="1"/>
  <c r="AC1966" i="1"/>
  <c r="AD1966" i="1"/>
  <c r="V1967" i="1"/>
  <c r="AB1967" i="1"/>
  <c r="AD1967" i="1" l="1"/>
  <c r="V1968" i="1"/>
  <c r="AC1967" i="1"/>
  <c r="U1968" i="1"/>
  <c r="AB1968" i="1"/>
  <c r="AC1968" i="1" l="1"/>
  <c r="U1969" i="1"/>
  <c r="V1969" i="1"/>
  <c r="AD1968" i="1"/>
  <c r="AB1969" i="1"/>
  <c r="U1970" i="1" l="1"/>
  <c r="AC1969" i="1"/>
  <c r="V1970" i="1"/>
  <c r="AD1969" i="1"/>
  <c r="AB1970" i="1"/>
  <c r="AD1970" i="1" l="1"/>
  <c r="V1971" i="1"/>
  <c r="AC1970" i="1"/>
  <c r="U1971" i="1"/>
  <c r="AB1971" i="1"/>
  <c r="AD1971" i="1" l="1"/>
  <c r="V1972" i="1"/>
  <c r="U1972" i="1"/>
  <c r="AC1971" i="1"/>
  <c r="AB1972" i="1"/>
  <c r="U1973" i="1" l="1"/>
  <c r="AC1972" i="1"/>
  <c r="V1973" i="1"/>
  <c r="AD1972" i="1"/>
  <c r="AB1973" i="1"/>
  <c r="V1974" i="1" l="1"/>
  <c r="AD1973" i="1"/>
  <c r="AC1973" i="1"/>
  <c r="U1974" i="1"/>
  <c r="AB1974" i="1"/>
  <c r="AC1974" i="1" l="1"/>
  <c r="U1975" i="1"/>
  <c r="V1975" i="1"/>
  <c r="AD1974" i="1"/>
  <c r="AB1975" i="1"/>
  <c r="AC1975" i="1" l="1"/>
  <c r="U1976" i="1"/>
  <c r="AD1975" i="1"/>
  <c r="V1976" i="1"/>
  <c r="AB1976" i="1"/>
  <c r="U1977" i="1" l="1"/>
  <c r="AC1976" i="1"/>
  <c r="AD1976" i="1"/>
  <c r="V1977" i="1"/>
  <c r="AB1977" i="1"/>
  <c r="AD1977" i="1" l="1"/>
  <c r="V1978" i="1"/>
  <c r="U1978" i="1"/>
  <c r="AC1977" i="1"/>
  <c r="AB1978" i="1"/>
  <c r="AC1978" i="1" l="1"/>
  <c r="U1979" i="1"/>
  <c r="V1979" i="1"/>
  <c r="AD1978" i="1"/>
  <c r="AB1979" i="1"/>
  <c r="V1980" i="1" l="1"/>
  <c r="AD1979" i="1"/>
  <c r="AC1979" i="1"/>
  <c r="U1980" i="1"/>
  <c r="AB1980" i="1"/>
  <c r="U1981" i="1" l="1"/>
  <c r="AC1980" i="1"/>
  <c r="V1981" i="1"/>
  <c r="AD1980" i="1"/>
  <c r="AB1981" i="1"/>
  <c r="AD1981" i="1" l="1"/>
  <c r="V1982" i="1"/>
  <c r="U1982" i="1"/>
  <c r="AC1981" i="1"/>
  <c r="AB1982" i="1"/>
  <c r="U1983" i="1" l="1"/>
  <c r="AC1982" i="1"/>
  <c r="AD1982" i="1"/>
  <c r="V1983" i="1"/>
  <c r="AB1983" i="1"/>
  <c r="AD1983" i="1" l="1"/>
  <c r="V1984" i="1"/>
  <c r="U1984" i="1"/>
  <c r="AC1983" i="1"/>
  <c r="AB1984" i="1"/>
  <c r="V1985" i="1" l="1"/>
  <c r="AD1984" i="1"/>
  <c r="U1985" i="1"/>
  <c r="AC1984" i="1"/>
  <c r="AB1985" i="1"/>
  <c r="AC1985" i="1" l="1"/>
  <c r="U1986" i="1"/>
  <c r="V1986" i="1"/>
  <c r="AD1985" i="1"/>
  <c r="AB1986" i="1"/>
  <c r="AD1986" i="1" l="1"/>
  <c r="V1987" i="1"/>
  <c r="AC1986" i="1"/>
  <c r="U1987" i="1"/>
  <c r="AB1987" i="1"/>
  <c r="AD1987" i="1" l="1"/>
  <c r="V1988" i="1"/>
  <c r="AC1987" i="1"/>
  <c r="U1988" i="1"/>
  <c r="AB1988" i="1"/>
  <c r="U1989" i="1" l="1"/>
  <c r="AC1988" i="1"/>
  <c r="AD1988" i="1"/>
  <c r="V1989" i="1"/>
  <c r="AB1989" i="1"/>
  <c r="V1990" i="1" l="1"/>
  <c r="AD1989" i="1"/>
  <c r="AC1989" i="1"/>
  <c r="U1990" i="1"/>
  <c r="AB1990" i="1"/>
  <c r="AC1990" i="1" l="1"/>
  <c r="U1991" i="1"/>
  <c r="AD1990" i="1"/>
  <c r="V1991" i="1"/>
  <c r="AB1991" i="1"/>
  <c r="V1992" i="1" l="1"/>
  <c r="AD1991" i="1"/>
  <c r="U1992" i="1"/>
  <c r="AC1991" i="1"/>
  <c r="AB1992" i="1"/>
  <c r="U1993" i="1" l="1"/>
  <c r="AC1992" i="1"/>
  <c r="V1993" i="1"/>
  <c r="AD1992" i="1"/>
  <c r="AB1993" i="1"/>
  <c r="V1994" i="1" l="1"/>
  <c r="AD1993" i="1"/>
  <c r="U1994" i="1"/>
  <c r="AC1993" i="1"/>
  <c r="AB1994" i="1"/>
  <c r="U1995" i="1" l="1"/>
  <c r="AC1994" i="1"/>
  <c r="V1995" i="1"/>
  <c r="AD1994" i="1"/>
  <c r="AB1995" i="1"/>
  <c r="V1996" i="1" l="1"/>
  <c r="AD1995" i="1"/>
  <c r="U1996" i="1"/>
  <c r="AC1995" i="1"/>
  <c r="AB1996" i="1"/>
  <c r="U1997" i="1" l="1"/>
  <c r="AC1996" i="1"/>
  <c r="AD1996" i="1"/>
  <c r="V1997" i="1"/>
  <c r="AB1997" i="1"/>
  <c r="V1998" i="1" l="1"/>
  <c r="AD1997" i="1"/>
  <c r="AC1997" i="1"/>
  <c r="U1998" i="1"/>
  <c r="AB1998" i="1"/>
  <c r="AC1998" i="1" l="1"/>
  <c r="U1999" i="1"/>
  <c r="V1999" i="1"/>
  <c r="AD1998" i="1"/>
  <c r="AB1999" i="1"/>
  <c r="V2000" i="1" l="1"/>
  <c r="AD1999" i="1"/>
  <c r="U2000" i="1"/>
  <c r="AC1999" i="1"/>
  <c r="AB2000" i="1"/>
  <c r="AC2000" i="1" l="1"/>
  <c r="U2001" i="1"/>
  <c r="AD2000" i="1"/>
  <c r="V2001" i="1"/>
  <c r="AB2001" i="1"/>
  <c r="AC2001" i="1" l="1"/>
  <c r="U2002" i="1"/>
  <c r="V2002" i="1"/>
  <c r="AD2001" i="1"/>
  <c r="AB2002" i="1"/>
  <c r="V2003" i="1" l="1"/>
  <c r="AD2002" i="1"/>
  <c r="U2003" i="1"/>
  <c r="AC2002" i="1"/>
  <c r="AB2003" i="1"/>
  <c r="U2004" i="1" l="1"/>
  <c r="AC2003" i="1"/>
  <c r="AD2003" i="1"/>
  <c r="V2004" i="1"/>
  <c r="AB2004" i="1"/>
  <c r="V2005" i="1" l="1"/>
  <c r="AD2004" i="1"/>
  <c r="AC2004" i="1"/>
  <c r="U2005" i="1"/>
  <c r="AB2005" i="1"/>
  <c r="AC2005" i="1" l="1"/>
  <c r="U2006" i="1"/>
  <c r="AD2005" i="1"/>
  <c r="V2006" i="1"/>
  <c r="AB2006" i="1"/>
  <c r="AD2006" i="1" l="1"/>
  <c r="V2007" i="1"/>
  <c r="AC2006" i="1"/>
  <c r="U2007" i="1"/>
  <c r="AB2007" i="1"/>
  <c r="U2008" i="1" l="1"/>
  <c r="AC2007" i="1"/>
  <c r="V2008" i="1"/>
  <c r="AD2007" i="1"/>
  <c r="AB2008" i="1"/>
  <c r="AD2008" i="1" l="1"/>
  <c r="V2009" i="1"/>
  <c r="U2009" i="1"/>
  <c r="AC2008" i="1"/>
  <c r="AB2009" i="1"/>
  <c r="AC2009" i="1" l="1"/>
  <c r="U2010" i="1"/>
  <c r="AD2009" i="1"/>
  <c r="V2010" i="1"/>
  <c r="AB2010" i="1"/>
  <c r="U2011" i="1" l="1"/>
  <c r="AC2010" i="1"/>
  <c r="V2011" i="1"/>
  <c r="AD2010" i="1"/>
  <c r="AB2011" i="1"/>
  <c r="AD2011" i="1" l="1"/>
  <c r="V2012" i="1"/>
  <c r="U2012" i="1"/>
  <c r="AC2011" i="1"/>
  <c r="AB2012" i="1"/>
  <c r="AC2012" i="1" l="1"/>
  <c r="U2013" i="1"/>
  <c r="V2013" i="1"/>
  <c r="AD2012" i="1"/>
  <c r="AB2013" i="1"/>
  <c r="AD2013" i="1" l="1"/>
  <c r="V2014" i="1"/>
  <c r="U2014" i="1"/>
  <c r="AC2013" i="1"/>
  <c r="AB2014" i="1"/>
  <c r="AC2014" i="1" l="1"/>
  <c r="U2015" i="1"/>
  <c r="V2015" i="1"/>
  <c r="AD2014" i="1"/>
  <c r="AB2015" i="1"/>
  <c r="AD2015" i="1" l="1"/>
  <c r="V2016" i="1"/>
  <c r="AC2015" i="1"/>
  <c r="U2016" i="1"/>
  <c r="AB2016" i="1"/>
  <c r="AD2016" i="1" l="1"/>
  <c r="V2017" i="1"/>
  <c r="AC2016" i="1"/>
  <c r="U2017" i="1"/>
  <c r="AB2017" i="1"/>
  <c r="AD2017" i="1" l="1"/>
  <c r="V2018" i="1"/>
  <c r="U2018" i="1"/>
  <c r="AC2017" i="1"/>
  <c r="AB2018" i="1"/>
  <c r="AC2018" i="1" l="1"/>
  <c r="U2019" i="1"/>
  <c r="AD2018" i="1"/>
  <c r="V2019" i="1"/>
  <c r="AB2019" i="1"/>
  <c r="AC2019" i="1" l="1"/>
  <c r="U2020" i="1"/>
  <c r="AD2019" i="1"/>
  <c r="V2020" i="1"/>
  <c r="AB2020" i="1"/>
  <c r="AC2020" i="1" l="1"/>
  <c r="U2021" i="1"/>
  <c r="V2021" i="1"/>
  <c r="AD2020" i="1"/>
  <c r="AB2021" i="1"/>
  <c r="V2022" i="1" l="1"/>
  <c r="AD2021" i="1"/>
  <c r="AC2021" i="1"/>
  <c r="U2022" i="1"/>
  <c r="AB2022" i="1"/>
  <c r="U2023" i="1" l="1"/>
  <c r="AC2022" i="1"/>
  <c r="V2023" i="1"/>
  <c r="AD2022" i="1"/>
  <c r="AB2023" i="1"/>
  <c r="V2024" i="1" l="1"/>
  <c r="AD2023" i="1"/>
  <c r="U2024" i="1"/>
  <c r="AC2023" i="1"/>
  <c r="AB2024" i="1"/>
  <c r="AC2024" i="1" l="1"/>
  <c r="U2025" i="1"/>
  <c r="V2025" i="1"/>
  <c r="AD2024" i="1"/>
  <c r="AB2025" i="1"/>
  <c r="V2026" i="1" l="1"/>
  <c r="AD2025" i="1"/>
  <c r="AC2025" i="1"/>
  <c r="U2026" i="1"/>
  <c r="AB2026" i="1"/>
  <c r="AC2026" i="1" l="1"/>
  <c r="U2027" i="1"/>
  <c r="AD2026" i="1"/>
  <c r="V2027" i="1"/>
  <c r="AB2027" i="1"/>
  <c r="AC2027" i="1" l="1"/>
  <c r="U2028" i="1"/>
  <c r="AD2027" i="1"/>
  <c r="V2028" i="1"/>
  <c r="AB2028" i="1"/>
  <c r="AC2028" i="1" l="1"/>
  <c r="U2029" i="1"/>
  <c r="AD2028" i="1"/>
  <c r="V2029" i="1"/>
  <c r="AB2029" i="1"/>
  <c r="AC2029" i="1" l="1"/>
  <c r="U2030" i="1"/>
  <c r="AD2029" i="1"/>
  <c r="V2030" i="1"/>
  <c r="AB2030" i="1"/>
  <c r="AC2030" i="1" l="1"/>
  <c r="U2031" i="1"/>
  <c r="V2031" i="1"/>
  <c r="AD2030" i="1"/>
  <c r="AB2031" i="1"/>
  <c r="AD2031" i="1" l="1"/>
  <c r="V2032" i="1"/>
  <c r="AC2031" i="1"/>
  <c r="U2032" i="1"/>
  <c r="AB2032" i="1"/>
  <c r="V2033" i="1" l="1"/>
  <c r="AD2032" i="1"/>
  <c r="AC2032" i="1"/>
  <c r="U2033" i="1"/>
  <c r="AB2033" i="1"/>
  <c r="U2034" i="1" l="1"/>
  <c r="AC2033" i="1"/>
  <c r="V2034" i="1"/>
  <c r="AD2033" i="1"/>
  <c r="AB2034" i="1"/>
  <c r="V2035" i="1" l="1"/>
  <c r="AD2034" i="1"/>
  <c r="U2035" i="1"/>
  <c r="AC2034" i="1"/>
  <c r="AB2035" i="1"/>
  <c r="U2036" i="1" l="1"/>
  <c r="AC2035" i="1"/>
  <c r="AD2035" i="1"/>
  <c r="V2036" i="1"/>
  <c r="AB2036" i="1"/>
  <c r="V2037" i="1" l="1"/>
  <c r="AD2036" i="1"/>
  <c r="U2037" i="1"/>
  <c r="AC2036" i="1"/>
  <c r="AB2037" i="1"/>
  <c r="U2038" i="1" l="1"/>
  <c r="AC2037" i="1"/>
  <c r="V2038" i="1"/>
  <c r="AD2037" i="1"/>
  <c r="AB2038" i="1"/>
  <c r="AD2038" i="1" l="1"/>
  <c r="V2039" i="1"/>
  <c r="AC2038" i="1"/>
  <c r="U2039" i="1"/>
  <c r="AB2039" i="1"/>
  <c r="AD2039" i="1" l="1"/>
  <c r="V2040" i="1"/>
  <c r="AC2039" i="1"/>
  <c r="U2040" i="1"/>
  <c r="AB2040" i="1"/>
  <c r="V2041" i="1" l="1"/>
  <c r="AD2040" i="1"/>
  <c r="AC2040" i="1"/>
  <c r="U2041" i="1"/>
  <c r="AB2041" i="1"/>
  <c r="AC2041" i="1" l="1"/>
  <c r="U2042" i="1"/>
  <c r="AD2041" i="1"/>
  <c r="V2042" i="1"/>
  <c r="AB2042" i="1"/>
  <c r="AC2042" i="1" l="1"/>
  <c r="U2043" i="1"/>
  <c r="V2043" i="1"/>
  <c r="AD2042" i="1"/>
  <c r="AB2043" i="1"/>
  <c r="AD2043" i="1" l="1"/>
  <c r="V2044" i="1"/>
  <c r="AC2043" i="1"/>
  <c r="U2044" i="1"/>
  <c r="AB2044" i="1"/>
  <c r="AD2044" i="1" l="1"/>
  <c r="V2045" i="1"/>
  <c r="AC2044" i="1"/>
  <c r="U2045" i="1"/>
  <c r="AB2045" i="1"/>
  <c r="V2046" i="1" l="1"/>
  <c r="AD2045" i="1"/>
  <c r="U2046" i="1"/>
  <c r="AC2045" i="1"/>
  <c r="AB2046" i="1"/>
  <c r="AC2046" i="1" l="1"/>
  <c r="U2047" i="1"/>
  <c r="V2047" i="1"/>
  <c r="AD2046" i="1"/>
  <c r="AB2047" i="1"/>
  <c r="AD2047" i="1" l="1"/>
  <c r="V2048" i="1"/>
  <c r="U2048" i="1"/>
  <c r="AC2047" i="1"/>
  <c r="AB2048" i="1"/>
  <c r="V2049" i="1" l="1"/>
  <c r="AD2048" i="1"/>
  <c r="AC2048" i="1"/>
  <c r="U2049" i="1"/>
  <c r="AB2049" i="1"/>
  <c r="AC2049" i="1" l="1"/>
  <c r="U2050" i="1"/>
  <c r="AD2049" i="1"/>
  <c r="V2050" i="1"/>
  <c r="AB2050" i="1"/>
  <c r="U2051" i="1" l="1"/>
  <c r="AC2050" i="1"/>
  <c r="V2051" i="1"/>
  <c r="AD2050" i="1"/>
  <c r="AB2051" i="1"/>
  <c r="AD2051" i="1" l="1"/>
  <c r="V2052" i="1"/>
  <c r="U2052" i="1"/>
  <c r="AC2051" i="1"/>
  <c r="AB2052" i="1"/>
  <c r="AC2052" i="1" l="1"/>
  <c r="U2053" i="1"/>
  <c r="V2053" i="1"/>
  <c r="AD2052" i="1"/>
  <c r="AB2053" i="1"/>
  <c r="AD2053" i="1" l="1"/>
  <c r="V2054" i="1"/>
  <c r="U2054" i="1"/>
  <c r="AC2053" i="1"/>
  <c r="AB2054" i="1"/>
  <c r="V2055" i="1" l="1"/>
  <c r="AD2054" i="1"/>
  <c r="U2055" i="1"/>
  <c r="AC2054" i="1"/>
  <c r="AB2055" i="1"/>
  <c r="U2056" i="1" l="1"/>
  <c r="AC2055" i="1"/>
  <c r="V2056" i="1"/>
  <c r="AD2055" i="1"/>
  <c r="AB2056" i="1"/>
  <c r="V2057" i="1" l="1"/>
  <c r="AD2056" i="1"/>
  <c r="U2057" i="1"/>
  <c r="AC2056" i="1"/>
  <c r="AB2057" i="1"/>
  <c r="U2058" i="1" l="1"/>
  <c r="AC2057" i="1"/>
  <c r="V2058" i="1"/>
  <c r="AD2057" i="1"/>
  <c r="AB2058" i="1"/>
  <c r="V2059" i="1" l="1"/>
  <c r="AD2058" i="1"/>
  <c r="U2059" i="1"/>
  <c r="AC2058" i="1"/>
  <c r="AB2059" i="1"/>
  <c r="U2060" i="1" l="1"/>
  <c r="AC2059" i="1"/>
  <c r="V2060" i="1"/>
  <c r="AD2059" i="1"/>
  <c r="AB2060" i="1"/>
  <c r="V2061" i="1" l="1"/>
  <c r="AD2060" i="1"/>
  <c r="U2061" i="1"/>
  <c r="AC2060" i="1"/>
  <c r="AB2061" i="1"/>
  <c r="U2062" i="1" l="1"/>
  <c r="AC2061" i="1"/>
  <c r="V2062" i="1"/>
  <c r="AD2061" i="1"/>
  <c r="AB2062" i="1"/>
  <c r="V2063" i="1" l="1"/>
  <c r="AD2062" i="1"/>
  <c r="U2063" i="1"/>
  <c r="AC2062" i="1"/>
  <c r="AB2063" i="1"/>
  <c r="AC2063" i="1" l="1"/>
  <c r="U2064" i="1"/>
  <c r="AD2063" i="1"/>
  <c r="V2064" i="1"/>
  <c r="AB2064" i="1"/>
  <c r="V2065" i="1" l="1"/>
  <c r="AD2064" i="1"/>
  <c r="AC2064" i="1"/>
  <c r="U2065" i="1"/>
  <c r="AB2065" i="1"/>
  <c r="AC2065" i="1" l="1"/>
  <c r="U2066" i="1"/>
  <c r="AD2065" i="1"/>
  <c r="V2066" i="1"/>
  <c r="AB2066" i="1"/>
  <c r="V2067" i="1" l="1"/>
  <c r="AD2066" i="1"/>
  <c r="AC2066" i="1"/>
  <c r="U2067" i="1"/>
  <c r="AB2067" i="1"/>
  <c r="AC2067" i="1" l="1"/>
  <c r="U2068" i="1"/>
  <c r="AD2067" i="1"/>
  <c r="V2068" i="1"/>
  <c r="AB2068" i="1"/>
  <c r="AC2068" i="1" l="1"/>
  <c r="U2069" i="1"/>
  <c r="AD2068" i="1"/>
  <c r="V2069" i="1"/>
  <c r="AB2069" i="1"/>
  <c r="U2070" i="1" l="1"/>
  <c r="AC2069" i="1"/>
  <c r="V2070" i="1"/>
  <c r="AD2069" i="1"/>
  <c r="AB2070" i="1"/>
  <c r="AD2070" i="1" l="1"/>
  <c r="V2071" i="1"/>
  <c r="AC2070" i="1"/>
  <c r="U2071" i="1"/>
  <c r="AB2071" i="1"/>
  <c r="AD2071" i="1" l="1"/>
  <c r="V2072" i="1"/>
  <c r="AC2071" i="1"/>
  <c r="U2072" i="1"/>
  <c r="AB2072" i="1"/>
  <c r="V2073" i="1" l="1"/>
  <c r="AD2072" i="1"/>
  <c r="U2073" i="1"/>
  <c r="AC2072" i="1"/>
  <c r="AB2073" i="1"/>
  <c r="U2074" i="1" l="1"/>
  <c r="AC2073" i="1"/>
  <c r="AD2073" i="1"/>
  <c r="V2074" i="1"/>
  <c r="AB2074" i="1"/>
  <c r="V2075" i="1" l="1"/>
  <c r="AD2074" i="1"/>
  <c r="AC2074" i="1"/>
  <c r="U2075" i="1"/>
  <c r="AB2075" i="1"/>
  <c r="U2076" i="1" l="1"/>
  <c r="AC2075" i="1"/>
  <c r="V2076" i="1"/>
  <c r="AD2075" i="1"/>
  <c r="AB2076" i="1"/>
  <c r="AD2076" i="1" l="1"/>
  <c r="V2077" i="1"/>
  <c r="U2077" i="1"/>
  <c r="AC2076" i="1"/>
  <c r="AB2077" i="1"/>
  <c r="AD2077" i="1" l="1"/>
  <c r="V2078" i="1"/>
  <c r="U2078" i="1"/>
  <c r="AC2077" i="1"/>
  <c r="AB2078" i="1"/>
  <c r="AC2078" i="1" l="1"/>
  <c r="U2079" i="1"/>
  <c r="V2079" i="1"/>
  <c r="AD2078" i="1"/>
  <c r="AB2079" i="1"/>
  <c r="U2080" i="1" l="1"/>
  <c r="AC2079" i="1"/>
  <c r="AD2079" i="1"/>
  <c r="V2080" i="1"/>
  <c r="AB2080" i="1"/>
  <c r="V2081" i="1" l="1"/>
  <c r="AD2080" i="1"/>
  <c r="AC2080" i="1"/>
  <c r="U2081" i="1"/>
  <c r="AB2081" i="1"/>
  <c r="AC2081" i="1" l="1"/>
  <c r="U2082" i="1"/>
  <c r="AD2081" i="1"/>
  <c r="V2082" i="1"/>
  <c r="AB2082" i="1"/>
  <c r="U2083" i="1" l="1"/>
  <c r="AC2082" i="1"/>
  <c r="V2083" i="1"/>
  <c r="AD2082" i="1"/>
  <c r="AB2083" i="1"/>
  <c r="AD2083" i="1" l="1"/>
  <c r="V2084" i="1"/>
  <c r="U2084" i="1"/>
  <c r="AC2083" i="1"/>
  <c r="AB2084" i="1"/>
  <c r="AC2084" i="1" l="1"/>
  <c r="U2085" i="1"/>
  <c r="V2085" i="1"/>
  <c r="AD2084" i="1"/>
  <c r="AB2085" i="1"/>
  <c r="AD2085" i="1" l="1"/>
  <c r="V2086" i="1"/>
  <c r="U2086" i="1"/>
  <c r="AC2085" i="1"/>
  <c r="AB2086" i="1"/>
  <c r="V2087" i="1" l="1"/>
  <c r="AD2086" i="1"/>
  <c r="U2087" i="1"/>
  <c r="AC2086" i="1"/>
  <c r="AB2087" i="1"/>
  <c r="U2088" i="1" l="1"/>
  <c r="AC2087" i="1"/>
  <c r="V2088" i="1"/>
  <c r="AD2087" i="1"/>
  <c r="AB2088" i="1"/>
  <c r="AD2088" i="1" l="1"/>
  <c r="V2089" i="1"/>
  <c r="AC2088" i="1"/>
  <c r="U2089" i="1"/>
  <c r="AB2089" i="1"/>
  <c r="V2090" i="1" l="1"/>
  <c r="AD2089" i="1"/>
  <c r="AC2089" i="1"/>
  <c r="U2090" i="1"/>
  <c r="AB2090" i="1"/>
  <c r="U2091" i="1" l="1"/>
  <c r="AC2090" i="1"/>
  <c r="V2091" i="1"/>
  <c r="AD2090" i="1"/>
  <c r="AB2091" i="1"/>
  <c r="AD2091" i="1" l="1"/>
  <c r="V2092" i="1"/>
  <c r="U2092" i="1"/>
  <c r="AC2091" i="1"/>
  <c r="AB2092" i="1"/>
  <c r="U2093" i="1" l="1"/>
  <c r="AC2092" i="1"/>
  <c r="V2093" i="1"/>
  <c r="AD2092" i="1"/>
  <c r="AB2093" i="1"/>
  <c r="V2094" i="1" l="1"/>
  <c r="AD2093" i="1"/>
  <c r="U2094" i="1"/>
  <c r="AC2093" i="1"/>
  <c r="AB2094" i="1"/>
  <c r="AC2094" i="1" l="1"/>
  <c r="U2095" i="1"/>
  <c r="AD2094" i="1"/>
  <c r="V2095" i="1"/>
  <c r="AB2095" i="1"/>
  <c r="AC2095" i="1" l="1"/>
  <c r="U2096" i="1"/>
  <c r="V2096" i="1"/>
  <c r="AD2095" i="1"/>
  <c r="AB2096" i="1"/>
  <c r="AD2096" i="1" l="1"/>
  <c r="V2097" i="1"/>
  <c r="AC2096" i="1"/>
  <c r="U2097" i="1"/>
  <c r="AB2097" i="1"/>
  <c r="AD2097" i="1" l="1"/>
  <c r="V2098" i="1"/>
  <c r="U2098" i="1"/>
  <c r="AC2097" i="1"/>
  <c r="AB2098" i="1"/>
  <c r="AC2098" i="1" l="1"/>
  <c r="U2099" i="1"/>
  <c r="AD2098" i="1"/>
  <c r="V2099" i="1"/>
  <c r="AB2099" i="1"/>
  <c r="U2100" i="1" l="1"/>
  <c r="AC2099" i="1"/>
  <c r="V2100" i="1"/>
  <c r="AD2099" i="1"/>
  <c r="AB2100" i="1"/>
  <c r="V2101" i="1" l="1"/>
  <c r="AD2100" i="1"/>
  <c r="U2101" i="1"/>
  <c r="AC2100" i="1"/>
  <c r="AB2101" i="1"/>
  <c r="U2102" i="1" l="1"/>
  <c r="AC2101" i="1"/>
  <c r="V2102" i="1"/>
  <c r="AD2101" i="1"/>
  <c r="AB2102" i="1"/>
  <c r="V2103" i="1" l="1"/>
  <c r="AD2102" i="1"/>
  <c r="AC2102" i="1"/>
  <c r="U2103" i="1"/>
  <c r="AB2103" i="1"/>
  <c r="U2104" i="1" l="1"/>
  <c r="AC2103" i="1"/>
  <c r="V2104" i="1"/>
  <c r="AD2103" i="1"/>
  <c r="AB2104" i="1"/>
  <c r="V2105" i="1" l="1"/>
  <c r="AD2104" i="1"/>
  <c r="U2105" i="1"/>
  <c r="AC2104" i="1"/>
  <c r="AB2105" i="1"/>
  <c r="U2106" i="1" l="1"/>
  <c r="AC2105" i="1"/>
  <c r="AD2105" i="1"/>
  <c r="V2106" i="1"/>
  <c r="AB2106" i="1"/>
  <c r="V2107" i="1" l="1"/>
  <c r="AD2106" i="1"/>
  <c r="AC2106" i="1"/>
  <c r="U2107" i="1"/>
  <c r="AB2107" i="1"/>
  <c r="U2108" i="1" l="1"/>
  <c r="AC2107" i="1"/>
  <c r="V2108" i="1"/>
  <c r="AD2107" i="1"/>
  <c r="AB2108" i="1"/>
  <c r="V2109" i="1" l="1"/>
  <c r="AD2108" i="1"/>
  <c r="U2109" i="1"/>
  <c r="AC2108" i="1"/>
  <c r="AB2109" i="1"/>
  <c r="U2110" i="1" l="1"/>
  <c r="AC2109" i="1"/>
  <c r="V2110" i="1"/>
  <c r="AD2109" i="1"/>
  <c r="AB2110" i="1"/>
  <c r="V2111" i="1" l="1"/>
  <c r="AD2110" i="1"/>
  <c r="AC2110" i="1"/>
  <c r="U2111" i="1"/>
  <c r="AB2111" i="1"/>
  <c r="U2112" i="1" l="1"/>
  <c r="AC2111" i="1"/>
  <c r="V2112" i="1"/>
  <c r="AD2111" i="1"/>
  <c r="AB2112" i="1"/>
  <c r="V2113" i="1" l="1"/>
  <c r="AD2112" i="1"/>
  <c r="AC2112" i="1"/>
  <c r="U2113" i="1"/>
  <c r="AB2113" i="1"/>
  <c r="U2114" i="1" l="1"/>
  <c r="AC2113" i="1"/>
  <c r="V2114" i="1"/>
  <c r="AD2113" i="1"/>
  <c r="AB2114" i="1"/>
  <c r="V2115" i="1" l="1"/>
  <c r="AD2114" i="1"/>
  <c r="AC2114" i="1"/>
  <c r="U2115" i="1"/>
  <c r="AB2115" i="1"/>
  <c r="U2116" i="1" l="1"/>
  <c r="AC2115" i="1"/>
  <c r="V2116" i="1"/>
  <c r="AD2115" i="1"/>
  <c r="AB2116" i="1"/>
  <c r="V2117" i="1" l="1"/>
  <c r="AD2116" i="1"/>
  <c r="U2117" i="1"/>
  <c r="AC2116" i="1"/>
  <c r="AB2117" i="1"/>
  <c r="U2118" i="1" l="1"/>
  <c r="AC2117" i="1"/>
  <c r="V2118" i="1"/>
  <c r="AD2117" i="1"/>
  <c r="AB2118" i="1"/>
  <c r="V2119" i="1" l="1"/>
  <c r="AD2118" i="1"/>
  <c r="U2119" i="1"/>
  <c r="AC2118" i="1"/>
  <c r="AB2119" i="1"/>
  <c r="AC2119" i="1" l="1"/>
  <c r="U2120" i="1"/>
  <c r="AD2119" i="1"/>
  <c r="V2120" i="1"/>
  <c r="AB2120" i="1"/>
  <c r="U2121" i="1" l="1"/>
  <c r="AC2120" i="1"/>
  <c r="V2121" i="1"/>
  <c r="AD2120" i="1"/>
  <c r="AB2121" i="1"/>
  <c r="AD2121" i="1" l="1"/>
  <c r="V2122" i="1"/>
  <c r="AC2121" i="1"/>
  <c r="U2122" i="1"/>
  <c r="AB2122" i="1"/>
  <c r="AD2122" i="1" l="1"/>
  <c r="V2123" i="1"/>
  <c r="AC2122" i="1"/>
  <c r="U2123" i="1"/>
  <c r="AB2123" i="1"/>
  <c r="V2124" i="1" l="1"/>
  <c r="AD2123" i="1"/>
  <c r="AC2123" i="1"/>
  <c r="U2124" i="1"/>
  <c r="AB2124" i="1"/>
  <c r="AC2124" i="1" l="1"/>
  <c r="U2125" i="1"/>
  <c r="AD2124" i="1"/>
  <c r="V2125" i="1"/>
  <c r="AB2125" i="1"/>
  <c r="U2126" i="1" l="1"/>
  <c r="AC2125" i="1"/>
  <c r="AD2125" i="1"/>
  <c r="V2126" i="1"/>
  <c r="AB2126" i="1"/>
  <c r="AD2126" i="1" l="1"/>
  <c r="V2127" i="1"/>
  <c r="U2127" i="1"/>
  <c r="AC2126" i="1"/>
  <c r="AB2127" i="1"/>
  <c r="AC2127" i="1" l="1"/>
  <c r="U2128" i="1"/>
  <c r="V2128" i="1"/>
  <c r="AD2127" i="1"/>
  <c r="AB2128" i="1"/>
  <c r="V2129" i="1" l="1"/>
  <c r="AD2128" i="1"/>
  <c r="U2129" i="1"/>
  <c r="AC2128" i="1"/>
  <c r="AB2129" i="1"/>
  <c r="AC2129" i="1" l="1"/>
  <c r="U2130" i="1"/>
  <c r="V2130" i="1"/>
  <c r="AD2129" i="1"/>
  <c r="AB2130" i="1"/>
  <c r="V2131" i="1" l="1"/>
  <c r="AD2130" i="1"/>
  <c r="AC2130" i="1"/>
  <c r="U2131" i="1"/>
  <c r="AB2131" i="1"/>
  <c r="U2132" i="1" l="1"/>
  <c r="AC2131" i="1"/>
  <c r="V2132" i="1"/>
  <c r="AD2131" i="1"/>
  <c r="AB2132" i="1"/>
  <c r="V2133" i="1" l="1"/>
  <c r="AD2132" i="1"/>
  <c r="U2133" i="1"/>
  <c r="AC2132" i="1"/>
  <c r="AB2133" i="1"/>
  <c r="AC2133" i="1" l="1"/>
  <c r="U2134" i="1"/>
  <c r="AD2133" i="1"/>
  <c r="V2134" i="1"/>
  <c r="AB2134" i="1"/>
  <c r="V2135" i="1" l="1"/>
  <c r="AD2134" i="1"/>
  <c r="AC2134" i="1"/>
  <c r="U2135" i="1"/>
  <c r="AB2135" i="1"/>
  <c r="AC2135" i="1" l="1"/>
  <c r="U2136" i="1"/>
  <c r="AD2135" i="1"/>
  <c r="V2136" i="1"/>
  <c r="AB2136" i="1"/>
  <c r="AC2136" i="1" l="1"/>
  <c r="U2137" i="1"/>
  <c r="V2137" i="1"/>
  <c r="AD2136" i="1"/>
  <c r="AB2137" i="1"/>
  <c r="AC2137" i="1" l="1"/>
  <c r="U2138" i="1"/>
  <c r="AD2137" i="1"/>
  <c r="V2138" i="1"/>
  <c r="AB2138" i="1"/>
  <c r="AC2138" i="1" l="1"/>
  <c r="U2139" i="1"/>
  <c r="AD2138" i="1"/>
  <c r="V2139" i="1"/>
  <c r="AB2139" i="1"/>
  <c r="U2140" i="1" l="1"/>
  <c r="AC2139" i="1"/>
  <c r="AD2139" i="1"/>
  <c r="V2140" i="1"/>
  <c r="AB2140" i="1"/>
  <c r="V2141" i="1" l="1"/>
  <c r="AD2140" i="1"/>
  <c r="AC2140" i="1"/>
  <c r="U2141" i="1"/>
  <c r="AB2141" i="1"/>
  <c r="U2142" i="1" l="1"/>
  <c r="AC2141" i="1"/>
  <c r="V2142" i="1"/>
  <c r="AD2141" i="1"/>
  <c r="AB2142" i="1"/>
  <c r="AD2142" i="1" l="1"/>
  <c r="V2143" i="1"/>
  <c r="AC2142" i="1"/>
  <c r="U2143" i="1"/>
  <c r="AB2143" i="1"/>
  <c r="V2144" i="1" l="1"/>
  <c r="AD2143" i="1"/>
  <c r="AC2143" i="1"/>
  <c r="U2144" i="1"/>
  <c r="AB2144" i="1"/>
  <c r="U2145" i="1" l="1"/>
  <c r="AC2144" i="1"/>
  <c r="V2145" i="1"/>
  <c r="AD2144" i="1"/>
  <c r="AB2145" i="1"/>
  <c r="V2146" i="1" l="1"/>
  <c r="AD2145" i="1"/>
  <c r="AC2145" i="1"/>
  <c r="U2146" i="1"/>
  <c r="AB2146" i="1"/>
  <c r="AC2146" i="1" l="1"/>
  <c r="U2147" i="1"/>
  <c r="V2147" i="1"/>
  <c r="AD2146" i="1"/>
  <c r="AB2147" i="1"/>
  <c r="U2148" i="1" l="1"/>
  <c r="AC2147" i="1"/>
  <c r="AD2147" i="1"/>
  <c r="V2148" i="1"/>
  <c r="AB2148" i="1"/>
  <c r="V2149" i="1" l="1"/>
  <c r="AD2148" i="1"/>
  <c r="AC2148" i="1"/>
  <c r="U2149" i="1"/>
  <c r="AB2149" i="1"/>
  <c r="U2150" i="1" l="1"/>
  <c r="AC2149" i="1"/>
  <c r="AD2149" i="1"/>
  <c r="V2150" i="1"/>
  <c r="AB2150" i="1"/>
  <c r="V2151" i="1" l="1"/>
  <c r="AD2150" i="1"/>
  <c r="AC2150" i="1"/>
  <c r="U2151" i="1"/>
  <c r="AB2151" i="1"/>
  <c r="AC2151" i="1" l="1"/>
  <c r="U2152" i="1"/>
  <c r="V2152" i="1"/>
  <c r="AD2151" i="1"/>
  <c r="AB2152" i="1"/>
  <c r="AC2152" i="1" l="1"/>
  <c r="U2153" i="1"/>
  <c r="AD2152" i="1"/>
  <c r="V2153" i="1"/>
  <c r="AB2153" i="1"/>
  <c r="AC2153" i="1" l="1"/>
  <c r="U2154" i="1"/>
  <c r="V2154" i="1"/>
  <c r="AD2153" i="1"/>
  <c r="AB2154" i="1"/>
  <c r="U2155" i="1" l="1"/>
  <c r="AC2154" i="1"/>
  <c r="AD2154" i="1"/>
  <c r="V2155" i="1"/>
  <c r="AB2155" i="1"/>
  <c r="AD2155" i="1" l="1"/>
  <c r="V2156" i="1"/>
  <c r="AC2155" i="1"/>
  <c r="U2156" i="1"/>
  <c r="AB2156" i="1"/>
  <c r="AD2156" i="1" l="1"/>
  <c r="V2157" i="1"/>
  <c r="AC2156" i="1"/>
  <c r="U2157" i="1"/>
  <c r="AB2157" i="1"/>
  <c r="V2158" i="1" l="1"/>
  <c r="AD2157" i="1"/>
  <c r="AC2157" i="1"/>
  <c r="U2158" i="1"/>
  <c r="AB2158" i="1"/>
  <c r="U2159" i="1" l="1"/>
  <c r="AC2158" i="1"/>
  <c r="AD2158" i="1"/>
  <c r="V2159" i="1"/>
  <c r="AB2159" i="1"/>
  <c r="V2160" i="1" l="1"/>
  <c r="AD2159" i="1"/>
  <c r="U2160" i="1"/>
  <c r="AC2159" i="1"/>
  <c r="AB2160" i="1"/>
  <c r="AC2160" i="1" l="1"/>
  <c r="U2161" i="1"/>
  <c r="V2161" i="1"/>
  <c r="AD2160" i="1"/>
  <c r="AB2161" i="1"/>
  <c r="AC2161" i="1" l="1"/>
  <c r="U2162" i="1"/>
  <c r="V2162" i="1"/>
  <c r="AD2161" i="1"/>
  <c r="AB2162" i="1"/>
  <c r="AC2162" i="1" l="1"/>
  <c r="U2163" i="1"/>
  <c r="AD2162" i="1"/>
  <c r="V2163" i="1"/>
  <c r="AB2163" i="1"/>
  <c r="U2164" i="1" l="1"/>
  <c r="AC2163" i="1"/>
  <c r="V2164" i="1"/>
  <c r="AD2163" i="1"/>
  <c r="AB2164" i="1"/>
  <c r="V2165" i="1" l="1"/>
  <c r="AD2164" i="1"/>
  <c r="U2165" i="1"/>
  <c r="AC2164" i="1"/>
  <c r="AB2165" i="1"/>
  <c r="U2166" i="1" l="1"/>
  <c r="AC2165" i="1"/>
  <c r="AD2165" i="1"/>
  <c r="V2166" i="1"/>
  <c r="AB2166" i="1"/>
  <c r="AD2166" i="1" l="1"/>
  <c r="V2167" i="1"/>
  <c r="AC2166" i="1"/>
  <c r="U2167" i="1"/>
  <c r="AB2167" i="1"/>
  <c r="AC2167" i="1" l="1"/>
  <c r="U2168" i="1"/>
  <c r="AD2167" i="1"/>
  <c r="V2168" i="1"/>
  <c r="AB2168" i="1"/>
  <c r="AD2168" i="1" l="1"/>
  <c r="V2169" i="1"/>
  <c r="AC2168" i="1"/>
  <c r="U2169" i="1"/>
  <c r="AB2169" i="1"/>
  <c r="AD2169" i="1" l="1"/>
  <c r="V2170" i="1"/>
  <c r="AC2169" i="1"/>
  <c r="U2170" i="1"/>
  <c r="AB2170" i="1"/>
  <c r="U2171" i="1" l="1"/>
  <c r="AC2170" i="1"/>
  <c r="V2171" i="1"/>
  <c r="AD2170" i="1"/>
  <c r="AB2171" i="1"/>
  <c r="AD2171" i="1" l="1"/>
  <c r="V2172" i="1"/>
  <c r="U2172" i="1"/>
  <c r="AC2171" i="1"/>
  <c r="AB2172" i="1"/>
  <c r="AC2172" i="1" l="1"/>
  <c r="U2173" i="1"/>
  <c r="V2173" i="1"/>
  <c r="AD2172" i="1"/>
  <c r="AB2173" i="1"/>
  <c r="AC2173" i="1" l="1"/>
  <c r="U2174" i="1"/>
  <c r="AD2173" i="1"/>
  <c r="V2174" i="1"/>
  <c r="AB2174" i="1"/>
  <c r="AC2174" i="1" l="1"/>
  <c r="U2175" i="1"/>
  <c r="AD2174" i="1"/>
  <c r="V2175" i="1"/>
  <c r="AB2175" i="1"/>
  <c r="V2176" i="1" l="1"/>
  <c r="AD2175" i="1"/>
  <c r="AC2175" i="1"/>
  <c r="U2176" i="1"/>
  <c r="AB2176" i="1"/>
  <c r="U2177" i="1" l="1"/>
  <c r="AC2176" i="1"/>
  <c r="AD2176" i="1"/>
  <c r="V2177" i="1"/>
  <c r="AB2177" i="1"/>
  <c r="V2178" i="1" l="1"/>
  <c r="AD2177" i="1"/>
  <c r="U2178" i="1"/>
  <c r="AC2177" i="1"/>
  <c r="AB2178" i="1"/>
  <c r="U2179" i="1" l="1"/>
  <c r="AC2178" i="1"/>
  <c r="V2179" i="1"/>
  <c r="AD2178" i="1"/>
  <c r="AB2179" i="1"/>
  <c r="V2180" i="1" l="1"/>
  <c r="AD2179" i="1"/>
  <c r="AC2179" i="1"/>
  <c r="U2180" i="1"/>
  <c r="AB2180" i="1"/>
  <c r="AC2180" i="1" l="1"/>
  <c r="U2181" i="1"/>
  <c r="AD2180" i="1"/>
  <c r="V2181" i="1"/>
  <c r="AB2181" i="1"/>
  <c r="V2182" i="1" l="1"/>
  <c r="AD2181" i="1"/>
  <c r="U2182" i="1"/>
  <c r="AC2181" i="1"/>
  <c r="AB2182" i="1"/>
  <c r="AC2182" i="1" l="1"/>
  <c r="U2183" i="1"/>
  <c r="AD2182" i="1"/>
  <c r="V2183" i="1"/>
  <c r="AB2183" i="1"/>
  <c r="AD2183" i="1" l="1"/>
  <c r="V2184" i="1"/>
  <c r="AC2183" i="1"/>
  <c r="U2184" i="1"/>
  <c r="AB2184" i="1"/>
  <c r="U2185" i="1" l="1"/>
  <c r="AC2184" i="1"/>
  <c r="V2185" i="1"/>
  <c r="AD2184" i="1"/>
  <c r="AB2185" i="1"/>
  <c r="AD2185" i="1" l="1"/>
  <c r="V2186" i="1"/>
  <c r="AC2185" i="1"/>
  <c r="U2186" i="1"/>
  <c r="AB2186" i="1"/>
  <c r="V2187" i="1" l="1"/>
  <c r="AD2186" i="1"/>
  <c r="U2187" i="1"/>
  <c r="AC2186" i="1"/>
  <c r="AB2187" i="1"/>
  <c r="AC2187" i="1" l="1"/>
  <c r="U2188" i="1"/>
  <c r="AD2187" i="1"/>
  <c r="V2188" i="1"/>
  <c r="AB2188" i="1"/>
  <c r="V2189" i="1" l="1"/>
  <c r="AD2188" i="1"/>
  <c r="U2189" i="1"/>
  <c r="AC2188" i="1"/>
  <c r="AB2189" i="1"/>
  <c r="U2190" i="1" l="1"/>
  <c r="AC2189" i="1"/>
  <c r="V2190" i="1"/>
  <c r="AD2189" i="1"/>
  <c r="AB2190" i="1"/>
  <c r="AD2190" i="1" l="1"/>
  <c r="V2191" i="1"/>
  <c r="AC2190" i="1"/>
  <c r="U2191" i="1"/>
  <c r="AB2191" i="1"/>
  <c r="U2192" i="1" l="1"/>
  <c r="AC2191" i="1"/>
  <c r="V2192" i="1"/>
  <c r="AD2191" i="1"/>
  <c r="AB2192" i="1"/>
  <c r="V2193" i="1" l="1"/>
  <c r="AD2192" i="1"/>
  <c r="U2193" i="1"/>
  <c r="AC2192" i="1"/>
  <c r="AB2193" i="1"/>
  <c r="U2194" i="1" l="1"/>
  <c r="AC2193" i="1"/>
  <c r="V2194" i="1"/>
  <c r="AD2193" i="1"/>
  <c r="AB2194" i="1"/>
  <c r="V2195" i="1" l="1"/>
  <c r="AD2194" i="1"/>
  <c r="AC2194" i="1"/>
  <c r="U2195" i="1"/>
  <c r="AB2195" i="1"/>
  <c r="AC2195" i="1" l="1"/>
  <c r="U2196" i="1"/>
  <c r="AD2195" i="1"/>
  <c r="V2196" i="1"/>
  <c r="AB2196" i="1"/>
  <c r="V2197" i="1" l="1"/>
  <c r="AD2196" i="1"/>
  <c r="AC2196" i="1"/>
  <c r="U2197" i="1"/>
  <c r="AB2197" i="1"/>
  <c r="U2198" i="1" l="1"/>
  <c r="AC2197" i="1"/>
  <c r="AD2197" i="1"/>
  <c r="V2198" i="1"/>
  <c r="AB2198" i="1"/>
  <c r="V2199" i="1" l="1"/>
  <c r="AD2198" i="1"/>
  <c r="U2199" i="1"/>
  <c r="AC2198" i="1"/>
  <c r="AB2199" i="1"/>
  <c r="U2200" i="1" l="1"/>
  <c r="AC2199" i="1"/>
  <c r="V2200" i="1"/>
  <c r="AD2199" i="1"/>
  <c r="AB2200" i="1"/>
  <c r="AD2200" i="1" l="1"/>
  <c r="V2201" i="1"/>
  <c r="AC2200" i="1"/>
  <c r="U2201" i="1"/>
  <c r="AB2201" i="1"/>
  <c r="V2202" i="1" l="1"/>
  <c r="AD2201" i="1"/>
  <c r="U2202" i="1"/>
  <c r="AC2201" i="1"/>
  <c r="AB2202" i="1"/>
  <c r="AC2202" i="1" l="1"/>
  <c r="U2203" i="1"/>
  <c r="AD2202" i="1"/>
  <c r="V2203" i="1"/>
  <c r="AB2203" i="1"/>
  <c r="U2204" i="1" l="1"/>
  <c r="AC2203" i="1"/>
  <c r="AD2203" i="1"/>
  <c r="V2204" i="1"/>
  <c r="AB2204" i="1"/>
  <c r="AD2204" i="1" l="1"/>
  <c r="V2205" i="1"/>
  <c r="AC2204" i="1"/>
  <c r="U2205" i="1"/>
  <c r="AB2205" i="1"/>
  <c r="V2206" i="1" l="1"/>
  <c r="AD2205" i="1"/>
  <c r="U2206" i="1"/>
  <c r="AC2205" i="1"/>
  <c r="AB2206" i="1"/>
  <c r="AC2206" i="1" l="1"/>
  <c r="U2207" i="1"/>
  <c r="AD2206" i="1"/>
  <c r="V2207" i="1"/>
  <c r="AB2207" i="1"/>
  <c r="V2208" i="1" l="1"/>
  <c r="AD2207" i="1"/>
  <c r="U2208" i="1"/>
  <c r="AC2207" i="1"/>
  <c r="AB2208" i="1"/>
  <c r="U2209" i="1" l="1"/>
  <c r="AC2208" i="1"/>
  <c r="AD2208" i="1"/>
  <c r="V2209" i="1"/>
  <c r="AB2209" i="1"/>
  <c r="V2210" i="1" l="1"/>
  <c r="AD2209" i="1"/>
  <c r="U2210" i="1"/>
  <c r="AC2209" i="1"/>
  <c r="AB2210" i="1"/>
  <c r="AC2210" i="1" l="1"/>
  <c r="U2211" i="1"/>
  <c r="AD2210" i="1"/>
  <c r="V2211" i="1"/>
  <c r="AB2211" i="1"/>
  <c r="U2212" i="1" l="1"/>
  <c r="AC2211" i="1"/>
  <c r="AD2211" i="1"/>
  <c r="V2212" i="1"/>
  <c r="AB2212" i="1"/>
  <c r="AD2212" i="1" l="1"/>
  <c r="V2213" i="1"/>
  <c r="AC2212" i="1"/>
  <c r="U2213" i="1"/>
  <c r="AB2213" i="1"/>
  <c r="V2214" i="1" l="1"/>
  <c r="AD2213" i="1"/>
  <c r="AC2213" i="1"/>
  <c r="U2214" i="1"/>
  <c r="AB2214" i="1"/>
  <c r="U2215" i="1" l="1"/>
  <c r="AC2214" i="1"/>
  <c r="V2215" i="1"/>
  <c r="AD2214" i="1"/>
  <c r="AB2215" i="1"/>
  <c r="AD2215" i="1" l="1"/>
  <c r="V2216" i="1"/>
  <c r="AC2215" i="1"/>
  <c r="U2216" i="1"/>
  <c r="AB2216" i="1"/>
  <c r="U2217" i="1" l="1"/>
  <c r="AC2216" i="1"/>
  <c r="AD2216" i="1"/>
  <c r="V2217" i="1"/>
  <c r="AB2217" i="1"/>
  <c r="AD2217" i="1" l="1"/>
  <c r="V2218" i="1"/>
  <c r="AC2217" i="1"/>
  <c r="U2218" i="1"/>
  <c r="AB2218" i="1"/>
  <c r="U2219" i="1" l="1"/>
  <c r="AC2218" i="1"/>
  <c r="V2219" i="1"/>
  <c r="AD2218" i="1"/>
  <c r="AB2219" i="1"/>
  <c r="V2220" i="1" l="1"/>
  <c r="AD2219" i="1"/>
  <c r="U2220" i="1"/>
  <c r="AC2219" i="1"/>
  <c r="AB2220" i="1"/>
  <c r="U2221" i="1" l="1"/>
  <c r="AC2220" i="1"/>
  <c r="AD2220" i="1"/>
  <c r="V2221" i="1"/>
  <c r="AB2221" i="1"/>
  <c r="V2222" i="1" l="1"/>
  <c r="AD2221" i="1"/>
  <c r="U2222" i="1"/>
  <c r="AC2221" i="1"/>
  <c r="AB2222" i="1"/>
  <c r="U2223" i="1" l="1"/>
  <c r="AC2222" i="1"/>
  <c r="V2223" i="1"/>
  <c r="AD2222" i="1"/>
  <c r="AB2223" i="1"/>
  <c r="AD2223" i="1" l="1"/>
  <c r="V2224" i="1"/>
  <c r="U2224" i="1"/>
  <c r="AC2223" i="1"/>
  <c r="AB2224" i="1"/>
  <c r="V2225" i="1" l="1"/>
  <c r="AD2224" i="1"/>
  <c r="U2225" i="1"/>
  <c r="AC2224" i="1"/>
  <c r="AB2225" i="1"/>
  <c r="AC2225" i="1" l="1"/>
  <c r="U2226" i="1"/>
  <c r="AD2225" i="1"/>
  <c r="V2226" i="1"/>
  <c r="AB2226" i="1"/>
  <c r="AC2226" i="1" l="1"/>
  <c r="U2227" i="1"/>
  <c r="AD2226" i="1"/>
  <c r="V2227" i="1"/>
  <c r="AB2227" i="1"/>
  <c r="U2228" i="1" l="1"/>
  <c r="AC2227" i="1"/>
  <c r="V2228" i="1"/>
  <c r="AD2227" i="1"/>
  <c r="AB2228" i="1"/>
  <c r="V2229" i="1" l="1"/>
  <c r="AD2228" i="1"/>
  <c r="AC2228" i="1"/>
  <c r="U2229" i="1"/>
  <c r="AB2229" i="1"/>
  <c r="AC2229" i="1" l="1"/>
  <c r="U2230" i="1"/>
  <c r="AD2229" i="1"/>
  <c r="V2230" i="1"/>
  <c r="AB2230" i="1"/>
  <c r="U2231" i="1" l="1"/>
  <c r="AC2230" i="1"/>
  <c r="V2231" i="1"/>
  <c r="AD2230" i="1"/>
  <c r="AB2231" i="1"/>
  <c r="AD2231" i="1" l="1"/>
  <c r="V2232" i="1"/>
  <c r="U2232" i="1"/>
  <c r="AC2231" i="1"/>
  <c r="AB2232" i="1"/>
  <c r="AC2232" i="1" l="1"/>
  <c r="U2233" i="1"/>
  <c r="V2233" i="1"/>
  <c r="AD2232" i="1"/>
  <c r="AB2233" i="1"/>
  <c r="AD2233" i="1" l="1"/>
  <c r="V2234" i="1"/>
  <c r="AC2233" i="1"/>
  <c r="U2234" i="1"/>
  <c r="AB2234" i="1"/>
  <c r="V2235" i="1" l="1"/>
  <c r="AD2234" i="1"/>
  <c r="AC2234" i="1"/>
  <c r="U2235" i="1"/>
  <c r="AB2235" i="1"/>
  <c r="AC2235" i="1" l="1"/>
  <c r="U2236" i="1"/>
  <c r="AD2235" i="1"/>
  <c r="V2236" i="1"/>
  <c r="AB2236" i="1"/>
  <c r="AC2236" i="1" l="1"/>
  <c r="U2237" i="1"/>
  <c r="V2237" i="1"/>
  <c r="AD2236" i="1"/>
  <c r="AB2237" i="1"/>
  <c r="AD2237" i="1" l="1"/>
  <c r="V2238" i="1"/>
  <c r="AC2237" i="1"/>
  <c r="U2238" i="1"/>
  <c r="AB2238" i="1"/>
  <c r="AD2238" i="1" l="1"/>
  <c r="V2239" i="1"/>
  <c r="U2239" i="1"/>
  <c r="AC2238" i="1"/>
  <c r="AB2239" i="1"/>
  <c r="U2240" i="1" l="1"/>
  <c r="AC2239" i="1"/>
  <c r="AD2239" i="1"/>
  <c r="V2240" i="1"/>
  <c r="AB2240" i="1"/>
  <c r="V2241" i="1" l="1"/>
  <c r="AD2240" i="1"/>
  <c r="U2241" i="1"/>
  <c r="AC2240" i="1"/>
  <c r="AB2241" i="1"/>
  <c r="U2242" i="1" l="1"/>
  <c r="AC2241" i="1"/>
  <c r="V2242" i="1"/>
  <c r="AD2241" i="1"/>
  <c r="AB2242" i="1"/>
  <c r="AD2242" i="1" l="1"/>
  <c r="V2243" i="1"/>
  <c r="AC2242" i="1"/>
  <c r="U2243" i="1"/>
  <c r="AB2243" i="1"/>
  <c r="V2244" i="1" l="1"/>
  <c r="AD2243" i="1"/>
  <c r="U2244" i="1"/>
  <c r="AC2243" i="1"/>
  <c r="AB2244" i="1"/>
  <c r="U2245" i="1" l="1"/>
  <c r="AC2244" i="1"/>
  <c r="V2245" i="1"/>
  <c r="AD2244" i="1"/>
  <c r="AB2245" i="1"/>
  <c r="AD2245" i="1" l="1"/>
  <c r="V2246" i="1"/>
  <c r="U2246" i="1"/>
  <c r="AC2245" i="1"/>
  <c r="AB2246" i="1"/>
  <c r="U2247" i="1" l="1"/>
  <c r="AC2246" i="1"/>
  <c r="V2247" i="1"/>
  <c r="AD2246" i="1"/>
  <c r="AB2247" i="1"/>
  <c r="AD2247" i="1" l="1"/>
  <c r="V2248" i="1"/>
  <c r="AC2247" i="1"/>
  <c r="U2248" i="1"/>
  <c r="AB2248" i="1"/>
  <c r="V2249" i="1" l="1"/>
  <c r="AD2248" i="1"/>
  <c r="U2249" i="1"/>
  <c r="AC2248" i="1"/>
  <c r="AB2249" i="1"/>
  <c r="U2250" i="1" l="1"/>
  <c r="AC2249" i="1"/>
  <c r="AD2249" i="1"/>
  <c r="V2250" i="1"/>
  <c r="AB2250" i="1"/>
  <c r="AD2250" i="1" l="1"/>
  <c r="V2251" i="1"/>
  <c r="AC2250" i="1"/>
  <c r="U2251" i="1"/>
  <c r="AB2251" i="1"/>
  <c r="V2252" i="1" l="1"/>
  <c r="AD2251" i="1"/>
  <c r="U2252" i="1"/>
  <c r="AC2251" i="1"/>
  <c r="AB2252" i="1"/>
  <c r="U2253" i="1" l="1"/>
  <c r="AC2252" i="1"/>
  <c r="AD2252" i="1"/>
  <c r="V2253" i="1"/>
  <c r="AB2253" i="1"/>
  <c r="AD2253" i="1" l="1"/>
  <c r="V2254" i="1"/>
  <c r="U2254" i="1"/>
  <c r="AC2253" i="1"/>
  <c r="AB2254" i="1"/>
  <c r="V2255" i="1" l="1"/>
  <c r="AD2254" i="1"/>
  <c r="U2255" i="1"/>
  <c r="AC2254" i="1"/>
  <c r="AB2255" i="1"/>
  <c r="U2256" i="1" l="1"/>
  <c r="AC2255" i="1"/>
  <c r="V2256" i="1"/>
  <c r="AD2255" i="1"/>
  <c r="AB2256" i="1"/>
  <c r="V2257" i="1" l="1"/>
  <c r="AD2256" i="1"/>
  <c r="AC2256" i="1"/>
  <c r="U2257" i="1"/>
  <c r="AB2257" i="1"/>
  <c r="AC2257" i="1" l="1"/>
  <c r="U2258" i="1"/>
  <c r="V2258" i="1"/>
  <c r="AD2257" i="1"/>
  <c r="AB2258" i="1"/>
  <c r="AC2258" i="1" l="1"/>
  <c r="U2259" i="1"/>
  <c r="V2259" i="1"/>
  <c r="AD2258" i="1"/>
  <c r="AB2259" i="1"/>
  <c r="AD2259" i="1" l="1"/>
  <c r="V2260" i="1"/>
  <c r="U2260" i="1"/>
  <c r="AC2259" i="1"/>
  <c r="AB2260" i="1"/>
  <c r="V2261" i="1" l="1"/>
  <c r="AD2260" i="1"/>
  <c r="AC2260" i="1"/>
  <c r="U2261" i="1"/>
  <c r="AB2261" i="1"/>
  <c r="U2262" i="1" l="1"/>
  <c r="AC2261" i="1"/>
  <c r="V2262" i="1"/>
  <c r="AD2261" i="1"/>
  <c r="AB2262" i="1"/>
  <c r="AD2262" i="1" l="1"/>
  <c r="V2263" i="1"/>
  <c r="AC2262" i="1"/>
  <c r="U2263" i="1"/>
  <c r="AB2263" i="1"/>
  <c r="AD2263" i="1" l="1"/>
  <c r="V2264" i="1"/>
  <c r="AC2263" i="1"/>
  <c r="U2264" i="1"/>
  <c r="AB2264" i="1"/>
  <c r="AC2264" i="1" l="1"/>
  <c r="U2265" i="1"/>
  <c r="V2265" i="1"/>
  <c r="AD2264" i="1"/>
  <c r="AB2265" i="1"/>
  <c r="AD2265" i="1" l="1"/>
  <c r="V2266" i="1"/>
  <c r="AC2265" i="1"/>
  <c r="U2266" i="1"/>
  <c r="AB2266" i="1"/>
  <c r="V2267" i="1" l="1"/>
  <c r="AD2266" i="1"/>
  <c r="AC2266" i="1"/>
  <c r="U2267" i="1"/>
  <c r="AB2267" i="1"/>
  <c r="U2268" i="1" l="1"/>
  <c r="AC2267" i="1"/>
  <c r="AD2267" i="1"/>
  <c r="V2268" i="1"/>
  <c r="AB2268" i="1"/>
  <c r="AD2268" i="1" l="1"/>
  <c r="V2269" i="1"/>
  <c r="AC2268" i="1"/>
  <c r="U2269" i="1"/>
  <c r="AB2269" i="1"/>
  <c r="U2270" i="1" l="1"/>
  <c r="AC2269" i="1"/>
  <c r="V2270" i="1"/>
  <c r="AD2269" i="1"/>
  <c r="AB2270" i="1"/>
  <c r="V2271" i="1" l="1"/>
  <c r="AD2270" i="1"/>
  <c r="U2271" i="1"/>
  <c r="AC2270" i="1"/>
  <c r="AB2271" i="1"/>
  <c r="U2272" i="1" l="1"/>
  <c r="AC2271" i="1"/>
  <c r="V2272" i="1"/>
  <c r="AD2271" i="1"/>
  <c r="AB2272" i="1"/>
  <c r="AD2272" i="1" l="1"/>
  <c r="V2273" i="1"/>
  <c r="U2273" i="1"/>
  <c r="AC2272" i="1"/>
  <c r="AB2273" i="1"/>
  <c r="AD2273" i="1" l="1"/>
  <c r="V2274" i="1"/>
  <c r="U2274" i="1"/>
  <c r="AC2273" i="1"/>
  <c r="AB2274" i="1"/>
  <c r="AC2274" i="1" l="1"/>
  <c r="U2275" i="1"/>
  <c r="V2275" i="1"/>
  <c r="AD2274" i="1"/>
  <c r="AB2275" i="1"/>
  <c r="U2276" i="1" l="1"/>
  <c r="AC2275" i="1"/>
  <c r="AD2275" i="1"/>
  <c r="V2276" i="1"/>
  <c r="AB2276" i="1"/>
  <c r="V2277" i="1" l="1"/>
  <c r="AD2276" i="1"/>
  <c r="AC2276" i="1"/>
  <c r="U2277" i="1"/>
  <c r="AB2277" i="1"/>
  <c r="U2278" i="1" l="1"/>
  <c r="AC2277" i="1"/>
  <c r="AD2277" i="1"/>
  <c r="V2278" i="1"/>
  <c r="AB2278" i="1"/>
  <c r="AD2278" i="1" l="1"/>
  <c r="V2279" i="1"/>
  <c r="U2279" i="1"/>
  <c r="AC2278" i="1"/>
  <c r="AB2279" i="1"/>
  <c r="V2280" i="1" l="1"/>
  <c r="AD2279" i="1"/>
  <c r="U2280" i="1"/>
  <c r="AC2279" i="1"/>
  <c r="AB2280" i="1"/>
  <c r="U2281" i="1" l="1"/>
  <c r="AC2280" i="1"/>
  <c r="V2281" i="1"/>
  <c r="AD2280" i="1"/>
  <c r="AB2281" i="1"/>
  <c r="V2282" i="1" l="1"/>
  <c r="AD2281" i="1"/>
  <c r="U2282" i="1"/>
  <c r="AC2281" i="1"/>
  <c r="AB2282" i="1"/>
  <c r="AC2282" i="1" l="1"/>
  <c r="U2283" i="1"/>
  <c r="AD2282" i="1"/>
  <c r="V2283" i="1"/>
  <c r="AB2283" i="1"/>
  <c r="U2284" i="1" l="1"/>
  <c r="AC2283" i="1"/>
  <c r="V2284" i="1"/>
  <c r="AD2283" i="1"/>
  <c r="AB2284" i="1"/>
  <c r="V2285" i="1" l="1"/>
  <c r="AD2284" i="1"/>
  <c r="U2285" i="1"/>
  <c r="AC2284" i="1"/>
  <c r="AB2285" i="1"/>
  <c r="U2286" i="1" l="1"/>
  <c r="AC2285" i="1"/>
  <c r="V2286" i="1"/>
  <c r="AD2285" i="1"/>
  <c r="AB2286" i="1"/>
  <c r="V2287" i="1" l="1"/>
  <c r="AD2286" i="1"/>
  <c r="U2287" i="1"/>
  <c r="AC2286" i="1"/>
  <c r="AB2287" i="1"/>
  <c r="U2288" i="1" l="1"/>
  <c r="AC2287" i="1"/>
  <c r="V2288" i="1"/>
  <c r="AD2287" i="1"/>
  <c r="AB2288" i="1"/>
  <c r="AD2288" i="1" l="1"/>
  <c r="V2289" i="1"/>
  <c r="AC2288" i="1"/>
  <c r="U2289" i="1"/>
  <c r="AB2289" i="1"/>
  <c r="U2290" i="1" l="1"/>
  <c r="AC2289" i="1"/>
  <c r="V2290" i="1"/>
  <c r="AD2289" i="1"/>
  <c r="AB2290" i="1"/>
  <c r="V2291" i="1" l="1"/>
  <c r="AD2290" i="1"/>
  <c r="AC2290" i="1"/>
  <c r="U2291" i="1"/>
  <c r="AB2291" i="1"/>
  <c r="U2292" i="1" l="1"/>
  <c r="AC2291" i="1"/>
  <c r="AD2291" i="1"/>
  <c r="V2292" i="1"/>
  <c r="AB2292" i="1"/>
  <c r="V2293" i="1" l="1"/>
  <c r="AD2292" i="1"/>
  <c r="AC2292" i="1"/>
  <c r="U2293" i="1"/>
  <c r="AB2293" i="1"/>
  <c r="U2294" i="1" l="1"/>
  <c r="AC2293" i="1"/>
  <c r="AD2293" i="1"/>
  <c r="V2294" i="1"/>
  <c r="AB2294" i="1"/>
  <c r="V2295" i="1" l="1"/>
  <c r="AD2294" i="1"/>
  <c r="AC2294" i="1"/>
  <c r="U2295" i="1"/>
  <c r="AB2295" i="1"/>
  <c r="U2296" i="1" l="1"/>
  <c r="AC2295" i="1"/>
  <c r="AD2295" i="1"/>
  <c r="V2296" i="1"/>
  <c r="AB2296" i="1"/>
  <c r="V2297" i="1" l="1"/>
  <c r="AD2296" i="1"/>
  <c r="AC2296" i="1"/>
  <c r="U2297" i="1"/>
  <c r="AB2297" i="1"/>
  <c r="U2298" i="1" l="1"/>
  <c r="AC2297" i="1"/>
  <c r="AD2297" i="1"/>
  <c r="V2298" i="1"/>
  <c r="AB2298" i="1"/>
  <c r="AD2298" i="1" l="1"/>
  <c r="V2299" i="1"/>
  <c r="U2299" i="1"/>
  <c r="AC2298" i="1"/>
  <c r="AB2299" i="1"/>
  <c r="AD2299" i="1" l="1"/>
  <c r="V2300" i="1"/>
  <c r="AC2299" i="1"/>
  <c r="U2300" i="1"/>
  <c r="AB2300" i="1"/>
  <c r="V2301" i="1" l="1"/>
  <c r="AD2300" i="1"/>
  <c r="AC2300" i="1"/>
  <c r="U2301" i="1"/>
  <c r="AB2301" i="1"/>
  <c r="U2302" i="1" l="1"/>
  <c r="AC2301" i="1"/>
  <c r="AD2301" i="1"/>
  <c r="V2302" i="1"/>
  <c r="AB2302" i="1"/>
  <c r="V2303" i="1" l="1"/>
  <c r="AD2302" i="1"/>
  <c r="U2303" i="1"/>
  <c r="AC2302" i="1"/>
  <c r="AB2303" i="1"/>
  <c r="AC2303" i="1" l="1"/>
  <c r="U2304" i="1"/>
  <c r="AD2303" i="1"/>
  <c r="V2304" i="1"/>
  <c r="AB2304" i="1"/>
  <c r="AD2304" i="1" l="1"/>
  <c r="V2305" i="1"/>
  <c r="U2305" i="1"/>
  <c r="AC2304" i="1"/>
  <c r="AB2305" i="1"/>
  <c r="AC2305" i="1" l="1"/>
  <c r="U2306" i="1"/>
  <c r="AD2305" i="1"/>
  <c r="V2306" i="1"/>
  <c r="AB2306" i="1"/>
  <c r="AD2306" i="1" l="1"/>
  <c r="V2307" i="1"/>
  <c r="AC2306" i="1"/>
  <c r="U2307" i="1"/>
  <c r="AB2307" i="1"/>
  <c r="V2308" i="1" l="1"/>
  <c r="AD2307" i="1"/>
  <c r="U2308" i="1"/>
  <c r="AC2307" i="1"/>
  <c r="AB2308" i="1"/>
  <c r="U2309" i="1" l="1"/>
  <c r="AC2308" i="1"/>
  <c r="V2309" i="1"/>
  <c r="AD2308" i="1"/>
  <c r="AB2309" i="1"/>
  <c r="AD2309" i="1" l="1"/>
  <c r="V2310" i="1"/>
  <c r="AC2309" i="1"/>
  <c r="U2310" i="1"/>
  <c r="AB2310" i="1"/>
  <c r="V2311" i="1" l="1"/>
  <c r="AD2310" i="1"/>
  <c r="U2311" i="1"/>
  <c r="AC2310" i="1"/>
  <c r="AB2311" i="1"/>
  <c r="AC2311" i="1" l="1"/>
  <c r="U2312" i="1"/>
  <c r="V2312" i="1"/>
  <c r="AD2311" i="1"/>
  <c r="AB2312" i="1"/>
  <c r="U2313" i="1" l="1"/>
  <c r="AC2312" i="1"/>
  <c r="V2313" i="1"/>
  <c r="AD2312" i="1"/>
  <c r="AB2313" i="1"/>
  <c r="AD2313" i="1" l="1"/>
  <c r="V2314" i="1"/>
  <c r="U2314" i="1"/>
  <c r="AC2313" i="1"/>
  <c r="AB2314" i="1"/>
  <c r="U2315" i="1" l="1"/>
  <c r="AC2314" i="1"/>
  <c r="V2315" i="1"/>
  <c r="AD2314" i="1"/>
  <c r="AB2315" i="1"/>
  <c r="V2316" i="1" l="1"/>
  <c r="AD2315" i="1"/>
  <c r="U2316" i="1"/>
  <c r="AC2315" i="1"/>
  <c r="AB2316" i="1"/>
  <c r="U2317" i="1" l="1"/>
  <c r="AC2316" i="1"/>
  <c r="V2317" i="1"/>
  <c r="AD2316" i="1"/>
  <c r="AB2317" i="1"/>
  <c r="AD2317" i="1" l="1"/>
  <c r="V2318" i="1"/>
  <c r="U2318" i="1"/>
  <c r="AC2317" i="1"/>
  <c r="AB2318" i="1"/>
  <c r="V2319" i="1" l="1"/>
  <c r="AD2318" i="1"/>
  <c r="U2319" i="1"/>
  <c r="AC2318" i="1"/>
  <c r="AB2319" i="1"/>
  <c r="AC2319" i="1" l="1"/>
  <c r="U2320" i="1"/>
  <c r="V2320" i="1"/>
  <c r="AD2319" i="1"/>
  <c r="AB2320" i="1"/>
  <c r="AC2320" i="1" l="1"/>
  <c r="U2321" i="1"/>
  <c r="AD2320" i="1"/>
  <c r="V2321" i="1"/>
  <c r="AB2321" i="1"/>
  <c r="U2322" i="1" l="1"/>
  <c r="AC2321" i="1"/>
  <c r="AD2321" i="1"/>
  <c r="V2322" i="1"/>
  <c r="AB2322" i="1"/>
  <c r="V2323" i="1" l="1"/>
  <c r="AD2322" i="1"/>
  <c r="AC2322" i="1"/>
  <c r="U2323" i="1"/>
  <c r="AB2323" i="1"/>
  <c r="U2324" i="1" l="1"/>
  <c r="AC2323" i="1"/>
  <c r="AD2323" i="1"/>
  <c r="V2324" i="1"/>
  <c r="AB2324" i="1"/>
  <c r="AD2324" i="1" l="1"/>
  <c r="V2325" i="1"/>
  <c r="AC2324" i="1"/>
  <c r="U2325" i="1"/>
  <c r="AB2325" i="1"/>
  <c r="U2326" i="1" l="1"/>
  <c r="AC2325" i="1"/>
  <c r="AD2325" i="1"/>
  <c r="V2326" i="1"/>
  <c r="AB2326" i="1"/>
  <c r="V2327" i="1" l="1"/>
  <c r="AD2326" i="1"/>
  <c r="AC2326" i="1"/>
  <c r="U2327" i="1"/>
  <c r="AB2327" i="1"/>
  <c r="U2328" i="1" l="1"/>
  <c r="AC2327" i="1"/>
  <c r="V2328" i="1"/>
  <c r="AD2327" i="1"/>
  <c r="AB2328" i="1"/>
  <c r="V2329" i="1" l="1"/>
  <c r="AD2328" i="1"/>
  <c r="AC2328" i="1"/>
  <c r="U2329" i="1"/>
  <c r="AB2329" i="1"/>
  <c r="AC2329" i="1" l="1"/>
  <c r="U2330" i="1"/>
  <c r="V2330" i="1"/>
  <c r="AD2329" i="1"/>
  <c r="AB2330" i="1"/>
  <c r="AC2330" i="1" l="1"/>
  <c r="U2331" i="1"/>
  <c r="AD2330" i="1"/>
  <c r="V2331" i="1"/>
  <c r="AB2331" i="1"/>
  <c r="V2332" i="1" l="1"/>
  <c r="AD2331" i="1"/>
  <c r="U2332" i="1"/>
  <c r="AC2331" i="1"/>
  <c r="AB2332" i="1"/>
  <c r="U2333" i="1" l="1"/>
  <c r="AC2332" i="1"/>
  <c r="V2333" i="1"/>
  <c r="AD2332" i="1"/>
  <c r="AB2333" i="1"/>
  <c r="AD2333" i="1" l="1"/>
  <c r="V2334" i="1"/>
  <c r="U2334" i="1"/>
  <c r="AC2333" i="1"/>
  <c r="AB2334" i="1"/>
  <c r="V2335" i="1" l="1"/>
  <c r="AD2334" i="1"/>
  <c r="U2335" i="1"/>
  <c r="AC2334" i="1"/>
  <c r="AB2335" i="1"/>
  <c r="U2336" i="1" l="1"/>
  <c r="AC2335" i="1"/>
  <c r="V2336" i="1"/>
  <c r="AD2335" i="1"/>
  <c r="AB2336" i="1"/>
  <c r="V2337" i="1" l="1"/>
  <c r="AD2336" i="1"/>
  <c r="AC2336" i="1"/>
  <c r="U2337" i="1"/>
  <c r="AB2337" i="1"/>
  <c r="U2338" i="1" l="1"/>
  <c r="AC2337" i="1"/>
  <c r="AD2337" i="1"/>
  <c r="V2338" i="1"/>
  <c r="AB2338" i="1"/>
  <c r="V2339" i="1" l="1"/>
  <c r="AD2338" i="1"/>
  <c r="U2339" i="1"/>
  <c r="AC2338" i="1"/>
  <c r="AB2339" i="1"/>
  <c r="U2340" i="1" l="1"/>
  <c r="AC2339" i="1"/>
  <c r="V2340" i="1"/>
  <c r="AD2339" i="1"/>
  <c r="AB2340" i="1"/>
  <c r="V2341" i="1" l="1"/>
  <c r="AD2340" i="1"/>
  <c r="AC2340" i="1"/>
  <c r="U2341" i="1"/>
  <c r="AB2341" i="1"/>
  <c r="AC2341" i="1" l="1"/>
  <c r="U2342" i="1"/>
  <c r="AD2341" i="1"/>
  <c r="V2342" i="1"/>
  <c r="AB2342" i="1"/>
  <c r="V2343" i="1" l="1"/>
  <c r="AD2342" i="1"/>
  <c r="U2343" i="1"/>
  <c r="AC2342" i="1"/>
  <c r="AB2343" i="1"/>
  <c r="U2344" i="1" l="1"/>
  <c r="AC2343" i="1"/>
  <c r="AD2343" i="1"/>
  <c r="V2344" i="1"/>
  <c r="AB2344" i="1"/>
  <c r="V2345" i="1" l="1"/>
  <c r="AD2344" i="1"/>
  <c r="AC2344" i="1"/>
  <c r="U2345" i="1"/>
  <c r="AB2345" i="1"/>
  <c r="U2346" i="1" l="1"/>
  <c r="AC2345" i="1"/>
  <c r="AD2345" i="1"/>
  <c r="V2346" i="1"/>
  <c r="AB2346" i="1"/>
  <c r="V2347" i="1" l="1"/>
  <c r="AD2346" i="1"/>
  <c r="AC2346" i="1"/>
  <c r="U2347" i="1"/>
  <c r="AB2347" i="1"/>
  <c r="U2348" i="1" l="1"/>
  <c r="AC2347" i="1"/>
  <c r="AD2347" i="1"/>
  <c r="V2348" i="1"/>
  <c r="AB2348" i="1"/>
  <c r="V2349" i="1" l="1"/>
  <c r="AD2348" i="1"/>
  <c r="AC2348" i="1"/>
  <c r="U2349" i="1"/>
  <c r="AB2349" i="1"/>
  <c r="U2350" i="1" l="1"/>
  <c r="AC2349" i="1"/>
  <c r="AD2349" i="1"/>
  <c r="V2350" i="1"/>
  <c r="AB2350" i="1"/>
  <c r="AD2350" i="1" l="1"/>
  <c r="V2351" i="1"/>
  <c r="U2351" i="1"/>
  <c r="AC2350" i="1"/>
  <c r="AB2351" i="1"/>
  <c r="U2352" i="1" l="1"/>
  <c r="AC2351" i="1"/>
  <c r="AD2351" i="1"/>
  <c r="V2352" i="1"/>
  <c r="AB2352" i="1"/>
  <c r="AD2352" i="1" l="1"/>
  <c r="V2353" i="1"/>
  <c r="U2353" i="1"/>
  <c r="AC2352" i="1"/>
  <c r="AB2353" i="1"/>
  <c r="AD2353" i="1" l="1"/>
  <c r="V2354" i="1"/>
  <c r="AC2353" i="1"/>
  <c r="U2354" i="1"/>
  <c r="AB2354" i="1"/>
  <c r="AD2354" i="1" l="1"/>
  <c r="V2355" i="1"/>
  <c r="AC2354" i="1"/>
  <c r="U2355" i="1"/>
  <c r="AB2355" i="1"/>
  <c r="AD2355" i="1" l="1"/>
  <c r="V2356" i="1"/>
  <c r="AC2355" i="1"/>
  <c r="U2356" i="1"/>
  <c r="AB2356" i="1"/>
  <c r="AC2356" i="1" l="1"/>
  <c r="U2357" i="1"/>
  <c r="AD2356" i="1"/>
  <c r="V2357" i="1"/>
  <c r="AB2357" i="1"/>
  <c r="V2358" i="1" l="1"/>
  <c r="AD2357" i="1"/>
  <c r="AC2357" i="1"/>
  <c r="U2358" i="1"/>
  <c r="AB2358" i="1"/>
  <c r="U2359" i="1" l="1"/>
  <c r="AC2358" i="1"/>
  <c r="V2359" i="1"/>
  <c r="AD2358" i="1"/>
  <c r="AB2359" i="1"/>
  <c r="V2360" i="1" l="1"/>
  <c r="AD2359" i="1"/>
  <c r="U2360" i="1"/>
  <c r="AC2359" i="1"/>
  <c r="AB2360" i="1"/>
  <c r="U2361" i="1" l="1"/>
  <c r="AC2360" i="1"/>
  <c r="V2361" i="1"/>
  <c r="AD2360" i="1"/>
  <c r="AB2361" i="1"/>
  <c r="V2362" i="1" l="1"/>
  <c r="AD2361" i="1"/>
  <c r="U2362" i="1"/>
  <c r="AC2361" i="1"/>
  <c r="AB2362" i="1"/>
  <c r="U2363" i="1" l="1"/>
  <c r="AC2362" i="1"/>
  <c r="V2363" i="1"/>
  <c r="AD2362" i="1"/>
  <c r="AB2363" i="1"/>
  <c r="V2364" i="1" l="1"/>
  <c r="AD2363" i="1"/>
  <c r="U2364" i="1"/>
  <c r="AC2363" i="1"/>
  <c r="AB2364" i="1"/>
  <c r="AC2364" i="1" l="1"/>
  <c r="U2365" i="1"/>
  <c r="AD2364" i="1"/>
  <c r="V2365" i="1"/>
  <c r="AB2365" i="1"/>
  <c r="AC2365" i="1" l="1"/>
  <c r="U2366" i="1"/>
  <c r="V2366" i="1"/>
  <c r="AD2365" i="1"/>
  <c r="AB2366" i="1"/>
  <c r="U2367" i="1" l="1"/>
  <c r="AC2366" i="1"/>
  <c r="AD2366" i="1"/>
  <c r="V2367" i="1"/>
  <c r="AB2367" i="1"/>
  <c r="V2368" i="1" l="1"/>
  <c r="AD2367" i="1"/>
  <c r="U2368" i="1"/>
  <c r="AC2367" i="1"/>
  <c r="AB2368" i="1"/>
  <c r="U2369" i="1" l="1"/>
  <c r="AC2368" i="1"/>
  <c r="V2369" i="1"/>
  <c r="AD2368" i="1"/>
  <c r="AB2369" i="1"/>
  <c r="V2370" i="1" l="1"/>
  <c r="AD2369" i="1"/>
  <c r="U2370" i="1"/>
  <c r="AC2369" i="1"/>
  <c r="AB2370" i="1"/>
  <c r="U2371" i="1" l="1"/>
  <c r="AC2370" i="1"/>
  <c r="V2371" i="1"/>
  <c r="AD2370" i="1"/>
  <c r="AB2371" i="1"/>
  <c r="AD2371" i="1" l="1"/>
  <c r="V2372" i="1"/>
  <c r="U2372" i="1"/>
  <c r="AC2371" i="1"/>
  <c r="AB2372" i="1"/>
  <c r="AC2372" i="1" l="1"/>
  <c r="U2373" i="1"/>
  <c r="V2373" i="1"/>
  <c r="AD2372" i="1"/>
  <c r="AB2373" i="1"/>
  <c r="AC2373" i="1" l="1"/>
  <c r="U2374" i="1"/>
  <c r="AD2373" i="1"/>
  <c r="V2374" i="1"/>
  <c r="AB2374" i="1"/>
  <c r="V2375" i="1" l="1"/>
  <c r="AD2374" i="1"/>
  <c r="AC2374" i="1"/>
  <c r="U2375" i="1"/>
  <c r="AB2375" i="1"/>
  <c r="U2376" i="1" l="1"/>
  <c r="AC2375" i="1"/>
  <c r="V2376" i="1"/>
  <c r="AD2375" i="1"/>
  <c r="AB2376" i="1"/>
  <c r="V2377" i="1" l="1"/>
  <c r="AD2376" i="1"/>
  <c r="U2377" i="1"/>
  <c r="AC2376" i="1"/>
  <c r="AB2377" i="1"/>
  <c r="U2378" i="1" l="1"/>
  <c r="AC2377" i="1"/>
  <c r="V2378" i="1"/>
  <c r="AD2377" i="1"/>
  <c r="AB2378" i="1"/>
  <c r="V2379" i="1" l="1"/>
  <c r="AD2378" i="1"/>
  <c r="AC2378" i="1"/>
  <c r="U2379" i="1"/>
  <c r="AB2379" i="1"/>
  <c r="U2380" i="1" l="1"/>
  <c r="AC2379" i="1"/>
  <c r="V2380" i="1"/>
  <c r="AD2379" i="1"/>
  <c r="AB2380" i="1"/>
  <c r="AD2380" i="1" l="1"/>
  <c r="V2381" i="1"/>
  <c r="U2381" i="1"/>
  <c r="AC2380" i="1"/>
  <c r="AB2381" i="1"/>
  <c r="AD2381" i="1" l="1"/>
  <c r="V2382" i="1"/>
  <c r="U2382" i="1"/>
  <c r="AC2381" i="1"/>
  <c r="AB2382" i="1"/>
  <c r="V2383" i="1" l="1"/>
  <c r="AD2382" i="1"/>
  <c r="U2383" i="1"/>
  <c r="AC2382" i="1"/>
  <c r="AB2383" i="1"/>
  <c r="AC2383" i="1" l="1"/>
  <c r="U2384" i="1"/>
  <c r="AD2383" i="1"/>
  <c r="V2384" i="1"/>
  <c r="AB2384" i="1"/>
  <c r="U2385" i="1" l="1"/>
  <c r="AC2384" i="1"/>
  <c r="AD2384" i="1"/>
  <c r="V2385" i="1"/>
  <c r="AB2385" i="1"/>
  <c r="AD2385" i="1" l="1"/>
  <c r="V2386" i="1"/>
  <c r="AC2385" i="1"/>
  <c r="U2386" i="1"/>
  <c r="AB2386" i="1"/>
  <c r="U2387" i="1" l="1"/>
  <c r="AC2386" i="1"/>
  <c r="V2387" i="1"/>
  <c r="AD2386" i="1"/>
  <c r="AB2387" i="1"/>
  <c r="V2388" i="1" l="1"/>
  <c r="AD2387" i="1"/>
  <c r="U2388" i="1"/>
  <c r="AC2387" i="1"/>
  <c r="AB2388" i="1"/>
  <c r="AC2388" i="1" l="1"/>
  <c r="U2389" i="1"/>
  <c r="AD2388" i="1"/>
  <c r="V2389" i="1"/>
  <c r="AB2389" i="1"/>
  <c r="V2390" i="1" l="1"/>
  <c r="AD2389" i="1"/>
  <c r="U2390" i="1"/>
  <c r="AC2389" i="1"/>
  <c r="AB2390" i="1"/>
  <c r="U2391" i="1" l="1"/>
  <c r="AC2390" i="1"/>
  <c r="V2391" i="1"/>
  <c r="AD2390" i="1"/>
  <c r="AB2391" i="1"/>
  <c r="V2392" i="1" l="1"/>
  <c r="AD2391" i="1"/>
  <c r="U2392" i="1"/>
  <c r="AC2391" i="1"/>
  <c r="AB2392" i="1"/>
  <c r="AC2392" i="1" l="1"/>
  <c r="U2393" i="1"/>
  <c r="V2393" i="1"/>
  <c r="AD2392" i="1"/>
  <c r="AB2393" i="1"/>
  <c r="V2394" i="1" l="1"/>
  <c r="AD2393" i="1"/>
  <c r="U2394" i="1"/>
  <c r="AC2393" i="1"/>
  <c r="AB2394" i="1"/>
  <c r="AC2394" i="1" l="1"/>
  <c r="U2395" i="1"/>
  <c r="V2395" i="1"/>
  <c r="AD2394" i="1"/>
  <c r="AB2395" i="1"/>
  <c r="U2396" i="1" l="1"/>
  <c r="AC2395" i="1"/>
  <c r="AD2395" i="1"/>
  <c r="V2396" i="1"/>
  <c r="AB2396" i="1"/>
  <c r="V2397" i="1" l="1"/>
  <c r="AD2396" i="1"/>
  <c r="AC2396" i="1"/>
  <c r="U2397" i="1"/>
  <c r="AB2397" i="1"/>
  <c r="U2398" i="1" l="1"/>
  <c r="AC2397" i="1"/>
  <c r="V2398" i="1"/>
  <c r="AD2397" i="1"/>
  <c r="AB2398" i="1"/>
  <c r="V2399" i="1" l="1"/>
  <c r="AD2398" i="1"/>
  <c r="U2399" i="1"/>
  <c r="AC2398" i="1"/>
  <c r="AB2399" i="1"/>
  <c r="AC2399" i="1" l="1"/>
  <c r="U2400" i="1"/>
  <c r="V2400" i="1"/>
  <c r="AD2399" i="1"/>
  <c r="AB2400" i="1"/>
  <c r="V2401" i="1" l="1"/>
  <c r="AD2400" i="1"/>
  <c r="U2401" i="1"/>
  <c r="AC2400" i="1"/>
  <c r="AB2401" i="1"/>
  <c r="U2402" i="1" l="1"/>
  <c r="AC2401" i="1"/>
  <c r="AD2401" i="1"/>
  <c r="V2402" i="1"/>
  <c r="AB2402" i="1"/>
  <c r="AD2402" i="1" l="1"/>
  <c r="V2403" i="1"/>
  <c r="AC2402" i="1"/>
  <c r="U2403" i="1"/>
  <c r="AB2403" i="1"/>
  <c r="V2404" i="1" l="1"/>
  <c r="AD2403" i="1"/>
  <c r="U2404" i="1"/>
  <c r="AC2403" i="1"/>
  <c r="AB2404" i="1"/>
  <c r="U2405" i="1" l="1"/>
  <c r="AC2404" i="1"/>
  <c r="AD2404" i="1"/>
  <c r="V2405" i="1"/>
  <c r="AB2405" i="1"/>
  <c r="V2406" i="1" l="1"/>
  <c r="AD2405" i="1"/>
  <c r="U2406" i="1"/>
  <c r="AC2405" i="1"/>
  <c r="AB2406" i="1"/>
  <c r="U2407" i="1" l="1"/>
  <c r="AC2406" i="1"/>
  <c r="AD2406" i="1"/>
  <c r="V2407" i="1"/>
  <c r="AB2407" i="1"/>
  <c r="AD2407" i="1" l="1"/>
  <c r="V2408" i="1"/>
  <c r="AC2407" i="1"/>
  <c r="U2408" i="1"/>
  <c r="AB2408" i="1"/>
  <c r="AD2408" i="1" l="1"/>
  <c r="V2409" i="1"/>
  <c r="V2410" i="1" s="1"/>
  <c r="V2411" i="1" s="1"/>
  <c r="V2412" i="1" s="1"/>
  <c r="V2413" i="1" s="1"/>
  <c r="V2414" i="1" s="1"/>
  <c r="V2415" i="1" s="1"/>
  <c r="V2416" i="1" s="1"/>
  <c r="V2417" i="1" s="1"/>
  <c r="V2418" i="1" s="1"/>
  <c r="V2419" i="1" s="1"/>
  <c r="V2420" i="1" s="1"/>
  <c r="V2421" i="1" s="1"/>
  <c r="V2422" i="1" s="1"/>
  <c r="V2423" i="1" s="1"/>
  <c r="V2424" i="1" s="1"/>
  <c r="V2425" i="1" s="1"/>
  <c r="V2426" i="1" s="1"/>
  <c r="AC2408" i="1"/>
  <c r="U2409" i="1"/>
  <c r="U2410" i="1" s="1"/>
  <c r="U2411" i="1" s="1"/>
  <c r="U2412" i="1" s="1"/>
  <c r="U2413" i="1" s="1"/>
  <c r="U2414" i="1" s="1"/>
  <c r="U2415" i="1" s="1"/>
  <c r="U2416" i="1" s="1"/>
  <c r="U2417" i="1" s="1"/>
  <c r="U2418" i="1" s="1"/>
  <c r="U2419" i="1" s="1"/>
  <c r="U2420" i="1" s="1"/>
  <c r="U2421" i="1" s="1"/>
  <c r="U2422" i="1" s="1"/>
  <c r="U2423" i="1" s="1"/>
  <c r="U2424" i="1" s="1"/>
  <c r="U2425" i="1" s="1"/>
  <c r="U2426" i="1" s="1"/>
</calcChain>
</file>

<file path=xl/sharedStrings.xml><?xml version="1.0" encoding="utf-8"?>
<sst xmlns="http://schemas.openxmlformats.org/spreadsheetml/2006/main" count="19614" uniqueCount="67">
  <si>
    <t>time</t>
  </si>
  <si>
    <t>open</t>
  </si>
  <si>
    <t>high</t>
  </si>
  <si>
    <t>low</t>
  </si>
  <si>
    <t>close</t>
  </si>
  <si>
    <t>FEDFUNDS, FRED: Close</t>
  </si>
  <si>
    <t>UPRO, CBOE BZX: Open</t>
  </si>
  <si>
    <t>UPRO, CBOE BZX: High</t>
  </si>
  <si>
    <t>UPRO, CBOE BZX: Low</t>
  </si>
  <si>
    <t>UPRO, CBOE BZX: Close</t>
  </si>
  <si>
    <t>Volume</t>
  </si>
  <si>
    <t>Volume MA</t>
  </si>
  <si>
    <t>NaN</t>
  </si>
  <si>
    <t>Date</t>
  </si>
  <si>
    <t>SPY</t>
  </si>
  <si>
    <t>Days</t>
  </si>
  <si>
    <t>Leverage</t>
  </si>
  <si>
    <t>Start</t>
  </si>
  <si>
    <t>End</t>
  </si>
  <si>
    <t>Fed Funds</t>
  </si>
  <si>
    <t>Fed Funds Most Recent</t>
  </si>
  <si>
    <t xml:space="preserve">Earliest Date Available is </t>
  </si>
  <si>
    <t xml:space="preserve">Lastest Date Available is </t>
  </si>
  <si>
    <t>Effective Drag Annualized</t>
  </si>
  <si>
    <t>EFFR</t>
  </si>
  <si>
    <t>Year</t>
  </si>
  <si>
    <t>Goal Seek Drag</t>
  </si>
  <si>
    <t>Return</t>
  </si>
  <si>
    <t>SPY, CBOE BZX: Close</t>
  </si>
  <si>
    <t>SPY, CBOE BZX: Low</t>
  </si>
  <si>
    <t>SPY, CBOE BZX: High</t>
  </si>
  <si>
    <t>SPY, CBOE BZX: Open</t>
  </si>
  <si>
    <t>SOFR, FRED: Close</t>
  </si>
  <si>
    <t>SOFR, FRED: Low</t>
  </si>
  <si>
    <t>SOFR, FRED: High</t>
  </si>
  <si>
    <t>SOFR, FRED: Open</t>
  </si>
  <si>
    <t>EFFR, FRED: Close</t>
  </si>
  <si>
    <t>EFFR, FRED: Low</t>
  </si>
  <si>
    <t>EFFR, FRED: High</t>
  </si>
  <si>
    <t>EFFR, FRED: Open</t>
  </si>
  <si>
    <t>SPX, SP: Close</t>
  </si>
  <si>
    <t>SPX, SP: Low</t>
  </si>
  <si>
    <t>SPX, SP: High</t>
  </si>
  <si>
    <t>SPX, SP: Open</t>
  </si>
  <si>
    <t>ES1!, CME_MINI: Close</t>
  </si>
  <si>
    <t>ES1!, CME_MINI: Low</t>
  </si>
  <si>
    <t>ES1!, CME_MINI: High</t>
  </si>
  <si>
    <t>ES1!, CME_MINI: Open</t>
  </si>
  <si>
    <t>ES2!, CME_MINI: Close</t>
  </si>
  <si>
    <t>ES2!, CME_MINI: Low</t>
  </si>
  <si>
    <t>ES2!, CME_MINI: High</t>
  </si>
  <si>
    <t>ES2!, CME_MINI: Open</t>
  </si>
  <si>
    <t>SPY ADJ close</t>
  </si>
  <si>
    <t>QUANDL:MULTPL/SP500_DIV_YIELD_MONTH</t>
  </si>
  <si>
    <t>S&amp;P 500 Dividend</t>
  </si>
  <si>
    <t>(1+ES2!/ES1!)^4-1+Dividend</t>
  </si>
  <si>
    <t>(1+ES2!/ES1!)^4-1+S&amp;P 500 Dividend</t>
  </si>
  <si>
    <t>SOFR</t>
  </si>
  <si>
    <t>Futures/Dividend Calc Daily Fee</t>
  </si>
  <si>
    <t>Goal Seek Daily</t>
  </si>
  <si>
    <t>EFFR Daily</t>
  </si>
  <si>
    <t>3X SPY ADJ Daily No Fee/Cost</t>
  </si>
  <si>
    <t>3X SPY ADJ daily return with Goal Seek Drag</t>
  </si>
  <si>
    <t>3X SPY ADJ daily return minus daily EFFR rate X2</t>
  </si>
  <si>
    <t>3X SPY ADJ daily return minus 2*(ES2/ES1^4-1+Dividend) fee calc.</t>
  </si>
  <si>
    <t>3X SPY ADJ Daily No Additional Fee/Cost Subtracted</t>
  </si>
  <si>
    <t>UPRO ADJ Close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</si>
</sst>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%"/>
    <numFmt numFmtId="166" formatCode="0.00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14" fontId="0" fillId="0" borderId="0" xfId="0" applyNumberFormat="1"/>
    <xf numFmtId="10" fontId="14" fillId="0" borderId="0" xfId="0" applyNumberFormat="1" applyFont="1"/>
    <xf numFmtId="164" fontId="0" fillId="0" borderId="0" xfId="0" applyNumberFormat="1"/>
    <xf numFmtId="165" fontId="0" fillId="0" borderId="0" xfId="1" applyNumberFormat="1" applyFont="1"/>
    <xf numFmtId="10" fontId="0" fillId="0" borderId="0" xfId="1" applyNumberFormat="1" applyFont="1"/>
    <xf numFmtId="166" fontId="0" fillId="0" borderId="0" xfId="1" applyNumberFormat="1" applyFont="1"/>
    <xf numFmtId="0" fontId="14" fillId="0" borderId="0" xfId="0" applyFont="1"/>
    <xf numFmtId="14" fontId="14" fillId="0" borderId="0" xfId="0" applyNumberFormat="1" applyFont="1"/>
    <xf numFmtId="0" fontId="0" fillId="0" borderId="0" xfId="0" applyAlignment="1">
      <alignment wrapText="1"/>
    </xf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10">
    <dxf>
      <numFmt numFmtId="0" formatCode="General"/>
    </dxf>
    <dxf>
      <font>
        <color rgb="FF9C0006"/>
      </font>
      <fill>
        <patternFill>
          <bgColor rgb="FFFFC7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7116814373098758E-2"/>
          <c:y val="2.591283863368669E-2"/>
          <c:w val="0.91554318262518442"/>
          <c:h val="0.59490257180749928"/>
        </c:manualLayout>
      </c:layout>
      <c:scatterChart>
        <c:scatterStyle val="lineMarker"/>
        <c:varyColors val="0"/>
        <c:ser>
          <c:idx val="0"/>
          <c:order val="0"/>
          <c:tx>
            <c:strRef>
              <c:f>Calc!$Z$6</c:f>
              <c:strCache>
                <c:ptCount val="1"/>
                <c:pt idx="0">
                  <c:v>UPRO ADJ Close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Calc!$Y$7:$Y$2426</c:f>
              <c:numCache>
                <c:formatCode>m/d/yyyy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44200.604166666672</c:v>
                </c:pt>
                <c:pt idx="1900">
                  <c:v>44201.604166666672</c:v>
                </c:pt>
                <c:pt idx="1901">
                  <c:v>44202.604166666672</c:v>
                </c:pt>
                <c:pt idx="1902">
                  <c:v>44203.604166666672</c:v>
                </c:pt>
                <c:pt idx="1903">
                  <c:v>44204.604166666672</c:v>
                </c:pt>
                <c:pt idx="1904">
                  <c:v>44207.604166666672</c:v>
                </c:pt>
                <c:pt idx="1905">
                  <c:v>44208.604166666672</c:v>
                </c:pt>
                <c:pt idx="1906">
                  <c:v>44209.604166666672</c:v>
                </c:pt>
                <c:pt idx="1907">
                  <c:v>44210.604166666672</c:v>
                </c:pt>
                <c:pt idx="1908">
                  <c:v>44211.604166666672</c:v>
                </c:pt>
                <c:pt idx="1909">
                  <c:v>44215.604166666672</c:v>
                </c:pt>
                <c:pt idx="1910">
                  <c:v>44216.604166666672</c:v>
                </c:pt>
                <c:pt idx="1911">
                  <c:v>44217.604166666672</c:v>
                </c:pt>
                <c:pt idx="1912">
                  <c:v>44218.604166666672</c:v>
                </c:pt>
                <c:pt idx="1913">
                  <c:v>44221.604166666672</c:v>
                </c:pt>
                <c:pt idx="1914">
                  <c:v>44222.604166666672</c:v>
                </c:pt>
                <c:pt idx="1915">
                  <c:v>44223.604166666672</c:v>
                </c:pt>
                <c:pt idx="1916">
                  <c:v>44224.604166666672</c:v>
                </c:pt>
                <c:pt idx="1917">
                  <c:v>44225.604166666672</c:v>
                </c:pt>
                <c:pt idx="1918">
                  <c:v>44228.604166666672</c:v>
                </c:pt>
                <c:pt idx="1919">
                  <c:v>44229.604166666672</c:v>
                </c:pt>
                <c:pt idx="1920">
                  <c:v>44230.604166666672</c:v>
                </c:pt>
                <c:pt idx="1921">
                  <c:v>44231.604166666672</c:v>
                </c:pt>
                <c:pt idx="1922">
                  <c:v>44232.604166666672</c:v>
                </c:pt>
                <c:pt idx="1923">
                  <c:v>44235.604166666672</c:v>
                </c:pt>
                <c:pt idx="1924">
                  <c:v>44236.604166666672</c:v>
                </c:pt>
                <c:pt idx="1925">
                  <c:v>44237.604166666672</c:v>
                </c:pt>
                <c:pt idx="1926">
                  <c:v>44238.604166666672</c:v>
                </c:pt>
                <c:pt idx="1927">
                  <c:v>44239.604166666672</c:v>
                </c:pt>
                <c:pt idx="1928">
                  <c:v>44243.604166666672</c:v>
                </c:pt>
                <c:pt idx="1929">
                  <c:v>44244.604166666672</c:v>
                </c:pt>
                <c:pt idx="1930">
                  <c:v>44245.604166666672</c:v>
                </c:pt>
                <c:pt idx="1931">
                  <c:v>44246.604166666672</c:v>
                </c:pt>
                <c:pt idx="1932">
                  <c:v>44249.604166666672</c:v>
                </c:pt>
                <c:pt idx="1933">
                  <c:v>44250.604166666672</c:v>
                </c:pt>
                <c:pt idx="1934">
                  <c:v>44251.604166666672</c:v>
                </c:pt>
                <c:pt idx="1935">
                  <c:v>44252.604166666672</c:v>
                </c:pt>
                <c:pt idx="1936">
                  <c:v>44253.604166666672</c:v>
                </c:pt>
                <c:pt idx="1937">
                  <c:v>44256.604166666672</c:v>
                </c:pt>
                <c:pt idx="1938">
                  <c:v>44257.604166666672</c:v>
                </c:pt>
                <c:pt idx="1939">
                  <c:v>44258.604166666672</c:v>
                </c:pt>
                <c:pt idx="1940">
                  <c:v>44259.604166666672</c:v>
                </c:pt>
                <c:pt idx="1941">
                  <c:v>44260.604166666672</c:v>
                </c:pt>
                <c:pt idx="1942">
                  <c:v>44263.604166666672</c:v>
                </c:pt>
                <c:pt idx="1943">
                  <c:v>44264.604166666672</c:v>
                </c:pt>
                <c:pt idx="1944">
                  <c:v>44265.604166666672</c:v>
                </c:pt>
                <c:pt idx="1945">
                  <c:v>44266.604166666672</c:v>
                </c:pt>
                <c:pt idx="1946">
                  <c:v>44267.604166666672</c:v>
                </c:pt>
                <c:pt idx="1947">
                  <c:v>44270.5625</c:v>
                </c:pt>
                <c:pt idx="1948">
                  <c:v>44271.5625</c:v>
                </c:pt>
                <c:pt idx="1949">
                  <c:v>44272.5625</c:v>
                </c:pt>
                <c:pt idx="1950">
                  <c:v>44273.5625</c:v>
                </c:pt>
                <c:pt idx="1951">
                  <c:v>44274.5625</c:v>
                </c:pt>
                <c:pt idx="1952">
                  <c:v>44277.5625</c:v>
                </c:pt>
                <c:pt idx="1953">
                  <c:v>44278.5625</c:v>
                </c:pt>
                <c:pt idx="1954">
                  <c:v>44279.5625</c:v>
                </c:pt>
                <c:pt idx="1955">
                  <c:v>44280.5625</c:v>
                </c:pt>
                <c:pt idx="1956">
                  <c:v>44281.5625</c:v>
                </c:pt>
                <c:pt idx="1957">
                  <c:v>44284.5625</c:v>
                </c:pt>
                <c:pt idx="1958">
                  <c:v>44285.5625</c:v>
                </c:pt>
                <c:pt idx="1959">
                  <c:v>44286.5625</c:v>
                </c:pt>
                <c:pt idx="1960">
                  <c:v>44287.5625</c:v>
                </c:pt>
                <c:pt idx="1961">
                  <c:v>44291.5625</c:v>
                </c:pt>
                <c:pt idx="1962">
                  <c:v>44292.5625</c:v>
                </c:pt>
                <c:pt idx="1963">
                  <c:v>44293.5625</c:v>
                </c:pt>
                <c:pt idx="1964">
                  <c:v>44294.5625</c:v>
                </c:pt>
                <c:pt idx="1965">
                  <c:v>44295.5625</c:v>
                </c:pt>
                <c:pt idx="1966">
                  <c:v>44298.5625</c:v>
                </c:pt>
                <c:pt idx="1967">
                  <c:v>44299.5625</c:v>
                </c:pt>
                <c:pt idx="1968">
                  <c:v>44300.5625</c:v>
                </c:pt>
                <c:pt idx="1969">
                  <c:v>44301.5625</c:v>
                </c:pt>
                <c:pt idx="1970">
                  <c:v>44302.5625</c:v>
                </c:pt>
                <c:pt idx="1971">
                  <c:v>44305.5625</c:v>
                </c:pt>
                <c:pt idx="1972">
                  <c:v>44306.5625</c:v>
                </c:pt>
                <c:pt idx="1973">
                  <c:v>44307.5625</c:v>
                </c:pt>
                <c:pt idx="1974">
                  <c:v>44308.5625</c:v>
                </c:pt>
                <c:pt idx="1975">
                  <c:v>44309.5625</c:v>
                </c:pt>
                <c:pt idx="1976">
                  <c:v>44312.5625</c:v>
                </c:pt>
                <c:pt idx="1977">
                  <c:v>44313.5625</c:v>
                </c:pt>
                <c:pt idx="1978">
                  <c:v>44314.5625</c:v>
                </c:pt>
                <c:pt idx="1979">
                  <c:v>44315.5625</c:v>
                </c:pt>
                <c:pt idx="1980">
                  <c:v>44316.5625</c:v>
                </c:pt>
                <c:pt idx="1981">
                  <c:v>44319.5625</c:v>
                </c:pt>
                <c:pt idx="1982">
                  <c:v>44320.5625</c:v>
                </c:pt>
                <c:pt idx="1983">
                  <c:v>44321.5625</c:v>
                </c:pt>
                <c:pt idx="1984">
                  <c:v>44322.5625</c:v>
                </c:pt>
                <c:pt idx="1985">
                  <c:v>44323.5625</c:v>
                </c:pt>
                <c:pt idx="1986">
                  <c:v>44326.5625</c:v>
                </c:pt>
                <c:pt idx="1987">
                  <c:v>44327.5625</c:v>
                </c:pt>
                <c:pt idx="1988">
                  <c:v>44328.5625</c:v>
                </c:pt>
                <c:pt idx="1989">
                  <c:v>44329.5625</c:v>
                </c:pt>
                <c:pt idx="1990">
                  <c:v>44330.5625</c:v>
                </c:pt>
                <c:pt idx="1991">
                  <c:v>44333.5625</c:v>
                </c:pt>
                <c:pt idx="1992">
                  <c:v>44334.5625</c:v>
                </c:pt>
                <c:pt idx="1993">
                  <c:v>44335.5625</c:v>
                </c:pt>
                <c:pt idx="1994">
                  <c:v>44336.5625</c:v>
                </c:pt>
                <c:pt idx="1995">
                  <c:v>44337.5625</c:v>
                </c:pt>
                <c:pt idx="1996">
                  <c:v>44340.5625</c:v>
                </c:pt>
                <c:pt idx="1997">
                  <c:v>44341.5625</c:v>
                </c:pt>
                <c:pt idx="1998">
                  <c:v>44342.5625</c:v>
                </c:pt>
                <c:pt idx="1999">
                  <c:v>44343.5625</c:v>
                </c:pt>
                <c:pt idx="2000">
                  <c:v>44344.5625</c:v>
                </c:pt>
                <c:pt idx="2001">
                  <c:v>44348.5625</c:v>
                </c:pt>
                <c:pt idx="2002">
                  <c:v>44349.5625</c:v>
                </c:pt>
                <c:pt idx="2003">
                  <c:v>44350.5625</c:v>
                </c:pt>
                <c:pt idx="2004">
                  <c:v>44351.5625</c:v>
                </c:pt>
                <c:pt idx="2005">
                  <c:v>44354.5625</c:v>
                </c:pt>
                <c:pt idx="2006">
                  <c:v>44355.5625</c:v>
                </c:pt>
                <c:pt idx="2007">
                  <c:v>44356.5625</c:v>
                </c:pt>
                <c:pt idx="2008">
                  <c:v>44357.5625</c:v>
                </c:pt>
                <c:pt idx="2009">
                  <c:v>44358.5625</c:v>
                </c:pt>
                <c:pt idx="2010">
                  <c:v>44361.5625</c:v>
                </c:pt>
                <c:pt idx="2011">
                  <c:v>44362.5625</c:v>
                </c:pt>
                <c:pt idx="2012">
                  <c:v>44363.5625</c:v>
                </c:pt>
                <c:pt idx="2013">
                  <c:v>44364.5625</c:v>
                </c:pt>
                <c:pt idx="2014">
                  <c:v>44365.5625</c:v>
                </c:pt>
                <c:pt idx="2015">
                  <c:v>44368.5625</c:v>
                </c:pt>
                <c:pt idx="2016">
                  <c:v>44369.5625</c:v>
                </c:pt>
                <c:pt idx="2017">
                  <c:v>44370.5625</c:v>
                </c:pt>
                <c:pt idx="2018">
                  <c:v>44371.5625</c:v>
                </c:pt>
                <c:pt idx="2019">
                  <c:v>44372.5625</c:v>
                </c:pt>
                <c:pt idx="2020">
                  <c:v>44375.5625</c:v>
                </c:pt>
                <c:pt idx="2021">
                  <c:v>44376.5625</c:v>
                </c:pt>
                <c:pt idx="2022">
                  <c:v>44377.5625</c:v>
                </c:pt>
                <c:pt idx="2023">
                  <c:v>44378.5625</c:v>
                </c:pt>
                <c:pt idx="2024">
                  <c:v>44379.5625</c:v>
                </c:pt>
                <c:pt idx="2025">
                  <c:v>44383.5625</c:v>
                </c:pt>
                <c:pt idx="2026">
                  <c:v>44384.5625</c:v>
                </c:pt>
                <c:pt idx="2027">
                  <c:v>44385.5625</c:v>
                </c:pt>
                <c:pt idx="2028">
                  <c:v>44386.5625</c:v>
                </c:pt>
                <c:pt idx="2029">
                  <c:v>44389.5625</c:v>
                </c:pt>
                <c:pt idx="2030">
                  <c:v>44390.5625</c:v>
                </c:pt>
                <c:pt idx="2031">
                  <c:v>44391.5625</c:v>
                </c:pt>
                <c:pt idx="2032">
                  <c:v>44392.5625</c:v>
                </c:pt>
                <c:pt idx="2033">
                  <c:v>44393.5625</c:v>
                </c:pt>
                <c:pt idx="2034">
                  <c:v>44396.5625</c:v>
                </c:pt>
                <c:pt idx="2035">
                  <c:v>44397.5625</c:v>
                </c:pt>
                <c:pt idx="2036">
                  <c:v>44398.5625</c:v>
                </c:pt>
                <c:pt idx="2037">
                  <c:v>44399.5625</c:v>
                </c:pt>
                <c:pt idx="2038">
                  <c:v>44400.5625</c:v>
                </c:pt>
                <c:pt idx="2039">
                  <c:v>44403.5625</c:v>
                </c:pt>
                <c:pt idx="2040">
                  <c:v>44404.5625</c:v>
                </c:pt>
                <c:pt idx="2041">
                  <c:v>44405.5625</c:v>
                </c:pt>
                <c:pt idx="2042">
                  <c:v>44406.5625</c:v>
                </c:pt>
                <c:pt idx="2043">
                  <c:v>44407.5625</c:v>
                </c:pt>
                <c:pt idx="2044">
                  <c:v>44410.5625</c:v>
                </c:pt>
                <c:pt idx="2045">
                  <c:v>44411.5625</c:v>
                </c:pt>
                <c:pt idx="2046">
                  <c:v>44412.5625</c:v>
                </c:pt>
                <c:pt idx="2047">
                  <c:v>44413.5625</c:v>
                </c:pt>
                <c:pt idx="2048">
                  <c:v>44414.5625</c:v>
                </c:pt>
                <c:pt idx="2049">
                  <c:v>44417.5625</c:v>
                </c:pt>
                <c:pt idx="2050">
                  <c:v>44418.5625</c:v>
                </c:pt>
                <c:pt idx="2051">
                  <c:v>44419.5625</c:v>
                </c:pt>
                <c:pt idx="2052">
                  <c:v>44420.5625</c:v>
                </c:pt>
                <c:pt idx="2053">
                  <c:v>44421.5625</c:v>
                </c:pt>
                <c:pt idx="2054">
                  <c:v>44424.5625</c:v>
                </c:pt>
                <c:pt idx="2055">
                  <c:v>44425.5625</c:v>
                </c:pt>
                <c:pt idx="2056">
                  <c:v>44426.5625</c:v>
                </c:pt>
                <c:pt idx="2057">
                  <c:v>44427.5625</c:v>
                </c:pt>
                <c:pt idx="2058">
                  <c:v>44428.5625</c:v>
                </c:pt>
                <c:pt idx="2059">
                  <c:v>44431.5625</c:v>
                </c:pt>
                <c:pt idx="2060">
                  <c:v>44432.5625</c:v>
                </c:pt>
                <c:pt idx="2061">
                  <c:v>44433.5625</c:v>
                </c:pt>
                <c:pt idx="2062">
                  <c:v>44434.5625</c:v>
                </c:pt>
                <c:pt idx="2063">
                  <c:v>44435.5625</c:v>
                </c:pt>
                <c:pt idx="2064">
                  <c:v>44438.5625</c:v>
                </c:pt>
                <c:pt idx="2065">
                  <c:v>44439.5625</c:v>
                </c:pt>
                <c:pt idx="2066">
                  <c:v>44440.5625</c:v>
                </c:pt>
                <c:pt idx="2067">
                  <c:v>44441.5625</c:v>
                </c:pt>
                <c:pt idx="2068">
                  <c:v>44442.5625</c:v>
                </c:pt>
                <c:pt idx="2069">
                  <c:v>44446.5625</c:v>
                </c:pt>
                <c:pt idx="2070">
                  <c:v>44447.5625</c:v>
                </c:pt>
                <c:pt idx="2071">
                  <c:v>44448.5625</c:v>
                </c:pt>
                <c:pt idx="2072">
                  <c:v>44449.5625</c:v>
                </c:pt>
                <c:pt idx="2073">
                  <c:v>44452.5625</c:v>
                </c:pt>
                <c:pt idx="2074">
                  <c:v>44453.5625</c:v>
                </c:pt>
                <c:pt idx="2075">
                  <c:v>44454.5625</c:v>
                </c:pt>
                <c:pt idx="2076">
                  <c:v>44455.5625</c:v>
                </c:pt>
                <c:pt idx="2077">
                  <c:v>44456.5625</c:v>
                </c:pt>
                <c:pt idx="2078">
                  <c:v>44459.5625</c:v>
                </c:pt>
                <c:pt idx="2079">
                  <c:v>44460.5625</c:v>
                </c:pt>
                <c:pt idx="2080">
                  <c:v>44461.5625</c:v>
                </c:pt>
                <c:pt idx="2081">
                  <c:v>44462.5625</c:v>
                </c:pt>
                <c:pt idx="2082">
                  <c:v>44463.5625</c:v>
                </c:pt>
                <c:pt idx="2083">
                  <c:v>44466.5625</c:v>
                </c:pt>
                <c:pt idx="2084">
                  <c:v>44467.5625</c:v>
                </c:pt>
                <c:pt idx="2085">
                  <c:v>44468.5625</c:v>
                </c:pt>
                <c:pt idx="2086">
                  <c:v>44469.5625</c:v>
                </c:pt>
                <c:pt idx="2087">
                  <c:v>44470.5625</c:v>
                </c:pt>
                <c:pt idx="2088">
                  <c:v>44473.5625</c:v>
                </c:pt>
                <c:pt idx="2089">
                  <c:v>44474.5625</c:v>
                </c:pt>
                <c:pt idx="2090">
                  <c:v>44475.5625</c:v>
                </c:pt>
                <c:pt idx="2091">
                  <c:v>44476.5625</c:v>
                </c:pt>
                <c:pt idx="2092">
                  <c:v>44477.5625</c:v>
                </c:pt>
                <c:pt idx="2093">
                  <c:v>44480.5625</c:v>
                </c:pt>
                <c:pt idx="2094">
                  <c:v>44481.5625</c:v>
                </c:pt>
                <c:pt idx="2095">
                  <c:v>44482.5625</c:v>
                </c:pt>
                <c:pt idx="2096">
                  <c:v>44483.5625</c:v>
                </c:pt>
                <c:pt idx="2097">
                  <c:v>44484.5625</c:v>
                </c:pt>
                <c:pt idx="2098">
                  <c:v>44487.5625</c:v>
                </c:pt>
                <c:pt idx="2099">
                  <c:v>44488.5625</c:v>
                </c:pt>
                <c:pt idx="2100">
                  <c:v>44489.5625</c:v>
                </c:pt>
                <c:pt idx="2101">
                  <c:v>44490.5625</c:v>
                </c:pt>
                <c:pt idx="2102">
                  <c:v>44491.5625</c:v>
                </c:pt>
                <c:pt idx="2103">
                  <c:v>44494.5625</c:v>
                </c:pt>
                <c:pt idx="2104">
                  <c:v>44495.5625</c:v>
                </c:pt>
                <c:pt idx="2105">
                  <c:v>44496.5625</c:v>
                </c:pt>
                <c:pt idx="2106">
                  <c:v>44497.5625</c:v>
                </c:pt>
                <c:pt idx="2107">
                  <c:v>44498.5625</c:v>
                </c:pt>
                <c:pt idx="2108">
                  <c:v>44501.5625</c:v>
                </c:pt>
                <c:pt idx="2109">
                  <c:v>44502.5625</c:v>
                </c:pt>
                <c:pt idx="2110">
                  <c:v>44503.5625</c:v>
                </c:pt>
                <c:pt idx="2111">
                  <c:v>44504.5625</c:v>
                </c:pt>
                <c:pt idx="2112">
                  <c:v>44505.5625</c:v>
                </c:pt>
                <c:pt idx="2113">
                  <c:v>44508.604166666672</c:v>
                </c:pt>
                <c:pt idx="2114">
                  <c:v>44509.604166666672</c:v>
                </c:pt>
                <c:pt idx="2115">
                  <c:v>44510.604166666672</c:v>
                </c:pt>
                <c:pt idx="2116">
                  <c:v>44511.604166666672</c:v>
                </c:pt>
                <c:pt idx="2117">
                  <c:v>44512.604166666672</c:v>
                </c:pt>
                <c:pt idx="2118">
                  <c:v>44515.604166666672</c:v>
                </c:pt>
                <c:pt idx="2119">
                  <c:v>44516.604166666672</c:v>
                </c:pt>
                <c:pt idx="2120">
                  <c:v>44517.604166666672</c:v>
                </c:pt>
                <c:pt idx="2121">
                  <c:v>44518.604166666672</c:v>
                </c:pt>
                <c:pt idx="2122">
                  <c:v>44519.604166666672</c:v>
                </c:pt>
                <c:pt idx="2123">
                  <c:v>44522.604166666672</c:v>
                </c:pt>
                <c:pt idx="2124">
                  <c:v>44523.604166666672</c:v>
                </c:pt>
                <c:pt idx="2125">
                  <c:v>44524.604166666672</c:v>
                </c:pt>
                <c:pt idx="2126">
                  <c:v>44526.604166666672</c:v>
                </c:pt>
                <c:pt idx="2127">
                  <c:v>44529.604166666672</c:v>
                </c:pt>
                <c:pt idx="2128">
                  <c:v>44530.604166666672</c:v>
                </c:pt>
                <c:pt idx="2129">
                  <c:v>44531.604166666672</c:v>
                </c:pt>
                <c:pt idx="2130">
                  <c:v>44532.604166666672</c:v>
                </c:pt>
                <c:pt idx="2131">
                  <c:v>44533.604166666672</c:v>
                </c:pt>
                <c:pt idx="2132">
                  <c:v>44536.604166666672</c:v>
                </c:pt>
                <c:pt idx="2133">
                  <c:v>44537.604166666672</c:v>
                </c:pt>
                <c:pt idx="2134">
                  <c:v>44538.604166666672</c:v>
                </c:pt>
                <c:pt idx="2135">
                  <c:v>44539.604166666672</c:v>
                </c:pt>
                <c:pt idx="2136">
                  <c:v>44540.604166666672</c:v>
                </c:pt>
                <c:pt idx="2137">
                  <c:v>44543.604166666672</c:v>
                </c:pt>
                <c:pt idx="2138">
                  <c:v>44544.604166666672</c:v>
                </c:pt>
                <c:pt idx="2139">
                  <c:v>44545.604166666672</c:v>
                </c:pt>
                <c:pt idx="2140">
                  <c:v>44546.604166666672</c:v>
                </c:pt>
                <c:pt idx="2141">
                  <c:v>44547.604166666672</c:v>
                </c:pt>
                <c:pt idx="2142">
                  <c:v>44550.604166666672</c:v>
                </c:pt>
                <c:pt idx="2143">
                  <c:v>44551.604166666672</c:v>
                </c:pt>
                <c:pt idx="2144">
                  <c:v>44552.604166666672</c:v>
                </c:pt>
                <c:pt idx="2145">
                  <c:v>44553.604166666672</c:v>
                </c:pt>
                <c:pt idx="2146">
                  <c:v>44557.604166666672</c:v>
                </c:pt>
                <c:pt idx="2147">
                  <c:v>44558.604166666672</c:v>
                </c:pt>
                <c:pt idx="2148">
                  <c:v>44559.604166666672</c:v>
                </c:pt>
                <c:pt idx="2149">
                  <c:v>44560.604166666672</c:v>
                </c:pt>
                <c:pt idx="2150">
                  <c:v>44561.604166666672</c:v>
                </c:pt>
                <c:pt idx="2151">
                  <c:v>44564.604166666672</c:v>
                </c:pt>
                <c:pt idx="2152">
                  <c:v>44565.604166666672</c:v>
                </c:pt>
                <c:pt idx="2153">
                  <c:v>44566.604166666672</c:v>
                </c:pt>
                <c:pt idx="2154">
                  <c:v>44567.604166666672</c:v>
                </c:pt>
                <c:pt idx="2155">
                  <c:v>44568.604166666672</c:v>
                </c:pt>
                <c:pt idx="2156">
                  <c:v>44571.604166666672</c:v>
                </c:pt>
                <c:pt idx="2157">
                  <c:v>44572.604166666672</c:v>
                </c:pt>
                <c:pt idx="2158">
                  <c:v>44573.604166666672</c:v>
                </c:pt>
                <c:pt idx="2159">
                  <c:v>44574.604166666672</c:v>
                </c:pt>
                <c:pt idx="2160">
                  <c:v>44575.604166666672</c:v>
                </c:pt>
                <c:pt idx="2161">
                  <c:v>44579.604166666672</c:v>
                </c:pt>
                <c:pt idx="2162">
                  <c:v>44580.604166666672</c:v>
                </c:pt>
                <c:pt idx="2163">
                  <c:v>44581.604166666672</c:v>
                </c:pt>
                <c:pt idx="2164">
                  <c:v>44582.604166666672</c:v>
                </c:pt>
                <c:pt idx="2165">
                  <c:v>44585.604166666672</c:v>
                </c:pt>
                <c:pt idx="2166">
                  <c:v>44586.604166666672</c:v>
                </c:pt>
                <c:pt idx="2167">
                  <c:v>44587.604166666672</c:v>
                </c:pt>
                <c:pt idx="2168">
                  <c:v>44588.604166666672</c:v>
                </c:pt>
                <c:pt idx="2169">
                  <c:v>44589.604166666672</c:v>
                </c:pt>
                <c:pt idx="2170">
                  <c:v>44592.604166666672</c:v>
                </c:pt>
                <c:pt idx="2171">
                  <c:v>44593.604166666672</c:v>
                </c:pt>
                <c:pt idx="2172">
                  <c:v>44594.604166666672</c:v>
                </c:pt>
                <c:pt idx="2173">
                  <c:v>44595.604166666672</c:v>
                </c:pt>
                <c:pt idx="2174">
                  <c:v>44596.604166666672</c:v>
                </c:pt>
                <c:pt idx="2175">
                  <c:v>44599.604166666672</c:v>
                </c:pt>
                <c:pt idx="2176">
                  <c:v>44600.604166666672</c:v>
                </c:pt>
                <c:pt idx="2177">
                  <c:v>44601.604166666672</c:v>
                </c:pt>
                <c:pt idx="2178">
                  <c:v>44602.604166666672</c:v>
                </c:pt>
                <c:pt idx="2179">
                  <c:v>44603.604166666672</c:v>
                </c:pt>
                <c:pt idx="2180">
                  <c:v>44606.604166666672</c:v>
                </c:pt>
                <c:pt idx="2181">
                  <c:v>44607.604166666672</c:v>
                </c:pt>
                <c:pt idx="2182">
                  <c:v>44608.604166666672</c:v>
                </c:pt>
                <c:pt idx="2183">
                  <c:v>44609.604166666672</c:v>
                </c:pt>
                <c:pt idx="2184">
                  <c:v>44610.604166666672</c:v>
                </c:pt>
                <c:pt idx="2185">
                  <c:v>44614.604166666672</c:v>
                </c:pt>
                <c:pt idx="2186">
                  <c:v>44615.604166666672</c:v>
                </c:pt>
                <c:pt idx="2187">
                  <c:v>44616.604166666672</c:v>
                </c:pt>
                <c:pt idx="2188">
                  <c:v>44617.604166666672</c:v>
                </c:pt>
                <c:pt idx="2189">
                  <c:v>44620.604166666672</c:v>
                </c:pt>
                <c:pt idx="2190">
                  <c:v>44621.604166666672</c:v>
                </c:pt>
                <c:pt idx="2191">
                  <c:v>44622.604166666672</c:v>
                </c:pt>
                <c:pt idx="2192">
                  <c:v>44623.604166666672</c:v>
                </c:pt>
                <c:pt idx="2193">
                  <c:v>44624.604166666672</c:v>
                </c:pt>
                <c:pt idx="2194">
                  <c:v>44627.604166666672</c:v>
                </c:pt>
                <c:pt idx="2195">
                  <c:v>44628.604166666672</c:v>
                </c:pt>
                <c:pt idx="2196">
                  <c:v>44629.604166666672</c:v>
                </c:pt>
                <c:pt idx="2197">
                  <c:v>44630.604166666672</c:v>
                </c:pt>
                <c:pt idx="2198">
                  <c:v>44631.604166666672</c:v>
                </c:pt>
                <c:pt idx="2199">
                  <c:v>44634.5625</c:v>
                </c:pt>
                <c:pt idx="2200">
                  <c:v>44635.5625</c:v>
                </c:pt>
                <c:pt idx="2201">
                  <c:v>44636.5625</c:v>
                </c:pt>
                <c:pt idx="2202">
                  <c:v>44637.5625</c:v>
                </c:pt>
                <c:pt idx="2203">
                  <c:v>44638.5625</c:v>
                </c:pt>
                <c:pt idx="2204">
                  <c:v>44641.5625</c:v>
                </c:pt>
                <c:pt idx="2205">
                  <c:v>44642.5625</c:v>
                </c:pt>
                <c:pt idx="2206">
                  <c:v>44643.5625</c:v>
                </c:pt>
                <c:pt idx="2207">
                  <c:v>44644.5625</c:v>
                </c:pt>
                <c:pt idx="2208">
                  <c:v>44645.5625</c:v>
                </c:pt>
                <c:pt idx="2209">
                  <c:v>44648.5625</c:v>
                </c:pt>
                <c:pt idx="2210">
                  <c:v>44649.5625</c:v>
                </c:pt>
                <c:pt idx="2211">
                  <c:v>44650.5625</c:v>
                </c:pt>
                <c:pt idx="2212">
                  <c:v>44651.5625</c:v>
                </c:pt>
                <c:pt idx="2213">
                  <c:v>44652.5625</c:v>
                </c:pt>
                <c:pt idx="2214">
                  <c:v>44655.5625</c:v>
                </c:pt>
                <c:pt idx="2215">
                  <c:v>44656.5625</c:v>
                </c:pt>
                <c:pt idx="2216">
                  <c:v>44657.5625</c:v>
                </c:pt>
                <c:pt idx="2217">
                  <c:v>44658.5625</c:v>
                </c:pt>
                <c:pt idx="2218">
                  <c:v>44659.5625</c:v>
                </c:pt>
                <c:pt idx="2219">
                  <c:v>44662.5625</c:v>
                </c:pt>
                <c:pt idx="2220">
                  <c:v>44663.5625</c:v>
                </c:pt>
                <c:pt idx="2221">
                  <c:v>44664.5625</c:v>
                </c:pt>
                <c:pt idx="2222">
                  <c:v>44665.5625</c:v>
                </c:pt>
                <c:pt idx="2223">
                  <c:v>44669.5625</c:v>
                </c:pt>
                <c:pt idx="2224">
                  <c:v>44670.5625</c:v>
                </c:pt>
                <c:pt idx="2225">
                  <c:v>44671.5625</c:v>
                </c:pt>
                <c:pt idx="2226">
                  <c:v>44672.5625</c:v>
                </c:pt>
                <c:pt idx="2227">
                  <c:v>44673.5625</c:v>
                </c:pt>
                <c:pt idx="2228">
                  <c:v>44676.5625</c:v>
                </c:pt>
                <c:pt idx="2229">
                  <c:v>44677.5625</c:v>
                </c:pt>
                <c:pt idx="2230">
                  <c:v>44678.5625</c:v>
                </c:pt>
                <c:pt idx="2231">
                  <c:v>44679.5625</c:v>
                </c:pt>
                <c:pt idx="2232">
                  <c:v>44680.5625</c:v>
                </c:pt>
                <c:pt idx="2233">
                  <c:v>44683.5625</c:v>
                </c:pt>
                <c:pt idx="2234">
                  <c:v>44684.5625</c:v>
                </c:pt>
                <c:pt idx="2235">
                  <c:v>44685.5625</c:v>
                </c:pt>
                <c:pt idx="2236">
                  <c:v>44686.5625</c:v>
                </c:pt>
                <c:pt idx="2237">
                  <c:v>44687.5625</c:v>
                </c:pt>
                <c:pt idx="2238">
                  <c:v>44690.5625</c:v>
                </c:pt>
                <c:pt idx="2239">
                  <c:v>44691.5625</c:v>
                </c:pt>
                <c:pt idx="2240">
                  <c:v>44692.5625</c:v>
                </c:pt>
                <c:pt idx="2241">
                  <c:v>44693.5625</c:v>
                </c:pt>
                <c:pt idx="2242">
                  <c:v>44694.5625</c:v>
                </c:pt>
                <c:pt idx="2243">
                  <c:v>44697.5625</c:v>
                </c:pt>
                <c:pt idx="2244">
                  <c:v>44698.5625</c:v>
                </c:pt>
                <c:pt idx="2245">
                  <c:v>44699.5625</c:v>
                </c:pt>
                <c:pt idx="2246">
                  <c:v>44700.5625</c:v>
                </c:pt>
                <c:pt idx="2247">
                  <c:v>44701.5625</c:v>
                </c:pt>
                <c:pt idx="2248">
                  <c:v>44704.5625</c:v>
                </c:pt>
                <c:pt idx="2249">
                  <c:v>44705.5625</c:v>
                </c:pt>
                <c:pt idx="2250">
                  <c:v>44706.5625</c:v>
                </c:pt>
                <c:pt idx="2251">
                  <c:v>44707.5625</c:v>
                </c:pt>
                <c:pt idx="2252">
                  <c:v>44708.5625</c:v>
                </c:pt>
                <c:pt idx="2253">
                  <c:v>44712.5625</c:v>
                </c:pt>
                <c:pt idx="2254">
                  <c:v>44713.5625</c:v>
                </c:pt>
                <c:pt idx="2255">
                  <c:v>44714.5625</c:v>
                </c:pt>
                <c:pt idx="2256">
                  <c:v>44715.5625</c:v>
                </c:pt>
                <c:pt idx="2257">
                  <c:v>44718.5625</c:v>
                </c:pt>
                <c:pt idx="2258">
                  <c:v>44719.5625</c:v>
                </c:pt>
                <c:pt idx="2259">
                  <c:v>44720.5625</c:v>
                </c:pt>
                <c:pt idx="2260">
                  <c:v>44721.5625</c:v>
                </c:pt>
                <c:pt idx="2261">
                  <c:v>44722.5625</c:v>
                </c:pt>
                <c:pt idx="2262">
                  <c:v>44725.5625</c:v>
                </c:pt>
                <c:pt idx="2263">
                  <c:v>44726.5625</c:v>
                </c:pt>
                <c:pt idx="2264">
                  <c:v>44727.5625</c:v>
                </c:pt>
                <c:pt idx="2265">
                  <c:v>44728.5625</c:v>
                </c:pt>
                <c:pt idx="2266">
                  <c:v>44729.5625</c:v>
                </c:pt>
                <c:pt idx="2267">
                  <c:v>44733.5625</c:v>
                </c:pt>
                <c:pt idx="2268">
                  <c:v>44734.5625</c:v>
                </c:pt>
                <c:pt idx="2269">
                  <c:v>44735.5625</c:v>
                </c:pt>
                <c:pt idx="2270">
                  <c:v>44736.5625</c:v>
                </c:pt>
                <c:pt idx="2271">
                  <c:v>44739.5625</c:v>
                </c:pt>
                <c:pt idx="2272">
                  <c:v>44740.5625</c:v>
                </c:pt>
                <c:pt idx="2273">
                  <c:v>44741.5625</c:v>
                </c:pt>
                <c:pt idx="2274">
                  <c:v>44742.5625</c:v>
                </c:pt>
                <c:pt idx="2275">
                  <c:v>44743.5625</c:v>
                </c:pt>
                <c:pt idx="2276">
                  <c:v>44747.5625</c:v>
                </c:pt>
                <c:pt idx="2277">
                  <c:v>44748.5625</c:v>
                </c:pt>
                <c:pt idx="2278">
                  <c:v>44749.5625</c:v>
                </c:pt>
                <c:pt idx="2279">
                  <c:v>44750.5625</c:v>
                </c:pt>
                <c:pt idx="2280">
                  <c:v>44753.5625</c:v>
                </c:pt>
                <c:pt idx="2281">
                  <c:v>44754.5625</c:v>
                </c:pt>
                <c:pt idx="2282">
                  <c:v>44755.5625</c:v>
                </c:pt>
                <c:pt idx="2283">
                  <c:v>44756.5625</c:v>
                </c:pt>
                <c:pt idx="2284">
                  <c:v>44757.5625</c:v>
                </c:pt>
                <c:pt idx="2285">
                  <c:v>44760.5625</c:v>
                </c:pt>
                <c:pt idx="2286">
                  <c:v>44761.5625</c:v>
                </c:pt>
                <c:pt idx="2287">
                  <c:v>44762.5625</c:v>
                </c:pt>
                <c:pt idx="2288">
                  <c:v>44763.5625</c:v>
                </c:pt>
                <c:pt idx="2289">
                  <c:v>44764.5625</c:v>
                </c:pt>
                <c:pt idx="2290">
                  <c:v>44767.5625</c:v>
                </c:pt>
                <c:pt idx="2291">
                  <c:v>44768.5625</c:v>
                </c:pt>
                <c:pt idx="2292">
                  <c:v>44769.5625</c:v>
                </c:pt>
                <c:pt idx="2293">
                  <c:v>44770.5625</c:v>
                </c:pt>
                <c:pt idx="2294">
                  <c:v>44771.5625</c:v>
                </c:pt>
                <c:pt idx="2295">
                  <c:v>44774.5625</c:v>
                </c:pt>
                <c:pt idx="2296">
                  <c:v>44775.5625</c:v>
                </c:pt>
                <c:pt idx="2297">
                  <c:v>44776.5625</c:v>
                </c:pt>
                <c:pt idx="2298">
                  <c:v>44777.5625</c:v>
                </c:pt>
                <c:pt idx="2299">
                  <c:v>44778.5625</c:v>
                </c:pt>
                <c:pt idx="2300">
                  <c:v>44781.5625</c:v>
                </c:pt>
                <c:pt idx="2301">
                  <c:v>44782.5625</c:v>
                </c:pt>
                <c:pt idx="2302">
                  <c:v>44783.5625</c:v>
                </c:pt>
                <c:pt idx="2303">
                  <c:v>44784.5625</c:v>
                </c:pt>
                <c:pt idx="2304">
                  <c:v>44785.5625</c:v>
                </c:pt>
                <c:pt idx="2305">
                  <c:v>44788.5625</c:v>
                </c:pt>
                <c:pt idx="2306">
                  <c:v>44789.5625</c:v>
                </c:pt>
                <c:pt idx="2307">
                  <c:v>44790.5625</c:v>
                </c:pt>
                <c:pt idx="2308">
                  <c:v>44791.5625</c:v>
                </c:pt>
                <c:pt idx="2309">
                  <c:v>44792.5625</c:v>
                </c:pt>
                <c:pt idx="2310">
                  <c:v>44795.5625</c:v>
                </c:pt>
                <c:pt idx="2311">
                  <c:v>44796.5625</c:v>
                </c:pt>
                <c:pt idx="2312">
                  <c:v>44797.5625</c:v>
                </c:pt>
                <c:pt idx="2313">
                  <c:v>44798.5625</c:v>
                </c:pt>
                <c:pt idx="2314">
                  <c:v>44799.5625</c:v>
                </c:pt>
                <c:pt idx="2315">
                  <c:v>44802.5625</c:v>
                </c:pt>
                <c:pt idx="2316">
                  <c:v>44803.5625</c:v>
                </c:pt>
                <c:pt idx="2317">
                  <c:v>44804.5625</c:v>
                </c:pt>
                <c:pt idx="2318">
                  <c:v>44805.5625</c:v>
                </c:pt>
                <c:pt idx="2319">
                  <c:v>44806.5625</c:v>
                </c:pt>
                <c:pt idx="2320">
                  <c:v>44810.5625</c:v>
                </c:pt>
                <c:pt idx="2321">
                  <c:v>44811.5625</c:v>
                </c:pt>
                <c:pt idx="2322">
                  <c:v>44812.5625</c:v>
                </c:pt>
                <c:pt idx="2323">
                  <c:v>44813.5625</c:v>
                </c:pt>
                <c:pt idx="2324">
                  <c:v>44816.5625</c:v>
                </c:pt>
                <c:pt idx="2325">
                  <c:v>44817.5625</c:v>
                </c:pt>
                <c:pt idx="2326">
                  <c:v>44818.5625</c:v>
                </c:pt>
                <c:pt idx="2327">
                  <c:v>44819.5625</c:v>
                </c:pt>
                <c:pt idx="2328">
                  <c:v>44820.5625</c:v>
                </c:pt>
                <c:pt idx="2329">
                  <c:v>44823.5625</c:v>
                </c:pt>
                <c:pt idx="2330">
                  <c:v>44824.5625</c:v>
                </c:pt>
                <c:pt idx="2331">
                  <c:v>44825.5625</c:v>
                </c:pt>
                <c:pt idx="2332">
                  <c:v>44826.5625</c:v>
                </c:pt>
                <c:pt idx="2333">
                  <c:v>44827.5625</c:v>
                </c:pt>
                <c:pt idx="2334">
                  <c:v>44830.5625</c:v>
                </c:pt>
                <c:pt idx="2335">
                  <c:v>44831.5625</c:v>
                </c:pt>
                <c:pt idx="2336">
                  <c:v>44832.5625</c:v>
                </c:pt>
                <c:pt idx="2337">
                  <c:v>44833.5625</c:v>
                </c:pt>
                <c:pt idx="2338">
                  <c:v>44834.5625</c:v>
                </c:pt>
                <c:pt idx="2339">
                  <c:v>44837.5625</c:v>
                </c:pt>
                <c:pt idx="2340">
                  <c:v>44838.5625</c:v>
                </c:pt>
                <c:pt idx="2341">
                  <c:v>44839.5625</c:v>
                </c:pt>
                <c:pt idx="2342">
                  <c:v>44840.5625</c:v>
                </c:pt>
                <c:pt idx="2343">
                  <c:v>44841.5625</c:v>
                </c:pt>
                <c:pt idx="2344">
                  <c:v>44844.5625</c:v>
                </c:pt>
                <c:pt idx="2345">
                  <c:v>44845.5625</c:v>
                </c:pt>
                <c:pt idx="2346">
                  <c:v>44846.5625</c:v>
                </c:pt>
                <c:pt idx="2347">
                  <c:v>44847.5625</c:v>
                </c:pt>
                <c:pt idx="2348">
                  <c:v>44848.5625</c:v>
                </c:pt>
                <c:pt idx="2349">
                  <c:v>44851.5625</c:v>
                </c:pt>
                <c:pt idx="2350">
                  <c:v>44852.5625</c:v>
                </c:pt>
                <c:pt idx="2351">
                  <c:v>44853.5625</c:v>
                </c:pt>
                <c:pt idx="2352">
                  <c:v>44854.5625</c:v>
                </c:pt>
                <c:pt idx="2353">
                  <c:v>44855.5625</c:v>
                </c:pt>
                <c:pt idx="2354">
                  <c:v>44858.5625</c:v>
                </c:pt>
                <c:pt idx="2355">
                  <c:v>44859.5625</c:v>
                </c:pt>
                <c:pt idx="2356">
                  <c:v>44860.5625</c:v>
                </c:pt>
                <c:pt idx="2357">
                  <c:v>44861.5625</c:v>
                </c:pt>
                <c:pt idx="2358">
                  <c:v>44862.5625</c:v>
                </c:pt>
                <c:pt idx="2359">
                  <c:v>44865.5625</c:v>
                </c:pt>
                <c:pt idx="2360">
                  <c:v>44866.5625</c:v>
                </c:pt>
                <c:pt idx="2361">
                  <c:v>44867.5625</c:v>
                </c:pt>
                <c:pt idx="2362">
                  <c:v>44868.5625</c:v>
                </c:pt>
                <c:pt idx="2363">
                  <c:v>44869.5625</c:v>
                </c:pt>
                <c:pt idx="2364">
                  <c:v>44872.604166666672</c:v>
                </c:pt>
                <c:pt idx="2365">
                  <c:v>44873.604166666672</c:v>
                </c:pt>
                <c:pt idx="2366">
                  <c:v>44874.604166666672</c:v>
                </c:pt>
                <c:pt idx="2367">
                  <c:v>44875.604166666672</c:v>
                </c:pt>
                <c:pt idx="2368">
                  <c:v>44876.604166666672</c:v>
                </c:pt>
                <c:pt idx="2369">
                  <c:v>44879.604166666672</c:v>
                </c:pt>
                <c:pt idx="2370">
                  <c:v>44880.604166666672</c:v>
                </c:pt>
                <c:pt idx="2371">
                  <c:v>44881.604166666672</c:v>
                </c:pt>
                <c:pt idx="2372">
                  <c:v>44882.604166666672</c:v>
                </c:pt>
                <c:pt idx="2373">
                  <c:v>44883.604166666672</c:v>
                </c:pt>
                <c:pt idx="2374">
                  <c:v>44886.604166666672</c:v>
                </c:pt>
                <c:pt idx="2375">
                  <c:v>44887.604166666672</c:v>
                </c:pt>
                <c:pt idx="2376">
                  <c:v>44888.604166666672</c:v>
                </c:pt>
                <c:pt idx="2377">
                  <c:v>44890.604166666672</c:v>
                </c:pt>
                <c:pt idx="2378">
                  <c:v>44893.604166666672</c:v>
                </c:pt>
                <c:pt idx="2379">
                  <c:v>44894.604166666672</c:v>
                </c:pt>
                <c:pt idx="2380">
                  <c:v>44895.604166666672</c:v>
                </c:pt>
                <c:pt idx="2381">
                  <c:v>44896.604166666672</c:v>
                </c:pt>
                <c:pt idx="2382">
                  <c:v>44897.604166666672</c:v>
                </c:pt>
                <c:pt idx="2383">
                  <c:v>44900.604166666672</c:v>
                </c:pt>
                <c:pt idx="2384">
                  <c:v>44901.604166666672</c:v>
                </c:pt>
                <c:pt idx="2385">
                  <c:v>44902.604166666672</c:v>
                </c:pt>
                <c:pt idx="2386">
                  <c:v>44903.604166666672</c:v>
                </c:pt>
                <c:pt idx="2387">
                  <c:v>44904.604166666672</c:v>
                </c:pt>
                <c:pt idx="2388">
                  <c:v>44907.604166666672</c:v>
                </c:pt>
                <c:pt idx="2389">
                  <c:v>44908.604166666672</c:v>
                </c:pt>
                <c:pt idx="2390">
                  <c:v>44909.604166666672</c:v>
                </c:pt>
                <c:pt idx="2391">
                  <c:v>44910.604166666672</c:v>
                </c:pt>
                <c:pt idx="2392">
                  <c:v>44911.604166666672</c:v>
                </c:pt>
                <c:pt idx="2393">
                  <c:v>44914.604166666672</c:v>
                </c:pt>
                <c:pt idx="2394">
                  <c:v>44915.604166666672</c:v>
                </c:pt>
                <c:pt idx="2395">
                  <c:v>44916.604166666672</c:v>
                </c:pt>
                <c:pt idx="2396">
                  <c:v>44917.604166666672</c:v>
                </c:pt>
                <c:pt idx="2397">
                  <c:v>44918.604166666672</c:v>
                </c:pt>
                <c:pt idx="2398">
                  <c:v>44922.604166666672</c:v>
                </c:pt>
                <c:pt idx="2399">
                  <c:v>44923.604166666672</c:v>
                </c:pt>
                <c:pt idx="2400">
                  <c:v>44924.604166666672</c:v>
                </c:pt>
                <c:pt idx="2401">
                  <c:v>44925.604166666672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xVal>
          <c:yVal>
            <c:numRef>
              <c:f>Calc!$Z$7:$Z$2426</c:f>
              <c:numCache>
                <c:formatCode>General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36.659974230000003</c:v>
                </c:pt>
                <c:pt idx="1900">
                  <c:v>37.386111290000002</c:v>
                </c:pt>
                <c:pt idx="1901">
                  <c:v>38.087380629999998</c:v>
                </c:pt>
                <c:pt idx="1902">
                  <c:v>39.763464110000001</c:v>
                </c:pt>
                <c:pt idx="1903">
                  <c:v>40.444839289999997</c:v>
                </c:pt>
                <c:pt idx="1904">
                  <c:v>39.639125579999998</c:v>
                </c:pt>
                <c:pt idx="1905">
                  <c:v>39.668966820000001</c:v>
                </c:pt>
                <c:pt idx="1906">
                  <c:v>39.957432230000002</c:v>
                </c:pt>
                <c:pt idx="1907">
                  <c:v>39.544628289999999</c:v>
                </c:pt>
                <c:pt idx="1908">
                  <c:v>38.669284990000001</c:v>
                </c:pt>
                <c:pt idx="1909">
                  <c:v>39.584416619999999</c:v>
                </c:pt>
                <c:pt idx="1910">
                  <c:v>41.210764679999997</c:v>
                </c:pt>
                <c:pt idx="1911">
                  <c:v>41.305261969999997</c:v>
                </c:pt>
                <c:pt idx="1912">
                  <c:v>40.887484489999999</c:v>
                </c:pt>
                <c:pt idx="1913">
                  <c:v>41.379865090000003</c:v>
                </c:pt>
                <c:pt idx="1914">
                  <c:v>41.185896970000002</c:v>
                </c:pt>
                <c:pt idx="1915">
                  <c:v>38.152036670000001</c:v>
                </c:pt>
                <c:pt idx="1916">
                  <c:v>39.111930180000002</c:v>
                </c:pt>
                <c:pt idx="1917">
                  <c:v>36.809180470000001</c:v>
                </c:pt>
                <c:pt idx="1918">
                  <c:v>38.564840619999998</c:v>
                </c:pt>
                <c:pt idx="1919">
                  <c:v>40.216056389999999</c:v>
                </c:pt>
                <c:pt idx="1920">
                  <c:v>40.340394920000001</c:v>
                </c:pt>
                <c:pt idx="1921">
                  <c:v>41.693198209999998</c:v>
                </c:pt>
                <c:pt idx="1922">
                  <c:v>42.175631729999999</c:v>
                </c:pt>
                <c:pt idx="1923">
                  <c:v>43.130551689999997</c:v>
                </c:pt>
                <c:pt idx="1924">
                  <c:v>43.011186700000003</c:v>
                </c:pt>
                <c:pt idx="1925">
                  <c:v>42.981345449999999</c:v>
                </c:pt>
                <c:pt idx="1926">
                  <c:v>43.160392940000001</c:v>
                </c:pt>
                <c:pt idx="1927">
                  <c:v>43.811926870000001</c:v>
                </c:pt>
                <c:pt idx="1928">
                  <c:v>43.682614800000003</c:v>
                </c:pt>
                <c:pt idx="1929">
                  <c:v>43.722403129999996</c:v>
                </c:pt>
                <c:pt idx="1930">
                  <c:v>43.170340019999998</c:v>
                </c:pt>
                <c:pt idx="1931">
                  <c:v>42.931610030000002</c:v>
                </c:pt>
                <c:pt idx="1932">
                  <c:v>41.956795900000003</c:v>
                </c:pt>
                <c:pt idx="1933">
                  <c:v>42.086107980000001</c:v>
                </c:pt>
                <c:pt idx="1934">
                  <c:v>43.473726050000003</c:v>
                </c:pt>
                <c:pt idx="1935">
                  <c:v>40.35531555</c:v>
                </c:pt>
                <c:pt idx="1936">
                  <c:v>39.659019739999998</c:v>
                </c:pt>
                <c:pt idx="1937">
                  <c:v>42.533726719999997</c:v>
                </c:pt>
                <c:pt idx="1938">
                  <c:v>41.56388613</c:v>
                </c:pt>
                <c:pt idx="1939">
                  <c:v>39.927590979999998</c:v>
                </c:pt>
                <c:pt idx="1940">
                  <c:v>38.415634369999999</c:v>
                </c:pt>
                <c:pt idx="1941">
                  <c:v>40.544310119999999</c:v>
                </c:pt>
                <c:pt idx="1942">
                  <c:v>39.947485149999999</c:v>
                </c:pt>
                <c:pt idx="1943">
                  <c:v>41.638489249999999</c:v>
                </c:pt>
                <c:pt idx="1944">
                  <c:v>42.399441099999997</c:v>
                </c:pt>
                <c:pt idx="1945">
                  <c:v>43.707482499999998</c:v>
                </c:pt>
                <c:pt idx="1946">
                  <c:v>43.88653</c:v>
                </c:pt>
                <c:pt idx="1947">
                  <c:v>44.677323090000002</c:v>
                </c:pt>
                <c:pt idx="1948">
                  <c:v>44.518169759999999</c:v>
                </c:pt>
                <c:pt idx="1949">
                  <c:v>44.926000170000002</c:v>
                </c:pt>
                <c:pt idx="1950">
                  <c:v>42.971398370000003</c:v>
                </c:pt>
                <c:pt idx="1951">
                  <c:v>42.742615460000003</c:v>
                </c:pt>
                <c:pt idx="1952">
                  <c:v>43.722403129999996</c:v>
                </c:pt>
                <c:pt idx="1953">
                  <c:v>42.736779560000002</c:v>
                </c:pt>
                <c:pt idx="1954">
                  <c:v>42.065130519999997</c:v>
                </c:pt>
                <c:pt idx="1955">
                  <c:v>42.756680269999997</c:v>
                </c:pt>
                <c:pt idx="1956">
                  <c:v>44.851230229999999</c:v>
                </c:pt>
                <c:pt idx="1957">
                  <c:v>44.766652209999997</c:v>
                </c:pt>
                <c:pt idx="1958">
                  <c:v>44.393513849999998</c:v>
                </c:pt>
                <c:pt idx="1959">
                  <c:v>44.945758619999999</c:v>
                </c:pt>
                <c:pt idx="1960">
                  <c:v>46.343783649999999</c:v>
                </c:pt>
                <c:pt idx="1961">
                  <c:v>48.353755589999999</c:v>
                </c:pt>
                <c:pt idx="1962">
                  <c:v>48.279127920000001</c:v>
                </c:pt>
                <c:pt idx="1963">
                  <c:v>48.473159860000003</c:v>
                </c:pt>
                <c:pt idx="1964">
                  <c:v>49.134858549999997</c:v>
                </c:pt>
                <c:pt idx="1965">
                  <c:v>50.204521829999997</c:v>
                </c:pt>
                <c:pt idx="1966">
                  <c:v>50.249298430000003</c:v>
                </c:pt>
                <c:pt idx="1967">
                  <c:v>50.672188570000003</c:v>
                </c:pt>
                <c:pt idx="1968">
                  <c:v>50.184621120000003</c:v>
                </c:pt>
                <c:pt idx="1969">
                  <c:v>51.791603629999997</c:v>
                </c:pt>
                <c:pt idx="1970">
                  <c:v>52.34882357</c:v>
                </c:pt>
                <c:pt idx="1971">
                  <c:v>51.56274544</c:v>
                </c:pt>
                <c:pt idx="1972">
                  <c:v>50.438355199999997</c:v>
                </c:pt>
                <c:pt idx="1973">
                  <c:v>51.831405060000002</c:v>
                </c:pt>
                <c:pt idx="1974">
                  <c:v>50.428404839999999</c:v>
                </c:pt>
                <c:pt idx="1975">
                  <c:v>52.040362530000003</c:v>
                </c:pt>
                <c:pt idx="1976">
                  <c:v>52.373699459999997</c:v>
                </c:pt>
                <c:pt idx="1977">
                  <c:v>52.318972510000002</c:v>
                </c:pt>
                <c:pt idx="1978">
                  <c:v>52.244344839999997</c:v>
                </c:pt>
                <c:pt idx="1979">
                  <c:v>53.219479739999997</c:v>
                </c:pt>
                <c:pt idx="1980">
                  <c:v>52.214493769999997</c:v>
                </c:pt>
                <c:pt idx="1981">
                  <c:v>52.552805880000001</c:v>
                </c:pt>
                <c:pt idx="1982">
                  <c:v>51.582646150000002</c:v>
                </c:pt>
                <c:pt idx="1983">
                  <c:v>51.57767097</c:v>
                </c:pt>
                <c:pt idx="1984">
                  <c:v>52.821465490000001</c:v>
                </c:pt>
                <c:pt idx="1985">
                  <c:v>53.990632339999998</c:v>
                </c:pt>
                <c:pt idx="1986">
                  <c:v>52.388624999999998</c:v>
                </c:pt>
                <c:pt idx="1987">
                  <c:v>51.015475850000001</c:v>
                </c:pt>
                <c:pt idx="1988">
                  <c:v>47.766684580000003</c:v>
                </c:pt>
                <c:pt idx="1989">
                  <c:v>49.423418869999999</c:v>
                </c:pt>
                <c:pt idx="1990">
                  <c:v>51.707025600000001</c:v>
                </c:pt>
                <c:pt idx="1991">
                  <c:v>51.318961719999997</c:v>
                </c:pt>
                <c:pt idx="1992">
                  <c:v>50.030390599999997</c:v>
                </c:pt>
                <c:pt idx="1993">
                  <c:v>49.59755011</c:v>
                </c:pt>
                <c:pt idx="1994">
                  <c:v>51.18463191</c:v>
                </c:pt>
                <c:pt idx="1995">
                  <c:v>51.060252460000001</c:v>
                </c:pt>
                <c:pt idx="1996">
                  <c:v>52.622458369999997</c:v>
                </c:pt>
                <c:pt idx="1997">
                  <c:v>52.279171079999998</c:v>
                </c:pt>
                <c:pt idx="1998">
                  <c:v>52.587632120000002</c:v>
                </c:pt>
                <c:pt idx="1999">
                  <c:v>52.617483190000002</c:v>
                </c:pt>
                <c:pt idx="2000">
                  <c:v>52.925944229999999</c:v>
                </c:pt>
                <c:pt idx="2001">
                  <c:v>52.77171371</c:v>
                </c:pt>
                <c:pt idx="2002">
                  <c:v>53.045348500000003</c:v>
                </c:pt>
                <c:pt idx="2003">
                  <c:v>52.453302309999998</c:v>
                </c:pt>
                <c:pt idx="2004">
                  <c:v>53.836401819999999</c:v>
                </c:pt>
                <c:pt idx="2005">
                  <c:v>53.751823790000003</c:v>
                </c:pt>
                <c:pt idx="2006">
                  <c:v>53.766749320000002</c:v>
                </c:pt>
                <c:pt idx="2007">
                  <c:v>53.513015240000001</c:v>
                </c:pt>
                <c:pt idx="2008">
                  <c:v>54.254316770000003</c:v>
                </c:pt>
                <c:pt idx="2009">
                  <c:v>54.522976389999997</c:v>
                </c:pt>
                <c:pt idx="2010">
                  <c:v>54.906065099999999</c:v>
                </c:pt>
                <c:pt idx="2011">
                  <c:v>54.572728169999998</c:v>
                </c:pt>
                <c:pt idx="2012">
                  <c:v>53.677196119999998</c:v>
                </c:pt>
                <c:pt idx="2013">
                  <c:v>53.637394690000001</c:v>
                </c:pt>
                <c:pt idx="2014">
                  <c:v>51.478167409999998</c:v>
                </c:pt>
                <c:pt idx="2015">
                  <c:v>53.657295410000003</c:v>
                </c:pt>
                <c:pt idx="2016">
                  <c:v>54.458299070000002</c:v>
                </c:pt>
                <c:pt idx="2017">
                  <c:v>54.309043729999999</c:v>
                </c:pt>
                <c:pt idx="2018">
                  <c:v>55.259302740000003</c:v>
                </c:pt>
                <c:pt idx="2019">
                  <c:v>55.831448219999999</c:v>
                </c:pt>
                <c:pt idx="2020">
                  <c:v>56.19463622</c:v>
                </c:pt>
                <c:pt idx="2021">
                  <c:v>56.25931353</c:v>
                </c:pt>
                <c:pt idx="2022">
                  <c:v>56.413544049999999</c:v>
                </c:pt>
                <c:pt idx="2023">
                  <c:v>57.35882788</c:v>
                </c:pt>
                <c:pt idx="2024">
                  <c:v>58.667299710000002</c:v>
                </c:pt>
                <c:pt idx="2025">
                  <c:v>58.284210999999999</c:v>
                </c:pt>
                <c:pt idx="2026">
                  <c:v>58.935959330000003</c:v>
                </c:pt>
                <c:pt idx="2027">
                  <c:v>57.527983939999999</c:v>
                </c:pt>
                <c:pt idx="2028">
                  <c:v>59.324023220000001</c:v>
                </c:pt>
                <c:pt idx="2029">
                  <c:v>59.990697079999997</c:v>
                </c:pt>
                <c:pt idx="2030">
                  <c:v>59.378750179999997</c:v>
                </c:pt>
                <c:pt idx="2031">
                  <c:v>59.582732479999997</c:v>
                </c:pt>
                <c:pt idx="2032">
                  <c:v>58.980735930000002</c:v>
                </c:pt>
                <c:pt idx="2033">
                  <c:v>57.617537140000003</c:v>
                </c:pt>
                <c:pt idx="2034">
                  <c:v>55.085171510000002</c:v>
                </c:pt>
                <c:pt idx="2035">
                  <c:v>57.43843073</c:v>
                </c:pt>
                <c:pt idx="2036">
                  <c:v>58.801629519999999</c:v>
                </c:pt>
                <c:pt idx="2037">
                  <c:v>59.184718230000001</c:v>
                </c:pt>
                <c:pt idx="2038">
                  <c:v>60.97080716</c:v>
                </c:pt>
                <c:pt idx="2039">
                  <c:v>61.42852354</c:v>
                </c:pt>
                <c:pt idx="2040">
                  <c:v>60.602643980000003</c:v>
                </c:pt>
                <c:pt idx="2041">
                  <c:v>60.503140420000001</c:v>
                </c:pt>
                <c:pt idx="2042">
                  <c:v>61.25439231</c:v>
                </c:pt>
                <c:pt idx="2043">
                  <c:v>60.324034009999998</c:v>
                </c:pt>
                <c:pt idx="2044">
                  <c:v>59.95089565</c:v>
                </c:pt>
                <c:pt idx="2045">
                  <c:v>61.418573180000003</c:v>
                </c:pt>
                <c:pt idx="2046">
                  <c:v>60.542941839999997</c:v>
                </c:pt>
                <c:pt idx="2047">
                  <c:v>61.652406550000002</c:v>
                </c:pt>
                <c:pt idx="2048">
                  <c:v>62.000669019999997</c:v>
                </c:pt>
                <c:pt idx="2049">
                  <c:v>61.806637070000001</c:v>
                </c:pt>
                <c:pt idx="2050">
                  <c:v>61.995693840000001</c:v>
                </c:pt>
                <c:pt idx="2051">
                  <c:v>62.44843504</c:v>
                </c:pt>
                <c:pt idx="2052">
                  <c:v>63.000679810000001</c:v>
                </c:pt>
                <c:pt idx="2053">
                  <c:v>63.348942270000002</c:v>
                </c:pt>
                <c:pt idx="2054">
                  <c:v>63.821584190000003</c:v>
                </c:pt>
                <c:pt idx="2055">
                  <c:v>62.587740029999999</c:v>
                </c:pt>
                <c:pt idx="2056">
                  <c:v>60.532991490000001</c:v>
                </c:pt>
                <c:pt idx="2057">
                  <c:v>60.746924139999997</c:v>
                </c:pt>
                <c:pt idx="2058">
                  <c:v>62.264353450000002</c:v>
                </c:pt>
                <c:pt idx="2059">
                  <c:v>63.856410429999997</c:v>
                </c:pt>
                <c:pt idx="2060">
                  <c:v>64.174821829999999</c:v>
                </c:pt>
                <c:pt idx="2061">
                  <c:v>64.547960180000004</c:v>
                </c:pt>
                <c:pt idx="2062">
                  <c:v>63.43849548</c:v>
                </c:pt>
                <c:pt idx="2063">
                  <c:v>65.070353879999999</c:v>
                </c:pt>
                <c:pt idx="2064">
                  <c:v>65.936034860000007</c:v>
                </c:pt>
                <c:pt idx="2065">
                  <c:v>65.737027740000002</c:v>
                </c:pt>
                <c:pt idx="2066">
                  <c:v>65.846481659999995</c:v>
                </c:pt>
                <c:pt idx="2067">
                  <c:v>66.393751249999994</c:v>
                </c:pt>
                <c:pt idx="2068">
                  <c:v>66.314148399999993</c:v>
                </c:pt>
                <c:pt idx="2069">
                  <c:v>65.632548999999997</c:v>
                </c:pt>
                <c:pt idx="2070">
                  <c:v>65.393740449999996</c:v>
                </c:pt>
                <c:pt idx="2071">
                  <c:v>64.508158760000001</c:v>
                </c:pt>
                <c:pt idx="2072">
                  <c:v>63.010630159999998</c:v>
                </c:pt>
                <c:pt idx="2073">
                  <c:v>63.43849548</c:v>
                </c:pt>
                <c:pt idx="2074">
                  <c:v>62.453410220000002</c:v>
                </c:pt>
                <c:pt idx="2075">
                  <c:v>64.02059131</c:v>
                </c:pt>
                <c:pt idx="2076">
                  <c:v>63.662378490000002</c:v>
                </c:pt>
                <c:pt idx="2077">
                  <c:v>61.851413669999999</c:v>
                </c:pt>
                <c:pt idx="2078">
                  <c:v>58.766803279999998</c:v>
                </c:pt>
                <c:pt idx="2079">
                  <c:v>58.597647219999999</c:v>
                </c:pt>
                <c:pt idx="2080">
                  <c:v>60.254381520000003</c:v>
                </c:pt>
                <c:pt idx="2081">
                  <c:v>62.44843504</c:v>
                </c:pt>
                <c:pt idx="2082">
                  <c:v>62.761871259999999</c:v>
                </c:pt>
                <c:pt idx="2083">
                  <c:v>62.224552029999998</c:v>
                </c:pt>
                <c:pt idx="2084">
                  <c:v>58.468292589999997</c:v>
                </c:pt>
                <c:pt idx="2085">
                  <c:v>58.702125959999996</c:v>
                </c:pt>
                <c:pt idx="2086">
                  <c:v>56.57274975</c:v>
                </c:pt>
                <c:pt idx="2087">
                  <c:v>58.587696870000002</c:v>
                </c:pt>
                <c:pt idx="2088">
                  <c:v>56.299114959999997</c:v>
                </c:pt>
                <c:pt idx="2089">
                  <c:v>58.010576210000004</c:v>
                </c:pt>
                <c:pt idx="2090">
                  <c:v>58.766803279999998</c:v>
                </c:pt>
                <c:pt idx="2091">
                  <c:v>60.259356689999997</c:v>
                </c:pt>
                <c:pt idx="2092">
                  <c:v>59.911094230000003</c:v>
                </c:pt>
                <c:pt idx="2093">
                  <c:v>58.637448650000003</c:v>
                </c:pt>
                <c:pt idx="2094">
                  <c:v>58.229484040000003</c:v>
                </c:pt>
                <c:pt idx="2095">
                  <c:v>58.806604700000001</c:v>
                </c:pt>
                <c:pt idx="2096">
                  <c:v>61.77181083</c:v>
                </c:pt>
                <c:pt idx="2097">
                  <c:v>63.194711750000003</c:v>
                </c:pt>
                <c:pt idx="2098">
                  <c:v>63.786757940000001</c:v>
                </c:pt>
                <c:pt idx="2099">
                  <c:v>65.239509929999997</c:v>
                </c:pt>
                <c:pt idx="2100">
                  <c:v>65.970861110000001</c:v>
                </c:pt>
                <c:pt idx="2101">
                  <c:v>66.503205159999993</c:v>
                </c:pt>
                <c:pt idx="2102">
                  <c:v>66.279322149999999</c:v>
                </c:pt>
                <c:pt idx="2103">
                  <c:v>67.284308120000006</c:v>
                </c:pt>
                <c:pt idx="2104">
                  <c:v>67.543017379999995</c:v>
                </c:pt>
                <c:pt idx="2105">
                  <c:v>66.622609440000005</c:v>
                </c:pt>
                <c:pt idx="2106">
                  <c:v>68.523127459999998</c:v>
                </c:pt>
                <c:pt idx="2107">
                  <c:v>68.960943130000004</c:v>
                </c:pt>
                <c:pt idx="2108">
                  <c:v>69.334081479999995</c:v>
                </c:pt>
                <c:pt idx="2109">
                  <c:v>70.150010679999994</c:v>
                </c:pt>
                <c:pt idx="2110">
                  <c:v>71.458482509999996</c:v>
                </c:pt>
                <c:pt idx="2111">
                  <c:v>72.418691879999997</c:v>
                </c:pt>
                <c:pt idx="2112">
                  <c:v>73.204770010000004</c:v>
                </c:pt>
                <c:pt idx="2113">
                  <c:v>73.408752309999997</c:v>
                </c:pt>
                <c:pt idx="2114">
                  <c:v>72.652525249999997</c:v>
                </c:pt>
                <c:pt idx="2115">
                  <c:v>70.916188099999999</c:v>
                </c:pt>
                <c:pt idx="2116">
                  <c:v>70.99579095</c:v>
                </c:pt>
                <c:pt idx="2117">
                  <c:v>72.572922399999996</c:v>
                </c:pt>
                <c:pt idx="2118">
                  <c:v>72.602773470000002</c:v>
                </c:pt>
                <c:pt idx="2119">
                  <c:v>73.473429629999998</c:v>
                </c:pt>
                <c:pt idx="2120">
                  <c:v>72.916209690000002</c:v>
                </c:pt>
                <c:pt idx="2121">
                  <c:v>73.647560859999999</c:v>
                </c:pt>
                <c:pt idx="2122">
                  <c:v>73.294323219999995</c:v>
                </c:pt>
                <c:pt idx="2123">
                  <c:v>72.642574890000006</c:v>
                </c:pt>
                <c:pt idx="2124">
                  <c:v>72.985862179999998</c:v>
                </c:pt>
                <c:pt idx="2125">
                  <c:v>73.478404810000001</c:v>
                </c:pt>
                <c:pt idx="2126">
                  <c:v>68.692283509999996</c:v>
                </c:pt>
                <c:pt idx="2127">
                  <c:v>71.125145579999995</c:v>
                </c:pt>
                <c:pt idx="2128">
                  <c:v>67.090276169999996</c:v>
                </c:pt>
                <c:pt idx="2129">
                  <c:v>64.717116239999996</c:v>
                </c:pt>
                <c:pt idx="2130">
                  <c:v>67.637545759999995</c:v>
                </c:pt>
                <c:pt idx="2131">
                  <c:v>65.856432010000006</c:v>
                </c:pt>
                <c:pt idx="2132">
                  <c:v>68.209691239999998</c:v>
                </c:pt>
                <c:pt idx="2133">
                  <c:v>72.433617409999997</c:v>
                </c:pt>
                <c:pt idx="2134">
                  <c:v>73.070440210000001</c:v>
                </c:pt>
                <c:pt idx="2135">
                  <c:v>71.562961250000001</c:v>
                </c:pt>
                <c:pt idx="2136">
                  <c:v>73.627660149999997</c:v>
                </c:pt>
                <c:pt idx="2137">
                  <c:v>71.662464810000003</c:v>
                </c:pt>
                <c:pt idx="2138">
                  <c:v>70.159961039999999</c:v>
                </c:pt>
                <c:pt idx="2139">
                  <c:v>73.403777140000003</c:v>
                </c:pt>
                <c:pt idx="2140">
                  <c:v>71.438581799999994</c:v>
                </c:pt>
                <c:pt idx="2141">
                  <c:v>69.194776489999995</c:v>
                </c:pt>
                <c:pt idx="2142">
                  <c:v>66.975847079999994</c:v>
                </c:pt>
                <c:pt idx="2143">
                  <c:v>70.523149040000007</c:v>
                </c:pt>
                <c:pt idx="2144">
                  <c:v>72.627649360000007</c:v>
                </c:pt>
                <c:pt idx="2145">
                  <c:v>73.956835709999993</c:v>
                </c:pt>
                <c:pt idx="2146">
                  <c:v>77.072589070000006</c:v>
                </c:pt>
                <c:pt idx="2147">
                  <c:v>76.933226300000001</c:v>
                </c:pt>
                <c:pt idx="2148">
                  <c:v>77.211951839999998</c:v>
                </c:pt>
                <c:pt idx="2149">
                  <c:v>76.549978679999995</c:v>
                </c:pt>
                <c:pt idx="2150">
                  <c:v>75.932800700000001</c:v>
                </c:pt>
                <c:pt idx="2151">
                  <c:v>77.261724259999994</c:v>
                </c:pt>
                <c:pt idx="2152">
                  <c:v>77.197020120000005</c:v>
                </c:pt>
                <c:pt idx="2153">
                  <c:v>72.71252527</c:v>
                </c:pt>
                <c:pt idx="2154">
                  <c:v>72.51343559</c:v>
                </c:pt>
                <c:pt idx="2155">
                  <c:v>71.692190699999998</c:v>
                </c:pt>
                <c:pt idx="2156">
                  <c:v>71.368669980000007</c:v>
                </c:pt>
                <c:pt idx="2157">
                  <c:v>73.329703249999994</c:v>
                </c:pt>
                <c:pt idx="2158">
                  <c:v>73.976744679999996</c:v>
                </c:pt>
                <c:pt idx="2159">
                  <c:v>70.846059600000004</c:v>
                </c:pt>
                <c:pt idx="2160">
                  <c:v>70.905786500000005</c:v>
                </c:pt>
                <c:pt idx="2161">
                  <c:v>67.152946189999994</c:v>
                </c:pt>
                <c:pt idx="2162">
                  <c:v>65.072459120000005</c:v>
                </c:pt>
                <c:pt idx="2163">
                  <c:v>62.902381699999999</c:v>
                </c:pt>
                <c:pt idx="2164">
                  <c:v>59.19931381</c:v>
                </c:pt>
                <c:pt idx="2165">
                  <c:v>59.935945599999997</c:v>
                </c:pt>
                <c:pt idx="2166">
                  <c:v>57.706141279999997</c:v>
                </c:pt>
                <c:pt idx="2167">
                  <c:v>57.337825389999999</c:v>
                </c:pt>
                <c:pt idx="2168">
                  <c:v>56.451876349999999</c:v>
                </c:pt>
                <c:pt idx="2169">
                  <c:v>60.612850479999999</c:v>
                </c:pt>
                <c:pt idx="2170">
                  <c:v>63.867966610000003</c:v>
                </c:pt>
                <c:pt idx="2171">
                  <c:v>65.271548789999997</c:v>
                </c:pt>
                <c:pt idx="2172">
                  <c:v>67.073310320000004</c:v>
                </c:pt>
                <c:pt idx="2173">
                  <c:v>62.354885109999998</c:v>
                </c:pt>
                <c:pt idx="2174">
                  <c:v>63.220925180000002</c:v>
                </c:pt>
                <c:pt idx="2175">
                  <c:v>62.57388375</c:v>
                </c:pt>
                <c:pt idx="2176">
                  <c:v>64.077010770000001</c:v>
                </c:pt>
                <c:pt idx="2177">
                  <c:v>66.894129620000001</c:v>
                </c:pt>
                <c:pt idx="2178">
                  <c:v>63.350333460000002</c:v>
                </c:pt>
                <c:pt idx="2179">
                  <c:v>59.577584190000003</c:v>
                </c:pt>
                <c:pt idx="2180">
                  <c:v>58.990269660000003</c:v>
                </c:pt>
                <c:pt idx="2181">
                  <c:v>61.78747954</c:v>
                </c:pt>
                <c:pt idx="2182">
                  <c:v>62.026387149999998</c:v>
                </c:pt>
                <c:pt idx="2183">
                  <c:v>58.094366139999998</c:v>
                </c:pt>
                <c:pt idx="2184">
                  <c:v>56.929691560000002</c:v>
                </c:pt>
                <c:pt idx="2185">
                  <c:v>55.117975549999997</c:v>
                </c:pt>
                <c:pt idx="2186">
                  <c:v>52.051994610000001</c:v>
                </c:pt>
                <c:pt idx="2187">
                  <c:v>54.470934120000003</c:v>
                </c:pt>
                <c:pt idx="2188">
                  <c:v>58.024684749999999</c:v>
                </c:pt>
                <c:pt idx="2189">
                  <c:v>57.576732989999996</c:v>
                </c:pt>
                <c:pt idx="2190">
                  <c:v>55.028385200000002</c:v>
                </c:pt>
                <c:pt idx="2191">
                  <c:v>58.014730270000001</c:v>
                </c:pt>
                <c:pt idx="2192">
                  <c:v>57.16859917</c:v>
                </c:pt>
                <c:pt idx="2193">
                  <c:v>55.784925950000002</c:v>
                </c:pt>
                <c:pt idx="2194">
                  <c:v>50.827593129999997</c:v>
                </c:pt>
                <c:pt idx="2195">
                  <c:v>49.623100620000002</c:v>
                </c:pt>
                <c:pt idx="2196">
                  <c:v>53.654666460000001</c:v>
                </c:pt>
                <c:pt idx="2197">
                  <c:v>52.888171229999998</c:v>
                </c:pt>
                <c:pt idx="2198">
                  <c:v>50.907229000000001</c:v>
                </c:pt>
                <c:pt idx="2199">
                  <c:v>49.772417869999998</c:v>
                </c:pt>
                <c:pt idx="2200">
                  <c:v>53.057397450000003</c:v>
                </c:pt>
                <c:pt idx="2201">
                  <c:v>56.521557729999998</c:v>
                </c:pt>
                <c:pt idx="2202">
                  <c:v>58.64186273</c:v>
                </c:pt>
                <c:pt idx="2203">
                  <c:v>60.573032550000001</c:v>
                </c:pt>
                <c:pt idx="2204">
                  <c:v>60.573032550000001</c:v>
                </c:pt>
                <c:pt idx="2205">
                  <c:v>62.643565129999999</c:v>
                </c:pt>
                <c:pt idx="2206">
                  <c:v>60.258532420000002</c:v>
                </c:pt>
                <c:pt idx="2207">
                  <c:v>62.927835999999999</c:v>
                </c:pt>
                <c:pt idx="2208">
                  <c:v>63.874044359999999</c:v>
                </c:pt>
                <c:pt idx="2209">
                  <c:v>65.228616329999994</c:v>
                </c:pt>
                <c:pt idx="2210">
                  <c:v>67.698718150000005</c:v>
                </c:pt>
                <c:pt idx="2211">
                  <c:v>66.45370715</c:v>
                </c:pt>
                <c:pt idx="2212">
                  <c:v>63.37603996</c:v>
                </c:pt>
                <c:pt idx="2213">
                  <c:v>63.824243920000001</c:v>
                </c:pt>
                <c:pt idx="2214">
                  <c:v>65.50749879</c:v>
                </c:pt>
                <c:pt idx="2215">
                  <c:v>63.077237320000002</c:v>
                </c:pt>
                <c:pt idx="2216">
                  <c:v>61.154940340000003</c:v>
                </c:pt>
                <c:pt idx="2217">
                  <c:v>62.051348259999997</c:v>
                </c:pt>
                <c:pt idx="2218">
                  <c:v>61.613104380000003</c:v>
                </c:pt>
                <c:pt idx="2219">
                  <c:v>58.39599596</c:v>
                </c:pt>
                <c:pt idx="2220">
                  <c:v>57.71870998</c:v>
                </c:pt>
                <c:pt idx="2221">
                  <c:v>59.690807399999997</c:v>
                </c:pt>
                <c:pt idx="2222">
                  <c:v>57.499588039999999</c:v>
                </c:pt>
                <c:pt idx="2223">
                  <c:v>57.519508219999999</c:v>
                </c:pt>
                <c:pt idx="2224">
                  <c:v>60.278452590000001</c:v>
                </c:pt>
                <c:pt idx="2225">
                  <c:v>60.139011359999998</c:v>
                </c:pt>
                <c:pt idx="2226">
                  <c:v>57.45974769</c:v>
                </c:pt>
                <c:pt idx="2227">
                  <c:v>52.778506329999999</c:v>
                </c:pt>
                <c:pt idx="2228">
                  <c:v>53.625113810000002</c:v>
                </c:pt>
                <c:pt idx="2229">
                  <c:v>48.993672879999998</c:v>
                </c:pt>
                <c:pt idx="2230">
                  <c:v>49.352236050000002</c:v>
                </c:pt>
                <c:pt idx="2231">
                  <c:v>53.087269050000003</c:v>
                </c:pt>
                <c:pt idx="2232">
                  <c:v>47.270577660000001</c:v>
                </c:pt>
                <c:pt idx="2233">
                  <c:v>48.097264959999997</c:v>
                </c:pt>
                <c:pt idx="2234">
                  <c:v>48.744670679999999</c:v>
                </c:pt>
                <c:pt idx="2235">
                  <c:v>53.166949760000001</c:v>
                </c:pt>
                <c:pt idx="2236">
                  <c:v>47.549460119999999</c:v>
                </c:pt>
                <c:pt idx="2237">
                  <c:v>46.682932469999997</c:v>
                </c:pt>
                <c:pt idx="2238">
                  <c:v>42.200892869999997</c:v>
                </c:pt>
                <c:pt idx="2239">
                  <c:v>42.429974889999997</c:v>
                </c:pt>
                <c:pt idx="2240">
                  <c:v>40.41803711</c:v>
                </c:pt>
                <c:pt idx="2241">
                  <c:v>40.278595879999997</c:v>
                </c:pt>
                <c:pt idx="2242">
                  <c:v>43.157061319999997</c:v>
                </c:pt>
                <c:pt idx="2243">
                  <c:v>42.659056919999998</c:v>
                </c:pt>
                <c:pt idx="2244">
                  <c:v>45.208839439999998</c:v>
                </c:pt>
                <c:pt idx="2245">
                  <c:v>39.820431829999997</c:v>
                </c:pt>
                <c:pt idx="2246">
                  <c:v>39.003704620000001</c:v>
                </c:pt>
                <c:pt idx="2247">
                  <c:v>39.073425229999998</c:v>
                </c:pt>
                <c:pt idx="2248">
                  <c:v>41.284564770000003</c:v>
                </c:pt>
                <c:pt idx="2249">
                  <c:v>40.338356410000003</c:v>
                </c:pt>
                <c:pt idx="2250">
                  <c:v>41.424005999999999</c:v>
                </c:pt>
                <c:pt idx="2251">
                  <c:v>43.854267479999997</c:v>
                </c:pt>
                <c:pt idx="2252">
                  <c:v>47.091296079999999</c:v>
                </c:pt>
                <c:pt idx="2253">
                  <c:v>46.264608770000002</c:v>
                </c:pt>
                <c:pt idx="2254">
                  <c:v>45.16899909</c:v>
                </c:pt>
                <c:pt idx="2255">
                  <c:v>47.688901360000003</c:v>
                </c:pt>
                <c:pt idx="2256">
                  <c:v>45.368200850000001</c:v>
                </c:pt>
                <c:pt idx="2257">
                  <c:v>45.736724109999997</c:v>
                </c:pt>
                <c:pt idx="2258">
                  <c:v>47.05145572</c:v>
                </c:pt>
                <c:pt idx="2259">
                  <c:v>45.547482440000003</c:v>
                </c:pt>
                <c:pt idx="2260">
                  <c:v>42.270613480000002</c:v>
                </c:pt>
                <c:pt idx="2261">
                  <c:v>38.575420829999999</c:v>
                </c:pt>
                <c:pt idx="2262">
                  <c:v>34.163101849999997</c:v>
                </c:pt>
                <c:pt idx="2263">
                  <c:v>33.82445886</c:v>
                </c:pt>
                <c:pt idx="2264">
                  <c:v>35.248751439999999</c:v>
                </c:pt>
                <c:pt idx="2265">
                  <c:v>31.872281610000002</c:v>
                </c:pt>
                <c:pt idx="2266">
                  <c:v>31.942002219999999</c:v>
                </c:pt>
                <c:pt idx="2267">
                  <c:v>34.362303609999998</c:v>
                </c:pt>
                <c:pt idx="2268">
                  <c:v>34.153141759999997</c:v>
                </c:pt>
                <c:pt idx="2269">
                  <c:v>35.149150560000002</c:v>
                </c:pt>
                <c:pt idx="2270">
                  <c:v>38.485780040000002</c:v>
                </c:pt>
                <c:pt idx="2271">
                  <c:v>38.107296699999999</c:v>
                </c:pt>
                <c:pt idx="2272">
                  <c:v>35.766676019999998</c:v>
                </c:pt>
                <c:pt idx="2273">
                  <c:v>35.637194870000002</c:v>
                </c:pt>
                <c:pt idx="2274">
                  <c:v>34.730826870000001</c:v>
                </c:pt>
                <c:pt idx="2275">
                  <c:v>35.806516369999997</c:v>
                </c:pt>
                <c:pt idx="2276">
                  <c:v>36.015678219999998</c:v>
                </c:pt>
                <c:pt idx="2277">
                  <c:v>36.394161560000001</c:v>
                </c:pt>
                <c:pt idx="2278">
                  <c:v>37.997735730000002</c:v>
                </c:pt>
                <c:pt idx="2279">
                  <c:v>37.928015109999997</c:v>
                </c:pt>
                <c:pt idx="2280">
                  <c:v>36.613283500000001</c:v>
                </c:pt>
                <c:pt idx="2281">
                  <c:v>35.637194870000002</c:v>
                </c:pt>
                <c:pt idx="2282">
                  <c:v>35.069469859999998</c:v>
                </c:pt>
                <c:pt idx="2283">
                  <c:v>34.790587389999999</c:v>
                </c:pt>
                <c:pt idx="2284">
                  <c:v>36.792565080000003</c:v>
                </c:pt>
                <c:pt idx="2285">
                  <c:v>35.866276900000003</c:v>
                </c:pt>
                <c:pt idx="2286">
                  <c:v>38.734782240000001</c:v>
                </c:pt>
                <c:pt idx="2287">
                  <c:v>39.461868670000001</c:v>
                </c:pt>
                <c:pt idx="2288">
                  <c:v>40.66703931</c:v>
                </c:pt>
                <c:pt idx="2289">
                  <c:v>39.581389719999997</c:v>
                </c:pt>
                <c:pt idx="2290">
                  <c:v>39.680990600000001</c:v>
                </c:pt>
                <c:pt idx="2291">
                  <c:v>38.246737930000002</c:v>
                </c:pt>
                <c:pt idx="2292">
                  <c:v>41.224804239999997</c:v>
                </c:pt>
                <c:pt idx="2293">
                  <c:v>42.768617880000001</c:v>
                </c:pt>
                <c:pt idx="2294">
                  <c:v>44.670994690000001</c:v>
                </c:pt>
                <c:pt idx="2295">
                  <c:v>44.22279073</c:v>
                </c:pt>
                <c:pt idx="2296">
                  <c:v>43.366223159999997</c:v>
                </c:pt>
                <c:pt idx="2297">
                  <c:v>45.338320590000002</c:v>
                </c:pt>
                <c:pt idx="2298">
                  <c:v>45.258639879999997</c:v>
                </c:pt>
                <c:pt idx="2299">
                  <c:v>44.999677599999998</c:v>
                </c:pt>
                <c:pt idx="2300">
                  <c:v>44.870196450000002</c:v>
                </c:pt>
                <c:pt idx="2301">
                  <c:v>44.292511349999998</c:v>
                </c:pt>
                <c:pt idx="2302">
                  <c:v>47.06141581</c:v>
                </c:pt>
                <c:pt idx="2303">
                  <c:v>47.0713759</c:v>
                </c:pt>
                <c:pt idx="2304">
                  <c:v>49.43191676</c:v>
                </c:pt>
                <c:pt idx="2305">
                  <c:v>50.039482130000003</c:v>
                </c:pt>
                <c:pt idx="2306">
                  <c:v>50.328324680000001</c:v>
                </c:pt>
                <c:pt idx="2307">
                  <c:v>49.242675089999999</c:v>
                </c:pt>
                <c:pt idx="2308">
                  <c:v>49.641078610000001</c:v>
                </c:pt>
                <c:pt idx="2309">
                  <c:v>47.659021090000003</c:v>
                </c:pt>
                <c:pt idx="2310">
                  <c:v>44.651074520000002</c:v>
                </c:pt>
                <c:pt idx="2311">
                  <c:v>44.312431519999997</c:v>
                </c:pt>
                <c:pt idx="2312">
                  <c:v>44.69091487</c:v>
                </c:pt>
                <c:pt idx="2313">
                  <c:v>46.59329168</c:v>
                </c:pt>
                <c:pt idx="2314">
                  <c:v>41.832369610000001</c:v>
                </c:pt>
                <c:pt idx="2315">
                  <c:v>41.015642389999996</c:v>
                </c:pt>
                <c:pt idx="2316">
                  <c:v>39.641150250000003</c:v>
                </c:pt>
                <c:pt idx="2317">
                  <c:v>38.714862070000002</c:v>
                </c:pt>
                <c:pt idx="2318">
                  <c:v>39.053505059999999</c:v>
                </c:pt>
                <c:pt idx="2319">
                  <c:v>37.82841423</c:v>
                </c:pt>
                <c:pt idx="2320">
                  <c:v>37.380210269999999</c:v>
                </c:pt>
                <c:pt idx="2321">
                  <c:v>39.382187960000003</c:v>
                </c:pt>
                <c:pt idx="2322">
                  <c:v>40.129194560000002</c:v>
                </c:pt>
                <c:pt idx="2323">
                  <c:v>41.991731020000003</c:v>
                </c:pt>
                <c:pt idx="2324">
                  <c:v>43.336342899999998</c:v>
                </c:pt>
                <c:pt idx="2325">
                  <c:v>37.708893179999997</c:v>
                </c:pt>
                <c:pt idx="2326">
                  <c:v>38.087376519999999</c:v>
                </c:pt>
                <c:pt idx="2327">
                  <c:v>36.802525170000003</c:v>
                </c:pt>
                <c:pt idx="2328">
                  <c:v>35.95591769</c:v>
                </c:pt>
                <c:pt idx="2329">
                  <c:v>36.742764639999997</c:v>
                </c:pt>
                <c:pt idx="2330">
                  <c:v>35.517673819999999</c:v>
                </c:pt>
                <c:pt idx="2331">
                  <c:v>33.625257099999999</c:v>
                </c:pt>
                <c:pt idx="2332">
                  <c:v>32.758729440000003</c:v>
                </c:pt>
                <c:pt idx="2333">
                  <c:v>31.075474570000001</c:v>
                </c:pt>
                <c:pt idx="2334">
                  <c:v>30.15914647</c:v>
                </c:pt>
                <c:pt idx="2335">
                  <c:v>29.94002454</c:v>
                </c:pt>
                <c:pt idx="2336">
                  <c:v>31.653159670000001</c:v>
                </c:pt>
                <c:pt idx="2337">
                  <c:v>29.66114207</c:v>
                </c:pt>
                <c:pt idx="2338">
                  <c:v>28.296610019999999</c:v>
                </c:pt>
                <c:pt idx="2339">
                  <c:v>30.52766973</c:v>
                </c:pt>
                <c:pt idx="2340">
                  <c:v>33.33641454</c:v>
                </c:pt>
                <c:pt idx="2341">
                  <c:v>33.077452260000001</c:v>
                </c:pt>
                <c:pt idx="2342">
                  <c:v>32.051563190000003</c:v>
                </c:pt>
                <c:pt idx="2343">
                  <c:v>29.372299519999999</c:v>
                </c:pt>
                <c:pt idx="2344">
                  <c:v>28.7248938</c:v>
                </c:pt>
                <c:pt idx="2345">
                  <c:v>28.117328430000001</c:v>
                </c:pt>
                <c:pt idx="2346">
                  <c:v>27.858366140000001</c:v>
                </c:pt>
                <c:pt idx="2347">
                  <c:v>30.01970524</c:v>
                </c:pt>
                <c:pt idx="2348">
                  <c:v>27.967927110000002</c:v>
                </c:pt>
                <c:pt idx="2349">
                  <c:v>30.089425859999999</c:v>
                </c:pt>
                <c:pt idx="2350">
                  <c:v>30.98583378</c:v>
                </c:pt>
                <c:pt idx="2351">
                  <c:v>30.50774955</c:v>
                </c:pt>
                <c:pt idx="2352">
                  <c:v>29.700982419999999</c:v>
                </c:pt>
                <c:pt idx="2353">
                  <c:v>31.842401339999999</c:v>
                </c:pt>
                <c:pt idx="2354">
                  <c:v>32.997771550000003</c:v>
                </c:pt>
                <c:pt idx="2355">
                  <c:v>34.591385629999998</c:v>
                </c:pt>
                <c:pt idx="2356">
                  <c:v>33.82445886</c:v>
                </c:pt>
                <c:pt idx="2357">
                  <c:v>33.236813660000003</c:v>
                </c:pt>
                <c:pt idx="2358">
                  <c:v>35.567474259999997</c:v>
                </c:pt>
                <c:pt idx="2359">
                  <c:v>34.820467659999998</c:v>
                </c:pt>
                <c:pt idx="2360">
                  <c:v>34.362303609999998</c:v>
                </c:pt>
                <c:pt idx="2361">
                  <c:v>31.752760550000001</c:v>
                </c:pt>
                <c:pt idx="2362">
                  <c:v>30.716911400000001</c:v>
                </c:pt>
                <c:pt idx="2363">
                  <c:v>32.051563190000003</c:v>
                </c:pt>
                <c:pt idx="2364">
                  <c:v>32.977851379999997</c:v>
                </c:pt>
                <c:pt idx="2365">
                  <c:v>33.475855780000003</c:v>
                </c:pt>
                <c:pt idx="2366">
                  <c:v>31.384237299999999</c:v>
                </c:pt>
                <c:pt idx="2367">
                  <c:v>36.543562880000003</c:v>
                </c:pt>
                <c:pt idx="2368">
                  <c:v>37.629212469999999</c:v>
                </c:pt>
                <c:pt idx="2369">
                  <c:v>36.67304403</c:v>
                </c:pt>
                <c:pt idx="2370">
                  <c:v>37.59933221</c:v>
                </c:pt>
                <c:pt idx="2371">
                  <c:v>36.722844469999998</c:v>
                </c:pt>
                <c:pt idx="2372">
                  <c:v>36.324440950000003</c:v>
                </c:pt>
                <c:pt idx="2373">
                  <c:v>36.812485260000003</c:v>
                </c:pt>
                <c:pt idx="2374">
                  <c:v>36.394161560000001</c:v>
                </c:pt>
                <c:pt idx="2375">
                  <c:v>37.8582945</c:v>
                </c:pt>
                <c:pt idx="2376">
                  <c:v>38.52562039</c:v>
                </c:pt>
                <c:pt idx="2377">
                  <c:v>38.485780040000002</c:v>
                </c:pt>
                <c:pt idx="2378">
                  <c:v>36.67304403</c:v>
                </c:pt>
                <c:pt idx="2379">
                  <c:v>36.434001909999999</c:v>
                </c:pt>
                <c:pt idx="2380">
                  <c:v>39.830391919999997</c:v>
                </c:pt>
                <c:pt idx="2381">
                  <c:v>39.770631389999998</c:v>
                </c:pt>
                <c:pt idx="2382">
                  <c:v>39.601309899999997</c:v>
                </c:pt>
                <c:pt idx="2383">
                  <c:v>37.439970799999998</c:v>
                </c:pt>
                <c:pt idx="2384">
                  <c:v>35.836396630000003</c:v>
                </c:pt>
                <c:pt idx="2385">
                  <c:v>35.637194870000002</c:v>
                </c:pt>
                <c:pt idx="2386">
                  <c:v>36.453922089999999</c:v>
                </c:pt>
                <c:pt idx="2387">
                  <c:v>35.617274700000003</c:v>
                </c:pt>
                <c:pt idx="2388">
                  <c:v>37.151128249999999</c:v>
                </c:pt>
                <c:pt idx="2389">
                  <c:v>37.957895379999997</c:v>
                </c:pt>
                <c:pt idx="2390">
                  <c:v>37.260689220000003</c:v>
                </c:pt>
                <c:pt idx="2391">
                  <c:v>34.491784750000001</c:v>
                </c:pt>
                <c:pt idx="2392">
                  <c:v>33.236813660000003</c:v>
                </c:pt>
                <c:pt idx="2393">
                  <c:v>32.39020618</c:v>
                </c:pt>
                <c:pt idx="2394">
                  <c:v>32.489807059999997</c:v>
                </c:pt>
                <c:pt idx="2395">
                  <c:v>33.953940000000003</c:v>
                </c:pt>
                <c:pt idx="2396">
                  <c:v>32.49</c:v>
                </c:pt>
                <c:pt idx="2397">
                  <c:v>32.979999999999997</c:v>
                </c:pt>
                <c:pt idx="2398">
                  <c:v>32.61</c:v>
                </c:pt>
                <c:pt idx="2399">
                  <c:v>31.39</c:v>
                </c:pt>
                <c:pt idx="2400">
                  <c:v>32.99</c:v>
                </c:pt>
                <c:pt idx="2401">
                  <c:v>32.770000000000003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CC5-42CE-948D-B5F37D619BEB}"/>
            </c:ext>
          </c:extLst>
        </c:ser>
        <c:ser>
          <c:idx val="5"/>
          <c:order val="1"/>
          <c:tx>
            <c:strRef>
              <c:f>Calc!$AA$6</c:f>
              <c:strCache>
                <c:ptCount val="1"/>
                <c:pt idx="0">
                  <c:v>3X SPY ADJ Daily No Additional Fee/Cost Subtracted</c:v>
                </c:pt>
              </c:strCache>
            </c:strRef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Calc!$Y$7:$Y$2426</c:f>
              <c:numCache>
                <c:formatCode>m/d/yyyy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44200.604166666672</c:v>
                </c:pt>
                <c:pt idx="1900">
                  <c:v>44201.604166666672</c:v>
                </c:pt>
                <c:pt idx="1901">
                  <c:v>44202.604166666672</c:v>
                </c:pt>
                <c:pt idx="1902">
                  <c:v>44203.604166666672</c:v>
                </c:pt>
                <c:pt idx="1903">
                  <c:v>44204.604166666672</c:v>
                </c:pt>
                <c:pt idx="1904">
                  <c:v>44207.604166666672</c:v>
                </c:pt>
                <c:pt idx="1905">
                  <c:v>44208.604166666672</c:v>
                </c:pt>
                <c:pt idx="1906">
                  <c:v>44209.604166666672</c:v>
                </c:pt>
                <c:pt idx="1907">
                  <c:v>44210.604166666672</c:v>
                </c:pt>
                <c:pt idx="1908">
                  <c:v>44211.604166666672</c:v>
                </c:pt>
                <c:pt idx="1909">
                  <c:v>44215.604166666672</c:v>
                </c:pt>
                <c:pt idx="1910">
                  <c:v>44216.604166666672</c:v>
                </c:pt>
                <c:pt idx="1911">
                  <c:v>44217.604166666672</c:v>
                </c:pt>
                <c:pt idx="1912">
                  <c:v>44218.604166666672</c:v>
                </c:pt>
                <c:pt idx="1913">
                  <c:v>44221.604166666672</c:v>
                </c:pt>
                <c:pt idx="1914">
                  <c:v>44222.604166666672</c:v>
                </c:pt>
                <c:pt idx="1915">
                  <c:v>44223.604166666672</c:v>
                </c:pt>
                <c:pt idx="1916">
                  <c:v>44224.604166666672</c:v>
                </c:pt>
                <c:pt idx="1917">
                  <c:v>44225.604166666672</c:v>
                </c:pt>
                <c:pt idx="1918">
                  <c:v>44228.604166666672</c:v>
                </c:pt>
                <c:pt idx="1919">
                  <c:v>44229.604166666672</c:v>
                </c:pt>
                <c:pt idx="1920">
                  <c:v>44230.604166666672</c:v>
                </c:pt>
                <c:pt idx="1921">
                  <c:v>44231.604166666672</c:v>
                </c:pt>
                <c:pt idx="1922">
                  <c:v>44232.604166666672</c:v>
                </c:pt>
                <c:pt idx="1923">
                  <c:v>44235.604166666672</c:v>
                </c:pt>
                <c:pt idx="1924">
                  <c:v>44236.604166666672</c:v>
                </c:pt>
                <c:pt idx="1925">
                  <c:v>44237.604166666672</c:v>
                </c:pt>
                <c:pt idx="1926">
                  <c:v>44238.604166666672</c:v>
                </c:pt>
                <c:pt idx="1927">
                  <c:v>44239.604166666672</c:v>
                </c:pt>
                <c:pt idx="1928">
                  <c:v>44243.604166666672</c:v>
                </c:pt>
                <c:pt idx="1929">
                  <c:v>44244.604166666672</c:v>
                </c:pt>
                <c:pt idx="1930">
                  <c:v>44245.604166666672</c:v>
                </c:pt>
                <c:pt idx="1931">
                  <c:v>44246.604166666672</c:v>
                </c:pt>
                <c:pt idx="1932">
                  <c:v>44249.604166666672</c:v>
                </c:pt>
                <c:pt idx="1933">
                  <c:v>44250.604166666672</c:v>
                </c:pt>
                <c:pt idx="1934">
                  <c:v>44251.604166666672</c:v>
                </c:pt>
                <c:pt idx="1935">
                  <c:v>44252.604166666672</c:v>
                </c:pt>
                <c:pt idx="1936">
                  <c:v>44253.604166666672</c:v>
                </c:pt>
                <c:pt idx="1937">
                  <c:v>44256.604166666672</c:v>
                </c:pt>
                <c:pt idx="1938">
                  <c:v>44257.604166666672</c:v>
                </c:pt>
                <c:pt idx="1939">
                  <c:v>44258.604166666672</c:v>
                </c:pt>
                <c:pt idx="1940">
                  <c:v>44259.604166666672</c:v>
                </c:pt>
                <c:pt idx="1941">
                  <c:v>44260.604166666672</c:v>
                </c:pt>
                <c:pt idx="1942">
                  <c:v>44263.604166666672</c:v>
                </c:pt>
                <c:pt idx="1943">
                  <c:v>44264.604166666672</c:v>
                </c:pt>
                <c:pt idx="1944">
                  <c:v>44265.604166666672</c:v>
                </c:pt>
                <c:pt idx="1945">
                  <c:v>44266.604166666672</c:v>
                </c:pt>
                <c:pt idx="1946">
                  <c:v>44267.604166666672</c:v>
                </c:pt>
                <c:pt idx="1947">
                  <c:v>44270.5625</c:v>
                </c:pt>
                <c:pt idx="1948">
                  <c:v>44271.5625</c:v>
                </c:pt>
                <c:pt idx="1949">
                  <c:v>44272.5625</c:v>
                </c:pt>
                <c:pt idx="1950">
                  <c:v>44273.5625</c:v>
                </c:pt>
                <c:pt idx="1951">
                  <c:v>44274.5625</c:v>
                </c:pt>
                <c:pt idx="1952">
                  <c:v>44277.5625</c:v>
                </c:pt>
                <c:pt idx="1953">
                  <c:v>44278.5625</c:v>
                </c:pt>
                <c:pt idx="1954">
                  <c:v>44279.5625</c:v>
                </c:pt>
                <c:pt idx="1955">
                  <c:v>44280.5625</c:v>
                </c:pt>
                <c:pt idx="1956">
                  <c:v>44281.5625</c:v>
                </c:pt>
                <c:pt idx="1957">
                  <c:v>44284.5625</c:v>
                </c:pt>
                <c:pt idx="1958">
                  <c:v>44285.5625</c:v>
                </c:pt>
                <c:pt idx="1959">
                  <c:v>44286.5625</c:v>
                </c:pt>
                <c:pt idx="1960">
                  <c:v>44287.5625</c:v>
                </c:pt>
                <c:pt idx="1961">
                  <c:v>44291.5625</c:v>
                </c:pt>
                <c:pt idx="1962">
                  <c:v>44292.5625</c:v>
                </c:pt>
                <c:pt idx="1963">
                  <c:v>44293.5625</c:v>
                </c:pt>
                <c:pt idx="1964">
                  <c:v>44294.5625</c:v>
                </c:pt>
                <c:pt idx="1965">
                  <c:v>44295.5625</c:v>
                </c:pt>
                <c:pt idx="1966">
                  <c:v>44298.5625</c:v>
                </c:pt>
                <c:pt idx="1967">
                  <c:v>44299.5625</c:v>
                </c:pt>
                <c:pt idx="1968">
                  <c:v>44300.5625</c:v>
                </c:pt>
                <c:pt idx="1969">
                  <c:v>44301.5625</c:v>
                </c:pt>
                <c:pt idx="1970">
                  <c:v>44302.5625</c:v>
                </c:pt>
                <c:pt idx="1971">
                  <c:v>44305.5625</c:v>
                </c:pt>
                <c:pt idx="1972">
                  <c:v>44306.5625</c:v>
                </c:pt>
                <c:pt idx="1973">
                  <c:v>44307.5625</c:v>
                </c:pt>
                <c:pt idx="1974">
                  <c:v>44308.5625</c:v>
                </c:pt>
                <c:pt idx="1975">
                  <c:v>44309.5625</c:v>
                </c:pt>
                <c:pt idx="1976">
                  <c:v>44312.5625</c:v>
                </c:pt>
                <c:pt idx="1977">
                  <c:v>44313.5625</c:v>
                </c:pt>
                <c:pt idx="1978">
                  <c:v>44314.5625</c:v>
                </c:pt>
                <c:pt idx="1979">
                  <c:v>44315.5625</c:v>
                </c:pt>
                <c:pt idx="1980">
                  <c:v>44316.5625</c:v>
                </c:pt>
                <c:pt idx="1981">
                  <c:v>44319.5625</c:v>
                </c:pt>
                <c:pt idx="1982">
                  <c:v>44320.5625</c:v>
                </c:pt>
                <c:pt idx="1983">
                  <c:v>44321.5625</c:v>
                </c:pt>
                <c:pt idx="1984">
                  <c:v>44322.5625</c:v>
                </c:pt>
                <c:pt idx="1985">
                  <c:v>44323.5625</c:v>
                </c:pt>
                <c:pt idx="1986">
                  <c:v>44326.5625</c:v>
                </c:pt>
                <c:pt idx="1987">
                  <c:v>44327.5625</c:v>
                </c:pt>
                <c:pt idx="1988">
                  <c:v>44328.5625</c:v>
                </c:pt>
                <c:pt idx="1989">
                  <c:v>44329.5625</c:v>
                </c:pt>
                <c:pt idx="1990">
                  <c:v>44330.5625</c:v>
                </c:pt>
                <c:pt idx="1991">
                  <c:v>44333.5625</c:v>
                </c:pt>
                <c:pt idx="1992">
                  <c:v>44334.5625</c:v>
                </c:pt>
                <c:pt idx="1993">
                  <c:v>44335.5625</c:v>
                </c:pt>
                <c:pt idx="1994">
                  <c:v>44336.5625</c:v>
                </c:pt>
                <c:pt idx="1995">
                  <c:v>44337.5625</c:v>
                </c:pt>
                <c:pt idx="1996">
                  <c:v>44340.5625</c:v>
                </c:pt>
                <c:pt idx="1997">
                  <c:v>44341.5625</c:v>
                </c:pt>
                <c:pt idx="1998">
                  <c:v>44342.5625</c:v>
                </c:pt>
                <c:pt idx="1999">
                  <c:v>44343.5625</c:v>
                </c:pt>
                <c:pt idx="2000">
                  <c:v>44344.5625</c:v>
                </c:pt>
                <c:pt idx="2001">
                  <c:v>44348.5625</c:v>
                </c:pt>
                <c:pt idx="2002">
                  <c:v>44349.5625</c:v>
                </c:pt>
                <c:pt idx="2003">
                  <c:v>44350.5625</c:v>
                </c:pt>
                <c:pt idx="2004">
                  <c:v>44351.5625</c:v>
                </c:pt>
                <c:pt idx="2005">
                  <c:v>44354.5625</c:v>
                </c:pt>
                <c:pt idx="2006">
                  <c:v>44355.5625</c:v>
                </c:pt>
                <c:pt idx="2007">
                  <c:v>44356.5625</c:v>
                </c:pt>
                <c:pt idx="2008">
                  <c:v>44357.5625</c:v>
                </c:pt>
                <c:pt idx="2009">
                  <c:v>44358.5625</c:v>
                </c:pt>
                <c:pt idx="2010">
                  <c:v>44361.5625</c:v>
                </c:pt>
                <c:pt idx="2011">
                  <c:v>44362.5625</c:v>
                </c:pt>
                <c:pt idx="2012">
                  <c:v>44363.5625</c:v>
                </c:pt>
                <c:pt idx="2013">
                  <c:v>44364.5625</c:v>
                </c:pt>
                <c:pt idx="2014">
                  <c:v>44365.5625</c:v>
                </c:pt>
                <c:pt idx="2015">
                  <c:v>44368.5625</c:v>
                </c:pt>
                <c:pt idx="2016">
                  <c:v>44369.5625</c:v>
                </c:pt>
                <c:pt idx="2017">
                  <c:v>44370.5625</c:v>
                </c:pt>
                <c:pt idx="2018">
                  <c:v>44371.5625</c:v>
                </c:pt>
                <c:pt idx="2019">
                  <c:v>44372.5625</c:v>
                </c:pt>
                <c:pt idx="2020">
                  <c:v>44375.5625</c:v>
                </c:pt>
                <c:pt idx="2021">
                  <c:v>44376.5625</c:v>
                </c:pt>
                <c:pt idx="2022">
                  <c:v>44377.5625</c:v>
                </c:pt>
                <c:pt idx="2023">
                  <c:v>44378.5625</c:v>
                </c:pt>
                <c:pt idx="2024">
                  <c:v>44379.5625</c:v>
                </c:pt>
                <c:pt idx="2025">
                  <c:v>44383.5625</c:v>
                </c:pt>
                <c:pt idx="2026">
                  <c:v>44384.5625</c:v>
                </c:pt>
                <c:pt idx="2027">
                  <c:v>44385.5625</c:v>
                </c:pt>
                <c:pt idx="2028">
                  <c:v>44386.5625</c:v>
                </c:pt>
                <c:pt idx="2029">
                  <c:v>44389.5625</c:v>
                </c:pt>
                <c:pt idx="2030">
                  <c:v>44390.5625</c:v>
                </c:pt>
                <c:pt idx="2031">
                  <c:v>44391.5625</c:v>
                </c:pt>
                <c:pt idx="2032">
                  <c:v>44392.5625</c:v>
                </c:pt>
                <c:pt idx="2033">
                  <c:v>44393.5625</c:v>
                </c:pt>
                <c:pt idx="2034">
                  <c:v>44396.5625</c:v>
                </c:pt>
                <c:pt idx="2035">
                  <c:v>44397.5625</c:v>
                </c:pt>
                <c:pt idx="2036">
                  <c:v>44398.5625</c:v>
                </c:pt>
                <c:pt idx="2037">
                  <c:v>44399.5625</c:v>
                </c:pt>
                <c:pt idx="2038">
                  <c:v>44400.5625</c:v>
                </c:pt>
                <c:pt idx="2039">
                  <c:v>44403.5625</c:v>
                </c:pt>
                <c:pt idx="2040">
                  <c:v>44404.5625</c:v>
                </c:pt>
                <c:pt idx="2041">
                  <c:v>44405.5625</c:v>
                </c:pt>
                <c:pt idx="2042">
                  <c:v>44406.5625</c:v>
                </c:pt>
                <c:pt idx="2043">
                  <c:v>44407.5625</c:v>
                </c:pt>
                <c:pt idx="2044">
                  <c:v>44410.5625</c:v>
                </c:pt>
                <c:pt idx="2045">
                  <c:v>44411.5625</c:v>
                </c:pt>
                <c:pt idx="2046">
                  <c:v>44412.5625</c:v>
                </c:pt>
                <c:pt idx="2047">
                  <c:v>44413.5625</c:v>
                </c:pt>
                <c:pt idx="2048">
                  <c:v>44414.5625</c:v>
                </c:pt>
                <c:pt idx="2049">
                  <c:v>44417.5625</c:v>
                </c:pt>
                <c:pt idx="2050">
                  <c:v>44418.5625</c:v>
                </c:pt>
                <c:pt idx="2051">
                  <c:v>44419.5625</c:v>
                </c:pt>
                <c:pt idx="2052">
                  <c:v>44420.5625</c:v>
                </c:pt>
                <c:pt idx="2053">
                  <c:v>44421.5625</c:v>
                </c:pt>
                <c:pt idx="2054">
                  <c:v>44424.5625</c:v>
                </c:pt>
                <c:pt idx="2055">
                  <c:v>44425.5625</c:v>
                </c:pt>
                <c:pt idx="2056">
                  <c:v>44426.5625</c:v>
                </c:pt>
                <c:pt idx="2057">
                  <c:v>44427.5625</c:v>
                </c:pt>
                <c:pt idx="2058">
                  <c:v>44428.5625</c:v>
                </c:pt>
                <c:pt idx="2059">
                  <c:v>44431.5625</c:v>
                </c:pt>
                <c:pt idx="2060">
                  <c:v>44432.5625</c:v>
                </c:pt>
                <c:pt idx="2061">
                  <c:v>44433.5625</c:v>
                </c:pt>
                <c:pt idx="2062">
                  <c:v>44434.5625</c:v>
                </c:pt>
                <c:pt idx="2063">
                  <c:v>44435.5625</c:v>
                </c:pt>
                <c:pt idx="2064">
                  <c:v>44438.5625</c:v>
                </c:pt>
                <c:pt idx="2065">
                  <c:v>44439.5625</c:v>
                </c:pt>
                <c:pt idx="2066">
                  <c:v>44440.5625</c:v>
                </c:pt>
                <c:pt idx="2067">
                  <c:v>44441.5625</c:v>
                </c:pt>
                <c:pt idx="2068">
                  <c:v>44442.5625</c:v>
                </c:pt>
                <c:pt idx="2069">
                  <c:v>44446.5625</c:v>
                </c:pt>
                <c:pt idx="2070">
                  <c:v>44447.5625</c:v>
                </c:pt>
                <c:pt idx="2071">
                  <c:v>44448.5625</c:v>
                </c:pt>
                <c:pt idx="2072">
                  <c:v>44449.5625</c:v>
                </c:pt>
                <c:pt idx="2073">
                  <c:v>44452.5625</c:v>
                </c:pt>
                <c:pt idx="2074">
                  <c:v>44453.5625</c:v>
                </c:pt>
                <c:pt idx="2075">
                  <c:v>44454.5625</c:v>
                </c:pt>
                <c:pt idx="2076">
                  <c:v>44455.5625</c:v>
                </c:pt>
                <c:pt idx="2077">
                  <c:v>44456.5625</c:v>
                </c:pt>
                <c:pt idx="2078">
                  <c:v>44459.5625</c:v>
                </c:pt>
                <c:pt idx="2079">
                  <c:v>44460.5625</c:v>
                </c:pt>
                <c:pt idx="2080">
                  <c:v>44461.5625</c:v>
                </c:pt>
                <c:pt idx="2081">
                  <c:v>44462.5625</c:v>
                </c:pt>
                <c:pt idx="2082">
                  <c:v>44463.5625</c:v>
                </c:pt>
                <c:pt idx="2083">
                  <c:v>44466.5625</c:v>
                </c:pt>
                <c:pt idx="2084">
                  <c:v>44467.5625</c:v>
                </c:pt>
                <c:pt idx="2085">
                  <c:v>44468.5625</c:v>
                </c:pt>
                <c:pt idx="2086">
                  <c:v>44469.5625</c:v>
                </c:pt>
                <c:pt idx="2087">
                  <c:v>44470.5625</c:v>
                </c:pt>
                <c:pt idx="2088">
                  <c:v>44473.5625</c:v>
                </c:pt>
                <c:pt idx="2089">
                  <c:v>44474.5625</c:v>
                </c:pt>
                <c:pt idx="2090">
                  <c:v>44475.5625</c:v>
                </c:pt>
                <c:pt idx="2091">
                  <c:v>44476.5625</c:v>
                </c:pt>
                <c:pt idx="2092">
                  <c:v>44477.5625</c:v>
                </c:pt>
                <c:pt idx="2093">
                  <c:v>44480.5625</c:v>
                </c:pt>
                <c:pt idx="2094">
                  <c:v>44481.5625</c:v>
                </c:pt>
                <c:pt idx="2095">
                  <c:v>44482.5625</c:v>
                </c:pt>
                <c:pt idx="2096">
                  <c:v>44483.5625</c:v>
                </c:pt>
                <c:pt idx="2097">
                  <c:v>44484.5625</c:v>
                </c:pt>
                <c:pt idx="2098">
                  <c:v>44487.5625</c:v>
                </c:pt>
                <c:pt idx="2099">
                  <c:v>44488.5625</c:v>
                </c:pt>
                <c:pt idx="2100">
                  <c:v>44489.5625</c:v>
                </c:pt>
                <c:pt idx="2101">
                  <c:v>44490.5625</c:v>
                </c:pt>
                <c:pt idx="2102">
                  <c:v>44491.5625</c:v>
                </c:pt>
                <c:pt idx="2103">
                  <c:v>44494.5625</c:v>
                </c:pt>
                <c:pt idx="2104">
                  <c:v>44495.5625</c:v>
                </c:pt>
                <c:pt idx="2105">
                  <c:v>44496.5625</c:v>
                </c:pt>
                <c:pt idx="2106">
                  <c:v>44497.5625</c:v>
                </c:pt>
                <c:pt idx="2107">
                  <c:v>44498.5625</c:v>
                </c:pt>
                <c:pt idx="2108">
                  <c:v>44501.5625</c:v>
                </c:pt>
                <c:pt idx="2109">
                  <c:v>44502.5625</c:v>
                </c:pt>
                <c:pt idx="2110">
                  <c:v>44503.5625</c:v>
                </c:pt>
                <c:pt idx="2111">
                  <c:v>44504.5625</c:v>
                </c:pt>
                <c:pt idx="2112">
                  <c:v>44505.5625</c:v>
                </c:pt>
                <c:pt idx="2113">
                  <c:v>44508.604166666672</c:v>
                </c:pt>
                <c:pt idx="2114">
                  <c:v>44509.604166666672</c:v>
                </c:pt>
                <c:pt idx="2115">
                  <c:v>44510.604166666672</c:v>
                </c:pt>
                <c:pt idx="2116">
                  <c:v>44511.604166666672</c:v>
                </c:pt>
                <c:pt idx="2117">
                  <c:v>44512.604166666672</c:v>
                </c:pt>
                <c:pt idx="2118">
                  <c:v>44515.604166666672</c:v>
                </c:pt>
                <c:pt idx="2119">
                  <c:v>44516.604166666672</c:v>
                </c:pt>
                <c:pt idx="2120">
                  <c:v>44517.604166666672</c:v>
                </c:pt>
                <c:pt idx="2121">
                  <c:v>44518.604166666672</c:v>
                </c:pt>
                <c:pt idx="2122">
                  <c:v>44519.604166666672</c:v>
                </c:pt>
                <c:pt idx="2123">
                  <c:v>44522.604166666672</c:v>
                </c:pt>
                <c:pt idx="2124">
                  <c:v>44523.604166666672</c:v>
                </c:pt>
                <c:pt idx="2125">
                  <c:v>44524.604166666672</c:v>
                </c:pt>
                <c:pt idx="2126">
                  <c:v>44526.604166666672</c:v>
                </c:pt>
                <c:pt idx="2127">
                  <c:v>44529.604166666672</c:v>
                </c:pt>
                <c:pt idx="2128">
                  <c:v>44530.604166666672</c:v>
                </c:pt>
                <c:pt idx="2129">
                  <c:v>44531.604166666672</c:v>
                </c:pt>
                <c:pt idx="2130">
                  <c:v>44532.604166666672</c:v>
                </c:pt>
                <c:pt idx="2131">
                  <c:v>44533.604166666672</c:v>
                </c:pt>
                <c:pt idx="2132">
                  <c:v>44536.604166666672</c:v>
                </c:pt>
                <c:pt idx="2133">
                  <c:v>44537.604166666672</c:v>
                </c:pt>
                <c:pt idx="2134">
                  <c:v>44538.604166666672</c:v>
                </c:pt>
                <c:pt idx="2135">
                  <c:v>44539.604166666672</c:v>
                </c:pt>
                <c:pt idx="2136">
                  <c:v>44540.604166666672</c:v>
                </c:pt>
                <c:pt idx="2137">
                  <c:v>44543.604166666672</c:v>
                </c:pt>
                <c:pt idx="2138">
                  <c:v>44544.604166666672</c:v>
                </c:pt>
                <c:pt idx="2139">
                  <c:v>44545.604166666672</c:v>
                </c:pt>
                <c:pt idx="2140">
                  <c:v>44546.604166666672</c:v>
                </c:pt>
                <c:pt idx="2141">
                  <c:v>44547.604166666672</c:v>
                </c:pt>
                <c:pt idx="2142">
                  <c:v>44550.604166666672</c:v>
                </c:pt>
                <c:pt idx="2143">
                  <c:v>44551.604166666672</c:v>
                </c:pt>
                <c:pt idx="2144">
                  <c:v>44552.604166666672</c:v>
                </c:pt>
                <c:pt idx="2145">
                  <c:v>44553.604166666672</c:v>
                </c:pt>
                <c:pt idx="2146">
                  <c:v>44557.604166666672</c:v>
                </c:pt>
                <c:pt idx="2147">
                  <c:v>44558.604166666672</c:v>
                </c:pt>
                <c:pt idx="2148">
                  <c:v>44559.604166666672</c:v>
                </c:pt>
                <c:pt idx="2149">
                  <c:v>44560.604166666672</c:v>
                </c:pt>
                <c:pt idx="2150">
                  <c:v>44561.604166666672</c:v>
                </c:pt>
                <c:pt idx="2151">
                  <c:v>44564.604166666672</c:v>
                </c:pt>
                <c:pt idx="2152">
                  <c:v>44565.604166666672</c:v>
                </c:pt>
                <c:pt idx="2153">
                  <c:v>44566.604166666672</c:v>
                </c:pt>
                <c:pt idx="2154">
                  <c:v>44567.604166666672</c:v>
                </c:pt>
                <c:pt idx="2155">
                  <c:v>44568.604166666672</c:v>
                </c:pt>
                <c:pt idx="2156">
                  <c:v>44571.604166666672</c:v>
                </c:pt>
                <c:pt idx="2157">
                  <c:v>44572.604166666672</c:v>
                </c:pt>
                <c:pt idx="2158">
                  <c:v>44573.604166666672</c:v>
                </c:pt>
                <c:pt idx="2159">
                  <c:v>44574.604166666672</c:v>
                </c:pt>
                <c:pt idx="2160">
                  <c:v>44575.604166666672</c:v>
                </c:pt>
                <c:pt idx="2161">
                  <c:v>44579.604166666672</c:v>
                </c:pt>
                <c:pt idx="2162">
                  <c:v>44580.604166666672</c:v>
                </c:pt>
                <c:pt idx="2163">
                  <c:v>44581.604166666672</c:v>
                </c:pt>
                <c:pt idx="2164">
                  <c:v>44582.604166666672</c:v>
                </c:pt>
                <c:pt idx="2165">
                  <c:v>44585.604166666672</c:v>
                </c:pt>
                <c:pt idx="2166">
                  <c:v>44586.604166666672</c:v>
                </c:pt>
                <c:pt idx="2167">
                  <c:v>44587.604166666672</c:v>
                </c:pt>
                <c:pt idx="2168">
                  <c:v>44588.604166666672</c:v>
                </c:pt>
                <c:pt idx="2169">
                  <c:v>44589.604166666672</c:v>
                </c:pt>
                <c:pt idx="2170">
                  <c:v>44592.604166666672</c:v>
                </c:pt>
                <c:pt idx="2171">
                  <c:v>44593.604166666672</c:v>
                </c:pt>
                <c:pt idx="2172">
                  <c:v>44594.604166666672</c:v>
                </c:pt>
                <c:pt idx="2173">
                  <c:v>44595.604166666672</c:v>
                </c:pt>
                <c:pt idx="2174">
                  <c:v>44596.604166666672</c:v>
                </c:pt>
                <c:pt idx="2175">
                  <c:v>44599.604166666672</c:v>
                </c:pt>
                <c:pt idx="2176">
                  <c:v>44600.604166666672</c:v>
                </c:pt>
                <c:pt idx="2177">
                  <c:v>44601.604166666672</c:v>
                </c:pt>
                <c:pt idx="2178">
                  <c:v>44602.604166666672</c:v>
                </c:pt>
                <c:pt idx="2179">
                  <c:v>44603.604166666672</c:v>
                </c:pt>
                <c:pt idx="2180">
                  <c:v>44606.604166666672</c:v>
                </c:pt>
                <c:pt idx="2181">
                  <c:v>44607.604166666672</c:v>
                </c:pt>
                <c:pt idx="2182">
                  <c:v>44608.604166666672</c:v>
                </c:pt>
                <c:pt idx="2183">
                  <c:v>44609.604166666672</c:v>
                </c:pt>
                <c:pt idx="2184">
                  <c:v>44610.604166666672</c:v>
                </c:pt>
                <c:pt idx="2185">
                  <c:v>44614.604166666672</c:v>
                </c:pt>
                <c:pt idx="2186">
                  <c:v>44615.604166666672</c:v>
                </c:pt>
                <c:pt idx="2187">
                  <c:v>44616.604166666672</c:v>
                </c:pt>
                <c:pt idx="2188">
                  <c:v>44617.604166666672</c:v>
                </c:pt>
                <c:pt idx="2189">
                  <c:v>44620.604166666672</c:v>
                </c:pt>
                <c:pt idx="2190">
                  <c:v>44621.604166666672</c:v>
                </c:pt>
                <c:pt idx="2191">
                  <c:v>44622.604166666672</c:v>
                </c:pt>
                <c:pt idx="2192">
                  <c:v>44623.604166666672</c:v>
                </c:pt>
                <c:pt idx="2193">
                  <c:v>44624.604166666672</c:v>
                </c:pt>
                <c:pt idx="2194">
                  <c:v>44627.604166666672</c:v>
                </c:pt>
                <c:pt idx="2195">
                  <c:v>44628.604166666672</c:v>
                </c:pt>
                <c:pt idx="2196">
                  <c:v>44629.604166666672</c:v>
                </c:pt>
                <c:pt idx="2197">
                  <c:v>44630.604166666672</c:v>
                </c:pt>
                <c:pt idx="2198">
                  <c:v>44631.604166666672</c:v>
                </c:pt>
                <c:pt idx="2199">
                  <c:v>44634.5625</c:v>
                </c:pt>
                <c:pt idx="2200">
                  <c:v>44635.5625</c:v>
                </c:pt>
                <c:pt idx="2201">
                  <c:v>44636.5625</c:v>
                </c:pt>
                <c:pt idx="2202">
                  <c:v>44637.5625</c:v>
                </c:pt>
                <c:pt idx="2203">
                  <c:v>44638.5625</c:v>
                </c:pt>
                <c:pt idx="2204">
                  <c:v>44641.5625</c:v>
                </c:pt>
                <c:pt idx="2205">
                  <c:v>44642.5625</c:v>
                </c:pt>
                <c:pt idx="2206">
                  <c:v>44643.5625</c:v>
                </c:pt>
                <c:pt idx="2207">
                  <c:v>44644.5625</c:v>
                </c:pt>
                <c:pt idx="2208">
                  <c:v>44645.5625</c:v>
                </c:pt>
                <c:pt idx="2209">
                  <c:v>44648.5625</c:v>
                </c:pt>
                <c:pt idx="2210">
                  <c:v>44649.5625</c:v>
                </c:pt>
                <c:pt idx="2211">
                  <c:v>44650.5625</c:v>
                </c:pt>
                <c:pt idx="2212">
                  <c:v>44651.5625</c:v>
                </c:pt>
                <c:pt idx="2213">
                  <c:v>44652.5625</c:v>
                </c:pt>
                <c:pt idx="2214">
                  <c:v>44655.5625</c:v>
                </c:pt>
                <c:pt idx="2215">
                  <c:v>44656.5625</c:v>
                </c:pt>
                <c:pt idx="2216">
                  <c:v>44657.5625</c:v>
                </c:pt>
                <c:pt idx="2217">
                  <c:v>44658.5625</c:v>
                </c:pt>
                <c:pt idx="2218">
                  <c:v>44659.5625</c:v>
                </c:pt>
                <c:pt idx="2219">
                  <c:v>44662.5625</c:v>
                </c:pt>
                <c:pt idx="2220">
                  <c:v>44663.5625</c:v>
                </c:pt>
                <c:pt idx="2221">
                  <c:v>44664.5625</c:v>
                </c:pt>
                <c:pt idx="2222">
                  <c:v>44665.5625</c:v>
                </c:pt>
                <c:pt idx="2223">
                  <c:v>44669.5625</c:v>
                </c:pt>
                <c:pt idx="2224">
                  <c:v>44670.5625</c:v>
                </c:pt>
                <c:pt idx="2225">
                  <c:v>44671.5625</c:v>
                </c:pt>
                <c:pt idx="2226">
                  <c:v>44672.5625</c:v>
                </c:pt>
                <c:pt idx="2227">
                  <c:v>44673.5625</c:v>
                </c:pt>
                <c:pt idx="2228">
                  <c:v>44676.5625</c:v>
                </c:pt>
                <c:pt idx="2229">
                  <c:v>44677.5625</c:v>
                </c:pt>
                <c:pt idx="2230">
                  <c:v>44678.5625</c:v>
                </c:pt>
                <c:pt idx="2231">
                  <c:v>44679.5625</c:v>
                </c:pt>
                <c:pt idx="2232">
                  <c:v>44680.5625</c:v>
                </c:pt>
                <c:pt idx="2233">
                  <c:v>44683.5625</c:v>
                </c:pt>
                <c:pt idx="2234">
                  <c:v>44684.5625</c:v>
                </c:pt>
                <c:pt idx="2235">
                  <c:v>44685.5625</c:v>
                </c:pt>
                <c:pt idx="2236">
                  <c:v>44686.5625</c:v>
                </c:pt>
                <c:pt idx="2237">
                  <c:v>44687.5625</c:v>
                </c:pt>
                <c:pt idx="2238">
                  <c:v>44690.5625</c:v>
                </c:pt>
                <c:pt idx="2239">
                  <c:v>44691.5625</c:v>
                </c:pt>
                <c:pt idx="2240">
                  <c:v>44692.5625</c:v>
                </c:pt>
                <c:pt idx="2241">
                  <c:v>44693.5625</c:v>
                </c:pt>
                <c:pt idx="2242">
                  <c:v>44694.5625</c:v>
                </c:pt>
                <c:pt idx="2243">
                  <c:v>44697.5625</c:v>
                </c:pt>
                <c:pt idx="2244">
                  <c:v>44698.5625</c:v>
                </c:pt>
                <c:pt idx="2245">
                  <c:v>44699.5625</c:v>
                </c:pt>
                <c:pt idx="2246">
                  <c:v>44700.5625</c:v>
                </c:pt>
                <c:pt idx="2247">
                  <c:v>44701.5625</c:v>
                </c:pt>
                <c:pt idx="2248">
                  <c:v>44704.5625</c:v>
                </c:pt>
                <c:pt idx="2249">
                  <c:v>44705.5625</c:v>
                </c:pt>
                <c:pt idx="2250">
                  <c:v>44706.5625</c:v>
                </c:pt>
                <c:pt idx="2251">
                  <c:v>44707.5625</c:v>
                </c:pt>
                <c:pt idx="2252">
                  <c:v>44708.5625</c:v>
                </c:pt>
                <c:pt idx="2253">
                  <c:v>44712.5625</c:v>
                </c:pt>
                <c:pt idx="2254">
                  <c:v>44713.5625</c:v>
                </c:pt>
                <c:pt idx="2255">
                  <c:v>44714.5625</c:v>
                </c:pt>
                <c:pt idx="2256">
                  <c:v>44715.5625</c:v>
                </c:pt>
                <c:pt idx="2257">
                  <c:v>44718.5625</c:v>
                </c:pt>
                <c:pt idx="2258">
                  <c:v>44719.5625</c:v>
                </c:pt>
                <c:pt idx="2259">
                  <c:v>44720.5625</c:v>
                </c:pt>
                <c:pt idx="2260">
                  <c:v>44721.5625</c:v>
                </c:pt>
                <c:pt idx="2261">
                  <c:v>44722.5625</c:v>
                </c:pt>
                <c:pt idx="2262">
                  <c:v>44725.5625</c:v>
                </c:pt>
                <c:pt idx="2263">
                  <c:v>44726.5625</c:v>
                </c:pt>
                <c:pt idx="2264">
                  <c:v>44727.5625</c:v>
                </c:pt>
                <c:pt idx="2265">
                  <c:v>44728.5625</c:v>
                </c:pt>
                <c:pt idx="2266">
                  <c:v>44729.5625</c:v>
                </c:pt>
                <c:pt idx="2267">
                  <c:v>44733.5625</c:v>
                </c:pt>
                <c:pt idx="2268">
                  <c:v>44734.5625</c:v>
                </c:pt>
                <c:pt idx="2269">
                  <c:v>44735.5625</c:v>
                </c:pt>
                <c:pt idx="2270">
                  <c:v>44736.5625</c:v>
                </c:pt>
                <c:pt idx="2271">
                  <c:v>44739.5625</c:v>
                </c:pt>
                <c:pt idx="2272">
                  <c:v>44740.5625</c:v>
                </c:pt>
                <c:pt idx="2273">
                  <c:v>44741.5625</c:v>
                </c:pt>
                <c:pt idx="2274">
                  <c:v>44742.5625</c:v>
                </c:pt>
                <c:pt idx="2275">
                  <c:v>44743.5625</c:v>
                </c:pt>
                <c:pt idx="2276">
                  <c:v>44747.5625</c:v>
                </c:pt>
                <c:pt idx="2277">
                  <c:v>44748.5625</c:v>
                </c:pt>
                <c:pt idx="2278">
                  <c:v>44749.5625</c:v>
                </c:pt>
                <c:pt idx="2279">
                  <c:v>44750.5625</c:v>
                </c:pt>
                <c:pt idx="2280">
                  <c:v>44753.5625</c:v>
                </c:pt>
                <c:pt idx="2281">
                  <c:v>44754.5625</c:v>
                </c:pt>
                <c:pt idx="2282">
                  <c:v>44755.5625</c:v>
                </c:pt>
                <c:pt idx="2283">
                  <c:v>44756.5625</c:v>
                </c:pt>
                <c:pt idx="2284">
                  <c:v>44757.5625</c:v>
                </c:pt>
                <c:pt idx="2285">
                  <c:v>44760.5625</c:v>
                </c:pt>
                <c:pt idx="2286">
                  <c:v>44761.5625</c:v>
                </c:pt>
                <c:pt idx="2287">
                  <c:v>44762.5625</c:v>
                </c:pt>
                <c:pt idx="2288">
                  <c:v>44763.5625</c:v>
                </c:pt>
                <c:pt idx="2289">
                  <c:v>44764.5625</c:v>
                </c:pt>
                <c:pt idx="2290">
                  <c:v>44767.5625</c:v>
                </c:pt>
                <c:pt idx="2291">
                  <c:v>44768.5625</c:v>
                </c:pt>
                <c:pt idx="2292">
                  <c:v>44769.5625</c:v>
                </c:pt>
                <c:pt idx="2293">
                  <c:v>44770.5625</c:v>
                </c:pt>
                <c:pt idx="2294">
                  <c:v>44771.5625</c:v>
                </c:pt>
                <c:pt idx="2295">
                  <c:v>44774.5625</c:v>
                </c:pt>
                <c:pt idx="2296">
                  <c:v>44775.5625</c:v>
                </c:pt>
                <c:pt idx="2297">
                  <c:v>44776.5625</c:v>
                </c:pt>
                <c:pt idx="2298">
                  <c:v>44777.5625</c:v>
                </c:pt>
                <c:pt idx="2299">
                  <c:v>44778.5625</c:v>
                </c:pt>
                <c:pt idx="2300">
                  <c:v>44781.5625</c:v>
                </c:pt>
                <c:pt idx="2301">
                  <c:v>44782.5625</c:v>
                </c:pt>
                <c:pt idx="2302">
                  <c:v>44783.5625</c:v>
                </c:pt>
                <c:pt idx="2303">
                  <c:v>44784.5625</c:v>
                </c:pt>
                <c:pt idx="2304">
                  <c:v>44785.5625</c:v>
                </c:pt>
                <c:pt idx="2305">
                  <c:v>44788.5625</c:v>
                </c:pt>
                <c:pt idx="2306">
                  <c:v>44789.5625</c:v>
                </c:pt>
                <c:pt idx="2307">
                  <c:v>44790.5625</c:v>
                </c:pt>
                <c:pt idx="2308">
                  <c:v>44791.5625</c:v>
                </c:pt>
                <c:pt idx="2309">
                  <c:v>44792.5625</c:v>
                </c:pt>
                <c:pt idx="2310">
                  <c:v>44795.5625</c:v>
                </c:pt>
                <c:pt idx="2311">
                  <c:v>44796.5625</c:v>
                </c:pt>
                <c:pt idx="2312">
                  <c:v>44797.5625</c:v>
                </c:pt>
                <c:pt idx="2313">
                  <c:v>44798.5625</c:v>
                </c:pt>
                <c:pt idx="2314">
                  <c:v>44799.5625</c:v>
                </c:pt>
                <c:pt idx="2315">
                  <c:v>44802.5625</c:v>
                </c:pt>
                <c:pt idx="2316">
                  <c:v>44803.5625</c:v>
                </c:pt>
                <c:pt idx="2317">
                  <c:v>44804.5625</c:v>
                </c:pt>
                <c:pt idx="2318">
                  <c:v>44805.5625</c:v>
                </c:pt>
                <c:pt idx="2319">
                  <c:v>44806.5625</c:v>
                </c:pt>
                <c:pt idx="2320">
                  <c:v>44810.5625</c:v>
                </c:pt>
                <c:pt idx="2321">
                  <c:v>44811.5625</c:v>
                </c:pt>
                <c:pt idx="2322">
                  <c:v>44812.5625</c:v>
                </c:pt>
                <c:pt idx="2323">
                  <c:v>44813.5625</c:v>
                </c:pt>
                <c:pt idx="2324">
                  <c:v>44816.5625</c:v>
                </c:pt>
                <c:pt idx="2325">
                  <c:v>44817.5625</c:v>
                </c:pt>
                <c:pt idx="2326">
                  <c:v>44818.5625</c:v>
                </c:pt>
                <c:pt idx="2327">
                  <c:v>44819.5625</c:v>
                </c:pt>
                <c:pt idx="2328">
                  <c:v>44820.5625</c:v>
                </c:pt>
                <c:pt idx="2329">
                  <c:v>44823.5625</c:v>
                </c:pt>
                <c:pt idx="2330">
                  <c:v>44824.5625</c:v>
                </c:pt>
                <c:pt idx="2331">
                  <c:v>44825.5625</c:v>
                </c:pt>
                <c:pt idx="2332">
                  <c:v>44826.5625</c:v>
                </c:pt>
                <c:pt idx="2333">
                  <c:v>44827.5625</c:v>
                </c:pt>
                <c:pt idx="2334">
                  <c:v>44830.5625</c:v>
                </c:pt>
                <c:pt idx="2335">
                  <c:v>44831.5625</c:v>
                </c:pt>
                <c:pt idx="2336">
                  <c:v>44832.5625</c:v>
                </c:pt>
                <c:pt idx="2337">
                  <c:v>44833.5625</c:v>
                </c:pt>
                <c:pt idx="2338">
                  <c:v>44834.5625</c:v>
                </c:pt>
                <c:pt idx="2339">
                  <c:v>44837.5625</c:v>
                </c:pt>
                <c:pt idx="2340">
                  <c:v>44838.5625</c:v>
                </c:pt>
                <c:pt idx="2341">
                  <c:v>44839.5625</c:v>
                </c:pt>
                <c:pt idx="2342">
                  <c:v>44840.5625</c:v>
                </c:pt>
                <c:pt idx="2343">
                  <c:v>44841.5625</c:v>
                </c:pt>
                <c:pt idx="2344">
                  <c:v>44844.5625</c:v>
                </c:pt>
                <c:pt idx="2345">
                  <c:v>44845.5625</c:v>
                </c:pt>
                <c:pt idx="2346">
                  <c:v>44846.5625</c:v>
                </c:pt>
                <c:pt idx="2347">
                  <c:v>44847.5625</c:v>
                </c:pt>
                <c:pt idx="2348">
                  <c:v>44848.5625</c:v>
                </c:pt>
                <c:pt idx="2349">
                  <c:v>44851.5625</c:v>
                </c:pt>
                <c:pt idx="2350">
                  <c:v>44852.5625</c:v>
                </c:pt>
                <c:pt idx="2351">
                  <c:v>44853.5625</c:v>
                </c:pt>
                <c:pt idx="2352">
                  <c:v>44854.5625</c:v>
                </c:pt>
                <c:pt idx="2353">
                  <c:v>44855.5625</c:v>
                </c:pt>
                <c:pt idx="2354">
                  <c:v>44858.5625</c:v>
                </c:pt>
                <c:pt idx="2355">
                  <c:v>44859.5625</c:v>
                </c:pt>
                <c:pt idx="2356">
                  <c:v>44860.5625</c:v>
                </c:pt>
                <c:pt idx="2357">
                  <c:v>44861.5625</c:v>
                </c:pt>
                <c:pt idx="2358">
                  <c:v>44862.5625</c:v>
                </c:pt>
                <c:pt idx="2359">
                  <c:v>44865.5625</c:v>
                </c:pt>
                <c:pt idx="2360">
                  <c:v>44866.5625</c:v>
                </c:pt>
                <c:pt idx="2361">
                  <c:v>44867.5625</c:v>
                </c:pt>
                <c:pt idx="2362">
                  <c:v>44868.5625</c:v>
                </c:pt>
                <c:pt idx="2363">
                  <c:v>44869.5625</c:v>
                </c:pt>
                <c:pt idx="2364">
                  <c:v>44872.604166666672</c:v>
                </c:pt>
                <c:pt idx="2365">
                  <c:v>44873.604166666672</c:v>
                </c:pt>
                <c:pt idx="2366">
                  <c:v>44874.604166666672</c:v>
                </c:pt>
                <c:pt idx="2367">
                  <c:v>44875.604166666672</c:v>
                </c:pt>
                <c:pt idx="2368">
                  <c:v>44876.604166666672</c:v>
                </c:pt>
                <c:pt idx="2369">
                  <c:v>44879.604166666672</c:v>
                </c:pt>
                <c:pt idx="2370">
                  <c:v>44880.604166666672</c:v>
                </c:pt>
                <c:pt idx="2371">
                  <c:v>44881.604166666672</c:v>
                </c:pt>
                <c:pt idx="2372">
                  <c:v>44882.604166666672</c:v>
                </c:pt>
                <c:pt idx="2373">
                  <c:v>44883.604166666672</c:v>
                </c:pt>
                <c:pt idx="2374">
                  <c:v>44886.604166666672</c:v>
                </c:pt>
                <c:pt idx="2375">
                  <c:v>44887.604166666672</c:v>
                </c:pt>
                <c:pt idx="2376">
                  <c:v>44888.604166666672</c:v>
                </c:pt>
                <c:pt idx="2377">
                  <c:v>44890.604166666672</c:v>
                </c:pt>
                <c:pt idx="2378">
                  <c:v>44893.604166666672</c:v>
                </c:pt>
                <c:pt idx="2379">
                  <c:v>44894.604166666672</c:v>
                </c:pt>
                <c:pt idx="2380">
                  <c:v>44895.604166666672</c:v>
                </c:pt>
                <c:pt idx="2381">
                  <c:v>44896.604166666672</c:v>
                </c:pt>
                <c:pt idx="2382">
                  <c:v>44897.604166666672</c:v>
                </c:pt>
                <c:pt idx="2383">
                  <c:v>44900.604166666672</c:v>
                </c:pt>
                <c:pt idx="2384">
                  <c:v>44901.604166666672</c:v>
                </c:pt>
                <c:pt idx="2385">
                  <c:v>44902.604166666672</c:v>
                </c:pt>
                <c:pt idx="2386">
                  <c:v>44903.604166666672</c:v>
                </c:pt>
                <c:pt idx="2387">
                  <c:v>44904.604166666672</c:v>
                </c:pt>
                <c:pt idx="2388">
                  <c:v>44907.604166666672</c:v>
                </c:pt>
                <c:pt idx="2389">
                  <c:v>44908.604166666672</c:v>
                </c:pt>
                <c:pt idx="2390">
                  <c:v>44909.604166666672</c:v>
                </c:pt>
                <c:pt idx="2391">
                  <c:v>44910.604166666672</c:v>
                </c:pt>
                <c:pt idx="2392">
                  <c:v>44911.604166666672</c:v>
                </c:pt>
                <c:pt idx="2393">
                  <c:v>44914.604166666672</c:v>
                </c:pt>
                <c:pt idx="2394">
                  <c:v>44915.604166666672</c:v>
                </c:pt>
                <c:pt idx="2395">
                  <c:v>44916.604166666672</c:v>
                </c:pt>
                <c:pt idx="2396">
                  <c:v>44917.604166666672</c:v>
                </c:pt>
                <c:pt idx="2397">
                  <c:v>44918.604166666672</c:v>
                </c:pt>
                <c:pt idx="2398">
                  <c:v>44922.604166666672</c:v>
                </c:pt>
                <c:pt idx="2399">
                  <c:v>44923.604166666672</c:v>
                </c:pt>
                <c:pt idx="2400">
                  <c:v>44924.604166666672</c:v>
                </c:pt>
                <c:pt idx="2401">
                  <c:v>44925.604166666672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xVal>
          <c:yVal>
            <c:numRef>
              <c:f>Calc!$AA$7:$AA$2426</c:f>
              <c:numCache>
                <c:formatCode>General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36.659974230000003</c:v>
                </c:pt>
                <c:pt idx="1900">
                  <c:v>37.317490261947228</c:v>
                </c:pt>
                <c:pt idx="1901">
                  <c:v>38.980818364902525</c:v>
                </c:pt>
                <c:pt idx="1902">
                  <c:v>39.647121985771918</c:v>
                </c:pt>
                <c:pt idx="1903">
                  <c:v>38.845361216724257</c:v>
                </c:pt>
                <c:pt idx="1904">
                  <c:v>38.869979999404549</c:v>
                </c:pt>
                <c:pt idx="1905">
                  <c:v>39.184002068583943</c:v>
                </c:pt>
                <c:pt idx="1906">
                  <c:v>38.772342551842669</c:v>
                </c:pt>
                <c:pt idx="1907">
                  <c:v>37.924075900406429</c:v>
                </c:pt>
                <c:pt idx="1908">
                  <c:v>38.817416521627393</c:v>
                </c:pt>
                <c:pt idx="1909">
                  <c:v>40.428956963875748</c:v>
                </c:pt>
                <c:pt idx="1910">
                  <c:v>40.539536567705561</c:v>
                </c:pt>
                <c:pt idx="1911">
                  <c:v>40.109073032307492</c:v>
                </c:pt>
                <c:pt idx="1912">
                  <c:v>40.583618844881826</c:v>
                </c:pt>
                <c:pt idx="1913">
                  <c:v>40.393576144457306</c:v>
                </c:pt>
                <c:pt idx="1914">
                  <c:v>37.431864707234183</c:v>
                </c:pt>
                <c:pt idx="1915">
                  <c:v>38.397629011447336</c:v>
                </c:pt>
                <c:pt idx="1916">
                  <c:v>36.09151396071637</c:v>
                </c:pt>
                <c:pt idx="1917">
                  <c:v>37.893797792806062</c:v>
                </c:pt>
                <c:pt idx="1918">
                  <c:v>39.501285270179295</c:v>
                </c:pt>
                <c:pt idx="1919">
                  <c:v>39.594460885391861</c:v>
                </c:pt>
                <c:pt idx="1920">
                  <c:v>40.944519498231521</c:v>
                </c:pt>
                <c:pt idx="1921">
                  <c:v>41.427978440220372</c:v>
                </c:pt>
                <c:pt idx="1922">
                  <c:v>42.325543677893485</c:v>
                </c:pt>
                <c:pt idx="1923">
                  <c:v>42.241003145793485</c:v>
                </c:pt>
                <c:pt idx="1924">
                  <c:v>42.185800296635144</c:v>
                </c:pt>
                <c:pt idx="1925">
                  <c:v>42.39019724672989</c:v>
                </c:pt>
                <c:pt idx="1926">
                  <c:v>43.018385014200909</c:v>
                </c:pt>
                <c:pt idx="1927">
                  <c:v>42.906631873196083</c:v>
                </c:pt>
                <c:pt idx="1928">
                  <c:v>42.936162311014833</c:v>
                </c:pt>
                <c:pt idx="1929">
                  <c:v>42.387957276942302</c:v>
                </c:pt>
                <c:pt idx="1930">
                  <c:v>42.163389629026021</c:v>
                </c:pt>
                <c:pt idx="1931">
                  <c:v>41.190463171111745</c:v>
                </c:pt>
                <c:pt idx="1932">
                  <c:v>41.340525317593588</c:v>
                </c:pt>
                <c:pt idx="1933">
                  <c:v>42.707163071953595</c:v>
                </c:pt>
                <c:pt idx="1934">
                  <c:v>39.619977074888588</c:v>
                </c:pt>
                <c:pt idx="1935">
                  <c:v>39.007537389003453</c:v>
                </c:pt>
                <c:pt idx="1936">
                  <c:v>41.844188153924598</c:v>
                </c:pt>
                <c:pt idx="1937">
                  <c:v>40.864622988776084</c:v>
                </c:pt>
                <c:pt idx="1938">
                  <c:v>39.240779121567478</c:v>
                </c:pt>
                <c:pt idx="1939">
                  <c:v>37.783987573396033</c:v>
                </c:pt>
                <c:pt idx="1940">
                  <c:v>39.869278524671671</c:v>
                </c:pt>
                <c:pt idx="1941">
                  <c:v>39.273780345564155</c:v>
                </c:pt>
                <c:pt idx="1942">
                  <c:v>40.95597229180693</c:v>
                </c:pt>
                <c:pt idx="1943">
                  <c:v>41.720782787757997</c:v>
                </c:pt>
                <c:pt idx="1944">
                  <c:v>42.989819381030173</c:v>
                </c:pt>
                <c:pt idx="1945">
                  <c:v>43.16351341293349</c:v>
                </c:pt>
                <c:pt idx="1946">
                  <c:v>43.935737869902034</c:v>
                </c:pt>
                <c:pt idx="1947">
                  <c:v>43.769486750345166</c:v>
                </c:pt>
                <c:pt idx="1948">
                  <c:v>44.217230987508408</c:v>
                </c:pt>
                <c:pt idx="1949">
                  <c:v>42.287193264811194</c:v>
                </c:pt>
                <c:pt idx="1950">
                  <c:v>42.052390117041931</c:v>
                </c:pt>
                <c:pt idx="1951">
                  <c:v>43.059755832468731</c:v>
                </c:pt>
                <c:pt idx="1952">
                  <c:v>42.043010791711446</c:v>
                </c:pt>
                <c:pt idx="1953">
                  <c:v>41.401841384547204</c:v>
                </c:pt>
                <c:pt idx="1954">
                  <c:v>42.100561558684717</c:v>
                </c:pt>
                <c:pt idx="1955">
                  <c:v>44.135908182582817</c:v>
                </c:pt>
                <c:pt idx="1956">
                  <c:v>44.069032218900439</c:v>
                </c:pt>
                <c:pt idx="1957">
                  <c:v>43.71828824081053</c:v>
                </c:pt>
                <c:pt idx="1958">
                  <c:v>44.249911841400355</c:v>
                </c:pt>
                <c:pt idx="1959">
                  <c:v>45.683487062900959</c:v>
                </c:pt>
                <c:pt idx="1960">
                  <c:v>47.650587616245318</c:v>
                </c:pt>
                <c:pt idx="1961">
                  <c:v>47.566158972202032</c:v>
                </c:pt>
                <c:pt idx="1962">
                  <c:v>47.731302979082692</c:v>
                </c:pt>
                <c:pt idx="1963">
                  <c:v>48.411015328355184</c:v>
                </c:pt>
                <c:pt idx="1964">
                  <c:v>49.466880761043036</c:v>
                </c:pt>
                <c:pt idx="1965">
                  <c:v>49.520977086113717</c:v>
                </c:pt>
                <c:pt idx="1966">
                  <c:v>49.961281175394674</c:v>
                </c:pt>
                <c:pt idx="1967">
                  <c:v>49.449397681878096</c:v>
                </c:pt>
                <c:pt idx="1968">
                  <c:v>51.043027559467646</c:v>
                </c:pt>
                <c:pt idx="1969">
                  <c:v>51.554844776836241</c:v>
                </c:pt>
                <c:pt idx="1970">
                  <c:v>50.794977318688233</c:v>
                </c:pt>
                <c:pt idx="1971">
                  <c:v>49.679276364118458</c:v>
                </c:pt>
                <c:pt idx="1972">
                  <c:v>51.089489463690555</c:v>
                </c:pt>
                <c:pt idx="1973">
                  <c:v>49.689676501075212</c:v>
                </c:pt>
                <c:pt idx="1974">
                  <c:v>51.305943903250437</c:v>
                </c:pt>
                <c:pt idx="1975">
                  <c:v>51.62726778192355</c:v>
                </c:pt>
                <c:pt idx="1976">
                  <c:v>51.593888881539002</c:v>
                </c:pt>
                <c:pt idx="1977">
                  <c:v>51.549402867978408</c:v>
                </c:pt>
                <c:pt idx="1978">
                  <c:v>52.534942483376675</c:v>
                </c:pt>
                <c:pt idx="1979">
                  <c:v>51.499401549517998</c:v>
                </c:pt>
                <c:pt idx="1980">
                  <c:v>51.832611196001693</c:v>
                </c:pt>
                <c:pt idx="1981">
                  <c:v>50.873298878982524</c:v>
                </c:pt>
                <c:pt idx="1982">
                  <c:v>50.92103620387887</c:v>
                </c:pt>
                <c:pt idx="1983">
                  <c:v>52.14093643264026</c:v>
                </c:pt>
                <c:pt idx="1984">
                  <c:v>53.279384826940436</c:v>
                </c:pt>
                <c:pt idx="1985">
                  <c:v>51.696603896327645</c:v>
                </c:pt>
                <c:pt idx="1986">
                  <c:v>50.312469817652591</c:v>
                </c:pt>
                <c:pt idx="1987">
                  <c:v>47.105764995624753</c:v>
                </c:pt>
                <c:pt idx="1988">
                  <c:v>48.803343318272354</c:v>
                </c:pt>
                <c:pt idx="1989">
                  <c:v>51.051523069327352</c:v>
                </c:pt>
                <c:pt idx="1990">
                  <c:v>50.661816785836869</c:v>
                </c:pt>
                <c:pt idx="1991">
                  <c:v>49.352354154379825</c:v>
                </c:pt>
                <c:pt idx="1992">
                  <c:v>48.964186878243247</c:v>
                </c:pt>
                <c:pt idx="1993">
                  <c:v>50.544445651037073</c:v>
                </c:pt>
                <c:pt idx="1994">
                  <c:v>50.420299687757833</c:v>
                </c:pt>
                <c:pt idx="1995">
                  <c:v>51.962290346321744</c:v>
                </c:pt>
                <c:pt idx="1996">
                  <c:v>51.616428786892698</c:v>
                </c:pt>
                <c:pt idx="1997">
                  <c:v>51.923728201486071</c:v>
                </c:pt>
                <c:pt idx="1998">
                  <c:v>52.005503703725267</c:v>
                </c:pt>
                <c:pt idx="1999">
                  <c:v>52.284576384102387</c:v>
                </c:pt>
                <c:pt idx="2000">
                  <c:v>52.146408877727836</c:v>
                </c:pt>
                <c:pt idx="2001">
                  <c:v>52.392435252028655</c:v>
                </c:pt>
                <c:pt idx="2002">
                  <c:v>51.809092174913651</c:v>
                </c:pt>
                <c:pt idx="2003">
                  <c:v>53.230603908422765</c:v>
                </c:pt>
                <c:pt idx="2004">
                  <c:v>53.075673377132802</c:v>
                </c:pt>
                <c:pt idx="2005">
                  <c:v>53.109616460753884</c:v>
                </c:pt>
                <c:pt idx="2006">
                  <c:v>52.871913576604022</c:v>
                </c:pt>
                <c:pt idx="2007">
                  <c:v>53.609223790646233</c:v>
                </c:pt>
                <c:pt idx="2008">
                  <c:v>53.874985621076114</c:v>
                </c:pt>
                <c:pt idx="2009">
                  <c:v>54.236852437511203</c:v>
                </c:pt>
                <c:pt idx="2010">
                  <c:v>53.938413285011904</c:v>
                </c:pt>
                <c:pt idx="2011">
                  <c:v>53.034949946126957</c:v>
                </c:pt>
                <c:pt idx="2012">
                  <c:v>52.982180100735214</c:v>
                </c:pt>
                <c:pt idx="2013">
                  <c:v>50.837875887611588</c:v>
                </c:pt>
                <c:pt idx="2014">
                  <c:v>53.021262921502789</c:v>
                </c:pt>
                <c:pt idx="2015">
                  <c:v>53.871649096531605</c:v>
                </c:pt>
                <c:pt idx="2016">
                  <c:v>53.676844854932362</c:v>
                </c:pt>
                <c:pt idx="2017">
                  <c:v>54.629462782809263</c:v>
                </c:pt>
                <c:pt idx="2018">
                  <c:v>55.211611607173047</c:v>
                </c:pt>
                <c:pt idx="2019">
                  <c:v>55.545513669378131</c:v>
                </c:pt>
                <c:pt idx="2020">
                  <c:v>55.635172367342342</c:v>
                </c:pt>
                <c:pt idx="2021">
                  <c:v>55.775658659913439</c:v>
                </c:pt>
                <c:pt idx="2022">
                  <c:v>56.702082368494338</c:v>
                </c:pt>
                <c:pt idx="2023">
                  <c:v>58.002292745922858</c:v>
                </c:pt>
                <c:pt idx="2024">
                  <c:v>57.68534763461065</c:v>
                </c:pt>
                <c:pt idx="2025">
                  <c:v>58.296937836151898</c:v>
                </c:pt>
                <c:pt idx="2026">
                  <c:v>56.871919467838183</c:v>
                </c:pt>
                <c:pt idx="2027">
                  <c:v>58.693214579376011</c:v>
                </c:pt>
                <c:pt idx="2028">
                  <c:v>59.323918666898713</c:v>
                </c:pt>
                <c:pt idx="2029">
                  <c:v>58.717215277986519</c:v>
                </c:pt>
                <c:pt idx="2030">
                  <c:v>58.980073859402324</c:v>
                </c:pt>
                <c:pt idx="2031">
                  <c:v>58.375725498121362</c:v>
                </c:pt>
                <c:pt idx="2032">
                  <c:v>57.002100030551027</c:v>
                </c:pt>
                <c:pt idx="2033">
                  <c:v>54.476690535150105</c:v>
                </c:pt>
                <c:pt idx="2034">
                  <c:v>56.818712644703886</c:v>
                </c:pt>
                <c:pt idx="2035">
                  <c:v>58.198780200668232</c:v>
                </c:pt>
                <c:pt idx="2036">
                  <c:v>58.564405951971835</c:v>
                </c:pt>
                <c:pt idx="2037">
                  <c:v>60.3719327429896</c:v>
                </c:pt>
                <c:pt idx="2038">
                  <c:v>60.816550332223741</c:v>
                </c:pt>
                <c:pt idx="2039">
                  <c:v>59.985014803956133</c:v>
                </c:pt>
                <c:pt idx="2040">
                  <c:v>59.911230817925635</c:v>
                </c:pt>
                <c:pt idx="2041">
                  <c:v>60.656656880414488</c:v>
                </c:pt>
                <c:pt idx="2042">
                  <c:v>59.772926627840768</c:v>
                </c:pt>
                <c:pt idx="2043">
                  <c:v>59.396713365516995</c:v>
                </c:pt>
                <c:pt idx="2044">
                  <c:v>60.846373775941629</c:v>
                </c:pt>
                <c:pt idx="2045">
                  <c:v>59.948470810052498</c:v>
                </c:pt>
                <c:pt idx="2046">
                  <c:v>61.087407086938754</c:v>
                </c:pt>
                <c:pt idx="2047">
                  <c:v>61.390244419948303</c:v>
                </c:pt>
                <c:pt idx="2048">
                  <c:v>61.240407218233337</c:v>
                </c:pt>
                <c:pt idx="2049">
                  <c:v>61.468952376695277</c:v>
                </c:pt>
                <c:pt idx="2050">
                  <c:v>61.927178509822504</c:v>
                </c:pt>
                <c:pt idx="2051">
                  <c:v>62.483962144112404</c:v>
                </c:pt>
                <c:pt idx="2052">
                  <c:v>62.825082378717084</c:v>
                </c:pt>
                <c:pt idx="2053">
                  <c:v>63.268881737327362</c:v>
                </c:pt>
                <c:pt idx="2054">
                  <c:v>62.024651764771882</c:v>
                </c:pt>
                <c:pt idx="2055">
                  <c:v>59.98807978400017</c:v>
                </c:pt>
                <c:pt idx="2056">
                  <c:v>60.26672562872195</c:v>
                </c:pt>
                <c:pt idx="2057">
                  <c:v>61.705366605579322</c:v>
                </c:pt>
                <c:pt idx="2058">
                  <c:v>63.333733596744139</c:v>
                </c:pt>
                <c:pt idx="2059">
                  <c:v>63.63534977407766</c:v>
                </c:pt>
                <c:pt idx="2060">
                  <c:v>64.035938398973968</c:v>
                </c:pt>
                <c:pt idx="2061">
                  <c:v>62.901889903181228</c:v>
                </c:pt>
                <c:pt idx="2062">
                  <c:v>64.589102790024384</c:v>
                </c:pt>
                <c:pt idx="2063">
                  <c:v>65.441205557689074</c:v>
                </c:pt>
                <c:pt idx="2064">
                  <c:v>65.150342893638566</c:v>
                </c:pt>
                <c:pt idx="2065">
                  <c:v>65.254223321047988</c:v>
                </c:pt>
                <c:pt idx="2066">
                  <c:v>65.856503337423945</c:v>
                </c:pt>
                <c:pt idx="2067">
                  <c:v>65.808548513409846</c:v>
                </c:pt>
                <c:pt idx="2068">
                  <c:v>65.10264769023334</c:v>
                </c:pt>
                <c:pt idx="2069">
                  <c:v>64.864709955717601</c:v>
                </c:pt>
                <c:pt idx="2070">
                  <c:v>64.031801681639308</c:v>
                </c:pt>
                <c:pt idx="2071">
                  <c:v>62.517218104670569</c:v>
                </c:pt>
                <c:pt idx="2072">
                  <c:v>62.997212912554239</c:v>
                </c:pt>
                <c:pt idx="2073">
                  <c:v>61.977306400018321</c:v>
                </c:pt>
                <c:pt idx="2074">
                  <c:v>63.530332089666899</c:v>
                </c:pt>
                <c:pt idx="2075">
                  <c:v>63.228198464118613</c:v>
                </c:pt>
                <c:pt idx="2076">
                  <c:v>61.380519834195958</c:v>
                </c:pt>
                <c:pt idx="2077">
                  <c:v>58.310103253612724</c:v>
                </c:pt>
                <c:pt idx="2078">
                  <c:v>58.14486173924579</c:v>
                </c:pt>
                <c:pt idx="2079">
                  <c:v>59.84644672009577</c:v>
                </c:pt>
                <c:pt idx="2080">
                  <c:v>62.027850112916845</c:v>
                </c:pt>
                <c:pt idx="2081">
                  <c:v>62.334364379484526</c:v>
                </c:pt>
                <c:pt idx="2082">
                  <c:v>61.79935969819342</c:v>
                </c:pt>
                <c:pt idx="2083">
                  <c:v>58.063251652042084</c:v>
                </c:pt>
                <c:pt idx="2084">
                  <c:v>58.356432783167882</c:v>
                </c:pt>
                <c:pt idx="2085">
                  <c:v>56.21667452861842</c:v>
                </c:pt>
                <c:pt idx="2086">
                  <c:v>58.22095080311248</c:v>
                </c:pt>
                <c:pt idx="2087">
                  <c:v>55.968482181490927</c:v>
                </c:pt>
                <c:pt idx="2088">
                  <c:v>57.715538666209099</c:v>
                </c:pt>
                <c:pt idx="2089">
                  <c:v>58.435150554580844</c:v>
                </c:pt>
                <c:pt idx="2090">
                  <c:v>59.950782881209712</c:v>
                </c:pt>
                <c:pt idx="2091">
                  <c:v>59.622779690695346</c:v>
                </c:pt>
                <c:pt idx="2092">
                  <c:v>58.327816382538892</c:v>
                </c:pt>
                <c:pt idx="2093">
                  <c:v>57.897090367282964</c:v>
                </c:pt>
                <c:pt idx="2094">
                  <c:v>58.521965566838716</c:v>
                </c:pt>
                <c:pt idx="2095">
                  <c:v>61.47509384164978</c:v>
                </c:pt>
                <c:pt idx="2096">
                  <c:v>62.879643443012249</c:v>
                </c:pt>
                <c:pt idx="2097">
                  <c:v>63.438109786263432</c:v>
                </c:pt>
                <c:pt idx="2098">
                  <c:v>64.90635468531444</c:v>
                </c:pt>
                <c:pt idx="2099">
                  <c:v>65.67116194573974</c:v>
                </c:pt>
                <c:pt idx="2100">
                  <c:v>66.185023072277403</c:v>
                </c:pt>
                <c:pt idx="2101">
                  <c:v>65.979284670627621</c:v>
                </c:pt>
                <c:pt idx="2102">
                  <c:v>67.040789316040772</c:v>
                </c:pt>
                <c:pt idx="2103">
                  <c:v>67.221801654393843</c:v>
                </c:pt>
                <c:pt idx="2104">
                  <c:v>66.328380920502923</c:v>
                </c:pt>
                <c:pt idx="2105">
                  <c:v>68.248359166625491</c:v>
                </c:pt>
                <c:pt idx="2106">
                  <c:v>68.663817627289987</c:v>
                </c:pt>
                <c:pt idx="2107">
                  <c:v>69.018163295111066</c:v>
                </c:pt>
                <c:pt idx="2108">
                  <c:v>69.855310831247522</c:v>
                </c:pt>
                <c:pt idx="2109">
                  <c:v>71.134756442900851</c:v>
                </c:pt>
                <c:pt idx="2110">
                  <c:v>72.140427278645419</c:v>
                </c:pt>
                <c:pt idx="2111">
                  <c:v>72.891326760510026</c:v>
                </c:pt>
                <c:pt idx="2112">
                  <c:v>73.078016175028282</c:v>
                </c:pt>
                <c:pt idx="2113">
                  <c:v>72.35336052062415</c:v>
                </c:pt>
                <c:pt idx="2114">
                  <c:v>70.607145652205944</c:v>
                </c:pt>
                <c:pt idx="2115">
                  <c:v>70.675678535923083</c:v>
                </c:pt>
                <c:pt idx="2116">
                  <c:v>72.275813566893106</c:v>
                </c:pt>
                <c:pt idx="2117">
                  <c:v>72.3500584169973</c:v>
                </c:pt>
                <c:pt idx="2118">
                  <c:v>73.20910217761174</c:v>
                </c:pt>
                <c:pt idx="2119">
                  <c:v>72.675571811122339</c:v>
                </c:pt>
                <c:pt idx="2120">
                  <c:v>73.416082082602813</c:v>
                </c:pt>
                <c:pt idx="2121">
                  <c:v>73.022220656297918</c:v>
                </c:pt>
                <c:pt idx="2122">
                  <c:v>72.405513125112051</c:v>
                </c:pt>
                <c:pt idx="2123">
                  <c:v>72.693543271654818</c:v>
                </c:pt>
                <c:pt idx="2124">
                  <c:v>73.275787202181192</c:v>
                </c:pt>
                <c:pt idx="2125">
                  <c:v>68.372940246964205</c:v>
                </c:pt>
                <c:pt idx="2126">
                  <c:v>70.889050147938704</c:v>
                </c:pt>
                <c:pt idx="2127">
                  <c:v>66.751058239888337</c:v>
                </c:pt>
                <c:pt idx="2128">
                  <c:v>64.526804433318887</c:v>
                </c:pt>
                <c:pt idx="2129">
                  <c:v>67.491743061513148</c:v>
                </c:pt>
                <c:pt idx="2130">
                  <c:v>65.729934114054629</c:v>
                </c:pt>
                <c:pt idx="2131">
                  <c:v>68.065316847867408</c:v>
                </c:pt>
                <c:pt idx="2132">
                  <c:v>72.289078414254178</c:v>
                </c:pt>
                <c:pt idx="2133">
                  <c:v>72.863340334255966</c:v>
                </c:pt>
                <c:pt idx="2134">
                  <c:v>71.387513179574782</c:v>
                </c:pt>
                <c:pt idx="2135">
                  <c:v>73.403538801714973</c:v>
                </c:pt>
                <c:pt idx="2136">
                  <c:v>71.452826580496435</c:v>
                </c:pt>
                <c:pt idx="2137">
                  <c:v>69.978040976582562</c:v>
                </c:pt>
                <c:pt idx="2138">
                  <c:v>73.25826164822621</c:v>
                </c:pt>
                <c:pt idx="2139">
                  <c:v>71.320171212259098</c:v>
                </c:pt>
                <c:pt idx="2140">
                  <c:v>69.044573344866834</c:v>
                </c:pt>
                <c:pt idx="2141">
                  <c:v>66.842029382654587</c:v>
                </c:pt>
                <c:pt idx="2142">
                  <c:v>70.403176670142301</c:v>
                </c:pt>
                <c:pt idx="2143">
                  <c:v>72.514998300284475</c:v>
                </c:pt>
                <c:pt idx="2144">
                  <c:v>73.868578522015966</c:v>
                </c:pt>
                <c:pt idx="2145">
                  <c:v>77.004775290399138</c:v>
                </c:pt>
                <c:pt idx="2146">
                  <c:v>76.815998552066134</c:v>
                </c:pt>
                <c:pt idx="2147">
                  <c:v>77.110781778486881</c:v>
                </c:pt>
                <c:pt idx="2148">
                  <c:v>76.471260341220713</c:v>
                </c:pt>
                <c:pt idx="2149">
                  <c:v>75.893100611664778</c:v>
                </c:pt>
                <c:pt idx="2150">
                  <c:v>77.211354945004828</c:v>
                </c:pt>
                <c:pt idx="2151">
                  <c:v>77.133773465459427</c:v>
                </c:pt>
                <c:pt idx="2152">
                  <c:v>72.69036417231591</c:v>
                </c:pt>
                <c:pt idx="2153">
                  <c:v>72.485506402573833</c:v>
                </c:pt>
                <c:pt idx="2154">
                  <c:v>71.625792421862741</c:v>
                </c:pt>
                <c:pt idx="2155">
                  <c:v>71.35840011874599</c:v>
                </c:pt>
                <c:pt idx="2156">
                  <c:v>73.308259091714021</c:v>
                </c:pt>
                <c:pt idx="2157">
                  <c:v>73.902840181633763</c:v>
                </c:pt>
                <c:pt idx="2158">
                  <c:v>70.848005359196534</c:v>
                </c:pt>
                <c:pt idx="2159">
                  <c:v>70.934939166527428</c:v>
                </c:pt>
                <c:pt idx="2160">
                  <c:v>67.166253405158685</c:v>
                </c:pt>
                <c:pt idx="2161">
                  <c:v>65.073975099248656</c:v>
                </c:pt>
                <c:pt idx="2162">
                  <c:v>62.913245435220773</c:v>
                </c:pt>
                <c:pt idx="2163">
                  <c:v>59.208158724376318</c:v>
                </c:pt>
                <c:pt idx="2164">
                  <c:v>59.962488888721339</c:v>
                </c:pt>
                <c:pt idx="2165">
                  <c:v>57.766245490380179</c:v>
                </c:pt>
                <c:pt idx="2166">
                  <c:v>57.33147295797005</c:v>
                </c:pt>
                <c:pt idx="2167">
                  <c:v>56.482176597171389</c:v>
                </c:pt>
                <c:pt idx="2168">
                  <c:v>60.690441912570428</c:v>
                </c:pt>
                <c:pt idx="2169">
                  <c:v>63.969744442487631</c:v>
                </c:pt>
                <c:pt idx="2170">
                  <c:v>65.266457270810946</c:v>
                </c:pt>
                <c:pt idx="2171">
                  <c:v>67.168471257748124</c:v>
                </c:pt>
                <c:pt idx="2172">
                  <c:v>62.43209168674376</c:v>
                </c:pt>
                <c:pt idx="2173">
                  <c:v>63.312795175329512</c:v>
                </c:pt>
                <c:pt idx="2174">
                  <c:v>62.703231378744057</c:v>
                </c:pt>
                <c:pt idx="2175">
                  <c:v>64.25097469060465</c:v>
                </c:pt>
                <c:pt idx="2176">
                  <c:v>67.072124508721714</c:v>
                </c:pt>
                <c:pt idx="2177">
                  <c:v>63.457143109482821</c:v>
                </c:pt>
                <c:pt idx="2178">
                  <c:v>59.703268666339127</c:v>
                </c:pt>
                <c:pt idx="2179">
                  <c:v>59.117703300605193</c:v>
                </c:pt>
                <c:pt idx="2180">
                  <c:v>61.977846390957779</c:v>
                </c:pt>
                <c:pt idx="2181">
                  <c:v>62.186245335443125</c:v>
                </c:pt>
                <c:pt idx="2182">
                  <c:v>58.201090067872315</c:v>
                </c:pt>
                <c:pt idx="2183">
                  <c:v>57.070519314529079</c:v>
                </c:pt>
                <c:pt idx="2184">
                  <c:v>55.23313852513175</c:v>
                </c:pt>
                <c:pt idx="2185">
                  <c:v>52.293851452718258</c:v>
                </c:pt>
                <c:pt idx="2186">
                  <c:v>54.654789647416671</c:v>
                </c:pt>
                <c:pt idx="2187">
                  <c:v>58.272495193717617</c:v>
                </c:pt>
                <c:pt idx="2188">
                  <c:v>57.825218018778614</c:v>
                </c:pt>
                <c:pt idx="2189">
                  <c:v>55.183134104021192</c:v>
                </c:pt>
                <c:pt idx="2190">
                  <c:v>58.228614759799903</c:v>
                </c:pt>
                <c:pt idx="2191">
                  <c:v>57.358955390784324</c:v>
                </c:pt>
                <c:pt idx="2192">
                  <c:v>55.960887627382547</c:v>
                </c:pt>
                <c:pt idx="2193">
                  <c:v>51.011851077422257</c:v>
                </c:pt>
                <c:pt idx="2194">
                  <c:v>49.851578662389699</c:v>
                </c:pt>
                <c:pt idx="2195">
                  <c:v>53.861262394795325</c:v>
                </c:pt>
                <c:pt idx="2196">
                  <c:v>53.13161940757756</c:v>
                </c:pt>
                <c:pt idx="2197">
                  <c:v>51.104905617569358</c:v>
                </c:pt>
                <c:pt idx="2198">
                  <c:v>49.984434790718922</c:v>
                </c:pt>
                <c:pt idx="2199">
                  <c:v>53.281969085773305</c:v>
                </c:pt>
                <c:pt idx="2200">
                  <c:v>56.826432150317871</c:v>
                </c:pt>
                <c:pt idx="2201">
                  <c:v>58.959282259210589</c:v>
                </c:pt>
                <c:pt idx="2202">
                  <c:v>60.896598020315658</c:v>
                </c:pt>
                <c:pt idx="2203">
                  <c:v>60.843170340526015</c:v>
                </c:pt>
                <c:pt idx="2204">
                  <c:v>62.979027258672112</c:v>
                </c:pt>
                <c:pt idx="2205">
                  <c:v>60.545819885277332</c:v>
                </c:pt>
                <c:pt idx="2206">
                  <c:v>63.283887945337646</c:v>
                </c:pt>
                <c:pt idx="2207">
                  <c:v>64.211042066461616</c:v>
                </c:pt>
                <c:pt idx="2208">
                  <c:v>65.581248316576463</c:v>
                </c:pt>
                <c:pt idx="2209">
                  <c:v>68.015138168207798</c:v>
                </c:pt>
                <c:pt idx="2210">
                  <c:v>66.755189232106048</c:v>
                </c:pt>
                <c:pt idx="2211">
                  <c:v>63.672837130985911</c:v>
                </c:pt>
                <c:pt idx="2212">
                  <c:v>64.214205685326007</c:v>
                </c:pt>
                <c:pt idx="2213">
                  <c:v>65.864504536423652</c:v>
                </c:pt>
                <c:pt idx="2214">
                  <c:v>63.368631998826991</c:v>
                </c:pt>
                <c:pt idx="2215">
                  <c:v>61.467699490496116</c:v>
                </c:pt>
                <c:pt idx="2216">
                  <c:v>62.396900804572624</c:v>
                </c:pt>
                <c:pt idx="2217">
                  <c:v>61.896357446404501</c:v>
                </c:pt>
                <c:pt idx="2218">
                  <c:v>58.722504410444586</c:v>
                </c:pt>
                <c:pt idx="2219">
                  <c:v>58.06976516950813</c:v>
                </c:pt>
                <c:pt idx="2220">
                  <c:v>60.065089414647055</c:v>
                </c:pt>
                <c:pt idx="2221">
                  <c:v>57.821337005538112</c:v>
                </c:pt>
                <c:pt idx="2222">
                  <c:v>57.892657781287184</c:v>
                </c:pt>
                <c:pt idx="2223">
                  <c:v>60.696281934647203</c:v>
                </c:pt>
                <c:pt idx="2224">
                  <c:v>60.561261895077003</c:v>
                </c:pt>
                <c:pt idx="2225">
                  <c:v>57.844441551331094</c:v>
                </c:pt>
                <c:pt idx="2226">
                  <c:v>53.08283227012722</c:v>
                </c:pt>
                <c:pt idx="2227">
                  <c:v>54.006087801436763</c:v>
                </c:pt>
                <c:pt idx="2228">
                  <c:v>49.31390640806751</c:v>
                </c:pt>
                <c:pt idx="2229">
                  <c:v>49.729892497086226</c:v>
                </c:pt>
                <c:pt idx="2230">
                  <c:v>53.498337869449209</c:v>
                </c:pt>
                <c:pt idx="2231">
                  <c:v>47.567139055062235</c:v>
                </c:pt>
                <c:pt idx="2232">
                  <c:v>48.426118457990761</c:v>
                </c:pt>
                <c:pt idx="2233">
                  <c:v>49.092082739192428</c:v>
                </c:pt>
                <c:pt idx="2234">
                  <c:v>53.577079202122547</c:v>
                </c:pt>
                <c:pt idx="2235">
                  <c:v>47.864238638845279</c:v>
                </c:pt>
                <c:pt idx="2236">
                  <c:v>47.007144781134642</c:v>
                </c:pt>
                <c:pt idx="2237">
                  <c:v>42.492017902966403</c:v>
                </c:pt>
                <c:pt idx="2238">
                  <c:v>42.786560358703156</c:v>
                </c:pt>
                <c:pt idx="2239">
                  <c:v>40.747420368744528</c:v>
                </c:pt>
                <c:pt idx="2240">
                  <c:v>40.619809099068384</c:v>
                </c:pt>
                <c:pt idx="2241">
                  <c:v>43.533204184127008</c:v>
                </c:pt>
                <c:pt idx="2242">
                  <c:v>43.003289395998927</c:v>
                </c:pt>
                <c:pt idx="2243">
                  <c:v>45.657070334968004</c:v>
                </c:pt>
                <c:pt idx="2244">
                  <c:v>40.135552571502657</c:v>
                </c:pt>
                <c:pt idx="2245">
                  <c:v>39.398105579092821</c:v>
                </c:pt>
                <c:pt idx="2246">
                  <c:v>39.44969761163108</c:v>
                </c:pt>
                <c:pt idx="2247">
                  <c:v>41.66401603506899</c:v>
                </c:pt>
                <c:pt idx="2248">
                  <c:v>40.709854223759358</c:v>
                </c:pt>
                <c:pt idx="2249">
                  <c:v>41.788863283696337</c:v>
                </c:pt>
                <c:pt idx="2250">
                  <c:v>44.293860447739931</c:v>
                </c:pt>
                <c:pt idx="2251">
                  <c:v>47.555985080218541</c:v>
                </c:pt>
                <c:pt idx="2252">
                  <c:v>46.755483379950732</c:v>
                </c:pt>
                <c:pt idx="2253">
                  <c:v>45.620932866602672</c:v>
                </c:pt>
                <c:pt idx="2254">
                  <c:v>48.227270495754325</c:v>
                </c:pt>
                <c:pt idx="2255">
                  <c:v>45.852823553752827</c:v>
                </c:pt>
                <c:pt idx="2256">
                  <c:v>46.27165749927893</c:v>
                </c:pt>
                <c:pt idx="2257">
                  <c:v>47.603207906049342</c:v>
                </c:pt>
                <c:pt idx="2258">
                  <c:v>46.050556009927249</c:v>
                </c:pt>
                <c:pt idx="2259">
                  <c:v>42.764910094450947</c:v>
                </c:pt>
                <c:pt idx="2260">
                  <c:v>39.044925387405435</c:v>
                </c:pt>
                <c:pt idx="2261">
                  <c:v>34.597530089308016</c:v>
                </c:pt>
                <c:pt idx="2262">
                  <c:v>34.28476841655467</c:v>
                </c:pt>
                <c:pt idx="2263">
                  <c:v>35.751089457782044</c:v>
                </c:pt>
                <c:pt idx="2264">
                  <c:v>32.201436191612494</c:v>
                </c:pt>
                <c:pt idx="2265">
                  <c:v>32.409654824898162</c:v>
                </c:pt>
                <c:pt idx="2266">
                  <c:v>34.857254351661162</c:v>
                </c:pt>
                <c:pt idx="2267">
                  <c:v>34.667666279141073</c:v>
                </c:pt>
                <c:pt idx="2268">
                  <c:v>35.687167349698143</c:v>
                </c:pt>
                <c:pt idx="2269">
                  <c:v>39.091069519128489</c:v>
                </c:pt>
                <c:pt idx="2270">
                  <c:v>38.643117609640754</c:v>
                </c:pt>
                <c:pt idx="2271">
                  <c:v>36.274350886563887</c:v>
                </c:pt>
                <c:pt idx="2272">
                  <c:v>36.185725781040112</c:v>
                </c:pt>
                <c:pt idx="2273">
                  <c:v>35.303773636924269</c:v>
                </c:pt>
                <c:pt idx="2274">
                  <c:v>36.42394904055768</c:v>
                </c:pt>
                <c:pt idx="2275">
                  <c:v>36.630317023986876</c:v>
                </c:pt>
                <c:pt idx="2276">
                  <c:v>37.001453598743034</c:v>
                </c:pt>
                <c:pt idx="2277">
                  <c:v>38.663984666810578</c:v>
                </c:pt>
                <c:pt idx="2278">
                  <c:v>38.568564666719581</c:v>
                </c:pt>
                <c:pt idx="2279">
                  <c:v>37.246792259624328</c:v>
                </c:pt>
                <c:pt idx="2280">
                  <c:v>36.258016576992141</c:v>
                </c:pt>
                <c:pt idx="2281">
                  <c:v>35.686769302814035</c:v>
                </c:pt>
                <c:pt idx="2282">
                  <c:v>35.426770136408507</c:v>
                </c:pt>
                <c:pt idx="2283">
                  <c:v>37.457263750401161</c:v>
                </c:pt>
                <c:pt idx="2284">
                  <c:v>36.529415241729588</c:v>
                </c:pt>
                <c:pt idx="2285">
                  <c:v>39.490406722902129</c:v>
                </c:pt>
                <c:pt idx="2286">
                  <c:v>40.245442921883736</c:v>
                </c:pt>
                <c:pt idx="2287">
                  <c:v>41.474918417223293</c:v>
                </c:pt>
                <c:pt idx="2288">
                  <c:v>40.320497309660524</c:v>
                </c:pt>
                <c:pt idx="2289">
                  <c:v>40.467455004804982</c:v>
                </c:pt>
                <c:pt idx="2290">
                  <c:v>39.031140145705457</c:v>
                </c:pt>
                <c:pt idx="2291">
                  <c:v>42.071632914171218</c:v>
                </c:pt>
                <c:pt idx="2292">
                  <c:v>43.654669371348866</c:v>
                </c:pt>
                <c:pt idx="2293">
                  <c:v>45.563963157511395</c:v>
                </c:pt>
                <c:pt idx="2294">
                  <c:v>45.159186085424125</c:v>
                </c:pt>
                <c:pt idx="2295">
                  <c:v>44.26539106047953</c:v>
                </c:pt>
                <c:pt idx="2296">
                  <c:v>46.344907667786565</c:v>
                </c:pt>
                <c:pt idx="2297">
                  <c:v>46.250976621043797</c:v>
                </c:pt>
                <c:pt idx="2298">
                  <c:v>46.016466513338251</c:v>
                </c:pt>
                <c:pt idx="2299">
                  <c:v>45.856204072583026</c:v>
                </c:pt>
                <c:pt idx="2300">
                  <c:v>45.309913547521447</c:v>
                </c:pt>
                <c:pt idx="2301">
                  <c:v>48.164983339439246</c:v>
                </c:pt>
                <c:pt idx="2302">
                  <c:v>48.164983339439246</c:v>
                </c:pt>
                <c:pt idx="2303">
                  <c:v>50.611134664208485</c:v>
                </c:pt>
                <c:pt idx="2304">
                  <c:v>51.23681200073883</c:v>
                </c:pt>
                <c:pt idx="2305">
                  <c:v>51.537881734101383</c:v>
                </c:pt>
                <c:pt idx="2306">
                  <c:v>50.440437894866335</c:v>
                </c:pt>
                <c:pt idx="2307">
                  <c:v>50.880232643466428</c:v>
                </c:pt>
                <c:pt idx="2308">
                  <c:v>48.829041885687808</c:v>
                </c:pt>
                <c:pt idx="2309">
                  <c:v>45.778817234988821</c:v>
                </c:pt>
                <c:pt idx="2310">
                  <c:v>45.44656502334572</c:v>
                </c:pt>
                <c:pt idx="2311">
                  <c:v>45.883010753303338</c:v>
                </c:pt>
                <c:pt idx="2312">
                  <c:v>47.826275552135669</c:v>
                </c:pt>
                <c:pt idx="2313">
                  <c:v>42.969658691175788</c:v>
                </c:pt>
                <c:pt idx="2314">
                  <c:v>42.117283829463688</c:v>
                </c:pt>
                <c:pt idx="2315">
                  <c:v>40.730215841556458</c:v>
                </c:pt>
                <c:pt idx="2316">
                  <c:v>39.800461033411942</c:v>
                </c:pt>
                <c:pt idx="2317">
                  <c:v>40.175119962140961</c:v>
                </c:pt>
                <c:pt idx="2318">
                  <c:v>38.904255716472797</c:v>
                </c:pt>
                <c:pt idx="2319">
                  <c:v>38.463875094855318</c:v>
                </c:pt>
                <c:pt idx="2320">
                  <c:v>40.536884638060179</c:v>
                </c:pt>
                <c:pt idx="2321">
                  <c:v>41.331765475179608</c:v>
                </c:pt>
                <c:pt idx="2322">
                  <c:v>43.258062354092672</c:v>
                </c:pt>
                <c:pt idx="2323">
                  <c:v>44.652831655457668</c:v>
                </c:pt>
                <c:pt idx="2324">
                  <c:v>38.827982382020522</c:v>
                </c:pt>
                <c:pt idx="2325">
                  <c:v>39.272464501786821</c:v>
                </c:pt>
                <c:pt idx="2326">
                  <c:v>37.934851922786962</c:v>
                </c:pt>
                <c:pt idx="2327">
                  <c:v>37.066767186185864</c:v>
                </c:pt>
                <c:pt idx="2328">
                  <c:v>37.929120390771509</c:v>
                </c:pt>
                <c:pt idx="2329">
                  <c:v>36.623003726199585</c:v>
                </c:pt>
                <c:pt idx="2330">
                  <c:v>34.706467560323098</c:v>
                </c:pt>
                <c:pt idx="2331">
                  <c:v>33.831885547224843</c:v>
                </c:pt>
                <c:pt idx="2332">
                  <c:v>32.131341036459219</c:v>
                </c:pt>
                <c:pt idx="2333">
                  <c:v>31.177748850200675</c:v>
                </c:pt>
                <c:pt idx="2334">
                  <c:v>30.938979892230492</c:v>
                </c:pt>
                <c:pt idx="2335">
                  <c:v>32.765280511353559</c:v>
                </c:pt>
                <c:pt idx="2336">
                  <c:v>30.711978987767587</c:v>
                </c:pt>
                <c:pt idx="2337">
                  <c:v>29.287235731059042</c:v>
                </c:pt>
                <c:pt idx="2338">
                  <c:v>31.606895003448113</c:v>
                </c:pt>
                <c:pt idx="2339">
                  <c:v>34.545066306911188</c:v>
                </c:pt>
                <c:pt idx="2340">
                  <c:v>34.303780025731768</c:v>
                </c:pt>
                <c:pt idx="2341">
                  <c:v>33.242163137239395</c:v>
                </c:pt>
                <c:pt idx="2342">
                  <c:v>30.460403344115001</c:v>
                </c:pt>
                <c:pt idx="2343">
                  <c:v>29.762683032026683</c:v>
                </c:pt>
                <c:pt idx="2344">
                  <c:v>29.19722346934838</c:v>
                </c:pt>
                <c:pt idx="2345">
                  <c:v>28.908303665424398</c:v>
                </c:pt>
                <c:pt idx="2346">
                  <c:v>31.197066881990281</c:v>
                </c:pt>
                <c:pt idx="2347">
                  <c:v>29.064240108820542</c:v>
                </c:pt>
                <c:pt idx="2348">
                  <c:v>31.304827028666132</c:v>
                </c:pt>
                <c:pt idx="2349">
                  <c:v>32.408287617870407</c:v>
                </c:pt>
                <c:pt idx="2350">
                  <c:v>31.719306966491082</c:v>
                </c:pt>
                <c:pt idx="2351">
                  <c:v>30.921374874829318</c:v>
                </c:pt>
                <c:pt idx="2352">
                  <c:v>33.175679428886788</c:v>
                </c:pt>
                <c:pt idx="2353">
                  <c:v>34.393542142281895</c:v>
                </c:pt>
                <c:pt idx="2354">
                  <c:v>36.041185898483072</c:v>
                </c:pt>
                <c:pt idx="2355">
                  <c:v>35.226579442784654</c:v>
                </c:pt>
                <c:pt idx="2356">
                  <c:v>34.662245988327953</c:v>
                </c:pt>
                <c:pt idx="2357">
                  <c:v>37.136165960777767</c:v>
                </c:pt>
                <c:pt idx="2358">
                  <c:v>36.331431295553735</c:v>
                </c:pt>
                <c:pt idx="2359">
                  <c:v>35.854487775943824</c:v>
                </c:pt>
                <c:pt idx="2360">
                  <c:v>33.155051021406919</c:v>
                </c:pt>
                <c:pt idx="2361">
                  <c:v>32.130867994413194</c:v>
                </c:pt>
                <c:pt idx="2362">
                  <c:v>33.51826053412973</c:v>
                </c:pt>
                <c:pt idx="2363">
                  <c:v>34.480123729264008</c:v>
                </c:pt>
                <c:pt idx="2364">
                  <c:v>35.038230746100005</c:v>
                </c:pt>
                <c:pt idx="2365">
                  <c:v>32.872647949279262</c:v>
                </c:pt>
                <c:pt idx="2366">
                  <c:v>38.292114246509882</c:v>
                </c:pt>
                <c:pt idx="2367">
                  <c:v>39.403942845424773</c:v>
                </c:pt>
                <c:pt idx="2368">
                  <c:v>38.398351771540355</c:v>
                </c:pt>
                <c:pt idx="2369">
                  <c:v>39.380856672469328</c:v>
                </c:pt>
                <c:pt idx="2370">
                  <c:v>38.479570785951083</c:v>
                </c:pt>
                <c:pt idx="2371">
                  <c:v>38.126350801998683</c:v>
                </c:pt>
                <c:pt idx="2372">
                  <c:v>38.645675335763926</c:v>
                </c:pt>
                <c:pt idx="2373">
                  <c:v>38.224118085583527</c:v>
                </c:pt>
                <c:pt idx="2374">
                  <c:v>39.767264645056009</c:v>
                </c:pt>
                <c:pt idx="2375">
                  <c:v>40.519053895692736</c:v>
                </c:pt>
                <c:pt idx="2376">
                  <c:v>40.491868008114345</c:v>
                </c:pt>
                <c:pt idx="2377">
                  <c:v>38.553475698323922</c:v>
                </c:pt>
                <c:pt idx="2378">
                  <c:v>38.354821735414106</c:v>
                </c:pt>
                <c:pt idx="2379">
                  <c:v>41.979426628621283</c:v>
                </c:pt>
                <c:pt idx="2380">
                  <c:v>41.886752266789074</c:v>
                </c:pt>
                <c:pt idx="2381">
                  <c:v>41.741776274007108</c:v>
                </c:pt>
                <c:pt idx="2382">
                  <c:v>39.489068284556573</c:v>
                </c:pt>
                <c:pt idx="2383">
                  <c:v>37.781390164090411</c:v>
                </c:pt>
                <c:pt idx="2384">
                  <c:v>37.58856434018999</c:v>
                </c:pt>
                <c:pt idx="2385">
                  <c:v>38.471966351353011</c:v>
                </c:pt>
                <c:pt idx="2386">
                  <c:v>37.609784186518532</c:v>
                </c:pt>
                <c:pt idx="2387">
                  <c:v>39.236468556168383</c:v>
                </c:pt>
                <c:pt idx="2388">
                  <c:v>40.127513562107886</c:v>
                </c:pt>
                <c:pt idx="2389">
                  <c:v>39.357846350246376</c:v>
                </c:pt>
                <c:pt idx="2390">
                  <c:v>36.469567740693286</c:v>
                </c:pt>
                <c:pt idx="2391">
                  <c:v>35.177984654364941</c:v>
                </c:pt>
                <c:pt idx="2392">
                  <c:v>34.283092410307077</c:v>
                </c:pt>
                <c:pt idx="2393">
                  <c:v>34.423826119480502</c:v>
                </c:pt>
                <c:pt idx="2394">
                  <c:v>35.967986291497986</c:v>
                </c:pt>
                <c:pt idx="2395">
                  <c:v>34.428616451251351</c:v>
                </c:pt>
                <c:pt idx="2396">
                  <c:v>35.02274339515953</c:v>
                </c:pt>
                <c:pt idx="2397">
                  <c:v>34.608408361913924</c:v>
                </c:pt>
                <c:pt idx="2398">
                  <c:v>33.318079135625489</c:v>
                </c:pt>
                <c:pt idx="2399">
                  <c:v>35.117287253340727</c:v>
                </c:pt>
                <c:pt idx="2400">
                  <c:v>34.839785218139333</c:v>
                </c:pt>
                <c:pt idx="2401">
                  <c:v>34.399767011922215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C73-4CF1-B4ED-473EEB489779}"/>
            </c:ext>
          </c:extLst>
        </c:ser>
        <c:ser>
          <c:idx val="1"/>
          <c:order val="2"/>
          <c:tx>
            <c:strRef>
              <c:f>Calc!$T$6</c:f>
              <c:strCache>
                <c:ptCount val="1"/>
                <c:pt idx="0">
                  <c:v>3X SPY ADJ daily return minus 0.007% per calendar day.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Calc!$Y$7:$Y$2426</c:f>
              <c:numCache>
                <c:formatCode>m/d/yyyy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44200.604166666672</c:v>
                </c:pt>
                <c:pt idx="1900">
                  <c:v>44201.604166666672</c:v>
                </c:pt>
                <c:pt idx="1901">
                  <c:v>44202.604166666672</c:v>
                </c:pt>
                <c:pt idx="1902">
                  <c:v>44203.604166666672</c:v>
                </c:pt>
                <c:pt idx="1903">
                  <c:v>44204.604166666672</c:v>
                </c:pt>
                <c:pt idx="1904">
                  <c:v>44207.604166666672</c:v>
                </c:pt>
                <c:pt idx="1905">
                  <c:v>44208.604166666672</c:v>
                </c:pt>
                <c:pt idx="1906">
                  <c:v>44209.604166666672</c:v>
                </c:pt>
                <c:pt idx="1907">
                  <c:v>44210.604166666672</c:v>
                </c:pt>
                <c:pt idx="1908">
                  <c:v>44211.604166666672</c:v>
                </c:pt>
                <c:pt idx="1909">
                  <c:v>44215.604166666672</c:v>
                </c:pt>
                <c:pt idx="1910">
                  <c:v>44216.604166666672</c:v>
                </c:pt>
                <c:pt idx="1911">
                  <c:v>44217.604166666672</c:v>
                </c:pt>
                <c:pt idx="1912">
                  <c:v>44218.604166666672</c:v>
                </c:pt>
                <c:pt idx="1913">
                  <c:v>44221.604166666672</c:v>
                </c:pt>
                <c:pt idx="1914">
                  <c:v>44222.604166666672</c:v>
                </c:pt>
                <c:pt idx="1915">
                  <c:v>44223.604166666672</c:v>
                </c:pt>
                <c:pt idx="1916">
                  <c:v>44224.604166666672</c:v>
                </c:pt>
                <c:pt idx="1917">
                  <c:v>44225.604166666672</c:v>
                </c:pt>
                <c:pt idx="1918">
                  <c:v>44228.604166666672</c:v>
                </c:pt>
                <c:pt idx="1919">
                  <c:v>44229.604166666672</c:v>
                </c:pt>
                <c:pt idx="1920">
                  <c:v>44230.604166666672</c:v>
                </c:pt>
                <c:pt idx="1921">
                  <c:v>44231.604166666672</c:v>
                </c:pt>
                <c:pt idx="1922">
                  <c:v>44232.604166666672</c:v>
                </c:pt>
                <c:pt idx="1923">
                  <c:v>44235.604166666672</c:v>
                </c:pt>
                <c:pt idx="1924">
                  <c:v>44236.604166666672</c:v>
                </c:pt>
                <c:pt idx="1925">
                  <c:v>44237.604166666672</c:v>
                </c:pt>
                <c:pt idx="1926">
                  <c:v>44238.604166666672</c:v>
                </c:pt>
                <c:pt idx="1927">
                  <c:v>44239.604166666672</c:v>
                </c:pt>
                <c:pt idx="1928">
                  <c:v>44243.604166666672</c:v>
                </c:pt>
                <c:pt idx="1929">
                  <c:v>44244.604166666672</c:v>
                </c:pt>
                <c:pt idx="1930">
                  <c:v>44245.604166666672</c:v>
                </c:pt>
                <c:pt idx="1931">
                  <c:v>44246.604166666672</c:v>
                </c:pt>
                <c:pt idx="1932">
                  <c:v>44249.604166666672</c:v>
                </c:pt>
                <c:pt idx="1933">
                  <c:v>44250.604166666672</c:v>
                </c:pt>
                <c:pt idx="1934">
                  <c:v>44251.604166666672</c:v>
                </c:pt>
                <c:pt idx="1935">
                  <c:v>44252.604166666672</c:v>
                </c:pt>
                <c:pt idx="1936">
                  <c:v>44253.604166666672</c:v>
                </c:pt>
                <c:pt idx="1937">
                  <c:v>44256.604166666672</c:v>
                </c:pt>
                <c:pt idx="1938">
                  <c:v>44257.604166666672</c:v>
                </c:pt>
                <c:pt idx="1939">
                  <c:v>44258.604166666672</c:v>
                </c:pt>
                <c:pt idx="1940">
                  <c:v>44259.604166666672</c:v>
                </c:pt>
                <c:pt idx="1941">
                  <c:v>44260.604166666672</c:v>
                </c:pt>
                <c:pt idx="1942">
                  <c:v>44263.604166666672</c:v>
                </c:pt>
                <c:pt idx="1943">
                  <c:v>44264.604166666672</c:v>
                </c:pt>
                <c:pt idx="1944">
                  <c:v>44265.604166666672</c:v>
                </c:pt>
                <c:pt idx="1945">
                  <c:v>44266.604166666672</c:v>
                </c:pt>
                <c:pt idx="1946">
                  <c:v>44267.604166666672</c:v>
                </c:pt>
                <c:pt idx="1947">
                  <c:v>44270.5625</c:v>
                </c:pt>
                <c:pt idx="1948">
                  <c:v>44271.5625</c:v>
                </c:pt>
                <c:pt idx="1949">
                  <c:v>44272.5625</c:v>
                </c:pt>
                <c:pt idx="1950">
                  <c:v>44273.5625</c:v>
                </c:pt>
                <c:pt idx="1951">
                  <c:v>44274.5625</c:v>
                </c:pt>
                <c:pt idx="1952">
                  <c:v>44277.5625</c:v>
                </c:pt>
                <c:pt idx="1953">
                  <c:v>44278.5625</c:v>
                </c:pt>
                <c:pt idx="1954">
                  <c:v>44279.5625</c:v>
                </c:pt>
                <c:pt idx="1955">
                  <c:v>44280.5625</c:v>
                </c:pt>
                <c:pt idx="1956">
                  <c:v>44281.5625</c:v>
                </c:pt>
                <c:pt idx="1957">
                  <c:v>44284.5625</c:v>
                </c:pt>
                <c:pt idx="1958">
                  <c:v>44285.5625</c:v>
                </c:pt>
                <c:pt idx="1959">
                  <c:v>44286.5625</c:v>
                </c:pt>
                <c:pt idx="1960">
                  <c:v>44287.5625</c:v>
                </c:pt>
                <c:pt idx="1961">
                  <c:v>44291.5625</c:v>
                </c:pt>
                <c:pt idx="1962">
                  <c:v>44292.5625</c:v>
                </c:pt>
                <c:pt idx="1963">
                  <c:v>44293.5625</c:v>
                </c:pt>
                <c:pt idx="1964">
                  <c:v>44294.5625</c:v>
                </c:pt>
                <c:pt idx="1965">
                  <c:v>44295.5625</c:v>
                </c:pt>
                <c:pt idx="1966">
                  <c:v>44298.5625</c:v>
                </c:pt>
                <c:pt idx="1967">
                  <c:v>44299.5625</c:v>
                </c:pt>
                <c:pt idx="1968">
                  <c:v>44300.5625</c:v>
                </c:pt>
                <c:pt idx="1969">
                  <c:v>44301.5625</c:v>
                </c:pt>
                <c:pt idx="1970">
                  <c:v>44302.5625</c:v>
                </c:pt>
                <c:pt idx="1971">
                  <c:v>44305.5625</c:v>
                </c:pt>
                <c:pt idx="1972">
                  <c:v>44306.5625</c:v>
                </c:pt>
                <c:pt idx="1973">
                  <c:v>44307.5625</c:v>
                </c:pt>
                <c:pt idx="1974">
                  <c:v>44308.5625</c:v>
                </c:pt>
                <c:pt idx="1975">
                  <c:v>44309.5625</c:v>
                </c:pt>
                <c:pt idx="1976">
                  <c:v>44312.5625</c:v>
                </c:pt>
                <c:pt idx="1977">
                  <c:v>44313.5625</c:v>
                </c:pt>
                <c:pt idx="1978">
                  <c:v>44314.5625</c:v>
                </c:pt>
                <c:pt idx="1979">
                  <c:v>44315.5625</c:v>
                </c:pt>
                <c:pt idx="1980">
                  <c:v>44316.5625</c:v>
                </c:pt>
                <c:pt idx="1981">
                  <c:v>44319.5625</c:v>
                </c:pt>
                <c:pt idx="1982">
                  <c:v>44320.5625</c:v>
                </c:pt>
                <c:pt idx="1983">
                  <c:v>44321.5625</c:v>
                </c:pt>
                <c:pt idx="1984">
                  <c:v>44322.5625</c:v>
                </c:pt>
                <c:pt idx="1985">
                  <c:v>44323.5625</c:v>
                </c:pt>
                <c:pt idx="1986">
                  <c:v>44326.5625</c:v>
                </c:pt>
                <c:pt idx="1987">
                  <c:v>44327.5625</c:v>
                </c:pt>
                <c:pt idx="1988">
                  <c:v>44328.5625</c:v>
                </c:pt>
                <c:pt idx="1989">
                  <c:v>44329.5625</c:v>
                </c:pt>
                <c:pt idx="1990">
                  <c:v>44330.5625</c:v>
                </c:pt>
                <c:pt idx="1991">
                  <c:v>44333.5625</c:v>
                </c:pt>
                <c:pt idx="1992">
                  <c:v>44334.5625</c:v>
                </c:pt>
                <c:pt idx="1993">
                  <c:v>44335.5625</c:v>
                </c:pt>
                <c:pt idx="1994">
                  <c:v>44336.5625</c:v>
                </c:pt>
                <c:pt idx="1995">
                  <c:v>44337.5625</c:v>
                </c:pt>
                <c:pt idx="1996">
                  <c:v>44340.5625</c:v>
                </c:pt>
                <c:pt idx="1997">
                  <c:v>44341.5625</c:v>
                </c:pt>
                <c:pt idx="1998">
                  <c:v>44342.5625</c:v>
                </c:pt>
                <c:pt idx="1999">
                  <c:v>44343.5625</c:v>
                </c:pt>
                <c:pt idx="2000">
                  <c:v>44344.5625</c:v>
                </c:pt>
                <c:pt idx="2001">
                  <c:v>44348.5625</c:v>
                </c:pt>
                <c:pt idx="2002">
                  <c:v>44349.5625</c:v>
                </c:pt>
                <c:pt idx="2003">
                  <c:v>44350.5625</c:v>
                </c:pt>
                <c:pt idx="2004">
                  <c:v>44351.5625</c:v>
                </c:pt>
                <c:pt idx="2005">
                  <c:v>44354.5625</c:v>
                </c:pt>
                <c:pt idx="2006">
                  <c:v>44355.5625</c:v>
                </c:pt>
                <c:pt idx="2007">
                  <c:v>44356.5625</c:v>
                </c:pt>
                <c:pt idx="2008">
                  <c:v>44357.5625</c:v>
                </c:pt>
                <c:pt idx="2009">
                  <c:v>44358.5625</c:v>
                </c:pt>
                <c:pt idx="2010">
                  <c:v>44361.5625</c:v>
                </c:pt>
                <c:pt idx="2011">
                  <c:v>44362.5625</c:v>
                </c:pt>
                <c:pt idx="2012">
                  <c:v>44363.5625</c:v>
                </c:pt>
                <c:pt idx="2013">
                  <c:v>44364.5625</c:v>
                </c:pt>
                <c:pt idx="2014">
                  <c:v>44365.5625</c:v>
                </c:pt>
                <c:pt idx="2015">
                  <c:v>44368.5625</c:v>
                </c:pt>
                <c:pt idx="2016">
                  <c:v>44369.5625</c:v>
                </c:pt>
                <c:pt idx="2017">
                  <c:v>44370.5625</c:v>
                </c:pt>
                <c:pt idx="2018">
                  <c:v>44371.5625</c:v>
                </c:pt>
                <c:pt idx="2019">
                  <c:v>44372.5625</c:v>
                </c:pt>
                <c:pt idx="2020">
                  <c:v>44375.5625</c:v>
                </c:pt>
                <c:pt idx="2021">
                  <c:v>44376.5625</c:v>
                </c:pt>
                <c:pt idx="2022">
                  <c:v>44377.5625</c:v>
                </c:pt>
                <c:pt idx="2023">
                  <c:v>44378.5625</c:v>
                </c:pt>
                <c:pt idx="2024">
                  <c:v>44379.5625</c:v>
                </c:pt>
                <c:pt idx="2025">
                  <c:v>44383.5625</c:v>
                </c:pt>
                <c:pt idx="2026">
                  <c:v>44384.5625</c:v>
                </c:pt>
                <c:pt idx="2027">
                  <c:v>44385.5625</c:v>
                </c:pt>
                <c:pt idx="2028">
                  <c:v>44386.5625</c:v>
                </c:pt>
                <c:pt idx="2029">
                  <c:v>44389.5625</c:v>
                </c:pt>
                <c:pt idx="2030">
                  <c:v>44390.5625</c:v>
                </c:pt>
                <c:pt idx="2031">
                  <c:v>44391.5625</c:v>
                </c:pt>
                <c:pt idx="2032">
                  <c:v>44392.5625</c:v>
                </c:pt>
                <c:pt idx="2033">
                  <c:v>44393.5625</c:v>
                </c:pt>
                <c:pt idx="2034">
                  <c:v>44396.5625</c:v>
                </c:pt>
                <c:pt idx="2035">
                  <c:v>44397.5625</c:v>
                </c:pt>
                <c:pt idx="2036">
                  <c:v>44398.5625</c:v>
                </c:pt>
                <c:pt idx="2037">
                  <c:v>44399.5625</c:v>
                </c:pt>
                <c:pt idx="2038">
                  <c:v>44400.5625</c:v>
                </c:pt>
                <c:pt idx="2039">
                  <c:v>44403.5625</c:v>
                </c:pt>
                <c:pt idx="2040">
                  <c:v>44404.5625</c:v>
                </c:pt>
                <c:pt idx="2041">
                  <c:v>44405.5625</c:v>
                </c:pt>
                <c:pt idx="2042">
                  <c:v>44406.5625</c:v>
                </c:pt>
                <c:pt idx="2043">
                  <c:v>44407.5625</c:v>
                </c:pt>
                <c:pt idx="2044">
                  <c:v>44410.5625</c:v>
                </c:pt>
                <c:pt idx="2045">
                  <c:v>44411.5625</c:v>
                </c:pt>
                <c:pt idx="2046">
                  <c:v>44412.5625</c:v>
                </c:pt>
                <c:pt idx="2047">
                  <c:v>44413.5625</c:v>
                </c:pt>
                <c:pt idx="2048">
                  <c:v>44414.5625</c:v>
                </c:pt>
                <c:pt idx="2049">
                  <c:v>44417.5625</c:v>
                </c:pt>
                <c:pt idx="2050">
                  <c:v>44418.5625</c:v>
                </c:pt>
                <c:pt idx="2051">
                  <c:v>44419.5625</c:v>
                </c:pt>
                <c:pt idx="2052">
                  <c:v>44420.5625</c:v>
                </c:pt>
                <c:pt idx="2053">
                  <c:v>44421.5625</c:v>
                </c:pt>
                <c:pt idx="2054">
                  <c:v>44424.5625</c:v>
                </c:pt>
                <c:pt idx="2055">
                  <c:v>44425.5625</c:v>
                </c:pt>
                <c:pt idx="2056">
                  <c:v>44426.5625</c:v>
                </c:pt>
                <c:pt idx="2057">
                  <c:v>44427.5625</c:v>
                </c:pt>
                <c:pt idx="2058">
                  <c:v>44428.5625</c:v>
                </c:pt>
                <c:pt idx="2059">
                  <c:v>44431.5625</c:v>
                </c:pt>
                <c:pt idx="2060">
                  <c:v>44432.5625</c:v>
                </c:pt>
                <c:pt idx="2061">
                  <c:v>44433.5625</c:v>
                </c:pt>
                <c:pt idx="2062">
                  <c:v>44434.5625</c:v>
                </c:pt>
                <c:pt idx="2063">
                  <c:v>44435.5625</c:v>
                </c:pt>
                <c:pt idx="2064">
                  <c:v>44438.5625</c:v>
                </c:pt>
                <c:pt idx="2065">
                  <c:v>44439.5625</c:v>
                </c:pt>
                <c:pt idx="2066">
                  <c:v>44440.5625</c:v>
                </c:pt>
                <c:pt idx="2067">
                  <c:v>44441.5625</c:v>
                </c:pt>
                <c:pt idx="2068">
                  <c:v>44442.5625</c:v>
                </c:pt>
                <c:pt idx="2069">
                  <c:v>44446.5625</c:v>
                </c:pt>
                <c:pt idx="2070">
                  <c:v>44447.5625</c:v>
                </c:pt>
                <c:pt idx="2071">
                  <c:v>44448.5625</c:v>
                </c:pt>
                <c:pt idx="2072">
                  <c:v>44449.5625</c:v>
                </c:pt>
                <c:pt idx="2073">
                  <c:v>44452.5625</c:v>
                </c:pt>
                <c:pt idx="2074">
                  <c:v>44453.5625</c:v>
                </c:pt>
                <c:pt idx="2075">
                  <c:v>44454.5625</c:v>
                </c:pt>
                <c:pt idx="2076">
                  <c:v>44455.5625</c:v>
                </c:pt>
                <c:pt idx="2077">
                  <c:v>44456.5625</c:v>
                </c:pt>
                <c:pt idx="2078">
                  <c:v>44459.5625</c:v>
                </c:pt>
                <c:pt idx="2079">
                  <c:v>44460.5625</c:v>
                </c:pt>
                <c:pt idx="2080">
                  <c:v>44461.5625</c:v>
                </c:pt>
                <c:pt idx="2081">
                  <c:v>44462.5625</c:v>
                </c:pt>
                <c:pt idx="2082">
                  <c:v>44463.5625</c:v>
                </c:pt>
                <c:pt idx="2083">
                  <c:v>44466.5625</c:v>
                </c:pt>
                <c:pt idx="2084">
                  <c:v>44467.5625</c:v>
                </c:pt>
                <c:pt idx="2085">
                  <c:v>44468.5625</c:v>
                </c:pt>
                <c:pt idx="2086">
                  <c:v>44469.5625</c:v>
                </c:pt>
                <c:pt idx="2087">
                  <c:v>44470.5625</c:v>
                </c:pt>
                <c:pt idx="2088">
                  <c:v>44473.5625</c:v>
                </c:pt>
                <c:pt idx="2089">
                  <c:v>44474.5625</c:v>
                </c:pt>
                <c:pt idx="2090">
                  <c:v>44475.5625</c:v>
                </c:pt>
                <c:pt idx="2091">
                  <c:v>44476.5625</c:v>
                </c:pt>
                <c:pt idx="2092">
                  <c:v>44477.5625</c:v>
                </c:pt>
                <c:pt idx="2093">
                  <c:v>44480.5625</c:v>
                </c:pt>
                <c:pt idx="2094">
                  <c:v>44481.5625</c:v>
                </c:pt>
                <c:pt idx="2095">
                  <c:v>44482.5625</c:v>
                </c:pt>
                <c:pt idx="2096">
                  <c:v>44483.5625</c:v>
                </c:pt>
                <c:pt idx="2097">
                  <c:v>44484.5625</c:v>
                </c:pt>
                <c:pt idx="2098">
                  <c:v>44487.5625</c:v>
                </c:pt>
                <c:pt idx="2099">
                  <c:v>44488.5625</c:v>
                </c:pt>
                <c:pt idx="2100">
                  <c:v>44489.5625</c:v>
                </c:pt>
                <c:pt idx="2101">
                  <c:v>44490.5625</c:v>
                </c:pt>
                <c:pt idx="2102">
                  <c:v>44491.5625</c:v>
                </c:pt>
                <c:pt idx="2103">
                  <c:v>44494.5625</c:v>
                </c:pt>
                <c:pt idx="2104">
                  <c:v>44495.5625</c:v>
                </c:pt>
                <c:pt idx="2105">
                  <c:v>44496.5625</c:v>
                </c:pt>
                <c:pt idx="2106">
                  <c:v>44497.5625</c:v>
                </c:pt>
                <c:pt idx="2107">
                  <c:v>44498.5625</c:v>
                </c:pt>
                <c:pt idx="2108">
                  <c:v>44501.5625</c:v>
                </c:pt>
                <c:pt idx="2109">
                  <c:v>44502.5625</c:v>
                </c:pt>
                <c:pt idx="2110">
                  <c:v>44503.5625</c:v>
                </c:pt>
                <c:pt idx="2111">
                  <c:v>44504.5625</c:v>
                </c:pt>
                <c:pt idx="2112">
                  <c:v>44505.5625</c:v>
                </c:pt>
                <c:pt idx="2113">
                  <c:v>44508.604166666672</c:v>
                </c:pt>
                <c:pt idx="2114">
                  <c:v>44509.604166666672</c:v>
                </c:pt>
                <c:pt idx="2115">
                  <c:v>44510.604166666672</c:v>
                </c:pt>
                <c:pt idx="2116">
                  <c:v>44511.604166666672</c:v>
                </c:pt>
                <c:pt idx="2117">
                  <c:v>44512.604166666672</c:v>
                </c:pt>
                <c:pt idx="2118">
                  <c:v>44515.604166666672</c:v>
                </c:pt>
                <c:pt idx="2119">
                  <c:v>44516.604166666672</c:v>
                </c:pt>
                <c:pt idx="2120">
                  <c:v>44517.604166666672</c:v>
                </c:pt>
                <c:pt idx="2121">
                  <c:v>44518.604166666672</c:v>
                </c:pt>
                <c:pt idx="2122">
                  <c:v>44519.604166666672</c:v>
                </c:pt>
                <c:pt idx="2123">
                  <c:v>44522.604166666672</c:v>
                </c:pt>
                <c:pt idx="2124">
                  <c:v>44523.604166666672</c:v>
                </c:pt>
                <c:pt idx="2125">
                  <c:v>44524.604166666672</c:v>
                </c:pt>
                <c:pt idx="2126">
                  <c:v>44526.604166666672</c:v>
                </c:pt>
                <c:pt idx="2127">
                  <c:v>44529.604166666672</c:v>
                </c:pt>
                <c:pt idx="2128">
                  <c:v>44530.604166666672</c:v>
                </c:pt>
                <c:pt idx="2129">
                  <c:v>44531.604166666672</c:v>
                </c:pt>
                <c:pt idx="2130">
                  <c:v>44532.604166666672</c:v>
                </c:pt>
                <c:pt idx="2131">
                  <c:v>44533.604166666672</c:v>
                </c:pt>
                <c:pt idx="2132">
                  <c:v>44536.604166666672</c:v>
                </c:pt>
                <c:pt idx="2133">
                  <c:v>44537.604166666672</c:v>
                </c:pt>
                <c:pt idx="2134">
                  <c:v>44538.604166666672</c:v>
                </c:pt>
                <c:pt idx="2135">
                  <c:v>44539.604166666672</c:v>
                </c:pt>
                <c:pt idx="2136">
                  <c:v>44540.604166666672</c:v>
                </c:pt>
                <c:pt idx="2137">
                  <c:v>44543.604166666672</c:v>
                </c:pt>
                <c:pt idx="2138">
                  <c:v>44544.604166666672</c:v>
                </c:pt>
                <c:pt idx="2139">
                  <c:v>44545.604166666672</c:v>
                </c:pt>
                <c:pt idx="2140">
                  <c:v>44546.604166666672</c:v>
                </c:pt>
                <c:pt idx="2141">
                  <c:v>44547.604166666672</c:v>
                </c:pt>
                <c:pt idx="2142">
                  <c:v>44550.604166666672</c:v>
                </c:pt>
                <c:pt idx="2143">
                  <c:v>44551.604166666672</c:v>
                </c:pt>
                <c:pt idx="2144">
                  <c:v>44552.604166666672</c:v>
                </c:pt>
                <c:pt idx="2145">
                  <c:v>44553.604166666672</c:v>
                </c:pt>
                <c:pt idx="2146">
                  <c:v>44557.604166666672</c:v>
                </c:pt>
                <c:pt idx="2147">
                  <c:v>44558.604166666672</c:v>
                </c:pt>
                <c:pt idx="2148">
                  <c:v>44559.604166666672</c:v>
                </c:pt>
                <c:pt idx="2149">
                  <c:v>44560.604166666672</c:v>
                </c:pt>
                <c:pt idx="2150">
                  <c:v>44561.604166666672</c:v>
                </c:pt>
                <c:pt idx="2151">
                  <c:v>44564.604166666672</c:v>
                </c:pt>
                <c:pt idx="2152">
                  <c:v>44565.604166666672</c:v>
                </c:pt>
                <c:pt idx="2153">
                  <c:v>44566.604166666672</c:v>
                </c:pt>
                <c:pt idx="2154">
                  <c:v>44567.604166666672</c:v>
                </c:pt>
                <c:pt idx="2155">
                  <c:v>44568.604166666672</c:v>
                </c:pt>
                <c:pt idx="2156">
                  <c:v>44571.604166666672</c:v>
                </c:pt>
                <c:pt idx="2157">
                  <c:v>44572.604166666672</c:v>
                </c:pt>
                <c:pt idx="2158">
                  <c:v>44573.604166666672</c:v>
                </c:pt>
                <c:pt idx="2159">
                  <c:v>44574.604166666672</c:v>
                </c:pt>
                <c:pt idx="2160">
                  <c:v>44575.604166666672</c:v>
                </c:pt>
                <c:pt idx="2161">
                  <c:v>44579.604166666672</c:v>
                </c:pt>
                <c:pt idx="2162">
                  <c:v>44580.604166666672</c:v>
                </c:pt>
                <c:pt idx="2163">
                  <c:v>44581.604166666672</c:v>
                </c:pt>
                <c:pt idx="2164">
                  <c:v>44582.604166666672</c:v>
                </c:pt>
                <c:pt idx="2165">
                  <c:v>44585.604166666672</c:v>
                </c:pt>
                <c:pt idx="2166">
                  <c:v>44586.604166666672</c:v>
                </c:pt>
                <c:pt idx="2167">
                  <c:v>44587.604166666672</c:v>
                </c:pt>
                <c:pt idx="2168">
                  <c:v>44588.604166666672</c:v>
                </c:pt>
                <c:pt idx="2169">
                  <c:v>44589.604166666672</c:v>
                </c:pt>
                <c:pt idx="2170">
                  <c:v>44592.604166666672</c:v>
                </c:pt>
                <c:pt idx="2171">
                  <c:v>44593.604166666672</c:v>
                </c:pt>
                <c:pt idx="2172">
                  <c:v>44594.604166666672</c:v>
                </c:pt>
                <c:pt idx="2173">
                  <c:v>44595.604166666672</c:v>
                </c:pt>
                <c:pt idx="2174">
                  <c:v>44596.604166666672</c:v>
                </c:pt>
                <c:pt idx="2175">
                  <c:v>44599.604166666672</c:v>
                </c:pt>
                <c:pt idx="2176">
                  <c:v>44600.604166666672</c:v>
                </c:pt>
                <c:pt idx="2177">
                  <c:v>44601.604166666672</c:v>
                </c:pt>
                <c:pt idx="2178">
                  <c:v>44602.604166666672</c:v>
                </c:pt>
                <c:pt idx="2179">
                  <c:v>44603.604166666672</c:v>
                </c:pt>
                <c:pt idx="2180">
                  <c:v>44606.604166666672</c:v>
                </c:pt>
                <c:pt idx="2181">
                  <c:v>44607.604166666672</c:v>
                </c:pt>
                <c:pt idx="2182">
                  <c:v>44608.604166666672</c:v>
                </c:pt>
                <c:pt idx="2183">
                  <c:v>44609.604166666672</c:v>
                </c:pt>
                <c:pt idx="2184">
                  <c:v>44610.604166666672</c:v>
                </c:pt>
                <c:pt idx="2185">
                  <c:v>44614.604166666672</c:v>
                </c:pt>
                <c:pt idx="2186">
                  <c:v>44615.604166666672</c:v>
                </c:pt>
                <c:pt idx="2187">
                  <c:v>44616.604166666672</c:v>
                </c:pt>
                <c:pt idx="2188">
                  <c:v>44617.604166666672</c:v>
                </c:pt>
                <c:pt idx="2189">
                  <c:v>44620.604166666672</c:v>
                </c:pt>
                <c:pt idx="2190">
                  <c:v>44621.604166666672</c:v>
                </c:pt>
                <c:pt idx="2191">
                  <c:v>44622.604166666672</c:v>
                </c:pt>
                <c:pt idx="2192">
                  <c:v>44623.604166666672</c:v>
                </c:pt>
                <c:pt idx="2193">
                  <c:v>44624.604166666672</c:v>
                </c:pt>
                <c:pt idx="2194">
                  <c:v>44627.604166666672</c:v>
                </c:pt>
                <c:pt idx="2195">
                  <c:v>44628.604166666672</c:v>
                </c:pt>
                <c:pt idx="2196">
                  <c:v>44629.604166666672</c:v>
                </c:pt>
                <c:pt idx="2197">
                  <c:v>44630.604166666672</c:v>
                </c:pt>
                <c:pt idx="2198">
                  <c:v>44631.604166666672</c:v>
                </c:pt>
                <c:pt idx="2199">
                  <c:v>44634.5625</c:v>
                </c:pt>
                <c:pt idx="2200">
                  <c:v>44635.5625</c:v>
                </c:pt>
                <c:pt idx="2201">
                  <c:v>44636.5625</c:v>
                </c:pt>
                <c:pt idx="2202">
                  <c:v>44637.5625</c:v>
                </c:pt>
                <c:pt idx="2203">
                  <c:v>44638.5625</c:v>
                </c:pt>
                <c:pt idx="2204">
                  <c:v>44641.5625</c:v>
                </c:pt>
                <c:pt idx="2205">
                  <c:v>44642.5625</c:v>
                </c:pt>
                <c:pt idx="2206">
                  <c:v>44643.5625</c:v>
                </c:pt>
                <c:pt idx="2207">
                  <c:v>44644.5625</c:v>
                </c:pt>
                <c:pt idx="2208">
                  <c:v>44645.5625</c:v>
                </c:pt>
                <c:pt idx="2209">
                  <c:v>44648.5625</c:v>
                </c:pt>
                <c:pt idx="2210">
                  <c:v>44649.5625</c:v>
                </c:pt>
                <c:pt idx="2211">
                  <c:v>44650.5625</c:v>
                </c:pt>
                <c:pt idx="2212">
                  <c:v>44651.5625</c:v>
                </c:pt>
                <c:pt idx="2213">
                  <c:v>44652.5625</c:v>
                </c:pt>
                <c:pt idx="2214">
                  <c:v>44655.5625</c:v>
                </c:pt>
                <c:pt idx="2215">
                  <c:v>44656.5625</c:v>
                </c:pt>
                <c:pt idx="2216">
                  <c:v>44657.5625</c:v>
                </c:pt>
                <c:pt idx="2217">
                  <c:v>44658.5625</c:v>
                </c:pt>
                <c:pt idx="2218">
                  <c:v>44659.5625</c:v>
                </c:pt>
                <c:pt idx="2219">
                  <c:v>44662.5625</c:v>
                </c:pt>
                <c:pt idx="2220">
                  <c:v>44663.5625</c:v>
                </c:pt>
                <c:pt idx="2221">
                  <c:v>44664.5625</c:v>
                </c:pt>
                <c:pt idx="2222">
                  <c:v>44665.5625</c:v>
                </c:pt>
                <c:pt idx="2223">
                  <c:v>44669.5625</c:v>
                </c:pt>
                <c:pt idx="2224">
                  <c:v>44670.5625</c:v>
                </c:pt>
                <c:pt idx="2225">
                  <c:v>44671.5625</c:v>
                </c:pt>
                <c:pt idx="2226">
                  <c:v>44672.5625</c:v>
                </c:pt>
                <c:pt idx="2227">
                  <c:v>44673.5625</c:v>
                </c:pt>
                <c:pt idx="2228">
                  <c:v>44676.5625</c:v>
                </c:pt>
                <c:pt idx="2229">
                  <c:v>44677.5625</c:v>
                </c:pt>
                <c:pt idx="2230">
                  <c:v>44678.5625</c:v>
                </c:pt>
                <c:pt idx="2231">
                  <c:v>44679.5625</c:v>
                </c:pt>
                <c:pt idx="2232">
                  <c:v>44680.5625</c:v>
                </c:pt>
                <c:pt idx="2233">
                  <c:v>44683.5625</c:v>
                </c:pt>
                <c:pt idx="2234">
                  <c:v>44684.5625</c:v>
                </c:pt>
                <c:pt idx="2235">
                  <c:v>44685.5625</c:v>
                </c:pt>
                <c:pt idx="2236">
                  <c:v>44686.5625</c:v>
                </c:pt>
                <c:pt idx="2237">
                  <c:v>44687.5625</c:v>
                </c:pt>
                <c:pt idx="2238">
                  <c:v>44690.5625</c:v>
                </c:pt>
                <c:pt idx="2239">
                  <c:v>44691.5625</c:v>
                </c:pt>
                <c:pt idx="2240">
                  <c:v>44692.5625</c:v>
                </c:pt>
                <c:pt idx="2241">
                  <c:v>44693.5625</c:v>
                </c:pt>
                <c:pt idx="2242">
                  <c:v>44694.5625</c:v>
                </c:pt>
                <c:pt idx="2243">
                  <c:v>44697.5625</c:v>
                </c:pt>
                <c:pt idx="2244">
                  <c:v>44698.5625</c:v>
                </c:pt>
                <c:pt idx="2245">
                  <c:v>44699.5625</c:v>
                </c:pt>
                <c:pt idx="2246">
                  <c:v>44700.5625</c:v>
                </c:pt>
                <c:pt idx="2247">
                  <c:v>44701.5625</c:v>
                </c:pt>
                <c:pt idx="2248">
                  <c:v>44704.5625</c:v>
                </c:pt>
                <c:pt idx="2249">
                  <c:v>44705.5625</c:v>
                </c:pt>
                <c:pt idx="2250">
                  <c:v>44706.5625</c:v>
                </c:pt>
                <c:pt idx="2251">
                  <c:v>44707.5625</c:v>
                </c:pt>
                <c:pt idx="2252">
                  <c:v>44708.5625</c:v>
                </c:pt>
                <c:pt idx="2253">
                  <c:v>44712.5625</c:v>
                </c:pt>
                <c:pt idx="2254">
                  <c:v>44713.5625</c:v>
                </c:pt>
                <c:pt idx="2255">
                  <c:v>44714.5625</c:v>
                </c:pt>
                <c:pt idx="2256">
                  <c:v>44715.5625</c:v>
                </c:pt>
                <c:pt idx="2257">
                  <c:v>44718.5625</c:v>
                </c:pt>
                <c:pt idx="2258">
                  <c:v>44719.5625</c:v>
                </c:pt>
                <c:pt idx="2259">
                  <c:v>44720.5625</c:v>
                </c:pt>
                <c:pt idx="2260">
                  <c:v>44721.5625</c:v>
                </c:pt>
                <c:pt idx="2261">
                  <c:v>44722.5625</c:v>
                </c:pt>
                <c:pt idx="2262">
                  <c:v>44725.5625</c:v>
                </c:pt>
                <c:pt idx="2263">
                  <c:v>44726.5625</c:v>
                </c:pt>
                <c:pt idx="2264">
                  <c:v>44727.5625</c:v>
                </c:pt>
                <c:pt idx="2265">
                  <c:v>44728.5625</c:v>
                </c:pt>
                <c:pt idx="2266">
                  <c:v>44729.5625</c:v>
                </c:pt>
                <c:pt idx="2267">
                  <c:v>44733.5625</c:v>
                </c:pt>
                <c:pt idx="2268">
                  <c:v>44734.5625</c:v>
                </c:pt>
                <c:pt idx="2269">
                  <c:v>44735.5625</c:v>
                </c:pt>
                <c:pt idx="2270">
                  <c:v>44736.5625</c:v>
                </c:pt>
                <c:pt idx="2271">
                  <c:v>44739.5625</c:v>
                </c:pt>
                <c:pt idx="2272">
                  <c:v>44740.5625</c:v>
                </c:pt>
                <c:pt idx="2273">
                  <c:v>44741.5625</c:v>
                </c:pt>
                <c:pt idx="2274">
                  <c:v>44742.5625</c:v>
                </c:pt>
                <c:pt idx="2275">
                  <c:v>44743.5625</c:v>
                </c:pt>
                <c:pt idx="2276">
                  <c:v>44747.5625</c:v>
                </c:pt>
                <c:pt idx="2277">
                  <c:v>44748.5625</c:v>
                </c:pt>
                <c:pt idx="2278">
                  <c:v>44749.5625</c:v>
                </c:pt>
                <c:pt idx="2279">
                  <c:v>44750.5625</c:v>
                </c:pt>
                <c:pt idx="2280">
                  <c:v>44753.5625</c:v>
                </c:pt>
                <c:pt idx="2281">
                  <c:v>44754.5625</c:v>
                </c:pt>
                <c:pt idx="2282">
                  <c:v>44755.5625</c:v>
                </c:pt>
                <c:pt idx="2283">
                  <c:v>44756.5625</c:v>
                </c:pt>
                <c:pt idx="2284">
                  <c:v>44757.5625</c:v>
                </c:pt>
                <c:pt idx="2285">
                  <c:v>44760.5625</c:v>
                </c:pt>
                <c:pt idx="2286">
                  <c:v>44761.5625</c:v>
                </c:pt>
                <c:pt idx="2287">
                  <c:v>44762.5625</c:v>
                </c:pt>
                <c:pt idx="2288">
                  <c:v>44763.5625</c:v>
                </c:pt>
                <c:pt idx="2289">
                  <c:v>44764.5625</c:v>
                </c:pt>
                <c:pt idx="2290">
                  <c:v>44767.5625</c:v>
                </c:pt>
                <c:pt idx="2291">
                  <c:v>44768.5625</c:v>
                </c:pt>
                <c:pt idx="2292">
                  <c:v>44769.5625</c:v>
                </c:pt>
                <c:pt idx="2293">
                  <c:v>44770.5625</c:v>
                </c:pt>
                <c:pt idx="2294">
                  <c:v>44771.5625</c:v>
                </c:pt>
                <c:pt idx="2295">
                  <c:v>44774.5625</c:v>
                </c:pt>
                <c:pt idx="2296">
                  <c:v>44775.5625</c:v>
                </c:pt>
                <c:pt idx="2297">
                  <c:v>44776.5625</c:v>
                </c:pt>
                <c:pt idx="2298">
                  <c:v>44777.5625</c:v>
                </c:pt>
                <c:pt idx="2299">
                  <c:v>44778.5625</c:v>
                </c:pt>
                <c:pt idx="2300">
                  <c:v>44781.5625</c:v>
                </c:pt>
                <c:pt idx="2301">
                  <c:v>44782.5625</c:v>
                </c:pt>
                <c:pt idx="2302">
                  <c:v>44783.5625</c:v>
                </c:pt>
                <c:pt idx="2303">
                  <c:v>44784.5625</c:v>
                </c:pt>
                <c:pt idx="2304">
                  <c:v>44785.5625</c:v>
                </c:pt>
                <c:pt idx="2305">
                  <c:v>44788.5625</c:v>
                </c:pt>
                <c:pt idx="2306">
                  <c:v>44789.5625</c:v>
                </c:pt>
                <c:pt idx="2307">
                  <c:v>44790.5625</c:v>
                </c:pt>
                <c:pt idx="2308">
                  <c:v>44791.5625</c:v>
                </c:pt>
                <c:pt idx="2309">
                  <c:v>44792.5625</c:v>
                </c:pt>
                <c:pt idx="2310">
                  <c:v>44795.5625</c:v>
                </c:pt>
                <c:pt idx="2311">
                  <c:v>44796.5625</c:v>
                </c:pt>
                <c:pt idx="2312">
                  <c:v>44797.5625</c:v>
                </c:pt>
                <c:pt idx="2313">
                  <c:v>44798.5625</c:v>
                </c:pt>
                <c:pt idx="2314">
                  <c:v>44799.5625</c:v>
                </c:pt>
                <c:pt idx="2315">
                  <c:v>44802.5625</c:v>
                </c:pt>
                <c:pt idx="2316">
                  <c:v>44803.5625</c:v>
                </c:pt>
                <c:pt idx="2317">
                  <c:v>44804.5625</c:v>
                </c:pt>
                <c:pt idx="2318">
                  <c:v>44805.5625</c:v>
                </c:pt>
                <c:pt idx="2319">
                  <c:v>44806.5625</c:v>
                </c:pt>
                <c:pt idx="2320">
                  <c:v>44810.5625</c:v>
                </c:pt>
                <c:pt idx="2321">
                  <c:v>44811.5625</c:v>
                </c:pt>
                <c:pt idx="2322">
                  <c:v>44812.5625</c:v>
                </c:pt>
                <c:pt idx="2323">
                  <c:v>44813.5625</c:v>
                </c:pt>
                <c:pt idx="2324">
                  <c:v>44816.5625</c:v>
                </c:pt>
                <c:pt idx="2325">
                  <c:v>44817.5625</c:v>
                </c:pt>
                <c:pt idx="2326">
                  <c:v>44818.5625</c:v>
                </c:pt>
                <c:pt idx="2327">
                  <c:v>44819.5625</c:v>
                </c:pt>
                <c:pt idx="2328">
                  <c:v>44820.5625</c:v>
                </c:pt>
                <c:pt idx="2329">
                  <c:v>44823.5625</c:v>
                </c:pt>
                <c:pt idx="2330">
                  <c:v>44824.5625</c:v>
                </c:pt>
                <c:pt idx="2331">
                  <c:v>44825.5625</c:v>
                </c:pt>
                <c:pt idx="2332">
                  <c:v>44826.5625</c:v>
                </c:pt>
                <c:pt idx="2333">
                  <c:v>44827.5625</c:v>
                </c:pt>
                <c:pt idx="2334">
                  <c:v>44830.5625</c:v>
                </c:pt>
                <c:pt idx="2335">
                  <c:v>44831.5625</c:v>
                </c:pt>
                <c:pt idx="2336">
                  <c:v>44832.5625</c:v>
                </c:pt>
                <c:pt idx="2337">
                  <c:v>44833.5625</c:v>
                </c:pt>
                <c:pt idx="2338">
                  <c:v>44834.5625</c:v>
                </c:pt>
                <c:pt idx="2339">
                  <c:v>44837.5625</c:v>
                </c:pt>
                <c:pt idx="2340">
                  <c:v>44838.5625</c:v>
                </c:pt>
                <c:pt idx="2341">
                  <c:v>44839.5625</c:v>
                </c:pt>
                <c:pt idx="2342">
                  <c:v>44840.5625</c:v>
                </c:pt>
                <c:pt idx="2343">
                  <c:v>44841.5625</c:v>
                </c:pt>
                <c:pt idx="2344">
                  <c:v>44844.5625</c:v>
                </c:pt>
                <c:pt idx="2345">
                  <c:v>44845.5625</c:v>
                </c:pt>
                <c:pt idx="2346">
                  <c:v>44846.5625</c:v>
                </c:pt>
                <c:pt idx="2347">
                  <c:v>44847.5625</c:v>
                </c:pt>
                <c:pt idx="2348">
                  <c:v>44848.5625</c:v>
                </c:pt>
                <c:pt idx="2349">
                  <c:v>44851.5625</c:v>
                </c:pt>
                <c:pt idx="2350">
                  <c:v>44852.5625</c:v>
                </c:pt>
                <c:pt idx="2351">
                  <c:v>44853.5625</c:v>
                </c:pt>
                <c:pt idx="2352">
                  <c:v>44854.5625</c:v>
                </c:pt>
                <c:pt idx="2353">
                  <c:v>44855.5625</c:v>
                </c:pt>
                <c:pt idx="2354">
                  <c:v>44858.5625</c:v>
                </c:pt>
                <c:pt idx="2355">
                  <c:v>44859.5625</c:v>
                </c:pt>
                <c:pt idx="2356">
                  <c:v>44860.5625</c:v>
                </c:pt>
                <c:pt idx="2357">
                  <c:v>44861.5625</c:v>
                </c:pt>
                <c:pt idx="2358">
                  <c:v>44862.5625</c:v>
                </c:pt>
                <c:pt idx="2359">
                  <c:v>44865.5625</c:v>
                </c:pt>
                <c:pt idx="2360">
                  <c:v>44866.5625</c:v>
                </c:pt>
                <c:pt idx="2361">
                  <c:v>44867.5625</c:v>
                </c:pt>
                <c:pt idx="2362">
                  <c:v>44868.5625</c:v>
                </c:pt>
                <c:pt idx="2363">
                  <c:v>44869.5625</c:v>
                </c:pt>
                <c:pt idx="2364">
                  <c:v>44872.604166666672</c:v>
                </c:pt>
                <c:pt idx="2365">
                  <c:v>44873.604166666672</c:v>
                </c:pt>
                <c:pt idx="2366">
                  <c:v>44874.604166666672</c:v>
                </c:pt>
                <c:pt idx="2367">
                  <c:v>44875.604166666672</c:v>
                </c:pt>
                <c:pt idx="2368">
                  <c:v>44876.604166666672</c:v>
                </c:pt>
                <c:pt idx="2369">
                  <c:v>44879.604166666672</c:v>
                </c:pt>
                <c:pt idx="2370">
                  <c:v>44880.604166666672</c:v>
                </c:pt>
                <c:pt idx="2371">
                  <c:v>44881.604166666672</c:v>
                </c:pt>
                <c:pt idx="2372">
                  <c:v>44882.604166666672</c:v>
                </c:pt>
                <c:pt idx="2373">
                  <c:v>44883.604166666672</c:v>
                </c:pt>
                <c:pt idx="2374">
                  <c:v>44886.604166666672</c:v>
                </c:pt>
                <c:pt idx="2375">
                  <c:v>44887.604166666672</c:v>
                </c:pt>
                <c:pt idx="2376">
                  <c:v>44888.604166666672</c:v>
                </c:pt>
                <c:pt idx="2377">
                  <c:v>44890.604166666672</c:v>
                </c:pt>
                <c:pt idx="2378">
                  <c:v>44893.604166666672</c:v>
                </c:pt>
                <c:pt idx="2379">
                  <c:v>44894.604166666672</c:v>
                </c:pt>
                <c:pt idx="2380">
                  <c:v>44895.604166666672</c:v>
                </c:pt>
                <c:pt idx="2381">
                  <c:v>44896.604166666672</c:v>
                </c:pt>
                <c:pt idx="2382">
                  <c:v>44897.604166666672</c:v>
                </c:pt>
                <c:pt idx="2383">
                  <c:v>44900.604166666672</c:v>
                </c:pt>
                <c:pt idx="2384">
                  <c:v>44901.604166666672</c:v>
                </c:pt>
                <c:pt idx="2385">
                  <c:v>44902.604166666672</c:v>
                </c:pt>
                <c:pt idx="2386">
                  <c:v>44903.604166666672</c:v>
                </c:pt>
                <c:pt idx="2387">
                  <c:v>44904.604166666672</c:v>
                </c:pt>
                <c:pt idx="2388">
                  <c:v>44907.604166666672</c:v>
                </c:pt>
                <c:pt idx="2389">
                  <c:v>44908.604166666672</c:v>
                </c:pt>
                <c:pt idx="2390">
                  <c:v>44909.604166666672</c:v>
                </c:pt>
                <c:pt idx="2391">
                  <c:v>44910.604166666672</c:v>
                </c:pt>
                <c:pt idx="2392">
                  <c:v>44911.604166666672</c:v>
                </c:pt>
                <c:pt idx="2393">
                  <c:v>44914.604166666672</c:v>
                </c:pt>
                <c:pt idx="2394">
                  <c:v>44915.604166666672</c:v>
                </c:pt>
                <c:pt idx="2395">
                  <c:v>44916.604166666672</c:v>
                </c:pt>
                <c:pt idx="2396">
                  <c:v>44917.604166666672</c:v>
                </c:pt>
                <c:pt idx="2397">
                  <c:v>44918.604166666672</c:v>
                </c:pt>
                <c:pt idx="2398">
                  <c:v>44922.604166666672</c:v>
                </c:pt>
                <c:pt idx="2399">
                  <c:v>44923.604166666672</c:v>
                </c:pt>
                <c:pt idx="2400">
                  <c:v>44924.604166666672</c:v>
                </c:pt>
                <c:pt idx="2401">
                  <c:v>44925.604166666672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xVal>
          <c:yVal>
            <c:numRef>
              <c:f>Calc!$AB$7:$AB$2426</c:f>
              <c:numCache>
                <c:formatCode>General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36.659974230000003</c:v>
                </c:pt>
                <c:pt idx="1900">
                  <c:v>37.31504897216422</c:v>
                </c:pt>
                <c:pt idx="1901">
                  <c:v>38.97578334807114</c:v>
                </c:pt>
                <c:pt idx="1902">
                  <c:v>39.639405398855779</c:v>
                </c:pt>
                <c:pt idx="1903">
                  <c:v>38.829881055299566</c:v>
                </c:pt>
                <c:pt idx="1904">
                  <c:v>38.851904237292594</c:v>
                </c:pt>
                <c:pt idx="1905">
                  <c:v>39.163193019835518</c:v>
                </c:pt>
                <c:pt idx="1906">
                  <c:v>38.749144132825805</c:v>
                </c:pt>
                <c:pt idx="1907">
                  <c:v>37.898804606171282</c:v>
                </c:pt>
                <c:pt idx="1908">
                  <c:v>38.781453779826833</c:v>
                </c:pt>
                <c:pt idx="1909">
                  <c:v>40.388918631042387</c:v>
                </c:pt>
                <c:pt idx="1910">
                  <c:v>40.496699113111376</c:v>
                </c:pt>
                <c:pt idx="1911">
                  <c:v>40.063993653399244</c:v>
                </c:pt>
                <c:pt idx="1912">
                  <c:v>40.530001662802405</c:v>
                </c:pt>
                <c:pt idx="1913">
                  <c:v>40.337511032231347</c:v>
                </c:pt>
                <c:pt idx="1914">
                  <c:v>37.377224177389166</c:v>
                </c:pt>
                <c:pt idx="1915">
                  <c:v>38.339089670079318</c:v>
                </c:pt>
                <c:pt idx="1916">
                  <c:v>36.033937314469796</c:v>
                </c:pt>
                <c:pt idx="1917">
                  <c:v>37.826146690328976</c:v>
                </c:pt>
                <c:pt idx="1918">
                  <c:v>39.42824540132461</c:v>
                </c:pt>
                <c:pt idx="1919">
                  <c:v>39.518623093454984</c:v>
                </c:pt>
                <c:pt idx="1920">
                  <c:v>40.863464197902189</c:v>
                </c:pt>
                <c:pt idx="1921">
                  <c:v>41.34324485462249</c:v>
                </c:pt>
                <c:pt idx="1922">
                  <c:v>42.230714246236033</c:v>
                </c:pt>
                <c:pt idx="1923">
                  <c:v>42.143550864427418</c:v>
                </c:pt>
                <c:pt idx="1924">
                  <c:v>42.085668914807997</c:v>
                </c:pt>
                <c:pt idx="1925">
                  <c:v>42.28677811043891</c:v>
                </c:pt>
                <c:pt idx="1926">
                  <c:v>42.91061729726718</c:v>
                </c:pt>
                <c:pt idx="1927">
                  <c:v>42.787712823337074</c:v>
                </c:pt>
                <c:pt idx="1928">
                  <c:v>42.814312062300822</c:v>
                </c:pt>
                <c:pt idx="1929">
                  <c:v>42.264811676895484</c:v>
                </c:pt>
                <c:pt idx="1930">
                  <c:v>42.038081911956276</c:v>
                </c:pt>
                <c:pt idx="1931">
                  <c:v>41.059648090031274</c:v>
                </c:pt>
                <c:pt idx="1932">
                  <c:v>41.206499384056592</c:v>
                </c:pt>
                <c:pt idx="1933">
                  <c:v>42.565962444899533</c:v>
                </c:pt>
                <c:pt idx="1934">
                  <c:v>39.486148875549226</c:v>
                </c:pt>
                <c:pt idx="1935">
                  <c:v>38.873148393350185</c:v>
                </c:pt>
                <c:pt idx="1936">
                  <c:v>41.692259781672455</c:v>
                </c:pt>
                <c:pt idx="1937">
                  <c:v>40.713474829594794</c:v>
                </c:pt>
                <c:pt idx="1938">
                  <c:v>39.092925936573586</c:v>
                </c:pt>
                <c:pt idx="1939">
                  <c:v>37.639020046770042</c:v>
                </c:pt>
                <c:pt idx="1940">
                  <c:v>39.713803781176672</c:v>
                </c:pt>
                <c:pt idx="1941">
                  <c:v>39.112693327561033</c:v>
                </c:pt>
                <c:pt idx="1942">
                  <c:v>40.785380900156952</c:v>
                </c:pt>
                <c:pt idx="1943">
                  <c:v>41.544289765900174</c:v>
                </c:pt>
                <c:pt idx="1944">
                  <c:v>42.805191355215939</c:v>
                </c:pt>
                <c:pt idx="1945">
                  <c:v>42.975288907874571</c:v>
                </c:pt>
                <c:pt idx="1946">
                  <c:v>43.735679060025795</c:v>
                </c:pt>
                <c:pt idx="1947">
                  <c:v>43.567272474533866</c:v>
                </c:pt>
                <c:pt idx="1948">
                  <c:v>44.01004687501392</c:v>
                </c:pt>
                <c:pt idx="1949">
                  <c:v>42.086121779149579</c:v>
                </c:pt>
                <c:pt idx="1950">
                  <c:v>41.849632465420413</c:v>
                </c:pt>
                <c:pt idx="1951">
                  <c:v>42.843779910372362</c:v>
                </c:pt>
                <c:pt idx="1952">
                  <c:v>41.829281497176908</c:v>
                </c:pt>
                <c:pt idx="1953">
                  <c:v>41.18858600199448</c:v>
                </c:pt>
                <c:pt idx="1954">
                  <c:v>41.880964298723633</c:v>
                </c:pt>
                <c:pt idx="1955">
                  <c:v>43.902905549245318</c:v>
                </c:pt>
                <c:pt idx="1956">
                  <c:v>43.827611203333696</c:v>
                </c:pt>
                <c:pt idx="1957">
                  <c:v>43.475870084475709</c:v>
                </c:pt>
                <c:pt idx="1958">
                  <c:v>44.001650649913628</c:v>
                </c:pt>
                <c:pt idx="1959">
                  <c:v>45.424252700383668</c:v>
                </c:pt>
                <c:pt idx="1960">
                  <c:v>47.368089875918571</c:v>
                </c:pt>
                <c:pt idx="1961">
                  <c:v>47.281007396247489</c:v>
                </c:pt>
                <c:pt idx="1962">
                  <c:v>47.442012817048052</c:v>
                </c:pt>
                <c:pt idx="1963">
                  <c:v>48.114446265952601</c:v>
                </c:pt>
                <c:pt idx="1964">
                  <c:v>49.160639322611168</c:v>
                </c:pt>
                <c:pt idx="1965">
                  <c:v>49.204578860407928</c:v>
                </c:pt>
                <c:pt idx="1966">
                  <c:v>49.638793099538468</c:v>
                </c:pt>
                <c:pt idx="1967">
                  <c:v>49.126908105607527</c:v>
                </c:pt>
                <c:pt idx="1968">
                  <c:v>50.706873456570264</c:v>
                </c:pt>
                <c:pt idx="1969">
                  <c:v>51.211943287002953</c:v>
                </c:pt>
                <c:pt idx="1970">
                  <c:v>50.446898138791965</c:v>
                </c:pt>
                <c:pt idx="1971">
                  <c:v>49.335483270490052</c:v>
                </c:pt>
                <c:pt idx="1972">
                  <c:v>50.732651953318395</c:v>
                </c:pt>
                <c:pt idx="1973">
                  <c:v>49.339237637164004</c:v>
                </c:pt>
                <c:pt idx="1974">
                  <c:v>50.940820597511511</c:v>
                </c:pt>
                <c:pt idx="1975">
                  <c:v>51.249680195201677</c:v>
                </c:pt>
                <c:pt idx="1976">
                  <c:v>51.213132559945542</c:v>
                </c:pt>
                <c:pt idx="1977">
                  <c:v>51.165564422365804</c:v>
                </c:pt>
                <c:pt idx="1978">
                  <c:v>52.140358421921739</c:v>
                </c:pt>
                <c:pt idx="1979">
                  <c:v>51.109123148206763</c:v>
                </c:pt>
                <c:pt idx="1980">
                  <c:v>51.429596452365708</c:v>
                </c:pt>
                <c:pt idx="1981">
                  <c:v>50.474318248222893</c:v>
                </c:pt>
                <c:pt idx="1982">
                  <c:v>50.518319961358131</c:v>
                </c:pt>
                <c:pt idx="1983">
                  <c:v>51.725208280387299</c:v>
                </c:pt>
                <c:pt idx="1984">
                  <c:v>52.851135115115397</c:v>
                </c:pt>
                <c:pt idx="1985">
                  <c:v>51.270517065069747</c:v>
                </c:pt>
                <c:pt idx="1986">
                  <c:v>49.894376864569722</c:v>
                </c:pt>
                <c:pt idx="1987">
                  <c:v>46.710996920119754</c:v>
                </c:pt>
                <c:pt idx="1988">
                  <c:v>48.391238136694774</c:v>
                </c:pt>
                <c:pt idx="1989">
                  <c:v>50.61721130144138</c:v>
                </c:pt>
                <c:pt idx="1990">
                  <c:v>50.220707478333345</c:v>
                </c:pt>
                <c:pt idx="1991">
                  <c:v>48.919301920297514</c:v>
                </c:pt>
                <c:pt idx="1992">
                  <c:v>48.531283024041251</c:v>
                </c:pt>
                <c:pt idx="1993">
                  <c:v>50.094338525288613</c:v>
                </c:pt>
                <c:pt idx="1994">
                  <c:v>49.967962182001635</c:v>
                </c:pt>
                <c:pt idx="1995">
                  <c:v>51.486135940475023</c:v>
                </c:pt>
                <c:pt idx="1996">
                  <c:v>51.140015064673371</c:v>
                </c:pt>
                <c:pt idx="1997">
                  <c:v>51.441072584858496</c:v>
                </c:pt>
                <c:pt idx="1998">
                  <c:v>51.518662340831504</c:v>
                </c:pt>
                <c:pt idx="1999">
                  <c:v>51.79169175489357</c:v>
                </c:pt>
                <c:pt idx="2000">
                  <c:v>51.641029558030709</c:v>
                </c:pt>
                <c:pt idx="2001">
                  <c:v>51.881232636431015</c:v>
                </c:pt>
                <c:pt idx="2002">
                  <c:v>51.300126429111565</c:v>
                </c:pt>
                <c:pt idx="2003">
                  <c:v>52.704257198968413</c:v>
                </c:pt>
                <c:pt idx="2004">
                  <c:v>52.540328757051064</c:v>
                </c:pt>
                <c:pt idx="2005">
                  <c:v>52.570430668961542</c:v>
                </c:pt>
                <c:pt idx="2006">
                  <c:v>52.331640209035704</c:v>
                </c:pt>
                <c:pt idx="2007">
                  <c:v>53.057931285021709</c:v>
                </c:pt>
                <c:pt idx="2008">
                  <c:v>53.317426868079899</c:v>
                </c:pt>
                <c:pt idx="2009">
                  <c:v>53.664896303815638</c:v>
                </c:pt>
                <c:pt idx="2010">
                  <c:v>53.366030654234223</c:v>
                </c:pt>
                <c:pt idx="2011">
                  <c:v>52.468600877861213</c:v>
                </c:pt>
                <c:pt idx="2012">
                  <c:v>52.412900520283046</c:v>
                </c:pt>
                <c:pt idx="2013">
                  <c:v>50.288145970538821</c:v>
                </c:pt>
                <c:pt idx="2014">
                  <c:v>52.43787603085039</c:v>
                </c:pt>
                <c:pt idx="2015">
                  <c:v>53.275413519867961</c:v>
                </c:pt>
                <c:pt idx="2016">
                  <c:v>53.079217556192376</c:v>
                </c:pt>
                <c:pt idx="2017">
                  <c:v>54.017694532887838</c:v>
                </c:pt>
                <c:pt idx="2018">
                  <c:v>54.589726972674349</c:v>
                </c:pt>
                <c:pt idx="2019">
                  <c:v>54.908961504580759</c:v>
                </c:pt>
                <c:pt idx="2020">
                  <c:v>54.993936172263538</c:v>
                </c:pt>
                <c:pt idx="2021">
                  <c:v>55.129141057833223</c:v>
                </c:pt>
                <c:pt idx="2022">
                  <c:v>56.041155021706871</c:v>
                </c:pt>
                <c:pt idx="2023">
                  <c:v>57.32247802981577</c:v>
                </c:pt>
                <c:pt idx="2024">
                  <c:v>56.993977088256116</c:v>
                </c:pt>
                <c:pt idx="2025">
                  <c:v>57.594441869999926</c:v>
                </c:pt>
                <c:pt idx="2026">
                  <c:v>56.182760035438221</c:v>
                </c:pt>
                <c:pt idx="2027">
                  <c:v>57.978243790314941</c:v>
                </c:pt>
                <c:pt idx="2028">
                  <c:v>58.589681392966646</c:v>
                </c:pt>
                <c:pt idx="2029">
                  <c:v>57.986585369792792</c:v>
                </c:pt>
                <c:pt idx="2030">
                  <c:v>58.242311661743237</c:v>
                </c:pt>
                <c:pt idx="2031">
                  <c:v>57.641644376089921</c:v>
                </c:pt>
                <c:pt idx="2032">
                  <c:v>56.281453881124285</c:v>
                </c:pt>
                <c:pt idx="2033">
                  <c:v>53.77672718172699</c:v>
                </c:pt>
                <c:pt idx="2034">
                  <c:v>56.085075835756008</c:v>
                </c:pt>
                <c:pt idx="2035">
                  <c:v>57.443589253700537</c:v>
                </c:pt>
                <c:pt idx="2036">
                  <c:v>57.800645294204884</c:v>
                </c:pt>
                <c:pt idx="2037">
                  <c:v>59.580750335988817</c:v>
                </c:pt>
                <c:pt idx="2038">
                  <c:v>60.007637414152292</c:v>
                </c:pt>
                <c:pt idx="2039">
                  <c:v>59.18316595462035</c:v>
                </c:pt>
                <c:pt idx="2040">
                  <c:v>59.10642710314707</c:v>
                </c:pt>
                <c:pt idx="2041">
                  <c:v>59.837903594788607</c:v>
                </c:pt>
                <c:pt idx="2042">
                  <c:v>58.96211730228903</c:v>
                </c:pt>
                <c:pt idx="2043">
                  <c:v>58.579227168014327</c:v>
                </c:pt>
                <c:pt idx="2044">
                  <c:v>60.005034723021808</c:v>
                </c:pt>
                <c:pt idx="2045">
                  <c:v>59.115551398756104</c:v>
                </c:pt>
                <c:pt idx="2046">
                  <c:v>60.234726713999301</c:v>
                </c:pt>
                <c:pt idx="2047">
                  <c:v>60.529325734534282</c:v>
                </c:pt>
                <c:pt idx="2048">
                  <c:v>60.36949655113596</c:v>
                </c:pt>
                <c:pt idx="2049">
                  <c:v>60.590771355553962</c:v>
                </c:pt>
                <c:pt idx="2050">
                  <c:v>61.038416096790598</c:v>
                </c:pt>
                <c:pt idx="2051">
                  <c:v>61.583144202167048</c:v>
                </c:pt>
                <c:pt idx="2052">
                  <c:v>61.915245586095217</c:v>
                </c:pt>
                <c:pt idx="2053">
                  <c:v>62.340247664849976</c:v>
                </c:pt>
                <c:pt idx="2054">
                  <c:v>61.110128566529362</c:v>
                </c:pt>
                <c:pt idx="2055">
                  <c:v>59.099515351324371</c:v>
                </c:pt>
                <c:pt idx="2056">
                  <c:v>59.370098194951311</c:v>
                </c:pt>
                <c:pt idx="2057">
                  <c:v>60.783381950319487</c:v>
                </c:pt>
                <c:pt idx="2058">
                  <c:v>62.375274316012153</c:v>
                </c:pt>
                <c:pt idx="2059">
                  <c:v>62.668172250153461</c:v>
                </c:pt>
                <c:pt idx="2060">
                  <c:v>63.05849918212845</c:v>
                </c:pt>
                <c:pt idx="2061">
                  <c:v>61.937561466804461</c:v>
                </c:pt>
                <c:pt idx="2062">
                  <c:v>63.59478364636329</c:v>
                </c:pt>
                <c:pt idx="2063">
                  <c:v>64.421062981597686</c:v>
                </c:pt>
                <c:pt idx="2064">
                  <c:v>64.130444507048693</c:v>
                </c:pt>
                <c:pt idx="2065">
                  <c:v>64.228428109665401</c:v>
                </c:pt>
                <c:pt idx="2066">
                  <c:v>64.816963145162106</c:v>
                </c:pt>
                <c:pt idx="2067">
                  <c:v>64.765448942520408</c:v>
                </c:pt>
                <c:pt idx="2068">
                  <c:v>64.05348364311665</c:v>
                </c:pt>
                <c:pt idx="2069">
                  <c:v>63.815114902804353</c:v>
                </c:pt>
                <c:pt idx="2070">
                  <c:v>62.991434537579707</c:v>
                </c:pt>
                <c:pt idx="2071">
                  <c:v>61.497264629310308</c:v>
                </c:pt>
                <c:pt idx="2072">
                  <c:v>61.957141796059481</c:v>
                </c:pt>
                <c:pt idx="2073">
                  <c:v>60.949947833080628</c:v>
                </c:pt>
                <c:pt idx="2074">
                  <c:v>62.473171172404747</c:v>
                </c:pt>
                <c:pt idx="2075">
                  <c:v>62.171904864929253</c:v>
                </c:pt>
                <c:pt idx="2076">
                  <c:v>60.350953450793803</c:v>
                </c:pt>
                <c:pt idx="2077">
                  <c:v>57.319980897305719</c:v>
                </c:pt>
                <c:pt idx="2078">
                  <c:v>57.153728134304259</c:v>
                </c:pt>
                <c:pt idx="2079">
                  <c:v>58.822501980160347</c:v>
                </c:pt>
                <c:pt idx="2080">
                  <c:v>60.962665425968893</c:v>
                </c:pt>
                <c:pt idx="2081">
                  <c:v>61.25985634613415</c:v>
                </c:pt>
                <c:pt idx="2082">
                  <c:v>60.721834766438128</c:v>
                </c:pt>
                <c:pt idx="2083">
                  <c:v>57.046825337889665</c:v>
                </c:pt>
                <c:pt idx="2084">
                  <c:v>57.331075279433456</c:v>
                </c:pt>
                <c:pt idx="2085">
                  <c:v>55.225096024048625</c:v>
                </c:pt>
                <c:pt idx="2086">
                  <c:v>57.190342253895039</c:v>
                </c:pt>
                <c:pt idx="2087">
                  <c:v>54.966319954127606</c:v>
                </c:pt>
                <c:pt idx="2088">
                  <c:v>56.67843357897808</c:v>
                </c:pt>
                <c:pt idx="2089">
                  <c:v>57.381340204885589</c:v>
                </c:pt>
                <c:pt idx="2090">
                  <c:v>58.865818672346926</c:v>
                </c:pt>
                <c:pt idx="2091">
                  <c:v>58.539831507659237</c:v>
                </c:pt>
                <c:pt idx="2092">
                  <c:v>57.256693274473143</c:v>
                </c:pt>
                <c:pt idx="2093">
                  <c:v>56.830064163283581</c:v>
                </c:pt>
                <c:pt idx="2094">
                  <c:v>57.439638625994874</c:v>
                </c:pt>
                <c:pt idx="2095">
                  <c:v>60.334325585474765</c:v>
                </c:pt>
                <c:pt idx="2096">
                  <c:v>61.708793701674139</c:v>
                </c:pt>
                <c:pt idx="2097">
                  <c:v>62.244532225957869</c:v>
                </c:pt>
                <c:pt idx="2098">
                  <c:v>63.681007302925948</c:v>
                </c:pt>
                <c:pt idx="2099">
                  <c:v>64.42713530343714</c:v>
                </c:pt>
                <c:pt idx="2100">
                  <c:v>64.926971836834127</c:v>
                </c:pt>
                <c:pt idx="2101">
                  <c:v>64.720820462481143</c:v>
                </c:pt>
                <c:pt idx="2102">
                  <c:v>65.74914768504884</c:v>
                </c:pt>
                <c:pt idx="2103">
                  <c:v>65.922294129615679</c:v>
                </c:pt>
                <c:pt idx="2104">
                  <c:v>65.041754732632839</c:v>
                </c:pt>
                <c:pt idx="2105">
                  <c:v>66.920158269130255</c:v>
                </c:pt>
                <c:pt idx="2106">
                  <c:v>67.323074973787371</c:v>
                </c:pt>
                <c:pt idx="2107">
                  <c:v>67.657051032416547</c:v>
                </c:pt>
                <c:pt idx="2108">
                  <c:v>68.473183649110425</c:v>
                </c:pt>
                <c:pt idx="2109">
                  <c:v>69.722754879325095</c:v>
                </c:pt>
                <c:pt idx="2110">
                  <c:v>70.703820446690287</c:v>
                </c:pt>
                <c:pt idx="2111">
                  <c:v>71.435058127359952</c:v>
                </c:pt>
                <c:pt idx="2112">
                  <c:v>71.603547370816841</c:v>
                </c:pt>
                <c:pt idx="2113">
                  <c:v>70.888744552839341</c:v>
                </c:pt>
                <c:pt idx="2114">
                  <c:v>69.173156833999599</c:v>
                </c:pt>
                <c:pt idx="2115">
                  <c:v>69.235691422752765</c:v>
                </c:pt>
                <c:pt idx="2116">
                  <c:v>70.798613780477197</c:v>
                </c:pt>
                <c:pt idx="2117">
                  <c:v>70.857196214384103</c:v>
                </c:pt>
                <c:pt idx="2118">
                  <c:v>71.693795993713266</c:v>
                </c:pt>
                <c:pt idx="2119">
                  <c:v>71.166534525474304</c:v>
                </c:pt>
                <c:pt idx="2120">
                  <c:v>71.886929646493229</c:v>
                </c:pt>
                <c:pt idx="2121">
                  <c:v>71.496484641938167</c:v>
                </c:pt>
                <c:pt idx="2122">
                  <c:v>70.878378278841993</c:v>
                </c:pt>
                <c:pt idx="2123">
                  <c:v>71.155613472943713</c:v>
                </c:pt>
                <c:pt idx="2124">
                  <c:v>71.72080079858523</c:v>
                </c:pt>
                <c:pt idx="2125">
                  <c:v>66.912444726595567</c:v>
                </c:pt>
                <c:pt idx="2126">
                  <c:v>69.361440149529912</c:v>
                </c:pt>
                <c:pt idx="2127">
                  <c:v>65.30800013347384</c:v>
                </c:pt>
                <c:pt idx="2128">
                  <c:v>63.127482327999289</c:v>
                </c:pt>
                <c:pt idx="2129">
                  <c:v>66.023919746005831</c:v>
                </c:pt>
                <c:pt idx="2130">
                  <c:v>64.296030239256012</c:v>
                </c:pt>
                <c:pt idx="2131">
                  <c:v>66.56762059765552</c:v>
                </c:pt>
                <c:pt idx="2132">
                  <c:v>70.69401039686116</c:v>
                </c:pt>
                <c:pt idx="2133">
                  <c:v>71.250893441076016</c:v>
                </c:pt>
                <c:pt idx="2134">
                  <c:v>69.802981164533534</c:v>
                </c:pt>
                <c:pt idx="2135">
                  <c:v>71.76961028986139</c:v>
                </c:pt>
                <c:pt idx="2136">
                  <c:v>69.847981042653615</c:v>
                </c:pt>
                <c:pt idx="2137">
                  <c:v>68.401668062508037</c:v>
                </c:pt>
                <c:pt idx="2138">
                  <c:v>71.603441196208124</c:v>
                </c:pt>
                <c:pt idx="2139">
                  <c:v>69.704361736855688</c:v>
                </c:pt>
                <c:pt idx="2140">
                  <c:v>67.475677358710158</c:v>
                </c:pt>
                <c:pt idx="2141">
                  <c:v>65.309700602475289</c:v>
                </c:pt>
                <c:pt idx="2142">
                  <c:v>68.784860751801659</c:v>
                </c:pt>
                <c:pt idx="2143">
                  <c:v>70.843558619636951</c:v>
                </c:pt>
                <c:pt idx="2144">
                  <c:v>72.161221726603557</c:v>
                </c:pt>
                <c:pt idx="2145">
                  <c:v>75.205706619011679</c:v>
                </c:pt>
                <c:pt idx="2146">
                  <c:v>75.016332129132138</c:v>
                </c:pt>
                <c:pt idx="2147">
                  <c:v>75.299213546255785</c:v>
                </c:pt>
                <c:pt idx="2148">
                  <c:v>74.669702040222987</c:v>
                </c:pt>
                <c:pt idx="2149">
                  <c:v>74.10019049970839</c:v>
                </c:pt>
                <c:pt idx="2150">
                  <c:v>75.372497592864875</c:v>
                </c:pt>
                <c:pt idx="2151">
                  <c:v>75.291744520990235</c:v>
                </c:pt>
                <c:pt idx="2152">
                  <c:v>70.949434242701031</c:v>
                </c:pt>
                <c:pt idx="2153">
                  <c:v>70.744758084025236</c:v>
                </c:pt>
                <c:pt idx="2154">
                  <c:v>69.900979149442378</c:v>
                </c:pt>
                <c:pt idx="2155">
                  <c:v>69.626060260018946</c:v>
                </c:pt>
                <c:pt idx="2156">
                  <c:v>71.52394667910599</c:v>
                </c:pt>
                <c:pt idx="2157">
                  <c:v>72.09929277257595</c:v>
                </c:pt>
                <c:pt idx="2158">
                  <c:v>69.114207776384248</c:v>
                </c:pt>
                <c:pt idx="2159">
                  <c:v>69.194411625626017</c:v>
                </c:pt>
                <c:pt idx="2160">
                  <c:v>65.499764708641607</c:v>
                </c:pt>
                <c:pt idx="2161">
                  <c:v>63.455036942347888</c:v>
                </c:pt>
                <c:pt idx="2162">
                  <c:v>61.343837186490099</c:v>
                </c:pt>
                <c:pt idx="2163">
                  <c:v>57.727091005791792</c:v>
                </c:pt>
                <c:pt idx="2164">
                  <c:v>58.451018520289914</c:v>
                </c:pt>
                <c:pt idx="2165">
                  <c:v>56.306243263412654</c:v>
                </c:pt>
                <c:pt idx="2166">
                  <c:v>55.878709718950702</c:v>
                </c:pt>
                <c:pt idx="2167">
                  <c:v>55.047213167777294</c:v>
                </c:pt>
                <c:pt idx="2168">
                  <c:v>59.144899242296582</c:v>
                </c:pt>
                <c:pt idx="2169">
                  <c:v>62.328874403107136</c:v>
                </c:pt>
                <c:pt idx="2170">
                  <c:v>63.588174959682497</c:v>
                </c:pt>
                <c:pt idx="2171">
                  <c:v>65.437045444121793</c:v>
                </c:pt>
                <c:pt idx="2172">
                  <c:v>60.818399595745298</c:v>
                </c:pt>
                <c:pt idx="2173">
                  <c:v>61.672289336164845</c:v>
                </c:pt>
                <c:pt idx="2174">
                  <c:v>61.066198415156144</c:v>
                </c:pt>
                <c:pt idx="2175">
                  <c:v>62.569467244161466</c:v>
                </c:pt>
                <c:pt idx="2176">
                  <c:v>65.312618286601861</c:v>
                </c:pt>
                <c:pt idx="2177">
                  <c:v>61.788119516645963</c:v>
                </c:pt>
                <c:pt idx="2178">
                  <c:v>58.128863287130699</c:v>
                </c:pt>
                <c:pt idx="2179">
                  <c:v>57.547125914096263</c:v>
                </c:pt>
                <c:pt idx="2180">
                  <c:v>60.327451487165632</c:v>
                </c:pt>
                <c:pt idx="2181">
                  <c:v>60.526283647426382</c:v>
                </c:pt>
                <c:pt idx="2182">
                  <c:v>56.643475069100091</c:v>
                </c:pt>
                <c:pt idx="2183">
                  <c:v>55.539389330516073</c:v>
                </c:pt>
                <c:pt idx="2184">
                  <c:v>53.736507579788089</c:v>
                </c:pt>
                <c:pt idx="2185">
                  <c:v>50.873286766162444</c:v>
                </c:pt>
                <c:pt idx="2186">
                  <c:v>53.166702181093385</c:v>
                </c:pt>
                <c:pt idx="2187">
                  <c:v>56.682367839859559</c:v>
                </c:pt>
                <c:pt idx="2188">
                  <c:v>56.235971204246894</c:v>
                </c:pt>
                <c:pt idx="2189">
                  <c:v>53.662756432536177</c:v>
                </c:pt>
                <c:pt idx="2190">
                  <c:v>56.62075600033657</c:v>
                </c:pt>
                <c:pt idx="2191">
                  <c:v>55.771339882463344</c:v>
                </c:pt>
                <c:pt idx="2192">
                  <c:v>54.40825470679777</c:v>
                </c:pt>
                <c:pt idx="2193">
                  <c:v>49.585658691817393</c:v>
                </c:pt>
                <c:pt idx="2194">
                  <c:v>48.454523195299714</c:v>
                </c:pt>
                <c:pt idx="2195">
                  <c:v>52.348611636597717</c:v>
                </c:pt>
                <c:pt idx="2196">
                  <c:v>51.635974053087523</c:v>
                </c:pt>
                <c:pt idx="2197">
                  <c:v>49.662873301725973</c:v>
                </c:pt>
                <c:pt idx="2198">
                  <c:v>48.564234508513806</c:v>
                </c:pt>
                <c:pt idx="2199">
                  <c:v>51.764842426390622</c:v>
                </c:pt>
                <c:pt idx="2200">
                  <c:v>55.204934889696879</c:v>
                </c:pt>
                <c:pt idx="2201">
                  <c:v>57.273249558621757</c:v>
                </c:pt>
                <c:pt idx="2202">
                  <c:v>59.15135076655563</c:v>
                </c:pt>
                <c:pt idx="2203">
                  <c:v>59.087636334351089</c:v>
                </c:pt>
                <c:pt idx="2204">
                  <c:v>61.15793164942874</c:v>
                </c:pt>
                <c:pt idx="2205">
                  <c:v>58.79100999384022</c:v>
                </c:pt>
                <c:pt idx="2206">
                  <c:v>61.44580510019059</c:v>
                </c:pt>
                <c:pt idx="2207">
                  <c:v>62.34193814859028</c:v>
                </c:pt>
                <c:pt idx="2208">
                  <c:v>63.659803992320356</c:v>
                </c:pt>
                <c:pt idx="2209">
                  <c:v>66.018144788670142</c:v>
                </c:pt>
                <c:pt idx="2210">
                  <c:v>64.790792897973688</c:v>
                </c:pt>
                <c:pt idx="2211">
                  <c:v>61.794830174798051</c:v>
                </c:pt>
                <c:pt idx="2212">
                  <c:v>62.316116172528531</c:v>
                </c:pt>
                <c:pt idx="2213">
                  <c:v>63.905184067202875</c:v>
                </c:pt>
                <c:pt idx="2214">
                  <c:v>61.479302484605498</c:v>
                </c:pt>
                <c:pt idx="2215">
                  <c:v>59.630952013584277</c:v>
                </c:pt>
                <c:pt idx="2216">
                  <c:v>60.528416401158523</c:v>
                </c:pt>
                <c:pt idx="2217">
                  <c:v>60.03883113190178</c:v>
                </c:pt>
                <c:pt idx="2218">
                  <c:v>56.948231020472683</c:v>
                </c:pt>
                <c:pt idx="2219">
                  <c:v>56.311421653374303</c:v>
                </c:pt>
                <c:pt idx="2220">
                  <c:v>58.242577854300059</c:v>
                </c:pt>
                <c:pt idx="2221">
                  <c:v>56.063027466067894</c:v>
                </c:pt>
                <c:pt idx="2222">
                  <c:v>56.117244358745417</c:v>
                </c:pt>
                <c:pt idx="2223">
                  <c:v>58.831151832604938</c:v>
                </c:pt>
                <c:pt idx="2224">
                  <c:v>58.696363080357841</c:v>
                </c:pt>
                <c:pt idx="2225">
                  <c:v>56.059294640643841</c:v>
                </c:pt>
                <c:pt idx="2226">
                  <c:v>51.440901029155981</c:v>
                </c:pt>
                <c:pt idx="2227">
                  <c:v>52.32532142573578</c:v>
                </c:pt>
                <c:pt idx="2228">
                  <c:v>47.775684649382818</c:v>
                </c:pt>
                <c:pt idx="2229">
                  <c:v>48.175513595545205</c:v>
                </c:pt>
                <c:pt idx="2230">
                  <c:v>51.822962677464488</c:v>
                </c:pt>
                <c:pt idx="2231">
                  <c:v>46.0740566049123</c:v>
                </c:pt>
                <c:pt idx="2232">
                  <c:v>46.896868335890304</c:v>
                </c:pt>
                <c:pt idx="2233">
                  <c:v>47.538679114230014</c:v>
                </c:pt>
                <c:pt idx="2234">
                  <c:v>51.878592667771954</c:v>
                </c:pt>
                <c:pt idx="2235">
                  <c:v>46.343404340010665</c:v>
                </c:pt>
                <c:pt idx="2236">
                  <c:v>45.510457574192863</c:v>
                </c:pt>
                <c:pt idx="2237">
                  <c:v>41.129997777786301</c:v>
                </c:pt>
                <c:pt idx="2238">
                  <c:v>41.412360140364846</c:v>
                </c:pt>
                <c:pt idx="2239">
                  <c:v>39.435954601227287</c:v>
                </c:pt>
                <c:pt idx="2240">
                  <c:v>39.309824381670694</c:v>
                </c:pt>
                <c:pt idx="2241">
                  <c:v>42.126645020486237</c:v>
                </c:pt>
                <c:pt idx="2242">
                  <c:v>41.605435243126628</c:v>
                </c:pt>
                <c:pt idx="2243">
                  <c:v>44.170182421855039</c:v>
                </c:pt>
                <c:pt idx="2244">
                  <c:v>38.825539380149664</c:v>
                </c:pt>
                <c:pt idx="2245">
                  <c:v>38.109576950167657</c:v>
                </c:pt>
                <c:pt idx="2246">
                  <c:v>38.156943824625536</c:v>
                </c:pt>
                <c:pt idx="2247">
                  <c:v>40.291076312887085</c:v>
                </c:pt>
                <c:pt idx="2248">
                  <c:v>39.36567356644327</c:v>
                </c:pt>
                <c:pt idx="2249">
                  <c:v>40.406433833991933</c:v>
                </c:pt>
                <c:pt idx="2250">
                  <c:v>42.825871686758731</c:v>
                </c:pt>
                <c:pt idx="2251">
                  <c:v>45.977030969964922</c:v>
                </c:pt>
                <c:pt idx="2252">
                  <c:v>45.19085935454104</c:v>
                </c:pt>
                <c:pt idx="2253">
                  <c:v>44.091266018708886</c:v>
                </c:pt>
                <c:pt idx="2254">
                  <c:v>46.607277160124511</c:v>
                </c:pt>
                <c:pt idx="2255">
                  <c:v>44.309486118401999</c:v>
                </c:pt>
                <c:pt idx="2256">
                  <c:v>44.705370074236583</c:v>
                </c:pt>
                <c:pt idx="2257">
                  <c:v>45.988870680070796</c:v>
                </c:pt>
                <c:pt idx="2258">
                  <c:v>44.485810350362947</c:v>
                </c:pt>
                <c:pt idx="2259">
                  <c:v>41.308844522287437</c:v>
                </c:pt>
                <c:pt idx="2260">
                  <c:v>37.712767497920922</c:v>
                </c:pt>
                <c:pt idx="2261">
                  <c:v>33.409576370269932</c:v>
                </c:pt>
                <c:pt idx="2262">
                  <c:v>33.105328962425219</c:v>
                </c:pt>
                <c:pt idx="2263">
                  <c:v>34.51900212672922</c:v>
                </c:pt>
                <c:pt idx="2264">
                  <c:v>31.089381599845709</c:v>
                </c:pt>
                <c:pt idx="2265">
                  <c:v>31.288339216426156</c:v>
                </c:pt>
                <c:pt idx="2266">
                  <c:v>33.642921070498339</c:v>
                </c:pt>
                <c:pt idx="2267">
                  <c:v>33.457697362284357</c:v>
                </c:pt>
                <c:pt idx="2268">
                  <c:v>34.439387823209906</c:v>
                </c:pt>
                <c:pt idx="2269">
                  <c:v>37.72198126363017</c:v>
                </c:pt>
                <c:pt idx="2270">
                  <c:v>37.282181456442778</c:v>
                </c:pt>
                <c:pt idx="2271">
                  <c:v>34.994355409441695</c:v>
                </c:pt>
                <c:pt idx="2272">
                  <c:v>34.906527203569667</c:v>
                </c:pt>
                <c:pt idx="2273">
                  <c:v>34.053428353363344</c:v>
                </c:pt>
                <c:pt idx="2274">
                  <c:v>35.131663060757923</c:v>
                </c:pt>
                <c:pt idx="2275">
                  <c:v>35.321350314629562</c:v>
                </c:pt>
                <c:pt idx="2276">
                  <c:v>35.676872355824884</c:v>
                </c:pt>
                <c:pt idx="2277">
                  <c:v>37.277512170331597</c:v>
                </c:pt>
                <c:pt idx="2278">
                  <c:v>37.183031473682426</c:v>
                </c:pt>
                <c:pt idx="2279">
                  <c:v>35.901313424508366</c:v>
                </c:pt>
                <c:pt idx="2280">
                  <c:v>34.945864861412197</c:v>
                </c:pt>
                <c:pt idx="2281">
                  <c:v>34.392963475495797</c:v>
                </c:pt>
                <c:pt idx="2282">
                  <c:v>34.140100124549996</c:v>
                </c:pt>
                <c:pt idx="2283">
                  <c:v>36.094574461610414</c:v>
                </c:pt>
                <c:pt idx="2284">
                  <c:v>35.193269538971364</c:v>
                </c:pt>
                <c:pt idx="2285">
                  <c:v>38.043612464570039</c:v>
                </c:pt>
                <c:pt idx="2286">
                  <c:v>38.76845327379035</c:v>
                </c:pt>
                <c:pt idx="2287">
                  <c:v>39.950225872339104</c:v>
                </c:pt>
                <c:pt idx="2288">
                  <c:v>38.835582962755815</c:v>
                </c:pt>
                <c:pt idx="2289">
                  <c:v>38.969369506888626</c:v>
                </c:pt>
                <c:pt idx="2290">
                  <c:v>37.583631246297017</c:v>
                </c:pt>
                <c:pt idx="2291">
                  <c:v>40.508861498473692</c:v>
                </c:pt>
                <c:pt idx="2292">
                  <c:v>42.030397693006627</c:v>
                </c:pt>
                <c:pt idx="2293">
                  <c:v>43.865852921915902</c:v>
                </c:pt>
                <c:pt idx="2294">
                  <c:v>43.467397338550199</c:v>
                </c:pt>
                <c:pt idx="2295">
                  <c:v>42.604191746795607</c:v>
                </c:pt>
                <c:pt idx="2296">
                  <c:v>44.602830760503771</c:v>
                </c:pt>
                <c:pt idx="2297">
                  <c:v>44.509460297989207</c:v>
                </c:pt>
                <c:pt idx="2298">
                  <c:v>44.280816333941331</c:v>
                </c:pt>
                <c:pt idx="2299">
                  <c:v>44.117751737976668</c:v>
                </c:pt>
                <c:pt idx="2300">
                  <c:v>43.589233682630145</c:v>
                </c:pt>
                <c:pt idx="2301">
                  <c:v>46.332977208730526</c:v>
                </c:pt>
                <c:pt idx="2302">
                  <c:v>46.329891766739586</c:v>
                </c:pt>
                <c:pt idx="2303">
                  <c:v>48.679759199647663</c:v>
                </c:pt>
                <c:pt idx="2304">
                  <c:v>49.271834204590924</c:v>
                </c:pt>
                <c:pt idx="2305">
                  <c:v>49.558076494389347</c:v>
                </c:pt>
                <c:pt idx="2306">
                  <c:v>48.499490271065433</c:v>
                </c:pt>
                <c:pt idx="2307">
                  <c:v>48.919132005327597</c:v>
                </c:pt>
                <c:pt idx="2308">
                  <c:v>46.943743592424568</c:v>
                </c:pt>
                <c:pt idx="2309">
                  <c:v>44.001909708404717</c:v>
                </c:pt>
                <c:pt idx="2310">
                  <c:v>43.679623676496952</c:v>
                </c:pt>
                <c:pt idx="2311">
                  <c:v>44.096191851330026</c:v>
                </c:pt>
                <c:pt idx="2312">
                  <c:v>45.960843735803543</c:v>
                </c:pt>
                <c:pt idx="2313">
                  <c:v>41.290595299160287</c:v>
                </c:pt>
                <c:pt idx="2314">
                  <c:v>40.463277944283128</c:v>
                </c:pt>
                <c:pt idx="2315">
                  <c:v>39.127987534812711</c:v>
                </c:pt>
                <c:pt idx="2316">
                  <c:v>38.232201393321098</c:v>
                </c:pt>
                <c:pt idx="2317">
                  <c:v>38.589551627989522</c:v>
                </c:pt>
                <c:pt idx="2318">
                  <c:v>37.366274064260985</c:v>
                </c:pt>
                <c:pt idx="2319">
                  <c:v>36.933348488799282</c:v>
                </c:pt>
                <c:pt idx="2320">
                  <c:v>38.921410846026014</c:v>
                </c:pt>
                <c:pt idx="2321">
                  <c:v>39.682022248735386</c:v>
                </c:pt>
                <c:pt idx="2322">
                  <c:v>41.528789112801206</c:v>
                </c:pt>
                <c:pt idx="2323">
                  <c:v>42.859504367481811</c:v>
                </c:pt>
                <c:pt idx="2324">
                  <c:v>37.26573598216568</c:v>
                </c:pt>
                <c:pt idx="2325">
                  <c:v>37.68985270575066</c:v>
                </c:pt>
                <c:pt idx="2326">
                  <c:v>36.403633707532215</c:v>
                </c:pt>
                <c:pt idx="2327">
                  <c:v>35.568164486641457</c:v>
                </c:pt>
                <c:pt idx="2328">
                  <c:v>36.388546684392338</c:v>
                </c:pt>
                <c:pt idx="2329">
                  <c:v>35.133057573802397</c:v>
                </c:pt>
                <c:pt idx="2330">
                  <c:v>33.292152894326563</c:v>
                </c:pt>
                <c:pt idx="2331">
                  <c:v>32.450993739110913</c:v>
                </c:pt>
                <c:pt idx="2332">
                  <c:v>30.817698131958743</c:v>
                </c:pt>
                <c:pt idx="2333">
                  <c:v>29.896935049108507</c:v>
                </c:pt>
                <c:pt idx="2334">
                  <c:v>29.665984043897232</c:v>
                </c:pt>
                <c:pt idx="2335">
                  <c:v>31.415165303493612</c:v>
                </c:pt>
                <c:pt idx="2336">
                  <c:v>29.444379413506162</c:v>
                </c:pt>
                <c:pt idx="2337">
                  <c:v>28.076479918413114</c:v>
                </c:pt>
                <c:pt idx="2338">
                  <c:v>30.294633328082178</c:v>
                </c:pt>
                <c:pt idx="2339">
                  <c:v>33.108799617027913</c:v>
                </c:pt>
                <c:pt idx="2340">
                  <c:v>32.875340393869251</c:v>
                </c:pt>
                <c:pt idx="2341">
                  <c:v>31.855740907730894</c:v>
                </c:pt>
                <c:pt idx="2342">
                  <c:v>29.187877882401263</c:v>
                </c:pt>
                <c:pt idx="2343">
                  <c:v>28.51347430641043</c:v>
                </c:pt>
                <c:pt idx="2344">
                  <c:v>27.969849599296598</c:v>
                </c:pt>
                <c:pt idx="2345">
                  <c:v>27.691212627794251</c:v>
                </c:pt>
                <c:pt idx="2346">
                  <c:v>29.881770804248831</c:v>
                </c:pt>
                <c:pt idx="2347">
                  <c:v>27.836875993839605</c:v>
                </c:pt>
                <c:pt idx="2348">
                  <c:v>29.977282797472711</c:v>
                </c:pt>
                <c:pt idx="2349">
                  <c:v>31.031952647515585</c:v>
                </c:pt>
                <c:pt idx="2350">
                  <c:v>30.370165543474304</c:v>
                </c:pt>
                <c:pt idx="2351">
                  <c:v>29.604150070823909</c:v>
                </c:pt>
                <c:pt idx="2352">
                  <c:v>31.760451706507322</c:v>
                </c:pt>
                <c:pt idx="2353">
                  <c:v>32.920016639818286</c:v>
                </c:pt>
                <c:pt idx="2354">
                  <c:v>34.494878016392107</c:v>
                </c:pt>
                <c:pt idx="2355">
                  <c:v>33.712924254702088</c:v>
                </c:pt>
                <c:pt idx="2356">
                  <c:v>33.170594675754856</c:v>
                </c:pt>
                <c:pt idx="2357">
                  <c:v>35.53584332370859</c:v>
                </c:pt>
                <c:pt idx="2358">
                  <c:v>34.758687624167734</c:v>
                </c:pt>
                <c:pt idx="2359">
                  <c:v>34.300075734234902</c:v>
                </c:pt>
                <c:pt idx="2360">
                  <c:v>31.715384459823621</c:v>
                </c:pt>
                <c:pt idx="2361">
                  <c:v>30.733561737601356</c:v>
                </c:pt>
                <c:pt idx="2362">
                  <c:v>32.058572757260499</c:v>
                </c:pt>
                <c:pt idx="2363">
                  <c:v>32.972053738733834</c:v>
                </c:pt>
                <c:pt idx="2364">
                  <c:v>33.503554920595512</c:v>
                </c:pt>
                <c:pt idx="2365">
                  <c:v>31.430593636756729</c:v>
                </c:pt>
                <c:pt idx="2366">
                  <c:v>36.610226231554698</c:v>
                </c:pt>
                <c:pt idx="2367">
                  <c:v>37.670782485633467</c:v>
                </c:pt>
                <c:pt idx="2368">
                  <c:v>36.701895463866187</c:v>
                </c:pt>
                <c:pt idx="2369">
                  <c:v>37.638548778621207</c:v>
                </c:pt>
                <c:pt idx="2370">
                  <c:v>36.774631584988654</c:v>
                </c:pt>
                <c:pt idx="2371">
                  <c:v>36.434613021912924</c:v>
                </c:pt>
                <c:pt idx="2372">
                  <c:v>36.928467868556623</c:v>
                </c:pt>
                <c:pt idx="2373">
                  <c:v>36.51826437184527</c:v>
                </c:pt>
                <c:pt idx="2374">
                  <c:v>37.990112027397011</c:v>
                </c:pt>
                <c:pt idx="2375">
                  <c:v>38.705774826982164</c:v>
                </c:pt>
                <c:pt idx="2376">
                  <c:v>38.674650320034544</c:v>
                </c:pt>
                <c:pt idx="2377">
                  <c:v>36.81552343923137</c:v>
                </c:pt>
                <c:pt idx="2378">
                  <c:v>36.623372950737497</c:v>
                </c:pt>
                <c:pt idx="2379">
                  <c:v>40.081913730015849</c:v>
                </c:pt>
                <c:pt idx="2380">
                  <c:v>39.990759177592913</c:v>
                </c:pt>
                <c:pt idx="2381">
                  <c:v>39.849682389880478</c:v>
                </c:pt>
                <c:pt idx="2382">
                  <c:v>37.691124736337734</c:v>
                </c:pt>
                <c:pt idx="2383">
                  <c:v>36.058687514837708</c:v>
                </c:pt>
                <c:pt idx="2384">
                  <c:v>35.872252643016168</c:v>
                </c:pt>
                <c:pt idx="2385">
                  <c:v>36.712929265646267</c:v>
                </c:pt>
                <c:pt idx="2386">
                  <c:v>35.88772346699912</c:v>
                </c:pt>
                <c:pt idx="2387">
                  <c:v>37.432755840350787</c:v>
                </c:pt>
                <c:pt idx="2388">
                  <c:v>38.280346477568983</c:v>
                </c:pt>
                <c:pt idx="2389">
                  <c:v>37.543559725282591</c:v>
                </c:pt>
                <c:pt idx="2390">
                  <c:v>34.785922550333936</c:v>
                </c:pt>
                <c:pt idx="2391">
                  <c:v>33.551649883032198</c:v>
                </c:pt>
                <c:pt idx="2392">
                  <c:v>32.691426605958554</c:v>
                </c:pt>
                <c:pt idx="2393">
                  <c:v>32.823449438889028</c:v>
                </c:pt>
                <c:pt idx="2394">
                  <c:v>34.293635216259332</c:v>
                </c:pt>
                <c:pt idx="2395">
                  <c:v>32.823641101541739</c:v>
                </c:pt>
                <c:pt idx="2396">
                  <c:v>33.38788552666162</c:v>
                </c:pt>
                <c:pt idx="2397">
                  <c:v>32.983997150348429</c:v>
                </c:pt>
                <c:pt idx="2398">
                  <c:v>31.752035474573201</c:v>
                </c:pt>
                <c:pt idx="2399">
                  <c:v>33.464561281342888</c:v>
                </c:pt>
                <c:pt idx="2400">
                  <c:v>33.197890834638805</c:v>
                </c:pt>
                <c:pt idx="2401">
                  <c:v>32.769765520836422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CC5-42CE-948D-B5F37D619BEB}"/>
            </c:ext>
          </c:extLst>
        </c:ser>
        <c:ser>
          <c:idx val="4"/>
          <c:order val="3"/>
          <c:tx>
            <c:strRef>
              <c:f>Calc!$AC$6</c:f>
              <c:strCache>
                <c:ptCount val="1"/>
                <c:pt idx="0">
                  <c:v>3X SPY ADJ daily return minus daily EFFR rate X2</c:v>
                </c:pt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Calc!$Y$7:$Y$2426</c:f>
              <c:numCache>
                <c:formatCode>m/d/yyyy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44200.604166666672</c:v>
                </c:pt>
                <c:pt idx="1900">
                  <c:v>44201.604166666672</c:v>
                </c:pt>
                <c:pt idx="1901">
                  <c:v>44202.604166666672</c:v>
                </c:pt>
                <c:pt idx="1902">
                  <c:v>44203.604166666672</c:v>
                </c:pt>
                <c:pt idx="1903">
                  <c:v>44204.604166666672</c:v>
                </c:pt>
                <c:pt idx="1904">
                  <c:v>44207.604166666672</c:v>
                </c:pt>
                <c:pt idx="1905">
                  <c:v>44208.604166666672</c:v>
                </c:pt>
                <c:pt idx="1906">
                  <c:v>44209.604166666672</c:v>
                </c:pt>
                <c:pt idx="1907">
                  <c:v>44210.604166666672</c:v>
                </c:pt>
                <c:pt idx="1908">
                  <c:v>44211.604166666672</c:v>
                </c:pt>
                <c:pt idx="1909">
                  <c:v>44215.604166666672</c:v>
                </c:pt>
                <c:pt idx="1910">
                  <c:v>44216.604166666672</c:v>
                </c:pt>
                <c:pt idx="1911">
                  <c:v>44217.604166666672</c:v>
                </c:pt>
                <c:pt idx="1912">
                  <c:v>44218.604166666672</c:v>
                </c:pt>
                <c:pt idx="1913">
                  <c:v>44221.604166666672</c:v>
                </c:pt>
                <c:pt idx="1914">
                  <c:v>44222.604166666672</c:v>
                </c:pt>
                <c:pt idx="1915">
                  <c:v>44223.604166666672</c:v>
                </c:pt>
                <c:pt idx="1916">
                  <c:v>44224.604166666672</c:v>
                </c:pt>
                <c:pt idx="1917">
                  <c:v>44225.604166666672</c:v>
                </c:pt>
                <c:pt idx="1918">
                  <c:v>44228.604166666672</c:v>
                </c:pt>
                <c:pt idx="1919">
                  <c:v>44229.604166666672</c:v>
                </c:pt>
                <c:pt idx="1920">
                  <c:v>44230.604166666672</c:v>
                </c:pt>
                <c:pt idx="1921">
                  <c:v>44231.604166666672</c:v>
                </c:pt>
                <c:pt idx="1922">
                  <c:v>44232.604166666672</c:v>
                </c:pt>
                <c:pt idx="1923">
                  <c:v>44235.604166666672</c:v>
                </c:pt>
                <c:pt idx="1924">
                  <c:v>44236.604166666672</c:v>
                </c:pt>
                <c:pt idx="1925">
                  <c:v>44237.604166666672</c:v>
                </c:pt>
                <c:pt idx="1926">
                  <c:v>44238.604166666672</c:v>
                </c:pt>
                <c:pt idx="1927">
                  <c:v>44239.604166666672</c:v>
                </c:pt>
                <c:pt idx="1928">
                  <c:v>44243.604166666672</c:v>
                </c:pt>
                <c:pt idx="1929">
                  <c:v>44244.604166666672</c:v>
                </c:pt>
                <c:pt idx="1930">
                  <c:v>44245.604166666672</c:v>
                </c:pt>
                <c:pt idx="1931">
                  <c:v>44246.604166666672</c:v>
                </c:pt>
                <c:pt idx="1932">
                  <c:v>44249.604166666672</c:v>
                </c:pt>
                <c:pt idx="1933">
                  <c:v>44250.604166666672</c:v>
                </c:pt>
                <c:pt idx="1934">
                  <c:v>44251.604166666672</c:v>
                </c:pt>
                <c:pt idx="1935">
                  <c:v>44252.604166666672</c:v>
                </c:pt>
                <c:pt idx="1936">
                  <c:v>44253.604166666672</c:v>
                </c:pt>
                <c:pt idx="1937">
                  <c:v>44256.604166666672</c:v>
                </c:pt>
                <c:pt idx="1938">
                  <c:v>44257.604166666672</c:v>
                </c:pt>
                <c:pt idx="1939">
                  <c:v>44258.604166666672</c:v>
                </c:pt>
                <c:pt idx="1940">
                  <c:v>44259.604166666672</c:v>
                </c:pt>
                <c:pt idx="1941">
                  <c:v>44260.604166666672</c:v>
                </c:pt>
                <c:pt idx="1942">
                  <c:v>44263.604166666672</c:v>
                </c:pt>
                <c:pt idx="1943">
                  <c:v>44264.604166666672</c:v>
                </c:pt>
                <c:pt idx="1944">
                  <c:v>44265.604166666672</c:v>
                </c:pt>
                <c:pt idx="1945">
                  <c:v>44266.604166666672</c:v>
                </c:pt>
                <c:pt idx="1946">
                  <c:v>44267.604166666672</c:v>
                </c:pt>
                <c:pt idx="1947">
                  <c:v>44270.5625</c:v>
                </c:pt>
                <c:pt idx="1948">
                  <c:v>44271.5625</c:v>
                </c:pt>
                <c:pt idx="1949">
                  <c:v>44272.5625</c:v>
                </c:pt>
                <c:pt idx="1950">
                  <c:v>44273.5625</c:v>
                </c:pt>
                <c:pt idx="1951">
                  <c:v>44274.5625</c:v>
                </c:pt>
                <c:pt idx="1952">
                  <c:v>44277.5625</c:v>
                </c:pt>
                <c:pt idx="1953">
                  <c:v>44278.5625</c:v>
                </c:pt>
                <c:pt idx="1954">
                  <c:v>44279.5625</c:v>
                </c:pt>
                <c:pt idx="1955">
                  <c:v>44280.5625</c:v>
                </c:pt>
                <c:pt idx="1956">
                  <c:v>44281.5625</c:v>
                </c:pt>
                <c:pt idx="1957">
                  <c:v>44284.5625</c:v>
                </c:pt>
                <c:pt idx="1958">
                  <c:v>44285.5625</c:v>
                </c:pt>
                <c:pt idx="1959">
                  <c:v>44286.5625</c:v>
                </c:pt>
                <c:pt idx="1960">
                  <c:v>44287.5625</c:v>
                </c:pt>
                <c:pt idx="1961">
                  <c:v>44291.5625</c:v>
                </c:pt>
                <c:pt idx="1962">
                  <c:v>44292.5625</c:v>
                </c:pt>
                <c:pt idx="1963">
                  <c:v>44293.5625</c:v>
                </c:pt>
                <c:pt idx="1964">
                  <c:v>44294.5625</c:v>
                </c:pt>
                <c:pt idx="1965">
                  <c:v>44295.5625</c:v>
                </c:pt>
                <c:pt idx="1966">
                  <c:v>44298.5625</c:v>
                </c:pt>
                <c:pt idx="1967">
                  <c:v>44299.5625</c:v>
                </c:pt>
                <c:pt idx="1968">
                  <c:v>44300.5625</c:v>
                </c:pt>
                <c:pt idx="1969">
                  <c:v>44301.5625</c:v>
                </c:pt>
                <c:pt idx="1970">
                  <c:v>44302.5625</c:v>
                </c:pt>
                <c:pt idx="1971">
                  <c:v>44305.5625</c:v>
                </c:pt>
                <c:pt idx="1972">
                  <c:v>44306.5625</c:v>
                </c:pt>
                <c:pt idx="1973">
                  <c:v>44307.5625</c:v>
                </c:pt>
                <c:pt idx="1974">
                  <c:v>44308.5625</c:v>
                </c:pt>
                <c:pt idx="1975">
                  <c:v>44309.5625</c:v>
                </c:pt>
                <c:pt idx="1976">
                  <c:v>44312.5625</c:v>
                </c:pt>
                <c:pt idx="1977">
                  <c:v>44313.5625</c:v>
                </c:pt>
                <c:pt idx="1978">
                  <c:v>44314.5625</c:v>
                </c:pt>
                <c:pt idx="1979">
                  <c:v>44315.5625</c:v>
                </c:pt>
                <c:pt idx="1980">
                  <c:v>44316.5625</c:v>
                </c:pt>
                <c:pt idx="1981">
                  <c:v>44319.5625</c:v>
                </c:pt>
                <c:pt idx="1982">
                  <c:v>44320.5625</c:v>
                </c:pt>
                <c:pt idx="1983">
                  <c:v>44321.5625</c:v>
                </c:pt>
                <c:pt idx="1984">
                  <c:v>44322.5625</c:v>
                </c:pt>
                <c:pt idx="1985">
                  <c:v>44323.5625</c:v>
                </c:pt>
                <c:pt idx="1986">
                  <c:v>44326.5625</c:v>
                </c:pt>
                <c:pt idx="1987">
                  <c:v>44327.5625</c:v>
                </c:pt>
                <c:pt idx="1988">
                  <c:v>44328.5625</c:v>
                </c:pt>
                <c:pt idx="1989">
                  <c:v>44329.5625</c:v>
                </c:pt>
                <c:pt idx="1990">
                  <c:v>44330.5625</c:v>
                </c:pt>
                <c:pt idx="1991">
                  <c:v>44333.5625</c:v>
                </c:pt>
                <c:pt idx="1992">
                  <c:v>44334.5625</c:v>
                </c:pt>
                <c:pt idx="1993">
                  <c:v>44335.5625</c:v>
                </c:pt>
                <c:pt idx="1994">
                  <c:v>44336.5625</c:v>
                </c:pt>
                <c:pt idx="1995">
                  <c:v>44337.5625</c:v>
                </c:pt>
                <c:pt idx="1996">
                  <c:v>44340.5625</c:v>
                </c:pt>
                <c:pt idx="1997">
                  <c:v>44341.5625</c:v>
                </c:pt>
                <c:pt idx="1998">
                  <c:v>44342.5625</c:v>
                </c:pt>
                <c:pt idx="1999">
                  <c:v>44343.5625</c:v>
                </c:pt>
                <c:pt idx="2000">
                  <c:v>44344.5625</c:v>
                </c:pt>
                <c:pt idx="2001">
                  <c:v>44348.5625</c:v>
                </c:pt>
                <c:pt idx="2002">
                  <c:v>44349.5625</c:v>
                </c:pt>
                <c:pt idx="2003">
                  <c:v>44350.5625</c:v>
                </c:pt>
                <c:pt idx="2004">
                  <c:v>44351.5625</c:v>
                </c:pt>
                <c:pt idx="2005">
                  <c:v>44354.5625</c:v>
                </c:pt>
                <c:pt idx="2006">
                  <c:v>44355.5625</c:v>
                </c:pt>
                <c:pt idx="2007">
                  <c:v>44356.5625</c:v>
                </c:pt>
                <c:pt idx="2008">
                  <c:v>44357.5625</c:v>
                </c:pt>
                <c:pt idx="2009">
                  <c:v>44358.5625</c:v>
                </c:pt>
                <c:pt idx="2010">
                  <c:v>44361.5625</c:v>
                </c:pt>
                <c:pt idx="2011">
                  <c:v>44362.5625</c:v>
                </c:pt>
                <c:pt idx="2012">
                  <c:v>44363.5625</c:v>
                </c:pt>
                <c:pt idx="2013">
                  <c:v>44364.5625</c:v>
                </c:pt>
                <c:pt idx="2014">
                  <c:v>44365.5625</c:v>
                </c:pt>
                <c:pt idx="2015">
                  <c:v>44368.5625</c:v>
                </c:pt>
                <c:pt idx="2016">
                  <c:v>44369.5625</c:v>
                </c:pt>
                <c:pt idx="2017">
                  <c:v>44370.5625</c:v>
                </c:pt>
                <c:pt idx="2018">
                  <c:v>44371.5625</c:v>
                </c:pt>
                <c:pt idx="2019">
                  <c:v>44372.5625</c:v>
                </c:pt>
                <c:pt idx="2020">
                  <c:v>44375.5625</c:v>
                </c:pt>
                <c:pt idx="2021">
                  <c:v>44376.5625</c:v>
                </c:pt>
                <c:pt idx="2022">
                  <c:v>44377.5625</c:v>
                </c:pt>
                <c:pt idx="2023">
                  <c:v>44378.5625</c:v>
                </c:pt>
                <c:pt idx="2024">
                  <c:v>44379.5625</c:v>
                </c:pt>
                <c:pt idx="2025">
                  <c:v>44383.5625</c:v>
                </c:pt>
                <c:pt idx="2026">
                  <c:v>44384.5625</c:v>
                </c:pt>
                <c:pt idx="2027">
                  <c:v>44385.5625</c:v>
                </c:pt>
                <c:pt idx="2028">
                  <c:v>44386.5625</c:v>
                </c:pt>
                <c:pt idx="2029">
                  <c:v>44389.5625</c:v>
                </c:pt>
                <c:pt idx="2030">
                  <c:v>44390.5625</c:v>
                </c:pt>
                <c:pt idx="2031">
                  <c:v>44391.5625</c:v>
                </c:pt>
                <c:pt idx="2032">
                  <c:v>44392.5625</c:v>
                </c:pt>
                <c:pt idx="2033">
                  <c:v>44393.5625</c:v>
                </c:pt>
                <c:pt idx="2034">
                  <c:v>44396.5625</c:v>
                </c:pt>
                <c:pt idx="2035">
                  <c:v>44397.5625</c:v>
                </c:pt>
                <c:pt idx="2036">
                  <c:v>44398.5625</c:v>
                </c:pt>
                <c:pt idx="2037">
                  <c:v>44399.5625</c:v>
                </c:pt>
                <c:pt idx="2038">
                  <c:v>44400.5625</c:v>
                </c:pt>
                <c:pt idx="2039">
                  <c:v>44403.5625</c:v>
                </c:pt>
                <c:pt idx="2040">
                  <c:v>44404.5625</c:v>
                </c:pt>
                <c:pt idx="2041">
                  <c:v>44405.5625</c:v>
                </c:pt>
                <c:pt idx="2042">
                  <c:v>44406.5625</c:v>
                </c:pt>
                <c:pt idx="2043">
                  <c:v>44407.5625</c:v>
                </c:pt>
                <c:pt idx="2044">
                  <c:v>44410.5625</c:v>
                </c:pt>
                <c:pt idx="2045">
                  <c:v>44411.5625</c:v>
                </c:pt>
                <c:pt idx="2046">
                  <c:v>44412.5625</c:v>
                </c:pt>
                <c:pt idx="2047">
                  <c:v>44413.5625</c:v>
                </c:pt>
                <c:pt idx="2048">
                  <c:v>44414.5625</c:v>
                </c:pt>
                <c:pt idx="2049">
                  <c:v>44417.5625</c:v>
                </c:pt>
                <c:pt idx="2050">
                  <c:v>44418.5625</c:v>
                </c:pt>
                <c:pt idx="2051">
                  <c:v>44419.5625</c:v>
                </c:pt>
                <c:pt idx="2052">
                  <c:v>44420.5625</c:v>
                </c:pt>
                <c:pt idx="2053">
                  <c:v>44421.5625</c:v>
                </c:pt>
                <c:pt idx="2054">
                  <c:v>44424.5625</c:v>
                </c:pt>
                <c:pt idx="2055">
                  <c:v>44425.5625</c:v>
                </c:pt>
                <c:pt idx="2056">
                  <c:v>44426.5625</c:v>
                </c:pt>
                <c:pt idx="2057">
                  <c:v>44427.5625</c:v>
                </c:pt>
                <c:pt idx="2058">
                  <c:v>44428.5625</c:v>
                </c:pt>
                <c:pt idx="2059">
                  <c:v>44431.5625</c:v>
                </c:pt>
                <c:pt idx="2060">
                  <c:v>44432.5625</c:v>
                </c:pt>
                <c:pt idx="2061">
                  <c:v>44433.5625</c:v>
                </c:pt>
                <c:pt idx="2062">
                  <c:v>44434.5625</c:v>
                </c:pt>
                <c:pt idx="2063">
                  <c:v>44435.5625</c:v>
                </c:pt>
                <c:pt idx="2064">
                  <c:v>44438.5625</c:v>
                </c:pt>
                <c:pt idx="2065">
                  <c:v>44439.5625</c:v>
                </c:pt>
                <c:pt idx="2066">
                  <c:v>44440.5625</c:v>
                </c:pt>
                <c:pt idx="2067">
                  <c:v>44441.5625</c:v>
                </c:pt>
                <c:pt idx="2068">
                  <c:v>44442.5625</c:v>
                </c:pt>
                <c:pt idx="2069">
                  <c:v>44446.5625</c:v>
                </c:pt>
                <c:pt idx="2070">
                  <c:v>44447.5625</c:v>
                </c:pt>
                <c:pt idx="2071">
                  <c:v>44448.5625</c:v>
                </c:pt>
                <c:pt idx="2072">
                  <c:v>44449.5625</c:v>
                </c:pt>
                <c:pt idx="2073">
                  <c:v>44452.5625</c:v>
                </c:pt>
                <c:pt idx="2074">
                  <c:v>44453.5625</c:v>
                </c:pt>
                <c:pt idx="2075">
                  <c:v>44454.5625</c:v>
                </c:pt>
                <c:pt idx="2076">
                  <c:v>44455.5625</c:v>
                </c:pt>
                <c:pt idx="2077">
                  <c:v>44456.5625</c:v>
                </c:pt>
                <c:pt idx="2078">
                  <c:v>44459.5625</c:v>
                </c:pt>
                <c:pt idx="2079">
                  <c:v>44460.5625</c:v>
                </c:pt>
                <c:pt idx="2080">
                  <c:v>44461.5625</c:v>
                </c:pt>
                <c:pt idx="2081">
                  <c:v>44462.5625</c:v>
                </c:pt>
                <c:pt idx="2082">
                  <c:v>44463.5625</c:v>
                </c:pt>
                <c:pt idx="2083">
                  <c:v>44466.5625</c:v>
                </c:pt>
                <c:pt idx="2084">
                  <c:v>44467.5625</c:v>
                </c:pt>
                <c:pt idx="2085">
                  <c:v>44468.5625</c:v>
                </c:pt>
                <c:pt idx="2086">
                  <c:v>44469.5625</c:v>
                </c:pt>
                <c:pt idx="2087">
                  <c:v>44470.5625</c:v>
                </c:pt>
                <c:pt idx="2088">
                  <c:v>44473.5625</c:v>
                </c:pt>
                <c:pt idx="2089">
                  <c:v>44474.5625</c:v>
                </c:pt>
                <c:pt idx="2090">
                  <c:v>44475.5625</c:v>
                </c:pt>
                <c:pt idx="2091">
                  <c:v>44476.5625</c:v>
                </c:pt>
                <c:pt idx="2092">
                  <c:v>44477.5625</c:v>
                </c:pt>
                <c:pt idx="2093">
                  <c:v>44480.5625</c:v>
                </c:pt>
                <c:pt idx="2094">
                  <c:v>44481.5625</c:v>
                </c:pt>
                <c:pt idx="2095">
                  <c:v>44482.5625</c:v>
                </c:pt>
                <c:pt idx="2096">
                  <c:v>44483.5625</c:v>
                </c:pt>
                <c:pt idx="2097">
                  <c:v>44484.5625</c:v>
                </c:pt>
                <c:pt idx="2098">
                  <c:v>44487.5625</c:v>
                </c:pt>
                <c:pt idx="2099">
                  <c:v>44488.5625</c:v>
                </c:pt>
                <c:pt idx="2100">
                  <c:v>44489.5625</c:v>
                </c:pt>
                <c:pt idx="2101">
                  <c:v>44490.5625</c:v>
                </c:pt>
                <c:pt idx="2102">
                  <c:v>44491.5625</c:v>
                </c:pt>
                <c:pt idx="2103">
                  <c:v>44494.5625</c:v>
                </c:pt>
                <c:pt idx="2104">
                  <c:v>44495.5625</c:v>
                </c:pt>
                <c:pt idx="2105">
                  <c:v>44496.5625</c:v>
                </c:pt>
                <c:pt idx="2106">
                  <c:v>44497.5625</c:v>
                </c:pt>
                <c:pt idx="2107">
                  <c:v>44498.5625</c:v>
                </c:pt>
                <c:pt idx="2108">
                  <c:v>44501.5625</c:v>
                </c:pt>
                <c:pt idx="2109">
                  <c:v>44502.5625</c:v>
                </c:pt>
                <c:pt idx="2110">
                  <c:v>44503.5625</c:v>
                </c:pt>
                <c:pt idx="2111">
                  <c:v>44504.5625</c:v>
                </c:pt>
                <c:pt idx="2112">
                  <c:v>44505.5625</c:v>
                </c:pt>
                <c:pt idx="2113">
                  <c:v>44508.604166666672</c:v>
                </c:pt>
                <c:pt idx="2114">
                  <c:v>44509.604166666672</c:v>
                </c:pt>
                <c:pt idx="2115">
                  <c:v>44510.604166666672</c:v>
                </c:pt>
                <c:pt idx="2116">
                  <c:v>44511.604166666672</c:v>
                </c:pt>
                <c:pt idx="2117">
                  <c:v>44512.604166666672</c:v>
                </c:pt>
                <c:pt idx="2118">
                  <c:v>44515.604166666672</c:v>
                </c:pt>
                <c:pt idx="2119">
                  <c:v>44516.604166666672</c:v>
                </c:pt>
                <c:pt idx="2120">
                  <c:v>44517.604166666672</c:v>
                </c:pt>
                <c:pt idx="2121">
                  <c:v>44518.604166666672</c:v>
                </c:pt>
                <c:pt idx="2122">
                  <c:v>44519.604166666672</c:v>
                </c:pt>
                <c:pt idx="2123">
                  <c:v>44522.604166666672</c:v>
                </c:pt>
                <c:pt idx="2124">
                  <c:v>44523.604166666672</c:v>
                </c:pt>
                <c:pt idx="2125">
                  <c:v>44524.604166666672</c:v>
                </c:pt>
                <c:pt idx="2126">
                  <c:v>44526.604166666672</c:v>
                </c:pt>
                <c:pt idx="2127">
                  <c:v>44529.604166666672</c:v>
                </c:pt>
                <c:pt idx="2128">
                  <c:v>44530.604166666672</c:v>
                </c:pt>
                <c:pt idx="2129">
                  <c:v>44531.604166666672</c:v>
                </c:pt>
                <c:pt idx="2130">
                  <c:v>44532.604166666672</c:v>
                </c:pt>
                <c:pt idx="2131">
                  <c:v>44533.604166666672</c:v>
                </c:pt>
                <c:pt idx="2132">
                  <c:v>44536.604166666672</c:v>
                </c:pt>
                <c:pt idx="2133">
                  <c:v>44537.604166666672</c:v>
                </c:pt>
                <c:pt idx="2134">
                  <c:v>44538.604166666672</c:v>
                </c:pt>
                <c:pt idx="2135">
                  <c:v>44539.604166666672</c:v>
                </c:pt>
                <c:pt idx="2136">
                  <c:v>44540.604166666672</c:v>
                </c:pt>
                <c:pt idx="2137">
                  <c:v>44543.604166666672</c:v>
                </c:pt>
                <c:pt idx="2138">
                  <c:v>44544.604166666672</c:v>
                </c:pt>
                <c:pt idx="2139">
                  <c:v>44545.604166666672</c:v>
                </c:pt>
                <c:pt idx="2140">
                  <c:v>44546.604166666672</c:v>
                </c:pt>
                <c:pt idx="2141">
                  <c:v>44547.604166666672</c:v>
                </c:pt>
                <c:pt idx="2142">
                  <c:v>44550.604166666672</c:v>
                </c:pt>
                <c:pt idx="2143">
                  <c:v>44551.604166666672</c:v>
                </c:pt>
                <c:pt idx="2144">
                  <c:v>44552.604166666672</c:v>
                </c:pt>
                <c:pt idx="2145">
                  <c:v>44553.604166666672</c:v>
                </c:pt>
                <c:pt idx="2146">
                  <c:v>44557.604166666672</c:v>
                </c:pt>
                <c:pt idx="2147">
                  <c:v>44558.604166666672</c:v>
                </c:pt>
                <c:pt idx="2148">
                  <c:v>44559.604166666672</c:v>
                </c:pt>
                <c:pt idx="2149">
                  <c:v>44560.604166666672</c:v>
                </c:pt>
                <c:pt idx="2150">
                  <c:v>44561.604166666672</c:v>
                </c:pt>
                <c:pt idx="2151">
                  <c:v>44564.604166666672</c:v>
                </c:pt>
                <c:pt idx="2152">
                  <c:v>44565.604166666672</c:v>
                </c:pt>
                <c:pt idx="2153">
                  <c:v>44566.604166666672</c:v>
                </c:pt>
                <c:pt idx="2154">
                  <c:v>44567.604166666672</c:v>
                </c:pt>
                <c:pt idx="2155">
                  <c:v>44568.604166666672</c:v>
                </c:pt>
                <c:pt idx="2156">
                  <c:v>44571.604166666672</c:v>
                </c:pt>
                <c:pt idx="2157">
                  <c:v>44572.604166666672</c:v>
                </c:pt>
                <c:pt idx="2158">
                  <c:v>44573.604166666672</c:v>
                </c:pt>
                <c:pt idx="2159">
                  <c:v>44574.604166666672</c:v>
                </c:pt>
                <c:pt idx="2160">
                  <c:v>44575.604166666672</c:v>
                </c:pt>
                <c:pt idx="2161">
                  <c:v>44579.604166666672</c:v>
                </c:pt>
                <c:pt idx="2162">
                  <c:v>44580.604166666672</c:v>
                </c:pt>
                <c:pt idx="2163">
                  <c:v>44581.604166666672</c:v>
                </c:pt>
                <c:pt idx="2164">
                  <c:v>44582.604166666672</c:v>
                </c:pt>
                <c:pt idx="2165">
                  <c:v>44585.604166666672</c:v>
                </c:pt>
                <c:pt idx="2166">
                  <c:v>44586.604166666672</c:v>
                </c:pt>
                <c:pt idx="2167">
                  <c:v>44587.604166666672</c:v>
                </c:pt>
                <c:pt idx="2168">
                  <c:v>44588.604166666672</c:v>
                </c:pt>
                <c:pt idx="2169">
                  <c:v>44589.604166666672</c:v>
                </c:pt>
                <c:pt idx="2170">
                  <c:v>44592.604166666672</c:v>
                </c:pt>
                <c:pt idx="2171">
                  <c:v>44593.604166666672</c:v>
                </c:pt>
                <c:pt idx="2172">
                  <c:v>44594.604166666672</c:v>
                </c:pt>
                <c:pt idx="2173">
                  <c:v>44595.604166666672</c:v>
                </c:pt>
                <c:pt idx="2174">
                  <c:v>44596.604166666672</c:v>
                </c:pt>
                <c:pt idx="2175">
                  <c:v>44599.604166666672</c:v>
                </c:pt>
                <c:pt idx="2176">
                  <c:v>44600.604166666672</c:v>
                </c:pt>
                <c:pt idx="2177">
                  <c:v>44601.604166666672</c:v>
                </c:pt>
                <c:pt idx="2178">
                  <c:v>44602.604166666672</c:v>
                </c:pt>
                <c:pt idx="2179">
                  <c:v>44603.604166666672</c:v>
                </c:pt>
                <c:pt idx="2180">
                  <c:v>44606.604166666672</c:v>
                </c:pt>
                <c:pt idx="2181">
                  <c:v>44607.604166666672</c:v>
                </c:pt>
                <c:pt idx="2182">
                  <c:v>44608.604166666672</c:v>
                </c:pt>
                <c:pt idx="2183">
                  <c:v>44609.604166666672</c:v>
                </c:pt>
                <c:pt idx="2184">
                  <c:v>44610.604166666672</c:v>
                </c:pt>
                <c:pt idx="2185">
                  <c:v>44614.604166666672</c:v>
                </c:pt>
                <c:pt idx="2186">
                  <c:v>44615.604166666672</c:v>
                </c:pt>
                <c:pt idx="2187">
                  <c:v>44616.604166666672</c:v>
                </c:pt>
                <c:pt idx="2188">
                  <c:v>44617.604166666672</c:v>
                </c:pt>
                <c:pt idx="2189">
                  <c:v>44620.604166666672</c:v>
                </c:pt>
                <c:pt idx="2190">
                  <c:v>44621.604166666672</c:v>
                </c:pt>
                <c:pt idx="2191">
                  <c:v>44622.604166666672</c:v>
                </c:pt>
                <c:pt idx="2192">
                  <c:v>44623.604166666672</c:v>
                </c:pt>
                <c:pt idx="2193">
                  <c:v>44624.604166666672</c:v>
                </c:pt>
                <c:pt idx="2194">
                  <c:v>44627.604166666672</c:v>
                </c:pt>
                <c:pt idx="2195">
                  <c:v>44628.604166666672</c:v>
                </c:pt>
                <c:pt idx="2196">
                  <c:v>44629.604166666672</c:v>
                </c:pt>
                <c:pt idx="2197">
                  <c:v>44630.604166666672</c:v>
                </c:pt>
                <c:pt idx="2198">
                  <c:v>44631.604166666672</c:v>
                </c:pt>
                <c:pt idx="2199">
                  <c:v>44634.5625</c:v>
                </c:pt>
                <c:pt idx="2200">
                  <c:v>44635.5625</c:v>
                </c:pt>
                <c:pt idx="2201">
                  <c:v>44636.5625</c:v>
                </c:pt>
                <c:pt idx="2202">
                  <c:v>44637.5625</c:v>
                </c:pt>
                <c:pt idx="2203">
                  <c:v>44638.5625</c:v>
                </c:pt>
                <c:pt idx="2204">
                  <c:v>44641.5625</c:v>
                </c:pt>
                <c:pt idx="2205">
                  <c:v>44642.5625</c:v>
                </c:pt>
                <c:pt idx="2206">
                  <c:v>44643.5625</c:v>
                </c:pt>
                <c:pt idx="2207">
                  <c:v>44644.5625</c:v>
                </c:pt>
                <c:pt idx="2208">
                  <c:v>44645.5625</c:v>
                </c:pt>
                <c:pt idx="2209">
                  <c:v>44648.5625</c:v>
                </c:pt>
                <c:pt idx="2210">
                  <c:v>44649.5625</c:v>
                </c:pt>
                <c:pt idx="2211">
                  <c:v>44650.5625</c:v>
                </c:pt>
                <c:pt idx="2212">
                  <c:v>44651.5625</c:v>
                </c:pt>
                <c:pt idx="2213">
                  <c:v>44652.5625</c:v>
                </c:pt>
                <c:pt idx="2214">
                  <c:v>44655.5625</c:v>
                </c:pt>
                <c:pt idx="2215">
                  <c:v>44656.5625</c:v>
                </c:pt>
                <c:pt idx="2216">
                  <c:v>44657.5625</c:v>
                </c:pt>
                <c:pt idx="2217">
                  <c:v>44658.5625</c:v>
                </c:pt>
                <c:pt idx="2218">
                  <c:v>44659.5625</c:v>
                </c:pt>
                <c:pt idx="2219">
                  <c:v>44662.5625</c:v>
                </c:pt>
                <c:pt idx="2220">
                  <c:v>44663.5625</c:v>
                </c:pt>
                <c:pt idx="2221">
                  <c:v>44664.5625</c:v>
                </c:pt>
                <c:pt idx="2222">
                  <c:v>44665.5625</c:v>
                </c:pt>
                <c:pt idx="2223">
                  <c:v>44669.5625</c:v>
                </c:pt>
                <c:pt idx="2224">
                  <c:v>44670.5625</c:v>
                </c:pt>
                <c:pt idx="2225">
                  <c:v>44671.5625</c:v>
                </c:pt>
                <c:pt idx="2226">
                  <c:v>44672.5625</c:v>
                </c:pt>
                <c:pt idx="2227">
                  <c:v>44673.5625</c:v>
                </c:pt>
                <c:pt idx="2228">
                  <c:v>44676.5625</c:v>
                </c:pt>
                <c:pt idx="2229">
                  <c:v>44677.5625</c:v>
                </c:pt>
                <c:pt idx="2230">
                  <c:v>44678.5625</c:v>
                </c:pt>
                <c:pt idx="2231">
                  <c:v>44679.5625</c:v>
                </c:pt>
                <c:pt idx="2232">
                  <c:v>44680.5625</c:v>
                </c:pt>
                <c:pt idx="2233">
                  <c:v>44683.5625</c:v>
                </c:pt>
                <c:pt idx="2234">
                  <c:v>44684.5625</c:v>
                </c:pt>
                <c:pt idx="2235">
                  <c:v>44685.5625</c:v>
                </c:pt>
                <c:pt idx="2236">
                  <c:v>44686.5625</c:v>
                </c:pt>
                <c:pt idx="2237">
                  <c:v>44687.5625</c:v>
                </c:pt>
                <c:pt idx="2238">
                  <c:v>44690.5625</c:v>
                </c:pt>
                <c:pt idx="2239">
                  <c:v>44691.5625</c:v>
                </c:pt>
                <c:pt idx="2240">
                  <c:v>44692.5625</c:v>
                </c:pt>
                <c:pt idx="2241">
                  <c:v>44693.5625</c:v>
                </c:pt>
                <c:pt idx="2242">
                  <c:v>44694.5625</c:v>
                </c:pt>
                <c:pt idx="2243">
                  <c:v>44697.5625</c:v>
                </c:pt>
                <c:pt idx="2244">
                  <c:v>44698.5625</c:v>
                </c:pt>
                <c:pt idx="2245">
                  <c:v>44699.5625</c:v>
                </c:pt>
                <c:pt idx="2246">
                  <c:v>44700.5625</c:v>
                </c:pt>
                <c:pt idx="2247">
                  <c:v>44701.5625</c:v>
                </c:pt>
                <c:pt idx="2248">
                  <c:v>44704.5625</c:v>
                </c:pt>
                <c:pt idx="2249">
                  <c:v>44705.5625</c:v>
                </c:pt>
                <c:pt idx="2250">
                  <c:v>44706.5625</c:v>
                </c:pt>
                <c:pt idx="2251">
                  <c:v>44707.5625</c:v>
                </c:pt>
                <c:pt idx="2252">
                  <c:v>44708.5625</c:v>
                </c:pt>
                <c:pt idx="2253">
                  <c:v>44712.5625</c:v>
                </c:pt>
                <c:pt idx="2254">
                  <c:v>44713.5625</c:v>
                </c:pt>
                <c:pt idx="2255">
                  <c:v>44714.5625</c:v>
                </c:pt>
                <c:pt idx="2256">
                  <c:v>44715.5625</c:v>
                </c:pt>
                <c:pt idx="2257">
                  <c:v>44718.5625</c:v>
                </c:pt>
                <c:pt idx="2258">
                  <c:v>44719.5625</c:v>
                </c:pt>
                <c:pt idx="2259">
                  <c:v>44720.5625</c:v>
                </c:pt>
                <c:pt idx="2260">
                  <c:v>44721.5625</c:v>
                </c:pt>
                <c:pt idx="2261">
                  <c:v>44722.5625</c:v>
                </c:pt>
                <c:pt idx="2262">
                  <c:v>44725.5625</c:v>
                </c:pt>
                <c:pt idx="2263">
                  <c:v>44726.5625</c:v>
                </c:pt>
                <c:pt idx="2264">
                  <c:v>44727.5625</c:v>
                </c:pt>
                <c:pt idx="2265">
                  <c:v>44728.5625</c:v>
                </c:pt>
                <c:pt idx="2266">
                  <c:v>44729.5625</c:v>
                </c:pt>
                <c:pt idx="2267">
                  <c:v>44733.5625</c:v>
                </c:pt>
                <c:pt idx="2268">
                  <c:v>44734.5625</c:v>
                </c:pt>
                <c:pt idx="2269">
                  <c:v>44735.5625</c:v>
                </c:pt>
                <c:pt idx="2270">
                  <c:v>44736.5625</c:v>
                </c:pt>
                <c:pt idx="2271">
                  <c:v>44739.5625</c:v>
                </c:pt>
                <c:pt idx="2272">
                  <c:v>44740.5625</c:v>
                </c:pt>
                <c:pt idx="2273">
                  <c:v>44741.5625</c:v>
                </c:pt>
                <c:pt idx="2274">
                  <c:v>44742.5625</c:v>
                </c:pt>
                <c:pt idx="2275">
                  <c:v>44743.5625</c:v>
                </c:pt>
                <c:pt idx="2276">
                  <c:v>44747.5625</c:v>
                </c:pt>
                <c:pt idx="2277">
                  <c:v>44748.5625</c:v>
                </c:pt>
                <c:pt idx="2278">
                  <c:v>44749.5625</c:v>
                </c:pt>
                <c:pt idx="2279">
                  <c:v>44750.5625</c:v>
                </c:pt>
                <c:pt idx="2280">
                  <c:v>44753.5625</c:v>
                </c:pt>
                <c:pt idx="2281">
                  <c:v>44754.5625</c:v>
                </c:pt>
                <c:pt idx="2282">
                  <c:v>44755.5625</c:v>
                </c:pt>
                <c:pt idx="2283">
                  <c:v>44756.5625</c:v>
                </c:pt>
                <c:pt idx="2284">
                  <c:v>44757.5625</c:v>
                </c:pt>
                <c:pt idx="2285">
                  <c:v>44760.5625</c:v>
                </c:pt>
                <c:pt idx="2286">
                  <c:v>44761.5625</c:v>
                </c:pt>
                <c:pt idx="2287">
                  <c:v>44762.5625</c:v>
                </c:pt>
                <c:pt idx="2288">
                  <c:v>44763.5625</c:v>
                </c:pt>
                <c:pt idx="2289">
                  <c:v>44764.5625</c:v>
                </c:pt>
                <c:pt idx="2290">
                  <c:v>44767.5625</c:v>
                </c:pt>
                <c:pt idx="2291">
                  <c:v>44768.5625</c:v>
                </c:pt>
                <c:pt idx="2292">
                  <c:v>44769.5625</c:v>
                </c:pt>
                <c:pt idx="2293">
                  <c:v>44770.5625</c:v>
                </c:pt>
                <c:pt idx="2294">
                  <c:v>44771.5625</c:v>
                </c:pt>
                <c:pt idx="2295">
                  <c:v>44774.5625</c:v>
                </c:pt>
                <c:pt idx="2296">
                  <c:v>44775.5625</c:v>
                </c:pt>
                <c:pt idx="2297">
                  <c:v>44776.5625</c:v>
                </c:pt>
                <c:pt idx="2298">
                  <c:v>44777.5625</c:v>
                </c:pt>
                <c:pt idx="2299">
                  <c:v>44778.5625</c:v>
                </c:pt>
                <c:pt idx="2300">
                  <c:v>44781.5625</c:v>
                </c:pt>
                <c:pt idx="2301">
                  <c:v>44782.5625</c:v>
                </c:pt>
                <c:pt idx="2302">
                  <c:v>44783.5625</c:v>
                </c:pt>
                <c:pt idx="2303">
                  <c:v>44784.5625</c:v>
                </c:pt>
                <c:pt idx="2304">
                  <c:v>44785.5625</c:v>
                </c:pt>
                <c:pt idx="2305">
                  <c:v>44788.5625</c:v>
                </c:pt>
                <c:pt idx="2306">
                  <c:v>44789.5625</c:v>
                </c:pt>
                <c:pt idx="2307">
                  <c:v>44790.5625</c:v>
                </c:pt>
                <c:pt idx="2308">
                  <c:v>44791.5625</c:v>
                </c:pt>
                <c:pt idx="2309">
                  <c:v>44792.5625</c:v>
                </c:pt>
                <c:pt idx="2310">
                  <c:v>44795.5625</c:v>
                </c:pt>
                <c:pt idx="2311">
                  <c:v>44796.5625</c:v>
                </c:pt>
                <c:pt idx="2312">
                  <c:v>44797.5625</c:v>
                </c:pt>
                <c:pt idx="2313">
                  <c:v>44798.5625</c:v>
                </c:pt>
                <c:pt idx="2314">
                  <c:v>44799.5625</c:v>
                </c:pt>
                <c:pt idx="2315">
                  <c:v>44802.5625</c:v>
                </c:pt>
                <c:pt idx="2316">
                  <c:v>44803.5625</c:v>
                </c:pt>
                <c:pt idx="2317">
                  <c:v>44804.5625</c:v>
                </c:pt>
                <c:pt idx="2318">
                  <c:v>44805.5625</c:v>
                </c:pt>
                <c:pt idx="2319">
                  <c:v>44806.5625</c:v>
                </c:pt>
                <c:pt idx="2320">
                  <c:v>44810.5625</c:v>
                </c:pt>
                <c:pt idx="2321">
                  <c:v>44811.5625</c:v>
                </c:pt>
                <c:pt idx="2322">
                  <c:v>44812.5625</c:v>
                </c:pt>
                <c:pt idx="2323">
                  <c:v>44813.5625</c:v>
                </c:pt>
                <c:pt idx="2324">
                  <c:v>44816.5625</c:v>
                </c:pt>
                <c:pt idx="2325">
                  <c:v>44817.5625</c:v>
                </c:pt>
                <c:pt idx="2326">
                  <c:v>44818.5625</c:v>
                </c:pt>
                <c:pt idx="2327">
                  <c:v>44819.5625</c:v>
                </c:pt>
                <c:pt idx="2328">
                  <c:v>44820.5625</c:v>
                </c:pt>
                <c:pt idx="2329">
                  <c:v>44823.5625</c:v>
                </c:pt>
                <c:pt idx="2330">
                  <c:v>44824.5625</c:v>
                </c:pt>
                <c:pt idx="2331">
                  <c:v>44825.5625</c:v>
                </c:pt>
                <c:pt idx="2332">
                  <c:v>44826.5625</c:v>
                </c:pt>
                <c:pt idx="2333">
                  <c:v>44827.5625</c:v>
                </c:pt>
                <c:pt idx="2334">
                  <c:v>44830.5625</c:v>
                </c:pt>
                <c:pt idx="2335">
                  <c:v>44831.5625</c:v>
                </c:pt>
                <c:pt idx="2336">
                  <c:v>44832.5625</c:v>
                </c:pt>
                <c:pt idx="2337">
                  <c:v>44833.5625</c:v>
                </c:pt>
                <c:pt idx="2338">
                  <c:v>44834.5625</c:v>
                </c:pt>
                <c:pt idx="2339">
                  <c:v>44837.5625</c:v>
                </c:pt>
                <c:pt idx="2340">
                  <c:v>44838.5625</c:v>
                </c:pt>
                <c:pt idx="2341">
                  <c:v>44839.5625</c:v>
                </c:pt>
                <c:pt idx="2342">
                  <c:v>44840.5625</c:v>
                </c:pt>
                <c:pt idx="2343">
                  <c:v>44841.5625</c:v>
                </c:pt>
                <c:pt idx="2344">
                  <c:v>44844.5625</c:v>
                </c:pt>
                <c:pt idx="2345">
                  <c:v>44845.5625</c:v>
                </c:pt>
                <c:pt idx="2346">
                  <c:v>44846.5625</c:v>
                </c:pt>
                <c:pt idx="2347">
                  <c:v>44847.5625</c:v>
                </c:pt>
                <c:pt idx="2348">
                  <c:v>44848.5625</c:v>
                </c:pt>
                <c:pt idx="2349">
                  <c:v>44851.5625</c:v>
                </c:pt>
                <c:pt idx="2350">
                  <c:v>44852.5625</c:v>
                </c:pt>
                <c:pt idx="2351">
                  <c:v>44853.5625</c:v>
                </c:pt>
                <c:pt idx="2352">
                  <c:v>44854.5625</c:v>
                </c:pt>
                <c:pt idx="2353">
                  <c:v>44855.5625</c:v>
                </c:pt>
                <c:pt idx="2354">
                  <c:v>44858.5625</c:v>
                </c:pt>
                <c:pt idx="2355">
                  <c:v>44859.5625</c:v>
                </c:pt>
                <c:pt idx="2356">
                  <c:v>44860.5625</c:v>
                </c:pt>
                <c:pt idx="2357">
                  <c:v>44861.5625</c:v>
                </c:pt>
                <c:pt idx="2358">
                  <c:v>44862.5625</c:v>
                </c:pt>
                <c:pt idx="2359">
                  <c:v>44865.5625</c:v>
                </c:pt>
                <c:pt idx="2360">
                  <c:v>44866.5625</c:v>
                </c:pt>
                <c:pt idx="2361">
                  <c:v>44867.5625</c:v>
                </c:pt>
                <c:pt idx="2362">
                  <c:v>44868.5625</c:v>
                </c:pt>
                <c:pt idx="2363">
                  <c:v>44869.5625</c:v>
                </c:pt>
                <c:pt idx="2364">
                  <c:v>44872.604166666672</c:v>
                </c:pt>
                <c:pt idx="2365">
                  <c:v>44873.604166666672</c:v>
                </c:pt>
                <c:pt idx="2366">
                  <c:v>44874.604166666672</c:v>
                </c:pt>
                <c:pt idx="2367">
                  <c:v>44875.604166666672</c:v>
                </c:pt>
                <c:pt idx="2368">
                  <c:v>44876.604166666672</c:v>
                </c:pt>
                <c:pt idx="2369">
                  <c:v>44879.604166666672</c:v>
                </c:pt>
                <c:pt idx="2370">
                  <c:v>44880.604166666672</c:v>
                </c:pt>
                <c:pt idx="2371">
                  <c:v>44881.604166666672</c:v>
                </c:pt>
                <c:pt idx="2372">
                  <c:v>44882.604166666672</c:v>
                </c:pt>
                <c:pt idx="2373">
                  <c:v>44883.604166666672</c:v>
                </c:pt>
                <c:pt idx="2374">
                  <c:v>44886.604166666672</c:v>
                </c:pt>
                <c:pt idx="2375">
                  <c:v>44887.604166666672</c:v>
                </c:pt>
                <c:pt idx="2376">
                  <c:v>44888.604166666672</c:v>
                </c:pt>
                <c:pt idx="2377">
                  <c:v>44890.604166666672</c:v>
                </c:pt>
                <c:pt idx="2378">
                  <c:v>44893.604166666672</c:v>
                </c:pt>
                <c:pt idx="2379">
                  <c:v>44894.604166666672</c:v>
                </c:pt>
                <c:pt idx="2380">
                  <c:v>44895.604166666672</c:v>
                </c:pt>
                <c:pt idx="2381">
                  <c:v>44896.604166666672</c:v>
                </c:pt>
                <c:pt idx="2382">
                  <c:v>44897.604166666672</c:v>
                </c:pt>
                <c:pt idx="2383">
                  <c:v>44900.604166666672</c:v>
                </c:pt>
                <c:pt idx="2384">
                  <c:v>44901.604166666672</c:v>
                </c:pt>
                <c:pt idx="2385">
                  <c:v>44902.604166666672</c:v>
                </c:pt>
                <c:pt idx="2386">
                  <c:v>44903.604166666672</c:v>
                </c:pt>
                <c:pt idx="2387">
                  <c:v>44904.604166666672</c:v>
                </c:pt>
                <c:pt idx="2388">
                  <c:v>44907.604166666672</c:v>
                </c:pt>
                <c:pt idx="2389">
                  <c:v>44908.604166666672</c:v>
                </c:pt>
                <c:pt idx="2390">
                  <c:v>44909.604166666672</c:v>
                </c:pt>
                <c:pt idx="2391">
                  <c:v>44910.604166666672</c:v>
                </c:pt>
                <c:pt idx="2392">
                  <c:v>44911.604166666672</c:v>
                </c:pt>
                <c:pt idx="2393">
                  <c:v>44914.604166666672</c:v>
                </c:pt>
                <c:pt idx="2394">
                  <c:v>44915.604166666672</c:v>
                </c:pt>
                <c:pt idx="2395">
                  <c:v>44916.604166666672</c:v>
                </c:pt>
                <c:pt idx="2396">
                  <c:v>44917.604166666672</c:v>
                </c:pt>
                <c:pt idx="2397">
                  <c:v>44918.604166666672</c:v>
                </c:pt>
                <c:pt idx="2398">
                  <c:v>44922.604166666672</c:v>
                </c:pt>
                <c:pt idx="2399">
                  <c:v>44923.604166666672</c:v>
                </c:pt>
                <c:pt idx="2400">
                  <c:v>44924.604166666672</c:v>
                </c:pt>
                <c:pt idx="2401">
                  <c:v>44925.604166666672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xVal>
          <c:yVal>
            <c:numRef>
              <c:f>Calc!$AC$7:$AC$2426</c:f>
              <c:numCache>
                <c:formatCode>General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36.659974230000003</c:v>
                </c:pt>
                <c:pt idx="1900">
                  <c:v>37.317309554116768</c:v>
                </c:pt>
                <c:pt idx="1901">
                  <c:v>38.980445654469811</c:v>
                </c:pt>
                <c:pt idx="1902">
                  <c:v>39.646550758437996</c:v>
                </c:pt>
                <c:pt idx="1903">
                  <c:v>38.844215250902295</c:v>
                </c:pt>
                <c:pt idx="1904">
                  <c:v>38.868641832711994</c:v>
                </c:pt>
                <c:pt idx="1905">
                  <c:v>39.182461496130479</c:v>
                </c:pt>
                <c:pt idx="1906">
                  <c:v>38.770625022429719</c:v>
                </c:pt>
                <c:pt idx="1907">
                  <c:v>37.922204835487548</c:v>
                </c:pt>
                <c:pt idx="1908">
                  <c:v>38.814753660134933</c:v>
                </c:pt>
                <c:pt idx="1909">
                  <c:v>40.425992221886226</c:v>
                </c:pt>
                <c:pt idx="1910">
                  <c:v>40.536386577500075</c:v>
                </c:pt>
                <c:pt idx="1911">
                  <c:v>40.105778866938685</c:v>
                </c:pt>
                <c:pt idx="1912">
                  <c:v>40.579758495640775</c:v>
                </c:pt>
                <c:pt idx="1913">
                  <c:v>40.389556059291742</c:v>
                </c:pt>
                <c:pt idx="1914">
                  <c:v>37.427962400610085</c:v>
                </c:pt>
                <c:pt idx="1915">
                  <c:v>38.393482513775439</c:v>
                </c:pt>
                <c:pt idx="1916">
                  <c:v>36.087469285372173</c:v>
                </c:pt>
                <c:pt idx="1917">
                  <c:v>37.889076753768933</c:v>
                </c:pt>
                <c:pt idx="1918">
                  <c:v>39.496197937722599</c:v>
                </c:pt>
                <c:pt idx="1919">
                  <c:v>39.589188487946238</c:v>
                </c:pt>
                <c:pt idx="1920">
                  <c:v>40.938893854555403</c:v>
                </c:pt>
                <c:pt idx="1921">
                  <c:v>41.422106984243271</c:v>
                </c:pt>
                <c:pt idx="1922">
                  <c:v>42.319068540274174</c:v>
                </c:pt>
                <c:pt idx="1923">
                  <c:v>42.234355507251159</c:v>
                </c:pt>
                <c:pt idx="1924">
                  <c:v>42.178976282501509</c:v>
                </c:pt>
                <c:pt idx="1925">
                  <c:v>42.383155348729439</c:v>
                </c:pt>
                <c:pt idx="1926">
                  <c:v>43.011053045977448</c:v>
                </c:pt>
                <c:pt idx="1927">
                  <c:v>42.898565083749233</c:v>
                </c:pt>
                <c:pt idx="1928">
                  <c:v>42.927901996078752</c:v>
                </c:pt>
                <c:pt idx="1929">
                  <c:v>42.379637831437684</c:v>
                </c:pt>
                <c:pt idx="1930">
                  <c:v>42.154951763883126</c:v>
                </c:pt>
                <c:pt idx="1931">
                  <c:v>41.181735108579524</c:v>
                </c:pt>
                <c:pt idx="1932">
                  <c:v>41.331607555376607</c:v>
                </c:pt>
                <c:pt idx="1933">
                  <c:v>42.697792028892749</c:v>
                </c:pt>
                <c:pt idx="1934">
                  <c:v>39.611119724119533</c:v>
                </c:pt>
                <c:pt idx="1935">
                  <c:v>38.998665073783421</c:v>
                </c:pt>
                <c:pt idx="1936">
                  <c:v>41.834222042728243</c:v>
                </c:pt>
                <c:pt idx="1937">
                  <c:v>40.854729778460367</c:v>
                </c:pt>
                <c:pt idx="1938">
                  <c:v>39.231122390883044</c:v>
                </c:pt>
                <c:pt idx="1939">
                  <c:v>37.774538920291342</c:v>
                </c:pt>
                <c:pt idx="1940">
                  <c:v>39.859163564139479</c:v>
                </c:pt>
                <c:pt idx="1941">
                  <c:v>39.263357970526982</c:v>
                </c:pt>
                <c:pt idx="1942">
                  <c:v>40.944952954347748</c:v>
                </c:pt>
                <c:pt idx="1943">
                  <c:v>41.709400681205572</c:v>
                </c:pt>
                <c:pt idx="1944">
                  <c:v>42.977931135253449</c:v>
                </c:pt>
                <c:pt idx="1945">
                  <c:v>43.151412345103481</c:v>
                </c:pt>
                <c:pt idx="1946">
                  <c:v>43.922930835232698</c:v>
                </c:pt>
                <c:pt idx="1947">
                  <c:v>43.756559764256387</c:v>
                </c:pt>
                <c:pt idx="1948">
                  <c:v>44.204003988727152</c:v>
                </c:pt>
                <c:pt idx="1949">
                  <c:v>42.274374120789986</c:v>
                </c:pt>
                <c:pt idx="1950">
                  <c:v>42.03948006066684</c:v>
                </c:pt>
                <c:pt idx="1951">
                  <c:v>43.046052941352919</c:v>
                </c:pt>
                <c:pt idx="1952">
                  <c:v>42.029466408470604</c:v>
                </c:pt>
                <c:pt idx="1953">
                  <c:v>41.388342404827583</c:v>
                </c:pt>
                <c:pt idx="1954">
                  <c:v>42.086676068360326</c:v>
                </c:pt>
                <c:pt idx="1955">
                  <c:v>44.121190027858233</c:v>
                </c:pt>
                <c:pt idx="1956">
                  <c:v>44.053828845801888</c:v>
                </c:pt>
                <c:pt idx="1957">
                  <c:v>43.703036956219634</c:v>
                </c:pt>
                <c:pt idx="1958">
                  <c:v>44.234331459725652</c:v>
                </c:pt>
                <c:pt idx="1959">
                  <c:v>45.667232313052672</c:v>
                </c:pt>
                <c:pt idx="1960">
                  <c:v>47.632932542164149</c:v>
                </c:pt>
                <c:pt idx="1961">
                  <c:v>47.548352541956604</c:v>
                </c:pt>
                <c:pt idx="1962">
                  <c:v>47.713252413429039</c:v>
                </c:pt>
                <c:pt idx="1963">
                  <c:v>48.392524769727494</c:v>
                </c:pt>
                <c:pt idx="1964">
                  <c:v>49.447801364832443</c:v>
                </c:pt>
                <c:pt idx="1965">
                  <c:v>49.501308033946458</c:v>
                </c:pt>
                <c:pt idx="1966">
                  <c:v>49.941247438698674</c:v>
                </c:pt>
                <c:pt idx="1967">
                  <c:v>49.429377714271389</c:v>
                </c:pt>
                <c:pt idx="1968">
                  <c:v>51.022172872603157</c:v>
                </c:pt>
                <c:pt idx="1969">
                  <c:v>51.533585343230364</c:v>
                </c:pt>
                <c:pt idx="1970">
                  <c:v>50.773438444665636</c:v>
                </c:pt>
                <c:pt idx="1971">
                  <c:v>49.658015907425238</c:v>
                </c:pt>
                <c:pt idx="1972">
                  <c:v>51.067435097678128</c:v>
                </c:pt>
                <c:pt idx="1973">
                  <c:v>49.668030601078044</c:v>
                </c:pt>
                <c:pt idx="1974">
                  <c:v>51.283403481093231</c:v>
                </c:pt>
                <c:pt idx="1975">
                  <c:v>51.603996285757681</c:v>
                </c:pt>
                <c:pt idx="1976">
                  <c:v>51.570434567157307</c:v>
                </c:pt>
                <c:pt idx="1977">
                  <c:v>51.525771041310982</c:v>
                </c:pt>
                <c:pt idx="1978">
                  <c:v>52.510689506000304</c:v>
                </c:pt>
                <c:pt idx="1979">
                  <c:v>51.4754828049265</c:v>
                </c:pt>
                <c:pt idx="1980">
                  <c:v>51.808030140783259</c:v>
                </c:pt>
                <c:pt idx="1981">
                  <c:v>50.849002490421803</c:v>
                </c:pt>
                <c:pt idx="1982">
                  <c:v>50.896549891820023</c:v>
                </c:pt>
                <c:pt idx="1983">
                  <c:v>52.115696228152423</c:v>
                </c:pt>
                <c:pt idx="1984">
                  <c:v>53.253422238249676</c:v>
                </c:pt>
                <c:pt idx="1985">
                  <c:v>51.670887500233086</c:v>
                </c:pt>
                <c:pt idx="1986">
                  <c:v>50.287272130839284</c:v>
                </c:pt>
                <c:pt idx="1987">
                  <c:v>47.082008024616975</c:v>
                </c:pt>
                <c:pt idx="1988">
                  <c:v>48.778575459372824</c:v>
                </c:pt>
                <c:pt idx="1989">
                  <c:v>51.02545393177391</c:v>
                </c:pt>
                <c:pt idx="1990">
                  <c:v>50.635443534261476</c:v>
                </c:pt>
                <c:pt idx="1991">
                  <c:v>49.326496152795293</c:v>
                </c:pt>
                <c:pt idx="1992">
                  <c:v>48.938370134805901</c:v>
                </c:pt>
                <c:pt idx="1993">
                  <c:v>50.517634858874708</c:v>
                </c:pt>
                <c:pt idx="1994">
                  <c:v>50.393388711865789</c:v>
                </c:pt>
                <c:pt idx="1995">
                  <c:v>51.934059476329857</c:v>
                </c:pt>
                <c:pt idx="1996">
                  <c:v>51.588215130821489</c:v>
                </c:pt>
                <c:pt idx="1997">
                  <c:v>51.895177020494678</c:v>
                </c:pt>
                <c:pt idx="1998">
                  <c:v>51.976736993769599</c:v>
                </c:pt>
                <c:pt idx="1999">
                  <c:v>52.255512939286874</c:v>
                </c:pt>
                <c:pt idx="2000">
                  <c:v>52.11673524416171</c:v>
                </c:pt>
                <c:pt idx="2001">
                  <c:v>52.362450327027467</c:v>
                </c:pt>
                <c:pt idx="2002">
                  <c:v>51.779269006292807</c:v>
                </c:pt>
                <c:pt idx="2003">
                  <c:v>53.199792284443561</c:v>
                </c:pt>
                <c:pt idx="2004">
                  <c:v>53.044426877816889</c:v>
                </c:pt>
                <c:pt idx="2005">
                  <c:v>53.078175638118097</c:v>
                </c:pt>
                <c:pt idx="2006">
                  <c:v>52.840439022356627</c:v>
                </c:pt>
                <c:pt idx="2007">
                  <c:v>53.577136646927578</c:v>
                </c:pt>
                <c:pt idx="2008">
                  <c:v>53.842563317538236</c:v>
                </c:pt>
                <c:pt idx="2009">
                  <c:v>54.203681468261408</c:v>
                </c:pt>
                <c:pt idx="2010">
                  <c:v>53.905246688962812</c:v>
                </c:pt>
                <c:pt idx="2011">
                  <c:v>53.002161717706905</c:v>
                </c:pt>
                <c:pt idx="2012">
                  <c:v>52.949134218559117</c:v>
                </c:pt>
                <c:pt idx="2013">
                  <c:v>50.805877456584525</c:v>
                </c:pt>
                <c:pt idx="2014">
                  <c:v>52.987055469405476</c:v>
                </c:pt>
                <c:pt idx="2015">
                  <c:v>53.836602809860032</c:v>
                </c:pt>
                <c:pt idx="2016">
                  <c:v>53.641630450380482</c:v>
                </c:pt>
                <c:pt idx="2017">
                  <c:v>54.593329638124935</c:v>
                </c:pt>
                <c:pt idx="2018">
                  <c:v>55.174794423806375</c:v>
                </c:pt>
                <c:pt idx="2019">
                  <c:v>55.507567294076416</c:v>
                </c:pt>
                <c:pt idx="2020">
                  <c:v>55.596860741466735</c:v>
                </c:pt>
                <c:pt idx="2021">
                  <c:v>55.737006676929795</c:v>
                </c:pt>
                <c:pt idx="2022">
                  <c:v>56.662483126919277</c:v>
                </c:pt>
                <c:pt idx="2023">
                  <c:v>57.961475147001586</c:v>
                </c:pt>
                <c:pt idx="2024">
                  <c:v>57.643483316855786</c:v>
                </c:pt>
                <c:pt idx="2025">
                  <c:v>58.254313968223727</c:v>
                </c:pt>
                <c:pt idx="2026">
                  <c:v>56.830018460938696</c:v>
                </c:pt>
                <c:pt idx="2027">
                  <c:v>58.649660471247863</c:v>
                </c:pt>
                <c:pt idx="2028">
                  <c:v>59.278932909882165</c:v>
                </c:pt>
                <c:pt idx="2029">
                  <c:v>58.672364934326765</c:v>
                </c:pt>
                <c:pt idx="2030">
                  <c:v>58.934701402590569</c:v>
                </c:pt>
                <c:pt idx="2031">
                  <c:v>58.33049518818315</c:v>
                </c:pt>
                <c:pt idx="2032">
                  <c:v>56.957614564512447</c:v>
                </c:pt>
                <c:pt idx="2033">
                  <c:v>54.433240118623985</c:v>
                </c:pt>
                <c:pt idx="2034">
                  <c:v>56.773096123886049</c:v>
                </c:pt>
                <c:pt idx="2035">
                  <c:v>58.151744771461921</c:v>
                </c:pt>
                <c:pt idx="2036">
                  <c:v>58.516756548296236</c:v>
                </c:pt>
                <c:pt idx="2037">
                  <c:v>60.322492212227345</c:v>
                </c:pt>
                <c:pt idx="2038">
                  <c:v>60.76575457850781</c:v>
                </c:pt>
                <c:pt idx="2039">
                  <c:v>59.93458077580253</c:v>
                </c:pt>
                <c:pt idx="2040">
                  <c:v>59.860530580643236</c:v>
                </c:pt>
                <c:pt idx="2041">
                  <c:v>60.604997982405919</c:v>
                </c:pt>
                <c:pt idx="2042">
                  <c:v>59.72178799183483</c:v>
                </c:pt>
                <c:pt idx="2043">
                  <c:v>59.344915356677312</c:v>
                </c:pt>
                <c:pt idx="2044">
                  <c:v>60.792986548190285</c:v>
                </c:pt>
                <c:pt idx="2045">
                  <c:v>59.895538465238083</c:v>
                </c:pt>
                <c:pt idx="2046">
                  <c:v>61.033141071139703</c:v>
                </c:pt>
                <c:pt idx="2047">
                  <c:v>61.335375121948864</c:v>
                </c:pt>
                <c:pt idx="2048">
                  <c:v>61.184664088455271</c:v>
                </c:pt>
                <c:pt idx="2049">
                  <c:v>61.412666125860767</c:v>
                </c:pt>
                <c:pt idx="2050">
                  <c:v>61.870136327716551</c:v>
                </c:pt>
                <c:pt idx="2051">
                  <c:v>62.426068253573384</c:v>
                </c:pt>
                <c:pt idx="2052">
                  <c:v>62.766530536434814</c:v>
                </c:pt>
                <c:pt idx="2053">
                  <c:v>63.208885014782503</c:v>
                </c:pt>
                <c:pt idx="2054">
                  <c:v>61.965488745267727</c:v>
                </c:pt>
                <c:pt idx="2055">
                  <c:v>59.930553928947127</c:v>
                </c:pt>
                <c:pt idx="2056">
                  <c:v>60.208637149523504</c:v>
                </c:pt>
                <c:pt idx="2057">
                  <c:v>61.645594696690814</c:v>
                </c:pt>
                <c:pt idx="2058">
                  <c:v>63.271472733408373</c:v>
                </c:pt>
                <c:pt idx="2059">
                  <c:v>63.572480520168426</c:v>
                </c:pt>
                <c:pt idx="2060">
                  <c:v>63.972360011547444</c:v>
                </c:pt>
                <c:pt idx="2061">
                  <c:v>62.83912212258344</c:v>
                </c:pt>
                <c:pt idx="2062">
                  <c:v>64.52437604440189</c:v>
                </c:pt>
                <c:pt idx="2063">
                  <c:v>65.374776690130091</c:v>
                </c:pt>
                <c:pt idx="2064">
                  <c:v>65.083994412050856</c:v>
                </c:pt>
                <c:pt idx="2065">
                  <c:v>65.187483862678832</c:v>
                </c:pt>
                <c:pt idx="2066">
                  <c:v>65.788862251267261</c:v>
                </c:pt>
                <c:pt idx="2067">
                  <c:v>65.740668407004776</c:v>
                </c:pt>
                <c:pt idx="2068">
                  <c:v>65.034343448088663</c:v>
                </c:pt>
                <c:pt idx="2069">
                  <c:v>64.796370384129659</c:v>
                </c:pt>
                <c:pt idx="2070">
                  <c:v>63.964055712340922</c:v>
                </c:pt>
                <c:pt idx="2071">
                  <c:v>62.450794293847686</c:v>
                </c:pt>
                <c:pt idx="2072">
                  <c:v>62.929458167794785</c:v>
                </c:pt>
                <c:pt idx="2073">
                  <c:v>61.910372839647209</c:v>
                </c:pt>
                <c:pt idx="2074">
                  <c:v>63.461450030190804</c:v>
                </c:pt>
                <c:pt idx="2075">
                  <c:v>63.159365913415016</c:v>
                </c:pt>
                <c:pt idx="2076">
                  <c:v>61.313421982058834</c:v>
                </c:pt>
                <c:pt idx="2077">
                  <c:v>58.245555820408882</c:v>
                </c:pt>
                <c:pt idx="2078">
                  <c:v>58.080242001963391</c:v>
                </c:pt>
                <c:pt idx="2079">
                  <c:v>59.779681416501795</c:v>
                </c:pt>
                <c:pt idx="2080">
                  <c:v>61.958389270107418</c:v>
                </c:pt>
                <c:pt idx="2081">
                  <c:v>62.264288801703636</c:v>
                </c:pt>
                <c:pt idx="2082">
                  <c:v>61.729067073159769</c:v>
                </c:pt>
                <c:pt idx="2083">
                  <c:v>57.99693811393751</c:v>
                </c:pt>
                <c:pt idx="2084">
                  <c:v>58.289530273633524</c:v>
                </c:pt>
                <c:pt idx="2085">
                  <c:v>56.152033557263252</c:v>
                </c:pt>
                <c:pt idx="2086">
                  <c:v>58.153759158784794</c:v>
                </c:pt>
                <c:pt idx="2087">
                  <c:v>55.903125607979824</c:v>
                </c:pt>
                <c:pt idx="2088">
                  <c:v>57.647897029793988</c:v>
                </c:pt>
                <c:pt idx="2089">
                  <c:v>58.366412942828262</c:v>
                </c:pt>
                <c:pt idx="2090">
                  <c:v>59.880006671462297</c:v>
                </c:pt>
                <c:pt idx="2091">
                  <c:v>59.552128329249491</c:v>
                </c:pt>
                <c:pt idx="2092">
                  <c:v>58.258438570809865</c:v>
                </c:pt>
                <c:pt idx="2093">
                  <c:v>57.827969603426901</c:v>
                </c:pt>
                <c:pt idx="2094">
                  <c:v>58.451845400840604</c:v>
                </c:pt>
                <c:pt idx="2095">
                  <c:v>61.401179155292233</c:v>
                </c:pt>
                <c:pt idx="2096">
                  <c:v>62.803770945446885</c:v>
                </c:pt>
                <c:pt idx="2097">
                  <c:v>63.36073784102927</c:v>
                </c:pt>
                <c:pt idx="2098">
                  <c:v>64.826914368217302</c:v>
                </c:pt>
                <c:pt idx="2099">
                  <c:v>65.590501504713302</c:v>
                </c:pt>
                <c:pt idx="2100">
                  <c:v>66.103444077227948</c:v>
                </c:pt>
                <c:pt idx="2101">
                  <c:v>65.897669613673102</c:v>
                </c:pt>
                <c:pt idx="2102">
                  <c:v>66.956994943164815</c:v>
                </c:pt>
                <c:pt idx="2103">
                  <c:v>67.137487640857586</c:v>
                </c:pt>
                <c:pt idx="2104">
                  <c:v>66.244893310147162</c:v>
                </c:pt>
                <c:pt idx="2105">
                  <c:v>68.162164604616137</c:v>
                </c:pt>
                <c:pt idx="2106">
                  <c:v>68.576837007504125</c:v>
                </c:pt>
                <c:pt idx="2107">
                  <c:v>68.929832329390464</c:v>
                </c:pt>
                <c:pt idx="2108">
                  <c:v>69.765606427968308</c:v>
                </c:pt>
                <c:pt idx="2109">
                  <c:v>71.043103345018764</c:v>
                </c:pt>
                <c:pt idx="2110">
                  <c:v>72.047167133286138</c:v>
                </c:pt>
                <c:pt idx="2111">
                  <c:v>72.796780186234741</c:v>
                </c:pt>
                <c:pt idx="2112">
                  <c:v>72.982257208948354</c:v>
                </c:pt>
                <c:pt idx="2113">
                  <c:v>72.258231324184266</c:v>
                </c:pt>
                <c:pt idx="2114">
                  <c:v>70.513995732766602</c:v>
                </c:pt>
                <c:pt idx="2115">
                  <c:v>70.582129223866303</c:v>
                </c:pt>
                <c:pt idx="2116">
                  <c:v>72.179836970792465</c:v>
                </c:pt>
                <c:pt idx="2117">
                  <c:v>72.253034391645627</c:v>
                </c:pt>
                <c:pt idx="2118">
                  <c:v>73.110609544387287</c:v>
                </c:pt>
                <c:pt idx="2119">
                  <c:v>72.577476611481529</c:v>
                </c:pt>
                <c:pt idx="2120">
                  <c:v>73.316669344502586</c:v>
                </c:pt>
                <c:pt idx="2121">
                  <c:v>72.923019986064816</c:v>
                </c:pt>
                <c:pt idx="2122">
                  <c:v>72.306191644500672</c:v>
                </c:pt>
                <c:pt idx="2123">
                  <c:v>72.593509856521294</c:v>
                </c:pt>
                <c:pt idx="2124">
                  <c:v>73.174634471280157</c:v>
                </c:pt>
                <c:pt idx="2125">
                  <c:v>68.277914319666976</c:v>
                </c:pt>
                <c:pt idx="2126">
                  <c:v>70.789629741071948</c:v>
                </c:pt>
                <c:pt idx="2127">
                  <c:v>66.657169852793317</c:v>
                </c:pt>
                <c:pt idx="2128">
                  <c:v>64.435752480639763</c:v>
                </c:pt>
                <c:pt idx="2129">
                  <c:v>67.396225022132072</c:v>
                </c:pt>
                <c:pt idx="2130">
                  <c:v>65.636614166203969</c:v>
                </c:pt>
                <c:pt idx="2131">
                  <c:v>67.967818420675158</c:v>
                </c:pt>
                <c:pt idx="2132">
                  <c:v>72.185231945193095</c:v>
                </c:pt>
                <c:pt idx="2133">
                  <c:v>72.7583526102066</c:v>
                </c:pt>
                <c:pt idx="2134">
                  <c:v>71.284333139776322</c:v>
                </c:pt>
                <c:pt idx="2135">
                  <c:v>73.297132541840938</c:v>
                </c:pt>
                <c:pt idx="2136">
                  <c:v>71.348284560775411</c:v>
                </c:pt>
                <c:pt idx="2137">
                  <c:v>69.875344068161837</c:v>
                </c:pt>
                <c:pt idx="2138">
                  <c:v>73.150444641464318</c:v>
                </c:pt>
                <c:pt idx="2139">
                  <c:v>71.214886036239378</c:v>
                </c:pt>
                <c:pt idx="2140">
                  <c:v>68.942335430676394</c:v>
                </c:pt>
                <c:pt idx="2141">
                  <c:v>66.74214661116298</c:v>
                </c:pt>
                <c:pt idx="2142">
                  <c:v>70.297679985858025</c:v>
                </c:pt>
                <c:pt idx="2143">
                  <c:v>72.406029094201386</c:v>
                </c:pt>
                <c:pt idx="2144">
                  <c:v>73.757258004046918</c:v>
                </c:pt>
                <c:pt idx="2145">
                  <c:v>76.887435733116419</c:v>
                </c:pt>
                <c:pt idx="2146">
                  <c:v>76.698609745555743</c:v>
                </c:pt>
                <c:pt idx="2147">
                  <c:v>76.992606410593481</c:v>
                </c:pt>
                <c:pt idx="2148">
                  <c:v>76.353727698319801</c:v>
                </c:pt>
                <c:pt idx="2149">
                  <c:v>75.776163810974282</c:v>
                </c:pt>
                <c:pt idx="2150">
                  <c:v>77.091390852344645</c:v>
                </c:pt>
                <c:pt idx="2151">
                  <c:v>77.013592111826213</c:v>
                </c:pt>
                <c:pt idx="2152">
                  <c:v>72.576768590605624</c:v>
                </c:pt>
                <c:pt idx="2153">
                  <c:v>72.371912940824728</c:v>
                </c:pt>
                <c:pt idx="2154">
                  <c:v>71.513229114532052</c:v>
                </c:pt>
                <c:pt idx="2155">
                  <c:v>71.245316955962167</c:v>
                </c:pt>
                <c:pt idx="2156">
                  <c:v>73.191773762537338</c:v>
                </c:pt>
                <c:pt idx="2157">
                  <c:v>73.785089362491206</c:v>
                </c:pt>
                <c:pt idx="2158">
                  <c:v>70.734798554699708</c:v>
                </c:pt>
                <c:pt idx="2159">
                  <c:v>70.821283505273527</c:v>
                </c:pt>
                <c:pt idx="2160">
                  <c:v>67.05739482206701</c:v>
                </c:pt>
                <c:pt idx="2161">
                  <c:v>64.968213708238238</c:v>
                </c:pt>
                <c:pt idx="2162">
                  <c:v>62.810711088582018</c:v>
                </c:pt>
                <c:pt idx="2163">
                  <c:v>59.111387605402442</c:v>
                </c:pt>
                <c:pt idx="2164">
                  <c:v>59.863707828897432</c:v>
                </c:pt>
                <c:pt idx="2165">
                  <c:v>57.670820168385561</c:v>
                </c:pt>
                <c:pt idx="2166">
                  <c:v>57.236513143408494</c:v>
                </c:pt>
                <c:pt idx="2167">
                  <c:v>56.388372697542984</c:v>
                </c:pt>
                <c:pt idx="2168">
                  <c:v>60.589401969153386</c:v>
                </c:pt>
                <c:pt idx="2169">
                  <c:v>63.862448505160835</c:v>
                </c:pt>
                <c:pt idx="2170">
                  <c:v>65.156706534129171</c:v>
                </c:pt>
                <c:pt idx="2171">
                  <c:v>67.055236628768483</c:v>
                </c:pt>
                <c:pt idx="2172">
                  <c:v>62.326547965322924</c:v>
                </c:pt>
                <c:pt idx="2173">
                  <c:v>63.205489489295715</c:v>
                </c:pt>
                <c:pt idx="2174">
                  <c:v>62.596127945956276</c:v>
                </c:pt>
                <c:pt idx="2175">
                  <c:v>64.140953271810929</c:v>
                </c:pt>
                <c:pt idx="2176">
                  <c:v>66.956991184888224</c:v>
                </c:pt>
                <c:pt idx="2177">
                  <c:v>63.347921724922436</c:v>
                </c:pt>
                <c:pt idx="2178">
                  <c:v>59.60023080953961</c:v>
                </c:pt>
                <c:pt idx="2179">
                  <c:v>59.014892558610029</c:v>
                </c:pt>
                <c:pt idx="2180">
                  <c:v>61.869803023239228</c:v>
                </c:pt>
                <c:pt idx="2181">
                  <c:v>62.077567572660875</c:v>
                </c:pt>
                <c:pt idx="2182">
                  <c:v>58.099104819322598</c:v>
                </c:pt>
                <c:pt idx="2183">
                  <c:v>56.970260575510494</c:v>
                </c:pt>
                <c:pt idx="2184">
                  <c:v>55.135109072557555</c:v>
                </c:pt>
                <c:pt idx="2185">
                  <c:v>52.200797144363371</c:v>
                </c:pt>
                <c:pt idx="2186">
                  <c:v>54.557305432760344</c:v>
                </c:pt>
                <c:pt idx="2187">
                  <c:v>58.168319251614392</c:v>
                </c:pt>
                <c:pt idx="2188">
                  <c:v>57.721077041051977</c:v>
                </c:pt>
                <c:pt idx="2189">
                  <c:v>55.083498494060109</c:v>
                </c:pt>
                <c:pt idx="2190">
                  <c:v>58.123239033034743</c:v>
                </c:pt>
                <c:pt idx="2191">
                  <c:v>57.254898792437615</c:v>
                </c:pt>
                <c:pt idx="2192">
                  <c:v>55.859116425310219</c:v>
                </c:pt>
                <c:pt idx="2193">
                  <c:v>50.91834596356496</c:v>
                </c:pt>
                <c:pt idx="2194">
                  <c:v>49.759977222039851</c:v>
                </c:pt>
                <c:pt idx="2195">
                  <c:v>53.762075188821299</c:v>
                </c:pt>
                <c:pt idx="2196">
                  <c:v>53.03354028666444</c:v>
                </c:pt>
                <c:pt idx="2197">
                  <c:v>51.010335356693915</c:v>
                </c:pt>
                <c:pt idx="2198">
                  <c:v>49.891276733413036</c:v>
                </c:pt>
                <c:pt idx="2199">
                  <c:v>53.182446663200309</c:v>
                </c:pt>
                <c:pt idx="2200">
                  <c:v>56.720056187004801</c:v>
                </c:pt>
                <c:pt idx="2201">
                  <c:v>58.847889778517469</c:v>
                </c:pt>
                <c:pt idx="2202">
                  <c:v>60.780482993954124</c:v>
                </c:pt>
                <c:pt idx="2203">
                  <c:v>60.723865438489838</c:v>
                </c:pt>
                <c:pt idx="2204">
                  <c:v>62.854438023766917</c:v>
                </c:pt>
                <c:pt idx="2205">
                  <c:v>60.424909500560048</c:v>
                </c:pt>
                <c:pt idx="2206">
                  <c:v>63.156418800543953</c:v>
                </c:pt>
                <c:pt idx="2207">
                  <c:v>64.080565276280964</c:v>
                </c:pt>
                <c:pt idx="2208">
                  <c:v>65.444516793167196</c:v>
                </c:pt>
                <c:pt idx="2209">
                  <c:v>67.872150746755608</c:v>
                </c:pt>
                <c:pt idx="2210">
                  <c:v>66.613625324204762</c:v>
                </c:pt>
                <c:pt idx="2211">
                  <c:v>63.536607248034478</c:v>
                </c:pt>
                <c:pt idx="2212">
                  <c:v>64.075670533840849</c:v>
                </c:pt>
                <c:pt idx="2213">
                  <c:v>65.71893883494846</c:v>
                </c:pt>
                <c:pt idx="2214">
                  <c:v>63.227395979331767</c:v>
                </c:pt>
                <c:pt idx="2215">
                  <c:v>61.32955885698756</c:v>
                </c:pt>
                <c:pt idx="2216">
                  <c:v>62.255564760312623</c:v>
                </c:pt>
                <c:pt idx="2217">
                  <c:v>61.755031320740486</c:v>
                </c:pt>
                <c:pt idx="2218">
                  <c:v>58.5850805208457</c:v>
                </c:pt>
                <c:pt idx="2219">
                  <c:v>57.932811229436673</c:v>
                </c:pt>
                <c:pt idx="2220">
                  <c:v>59.922383793824416</c:v>
                </c:pt>
                <c:pt idx="2221">
                  <c:v>57.682880454039953</c:v>
                </c:pt>
                <c:pt idx="2222">
                  <c:v>57.749865110135389</c:v>
                </c:pt>
                <c:pt idx="2223">
                  <c:v>60.545531574041867</c:v>
                </c:pt>
                <c:pt idx="2224">
                  <c:v>60.409753883133675</c:v>
                </c:pt>
                <c:pt idx="2225">
                  <c:v>57.698639746944288</c:v>
                </c:pt>
                <c:pt idx="2226">
                  <c:v>52.947990899547833</c:v>
                </c:pt>
                <c:pt idx="2227">
                  <c:v>53.866033613699706</c:v>
                </c:pt>
                <c:pt idx="2228">
                  <c:v>49.185048054995846</c:v>
                </c:pt>
                <c:pt idx="2229">
                  <c:v>49.599059249719971</c:v>
                </c:pt>
                <c:pt idx="2230">
                  <c:v>53.356694917368571</c:v>
                </c:pt>
                <c:pt idx="2231">
                  <c:v>47.44023640651519</c:v>
                </c:pt>
                <c:pt idx="2232">
                  <c:v>48.294354901149205</c:v>
                </c:pt>
                <c:pt idx="2233">
                  <c:v>48.957635313340894</c:v>
                </c:pt>
                <c:pt idx="2234">
                  <c:v>53.429465005539186</c:v>
                </c:pt>
                <c:pt idx="2235">
                  <c:v>47.729944372899261</c:v>
                </c:pt>
                <c:pt idx="2236">
                  <c:v>46.873093494370579</c:v>
                </c:pt>
                <c:pt idx="2237">
                  <c:v>42.364473391046715</c:v>
                </c:pt>
                <c:pt idx="2238">
                  <c:v>42.656212962009974</c:v>
                </c:pt>
                <c:pt idx="2239">
                  <c:v>40.621353126993753</c:v>
                </c:pt>
                <c:pt idx="2240">
                  <c:v>40.492296837047995</c:v>
                </c:pt>
                <c:pt idx="2241">
                  <c:v>43.3947123079707</c:v>
                </c:pt>
                <c:pt idx="2242">
                  <c:v>42.86058686632218</c:v>
                </c:pt>
                <c:pt idx="2243">
                  <c:v>45.503620220090355</c:v>
                </c:pt>
                <c:pt idx="2244">
                  <c:v>39.998598916985529</c:v>
                </c:pt>
                <c:pt idx="2245">
                  <c:v>39.261856671502564</c:v>
                </c:pt>
                <c:pt idx="2246">
                  <c:v>39.311492027017771</c:v>
                </c:pt>
                <c:pt idx="2247">
                  <c:v>41.512711306549249</c:v>
                </c:pt>
                <c:pt idx="2248">
                  <c:v>40.560134371681841</c:v>
                </c:pt>
                <c:pt idx="2249">
                  <c:v>41.633338067355275</c:v>
                </c:pt>
                <c:pt idx="2250">
                  <c:v>44.127126739099602</c:v>
                </c:pt>
                <c:pt idx="2251">
                  <c:v>47.374973261400335</c:v>
                </c:pt>
                <c:pt idx="2252">
                  <c:v>46.568935331314677</c:v>
                </c:pt>
                <c:pt idx="2253">
                  <c:v>45.436802308442424</c:v>
                </c:pt>
                <c:pt idx="2254">
                  <c:v>48.030562567769458</c:v>
                </c:pt>
                <c:pt idx="2255">
                  <c:v>45.663625035053947</c:v>
                </c:pt>
                <c:pt idx="2256">
                  <c:v>46.074526015225032</c:v>
                </c:pt>
                <c:pt idx="2257">
                  <c:v>47.398316788413943</c:v>
                </c:pt>
                <c:pt idx="2258">
                  <c:v>45.850200954426349</c:v>
                </c:pt>
                <c:pt idx="2259">
                  <c:v>42.576773446287</c:v>
                </c:pt>
                <c:pt idx="2260">
                  <c:v>38.871225754715859</c:v>
                </c:pt>
                <c:pt idx="2261">
                  <c:v>34.43833382101235</c:v>
                </c:pt>
                <c:pt idx="2262">
                  <c:v>34.125451492452719</c:v>
                </c:pt>
                <c:pt idx="2263">
                  <c:v>35.583413108832794</c:v>
                </c:pt>
                <c:pt idx="2264">
                  <c:v>32.0473514596966</c:v>
                </c:pt>
                <c:pt idx="2265">
                  <c:v>32.251820882176311</c:v>
                </c:pt>
                <c:pt idx="2266">
                  <c:v>34.676418194222855</c:v>
                </c:pt>
                <c:pt idx="2267">
                  <c:v>34.48483496992295</c:v>
                </c:pt>
                <c:pt idx="2268">
                  <c:v>35.495997107383111</c:v>
                </c:pt>
                <c:pt idx="2269">
                  <c:v>38.878616017905124</c:v>
                </c:pt>
                <c:pt idx="2270">
                  <c:v>38.423079161122239</c:v>
                </c:pt>
                <c:pt idx="2271">
                  <c:v>36.064499917465739</c:v>
                </c:pt>
                <c:pt idx="2272">
                  <c:v>35.973289563989191</c:v>
                </c:pt>
                <c:pt idx="2273">
                  <c:v>35.093424994228933</c:v>
                </c:pt>
                <c:pt idx="2274">
                  <c:v>36.203911576970782</c:v>
                </c:pt>
                <c:pt idx="2275">
                  <c:v>36.396592371343509</c:v>
                </c:pt>
                <c:pt idx="2276">
                  <c:v>36.762234378932639</c:v>
                </c:pt>
                <c:pt idx="2277">
                  <c:v>38.410859077736852</c:v>
                </c:pt>
                <c:pt idx="2278">
                  <c:v>38.312764267137737</c:v>
                </c:pt>
                <c:pt idx="2279">
                  <c:v>36.989884658420777</c:v>
                </c:pt>
                <c:pt idx="2280">
                  <c:v>36.004751554549941</c:v>
                </c:pt>
                <c:pt idx="2281">
                  <c:v>35.434401665141678</c:v>
                </c:pt>
                <c:pt idx="2282">
                  <c:v>35.173197317926423</c:v>
                </c:pt>
                <c:pt idx="2283">
                  <c:v>37.18613595615961</c:v>
                </c:pt>
                <c:pt idx="2284">
                  <c:v>36.255420196001097</c:v>
                </c:pt>
                <c:pt idx="2285">
                  <c:v>39.191087906996145</c:v>
                </c:pt>
                <c:pt idx="2286">
                  <c:v>39.937034756037768</c:v>
                </c:pt>
                <c:pt idx="2287">
                  <c:v>41.153657950786929</c:v>
                </c:pt>
                <c:pt idx="2288">
                  <c:v>40.004643756673666</c:v>
                </c:pt>
                <c:pt idx="2289">
                  <c:v>40.140140565095074</c:v>
                </c:pt>
                <c:pt idx="2290">
                  <c:v>38.711995052941397</c:v>
                </c:pt>
                <c:pt idx="2291">
                  <c:v>41.724301314528226</c:v>
                </c:pt>
                <c:pt idx="2292">
                  <c:v>43.289002619655029</c:v>
                </c:pt>
                <c:pt idx="2293">
                  <c:v>45.176863148038784</c:v>
                </c:pt>
                <c:pt idx="2294">
                  <c:v>44.758418490442573</c:v>
                </c:pt>
                <c:pt idx="2295">
                  <c:v>43.86690651217944</c:v>
                </c:pt>
                <c:pt idx="2296">
                  <c:v>45.922166492234034</c:v>
                </c:pt>
                <c:pt idx="2297">
                  <c:v>45.823296387889499</c:v>
                </c:pt>
                <c:pt idx="2298">
                  <c:v>45.585171398674262</c:v>
                </c:pt>
                <c:pt idx="2299">
                  <c:v>45.409149959549083</c:v>
                </c:pt>
                <c:pt idx="2300">
                  <c:v>44.862454130490249</c:v>
                </c:pt>
                <c:pt idx="2301">
                  <c:v>47.683666479490803</c:v>
                </c:pt>
                <c:pt idx="2302">
                  <c:v>47.67764829759551</c:v>
                </c:pt>
                <c:pt idx="2303">
                  <c:v>50.093031952533167</c:v>
                </c:pt>
                <c:pt idx="2304">
                  <c:v>50.693336268455312</c:v>
                </c:pt>
                <c:pt idx="2305">
                  <c:v>50.98481448082056</c:v>
                </c:pt>
                <c:pt idx="2306">
                  <c:v>49.892712793134692</c:v>
                </c:pt>
                <c:pt idx="2307">
                  <c:v>50.321434890090181</c:v>
                </c:pt>
                <c:pt idx="2308">
                  <c:v>48.28642046439812</c:v>
                </c:pt>
                <c:pt idx="2309">
                  <c:v>45.251808056990583</c:v>
                </c:pt>
                <c:pt idx="2310">
                  <c:v>44.917669502031025</c:v>
                </c:pt>
                <c:pt idx="2311">
                  <c:v>45.343366904118867</c:v>
                </c:pt>
                <c:pt idx="2312">
                  <c:v>47.258053571499737</c:v>
                </c:pt>
                <c:pt idx="2313">
                  <c:v>42.453173507397182</c:v>
                </c:pt>
                <c:pt idx="2314">
                  <c:v>41.594968861057048</c:v>
                </c:pt>
                <c:pt idx="2315">
                  <c:v>40.219852789574453</c:v>
                </c:pt>
                <c:pt idx="2316">
                  <c:v>39.296671946298666</c:v>
                </c:pt>
                <c:pt idx="2317">
                  <c:v>39.661628836093485</c:v>
                </c:pt>
                <c:pt idx="2318">
                  <c:v>38.402002198888312</c:v>
                </c:pt>
                <c:pt idx="2319">
                  <c:v>37.947918099423632</c:v>
                </c:pt>
                <c:pt idx="2320">
                  <c:v>39.98833072612878</c:v>
                </c:pt>
                <c:pt idx="2321">
                  <c:v>40.76740811410054</c:v>
                </c:pt>
                <c:pt idx="2322">
                  <c:v>42.66225743216269</c:v>
                </c:pt>
                <c:pt idx="2323">
                  <c:v>44.021661900349315</c:v>
                </c:pt>
                <c:pt idx="2324">
                  <c:v>38.273591131359836</c:v>
                </c:pt>
                <c:pt idx="2325">
                  <c:v>38.706896343454254</c:v>
                </c:pt>
                <c:pt idx="2326">
                  <c:v>37.383661688250726</c:v>
                </c:pt>
                <c:pt idx="2327">
                  <c:v>36.523471937872038</c:v>
                </c:pt>
                <c:pt idx="2328">
                  <c:v>37.359355638332211</c:v>
                </c:pt>
                <c:pt idx="2329">
                  <c:v>36.068144089748415</c:v>
                </c:pt>
                <c:pt idx="2330">
                  <c:v>34.176092372153185</c:v>
                </c:pt>
                <c:pt idx="2331">
                  <c:v>33.309194497877471</c:v>
                </c:pt>
                <c:pt idx="2332">
                  <c:v>31.629385924140376</c:v>
                </c:pt>
                <c:pt idx="2333">
                  <c:v>30.67491643241905</c:v>
                </c:pt>
                <c:pt idx="2334">
                  <c:v>30.434899317603083</c:v>
                </c:pt>
                <c:pt idx="2335">
                  <c:v>32.226385398741357</c:v>
                </c:pt>
                <c:pt idx="2336">
                  <c:v>30.201497908897814</c:v>
                </c:pt>
                <c:pt idx="2337">
                  <c:v>28.79541580146666</c:v>
                </c:pt>
                <c:pt idx="2338">
                  <c:v>31.061760148954839</c:v>
                </c:pt>
                <c:pt idx="2339">
                  <c:v>33.944092505090168</c:v>
                </c:pt>
                <c:pt idx="2340">
                  <c:v>33.701361403643908</c:v>
                </c:pt>
                <c:pt idx="2341">
                  <c:v>32.652785794701579</c:v>
                </c:pt>
                <c:pt idx="2342">
                  <c:v>29.914918302542745</c:v>
                </c:pt>
                <c:pt idx="2343">
                  <c:v>29.224720096455862</c:v>
                </c:pt>
                <c:pt idx="2344">
                  <c:v>28.664623318908067</c:v>
                </c:pt>
                <c:pt idx="2345">
                  <c:v>28.376208996167456</c:v>
                </c:pt>
                <c:pt idx="2346">
                  <c:v>30.618127672171209</c:v>
                </c:pt>
                <c:pt idx="2347">
                  <c:v>28.519791242281507</c:v>
                </c:pt>
                <c:pt idx="2348">
                  <c:v>30.704182661704625</c:v>
                </c:pt>
                <c:pt idx="2349">
                  <c:v>31.781367330434431</c:v>
                </c:pt>
                <c:pt idx="2350">
                  <c:v>31.100431699231525</c:v>
                </c:pt>
                <c:pt idx="2351">
                  <c:v>30.312898320246884</c:v>
                </c:pt>
                <c:pt idx="2352">
                  <c:v>32.517803423217458</c:v>
                </c:pt>
                <c:pt idx="2353">
                  <c:v>33.695298459081556</c:v>
                </c:pt>
                <c:pt idx="2354">
                  <c:v>35.303891348418304</c:v>
                </c:pt>
                <c:pt idx="2355">
                  <c:v>34.500080830899357</c:v>
                </c:pt>
                <c:pt idx="2356">
                  <c:v>33.941651108359878</c:v>
                </c:pt>
                <c:pt idx="2357">
                  <c:v>36.35849863018732</c:v>
                </c:pt>
                <c:pt idx="2358">
                  <c:v>35.552483070173899</c:v>
                </c:pt>
                <c:pt idx="2359">
                  <c:v>35.079855461307098</c:v>
                </c:pt>
                <c:pt idx="2360">
                  <c:v>32.432908519235639</c:v>
                </c:pt>
                <c:pt idx="2361">
                  <c:v>31.424353282681505</c:v>
                </c:pt>
                <c:pt idx="2362">
                  <c:v>32.774766933587834</c:v>
                </c:pt>
                <c:pt idx="2363">
                  <c:v>33.694760577132776</c:v>
                </c:pt>
                <c:pt idx="2364">
                  <c:v>34.233215851290936</c:v>
                </c:pt>
                <c:pt idx="2365">
                  <c:v>32.110337547972961</c:v>
                </c:pt>
                <c:pt idx="2366">
                  <c:v>37.39751419278965</c:v>
                </c:pt>
                <c:pt idx="2367">
                  <c:v>38.475665494359625</c:v>
                </c:pt>
                <c:pt idx="2368">
                  <c:v>37.469988959256234</c:v>
                </c:pt>
                <c:pt idx="2369">
                  <c:v>38.421022576532849</c:v>
                </c:pt>
                <c:pt idx="2370">
                  <c:v>37.533790851039662</c:v>
                </c:pt>
                <c:pt idx="2371">
                  <c:v>37.181522321491229</c:v>
                </c:pt>
                <c:pt idx="2372">
                  <c:v>37.680319508307562</c:v>
                </c:pt>
                <c:pt idx="2373">
                  <c:v>37.246008923733115</c:v>
                </c:pt>
                <c:pt idx="2374">
                  <c:v>38.74199723763325</c:v>
                </c:pt>
                <c:pt idx="2375">
                  <c:v>39.466425000123294</c:v>
                </c:pt>
                <c:pt idx="2376">
                  <c:v>39.423687951896135</c:v>
                </c:pt>
                <c:pt idx="2377">
                  <c:v>37.512069684624038</c:v>
                </c:pt>
                <c:pt idx="2378">
                  <c:v>37.311055980731048</c:v>
                </c:pt>
                <c:pt idx="2379">
                  <c:v>40.829338610096194</c:v>
                </c:pt>
                <c:pt idx="2380">
                  <c:v>40.730794212605993</c:v>
                </c:pt>
                <c:pt idx="2381">
                  <c:v>40.58143046447983</c:v>
                </c:pt>
                <c:pt idx="2382">
                  <c:v>38.366267312481142</c:v>
                </c:pt>
                <c:pt idx="2383">
                  <c:v>36.699242257423087</c:v>
                </c:pt>
                <c:pt idx="2384">
                  <c:v>36.504381044866378</c:v>
                </c:pt>
                <c:pt idx="2385">
                  <c:v>37.354784466548068</c:v>
                </c:pt>
                <c:pt idx="2386">
                  <c:v>36.509945699506943</c:v>
                </c:pt>
                <c:pt idx="2387">
                  <c:v>38.066499779361038</c:v>
                </c:pt>
                <c:pt idx="2388">
                  <c:v>38.923135280700464</c:v>
                </c:pt>
                <c:pt idx="2389">
                  <c:v>38.168552294923515</c:v>
                </c:pt>
                <c:pt idx="2390">
                  <c:v>35.358684303848378</c:v>
                </c:pt>
                <c:pt idx="2391">
                  <c:v>34.09823042094245</c:v>
                </c:pt>
                <c:pt idx="2392">
                  <c:v>33.207042186907536</c:v>
                </c:pt>
                <c:pt idx="2393">
                  <c:v>33.335645304185313</c:v>
                </c:pt>
                <c:pt idx="2394">
                  <c:v>34.823249387106408</c:v>
                </c:pt>
                <c:pt idx="2395">
                  <c:v>33.32478360884776</c:v>
                </c:pt>
                <c:pt idx="2396">
                  <c:v>33.892121251849908</c:v>
                </c:pt>
                <c:pt idx="2397">
                  <c:v>33.459666565336988</c:v>
                </c:pt>
                <c:pt idx="2398">
                  <c:v>32.204394639180329</c:v>
                </c:pt>
                <c:pt idx="2399">
                  <c:v>33.935982270294069</c:v>
                </c:pt>
                <c:pt idx="2400">
                  <c:v>33.65993240928713</c:v>
                </c:pt>
                <c:pt idx="2401">
                  <c:v>33.203535804079181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6C73-4CF1-B4ED-473EEB489779}"/>
            </c:ext>
          </c:extLst>
        </c:ser>
        <c:ser>
          <c:idx val="6"/>
          <c:order val="4"/>
          <c:tx>
            <c:strRef>
              <c:f>Calc!$AD$6</c:f>
              <c:strCache>
                <c:ptCount val="1"/>
                <c:pt idx="0">
                  <c:v>3X SPY ADJ daily return minus 2*(ES2/ES1^4-1+Dividend) fee calc.</c:v>
                </c:pt>
              </c:strCache>
            </c:strRef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Calc!$Y$7:$Y$2426</c:f>
              <c:numCache>
                <c:formatCode>m/d/yyyy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44200.604166666672</c:v>
                </c:pt>
                <c:pt idx="1900">
                  <c:v>44201.604166666672</c:v>
                </c:pt>
                <c:pt idx="1901">
                  <c:v>44202.604166666672</c:v>
                </c:pt>
                <c:pt idx="1902">
                  <c:v>44203.604166666672</c:v>
                </c:pt>
                <c:pt idx="1903">
                  <c:v>44204.604166666672</c:v>
                </c:pt>
                <c:pt idx="1904">
                  <c:v>44207.604166666672</c:v>
                </c:pt>
                <c:pt idx="1905">
                  <c:v>44208.604166666672</c:v>
                </c:pt>
                <c:pt idx="1906">
                  <c:v>44209.604166666672</c:v>
                </c:pt>
                <c:pt idx="1907">
                  <c:v>44210.604166666672</c:v>
                </c:pt>
                <c:pt idx="1908">
                  <c:v>44211.604166666672</c:v>
                </c:pt>
                <c:pt idx="1909">
                  <c:v>44215.604166666672</c:v>
                </c:pt>
                <c:pt idx="1910">
                  <c:v>44216.604166666672</c:v>
                </c:pt>
                <c:pt idx="1911">
                  <c:v>44217.604166666672</c:v>
                </c:pt>
                <c:pt idx="1912">
                  <c:v>44218.604166666672</c:v>
                </c:pt>
                <c:pt idx="1913">
                  <c:v>44221.604166666672</c:v>
                </c:pt>
                <c:pt idx="1914">
                  <c:v>44222.604166666672</c:v>
                </c:pt>
                <c:pt idx="1915">
                  <c:v>44223.604166666672</c:v>
                </c:pt>
                <c:pt idx="1916">
                  <c:v>44224.604166666672</c:v>
                </c:pt>
                <c:pt idx="1917">
                  <c:v>44225.604166666672</c:v>
                </c:pt>
                <c:pt idx="1918">
                  <c:v>44228.604166666672</c:v>
                </c:pt>
                <c:pt idx="1919">
                  <c:v>44229.604166666672</c:v>
                </c:pt>
                <c:pt idx="1920">
                  <c:v>44230.604166666672</c:v>
                </c:pt>
                <c:pt idx="1921">
                  <c:v>44231.604166666672</c:v>
                </c:pt>
                <c:pt idx="1922">
                  <c:v>44232.604166666672</c:v>
                </c:pt>
                <c:pt idx="1923">
                  <c:v>44235.604166666672</c:v>
                </c:pt>
                <c:pt idx="1924">
                  <c:v>44236.604166666672</c:v>
                </c:pt>
                <c:pt idx="1925">
                  <c:v>44237.604166666672</c:v>
                </c:pt>
                <c:pt idx="1926">
                  <c:v>44238.604166666672</c:v>
                </c:pt>
                <c:pt idx="1927">
                  <c:v>44239.604166666672</c:v>
                </c:pt>
                <c:pt idx="1928">
                  <c:v>44243.604166666672</c:v>
                </c:pt>
                <c:pt idx="1929">
                  <c:v>44244.604166666672</c:v>
                </c:pt>
                <c:pt idx="1930">
                  <c:v>44245.604166666672</c:v>
                </c:pt>
                <c:pt idx="1931">
                  <c:v>44246.604166666672</c:v>
                </c:pt>
                <c:pt idx="1932">
                  <c:v>44249.604166666672</c:v>
                </c:pt>
                <c:pt idx="1933">
                  <c:v>44250.604166666672</c:v>
                </c:pt>
                <c:pt idx="1934">
                  <c:v>44251.604166666672</c:v>
                </c:pt>
                <c:pt idx="1935">
                  <c:v>44252.604166666672</c:v>
                </c:pt>
                <c:pt idx="1936">
                  <c:v>44253.604166666672</c:v>
                </c:pt>
                <c:pt idx="1937">
                  <c:v>44256.604166666672</c:v>
                </c:pt>
                <c:pt idx="1938">
                  <c:v>44257.604166666672</c:v>
                </c:pt>
                <c:pt idx="1939">
                  <c:v>44258.604166666672</c:v>
                </c:pt>
                <c:pt idx="1940">
                  <c:v>44259.604166666672</c:v>
                </c:pt>
                <c:pt idx="1941">
                  <c:v>44260.604166666672</c:v>
                </c:pt>
                <c:pt idx="1942">
                  <c:v>44263.604166666672</c:v>
                </c:pt>
                <c:pt idx="1943">
                  <c:v>44264.604166666672</c:v>
                </c:pt>
                <c:pt idx="1944">
                  <c:v>44265.604166666672</c:v>
                </c:pt>
                <c:pt idx="1945">
                  <c:v>44266.604166666672</c:v>
                </c:pt>
                <c:pt idx="1946">
                  <c:v>44267.604166666672</c:v>
                </c:pt>
                <c:pt idx="1947">
                  <c:v>44270.5625</c:v>
                </c:pt>
                <c:pt idx="1948">
                  <c:v>44271.5625</c:v>
                </c:pt>
                <c:pt idx="1949">
                  <c:v>44272.5625</c:v>
                </c:pt>
                <c:pt idx="1950">
                  <c:v>44273.5625</c:v>
                </c:pt>
                <c:pt idx="1951">
                  <c:v>44274.5625</c:v>
                </c:pt>
                <c:pt idx="1952">
                  <c:v>44277.5625</c:v>
                </c:pt>
                <c:pt idx="1953">
                  <c:v>44278.5625</c:v>
                </c:pt>
                <c:pt idx="1954">
                  <c:v>44279.5625</c:v>
                </c:pt>
                <c:pt idx="1955">
                  <c:v>44280.5625</c:v>
                </c:pt>
                <c:pt idx="1956">
                  <c:v>44281.5625</c:v>
                </c:pt>
                <c:pt idx="1957">
                  <c:v>44284.5625</c:v>
                </c:pt>
                <c:pt idx="1958">
                  <c:v>44285.5625</c:v>
                </c:pt>
                <c:pt idx="1959">
                  <c:v>44286.5625</c:v>
                </c:pt>
                <c:pt idx="1960">
                  <c:v>44287.5625</c:v>
                </c:pt>
                <c:pt idx="1961">
                  <c:v>44291.5625</c:v>
                </c:pt>
                <c:pt idx="1962">
                  <c:v>44292.5625</c:v>
                </c:pt>
                <c:pt idx="1963">
                  <c:v>44293.5625</c:v>
                </c:pt>
                <c:pt idx="1964">
                  <c:v>44294.5625</c:v>
                </c:pt>
                <c:pt idx="1965">
                  <c:v>44295.5625</c:v>
                </c:pt>
                <c:pt idx="1966">
                  <c:v>44298.5625</c:v>
                </c:pt>
                <c:pt idx="1967">
                  <c:v>44299.5625</c:v>
                </c:pt>
                <c:pt idx="1968">
                  <c:v>44300.5625</c:v>
                </c:pt>
                <c:pt idx="1969">
                  <c:v>44301.5625</c:v>
                </c:pt>
                <c:pt idx="1970">
                  <c:v>44302.5625</c:v>
                </c:pt>
                <c:pt idx="1971">
                  <c:v>44305.5625</c:v>
                </c:pt>
                <c:pt idx="1972">
                  <c:v>44306.5625</c:v>
                </c:pt>
                <c:pt idx="1973">
                  <c:v>44307.5625</c:v>
                </c:pt>
                <c:pt idx="1974">
                  <c:v>44308.5625</c:v>
                </c:pt>
                <c:pt idx="1975">
                  <c:v>44309.5625</c:v>
                </c:pt>
                <c:pt idx="1976">
                  <c:v>44312.5625</c:v>
                </c:pt>
                <c:pt idx="1977">
                  <c:v>44313.5625</c:v>
                </c:pt>
                <c:pt idx="1978">
                  <c:v>44314.5625</c:v>
                </c:pt>
                <c:pt idx="1979">
                  <c:v>44315.5625</c:v>
                </c:pt>
                <c:pt idx="1980">
                  <c:v>44316.5625</c:v>
                </c:pt>
                <c:pt idx="1981">
                  <c:v>44319.5625</c:v>
                </c:pt>
                <c:pt idx="1982">
                  <c:v>44320.5625</c:v>
                </c:pt>
                <c:pt idx="1983">
                  <c:v>44321.5625</c:v>
                </c:pt>
                <c:pt idx="1984">
                  <c:v>44322.5625</c:v>
                </c:pt>
                <c:pt idx="1985">
                  <c:v>44323.5625</c:v>
                </c:pt>
                <c:pt idx="1986">
                  <c:v>44326.5625</c:v>
                </c:pt>
                <c:pt idx="1987">
                  <c:v>44327.5625</c:v>
                </c:pt>
                <c:pt idx="1988">
                  <c:v>44328.5625</c:v>
                </c:pt>
                <c:pt idx="1989">
                  <c:v>44329.5625</c:v>
                </c:pt>
                <c:pt idx="1990">
                  <c:v>44330.5625</c:v>
                </c:pt>
                <c:pt idx="1991">
                  <c:v>44333.5625</c:v>
                </c:pt>
                <c:pt idx="1992">
                  <c:v>44334.5625</c:v>
                </c:pt>
                <c:pt idx="1993">
                  <c:v>44335.5625</c:v>
                </c:pt>
                <c:pt idx="1994">
                  <c:v>44336.5625</c:v>
                </c:pt>
                <c:pt idx="1995">
                  <c:v>44337.5625</c:v>
                </c:pt>
                <c:pt idx="1996">
                  <c:v>44340.5625</c:v>
                </c:pt>
                <c:pt idx="1997">
                  <c:v>44341.5625</c:v>
                </c:pt>
                <c:pt idx="1998">
                  <c:v>44342.5625</c:v>
                </c:pt>
                <c:pt idx="1999">
                  <c:v>44343.5625</c:v>
                </c:pt>
                <c:pt idx="2000">
                  <c:v>44344.5625</c:v>
                </c:pt>
                <c:pt idx="2001">
                  <c:v>44348.5625</c:v>
                </c:pt>
                <c:pt idx="2002">
                  <c:v>44349.5625</c:v>
                </c:pt>
                <c:pt idx="2003">
                  <c:v>44350.5625</c:v>
                </c:pt>
                <c:pt idx="2004">
                  <c:v>44351.5625</c:v>
                </c:pt>
                <c:pt idx="2005">
                  <c:v>44354.5625</c:v>
                </c:pt>
                <c:pt idx="2006">
                  <c:v>44355.5625</c:v>
                </c:pt>
                <c:pt idx="2007">
                  <c:v>44356.5625</c:v>
                </c:pt>
                <c:pt idx="2008">
                  <c:v>44357.5625</c:v>
                </c:pt>
                <c:pt idx="2009">
                  <c:v>44358.5625</c:v>
                </c:pt>
                <c:pt idx="2010">
                  <c:v>44361.5625</c:v>
                </c:pt>
                <c:pt idx="2011">
                  <c:v>44362.5625</c:v>
                </c:pt>
                <c:pt idx="2012">
                  <c:v>44363.5625</c:v>
                </c:pt>
                <c:pt idx="2013">
                  <c:v>44364.5625</c:v>
                </c:pt>
                <c:pt idx="2014">
                  <c:v>44365.5625</c:v>
                </c:pt>
                <c:pt idx="2015">
                  <c:v>44368.5625</c:v>
                </c:pt>
                <c:pt idx="2016">
                  <c:v>44369.5625</c:v>
                </c:pt>
                <c:pt idx="2017">
                  <c:v>44370.5625</c:v>
                </c:pt>
                <c:pt idx="2018">
                  <c:v>44371.5625</c:v>
                </c:pt>
                <c:pt idx="2019">
                  <c:v>44372.5625</c:v>
                </c:pt>
                <c:pt idx="2020">
                  <c:v>44375.5625</c:v>
                </c:pt>
                <c:pt idx="2021">
                  <c:v>44376.5625</c:v>
                </c:pt>
                <c:pt idx="2022">
                  <c:v>44377.5625</c:v>
                </c:pt>
                <c:pt idx="2023">
                  <c:v>44378.5625</c:v>
                </c:pt>
                <c:pt idx="2024">
                  <c:v>44379.5625</c:v>
                </c:pt>
                <c:pt idx="2025">
                  <c:v>44383.5625</c:v>
                </c:pt>
                <c:pt idx="2026">
                  <c:v>44384.5625</c:v>
                </c:pt>
                <c:pt idx="2027">
                  <c:v>44385.5625</c:v>
                </c:pt>
                <c:pt idx="2028">
                  <c:v>44386.5625</c:v>
                </c:pt>
                <c:pt idx="2029">
                  <c:v>44389.5625</c:v>
                </c:pt>
                <c:pt idx="2030">
                  <c:v>44390.5625</c:v>
                </c:pt>
                <c:pt idx="2031">
                  <c:v>44391.5625</c:v>
                </c:pt>
                <c:pt idx="2032">
                  <c:v>44392.5625</c:v>
                </c:pt>
                <c:pt idx="2033">
                  <c:v>44393.5625</c:v>
                </c:pt>
                <c:pt idx="2034">
                  <c:v>44396.5625</c:v>
                </c:pt>
                <c:pt idx="2035">
                  <c:v>44397.5625</c:v>
                </c:pt>
                <c:pt idx="2036">
                  <c:v>44398.5625</c:v>
                </c:pt>
                <c:pt idx="2037">
                  <c:v>44399.5625</c:v>
                </c:pt>
                <c:pt idx="2038">
                  <c:v>44400.5625</c:v>
                </c:pt>
                <c:pt idx="2039">
                  <c:v>44403.5625</c:v>
                </c:pt>
                <c:pt idx="2040">
                  <c:v>44404.5625</c:v>
                </c:pt>
                <c:pt idx="2041">
                  <c:v>44405.5625</c:v>
                </c:pt>
                <c:pt idx="2042">
                  <c:v>44406.5625</c:v>
                </c:pt>
                <c:pt idx="2043">
                  <c:v>44407.5625</c:v>
                </c:pt>
                <c:pt idx="2044">
                  <c:v>44410.5625</c:v>
                </c:pt>
                <c:pt idx="2045">
                  <c:v>44411.5625</c:v>
                </c:pt>
                <c:pt idx="2046">
                  <c:v>44412.5625</c:v>
                </c:pt>
                <c:pt idx="2047">
                  <c:v>44413.5625</c:v>
                </c:pt>
                <c:pt idx="2048">
                  <c:v>44414.5625</c:v>
                </c:pt>
                <c:pt idx="2049">
                  <c:v>44417.5625</c:v>
                </c:pt>
                <c:pt idx="2050">
                  <c:v>44418.5625</c:v>
                </c:pt>
                <c:pt idx="2051">
                  <c:v>44419.5625</c:v>
                </c:pt>
                <c:pt idx="2052">
                  <c:v>44420.5625</c:v>
                </c:pt>
                <c:pt idx="2053">
                  <c:v>44421.5625</c:v>
                </c:pt>
                <c:pt idx="2054">
                  <c:v>44424.5625</c:v>
                </c:pt>
                <c:pt idx="2055">
                  <c:v>44425.5625</c:v>
                </c:pt>
                <c:pt idx="2056">
                  <c:v>44426.5625</c:v>
                </c:pt>
                <c:pt idx="2057">
                  <c:v>44427.5625</c:v>
                </c:pt>
                <c:pt idx="2058">
                  <c:v>44428.5625</c:v>
                </c:pt>
                <c:pt idx="2059">
                  <c:v>44431.5625</c:v>
                </c:pt>
                <c:pt idx="2060">
                  <c:v>44432.5625</c:v>
                </c:pt>
                <c:pt idx="2061">
                  <c:v>44433.5625</c:v>
                </c:pt>
                <c:pt idx="2062">
                  <c:v>44434.5625</c:v>
                </c:pt>
                <c:pt idx="2063">
                  <c:v>44435.5625</c:v>
                </c:pt>
                <c:pt idx="2064">
                  <c:v>44438.5625</c:v>
                </c:pt>
                <c:pt idx="2065">
                  <c:v>44439.5625</c:v>
                </c:pt>
                <c:pt idx="2066">
                  <c:v>44440.5625</c:v>
                </c:pt>
                <c:pt idx="2067">
                  <c:v>44441.5625</c:v>
                </c:pt>
                <c:pt idx="2068">
                  <c:v>44442.5625</c:v>
                </c:pt>
                <c:pt idx="2069">
                  <c:v>44446.5625</c:v>
                </c:pt>
                <c:pt idx="2070">
                  <c:v>44447.5625</c:v>
                </c:pt>
                <c:pt idx="2071">
                  <c:v>44448.5625</c:v>
                </c:pt>
                <c:pt idx="2072">
                  <c:v>44449.5625</c:v>
                </c:pt>
                <c:pt idx="2073">
                  <c:v>44452.5625</c:v>
                </c:pt>
                <c:pt idx="2074">
                  <c:v>44453.5625</c:v>
                </c:pt>
                <c:pt idx="2075">
                  <c:v>44454.5625</c:v>
                </c:pt>
                <c:pt idx="2076">
                  <c:v>44455.5625</c:v>
                </c:pt>
                <c:pt idx="2077">
                  <c:v>44456.5625</c:v>
                </c:pt>
                <c:pt idx="2078">
                  <c:v>44459.5625</c:v>
                </c:pt>
                <c:pt idx="2079">
                  <c:v>44460.5625</c:v>
                </c:pt>
                <c:pt idx="2080">
                  <c:v>44461.5625</c:v>
                </c:pt>
                <c:pt idx="2081">
                  <c:v>44462.5625</c:v>
                </c:pt>
                <c:pt idx="2082">
                  <c:v>44463.5625</c:v>
                </c:pt>
                <c:pt idx="2083">
                  <c:v>44466.5625</c:v>
                </c:pt>
                <c:pt idx="2084">
                  <c:v>44467.5625</c:v>
                </c:pt>
                <c:pt idx="2085">
                  <c:v>44468.5625</c:v>
                </c:pt>
                <c:pt idx="2086">
                  <c:v>44469.5625</c:v>
                </c:pt>
                <c:pt idx="2087">
                  <c:v>44470.5625</c:v>
                </c:pt>
                <c:pt idx="2088">
                  <c:v>44473.5625</c:v>
                </c:pt>
                <c:pt idx="2089">
                  <c:v>44474.5625</c:v>
                </c:pt>
                <c:pt idx="2090">
                  <c:v>44475.5625</c:v>
                </c:pt>
                <c:pt idx="2091">
                  <c:v>44476.5625</c:v>
                </c:pt>
                <c:pt idx="2092">
                  <c:v>44477.5625</c:v>
                </c:pt>
                <c:pt idx="2093">
                  <c:v>44480.5625</c:v>
                </c:pt>
                <c:pt idx="2094">
                  <c:v>44481.5625</c:v>
                </c:pt>
                <c:pt idx="2095">
                  <c:v>44482.5625</c:v>
                </c:pt>
                <c:pt idx="2096">
                  <c:v>44483.5625</c:v>
                </c:pt>
                <c:pt idx="2097">
                  <c:v>44484.5625</c:v>
                </c:pt>
                <c:pt idx="2098">
                  <c:v>44487.5625</c:v>
                </c:pt>
                <c:pt idx="2099">
                  <c:v>44488.5625</c:v>
                </c:pt>
                <c:pt idx="2100">
                  <c:v>44489.5625</c:v>
                </c:pt>
                <c:pt idx="2101">
                  <c:v>44490.5625</c:v>
                </c:pt>
                <c:pt idx="2102">
                  <c:v>44491.5625</c:v>
                </c:pt>
                <c:pt idx="2103">
                  <c:v>44494.5625</c:v>
                </c:pt>
                <c:pt idx="2104">
                  <c:v>44495.5625</c:v>
                </c:pt>
                <c:pt idx="2105">
                  <c:v>44496.5625</c:v>
                </c:pt>
                <c:pt idx="2106">
                  <c:v>44497.5625</c:v>
                </c:pt>
                <c:pt idx="2107">
                  <c:v>44498.5625</c:v>
                </c:pt>
                <c:pt idx="2108">
                  <c:v>44501.5625</c:v>
                </c:pt>
                <c:pt idx="2109">
                  <c:v>44502.5625</c:v>
                </c:pt>
                <c:pt idx="2110">
                  <c:v>44503.5625</c:v>
                </c:pt>
                <c:pt idx="2111">
                  <c:v>44504.5625</c:v>
                </c:pt>
                <c:pt idx="2112">
                  <c:v>44505.5625</c:v>
                </c:pt>
                <c:pt idx="2113">
                  <c:v>44508.604166666672</c:v>
                </c:pt>
                <c:pt idx="2114">
                  <c:v>44509.604166666672</c:v>
                </c:pt>
                <c:pt idx="2115">
                  <c:v>44510.604166666672</c:v>
                </c:pt>
                <c:pt idx="2116">
                  <c:v>44511.604166666672</c:v>
                </c:pt>
                <c:pt idx="2117">
                  <c:v>44512.604166666672</c:v>
                </c:pt>
                <c:pt idx="2118">
                  <c:v>44515.604166666672</c:v>
                </c:pt>
                <c:pt idx="2119">
                  <c:v>44516.604166666672</c:v>
                </c:pt>
                <c:pt idx="2120">
                  <c:v>44517.604166666672</c:v>
                </c:pt>
                <c:pt idx="2121">
                  <c:v>44518.604166666672</c:v>
                </c:pt>
                <c:pt idx="2122">
                  <c:v>44519.604166666672</c:v>
                </c:pt>
                <c:pt idx="2123">
                  <c:v>44522.604166666672</c:v>
                </c:pt>
                <c:pt idx="2124">
                  <c:v>44523.604166666672</c:v>
                </c:pt>
                <c:pt idx="2125">
                  <c:v>44524.604166666672</c:v>
                </c:pt>
                <c:pt idx="2126">
                  <c:v>44526.604166666672</c:v>
                </c:pt>
                <c:pt idx="2127">
                  <c:v>44529.604166666672</c:v>
                </c:pt>
                <c:pt idx="2128">
                  <c:v>44530.604166666672</c:v>
                </c:pt>
                <c:pt idx="2129">
                  <c:v>44531.604166666672</c:v>
                </c:pt>
                <c:pt idx="2130">
                  <c:v>44532.604166666672</c:v>
                </c:pt>
                <c:pt idx="2131">
                  <c:v>44533.604166666672</c:v>
                </c:pt>
                <c:pt idx="2132">
                  <c:v>44536.604166666672</c:v>
                </c:pt>
                <c:pt idx="2133">
                  <c:v>44537.604166666672</c:v>
                </c:pt>
                <c:pt idx="2134">
                  <c:v>44538.604166666672</c:v>
                </c:pt>
                <c:pt idx="2135">
                  <c:v>44539.604166666672</c:v>
                </c:pt>
                <c:pt idx="2136">
                  <c:v>44540.604166666672</c:v>
                </c:pt>
                <c:pt idx="2137">
                  <c:v>44543.604166666672</c:v>
                </c:pt>
                <c:pt idx="2138">
                  <c:v>44544.604166666672</c:v>
                </c:pt>
                <c:pt idx="2139">
                  <c:v>44545.604166666672</c:v>
                </c:pt>
                <c:pt idx="2140">
                  <c:v>44546.604166666672</c:v>
                </c:pt>
                <c:pt idx="2141">
                  <c:v>44547.604166666672</c:v>
                </c:pt>
                <c:pt idx="2142">
                  <c:v>44550.604166666672</c:v>
                </c:pt>
                <c:pt idx="2143">
                  <c:v>44551.604166666672</c:v>
                </c:pt>
                <c:pt idx="2144">
                  <c:v>44552.604166666672</c:v>
                </c:pt>
                <c:pt idx="2145">
                  <c:v>44553.604166666672</c:v>
                </c:pt>
                <c:pt idx="2146">
                  <c:v>44557.604166666672</c:v>
                </c:pt>
                <c:pt idx="2147">
                  <c:v>44558.604166666672</c:v>
                </c:pt>
                <c:pt idx="2148">
                  <c:v>44559.604166666672</c:v>
                </c:pt>
                <c:pt idx="2149">
                  <c:v>44560.604166666672</c:v>
                </c:pt>
                <c:pt idx="2150">
                  <c:v>44561.604166666672</c:v>
                </c:pt>
                <c:pt idx="2151">
                  <c:v>44564.604166666672</c:v>
                </c:pt>
                <c:pt idx="2152">
                  <c:v>44565.604166666672</c:v>
                </c:pt>
                <c:pt idx="2153">
                  <c:v>44566.604166666672</c:v>
                </c:pt>
                <c:pt idx="2154">
                  <c:v>44567.604166666672</c:v>
                </c:pt>
                <c:pt idx="2155">
                  <c:v>44568.604166666672</c:v>
                </c:pt>
                <c:pt idx="2156">
                  <c:v>44571.604166666672</c:v>
                </c:pt>
                <c:pt idx="2157">
                  <c:v>44572.604166666672</c:v>
                </c:pt>
                <c:pt idx="2158">
                  <c:v>44573.604166666672</c:v>
                </c:pt>
                <c:pt idx="2159">
                  <c:v>44574.604166666672</c:v>
                </c:pt>
                <c:pt idx="2160">
                  <c:v>44575.604166666672</c:v>
                </c:pt>
                <c:pt idx="2161">
                  <c:v>44579.604166666672</c:v>
                </c:pt>
                <c:pt idx="2162">
                  <c:v>44580.604166666672</c:v>
                </c:pt>
                <c:pt idx="2163">
                  <c:v>44581.604166666672</c:v>
                </c:pt>
                <c:pt idx="2164">
                  <c:v>44582.604166666672</c:v>
                </c:pt>
                <c:pt idx="2165">
                  <c:v>44585.604166666672</c:v>
                </c:pt>
                <c:pt idx="2166">
                  <c:v>44586.604166666672</c:v>
                </c:pt>
                <c:pt idx="2167">
                  <c:v>44587.604166666672</c:v>
                </c:pt>
                <c:pt idx="2168">
                  <c:v>44588.604166666672</c:v>
                </c:pt>
                <c:pt idx="2169">
                  <c:v>44589.604166666672</c:v>
                </c:pt>
                <c:pt idx="2170">
                  <c:v>44592.604166666672</c:v>
                </c:pt>
                <c:pt idx="2171">
                  <c:v>44593.604166666672</c:v>
                </c:pt>
                <c:pt idx="2172">
                  <c:v>44594.604166666672</c:v>
                </c:pt>
                <c:pt idx="2173">
                  <c:v>44595.604166666672</c:v>
                </c:pt>
                <c:pt idx="2174">
                  <c:v>44596.604166666672</c:v>
                </c:pt>
                <c:pt idx="2175">
                  <c:v>44599.604166666672</c:v>
                </c:pt>
                <c:pt idx="2176">
                  <c:v>44600.604166666672</c:v>
                </c:pt>
                <c:pt idx="2177">
                  <c:v>44601.604166666672</c:v>
                </c:pt>
                <c:pt idx="2178">
                  <c:v>44602.604166666672</c:v>
                </c:pt>
                <c:pt idx="2179">
                  <c:v>44603.604166666672</c:v>
                </c:pt>
                <c:pt idx="2180">
                  <c:v>44606.604166666672</c:v>
                </c:pt>
                <c:pt idx="2181">
                  <c:v>44607.604166666672</c:v>
                </c:pt>
                <c:pt idx="2182">
                  <c:v>44608.604166666672</c:v>
                </c:pt>
                <c:pt idx="2183">
                  <c:v>44609.604166666672</c:v>
                </c:pt>
                <c:pt idx="2184">
                  <c:v>44610.604166666672</c:v>
                </c:pt>
                <c:pt idx="2185">
                  <c:v>44614.604166666672</c:v>
                </c:pt>
                <c:pt idx="2186">
                  <c:v>44615.604166666672</c:v>
                </c:pt>
                <c:pt idx="2187">
                  <c:v>44616.604166666672</c:v>
                </c:pt>
                <c:pt idx="2188">
                  <c:v>44617.604166666672</c:v>
                </c:pt>
                <c:pt idx="2189">
                  <c:v>44620.604166666672</c:v>
                </c:pt>
                <c:pt idx="2190">
                  <c:v>44621.604166666672</c:v>
                </c:pt>
                <c:pt idx="2191">
                  <c:v>44622.604166666672</c:v>
                </c:pt>
                <c:pt idx="2192">
                  <c:v>44623.604166666672</c:v>
                </c:pt>
                <c:pt idx="2193">
                  <c:v>44624.604166666672</c:v>
                </c:pt>
                <c:pt idx="2194">
                  <c:v>44627.604166666672</c:v>
                </c:pt>
                <c:pt idx="2195">
                  <c:v>44628.604166666672</c:v>
                </c:pt>
                <c:pt idx="2196">
                  <c:v>44629.604166666672</c:v>
                </c:pt>
                <c:pt idx="2197">
                  <c:v>44630.604166666672</c:v>
                </c:pt>
                <c:pt idx="2198">
                  <c:v>44631.604166666672</c:v>
                </c:pt>
                <c:pt idx="2199">
                  <c:v>44634.5625</c:v>
                </c:pt>
                <c:pt idx="2200">
                  <c:v>44635.5625</c:v>
                </c:pt>
                <c:pt idx="2201">
                  <c:v>44636.5625</c:v>
                </c:pt>
                <c:pt idx="2202">
                  <c:v>44637.5625</c:v>
                </c:pt>
                <c:pt idx="2203">
                  <c:v>44638.5625</c:v>
                </c:pt>
                <c:pt idx="2204">
                  <c:v>44641.5625</c:v>
                </c:pt>
                <c:pt idx="2205">
                  <c:v>44642.5625</c:v>
                </c:pt>
                <c:pt idx="2206">
                  <c:v>44643.5625</c:v>
                </c:pt>
                <c:pt idx="2207">
                  <c:v>44644.5625</c:v>
                </c:pt>
                <c:pt idx="2208">
                  <c:v>44645.5625</c:v>
                </c:pt>
                <c:pt idx="2209">
                  <c:v>44648.5625</c:v>
                </c:pt>
                <c:pt idx="2210">
                  <c:v>44649.5625</c:v>
                </c:pt>
                <c:pt idx="2211">
                  <c:v>44650.5625</c:v>
                </c:pt>
                <c:pt idx="2212">
                  <c:v>44651.5625</c:v>
                </c:pt>
                <c:pt idx="2213">
                  <c:v>44652.5625</c:v>
                </c:pt>
                <c:pt idx="2214">
                  <c:v>44655.5625</c:v>
                </c:pt>
                <c:pt idx="2215">
                  <c:v>44656.5625</c:v>
                </c:pt>
                <c:pt idx="2216">
                  <c:v>44657.5625</c:v>
                </c:pt>
                <c:pt idx="2217">
                  <c:v>44658.5625</c:v>
                </c:pt>
                <c:pt idx="2218">
                  <c:v>44659.5625</c:v>
                </c:pt>
                <c:pt idx="2219">
                  <c:v>44662.5625</c:v>
                </c:pt>
                <c:pt idx="2220">
                  <c:v>44663.5625</c:v>
                </c:pt>
                <c:pt idx="2221">
                  <c:v>44664.5625</c:v>
                </c:pt>
                <c:pt idx="2222">
                  <c:v>44665.5625</c:v>
                </c:pt>
                <c:pt idx="2223">
                  <c:v>44669.5625</c:v>
                </c:pt>
                <c:pt idx="2224">
                  <c:v>44670.5625</c:v>
                </c:pt>
                <c:pt idx="2225">
                  <c:v>44671.5625</c:v>
                </c:pt>
                <c:pt idx="2226">
                  <c:v>44672.5625</c:v>
                </c:pt>
                <c:pt idx="2227">
                  <c:v>44673.5625</c:v>
                </c:pt>
                <c:pt idx="2228">
                  <c:v>44676.5625</c:v>
                </c:pt>
                <c:pt idx="2229">
                  <c:v>44677.5625</c:v>
                </c:pt>
                <c:pt idx="2230">
                  <c:v>44678.5625</c:v>
                </c:pt>
                <c:pt idx="2231">
                  <c:v>44679.5625</c:v>
                </c:pt>
                <c:pt idx="2232">
                  <c:v>44680.5625</c:v>
                </c:pt>
                <c:pt idx="2233">
                  <c:v>44683.5625</c:v>
                </c:pt>
                <c:pt idx="2234">
                  <c:v>44684.5625</c:v>
                </c:pt>
                <c:pt idx="2235">
                  <c:v>44685.5625</c:v>
                </c:pt>
                <c:pt idx="2236">
                  <c:v>44686.5625</c:v>
                </c:pt>
                <c:pt idx="2237">
                  <c:v>44687.5625</c:v>
                </c:pt>
                <c:pt idx="2238">
                  <c:v>44690.5625</c:v>
                </c:pt>
                <c:pt idx="2239">
                  <c:v>44691.5625</c:v>
                </c:pt>
                <c:pt idx="2240">
                  <c:v>44692.5625</c:v>
                </c:pt>
                <c:pt idx="2241">
                  <c:v>44693.5625</c:v>
                </c:pt>
                <c:pt idx="2242">
                  <c:v>44694.5625</c:v>
                </c:pt>
                <c:pt idx="2243">
                  <c:v>44697.5625</c:v>
                </c:pt>
                <c:pt idx="2244">
                  <c:v>44698.5625</c:v>
                </c:pt>
                <c:pt idx="2245">
                  <c:v>44699.5625</c:v>
                </c:pt>
                <c:pt idx="2246">
                  <c:v>44700.5625</c:v>
                </c:pt>
                <c:pt idx="2247">
                  <c:v>44701.5625</c:v>
                </c:pt>
                <c:pt idx="2248">
                  <c:v>44704.5625</c:v>
                </c:pt>
                <c:pt idx="2249">
                  <c:v>44705.5625</c:v>
                </c:pt>
                <c:pt idx="2250">
                  <c:v>44706.5625</c:v>
                </c:pt>
                <c:pt idx="2251">
                  <c:v>44707.5625</c:v>
                </c:pt>
                <c:pt idx="2252">
                  <c:v>44708.5625</c:v>
                </c:pt>
                <c:pt idx="2253">
                  <c:v>44712.5625</c:v>
                </c:pt>
                <c:pt idx="2254">
                  <c:v>44713.5625</c:v>
                </c:pt>
                <c:pt idx="2255">
                  <c:v>44714.5625</c:v>
                </c:pt>
                <c:pt idx="2256">
                  <c:v>44715.5625</c:v>
                </c:pt>
                <c:pt idx="2257">
                  <c:v>44718.5625</c:v>
                </c:pt>
                <c:pt idx="2258">
                  <c:v>44719.5625</c:v>
                </c:pt>
                <c:pt idx="2259">
                  <c:v>44720.5625</c:v>
                </c:pt>
                <c:pt idx="2260">
                  <c:v>44721.5625</c:v>
                </c:pt>
                <c:pt idx="2261">
                  <c:v>44722.5625</c:v>
                </c:pt>
                <c:pt idx="2262">
                  <c:v>44725.5625</c:v>
                </c:pt>
                <c:pt idx="2263">
                  <c:v>44726.5625</c:v>
                </c:pt>
                <c:pt idx="2264">
                  <c:v>44727.5625</c:v>
                </c:pt>
                <c:pt idx="2265">
                  <c:v>44728.5625</c:v>
                </c:pt>
                <c:pt idx="2266">
                  <c:v>44729.5625</c:v>
                </c:pt>
                <c:pt idx="2267">
                  <c:v>44733.5625</c:v>
                </c:pt>
                <c:pt idx="2268">
                  <c:v>44734.5625</c:v>
                </c:pt>
                <c:pt idx="2269">
                  <c:v>44735.5625</c:v>
                </c:pt>
                <c:pt idx="2270">
                  <c:v>44736.5625</c:v>
                </c:pt>
                <c:pt idx="2271">
                  <c:v>44739.5625</c:v>
                </c:pt>
                <c:pt idx="2272">
                  <c:v>44740.5625</c:v>
                </c:pt>
                <c:pt idx="2273">
                  <c:v>44741.5625</c:v>
                </c:pt>
                <c:pt idx="2274">
                  <c:v>44742.5625</c:v>
                </c:pt>
                <c:pt idx="2275">
                  <c:v>44743.5625</c:v>
                </c:pt>
                <c:pt idx="2276">
                  <c:v>44747.5625</c:v>
                </c:pt>
                <c:pt idx="2277">
                  <c:v>44748.5625</c:v>
                </c:pt>
                <c:pt idx="2278">
                  <c:v>44749.5625</c:v>
                </c:pt>
                <c:pt idx="2279">
                  <c:v>44750.5625</c:v>
                </c:pt>
                <c:pt idx="2280">
                  <c:v>44753.5625</c:v>
                </c:pt>
                <c:pt idx="2281">
                  <c:v>44754.5625</c:v>
                </c:pt>
                <c:pt idx="2282">
                  <c:v>44755.5625</c:v>
                </c:pt>
                <c:pt idx="2283">
                  <c:v>44756.5625</c:v>
                </c:pt>
                <c:pt idx="2284">
                  <c:v>44757.5625</c:v>
                </c:pt>
                <c:pt idx="2285">
                  <c:v>44760.5625</c:v>
                </c:pt>
                <c:pt idx="2286">
                  <c:v>44761.5625</c:v>
                </c:pt>
                <c:pt idx="2287">
                  <c:v>44762.5625</c:v>
                </c:pt>
                <c:pt idx="2288">
                  <c:v>44763.5625</c:v>
                </c:pt>
                <c:pt idx="2289">
                  <c:v>44764.5625</c:v>
                </c:pt>
                <c:pt idx="2290">
                  <c:v>44767.5625</c:v>
                </c:pt>
                <c:pt idx="2291">
                  <c:v>44768.5625</c:v>
                </c:pt>
                <c:pt idx="2292">
                  <c:v>44769.5625</c:v>
                </c:pt>
                <c:pt idx="2293">
                  <c:v>44770.5625</c:v>
                </c:pt>
                <c:pt idx="2294">
                  <c:v>44771.5625</c:v>
                </c:pt>
                <c:pt idx="2295">
                  <c:v>44774.5625</c:v>
                </c:pt>
                <c:pt idx="2296">
                  <c:v>44775.5625</c:v>
                </c:pt>
                <c:pt idx="2297">
                  <c:v>44776.5625</c:v>
                </c:pt>
                <c:pt idx="2298">
                  <c:v>44777.5625</c:v>
                </c:pt>
                <c:pt idx="2299">
                  <c:v>44778.5625</c:v>
                </c:pt>
                <c:pt idx="2300">
                  <c:v>44781.5625</c:v>
                </c:pt>
                <c:pt idx="2301">
                  <c:v>44782.5625</c:v>
                </c:pt>
                <c:pt idx="2302">
                  <c:v>44783.5625</c:v>
                </c:pt>
                <c:pt idx="2303">
                  <c:v>44784.5625</c:v>
                </c:pt>
                <c:pt idx="2304">
                  <c:v>44785.5625</c:v>
                </c:pt>
                <c:pt idx="2305">
                  <c:v>44788.5625</c:v>
                </c:pt>
                <c:pt idx="2306">
                  <c:v>44789.5625</c:v>
                </c:pt>
                <c:pt idx="2307">
                  <c:v>44790.5625</c:v>
                </c:pt>
                <c:pt idx="2308">
                  <c:v>44791.5625</c:v>
                </c:pt>
                <c:pt idx="2309">
                  <c:v>44792.5625</c:v>
                </c:pt>
                <c:pt idx="2310">
                  <c:v>44795.5625</c:v>
                </c:pt>
                <c:pt idx="2311">
                  <c:v>44796.5625</c:v>
                </c:pt>
                <c:pt idx="2312">
                  <c:v>44797.5625</c:v>
                </c:pt>
                <c:pt idx="2313">
                  <c:v>44798.5625</c:v>
                </c:pt>
                <c:pt idx="2314">
                  <c:v>44799.5625</c:v>
                </c:pt>
                <c:pt idx="2315">
                  <c:v>44802.5625</c:v>
                </c:pt>
                <c:pt idx="2316">
                  <c:v>44803.5625</c:v>
                </c:pt>
                <c:pt idx="2317">
                  <c:v>44804.5625</c:v>
                </c:pt>
                <c:pt idx="2318">
                  <c:v>44805.5625</c:v>
                </c:pt>
                <c:pt idx="2319">
                  <c:v>44806.5625</c:v>
                </c:pt>
                <c:pt idx="2320">
                  <c:v>44810.5625</c:v>
                </c:pt>
                <c:pt idx="2321">
                  <c:v>44811.5625</c:v>
                </c:pt>
                <c:pt idx="2322">
                  <c:v>44812.5625</c:v>
                </c:pt>
                <c:pt idx="2323">
                  <c:v>44813.5625</c:v>
                </c:pt>
                <c:pt idx="2324">
                  <c:v>44816.5625</c:v>
                </c:pt>
                <c:pt idx="2325">
                  <c:v>44817.5625</c:v>
                </c:pt>
                <c:pt idx="2326">
                  <c:v>44818.5625</c:v>
                </c:pt>
                <c:pt idx="2327">
                  <c:v>44819.5625</c:v>
                </c:pt>
                <c:pt idx="2328">
                  <c:v>44820.5625</c:v>
                </c:pt>
                <c:pt idx="2329">
                  <c:v>44823.5625</c:v>
                </c:pt>
                <c:pt idx="2330">
                  <c:v>44824.5625</c:v>
                </c:pt>
                <c:pt idx="2331">
                  <c:v>44825.5625</c:v>
                </c:pt>
                <c:pt idx="2332">
                  <c:v>44826.5625</c:v>
                </c:pt>
                <c:pt idx="2333">
                  <c:v>44827.5625</c:v>
                </c:pt>
                <c:pt idx="2334">
                  <c:v>44830.5625</c:v>
                </c:pt>
                <c:pt idx="2335">
                  <c:v>44831.5625</c:v>
                </c:pt>
                <c:pt idx="2336">
                  <c:v>44832.5625</c:v>
                </c:pt>
                <c:pt idx="2337">
                  <c:v>44833.5625</c:v>
                </c:pt>
                <c:pt idx="2338">
                  <c:v>44834.5625</c:v>
                </c:pt>
                <c:pt idx="2339">
                  <c:v>44837.5625</c:v>
                </c:pt>
                <c:pt idx="2340">
                  <c:v>44838.5625</c:v>
                </c:pt>
                <c:pt idx="2341">
                  <c:v>44839.5625</c:v>
                </c:pt>
                <c:pt idx="2342">
                  <c:v>44840.5625</c:v>
                </c:pt>
                <c:pt idx="2343">
                  <c:v>44841.5625</c:v>
                </c:pt>
                <c:pt idx="2344">
                  <c:v>44844.5625</c:v>
                </c:pt>
                <c:pt idx="2345">
                  <c:v>44845.5625</c:v>
                </c:pt>
                <c:pt idx="2346">
                  <c:v>44846.5625</c:v>
                </c:pt>
                <c:pt idx="2347">
                  <c:v>44847.5625</c:v>
                </c:pt>
                <c:pt idx="2348">
                  <c:v>44848.5625</c:v>
                </c:pt>
                <c:pt idx="2349">
                  <c:v>44851.5625</c:v>
                </c:pt>
                <c:pt idx="2350">
                  <c:v>44852.5625</c:v>
                </c:pt>
                <c:pt idx="2351">
                  <c:v>44853.5625</c:v>
                </c:pt>
                <c:pt idx="2352">
                  <c:v>44854.5625</c:v>
                </c:pt>
                <c:pt idx="2353">
                  <c:v>44855.5625</c:v>
                </c:pt>
                <c:pt idx="2354">
                  <c:v>44858.5625</c:v>
                </c:pt>
                <c:pt idx="2355">
                  <c:v>44859.5625</c:v>
                </c:pt>
                <c:pt idx="2356">
                  <c:v>44860.5625</c:v>
                </c:pt>
                <c:pt idx="2357">
                  <c:v>44861.5625</c:v>
                </c:pt>
                <c:pt idx="2358">
                  <c:v>44862.5625</c:v>
                </c:pt>
                <c:pt idx="2359">
                  <c:v>44865.5625</c:v>
                </c:pt>
                <c:pt idx="2360">
                  <c:v>44866.5625</c:v>
                </c:pt>
                <c:pt idx="2361">
                  <c:v>44867.5625</c:v>
                </c:pt>
                <c:pt idx="2362">
                  <c:v>44868.5625</c:v>
                </c:pt>
                <c:pt idx="2363">
                  <c:v>44869.5625</c:v>
                </c:pt>
                <c:pt idx="2364">
                  <c:v>44872.604166666672</c:v>
                </c:pt>
                <c:pt idx="2365">
                  <c:v>44873.604166666672</c:v>
                </c:pt>
                <c:pt idx="2366">
                  <c:v>44874.604166666672</c:v>
                </c:pt>
                <c:pt idx="2367">
                  <c:v>44875.604166666672</c:v>
                </c:pt>
                <c:pt idx="2368">
                  <c:v>44876.604166666672</c:v>
                </c:pt>
                <c:pt idx="2369">
                  <c:v>44879.604166666672</c:v>
                </c:pt>
                <c:pt idx="2370">
                  <c:v>44880.604166666672</c:v>
                </c:pt>
                <c:pt idx="2371">
                  <c:v>44881.604166666672</c:v>
                </c:pt>
                <c:pt idx="2372">
                  <c:v>44882.604166666672</c:v>
                </c:pt>
                <c:pt idx="2373">
                  <c:v>44883.604166666672</c:v>
                </c:pt>
                <c:pt idx="2374">
                  <c:v>44886.604166666672</c:v>
                </c:pt>
                <c:pt idx="2375">
                  <c:v>44887.604166666672</c:v>
                </c:pt>
                <c:pt idx="2376">
                  <c:v>44888.604166666672</c:v>
                </c:pt>
                <c:pt idx="2377">
                  <c:v>44890.604166666672</c:v>
                </c:pt>
                <c:pt idx="2378">
                  <c:v>44893.604166666672</c:v>
                </c:pt>
                <c:pt idx="2379">
                  <c:v>44894.604166666672</c:v>
                </c:pt>
                <c:pt idx="2380">
                  <c:v>44895.604166666672</c:v>
                </c:pt>
                <c:pt idx="2381">
                  <c:v>44896.604166666672</c:v>
                </c:pt>
                <c:pt idx="2382">
                  <c:v>44897.604166666672</c:v>
                </c:pt>
                <c:pt idx="2383">
                  <c:v>44900.604166666672</c:v>
                </c:pt>
                <c:pt idx="2384">
                  <c:v>44901.604166666672</c:v>
                </c:pt>
                <c:pt idx="2385">
                  <c:v>44902.604166666672</c:v>
                </c:pt>
                <c:pt idx="2386">
                  <c:v>44903.604166666672</c:v>
                </c:pt>
                <c:pt idx="2387">
                  <c:v>44904.604166666672</c:v>
                </c:pt>
                <c:pt idx="2388">
                  <c:v>44907.604166666672</c:v>
                </c:pt>
                <c:pt idx="2389">
                  <c:v>44908.604166666672</c:v>
                </c:pt>
                <c:pt idx="2390">
                  <c:v>44909.604166666672</c:v>
                </c:pt>
                <c:pt idx="2391">
                  <c:v>44910.604166666672</c:v>
                </c:pt>
                <c:pt idx="2392">
                  <c:v>44911.604166666672</c:v>
                </c:pt>
                <c:pt idx="2393">
                  <c:v>44914.604166666672</c:v>
                </c:pt>
                <c:pt idx="2394">
                  <c:v>44915.604166666672</c:v>
                </c:pt>
                <c:pt idx="2395">
                  <c:v>44916.604166666672</c:v>
                </c:pt>
                <c:pt idx="2396">
                  <c:v>44917.604166666672</c:v>
                </c:pt>
                <c:pt idx="2397">
                  <c:v>44918.604166666672</c:v>
                </c:pt>
                <c:pt idx="2398">
                  <c:v>44922.604166666672</c:v>
                </c:pt>
                <c:pt idx="2399">
                  <c:v>44923.604166666672</c:v>
                </c:pt>
                <c:pt idx="2400">
                  <c:v>44924.604166666672</c:v>
                </c:pt>
                <c:pt idx="2401">
                  <c:v>44925.604166666672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xVal>
          <c:yVal>
            <c:numRef>
              <c:f>Calc!$AD$7:$AD$2426</c:f>
              <c:numCache>
                <c:formatCode>General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36.659974230000003</c:v>
                </c:pt>
                <c:pt idx="1900">
                  <c:v>37.316458585012491</c:v>
                </c:pt>
                <c:pt idx="1901">
                  <c:v>38.978765621304362</c:v>
                </c:pt>
                <c:pt idx="1902">
                  <c:v>39.644002192291929</c:v>
                </c:pt>
                <c:pt idx="1903">
                  <c:v>38.839203338257548</c:v>
                </c:pt>
                <c:pt idx="1904">
                  <c:v>38.862803959013299</c:v>
                </c:pt>
                <c:pt idx="1905">
                  <c:v>39.175692266829401</c:v>
                </c:pt>
                <c:pt idx="1906">
                  <c:v>38.763043131521243</c:v>
                </c:pt>
                <c:pt idx="1907">
                  <c:v>37.913876113744145</c:v>
                </c:pt>
                <c:pt idx="1908">
                  <c:v>38.802592831863826</c:v>
                </c:pt>
                <c:pt idx="1909">
                  <c:v>40.412364896320796</c:v>
                </c:pt>
                <c:pt idx="1910">
                  <c:v>40.521697736441034</c:v>
                </c:pt>
                <c:pt idx="1911">
                  <c:v>40.090225972022658</c:v>
                </c:pt>
                <c:pt idx="1912">
                  <c:v>40.561137935733342</c:v>
                </c:pt>
                <c:pt idx="1913">
                  <c:v>40.369996780975249</c:v>
                </c:pt>
                <c:pt idx="1914">
                  <c:v>37.408934101103505</c:v>
                </c:pt>
                <c:pt idx="1915">
                  <c:v>38.373031846570917</c:v>
                </c:pt>
                <c:pt idx="1916">
                  <c:v>36.067335298257404</c:v>
                </c:pt>
                <c:pt idx="1917">
                  <c:v>37.865560715424017</c:v>
                </c:pt>
                <c:pt idx="1918">
                  <c:v>39.470822726439856</c:v>
                </c:pt>
                <c:pt idx="1919">
                  <c:v>39.562852225039116</c:v>
                </c:pt>
                <c:pt idx="1920">
                  <c:v>40.910732551597853</c:v>
                </c:pt>
                <c:pt idx="1921">
                  <c:v>41.39270227211361</c:v>
                </c:pt>
                <c:pt idx="1922">
                  <c:v>42.286143415198119</c:v>
                </c:pt>
                <c:pt idx="1923">
                  <c:v>42.200539021659914</c:v>
                </c:pt>
                <c:pt idx="1924">
                  <c:v>42.144308836217</c:v>
                </c:pt>
                <c:pt idx="1925">
                  <c:v>42.34742033123603</c:v>
                </c:pt>
                <c:pt idx="1926">
                  <c:v>42.973814364612807</c:v>
                </c:pt>
                <c:pt idx="1927">
                  <c:v>42.857713820487731</c:v>
                </c:pt>
                <c:pt idx="1928">
                  <c:v>42.886038645909871</c:v>
                </c:pt>
                <c:pt idx="1929">
                  <c:v>42.33731232626841</c:v>
                </c:pt>
                <c:pt idx="1930">
                  <c:v>42.111929272791315</c:v>
                </c:pt>
                <c:pt idx="1931">
                  <c:v>41.136835943870672</c:v>
                </c:pt>
                <c:pt idx="1932">
                  <c:v>41.285607781391356</c:v>
                </c:pt>
                <c:pt idx="1933">
                  <c:v>42.649247444543406</c:v>
                </c:pt>
                <c:pt idx="1934">
                  <c:v>39.565084407559503</c:v>
                </c:pt>
                <c:pt idx="1935">
                  <c:v>38.95248098436138</c:v>
                </c:pt>
                <c:pt idx="1936">
                  <c:v>41.781976244580989</c:v>
                </c:pt>
                <c:pt idx="1937">
                  <c:v>40.802758836323349</c:v>
                </c:pt>
                <c:pt idx="1938">
                  <c:v>39.18037811172762</c:v>
                </c:pt>
                <c:pt idx="1939">
                  <c:v>37.724903571551494</c:v>
                </c:pt>
                <c:pt idx="1940">
                  <c:v>39.80600119096755</c:v>
                </c:pt>
                <c:pt idx="1941">
                  <c:v>39.208531112538346</c:v>
                </c:pt>
                <c:pt idx="1942">
                  <c:v>40.886884767051576</c:v>
                </c:pt>
                <c:pt idx="1943">
                  <c:v>41.649303654526413</c:v>
                </c:pt>
                <c:pt idx="1944">
                  <c:v>42.914963713425621</c:v>
                </c:pt>
                <c:pt idx="1945">
                  <c:v>43.087295884285524</c:v>
                </c:pt>
                <c:pt idx="1946">
                  <c:v>43.854789399115909</c:v>
                </c:pt>
                <c:pt idx="1947">
                  <c:v>43.687749602039752</c:v>
                </c:pt>
                <c:pt idx="1948">
                  <c:v>44.133500426440392</c:v>
                </c:pt>
                <c:pt idx="1949">
                  <c:v>42.205983861200203</c:v>
                </c:pt>
                <c:pt idx="1950">
                  <c:v>41.970551296426457</c:v>
                </c:pt>
                <c:pt idx="1951">
                  <c:v>42.97250638695607</c:v>
                </c:pt>
                <c:pt idx="1952">
                  <c:v>41.956721557260849</c:v>
                </c:pt>
                <c:pt idx="1953">
                  <c:v>41.315805533372313</c:v>
                </c:pt>
                <c:pt idx="1954">
                  <c:v>42.012015725085611</c:v>
                </c:pt>
                <c:pt idx="1955">
                  <c:v>44.041968002822522</c:v>
                </c:pt>
                <c:pt idx="1956">
                  <c:v>43.971923188783116</c:v>
                </c:pt>
                <c:pt idx="1957">
                  <c:v>43.620857160634102</c:v>
                </c:pt>
                <c:pt idx="1958">
                  <c:v>44.150245167221101</c:v>
                </c:pt>
                <c:pt idx="1959">
                  <c:v>45.57960950738957</c:v>
                </c:pt>
                <c:pt idx="1960">
                  <c:v>47.537792639871085</c:v>
                </c:pt>
                <c:pt idx="1961">
                  <c:v>47.452407397201142</c:v>
                </c:pt>
                <c:pt idx="1962">
                  <c:v>47.615998276557903</c:v>
                </c:pt>
                <c:pt idx="1963">
                  <c:v>48.292831342795907</c:v>
                </c:pt>
                <c:pt idx="1964">
                  <c:v>49.344845309195399</c:v>
                </c:pt>
                <c:pt idx="1965">
                  <c:v>49.394901997379584</c:v>
                </c:pt>
                <c:pt idx="1966">
                  <c:v>49.832773904038959</c:v>
                </c:pt>
                <c:pt idx="1967">
                  <c:v>49.320893558313578</c:v>
                </c:pt>
                <c:pt idx="1968">
                  <c:v>50.909054349820416</c:v>
                </c:pt>
                <c:pt idx="1969">
                  <c:v>51.418149000951203</c:v>
                </c:pt>
                <c:pt idx="1970">
                  <c:v>50.656157227788569</c:v>
                </c:pt>
                <c:pt idx="1971">
                  <c:v>49.542164750852685</c:v>
                </c:pt>
                <c:pt idx="1972">
                  <c:v>50.94715068285884</c:v>
                </c:pt>
                <c:pt idx="1973">
                  <c:v>49.549888506578476</c:v>
                </c:pt>
                <c:pt idx="1974">
                  <c:v>51.160269546103351</c:v>
                </c:pt>
                <c:pt idx="1975">
                  <c:v>51.476516837852266</c:v>
                </c:pt>
                <c:pt idx="1976">
                  <c:v>51.441839079921515</c:v>
                </c:pt>
                <c:pt idx="1977">
                  <c:v>51.396023862060453</c:v>
                </c:pt>
                <c:pt idx="1978">
                  <c:v>52.377221461824497</c:v>
                </c:pt>
                <c:pt idx="1979">
                  <c:v>51.343543015022483</c:v>
                </c:pt>
                <c:pt idx="1980">
                  <c:v>51.671857892728298</c:v>
                </c:pt>
                <c:pt idx="1981">
                  <c:v>50.714234312452504</c:v>
                </c:pt>
                <c:pt idx="1982">
                  <c:v>50.760624700872974</c:v>
                </c:pt>
                <c:pt idx="1983">
                  <c:v>51.975396084842316</c:v>
                </c:pt>
                <c:pt idx="1984">
                  <c:v>53.108894168509877</c:v>
                </c:pt>
                <c:pt idx="1985">
                  <c:v>51.52736868771121</c:v>
                </c:pt>
                <c:pt idx="1986">
                  <c:v>50.1465577623757</c:v>
                </c:pt>
                <c:pt idx="1987">
                  <c:v>46.949308361359677</c:v>
                </c:pt>
                <c:pt idx="1988">
                  <c:v>48.640109235054886</c:v>
                </c:pt>
                <c:pt idx="1989">
                  <c:v>50.879615265184192</c:v>
                </c:pt>
                <c:pt idx="1990">
                  <c:v>50.487421909707656</c:v>
                </c:pt>
                <c:pt idx="1991">
                  <c:v>49.181231834343635</c:v>
                </c:pt>
                <c:pt idx="1992">
                  <c:v>48.793214423044134</c:v>
                </c:pt>
                <c:pt idx="1993">
                  <c:v>50.366806478203323</c:v>
                </c:pt>
                <c:pt idx="1994">
                  <c:v>50.241912568282721</c:v>
                </c:pt>
                <c:pt idx="1995">
                  <c:v>51.774630197669048</c:v>
                </c:pt>
                <c:pt idx="1996">
                  <c:v>51.428778557688432</c:v>
                </c:pt>
                <c:pt idx="1997">
                  <c:v>51.733725159991309</c:v>
                </c:pt>
                <c:pt idx="1998">
                  <c:v>51.813954643957757</c:v>
                </c:pt>
                <c:pt idx="1999">
                  <c:v>52.090748491401563</c:v>
                </c:pt>
                <c:pt idx="2000">
                  <c:v>51.948300224991257</c:v>
                </c:pt>
                <c:pt idx="2001">
                  <c:v>52.192192038484237</c:v>
                </c:pt>
                <c:pt idx="2002">
                  <c:v>51.609882595565978</c:v>
                </c:pt>
                <c:pt idx="2003">
                  <c:v>53.024722613533548</c:v>
                </c:pt>
                <c:pt idx="2004">
                  <c:v>52.866475735219247</c:v>
                </c:pt>
                <c:pt idx="2005">
                  <c:v>52.898915823867519</c:v>
                </c:pt>
                <c:pt idx="2006">
                  <c:v>52.660790353266236</c:v>
                </c:pt>
                <c:pt idx="2007">
                  <c:v>53.393717804037685</c:v>
                </c:pt>
                <c:pt idx="2008">
                  <c:v>53.657090097071787</c:v>
                </c:pt>
                <c:pt idx="2009">
                  <c:v>54.013492695254818</c:v>
                </c:pt>
                <c:pt idx="2010">
                  <c:v>53.715015126778894</c:v>
                </c:pt>
                <c:pt idx="2011">
                  <c:v>52.814048559456339</c:v>
                </c:pt>
                <c:pt idx="2012">
                  <c:v>52.76020682762401</c:v>
                </c:pt>
                <c:pt idx="2013">
                  <c:v>50.623702239481872</c:v>
                </c:pt>
                <c:pt idx="2014">
                  <c:v>52.794173836586232</c:v>
                </c:pt>
                <c:pt idx="2015">
                  <c:v>53.639679138223642</c:v>
                </c:pt>
                <c:pt idx="2016">
                  <c:v>53.44445827599548</c:v>
                </c:pt>
                <c:pt idx="2017">
                  <c:v>54.39168534529481</c:v>
                </c:pt>
                <c:pt idx="2018">
                  <c:v>54.970001371858167</c:v>
                </c:pt>
                <c:pt idx="2019">
                  <c:v>55.298694515431528</c:v>
                </c:pt>
                <c:pt idx="2020">
                  <c:v>55.38669710396416</c:v>
                </c:pt>
                <c:pt idx="2021">
                  <c:v>55.525291900065</c:v>
                </c:pt>
                <c:pt idx="2022">
                  <c:v>56.446365896422876</c:v>
                </c:pt>
                <c:pt idx="2023">
                  <c:v>57.739480189667262</c:v>
                </c:pt>
                <c:pt idx="2024">
                  <c:v>57.419241379813414</c:v>
                </c:pt>
                <c:pt idx="2025">
                  <c:v>58.026751945320633</c:v>
                </c:pt>
                <c:pt idx="2026">
                  <c:v>56.607164561852088</c:v>
                </c:pt>
                <c:pt idx="2027">
                  <c:v>58.418804056461134</c:v>
                </c:pt>
                <c:pt idx="2028">
                  <c:v>59.042880939370498</c:v>
                </c:pt>
                <c:pt idx="2029">
                  <c:v>58.437823213669347</c:v>
                </c:pt>
                <c:pt idx="2030">
                  <c:v>58.698210596309025</c:v>
                </c:pt>
                <c:pt idx="2031">
                  <c:v>58.095535574362543</c:v>
                </c:pt>
                <c:pt idx="2032">
                  <c:v>56.727251512482162</c:v>
                </c:pt>
                <c:pt idx="2033">
                  <c:v>54.210490732088346</c:v>
                </c:pt>
                <c:pt idx="2034">
                  <c:v>56.539902539374076</c:v>
                </c:pt>
                <c:pt idx="2035">
                  <c:v>57.911958529194074</c:v>
                </c:pt>
                <c:pt idx="2036">
                  <c:v>58.274506618830337</c:v>
                </c:pt>
                <c:pt idx="2037">
                  <c:v>60.071772908742297</c:v>
                </c:pt>
                <c:pt idx="2038">
                  <c:v>60.510095996286225</c:v>
                </c:pt>
                <c:pt idx="2039">
                  <c:v>59.681393031438695</c:v>
                </c:pt>
                <c:pt idx="2040">
                  <c:v>59.606644078857748</c:v>
                </c:pt>
                <c:pt idx="2041">
                  <c:v>60.346931364672308</c:v>
                </c:pt>
                <c:pt idx="2042">
                  <c:v>59.466288719089469</c:v>
                </c:pt>
                <c:pt idx="2043">
                  <c:v>59.088033411948231</c:v>
                </c:pt>
                <c:pt idx="2044">
                  <c:v>60.528748022873351</c:v>
                </c:pt>
                <c:pt idx="2045">
                  <c:v>59.634099456658149</c:v>
                </c:pt>
                <c:pt idx="2046">
                  <c:v>60.7656337379075</c:v>
                </c:pt>
                <c:pt idx="2047">
                  <c:v>61.065414012054596</c:v>
                </c:pt>
                <c:pt idx="2048">
                  <c:v>60.911969883651985</c:v>
                </c:pt>
                <c:pt idx="2049">
                  <c:v>61.13789810057515</c:v>
                </c:pt>
                <c:pt idx="2050">
                  <c:v>61.592178105686685</c:v>
                </c:pt>
                <c:pt idx="2051">
                  <c:v>62.144451085754838</c:v>
                </c:pt>
                <c:pt idx="2052">
                  <c:v>62.482200275175487</c:v>
                </c:pt>
                <c:pt idx="2053">
                  <c:v>62.918976664967765</c:v>
                </c:pt>
                <c:pt idx="2054">
                  <c:v>61.680104447217317</c:v>
                </c:pt>
                <c:pt idx="2055">
                  <c:v>59.6533857884789</c:v>
                </c:pt>
                <c:pt idx="2056">
                  <c:v>59.929060414299251</c:v>
                </c:pt>
                <c:pt idx="2057">
                  <c:v>61.358194189953458</c:v>
                </c:pt>
                <c:pt idx="2058">
                  <c:v>62.972878456001496</c:v>
                </c:pt>
                <c:pt idx="2059">
                  <c:v>63.27114858065152</c:v>
                </c:pt>
                <c:pt idx="2060">
                  <c:v>63.667878617113224</c:v>
                </c:pt>
                <c:pt idx="2061">
                  <c:v>62.53871354738822</c:v>
                </c:pt>
                <c:pt idx="2062">
                  <c:v>64.214553610809446</c:v>
                </c:pt>
                <c:pt idx="2063">
                  <c:v>65.056650318790844</c:v>
                </c:pt>
                <c:pt idx="2064">
                  <c:v>64.765860650280473</c:v>
                </c:pt>
                <c:pt idx="2065">
                  <c:v>64.867639960292991</c:v>
                </c:pt>
                <c:pt idx="2066">
                  <c:v>65.464852136101712</c:v>
                </c:pt>
                <c:pt idx="2067">
                  <c:v>65.415669424543012</c:v>
                </c:pt>
                <c:pt idx="2068">
                  <c:v>64.707662260743177</c:v>
                </c:pt>
                <c:pt idx="2069">
                  <c:v>64.46953178287238</c:v>
                </c:pt>
                <c:pt idx="2070">
                  <c:v>63.64008047255097</c:v>
                </c:pt>
                <c:pt idx="2071">
                  <c:v>62.132650845596721</c:v>
                </c:pt>
                <c:pt idx="2072">
                  <c:v>62.603491920782723</c:v>
                </c:pt>
                <c:pt idx="2073">
                  <c:v>61.587813214255746</c:v>
                </c:pt>
                <c:pt idx="2074">
                  <c:v>63.129023844444589</c:v>
                </c:pt>
                <c:pt idx="2075">
                  <c:v>62.826619513678658</c:v>
                </c:pt>
                <c:pt idx="2076">
                  <c:v>60.988528450544194</c:v>
                </c:pt>
                <c:pt idx="2077">
                  <c:v>57.865052635490308</c:v>
                </c:pt>
                <c:pt idx="2078">
                  <c:v>57.699203758046536</c:v>
                </c:pt>
                <c:pt idx="2079">
                  <c:v>59.385863459880802</c:v>
                </c:pt>
                <c:pt idx="2080">
                  <c:v>61.548513456900565</c:v>
                </c:pt>
                <c:pt idx="2081">
                  <c:v>61.850618426026273</c:v>
                </c:pt>
                <c:pt idx="2082">
                  <c:v>61.313633133157936</c:v>
                </c:pt>
                <c:pt idx="2083">
                  <c:v>57.604909846347844</c:v>
                </c:pt>
                <c:pt idx="2084">
                  <c:v>57.893913266511035</c:v>
                </c:pt>
                <c:pt idx="2085">
                  <c:v>55.769182994829464</c:v>
                </c:pt>
                <c:pt idx="2086">
                  <c:v>57.755621545911609</c:v>
                </c:pt>
                <c:pt idx="2087">
                  <c:v>55.515385981768631</c:v>
                </c:pt>
                <c:pt idx="2088">
                  <c:v>57.246429023669897</c:v>
                </c:pt>
                <c:pt idx="2089">
                  <c:v>57.95825339359191</c:v>
                </c:pt>
                <c:pt idx="2090">
                  <c:v>59.459535464228537</c:v>
                </c:pt>
                <c:pt idx="2091">
                  <c:v>59.132191723956211</c:v>
                </c:pt>
                <c:pt idx="2092">
                  <c:v>57.841881047786757</c:v>
                </c:pt>
                <c:pt idx="2093">
                  <c:v>57.412719383398894</c:v>
                </c:pt>
                <c:pt idx="2094">
                  <c:v>58.03035074587676</c:v>
                </c:pt>
                <c:pt idx="2095">
                  <c:v>60.956597260000599</c:v>
                </c:pt>
                <c:pt idx="2096">
                  <c:v>62.347105209331637</c:v>
                </c:pt>
                <c:pt idx="2097">
                  <c:v>62.894082664186108</c:v>
                </c:pt>
                <c:pt idx="2098">
                  <c:v>64.347370957868137</c:v>
                </c:pt>
                <c:pt idx="2099">
                  <c:v>65.103086315876752</c:v>
                </c:pt>
                <c:pt idx="2100">
                  <c:v>65.609961101411841</c:v>
                </c:pt>
                <c:pt idx="2101">
                  <c:v>65.403373442246291</c:v>
                </c:pt>
                <c:pt idx="2102">
                  <c:v>66.447696913856731</c:v>
                </c:pt>
                <c:pt idx="2103">
                  <c:v>66.62442387044247</c:v>
                </c:pt>
                <c:pt idx="2104">
                  <c:v>65.736181872726007</c:v>
                </c:pt>
                <c:pt idx="2105">
                  <c:v>67.636197326680971</c:v>
                </c:pt>
                <c:pt idx="2106">
                  <c:v>68.044943298122362</c:v>
                </c:pt>
                <c:pt idx="2107">
                  <c:v>68.38786701965337</c:v>
                </c:pt>
                <c:pt idx="2108">
                  <c:v>69.214605235326459</c:v>
                </c:pt>
                <c:pt idx="2109">
                  <c:v>70.479586340439496</c:v>
                </c:pt>
                <c:pt idx="2110">
                  <c:v>71.473205638787761</c:v>
                </c:pt>
                <c:pt idx="2111">
                  <c:v>72.214323936815433</c:v>
                </c:pt>
                <c:pt idx="2112">
                  <c:v>72.390304325110918</c:v>
                </c:pt>
                <c:pt idx="2113">
                  <c:v>71.669601169672262</c:v>
                </c:pt>
                <c:pt idx="2114">
                  <c:v>69.937066926893166</c:v>
                </c:pt>
                <c:pt idx="2115">
                  <c:v>70.002195579085381</c:v>
                </c:pt>
                <c:pt idx="2116">
                  <c:v>71.584229131841212</c:v>
                </c:pt>
                <c:pt idx="2117">
                  <c:v>71.649257172470854</c:v>
                </c:pt>
                <c:pt idx="2118">
                  <c:v>72.497051571239624</c:v>
                </c:pt>
                <c:pt idx="2119">
                  <c:v>71.96575171423828</c:v>
                </c:pt>
                <c:pt idx="2120">
                  <c:v>72.696085637391903</c:v>
                </c:pt>
                <c:pt idx="2121">
                  <c:v>72.303032392497713</c:v>
                </c:pt>
                <c:pt idx="2122">
                  <c:v>71.683303704248502</c:v>
                </c:pt>
                <c:pt idx="2123">
                  <c:v>71.965368723854382</c:v>
                </c:pt>
                <c:pt idx="2124">
                  <c:v>72.538671682296822</c:v>
                </c:pt>
                <c:pt idx="2125">
                  <c:v>67.679306382664123</c:v>
                </c:pt>
                <c:pt idx="2126">
                  <c:v>70.161412146667004</c:v>
                </c:pt>
                <c:pt idx="2127">
                  <c:v>66.062962973415551</c:v>
                </c:pt>
                <c:pt idx="2128">
                  <c:v>63.858829579820792</c:v>
                </c:pt>
                <c:pt idx="2129">
                  <c:v>66.790334059071412</c:v>
                </c:pt>
                <c:pt idx="2130">
                  <c:v>65.04406319168092</c:v>
                </c:pt>
                <c:pt idx="2131">
                  <c:v>67.34737344413449</c:v>
                </c:pt>
                <c:pt idx="2132">
                  <c:v>71.523803288470361</c:v>
                </c:pt>
                <c:pt idx="2133">
                  <c:v>72.089109441455832</c:v>
                </c:pt>
                <c:pt idx="2134">
                  <c:v>70.626247652551172</c:v>
                </c:pt>
                <c:pt idx="2135">
                  <c:v>72.618338912616792</c:v>
                </c:pt>
                <c:pt idx="2136">
                  <c:v>70.681309096951352</c:v>
                </c:pt>
                <c:pt idx="2137">
                  <c:v>69.220052433632688</c:v>
                </c:pt>
                <c:pt idx="2138">
                  <c:v>72.462276969004378</c:v>
                </c:pt>
                <c:pt idx="2139">
                  <c:v>70.542602545305385</c:v>
                </c:pt>
                <c:pt idx="2140">
                  <c:v>68.289268452588388</c:v>
                </c:pt>
                <c:pt idx="2141">
                  <c:v>66.103506552685161</c:v>
                </c:pt>
                <c:pt idx="2142">
                  <c:v>69.622983495671434</c:v>
                </c:pt>
                <c:pt idx="2143">
                  <c:v>71.70893028553013</c:v>
                </c:pt>
                <c:pt idx="2144">
                  <c:v>73.04490191712263</c:v>
                </c:pt>
                <c:pt idx="2145">
                  <c:v>76.135542969190197</c:v>
                </c:pt>
                <c:pt idx="2146">
                  <c:v>75.946141015853399</c:v>
                </c:pt>
                <c:pt idx="2147">
                  <c:v>76.234833519931655</c:v>
                </c:pt>
                <c:pt idx="2148">
                  <c:v>75.599907114302027</c:v>
                </c:pt>
                <c:pt idx="2149">
                  <c:v>75.02577805803439</c:v>
                </c:pt>
                <c:pt idx="2150">
                  <c:v>76.321306569084115</c:v>
                </c:pt>
                <c:pt idx="2151">
                  <c:v>76.242022856510445</c:v>
                </c:pt>
                <c:pt idx="2152">
                  <c:v>71.847444400371074</c:v>
                </c:pt>
                <c:pt idx="2153">
                  <c:v>71.64240547424636</c:v>
                </c:pt>
                <c:pt idx="2154">
                  <c:v>70.790152201669486</c:v>
                </c:pt>
                <c:pt idx="2155">
                  <c:v>70.518608849539191</c:v>
                </c:pt>
                <c:pt idx="2156">
                  <c:v>72.443083340270178</c:v>
                </c:pt>
                <c:pt idx="2157">
                  <c:v>73.028137272801288</c:v>
                </c:pt>
                <c:pt idx="2158">
                  <c:v>70.006964687649372</c:v>
                </c:pt>
                <c:pt idx="2159">
                  <c:v>70.090392378344831</c:v>
                </c:pt>
                <c:pt idx="2160">
                  <c:v>66.356846647808069</c:v>
                </c:pt>
                <c:pt idx="2161">
                  <c:v>64.287503676117268</c:v>
                </c:pt>
                <c:pt idx="2162">
                  <c:v>62.150706487308483</c:v>
                </c:pt>
                <c:pt idx="2163">
                  <c:v>58.488615068506228</c:v>
                </c:pt>
                <c:pt idx="2164">
                  <c:v>59.228357857608863</c:v>
                </c:pt>
                <c:pt idx="2165">
                  <c:v>57.057129459097048</c:v>
                </c:pt>
                <c:pt idx="2166">
                  <c:v>56.625821330951048</c:v>
                </c:pt>
                <c:pt idx="2167">
                  <c:v>55.785060406311644</c:v>
                </c:pt>
                <c:pt idx="2168">
                  <c:v>59.939448447908518</c:v>
                </c:pt>
                <c:pt idx="2169">
                  <c:v>63.171203028463161</c:v>
                </c:pt>
                <c:pt idx="2170">
                  <c:v>64.449266111485827</c:v>
                </c:pt>
                <c:pt idx="2171">
                  <c:v>66.32493282527939</c:v>
                </c:pt>
                <c:pt idx="2172">
                  <c:v>61.645482370157687</c:v>
                </c:pt>
                <c:pt idx="2173">
                  <c:v>62.512557116547406</c:v>
                </c:pt>
                <c:pt idx="2174">
                  <c:v>61.903015725921414</c:v>
                </c:pt>
                <c:pt idx="2175">
                  <c:v>63.428455261162625</c:v>
                </c:pt>
                <c:pt idx="2176">
                  <c:v>66.210847031373348</c:v>
                </c:pt>
                <c:pt idx="2177">
                  <c:v>62.639165076383655</c:v>
                </c:pt>
                <c:pt idx="2178">
                  <c:v>58.930911989234843</c:v>
                </c:pt>
                <c:pt idx="2179">
                  <c:v>58.344911853034546</c:v>
                </c:pt>
                <c:pt idx="2180">
                  <c:v>61.165069313046416</c:v>
                </c:pt>
                <c:pt idx="2181">
                  <c:v>61.368084139573781</c:v>
                </c:pt>
                <c:pt idx="2182">
                  <c:v>57.4329669435703</c:v>
                </c:pt>
                <c:pt idx="2183">
                  <c:v>56.315162814409739</c:v>
                </c:pt>
                <c:pt idx="2184">
                  <c:v>54.493730273846069</c:v>
                </c:pt>
                <c:pt idx="2185">
                  <c:v>51.591802201686129</c:v>
                </c:pt>
                <c:pt idx="2186">
                  <c:v>53.919395298578188</c:v>
                </c:pt>
                <c:pt idx="2187">
                  <c:v>57.486518778590423</c:v>
                </c:pt>
                <c:pt idx="2188">
                  <c:v>57.039063429515515</c:v>
                </c:pt>
                <c:pt idx="2189">
                  <c:v>54.430991624115656</c:v>
                </c:pt>
                <c:pt idx="2190">
                  <c:v>57.432898670594142</c:v>
                </c:pt>
                <c:pt idx="2191">
                  <c:v>56.572957143945011</c:v>
                </c:pt>
                <c:pt idx="2192">
                  <c:v>55.192000238965583</c:v>
                </c:pt>
                <c:pt idx="2193">
                  <c:v>50.305387477949608</c:v>
                </c:pt>
                <c:pt idx="2194">
                  <c:v>49.159505305147484</c:v>
                </c:pt>
                <c:pt idx="2195">
                  <c:v>53.111893514050919</c:v>
                </c:pt>
                <c:pt idx="2196">
                  <c:v>52.390852868169276</c:v>
                </c:pt>
                <c:pt idx="2197">
                  <c:v>50.388404504660038</c:v>
                </c:pt>
                <c:pt idx="2198">
                  <c:v>49.27189942918131</c:v>
                </c:pt>
                <c:pt idx="2199">
                  <c:v>52.518548091196372</c:v>
                </c:pt>
                <c:pt idx="2200">
                  <c:v>56.008029599237737</c:v>
                </c:pt>
                <c:pt idx="2201">
                  <c:v>58.105621052807763</c:v>
                </c:pt>
                <c:pt idx="2202">
                  <c:v>60.010107678504681</c:v>
                </c:pt>
                <c:pt idx="2203">
                  <c:v>59.942212764324623</c:v>
                </c:pt>
                <c:pt idx="2204">
                  <c:v>62.041228708301951</c:v>
                </c:pt>
                <c:pt idx="2205">
                  <c:v>59.638848663490073</c:v>
                </c:pt>
                <c:pt idx="2206">
                  <c:v>62.330643277032266</c:v>
                </c:pt>
                <c:pt idx="2207">
                  <c:v>63.238044100261753</c:v>
                </c:pt>
                <c:pt idx="2208">
                  <c:v>64.569892915361791</c:v>
                </c:pt>
                <c:pt idx="2209">
                  <c:v>66.96027395146892</c:v>
                </c:pt>
                <c:pt idx="2210">
                  <c:v>65.713662875064458</c:v>
                </c:pt>
                <c:pt idx="2211">
                  <c:v>62.673420320302732</c:v>
                </c:pt>
                <c:pt idx="2212">
                  <c:v>63.200783764944845</c:v>
                </c:pt>
                <c:pt idx="2213">
                  <c:v>64.808399523404248</c:v>
                </c:pt>
                <c:pt idx="2214">
                  <c:v>62.346770040466915</c:v>
                </c:pt>
                <c:pt idx="2215">
                  <c:v>60.470923370565011</c:v>
                </c:pt>
                <c:pt idx="2216">
                  <c:v>61.379660720332993</c:v>
                </c:pt>
                <c:pt idx="2217">
                  <c:v>60.881723792484756</c:v>
                </c:pt>
                <c:pt idx="2218">
                  <c:v>57.743539120423321</c:v>
                </c:pt>
                <c:pt idx="2219">
                  <c:v>57.096648519768621</c:v>
                </c:pt>
                <c:pt idx="2220">
                  <c:v>59.0534987554853</c:v>
                </c:pt>
                <c:pt idx="2221">
                  <c:v>56.842313454665963</c:v>
                </c:pt>
                <c:pt idx="2222">
                  <c:v>56.892321830742191</c:v>
                </c:pt>
                <c:pt idx="2223">
                  <c:v>59.642348378527998</c:v>
                </c:pt>
                <c:pt idx="2224">
                  <c:v>59.504197129963892</c:v>
                </c:pt>
                <c:pt idx="2225">
                  <c:v>56.829244107067581</c:v>
                </c:pt>
                <c:pt idx="2226">
                  <c:v>52.145649466531978</c:v>
                </c:pt>
                <c:pt idx="2227">
                  <c:v>53.037732950239153</c:v>
                </c:pt>
                <c:pt idx="2228">
                  <c:v>48.424676228500019</c:v>
                </c:pt>
                <c:pt idx="2229">
                  <c:v>48.828653553791042</c:v>
                </c:pt>
                <c:pt idx="2230">
                  <c:v>52.524098887754626</c:v>
                </c:pt>
                <c:pt idx="2231">
                  <c:v>46.695801589232332</c:v>
                </c:pt>
                <c:pt idx="2232">
                  <c:v>47.525048322236962</c:v>
                </c:pt>
                <c:pt idx="2233">
                  <c:v>48.173815440324049</c:v>
                </c:pt>
                <c:pt idx="2234">
                  <c:v>52.570142423858734</c:v>
                </c:pt>
                <c:pt idx="2235">
                  <c:v>46.959552097663661</c:v>
                </c:pt>
                <c:pt idx="2236">
                  <c:v>46.114142839242334</c:v>
                </c:pt>
                <c:pt idx="2237">
                  <c:v>41.67215275945275</c:v>
                </c:pt>
                <c:pt idx="2238">
                  <c:v>41.957094236081424</c:v>
                </c:pt>
                <c:pt idx="2239">
                  <c:v>39.953529087375351</c:v>
                </c:pt>
                <c:pt idx="2240">
                  <c:v>39.824746157767997</c:v>
                </c:pt>
                <c:pt idx="2241">
                  <c:v>42.677376014316039</c:v>
                </c:pt>
                <c:pt idx="2242">
                  <c:v>42.145845255337079</c:v>
                </c:pt>
                <c:pt idx="2243">
                  <c:v>44.742653232980786</c:v>
                </c:pt>
                <c:pt idx="2244">
                  <c:v>39.327561406718054</c:v>
                </c:pt>
                <c:pt idx="2245">
                  <c:v>38.601355649371875</c:v>
                </c:pt>
                <c:pt idx="2246">
                  <c:v>38.648419864024333</c:v>
                </c:pt>
                <c:pt idx="2247">
                  <c:v>40.807164451839299</c:v>
                </c:pt>
                <c:pt idx="2248">
                  <c:v>39.86894739787973</c:v>
                </c:pt>
                <c:pt idx="2249">
                  <c:v>40.922024965756307</c:v>
                </c:pt>
                <c:pt idx="2250">
                  <c:v>43.371276997214508</c:v>
                </c:pt>
                <c:pt idx="2251">
                  <c:v>46.561461406631153</c:v>
                </c:pt>
                <c:pt idx="2252">
                  <c:v>45.758640099691839</c:v>
                </c:pt>
                <c:pt idx="2253">
                  <c:v>44.643858094365783</c:v>
                </c:pt>
                <c:pt idx="2254">
                  <c:v>47.190074138226315</c:v>
                </c:pt>
                <c:pt idx="2255">
                  <c:v>44.862197600222331</c:v>
                </c:pt>
                <c:pt idx="2256">
                  <c:v>45.259166914347723</c:v>
                </c:pt>
                <c:pt idx="2257">
                  <c:v>46.557335667017441</c:v>
                </c:pt>
                <c:pt idx="2258">
                  <c:v>45.034484468829021</c:v>
                </c:pt>
                <c:pt idx="2259">
                  <c:v>41.817332935579984</c:v>
                </c:pt>
                <c:pt idx="2260">
                  <c:v>38.17345142751175</c:v>
                </c:pt>
                <c:pt idx="2261">
                  <c:v>33.807364222073787</c:v>
                </c:pt>
                <c:pt idx="2262">
                  <c:v>33.496047158724259</c:v>
                </c:pt>
                <c:pt idx="2263">
                  <c:v>34.923077520366249</c:v>
                </c:pt>
                <c:pt idx="2264">
                  <c:v>31.449846187747266</c:v>
                </c:pt>
                <c:pt idx="2265">
                  <c:v>31.647856220955738</c:v>
                </c:pt>
                <c:pt idx="2266">
                  <c:v>34.016301800696304</c:v>
                </c:pt>
                <c:pt idx="2267">
                  <c:v>33.82552287785817</c:v>
                </c:pt>
                <c:pt idx="2268">
                  <c:v>34.814554602675862</c:v>
                </c:pt>
                <c:pt idx="2269">
                  <c:v>38.129444416699471</c:v>
                </c:pt>
                <c:pt idx="2270">
                  <c:v>37.673169846293142</c:v>
                </c:pt>
                <c:pt idx="2271">
                  <c:v>35.357528871713818</c:v>
                </c:pt>
                <c:pt idx="2272">
                  <c:v>35.265198851818027</c:v>
                </c:pt>
                <c:pt idx="2273">
                  <c:v>34.399634439655756</c:v>
                </c:pt>
                <c:pt idx="2274">
                  <c:v>35.485383140458566</c:v>
                </c:pt>
                <c:pt idx="2275">
                  <c:v>35.662969830434619</c:v>
                </c:pt>
                <c:pt idx="2276">
                  <c:v>36.018271527591878</c:v>
                </c:pt>
                <c:pt idx="2277">
                  <c:v>37.630476134547237</c:v>
                </c:pt>
                <c:pt idx="2278">
                  <c:v>37.530970569706113</c:v>
                </c:pt>
                <c:pt idx="2279">
                  <c:v>36.225098785874181</c:v>
                </c:pt>
                <c:pt idx="2280">
                  <c:v>35.257196116557274</c:v>
                </c:pt>
                <c:pt idx="2281">
                  <c:v>34.695022029945015</c:v>
                </c:pt>
                <c:pt idx="2282">
                  <c:v>34.435846265963335</c:v>
                </c:pt>
                <c:pt idx="2283">
                  <c:v>36.403300002353859</c:v>
                </c:pt>
                <c:pt idx="2284">
                  <c:v>35.481822501187445</c:v>
                </c:pt>
                <c:pt idx="2285">
                  <c:v>38.351379600923806</c:v>
                </c:pt>
                <c:pt idx="2286">
                  <c:v>39.07761518924702</c:v>
                </c:pt>
                <c:pt idx="2287">
                  <c:v>40.264294122931581</c:v>
                </c:pt>
                <c:pt idx="2288">
                  <c:v>39.136362505319291</c:v>
                </c:pt>
                <c:pt idx="2289">
                  <c:v>39.257840899183364</c:v>
                </c:pt>
                <c:pt idx="2290">
                  <c:v>37.857447694458834</c:v>
                </c:pt>
                <c:pt idx="2291">
                  <c:v>40.799785173121542</c:v>
                </c:pt>
                <c:pt idx="2292">
                  <c:v>42.327814927220444</c:v>
                </c:pt>
                <c:pt idx="2293">
                  <c:v>44.171601984747888</c:v>
                </c:pt>
                <c:pt idx="2294">
                  <c:v>43.756245758101912</c:v>
                </c:pt>
                <c:pt idx="2295">
                  <c:v>42.882558138808903</c:v>
                </c:pt>
                <c:pt idx="2296">
                  <c:v>44.889552211933641</c:v>
                </c:pt>
                <c:pt idx="2297">
                  <c:v>44.790711924697355</c:v>
                </c:pt>
                <c:pt idx="2298">
                  <c:v>44.55552670464477</c:v>
                </c:pt>
                <c:pt idx="2299">
                  <c:v>44.376397749308651</c:v>
                </c:pt>
                <c:pt idx="2300">
                  <c:v>43.839824540111955</c:v>
                </c:pt>
                <c:pt idx="2301">
                  <c:v>46.594584403888113</c:v>
                </c:pt>
                <c:pt idx="2302">
                  <c:v>46.586425146893824</c:v>
                </c:pt>
                <c:pt idx="2303">
                  <c:v>48.944201835033873</c:v>
                </c:pt>
                <c:pt idx="2304">
                  <c:v>49.52328063002701</c:v>
                </c:pt>
                <c:pt idx="2305">
                  <c:v>49.805526230297573</c:v>
                </c:pt>
                <c:pt idx="2306">
                  <c:v>48.736132462774165</c:v>
                </c:pt>
                <c:pt idx="2307">
                  <c:v>49.152489833093732</c:v>
                </c:pt>
                <c:pt idx="2308">
                  <c:v>47.162242331607501</c:v>
                </c:pt>
                <c:pt idx="2309">
                  <c:v>44.191148024299075</c:v>
                </c:pt>
                <c:pt idx="2310">
                  <c:v>43.862661010197087</c:v>
                </c:pt>
                <c:pt idx="2311">
                  <c:v>44.276150559701186</c:v>
                </c:pt>
                <c:pt idx="2312">
                  <c:v>46.143485727776294</c:v>
                </c:pt>
                <c:pt idx="2313">
                  <c:v>41.449638304591765</c:v>
                </c:pt>
                <c:pt idx="2314">
                  <c:v>40.605471160233854</c:v>
                </c:pt>
                <c:pt idx="2315">
                  <c:v>39.261040943478029</c:v>
                </c:pt>
                <c:pt idx="2316">
                  <c:v>38.35791284416927</c:v>
                </c:pt>
                <c:pt idx="2317">
                  <c:v>38.71220197305621</c:v>
                </c:pt>
                <c:pt idx="2318">
                  <c:v>37.480828183791004</c:v>
                </c:pt>
                <c:pt idx="2319">
                  <c:v>37.030022313976112</c:v>
                </c:pt>
                <c:pt idx="2320">
                  <c:v>39.019158372881428</c:v>
                </c:pt>
                <c:pt idx="2321">
                  <c:v>39.77735049547632</c:v>
                </c:pt>
                <c:pt idx="2322">
                  <c:v>41.621702869983956</c:v>
                </c:pt>
                <c:pt idx="2323">
                  <c:v>42.93392737336476</c:v>
                </c:pt>
                <c:pt idx="2324">
                  <c:v>37.322654766679925</c:v>
                </c:pt>
                <c:pt idx="2325">
                  <c:v>37.740568699570439</c:v>
                </c:pt>
                <c:pt idx="2326">
                  <c:v>36.445567926960649</c:v>
                </c:pt>
                <c:pt idx="2327">
                  <c:v>35.602482612211745</c:v>
                </c:pt>
                <c:pt idx="2328">
                  <c:v>36.403981778295652</c:v>
                </c:pt>
                <c:pt idx="2329">
                  <c:v>35.141237558475773</c:v>
                </c:pt>
                <c:pt idx="2330">
                  <c:v>33.29331471501542</c:v>
                </c:pt>
                <c:pt idx="2331">
                  <c:v>32.445880251077462</c:v>
                </c:pt>
                <c:pt idx="2332">
                  <c:v>30.806804028885139</c:v>
                </c:pt>
                <c:pt idx="2333">
                  <c:v>29.869407988262459</c:v>
                </c:pt>
                <c:pt idx="2334">
                  <c:v>29.633265114280476</c:v>
                </c:pt>
                <c:pt idx="2335">
                  <c:v>31.375202771233564</c:v>
                </c:pt>
                <c:pt idx="2336">
                  <c:v>29.401375632639848</c:v>
                </c:pt>
                <c:pt idx="2337">
                  <c:v>28.03006926267679</c:v>
                </c:pt>
                <c:pt idx="2338">
                  <c:v>30.228926619361108</c:v>
                </c:pt>
                <c:pt idx="2339">
                  <c:v>33.031259605577347</c:v>
                </c:pt>
                <c:pt idx="2340">
                  <c:v>32.792073247395365</c:v>
                </c:pt>
                <c:pt idx="2341">
                  <c:v>31.768821270426379</c:v>
                </c:pt>
                <c:pt idx="2342">
                  <c:v>29.102096346815152</c:v>
                </c:pt>
                <c:pt idx="2343">
                  <c:v>28.412811235467263</c:v>
                </c:pt>
                <c:pt idx="2344">
                  <c:v>27.865668742676593</c:v>
                </c:pt>
                <c:pt idx="2345">
                  <c:v>27.5826820287839</c:v>
                </c:pt>
                <c:pt idx="2346">
                  <c:v>29.759117886480393</c:v>
                </c:pt>
                <c:pt idx="2347">
                  <c:v>27.716698324888121</c:v>
                </c:pt>
                <c:pt idx="2348">
                  <c:v>29.831079650905235</c:v>
                </c:pt>
                <c:pt idx="2349">
                  <c:v>30.874560402348507</c:v>
                </c:pt>
                <c:pt idx="2350">
                  <c:v>30.209835625139828</c:v>
                </c:pt>
                <c:pt idx="2351">
                  <c:v>29.441702677834325</c:v>
                </c:pt>
                <c:pt idx="2352">
                  <c:v>31.580248645547808</c:v>
                </c:pt>
                <c:pt idx="2353">
                  <c:v>32.713835203593668</c:v>
                </c:pt>
                <c:pt idx="2354">
                  <c:v>34.272227524428871</c:v>
                </c:pt>
                <c:pt idx="2355">
                  <c:v>33.488402668966415</c:v>
                </c:pt>
                <c:pt idx="2356">
                  <c:v>32.943032435324497</c:v>
                </c:pt>
                <c:pt idx="2357">
                  <c:v>35.285373324170649</c:v>
                </c:pt>
                <c:pt idx="2358">
                  <c:v>34.4918462342197</c:v>
                </c:pt>
                <c:pt idx="2359">
                  <c:v>34.029706463498542</c:v>
                </c:pt>
                <c:pt idx="2360">
                  <c:v>31.458519490462489</c:v>
                </c:pt>
                <c:pt idx="2361">
                  <c:v>30.47828245339511</c:v>
                </c:pt>
                <c:pt idx="2362">
                  <c:v>31.786193508118959</c:v>
                </c:pt>
                <c:pt idx="2363">
                  <c:v>32.672329414168352</c:v>
                </c:pt>
                <c:pt idx="2364">
                  <c:v>33.192366683908226</c:v>
                </c:pt>
                <c:pt idx="2365">
                  <c:v>31.132033027288383</c:v>
                </c:pt>
                <c:pt idx="2366">
                  <c:v>36.256193236478509</c:v>
                </c:pt>
                <c:pt idx="2367">
                  <c:v>37.299204562176762</c:v>
                </c:pt>
                <c:pt idx="2368">
                  <c:v>36.317054688670112</c:v>
                </c:pt>
                <c:pt idx="2369">
                  <c:v>37.23643854152558</c:v>
                </c:pt>
                <c:pt idx="2370">
                  <c:v>36.374112383395115</c:v>
                </c:pt>
                <c:pt idx="2371">
                  <c:v>36.030313486982593</c:v>
                </c:pt>
                <c:pt idx="2372">
                  <c:v>36.511257516311233</c:v>
                </c:pt>
                <c:pt idx="2373">
                  <c:v>36.083015253694249</c:v>
                </c:pt>
                <c:pt idx="2374">
                  <c:v>37.529841442453986</c:v>
                </c:pt>
                <c:pt idx="2375">
                  <c:v>38.229043347540191</c:v>
                </c:pt>
                <c:pt idx="2376">
                  <c:v>38.182529813073963</c:v>
                </c:pt>
                <c:pt idx="2377">
                  <c:v>36.323566932406358</c:v>
                </c:pt>
                <c:pt idx="2378">
                  <c:v>36.126571115367646</c:v>
                </c:pt>
                <c:pt idx="2379">
                  <c:v>39.530822181147919</c:v>
                </c:pt>
                <c:pt idx="2380">
                  <c:v>39.433090349039354</c:v>
                </c:pt>
                <c:pt idx="2381">
                  <c:v>39.286210736164513</c:v>
                </c:pt>
                <c:pt idx="2382">
                  <c:v>37.135046221035211</c:v>
                </c:pt>
                <c:pt idx="2383">
                  <c:v>35.519562869061616</c:v>
                </c:pt>
                <c:pt idx="2384">
                  <c:v>35.329179120247169</c:v>
                </c:pt>
                <c:pt idx="2385">
                  <c:v>36.150376615116343</c:v>
                </c:pt>
                <c:pt idx="2386">
                  <c:v>35.330130311553603</c:v>
                </c:pt>
                <c:pt idx="2387">
                  <c:v>36.828343865639233</c:v>
                </c:pt>
                <c:pt idx="2388">
                  <c:v>37.654522181304529</c:v>
                </c:pt>
                <c:pt idx="2389">
                  <c:v>36.921887607501787</c:v>
                </c:pt>
                <c:pt idx="2390">
                  <c:v>34.202191514322884</c:v>
                </c:pt>
                <c:pt idx="2391">
                  <c:v>32.981539324546752</c:v>
                </c:pt>
                <c:pt idx="2392">
                  <c:v>32.1155295070226</c:v>
                </c:pt>
                <c:pt idx="2393">
                  <c:v>32.23856622949188</c:v>
                </c:pt>
                <c:pt idx="2394">
                  <c:v>33.675955642177463</c:v>
                </c:pt>
                <c:pt idx="2395">
                  <c:v>32.225547947097631</c:v>
                </c:pt>
                <c:pt idx="2396">
                  <c:v>32.772904202334786</c:v>
                </c:pt>
                <c:pt idx="2397">
                  <c:v>32.349116248367636</c:v>
                </c:pt>
                <c:pt idx="2398">
                  <c:v>31.134183582328145</c:v>
                </c:pt>
                <c:pt idx="2399">
                  <c:v>32.806919759548109</c:v>
                </c:pt>
                <c:pt idx="2400">
                  <c:v>32.538659260814782</c:v>
                </c:pt>
                <c:pt idx="2401">
                  <c:v>32.091450748364856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6C73-4CF1-B4ED-473EEB4897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144079"/>
        <c:axId val="55156559"/>
      </c:scatterChart>
      <c:scatterChart>
        <c:scatterStyle val="lineMarker"/>
        <c:varyColors val="0"/>
        <c:ser>
          <c:idx val="3"/>
          <c:order val="5"/>
          <c:tx>
            <c:strRef>
              <c:f>Calc!$AE$6</c:f>
              <c:strCache>
                <c:ptCount val="1"/>
                <c:pt idx="0">
                  <c:v>(1+ES2!/ES1!)^4-1+S&amp;P 500 Dividend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Calc!$Y$7:$Y$2426</c:f>
              <c:numCache>
                <c:formatCode>m/d/yyyy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44200.604166666672</c:v>
                </c:pt>
                <c:pt idx="1900">
                  <c:v>44201.604166666672</c:v>
                </c:pt>
                <c:pt idx="1901">
                  <c:v>44202.604166666672</c:v>
                </c:pt>
                <c:pt idx="1902">
                  <c:v>44203.604166666672</c:v>
                </c:pt>
                <c:pt idx="1903">
                  <c:v>44204.604166666672</c:v>
                </c:pt>
                <c:pt idx="1904">
                  <c:v>44207.604166666672</c:v>
                </c:pt>
                <c:pt idx="1905">
                  <c:v>44208.604166666672</c:v>
                </c:pt>
                <c:pt idx="1906">
                  <c:v>44209.604166666672</c:v>
                </c:pt>
                <c:pt idx="1907">
                  <c:v>44210.604166666672</c:v>
                </c:pt>
                <c:pt idx="1908">
                  <c:v>44211.604166666672</c:v>
                </c:pt>
                <c:pt idx="1909">
                  <c:v>44215.604166666672</c:v>
                </c:pt>
                <c:pt idx="1910">
                  <c:v>44216.604166666672</c:v>
                </c:pt>
                <c:pt idx="1911">
                  <c:v>44217.604166666672</c:v>
                </c:pt>
                <c:pt idx="1912">
                  <c:v>44218.604166666672</c:v>
                </c:pt>
                <c:pt idx="1913">
                  <c:v>44221.604166666672</c:v>
                </c:pt>
                <c:pt idx="1914">
                  <c:v>44222.604166666672</c:v>
                </c:pt>
                <c:pt idx="1915">
                  <c:v>44223.604166666672</c:v>
                </c:pt>
                <c:pt idx="1916">
                  <c:v>44224.604166666672</c:v>
                </c:pt>
                <c:pt idx="1917">
                  <c:v>44225.604166666672</c:v>
                </c:pt>
                <c:pt idx="1918">
                  <c:v>44228.604166666672</c:v>
                </c:pt>
                <c:pt idx="1919">
                  <c:v>44229.604166666672</c:v>
                </c:pt>
                <c:pt idx="1920">
                  <c:v>44230.604166666672</c:v>
                </c:pt>
                <c:pt idx="1921">
                  <c:v>44231.604166666672</c:v>
                </c:pt>
                <c:pt idx="1922">
                  <c:v>44232.604166666672</c:v>
                </c:pt>
                <c:pt idx="1923">
                  <c:v>44235.604166666672</c:v>
                </c:pt>
                <c:pt idx="1924">
                  <c:v>44236.604166666672</c:v>
                </c:pt>
                <c:pt idx="1925">
                  <c:v>44237.604166666672</c:v>
                </c:pt>
                <c:pt idx="1926">
                  <c:v>44238.604166666672</c:v>
                </c:pt>
                <c:pt idx="1927">
                  <c:v>44239.604166666672</c:v>
                </c:pt>
                <c:pt idx="1928">
                  <c:v>44243.604166666672</c:v>
                </c:pt>
                <c:pt idx="1929">
                  <c:v>44244.604166666672</c:v>
                </c:pt>
                <c:pt idx="1930">
                  <c:v>44245.604166666672</c:v>
                </c:pt>
                <c:pt idx="1931">
                  <c:v>44246.604166666672</c:v>
                </c:pt>
                <c:pt idx="1932">
                  <c:v>44249.604166666672</c:v>
                </c:pt>
                <c:pt idx="1933">
                  <c:v>44250.604166666672</c:v>
                </c:pt>
                <c:pt idx="1934">
                  <c:v>44251.604166666672</c:v>
                </c:pt>
                <c:pt idx="1935">
                  <c:v>44252.604166666672</c:v>
                </c:pt>
                <c:pt idx="1936">
                  <c:v>44253.604166666672</c:v>
                </c:pt>
                <c:pt idx="1937">
                  <c:v>44256.604166666672</c:v>
                </c:pt>
                <c:pt idx="1938">
                  <c:v>44257.604166666672</c:v>
                </c:pt>
                <c:pt idx="1939">
                  <c:v>44258.604166666672</c:v>
                </c:pt>
                <c:pt idx="1940">
                  <c:v>44259.604166666672</c:v>
                </c:pt>
                <c:pt idx="1941">
                  <c:v>44260.604166666672</c:v>
                </c:pt>
                <c:pt idx="1942">
                  <c:v>44263.604166666672</c:v>
                </c:pt>
                <c:pt idx="1943">
                  <c:v>44264.604166666672</c:v>
                </c:pt>
                <c:pt idx="1944">
                  <c:v>44265.604166666672</c:v>
                </c:pt>
                <c:pt idx="1945">
                  <c:v>44266.604166666672</c:v>
                </c:pt>
                <c:pt idx="1946">
                  <c:v>44267.604166666672</c:v>
                </c:pt>
                <c:pt idx="1947">
                  <c:v>44270.5625</c:v>
                </c:pt>
                <c:pt idx="1948">
                  <c:v>44271.5625</c:v>
                </c:pt>
                <c:pt idx="1949">
                  <c:v>44272.5625</c:v>
                </c:pt>
                <c:pt idx="1950">
                  <c:v>44273.5625</c:v>
                </c:pt>
                <c:pt idx="1951">
                  <c:v>44274.5625</c:v>
                </c:pt>
                <c:pt idx="1952">
                  <c:v>44277.5625</c:v>
                </c:pt>
                <c:pt idx="1953">
                  <c:v>44278.5625</c:v>
                </c:pt>
                <c:pt idx="1954">
                  <c:v>44279.5625</c:v>
                </c:pt>
                <c:pt idx="1955">
                  <c:v>44280.5625</c:v>
                </c:pt>
                <c:pt idx="1956">
                  <c:v>44281.5625</c:v>
                </c:pt>
                <c:pt idx="1957">
                  <c:v>44284.5625</c:v>
                </c:pt>
                <c:pt idx="1958">
                  <c:v>44285.5625</c:v>
                </c:pt>
                <c:pt idx="1959">
                  <c:v>44286.5625</c:v>
                </c:pt>
                <c:pt idx="1960">
                  <c:v>44287.5625</c:v>
                </c:pt>
                <c:pt idx="1961">
                  <c:v>44291.5625</c:v>
                </c:pt>
                <c:pt idx="1962">
                  <c:v>44292.5625</c:v>
                </c:pt>
                <c:pt idx="1963">
                  <c:v>44293.5625</c:v>
                </c:pt>
                <c:pt idx="1964">
                  <c:v>44294.5625</c:v>
                </c:pt>
                <c:pt idx="1965">
                  <c:v>44295.5625</c:v>
                </c:pt>
                <c:pt idx="1966">
                  <c:v>44298.5625</c:v>
                </c:pt>
                <c:pt idx="1967">
                  <c:v>44299.5625</c:v>
                </c:pt>
                <c:pt idx="1968">
                  <c:v>44300.5625</c:v>
                </c:pt>
                <c:pt idx="1969">
                  <c:v>44301.5625</c:v>
                </c:pt>
                <c:pt idx="1970">
                  <c:v>44302.5625</c:v>
                </c:pt>
                <c:pt idx="1971">
                  <c:v>44305.5625</c:v>
                </c:pt>
                <c:pt idx="1972">
                  <c:v>44306.5625</c:v>
                </c:pt>
                <c:pt idx="1973">
                  <c:v>44307.5625</c:v>
                </c:pt>
                <c:pt idx="1974">
                  <c:v>44308.5625</c:v>
                </c:pt>
                <c:pt idx="1975">
                  <c:v>44309.5625</c:v>
                </c:pt>
                <c:pt idx="1976">
                  <c:v>44312.5625</c:v>
                </c:pt>
                <c:pt idx="1977">
                  <c:v>44313.5625</c:v>
                </c:pt>
                <c:pt idx="1978">
                  <c:v>44314.5625</c:v>
                </c:pt>
                <c:pt idx="1979">
                  <c:v>44315.5625</c:v>
                </c:pt>
                <c:pt idx="1980">
                  <c:v>44316.5625</c:v>
                </c:pt>
                <c:pt idx="1981">
                  <c:v>44319.5625</c:v>
                </c:pt>
                <c:pt idx="1982">
                  <c:v>44320.5625</c:v>
                </c:pt>
                <c:pt idx="1983">
                  <c:v>44321.5625</c:v>
                </c:pt>
                <c:pt idx="1984">
                  <c:v>44322.5625</c:v>
                </c:pt>
                <c:pt idx="1985">
                  <c:v>44323.5625</c:v>
                </c:pt>
                <c:pt idx="1986">
                  <c:v>44326.5625</c:v>
                </c:pt>
                <c:pt idx="1987">
                  <c:v>44327.5625</c:v>
                </c:pt>
                <c:pt idx="1988">
                  <c:v>44328.5625</c:v>
                </c:pt>
                <c:pt idx="1989">
                  <c:v>44329.5625</c:v>
                </c:pt>
                <c:pt idx="1990">
                  <c:v>44330.5625</c:v>
                </c:pt>
                <c:pt idx="1991">
                  <c:v>44333.5625</c:v>
                </c:pt>
                <c:pt idx="1992">
                  <c:v>44334.5625</c:v>
                </c:pt>
                <c:pt idx="1993">
                  <c:v>44335.5625</c:v>
                </c:pt>
                <c:pt idx="1994">
                  <c:v>44336.5625</c:v>
                </c:pt>
                <c:pt idx="1995">
                  <c:v>44337.5625</c:v>
                </c:pt>
                <c:pt idx="1996">
                  <c:v>44340.5625</c:v>
                </c:pt>
                <c:pt idx="1997">
                  <c:v>44341.5625</c:v>
                </c:pt>
                <c:pt idx="1998">
                  <c:v>44342.5625</c:v>
                </c:pt>
                <c:pt idx="1999">
                  <c:v>44343.5625</c:v>
                </c:pt>
                <c:pt idx="2000">
                  <c:v>44344.5625</c:v>
                </c:pt>
                <c:pt idx="2001">
                  <c:v>44348.5625</c:v>
                </c:pt>
                <c:pt idx="2002">
                  <c:v>44349.5625</c:v>
                </c:pt>
                <c:pt idx="2003">
                  <c:v>44350.5625</c:v>
                </c:pt>
                <c:pt idx="2004">
                  <c:v>44351.5625</c:v>
                </c:pt>
                <c:pt idx="2005">
                  <c:v>44354.5625</c:v>
                </c:pt>
                <c:pt idx="2006">
                  <c:v>44355.5625</c:v>
                </c:pt>
                <c:pt idx="2007">
                  <c:v>44356.5625</c:v>
                </c:pt>
                <c:pt idx="2008">
                  <c:v>44357.5625</c:v>
                </c:pt>
                <c:pt idx="2009">
                  <c:v>44358.5625</c:v>
                </c:pt>
                <c:pt idx="2010">
                  <c:v>44361.5625</c:v>
                </c:pt>
                <c:pt idx="2011">
                  <c:v>44362.5625</c:v>
                </c:pt>
                <c:pt idx="2012">
                  <c:v>44363.5625</c:v>
                </c:pt>
                <c:pt idx="2013">
                  <c:v>44364.5625</c:v>
                </c:pt>
                <c:pt idx="2014">
                  <c:v>44365.5625</c:v>
                </c:pt>
                <c:pt idx="2015">
                  <c:v>44368.5625</c:v>
                </c:pt>
                <c:pt idx="2016">
                  <c:v>44369.5625</c:v>
                </c:pt>
                <c:pt idx="2017">
                  <c:v>44370.5625</c:v>
                </c:pt>
                <c:pt idx="2018">
                  <c:v>44371.5625</c:v>
                </c:pt>
                <c:pt idx="2019">
                  <c:v>44372.5625</c:v>
                </c:pt>
                <c:pt idx="2020">
                  <c:v>44375.5625</c:v>
                </c:pt>
                <c:pt idx="2021">
                  <c:v>44376.5625</c:v>
                </c:pt>
                <c:pt idx="2022">
                  <c:v>44377.5625</c:v>
                </c:pt>
                <c:pt idx="2023">
                  <c:v>44378.5625</c:v>
                </c:pt>
                <c:pt idx="2024">
                  <c:v>44379.5625</c:v>
                </c:pt>
                <c:pt idx="2025">
                  <c:v>44383.5625</c:v>
                </c:pt>
                <c:pt idx="2026">
                  <c:v>44384.5625</c:v>
                </c:pt>
                <c:pt idx="2027">
                  <c:v>44385.5625</c:v>
                </c:pt>
                <c:pt idx="2028">
                  <c:v>44386.5625</c:v>
                </c:pt>
                <c:pt idx="2029">
                  <c:v>44389.5625</c:v>
                </c:pt>
                <c:pt idx="2030">
                  <c:v>44390.5625</c:v>
                </c:pt>
                <c:pt idx="2031">
                  <c:v>44391.5625</c:v>
                </c:pt>
                <c:pt idx="2032">
                  <c:v>44392.5625</c:v>
                </c:pt>
                <c:pt idx="2033">
                  <c:v>44393.5625</c:v>
                </c:pt>
                <c:pt idx="2034">
                  <c:v>44396.5625</c:v>
                </c:pt>
                <c:pt idx="2035">
                  <c:v>44397.5625</c:v>
                </c:pt>
                <c:pt idx="2036">
                  <c:v>44398.5625</c:v>
                </c:pt>
                <c:pt idx="2037">
                  <c:v>44399.5625</c:v>
                </c:pt>
                <c:pt idx="2038">
                  <c:v>44400.5625</c:v>
                </c:pt>
                <c:pt idx="2039">
                  <c:v>44403.5625</c:v>
                </c:pt>
                <c:pt idx="2040">
                  <c:v>44404.5625</c:v>
                </c:pt>
                <c:pt idx="2041">
                  <c:v>44405.5625</c:v>
                </c:pt>
                <c:pt idx="2042">
                  <c:v>44406.5625</c:v>
                </c:pt>
                <c:pt idx="2043">
                  <c:v>44407.5625</c:v>
                </c:pt>
                <c:pt idx="2044">
                  <c:v>44410.5625</c:v>
                </c:pt>
                <c:pt idx="2045">
                  <c:v>44411.5625</c:v>
                </c:pt>
                <c:pt idx="2046">
                  <c:v>44412.5625</c:v>
                </c:pt>
                <c:pt idx="2047">
                  <c:v>44413.5625</c:v>
                </c:pt>
                <c:pt idx="2048">
                  <c:v>44414.5625</c:v>
                </c:pt>
                <c:pt idx="2049">
                  <c:v>44417.5625</c:v>
                </c:pt>
                <c:pt idx="2050">
                  <c:v>44418.5625</c:v>
                </c:pt>
                <c:pt idx="2051">
                  <c:v>44419.5625</c:v>
                </c:pt>
                <c:pt idx="2052">
                  <c:v>44420.5625</c:v>
                </c:pt>
                <c:pt idx="2053">
                  <c:v>44421.5625</c:v>
                </c:pt>
                <c:pt idx="2054">
                  <c:v>44424.5625</c:v>
                </c:pt>
                <c:pt idx="2055">
                  <c:v>44425.5625</c:v>
                </c:pt>
                <c:pt idx="2056">
                  <c:v>44426.5625</c:v>
                </c:pt>
                <c:pt idx="2057">
                  <c:v>44427.5625</c:v>
                </c:pt>
                <c:pt idx="2058">
                  <c:v>44428.5625</c:v>
                </c:pt>
                <c:pt idx="2059">
                  <c:v>44431.5625</c:v>
                </c:pt>
                <c:pt idx="2060">
                  <c:v>44432.5625</c:v>
                </c:pt>
                <c:pt idx="2061">
                  <c:v>44433.5625</c:v>
                </c:pt>
                <c:pt idx="2062">
                  <c:v>44434.5625</c:v>
                </c:pt>
                <c:pt idx="2063">
                  <c:v>44435.5625</c:v>
                </c:pt>
                <c:pt idx="2064">
                  <c:v>44438.5625</c:v>
                </c:pt>
                <c:pt idx="2065">
                  <c:v>44439.5625</c:v>
                </c:pt>
                <c:pt idx="2066">
                  <c:v>44440.5625</c:v>
                </c:pt>
                <c:pt idx="2067">
                  <c:v>44441.5625</c:v>
                </c:pt>
                <c:pt idx="2068">
                  <c:v>44442.5625</c:v>
                </c:pt>
                <c:pt idx="2069">
                  <c:v>44446.5625</c:v>
                </c:pt>
                <c:pt idx="2070">
                  <c:v>44447.5625</c:v>
                </c:pt>
                <c:pt idx="2071">
                  <c:v>44448.5625</c:v>
                </c:pt>
                <c:pt idx="2072">
                  <c:v>44449.5625</c:v>
                </c:pt>
                <c:pt idx="2073">
                  <c:v>44452.5625</c:v>
                </c:pt>
                <c:pt idx="2074">
                  <c:v>44453.5625</c:v>
                </c:pt>
                <c:pt idx="2075">
                  <c:v>44454.5625</c:v>
                </c:pt>
                <c:pt idx="2076">
                  <c:v>44455.5625</c:v>
                </c:pt>
                <c:pt idx="2077">
                  <c:v>44456.5625</c:v>
                </c:pt>
                <c:pt idx="2078">
                  <c:v>44459.5625</c:v>
                </c:pt>
                <c:pt idx="2079">
                  <c:v>44460.5625</c:v>
                </c:pt>
                <c:pt idx="2080">
                  <c:v>44461.5625</c:v>
                </c:pt>
                <c:pt idx="2081">
                  <c:v>44462.5625</c:v>
                </c:pt>
                <c:pt idx="2082">
                  <c:v>44463.5625</c:v>
                </c:pt>
                <c:pt idx="2083">
                  <c:v>44466.5625</c:v>
                </c:pt>
                <c:pt idx="2084">
                  <c:v>44467.5625</c:v>
                </c:pt>
                <c:pt idx="2085">
                  <c:v>44468.5625</c:v>
                </c:pt>
                <c:pt idx="2086">
                  <c:v>44469.5625</c:v>
                </c:pt>
                <c:pt idx="2087">
                  <c:v>44470.5625</c:v>
                </c:pt>
                <c:pt idx="2088">
                  <c:v>44473.5625</c:v>
                </c:pt>
                <c:pt idx="2089">
                  <c:v>44474.5625</c:v>
                </c:pt>
                <c:pt idx="2090">
                  <c:v>44475.5625</c:v>
                </c:pt>
                <c:pt idx="2091">
                  <c:v>44476.5625</c:v>
                </c:pt>
                <c:pt idx="2092">
                  <c:v>44477.5625</c:v>
                </c:pt>
                <c:pt idx="2093">
                  <c:v>44480.5625</c:v>
                </c:pt>
                <c:pt idx="2094">
                  <c:v>44481.5625</c:v>
                </c:pt>
                <c:pt idx="2095">
                  <c:v>44482.5625</c:v>
                </c:pt>
                <c:pt idx="2096">
                  <c:v>44483.5625</c:v>
                </c:pt>
                <c:pt idx="2097">
                  <c:v>44484.5625</c:v>
                </c:pt>
                <c:pt idx="2098">
                  <c:v>44487.5625</c:v>
                </c:pt>
                <c:pt idx="2099">
                  <c:v>44488.5625</c:v>
                </c:pt>
                <c:pt idx="2100">
                  <c:v>44489.5625</c:v>
                </c:pt>
                <c:pt idx="2101">
                  <c:v>44490.5625</c:v>
                </c:pt>
                <c:pt idx="2102">
                  <c:v>44491.5625</c:v>
                </c:pt>
                <c:pt idx="2103">
                  <c:v>44494.5625</c:v>
                </c:pt>
                <c:pt idx="2104">
                  <c:v>44495.5625</c:v>
                </c:pt>
                <c:pt idx="2105">
                  <c:v>44496.5625</c:v>
                </c:pt>
                <c:pt idx="2106">
                  <c:v>44497.5625</c:v>
                </c:pt>
                <c:pt idx="2107">
                  <c:v>44498.5625</c:v>
                </c:pt>
                <c:pt idx="2108">
                  <c:v>44501.5625</c:v>
                </c:pt>
                <c:pt idx="2109">
                  <c:v>44502.5625</c:v>
                </c:pt>
                <c:pt idx="2110">
                  <c:v>44503.5625</c:v>
                </c:pt>
                <c:pt idx="2111">
                  <c:v>44504.5625</c:v>
                </c:pt>
                <c:pt idx="2112">
                  <c:v>44505.5625</c:v>
                </c:pt>
                <c:pt idx="2113">
                  <c:v>44508.604166666672</c:v>
                </c:pt>
                <c:pt idx="2114">
                  <c:v>44509.604166666672</c:v>
                </c:pt>
                <c:pt idx="2115">
                  <c:v>44510.604166666672</c:v>
                </c:pt>
                <c:pt idx="2116">
                  <c:v>44511.604166666672</c:v>
                </c:pt>
                <c:pt idx="2117">
                  <c:v>44512.604166666672</c:v>
                </c:pt>
                <c:pt idx="2118">
                  <c:v>44515.604166666672</c:v>
                </c:pt>
                <c:pt idx="2119">
                  <c:v>44516.604166666672</c:v>
                </c:pt>
                <c:pt idx="2120">
                  <c:v>44517.604166666672</c:v>
                </c:pt>
                <c:pt idx="2121">
                  <c:v>44518.604166666672</c:v>
                </c:pt>
                <c:pt idx="2122">
                  <c:v>44519.604166666672</c:v>
                </c:pt>
                <c:pt idx="2123">
                  <c:v>44522.604166666672</c:v>
                </c:pt>
                <c:pt idx="2124">
                  <c:v>44523.604166666672</c:v>
                </c:pt>
                <c:pt idx="2125">
                  <c:v>44524.604166666672</c:v>
                </c:pt>
                <c:pt idx="2126">
                  <c:v>44526.604166666672</c:v>
                </c:pt>
                <c:pt idx="2127">
                  <c:v>44529.604166666672</c:v>
                </c:pt>
                <c:pt idx="2128">
                  <c:v>44530.604166666672</c:v>
                </c:pt>
                <c:pt idx="2129">
                  <c:v>44531.604166666672</c:v>
                </c:pt>
                <c:pt idx="2130">
                  <c:v>44532.604166666672</c:v>
                </c:pt>
                <c:pt idx="2131">
                  <c:v>44533.604166666672</c:v>
                </c:pt>
                <c:pt idx="2132">
                  <c:v>44536.604166666672</c:v>
                </c:pt>
                <c:pt idx="2133">
                  <c:v>44537.604166666672</c:v>
                </c:pt>
                <c:pt idx="2134">
                  <c:v>44538.604166666672</c:v>
                </c:pt>
                <c:pt idx="2135">
                  <c:v>44539.604166666672</c:v>
                </c:pt>
                <c:pt idx="2136">
                  <c:v>44540.604166666672</c:v>
                </c:pt>
                <c:pt idx="2137">
                  <c:v>44543.604166666672</c:v>
                </c:pt>
                <c:pt idx="2138">
                  <c:v>44544.604166666672</c:v>
                </c:pt>
                <c:pt idx="2139">
                  <c:v>44545.604166666672</c:v>
                </c:pt>
                <c:pt idx="2140">
                  <c:v>44546.604166666672</c:v>
                </c:pt>
                <c:pt idx="2141">
                  <c:v>44547.604166666672</c:v>
                </c:pt>
                <c:pt idx="2142">
                  <c:v>44550.604166666672</c:v>
                </c:pt>
                <c:pt idx="2143">
                  <c:v>44551.604166666672</c:v>
                </c:pt>
                <c:pt idx="2144">
                  <c:v>44552.604166666672</c:v>
                </c:pt>
                <c:pt idx="2145">
                  <c:v>44553.604166666672</c:v>
                </c:pt>
                <c:pt idx="2146">
                  <c:v>44557.604166666672</c:v>
                </c:pt>
                <c:pt idx="2147">
                  <c:v>44558.604166666672</c:v>
                </c:pt>
                <c:pt idx="2148">
                  <c:v>44559.604166666672</c:v>
                </c:pt>
                <c:pt idx="2149">
                  <c:v>44560.604166666672</c:v>
                </c:pt>
                <c:pt idx="2150">
                  <c:v>44561.604166666672</c:v>
                </c:pt>
                <c:pt idx="2151">
                  <c:v>44564.604166666672</c:v>
                </c:pt>
                <c:pt idx="2152">
                  <c:v>44565.604166666672</c:v>
                </c:pt>
                <c:pt idx="2153">
                  <c:v>44566.604166666672</c:v>
                </c:pt>
                <c:pt idx="2154">
                  <c:v>44567.604166666672</c:v>
                </c:pt>
                <c:pt idx="2155">
                  <c:v>44568.604166666672</c:v>
                </c:pt>
                <c:pt idx="2156">
                  <c:v>44571.604166666672</c:v>
                </c:pt>
                <c:pt idx="2157">
                  <c:v>44572.604166666672</c:v>
                </c:pt>
                <c:pt idx="2158">
                  <c:v>44573.604166666672</c:v>
                </c:pt>
                <c:pt idx="2159">
                  <c:v>44574.604166666672</c:v>
                </c:pt>
                <c:pt idx="2160">
                  <c:v>44575.604166666672</c:v>
                </c:pt>
                <c:pt idx="2161">
                  <c:v>44579.604166666672</c:v>
                </c:pt>
                <c:pt idx="2162">
                  <c:v>44580.604166666672</c:v>
                </c:pt>
                <c:pt idx="2163">
                  <c:v>44581.604166666672</c:v>
                </c:pt>
                <c:pt idx="2164">
                  <c:v>44582.604166666672</c:v>
                </c:pt>
                <c:pt idx="2165">
                  <c:v>44585.604166666672</c:v>
                </c:pt>
                <c:pt idx="2166">
                  <c:v>44586.604166666672</c:v>
                </c:pt>
                <c:pt idx="2167">
                  <c:v>44587.604166666672</c:v>
                </c:pt>
                <c:pt idx="2168">
                  <c:v>44588.604166666672</c:v>
                </c:pt>
                <c:pt idx="2169">
                  <c:v>44589.604166666672</c:v>
                </c:pt>
                <c:pt idx="2170">
                  <c:v>44592.604166666672</c:v>
                </c:pt>
                <c:pt idx="2171">
                  <c:v>44593.604166666672</c:v>
                </c:pt>
                <c:pt idx="2172">
                  <c:v>44594.604166666672</c:v>
                </c:pt>
                <c:pt idx="2173">
                  <c:v>44595.604166666672</c:v>
                </c:pt>
                <c:pt idx="2174">
                  <c:v>44596.604166666672</c:v>
                </c:pt>
                <c:pt idx="2175">
                  <c:v>44599.604166666672</c:v>
                </c:pt>
                <c:pt idx="2176">
                  <c:v>44600.604166666672</c:v>
                </c:pt>
                <c:pt idx="2177">
                  <c:v>44601.604166666672</c:v>
                </c:pt>
                <c:pt idx="2178">
                  <c:v>44602.604166666672</c:v>
                </c:pt>
                <c:pt idx="2179">
                  <c:v>44603.604166666672</c:v>
                </c:pt>
                <c:pt idx="2180">
                  <c:v>44606.604166666672</c:v>
                </c:pt>
                <c:pt idx="2181">
                  <c:v>44607.604166666672</c:v>
                </c:pt>
                <c:pt idx="2182">
                  <c:v>44608.604166666672</c:v>
                </c:pt>
                <c:pt idx="2183">
                  <c:v>44609.604166666672</c:v>
                </c:pt>
                <c:pt idx="2184">
                  <c:v>44610.604166666672</c:v>
                </c:pt>
                <c:pt idx="2185">
                  <c:v>44614.604166666672</c:v>
                </c:pt>
                <c:pt idx="2186">
                  <c:v>44615.604166666672</c:v>
                </c:pt>
                <c:pt idx="2187">
                  <c:v>44616.604166666672</c:v>
                </c:pt>
                <c:pt idx="2188">
                  <c:v>44617.604166666672</c:v>
                </c:pt>
                <c:pt idx="2189">
                  <c:v>44620.604166666672</c:v>
                </c:pt>
                <c:pt idx="2190">
                  <c:v>44621.604166666672</c:v>
                </c:pt>
                <c:pt idx="2191">
                  <c:v>44622.604166666672</c:v>
                </c:pt>
                <c:pt idx="2192">
                  <c:v>44623.604166666672</c:v>
                </c:pt>
                <c:pt idx="2193">
                  <c:v>44624.604166666672</c:v>
                </c:pt>
                <c:pt idx="2194">
                  <c:v>44627.604166666672</c:v>
                </c:pt>
                <c:pt idx="2195">
                  <c:v>44628.604166666672</c:v>
                </c:pt>
                <c:pt idx="2196">
                  <c:v>44629.604166666672</c:v>
                </c:pt>
                <c:pt idx="2197">
                  <c:v>44630.604166666672</c:v>
                </c:pt>
                <c:pt idx="2198">
                  <c:v>44631.604166666672</c:v>
                </c:pt>
                <c:pt idx="2199">
                  <c:v>44634.5625</c:v>
                </c:pt>
                <c:pt idx="2200">
                  <c:v>44635.5625</c:v>
                </c:pt>
                <c:pt idx="2201">
                  <c:v>44636.5625</c:v>
                </c:pt>
                <c:pt idx="2202">
                  <c:v>44637.5625</c:v>
                </c:pt>
                <c:pt idx="2203">
                  <c:v>44638.5625</c:v>
                </c:pt>
                <c:pt idx="2204">
                  <c:v>44641.5625</c:v>
                </c:pt>
                <c:pt idx="2205">
                  <c:v>44642.5625</c:v>
                </c:pt>
                <c:pt idx="2206">
                  <c:v>44643.5625</c:v>
                </c:pt>
                <c:pt idx="2207">
                  <c:v>44644.5625</c:v>
                </c:pt>
                <c:pt idx="2208">
                  <c:v>44645.5625</c:v>
                </c:pt>
                <c:pt idx="2209">
                  <c:v>44648.5625</c:v>
                </c:pt>
                <c:pt idx="2210">
                  <c:v>44649.5625</c:v>
                </c:pt>
                <c:pt idx="2211">
                  <c:v>44650.5625</c:v>
                </c:pt>
                <c:pt idx="2212">
                  <c:v>44651.5625</c:v>
                </c:pt>
                <c:pt idx="2213">
                  <c:v>44652.5625</c:v>
                </c:pt>
                <c:pt idx="2214">
                  <c:v>44655.5625</c:v>
                </c:pt>
                <c:pt idx="2215">
                  <c:v>44656.5625</c:v>
                </c:pt>
                <c:pt idx="2216">
                  <c:v>44657.5625</c:v>
                </c:pt>
                <c:pt idx="2217">
                  <c:v>44658.5625</c:v>
                </c:pt>
                <c:pt idx="2218">
                  <c:v>44659.5625</c:v>
                </c:pt>
                <c:pt idx="2219">
                  <c:v>44662.5625</c:v>
                </c:pt>
                <c:pt idx="2220">
                  <c:v>44663.5625</c:v>
                </c:pt>
                <c:pt idx="2221">
                  <c:v>44664.5625</c:v>
                </c:pt>
                <c:pt idx="2222">
                  <c:v>44665.5625</c:v>
                </c:pt>
                <c:pt idx="2223">
                  <c:v>44669.5625</c:v>
                </c:pt>
                <c:pt idx="2224">
                  <c:v>44670.5625</c:v>
                </c:pt>
                <c:pt idx="2225">
                  <c:v>44671.5625</c:v>
                </c:pt>
                <c:pt idx="2226">
                  <c:v>44672.5625</c:v>
                </c:pt>
                <c:pt idx="2227">
                  <c:v>44673.5625</c:v>
                </c:pt>
                <c:pt idx="2228">
                  <c:v>44676.5625</c:v>
                </c:pt>
                <c:pt idx="2229">
                  <c:v>44677.5625</c:v>
                </c:pt>
                <c:pt idx="2230">
                  <c:v>44678.5625</c:v>
                </c:pt>
                <c:pt idx="2231">
                  <c:v>44679.5625</c:v>
                </c:pt>
                <c:pt idx="2232">
                  <c:v>44680.5625</c:v>
                </c:pt>
                <c:pt idx="2233">
                  <c:v>44683.5625</c:v>
                </c:pt>
                <c:pt idx="2234">
                  <c:v>44684.5625</c:v>
                </c:pt>
                <c:pt idx="2235">
                  <c:v>44685.5625</c:v>
                </c:pt>
                <c:pt idx="2236">
                  <c:v>44686.5625</c:v>
                </c:pt>
                <c:pt idx="2237">
                  <c:v>44687.5625</c:v>
                </c:pt>
                <c:pt idx="2238">
                  <c:v>44690.5625</c:v>
                </c:pt>
                <c:pt idx="2239">
                  <c:v>44691.5625</c:v>
                </c:pt>
                <c:pt idx="2240">
                  <c:v>44692.5625</c:v>
                </c:pt>
                <c:pt idx="2241">
                  <c:v>44693.5625</c:v>
                </c:pt>
                <c:pt idx="2242">
                  <c:v>44694.5625</c:v>
                </c:pt>
                <c:pt idx="2243">
                  <c:v>44697.5625</c:v>
                </c:pt>
                <c:pt idx="2244">
                  <c:v>44698.5625</c:v>
                </c:pt>
                <c:pt idx="2245">
                  <c:v>44699.5625</c:v>
                </c:pt>
                <c:pt idx="2246">
                  <c:v>44700.5625</c:v>
                </c:pt>
                <c:pt idx="2247">
                  <c:v>44701.5625</c:v>
                </c:pt>
                <c:pt idx="2248">
                  <c:v>44704.5625</c:v>
                </c:pt>
                <c:pt idx="2249">
                  <c:v>44705.5625</c:v>
                </c:pt>
                <c:pt idx="2250">
                  <c:v>44706.5625</c:v>
                </c:pt>
                <c:pt idx="2251">
                  <c:v>44707.5625</c:v>
                </c:pt>
                <c:pt idx="2252">
                  <c:v>44708.5625</c:v>
                </c:pt>
                <c:pt idx="2253">
                  <c:v>44712.5625</c:v>
                </c:pt>
                <c:pt idx="2254">
                  <c:v>44713.5625</c:v>
                </c:pt>
                <c:pt idx="2255">
                  <c:v>44714.5625</c:v>
                </c:pt>
                <c:pt idx="2256">
                  <c:v>44715.5625</c:v>
                </c:pt>
                <c:pt idx="2257">
                  <c:v>44718.5625</c:v>
                </c:pt>
                <c:pt idx="2258">
                  <c:v>44719.5625</c:v>
                </c:pt>
                <c:pt idx="2259">
                  <c:v>44720.5625</c:v>
                </c:pt>
                <c:pt idx="2260">
                  <c:v>44721.5625</c:v>
                </c:pt>
                <c:pt idx="2261">
                  <c:v>44722.5625</c:v>
                </c:pt>
                <c:pt idx="2262">
                  <c:v>44725.5625</c:v>
                </c:pt>
                <c:pt idx="2263">
                  <c:v>44726.5625</c:v>
                </c:pt>
                <c:pt idx="2264">
                  <c:v>44727.5625</c:v>
                </c:pt>
                <c:pt idx="2265">
                  <c:v>44728.5625</c:v>
                </c:pt>
                <c:pt idx="2266">
                  <c:v>44729.5625</c:v>
                </c:pt>
                <c:pt idx="2267">
                  <c:v>44733.5625</c:v>
                </c:pt>
                <c:pt idx="2268">
                  <c:v>44734.5625</c:v>
                </c:pt>
                <c:pt idx="2269">
                  <c:v>44735.5625</c:v>
                </c:pt>
                <c:pt idx="2270">
                  <c:v>44736.5625</c:v>
                </c:pt>
                <c:pt idx="2271">
                  <c:v>44739.5625</c:v>
                </c:pt>
                <c:pt idx="2272">
                  <c:v>44740.5625</c:v>
                </c:pt>
                <c:pt idx="2273">
                  <c:v>44741.5625</c:v>
                </c:pt>
                <c:pt idx="2274">
                  <c:v>44742.5625</c:v>
                </c:pt>
                <c:pt idx="2275">
                  <c:v>44743.5625</c:v>
                </c:pt>
                <c:pt idx="2276">
                  <c:v>44747.5625</c:v>
                </c:pt>
                <c:pt idx="2277">
                  <c:v>44748.5625</c:v>
                </c:pt>
                <c:pt idx="2278">
                  <c:v>44749.5625</c:v>
                </c:pt>
                <c:pt idx="2279">
                  <c:v>44750.5625</c:v>
                </c:pt>
                <c:pt idx="2280">
                  <c:v>44753.5625</c:v>
                </c:pt>
                <c:pt idx="2281">
                  <c:v>44754.5625</c:v>
                </c:pt>
                <c:pt idx="2282">
                  <c:v>44755.5625</c:v>
                </c:pt>
                <c:pt idx="2283">
                  <c:v>44756.5625</c:v>
                </c:pt>
                <c:pt idx="2284">
                  <c:v>44757.5625</c:v>
                </c:pt>
                <c:pt idx="2285">
                  <c:v>44760.5625</c:v>
                </c:pt>
                <c:pt idx="2286">
                  <c:v>44761.5625</c:v>
                </c:pt>
                <c:pt idx="2287">
                  <c:v>44762.5625</c:v>
                </c:pt>
                <c:pt idx="2288">
                  <c:v>44763.5625</c:v>
                </c:pt>
                <c:pt idx="2289">
                  <c:v>44764.5625</c:v>
                </c:pt>
                <c:pt idx="2290">
                  <c:v>44767.5625</c:v>
                </c:pt>
                <c:pt idx="2291">
                  <c:v>44768.5625</c:v>
                </c:pt>
                <c:pt idx="2292">
                  <c:v>44769.5625</c:v>
                </c:pt>
                <c:pt idx="2293">
                  <c:v>44770.5625</c:v>
                </c:pt>
                <c:pt idx="2294">
                  <c:v>44771.5625</c:v>
                </c:pt>
                <c:pt idx="2295">
                  <c:v>44774.5625</c:v>
                </c:pt>
                <c:pt idx="2296">
                  <c:v>44775.5625</c:v>
                </c:pt>
                <c:pt idx="2297">
                  <c:v>44776.5625</c:v>
                </c:pt>
                <c:pt idx="2298">
                  <c:v>44777.5625</c:v>
                </c:pt>
                <c:pt idx="2299">
                  <c:v>44778.5625</c:v>
                </c:pt>
                <c:pt idx="2300">
                  <c:v>44781.5625</c:v>
                </c:pt>
                <c:pt idx="2301">
                  <c:v>44782.5625</c:v>
                </c:pt>
                <c:pt idx="2302">
                  <c:v>44783.5625</c:v>
                </c:pt>
                <c:pt idx="2303">
                  <c:v>44784.5625</c:v>
                </c:pt>
                <c:pt idx="2304">
                  <c:v>44785.5625</c:v>
                </c:pt>
                <c:pt idx="2305">
                  <c:v>44788.5625</c:v>
                </c:pt>
                <c:pt idx="2306">
                  <c:v>44789.5625</c:v>
                </c:pt>
                <c:pt idx="2307">
                  <c:v>44790.5625</c:v>
                </c:pt>
                <c:pt idx="2308">
                  <c:v>44791.5625</c:v>
                </c:pt>
                <c:pt idx="2309">
                  <c:v>44792.5625</c:v>
                </c:pt>
                <c:pt idx="2310">
                  <c:v>44795.5625</c:v>
                </c:pt>
                <c:pt idx="2311">
                  <c:v>44796.5625</c:v>
                </c:pt>
                <c:pt idx="2312">
                  <c:v>44797.5625</c:v>
                </c:pt>
                <c:pt idx="2313">
                  <c:v>44798.5625</c:v>
                </c:pt>
                <c:pt idx="2314">
                  <c:v>44799.5625</c:v>
                </c:pt>
                <c:pt idx="2315">
                  <c:v>44802.5625</c:v>
                </c:pt>
                <c:pt idx="2316">
                  <c:v>44803.5625</c:v>
                </c:pt>
                <c:pt idx="2317">
                  <c:v>44804.5625</c:v>
                </c:pt>
                <c:pt idx="2318">
                  <c:v>44805.5625</c:v>
                </c:pt>
                <c:pt idx="2319">
                  <c:v>44806.5625</c:v>
                </c:pt>
                <c:pt idx="2320">
                  <c:v>44810.5625</c:v>
                </c:pt>
                <c:pt idx="2321">
                  <c:v>44811.5625</c:v>
                </c:pt>
                <c:pt idx="2322">
                  <c:v>44812.5625</c:v>
                </c:pt>
                <c:pt idx="2323">
                  <c:v>44813.5625</c:v>
                </c:pt>
                <c:pt idx="2324">
                  <c:v>44816.5625</c:v>
                </c:pt>
                <c:pt idx="2325">
                  <c:v>44817.5625</c:v>
                </c:pt>
                <c:pt idx="2326">
                  <c:v>44818.5625</c:v>
                </c:pt>
                <c:pt idx="2327">
                  <c:v>44819.5625</c:v>
                </c:pt>
                <c:pt idx="2328">
                  <c:v>44820.5625</c:v>
                </c:pt>
                <c:pt idx="2329">
                  <c:v>44823.5625</c:v>
                </c:pt>
                <c:pt idx="2330">
                  <c:v>44824.5625</c:v>
                </c:pt>
                <c:pt idx="2331">
                  <c:v>44825.5625</c:v>
                </c:pt>
                <c:pt idx="2332">
                  <c:v>44826.5625</c:v>
                </c:pt>
                <c:pt idx="2333">
                  <c:v>44827.5625</c:v>
                </c:pt>
                <c:pt idx="2334">
                  <c:v>44830.5625</c:v>
                </c:pt>
                <c:pt idx="2335">
                  <c:v>44831.5625</c:v>
                </c:pt>
                <c:pt idx="2336">
                  <c:v>44832.5625</c:v>
                </c:pt>
                <c:pt idx="2337">
                  <c:v>44833.5625</c:v>
                </c:pt>
                <c:pt idx="2338">
                  <c:v>44834.5625</c:v>
                </c:pt>
                <c:pt idx="2339">
                  <c:v>44837.5625</c:v>
                </c:pt>
                <c:pt idx="2340">
                  <c:v>44838.5625</c:v>
                </c:pt>
                <c:pt idx="2341">
                  <c:v>44839.5625</c:v>
                </c:pt>
                <c:pt idx="2342">
                  <c:v>44840.5625</c:v>
                </c:pt>
                <c:pt idx="2343">
                  <c:v>44841.5625</c:v>
                </c:pt>
                <c:pt idx="2344">
                  <c:v>44844.5625</c:v>
                </c:pt>
                <c:pt idx="2345">
                  <c:v>44845.5625</c:v>
                </c:pt>
                <c:pt idx="2346">
                  <c:v>44846.5625</c:v>
                </c:pt>
                <c:pt idx="2347">
                  <c:v>44847.5625</c:v>
                </c:pt>
                <c:pt idx="2348">
                  <c:v>44848.5625</c:v>
                </c:pt>
                <c:pt idx="2349">
                  <c:v>44851.5625</c:v>
                </c:pt>
                <c:pt idx="2350">
                  <c:v>44852.5625</c:v>
                </c:pt>
                <c:pt idx="2351">
                  <c:v>44853.5625</c:v>
                </c:pt>
                <c:pt idx="2352">
                  <c:v>44854.5625</c:v>
                </c:pt>
                <c:pt idx="2353">
                  <c:v>44855.5625</c:v>
                </c:pt>
                <c:pt idx="2354">
                  <c:v>44858.5625</c:v>
                </c:pt>
                <c:pt idx="2355">
                  <c:v>44859.5625</c:v>
                </c:pt>
                <c:pt idx="2356">
                  <c:v>44860.5625</c:v>
                </c:pt>
                <c:pt idx="2357">
                  <c:v>44861.5625</c:v>
                </c:pt>
                <c:pt idx="2358">
                  <c:v>44862.5625</c:v>
                </c:pt>
                <c:pt idx="2359">
                  <c:v>44865.5625</c:v>
                </c:pt>
                <c:pt idx="2360">
                  <c:v>44866.5625</c:v>
                </c:pt>
                <c:pt idx="2361">
                  <c:v>44867.5625</c:v>
                </c:pt>
                <c:pt idx="2362">
                  <c:v>44868.5625</c:v>
                </c:pt>
                <c:pt idx="2363">
                  <c:v>44869.5625</c:v>
                </c:pt>
                <c:pt idx="2364">
                  <c:v>44872.604166666672</c:v>
                </c:pt>
                <c:pt idx="2365">
                  <c:v>44873.604166666672</c:v>
                </c:pt>
                <c:pt idx="2366">
                  <c:v>44874.604166666672</c:v>
                </c:pt>
                <c:pt idx="2367">
                  <c:v>44875.604166666672</c:v>
                </c:pt>
                <c:pt idx="2368">
                  <c:v>44876.604166666672</c:v>
                </c:pt>
                <c:pt idx="2369">
                  <c:v>44879.604166666672</c:v>
                </c:pt>
                <c:pt idx="2370">
                  <c:v>44880.604166666672</c:v>
                </c:pt>
                <c:pt idx="2371">
                  <c:v>44881.604166666672</c:v>
                </c:pt>
                <c:pt idx="2372">
                  <c:v>44882.604166666672</c:v>
                </c:pt>
                <c:pt idx="2373">
                  <c:v>44883.604166666672</c:v>
                </c:pt>
                <c:pt idx="2374">
                  <c:v>44886.604166666672</c:v>
                </c:pt>
                <c:pt idx="2375">
                  <c:v>44887.604166666672</c:v>
                </c:pt>
                <c:pt idx="2376">
                  <c:v>44888.604166666672</c:v>
                </c:pt>
                <c:pt idx="2377">
                  <c:v>44890.604166666672</c:v>
                </c:pt>
                <c:pt idx="2378">
                  <c:v>44893.604166666672</c:v>
                </c:pt>
                <c:pt idx="2379">
                  <c:v>44894.604166666672</c:v>
                </c:pt>
                <c:pt idx="2380">
                  <c:v>44895.604166666672</c:v>
                </c:pt>
                <c:pt idx="2381">
                  <c:v>44896.604166666672</c:v>
                </c:pt>
                <c:pt idx="2382">
                  <c:v>44897.604166666672</c:v>
                </c:pt>
                <c:pt idx="2383">
                  <c:v>44900.604166666672</c:v>
                </c:pt>
                <c:pt idx="2384">
                  <c:v>44901.604166666672</c:v>
                </c:pt>
                <c:pt idx="2385">
                  <c:v>44902.604166666672</c:v>
                </c:pt>
                <c:pt idx="2386">
                  <c:v>44903.604166666672</c:v>
                </c:pt>
                <c:pt idx="2387">
                  <c:v>44904.604166666672</c:v>
                </c:pt>
                <c:pt idx="2388">
                  <c:v>44907.604166666672</c:v>
                </c:pt>
                <c:pt idx="2389">
                  <c:v>44908.604166666672</c:v>
                </c:pt>
                <c:pt idx="2390">
                  <c:v>44909.604166666672</c:v>
                </c:pt>
                <c:pt idx="2391">
                  <c:v>44910.604166666672</c:v>
                </c:pt>
                <c:pt idx="2392">
                  <c:v>44911.604166666672</c:v>
                </c:pt>
                <c:pt idx="2393">
                  <c:v>44914.604166666672</c:v>
                </c:pt>
                <c:pt idx="2394">
                  <c:v>44915.604166666672</c:v>
                </c:pt>
                <c:pt idx="2395">
                  <c:v>44916.604166666672</c:v>
                </c:pt>
                <c:pt idx="2396">
                  <c:v>44917.604166666672</c:v>
                </c:pt>
                <c:pt idx="2397">
                  <c:v>44918.604166666672</c:v>
                </c:pt>
                <c:pt idx="2398">
                  <c:v>44922.604166666672</c:v>
                </c:pt>
                <c:pt idx="2399">
                  <c:v>44923.604166666672</c:v>
                </c:pt>
                <c:pt idx="2400">
                  <c:v>44924.604166666672</c:v>
                </c:pt>
                <c:pt idx="2401">
                  <c:v>44925.604166666672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xVal>
          <c:yVal>
            <c:numRef>
              <c:f>Calc!$AE$7:$AE$2426</c:f>
              <c:numCache>
                <c:formatCode>General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4.7418141991636062E-3</c:v>
                </c:pt>
                <c:pt idx="1900">
                  <c:v>4.8188190802974304E-3</c:v>
                </c:pt>
                <c:pt idx="1901">
                  <c:v>5.1490497694797951E-3</c:v>
                </c:pt>
                <c:pt idx="1902">
                  <c:v>4.7800985713669294E-3</c:v>
                </c:pt>
                <c:pt idx="1903">
                  <c:v>4.8433433983080185E-3</c:v>
                </c:pt>
                <c:pt idx="1904">
                  <c:v>4.7699695145663953E-3</c:v>
                </c:pt>
                <c:pt idx="1905">
                  <c:v>4.7772064539196232E-3</c:v>
                </c:pt>
                <c:pt idx="1906">
                  <c:v>5.0646538533494975E-3</c:v>
                </c:pt>
                <c:pt idx="1907">
                  <c:v>5.0294023172182331E-3</c:v>
                </c:pt>
                <c:pt idx="1908">
                  <c:v>5.210378530877989E-3</c:v>
                </c:pt>
                <c:pt idx="1909">
                  <c:v>5.2889888531995818E-3</c:v>
                </c:pt>
                <c:pt idx="1910">
                  <c:v>5.4373930891158037E-3</c:v>
                </c:pt>
                <c:pt idx="1911">
                  <c:v>5.4400769616215969E-3</c:v>
                </c:pt>
                <c:pt idx="1912">
                  <c:v>5.408453391091049E-3</c:v>
                </c:pt>
                <c:pt idx="1913">
                  <c:v>5.1889845240557717E-3</c:v>
                </c:pt>
                <c:pt idx="1914">
                  <c:v>5.4306773201539746E-3</c:v>
                </c:pt>
                <c:pt idx="1915">
                  <c:v>4.8947589243119802E-3</c:v>
                </c:pt>
                <c:pt idx="1916">
                  <c:v>5.2578241147916635E-3</c:v>
                </c:pt>
                <c:pt idx="1917">
                  <c:v>5.0481320378226932E-3</c:v>
                </c:pt>
                <c:pt idx="1918">
                  <c:v>4.8201816179448721E-3</c:v>
                </c:pt>
                <c:pt idx="1919">
                  <c:v>4.9650797784572022E-3</c:v>
                </c:pt>
                <c:pt idx="1920">
                  <c:v>4.9793516017415974E-3</c:v>
                </c:pt>
                <c:pt idx="1921">
                  <c:v>5.0894790392408719E-3</c:v>
                </c:pt>
                <c:pt idx="1922">
                  <c:v>4.8754645727918967E-3</c:v>
                </c:pt>
                <c:pt idx="1923">
                  <c:v>4.9499032428920488E-3</c:v>
                </c:pt>
                <c:pt idx="1924">
                  <c:v>4.9432402423729462E-3</c:v>
                </c:pt>
                <c:pt idx="1925">
                  <c:v>4.6823933502236105E-3</c:v>
                </c:pt>
                <c:pt idx="1926">
                  <c:v>4.7069511048152581E-3</c:v>
                </c:pt>
                <c:pt idx="1927">
                  <c:v>5.0108067627048537E-3</c:v>
                </c:pt>
                <c:pt idx="1928">
                  <c:v>4.7496574583310337E-3</c:v>
                </c:pt>
                <c:pt idx="1929">
                  <c:v>5.0029031143477322E-3</c:v>
                </c:pt>
                <c:pt idx="1930">
                  <c:v>4.9538969689875458E-3</c:v>
                </c:pt>
                <c:pt idx="1931">
                  <c:v>4.6823933502236105E-3</c:v>
                </c:pt>
                <c:pt idx="1932">
                  <c:v>4.8571972405675769E-3</c:v>
                </c:pt>
                <c:pt idx="1933">
                  <c:v>4.8693824997181646E-3</c:v>
                </c:pt>
                <c:pt idx="1934">
                  <c:v>5.2413521632447592E-3</c:v>
                </c:pt>
                <c:pt idx="1935">
                  <c:v>4.9915535578425631E-3</c:v>
                </c:pt>
                <c:pt idx="1936">
                  <c:v>4.6800915326657179E-3</c:v>
                </c:pt>
                <c:pt idx="1937">
                  <c:v>4.934255373182015E-3</c:v>
                </c:pt>
                <c:pt idx="1938">
                  <c:v>4.8540352382577569E-3</c:v>
                </c:pt>
                <c:pt idx="1939">
                  <c:v>4.4609949316456211E-3</c:v>
                </c:pt>
                <c:pt idx="1940">
                  <c:v>4.319481999385897E-3</c:v>
                </c:pt>
                <c:pt idx="1941">
                  <c:v>4.5212606066023821E-3</c:v>
                </c:pt>
                <c:pt idx="1942">
                  <c:v>4.4678012341148078E-3</c:v>
                </c:pt>
                <c:pt idx="1943">
                  <c:v>4.8688925527605488E-3</c:v>
                </c:pt>
                <c:pt idx="1944">
                  <c:v>4.9285223489179165E-3</c:v>
                </c:pt>
                <c:pt idx="1945">
                  <c:v>5.2822515670073213E-3</c:v>
                </c:pt>
                <c:pt idx="1946">
                  <c:v>4.5154116775291998E-3</c:v>
                </c:pt>
                <c:pt idx="1947">
                  <c:v>4.832754878597665E-3</c:v>
                </c:pt>
                <c:pt idx="1948">
                  <c:v>4.5670998386792873E-3</c:v>
                </c:pt>
                <c:pt idx="1949">
                  <c:v>4.8460393313366247E-3</c:v>
                </c:pt>
                <c:pt idx="1950">
                  <c:v>4.6986041529125423E-3</c:v>
                </c:pt>
                <c:pt idx="1951">
                  <c:v>4.682317627136421E-3</c:v>
                </c:pt>
                <c:pt idx="1952">
                  <c:v>5.0132045022488227E-3</c:v>
                </c:pt>
                <c:pt idx="1953">
                  <c:v>4.682317627136421E-3</c:v>
                </c:pt>
                <c:pt idx="1954">
                  <c:v>4.632485694822417E-3</c:v>
                </c:pt>
                <c:pt idx="1955">
                  <c:v>4.6842747554327359E-3</c:v>
                </c:pt>
                <c:pt idx="1956">
                  <c:v>4.8491971304272831E-3</c:v>
                </c:pt>
                <c:pt idx="1957">
                  <c:v>4.5839987786649751E-3</c:v>
                </c:pt>
                <c:pt idx="1958">
                  <c:v>4.5547155588294454E-3</c:v>
                </c:pt>
                <c:pt idx="1959">
                  <c:v>4.4060141684707042E-3</c:v>
                </c:pt>
                <c:pt idx="1960">
                  <c:v>4.0672505779039553E-3</c:v>
                </c:pt>
                <c:pt idx="1961">
                  <c:v>4.4587508568288275E-3</c:v>
                </c:pt>
                <c:pt idx="1962">
                  <c:v>4.449520500281065E-3</c:v>
                </c:pt>
                <c:pt idx="1963">
                  <c:v>4.4642809372340969E-3</c:v>
                </c:pt>
                <c:pt idx="1964">
                  <c:v>4.7534839945595903E-3</c:v>
                </c:pt>
                <c:pt idx="1965">
                  <c:v>4.8253824931758088E-3</c:v>
                </c:pt>
                <c:pt idx="1966">
                  <c:v>4.8271371286314063E-3</c:v>
                </c:pt>
                <c:pt idx="1967">
                  <c:v>4.8562876351450485E-3</c:v>
                </c:pt>
                <c:pt idx="1968">
                  <c:v>4.8218713118648865E-3</c:v>
                </c:pt>
                <c:pt idx="1969">
                  <c:v>4.9249641852991272E-3</c:v>
                </c:pt>
                <c:pt idx="1970">
                  <c:v>4.9563760199933665E-3</c:v>
                </c:pt>
                <c:pt idx="1971">
                  <c:v>4.9088931431782584E-3</c:v>
                </c:pt>
                <c:pt idx="1972">
                  <c:v>4.8417343771367943E-3</c:v>
                </c:pt>
                <c:pt idx="1973">
                  <c:v>4.9301184457171549E-3</c:v>
                </c:pt>
                <c:pt idx="1974">
                  <c:v>4.8446485416070856E-3</c:v>
                </c:pt>
                <c:pt idx="1975">
                  <c:v>4.9455479863120128E-3</c:v>
                </c:pt>
                <c:pt idx="1976">
                  <c:v>4.9637705446945873E-3</c:v>
                </c:pt>
                <c:pt idx="1977">
                  <c:v>4.9626336714291702E-3</c:v>
                </c:pt>
                <c:pt idx="1978">
                  <c:v>5.1941307225616268E-3</c:v>
                </c:pt>
                <c:pt idx="1979">
                  <c:v>5.0180235396900946E-3</c:v>
                </c:pt>
                <c:pt idx="1980">
                  <c:v>4.3523896009891351E-3</c:v>
                </c:pt>
                <c:pt idx="1981">
                  <c:v>4.6151775475695468E-3</c:v>
                </c:pt>
                <c:pt idx="1982">
                  <c:v>4.5539897287143229E-3</c:v>
                </c:pt>
                <c:pt idx="1983">
                  <c:v>4.3192307137218423E-3</c:v>
                </c:pt>
                <c:pt idx="1984">
                  <c:v>4.6339283832620183E-3</c:v>
                </c:pt>
                <c:pt idx="1985">
                  <c:v>4.7016766970896275E-3</c:v>
                </c:pt>
                <c:pt idx="1986">
                  <c:v>4.372855782919103E-3</c:v>
                </c:pt>
                <c:pt idx="1987">
                  <c:v>4.2875734796824251E-3</c:v>
                </c:pt>
                <c:pt idx="1988">
                  <c:v>4.0811114504823755E-3</c:v>
                </c:pt>
                <c:pt idx="1989">
                  <c:v>4.437779175969412E-3</c:v>
                </c:pt>
                <c:pt idx="1990">
                  <c:v>4.3398391463115062E-3</c:v>
                </c:pt>
                <c:pt idx="1991">
                  <c:v>4.5528697572603007E-3</c:v>
                </c:pt>
                <c:pt idx="1992">
                  <c:v>4.4743686234100834E-3</c:v>
                </c:pt>
                <c:pt idx="1993">
                  <c:v>4.4480986390869927E-3</c:v>
                </c:pt>
                <c:pt idx="1994">
                  <c:v>4.3060176356110903E-3</c:v>
                </c:pt>
                <c:pt idx="1995">
                  <c:v>4.3002614447792166E-3</c:v>
                </c:pt>
                <c:pt idx="1996">
                  <c:v>4.6328274896376455E-3</c:v>
                </c:pt>
                <c:pt idx="1997">
                  <c:v>4.3773919134871588E-3</c:v>
                </c:pt>
                <c:pt idx="1998">
                  <c:v>4.3943640009807862E-3</c:v>
                </c:pt>
                <c:pt idx="1999">
                  <c:v>4.4078981743860025E-3</c:v>
                </c:pt>
                <c:pt idx="2000">
                  <c:v>4.4157753257586287E-3</c:v>
                </c:pt>
                <c:pt idx="2001">
                  <c:v>4.2067717987818824E-3</c:v>
                </c:pt>
                <c:pt idx="2002">
                  <c:v>4.224200635738317E-3</c:v>
                </c:pt>
                <c:pt idx="2003">
                  <c:v>4.190409260699645E-3</c:v>
                </c:pt>
                <c:pt idx="2004">
                  <c:v>4.273329172412809E-3</c:v>
                </c:pt>
                <c:pt idx="2005">
                  <c:v>4.502219027849929E-3</c:v>
                </c:pt>
                <c:pt idx="2006">
                  <c:v>4.7377923415282235E-3</c:v>
                </c:pt>
                <c:pt idx="2007">
                  <c:v>4.7224417579998061E-3</c:v>
                </c:pt>
                <c:pt idx="2008">
                  <c:v>4.9980084901945603E-3</c:v>
                </c:pt>
                <c:pt idx="2009">
                  <c:v>4.5260184337104319E-3</c:v>
                </c:pt>
                <c:pt idx="2010">
                  <c:v>4.5459364478516832E-3</c:v>
                </c:pt>
                <c:pt idx="2011">
                  <c:v>4.2916212928401747E-3</c:v>
                </c:pt>
                <c:pt idx="2012">
                  <c:v>4.2393285316900224E-3</c:v>
                </c:pt>
                <c:pt idx="2013">
                  <c:v>4.4733870969135385E-3</c:v>
                </c:pt>
                <c:pt idx="2014">
                  <c:v>4.1042915033067777E-3</c:v>
                </c:pt>
                <c:pt idx="2015">
                  <c:v>4.4766601590418668E-3</c:v>
                </c:pt>
                <c:pt idx="2016">
                  <c:v>4.2910680292326912E-3</c:v>
                </c:pt>
                <c:pt idx="2017">
                  <c:v>4.2805436436885273E-3</c:v>
                </c:pt>
                <c:pt idx="2018">
                  <c:v>4.3345763026307431E-3</c:v>
                </c:pt>
                <c:pt idx="2019">
                  <c:v>4.3678969793772941E-3</c:v>
                </c:pt>
                <c:pt idx="2020">
                  <c:v>4.1560289033126356E-3</c:v>
                </c:pt>
                <c:pt idx="2021">
                  <c:v>4.1593601814843943E-3</c:v>
                </c:pt>
                <c:pt idx="2022">
                  <c:v>4.1737688881701811E-3</c:v>
                </c:pt>
                <c:pt idx="2023">
                  <c:v>3.9227632280246835E-3</c:v>
                </c:pt>
                <c:pt idx="2024">
                  <c:v>3.9923498822196698E-3</c:v>
                </c:pt>
                <c:pt idx="2025">
                  <c:v>3.7443433306534653E-3</c:v>
                </c:pt>
                <c:pt idx="2026">
                  <c:v>4.007435964724115E-3</c:v>
                </c:pt>
                <c:pt idx="2027">
                  <c:v>3.6975016805355417E-3</c:v>
                </c:pt>
                <c:pt idx="2028">
                  <c:v>3.8017148492408889E-3</c:v>
                </c:pt>
                <c:pt idx="2029">
                  <c:v>3.8377714083337785E-3</c:v>
                </c:pt>
                <c:pt idx="2030">
                  <c:v>3.804455923619365E-3</c:v>
                </c:pt>
                <c:pt idx="2031">
                  <c:v>3.8186843106838061E-3</c:v>
                </c:pt>
                <c:pt idx="2032">
                  <c:v>3.7841348218133116E-3</c:v>
                </c:pt>
                <c:pt idx="2033">
                  <c:v>3.9397105441362542E-3</c:v>
                </c:pt>
                <c:pt idx="2034">
                  <c:v>3.7906008163686496E-3</c:v>
                </c:pt>
                <c:pt idx="2035">
                  <c:v>3.9331574877122018E-3</c:v>
                </c:pt>
                <c:pt idx="2036">
                  <c:v>4.0090494615056312E-3</c:v>
                </c:pt>
                <c:pt idx="2037">
                  <c:v>4.0283682730310241E-3</c:v>
                </c:pt>
                <c:pt idx="2038">
                  <c:v>4.1206330602503779E-3</c:v>
                </c:pt>
                <c:pt idx="2039">
                  <c:v>4.1441997208833455E-3</c:v>
                </c:pt>
                <c:pt idx="2040">
                  <c:v>4.1027473951783851E-3</c:v>
                </c:pt>
                <c:pt idx="2041">
                  <c:v>4.101165937498796E-3</c:v>
                </c:pt>
                <c:pt idx="2042">
                  <c:v>4.1389730357267781E-3</c:v>
                </c:pt>
                <c:pt idx="2043">
                  <c:v>4.318437713868006E-3</c:v>
                </c:pt>
                <c:pt idx="2044">
                  <c:v>4.0715463255054703E-3</c:v>
                </c:pt>
                <c:pt idx="2045">
                  <c:v>4.3707123999828009E-3</c:v>
                </c:pt>
                <c:pt idx="2046">
                  <c:v>4.3292495704318253E-3</c:v>
                </c:pt>
                <c:pt idx="2047">
                  <c:v>4.3839412106036254E-3</c:v>
                </c:pt>
                <c:pt idx="2048">
                  <c:v>4.4001697065956576E-3</c:v>
                </c:pt>
                <c:pt idx="2049">
                  <c:v>4.3925698793081721E-3</c:v>
                </c:pt>
                <c:pt idx="2050">
                  <c:v>4.1769926573241075E-3</c:v>
                </c:pt>
                <c:pt idx="2051">
                  <c:v>4.422388733976412E-3</c:v>
                </c:pt>
                <c:pt idx="2052">
                  <c:v>4.450509322783713E-3</c:v>
                </c:pt>
                <c:pt idx="2053">
                  <c:v>4.4664992782929343E-3</c:v>
                </c:pt>
                <c:pt idx="2054">
                  <c:v>4.4893849930451087E-3</c:v>
                </c:pt>
                <c:pt idx="2055">
                  <c:v>4.4284294410905974E-3</c:v>
                </c:pt>
                <c:pt idx="2056">
                  <c:v>4.3287353039046846E-3</c:v>
                </c:pt>
                <c:pt idx="2057">
                  <c:v>4.3431127595373927E-3</c:v>
                </c:pt>
                <c:pt idx="2058">
                  <c:v>4.4153309530749248E-3</c:v>
                </c:pt>
                <c:pt idx="2059">
                  <c:v>4.492361444589232E-3</c:v>
                </c:pt>
                <c:pt idx="2060">
                  <c:v>4.7278439321183693E-3</c:v>
                </c:pt>
                <c:pt idx="2061">
                  <c:v>4.5269403577317454E-3</c:v>
                </c:pt>
                <c:pt idx="2062">
                  <c:v>4.6968800899822912E-3</c:v>
                </c:pt>
                <c:pt idx="2063">
                  <c:v>4.7719704216261701E-3</c:v>
                </c:pt>
                <c:pt idx="2064">
                  <c:v>4.8095048476200272E-3</c:v>
                </c:pt>
                <c:pt idx="2065">
                  <c:v>4.6005074379195203E-3</c:v>
                </c:pt>
                <c:pt idx="2066">
                  <c:v>4.2019293343412371E-3</c:v>
                </c:pt>
                <c:pt idx="2067">
                  <c:v>4.2283853570508016E-3</c:v>
                </c:pt>
                <c:pt idx="2068">
                  <c:v>4.2269721981060496E-3</c:v>
                </c:pt>
                <c:pt idx="2069">
                  <c:v>4.418001424273477E-3</c:v>
                </c:pt>
                <c:pt idx="2070">
                  <c:v>4.6257311736738974E-3</c:v>
                </c:pt>
                <c:pt idx="2071">
                  <c:v>4.5889973517940445E-3</c:v>
                </c:pt>
                <c:pt idx="2072">
                  <c:v>6.0739434760320402E-3</c:v>
                </c:pt>
                <c:pt idx="2073">
                  <c:v>6.0897401753605366E-3</c:v>
                </c:pt>
                <c:pt idx="2074">
                  <c:v>6.2767545000493533E-3</c:v>
                </c:pt>
                <c:pt idx="2075">
                  <c:v>6.1084492942304561E-3</c:v>
                </c:pt>
                <c:pt idx="2076">
                  <c:v>6.3197554149257654E-3</c:v>
                </c:pt>
                <c:pt idx="2077">
                  <c:v>6.2576232578643535E-3</c:v>
                </c:pt>
                <c:pt idx="2078">
                  <c:v>7.5151075984731669E-2</c:v>
                </c:pt>
                <c:pt idx="2079">
                  <c:v>5.9106009021017928E-3</c:v>
                </c:pt>
                <c:pt idx="2080">
                  <c:v>5.9744746179175249E-3</c:v>
                </c:pt>
                <c:pt idx="2081">
                  <c:v>6.0573145848331292E-3</c:v>
                </c:pt>
                <c:pt idx="2082">
                  <c:v>6.0690389375017365E-3</c:v>
                </c:pt>
                <c:pt idx="2083">
                  <c:v>6.0497287861130625E-3</c:v>
                </c:pt>
                <c:pt idx="2084">
                  <c:v>5.9109964097509796E-3</c:v>
                </c:pt>
                <c:pt idx="2085">
                  <c:v>5.9208693637052504E-3</c:v>
                </c:pt>
                <c:pt idx="2086">
                  <c:v>6.1064106232016305E-3</c:v>
                </c:pt>
                <c:pt idx="2087">
                  <c:v>6.1823862771474229E-3</c:v>
                </c:pt>
                <c:pt idx="2088">
                  <c:v>6.0955439468593168E-3</c:v>
                </c:pt>
                <c:pt idx="2089">
                  <c:v>6.16641707141421E-3</c:v>
                </c:pt>
                <c:pt idx="2090">
                  <c:v>6.1990975068368041E-3</c:v>
                </c:pt>
                <c:pt idx="2091">
                  <c:v>6.2571738967544203E-3</c:v>
                </c:pt>
                <c:pt idx="2092">
                  <c:v>6.2447517236371656E-3</c:v>
                </c:pt>
                <c:pt idx="2093">
                  <c:v>6.1942145433523613E-3</c:v>
                </c:pt>
                <c:pt idx="2094">
                  <c:v>6.4066433264498238E-3</c:v>
                </c:pt>
                <c:pt idx="2095">
                  <c:v>6.4291408021014632E-3</c:v>
                </c:pt>
                <c:pt idx="2096">
                  <c:v>6.5436478466673002E-3</c:v>
                </c:pt>
                <c:pt idx="2097">
                  <c:v>6.5942398986952536E-3</c:v>
                </c:pt>
                <c:pt idx="2098">
                  <c:v>6.6166482963062826E-3</c:v>
                </c:pt>
                <c:pt idx="2099">
                  <c:v>6.8871063878740649E-3</c:v>
                </c:pt>
                <c:pt idx="2100">
                  <c:v>7.1305791600581262E-3</c:v>
                </c:pt>
                <c:pt idx="2101">
                  <c:v>7.1492136884797833E-3</c:v>
                </c:pt>
                <c:pt idx="2102">
                  <c:v>7.3615455660677401E-3</c:v>
                </c:pt>
                <c:pt idx="2103">
                  <c:v>7.3894949038477934E-3</c:v>
                </c:pt>
                <c:pt idx="2104">
                  <c:v>7.3988604591443078E-3</c:v>
                </c:pt>
                <c:pt idx="2105">
                  <c:v>7.5910614024519377E-3</c:v>
                </c:pt>
                <c:pt idx="2106">
                  <c:v>7.8615353745755904E-3</c:v>
                </c:pt>
                <c:pt idx="2107">
                  <c:v>8.0894162048755994E-3</c:v>
                </c:pt>
                <c:pt idx="2108">
                  <c:v>7.3830410806153494E-3</c:v>
                </c:pt>
                <c:pt idx="2109">
                  <c:v>7.4037950575129522E-3</c:v>
                </c:pt>
                <c:pt idx="2110">
                  <c:v>7.2230080125346933E-3</c:v>
                </c:pt>
                <c:pt idx="2111">
                  <c:v>7.2480168239852042E-3</c:v>
                </c:pt>
                <c:pt idx="2112">
                  <c:v>7.2680983686629012E-3</c:v>
                </c:pt>
                <c:pt idx="2113">
                  <c:v>7.484679688109808E-3</c:v>
                </c:pt>
                <c:pt idx="2114">
                  <c:v>7.2539382791547372E-3</c:v>
                </c:pt>
                <c:pt idx="2115">
                  <c:v>7.210719328066684E-3</c:v>
                </c:pt>
                <c:pt idx="2116">
                  <c:v>7.2119206075862089E-3</c:v>
                </c:pt>
                <c:pt idx="2117">
                  <c:v>7.4668207676554469E-3</c:v>
                </c:pt>
                <c:pt idx="2118">
                  <c:v>7.2548254081810874E-3</c:v>
                </c:pt>
                <c:pt idx="2119">
                  <c:v>7.4869389328116823E-3</c:v>
                </c:pt>
                <c:pt idx="2120">
                  <c:v>7.4759069370092471E-3</c:v>
                </c:pt>
                <c:pt idx="2121">
                  <c:v>7.4931419644545753E-3</c:v>
                </c:pt>
                <c:pt idx="2122">
                  <c:v>7.697427222901421E-3</c:v>
                </c:pt>
                <c:pt idx="2123">
                  <c:v>7.6813754735762466E-3</c:v>
                </c:pt>
                <c:pt idx="2124">
                  <c:v>7.9033969053367795E-3</c:v>
                </c:pt>
                <c:pt idx="2125">
                  <c:v>7.9143183656938624E-3</c:v>
                </c:pt>
                <c:pt idx="2126">
                  <c:v>7.3712782426894278E-3</c:v>
                </c:pt>
                <c:pt idx="2127">
                  <c:v>7.6497961077497071E-3</c:v>
                </c:pt>
                <c:pt idx="2128">
                  <c:v>7.6543963125382582E-3</c:v>
                </c:pt>
                <c:pt idx="2129">
                  <c:v>7.7873388072473571E-3</c:v>
                </c:pt>
                <c:pt idx="2130">
                  <c:v>7.8652656119764242E-3</c:v>
                </c:pt>
                <c:pt idx="2131">
                  <c:v>7.6017312346899901E-3</c:v>
                </c:pt>
                <c:pt idx="2132">
                  <c:v>7.2306101206958129E-3</c:v>
                </c:pt>
                <c:pt idx="2133">
                  <c:v>7.5619122365189195E-3</c:v>
                </c:pt>
                <c:pt idx="2134">
                  <c:v>7.3664655412365443E-3</c:v>
                </c:pt>
                <c:pt idx="2135">
                  <c:v>6.900622578434823E-3</c:v>
                </c:pt>
                <c:pt idx="2136">
                  <c:v>6.3138936529353318E-3</c:v>
                </c:pt>
                <c:pt idx="2137">
                  <c:v>6.0364824802550121E-3</c:v>
                </c:pt>
                <c:pt idx="2138">
                  <c:v>6.2034739907300684E-3</c:v>
                </c:pt>
                <c:pt idx="2139">
                  <c:v>6.5212494712841851E-3</c:v>
                </c:pt>
                <c:pt idx="2140">
                  <c:v>6.6767256206680115E-3</c:v>
                </c:pt>
                <c:pt idx="2141">
                  <c:v>6.6082713753852218E-3</c:v>
                </c:pt>
                <c:pt idx="2142">
                  <c:v>6.5351116238996365E-3</c:v>
                </c:pt>
                <c:pt idx="2143">
                  <c:v>6.4367598029024808E-3</c:v>
                </c:pt>
                <c:pt idx="2144">
                  <c:v>6.5009432034636161E-3</c:v>
                </c:pt>
                <c:pt idx="2145">
                  <c:v>6.5424716647948244E-3</c:v>
                </c:pt>
                <c:pt idx="2146">
                  <c:v>6.6334362291462501E-3</c:v>
                </c:pt>
                <c:pt idx="2147">
                  <c:v>6.6283738446076823E-3</c:v>
                </c:pt>
                <c:pt idx="2148">
                  <c:v>6.6364698600509531E-3</c:v>
                </c:pt>
                <c:pt idx="2149">
                  <c:v>6.411409775559429E-3</c:v>
                </c:pt>
                <c:pt idx="2150">
                  <c:v>6.1921314050178197E-3</c:v>
                </c:pt>
                <c:pt idx="2151">
                  <c:v>6.230577652226987E-3</c:v>
                </c:pt>
                <c:pt idx="2152">
                  <c:v>6.2281442078614187E-3</c:v>
                </c:pt>
                <c:pt idx="2153">
                  <c:v>6.0980265835231858E-3</c:v>
                </c:pt>
                <c:pt idx="2154">
                  <c:v>6.5153436225534374E-3</c:v>
                </c:pt>
                <c:pt idx="2155">
                  <c:v>6.4883942420643544E-3</c:v>
                </c:pt>
                <c:pt idx="2156">
                  <c:v>6.2674107450655155E-3</c:v>
                </c:pt>
                <c:pt idx="2157">
                  <c:v>6.3275260305776012E-3</c:v>
                </c:pt>
                <c:pt idx="2158">
                  <c:v>6.3431651564864518E-3</c:v>
                </c:pt>
                <c:pt idx="2159">
                  <c:v>6.2528333361451024E-3</c:v>
                </c:pt>
                <c:pt idx="2160">
                  <c:v>6.4705309041666933E-3</c:v>
                </c:pt>
                <c:pt idx="2161">
                  <c:v>6.3533771476790065E-3</c:v>
                </c:pt>
                <c:pt idx="2162">
                  <c:v>6.285536960035842E-3</c:v>
                </c:pt>
                <c:pt idx="2163">
                  <c:v>6.2125513083110869E-3</c:v>
                </c:pt>
                <c:pt idx="2164">
                  <c:v>5.6306071314347946E-3</c:v>
                </c:pt>
                <c:pt idx="2165">
                  <c:v>5.6532427711311947E-3</c:v>
                </c:pt>
                <c:pt idx="2166">
                  <c:v>5.7909555017897404E-3</c:v>
                </c:pt>
                <c:pt idx="2167">
                  <c:v>6.0078310764768213E-3</c:v>
                </c:pt>
                <c:pt idx="2168">
                  <c:v>6.2004365203139674E-3</c:v>
                </c:pt>
                <c:pt idx="2169">
                  <c:v>6.3598364339004562E-3</c:v>
                </c:pt>
                <c:pt idx="2170">
                  <c:v>7.0981249017784357E-3</c:v>
                </c:pt>
                <c:pt idx="2171">
                  <c:v>7.1400799165095789E-3</c:v>
                </c:pt>
                <c:pt idx="2172">
                  <c:v>7.196808180849024E-3</c:v>
                </c:pt>
                <c:pt idx="2173">
                  <c:v>7.0493215171214766E-3</c:v>
                </c:pt>
                <c:pt idx="2174">
                  <c:v>7.5251247569197103E-3</c:v>
                </c:pt>
                <c:pt idx="2175">
                  <c:v>7.5035600146951213E-3</c:v>
                </c:pt>
                <c:pt idx="2176">
                  <c:v>7.5506644560559225E-3</c:v>
                </c:pt>
                <c:pt idx="2177">
                  <c:v>7.6324393311903108E-3</c:v>
                </c:pt>
                <c:pt idx="2178">
                  <c:v>8.6389086873257751E-3</c:v>
                </c:pt>
                <c:pt idx="2179">
                  <c:v>8.0941827864627006E-3</c:v>
                </c:pt>
                <c:pt idx="2180">
                  <c:v>8.3025652864479275E-3</c:v>
                </c:pt>
                <c:pt idx="2181">
                  <c:v>8.1581914497500744E-3</c:v>
                </c:pt>
                <c:pt idx="2182">
                  <c:v>7.941673136659189E-3</c:v>
                </c:pt>
                <c:pt idx="2183">
                  <c:v>7.1421370660445186E-3</c:v>
                </c:pt>
                <c:pt idx="2184">
                  <c:v>6.8691526775100046E-3</c:v>
                </c:pt>
                <c:pt idx="2185">
                  <c:v>6.8042553304533907E-3</c:v>
                </c:pt>
                <c:pt idx="2186">
                  <c:v>6.6845472066659143E-3</c:v>
                </c:pt>
                <c:pt idx="2187">
                  <c:v>5.8512428372924589E-3</c:v>
                </c:pt>
                <c:pt idx="2188">
                  <c:v>6.4682572762744476E-3</c:v>
                </c:pt>
                <c:pt idx="2189">
                  <c:v>6.5940945046461842E-3</c:v>
                </c:pt>
                <c:pt idx="2190">
                  <c:v>6.1232863322120273E-3</c:v>
                </c:pt>
                <c:pt idx="2191">
                  <c:v>6.9439487881830381E-3</c:v>
                </c:pt>
                <c:pt idx="2192">
                  <c:v>6.9076265641396656E-3</c:v>
                </c:pt>
                <c:pt idx="2193">
                  <c:v>6.6254851558062849E-3</c:v>
                </c:pt>
                <c:pt idx="2194">
                  <c:v>6.1631867392688416E-3</c:v>
                </c:pt>
                <c:pt idx="2195">
                  <c:v>6.1074259285185256E-3</c:v>
                </c:pt>
                <c:pt idx="2196">
                  <c:v>6.0709346231457711E-3</c:v>
                </c:pt>
                <c:pt idx="2197">
                  <c:v>5.3372279827232777E-3</c:v>
                </c:pt>
                <c:pt idx="2198">
                  <c:v>1.3999999999999999E-2</c:v>
                </c:pt>
                <c:pt idx="2199">
                  <c:v>1.4480451615864517E-2</c:v>
                </c:pt>
                <c:pt idx="2200">
                  <c:v>1.4470256281555058E-2</c:v>
                </c:pt>
                <c:pt idx="2201">
                  <c:v>1.4689912872850805E-2</c:v>
                </c:pt>
                <c:pt idx="2202">
                  <c:v>1.4908987556393902E-2</c:v>
                </c:pt>
                <c:pt idx="2203">
                  <c:v>1.5123185243026457E-2</c:v>
                </c:pt>
                <c:pt idx="2204">
                  <c:v>1.5573165974127376E-2</c:v>
                </c:pt>
                <c:pt idx="2205">
                  <c:v>1.5999277414786781E-2</c:v>
                </c:pt>
                <c:pt idx="2206">
                  <c:v>1.6025144909121977E-2</c:v>
                </c:pt>
                <c:pt idx="2207">
                  <c:v>1.6217908768771036E-2</c:v>
                </c:pt>
                <c:pt idx="2208">
                  <c:v>1.7089652871770541E-2</c:v>
                </c:pt>
                <c:pt idx="2209">
                  <c:v>1.7068322769939734E-2</c:v>
                </c:pt>
                <c:pt idx="2210">
                  <c:v>1.7030136891438716E-2</c:v>
                </c:pt>
                <c:pt idx="2211">
                  <c:v>1.7049608417684312E-2</c:v>
                </c:pt>
                <c:pt idx="2212">
                  <c:v>1.6751199871673395E-2</c:v>
                </c:pt>
                <c:pt idx="2213">
                  <c:v>1.6166986445519525E-2</c:v>
                </c:pt>
                <c:pt idx="2214">
                  <c:v>1.6142848711932743E-2</c:v>
                </c:pt>
                <c:pt idx="2215">
                  <c:v>1.6400772868237733E-2</c:v>
                </c:pt>
                <c:pt idx="2216">
                  <c:v>1.6431638360402977E-2</c:v>
                </c:pt>
                <c:pt idx="2217">
                  <c:v>1.6417343439692055E-2</c:v>
                </c:pt>
                <c:pt idx="2218">
                  <c:v>1.6649800267353763E-2</c:v>
                </c:pt>
                <c:pt idx="2219">
                  <c:v>1.6479106207962467E-2</c:v>
                </c:pt>
                <c:pt idx="2220">
                  <c:v>1.6034417910411845E-2</c:v>
                </c:pt>
                <c:pt idx="2221">
                  <c:v>1.6229658028843595E-2</c:v>
                </c:pt>
                <c:pt idx="2222">
                  <c:v>1.6266256770102537E-2</c:v>
                </c:pt>
                <c:pt idx="2223">
                  <c:v>1.6266764472747351E-2</c:v>
                </c:pt>
                <c:pt idx="2224">
                  <c:v>1.6668039906581632E-2</c:v>
                </c:pt>
                <c:pt idx="2225">
                  <c:v>1.6895906026704564E-2</c:v>
                </c:pt>
                <c:pt idx="2226">
                  <c:v>1.7177622118209744E-2</c:v>
                </c:pt>
                <c:pt idx="2227">
                  <c:v>1.7995103148513845E-2</c:v>
                </c:pt>
                <c:pt idx="2228">
                  <c:v>1.7499714243833696E-2</c:v>
                </c:pt>
                <c:pt idx="2229">
                  <c:v>1.7382485014168746E-2</c:v>
                </c:pt>
                <c:pt idx="2230">
                  <c:v>1.7133019505315115E-2</c:v>
                </c:pt>
                <c:pt idx="2231">
                  <c:v>1.774300856750579E-2</c:v>
                </c:pt>
                <c:pt idx="2232">
                  <c:v>1.791122313132467E-2</c:v>
                </c:pt>
                <c:pt idx="2233">
                  <c:v>1.8401692602222817E-2</c:v>
                </c:pt>
                <c:pt idx="2234">
                  <c:v>1.8624318020471951E-2</c:v>
                </c:pt>
                <c:pt idx="2235">
                  <c:v>1.8263738550268881E-2</c:v>
                </c:pt>
                <c:pt idx="2236">
                  <c:v>1.7925264403235296E-2</c:v>
                </c:pt>
                <c:pt idx="2237">
                  <c:v>1.77028042430303E-2</c:v>
                </c:pt>
                <c:pt idx="2238">
                  <c:v>1.6810196443914703E-2</c:v>
                </c:pt>
                <c:pt idx="2239">
                  <c:v>1.7305821665083009E-2</c:v>
                </c:pt>
                <c:pt idx="2240">
                  <c:v>1.7356738522241753E-2</c:v>
                </c:pt>
                <c:pt idx="2241">
                  <c:v>1.684874345135292E-2</c:v>
                </c:pt>
                <c:pt idx="2242">
                  <c:v>1.7288603857536188E-2</c:v>
                </c:pt>
                <c:pt idx="2243">
                  <c:v>1.7299810405899028E-2</c:v>
                </c:pt>
                <c:pt idx="2244">
                  <c:v>1.7731789959740472E-2</c:v>
                </c:pt>
                <c:pt idx="2245">
                  <c:v>1.7107105359086126E-2</c:v>
                </c:pt>
                <c:pt idx="2246">
                  <c:v>1.6868052094079176E-2</c:v>
                </c:pt>
                <c:pt idx="2247">
                  <c:v>1.6609986525695473E-2</c:v>
                </c:pt>
                <c:pt idx="2248">
                  <c:v>1.6820160041421527E-2</c:v>
                </c:pt>
                <c:pt idx="2249">
                  <c:v>1.6585931061377422E-2</c:v>
                </c:pt>
                <c:pt idx="2250">
                  <c:v>1.6816988436148893E-2</c:v>
                </c:pt>
                <c:pt idx="2251">
                  <c:v>1.7014958485578123E-2</c:v>
                </c:pt>
                <c:pt idx="2252">
                  <c:v>1.6949563478157591E-2</c:v>
                </c:pt>
                <c:pt idx="2253">
                  <c:v>1.8850462557413915E-2</c:v>
                </c:pt>
                <c:pt idx="2254">
                  <c:v>1.7786283172737893E-2</c:v>
                </c:pt>
                <c:pt idx="2255">
                  <c:v>1.7737176788317321E-2</c:v>
                </c:pt>
                <c:pt idx="2256">
                  <c:v>1.7537091419113859E-2</c:v>
                </c:pt>
                <c:pt idx="2257">
                  <c:v>1.7529099507088808E-2</c:v>
                </c:pt>
                <c:pt idx="2258">
                  <c:v>1.726586871346536E-2</c:v>
                </c:pt>
                <c:pt idx="2259">
                  <c:v>1.7045997965332904E-2</c:v>
                </c:pt>
                <c:pt idx="2260">
                  <c:v>1.6345523747628765E-2</c:v>
                </c:pt>
                <c:pt idx="2261">
                  <c:v>2.7980622413247391E-2</c:v>
                </c:pt>
                <c:pt idx="2262">
                  <c:v>2.902587509301513E-2</c:v>
                </c:pt>
                <c:pt idx="2263">
                  <c:v>3.1238467861508412E-2</c:v>
                </c:pt>
                <c:pt idx="2264">
                  <c:v>3.0743864819252731E-2</c:v>
                </c:pt>
                <c:pt idx="2265">
                  <c:v>3.0716677931843628E-2</c:v>
                </c:pt>
                <c:pt idx="2266">
                  <c:v>3.1523389017290904E-2</c:v>
                </c:pt>
                <c:pt idx="2267">
                  <c:v>3.1657266123384598E-2</c:v>
                </c:pt>
                <c:pt idx="2268">
                  <c:v>3.1410369315402531E-2</c:v>
                </c:pt>
                <c:pt idx="2269">
                  <c:v>3.1250591921537452E-2</c:v>
                </c:pt>
                <c:pt idx="2270">
                  <c:v>3.0767342415534471E-2</c:v>
                </c:pt>
                <c:pt idx="2271">
                  <c:v>3.1336258610473844E-2</c:v>
                </c:pt>
                <c:pt idx="2272">
                  <c:v>3.114123031890903E-2</c:v>
                </c:pt>
                <c:pt idx="2273">
                  <c:v>3.1159178129706366E-2</c:v>
                </c:pt>
                <c:pt idx="2274">
                  <c:v>3.1793519861382374E-2</c:v>
                </c:pt>
                <c:pt idx="2275">
                  <c:v>3.0912396693138843E-2</c:v>
                </c:pt>
                <c:pt idx="2276">
                  <c:v>3.0622686616920369E-2</c:v>
                </c:pt>
                <c:pt idx="2277">
                  <c:v>3.1357184582314193E-2</c:v>
                </c:pt>
                <c:pt idx="2278">
                  <c:v>3.165367395136133E-2</c:v>
                </c:pt>
                <c:pt idx="2279">
                  <c:v>3.2706196106680366E-2</c:v>
                </c:pt>
                <c:pt idx="2280">
                  <c:v>3.2372882013865359E-2</c:v>
                </c:pt>
                <c:pt idx="2281">
                  <c:v>3.1983976668286354E-2</c:v>
                </c:pt>
                <c:pt idx="2282">
                  <c:v>3.5259689169700362E-2</c:v>
                </c:pt>
                <c:pt idx="2283">
                  <c:v>3.424745142363507E-2</c:v>
                </c:pt>
                <c:pt idx="2284">
                  <c:v>3.3648073237393397E-2</c:v>
                </c:pt>
                <c:pt idx="2285">
                  <c:v>3.3526979583958574E-2</c:v>
                </c:pt>
                <c:pt idx="2286">
                  <c:v>3.4096647852461373E-2</c:v>
                </c:pt>
                <c:pt idx="2287">
                  <c:v>3.3982987817918101E-2</c:v>
                </c:pt>
                <c:pt idx="2288">
                  <c:v>3.3809639977752562E-2</c:v>
                </c:pt>
                <c:pt idx="2289">
                  <c:v>3.3205234700968603E-2</c:v>
                </c:pt>
                <c:pt idx="2290">
                  <c:v>3.3438796986542632E-2</c:v>
                </c:pt>
                <c:pt idx="2291">
                  <c:v>3.3129212416192169E-2</c:v>
                </c:pt>
                <c:pt idx="2292">
                  <c:v>3.2952253342372298E-2</c:v>
                </c:pt>
                <c:pt idx="2293">
                  <c:v>3.2500991892027833E-2</c:v>
                </c:pt>
                <c:pt idx="2294">
                  <c:v>3.2752715758982656E-2</c:v>
                </c:pt>
                <c:pt idx="2295">
                  <c:v>3.2105261830360707E-2</c:v>
                </c:pt>
                <c:pt idx="2296">
                  <c:v>3.2461795069314389E-2</c:v>
                </c:pt>
                <c:pt idx="2297">
                  <c:v>3.2692450742010257E-2</c:v>
                </c:pt>
                <c:pt idx="2298">
                  <c:v>3.246520581787353E-2</c:v>
                </c:pt>
                <c:pt idx="2299">
                  <c:v>3.3465076646972777E-2</c:v>
                </c:pt>
                <c:pt idx="2300">
                  <c:v>3.3242238002182331E-2</c:v>
                </c:pt>
                <c:pt idx="2301">
                  <c:v>3.3071269890154228E-2</c:v>
                </c:pt>
                <c:pt idx="2302">
                  <c:v>3.2471563803301892E-2</c:v>
                </c:pt>
                <c:pt idx="2303">
                  <c:v>3.2472578045617137E-2</c:v>
                </c:pt>
                <c:pt idx="2304">
                  <c:v>3.2661441030228763E-2</c:v>
                </c:pt>
                <c:pt idx="2305">
                  <c:v>3.2827778725009901E-2</c:v>
                </c:pt>
                <c:pt idx="2306">
                  <c:v>3.2789319309242934E-2</c:v>
                </c:pt>
                <c:pt idx="2307">
                  <c:v>3.2915453438694106E-2</c:v>
                </c:pt>
                <c:pt idx="2308">
                  <c:v>3.2639280693163839E-2</c:v>
                </c:pt>
                <c:pt idx="2309">
                  <c:v>3.2863493075459591E-2</c:v>
                </c:pt>
                <c:pt idx="2310">
                  <c:v>3.2755123510083292E-2</c:v>
                </c:pt>
                <c:pt idx="2311">
                  <c:v>3.2555106947418297E-2</c:v>
                </c:pt>
                <c:pt idx="2312">
                  <c:v>3.2748835679370522E-2</c:v>
                </c:pt>
                <c:pt idx="2313">
                  <c:v>3.2990375975197647E-2</c:v>
                </c:pt>
                <c:pt idx="2314">
                  <c:v>3.2605813257895841E-2</c:v>
                </c:pt>
                <c:pt idx="2315">
                  <c:v>3.2726455440055854E-2</c:v>
                </c:pt>
                <c:pt idx="2316">
                  <c:v>3.2662657357791211E-2</c:v>
                </c:pt>
                <c:pt idx="2317">
                  <c:v>3.2641999961285639E-2</c:v>
                </c:pt>
                <c:pt idx="2318">
                  <c:v>3.2833916856262135E-2</c:v>
                </c:pt>
                <c:pt idx="2319">
                  <c:v>3.2507810498353829E-2</c:v>
                </c:pt>
                <c:pt idx="2320">
                  <c:v>3.2825810707873382E-2</c:v>
                </c:pt>
                <c:pt idx="2321">
                  <c:v>3.3040740322614059E-2</c:v>
                </c:pt>
                <c:pt idx="2322">
                  <c:v>3.2932215388975727E-2</c:v>
                </c:pt>
                <c:pt idx="2323">
                  <c:v>4.4546848999489574E-2</c:v>
                </c:pt>
                <c:pt idx="2324">
                  <c:v>4.4484387712508733E-2</c:v>
                </c:pt>
                <c:pt idx="2325">
                  <c:v>4.6307811691305822E-2</c:v>
                </c:pt>
                <c:pt idx="2326">
                  <c:v>4.6706134409771671E-2</c:v>
                </c:pt>
                <c:pt idx="2327">
                  <c:v>4.7332530728187994E-2</c:v>
                </c:pt>
                <c:pt idx="2328">
                  <c:v>4.6518062015835637E-2</c:v>
                </c:pt>
                <c:pt idx="2329">
                  <c:v>4.6826278704239943E-2</c:v>
                </c:pt>
                <c:pt idx="2330">
                  <c:v>4.6919218014527697E-2</c:v>
                </c:pt>
                <c:pt idx="2331">
                  <c:v>4.7463921056134062E-2</c:v>
                </c:pt>
                <c:pt idx="2332">
                  <c:v>4.7480690638126877E-2</c:v>
                </c:pt>
                <c:pt idx="2333">
                  <c:v>4.7192129948572914E-2</c:v>
                </c:pt>
                <c:pt idx="2334">
                  <c:v>4.6690004361584547E-2</c:v>
                </c:pt>
                <c:pt idx="2335">
                  <c:v>4.6207356796767796E-2</c:v>
                </c:pt>
                <c:pt idx="2336">
                  <c:v>4.5902202511290069E-2</c:v>
                </c:pt>
                <c:pt idx="2337">
                  <c:v>4.5424382711652944E-2</c:v>
                </c:pt>
                <c:pt idx="2338">
                  <c:v>4.6758622429813865E-2</c:v>
                </c:pt>
                <c:pt idx="2339">
                  <c:v>4.714313706097438E-2</c:v>
                </c:pt>
                <c:pt idx="2340">
                  <c:v>4.7850855788805199E-2</c:v>
                </c:pt>
                <c:pt idx="2341">
                  <c:v>4.7926933321121065E-2</c:v>
                </c:pt>
                <c:pt idx="2342">
                  <c:v>4.7964762584437146E-2</c:v>
                </c:pt>
                <c:pt idx="2343">
                  <c:v>4.8572153345833743E-2</c:v>
                </c:pt>
                <c:pt idx="2344">
                  <c:v>4.8536505104893254E-2</c:v>
                </c:pt>
                <c:pt idx="2345">
                  <c:v>4.8198254038511398E-2</c:v>
                </c:pt>
                <c:pt idx="2346">
                  <c:v>4.8578009257972274E-2</c:v>
                </c:pt>
                <c:pt idx="2347">
                  <c:v>4.9993733260290538E-2</c:v>
                </c:pt>
                <c:pt idx="2348">
                  <c:v>4.9636607046196088E-2</c:v>
                </c:pt>
                <c:pt idx="2349">
                  <c:v>5.0203594417924088E-2</c:v>
                </c:pt>
                <c:pt idx="2350">
                  <c:v>5.0360995466786393E-2</c:v>
                </c:pt>
                <c:pt idx="2351">
                  <c:v>5.0593317379117417E-2</c:v>
                </c:pt>
                <c:pt idx="2352">
                  <c:v>5.0610527634860611E-2</c:v>
                </c:pt>
                <c:pt idx="2353">
                  <c:v>5.0080631967323361E-2</c:v>
                </c:pt>
                <c:pt idx="2354">
                  <c:v>5.0759048070858501E-2</c:v>
                </c:pt>
                <c:pt idx="2355">
                  <c:v>5.0220425336774052E-2</c:v>
                </c:pt>
                <c:pt idx="2356">
                  <c:v>5.0209705452070583E-2</c:v>
                </c:pt>
                <c:pt idx="2357">
                  <c:v>4.9594150921223087E-2</c:v>
                </c:pt>
                <c:pt idx="2358">
                  <c:v>5.039195454611832E-2</c:v>
                </c:pt>
                <c:pt idx="2359">
                  <c:v>5.1073935812621936E-2</c:v>
                </c:pt>
                <c:pt idx="2360">
                  <c:v>5.0687678218542892E-2</c:v>
                </c:pt>
                <c:pt idx="2361">
                  <c:v>5.0210343556429698E-2</c:v>
                </c:pt>
                <c:pt idx="2362">
                  <c:v>5.0306295197537348E-2</c:v>
                </c:pt>
                <c:pt idx="2363">
                  <c:v>4.9843312578783688E-2</c:v>
                </c:pt>
                <c:pt idx="2364">
                  <c:v>5.0336617519199794E-2</c:v>
                </c:pt>
                <c:pt idx="2365">
                  <c:v>5.0427350275424304E-2</c:v>
                </c:pt>
                <c:pt idx="2366">
                  <c:v>4.9783579646520776E-2</c:v>
                </c:pt>
                <c:pt idx="2367">
                  <c:v>5.0126141016575726E-2</c:v>
                </c:pt>
                <c:pt idx="2368">
                  <c:v>5.0052313401137333E-2</c:v>
                </c:pt>
                <c:pt idx="2369">
                  <c:v>5.060062071223434E-2</c:v>
                </c:pt>
                <c:pt idx="2370">
                  <c:v>5.0827492518638134E-2</c:v>
                </c:pt>
                <c:pt idx="2371">
                  <c:v>5.0837473322767751E-2</c:v>
                </c:pt>
                <c:pt idx="2372">
                  <c:v>5.0952594715444638E-2</c:v>
                </c:pt>
                <c:pt idx="2373">
                  <c:v>5.1047944344100621E-2</c:v>
                </c:pt>
                <c:pt idx="2374">
                  <c:v>5.1187735645069704E-2</c:v>
                </c:pt>
                <c:pt idx="2375">
                  <c:v>5.124682738912853E-2</c:v>
                </c:pt>
                <c:pt idx="2376">
                  <c:v>5.130493367373376E-2</c:v>
                </c:pt>
                <c:pt idx="2377">
                  <c:v>5.1054919635611679E-2</c:v>
                </c:pt>
                <c:pt idx="2378">
                  <c:v>5.0822326771064213E-2</c:v>
                </c:pt>
                <c:pt idx="2379">
                  <c:v>5.0635069048475895E-2</c:v>
                </c:pt>
                <c:pt idx="2380">
                  <c:v>5.0641853021526545E-2</c:v>
                </c:pt>
                <c:pt idx="2381">
                  <c:v>4.9486524783643779E-2</c:v>
                </c:pt>
                <c:pt idx="2382">
                  <c:v>4.9287023029447971E-2</c:v>
                </c:pt>
                <c:pt idx="2383">
                  <c:v>4.9127164905893292E-2</c:v>
                </c:pt>
                <c:pt idx="2384">
                  <c:v>4.8323745216482847E-2</c:v>
                </c:pt>
                <c:pt idx="2385">
                  <c:v>4.7872068092676953E-2</c:v>
                </c:pt>
                <c:pt idx="2386">
                  <c:v>4.8152605328862105E-2</c:v>
                </c:pt>
                <c:pt idx="2387">
                  <c:v>5.2267092480270824E-2</c:v>
                </c:pt>
                <c:pt idx="2388">
                  <c:v>5.2769688493502706E-2</c:v>
                </c:pt>
                <c:pt idx="2389">
                  <c:v>5.1731980200341296E-2</c:v>
                </c:pt>
                <c:pt idx="2390">
                  <c:v>5.1697324958295918E-2</c:v>
                </c:pt>
                <c:pt idx="2391">
                  <c:v>5.1604843384347884E-2</c:v>
                </c:pt>
                <c:pt idx="2392">
                  <c:v>5.1259637268931554E-2</c:v>
                </c:pt>
                <c:pt idx="2393">
                  <c:v>5.1037039529404846E-2</c:v>
                </c:pt>
                <c:pt idx="2394">
                  <c:v>5.1269071465064084E-2</c:v>
                </c:pt>
                <c:pt idx="2395">
                  <c:v>5.0752320485213151E-2</c:v>
                </c:pt>
                <c:pt idx="2396">
                  <c:v>5.0735908570763252E-2</c:v>
                </c:pt>
                <c:pt idx="2397">
                  <c:v>5.0814652433782456E-2</c:v>
                </c:pt>
                <c:pt idx="2398">
                  <c:v>5.1482031128720948E-2</c:v>
                </c:pt>
                <c:pt idx="2399">
                  <c:v>5.1121739678083408E-2</c:v>
                </c:pt>
                <c:pt idx="2400">
                  <c:v>5.1326524338922472E-2</c:v>
                </c:pt>
                <c:pt idx="2401">
                  <c:v>5.1426170094241538E-2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C73-4CF1-B4ED-473EEB489779}"/>
            </c:ext>
          </c:extLst>
        </c:ser>
        <c:ser>
          <c:idx val="2"/>
          <c:order val="6"/>
          <c:tx>
            <c:strRef>
              <c:f>Calc!$AG$6</c:f>
              <c:strCache>
                <c:ptCount val="1"/>
                <c:pt idx="0">
                  <c:v>Fed Funds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Calc!$Y$7:$Y$2426</c:f>
              <c:numCache>
                <c:formatCode>m/d/yyyy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44200.604166666672</c:v>
                </c:pt>
                <c:pt idx="1900">
                  <c:v>44201.604166666672</c:v>
                </c:pt>
                <c:pt idx="1901">
                  <c:v>44202.604166666672</c:v>
                </c:pt>
                <c:pt idx="1902">
                  <c:v>44203.604166666672</c:v>
                </c:pt>
                <c:pt idx="1903">
                  <c:v>44204.604166666672</c:v>
                </c:pt>
                <c:pt idx="1904">
                  <c:v>44207.604166666672</c:v>
                </c:pt>
                <c:pt idx="1905">
                  <c:v>44208.604166666672</c:v>
                </c:pt>
                <c:pt idx="1906">
                  <c:v>44209.604166666672</c:v>
                </c:pt>
                <c:pt idx="1907">
                  <c:v>44210.604166666672</c:v>
                </c:pt>
                <c:pt idx="1908">
                  <c:v>44211.604166666672</c:v>
                </c:pt>
                <c:pt idx="1909">
                  <c:v>44215.604166666672</c:v>
                </c:pt>
                <c:pt idx="1910">
                  <c:v>44216.604166666672</c:v>
                </c:pt>
                <c:pt idx="1911">
                  <c:v>44217.604166666672</c:v>
                </c:pt>
                <c:pt idx="1912">
                  <c:v>44218.604166666672</c:v>
                </c:pt>
                <c:pt idx="1913">
                  <c:v>44221.604166666672</c:v>
                </c:pt>
                <c:pt idx="1914">
                  <c:v>44222.604166666672</c:v>
                </c:pt>
                <c:pt idx="1915">
                  <c:v>44223.604166666672</c:v>
                </c:pt>
                <c:pt idx="1916">
                  <c:v>44224.604166666672</c:v>
                </c:pt>
                <c:pt idx="1917">
                  <c:v>44225.604166666672</c:v>
                </c:pt>
                <c:pt idx="1918">
                  <c:v>44228.604166666672</c:v>
                </c:pt>
                <c:pt idx="1919">
                  <c:v>44229.604166666672</c:v>
                </c:pt>
                <c:pt idx="1920">
                  <c:v>44230.604166666672</c:v>
                </c:pt>
                <c:pt idx="1921">
                  <c:v>44231.604166666672</c:v>
                </c:pt>
                <c:pt idx="1922">
                  <c:v>44232.604166666672</c:v>
                </c:pt>
                <c:pt idx="1923">
                  <c:v>44235.604166666672</c:v>
                </c:pt>
                <c:pt idx="1924">
                  <c:v>44236.604166666672</c:v>
                </c:pt>
                <c:pt idx="1925">
                  <c:v>44237.604166666672</c:v>
                </c:pt>
                <c:pt idx="1926">
                  <c:v>44238.604166666672</c:v>
                </c:pt>
                <c:pt idx="1927">
                  <c:v>44239.604166666672</c:v>
                </c:pt>
                <c:pt idx="1928">
                  <c:v>44243.604166666672</c:v>
                </c:pt>
                <c:pt idx="1929">
                  <c:v>44244.604166666672</c:v>
                </c:pt>
                <c:pt idx="1930">
                  <c:v>44245.604166666672</c:v>
                </c:pt>
                <c:pt idx="1931">
                  <c:v>44246.604166666672</c:v>
                </c:pt>
                <c:pt idx="1932">
                  <c:v>44249.604166666672</c:v>
                </c:pt>
                <c:pt idx="1933">
                  <c:v>44250.604166666672</c:v>
                </c:pt>
                <c:pt idx="1934">
                  <c:v>44251.604166666672</c:v>
                </c:pt>
                <c:pt idx="1935">
                  <c:v>44252.604166666672</c:v>
                </c:pt>
                <c:pt idx="1936">
                  <c:v>44253.604166666672</c:v>
                </c:pt>
                <c:pt idx="1937">
                  <c:v>44256.604166666672</c:v>
                </c:pt>
                <c:pt idx="1938">
                  <c:v>44257.604166666672</c:v>
                </c:pt>
                <c:pt idx="1939">
                  <c:v>44258.604166666672</c:v>
                </c:pt>
                <c:pt idx="1940">
                  <c:v>44259.604166666672</c:v>
                </c:pt>
                <c:pt idx="1941">
                  <c:v>44260.604166666672</c:v>
                </c:pt>
                <c:pt idx="1942">
                  <c:v>44263.604166666672</c:v>
                </c:pt>
                <c:pt idx="1943">
                  <c:v>44264.604166666672</c:v>
                </c:pt>
                <c:pt idx="1944">
                  <c:v>44265.604166666672</c:v>
                </c:pt>
                <c:pt idx="1945">
                  <c:v>44266.604166666672</c:v>
                </c:pt>
                <c:pt idx="1946">
                  <c:v>44267.604166666672</c:v>
                </c:pt>
                <c:pt idx="1947">
                  <c:v>44270.5625</c:v>
                </c:pt>
                <c:pt idx="1948">
                  <c:v>44271.5625</c:v>
                </c:pt>
                <c:pt idx="1949">
                  <c:v>44272.5625</c:v>
                </c:pt>
                <c:pt idx="1950">
                  <c:v>44273.5625</c:v>
                </c:pt>
                <c:pt idx="1951">
                  <c:v>44274.5625</c:v>
                </c:pt>
                <c:pt idx="1952">
                  <c:v>44277.5625</c:v>
                </c:pt>
                <c:pt idx="1953">
                  <c:v>44278.5625</c:v>
                </c:pt>
                <c:pt idx="1954">
                  <c:v>44279.5625</c:v>
                </c:pt>
                <c:pt idx="1955">
                  <c:v>44280.5625</c:v>
                </c:pt>
                <c:pt idx="1956">
                  <c:v>44281.5625</c:v>
                </c:pt>
                <c:pt idx="1957">
                  <c:v>44284.5625</c:v>
                </c:pt>
                <c:pt idx="1958">
                  <c:v>44285.5625</c:v>
                </c:pt>
                <c:pt idx="1959">
                  <c:v>44286.5625</c:v>
                </c:pt>
                <c:pt idx="1960">
                  <c:v>44287.5625</c:v>
                </c:pt>
                <c:pt idx="1961">
                  <c:v>44291.5625</c:v>
                </c:pt>
                <c:pt idx="1962">
                  <c:v>44292.5625</c:v>
                </c:pt>
                <c:pt idx="1963">
                  <c:v>44293.5625</c:v>
                </c:pt>
                <c:pt idx="1964">
                  <c:v>44294.5625</c:v>
                </c:pt>
                <c:pt idx="1965">
                  <c:v>44295.5625</c:v>
                </c:pt>
                <c:pt idx="1966">
                  <c:v>44298.5625</c:v>
                </c:pt>
                <c:pt idx="1967">
                  <c:v>44299.5625</c:v>
                </c:pt>
                <c:pt idx="1968">
                  <c:v>44300.5625</c:v>
                </c:pt>
                <c:pt idx="1969">
                  <c:v>44301.5625</c:v>
                </c:pt>
                <c:pt idx="1970">
                  <c:v>44302.5625</c:v>
                </c:pt>
                <c:pt idx="1971">
                  <c:v>44305.5625</c:v>
                </c:pt>
                <c:pt idx="1972">
                  <c:v>44306.5625</c:v>
                </c:pt>
                <c:pt idx="1973">
                  <c:v>44307.5625</c:v>
                </c:pt>
                <c:pt idx="1974">
                  <c:v>44308.5625</c:v>
                </c:pt>
                <c:pt idx="1975">
                  <c:v>44309.5625</c:v>
                </c:pt>
                <c:pt idx="1976">
                  <c:v>44312.5625</c:v>
                </c:pt>
                <c:pt idx="1977">
                  <c:v>44313.5625</c:v>
                </c:pt>
                <c:pt idx="1978">
                  <c:v>44314.5625</c:v>
                </c:pt>
                <c:pt idx="1979">
                  <c:v>44315.5625</c:v>
                </c:pt>
                <c:pt idx="1980">
                  <c:v>44316.5625</c:v>
                </c:pt>
                <c:pt idx="1981">
                  <c:v>44319.5625</c:v>
                </c:pt>
                <c:pt idx="1982">
                  <c:v>44320.5625</c:v>
                </c:pt>
                <c:pt idx="1983">
                  <c:v>44321.5625</c:v>
                </c:pt>
                <c:pt idx="1984">
                  <c:v>44322.5625</c:v>
                </c:pt>
                <c:pt idx="1985">
                  <c:v>44323.5625</c:v>
                </c:pt>
                <c:pt idx="1986">
                  <c:v>44326.5625</c:v>
                </c:pt>
                <c:pt idx="1987">
                  <c:v>44327.5625</c:v>
                </c:pt>
                <c:pt idx="1988">
                  <c:v>44328.5625</c:v>
                </c:pt>
                <c:pt idx="1989">
                  <c:v>44329.5625</c:v>
                </c:pt>
                <c:pt idx="1990">
                  <c:v>44330.5625</c:v>
                </c:pt>
                <c:pt idx="1991">
                  <c:v>44333.5625</c:v>
                </c:pt>
                <c:pt idx="1992">
                  <c:v>44334.5625</c:v>
                </c:pt>
                <c:pt idx="1993">
                  <c:v>44335.5625</c:v>
                </c:pt>
                <c:pt idx="1994">
                  <c:v>44336.5625</c:v>
                </c:pt>
                <c:pt idx="1995">
                  <c:v>44337.5625</c:v>
                </c:pt>
                <c:pt idx="1996">
                  <c:v>44340.5625</c:v>
                </c:pt>
                <c:pt idx="1997">
                  <c:v>44341.5625</c:v>
                </c:pt>
                <c:pt idx="1998">
                  <c:v>44342.5625</c:v>
                </c:pt>
                <c:pt idx="1999">
                  <c:v>44343.5625</c:v>
                </c:pt>
                <c:pt idx="2000">
                  <c:v>44344.5625</c:v>
                </c:pt>
                <c:pt idx="2001">
                  <c:v>44348.5625</c:v>
                </c:pt>
                <c:pt idx="2002">
                  <c:v>44349.5625</c:v>
                </c:pt>
                <c:pt idx="2003">
                  <c:v>44350.5625</c:v>
                </c:pt>
                <c:pt idx="2004">
                  <c:v>44351.5625</c:v>
                </c:pt>
                <c:pt idx="2005">
                  <c:v>44354.5625</c:v>
                </c:pt>
                <c:pt idx="2006">
                  <c:v>44355.5625</c:v>
                </c:pt>
                <c:pt idx="2007">
                  <c:v>44356.5625</c:v>
                </c:pt>
                <c:pt idx="2008">
                  <c:v>44357.5625</c:v>
                </c:pt>
                <c:pt idx="2009">
                  <c:v>44358.5625</c:v>
                </c:pt>
                <c:pt idx="2010">
                  <c:v>44361.5625</c:v>
                </c:pt>
                <c:pt idx="2011">
                  <c:v>44362.5625</c:v>
                </c:pt>
                <c:pt idx="2012">
                  <c:v>44363.5625</c:v>
                </c:pt>
                <c:pt idx="2013">
                  <c:v>44364.5625</c:v>
                </c:pt>
                <c:pt idx="2014">
                  <c:v>44365.5625</c:v>
                </c:pt>
                <c:pt idx="2015">
                  <c:v>44368.5625</c:v>
                </c:pt>
                <c:pt idx="2016">
                  <c:v>44369.5625</c:v>
                </c:pt>
                <c:pt idx="2017">
                  <c:v>44370.5625</c:v>
                </c:pt>
                <c:pt idx="2018">
                  <c:v>44371.5625</c:v>
                </c:pt>
                <c:pt idx="2019">
                  <c:v>44372.5625</c:v>
                </c:pt>
                <c:pt idx="2020">
                  <c:v>44375.5625</c:v>
                </c:pt>
                <c:pt idx="2021">
                  <c:v>44376.5625</c:v>
                </c:pt>
                <c:pt idx="2022">
                  <c:v>44377.5625</c:v>
                </c:pt>
                <c:pt idx="2023">
                  <c:v>44378.5625</c:v>
                </c:pt>
                <c:pt idx="2024">
                  <c:v>44379.5625</c:v>
                </c:pt>
                <c:pt idx="2025">
                  <c:v>44383.5625</c:v>
                </c:pt>
                <c:pt idx="2026">
                  <c:v>44384.5625</c:v>
                </c:pt>
                <c:pt idx="2027">
                  <c:v>44385.5625</c:v>
                </c:pt>
                <c:pt idx="2028">
                  <c:v>44386.5625</c:v>
                </c:pt>
                <c:pt idx="2029">
                  <c:v>44389.5625</c:v>
                </c:pt>
                <c:pt idx="2030">
                  <c:v>44390.5625</c:v>
                </c:pt>
                <c:pt idx="2031">
                  <c:v>44391.5625</c:v>
                </c:pt>
                <c:pt idx="2032">
                  <c:v>44392.5625</c:v>
                </c:pt>
                <c:pt idx="2033">
                  <c:v>44393.5625</c:v>
                </c:pt>
                <c:pt idx="2034">
                  <c:v>44396.5625</c:v>
                </c:pt>
                <c:pt idx="2035">
                  <c:v>44397.5625</c:v>
                </c:pt>
                <c:pt idx="2036">
                  <c:v>44398.5625</c:v>
                </c:pt>
                <c:pt idx="2037">
                  <c:v>44399.5625</c:v>
                </c:pt>
                <c:pt idx="2038">
                  <c:v>44400.5625</c:v>
                </c:pt>
                <c:pt idx="2039">
                  <c:v>44403.5625</c:v>
                </c:pt>
                <c:pt idx="2040">
                  <c:v>44404.5625</c:v>
                </c:pt>
                <c:pt idx="2041">
                  <c:v>44405.5625</c:v>
                </c:pt>
                <c:pt idx="2042">
                  <c:v>44406.5625</c:v>
                </c:pt>
                <c:pt idx="2043">
                  <c:v>44407.5625</c:v>
                </c:pt>
                <c:pt idx="2044">
                  <c:v>44410.5625</c:v>
                </c:pt>
                <c:pt idx="2045">
                  <c:v>44411.5625</c:v>
                </c:pt>
                <c:pt idx="2046">
                  <c:v>44412.5625</c:v>
                </c:pt>
                <c:pt idx="2047">
                  <c:v>44413.5625</c:v>
                </c:pt>
                <c:pt idx="2048">
                  <c:v>44414.5625</c:v>
                </c:pt>
                <c:pt idx="2049">
                  <c:v>44417.5625</c:v>
                </c:pt>
                <c:pt idx="2050">
                  <c:v>44418.5625</c:v>
                </c:pt>
                <c:pt idx="2051">
                  <c:v>44419.5625</c:v>
                </c:pt>
                <c:pt idx="2052">
                  <c:v>44420.5625</c:v>
                </c:pt>
                <c:pt idx="2053">
                  <c:v>44421.5625</c:v>
                </c:pt>
                <c:pt idx="2054">
                  <c:v>44424.5625</c:v>
                </c:pt>
                <c:pt idx="2055">
                  <c:v>44425.5625</c:v>
                </c:pt>
                <c:pt idx="2056">
                  <c:v>44426.5625</c:v>
                </c:pt>
                <c:pt idx="2057">
                  <c:v>44427.5625</c:v>
                </c:pt>
                <c:pt idx="2058">
                  <c:v>44428.5625</c:v>
                </c:pt>
                <c:pt idx="2059">
                  <c:v>44431.5625</c:v>
                </c:pt>
                <c:pt idx="2060">
                  <c:v>44432.5625</c:v>
                </c:pt>
                <c:pt idx="2061">
                  <c:v>44433.5625</c:v>
                </c:pt>
                <c:pt idx="2062">
                  <c:v>44434.5625</c:v>
                </c:pt>
                <c:pt idx="2063">
                  <c:v>44435.5625</c:v>
                </c:pt>
                <c:pt idx="2064">
                  <c:v>44438.5625</c:v>
                </c:pt>
                <c:pt idx="2065">
                  <c:v>44439.5625</c:v>
                </c:pt>
                <c:pt idx="2066">
                  <c:v>44440.5625</c:v>
                </c:pt>
                <c:pt idx="2067">
                  <c:v>44441.5625</c:v>
                </c:pt>
                <c:pt idx="2068">
                  <c:v>44442.5625</c:v>
                </c:pt>
                <c:pt idx="2069">
                  <c:v>44446.5625</c:v>
                </c:pt>
                <c:pt idx="2070">
                  <c:v>44447.5625</c:v>
                </c:pt>
                <c:pt idx="2071">
                  <c:v>44448.5625</c:v>
                </c:pt>
                <c:pt idx="2072">
                  <c:v>44449.5625</c:v>
                </c:pt>
                <c:pt idx="2073">
                  <c:v>44452.5625</c:v>
                </c:pt>
                <c:pt idx="2074">
                  <c:v>44453.5625</c:v>
                </c:pt>
                <c:pt idx="2075">
                  <c:v>44454.5625</c:v>
                </c:pt>
                <c:pt idx="2076">
                  <c:v>44455.5625</c:v>
                </c:pt>
                <c:pt idx="2077">
                  <c:v>44456.5625</c:v>
                </c:pt>
                <c:pt idx="2078">
                  <c:v>44459.5625</c:v>
                </c:pt>
                <c:pt idx="2079">
                  <c:v>44460.5625</c:v>
                </c:pt>
                <c:pt idx="2080">
                  <c:v>44461.5625</c:v>
                </c:pt>
                <c:pt idx="2081">
                  <c:v>44462.5625</c:v>
                </c:pt>
                <c:pt idx="2082">
                  <c:v>44463.5625</c:v>
                </c:pt>
                <c:pt idx="2083">
                  <c:v>44466.5625</c:v>
                </c:pt>
                <c:pt idx="2084">
                  <c:v>44467.5625</c:v>
                </c:pt>
                <c:pt idx="2085">
                  <c:v>44468.5625</c:v>
                </c:pt>
                <c:pt idx="2086">
                  <c:v>44469.5625</c:v>
                </c:pt>
                <c:pt idx="2087">
                  <c:v>44470.5625</c:v>
                </c:pt>
                <c:pt idx="2088">
                  <c:v>44473.5625</c:v>
                </c:pt>
                <c:pt idx="2089">
                  <c:v>44474.5625</c:v>
                </c:pt>
                <c:pt idx="2090">
                  <c:v>44475.5625</c:v>
                </c:pt>
                <c:pt idx="2091">
                  <c:v>44476.5625</c:v>
                </c:pt>
                <c:pt idx="2092">
                  <c:v>44477.5625</c:v>
                </c:pt>
                <c:pt idx="2093">
                  <c:v>44480.5625</c:v>
                </c:pt>
                <c:pt idx="2094">
                  <c:v>44481.5625</c:v>
                </c:pt>
                <c:pt idx="2095">
                  <c:v>44482.5625</c:v>
                </c:pt>
                <c:pt idx="2096">
                  <c:v>44483.5625</c:v>
                </c:pt>
                <c:pt idx="2097">
                  <c:v>44484.5625</c:v>
                </c:pt>
                <c:pt idx="2098">
                  <c:v>44487.5625</c:v>
                </c:pt>
                <c:pt idx="2099">
                  <c:v>44488.5625</c:v>
                </c:pt>
                <c:pt idx="2100">
                  <c:v>44489.5625</c:v>
                </c:pt>
                <c:pt idx="2101">
                  <c:v>44490.5625</c:v>
                </c:pt>
                <c:pt idx="2102">
                  <c:v>44491.5625</c:v>
                </c:pt>
                <c:pt idx="2103">
                  <c:v>44494.5625</c:v>
                </c:pt>
                <c:pt idx="2104">
                  <c:v>44495.5625</c:v>
                </c:pt>
                <c:pt idx="2105">
                  <c:v>44496.5625</c:v>
                </c:pt>
                <c:pt idx="2106">
                  <c:v>44497.5625</c:v>
                </c:pt>
                <c:pt idx="2107">
                  <c:v>44498.5625</c:v>
                </c:pt>
                <c:pt idx="2108">
                  <c:v>44501.5625</c:v>
                </c:pt>
                <c:pt idx="2109">
                  <c:v>44502.5625</c:v>
                </c:pt>
                <c:pt idx="2110">
                  <c:v>44503.5625</c:v>
                </c:pt>
                <c:pt idx="2111">
                  <c:v>44504.5625</c:v>
                </c:pt>
                <c:pt idx="2112">
                  <c:v>44505.5625</c:v>
                </c:pt>
                <c:pt idx="2113">
                  <c:v>44508.604166666672</c:v>
                </c:pt>
                <c:pt idx="2114">
                  <c:v>44509.604166666672</c:v>
                </c:pt>
                <c:pt idx="2115">
                  <c:v>44510.604166666672</c:v>
                </c:pt>
                <c:pt idx="2116">
                  <c:v>44511.604166666672</c:v>
                </c:pt>
                <c:pt idx="2117">
                  <c:v>44512.604166666672</c:v>
                </c:pt>
                <c:pt idx="2118">
                  <c:v>44515.604166666672</c:v>
                </c:pt>
                <c:pt idx="2119">
                  <c:v>44516.604166666672</c:v>
                </c:pt>
                <c:pt idx="2120">
                  <c:v>44517.604166666672</c:v>
                </c:pt>
                <c:pt idx="2121">
                  <c:v>44518.604166666672</c:v>
                </c:pt>
                <c:pt idx="2122">
                  <c:v>44519.604166666672</c:v>
                </c:pt>
                <c:pt idx="2123">
                  <c:v>44522.604166666672</c:v>
                </c:pt>
                <c:pt idx="2124">
                  <c:v>44523.604166666672</c:v>
                </c:pt>
                <c:pt idx="2125">
                  <c:v>44524.604166666672</c:v>
                </c:pt>
                <c:pt idx="2126">
                  <c:v>44526.604166666672</c:v>
                </c:pt>
                <c:pt idx="2127">
                  <c:v>44529.604166666672</c:v>
                </c:pt>
                <c:pt idx="2128">
                  <c:v>44530.604166666672</c:v>
                </c:pt>
                <c:pt idx="2129">
                  <c:v>44531.604166666672</c:v>
                </c:pt>
                <c:pt idx="2130">
                  <c:v>44532.604166666672</c:v>
                </c:pt>
                <c:pt idx="2131">
                  <c:v>44533.604166666672</c:v>
                </c:pt>
                <c:pt idx="2132">
                  <c:v>44536.604166666672</c:v>
                </c:pt>
                <c:pt idx="2133">
                  <c:v>44537.604166666672</c:v>
                </c:pt>
                <c:pt idx="2134">
                  <c:v>44538.604166666672</c:v>
                </c:pt>
                <c:pt idx="2135">
                  <c:v>44539.604166666672</c:v>
                </c:pt>
                <c:pt idx="2136">
                  <c:v>44540.604166666672</c:v>
                </c:pt>
                <c:pt idx="2137">
                  <c:v>44543.604166666672</c:v>
                </c:pt>
                <c:pt idx="2138">
                  <c:v>44544.604166666672</c:v>
                </c:pt>
                <c:pt idx="2139">
                  <c:v>44545.604166666672</c:v>
                </c:pt>
                <c:pt idx="2140">
                  <c:v>44546.604166666672</c:v>
                </c:pt>
                <c:pt idx="2141">
                  <c:v>44547.604166666672</c:v>
                </c:pt>
                <c:pt idx="2142">
                  <c:v>44550.604166666672</c:v>
                </c:pt>
                <c:pt idx="2143">
                  <c:v>44551.604166666672</c:v>
                </c:pt>
                <c:pt idx="2144">
                  <c:v>44552.604166666672</c:v>
                </c:pt>
                <c:pt idx="2145">
                  <c:v>44553.604166666672</c:v>
                </c:pt>
                <c:pt idx="2146">
                  <c:v>44557.604166666672</c:v>
                </c:pt>
                <c:pt idx="2147">
                  <c:v>44558.604166666672</c:v>
                </c:pt>
                <c:pt idx="2148">
                  <c:v>44559.604166666672</c:v>
                </c:pt>
                <c:pt idx="2149">
                  <c:v>44560.604166666672</c:v>
                </c:pt>
                <c:pt idx="2150">
                  <c:v>44561.604166666672</c:v>
                </c:pt>
                <c:pt idx="2151">
                  <c:v>44564.604166666672</c:v>
                </c:pt>
                <c:pt idx="2152">
                  <c:v>44565.604166666672</c:v>
                </c:pt>
                <c:pt idx="2153">
                  <c:v>44566.604166666672</c:v>
                </c:pt>
                <c:pt idx="2154">
                  <c:v>44567.604166666672</c:v>
                </c:pt>
                <c:pt idx="2155">
                  <c:v>44568.604166666672</c:v>
                </c:pt>
                <c:pt idx="2156">
                  <c:v>44571.604166666672</c:v>
                </c:pt>
                <c:pt idx="2157">
                  <c:v>44572.604166666672</c:v>
                </c:pt>
                <c:pt idx="2158">
                  <c:v>44573.604166666672</c:v>
                </c:pt>
                <c:pt idx="2159">
                  <c:v>44574.604166666672</c:v>
                </c:pt>
                <c:pt idx="2160">
                  <c:v>44575.604166666672</c:v>
                </c:pt>
                <c:pt idx="2161">
                  <c:v>44579.604166666672</c:v>
                </c:pt>
                <c:pt idx="2162">
                  <c:v>44580.604166666672</c:v>
                </c:pt>
                <c:pt idx="2163">
                  <c:v>44581.604166666672</c:v>
                </c:pt>
                <c:pt idx="2164">
                  <c:v>44582.604166666672</c:v>
                </c:pt>
                <c:pt idx="2165">
                  <c:v>44585.604166666672</c:v>
                </c:pt>
                <c:pt idx="2166">
                  <c:v>44586.604166666672</c:v>
                </c:pt>
                <c:pt idx="2167">
                  <c:v>44587.604166666672</c:v>
                </c:pt>
                <c:pt idx="2168">
                  <c:v>44588.604166666672</c:v>
                </c:pt>
                <c:pt idx="2169">
                  <c:v>44589.604166666672</c:v>
                </c:pt>
                <c:pt idx="2170">
                  <c:v>44592.604166666672</c:v>
                </c:pt>
                <c:pt idx="2171">
                  <c:v>44593.604166666672</c:v>
                </c:pt>
                <c:pt idx="2172">
                  <c:v>44594.604166666672</c:v>
                </c:pt>
                <c:pt idx="2173">
                  <c:v>44595.604166666672</c:v>
                </c:pt>
                <c:pt idx="2174">
                  <c:v>44596.604166666672</c:v>
                </c:pt>
                <c:pt idx="2175">
                  <c:v>44599.604166666672</c:v>
                </c:pt>
                <c:pt idx="2176">
                  <c:v>44600.604166666672</c:v>
                </c:pt>
                <c:pt idx="2177">
                  <c:v>44601.604166666672</c:v>
                </c:pt>
                <c:pt idx="2178">
                  <c:v>44602.604166666672</c:v>
                </c:pt>
                <c:pt idx="2179">
                  <c:v>44603.604166666672</c:v>
                </c:pt>
                <c:pt idx="2180">
                  <c:v>44606.604166666672</c:v>
                </c:pt>
                <c:pt idx="2181">
                  <c:v>44607.604166666672</c:v>
                </c:pt>
                <c:pt idx="2182">
                  <c:v>44608.604166666672</c:v>
                </c:pt>
                <c:pt idx="2183">
                  <c:v>44609.604166666672</c:v>
                </c:pt>
                <c:pt idx="2184">
                  <c:v>44610.604166666672</c:v>
                </c:pt>
                <c:pt idx="2185">
                  <c:v>44614.604166666672</c:v>
                </c:pt>
                <c:pt idx="2186">
                  <c:v>44615.604166666672</c:v>
                </c:pt>
                <c:pt idx="2187">
                  <c:v>44616.604166666672</c:v>
                </c:pt>
                <c:pt idx="2188">
                  <c:v>44617.604166666672</c:v>
                </c:pt>
                <c:pt idx="2189">
                  <c:v>44620.604166666672</c:v>
                </c:pt>
                <c:pt idx="2190">
                  <c:v>44621.604166666672</c:v>
                </c:pt>
                <c:pt idx="2191">
                  <c:v>44622.604166666672</c:v>
                </c:pt>
                <c:pt idx="2192">
                  <c:v>44623.604166666672</c:v>
                </c:pt>
                <c:pt idx="2193">
                  <c:v>44624.604166666672</c:v>
                </c:pt>
                <c:pt idx="2194">
                  <c:v>44627.604166666672</c:v>
                </c:pt>
                <c:pt idx="2195">
                  <c:v>44628.604166666672</c:v>
                </c:pt>
                <c:pt idx="2196">
                  <c:v>44629.604166666672</c:v>
                </c:pt>
                <c:pt idx="2197">
                  <c:v>44630.604166666672</c:v>
                </c:pt>
                <c:pt idx="2198">
                  <c:v>44631.604166666672</c:v>
                </c:pt>
                <c:pt idx="2199">
                  <c:v>44634.5625</c:v>
                </c:pt>
                <c:pt idx="2200">
                  <c:v>44635.5625</c:v>
                </c:pt>
                <c:pt idx="2201">
                  <c:v>44636.5625</c:v>
                </c:pt>
                <c:pt idx="2202">
                  <c:v>44637.5625</c:v>
                </c:pt>
                <c:pt idx="2203">
                  <c:v>44638.5625</c:v>
                </c:pt>
                <c:pt idx="2204">
                  <c:v>44641.5625</c:v>
                </c:pt>
                <c:pt idx="2205">
                  <c:v>44642.5625</c:v>
                </c:pt>
                <c:pt idx="2206">
                  <c:v>44643.5625</c:v>
                </c:pt>
                <c:pt idx="2207">
                  <c:v>44644.5625</c:v>
                </c:pt>
                <c:pt idx="2208">
                  <c:v>44645.5625</c:v>
                </c:pt>
                <c:pt idx="2209">
                  <c:v>44648.5625</c:v>
                </c:pt>
                <c:pt idx="2210">
                  <c:v>44649.5625</c:v>
                </c:pt>
                <c:pt idx="2211">
                  <c:v>44650.5625</c:v>
                </c:pt>
                <c:pt idx="2212">
                  <c:v>44651.5625</c:v>
                </c:pt>
                <c:pt idx="2213">
                  <c:v>44652.5625</c:v>
                </c:pt>
                <c:pt idx="2214">
                  <c:v>44655.5625</c:v>
                </c:pt>
                <c:pt idx="2215">
                  <c:v>44656.5625</c:v>
                </c:pt>
                <c:pt idx="2216">
                  <c:v>44657.5625</c:v>
                </c:pt>
                <c:pt idx="2217">
                  <c:v>44658.5625</c:v>
                </c:pt>
                <c:pt idx="2218">
                  <c:v>44659.5625</c:v>
                </c:pt>
                <c:pt idx="2219">
                  <c:v>44662.5625</c:v>
                </c:pt>
                <c:pt idx="2220">
                  <c:v>44663.5625</c:v>
                </c:pt>
                <c:pt idx="2221">
                  <c:v>44664.5625</c:v>
                </c:pt>
                <c:pt idx="2222">
                  <c:v>44665.5625</c:v>
                </c:pt>
                <c:pt idx="2223">
                  <c:v>44669.5625</c:v>
                </c:pt>
                <c:pt idx="2224">
                  <c:v>44670.5625</c:v>
                </c:pt>
                <c:pt idx="2225">
                  <c:v>44671.5625</c:v>
                </c:pt>
                <c:pt idx="2226">
                  <c:v>44672.5625</c:v>
                </c:pt>
                <c:pt idx="2227">
                  <c:v>44673.5625</c:v>
                </c:pt>
                <c:pt idx="2228">
                  <c:v>44676.5625</c:v>
                </c:pt>
                <c:pt idx="2229">
                  <c:v>44677.5625</c:v>
                </c:pt>
                <c:pt idx="2230">
                  <c:v>44678.5625</c:v>
                </c:pt>
                <c:pt idx="2231">
                  <c:v>44679.5625</c:v>
                </c:pt>
                <c:pt idx="2232">
                  <c:v>44680.5625</c:v>
                </c:pt>
                <c:pt idx="2233">
                  <c:v>44683.5625</c:v>
                </c:pt>
                <c:pt idx="2234">
                  <c:v>44684.5625</c:v>
                </c:pt>
                <c:pt idx="2235">
                  <c:v>44685.5625</c:v>
                </c:pt>
                <c:pt idx="2236">
                  <c:v>44686.5625</c:v>
                </c:pt>
                <c:pt idx="2237">
                  <c:v>44687.5625</c:v>
                </c:pt>
                <c:pt idx="2238">
                  <c:v>44690.5625</c:v>
                </c:pt>
                <c:pt idx="2239">
                  <c:v>44691.5625</c:v>
                </c:pt>
                <c:pt idx="2240">
                  <c:v>44692.5625</c:v>
                </c:pt>
                <c:pt idx="2241">
                  <c:v>44693.5625</c:v>
                </c:pt>
                <c:pt idx="2242">
                  <c:v>44694.5625</c:v>
                </c:pt>
                <c:pt idx="2243">
                  <c:v>44697.5625</c:v>
                </c:pt>
                <c:pt idx="2244">
                  <c:v>44698.5625</c:v>
                </c:pt>
                <c:pt idx="2245">
                  <c:v>44699.5625</c:v>
                </c:pt>
                <c:pt idx="2246">
                  <c:v>44700.5625</c:v>
                </c:pt>
                <c:pt idx="2247">
                  <c:v>44701.5625</c:v>
                </c:pt>
                <c:pt idx="2248">
                  <c:v>44704.5625</c:v>
                </c:pt>
                <c:pt idx="2249">
                  <c:v>44705.5625</c:v>
                </c:pt>
                <c:pt idx="2250">
                  <c:v>44706.5625</c:v>
                </c:pt>
                <c:pt idx="2251">
                  <c:v>44707.5625</c:v>
                </c:pt>
                <c:pt idx="2252">
                  <c:v>44708.5625</c:v>
                </c:pt>
                <c:pt idx="2253">
                  <c:v>44712.5625</c:v>
                </c:pt>
                <c:pt idx="2254">
                  <c:v>44713.5625</c:v>
                </c:pt>
                <c:pt idx="2255">
                  <c:v>44714.5625</c:v>
                </c:pt>
                <c:pt idx="2256">
                  <c:v>44715.5625</c:v>
                </c:pt>
                <c:pt idx="2257">
                  <c:v>44718.5625</c:v>
                </c:pt>
                <c:pt idx="2258">
                  <c:v>44719.5625</c:v>
                </c:pt>
                <c:pt idx="2259">
                  <c:v>44720.5625</c:v>
                </c:pt>
                <c:pt idx="2260">
                  <c:v>44721.5625</c:v>
                </c:pt>
                <c:pt idx="2261">
                  <c:v>44722.5625</c:v>
                </c:pt>
                <c:pt idx="2262">
                  <c:v>44725.5625</c:v>
                </c:pt>
                <c:pt idx="2263">
                  <c:v>44726.5625</c:v>
                </c:pt>
                <c:pt idx="2264">
                  <c:v>44727.5625</c:v>
                </c:pt>
                <c:pt idx="2265">
                  <c:v>44728.5625</c:v>
                </c:pt>
                <c:pt idx="2266">
                  <c:v>44729.5625</c:v>
                </c:pt>
                <c:pt idx="2267">
                  <c:v>44733.5625</c:v>
                </c:pt>
                <c:pt idx="2268">
                  <c:v>44734.5625</c:v>
                </c:pt>
                <c:pt idx="2269">
                  <c:v>44735.5625</c:v>
                </c:pt>
                <c:pt idx="2270">
                  <c:v>44736.5625</c:v>
                </c:pt>
                <c:pt idx="2271">
                  <c:v>44739.5625</c:v>
                </c:pt>
                <c:pt idx="2272">
                  <c:v>44740.5625</c:v>
                </c:pt>
                <c:pt idx="2273">
                  <c:v>44741.5625</c:v>
                </c:pt>
                <c:pt idx="2274">
                  <c:v>44742.5625</c:v>
                </c:pt>
                <c:pt idx="2275">
                  <c:v>44743.5625</c:v>
                </c:pt>
                <c:pt idx="2276">
                  <c:v>44747.5625</c:v>
                </c:pt>
                <c:pt idx="2277">
                  <c:v>44748.5625</c:v>
                </c:pt>
                <c:pt idx="2278">
                  <c:v>44749.5625</c:v>
                </c:pt>
                <c:pt idx="2279">
                  <c:v>44750.5625</c:v>
                </c:pt>
                <c:pt idx="2280">
                  <c:v>44753.5625</c:v>
                </c:pt>
                <c:pt idx="2281">
                  <c:v>44754.5625</c:v>
                </c:pt>
                <c:pt idx="2282">
                  <c:v>44755.5625</c:v>
                </c:pt>
                <c:pt idx="2283">
                  <c:v>44756.5625</c:v>
                </c:pt>
                <c:pt idx="2284">
                  <c:v>44757.5625</c:v>
                </c:pt>
                <c:pt idx="2285">
                  <c:v>44760.5625</c:v>
                </c:pt>
                <c:pt idx="2286">
                  <c:v>44761.5625</c:v>
                </c:pt>
                <c:pt idx="2287">
                  <c:v>44762.5625</c:v>
                </c:pt>
                <c:pt idx="2288">
                  <c:v>44763.5625</c:v>
                </c:pt>
                <c:pt idx="2289">
                  <c:v>44764.5625</c:v>
                </c:pt>
                <c:pt idx="2290">
                  <c:v>44767.5625</c:v>
                </c:pt>
                <c:pt idx="2291">
                  <c:v>44768.5625</c:v>
                </c:pt>
                <c:pt idx="2292">
                  <c:v>44769.5625</c:v>
                </c:pt>
                <c:pt idx="2293">
                  <c:v>44770.5625</c:v>
                </c:pt>
                <c:pt idx="2294">
                  <c:v>44771.5625</c:v>
                </c:pt>
                <c:pt idx="2295">
                  <c:v>44774.5625</c:v>
                </c:pt>
                <c:pt idx="2296">
                  <c:v>44775.5625</c:v>
                </c:pt>
                <c:pt idx="2297">
                  <c:v>44776.5625</c:v>
                </c:pt>
                <c:pt idx="2298">
                  <c:v>44777.5625</c:v>
                </c:pt>
                <c:pt idx="2299">
                  <c:v>44778.5625</c:v>
                </c:pt>
                <c:pt idx="2300">
                  <c:v>44781.5625</c:v>
                </c:pt>
                <c:pt idx="2301">
                  <c:v>44782.5625</c:v>
                </c:pt>
                <c:pt idx="2302">
                  <c:v>44783.5625</c:v>
                </c:pt>
                <c:pt idx="2303">
                  <c:v>44784.5625</c:v>
                </c:pt>
                <c:pt idx="2304">
                  <c:v>44785.5625</c:v>
                </c:pt>
                <c:pt idx="2305">
                  <c:v>44788.5625</c:v>
                </c:pt>
                <c:pt idx="2306">
                  <c:v>44789.5625</c:v>
                </c:pt>
                <c:pt idx="2307">
                  <c:v>44790.5625</c:v>
                </c:pt>
                <c:pt idx="2308">
                  <c:v>44791.5625</c:v>
                </c:pt>
                <c:pt idx="2309">
                  <c:v>44792.5625</c:v>
                </c:pt>
                <c:pt idx="2310">
                  <c:v>44795.5625</c:v>
                </c:pt>
                <c:pt idx="2311">
                  <c:v>44796.5625</c:v>
                </c:pt>
                <c:pt idx="2312">
                  <c:v>44797.5625</c:v>
                </c:pt>
                <c:pt idx="2313">
                  <c:v>44798.5625</c:v>
                </c:pt>
                <c:pt idx="2314">
                  <c:v>44799.5625</c:v>
                </c:pt>
                <c:pt idx="2315">
                  <c:v>44802.5625</c:v>
                </c:pt>
                <c:pt idx="2316">
                  <c:v>44803.5625</c:v>
                </c:pt>
                <c:pt idx="2317">
                  <c:v>44804.5625</c:v>
                </c:pt>
                <c:pt idx="2318">
                  <c:v>44805.5625</c:v>
                </c:pt>
                <c:pt idx="2319">
                  <c:v>44806.5625</c:v>
                </c:pt>
                <c:pt idx="2320">
                  <c:v>44810.5625</c:v>
                </c:pt>
                <c:pt idx="2321">
                  <c:v>44811.5625</c:v>
                </c:pt>
                <c:pt idx="2322">
                  <c:v>44812.5625</c:v>
                </c:pt>
                <c:pt idx="2323">
                  <c:v>44813.5625</c:v>
                </c:pt>
                <c:pt idx="2324">
                  <c:v>44816.5625</c:v>
                </c:pt>
                <c:pt idx="2325">
                  <c:v>44817.5625</c:v>
                </c:pt>
                <c:pt idx="2326">
                  <c:v>44818.5625</c:v>
                </c:pt>
                <c:pt idx="2327">
                  <c:v>44819.5625</c:v>
                </c:pt>
                <c:pt idx="2328">
                  <c:v>44820.5625</c:v>
                </c:pt>
                <c:pt idx="2329">
                  <c:v>44823.5625</c:v>
                </c:pt>
                <c:pt idx="2330">
                  <c:v>44824.5625</c:v>
                </c:pt>
                <c:pt idx="2331">
                  <c:v>44825.5625</c:v>
                </c:pt>
                <c:pt idx="2332">
                  <c:v>44826.5625</c:v>
                </c:pt>
                <c:pt idx="2333">
                  <c:v>44827.5625</c:v>
                </c:pt>
                <c:pt idx="2334">
                  <c:v>44830.5625</c:v>
                </c:pt>
                <c:pt idx="2335">
                  <c:v>44831.5625</c:v>
                </c:pt>
                <c:pt idx="2336">
                  <c:v>44832.5625</c:v>
                </c:pt>
                <c:pt idx="2337">
                  <c:v>44833.5625</c:v>
                </c:pt>
                <c:pt idx="2338">
                  <c:v>44834.5625</c:v>
                </c:pt>
                <c:pt idx="2339">
                  <c:v>44837.5625</c:v>
                </c:pt>
                <c:pt idx="2340">
                  <c:v>44838.5625</c:v>
                </c:pt>
                <c:pt idx="2341">
                  <c:v>44839.5625</c:v>
                </c:pt>
                <c:pt idx="2342">
                  <c:v>44840.5625</c:v>
                </c:pt>
                <c:pt idx="2343">
                  <c:v>44841.5625</c:v>
                </c:pt>
                <c:pt idx="2344">
                  <c:v>44844.5625</c:v>
                </c:pt>
                <c:pt idx="2345">
                  <c:v>44845.5625</c:v>
                </c:pt>
                <c:pt idx="2346">
                  <c:v>44846.5625</c:v>
                </c:pt>
                <c:pt idx="2347">
                  <c:v>44847.5625</c:v>
                </c:pt>
                <c:pt idx="2348">
                  <c:v>44848.5625</c:v>
                </c:pt>
                <c:pt idx="2349">
                  <c:v>44851.5625</c:v>
                </c:pt>
                <c:pt idx="2350">
                  <c:v>44852.5625</c:v>
                </c:pt>
                <c:pt idx="2351">
                  <c:v>44853.5625</c:v>
                </c:pt>
                <c:pt idx="2352">
                  <c:v>44854.5625</c:v>
                </c:pt>
                <c:pt idx="2353">
                  <c:v>44855.5625</c:v>
                </c:pt>
                <c:pt idx="2354">
                  <c:v>44858.5625</c:v>
                </c:pt>
                <c:pt idx="2355">
                  <c:v>44859.5625</c:v>
                </c:pt>
                <c:pt idx="2356">
                  <c:v>44860.5625</c:v>
                </c:pt>
                <c:pt idx="2357">
                  <c:v>44861.5625</c:v>
                </c:pt>
                <c:pt idx="2358">
                  <c:v>44862.5625</c:v>
                </c:pt>
                <c:pt idx="2359">
                  <c:v>44865.5625</c:v>
                </c:pt>
                <c:pt idx="2360">
                  <c:v>44866.5625</c:v>
                </c:pt>
                <c:pt idx="2361">
                  <c:v>44867.5625</c:v>
                </c:pt>
                <c:pt idx="2362">
                  <c:v>44868.5625</c:v>
                </c:pt>
                <c:pt idx="2363">
                  <c:v>44869.5625</c:v>
                </c:pt>
                <c:pt idx="2364">
                  <c:v>44872.604166666672</c:v>
                </c:pt>
                <c:pt idx="2365">
                  <c:v>44873.604166666672</c:v>
                </c:pt>
                <c:pt idx="2366">
                  <c:v>44874.604166666672</c:v>
                </c:pt>
                <c:pt idx="2367">
                  <c:v>44875.604166666672</c:v>
                </c:pt>
                <c:pt idx="2368">
                  <c:v>44876.604166666672</c:v>
                </c:pt>
                <c:pt idx="2369">
                  <c:v>44879.604166666672</c:v>
                </c:pt>
                <c:pt idx="2370">
                  <c:v>44880.604166666672</c:v>
                </c:pt>
                <c:pt idx="2371">
                  <c:v>44881.604166666672</c:v>
                </c:pt>
                <c:pt idx="2372">
                  <c:v>44882.604166666672</c:v>
                </c:pt>
                <c:pt idx="2373">
                  <c:v>44883.604166666672</c:v>
                </c:pt>
                <c:pt idx="2374">
                  <c:v>44886.604166666672</c:v>
                </c:pt>
                <c:pt idx="2375">
                  <c:v>44887.604166666672</c:v>
                </c:pt>
                <c:pt idx="2376">
                  <c:v>44888.604166666672</c:v>
                </c:pt>
                <c:pt idx="2377">
                  <c:v>44890.604166666672</c:v>
                </c:pt>
                <c:pt idx="2378">
                  <c:v>44893.604166666672</c:v>
                </c:pt>
                <c:pt idx="2379">
                  <c:v>44894.604166666672</c:v>
                </c:pt>
                <c:pt idx="2380">
                  <c:v>44895.604166666672</c:v>
                </c:pt>
                <c:pt idx="2381">
                  <c:v>44896.604166666672</c:v>
                </c:pt>
                <c:pt idx="2382">
                  <c:v>44897.604166666672</c:v>
                </c:pt>
                <c:pt idx="2383">
                  <c:v>44900.604166666672</c:v>
                </c:pt>
                <c:pt idx="2384">
                  <c:v>44901.604166666672</c:v>
                </c:pt>
                <c:pt idx="2385">
                  <c:v>44902.604166666672</c:v>
                </c:pt>
                <c:pt idx="2386">
                  <c:v>44903.604166666672</c:v>
                </c:pt>
                <c:pt idx="2387">
                  <c:v>44904.604166666672</c:v>
                </c:pt>
                <c:pt idx="2388">
                  <c:v>44907.604166666672</c:v>
                </c:pt>
                <c:pt idx="2389">
                  <c:v>44908.604166666672</c:v>
                </c:pt>
                <c:pt idx="2390">
                  <c:v>44909.604166666672</c:v>
                </c:pt>
                <c:pt idx="2391">
                  <c:v>44910.604166666672</c:v>
                </c:pt>
                <c:pt idx="2392">
                  <c:v>44911.604166666672</c:v>
                </c:pt>
                <c:pt idx="2393">
                  <c:v>44914.604166666672</c:v>
                </c:pt>
                <c:pt idx="2394">
                  <c:v>44915.604166666672</c:v>
                </c:pt>
                <c:pt idx="2395">
                  <c:v>44916.604166666672</c:v>
                </c:pt>
                <c:pt idx="2396">
                  <c:v>44917.604166666672</c:v>
                </c:pt>
                <c:pt idx="2397">
                  <c:v>44918.604166666672</c:v>
                </c:pt>
                <c:pt idx="2398">
                  <c:v>44922.604166666672</c:v>
                </c:pt>
                <c:pt idx="2399">
                  <c:v>44923.604166666672</c:v>
                </c:pt>
                <c:pt idx="2400">
                  <c:v>44924.604166666672</c:v>
                </c:pt>
                <c:pt idx="2401">
                  <c:v>44925.604166666672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xVal>
          <c:yVal>
            <c:numRef>
              <c:f>Calc!$AG$7:$AG$2426</c:f>
              <c:numCache>
                <c:formatCode>General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8.9999999999999998E-4</c:v>
                </c:pt>
                <c:pt idx="1900">
                  <c:v>8.9999999999999998E-4</c:v>
                </c:pt>
                <c:pt idx="1901">
                  <c:v>8.9999999999999998E-4</c:v>
                </c:pt>
                <c:pt idx="1902">
                  <c:v>8.9999999999999998E-4</c:v>
                </c:pt>
                <c:pt idx="1903">
                  <c:v>8.9999999999999998E-4</c:v>
                </c:pt>
                <c:pt idx="1904">
                  <c:v>8.9999999999999998E-4</c:v>
                </c:pt>
                <c:pt idx="1905">
                  <c:v>8.9999999999999998E-4</c:v>
                </c:pt>
                <c:pt idx="1906">
                  <c:v>8.9999999999999998E-4</c:v>
                </c:pt>
                <c:pt idx="1907">
                  <c:v>8.9999999999999998E-4</c:v>
                </c:pt>
                <c:pt idx="1908">
                  <c:v>8.9999999999999998E-4</c:v>
                </c:pt>
                <c:pt idx="1909">
                  <c:v>8.9999999999999998E-4</c:v>
                </c:pt>
                <c:pt idx="1910">
                  <c:v>8.9999999999999998E-4</c:v>
                </c:pt>
                <c:pt idx="1911">
                  <c:v>8.0000000000000004E-4</c:v>
                </c:pt>
                <c:pt idx="1912">
                  <c:v>8.0000000000000004E-4</c:v>
                </c:pt>
                <c:pt idx="1913">
                  <c:v>8.0000000000000004E-4</c:v>
                </c:pt>
                <c:pt idx="1914">
                  <c:v>8.0000000000000004E-4</c:v>
                </c:pt>
                <c:pt idx="1915">
                  <c:v>8.0000000000000004E-4</c:v>
                </c:pt>
                <c:pt idx="1916">
                  <c:v>7.000000000000001E-4</c:v>
                </c:pt>
                <c:pt idx="1917">
                  <c:v>7.000000000000001E-4</c:v>
                </c:pt>
                <c:pt idx="1918">
                  <c:v>8.0000000000000004E-4</c:v>
                </c:pt>
                <c:pt idx="1919">
                  <c:v>8.0000000000000004E-4</c:v>
                </c:pt>
                <c:pt idx="1920">
                  <c:v>8.0000000000000004E-4</c:v>
                </c:pt>
                <c:pt idx="1921">
                  <c:v>8.0000000000000004E-4</c:v>
                </c:pt>
                <c:pt idx="1922">
                  <c:v>8.0000000000000004E-4</c:v>
                </c:pt>
                <c:pt idx="1923">
                  <c:v>7.000000000000001E-4</c:v>
                </c:pt>
                <c:pt idx="1924">
                  <c:v>8.0000000000000004E-4</c:v>
                </c:pt>
                <c:pt idx="1925">
                  <c:v>8.0000000000000004E-4</c:v>
                </c:pt>
                <c:pt idx="1926">
                  <c:v>8.0000000000000004E-4</c:v>
                </c:pt>
                <c:pt idx="1927">
                  <c:v>8.0000000000000004E-4</c:v>
                </c:pt>
                <c:pt idx="1928">
                  <c:v>8.0000000000000004E-4</c:v>
                </c:pt>
                <c:pt idx="1929">
                  <c:v>8.0000000000000004E-4</c:v>
                </c:pt>
                <c:pt idx="1930">
                  <c:v>7.000000000000001E-4</c:v>
                </c:pt>
                <c:pt idx="1931">
                  <c:v>7.000000000000001E-4</c:v>
                </c:pt>
                <c:pt idx="1932">
                  <c:v>7.000000000000001E-4</c:v>
                </c:pt>
                <c:pt idx="1933">
                  <c:v>7.000000000000001E-4</c:v>
                </c:pt>
                <c:pt idx="1934">
                  <c:v>7.000000000000001E-4</c:v>
                </c:pt>
                <c:pt idx="1935">
                  <c:v>7.000000000000001E-4</c:v>
                </c:pt>
                <c:pt idx="1936">
                  <c:v>7.000000000000001E-4</c:v>
                </c:pt>
                <c:pt idx="1937">
                  <c:v>7.000000000000001E-4</c:v>
                </c:pt>
                <c:pt idx="1938">
                  <c:v>7.000000000000001E-4</c:v>
                </c:pt>
                <c:pt idx="1939">
                  <c:v>7.000000000000001E-4</c:v>
                </c:pt>
                <c:pt idx="1940">
                  <c:v>7.000000000000001E-4</c:v>
                </c:pt>
                <c:pt idx="1941">
                  <c:v>7.000000000000001E-4</c:v>
                </c:pt>
                <c:pt idx="1942">
                  <c:v>7.000000000000001E-4</c:v>
                </c:pt>
                <c:pt idx="1943">
                  <c:v>7.000000000000001E-4</c:v>
                </c:pt>
                <c:pt idx="1944">
                  <c:v>7.000000000000001E-4</c:v>
                </c:pt>
                <c:pt idx="1945">
                  <c:v>7.000000000000001E-4</c:v>
                </c:pt>
                <c:pt idx="1946">
                  <c:v>7.000000000000001E-4</c:v>
                </c:pt>
                <c:pt idx="1947">
                  <c:v>7.000000000000001E-4</c:v>
                </c:pt>
                <c:pt idx="1948">
                  <c:v>7.000000000000001E-4</c:v>
                </c:pt>
                <c:pt idx="1949">
                  <c:v>7.000000000000001E-4</c:v>
                </c:pt>
                <c:pt idx="1950">
                  <c:v>7.000000000000001E-4</c:v>
                </c:pt>
                <c:pt idx="1951">
                  <c:v>7.000000000000001E-4</c:v>
                </c:pt>
                <c:pt idx="1952">
                  <c:v>7.000000000000001E-4</c:v>
                </c:pt>
                <c:pt idx="1953">
                  <c:v>7.000000000000001E-4</c:v>
                </c:pt>
                <c:pt idx="1954">
                  <c:v>7.000000000000001E-4</c:v>
                </c:pt>
                <c:pt idx="1955">
                  <c:v>7.000000000000001E-4</c:v>
                </c:pt>
                <c:pt idx="1956">
                  <c:v>7.000000000000001E-4</c:v>
                </c:pt>
                <c:pt idx="1957">
                  <c:v>7.000000000000001E-4</c:v>
                </c:pt>
                <c:pt idx="1958">
                  <c:v>7.000000000000001E-4</c:v>
                </c:pt>
                <c:pt idx="1959">
                  <c:v>5.9999999999999995E-4</c:v>
                </c:pt>
                <c:pt idx="1960">
                  <c:v>7.000000000000001E-4</c:v>
                </c:pt>
                <c:pt idx="1961">
                  <c:v>7.000000000000001E-4</c:v>
                </c:pt>
                <c:pt idx="1962">
                  <c:v>7.000000000000001E-4</c:v>
                </c:pt>
                <c:pt idx="1963">
                  <c:v>7.000000000000001E-4</c:v>
                </c:pt>
                <c:pt idx="1964">
                  <c:v>7.000000000000001E-4</c:v>
                </c:pt>
                <c:pt idx="1965">
                  <c:v>7.000000000000001E-4</c:v>
                </c:pt>
                <c:pt idx="1966">
                  <c:v>7.000000000000001E-4</c:v>
                </c:pt>
                <c:pt idx="1967">
                  <c:v>7.000000000000001E-4</c:v>
                </c:pt>
                <c:pt idx="1968">
                  <c:v>7.000000000000001E-4</c:v>
                </c:pt>
                <c:pt idx="1969">
                  <c:v>7.000000000000001E-4</c:v>
                </c:pt>
                <c:pt idx="1970">
                  <c:v>7.000000000000001E-4</c:v>
                </c:pt>
                <c:pt idx="1971">
                  <c:v>7.000000000000001E-4</c:v>
                </c:pt>
                <c:pt idx="1972">
                  <c:v>7.000000000000001E-4</c:v>
                </c:pt>
                <c:pt idx="1973">
                  <c:v>7.000000000000001E-4</c:v>
                </c:pt>
                <c:pt idx="1974">
                  <c:v>7.000000000000001E-4</c:v>
                </c:pt>
                <c:pt idx="1975">
                  <c:v>7.000000000000001E-4</c:v>
                </c:pt>
                <c:pt idx="1976">
                  <c:v>7.000000000000001E-4</c:v>
                </c:pt>
                <c:pt idx="1977">
                  <c:v>7.000000000000001E-4</c:v>
                </c:pt>
                <c:pt idx="1978">
                  <c:v>7.000000000000001E-4</c:v>
                </c:pt>
                <c:pt idx="1979">
                  <c:v>5.9999999999999995E-4</c:v>
                </c:pt>
                <c:pt idx="1980">
                  <c:v>5.0000000000000001E-4</c:v>
                </c:pt>
                <c:pt idx="1981">
                  <c:v>5.9999999999999995E-4</c:v>
                </c:pt>
                <c:pt idx="1982">
                  <c:v>5.9999999999999995E-4</c:v>
                </c:pt>
                <c:pt idx="1983">
                  <c:v>5.9999999999999995E-4</c:v>
                </c:pt>
                <c:pt idx="1984">
                  <c:v>5.9999999999999995E-4</c:v>
                </c:pt>
                <c:pt idx="1985">
                  <c:v>5.9999999999999995E-4</c:v>
                </c:pt>
                <c:pt idx="1986">
                  <c:v>5.9999999999999995E-4</c:v>
                </c:pt>
                <c:pt idx="1987">
                  <c:v>5.9999999999999995E-4</c:v>
                </c:pt>
                <c:pt idx="1988">
                  <c:v>5.9999999999999995E-4</c:v>
                </c:pt>
                <c:pt idx="1989">
                  <c:v>5.9999999999999995E-4</c:v>
                </c:pt>
                <c:pt idx="1990">
                  <c:v>5.9999999999999995E-4</c:v>
                </c:pt>
                <c:pt idx="1991">
                  <c:v>5.9999999999999995E-4</c:v>
                </c:pt>
                <c:pt idx="1992">
                  <c:v>5.9999999999999995E-4</c:v>
                </c:pt>
                <c:pt idx="1993">
                  <c:v>5.9999999999999995E-4</c:v>
                </c:pt>
                <c:pt idx="1994">
                  <c:v>5.9999999999999995E-4</c:v>
                </c:pt>
                <c:pt idx="1995">
                  <c:v>5.9999999999999995E-4</c:v>
                </c:pt>
                <c:pt idx="1996">
                  <c:v>5.9999999999999995E-4</c:v>
                </c:pt>
                <c:pt idx="1997">
                  <c:v>5.9999999999999995E-4</c:v>
                </c:pt>
                <c:pt idx="1998">
                  <c:v>5.9999999999999995E-4</c:v>
                </c:pt>
                <c:pt idx="1999">
                  <c:v>5.9999999999999995E-4</c:v>
                </c:pt>
                <c:pt idx="2000">
                  <c:v>5.0000000000000001E-4</c:v>
                </c:pt>
                <c:pt idx="2001">
                  <c:v>5.9999999999999995E-4</c:v>
                </c:pt>
                <c:pt idx="2002">
                  <c:v>5.9999999999999995E-4</c:v>
                </c:pt>
                <c:pt idx="2003">
                  <c:v>5.9999999999999995E-4</c:v>
                </c:pt>
                <c:pt idx="2004">
                  <c:v>5.9999999999999995E-4</c:v>
                </c:pt>
                <c:pt idx="2005">
                  <c:v>5.9999999999999995E-4</c:v>
                </c:pt>
                <c:pt idx="2006">
                  <c:v>5.9999999999999995E-4</c:v>
                </c:pt>
                <c:pt idx="2007">
                  <c:v>5.9999999999999995E-4</c:v>
                </c:pt>
                <c:pt idx="2008">
                  <c:v>5.9999999999999995E-4</c:v>
                </c:pt>
                <c:pt idx="2009">
                  <c:v>5.9999999999999995E-4</c:v>
                </c:pt>
                <c:pt idx="2010">
                  <c:v>5.9999999999999995E-4</c:v>
                </c:pt>
                <c:pt idx="2011">
                  <c:v>5.9999999999999995E-4</c:v>
                </c:pt>
                <c:pt idx="2012">
                  <c:v>5.9999999999999995E-4</c:v>
                </c:pt>
                <c:pt idx="2013">
                  <c:v>1E-3</c:v>
                </c:pt>
                <c:pt idx="2014">
                  <c:v>1E-3</c:v>
                </c:pt>
                <c:pt idx="2015">
                  <c:v>1E-3</c:v>
                </c:pt>
                <c:pt idx="2016">
                  <c:v>1E-3</c:v>
                </c:pt>
                <c:pt idx="2017">
                  <c:v>1E-3</c:v>
                </c:pt>
                <c:pt idx="2018">
                  <c:v>1E-3</c:v>
                </c:pt>
                <c:pt idx="2019">
                  <c:v>1E-3</c:v>
                </c:pt>
                <c:pt idx="2020">
                  <c:v>1E-3</c:v>
                </c:pt>
                <c:pt idx="2021">
                  <c:v>1E-3</c:v>
                </c:pt>
                <c:pt idx="2022">
                  <c:v>8.0000000000000004E-4</c:v>
                </c:pt>
                <c:pt idx="2023">
                  <c:v>1E-3</c:v>
                </c:pt>
                <c:pt idx="2024">
                  <c:v>1E-3</c:v>
                </c:pt>
                <c:pt idx="2025">
                  <c:v>1E-3</c:v>
                </c:pt>
                <c:pt idx="2026">
                  <c:v>1E-3</c:v>
                </c:pt>
                <c:pt idx="2027">
                  <c:v>1E-3</c:v>
                </c:pt>
                <c:pt idx="2028">
                  <c:v>1E-3</c:v>
                </c:pt>
                <c:pt idx="2029">
                  <c:v>1E-3</c:v>
                </c:pt>
                <c:pt idx="2030">
                  <c:v>1E-3</c:v>
                </c:pt>
                <c:pt idx="2031">
                  <c:v>1E-3</c:v>
                </c:pt>
                <c:pt idx="2032">
                  <c:v>1E-3</c:v>
                </c:pt>
                <c:pt idx="2033">
                  <c:v>1E-3</c:v>
                </c:pt>
                <c:pt idx="2034">
                  <c:v>1E-3</c:v>
                </c:pt>
                <c:pt idx="2035">
                  <c:v>1E-3</c:v>
                </c:pt>
                <c:pt idx="2036">
                  <c:v>1E-3</c:v>
                </c:pt>
                <c:pt idx="2037">
                  <c:v>1E-3</c:v>
                </c:pt>
                <c:pt idx="2038">
                  <c:v>1E-3</c:v>
                </c:pt>
                <c:pt idx="2039">
                  <c:v>1E-3</c:v>
                </c:pt>
                <c:pt idx="2040">
                  <c:v>1E-3</c:v>
                </c:pt>
                <c:pt idx="2041">
                  <c:v>1E-3</c:v>
                </c:pt>
                <c:pt idx="2042">
                  <c:v>1E-3</c:v>
                </c:pt>
                <c:pt idx="2043">
                  <c:v>7.000000000000001E-4</c:v>
                </c:pt>
                <c:pt idx="2044">
                  <c:v>1E-3</c:v>
                </c:pt>
                <c:pt idx="2045">
                  <c:v>1E-3</c:v>
                </c:pt>
                <c:pt idx="2046">
                  <c:v>1E-3</c:v>
                </c:pt>
                <c:pt idx="2047">
                  <c:v>1E-3</c:v>
                </c:pt>
                <c:pt idx="2048">
                  <c:v>1E-3</c:v>
                </c:pt>
                <c:pt idx="2049">
                  <c:v>1E-3</c:v>
                </c:pt>
                <c:pt idx="2050">
                  <c:v>1E-3</c:v>
                </c:pt>
                <c:pt idx="2051">
                  <c:v>1E-3</c:v>
                </c:pt>
                <c:pt idx="2052">
                  <c:v>1E-3</c:v>
                </c:pt>
                <c:pt idx="2053">
                  <c:v>1E-3</c:v>
                </c:pt>
                <c:pt idx="2054">
                  <c:v>1E-3</c:v>
                </c:pt>
                <c:pt idx="2055">
                  <c:v>1E-3</c:v>
                </c:pt>
                <c:pt idx="2056">
                  <c:v>8.9999999999999998E-4</c:v>
                </c:pt>
                <c:pt idx="2057">
                  <c:v>8.9999999999999998E-4</c:v>
                </c:pt>
                <c:pt idx="2058">
                  <c:v>8.9999999999999998E-4</c:v>
                </c:pt>
                <c:pt idx="2059">
                  <c:v>8.9999999999999998E-4</c:v>
                </c:pt>
                <c:pt idx="2060">
                  <c:v>8.9999999999999998E-4</c:v>
                </c:pt>
                <c:pt idx="2061">
                  <c:v>8.9999999999999998E-4</c:v>
                </c:pt>
                <c:pt idx="2062">
                  <c:v>8.9999999999999998E-4</c:v>
                </c:pt>
                <c:pt idx="2063">
                  <c:v>8.0000000000000004E-4</c:v>
                </c:pt>
                <c:pt idx="2064">
                  <c:v>8.0000000000000004E-4</c:v>
                </c:pt>
                <c:pt idx="2065">
                  <c:v>5.9999999999999995E-4</c:v>
                </c:pt>
                <c:pt idx="2066">
                  <c:v>8.0000000000000004E-4</c:v>
                </c:pt>
                <c:pt idx="2067">
                  <c:v>8.0000000000000004E-4</c:v>
                </c:pt>
                <c:pt idx="2068">
                  <c:v>8.0000000000000004E-4</c:v>
                </c:pt>
                <c:pt idx="2069">
                  <c:v>8.0000000000000004E-4</c:v>
                </c:pt>
                <c:pt idx="2070">
                  <c:v>8.0000000000000004E-4</c:v>
                </c:pt>
                <c:pt idx="2071">
                  <c:v>8.0000000000000004E-4</c:v>
                </c:pt>
                <c:pt idx="2072">
                  <c:v>8.0000000000000004E-4</c:v>
                </c:pt>
                <c:pt idx="2073">
                  <c:v>8.0000000000000004E-4</c:v>
                </c:pt>
                <c:pt idx="2074">
                  <c:v>8.0000000000000004E-4</c:v>
                </c:pt>
                <c:pt idx="2075">
                  <c:v>8.0000000000000004E-4</c:v>
                </c:pt>
                <c:pt idx="2076">
                  <c:v>8.0000000000000004E-4</c:v>
                </c:pt>
                <c:pt idx="2077">
                  <c:v>8.0000000000000004E-4</c:v>
                </c:pt>
                <c:pt idx="2078">
                  <c:v>8.0000000000000004E-4</c:v>
                </c:pt>
                <c:pt idx="2079">
                  <c:v>8.0000000000000004E-4</c:v>
                </c:pt>
                <c:pt idx="2080">
                  <c:v>8.0000000000000004E-4</c:v>
                </c:pt>
                <c:pt idx="2081">
                  <c:v>8.0000000000000004E-4</c:v>
                </c:pt>
                <c:pt idx="2082">
                  <c:v>8.0000000000000004E-4</c:v>
                </c:pt>
                <c:pt idx="2083">
                  <c:v>8.0000000000000004E-4</c:v>
                </c:pt>
                <c:pt idx="2084">
                  <c:v>8.0000000000000004E-4</c:v>
                </c:pt>
                <c:pt idx="2085">
                  <c:v>8.0000000000000004E-4</c:v>
                </c:pt>
                <c:pt idx="2086">
                  <c:v>5.9999999999999995E-4</c:v>
                </c:pt>
                <c:pt idx="2087">
                  <c:v>8.0000000000000004E-4</c:v>
                </c:pt>
                <c:pt idx="2088">
                  <c:v>8.0000000000000004E-4</c:v>
                </c:pt>
                <c:pt idx="2089">
                  <c:v>8.0000000000000004E-4</c:v>
                </c:pt>
                <c:pt idx="2090">
                  <c:v>8.0000000000000004E-4</c:v>
                </c:pt>
                <c:pt idx="2091">
                  <c:v>8.0000000000000004E-4</c:v>
                </c:pt>
                <c:pt idx="2092">
                  <c:v>8.0000000000000004E-4</c:v>
                </c:pt>
                <c:pt idx="2093">
                  <c:v>8.0000000000000004E-4</c:v>
                </c:pt>
                <c:pt idx="2094">
                  <c:v>8.0000000000000004E-4</c:v>
                </c:pt>
                <c:pt idx="2095">
                  <c:v>8.0000000000000004E-4</c:v>
                </c:pt>
                <c:pt idx="2096">
                  <c:v>8.0000000000000004E-4</c:v>
                </c:pt>
                <c:pt idx="2097">
                  <c:v>8.0000000000000004E-4</c:v>
                </c:pt>
                <c:pt idx="2098">
                  <c:v>8.0000000000000004E-4</c:v>
                </c:pt>
                <c:pt idx="2099">
                  <c:v>8.0000000000000004E-4</c:v>
                </c:pt>
                <c:pt idx="2100">
                  <c:v>8.0000000000000004E-4</c:v>
                </c:pt>
                <c:pt idx="2101">
                  <c:v>8.0000000000000004E-4</c:v>
                </c:pt>
                <c:pt idx="2102">
                  <c:v>8.0000000000000004E-4</c:v>
                </c:pt>
                <c:pt idx="2103">
                  <c:v>8.0000000000000004E-4</c:v>
                </c:pt>
                <c:pt idx="2104">
                  <c:v>8.0000000000000004E-4</c:v>
                </c:pt>
                <c:pt idx="2105">
                  <c:v>8.0000000000000004E-4</c:v>
                </c:pt>
                <c:pt idx="2106">
                  <c:v>8.0000000000000004E-4</c:v>
                </c:pt>
                <c:pt idx="2107">
                  <c:v>7.000000000000001E-4</c:v>
                </c:pt>
                <c:pt idx="2108">
                  <c:v>8.0000000000000004E-4</c:v>
                </c:pt>
                <c:pt idx="2109">
                  <c:v>8.0000000000000004E-4</c:v>
                </c:pt>
                <c:pt idx="2110">
                  <c:v>8.0000000000000004E-4</c:v>
                </c:pt>
                <c:pt idx="2111">
                  <c:v>8.0000000000000004E-4</c:v>
                </c:pt>
                <c:pt idx="2112">
                  <c:v>8.0000000000000004E-4</c:v>
                </c:pt>
                <c:pt idx="2113">
                  <c:v>8.0000000000000004E-4</c:v>
                </c:pt>
                <c:pt idx="2114">
                  <c:v>8.0000000000000004E-4</c:v>
                </c:pt>
                <c:pt idx="2115">
                  <c:v>8.0000000000000004E-4</c:v>
                </c:pt>
                <c:pt idx="2116">
                  <c:v>8.0000000000000004E-4</c:v>
                </c:pt>
                <c:pt idx="2117">
                  <c:v>8.0000000000000004E-4</c:v>
                </c:pt>
                <c:pt idx="2118">
                  <c:v>8.0000000000000004E-4</c:v>
                </c:pt>
                <c:pt idx="2119">
                  <c:v>8.0000000000000004E-4</c:v>
                </c:pt>
                <c:pt idx="2120">
                  <c:v>8.0000000000000004E-4</c:v>
                </c:pt>
                <c:pt idx="2121">
                  <c:v>8.0000000000000004E-4</c:v>
                </c:pt>
                <c:pt idx="2122">
                  <c:v>8.0000000000000004E-4</c:v>
                </c:pt>
                <c:pt idx="2123">
                  <c:v>8.0000000000000004E-4</c:v>
                </c:pt>
                <c:pt idx="2124">
                  <c:v>8.0000000000000004E-4</c:v>
                </c:pt>
                <c:pt idx="2125">
                  <c:v>8.0000000000000004E-4</c:v>
                </c:pt>
                <c:pt idx="2126">
                  <c:v>8.0000000000000004E-4</c:v>
                </c:pt>
                <c:pt idx="2127">
                  <c:v>8.0000000000000004E-4</c:v>
                </c:pt>
                <c:pt idx="2128">
                  <c:v>7.000000000000001E-4</c:v>
                </c:pt>
                <c:pt idx="2129">
                  <c:v>8.0000000000000004E-4</c:v>
                </c:pt>
                <c:pt idx="2130">
                  <c:v>8.0000000000000004E-4</c:v>
                </c:pt>
                <c:pt idx="2131">
                  <c:v>8.0000000000000004E-4</c:v>
                </c:pt>
                <c:pt idx="2132">
                  <c:v>8.0000000000000004E-4</c:v>
                </c:pt>
                <c:pt idx="2133">
                  <c:v>8.0000000000000004E-4</c:v>
                </c:pt>
                <c:pt idx="2134">
                  <c:v>8.0000000000000004E-4</c:v>
                </c:pt>
                <c:pt idx="2135">
                  <c:v>8.0000000000000004E-4</c:v>
                </c:pt>
                <c:pt idx="2136">
                  <c:v>8.0000000000000004E-4</c:v>
                </c:pt>
                <c:pt idx="2137">
                  <c:v>8.0000000000000004E-4</c:v>
                </c:pt>
                <c:pt idx="2138">
                  <c:v>8.0000000000000004E-4</c:v>
                </c:pt>
                <c:pt idx="2139">
                  <c:v>8.0000000000000004E-4</c:v>
                </c:pt>
                <c:pt idx="2140">
                  <c:v>8.0000000000000004E-4</c:v>
                </c:pt>
                <c:pt idx="2141">
                  <c:v>8.0000000000000004E-4</c:v>
                </c:pt>
                <c:pt idx="2142">
                  <c:v>8.0000000000000004E-4</c:v>
                </c:pt>
                <c:pt idx="2143">
                  <c:v>8.0000000000000004E-4</c:v>
                </c:pt>
                <c:pt idx="2144">
                  <c:v>8.0000000000000004E-4</c:v>
                </c:pt>
                <c:pt idx="2145">
                  <c:v>8.0000000000000004E-4</c:v>
                </c:pt>
                <c:pt idx="2146">
                  <c:v>8.0000000000000004E-4</c:v>
                </c:pt>
                <c:pt idx="2147">
                  <c:v>8.0000000000000004E-4</c:v>
                </c:pt>
                <c:pt idx="2148">
                  <c:v>8.0000000000000004E-4</c:v>
                </c:pt>
                <c:pt idx="2149">
                  <c:v>8.0000000000000004E-4</c:v>
                </c:pt>
                <c:pt idx="2150">
                  <c:v>7.000000000000001E-4</c:v>
                </c:pt>
                <c:pt idx="2151">
                  <c:v>8.0000000000000004E-4</c:v>
                </c:pt>
                <c:pt idx="2152">
                  <c:v>8.0000000000000004E-4</c:v>
                </c:pt>
                <c:pt idx="2153">
                  <c:v>8.0000000000000004E-4</c:v>
                </c:pt>
                <c:pt idx="2154">
                  <c:v>8.0000000000000004E-4</c:v>
                </c:pt>
                <c:pt idx="2155">
                  <c:v>8.0000000000000004E-4</c:v>
                </c:pt>
                <c:pt idx="2156">
                  <c:v>8.0000000000000004E-4</c:v>
                </c:pt>
                <c:pt idx="2157">
                  <c:v>8.0000000000000004E-4</c:v>
                </c:pt>
                <c:pt idx="2158">
                  <c:v>8.0000000000000004E-4</c:v>
                </c:pt>
                <c:pt idx="2159">
                  <c:v>8.0000000000000004E-4</c:v>
                </c:pt>
                <c:pt idx="2160">
                  <c:v>8.0000000000000004E-4</c:v>
                </c:pt>
                <c:pt idx="2161">
                  <c:v>8.0000000000000004E-4</c:v>
                </c:pt>
                <c:pt idx="2162">
                  <c:v>8.0000000000000004E-4</c:v>
                </c:pt>
                <c:pt idx="2163">
                  <c:v>8.0000000000000004E-4</c:v>
                </c:pt>
                <c:pt idx="2164">
                  <c:v>8.0000000000000004E-4</c:v>
                </c:pt>
                <c:pt idx="2165">
                  <c:v>8.0000000000000004E-4</c:v>
                </c:pt>
                <c:pt idx="2166">
                  <c:v>8.0000000000000004E-4</c:v>
                </c:pt>
                <c:pt idx="2167">
                  <c:v>8.0000000000000004E-4</c:v>
                </c:pt>
                <c:pt idx="2168">
                  <c:v>8.0000000000000004E-4</c:v>
                </c:pt>
                <c:pt idx="2169">
                  <c:v>8.0000000000000004E-4</c:v>
                </c:pt>
                <c:pt idx="2170">
                  <c:v>8.0000000000000004E-4</c:v>
                </c:pt>
                <c:pt idx="2171">
                  <c:v>8.0000000000000004E-4</c:v>
                </c:pt>
                <c:pt idx="2172">
                  <c:v>8.0000000000000004E-4</c:v>
                </c:pt>
                <c:pt idx="2173">
                  <c:v>8.0000000000000004E-4</c:v>
                </c:pt>
                <c:pt idx="2174">
                  <c:v>8.0000000000000004E-4</c:v>
                </c:pt>
                <c:pt idx="2175">
                  <c:v>8.0000000000000004E-4</c:v>
                </c:pt>
                <c:pt idx="2176">
                  <c:v>8.0000000000000004E-4</c:v>
                </c:pt>
                <c:pt idx="2177">
                  <c:v>8.0000000000000004E-4</c:v>
                </c:pt>
                <c:pt idx="2178">
                  <c:v>8.0000000000000004E-4</c:v>
                </c:pt>
                <c:pt idx="2179">
                  <c:v>8.0000000000000004E-4</c:v>
                </c:pt>
                <c:pt idx="2180">
                  <c:v>8.0000000000000004E-4</c:v>
                </c:pt>
                <c:pt idx="2181">
                  <c:v>8.0000000000000004E-4</c:v>
                </c:pt>
                <c:pt idx="2182">
                  <c:v>8.0000000000000004E-4</c:v>
                </c:pt>
                <c:pt idx="2183">
                  <c:v>8.0000000000000004E-4</c:v>
                </c:pt>
                <c:pt idx="2184">
                  <c:v>8.0000000000000004E-4</c:v>
                </c:pt>
                <c:pt idx="2185">
                  <c:v>8.0000000000000004E-4</c:v>
                </c:pt>
                <c:pt idx="2186">
                  <c:v>8.0000000000000004E-4</c:v>
                </c:pt>
                <c:pt idx="2187">
                  <c:v>8.0000000000000004E-4</c:v>
                </c:pt>
                <c:pt idx="2188">
                  <c:v>8.0000000000000004E-4</c:v>
                </c:pt>
                <c:pt idx="2189">
                  <c:v>8.0000000000000004E-4</c:v>
                </c:pt>
                <c:pt idx="2190">
                  <c:v>8.0000000000000004E-4</c:v>
                </c:pt>
                <c:pt idx="2191">
                  <c:v>8.0000000000000004E-4</c:v>
                </c:pt>
                <c:pt idx="2192">
                  <c:v>8.0000000000000004E-4</c:v>
                </c:pt>
                <c:pt idx="2193">
                  <c:v>8.0000000000000004E-4</c:v>
                </c:pt>
                <c:pt idx="2194">
                  <c:v>8.0000000000000004E-4</c:v>
                </c:pt>
                <c:pt idx="2195">
                  <c:v>8.0000000000000004E-4</c:v>
                </c:pt>
                <c:pt idx="2196">
                  <c:v>8.0000000000000004E-4</c:v>
                </c:pt>
                <c:pt idx="2197">
                  <c:v>8.0000000000000004E-4</c:v>
                </c:pt>
                <c:pt idx="2198">
                  <c:v>8.0000000000000004E-4</c:v>
                </c:pt>
                <c:pt idx="2199">
                  <c:v>8.0000000000000004E-4</c:v>
                </c:pt>
                <c:pt idx="2200">
                  <c:v>8.0000000000000004E-4</c:v>
                </c:pt>
                <c:pt idx="2201">
                  <c:v>8.0000000000000004E-4</c:v>
                </c:pt>
                <c:pt idx="2202">
                  <c:v>3.3E-3</c:v>
                </c:pt>
                <c:pt idx="2203">
                  <c:v>3.3E-3</c:v>
                </c:pt>
                <c:pt idx="2204">
                  <c:v>3.3E-3</c:v>
                </c:pt>
                <c:pt idx="2205">
                  <c:v>3.3E-3</c:v>
                </c:pt>
                <c:pt idx="2206">
                  <c:v>3.3E-3</c:v>
                </c:pt>
                <c:pt idx="2207">
                  <c:v>3.3E-3</c:v>
                </c:pt>
                <c:pt idx="2208">
                  <c:v>3.3E-3</c:v>
                </c:pt>
                <c:pt idx="2209">
                  <c:v>3.3E-3</c:v>
                </c:pt>
                <c:pt idx="2210">
                  <c:v>3.3E-3</c:v>
                </c:pt>
                <c:pt idx="2211">
                  <c:v>3.3E-3</c:v>
                </c:pt>
                <c:pt idx="2212">
                  <c:v>3.3E-3</c:v>
                </c:pt>
                <c:pt idx="2213">
                  <c:v>3.3E-3</c:v>
                </c:pt>
                <c:pt idx="2214">
                  <c:v>3.3E-3</c:v>
                </c:pt>
                <c:pt idx="2215">
                  <c:v>3.3E-3</c:v>
                </c:pt>
                <c:pt idx="2216">
                  <c:v>3.3E-3</c:v>
                </c:pt>
                <c:pt idx="2217">
                  <c:v>3.3E-3</c:v>
                </c:pt>
                <c:pt idx="2218">
                  <c:v>3.3E-3</c:v>
                </c:pt>
                <c:pt idx="2219">
                  <c:v>3.3E-3</c:v>
                </c:pt>
                <c:pt idx="2220">
                  <c:v>3.3E-3</c:v>
                </c:pt>
                <c:pt idx="2221">
                  <c:v>3.3E-3</c:v>
                </c:pt>
                <c:pt idx="2222">
                  <c:v>3.3E-3</c:v>
                </c:pt>
                <c:pt idx="2223">
                  <c:v>3.3E-3</c:v>
                </c:pt>
                <c:pt idx="2224">
                  <c:v>3.3E-3</c:v>
                </c:pt>
                <c:pt idx="2225">
                  <c:v>3.3E-3</c:v>
                </c:pt>
                <c:pt idx="2226">
                  <c:v>3.3E-3</c:v>
                </c:pt>
                <c:pt idx="2227">
                  <c:v>3.3E-3</c:v>
                </c:pt>
                <c:pt idx="2228">
                  <c:v>3.3E-3</c:v>
                </c:pt>
                <c:pt idx="2229">
                  <c:v>3.3E-3</c:v>
                </c:pt>
                <c:pt idx="2230">
                  <c:v>3.3E-3</c:v>
                </c:pt>
                <c:pt idx="2231">
                  <c:v>3.3E-3</c:v>
                </c:pt>
                <c:pt idx="2232">
                  <c:v>3.3E-3</c:v>
                </c:pt>
                <c:pt idx="2233">
                  <c:v>3.3E-3</c:v>
                </c:pt>
                <c:pt idx="2234">
                  <c:v>3.3E-3</c:v>
                </c:pt>
                <c:pt idx="2235">
                  <c:v>3.3E-3</c:v>
                </c:pt>
                <c:pt idx="2236">
                  <c:v>8.3000000000000001E-3</c:v>
                </c:pt>
                <c:pt idx="2237">
                  <c:v>8.3000000000000001E-3</c:v>
                </c:pt>
                <c:pt idx="2238">
                  <c:v>8.3000000000000001E-3</c:v>
                </c:pt>
                <c:pt idx="2239">
                  <c:v>8.3000000000000001E-3</c:v>
                </c:pt>
                <c:pt idx="2240">
                  <c:v>8.3000000000000001E-3</c:v>
                </c:pt>
                <c:pt idx="2241">
                  <c:v>8.3000000000000001E-3</c:v>
                </c:pt>
                <c:pt idx="2242">
                  <c:v>8.3000000000000001E-3</c:v>
                </c:pt>
                <c:pt idx="2243">
                  <c:v>8.3000000000000001E-3</c:v>
                </c:pt>
                <c:pt idx="2244">
                  <c:v>8.3000000000000001E-3</c:v>
                </c:pt>
                <c:pt idx="2245">
                  <c:v>8.3000000000000001E-3</c:v>
                </c:pt>
                <c:pt idx="2246">
                  <c:v>8.3000000000000001E-3</c:v>
                </c:pt>
                <c:pt idx="2247">
                  <c:v>8.3000000000000001E-3</c:v>
                </c:pt>
                <c:pt idx="2248">
                  <c:v>8.3000000000000001E-3</c:v>
                </c:pt>
                <c:pt idx="2249">
                  <c:v>8.3000000000000001E-3</c:v>
                </c:pt>
                <c:pt idx="2250">
                  <c:v>8.3000000000000001E-3</c:v>
                </c:pt>
                <c:pt idx="2251">
                  <c:v>8.3000000000000001E-3</c:v>
                </c:pt>
                <c:pt idx="2252">
                  <c:v>8.3000000000000001E-3</c:v>
                </c:pt>
                <c:pt idx="2253">
                  <c:v>8.3000000000000001E-3</c:v>
                </c:pt>
                <c:pt idx="2254">
                  <c:v>8.3000000000000001E-3</c:v>
                </c:pt>
                <c:pt idx="2255">
                  <c:v>8.3000000000000001E-3</c:v>
                </c:pt>
                <c:pt idx="2256">
                  <c:v>8.3000000000000001E-3</c:v>
                </c:pt>
                <c:pt idx="2257">
                  <c:v>8.3000000000000001E-3</c:v>
                </c:pt>
                <c:pt idx="2258">
                  <c:v>8.3000000000000001E-3</c:v>
                </c:pt>
                <c:pt idx="2259">
                  <c:v>8.3000000000000001E-3</c:v>
                </c:pt>
                <c:pt idx="2260">
                  <c:v>8.3000000000000001E-3</c:v>
                </c:pt>
                <c:pt idx="2261">
                  <c:v>8.3000000000000001E-3</c:v>
                </c:pt>
                <c:pt idx="2262">
                  <c:v>8.3000000000000001E-3</c:v>
                </c:pt>
                <c:pt idx="2263">
                  <c:v>8.3000000000000001E-3</c:v>
                </c:pt>
                <c:pt idx="2264">
                  <c:v>8.3000000000000001E-3</c:v>
                </c:pt>
                <c:pt idx="2265">
                  <c:v>1.5800000000000002E-2</c:v>
                </c:pt>
                <c:pt idx="2266">
                  <c:v>1.5800000000000002E-2</c:v>
                </c:pt>
                <c:pt idx="2267">
                  <c:v>1.5800000000000002E-2</c:v>
                </c:pt>
                <c:pt idx="2268">
                  <c:v>1.5800000000000002E-2</c:v>
                </c:pt>
                <c:pt idx="2269">
                  <c:v>1.5800000000000002E-2</c:v>
                </c:pt>
                <c:pt idx="2270">
                  <c:v>1.5800000000000002E-2</c:v>
                </c:pt>
                <c:pt idx="2271">
                  <c:v>1.5800000000000002E-2</c:v>
                </c:pt>
                <c:pt idx="2272">
                  <c:v>1.5800000000000002E-2</c:v>
                </c:pt>
                <c:pt idx="2273">
                  <c:v>1.5800000000000002E-2</c:v>
                </c:pt>
                <c:pt idx="2274">
                  <c:v>1.5800000000000002E-2</c:v>
                </c:pt>
                <c:pt idx="2275">
                  <c:v>1.5800000000000002E-2</c:v>
                </c:pt>
                <c:pt idx="2276">
                  <c:v>1.5800000000000002E-2</c:v>
                </c:pt>
                <c:pt idx="2277">
                  <c:v>1.5800000000000002E-2</c:v>
                </c:pt>
                <c:pt idx="2278">
                  <c:v>1.5800000000000002E-2</c:v>
                </c:pt>
                <c:pt idx="2279">
                  <c:v>1.5800000000000002E-2</c:v>
                </c:pt>
                <c:pt idx="2280">
                  <c:v>1.5800000000000002E-2</c:v>
                </c:pt>
                <c:pt idx="2281">
                  <c:v>1.5800000000000002E-2</c:v>
                </c:pt>
                <c:pt idx="2282">
                  <c:v>1.5800000000000002E-2</c:v>
                </c:pt>
                <c:pt idx="2283">
                  <c:v>1.5800000000000002E-2</c:v>
                </c:pt>
                <c:pt idx="2284">
                  <c:v>1.5800000000000002E-2</c:v>
                </c:pt>
                <c:pt idx="2285">
                  <c:v>1.5800000000000002E-2</c:v>
                </c:pt>
                <c:pt idx="2286">
                  <c:v>1.5800000000000002E-2</c:v>
                </c:pt>
                <c:pt idx="2287">
                  <c:v>1.5800000000000002E-2</c:v>
                </c:pt>
                <c:pt idx="2288">
                  <c:v>1.5800000000000002E-2</c:v>
                </c:pt>
                <c:pt idx="2289">
                  <c:v>1.5800000000000002E-2</c:v>
                </c:pt>
                <c:pt idx="2290">
                  <c:v>1.5800000000000002E-2</c:v>
                </c:pt>
                <c:pt idx="2291">
                  <c:v>1.5800000000000002E-2</c:v>
                </c:pt>
                <c:pt idx="2292">
                  <c:v>1.5800000000000002E-2</c:v>
                </c:pt>
                <c:pt idx="2293">
                  <c:v>2.3300000000000001E-2</c:v>
                </c:pt>
                <c:pt idx="2294">
                  <c:v>2.3199999999999998E-2</c:v>
                </c:pt>
                <c:pt idx="2295">
                  <c:v>2.3300000000000001E-2</c:v>
                </c:pt>
                <c:pt idx="2296">
                  <c:v>2.3300000000000001E-2</c:v>
                </c:pt>
                <c:pt idx="2297">
                  <c:v>2.3300000000000001E-2</c:v>
                </c:pt>
                <c:pt idx="2298">
                  <c:v>2.3300000000000001E-2</c:v>
                </c:pt>
                <c:pt idx="2299">
                  <c:v>2.3300000000000001E-2</c:v>
                </c:pt>
                <c:pt idx="2300">
                  <c:v>2.3300000000000001E-2</c:v>
                </c:pt>
                <c:pt idx="2301">
                  <c:v>2.3300000000000001E-2</c:v>
                </c:pt>
                <c:pt idx="2302">
                  <c:v>2.3300000000000001E-2</c:v>
                </c:pt>
                <c:pt idx="2303">
                  <c:v>2.3300000000000001E-2</c:v>
                </c:pt>
                <c:pt idx="2304">
                  <c:v>2.3300000000000001E-2</c:v>
                </c:pt>
                <c:pt idx="2305">
                  <c:v>2.3300000000000001E-2</c:v>
                </c:pt>
                <c:pt idx="2306">
                  <c:v>2.3300000000000001E-2</c:v>
                </c:pt>
                <c:pt idx="2307">
                  <c:v>2.3300000000000001E-2</c:v>
                </c:pt>
                <c:pt idx="2308">
                  <c:v>2.3300000000000001E-2</c:v>
                </c:pt>
                <c:pt idx="2309">
                  <c:v>2.3300000000000001E-2</c:v>
                </c:pt>
                <c:pt idx="2310">
                  <c:v>2.3300000000000001E-2</c:v>
                </c:pt>
                <c:pt idx="2311">
                  <c:v>2.3300000000000001E-2</c:v>
                </c:pt>
                <c:pt idx="2312">
                  <c:v>2.3300000000000001E-2</c:v>
                </c:pt>
                <c:pt idx="2313">
                  <c:v>2.3300000000000001E-2</c:v>
                </c:pt>
                <c:pt idx="2314">
                  <c:v>2.3300000000000001E-2</c:v>
                </c:pt>
                <c:pt idx="2315">
                  <c:v>2.3300000000000001E-2</c:v>
                </c:pt>
                <c:pt idx="2316">
                  <c:v>2.3300000000000001E-2</c:v>
                </c:pt>
                <c:pt idx="2317">
                  <c:v>2.3300000000000001E-2</c:v>
                </c:pt>
                <c:pt idx="2318">
                  <c:v>2.3300000000000001E-2</c:v>
                </c:pt>
                <c:pt idx="2319">
                  <c:v>2.3300000000000001E-2</c:v>
                </c:pt>
                <c:pt idx="2320">
                  <c:v>2.3300000000000001E-2</c:v>
                </c:pt>
                <c:pt idx="2321">
                  <c:v>2.3300000000000001E-2</c:v>
                </c:pt>
                <c:pt idx="2322">
                  <c:v>2.3300000000000001E-2</c:v>
                </c:pt>
                <c:pt idx="2323">
                  <c:v>2.3300000000000001E-2</c:v>
                </c:pt>
                <c:pt idx="2324">
                  <c:v>2.3300000000000001E-2</c:v>
                </c:pt>
                <c:pt idx="2325">
                  <c:v>2.3300000000000001E-2</c:v>
                </c:pt>
                <c:pt idx="2326">
                  <c:v>2.3300000000000001E-2</c:v>
                </c:pt>
                <c:pt idx="2327">
                  <c:v>2.3300000000000001E-2</c:v>
                </c:pt>
                <c:pt idx="2328">
                  <c:v>2.3300000000000001E-2</c:v>
                </c:pt>
                <c:pt idx="2329">
                  <c:v>2.3300000000000001E-2</c:v>
                </c:pt>
                <c:pt idx="2330">
                  <c:v>2.3300000000000001E-2</c:v>
                </c:pt>
                <c:pt idx="2331">
                  <c:v>2.3300000000000001E-2</c:v>
                </c:pt>
                <c:pt idx="2332">
                  <c:v>3.0800000000000001E-2</c:v>
                </c:pt>
                <c:pt idx="2333">
                  <c:v>3.0800000000000001E-2</c:v>
                </c:pt>
                <c:pt idx="2334">
                  <c:v>3.0800000000000001E-2</c:v>
                </c:pt>
                <c:pt idx="2335">
                  <c:v>3.0800000000000001E-2</c:v>
                </c:pt>
                <c:pt idx="2336">
                  <c:v>3.0800000000000001E-2</c:v>
                </c:pt>
                <c:pt idx="2337">
                  <c:v>3.0800000000000001E-2</c:v>
                </c:pt>
                <c:pt idx="2338">
                  <c:v>3.0800000000000001E-2</c:v>
                </c:pt>
                <c:pt idx="2339">
                  <c:v>3.0800000000000001E-2</c:v>
                </c:pt>
                <c:pt idx="2340">
                  <c:v>3.0800000000000001E-2</c:v>
                </c:pt>
                <c:pt idx="2341">
                  <c:v>3.0800000000000001E-2</c:v>
                </c:pt>
                <c:pt idx="2342">
                  <c:v>3.0800000000000001E-2</c:v>
                </c:pt>
                <c:pt idx="2343">
                  <c:v>3.0800000000000001E-2</c:v>
                </c:pt>
                <c:pt idx="2344">
                  <c:v>3.0800000000000001E-2</c:v>
                </c:pt>
                <c:pt idx="2345">
                  <c:v>3.0800000000000001E-2</c:v>
                </c:pt>
                <c:pt idx="2346">
                  <c:v>3.0800000000000001E-2</c:v>
                </c:pt>
                <c:pt idx="2347">
                  <c:v>3.0800000000000001E-2</c:v>
                </c:pt>
                <c:pt idx="2348">
                  <c:v>3.0800000000000001E-2</c:v>
                </c:pt>
                <c:pt idx="2349">
                  <c:v>3.0800000000000001E-2</c:v>
                </c:pt>
                <c:pt idx="2350">
                  <c:v>3.0800000000000001E-2</c:v>
                </c:pt>
                <c:pt idx="2351">
                  <c:v>3.0800000000000001E-2</c:v>
                </c:pt>
                <c:pt idx="2352">
                  <c:v>3.0800000000000001E-2</c:v>
                </c:pt>
                <c:pt idx="2353">
                  <c:v>3.0800000000000001E-2</c:v>
                </c:pt>
                <c:pt idx="2354">
                  <c:v>3.0800000000000001E-2</c:v>
                </c:pt>
                <c:pt idx="2355">
                  <c:v>3.0800000000000001E-2</c:v>
                </c:pt>
                <c:pt idx="2356">
                  <c:v>3.0800000000000001E-2</c:v>
                </c:pt>
                <c:pt idx="2357">
                  <c:v>3.0800000000000001E-2</c:v>
                </c:pt>
                <c:pt idx="2358">
                  <c:v>3.0800000000000001E-2</c:v>
                </c:pt>
                <c:pt idx="2359">
                  <c:v>3.0800000000000001E-2</c:v>
                </c:pt>
                <c:pt idx="2360">
                  <c:v>3.0800000000000001E-2</c:v>
                </c:pt>
                <c:pt idx="2361">
                  <c:v>3.0800000000000001E-2</c:v>
                </c:pt>
                <c:pt idx="2362">
                  <c:v>3.8300000000000001E-2</c:v>
                </c:pt>
                <c:pt idx="2363">
                  <c:v>3.8300000000000001E-2</c:v>
                </c:pt>
                <c:pt idx="2364">
                  <c:v>3.8300000000000001E-2</c:v>
                </c:pt>
                <c:pt idx="2365">
                  <c:v>3.8300000000000001E-2</c:v>
                </c:pt>
                <c:pt idx="2366">
                  <c:v>3.8300000000000001E-2</c:v>
                </c:pt>
                <c:pt idx="2367">
                  <c:v>3.8300000000000001E-2</c:v>
                </c:pt>
                <c:pt idx="2368">
                  <c:v>3.8300000000000001E-2</c:v>
                </c:pt>
                <c:pt idx="2369">
                  <c:v>3.8300000000000001E-2</c:v>
                </c:pt>
                <c:pt idx="2370">
                  <c:v>3.8300000000000001E-2</c:v>
                </c:pt>
                <c:pt idx="2371">
                  <c:v>3.8300000000000001E-2</c:v>
                </c:pt>
                <c:pt idx="2372">
                  <c:v>3.8300000000000001E-2</c:v>
                </c:pt>
                <c:pt idx="2373">
                  <c:v>3.8300000000000001E-2</c:v>
                </c:pt>
                <c:pt idx="2374">
                  <c:v>3.8300000000000001E-2</c:v>
                </c:pt>
                <c:pt idx="2375">
                  <c:v>3.8300000000000001E-2</c:v>
                </c:pt>
                <c:pt idx="2376">
                  <c:v>3.8300000000000001E-2</c:v>
                </c:pt>
                <c:pt idx="2377">
                  <c:v>3.8300000000000001E-2</c:v>
                </c:pt>
                <c:pt idx="2378">
                  <c:v>3.8300000000000001E-2</c:v>
                </c:pt>
                <c:pt idx="2379">
                  <c:v>3.8300000000000001E-2</c:v>
                </c:pt>
                <c:pt idx="2380">
                  <c:v>3.8300000000000001E-2</c:v>
                </c:pt>
                <c:pt idx="2381">
                  <c:v>3.8300000000000001E-2</c:v>
                </c:pt>
                <c:pt idx="2382">
                  <c:v>3.8300000000000001E-2</c:v>
                </c:pt>
                <c:pt idx="2383">
                  <c:v>3.8300000000000001E-2</c:v>
                </c:pt>
                <c:pt idx="2384">
                  <c:v>3.8300000000000001E-2</c:v>
                </c:pt>
                <c:pt idx="2385">
                  <c:v>3.8300000000000001E-2</c:v>
                </c:pt>
                <c:pt idx="2386">
                  <c:v>3.8300000000000001E-2</c:v>
                </c:pt>
                <c:pt idx="2387">
                  <c:v>3.8300000000000001E-2</c:v>
                </c:pt>
                <c:pt idx="2388">
                  <c:v>3.8300000000000001E-2</c:v>
                </c:pt>
                <c:pt idx="2389">
                  <c:v>3.8300000000000001E-2</c:v>
                </c:pt>
                <c:pt idx="2390">
                  <c:v>3.8300000000000001E-2</c:v>
                </c:pt>
                <c:pt idx="2391">
                  <c:v>4.3299999999999998E-2</c:v>
                </c:pt>
                <c:pt idx="2392">
                  <c:v>4.3299999999999998E-2</c:v>
                </c:pt>
                <c:pt idx="2393">
                  <c:v>4.3299999999999998E-2</c:v>
                </c:pt>
                <c:pt idx="2394">
                  <c:v>4.3299999999999998E-2</c:v>
                </c:pt>
                <c:pt idx="2395">
                  <c:v>4.3299999999999998E-2</c:v>
                </c:pt>
                <c:pt idx="2396">
                  <c:v>4.3299999999999998E-2</c:v>
                </c:pt>
                <c:pt idx="2397">
                  <c:v>4.3299999999999998E-2</c:v>
                </c:pt>
                <c:pt idx="2398">
                  <c:v>4.3299999999999998E-2</c:v>
                </c:pt>
                <c:pt idx="2399">
                  <c:v>4.3299999999999998E-2</c:v>
                </c:pt>
                <c:pt idx="2400">
                  <c:v>4.3299999999999998E-2</c:v>
                </c:pt>
                <c:pt idx="2401">
                  <c:v>4.3299999999999998E-2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CC5-42CE-948D-B5F37D619BEB}"/>
            </c:ext>
          </c:extLst>
        </c:ser>
        <c:ser>
          <c:idx val="7"/>
          <c:order val="7"/>
          <c:tx>
            <c:strRef>
              <c:f>Calc!$AF$6</c:f>
              <c:strCache>
                <c:ptCount val="1"/>
                <c:pt idx="0">
                  <c:v>S&amp;P 500 Dividend</c:v>
                </c:pt>
              </c:strCache>
            </c:strRef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Calc!$Y$7:$Y$2426</c:f>
              <c:numCache>
                <c:formatCode>m/d/yyyy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44200.604166666672</c:v>
                </c:pt>
                <c:pt idx="1900">
                  <c:v>44201.604166666672</c:v>
                </c:pt>
                <c:pt idx="1901">
                  <c:v>44202.604166666672</c:v>
                </c:pt>
                <c:pt idx="1902">
                  <c:v>44203.604166666672</c:v>
                </c:pt>
                <c:pt idx="1903">
                  <c:v>44204.604166666672</c:v>
                </c:pt>
                <c:pt idx="1904">
                  <c:v>44207.604166666672</c:v>
                </c:pt>
                <c:pt idx="1905">
                  <c:v>44208.604166666672</c:v>
                </c:pt>
                <c:pt idx="1906">
                  <c:v>44209.604166666672</c:v>
                </c:pt>
                <c:pt idx="1907">
                  <c:v>44210.604166666672</c:v>
                </c:pt>
                <c:pt idx="1908">
                  <c:v>44211.604166666672</c:v>
                </c:pt>
                <c:pt idx="1909">
                  <c:v>44215.604166666672</c:v>
                </c:pt>
                <c:pt idx="1910">
                  <c:v>44216.604166666672</c:v>
                </c:pt>
                <c:pt idx="1911">
                  <c:v>44217.604166666672</c:v>
                </c:pt>
                <c:pt idx="1912">
                  <c:v>44218.604166666672</c:v>
                </c:pt>
                <c:pt idx="1913">
                  <c:v>44221.604166666672</c:v>
                </c:pt>
                <c:pt idx="1914">
                  <c:v>44222.604166666672</c:v>
                </c:pt>
                <c:pt idx="1915">
                  <c:v>44223.604166666672</c:v>
                </c:pt>
                <c:pt idx="1916">
                  <c:v>44224.604166666672</c:v>
                </c:pt>
                <c:pt idx="1917">
                  <c:v>44225.604166666672</c:v>
                </c:pt>
                <c:pt idx="1918">
                  <c:v>44228.604166666672</c:v>
                </c:pt>
                <c:pt idx="1919">
                  <c:v>44229.604166666672</c:v>
                </c:pt>
                <c:pt idx="1920">
                  <c:v>44230.604166666672</c:v>
                </c:pt>
                <c:pt idx="1921">
                  <c:v>44231.604166666672</c:v>
                </c:pt>
                <c:pt idx="1922">
                  <c:v>44232.604166666672</c:v>
                </c:pt>
                <c:pt idx="1923">
                  <c:v>44235.604166666672</c:v>
                </c:pt>
                <c:pt idx="1924">
                  <c:v>44236.604166666672</c:v>
                </c:pt>
                <c:pt idx="1925">
                  <c:v>44237.604166666672</c:v>
                </c:pt>
                <c:pt idx="1926">
                  <c:v>44238.604166666672</c:v>
                </c:pt>
                <c:pt idx="1927">
                  <c:v>44239.604166666672</c:v>
                </c:pt>
                <c:pt idx="1928">
                  <c:v>44243.604166666672</c:v>
                </c:pt>
                <c:pt idx="1929">
                  <c:v>44244.604166666672</c:v>
                </c:pt>
                <c:pt idx="1930">
                  <c:v>44245.604166666672</c:v>
                </c:pt>
                <c:pt idx="1931">
                  <c:v>44246.604166666672</c:v>
                </c:pt>
                <c:pt idx="1932">
                  <c:v>44249.604166666672</c:v>
                </c:pt>
                <c:pt idx="1933">
                  <c:v>44250.604166666672</c:v>
                </c:pt>
                <c:pt idx="1934">
                  <c:v>44251.604166666672</c:v>
                </c:pt>
                <c:pt idx="1935">
                  <c:v>44252.604166666672</c:v>
                </c:pt>
                <c:pt idx="1936">
                  <c:v>44253.604166666672</c:v>
                </c:pt>
                <c:pt idx="1937">
                  <c:v>44256.604166666672</c:v>
                </c:pt>
                <c:pt idx="1938">
                  <c:v>44257.604166666672</c:v>
                </c:pt>
                <c:pt idx="1939">
                  <c:v>44258.604166666672</c:v>
                </c:pt>
                <c:pt idx="1940">
                  <c:v>44259.604166666672</c:v>
                </c:pt>
                <c:pt idx="1941">
                  <c:v>44260.604166666672</c:v>
                </c:pt>
                <c:pt idx="1942">
                  <c:v>44263.604166666672</c:v>
                </c:pt>
                <c:pt idx="1943">
                  <c:v>44264.604166666672</c:v>
                </c:pt>
                <c:pt idx="1944">
                  <c:v>44265.604166666672</c:v>
                </c:pt>
                <c:pt idx="1945">
                  <c:v>44266.604166666672</c:v>
                </c:pt>
                <c:pt idx="1946">
                  <c:v>44267.604166666672</c:v>
                </c:pt>
                <c:pt idx="1947">
                  <c:v>44270.5625</c:v>
                </c:pt>
                <c:pt idx="1948">
                  <c:v>44271.5625</c:v>
                </c:pt>
                <c:pt idx="1949">
                  <c:v>44272.5625</c:v>
                </c:pt>
                <c:pt idx="1950">
                  <c:v>44273.5625</c:v>
                </c:pt>
                <c:pt idx="1951">
                  <c:v>44274.5625</c:v>
                </c:pt>
                <c:pt idx="1952">
                  <c:v>44277.5625</c:v>
                </c:pt>
                <c:pt idx="1953">
                  <c:v>44278.5625</c:v>
                </c:pt>
                <c:pt idx="1954">
                  <c:v>44279.5625</c:v>
                </c:pt>
                <c:pt idx="1955">
                  <c:v>44280.5625</c:v>
                </c:pt>
                <c:pt idx="1956">
                  <c:v>44281.5625</c:v>
                </c:pt>
                <c:pt idx="1957">
                  <c:v>44284.5625</c:v>
                </c:pt>
                <c:pt idx="1958">
                  <c:v>44285.5625</c:v>
                </c:pt>
                <c:pt idx="1959">
                  <c:v>44286.5625</c:v>
                </c:pt>
                <c:pt idx="1960">
                  <c:v>44287.5625</c:v>
                </c:pt>
                <c:pt idx="1961">
                  <c:v>44291.5625</c:v>
                </c:pt>
                <c:pt idx="1962">
                  <c:v>44292.5625</c:v>
                </c:pt>
                <c:pt idx="1963">
                  <c:v>44293.5625</c:v>
                </c:pt>
                <c:pt idx="1964">
                  <c:v>44294.5625</c:v>
                </c:pt>
                <c:pt idx="1965">
                  <c:v>44295.5625</c:v>
                </c:pt>
                <c:pt idx="1966">
                  <c:v>44298.5625</c:v>
                </c:pt>
                <c:pt idx="1967">
                  <c:v>44299.5625</c:v>
                </c:pt>
                <c:pt idx="1968">
                  <c:v>44300.5625</c:v>
                </c:pt>
                <c:pt idx="1969">
                  <c:v>44301.5625</c:v>
                </c:pt>
                <c:pt idx="1970">
                  <c:v>44302.5625</c:v>
                </c:pt>
                <c:pt idx="1971">
                  <c:v>44305.5625</c:v>
                </c:pt>
                <c:pt idx="1972">
                  <c:v>44306.5625</c:v>
                </c:pt>
                <c:pt idx="1973">
                  <c:v>44307.5625</c:v>
                </c:pt>
                <c:pt idx="1974">
                  <c:v>44308.5625</c:v>
                </c:pt>
                <c:pt idx="1975">
                  <c:v>44309.5625</c:v>
                </c:pt>
                <c:pt idx="1976">
                  <c:v>44312.5625</c:v>
                </c:pt>
                <c:pt idx="1977">
                  <c:v>44313.5625</c:v>
                </c:pt>
                <c:pt idx="1978">
                  <c:v>44314.5625</c:v>
                </c:pt>
                <c:pt idx="1979">
                  <c:v>44315.5625</c:v>
                </c:pt>
                <c:pt idx="1980">
                  <c:v>44316.5625</c:v>
                </c:pt>
                <c:pt idx="1981">
                  <c:v>44319.5625</c:v>
                </c:pt>
                <c:pt idx="1982">
                  <c:v>44320.5625</c:v>
                </c:pt>
                <c:pt idx="1983">
                  <c:v>44321.5625</c:v>
                </c:pt>
                <c:pt idx="1984">
                  <c:v>44322.5625</c:v>
                </c:pt>
                <c:pt idx="1985">
                  <c:v>44323.5625</c:v>
                </c:pt>
                <c:pt idx="1986">
                  <c:v>44326.5625</c:v>
                </c:pt>
                <c:pt idx="1987">
                  <c:v>44327.5625</c:v>
                </c:pt>
                <c:pt idx="1988">
                  <c:v>44328.5625</c:v>
                </c:pt>
                <c:pt idx="1989">
                  <c:v>44329.5625</c:v>
                </c:pt>
                <c:pt idx="1990">
                  <c:v>44330.5625</c:v>
                </c:pt>
                <c:pt idx="1991">
                  <c:v>44333.5625</c:v>
                </c:pt>
                <c:pt idx="1992">
                  <c:v>44334.5625</c:v>
                </c:pt>
                <c:pt idx="1993">
                  <c:v>44335.5625</c:v>
                </c:pt>
                <c:pt idx="1994">
                  <c:v>44336.5625</c:v>
                </c:pt>
                <c:pt idx="1995">
                  <c:v>44337.5625</c:v>
                </c:pt>
                <c:pt idx="1996">
                  <c:v>44340.5625</c:v>
                </c:pt>
                <c:pt idx="1997">
                  <c:v>44341.5625</c:v>
                </c:pt>
                <c:pt idx="1998">
                  <c:v>44342.5625</c:v>
                </c:pt>
                <c:pt idx="1999">
                  <c:v>44343.5625</c:v>
                </c:pt>
                <c:pt idx="2000">
                  <c:v>44344.5625</c:v>
                </c:pt>
                <c:pt idx="2001">
                  <c:v>44348.5625</c:v>
                </c:pt>
                <c:pt idx="2002">
                  <c:v>44349.5625</c:v>
                </c:pt>
                <c:pt idx="2003">
                  <c:v>44350.5625</c:v>
                </c:pt>
                <c:pt idx="2004">
                  <c:v>44351.5625</c:v>
                </c:pt>
                <c:pt idx="2005">
                  <c:v>44354.5625</c:v>
                </c:pt>
                <c:pt idx="2006">
                  <c:v>44355.5625</c:v>
                </c:pt>
                <c:pt idx="2007">
                  <c:v>44356.5625</c:v>
                </c:pt>
                <c:pt idx="2008">
                  <c:v>44357.5625</c:v>
                </c:pt>
                <c:pt idx="2009">
                  <c:v>44358.5625</c:v>
                </c:pt>
                <c:pt idx="2010">
                  <c:v>44361.5625</c:v>
                </c:pt>
                <c:pt idx="2011">
                  <c:v>44362.5625</c:v>
                </c:pt>
                <c:pt idx="2012">
                  <c:v>44363.5625</c:v>
                </c:pt>
                <c:pt idx="2013">
                  <c:v>44364.5625</c:v>
                </c:pt>
                <c:pt idx="2014">
                  <c:v>44365.5625</c:v>
                </c:pt>
                <c:pt idx="2015">
                  <c:v>44368.5625</c:v>
                </c:pt>
                <c:pt idx="2016">
                  <c:v>44369.5625</c:v>
                </c:pt>
                <c:pt idx="2017">
                  <c:v>44370.5625</c:v>
                </c:pt>
                <c:pt idx="2018">
                  <c:v>44371.5625</c:v>
                </c:pt>
                <c:pt idx="2019">
                  <c:v>44372.5625</c:v>
                </c:pt>
                <c:pt idx="2020">
                  <c:v>44375.5625</c:v>
                </c:pt>
                <c:pt idx="2021">
                  <c:v>44376.5625</c:v>
                </c:pt>
                <c:pt idx="2022">
                  <c:v>44377.5625</c:v>
                </c:pt>
                <c:pt idx="2023">
                  <c:v>44378.5625</c:v>
                </c:pt>
                <c:pt idx="2024">
                  <c:v>44379.5625</c:v>
                </c:pt>
                <c:pt idx="2025">
                  <c:v>44383.5625</c:v>
                </c:pt>
                <c:pt idx="2026">
                  <c:v>44384.5625</c:v>
                </c:pt>
                <c:pt idx="2027">
                  <c:v>44385.5625</c:v>
                </c:pt>
                <c:pt idx="2028">
                  <c:v>44386.5625</c:v>
                </c:pt>
                <c:pt idx="2029">
                  <c:v>44389.5625</c:v>
                </c:pt>
                <c:pt idx="2030">
                  <c:v>44390.5625</c:v>
                </c:pt>
                <c:pt idx="2031">
                  <c:v>44391.5625</c:v>
                </c:pt>
                <c:pt idx="2032">
                  <c:v>44392.5625</c:v>
                </c:pt>
                <c:pt idx="2033">
                  <c:v>44393.5625</c:v>
                </c:pt>
                <c:pt idx="2034">
                  <c:v>44396.5625</c:v>
                </c:pt>
                <c:pt idx="2035">
                  <c:v>44397.5625</c:v>
                </c:pt>
                <c:pt idx="2036">
                  <c:v>44398.5625</c:v>
                </c:pt>
                <c:pt idx="2037">
                  <c:v>44399.5625</c:v>
                </c:pt>
                <c:pt idx="2038">
                  <c:v>44400.5625</c:v>
                </c:pt>
                <c:pt idx="2039">
                  <c:v>44403.5625</c:v>
                </c:pt>
                <c:pt idx="2040">
                  <c:v>44404.5625</c:v>
                </c:pt>
                <c:pt idx="2041">
                  <c:v>44405.5625</c:v>
                </c:pt>
                <c:pt idx="2042">
                  <c:v>44406.5625</c:v>
                </c:pt>
                <c:pt idx="2043">
                  <c:v>44407.5625</c:v>
                </c:pt>
                <c:pt idx="2044">
                  <c:v>44410.5625</c:v>
                </c:pt>
                <c:pt idx="2045">
                  <c:v>44411.5625</c:v>
                </c:pt>
                <c:pt idx="2046">
                  <c:v>44412.5625</c:v>
                </c:pt>
                <c:pt idx="2047">
                  <c:v>44413.5625</c:v>
                </c:pt>
                <c:pt idx="2048">
                  <c:v>44414.5625</c:v>
                </c:pt>
                <c:pt idx="2049">
                  <c:v>44417.5625</c:v>
                </c:pt>
                <c:pt idx="2050">
                  <c:v>44418.5625</c:v>
                </c:pt>
                <c:pt idx="2051">
                  <c:v>44419.5625</c:v>
                </c:pt>
                <c:pt idx="2052">
                  <c:v>44420.5625</c:v>
                </c:pt>
                <c:pt idx="2053">
                  <c:v>44421.5625</c:v>
                </c:pt>
                <c:pt idx="2054">
                  <c:v>44424.5625</c:v>
                </c:pt>
                <c:pt idx="2055">
                  <c:v>44425.5625</c:v>
                </c:pt>
                <c:pt idx="2056">
                  <c:v>44426.5625</c:v>
                </c:pt>
                <c:pt idx="2057">
                  <c:v>44427.5625</c:v>
                </c:pt>
                <c:pt idx="2058">
                  <c:v>44428.5625</c:v>
                </c:pt>
                <c:pt idx="2059">
                  <c:v>44431.5625</c:v>
                </c:pt>
                <c:pt idx="2060">
                  <c:v>44432.5625</c:v>
                </c:pt>
                <c:pt idx="2061">
                  <c:v>44433.5625</c:v>
                </c:pt>
                <c:pt idx="2062">
                  <c:v>44434.5625</c:v>
                </c:pt>
                <c:pt idx="2063">
                  <c:v>44435.5625</c:v>
                </c:pt>
                <c:pt idx="2064">
                  <c:v>44438.5625</c:v>
                </c:pt>
                <c:pt idx="2065">
                  <c:v>44439.5625</c:v>
                </c:pt>
                <c:pt idx="2066">
                  <c:v>44440.5625</c:v>
                </c:pt>
                <c:pt idx="2067">
                  <c:v>44441.5625</c:v>
                </c:pt>
                <c:pt idx="2068">
                  <c:v>44442.5625</c:v>
                </c:pt>
                <c:pt idx="2069">
                  <c:v>44446.5625</c:v>
                </c:pt>
                <c:pt idx="2070">
                  <c:v>44447.5625</c:v>
                </c:pt>
                <c:pt idx="2071">
                  <c:v>44448.5625</c:v>
                </c:pt>
                <c:pt idx="2072">
                  <c:v>44449.5625</c:v>
                </c:pt>
                <c:pt idx="2073">
                  <c:v>44452.5625</c:v>
                </c:pt>
                <c:pt idx="2074">
                  <c:v>44453.5625</c:v>
                </c:pt>
                <c:pt idx="2075">
                  <c:v>44454.5625</c:v>
                </c:pt>
                <c:pt idx="2076">
                  <c:v>44455.5625</c:v>
                </c:pt>
                <c:pt idx="2077">
                  <c:v>44456.5625</c:v>
                </c:pt>
                <c:pt idx="2078">
                  <c:v>44459.5625</c:v>
                </c:pt>
                <c:pt idx="2079">
                  <c:v>44460.5625</c:v>
                </c:pt>
                <c:pt idx="2080">
                  <c:v>44461.5625</c:v>
                </c:pt>
                <c:pt idx="2081">
                  <c:v>44462.5625</c:v>
                </c:pt>
                <c:pt idx="2082">
                  <c:v>44463.5625</c:v>
                </c:pt>
                <c:pt idx="2083">
                  <c:v>44466.5625</c:v>
                </c:pt>
                <c:pt idx="2084">
                  <c:v>44467.5625</c:v>
                </c:pt>
                <c:pt idx="2085">
                  <c:v>44468.5625</c:v>
                </c:pt>
                <c:pt idx="2086">
                  <c:v>44469.5625</c:v>
                </c:pt>
                <c:pt idx="2087">
                  <c:v>44470.5625</c:v>
                </c:pt>
                <c:pt idx="2088">
                  <c:v>44473.5625</c:v>
                </c:pt>
                <c:pt idx="2089">
                  <c:v>44474.5625</c:v>
                </c:pt>
                <c:pt idx="2090">
                  <c:v>44475.5625</c:v>
                </c:pt>
                <c:pt idx="2091">
                  <c:v>44476.5625</c:v>
                </c:pt>
                <c:pt idx="2092">
                  <c:v>44477.5625</c:v>
                </c:pt>
                <c:pt idx="2093">
                  <c:v>44480.5625</c:v>
                </c:pt>
                <c:pt idx="2094">
                  <c:v>44481.5625</c:v>
                </c:pt>
                <c:pt idx="2095">
                  <c:v>44482.5625</c:v>
                </c:pt>
                <c:pt idx="2096">
                  <c:v>44483.5625</c:v>
                </c:pt>
                <c:pt idx="2097">
                  <c:v>44484.5625</c:v>
                </c:pt>
                <c:pt idx="2098">
                  <c:v>44487.5625</c:v>
                </c:pt>
                <c:pt idx="2099">
                  <c:v>44488.5625</c:v>
                </c:pt>
                <c:pt idx="2100">
                  <c:v>44489.5625</c:v>
                </c:pt>
                <c:pt idx="2101">
                  <c:v>44490.5625</c:v>
                </c:pt>
                <c:pt idx="2102">
                  <c:v>44491.5625</c:v>
                </c:pt>
                <c:pt idx="2103">
                  <c:v>44494.5625</c:v>
                </c:pt>
                <c:pt idx="2104">
                  <c:v>44495.5625</c:v>
                </c:pt>
                <c:pt idx="2105">
                  <c:v>44496.5625</c:v>
                </c:pt>
                <c:pt idx="2106">
                  <c:v>44497.5625</c:v>
                </c:pt>
                <c:pt idx="2107">
                  <c:v>44498.5625</c:v>
                </c:pt>
                <c:pt idx="2108">
                  <c:v>44501.5625</c:v>
                </c:pt>
                <c:pt idx="2109">
                  <c:v>44502.5625</c:v>
                </c:pt>
                <c:pt idx="2110">
                  <c:v>44503.5625</c:v>
                </c:pt>
                <c:pt idx="2111">
                  <c:v>44504.5625</c:v>
                </c:pt>
                <c:pt idx="2112">
                  <c:v>44505.5625</c:v>
                </c:pt>
                <c:pt idx="2113">
                  <c:v>44508.604166666672</c:v>
                </c:pt>
                <c:pt idx="2114">
                  <c:v>44509.604166666672</c:v>
                </c:pt>
                <c:pt idx="2115">
                  <c:v>44510.604166666672</c:v>
                </c:pt>
                <c:pt idx="2116">
                  <c:v>44511.604166666672</c:v>
                </c:pt>
                <c:pt idx="2117">
                  <c:v>44512.604166666672</c:v>
                </c:pt>
                <c:pt idx="2118">
                  <c:v>44515.604166666672</c:v>
                </c:pt>
                <c:pt idx="2119">
                  <c:v>44516.604166666672</c:v>
                </c:pt>
                <c:pt idx="2120">
                  <c:v>44517.604166666672</c:v>
                </c:pt>
                <c:pt idx="2121">
                  <c:v>44518.604166666672</c:v>
                </c:pt>
                <c:pt idx="2122">
                  <c:v>44519.604166666672</c:v>
                </c:pt>
                <c:pt idx="2123">
                  <c:v>44522.604166666672</c:v>
                </c:pt>
                <c:pt idx="2124">
                  <c:v>44523.604166666672</c:v>
                </c:pt>
                <c:pt idx="2125">
                  <c:v>44524.604166666672</c:v>
                </c:pt>
                <c:pt idx="2126">
                  <c:v>44526.604166666672</c:v>
                </c:pt>
                <c:pt idx="2127">
                  <c:v>44529.604166666672</c:v>
                </c:pt>
                <c:pt idx="2128">
                  <c:v>44530.604166666672</c:v>
                </c:pt>
                <c:pt idx="2129">
                  <c:v>44531.604166666672</c:v>
                </c:pt>
                <c:pt idx="2130">
                  <c:v>44532.604166666672</c:v>
                </c:pt>
                <c:pt idx="2131">
                  <c:v>44533.604166666672</c:v>
                </c:pt>
                <c:pt idx="2132">
                  <c:v>44536.604166666672</c:v>
                </c:pt>
                <c:pt idx="2133">
                  <c:v>44537.604166666672</c:v>
                </c:pt>
                <c:pt idx="2134">
                  <c:v>44538.604166666672</c:v>
                </c:pt>
                <c:pt idx="2135">
                  <c:v>44539.604166666672</c:v>
                </c:pt>
                <c:pt idx="2136">
                  <c:v>44540.604166666672</c:v>
                </c:pt>
                <c:pt idx="2137">
                  <c:v>44543.604166666672</c:v>
                </c:pt>
                <c:pt idx="2138">
                  <c:v>44544.604166666672</c:v>
                </c:pt>
                <c:pt idx="2139">
                  <c:v>44545.604166666672</c:v>
                </c:pt>
                <c:pt idx="2140">
                  <c:v>44546.604166666672</c:v>
                </c:pt>
                <c:pt idx="2141">
                  <c:v>44547.604166666672</c:v>
                </c:pt>
                <c:pt idx="2142">
                  <c:v>44550.604166666672</c:v>
                </c:pt>
                <c:pt idx="2143">
                  <c:v>44551.604166666672</c:v>
                </c:pt>
                <c:pt idx="2144">
                  <c:v>44552.604166666672</c:v>
                </c:pt>
                <c:pt idx="2145">
                  <c:v>44553.604166666672</c:v>
                </c:pt>
                <c:pt idx="2146">
                  <c:v>44557.604166666672</c:v>
                </c:pt>
                <c:pt idx="2147">
                  <c:v>44558.604166666672</c:v>
                </c:pt>
                <c:pt idx="2148">
                  <c:v>44559.604166666672</c:v>
                </c:pt>
                <c:pt idx="2149">
                  <c:v>44560.604166666672</c:v>
                </c:pt>
                <c:pt idx="2150">
                  <c:v>44561.604166666672</c:v>
                </c:pt>
                <c:pt idx="2151">
                  <c:v>44564.604166666672</c:v>
                </c:pt>
                <c:pt idx="2152">
                  <c:v>44565.604166666672</c:v>
                </c:pt>
                <c:pt idx="2153">
                  <c:v>44566.604166666672</c:v>
                </c:pt>
                <c:pt idx="2154">
                  <c:v>44567.604166666672</c:v>
                </c:pt>
                <c:pt idx="2155">
                  <c:v>44568.604166666672</c:v>
                </c:pt>
                <c:pt idx="2156">
                  <c:v>44571.604166666672</c:v>
                </c:pt>
                <c:pt idx="2157">
                  <c:v>44572.604166666672</c:v>
                </c:pt>
                <c:pt idx="2158">
                  <c:v>44573.604166666672</c:v>
                </c:pt>
                <c:pt idx="2159">
                  <c:v>44574.604166666672</c:v>
                </c:pt>
                <c:pt idx="2160">
                  <c:v>44575.604166666672</c:v>
                </c:pt>
                <c:pt idx="2161">
                  <c:v>44579.604166666672</c:v>
                </c:pt>
                <c:pt idx="2162">
                  <c:v>44580.604166666672</c:v>
                </c:pt>
                <c:pt idx="2163">
                  <c:v>44581.604166666672</c:v>
                </c:pt>
                <c:pt idx="2164">
                  <c:v>44582.604166666672</c:v>
                </c:pt>
                <c:pt idx="2165">
                  <c:v>44585.604166666672</c:v>
                </c:pt>
                <c:pt idx="2166">
                  <c:v>44586.604166666672</c:v>
                </c:pt>
                <c:pt idx="2167">
                  <c:v>44587.604166666672</c:v>
                </c:pt>
                <c:pt idx="2168">
                  <c:v>44588.604166666672</c:v>
                </c:pt>
                <c:pt idx="2169">
                  <c:v>44589.604166666672</c:v>
                </c:pt>
                <c:pt idx="2170">
                  <c:v>44592.604166666672</c:v>
                </c:pt>
                <c:pt idx="2171">
                  <c:v>44593.604166666672</c:v>
                </c:pt>
                <c:pt idx="2172">
                  <c:v>44594.604166666672</c:v>
                </c:pt>
                <c:pt idx="2173">
                  <c:v>44595.604166666672</c:v>
                </c:pt>
                <c:pt idx="2174">
                  <c:v>44596.604166666672</c:v>
                </c:pt>
                <c:pt idx="2175">
                  <c:v>44599.604166666672</c:v>
                </c:pt>
                <c:pt idx="2176">
                  <c:v>44600.604166666672</c:v>
                </c:pt>
                <c:pt idx="2177">
                  <c:v>44601.604166666672</c:v>
                </c:pt>
                <c:pt idx="2178">
                  <c:v>44602.604166666672</c:v>
                </c:pt>
                <c:pt idx="2179">
                  <c:v>44603.604166666672</c:v>
                </c:pt>
                <c:pt idx="2180">
                  <c:v>44606.604166666672</c:v>
                </c:pt>
                <c:pt idx="2181">
                  <c:v>44607.604166666672</c:v>
                </c:pt>
                <c:pt idx="2182">
                  <c:v>44608.604166666672</c:v>
                </c:pt>
                <c:pt idx="2183">
                  <c:v>44609.604166666672</c:v>
                </c:pt>
                <c:pt idx="2184">
                  <c:v>44610.604166666672</c:v>
                </c:pt>
                <c:pt idx="2185">
                  <c:v>44614.604166666672</c:v>
                </c:pt>
                <c:pt idx="2186">
                  <c:v>44615.604166666672</c:v>
                </c:pt>
                <c:pt idx="2187">
                  <c:v>44616.604166666672</c:v>
                </c:pt>
                <c:pt idx="2188">
                  <c:v>44617.604166666672</c:v>
                </c:pt>
                <c:pt idx="2189">
                  <c:v>44620.604166666672</c:v>
                </c:pt>
                <c:pt idx="2190">
                  <c:v>44621.604166666672</c:v>
                </c:pt>
                <c:pt idx="2191">
                  <c:v>44622.604166666672</c:v>
                </c:pt>
                <c:pt idx="2192">
                  <c:v>44623.604166666672</c:v>
                </c:pt>
                <c:pt idx="2193">
                  <c:v>44624.604166666672</c:v>
                </c:pt>
                <c:pt idx="2194">
                  <c:v>44627.604166666672</c:v>
                </c:pt>
                <c:pt idx="2195">
                  <c:v>44628.604166666672</c:v>
                </c:pt>
                <c:pt idx="2196">
                  <c:v>44629.604166666672</c:v>
                </c:pt>
                <c:pt idx="2197">
                  <c:v>44630.604166666672</c:v>
                </c:pt>
                <c:pt idx="2198">
                  <c:v>44631.604166666672</c:v>
                </c:pt>
                <c:pt idx="2199">
                  <c:v>44634.5625</c:v>
                </c:pt>
                <c:pt idx="2200">
                  <c:v>44635.5625</c:v>
                </c:pt>
                <c:pt idx="2201">
                  <c:v>44636.5625</c:v>
                </c:pt>
                <c:pt idx="2202">
                  <c:v>44637.5625</c:v>
                </c:pt>
                <c:pt idx="2203">
                  <c:v>44638.5625</c:v>
                </c:pt>
                <c:pt idx="2204">
                  <c:v>44641.5625</c:v>
                </c:pt>
                <c:pt idx="2205">
                  <c:v>44642.5625</c:v>
                </c:pt>
                <c:pt idx="2206">
                  <c:v>44643.5625</c:v>
                </c:pt>
                <c:pt idx="2207">
                  <c:v>44644.5625</c:v>
                </c:pt>
                <c:pt idx="2208">
                  <c:v>44645.5625</c:v>
                </c:pt>
                <c:pt idx="2209">
                  <c:v>44648.5625</c:v>
                </c:pt>
                <c:pt idx="2210">
                  <c:v>44649.5625</c:v>
                </c:pt>
                <c:pt idx="2211">
                  <c:v>44650.5625</c:v>
                </c:pt>
                <c:pt idx="2212">
                  <c:v>44651.5625</c:v>
                </c:pt>
                <c:pt idx="2213">
                  <c:v>44652.5625</c:v>
                </c:pt>
                <c:pt idx="2214">
                  <c:v>44655.5625</c:v>
                </c:pt>
                <c:pt idx="2215">
                  <c:v>44656.5625</c:v>
                </c:pt>
                <c:pt idx="2216">
                  <c:v>44657.5625</c:v>
                </c:pt>
                <c:pt idx="2217">
                  <c:v>44658.5625</c:v>
                </c:pt>
                <c:pt idx="2218">
                  <c:v>44659.5625</c:v>
                </c:pt>
                <c:pt idx="2219">
                  <c:v>44662.5625</c:v>
                </c:pt>
                <c:pt idx="2220">
                  <c:v>44663.5625</c:v>
                </c:pt>
                <c:pt idx="2221">
                  <c:v>44664.5625</c:v>
                </c:pt>
                <c:pt idx="2222">
                  <c:v>44665.5625</c:v>
                </c:pt>
                <c:pt idx="2223">
                  <c:v>44669.5625</c:v>
                </c:pt>
                <c:pt idx="2224">
                  <c:v>44670.5625</c:v>
                </c:pt>
                <c:pt idx="2225">
                  <c:v>44671.5625</c:v>
                </c:pt>
                <c:pt idx="2226">
                  <c:v>44672.5625</c:v>
                </c:pt>
                <c:pt idx="2227">
                  <c:v>44673.5625</c:v>
                </c:pt>
                <c:pt idx="2228">
                  <c:v>44676.5625</c:v>
                </c:pt>
                <c:pt idx="2229">
                  <c:v>44677.5625</c:v>
                </c:pt>
                <c:pt idx="2230">
                  <c:v>44678.5625</c:v>
                </c:pt>
                <c:pt idx="2231">
                  <c:v>44679.5625</c:v>
                </c:pt>
                <c:pt idx="2232">
                  <c:v>44680.5625</c:v>
                </c:pt>
                <c:pt idx="2233">
                  <c:v>44683.5625</c:v>
                </c:pt>
                <c:pt idx="2234">
                  <c:v>44684.5625</c:v>
                </c:pt>
                <c:pt idx="2235">
                  <c:v>44685.5625</c:v>
                </c:pt>
                <c:pt idx="2236">
                  <c:v>44686.5625</c:v>
                </c:pt>
                <c:pt idx="2237">
                  <c:v>44687.5625</c:v>
                </c:pt>
                <c:pt idx="2238">
                  <c:v>44690.5625</c:v>
                </c:pt>
                <c:pt idx="2239">
                  <c:v>44691.5625</c:v>
                </c:pt>
                <c:pt idx="2240">
                  <c:v>44692.5625</c:v>
                </c:pt>
                <c:pt idx="2241">
                  <c:v>44693.5625</c:v>
                </c:pt>
                <c:pt idx="2242">
                  <c:v>44694.5625</c:v>
                </c:pt>
                <c:pt idx="2243">
                  <c:v>44697.5625</c:v>
                </c:pt>
                <c:pt idx="2244">
                  <c:v>44698.5625</c:v>
                </c:pt>
                <c:pt idx="2245">
                  <c:v>44699.5625</c:v>
                </c:pt>
                <c:pt idx="2246">
                  <c:v>44700.5625</c:v>
                </c:pt>
                <c:pt idx="2247">
                  <c:v>44701.5625</c:v>
                </c:pt>
                <c:pt idx="2248">
                  <c:v>44704.5625</c:v>
                </c:pt>
                <c:pt idx="2249">
                  <c:v>44705.5625</c:v>
                </c:pt>
                <c:pt idx="2250">
                  <c:v>44706.5625</c:v>
                </c:pt>
                <c:pt idx="2251">
                  <c:v>44707.5625</c:v>
                </c:pt>
                <c:pt idx="2252">
                  <c:v>44708.5625</c:v>
                </c:pt>
                <c:pt idx="2253">
                  <c:v>44712.5625</c:v>
                </c:pt>
                <c:pt idx="2254">
                  <c:v>44713.5625</c:v>
                </c:pt>
                <c:pt idx="2255">
                  <c:v>44714.5625</c:v>
                </c:pt>
                <c:pt idx="2256">
                  <c:v>44715.5625</c:v>
                </c:pt>
                <c:pt idx="2257">
                  <c:v>44718.5625</c:v>
                </c:pt>
                <c:pt idx="2258">
                  <c:v>44719.5625</c:v>
                </c:pt>
                <c:pt idx="2259">
                  <c:v>44720.5625</c:v>
                </c:pt>
                <c:pt idx="2260">
                  <c:v>44721.5625</c:v>
                </c:pt>
                <c:pt idx="2261">
                  <c:v>44722.5625</c:v>
                </c:pt>
                <c:pt idx="2262">
                  <c:v>44725.5625</c:v>
                </c:pt>
                <c:pt idx="2263">
                  <c:v>44726.5625</c:v>
                </c:pt>
                <c:pt idx="2264">
                  <c:v>44727.5625</c:v>
                </c:pt>
                <c:pt idx="2265">
                  <c:v>44728.5625</c:v>
                </c:pt>
                <c:pt idx="2266">
                  <c:v>44729.5625</c:v>
                </c:pt>
                <c:pt idx="2267">
                  <c:v>44733.5625</c:v>
                </c:pt>
                <c:pt idx="2268">
                  <c:v>44734.5625</c:v>
                </c:pt>
                <c:pt idx="2269">
                  <c:v>44735.5625</c:v>
                </c:pt>
                <c:pt idx="2270">
                  <c:v>44736.5625</c:v>
                </c:pt>
                <c:pt idx="2271">
                  <c:v>44739.5625</c:v>
                </c:pt>
                <c:pt idx="2272">
                  <c:v>44740.5625</c:v>
                </c:pt>
                <c:pt idx="2273">
                  <c:v>44741.5625</c:v>
                </c:pt>
                <c:pt idx="2274">
                  <c:v>44742.5625</c:v>
                </c:pt>
                <c:pt idx="2275">
                  <c:v>44743.5625</c:v>
                </c:pt>
                <c:pt idx="2276">
                  <c:v>44747.5625</c:v>
                </c:pt>
                <c:pt idx="2277">
                  <c:v>44748.5625</c:v>
                </c:pt>
                <c:pt idx="2278">
                  <c:v>44749.5625</c:v>
                </c:pt>
                <c:pt idx="2279">
                  <c:v>44750.5625</c:v>
                </c:pt>
                <c:pt idx="2280">
                  <c:v>44753.5625</c:v>
                </c:pt>
                <c:pt idx="2281">
                  <c:v>44754.5625</c:v>
                </c:pt>
                <c:pt idx="2282">
                  <c:v>44755.5625</c:v>
                </c:pt>
                <c:pt idx="2283">
                  <c:v>44756.5625</c:v>
                </c:pt>
                <c:pt idx="2284">
                  <c:v>44757.5625</c:v>
                </c:pt>
                <c:pt idx="2285">
                  <c:v>44760.5625</c:v>
                </c:pt>
                <c:pt idx="2286">
                  <c:v>44761.5625</c:v>
                </c:pt>
                <c:pt idx="2287">
                  <c:v>44762.5625</c:v>
                </c:pt>
                <c:pt idx="2288">
                  <c:v>44763.5625</c:v>
                </c:pt>
                <c:pt idx="2289">
                  <c:v>44764.5625</c:v>
                </c:pt>
                <c:pt idx="2290">
                  <c:v>44767.5625</c:v>
                </c:pt>
                <c:pt idx="2291">
                  <c:v>44768.5625</c:v>
                </c:pt>
                <c:pt idx="2292">
                  <c:v>44769.5625</c:v>
                </c:pt>
                <c:pt idx="2293">
                  <c:v>44770.5625</c:v>
                </c:pt>
                <c:pt idx="2294">
                  <c:v>44771.5625</c:v>
                </c:pt>
                <c:pt idx="2295">
                  <c:v>44774.5625</c:v>
                </c:pt>
                <c:pt idx="2296">
                  <c:v>44775.5625</c:v>
                </c:pt>
                <c:pt idx="2297">
                  <c:v>44776.5625</c:v>
                </c:pt>
                <c:pt idx="2298">
                  <c:v>44777.5625</c:v>
                </c:pt>
                <c:pt idx="2299">
                  <c:v>44778.5625</c:v>
                </c:pt>
                <c:pt idx="2300">
                  <c:v>44781.5625</c:v>
                </c:pt>
                <c:pt idx="2301">
                  <c:v>44782.5625</c:v>
                </c:pt>
                <c:pt idx="2302">
                  <c:v>44783.5625</c:v>
                </c:pt>
                <c:pt idx="2303">
                  <c:v>44784.5625</c:v>
                </c:pt>
                <c:pt idx="2304">
                  <c:v>44785.5625</c:v>
                </c:pt>
                <c:pt idx="2305">
                  <c:v>44788.5625</c:v>
                </c:pt>
                <c:pt idx="2306">
                  <c:v>44789.5625</c:v>
                </c:pt>
                <c:pt idx="2307">
                  <c:v>44790.5625</c:v>
                </c:pt>
                <c:pt idx="2308">
                  <c:v>44791.5625</c:v>
                </c:pt>
                <c:pt idx="2309">
                  <c:v>44792.5625</c:v>
                </c:pt>
                <c:pt idx="2310">
                  <c:v>44795.5625</c:v>
                </c:pt>
                <c:pt idx="2311">
                  <c:v>44796.5625</c:v>
                </c:pt>
                <c:pt idx="2312">
                  <c:v>44797.5625</c:v>
                </c:pt>
                <c:pt idx="2313">
                  <c:v>44798.5625</c:v>
                </c:pt>
                <c:pt idx="2314">
                  <c:v>44799.5625</c:v>
                </c:pt>
                <c:pt idx="2315">
                  <c:v>44802.5625</c:v>
                </c:pt>
                <c:pt idx="2316">
                  <c:v>44803.5625</c:v>
                </c:pt>
                <c:pt idx="2317">
                  <c:v>44804.5625</c:v>
                </c:pt>
                <c:pt idx="2318">
                  <c:v>44805.5625</c:v>
                </c:pt>
                <c:pt idx="2319">
                  <c:v>44806.5625</c:v>
                </c:pt>
                <c:pt idx="2320">
                  <c:v>44810.5625</c:v>
                </c:pt>
                <c:pt idx="2321">
                  <c:v>44811.5625</c:v>
                </c:pt>
                <c:pt idx="2322">
                  <c:v>44812.5625</c:v>
                </c:pt>
                <c:pt idx="2323">
                  <c:v>44813.5625</c:v>
                </c:pt>
                <c:pt idx="2324">
                  <c:v>44816.5625</c:v>
                </c:pt>
                <c:pt idx="2325">
                  <c:v>44817.5625</c:v>
                </c:pt>
                <c:pt idx="2326">
                  <c:v>44818.5625</c:v>
                </c:pt>
                <c:pt idx="2327">
                  <c:v>44819.5625</c:v>
                </c:pt>
                <c:pt idx="2328">
                  <c:v>44820.5625</c:v>
                </c:pt>
                <c:pt idx="2329">
                  <c:v>44823.5625</c:v>
                </c:pt>
                <c:pt idx="2330">
                  <c:v>44824.5625</c:v>
                </c:pt>
                <c:pt idx="2331">
                  <c:v>44825.5625</c:v>
                </c:pt>
                <c:pt idx="2332">
                  <c:v>44826.5625</c:v>
                </c:pt>
                <c:pt idx="2333">
                  <c:v>44827.5625</c:v>
                </c:pt>
                <c:pt idx="2334">
                  <c:v>44830.5625</c:v>
                </c:pt>
                <c:pt idx="2335">
                  <c:v>44831.5625</c:v>
                </c:pt>
                <c:pt idx="2336">
                  <c:v>44832.5625</c:v>
                </c:pt>
                <c:pt idx="2337">
                  <c:v>44833.5625</c:v>
                </c:pt>
                <c:pt idx="2338">
                  <c:v>44834.5625</c:v>
                </c:pt>
                <c:pt idx="2339">
                  <c:v>44837.5625</c:v>
                </c:pt>
                <c:pt idx="2340">
                  <c:v>44838.5625</c:v>
                </c:pt>
                <c:pt idx="2341">
                  <c:v>44839.5625</c:v>
                </c:pt>
                <c:pt idx="2342">
                  <c:v>44840.5625</c:v>
                </c:pt>
                <c:pt idx="2343">
                  <c:v>44841.5625</c:v>
                </c:pt>
                <c:pt idx="2344">
                  <c:v>44844.5625</c:v>
                </c:pt>
                <c:pt idx="2345">
                  <c:v>44845.5625</c:v>
                </c:pt>
                <c:pt idx="2346">
                  <c:v>44846.5625</c:v>
                </c:pt>
                <c:pt idx="2347">
                  <c:v>44847.5625</c:v>
                </c:pt>
                <c:pt idx="2348">
                  <c:v>44848.5625</c:v>
                </c:pt>
                <c:pt idx="2349">
                  <c:v>44851.5625</c:v>
                </c:pt>
                <c:pt idx="2350">
                  <c:v>44852.5625</c:v>
                </c:pt>
                <c:pt idx="2351">
                  <c:v>44853.5625</c:v>
                </c:pt>
                <c:pt idx="2352">
                  <c:v>44854.5625</c:v>
                </c:pt>
                <c:pt idx="2353">
                  <c:v>44855.5625</c:v>
                </c:pt>
                <c:pt idx="2354">
                  <c:v>44858.5625</c:v>
                </c:pt>
                <c:pt idx="2355">
                  <c:v>44859.5625</c:v>
                </c:pt>
                <c:pt idx="2356">
                  <c:v>44860.5625</c:v>
                </c:pt>
                <c:pt idx="2357">
                  <c:v>44861.5625</c:v>
                </c:pt>
                <c:pt idx="2358">
                  <c:v>44862.5625</c:v>
                </c:pt>
                <c:pt idx="2359">
                  <c:v>44865.5625</c:v>
                </c:pt>
                <c:pt idx="2360">
                  <c:v>44866.5625</c:v>
                </c:pt>
                <c:pt idx="2361">
                  <c:v>44867.5625</c:v>
                </c:pt>
                <c:pt idx="2362">
                  <c:v>44868.5625</c:v>
                </c:pt>
                <c:pt idx="2363">
                  <c:v>44869.5625</c:v>
                </c:pt>
                <c:pt idx="2364">
                  <c:v>44872.604166666672</c:v>
                </c:pt>
                <c:pt idx="2365">
                  <c:v>44873.604166666672</c:v>
                </c:pt>
                <c:pt idx="2366">
                  <c:v>44874.604166666672</c:v>
                </c:pt>
                <c:pt idx="2367">
                  <c:v>44875.604166666672</c:v>
                </c:pt>
                <c:pt idx="2368">
                  <c:v>44876.604166666672</c:v>
                </c:pt>
                <c:pt idx="2369">
                  <c:v>44879.604166666672</c:v>
                </c:pt>
                <c:pt idx="2370">
                  <c:v>44880.604166666672</c:v>
                </c:pt>
                <c:pt idx="2371">
                  <c:v>44881.604166666672</c:v>
                </c:pt>
                <c:pt idx="2372">
                  <c:v>44882.604166666672</c:v>
                </c:pt>
                <c:pt idx="2373">
                  <c:v>44883.604166666672</c:v>
                </c:pt>
                <c:pt idx="2374">
                  <c:v>44886.604166666672</c:v>
                </c:pt>
                <c:pt idx="2375">
                  <c:v>44887.604166666672</c:v>
                </c:pt>
                <c:pt idx="2376">
                  <c:v>44888.604166666672</c:v>
                </c:pt>
                <c:pt idx="2377">
                  <c:v>44890.604166666672</c:v>
                </c:pt>
                <c:pt idx="2378">
                  <c:v>44893.604166666672</c:v>
                </c:pt>
                <c:pt idx="2379">
                  <c:v>44894.604166666672</c:v>
                </c:pt>
                <c:pt idx="2380">
                  <c:v>44895.604166666672</c:v>
                </c:pt>
                <c:pt idx="2381">
                  <c:v>44896.604166666672</c:v>
                </c:pt>
                <c:pt idx="2382">
                  <c:v>44897.604166666672</c:v>
                </c:pt>
                <c:pt idx="2383">
                  <c:v>44900.604166666672</c:v>
                </c:pt>
                <c:pt idx="2384">
                  <c:v>44901.604166666672</c:v>
                </c:pt>
                <c:pt idx="2385">
                  <c:v>44902.604166666672</c:v>
                </c:pt>
                <c:pt idx="2386">
                  <c:v>44903.604166666672</c:v>
                </c:pt>
                <c:pt idx="2387">
                  <c:v>44904.604166666672</c:v>
                </c:pt>
                <c:pt idx="2388">
                  <c:v>44907.604166666672</c:v>
                </c:pt>
                <c:pt idx="2389">
                  <c:v>44908.604166666672</c:v>
                </c:pt>
                <c:pt idx="2390">
                  <c:v>44909.604166666672</c:v>
                </c:pt>
                <c:pt idx="2391">
                  <c:v>44910.604166666672</c:v>
                </c:pt>
                <c:pt idx="2392">
                  <c:v>44911.604166666672</c:v>
                </c:pt>
                <c:pt idx="2393">
                  <c:v>44914.604166666672</c:v>
                </c:pt>
                <c:pt idx="2394">
                  <c:v>44915.604166666672</c:v>
                </c:pt>
                <c:pt idx="2395">
                  <c:v>44916.604166666672</c:v>
                </c:pt>
                <c:pt idx="2396">
                  <c:v>44917.604166666672</c:v>
                </c:pt>
                <c:pt idx="2397">
                  <c:v>44918.604166666672</c:v>
                </c:pt>
                <c:pt idx="2398">
                  <c:v>44922.604166666672</c:v>
                </c:pt>
                <c:pt idx="2399">
                  <c:v>44923.604166666672</c:v>
                </c:pt>
                <c:pt idx="2400">
                  <c:v>44924.604166666672</c:v>
                </c:pt>
                <c:pt idx="2401">
                  <c:v>44925.604166666672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xVal>
          <c:yVal>
            <c:numRef>
              <c:f>Calc!$AF$7:$AF$2426</c:f>
              <c:numCache>
                <c:formatCode>General</c:formatCode>
                <c:ptCount val="242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  <c:pt idx="993">
                  <c:v>#N/A</c:v>
                </c:pt>
                <c:pt idx="994">
                  <c:v>#N/A</c:v>
                </c:pt>
                <c:pt idx="995">
                  <c:v>#N/A</c:v>
                </c:pt>
                <c:pt idx="996">
                  <c:v>#N/A</c:v>
                </c:pt>
                <c:pt idx="997">
                  <c:v>#N/A</c:v>
                </c:pt>
                <c:pt idx="998">
                  <c:v>#N/A</c:v>
                </c:pt>
                <c:pt idx="999">
                  <c:v>#N/A</c:v>
                </c:pt>
                <c:pt idx="1000">
                  <c:v>#N/A</c:v>
                </c:pt>
                <c:pt idx="1001">
                  <c:v>#N/A</c:v>
                </c:pt>
                <c:pt idx="1002">
                  <c:v>#N/A</c:v>
                </c:pt>
                <c:pt idx="1003">
                  <c:v>#N/A</c:v>
                </c:pt>
                <c:pt idx="1004">
                  <c:v>#N/A</c:v>
                </c:pt>
                <c:pt idx="1005">
                  <c:v>#N/A</c:v>
                </c:pt>
                <c:pt idx="1006">
                  <c:v>#N/A</c:v>
                </c:pt>
                <c:pt idx="1007">
                  <c:v>#N/A</c:v>
                </c:pt>
                <c:pt idx="1008">
                  <c:v>#N/A</c:v>
                </c:pt>
                <c:pt idx="1009">
                  <c:v>#N/A</c:v>
                </c:pt>
                <c:pt idx="1010">
                  <c:v>#N/A</c:v>
                </c:pt>
                <c:pt idx="1011">
                  <c:v>#N/A</c:v>
                </c:pt>
                <c:pt idx="1012">
                  <c:v>#N/A</c:v>
                </c:pt>
                <c:pt idx="1013">
                  <c:v>#N/A</c:v>
                </c:pt>
                <c:pt idx="1014">
                  <c:v>#N/A</c:v>
                </c:pt>
                <c:pt idx="1015">
                  <c:v>#N/A</c:v>
                </c:pt>
                <c:pt idx="1016">
                  <c:v>#N/A</c:v>
                </c:pt>
                <c:pt idx="1017">
                  <c:v>#N/A</c:v>
                </c:pt>
                <c:pt idx="1018">
                  <c:v>#N/A</c:v>
                </c:pt>
                <c:pt idx="1019">
                  <c:v>#N/A</c:v>
                </c:pt>
                <c:pt idx="1020">
                  <c:v>#N/A</c:v>
                </c:pt>
                <c:pt idx="1021">
                  <c:v>#N/A</c:v>
                </c:pt>
                <c:pt idx="1022">
                  <c:v>#N/A</c:v>
                </c:pt>
                <c:pt idx="1023">
                  <c:v>#N/A</c:v>
                </c:pt>
                <c:pt idx="1024">
                  <c:v>#N/A</c:v>
                </c:pt>
                <c:pt idx="1025">
                  <c:v>#N/A</c:v>
                </c:pt>
                <c:pt idx="1026">
                  <c:v>#N/A</c:v>
                </c:pt>
                <c:pt idx="1027">
                  <c:v>#N/A</c:v>
                </c:pt>
                <c:pt idx="1028">
                  <c:v>#N/A</c:v>
                </c:pt>
                <c:pt idx="1029">
                  <c:v>#N/A</c:v>
                </c:pt>
                <c:pt idx="1030">
                  <c:v>#N/A</c:v>
                </c:pt>
                <c:pt idx="1031">
                  <c:v>#N/A</c:v>
                </c:pt>
                <c:pt idx="1032">
                  <c:v>#N/A</c:v>
                </c:pt>
                <c:pt idx="1033">
                  <c:v>#N/A</c:v>
                </c:pt>
                <c:pt idx="1034">
                  <c:v>#N/A</c:v>
                </c:pt>
                <c:pt idx="1035">
                  <c:v>#N/A</c:v>
                </c:pt>
                <c:pt idx="1036">
                  <c:v>#N/A</c:v>
                </c:pt>
                <c:pt idx="1037">
                  <c:v>#N/A</c:v>
                </c:pt>
                <c:pt idx="1038">
                  <c:v>#N/A</c:v>
                </c:pt>
                <c:pt idx="1039">
                  <c:v>#N/A</c:v>
                </c:pt>
                <c:pt idx="1040">
                  <c:v>#N/A</c:v>
                </c:pt>
                <c:pt idx="1041">
                  <c:v>#N/A</c:v>
                </c:pt>
                <c:pt idx="1042">
                  <c:v>#N/A</c:v>
                </c:pt>
                <c:pt idx="1043">
                  <c:v>#N/A</c:v>
                </c:pt>
                <c:pt idx="1044">
                  <c:v>#N/A</c:v>
                </c:pt>
                <c:pt idx="1045">
                  <c:v>#N/A</c:v>
                </c:pt>
                <c:pt idx="1046">
                  <c:v>#N/A</c:v>
                </c:pt>
                <c:pt idx="1047">
                  <c:v>#N/A</c:v>
                </c:pt>
                <c:pt idx="1048">
                  <c:v>#N/A</c:v>
                </c:pt>
                <c:pt idx="1049">
                  <c:v>#N/A</c:v>
                </c:pt>
                <c:pt idx="1050">
                  <c:v>#N/A</c:v>
                </c:pt>
                <c:pt idx="1051">
                  <c:v>#N/A</c:v>
                </c:pt>
                <c:pt idx="1052">
                  <c:v>#N/A</c:v>
                </c:pt>
                <c:pt idx="1053">
                  <c:v>#N/A</c:v>
                </c:pt>
                <c:pt idx="1054">
                  <c:v>#N/A</c:v>
                </c:pt>
                <c:pt idx="1055">
                  <c:v>#N/A</c:v>
                </c:pt>
                <c:pt idx="1056">
                  <c:v>#N/A</c:v>
                </c:pt>
                <c:pt idx="1057">
                  <c:v>#N/A</c:v>
                </c:pt>
                <c:pt idx="1058">
                  <c:v>#N/A</c:v>
                </c:pt>
                <c:pt idx="1059">
                  <c:v>#N/A</c:v>
                </c:pt>
                <c:pt idx="1060">
                  <c:v>#N/A</c:v>
                </c:pt>
                <c:pt idx="1061">
                  <c:v>#N/A</c:v>
                </c:pt>
                <c:pt idx="1062">
                  <c:v>#N/A</c:v>
                </c:pt>
                <c:pt idx="1063">
                  <c:v>#N/A</c:v>
                </c:pt>
                <c:pt idx="1064">
                  <c:v>#N/A</c:v>
                </c:pt>
                <c:pt idx="1065">
                  <c:v>#N/A</c:v>
                </c:pt>
                <c:pt idx="1066">
                  <c:v>#N/A</c:v>
                </c:pt>
                <c:pt idx="1067">
                  <c:v>#N/A</c:v>
                </c:pt>
                <c:pt idx="1068">
                  <c:v>#N/A</c:v>
                </c:pt>
                <c:pt idx="1069">
                  <c:v>#N/A</c:v>
                </c:pt>
                <c:pt idx="1070">
                  <c:v>#N/A</c:v>
                </c:pt>
                <c:pt idx="1071">
                  <c:v>#N/A</c:v>
                </c:pt>
                <c:pt idx="1072">
                  <c:v>#N/A</c:v>
                </c:pt>
                <c:pt idx="1073">
                  <c:v>#N/A</c:v>
                </c:pt>
                <c:pt idx="1074">
                  <c:v>#N/A</c:v>
                </c:pt>
                <c:pt idx="1075">
                  <c:v>#N/A</c:v>
                </c:pt>
                <c:pt idx="1076">
                  <c:v>#N/A</c:v>
                </c:pt>
                <c:pt idx="1077">
                  <c:v>#N/A</c:v>
                </c:pt>
                <c:pt idx="1078">
                  <c:v>#N/A</c:v>
                </c:pt>
                <c:pt idx="1079">
                  <c:v>#N/A</c:v>
                </c:pt>
                <c:pt idx="1080">
                  <c:v>#N/A</c:v>
                </c:pt>
                <c:pt idx="1081">
                  <c:v>#N/A</c:v>
                </c:pt>
                <c:pt idx="1082">
                  <c:v>#N/A</c:v>
                </c:pt>
                <c:pt idx="1083">
                  <c:v>#N/A</c:v>
                </c:pt>
                <c:pt idx="1084">
                  <c:v>#N/A</c:v>
                </c:pt>
                <c:pt idx="1085">
                  <c:v>#N/A</c:v>
                </c:pt>
                <c:pt idx="1086">
                  <c:v>#N/A</c:v>
                </c:pt>
                <c:pt idx="1087">
                  <c:v>#N/A</c:v>
                </c:pt>
                <c:pt idx="1088">
                  <c:v>#N/A</c:v>
                </c:pt>
                <c:pt idx="1089">
                  <c:v>#N/A</c:v>
                </c:pt>
                <c:pt idx="1090">
                  <c:v>#N/A</c:v>
                </c:pt>
                <c:pt idx="1091">
                  <c:v>#N/A</c:v>
                </c:pt>
                <c:pt idx="1092">
                  <c:v>#N/A</c:v>
                </c:pt>
                <c:pt idx="1093">
                  <c:v>#N/A</c:v>
                </c:pt>
                <c:pt idx="1094">
                  <c:v>#N/A</c:v>
                </c:pt>
                <c:pt idx="1095">
                  <c:v>#N/A</c:v>
                </c:pt>
                <c:pt idx="1096">
                  <c:v>#N/A</c:v>
                </c:pt>
                <c:pt idx="1097">
                  <c:v>#N/A</c:v>
                </c:pt>
                <c:pt idx="1098">
                  <c:v>#N/A</c:v>
                </c:pt>
                <c:pt idx="1099">
                  <c:v>#N/A</c:v>
                </c:pt>
                <c:pt idx="1100">
                  <c:v>#N/A</c:v>
                </c:pt>
                <c:pt idx="1101">
                  <c:v>#N/A</c:v>
                </c:pt>
                <c:pt idx="1102">
                  <c:v>#N/A</c:v>
                </c:pt>
                <c:pt idx="1103">
                  <c:v>#N/A</c:v>
                </c:pt>
                <c:pt idx="1104">
                  <c:v>#N/A</c:v>
                </c:pt>
                <c:pt idx="1105">
                  <c:v>#N/A</c:v>
                </c:pt>
                <c:pt idx="1106">
                  <c:v>#N/A</c:v>
                </c:pt>
                <c:pt idx="1107">
                  <c:v>#N/A</c:v>
                </c:pt>
                <c:pt idx="1108">
                  <c:v>#N/A</c:v>
                </c:pt>
                <c:pt idx="1109">
                  <c:v>#N/A</c:v>
                </c:pt>
                <c:pt idx="1110">
                  <c:v>#N/A</c:v>
                </c:pt>
                <c:pt idx="1111">
                  <c:v>#N/A</c:v>
                </c:pt>
                <c:pt idx="1112">
                  <c:v>#N/A</c:v>
                </c:pt>
                <c:pt idx="1113">
                  <c:v>#N/A</c:v>
                </c:pt>
                <c:pt idx="1114">
                  <c:v>#N/A</c:v>
                </c:pt>
                <c:pt idx="1115">
                  <c:v>#N/A</c:v>
                </c:pt>
                <c:pt idx="1116">
                  <c:v>#N/A</c:v>
                </c:pt>
                <c:pt idx="1117">
                  <c:v>#N/A</c:v>
                </c:pt>
                <c:pt idx="1118">
                  <c:v>#N/A</c:v>
                </c:pt>
                <c:pt idx="1119">
                  <c:v>#N/A</c:v>
                </c:pt>
                <c:pt idx="1120">
                  <c:v>#N/A</c:v>
                </c:pt>
                <c:pt idx="1121">
                  <c:v>#N/A</c:v>
                </c:pt>
                <c:pt idx="1122">
                  <c:v>#N/A</c:v>
                </c:pt>
                <c:pt idx="1123">
                  <c:v>#N/A</c:v>
                </c:pt>
                <c:pt idx="1124">
                  <c:v>#N/A</c:v>
                </c:pt>
                <c:pt idx="1125">
                  <c:v>#N/A</c:v>
                </c:pt>
                <c:pt idx="1126">
                  <c:v>#N/A</c:v>
                </c:pt>
                <c:pt idx="1127">
                  <c:v>#N/A</c:v>
                </c:pt>
                <c:pt idx="1128">
                  <c:v>#N/A</c:v>
                </c:pt>
                <c:pt idx="1129">
                  <c:v>#N/A</c:v>
                </c:pt>
                <c:pt idx="1130">
                  <c:v>#N/A</c:v>
                </c:pt>
                <c:pt idx="1131">
                  <c:v>#N/A</c:v>
                </c:pt>
                <c:pt idx="1132">
                  <c:v>#N/A</c:v>
                </c:pt>
                <c:pt idx="1133">
                  <c:v>#N/A</c:v>
                </c:pt>
                <c:pt idx="1134">
                  <c:v>#N/A</c:v>
                </c:pt>
                <c:pt idx="1135">
                  <c:v>#N/A</c:v>
                </c:pt>
                <c:pt idx="1136">
                  <c:v>#N/A</c:v>
                </c:pt>
                <c:pt idx="1137">
                  <c:v>#N/A</c:v>
                </c:pt>
                <c:pt idx="1138">
                  <c:v>#N/A</c:v>
                </c:pt>
                <c:pt idx="1139">
                  <c:v>#N/A</c:v>
                </c:pt>
                <c:pt idx="1140">
                  <c:v>#N/A</c:v>
                </c:pt>
                <c:pt idx="1141">
                  <c:v>#N/A</c:v>
                </c:pt>
                <c:pt idx="1142">
                  <c:v>#N/A</c:v>
                </c:pt>
                <c:pt idx="1143">
                  <c:v>#N/A</c:v>
                </c:pt>
                <c:pt idx="1144">
                  <c:v>#N/A</c:v>
                </c:pt>
                <c:pt idx="1145">
                  <c:v>#N/A</c:v>
                </c:pt>
                <c:pt idx="1146">
                  <c:v>#N/A</c:v>
                </c:pt>
                <c:pt idx="1147">
                  <c:v>#N/A</c:v>
                </c:pt>
                <c:pt idx="1148">
                  <c:v>#N/A</c:v>
                </c:pt>
                <c:pt idx="1149">
                  <c:v>#N/A</c:v>
                </c:pt>
                <c:pt idx="1150">
                  <c:v>#N/A</c:v>
                </c:pt>
                <c:pt idx="1151">
                  <c:v>#N/A</c:v>
                </c:pt>
                <c:pt idx="1152">
                  <c:v>#N/A</c:v>
                </c:pt>
                <c:pt idx="1153">
                  <c:v>#N/A</c:v>
                </c:pt>
                <c:pt idx="1154">
                  <c:v>#N/A</c:v>
                </c:pt>
                <c:pt idx="1155">
                  <c:v>#N/A</c:v>
                </c:pt>
                <c:pt idx="1156">
                  <c:v>#N/A</c:v>
                </c:pt>
                <c:pt idx="1157">
                  <c:v>#N/A</c:v>
                </c:pt>
                <c:pt idx="1158">
                  <c:v>#N/A</c:v>
                </c:pt>
                <c:pt idx="1159">
                  <c:v>#N/A</c:v>
                </c:pt>
                <c:pt idx="1160">
                  <c:v>#N/A</c:v>
                </c:pt>
                <c:pt idx="1161">
                  <c:v>#N/A</c:v>
                </c:pt>
                <c:pt idx="1162">
                  <c:v>#N/A</c:v>
                </c:pt>
                <c:pt idx="1163">
                  <c:v>#N/A</c:v>
                </c:pt>
                <c:pt idx="1164">
                  <c:v>#N/A</c:v>
                </c:pt>
                <c:pt idx="1165">
                  <c:v>#N/A</c:v>
                </c:pt>
                <c:pt idx="1166">
                  <c:v>#N/A</c:v>
                </c:pt>
                <c:pt idx="1167">
                  <c:v>#N/A</c:v>
                </c:pt>
                <c:pt idx="1168">
                  <c:v>#N/A</c:v>
                </c:pt>
                <c:pt idx="1169">
                  <c:v>#N/A</c:v>
                </c:pt>
                <c:pt idx="1170">
                  <c:v>#N/A</c:v>
                </c:pt>
                <c:pt idx="1171">
                  <c:v>#N/A</c:v>
                </c:pt>
                <c:pt idx="1172">
                  <c:v>#N/A</c:v>
                </c:pt>
                <c:pt idx="1173">
                  <c:v>#N/A</c:v>
                </c:pt>
                <c:pt idx="1174">
                  <c:v>#N/A</c:v>
                </c:pt>
                <c:pt idx="1175">
                  <c:v>#N/A</c:v>
                </c:pt>
                <c:pt idx="1176">
                  <c:v>#N/A</c:v>
                </c:pt>
                <c:pt idx="1177">
                  <c:v>#N/A</c:v>
                </c:pt>
                <c:pt idx="1178">
                  <c:v>#N/A</c:v>
                </c:pt>
                <c:pt idx="1179">
                  <c:v>#N/A</c:v>
                </c:pt>
                <c:pt idx="1180">
                  <c:v>#N/A</c:v>
                </c:pt>
                <c:pt idx="1181">
                  <c:v>#N/A</c:v>
                </c:pt>
                <c:pt idx="1182">
                  <c:v>#N/A</c:v>
                </c:pt>
                <c:pt idx="1183">
                  <c:v>#N/A</c:v>
                </c:pt>
                <c:pt idx="1184">
                  <c:v>#N/A</c:v>
                </c:pt>
                <c:pt idx="1185">
                  <c:v>#N/A</c:v>
                </c:pt>
                <c:pt idx="1186">
                  <c:v>#N/A</c:v>
                </c:pt>
                <c:pt idx="1187">
                  <c:v>#N/A</c:v>
                </c:pt>
                <c:pt idx="1188">
                  <c:v>#N/A</c:v>
                </c:pt>
                <c:pt idx="1189">
                  <c:v>#N/A</c:v>
                </c:pt>
                <c:pt idx="1190">
                  <c:v>#N/A</c:v>
                </c:pt>
                <c:pt idx="1191">
                  <c:v>#N/A</c:v>
                </c:pt>
                <c:pt idx="1192">
                  <c:v>#N/A</c:v>
                </c:pt>
                <c:pt idx="1193">
                  <c:v>#N/A</c:v>
                </c:pt>
                <c:pt idx="1194">
                  <c:v>#N/A</c:v>
                </c:pt>
                <c:pt idx="1195">
                  <c:v>#N/A</c:v>
                </c:pt>
                <c:pt idx="1196">
                  <c:v>#N/A</c:v>
                </c:pt>
                <c:pt idx="1197">
                  <c:v>#N/A</c:v>
                </c:pt>
                <c:pt idx="1198">
                  <c:v>#N/A</c:v>
                </c:pt>
                <c:pt idx="1199">
                  <c:v>#N/A</c:v>
                </c:pt>
                <c:pt idx="1200">
                  <c:v>#N/A</c:v>
                </c:pt>
                <c:pt idx="1201">
                  <c:v>#N/A</c:v>
                </c:pt>
                <c:pt idx="1202">
                  <c:v>#N/A</c:v>
                </c:pt>
                <c:pt idx="1203">
                  <c:v>#N/A</c:v>
                </c:pt>
                <c:pt idx="1204">
                  <c:v>#N/A</c:v>
                </c:pt>
                <c:pt idx="1205">
                  <c:v>#N/A</c:v>
                </c:pt>
                <c:pt idx="1206">
                  <c:v>#N/A</c:v>
                </c:pt>
                <c:pt idx="1207">
                  <c:v>#N/A</c:v>
                </c:pt>
                <c:pt idx="1208">
                  <c:v>#N/A</c:v>
                </c:pt>
                <c:pt idx="1209">
                  <c:v>#N/A</c:v>
                </c:pt>
                <c:pt idx="1210">
                  <c:v>#N/A</c:v>
                </c:pt>
                <c:pt idx="1211">
                  <c:v>#N/A</c:v>
                </c:pt>
                <c:pt idx="1212">
                  <c:v>#N/A</c:v>
                </c:pt>
                <c:pt idx="1213">
                  <c:v>#N/A</c:v>
                </c:pt>
                <c:pt idx="1214">
                  <c:v>#N/A</c:v>
                </c:pt>
                <c:pt idx="1215">
                  <c:v>#N/A</c:v>
                </c:pt>
                <c:pt idx="1216">
                  <c:v>#N/A</c:v>
                </c:pt>
                <c:pt idx="1217">
                  <c:v>#N/A</c:v>
                </c:pt>
                <c:pt idx="1218">
                  <c:v>#N/A</c:v>
                </c:pt>
                <c:pt idx="1219">
                  <c:v>#N/A</c:v>
                </c:pt>
                <c:pt idx="1220">
                  <c:v>#N/A</c:v>
                </c:pt>
                <c:pt idx="1221">
                  <c:v>#N/A</c:v>
                </c:pt>
                <c:pt idx="1222">
                  <c:v>#N/A</c:v>
                </c:pt>
                <c:pt idx="1223">
                  <c:v>#N/A</c:v>
                </c:pt>
                <c:pt idx="1224">
                  <c:v>#N/A</c:v>
                </c:pt>
                <c:pt idx="1225">
                  <c:v>#N/A</c:v>
                </c:pt>
                <c:pt idx="1226">
                  <c:v>#N/A</c:v>
                </c:pt>
                <c:pt idx="1227">
                  <c:v>#N/A</c:v>
                </c:pt>
                <c:pt idx="1228">
                  <c:v>#N/A</c:v>
                </c:pt>
                <c:pt idx="1229">
                  <c:v>#N/A</c:v>
                </c:pt>
                <c:pt idx="1230">
                  <c:v>#N/A</c:v>
                </c:pt>
                <c:pt idx="1231">
                  <c:v>#N/A</c:v>
                </c:pt>
                <c:pt idx="1232">
                  <c:v>#N/A</c:v>
                </c:pt>
                <c:pt idx="1233">
                  <c:v>#N/A</c:v>
                </c:pt>
                <c:pt idx="1234">
                  <c:v>#N/A</c:v>
                </c:pt>
                <c:pt idx="1235">
                  <c:v>#N/A</c:v>
                </c:pt>
                <c:pt idx="1236">
                  <c:v>#N/A</c:v>
                </c:pt>
                <c:pt idx="1237">
                  <c:v>#N/A</c:v>
                </c:pt>
                <c:pt idx="1238">
                  <c:v>#N/A</c:v>
                </c:pt>
                <c:pt idx="1239">
                  <c:v>#N/A</c:v>
                </c:pt>
                <c:pt idx="1240">
                  <c:v>#N/A</c:v>
                </c:pt>
                <c:pt idx="1241">
                  <c:v>#N/A</c:v>
                </c:pt>
                <c:pt idx="1242">
                  <c:v>#N/A</c:v>
                </c:pt>
                <c:pt idx="1243">
                  <c:v>#N/A</c:v>
                </c:pt>
                <c:pt idx="1244">
                  <c:v>#N/A</c:v>
                </c:pt>
                <c:pt idx="1245">
                  <c:v>#N/A</c:v>
                </c:pt>
                <c:pt idx="1246">
                  <c:v>#N/A</c:v>
                </c:pt>
                <c:pt idx="1247">
                  <c:v>#N/A</c:v>
                </c:pt>
                <c:pt idx="1248">
                  <c:v>#N/A</c:v>
                </c:pt>
                <c:pt idx="1249">
                  <c:v>#N/A</c:v>
                </c:pt>
                <c:pt idx="1250">
                  <c:v>#N/A</c:v>
                </c:pt>
                <c:pt idx="1251">
                  <c:v>#N/A</c:v>
                </c:pt>
                <c:pt idx="1252">
                  <c:v>#N/A</c:v>
                </c:pt>
                <c:pt idx="1253">
                  <c:v>#N/A</c:v>
                </c:pt>
                <c:pt idx="1254">
                  <c:v>#N/A</c:v>
                </c:pt>
                <c:pt idx="1255">
                  <c:v>#N/A</c:v>
                </c:pt>
                <c:pt idx="1256">
                  <c:v>#N/A</c:v>
                </c:pt>
                <c:pt idx="1257">
                  <c:v>#N/A</c:v>
                </c:pt>
                <c:pt idx="1258">
                  <c:v>#N/A</c:v>
                </c:pt>
                <c:pt idx="1259">
                  <c:v>#N/A</c:v>
                </c:pt>
                <c:pt idx="1260">
                  <c:v>#N/A</c:v>
                </c:pt>
                <c:pt idx="1261">
                  <c:v>#N/A</c:v>
                </c:pt>
                <c:pt idx="1262">
                  <c:v>#N/A</c:v>
                </c:pt>
                <c:pt idx="1263">
                  <c:v>#N/A</c:v>
                </c:pt>
                <c:pt idx="1264">
                  <c:v>#N/A</c:v>
                </c:pt>
                <c:pt idx="1265">
                  <c:v>#N/A</c:v>
                </c:pt>
                <c:pt idx="1266">
                  <c:v>#N/A</c:v>
                </c:pt>
                <c:pt idx="1267">
                  <c:v>#N/A</c:v>
                </c:pt>
                <c:pt idx="1268">
                  <c:v>#N/A</c:v>
                </c:pt>
                <c:pt idx="1269">
                  <c:v>#N/A</c:v>
                </c:pt>
                <c:pt idx="1270">
                  <c:v>#N/A</c:v>
                </c:pt>
                <c:pt idx="1271">
                  <c:v>#N/A</c:v>
                </c:pt>
                <c:pt idx="1272">
                  <c:v>#N/A</c:v>
                </c:pt>
                <c:pt idx="1273">
                  <c:v>#N/A</c:v>
                </c:pt>
                <c:pt idx="1274">
                  <c:v>#N/A</c:v>
                </c:pt>
                <c:pt idx="1275">
                  <c:v>#N/A</c:v>
                </c:pt>
                <c:pt idx="1276">
                  <c:v>#N/A</c:v>
                </c:pt>
                <c:pt idx="1277">
                  <c:v>#N/A</c:v>
                </c:pt>
                <c:pt idx="1278">
                  <c:v>#N/A</c:v>
                </c:pt>
                <c:pt idx="1279">
                  <c:v>#N/A</c:v>
                </c:pt>
                <c:pt idx="1280">
                  <c:v>#N/A</c:v>
                </c:pt>
                <c:pt idx="1281">
                  <c:v>#N/A</c:v>
                </c:pt>
                <c:pt idx="1282">
                  <c:v>#N/A</c:v>
                </c:pt>
                <c:pt idx="1283">
                  <c:v>#N/A</c:v>
                </c:pt>
                <c:pt idx="1284">
                  <c:v>#N/A</c:v>
                </c:pt>
                <c:pt idx="1285">
                  <c:v>#N/A</c:v>
                </c:pt>
                <c:pt idx="1286">
                  <c:v>#N/A</c:v>
                </c:pt>
                <c:pt idx="1287">
                  <c:v>#N/A</c:v>
                </c:pt>
                <c:pt idx="1288">
                  <c:v>#N/A</c:v>
                </c:pt>
                <c:pt idx="1289">
                  <c:v>#N/A</c:v>
                </c:pt>
                <c:pt idx="1290">
                  <c:v>#N/A</c:v>
                </c:pt>
                <c:pt idx="1291">
                  <c:v>#N/A</c:v>
                </c:pt>
                <c:pt idx="1292">
                  <c:v>#N/A</c:v>
                </c:pt>
                <c:pt idx="1293">
                  <c:v>#N/A</c:v>
                </c:pt>
                <c:pt idx="1294">
                  <c:v>#N/A</c:v>
                </c:pt>
                <c:pt idx="1295">
                  <c:v>#N/A</c:v>
                </c:pt>
                <c:pt idx="1296">
                  <c:v>#N/A</c:v>
                </c:pt>
                <c:pt idx="1297">
                  <c:v>#N/A</c:v>
                </c:pt>
                <c:pt idx="1298">
                  <c:v>#N/A</c:v>
                </c:pt>
                <c:pt idx="1299">
                  <c:v>#N/A</c:v>
                </c:pt>
                <c:pt idx="1300">
                  <c:v>#N/A</c:v>
                </c:pt>
                <c:pt idx="1301">
                  <c:v>#N/A</c:v>
                </c:pt>
                <c:pt idx="1302">
                  <c:v>#N/A</c:v>
                </c:pt>
                <c:pt idx="1303">
                  <c:v>#N/A</c:v>
                </c:pt>
                <c:pt idx="1304">
                  <c:v>#N/A</c:v>
                </c:pt>
                <c:pt idx="1305">
                  <c:v>#N/A</c:v>
                </c:pt>
                <c:pt idx="1306">
                  <c:v>#N/A</c:v>
                </c:pt>
                <c:pt idx="1307">
                  <c:v>#N/A</c:v>
                </c:pt>
                <c:pt idx="1308">
                  <c:v>#N/A</c:v>
                </c:pt>
                <c:pt idx="1309">
                  <c:v>#N/A</c:v>
                </c:pt>
                <c:pt idx="1310">
                  <c:v>#N/A</c:v>
                </c:pt>
                <c:pt idx="1311">
                  <c:v>#N/A</c:v>
                </c:pt>
                <c:pt idx="1312">
                  <c:v>#N/A</c:v>
                </c:pt>
                <c:pt idx="1313">
                  <c:v>#N/A</c:v>
                </c:pt>
                <c:pt idx="1314">
                  <c:v>#N/A</c:v>
                </c:pt>
                <c:pt idx="1315">
                  <c:v>#N/A</c:v>
                </c:pt>
                <c:pt idx="1316">
                  <c:v>#N/A</c:v>
                </c:pt>
                <c:pt idx="1317">
                  <c:v>#N/A</c:v>
                </c:pt>
                <c:pt idx="1318">
                  <c:v>#N/A</c:v>
                </c:pt>
                <c:pt idx="1319">
                  <c:v>#N/A</c:v>
                </c:pt>
                <c:pt idx="1320">
                  <c:v>#N/A</c:v>
                </c:pt>
                <c:pt idx="1321">
                  <c:v>#N/A</c:v>
                </c:pt>
                <c:pt idx="1322">
                  <c:v>#N/A</c:v>
                </c:pt>
                <c:pt idx="1323">
                  <c:v>#N/A</c:v>
                </c:pt>
                <c:pt idx="1324">
                  <c:v>#N/A</c:v>
                </c:pt>
                <c:pt idx="1325">
                  <c:v>#N/A</c:v>
                </c:pt>
                <c:pt idx="1326">
                  <c:v>#N/A</c:v>
                </c:pt>
                <c:pt idx="1327">
                  <c:v>#N/A</c:v>
                </c:pt>
                <c:pt idx="1328">
                  <c:v>#N/A</c:v>
                </c:pt>
                <c:pt idx="1329">
                  <c:v>#N/A</c:v>
                </c:pt>
                <c:pt idx="1330">
                  <c:v>#N/A</c:v>
                </c:pt>
                <c:pt idx="1331">
                  <c:v>#N/A</c:v>
                </c:pt>
                <c:pt idx="1332">
                  <c:v>#N/A</c:v>
                </c:pt>
                <c:pt idx="1333">
                  <c:v>#N/A</c:v>
                </c:pt>
                <c:pt idx="1334">
                  <c:v>#N/A</c:v>
                </c:pt>
                <c:pt idx="1335">
                  <c:v>#N/A</c:v>
                </c:pt>
                <c:pt idx="1336">
                  <c:v>#N/A</c:v>
                </c:pt>
                <c:pt idx="1337">
                  <c:v>#N/A</c:v>
                </c:pt>
                <c:pt idx="1338">
                  <c:v>#N/A</c:v>
                </c:pt>
                <c:pt idx="1339">
                  <c:v>#N/A</c:v>
                </c:pt>
                <c:pt idx="1340">
                  <c:v>#N/A</c:v>
                </c:pt>
                <c:pt idx="1341">
                  <c:v>#N/A</c:v>
                </c:pt>
                <c:pt idx="1342">
                  <c:v>#N/A</c:v>
                </c:pt>
                <c:pt idx="1343">
                  <c:v>#N/A</c:v>
                </c:pt>
                <c:pt idx="1344">
                  <c:v>#N/A</c:v>
                </c:pt>
                <c:pt idx="1345">
                  <c:v>#N/A</c:v>
                </c:pt>
                <c:pt idx="1346">
                  <c:v>#N/A</c:v>
                </c:pt>
                <c:pt idx="1347">
                  <c:v>#N/A</c:v>
                </c:pt>
                <c:pt idx="1348">
                  <c:v>#N/A</c:v>
                </c:pt>
                <c:pt idx="1349">
                  <c:v>#N/A</c:v>
                </c:pt>
                <c:pt idx="1350">
                  <c:v>#N/A</c:v>
                </c:pt>
                <c:pt idx="1351">
                  <c:v>#N/A</c:v>
                </c:pt>
                <c:pt idx="1352">
                  <c:v>#N/A</c:v>
                </c:pt>
                <c:pt idx="1353">
                  <c:v>#N/A</c:v>
                </c:pt>
                <c:pt idx="1354">
                  <c:v>#N/A</c:v>
                </c:pt>
                <c:pt idx="1355">
                  <c:v>#N/A</c:v>
                </c:pt>
                <c:pt idx="1356">
                  <c:v>#N/A</c:v>
                </c:pt>
                <c:pt idx="1357">
                  <c:v>#N/A</c:v>
                </c:pt>
                <c:pt idx="1358">
                  <c:v>#N/A</c:v>
                </c:pt>
                <c:pt idx="1359">
                  <c:v>#N/A</c:v>
                </c:pt>
                <c:pt idx="1360">
                  <c:v>#N/A</c:v>
                </c:pt>
                <c:pt idx="1361">
                  <c:v>#N/A</c:v>
                </c:pt>
                <c:pt idx="1362">
                  <c:v>#N/A</c:v>
                </c:pt>
                <c:pt idx="1363">
                  <c:v>#N/A</c:v>
                </c:pt>
                <c:pt idx="1364">
                  <c:v>#N/A</c:v>
                </c:pt>
                <c:pt idx="1365">
                  <c:v>#N/A</c:v>
                </c:pt>
                <c:pt idx="1366">
                  <c:v>#N/A</c:v>
                </c:pt>
                <c:pt idx="1367">
                  <c:v>#N/A</c:v>
                </c:pt>
                <c:pt idx="1368">
                  <c:v>#N/A</c:v>
                </c:pt>
                <c:pt idx="1369">
                  <c:v>#N/A</c:v>
                </c:pt>
                <c:pt idx="1370">
                  <c:v>#N/A</c:v>
                </c:pt>
                <c:pt idx="1371">
                  <c:v>#N/A</c:v>
                </c:pt>
                <c:pt idx="1372">
                  <c:v>#N/A</c:v>
                </c:pt>
                <c:pt idx="1373">
                  <c:v>#N/A</c:v>
                </c:pt>
                <c:pt idx="1374">
                  <c:v>#N/A</c:v>
                </c:pt>
                <c:pt idx="1375">
                  <c:v>#N/A</c:v>
                </c:pt>
                <c:pt idx="1376">
                  <c:v>#N/A</c:v>
                </c:pt>
                <c:pt idx="1377">
                  <c:v>#N/A</c:v>
                </c:pt>
                <c:pt idx="1378">
                  <c:v>#N/A</c:v>
                </c:pt>
                <c:pt idx="1379">
                  <c:v>#N/A</c:v>
                </c:pt>
                <c:pt idx="1380">
                  <c:v>#N/A</c:v>
                </c:pt>
                <c:pt idx="1381">
                  <c:v>#N/A</c:v>
                </c:pt>
                <c:pt idx="1382">
                  <c:v>#N/A</c:v>
                </c:pt>
                <c:pt idx="1383">
                  <c:v>#N/A</c:v>
                </c:pt>
                <c:pt idx="1384">
                  <c:v>#N/A</c:v>
                </c:pt>
                <c:pt idx="1385">
                  <c:v>#N/A</c:v>
                </c:pt>
                <c:pt idx="1386">
                  <c:v>#N/A</c:v>
                </c:pt>
                <c:pt idx="1387">
                  <c:v>#N/A</c:v>
                </c:pt>
                <c:pt idx="1388">
                  <c:v>#N/A</c:v>
                </c:pt>
                <c:pt idx="1389">
                  <c:v>#N/A</c:v>
                </c:pt>
                <c:pt idx="1390">
                  <c:v>#N/A</c:v>
                </c:pt>
                <c:pt idx="1391">
                  <c:v>#N/A</c:v>
                </c:pt>
                <c:pt idx="1392">
                  <c:v>#N/A</c:v>
                </c:pt>
                <c:pt idx="1393">
                  <c:v>#N/A</c:v>
                </c:pt>
                <c:pt idx="1394">
                  <c:v>#N/A</c:v>
                </c:pt>
                <c:pt idx="1395">
                  <c:v>#N/A</c:v>
                </c:pt>
                <c:pt idx="1396">
                  <c:v>#N/A</c:v>
                </c:pt>
                <c:pt idx="1397">
                  <c:v>#N/A</c:v>
                </c:pt>
                <c:pt idx="1398">
                  <c:v>#N/A</c:v>
                </c:pt>
                <c:pt idx="1399">
                  <c:v>#N/A</c:v>
                </c:pt>
                <c:pt idx="1400">
                  <c:v>#N/A</c:v>
                </c:pt>
                <c:pt idx="1401">
                  <c:v>#N/A</c:v>
                </c:pt>
                <c:pt idx="1402">
                  <c:v>#N/A</c:v>
                </c:pt>
                <c:pt idx="1403">
                  <c:v>#N/A</c:v>
                </c:pt>
                <c:pt idx="1404">
                  <c:v>#N/A</c:v>
                </c:pt>
                <c:pt idx="1405">
                  <c:v>#N/A</c:v>
                </c:pt>
                <c:pt idx="1406">
                  <c:v>#N/A</c:v>
                </c:pt>
                <c:pt idx="1407">
                  <c:v>#N/A</c:v>
                </c:pt>
                <c:pt idx="1408">
                  <c:v>#N/A</c:v>
                </c:pt>
                <c:pt idx="1409">
                  <c:v>#N/A</c:v>
                </c:pt>
                <c:pt idx="1410">
                  <c:v>#N/A</c:v>
                </c:pt>
                <c:pt idx="1411">
                  <c:v>#N/A</c:v>
                </c:pt>
                <c:pt idx="1412">
                  <c:v>#N/A</c:v>
                </c:pt>
                <c:pt idx="1413">
                  <c:v>#N/A</c:v>
                </c:pt>
                <c:pt idx="1414">
                  <c:v>#N/A</c:v>
                </c:pt>
                <c:pt idx="1415">
                  <c:v>#N/A</c:v>
                </c:pt>
                <c:pt idx="1416">
                  <c:v>#N/A</c:v>
                </c:pt>
                <c:pt idx="1417">
                  <c:v>#N/A</c:v>
                </c:pt>
                <c:pt idx="1418">
                  <c:v>#N/A</c:v>
                </c:pt>
                <c:pt idx="1419">
                  <c:v>#N/A</c:v>
                </c:pt>
                <c:pt idx="1420">
                  <c:v>#N/A</c:v>
                </c:pt>
                <c:pt idx="1421">
                  <c:v>#N/A</c:v>
                </c:pt>
                <c:pt idx="1422">
                  <c:v>#N/A</c:v>
                </c:pt>
                <c:pt idx="1423">
                  <c:v>#N/A</c:v>
                </c:pt>
                <c:pt idx="1424">
                  <c:v>#N/A</c:v>
                </c:pt>
                <c:pt idx="1425">
                  <c:v>#N/A</c:v>
                </c:pt>
                <c:pt idx="1426">
                  <c:v>#N/A</c:v>
                </c:pt>
                <c:pt idx="1427">
                  <c:v>#N/A</c:v>
                </c:pt>
                <c:pt idx="1428">
                  <c:v>#N/A</c:v>
                </c:pt>
                <c:pt idx="1429">
                  <c:v>#N/A</c:v>
                </c:pt>
                <c:pt idx="1430">
                  <c:v>#N/A</c:v>
                </c:pt>
                <c:pt idx="1431">
                  <c:v>#N/A</c:v>
                </c:pt>
                <c:pt idx="1432">
                  <c:v>#N/A</c:v>
                </c:pt>
                <c:pt idx="1433">
                  <c:v>#N/A</c:v>
                </c:pt>
                <c:pt idx="1434">
                  <c:v>#N/A</c:v>
                </c:pt>
                <c:pt idx="1435">
                  <c:v>#N/A</c:v>
                </c:pt>
                <c:pt idx="1436">
                  <c:v>#N/A</c:v>
                </c:pt>
                <c:pt idx="1437">
                  <c:v>#N/A</c:v>
                </c:pt>
                <c:pt idx="1438">
                  <c:v>#N/A</c:v>
                </c:pt>
                <c:pt idx="1439">
                  <c:v>#N/A</c:v>
                </c:pt>
                <c:pt idx="1440">
                  <c:v>#N/A</c:v>
                </c:pt>
                <c:pt idx="1441">
                  <c:v>#N/A</c:v>
                </c:pt>
                <c:pt idx="1442">
                  <c:v>#N/A</c:v>
                </c:pt>
                <c:pt idx="1443">
                  <c:v>#N/A</c:v>
                </c:pt>
                <c:pt idx="1444">
                  <c:v>#N/A</c:v>
                </c:pt>
                <c:pt idx="1445">
                  <c:v>#N/A</c:v>
                </c:pt>
                <c:pt idx="1446">
                  <c:v>#N/A</c:v>
                </c:pt>
                <c:pt idx="1447">
                  <c:v>#N/A</c:v>
                </c:pt>
                <c:pt idx="1448">
                  <c:v>#N/A</c:v>
                </c:pt>
                <c:pt idx="1449">
                  <c:v>#N/A</c:v>
                </c:pt>
                <c:pt idx="1450">
                  <c:v>#N/A</c:v>
                </c:pt>
                <c:pt idx="1451">
                  <c:v>#N/A</c:v>
                </c:pt>
                <c:pt idx="1452">
                  <c:v>#N/A</c:v>
                </c:pt>
                <c:pt idx="1453">
                  <c:v>#N/A</c:v>
                </c:pt>
                <c:pt idx="1454">
                  <c:v>#N/A</c:v>
                </c:pt>
                <c:pt idx="1455">
                  <c:v>#N/A</c:v>
                </c:pt>
                <c:pt idx="1456">
                  <c:v>#N/A</c:v>
                </c:pt>
                <c:pt idx="1457">
                  <c:v>#N/A</c:v>
                </c:pt>
                <c:pt idx="1458">
                  <c:v>#N/A</c:v>
                </c:pt>
                <c:pt idx="1459">
                  <c:v>#N/A</c:v>
                </c:pt>
                <c:pt idx="1460">
                  <c:v>#N/A</c:v>
                </c:pt>
                <c:pt idx="1461">
                  <c:v>#N/A</c:v>
                </c:pt>
                <c:pt idx="1462">
                  <c:v>#N/A</c:v>
                </c:pt>
                <c:pt idx="1463">
                  <c:v>#N/A</c:v>
                </c:pt>
                <c:pt idx="1464">
                  <c:v>#N/A</c:v>
                </c:pt>
                <c:pt idx="1465">
                  <c:v>#N/A</c:v>
                </c:pt>
                <c:pt idx="1466">
                  <c:v>#N/A</c:v>
                </c:pt>
                <c:pt idx="1467">
                  <c:v>#N/A</c:v>
                </c:pt>
                <c:pt idx="1468">
                  <c:v>#N/A</c:v>
                </c:pt>
                <c:pt idx="1469">
                  <c:v>#N/A</c:v>
                </c:pt>
                <c:pt idx="1470">
                  <c:v>#N/A</c:v>
                </c:pt>
                <c:pt idx="1471">
                  <c:v>#N/A</c:v>
                </c:pt>
                <c:pt idx="1472">
                  <c:v>#N/A</c:v>
                </c:pt>
                <c:pt idx="1473">
                  <c:v>#N/A</c:v>
                </c:pt>
                <c:pt idx="1474">
                  <c:v>#N/A</c:v>
                </c:pt>
                <c:pt idx="1475">
                  <c:v>#N/A</c:v>
                </c:pt>
                <c:pt idx="1476">
                  <c:v>#N/A</c:v>
                </c:pt>
                <c:pt idx="1477">
                  <c:v>#N/A</c:v>
                </c:pt>
                <c:pt idx="1478">
                  <c:v>#N/A</c:v>
                </c:pt>
                <c:pt idx="1479">
                  <c:v>#N/A</c:v>
                </c:pt>
                <c:pt idx="1480">
                  <c:v>#N/A</c:v>
                </c:pt>
                <c:pt idx="1481">
                  <c:v>#N/A</c:v>
                </c:pt>
                <c:pt idx="1482">
                  <c:v>#N/A</c:v>
                </c:pt>
                <c:pt idx="1483">
                  <c:v>#N/A</c:v>
                </c:pt>
                <c:pt idx="1484">
                  <c:v>#N/A</c:v>
                </c:pt>
                <c:pt idx="1485">
                  <c:v>#N/A</c:v>
                </c:pt>
                <c:pt idx="1486">
                  <c:v>#N/A</c:v>
                </c:pt>
                <c:pt idx="1487">
                  <c:v>#N/A</c:v>
                </c:pt>
                <c:pt idx="1488">
                  <c:v>#N/A</c:v>
                </c:pt>
                <c:pt idx="1489">
                  <c:v>#N/A</c:v>
                </c:pt>
                <c:pt idx="1490">
                  <c:v>#N/A</c:v>
                </c:pt>
                <c:pt idx="1491">
                  <c:v>#N/A</c:v>
                </c:pt>
                <c:pt idx="1492">
                  <c:v>#N/A</c:v>
                </c:pt>
                <c:pt idx="1493">
                  <c:v>#N/A</c:v>
                </c:pt>
                <c:pt idx="1494">
                  <c:v>#N/A</c:v>
                </c:pt>
                <c:pt idx="1495">
                  <c:v>#N/A</c:v>
                </c:pt>
                <c:pt idx="1496">
                  <c:v>#N/A</c:v>
                </c:pt>
                <c:pt idx="1497">
                  <c:v>#N/A</c:v>
                </c:pt>
                <c:pt idx="1498">
                  <c:v>#N/A</c:v>
                </c:pt>
                <c:pt idx="1499">
                  <c:v>#N/A</c:v>
                </c:pt>
                <c:pt idx="1500">
                  <c:v>#N/A</c:v>
                </c:pt>
                <c:pt idx="1501">
                  <c:v>#N/A</c:v>
                </c:pt>
                <c:pt idx="1502">
                  <c:v>#N/A</c:v>
                </c:pt>
                <c:pt idx="1503">
                  <c:v>#N/A</c:v>
                </c:pt>
                <c:pt idx="1504">
                  <c:v>#N/A</c:v>
                </c:pt>
                <c:pt idx="1505">
                  <c:v>#N/A</c:v>
                </c:pt>
                <c:pt idx="1506">
                  <c:v>#N/A</c:v>
                </c:pt>
                <c:pt idx="1507">
                  <c:v>#N/A</c:v>
                </c:pt>
                <c:pt idx="1508">
                  <c:v>#N/A</c:v>
                </c:pt>
                <c:pt idx="1509">
                  <c:v>#N/A</c:v>
                </c:pt>
                <c:pt idx="1510">
                  <c:v>#N/A</c:v>
                </c:pt>
                <c:pt idx="1511">
                  <c:v>#N/A</c:v>
                </c:pt>
                <c:pt idx="1512">
                  <c:v>#N/A</c:v>
                </c:pt>
                <c:pt idx="1513">
                  <c:v>#N/A</c:v>
                </c:pt>
                <c:pt idx="1514">
                  <c:v>#N/A</c:v>
                </c:pt>
                <c:pt idx="1515">
                  <c:v>#N/A</c:v>
                </c:pt>
                <c:pt idx="1516">
                  <c:v>#N/A</c:v>
                </c:pt>
                <c:pt idx="1517">
                  <c:v>#N/A</c:v>
                </c:pt>
                <c:pt idx="1518">
                  <c:v>#N/A</c:v>
                </c:pt>
                <c:pt idx="1519">
                  <c:v>#N/A</c:v>
                </c:pt>
                <c:pt idx="1520">
                  <c:v>#N/A</c:v>
                </c:pt>
                <c:pt idx="1521">
                  <c:v>#N/A</c:v>
                </c:pt>
                <c:pt idx="1522">
                  <c:v>#N/A</c:v>
                </c:pt>
                <c:pt idx="1523">
                  <c:v>#N/A</c:v>
                </c:pt>
                <c:pt idx="1524">
                  <c:v>#N/A</c:v>
                </c:pt>
                <c:pt idx="1525">
                  <c:v>#N/A</c:v>
                </c:pt>
                <c:pt idx="1526">
                  <c:v>#N/A</c:v>
                </c:pt>
                <c:pt idx="1527">
                  <c:v>#N/A</c:v>
                </c:pt>
                <c:pt idx="1528">
                  <c:v>#N/A</c:v>
                </c:pt>
                <c:pt idx="1529">
                  <c:v>#N/A</c:v>
                </c:pt>
                <c:pt idx="1530">
                  <c:v>#N/A</c:v>
                </c:pt>
                <c:pt idx="1531">
                  <c:v>#N/A</c:v>
                </c:pt>
                <c:pt idx="1532">
                  <c:v>#N/A</c:v>
                </c:pt>
                <c:pt idx="1533">
                  <c:v>#N/A</c:v>
                </c:pt>
                <c:pt idx="1534">
                  <c:v>#N/A</c:v>
                </c:pt>
                <c:pt idx="1535">
                  <c:v>#N/A</c:v>
                </c:pt>
                <c:pt idx="1536">
                  <c:v>#N/A</c:v>
                </c:pt>
                <c:pt idx="1537">
                  <c:v>#N/A</c:v>
                </c:pt>
                <c:pt idx="1538">
                  <c:v>#N/A</c:v>
                </c:pt>
                <c:pt idx="1539">
                  <c:v>#N/A</c:v>
                </c:pt>
                <c:pt idx="1540">
                  <c:v>#N/A</c:v>
                </c:pt>
                <c:pt idx="1541">
                  <c:v>#N/A</c:v>
                </c:pt>
                <c:pt idx="1542">
                  <c:v>#N/A</c:v>
                </c:pt>
                <c:pt idx="1543">
                  <c:v>#N/A</c:v>
                </c:pt>
                <c:pt idx="1544">
                  <c:v>#N/A</c:v>
                </c:pt>
                <c:pt idx="1545">
                  <c:v>#N/A</c:v>
                </c:pt>
                <c:pt idx="1546">
                  <c:v>#N/A</c:v>
                </c:pt>
                <c:pt idx="1547">
                  <c:v>#N/A</c:v>
                </c:pt>
                <c:pt idx="1548">
                  <c:v>#N/A</c:v>
                </c:pt>
                <c:pt idx="1549">
                  <c:v>#N/A</c:v>
                </c:pt>
                <c:pt idx="1550">
                  <c:v>#N/A</c:v>
                </c:pt>
                <c:pt idx="1551">
                  <c:v>#N/A</c:v>
                </c:pt>
                <c:pt idx="1552">
                  <c:v>#N/A</c:v>
                </c:pt>
                <c:pt idx="1553">
                  <c:v>#N/A</c:v>
                </c:pt>
                <c:pt idx="1554">
                  <c:v>#N/A</c:v>
                </c:pt>
                <c:pt idx="1555">
                  <c:v>#N/A</c:v>
                </c:pt>
                <c:pt idx="1556">
                  <c:v>#N/A</c:v>
                </c:pt>
                <c:pt idx="1557">
                  <c:v>#N/A</c:v>
                </c:pt>
                <c:pt idx="1558">
                  <c:v>#N/A</c:v>
                </c:pt>
                <c:pt idx="1559">
                  <c:v>#N/A</c:v>
                </c:pt>
                <c:pt idx="1560">
                  <c:v>#N/A</c:v>
                </c:pt>
                <c:pt idx="1561">
                  <c:v>#N/A</c:v>
                </c:pt>
                <c:pt idx="1562">
                  <c:v>#N/A</c:v>
                </c:pt>
                <c:pt idx="1563">
                  <c:v>#N/A</c:v>
                </c:pt>
                <c:pt idx="1564">
                  <c:v>#N/A</c:v>
                </c:pt>
                <c:pt idx="1565">
                  <c:v>#N/A</c:v>
                </c:pt>
                <c:pt idx="1566">
                  <c:v>#N/A</c:v>
                </c:pt>
                <c:pt idx="1567">
                  <c:v>#N/A</c:v>
                </c:pt>
                <c:pt idx="1568">
                  <c:v>#N/A</c:v>
                </c:pt>
                <c:pt idx="1569">
                  <c:v>#N/A</c:v>
                </c:pt>
                <c:pt idx="1570">
                  <c:v>#N/A</c:v>
                </c:pt>
                <c:pt idx="1571">
                  <c:v>#N/A</c:v>
                </c:pt>
                <c:pt idx="1572">
                  <c:v>#N/A</c:v>
                </c:pt>
                <c:pt idx="1573">
                  <c:v>#N/A</c:v>
                </c:pt>
                <c:pt idx="1574">
                  <c:v>#N/A</c:v>
                </c:pt>
                <c:pt idx="1575">
                  <c:v>#N/A</c:v>
                </c:pt>
                <c:pt idx="1576">
                  <c:v>#N/A</c:v>
                </c:pt>
                <c:pt idx="1577">
                  <c:v>#N/A</c:v>
                </c:pt>
                <c:pt idx="1578">
                  <c:v>#N/A</c:v>
                </c:pt>
                <c:pt idx="1579">
                  <c:v>#N/A</c:v>
                </c:pt>
                <c:pt idx="1580">
                  <c:v>#N/A</c:v>
                </c:pt>
                <c:pt idx="1581">
                  <c:v>#N/A</c:v>
                </c:pt>
                <c:pt idx="1582">
                  <c:v>#N/A</c:v>
                </c:pt>
                <c:pt idx="1583">
                  <c:v>#N/A</c:v>
                </c:pt>
                <c:pt idx="1584">
                  <c:v>#N/A</c:v>
                </c:pt>
                <c:pt idx="1585">
                  <c:v>#N/A</c:v>
                </c:pt>
                <c:pt idx="1586">
                  <c:v>#N/A</c:v>
                </c:pt>
                <c:pt idx="1587">
                  <c:v>#N/A</c:v>
                </c:pt>
                <c:pt idx="1588">
                  <c:v>#N/A</c:v>
                </c:pt>
                <c:pt idx="1589">
                  <c:v>#N/A</c:v>
                </c:pt>
                <c:pt idx="1590">
                  <c:v>#N/A</c:v>
                </c:pt>
                <c:pt idx="1591">
                  <c:v>#N/A</c:v>
                </c:pt>
                <c:pt idx="1592">
                  <c:v>#N/A</c:v>
                </c:pt>
                <c:pt idx="1593">
                  <c:v>#N/A</c:v>
                </c:pt>
                <c:pt idx="1594">
                  <c:v>#N/A</c:v>
                </c:pt>
                <c:pt idx="1595">
                  <c:v>#N/A</c:v>
                </c:pt>
                <c:pt idx="1596">
                  <c:v>#N/A</c:v>
                </c:pt>
                <c:pt idx="1597">
                  <c:v>#N/A</c:v>
                </c:pt>
                <c:pt idx="1598">
                  <c:v>#N/A</c:v>
                </c:pt>
                <c:pt idx="1599">
                  <c:v>#N/A</c:v>
                </c:pt>
                <c:pt idx="1600">
                  <c:v>#N/A</c:v>
                </c:pt>
                <c:pt idx="1601">
                  <c:v>#N/A</c:v>
                </c:pt>
                <c:pt idx="1602">
                  <c:v>#N/A</c:v>
                </c:pt>
                <c:pt idx="1603">
                  <c:v>#N/A</c:v>
                </c:pt>
                <c:pt idx="1604">
                  <c:v>#N/A</c:v>
                </c:pt>
                <c:pt idx="1605">
                  <c:v>#N/A</c:v>
                </c:pt>
                <c:pt idx="1606">
                  <c:v>#N/A</c:v>
                </c:pt>
                <c:pt idx="1607">
                  <c:v>#N/A</c:v>
                </c:pt>
                <c:pt idx="1608">
                  <c:v>#N/A</c:v>
                </c:pt>
                <c:pt idx="1609">
                  <c:v>#N/A</c:v>
                </c:pt>
                <c:pt idx="1610">
                  <c:v>#N/A</c:v>
                </c:pt>
                <c:pt idx="1611">
                  <c:v>#N/A</c:v>
                </c:pt>
                <c:pt idx="1612">
                  <c:v>#N/A</c:v>
                </c:pt>
                <c:pt idx="1613">
                  <c:v>#N/A</c:v>
                </c:pt>
                <c:pt idx="1614">
                  <c:v>#N/A</c:v>
                </c:pt>
                <c:pt idx="1615">
                  <c:v>#N/A</c:v>
                </c:pt>
                <c:pt idx="1616">
                  <c:v>#N/A</c:v>
                </c:pt>
                <c:pt idx="1617">
                  <c:v>#N/A</c:v>
                </c:pt>
                <c:pt idx="1618">
                  <c:v>#N/A</c:v>
                </c:pt>
                <c:pt idx="1619">
                  <c:v>#N/A</c:v>
                </c:pt>
                <c:pt idx="1620">
                  <c:v>#N/A</c:v>
                </c:pt>
                <c:pt idx="1621">
                  <c:v>#N/A</c:v>
                </c:pt>
                <c:pt idx="1622">
                  <c:v>#N/A</c:v>
                </c:pt>
                <c:pt idx="1623">
                  <c:v>#N/A</c:v>
                </c:pt>
                <c:pt idx="1624">
                  <c:v>#N/A</c:v>
                </c:pt>
                <c:pt idx="1625">
                  <c:v>#N/A</c:v>
                </c:pt>
                <c:pt idx="1626">
                  <c:v>#N/A</c:v>
                </c:pt>
                <c:pt idx="1627">
                  <c:v>#N/A</c:v>
                </c:pt>
                <c:pt idx="1628">
                  <c:v>#N/A</c:v>
                </c:pt>
                <c:pt idx="1629">
                  <c:v>#N/A</c:v>
                </c:pt>
                <c:pt idx="1630">
                  <c:v>#N/A</c:v>
                </c:pt>
                <c:pt idx="1631">
                  <c:v>#N/A</c:v>
                </c:pt>
                <c:pt idx="1632">
                  <c:v>#N/A</c:v>
                </c:pt>
                <c:pt idx="1633">
                  <c:v>#N/A</c:v>
                </c:pt>
                <c:pt idx="1634">
                  <c:v>#N/A</c:v>
                </c:pt>
                <c:pt idx="1635">
                  <c:v>#N/A</c:v>
                </c:pt>
                <c:pt idx="1636">
                  <c:v>#N/A</c:v>
                </c:pt>
                <c:pt idx="1637">
                  <c:v>#N/A</c:v>
                </c:pt>
                <c:pt idx="1638">
                  <c:v>#N/A</c:v>
                </c:pt>
                <c:pt idx="1639">
                  <c:v>#N/A</c:v>
                </c:pt>
                <c:pt idx="1640">
                  <c:v>#N/A</c:v>
                </c:pt>
                <c:pt idx="1641">
                  <c:v>#N/A</c:v>
                </c:pt>
                <c:pt idx="1642">
                  <c:v>#N/A</c:v>
                </c:pt>
                <c:pt idx="1643">
                  <c:v>#N/A</c:v>
                </c:pt>
                <c:pt idx="1644">
                  <c:v>#N/A</c:v>
                </c:pt>
                <c:pt idx="1645">
                  <c:v>#N/A</c:v>
                </c:pt>
                <c:pt idx="1646">
                  <c:v>#N/A</c:v>
                </c:pt>
                <c:pt idx="1647">
                  <c:v>#N/A</c:v>
                </c:pt>
                <c:pt idx="1648">
                  <c:v>#N/A</c:v>
                </c:pt>
                <c:pt idx="1649">
                  <c:v>#N/A</c:v>
                </c:pt>
                <c:pt idx="1650">
                  <c:v>#N/A</c:v>
                </c:pt>
                <c:pt idx="1651">
                  <c:v>#N/A</c:v>
                </c:pt>
                <c:pt idx="1652">
                  <c:v>#N/A</c:v>
                </c:pt>
                <c:pt idx="1653">
                  <c:v>#N/A</c:v>
                </c:pt>
                <c:pt idx="1654">
                  <c:v>#N/A</c:v>
                </c:pt>
                <c:pt idx="1655">
                  <c:v>#N/A</c:v>
                </c:pt>
                <c:pt idx="1656">
                  <c:v>#N/A</c:v>
                </c:pt>
                <c:pt idx="1657">
                  <c:v>#N/A</c:v>
                </c:pt>
                <c:pt idx="1658">
                  <c:v>#N/A</c:v>
                </c:pt>
                <c:pt idx="1659">
                  <c:v>#N/A</c:v>
                </c:pt>
                <c:pt idx="1660">
                  <c:v>#N/A</c:v>
                </c:pt>
                <c:pt idx="1661">
                  <c:v>#N/A</c:v>
                </c:pt>
                <c:pt idx="1662">
                  <c:v>#N/A</c:v>
                </c:pt>
                <c:pt idx="1663">
                  <c:v>#N/A</c:v>
                </c:pt>
                <c:pt idx="1664">
                  <c:v>#N/A</c:v>
                </c:pt>
                <c:pt idx="1665">
                  <c:v>#N/A</c:v>
                </c:pt>
                <c:pt idx="1666">
                  <c:v>#N/A</c:v>
                </c:pt>
                <c:pt idx="1667">
                  <c:v>#N/A</c:v>
                </c:pt>
                <c:pt idx="1668">
                  <c:v>#N/A</c:v>
                </c:pt>
                <c:pt idx="1669">
                  <c:v>#N/A</c:v>
                </c:pt>
                <c:pt idx="1670">
                  <c:v>#N/A</c:v>
                </c:pt>
                <c:pt idx="1671">
                  <c:v>#N/A</c:v>
                </c:pt>
                <c:pt idx="1672">
                  <c:v>#N/A</c:v>
                </c:pt>
                <c:pt idx="1673">
                  <c:v>#N/A</c:v>
                </c:pt>
                <c:pt idx="1674">
                  <c:v>#N/A</c:v>
                </c:pt>
                <c:pt idx="1675">
                  <c:v>#N/A</c:v>
                </c:pt>
                <c:pt idx="1676">
                  <c:v>#N/A</c:v>
                </c:pt>
                <c:pt idx="1677">
                  <c:v>#N/A</c:v>
                </c:pt>
                <c:pt idx="1678">
                  <c:v>#N/A</c:v>
                </c:pt>
                <c:pt idx="1679">
                  <c:v>#N/A</c:v>
                </c:pt>
                <c:pt idx="1680">
                  <c:v>#N/A</c:v>
                </c:pt>
                <c:pt idx="1681">
                  <c:v>#N/A</c:v>
                </c:pt>
                <c:pt idx="1682">
                  <c:v>#N/A</c:v>
                </c:pt>
                <c:pt idx="1683">
                  <c:v>#N/A</c:v>
                </c:pt>
                <c:pt idx="1684">
                  <c:v>#N/A</c:v>
                </c:pt>
                <c:pt idx="1685">
                  <c:v>#N/A</c:v>
                </c:pt>
                <c:pt idx="1686">
                  <c:v>#N/A</c:v>
                </c:pt>
                <c:pt idx="1687">
                  <c:v>#N/A</c:v>
                </c:pt>
                <c:pt idx="1688">
                  <c:v>#N/A</c:v>
                </c:pt>
                <c:pt idx="1689">
                  <c:v>#N/A</c:v>
                </c:pt>
                <c:pt idx="1690">
                  <c:v>#N/A</c:v>
                </c:pt>
                <c:pt idx="1691">
                  <c:v>#N/A</c:v>
                </c:pt>
                <c:pt idx="1692">
                  <c:v>#N/A</c:v>
                </c:pt>
                <c:pt idx="1693">
                  <c:v>#N/A</c:v>
                </c:pt>
                <c:pt idx="1694">
                  <c:v>#N/A</c:v>
                </c:pt>
                <c:pt idx="1695">
                  <c:v>#N/A</c:v>
                </c:pt>
                <c:pt idx="1696">
                  <c:v>#N/A</c:v>
                </c:pt>
                <c:pt idx="1697">
                  <c:v>#N/A</c:v>
                </c:pt>
                <c:pt idx="1698">
                  <c:v>#N/A</c:v>
                </c:pt>
                <c:pt idx="1699">
                  <c:v>#N/A</c:v>
                </c:pt>
                <c:pt idx="1700">
                  <c:v>#N/A</c:v>
                </c:pt>
                <c:pt idx="1701">
                  <c:v>#N/A</c:v>
                </c:pt>
                <c:pt idx="1702">
                  <c:v>#N/A</c:v>
                </c:pt>
                <c:pt idx="1703">
                  <c:v>#N/A</c:v>
                </c:pt>
                <c:pt idx="1704">
                  <c:v>#N/A</c:v>
                </c:pt>
                <c:pt idx="1705">
                  <c:v>#N/A</c:v>
                </c:pt>
                <c:pt idx="1706">
                  <c:v>#N/A</c:v>
                </c:pt>
                <c:pt idx="1707">
                  <c:v>#N/A</c:v>
                </c:pt>
                <c:pt idx="1708">
                  <c:v>#N/A</c:v>
                </c:pt>
                <c:pt idx="1709">
                  <c:v>#N/A</c:v>
                </c:pt>
                <c:pt idx="1710">
                  <c:v>#N/A</c:v>
                </c:pt>
                <c:pt idx="1711">
                  <c:v>#N/A</c:v>
                </c:pt>
                <c:pt idx="1712">
                  <c:v>#N/A</c:v>
                </c:pt>
                <c:pt idx="1713">
                  <c:v>#N/A</c:v>
                </c:pt>
                <c:pt idx="1714">
                  <c:v>#N/A</c:v>
                </c:pt>
                <c:pt idx="1715">
                  <c:v>#N/A</c:v>
                </c:pt>
                <c:pt idx="1716">
                  <c:v>#N/A</c:v>
                </c:pt>
                <c:pt idx="1717">
                  <c:v>#N/A</c:v>
                </c:pt>
                <c:pt idx="1718">
                  <c:v>#N/A</c:v>
                </c:pt>
                <c:pt idx="1719">
                  <c:v>#N/A</c:v>
                </c:pt>
                <c:pt idx="1720">
                  <c:v>#N/A</c:v>
                </c:pt>
                <c:pt idx="1721">
                  <c:v>#N/A</c:v>
                </c:pt>
                <c:pt idx="1722">
                  <c:v>#N/A</c:v>
                </c:pt>
                <c:pt idx="1723">
                  <c:v>#N/A</c:v>
                </c:pt>
                <c:pt idx="1724">
                  <c:v>#N/A</c:v>
                </c:pt>
                <c:pt idx="1725">
                  <c:v>#N/A</c:v>
                </c:pt>
                <c:pt idx="1726">
                  <c:v>#N/A</c:v>
                </c:pt>
                <c:pt idx="1727">
                  <c:v>#N/A</c:v>
                </c:pt>
                <c:pt idx="1728">
                  <c:v>#N/A</c:v>
                </c:pt>
                <c:pt idx="1729">
                  <c:v>#N/A</c:v>
                </c:pt>
                <c:pt idx="1730">
                  <c:v>#N/A</c:v>
                </c:pt>
                <c:pt idx="1731">
                  <c:v>#N/A</c:v>
                </c:pt>
                <c:pt idx="1732">
                  <c:v>#N/A</c:v>
                </c:pt>
                <c:pt idx="1733">
                  <c:v>#N/A</c:v>
                </c:pt>
                <c:pt idx="1734">
                  <c:v>#N/A</c:v>
                </c:pt>
                <c:pt idx="1735">
                  <c:v>#N/A</c:v>
                </c:pt>
                <c:pt idx="1736">
                  <c:v>#N/A</c:v>
                </c:pt>
                <c:pt idx="1737">
                  <c:v>#N/A</c:v>
                </c:pt>
                <c:pt idx="1738">
                  <c:v>#N/A</c:v>
                </c:pt>
                <c:pt idx="1739">
                  <c:v>#N/A</c:v>
                </c:pt>
                <c:pt idx="1740">
                  <c:v>#N/A</c:v>
                </c:pt>
                <c:pt idx="1741">
                  <c:v>#N/A</c:v>
                </c:pt>
                <c:pt idx="1742">
                  <c:v>#N/A</c:v>
                </c:pt>
                <c:pt idx="1743">
                  <c:v>#N/A</c:v>
                </c:pt>
                <c:pt idx="1744">
                  <c:v>#N/A</c:v>
                </c:pt>
                <c:pt idx="1745">
                  <c:v>#N/A</c:v>
                </c:pt>
                <c:pt idx="1746">
                  <c:v>#N/A</c:v>
                </c:pt>
                <c:pt idx="1747">
                  <c:v>#N/A</c:v>
                </c:pt>
                <c:pt idx="1748">
                  <c:v>#N/A</c:v>
                </c:pt>
                <c:pt idx="1749">
                  <c:v>#N/A</c:v>
                </c:pt>
                <c:pt idx="1750">
                  <c:v>#N/A</c:v>
                </c:pt>
                <c:pt idx="1751">
                  <c:v>#N/A</c:v>
                </c:pt>
                <c:pt idx="1752">
                  <c:v>#N/A</c:v>
                </c:pt>
                <c:pt idx="1753">
                  <c:v>#N/A</c:v>
                </c:pt>
                <c:pt idx="1754">
                  <c:v>#N/A</c:v>
                </c:pt>
                <c:pt idx="1755">
                  <c:v>#N/A</c:v>
                </c:pt>
                <c:pt idx="1756">
                  <c:v>#N/A</c:v>
                </c:pt>
                <c:pt idx="1757">
                  <c:v>#N/A</c:v>
                </c:pt>
                <c:pt idx="1758">
                  <c:v>#N/A</c:v>
                </c:pt>
                <c:pt idx="1759">
                  <c:v>#N/A</c:v>
                </c:pt>
                <c:pt idx="1760">
                  <c:v>#N/A</c:v>
                </c:pt>
                <c:pt idx="1761">
                  <c:v>#N/A</c:v>
                </c:pt>
                <c:pt idx="1762">
                  <c:v>#N/A</c:v>
                </c:pt>
                <c:pt idx="1763">
                  <c:v>#N/A</c:v>
                </c:pt>
                <c:pt idx="1764">
                  <c:v>#N/A</c:v>
                </c:pt>
                <c:pt idx="1765">
                  <c:v>#N/A</c:v>
                </c:pt>
                <c:pt idx="1766">
                  <c:v>#N/A</c:v>
                </c:pt>
                <c:pt idx="1767">
                  <c:v>#N/A</c:v>
                </c:pt>
                <c:pt idx="1768">
                  <c:v>#N/A</c:v>
                </c:pt>
                <c:pt idx="1769">
                  <c:v>#N/A</c:v>
                </c:pt>
                <c:pt idx="1770">
                  <c:v>#N/A</c:v>
                </c:pt>
                <c:pt idx="1771">
                  <c:v>#N/A</c:v>
                </c:pt>
                <c:pt idx="1772">
                  <c:v>#N/A</c:v>
                </c:pt>
                <c:pt idx="1773">
                  <c:v>#N/A</c:v>
                </c:pt>
                <c:pt idx="1774">
                  <c:v>#N/A</c:v>
                </c:pt>
                <c:pt idx="1775">
                  <c:v>#N/A</c:v>
                </c:pt>
                <c:pt idx="1776">
                  <c:v>#N/A</c:v>
                </c:pt>
                <c:pt idx="1777">
                  <c:v>#N/A</c:v>
                </c:pt>
                <c:pt idx="1778">
                  <c:v>#N/A</c:v>
                </c:pt>
                <c:pt idx="1779">
                  <c:v>#N/A</c:v>
                </c:pt>
                <c:pt idx="1780">
                  <c:v>#N/A</c:v>
                </c:pt>
                <c:pt idx="1781">
                  <c:v>#N/A</c:v>
                </c:pt>
                <c:pt idx="1782">
                  <c:v>#N/A</c:v>
                </c:pt>
                <c:pt idx="1783">
                  <c:v>#N/A</c:v>
                </c:pt>
                <c:pt idx="1784">
                  <c:v>#N/A</c:v>
                </c:pt>
                <c:pt idx="1785">
                  <c:v>#N/A</c:v>
                </c:pt>
                <c:pt idx="1786">
                  <c:v>#N/A</c:v>
                </c:pt>
                <c:pt idx="1787">
                  <c:v>#N/A</c:v>
                </c:pt>
                <c:pt idx="1788">
                  <c:v>#N/A</c:v>
                </c:pt>
                <c:pt idx="1789">
                  <c:v>#N/A</c:v>
                </c:pt>
                <c:pt idx="1790">
                  <c:v>#N/A</c:v>
                </c:pt>
                <c:pt idx="1791">
                  <c:v>#N/A</c:v>
                </c:pt>
                <c:pt idx="1792">
                  <c:v>#N/A</c:v>
                </c:pt>
                <c:pt idx="1793">
                  <c:v>#N/A</c:v>
                </c:pt>
                <c:pt idx="1794">
                  <c:v>#N/A</c:v>
                </c:pt>
                <c:pt idx="1795">
                  <c:v>#N/A</c:v>
                </c:pt>
                <c:pt idx="1796">
                  <c:v>#N/A</c:v>
                </c:pt>
                <c:pt idx="1797">
                  <c:v>#N/A</c:v>
                </c:pt>
                <c:pt idx="1798">
                  <c:v>#N/A</c:v>
                </c:pt>
                <c:pt idx="1799">
                  <c:v>#N/A</c:v>
                </c:pt>
                <c:pt idx="1800">
                  <c:v>#N/A</c:v>
                </c:pt>
                <c:pt idx="1801">
                  <c:v>#N/A</c:v>
                </c:pt>
                <c:pt idx="1802">
                  <c:v>#N/A</c:v>
                </c:pt>
                <c:pt idx="1803">
                  <c:v>#N/A</c:v>
                </c:pt>
                <c:pt idx="1804">
                  <c:v>#N/A</c:v>
                </c:pt>
                <c:pt idx="1805">
                  <c:v>#N/A</c:v>
                </c:pt>
                <c:pt idx="1806">
                  <c:v>#N/A</c:v>
                </c:pt>
                <c:pt idx="1807">
                  <c:v>#N/A</c:v>
                </c:pt>
                <c:pt idx="1808">
                  <c:v>#N/A</c:v>
                </c:pt>
                <c:pt idx="1809">
                  <c:v>#N/A</c:v>
                </c:pt>
                <c:pt idx="1810">
                  <c:v>#N/A</c:v>
                </c:pt>
                <c:pt idx="1811">
                  <c:v>#N/A</c:v>
                </c:pt>
                <c:pt idx="1812">
                  <c:v>#N/A</c:v>
                </c:pt>
                <c:pt idx="1813">
                  <c:v>#N/A</c:v>
                </c:pt>
                <c:pt idx="1814">
                  <c:v>#N/A</c:v>
                </c:pt>
                <c:pt idx="1815">
                  <c:v>#N/A</c:v>
                </c:pt>
                <c:pt idx="1816">
                  <c:v>#N/A</c:v>
                </c:pt>
                <c:pt idx="1817">
                  <c:v>#N/A</c:v>
                </c:pt>
                <c:pt idx="1818">
                  <c:v>#N/A</c:v>
                </c:pt>
                <c:pt idx="1819">
                  <c:v>#N/A</c:v>
                </c:pt>
                <c:pt idx="1820">
                  <c:v>#N/A</c:v>
                </c:pt>
                <c:pt idx="1821">
                  <c:v>#N/A</c:v>
                </c:pt>
                <c:pt idx="1822">
                  <c:v>#N/A</c:v>
                </c:pt>
                <c:pt idx="1823">
                  <c:v>#N/A</c:v>
                </c:pt>
                <c:pt idx="1824">
                  <c:v>#N/A</c:v>
                </c:pt>
                <c:pt idx="1825">
                  <c:v>#N/A</c:v>
                </c:pt>
                <c:pt idx="1826">
                  <c:v>#N/A</c:v>
                </c:pt>
                <c:pt idx="1827">
                  <c:v>#N/A</c:v>
                </c:pt>
                <c:pt idx="1828">
                  <c:v>#N/A</c:v>
                </c:pt>
                <c:pt idx="1829">
                  <c:v>#N/A</c:v>
                </c:pt>
                <c:pt idx="1830">
                  <c:v>#N/A</c:v>
                </c:pt>
                <c:pt idx="1831">
                  <c:v>#N/A</c:v>
                </c:pt>
                <c:pt idx="1832">
                  <c:v>#N/A</c:v>
                </c:pt>
                <c:pt idx="1833">
                  <c:v>#N/A</c:v>
                </c:pt>
                <c:pt idx="1834">
                  <c:v>#N/A</c:v>
                </c:pt>
                <c:pt idx="1835">
                  <c:v>#N/A</c:v>
                </c:pt>
                <c:pt idx="1836">
                  <c:v>#N/A</c:v>
                </c:pt>
                <c:pt idx="1837">
                  <c:v>#N/A</c:v>
                </c:pt>
                <c:pt idx="1838">
                  <c:v>#N/A</c:v>
                </c:pt>
                <c:pt idx="1839">
                  <c:v>#N/A</c:v>
                </c:pt>
                <c:pt idx="1840">
                  <c:v>#N/A</c:v>
                </c:pt>
                <c:pt idx="1841">
                  <c:v>#N/A</c:v>
                </c:pt>
                <c:pt idx="1842">
                  <c:v>#N/A</c:v>
                </c:pt>
                <c:pt idx="1843">
                  <c:v>#N/A</c:v>
                </c:pt>
                <c:pt idx="1844">
                  <c:v>#N/A</c:v>
                </c:pt>
                <c:pt idx="1845">
                  <c:v>#N/A</c:v>
                </c:pt>
                <c:pt idx="1846">
                  <c:v>#N/A</c:v>
                </c:pt>
                <c:pt idx="1847">
                  <c:v>#N/A</c:v>
                </c:pt>
                <c:pt idx="1848">
                  <c:v>#N/A</c:v>
                </c:pt>
                <c:pt idx="1849">
                  <c:v>#N/A</c:v>
                </c:pt>
                <c:pt idx="1850">
                  <c:v>#N/A</c:v>
                </c:pt>
                <c:pt idx="1851">
                  <c:v>#N/A</c:v>
                </c:pt>
                <c:pt idx="1852">
                  <c:v>#N/A</c:v>
                </c:pt>
                <c:pt idx="1853">
                  <c:v>#N/A</c:v>
                </c:pt>
                <c:pt idx="1854">
                  <c:v>#N/A</c:v>
                </c:pt>
                <c:pt idx="1855">
                  <c:v>#N/A</c:v>
                </c:pt>
                <c:pt idx="1856">
                  <c:v>#N/A</c:v>
                </c:pt>
                <c:pt idx="1857">
                  <c:v>#N/A</c:v>
                </c:pt>
                <c:pt idx="1858">
                  <c:v>#N/A</c:v>
                </c:pt>
                <c:pt idx="1859">
                  <c:v>#N/A</c:v>
                </c:pt>
                <c:pt idx="1860">
                  <c:v>#N/A</c:v>
                </c:pt>
                <c:pt idx="1861">
                  <c:v>#N/A</c:v>
                </c:pt>
                <c:pt idx="1862">
                  <c:v>#N/A</c:v>
                </c:pt>
                <c:pt idx="1863">
                  <c:v>#N/A</c:v>
                </c:pt>
                <c:pt idx="1864">
                  <c:v>#N/A</c:v>
                </c:pt>
                <c:pt idx="1865">
                  <c:v>#N/A</c:v>
                </c:pt>
                <c:pt idx="1866">
                  <c:v>#N/A</c:v>
                </c:pt>
                <c:pt idx="1867">
                  <c:v>#N/A</c:v>
                </c:pt>
                <c:pt idx="1868">
                  <c:v>#N/A</c:v>
                </c:pt>
                <c:pt idx="1869">
                  <c:v>#N/A</c:v>
                </c:pt>
                <c:pt idx="1870">
                  <c:v>#N/A</c:v>
                </c:pt>
                <c:pt idx="1871">
                  <c:v>#N/A</c:v>
                </c:pt>
                <c:pt idx="1872">
                  <c:v>#N/A</c:v>
                </c:pt>
                <c:pt idx="1873">
                  <c:v>#N/A</c:v>
                </c:pt>
                <c:pt idx="1874">
                  <c:v>#N/A</c:v>
                </c:pt>
                <c:pt idx="1875">
                  <c:v>#N/A</c:v>
                </c:pt>
                <c:pt idx="1876">
                  <c:v>#N/A</c:v>
                </c:pt>
                <c:pt idx="1877">
                  <c:v>#N/A</c:v>
                </c:pt>
                <c:pt idx="1878">
                  <c:v>#N/A</c:v>
                </c:pt>
                <c:pt idx="1879">
                  <c:v>#N/A</c:v>
                </c:pt>
                <c:pt idx="1880">
                  <c:v>#N/A</c:v>
                </c:pt>
                <c:pt idx="1881">
                  <c:v>#N/A</c:v>
                </c:pt>
                <c:pt idx="1882">
                  <c:v>#N/A</c:v>
                </c:pt>
                <c:pt idx="1883">
                  <c:v>#N/A</c:v>
                </c:pt>
                <c:pt idx="1884">
                  <c:v>#N/A</c:v>
                </c:pt>
                <c:pt idx="1885">
                  <c:v>#N/A</c:v>
                </c:pt>
                <c:pt idx="1886">
                  <c:v>#N/A</c:v>
                </c:pt>
                <c:pt idx="1887">
                  <c:v>#N/A</c:v>
                </c:pt>
                <c:pt idx="1888">
                  <c:v>#N/A</c:v>
                </c:pt>
                <c:pt idx="1889">
                  <c:v>#N/A</c:v>
                </c:pt>
                <c:pt idx="1890">
                  <c:v>#N/A</c:v>
                </c:pt>
                <c:pt idx="1891">
                  <c:v>#N/A</c:v>
                </c:pt>
                <c:pt idx="1892">
                  <c:v>#N/A</c:v>
                </c:pt>
                <c:pt idx="1893">
                  <c:v>#N/A</c:v>
                </c:pt>
                <c:pt idx="1894">
                  <c:v>#N/A</c:v>
                </c:pt>
                <c:pt idx="1895">
                  <c:v>#N/A</c:v>
                </c:pt>
                <c:pt idx="1896">
                  <c:v>#N/A</c:v>
                </c:pt>
                <c:pt idx="1897">
                  <c:v>#N/A</c:v>
                </c:pt>
                <c:pt idx="1898">
                  <c:v>#N/A</c:v>
                </c:pt>
                <c:pt idx="1899">
                  <c:v>1.5800000000000002E-2</c:v>
                </c:pt>
                <c:pt idx="1900">
                  <c:v>1.5800000000000002E-2</c:v>
                </c:pt>
                <c:pt idx="1901">
                  <c:v>1.5800000000000002E-2</c:v>
                </c:pt>
                <c:pt idx="1902">
                  <c:v>1.5800000000000002E-2</c:v>
                </c:pt>
                <c:pt idx="1903">
                  <c:v>1.5800000000000002E-2</c:v>
                </c:pt>
                <c:pt idx="1904">
                  <c:v>1.5800000000000002E-2</c:v>
                </c:pt>
                <c:pt idx="1905">
                  <c:v>1.5800000000000002E-2</c:v>
                </c:pt>
                <c:pt idx="1906">
                  <c:v>1.5800000000000002E-2</c:v>
                </c:pt>
                <c:pt idx="1907">
                  <c:v>1.5800000000000002E-2</c:v>
                </c:pt>
                <c:pt idx="1908">
                  <c:v>1.5800000000000002E-2</c:v>
                </c:pt>
                <c:pt idx="1909">
                  <c:v>1.5800000000000002E-2</c:v>
                </c:pt>
                <c:pt idx="1910">
                  <c:v>1.5800000000000002E-2</c:v>
                </c:pt>
                <c:pt idx="1911">
                  <c:v>1.5800000000000002E-2</c:v>
                </c:pt>
                <c:pt idx="1912">
                  <c:v>1.5800000000000002E-2</c:v>
                </c:pt>
                <c:pt idx="1913">
                  <c:v>1.5800000000000002E-2</c:v>
                </c:pt>
                <c:pt idx="1914">
                  <c:v>1.5800000000000002E-2</c:v>
                </c:pt>
                <c:pt idx="1915">
                  <c:v>1.5800000000000002E-2</c:v>
                </c:pt>
                <c:pt idx="1916">
                  <c:v>1.5800000000000002E-2</c:v>
                </c:pt>
                <c:pt idx="1917">
                  <c:v>1.5800000000000002E-2</c:v>
                </c:pt>
                <c:pt idx="1918">
                  <c:v>1.54E-2</c:v>
                </c:pt>
                <c:pt idx="1919">
                  <c:v>1.54E-2</c:v>
                </c:pt>
                <c:pt idx="1920">
                  <c:v>1.54E-2</c:v>
                </c:pt>
                <c:pt idx="1921">
                  <c:v>1.54E-2</c:v>
                </c:pt>
                <c:pt idx="1922">
                  <c:v>1.54E-2</c:v>
                </c:pt>
                <c:pt idx="1923">
                  <c:v>1.54E-2</c:v>
                </c:pt>
                <c:pt idx="1924">
                  <c:v>1.54E-2</c:v>
                </c:pt>
                <c:pt idx="1925">
                  <c:v>1.54E-2</c:v>
                </c:pt>
                <c:pt idx="1926">
                  <c:v>1.54E-2</c:v>
                </c:pt>
                <c:pt idx="1927">
                  <c:v>1.54E-2</c:v>
                </c:pt>
                <c:pt idx="1928">
                  <c:v>1.54E-2</c:v>
                </c:pt>
                <c:pt idx="1929">
                  <c:v>1.54E-2</c:v>
                </c:pt>
                <c:pt idx="1930">
                  <c:v>1.54E-2</c:v>
                </c:pt>
                <c:pt idx="1931">
                  <c:v>1.54E-2</c:v>
                </c:pt>
                <c:pt idx="1932">
                  <c:v>1.54E-2</c:v>
                </c:pt>
                <c:pt idx="1933">
                  <c:v>1.54E-2</c:v>
                </c:pt>
                <c:pt idx="1934">
                  <c:v>1.54E-2</c:v>
                </c:pt>
                <c:pt idx="1935">
                  <c:v>1.54E-2</c:v>
                </c:pt>
                <c:pt idx="1936">
                  <c:v>1.54E-2</c:v>
                </c:pt>
                <c:pt idx="1937">
                  <c:v>1.49E-2</c:v>
                </c:pt>
                <c:pt idx="1938">
                  <c:v>1.49E-2</c:v>
                </c:pt>
                <c:pt idx="1939">
                  <c:v>1.49E-2</c:v>
                </c:pt>
                <c:pt idx="1940">
                  <c:v>1.49E-2</c:v>
                </c:pt>
                <c:pt idx="1941">
                  <c:v>1.49E-2</c:v>
                </c:pt>
                <c:pt idx="1942">
                  <c:v>1.49E-2</c:v>
                </c:pt>
                <c:pt idx="1943">
                  <c:v>1.49E-2</c:v>
                </c:pt>
                <c:pt idx="1944">
                  <c:v>1.49E-2</c:v>
                </c:pt>
                <c:pt idx="1945">
                  <c:v>1.49E-2</c:v>
                </c:pt>
                <c:pt idx="1946">
                  <c:v>1.49E-2</c:v>
                </c:pt>
                <c:pt idx="1947">
                  <c:v>1.49E-2</c:v>
                </c:pt>
                <c:pt idx="1948">
                  <c:v>1.49E-2</c:v>
                </c:pt>
                <c:pt idx="1949">
                  <c:v>1.49E-2</c:v>
                </c:pt>
                <c:pt idx="1950">
                  <c:v>1.49E-2</c:v>
                </c:pt>
                <c:pt idx="1951">
                  <c:v>1.49E-2</c:v>
                </c:pt>
                <c:pt idx="1952">
                  <c:v>1.49E-2</c:v>
                </c:pt>
                <c:pt idx="1953">
                  <c:v>1.49E-2</c:v>
                </c:pt>
                <c:pt idx="1954">
                  <c:v>1.49E-2</c:v>
                </c:pt>
                <c:pt idx="1955">
                  <c:v>1.49E-2</c:v>
                </c:pt>
                <c:pt idx="1956">
                  <c:v>1.49E-2</c:v>
                </c:pt>
                <c:pt idx="1957">
                  <c:v>1.49E-2</c:v>
                </c:pt>
                <c:pt idx="1958">
                  <c:v>1.49E-2</c:v>
                </c:pt>
                <c:pt idx="1959">
                  <c:v>1.47E-2</c:v>
                </c:pt>
                <c:pt idx="1960">
                  <c:v>1.4499999999999999E-2</c:v>
                </c:pt>
                <c:pt idx="1961">
                  <c:v>1.4499999999999999E-2</c:v>
                </c:pt>
                <c:pt idx="1962">
                  <c:v>1.4499999999999999E-2</c:v>
                </c:pt>
                <c:pt idx="1963">
                  <c:v>1.4499999999999999E-2</c:v>
                </c:pt>
                <c:pt idx="1964">
                  <c:v>1.4499999999999999E-2</c:v>
                </c:pt>
                <c:pt idx="1965">
                  <c:v>1.4499999999999999E-2</c:v>
                </c:pt>
                <c:pt idx="1966">
                  <c:v>1.4499999999999999E-2</c:v>
                </c:pt>
                <c:pt idx="1967">
                  <c:v>1.4499999999999999E-2</c:v>
                </c:pt>
                <c:pt idx="1968">
                  <c:v>1.4499999999999999E-2</c:v>
                </c:pt>
                <c:pt idx="1969">
                  <c:v>1.4499999999999999E-2</c:v>
                </c:pt>
                <c:pt idx="1970">
                  <c:v>1.4499999999999999E-2</c:v>
                </c:pt>
                <c:pt idx="1971">
                  <c:v>1.4499999999999999E-2</c:v>
                </c:pt>
                <c:pt idx="1972">
                  <c:v>1.4499999999999999E-2</c:v>
                </c:pt>
                <c:pt idx="1973">
                  <c:v>1.4499999999999999E-2</c:v>
                </c:pt>
                <c:pt idx="1974">
                  <c:v>1.4499999999999999E-2</c:v>
                </c:pt>
                <c:pt idx="1975">
                  <c:v>1.4499999999999999E-2</c:v>
                </c:pt>
                <c:pt idx="1976">
                  <c:v>1.4499999999999999E-2</c:v>
                </c:pt>
                <c:pt idx="1977">
                  <c:v>1.4499999999999999E-2</c:v>
                </c:pt>
                <c:pt idx="1978">
                  <c:v>1.4499999999999999E-2</c:v>
                </c:pt>
                <c:pt idx="1979">
                  <c:v>1.4499999999999999E-2</c:v>
                </c:pt>
                <c:pt idx="1980">
                  <c:v>1.3899999999999999E-2</c:v>
                </c:pt>
                <c:pt idx="1981">
                  <c:v>1.3899999999999999E-2</c:v>
                </c:pt>
                <c:pt idx="1982">
                  <c:v>1.3899999999999999E-2</c:v>
                </c:pt>
                <c:pt idx="1983">
                  <c:v>1.3899999999999999E-2</c:v>
                </c:pt>
                <c:pt idx="1984">
                  <c:v>1.3899999999999999E-2</c:v>
                </c:pt>
                <c:pt idx="1985">
                  <c:v>1.3899999999999999E-2</c:v>
                </c:pt>
                <c:pt idx="1986">
                  <c:v>1.3899999999999999E-2</c:v>
                </c:pt>
                <c:pt idx="1987">
                  <c:v>1.3899999999999999E-2</c:v>
                </c:pt>
                <c:pt idx="1988">
                  <c:v>1.3899999999999999E-2</c:v>
                </c:pt>
                <c:pt idx="1989">
                  <c:v>1.3899999999999999E-2</c:v>
                </c:pt>
                <c:pt idx="1990">
                  <c:v>1.3899999999999999E-2</c:v>
                </c:pt>
                <c:pt idx="1991">
                  <c:v>1.3899999999999999E-2</c:v>
                </c:pt>
                <c:pt idx="1992">
                  <c:v>1.3899999999999999E-2</c:v>
                </c:pt>
                <c:pt idx="1993">
                  <c:v>1.3899999999999999E-2</c:v>
                </c:pt>
                <c:pt idx="1994">
                  <c:v>1.3899999999999999E-2</c:v>
                </c:pt>
                <c:pt idx="1995">
                  <c:v>1.3899999999999999E-2</c:v>
                </c:pt>
                <c:pt idx="1996">
                  <c:v>1.3899999999999999E-2</c:v>
                </c:pt>
                <c:pt idx="1997">
                  <c:v>1.3899999999999999E-2</c:v>
                </c:pt>
                <c:pt idx="1998">
                  <c:v>1.3899999999999999E-2</c:v>
                </c:pt>
                <c:pt idx="1999">
                  <c:v>1.3899999999999999E-2</c:v>
                </c:pt>
                <c:pt idx="2000">
                  <c:v>1.3899999999999999E-2</c:v>
                </c:pt>
                <c:pt idx="2001">
                  <c:v>1.37E-2</c:v>
                </c:pt>
                <c:pt idx="2002">
                  <c:v>1.37E-2</c:v>
                </c:pt>
                <c:pt idx="2003">
                  <c:v>1.37E-2</c:v>
                </c:pt>
                <c:pt idx="2004">
                  <c:v>1.37E-2</c:v>
                </c:pt>
                <c:pt idx="2005">
                  <c:v>1.37E-2</c:v>
                </c:pt>
                <c:pt idx="2006">
                  <c:v>1.37E-2</c:v>
                </c:pt>
                <c:pt idx="2007">
                  <c:v>1.37E-2</c:v>
                </c:pt>
                <c:pt idx="2008">
                  <c:v>1.37E-2</c:v>
                </c:pt>
                <c:pt idx="2009">
                  <c:v>1.37E-2</c:v>
                </c:pt>
                <c:pt idx="2010">
                  <c:v>1.37E-2</c:v>
                </c:pt>
                <c:pt idx="2011">
                  <c:v>1.37E-2</c:v>
                </c:pt>
                <c:pt idx="2012">
                  <c:v>1.37E-2</c:v>
                </c:pt>
                <c:pt idx="2013">
                  <c:v>1.37E-2</c:v>
                </c:pt>
                <c:pt idx="2014">
                  <c:v>1.37E-2</c:v>
                </c:pt>
                <c:pt idx="2015">
                  <c:v>1.37E-2</c:v>
                </c:pt>
                <c:pt idx="2016">
                  <c:v>1.37E-2</c:v>
                </c:pt>
                <c:pt idx="2017">
                  <c:v>1.37E-2</c:v>
                </c:pt>
                <c:pt idx="2018">
                  <c:v>1.37E-2</c:v>
                </c:pt>
                <c:pt idx="2019">
                  <c:v>1.37E-2</c:v>
                </c:pt>
                <c:pt idx="2020">
                  <c:v>1.37E-2</c:v>
                </c:pt>
                <c:pt idx="2021">
                  <c:v>1.37E-2</c:v>
                </c:pt>
                <c:pt idx="2022">
                  <c:v>1.37E-2</c:v>
                </c:pt>
                <c:pt idx="2023">
                  <c:v>1.34E-2</c:v>
                </c:pt>
                <c:pt idx="2024">
                  <c:v>1.34E-2</c:v>
                </c:pt>
                <c:pt idx="2025">
                  <c:v>1.34E-2</c:v>
                </c:pt>
                <c:pt idx="2026">
                  <c:v>1.34E-2</c:v>
                </c:pt>
                <c:pt idx="2027">
                  <c:v>1.34E-2</c:v>
                </c:pt>
                <c:pt idx="2028">
                  <c:v>1.34E-2</c:v>
                </c:pt>
                <c:pt idx="2029">
                  <c:v>1.34E-2</c:v>
                </c:pt>
                <c:pt idx="2030">
                  <c:v>1.34E-2</c:v>
                </c:pt>
                <c:pt idx="2031">
                  <c:v>1.34E-2</c:v>
                </c:pt>
                <c:pt idx="2032">
                  <c:v>1.34E-2</c:v>
                </c:pt>
                <c:pt idx="2033">
                  <c:v>1.34E-2</c:v>
                </c:pt>
                <c:pt idx="2034">
                  <c:v>1.34E-2</c:v>
                </c:pt>
                <c:pt idx="2035">
                  <c:v>1.34E-2</c:v>
                </c:pt>
                <c:pt idx="2036">
                  <c:v>1.34E-2</c:v>
                </c:pt>
                <c:pt idx="2037">
                  <c:v>1.34E-2</c:v>
                </c:pt>
                <c:pt idx="2038">
                  <c:v>1.34E-2</c:v>
                </c:pt>
                <c:pt idx="2039">
                  <c:v>1.34E-2</c:v>
                </c:pt>
                <c:pt idx="2040">
                  <c:v>1.34E-2</c:v>
                </c:pt>
                <c:pt idx="2041">
                  <c:v>1.34E-2</c:v>
                </c:pt>
                <c:pt idx="2042">
                  <c:v>1.34E-2</c:v>
                </c:pt>
                <c:pt idx="2043">
                  <c:v>1.34E-2</c:v>
                </c:pt>
                <c:pt idx="2044">
                  <c:v>1.34E-2</c:v>
                </c:pt>
                <c:pt idx="2045">
                  <c:v>1.34E-2</c:v>
                </c:pt>
                <c:pt idx="2046">
                  <c:v>1.34E-2</c:v>
                </c:pt>
                <c:pt idx="2047">
                  <c:v>1.34E-2</c:v>
                </c:pt>
                <c:pt idx="2048">
                  <c:v>1.34E-2</c:v>
                </c:pt>
                <c:pt idx="2049">
                  <c:v>1.34E-2</c:v>
                </c:pt>
                <c:pt idx="2050">
                  <c:v>1.34E-2</c:v>
                </c:pt>
                <c:pt idx="2051">
                  <c:v>1.34E-2</c:v>
                </c:pt>
                <c:pt idx="2052">
                  <c:v>1.34E-2</c:v>
                </c:pt>
                <c:pt idx="2053">
                  <c:v>1.34E-2</c:v>
                </c:pt>
                <c:pt idx="2054">
                  <c:v>1.34E-2</c:v>
                </c:pt>
                <c:pt idx="2055">
                  <c:v>1.34E-2</c:v>
                </c:pt>
                <c:pt idx="2056">
                  <c:v>1.34E-2</c:v>
                </c:pt>
                <c:pt idx="2057">
                  <c:v>1.34E-2</c:v>
                </c:pt>
                <c:pt idx="2058">
                  <c:v>1.34E-2</c:v>
                </c:pt>
                <c:pt idx="2059">
                  <c:v>1.34E-2</c:v>
                </c:pt>
                <c:pt idx="2060">
                  <c:v>1.34E-2</c:v>
                </c:pt>
                <c:pt idx="2061">
                  <c:v>1.34E-2</c:v>
                </c:pt>
                <c:pt idx="2062">
                  <c:v>1.34E-2</c:v>
                </c:pt>
                <c:pt idx="2063">
                  <c:v>1.34E-2</c:v>
                </c:pt>
                <c:pt idx="2064">
                  <c:v>1.34E-2</c:v>
                </c:pt>
                <c:pt idx="2065">
                  <c:v>1.32E-2</c:v>
                </c:pt>
                <c:pt idx="2066">
                  <c:v>1.2800000000000001E-2</c:v>
                </c:pt>
                <c:pt idx="2067">
                  <c:v>1.2800000000000001E-2</c:v>
                </c:pt>
                <c:pt idx="2068">
                  <c:v>1.2800000000000001E-2</c:v>
                </c:pt>
                <c:pt idx="2069">
                  <c:v>1.2800000000000001E-2</c:v>
                </c:pt>
                <c:pt idx="2070">
                  <c:v>1.2800000000000001E-2</c:v>
                </c:pt>
                <c:pt idx="2071">
                  <c:v>1.2800000000000001E-2</c:v>
                </c:pt>
                <c:pt idx="2072">
                  <c:v>1.2800000000000001E-2</c:v>
                </c:pt>
                <c:pt idx="2073">
                  <c:v>1.2800000000000001E-2</c:v>
                </c:pt>
                <c:pt idx="2074">
                  <c:v>1.2800000000000001E-2</c:v>
                </c:pt>
                <c:pt idx="2075">
                  <c:v>1.2800000000000001E-2</c:v>
                </c:pt>
                <c:pt idx="2076">
                  <c:v>1.2800000000000001E-2</c:v>
                </c:pt>
                <c:pt idx="2077">
                  <c:v>1.2800000000000001E-2</c:v>
                </c:pt>
                <c:pt idx="2078">
                  <c:v>1.2800000000000001E-2</c:v>
                </c:pt>
                <c:pt idx="2079">
                  <c:v>1.2800000000000001E-2</c:v>
                </c:pt>
                <c:pt idx="2080">
                  <c:v>1.2800000000000001E-2</c:v>
                </c:pt>
                <c:pt idx="2081">
                  <c:v>1.2800000000000001E-2</c:v>
                </c:pt>
                <c:pt idx="2082">
                  <c:v>1.2800000000000001E-2</c:v>
                </c:pt>
                <c:pt idx="2083">
                  <c:v>1.2800000000000001E-2</c:v>
                </c:pt>
                <c:pt idx="2084">
                  <c:v>1.2800000000000001E-2</c:v>
                </c:pt>
                <c:pt idx="2085">
                  <c:v>1.2800000000000001E-2</c:v>
                </c:pt>
                <c:pt idx="2086">
                  <c:v>1.3300000000000001E-2</c:v>
                </c:pt>
                <c:pt idx="2087">
                  <c:v>1.3300000000000001E-2</c:v>
                </c:pt>
                <c:pt idx="2088">
                  <c:v>1.3300000000000001E-2</c:v>
                </c:pt>
                <c:pt idx="2089">
                  <c:v>1.3300000000000001E-2</c:v>
                </c:pt>
                <c:pt idx="2090">
                  <c:v>1.3300000000000001E-2</c:v>
                </c:pt>
                <c:pt idx="2091">
                  <c:v>1.3300000000000001E-2</c:v>
                </c:pt>
                <c:pt idx="2092">
                  <c:v>1.3300000000000001E-2</c:v>
                </c:pt>
                <c:pt idx="2093">
                  <c:v>1.3300000000000001E-2</c:v>
                </c:pt>
                <c:pt idx="2094">
                  <c:v>1.3300000000000001E-2</c:v>
                </c:pt>
                <c:pt idx="2095">
                  <c:v>1.3300000000000001E-2</c:v>
                </c:pt>
                <c:pt idx="2096">
                  <c:v>1.3300000000000001E-2</c:v>
                </c:pt>
                <c:pt idx="2097">
                  <c:v>1.3300000000000001E-2</c:v>
                </c:pt>
                <c:pt idx="2098">
                  <c:v>1.3300000000000001E-2</c:v>
                </c:pt>
                <c:pt idx="2099">
                  <c:v>1.3300000000000001E-2</c:v>
                </c:pt>
                <c:pt idx="2100">
                  <c:v>1.3300000000000001E-2</c:v>
                </c:pt>
                <c:pt idx="2101">
                  <c:v>1.3300000000000001E-2</c:v>
                </c:pt>
                <c:pt idx="2102">
                  <c:v>1.3300000000000001E-2</c:v>
                </c:pt>
                <c:pt idx="2103">
                  <c:v>1.3300000000000001E-2</c:v>
                </c:pt>
                <c:pt idx="2104">
                  <c:v>1.3300000000000001E-2</c:v>
                </c:pt>
                <c:pt idx="2105">
                  <c:v>1.3300000000000001E-2</c:v>
                </c:pt>
                <c:pt idx="2106">
                  <c:v>1.3300000000000001E-2</c:v>
                </c:pt>
                <c:pt idx="2107">
                  <c:v>1.3300000000000001E-2</c:v>
                </c:pt>
                <c:pt idx="2108">
                  <c:v>1.2800000000000001E-2</c:v>
                </c:pt>
                <c:pt idx="2109">
                  <c:v>1.2800000000000001E-2</c:v>
                </c:pt>
                <c:pt idx="2110">
                  <c:v>1.2800000000000001E-2</c:v>
                </c:pt>
                <c:pt idx="2111">
                  <c:v>1.2800000000000001E-2</c:v>
                </c:pt>
                <c:pt idx="2112">
                  <c:v>1.2800000000000001E-2</c:v>
                </c:pt>
                <c:pt idx="2113">
                  <c:v>1.2800000000000001E-2</c:v>
                </c:pt>
                <c:pt idx="2114">
                  <c:v>1.2800000000000001E-2</c:v>
                </c:pt>
                <c:pt idx="2115">
                  <c:v>1.2800000000000001E-2</c:v>
                </c:pt>
                <c:pt idx="2116">
                  <c:v>1.2800000000000001E-2</c:v>
                </c:pt>
                <c:pt idx="2117">
                  <c:v>1.2800000000000001E-2</c:v>
                </c:pt>
                <c:pt idx="2118">
                  <c:v>1.2800000000000001E-2</c:v>
                </c:pt>
                <c:pt idx="2119">
                  <c:v>1.2800000000000001E-2</c:v>
                </c:pt>
                <c:pt idx="2120">
                  <c:v>1.2800000000000001E-2</c:v>
                </c:pt>
                <c:pt idx="2121">
                  <c:v>1.2800000000000001E-2</c:v>
                </c:pt>
                <c:pt idx="2122">
                  <c:v>1.2800000000000001E-2</c:v>
                </c:pt>
                <c:pt idx="2123">
                  <c:v>1.2800000000000001E-2</c:v>
                </c:pt>
                <c:pt idx="2124">
                  <c:v>1.2800000000000001E-2</c:v>
                </c:pt>
                <c:pt idx="2125">
                  <c:v>1.2800000000000001E-2</c:v>
                </c:pt>
                <c:pt idx="2126">
                  <c:v>1.2800000000000001E-2</c:v>
                </c:pt>
                <c:pt idx="2127">
                  <c:v>1.2800000000000001E-2</c:v>
                </c:pt>
                <c:pt idx="2128">
                  <c:v>1.29E-2</c:v>
                </c:pt>
                <c:pt idx="2129">
                  <c:v>1.3100000000000001E-2</c:v>
                </c:pt>
                <c:pt idx="2130">
                  <c:v>1.3100000000000001E-2</c:v>
                </c:pt>
                <c:pt idx="2131">
                  <c:v>1.3100000000000001E-2</c:v>
                </c:pt>
                <c:pt idx="2132">
                  <c:v>1.3100000000000001E-2</c:v>
                </c:pt>
                <c:pt idx="2133">
                  <c:v>1.3100000000000001E-2</c:v>
                </c:pt>
                <c:pt idx="2134">
                  <c:v>1.3100000000000001E-2</c:v>
                </c:pt>
                <c:pt idx="2135">
                  <c:v>1.3100000000000001E-2</c:v>
                </c:pt>
                <c:pt idx="2136">
                  <c:v>1.3100000000000001E-2</c:v>
                </c:pt>
                <c:pt idx="2137">
                  <c:v>1.3100000000000001E-2</c:v>
                </c:pt>
                <c:pt idx="2138">
                  <c:v>1.3100000000000001E-2</c:v>
                </c:pt>
                <c:pt idx="2139">
                  <c:v>1.3100000000000001E-2</c:v>
                </c:pt>
                <c:pt idx="2140">
                  <c:v>1.3100000000000001E-2</c:v>
                </c:pt>
                <c:pt idx="2141">
                  <c:v>1.3100000000000001E-2</c:v>
                </c:pt>
                <c:pt idx="2142">
                  <c:v>1.3100000000000001E-2</c:v>
                </c:pt>
                <c:pt idx="2143">
                  <c:v>1.3100000000000001E-2</c:v>
                </c:pt>
                <c:pt idx="2144">
                  <c:v>1.3100000000000001E-2</c:v>
                </c:pt>
                <c:pt idx="2145">
                  <c:v>1.3100000000000001E-2</c:v>
                </c:pt>
                <c:pt idx="2146">
                  <c:v>1.3100000000000001E-2</c:v>
                </c:pt>
                <c:pt idx="2147">
                  <c:v>1.3100000000000001E-2</c:v>
                </c:pt>
                <c:pt idx="2148">
                  <c:v>1.3100000000000001E-2</c:v>
                </c:pt>
                <c:pt idx="2149">
                  <c:v>1.3100000000000001E-2</c:v>
                </c:pt>
                <c:pt idx="2150">
                  <c:v>1.29E-2</c:v>
                </c:pt>
                <c:pt idx="2151">
                  <c:v>1.29E-2</c:v>
                </c:pt>
                <c:pt idx="2152">
                  <c:v>1.29E-2</c:v>
                </c:pt>
                <c:pt idx="2153">
                  <c:v>1.29E-2</c:v>
                </c:pt>
                <c:pt idx="2154">
                  <c:v>1.29E-2</c:v>
                </c:pt>
                <c:pt idx="2155">
                  <c:v>1.29E-2</c:v>
                </c:pt>
                <c:pt idx="2156">
                  <c:v>1.29E-2</c:v>
                </c:pt>
                <c:pt idx="2157">
                  <c:v>1.29E-2</c:v>
                </c:pt>
                <c:pt idx="2158">
                  <c:v>1.29E-2</c:v>
                </c:pt>
                <c:pt idx="2159">
                  <c:v>1.29E-2</c:v>
                </c:pt>
                <c:pt idx="2160">
                  <c:v>1.29E-2</c:v>
                </c:pt>
                <c:pt idx="2161">
                  <c:v>1.29E-2</c:v>
                </c:pt>
                <c:pt idx="2162">
                  <c:v>1.29E-2</c:v>
                </c:pt>
                <c:pt idx="2163">
                  <c:v>1.29E-2</c:v>
                </c:pt>
                <c:pt idx="2164">
                  <c:v>1.29E-2</c:v>
                </c:pt>
                <c:pt idx="2165">
                  <c:v>1.29E-2</c:v>
                </c:pt>
                <c:pt idx="2166">
                  <c:v>1.29E-2</c:v>
                </c:pt>
                <c:pt idx="2167">
                  <c:v>1.29E-2</c:v>
                </c:pt>
                <c:pt idx="2168">
                  <c:v>1.29E-2</c:v>
                </c:pt>
                <c:pt idx="2169">
                  <c:v>1.29E-2</c:v>
                </c:pt>
                <c:pt idx="2170">
                  <c:v>1.3300000000000001E-2</c:v>
                </c:pt>
                <c:pt idx="2171">
                  <c:v>1.3300000000000001E-2</c:v>
                </c:pt>
                <c:pt idx="2172">
                  <c:v>1.3300000000000001E-2</c:v>
                </c:pt>
                <c:pt idx="2173">
                  <c:v>1.3300000000000001E-2</c:v>
                </c:pt>
                <c:pt idx="2174">
                  <c:v>1.3300000000000001E-2</c:v>
                </c:pt>
                <c:pt idx="2175">
                  <c:v>1.3300000000000001E-2</c:v>
                </c:pt>
                <c:pt idx="2176">
                  <c:v>1.3300000000000001E-2</c:v>
                </c:pt>
                <c:pt idx="2177">
                  <c:v>1.3300000000000001E-2</c:v>
                </c:pt>
                <c:pt idx="2178">
                  <c:v>1.3300000000000001E-2</c:v>
                </c:pt>
                <c:pt idx="2179">
                  <c:v>1.3300000000000001E-2</c:v>
                </c:pt>
                <c:pt idx="2180">
                  <c:v>1.3300000000000001E-2</c:v>
                </c:pt>
                <c:pt idx="2181">
                  <c:v>1.3300000000000001E-2</c:v>
                </c:pt>
                <c:pt idx="2182">
                  <c:v>1.3300000000000001E-2</c:v>
                </c:pt>
                <c:pt idx="2183">
                  <c:v>1.3300000000000001E-2</c:v>
                </c:pt>
                <c:pt idx="2184">
                  <c:v>1.3300000000000001E-2</c:v>
                </c:pt>
                <c:pt idx="2185">
                  <c:v>1.3300000000000001E-2</c:v>
                </c:pt>
                <c:pt idx="2186">
                  <c:v>1.3300000000000001E-2</c:v>
                </c:pt>
                <c:pt idx="2187">
                  <c:v>1.3300000000000001E-2</c:v>
                </c:pt>
                <c:pt idx="2188">
                  <c:v>1.3300000000000001E-2</c:v>
                </c:pt>
                <c:pt idx="2189">
                  <c:v>1.3899999999999999E-2</c:v>
                </c:pt>
                <c:pt idx="2190">
                  <c:v>1.3999999999999999E-2</c:v>
                </c:pt>
                <c:pt idx="2191">
                  <c:v>1.3999999999999999E-2</c:v>
                </c:pt>
                <c:pt idx="2192">
                  <c:v>1.3999999999999999E-2</c:v>
                </c:pt>
                <c:pt idx="2193">
                  <c:v>1.3999999999999999E-2</c:v>
                </c:pt>
                <c:pt idx="2194">
                  <c:v>1.3999999999999999E-2</c:v>
                </c:pt>
                <c:pt idx="2195">
                  <c:v>1.3999999999999999E-2</c:v>
                </c:pt>
                <c:pt idx="2196">
                  <c:v>1.3999999999999999E-2</c:v>
                </c:pt>
                <c:pt idx="2197">
                  <c:v>1.3999999999999999E-2</c:v>
                </c:pt>
                <c:pt idx="2198">
                  <c:v>1.3999999999999999E-2</c:v>
                </c:pt>
                <c:pt idx="2199">
                  <c:v>1.3999999999999999E-2</c:v>
                </c:pt>
                <c:pt idx="2200">
                  <c:v>1.3999999999999999E-2</c:v>
                </c:pt>
                <c:pt idx="2201">
                  <c:v>1.3999999999999999E-2</c:v>
                </c:pt>
                <c:pt idx="2202">
                  <c:v>1.3999999999999999E-2</c:v>
                </c:pt>
                <c:pt idx="2203">
                  <c:v>1.3999999999999999E-2</c:v>
                </c:pt>
                <c:pt idx="2204">
                  <c:v>1.3999999999999999E-2</c:v>
                </c:pt>
                <c:pt idx="2205">
                  <c:v>1.3999999999999999E-2</c:v>
                </c:pt>
                <c:pt idx="2206">
                  <c:v>1.3999999999999999E-2</c:v>
                </c:pt>
                <c:pt idx="2207">
                  <c:v>1.3999999999999999E-2</c:v>
                </c:pt>
                <c:pt idx="2208">
                  <c:v>1.3999999999999999E-2</c:v>
                </c:pt>
                <c:pt idx="2209">
                  <c:v>1.3999999999999999E-2</c:v>
                </c:pt>
                <c:pt idx="2210">
                  <c:v>1.3999999999999999E-2</c:v>
                </c:pt>
                <c:pt idx="2211">
                  <c:v>1.3999999999999999E-2</c:v>
                </c:pt>
                <c:pt idx="2212">
                  <c:v>1.41E-2</c:v>
                </c:pt>
                <c:pt idx="2213">
                  <c:v>1.3300000000000001E-2</c:v>
                </c:pt>
                <c:pt idx="2214">
                  <c:v>1.3300000000000001E-2</c:v>
                </c:pt>
                <c:pt idx="2215">
                  <c:v>1.3300000000000001E-2</c:v>
                </c:pt>
                <c:pt idx="2216">
                  <c:v>1.3300000000000001E-2</c:v>
                </c:pt>
                <c:pt idx="2217">
                  <c:v>1.3300000000000001E-2</c:v>
                </c:pt>
                <c:pt idx="2218">
                  <c:v>1.3300000000000001E-2</c:v>
                </c:pt>
                <c:pt idx="2219">
                  <c:v>1.3300000000000001E-2</c:v>
                </c:pt>
                <c:pt idx="2220">
                  <c:v>1.3300000000000001E-2</c:v>
                </c:pt>
                <c:pt idx="2221">
                  <c:v>1.3300000000000001E-2</c:v>
                </c:pt>
                <c:pt idx="2222">
                  <c:v>1.3300000000000001E-2</c:v>
                </c:pt>
                <c:pt idx="2223">
                  <c:v>1.3300000000000001E-2</c:v>
                </c:pt>
                <c:pt idx="2224">
                  <c:v>1.3300000000000001E-2</c:v>
                </c:pt>
                <c:pt idx="2225">
                  <c:v>1.3300000000000001E-2</c:v>
                </c:pt>
                <c:pt idx="2226">
                  <c:v>1.3300000000000001E-2</c:v>
                </c:pt>
                <c:pt idx="2227">
                  <c:v>1.3300000000000001E-2</c:v>
                </c:pt>
                <c:pt idx="2228">
                  <c:v>1.3300000000000001E-2</c:v>
                </c:pt>
                <c:pt idx="2229">
                  <c:v>1.3300000000000001E-2</c:v>
                </c:pt>
                <c:pt idx="2230">
                  <c:v>1.3300000000000001E-2</c:v>
                </c:pt>
                <c:pt idx="2231">
                  <c:v>1.3300000000000001E-2</c:v>
                </c:pt>
                <c:pt idx="2232">
                  <c:v>1.3300000000000001E-2</c:v>
                </c:pt>
                <c:pt idx="2233">
                  <c:v>1.43E-2</c:v>
                </c:pt>
                <c:pt idx="2234">
                  <c:v>1.43E-2</c:v>
                </c:pt>
                <c:pt idx="2235">
                  <c:v>1.43E-2</c:v>
                </c:pt>
                <c:pt idx="2236">
                  <c:v>1.43E-2</c:v>
                </c:pt>
                <c:pt idx="2237">
                  <c:v>1.43E-2</c:v>
                </c:pt>
                <c:pt idx="2238">
                  <c:v>1.43E-2</c:v>
                </c:pt>
                <c:pt idx="2239">
                  <c:v>1.43E-2</c:v>
                </c:pt>
                <c:pt idx="2240">
                  <c:v>1.43E-2</c:v>
                </c:pt>
                <c:pt idx="2241">
                  <c:v>1.43E-2</c:v>
                </c:pt>
                <c:pt idx="2242">
                  <c:v>1.43E-2</c:v>
                </c:pt>
                <c:pt idx="2243">
                  <c:v>1.43E-2</c:v>
                </c:pt>
                <c:pt idx="2244">
                  <c:v>1.43E-2</c:v>
                </c:pt>
                <c:pt idx="2245">
                  <c:v>1.43E-2</c:v>
                </c:pt>
                <c:pt idx="2246">
                  <c:v>1.43E-2</c:v>
                </c:pt>
                <c:pt idx="2247">
                  <c:v>1.43E-2</c:v>
                </c:pt>
                <c:pt idx="2248">
                  <c:v>1.43E-2</c:v>
                </c:pt>
                <c:pt idx="2249">
                  <c:v>1.43E-2</c:v>
                </c:pt>
                <c:pt idx="2250">
                  <c:v>1.43E-2</c:v>
                </c:pt>
                <c:pt idx="2251">
                  <c:v>1.43E-2</c:v>
                </c:pt>
                <c:pt idx="2252">
                  <c:v>1.43E-2</c:v>
                </c:pt>
                <c:pt idx="2253">
                  <c:v>1.5700000000000002E-2</c:v>
                </c:pt>
                <c:pt idx="2254">
                  <c:v>1.5100000000000001E-2</c:v>
                </c:pt>
                <c:pt idx="2255">
                  <c:v>1.5100000000000001E-2</c:v>
                </c:pt>
                <c:pt idx="2256">
                  <c:v>1.5100000000000001E-2</c:v>
                </c:pt>
                <c:pt idx="2257">
                  <c:v>1.5100000000000001E-2</c:v>
                </c:pt>
                <c:pt idx="2258">
                  <c:v>1.5100000000000001E-2</c:v>
                </c:pt>
                <c:pt idx="2259">
                  <c:v>1.5100000000000001E-2</c:v>
                </c:pt>
                <c:pt idx="2260">
                  <c:v>1.5100000000000001E-2</c:v>
                </c:pt>
                <c:pt idx="2261">
                  <c:v>1.5100000000000001E-2</c:v>
                </c:pt>
                <c:pt idx="2262">
                  <c:v>1.5100000000000001E-2</c:v>
                </c:pt>
                <c:pt idx="2263">
                  <c:v>1.5100000000000001E-2</c:v>
                </c:pt>
                <c:pt idx="2264">
                  <c:v>1.5100000000000001E-2</c:v>
                </c:pt>
                <c:pt idx="2265">
                  <c:v>1.5100000000000001E-2</c:v>
                </c:pt>
                <c:pt idx="2266">
                  <c:v>1.5100000000000001E-2</c:v>
                </c:pt>
                <c:pt idx="2267">
                  <c:v>1.5100000000000001E-2</c:v>
                </c:pt>
                <c:pt idx="2268">
                  <c:v>1.5100000000000001E-2</c:v>
                </c:pt>
                <c:pt idx="2269">
                  <c:v>1.5100000000000001E-2</c:v>
                </c:pt>
                <c:pt idx="2270">
                  <c:v>1.5100000000000001E-2</c:v>
                </c:pt>
                <c:pt idx="2271">
                  <c:v>1.5100000000000001E-2</c:v>
                </c:pt>
                <c:pt idx="2272">
                  <c:v>1.5100000000000001E-2</c:v>
                </c:pt>
                <c:pt idx="2273">
                  <c:v>1.5100000000000001E-2</c:v>
                </c:pt>
                <c:pt idx="2274">
                  <c:v>1.6399999999999998E-2</c:v>
                </c:pt>
                <c:pt idx="2275">
                  <c:v>1.6200000000000003E-2</c:v>
                </c:pt>
                <c:pt idx="2276">
                  <c:v>1.6200000000000003E-2</c:v>
                </c:pt>
                <c:pt idx="2277">
                  <c:v>1.6200000000000003E-2</c:v>
                </c:pt>
                <c:pt idx="2278">
                  <c:v>1.6200000000000003E-2</c:v>
                </c:pt>
                <c:pt idx="2279">
                  <c:v>1.6200000000000003E-2</c:v>
                </c:pt>
                <c:pt idx="2280">
                  <c:v>1.6200000000000003E-2</c:v>
                </c:pt>
                <c:pt idx="2281">
                  <c:v>1.6200000000000003E-2</c:v>
                </c:pt>
                <c:pt idx="2282">
                  <c:v>1.6200000000000003E-2</c:v>
                </c:pt>
                <c:pt idx="2283">
                  <c:v>1.6200000000000003E-2</c:v>
                </c:pt>
                <c:pt idx="2284">
                  <c:v>1.6200000000000003E-2</c:v>
                </c:pt>
                <c:pt idx="2285">
                  <c:v>1.6200000000000003E-2</c:v>
                </c:pt>
                <c:pt idx="2286">
                  <c:v>1.6200000000000003E-2</c:v>
                </c:pt>
                <c:pt idx="2287">
                  <c:v>1.6200000000000003E-2</c:v>
                </c:pt>
                <c:pt idx="2288">
                  <c:v>1.6200000000000003E-2</c:v>
                </c:pt>
                <c:pt idx="2289">
                  <c:v>1.6200000000000003E-2</c:v>
                </c:pt>
                <c:pt idx="2290">
                  <c:v>1.6200000000000003E-2</c:v>
                </c:pt>
                <c:pt idx="2291">
                  <c:v>1.6200000000000003E-2</c:v>
                </c:pt>
                <c:pt idx="2292">
                  <c:v>1.6200000000000003E-2</c:v>
                </c:pt>
                <c:pt idx="2293">
                  <c:v>1.6200000000000003E-2</c:v>
                </c:pt>
                <c:pt idx="2294">
                  <c:v>1.6200000000000003E-2</c:v>
                </c:pt>
                <c:pt idx="2295">
                  <c:v>1.55E-2</c:v>
                </c:pt>
                <c:pt idx="2296">
                  <c:v>1.55E-2</c:v>
                </c:pt>
                <c:pt idx="2297">
                  <c:v>1.55E-2</c:v>
                </c:pt>
                <c:pt idx="2298">
                  <c:v>1.55E-2</c:v>
                </c:pt>
                <c:pt idx="2299">
                  <c:v>1.55E-2</c:v>
                </c:pt>
                <c:pt idx="2300">
                  <c:v>1.55E-2</c:v>
                </c:pt>
                <c:pt idx="2301">
                  <c:v>1.55E-2</c:v>
                </c:pt>
                <c:pt idx="2302">
                  <c:v>1.55E-2</c:v>
                </c:pt>
                <c:pt idx="2303">
                  <c:v>1.55E-2</c:v>
                </c:pt>
                <c:pt idx="2304">
                  <c:v>1.55E-2</c:v>
                </c:pt>
                <c:pt idx="2305">
                  <c:v>1.55E-2</c:v>
                </c:pt>
                <c:pt idx="2306">
                  <c:v>1.55E-2</c:v>
                </c:pt>
                <c:pt idx="2307">
                  <c:v>1.55E-2</c:v>
                </c:pt>
                <c:pt idx="2308">
                  <c:v>1.55E-2</c:v>
                </c:pt>
                <c:pt idx="2309">
                  <c:v>1.55E-2</c:v>
                </c:pt>
                <c:pt idx="2310">
                  <c:v>1.55E-2</c:v>
                </c:pt>
                <c:pt idx="2311">
                  <c:v>1.55E-2</c:v>
                </c:pt>
                <c:pt idx="2312">
                  <c:v>1.55E-2</c:v>
                </c:pt>
                <c:pt idx="2313">
                  <c:v>1.55E-2</c:v>
                </c:pt>
                <c:pt idx="2314">
                  <c:v>1.55E-2</c:v>
                </c:pt>
                <c:pt idx="2315">
                  <c:v>1.55E-2</c:v>
                </c:pt>
                <c:pt idx="2316">
                  <c:v>1.55E-2</c:v>
                </c:pt>
                <c:pt idx="2317">
                  <c:v>1.5600000000000001E-2</c:v>
                </c:pt>
                <c:pt idx="2318">
                  <c:v>1.61E-2</c:v>
                </c:pt>
                <c:pt idx="2319">
                  <c:v>1.61E-2</c:v>
                </c:pt>
                <c:pt idx="2320">
                  <c:v>1.61E-2</c:v>
                </c:pt>
                <c:pt idx="2321">
                  <c:v>1.61E-2</c:v>
                </c:pt>
                <c:pt idx="2322">
                  <c:v>1.61E-2</c:v>
                </c:pt>
                <c:pt idx="2323">
                  <c:v>1.61E-2</c:v>
                </c:pt>
                <c:pt idx="2324">
                  <c:v>1.61E-2</c:v>
                </c:pt>
                <c:pt idx="2325">
                  <c:v>1.61E-2</c:v>
                </c:pt>
                <c:pt idx="2326">
                  <c:v>1.61E-2</c:v>
                </c:pt>
                <c:pt idx="2327">
                  <c:v>1.61E-2</c:v>
                </c:pt>
                <c:pt idx="2328">
                  <c:v>1.61E-2</c:v>
                </c:pt>
                <c:pt idx="2329">
                  <c:v>1.61E-2</c:v>
                </c:pt>
                <c:pt idx="2330">
                  <c:v>1.61E-2</c:v>
                </c:pt>
                <c:pt idx="2331">
                  <c:v>1.61E-2</c:v>
                </c:pt>
                <c:pt idx="2332">
                  <c:v>1.61E-2</c:v>
                </c:pt>
                <c:pt idx="2333">
                  <c:v>1.61E-2</c:v>
                </c:pt>
                <c:pt idx="2334">
                  <c:v>1.61E-2</c:v>
                </c:pt>
                <c:pt idx="2335">
                  <c:v>1.61E-2</c:v>
                </c:pt>
                <c:pt idx="2336">
                  <c:v>1.61E-2</c:v>
                </c:pt>
                <c:pt idx="2337">
                  <c:v>1.61E-2</c:v>
                </c:pt>
                <c:pt idx="2338">
                  <c:v>1.7000000000000001E-2</c:v>
                </c:pt>
                <c:pt idx="2339">
                  <c:v>1.7000000000000001E-2</c:v>
                </c:pt>
                <c:pt idx="2340">
                  <c:v>1.7000000000000001E-2</c:v>
                </c:pt>
                <c:pt idx="2341">
                  <c:v>1.7000000000000001E-2</c:v>
                </c:pt>
                <c:pt idx="2342">
                  <c:v>1.7000000000000001E-2</c:v>
                </c:pt>
                <c:pt idx="2343">
                  <c:v>1.7000000000000001E-2</c:v>
                </c:pt>
                <c:pt idx="2344">
                  <c:v>1.7000000000000001E-2</c:v>
                </c:pt>
                <c:pt idx="2345">
                  <c:v>1.7000000000000001E-2</c:v>
                </c:pt>
                <c:pt idx="2346">
                  <c:v>1.7000000000000001E-2</c:v>
                </c:pt>
                <c:pt idx="2347">
                  <c:v>1.7000000000000001E-2</c:v>
                </c:pt>
                <c:pt idx="2348">
                  <c:v>1.7000000000000001E-2</c:v>
                </c:pt>
                <c:pt idx="2349">
                  <c:v>1.7000000000000001E-2</c:v>
                </c:pt>
                <c:pt idx="2350">
                  <c:v>1.7000000000000001E-2</c:v>
                </c:pt>
                <c:pt idx="2351">
                  <c:v>1.7000000000000001E-2</c:v>
                </c:pt>
                <c:pt idx="2352">
                  <c:v>1.7000000000000001E-2</c:v>
                </c:pt>
                <c:pt idx="2353">
                  <c:v>1.7000000000000001E-2</c:v>
                </c:pt>
                <c:pt idx="2354">
                  <c:v>1.7000000000000001E-2</c:v>
                </c:pt>
                <c:pt idx="2355">
                  <c:v>1.7000000000000001E-2</c:v>
                </c:pt>
                <c:pt idx="2356">
                  <c:v>1.7000000000000001E-2</c:v>
                </c:pt>
                <c:pt idx="2357">
                  <c:v>1.7000000000000001E-2</c:v>
                </c:pt>
                <c:pt idx="2358">
                  <c:v>1.7000000000000001E-2</c:v>
                </c:pt>
                <c:pt idx="2359">
                  <c:v>1.77E-2</c:v>
                </c:pt>
                <c:pt idx="2360">
                  <c:v>1.6899999999999998E-2</c:v>
                </c:pt>
                <c:pt idx="2361">
                  <c:v>1.6899999999999998E-2</c:v>
                </c:pt>
                <c:pt idx="2362">
                  <c:v>1.6899999999999998E-2</c:v>
                </c:pt>
                <c:pt idx="2363">
                  <c:v>1.6899999999999998E-2</c:v>
                </c:pt>
                <c:pt idx="2364">
                  <c:v>1.6899999999999998E-2</c:v>
                </c:pt>
                <c:pt idx="2365">
                  <c:v>1.6899999999999998E-2</c:v>
                </c:pt>
                <c:pt idx="2366">
                  <c:v>1.6899999999999998E-2</c:v>
                </c:pt>
                <c:pt idx="2367">
                  <c:v>1.6899999999999998E-2</c:v>
                </c:pt>
                <c:pt idx="2368">
                  <c:v>1.6899999999999998E-2</c:v>
                </c:pt>
                <c:pt idx="2369">
                  <c:v>1.6899999999999998E-2</c:v>
                </c:pt>
                <c:pt idx="2370">
                  <c:v>1.6899999999999998E-2</c:v>
                </c:pt>
                <c:pt idx="2371">
                  <c:v>1.6899999999999998E-2</c:v>
                </c:pt>
                <c:pt idx="2372">
                  <c:v>1.6899999999999998E-2</c:v>
                </c:pt>
                <c:pt idx="2373">
                  <c:v>1.6899999999999998E-2</c:v>
                </c:pt>
                <c:pt idx="2374">
                  <c:v>1.6899999999999998E-2</c:v>
                </c:pt>
                <c:pt idx="2375">
                  <c:v>1.6899999999999998E-2</c:v>
                </c:pt>
                <c:pt idx="2376">
                  <c:v>1.6899999999999998E-2</c:v>
                </c:pt>
                <c:pt idx="2377">
                  <c:v>1.6899999999999998E-2</c:v>
                </c:pt>
                <c:pt idx="2378">
                  <c:v>1.6899999999999998E-2</c:v>
                </c:pt>
                <c:pt idx="2379">
                  <c:v>1.6899999999999998E-2</c:v>
                </c:pt>
                <c:pt idx="2380">
                  <c:v>1.6899999999999998E-2</c:v>
                </c:pt>
                <c:pt idx="2381">
                  <c:v>1.6E-2</c:v>
                </c:pt>
                <c:pt idx="2382">
                  <c:v>1.6E-2</c:v>
                </c:pt>
                <c:pt idx="2383">
                  <c:v>1.6E-2</c:v>
                </c:pt>
                <c:pt idx="2384">
                  <c:v>1.6E-2</c:v>
                </c:pt>
                <c:pt idx="2385">
                  <c:v>1.6E-2</c:v>
                </c:pt>
                <c:pt idx="2386">
                  <c:v>1.6E-2</c:v>
                </c:pt>
                <c:pt idx="2387">
                  <c:v>1.6E-2</c:v>
                </c:pt>
                <c:pt idx="2388">
                  <c:v>1.6E-2</c:v>
                </c:pt>
                <c:pt idx="2389">
                  <c:v>1.6E-2</c:v>
                </c:pt>
                <c:pt idx="2390">
                  <c:v>1.6E-2</c:v>
                </c:pt>
                <c:pt idx="2391">
                  <c:v>1.6E-2</c:v>
                </c:pt>
                <c:pt idx="2392">
                  <c:v>1.6E-2</c:v>
                </c:pt>
                <c:pt idx="2393">
                  <c:v>1.6E-2</c:v>
                </c:pt>
                <c:pt idx="2394">
                  <c:v>1.6E-2</c:v>
                </c:pt>
                <c:pt idx="2395">
                  <c:v>1.6E-2</c:v>
                </c:pt>
                <c:pt idx="2396">
                  <c:v>1.6E-2</c:v>
                </c:pt>
                <c:pt idx="2397">
                  <c:v>1.6E-2</c:v>
                </c:pt>
                <c:pt idx="2398">
                  <c:v>1.6E-2</c:v>
                </c:pt>
                <c:pt idx="2399">
                  <c:v>1.6E-2</c:v>
                </c:pt>
                <c:pt idx="2400">
                  <c:v>1.6E-2</c:v>
                </c:pt>
                <c:pt idx="2401">
                  <c:v>1.6E-2</c:v>
                </c:pt>
                <c:pt idx="2402">
                  <c:v>#N/A</c:v>
                </c:pt>
                <c:pt idx="2403">
                  <c:v>#N/A</c:v>
                </c:pt>
                <c:pt idx="2404">
                  <c:v>#N/A</c:v>
                </c:pt>
                <c:pt idx="2405">
                  <c:v>#N/A</c:v>
                </c:pt>
                <c:pt idx="2406">
                  <c:v>#N/A</c:v>
                </c:pt>
                <c:pt idx="2407">
                  <c:v>#N/A</c:v>
                </c:pt>
                <c:pt idx="2408">
                  <c:v>#N/A</c:v>
                </c:pt>
                <c:pt idx="2409">
                  <c:v>#N/A</c:v>
                </c:pt>
                <c:pt idx="2410">
                  <c:v>#N/A</c:v>
                </c:pt>
                <c:pt idx="2411">
                  <c:v>#N/A</c:v>
                </c:pt>
                <c:pt idx="2412">
                  <c:v>#N/A</c:v>
                </c:pt>
                <c:pt idx="2413">
                  <c:v>#N/A</c:v>
                </c:pt>
                <c:pt idx="2414">
                  <c:v>#N/A</c:v>
                </c:pt>
                <c:pt idx="2415">
                  <c:v>#N/A</c:v>
                </c:pt>
                <c:pt idx="2416">
                  <c:v>#N/A</c:v>
                </c:pt>
                <c:pt idx="2417">
                  <c:v>#N/A</c:v>
                </c:pt>
                <c:pt idx="2418">
                  <c:v>#N/A</c:v>
                </c:pt>
                <c:pt idx="241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C73-4CF1-B4ED-473EEB4897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51989728"/>
        <c:axId val="251990976"/>
      </c:scatterChart>
      <c:valAx>
        <c:axId val="551440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156559"/>
        <c:crosses val="autoZero"/>
        <c:crossBetween val="midCat"/>
      </c:valAx>
      <c:valAx>
        <c:axId val="551565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144079"/>
        <c:crosses val="autoZero"/>
        <c:crossBetween val="midCat"/>
      </c:valAx>
      <c:valAx>
        <c:axId val="251990976"/>
        <c:scaling>
          <c:orientation val="minMax"/>
        </c:scaling>
        <c:delete val="0"/>
        <c:axPos val="r"/>
        <c:numFmt formatCode="0.00%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1989728"/>
        <c:crosses val="max"/>
        <c:crossBetween val="midCat"/>
      </c:valAx>
      <c:valAx>
        <c:axId val="251989728"/>
        <c:scaling>
          <c:orientation val="minMax"/>
        </c:scaling>
        <c:delete val="1"/>
        <c:axPos val="b"/>
        <c:numFmt formatCode="m/d/yyyy" sourceLinked="1"/>
        <c:majorTickMark val="out"/>
        <c:minorTickMark val="none"/>
        <c:tickLblPos val="nextTo"/>
        <c:crossAx val="251990976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8092848226607653E-2"/>
          <c:y val="0.69364649792026389"/>
          <c:w val="0.95311230447658479"/>
          <c:h val="0.2922192968491691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285750</xdr:colOff>
      <xdr:row>9</xdr:row>
      <xdr:rowOff>76199</xdr:rowOff>
    </xdr:from>
    <xdr:to>
      <xdr:col>20</xdr:col>
      <xdr:colOff>295275</xdr:colOff>
      <xdr:row>41</xdr:row>
      <xdr:rowOff>104774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97521CC-DCB4-4E41-ACC5-A6AEAD5DED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Y6:AG2426" totalsRowShown="0">
  <autoFilter ref="Y6:AG2426" xr:uid="{00000000-0009-0000-0100-000001000000}"/>
  <tableColumns count="9">
    <tableColumn id="1" xr3:uid="{00000000-0010-0000-0000-000001000000}" name="Date" dataDxfId="9">
      <calculatedColumnFormula>IF(AND(Q7&gt;=Chart!$F$2,Q7&lt;=Chart!$F$3),Q7,#N/A)</calculatedColumnFormula>
    </tableColumn>
    <tableColumn id="2" xr3:uid="{00000000-0010-0000-0000-000002000000}" name="UPRO ADJ Close" dataDxfId="8">
      <calculatedColumnFormula>IF(AND(Q7&gt;=Chart!$F$2,Q7&lt;=Chart!$F$3),R7,#N/A)</calculatedColumnFormula>
    </tableColumn>
    <tableColumn id="9" xr3:uid="{5A51D4DB-1B6C-4768-B6DE-245833468D20}" name="3X SPY ADJ Daily No Additional Fee/Cost Subtracted" dataDxfId="3">
      <calculatedColumnFormula>IF(AND(Q7&gt;=Chart!$F$2,Q7&lt;=Chart!$F$3),S7,#N/A)</calculatedColumnFormula>
    </tableColumn>
    <tableColumn id="3" xr3:uid="{00000000-0010-0000-0000-000003000000}" name="3X SPY ADJ daily return with Goal Seek Drag" dataDxfId="7">
      <calculatedColumnFormula>IF(AND(Q7&gt;=Chart!$F$2,Q7&lt;=Chart!$F$3),T7,#N/A)</calculatedColumnFormula>
    </tableColumn>
    <tableColumn id="8" xr3:uid="{5C154E88-EC53-4B87-99BA-2EB3BB495595}" name="3X SPY ADJ daily return minus daily EFFR rate X2" dataDxfId="5">
      <calculatedColumnFormula>IF(AND(Q7&gt;=Chart!$F$2,Q7&lt;=Chart!$F$3),U7,#N/A)</calculatedColumnFormula>
    </tableColumn>
    <tableColumn id="7" xr3:uid="{5B012B65-A4C6-46F4-A986-C8EEBA798DCC}" name="3X SPY ADJ daily return minus 2*(ES2/ES1^4-1+Dividend) fee calc." dataDxfId="4">
      <calculatedColumnFormula>IF(AND(Q7&gt;=Chart!$F$2,Q7&lt;=Chart!$F$3),V7,#N/A)</calculatedColumnFormula>
    </tableColumn>
    <tableColumn id="5" xr3:uid="{91AFB85E-410B-4004-88D5-4C601EF7502E}" name="(1+ES2!/ES1!)^4-1+S&amp;P 500 Dividend" dataDxfId="6">
      <calculatedColumnFormula>IF(AND(Q7&gt;=Chart!$F$2,Q7&lt;=Chart!$F$3),I7,#N/A)</calculatedColumnFormula>
    </tableColumn>
    <tableColumn id="10" xr3:uid="{E9A77AE2-C5B0-4F44-8399-72032CFDEAA9}" name="S&amp;P 500 Dividend" dataDxfId="0">
      <calculatedColumnFormula>IF(AND(Q7&gt;=Chart!$F$2,Q7&lt;=Chart!$F$3),H7/100,#N/A)</calculatedColumnFormula>
    </tableColumn>
    <tableColumn id="4" xr3:uid="{00000000-0010-0000-0000-000004000000}" name="Fed Funds" dataDxfId="2">
      <calculatedColumnFormula>IF(AND(Q7&gt;=Chart!$F$2,Q7&lt;=Chart!$F$3),W7/100,#N/A)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Q7"/>
  <sheetViews>
    <sheetView tabSelected="1" topLeftCell="A6" workbookViewId="0">
      <selection activeCell="E7" sqref="E7"/>
    </sheetView>
  </sheetViews>
  <sheetFormatPr defaultRowHeight="15" x14ac:dyDescent="0.25"/>
  <cols>
    <col min="5" max="5" width="24.28515625" customWidth="1"/>
    <col min="6" max="6" width="13.5703125" customWidth="1"/>
    <col min="10" max="10" width="12" customWidth="1"/>
    <col min="14" max="14" width="14.140625" customWidth="1"/>
    <col min="15" max="15" width="12.7109375" customWidth="1"/>
    <col min="21" max="21" width="22.42578125" customWidth="1"/>
    <col min="22" max="22" width="12.5703125" customWidth="1"/>
    <col min="26" max="26" width="9.7109375" bestFit="1" customWidth="1"/>
  </cols>
  <sheetData>
    <row r="1" spans="5:17" ht="30" x14ac:dyDescent="0.25">
      <c r="O1" s="9" t="s">
        <v>26</v>
      </c>
      <c r="P1" t="s">
        <v>24</v>
      </c>
      <c r="Q1" t="s">
        <v>25</v>
      </c>
    </row>
    <row r="2" spans="5:17" x14ac:dyDescent="0.25">
      <c r="E2" t="s">
        <v>17</v>
      </c>
      <c r="F2" s="8">
        <v>44197</v>
      </c>
      <c r="G2" t="s">
        <v>21</v>
      </c>
      <c r="J2" s="1">
        <f>Calc!Q7</f>
        <v>41444.5625</v>
      </c>
      <c r="O2" s="5">
        <v>1.9039437207726273E-2</v>
      </c>
      <c r="P2" s="4">
        <f>AVERAGEIF(Calc!$P$7:$P$10000,Chart!$Q2,Calc!$W$7:$W$10000)/100</f>
        <v>1.6954980079681266E-2</v>
      </c>
      <c r="Q2">
        <v>2022</v>
      </c>
    </row>
    <row r="3" spans="5:17" x14ac:dyDescent="0.25">
      <c r="E3" t="s">
        <v>18</v>
      </c>
      <c r="F3" s="8">
        <v>44927</v>
      </c>
      <c r="G3" t="s">
        <v>22</v>
      </c>
      <c r="J3" s="1">
        <f>Calc!Q2426</f>
        <v>44953.604166666672</v>
      </c>
      <c r="O3" s="5">
        <v>5.6287160370482566E-3</v>
      </c>
      <c r="P3" s="4">
        <f>AVERAGEIF(Calc!$P$7:$P$10000,Chart!$Q3,Calc!$W$7:$W$10000)/100</f>
        <v>7.8809523809523423E-4</v>
      </c>
      <c r="Q3">
        <v>2021</v>
      </c>
    </row>
    <row r="4" spans="5:17" x14ac:dyDescent="0.25">
      <c r="E4" t="s">
        <v>23</v>
      </c>
      <c r="F4" s="2">
        <v>2.46033450515858E-2</v>
      </c>
      <c r="O4" s="5">
        <v>1.1309068075817229E-2</v>
      </c>
      <c r="P4" s="4">
        <f>AVERAGEIF(Calc!$P$7:$P$10000,Chart!$Q4,Calc!$W$7:$W$10000)/100</f>
        <v>3.6280632411067252E-3</v>
      </c>
      <c r="Q4">
        <v>2020</v>
      </c>
    </row>
    <row r="5" spans="5:17" x14ac:dyDescent="0.25">
      <c r="E5" t="s">
        <v>27</v>
      </c>
      <c r="O5" s="5">
        <v>5.620347607753981E-2</v>
      </c>
      <c r="P5" s="4">
        <f>AVERAGEIF(Calc!$P$7:$P$10000,Chart!$Q5,Calc!$W$7:$W$10000)/100</f>
        <v>2.158174603174599E-2</v>
      </c>
      <c r="Q5">
        <v>2019</v>
      </c>
    </row>
    <row r="6" spans="5:17" x14ac:dyDescent="0.25">
      <c r="O6" s="5">
        <v>1.4898168582571938E-2</v>
      </c>
      <c r="P6" s="4">
        <f>AVERAGEIF(Calc!$P$7:$P$10000,Chart!$Q6,Calc!$W$7:$W$10000)/100</f>
        <v>1.8330278884462137E-2</v>
      </c>
      <c r="Q6">
        <v>2018</v>
      </c>
    </row>
    <row r="7" spans="5:17" x14ac:dyDescent="0.25">
      <c r="O7" s="5">
        <v>1.032853729806512E-2</v>
      </c>
      <c r="P7" s="4">
        <f>AVERAGEIF(Calc!$P$7:$P$10000,Chart!$Q7,Calc!$W$7:$W$10000)/100</f>
        <v>1.3428571428571443E-3</v>
      </c>
      <c r="Q7">
        <v>2015</v>
      </c>
    </row>
  </sheetData>
  <conditionalFormatting sqref="F3">
    <cfRule type="cellIs" dxfId="1" priority="1" operator="lessThan">
      <formula>$F$2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2426"/>
  <sheetViews>
    <sheetView topLeftCell="U2390" workbookViewId="0">
      <selection activeCell="AF7" sqref="AF7"/>
    </sheetView>
  </sheetViews>
  <sheetFormatPr defaultRowHeight="15" x14ac:dyDescent="0.25"/>
  <cols>
    <col min="1" max="1" width="20.85546875" customWidth="1"/>
    <col min="5" max="6" width="21.28515625" customWidth="1"/>
    <col min="7" max="8" width="17" customWidth="1"/>
    <col min="9" max="9" width="17.28515625" customWidth="1"/>
    <col min="10" max="14" width="12.28515625" customWidth="1"/>
    <col min="17" max="17" width="13" customWidth="1"/>
    <col min="18" max="19" width="14.28515625" customWidth="1"/>
    <col min="20" max="20" width="35.85546875" customWidth="1"/>
    <col min="21" max="21" width="42.7109375" customWidth="1"/>
    <col min="22" max="22" width="32.140625" customWidth="1"/>
    <col min="23" max="23" width="12" customWidth="1"/>
    <col min="25" max="25" width="10.7109375" bestFit="1" customWidth="1"/>
    <col min="28" max="32" width="16.7109375" customWidth="1"/>
  </cols>
  <sheetData>
    <row r="1" spans="1:33" x14ac:dyDescent="0.25">
      <c r="W1" s="8"/>
      <c r="X1" s="8"/>
      <c r="Y1" t="s">
        <v>16</v>
      </c>
      <c r="Z1" s="7">
        <v>3</v>
      </c>
      <c r="AA1" s="7"/>
    </row>
    <row r="2" spans="1:33" x14ac:dyDescent="0.25">
      <c r="W2" s="8"/>
      <c r="X2" s="8"/>
    </row>
    <row r="3" spans="1:33" x14ac:dyDescent="0.25">
      <c r="W3" s="7"/>
      <c r="X3" s="7"/>
    </row>
    <row r="4" spans="1:33" x14ac:dyDescent="0.25">
      <c r="W4" s="2"/>
      <c r="X4" s="2"/>
    </row>
    <row r="5" spans="1:33" x14ac:dyDescent="0.25">
      <c r="B5" s="10"/>
    </row>
    <row r="6" spans="1:33" x14ac:dyDescent="0.25">
      <c r="A6" t="s">
        <v>0</v>
      </c>
      <c r="B6" t="s">
        <v>52</v>
      </c>
      <c r="C6" t="s">
        <v>5</v>
      </c>
      <c r="D6" t="s">
        <v>57</v>
      </c>
      <c r="E6" t="s">
        <v>9</v>
      </c>
      <c r="F6" t="s">
        <v>44</v>
      </c>
      <c r="G6" t="s">
        <v>48</v>
      </c>
      <c r="H6" t="s">
        <v>54</v>
      </c>
      <c r="I6" t="s">
        <v>55</v>
      </c>
      <c r="J6" t="s">
        <v>13</v>
      </c>
      <c r="K6" t="s">
        <v>15</v>
      </c>
      <c r="L6" t="s">
        <v>59</v>
      </c>
      <c r="M6" t="s">
        <v>60</v>
      </c>
      <c r="N6" t="s">
        <v>58</v>
      </c>
      <c r="O6" t="s">
        <v>14</v>
      </c>
      <c r="P6" t="s">
        <v>25</v>
      </c>
      <c r="Q6" t="s">
        <v>13</v>
      </c>
      <c r="R6" t="s">
        <v>66</v>
      </c>
      <c r="S6" t="s">
        <v>61</v>
      </c>
      <c r="T6" t="str">
        <f>"3X SPY ADJ daily return minus " &amp; ROUND((1+Chart!$F$4)^(1/(365))-1,5)*100&amp;"%" &amp; " per calendar day."</f>
        <v>3X SPY ADJ daily return minus 0.007% per calendar day.</v>
      </c>
      <c r="U6" t="str">
        <f>"3X SPY ADJ daily return minus EFFR rate X2"</f>
        <v>3X SPY ADJ daily return minus EFFR rate X2</v>
      </c>
      <c r="V6" t="str">
        <f>"3X SPY ADJ daily return minus 2*(ES2/ES1^4-1+Dividen) fee calc."</f>
        <v>3X SPY ADJ daily return minus 2*(ES2/ES1^4-1+Dividen) fee calc.</v>
      </c>
      <c r="W6" t="s">
        <v>20</v>
      </c>
      <c r="Y6" t="s">
        <v>13</v>
      </c>
      <c r="Z6" t="s">
        <v>66</v>
      </c>
      <c r="AA6" t="s">
        <v>65</v>
      </c>
      <c r="AB6" t="s">
        <v>62</v>
      </c>
      <c r="AC6" t="s">
        <v>63</v>
      </c>
      <c r="AD6" t="s">
        <v>64</v>
      </c>
      <c r="AE6" t="s">
        <v>56</v>
      </c>
      <c r="AF6" t="s">
        <v>54</v>
      </c>
      <c r="AG6" t="s">
        <v>19</v>
      </c>
    </row>
    <row r="7" spans="1:33" x14ac:dyDescent="0.25">
      <c r="A7">
        <v>1371648600</v>
      </c>
      <c r="B7">
        <f>INDEX('Daily Data ADJ'!$1:$1048576,MATCH(Calc!$A7,'Daily Data ADJ'!$A:$A,0),MATCH("SPY, CBOE BZX: Close",'Daily Data ADJ'!$1:$1,0))</f>
        <v>136.35455673000001</v>
      </c>
      <c r="C7">
        <f>INDEX('Daily Data ADJ'!$1:$1048576,MATCH(Calc!$A7,'Daily Data ADJ'!$A:$A,0),MATCH("EFFR, FRED: Close",'Daily Data ADJ'!$1:$1,0))</f>
        <v>0.1</v>
      </c>
      <c r="D7" t="str">
        <f>INDEX('Daily Data ADJ'!$1:$1048576,MATCH(Calc!$A7,'Daily Data ADJ'!$A:$A,1),MATCH("SOFR, FRED: Close",'Daily Data ADJ'!$1:$1,0))</f>
        <v>NaN</v>
      </c>
      <c r="E7">
        <f>INDEX('Daily Data ADJ'!$1:$1048576,MATCH(Calc!$A7,'Daily Data ADJ'!$A:$A,0),MATCH("UPRO, CBOE BZX: Close",'Daily Data ADJ'!$1:$1,0))</f>
        <v>5.3308093100000002</v>
      </c>
      <c r="F7">
        <f>INDEX('Daily Data ADJ'!$1:$1048576,MATCH(Calc!$A7,'Daily Data ADJ'!$A:$A,0),MATCH("ES1!, CME_MINI: Close",'Daily Data ADJ'!$1:$1,0))</f>
        <v>1623.75</v>
      </c>
      <c r="G7">
        <f>INDEX('Daily Data ADJ'!$1:$1048576,MATCH(Calc!$A7,'Daily Data ADJ'!$A:$A,0),MATCH("ES2!, CME_MINI: Close",'Daily Data ADJ'!$1:$1,0))</f>
        <v>1617.25</v>
      </c>
      <c r="H7">
        <f>INDEX('QUANDL MULTPL SP500_DIV_YIELD_M'!$A:$G,MATCH(Calc!$A7,'QUANDL MULTPL SP500_DIV_YIELD_M'!$A:$A,1),MATCH('QUANDL MULTPL SP500_DIV_YIELD_M'!$E$1,'QUANDL MULTPL SP500_DIV_YIELD_M'!$A$1:$G$1,0))</f>
        <v>2.0099999999999998</v>
      </c>
      <c r="I7" s="5">
        <f>(G7/F7)^4-1+H7/100</f>
        <v>4.1835743609550564E-3</v>
      </c>
      <c r="J7" s="1">
        <f>A7/24/60/60+DATE(1970,1,1)</f>
        <v>41444.5625</v>
      </c>
      <c r="K7" s="1"/>
      <c r="L7" s="1"/>
      <c r="M7" s="1"/>
      <c r="N7" s="1"/>
      <c r="O7">
        <f>B7</f>
        <v>136.35455673000001</v>
      </c>
      <c r="P7">
        <f>YEAR(Q7)</f>
        <v>2013</v>
      </c>
      <c r="Q7" s="1">
        <f>J7</f>
        <v>41444.5625</v>
      </c>
      <c r="R7">
        <f>IF(B8="",R6,IF(Q7&gt;=Chart!$F$2,E7,0))</f>
        <v>0</v>
      </c>
      <c r="S7">
        <f>IF(B8="",S6,IFERROR(IF(AND(R7&gt;0,R6=0),R7,(1+(B8/B7-1)*Calc!$Z$1)*S6),0))</f>
        <v>0</v>
      </c>
      <c r="T7">
        <f>IF(B8="",T6,IFERROR(IF(AND(R7&gt;0,R6=0),R7,(1+(B8/B7-1)*Calc!$Z$1-L8)*T6),0))</f>
        <v>0</v>
      </c>
      <c r="U7">
        <f>IF(B8="",U6,IFERROR(IF(AND(R7&gt;0,R6=0),R7,(1+(B8/B7-1)*Calc!$Z$1-M8*2)*U6),0))</f>
        <v>0</v>
      </c>
      <c r="V7">
        <f>IF(B8="",V6,IFERROR(IF(AND(R7&gt;0,R6=0),R7,(1+(B8/B7-1)*Calc!$Z$1-N8*2)*V6),0))</f>
        <v>0</v>
      </c>
      <c r="W7" s="7">
        <v>0.09</v>
      </c>
      <c r="Y7" s="1" t="e">
        <f>IF(AND(Q7&gt;=Chart!$F$2,Q7&lt;=Chart!$F$3),Q7,#N/A)</f>
        <v>#N/A</v>
      </c>
      <c r="Z7" t="e">
        <f>IF(AND(Q7&gt;=Chart!$F$2,Q7&lt;=Chart!$F$3),R7,#N/A)</f>
        <v>#N/A</v>
      </c>
      <c r="AA7" t="e">
        <f>IF(AND(Q7&gt;=Chart!$F$2,Q7&lt;=Chart!$F$3),S7,#N/A)</f>
        <v>#N/A</v>
      </c>
      <c r="AB7" t="e">
        <f>IF(AND(Q7&gt;=Chart!$F$2,Q7&lt;=Chart!$F$3),T7,#N/A)</f>
        <v>#N/A</v>
      </c>
      <c r="AC7" t="e">
        <f>IF(AND(Q7&gt;=Chart!$F$2,Q7&lt;=Chart!$F$3),U7,#N/A)</f>
        <v>#N/A</v>
      </c>
      <c r="AD7" t="e">
        <f>IF(AND(Q7&gt;=Chart!$F$2,Q7&lt;=Chart!$F$3),V7,#N/A)</f>
        <v>#N/A</v>
      </c>
      <c r="AE7" t="e">
        <f>IF(AND(Q7&gt;=Chart!$F$2,Q7&lt;=Chart!$F$3),I7,#N/A)</f>
        <v>#N/A</v>
      </c>
      <c r="AF7" t="e">
        <f>IF(AND(Q7&gt;=Chart!$F$2,Q7&lt;=Chart!$F$3),H7/100,#N/A)</f>
        <v>#N/A</v>
      </c>
      <c r="AG7" t="e">
        <f>IF(AND(Q7&gt;=Chart!$F$2,Q7&lt;=Chart!$F$3),W7/100,#N/A)</f>
        <v>#N/A</v>
      </c>
    </row>
    <row r="8" spans="1:33" x14ac:dyDescent="0.25">
      <c r="A8">
        <v>1371735000</v>
      </c>
      <c r="B8">
        <f>INDEX('Daily Data ADJ'!$1:$1048576,MATCH(Calc!$A8,'Daily Data ADJ'!$A:$A,0),MATCH("SPY, CBOE BZX: Close",'Daily Data ADJ'!$1:$1,0))</f>
        <v>132.97592524000001</v>
      </c>
      <c r="C8">
        <f>INDEX('Daily Data ADJ'!$1:$1048576,MATCH(Calc!$A8,'Daily Data ADJ'!$A:$A,0),MATCH("EFFR, FRED: Close",'Daily Data ADJ'!$1:$1,0))</f>
        <v>0.1</v>
      </c>
      <c r="D8" t="str">
        <f>INDEX('Daily Data ADJ'!$1:$1048576,MATCH(Calc!$A8,'Daily Data ADJ'!$A:$A,1),MATCH("SOFR, FRED: Close",'Daily Data ADJ'!$1:$1,0))</f>
        <v>NaN</v>
      </c>
      <c r="E8">
        <f>INDEX('Daily Data ADJ'!$1:$1048576,MATCH(Calc!$A8,'Daily Data ADJ'!$A:$A,0),MATCH("UPRO, CBOE BZX: Close",'Daily Data ADJ'!$1:$1,0))</f>
        <v>4.9292318499999999</v>
      </c>
      <c r="F8">
        <f>INDEX('Daily Data ADJ'!$1:$1048576,MATCH(Calc!$A8,'Daily Data ADJ'!$A:$A,0),MATCH("ES1!, CME_MINI: Close",'Daily Data ADJ'!$1:$1,0))</f>
        <v>1584</v>
      </c>
      <c r="G8">
        <f>INDEX('Daily Data ADJ'!$1:$1048576,MATCH(Calc!$A8,'Daily Data ADJ'!$A:$A,0),MATCH("ES2!, CME_MINI: Close",'Daily Data ADJ'!$1:$1,0))</f>
        <v>1577.5</v>
      </c>
      <c r="H8">
        <f>INDEX('QUANDL MULTPL SP500_DIV_YIELD_M'!$A:$G,MATCH(Calc!$A8,'QUANDL MULTPL SP500_DIV_YIELD_M'!$A:$A,1),MATCH('QUANDL MULTPL SP500_DIV_YIELD_M'!$E$1,'QUANDL MULTPL SP500_DIV_YIELD_M'!$A$1:$G$1,0))</f>
        <v>2.0099999999999998</v>
      </c>
      <c r="I8" s="5">
        <f t="shared" ref="I8:I71" si="0">(G8/F8)^4-1+H8/100</f>
        <v>3.7866164860301706E-3</v>
      </c>
      <c r="J8" s="1">
        <f>A8/24/60/60+DATE(1970,1,1)</f>
        <v>41445.5625</v>
      </c>
      <c r="K8" s="3">
        <f>J8-J7</f>
        <v>1</v>
      </c>
      <c r="L8" s="6">
        <f>(1+Chart!$F$4)^(1/(365/K8))-1</f>
        <v>6.6592785027408397E-5</v>
      </c>
      <c r="M8" s="6">
        <f>IFERROR((1+C8/100)^(1/(365/K8))-1,M7)</f>
        <v>2.7383608263154002E-6</v>
      </c>
      <c r="N8" s="6">
        <f>(1+I8)^(1/(365/K8))-1</f>
        <v>1.035475306387923E-5</v>
      </c>
      <c r="O8">
        <f>O7*(B8/B7)</f>
        <v>132.97592524000001</v>
      </c>
      <c r="P8">
        <f t="shared" ref="P8:P71" si="1">YEAR(Q8)</f>
        <v>2013</v>
      </c>
      <c r="Q8" s="1">
        <f t="shared" ref="Q8:Q71" si="2">J8</f>
        <v>41445.5625</v>
      </c>
      <c r="R8">
        <f>IF(B9="",R7,IF(Q8&gt;=Chart!$F$2,E8,0))</f>
        <v>0</v>
      </c>
      <c r="S8">
        <f>IF(B9="",S7,IFERROR(IF(AND(R8&gt;0,R7=0),R8,(1+(B9/B8-1)*Calc!$Z$1)*S7),0))</f>
        <v>0</v>
      </c>
      <c r="T8">
        <f>IF(B9="",T7,IFERROR(IF(AND(R8&gt;0,R7=0),R8,(1+(B9/B8-1)*Calc!$Z$1-L9)*T7),0))</f>
        <v>0</v>
      </c>
      <c r="U8">
        <f>IF(B9="",U7,IFERROR(IF(AND(R8&gt;0,R7=0),R8,(1+(B9/B8-1)*Calc!$Z$1-M9*2)*U7),0))</f>
        <v>0</v>
      </c>
      <c r="V8">
        <f>IF(B9="",V7,IFERROR(IF(AND(R8&gt;0,R7=0),R8,(1+(B9/B8-1)*Calc!$Z$1-N9*2)*V7),0))</f>
        <v>0</v>
      </c>
      <c r="W8">
        <f>IF(ISNUMBER(C8),C8,W7)</f>
        <v>0.1</v>
      </c>
      <c r="Y8" s="1" t="e">
        <f>IF(AND(Q8&gt;=Chart!$F$2,Q8&lt;=Chart!$F$3),Q8,#N/A)</f>
        <v>#N/A</v>
      </c>
      <c r="Z8" t="e">
        <f>IF(AND(Q8&gt;=Chart!$F$2,Q8&lt;=Chart!$F$3),R8,#N/A)</f>
        <v>#N/A</v>
      </c>
      <c r="AA8" t="e">
        <f>IF(AND(Q8&gt;=Chart!$F$2,Q8&lt;=Chart!$F$3),S8,#N/A)</f>
        <v>#N/A</v>
      </c>
      <c r="AB8" t="e">
        <f>IF(AND(Q8&gt;=Chart!$F$2,Q8&lt;=Chart!$F$3),T8,#N/A)</f>
        <v>#N/A</v>
      </c>
      <c r="AC8" t="e">
        <f>IF(AND(Q8&gt;=Chart!$F$2,Q8&lt;=Chart!$F$3),U8,#N/A)</f>
        <v>#N/A</v>
      </c>
      <c r="AD8" t="e">
        <f>IF(AND(Q8&gt;=Chart!$F$2,Q8&lt;=Chart!$F$3),V8,#N/A)</f>
        <v>#N/A</v>
      </c>
      <c r="AE8" t="e">
        <f>IF(AND(Q8&gt;=Chart!$F$2,Q8&lt;=Chart!$F$3),I8,#N/A)</f>
        <v>#N/A</v>
      </c>
      <c r="AF8" t="e">
        <f>IF(AND(Q8&gt;=Chart!$F$2,Q8&lt;=Chart!$F$3),H8/100,#N/A)</f>
        <v>#N/A</v>
      </c>
      <c r="AG8" t="e">
        <f>IF(AND(Q8&gt;=Chart!$F$2,Q8&lt;=Chart!$F$3),W8/100,#N/A)</f>
        <v>#N/A</v>
      </c>
    </row>
    <row r="9" spans="1:33" x14ac:dyDescent="0.25">
      <c r="A9">
        <v>1371821400</v>
      </c>
      <c r="B9">
        <f>INDEX('Daily Data ADJ'!$1:$1048576,MATCH(Calc!$A9,'Daily Data ADJ'!$A:$A,0),MATCH("SPY, CBOE BZX: Close",'Daily Data ADJ'!$1:$1,0))</f>
        <v>133.40291184</v>
      </c>
      <c r="C9">
        <f>INDEX('Daily Data ADJ'!$1:$1048576,MATCH(Calc!$A9,'Daily Data ADJ'!$A:$A,0),MATCH("EFFR, FRED: Close",'Daily Data ADJ'!$1:$1,0))</f>
        <v>0.1</v>
      </c>
      <c r="D9" t="str">
        <f>INDEX('Daily Data ADJ'!$1:$1048576,MATCH(Calc!$A9,'Daily Data ADJ'!$A:$A,1),MATCH("SOFR, FRED: Close",'Daily Data ADJ'!$1:$1,0))</f>
        <v>NaN</v>
      </c>
      <c r="E9">
        <f>INDEX('Daily Data ADJ'!$1:$1048576,MATCH(Calc!$A9,'Daily Data ADJ'!$A:$A,0),MATCH("UPRO, CBOE BZX: Close",'Daily Data ADJ'!$1:$1,0))</f>
        <v>4.96979536</v>
      </c>
      <c r="F9">
        <f>INDEX('Daily Data ADJ'!$1:$1048576,MATCH(Calc!$A9,'Daily Data ADJ'!$A:$A,0),MATCH("ES1!, CME_MINI: Close",'Daily Data ADJ'!$1:$1,0))</f>
        <v>1584</v>
      </c>
      <c r="G9">
        <f>INDEX('Daily Data ADJ'!$1:$1048576,MATCH(Calc!$A9,'Daily Data ADJ'!$A:$A,0),MATCH("ES2!, CME_MINI: Close",'Daily Data ADJ'!$1:$1,0))</f>
        <v>1577.5</v>
      </c>
      <c r="H9">
        <f>INDEX('QUANDL MULTPL SP500_DIV_YIELD_M'!$A:$G,MATCH(Calc!$A9,'QUANDL MULTPL SP500_DIV_YIELD_M'!$A:$A,1),MATCH('QUANDL MULTPL SP500_DIV_YIELD_M'!$E$1,'QUANDL MULTPL SP500_DIV_YIELD_M'!$A$1:$G$1,0))</f>
        <v>2.0099999999999998</v>
      </c>
      <c r="I9" s="5">
        <f t="shared" si="0"/>
        <v>3.7866164860301706E-3</v>
      </c>
      <c r="J9" s="1">
        <f>A9/24/60/60+DATE(1970,1,1)</f>
        <v>41446.5625</v>
      </c>
      <c r="K9" s="3">
        <f t="shared" ref="K9:K72" si="3">J9-J8</f>
        <v>1</v>
      </c>
      <c r="L9" s="6">
        <f>(1+Chart!$F$4)^(1/(365/K9))-1</f>
        <v>6.6592785027408397E-5</v>
      </c>
      <c r="M9" s="6">
        <f t="shared" ref="M9:M72" si="4">IFERROR((1+C9/100)^(1/(365/K9))-1,M8)</f>
        <v>2.7383608263154002E-6</v>
      </c>
      <c r="N9" s="6">
        <f t="shared" ref="N9:N72" si="5">(1+I9)^(1/(365/K9))-1</f>
        <v>1.035475306387923E-5</v>
      </c>
      <c r="O9">
        <f>O8*(B9/B8)</f>
        <v>133.40291184</v>
      </c>
      <c r="P9">
        <f t="shared" si="1"/>
        <v>2013</v>
      </c>
      <c r="Q9" s="1">
        <f t="shared" si="2"/>
        <v>41446.5625</v>
      </c>
      <c r="R9">
        <f>IF(B10="",R8,IF(Q9&gt;=Chart!$F$2,E9,0))</f>
        <v>0</v>
      </c>
      <c r="S9">
        <f>IF(B10="",S8,IFERROR(IF(AND(R9&gt;0,R8=0),R9,(1+(B10/B9-1)*Calc!$Z$1)*S8),0))</f>
        <v>0</v>
      </c>
      <c r="T9">
        <f>IF(B10="",T8,IFERROR(IF(AND(R9&gt;0,R8=0),R9,(1+(B10/B9-1)*Calc!$Z$1-L10)*T8),0))</f>
        <v>0</v>
      </c>
      <c r="U9">
        <f>IF(B10="",U8,IFERROR(IF(AND(R9&gt;0,R8=0),R9,(1+(B10/B9-1)*Calc!$Z$1-M10*2)*U8),0))</f>
        <v>0</v>
      </c>
      <c r="V9">
        <f>IF(B10="",V8,IFERROR(IF(AND(R9&gt;0,R8=0),R9,(1+(B10/B9-1)*Calc!$Z$1-N10*2)*V8),0))</f>
        <v>0</v>
      </c>
      <c r="W9">
        <f>IF(ISNUMBER(C9),C9,W8)</f>
        <v>0.1</v>
      </c>
      <c r="Y9" s="1" t="e">
        <f>IF(AND(Q9&gt;=Chart!$F$2,Q9&lt;=Chart!$F$3),Q9,#N/A)</f>
        <v>#N/A</v>
      </c>
      <c r="Z9" t="e">
        <f>IF(AND(Q9&gt;=Chart!$F$2,Q9&lt;=Chart!$F$3),R9,#N/A)</f>
        <v>#N/A</v>
      </c>
      <c r="AA9" t="e">
        <f>IF(AND(Q9&gt;=Chart!$F$2,Q9&lt;=Chart!$F$3),S9,#N/A)</f>
        <v>#N/A</v>
      </c>
      <c r="AB9" t="e">
        <f>IF(AND(Q9&gt;=Chart!$F$2,Q9&lt;=Chart!$F$3),T9,#N/A)</f>
        <v>#N/A</v>
      </c>
      <c r="AC9" t="e">
        <f>IF(AND(Q9&gt;=Chart!$F$2,Q9&lt;=Chart!$F$3),U9,#N/A)</f>
        <v>#N/A</v>
      </c>
      <c r="AD9" t="e">
        <f>IF(AND(Q9&gt;=Chart!$F$2,Q9&lt;=Chart!$F$3),V9,#N/A)</f>
        <v>#N/A</v>
      </c>
      <c r="AE9" t="e">
        <f>IF(AND(Q9&gt;=Chart!$F$2,Q9&lt;=Chart!$F$3),I9,#N/A)</f>
        <v>#N/A</v>
      </c>
      <c r="AF9" t="e">
        <f>IF(AND(Q9&gt;=Chart!$F$2,Q9&lt;=Chart!$F$3),H9/100,#N/A)</f>
        <v>#N/A</v>
      </c>
      <c r="AG9" t="e">
        <f>IF(AND(Q9&gt;=Chart!$F$2,Q9&lt;=Chart!$F$3),W9/100,#N/A)</f>
        <v>#N/A</v>
      </c>
    </row>
    <row r="10" spans="1:33" x14ac:dyDescent="0.25">
      <c r="A10">
        <v>1372080600</v>
      </c>
      <c r="B10">
        <f>INDEX('Daily Data ADJ'!$1:$1048576,MATCH(Calc!$A10,'Daily Data ADJ'!$A:$A,0),MATCH("SPY, CBOE BZX: Close",'Daily Data ADJ'!$1:$1,0))</f>
        <v>131.71723151</v>
      </c>
      <c r="C10">
        <f>INDEX('Daily Data ADJ'!$1:$1048576,MATCH(Calc!$A10,'Daily Data ADJ'!$A:$A,0),MATCH("EFFR, FRED: Close",'Daily Data ADJ'!$1:$1,0))</f>
        <v>0.1</v>
      </c>
      <c r="D10" t="str">
        <f>INDEX('Daily Data ADJ'!$1:$1048576,MATCH(Calc!$A10,'Daily Data ADJ'!$A:$A,1),MATCH("SOFR, FRED: Close",'Daily Data ADJ'!$1:$1,0))</f>
        <v>NaN</v>
      </c>
      <c r="E10">
        <f>INDEX('Daily Data ADJ'!$1:$1048576,MATCH(Calc!$A10,'Daily Data ADJ'!$A:$A,0),MATCH("UPRO, CBOE BZX: Close",'Daily Data ADJ'!$1:$1,0))</f>
        <v>4.7832063399999996</v>
      </c>
      <c r="F10">
        <f>INDEX('Daily Data ADJ'!$1:$1048576,MATCH(Calc!$A10,'Daily Data ADJ'!$A:$A,0),MATCH("ES1!, CME_MINI: Close",'Daily Data ADJ'!$1:$1,0))</f>
        <v>1566.25</v>
      </c>
      <c r="G10">
        <f>INDEX('Daily Data ADJ'!$1:$1048576,MATCH(Calc!$A10,'Daily Data ADJ'!$A:$A,0),MATCH("ES2!, CME_MINI: Close",'Daily Data ADJ'!$1:$1,0))</f>
        <v>1559.75</v>
      </c>
      <c r="H10">
        <f>INDEX('QUANDL MULTPL SP500_DIV_YIELD_M'!$A:$G,MATCH(Calc!$A10,'QUANDL MULTPL SP500_DIV_YIELD_M'!$A:$A,1),MATCH('QUANDL MULTPL SP500_DIV_YIELD_M'!$E$1,'QUANDL MULTPL SP500_DIV_YIELD_M'!$A$1:$G$1,0))</f>
        <v>2.0099999999999998</v>
      </c>
      <c r="I10" s="5">
        <f t="shared" si="0"/>
        <v>3.60289176519989E-3</v>
      </c>
      <c r="J10" s="1">
        <f>A10/24/60/60+DATE(1970,1,1)</f>
        <v>41449.5625</v>
      </c>
      <c r="K10" s="3">
        <f t="shared" si="3"/>
        <v>3</v>
      </c>
      <c r="L10" s="6">
        <f>(1+Chart!$F$4)^(1/(365/K10))-1</f>
        <v>1.9979165917494157E-4</v>
      </c>
      <c r="M10" s="6">
        <f t="shared" si="4"/>
        <v>8.2151049745071703E-6</v>
      </c>
      <c r="N10" s="6">
        <f t="shared" si="5"/>
        <v>2.9560027832831182E-5</v>
      </c>
      <c r="O10">
        <f>O9*(B10/B9)</f>
        <v>131.71723151</v>
      </c>
      <c r="P10">
        <f t="shared" si="1"/>
        <v>2013</v>
      </c>
      <c r="Q10" s="1">
        <f t="shared" si="2"/>
        <v>41449.5625</v>
      </c>
      <c r="R10">
        <f>IF(B11="",R9,IF(Q10&gt;=Chart!$F$2,E10,0))</f>
        <v>0</v>
      </c>
      <c r="S10">
        <f>IF(B11="",S9,IFERROR(IF(AND(R10&gt;0,R9=0),R10,(1+(B11/B10-1)*Calc!$Z$1)*S9),0))</f>
        <v>0</v>
      </c>
      <c r="T10">
        <f>IF(B11="",T9,IFERROR(IF(AND(R10&gt;0,R9=0),R10,(1+(B11/B10-1)*Calc!$Z$1-L11)*T9),0))</f>
        <v>0</v>
      </c>
      <c r="U10">
        <f>IF(B11="",U9,IFERROR(IF(AND(R10&gt;0,R9=0),R10,(1+(B11/B10-1)*Calc!$Z$1-M11*2)*U9),0))</f>
        <v>0</v>
      </c>
      <c r="V10">
        <f>IF(B11="",V9,IFERROR(IF(AND(R10&gt;0,R9=0),R10,(1+(B11/B10-1)*Calc!$Z$1-N11*2)*V9),0))</f>
        <v>0</v>
      </c>
      <c r="W10">
        <f>IF(ISNUMBER(C10),C10,W9)</f>
        <v>0.1</v>
      </c>
      <c r="Y10" s="1" t="e">
        <f>IF(AND(Q10&gt;=Chart!$F$2,Q10&lt;=Chart!$F$3),Q10,#N/A)</f>
        <v>#N/A</v>
      </c>
      <c r="Z10" t="e">
        <f>IF(AND(Q10&gt;=Chart!$F$2,Q10&lt;=Chart!$F$3),R10,#N/A)</f>
        <v>#N/A</v>
      </c>
      <c r="AA10" t="e">
        <f>IF(AND(Q10&gt;=Chart!$F$2,Q10&lt;=Chart!$F$3),S10,#N/A)</f>
        <v>#N/A</v>
      </c>
      <c r="AB10" t="e">
        <f>IF(AND(Q10&gt;=Chart!$F$2,Q10&lt;=Chart!$F$3),T10,#N/A)</f>
        <v>#N/A</v>
      </c>
      <c r="AC10" t="e">
        <f>IF(AND(Q10&gt;=Chart!$F$2,Q10&lt;=Chart!$F$3),U10,#N/A)</f>
        <v>#N/A</v>
      </c>
      <c r="AD10" t="e">
        <f>IF(AND(Q10&gt;=Chart!$F$2,Q10&lt;=Chart!$F$3),V10,#N/A)</f>
        <v>#N/A</v>
      </c>
      <c r="AE10" t="e">
        <f>IF(AND(Q10&gt;=Chart!$F$2,Q10&lt;=Chart!$F$3),I10,#N/A)</f>
        <v>#N/A</v>
      </c>
      <c r="AF10" t="e">
        <f>IF(AND(Q10&gt;=Chart!$F$2,Q10&lt;=Chart!$F$3),H10/100,#N/A)</f>
        <v>#N/A</v>
      </c>
      <c r="AG10" t="e">
        <f>IF(AND(Q10&gt;=Chart!$F$2,Q10&lt;=Chart!$F$3),W10/100,#N/A)</f>
        <v>#N/A</v>
      </c>
    </row>
    <row r="11" spans="1:33" x14ac:dyDescent="0.25">
      <c r="A11">
        <v>1372167000</v>
      </c>
      <c r="B11">
        <f>INDEX('Daily Data ADJ'!$1:$1048576,MATCH(Calc!$A11,'Daily Data ADJ'!$A:$A,0),MATCH("SPY, CBOE BZX: Close",'Daily Data ADJ'!$1:$1,0))</f>
        <v>132.98777527999999</v>
      </c>
      <c r="C11">
        <f>INDEX('Daily Data ADJ'!$1:$1048576,MATCH(Calc!$A11,'Daily Data ADJ'!$A:$A,0),MATCH("EFFR, FRED: Close",'Daily Data ADJ'!$1:$1,0))</f>
        <v>0.09</v>
      </c>
      <c r="D11" t="str">
        <f>INDEX('Daily Data ADJ'!$1:$1048576,MATCH(Calc!$A11,'Daily Data ADJ'!$A:$A,1),MATCH("SOFR, FRED: Close",'Daily Data ADJ'!$1:$1,0))</f>
        <v>NaN</v>
      </c>
      <c r="E11">
        <f>INDEX('Daily Data ADJ'!$1:$1048576,MATCH(Calc!$A11,'Daily Data ADJ'!$A:$A,0),MATCH("UPRO, CBOE BZX: Close",'Daily Data ADJ'!$1:$1,0))</f>
        <v>4.9266773500000003</v>
      </c>
      <c r="F11">
        <f>INDEX('Daily Data ADJ'!$1:$1048576,MATCH(Calc!$A11,'Daily Data ADJ'!$A:$A,0),MATCH("ES1!, CME_MINI: Close",'Daily Data ADJ'!$1:$1,0))</f>
        <v>1581.5</v>
      </c>
      <c r="G11">
        <f>INDEX('Daily Data ADJ'!$1:$1048576,MATCH(Calc!$A11,'Daily Data ADJ'!$A:$A,0),MATCH("ES2!, CME_MINI: Close",'Daily Data ADJ'!$1:$1,0))</f>
        <v>1575</v>
      </c>
      <c r="H11">
        <f>INDEX('QUANDL MULTPL SP500_DIV_YIELD_M'!$A:$G,MATCH(Calc!$A11,'QUANDL MULTPL SP500_DIV_YIELD_M'!$A:$A,1),MATCH('QUANDL MULTPL SP500_DIV_YIELD_M'!$E$1,'QUANDL MULTPL SP500_DIV_YIELD_M'!$A$1:$G$1,0))</f>
        <v>2.0099999999999998</v>
      </c>
      <c r="I11" s="5">
        <f t="shared" si="0"/>
        <v>3.7609877426838419E-3</v>
      </c>
      <c r="J11" s="1">
        <f>A11/24/60/60+DATE(1970,1,1)</f>
        <v>41450.5625</v>
      </c>
      <c r="K11" s="3">
        <f t="shared" si="3"/>
        <v>1</v>
      </c>
      <c r="L11" s="6">
        <f>(1+Chart!$F$4)^(1/(365/K11))-1</f>
        <v>6.6592785027408397E-5</v>
      </c>
      <c r="M11" s="6">
        <f t="shared" si="4"/>
        <v>2.4646475380585287E-6</v>
      </c>
      <c r="N11" s="6">
        <f t="shared" si="5"/>
        <v>1.0284800590953935E-5</v>
      </c>
      <c r="O11">
        <f>O10*(B11/B10)</f>
        <v>132.98777527999999</v>
      </c>
      <c r="P11">
        <f t="shared" si="1"/>
        <v>2013</v>
      </c>
      <c r="Q11" s="1">
        <f t="shared" si="2"/>
        <v>41450.5625</v>
      </c>
      <c r="R11">
        <f>IF(B12="",R10,IF(Q11&gt;=Chart!$F$2,E11,0))</f>
        <v>0</v>
      </c>
      <c r="S11">
        <f>IF(B12="",S10,IFERROR(IF(AND(R11&gt;0,R10=0),R11,(1+(B12/B11-1)*Calc!$Z$1)*S10),0))</f>
        <v>0</v>
      </c>
      <c r="T11">
        <f>IF(B12="",T10,IFERROR(IF(AND(R11&gt;0,R10=0),R11,(1+(B12/B11-1)*Calc!$Z$1-L12)*T10),0))</f>
        <v>0</v>
      </c>
      <c r="U11">
        <f>IF(B12="",U10,IFERROR(IF(AND(R11&gt;0,R10=0),R11,(1+(B12/B11-1)*Calc!$Z$1-M12*2)*U10),0))</f>
        <v>0</v>
      </c>
      <c r="V11">
        <f>IF(B12="",V10,IFERROR(IF(AND(R11&gt;0,R10=0),R11,(1+(B12/B11-1)*Calc!$Z$1-N12*2)*V10),0))</f>
        <v>0</v>
      </c>
      <c r="W11">
        <f>IF(ISNUMBER(C11),C11,W10)</f>
        <v>0.09</v>
      </c>
      <c r="Y11" s="1" t="e">
        <f>IF(AND(Q11&gt;=Chart!$F$2,Q11&lt;=Chart!$F$3),Q11,#N/A)</f>
        <v>#N/A</v>
      </c>
      <c r="Z11" t="e">
        <f>IF(AND(Q11&gt;=Chart!$F$2,Q11&lt;=Chart!$F$3),R11,#N/A)</f>
        <v>#N/A</v>
      </c>
      <c r="AA11" t="e">
        <f>IF(AND(Q11&gt;=Chart!$F$2,Q11&lt;=Chart!$F$3),S11,#N/A)</f>
        <v>#N/A</v>
      </c>
      <c r="AB11" t="e">
        <f>IF(AND(Q11&gt;=Chart!$F$2,Q11&lt;=Chart!$F$3),T11,#N/A)</f>
        <v>#N/A</v>
      </c>
      <c r="AC11" t="e">
        <f>IF(AND(Q11&gt;=Chart!$F$2,Q11&lt;=Chart!$F$3),U11,#N/A)</f>
        <v>#N/A</v>
      </c>
      <c r="AD11" t="e">
        <f>IF(AND(Q11&gt;=Chart!$F$2,Q11&lt;=Chart!$F$3),V11,#N/A)</f>
        <v>#N/A</v>
      </c>
      <c r="AE11" t="e">
        <f>IF(AND(Q11&gt;=Chart!$F$2,Q11&lt;=Chart!$F$3),I11,#N/A)</f>
        <v>#N/A</v>
      </c>
      <c r="AF11" t="e">
        <f>IF(AND(Q11&gt;=Chart!$F$2,Q11&lt;=Chart!$F$3),H11/100,#N/A)</f>
        <v>#N/A</v>
      </c>
      <c r="AG11" t="e">
        <f>IF(AND(Q11&gt;=Chart!$F$2,Q11&lt;=Chart!$F$3),W11/100,#N/A)</f>
        <v>#N/A</v>
      </c>
    </row>
    <row r="12" spans="1:33" x14ac:dyDescent="0.25">
      <c r="A12">
        <v>1372253400</v>
      </c>
      <c r="B12">
        <f>INDEX('Daily Data ADJ'!$1:$1048576,MATCH(Calc!$A12,'Daily Data ADJ'!$A:$A,0),MATCH("SPY, CBOE BZX: Close",'Daily Data ADJ'!$1:$1,0))</f>
        <v>134.30025119999999</v>
      </c>
      <c r="C12">
        <f>INDEX('Daily Data ADJ'!$1:$1048576,MATCH(Calc!$A12,'Daily Data ADJ'!$A:$A,0),MATCH("EFFR, FRED: Close",'Daily Data ADJ'!$1:$1,0))</f>
        <v>0.09</v>
      </c>
      <c r="D12" t="str">
        <f>INDEX('Daily Data ADJ'!$1:$1048576,MATCH(Calc!$A12,'Daily Data ADJ'!$A:$A,1),MATCH("SOFR, FRED: Close",'Daily Data ADJ'!$1:$1,0))</f>
        <v>NaN</v>
      </c>
      <c r="E12">
        <f>INDEX('Daily Data ADJ'!$1:$1048576,MATCH(Calc!$A12,'Daily Data ADJ'!$A:$A,0),MATCH("UPRO, CBOE BZX: Close",'Daily Data ADJ'!$1:$1,0))</f>
        <v>5.0659620700000003</v>
      </c>
      <c r="F12">
        <f>INDEX('Daily Data ADJ'!$1:$1048576,MATCH(Calc!$A12,'Daily Data ADJ'!$A:$A,0),MATCH("ES1!, CME_MINI: Close",'Daily Data ADJ'!$1:$1,0))</f>
        <v>1595.5</v>
      </c>
      <c r="G12">
        <f>INDEX('Daily Data ADJ'!$1:$1048576,MATCH(Calc!$A12,'Daily Data ADJ'!$A:$A,0),MATCH("ES2!, CME_MINI: Close",'Daily Data ADJ'!$1:$1,0))</f>
        <v>1589.25</v>
      </c>
      <c r="H12">
        <f>INDEX('QUANDL MULTPL SP500_DIV_YIELD_M'!$A:$G,MATCH(Calc!$A12,'QUANDL MULTPL SP500_DIV_YIELD_M'!$A:$A,1),MATCH('QUANDL MULTPL SP500_DIV_YIELD_M'!$E$1,'QUANDL MULTPL SP500_DIV_YIELD_M'!$A$1:$G$1,0))</f>
        <v>2.0099999999999998</v>
      </c>
      <c r="I12" s="5">
        <f t="shared" si="0"/>
        <v>4.5227604358488611E-3</v>
      </c>
      <c r="J12" s="1">
        <f>A12/24/60/60+DATE(1970,1,1)</f>
        <v>41451.5625</v>
      </c>
      <c r="K12" s="3">
        <f t="shared" si="3"/>
        <v>1</v>
      </c>
      <c r="L12" s="6">
        <f>(1+Chart!$F$4)^(1/(365/K12))-1</f>
        <v>6.6592785027408397E-5</v>
      </c>
      <c r="M12" s="6">
        <f t="shared" si="4"/>
        <v>2.4646475380585287E-6</v>
      </c>
      <c r="N12" s="6">
        <f t="shared" si="5"/>
        <v>1.2363264065173851E-5</v>
      </c>
      <c r="O12">
        <f>O11*(B12/B11)</f>
        <v>134.30025119999996</v>
      </c>
      <c r="P12">
        <f t="shared" si="1"/>
        <v>2013</v>
      </c>
      <c r="Q12" s="1">
        <f t="shared" si="2"/>
        <v>41451.5625</v>
      </c>
      <c r="R12">
        <f>IF(B13="",R11,IF(Q12&gt;=Chart!$F$2,E12,0))</f>
        <v>0</v>
      </c>
      <c r="S12">
        <f>IF(B13="",S11,IFERROR(IF(AND(R12&gt;0,R11=0),R12,(1+(B13/B12-1)*Calc!$Z$1)*S11),0))</f>
        <v>0</v>
      </c>
      <c r="T12">
        <f>IF(B13="",T11,IFERROR(IF(AND(R12&gt;0,R11=0),R12,(1+(B13/B12-1)*Calc!$Z$1-L13)*T11),0))</f>
        <v>0</v>
      </c>
      <c r="U12">
        <f>IF(B13="",U11,IFERROR(IF(AND(R12&gt;0,R11=0),R12,(1+(B13/B12-1)*Calc!$Z$1-M13*2)*U11),0))</f>
        <v>0</v>
      </c>
      <c r="V12">
        <f>IF(B13="",V11,IFERROR(IF(AND(R12&gt;0,R11=0),R12,(1+(B13/B12-1)*Calc!$Z$1-N13*2)*V11),0))</f>
        <v>0</v>
      </c>
      <c r="W12">
        <f>IF(ISNUMBER(C12),C12,W11)</f>
        <v>0.09</v>
      </c>
      <c r="Y12" s="1" t="e">
        <f>IF(AND(Q12&gt;=Chart!$F$2,Q12&lt;=Chart!$F$3),Q12,#N/A)</f>
        <v>#N/A</v>
      </c>
      <c r="Z12" t="e">
        <f>IF(AND(Q12&gt;=Chart!$F$2,Q12&lt;=Chart!$F$3),R12,#N/A)</f>
        <v>#N/A</v>
      </c>
      <c r="AA12" t="e">
        <f>IF(AND(Q12&gt;=Chart!$F$2,Q12&lt;=Chart!$F$3),S12,#N/A)</f>
        <v>#N/A</v>
      </c>
      <c r="AB12" t="e">
        <f>IF(AND(Q12&gt;=Chart!$F$2,Q12&lt;=Chart!$F$3),T12,#N/A)</f>
        <v>#N/A</v>
      </c>
      <c r="AC12" t="e">
        <f>IF(AND(Q12&gt;=Chart!$F$2,Q12&lt;=Chart!$F$3),U12,#N/A)</f>
        <v>#N/A</v>
      </c>
      <c r="AD12" t="e">
        <f>IF(AND(Q12&gt;=Chart!$F$2,Q12&lt;=Chart!$F$3),V12,#N/A)</f>
        <v>#N/A</v>
      </c>
      <c r="AE12" t="e">
        <f>IF(AND(Q12&gt;=Chart!$F$2,Q12&lt;=Chart!$F$3),I12,#N/A)</f>
        <v>#N/A</v>
      </c>
      <c r="AF12" t="e">
        <f>IF(AND(Q12&gt;=Chart!$F$2,Q12&lt;=Chart!$F$3),H12/100,#N/A)</f>
        <v>#N/A</v>
      </c>
      <c r="AG12" t="e">
        <f>IF(AND(Q12&gt;=Chart!$F$2,Q12&lt;=Chart!$F$3),W12/100,#N/A)</f>
        <v>#N/A</v>
      </c>
    </row>
    <row r="13" spans="1:33" x14ac:dyDescent="0.25">
      <c r="A13">
        <v>1372339800</v>
      </c>
      <c r="B13">
        <f>INDEX('Daily Data ADJ'!$1:$1048576,MATCH(Calc!$A13,'Daily Data ADJ'!$A:$A,0),MATCH("SPY, CBOE BZX: Close",'Daily Data ADJ'!$1:$1,0))</f>
        <v>135.08857538999999</v>
      </c>
      <c r="C13">
        <f>INDEX('Daily Data ADJ'!$1:$1048576,MATCH(Calc!$A13,'Daily Data ADJ'!$A:$A,0),MATCH("EFFR, FRED: Close",'Daily Data ADJ'!$1:$1,0))</f>
        <v>0.09</v>
      </c>
      <c r="D13" t="str">
        <f>INDEX('Daily Data ADJ'!$1:$1048576,MATCH(Calc!$A13,'Daily Data ADJ'!$A:$A,1),MATCH("SOFR, FRED: Close",'Daily Data ADJ'!$1:$1,0))</f>
        <v>NaN</v>
      </c>
      <c r="E13">
        <f>INDEX('Daily Data ADJ'!$1:$1048576,MATCH(Calc!$A13,'Daily Data ADJ'!$A:$A,0),MATCH("UPRO, CBOE BZX: Close",'Daily Data ADJ'!$1:$1,0))</f>
        <v>5.1625420399999999</v>
      </c>
      <c r="F13">
        <f>INDEX('Daily Data ADJ'!$1:$1048576,MATCH(Calc!$A13,'Daily Data ADJ'!$A:$A,0),MATCH("ES1!, CME_MINI: Close",'Daily Data ADJ'!$1:$1,0))</f>
        <v>1606.5</v>
      </c>
      <c r="G13">
        <f>INDEX('Daily Data ADJ'!$1:$1048576,MATCH(Calc!$A13,'Daily Data ADJ'!$A:$A,0),MATCH("ES2!, CME_MINI: Close",'Daily Data ADJ'!$1:$1,0))</f>
        <v>1600.25</v>
      </c>
      <c r="H13">
        <f>INDEX('QUANDL MULTPL SP500_DIV_YIELD_M'!$A:$G,MATCH(Calc!$A13,'QUANDL MULTPL SP500_DIV_YIELD_M'!$A:$A,1),MATCH('QUANDL MULTPL SP500_DIV_YIELD_M'!$E$1,'QUANDL MULTPL SP500_DIV_YIELD_M'!$A$1:$G$1,0))</f>
        <v>2.0099999999999998</v>
      </c>
      <c r="I13" s="5">
        <f t="shared" si="0"/>
        <v>4.6287978020322813E-3</v>
      </c>
      <c r="J13" s="1">
        <f>A13/24/60/60+DATE(1970,1,1)</f>
        <v>41452.5625</v>
      </c>
      <c r="K13" s="3">
        <f t="shared" si="3"/>
        <v>1</v>
      </c>
      <c r="L13" s="6">
        <f>(1+Chart!$F$4)^(1/(365/K13))-1</f>
        <v>6.6592785027408397E-5</v>
      </c>
      <c r="M13" s="6">
        <f t="shared" si="4"/>
        <v>2.4646475380585287E-6</v>
      </c>
      <c r="N13" s="6">
        <f t="shared" si="5"/>
        <v>1.2652457744843915E-5</v>
      </c>
      <c r="O13">
        <f>O12*(B13/B12)</f>
        <v>135.08857538999996</v>
      </c>
      <c r="P13">
        <f t="shared" si="1"/>
        <v>2013</v>
      </c>
      <c r="Q13" s="1">
        <f t="shared" si="2"/>
        <v>41452.5625</v>
      </c>
      <c r="R13">
        <f>IF(B14="",R12,IF(Q13&gt;=Chart!$F$2,E13,0))</f>
        <v>0</v>
      </c>
      <c r="S13">
        <f>IF(B14="",S12,IFERROR(IF(AND(R13&gt;0,R12=0),R13,(1+(B14/B13-1)*Calc!$Z$1)*S12),0))</f>
        <v>0</v>
      </c>
      <c r="T13">
        <f>IF(B14="",T12,IFERROR(IF(AND(R13&gt;0,R12=0),R13,(1+(B14/B13-1)*Calc!$Z$1-L14)*T12),0))</f>
        <v>0</v>
      </c>
      <c r="U13">
        <f>IF(B14="",U12,IFERROR(IF(AND(R13&gt;0,R12=0),R13,(1+(B14/B13-1)*Calc!$Z$1-M14*2)*U12),0))</f>
        <v>0</v>
      </c>
      <c r="V13">
        <f>IF(B14="",V12,IFERROR(IF(AND(R13&gt;0,R12=0),R13,(1+(B14/B13-1)*Calc!$Z$1-N14*2)*V12),0))</f>
        <v>0</v>
      </c>
      <c r="W13">
        <f>IF(ISNUMBER(C13),C13,W12)</f>
        <v>0.09</v>
      </c>
      <c r="Y13" s="1" t="e">
        <f>IF(AND(Q13&gt;=Chart!$F$2,Q13&lt;=Chart!$F$3),Q13,#N/A)</f>
        <v>#N/A</v>
      </c>
      <c r="Z13" t="e">
        <f>IF(AND(Q13&gt;=Chart!$F$2,Q13&lt;=Chart!$F$3),R13,#N/A)</f>
        <v>#N/A</v>
      </c>
      <c r="AA13" t="e">
        <f>IF(AND(Q13&gt;=Chart!$F$2,Q13&lt;=Chart!$F$3),S13,#N/A)</f>
        <v>#N/A</v>
      </c>
      <c r="AB13" t="e">
        <f>IF(AND(Q13&gt;=Chart!$F$2,Q13&lt;=Chart!$F$3),T13,#N/A)</f>
        <v>#N/A</v>
      </c>
      <c r="AC13" t="e">
        <f>IF(AND(Q13&gt;=Chart!$F$2,Q13&lt;=Chart!$F$3),U13,#N/A)</f>
        <v>#N/A</v>
      </c>
      <c r="AD13" t="e">
        <f>IF(AND(Q13&gt;=Chart!$F$2,Q13&lt;=Chart!$F$3),V13,#N/A)</f>
        <v>#N/A</v>
      </c>
      <c r="AE13" t="e">
        <f>IF(AND(Q13&gt;=Chart!$F$2,Q13&lt;=Chart!$F$3),I13,#N/A)</f>
        <v>#N/A</v>
      </c>
      <c r="AF13" t="e">
        <f>IF(AND(Q13&gt;=Chart!$F$2,Q13&lt;=Chart!$F$3),H13/100,#N/A)</f>
        <v>#N/A</v>
      </c>
      <c r="AG13" t="e">
        <f>IF(AND(Q13&gt;=Chart!$F$2,Q13&lt;=Chart!$F$3),W13/100,#N/A)</f>
        <v>#N/A</v>
      </c>
    </row>
    <row r="14" spans="1:33" x14ac:dyDescent="0.25">
      <c r="A14">
        <v>1372426200</v>
      </c>
      <c r="B14">
        <f>INDEX('Daily Data ADJ'!$1:$1048576,MATCH(Calc!$A14,'Daily Data ADJ'!$A:$A,0),MATCH("SPY, CBOE BZX: Close",'Daily Data ADJ'!$1:$1,0))</f>
        <v>134.53507117000001</v>
      </c>
      <c r="C14">
        <f>INDEX('Daily Data ADJ'!$1:$1048576,MATCH(Calc!$A14,'Daily Data ADJ'!$A:$A,0),MATCH("EFFR, FRED: Close",'Daily Data ADJ'!$1:$1,0))</f>
        <v>7.0000000000000007E-2</v>
      </c>
      <c r="D14" t="str">
        <f>INDEX('Daily Data ADJ'!$1:$1048576,MATCH(Calc!$A14,'Daily Data ADJ'!$A:$A,1),MATCH("SOFR, FRED: Close",'Daily Data ADJ'!$1:$1,0))</f>
        <v>NaN</v>
      </c>
      <c r="E14">
        <f>INDEX('Daily Data ADJ'!$1:$1048576,MATCH(Calc!$A14,'Daily Data ADJ'!$A:$A,0),MATCH("UPRO, CBOE BZX: Close",'Daily Data ADJ'!$1:$1,0))</f>
        <v>5.0692100699999996</v>
      </c>
      <c r="F14">
        <f>INDEX('Daily Data ADJ'!$1:$1048576,MATCH(Calc!$A14,'Daily Data ADJ'!$A:$A,0),MATCH("ES1!, CME_MINI: Close",'Daily Data ADJ'!$1:$1,0))</f>
        <v>1599.25</v>
      </c>
      <c r="G14">
        <f>INDEX('Daily Data ADJ'!$1:$1048576,MATCH(Calc!$A14,'Daily Data ADJ'!$A:$A,0),MATCH("ES2!, CME_MINI: Close",'Daily Data ADJ'!$1:$1,0))</f>
        <v>1593</v>
      </c>
      <c r="H14">
        <f>INDEX('QUANDL MULTPL SP500_DIV_YIELD_M'!$A:$G,MATCH(Calc!$A14,'QUANDL MULTPL SP500_DIV_YIELD_M'!$A:$A,1),MATCH('QUANDL MULTPL SP500_DIV_YIELD_M'!$E$1,'QUANDL MULTPL SP500_DIV_YIELD_M'!$A$1:$G$1,0))</f>
        <v>2.0099999999999998</v>
      </c>
      <c r="I14" s="5">
        <f t="shared" si="0"/>
        <v>4.5590724509613108E-3</v>
      </c>
      <c r="J14" s="1">
        <f>A14/24/60/60+DATE(1970,1,1)</f>
        <v>41453.5625</v>
      </c>
      <c r="K14" s="3">
        <f t="shared" si="3"/>
        <v>1</v>
      </c>
      <c r="L14" s="6">
        <f>(1+Chart!$F$4)^(1/(365/K14))-1</f>
        <v>6.6592785027408397E-5</v>
      </c>
      <c r="M14" s="6">
        <f t="shared" si="4"/>
        <v>1.9171391369976476E-6</v>
      </c>
      <c r="N14" s="6">
        <f t="shared" si="5"/>
        <v>1.2462300556626005E-5</v>
      </c>
      <c r="O14">
        <f>O13*(B14/B13)</f>
        <v>134.53507116999998</v>
      </c>
      <c r="P14">
        <f t="shared" si="1"/>
        <v>2013</v>
      </c>
      <c r="Q14" s="1">
        <f t="shared" si="2"/>
        <v>41453.5625</v>
      </c>
      <c r="R14">
        <f>IF(B15="",R13,IF(Q14&gt;=Chart!$F$2,E14,0))</f>
        <v>0</v>
      </c>
      <c r="S14">
        <f>IF(B15="",S13,IFERROR(IF(AND(R14&gt;0,R13=0),R14,(1+(B15/B14-1)*Calc!$Z$1)*S13),0))</f>
        <v>0</v>
      </c>
      <c r="T14">
        <f>IF(B15="",T13,IFERROR(IF(AND(R14&gt;0,R13=0),R14,(1+(B15/B14-1)*Calc!$Z$1-L15)*T13),0))</f>
        <v>0</v>
      </c>
      <c r="U14">
        <f>IF(B15="",U13,IFERROR(IF(AND(R14&gt;0,R13=0),R14,(1+(B15/B14-1)*Calc!$Z$1-M15*2)*U13),0))</f>
        <v>0</v>
      </c>
      <c r="V14">
        <f>IF(B15="",V13,IFERROR(IF(AND(R14&gt;0,R13=0),R14,(1+(B15/B14-1)*Calc!$Z$1-N15*2)*V13),0))</f>
        <v>0</v>
      </c>
      <c r="W14">
        <f>IF(ISNUMBER(C14),C14,W13)</f>
        <v>7.0000000000000007E-2</v>
      </c>
      <c r="Y14" s="1" t="e">
        <f>IF(AND(Q14&gt;=Chart!$F$2,Q14&lt;=Chart!$F$3),Q14,#N/A)</f>
        <v>#N/A</v>
      </c>
      <c r="Z14" t="e">
        <f>IF(AND(Q14&gt;=Chart!$F$2,Q14&lt;=Chart!$F$3),R14,#N/A)</f>
        <v>#N/A</v>
      </c>
      <c r="AA14" t="e">
        <f>IF(AND(Q14&gt;=Chart!$F$2,Q14&lt;=Chart!$F$3),S14,#N/A)</f>
        <v>#N/A</v>
      </c>
      <c r="AB14" t="e">
        <f>IF(AND(Q14&gt;=Chart!$F$2,Q14&lt;=Chart!$F$3),T14,#N/A)</f>
        <v>#N/A</v>
      </c>
      <c r="AC14" t="e">
        <f>IF(AND(Q14&gt;=Chart!$F$2,Q14&lt;=Chart!$F$3),U14,#N/A)</f>
        <v>#N/A</v>
      </c>
      <c r="AD14" t="e">
        <f>IF(AND(Q14&gt;=Chart!$F$2,Q14&lt;=Chart!$F$3),V14,#N/A)</f>
        <v>#N/A</v>
      </c>
      <c r="AE14" t="e">
        <f>IF(AND(Q14&gt;=Chart!$F$2,Q14&lt;=Chart!$F$3),I14,#N/A)</f>
        <v>#N/A</v>
      </c>
      <c r="AF14" t="e">
        <f>IF(AND(Q14&gt;=Chart!$F$2,Q14&lt;=Chart!$F$3),H14/100,#N/A)</f>
        <v>#N/A</v>
      </c>
      <c r="AG14" t="e">
        <f>IF(AND(Q14&gt;=Chart!$F$2,Q14&lt;=Chart!$F$3),W14/100,#N/A)</f>
        <v>#N/A</v>
      </c>
    </row>
    <row r="15" spans="1:33" x14ac:dyDescent="0.25">
      <c r="A15">
        <v>1372685400</v>
      </c>
      <c r="B15">
        <f>INDEX('Daily Data ADJ'!$1:$1048576,MATCH(Calc!$A15,'Daily Data ADJ'!$A:$A,0),MATCH("SPY, CBOE BZX: Close",'Daily Data ADJ'!$1:$1,0))</f>
        <v>135.32339536000001</v>
      </c>
      <c r="C15">
        <f>INDEX('Daily Data ADJ'!$1:$1048576,MATCH(Calc!$A15,'Daily Data ADJ'!$A:$A,0),MATCH("EFFR, FRED: Close",'Daily Data ADJ'!$1:$1,0))</f>
        <v>0.1</v>
      </c>
      <c r="D15" t="str">
        <f>INDEX('Daily Data ADJ'!$1:$1048576,MATCH(Calc!$A15,'Daily Data ADJ'!$A:$A,1),MATCH("SOFR, FRED: Close",'Daily Data ADJ'!$1:$1,0))</f>
        <v>NaN</v>
      </c>
      <c r="E15">
        <f>INDEX('Daily Data ADJ'!$1:$1048576,MATCH(Calc!$A15,'Daily Data ADJ'!$A:$A,0),MATCH("UPRO, CBOE BZX: Close",'Daily Data ADJ'!$1:$1,0))</f>
        <v>5.1844550700000003</v>
      </c>
      <c r="F15">
        <f>INDEX('Daily Data ADJ'!$1:$1048576,MATCH(Calc!$A15,'Daily Data ADJ'!$A:$A,0),MATCH("ES1!, CME_MINI: Close",'Daily Data ADJ'!$1:$1,0))</f>
        <v>1606.75</v>
      </c>
      <c r="G15">
        <f>INDEX('Daily Data ADJ'!$1:$1048576,MATCH(Calc!$A15,'Daily Data ADJ'!$A:$A,0),MATCH("ES2!, CME_MINI: Close",'Daily Data ADJ'!$1:$1,0))</f>
        <v>1600.5</v>
      </c>
      <c r="H15">
        <f>INDEX('QUANDL MULTPL SP500_DIV_YIELD_M'!$A:$G,MATCH(Calc!$A15,'QUANDL MULTPL SP500_DIV_YIELD_M'!$A:$A,1),MATCH('QUANDL MULTPL SP500_DIV_YIELD_M'!$E$1,'QUANDL MULTPL SP500_DIV_YIELD_M'!$A$1:$G$1,0))</f>
        <v>2.06</v>
      </c>
      <c r="I15" s="5">
        <f t="shared" si="0"/>
        <v>5.1311909673075681E-3</v>
      </c>
      <c r="J15" s="1">
        <f>A15/24/60/60+DATE(1970,1,1)</f>
        <v>41456.5625</v>
      </c>
      <c r="K15" s="3">
        <f t="shared" si="3"/>
        <v>3</v>
      </c>
      <c r="L15" s="6">
        <f>(1+Chart!$F$4)^(1/(365/K15))-1</f>
        <v>1.9979165917494157E-4</v>
      </c>
      <c r="M15" s="6">
        <f t="shared" si="4"/>
        <v>8.2151049745071703E-6</v>
      </c>
      <c r="N15" s="6">
        <f t="shared" si="5"/>
        <v>4.2067223986475E-5</v>
      </c>
      <c r="O15">
        <f>O14*(B15/B14)</f>
        <v>135.32339535999998</v>
      </c>
      <c r="P15">
        <f t="shared" si="1"/>
        <v>2013</v>
      </c>
      <c r="Q15" s="1">
        <f t="shared" si="2"/>
        <v>41456.5625</v>
      </c>
      <c r="R15">
        <f>IF(B16="",R14,IF(Q15&gt;=Chart!$F$2,E15,0))</f>
        <v>0</v>
      </c>
      <c r="S15">
        <f>IF(B16="",S14,IFERROR(IF(AND(R15&gt;0,R14=0),R15,(1+(B16/B15-1)*Calc!$Z$1)*S14),0))</f>
        <v>0</v>
      </c>
      <c r="T15">
        <f>IF(B16="",T14,IFERROR(IF(AND(R15&gt;0,R14=0),R15,(1+(B16/B15-1)*Calc!$Z$1-L16)*T14),0))</f>
        <v>0</v>
      </c>
      <c r="U15">
        <f>IF(B16="",U14,IFERROR(IF(AND(R15&gt;0,R14=0),R15,(1+(B16/B15-1)*Calc!$Z$1-M16*2)*U14),0))</f>
        <v>0</v>
      </c>
      <c r="V15">
        <f>IF(B16="",V14,IFERROR(IF(AND(R15&gt;0,R14=0),R15,(1+(B16/B15-1)*Calc!$Z$1-N16*2)*V14),0))</f>
        <v>0</v>
      </c>
      <c r="W15">
        <f>IF(ISNUMBER(C15),C15,W14)</f>
        <v>0.1</v>
      </c>
      <c r="Y15" s="1" t="e">
        <f>IF(AND(Q15&gt;=Chart!$F$2,Q15&lt;=Chart!$F$3),Q15,#N/A)</f>
        <v>#N/A</v>
      </c>
      <c r="Z15" t="e">
        <f>IF(AND(Q15&gt;=Chart!$F$2,Q15&lt;=Chart!$F$3),R15,#N/A)</f>
        <v>#N/A</v>
      </c>
      <c r="AA15" t="e">
        <f>IF(AND(Q15&gt;=Chart!$F$2,Q15&lt;=Chart!$F$3),S15,#N/A)</f>
        <v>#N/A</v>
      </c>
      <c r="AB15" t="e">
        <f>IF(AND(Q15&gt;=Chart!$F$2,Q15&lt;=Chart!$F$3),T15,#N/A)</f>
        <v>#N/A</v>
      </c>
      <c r="AC15" t="e">
        <f>IF(AND(Q15&gt;=Chart!$F$2,Q15&lt;=Chart!$F$3),U15,#N/A)</f>
        <v>#N/A</v>
      </c>
      <c r="AD15" t="e">
        <f>IF(AND(Q15&gt;=Chart!$F$2,Q15&lt;=Chart!$F$3),V15,#N/A)</f>
        <v>#N/A</v>
      </c>
      <c r="AE15" t="e">
        <f>IF(AND(Q15&gt;=Chart!$F$2,Q15&lt;=Chart!$F$3),I15,#N/A)</f>
        <v>#N/A</v>
      </c>
      <c r="AF15" t="e">
        <f>IF(AND(Q15&gt;=Chart!$F$2,Q15&lt;=Chart!$F$3),H15/100,#N/A)</f>
        <v>#N/A</v>
      </c>
      <c r="AG15" t="e">
        <f>IF(AND(Q15&gt;=Chart!$F$2,Q15&lt;=Chart!$F$3),W15/100,#N/A)</f>
        <v>#N/A</v>
      </c>
    </row>
    <row r="16" spans="1:33" x14ac:dyDescent="0.25">
      <c r="A16">
        <v>1372771800</v>
      </c>
      <c r="B16">
        <f>INDEX('Daily Data ADJ'!$1:$1048576,MATCH(Calc!$A16,'Daily Data ADJ'!$A:$A,0),MATCH("SPY, CBOE BZX: Close",'Daily Data ADJ'!$1:$1,0))</f>
        <v>135.19760733999999</v>
      </c>
      <c r="C16">
        <f>INDEX('Daily Data ADJ'!$1:$1048576,MATCH(Calc!$A16,'Daily Data ADJ'!$A:$A,0),MATCH("EFFR, FRED: Close",'Daily Data ADJ'!$1:$1,0))</f>
        <v>0.1</v>
      </c>
      <c r="D16" t="str">
        <f>INDEX('Daily Data ADJ'!$1:$1048576,MATCH(Calc!$A16,'Daily Data ADJ'!$A:$A,1),MATCH("SOFR, FRED: Close",'Daily Data ADJ'!$1:$1,0))</f>
        <v>NaN</v>
      </c>
      <c r="E16">
        <f>INDEX('Daily Data ADJ'!$1:$1048576,MATCH(Calc!$A16,'Daily Data ADJ'!$A:$A,0),MATCH("UPRO, CBOE BZX: Close",'Daily Data ADJ'!$1:$1,0))</f>
        <v>5.1641655499999999</v>
      </c>
      <c r="F16">
        <f>INDEX('Daily Data ADJ'!$1:$1048576,MATCH(Calc!$A16,'Daily Data ADJ'!$A:$A,0),MATCH("ES1!, CME_MINI: Close",'Daily Data ADJ'!$1:$1,0))</f>
        <v>1607.25</v>
      </c>
      <c r="G16">
        <f>INDEX('Daily Data ADJ'!$1:$1048576,MATCH(Calc!$A16,'Daily Data ADJ'!$A:$A,0),MATCH("ES2!, CME_MINI: Close",'Daily Data ADJ'!$1:$1,0))</f>
        <v>1601</v>
      </c>
      <c r="H16">
        <f>INDEX('QUANDL MULTPL SP500_DIV_YIELD_M'!$A:$G,MATCH(Calc!$A16,'QUANDL MULTPL SP500_DIV_YIELD_M'!$A:$A,1),MATCH('QUANDL MULTPL SP500_DIV_YIELD_M'!$E$1,'QUANDL MULTPL SP500_DIV_YIELD_M'!$A$1:$G$1,0))</f>
        <v>2.06</v>
      </c>
      <c r="I16" s="5">
        <f t="shared" si="0"/>
        <v>5.1359750774657084E-3</v>
      </c>
      <c r="J16" s="1">
        <f>A16/24/60/60+DATE(1970,1,1)</f>
        <v>41457.5625</v>
      </c>
      <c r="K16" s="3">
        <f t="shared" si="3"/>
        <v>1</v>
      </c>
      <c r="L16" s="6">
        <f>(1+Chart!$F$4)^(1/(365/K16))-1</f>
        <v>6.6592785027408397E-5</v>
      </c>
      <c r="M16" s="6">
        <f t="shared" si="4"/>
        <v>2.7383608263154002E-6</v>
      </c>
      <c r="N16" s="6">
        <f t="shared" si="5"/>
        <v>1.4035251763244716E-5</v>
      </c>
      <c r="O16">
        <f>O15*(B16/B15)</f>
        <v>135.19760733999996</v>
      </c>
      <c r="P16">
        <f t="shared" si="1"/>
        <v>2013</v>
      </c>
      <c r="Q16" s="1">
        <f t="shared" si="2"/>
        <v>41457.5625</v>
      </c>
      <c r="R16">
        <f>IF(B17="",R15,IF(Q16&gt;=Chart!$F$2,E16,0))</f>
        <v>0</v>
      </c>
      <c r="S16">
        <f>IF(B17="",S15,IFERROR(IF(AND(R16&gt;0,R15=0),R16,(1+(B17/B16-1)*Calc!$Z$1)*S15),0))</f>
        <v>0</v>
      </c>
      <c r="T16">
        <f>IF(B17="",T15,IFERROR(IF(AND(R16&gt;0,R15=0),R16,(1+(B17/B16-1)*Calc!$Z$1-L17)*T15),0))</f>
        <v>0</v>
      </c>
      <c r="U16">
        <f>IF(B17="",U15,IFERROR(IF(AND(R16&gt;0,R15=0),R16,(1+(B17/B16-1)*Calc!$Z$1-M17*2)*U15),0))</f>
        <v>0</v>
      </c>
      <c r="V16">
        <f>IF(B17="",V15,IFERROR(IF(AND(R16&gt;0,R15=0),R16,(1+(B17/B16-1)*Calc!$Z$1-N17*2)*V15),0))</f>
        <v>0</v>
      </c>
      <c r="W16">
        <f>IF(ISNUMBER(C16),C16,W15)</f>
        <v>0.1</v>
      </c>
      <c r="Y16" s="1" t="e">
        <f>IF(AND(Q16&gt;=Chart!$F$2,Q16&lt;=Chart!$F$3),Q16,#N/A)</f>
        <v>#N/A</v>
      </c>
      <c r="Z16" t="e">
        <f>IF(AND(Q16&gt;=Chart!$F$2,Q16&lt;=Chart!$F$3),R16,#N/A)</f>
        <v>#N/A</v>
      </c>
      <c r="AA16" t="e">
        <f>IF(AND(Q16&gt;=Chart!$F$2,Q16&lt;=Chart!$F$3),S16,#N/A)</f>
        <v>#N/A</v>
      </c>
      <c r="AB16" t="e">
        <f>IF(AND(Q16&gt;=Chart!$F$2,Q16&lt;=Chart!$F$3),T16,#N/A)</f>
        <v>#N/A</v>
      </c>
      <c r="AC16" t="e">
        <f>IF(AND(Q16&gt;=Chart!$F$2,Q16&lt;=Chart!$F$3),U16,#N/A)</f>
        <v>#N/A</v>
      </c>
      <c r="AD16" t="e">
        <f>IF(AND(Q16&gt;=Chart!$F$2,Q16&lt;=Chart!$F$3),V16,#N/A)</f>
        <v>#N/A</v>
      </c>
      <c r="AE16" t="e">
        <f>IF(AND(Q16&gt;=Chart!$F$2,Q16&lt;=Chart!$F$3),I16,#N/A)</f>
        <v>#N/A</v>
      </c>
      <c r="AF16" t="e">
        <f>IF(AND(Q16&gt;=Chart!$F$2,Q16&lt;=Chart!$F$3),H16/100,#N/A)</f>
        <v>#N/A</v>
      </c>
      <c r="AG16" t="e">
        <f>IF(AND(Q16&gt;=Chart!$F$2,Q16&lt;=Chart!$F$3),W16/100,#N/A)</f>
        <v>#N/A</v>
      </c>
    </row>
    <row r="17" spans="1:33" x14ac:dyDescent="0.25">
      <c r="A17">
        <v>1372858200</v>
      </c>
      <c r="B17">
        <f>INDEX('Daily Data ADJ'!$1:$1048576,MATCH(Calc!$A17,'Daily Data ADJ'!$A:$A,0),MATCH("SPY, CBOE BZX: Close",'Daily Data ADJ'!$1:$1,0))</f>
        <v>135.25630394000001</v>
      </c>
      <c r="C17">
        <f>INDEX('Daily Data ADJ'!$1:$1048576,MATCH(Calc!$A17,'Daily Data ADJ'!$A:$A,0),MATCH("EFFR, FRED: Close",'Daily Data ADJ'!$1:$1,0))</f>
        <v>0.1</v>
      </c>
      <c r="D17" t="str">
        <f>INDEX('Daily Data ADJ'!$1:$1048576,MATCH(Calc!$A17,'Daily Data ADJ'!$A:$A,1),MATCH("SOFR, FRED: Close",'Daily Data ADJ'!$1:$1,0))</f>
        <v>NaN</v>
      </c>
      <c r="E17">
        <f>INDEX('Daily Data ADJ'!$1:$1048576,MATCH(Calc!$A17,'Daily Data ADJ'!$A:$A,0),MATCH("UPRO, CBOE BZX: Close",'Daily Data ADJ'!$1:$1,0))</f>
        <v>5.1803967799999997</v>
      </c>
      <c r="F17">
        <f>INDEX('Daily Data ADJ'!$1:$1048576,MATCH(Calc!$A17,'Daily Data ADJ'!$A:$A,0),MATCH("ES1!, CME_MINI: Close",'Daily Data ADJ'!$1:$1,0))</f>
        <v>1609</v>
      </c>
      <c r="G17">
        <f>INDEX('Daily Data ADJ'!$1:$1048576,MATCH(Calc!$A17,'Daily Data ADJ'!$A:$A,0),MATCH("ES2!, CME_MINI: Close",'Daily Data ADJ'!$1:$1,0))</f>
        <v>1602.75</v>
      </c>
      <c r="H17">
        <f>INDEX('QUANDL MULTPL SP500_DIV_YIELD_M'!$A:$G,MATCH(Calc!$A17,'QUANDL MULTPL SP500_DIV_YIELD_M'!$A:$A,1),MATCH('QUANDL MULTPL SP500_DIV_YIELD_M'!$E$1,'QUANDL MULTPL SP500_DIV_YIELD_M'!$A$1:$G$1,0))</f>
        <v>2.06</v>
      </c>
      <c r="I17" s="5">
        <f t="shared" si="0"/>
        <v>5.1526961848992678E-3</v>
      </c>
      <c r="J17" s="1">
        <f>A17/24/60/60+DATE(1970,1,1)</f>
        <v>41458.5625</v>
      </c>
      <c r="K17" s="3">
        <f t="shared" si="3"/>
        <v>1</v>
      </c>
      <c r="L17" s="6">
        <f>(1+Chart!$F$4)^(1/(365/K17))-1</f>
        <v>6.6592785027408397E-5</v>
      </c>
      <c r="M17" s="6">
        <f t="shared" si="4"/>
        <v>2.7383608263154002E-6</v>
      </c>
      <c r="N17" s="6">
        <f t="shared" si="5"/>
        <v>1.4080829194851319E-5</v>
      </c>
      <c r="O17">
        <f>O16*(B17/B16)</f>
        <v>135.25630393999998</v>
      </c>
      <c r="P17">
        <f t="shared" si="1"/>
        <v>2013</v>
      </c>
      <c r="Q17" s="1">
        <f t="shared" si="2"/>
        <v>41458.5625</v>
      </c>
      <c r="R17">
        <f>IF(B18="",R16,IF(Q17&gt;=Chart!$F$2,E17,0))</f>
        <v>0</v>
      </c>
      <c r="S17">
        <f>IF(B18="",S16,IFERROR(IF(AND(R17&gt;0,R16=0),R17,(1+(B18/B17-1)*Calc!$Z$1)*S16),0))</f>
        <v>0</v>
      </c>
      <c r="T17">
        <f>IF(B18="",T16,IFERROR(IF(AND(R17&gt;0,R16=0),R17,(1+(B18/B17-1)*Calc!$Z$1-L18)*T16),0))</f>
        <v>0</v>
      </c>
      <c r="U17">
        <f>IF(B18="",U16,IFERROR(IF(AND(R17&gt;0,R16=0),R17,(1+(B18/B17-1)*Calc!$Z$1-M18*2)*U16),0))</f>
        <v>0</v>
      </c>
      <c r="V17">
        <f>IF(B18="",V16,IFERROR(IF(AND(R17&gt;0,R16=0),R17,(1+(B18/B17-1)*Calc!$Z$1-N18*2)*V16),0))</f>
        <v>0</v>
      </c>
      <c r="W17">
        <f>IF(ISNUMBER(C17),C17,W16)</f>
        <v>0.1</v>
      </c>
      <c r="Y17" s="1" t="e">
        <f>IF(AND(Q17&gt;=Chart!$F$2,Q17&lt;=Chart!$F$3),Q17,#N/A)</f>
        <v>#N/A</v>
      </c>
      <c r="Z17" t="e">
        <f>IF(AND(Q17&gt;=Chart!$F$2,Q17&lt;=Chart!$F$3),R17,#N/A)</f>
        <v>#N/A</v>
      </c>
      <c r="AA17" t="e">
        <f>IF(AND(Q17&gt;=Chart!$F$2,Q17&lt;=Chart!$F$3),S17,#N/A)</f>
        <v>#N/A</v>
      </c>
      <c r="AB17" t="e">
        <f>IF(AND(Q17&gt;=Chart!$F$2,Q17&lt;=Chart!$F$3),T17,#N/A)</f>
        <v>#N/A</v>
      </c>
      <c r="AC17" t="e">
        <f>IF(AND(Q17&gt;=Chart!$F$2,Q17&lt;=Chart!$F$3),U17,#N/A)</f>
        <v>#N/A</v>
      </c>
      <c r="AD17" t="e">
        <f>IF(AND(Q17&gt;=Chart!$F$2,Q17&lt;=Chart!$F$3),V17,#N/A)</f>
        <v>#N/A</v>
      </c>
      <c r="AE17" t="e">
        <f>IF(AND(Q17&gt;=Chart!$F$2,Q17&lt;=Chart!$F$3),I17,#N/A)</f>
        <v>#N/A</v>
      </c>
      <c r="AF17" t="e">
        <f>IF(AND(Q17&gt;=Chart!$F$2,Q17&lt;=Chart!$F$3),H17/100,#N/A)</f>
        <v>#N/A</v>
      </c>
      <c r="AG17" t="e">
        <f>IF(AND(Q17&gt;=Chart!$F$2,Q17&lt;=Chart!$F$3),W17/100,#N/A)</f>
        <v>#N/A</v>
      </c>
    </row>
    <row r="18" spans="1:33" x14ac:dyDescent="0.25">
      <c r="A18">
        <v>1373031000</v>
      </c>
      <c r="B18">
        <f>INDEX('Daily Data ADJ'!$1:$1048576,MATCH(Calc!$A18,'Daily Data ADJ'!$A:$A,0),MATCH("SPY, CBOE BZX: Close",'Daily Data ADJ'!$1:$1,0))</f>
        <v>136.71554234000001</v>
      </c>
      <c r="C18">
        <f>INDEX('Daily Data ADJ'!$1:$1048576,MATCH(Calc!$A18,'Daily Data ADJ'!$A:$A,0),MATCH("EFFR, FRED: Close",'Daily Data ADJ'!$1:$1,0))</f>
        <v>0.1</v>
      </c>
      <c r="D18" t="str">
        <f>INDEX('Daily Data ADJ'!$1:$1048576,MATCH(Calc!$A18,'Daily Data ADJ'!$A:$A,1),MATCH("SOFR, FRED: Close",'Daily Data ADJ'!$1:$1,0))</f>
        <v>NaN</v>
      </c>
      <c r="E18">
        <f>INDEX('Daily Data ADJ'!$1:$1048576,MATCH(Calc!$A18,'Daily Data ADJ'!$A:$A,0),MATCH("UPRO, CBOE BZX: Close",'Daily Data ADJ'!$1:$1,0))</f>
        <v>5.3419045699999996</v>
      </c>
      <c r="F18">
        <f>INDEX('Daily Data ADJ'!$1:$1048576,MATCH(Calc!$A18,'Daily Data ADJ'!$A:$A,0),MATCH("ES1!, CME_MINI: Close",'Daily Data ADJ'!$1:$1,0))</f>
        <v>1627.25</v>
      </c>
      <c r="G18">
        <f>INDEX('Daily Data ADJ'!$1:$1048576,MATCH(Calc!$A18,'Daily Data ADJ'!$A:$A,0),MATCH("ES2!, CME_MINI: Close",'Daily Data ADJ'!$1:$1,0))</f>
        <v>1621</v>
      </c>
      <c r="H18">
        <f>INDEX('QUANDL MULTPL SP500_DIV_YIELD_M'!$A:$G,MATCH(Calc!$A18,'QUANDL MULTPL SP500_DIV_YIELD_M'!$A:$A,1),MATCH('QUANDL MULTPL SP500_DIV_YIELD_M'!$E$1,'QUANDL MULTPL SP500_DIV_YIELD_M'!$A$1:$G$1,0))</f>
        <v>2.06</v>
      </c>
      <c r="I18" s="5">
        <f t="shared" si="0"/>
        <v>5.3249426301185607E-3</v>
      </c>
      <c r="J18" s="1">
        <f>A18/24/60/60+DATE(1970,1,1)</f>
        <v>41460.5625</v>
      </c>
      <c r="K18" s="3">
        <f t="shared" si="3"/>
        <v>2</v>
      </c>
      <c r="L18" s="6">
        <f>(1+Chart!$F$4)^(1/(365/K18))-1</f>
        <v>1.3319000465394915E-4</v>
      </c>
      <c r="M18" s="6">
        <f t="shared" si="4"/>
        <v>5.4767291510771088E-6</v>
      </c>
      <c r="N18" s="6">
        <f t="shared" si="5"/>
        <v>2.9100780967850071E-5</v>
      </c>
      <c r="O18">
        <f>O17*(B18/B17)</f>
        <v>136.71554233999998</v>
      </c>
      <c r="P18">
        <f t="shared" si="1"/>
        <v>2013</v>
      </c>
      <c r="Q18" s="1">
        <f t="shared" si="2"/>
        <v>41460.5625</v>
      </c>
      <c r="R18">
        <f>IF(B19="",R17,IF(Q18&gt;=Chart!$F$2,E18,0))</f>
        <v>0</v>
      </c>
      <c r="S18">
        <f>IF(B19="",S17,IFERROR(IF(AND(R18&gt;0,R17=0),R18,(1+(B19/B18-1)*Calc!$Z$1)*S17),0))</f>
        <v>0</v>
      </c>
      <c r="T18">
        <f>IF(B19="",T17,IFERROR(IF(AND(R18&gt;0,R17=0),R18,(1+(B19/B18-1)*Calc!$Z$1-L19)*T17),0))</f>
        <v>0</v>
      </c>
      <c r="U18">
        <f>IF(B19="",U17,IFERROR(IF(AND(R18&gt;0,R17=0),R18,(1+(B19/B18-1)*Calc!$Z$1-M19*2)*U17),0))</f>
        <v>0</v>
      </c>
      <c r="V18">
        <f>IF(B19="",V17,IFERROR(IF(AND(R18&gt;0,R17=0),R18,(1+(B19/B18-1)*Calc!$Z$1-N19*2)*V17),0))</f>
        <v>0</v>
      </c>
      <c r="W18">
        <f>IF(ISNUMBER(C18),C18,W17)</f>
        <v>0.1</v>
      </c>
      <c r="Y18" s="1" t="e">
        <f>IF(AND(Q18&gt;=Chart!$F$2,Q18&lt;=Chart!$F$3),Q18,#N/A)</f>
        <v>#N/A</v>
      </c>
      <c r="Z18" t="e">
        <f>IF(AND(Q18&gt;=Chart!$F$2,Q18&lt;=Chart!$F$3),R18,#N/A)</f>
        <v>#N/A</v>
      </c>
      <c r="AA18" t="e">
        <f>IF(AND(Q18&gt;=Chart!$F$2,Q18&lt;=Chart!$F$3),S18,#N/A)</f>
        <v>#N/A</v>
      </c>
      <c r="AB18" t="e">
        <f>IF(AND(Q18&gt;=Chart!$F$2,Q18&lt;=Chart!$F$3),T18,#N/A)</f>
        <v>#N/A</v>
      </c>
      <c r="AC18" t="e">
        <f>IF(AND(Q18&gt;=Chart!$F$2,Q18&lt;=Chart!$F$3),U18,#N/A)</f>
        <v>#N/A</v>
      </c>
      <c r="AD18" t="e">
        <f>IF(AND(Q18&gt;=Chart!$F$2,Q18&lt;=Chart!$F$3),V18,#N/A)</f>
        <v>#N/A</v>
      </c>
      <c r="AE18" t="e">
        <f>IF(AND(Q18&gt;=Chart!$F$2,Q18&lt;=Chart!$F$3),I18,#N/A)</f>
        <v>#N/A</v>
      </c>
      <c r="AF18" t="e">
        <f>IF(AND(Q18&gt;=Chart!$F$2,Q18&lt;=Chart!$F$3),H18/100,#N/A)</f>
        <v>#N/A</v>
      </c>
      <c r="AG18" t="e">
        <f>IF(AND(Q18&gt;=Chart!$F$2,Q18&lt;=Chart!$F$3),W18/100,#N/A)</f>
        <v>#N/A</v>
      </c>
    </row>
    <row r="19" spans="1:33" x14ac:dyDescent="0.25">
      <c r="A19">
        <v>1373290200</v>
      </c>
      <c r="B19">
        <f>INDEX('Daily Data ADJ'!$1:$1048576,MATCH(Calc!$A19,'Daily Data ADJ'!$A:$A,0),MATCH("SPY, CBOE BZX: Close",'Daily Data ADJ'!$1:$1,0))</f>
        <v>137.49129528</v>
      </c>
      <c r="C19">
        <f>INDEX('Daily Data ADJ'!$1:$1048576,MATCH(Calc!$A19,'Daily Data ADJ'!$A:$A,0),MATCH("EFFR, FRED: Close",'Daily Data ADJ'!$1:$1,0))</f>
        <v>0.1</v>
      </c>
      <c r="D19" t="str">
        <f>INDEX('Daily Data ADJ'!$1:$1048576,MATCH(Calc!$A19,'Daily Data ADJ'!$A:$A,1),MATCH("SOFR, FRED: Close",'Daily Data ADJ'!$1:$1,0))</f>
        <v>NaN</v>
      </c>
      <c r="E19">
        <f>INDEX('Daily Data ADJ'!$1:$1048576,MATCH(Calc!$A19,'Daily Data ADJ'!$A:$A,0),MATCH("UPRO, CBOE BZX: Close",'Daily Data ADJ'!$1:$1,0))</f>
        <v>5.4319904899999996</v>
      </c>
      <c r="F19">
        <f>INDEX('Daily Data ADJ'!$1:$1048576,MATCH(Calc!$A19,'Daily Data ADJ'!$A:$A,0),MATCH("ES1!, CME_MINI: Close",'Daily Data ADJ'!$1:$1,0))</f>
        <v>1635.5</v>
      </c>
      <c r="G19">
        <f>INDEX('Daily Data ADJ'!$1:$1048576,MATCH(Calc!$A19,'Daily Data ADJ'!$A:$A,0),MATCH("ES2!, CME_MINI: Close",'Daily Data ADJ'!$1:$1,0))</f>
        <v>1629</v>
      </c>
      <c r="H19">
        <f>INDEX('QUANDL MULTPL SP500_DIV_YIELD_M'!$A:$G,MATCH(Calc!$A19,'QUANDL MULTPL SP500_DIV_YIELD_M'!$A:$A,1),MATCH('QUANDL MULTPL SP500_DIV_YIELD_M'!$E$1,'QUANDL MULTPL SP500_DIV_YIELD_M'!$A$1:$G$1,0))</f>
        <v>2.06</v>
      </c>
      <c r="I19" s="5">
        <f t="shared" si="0"/>
        <v>4.7972413352455542E-3</v>
      </c>
      <c r="J19" s="1">
        <f>A19/24/60/60+DATE(1970,1,1)</f>
        <v>41463.5625</v>
      </c>
      <c r="K19" s="3">
        <f t="shared" si="3"/>
        <v>3</v>
      </c>
      <c r="L19" s="6">
        <f>(1+Chart!$F$4)^(1/(365/K19))-1</f>
        <v>1.9979165917494157E-4</v>
      </c>
      <c r="M19" s="6">
        <f t="shared" si="4"/>
        <v>8.2151049745071703E-6</v>
      </c>
      <c r="N19" s="6">
        <f t="shared" si="5"/>
        <v>3.9335879730817425E-5</v>
      </c>
      <c r="O19">
        <f>O18*(B19/B18)</f>
        <v>137.49129527999997</v>
      </c>
      <c r="P19">
        <f t="shared" si="1"/>
        <v>2013</v>
      </c>
      <c r="Q19" s="1">
        <f t="shared" si="2"/>
        <v>41463.5625</v>
      </c>
      <c r="R19">
        <f>IF(B20="",R18,IF(Q19&gt;=Chart!$F$2,E19,0))</f>
        <v>0</v>
      </c>
      <c r="S19">
        <f>IF(B20="",S18,IFERROR(IF(AND(R19&gt;0,R18=0),R19,(1+(B20/B19-1)*Calc!$Z$1)*S18),0))</f>
        <v>0</v>
      </c>
      <c r="T19">
        <f>IF(B20="",T18,IFERROR(IF(AND(R19&gt;0,R18=0),R19,(1+(B20/B19-1)*Calc!$Z$1-L20)*T18),0))</f>
        <v>0</v>
      </c>
      <c r="U19">
        <f>IF(B20="",U18,IFERROR(IF(AND(R19&gt;0,R18=0),R19,(1+(B20/B19-1)*Calc!$Z$1-M20*2)*U18),0))</f>
        <v>0</v>
      </c>
      <c r="V19">
        <f>IF(B20="",V18,IFERROR(IF(AND(R19&gt;0,R18=0),R19,(1+(B20/B19-1)*Calc!$Z$1-N20*2)*V18),0))</f>
        <v>0</v>
      </c>
      <c r="W19">
        <f>IF(ISNUMBER(C19),C19,W18)</f>
        <v>0.1</v>
      </c>
      <c r="Y19" s="1" t="e">
        <f>IF(AND(Q19&gt;=Chart!$F$2,Q19&lt;=Chart!$F$3),Q19,#N/A)</f>
        <v>#N/A</v>
      </c>
      <c r="Z19" t="e">
        <f>IF(AND(Q19&gt;=Chart!$F$2,Q19&lt;=Chart!$F$3),R19,#N/A)</f>
        <v>#N/A</v>
      </c>
      <c r="AA19" t="e">
        <f>IF(AND(Q19&gt;=Chart!$F$2,Q19&lt;=Chart!$F$3),S19,#N/A)</f>
        <v>#N/A</v>
      </c>
      <c r="AB19" t="e">
        <f>IF(AND(Q19&gt;=Chart!$F$2,Q19&lt;=Chart!$F$3),T19,#N/A)</f>
        <v>#N/A</v>
      </c>
      <c r="AC19" t="e">
        <f>IF(AND(Q19&gt;=Chart!$F$2,Q19&lt;=Chart!$F$3),U19,#N/A)</f>
        <v>#N/A</v>
      </c>
      <c r="AD19" t="e">
        <f>IF(AND(Q19&gt;=Chart!$F$2,Q19&lt;=Chart!$F$3),V19,#N/A)</f>
        <v>#N/A</v>
      </c>
      <c r="AE19" t="e">
        <f>IF(AND(Q19&gt;=Chart!$F$2,Q19&lt;=Chart!$F$3),I19,#N/A)</f>
        <v>#N/A</v>
      </c>
      <c r="AF19" t="e">
        <f>IF(AND(Q19&gt;=Chart!$F$2,Q19&lt;=Chart!$F$3),H19/100,#N/A)</f>
        <v>#N/A</v>
      </c>
      <c r="AG19" t="e">
        <f>IF(AND(Q19&gt;=Chart!$F$2,Q19&lt;=Chart!$F$3),W19/100,#N/A)</f>
        <v>#N/A</v>
      </c>
    </row>
    <row r="20" spans="1:33" x14ac:dyDescent="0.25">
      <c r="A20">
        <v>1373376600</v>
      </c>
      <c r="B20">
        <f>INDEX('Daily Data ADJ'!$1:$1048576,MATCH(Calc!$A20,'Daily Data ADJ'!$A:$A,0),MATCH("SPY, CBOE BZX: Close",'Daily Data ADJ'!$1:$1,0))</f>
        <v>138.48507856000001</v>
      </c>
      <c r="C20">
        <f>INDEX('Daily Data ADJ'!$1:$1048576,MATCH(Calc!$A20,'Daily Data ADJ'!$A:$A,0),MATCH("EFFR, FRED: Close",'Daily Data ADJ'!$1:$1,0))</f>
        <v>0.1</v>
      </c>
      <c r="D20" t="str">
        <f>INDEX('Daily Data ADJ'!$1:$1048576,MATCH(Calc!$A20,'Daily Data ADJ'!$A:$A,1),MATCH("SOFR, FRED: Close",'Daily Data ADJ'!$1:$1,0))</f>
        <v>NaN</v>
      </c>
      <c r="E20">
        <f>INDEX('Daily Data ADJ'!$1:$1048576,MATCH(Calc!$A20,'Daily Data ADJ'!$A:$A,0),MATCH("UPRO, CBOE BZX: Close",'Daily Data ADJ'!$1:$1,0))</f>
        <v>5.5415556300000004</v>
      </c>
      <c r="F20">
        <f>INDEX('Daily Data ADJ'!$1:$1048576,MATCH(Calc!$A20,'Daily Data ADJ'!$A:$A,0),MATCH("ES1!, CME_MINI: Close",'Daily Data ADJ'!$1:$1,0))</f>
        <v>1645.5</v>
      </c>
      <c r="G20">
        <f>INDEX('Daily Data ADJ'!$1:$1048576,MATCH(Calc!$A20,'Daily Data ADJ'!$A:$A,0),MATCH("ES2!, CME_MINI: Close",'Daily Data ADJ'!$1:$1,0))</f>
        <v>1639</v>
      </c>
      <c r="H20">
        <f>INDEX('QUANDL MULTPL SP500_DIV_YIELD_M'!$A:$G,MATCH(Calc!$A20,'QUANDL MULTPL SP500_DIV_YIELD_M'!$A:$A,1),MATCH('QUANDL MULTPL SP500_DIV_YIELD_M'!$E$1,'QUANDL MULTPL SP500_DIV_YIELD_M'!$A$1:$G$1,0))</f>
        <v>2.06</v>
      </c>
      <c r="I20" s="5">
        <f t="shared" si="0"/>
        <v>4.8927081246386492E-3</v>
      </c>
      <c r="J20" s="1">
        <f>A20/24/60/60+DATE(1970,1,1)</f>
        <v>41464.5625</v>
      </c>
      <c r="K20" s="3">
        <f t="shared" si="3"/>
        <v>1</v>
      </c>
      <c r="L20" s="6">
        <f>(1+Chart!$F$4)^(1/(365/K20))-1</f>
        <v>6.6592785027408397E-5</v>
      </c>
      <c r="M20" s="6">
        <f t="shared" si="4"/>
        <v>2.7383608263154002E-6</v>
      </c>
      <c r="N20" s="6">
        <f t="shared" si="5"/>
        <v>1.3372083178309069E-5</v>
      </c>
      <c r="O20">
        <f>O19*(B20/B19)</f>
        <v>138.48507855999998</v>
      </c>
      <c r="P20">
        <f t="shared" si="1"/>
        <v>2013</v>
      </c>
      <c r="Q20" s="1">
        <f t="shared" si="2"/>
        <v>41464.5625</v>
      </c>
      <c r="R20">
        <f>IF(B21="",R19,IF(Q20&gt;=Chart!$F$2,E20,0))</f>
        <v>0</v>
      </c>
      <c r="S20">
        <f>IF(B21="",S19,IFERROR(IF(AND(R20&gt;0,R19=0),R20,(1+(B21/B20-1)*Calc!$Z$1)*S19),0))</f>
        <v>0</v>
      </c>
      <c r="T20">
        <f>IF(B21="",T19,IFERROR(IF(AND(R20&gt;0,R19=0),R20,(1+(B21/B20-1)*Calc!$Z$1-L21)*T19),0))</f>
        <v>0</v>
      </c>
      <c r="U20">
        <f>IF(B21="",U19,IFERROR(IF(AND(R20&gt;0,R19=0),R20,(1+(B21/B20-1)*Calc!$Z$1-M21*2)*U19),0))</f>
        <v>0</v>
      </c>
      <c r="V20">
        <f>IF(B21="",V19,IFERROR(IF(AND(R20&gt;0,R19=0),R20,(1+(B21/B20-1)*Calc!$Z$1-N21*2)*V19),0))</f>
        <v>0</v>
      </c>
      <c r="W20">
        <f>IF(ISNUMBER(C20),C20,W19)</f>
        <v>0.1</v>
      </c>
      <c r="Y20" s="1" t="e">
        <f>IF(AND(Q20&gt;=Chart!$F$2,Q20&lt;=Chart!$F$3),Q20,#N/A)</f>
        <v>#N/A</v>
      </c>
      <c r="Z20" t="e">
        <f>IF(AND(Q20&gt;=Chart!$F$2,Q20&lt;=Chart!$F$3),R20,#N/A)</f>
        <v>#N/A</v>
      </c>
      <c r="AA20" t="e">
        <f>IF(AND(Q20&gt;=Chart!$F$2,Q20&lt;=Chart!$F$3),S20,#N/A)</f>
        <v>#N/A</v>
      </c>
      <c r="AB20" t="e">
        <f>IF(AND(Q20&gt;=Chart!$F$2,Q20&lt;=Chart!$F$3),T20,#N/A)</f>
        <v>#N/A</v>
      </c>
      <c r="AC20" t="e">
        <f>IF(AND(Q20&gt;=Chart!$F$2,Q20&lt;=Chart!$F$3),U20,#N/A)</f>
        <v>#N/A</v>
      </c>
      <c r="AD20" t="e">
        <f>IF(AND(Q20&gt;=Chart!$F$2,Q20&lt;=Chart!$F$3),V20,#N/A)</f>
        <v>#N/A</v>
      </c>
      <c r="AE20" t="e">
        <f>IF(AND(Q20&gt;=Chart!$F$2,Q20&lt;=Chart!$F$3),I20,#N/A)</f>
        <v>#N/A</v>
      </c>
      <c r="AF20" t="e">
        <f>IF(AND(Q20&gt;=Chart!$F$2,Q20&lt;=Chart!$F$3),H20/100,#N/A)</f>
        <v>#N/A</v>
      </c>
      <c r="AG20" t="e">
        <f>IF(AND(Q20&gt;=Chart!$F$2,Q20&lt;=Chart!$F$3),W20/100,#N/A)</f>
        <v>#N/A</v>
      </c>
    </row>
    <row r="21" spans="1:33" x14ac:dyDescent="0.25">
      <c r="A21">
        <v>1373463000</v>
      </c>
      <c r="B21">
        <f>INDEX('Daily Data ADJ'!$1:$1048576,MATCH(Calc!$A21,'Daily Data ADJ'!$A:$A,0),MATCH("SPY, CBOE BZX: Close",'Daily Data ADJ'!$1:$1,0))</f>
        <v>138.53707441</v>
      </c>
      <c r="C21">
        <f>INDEX('Daily Data ADJ'!$1:$1048576,MATCH(Calc!$A21,'Daily Data ADJ'!$A:$A,0),MATCH("EFFR, FRED: Close",'Daily Data ADJ'!$1:$1,0))</f>
        <v>0.09</v>
      </c>
      <c r="D21" t="str">
        <f>INDEX('Daily Data ADJ'!$1:$1048576,MATCH(Calc!$A21,'Daily Data ADJ'!$A:$A,1),MATCH("SOFR, FRED: Close",'Daily Data ADJ'!$1:$1,0))</f>
        <v>NaN</v>
      </c>
      <c r="E21">
        <f>INDEX('Daily Data ADJ'!$1:$1048576,MATCH(Calc!$A21,'Daily Data ADJ'!$A:$A,0),MATCH("UPRO, CBOE BZX: Close",'Daily Data ADJ'!$1:$1,0))</f>
        <v>5.5529182700000002</v>
      </c>
      <c r="F21">
        <f>INDEX('Daily Data ADJ'!$1:$1048576,MATCH(Calc!$A21,'Daily Data ADJ'!$A:$A,0),MATCH("ES1!, CME_MINI: Close",'Daily Data ADJ'!$1:$1,0))</f>
        <v>1648.5</v>
      </c>
      <c r="G21">
        <f>INDEX('Daily Data ADJ'!$1:$1048576,MATCH(Calc!$A21,'Daily Data ADJ'!$A:$A,0),MATCH("ES2!, CME_MINI: Close",'Daily Data ADJ'!$1:$1,0))</f>
        <v>1642</v>
      </c>
      <c r="H21">
        <f>INDEX('QUANDL MULTPL SP500_DIV_YIELD_M'!$A:$G,MATCH(Calc!$A21,'QUANDL MULTPL SP500_DIV_YIELD_M'!$A:$A,1),MATCH('QUANDL MULTPL SP500_DIV_YIELD_M'!$E$1,'QUANDL MULTPL SP500_DIV_YIELD_M'!$A$1:$G$1,0))</f>
        <v>2.06</v>
      </c>
      <c r="I21" s="5">
        <f t="shared" si="0"/>
        <v>4.9211236484977758E-3</v>
      </c>
      <c r="J21" s="1">
        <f>A21/24/60/60+DATE(1970,1,1)</f>
        <v>41465.5625</v>
      </c>
      <c r="K21" s="3">
        <f t="shared" si="3"/>
        <v>1</v>
      </c>
      <c r="L21" s="6">
        <f>(1+Chart!$F$4)^(1/(365/K21))-1</f>
        <v>6.6592785027408397E-5</v>
      </c>
      <c r="M21" s="6">
        <f t="shared" si="4"/>
        <v>2.4646475380585287E-6</v>
      </c>
      <c r="N21" s="6">
        <f t="shared" si="5"/>
        <v>1.344955482585064E-5</v>
      </c>
      <c r="O21">
        <f>O20*(B21/B20)</f>
        <v>138.53707440999997</v>
      </c>
      <c r="P21">
        <f t="shared" si="1"/>
        <v>2013</v>
      </c>
      <c r="Q21" s="1">
        <f t="shared" si="2"/>
        <v>41465.5625</v>
      </c>
      <c r="R21">
        <f>IF(B22="",R20,IF(Q21&gt;=Chart!$F$2,E21,0))</f>
        <v>0</v>
      </c>
      <c r="S21">
        <f>IF(B22="",S20,IFERROR(IF(AND(R21&gt;0,R20=0),R21,(1+(B22/B21-1)*Calc!$Z$1)*S20),0))</f>
        <v>0</v>
      </c>
      <c r="T21">
        <f>IF(B22="",T20,IFERROR(IF(AND(R21&gt;0,R20=0),R21,(1+(B22/B21-1)*Calc!$Z$1-L22)*T20),0))</f>
        <v>0</v>
      </c>
      <c r="U21">
        <f>IF(B22="",U20,IFERROR(IF(AND(R21&gt;0,R20=0),R21,(1+(B22/B21-1)*Calc!$Z$1-M22*2)*U20),0))</f>
        <v>0</v>
      </c>
      <c r="V21">
        <f>IF(B22="",V20,IFERROR(IF(AND(R21&gt;0,R20=0),R21,(1+(B22/B21-1)*Calc!$Z$1-N22*2)*V20),0))</f>
        <v>0</v>
      </c>
      <c r="W21">
        <f>IF(ISNUMBER(C21),C21,W20)</f>
        <v>0.09</v>
      </c>
      <c r="Y21" s="1" t="e">
        <f>IF(AND(Q21&gt;=Chart!$F$2,Q21&lt;=Chart!$F$3),Q21,#N/A)</f>
        <v>#N/A</v>
      </c>
      <c r="Z21" t="e">
        <f>IF(AND(Q21&gt;=Chart!$F$2,Q21&lt;=Chart!$F$3),R21,#N/A)</f>
        <v>#N/A</v>
      </c>
      <c r="AA21" t="e">
        <f>IF(AND(Q21&gt;=Chart!$F$2,Q21&lt;=Chart!$F$3),S21,#N/A)</f>
        <v>#N/A</v>
      </c>
      <c r="AB21" t="e">
        <f>IF(AND(Q21&gt;=Chart!$F$2,Q21&lt;=Chart!$F$3),T21,#N/A)</f>
        <v>#N/A</v>
      </c>
      <c r="AC21" t="e">
        <f>IF(AND(Q21&gt;=Chart!$F$2,Q21&lt;=Chart!$F$3),U21,#N/A)</f>
        <v>#N/A</v>
      </c>
      <c r="AD21" t="e">
        <f>IF(AND(Q21&gt;=Chart!$F$2,Q21&lt;=Chart!$F$3),V21,#N/A)</f>
        <v>#N/A</v>
      </c>
      <c r="AE21" t="e">
        <f>IF(AND(Q21&gt;=Chart!$F$2,Q21&lt;=Chart!$F$3),I21,#N/A)</f>
        <v>#N/A</v>
      </c>
      <c r="AF21" t="e">
        <f>IF(AND(Q21&gt;=Chart!$F$2,Q21&lt;=Chart!$F$3),H21/100,#N/A)</f>
        <v>#N/A</v>
      </c>
      <c r="AG21" t="e">
        <f>IF(AND(Q21&gt;=Chart!$F$2,Q21&lt;=Chart!$F$3),W21/100,#N/A)</f>
        <v>#N/A</v>
      </c>
    </row>
    <row r="22" spans="1:33" x14ac:dyDescent="0.25">
      <c r="A22">
        <v>1373549400</v>
      </c>
      <c r="B22">
        <f>INDEX('Daily Data ADJ'!$1:$1048576,MATCH(Calc!$A22,'Daily Data ADJ'!$A:$A,0),MATCH("SPY, CBOE BZX: Close",'Daily Data ADJ'!$1:$1,0))</f>
        <v>140.42234332999999</v>
      </c>
      <c r="C22">
        <f>INDEX('Daily Data ADJ'!$1:$1048576,MATCH(Calc!$A22,'Daily Data ADJ'!$A:$A,0),MATCH("EFFR, FRED: Close",'Daily Data ADJ'!$1:$1,0))</f>
        <v>0.09</v>
      </c>
      <c r="D22" t="str">
        <f>INDEX('Daily Data ADJ'!$1:$1048576,MATCH(Calc!$A22,'Daily Data ADJ'!$A:$A,1),MATCH("SOFR, FRED: Close",'Daily Data ADJ'!$1:$1,0))</f>
        <v>NaN</v>
      </c>
      <c r="E22">
        <f>INDEX('Daily Data ADJ'!$1:$1048576,MATCH(Calc!$A22,'Daily Data ADJ'!$A:$A,0),MATCH("UPRO, CBOE BZX: Close",'Daily Data ADJ'!$1:$1,0))</f>
        <v>5.7874685100000001</v>
      </c>
      <c r="F22">
        <f>INDEX('Daily Data ADJ'!$1:$1048576,MATCH(Calc!$A22,'Daily Data ADJ'!$A:$A,0),MATCH("ES1!, CME_MINI: Close",'Daily Data ADJ'!$1:$1,0))</f>
        <v>1670</v>
      </c>
      <c r="G22">
        <f>INDEX('Daily Data ADJ'!$1:$1048576,MATCH(Calc!$A22,'Daily Data ADJ'!$A:$A,0),MATCH("ES2!, CME_MINI: Close",'Daily Data ADJ'!$1:$1,0))</f>
        <v>1663.5</v>
      </c>
      <c r="H22">
        <f>INDEX('QUANDL MULTPL SP500_DIV_YIELD_M'!$A:$G,MATCH(Calc!$A22,'QUANDL MULTPL SP500_DIV_YIELD_M'!$A:$A,1),MATCH('QUANDL MULTPL SP500_DIV_YIELD_M'!$E$1,'QUANDL MULTPL SP500_DIV_YIELD_M'!$A$1:$G$1,0))</f>
        <v>2.06</v>
      </c>
      <c r="I22" s="5">
        <f t="shared" si="0"/>
        <v>5.1217981482405903E-3</v>
      </c>
      <c r="J22" s="1">
        <f>A22/24/60/60+DATE(1970,1,1)</f>
        <v>41466.5625</v>
      </c>
      <c r="K22" s="3">
        <f t="shared" si="3"/>
        <v>1</v>
      </c>
      <c r="L22" s="6">
        <f>(1+Chart!$F$4)^(1/(365/K22))-1</f>
        <v>6.6592785027408397E-5</v>
      </c>
      <c r="M22" s="6">
        <f t="shared" si="4"/>
        <v>2.4646475380585287E-6</v>
      </c>
      <c r="N22" s="6">
        <f t="shared" si="5"/>
        <v>1.3996608513755504E-5</v>
      </c>
      <c r="O22">
        <f>O21*(B22/B21)</f>
        <v>140.42234332999996</v>
      </c>
      <c r="P22">
        <f t="shared" si="1"/>
        <v>2013</v>
      </c>
      <c r="Q22" s="1">
        <f t="shared" si="2"/>
        <v>41466.5625</v>
      </c>
      <c r="R22">
        <f>IF(B23="",R21,IF(Q22&gt;=Chart!$F$2,E22,0))</f>
        <v>0</v>
      </c>
      <c r="S22">
        <f>IF(B23="",S21,IFERROR(IF(AND(R22&gt;0,R21=0),R22,(1+(B23/B22-1)*Calc!$Z$1)*S21),0))</f>
        <v>0</v>
      </c>
      <c r="T22">
        <f>IF(B23="",T21,IFERROR(IF(AND(R22&gt;0,R21=0),R22,(1+(B23/B22-1)*Calc!$Z$1-L23)*T21),0))</f>
        <v>0</v>
      </c>
      <c r="U22">
        <f>IF(B23="",U21,IFERROR(IF(AND(R22&gt;0,R21=0),R22,(1+(B23/B22-1)*Calc!$Z$1-M23*2)*U21),0))</f>
        <v>0</v>
      </c>
      <c r="V22">
        <f>IF(B23="",V21,IFERROR(IF(AND(R22&gt;0,R21=0),R22,(1+(B23/B22-1)*Calc!$Z$1-N23*2)*V21),0))</f>
        <v>0</v>
      </c>
      <c r="W22">
        <f>IF(ISNUMBER(C22),C22,W21)</f>
        <v>0.09</v>
      </c>
      <c r="Y22" s="1" t="e">
        <f>IF(AND(Q22&gt;=Chart!$F$2,Q22&lt;=Chart!$F$3),Q22,#N/A)</f>
        <v>#N/A</v>
      </c>
      <c r="Z22" t="e">
        <f>IF(AND(Q22&gt;=Chart!$F$2,Q22&lt;=Chart!$F$3),R22,#N/A)</f>
        <v>#N/A</v>
      </c>
      <c r="AA22" t="e">
        <f>IF(AND(Q22&gt;=Chart!$F$2,Q22&lt;=Chart!$F$3),S22,#N/A)</f>
        <v>#N/A</v>
      </c>
      <c r="AB22" t="e">
        <f>IF(AND(Q22&gt;=Chart!$F$2,Q22&lt;=Chart!$F$3),T22,#N/A)</f>
        <v>#N/A</v>
      </c>
      <c r="AC22" t="e">
        <f>IF(AND(Q22&gt;=Chart!$F$2,Q22&lt;=Chart!$F$3),U22,#N/A)</f>
        <v>#N/A</v>
      </c>
      <c r="AD22" t="e">
        <f>IF(AND(Q22&gt;=Chart!$F$2,Q22&lt;=Chart!$F$3),V22,#N/A)</f>
        <v>#N/A</v>
      </c>
      <c r="AE22" t="e">
        <f>IF(AND(Q22&gt;=Chart!$F$2,Q22&lt;=Chart!$F$3),I22,#N/A)</f>
        <v>#N/A</v>
      </c>
      <c r="AF22" t="e">
        <f>IF(AND(Q22&gt;=Chart!$F$2,Q22&lt;=Chart!$F$3),H22/100,#N/A)</f>
        <v>#N/A</v>
      </c>
      <c r="AG22" t="e">
        <f>IF(AND(Q22&gt;=Chart!$F$2,Q22&lt;=Chart!$F$3),W22/100,#N/A)</f>
        <v>#N/A</v>
      </c>
    </row>
    <row r="23" spans="1:33" x14ac:dyDescent="0.25">
      <c r="A23">
        <v>1373635800</v>
      </c>
      <c r="B23">
        <f>INDEX('Daily Data ADJ'!$1:$1048576,MATCH(Calc!$A23,'Daily Data ADJ'!$A:$A,0),MATCH("SPY, CBOE BZX: Close",'Daily Data ADJ'!$1:$1,0))</f>
        <v>140.48103993999999</v>
      </c>
      <c r="C23">
        <f>INDEX('Daily Data ADJ'!$1:$1048576,MATCH(Calc!$A23,'Daily Data ADJ'!$A:$A,0),MATCH("EFFR, FRED: Close",'Daily Data ADJ'!$1:$1,0))</f>
        <v>0.09</v>
      </c>
      <c r="D23" t="str">
        <f>INDEX('Daily Data ADJ'!$1:$1048576,MATCH(Calc!$A23,'Daily Data ADJ'!$A:$A,1),MATCH("SOFR, FRED: Close",'Daily Data ADJ'!$1:$1,0))</f>
        <v>NaN</v>
      </c>
      <c r="E23">
        <f>INDEX('Daily Data ADJ'!$1:$1048576,MATCH(Calc!$A23,'Daily Data ADJ'!$A:$A,0),MATCH("UPRO, CBOE BZX: Close",'Daily Data ADJ'!$1:$1,0))</f>
        <v>5.78909202</v>
      </c>
      <c r="F23">
        <f>INDEX('Daily Data ADJ'!$1:$1048576,MATCH(Calc!$A23,'Daily Data ADJ'!$A:$A,0),MATCH("ES1!, CME_MINI: Close",'Daily Data ADJ'!$1:$1,0))</f>
        <v>1670.25</v>
      </c>
      <c r="G23">
        <f>INDEX('Daily Data ADJ'!$1:$1048576,MATCH(Calc!$A23,'Daily Data ADJ'!$A:$A,0),MATCH("ES2!, CME_MINI: Close",'Daily Data ADJ'!$1:$1,0))</f>
        <v>1664</v>
      </c>
      <c r="H23">
        <f>INDEX('QUANDL MULTPL SP500_DIV_YIELD_M'!$A:$G,MATCH(Calc!$A23,'QUANDL MULTPL SP500_DIV_YIELD_M'!$A:$A,1),MATCH('QUANDL MULTPL SP500_DIV_YIELD_M'!$E$1,'QUANDL MULTPL SP500_DIV_YIELD_M'!$A$1:$G$1,0))</f>
        <v>2.06</v>
      </c>
      <c r="I23" s="5">
        <f t="shared" si="0"/>
        <v>5.7159847787603899E-3</v>
      </c>
      <c r="J23" s="1">
        <f>A23/24/60/60+DATE(1970,1,1)</f>
        <v>41467.5625</v>
      </c>
      <c r="K23" s="3">
        <f t="shared" si="3"/>
        <v>1</v>
      </c>
      <c r="L23" s="6">
        <f>(1+Chart!$F$4)^(1/(365/K23))-1</f>
        <v>6.6592785027408397E-5</v>
      </c>
      <c r="M23" s="6">
        <f t="shared" si="4"/>
        <v>2.4646475380585287E-6</v>
      </c>
      <c r="N23" s="6">
        <f t="shared" si="5"/>
        <v>1.5615767195775732E-5</v>
      </c>
      <c r="O23">
        <f>O22*(B23/B22)</f>
        <v>140.48103993999996</v>
      </c>
      <c r="P23">
        <f t="shared" si="1"/>
        <v>2013</v>
      </c>
      <c r="Q23" s="1">
        <f t="shared" si="2"/>
        <v>41467.5625</v>
      </c>
      <c r="R23">
        <f>IF(B24="",R22,IF(Q23&gt;=Chart!$F$2,E23,0))</f>
        <v>0</v>
      </c>
      <c r="S23">
        <f>IF(B24="",S22,IFERROR(IF(AND(R23&gt;0,R22=0),R23,(1+(B24/B23-1)*Calc!$Z$1)*S22),0))</f>
        <v>0</v>
      </c>
      <c r="T23">
        <f>IF(B24="",T22,IFERROR(IF(AND(R23&gt;0,R22=0),R23,(1+(B24/B23-1)*Calc!$Z$1-L24)*T22),0))</f>
        <v>0</v>
      </c>
      <c r="U23">
        <f>IF(B24="",U22,IFERROR(IF(AND(R23&gt;0,R22=0),R23,(1+(B24/B23-1)*Calc!$Z$1-M24*2)*U22),0))</f>
        <v>0</v>
      </c>
      <c r="V23">
        <f>IF(B24="",V22,IFERROR(IF(AND(R23&gt;0,R22=0),R23,(1+(B24/B23-1)*Calc!$Z$1-N24*2)*V22),0))</f>
        <v>0</v>
      </c>
      <c r="W23">
        <f>IF(ISNUMBER(C23),C23,W22)</f>
        <v>0.09</v>
      </c>
      <c r="Y23" s="1" t="e">
        <f>IF(AND(Q23&gt;=Chart!$F$2,Q23&lt;=Chart!$F$3),Q23,#N/A)</f>
        <v>#N/A</v>
      </c>
      <c r="Z23" t="e">
        <f>IF(AND(Q23&gt;=Chart!$F$2,Q23&lt;=Chart!$F$3),R23,#N/A)</f>
        <v>#N/A</v>
      </c>
      <c r="AA23" t="e">
        <f>IF(AND(Q23&gt;=Chart!$F$2,Q23&lt;=Chart!$F$3),S23,#N/A)</f>
        <v>#N/A</v>
      </c>
      <c r="AB23" t="e">
        <f>IF(AND(Q23&gt;=Chart!$F$2,Q23&lt;=Chart!$F$3),T23,#N/A)</f>
        <v>#N/A</v>
      </c>
      <c r="AC23" t="e">
        <f>IF(AND(Q23&gt;=Chart!$F$2,Q23&lt;=Chart!$F$3),U23,#N/A)</f>
        <v>#N/A</v>
      </c>
      <c r="AD23" t="e">
        <f>IF(AND(Q23&gt;=Chart!$F$2,Q23&lt;=Chart!$F$3),V23,#N/A)</f>
        <v>#N/A</v>
      </c>
      <c r="AE23" t="e">
        <f>IF(AND(Q23&gt;=Chart!$F$2,Q23&lt;=Chart!$F$3),I23,#N/A)</f>
        <v>#N/A</v>
      </c>
      <c r="AF23" t="e">
        <f>IF(AND(Q23&gt;=Chart!$F$2,Q23&lt;=Chart!$F$3),H23/100,#N/A)</f>
        <v>#N/A</v>
      </c>
      <c r="AG23" t="e">
        <f>IF(AND(Q23&gt;=Chart!$F$2,Q23&lt;=Chart!$F$3),W23/100,#N/A)</f>
        <v>#N/A</v>
      </c>
    </row>
    <row r="24" spans="1:33" x14ac:dyDescent="0.25">
      <c r="A24">
        <v>1373895000</v>
      </c>
      <c r="B24">
        <f>INDEX('Daily Data ADJ'!$1:$1048576,MATCH(Calc!$A24,'Daily Data ADJ'!$A:$A,0),MATCH("SPY, CBOE BZX: Close",'Daily Data ADJ'!$1:$1,0))</f>
        <v>141.02197290000001</v>
      </c>
      <c r="C24">
        <f>INDEX('Daily Data ADJ'!$1:$1048576,MATCH(Calc!$A24,'Daily Data ADJ'!$A:$A,0),MATCH("EFFR, FRED: Close",'Daily Data ADJ'!$1:$1,0))</f>
        <v>0.09</v>
      </c>
      <c r="D24" t="str">
        <f>INDEX('Daily Data ADJ'!$1:$1048576,MATCH(Calc!$A24,'Daily Data ADJ'!$A:$A,1),MATCH("SOFR, FRED: Close",'Daily Data ADJ'!$1:$1,0))</f>
        <v>NaN</v>
      </c>
      <c r="E24">
        <f>INDEX('Daily Data ADJ'!$1:$1048576,MATCH(Calc!$A24,'Daily Data ADJ'!$A:$A,0),MATCH("UPRO, CBOE BZX: Close",'Daily Data ADJ'!$1:$1,0))</f>
        <v>5.8645692599999997</v>
      </c>
      <c r="F24">
        <f>INDEX('Daily Data ADJ'!$1:$1048576,MATCH(Calc!$A24,'Daily Data ADJ'!$A:$A,0),MATCH("ES1!, CME_MINI: Close",'Daily Data ADJ'!$1:$1,0))</f>
        <v>1677.5</v>
      </c>
      <c r="G24">
        <f>INDEX('Daily Data ADJ'!$1:$1048576,MATCH(Calc!$A24,'Daily Data ADJ'!$A:$A,0),MATCH("ES2!, CME_MINI: Close",'Daily Data ADJ'!$1:$1,0))</f>
        <v>1671</v>
      </c>
      <c r="H24">
        <f>INDEX('QUANDL MULTPL SP500_DIV_YIELD_M'!$A:$G,MATCH(Calc!$A24,'QUANDL MULTPL SP500_DIV_YIELD_M'!$A:$A,1),MATCH('QUANDL MULTPL SP500_DIV_YIELD_M'!$E$1,'QUANDL MULTPL SP500_DIV_YIELD_M'!$A$1:$G$1,0))</f>
        <v>2.06</v>
      </c>
      <c r="I24" s="5">
        <f t="shared" si="0"/>
        <v>5.1905977610505125E-3</v>
      </c>
      <c r="J24" s="1">
        <f>A24/24/60/60+DATE(1970,1,1)</f>
        <v>41470.5625</v>
      </c>
      <c r="K24" s="3">
        <f t="shared" si="3"/>
        <v>3</v>
      </c>
      <c r="L24" s="6">
        <f>(1+Chart!$F$4)^(1/(365/K24))-1</f>
        <v>1.9979165917494157E-4</v>
      </c>
      <c r="M24" s="6">
        <f t="shared" si="4"/>
        <v>7.393960838042446E-6</v>
      </c>
      <c r="N24" s="6">
        <f t="shared" si="5"/>
        <v>4.2553012559176651E-5</v>
      </c>
      <c r="O24">
        <f>O23*(B24/B23)</f>
        <v>141.02197289999998</v>
      </c>
      <c r="P24">
        <f t="shared" si="1"/>
        <v>2013</v>
      </c>
      <c r="Q24" s="1">
        <f t="shared" si="2"/>
        <v>41470.5625</v>
      </c>
      <c r="R24">
        <f>IF(B25="",R23,IF(Q24&gt;=Chart!$F$2,E24,0))</f>
        <v>0</v>
      </c>
      <c r="S24">
        <f>IF(B25="",S23,IFERROR(IF(AND(R24&gt;0,R23=0),R24,(1+(B25/B24-1)*Calc!$Z$1)*S23),0))</f>
        <v>0</v>
      </c>
      <c r="T24">
        <f>IF(B25="",T23,IFERROR(IF(AND(R24&gt;0,R23=0),R24,(1+(B25/B24-1)*Calc!$Z$1-L25)*T23),0))</f>
        <v>0</v>
      </c>
      <c r="U24">
        <f>IF(B25="",U23,IFERROR(IF(AND(R24&gt;0,R23=0),R24,(1+(B25/B24-1)*Calc!$Z$1-M25*2)*U23),0))</f>
        <v>0</v>
      </c>
      <c r="V24">
        <f>IF(B25="",V23,IFERROR(IF(AND(R24&gt;0,R23=0),R24,(1+(B25/B24-1)*Calc!$Z$1-N25*2)*V23),0))</f>
        <v>0</v>
      </c>
      <c r="W24">
        <f>IF(ISNUMBER(C24),C24,W23)</f>
        <v>0.09</v>
      </c>
      <c r="Y24" s="1" t="e">
        <f>IF(AND(Q24&gt;=Chart!$F$2,Q24&lt;=Chart!$F$3),Q24,#N/A)</f>
        <v>#N/A</v>
      </c>
      <c r="Z24" t="e">
        <f>IF(AND(Q24&gt;=Chart!$F$2,Q24&lt;=Chart!$F$3),R24,#N/A)</f>
        <v>#N/A</v>
      </c>
      <c r="AA24" t="e">
        <f>IF(AND(Q24&gt;=Chart!$F$2,Q24&lt;=Chart!$F$3),S24,#N/A)</f>
        <v>#N/A</v>
      </c>
      <c r="AB24" t="e">
        <f>IF(AND(Q24&gt;=Chart!$F$2,Q24&lt;=Chart!$F$3),T24,#N/A)</f>
        <v>#N/A</v>
      </c>
      <c r="AC24" t="e">
        <f>IF(AND(Q24&gt;=Chart!$F$2,Q24&lt;=Chart!$F$3),U24,#N/A)</f>
        <v>#N/A</v>
      </c>
      <c r="AD24" t="e">
        <f>IF(AND(Q24&gt;=Chart!$F$2,Q24&lt;=Chart!$F$3),V24,#N/A)</f>
        <v>#N/A</v>
      </c>
      <c r="AE24" t="e">
        <f>IF(AND(Q24&gt;=Chart!$F$2,Q24&lt;=Chart!$F$3),I24,#N/A)</f>
        <v>#N/A</v>
      </c>
      <c r="AF24" t="e">
        <f>IF(AND(Q24&gt;=Chart!$F$2,Q24&lt;=Chart!$F$3),H24/100,#N/A)</f>
        <v>#N/A</v>
      </c>
      <c r="AG24" t="e">
        <f>IF(AND(Q24&gt;=Chart!$F$2,Q24&lt;=Chart!$F$3),W24/100,#N/A)</f>
        <v>#N/A</v>
      </c>
    </row>
    <row r="25" spans="1:33" x14ac:dyDescent="0.25">
      <c r="A25">
        <v>1373981400</v>
      </c>
      <c r="B25">
        <f>INDEX('Daily Data ADJ'!$1:$1048576,MATCH(Calc!$A25,'Daily Data ADJ'!$A:$A,0),MATCH("SPY, CBOE BZX: Close",'Daily Data ADJ'!$1:$1,0))</f>
        <v>140.49361958</v>
      </c>
      <c r="C25">
        <f>INDEX('Daily Data ADJ'!$1:$1048576,MATCH(Calc!$A25,'Daily Data ADJ'!$A:$A,0),MATCH("EFFR, FRED: Close",'Daily Data ADJ'!$1:$1,0))</f>
        <v>0.09</v>
      </c>
      <c r="D25" t="str">
        <f>INDEX('Daily Data ADJ'!$1:$1048576,MATCH(Calc!$A25,'Daily Data ADJ'!$A:$A,1),MATCH("SOFR, FRED: Close",'Daily Data ADJ'!$1:$1,0))</f>
        <v>NaN</v>
      </c>
      <c r="E25">
        <f>INDEX('Daily Data ADJ'!$1:$1048576,MATCH(Calc!$A25,'Daily Data ADJ'!$A:$A,0),MATCH("UPRO, CBOE BZX: Close",'Daily Data ADJ'!$1:$1,0))</f>
        <v>5.7931493400000003</v>
      </c>
      <c r="F25">
        <f>INDEX('Daily Data ADJ'!$1:$1048576,MATCH(Calc!$A25,'Daily Data ADJ'!$A:$A,0),MATCH("ES1!, CME_MINI: Close",'Daily Data ADJ'!$1:$1,0))</f>
        <v>1671.25</v>
      </c>
      <c r="G25">
        <f>INDEX('Daily Data ADJ'!$1:$1048576,MATCH(Calc!$A25,'Daily Data ADJ'!$A:$A,0),MATCH("ES2!, CME_MINI: Close",'Daily Data ADJ'!$1:$1,0))</f>
        <v>1664.75</v>
      </c>
      <c r="H25">
        <f>INDEX('QUANDL MULTPL SP500_DIV_YIELD_M'!$A:$G,MATCH(Calc!$A25,'QUANDL MULTPL SP500_DIV_YIELD_M'!$A:$A,1),MATCH('QUANDL MULTPL SP500_DIV_YIELD_M'!$E$1,'QUANDL MULTPL SP500_DIV_YIELD_M'!$A$1:$G$1,0))</f>
        <v>2.06</v>
      </c>
      <c r="I25" s="5">
        <f t="shared" si="0"/>
        <v>5.133307381063705E-3</v>
      </c>
      <c r="J25" s="1">
        <f>A25/24/60/60+DATE(1970,1,1)</f>
        <v>41471.5625</v>
      </c>
      <c r="K25" s="3">
        <f t="shared" si="3"/>
        <v>1</v>
      </c>
      <c r="L25" s="6">
        <f>(1+Chart!$F$4)^(1/(365/K25))-1</f>
        <v>6.6592785027408397E-5</v>
      </c>
      <c r="M25" s="6">
        <f t="shared" si="4"/>
        <v>2.4646475380585287E-6</v>
      </c>
      <c r="N25" s="6">
        <f t="shared" si="5"/>
        <v>1.4027980240083338E-5</v>
      </c>
      <c r="O25">
        <f>O24*(B25/B24)</f>
        <v>140.49361957999997</v>
      </c>
      <c r="P25">
        <f t="shared" si="1"/>
        <v>2013</v>
      </c>
      <c r="Q25" s="1">
        <f t="shared" si="2"/>
        <v>41471.5625</v>
      </c>
      <c r="R25">
        <f>IF(B26="",R24,IF(Q25&gt;=Chart!$F$2,E25,0))</f>
        <v>0</v>
      </c>
      <c r="S25">
        <f>IF(B26="",S24,IFERROR(IF(AND(R25&gt;0,R24=0),R25,(1+(B26/B25-1)*Calc!$Z$1)*S24),0))</f>
        <v>0</v>
      </c>
      <c r="T25">
        <f>IF(B26="",T24,IFERROR(IF(AND(R25&gt;0,R24=0),R25,(1+(B26/B25-1)*Calc!$Z$1-L26)*T24),0))</f>
        <v>0</v>
      </c>
      <c r="U25">
        <f>IF(B26="",U24,IFERROR(IF(AND(R25&gt;0,R24=0),R25,(1+(B26/B25-1)*Calc!$Z$1-M26*2)*U24),0))</f>
        <v>0</v>
      </c>
      <c r="V25">
        <f>IF(B26="",V24,IFERROR(IF(AND(R25&gt;0,R24=0),R25,(1+(B26/B25-1)*Calc!$Z$1-N26*2)*V24),0))</f>
        <v>0</v>
      </c>
      <c r="W25">
        <f>IF(ISNUMBER(C25),C25,W24)</f>
        <v>0.09</v>
      </c>
      <c r="Y25" s="1" t="e">
        <f>IF(AND(Q25&gt;=Chart!$F$2,Q25&lt;=Chart!$F$3),Q25,#N/A)</f>
        <v>#N/A</v>
      </c>
      <c r="Z25" t="e">
        <f>IF(AND(Q25&gt;=Chart!$F$2,Q25&lt;=Chart!$F$3),R25,#N/A)</f>
        <v>#N/A</v>
      </c>
      <c r="AA25" t="e">
        <f>IF(AND(Q25&gt;=Chart!$F$2,Q25&lt;=Chart!$F$3),S25,#N/A)</f>
        <v>#N/A</v>
      </c>
      <c r="AB25" t="e">
        <f>IF(AND(Q25&gt;=Chart!$F$2,Q25&lt;=Chart!$F$3),T25,#N/A)</f>
        <v>#N/A</v>
      </c>
      <c r="AC25" t="e">
        <f>IF(AND(Q25&gt;=Chart!$F$2,Q25&lt;=Chart!$F$3),U25,#N/A)</f>
        <v>#N/A</v>
      </c>
      <c r="AD25" t="e">
        <f>IF(AND(Q25&gt;=Chart!$F$2,Q25&lt;=Chart!$F$3),V25,#N/A)</f>
        <v>#N/A</v>
      </c>
      <c r="AE25" t="e">
        <f>IF(AND(Q25&gt;=Chart!$F$2,Q25&lt;=Chart!$F$3),I25,#N/A)</f>
        <v>#N/A</v>
      </c>
      <c r="AF25" t="e">
        <f>IF(AND(Q25&gt;=Chart!$F$2,Q25&lt;=Chart!$F$3),H25/100,#N/A)</f>
        <v>#N/A</v>
      </c>
      <c r="AG25" t="e">
        <f>IF(AND(Q25&gt;=Chart!$F$2,Q25&lt;=Chart!$F$3),W25/100,#N/A)</f>
        <v>#N/A</v>
      </c>
    </row>
    <row r="26" spans="1:33" x14ac:dyDescent="0.25">
      <c r="A26">
        <v>1374067800</v>
      </c>
      <c r="B26">
        <f>INDEX('Daily Data ADJ'!$1:$1048576,MATCH(Calc!$A26,'Daily Data ADJ'!$A:$A,0),MATCH("SPY, CBOE BZX: Close",'Daily Data ADJ'!$1:$1,0))</f>
        <v>140.85013499999999</v>
      </c>
      <c r="C26">
        <f>INDEX('Daily Data ADJ'!$1:$1048576,MATCH(Calc!$A26,'Daily Data ADJ'!$A:$A,0),MATCH("EFFR, FRED: Close",'Daily Data ADJ'!$1:$1,0))</f>
        <v>0.09</v>
      </c>
      <c r="D26" t="str">
        <f>INDEX('Daily Data ADJ'!$1:$1048576,MATCH(Calc!$A26,'Daily Data ADJ'!$A:$A,1),MATCH("SOFR, FRED: Close",'Daily Data ADJ'!$1:$1,0))</f>
        <v>NaN</v>
      </c>
      <c r="E26">
        <f>INDEX('Daily Data ADJ'!$1:$1048576,MATCH(Calc!$A26,'Daily Data ADJ'!$A:$A,0),MATCH("UPRO, CBOE BZX: Close",'Daily Data ADJ'!$1:$1,0))</f>
        <v>5.8329180799999998</v>
      </c>
      <c r="F26">
        <f>INDEX('Daily Data ADJ'!$1:$1048576,MATCH(Calc!$A26,'Daily Data ADJ'!$A:$A,0),MATCH("ES1!, CME_MINI: Close",'Daily Data ADJ'!$1:$1,0))</f>
        <v>1675.5</v>
      </c>
      <c r="G26">
        <f>INDEX('Daily Data ADJ'!$1:$1048576,MATCH(Calc!$A26,'Daily Data ADJ'!$A:$A,0),MATCH("ES2!, CME_MINI: Close",'Daily Data ADJ'!$1:$1,0))</f>
        <v>1669.2</v>
      </c>
      <c r="H26">
        <f>INDEX('QUANDL MULTPL SP500_DIV_YIELD_M'!$A:$G,MATCH(Calc!$A26,'QUANDL MULTPL SP500_DIV_YIELD_M'!$A:$A,1),MATCH('QUANDL MULTPL SP500_DIV_YIELD_M'!$E$1,'QUANDL MULTPL SP500_DIV_YIELD_M'!$A$1:$G$1,0))</f>
        <v>2.06</v>
      </c>
      <c r="I26" s="5">
        <f t="shared" si="0"/>
        <v>5.6443299081287354E-3</v>
      </c>
      <c r="J26" s="1">
        <f>A26/24/60/60+DATE(1970,1,1)</f>
        <v>41472.5625</v>
      </c>
      <c r="K26" s="3">
        <f t="shared" si="3"/>
        <v>1</v>
      </c>
      <c r="L26" s="6">
        <f>(1+Chart!$F$4)^(1/(365/K26))-1</f>
        <v>6.6592785027408397E-5</v>
      </c>
      <c r="M26" s="6">
        <f t="shared" si="4"/>
        <v>2.4646475380585287E-6</v>
      </c>
      <c r="N26" s="6">
        <f t="shared" si="5"/>
        <v>1.5420558252765559E-5</v>
      </c>
      <c r="O26">
        <f>O25*(B26/B25)</f>
        <v>140.85013499999997</v>
      </c>
      <c r="P26">
        <f t="shared" si="1"/>
        <v>2013</v>
      </c>
      <c r="Q26" s="1">
        <f t="shared" si="2"/>
        <v>41472.5625</v>
      </c>
      <c r="R26">
        <f>IF(B27="",R25,IF(Q26&gt;=Chart!$F$2,E26,0))</f>
        <v>0</v>
      </c>
      <c r="S26">
        <f>IF(B27="",S25,IFERROR(IF(AND(R26&gt;0,R25=0),R26,(1+(B27/B26-1)*Calc!$Z$1)*S25),0))</f>
        <v>0</v>
      </c>
      <c r="T26">
        <f>IF(B27="",T25,IFERROR(IF(AND(R26&gt;0,R25=0),R26,(1+(B27/B26-1)*Calc!$Z$1-L27)*T25),0))</f>
        <v>0</v>
      </c>
      <c r="U26">
        <f>IF(B27="",U25,IFERROR(IF(AND(R26&gt;0,R25=0),R26,(1+(B27/B26-1)*Calc!$Z$1-M27*2)*U25),0))</f>
        <v>0</v>
      </c>
      <c r="V26">
        <f>IF(B27="",V25,IFERROR(IF(AND(R26&gt;0,R25=0),R26,(1+(B27/B26-1)*Calc!$Z$1-N27*2)*V25),0))</f>
        <v>0</v>
      </c>
      <c r="W26">
        <f>IF(ISNUMBER(C26),C26,W25)</f>
        <v>0.09</v>
      </c>
      <c r="Y26" s="1" t="e">
        <f>IF(AND(Q26&gt;=Chart!$F$2,Q26&lt;=Chart!$F$3),Q26,#N/A)</f>
        <v>#N/A</v>
      </c>
      <c r="Z26" t="e">
        <f>IF(AND(Q26&gt;=Chart!$F$2,Q26&lt;=Chart!$F$3),R26,#N/A)</f>
        <v>#N/A</v>
      </c>
      <c r="AA26" t="e">
        <f>IF(AND(Q26&gt;=Chart!$F$2,Q26&lt;=Chart!$F$3),S26,#N/A)</f>
        <v>#N/A</v>
      </c>
      <c r="AB26" t="e">
        <f>IF(AND(Q26&gt;=Chart!$F$2,Q26&lt;=Chart!$F$3),T26,#N/A)</f>
        <v>#N/A</v>
      </c>
      <c r="AC26" t="e">
        <f>IF(AND(Q26&gt;=Chart!$F$2,Q26&lt;=Chart!$F$3),U26,#N/A)</f>
        <v>#N/A</v>
      </c>
      <c r="AD26" t="e">
        <f>IF(AND(Q26&gt;=Chart!$F$2,Q26&lt;=Chart!$F$3),V26,#N/A)</f>
        <v>#N/A</v>
      </c>
      <c r="AE26" t="e">
        <f>IF(AND(Q26&gt;=Chart!$F$2,Q26&lt;=Chart!$F$3),I26,#N/A)</f>
        <v>#N/A</v>
      </c>
      <c r="AF26" t="e">
        <f>IF(AND(Q26&gt;=Chart!$F$2,Q26&lt;=Chart!$F$3),H26/100,#N/A)</f>
        <v>#N/A</v>
      </c>
      <c r="AG26" t="e">
        <f>IF(AND(Q26&gt;=Chart!$F$2,Q26&lt;=Chart!$F$3),W26/100,#N/A)</f>
        <v>#N/A</v>
      </c>
    </row>
    <row r="27" spans="1:33" x14ac:dyDescent="0.25">
      <c r="A27">
        <v>1374154200</v>
      </c>
      <c r="B27">
        <f>INDEX('Daily Data ADJ'!$1:$1048576,MATCH(Calc!$A27,'Daily Data ADJ'!$A:$A,0),MATCH("SPY, CBOE BZX: Close",'Daily Data ADJ'!$1:$1,0))</f>
        <v>141.62160247</v>
      </c>
      <c r="C27">
        <f>INDEX('Daily Data ADJ'!$1:$1048576,MATCH(Calc!$A27,'Daily Data ADJ'!$A:$A,0),MATCH("EFFR, FRED: Close",'Daily Data ADJ'!$1:$1,0))</f>
        <v>0.09</v>
      </c>
      <c r="D27" t="str">
        <f>INDEX('Daily Data ADJ'!$1:$1048576,MATCH(Calc!$A27,'Daily Data ADJ'!$A:$A,1),MATCH("SOFR, FRED: Close",'Daily Data ADJ'!$1:$1,0))</f>
        <v>NaN</v>
      </c>
      <c r="E27">
        <f>INDEX('Daily Data ADJ'!$1:$1048576,MATCH(Calc!$A27,'Daily Data ADJ'!$A:$A,0),MATCH("UPRO, CBOE BZX: Close",'Daily Data ADJ'!$1:$1,0))</f>
        <v>5.9278735600000001</v>
      </c>
      <c r="F27">
        <f>INDEX('Daily Data ADJ'!$1:$1048576,MATCH(Calc!$A27,'Daily Data ADJ'!$A:$A,0),MATCH("ES1!, CME_MINI: Close",'Daily Data ADJ'!$1:$1,0))</f>
        <v>1680.5</v>
      </c>
      <c r="G27">
        <f>INDEX('Daily Data ADJ'!$1:$1048576,MATCH(Calc!$A27,'Daily Data ADJ'!$A:$A,0),MATCH("ES2!, CME_MINI: Close",'Daily Data ADJ'!$1:$1,0))</f>
        <v>1674.25</v>
      </c>
      <c r="H27">
        <f>INDEX('QUANDL MULTPL SP500_DIV_YIELD_M'!$A:$G,MATCH(Calc!$A27,'QUANDL MULTPL SP500_DIV_YIELD_M'!$A:$A,1),MATCH('QUANDL MULTPL SP500_DIV_YIELD_M'!$E$1,'QUANDL MULTPL SP500_DIV_YIELD_M'!$A$1:$G$1,0))</f>
        <v>2.06</v>
      </c>
      <c r="I27" s="5">
        <f t="shared" si="0"/>
        <v>5.8062611981575737E-3</v>
      </c>
      <c r="J27" s="1">
        <f>A27/24/60/60+DATE(1970,1,1)</f>
        <v>41473.5625</v>
      </c>
      <c r="K27" s="3">
        <f t="shared" si="3"/>
        <v>1</v>
      </c>
      <c r="L27" s="6">
        <f>(1+Chart!$F$4)^(1/(365/K27))-1</f>
        <v>6.6592785027408397E-5</v>
      </c>
      <c r="M27" s="6">
        <f t="shared" si="4"/>
        <v>2.4646475380585287E-6</v>
      </c>
      <c r="N27" s="6">
        <f t="shared" si="5"/>
        <v>1.5861686970541911E-5</v>
      </c>
      <c r="O27">
        <f>O26*(B27/B26)</f>
        <v>141.62160246999997</v>
      </c>
      <c r="P27">
        <f t="shared" si="1"/>
        <v>2013</v>
      </c>
      <c r="Q27" s="1">
        <f t="shared" si="2"/>
        <v>41473.5625</v>
      </c>
      <c r="R27">
        <f>IF(B28="",R26,IF(Q27&gt;=Chart!$F$2,E27,0))</f>
        <v>0</v>
      </c>
      <c r="S27">
        <f>IF(B28="",S26,IFERROR(IF(AND(R27&gt;0,R26=0),R27,(1+(B28/B27-1)*Calc!$Z$1)*S26),0))</f>
        <v>0</v>
      </c>
      <c r="T27">
        <f>IF(B28="",T26,IFERROR(IF(AND(R27&gt;0,R26=0),R27,(1+(B28/B27-1)*Calc!$Z$1-L28)*T26),0))</f>
        <v>0</v>
      </c>
      <c r="U27">
        <f>IF(B28="",U26,IFERROR(IF(AND(R27&gt;0,R26=0),R27,(1+(B28/B27-1)*Calc!$Z$1-M28*2)*U26),0))</f>
        <v>0</v>
      </c>
      <c r="V27">
        <f>IF(B28="",V26,IFERROR(IF(AND(R27&gt;0,R26=0),R27,(1+(B28/B27-1)*Calc!$Z$1-N28*2)*V26),0))</f>
        <v>0</v>
      </c>
      <c r="W27">
        <f>IF(ISNUMBER(C27),C27,W26)</f>
        <v>0.09</v>
      </c>
      <c r="Y27" s="1" t="e">
        <f>IF(AND(Q27&gt;=Chart!$F$2,Q27&lt;=Chart!$F$3),Q27,#N/A)</f>
        <v>#N/A</v>
      </c>
      <c r="Z27" t="e">
        <f>IF(AND(Q27&gt;=Chart!$F$2,Q27&lt;=Chart!$F$3),R27,#N/A)</f>
        <v>#N/A</v>
      </c>
      <c r="AA27" t="e">
        <f>IF(AND(Q27&gt;=Chart!$F$2,Q27&lt;=Chart!$F$3),S27,#N/A)</f>
        <v>#N/A</v>
      </c>
      <c r="AB27" t="e">
        <f>IF(AND(Q27&gt;=Chart!$F$2,Q27&lt;=Chart!$F$3),T27,#N/A)</f>
        <v>#N/A</v>
      </c>
      <c r="AC27" t="e">
        <f>IF(AND(Q27&gt;=Chart!$F$2,Q27&lt;=Chart!$F$3),U27,#N/A)</f>
        <v>#N/A</v>
      </c>
      <c r="AD27" t="e">
        <f>IF(AND(Q27&gt;=Chart!$F$2,Q27&lt;=Chart!$F$3),V27,#N/A)</f>
        <v>#N/A</v>
      </c>
      <c r="AE27" t="e">
        <f>IF(AND(Q27&gt;=Chart!$F$2,Q27&lt;=Chart!$F$3),I27,#N/A)</f>
        <v>#N/A</v>
      </c>
      <c r="AF27" t="e">
        <f>IF(AND(Q27&gt;=Chart!$F$2,Q27&lt;=Chart!$F$3),H27/100,#N/A)</f>
        <v>#N/A</v>
      </c>
      <c r="AG27" t="e">
        <f>IF(AND(Q27&gt;=Chart!$F$2,Q27&lt;=Chart!$F$3),W27/100,#N/A)</f>
        <v>#N/A</v>
      </c>
    </row>
    <row r="28" spans="1:33" x14ac:dyDescent="0.25">
      <c r="A28">
        <v>1374240600</v>
      </c>
      <c r="B28">
        <f>INDEX('Daily Data ADJ'!$1:$1048576,MATCH(Calc!$A28,'Daily Data ADJ'!$A:$A,0),MATCH("SPY, CBOE BZX: Close",'Daily Data ADJ'!$1:$1,0))</f>
        <v>141.87319529999999</v>
      </c>
      <c r="C28">
        <f>INDEX('Daily Data ADJ'!$1:$1048576,MATCH(Calc!$A28,'Daily Data ADJ'!$A:$A,0),MATCH("EFFR, FRED: Close",'Daily Data ADJ'!$1:$1,0))</f>
        <v>0.09</v>
      </c>
      <c r="D28" t="str">
        <f>INDEX('Daily Data ADJ'!$1:$1048576,MATCH(Calc!$A28,'Daily Data ADJ'!$A:$A,1),MATCH("SOFR, FRED: Close",'Daily Data ADJ'!$1:$1,0))</f>
        <v>NaN</v>
      </c>
      <c r="E28">
        <f>INDEX('Daily Data ADJ'!$1:$1048576,MATCH(Calc!$A28,'Daily Data ADJ'!$A:$A,0),MATCH("UPRO, CBOE BZX: Close",'Daily Data ADJ'!$1:$1,0))</f>
        <v>5.9668310299999998</v>
      </c>
      <c r="F28">
        <f>INDEX('Daily Data ADJ'!$1:$1048576,MATCH(Calc!$A28,'Daily Data ADJ'!$A:$A,0),MATCH("ES1!, CME_MINI: Close",'Daily Data ADJ'!$1:$1,0))</f>
        <v>1689.5</v>
      </c>
      <c r="G28">
        <f>INDEX('Daily Data ADJ'!$1:$1048576,MATCH(Calc!$A28,'Daily Data ADJ'!$A:$A,0),MATCH("ES2!, CME_MINI: Close",'Daily Data ADJ'!$1:$1,0))</f>
        <v>1683</v>
      </c>
      <c r="H28">
        <f>INDEX('QUANDL MULTPL SP500_DIV_YIELD_M'!$A:$G,MATCH(Calc!$A28,'QUANDL MULTPL SP500_DIV_YIELD_M'!$A:$A,1),MATCH('QUANDL MULTPL SP500_DIV_YIELD_M'!$E$1,'QUANDL MULTPL SP500_DIV_YIELD_M'!$A$1:$G$1,0))</f>
        <v>2.06</v>
      </c>
      <c r="I28" s="5">
        <f t="shared" si="0"/>
        <v>5.299413979824634E-3</v>
      </c>
      <c r="J28" s="1">
        <f>A28/24/60/60+DATE(1970,1,1)</f>
        <v>41474.5625</v>
      </c>
      <c r="K28" s="3">
        <f t="shared" si="3"/>
        <v>1</v>
      </c>
      <c r="L28" s="6">
        <f>(1+Chart!$F$4)^(1/(365/K28))-1</f>
        <v>6.6592785027408397E-5</v>
      </c>
      <c r="M28" s="6">
        <f t="shared" si="4"/>
        <v>2.4646475380585287E-6</v>
      </c>
      <c r="N28" s="6">
        <f t="shared" si="5"/>
        <v>1.4480711689524028E-5</v>
      </c>
      <c r="O28">
        <f>O27*(B28/B27)</f>
        <v>141.87319529999996</v>
      </c>
      <c r="P28">
        <f t="shared" si="1"/>
        <v>2013</v>
      </c>
      <c r="Q28" s="1">
        <f t="shared" si="2"/>
        <v>41474.5625</v>
      </c>
      <c r="R28">
        <f>IF(B29="",R27,IF(Q28&gt;=Chart!$F$2,E28,0))</f>
        <v>0</v>
      </c>
      <c r="S28">
        <f>IF(B29="",S27,IFERROR(IF(AND(R28&gt;0,R27=0),R28,(1+(B29/B28-1)*Calc!$Z$1)*S27),0))</f>
        <v>0</v>
      </c>
      <c r="T28">
        <f>IF(B29="",T27,IFERROR(IF(AND(R28&gt;0,R27=0),R28,(1+(B29/B28-1)*Calc!$Z$1-L29)*T27),0))</f>
        <v>0</v>
      </c>
      <c r="U28">
        <f>IF(B29="",U27,IFERROR(IF(AND(R28&gt;0,R27=0),R28,(1+(B29/B28-1)*Calc!$Z$1-M29*2)*U27),0))</f>
        <v>0</v>
      </c>
      <c r="V28">
        <f>IF(B29="",V27,IFERROR(IF(AND(R28&gt;0,R27=0),R28,(1+(B29/B28-1)*Calc!$Z$1-N29*2)*V27),0))</f>
        <v>0</v>
      </c>
      <c r="W28">
        <f>IF(ISNUMBER(C28),C28,W27)</f>
        <v>0.09</v>
      </c>
      <c r="Y28" s="1" t="e">
        <f>IF(AND(Q28&gt;=Chart!$F$2,Q28&lt;=Chart!$F$3),Q28,#N/A)</f>
        <v>#N/A</v>
      </c>
      <c r="Z28" t="e">
        <f>IF(AND(Q28&gt;=Chart!$F$2,Q28&lt;=Chart!$F$3),R28,#N/A)</f>
        <v>#N/A</v>
      </c>
      <c r="AA28" t="e">
        <f>IF(AND(Q28&gt;=Chart!$F$2,Q28&lt;=Chart!$F$3),S28,#N/A)</f>
        <v>#N/A</v>
      </c>
      <c r="AB28" t="e">
        <f>IF(AND(Q28&gt;=Chart!$F$2,Q28&lt;=Chart!$F$3),T28,#N/A)</f>
        <v>#N/A</v>
      </c>
      <c r="AC28" t="e">
        <f>IF(AND(Q28&gt;=Chart!$F$2,Q28&lt;=Chart!$F$3),U28,#N/A)</f>
        <v>#N/A</v>
      </c>
      <c r="AD28" t="e">
        <f>IF(AND(Q28&gt;=Chart!$F$2,Q28&lt;=Chart!$F$3),V28,#N/A)</f>
        <v>#N/A</v>
      </c>
      <c r="AE28" t="e">
        <f>IF(AND(Q28&gt;=Chart!$F$2,Q28&lt;=Chart!$F$3),I28,#N/A)</f>
        <v>#N/A</v>
      </c>
      <c r="AF28" t="e">
        <f>IF(AND(Q28&gt;=Chart!$F$2,Q28&lt;=Chart!$F$3),H28/100,#N/A)</f>
        <v>#N/A</v>
      </c>
      <c r="AG28" t="e">
        <f>IF(AND(Q28&gt;=Chart!$F$2,Q28&lt;=Chart!$F$3),W28/100,#N/A)</f>
        <v>#N/A</v>
      </c>
    </row>
    <row r="29" spans="1:33" x14ac:dyDescent="0.25">
      <c r="A29">
        <v>1374499800</v>
      </c>
      <c r="B29">
        <f>INDEX('Daily Data ADJ'!$1:$1048576,MATCH(Calc!$A29,'Daily Data ADJ'!$A:$A,0),MATCH("SPY, CBOE BZX: Close",'Daily Data ADJ'!$1:$1,0))</f>
        <v>142.14994741000001</v>
      </c>
      <c r="C29">
        <f>INDEX('Daily Data ADJ'!$1:$1048576,MATCH(Calc!$A29,'Daily Data ADJ'!$A:$A,0),MATCH("EFFR, FRED: Close",'Daily Data ADJ'!$1:$1,0))</f>
        <v>0.09</v>
      </c>
      <c r="D29" t="str">
        <f>INDEX('Daily Data ADJ'!$1:$1048576,MATCH(Calc!$A29,'Daily Data ADJ'!$A:$A,1),MATCH("SOFR, FRED: Close",'Daily Data ADJ'!$1:$1,0))</f>
        <v>NaN</v>
      </c>
      <c r="E29">
        <f>INDEX('Daily Data ADJ'!$1:$1048576,MATCH(Calc!$A29,'Daily Data ADJ'!$A:$A,0),MATCH("UPRO, CBOE BZX: Close",'Daily Data ADJ'!$1:$1,0))</f>
        <v>5.9976699699999996</v>
      </c>
      <c r="F29">
        <f>INDEX('Daily Data ADJ'!$1:$1048576,MATCH(Calc!$A29,'Daily Data ADJ'!$A:$A,0),MATCH("ES1!, CME_MINI: Close",'Daily Data ADJ'!$1:$1,0))</f>
        <v>1690.25</v>
      </c>
      <c r="G29">
        <f>INDEX('Daily Data ADJ'!$1:$1048576,MATCH(Calc!$A29,'Daily Data ADJ'!$A:$A,0),MATCH("ES2!, CME_MINI: Close",'Daily Data ADJ'!$1:$1,0))</f>
        <v>1684</v>
      </c>
      <c r="H29">
        <f>INDEX('QUANDL MULTPL SP500_DIV_YIELD_M'!$A:$G,MATCH(Calc!$A29,'QUANDL MULTPL SP500_DIV_YIELD_M'!$A:$A,1),MATCH('QUANDL MULTPL SP500_DIV_YIELD_M'!$E$1,'QUANDL MULTPL SP500_DIV_YIELD_M'!$A$1:$G$1,0))</f>
        <v>2.06</v>
      </c>
      <c r="I29" s="5">
        <f t="shared" si="0"/>
        <v>5.8911234522310216E-3</v>
      </c>
      <c r="J29" s="1">
        <f>A29/24/60/60+DATE(1970,1,1)</f>
        <v>41477.5625</v>
      </c>
      <c r="K29" s="3">
        <f t="shared" si="3"/>
        <v>3</v>
      </c>
      <c r="L29" s="6">
        <f>(1+Chart!$F$4)^(1/(365/K29))-1</f>
        <v>1.9979165917494157E-4</v>
      </c>
      <c r="M29" s="6">
        <f t="shared" si="4"/>
        <v>7.393960838042446E-6</v>
      </c>
      <c r="N29" s="6">
        <f t="shared" si="5"/>
        <v>4.8279291182007356E-5</v>
      </c>
      <c r="O29">
        <f>O28*(B29/B28)</f>
        <v>142.14994740999998</v>
      </c>
      <c r="P29">
        <f t="shared" si="1"/>
        <v>2013</v>
      </c>
      <c r="Q29" s="1">
        <f t="shared" si="2"/>
        <v>41477.5625</v>
      </c>
      <c r="R29">
        <f>IF(B30="",R28,IF(Q29&gt;=Chart!$F$2,E29,0))</f>
        <v>0</v>
      </c>
      <c r="S29">
        <f>IF(B30="",S28,IFERROR(IF(AND(R29&gt;0,R28=0),R29,(1+(B30/B29-1)*Calc!$Z$1)*S28),0))</f>
        <v>0</v>
      </c>
      <c r="T29">
        <f>IF(B30="",T28,IFERROR(IF(AND(R29&gt;0,R28=0),R29,(1+(B30/B29-1)*Calc!$Z$1-L30)*T28),0))</f>
        <v>0</v>
      </c>
      <c r="U29">
        <f>IF(B30="",U28,IFERROR(IF(AND(R29&gt;0,R28=0),R29,(1+(B30/B29-1)*Calc!$Z$1-M30*2)*U28),0))</f>
        <v>0</v>
      </c>
      <c r="V29">
        <f>IF(B30="",V28,IFERROR(IF(AND(R29&gt;0,R28=0),R29,(1+(B30/B29-1)*Calc!$Z$1-N30*2)*V28),0))</f>
        <v>0</v>
      </c>
      <c r="W29">
        <f>IF(ISNUMBER(C29),C29,W28)</f>
        <v>0.09</v>
      </c>
      <c r="Y29" s="1" t="e">
        <f>IF(AND(Q29&gt;=Chart!$F$2,Q29&lt;=Chart!$F$3),Q29,#N/A)</f>
        <v>#N/A</v>
      </c>
      <c r="Z29" t="e">
        <f>IF(AND(Q29&gt;=Chart!$F$2,Q29&lt;=Chart!$F$3),R29,#N/A)</f>
        <v>#N/A</v>
      </c>
      <c r="AA29" t="e">
        <f>IF(AND(Q29&gt;=Chart!$F$2,Q29&lt;=Chart!$F$3),S29,#N/A)</f>
        <v>#N/A</v>
      </c>
      <c r="AB29" t="e">
        <f>IF(AND(Q29&gt;=Chart!$F$2,Q29&lt;=Chart!$F$3),T29,#N/A)</f>
        <v>#N/A</v>
      </c>
      <c r="AC29" t="e">
        <f>IF(AND(Q29&gt;=Chart!$F$2,Q29&lt;=Chart!$F$3),U29,#N/A)</f>
        <v>#N/A</v>
      </c>
      <c r="AD29" t="e">
        <f>IF(AND(Q29&gt;=Chart!$F$2,Q29&lt;=Chart!$F$3),V29,#N/A)</f>
        <v>#N/A</v>
      </c>
      <c r="AE29" t="e">
        <f>IF(AND(Q29&gt;=Chart!$F$2,Q29&lt;=Chart!$F$3),I29,#N/A)</f>
        <v>#N/A</v>
      </c>
      <c r="AF29" t="e">
        <f>IF(AND(Q29&gt;=Chart!$F$2,Q29&lt;=Chart!$F$3),H29/100,#N/A)</f>
        <v>#N/A</v>
      </c>
      <c r="AG29" t="e">
        <f>IF(AND(Q29&gt;=Chart!$F$2,Q29&lt;=Chart!$F$3),W29/100,#N/A)</f>
        <v>#N/A</v>
      </c>
    </row>
    <row r="30" spans="1:33" x14ac:dyDescent="0.25">
      <c r="A30">
        <v>1374586200</v>
      </c>
      <c r="B30">
        <f>INDEX('Daily Data ADJ'!$1:$1048576,MATCH(Calc!$A30,'Daily Data ADJ'!$A:$A,0),MATCH("SPY, CBOE BZX: Close",'Daily Data ADJ'!$1:$1,0))</f>
        <v>141.84803602</v>
      </c>
      <c r="C30">
        <f>INDEX('Daily Data ADJ'!$1:$1048576,MATCH(Calc!$A30,'Daily Data ADJ'!$A:$A,0),MATCH("EFFR, FRED: Close",'Daily Data ADJ'!$1:$1,0))</f>
        <v>0.09</v>
      </c>
      <c r="D30" t="str">
        <f>INDEX('Daily Data ADJ'!$1:$1048576,MATCH(Calc!$A30,'Daily Data ADJ'!$A:$A,1),MATCH("SOFR, FRED: Close",'Daily Data ADJ'!$1:$1,0))</f>
        <v>NaN</v>
      </c>
      <c r="E30">
        <f>INDEX('Daily Data ADJ'!$1:$1048576,MATCH(Calc!$A30,'Daily Data ADJ'!$A:$A,0),MATCH("UPRO, CBOE BZX: Close",'Daily Data ADJ'!$1:$1,0))</f>
        <v>5.9619614700000003</v>
      </c>
      <c r="F30">
        <f>INDEX('Daily Data ADJ'!$1:$1048576,MATCH(Calc!$A30,'Daily Data ADJ'!$A:$A,0),MATCH("ES1!, CME_MINI: Close",'Daily Data ADJ'!$1:$1,0))</f>
        <v>1688.25</v>
      </c>
      <c r="G30">
        <f>INDEX('Daily Data ADJ'!$1:$1048576,MATCH(Calc!$A30,'Daily Data ADJ'!$A:$A,0),MATCH("ES2!, CME_MINI: Close",'Daily Data ADJ'!$1:$1,0))</f>
        <v>1682</v>
      </c>
      <c r="H30">
        <f>INDEX('QUANDL MULTPL SP500_DIV_YIELD_M'!$A:$G,MATCH(Calc!$A30,'QUANDL MULTPL SP500_DIV_YIELD_M'!$A:$A,1),MATCH('QUANDL MULTPL SP500_DIV_YIELD_M'!$E$1,'QUANDL MULTPL SP500_DIV_YIELD_M'!$A$1:$G$1,0))</f>
        <v>2.06</v>
      </c>
      <c r="I30" s="5">
        <f t="shared" si="0"/>
        <v>5.8737952756563946E-3</v>
      </c>
      <c r="J30" s="1">
        <f>A30/24/60/60+DATE(1970,1,1)</f>
        <v>41478.5625</v>
      </c>
      <c r="K30" s="3">
        <f t="shared" si="3"/>
        <v>1</v>
      </c>
      <c r="L30" s="6">
        <f>(1+Chart!$F$4)^(1/(365/K30))-1</f>
        <v>6.6592785027408397E-5</v>
      </c>
      <c r="M30" s="6">
        <f t="shared" si="4"/>
        <v>2.4646475380585287E-6</v>
      </c>
      <c r="N30" s="6">
        <f t="shared" si="5"/>
        <v>1.6045640498507652E-5</v>
      </c>
      <c r="O30">
        <f>O29*(B30/B29)</f>
        <v>141.84803601999997</v>
      </c>
      <c r="P30">
        <f t="shared" si="1"/>
        <v>2013</v>
      </c>
      <c r="Q30" s="1">
        <f t="shared" si="2"/>
        <v>41478.5625</v>
      </c>
      <c r="R30">
        <f>IF(B31="",R29,IF(Q30&gt;=Chart!$F$2,E30,0))</f>
        <v>0</v>
      </c>
      <c r="S30">
        <f>IF(B31="",S29,IFERROR(IF(AND(R30&gt;0,R29=0),R30,(1+(B31/B30-1)*Calc!$Z$1)*S29),0))</f>
        <v>0</v>
      </c>
      <c r="T30">
        <f>IF(B31="",T29,IFERROR(IF(AND(R30&gt;0,R29=0),R30,(1+(B31/B30-1)*Calc!$Z$1-L31)*T29),0))</f>
        <v>0</v>
      </c>
      <c r="U30">
        <f>IF(B31="",U29,IFERROR(IF(AND(R30&gt;0,R29=0),R30,(1+(B31/B30-1)*Calc!$Z$1-M31*2)*U29),0))</f>
        <v>0</v>
      </c>
      <c r="V30">
        <f>IF(B31="",V29,IFERROR(IF(AND(R30&gt;0,R29=0),R30,(1+(B31/B30-1)*Calc!$Z$1-N31*2)*V29),0))</f>
        <v>0</v>
      </c>
      <c r="W30">
        <f>IF(ISNUMBER(C30),C30,W29)</f>
        <v>0.09</v>
      </c>
      <c r="Y30" s="1" t="e">
        <f>IF(AND(Q30&gt;=Chart!$F$2,Q30&lt;=Chart!$F$3),Q30,#N/A)</f>
        <v>#N/A</v>
      </c>
      <c r="Z30" t="e">
        <f>IF(AND(Q30&gt;=Chart!$F$2,Q30&lt;=Chart!$F$3),R30,#N/A)</f>
        <v>#N/A</v>
      </c>
      <c r="AA30" t="e">
        <f>IF(AND(Q30&gt;=Chart!$F$2,Q30&lt;=Chart!$F$3),S30,#N/A)</f>
        <v>#N/A</v>
      </c>
      <c r="AB30" t="e">
        <f>IF(AND(Q30&gt;=Chart!$F$2,Q30&lt;=Chart!$F$3),T30,#N/A)</f>
        <v>#N/A</v>
      </c>
      <c r="AC30" t="e">
        <f>IF(AND(Q30&gt;=Chart!$F$2,Q30&lt;=Chart!$F$3),U30,#N/A)</f>
        <v>#N/A</v>
      </c>
      <c r="AD30" t="e">
        <f>IF(AND(Q30&gt;=Chart!$F$2,Q30&lt;=Chart!$F$3),V30,#N/A)</f>
        <v>#N/A</v>
      </c>
      <c r="AE30" t="e">
        <f>IF(AND(Q30&gt;=Chart!$F$2,Q30&lt;=Chart!$F$3),I30,#N/A)</f>
        <v>#N/A</v>
      </c>
      <c r="AF30" t="e">
        <f>IF(AND(Q30&gt;=Chart!$F$2,Q30&lt;=Chart!$F$3),H30/100,#N/A)</f>
        <v>#N/A</v>
      </c>
      <c r="AG30" t="e">
        <f>IF(AND(Q30&gt;=Chart!$F$2,Q30&lt;=Chart!$F$3),W30/100,#N/A)</f>
        <v>#N/A</v>
      </c>
    </row>
    <row r="31" spans="1:33" x14ac:dyDescent="0.25">
      <c r="A31">
        <v>1374672600</v>
      </c>
      <c r="B31">
        <f>INDEX('Daily Data ADJ'!$1:$1048576,MATCH(Calc!$A31,'Daily Data ADJ'!$A:$A,0),MATCH("SPY, CBOE BZX: Close",'Daily Data ADJ'!$1:$1,0))</f>
        <v>141.32807751000001</v>
      </c>
      <c r="C31">
        <f>INDEX('Daily Data ADJ'!$1:$1048576,MATCH(Calc!$A31,'Daily Data ADJ'!$A:$A,0),MATCH("EFFR, FRED: Close",'Daily Data ADJ'!$1:$1,0))</f>
        <v>0.09</v>
      </c>
      <c r="D31" t="str">
        <f>INDEX('Daily Data ADJ'!$1:$1048576,MATCH(Calc!$A31,'Daily Data ADJ'!$A:$A,1),MATCH("SOFR, FRED: Close",'Daily Data ADJ'!$1:$1,0))</f>
        <v>NaN</v>
      </c>
      <c r="E31">
        <f>INDEX('Daily Data ADJ'!$1:$1048576,MATCH(Calc!$A31,'Daily Data ADJ'!$A:$A,0),MATCH("UPRO, CBOE BZX: Close",'Daily Data ADJ'!$1:$1,0))</f>
        <v>5.8962214099999999</v>
      </c>
      <c r="F31">
        <f>INDEX('Daily Data ADJ'!$1:$1048576,MATCH(Calc!$A31,'Daily Data ADJ'!$A:$A,0),MATCH("ES1!, CME_MINI: Close",'Daily Data ADJ'!$1:$1,0))</f>
        <v>1683.75</v>
      </c>
      <c r="G31">
        <f>INDEX('Daily Data ADJ'!$1:$1048576,MATCH(Calc!$A31,'Daily Data ADJ'!$A:$A,0),MATCH("ES2!, CME_MINI: Close",'Daily Data ADJ'!$1:$1,0))</f>
        <v>1677.5</v>
      </c>
      <c r="H31">
        <f>INDEX('QUANDL MULTPL SP500_DIV_YIELD_M'!$A:$G,MATCH(Calc!$A31,'QUANDL MULTPL SP500_DIV_YIELD_M'!$A:$A,1),MATCH('QUANDL MULTPL SP500_DIV_YIELD_M'!$E$1,'QUANDL MULTPL SP500_DIV_YIELD_M'!$A$1:$G$1,0))</f>
        <v>2.06</v>
      </c>
      <c r="I31" s="5">
        <f t="shared" si="0"/>
        <v>5.8346572075073586E-3</v>
      </c>
      <c r="J31" s="1">
        <f>A31/24/60/60+DATE(1970,1,1)</f>
        <v>41479.5625</v>
      </c>
      <c r="K31" s="3">
        <f t="shared" si="3"/>
        <v>1</v>
      </c>
      <c r="L31" s="6">
        <f>(1+Chart!$F$4)^(1/(365/K31))-1</f>
        <v>6.6592785027408397E-5</v>
      </c>
      <c r="M31" s="6">
        <f t="shared" si="4"/>
        <v>2.4646475380585287E-6</v>
      </c>
      <c r="N31" s="6">
        <f t="shared" si="5"/>
        <v>1.5939035290735148E-5</v>
      </c>
      <c r="O31">
        <f>O30*(B31/B30)</f>
        <v>141.32807750999999</v>
      </c>
      <c r="P31">
        <f t="shared" si="1"/>
        <v>2013</v>
      </c>
      <c r="Q31" s="1">
        <f t="shared" si="2"/>
        <v>41479.5625</v>
      </c>
      <c r="R31">
        <f>IF(B32="",R30,IF(Q31&gt;=Chart!$F$2,E31,0))</f>
        <v>0</v>
      </c>
      <c r="S31">
        <f>IF(B32="",S30,IFERROR(IF(AND(R31&gt;0,R30=0),R31,(1+(B32/B31-1)*Calc!$Z$1)*S30),0))</f>
        <v>0</v>
      </c>
      <c r="T31">
        <f>IF(B32="",T30,IFERROR(IF(AND(R31&gt;0,R30=0),R31,(1+(B32/B31-1)*Calc!$Z$1-L32)*T30),0))</f>
        <v>0</v>
      </c>
      <c r="U31">
        <f>IF(B32="",U30,IFERROR(IF(AND(R31&gt;0,R30=0),R31,(1+(B32/B31-1)*Calc!$Z$1-M32*2)*U30),0))</f>
        <v>0</v>
      </c>
      <c r="V31">
        <f>IF(B32="",V30,IFERROR(IF(AND(R31&gt;0,R30=0),R31,(1+(B32/B31-1)*Calc!$Z$1-N32*2)*V30),0))</f>
        <v>0</v>
      </c>
      <c r="W31">
        <f>IF(ISNUMBER(C31),C31,W30)</f>
        <v>0.09</v>
      </c>
      <c r="Y31" s="1" t="e">
        <f>IF(AND(Q31&gt;=Chart!$F$2,Q31&lt;=Chart!$F$3),Q31,#N/A)</f>
        <v>#N/A</v>
      </c>
      <c r="Z31" t="e">
        <f>IF(AND(Q31&gt;=Chart!$F$2,Q31&lt;=Chart!$F$3),R31,#N/A)</f>
        <v>#N/A</v>
      </c>
      <c r="AA31" t="e">
        <f>IF(AND(Q31&gt;=Chart!$F$2,Q31&lt;=Chart!$F$3),S31,#N/A)</f>
        <v>#N/A</v>
      </c>
      <c r="AB31" t="e">
        <f>IF(AND(Q31&gt;=Chart!$F$2,Q31&lt;=Chart!$F$3),T31,#N/A)</f>
        <v>#N/A</v>
      </c>
      <c r="AC31" t="e">
        <f>IF(AND(Q31&gt;=Chart!$F$2,Q31&lt;=Chart!$F$3),U31,#N/A)</f>
        <v>#N/A</v>
      </c>
      <c r="AD31" t="e">
        <f>IF(AND(Q31&gt;=Chart!$F$2,Q31&lt;=Chart!$F$3),V31,#N/A)</f>
        <v>#N/A</v>
      </c>
      <c r="AE31" t="e">
        <f>IF(AND(Q31&gt;=Chart!$F$2,Q31&lt;=Chart!$F$3),I31,#N/A)</f>
        <v>#N/A</v>
      </c>
      <c r="AF31" t="e">
        <f>IF(AND(Q31&gt;=Chart!$F$2,Q31&lt;=Chart!$F$3),H31/100,#N/A)</f>
        <v>#N/A</v>
      </c>
      <c r="AG31" t="e">
        <f>IF(AND(Q31&gt;=Chart!$F$2,Q31&lt;=Chart!$F$3),W31/100,#N/A)</f>
        <v>#N/A</v>
      </c>
    </row>
    <row r="32" spans="1:33" x14ac:dyDescent="0.25">
      <c r="A32">
        <v>1374759000</v>
      </c>
      <c r="B32">
        <f>INDEX('Daily Data ADJ'!$1:$1048576,MATCH(Calc!$A32,'Daily Data ADJ'!$A:$A,0),MATCH("SPY, CBOE BZX: Close",'Daily Data ADJ'!$1:$1,0))</f>
        <v>141.67191265</v>
      </c>
      <c r="C32">
        <f>INDEX('Daily Data ADJ'!$1:$1048576,MATCH(Calc!$A32,'Daily Data ADJ'!$A:$A,0),MATCH("EFFR, FRED: Close",'Daily Data ADJ'!$1:$1,0))</f>
        <v>0.09</v>
      </c>
      <c r="D32" t="str">
        <f>INDEX('Daily Data ADJ'!$1:$1048576,MATCH(Calc!$A32,'Daily Data ADJ'!$A:$A,1),MATCH("SOFR, FRED: Close",'Daily Data ADJ'!$1:$1,0))</f>
        <v>NaN</v>
      </c>
      <c r="E32">
        <f>INDEX('Daily Data ADJ'!$1:$1048576,MATCH(Calc!$A32,'Daily Data ADJ'!$A:$A,0),MATCH("UPRO, CBOE BZX: Close",'Daily Data ADJ'!$1:$1,0))</f>
        <v>5.9327440999999999</v>
      </c>
      <c r="F32">
        <f>INDEX('Daily Data ADJ'!$1:$1048576,MATCH(Calc!$A32,'Daily Data ADJ'!$A:$A,0),MATCH("ES1!, CME_MINI: Close",'Daily Data ADJ'!$1:$1,0))</f>
        <v>1684</v>
      </c>
      <c r="G32">
        <f>INDEX('Daily Data ADJ'!$1:$1048576,MATCH(Calc!$A32,'Daily Data ADJ'!$A:$A,0),MATCH("ES2!, CME_MINI: Close",'Daily Data ADJ'!$1:$1,0))</f>
        <v>1677.75</v>
      </c>
      <c r="H32">
        <f>INDEX('QUANDL MULTPL SP500_DIV_YIELD_M'!$A:$G,MATCH(Calc!$A32,'QUANDL MULTPL SP500_DIV_YIELD_M'!$A:$A,1),MATCH('QUANDL MULTPL SP500_DIV_YIELD_M'!$E$1,'QUANDL MULTPL SP500_DIV_YIELD_M'!$A$1:$G$1,0))</f>
        <v>2.06</v>
      </c>
      <c r="I32" s="5">
        <f t="shared" si="0"/>
        <v>5.8368370014535917E-3</v>
      </c>
      <c r="J32" s="1">
        <f>A32/24/60/60+DATE(1970,1,1)</f>
        <v>41480.5625</v>
      </c>
      <c r="K32" s="3">
        <f t="shared" si="3"/>
        <v>1</v>
      </c>
      <c r="L32" s="6">
        <f>(1+Chart!$F$4)^(1/(365/K32))-1</f>
        <v>6.6592785027408397E-5</v>
      </c>
      <c r="M32" s="6">
        <f t="shared" si="4"/>
        <v>2.4646475380585287E-6</v>
      </c>
      <c r="N32" s="6">
        <f t="shared" si="5"/>
        <v>1.5944972774351029E-5</v>
      </c>
      <c r="O32">
        <f>O31*(B32/B31)</f>
        <v>141.67191265</v>
      </c>
      <c r="P32">
        <f t="shared" si="1"/>
        <v>2013</v>
      </c>
      <c r="Q32" s="1">
        <f t="shared" si="2"/>
        <v>41480.5625</v>
      </c>
      <c r="R32">
        <f>IF(B33="",R31,IF(Q32&gt;=Chart!$F$2,E32,0))</f>
        <v>0</v>
      </c>
      <c r="S32">
        <f>IF(B33="",S31,IFERROR(IF(AND(R32&gt;0,R31=0),R32,(1+(B33/B32-1)*Calc!$Z$1)*S31),0))</f>
        <v>0</v>
      </c>
      <c r="T32">
        <f>IF(B33="",T31,IFERROR(IF(AND(R32&gt;0,R31=0),R32,(1+(B33/B32-1)*Calc!$Z$1-L33)*T31),0))</f>
        <v>0</v>
      </c>
      <c r="U32">
        <f>IF(B33="",U31,IFERROR(IF(AND(R32&gt;0,R31=0),R32,(1+(B33/B32-1)*Calc!$Z$1-M33*2)*U31),0))</f>
        <v>0</v>
      </c>
      <c r="V32">
        <f>IF(B33="",V31,IFERROR(IF(AND(R32&gt;0,R31=0),R32,(1+(B33/B32-1)*Calc!$Z$1-N33*2)*V31),0))</f>
        <v>0</v>
      </c>
      <c r="W32">
        <f>IF(ISNUMBER(C32),C32,W31)</f>
        <v>0.09</v>
      </c>
      <c r="Y32" s="1" t="e">
        <f>IF(AND(Q32&gt;=Chart!$F$2,Q32&lt;=Chart!$F$3),Q32,#N/A)</f>
        <v>#N/A</v>
      </c>
      <c r="Z32" t="e">
        <f>IF(AND(Q32&gt;=Chart!$F$2,Q32&lt;=Chart!$F$3),R32,#N/A)</f>
        <v>#N/A</v>
      </c>
      <c r="AA32" t="e">
        <f>IF(AND(Q32&gt;=Chart!$F$2,Q32&lt;=Chart!$F$3),S32,#N/A)</f>
        <v>#N/A</v>
      </c>
      <c r="AB32" t="e">
        <f>IF(AND(Q32&gt;=Chart!$F$2,Q32&lt;=Chart!$F$3),T32,#N/A)</f>
        <v>#N/A</v>
      </c>
      <c r="AC32" t="e">
        <f>IF(AND(Q32&gt;=Chart!$F$2,Q32&lt;=Chart!$F$3),U32,#N/A)</f>
        <v>#N/A</v>
      </c>
      <c r="AD32" t="e">
        <f>IF(AND(Q32&gt;=Chart!$F$2,Q32&lt;=Chart!$F$3),V32,#N/A)</f>
        <v>#N/A</v>
      </c>
      <c r="AE32" t="e">
        <f>IF(AND(Q32&gt;=Chart!$F$2,Q32&lt;=Chart!$F$3),I32,#N/A)</f>
        <v>#N/A</v>
      </c>
      <c r="AF32" t="e">
        <f>IF(AND(Q32&gt;=Chart!$F$2,Q32&lt;=Chart!$F$3),H32/100,#N/A)</f>
        <v>#N/A</v>
      </c>
      <c r="AG32" t="e">
        <f>IF(AND(Q32&gt;=Chart!$F$2,Q32&lt;=Chart!$F$3),W32/100,#N/A)</f>
        <v>#N/A</v>
      </c>
    </row>
    <row r="33" spans="1:33" x14ac:dyDescent="0.25">
      <c r="A33">
        <v>1374845400</v>
      </c>
      <c r="B33">
        <f>INDEX('Daily Data ADJ'!$1:$1048576,MATCH(Calc!$A33,'Daily Data ADJ'!$A:$A,0),MATCH("SPY, CBOE BZX: Close",'Daily Data ADJ'!$1:$1,0))</f>
        <v>141.82287672999999</v>
      </c>
      <c r="C33">
        <f>INDEX('Daily Data ADJ'!$1:$1048576,MATCH(Calc!$A33,'Daily Data ADJ'!$A:$A,0),MATCH("EFFR, FRED: Close",'Daily Data ADJ'!$1:$1,0))</f>
        <v>0.09</v>
      </c>
      <c r="D33" t="str">
        <f>INDEX('Daily Data ADJ'!$1:$1048576,MATCH(Calc!$A33,'Daily Data ADJ'!$A:$A,1),MATCH("SOFR, FRED: Close",'Daily Data ADJ'!$1:$1,0))</f>
        <v>NaN</v>
      </c>
      <c r="E33">
        <f>INDEX('Daily Data ADJ'!$1:$1048576,MATCH(Calc!$A33,'Daily Data ADJ'!$A:$A,0),MATCH("UPRO, CBOE BZX: Close",'Daily Data ADJ'!$1:$1,0))</f>
        <v>5.9522223399999996</v>
      </c>
      <c r="F33">
        <f>INDEX('Daily Data ADJ'!$1:$1048576,MATCH(Calc!$A33,'Daily Data ADJ'!$A:$A,0),MATCH("ES1!, CME_MINI: Close",'Daily Data ADJ'!$1:$1,0))</f>
        <v>1686.5</v>
      </c>
      <c r="G33">
        <f>INDEX('Daily Data ADJ'!$1:$1048576,MATCH(Calc!$A33,'Daily Data ADJ'!$A:$A,0),MATCH("ES2!, CME_MINI: Close",'Daily Data ADJ'!$1:$1,0))</f>
        <v>1680.25</v>
      </c>
      <c r="H33">
        <f>INDEX('QUANDL MULTPL SP500_DIV_YIELD_M'!$A:$G,MATCH(Calc!$A33,'QUANDL MULTPL SP500_DIV_YIELD_M'!$A:$A,1),MATCH('QUANDL MULTPL SP500_DIV_YIELD_M'!$E$1,'QUANDL MULTPL SP500_DIV_YIELD_M'!$A$1:$G$1,0))</f>
        <v>2.06</v>
      </c>
      <c r="I33" s="5">
        <f t="shared" si="0"/>
        <v>5.8585995956026912E-3</v>
      </c>
      <c r="J33" s="1">
        <f>A33/24/60/60+DATE(1970,1,1)</f>
        <v>41481.5625</v>
      </c>
      <c r="K33" s="3">
        <f t="shared" si="3"/>
        <v>1</v>
      </c>
      <c r="L33" s="6">
        <f>(1+Chart!$F$4)^(1/(365/K33))-1</f>
        <v>6.6592785027408397E-5</v>
      </c>
      <c r="M33" s="6">
        <f t="shared" si="4"/>
        <v>2.4646475380585287E-6</v>
      </c>
      <c r="N33" s="6">
        <f t="shared" si="5"/>
        <v>1.6004250632306594E-5</v>
      </c>
      <c r="O33">
        <f>O32*(B33/B32)</f>
        <v>141.82287672999999</v>
      </c>
      <c r="P33">
        <f t="shared" si="1"/>
        <v>2013</v>
      </c>
      <c r="Q33" s="1">
        <f t="shared" si="2"/>
        <v>41481.5625</v>
      </c>
      <c r="R33">
        <f>IF(B34="",R32,IF(Q33&gt;=Chart!$F$2,E33,0))</f>
        <v>0</v>
      </c>
      <c r="S33">
        <f>IF(B34="",S32,IFERROR(IF(AND(R33&gt;0,R32=0),R33,(1+(B34/B33-1)*Calc!$Z$1)*S32),0))</f>
        <v>0</v>
      </c>
      <c r="T33">
        <f>IF(B34="",T32,IFERROR(IF(AND(R33&gt;0,R32=0),R33,(1+(B34/B33-1)*Calc!$Z$1-L34)*T32),0))</f>
        <v>0</v>
      </c>
      <c r="U33">
        <f>IF(B34="",U32,IFERROR(IF(AND(R33&gt;0,R32=0),R33,(1+(B34/B33-1)*Calc!$Z$1-M34*2)*U32),0))</f>
        <v>0</v>
      </c>
      <c r="V33">
        <f>IF(B34="",V32,IFERROR(IF(AND(R33&gt;0,R32=0),R33,(1+(B34/B33-1)*Calc!$Z$1-N34*2)*V32),0))</f>
        <v>0</v>
      </c>
      <c r="W33">
        <f>IF(ISNUMBER(C33),C33,W32)</f>
        <v>0.09</v>
      </c>
      <c r="Y33" s="1" t="e">
        <f>IF(AND(Q33&gt;=Chart!$F$2,Q33&lt;=Chart!$F$3),Q33,#N/A)</f>
        <v>#N/A</v>
      </c>
      <c r="Z33" t="e">
        <f>IF(AND(Q33&gt;=Chart!$F$2,Q33&lt;=Chart!$F$3),R33,#N/A)</f>
        <v>#N/A</v>
      </c>
      <c r="AA33" t="e">
        <f>IF(AND(Q33&gt;=Chart!$F$2,Q33&lt;=Chart!$F$3),S33,#N/A)</f>
        <v>#N/A</v>
      </c>
      <c r="AB33" t="e">
        <f>IF(AND(Q33&gt;=Chart!$F$2,Q33&lt;=Chart!$F$3),T33,#N/A)</f>
        <v>#N/A</v>
      </c>
      <c r="AC33" t="e">
        <f>IF(AND(Q33&gt;=Chart!$F$2,Q33&lt;=Chart!$F$3),U33,#N/A)</f>
        <v>#N/A</v>
      </c>
      <c r="AD33" t="e">
        <f>IF(AND(Q33&gt;=Chart!$F$2,Q33&lt;=Chart!$F$3),V33,#N/A)</f>
        <v>#N/A</v>
      </c>
      <c r="AE33" t="e">
        <f>IF(AND(Q33&gt;=Chart!$F$2,Q33&lt;=Chart!$F$3),I33,#N/A)</f>
        <v>#N/A</v>
      </c>
      <c r="AF33" t="e">
        <f>IF(AND(Q33&gt;=Chart!$F$2,Q33&lt;=Chart!$F$3),H33/100,#N/A)</f>
        <v>#N/A</v>
      </c>
      <c r="AG33" t="e">
        <f>IF(AND(Q33&gt;=Chart!$F$2,Q33&lt;=Chart!$F$3),W33/100,#N/A)</f>
        <v>#N/A</v>
      </c>
    </row>
    <row r="34" spans="1:33" x14ac:dyDescent="0.25">
      <c r="A34">
        <v>1375104600</v>
      </c>
      <c r="B34">
        <f>INDEX('Daily Data ADJ'!$1:$1048576,MATCH(Calc!$A34,'Daily Data ADJ'!$A:$A,0),MATCH("SPY, CBOE BZX: Close",'Daily Data ADJ'!$1:$1,0))</f>
        <v>141.38678250000001</v>
      </c>
      <c r="C34">
        <f>INDEX('Daily Data ADJ'!$1:$1048576,MATCH(Calc!$A34,'Daily Data ADJ'!$A:$A,0),MATCH("EFFR, FRED: Close",'Daily Data ADJ'!$1:$1,0))</f>
        <v>0.08</v>
      </c>
      <c r="D34" t="str">
        <f>INDEX('Daily Data ADJ'!$1:$1048576,MATCH(Calc!$A34,'Daily Data ADJ'!$A:$A,1),MATCH("SOFR, FRED: Close",'Daily Data ADJ'!$1:$1,0))</f>
        <v>NaN</v>
      </c>
      <c r="E34">
        <f>INDEX('Daily Data ADJ'!$1:$1048576,MATCH(Calc!$A34,'Daily Data ADJ'!$A:$A,0),MATCH("UPRO, CBOE BZX: Close",'Daily Data ADJ'!$1:$1,0))</f>
        <v>5.8929753600000003</v>
      </c>
      <c r="F34">
        <f>INDEX('Daily Data ADJ'!$1:$1048576,MATCH(Calc!$A34,'Daily Data ADJ'!$A:$A,0),MATCH("ES1!, CME_MINI: Close",'Daily Data ADJ'!$1:$1,0))</f>
        <v>1682.5</v>
      </c>
      <c r="G34">
        <f>INDEX('Daily Data ADJ'!$1:$1048576,MATCH(Calc!$A34,'Daily Data ADJ'!$A:$A,0),MATCH("ES2!, CME_MINI: Close",'Daily Data ADJ'!$1:$1,0))</f>
        <v>1676.25</v>
      </c>
      <c r="H34">
        <f>INDEX('QUANDL MULTPL SP500_DIV_YIELD_M'!$A:$G,MATCH(Calc!$A34,'QUANDL MULTPL SP500_DIV_YIELD_M'!$A:$A,1),MATCH('QUANDL MULTPL SP500_DIV_YIELD_M'!$E$1,'QUANDL MULTPL SP500_DIV_YIELD_M'!$A$1:$G$1,0))</f>
        <v>2.06</v>
      </c>
      <c r="I34" s="5">
        <f t="shared" si="0"/>
        <v>5.8237485753569948E-3</v>
      </c>
      <c r="J34" s="1">
        <f>A34/24/60/60+DATE(1970,1,1)</f>
        <v>41484.5625</v>
      </c>
      <c r="K34" s="3">
        <f t="shared" si="3"/>
        <v>3</v>
      </c>
      <c r="L34" s="6">
        <f>(1+Chart!$F$4)^(1/(365/K34))-1</f>
        <v>1.9979165917494157E-4</v>
      </c>
      <c r="M34" s="6">
        <f t="shared" si="4"/>
        <v>6.5727353308897563E-6</v>
      </c>
      <c r="N34" s="6">
        <f t="shared" si="5"/>
        <v>4.7728723403084317E-5</v>
      </c>
      <c r="O34">
        <f>O33*(B34/B33)</f>
        <v>141.38678250000001</v>
      </c>
      <c r="P34">
        <f t="shared" si="1"/>
        <v>2013</v>
      </c>
      <c r="Q34" s="1">
        <f t="shared" si="2"/>
        <v>41484.5625</v>
      </c>
      <c r="R34">
        <f>IF(B35="",R33,IF(Q34&gt;=Chart!$F$2,E34,0))</f>
        <v>0</v>
      </c>
      <c r="S34">
        <f>IF(B35="",S33,IFERROR(IF(AND(R34&gt;0,R33=0),R34,(1+(B35/B34-1)*Calc!$Z$1)*S33),0))</f>
        <v>0</v>
      </c>
      <c r="T34">
        <f>IF(B35="",T33,IFERROR(IF(AND(R34&gt;0,R33=0),R34,(1+(B35/B34-1)*Calc!$Z$1-L35)*T33),0))</f>
        <v>0</v>
      </c>
      <c r="U34">
        <f>IF(B35="",U33,IFERROR(IF(AND(R34&gt;0,R33=0),R34,(1+(B35/B34-1)*Calc!$Z$1-M35*2)*U33),0))</f>
        <v>0</v>
      </c>
      <c r="V34">
        <f>IF(B35="",V33,IFERROR(IF(AND(R34&gt;0,R33=0),R34,(1+(B35/B34-1)*Calc!$Z$1-N35*2)*V33),0))</f>
        <v>0</v>
      </c>
      <c r="W34">
        <f>IF(ISNUMBER(C34),C34,W33)</f>
        <v>0.08</v>
      </c>
      <c r="Y34" s="1" t="e">
        <f>IF(AND(Q34&gt;=Chart!$F$2,Q34&lt;=Chart!$F$3),Q34,#N/A)</f>
        <v>#N/A</v>
      </c>
      <c r="Z34" t="e">
        <f>IF(AND(Q34&gt;=Chart!$F$2,Q34&lt;=Chart!$F$3),R34,#N/A)</f>
        <v>#N/A</v>
      </c>
      <c r="AA34" t="e">
        <f>IF(AND(Q34&gt;=Chart!$F$2,Q34&lt;=Chart!$F$3),S34,#N/A)</f>
        <v>#N/A</v>
      </c>
      <c r="AB34" t="e">
        <f>IF(AND(Q34&gt;=Chart!$F$2,Q34&lt;=Chart!$F$3),T34,#N/A)</f>
        <v>#N/A</v>
      </c>
      <c r="AC34" t="e">
        <f>IF(AND(Q34&gt;=Chart!$F$2,Q34&lt;=Chart!$F$3),U34,#N/A)</f>
        <v>#N/A</v>
      </c>
      <c r="AD34" t="e">
        <f>IF(AND(Q34&gt;=Chart!$F$2,Q34&lt;=Chart!$F$3),V34,#N/A)</f>
        <v>#N/A</v>
      </c>
      <c r="AE34" t="e">
        <f>IF(AND(Q34&gt;=Chart!$F$2,Q34&lt;=Chart!$F$3),I34,#N/A)</f>
        <v>#N/A</v>
      </c>
      <c r="AF34" t="e">
        <f>IF(AND(Q34&gt;=Chart!$F$2,Q34&lt;=Chart!$F$3),H34/100,#N/A)</f>
        <v>#N/A</v>
      </c>
      <c r="AG34" t="e">
        <f>IF(AND(Q34&gt;=Chart!$F$2,Q34&lt;=Chart!$F$3),W34/100,#N/A)</f>
        <v>#N/A</v>
      </c>
    </row>
    <row r="35" spans="1:33" x14ac:dyDescent="0.25">
      <c r="A35">
        <v>1375191000</v>
      </c>
      <c r="B35">
        <f>INDEX('Daily Data ADJ'!$1:$1048576,MATCH(Calc!$A35,'Daily Data ADJ'!$A:$A,0),MATCH("SPY, CBOE BZX: Close",'Daily Data ADJ'!$1:$1,0))</f>
        <v>141.38510522000001</v>
      </c>
      <c r="C35">
        <f>INDEX('Daily Data ADJ'!$1:$1048576,MATCH(Calc!$A35,'Daily Data ADJ'!$A:$A,0),MATCH("EFFR, FRED: Close",'Daily Data ADJ'!$1:$1,0))</f>
        <v>0.09</v>
      </c>
      <c r="D35" t="str">
        <f>INDEX('Daily Data ADJ'!$1:$1048576,MATCH(Calc!$A35,'Daily Data ADJ'!$A:$A,1),MATCH("SOFR, FRED: Close",'Daily Data ADJ'!$1:$1,0))</f>
        <v>NaN</v>
      </c>
      <c r="E35">
        <f>INDEX('Daily Data ADJ'!$1:$1048576,MATCH(Calc!$A35,'Daily Data ADJ'!$A:$A,0),MATCH("UPRO, CBOE BZX: Close",'Daily Data ADJ'!$1:$1,0))</f>
        <v>5.9002796999999996</v>
      </c>
      <c r="F35">
        <f>INDEX('Daily Data ADJ'!$1:$1048576,MATCH(Calc!$A35,'Daily Data ADJ'!$A:$A,0),MATCH("ES1!, CME_MINI: Close",'Daily Data ADJ'!$1:$1,0))</f>
        <v>1684.75</v>
      </c>
      <c r="G35">
        <f>INDEX('Daily Data ADJ'!$1:$1048576,MATCH(Calc!$A35,'Daily Data ADJ'!$A:$A,0),MATCH("ES2!, CME_MINI: Close",'Daily Data ADJ'!$1:$1,0))</f>
        <v>1678.5</v>
      </c>
      <c r="H35">
        <f>INDEX('QUANDL MULTPL SP500_DIV_YIELD_M'!$A:$G,MATCH(Calc!$A35,'QUANDL MULTPL SP500_DIV_YIELD_M'!$A:$A,1),MATCH('QUANDL MULTPL SP500_DIV_YIELD_M'!$E$1,'QUANDL MULTPL SP500_DIV_YIELD_M'!$A$1:$G$1,0))</f>
        <v>2.06</v>
      </c>
      <c r="I35" s="5">
        <f t="shared" si="0"/>
        <v>5.8433725234569509E-3</v>
      </c>
      <c r="J35" s="1">
        <f>A35/24/60/60+DATE(1970,1,1)</f>
        <v>41485.5625</v>
      </c>
      <c r="K35" s="3">
        <f t="shared" si="3"/>
        <v>1</v>
      </c>
      <c r="L35" s="6">
        <f>(1+Chart!$F$4)^(1/(365/K35))-1</f>
        <v>6.6592785027408397E-5</v>
      </c>
      <c r="M35" s="6">
        <f t="shared" si="4"/>
        <v>2.4646475380585287E-6</v>
      </c>
      <c r="N35" s="6">
        <f t="shared" si="5"/>
        <v>1.5962774635003285E-5</v>
      </c>
      <c r="O35">
        <f>O34*(B35/B34)</f>
        <v>141.38510522000001</v>
      </c>
      <c r="P35">
        <f t="shared" si="1"/>
        <v>2013</v>
      </c>
      <c r="Q35" s="1">
        <f t="shared" si="2"/>
        <v>41485.5625</v>
      </c>
      <c r="R35">
        <f>IF(B36="",R34,IF(Q35&gt;=Chart!$F$2,E35,0))</f>
        <v>0</v>
      </c>
      <c r="S35">
        <f>IF(B36="",S34,IFERROR(IF(AND(R35&gt;0,R34=0),R35,(1+(B36/B35-1)*Calc!$Z$1)*S34),0))</f>
        <v>0</v>
      </c>
      <c r="T35">
        <f>IF(B36="",T34,IFERROR(IF(AND(R35&gt;0,R34=0),R35,(1+(B36/B35-1)*Calc!$Z$1-L36)*T34),0))</f>
        <v>0</v>
      </c>
      <c r="U35">
        <f>IF(B36="",U34,IFERROR(IF(AND(R35&gt;0,R34=0),R35,(1+(B36/B35-1)*Calc!$Z$1-M36*2)*U34),0))</f>
        <v>0</v>
      </c>
      <c r="V35">
        <f>IF(B36="",V34,IFERROR(IF(AND(R35&gt;0,R34=0),R35,(1+(B36/B35-1)*Calc!$Z$1-N36*2)*V34),0))</f>
        <v>0</v>
      </c>
      <c r="W35">
        <f>IF(ISNUMBER(C35),C35,W34)</f>
        <v>0.09</v>
      </c>
      <c r="Y35" s="1" t="e">
        <f>IF(AND(Q35&gt;=Chart!$F$2,Q35&lt;=Chart!$F$3),Q35,#N/A)</f>
        <v>#N/A</v>
      </c>
      <c r="Z35" t="e">
        <f>IF(AND(Q35&gt;=Chart!$F$2,Q35&lt;=Chart!$F$3),R35,#N/A)</f>
        <v>#N/A</v>
      </c>
      <c r="AA35" t="e">
        <f>IF(AND(Q35&gt;=Chart!$F$2,Q35&lt;=Chart!$F$3),S35,#N/A)</f>
        <v>#N/A</v>
      </c>
      <c r="AB35" t="e">
        <f>IF(AND(Q35&gt;=Chart!$F$2,Q35&lt;=Chart!$F$3),T35,#N/A)</f>
        <v>#N/A</v>
      </c>
      <c r="AC35" t="e">
        <f>IF(AND(Q35&gt;=Chart!$F$2,Q35&lt;=Chart!$F$3),U35,#N/A)</f>
        <v>#N/A</v>
      </c>
      <c r="AD35" t="e">
        <f>IF(AND(Q35&gt;=Chart!$F$2,Q35&lt;=Chart!$F$3),V35,#N/A)</f>
        <v>#N/A</v>
      </c>
      <c r="AE35" t="e">
        <f>IF(AND(Q35&gt;=Chart!$F$2,Q35&lt;=Chart!$F$3),I35,#N/A)</f>
        <v>#N/A</v>
      </c>
      <c r="AF35" t="e">
        <f>IF(AND(Q35&gt;=Chart!$F$2,Q35&lt;=Chart!$F$3),H35/100,#N/A)</f>
        <v>#N/A</v>
      </c>
      <c r="AG35" t="e">
        <f>IF(AND(Q35&gt;=Chart!$F$2,Q35&lt;=Chart!$F$3),W35/100,#N/A)</f>
        <v>#N/A</v>
      </c>
    </row>
    <row r="36" spans="1:33" x14ac:dyDescent="0.25">
      <c r="A36">
        <v>1375277400</v>
      </c>
      <c r="B36">
        <f>INDEX('Daily Data ADJ'!$1:$1048576,MATCH(Calc!$A36,'Daily Data ADJ'!$A:$A,0),MATCH("SPY, CBOE BZX: Close",'Daily Data ADJ'!$1:$1,0))</f>
        <v>141.48742802000001</v>
      </c>
      <c r="C36">
        <f>INDEX('Daily Data ADJ'!$1:$1048576,MATCH(Calc!$A36,'Daily Data ADJ'!$A:$A,0),MATCH("EFFR, FRED: Close",'Daily Data ADJ'!$1:$1,0))</f>
        <v>0.09</v>
      </c>
      <c r="D36" t="str">
        <f>INDEX('Daily Data ADJ'!$1:$1048576,MATCH(Calc!$A36,'Daily Data ADJ'!$A:$A,1),MATCH("SOFR, FRED: Close",'Daily Data ADJ'!$1:$1,0))</f>
        <v>NaN</v>
      </c>
      <c r="E36">
        <f>INDEX('Daily Data ADJ'!$1:$1048576,MATCH(Calc!$A36,'Daily Data ADJ'!$A:$A,0),MATCH("UPRO, CBOE BZX: Close",'Daily Data ADJ'!$1:$1,0))</f>
        <v>5.9010919399999997</v>
      </c>
      <c r="F36">
        <f>INDEX('Daily Data ADJ'!$1:$1048576,MATCH(Calc!$A36,'Daily Data ADJ'!$A:$A,0),MATCH("ES1!, CME_MINI: Close",'Daily Data ADJ'!$1:$1,0))</f>
        <v>1680.5</v>
      </c>
      <c r="G36">
        <f>INDEX('Daily Data ADJ'!$1:$1048576,MATCH(Calc!$A36,'Daily Data ADJ'!$A:$A,0),MATCH("ES2!, CME_MINI: Close",'Daily Data ADJ'!$1:$1,0))</f>
        <v>1674.25</v>
      </c>
      <c r="H36">
        <f>INDEX('QUANDL MULTPL SP500_DIV_YIELD_M'!$A:$G,MATCH(Calc!$A36,'QUANDL MULTPL SP500_DIV_YIELD_M'!$A:$A,1),MATCH('QUANDL MULTPL SP500_DIV_YIELD_M'!$E$1,'QUANDL MULTPL SP500_DIV_YIELD_M'!$A$1:$G$1,0))</f>
        <v>2.02</v>
      </c>
      <c r="I36" s="5">
        <f t="shared" si="0"/>
        <v>5.4062611981575727E-3</v>
      </c>
      <c r="J36" s="1">
        <f>A36/24/60/60+DATE(1970,1,1)</f>
        <v>41486.5625</v>
      </c>
      <c r="K36" s="3">
        <f t="shared" si="3"/>
        <v>1</v>
      </c>
      <c r="L36" s="6">
        <f>(1+Chart!$F$4)^(1/(365/K36))-1</f>
        <v>6.6592785027408397E-5</v>
      </c>
      <c r="M36" s="6">
        <f t="shared" si="4"/>
        <v>2.4646475380585287E-6</v>
      </c>
      <c r="N36" s="6">
        <f t="shared" si="5"/>
        <v>1.4771889449205489E-5</v>
      </c>
      <c r="O36">
        <f>O35*(B36/B35)</f>
        <v>141.48742802000001</v>
      </c>
      <c r="P36">
        <f t="shared" si="1"/>
        <v>2013</v>
      </c>
      <c r="Q36" s="1">
        <f t="shared" si="2"/>
        <v>41486.5625</v>
      </c>
      <c r="R36">
        <f>IF(B37="",R35,IF(Q36&gt;=Chart!$F$2,E36,0))</f>
        <v>0</v>
      </c>
      <c r="S36">
        <f>IF(B37="",S35,IFERROR(IF(AND(R36&gt;0,R35=0),R36,(1+(B37/B36-1)*Calc!$Z$1)*S35),0))</f>
        <v>0</v>
      </c>
      <c r="T36">
        <f>IF(B37="",T35,IFERROR(IF(AND(R36&gt;0,R35=0),R36,(1+(B37/B36-1)*Calc!$Z$1-L37)*T35),0))</f>
        <v>0</v>
      </c>
      <c r="U36">
        <f>IF(B37="",U35,IFERROR(IF(AND(R36&gt;0,R35=0),R36,(1+(B37/B36-1)*Calc!$Z$1-M37*2)*U35),0))</f>
        <v>0</v>
      </c>
      <c r="V36">
        <f>IF(B37="",V35,IFERROR(IF(AND(R36&gt;0,R35=0),R36,(1+(B37/B36-1)*Calc!$Z$1-N37*2)*V35),0))</f>
        <v>0</v>
      </c>
      <c r="W36">
        <f>IF(ISNUMBER(C36),C36,W35)</f>
        <v>0.09</v>
      </c>
      <c r="Y36" s="1" t="e">
        <f>IF(AND(Q36&gt;=Chart!$F$2,Q36&lt;=Chart!$F$3),Q36,#N/A)</f>
        <v>#N/A</v>
      </c>
      <c r="Z36" t="e">
        <f>IF(AND(Q36&gt;=Chart!$F$2,Q36&lt;=Chart!$F$3),R36,#N/A)</f>
        <v>#N/A</v>
      </c>
      <c r="AA36" t="e">
        <f>IF(AND(Q36&gt;=Chart!$F$2,Q36&lt;=Chart!$F$3),S36,#N/A)</f>
        <v>#N/A</v>
      </c>
      <c r="AB36" t="e">
        <f>IF(AND(Q36&gt;=Chart!$F$2,Q36&lt;=Chart!$F$3),T36,#N/A)</f>
        <v>#N/A</v>
      </c>
      <c r="AC36" t="e">
        <f>IF(AND(Q36&gt;=Chart!$F$2,Q36&lt;=Chart!$F$3),U36,#N/A)</f>
        <v>#N/A</v>
      </c>
      <c r="AD36" t="e">
        <f>IF(AND(Q36&gt;=Chart!$F$2,Q36&lt;=Chart!$F$3),V36,#N/A)</f>
        <v>#N/A</v>
      </c>
      <c r="AE36" t="e">
        <f>IF(AND(Q36&gt;=Chart!$F$2,Q36&lt;=Chart!$F$3),I36,#N/A)</f>
        <v>#N/A</v>
      </c>
      <c r="AF36" t="e">
        <f>IF(AND(Q36&gt;=Chart!$F$2,Q36&lt;=Chart!$F$3),H36/100,#N/A)</f>
        <v>#N/A</v>
      </c>
      <c r="AG36" t="e">
        <f>IF(AND(Q36&gt;=Chart!$F$2,Q36&lt;=Chart!$F$3),W36/100,#N/A)</f>
        <v>#N/A</v>
      </c>
    </row>
    <row r="37" spans="1:33" x14ac:dyDescent="0.25">
      <c r="A37">
        <v>1375363800</v>
      </c>
      <c r="B37">
        <f>INDEX('Daily Data ADJ'!$1:$1048576,MATCH(Calc!$A37,'Daily Data ADJ'!$A:$A,0),MATCH("SPY, CBOE BZX: Close",'Daily Data ADJ'!$1:$1,0))</f>
        <v>143.12277301</v>
      </c>
      <c r="C37">
        <f>INDEX('Daily Data ADJ'!$1:$1048576,MATCH(Calc!$A37,'Daily Data ADJ'!$A:$A,0),MATCH("EFFR, FRED: Close",'Daily Data ADJ'!$1:$1,0))</f>
        <v>0.08</v>
      </c>
      <c r="D37" t="str">
        <f>INDEX('Daily Data ADJ'!$1:$1048576,MATCH(Calc!$A37,'Daily Data ADJ'!$A:$A,1),MATCH("SOFR, FRED: Close",'Daily Data ADJ'!$1:$1,0))</f>
        <v>NaN</v>
      </c>
      <c r="E37">
        <f>INDEX('Daily Data ADJ'!$1:$1048576,MATCH(Calc!$A37,'Daily Data ADJ'!$A:$A,0),MATCH("UPRO, CBOE BZX: Close",'Daily Data ADJ'!$1:$1,0))</f>
        <v>6.1108152100000002</v>
      </c>
      <c r="F37">
        <f>INDEX('Daily Data ADJ'!$1:$1048576,MATCH(Calc!$A37,'Daily Data ADJ'!$A:$A,0),MATCH("ES1!, CME_MINI: Close",'Daily Data ADJ'!$1:$1,0))</f>
        <v>1700.25</v>
      </c>
      <c r="G37">
        <f>INDEX('Daily Data ADJ'!$1:$1048576,MATCH(Calc!$A37,'Daily Data ADJ'!$A:$A,0),MATCH("ES2!, CME_MINI: Close",'Daily Data ADJ'!$1:$1,0))</f>
        <v>1694</v>
      </c>
      <c r="H37">
        <f>INDEX('QUANDL MULTPL SP500_DIV_YIELD_M'!$A:$G,MATCH(Calc!$A37,'QUANDL MULTPL SP500_DIV_YIELD_M'!$A:$A,1),MATCH('QUANDL MULTPL SP500_DIV_YIELD_M'!$E$1,'QUANDL MULTPL SP500_DIV_YIELD_M'!$A$1:$G$1,0))</f>
        <v>2.02</v>
      </c>
      <c r="I37" s="5">
        <f t="shared" si="0"/>
        <v>5.5771562266092624E-3</v>
      </c>
      <c r="J37" s="1">
        <f>A37/24/60/60+DATE(1970,1,1)</f>
        <v>41487.5625</v>
      </c>
      <c r="K37" s="3">
        <f t="shared" si="3"/>
        <v>1</v>
      </c>
      <c r="L37" s="6">
        <f>(1+Chart!$F$4)^(1/(365/K37))-1</f>
        <v>6.6592785027408397E-5</v>
      </c>
      <c r="M37" s="6">
        <f t="shared" si="4"/>
        <v>2.1909069769510126E-6</v>
      </c>
      <c r="N37" s="6">
        <f t="shared" si="5"/>
        <v>1.5237544789492574E-5</v>
      </c>
      <c r="O37">
        <f>O36*(B37/B36)</f>
        <v>143.12277301</v>
      </c>
      <c r="P37">
        <f t="shared" si="1"/>
        <v>2013</v>
      </c>
      <c r="Q37" s="1">
        <f t="shared" si="2"/>
        <v>41487.5625</v>
      </c>
      <c r="R37">
        <f>IF(B38="",R36,IF(Q37&gt;=Chart!$F$2,E37,0))</f>
        <v>0</v>
      </c>
      <c r="S37">
        <f>IF(B38="",S36,IFERROR(IF(AND(R37&gt;0,R36=0),R37,(1+(B38/B37-1)*Calc!$Z$1)*S36),0))</f>
        <v>0</v>
      </c>
      <c r="T37">
        <f>IF(B38="",T36,IFERROR(IF(AND(R37&gt;0,R36=0),R37,(1+(B38/B37-1)*Calc!$Z$1-L38)*T36),0))</f>
        <v>0</v>
      </c>
      <c r="U37">
        <f>IF(B38="",U36,IFERROR(IF(AND(R37&gt;0,R36=0),R37,(1+(B38/B37-1)*Calc!$Z$1-M38*2)*U36),0))</f>
        <v>0</v>
      </c>
      <c r="V37">
        <f>IF(B38="",V36,IFERROR(IF(AND(R37&gt;0,R36=0),R37,(1+(B38/B37-1)*Calc!$Z$1-N38*2)*V36),0))</f>
        <v>0</v>
      </c>
      <c r="W37">
        <f>IF(ISNUMBER(C37),C37,W36)</f>
        <v>0.08</v>
      </c>
      <c r="Y37" s="1" t="e">
        <f>IF(AND(Q37&gt;=Chart!$F$2,Q37&lt;=Chart!$F$3),Q37,#N/A)</f>
        <v>#N/A</v>
      </c>
      <c r="Z37" t="e">
        <f>IF(AND(Q37&gt;=Chart!$F$2,Q37&lt;=Chart!$F$3),R37,#N/A)</f>
        <v>#N/A</v>
      </c>
      <c r="AA37" t="e">
        <f>IF(AND(Q37&gt;=Chart!$F$2,Q37&lt;=Chart!$F$3),S37,#N/A)</f>
        <v>#N/A</v>
      </c>
      <c r="AB37" t="e">
        <f>IF(AND(Q37&gt;=Chart!$F$2,Q37&lt;=Chart!$F$3),T37,#N/A)</f>
        <v>#N/A</v>
      </c>
      <c r="AC37" t="e">
        <f>IF(AND(Q37&gt;=Chart!$F$2,Q37&lt;=Chart!$F$3),U37,#N/A)</f>
        <v>#N/A</v>
      </c>
      <c r="AD37" t="e">
        <f>IF(AND(Q37&gt;=Chart!$F$2,Q37&lt;=Chart!$F$3),V37,#N/A)</f>
        <v>#N/A</v>
      </c>
      <c r="AE37" t="e">
        <f>IF(AND(Q37&gt;=Chart!$F$2,Q37&lt;=Chart!$F$3),I37,#N/A)</f>
        <v>#N/A</v>
      </c>
      <c r="AF37" t="e">
        <f>IF(AND(Q37&gt;=Chart!$F$2,Q37&lt;=Chart!$F$3),H37/100,#N/A)</f>
        <v>#N/A</v>
      </c>
      <c r="AG37" t="e">
        <f>IF(AND(Q37&gt;=Chart!$F$2,Q37&lt;=Chart!$F$3),W37/100,#N/A)</f>
        <v>#N/A</v>
      </c>
    </row>
    <row r="38" spans="1:33" x14ac:dyDescent="0.25">
      <c r="A38">
        <v>1375450200</v>
      </c>
      <c r="B38">
        <f>INDEX('Daily Data ADJ'!$1:$1048576,MATCH(Calc!$A38,'Daily Data ADJ'!$A:$A,0),MATCH("SPY, CBOE BZX: Close",'Daily Data ADJ'!$1:$1,0))</f>
        <v>143.36597940999999</v>
      </c>
      <c r="C38">
        <f>INDEX('Daily Data ADJ'!$1:$1048576,MATCH(Calc!$A38,'Daily Data ADJ'!$A:$A,0),MATCH("EFFR, FRED: Close",'Daily Data ADJ'!$1:$1,0))</f>
        <v>0.09</v>
      </c>
      <c r="D38" t="str">
        <f>INDEX('Daily Data ADJ'!$1:$1048576,MATCH(Calc!$A38,'Daily Data ADJ'!$A:$A,1),MATCH("SOFR, FRED: Close",'Daily Data ADJ'!$1:$1,0))</f>
        <v>NaN</v>
      </c>
      <c r="E38">
        <f>INDEX('Daily Data ADJ'!$1:$1048576,MATCH(Calc!$A38,'Daily Data ADJ'!$A:$A,0),MATCH("UPRO, CBOE BZX: Close",'Daily Data ADJ'!$1:$1,0))</f>
        <v>6.1421342900000004</v>
      </c>
      <c r="F38">
        <f>INDEX('Daily Data ADJ'!$1:$1048576,MATCH(Calc!$A38,'Daily Data ADJ'!$A:$A,0),MATCH("ES1!, CME_MINI: Close",'Daily Data ADJ'!$1:$1,0))</f>
        <v>1704</v>
      </c>
      <c r="G38">
        <f>INDEX('Daily Data ADJ'!$1:$1048576,MATCH(Calc!$A38,'Daily Data ADJ'!$A:$A,0),MATCH("ES2!, CME_MINI: Close",'Daily Data ADJ'!$1:$1,0))</f>
        <v>1697.5</v>
      </c>
      <c r="H38">
        <f>INDEX('QUANDL MULTPL SP500_DIV_YIELD_M'!$A:$G,MATCH(Calc!$A38,'QUANDL MULTPL SP500_DIV_YIELD_M'!$A:$A,1),MATCH('QUANDL MULTPL SP500_DIV_YIELD_M'!$E$1,'QUANDL MULTPL SP500_DIV_YIELD_M'!$A$1:$G$1,0))</f>
        <v>2.02</v>
      </c>
      <c r="I38" s="5">
        <f t="shared" si="0"/>
        <v>5.0288671625818883E-3</v>
      </c>
      <c r="J38" s="1">
        <f>A38/24/60/60+DATE(1970,1,1)</f>
        <v>41488.5625</v>
      </c>
      <c r="K38" s="3">
        <f t="shared" si="3"/>
        <v>1</v>
      </c>
      <c r="L38" s="6">
        <f>(1+Chart!$F$4)^(1/(365/K38))-1</f>
        <v>6.6592785027408397E-5</v>
      </c>
      <c r="M38" s="6">
        <f t="shared" si="4"/>
        <v>2.4646475380585287E-6</v>
      </c>
      <c r="N38" s="6">
        <f t="shared" si="5"/>
        <v>1.3743285241840653E-5</v>
      </c>
      <c r="O38">
        <f>O37*(B38/B37)</f>
        <v>143.36597940999999</v>
      </c>
      <c r="P38">
        <f t="shared" si="1"/>
        <v>2013</v>
      </c>
      <c r="Q38" s="1">
        <f t="shared" si="2"/>
        <v>41488.5625</v>
      </c>
      <c r="R38">
        <f>IF(B39="",R37,IF(Q38&gt;=Chart!$F$2,E38,0))</f>
        <v>0</v>
      </c>
      <c r="S38">
        <f>IF(B39="",S37,IFERROR(IF(AND(R38&gt;0,R37=0),R38,(1+(B39/B38-1)*Calc!$Z$1)*S37),0))</f>
        <v>0</v>
      </c>
      <c r="T38">
        <f>IF(B39="",T37,IFERROR(IF(AND(R38&gt;0,R37=0),R38,(1+(B39/B38-1)*Calc!$Z$1-L39)*T37),0))</f>
        <v>0</v>
      </c>
      <c r="U38">
        <f>IF(B39="",U37,IFERROR(IF(AND(R38&gt;0,R37=0),R38,(1+(B39/B38-1)*Calc!$Z$1-M39*2)*U37),0))</f>
        <v>0</v>
      </c>
      <c r="V38">
        <f>IF(B39="",V37,IFERROR(IF(AND(R38&gt;0,R37=0),R38,(1+(B39/B38-1)*Calc!$Z$1-N39*2)*V37),0))</f>
        <v>0</v>
      </c>
      <c r="W38">
        <f>IF(ISNUMBER(C38),C38,W37)</f>
        <v>0.09</v>
      </c>
      <c r="Y38" s="1" t="e">
        <f>IF(AND(Q38&gt;=Chart!$F$2,Q38&lt;=Chart!$F$3),Q38,#N/A)</f>
        <v>#N/A</v>
      </c>
      <c r="Z38" t="e">
        <f>IF(AND(Q38&gt;=Chart!$F$2,Q38&lt;=Chart!$F$3),R38,#N/A)</f>
        <v>#N/A</v>
      </c>
      <c r="AA38" t="e">
        <f>IF(AND(Q38&gt;=Chart!$F$2,Q38&lt;=Chart!$F$3),S38,#N/A)</f>
        <v>#N/A</v>
      </c>
      <c r="AB38" t="e">
        <f>IF(AND(Q38&gt;=Chart!$F$2,Q38&lt;=Chart!$F$3),T38,#N/A)</f>
        <v>#N/A</v>
      </c>
      <c r="AC38" t="e">
        <f>IF(AND(Q38&gt;=Chart!$F$2,Q38&lt;=Chart!$F$3),U38,#N/A)</f>
        <v>#N/A</v>
      </c>
      <c r="AD38" t="e">
        <f>IF(AND(Q38&gt;=Chart!$F$2,Q38&lt;=Chart!$F$3),V38,#N/A)</f>
        <v>#N/A</v>
      </c>
      <c r="AE38" t="e">
        <f>IF(AND(Q38&gt;=Chart!$F$2,Q38&lt;=Chart!$F$3),I38,#N/A)</f>
        <v>#N/A</v>
      </c>
      <c r="AF38" t="e">
        <f>IF(AND(Q38&gt;=Chart!$F$2,Q38&lt;=Chart!$F$3),H38/100,#N/A)</f>
        <v>#N/A</v>
      </c>
      <c r="AG38" t="e">
        <f>IF(AND(Q38&gt;=Chart!$F$2,Q38&lt;=Chart!$F$3),W38/100,#N/A)</f>
        <v>#N/A</v>
      </c>
    </row>
    <row r="39" spans="1:33" x14ac:dyDescent="0.25">
      <c r="A39">
        <v>1375709400</v>
      </c>
      <c r="B39">
        <f>INDEX('Daily Data ADJ'!$1:$1048576,MATCH(Calc!$A39,'Daily Data ADJ'!$A:$A,0),MATCH("SPY, CBOE BZX: Close",'Daily Data ADJ'!$1:$1,0))</f>
        <v>143.15631872</v>
      </c>
      <c r="C39">
        <f>INDEX('Daily Data ADJ'!$1:$1048576,MATCH(Calc!$A39,'Daily Data ADJ'!$A:$A,0),MATCH("EFFR, FRED: Close",'Daily Data ADJ'!$1:$1,0))</f>
        <v>0.08</v>
      </c>
      <c r="D39" t="str">
        <f>INDEX('Daily Data ADJ'!$1:$1048576,MATCH(Calc!$A39,'Daily Data ADJ'!$A:$A,1),MATCH("SOFR, FRED: Close",'Daily Data ADJ'!$1:$1,0))</f>
        <v>NaN</v>
      </c>
      <c r="E39">
        <f>INDEX('Daily Data ADJ'!$1:$1048576,MATCH(Calc!$A39,'Daily Data ADJ'!$A:$A,0),MATCH("UPRO, CBOE BZX: Close",'Daily Data ADJ'!$1:$1,0))</f>
        <v>6.1185987199999996</v>
      </c>
      <c r="F39">
        <f>INDEX('Daily Data ADJ'!$1:$1048576,MATCH(Calc!$A39,'Daily Data ADJ'!$A:$A,0),MATCH("ES1!, CME_MINI: Close",'Daily Data ADJ'!$1:$1,0))</f>
        <v>1702.5</v>
      </c>
      <c r="G39">
        <f>INDEX('Daily Data ADJ'!$1:$1048576,MATCH(Calc!$A39,'Daily Data ADJ'!$A:$A,0),MATCH("ES2!, CME_MINI: Close",'Daily Data ADJ'!$1:$1,0))</f>
        <v>1696</v>
      </c>
      <c r="H39">
        <f>INDEX('QUANDL MULTPL SP500_DIV_YIELD_M'!$A:$G,MATCH(Calc!$A39,'QUANDL MULTPL SP500_DIV_YIELD_M'!$A:$A,1),MATCH('QUANDL MULTPL SP500_DIV_YIELD_M'!$E$1,'QUANDL MULTPL SP500_DIV_YIELD_M'!$A$1:$G$1,0))</f>
        <v>2.02</v>
      </c>
      <c r="I39" s="5">
        <f t="shared" si="0"/>
        <v>5.0155771229575298E-3</v>
      </c>
      <c r="J39" s="1">
        <f>A39/24/60/60+DATE(1970,1,1)</f>
        <v>41491.5625</v>
      </c>
      <c r="K39" s="3">
        <f t="shared" si="3"/>
        <v>3</v>
      </c>
      <c r="L39" s="6">
        <f>(1+Chart!$F$4)^(1/(365/K39))-1</f>
        <v>1.9979165917494157E-4</v>
      </c>
      <c r="M39" s="6">
        <f t="shared" si="4"/>
        <v>6.5727353308897563E-6</v>
      </c>
      <c r="N39" s="6">
        <f t="shared" si="5"/>
        <v>4.1121730536275436E-5</v>
      </c>
      <c r="O39">
        <f>O38*(B39/B38)</f>
        <v>143.15631872</v>
      </c>
      <c r="P39">
        <f t="shared" si="1"/>
        <v>2013</v>
      </c>
      <c r="Q39" s="1">
        <f t="shared" si="2"/>
        <v>41491.5625</v>
      </c>
      <c r="R39">
        <f>IF(B40="",R38,IF(Q39&gt;=Chart!$F$2,E39,0))</f>
        <v>0</v>
      </c>
      <c r="S39">
        <f>IF(B40="",S38,IFERROR(IF(AND(R39&gt;0,R38=0),R39,(1+(B40/B39-1)*Calc!$Z$1)*S38),0))</f>
        <v>0</v>
      </c>
      <c r="T39">
        <f>IF(B40="",T38,IFERROR(IF(AND(R39&gt;0,R38=0),R39,(1+(B40/B39-1)*Calc!$Z$1-L40)*T38),0))</f>
        <v>0</v>
      </c>
      <c r="U39">
        <f>IF(B40="",U38,IFERROR(IF(AND(R39&gt;0,R38=0),R39,(1+(B40/B39-1)*Calc!$Z$1-M40*2)*U38),0))</f>
        <v>0</v>
      </c>
      <c r="V39">
        <f>IF(B40="",V38,IFERROR(IF(AND(R39&gt;0,R38=0),R39,(1+(B40/B39-1)*Calc!$Z$1-N40*2)*V38),0))</f>
        <v>0</v>
      </c>
      <c r="W39">
        <f>IF(ISNUMBER(C39),C39,W38)</f>
        <v>0.08</v>
      </c>
      <c r="Y39" s="1" t="e">
        <f>IF(AND(Q39&gt;=Chart!$F$2,Q39&lt;=Chart!$F$3),Q39,#N/A)</f>
        <v>#N/A</v>
      </c>
      <c r="Z39" t="e">
        <f>IF(AND(Q39&gt;=Chart!$F$2,Q39&lt;=Chart!$F$3),R39,#N/A)</f>
        <v>#N/A</v>
      </c>
      <c r="AA39" t="e">
        <f>IF(AND(Q39&gt;=Chart!$F$2,Q39&lt;=Chart!$F$3),S39,#N/A)</f>
        <v>#N/A</v>
      </c>
      <c r="AB39" t="e">
        <f>IF(AND(Q39&gt;=Chart!$F$2,Q39&lt;=Chart!$F$3),T39,#N/A)</f>
        <v>#N/A</v>
      </c>
      <c r="AC39" t="e">
        <f>IF(AND(Q39&gt;=Chart!$F$2,Q39&lt;=Chart!$F$3),U39,#N/A)</f>
        <v>#N/A</v>
      </c>
      <c r="AD39" t="e">
        <f>IF(AND(Q39&gt;=Chart!$F$2,Q39&lt;=Chart!$F$3),V39,#N/A)</f>
        <v>#N/A</v>
      </c>
      <c r="AE39" t="e">
        <f>IF(AND(Q39&gt;=Chart!$F$2,Q39&lt;=Chart!$F$3),I39,#N/A)</f>
        <v>#N/A</v>
      </c>
      <c r="AF39" t="e">
        <f>IF(AND(Q39&gt;=Chart!$F$2,Q39&lt;=Chart!$F$3),H39/100,#N/A)</f>
        <v>#N/A</v>
      </c>
      <c r="AG39" t="e">
        <f>IF(AND(Q39&gt;=Chart!$F$2,Q39&lt;=Chart!$F$3),W39/100,#N/A)</f>
        <v>#N/A</v>
      </c>
    </row>
    <row r="40" spans="1:33" x14ac:dyDescent="0.25">
      <c r="A40">
        <v>1375795800</v>
      </c>
      <c r="B40">
        <f>INDEX('Daily Data ADJ'!$1:$1048576,MATCH(Calc!$A40,'Daily Data ADJ'!$A:$A,0),MATCH("SPY, CBOE BZX: Close",'Daily Data ADJ'!$1:$1,0))</f>
        <v>142.34283524</v>
      </c>
      <c r="C40">
        <f>INDEX('Daily Data ADJ'!$1:$1048576,MATCH(Calc!$A40,'Daily Data ADJ'!$A:$A,0),MATCH("EFFR, FRED: Close",'Daily Data ADJ'!$1:$1,0))</f>
        <v>0.09</v>
      </c>
      <c r="D40" t="str">
        <f>INDEX('Daily Data ADJ'!$1:$1048576,MATCH(Calc!$A40,'Daily Data ADJ'!$A:$A,1),MATCH("SOFR, FRED: Close",'Daily Data ADJ'!$1:$1,0))</f>
        <v>NaN</v>
      </c>
      <c r="E40">
        <f>INDEX('Daily Data ADJ'!$1:$1048576,MATCH(Calc!$A40,'Daily Data ADJ'!$A:$A,0),MATCH("UPRO, CBOE BZX: Close",'Daily Data ADJ'!$1:$1,0))</f>
        <v>6.0187727000000004</v>
      </c>
      <c r="F40">
        <f>INDEX('Daily Data ADJ'!$1:$1048576,MATCH(Calc!$A40,'Daily Data ADJ'!$A:$A,0),MATCH("ES1!, CME_MINI: Close",'Daily Data ADJ'!$1:$1,0))</f>
        <v>1694</v>
      </c>
      <c r="G40">
        <f>INDEX('Daily Data ADJ'!$1:$1048576,MATCH(Calc!$A40,'Daily Data ADJ'!$A:$A,0),MATCH("ES2!, CME_MINI: Close",'Daily Data ADJ'!$1:$1,0))</f>
        <v>1687.5</v>
      </c>
      <c r="H40">
        <f>INDEX('QUANDL MULTPL SP500_DIV_YIELD_M'!$A:$G,MATCH(Calc!$A40,'QUANDL MULTPL SP500_DIV_YIELD_M'!$A:$A,1),MATCH('QUANDL MULTPL SP500_DIV_YIELD_M'!$E$1,'QUANDL MULTPL SP500_DIV_YIELD_M'!$A$1:$G$1,0))</f>
        <v>2.02</v>
      </c>
      <c r="I40" s="5">
        <f t="shared" si="0"/>
        <v>4.9398248965656401E-3</v>
      </c>
      <c r="J40" s="1">
        <f>A40/24/60/60+DATE(1970,1,1)</f>
        <v>41492.5625</v>
      </c>
      <c r="K40" s="3">
        <f t="shared" si="3"/>
        <v>1</v>
      </c>
      <c r="L40" s="6">
        <f>(1+Chart!$F$4)^(1/(365/K40))-1</f>
        <v>6.6592785027408397E-5</v>
      </c>
      <c r="M40" s="6">
        <f t="shared" si="4"/>
        <v>2.4646475380585287E-6</v>
      </c>
      <c r="N40" s="6">
        <f t="shared" si="5"/>
        <v>1.3500540428923458E-5</v>
      </c>
      <c r="O40">
        <f>O39*(B40/B39)</f>
        <v>142.34283524</v>
      </c>
      <c r="P40">
        <f t="shared" si="1"/>
        <v>2013</v>
      </c>
      <c r="Q40" s="1">
        <f t="shared" si="2"/>
        <v>41492.5625</v>
      </c>
      <c r="R40">
        <f>IF(B41="",R39,IF(Q40&gt;=Chart!$F$2,E40,0))</f>
        <v>0</v>
      </c>
      <c r="S40">
        <f>IF(B41="",S39,IFERROR(IF(AND(R40&gt;0,R39=0),R40,(1+(B41/B40-1)*Calc!$Z$1)*S39),0))</f>
        <v>0</v>
      </c>
      <c r="T40">
        <f>IF(B41="",T39,IFERROR(IF(AND(R40&gt;0,R39=0),R40,(1+(B41/B40-1)*Calc!$Z$1-L41)*T39),0))</f>
        <v>0</v>
      </c>
      <c r="U40">
        <f>IF(B41="",U39,IFERROR(IF(AND(R40&gt;0,R39=0),R40,(1+(B41/B40-1)*Calc!$Z$1-M41*2)*U39),0))</f>
        <v>0</v>
      </c>
      <c r="V40">
        <f>IF(B41="",V39,IFERROR(IF(AND(R40&gt;0,R39=0),R40,(1+(B41/B40-1)*Calc!$Z$1-N41*2)*V39),0))</f>
        <v>0</v>
      </c>
      <c r="W40">
        <f>IF(ISNUMBER(C40),C40,W39)</f>
        <v>0.09</v>
      </c>
      <c r="Y40" s="1" t="e">
        <f>IF(AND(Q40&gt;=Chart!$F$2,Q40&lt;=Chart!$F$3),Q40,#N/A)</f>
        <v>#N/A</v>
      </c>
      <c r="Z40" t="e">
        <f>IF(AND(Q40&gt;=Chart!$F$2,Q40&lt;=Chart!$F$3),R40,#N/A)</f>
        <v>#N/A</v>
      </c>
      <c r="AA40" t="e">
        <f>IF(AND(Q40&gt;=Chart!$F$2,Q40&lt;=Chart!$F$3),S40,#N/A)</f>
        <v>#N/A</v>
      </c>
      <c r="AB40" t="e">
        <f>IF(AND(Q40&gt;=Chart!$F$2,Q40&lt;=Chart!$F$3),T40,#N/A)</f>
        <v>#N/A</v>
      </c>
      <c r="AC40" t="e">
        <f>IF(AND(Q40&gt;=Chart!$F$2,Q40&lt;=Chart!$F$3),U40,#N/A)</f>
        <v>#N/A</v>
      </c>
      <c r="AD40" t="e">
        <f>IF(AND(Q40&gt;=Chart!$F$2,Q40&lt;=Chart!$F$3),V40,#N/A)</f>
        <v>#N/A</v>
      </c>
      <c r="AE40" t="e">
        <f>IF(AND(Q40&gt;=Chart!$F$2,Q40&lt;=Chart!$F$3),I40,#N/A)</f>
        <v>#N/A</v>
      </c>
      <c r="AF40" t="e">
        <f>IF(AND(Q40&gt;=Chart!$F$2,Q40&lt;=Chart!$F$3),H40/100,#N/A)</f>
        <v>#N/A</v>
      </c>
      <c r="AG40" t="e">
        <f>IF(AND(Q40&gt;=Chart!$F$2,Q40&lt;=Chart!$F$3),W40/100,#N/A)</f>
        <v>#N/A</v>
      </c>
    </row>
    <row r="41" spans="1:33" x14ac:dyDescent="0.25">
      <c r="A41">
        <v>1375882200</v>
      </c>
      <c r="B41">
        <f>INDEX('Daily Data ADJ'!$1:$1048576,MATCH(Calc!$A41,'Daily Data ADJ'!$A:$A,0),MATCH("SPY, CBOE BZX: Close",'Daily Data ADJ'!$1:$1,0))</f>
        <v>141.88157333999999</v>
      </c>
      <c r="C41">
        <f>INDEX('Daily Data ADJ'!$1:$1048576,MATCH(Calc!$A41,'Daily Data ADJ'!$A:$A,0),MATCH("EFFR, FRED: Close",'Daily Data ADJ'!$1:$1,0))</f>
        <v>0.09</v>
      </c>
      <c r="D41" t="str">
        <f>INDEX('Daily Data ADJ'!$1:$1048576,MATCH(Calc!$A41,'Daily Data ADJ'!$A:$A,1),MATCH("SOFR, FRED: Close",'Daily Data ADJ'!$1:$1,0))</f>
        <v>NaN</v>
      </c>
      <c r="E41">
        <f>INDEX('Daily Data ADJ'!$1:$1048576,MATCH(Calc!$A41,'Daily Data ADJ'!$A:$A,0),MATCH("UPRO, CBOE BZX: Close",'Daily Data ADJ'!$1:$1,0))</f>
        <v>5.9538448800000001</v>
      </c>
      <c r="F41">
        <f>INDEX('Daily Data ADJ'!$1:$1048576,MATCH(Calc!$A41,'Daily Data ADJ'!$A:$A,0),MATCH("ES1!, CME_MINI: Close",'Daily Data ADJ'!$1:$1,0))</f>
        <v>1688.25</v>
      </c>
      <c r="G41">
        <f>INDEX('Daily Data ADJ'!$1:$1048576,MATCH(Calc!$A41,'Daily Data ADJ'!$A:$A,0),MATCH("ES2!, CME_MINI: Close",'Daily Data ADJ'!$1:$1,0))</f>
        <v>1681.75</v>
      </c>
      <c r="H41">
        <f>INDEX('QUANDL MULTPL SP500_DIV_YIELD_M'!$A:$G,MATCH(Calc!$A41,'QUANDL MULTPL SP500_DIV_YIELD_M'!$A:$A,1),MATCH('QUANDL MULTPL SP500_DIV_YIELD_M'!$E$1,'QUANDL MULTPL SP500_DIV_YIELD_M'!$A$1:$G$1,0))</f>
        <v>2.02</v>
      </c>
      <c r="I41" s="5">
        <f t="shared" si="0"/>
        <v>4.8881507147992033E-3</v>
      </c>
      <c r="J41" s="1">
        <f>A41/24/60/60+DATE(1970,1,1)</f>
        <v>41493.5625</v>
      </c>
      <c r="K41" s="3">
        <f t="shared" si="3"/>
        <v>1</v>
      </c>
      <c r="L41" s="6">
        <f>(1+Chart!$F$4)^(1/(365/K41))-1</f>
        <v>6.6592785027408397E-5</v>
      </c>
      <c r="M41" s="6">
        <f t="shared" si="4"/>
        <v>2.4646475380585287E-6</v>
      </c>
      <c r="N41" s="6">
        <f t="shared" si="5"/>
        <v>1.3359657722755713E-5</v>
      </c>
      <c r="O41">
        <f>O40*(B41/B40)</f>
        <v>141.88157333999999</v>
      </c>
      <c r="P41">
        <f t="shared" si="1"/>
        <v>2013</v>
      </c>
      <c r="Q41" s="1">
        <f t="shared" si="2"/>
        <v>41493.5625</v>
      </c>
      <c r="R41">
        <f>IF(B42="",R40,IF(Q41&gt;=Chart!$F$2,E41,0))</f>
        <v>0</v>
      </c>
      <c r="S41">
        <f>IF(B42="",S40,IFERROR(IF(AND(R41&gt;0,R40=0),R41,(1+(B42/B41-1)*Calc!$Z$1)*S40),0))</f>
        <v>0</v>
      </c>
      <c r="T41">
        <f>IF(B42="",T40,IFERROR(IF(AND(R41&gt;0,R40=0),R41,(1+(B42/B41-1)*Calc!$Z$1-L42)*T40),0))</f>
        <v>0</v>
      </c>
      <c r="U41">
        <f>IF(B42="",U40,IFERROR(IF(AND(R41&gt;0,R40=0),R41,(1+(B42/B41-1)*Calc!$Z$1-M42*2)*U40),0))</f>
        <v>0</v>
      </c>
      <c r="V41">
        <f>IF(B42="",V40,IFERROR(IF(AND(R41&gt;0,R40=0),R41,(1+(B42/B41-1)*Calc!$Z$1-N42*2)*V40),0))</f>
        <v>0</v>
      </c>
      <c r="W41">
        <f>IF(ISNUMBER(C41),C41,W40)</f>
        <v>0.09</v>
      </c>
      <c r="Y41" s="1" t="e">
        <f>IF(AND(Q41&gt;=Chart!$F$2,Q41&lt;=Chart!$F$3),Q41,#N/A)</f>
        <v>#N/A</v>
      </c>
      <c r="Z41" t="e">
        <f>IF(AND(Q41&gt;=Chart!$F$2,Q41&lt;=Chart!$F$3),R41,#N/A)</f>
        <v>#N/A</v>
      </c>
      <c r="AA41" t="e">
        <f>IF(AND(Q41&gt;=Chart!$F$2,Q41&lt;=Chart!$F$3),S41,#N/A)</f>
        <v>#N/A</v>
      </c>
      <c r="AB41" t="e">
        <f>IF(AND(Q41&gt;=Chart!$F$2,Q41&lt;=Chart!$F$3),T41,#N/A)</f>
        <v>#N/A</v>
      </c>
      <c r="AC41" t="e">
        <f>IF(AND(Q41&gt;=Chart!$F$2,Q41&lt;=Chart!$F$3),U41,#N/A)</f>
        <v>#N/A</v>
      </c>
      <c r="AD41" t="e">
        <f>IF(AND(Q41&gt;=Chart!$F$2,Q41&lt;=Chart!$F$3),V41,#N/A)</f>
        <v>#N/A</v>
      </c>
      <c r="AE41" t="e">
        <f>IF(AND(Q41&gt;=Chart!$F$2,Q41&lt;=Chart!$F$3),I41,#N/A)</f>
        <v>#N/A</v>
      </c>
      <c r="AF41" t="e">
        <f>IF(AND(Q41&gt;=Chart!$F$2,Q41&lt;=Chart!$F$3),H41/100,#N/A)</f>
        <v>#N/A</v>
      </c>
      <c r="AG41" t="e">
        <f>IF(AND(Q41&gt;=Chart!$F$2,Q41&lt;=Chart!$F$3),W41/100,#N/A)</f>
        <v>#N/A</v>
      </c>
    </row>
    <row r="42" spans="1:33" x14ac:dyDescent="0.25">
      <c r="A42">
        <v>1375968600</v>
      </c>
      <c r="B42">
        <f>INDEX('Daily Data ADJ'!$1:$1048576,MATCH(Calc!$A42,'Daily Data ADJ'!$A:$A,0),MATCH("SPY, CBOE BZX: Close",'Daily Data ADJ'!$1:$1,0))</f>
        <v>142.40154024</v>
      </c>
      <c r="C42">
        <f>INDEX('Daily Data ADJ'!$1:$1048576,MATCH(Calc!$A42,'Daily Data ADJ'!$A:$A,0),MATCH("EFFR, FRED: Close",'Daily Data ADJ'!$1:$1,0))</f>
        <v>0.09</v>
      </c>
      <c r="D42" t="str">
        <f>INDEX('Daily Data ADJ'!$1:$1048576,MATCH(Calc!$A42,'Daily Data ADJ'!$A:$A,1),MATCH("SOFR, FRED: Close",'Daily Data ADJ'!$1:$1,0))</f>
        <v>NaN</v>
      </c>
      <c r="E42">
        <f>INDEX('Daily Data ADJ'!$1:$1048576,MATCH(Calc!$A42,'Daily Data ADJ'!$A:$A,0),MATCH("UPRO, CBOE BZX: Close",'Daily Data ADJ'!$1:$1,0))</f>
        <v>6.0187727000000004</v>
      </c>
      <c r="F42">
        <f>INDEX('Daily Data ADJ'!$1:$1048576,MATCH(Calc!$A42,'Daily Data ADJ'!$A:$A,0),MATCH("ES1!, CME_MINI: Close",'Daily Data ADJ'!$1:$1,0))</f>
        <v>1693.75</v>
      </c>
      <c r="G42">
        <f>INDEX('Daily Data ADJ'!$1:$1048576,MATCH(Calc!$A42,'Daily Data ADJ'!$A:$A,0),MATCH("ES2!, CME_MINI: Close",'Daily Data ADJ'!$1:$1,0))</f>
        <v>1687.25</v>
      </c>
      <c r="H42">
        <f>INDEX('QUANDL MULTPL SP500_DIV_YIELD_M'!$A:$G,MATCH(Calc!$A42,'QUANDL MULTPL SP500_DIV_YIELD_M'!$A:$A,1),MATCH('QUANDL MULTPL SP500_DIV_YIELD_M'!$E$1,'QUANDL MULTPL SP500_DIV_YIELD_M'!$A$1:$G$1,0))</f>
        <v>2.02</v>
      </c>
      <c r="I42" s="5">
        <f t="shared" si="0"/>
        <v>4.9375854464204262E-3</v>
      </c>
      <c r="J42" s="1">
        <f>A42/24/60/60+DATE(1970,1,1)</f>
        <v>41494.5625</v>
      </c>
      <c r="K42" s="3">
        <f t="shared" si="3"/>
        <v>1</v>
      </c>
      <c r="L42" s="6">
        <f>(1+Chart!$F$4)^(1/(365/K42))-1</f>
        <v>6.6592785027408397E-5</v>
      </c>
      <c r="M42" s="6">
        <f t="shared" si="4"/>
        <v>2.4646475380585287E-6</v>
      </c>
      <c r="N42" s="6">
        <f t="shared" si="5"/>
        <v>1.3494435019190121E-5</v>
      </c>
      <c r="O42">
        <f>O41*(B42/B41)</f>
        <v>142.40154024</v>
      </c>
      <c r="P42">
        <f t="shared" si="1"/>
        <v>2013</v>
      </c>
      <c r="Q42" s="1">
        <f t="shared" si="2"/>
        <v>41494.5625</v>
      </c>
      <c r="R42">
        <f>IF(B43="",R41,IF(Q42&gt;=Chart!$F$2,E42,0))</f>
        <v>0</v>
      </c>
      <c r="S42">
        <f>IF(B43="",S41,IFERROR(IF(AND(R42&gt;0,R41=0),R42,(1+(B43/B42-1)*Calc!$Z$1)*S41),0))</f>
        <v>0</v>
      </c>
      <c r="T42">
        <f>IF(B43="",T41,IFERROR(IF(AND(R42&gt;0,R41=0),R42,(1+(B43/B42-1)*Calc!$Z$1-L43)*T41),0))</f>
        <v>0</v>
      </c>
      <c r="U42">
        <f>IF(B43="",U41,IFERROR(IF(AND(R42&gt;0,R41=0),R42,(1+(B43/B42-1)*Calc!$Z$1-M43*2)*U41),0))</f>
        <v>0</v>
      </c>
      <c r="V42">
        <f>IF(B43="",V41,IFERROR(IF(AND(R42&gt;0,R41=0),R42,(1+(B43/B42-1)*Calc!$Z$1-N43*2)*V41),0))</f>
        <v>0</v>
      </c>
      <c r="W42">
        <f>IF(ISNUMBER(C42),C42,W41)</f>
        <v>0.09</v>
      </c>
      <c r="Y42" s="1" t="e">
        <f>IF(AND(Q42&gt;=Chart!$F$2,Q42&lt;=Chart!$F$3),Q42,#N/A)</f>
        <v>#N/A</v>
      </c>
      <c r="Z42" t="e">
        <f>IF(AND(Q42&gt;=Chart!$F$2,Q42&lt;=Chart!$F$3),R42,#N/A)</f>
        <v>#N/A</v>
      </c>
      <c r="AA42" t="e">
        <f>IF(AND(Q42&gt;=Chart!$F$2,Q42&lt;=Chart!$F$3),S42,#N/A)</f>
        <v>#N/A</v>
      </c>
      <c r="AB42" t="e">
        <f>IF(AND(Q42&gt;=Chart!$F$2,Q42&lt;=Chart!$F$3),T42,#N/A)</f>
        <v>#N/A</v>
      </c>
      <c r="AC42" t="e">
        <f>IF(AND(Q42&gt;=Chart!$F$2,Q42&lt;=Chart!$F$3),U42,#N/A)</f>
        <v>#N/A</v>
      </c>
      <c r="AD42" t="e">
        <f>IF(AND(Q42&gt;=Chart!$F$2,Q42&lt;=Chart!$F$3),V42,#N/A)</f>
        <v>#N/A</v>
      </c>
      <c r="AE42" t="e">
        <f>IF(AND(Q42&gt;=Chart!$F$2,Q42&lt;=Chart!$F$3),I42,#N/A)</f>
        <v>#N/A</v>
      </c>
      <c r="AF42" t="e">
        <f>IF(AND(Q42&gt;=Chart!$F$2,Q42&lt;=Chart!$F$3),H42/100,#N/A)</f>
        <v>#N/A</v>
      </c>
      <c r="AG42" t="e">
        <f>IF(AND(Q42&gt;=Chart!$F$2,Q42&lt;=Chart!$F$3),W42/100,#N/A)</f>
        <v>#N/A</v>
      </c>
    </row>
    <row r="43" spans="1:33" x14ac:dyDescent="0.25">
      <c r="A43">
        <v>1376055000</v>
      </c>
      <c r="B43">
        <f>INDEX('Daily Data ADJ'!$1:$1048576,MATCH(Calc!$A43,'Daily Data ADJ'!$A:$A,0),MATCH("SPY, CBOE BZX: Close",'Daily Data ADJ'!$1:$1,0))</f>
        <v>141.99060528999999</v>
      </c>
      <c r="C43">
        <f>INDEX('Daily Data ADJ'!$1:$1048576,MATCH(Calc!$A43,'Daily Data ADJ'!$A:$A,0),MATCH("EFFR, FRED: Close",'Daily Data ADJ'!$1:$1,0))</f>
        <v>0.08</v>
      </c>
      <c r="D43" t="str">
        <f>INDEX('Daily Data ADJ'!$1:$1048576,MATCH(Calc!$A43,'Daily Data ADJ'!$A:$A,1),MATCH("SOFR, FRED: Close",'Daily Data ADJ'!$1:$1,0))</f>
        <v>NaN</v>
      </c>
      <c r="E43">
        <f>INDEX('Daily Data ADJ'!$1:$1048576,MATCH(Calc!$A43,'Daily Data ADJ'!$A:$A,0),MATCH("UPRO, CBOE BZX: Close",'Daily Data ADJ'!$1:$1,0))</f>
        <v>5.9668310299999998</v>
      </c>
      <c r="F43">
        <f>INDEX('Daily Data ADJ'!$1:$1048576,MATCH(Calc!$A43,'Daily Data ADJ'!$A:$A,0),MATCH("ES1!, CME_MINI: Close",'Daily Data ADJ'!$1:$1,0))</f>
        <v>1686.25</v>
      </c>
      <c r="G43">
        <f>INDEX('Daily Data ADJ'!$1:$1048576,MATCH(Calc!$A43,'Daily Data ADJ'!$A:$A,0),MATCH("ES2!, CME_MINI: Close",'Daily Data ADJ'!$1:$1,0))</f>
        <v>1679.75</v>
      </c>
      <c r="H43">
        <f>INDEX('QUANDL MULTPL SP500_DIV_YIELD_M'!$A:$G,MATCH(Calc!$A43,'QUANDL MULTPL SP500_DIV_YIELD_M'!$A:$A,1),MATCH('QUANDL MULTPL SP500_DIV_YIELD_M'!$E$1,'QUANDL MULTPL SP500_DIV_YIELD_M'!$A$1:$G$1,0))</f>
        <v>2.02</v>
      </c>
      <c r="I43" s="5">
        <f t="shared" si="0"/>
        <v>4.8700949590924116E-3</v>
      </c>
      <c r="J43" s="1">
        <f>A43/24/60/60+DATE(1970,1,1)</f>
        <v>41495.5625</v>
      </c>
      <c r="K43" s="3">
        <f t="shared" si="3"/>
        <v>1</v>
      </c>
      <c r="L43" s="6">
        <f>(1+Chart!$F$4)^(1/(365/K43))-1</f>
        <v>6.6592785027408397E-5</v>
      </c>
      <c r="M43" s="6">
        <f t="shared" si="4"/>
        <v>2.1909069769510126E-6</v>
      </c>
      <c r="N43" s="6">
        <f t="shared" si="5"/>
        <v>1.331042943020222E-5</v>
      </c>
      <c r="O43">
        <f>O42*(B43/B42)</f>
        <v>141.99060528999999</v>
      </c>
      <c r="P43">
        <f t="shared" si="1"/>
        <v>2013</v>
      </c>
      <c r="Q43" s="1">
        <f t="shared" si="2"/>
        <v>41495.5625</v>
      </c>
      <c r="R43">
        <f>IF(B44="",R42,IF(Q43&gt;=Chart!$F$2,E43,0))</f>
        <v>0</v>
      </c>
      <c r="S43">
        <f>IF(B44="",S42,IFERROR(IF(AND(R43&gt;0,R42=0),R43,(1+(B44/B43-1)*Calc!$Z$1)*S42),0))</f>
        <v>0</v>
      </c>
      <c r="T43">
        <f>IF(B44="",T42,IFERROR(IF(AND(R43&gt;0,R42=0),R43,(1+(B44/B43-1)*Calc!$Z$1-L44)*T42),0))</f>
        <v>0</v>
      </c>
      <c r="U43">
        <f>IF(B44="",U42,IFERROR(IF(AND(R43&gt;0,R42=0),R43,(1+(B44/B43-1)*Calc!$Z$1-M44*2)*U42),0))</f>
        <v>0</v>
      </c>
      <c r="V43">
        <f>IF(B44="",V42,IFERROR(IF(AND(R43&gt;0,R42=0),R43,(1+(B44/B43-1)*Calc!$Z$1-N44*2)*V42),0))</f>
        <v>0</v>
      </c>
      <c r="W43">
        <f>IF(ISNUMBER(C43),C43,W42)</f>
        <v>0.08</v>
      </c>
      <c r="Y43" s="1" t="e">
        <f>IF(AND(Q43&gt;=Chart!$F$2,Q43&lt;=Chart!$F$3),Q43,#N/A)</f>
        <v>#N/A</v>
      </c>
      <c r="Z43" t="e">
        <f>IF(AND(Q43&gt;=Chart!$F$2,Q43&lt;=Chart!$F$3),R43,#N/A)</f>
        <v>#N/A</v>
      </c>
      <c r="AA43" t="e">
        <f>IF(AND(Q43&gt;=Chart!$F$2,Q43&lt;=Chart!$F$3),S43,#N/A)</f>
        <v>#N/A</v>
      </c>
      <c r="AB43" t="e">
        <f>IF(AND(Q43&gt;=Chart!$F$2,Q43&lt;=Chart!$F$3),T43,#N/A)</f>
        <v>#N/A</v>
      </c>
      <c r="AC43" t="e">
        <f>IF(AND(Q43&gt;=Chart!$F$2,Q43&lt;=Chart!$F$3),U43,#N/A)</f>
        <v>#N/A</v>
      </c>
      <c r="AD43" t="e">
        <f>IF(AND(Q43&gt;=Chart!$F$2,Q43&lt;=Chart!$F$3),V43,#N/A)</f>
        <v>#N/A</v>
      </c>
      <c r="AE43" t="e">
        <f>IF(AND(Q43&gt;=Chart!$F$2,Q43&lt;=Chart!$F$3),I43,#N/A)</f>
        <v>#N/A</v>
      </c>
      <c r="AF43" t="e">
        <f>IF(AND(Q43&gt;=Chart!$F$2,Q43&lt;=Chart!$F$3),H43/100,#N/A)</f>
        <v>#N/A</v>
      </c>
      <c r="AG43" t="e">
        <f>IF(AND(Q43&gt;=Chart!$F$2,Q43&lt;=Chart!$F$3),W43/100,#N/A)</f>
        <v>#N/A</v>
      </c>
    </row>
    <row r="44" spans="1:33" x14ac:dyDescent="0.25">
      <c r="A44">
        <v>1376314200</v>
      </c>
      <c r="B44">
        <f>INDEX('Daily Data ADJ'!$1:$1048576,MATCH(Calc!$A44,'Daily Data ADJ'!$A:$A,0),MATCH("SPY, CBOE BZX: Close",'Daily Data ADJ'!$1:$1,0))</f>
        <v>141.82370699000001</v>
      </c>
      <c r="C44">
        <f>INDEX('Daily Data ADJ'!$1:$1048576,MATCH(Calc!$A44,'Daily Data ADJ'!$A:$A,0),MATCH("EFFR, FRED: Close",'Daily Data ADJ'!$1:$1,0))</f>
        <v>0.08</v>
      </c>
      <c r="D44" t="str">
        <f>INDEX('Daily Data ADJ'!$1:$1048576,MATCH(Calc!$A44,'Daily Data ADJ'!$A:$A,1),MATCH("SOFR, FRED: Close",'Daily Data ADJ'!$1:$1,0))</f>
        <v>NaN</v>
      </c>
      <c r="E44">
        <f>INDEX('Daily Data ADJ'!$1:$1048576,MATCH(Calc!$A44,'Daily Data ADJ'!$A:$A,0),MATCH("UPRO, CBOE BZX: Close",'Daily Data ADJ'!$1:$1,0))</f>
        <v>5.94004844</v>
      </c>
      <c r="F44">
        <f>INDEX('Daily Data ADJ'!$1:$1048576,MATCH(Calc!$A44,'Daily Data ADJ'!$A:$A,0),MATCH("ES1!, CME_MINI: Close",'Daily Data ADJ'!$1:$1,0))</f>
        <v>1687</v>
      </c>
      <c r="G44">
        <f>INDEX('Daily Data ADJ'!$1:$1048576,MATCH(Calc!$A44,'Daily Data ADJ'!$A:$A,0),MATCH("ES2!, CME_MINI: Close",'Daily Data ADJ'!$1:$1,0))</f>
        <v>1680.75</v>
      </c>
      <c r="H44">
        <f>INDEX('QUANDL MULTPL SP500_DIV_YIELD_M'!$A:$G,MATCH(Calc!$A44,'QUANDL MULTPL SP500_DIV_YIELD_M'!$A:$A,1),MATCH('QUANDL MULTPL SP500_DIV_YIELD_M'!$E$1,'QUANDL MULTPL SP500_DIV_YIELD_M'!$A$1:$G$1,0))</f>
        <v>2.02</v>
      </c>
      <c r="I44" s="5">
        <f t="shared" si="0"/>
        <v>5.4629444175015064E-3</v>
      </c>
      <c r="J44" s="1">
        <f>A44/24/60/60+DATE(1970,1,1)</f>
        <v>41498.5625</v>
      </c>
      <c r="K44" s="3">
        <f t="shared" si="3"/>
        <v>3</v>
      </c>
      <c r="L44" s="6">
        <f>(1+Chart!$F$4)^(1/(365/K44))-1</f>
        <v>1.9979165917494157E-4</v>
      </c>
      <c r="M44" s="6">
        <f t="shared" si="4"/>
        <v>6.5727353308897563E-6</v>
      </c>
      <c r="N44" s="6">
        <f t="shared" si="5"/>
        <v>4.4779714854614738E-5</v>
      </c>
      <c r="O44">
        <f>O43*(B44/B43)</f>
        <v>141.82370699000001</v>
      </c>
      <c r="P44">
        <f t="shared" si="1"/>
        <v>2013</v>
      </c>
      <c r="Q44" s="1">
        <f t="shared" si="2"/>
        <v>41498.5625</v>
      </c>
      <c r="R44">
        <f>IF(B45="",R43,IF(Q44&gt;=Chart!$F$2,E44,0))</f>
        <v>0</v>
      </c>
      <c r="S44">
        <f>IF(B45="",S43,IFERROR(IF(AND(R44&gt;0,R43=0),R44,(1+(B45/B44-1)*Calc!$Z$1)*S43),0))</f>
        <v>0</v>
      </c>
      <c r="T44">
        <f>IF(B45="",T43,IFERROR(IF(AND(R44&gt;0,R43=0),R44,(1+(B45/B44-1)*Calc!$Z$1-L45)*T43),0))</f>
        <v>0</v>
      </c>
      <c r="U44">
        <f>IF(B45="",U43,IFERROR(IF(AND(R44&gt;0,R43=0),R44,(1+(B45/B44-1)*Calc!$Z$1-M45*2)*U43),0))</f>
        <v>0</v>
      </c>
      <c r="V44">
        <f>IF(B45="",V43,IFERROR(IF(AND(R44&gt;0,R43=0),R44,(1+(B45/B44-1)*Calc!$Z$1-N45*2)*V43),0))</f>
        <v>0</v>
      </c>
      <c r="W44">
        <f>IF(ISNUMBER(C44),C44,W43)</f>
        <v>0.08</v>
      </c>
      <c r="Y44" s="1" t="e">
        <f>IF(AND(Q44&gt;=Chart!$F$2,Q44&lt;=Chart!$F$3),Q44,#N/A)</f>
        <v>#N/A</v>
      </c>
      <c r="Z44" t="e">
        <f>IF(AND(Q44&gt;=Chart!$F$2,Q44&lt;=Chart!$F$3),R44,#N/A)</f>
        <v>#N/A</v>
      </c>
      <c r="AA44" t="e">
        <f>IF(AND(Q44&gt;=Chart!$F$2,Q44&lt;=Chart!$F$3),S44,#N/A)</f>
        <v>#N/A</v>
      </c>
      <c r="AB44" t="e">
        <f>IF(AND(Q44&gt;=Chart!$F$2,Q44&lt;=Chart!$F$3),T44,#N/A)</f>
        <v>#N/A</v>
      </c>
      <c r="AC44" t="e">
        <f>IF(AND(Q44&gt;=Chart!$F$2,Q44&lt;=Chart!$F$3),U44,#N/A)</f>
        <v>#N/A</v>
      </c>
      <c r="AD44" t="e">
        <f>IF(AND(Q44&gt;=Chart!$F$2,Q44&lt;=Chart!$F$3),V44,#N/A)</f>
        <v>#N/A</v>
      </c>
      <c r="AE44" t="e">
        <f>IF(AND(Q44&gt;=Chart!$F$2,Q44&lt;=Chart!$F$3),I44,#N/A)</f>
        <v>#N/A</v>
      </c>
      <c r="AF44" t="e">
        <f>IF(AND(Q44&gt;=Chart!$F$2,Q44&lt;=Chart!$F$3),H44/100,#N/A)</f>
        <v>#N/A</v>
      </c>
      <c r="AG44" t="e">
        <f>IF(AND(Q44&gt;=Chart!$F$2,Q44&lt;=Chart!$F$3),W44/100,#N/A)</f>
        <v>#N/A</v>
      </c>
    </row>
    <row r="45" spans="1:33" x14ac:dyDescent="0.25">
      <c r="A45">
        <v>1376400600</v>
      </c>
      <c r="B45">
        <f>INDEX('Daily Data ADJ'!$1:$1048576,MATCH(Calc!$A45,'Daily Data ADJ'!$A:$A,0),MATCH("SPY, CBOE BZX: Close",'Daily Data ADJ'!$1:$1,0))</f>
        <v>142.24219811</v>
      </c>
      <c r="C45">
        <f>INDEX('Daily Data ADJ'!$1:$1048576,MATCH(Calc!$A45,'Daily Data ADJ'!$A:$A,0),MATCH("EFFR, FRED: Close",'Daily Data ADJ'!$1:$1,0))</f>
        <v>0.08</v>
      </c>
      <c r="D45" t="str">
        <f>INDEX('Daily Data ADJ'!$1:$1048576,MATCH(Calc!$A45,'Daily Data ADJ'!$A:$A,1),MATCH("SOFR, FRED: Close",'Daily Data ADJ'!$1:$1,0))</f>
        <v>NaN</v>
      </c>
      <c r="E45">
        <f>INDEX('Daily Data ADJ'!$1:$1048576,MATCH(Calc!$A45,'Daily Data ADJ'!$A:$A,0),MATCH("UPRO, CBOE BZX: Close",'Daily Data ADJ'!$1:$1,0))</f>
        <v>6.0033527400000004</v>
      </c>
      <c r="F45">
        <f>INDEX('Daily Data ADJ'!$1:$1048576,MATCH(Calc!$A45,'Daily Data ADJ'!$A:$A,0),MATCH("ES1!, CME_MINI: Close",'Daily Data ADJ'!$1:$1,0))</f>
        <v>1690.75</v>
      </c>
      <c r="G45">
        <f>INDEX('Daily Data ADJ'!$1:$1048576,MATCH(Calc!$A45,'Daily Data ADJ'!$A:$A,0),MATCH("ES2!, CME_MINI: Close",'Daily Data ADJ'!$1:$1,0))</f>
        <v>1684.5</v>
      </c>
      <c r="H45">
        <f>INDEX('QUANDL MULTPL SP500_DIV_YIELD_M'!$A:$G,MATCH(Calc!$A45,'QUANDL MULTPL SP500_DIV_YIELD_M'!$A:$A,1),MATCH('QUANDL MULTPL SP500_DIV_YIELD_M'!$E$1,'QUANDL MULTPL SP500_DIV_YIELD_M'!$A$1:$G$1,0))</f>
        <v>2.02</v>
      </c>
      <c r="I45" s="5">
        <f t="shared" si="0"/>
        <v>5.4954491265177853E-3</v>
      </c>
      <c r="J45" s="1">
        <f>A45/24/60/60+DATE(1970,1,1)</f>
        <v>41499.5625</v>
      </c>
      <c r="K45" s="3">
        <f t="shared" si="3"/>
        <v>1</v>
      </c>
      <c r="L45" s="6">
        <f>(1+Chart!$F$4)^(1/(365/K45))-1</f>
        <v>6.6592785027408397E-5</v>
      </c>
      <c r="M45" s="6">
        <f t="shared" si="4"/>
        <v>2.1909069769510126E-6</v>
      </c>
      <c r="N45" s="6">
        <f t="shared" si="5"/>
        <v>1.5014918859135307E-5</v>
      </c>
      <c r="O45">
        <f>O44*(B45/B44)</f>
        <v>142.24219811</v>
      </c>
      <c r="P45">
        <f t="shared" si="1"/>
        <v>2013</v>
      </c>
      <c r="Q45" s="1">
        <f t="shared" si="2"/>
        <v>41499.5625</v>
      </c>
      <c r="R45">
        <f>IF(B46="",R44,IF(Q45&gt;=Chart!$F$2,E45,0))</f>
        <v>0</v>
      </c>
      <c r="S45">
        <f>IF(B46="",S44,IFERROR(IF(AND(R45&gt;0,R44=0),R45,(1+(B46/B45-1)*Calc!$Z$1)*S44),0))</f>
        <v>0</v>
      </c>
      <c r="T45">
        <f>IF(B46="",T44,IFERROR(IF(AND(R45&gt;0,R44=0),R45,(1+(B46/B45-1)*Calc!$Z$1-L46)*T44),0))</f>
        <v>0</v>
      </c>
      <c r="U45">
        <f>IF(B46="",U44,IFERROR(IF(AND(R45&gt;0,R44=0),R45,(1+(B46/B45-1)*Calc!$Z$1-M46*2)*U44),0))</f>
        <v>0</v>
      </c>
      <c r="V45">
        <f>IF(B46="",V44,IFERROR(IF(AND(R45&gt;0,R44=0),R45,(1+(B46/B45-1)*Calc!$Z$1-N46*2)*V44),0))</f>
        <v>0</v>
      </c>
      <c r="W45">
        <f>IF(ISNUMBER(C45),C45,W44)</f>
        <v>0.08</v>
      </c>
      <c r="Y45" s="1" t="e">
        <f>IF(AND(Q45&gt;=Chart!$F$2,Q45&lt;=Chart!$F$3),Q45,#N/A)</f>
        <v>#N/A</v>
      </c>
      <c r="Z45" t="e">
        <f>IF(AND(Q45&gt;=Chart!$F$2,Q45&lt;=Chart!$F$3),R45,#N/A)</f>
        <v>#N/A</v>
      </c>
      <c r="AA45" t="e">
        <f>IF(AND(Q45&gt;=Chart!$F$2,Q45&lt;=Chart!$F$3),S45,#N/A)</f>
        <v>#N/A</v>
      </c>
      <c r="AB45" t="e">
        <f>IF(AND(Q45&gt;=Chart!$F$2,Q45&lt;=Chart!$F$3),T45,#N/A)</f>
        <v>#N/A</v>
      </c>
      <c r="AC45" t="e">
        <f>IF(AND(Q45&gt;=Chart!$F$2,Q45&lt;=Chart!$F$3),U45,#N/A)</f>
        <v>#N/A</v>
      </c>
      <c r="AD45" t="e">
        <f>IF(AND(Q45&gt;=Chart!$F$2,Q45&lt;=Chart!$F$3),V45,#N/A)</f>
        <v>#N/A</v>
      </c>
      <c r="AE45" t="e">
        <f>IF(AND(Q45&gt;=Chart!$F$2,Q45&lt;=Chart!$F$3),I45,#N/A)</f>
        <v>#N/A</v>
      </c>
      <c r="AF45" t="e">
        <f>IF(AND(Q45&gt;=Chart!$F$2,Q45&lt;=Chart!$F$3),H45/100,#N/A)</f>
        <v>#N/A</v>
      </c>
      <c r="AG45" t="e">
        <f>IF(AND(Q45&gt;=Chart!$F$2,Q45&lt;=Chart!$F$3),W45/100,#N/A)</f>
        <v>#N/A</v>
      </c>
    </row>
    <row r="46" spans="1:33" x14ac:dyDescent="0.25">
      <c r="A46">
        <v>1376487000</v>
      </c>
      <c r="B46">
        <f>INDEX('Daily Data ADJ'!$1:$1048576,MATCH(Calc!$A46,'Daily Data ADJ'!$A:$A,0),MATCH("SPY, CBOE BZX: Close",'Daily Data ADJ'!$1:$1,0))</f>
        <v>141.51258730000001</v>
      </c>
      <c r="C46">
        <f>INDEX('Daily Data ADJ'!$1:$1048576,MATCH(Calc!$A46,'Daily Data ADJ'!$A:$A,0),MATCH("EFFR, FRED: Close",'Daily Data ADJ'!$1:$1,0))</f>
        <v>0.09</v>
      </c>
      <c r="D46" t="str">
        <f>INDEX('Daily Data ADJ'!$1:$1048576,MATCH(Calc!$A46,'Daily Data ADJ'!$A:$A,1),MATCH("SOFR, FRED: Close",'Daily Data ADJ'!$1:$1,0))</f>
        <v>NaN</v>
      </c>
      <c r="E46">
        <f>INDEX('Daily Data ADJ'!$1:$1048576,MATCH(Calc!$A46,'Daily Data ADJ'!$A:$A,0),MATCH("UPRO, CBOE BZX: Close",'Daily Data ADJ'!$1:$1,0))</f>
        <v>5.9067727799999998</v>
      </c>
      <c r="F46">
        <f>INDEX('Daily Data ADJ'!$1:$1048576,MATCH(Calc!$A46,'Daily Data ADJ'!$A:$A,0),MATCH("ES1!, CME_MINI: Close",'Daily Data ADJ'!$1:$1,0))</f>
        <v>1682</v>
      </c>
      <c r="G46">
        <f>INDEX('Daily Data ADJ'!$1:$1048576,MATCH(Calc!$A46,'Daily Data ADJ'!$A:$A,0),MATCH("ES2!, CME_MINI: Close",'Daily Data ADJ'!$1:$1,0))</f>
        <v>1675.5</v>
      </c>
      <c r="H46">
        <f>INDEX('QUANDL MULTPL SP500_DIV_YIELD_M'!$A:$G,MATCH(Calc!$A46,'QUANDL MULTPL SP500_DIV_YIELD_M'!$A:$A,1),MATCH('QUANDL MULTPL SP500_DIV_YIELD_M'!$E$1,'QUANDL MULTPL SP500_DIV_YIELD_M'!$A$1:$G$1,0))</f>
        <v>2.02</v>
      </c>
      <c r="I46" s="5">
        <f t="shared" si="0"/>
        <v>4.8315847376790878E-3</v>
      </c>
      <c r="J46" s="1">
        <f>A46/24/60/60+DATE(1970,1,1)</f>
        <v>41500.5625</v>
      </c>
      <c r="K46" s="3">
        <f t="shared" si="3"/>
        <v>1</v>
      </c>
      <c r="L46" s="6">
        <f>(1+Chart!$F$4)^(1/(365/K46))-1</f>
        <v>6.6592785027408397E-5</v>
      </c>
      <c r="M46" s="6">
        <f t="shared" si="4"/>
        <v>2.4646475380585287E-6</v>
      </c>
      <c r="N46" s="6">
        <f t="shared" si="5"/>
        <v>1.3205429911344879E-5</v>
      </c>
      <c r="O46">
        <f>O45*(B46/B45)</f>
        <v>141.51258730000001</v>
      </c>
      <c r="P46">
        <f t="shared" si="1"/>
        <v>2013</v>
      </c>
      <c r="Q46" s="1">
        <f t="shared" si="2"/>
        <v>41500.5625</v>
      </c>
      <c r="R46">
        <f>IF(B47="",R45,IF(Q46&gt;=Chart!$F$2,E46,0))</f>
        <v>0</v>
      </c>
      <c r="S46">
        <f>IF(B47="",S45,IFERROR(IF(AND(R46&gt;0,R45=0),R46,(1+(B47/B46-1)*Calc!$Z$1)*S45),0))</f>
        <v>0</v>
      </c>
      <c r="T46">
        <f>IF(B47="",T45,IFERROR(IF(AND(R46&gt;0,R45=0),R46,(1+(B47/B46-1)*Calc!$Z$1-L47)*T45),0))</f>
        <v>0</v>
      </c>
      <c r="U46">
        <f>IF(B47="",U45,IFERROR(IF(AND(R46&gt;0,R45=0),R46,(1+(B47/B46-1)*Calc!$Z$1-M47*2)*U45),0))</f>
        <v>0</v>
      </c>
      <c r="V46">
        <f>IF(B47="",V45,IFERROR(IF(AND(R46&gt;0,R45=0),R46,(1+(B47/B46-1)*Calc!$Z$1-N47*2)*V45),0))</f>
        <v>0</v>
      </c>
      <c r="W46">
        <f>IF(ISNUMBER(C46),C46,W45)</f>
        <v>0.09</v>
      </c>
      <c r="Y46" s="1" t="e">
        <f>IF(AND(Q46&gt;=Chart!$F$2,Q46&lt;=Chart!$F$3),Q46,#N/A)</f>
        <v>#N/A</v>
      </c>
      <c r="Z46" t="e">
        <f>IF(AND(Q46&gt;=Chart!$F$2,Q46&lt;=Chart!$F$3),R46,#N/A)</f>
        <v>#N/A</v>
      </c>
      <c r="AA46" t="e">
        <f>IF(AND(Q46&gt;=Chart!$F$2,Q46&lt;=Chart!$F$3),S46,#N/A)</f>
        <v>#N/A</v>
      </c>
      <c r="AB46" t="e">
        <f>IF(AND(Q46&gt;=Chart!$F$2,Q46&lt;=Chart!$F$3),T46,#N/A)</f>
        <v>#N/A</v>
      </c>
      <c r="AC46" t="e">
        <f>IF(AND(Q46&gt;=Chart!$F$2,Q46&lt;=Chart!$F$3),U46,#N/A)</f>
        <v>#N/A</v>
      </c>
      <c r="AD46" t="e">
        <f>IF(AND(Q46&gt;=Chart!$F$2,Q46&lt;=Chart!$F$3),V46,#N/A)</f>
        <v>#N/A</v>
      </c>
      <c r="AE46" t="e">
        <f>IF(AND(Q46&gt;=Chart!$F$2,Q46&lt;=Chart!$F$3),I46,#N/A)</f>
        <v>#N/A</v>
      </c>
      <c r="AF46" t="e">
        <f>IF(AND(Q46&gt;=Chart!$F$2,Q46&lt;=Chart!$F$3),H46/100,#N/A)</f>
        <v>#N/A</v>
      </c>
      <c r="AG46" t="e">
        <f>IF(AND(Q46&gt;=Chart!$F$2,Q46&lt;=Chart!$F$3),W46/100,#N/A)</f>
        <v>#N/A</v>
      </c>
    </row>
    <row r="47" spans="1:33" x14ac:dyDescent="0.25">
      <c r="A47">
        <v>1376573400</v>
      </c>
      <c r="B47">
        <f>INDEX('Daily Data ADJ'!$1:$1048576,MATCH(Calc!$A47,'Daily Data ADJ'!$A:$A,0),MATCH("SPY, CBOE BZX: Close",'Daily Data ADJ'!$1:$1,0))</f>
        <v>139.53338201</v>
      </c>
      <c r="C47">
        <f>INDEX('Daily Data ADJ'!$1:$1048576,MATCH(Calc!$A47,'Daily Data ADJ'!$A:$A,0),MATCH("EFFR, FRED: Close",'Daily Data ADJ'!$1:$1,0))</f>
        <v>0.08</v>
      </c>
      <c r="D47" t="str">
        <f>INDEX('Daily Data ADJ'!$1:$1048576,MATCH(Calc!$A47,'Daily Data ADJ'!$A:$A,1),MATCH("SOFR, FRED: Close",'Daily Data ADJ'!$1:$1,0))</f>
        <v>NaN</v>
      </c>
      <c r="E47">
        <f>INDEX('Daily Data ADJ'!$1:$1048576,MATCH(Calc!$A47,'Daily Data ADJ'!$A:$A,0),MATCH("UPRO, CBOE BZX: Close",'Daily Data ADJ'!$1:$1,0))</f>
        <v>5.6494982399999998</v>
      </c>
      <c r="F47">
        <f>INDEX('Daily Data ADJ'!$1:$1048576,MATCH(Calc!$A47,'Daily Data ADJ'!$A:$A,0),MATCH("ES1!, CME_MINI: Close",'Daily Data ADJ'!$1:$1,0))</f>
        <v>1655.75</v>
      </c>
      <c r="G47">
        <f>INDEX('Daily Data ADJ'!$1:$1048576,MATCH(Calc!$A47,'Daily Data ADJ'!$A:$A,0),MATCH("ES2!, CME_MINI: Close",'Daily Data ADJ'!$1:$1,0))</f>
        <v>1649.25</v>
      </c>
      <c r="H47">
        <f>INDEX('QUANDL MULTPL SP500_DIV_YIELD_M'!$A:$G,MATCH(Calc!$A47,'QUANDL MULTPL SP500_DIV_YIELD_M'!$A:$A,1),MATCH('QUANDL MULTPL SP500_DIV_YIELD_M'!$E$1,'QUANDL MULTPL SP500_DIV_YIELD_M'!$A$1:$G$1,0))</f>
        <v>2.02</v>
      </c>
      <c r="I47" s="5">
        <f t="shared" si="0"/>
        <v>4.5893719008734991E-3</v>
      </c>
      <c r="J47" s="1">
        <f>A47/24/60/60+DATE(1970,1,1)</f>
        <v>41501.5625</v>
      </c>
      <c r="K47" s="3">
        <f t="shared" si="3"/>
        <v>1</v>
      </c>
      <c r="L47" s="6">
        <f>(1+Chart!$F$4)^(1/(365/K47))-1</f>
        <v>6.6592785027408397E-5</v>
      </c>
      <c r="M47" s="6">
        <f t="shared" si="4"/>
        <v>2.1909069769510126E-6</v>
      </c>
      <c r="N47" s="6">
        <f t="shared" si="5"/>
        <v>1.25449357941676E-5</v>
      </c>
      <c r="O47">
        <f>O46*(B47/B46)</f>
        <v>139.53338201</v>
      </c>
      <c r="P47">
        <f t="shared" si="1"/>
        <v>2013</v>
      </c>
      <c r="Q47" s="1">
        <f t="shared" si="2"/>
        <v>41501.5625</v>
      </c>
      <c r="R47">
        <f>IF(B48="",R46,IF(Q47&gt;=Chart!$F$2,E47,0))</f>
        <v>0</v>
      </c>
      <c r="S47">
        <f>IF(B48="",S46,IFERROR(IF(AND(R47&gt;0,R46=0),R47,(1+(B48/B47-1)*Calc!$Z$1)*S46),0))</f>
        <v>0</v>
      </c>
      <c r="T47">
        <f>IF(B48="",T46,IFERROR(IF(AND(R47&gt;0,R46=0),R47,(1+(B48/B47-1)*Calc!$Z$1-L48)*T46),0))</f>
        <v>0</v>
      </c>
      <c r="U47">
        <f>IF(B48="",U46,IFERROR(IF(AND(R47&gt;0,R46=0),R47,(1+(B48/B47-1)*Calc!$Z$1-M48*2)*U46),0))</f>
        <v>0</v>
      </c>
      <c r="V47">
        <f>IF(B48="",V46,IFERROR(IF(AND(R47&gt;0,R46=0),R47,(1+(B48/B47-1)*Calc!$Z$1-N48*2)*V46),0))</f>
        <v>0</v>
      </c>
      <c r="W47">
        <f>IF(ISNUMBER(C47),C47,W46)</f>
        <v>0.08</v>
      </c>
      <c r="Y47" s="1" t="e">
        <f>IF(AND(Q47&gt;=Chart!$F$2,Q47&lt;=Chart!$F$3),Q47,#N/A)</f>
        <v>#N/A</v>
      </c>
      <c r="Z47" t="e">
        <f>IF(AND(Q47&gt;=Chart!$F$2,Q47&lt;=Chart!$F$3),R47,#N/A)</f>
        <v>#N/A</v>
      </c>
      <c r="AA47" t="e">
        <f>IF(AND(Q47&gt;=Chart!$F$2,Q47&lt;=Chart!$F$3),S47,#N/A)</f>
        <v>#N/A</v>
      </c>
      <c r="AB47" t="e">
        <f>IF(AND(Q47&gt;=Chart!$F$2,Q47&lt;=Chart!$F$3),T47,#N/A)</f>
        <v>#N/A</v>
      </c>
      <c r="AC47" t="e">
        <f>IF(AND(Q47&gt;=Chart!$F$2,Q47&lt;=Chart!$F$3),U47,#N/A)</f>
        <v>#N/A</v>
      </c>
      <c r="AD47" t="e">
        <f>IF(AND(Q47&gt;=Chart!$F$2,Q47&lt;=Chart!$F$3),V47,#N/A)</f>
        <v>#N/A</v>
      </c>
      <c r="AE47" t="e">
        <f>IF(AND(Q47&gt;=Chart!$F$2,Q47&lt;=Chart!$F$3),I47,#N/A)</f>
        <v>#N/A</v>
      </c>
      <c r="AF47" t="e">
        <f>IF(AND(Q47&gt;=Chart!$F$2,Q47&lt;=Chart!$F$3),H47/100,#N/A)</f>
        <v>#N/A</v>
      </c>
      <c r="AG47" t="e">
        <f>IF(AND(Q47&gt;=Chart!$F$2,Q47&lt;=Chart!$F$3),W47/100,#N/A)</f>
        <v>#N/A</v>
      </c>
    </row>
    <row r="48" spans="1:33" x14ac:dyDescent="0.25">
      <c r="A48">
        <v>1376659800</v>
      </c>
      <c r="B48">
        <f>INDEX('Daily Data ADJ'!$1:$1048576,MATCH(Calc!$A48,'Daily Data ADJ'!$A:$A,0),MATCH("SPY, CBOE BZX: Close",'Daily Data ADJ'!$1:$1,0))</f>
        <v>139.07212849000001</v>
      </c>
      <c r="C48">
        <f>INDEX('Daily Data ADJ'!$1:$1048576,MATCH(Calc!$A48,'Daily Data ADJ'!$A:$A,0),MATCH("EFFR, FRED: Close",'Daily Data ADJ'!$1:$1,0))</f>
        <v>0.09</v>
      </c>
      <c r="D48" t="str">
        <f>INDEX('Daily Data ADJ'!$1:$1048576,MATCH(Calc!$A48,'Daily Data ADJ'!$A:$A,1),MATCH("SOFR, FRED: Close",'Daily Data ADJ'!$1:$1,0))</f>
        <v>NaN</v>
      </c>
      <c r="E48">
        <f>INDEX('Daily Data ADJ'!$1:$1048576,MATCH(Calc!$A48,'Daily Data ADJ'!$A:$A,0),MATCH("UPRO, CBOE BZX: Close",'Daily Data ADJ'!$1:$1,0))</f>
        <v>5.6024251500000002</v>
      </c>
      <c r="F48">
        <f>INDEX('Daily Data ADJ'!$1:$1048576,MATCH(Calc!$A48,'Daily Data ADJ'!$A:$A,0),MATCH("ES1!, CME_MINI: Close",'Daily Data ADJ'!$1:$1,0))</f>
        <v>1651</v>
      </c>
      <c r="G48">
        <f>INDEX('Daily Data ADJ'!$1:$1048576,MATCH(Calc!$A48,'Daily Data ADJ'!$A:$A,0),MATCH("ES2!, CME_MINI: Close",'Daily Data ADJ'!$1:$1,0))</f>
        <v>1644.5</v>
      </c>
      <c r="H48">
        <f>INDEX('QUANDL MULTPL SP500_DIV_YIELD_M'!$A:$G,MATCH(Calc!$A48,'QUANDL MULTPL SP500_DIV_YIELD_M'!$A:$A,1),MATCH('QUANDL MULTPL SP500_DIV_YIELD_M'!$E$1,'QUANDL MULTPL SP500_DIV_YIELD_M'!$A$1:$G$1,0))</f>
        <v>2.02</v>
      </c>
      <c r="I48" s="5">
        <f t="shared" si="0"/>
        <v>4.5447248352119586E-3</v>
      </c>
      <c r="J48" s="1">
        <f>A48/24/60/60+DATE(1970,1,1)</f>
        <v>41502.5625</v>
      </c>
      <c r="K48" s="3">
        <f t="shared" si="3"/>
        <v>1</v>
      </c>
      <c r="L48" s="6">
        <f>(1+Chart!$F$4)^(1/(365/K48))-1</f>
        <v>6.6592785027408397E-5</v>
      </c>
      <c r="M48" s="6">
        <f t="shared" si="4"/>
        <v>2.4646475380585287E-6</v>
      </c>
      <c r="N48" s="6">
        <f t="shared" si="5"/>
        <v>1.2423169651221144E-5</v>
      </c>
      <c r="O48">
        <f>O47*(B48/B47)</f>
        <v>139.07212849000001</v>
      </c>
      <c r="P48">
        <f t="shared" si="1"/>
        <v>2013</v>
      </c>
      <c r="Q48" s="1">
        <f t="shared" si="2"/>
        <v>41502.5625</v>
      </c>
      <c r="R48">
        <f>IF(B49="",R47,IF(Q48&gt;=Chart!$F$2,E48,0))</f>
        <v>0</v>
      </c>
      <c r="S48">
        <f>IF(B49="",S47,IFERROR(IF(AND(R48&gt;0,R47=0),R48,(1+(B49/B48-1)*Calc!$Z$1)*S47),0))</f>
        <v>0</v>
      </c>
      <c r="T48">
        <f>IF(B49="",T47,IFERROR(IF(AND(R48&gt;0,R47=0),R48,(1+(B49/B48-1)*Calc!$Z$1-L49)*T47),0))</f>
        <v>0</v>
      </c>
      <c r="U48">
        <f>IF(B49="",U47,IFERROR(IF(AND(R48&gt;0,R47=0),R48,(1+(B49/B48-1)*Calc!$Z$1-M49*2)*U47),0))</f>
        <v>0</v>
      </c>
      <c r="V48">
        <f>IF(B49="",V47,IFERROR(IF(AND(R48&gt;0,R47=0),R48,(1+(B49/B48-1)*Calc!$Z$1-N49*2)*V47),0))</f>
        <v>0</v>
      </c>
      <c r="W48">
        <f>IF(ISNUMBER(C48),C48,W47)</f>
        <v>0.09</v>
      </c>
      <c r="Y48" s="1" t="e">
        <f>IF(AND(Q48&gt;=Chart!$F$2,Q48&lt;=Chart!$F$3),Q48,#N/A)</f>
        <v>#N/A</v>
      </c>
      <c r="Z48" t="e">
        <f>IF(AND(Q48&gt;=Chart!$F$2,Q48&lt;=Chart!$F$3),R48,#N/A)</f>
        <v>#N/A</v>
      </c>
      <c r="AA48" t="e">
        <f>IF(AND(Q48&gt;=Chart!$F$2,Q48&lt;=Chart!$F$3),S48,#N/A)</f>
        <v>#N/A</v>
      </c>
      <c r="AB48" t="e">
        <f>IF(AND(Q48&gt;=Chart!$F$2,Q48&lt;=Chart!$F$3),T48,#N/A)</f>
        <v>#N/A</v>
      </c>
      <c r="AC48" t="e">
        <f>IF(AND(Q48&gt;=Chart!$F$2,Q48&lt;=Chart!$F$3),U48,#N/A)</f>
        <v>#N/A</v>
      </c>
      <c r="AD48" t="e">
        <f>IF(AND(Q48&gt;=Chart!$F$2,Q48&lt;=Chart!$F$3),V48,#N/A)</f>
        <v>#N/A</v>
      </c>
      <c r="AE48" t="e">
        <f>IF(AND(Q48&gt;=Chart!$F$2,Q48&lt;=Chart!$F$3),I48,#N/A)</f>
        <v>#N/A</v>
      </c>
      <c r="AF48" t="e">
        <f>IF(AND(Q48&gt;=Chart!$F$2,Q48&lt;=Chart!$F$3),H48/100,#N/A)</f>
        <v>#N/A</v>
      </c>
      <c r="AG48" t="e">
        <f>IF(AND(Q48&gt;=Chart!$F$2,Q48&lt;=Chart!$F$3),W48/100,#N/A)</f>
        <v>#N/A</v>
      </c>
    </row>
    <row r="49" spans="1:33" x14ac:dyDescent="0.25">
      <c r="A49">
        <v>1376919000</v>
      </c>
      <c r="B49">
        <f>INDEX('Daily Data ADJ'!$1:$1048576,MATCH(Calc!$A49,'Daily Data ADJ'!$A:$A,0),MATCH("SPY, CBOE BZX: Close",'Daily Data ADJ'!$1:$1,0))</f>
        <v>138.18316716999999</v>
      </c>
      <c r="C49">
        <f>INDEX('Daily Data ADJ'!$1:$1048576,MATCH(Calc!$A49,'Daily Data ADJ'!$A:$A,0),MATCH("EFFR, FRED: Close",'Daily Data ADJ'!$1:$1,0))</f>
        <v>0.09</v>
      </c>
      <c r="D49" t="str">
        <f>INDEX('Daily Data ADJ'!$1:$1048576,MATCH(Calc!$A49,'Daily Data ADJ'!$A:$A,1),MATCH("SOFR, FRED: Close",'Daily Data ADJ'!$1:$1,0))</f>
        <v>NaN</v>
      </c>
      <c r="E49">
        <f>INDEX('Daily Data ADJ'!$1:$1048576,MATCH(Calc!$A49,'Daily Data ADJ'!$A:$A,0),MATCH("UPRO, CBOE BZX: Close",'Daily Data ADJ'!$1:$1,0))</f>
        <v>5.4969182999999999</v>
      </c>
      <c r="F49">
        <f>INDEX('Daily Data ADJ'!$1:$1048576,MATCH(Calc!$A49,'Daily Data ADJ'!$A:$A,0),MATCH("ES1!, CME_MINI: Close",'Daily Data ADJ'!$1:$1,0))</f>
        <v>1645</v>
      </c>
      <c r="G49">
        <f>INDEX('Daily Data ADJ'!$1:$1048576,MATCH(Calc!$A49,'Daily Data ADJ'!$A:$A,0),MATCH("ES2!, CME_MINI: Close",'Daily Data ADJ'!$1:$1,0))</f>
        <v>1638.25</v>
      </c>
      <c r="H49">
        <f>INDEX('QUANDL MULTPL SP500_DIV_YIELD_M'!$A:$G,MATCH(Calc!$A49,'QUANDL MULTPL SP500_DIV_YIELD_M'!$A:$A,1),MATCH('QUANDL MULTPL SP500_DIV_YIELD_M'!$E$1,'QUANDL MULTPL SP500_DIV_YIELD_M'!$A$1:$G$1,0))</f>
        <v>2.02</v>
      </c>
      <c r="I49" s="5">
        <f t="shared" si="0"/>
        <v>3.8873746298755431E-3</v>
      </c>
      <c r="J49" s="1">
        <f>A49/24/60/60+DATE(1970,1,1)</f>
        <v>41505.5625</v>
      </c>
      <c r="K49" s="3">
        <f t="shared" si="3"/>
        <v>3</v>
      </c>
      <c r="L49" s="6">
        <f>(1+Chart!$F$4)^(1/(365/K49))-1</f>
        <v>1.9979165917494157E-4</v>
      </c>
      <c r="M49" s="6">
        <f t="shared" si="4"/>
        <v>7.393960838042446E-6</v>
      </c>
      <c r="N49" s="6">
        <f t="shared" si="5"/>
        <v>3.1889590493383579E-5</v>
      </c>
      <c r="O49">
        <f>O48*(B49/B48)</f>
        <v>138.18316716999999</v>
      </c>
      <c r="P49">
        <f t="shared" si="1"/>
        <v>2013</v>
      </c>
      <c r="Q49" s="1">
        <f t="shared" si="2"/>
        <v>41505.5625</v>
      </c>
      <c r="R49">
        <f>IF(B50="",R48,IF(Q49&gt;=Chart!$F$2,E49,0))</f>
        <v>0</v>
      </c>
      <c r="S49">
        <f>IF(B50="",S48,IFERROR(IF(AND(R49&gt;0,R48=0),R49,(1+(B50/B49-1)*Calc!$Z$1)*S48),0))</f>
        <v>0</v>
      </c>
      <c r="T49">
        <f>IF(B50="",T48,IFERROR(IF(AND(R49&gt;0,R48=0),R49,(1+(B50/B49-1)*Calc!$Z$1-L50)*T48),0))</f>
        <v>0</v>
      </c>
      <c r="U49">
        <f>IF(B50="",U48,IFERROR(IF(AND(R49&gt;0,R48=0),R49,(1+(B50/B49-1)*Calc!$Z$1-M50*2)*U48),0))</f>
        <v>0</v>
      </c>
      <c r="V49">
        <f>IF(B50="",V48,IFERROR(IF(AND(R49&gt;0,R48=0),R49,(1+(B50/B49-1)*Calc!$Z$1-N50*2)*V48),0))</f>
        <v>0</v>
      </c>
      <c r="W49">
        <f>IF(ISNUMBER(C49),C49,W48)</f>
        <v>0.09</v>
      </c>
      <c r="Y49" s="1" t="e">
        <f>IF(AND(Q49&gt;=Chart!$F$2,Q49&lt;=Chart!$F$3),Q49,#N/A)</f>
        <v>#N/A</v>
      </c>
      <c r="Z49" t="e">
        <f>IF(AND(Q49&gt;=Chart!$F$2,Q49&lt;=Chart!$F$3),R49,#N/A)</f>
        <v>#N/A</v>
      </c>
      <c r="AA49" t="e">
        <f>IF(AND(Q49&gt;=Chart!$F$2,Q49&lt;=Chart!$F$3),S49,#N/A)</f>
        <v>#N/A</v>
      </c>
      <c r="AB49" t="e">
        <f>IF(AND(Q49&gt;=Chart!$F$2,Q49&lt;=Chart!$F$3),T49,#N/A)</f>
        <v>#N/A</v>
      </c>
      <c r="AC49" t="e">
        <f>IF(AND(Q49&gt;=Chart!$F$2,Q49&lt;=Chart!$F$3),U49,#N/A)</f>
        <v>#N/A</v>
      </c>
      <c r="AD49" t="e">
        <f>IF(AND(Q49&gt;=Chart!$F$2,Q49&lt;=Chart!$F$3),V49,#N/A)</f>
        <v>#N/A</v>
      </c>
      <c r="AE49" t="e">
        <f>IF(AND(Q49&gt;=Chart!$F$2,Q49&lt;=Chart!$F$3),I49,#N/A)</f>
        <v>#N/A</v>
      </c>
      <c r="AF49" t="e">
        <f>IF(AND(Q49&gt;=Chart!$F$2,Q49&lt;=Chart!$F$3),H49/100,#N/A)</f>
        <v>#N/A</v>
      </c>
      <c r="AG49" t="e">
        <f>IF(AND(Q49&gt;=Chart!$F$2,Q49&lt;=Chart!$F$3),W49/100,#N/A)</f>
        <v>#N/A</v>
      </c>
    </row>
    <row r="50" spans="1:33" x14ac:dyDescent="0.25">
      <c r="A50">
        <v>1377005400</v>
      </c>
      <c r="B50">
        <f>INDEX('Daily Data ADJ'!$1:$1048576,MATCH(Calc!$A50,'Daily Data ADJ'!$A:$A,0),MATCH("SPY, CBOE BZX: Close",'Daily Data ADJ'!$1:$1,0))</f>
        <v>138.86246779999999</v>
      </c>
      <c r="C50">
        <f>INDEX('Daily Data ADJ'!$1:$1048576,MATCH(Calc!$A50,'Daily Data ADJ'!$A:$A,0),MATCH("EFFR, FRED: Close",'Daily Data ADJ'!$1:$1,0))</f>
        <v>0.09</v>
      </c>
      <c r="D50" t="str">
        <f>INDEX('Daily Data ADJ'!$1:$1048576,MATCH(Calc!$A50,'Daily Data ADJ'!$A:$A,1),MATCH("SOFR, FRED: Close",'Daily Data ADJ'!$1:$1,0))</f>
        <v>NaN</v>
      </c>
      <c r="E50">
        <f>INDEX('Daily Data ADJ'!$1:$1048576,MATCH(Calc!$A50,'Daily Data ADJ'!$A:$A,0),MATCH("UPRO, CBOE BZX: Close",'Daily Data ADJ'!$1:$1,0))</f>
        <v>5.5740190500000004</v>
      </c>
      <c r="F50">
        <f>INDEX('Daily Data ADJ'!$1:$1048576,MATCH(Calc!$A50,'Daily Data ADJ'!$A:$A,0),MATCH("ES1!, CME_MINI: Close",'Daily Data ADJ'!$1:$1,0))</f>
        <v>1650.5</v>
      </c>
      <c r="G50">
        <f>INDEX('Daily Data ADJ'!$1:$1048576,MATCH(Calc!$A50,'Daily Data ADJ'!$A:$A,0),MATCH("ES2!, CME_MINI: Close",'Daily Data ADJ'!$1:$1,0))</f>
        <v>1644</v>
      </c>
      <c r="H50">
        <f>INDEX('QUANDL MULTPL SP500_DIV_YIELD_M'!$A:$G,MATCH(Calc!$A50,'QUANDL MULTPL SP500_DIV_YIELD_M'!$A:$A,1),MATCH('QUANDL MULTPL SP500_DIV_YIELD_M'!$E$1,'QUANDL MULTPL SP500_DIV_YIELD_M'!$A$1:$G$1,0))</f>
        <v>2.02</v>
      </c>
      <c r="I50" s="5">
        <f t="shared" si="0"/>
        <v>4.5400102837137614E-3</v>
      </c>
      <c r="J50" s="1">
        <f>A50/24/60/60+DATE(1970,1,1)</f>
        <v>41506.5625</v>
      </c>
      <c r="K50" s="3">
        <f t="shared" si="3"/>
        <v>1</v>
      </c>
      <c r="L50" s="6">
        <f>(1+Chart!$F$4)^(1/(365/K50))-1</f>
        <v>6.6592785027408397E-5</v>
      </c>
      <c r="M50" s="6">
        <f t="shared" si="4"/>
        <v>2.4646475380585287E-6</v>
      </c>
      <c r="N50" s="6">
        <f t="shared" si="5"/>
        <v>1.2410311318600264E-5</v>
      </c>
      <c r="O50">
        <f>O49*(B50/B49)</f>
        <v>138.86246779999999</v>
      </c>
      <c r="P50">
        <f t="shared" si="1"/>
        <v>2013</v>
      </c>
      <c r="Q50" s="1">
        <f t="shared" si="2"/>
        <v>41506.5625</v>
      </c>
      <c r="R50">
        <f>IF(B51="",R49,IF(Q50&gt;=Chart!$F$2,E50,0))</f>
        <v>0</v>
      </c>
      <c r="S50">
        <f>IF(B51="",S49,IFERROR(IF(AND(R50&gt;0,R49=0),R50,(1+(B51/B50-1)*Calc!$Z$1)*S49),0))</f>
        <v>0</v>
      </c>
      <c r="T50">
        <f>IF(B51="",T49,IFERROR(IF(AND(R50&gt;0,R49=0),R50,(1+(B51/B50-1)*Calc!$Z$1-L51)*T49),0))</f>
        <v>0</v>
      </c>
      <c r="U50">
        <f>IF(B51="",U49,IFERROR(IF(AND(R50&gt;0,R49=0),R50,(1+(B51/B50-1)*Calc!$Z$1-M51*2)*U49),0))</f>
        <v>0</v>
      </c>
      <c r="V50">
        <f>IF(B51="",V49,IFERROR(IF(AND(R50&gt;0,R49=0),R50,(1+(B51/B50-1)*Calc!$Z$1-N51*2)*V49),0))</f>
        <v>0</v>
      </c>
      <c r="W50">
        <f>IF(ISNUMBER(C50),C50,W49)</f>
        <v>0.09</v>
      </c>
      <c r="Y50" s="1" t="e">
        <f>IF(AND(Q50&gt;=Chart!$F$2,Q50&lt;=Chart!$F$3),Q50,#N/A)</f>
        <v>#N/A</v>
      </c>
      <c r="Z50" t="e">
        <f>IF(AND(Q50&gt;=Chart!$F$2,Q50&lt;=Chart!$F$3),R50,#N/A)</f>
        <v>#N/A</v>
      </c>
      <c r="AA50" t="e">
        <f>IF(AND(Q50&gt;=Chart!$F$2,Q50&lt;=Chart!$F$3),S50,#N/A)</f>
        <v>#N/A</v>
      </c>
      <c r="AB50" t="e">
        <f>IF(AND(Q50&gt;=Chart!$F$2,Q50&lt;=Chart!$F$3),T50,#N/A)</f>
        <v>#N/A</v>
      </c>
      <c r="AC50" t="e">
        <f>IF(AND(Q50&gt;=Chart!$F$2,Q50&lt;=Chart!$F$3),U50,#N/A)</f>
        <v>#N/A</v>
      </c>
      <c r="AD50" t="e">
        <f>IF(AND(Q50&gt;=Chart!$F$2,Q50&lt;=Chart!$F$3),V50,#N/A)</f>
        <v>#N/A</v>
      </c>
      <c r="AE50" t="e">
        <f>IF(AND(Q50&gt;=Chart!$F$2,Q50&lt;=Chart!$F$3),I50,#N/A)</f>
        <v>#N/A</v>
      </c>
      <c r="AF50" t="e">
        <f>IF(AND(Q50&gt;=Chart!$F$2,Q50&lt;=Chart!$F$3),H50/100,#N/A)</f>
        <v>#N/A</v>
      </c>
      <c r="AG50" t="e">
        <f>IF(AND(Q50&gt;=Chart!$F$2,Q50&lt;=Chart!$F$3),W50/100,#N/A)</f>
        <v>#N/A</v>
      </c>
    </row>
    <row r="51" spans="1:33" x14ac:dyDescent="0.25">
      <c r="A51">
        <v>1377091800</v>
      </c>
      <c r="B51">
        <f>INDEX('Daily Data ADJ'!$1:$1048576,MATCH(Calc!$A51,'Daily Data ADJ'!$A:$A,0),MATCH("SPY, CBOE BZX: Close",'Daily Data ADJ'!$1:$1,0))</f>
        <v>138.00705219</v>
      </c>
      <c r="C51">
        <f>INDEX('Daily Data ADJ'!$1:$1048576,MATCH(Calc!$A51,'Daily Data ADJ'!$A:$A,0),MATCH("EFFR, FRED: Close",'Daily Data ADJ'!$1:$1,0))</f>
        <v>0.08</v>
      </c>
      <c r="D51" t="str">
        <f>INDEX('Daily Data ADJ'!$1:$1048576,MATCH(Calc!$A51,'Daily Data ADJ'!$A:$A,1),MATCH("SOFR, FRED: Close",'Daily Data ADJ'!$1:$1,0))</f>
        <v>NaN</v>
      </c>
      <c r="E51">
        <f>INDEX('Daily Data ADJ'!$1:$1048576,MATCH(Calc!$A51,'Daily Data ADJ'!$A:$A,0),MATCH("UPRO, CBOE BZX: Close",'Daily Data ADJ'!$1:$1,0))</f>
        <v>5.4709469799999999</v>
      </c>
      <c r="F51">
        <f>INDEX('Daily Data ADJ'!$1:$1048576,MATCH(Calc!$A51,'Daily Data ADJ'!$A:$A,0),MATCH("ES1!, CME_MINI: Close",'Daily Data ADJ'!$1:$1,0))</f>
        <v>1636.5</v>
      </c>
      <c r="G51">
        <f>INDEX('Daily Data ADJ'!$1:$1048576,MATCH(Calc!$A51,'Daily Data ADJ'!$A:$A,0),MATCH("ES2!, CME_MINI: Close",'Daily Data ADJ'!$1:$1,0))</f>
        <v>1629.75</v>
      </c>
      <c r="H51">
        <f>INDEX('QUANDL MULTPL SP500_DIV_YIELD_M'!$A:$G,MATCH(Calc!$A51,'QUANDL MULTPL SP500_DIV_YIELD_M'!$A:$A,1),MATCH('QUANDL MULTPL SP500_DIV_YIELD_M'!$E$1,'QUANDL MULTPL SP500_DIV_YIELD_M'!$A$1:$G$1,0))</f>
        <v>2.02</v>
      </c>
      <c r="I51" s="5">
        <f t="shared" si="0"/>
        <v>3.8031712237280892E-3</v>
      </c>
      <c r="J51" s="1">
        <f>A51/24/60/60+DATE(1970,1,1)</f>
        <v>41507.5625</v>
      </c>
      <c r="K51" s="3">
        <f t="shared" si="3"/>
        <v>1</v>
      </c>
      <c r="L51" s="6">
        <f>(1+Chart!$F$4)^(1/(365/K51))-1</f>
        <v>6.6592785027408397E-5</v>
      </c>
      <c r="M51" s="6">
        <f t="shared" si="4"/>
        <v>2.1909069769510126E-6</v>
      </c>
      <c r="N51" s="6">
        <f t="shared" si="5"/>
        <v>1.0399937510285895E-5</v>
      </c>
      <c r="O51">
        <f>O50*(B51/B50)</f>
        <v>138.00705219</v>
      </c>
      <c r="P51">
        <f t="shared" si="1"/>
        <v>2013</v>
      </c>
      <c r="Q51" s="1">
        <f t="shared" si="2"/>
        <v>41507.5625</v>
      </c>
      <c r="R51">
        <f>IF(B52="",R50,IF(Q51&gt;=Chart!$F$2,E51,0))</f>
        <v>0</v>
      </c>
      <c r="S51">
        <f>IF(B52="",S50,IFERROR(IF(AND(R51&gt;0,R50=0),R51,(1+(B52/B51-1)*Calc!$Z$1)*S50),0))</f>
        <v>0</v>
      </c>
      <c r="T51">
        <f>IF(B52="",T50,IFERROR(IF(AND(R51&gt;0,R50=0),R51,(1+(B52/B51-1)*Calc!$Z$1-L52)*T50),0))</f>
        <v>0</v>
      </c>
      <c r="U51">
        <f>IF(B52="",U50,IFERROR(IF(AND(R51&gt;0,R50=0),R51,(1+(B52/B51-1)*Calc!$Z$1-M52*2)*U50),0))</f>
        <v>0</v>
      </c>
      <c r="V51">
        <f>IF(B52="",V50,IFERROR(IF(AND(R51&gt;0,R50=0),R51,(1+(B52/B51-1)*Calc!$Z$1-N52*2)*V50),0))</f>
        <v>0</v>
      </c>
      <c r="W51">
        <f>IF(ISNUMBER(C51),C51,W50)</f>
        <v>0.08</v>
      </c>
      <c r="Y51" s="1" t="e">
        <f>IF(AND(Q51&gt;=Chart!$F$2,Q51&lt;=Chart!$F$3),Q51,#N/A)</f>
        <v>#N/A</v>
      </c>
      <c r="Z51" t="e">
        <f>IF(AND(Q51&gt;=Chart!$F$2,Q51&lt;=Chart!$F$3),R51,#N/A)</f>
        <v>#N/A</v>
      </c>
      <c r="AA51" t="e">
        <f>IF(AND(Q51&gt;=Chart!$F$2,Q51&lt;=Chart!$F$3),S51,#N/A)</f>
        <v>#N/A</v>
      </c>
      <c r="AB51" t="e">
        <f>IF(AND(Q51&gt;=Chart!$F$2,Q51&lt;=Chart!$F$3),T51,#N/A)</f>
        <v>#N/A</v>
      </c>
      <c r="AC51" t="e">
        <f>IF(AND(Q51&gt;=Chart!$F$2,Q51&lt;=Chart!$F$3),U51,#N/A)</f>
        <v>#N/A</v>
      </c>
      <c r="AD51" t="e">
        <f>IF(AND(Q51&gt;=Chart!$F$2,Q51&lt;=Chart!$F$3),V51,#N/A)</f>
        <v>#N/A</v>
      </c>
      <c r="AE51" t="e">
        <f>IF(AND(Q51&gt;=Chart!$F$2,Q51&lt;=Chart!$F$3),I51,#N/A)</f>
        <v>#N/A</v>
      </c>
      <c r="AF51" t="e">
        <f>IF(AND(Q51&gt;=Chart!$F$2,Q51&lt;=Chart!$F$3),H51/100,#N/A)</f>
        <v>#N/A</v>
      </c>
      <c r="AG51" t="e">
        <f>IF(AND(Q51&gt;=Chart!$F$2,Q51&lt;=Chart!$F$3),W51/100,#N/A)</f>
        <v>#N/A</v>
      </c>
    </row>
    <row r="52" spans="1:33" x14ac:dyDescent="0.25">
      <c r="A52">
        <v>1377178200</v>
      </c>
      <c r="B52">
        <f>INDEX('Daily Data ADJ'!$1:$1048576,MATCH(Calc!$A52,'Daily Data ADJ'!$A:$A,0),MATCH("SPY, CBOE BZX: Close",'Daily Data ADJ'!$1:$1,0))</f>
        <v>139.26501632</v>
      </c>
      <c r="C52">
        <f>INDEX('Daily Data ADJ'!$1:$1048576,MATCH(Calc!$A52,'Daily Data ADJ'!$A:$A,0),MATCH("EFFR, FRED: Close",'Daily Data ADJ'!$1:$1,0))</f>
        <v>0.09</v>
      </c>
      <c r="D52" t="str">
        <f>INDEX('Daily Data ADJ'!$1:$1048576,MATCH(Calc!$A52,'Daily Data ADJ'!$A:$A,1),MATCH("SOFR, FRED: Close",'Daily Data ADJ'!$1:$1,0))</f>
        <v>NaN</v>
      </c>
      <c r="E52">
        <f>INDEX('Daily Data ADJ'!$1:$1048576,MATCH(Calc!$A52,'Daily Data ADJ'!$A:$A,0),MATCH("UPRO, CBOE BZX: Close",'Daily Data ADJ'!$1:$1,0))</f>
        <v>5.6121632999999997</v>
      </c>
      <c r="F52">
        <f>INDEX('Daily Data ADJ'!$1:$1048576,MATCH(Calc!$A52,'Daily Data ADJ'!$A:$A,0),MATCH("ES1!, CME_MINI: Close",'Daily Data ADJ'!$1:$1,0))</f>
        <v>1654.75</v>
      </c>
      <c r="G52">
        <f>INDEX('Daily Data ADJ'!$1:$1048576,MATCH(Calc!$A52,'Daily Data ADJ'!$A:$A,0),MATCH("ES2!, CME_MINI: Close",'Daily Data ADJ'!$1:$1,0))</f>
        <v>1648</v>
      </c>
      <c r="H52">
        <f>INDEX('QUANDL MULTPL SP500_DIV_YIELD_M'!$A:$G,MATCH(Calc!$A52,'QUANDL MULTPL SP500_DIV_YIELD_M'!$A:$A,1),MATCH('QUANDL MULTPL SP500_DIV_YIELD_M'!$E$1,'QUANDL MULTPL SP500_DIV_YIELD_M'!$A$1:$G$1,0))</f>
        <v>2.02</v>
      </c>
      <c r="I52" s="5">
        <f t="shared" si="0"/>
        <v>3.9829021988734316E-3</v>
      </c>
      <c r="J52" s="1">
        <f>A52/24/60/60+DATE(1970,1,1)</f>
        <v>41508.5625</v>
      </c>
      <c r="K52" s="3">
        <f t="shared" si="3"/>
        <v>1</v>
      </c>
      <c r="L52" s="6">
        <f>(1+Chart!$F$4)^(1/(365/K52))-1</f>
        <v>6.6592785027408397E-5</v>
      </c>
      <c r="M52" s="6">
        <f t="shared" si="4"/>
        <v>2.4646475380585287E-6</v>
      </c>
      <c r="N52" s="6">
        <f t="shared" si="5"/>
        <v>1.0890446813238697E-5</v>
      </c>
      <c r="O52">
        <f>O51*(B52/B51)</f>
        <v>139.26501632</v>
      </c>
      <c r="P52">
        <f t="shared" si="1"/>
        <v>2013</v>
      </c>
      <c r="Q52" s="1">
        <f t="shared" si="2"/>
        <v>41508.5625</v>
      </c>
      <c r="R52">
        <f>IF(B53="",R51,IF(Q52&gt;=Chart!$F$2,E52,0))</f>
        <v>0</v>
      </c>
      <c r="S52">
        <f>IF(B53="",S51,IFERROR(IF(AND(R52&gt;0,R51=0),R52,(1+(B53/B52-1)*Calc!$Z$1)*S51),0))</f>
        <v>0</v>
      </c>
      <c r="T52">
        <f>IF(B53="",T51,IFERROR(IF(AND(R52&gt;0,R51=0),R52,(1+(B53/B52-1)*Calc!$Z$1-L53)*T51),0))</f>
        <v>0</v>
      </c>
      <c r="U52">
        <f>IF(B53="",U51,IFERROR(IF(AND(R52&gt;0,R51=0),R52,(1+(B53/B52-1)*Calc!$Z$1-M53*2)*U51),0))</f>
        <v>0</v>
      </c>
      <c r="V52">
        <f>IF(B53="",V51,IFERROR(IF(AND(R52&gt;0,R51=0),R52,(1+(B53/B52-1)*Calc!$Z$1-N53*2)*V51),0))</f>
        <v>0</v>
      </c>
      <c r="W52">
        <f>IF(ISNUMBER(C52),C52,W51)</f>
        <v>0.09</v>
      </c>
      <c r="Y52" s="1" t="e">
        <f>IF(AND(Q52&gt;=Chart!$F$2,Q52&lt;=Chart!$F$3),Q52,#N/A)</f>
        <v>#N/A</v>
      </c>
      <c r="Z52" t="e">
        <f>IF(AND(Q52&gt;=Chart!$F$2,Q52&lt;=Chart!$F$3),R52,#N/A)</f>
        <v>#N/A</v>
      </c>
      <c r="AA52" t="e">
        <f>IF(AND(Q52&gt;=Chart!$F$2,Q52&lt;=Chart!$F$3),S52,#N/A)</f>
        <v>#N/A</v>
      </c>
      <c r="AB52" t="e">
        <f>IF(AND(Q52&gt;=Chart!$F$2,Q52&lt;=Chart!$F$3),T52,#N/A)</f>
        <v>#N/A</v>
      </c>
      <c r="AC52" t="e">
        <f>IF(AND(Q52&gt;=Chart!$F$2,Q52&lt;=Chart!$F$3),U52,#N/A)</f>
        <v>#N/A</v>
      </c>
      <c r="AD52" t="e">
        <f>IF(AND(Q52&gt;=Chart!$F$2,Q52&lt;=Chart!$F$3),V52,#N/A)</f>
        <v>#N/A</v>
      </c>
      <c r="AE52" t="e">
        <f>IF(AND(Q52&gt;=Chart!$F$2,Q52&lt;=Chart!$F$3),I52,#N/A)</f>
        <v>#N/A</v>
      </c>
      <c r="AF52" t="e">
        <f>IF(AND(Q52&gt;=Chart!$F$2,Q52&lt;=Chart!$F$3),H52/100,#N/A)</f>
        <v>#N/A</v>
      </c>
      <c r="AG52" t="e">
        <f>IF(AND(Q52&gt;=Chart!$F$2,Q52&lt;=Chart!$F$3),W52/100,#N/A)</f>
        <v>#N/A</v>
      </c>
    </row>
    <row r="53" spans="1:33" x14ac:dyDescent="0.25">
      <c r="A53">
        <v>1377264600</v>
      </c>
      <c r="B53">
        <f>INDEX('Daily Data ADJ'!$1:$1048576,MATCH(Calc!$A53,'Daily Data ADJ'!$A:$A,0),MATCH("SPY, CBOE BZX: Close",'Daily Data ADJ'!$1:$1,0))</f>
        <v>139.73465626999999</v>
      </c>
      <c r="C53">
        <f>INDEX('Daily Data ADJ'!$1:$1048576,MATCH(Calc!$A53,'Daily Data ADJ'!$A:$A,0),MATCH("EFFR, FRED: Close",'Daily Data ADJ'!$1:$1,0))</f>
        <v>0.08</v>
      </c>
      <c r="D53" t="str">
        <f>INDEX('Daily Data ADJ'!$1:$1048576,MATCH(Calc!$A53,'Daily Data ADJ'!$A:$A,1),MATCH("SOFR, FRED: Close",'Daily Data ADJ'!$1:$1,0))</f>
        <v>NaN</v>
      </c>
      <c r="E53">
        <f>INDEX('Daily Data ADJ'!$1:$1048576,MATCH(Calc!$A53,'Daily Data ADJ'!$A:$A,0),MATCH("UPRO, CBOE BZX: Close",'Daily Data ADJ'!$1:$1,0))</f>
        <v>5.67222253</v>
      </c>
      <c r="F53">
        <f>INDEX('Daily Data ADJ'!$1:$1048576,MATCH(Calc!$A53,'Daily Data ADJ'!$A:$A,0),MATCH("ES1!, CME_MINI: Close",'Daily Data ADJ'!$1:$1,0))</f>
        <v>1661.5</v>
      </c>
      <c r="G53">
        <f>INDEX('Daily Data ADJ'!$1:$1048576,MATCH(Calc!$A53,'Daily Data ADJ'!$A:$A,0),MATCH("ES2!, CME_MINI: Close",'Daily Data ADJ'!$1:$1,0))</f>
        <v>1654.75</v>
      </c>
      <c r="H53">
        <f>INDEX('QUANDL MULTPL SP500_DIV_YIELD_M'!$A:$G,MATCH(Calc!$A53,'QUANDL MULTPL SP500_DIV_YIELD_M'!$A:$A,1),MATCH('QUANDL MULTPL SP500_DIV_YIELD_M'!$E$1,'QUANDL MULTPL SP500_DIV_YIELD_M'!$A$1:$G$1,0))</f>
        <v>2.02</v>
      </c>
      <c r="I53" s="5">
        <f t="shared" si="0"/>
        <v>4.0483839212651675E-3</v>
      </c>
      <c r="J53" s="1">
        <f>A53/24/60/60+DATE(1970,1,1)</f>
        <v>41509.5625</v>
      </c>
      <c r="K53" s="3">
        <f t="shared" si="3"/>
        <v>1</v>
      </c>
      <c r="L53" s="6">
        <f>(1+Chart!$F$4)^(1/(365/K53))-1</f>
        <v>6.6592785027408397E-5</v>
      </c>
      <c r="M53" s="6">
        <f t="shared" si="4"/>
        <v>2.1909069769510126E-6</v>
      </c>
      <c r="N53" s="6">
        <f t="shared" si="5"/>
        <v>1.1069133221353056E-5</v>
      </c>
      <c r="O53">
        <f>O52*(B53/B52)</f>
        <v>139.73465626999999</v>
      </c>
      <c r="P53">
        <f t="shared" si="1"/>
        <v>2013</v>
      </c>
      <c r="Q53" s="1">
        <f t="shared" si="2"/>
        <v>41509.5625</v>
      </c>
      <c r="R53">
        <f>IF(B54="",R52,IF(Q53&gt;=Chart!$F$2,E53,0))</f>
        <v>0</v>
      </c>
      <c r="S53">
        <f>IF(B54="",S52,IFERROR(IF(AND(R53&gt;0,R52=0),R53,(1+(B54/B53-1)*Calc!$Z$1)*S52),0))</f>
        <v>0</v>
      </c>
      <c r="T53">
        <f>IF(B54="",T52,IFERROR(IF(AND(R53&gt;0,R52=0),R53,(1+(B54/B53-1)*Calc!$Z$1-L54)*T52),0))</f>
        <v>0</v>
      </c>
      <c r="U53">
        <f>IF(B54="",U52,IFERROR(IF(AND(R53&gt;0,R52=0),R53,(1+(B54/B53-1)*Calc!$Z$1-M54*2)*U52),0))</f>
        <v>0</v>
      </c>
      <c r="V53">
        <f>IF(B54="",V52,IFERROR(IF(AND(R53&gt;0,R52=0),R53,(1+(B54/B53-1)*Calc!$Z$1-N54*2)*V52),0))</f>
        <v>0</v>
      </c>
      <c r="W53">
        <f>IF(ISNUMBER(C53),C53,W52)</f>
        <v>0.08</v>
      </c>
      <c r="Y53" s="1" t="e">
        <f>IF(AND(Q53&gt;=Chart!$F$2,Q53&lt;=Chart!$F$3),Q53,#N/A)</f>
        <v>#N/A</v>
      </c>
      <c r="Z53" t="e">
        <f>IF(AND(Q53&gt;=Chart!$F$2,Q53&lt;=Chart!$F$3),R53,#N/A)</f>
        <v>#N/A</v>
      </c>
      <c r="AA53" t="e">
        <f>IF(AND(Q53&gt;=Chart!$F$2,Q53&lt;=Chart!$F$3),S53,#N/A)</f>
        <v>#N/A</v>
      </c>
      <c r="AB53" t="e">
        <f>IF(AND(Q53&gt;=Chart!$F$2,Q53&lt;=Chart!$F$3),T53,#N/A)</f>
        <v>#N/A</v>
      </c>
      <c r="AC53" t="e">
        <f>IF(AND(Q53&gt;=Chart!$F$2,Q53&lt;=Chart!$F$3),U53,#N/A)</f>
        <v>#N/A</v>
      </c>
      <c r="AD53" t="e">
        <f>IF(AND(Q53&gt;=Chart!$F$2,Q53&lt;=Chart!$F$3),V53,#N/A)</f>
        <v>#N/A</v>
      </c>
      <c r="AE53" t="e">
        <f>IF(AND(Q53&gt;=Chart!$F$2,Q53&lt;=Chart!$F$3),I53,#N/A)</f>
        <v>#N/A</v>
      </c>
      <c r="AF53" t="e">
        <f>IF(AND(Q53&gt;=Chart!$F$2,Q53&lt;=Chart!$F$3),H53/100,#N/A)</f>
        <v>#N/A</v>
      </c>
      <c r="AG53" t="e">
        <f>IF(AND(Q53&gt;=Chart!$F$2,Q53&lt;=Chart!$F$3),W53/100,#N/A)</f>
        <v>#N/A</v>
      </c>
    </row>
    <row r="54" spans="1:33" x14ac:dyDescent="0.25">
      <c r="A54">
        <v>1377523800</v>
      </c>
      <c r="B54">
        <f>INDEX('Daily Data ADJ'!$1:$1048576,MATCH(Calc!$A54,'Daily Data ADJ'!$A:$A,0),MATCH("SPY, CBOE BZX: Close",'Daily Data ADJ'!$1:$1,0))</f>
        <v>139.21469776000001</v>
      </c>
      <c r="C54">
        <f>INDEX('Daily Data ADJ'!$1:$1048576,MATCH(Calc!$A54,'Daily Data ADJ'!$A:$A,0),MATCH("EFFR, FRED: Close",'Daily Data ADJ'!$1:$1,0))</f>
        <v>0.08</v>
      </c>
      <c r="D54" t="str">
        <f>INDEX('Daily Data ADJ'!$1:$1048576,MATCH(Calc!$A54,'Daily Data ADJ'!$A:$A,1),MATCH("SOFR, FRED: Close",'Daily Data ADJ'!$1:$1,0))</f>
        <v>NaN</v>
      </c>
      <c r="E54">
        <f>INDEX('Daily Data ADJ'!$1:$1048576,MATCH(Calc!$A54,'Daily Data ADJ'!$A:$A,0),MATCH("UPRO, CBOE BZX: Close",'Daily Data ADJ'!$1:$1,0))</f>
        <v>5.6186573500000003</v>
      </c>
      <c r="F54">
        <f>INDEX('Daily Data ADJ'!$1:$1048576,MATCH(Calc!$A54,'Daily Data ADJ'!$A:$A,0),MATCH("ES1!, CME_MINI: Close",'Daily Data ADJ'!$1:$1,0))</f>
        <v>1654.25</v>
      </c>
      <c r="G54">
        <f>INDEX('Daily Data ADJ'!$1:$1048576,MATCH(Calc!$A54,'Daily Data ADJ'!$A:$A,0),MATCH("ES2!, CME_MINI: Close",'Daily Data ADJ'!$1:$1,0))</f>
        <v>1647.5</v>
      </c>
      <c r="H54">
        <f>INDEX('QUANDL MULTPL SP500_DIV_YIELD_M'!$A:$G,MATCH(Calc!$A54,'QUANDL MULTPL SP500_DIV_YIELD_M'!$A:$A,1),MATCH('QUANDL MULTPL SP500_DIV_YIELD_M'!$E$1,'QUANDL MULTPL SP500_DIV_YIELD_M'!$A$1:$G$1,0))</f>
        <v>2.02</v>
      </c>
      <c r="I54" s="5">
        <f t="shared" si="0"/>
        <v>3.9780305735231981E-3</v>
      </c>
      <c r="J54" s="1">
        <f>A54/24/60/60+DATE(1970,1,1)</f>
        <v>41512.5625</v>
      </c>
      <c r="K54" s="3">
        <f t="shared" si="3"/>
        <v>3</v>
      </c>
      <c r="L54" s="6">
        <f>(1+Chart!$F$4)^(1/(365/K54))-1</f>
        <v>1.9979165917494157E-4</v>
      </c>
      <c r="M54" s="6">
        <f t="shared" si="4"/>
        <v>6.5727353308897563E-6</v>
      </c>
      <c r="N54" s="6">
        <f t="shared" si="5"/>
        <v>3.2631812936889659E-5</v>
      </c>
      <c r="O54">
        <f>O53*(B54/B53)</f>
        <v>139.21469776000001</v>
      </c>
      <c r="P54">
        <f t="shared" si="1"/>
        <v>2013</v>
      </c>
      <c r="Q54" s="1">
        <f t="shared" si="2"/>
        <v>41512.5625</v>
      </c>
      <c r="R54">
        <f>IF(B55="",R53,IF(Q54&gt;=Chart!$F$2,E54,0))</f>
        <v>0</v>
      </c>
      <c r="S54">
        <f>IF(B55="",S53,IFERROR(IF(AND(R54&gt;0,R53=0),R54,(1+(B55/B54-1)*Calc!$Z$1)*S53),0))</f>
        <v>0</v>
      </c>
      <c r="T54">
        <f>IF(B55="",T53,IFERROR(IF(AND(R54&gt;0,R53=0),R54,(1+(B55/B54-1)*Calc!$Z$1-L55)*T53),0))</f>
        <v>0</v>
      </c>
      <c r="U54">
        <f>IF(B55="",U53,IFERROR(IF(AND(R54&gt;0,R53=0),R54,(1+(B55/B54-1)*Calc!$Z$1-M55*2)*U53),0))</f>
        <v>0</v>
      </c>
      <c r="V54">
        <f>IF(B55="",V53,IFERROR(IF(AND(R54&gt;0,R53=0),R54,(1+(B55/B54-1)*Calc!$Z$1-N55*2)*V53),0))</f>
        <v>0</v>
      </c>
      <c r="W54">
        <f>IF(ISNUMBER(C54),C54,W53)</f>
        <v>0.08</v>
      </c>
      <c r="Y54" s="1" t="e">
        <f>IF(AND(Q54&gt;=Chart!$F$2,Q54&lt;=Chart!$F$3),Q54,#N/A)</f>
        <v>#N/A</v>
      </c>
      <c r="Z54" t="e">
        <f>IF(AND(Q54&gt;=Chart!$F$2,Q54&lt;=Chart!$F$3),R54,#N/A)</f>
        <v>#N/A</v>
      </c>
      <c r="AA54" t="e">
        <f>IF(AND(Q54&gt;=Chart!$F$2,Q54&lt;=Chart!$F$3),S54,#N/A)</f>
        <v>#N/A</v>
      </c>
      <c r="AB54" t="e">
        <f>IF(AND(Q54&gt;=Chart!$F$2,Q54&lt;=Chart!$F$3),T54,#N/A)</f>
        <v>#N/A</v>
      </c>
      <c r="AC54" t="e">
        <f>IF(AND(Q54&gt;=Chart!$F$2,Q54&lt;=Chart!$F$3),U54,#N/A)</f>
        <v>#N/A</v>
      </c>
      <c r="AD54" t="e">
        <f>IF(AND(Q54&gt;=Chart!$F$2,Q54&lt;=Chart!$F$3),V54,#N/A)</f>
        <v>#N/A</v>
      </c>
      <c r="AE54" t="e">
        <f>IF(AND(Q54&gt;=Chart!$F$2,Q54&lt;=Chart!$F$3),I54,#N/A)</f>
        <v>#N/A</v>
      </c>
      <c r="AF54" t="e">
        <f>IF(AND(Q54&gt;=Chart!$F$2,Q54&lt;=Chart!$F$3),H54/100,#N/A)</f>
        <v>#N/A</v>
      </c>
      <c r="AG54" t="e">
        <f>IF(AND(Q54&gt;=Chart!$F$2,Q54&lt;=Chart!$F$3),W54/100,#N/A)</f>
        <v>#N/A</v>
      </c>
    </row>
    <row r="55" spans="1:33" x14ac:dyDescent="0.25">
      <c r="A55">
        <v>1377610200</v>
      </c>
      <c r="B55">
        <f>INDEX('Daily Data ADJ'!$1:$1048576,MATCH(Calc!$A55,'Daily Data ADJ'!$A:$A,0),MATCH("SPY, CBOE BZX: Close",'Daily Data ADJ'!$1:$1,0))</f>
        <v>136.97552160000001</v>
      </c>
      <c r="C55">
        <f>INDEX('Daily Data ADJ'!$1:$1048576,MATCH(Calc!$A55,'Daily Data ADJ'!$A:$A,0),MATCH("EFFR, FRED: Close",'Daily Data ADJ'!$1:$1,0))</f>
        <v>7.0000000000000007E-2</v>
      </c>
      <c r="D55" t="str">
        <f>INDEX('Daily Data ADJ'!$1:$1048576,MATCH(Calc!$A55,'Daily Data ADJ'!$A:$A,1),MATCH("SOFR, FRED: Close",'Daily Data ADJ'!$1:$1,0))</f>
        <v>NaN</v>
      </c>
      <c r="E55">
        <f>INDEX('Daily Data ADJ'!$1:$1048576,MATCH(Calc!$A55,'Daily Data ADJ'!$A:$A,0),MATCH("UPRO, CBOE BZX: Close",'Daily Data ADJ'!$1:$1,0))</f>
        <v>5.3346002199999996</v>
      </c>
      <c r="F55">
        <f>INDEX('Daily Data ADJ'!$1:$1048576,MATCH(Calc!$A55,'Daily Data ADJ'!$A:$A,0),MATCH("ES1!, CME_MINI: Close",'Daily Data ADJ'!$1:$1,0))</f>
        <v>1628.25</v>
      </c>
      <c r="G55">
        <f>INDEX('Daily Data ADJ'!$1:$1048576,MATCH(Calc!$A55,'Daily Data ADJ'!$A:$A,0),MATCH("ES2!, CME_MINI: Close",'Daily Data ADJ'!$1:$1,0))</f>
        <v>1621.5</v>
      </c>
      <c r="H55">
        <f>INDEX('QUANDL MULTPL SP500_DIV_YIELD_M'!$A:$G,MATCH(Calc!$A55,'QUANDL MULTPL SP500_DIV_YIELD_M'!$A:$A,1),MATCH('QUANDL MULTPL SP500_DIV_YIELD_M'!$E$1,'QUANDL MULTPL SP500_DIV_YIELD_M'!$A$1:$G$1,0))</f>
        <v>2.02</v>
      </c>
      <c r="I55" s="5">
        <f t="shared" si="0"/>
        <v>3.7206089041914615E-3</v>
      </c>
      <c r="J55" s="1">
        <f>A55/24/60/60+DATE(1970,1,1)</f>
        <v>41513.5625</v>
      </c>
      <c r="K55" s="3">
        <f t="shared" si="3"/>
        <v>1</v>
      </c>
      <c r="L55" s="6">
        <f>(1+Chart!$F$4)^(1/(365/K55))-1</f>
        <v>6.6592785027408397E-5</v>
      </c>
      <c r="M55" s="6">
        <f t="shared" si="4"/>
        <v>1.9171391369976476E-6</v>
      </c>
      <c r="N55" s="6">
        <f t="shared" si="5"/>
        <v>1.0174584799571562E-5</v>
      </c>
      <c r="O55">
        <f>O54*(B55/B54)</f>
        <v>136.97552160000001</v>
      </c>
      <c r="P55">
        <f t="shared" si="1"/>
        <v>2013</v>
      </c>
      <c r="Q55" s="1">
        <f t="shared" si="2"/>
        <v>41513.5625</v>
      </c>
      <c r="R55">
        <f>IF(B56="",R54,IF(Q55&gt;=Chart!$F$2,E55,0))</f>
        <v>0</v>
      </c>
      <c r="S55">
        <f>IF(B56="",S54,IFERROR(IF(AND(R55&gt;0,R54=0),R55,(1+(B56/B55-1)*Calc!$Z$1)*S54),0))</f>
        <v>0</v>
      </c>
      <c r="T55">
        <f>IF(B56="",T54,IFERROR(IF(AND(R55&gt;0,R54=0),R55,(1+(B56/B55-1)*Calc!$Z$1-L56)*T54),0))</f>
        <v>0</v>
      </c>
      <c r="U55">
        <f>IF(B56="",U54,IFERROR(IF(AND(R55&gt;0,R54=0),R55,(1+(B56/B55-1)*Calc!$Z$1-M56*2)*U54),0))</f>
        <v>0</v>
      </c>
      <c r="V55">
        <f>IF(B56="",V54,IFERROR(IF(AND(R55&gt;0,R54=0),R55,(1+(B56/B55-1)*Calc!$Z$1-N56*2)*V54),0))</f>
        <v>0</v>
      </c>
      <c r="W55">
        <f>IF(ISNUMBER(C55),C55,W54)</f>
        <v>7.0000000000000007E-2</v>
      </c>
      <c r="Y55" s="1" t="e">
        <f>IF(AND(Q55&gt;=Chart!$F$2,Q55&lt;=Chart!$F$3),Q55,#N/A)</f>
        <v>#N/A</v>
      </c>
      <c r="Z55" t="e">
        <f>IF(AND(Q55&gt;=Chart!$F$2,Q55&lt;=Chart!$F$3),R55,#N/A)</f>
        <v>#N/A</v>
      </c>
      <c r="AA55" t="e">
        <f>IF(AND(Q55&gt;=Chart!$F$2,Q55&lt;=Chart!$F$3),S55,#N/A)</f>
        <v>#N/A</v>
      </c>
      <c r="AB55" t="e">
        <f>IF(AND(Q55&gt;=Chart!$F$2,Q55&lt;=Chart!$F$3),T55,#N/A)</f>
        <v>#N/A</v>
      </c>
      <c r="AC55" t="e">
        <f>IF(AND(Q55&gt;=Chart!$F$2,Q55&lt;=Chart!$F$3),U55,#N/A)</f>
        <v>#N/A</v>
      </c>
      <c r="AD55" t="e">
        <f>IF(AND(Q55&gt;=Chart!$F$2,Q55&lt;=Chart!$F$3),V55,#N/A)</f>
        <v>#N/A</v>
      </c>
      <c r="AE55" t="e">
        <f>IF(AND(Q55&gt;=Chart!$F$2,Q55&lt;=Chart!$F$3),I55,#N/A)</f>
        <v>#N/A</v>
      </c>
      <c r="AF55" t="e">
        <f>IF(AND(Q55&gt;=Chart!$F$2,Q55&lt;=Chart!$F$3),H55/100,#N/A)</f>
        <v>#N/A</v>
      </c>
      <c r="AG55" t="e">
        <f>IF(AND(Q55&gt;=Chart!$F$2,Q55&lt;=Chart!$F$3),W55/100,#N/A)</f>
        <v>#N/A</v>
      </c>
    </row>
    <row r="56" spans="1:33" x14ac:dyDescent="0.25">
      <c r="A56">
        <v>1377696600</v>
      </c>
      <c r="B56">
        <f>INDEX('Daily Data ADJ'!$1:$1048576,MATCH(Calc!$A56,'Daily Data ADJ'!$A:$A,0),MATCH("SPY, CBOE BZX: Close",'Daily Data ADJ'!$1:$1,0))</f>
        <v>137.46193439999999</v>
      </c>
      <c r="C56">
        <f>INDEX('Daily Data ADJ'!$1:$1048576,MATCH(Calc!$A56,'Daily Data ADJ'!$A:$A,0),MATCH("EFFR, FRED: Close",'Daily Data ADJ'!$1:$1,0))</f>
        <v>7.0000000000000007E-2</v>
      </c>
      <c r="D56" t="str">
        <f>INDEX('Daily Data ADJ'!$1:$1048576,MATCH(Calc!$A56,'Daily Data ADJ'!$A:$A,1),MATCH("SOFR, FRED: Close",'Daily Data ADJ'!$1:$1,0))</f>
        <v>NaN</v>
      </c>
      <c r="E56">
        <f>INDEX('Daily Data ADJ'!$1:$1048576,MATCH(Calc!$A56,'Daily Data ADJ'!$A:$A,0),MATCH("UPRO, CBOE BZX: Close",'Daily Data ADJ'!$1:$1,0))</f>
        <v>5.3914104800000002</v>
      </c>
      <c r="F56">
        <f>INDEX('Daily Data ADJ'!$1:$1048576,MATCH(Calc!$A56,'Daily Data ADJ'!$A:$A,0),MATCH("ES1!, CME_MINI: Close",'Daily Data ADJ'!$1:$1,0))</f>
        <v>1632.25</v>
      </c>
      <c r="G56">
        <f>INDEX('Daily Data ADJ'!$1:$1048576,MATCH(Calc!$A56,'Daily Data ADJ'!$A:$A,0),MATCH("ES2!, CME_MINI: Close",'Daily Data ADJ'!$1:$1,0))</f>
        <v>1625.5</v>
      </c>
      <c r="H56">
        <f>INDEX('QUANDL MULTPL SP500_DIV_YIELD_M'!$A:$G,MATCH(Calc!$A56,'QUANDL MULTPL SP500_DIV_YIELD_M'!$A:$A,1),MATCH('QUANDL MULTPL SP500_DIV_YIELD_M'!$E$1,'QUANDL MULTPL SP500_DIV_YIELD_M'!$A$1:$G$1,0))</f>
        <v>2.02</v>
      </c>
      <c r="I56" s="5">
        <f t="shared" si="0"/>
        <v>3.7607426998816952E-3</v>
      </c>
      <c r="J56" s="1">
        <f>A56/24/60/60+DATE(1970,1,1)</f>
        <v>41514.5625</v>
      </c>
      <c r="K56" s="3">
        <f t="shared" si="3"/>
        <v>1</v>
      </c>
      <c r="L56" s="6">
        <f>(1+Chart!$F$4)^(1/(365/K56))-1</f>
        <v>6.6592785027408397E-5</v>
      </c>
      <c r="M56" s="6">
        <f t="shared" si="4"/>
        <v>1.9171391369976476E-6</v>
      </c>
      <c r="N56" s="6">
        <f t="shared" si="5"/>
        <v>1.0284131749305203E-5</v>
      </c>
      <c r="O56">
        <f>O55*(B56/B55)</f>
        <v>137.46193439999999</v>
      </c>
      <c r="P56">
        <f t="shared" si="1"/>
        <v>2013</v>
      </c>
      <c r="Q56" s="1">
        <f t="shared" si="2"/>
        <v>41514.5625</v>
      </c>
      <c r="R56">
        <f>IF(B57="",R55,IF(Q56&gt;=Chart!$F$2,E56,0))</f>
        <v>0</v>
      </c>
      <c r="S56">
        <f>IF(B57="",S55,IFERROR(IF(AND(R56&gt;0,R55=0),R56,(1+(B57/B56-1)*Calc!$Z$1)*S55),0))</f>
        <v>0</v>
      </c>
      <c r="T56">
        <f>IF(B57="",T55,IFERROR(IF(AND(R56&gt;0,R55=0),R56,(1+(B57/B56-1)*Calc!$Z$1-L57)*T55),0))</f>
        <v>0</v>
      </c>
      <c r="U56">
        <f>IF(B57="",U55,IFERROR(IF(AND(R56&gt;0,R55=0),R56,(1+(B57/B56-1)*Calc!$Z$1-M57*2)*U55),0))</f>
        <v>0</v>
      </c>
      <c r="V56">
        <f>IF(B57="",V55,IFERROR(IF(AND(R56&gt;0,R55=0),R56,(1+(B57/B56-1)*Calc!$Z$1-N57*2)*V55),0))</f>
        <v>0</v>
      </c>
      <c r="W56">
        <f>IF(ISNUMBER(C56),C56,W55)</f>
        <v>7.0000000000000007E-2</v>
      </c>
      <c r="Y56" s="1" t="e">
        <f>IF(AND(Q56&gt;=Chart!$F$2,Q56&lt;=Chart!$F$3),Q56,#N/A)</f>
        <v>#N/A</v>
      </c>
      <c r="Z56" t="e">
        <f>IF(AND(Q56&gt;=Chart!$F$2,Q56&lt;=Chart!$F$3),R56,#N/A)</f>
        <v>#N/A</v>
      </c>
      <c r="AA56" t="e">
        <f>IF(AND(Q56&gt;=Chart!$F$2,Q56&lt;=Chart!$F$3),S56,#N/A)</f>
        <v>#N/A</v>
      </c>
      <c r="AB56" t="e">
        <f>IF(AND(Q56&gt;=Chart!$F$2,Q56&lt;=Chart!$F$3),T56,#N/A)</f>
        <v>#N/A</v>
      </c>
      <c r="AC56" t="e">
        <f>IF(AND(Q56&gt;=Chart!$F$2,Q56&lt;=Chart!$F$3),U56,#N/A)</f>
        <v>#N/A</v>
      </c>
      <c r="AD56" t="e">
        <f>IF(AND(Q56&gt;=Chart!$F$2,Q56&lt;=Chart!$F$3),V56,#N/A)</f>
        <v>#N/A</v>
      </c>
      <c r="AE56" t="e">
        <f>IF(AND(Q56&gt;=Chart!$F$2,Q56&lt;=Chart!$F$3),I56,#N/A)</f>
        <v>#N/A</v>
      </c>
      <c r="AF56" t="e">
        <f>IF(AND(Q56&gt;=Chart!$F$2,Q56&lt;=Chart!$F$3),H56/100,#N/A)</f>
        <v>#N/A</v>
      </c>
      <c r="AG56" t="e">
        <f>IF(AND(Q56&gt;=Chart!$F$2,Q56&lt;=Chart!$F$3),W56/100,#N/A)</f>
        <v>#N/A</v>
      </c>
    </row>
    <row r="57" spans="1:33" x14ac:dyDescent="0.25">
      <c r="A57">
        <v>1377783000</v>
      </c>
      <c r="B57">
        <f>INDEX('Daily Data ADJ'!$1:$1048576,MATCH(Calc!$A57,'Daily Data ADJ'!$A:$A,0),MATCH("SPY, CBOE BZX: Close",'Daily Data ADJ'!$1:$1,0))</f>
        <v>137.67998151</v>
      </c>
      <c r="C57">
        <f>INDEX('Daily Data ADJ'!$1:$1048576,MATCH(Calc!$A57,'Daily Data ADJ'!$A:$A,0),MATCH("EFFR, FRED: Close",'Daily Data ADJ'!$1:$1,0))</f>
        <v>0.08</v>
      </c>
      <c r="D57" t="str">
        <f>INDEX('Daily Data ADJ'!$1:$1048576,MATCH(Calc!$A57,'Daily Data ADJ'!$A:$A,1),MATCH("SOFR, FRED: Close",'Daily Data ADJ'!$1:$1,0))</f>
        <v>NaN</v>
      </c>
      <c r="E57">
        <f>INDEX('Daily Data ADJ'!$1:$1048576,MATCH(Calc!$A57,'Daily Data ADJ'!$A:$A,0),MATCH("UPRO, CBOE BZX: Close",'Daily Data ADJ'!$1:$1,0))</f>
        <v>5.4230645800000001</v>
      </c>
      <c r="F57">
        <f>INDEX('Daily Data ADJ'!$1:$1048576,MATCH(Calc!$A57,'Daily Data ADJ'!$A:$A,0),MATCH("ES1!, CME_MINI: Close",'Daily Data ADJ'!$1:$1,0))</f>
        <v>1636.75</v>
      </c>
      <c r="G57">
        <f>INDEX('Daily Data ADJ'!$1:$1048576,MATCH(Calc!$A57,'Daily Data ADJ'!$A:$A,0),MATCH("ES2!, CME_MINI: Close",'Daily Data ADJ'!$1:$1,0))</f>
        <v>1630</v>
      </c>
      <c r="H57">
        <f>INDEX('QUANDL MULTPL SP500_DIV_YIELD_M'!$A:$G,MATCH(Calc!$A57,'QUANDL MULTPL SP500_DIV_YIELD_M'!$A:$A,1),MATCH('QUANDL MULTPL SP500_DIV_YIELD_M'!$E$1,'QUANDL MULTPL SP500_DIV_YIELD_M'!$A$1:$G$1,0))</f>
        <v>2.02</v>
      </c>
      <c r="I57" s="5">
        <f t="shared" si="0"/>
        <v>3.805660200054465E-3</v>
      </c>
      <c r="J57" s="1">
        <f>A57/24/60/60+DATE(1970,1,1)</f>
        <v>41515.5625</v>
      </c>
      <c r="K57" s="3">
        <f t="shared" si="3"/>
        <v>1</v>
      </c>
      <c r="L57" s="6">
        <f>(1+Chart!$F$4)^(1/(365/K57))-1</f>
        <v>6.6592785027408397E-5</v>
      </c>
      <c r="M57" s="6">
        <f t="shared" si="4"/>
        <v>2.1909069769510126E-6</v>
      </c>
      <c r="N57" s="6">
        <f t="shared" si="5"/>
        <v>1.0406730849732426E-5</v>
      </c>
      <c r="O57">
        <f>O56*(B57/B56)</f>
        <v>137.67998151</v>
      </c>
      <c r="P57">
        <f t="shared" si="1"/>
        <v>2013</v>
      </c>
      <c r="Q57" s="1">
        <f t="shared" si="2"/>
        <v>41515.5625</v>
      </c>
      <c r="R57">
        <f>IF(B58="",R56,IF(Q57&gt;=Chart!$F$2,E57,0))</f>
        <v>0</v>
      </c>
      <c r="S57">
        <f>IF(B58="",S56,IFERROR(IF(AND(R57&gt;0,R56=0),R57,(1+(B58/B57-1)*Calc!$Z$1)*S56),0))</f>
        <v>0</v>
      </c>
      <c r="T57">
        <f>IF(B58="",T56,IFERROR(IF(AND(R57&gt;0,R56=0),R57,(1+(B58/B57-1)*Calc!$Z$1-L58)*T56),0))</f>
        <v>0</v>
      </c>
      <c r="U57">
        <f>IF(B58="",U56,IFERROR(IF(AND(R57&gt;0,R56=0),R57,(1+(B58/B57-1)*Calc!$Z$1-M58*2)*U56),0))</f>
        <v>0</v>
      </c>
      <c r="V57">
        <f>IF(B58="",V56,IFERROR(IF(AND(R57&gt;0,R56=0),R57,(1+(B58/B57-1)*Calc!$Z$1-N58*2)*V56),0))</f>
        <v>0</v>
      </c>
      <c r="W57">
        <f>IF(ISNUMBER(C57),C57,W56)</f>
        <v>0.08</v>
      </c>
      <c r="Y57" s="1" t="e">
        <f>IF(AND(Q57&gt;=Chart!$F$2,Q57&lt;=Chart!$F$3),Q57,#N/A)</f>
        <v>#N/A</v>
      </c>
      <c r="Z57" t="e">
        <f>IF(AND(Q57&gt;=Chart!$F$2,Q57&lt;=Chart!$F$3),R57,#N/A)</f>
        <v>#N/A</v>
      </c>
      <c r="AA57" t="e">
        <f>IF(AND(Q57&gt;=Chart!$F$2,Q57&lt;=Chart!$F$3),S57,#N/A)</f>
        <v>#N/A</v>
      </c>
      <c r="AB57" t="e">
        <f>IF(AND(Q57&gt;=Chart!$F$2,Q57&lt;=Chart!$F$3),T57,#N/A)</f>
        <v>#N/A</v>
      </c>
      <c r="AC57" t="e">
        <f>IF(AND(Q57&gt;=Chart!$F$2,Q57&lt;=Chart!$F$3),U57,#N/A)</f>
        <v>#N/A</v>
      </c>
      <c r="AD57" t="e">
        <f>IF(AND(Q57&gt;=Chart!$F$2,Q57&lt;=Chart!$F$3),V57,#N/A)</f>
        <v>#N/A</v>
      </c>
      <c r="AE57" t="e">
        <f>IF(AND(Q57&gt;=Chart!$F$2,Q57&lt;=Chart!$F$3),I57,#N/A)</f>
        <v>#N/A</v>
      </c>
      <c r="AF57" t="e">
        <f>IF(AND(Q57&gt;=Chart!$F$2,Q57&lt;=Chart!$F$3),H57/100,#N/A)</f>
        <v>#N/A</v>
      </c>
      <c r="AG57" t="e">
        <f>IF(AND(Q57&gt;=Chart!$F$2,Q57&lt;=Chart!$F$3),W57/100,#N/A)</f>
        <v>#N/A</v>
      </c>
    </row>
    <row r="58" spans="1:33" x14ac:dyDescent="0.25">
      <c r="A58">
        <v>1377869400</v>
      </c>
      <c r="B58">
        <f>INDEX('Daily Data ADJ'!$1:$1048576,MATCH(Calc!$A58,'Daily Data ADJ'!$A:$A,0),MATCH("SPY, CBOE BZX: Close",'Daily Data ADJ'!$1:$1,0))</f>
        <v>137.24387888999999</v>
      </c>
      <c r="C58">
        <f>INDEX('Daily Data ADJ'!$1:$1048576,MATCH(Calc!$A58,'Daily Data ADJ'!$A:$A,0),MATCH("EFFR, FRED: Close",'Daily Data ADJ'!$1:$1,0))</f>
        <v>7.0000000000000007E-2</v>
      </c>
      <c r="D58" t="str">
        <f>INDEX('Daily Data ADJ'!$1:$1048576,MATCH(Calc!$A58,'Daily Data ADJ'!$A:$A,1),MATCH("SOFR, FRED: Close",'Daily Data ADJ'!$1:$1,0))</f>
        <v>NaN</v>
      </c>
      <c r="E58">
        <f>INDEX('Daily Data ADJ'!$1:$1048576,MATCH(Calc!$A58,'Daily Data ADJ'!$A:$A,0),MATCH("UPRO, CBOE BZX: Close",'Daily Data ADJ'!$1:$1,0))</f>
        <v>5.3573235500000003</v>
      </c>
      <c r="F58">
        <f>INDEX('Daily Data ADJ'!$1:$1048576,MATCH(Calc!$A58,'Daily Data ADJ'!$A:$A,0),MATCH("ES1!, CME_MINI: Close",'Daily Data ADJ'!$1:$1,0))</f>
        <v>1631.25</v>
      </c>
      <c r="G58">
        <f>INDEX('Daily Data ADJ'!$1:$1048576,MATCH(Calc!$A58,'Daily Data ADJ'!$A:$A,0),MATCH("ES2!, CME_MINI: Close",'Daily Data ADJ'!$1:$1,0))</f>
        <v>1624.5</v>
      </c>
      <c r="H58">
        <f>INDEX('QUANDL MULTPL SP500_DIV_YIELD_M'!$A:$G,MATCH(Calc!$A58,'QUANDL MULTPL SP500_DIV_YIELD_M'!$A:$A,1),MATCH('QUANDL MULTPL SP500_DIV_YIELD_M'!$E$1,'QUANDL MULTPL SP500_DIV_YIELD_M'!$A$1:$G$1,0))</f>
        <v>2.02</v>
      </c>
      <c r="I58" s="5">
        <f t="shared" si="0"/>
        <v>3.7507275882710002E-3</v>
      </c>
      <c r="J58" s="1">
        <f>A58/24/60/60+DATE(1970,1,1)</f>
        <v>41516.5625</v>
      </c>
      <c r="K58" s="3">
        <f t="shared" si="3"/>
        <v>1</v>
      </c>
      <c r="L58" s="6">
        <f>(1+Chart!$F$4)^(1/(365/K58))-1</f>
        <v>6.6592785027408397E-5</v>
      </c>
      <c r="M58" s="6">
        <f t="shared" si="4"/>
        <v>1.9171391369976476E-6</v>
      </c>
      <c r="N58" s="6">
        <f t="shared" si="5"/>
        <v>1.0256795473395641E-5</v>
      </c>
      <c r="O58">
        <f>O57*(B58/B57)</f>
        <v>137.24387888999999</v>
      </c>
      <c r="P58">
        <f t="shared" si="1"/>
        <v>2013</v>
      </c>
      <c r="Q58" s="1">
        <f t="shared" si="2"/>
        <v>41516.5625</v>
      </c>
      <c r="R58">
        <f>IF(B59="",R57,IF(Q58&gt;=Chart!$F$2,E58,0))</f>
        <v>0</v>
      </c>
      <c r="S58">
        <f>IF(B59="",S57,IFERROR(IF(AND(R58&gt;0,R57=0),R58,(1+(B59/B58-1)*Calc!$Z$1)*S57),0))</f>
        <v>0</v>
      </c>
      <c r="T58">
        <f>IF(B59="",T57,IFERROR(IF(AND(R58&gt;0,R57=0),R58,(1+(B59/B58-1)*Calc!$Z$1-L59)*T57),0))</f>
        <v>0</v>
      </c>
      <c r="U58">
        <f>IF(B59="",U57,IFERROR(IF(AND(R58&gt;0,R57=0),R58,(1+(B59/B58-1)*Calc!$Z$1-M59*2)*U57),0))</f>
        <v>0</v>
      </c>
      <c r="V58">
        <f>IF(B59="",V57,IFERROR(IF(AND(R58&gt;0,R57=0),R58,(1+(B59/B58-1)*Calc!$Z$1-N59*2)*V57),0))</f>
        <v>0</v>
      </c>
      <c r="W58">
        <f>IF(ISNUMBER(C58),C58,W57)</f>
        <v>7.0000000000000007E-2</v>
      </c>
      <c r="Y58" s="1" t="e">
        <f>IF(AND(Q58&gt;=Chart!$F$2,Q58&lt;=Chart!$F$3),Q58,#N/A)</f>
        <v>#N/A</v>
      </c>
      <c r="Z58" t="e">
        <f>IF(AND(Q58&gt;=Chart!$F$2,Q58&lt;=Chart!$F$3),R58,#N/A)</f>
        <v>#N/A</v>
      </c>
      <c r="AA58" t="e">
        <f>IF(AND(Q58&gt;=Chart!$F$2,Q58&lt;=Chart!$F$3),S58,#N/A)</f>
        <v>#N/A</v>
      </c>
      <c r="AB58" t="e">
        <f>IF(AND(Q58&gt;=Chart!$F$2,Q58&lt;=Chart!$F$3),T58,#N/A)</f>
        <v>#N/A</v>
      </c>
      <c r="AC58" t="e">
        <f>IF(AND(Q58&gt;=Chart!$F$2,Q58&lt;=Chart!$F$3),U58,#N/A)</f>
        <v>#N/A</v>
      </c>
      <c r="AD58" t="e">
        <f>IF(AND(Q58&gt;=Chart!$F$2,Q58&lt;=Chart!$F$3),V58,#N/A)</f>
        <v>#N/A</v>
      </c>
      <c r="AE58" t="e">
        <f>IF(AND(Q58&gt;=Chart!$F$2,Q58&lt;=Chart!$F$3),I58,#N/A)</f>
        <v>#N/A</v>
      </c>
      <c r="AF58" t="e">
        <f>IF(AND(Q58&gt;=Chart!$F$2,Q58&lt;=Chart!$F$3),H58/100,#N/A)</f>
        <v>#N/A</v>
      </c>
      <c r="AG58" t="e">
        <f>IF(AND(Q58&gt;=Chart!$F$2,Q58&lt;=Chart!$F$3),W58/100,#N/A)</f>
        <v>#N/A</v>
      </c>
    </row>
    <row r="59" spans="1:33" x14ac:dyDescent="0.25">
      <c r="A59">
        <v>1378215000</v>
      </c>
      <c r="B59">
        <f>INDEX('Daily Data ADJ'!$1:$1048576,MATCH(Calc!$A59,'Daily Data ADJ'!$A:$A,0),MATCH("SPY, CBOE BZX: Close",'Daily Data ADJ'!$1:$1,0))</f>
        <v>137.86448292</v>
      </c>
      <c r="C59">
        <f>INDEX('Daily Data ADJ'!$1:$1048576,MATCH(Calc!$A59,'Daily Data ADJ'!$A:$A,0),MATCH("EFFR, FRED: Close",'Daily Data ADJ'!$1:$1,0))</f>
        <v>0.09</v>
      </c>
      <c r="D59" t="str">
        <f>INDEX('Daily Data ADJ'!$1:$1048576,MATCH(Calc!$A59,'Daily Data ADJ'!$A:$A,1),MATCH("SOFR, FRED: Close",'Daily Data ADJ'!$1:$1,0))</f>
        <v>NaN</v>
      </c>
      <c r="E59">
        <f>INDEX('Daily Data ADJ'!$1:$1048576,MATCH(Calc!$A59,'Daily Data ADJ'!$A:$A,0),MATCH("UPRO, CBOE BZX: Close",'Daily Data ADJ'!$1:$1,0))</f>
        <v>5.4384825899999996</v>
      </c>
      <c r="F59">
        <f>INDEX('Daily Data ADJ'!$1:$1048576,MATCH(Calc!$A59,'Daily Data ADJ'!$A:$A,0),MATCH("ES1!, CME_MINI: Close",'Daily Data ADJ'!$1:$1,0))</f>
        <v>1639</v>
      </c>
      <c r="G59">
        <f>INDEX('Daily Data ADJ'!$1:$1048576,MATCH(Calc!$A59,'Daily Data ADJ'!$A:$A,0),MATCH("ES2!, CME_MINI: Close",'Daily Data ADJ'!$1:$1,0))</f>
        <v>1632.5</v>
      </c>
      <c r="H59">
        <f>INDEX('QUANDL MULTPL SP500_DIV_YIELD_M'!$A:$G,MATCH(Calc!$A59,'QUANDL MULTPL SP500_DIV_YIELD_M'!$A:$A,1),MATCH('QUANDL MULTPL SP500_DIV_YIELD_M'!$E$1,'QUANDL MULTPL SP500_DIV_YIELD_M'!$A$1:$G$1,0))</f>
        <v>2.04</v>
      </c>
      <c r="I59" s="5">
        <f t="shared" si="0"/>
        <v>4.6307864319838077E-3</v>
      </c>
      <c r="J59" s="1">
        <f>A59/24/60/60+DATE(1970,1,1)</f>
        <v>41520.5625</v>
      </c>
      <c r="K59" s="3">
        <f t="shared" si="3"/>
        <v>4</v>
      </c>
      <c r="L59" s="6">
        <f>(1+Chart!$F$4)^(1/(365/K59))-1</f>
        <v>2.6639774888526091E-4</v>
      </c>
      <c r="M59" s="6">
        <f t="shared" si="4"/>
        <v>9.8586265995237454E-6</v>
      </c>
      <c r="N59" s="6">
        <f t="shared" si="5"/>
        <v>5.0632485365742497E-5</v>
      </c>
      <c r="O59">
        <f>O58*(B59/B58)</f>
        <v>137.86448292</v>
      </c>
      <c r="P59">
        <f t="shared" si="1"/>
        <v>2013</v>
      </c>
      <c r="Q59" s="1">
        <f t="shared" si="2"/>
        <v>41520.5625</v>
      </c>
      <c r="R59">
        <f>IF(B60="",R58,IF(Q59&gt;=Chart!$F$2,E59,0))</f>
        <v>0</v>
      </c>
      <c r="S59">
        <f>IF(B60="",S58,IFERROR(IF(AND(R59&gt;0,R58=0),R59,(1+(B60/B59-1)*Calc!$Z$1)*S58),0))</f>
        <v>0</v>
      </c>
      <c r="T59">
        <f>IF(B60="",T58,IFERROR(IF(AND(R59&gt;0,R58=0),R59,(1+(B60/B59-1)*Calc!$Z$1-L60)*T58),0))</f>
        <v>0</v>
      </c>
      <c r="U59">
        <f>IF(B60="",U58,IFERROR(IF(AND(R59&gt;0,R58=0),R59,(1+(B60/B59-1)*Calc!$Z$1-M60*2)*U58),0))</f>
        <v>0</v>
      </c>
      <c r="V59">
        <f>IF(B60="",V58,IFERROR(IF(AND(R59&gt;0,R58=0),R59,(1+(B60/B59-1)*Calc!$Z$1-N60*2)*V58),0))</f>
        <v>0</v>
      </c>
      <c r="W59">
        <f>IF(ISNUMBER(C59),C59,W58)</f>
        <v>0.09</v>
      </c>
      <c r="Y59" s="1" t="e">
        <f>IF(AND(Q59&gt;=Chart!$F$2,Q59&lt;=Chart!$F$3),Q59,#N/A)</f>
        <v>#N/A</v>
      </c>
      <c r="Z59" t="e">
        <f>IF(AND(Q59&gt;=Chart!$F$2,Q59&lt;=Chart!$F$3),R59,#N/A)</f>
        <v>#N/A</v>
      </c>
      <c r="AA59" t="e">
        <f>IF(AND(Q59&gt;=Chart!$F$2,Q59&lt;=Chart!$F$3),S59,#N/A)</f>
        <v>#N/A</v>
      </c>
      <c r="AB59" t="e">
        <f>IF(AND(Q59&gt;=Chart!$F$2,Q59&lt;=Chart!$F$3),T59,#N/A)</f>
        <v>#N/A</v>
      </c>
      <c r="AC59" t="e">
        <f>IF(AND(Q59&gt;=Chart!$F$2,Q59&lt;=Chart!$F$3),U59,#N/A)</f>
        <v>#N/A</v>
      </c>
      <c r="AD59" t="e">
        <f>IF(AND(Q59&gt;=Chart!$F$2,Q59&lt;=Chart!$F$3),V59,#N/A)</f>
        <v>#N/A</v>
      </c>
      <c r="AE59" t="e">
        <f>IF(AND(Q59&gt;=Chart!$F$2,Q59&lt;=Chart!$F$3),I59,#N/A)</f>
        <v>#N/A</v>
      </c>
      <c r="AF59" t="e">
        <f>IF(AND(Q59&gt;=Chart!$F$2,Q59&lt;=Chart!$F$3),H59/100,#N/A)</f>
        <v>#N/A</v>
      </c>
      <c r="AG59" t="e">
        <f>IF(AND(Q59&gt;=Chart!$F$2,Q59&lt;=Chart!$F$3),W59/100,#N/A)</f>
        <v>#N/A</v>
      </c>
    </row>
    <row r="60" spans="1:33" x14ac:dyDescent="0.25">
      <c r="A60">
        <v>1378301400</v>
      </c>
      <c r="B60">
        <f>INDEX('Daily Data ADJ'!$1:$1048576,MATCH(Calc!$A60,'Daily Data ADJ'!$A:$A,0),MATCH("SPY, CBOE BZX: Close",'Daily Data ADJ'!$1:$1,0))</f>
        <v>139.00503706999999</v>
      </c>
      <c r="C60">
        <f>INDEX('Daily Data ADJ'!$1:$1048576,MATCH(Calc!$A60,'Daily Data ADJ'!$A:$A,0),MATCH("EFFR, FRED: Close",'Daily Data ADJ'!$1:$1,0))</f>
        <v>0.08</v>
      </c>
      <c r="D60" t="str">
        <f>INDEX('Daily Data ADJ'!$1:$1048576,MATCH(Calc!$A60,'Daily Data ADJ'!$A:$A,1),MATCH("SOFR, FRED: Close",'Daily Data ADJ'!$1:$1,0))</f>
        <v>NaN</v>
      </c>
      <c r="E60">
        <f>INDEX('Daily Data ADJ'!$1:$1048576,MATCH(Calc!$A60,'Daily Data ADJ'!$A:$A,0),MATCH("UPRO, CBOE BZX: Close",'Daily Data ADJ'!$1:$1,0))</f>
        <v>5.5756425600000004</v>
      </c>
      <c r="F60">
        <f>INDEX('Daily Data ADJ'!$1:$1048576,MATCH(Calc!$A60,'Daily Data ADJ'!$A:$A,0),MATCH("ES1!, CME_MINI: Close",'Daily Data ADJ'!$1:$1,0))</f>
        <v>1653.5</v>
      </c>
      <c r="G60">
        <f>INDEX('Daily Data ADJ'!$1:$1048576,MATCH(Calc!$A60,'Daily Data ADJ'!$A:$A,0),MATCH("ES2!, CME_MINI: Close",'Daily Data ADJ'!$1:$1,0))</f>
        <v>1646.5</v>
      </c>
      <c r="H60">
        <f>INDEX('QUANDL MULTPL SP500_DIV_YIELD_M'!$A:$G,MATCH(Calc!$A60,'QUANDL MULTPL SP500_DIV_YIELD_M'!$A:$A,1),MATCH('QUANDL MULTPL SP500_DIV_YIELD_M'!$E$1,'QUANDL MULTPL SP500_DIV_YIELD_M'!$A$1:$G$1,0))</f>
        <v>2.04</v>
      </c>
      <c r="I60" s="5">
        <f t="shared" si="0"/>
        <v>3.5734522954316283E-3</v>
      </c>
      <c r="J60" s="1">
        <f>A60/24/60/60+DATE(1970,1,1)</f>
        <v>41521.5625</v>
      </c>
      <c r="K60" s="3">
        <f t="shared" si="3"/>
        <v>1</v>
      </c>
      <c r="L60" s="6">
        <f>(1+Chart!$F$4)^(1/(365/K60))-1</f>
        <v>6.6592785027408397E-5</v>
      </c>
      <c r="M60" s="6">
        <f t="shared" si="4"/>
        <v>2.1909069769510126E-6</v>
      </c>
      <c r="N60" s="6">
        <f t="shared" si="5"/>
        <v>9.7728770271920951E-6</v>
      </c>
      <c r="O60">
        <f>O59*(B60/B59)</f>
        <v>139.00503706999999</v>
      </c>
      <c r="P60">
        <f t="shared" si="1"/>
        <v>2013</v>
      </c>
      <c r="Q60" s="1">
        <f t="shared" si="2"/>
        <v>41521.5625</v>
      </c>
      <c r="R60">
        <f>IF(B61="",R59,IF(Q60&gt;=Chart!$F$2,E60,0))</f>
        <v>0</v>
      </c>
      <c r="S60">
        <f>IF(B61="",S59,IFERROR(IF(AND(R60&gt;0,R59=0),R60,(1+(B61/B60-1)*Calc!$Z$1)*S59),0))</f>
        <v>0</v>
      </c>
      <c r="T60">
        <f>IF(B61="",T59,IFERROR(IF(AND(R60&gt;0,R59=0),R60,(1+(B61/B60-1)*Calc!$Z$1-L61)*T59),0))</f>
        <v>0</v>
      </c>
      <c r="U60">
        <f>IF(B61="",U59,IFERROR(IF(AND(R60&gt;0,R59=0),R60,(1+(B61/B60-1)*Calc!$Z$1-M61*2)*U59),0))</f>
        <v>0</v>
      </c>
      <c r="V60">
        <f>IF(B61="",V59,IFERROR(IF(AND(R60&gt;0,R59=0),R60,(1+(B61/B60-1)*Calc!$Z$1-N61*2)*V59),0))</f>
        <v>0</v>
      </c>
      <c r="W60">
        <f>IF(ISNUMBER(C60),C60,W59)</f>
        <v>0.08</v>
      </c>
      <c r="Y60" s="1" t="e">
        <f>IF(AND(Q60&gt;=Chart!$F$2,Q60&lt;=Chart!$F$3),Q60,#N/A)</f>
        <v>#N/A</v>
      </c>
      <c r="Z60" t="e">
        <f>IF(AND(Q60&gt;=Chart!$F$2,Q60&lt;=Chart!$F$3),R60,#N/A)</f>
        <v>#N/A</v>
      </c>
      <c r="AA60" t="e">
        <f>IF(AND(Q60&gt;=Chart!$F$2,Q60&lt;=Chart!$F$3),S60,#N/A)</f>
        <v>#N/A</v>
      </c>
      <c r="AB60" t="e">
        <f>IF(AND(Q60&gt;=Chart!$F$2,Q60&lt;=Chart!$F$3),T60,#N/A)</f>
        <v>#N/A</v>
      </c>
      <c r="AC60" t="e">
        <f>IF(AND(Q60&gt;=Chart!$F$2,Q60&lt;=Chart!$F$3),U60,#N/A)</f>
        <v>#N/A</v>
      </c>
      <c r="AD60" t="e">
        <f>IF(AND(Q60&gt;=Chart!$F$2,Q60&lt;=Chart!$F$3),V60,#N/A)</f>
        <v>#N/A</v>
      </c>
      <c r="AE60" t="e">
        <f>IF(AND(Q60&gt;=Chart!$F$2,Q60&lt;=Chart!$F$3),I60,#N/A)</f>
        <v>#N/A</v>
      </c>
      <c r="AF60" t="e">
        <f>IF(AND(Q60&gt;=Chart!$F$2,Q60&lt;=Chart!$F$3),H60/100,#N/A)</f>
        <v>#N/A</v>
      </c>
      <c r="AG60" t="e">
        <f>IF(AND(Q60&gt;=Chart!$F$2,Q60&lt;=Chart!$F$3),W60/100,#N/A)</f>
        <v>#N/A</v>
      </c>
    </row>
    <row r="61" spans="1:33" x14ac:dyDescent="0.25">
      <c r="A61">
        <v>1378387800</v>
      </c>
      <c r="B61">
        <f>INDEX('Daily Data ADJ'!$1:$1048576,MATCH(Calc!$A61,'Daily Data ADJ'!$A:$A,0),MATCH("SPY, CBOE BZX: Close",'Daily Data ADJ'!$1:$1,0))</f>
        <v>139.18116043000001</v>
      </c>
      <c r="C61">
        <f>INDEX('Daily Data ADJ'!$1:$1048576,MATCH(Calc!$A61,'Daily Data ADJ'!$A:$A,0),MATCH("EFFR, FRED: Close",'Daily Data ADJ'!$1:$1,0))</f>
        <v>0.08</v>
      </c>
      <c r="D61" t="str">
        <f>INDEX('Daily Data ADJ'!$1:$1048576,MATCH(Calc!$A61,'Daily Data ADJ'!$A:$A,1),MATCH("SOFR, FRED: Close",'Daily Data ADJ'!$1:$1,0))</f>
        <v>NaN</v>
      </c>
      <c r="E61">
        <f>INDEX('Daily Data ADJ'!$1:$1048576,MATCH(Calc!$A61,'Daily Data ADJ'!$A:$A,0),MATCH("UPRO, CBOE BZX: Close",'Daily Data ADJ'!$1:$1,0))</f>
        <v>5.5845704200000004</v>
      </c>
      <c r="F61">
        <f>INDEX('Daily Data ADJ'!$1:$1048576,MATCH(Calc!$A61,'Daily Data ADJ'!$A:$A,0),MATCH("ES1!, CME_MINI: Close",'Daily Data ADJ'!$1:$1,0))</f>
        <v>1653</v>
      </c>
      <c r="G61">
        <f>INDEX('Daily Data ADJ'!$1:$1048576,MATCH(Calc!$A61,'Daily Data ADJ'!$A:$A,0),MATCH("ES2!, CME_MINI: Close",'Daily Data ADJ'!$1:$1,0))</f>
        <v>1646.25</v>
      </c>
      <c r="H61">
        <f>INDEX('QUANDL MULTPL SP500_DIV_YIELD_M'!$A:$G,MATCH(Calc!$A61,'QUANDL MULTPL SP500_DIV_YIELD_M'!$A:$A,1),MATCH('QUANDL MULTPL SP500_DIV_YIELD_M'!$E$1,'QUANDL MULTPL SP500_DIV_YIELD_M'!$A$1:$G$1,0))</f>
        <v>2.04</v>
      </c>
      <c r="I61" s="5">
        <f t="shared" si="0"/>
        <v>4.16583869570189E-3</v>
      </c>
      <c r="J61" s="1">
        <f>A61/24/60/60+DATE(1970,1,1)</f>
        <v>41522.5625</v>
      </c>
      <c r="K61" s="3">
        <f t="shared" si="3"/>
        <v>1</v>
      </c>
      <c r="L61" s="6">
        <f>(1+Chart!$F$4)^(1/(365/K61))-1</f>
        <v>6.6592785027408397E-5</v>
      </c>
      <c r="M61" s="6">
        <f t="shared" si="4"/>
        <v>2.1909069769510126E-6</v>
      </c>
      <c r="N61" s="6">
        <f t="shared" si="5"/>
        <v>1.1389614485546318E-5</v>
      </c>
      <c r="O61">
        <f>O60*(B61/B60)</f>
        <v>139.18116043000001</v>
      </c>
      <c r="P61">
        <f t="shared" si="1"/>
        <v>2013</v>
      </c>
      <c r="Q61" s="1">
        <f t="shared" si="2"/>
        <v>41522.5625</v>
      </c>
      <c r="R61">
        <f>IF(B62="",R60,IF(Q61&gt;=Chart!$F$2,E61,0))</f>
        <v>0</v>
      </c>
      <c r="S61">
        <f>IF(B62="",S60,IFERROR(IF(AND(R61&gt;0,R60=0),R61,(1+(B62/B61-1)*Calc!$Z$1)*S60),0))</f>
        <v>0</v>
      </c>
      <c r="T61">
        <f>IF(B62="",T60,IFERROR(IF(AND(R61&gt;0,R60=0),R61,(1+(B62/B61-1)*Calc!$Z$1-L62)*T60),0))</f>
        <v>0</v>
      </c>
      <c r="U61">
        <f>IF(B62="",U60,IFERROR(IF(AND(R61&gt;0,R60=0),R61,(1+(B62/B61-1)*Calc!$Z$1-M62*2)*U60),0))</f>
        <v>0</v>
      </c>
      <c r="V61">
        <f>IF(B62="",V60,IFERROR(IF(AND(R61&gt;0,R60=0),R61,(1+(B62/B61-1)*Calc!$Z$1-N62*2)*V60),0))</f>
        <v>0</v>
      </c>
      <c r="W61">
        <f>IF(ISNUMBER(C61),C61,W60)</f>
        <v>0.08</v>
      </c>
      <c r="Y61" s="1" t="e">
        <f>IF(AND(Q61&gt;=Chart!$F$2,Q61&lt;=Chart!$F$3),Q61,#N/A)</f>
        <v>#N/A</v>
      </c>
      <c r="Z61" t="e">
        <f>IF(AND(Q61&gt;=Chart!$F$2,Q61&lt;=Chart!$F$3),R61,#N/A)</f>
        <v>#N/A</v>
      </c>
      <c r="AA61" t="e">
        <f>IF(AND(Q61&gt;=Chart!$F$2,Q61&lt;=Chart!$F$3),S61,#N/A)</f>
        <v>#N/A</v>
      </c>
      <c r="AB61" t="e">
        <f>IF(AND(Q61&gt;=Chart!$F$2,Q61&lt;=Chart!$F$3),T61,#N/A)</f>
        <v>#N/A</v>
      </c>
      <c r="AC61" t="e">
        <f>IF(AND(Q61&gt;=Chart!$F$2,Q61&lt;=Chart!$F$3),U61,#N/A)</f>
        <v>#N/A</v>
      </c>
      <c r="AD61" t="e">
        <f>IF(AND(Q61&gt;=Chart!$F$2,Q61&lt;=Chart!$F$3),V61,#N/A)</f>
        <v>#N/A</v>
      </c>
      <c r="AE61" t="e">
        <f>IF(AND(Q61&gt;=Chart!$F$2,Q61&lt;=Chart!$F$3),I61,#N/A)</f>
        <v>#N/A</v>
      </c>
      <c r="AF61" t="e">
        <f>IF(AND(Q61&gt;=Chart!$F$2,Q61&lt;=Chart!$F$3),H61/100,#N/A)</f>
        <v>#N/A</v>
      </c>
      <c r="AG61" t="e">
        <f>IF(AND(Q61&gt;=Chart!$F$2,Q61&lt;=Chart!$F$3),W61/100,#N/A)</f>
        <v>#N/A</v>
      </c>
    </row>
    <row r="62" spans="1:33" x14ac:dyDescent="0.25">
      <c r="A62">
        <v>1378474200</v>
      </c>
      <c r="B62">
        <f>INDEX('Daily Data ADJ'!$1:$1048576,MATCH(Calc!$A62,'Daily Data ADJ'!$A:$A,0),MATCH("SPY, CBOE BZX: Close",'Daily Data ADJ'!$1:$1,0))</f>
        <v>139.24823508</v>
      </c>
      <c r="C62">
        <f>INDEX('Daily Data ADJ'!$1:$1048576,MATCH(Calc!$A62,'Daily Data ADJ'!$A:$A,0),MATCH("EFFR, FRED: Close",'Daily Data ADJ'!$1:$1,0))</f>
        <v>0.08</v>
      </c>
      <c r="D62" t="str">
        <f>INDEX('Daily Data ADJ'!$1:$1048576,MATCH(Calc!$A62,'Daily Data ADJ'!$A:$A,1),MATCH("SOFR, FRED: Close",'Daily Data ADJ'!$1:$1,0))</f>
        <v>NaN</v>
      </c>
      <c r="E62">
        <f>INDEX('Daily Data ADJ'!$1:$1048576,MATCH(Calc!$A62,'Daily Data ADJ'!$A:$A,0),MATCH("UPRO, CBOE BZX: Close",'Daily Data ADJ'!$1:$1,0))</f>
        <v>5.59918008</v>
      </c>
      <c r="F62">
        <f>INDEX('Daily Data ADJ'!$1:$1048576,MATCH(Calc!$A62,'Daily Data ADJ'!$A:$A,0),MATCH("ES1!, CME_MINI: Close",'Daily Data ADJ'!$1:$1,0))</f>
        <v>1653.5</v>
      </c>
      <c r="G62">
        <f>INDEX('Daily Data ADJ'!$1:$1048576,MATCH(Calc!$A62,'Daily Data ADJ'!$A:$A,0),MATCH("ES2!, CME_MINI: Close",'Daily Data ADJ'!$1:$1,0))</f>
        <v>1646.75</v>
      </c>
      <c r="H62">
        <f>INDEX('QUANDL MULTPL SP500_DIV_YIELD_M'!$A:$G,MATCH(Calc!$A62,'QUANDL MULTPL SP500_DIV_YIELD_M'!$A:$A,1),MATCH('QUANDL MULTPL SP500_DIV_YIELD_M'!$E$1,'QUANDL MULTPL SP500_DIV_YIELD_M'!$A$1:$G$1,0))</f>
        <v>2.04</v>
      </c>
      <c r="I62" s="5">
        <f t="shared" si="0"/>
        <v>4.1707176452425998E-3</v>
      </c>
      <c r="J62" s="1">
        <f>A62/24/60/60+DATE(1970,1,1)</f>
        <v>41523.5625</v>
      </c>
      <c r="K62" s="3">
        <f t="shared" si="3"/>
        <v>1</v>
      </c>
      <c r="L62" s="6">
        <f>(1+Chart!$F$4)^(1/(365/K62))-1</f>
        <v>6.6592785027408397E-5</v>
      </c>
      <c r="M62" s="6">
        <f t="shared" si="4"/>
        <v>2.1909069769510126E-6</v>
      </c>
      <c r="N62" s="6">
        <f t="shared" si="5"/>
        <v>1.1402926136216962E-5</v>
      </c>
      <c r="O62">
        <f>O61*(B62/B61)</f>
        <v>139.24823507999997</v>
      </c>
      <c r="P62">
        <f t="shared" si="1"/>
        <v>2013</v>
      </c>
      <c r="Q62" s="1">
        <f t="shared" si="2"/>
        <v>41523.5625</v>
      </c>
      <c r="R62">
        <f>IF(B63="",R61,IF(Q62&gt;=Chart!$F$2,E62,0))</f>
        <v>0</v>
      </c>
      <c r="S62">
        <f>IF(B63="",S61,IFERROR(IF(AND(R62&gt;0,R61=0),R62,(1+(B63/B62-1)*Calc!$Z$1)*S61),0))</f>
        <v>0</v>
      </c>
      <c r="T62">
        <f>IF(B63="",T61,IFERROR(IF(AND(R62&gt;0,R61=0),R62,(1+(B63/B62-1)*Calc!$Z$1-L63)*T61),0))</f>
        <v>0</v>
      </c>
      <c r="U62">
        <f>IF(B63="",U61,IFERROR(IF(AND(R62&gt;0,R61=0),R62,(1+(B63/B62-1)*Calc!$Z$1-M63*2)*U61),0))</f>
        <v>0</v>
      </c>
      <c r="V62">
        <f>IF(B63="",V61,IFERROR(IF(AND(R62&gt;0,R61=0),R62,(1+(B63/B62-1)*Calc!$Z$1-N63*2)*V61),0))</f>
        <v>0</v>
      </c>
      <c r="W62">
        <f>IF(ISNUMBER(C62),C62,W61)</f>
        <v>0.08</v>
      </c>
      <c r="Y62" s="1" t="e">
        <f>IF(AND(Q62&gt;=Chart!$F$2,Q62&lt;=Chart!$F$3),Q62,#N/A)</f>
        <v>#N/A</v>
      </c>
      <c r="Z62" t="e">
        <f>IF(AND(Q62&gt;=Chart!$F$2,Q62&lt;=Chart!$F$3),R62,#N/A)</f>
        <v>#N/A</v>
      </c>
      <c r="AA62" t="e">
        <f>IF(AND(Q62&gt;=Chart!$F$2,Q62&lt;=Chart!$F$3),S62,#N/A)</f>
        <v>#N/A</v>
      </c>
      <c r="AB62" t="e">
        <f>IF(AND(Q62&gt;=Chart!$F$2,Q62&lt;=Chart!$F$3),T62,#N/A)</f>
        <v>#N/A</v>
      </c>
      <c r="AC62" t="e">
        <f>IF(AND(Q62&gt;=Chart!$F$2,Q62&lt;=Chart!$F$3),U62,#N/A)</f>
        <v>#N/A</v>
      </c>
      <c r="AD62" t="e">
        <f>IF(AND(Q62&gt;=Chart!$F$2,Q62&lt;=Chart!$F$3),V62,#N/A)</f>
        <v>#N/A</v>
      </c>
      <c r="AE62" t="e">
        <f>IF(AND(Q62&gt;=Chart!$F$2,Q62&lt;=Chart!$F$3),I62,#N/A)</f>
        <v>#N/A</v>
      </c>
      <c r="AF62" t="e">
        <f>IF(AND(Q62&gt;=Chart!$F$2,Q62&lt;=Chart!$F$3),H62/100,#N/A)</f>
        <v>#N/A</v>
      </c>
      <c r="AG62" t="e">
        <f>IF(AND(Q62&gt;=Chart!$F$2,Q62&lt;=Chart!$F$3),W62/100,#N/A)</f>
        <v>#N/A</v>
      </c>
    </row>
    <row r="63" spans="1:33" x14ac:dyDescent="0.25">
      <c r="A63">
        <v>1378733400</v>
      </c>
      <c r="B63">
        <f>INDEX('Daily Data ADJ'!$1:$1048576,MATCH(Calc!$A63,'Daily Data ADJ'!$A:$A,0),MATCH("SPY, CBOE BZX: Close",'Daily Data ADJ'!$1:$1,0))</f>
        <v>140.58504002000001</v>
      </c>
      <c r="C63">
        <f>INDEX('Daily Data ADJ'!$1:$1048576,MATCH(Calc!$A63,'Daily Data ADJ'!$A:$A,0),MATCH("EFFR, FRED: Close",'Daily Data ADJ'!$1:$1,0))</f>
        <v>0.08</v>
      </c>
      <c r="D63" t="str">
        <f>INDEX('Daily Data ADJ'!$1:$1048576,MATCH(Calc!$A63,'Daily Data ADJ'!$A:$A,1),MATCH("SOFR, FRED: Close",'Daily Data ADJ'!$1:$1,0))</f>
        <v>NaN</v>
      </c>
      <c r="E63">
        <f>INDEX('Daily Data ADJ'!$1:$1048576,MATCH(Calc!$A63,'Daily Data ADJ'!$A:$A,0),MATCH("UPRO, CBOE BZX: Close",'Daily Data ADJ'!$1:$1,0))</f>
        <v>5.7671789899999997</v>
      </c>
      <c r="F63">
        <f>INDEX('Daily Data ADJ'!$1:$1048576,MATCH(Calc!$A63,'Daily Data ADJ'!$A:$A,0),MATCH("ES1!, CME_MINI: Close",'Daily Data ADJ'!$1:$1,0))</f>
        <v>1669</v>
      </c>
      <c r="G63">
        <f>INDEX('Daily Data ADJ'!$1:$1048576,MATCH(Calc!$A63,'Daily Data ADJ'!$A:$A,0),MATCH("ES2!, CME_MINI: Close",'Daily Data ADJ'!$1:$1,0))</f>
        <v>1662.5</v>
      </c>
      <c r="H63">
        <f>INDEX('QUANDL MULTPL SP500_DIV_YIELD_M'!$A:$G,MATCH(Calc!$A63,'QUANDL MULTPL SP500_DIV_YIELD_M'!$A:$A,1),MATCH('QUANDL MULTPL SP500_DIV_YIELD_M'!$E$1,'QUANDL MULTPL SP500_DIV_YIELD_M'!$A$1:$G$1,0))</f>
        <v>2.04</v>
      </c>
      <c r="I63" s="5">
        <f t="shared" si="0"/>
        <v>4.912578422184094E-3</v>
      </c>
      <c r="J63" s="1">
        <f>A63/24/60/60+DATE(1970,1,1)</f>
        <v>41526.5625</v>
      </c>
      <c r="K63" s="3">
        <f t="shared" si="3"/>
        <v>3</v>
      </c>
      <c r="L63" s="6">
        <f>(1+Chart!$F$4)^(1/(365/K63))-1</f>
        <v>1.9979165917494157E-4</v>
      </c>
      <c r="M63" s="6">
        <f t="shared" si="4"/>
        <v>6.5727353308897563E-6</v>
      </c>
      <c r="N63" s="6">
        <f t="shared" si="5"/>
        <v>4.0279313240798587E-5</v>
      </c>
      <c r="O63">
        <f>O62*(B63/B62)</f>
        <v>140.58504001999998</v>
      </c>
      <c r="P63">
        <f t="shared" si="1"/>
        <v>2013</v>
      </c>
      <c r="Q63" s="1">
        <f t="shared" si="2"/>
        <v>41526.5625</v>
      </c>
      <c r="R63">
        <f>IF(B64="",R62,IF(Q63&gt;=Chart!$F$2,E63,0))</f>
        <v>0</v>
      </c>
      <c r="S63">
        <f>IF(B64="",S62,IFERROR(IF(AND(R63&gt;0,R62=0),R63,(1+(B64/B63-1)*Calc!$Z$1)*S62),0))</f>
        <v>0</v>
      </c>
      <c r="T63">
        <f>IF(B64="",T62,IFERROR(IF(AND(R63&gt;0,R62=0),R63,(1+(B64/B63-1)*Calc!$Z$1-L64)*T62),0))</f>
        <v>0</v>
      </c>
      <c r="U63">
        <f>IF(B64="",U62,IFERROR(IF(AND(R63&gt;0,R62=0),R63,(1+(B64/B63-1)*Calc!$Z$1-M64*2)*U62),0))</f>
        <v>0</v>
      </c>
      <c r="V63">
        <f>IF(B64="",V62,IFERROR(IF(AND(R63&gt;0,R62=0),R63,(1+(B64/B63-1)*Calc!$Z$1-N64*2)*V62),0))</f>
        <v>0</v>
      </c>
      <c r="W63">
        <f>IF(ISNUMBER(C63),C63,W62)</f>
        <v>0.08</v>
      </c>
      <c r="Y63" s="1" t="e">
        <f>IF(AND(Q63&gt;=Chart!$F$2,Q63&lt;=Chart!$F$3),Q63,#N/A)</f>
        <v>#N/A</v>
      </c>
      <c r="Z63" t="e">
        <f>IF(AND(Q63&gt;=Chart!$F$2,Q63&lt;=Chart!$F$3),R63,#N/A)</f>
        <v>#N/A</v>
      </c>
      <c r="AA63" t="e">
        <f>IF(AND(Q63&gt;=Chart!$F$2,Q63&lt;=Chart!$F$3),S63,#N/A)</f>
        <v>#N/A</v>
      </c>
      <c r="AB63" t="e">
        <f>IF(AND(Q63&gt;=Chart!$F$2,Q63&lt;=Chart!$F$3),T63,#N/A)</f>
        <v>#N/A</v>
      </c>
      <c r="AC63" t="e">
        <f>IF(AND(Q63&gt;=Chart!$F$2,Q63&lt;=Chart!$F$3),U63,#N/A)</f>
        <v>#N/A</v>
      </c>
      <c r="AD63" t="e">
        <f>IF(AND(Q63&gt;=Chart!$F$2,Q63&lt;=Chart!$F$3),V63,#N/A)</f>
        <v>#N/A</v>
      </c>
      <c r="AE63" t="e">
        <f>IF(AND(Q63&gt;=Chart!$F$2,Q63&lt;=Chart!$F$3),I63,#N/A)</f>
        <v>#N/A</v>
      </c>
      <c r="AF63" t="e">
        <f>IF(AND(Q63&gt;=Chart!$F$2,Q63&lt;=Chart!$F$3),H63/100,#N/A)</f>
        <v>#N/A</v>
      </c>
      <c r="AG63" t="e">
        <f>IF(AND(Q63&gt;=Chart!$F$2,Q63&lt;=Chart!$F$3),W63/100,#N/A)</f>
        <v>#N/A</v>
      </c>
    </row>
    <row r="64" spans="1:33" x14ac:dyDescent="0.25">
      <c r="A64">
        <v>1378819800</v>
      </c>
      <c r="B64">
        <f>INDEX('Daily Data ADJ'!$1:$1048576,MATCH(Calc!$A64,'Daily Data ADJ'!$A:$A,0),MATCH("SPY, CBOE BZX: Close",'Daily Data ADJ'!$1:$1,0))</f>
        <v>141.62160247</v>
      </c>
      <c r="C64">
        <f>INDEX('Daily Data ADJ'!$1:$1048576,MATCH(Calc!$A64,'Daily Data ADJ'!$A:$A,0),MATCH("EFFR, FRED: Close",'Daily Data ADJ'!$1:$1,0))</f>
        <v>0.08</v>
      </c>
      <c r="D64" t="str">
        <f>INDEX('Daily Data ADJ'!$1:$1048576,MATCH(Calc!$A64,'Daily Data ADJ'!$A:$A,1),MATCH("SOFR, FRED: Close",'Daily Data ADJ'!$1:$1,0))</f>
        <v>NaN</v>
      </c>
      <c r="E64">
        <f>INDEX('Daily Data ADJ'!$1:$1048576,MATCH(Calc!$A64,'Daily Data ADJ'!$A:$A,0),MATCH("UPRO, CBOE BZX: Close",'Daily Data ADJ'!$1:$1,0))</f>
        <v>5.89216506</v>
      </c>
      <c r="F64">
        <f>INDEX('Daily Data ADJ'!$1:$1048576,MATCH(Calc!$A64,'Daily Data ADJ'!$A:$A,0),MATCH("ES1!, CME_MINI: Close",'Daily Data ADJ'!$1:$1,0))</f>
        <v>1682.5</v>
      </c>
      <c r="G64">
        <f>INDEX('Daily Data ADJ'!$1:$1048576,MATCH(Calc!$A64,'Daily Data ADJ'!$A:$A,0),MATCH("ES2!, CME_MINI: Close",'Daily Data ADJ'!$1:$1,0))</f>
        <v>1675.75</v>
      </c>
      <c r="H64">
        <f>INDEX('QUANDL MULTPL SP500_DIV_YIELD_M'!$A:$G,MATCH(Calc!$A64,'QUANDL MULTPL SP500_DIV_YIELD_M'!$A:$A,1),MATCH('QUANDL MULTPL SP500_DIV_YIELD_M'!$E$1,'QUANDL MULTPL SP500_DIV_YIELD_M'!$A$1:$G$1,0))</f>
        <v>2.04</v>
      </c>
      <c r="I64" s="5">
        <f t="shared" si="0"/>
        <v>4.4487651060260147E-3</v>
      </c>
      <c r="J64" s="1">
        <f>A64/24/60/60+DATE(1970,1,1)</f>
        <v>41527.5625</v>
      </c>
      <c r="K64" s="3">
        <f t="shared" si="3"/>
        <v>1</v>
      </c>
      <c r="L64" s="6">
        <f>(1+Chart!$F$4)^(1/(365/K64))-1</f>
        <v>6.6592785027408397E-5</v>
      </c>
      <c r="M64" s="6">
        <f t="shared" si="4"/>
        <v>2.1909069769510126E-6</v>
      </c>
      <c r="N64" s="6">
        <f t="shared" si="5"/>
        <v>1.2161439983282563E-5</v>
      </c>
      <c r="O64">
        <f>O63*(B64/B63)</f>
        <v>141.62160246999997</v>
      </c>
      <c r="P64">
        <f t="shared" si="1"/>
        <v>2013</v>
      </c>
      <c r="Q64" s="1">
        <f t="shared" si="2"/>
        <v>41527.5625</v>
      </c>
      <c r="R64">
        <f>IF(B65="",R63,IF(Q64&gt;=Chart!$F$2,E64,0))</f>
        <v>0</v>
      </c>
      <c r="S64">
        <f>IF(B65="",S63,IFERROR(IF(AND(R64&gt;0,R63=0),R64,(1+(B65/B64-1)*Calc!$Z$1)*S63),0))</f>
        <v>0</v>
      </c>
      <c r="T64">
        <f>IF(B65="",T63,IFERROR(IF(AND(R64&gt;0,R63=0),R64,(1+(B65/B64-1)*Calc!$Z$1-L65)*T63),0))</f>
        <v>0</v>
      </c>
      <c r="U64">
        <f>IF(B65="",U63,IFERROR(IF(AND(R64&gt;0,R63=0),R64,(1+(B65/B64-1)*Calc!$Z$1-M65*2)*U63),0))</f>
        <v>0</v>
      </c>
      <c r="V64">
        <f>IF(B65="",V63,IFERROR(IF(AND(R64&gt;0,R63=0),R64,(1+(B65/B64-1)*Calc!$Z$1-N65*2)*V63),0))</f>
        <v>0</v>
      </c>
      <c r="W64">
        <f>IF(ISNUMBER(C64),C64,W63)</f>
        <v>0.08</v>
      </c>
      <c r="Y64" s="1" t="e">
        <f>IF(AND(Q64&gt;=Chart!$F$2,Q64&lt;=Chart!$F$3),Q64,#N/A)</f>
        <v>#N/A</v>
      </c>
      <c r="Z64" t="e">
        <f>IF(AND(Q64&gt;=Chart!$F$2,Q64&lt;=Chart!$F$3),R64,#N/A)</f>
        <v>#N/A</v>
      </c>
      <c r="AA64" t="e">
        <f>IF(AND(Q64&gt;=Chart!$F$2,Q64&lt;=Chart!$F$3),S64,#N/A)</f>
        <v>#N/A</v>
      </c>
      <c r="AB64" t="e">
        <f>IF(AND(Q64&gt;=Chart!$F$2,Q64&lt;=Chart!$F$3),T64,#N/A)</f>
        <v>#N/A</v>
      </c>
      <c r="AC64" t="e">
        <f>IF(AND(Q64&gt;=Chart!$F$2,Q64&lt;=Chart!$F$3),U64,#N/A)</f>
        <v>#N/A</v>
      </c>
      <c r="AD64" t="e">
        <f>IF(AND(Q64&gt;=Chart!$F$2,Q64&lt;=Chart!$F$3),V64,#N/A)</f>
        <v>#N/A</v>
      </c>
      <c r="AE64" t="e">
        <f>IF(AND(Q64&gt;=Chart!$F$2,Q64&lt;=Chart!$F$3),I64,#N/A)</f>
        <v>#N/A</v>
      </c>
      <c r="AF64" t="e">
        <f>IF(AND(Q64&gt;=Chart!$F$2,Q64&lt;=Chart!$F$3),H64/100,#N/A)</f>
        <v>#N/A</v>
      </c>
      <c r="AG64" t="e">
        <f>IF(AND(Q64&gt;=Chart!$F$2,Q64&lt;=Chart!$F$3),W64/100,#N/A)</f>
        <v>#N/A</v>
      </c>
    </row>
    <row r="65" spans="1:33" x14ac:dyDescent="0.25">
      <c r="A65">
        <v>1378906200</v>
      </c>
      <c r="B65">
        <f>INDEX('Daily Data ADJ'!$1:$1048576,MATCH(Calc!$A65,'Daily Data ADJ'!$A:$A,0),MATCH("SPY, CBOE BZX: Close",'Daily Data ADJ'!$1:$1,0))</f>
        <v>142.06607475000001</v>
      </c>
      <c r="C65">
        <f>INDEX('Daily Data ADJ'!$1:$1048576,MATCH(Calc!$A65,'Daily Data ADJ'!$A:$A,0),MATCH("EFFR, FRED: Close",'Daily Data ADJ'!$1:$1,0))</f>
        <v>0.08</v>
      </c>
      <c r="D65" t="str">
        <f>INDEX('Daily Data ADJ'!$1:$1048576,MATCH(Calc!$A65,'Daily Data ADJ'!$A:$A,1),MATCH("SOFR, FRED: Close",'Daily Data ADJ'!$1:$1,0))</f>
        <v>NaN</v>
      </c>
      <c r="E65">
        <f>INDEX('Daily Data ADJ'!$1:$1048576,MATCH(Calc!$A65,'Daily Data ADJ'!$A:$A,0),MATCH("UPRO, CBOE BZX: Close",'Daily Data ADJ'!$1:$1,0))</f>
        <v>5.9473527800000001</v>
      </c>
      <c r="F65">
        <f>INDEX('Daily Data ADJ'!$1:$1048576,MATCH(Calc!$A65,'Daily Data ADJ'!$A:$A,0),MATCH("ES1!, CME_MINI: Close",'Daily Data ADJ'!$1:$1,0))</f>
        <v>1688.75</v>
      </c>
      <c r="G65">
        <f>INDEX('Daily Data ADJ'!$1:$1048576,MATCH(Calc!$A65,'Daily Data ADJ'!$A:$A,0),MATCH("ES2!, CME_MINI: Close",'Daily Data ADJ'!$1:$1,0))</f>
        <v>1682.25</v>
      </c>
      <c r="H65">
        <f>INDEX('QUANDL MULTPL SP500_DIV_YIELD_M'!$A:$G,MATCH(Calc!$A65,'QUANDL MULTPL SP500_DIV_YIELD_M'!$A:$A,1),MATCH('QUANDL MULTPL SP500_DIV_YIELD_M'!$E$1,'QUANDL MULTPL SP500_DIV_YIELD_M'!$A$1:$G$1,0))</f>
        <v>2.04</v>
      </c>
      <c r="I65" s="5">
        <f t="shared" si="0"/>
        <v>5.0926580100888741E-3</v>
      </c>
      <c r="J65" s="1">
        <f>A65/24/60/60+DATE(1970,1,1)</f>
        <v>41528.5625</v>
      </c>
      <c r="K65" s="3">
        <f t="shared" si="3"/>
        <v>1</v>
      </c>
      <c r="L65" s="6">
        <f>(1+Chart!$F$4)^(1/(365/K65))-1</f>
        <v>6.6592785027408397E-5</v>
      </c>
      <c r="M65" s="6">
        <f t="shared" si="4"/>
        <v>2.1909069769510126E-6</v>
      </c>
      <c r="N65" s="6">
        <f t="shared" si="5"/>
        <v>1.3917177078992538E-5</v>
      </c>
      <c r="O65">
        <f>O64*(B65/B64)</f>
        <v>142.06607474999998</v>
      </c>
      <c r="P65">
        <f t="shared" si="1"/>
        <v>2013</v>
      </c>
      <c r="Q65" s="1">
        <f t="shared" si="2"/>
        <v>41528.5625</v>
      </c>
      <c r="R65">
        <f>IF(B66="",R64,IF(Q65&gt;=Chart!$F$2,E65,0))</f>
        <v>0</v>
      </c>
      <c r="S65">
        <f>IF(B66="",S64,IFERROR(IF(AND(R65&gt;0,R64=0),R65,(1+(B66/B65-1)*Calc!$Z$1)*S64),0))</f>
        <v>0</v>
      </c>
      <c r="T65">
        <f>IF(B66="",T64,IFERROR(IF(AND(R65&gt;0,R64=0),R65,(1+(B66/B65-1)*Calc!$Z$1-L66)*T64),0))</f>
        <v>0</v>
      </c>
      <c r="U65">
        <f>IF(B66="",U64,IFERROR(IF(AND(R65&gt;0,R64=0),R65,(1+(B66/B65-1)*Calc!$Z$1-M66*2)*U64),0))</f>
        <v>0</v>
      </c>
      <c r="V65">
        <f>IF(B66="",V64,IFERROR(IF(AND(R65&gt;0,R64=0),R65,(1+(B66/B65-1)*Calc!$Z$1-N66*2)*V64),0))</f>
        <v>0</v>
      </c>
      <c r="W65">
        <f>IF(ISNUMBER(C65),C65,W64)</f>
        <v>0.08</v>
      </c>
      <c r="Y65" s="1" t="e">
        <f>IF(AND(Q65&gt;=Chart!$F$2,Q65&lt;=Chart!$F$3),Q65,#N/A)</f>
        <v>#N/A</v>
      </c>
      <c r="Z65" t="e">
        <f>IF(AND(Q65&gt;=Chart!$F$2,Q65&lt;=Chart!$F$3),R65,#N/A)</f>
        <v>#N/A</v>
      </c>
      <c r="AA65" t="e">
        <f>IF(AND(Q65&gt;=Chart!$F$2,Q65&lt;=Chart!$F$3),S65,#N/A)</f>
        <v>#N/A</v>
      </c>
      <c r="AB65" t="e">
        <f>IF(AND(Q65&gt;=Chart!$F$2,Q65&lt;=Chart!$F$3),T65,#N/A)</f>
        <v>#N/A</v>
      </c>
      <c r="AC65" t="e">
        <f>IF(AND(Q65&gt;=Chart!$F$2,Q65&lt;=Chart!$F$3),U65,#N/A)</f>
        <v>#N/A</v>
      </c>
      <c r="AD65" t="e">
        <f>IF(AND(Q65&gt;=Chart!$F$2,Q65&lt;=Chart!$F$3),V65,#N/A)</f>
        <v>#N/A</v>
      </c>
      <c r="AE65" t="e">
        <f>IF(AND(Q65&gt;=Chart!$F$2,Q65&lt;=Chart!$F$3),I65,#N/A)</f>
        <v>#N/A</v>
      </c>
      <c r="AF65" t="e">
        <f>IF(AND(Q65&gt;=Chart!$F$2,Q65&lt;=Chart!$F$3),H65/100,#N/A)</f>
        <v>#N/A</v>
      </c>
      <c r="AG65" t="e">
        <f>IF(AND(Q65&gt;=Chart!$F$2,Q65&lt;=Chart!$F$3),W65/100,#N/A)</f>
        <v>#N/A</v>
      </c>
    </row>
    <row r="66" spans="1:33" x14ac:dyDescent="0.25">
      <c r="A66">
        <v>1378992600</v>
      </c>
      <c r="B66">
        <f>INDEX('Daily Data ADJ'!$1:$1048576,MATCH(Calc!$A66,'Daily Data ADJ'!$A:$A,0),MATCH("SPY, CBOE BZX: Close",'Daily Data ADJ'!$1:$1,0))</f>
        <v>141.68869389</v>
      </c>
      <c r="C66">
        <f>INDEX('Daily Data ADJ'!$1:$1048576,MATCH(Calc!$A66,'Daily Data ADJ'!$A:$A,0),MATCH("EFFR, FRED: Close",'Daily Data ADJ'!$1:$1,0))</f>
        <v>0.08</v>
      </c>
      <c r="D66" t="str">
        <f>INDEX('Daily Data ADJ'!$1:$1048576,MATCH(Calc!$A66,'Daily Data ADJ'!$A:$A,1),MATCH("SOFR, FRED: Close",'Daily Data ADJ'!$1:$1,0))</f>
        <v>NaN</v>
      </c>
      <c r="E66">
        <f>INDEX('Daily Data ADJ'!$1:$1048576,MATCH(Calc!$A66,'Daily Data ADJ'!$A:$A,0),MATCH("UPRO, CBOE BZX: Close",'Daily Data ADJ'!$1:$1,0))</f>
        <v>5.9075830700000003</v>
      </c>
      <c r="F66">
        <f>INDEX('Daily Data ADJ'!$1:$1048576,MATCH(Calc!$A66,'Daily Data ADJ'!$A:$A,0),MATCH("ES1!, CME_MINI: Close",'Daily Data ADJ'!$1:$1,0))</f>
        <v>1685</v>
      </c>
      <c r="G66">
        <f>INDEX('Daily Data ADJ'!$1:$1048576,MATCH(Calc!$A66,'Daily Data ADJ'!$A:$A,0),MATCH("ES2!, CME_MINI: Close",'Daily Data ADJ'!$1:$1,0))</f>
        <v>1678.25</v>
      </c>
      <c r="H66">
        <f>INDEX('QUANDL MULTPL SP500_DIV_YIELD_M'!$A:$G,MATCH(Calc!$A66,'QUANDL MULTPL SP500_DIV_YIELD_M'!$A:$A,1),MATCH('QUANDL MULTPL SP500_DIV_YIELD_M'!$E$1,'QUANDL MULTPL SP500_DIV_YIELD_M'!$A$1:$G$1,0))</f>
        <v>2.04</v>
      </c>
      <c r="I66" s="5">
        <f t="shared" si="0"/>
        <v>4.4722893217560566E-3</v>
      </c>
      <c r="J66" s="1">
        <f>A66/24/60/60+DATE(1970,1,1)</f>
        <v>41529.5625</v>
      </c>
      <c r="K66" s="3">
        <f t="shared" si="3"/>
        <v>1</v>
      </c>
      <c r="L66" s="6">
        <f>(1+Chart!$F$4)^(1/(365/K66))-1</f>
        <v>6.6592785027408397E-5</v>
      </c>
      <c r="M66" s="6">
        <f t="shared" si="4"/>
        <v>2.1909069769510126E-6</v>
      </c>
      <c r="N66" s="6">
        <f t="shared" si="5"/>
        <v>1.2225604467674955E-5</v>
      </c>
      <c r="O66">
        <f>O65*(B66/B65)</f>
        <v>141.68869388999997</v>
      </c>
      <c r="P66">
        <f t="shared" si="1"/>
        <v>2013</v>
      </c>
      <c r="Q66" s="1">
        <f t="shared" si="2"/>
        <v>41529.5625</v>
      </c>
      <c r="R66">
        <f>IF(B67="",R65,IF(Q66&gt;=Chart!$F$2,E66,0))</f>
        <v>0</v>
      </c>
      <c r="S66">
        <f>IF(B67="",S65,IFERROR(IF(AND(R66&gt;0,R65=0),R66,(1+(B67/B66-1)*Calc!$Z$1)*S65),0))</f>
        <v>0</v>
      </c>
      <c r="T66">
        <f>IF(B67="",T65,IFERROR(IF(AND(R66&gt;0,R65=0),R66,(1+(B67/B66-1)*Calc!$Z$1-L67)*T65),0))</f>
        <v>0</v>
      </c>
      <c r="U66">
        <f>IF(B67="",U65,IFERROR(IF(AND(R66&gt;0,R65=0),R66,(1+(B67/B66-1)*Calc!$Z$1-M67*2)*U65),0))</f>
        <v>0</v>
      </c>
      <c r="V66">
        <f>IF(B67="",V65,IFERROR(IF(AND(R66&gt;0,R65=0),R66,(1+(B67/B66-1)*Calc!$Z$1-N67*2)*V65),0))</f>
        <v>0</v>
      </c>
      <c r="W66">
        <f>IF(ISNUMBER(C66),C66,W65)</f>
        <v>0.08</v>
      </c>
      <c r="Y66" s="1" t="e">
        <f>IF(AND(Q66&gt;=Chart!$F$2,Q66&lt;=Chart!$F$3),Q66,#N/A)</f>
        <v>#N/A</v>
      </c>
      <c r="Z66" t="e">
        <f>IF(AND(Q66&gt;=Chart!$F$2,Q66&lt;=Chart!$F$3),R66,#N/A)</f>
        <v>#N/A</v>
      </c>
      <c r="AA66" t="e">
        <f>IF(AND(Q66&gt;=Chart!$F$2,Q66&lt;=Chart!$F$3),S66,#N/A)</f>
        <v>#N/A</v>
      </c>
      <c r="AB66" t="e">
        <f>IF(AND(Q66&gt;=Chart!$F$2,Q66&lt;=Chart!$F$3),T66,#N/A)</f>
        <v>#N/A</v>
      </c>
      <c r="AC66" t="e">
        <f>IF(AND(Q66&gt;=Chart!$F$2,Q66&lt;=Chart!$F$3),U66,#N/A)</f>
        <v>#N/A</v>
      </c>
      <c r="AD66" t="e">
        <f>IF(AND(Q66&gt;=Chart!$F$2,Q66&lt;=Chart!$F$3),V66,#N/A)</f>
        <v>#N/A</v>
      </c>
      <c r="AE66" t="e">
        <f>IF(AND(Q66&gt;=Chart!$F$2,Q66&lt;=Chart!$F$3),I66,#N/A)</f>
        <v>#N/A</v>
      </c>
      <c r="AF66" t="e">
        <f>IF(AND(Q66&gt;=Chart!$F$2,Q66&lt;=Chart!$F$3),H66/100,#N/A)</f>
        <v>#N/A</v>
      </c>
      <c r="AG66" t="e">
        <f>IF(AND(Q66&gt;=Chart!$F$2,Q66&lt;=Chart!$F$3),W66/100,#N/A)</f>
        <v>#N/A</v>
      </c>
    </row>
    <row r="67" spans="1:33" x14ac:dyDescent="0.25">
      <c r="A67">
        <v>1379079000</v>
      </c>
      <c r="B67">
        <f>INDEX('Daily Data ADJ'!$1:$1048576,MATCH(Calc!$A67,'Daily Data ADJ'!$A:$A,0),MATCH("SPY, CBOE BZX: Close",'Daily Data ADJ'!$1:$1,0))</f>
        <v>142.00737813999999</v>
      </c>
      <c r="C67">
        <f>INDEX('Daily Data ADJ'!$1:$1048576,MATCH(Calc!$A67,'Daily Data ADJ'!$A:$A,0),MATCH("EFFR, FRED: Close",'Daily Data ADJ'!$1:$1,0))</f>
        <v>0.08</v>
      </c>
      <c r="D67" t="str">
        <f>INDEX('Daily Data ADJ'!$1:$1048576,MATCH(Calc!$A67,'Daily Data ADJ'!$A:$A,1),MATCH("SOFR, FRED: Close",'Daily Data ADJ'!$1:$1,0))</f>
        <v>NaN</v>
      </c>
      <c r="E67">
        <f>INDEX('Daily Data ADJ'!$1:$1048576,MATCH(Calc!$A67,'Daily Data ADJ'!$A:$A,0),MATCH("UPRO, CBOE BZX: Close",'Daily Data ADJ'!$1:$1,0))</f>
        <v>5.93842493</v>
      </c>
      <c r="F67">
        <f>INDEX('Daily Data ADJ'!$1:$1048576,MATCH(Calc!$A67,'Daily Data ADJ'!$A:$A,0),MATCH("ES1!, CME_MINI: Close",'Daily Data ADJ'!$1:$1,0))</f>
        <v>1682</v>
      </c>
      <c r="G67">
        <f>INDEX('Daily Data ADJ'!$1:$1048576,MATCH(Calc!$A67,'Daily Data ADJ'!$A:$A,0),MATCH("ES2!, CME_MINI: Close",'Daily Data ADJ'!$1:$1,0))</f>
        <v>1675.5</v>
      </c>
      <c r="H67">
        <f>INDEX('QUANDL MULTPL SP500_DIV_YIELD_M'!$A:$G,MATCH(Calc!$A67,'QUANDL MULTPL SP500_DIV_YIELD_M'!$A:$A,1),MATCH('QUANDL MULTPL SP500_DIV_YIELD_M'!$E$1,'QUANDL MULTPL SP500_DIV_YIELD_M'!$A$1:$G$1,0))</f>
        <v>2.04</v>
      </c>
      <c r="I67" s="5">
        <f t="shared" si="0"/>
        <v>5.0315847376790901E-3</v>
      </c>
      <c r="J67" s="1">
        <f>A67/24/60/60+DATE(1970,1,1)</f>
        <v>41530.5625</v>
      </c>
      <c r="K67" s="3">
        <f t="shared" si="3"/>
        <v>1</v>
      </c>
      <c r="L67" s="6">
        <f>(1+Chart!$F$4)^(1/(365/K67))-1</f>
        <v>6.6592785027408397E-5</v>
      </c>
      <c r="M67" s="6">
        <f t="shared" si="4"/>
        <v>2.1909069769510126E-6</v>
      </c>
      <c r="N67" s="6">
        <f t="shared" si="5"/>
        <v>1.3750693490299781E-5</v>
      </c>
      <c r="O67">
        <f>O66*(B67/B66)</f>
        <v>142.00737813999996</v>
      </c>
      <c r="P67">
        <f t="shared" si="1"/>
        <v>2013</v>
      </c>
      <c r="Q67" s="1">
        <f t="shared" si="2"/>
        <v>41530.5625</v>
      </c>
      <c r="R67">
        <f>IF(B68="",R66,IF(Q67&gt;=Chart!$F$2,E67,0))</f>
        <v>0</v>
      </c>
      <c r="S67">
        <f>IF(B68="",S66,IFERROR(IF(AND(R67&gt;0,R66=0),R67,(1+(B68/B67-1)*Calc!$Z$1)*S66),0))</f>
        <v>0</v>
      </c>
      <c r="T67">
        <f>IF(B68="",T66,IFERROR(IF(AND(R67&gt;0,R66=0),R67,(1+(B68/B67-1)*Calc!$Z$1-L68)*T66),0))</f>
        <v>0</v>
      </c>
      <c r="U67">
        <f>IF(B68="",U66,IFERROR(IF(AND(R67&gt;0,R66=0),R67,(1+(B68/B67-1)*Calc!$Z$1-M68*2)*U66),0))</f>
        <v>0</v>
      </c>
      <c r="V67">
        <f>IF(B68="",V66,IFERROR(IF(AND(R67&gt;0,R66=0),R67,(1+(B68/B67-1)*Calc!$Z$1-N68*2)*V66),0))</f>
        <v>0</v>
      </c>
      <c r="W67">
        <f>IF(ISNUMBER(C67),C67,W66)</f>
        <v>0.08</v>
      </c>
      <c r="Y67" s="1" t="e">
        <f>IF(AND(Q67&gt;=Chart!$F$2,Q67&lt;=Chart!$F$3),Q67,#N/A)</f>
        <v>#N/A</v>
      </c>
      <c r="Z67" t="e">
        <f>IF(AND(Q67&gt;=Chart!$F$2,Q67&lt;=Chart!$F$3),R67,#N/A)</f>
        <v>#N/A</v>
      </c>
      <c r="AA67" t="e">
        <f>IF(AND(Q67&gt;=Chart!$F$2,Q67&lt;=Chart!$F$3),S67,#N/A)</f>
        <v>#N/A</v>
      </c>
      <c r="AB67" t="e">
        <f>IF(AND(Q67&gt;=Chart!$F$2,Q67&lt;=Chart!$F$3),T67,#N/A)</f>
        <v>#N/A</v>
      </c>
      <c r="AC67" t="e">
        <f>IF(AND(Q67&gt;=Chart!$F$2,Q67&lt;=Chart!$F$3),U67,#N/A)</f>
        <v>#N/A</v>
      </c>
      <c r="AD67" t="e">
        <f>IF(AND(Q67&gt;=Chart!$F$2,Q67&lt;=Chart!$F$3),V67,#N/A)</f>
        <v>#N/A</v>
      </c>
      <c r="AE67" t="e">
        <f>IF(AND(Q67&gt;=Chart!$F$2,Q67&lt;=Chart!$F$3),I67,#N/A)</f>
        <v>#N/A</v>
      </c>
      <c r="AF67" t="e">
        <f>IF(AND(Q67&gt;=Chart!$F$2,Q67&lt;=Chart!$F$3),H67/100,#N/A)</f>
        <v>#N/A</v>
      </c>
      <c r="AG67" t="e">
        <f>IF(AND(Q67&gt;=Chart!$F$2,Q67&lt;=Chart!$F$3),W67/100,#N/A)</f>
        <v>#N/A</v>
      </c>
    </row>
    <row r="68" spans="1:33" x14ac:dyDescent="0.25">
      <c r="A68">
        <v>1379338200</v>
      </c>
      <c r="B68">
        <f>INDEX('Daily Data ADJ'!$1:$1048576,MATCH(Calc!$A68,'Daily Data ADJ'!$A:$A,0),MATCH("SPY, CBOE BZX: Close",'Daily Data ADJ'!$1:$1,0))</f>
        <v>142.82924804000001</v>
      </c>
      <c r="C68">
        <f>INDEX('Daily Data ADJ'!$1:$1048576,MATCH(Calc!$A68,'Daily Data ADJ'!$A:$A,0),MATCH("EFFR, FRED: Close",'Daily Data ADJ'!$1:$1,0))</f>
        <v>0.08</v>
      </c>
      <c r="D68" t="str">
        <f>INDEX('Daily Data ADJ'!$1:$1048576,MATCH(Calc!$A68,'Daily Data ADJ'!$A:$A,1),MATCH("SOFR, FRED: Close",'Daily Data ADJ'!$1:$1,0))</f>
        <v>NaN</v>
      </c>
      <c r="E68">
        <f>INDEX('Daily Data ADJ'!$1:$1048576,MATCH(Calc!$A68,'Daily Data ADJ'!$A:$A,0),MATCH("UPRO, CBOE BZX: Close",'Daily Data ADJ'!$1:$1,0))</f>
        <v>6.0471778299999999</v>
      </c>
      <c r="F68">
        <f>INDEX('Daily Data ADJ'!$1:$1048576,MATCH(Calc!$A68,'Daily Data ADJ'!$A:$A,0),MATCH("ES1!, CME_MINI: Close",'Daily Data ADJ'!$1:$1,0))</f>
        <v>1691.25</v>
      </c>
      <c r="G68">
        <f>INDEX('Daily Data ADJ'!$1:$1048576,MATCH(Calc!$A68,'Daily Data ADJ'!$A:$A,0),MATCH("ES2!, CME_MINI: Close",'Daily Data ADJ'!$1:$1,0))</f>
        <v>1684.5</v>
      </c>
      <c r="H68">
        <f>INDEX('QUANDL MULTPL SP500_DIV_YIELD_M'!$A:$G,MATCH(Calc!$A68,'QUANDL MULTPL SP500_DIV_YIELD_M'!$A:$A,1),MATCH('QUANDL MULTPL SP500_DIV_YIELD_M'!$E$1,'QUANDL MULTPL SP500_DIV_YIELD_M'!$A$1:$G$1,0))</f>
        <v>2.04</v>
      </c>
      <c r="I68" s="5">
        <f t="shared" si="0"/>
        <v>4.5307974226031222E-3</v>
      </c>
      <c r="J68" s="1">
        <f>A68/24/60/60+DATE(1970,1,1)</f>
        <v>41533.5625</v>
      </c>
      <c r="K68" s="3">
        <f t="shared" si="3"/>
        <v>3</v>
      </c>
      <c r="L68" s="6">
        <f>(1+Chart!$F$4)^(1/(365/K68))-1</f>
        <v>1.9979165917494157E-4</v>
      </c>
      <c r="M68" s="6">
        <f t="shared" si="4"/>
        <v>6.5727353308897563E-6</v>
      </c>
      <c r="N68" s="6">
        <f t="shared" si="5"/>
        <v>3.715601293530213E-5</v>
      </c>
      <c r="O68">
        <f>O67*(B68/B67)</f>
        <v>142.82924803999998</v>
      </c>
      <c r="P68">
        <f t="shared" si="1"/>
        <v>2013</v>
      </c>
      <c r="Q68" s="1">
        <f t="shared" si="2"/>
        <v>41533.5625</v>
      </c>
      <c r="R68">
        <f>IF(B69="",R67,IF(Q68&gt;=Chart!$F$2,E68,0))</f>
        <v>0</v>
      </c>
      <c r="S68">
        <f>IF(B69="",S67,IFERROR(IF(AND(R68&gt;0,R67=0),R68,(1+(B69/B68-1)*Calc!$Z$1)*S67),0))</f>
        <v>0</v>
      </c>
      <c r="T68">
        <f>IF(B69="",T67,IFERROR(IF(AND(R68&gt;0,R67=0),R68,(1+(B69/B68-1)*Calc!$Z$1-L69)*T67),0))</f>
        <v>0</v>
      </c>
      <c r="U68">
        <f>IF(B69="",U67,IFERROR(IF(AND(R68&gt;0,R67=0),R68,(1+(B69/B68-1)*Calc!$Z$1-M69*2)*U67),0))</f>
        <v>0</v>
      </c>
      <c r="V68">
        <f>IF(B69="",V67,IFERROR(IF(AND(R68&gt;0,R67=0),R68,(1+(B69/B68-1)*Calc!$Z$1-N69*2)*V67),0))</f>
        <v>0</v>
      </c>
      <c r="W68">
        <f>IF(ISNUMBER(C68),C68,W67)</f>
        <v>0.08</v>
      </c>
      <c r="Y68" s="1" t="e">
        <f>IF(AND(Q68&gt;=Chart!$F$2,Q68&lt;=Chart!$F$3),Q68,#N/A)</f>
        <v>#N/A</v>
      </c>
      <c r="Z68" t="e">
        <f>IF(AND(Q68&gt;=Chart!$F$2,Q68&lt;=Chart!$F$3),R68,#N/A)</f>
        <v>#N/A</v>
      </c>
      <c r="AA68" t="e">
        <f>IF(AND(Q68&gt;=Chart!$F$2,Q68&lt;=Chart!$F$3),S68,#N/A)</f>
        <v>#N/A</v>
      </c>
      <c r="AB68" t="e">
        <f>IF(AND(Q68&gt;=Chart!$F$2,Q68&lt;=Chart!$F$3),T68,#N/A)</f>
        <v>#N/A</v>
      </c>
      <c r="AC68" t="e">
        <f>IF(AND(Q68&gt;=Chart!$F$2,Q68&lt;=Chart!$F$3),U68,#N/A)</f>
        <v>#N/A</v>
      </c>
      <c r="AD68" t="e">
        <f>IF(AND(Q68&gt;=Chart!$F$2,Q68&lt;=Chart!$F$3),V68,#N/A)</f>
        <v>#N/A</v>
      </c>
      <c r="AE68" t="e">
        <f>IF(AND(Q68&gt;=Chart!$F$2,Q68&lt;=Chart!$F$3),I68,#N/A)</f>
        <v>#N/A</v>
      </c>
      <c r="AF68" t="e">
        <f>IF(AND(Q68&gt;=Chart!$F$2,Q68&lt;=Chart!$F$3),H68/100,#N/A)</f>
        <v>#N/A</v>
      </c>
      <c r="AG68" t="e">
        <f>IF(AND(Q68&gt;=Chart!$F$2,Q68&lt;=Chart!$F$3),W68/100,#N/A)</f>
        <v>#N/A</v>
      </c>
    </row>
    <row r="69" spans="1:33" x14ac:dyDescent="0.25">
      <c r="A69">
        <v>1379424600</v>
      </c>
      <c r="B69">
        <f>INDEX('Daily Data ADJ'!$1:$1048576,MATCH(Calc!$A69,'Daily Data ADJ'!$A:$A,0),MATCH("SPY, CBOE BZX: Close",'Daily Data ADJ'!$1:$1,0))</f>
        <v>143.46662492999999</v>
      </c>
      <c r="C69">
        <f>INDEX('Daily Data ADJ'!$1:$1048576,MATCH(Calc!$A69,'Daily Data ADJ'!$A:$A,0),MATCH("EFFR, FRED: Close",'Daily Data ADJ'!$1:$1,0))</f>
        <v>0.08</v>
      </c>
      <c r="D69" t="str">
        <f>INDEX('Daily Data ADJ'!$1:$1048576,MATCH(Calc!$A69,'Daily Data ADJ'!$A:$A,1),MATCH("SOFR, FRED: Close",'Daily Data ADJ'!$1:$1,0))</f>
        <v>NaN</v>
      </c>
      <c r="E69">
        <f>INDEX('Daily Data ADJ'!$1:$1048576,MATCH(Calc!$A69,'Daily Data ADJ'!$A:$A,0),MATCH("UPRO, CBOE BZX: Close",'Daily Data ADJ'!$1:$1,0))</f>
        <v>6.11940901</v>
      </c>
      <c r="F69">
        <f>INDEX('Daily Data ADJ'!$1:$1048576,MATCH(Calc!$A69,'Daily Data ADJ'!$A:$A,0),MATCH("ES1!, CME_MINI: Close",'Daily Data ADJ'!$1:$1,0))</f>
        <v>1698.25</v>
      </c>
      <c r="G69">
        <f>INDEX('Daily Data ADJ'!$1:$1048576,MATCH(Calc!$A69,'Daily Data ADJ'!$A:$A,0),MATCH("ES2!, CME_MINI: Close",'Daily Data ADJ'!$1:$1,0))</f>
        <v>1691.5</v>
      </c>
      <c r="H69">
        <f>INDEX('QUANDL MULTPL SP500_DIV_YIELD_M'!$A:$G,MATCH(Calc!$A69,'QUANDL MULTPL SP500_DIV_YIELD_M'!$A:$A,1),MATCH('QUANDL MULTPL SP500_DIV_YIELD_M'!$E$1,'QUANDL MULTPL SP500_DIV_YIELD_M'!$A$1:$G$1,0))</f>
        <v>2.04</v>
      </c>
      <c r="I69" s="5">
        <f t="shared" si="0"/>
        <v>4.5958182884174026E-3</v>
      </c>
      <c r="J69" s="1">
        <f>A69/24/60/60+DATE(1970,1,1)</f>
        <v>41534.5625</v>
      </c>
      <c r="K69" s="3">
        <f t="shared" si="3"/>
        <v>1</v>
      </c>
      <c r="L69" s="6">
        <f>(1+Chart!$F$4)^(1/(365/K69))-1</f>
        <v>6.6592785027408397E-5</v>
      </c>
      <c r="M69" s="6">
        <f t="shared" si="4"/>
        <v>2.1909069769510126E-6</v>
      </c>
      <c r="N69" s="6">
        <f t="shared" si="5"/>
        <v>1.2562516610081786E-5</v>
      </c>
      <c r="O69">
        <f>O68*(B69/B68)</f>
        <v>143.46662492999999</v>
      </c>
      <c r="P69">
        <f t="shared" si="1"/>
        <v>2013</v>
      </c>
      <c r="Q69" s="1">
        <f t="shared" si="2"/>
        <v>41534.5625</v>
      </c>
      <c r="R69">
        <f>IF(B70="",R68,IF(Q69&gt;=Chart!$F$2,E69,0))</f>
        <v>0</v>
      </c>
      <c r="S69">
        <f>IF(B70="",S68,IFERROR(IF(AND(R69&gt;0,R68=0),R69,(1+(B70/B69-1)*Calc!$Z$1)*S68),0))</f>
        <v>0</v>
      </c>
      <c r="T69">
        <f>IF(B70="",T68,IFERROR(IF(AND(R69&gt;0,R68=0),R69,(1+(B70/B69-1)*Calc!$Z$1-L70)*T68),0))</f>
        <v>0</v>
      </c>
      <c r="U69">
        <f>IF(B70="",U68,IFERROR(IF(AND(R69&gt;0,R68=0),R69,(1+(B70/B69-1)*Calc!$Z$1-M70*2)*U68),0))</f>
        <v>0</v>
      </c>
      <c r="V69">
        <f>IF(B70="",V68,IFERROR(IF(AND(R69&gt;0,R68=0),R69,(1+(B70/B69-1)*Calc!$Z$1-N70*2)*V68),0))</f>
        <v>0</v>
      </c>
      <c r="W69">
        <f>IF(ISNUMBER(C69),C69,W68)</f>
        <v>0.08</v>
      </c>
      <c r="Y69" s="1" t="e">
        <f>IF(AND(Q69&gt;=Chart!$F$2,Q69&lt;=Chart!$F$3),Q69,#N/A)</f>
        <v>#N/A</v>
      </c>
      <c r="Z69" t="e">
        <f>IF(AND(Q69&gt;=Chart!$F$2,Q69&lt;=Chart!$F$3),R69,#N/A)</f>
        <v>#N/A</v>
      </c>
      <c r="AA69" t="e">
        <f>IF(AND(Q69&gt;=Chart!$F$2,Q69&lt;=Chart!$F$3),S69,#N/A)</f>
        <v>#N/A</v>
      </c>
      <c r="AB69" t="e">
        <f>IF(AND(Q69&gt;=Chart!$F$2,Q69&lt;=Chart!$F$3),T69,#N/A)</f>
        <v>#N/A</v>
      </c>
      <c r="AC69" t="e">
        <f>IF(AND(Q69&gt;=Chart!$F$2,Q69&lt;=Chart!$F$3),U69,#N/A)</f>
        <v>#N/A</v>
      </c>
      <c r="AD69" t="e">
        <f>IF(AND(Q69&gt;=Chart!$F$2,Q69&lt;=Chart!$F$3),V69,#N/A)</f>
        <v>#N/A</v>
      </c>
      <c r="AE69" t="e">
        <f>IF(AND(Q69&gt;=Chart!$F$2,Q69&lt;=Chart!$F$3),I69,#N/A)</f>
        <v>#N/A</v>
      </c>
      <c r="AF69" t="e">
        <f>IF(AND(Q69&gt;=Chart!$F$2,Q69&lt;=Chart!$F$3),H69/100,#N/A)</f>
        <v>#N/A</v>
      </c>
      <c r="AG69" t="e">
        <f>IF(AND(Q69&gt;=Chart!$F$2,Q69&lt;=Chart!$F$3),W69/100,#N/A)</f>
        <v>#N/A</v>
      </c>
    </row>
    <row r="70" spans="1:33" x14ac:dyDescent="0.25">
      <c r="A70">
        <v>1379511000</v>
      </c>
      <c r="B70">
        <f>INDEX('Daily Data ADJ'!$1:$1048576,MATCH(Calc!$A70,'Daily Data ADJ'!$A:$A,0),MATCH("SPY, CBOE BZX: Close",'Daily Data ADJ'!$1:$1,0))</f>
        <v>145.12795946</v>
      </c>
      <c r="C70">
        <f>INDEX('Daily Data ADJ'!$1:$1048576,MATCH(Calc!$A70,'Daily Data ADJ'!$A:$A,0),MATCH("EFFR, FRED: Close",'Daily Data ADJ'!$1:$1,0))</f>
        <v>0.08</v>
      </c>
      <c r="D70" t="str">
        <f>INDEX('Daily Data ADJ'!$1:$1048576,MATCH(Calc!$A70,'Daily Data ADJ'!$A:$A,1),MATCH("SOFR, FRED: Close",'Daily Data ADJ'!$1:$1,0))</f>
        <v>NaN</v>
      </c>
      <c r="E70">
        <f>INDEX('Daily Data ADJ'!$1:$1048576,MATCH(Calc!$A70,'Daily Data ADJ'!$A:$A,0),MATCH("UPRO, CBOE BZX: Close",'Daily Data ADJ'!$1:$1,0))</f>
        <v>6.3356993700000004</v>
      </c>
      <c r="F70">
        <f>INDEX('Daily Data ADJ'!$1:$1048576,MATCH(Calc!$A70,'Daily Data ADJ'!$A:$A,0),MATCH("ES1!, CME_MINI: Close",'Daily Data ADJ'!$1:$1,0))</f>
        <v>1717.75</v>
      </c>
      <c r="G70">
        <f>INDEX('Daily Data ADJ'!$1:$1048576,MATCH(Calc!$A70,'Daily Data ADJ'!$A:$A,0),MATCH("ES2!, CME_MINI: Close",'Daily Data ADJ'!$1:$1,0))</f>
        <v>1711.25</v>
      </c>
      <c r="H70">
        <f>INDEX('QUANDL MULTPL SP500_DIV_YIELD_M'!$A:$G,MATCH(Calc!$A70,'QUANDL MULTPL SP500_DIV_YIELD_M'!$A:$A,1),MATCH('QUANDL MULTPL SP500_DIV_YIELD_M'!$E$1,'QUANDL MULTPL SP500_DIV_YIELD_M'!$A$1:$G$1,0))</f>
        <v>2.04</v>
      </c>
      <c r="I70" s="5">
        <f t="shared" si="0"/>
        <v>5.3496171358909106E-3</v>
      </c>
      <c r="J70" s="1">
        <f>A70/24/60/60+DATE(1970,1,1)</f>
        <v>41535.5625</v>
      </c>
      <c r="K70" s="3">
        <f t="shared" si="3"/>
        <v>1</v>
      </c>
      <c r="L70" s="6">
        <f>(1+Chart!$F$4)^(1/(365/K70))-1</f>
        <v>6.6592785027408397E-5</v>
      </c>
      <c r="M70" s="6">
        <f t="shared" si="4"/>
        <v>2.1909069769510126E-6</v>
      </c>
      <c r="N70" s="6">
        <f t="shared" si="5"/>
        <v>1.4617528102833788E-5</v>
      </c>
      <c r="O70">
        <f>O69*(B70/B69)</f>
        <v>145.12795946</v>
      </c>
      <c r="P70">
        <f t="shared" si="1"/>
        <v>2013</v>
      </c>
      <c r="Q70" s="1">
        <f t="shared" si="2"/>
        <v>41535.5625</v>
      </c>
      <c r="R70">
        <f>IF(B71="",R69,IF(Q70&gt;=Chart!$F$2,E70,0))</f>
        <v>0</v>
      </c>
      <c r="S70">
        <f>IF(B71="",S69,IFERROR(IF(AND(R70&gt;0,R69=0),R70,(1+(B71/B70-1)*Calc!$Z$1)*S69),0))</f>
        <v>0</v>
      </c>
      <c r="T70">
        <f>IF(B71="",T69,IFERROR(IF(AND(R70&gt;0,R69=0),R70,(1+(B71/B70-1)*Calc!$Z$1-L71)*T69),0))</f>
        <v>0</v>
      </c>
      <c r="U70">
        <f>IF(B71="",U69,IFERROR(IF(AND(R70&gt;0,R69=0),R70,(1+(B71/B70-1)*Calc!$Z$1-M71*2)*U69),0))</f>
        <v>0</v>
      </c>
      <c r="V70">
        <f>IF(B71="",V69,IFERROR(IF(AND(R70&gt;0,R69=0),R70,(1+(B71/B70-1)*Calc!$Z$1-N71*2)*V69),0))</f>
        <v>0</v>
      </c>
      <c r="W70">
        <f>IF(ISNUMBER(C70),C70,W69)</f>
        <v>0.08</v>
      </c>
      <c r="Y70" s="1" t="e">
        <f>IF(AND(Q70&gt;=Chart!$F$2,Q70&lt;=Chart!$F$3),Q70,#N/A)</f>
        <v>#N/A</v>
      </c>
      <c r="Z70" t="e">
        <f>IF(AND(Q70&gt;=Chart!$F$2,Q70&lt;=Chart!$F$3),R70,#N/A)</f>
        <v>#N/A</v>
      </c>
      <c r="AA70" t="e">
        <f>IF(AND(Q70&gt;=Chart!$F$2,Q70&lt;=Chart!$F$3),S70,#N/A)</f>
        <v>#N/A</v>
      </c>
      <c r="AB70" t="e">
        <f>IF(AND(Q70&gt;=Chart!$F$2,Q70&lt;=Chart!$F$3),T70,#N/A)</f>
        <v>#N/A</v>
      </c>
      <c r="AC70" t="e">
        <f>IF(AND(Q70&gt;=Chart!$F$2,Q70&lt;=Chart!$F$3),U70,#N/A)</f>
        <v>#N/A</v>
      </c>
      <c r="AD70" t="e">
        <f>IF(AND(Q70&gt;=Chart!$F$2,Q70&lt;=Chart!$F$3),V70,#N/A)</f>
        <v>#N/A</v>
      </c>
      <c r="AE70" t="e">
        <f>IF(AND(Q70&gt;=Chart!$F$2,Q70&lt;=Chart!$F$3),I70,#N/A)</f>
        <v>#N/A</v>
      </c>
      <c r="AF70" t="e">
        <f>IF(AND(Q70&gt;=Chart!$F$2,Q70&lt;=Chart!$F$3),H70/100,#N/A)</f>
        <v>#N/A</v>
      </c>
      <c r="AG70" t="e">
        <f>IF(AND(Q70&gt;=Chart!$F$2,Q70&lt;=Chart!$F$3),W70/100,#N/A)</f>
        <v>#N/A</v>
      </c>
    </row>
    <row r="71" spans="1:33" x14ac:dyDescent="0.25">
      <c r="A71">
        <v>1379597400</v>
      </c>
      <c r="B71">
        <f>INDEX('Daily Data ADJ'!$1:$1048576,MATCH(Calc!$A71,'Daily Data ADJ'!$A:$A,0),MATCH("SPY, CBOE BZX: Close",'Daily Data ADJ'!$1:$1,0))</f>
        <v>144.88391440999999</v>
      </c>
      <c r="C71">
        <f>INDEX('Daily Data ADJ'!$1:$1048576,MATCH(Calc!$A71,'Daily Data ADJ'!$A:$A,0),MATCH("EFFR, FRED: Close",'Daily Data ADJ'!$1:$1,0))</f>
        <v>0.09</v>
      </c>
      <c r="D71" t="str">
        <f>INDEX('Daily Data ADJ'!$1:$1048576,MATCH(Calc!$A71,'Daily Data ADJ'!$A:$A,1),MATCH("SOFR, FRED: Close",'Daily Data ADJ'!$1:$1,0))</f>
        <v>NaN</v>
      </c>
      <c r="E71">
        <f>INDEX('Daily Data ADJ'!$1:$1048576,MATCH(Calc!$A71,'Daily Data ADJ'!$A:$A,0),MATCH("UPRO, CBOE BZX: Close",'Daily Data ADJ'!$1:$1,0))</f>
        <v>6.31338022</v>
      </c>
      <c r="F71">
        <f>INDEX('Daily Data ADJ'!$1:$1048576,MATCH(Calc!$A71,'Daily Data ADJ'!$A:$A,0),MATCH("ES1!, CME_MINI: Close",'Daily Data ADJ'!$1:$1,0))</f>
        <v>1717.5</v>
      </c>
      <c r="G71">
        <f>INDEX('Daily Data ADJ'!$1:$1048576,MATCH(Calc!$A71,'Daily Data ADJ'!$A:$A,0),MATCH("ES2!, CME_MINI: Close",'Daily Data ADJ'!$1:$1,0))</f>
        <v>1710.75</v>
      </c>
      <c r="H71">
        <f>INDEX('QUANDL MULTPL SP500_DIV_YIELD_M'!$A:$G,MATCH(Calc!$A71,'QUANDL MULTPL SP500_DIV_YIELD_M'!$A:$A,1),MATCH('QUANDL MULTPL SP500_DIV_YIELD_M'!$E$1,'QUANDL MULTPL SP500_DIV_YIELD_M'!$A$1:$G$1,0))</f>
        <v>2.04</v>
      </c>
      <c r="I71" s="5">
        <f t="shared" si="0"/>
        <v>4.7719089812694737E-3</v>
      </c>
      <c r="J71" s="1">
        <f>A71/24/60/60+DATE(1970,1,1)</f>
        <v>41536.5625</v>
      </c>
      <c r="K71" s="3">
        <f t="shared" si="3"/>
        <v>1</v>
      </c>
      <c r="L71" s="6">
        <f>(1+Chart!$F$4)^(1/(365/K71))-1</f>
        <v>6.6592785027408397E-5</v>
      </c>
      <c r="M71" s="6">
        <f t="shared" si="4"/>
        <v>2.4646475380585287E-6</v>
      </c>
      <c r="N71" s="6">
        <f t="shared" si="5"/>
        <v>1.3042713863820055E-5</v>
      </c>
      <c r="O71">
        <f>O70*(B71/B70)</f>
        <v>144.88391440999999</v>
      </c>
      <c r="P71">
        <f t="shared" si="1"/>
        <v>2013</v>
      </c>
      <c r="Q71" s="1">
        <f t="shared" si="2"/>
        <v>41536.5625</v>
      </c>
      <c r="R71">
        <f>IF(B72="",R70,IF(Q71&gt;=Chart!$F$2,E71,0))</f>
        <v>0</v>
      </c>
      <c r="S71">
        <f>IF(B72="",S70,IFERROR(IF(AND(R71&gt;0,R70=0),R71,(1+(B72/B71-1)*Calc!$Z$1)*S70),0))</f>
        <v>0</v>
      </c>
      <c r="T71">
        <f>IF(B72="",T70,IFERROR(IF(AND(R71&gt;0,R70=0),R71,(1+(B72/B71-1)*Calc!$Z$1-L72)*T70),0))</f>
        <v>0</v>
      </c>
      <c r="U71">
        <f>IF(B72="",U70,IFERROR(IF(AND(R71&gt;0,R70=0),R71,(1+(B72/B71-1)*Calc!$Z$1-M72*2)*U70),0))</f>
        <v>0</v>
      </c>
      <c r="V71">
        <f>IF(B72="",V70,IFERROR(IF(AND(R71&gt;0,R70=0),R71,(1+(B72/B71-1)*Calc!$Z$1-N72*2)*V70),0))</f>
        <v>0</v>
      </c>
      <c r="W71">
        <f>IF(ISNUMBER(C71),C71,W70)</f>
        <v>0.09</v>
      </c>
      <c r="Y71" s="1" t="e">
        <f>IF(AND(Q71&gt;=Chart!$F$2,Q71&lt;=Chart!$F$3),Q71,#N/A)</f>
        <v>#N/A</v>
      </c>
      <c r="Z71" t="e">
        <f>IF(AND(Q71&gt;=Chart!$F$2,Q71&lt;=Chart!$F$3),R71,#N/A)</f>
        <v>#N/A</v>
      </c>
      <c r="AA71" t="e">
        <f>IF(AND(Q71&gt;=Chart!$F$2,Q71&lt;=Chart!$F$3),S71,#N/A)</f>
        <v>#N/A</v>
      </c>
      <c r="AB71" t="e">
        <f>IF(AND(Q71&gt;=Chart!$F$2,Q71&lt;=Chart!$F$3),T71,#N/A)</f>
        <v>#N/A</v>
      </c>
      <c r="AC71" t="e">
        <f>IF(AND(Q71&gt;=Chart!$F$2,Q71&lt;=Chart!$F$3),U71,#N/A)</f>
        <v>#N/A</v>
      </c>
      <c r="AD71" t="e">
        <f>IF(AND(Q71&gt;=Chart!$F$2,Q71&lt;=Chart!$F$3),V71,#N/A)</f>
        <v>#N/A</v>
      </c>
      <c r="AE71" t="e">
        <f>IF(AND(Q71&gt;=Chart!$F$2,Q71&lt;=Chart!$F$3),I71,#N/A)</f>
        <v>#N/A</v>
      </c>
      <c r="AF71" t="e">
        <f>IF(AND(Q71&gt;=Chart!$F$2,Q71&lt;=Chart!$F$3),H71/100,#N/A)</f>
        <v>#N/A</v>
      </c>
      <c r="AG71" t="e">
        <f>IF(AND(Q71&gt;=Chart!$F$2,Q71&lt;=Chart!$F$3),W71/100,#N/A)</f>
        <v>#N/A</v>
      </c>
    </row>
    <row r="72" spans="1:33" x14ac:dyDescent="0.25">
      <c r="A72">
        <v>1379683800</v>
      </c>
      <c r="B72">
        <f>INDEX('Daily Data ADJ'!$1:$1048576,MATCH(Calc!$A72,'Daily Data ADJ'!$A:$A,0),MATCH("SPY, CBOE BZX: Close",'Daily Data ADJ'!$1:$1,0))</f>
        <v>143.87091885999999</v>
      </c>
      <c r="C72">
        <f>INDEX('Daily Data ADJ'!$1:$1048576,MATCH(Calc!$A72,'Daily Data ADJ'!$A:$A,0),MATCH("EFFR, FRED: Close",'Daily Data ADJ'!$1:$1,0))</f>
        <v>0.08</v>
      </c>
      <c r="D72" t="str">
        <f>INDEX('Daily Data ADJ'!$1:$1048576,MATCH(Calc!$A72,'Daily Data ADJ'!$A:$A,1),MATCH("SOFR, FRED: Close",'Daily Data ADJ'!$1:$1,0))</f>
        <v>NaN</v>
      </c>
      <c r="E72">
        <f>INDEX('Daily Data ADJ'!$1:$1048576,MATCH(Calc!$A72,'Daily Data ADJ'!$A:$A,0),MATCH("UPRO, CBOE BZX: Close",'Daily Data ADJ'!$1:$1,0))</f>
        <v>6.1672953100000001</v>
      </c>
      <c r="F72">
        <f>INDEX('Daily Data ADJ'!$1:$1048576,MATCH(Calc!$A72,'Daily Data ADJ'!$A:$A,0),MATCH("ES1!, CME_MINI: Close",'Daily Data ADJ'!$1:$1,0))</f>
        <v>1702.5</v>
      </c>
      <c r="G72">
        <f>INDEX('Daily Data ADJ'!$1:$1048576,MATCH(Calc!$A72,'Daily Data ADJ'!$A:$A,0),MATCH("ES2!, CME_MINI: Close",'Daily Data ADJ'!$1:$1,0))</f>
        <v>1695.5</v>
      </c>
      <c r="H72">
        <f>INDEX('QUANDL MULTPL SP500_DIV_YIELD_M'!$A:$G,MATCH(Calc!$A72,'QUANDL MULTPL SP500_DIV_YIELD_M'!$A:$A,1),MATCH('QUANDL MULTPL SP500_DIV_YIELD_M'!$E$1,'QUANDL MULTPL SP500_DIV_YIELD_M'!$A$1:$G$1,0))</f>
        <v>2.04</v>
      </c>
      <c r="I72" s="5">
        <f t="shared" ref="I72:I135" si="6">(G72/F72)^4-1+H72/100</f>
        <v>4.054751461944478E-3</v>
      </c>
      <c r="J72" s="1">
        <f>A72/24/60/60+DATE(1970,1,1)</f>
        <v>41537.5625</v>
      </c>
      <c r="K72" s="3">
        <f t="shared" si="3"/>
        <v>1</v>
      </c>
      <c r="L72" s="6">
        <f>(1+Chart!$F$4)^(1/(365/K72))-1</f>
        <v>6.6592785027408397E-5</v>
      </c>
      <c r="M72" s="6">
        <f t="shared" si="4"/>
        <v>2.1909069769510126E-6</v>
      </c>
      <c r="N72" s="6">
        <f t="shared" si="5"/>
        <v>1.108650833514524E-5</v>
      </c>
      <c r="O72">
        <f>O71*(B72/B71)</f>
        <v>143.87091885999999</v>
      </c>
      <c r="P72">
        <f t="shared" ref="P72:P135" si="7">YEAR(Q72)</f>
        <v>2013</v>
      </c>
      <c r="Q72" s="1">
        <f t="shared" ref="Q72:Q135" si="8">J72</f>
        <v>41537.5625</v>
      </c>
      <c r="R72">
        <f>IF(B73="",R71,IF(Q72&gt;=Chart!$F$2,E72,0))</f>
        <v>0</v>
      </c>
      <c r="S72">
        <f>IF(B73="",S71,IFERROR(IF(AND(R72&gt;0,R71=0),R72,(1+(B73/B72-1)*Calc!$Z$1)*S71),0))</f>
        <v>0</v>
      </c>
      <c r="T72">
        <f>IF(B73="",T71,IFERROR(IF(AND(R72&gt;0,R71=0),R72,(1+(B73/B72-1)*Calc!$Z$1-L73)*T71),0))</f>
        <v>0</v>
      </c>
      <c r="U72">
        <f>IF(B73="",U71,IFERROR(IF(AND(R72&gt;0,R71=0),R72,(1+(B73/B72-1)*Calc!$Z$1-M73*2)*U71),0))</f>
        <v>0</v>
      </c>
      <c r="V72">
        <f>IF(B73="",V71,IFERROR(IF(AND(R72&gt;0,R71=0),R72,(1+(B73/B72-1)*Calc!$Z$1-N73*2)*V71),0))</f>
        <v>0</v>
      </c>
      <c r="W72">
        <f>IF(ISNUMBER(C72),C72,W71)</f>
        <v>0.08</v>
      </c>
      <c r="Y72" s="1" t="e">
        <f>IF(AND(Q72&gt;=Chart!$F$2,Q72&lt;=Chart!$F$3),Q72,#N/A)</f>
        <v>#N/A</v>
      </c>
      <c r="Z72" t="e">
        <f>IF(AND(Q72&gt;=Chart!$F$2,Q72&lt;=Chart!$F$3),R72,#N/A)</f>
        <v>#N/A</v>
      </c>
      <c r="AA72" t="e">
        <f>IF(AND(Q72&gt;=Chart!$F$2,Q72&lt;=Chart!$F$3),S72,#N/A)</f>
        <v>#N/A</v>
      </c>
      <c r="AB72" t="e">
        <f>IF(AND(Q72&gt;=Chart!$F$2,Q72&lt;=Chart!$F$3),T72,#N/A)</f>
        <v>#N/A</v>
      </c>
      <c r="AC72" t="e">
        <f>IF(AND(Q72&gt;=Chart!$F$2,Q72&lt;=Chart!$F$3),U72,#N/A)</f>
        <v>#N/A</v>
      </c>
      <c r="AD72" t="e">
        <f>IF(AND(Q72&gt;=Chart!$F$2,Q72&lt;=Chart!$F$3),V72,#N/A)</f>
        <v>#N/A</v>
      </c>
      <c r="AE72" t="e">
        <f>IF(AND(Q72&gt;=Chart!$F$2,Q72&lt;=Chart!$F$3),I72,#N/A)</f>
        <v>#N/A</v>
      </c>
      <c r="AF72" t="e">
        <f>IF(AND(Q72&gt;=Chart!$F$2,Q72&lt;=Chart!$F$3),H72/100,#N/A)</f>
        <v>#N/A</v>
      </c>
      <c r="AG72" t="e">
        <f>IF(AND(Q72&gt;=Chart!$F$2,Q72&lt;=Chart!$F$3),W72/100,#N/A)</f>
        <v>#N/A</v>
      </c>
    </row>
    <row r="73" spans="1:33" x14ac:dyDescent="0.25">
      <c r="A73">
        <v>1379943000</v>
      </c>
      <c r="B73">
        <f>INDEX('Daily Data ADJ'!$1:$1048576,MATCH(Calc!$A73,'Daily Data ADJ'!$A:$A,0),MATCH("SPY, CBOE BZX: Close",'Daily Data ADJ'!$1:$1,0))</f>
        <v>143.20515348999999</v>
      </c>
      <c r="C73">
        <f>INDEX('Daily Data ADJ'!$1:$1048576,MATCH(Calc!$A73,'Daily Data ADJ'!$A:$A,0),MATCH("EFFR, FRED: Close",'Daily Data ADJ'!$1:$1,0))</f>
        <v>0.09</v>
      </c>
      <c r="D73" t="str">
        <f>INDEX('Daily Data ADJ'!$1:$1048576,MATCH(Calc!$A73,'Daily Data ADJ'!$A:$A,1),MATCH("SOFR, FRED: Close",'Daily Data ADJ'!$1:$1,0))</f>
        <v>NaN</v>
      </c>
      <c r="E73">
        <f>INDEX('Daily Data ADJ'!$1:$1048576,MATCH(Calc!$A73,'Daily Data ADJ'!$A:$A,0),MATCH("UPRO, CBOE BZX: Close",'Daily Data ADJ'!$1:$1,0))</f>
        <v>6.0861352999999996</v>
      </c>
      <c r="F73">
        <f>INDEX('Daily Data ADJ'!$1:$1048576,MATCH(Calc!$A73,'Daily Data ADJ'!$A:$A,0),MATCH("ES1!, CME_MINI: Close",'Daily Data ADJ'!$1:$1,0))</f>
        <v>1692.75</v>
      </c>
      <c r="G73">
        <f>INDEX('Daily Data ADJ'!$1:$1048576,MATCH(Calc!$A73,'Daily Data ADJ'!$A:$A,0),MATCH("ES2!, CME_MINI: Close",'Daily Data ADJ'!$1:$1,0))</f>
        <v>1686</v>
      </c>
      <c r="H73">
        <f>INDEX('QUANDL MULTPL SP500_DIV_YIELD_M'!$A:$G,MATCH(Calc!$A73,'QUANDL MULTPL SP500_DIV_YIELD_M'!$A:$A,1),MATCH('QUANDL MULTPL SP500_DIV_YIELD_M'!$E$1,'QUANDL MULTPL SP500_DIV_YIELD_M'!$A$1:$G$1,0))</f>
        <v>2.04</v>
      </c>
      <c r="I73" s="5">
        <f t="shared" si="6"/>
        <v>4.54477546397139E-3</v>
      </c>
      <c r="J73" s="1">
        <f>A73/24/60/60+DATE(1970,1,1)</f>
        <v>41540.5625</v>
      </c>
      <c r="K73" s="3">
        <f t="shared" ref="K73:K136" si="9">J73-J72</f>
        <v>3</v>
      </c>
      <c r="L73" s="6">
        <f>(1+Chart!$F$4)^(1/(365/K73))-1</f>
        <v>1.9979165917494157E-4</v>
      </c>
      <c r="M73" s="6">
        <f t="shared" ref="M73:M136" si="10">IFERROR((1+C73/100)^(1/(365/K73))-1,M72)</f>
        <v>7.393960838042446E-6</v>
      </c>
      <c r="N73" s="6">
        <f t="shared" ref="N73:N136" si="11">(1+I73)^(1/(365/K73))-1</f>
        <v>3.7270386220367158E-5</v>
      </c>
      <c r="O73">
        <f>O72*(B73/B72)</f>
        <v>143.20515348999999</v>
      </c>
      <c r="P73">
        <f t="shared" si="7"/>
        <v>2013</v>
      </c>
      <c r="Q73" s="1">
        <f t="shared" si="8"/>
        <v>41540.5625</v>
      </c>
      <c r="R73">
        <f>IF(B74="",R72,IF(Q73&gt;=Chart!$F$2,E73,0))</f>
        <v>0</v>
      </c>
      <c r="S73">
        <f>IF(B74="",S72,IFERROR(IF(AND(R73&gt;0,R72=0),R73,(1+(B74/B73-1)*Calc!$Z$1)*S72),0))</f>
        <v>0</v>
      </c>
      <c r="T73">
        <f>IF(B74="",T72,IFERROR(IF(AND(R73&gt;0,R72=0),R73,(1+(B74/B73-1)*Calc!$Z$1-L74)*T72),0))</f>
        <v>0</v>
      </c>
      <c r="U73">
        <f>IF(B74="",U72,IFERROR(IF(AND(R73&gt;0,R72=0),R73,(1+(B74/B73-1)*Calc!$Z$1-M74*2)*U72),0))</f>
        <v>0</v>
      </c>
      <c r="V73">
        <f>IF(B74="",V72,IFERROR(IF(AND(R73&gt;0,R72=0),R73,(1+(B74/B73-1)*Calc!$Z$1-N74*2)*V72),0))</f>
        <v>0</v>
      </c>
      <c r="W73">
        <f>IF(ISNUMBER(C73),C73,W72)</f>
        <v>0.09</v>
      </c>
      <c r="Y73" s="1" t="e">
        <f>IF(AND(Q73&gt;=Chart!$F$2,Q73&lt;=Chart!$F$3),Q73,#N/A)</f>
        <v>#N/A</v>
      </c>
      <c r="Z73" t="e">
        <f>IF(AND(Q73&gt;=Chart!$F$2,Q73&lt;=Chart!$F$3),R73,#N/A)</f>
        <v>#N/A</v>
      </c>
      <c r="AA73" t="e">
        <f>IF(AND(Q73&gt;=Chart!$F$2,Q73&lt;=Chart!$F$3),S73,#N/A)</f>
        <v>#N/A</v>
      </c>
      <c r="AB73" t="e">
        <f>IF(AND(Q73&gt;=Chart!$F$2,Q73&lt;=Chart!$F$3),T73,#N/A)</f>
        <v>#N/A</v>
      </c>
      <c r="AC73" t="e">
        <f>IF(AND(Q73&gt;=Chart!$F$2,Q73&lt;=Chart!$F$3),U73,#N/A)</f>
        <v>#N/A</v>
      </c>
      <c r="AD73" t="e">
        <f>IF(AND(Q73&gt;=Chart!$F$2,Q73&lt;=Chart!$F$3),V73,#N/A)</f>
        <v>#N/A</v>
      </c>
      <c r="AE73" t="e">
        <f>IF(AND(Q73&gt;=Chart!$F$2,Q73&lt;=Chart!$F$3),I73,#N/A)</f>
        <v>#N/A</v>
      </c>
      <c r="AF73" t="e">
        <f>IF(AND(Q73&gt;=Chart!$F$2,Q73&lt;=Chart!$F$3),H73/100,#N/A)</f>
        <v>#N/A</v>
      </c>
      <c r="AG73" t="e">
        <f>IF(AND(Q73&gt;=Chart!$F$2,Q73&lt;=Chart!$F$3),W73/100,#N/A)</f>
        <v>#N/A</v>
      </c>
    </row>
    <row r="74" spans="1:33" x14ac:dyDescent="0.25">
      <c r="A74">
        <v>1380029400</v>
      </c>
      <c r="B74">
        <f>INDEX('Daily Data ADJ'!$1:$1048576,MATCH(Calc!$A74,'Daily Data ADJ'!$A:$A,0),MATCH("SPY, CBOE BZX: Close",'Daily Data ADJ'!$1:$1,0))</f>
        <v>142.86806978999999</v>
      </c>
      <c r="C74">
        <f>INDEX('Daily Data ADJ'!$1:$1048576,MATCH(Calc!$A74,'Daily Data ADJ'!$A:$A,0),MATCH("EFFR, FRED: Close",'Daily Data ADJ'!$1:$1,0))</f>
        <v>0.09</v>
      </c>
      <c r="D74" t="str">
        <f>INDEX('Daily Data ADJ'!$1:$1048576,MATCH(Calc!$A74,'Daily Data ADJ'!$A:$A,1),MATCH("SOFR, FRED: Close",'Daily Data ADJ'!$1:$1,0))</f>
        <v>NaN</v>
      </c>
      <c r="E74">
        <f>INDEX('Daily Data ADJ'!$1:$1048576,MATCH(Calc!$A74,'Daily Data ADJ'!$A:$A,0),MATCH("UPRO, CBOE BZX: Close",'Daily Data ADJ'!$1:$1,0))</f>
        <v>6.0463665600000001</v>
      </c>
      <c r="F74">
        <f>INDEX('Daily Data ADJ'!$1:$1048576,MATCH(Calc!$A74,'Daily Data ADJ'!$A:$A,0),MATCH("ES1!, CME_MINI: Close",'Daily Data ADJ'!$1:$1,0))</f>
        <v>1692.5</v>
      </c>
      <c r="G74">
        <f>INDEX('Daily Data ADJ'!$1:$1048576,MATCH(Calc!$A74,'Daily Data ADJ'!$A:$A,0),MATCH("ES2!, CME_MINI: Close",'Daily Data ADJ'!$1:$1,0))</f>
        <v>1685.75</v>
      </c>
      <c r="H74">
        <f>INDEX('QUANDL MULTPL SP500_DIV_YIELD_M'!$A:$G,MATCH(Calc!$A74,'QUANDL MULTPL SP500_DIV_YIELD_M'!$A:$A,1),MATCH('QUANDL MULTPL SP500_DIV_YIELD_M'!$E$1,'QUANDL MULTPL SP500_DIV_YIELD_M'!$A$1:$G$1,0))</f>
        <v>2.04</v>
      </c>
      <c r="I74" s="5">
        <f t="shared" si="6"/>
        <v>4.5424475006618226E-3</v>
      </c>
      <c r="J74" s="1">
        <f>A74/24/60/60+DATE(1970,1,1)</f>
        <v>41541.5625</v>
      </c>
      <c r="K74" s="3">
        <f t="shared" si="9"/>
        <v>1</v>
      </c>
      <c r="L74" s="6">
        <f>(1+Chart!$F$4)^(1/(365/K74))-1</f>
        <v>6.6592785027408397E-5</v>
      </c>
      <c r="M74" s="6">
        <f t="shared" si="10"/>
        <v>2.4646475380585287E-6</v>
      </c>
      <c r="N74" s="6">
        <f t="shared" si="11"/>
        <v>1.2416958521832555E-5</v>
      </c>
      <c r="O74">
        <f>O73*(B74/B73)</f>
        <v>142.86806978999999</v>
      </c>
      <c r="P74">
        <f t="shared" si="7"/>
        <v>2013</v>
      </c>
      <c r="Q74" s="1">
        <f t="shared" si="8"/>
        <v>41541.5625</v>
      </c>
      <c r="R74">
        <f>IF(B75="",R73,IF(Q74&gt;=Chart!$F$2,E74,0))</f>
        <v>0</v>
      </c>
      <c r="S74">
        <f>IF(B75="",S73,IFERROR(IF(AND(R74&gt;0,R73=0),R74,(1+(B75/B74-1)*Calc!$Z$1)*S73),0))</f>
        <v>0</v>
      </c>
      <c r="T74">
        <f>IF(B75="",T73,IFERROR(IF(AND(R74&gt;0,R73=0),R74,(1+(B75/B74-1)*Calc!$Z$1-L75)*T73),0))</f>
        <v>0</v>
      </c>
      <c r="U74">
        <f>IF(B75="",U73,IFERROR(IF(AND(R74&gt;0,R73=0),R74,(1+(B75/B74-1)*Calc!$Z$1-M75*2)*U73),0))</f>
        <v>0</v>
      </c>
      <c r="V74">
        <f>IF(B75="",V73,IFERROR(IF(AND(R74&gt;0,R73=0),R74,(1+(B75/B74-1)*Calc!$Z$1-N75*2)*V73),0))</f>
        <v>0</v>
      </c>
      <c r="W74">
        <f>IF(ISNUMBER(C74),C74,W73)</f>
        <v>0.09</v>
      </c>
      <c r="Y74" s="1" t="e">
        <f>IF(AND(Q74&gt;=Chart!$F$2,Q74&lt;=Chart!$F$3),Q74,#N/A)</f>
        <v>#N/A</v>
      </c>
      <c r="Z74" t="e">
        <f>IF(AND(Q74&gt;=Chart!$F$2,Q74&lt;=Chart!$F$3),R74,#N/A)</f>
        <v>#N/A</v>
      </c>
      <c r="AA74" t="e">
        <f>IF(AND(Q74&gt;=Chart!$F$2,Q74&lt;=Chart!$F$3),S74,#N/A)</f>
        <v>#N/A</v>
      </c>
      <c r="AB74" t="e">
        <f>IF(AND(Q74&gt;=Chart!$F$2,Q74&lt;=Chart!$F$3),T74,#N/A)</f>
        <v>#N/A</v>
      </c>
      <c r="AC74" t="e">
        <f>IF(AND(Q74&gt;=Chart!$F$2,Q74&lt;=Chart!$F$3),U74,#N/A)</f>
        <v>#N/A</v>
      </c>
      <c r="AD74" t="e">
        <f>IF(AND(Q74&gt;=Chart!$F$2,Q74&lt;=Chart!$F$3),V74,#N/A)</f>
        <v>#N/A</v>
      </c>
      <c r="AE74" t="e">
        <f>IF(AND(Q74&gt;=Chart!$F$2,Q74&lt;=Chart!$F$3),I74,#N/A)</f>
        <v>#N/A</v>
      </c>
      <c r="AF74" t="e">
        <f>IF(AND(Q74&gt;=Chart!$F$2,Q74&lt;=Chart!$F$3),H74/100,#N/A)</f>
        <v>#N/A</v>
      </c>
      <c r="AG74" t="e">
        <f>IF(AND(Q74&gt;=Chart!$F$2,Q74&lt;=Chart!$F$3),W74/100,#N/A)</f>
        <v>#N/A</v>
      </c>
    </row>
    <row r="75" spans="1:33" x14ac:dyDescent="0.25">
      <c r="A75">
        <v>1380115800</v>
      </c>
      <c r="B75">
        <f>INDEX('Daily Data ADJ'!$1:$1048576,MATCH(Calc!$A75,'Daily Data ADJ'!$A:$A,0),MATCH("SPY, CBOE BZX: Close",'Daily Data ADJ'!$1:$1,0))</f>
        <v>142.45512350999999</v>
      </c>
      <c r="C75">
        <f>INDEX('Daily Data ADJ'!$1:$1048576,MATCH(Calc!$A75,'Daily Data ADJ'!$A:$A,0),MATCH("EFFR, FRED: Close",'Daily Data ADJ'!$1:$1,0))</f>
        <v>0.08</v>
      </c>
      <c r="D75" t="str">
        <f>INDEX('Daily Data ADJ'!$1:$1048576,MATCH(Calc!$A75,'Daily Data ADJ'!$A:$A,1),MATCH("SOFR, FRED: Close",'Daily Data ADJ'!$1:$1,0))</f>
        <v>NaN</v>
      </c>
      <c r="E75">
        <f>INDEX('Daily Data ADJ'!$1:$1048576,MATCH(Calc!$A75,'Daily Data ADJ'!$A:$A,0),MATCH("UPRO, CBOE BZX: Close",'Daily Data ADJ'!$1:$1,0))</f>
        <v>5.9909436100000004</v>
      </c>
      <c r="F75">
        <f>INDEX('Daily Data ADJ'!$1:$1048576,MATCH(Calc!$A75,'Daily Data ADJ'!$A:$A,0),MATCH("ES1!, CME_MINI: Close",'Daily Data ADJ'!$1:$1,0))</f>
        <v>1685.75</v>
      </c>
      <c r="G75">
        <f>INDEX('Daily Data ADJ'!$1:$1048576,MATCH(Calc!$A75,'Daily Data ADJ'!$A:$A,0),MATCH("ES2!, CME_MINI: Close",'Daily Data ADJ'!$1:$1,0))</f>
        <v>1679</v>
      </c>
      <c r="H75">
        <f>INDEX('QUANDL MULTPL SP500_DIV_YIELD_M'!$A:$G,MATCH(Calc!$A75,'QUANDL MULTPL SP500_DIV_YIELD_M'!$A:$A,1),MATCH('QUANDL MULTPL SP500_DIV_YIELD_M'!$E$1,'QUANDL MULTPL SP500_DIV_YIELD_M'!$A$1:$G$1,0))</f>
        <v>2.04</v>
      </c>
      <c r="I75" s="5">
        <f t="shared" si="6"/>
        <v>4.4793330626453909E-3</v>
      </c>
      <c r="J75" s="1">
        <f>A75/24/60/60+DATE(1970,1,1)</f>
        <v>41542.5625</v>
      </c>
      <c r="K75" s="3">
        <f t="shared" si="9"/>
        <v>1</v>
      </c>
      <c r="L75" s="6">
        <f>(1+Chart!$F$4)^(1/(365/K75))-1</f>
        <v>6.6592785027408397E-5</v>
      </c>
      <c r="M75" s="6">
        <f t="shared" si="10"/>
        <v>2.1909069769510126E-6</v>
      </c>
      <c r="N75" s="6">
        <f t="shared" si="11"/>
        <v>1.2244816633977251E-5</v>
      </c>
      <c r="O75">
        <f>O74*(B75/B74)</f>
        <v>142.45512350999999</v>
      </c>
      <c r="P75">
        <f t="shared" si="7"/>
        <v>2013</v>
      </c>
      <c r="Q75" s="1">
        <f t="shared" si="8"/>
        <v>41542.5625</v>
      </c>
      <c r="R75">
        <f>IF(B76="",R74,IF(Q75&gt;=Chart!$F$2,E75,0))</f>
        <v>0</v>
      </c>
      <c r="S75">
        <f>IF(B76="",S74,IFERROR(IF(AND(R75&gt;0,R74=0),R75,(1+(B76/B75-1)*Calc!$Z$1)*S74),0))</f>
        <v>0</v>
      </c>
      <c r="T75">
        <f>IF(B76="",T74,IFERROR(IF(AND(R75&gt;0,R74=0),R75,(1+(B76/B75-1)*Calc!$Z$1-L76)*T74),0))</f>
        <v>0</v>
      </c>
      <c r="U75">
        <f>IF(B76="",U74,IFERROR(IF(AND(R75&gt;0,R74=0),R75,(1+(B76/B75-1)*Calc!$Z$1-M76*2)*U74),0))</f>
        <v>0</v>
      </c>
      <c r="V75">
        <f>IF(B76="",V74,IFERROR(IF(AND(R75&gt;0,R74=0),R75,(1+(B76/B75-1)*Calc!$Z$1-N76*2)*V74),0))</f>
        <v>0</v>
      </c>
      <c r="W75">
        <f>IF(ISNUMBER(C75),C75,W74)</f>
        <v>0.08</v>
      </c>
      <c r="Y75" s="1" t="e">
        <f>IF(AND(Q75&gt;=Chart!$F$2,Q75&lt;=Chart!$F$3),Q75,#N/A)</f>
        <v>#N/A</v>
      </c>
      <c r="Z75" t="e">
        <f>IF(AND(Q75&gt;=Chart!$F$2,Q75&lt;=Chart!$F$3),R75,#N/A)</f>
        <v>#N/A</v>
      </c>
      <c r="AA75" t="e">
        <f>IF(AND(Q75&gt;=Chart!$F$2,Q75&lt;=Chart!$F$3),S75,#N/A)</f>
        <v>#N/A</v>
      </c>
      <c r="AB75" t="e">
        <f>IF(AND(Q75&gt;=Chart!$F$2,Q75&lt;=Chart!$F$3),T75,#N/A)</f>
        <v>#N/A</v>
      </c>
      <c r="AC75" t="e">
        <f>IF(AND(Q75&gt;=Chart!$F$2,Q75&lt;=Chart!$F$3),U75,#N/A)</f>
        <v>#N/A</v>
      </c>
      <c r="AD75" t="e">
        <f>IF(AND(Q75&gt;=Chart!$F$2,Q75&lt;=Chart!$F$3),V75,#N/A)</f>
        <v>#N/A</v>
      </c>
      <c r="AE75" t="e">
        <f>IF(AND(Q75&gt;=Chart!$F$2,Q75&lt;=Chart!$F$3),I75,#N/A)</f>
        <v>#N/A</v>
      </c>
      <c r="AF75" t="e">
        <f>IF(AND(Q75&gt;=Chart!$F$2,Q75&lt;=Chart!$F$3),H75/100,#N/A)</f>
        <v>#N/A</v>
      </c>
      <c r="AG75" t="e">
        <f>IF(AND(Q75&gt;=Chart!$F$2,Q75&lt;=Chart!$F$3),W75/100,#N/A)</f>
        <v>#N/A</v>
      </c>
    </row>
    <row r="76" spans="1:33" x14ac:dyDescent="0.25">
      <c r="A76">
        <v>1380202200</v>
      </c>
      <c r="B76">
        <f>INDEX('Daily Data ADJ'!$1:$1048576,MATCH(Calc!$A76,'Daily Data ADJ'!$A:$A,0),MATCH("SPY, CBOE BZX: Close",'Daily Data ADJ'!$1:$1,0))</f>
        <v>143.00290663999999</v>
      </c>
      <c r="C76">
        <f>INDEX('Daily Data ADJ'!$1:$1048576,MATCH(Calc!$A76,'Daily Data ADJ'!$A:$A,0),MATCH("EFFR, FRED: Close",'Daily Data ADJ'!$1:$1,0))</f>
        <v>0.08</v>
      </c>
      <c r="D76" t="str">
        <f>INDEX('Daily Data ADJ'!$1:$1048576,MATCH(Calc!$A76,'Daily Data ADJ'!$A:$A,1),MATCH("SOFR, FRED: Close",'Daily Data ADJ'!$1:$1,0))</f>
        <v>NaN</v>
      </c>
      <c r="E76">
        <f>INDEX('Daily Data ADJ'!$1:$1048576,MATCH(Calc!$A76,'Daily Data ADJ'!$A:$A,0),MATCH("UPRO, CBOE BZX: Close",'Daily Data ADJ'!$1:$1,0))</f>
        <v>6.0583400899999997</v>
      </c>
      <c r="F76">
        <f>INDEX('Daily Data ADJ'!$1:$1048576,MATCH(Calc!$A76,'Daily Data ADJ'!$A:$A,0),MATCH("ES1!, CME_MINI: Close",'Daily Data ADJ'!$1:$1,0))</f>
        <v>1692.5</v>
      </c>
      <c r="G76">
        <f>INDEX('Daily Data ADJ'!$1:$1048576,MATCH(Calc!$A76,'Daily Data ADJ'!$A:$A,0),MATCH("ES2!, CME_MINI: Close",'Daily Data ADJ'!$1:$1,0))</f>
        <v>1685.75</v>
      </c>
      <c r="H76">
        <f>INDEX('QUANDL MULTPL SP500_DIV_YIELD_M'!$A:$G,MATCH(Calc!$A76,'QUANDL MULTPL SP500_DIV_YIELD_M'!$A:$A,1),MATCH('QUANDL MULTPL SP500_DIV_YIELD_M'!$E$1,'QUANDL MULTPL SP500_DIV_YIELD_M'!$A$1:$G$1,0))</f>
        <v>2.04</v>
      </c>
      <c r="I76" s="5">
        <f t="shared" si="6"/>
        <v>4.5424475006618226E-3</v>
      </c>
      <c r="J76" s="1">
        <f>A76/24/60/60+DATE(1970,1,1)</f>
        <v>41543.5625</v>
      </c>
      <c r="K76" s="3">
        <f t="shared" si="9"/>
        <v>1</v>
      </c>
      <c r="L76" s="6">
        <f>(1+Chart!$F$4)^(1/(365/K76))-1</f>
        <v>6.6592785027408397E-5</v>
      </c>
      <c r="M76" s="6">
        <f t="shared" si="10"/>
        <v>2.1909069769510126E-6</v>
      </c>
      <c r="N76" s="6">
        <f t="shared" si="11"/>
        <v>1.2416958521832555E-5</v>
      </c>
      <c r="O76">
        <f>O75*(B76/B75)</f>
        <v>143.00290663999996</v>
      </c>
      <c r="P76">
        <f t="shared" si="7"/>
        <v>2013</v>
      </c>
      <c r="Q76" s="1">
        <f t="shared" si="8"/>
        <v>41543.5625</v>
      </c>
      <c r="R76">
        <f>IF(B77="",R75,IF(Q76&gt;=Chart!$F$2,E76,0))</f>
        <v>0</v>
      </c>
      <c r="S76">
        <f>IF(B77="",S75,IFERROR(IF(AND(R76&gt;0,R75=0),R76,(1+(B77/B76-1)*Calc!$Z$1)*S75),0))</f>
        <v>0</v>
      </c>
      <c r="T76">
        <f>IF(B77="",T75,IFERROR(IF(AND(R76&gt;0,R75=0),R76,(1+(B77/B76-1)*Calc!$Z$1-L77)*T75),0))</f>
        <v>0</v>
      </c>
      <c r="U76">
        <f>IF(B77="",U75,IFERROR(IF(AND(R76&gt;0,R75=0),R76,(1+(B77/B76-1)*Calc!$Z$1-M77*2)*U75),0))</f>
        <v>0</v>
      </c>
      <c r="V76">
        <f>IF(B77="",V75,IFERROR(IF(AND(R76&gt;0,R75=0),R76,(1+(B77/B76-1)*Calc!$Z$1-N77*2)*V75),0))</f>
        <v>0</v>
      </c>
      <c r="W76">
        <f>IF(ISNUMBER(C76),C76,W75)</f>
        <v>0.08</v>
      </c>
      <c r="Y76" s="1" t="e">
        <f>IF(AND(Q76&gt;=Chart!$F$2,Q76&lt;=Chart!$F$3),Q76,#N/A)</f>
        <v>#N/A</v>
      </c>
      <c r="Z76" t="e">
        <f>IF(AND(Q76&gt;=Chart!$F$2,Q76&lt;=Chart!$F$3),R76,#N/A)</f>
        <v>#N/A</v>
      </c>
      <c r="AA76" t="e">
        <f>IF(AND(Q76&gt;=Chart!$F$2,Q76&lt;=Chart!$F$3),S76,#N/A)</f>
        <v>#N/A</v>
      </c>
      <c r="AB76" t="e">
        <f>IF(AND(Q76&gt;=Chart!$F$2,Q76&lt;=Chart!$F$3),T76,#N/A)</f>
        <v>#N/A</v>
      </c>
      <c r="AC76" t="e">
        <f>IF(AND(Q76&gt;=Chart!$F$2,Q76&lt;=Chart!$F$3),U76,#N/A)</f>
        <v>#N/A</v>
      </c>
      <c r="AD76" t="e">
        <f>IF(AND(Q76&gt;=Chart!$F$2,Q76&lt;=Chart!$F$3),V76,#N/A)</f>
        <v>#N/A</v>
      </c>
      <c r="AE76" t="e">
        <f>IF(AND(Q76&gt;=Chart!$F$2,Q76&lt;=Chart!$F$3),I76,#N/A)</f>
        <v>#N/A</v>
      </c>
      <c r="AF76" t="e">
        <f>IF(AND(Q76&gt;=Chart!$F$2,Q76&lt;=Chart!$F$3),H76/100,#N/A)</f>
        <v>#N/A</v>
      </c>
      <c r="AG76" t="e">
        <f>IF(AND(Q76&gt;=Chart!$F$2,Q76&lt;=Chart!$F$3),W76/100,#N/A)</f>
        <v>#N/A</v>
      </c>
    </row>
    <row r="77" spans="1:33" x14ac:dyDescent="0.25">
      <c r="A77">
        <v>1380288600</v>
      </c>
      <c r="B77">
        <f>INDEX('Daily Data ADJ'!$1:$1048576,MATCH(Calc!$A77,'Daily Data ADJ'!$A:$A,0),MATCH("SPY, CBOE BZX: Close",'Daily Data ADJ'!$1:$1,0))</f>
        <v>142.34473427</v>
      </c>
      <c r="C77">
        <f>INDEX('Daily Data ADJ'!$1:$1048576,MATCH(Calc!$A77,'Daily Data ADJ'!$A:$A,0),MATCH("EFFR, FRED: Close",'Daily Data ADJ'!$1:$1,0))</f>
        <v>0.08</v>
      </c>
      <c r="D77" t="str">
        <f>INDEX('Daily Data ADJ'!$1:$1048576,MATCH(Calc!$A77,'Daily Data ADJ'!$A:$A,1),MATCH("SOFR, FRED: Close",'Daily Data ADJ'!$1:$1,0))</f>
        <v>NaN</v>
      </c>
      <c r="E77">
        <f>INDEX('Daily Data ADJ'!$1:$1048576,MATCH(Calc!$A77,'Daily Data ADJ'!$A:$A,0),MATCH("UPRO, CBOE BZX: Close",'Daily Data ADJ'!$1:$1,0))</f>
        <v>5.9771402299999998</v>
      </c>
      <c r="F77">
        <f>INDEX('Daily Data ADJ'!$1:$1048576,MATCH(Calc!$A77,'Daily Data ADJ'!$A:$A,0),MATCH("ES1!, CME_MINI: Close",'Daily Data ADJ'!$1:$1,0))</f>
        <v>1686.5</v>
      </c>
      <c r="G77">
        <f>INDEX('Daily Data ADJ'!$1:$1048576,MATCH(Calc!$A77,'Daily Data ADJ'!$A:$A,0),MATCH("ES2!, CME_MINI: Close",'Daily Data ADJ'!$1:$1,0))</f>
        <v>1679.5</v>
      </c>
      <c r="H77">
        <f>INDEX('QUANDL MULTPL SP500_DIV_YIELD_M'!$A:$G,MATCH(Calc!$A77,'QUANDL MULTPL SP500_DIV_YIELD_M'!$A:$A,1),MATCH('QUANDL MULTPL SP500_DIV_YIELD_M'!$E$1,'QUANDL MULTPL SP500_DIV_YIELD_M'!$A$1:$G$1,0))</f>
        <v>2.04</v>
      </c>
      <c r="I77" s="5">
        <f t="shared" si="6"/>
        <v>3.9006484764398108E-3</v>
      </c>
      <c r="J77" s="1">
        <f>A77/24/60/60+DATE(1970,1,1)</f>
        <v>41544.5625</v>
      </c>
      <c r="K77" s="3">
        <f t="shared" si="9"/>
        <v>1</v>
      </c>
      <c r="L77" s="6">
        <f>(1+Chart!$F$4)^(1/(365/K77))-1</f>
        <v>6.6592785027408397E-5</v>
      </c>
      <c r="M77" s="6">
        <f t="shared" si="10"/>
        <v>2.1909069769510126E-6</v>
      </c>
      <c r="N77" s="6">
        <f t="shared" si="11"/>
        <v>1.0665976531321064E-5</v>
      </c>
      <c r="O77">
        <f>O76*(B77/B76)</f>
        <v>142.34473426999998</v>
      </c>
      <c r="P77">
        <f t="shared" si="7"/>
        <v>2013</v>
      </c>
      <c r="Q77" s="1">
        <f t="shared" si="8"/>
        <v>41544.5625</v>
      </c>
      <c r="R77">
        <f>IF(B78="",R76,IF(Q77&gt;=Chart!$F$2,E77,0))</f>
        <v>0</v>
      </c>
      <c r="S77">
        <f>IF(B78="",S76,IFERROR(IF(AND(R77&gt;0,R76=0),R77,(1+(B78/B77-1)*Calc!$Z$1)*S76),0))</f>
        <v>0</v>
      </c>
      <c r="T77">
        <f>IF(B78="",T76,IFERROR(IF(AND(R77&gt;0,R76=0),R77,(1+(B78/B77-1)*Calc!$Z$1-L78)*T76),0))</f>
        <v>0</v>
      </c>
      <c r="U77">
        <f>IF(B78="",U76,IFERROR(IF(AND(R77&gt;0,R76=0),R77,(1+(B78/B77-1)*Calc!$Z$1-M78*2)*U76),0))</f>
        <v>0</v>
      </c>
      <c r="V77">
        <f>IF(B78="",V76,IFERROR(IF(AND(R77&gt;0,R76=0),R77,(1+(B78/B77-1)*Calc!$Z$1-N78*2)*V76),0))</f>
        <v>0</v>
      </c>
      <c r="W77">
        <f>IF(ISNUMBER(C77),C77,W76)</f>
        <v>0.08</v>
      </c>
      <c r="Y77" s="1" t="e">
        <f>IF(AND(Q77&gt;=Chart!$F$2,Q77&lt;=Chart!$F$3),Q77,#N/A)</f>
        <v>#N/A</v>
      </c>
      <c r="Z77" t="e">
        <f>IF(AND(Q77&gt;=Chart!$F$2,Q77&lt;=Chart!$F$3),R77,#N/A)</f>
        <v>#N/A</v>
      </c>
      <c r="AA77" t="e">
        <f>IF(AND(Q77&gt;=Chart!$F$2,Q77&lt;=Chart!$F$3),S77,#N/A)</f>
        <v>#N/A</v>
      </c>
      <c r="AB77" t="e">
        <f>IF(AND(Q77&gt;=Chart!$F$2,Q77&lt;=Chart!$F$3),T77,#N/A)</f>
        <v>#N/A</v>
      </c>
      <c r="AC77" t="e">
        <f>IF(AND(Q77&gt;=Chart!$F$2,Q77&lt;=Chart!$F$3),U77,#N/A)</f>
        <v>#N/A</v>
      </c>
      <c r="AD77" t="e">
        <f>IF(AND(Q77&gt;=Chart!$F$2,Q77&lt;=Chart!$F$3),V77,#N/A)</f>
        <v>#N/A</v>
      </c>
      <c r="AE77" t="e">
        <f>IF(AND(Q77&gt;=Chart!$F$2,Q77&lt;=Chart!$F$3),I77,#N/A)</f>
        <v>#N/A</v>
      </c>
      <c r="AF77" t="e">
        <f>IF(AND(Q77&gt;=Chart!$F$2,Q77&lt;=Chart!$F$3),H77/100,#N/A)</f>
        <v>#N/A</v>
      </c>
      <c r="AG77" t="e">
        <f>IF(AND(Q77&gt;=Chart!$F$2,Q77&lt;=Chart!$F$3),W77/100,#N/A)</f>
        <v>#N/A</v>
      </c>
    </row>
    <row r="78" spans="1:33" x14ac:dyDescent="0.25">
      <c r="A78">
        <v>1380547800</v>
      </c>
      <c r="B78">
        <f>INDEX('Daily Data ADJ'!$1:$1048576,MATCH(Calc!$A78,'Daily Data ADJ'!$A:$A,0),MATCH("SPY, CBOE BZX: Close",'Daily Data ADJ'!$1:$1,0))</f>
        <v>141.58711129</v>
      </c>
      <c r="C78">
        <f>INDEX('Daily Data ADJ'!$1:$1048576,MATCH(Calc!$A78,'Daily Data ADJ'!$A:$A,0),MATCH("EFFR, FRED: Close",'Daily Data ADJ'!$1:$1,0))</f>
        <v>0.06</v>
      </c>
      <c r="D78" t="str">
        <f>INDEX('Daily Data ADJ'!$1:$1048576,MATCH(Calc!$A78,'Daily Data ADJ'!$A:$A,1),MATCH("SOFR, FRED: Close",'Daily Data ADJ'!$1:$1,0))</f>
        <v>NaN</v>
      </c>
      <c r="E78">
        <f>INDEX('Daily Data ADJ'!$1:$1048576,MATCH(Calc!$A78,'Daily Data ADJ'!$A:$A,0),MATCH("UPRO, CBOE BZX: Close",'Daily Data ADJ'!$1:$1,0))</f>
        <v>5.8715793400000003</v>
      </c>
      <c r="F78">
        <f>INDEX('Daily Data ADJ'!$1:$1048576,MATCH(Calc!$A78,'Daily Data ADJ'!$A:$A,0),MATCH("ES1!, CME_MINI: Close",'Daily Data ADJ'!$1:$1,0))</f>
        <v>1674.25</v>
      </c>
      <c r="G78">
        <f>INDEX('Daily Data ADJ'!$1:$1048576,MATCH(Calc!$A78,'Daily Data ADJ'!$A:$A,0),MATCH("ES2!, CME_MINI: Close",'Daily Data ADJ'!$1:$1,0))</f>
        <v>1667.5</v>
      </c>
      <c r="H78">
        <f>INDEX('QUANDL MULTPL SP500_DIV_YIELD_M'!$A:$G,MATCH(Calc!$A78,'QUANDL MULTPL SP500_DIV_YIELD_M'!$A:$A,1),MATCH('QUANDL MULTPL SP500_DIV_YIELD_M'!$E$1,'QUANDL MULTPL SP500_DIV_YIELD_M'!$A$1:$G$1,0))</f>
        <v>2.04</v>
      </c>
      <c r="I78" s="5">
        <f t="shared" si="6"/>
        <v>4.3706397755352289E-3</v>
      </c>
      <c r="J78" s="1">
        <f>A78/24/60/60+DATE(1970,1,1)</f>
        <v>41547.5625</v>
      </c>
      <c r="K78" s="3">
        <f t="shared" si="9"/>
        <v>3</v>
      </c>
      <c r="L78" s="6">
        <f>(1+Chart!$F$4)^(1/(365/K78))-1</f>
        <v>1.9979165917494157E-4</v>
      </c>
      <c r="M78" s="6">
        <f t="shared" si="10"/>
        <v>4.9300401414598127E-6</v>
      </c>
      <c r="N78" s="6">
        <f t="shared" si="11"/>
        <v>3.5845433681291894E-5</v>
      </c>
      <c r="O78">
        <f>O77*(B78/B77)</f>
        <v>141.58711128999997</v>
      </c>
      <c r="P78">
        <f t="shared" si="7"/>
        <v>2013</v>
      </c>
      <c r="Q78" s="1">
        <f t="shared" si="8"/>
        <v>41547.5625</v>
      </c>
      <c r="R78">
        <f>IF(B79="",R77,IF(Q78&gt;=Chart!$F$2,E78,0))</f>
        <v>0</v>
      </c>
      <c r="S78">
        <f>IF(B79="",S77,IFERROR(IF(AND(R78&gt;0,R77=0),R78,(1+(B79/B78-1)*Calc!$Z$1)*S77),0))</f>
        <v>0</v>
      </c>
      <c r="T78">
        <f>IF(B79="",T77,IFERROR(IF(AND(R78&gt;0,R77=0),R78,(1+(B79/B78-1)*Calc!$Z$1-L79)*T77),0))</f>
        <v>0</v>
      </c>
      <c r="U78">
        <f>IF(B79="",U77,IFERROR(IF(AND(R78&gt;0,R77=0),R78,(1+(B79/B78-1)*Calc!$Z$1-M79*2)*U77),0))</f>
        <v>0</v>
      </c>
      <c r="V78">
        <f>IF(B79="",V77,IFERROR(IF(AND(R78&gt;0,R77=0),R78,(1+(B79/B78-1)*Calc!$Z$1-N79*2)*V77),0))</f>
        <v>0</v>
      </c>
      <c r="W78">
        <f>IF(ISNUMBER(C78),C78,W77)</f>
        <v>0.06</v>
      </c>
      <c r="Y78" s="1" t="e">
        <f>IF(AND(Q78&gt;=Chart!$F$2,Q78&lt;=Chart!$F$3),Q78,#N/A)</f>
        <v>#N/A</v>
      </c>
      <c r="Z78" t="e">
        <f>IF(AND(Q78&gt;=Chart!$F$2,Q78&lt;=Chart!$F$3),R78,#N/A)</f>
        <v>#N/A</v>
      </c>
      <c r="AA78" t="e">
        <f>IF(AND(Q78&gt;=Chart!$F$2,Q78&lt;=Chart!$F$3),S78,#N/A)</f>
        <v>#N/A</v>
      </c>
      <c r="AB78" t="e">
        <f>IF(AND(Q78&gt;=Chart!$F$2,Q78&lt;=Chart!$F$3),T78,#N/A)</f>
        <v>#N/A</v>
      </c>
      <c r="AC78" t="e">
        <f>IF(AND(Q78&gt;=Chart!$F$2,Q78&lt;=Chart!$F$3),U78,#N/A)</f>
        <v>#N/A</v>
      </c>
      <c r="AD78" t="e">
        <f>IF(AND(Q78&gt;=Chart!$F$2,Q78&lt;=Chart!$F$3),V78,#N/A)</f>
        <v>#N/A</v>
      </c>
      <c r="AE78" t="e">
        <f>IF(AND(Q78&gt;=Chart!$F$2,Q78&lt;=Chart!$F$3),I78,#N/A)</f>
        <v>#N/A</v>
      </c>
      <c r="AF78" t="e">
        <f>IF(AND(Q78&gt;=Chart!$F$2,Q78&lt;=Chart!$F$3),H78/100,#N/A)</f>
        <v>#N/A</v>
      </c>
      <c r="AG78" t="e">
        <f>IF(AND(Q78&gt;=Chart!$F$2,Q78&lt;=Chart!$F$3),W78/100,#N/A)</f>
        <v>#N/A</v>
      </c>
    </row>
    <row r="79" spans="1:33" x14ac:dyDescent="0.25">
      <c r="A79">
        <v>1380634200</v>
      </c>
      <c r="B79">
        <f>INDEX('Daily Data ADJ'!$1:$1048576,MATCH(Calc!$A79,'Daily Data ADJ'!$A:$A,0),MATCH("SPY, CBOE BZX: Close",'Daily Data ADJ'!$1:$1,0))</f>
        <v>142.70795103</v>
      </c>
      <c r="C79">
        <f>INDEX('Daily Data ADJ'!$1:$1048576,MATCH(Calc!$A79,'Daily Data ADJ'!$A:$A,0),MATCH("EFFR, FRED: Close",'Daily Data ADJ'!$1:$1,0))</f>
        <v>0.08</v>
      </c>
      <c r="D79" t="str">
        <f>INDEX('Daily Data ADJ'!$1:$1048576,MATCH(Calc!$A79,'Daily Data ADJ'!$A:$A,1),MATCH("SOFR, FRED: Close",'Daily Data ADJ'!$1:$1,0))</f>
        <v>NaN</v>
      </c>
      <c r="E79">
        <f>INDEX('Daily Data ADJ'!$1:$1048576,MATCH(Calc!$A79,'Daily Data ADJ'!$A:$A,0),MATCH("UPRO, CBOE BZX: Close",'Daily Data ADJ'!$1:$1,0))</f>
        <v>6.0201756800000004</v>
      </c>
      <c r="F79">
        <f>INDEX('Daily Data ADJ'!$1:$1048576,MATCH(Calc!$A79,'Daily Data ADJ'!$A:$A,0),MATCH("ES1!, CME_MINI: Close",'Daily Data ADJ'!$1:$1,0))</f>
        <v>1689.5</v>
      </c>
      <c r="G79">
        <f>INDEX('Daily Data ADJ'!$1:$1048576,MATCH(Calc!$A79,'Daily Data ADJ'!$A:$A,0),MATCH("ES2!, CME_MINI: Close",'Daily Data ADJ'!$1:$1,0))</f>
        <v>1682.75</v>
      </c>
      <c r="H79">
        <f>INDEX('QUANDL MULTPL SP500_DIV_YIELD_M'!$A:$G,MATCH(Calc!$A79,'QUANDL MULTPL SP500_DIV_YIELD_M'!$A:$A,1),MATCH('QUANDL MULTPL SP500_DIV_YIELD_M'!$E$1,'QUANDL MULTPL SP500_DIV_YIELD_M'!$A$1:$G$1,0))</f>
        <v>2.04</v>
      </c>
      <c r="I79" s="5">
        <f t="shared" si="6"/>
        <v>4.5144585261535364E-3</v>
      </c>
      <c r="J79" s="1">
        <f>A79/24/60/60+DATE(1970,1,1)</f>
        <v>41548.5625</v>
      </c>
      <c r="K79" s="3">
        <f t="shared" si="9"/>
        <v>1</v>
      </c>
      <c r="L79" s="6">
        <f>(1+Chart!$F$4)^(1/(365/K79))-1</f>
        <v>6.6592785027408397E-5</v>
      </c>
      <c r="M79" s="6">
        <f t="shared" si="10"/>
        <v>2.1909069769510126E-6</v>
      </c>
      <c r="N79" s="6">
        <f t="shared" si="11"/>
        <v>1.2340621140749519E-5</v>
      </c>
      <c r="O79">
        <f>O78*(B79/B78)</f>
        <v>142.70795102999998</v>
      </c>
      <c r="P79">
        <f t="shared" si="7"/>
        <v>2013</v>
      </c>
      <c r="Q79" s="1">
        <f t="shared" si="8"/>
        <v>41548.5625</v>
      </c>
      <c r="R79">
        <f>IF(B80="",R78,IF(Q79&gt;=Chart!$F$2,E79,0))</f>
        <v>0</v>
      </c>
      <c r="S79">
        <f>IF(B80="",S78,IFERROR(IF(AND(R79&gt;0,R78=0),R79,(1+(B80/B79-1)*Calc!$Z$1)*S78),0))</f>
        <v>0</v>
      </c>
      <c r="T79">
        <f>IF(B80="",T78,IFERROR(IF(AND(R79&gt;0,R78=0),R79,(1+(B80/B79-1)*Calc!$Z$1-L80)*T78),0))</f>
        <v>0</v>
      </c>
      <c r="U79">
        <f>IF(B80="",U78,IFERROR(IF(AND(R79&gt;0,R78=0),R79,(1+(B80/B79-1)*Calc!$Z$1-M80*2)*U78),0))</f>
        <v>0</v>
      </c>
      <c r="V79">
        <f>IF(B80="",V78,IFERROR(IF(AND(R79&gt;0,R78=0),R79,(1+(B80/B79-1)*Calc!$Z$1-N80*2)*V78),0))</f>
        <v>0</v>
      </c>
      <c r="W79">
        <f>IF(ISNUMBER(C79),C79,W78)</f>
        <v>0.08</v>
      </c>
      <c r="Y79" s="1" t="e">
        <f>IF(AND(Q79&gt;=Chart!$F$2,Q79&lt;=Chart!$F$3),Q79,#N/A)</f>
        <v>#N/A</v>
      </c>
      <c r="Z79" t="e">
        <f>IF(AND(Q79&gt;=Chart!$F$2,Q79&lt;=Chart!$F$3),R79,#N/A)</f>
        <v>#N/A</v>
      </c>
      <c r="AA79" t="e">
        <f>IF(AND(Q79&gt;=Chart!$F$2,Q79&lt;=Chart!$F$3),S79,#N/A)</f>
        <v>#N/A</v>
      </c>
      <c r="AB79" t="e">
        <f>IF(AND(Q79&gt;=Chart!$F$2,Q79&lt;=Chart!$F$3),T79,#N/A)</f>
        <v>#N/A</v>
      </c>
      <c r="AC79" t="e">
        <f>IF(AND(Q79&gt;=Chart!$F$2,Q79&lt;=Chart!$F$3),U79,#N/A)</f>
        <v>#N/A</v>
      </c>
      <c r="AD79" t="e">
        <f>IF(AND(Q79&gt;=Chart!$F$2,Q79&lt;=Chart!$F$3),V79,#N/A)</f>
        <v>#N/A</v>
      </c>
      <c r="AE79" t="e">
        <f>IF(AND(Q79&gt;=Chart!$F$2,Q79&lt;=Chart!$F$3),I79,#N/A)</f>
        <v>#N/A</v>
      </c>
      <c r="AF79" t="e">
        <f>IF(AND(Q79&gt;=Chart!$F$2,Q79&lt;=Chart!$F$3),H79/100,#N/A)</f>
        <v>#N/A</v>
      </c>
      <c r="AG79" t="e">
        <f>IF(AND(Q79&gt;=Chart!$F$2,Q79&lt;=Chart!$F$3),W79/100,#N/A)</f>
        <v>#N/A</v>
      </c>
    </row>
    <row r="80" spans="1:33" x14ac:dyDescent="0.25">
      <c r="A80">
        <v>1380720600</v>
      </c>
      <c r="B80">
        <f>INDEX('Daily Data ADJ'!$1:$1048576,MATCH(Calc!$A80,'Daily Data ADJ'!$A:$A,0),MATCH("SPY, CBOE BZX: Close",'Daily Data ADJ'!$1:$1,0))</f>
        <v>142.57310575</v>
      </c>
      <c r="C80">
        <f>INDEX('Daily Data ADJ'!$1:$1048576,MATCH(Calc!$A80,'Daily Data ADJ'!$A:$A,0),MATCH("EFFR, FRED: Close",'Daily Data ADJ'!$1:$1,0))</f>
        <v>7.0000000000000007E-2</v>
      </c>
      <c r="D80" t="str">
        <f>INDEX('Daily Data ADJ'!$1:$1048576,MATCH(Calc!$A80,'Daily Data ADJ'!$A:$A,1),MATCH("SOFR, FRED: Close",'Daily Data ADJ'!$1:$1,0))</f>
        <v>NaN</v>
      </c>
      <c r="E80">
        <f>INDEX('Daily Data ADJ'!$1:$1048576,MATCH(Calc!$A80,'Daily Data ADJ'!$A:$A,0),MATCH("UPRO, CBOE BZX: Close",'Daily Data ADJ'!$1:$1,0))</f>
        <v>5.9958156200000001</v>
      </c>
      <c r="F80">
        <f>INDEX('Daily Data ADJ'!$1:$1048576,MATCH(Calc!$A80,'Daily Data ADJ'!$A:$A,0),MATCH("ES1!, CME_MINI: Close",'Daily Data ADJ'!$1:$1,0))</f>
        <v>1683</v>
      </c>
      <c r="G80">
        <f>INDEX('Daily Data ADJ'!$1:$1048576,MATCH(Calc!$A80,'Daily Data ADJ'!$A:$A,0),MATCH("ES2!, CME_MINI: Close",'Daily Data ADJ'!$1:$1,0))</f>
        <v>1676.5</v>
      </c>
      <c r="H80">
        <f>INDEX('QUANDL MULTPL SP500_DIV_YIELD_M'!$A:$G,MATCH(Calc!$A80,'QUANDL MULTPL SP500_DIV_YIELD_M'!$A:$A,1),MATCH('QUANDL MULTPL SP500_DIV_YIELD_M'!$E$1,'QUANDL MULTPL SP500_DIV_YIELD_M'!$A$1:$G$1,0))</f>
        <v>2.04</v>
      </c>
      <c r="I80" s="5">
        <f t="shared" si="6"/>
        <v>5.0406633624011932E-3</v>
      </c>
      <c r="J80" s="1">
        <f>A80/24/60/60+DATE(1970,1,1)</f>
        <v>41549.5625</v>
      </c>
      <c r="K80" s="3">
        <f t="shared" si="9"/>
        <v>1</v>
      </c>
      <c r="L80" s="6">
        <f>(1+Chart!$F$4)^(1/(365/K80))-1</f>
        <v>6.6592785027408397E-5</v>
      </c>
      <c r="M80" s="6">
        <f t="shared" si="10"/>
        <v>1.9171391369976476E-6</v>
      </c>
      <c r="N80" s="6">
        <f t="shared" si="11"/>
        <v>1.3775442139873917E-5</v>
      </c>
      <c r="O80">
        <f>O79*(B80/B79)</f>
        <v>142.57310574999997</v>
      </c>
      <c r="P80">
        <f t="shared" si="7"/>
        <v>2013</v>
      </c>
      <c r="Q80" s="1">
        <f t="shared" si="8"/>
        <v>41549.5625</v>
      </c>
      <c r="R80">
        <f>IF(B81="",R79,IF(Q80&gt;=Chart!$F$2,E80,0))</f>
        <v>0</v>
      </c>
      <c r="S80">
        <f>IF(B81="",S79,IFERROR(IF(AND(R80&gt;0,R79=0),R80,(1+(B81/B80-1)*Calc!$Z$1)*S79),0))</f>
        <v>0</v>
      </c>
      <c r="T80">
        <f>IF(B81="",T79,IFERROR(IF(AND(R80&gt;0,R79=0),R80,(1+(B81/B80-1)*Calc!$Z$1-L81)*T79),0))</f>
        <v>0</v>
      </c>
      <c r="U80">
        <f>IF(B81="",U79,IFERROR(IF(AND(R80&gt;0,R79=0),R80,(1+(B81/B80-1)*Calc!$Z$1-M81*2)*U79),0))</f>
        <v>0</v>
      </c>
      <c r="V80">
        <f>IF(B81="",V79,IFERROR(IF(AND(R80&gt;0,R79=0),R80,(1+(B81/B80-1)*Calc!$Z$1-N81*2)*V79),0))</f>
        <v>0</v>
      </c>
      <c r="W80">
        <f>IF(ISNUMBER(C80),C80,W79)</f>
        <v>7.0000000000000007E-2</v>
      </c>
      <c r="Y80" s="1" t="e">
        <f>IF(AND(Q80&gt;=Chart!$F$2,Q80&lt;=Chart!$F$3),Q80,#N/A)</f>
        <v>#N/A</v>
      </c>
      <c r="Z80" t="e">
        <f>IF(AND(Q80&gt;=Chart!$F$2,Q80&lt;=Chart!$F$3),R80,#N/A)</f>
        <v>#N/A</v>
      </c>
      <c r="AA80" t="e">
        <f>IF(AND(Q80&gt;=Chart!$F$2,Q80&lt;=Chart!$F$3),S80,#N/A)</f>
        <v>#N/A</v>
      </c>
      <c r="AB80" t="e">
        <f>IF(AND(Q80&gt;=Chart!$F$2,Q80&lt;=Chart!$F$3),T80,#N/A)</f>
        <v>#N/A</v>
      </c>
      <c r="AC80" t="e">
        <f>IF(AND(Q80&gt;=Chart!$F$2,Q80&lt;=Chart!$F$3),U80,#N/A)</f>
        <v>#N/A</v>
      </c>
      <c r="AD80" t="e">
        <f>IF(AND(Q80&gt;=Chart!$F$2,Q80&lt;=Chart!$F$3),V80,#N/A)</f>
        <v>#N/A</v>
      </c>
      <c r="AE80" t="e">
        <f>IF(AND(Q80&gt;=Chart!$F$2,Q80&lt;=Chart!$F$3),I80,#N/A)</f>
        <v>#N/A</v>
      </c>
      <c r="AF80" t="e">
        <f>IF(AND(Q80&gt;=Chart!$F$2,Q80&lt;=Chart!$F$3),H80/100,#N/A)</f>
        <v>#N/A</v>
      </c>
      <c r="AG80" t="e">
        <f>IF(AND(Q80&gt;=Chart!$F$2,Q80&lt;=Chart!$F$3),W80/100,#N/A)</f>
        <v>#N/A</v>
      </c>
    </row>
    <row r="81" spans="1:33" x14ac:dyDescent="0.25">
      <c r="A81">
        <v>1380807000</v>
      </c>
      <c r="B81">
        <f>INDEX('Daily Data ADJ'!$1:$1048576,MATCH(Calc!$A81,'Daily Data ADJ'!$A:$A,0),MATCH("SPY, CBOE BZX: Close",'Daily Data ADJ'!$1:$1,0))</f>
        <v>141.25845489</v>
      </c>
      <c r="C81">
        <f>INDEX('Daily Data ADJ'!$1:$1048576,MATCH(Calc!$A81,'Daily Data ADJ'!$A:$A,0),MATCH("EFFR, FRED: Close",'Daily Data ADJ'!$1:$1,0))</f>
        <v>0.08</v>
      </c>
      <c r="D81" t="str">
        <f>INDEX('Daily Data ADJ'!$1:$1048576,MATCH(Calc!$A81,'Daily Data ADJ'!$A:$A,1),MATCH("SOFR, FRED: Close",'Daily Data ADJ'!$1:$1,0))</f>
        <v>NaN</v>
      </c>
      <c r="E81">
        <f>INDEX('Daily Data ADJ'!$1:$1048576,MATCH(Calc!$A81,'Daily Data ADJ'!$A:$A,0),MATCH("UPRO, CBOE BZX: Close",'Daily Data ADJ'!$1:$1,0))</f>
        <v>5.8382869399999997</v>
      </c>
      <c r="F81">
        <f>INDEX('Daily Data ADJ'!$1:$1048576,MATCH(Calc!$A81,'Daily Data ADJ'!$A:$A,0),MATCH("ES1!, CME_MINI: Close",'Daily Data ADJ'!$1:$1,0))</f>
        <v>1669.75</v>
      </c>
      <c r="G81">
        <f>INDEX('Daily Data ADJ'!$1:$1048576,MATCH(Calc!$A81,'Daily Data ADJ'!$A:$A,0),MATCH("ES2!, CME_MINI: Close",'Daily Data ADJ'!$1:$1,0))</f>
        <v>1663</v>
      </c>
      <c r="H81">
        <f>INDEX('QUANDL MULTPL SP500_DIV_YIELD_M'!$A:$G,MATCH(Calc!$A81,'QUANDL MULTPL SP500_DIV_YIELD_M'!$A:$A,1),MATCH('QUANDL MULTPL SP500_DIV_YIELD_M'!$E$1,'QUANDL MULTPL SP500_DIV_YIELD_M'!$A$1:$G$1,0))</f>
        <v>2.04</v>
      </c>
      <c r="I81" s="5">
        <f t="shared" si="6"/>
        <v>4.327702546241402E-3</v>
      </c>
      <c r="J81" s="1">
        <f>A81/24/60/60+DATE(1970,1,1)</f>
        <v>41550.5625</v>
      </c>
      <c r="K81" s="3">
        <f t="shared" si="9"/>
        <v>1</v>
      </c>
      <c r="L81" s="6">
        <f>(1+Chart!$F$4)^(1/(365/K81))-1</f>
        <v>6.6592785027408397E-5</v>
      </c>
      <c r="M81" s="6">
        <f t="shared" si="10"/>
        <v>2.1909069769510126E-6</v>
      </c>
      <c r="N81" s="6">
        <f t="shared" si="11"/>
        <v>1.1831206897960911E-5</v>
      </c>
      <c r="O81">
        <f>O80*(B81/B80)</f>
        <v>141.25845488999997</v>
      </c>
      <c r="P81">
        <f t="shared" si="7"/>
        <v>2013</v>
      </c>
      <c r="Q81" s="1">
        <f t="shared" si="8"/>
        <v>41550.5625</v>
      </c>
      <c r="R81">
        <f>IF(B82="",R80,IF(Q81&gt;=Chart!$F$2,E81,0))</f>
        <v>0</v>
      </c>
      <c r="S81">
        <f>IF(B82="",S80,IFERROR(IF(AND(R81&gt;0,R80=0),R81,(1+(B82/B81-1)*Calc!$Z$1)*S80),0))</f>
        <v>0</v>
      </c>
      <c r="T81">
        <f>IF(B82="",T80,IFERROR(IF(AND(R81&gt;0,R80=0),R81,(1+(B82/B81-1)*Calc!$Z$1-L82)*T80),0))</f>
        <v>0</v>
      </c>
      <c r="U81">
        <f>IF(B82="",U80,IFERROR(IF(AND(R81&gt;0,R80=0),R81,(1+(B82/B81-1)*Calc!$Z$1-M82*2)*U80),0))</f>
        <v>0</v>
      </c>
      <c r="V81">
        <f>IF(B82="",V80,IFERROR(IF(AND(R81&gt;0,R80=0),R81,(1+(B82/B81-1)*Calc!$Z$1-N82*2)*V80),0))</f>
        <v>0</v>
      </c>
      <c r="W81">
        <f>IF(ISNUMBER(C81),C81,W80)</f>
        <v>0.08</v>
      </c>
      <c r="Y81" s="1" t="e">
        <f>IF(AND(Q81&gt;=Chart!$F$2,Q81&lt;=Chart!$F$3),Q81,#N/A)</f>
        <v>#N/A</v>
      </c>
      <c r="Z81" t="e">
        <f>IF(AND(Q81&gt;=Chart!$F$2,Q81&lt;=Chart!$F$3),R81,#N/A)</f>
        <v>#N/A</v>
      </c>
      <c r="AA81" t="e">
        <f>IF(AND(Q81&gt;=Chart!$F$2,Q81&lt;=Chart!$F$3),S81,#N/A)</f>
        <v>#N/A</v>
      </c>
      <c r="AB81" t="e">
        <f>IF(AND(Q81&gt;=Chart!$F$2,Q81&lt;=Chart!$F$3),T81,#N/A)</f>
        <v>#N/A</v>
      </c>
      <c r="AC81" t="e">
        <f>IF(AND(Q81&gt;=Chart!$F$2,Q81&lt;=Chart!$F$3),U81,#N/A)</f>
        <v>#N/A</v>
      </c>
      <c r="AD81" t="e">
        <f>IF(AND(Q81&gt;=Chart!$F$2,Q81&lt;=Chart!$F$3),V81,#N/A)</f>
        <v>#N/A</v>
      </c>
      <c r="AE81" t="e">
        <f>IF(AND(Q81&gt;=Chart!$F$2,Q81&lt;=Chart!$F$3),I81,#N/A)</f>
        <v>#N/A</v>
      </c>
      <c r="AF81" t="e">
        <f>IF(AND(Q81&gt;=Chart!$F$2,Q81&lt;=Chart!$F$3),H81/100,#N/A)</f>
        <v>#N/A</v>
      </c>
      <c r="AG81" t="e">
        <f>IF(AND(Q81&gt;=Chart!$F$2,Q81&lt;=Chart!$F$3),W81/100,#N/A)</f>
        <v>#N/A</v>
      </c>
    </row>
    <row r="82" spans="1:33" x14ac:dyDescent="0.25">
      <c r="A82">
        <v>1380893400</v>
      </c>
      <c r="B82">
        <f>INDEX('Daily Data ADJ'!$1:$1048576,MATCH(Calc!$A82,'Daily Data ADJ'!$A:$A,0),MATCH("SPY, CBOE BZX: Close",'Daily Data ADJ'!$1:$1,0))</f>
        <v>142.32872239</v>
      </c>
      <c r="C82">
        <f>INDEX('Daily Data ADJ'!$1:$1048576,MATCH(Calc!$A82,'Daily Data ADJ'!$A:$A,0),MATCH("EFFR, FRED: Close",'Daily Data ADJ'!$1:$1,0))</f>
        <v>0.08</v>
      </c>
      <c r="D82" t="str">
        <f>INDEX('Daily Data ADJ'!$1:$1048576,MATCH(Calc!$A82,'Daily Data ADJ'!$A:$A,1),MATCH("SOFR, FRED: Close",'Daily Data ADJ'!$1:$1,0))</f>
        <v>NaN</v>
      </c>
      <c r="E82">
        <f>INDEX('Daily Data ADJ'!$1:$1048576,MATCH(Calc!$A82,'Daily Data ADJ'!$A:$A,0),MATCH("UPRO, CBOE BZX: Close",'Daily Data ADJ'!$1:$1,0))</f>
        <v>5.9633358699999999</v>
      </c>
      <c r="F82">
        <f>INDEX('Daily Data ADJ'!$1:$1048576,MATCH(Calc!$A82,'Daily Data ADJ'!$A:$A,0),MATCH("ES1!, CME_MINI: Close",'Daily Data ADJ'!$1:$1,0))</f>
        <v>1684.75</v>
      </c>
      <c r="G82">
        <f>INDEX('Daily Data ADJ'!$1:$1048576,MATCH(Calc!$A82,'Daily Data ADJ'!$A:$A,0),MATCH("ES2!, CME_MINI: Close",'Daily Data ADJ'!$1:$1,0))</f>
        <v>1678</v>
      </c>
      <c r="H82">
        <f>INDEX('QUANDL MULTPL SP500_DIV_YIELD_M'!$A:$G,MATCH(Calc!$A82,'QUANDL MULTPL SP500_DIV_YIELD_M'!$A:$A,1),MATCH('QUANDL MULTPL SP500_DIV_YIELD_M'!$E$1,'QUANDL MULTPL SP500_DIV_YIELD_M'!$A$1:$G$1,0))</f>
        <v>2.04</v>
      </c>
      <c r="I82" s="5">
        <f t="shared" si="6"/>
        <v>4.4699400229079311E-3</v>
      </c>
      <c r="J82" s="1">
        <f>A82/24/60/60+DATE(1970,1,1)</f>
        <v>41551.5625</v>
      </c>
      <c r="K82" s="3">
        <f t="shared" si="9"/>
        <v>1</v>
      </c>
      <c r="L82" s="6">
        <f>(1+Chart!$F$4)^(1/(365/K82))-1</f>
        <v>6.6592785027408397E-5</v>
      </c>
      <c r="M82" s="6">
        <f t="shared" si="10"/>
        <v>2.1909069769510126E-6</v>
      </c>
      <c r="N82" s="6">
        <f t="shared" si="11"/>
        <v>1.2219196604101867E-5</v>
      </c>
      <c r="O82">
        <f>O81*(B82/B81)</f>
        <v>142.32872238999997</v>
      </c>
      <c r="P82">
        <f t="shared" si="7"/>
        <v>2013</v>
      </c>
      <c r="Q82" s="1">
        <f t="shared" si="8"/>
        <v>41551.5625</v>
      </c>
      <c r="R82">
        <f>IF(B83="",R81,IF(Q82&gt;=Chart!$F$2,E82,0))</f>
        <v>0</v>
      </c>
      <c r="S82">
        <f>IF(B83="",S81,IFERROR(IF(AND(R82&gt;0,R81=0),R82,(1+(B83/B82-1)*Calc!$Z$1)*S81),0))</f>
        <v>0</v>
      </c>
      <c r="T82">
        <f>IF(B83="",T81,IFERROR(IF(AND(R82&gt;0,R81=0),R82,(1+(B83/B82-1)*Calc!$Z$1-L83)*T81),0))</f>
        <v>0</v>
      </c>
      <c r="U82">
        <f>IF(B83="",U81,IFERROR(IF(AND(R82&gt;0,R81=0),R82,(1+(B83/B82-1)*Calc!$Z$1-M83*2)*U81),0))</f>
        <v>0</v>
      </c>
      <c r="V82">
        <f>IF(B83="",V81,IFERROR(IF(AND(R82&gt;0,R81=0),R82,(1+(B83/B82-1)*Calc!$Z$1-N83*2)*V81),0))</f>
        <v>0</v>
      </c>
      <c r="W82">
        <f>IF(ISNUMBER(C82),C82,W81)</f>
        <v>0.08</v>
      </c>
      <c r="Y82" s="1" t="e">
        <f>IF(AND(Q82&gt;=Chart!$F$2,Q82&lt;=Chart!$F$3),Q82,#N/A)</f>
        <v>#N/A</v>
      </c>
      <c r="Z82" t="e">
        <f>IF(AND(Q82&gt;=Chart!$F$2,Q82&lt;=Chart!$F$3),R82,#N/A)</f>
        <v>#N/A</v>
      </c>
      <c r="AA82" t="e">
        <f>IF(AND(Q82&gt;=Chart!$F$2,Q82&lt;=Chart!$F$3),S82,#N/A)</f>
        <v>#N/A</v>
      </c>
      <c r="AB82" t="e">
        <f>IF(AND(Q82&gt;=Chart!$F$2,Q82&lt;=Chart!$F$3),T82,#N/A)</f>
        <v>#N/A</v>
      </c>
      <c r="AC82" t="e">
        <f>IF(AND(Q82&gt;=Chart!$F$2,Q82&lt;=Chart!$F$3),U82,#N/A)</f>
        <v>#N/A</v>
      </c>
      <c r="AD82" t="e">
        <f>IF(AND(Q82&gt;=Chart!$F$2,Q82&lt;=Chart!$F$3),V82,#N/A)</f>
        <v>#N/A</v>
      </c>
      <c r="AE82" t="e">
        <f>IF(AND(Q82&gt;=Chart!$F$2,Q82&lt;=Chart!$F$3),I82,#N/A)</f>
        <v>#N/A</v>
      </c>
      <c r="AF82" t="e">
        <f>IF(AND(Q82&gt;=Chart!$F$2,Q82&lt;=Chart!$F$3),H82/100,#N/A)</f>
        <v>#N/A</v>
      </c>
      <c r="AG82" t="e">
        <f>IF(AND(Q82&gt;=Chart!$F$2,Q82&lt;=Chart!$F$3),W82/100,#N/A)</f>
        <v>#N/A</v>
      </c>
    </row>
    <row r="83" spans="1:33" x14ac:dyDescent="0.25">
      <c r="A83">
        <v>1381152600</v>
      </c>
      <c r="B83">
        <f>INDEX('Daily Data ADJ'!$1:$1048576,MATCH(Calc!$A83,'Daily Data ADJ'!$A:$A,0),MATCH("SPY, CBOE BZX: Close",'Daily Data ADJ'!$1:$1,0))</f>
        <v>141.09832771000001</v>
      </c>
      <c r="C83">
        <f>INDEX('Daily Data ADJ'!$1:$1048576,MATCH(Calc!$A83,'Daily Data ADJ'!$A:$A,0),MATCH("EFFR, FRED: Close",'Daily Data ADJ'!$1:$1,0))</f>
        <v>0.08</v>
      </c>
      <c r="D83" t="str">
        <f>INDEX('Daily Data ADJ'!$1:$1048576,MATCH(Calc!$A83,'Daily Data ADJ'!$A:$A,1),MATCH("SOFR, FRED: Close",'Daily Data ADJ'!$1:$1,0))</f>
        <v>NaN</v>
      </c>
      <c r="E83">
        <f>INDEX('Daily Data ADJ'!$1:$1048576,MATCH(Calc!$A83,'Daily Data ADJ'!$A:$A,0),MATCH("UPRO, CBOE BZX: Close",'Daily Data ADJ'!$1:$1,0))</f>
        <v>5.8147395299999998</v>
      </c>
      <c r="F83">
        <f>INDEX('Daily Data ADJ'!$1:$1048576,MATCH(Calc!$A83,'Daily Data ADJ'!$A:$A,0),MATCH("ES1!, CME_MINI: Close",'Daily Data ADJ'!$1:$1,0))</f>
        <v>1667.75</v>
      </c>
      <c r="G83">
        <f>INDEX('Daily Data ADJ'!$1:$1048576,MATCH(Calc!$A83,'Daily Data ADJ'!$A:$A,0),MATCH("ES2!, CME_MINI: Close",'Daily Data ADJ'!$1:$1,0))</f>
        <v>1661</v>
      </c>
      <c r="H83">
        <f>INDEX('QUANDL MULTPL SP500_DIV_YIELD_M'!$A:$G,MATCH(Calc!$A83,'QUANDL MULTPL SP500_DIV_YIELD_M'!$A:$A,1),MATCH('QUANDL MULTPL SP500_DIV_YIELD_M'!$E$1,'QUANDL MULTPL SP500_DIV_YIELD_M'!$A$1:$G$1,0))</f>
        <v>2.04</v>
      </c>
      <c r="I83" s="5">
        <f t="shared" si="6"/>
        <v>4.3085454104047349E-3</v>
      </c>
      <c r="J83" s="1">
        <f>A83/24/60/60+DATE(1970,1,1)</f>
        <v>41554.5625</v>
      </c>
      <c r="K83" s="3">
        <f t="shared" si="9"/>
        <v>3</v>
      </c>
      <c r="L83" s="6">
        <f>(1+Chart!$F$4)^(1/(365/K83))-1</f>
        <v>1.9979165917494157E-4</v>
      </c>
      <c r="M83" s="6">
        <f t="shared" si="10"/>
        <v>6.5727353308897563E-6</v>
      </c>
      <c r="N83" s="6">
        <f t="shared" si="11"/>
        <v>3.5337256155010266E-5</v>
      </c>
      <c r="O83">
        <f>O82*(B83/B82)</f>
        <v>141.09832770999998</v>
      </c>
      <c r="P83">
        <f t="shared" si="7"/>
        <v>2013</v>
      </c>
      <c r="Q83" s="1">
        <f t="shared" si="8"/>
        <v>41554.5625</v>
      </c>
      <c r="R83">
        <f>IF(B84="",R82,IF(Q83&gt;=Chart!$F$2,E83,0))</f>
        <v>0</v>
      </c>
      <c r="S83">
        <f>IF(B84="",S82,IFERROR(IF(AND(R83&gt;0,R82=0),R83,(1+(B84/B83-1)*Calc!$Z$1)*S82),0))</f>
        <v>0</v>
      </c>
      <c r="T83">
        <f>IF(B84="",T82,IFERROR(IF(AND(R83&gt;0,R82=0),R83,(1+(B84/B83-1)*Calc!$Z$1-L84)*T82),0))</f>
        <v>0</v>
      </c>
      <c r="U83">
        <f>IF(B84="",U82,IFERROR(IF(AND(R83&gt;0,R82=0),R83,(1+(B84/B83-1)*Calc!$Z$1-M84*2)*U82),0))</f>
        <v>0</v>
      </c>
      <c r="V83">
        <f>IF(B84="",V82,IFERROR(IF(AND(R83&gt;0,R82=0),R83,(1+(B84/B83-1)*Calc!$Z$1-N84*2)*V82),0))</f>
        <v>0</v>
      </c>
      <c r="W83">
        <f>IF(ISNUMBER(C83),C83,W82)</f>
        <v>0.08</v>
      </c>
      <c r="Y83" s="1" t="e">
        <f>IF(AND(Q83&gt;=Chart!$F$2,Q83&lt;=Chart!$F$3),Q83,#N/A)</f>
        <v>#N/A</v>
      </c>
      <c r="Z83" t="e">
        <f>IF(AND(Q83&gt;=Chart!$F$2,Q83&lt;=Chart!$F$3),R83,#N/A)</f>
        <v>#N/A</v>
      </c>
      <c r="AA83" t="e">
        <f>IF(AND(Q83&gt;=Chart!$F$2,Q83&lt;=Chart!$F$3),S83,#N/A)</f>
        <v>#N/A</v>
      </c>
      <c r="AB83" t="e">
        <f>IF(AND(Q83&gt;=Chart!$F$2,Q83&lt;=Chart!$F$3),T83,#N/A)</f>
        <v>#N/A</v>
      </c>
      <c r="AC83" t="e">
        <f>IF(AND(Q83&gt;=Chart!$F$2,Q83&lt;=Chart!$F$3),U83,#N/A)</f>
        <v>#N/A</v>
      </c>
      <c r="AD83" t="e">
        <f>IF(AND(Q83&gt;=Chart!$F$2,Q83&lt;=Chart!$F$3),V83,#N/A)</f>
        <v>#N/A</v>
      </c>
      <c r="AE83" t="e">
        <f>IF(AND(Q83&gt;=Chart!$F$2,Q83&lt;=Chart!$F$3),I83,#N/A)</f>
        <v>#N/A</v>
      </c>
      <c r="AF83" t="e">
        <f>IF(AND(Q83&gt;=Chart!$F$2,Q83&lt;=Chart!$F$3),H83/100,#N/A)</f>
        <v>#N/A</v>
      </c>
      <c r="AG83" t="e">
        <f>IF(AND(Q83&gt;=Chart!$F$2,Q83&lt;=Chart!$F$3),W83/100,#N/A)</f>
        <v>#N/A</v>
      </c>
    </row>
    <row r="84" spans="1:33" x14ac:dyDescent="0.25">
      <c r="A84">
        <v>1381239000</v>
      </c>
      <c r="B84">
        <f>INDEX('Daily Data ADJ'!$1:$1048576,MATCH(Calc!$A84,'Daily Data ADJ'!$A:$A,0),MATCH("SPY, CBOE BZX: Close",'Daily Data ADJ'!$1:$1,0))</f>
        <v>139.45501203000001</v>
      </c>
      <c r="C84">
        <f>INDEX('Daily Data ADJ'!$1:$1048576,MATCH(Calc!$A84,'Daily Data ADJ'!$A:$A,0),MATCH("EFFR, FRED: Close",'Daily Data ADJ'!$1:$1,0))</f>
        <v>0.08</v>
      </c>
      <c r="D84" t="str">
        <f>INDEX('Daily Data ADJ'!$1:$1048576,MATCH(Calc!$A84,'Daily Data ADJ'!$A:$A,1),MATCH("SOFR, FRED: Close",'Daily Data ADJ'!$1:$1,0))</f>
        <v>NaN</v>
      </c>
      <c r="E84">
        <f>INDEX('Daily Data ADJ'!$1:$1048576,MATCH(Calc!$A84,'Daily Data ADJ'!$A:$A,0),MATCH("UPRO, CBOE BZX: Close",'Daily Data ADJ'!$1:$1,0))</f>
        <v>5.6060547300000003</v>
      </c>
      <c r="F84">
        <f>INDEX('Daily Data ADJ'!$1:$1048576,MATCH(Calc!$A84,'Daily Data ADJ'!$A:$A,0),MATCH("ES1!, CME_MINI: Close",'Daily Data ADJ'!$1:$1,0))</f>
        <v>1650.5</v>
      </c>
      <c r="G84">
        <f>INDEX('Daily Data ADJ'!$1:$1048576,MATCH(Calc!$A84,'Daily Data ADJ'!$A:$A,0),MATCH("ES2!, CME_MINI: Close",'Daily Data ADJ'!$1:$1,0))</f>
        <v>1643.75</v>
      </c>
      <c r="H84">
        <f>INDEX('QUANDL MULTPL SP500_DIV_YIELD_M'!$A:$G,MATCH(Calc!$A84,'QUANDL MULTPL SP500_DIV_YIELD_M'!$A:$A,1),MATCH('QUANDL MULTPL SP500_DIV_YIELD_M'!$E$1,'QUANDL MULTPL SP500_DIV_YIELD_M'!$A$1:$G$1,0))</f>
        <v>2.04</v>
      </c>
      <c r="I84" s="5">
        <f t="shared" si="6"/>
        <v>4.1413998804693819E-3</v>
      </c>
      <c r="J84" s="1">
        <f>A84/24/60/60+DATE(1970,1,1)</f>
        <v>41555.5625</v>
      </c>
      <c r="K84" s="3">
        <f t="shared" si="9"/>
        <v>1</v>
      </c>
      <c r="L84" s="6">
        <f>(1+Chart!$F$4)^(1/(365/K84))-1</f>
        <v>6.6592785027408397E-5</v>
      </c>
      <c r="M84" s="6">
        <f t="shared" si="10"/>
        <v>2.1909069769510126E-6</v>
      </c>
      <c r="N84" s="6">
        <f t="shared" si="11"/>
        <v>1.1322935028257319E-5</v>
      </c>
      <c r="O84">
        <f>O83*(B84/B83)</f>
        <v>139.45501202999998</v>
      </c>
      <c r="P84">
        <f t="shared" si="7"/>
        <v>2013</v>
      </c>
      <c r="Q84" s="1">
        <f t="shared" si="8"/>
        <v>41555.5625</v>
      </c>
      <c r="R84">
        <f>IF(B85="",R83,IF(Q84&gt;=Chart!$F$2,E84,0))</f>
        <v>0</v>
      </c>
      <c r="S84">
        <f>IF(B85="",S83,IFERROR(IF(AND(R84&gt;0,R83=0),R84,(1+(B85/B84-1)*Calc!$Z$1)*S83),0))</f>
        <v>0</v>
      </c>
      <c r="T84">
        <f>IF(B85="",T83,IFERROR(IF(AND(R84&gt;0,R83=0),R84,(1+(B85/B84-1)*Calc!$Z$1-L85)*T83),0))</f>
        <v>0</v>
      </c>
      <c r="U84">
        <f>IF(B85="",U83,IFERROR(IF(AND(R84&gt;0,R83=0),R84,(1+(B85/B84-1)*Calc!$Z$1-M85*2)*U83),0))</f>
        <v>0</v>
      </c>
      <c r="V84">
        <f>IF(B85="",V83,IFERROR(IF(AND(R84&gt;0,R83=0),R84,(1+(B85/B84-1)*Calc!$Z$1-N85*2)*V83),0))</f>
        <v>0</v>
      </c>
      <c r="W84">
        <f>IF(ISNUMBER(C84),C84,W83)</f>
        <v>0.08</v>
      </c>
      <c r="Y84" s="1" t="e">
        <f>IF(AND(Q84&gt;=Chart!$F$2,Q84&lt;=Chart!$F$3),Q84,#N/A)</f>
        <v>#N/A</v>
      </c>
      <c r="Z84" t="e">
        <f>IF(AND(Q84&gt;=Chart!$F$2,Q84&lt;=Chart!$F$3),R84,#N/A)</f>
        <v>#N/A</v>
      </c>
      <c r="AA84" t="e">
        <f>IF(AND(Q84&gt;=Chart!$F$2,Q84&lt;=Chart!$F$3),S84,#N/A)</f>
        <v>#N/A</v>
      </c>
      <c r="AB84" t="e">
        <f>IF(AND(Q84&gt;=Chart!$F$2,Q84&lt;=Chart!$F$3),T84,#N/A)</f>
        <v>#N/A</v>
      </c>
      <c r="AC84" t="e">
        <f>IF(AND(Q84&gt;=Chart!$F$2,Q84&lt;=Chart!$F$3),U84,#N/A)</f>
        <v>#N/A</v>
      </c>
      <c r="AD84" t="e">
        <f>IF(AND(Q84&gt;=Chart!$F$2,Q84&lt;=Chart!$F$3),V84,#N/A)</f>
        <v>#N/A</v>
      </c>
      <c r="AE84" t="e">
        <f>IF(AND(Q84&gt;=Chart!$F$2,Q84&lt;=Chart!$F$3),I84,#N/A)</f>
        <v>#N/A</v>
      </c>
      <c r="AF84" t="e">
        <f>IF(AND(Q84&gt;=Chart!$F$2,Q84&lt;=Chart!$F$3),H84/100,#N/A)</f>
        <v>#N/A</v>
      </c>
      <c r="AG84" t="e">
        <f>IF(AND(Q84&gt;=Chart!$F$2,Q84&lt;=Chart!$F$3),W84/100,#N/A)</f>
        <v>#N/A</v>
      </c>
    </row>
    <row r="85" spans="1:33" x14ac:dyDescent="0.25">
      <c r="A85">
        <v>1381325400</v>
      </c>
      <c r="B85">
        <f>INDEX('Daily Data ADJ'!$1:$1048576,MATCH(Calc!$A85,'Daily Data ADJ'!$A:$A,0),MATCH("SPY, CBOE BZX: Close",'Daily Data ADJ'!$1:$1,0))</f>
        <v>139.55614808999999</v>
      </c>
      <c r="C85">
        <f>INDEX('Daily Data ADJ'!$1:$1048576,MATCH(Calc!$A85,'Daily Data ADJ'!$A:$A,0),MATCH("EFFR, FRED: Close",'Daily Data ADJ'!$1:$1,0))</f>
        <v>0.09</v>
      </c>
      <c r="D85" t="str">
        <f>INDEX('Daily Data ADJ'!$1:$1048576,MATCH(Calc!$A85,'Daily Data ADJ'!$A:$A,1),MATCH("SOFR, FRED: Close",'Daily Data ADJ'!$1:$1,0))</f>
        <v>NaN</v>
      </c>
      <c r="E85">
        <f>INDEX('Daily Data ADJ'!$1:$1048576,MATCH(Calc!$A85,'Daily Data ADJ'!$A:$A,0),MATCH("UPRO, CBOE BZX: Close",'Daily Data ADJ'!$1:$1,0))</f>
        <v>5.61011506</v>
      </c>
      <c r="F85">
        <f>INDEX('Daily Data ADJ'!$1:$1048576,MATCH(Calc!$A85,'Daily Data ADJ'!$A:$A,0),MATCH("ES1!, CME_MINI: Close",'Daily Data ADJ'!$1:$1,0))</f>
        <v>1648.75</v>
      </c>
      <c r="G85">
        <f>INDEX('Daily Data ADJ'!$1:$1048576,MATCH(Calc!$A85,'Daily Data ADJ'!$A:$A,0),MATCH("ES2!, CME_MINI: Close",'Daily Data ADJ'!$1:$1,0))</f>
        <v>1642</v>
      </c>
      <c r="H85">
        <f>INDEX('QUANDL MULTPL SP500_DIV_YIELD_M'!$A:$G,MATCH(Calc!$A85,'QUANDL MULTPL SP500_DIV_YIELD_M'!$A:$A,1),MATCH('QUANDL MULTPL SP500_DIV_YIELD_M'!$E$1,'QUANDL MULTPL SP500_DIV_YIELD_M'!$A$1:$G$1,0))</f>
        <v>2.04</v>
      </c>
      <c r="I85" s="5">
        <f t="shared" si="6"/>
        <v>4.1242488843870329E-3</v>
      </c>
      <c r="J85" s="1">
        <f>A85/24/60/60+DATE(1970,1,1)</f>
        <v>41556.5625</v>
      </c>
      <c r="K85" s="3">
        <f t="shared" si="9"/>
        <v>1</v>
      </c>
      <c r="L85" s="6">
        <f>(1+Chart!$F$4)^(1/(365/K85))-1</f>
        <v>6.6592785027408397E-5</v>
      </c>
      <c r="M85" s="6">
        <f t="shared" si="10"/>
        <v>2.4646475380585287E-6</v>
      </c>
      <c r="N85" s="6">
        <f t="shared" si="11"/>
        <v>1.1276138867089003E-5</v>
      </c>
      <c r="O85">
        <f>O84*(B85/B84)</f>
        <v>139.55614808999997</v>
      </c>
      <c r="P85">
        <f t="shared" si="7"/>
        <v>2013</v>
      </c>
      <c r="Q85" s="1">
        <f t="shared" si="8"/>
        <v>41556.5625</v>
      </c>
      <c r="R85">
        <f>IF(B86="",R84,IF(Q85&gt;=Chart!$F$2,E85,0))</f>
        <v>0</v>
      </c>
      <c r="S85">
        <f>IF(B86="",S84,IFERROR(IF(AND(R85&gt;0,R84=0),R85,(1+(B86/B85-1)*Calc!$Z$1)*S84),0))</f>
        <v>0</v>
      </c>
      <c r="T85">
        <f>IF(B86="",T84,IFERROR(IF(AND(R85&gt;0,R84=0),R85,(1+(B86/B85-1)*Calc!$Z$1-L86)*T84),0))</f>
        <v>0</v>
      </c>
      <c r="U85">
        <f>IF(B86="",U84,IFERROR(IF(AND(R85&gt;0,R84=0),R85,(1+(B86/B85-1)*Calc!$Z$1-M86*2)*U84),0))</f>
        <v>0</v>
      </c>
      <c r="V85">
        <f>IF(B86="",V84,IFERROR(IF(AND(R85&gt;0,R84=0),R85,(1+(B86/B85-1)*Calc!$Z$1-N86*2)*V84),0))</f>
        <v>0</v>
      </c>
      <c r="W85">
        <f>IF(ISNUMBER(C85),C85,W84)</f>
        <v>0.09</v>
      </c>
      <c r="Y85" s="1" t="e">
        <f>IF(AND(Q85&gt;=Chart!$F$2,Q85&lt;=Chart!$F$3),Q85,#N/A)</f>
        <v>#N/A</v>
      </c>
      <c r="Z85" t="e">
        <f>IF(AND(Q85&gt;=Chart!$F$2,Q85&lt;=Chart!$F$3),R85,#N/A)</f>
        <v>#N/A</v>
      </c>
      <c r="AA85" t="e">
        <f>IF(AND(Q85&gt;=Chart!$F$2,Q85&lt;=Chart!$F$3),S85,#N/A)</f>
        <v>#N/A</v>
      </c>
      <c r="AB85" t="e">
        <f>IF(AND(Q85&gt;=Chart!$F$2,Q85&lt;=Chart!$F$3),T85,#N/A)</f>
        <v>#N/A</v>
      </c>
      <c r="AC85" t="e">
        <f>IF(AND(Q85&gt;=Chart!$F$2,Q85&lt;=Chart!$F$3),U85,#N/A)</f>
        <v>#N/A</v>
      </c>
      <c r="AD85" t="e">
        <f>IF(AND(Q85&gt;=Chart!$F$2,Q85&lt;=Chart!$F$3),V85,#N/A)</f>
        <v>#N/A</v>
      </c>
      <c r="AE85" t="e">
        <f>IF(AND(Q85&gt;=Chart!$F$2,Q85&lt;=Chart!$F$3),I85,#N/A)</f>
        <v>#N/A</v>
      </c>
      <c r="AF85" t="e">
        <f>IF(AND(Q85&gt;=Chart!$F$2,Q85&lt;=Chart!$F$3),H85/100,#N/A)</f>
        <v>#N/A</v>
      </c>
      <c r="AG85" t="e">
        <f>IF(AND(Q85&gt;=Chart!$F$2,Q85&lt;=Chart!$F$3),W85/100,#N/A)</f>
        <v>#N/A</v>
      </c>
    </row>
    <row r="86" spans="1:33" x14ac:dyDescent="0.25">
      <c r="A86">
        <v>1381411800</v>
      </c>
      <c r="B86">
        <f>INDEX('Daily Data ADJ'!$1:$1048576,MATCH(Calc!$A86,'Daily Data ADJ'!$A:$A,0),MATCH("SPY, CBOE BZX: Close",'Daily Data ADJ'!$1:$1,0))</f>
        <v>142.56468688000001</v>
      </c>
      <c r="C86">
        <f>INDEX('Daily Data ADJ'!$1:$1048576,MATCH(Calc!$A86,'Daily Data ADJ'!$A:$A,0),MATCH("EFFR, FRED: Close",'Daily Data ADJ'!$1:$1,0))</f>
        <v>0.09</v>
      </c>
      <c r="D86" t="str">
        <f>INDEX('Daily Data ADJ'!$1:$1048576,MATCH(Calc!$A86,'Daily Data ADJ'!$A:$A,1),MATCH("SOFR, FRED: Close",'Daily Data ADJ'!$1:$1,0))</f>
        <v>NaN</v>
      </c>
      <c r="E86">
        <f>INDEX('Daily Data ADJ'!$1:$1048576,MATCH(Calc!$A86,'Daily Data ADJ'!$A:$A,0),MATCH("UPRO, CBOE BZX: Close",'Daily Data ADJ'!$1:$1,0))</f>
        <v>5.9747042199999996</v>
      </c>
      <c r="F86">
        <f>INDEX('Daily Data ADJ'!$1:$1048576,MATCH(Calc!$A86,'Daily Data ADJ'!$A:$A,0),MATCH("ES1!, CME_MINI: Close",'Daily Data ADJ'!$1:$1,0))</f>
        <v>1685</v>
      </c>
      <c r="G86">
        <f>INDEX('Daily Data ADJ'!$1:$1048576,MATCH(Calc!$A86,'Daily Data ADJ'!$A:$A,0),MATCH("ES2!, CME_MINI: Close",'Daily Data ADJ'!$1:$1,0))</f>
        <v>1678.25</v>
      </c>
      <c r="H86">
        <f>INDEX('QUANDL MULTPL SP500_DIV_YIELD_M'!$A:$G,MATCH(Calc!$A86,'QUANDL MULTPL SP500_DIV_YIELD_M'!$A:$A,1),MATCH('QUANDL MULTPL SP500_DIV_YIELD_M'!$E$1,'QUANDL MULTPL SP500_DIV_YIELD_M'!$A$1:$G$1,0))</f>
        <v>2.04</v>
      </c>
      <c r="I86" s="5">
        <f t="shared" si="6"/>
        <v>4.4722893217560566E-3</v>
      </c>
      <c r="J86" s="1">
        <f>A86/24/60/60+DATE(1970,1,1)</f>
        <v>41557.5625</v>
      </c>
      <c r="K86" s="3">
        <f t="shared" si="9"/>
        <v>1</v>
      </c>
      <c r="L86" s="6">
        <f>(1+Chart!$F$4)^(1/(365/K86))-1</f>
        <v>6.6592785027408397E-5</v>
      </c>
      <c r="M86" s="6">
        <f t="shared" si="10"/>
        <v>2.4646475380585287E-6</v>
      </c>
      <c r="N86" s="6">
        <f t="shared" si="11"/>
        <v>1.2225604467674955E-5</v>
      </c>
      <c r="O86">
        <f>O85*(B86/B85)</f>
        <v>142.56468687999998</v>
      </c>
      <c r="P86">
        <f t="shared" si="7"/>
        <v>2013</v>
      </c>
      <c r="Q86" s="1">
        <f t="shared" si="8"/>
        <v>41557.5625</v>
      </c>
      <c r="R86">
        <f>IF(B87="",R85,IF(Q86&gt;=Chart!$F$2,E86,0))</f>
        <v>0</v>
      </c>
      <c r="S86">
        <f>IF(B87="",S85,IFERROR(IF(AND(R86&gt;0,R85=0),R86,(1+(B87/B86-1)*Calc!$Z$1)*S85),0))</f>
        <v>0</v>
      </c>
      <c r="T86">
        <f>IF(B87="",T85,IFERROR(IF(AND(R86&gt;0,R85=0),R86,(1+(B87/B86-1)*Calc!$Z$1-L87)*T85),0))</f>
        <v>0</v>
      </c>
      <c r="U86">
        <f>IF(B87="",U85,IFERROR(IF(AND(R86&gt;0,R85=0),R86,(1+(B87/B86-1)*Calc!$Z$1-M87*2)*U85),0))</f>
        <v>0</v>
      </c>
      <c r="V86">
        <f>IF(B87="",V85,IFERROR(IF(AND(R86&gt;0,R85=0),R86,(1+(B87/B86-1)*Calc!$Z$1-N87*2)*V85),0))</f>
        <v>0</v>
      </c>
      <c r="W86">
        <f>IF(ISNUMBER(C86),C86,W85)</f>
        <v>0.09</v>
      </c>
      <c r="Y86" s="1" t="e">
        <f>IF(AND(Q86&gt;=Chart!$F$2,Q86&lt;=Chart!$F$3),Q86,#N/A)</f>
        <v>#N/A</v>
      </c>
      <c r="Z86" t="e">
        <f>IF(AND(Q86&gt;=Chart!$F$2,Q86&lt;=Chart!$F$3),R86,#N/A)</f>
        <v>#N/A</v>
      </c>
      <c r="AA86" t="e">
        <f>IF(AND(Q86&gt;=Chart!$F$2,Q86&lt;=Chart!$F$3),S86,#N/A)</f>
        <v>#N/A</v>
      </c>
      <c r="AB86" t="e">
        <f>IF(AND(Q86&gt;=Chart!$F$2,Q86&lt;=Chart!$F$3),T86,#N/A)</f>
        <v>#N/A</v>
      </c>
      <c r="AC86" t="e">
        <f>IF(AND(Q86&gt;=Chart!$F$2,Q86&lt;=Chart!$F$3),U86,#N/A)</f>
        <v>#N/A</v>
      </c>
      <c r="AD86" t="e">
        <f>IF(AND(Q86&gt;=Chart!$F$2,Q86&lt;=Chart!$F$3),V86,#N/A)</f>
        <v>#N/A</v>
      </c>
      <c r="AE86" t="e">
        <f>IF(AND(Q86&gt;=Chart!$F$2,Q86&lt;=Chart!$F$3),I86,#N/A)</f>
        <v>#N/A</v>
      </c>
      <c r="AF86" t="e">
        <f>IF(AND(Q86&gt;=Chart!$F$2,Q86&lt;=Chart!$F$3),H86/100,#N/A)</f>
        <v>#N/A</v>
      </c>
      <c r="AG86" t="e">
        <f>IF(AND(Q86&gt;=Chart!$F$2,Q86&lt;=Chart!$F$3),W86/100,#N/A)</f>
        <v>#N/A</v>
      </c>
    </row>
    <row r="87" spans="1:33" x14ac:dyDescent="0.25">
      <c r="A87">
        <v>1381498200</v>
      </c>
      <c r="B87">
        <f>INDEX('Daily Data ADJ'!$1:$1048576,MATCH(Calc!$A87,'Daily Data ADJ'!$A:$A,0),MATCH("SPY, CBOE BZX: Close",'Daily Data ADJ'!$1:$1,0))</f>
        <v>143.48325449000001</v>
      </c>
      <c r="C87">
        <f>INDEX('Daily Data ADJ'!$1:$1048576,MATCH(Calc!$A87,'Daily Data ADJ'!$A:$A,0),MATCH("EFFR, FRED: Close",'Daily Data ADJ'!$1:$1,0))</f>
        <v>0.1</v>
      </c>
      <c r="D87" t="str">
        <f>INDEX('Daily Data ADJ'!$1:$1048576,MATCH(Calc!$A87,'Daily Data ADJ'!$A:$A,1),MATCH("SOFR, FRED: Close",'Daily Data ADJ'!$1:$1,0))</f>
        <v>NaN</v>
      </c>
      <c r="E87">
        <f>INDEX('Daily Data ADJ'!$1:$1048576,MATCH(Calc!$A87,'Daily Data ADJ'!$A:$A,0),MATCH("UPRO, CBOE BZX: Close",'Daily Data ADJ'!$1:$1,0))</f>
        <v>6.09569283</v>
      </c>
      <c r="F87">
        <f>INDEX('Daily Data ADJ'!$1:$1048576,MATCH(Calc!$A87,'Daily Data ADJ'!$A:$A,0),MATCH("ES1!, CME_MINI: Close",'Daily Data ADJ'!$1:$1,0))</f>
        <v>1699</v>
      </c>
      <c r="G87">
        <f>INDEX('Daily Data ADJ'!$1:$1048576,MATCH(Calc!$A87,'Daily Data ADJ'!$A:$A,0),MATCH("ES2!, CME_MINI: Close",'Daily Data ADJ'!$1:$1,0))</f>
        <v>1692.25</v>
      </c>
      <c r="H87">
        <f>INDEX('QUANDL MULTPL SP500_DIV_YIELD_M'!$A:$G,MATCH(Calc!$A87,'QUANDL MULTPL SP500_DIV_YIELD_M'!$A:$A,1),MATCH('QUANDL MULTPL SP500_DIV_YIELD_M'!$E$1,'QUANDL MULTPL SP500_DIV_YIELD_M'!$A$1:$G$1,0))</f>
        <v>2.04</v>
      </c>
      <c r="I87" s="5">
        <f t="shared" si="6"/>
        <v>4.6027532220551948E-3</v>
      </c>
      <c r="J87" s="1">
        <f>A87/24/60/60+DATE(1970,1,1)</f>
        <v>41558.5625</v>
      </c>
      <c r="K87" s="3">
        <f t="shared" si="9"/>
        <v>1</v>
      </c>
      <c r="L87" s="6">
        <f>(1+Chart!$F$4)^(1/(365/K87))-1</f>
        <v>6.6592785027408397E-5</v>
      </c>
      <c r="M87" s="6">
        <f t="shared" si="10"/>
        <v>2.7383608263154002E-6</v>
      </c>
      <c r="N87" s="6">
        <f t="shared" si="11"/>
        <v>1.2581429680524892E-5</v>
      </c>
      <c r="O87">
        <f>O86*(B87/B86)</f>
        <v>143.48325448999998</v>
      </c>
      <c r="P87">
        <f t="shared" si="7"/>
        <v>2013</v>
      </c>
      <c r="Q87" s="1">
        <f t="shared" si="8"/>
        <v>41558.5625</v>
      </c>
      <c r="R87">
        <f>IF(B88="",R86,IF(Q87&gt;=Chart!$F$2,E87,0))</f>
        <v>0</v>
      </c>
      <c r="S87">
        <f>IF(B88="",S86,IFERROR(IF(AND(R87&gt;0,R86=0),R87,(1+(B88/B87-1)*Calc!$Z$1)*S86),0))</f>
        <v>0</v>
      </c>
      <c r="T87">
        <f>IF(B88="",T86,IFERROR(IF(AND(R87&gt;0,R86=0),R87,(1+(B88/B87-1)*Calc!$Z$1-L88)*T86),0))</f>
        <v>0</v>
      </c>
      <c r="U87">
        <f>IF(B88="",U86,IFERROR(IF(AND(R87&gt;0,R86=0),R87,(1+(B88/B87-1)*Calc!$Z$1-M88*2)*U86),0))</f>
        <v>0</v>
      </c>
      <c r="V87">
        <f>IF(B88="",V86,IFERROR(IF(AND(R87&gt;0,R86=0),R87,(1+(B88/B87-1)*Calc!$Z$1-N88*2)*V86),0))</f>
        <v>0</v>
      </c>
      <c r="W87">
        <f>IF(ISNUMBER(C87),C87,W86)</f>
        <v>0.1</v>
      </c>
      <c r="Y87" s="1" t="e">
        <f>IF(AND(Q87&gt;=Chart!$F$2,Q87&lt;=Chart!$F$3),Q87,#N/A)</f>
        <v>#N/A</v>
      </c>
      <c r="Z87" t="e">
        <f>IF(AND(Q87&gt;=Chart!$F$2,Q87&lt;=Chart!$F$3),R87,#N/A)</f>
        <v>#N/A</v>
      </c>
      <c r="AA87" t="e">
        <f>IF(AND(Q87&gt;=Chart!$F$2,Q87&lt;=Chart!$F$3),S87,#N/A)</f>
        <v>#N/A</v>
      </c>
      <c r="AB87" t="e">
        <f>IF(AND(Q87&gt;=Chart!$F$2,Q87&lt;=Chart!$F$3),T87,#N/A)</f>
        <v>#N/A</v>
      </c>
      <c r="AC87" t="e">
        <f>IF(AND(Q87&gt;=Chart!$F$2,Q87&lt;=Chart!$F$3),U87,#N/A)</f>
        <v>#N/A</v>
      </c>
      <c r="AD87" t="e">
        <f>IF(AND(Q87&gt;=Chart!$F$2,Q87&lt;=Chart!$F$3),V87,#N/A)</f>
        <v>#N/A</v>
      </c>
      <c r="AE87" t="e">
        <f>IF(AND(Q87&gt;=Chart!$F$2,Q87&lt;=Chart!$F$3),I87,#N/A)</f>
        <v>#N/A</v>
      </c>
      <c r="AF87" t="e">
        <f>IF(AND(Q87&gt;=Chart!$F$2,Q87&lt;=Chart!$F$3),H87/100,#N/A)</f>
        <v>#N/A</v>
      </c>
      <c r="AG87" t="e">
        <f>IF(AND(Q87&gt;=Chart!$F$2,Q87&lt;=Chart!$F$3),W87/100,#N/A)</f>
        <v>#N/A</v>
      </c>
    </row>
    <row r="88" spans="1:33" x14ac:dyDescent="0.25">
      <c r="A88">
        <v>1381757400</v>
      </c>
      <c r="B88">
        <f>INDEX('Daily Data ADJ'!$1:$1048576,MATCH(Calc!$A88,'Daily Data ADJ'!$A:$A,0),MATCH("SPY, CBOE BZX: Close",'Daily Data ADJ'!$1:$1,0))</f>
        <v>144.05631953</v>
      </c>
      <c r="C88" t="str">
        <f>INDEX('Daily Data ADJ'!$1:$1048576,MATCH(Calc!$A88,'Daily Data ADJ'!$A:$A,0),MATCH("EFFR, FRED: Close",'Daily Data ADJ'!$1:$1,0))</f>
        <v>NaN</v>
      </c>
      <c r="D88" t="str">
        <f>INDEX('Daily Data ADJ'!$1:$1048576,MATCH(Calc!$A88,'Daily Data ADJ'!$A:$A,1),MATCH("SOFR, FRED: Close",'Daily Data ADJ'!$1:$1,0))</f>
        <v>NaN</v>
      </c>
      <c r="E88">
        <f>INDEX('Daily Data ADJ'!$1:$1048576,MATCH(Calc!$A88,'Daily Data ADJ'!$A:$A,0),MATCH("UPRO, CBOE BZX: Close",'Daily Data ADJ'!$1:$1,0))</f>
        <v>6.1752683599999996</v>
      </c>
      <c r="F88">
        <f>INDEX('Daily Data ADJ'!$1:$1048576,MATCH(Calc!$A88,'Daily Data ADJ'!$A:$A,0),MATCH("ES1!, CME_MINI: Close",'Daily Data ADJ'!$1:$1,0))</f>
        <v>1704.25</v>
      </c>
      <c r="G88">
        <f>INDEX('Daily Data ADJ'!$1:$1048576,MATCH(Calc!$A88,'Daily Data ADJ'!$A:$A,0),MATCH("ES2!, CME_MINI: Close",'Daily Data ADJ'!$1:$1,0))</f>
        <v>1697.5</v>
      </c>
      <c r="H88">
        <f>INDEX('QUANDL MULTPL SP500_DIV_YIELD_M'!$A:$G,MATCH(Calc!$A88,'QUANDL MULTPL SP500_DIV_YIELD_M'!$A:$A,1),MATCH('QUANDL MULTPL SP500_DIV_YIELD_M'!$E$1,'QUANDL MULTPL SP500_DIV_YIELD_M'!$A$1:$G$1,0))</f>
        <v>2.04</v>
      </c>
      <c r="I88" s="5">
        <f t="shared" si="6"/>
        <v>4.6511278705521353E-3</v>
      </c>
      <c r="J88" s="1">
        <f>A88/24/60/60+DATE(1970,1,1)</f>
        <v>41561.5625</v>
      </c>
      <c r="K88" s="3">
        <f t="shared" si="9"/>
        <v>3</v>
      </c>
      <c r="L88" s="6">
        <f>(1+Chart!$F$4)^(1/(365/K88))-1</f>
        <v>1.9979165917494157E-4</v>
      </c>
      <c r="M88" s="6">
        <f t="shared" si="10"/>
        <v>2.7383608263154002E-6</v>
      </c>
      <c r="N88" s="6">
        <f t="shared" si="11"/>
        <v>3.814054758999319E-5</v>
      </c>
      <c r="O88">
        <f>O87*(B88/B87)</f>
        <v>144.05631953</v>
      </c>
      <c r="P88">
        <f t="shared" si="7"/>
        <v>2013</v>
      </c>
      <c r="Q88" s="1">
        <f t="shared" si="8"/>
        <v>41561.5625</v>
      </c>
      <c r="R88">
        <f>IF(B89="",R87,IF(Q88&gt;=Chart!$F$2,E88,0))</f>
        <v>0</v>
      </c>
      <c r="S88">
        <f>IF(B89="",S87,IFERROR(IF(AND(R88&gt;0,R87=0),R88,(1+(B89/B88-1)*Calc!$Z$1)*S87),0))</f>
        <v>0</v>
      </c>
      <c r="T88">
        <f>IF(B89="",T87,IFERROR(IF(AND(R88&gt;0,R87=0),R88,(1+(B89/B88-1)*Calc!$Z$1-L89)*T87),0))</f>
        <v>0</v>
      </c>
      <c r="U88">
        <f>IF(B89="",U87,IFERROR(IF(AND(R88&gt;0,R87=0),R88,(1+(B89/B88-1)*Calc!$Z$1-M89*2)*U87),0))</f>
        <v>0</v>
      </c>
      <c r="V88">
        <f>IF(B89="",V87,IFERROR(IF(AND(R88&gt;0,R87=0),R88,(1+(B89/B88-1)*Calc!$Z$1-N89*2)*V87),0))</f>
        <v>0</v>
      </c>
      <c r="W88">
        <f>IF(ISNUMBER(C88),C88,W87)</f>
        <v>0.1</v>
      </c>
      <c r="Y88" s="1" t="e">
        <f>IF(AND(Q88&gt;=Chart!$F$2,Q88&lt;=Chart!$F$3),Q88,#N/A)</f>
        <v>#N/A</v>
      </c>
      <c r="Z88" t="e">
        <f>IF(AND(Q88&gt;=Chart!$F$2,Q88&lt;=Chart!$F$3),R88,#N/A)</f>
        <v>#N/A</v>
      </c>
      <c r="AA88" t="e">
        <f>IF(AND(Q88&gt;=Chart!$F$2,Q88&lt;=Chart!$F$3),S88,#N/A)</f>
        <v>#N/A</v>
      </c>
      <c r="AB88" t="e">
        <f>IF(AND(Q88&gt;=Chart!$F$2,Q88&lt;=Chart!$F$3),T88,#N/A)</f>
        <v>#N/A</v>
      </c>
      <c r="AC88" t="e">
        <f>IF(AND(Q88&gt;=Chart!$F$2,Q88&lt;=Chart!$F$3),U88,#N/A)</f>
        <v>#N/A</v>
      </c>
      <c r="AD88" t="e">
        <f>IF(AND(Q88&gt;=Chart!$F$2,Q88&lt;=Chart!$F$3),V88,#N/A)</f>
        <v>#N/A</v>
      </c>
      <c r="AE88" t="e">
        <f>IF(AND(Q88&gt;=Chart!$F$2,Q88&lt;=Chart!$F$3),I88,#N/A)</f>
        <v>#N/A</v>
      </c>
      <c r="AF88" t="e">
        <f>IF(AND(Q88&gt;=Chart!$F$2,Q88&lt;=Chart!$F$3),H88/100,#N/A)</f>
        <v>#N/A</v>
      </c>
      <c r="AG88" t="e">
        <f>IF(AND(Q88&gt;=Chart!$F$2,Q88&lt;=Chart!$F$3),W88/100,#N/A)</f>
        <v>#N/A</v>
      </c>
    </row>
    <row r="89" spans="1:33" x14ac:dyDescent="0.25">
      <c r="A89">
        <v>1381843800</v>
      </c>
      <c r="B89">
        <f>INDEX('Daily Data ADJ'!$1:$1048576,MATCH(Calc!$A89,'Daily Data ADJ'!$A:$A,0),MATCH("SPY, CBOE BZX: Close",'Daily Data ADJ'!$1:$1,0))</f>
        <v>143.01133393999999</v>
      </c>
      <c r="C89">
        <f>INDEX('Daily Data ADJ'!$1:$1048576,MATCH(Calc!$A89,'Daily Data ADJ'!$A:$A,0),MATCH("EFFR, FRED: Close",'Daily Data ADJ'!$1:$1,0))</f>
        <v>0.1</v>
      </c>
      <c r="D89" t="str">
        <f>INDEX('Daily Data ADJ'!$1:$1048576,MATCH(Calc!$A89,'Daily Data ADJ'!$A:$A,1),MATCH("SOFR, FRED: Close",'Daily Data ADJ'!$1:$1,0))</f>
        <v>NaN</v>
      </c>
      <c r="E89">
        <f>INDEX('Daily Data ADJ'!$1:$1048576,MATCH(Calc!$A89,'Daily Data ADJ'!$A:$A,0),MATCH("UPRO, CBOE BZX: Close",'Daily Data ADJ'!$1:$1,0))</f>
        <v>6.0327620299999998</v>
      </c>
      <c r="F89">
        <f>INDEX('Daily Data ADJ'!$1:$1048576,MATCH(Calc!$A89,'Daily Data ADJ'!$A:$A,0),MATCH("ES1!, CME_MINI: Close",'Daily Data ADJ'!$1:$1,0))</f>
        <v>1692</v>
      </c>
      <c r="G89">
        <f>INDEX('Daily Data ADJ'!$1:$1048576,MATCH(Calc!$A89,'Daily Data ADJ'!$A:$A,0),MATCH("ES2!, CME_MINI: Close",'Daily Data ADJ'!$1:$1,0))</f>
        <v>1685.5</v>
      </c>
      <c r="H89">
        <f>INDEX('QUANDL MULTPL SP500_DIV_YIELD_M'!$A:$G,MATCH(Calc!$A89,'QUANDL MULTPL SP500_DIV_YIELD_M'!$A:$A,1),MATCH('QUANDL MULTPL SP500_DIV_YIELD_M'!$E$1,'QUANDL MULTPL SP500_DIV_YIELD_M'!$A$1:$G$1,0))</f>
        <v>2.04</v>
      </c>
      <c r="I89" s="5">
        <f t="shared" si="6"/>
        <v>5.1218908728617729E-3</v>
      </c>
      <c r="J89" s="1">
        <f>A89/24/60/60+DATE(1970,1,1)</f>
        <v>41562.5625</v>
      </c>
      <c r="K89" s="3">
        <f t="shared" si="9"/>
        <v>1</v>
      </c>
      <c r="L89" s="6">
        <f>(1+Chart!$F$4)^(1/(365/K89))-1</f>
        <v>6.6592785027408397E-5</v>
      </c>
      <c r="M89" s="6">
        <f t="shared" si="10"/>
        <v>2.7383608263154002E-6</v>
      </c>
      <c r="N89" s="6">
        <f t="shared" si="11"/>
        <v>1.3996861262688398E-5</v>
      </c>
      <c r="O89">
        <f>O88*(B89/B88)</f>
        <v>143.01133393999999</v>
      </c>
      <c r="P89">
        <f t="shared" si="7"/>
        <v>2013</v>
      </c>
      <c r="Q89" s="1">
        <f t="shared" si="8"/>
        <v>41562.5625</v>
      </c>
      <c r="R89">
        <f>IF(B90="",R88,IF(Q89&gt;=Chart!$F$2,E89,0))</f>
        <v>0</v>
      </c>
      <c r="S89">
        <f>IF(B90="",S88,IFERROR(IF(AND(R89&gt;0,R88=0),R89,(1+(B90/B89-1)*Calc!$Z$1)*S88),0))</f>
        <v>0</v>
      </c>
      <c r="T89">
        <f>IF(B90="",T88,IFERROR(IF(AND(R89&gt;0,R88=0),R89,(1+(B90/B89-1)*Calc!$Z$1-L90)*T88),0))</f>
        <v>0</v>
      </c>
      <c r="U89">
        <f>IF(B90="",U88,IFERROR(IF(AND(R89&gt;0,R88=0),R89,(1+(B90/B89-1)*Calc!$Z$1-M90*2)*U88),0))</f>
        <v>0</v>
      </c>
      <c r="V89">
        <f>IF(B90="",V88,IFERROR(IF(AND(R89&gt;0,R88=0),R89,(1+(B90/B89-1)*Calc!$Z$1-N90*2)*V88),0))</f>
        <v>0</v>
      </c>
      <c r="W89">
        <f>IF(ISNUMBER(C89),C89,W88)</f>
        <v>0.1</v>
      </c>
      <c r="Y89" s="1" t="e">
        <f>IF(AND(Q89&gt;=Chart!$F$2,Q89&lt;=Chart!$F$3),Q89,#N/A)</f>
        <v>#N/A</v>
      </c>
      <c r="Z89" t="e">
        <f>IF(AND(Q89&gt;=Chart!$F$2,Q89&lt;=Chart!$F$3),R89,#N/A)</f>
        <v>#N/A</v>
      </c>
      <c r="AA89" t="e">
        <f>IF(AND(Q89&gt;=Chart!$F$2,Q89&lt;=Chart!$F$3),S89,#N/A)</f>
        <v>#N/A</v>
      </c>
      <c r="AB89" t="e">
        <f>IF(AND(Q89&gt;=Chart!$F$2,Q89&lt;=Chart!$F$3),T89,#N/A)</f>
        <v>#N/A</v>
      </c>
      <c r="AC89" t="e">
        <f>IF(AND(Q89&gt;=Chart!$F$2,Q89&lt;=Chart!$F$3),U89,#N/A)</f>
        <v>#N/A</v>
      </c>
      <c r="AD89" t="e">
        <f>IF(AND(Q89&gt;=Chart!$F$2,Q89&lt;=Chart!$F$3),V89,#N/A)</f>
        <v>#N/A</v>
      </c>
      <c r="AE89" t="e">
        <f>IF(AND(Q89&gt;=Chart!$F$2,Q89&lt;=Chart!$F$3),I89,#N/A)</f>
        <v>#N/A</v>
      </c>
      <c r="AF89" t="e">
        <f>IF(AND(Q89&gt;=Chart!$F$2,Q89&lt;=Chart!$F$3),H89/100,#N/A)</f>
        <v>#N/A</v>
      </c>
      <c r="AG89" t="e">
        <f>IF(AND(Q89&gt;=Chart!$F$2,Q89&lt;=Chart!$F$3),W89/100,#N/A)</f>
        <v>#N/A</v>
      </c>
    </row>
    <row r="90" spans="1:33" x14ac:dyDescent="0.25">
      <c r="A90">
        <v>1381930200</v>
      </c>
      <c r="B90">
        <f>INDEX('Daily Data ADJ'!$1:$1048576,MATCH(Calc!$A90,'Daily Data ADJ'!$A:$A,0),MATCH("SPY, CBOE BZX: Close",'Daily Data ADJ'!$1:$1,0))</f>
        <v>145.00861320999999</v>
      </c>
      <c r="C90">
        <f>INDEX('Daily Data ADJ'!$1:$1048576,MATCH(Calc!$A90,'Daily Data ADJ'!$A:$A,0),MATCH("EFFR, FRED: Close",'Daily Data ADJ'!$1:$1,0))</f>
        <v>0.11</v>
      </c>
      <c r="D90" t="str">
        <f>INDEX('Daily Data ADJ'!$1:$1048576,MATCH(Calc!$A90,'Daily Data ADJ'!$A:$A,1),MATCH("SOFR, FRED: Close",'Daily Data ADJ'!$1:$1,0))</f>
        <v>NaN</v>
      </c>
      <c r="E90">
        <f>INDEX('Daily Data ADJ'!$1:$1048576,MATCH(Calc!$A90,'Daily Data ADJ'!$A:$A,0),MATCH("UPRO, CBOE BZX: Close",'Daily Data ADJ'!$1:$1,0))</f>
        <v>6.2865119700000003</v>
      </c>
      <c r="F90">
        <f>INDEX('Daily Data ADJ'!$1:$1048576,MATCH(Calc!$A90,'Daily Data ADJ'!$A:$A,0),MATCH("ES1!, CME_MINI: Close",'Daily Data ADJ'!$1:$1,0))</f>
        <v>1713.25</v>
      </c>
      <c r="G90">
        <f>INDEX('Daily Data ADJ'!$1:$1048576,MATCH(Calc!$A90,'Daily Data ADJ'!$A:$A,0),MATCH("ES2!, CME_MINI: Close",'Daily Data ADJ'!$1:$1,0))</f>
        <v>1706.75</v>
      </c>
      <c r="H90">
        <f>INDEX('QUANDL MULTPL SP500_DIV_YIELD_M'!$A:$G,MATCH(Calc!$A90,'QUANDL MULTPL SP500_DIV_YIELD_M'!$A:$A,1),MATCH('QUANDL MULTPL SP500_DIV_YIELD_M'!$E$1,'QUANDL MULTPL SP500_DIV_YIELD_M'!$A$1:$G$1,0))</f>
        <v>2.04</v>
      </c>
      <c r="I90" s="5">
        <f t="shared" si="6"/>
        <v>5.3103111063226571E-3</v>
      </c>
      <c r="J90" s="1">
        <f>A90/24/60/60+DATE(1970,1,1)</f>
        <v>41563.5625</v>
      </c>
      <c r="K90" s="3">
        <f t="shared" si="9"/>
        <v>1</v>
      </c>
      <c r="L90" s="6">
        <f>(1+Chart!$F$4)^(1/(365/K90))-1</f>
        <v>6.6592785027408397E-5</v>
      </c>
      <c r="M90" s="6">
        <f t="shared" si="10"/>
        <v>3.0120468466066086E-6</v>
      </c>
      <c r="N90" s="6">
        <f t="shared" si="11"/>
        <v>1.4510409719337147E-5</v>
      </c>
      <c r="O90">
        <f>O89*(B90/B89)</f>
        <v>145.00861320999999</v>
      </c>
      <c r="P90">
        <f t="shared" si="7"/>
        <v>2013</v>
      </c>
      <c r="Q90" s="1">
        <f t="shared" si="8"/>
        <v>41563.5625</v>
      </c>
      <c r="R90">
        <f>IF(B91="",R89,IF(Q90&gt;=Chart!$F$2,E90,0))</f>
        <v>0</v>
      </c>
      <c r="S90">
        <f>IF(B91="",S89,IFERROR(IF(AND(R90&gt;0,R89=0),R90,(1+(B91/B90-1)*Calc!$Z$1)*S89),0))</f>
        <v>0</v>
      </c>
      <c r="T90">
        <f>IF(B91="",T89,IFERROR(IF(AND(R90&gt;0,R89=0),R90,(1+(B91/B90-1)*Calc!$Z$1-L91)*T89),0))</f>
        <v>0</v>
      </c>
      <c r="U90">
        <f>IF(B91="",U89,IFERROR(IF(AND(R90&gt;0,R89=0),R90,(1+(B91/B90-1)*Calc!$Z$1-M91*2)*U89),0))</f>
        <v>0</v>
      </c>
      <c r="V90">
        <f>IF(B91="",V89,IFERROR(IF(AND(R90&gt;0,R89=0),R90,(1+(B91/B90-1)*Calc!$Z$1-N91*2)*V89),0))</f>
        <v>0</v>
      </c>
      <c r="W90">
        <f>IF(ISNUMBER(C90),C90,W89)</f>
        <v>0.11</v>
      </c>
      <c r="Y90" s="1" t="e">
        <f>IF(AND(Q90&gt;=Chart!$F$2,Q90&lt;=Chart!$F$3),Q90,#N/A)</f>
        <v>#N/A</v>
      </c>
      <c r="Z90" t="e">
        <f>IF(AND(Q90&gt;=Chart!$F$2,Q90&lt;=Chart!$F$3),R90,#N/A)</f>
        <v>#N/A</v>
      </c>
      <c r="AA90" t="e">
        <f>IF(AND(Q90&gt;=Chart!$F$2,Q90&lt;=Chart!$F$3),S90,#N/A)</f>
        <v>#N/A</v>
      </c>
      <c r="AB90" t="e">
        <f>IF(AND(Q90&gt;=Chart!$F$2,Q90&lt;=Chart!$F$3),T90,#N/A)</f>
        <v>#N/A</v>
      </c>
      <c r="AC90" t="e">
        <f>IF(AND(Q90&gt;=Chart!$F$2,Q90&lt;=Chart!$F$3),U90,#N/A)</f>
        <v>#N/A</v>
      </c>
      <c r="AD90" t="e">
        <f>IF(AND(Q90&gt;=Chart!$F$2,Q90&lt;=Chart!$F$3),V90,#N/A)</f>
        <v>#N/A</v>
      </c>
      <c r="AE90" t="e">
        <f>IF(AND(Q90&gt;=Chart!$F$2,Q90&lt;=Chart!$F$3),I90,#N/A)</f>
        <v>#N/A</v>
      </c>
      <c r="AF90" t="e">
        <f>IF(AND(Q90&gt;=Chart!$F$2,Q90&lt;=Chart!$F$3),H90/100,#N/A)</f>
        <v>#N/A</v>
      </c>
      <c r="AG90" t="e">
        <f>IF(AND(Q90&gt;=Chart!$F$2,Q90&lt;=Chart!$F$3),W90/100,#N/A)</f>
        <v>#N/A</v>
      </c>
    </row>
    <row r="91" spans="1:33" x14ac:dyDescent="0.25">
      <c r="A91">
        <v>1382016600</v>
      </c>
      <c r="B91">
        <f>INDEX('Daily Data ADJ'!$1:$1048576,MATCH(Calc!$A91,'Daily Data ADJ'!$A:$A,0),MATCH("SPY, CBOE BZX: Close",'Daily Data ADJ'!$1:$1,0))</f>
        <v>145.97774464</v>
      </c>
      <c r="C91">
        <f>INDEX('Daily Data ADJ'!$1:$1048576,MATCH(Calc!$A91,'Daily Data ADJ'!$A:$A,0),MATCH("EFFR, FRED: Close",'Daily Data ADJ'!$1:$1,0))</f>
        <v>0.1</v>
      </c>
      <c r="D91" t="str">
        <f>INDEX('Daily Data ADJ'!$1:$1048576,MATCH(Calc!$A91,'Daily Data ADJ'!$A:$A,1),MATCH("SOFR, FRED: Close",'Daily Data ADJ'!$1:$1,0))</f>
        <v>NaN</v>
      </c>
      <c r="E91">
        <f>INDEX('Daily Data ADJ'!$1:$1048576,MATCH(Calc!$A91,'Daily Data ADJ'!$A:$A,0),MATCH("UPRO, CBOE BZX: Close",'Daily Data ADJ'!$1:$1,0))</f>
        <v>6.4148085899999998</v>
      </c>
      <c r="F91">
        <f>INDEX('Daily Data ADJ'!$1:$1048576,MATCH(Calc!$A91,'Daily Data ADJ'!$A:$A,0),MATCH("ES1!, CME_MINI: Close",'Daily Data ADJ'!$1:$1,0))</f>
        <v>1727.75</v>
      </c>
      <c r="G91">
        <f>INDEX('Daily Data ADJ'!$1:$1048576,MATCH(Calc!$A91,'Daily Data ADJ'!$A:$A,0),MATCH("ES2!, CME_MINI: Close",'Daily Data ADJ'!$1:$1,0))</f>
        <v>1721.25</v>
      </c>
      <c r="H91">
        <f>INDEX('QUANDL MULTPL SP500_DIV_YIELD_M'!$A:$G,MATCH(Calc!$A91,'QUANDL MULTPL SP500_DIV_YIELD_M'!$A:$A,1),MATCH('QUANDL MULTPL SP500_DIV_YIELD_M'!$E$1,'QUANDL MULTPL SP500_DIV_YIELD_M'!$A$1:$G$1,0))</f>
        <v>2.04</v>
      </c>
      <c r="I91" s="5">
        <f t="shared" si="6"/>
        <v>5.4362349705267266E-3</v>
      </c>
      <c r="J91" s="1">
        <f>A91/24/60/60+DATE(1970,1,1)</f>
        <v>41564.5625</v>
      </c>
      <c r="K91" s="3">
        <f t="shared" si="9"/>
        <v>1</v>
      </c>
      <c r="L91" s="6">
        <f>(1+Chart!$F$4)^(1/(365/K91))-1</f>
        <v>6.6592785027408397E-5</v>
      </c>
      <c r="M91" s="6">
        <f t="shared" si="10"/>
        <v>2.7383608263154002E-6</v>
      </c>
      <c r="N91" s="6">
        <f t="shared" si="11"/>
        <v>1.4853567791295319E-5</v>
      </c>
      <c r="O91">
        <f>O90*(B91/B90)</f>
        <v>145.97774464</v>
      </c>
      <c r="P91">
        <f t="shared" si="7"/>
        <v>2013</v>
      </c>
      <c r="Q91" s="1">
        <f t="shared" si="8"/>
        <v>41564.5625</v>
      </c>
      <c r="R91">
        <f>IF(B92="",R90,IF(Q91&gt;=Chart!$F$2,E91,0))</f>
        <v>0</v>
      </c>
      <c r="S91">
        <f>IF(B92="",S90,IFERROR(IF(AND(R91&gt;0,R90=0),R91,(1+(B92/B91-1)*Calc!$Z$1)*S90),0))</f>
        <v>0</v>
      </c>
      <c r="T91">
        <f>IF(B92="",T90,IFERROR(IF(AND(R91&gt;0,R90=0),R91,(1+(B92/B91-1)*Calc!$Z$1-L92)*T90),0))</f>
        <v>0</v>
      </c>
      <c r="U91">
        <f>IF(B92="",U90,IFERROR(IF(AND(R91&gt;0,R90=0),R91,(1+(B92/B91-1)*Calc!$Z$1-M92*2)*U90),0))</f>
        <v>0</v>
      </c>
      <c r="V91">
        <f>IF(B92="",V90,IFERROR(IF(AND(R91&gt;0,R90=0),R91,(1+(B92/B91-1)*Calc!$Z$1-N92*2)*V90),0))</f>
        <v>0</v>
      </c>
      <c r="W91">
        <f>IF(ISNUMBER(C91),C91,W90)</f>
        <v>0.1</v>
      </c>
      <c r="Y91" s="1" t="e">
        <f>IF(AND(Q91&gt;=Chart!$F$2,Q91&lt;=Chart!$F$3),Q91,#N/A)</f>
        <v>#N/A</v>
      </c>
      <c r="Z91" t="e">
        <f>IF(AND(Q91&gt;=Chart!$F$2,Q91&lt;=Chart!$F$3),R91,#N/A)</f>
        <v>#N/A</v>
      </c>
      <c r="AA91" t="e">
        <f>IF(AND(Q91&gt;=Chart!$F$2,Q91&lt;=Chart!$F$3),S91,#N/A)</f>
        <v>#N/A</v>
      </c>
      <c r="AB91" t="e">
        <f>IF(AND(Q91&gt;=Chart!$F$2,Q91&lt;=Chart!$F$3),T91,#N/A)</f>
        <v>#N/A</v>
      </c>
      <c r="AC91" t="e">
        <f>IF(AND(Q91&gt;=Chart!$F$2,Q91&lt;=Chart!$F$3),U91,#N/A)</f>
        <v>#N/A</v>
      </c>
      <c r="AD91" t="e">
        <f>IF(AND(Q91&gt;=Chart!$F$2,Q91&lt;=Chart!$F$3),V91,#N/A)</f>
        <v>#N/A</v>
      </c>
      <c r="AE91" t="e">
        <f>IF(AND(Q91&gt;=Chart!$F$2,Q91&lt;=Chart!$F$3),I91,#N/A)</f>
        <v>#N/A</v>
      </c>
      <c r="AF91" t="e">
        <f>IF(AND(Q91&gt;=Chart!$F$2,Q91&lt;=Chart!$F$3),H91/100,#N/A)</f>
        <v>#N/A</v>
      </c>
      <c r="AG91" t="e">
        <f>IF(AND(Q91&gt;=Chart!$F$2,Q91&lt;=Chart!$F$3),W91/100,#N/A)</f>
        <v>#N/A</v>
      </c>
    </row>
    <row r="92" spans="1:33" x14ac:dyDescent="0.25">
      <c r="A92">
        <v>1382103000</v>
      </c>
      <c r="B92">
        <f>INDEX('Daily Data ADJ'!$1:$1048576,MATCH(Calc!$A92,'Daily Data ADJ'!$A:$A,0),MATCH("SPY, CBOE BZX: Close",'Daily Data ADJ'!$1:$1,0))</f>
        <v>146.96205365</v>
      </c>
      <c r="C92">
        <f>INDEX('Daily Data ADJ'!$1:$1048576,MATCH(Calc!$A92,'Daily Data ADJ'!$A:$A,0),MATCH("EFFR, FRED: Close",'Daily Data ADJ'!$1:$1,0))</f>
        <v>0.1</v>
      </c>
      <c r="D92" t="str">
        <f>INDEX('Daily Data ADJ'!$1:$1048576,MATCH(Calc!$A92,'Daily Data ADJ'!$A:$A,1),MATCH("SOFR, FRED: Close",'Daily Data ADJ'!$1:$1,0))</f>
        <v>NaN</v>
      </c>
      <c r="E92">
        <f>INDEX('Daily Data ADJ'!$1:$1048576,MATCH(Calc!$A92,'Daily Data ADJ'!$A:$A,0),MATCH("UPRO, CBOE BZX: Close",'Daily Data ADJ'!$1:$1,0))</f>
        <v>6.5284872199999997</v>
      </c>
      <c r="F92">
        <f>INDEX('Daily Data ADJ'!$1:$1048576,MATCH(Calc!$A92,'Daily Data ADJ'!$A:$A,0),MATCH("ES1!, CME_MINI: Close",'Daily Data ADJ'!$1:$1,0))</f>
        <v>1736.5</v>
      </c>
      <c r="G92">
        <f>INDEX('Daily Data ADJ'!$1:$1048576,MATCH(Calc!$A92,'Daily Data ADJ'!$A:$A,0),MATCH("ES2!, CME_MINI: Close",'Daily Data ADJ'!$1:$1,0))</f>
        <v>1730</v>
      </c>
      <c r="H92">
        <f>INDEX('QUANDL MULTPL SP500_DIV_YIELD_M'!$A:$G,MATCH(Calc!$A92,'QUANDL MULTPL SP500_DIV_YIELD_M'!$A:$A,1),MATCH('QUANDL MULTPL SP500_DIV_YIELD_M'!$E$1,'QUANDL MULTPL SP500_DIV_YIELD_M'!$A$1:$G$1,0))</f>
        <v>2.04</v>
      </c>
      <c r="I92" s="5">
        <f t="shared" si="6"/>
        <v>5.5112118329559145E-3</v>
      </c>
      <c r="J92" s="1">
        <f>A92/24/60/60+DATE(1970,1,1)</f>
        <v>41565.5625</v>
      </c>
      <c r="K92" s="3">
        <f t="shared" si="9"/>
        <v>1</v>
      </c>
      <c r="L92" s="6">
        <f>(1+Chart!$F$4)^(1/(365/K92))-1</f>
        <v>6.6592785027408397E-5</v>
      </c>
      <c r="M92" s="6">
        <f t="shared" si="10"/>
        <v>2.7383608263154002E-6</v>
      </c>
      <c r="N92" s="6">
        <f t="shared" si="11"/>
        <v>1.5057868638645999E-5</v>
      </c>
      <c r="O92">
        <f>O91*(B92/B91)</f>
        <v>146.96205365</v>
      </c>
      <c r="P92">
        <f t="shared" si="7"/>
        <v>2013</v>
      </c>
      <c r="Q92" s="1">
        <f t="shared" si="8"/>
        <v>41565.5625</v>
      </c>
      <c r="R92">
        <f>IF(B93="",R91,IF(Q92&gt;=Chart!$F$2,E92,0))</f>
        <v>0</v>
      </c>
      <c r="S92">
        <f>IF(B93="",S91,IFERROR(IF(AND(R92&gt;0,R91=0),R92,(1+(B93/B92-1)*Calc!$Z$1)*S91),0))</f>
        <v>0</v>
      </c>
      <c r="T92">
        <f>IF(B93="",T91,IFERROR(IF(AND(R92&gt;0,R91=0),R92,(1+(B93/B92-1)*Calc!$Z$1-L93)*T91),0))</f>
        <v>0</v>
      </c>
      <c r="U92">
        <f>IF(B93="",U91,IFERROR(IF(AND(R92&gt;0,R91=0),R92,(1+(B93/B92-1)*Calc!$Z$1-M93*2)*U91),0))</f>
        <v>0</v>
      </c>
      <c r="V92">
        <f>IF(B93="",V91,IFERROR(IF(AND(R92&gt;0,R91=0),R92,(1+(B93/B92-1)*Calc!$Z$1-N93*2)*V91),0))</f>
        <v>0</v>
      </c>
      <c r="W92">
        <f>IF(ISNUMBER(C92),C92,W91)</f>
        <v>0.1</v>
      </c>
      <c r="Y92" s="1" t="e">
        <f>IF(AND(Q92&gt;=Chart!$F$2,Q92&lt;=Chart!$F$3),Q92,#N/A)</f>
        <v>#N/A</v>
      </c>
      <c r="Z92" t="e">
        <f>IF(AND(Q92&gt;=Chart!$F$2,Q92&lt;=Chart!$F$3),R92,#N/A)</f>
        <v>#N/A</v>
      </c>
      <c r="AA92" t="e">
        <f>IF(AND(Q92&gt;=Chart!$F$2,Q92&lt;=Chart!$F$3),S92,#N/A)</f>
        <v>#N/A</v>
      </c>
      <c r="AB92" t="e">
        <f>IF(AND(Q92&gt;=Chart!$F$2,Q92&lt;=Chart!$F$3),T92,#N/A)</f>
        <v>#N/A</v>
      </c>
      <c r="AC92" t="e">
        <f>IF(AND(Q92&gt;=Chart!$F$2,Q92&lt;=Chart!$F$3),U92,#N/A)</f>
        <v>#N/A</v>
      </c>
      <c r="AD92" t="e">
        <f>IF(AND(Q92&gt;=Chart!$F$2,Q92&lt;=Chart!$F$3),V92,#N/A)</f>
        <v>#N/A</v>
      </c>
      <c r="AE92" t="e">
        <f>IF(AND(Q92&gt;=Chart!$F$2,Q92&lt;=Chart!$F$3),I92,#N/A)</f>
        <v>#N/A</v>
      </c>
      <c r="AF92" t="e">
        <f>IF(AND(Q92&gt;=Chart!$F$2,Q92&lt;=Chart!$F$3),H92/100,#N/A)</f>
        <v>#N/A</v>
      </c>
      <c r="AG92" t="e">
        <f>IF(AND(Q92&gt;=Chart!$F$2,Q92&lt;=Chart!$F$3),W92/100,#N/A)</f>
        <v>#N/A</v>
      </c>
    </row>
    <row r="93" spans="1:33" x14ac:dyDescent="0.25">
      <c r="A93">
        <v>1382362200</v>
      </c>
      <c r="B93">
        <f>INDEX('Daily Data ADJ'!$1:$1048576,MATCH(Calc!$A93,'Daily Data ADJ'!$A:$A,0),MATCH("SPY, CBOE BZX: Close",'Daily Data ADJ'!$1:$1,0))</f>
        <v>146.97215797999999</v>
      </c>
      <c r="C93">
        <f>INDEX('Daily Data ADJ'!$1:$1048576,MATCH(Calc!$A93,'Daily Data ADJ'!$A:$A,0),MATCH("EFFR, FRED: Close",'Daily Data ADJ'!$1:$1,0))</f>
        <v>0.09</v>
      </c>
      <c r="D93" t="str">
        <f>INDEX('Daily Data ADJ'!$1:$1048576,MATCH(Calc!$A93,'Daily Data ADJ'!$A:$A,1),MATCH("SOFR, FRED: Close",'Daily Data ADJ'!$1:$1,0))</f>
        <v>NaN</v>
      </c>
      <c r="E93">
        <f>INDEX('Daily Data ADJ'!$1:$1048576,MATCH(Calc!$A93,'Daily Data ADJ'!$A:$A,0),MATCH("UPRO, CBOE BZX: Close",'Daily Data ADJ'!$1:$1,0))</f>
        <v>6.5447295399999996</v>
      </c>
      <c r="F93">
        <f>INDEX('Daily Data ADJ'!$1:$1048576,MATCH(Calc!$A93,'Daily Data ADJ'!$A:$A,0),MATCH("ES1!, CME_MINI: Close",'Daily Data ADJ'!$1:$1,0))</f>
        <v>1738.25</v>
      </c>
      <c r="G93">
        <f>INDEX('Daily Data ADJ'!$1:$1048576,MATCH(Calc!$A93,'Daily Data ADJ'!$A:$A,0),MATCH("ES2!, CME_MINI: Close",'Daily Data ADJ'!$1:$1,0))</f>
        <v>1731.5</v>
      </c>
      <c r="H93">
        <f>INDEX('QUANDL MULTPL SP500_DIV_YIELD_M'!$A:$G,MATCH(Calc!$A93,'QUANDL MULTPL SP500_DIV_YIELD_M'!$A:$A,1),MATCH('QUANDL MULTPL SP500_DIV_YIELD_M'!$E$1,'QUANDL MULTPL SP500_DIV_YIELD_M'!$A$1:$G$1,0))</f>
        <v>2.04</v>
      </c>
      <c r="I93" s="5">
        <f t="shared" si="6"/>
        <v>4.9573786828397692E-3</v>
      </c>
      <c r="J93" s="1">
        <f>A93/24/60/60+DATE(1970,1,1)</f>
        <v>41568.5625</v>
      </c>
      <c r="K93" s="3">
        <f t="shared" si="9"/>
        <v>3</v>
      </c>
      <c r="L93" s="6">
        <f>(1+Chart!$F$4)^(1/(365/K93))-1</f>
        <v>1.9979165917494157E-4</v>
      </c>
      <c r="M93" s="6">
        <f t="shared" si="10"/>
        <v>7.393960838042446E-6</v>
      </c>
      <c r="N93" s="6">
        <f t="shared" si="11"/>
        <v>4.0645741146816405E-5</v>
      </c>
      <c r="O93">
        <f>O92*(B93/B92)</f>
        <v>146.97215797999999</v>
      </c>
      <c r="P93">
        <f t="shared" si="7"/>
        <v>2013</v>
      </c>
      <c r="Q93" s="1">
        <f t="shared" si="8"/>
        <v>41568.5625</v>
      </c>
      <c r="R93">
        <f>IF(B94="",R92,IF(Q93&gt;=Chart!$F$2,E93,0))</f>
        <v>0</v>
      </c>
      <c r="S93">
        <f>IF(B94="",S92,IFERROR(IF(AND(R93&gt;0,R92=0),R93,(1+(B94/B93-1)*Calc!$Z$1)*S92),0))</f>
        <v>0</v>
      </c>
      <c r="T93">
        <f>IF(B94="",T92,IFERROR(IF(AND(R93&gt;0,R92=0),R93,(1+(B94/B93-1)*Calc!$Z$1-L94)*T92),0))</f>
        <v>0</v>
      </c>
      <c r="U93">
        <f>IF(B94="",U92,IFERROR(IF(AND(R93&gt;0,R92=0),R93,(1+(B94/B93-1)*Calc!$Z$1-M94*2)*U92),0))</f>
        <v>0</v>
      </c>
      <c r="V93">
        <f>IF(B94="",V92,IFERROR(IF(AND(R93&gt;0,R92=0),R93,(1+(B94/B93-1)*Calc!$Z$1-N94*2)*V92),0))</f>
        <v>0</v>
      </c>
      <c r="W93">
        <f>IF(ISNUMBER(C93),C93,W92)</f>
        <v>0.09</v>
      </c>
      <c r="Y93" s="1" t="e">
        <f>IF(AND(Q93&gt;=Chart!$F$2,Q93&lt;=Chart!$F$3),Q93,#N/A)</f>
        <v>#N/A</v>
      </c>
      <c r="Z93" t="e">
        <f>IF(AND(Q93&gt;=Chart!$F$2,Q93&lt;=Chart!$F$3),R93,#N/A)</f>
        <v>#N/A</v>
      </c>
      <c r="AA93" t="e">
        <f>IF(AND(Q93&gt;=Chart!$F$2,Q93&lt;=Chart!$F$3),S93,#N/A)</f>
        <v>#N/A</v>
      </c>
      <c r="AB93" t="e">
        <f>IF(AND(Q93&gt;=Chart!$F$2,Q93&lt;=Chart!$F$3),T93,#N/A)</f>
        <v>#N/A</v>
      </c>
      <c r="AC93" t="e">
        <f>IF(AND(Q93&gt;=Chart!$F$2,Q93&lt;=Chart!$F$3),U93,#N/A)</f>
        <v>#N/A</v>
      </c>
      <c r="AD93" t="e">
        <f>IF(AND(Q93&gt;=Chart!$F$2,Q93&lt;=Chart!$F$3),V93,#N/A)</f>
        <v>#N/A</v>
      </c>
      <c r="AE93" t="e">
        <f>IF(AND(Q93&gt;=Chart!$F$2,Q93&lt;=Chart!$F$3),I93,#N/A)</f>
        <v>#N/A</v>
      </c>
      <c r="AF93" t="e">
        <f>IF(AND(Q93&gt;=Chart!$F$2,Q93&lt;=Chart!$F$3),H93/100,#N/A)</f>
        <v>#N/A</v>
      </c>
      <c r="AG93" t="e">
        <f>IF(AND(Q93&gt;=Chart!$F$2,Q93&lt;=Chart!$F$3),W93/100,#N/A)</f>
        <v>#N/A</v>
      </c>
    </row>
    <row r="94" spans="1:33" x14ac:dyDescent="0.25">
      <c r="A94">
        <v>1382448600</v>
      </c>
      <c r="B94">
        <f>INDEX('Daily Data ADJ'!$1:$1048576,MATCH(Calc!$A94,'Daily Data ADJ'!$A:$A,0),MATCH("SPY, CBOE BZX: Close",'Daily Data ADJ'!$1:$1,0))</f>
        <v>147.82332403000001</v>
      </c>
      <c r="C94">
        <f>INDEX('Daily Data ADJ'!$1:$1048576,MATCH(Calc!$A94,'Daily Data ADJ'!$A:$A,0),MATCH("EFFR, FRED: Close",'Daily Data ADJ'!$1:$1,0))</f>
        <v>0.08</v>
      </c>
      <c r="D94" t="str">
        <f>INDEX('Daily Data ADJ'!$1:$1048576,MATCH(Calc!$A94,'Daily Data ADJ'!$A:$A,1),MATCH("SOFR, FRED: Close",'Daily Data ADJ'!$1:$1,0))</f>
        <v>NaN</v>
      </c>
      <c r="E94">
        <f>INDEX('Daily Data ADJ'!$1:$1048576,MATCH(Calc!$A94,'Daily Data ADJ'!$A:$A,0),MATCH("UPRO, CBOE BZX: Close",'Daily Data ADJ'!$1:$1,0))</f>
        <v>6.6519128099999998</v>
      </c>
      <c r="F94">
        <f>INDEX('Daily Data ADJ'!$1:$1048576,MATCH(Calc!$A94,'Daily Data ADJ'!$A:$A,0),MATCH("ES1!, CME_MINI: Close",'Daily Data ADJ'!$1:$1,0))</f>
        <v>1749.5</v>
      </c>
      <c r="G94">
        <f>INDEX('Daily Data ADJ'!$1:$1048576,MATCH(Calc!$A94,'Daily Data ADJ'!$A:$A,0),MATCH("ES2!, CME_MINI: Close",'Daily Data ADJ'!$1:$1,0))</f>
        <v>1742.75</v>
      </c>
      <c r="H94">
        <f>INDEX('QUANDL MULTPL SP500_DIV_YIELD_M'!$A:$G,MATCH(Calc!$A94,'QUANDL MULTPL SP500_DIV_YIELD_M'!$A:$A,1),MATCH('QUANDL MULTPL SP500_DIV_YIELD_M'!$E$1,'QUANDL MULTPL SP500_DIV_YIELD_M'!$A$1:$G$1,0))</f>
        <v>2.04</v>
      </c>
      <c r="I94" s="5">
        <f t="shared" si="6"/>
        <v>5.0561059704415101E-3</v>
      </c>
      <c r="J94" s="1">
        <f>A94/24/60/60+DATE(1970,1,1)</f>
        <v>41569.5625</v>
      </c>
      <c r="K94" s="3">
        <f t="shared" si="9"/>
        <v>1</v>
      </c>
      <c r="L94" s="6">
        <f>(1+Chart!$F$4)^(1/(365/K94))-1</f>
        <v>6.6592785027408397E-5</v>
      </c>
      <c r="M94" s="6">
        <f t="shared" si="10"/>
        <v>2.1909069769510126E-6</v>
      </c>
      <c r="N94" s="6">
        <f t="shared" si="11"/>
        <v>1.3817538718985389E-5</v>
      </c>
      <c r="O94">
        <f>O93*(B94/B93)</f>
        <v>147.82332403000001</v>
      </c>
      <c r="P94">
        <f t="shared" si="7"/>
        <v>2013</v>
      </c>
      <c r="Q94" s="1">
        <f t="shared" si="8"/>
        <v>41569.5625</v>
      </c>
      <c r="R94">
        <f>IF(B95="",R93,IF(Q94&gt;=Chart!$F$2,E94,0))</f>
        <v>0</v>
      </c>
      <c r="S94">
        <f>IF(B95="",S93,IFERROR(IF(AND(R94&gt;0,R93=0),R94,(1+(B95/B94-1)*Calc!$Z$1)*S93),0))</f>
        <v>0</v>
      </c>
      <c r="T94">
        <f>IF(B95="",T93,IFERROR(IF(AND(R94&gt;0,R93=0),R94,(1+(B95/B94-1)*Calc!$Z$1-L95)*T93),0))</f>
        <v>0</v>
      </c>
      <c r="U94">
        <f>IF(B95="",U93,IFERROR(IF(AND(R94&gt;0,R93=0),R94,(1+(B95/B94-1)*Calc!$Z$1-M95*2)*U93),0))</f>
        <v>0</v>
      </c>
      <c r="V94">
        <f>IF(B95="",V93,IFERROR(IF(AND(R94&gt;0,R93=0),R94,(1+(B95/B94-1)*Calc!$Z$1-N95*2)*V93),0))</f>
        <v>0</v>
      </c>
      <c r="W94">
        <f>IF(ISNUMBER(C94),C94,W93)</f>
        <v>0.08</v>
      </c>
      <c r="Y94" s="1" t="e">
        <f>IF(AND(Q94&gt;=Chart!$F$2,Q94&lt;=Chart!$F$3),Q94,#N/A)</f>
        <v>#N/A</v>
      </c>
      <c r="Z94" t="e">
        <f>IF(AND(Q94&gt;=Chart!$F$2,Q94&lt;=Chart!$F$3),R94,#N/A)</f>
        <v>#N/A</v>
      </c>
      <c r="AA94" t="e">
        <f>IF(AND(Q94&gt;=Chart!$F$2,Q94&lt;=Chart!$F$3),S94,#N/A)</f>
        <v>#N/A</v>
      </c>
      <c r="AB94" t="e">
        <f>IF(AND(Q94&gt;=Chart!$F$2,Q94&lt;=Chart!$F$3),T94,#N/A)</f>
        <v>#N/A</v>
      </c>
      <c r="AC94" t="e">
        <f>IF(AND(Q94&gt;=Chart!$F$2,Q94&lt;=Chart!$F$3),U94,#N/A)</f>
        <v>#N/A</v>
      </c>
      <c r="AD94" t="e">
        <f>IF(AND(Q94&gt;=Chart!$F$2,Q94&lt;=Chart!$F$3),V94,#N/A)</f>
        <v>#N/A</v>
      </c>
      <c r="AE94" t="e">
        <f>IF(AND(Q94&gt;=Chart!$F$2,Q94&lt;=Chart!$F$3),I94,#N/A)</f>
        <v>#N/A</v>
      </c>
      <c r="AF94" t="e">
        <f>IF(AND(Q94&gt;=Chart!$F$2,Q94&lt;=Chart!$F$3),H94/100,#N/A)</f>
        <v>#N/A</v>
      </c>
      <c r="AG94" t="e">
        <f>IF(AND(Q94&gt;=Chart!$F$2,Q94&lt;=Chart!$F$3),W94/100,#N/A)</f>
        <v>#N/A</v>
      </c>
    </row>
    <row r="95" spans="1:33" x14ac:dyDescent="0.25">
      <c r="A95">
        <v>1382535000</v>
      </c>
      <c r="B95">
        <f>INDEX('Daily Data ADJ'!$1:$1048576,MATCH(Calc!$A95,'Daily Data ADJ'!$A:$A,0),MATCH("SPY, CBOE BZX: Close",'Daily Data ADJ'!$1:$1,0))</f>
        <v>147.11543899</v>
      </c>
      <c r="C95">
        <f>INDEX('Daily Data ADJ'!$1:$1048576,MATCH(Calc!$A95,'Daily Data ADJ'!$A:$A,0),MATCH("EFFR, FRED: Close",'Daily Data ADJ'!$1:$1,0))</f>
        <v>0.08</v>
      </c>
      <c r="D95" t="str">
        <f>INDEX('Daily Data ADJ'!$1:$1048576,MATCH(Calc!$A95,'Daily Data ADJ'!$A:$A,1),MATCH("SOFR, FRED: Close",'Daily Data ADJ'!$1:$1,0))</f>
        <v>NaN</v>
      </c>
      <c r="E95">
        <f>INDEX('Daily Data ADJ'!$1:$1048576,MATCH(Calc!$A95,'Daily Data ADJ'!$A:$A,0),MATCH("UPRO, CBOE BZX: Close",'Daily Data ADJ'!$1:$1,0))</f>
        <v>6.5642166099999999</v>
      </c>
      <c r="F95">
        <f>INDEX('Daily Data ADJ'!$1:$1048576,MATCH(Calc!$A95,'Daily Data ADJ'!$A:$A,0),MATCH("ES1!, CME_MINI: Close",'Daily Data ADJ'!$1:$1,0))</f>
        <v>1741.75</v>
      </c>
      <c r="G95">
        <f>INDEX('Daily Data ADJ'!$1:$1048576,MATCH(Calc!$A95,'Daily Data ADJ'!$A:$A,0),MATCH("ES2!, CME_MINI: Close",'Daily Data ADJ'!$1:$1,0))</f>
        <v>1735.25</v>
      </c>
      <c r="H95">
        <f>INDEX('QUANDL MULTPL SP500_DIV_YIELD_M'!$A:$G,MATCH(Calc!$A95,'QUANDL MULTPL SP500_DIV_YIELD_M'!$A:$A,1),MATCH('QUANDL MULTPL SP500_DIV_YIELD_M'!$E$1,'QUANDL MULTPL SP500_DIV_YIELD_M'!$A$1:$G$1,0))</f>
        <v>2.04</v>
      </c>
      <c r="I95" s="5">
        <f t="shared" si="6"/>
        <v>5.5558383886059881E-3</v>
      </c>
      <c r="J95" s="1">
        <f>A95/24/60/60+DATE(1970,1,1)</f>
        <v>41570.5625</v>
      </c>
      <c r="K95" s="3">
        <f t="shared" si="9"/>
        <v>1</v>
      </c>
      <c r="L95" s="6">
        <f>(1+Chart!$F$4)^(1/(365/K95))-1</f>
        <v>6.6592785027408397E-5</v>
      </c>
      <c r="M95" s="6">
        <f t="shared" si="10"/>
        <v>2.1909069769510126E-6</v>
      </c>
      <c r="N95" s="6">
        <f t="shared" si="11"/>
        <v>1.5179462182324244E-5</v>
      </c>
      <c r="O95">
        <f>O94*(B95/B94)</f>
        <v>147.11543899</v>
      </c>
      <c r="P95">
        <f t="shared" si="7"/>
        <v>2013</v>
      </c>
      <c r="Q95" s="1">
        <f t="shared" si="8"/>
        <v>41570.5625</v>
      </c>
      <c r="R95">
        <f>IF(B96="",R94,IF(Q95&gt;=Chart!$F$2,E95,0))</f>
        <v>0</v>
      </c>
      <c r="S95">
        <f>IF(B96="",S94,IFERROR(IF(AND(R95&gt;0,R94=0),R95,(1+(B96/B95-1)*Calc!$Z$1)*S94),0))</f>
        <v>0</v>
      </c>
      <c r="T95">
        <f>IF(B96="",T94,IFERROR(IF(AND(R95&gt;0,R94=0),R95,(1+(B96/B95-1)*Calc!$Z$1-L96)*T94),0))</f>
        <v>0</v>
      </c>
      <c r="U95">
        <f>IF(B96="",U94,IFERROR(IF(AND(R95&gt;0,R94=0),R95,(1+(B96/B95-1)*Calc!$Z$1-M96*2)*U94),0))</f>
        <v>0</v>
      </c>
      <c r="V95">
        <f>IF(B96="",V94,IFERROR(IF(AND(R95&gt;0,R94=0),R95,(1+(B96/B95-1)*Calc!$Z$1-N96*2)*V94),0))</f>
        <v>0</v>
      </c>
      <c r="W95">
        <f>IF(ISNUMBER(C95),C95,W94)</f>
        <v>0.08</v>
      </c>
      <c r="Y95" s="1" t="e">
        <f>IF(AND(Q95&gt;=Chart!$F$2,Q95&lt;=Chart!$F$3),Q95,#N/A)</f>
        <v>#N/A</v>
      </c>
      <c r="Z95" t="e">
        <f>IF(AND(Q95&gt;=Chart!$F$2,Q95&lt;=Chart!$F$3),R95,#N/A)</f>
        <v>#N/A</v>
      </c>
      <c r="AA95" t="e">
        <f>IF(AND(Q95&gt;=Chart!$F$2,Q95&lt;=Chart!$F$3),S95,#N/A)</f>
        <v>#N/A</v>
      </c>
      <c r="AB95" t="e">
        <f>IF(AND(Q95&gt;=Chart!$F$2,Q95&lt;=Chart!$F$3),T95,#N/A)</f>
        <v>#N/A</v>
      </c>
      <c r="AC95" t="e">
        <f>IF(AND(Q95&gt;=Chart!$F$2,Q95&lt;=Chart!$F$3),U95,#N/A)</f>
        <v>#N/A</v>
      </c>
      <c r="AD95" t="e">
        <f>IF(AND(Q95&gt;=Chart!$F$2,Q95&lt;=Chart!$F$3),V95,#N/A)</f>
        <v>#N/A</v>
      </c>
      <c r="AE95" t="e">
        <f>IF(AND(Q95&gt;=Chart!$F$2,Q95&lt;=Chart!$F$3),I95,#N/A)</f>
        <v>#N/A</v>
      </c>
      <c r="AF95" t="e">
        <f>IF(AND(Q95&gt;=Chart!$F$2,Q95&lt;=Chart!$F$3),H95/100,#N/A)</f>
        <v>#N/A</v>
      </c>
      <c r="AG95" t="e">
        <f>IF(AND(Q95&gt;=Chart!$F$2,Q95&lt;=Chart!$F$3),W95/100,#N/A)</f>
        <v>#N/A</v>
      </c>
    </row>
    <row r="96" spans="1:33" x14ac:dyDescent="0.25">
      <c r="A96">
        <v>1382621400</v>
      </c>
      <c r="B96">
        <f>INDEX('Daily Data ADJ'!$1:$1048576,MATCH(Calc!$A96,'Daily Data ADJ'!$A:$A,0),MATCH("SPY, CBOE BZX: Close",'Daily Data ADJ'!$1:$1,0))</f>
        <v>147.60420572000001</v>
      </c>
      <c r="C96">
        <f>INDEX('Daily Data ADJ'!$1:$1048576,MATCH(Calc!$A96,'Daily Data ADJ'!$A:$A,0),MATCH("EFFR, FRED: Close",'Daily Data ADJ'!$1:$1,0))</f>
        <v>0.08</v>
      </c>
      <c r="D96" t="str">
        <f>INDEX('Daily Data ADJ'!$1:$1048576,MATCH(Calc!$A96,'Daily Data ADJ'!$A:$A,1),MATCH("SOFR, FRED: Close",'Daily Data ADJ'!$1:$1,0))</f>
        <v>NaN</v>
      </c>
      <c r="E96">
        <f>INDEX('Daily Data ADJ'!$1:$1048576,MATCH(Calc!$A96,'Daily Data ADJ'!$A:$A,0),MATCH("UPRO, CBOE BZX: Close",'Daily Data ADJ'!$1:$1,0))</f>
        <v>6.6243050700000001</v>
      </c>
      <c r="F96">
        <f>INDEX('Daily Data ADJ'!$1:$1048576,MATCH(Calc!$A96,'Daily Data ADJ'!$A:$A,0),MATCH("ES1!, CME_MINI: Close",'Daily Data ADJ'!$1:$1,0))</f>
        <v>1748.5</v>
      </c>
      <c r="G96">
        <f>INDEX('Daily Data ADJ'!$1:$1048576,MATCH(Calc!$A96,'Daily Data ADJ'!$A:$A,0),MATCH("ES2!, CME_MINI: Close",'Daily Data ADJ'!$1:$1,0))</f>
        <v>1742</v>
      </c>
      <c r="H96">
        <f>INDEX('QUANDL MULTPL SP500_DIV_YIELD_M'!$A:$G,MATCH(Calc!$A96,'QUANDL MULTPL SP500_DIV_YIELD_M'!$A:$A,1),MATCH('QUANDL MULTPL SP500_DIV_YIELD_M'!$E$1,'QUANDL MULTPL SP500_DIV_YIELD_M'!$A$1:$G$1,0))</f>
        <v>2.04</v>
      </c>
      <c r="I96" s="5">
        <f t="shared" si="6"/>
        <v>5.6128238129809216E-3</v>
      </c>
      <c r="J96" s="1">
        <f>A96/24/60/60+DATE(1970,1,1)</f>
        <v>41571.5625</v>
      </c>
      <c r="K96" s="3">
        <f t="shared" si="9"/>
        <v>1</v>
      </c>
      <c r="L96" s="6">
        <f>(1+Chart!$F$4)^(1/(365/K96))-1</f>
        <v>6.6592785027408397E-5</v>
      </c>
      <c r="M96" s="6">
        <f t="shared" si="10"/>
        <v>2.1909069769510126E-6</v>
      </c>
      <c r="N96" s="6">
        <f t="shared" si="11"/>
        <v>1.5334721992443789E-5</v>
      </c>
      <c r="O96">
        <f>O95*(B96/B95)</f>
        <v>147.60420572000001</v>
      </c>
      <c r="P96">
        <f t="shared" si="7"/>
        <v>2013</v>
      </c>
      <c r="Q96" s="1">
        <f t="shared" si="8"/>
        <v>41571.5625</v>
      </c>
      <c r="R96">
        <f>IF(B97="",R95,IF(Q96&gt;=Chart!$F$2,E96,0))</f>
        <v>0</v>
      </c>
      <c r="S96">
        <f>IF(B97="",S95,IFERROR(IF(AND(R96&gt;0,R95=0),R96,(1+(B97/B96-1)*Calc!$Z$1)*S95),0))</f>
        <v>0</v>
      </c>
      <c r="T96">
        <f>IF(B97="",T95,IFERROR(IF(AND(R96&gt;0,R95=0),R96,(1+(B97/B96-1)*Calc!$Z$1-L97)*T95),0))</f>
        <v>0</v>
      </c>
      <c r="U96">
        <f>IF(B97="",U95,IFERROR(IF(AND(R96&gt;0,R95=0),R96,(1+(B97/B96-1)*Calc!$Z$1-M97*2)*U95),0))</f>
        <v>0</v>
      </c>
      <c r="V96">
        <f>IF(B97="",V95,IFERROR(IF(AND(R96&gt;0,R95=0),R96,(1+(B97/B96-1)*Calc!$Z$1-N97*2)*V95),0))</f>
        <v>0</v>
      </c>
      <c r="W96">
        <f>IF(ISNUMBER(C96),C96,W95)</f>
        <v>0.08</v>
      </c>
      <c r="Y96" s="1" t="e">
        <f>IF(AND(Q96&gt;=Chart!$F$2,Q96&lt;=Chart!$F$3),Q96,#N/A)</f>
        <v>#N/A</v>
      </c>
      <c r="Z96" t="e">
        <f>IF(AND(Q96&gt;=Chart!$F$2,Q96&lt;=Chart!$F$3),R96,#N/A)</f>
        <v>#N/A</v>
      </c>
      <c r="AA96" t="e">
        <f>IF(AND(Q96&gt;=Chart!$F$2,Q96&lt;=Chart!$F$3),S96,#N/A)</f>
        <v>#N/A</v>
      </c>
      <c r="AB96" t="e">
        <f>IF(AND(Q96&gt;=Chart!$F$2,Q96&lt;=Chart!$F$3),T96,#N/A)</f>
        <v>#N/A</v>
      </c>
      <c r="AC96" t="e">
        <f>IF(AND(Q96&gt;=Chart!$F$2,Q96&lt;=Chart!$F$3),U96,#N/A)</f>
        <v>#N/A</v>
      </c>
      <c r="AD96" t="e">
        <f>IF(AND(Q96&gt;=Chart!$F$2,Q96&lt;=Chart!$F$3),V96,#N/A)</f>
        <v>#N/A</v>
      </c>
      <c r="AE96" t="e">
        <f>IF(AND(Q96&gt;=Chart!$F$2,Q96&lt;=Chart!$F$3),I96,#N/A)</f>
        <v>#N/A</v>
      </c>
      <c r="AF96" t="e">
        <f>IF(AND(Q96&gt;=Chart!$F$2,Q96&lt;=Chart!$F$3),H96/100,#N/A)</f>
        <v>#N/A</v>
      </c>
      <c r="AG96" t="e">
        <f>IF(AND(Q96&gt;=Chart!$F$2,Q96&lt;=Chart!$F$3),W96/100,#N/A)</f>
        <v>#N/A</v>
      </c>
    </row>
    <row r="97" spans="1:33" x14ac:dyDescent="0.25">
      <c r="A97">
        <v>1382707800</v>
      </c>
      <c r="B97">
        <f>INDEX('Daily Data ADJ'!$1:$1048576,MATCH(Calc!$A97,'Daily Data ADJ'!$A:$A,0),MATCH("SPY, CBOE BZX: Close",'Daily Data ADJ'!$1:$1,0))</f>
        <v>148.27839839000001</v>
      </c>
      <c r="C97">
        <f>INDEX('Daily Data ADJ'!$1:$1048576,MATCH(Calc!$A97,'Daily Data ADJ'!$A:$A,0),MATCH("EFFR, FRED: Close",'Daily Data ADJ'!$1:$1,0))</f>
        <v>0.08</v>
      </c>
      <c r="D97" t="str">
        <f>INDEX('Daily Data ADJ'!$1:$1048576,MATCH(Calc!$A97,'Daily Data ADJ'!$A:$A,1),MATCH("SOFR, FRED: Close",'Daily Data ADJ'!$1:$1,0))</f>
        <v>NaN</v>
      </c>
      <c r="E97">
        <f>INDEX('Daily Data ADJ'!$1:$1048576,MATCH(Calc!$A97,'Daily Data ADJ'!$A:$A,0),MATCH("UPRO, CBOE BZX: Close",'Daily Data ADJ'!$1:$1,0))</f>
        <v>6.7103769399999997</v>
      </c>
      <c r="F97">
        <f>INDEX('Daily Data ADJ'!$1:$1048576,MATCH(Calc!$A97,'Daily Data ADJ'!$A:$A,0),MATCH("ES1!, CME_MINI: Close",'Daily Data ADJ'!$1:$1,0))</f>
        <v>1754</v>
      </c>
      <c r="G97">
        <f>INDEX('Daily Data ADJ'!$1:$1048576,MATCH(Calc!$A97,'Daily Data ADJ'!$A:$A,0),MATCH("ES2!, CME_MINI: Close",'Daily Data ADJ'!$1:$1,0))</f>
        <v>1747.25</v>
      </c>
      <c r="H97">
        <f>INDEX('QUANDL MULTPL SP500_DIV_YIELD_M'!$A:$G,MATCH(Calc!$A97,'QUANDL MULTPL SP500_DIV_YIELD_M'!$A:$A,1),MATCH('QUANDL MULTPL SP500_DIV_YIELD_M'!$E$1,'QUANDL MULTPL SP500_DIV_YIELD_M'!$A$1:$G$1,0))</f>
        <v>2.04</v>
      </c>
      <c r="I97" s="5">
        <f t="shared" si="6"/>
        <v>5.0952443327436925E-3</v>
      </c>
      <c r="J97" s="1">
        <f>A97/24/60/60+DATE(1970,1,1)</f>
        <v>41572.5625</v>
      </c>
      <c r="K97" s="3">
        <f t="shared" si="9"/>
        <v>1</v>
      </c>
      <c r="L97" s="6">
        <f>(1+Chart!$F$4)^(1/(365/K97))-1</f>
        <v>6.6592785027408397E-5</v>
      </c>
      <c r="M97" s="6">
        <f t="shared" si="10"/>
        <v>2.1909069769510126E-6</v>
      </c>
      <c r="N97" s="6">
        <f t="shared" si="11"/>
        <v>1.392422708068608E-5</v>
      </c>
      <c r="O97">
        <f>O96*(B97/B96)</f>
        <v>148.27839839000004</v>
      </c>
      <c r="P97">
        <f t="shared" si="7"/>
        <v>2013</v>
      </c>
      <c r="Q97" s="1">
        <f t="shared" si="8"/>
        <v>41572.5625</v>
      </c>
      <c r="R97">
        <f>IF(B98="",R96,IF(Q97&gt;=Chart!$F$2,E97,0))</f>
        <v>0</v>
      </c>
      <c r="S97">
        <f>IF(B98="",S96,IFERROR(IF(AND(R97&gt;0,R96=0),R97,(1+(B98/B97-1)*Calc!$Z$1)*S96),0))</f>
        <v>0</v>
      </c>
      <c r="T97">
        <f>IF(B98="",T96,IFERROR(IF(AND(R97&gt;0,R96=0),R97,(1+(B98/B97-1)*Calc!$Z$1-L98)*T96),0))</f>
        <v>0</v>
      </c>
      <c r="U97">
        <f>IF(B98="",U96,IFERROR(IF(AND(R97&gt;0,R96=0),R97,(1+(B98/B97-1)*Calc!$Z$1-M98*2)*U96),0))</f>
        <v>0</v>
      </c>
      <c r="V97">
        <f>IF(B98="",V96,IFERROR(IF(AND(R97&gt;0,R96=0),R97,(1+(B98/B97-1)*Calc!$Z$1-N98*2)*V96),0))</f>
        <v>0</v>
      </c>
      <c r="W97">
        <f>IF(ISNUMBER(C97),C97,W96)</f>
        <v>0.08</v>
      </c>
      <c r="Y97" s="1" t="e">
        <f>IF(AND(Q97&gt;=Chart!$F$2,Q97&lt;=Chart!$F$3),Q97,#N/A)</f>
        <v>#N/A</v>
      </c>
      <c r="Z97" t="e">
        <f>IF(AND(Q97&gt;=Chart!$F$2,Q97&lt;=Chart!$F$3),R97,#N/A)</f>
        <v>#N/A</v>
      </c>
      <c r="AA97" t="e">
        <f>IF(AND(Q97&gt;=Chart!$F$2,Q97&lt;=Chart!$F$3),S97,#N/A)</f>
        <v>#N/A</v>
      </c>
      <c r="AB97" t="e">
        <f>IF(AND(Q97&gt;=Chart!$F$2,Q97&lt;=Chart!$F$3),T97,#N/A)</f>
        <v>#N/A</v>
      </c>
      <c r="AC97" t="e">
        <f>IF(AND(Q97&gt;=Chart!$F$2,Q97&lt;=Chart!$F$3),U97,#N/A)</f>
        <v>#N/A</v>
      </c>
      <c r="AD97" t="e">
        <f>IF(AND(Q97&gt;=Chart!$F$2,Q97&lt;=Chart!$F$3),V97,#N/A)</f>
        <v>#N/A</v>
      </c>
      <c r="AE97" t="e">
        <f>IF(AND(Q97&gt;=Chart!$F$2,Q97&lt;=Chart!$F$3),I97,#N/A)</f>
        <v>#N/A</v>
      </c>
      <c r="AF97" t="e">
        <f>IF(AND(Q97&gt;=Chart!$F$2,Q97&lt;=Chart!$F$3),H97/100,#N/A)</f>
        <v>#N/A</v>
      </c>
      <c r="AG97" t="e">
        <f>IF(AND(Q97&gt;=Chart!$F$2,Q97&lt;=Chart!$F$3),W97/100,#N/A)</f>
        <v>#N/A</v>
      </c>
    </row>
    <row r="98" spans="1:33" x14ac:dyDescent="0.25">
      <c r="A98">
        <v>1382967000</v>
      </c>
      <c r="B98">
        <f>INDEX('Daily Data ADJ'!$1:$1048576,MATCH(Calc!$A98,'Daily Data ADJ'!$A:$A,0),MATCH("SPY, CBOE BZX: Close",'Daily Data ADJ'!$1:$1,0))</f>
        <v>148.51436287999999</v>
      </c>
      <c r="C98">
        <f>INDEX('Daily Data ADJ'!$1:$1048576,MATCH(Calc!$A98,'Daily Data ADJ'!$A:$A,0),MATCH("EFFR, FRED: Close",'Daily Data ADJ'!$1:$1,0))</f>
        <v>0.08</v>
      </c>
      <c r="D98" t="str">
        <f>INDEX('Daily Data ADJ'!$1:$1048576,MATCH(Calc!$A98,'Daily Data ADJ'!$A:$A,1),MATCH("SOFR, FRED: Close",'Daily Data ADJ'!$1:$1,0))</f>
        <v>NaN</v>
      </c>
      <c r="E98">
        <f>INDEX('Daily Data ADJ'!$1:$1048576,MATCH(Calc!$A98,'Daily Data ADJ'!$A:$A,0),MATCH("UPRO, CBOE BZX: Close",'Daily Data ADJ'!$1:$1,0))</f>
        <v>6.7387963600000003</v>
      </c>
      <c r="F98">
        <f>INDEX('Daily Data ADJ'!$1:$1048576,MATCH(Calc!$A98,'Daily Data ADJ'!$A:$A,0),MATCH("ES1!, CME_MINI: Close",'Daily Data ADJ'!$1:$1,0))</f>
        <v>1759</v>
      </c>
      <c r="G98">
        <f>INDEX('Daily Data ADJ'!$1:$1048576,MATCH(Calc!$A98,'Daily Data ADJ'!$A:$A,0),MATCH("ES2!, CME_MINI: Close",'Daily Data ADJ'!$1:$1,0))</f>
        <v>1752.25</v>
      </c>
      <c r="H98">
        <f>INDEX('QUANDL MULTPL SP500_DIV_YIELD_M'!$A:$G,MATCH(Calc!$A98,'QUANDL MULTPL SP500_DIV_YIELD_M'!$A:$A,1),MATCH('QUANDL MULTPL SP500_DIV_YIELD_M'!$E$1,'QUANDL MULTPL SP500_DIV_YIELD_M'!$A$1:$G$1,0))</f>
        <v>2.04</v>
      </c>
      <c r="I98" s="5">
        <f t="shared" si="6"/>
        <v>5.1384978943345427E-3</v>
      </c>
      <c r="J98" s="1">
        <f>A98/24/60/60+DATE(1970,1,1)</f>
        <v>41575.5625</v>
      </c>
      <c r="K98" s="3">
        <f t="shared" si="9"/>
        <v>3</v>
      </c>
      <c r="L98" s="6">
        <f>(1+Chart!$F$4)^(1/(365/K98))-1</f>
        <v>1.9979165917494157E-4</v>
      </c>
      <c r="M98" s="6">
        <f t="shared" si="10"/>
        <v>6.5727353308897563E-6</v>
      </c>
      <c r="N98" s="6">
        <f t="shared" si="11"/>
        <v>4.212697662864251E-5</v>
      </c>
      <c r="O98">
        <f>O97*(B98/B97)</f>
        <v>148.51436288000002</v>
      </c>
      <c r="P98">
        <f t="shared" si="7"/>
        <v>2013</v>
      </c>
      <c r="Q98" s="1">
        <f t="shared" si="8"/>
        <v>41575.5625</v>
      </c>
      <c r="R98">
        <f>IF(B99="",R97,IF(Q98&gt;=Chart!$F$2,E98,0))</f>
        <v>0</v>
      </c>
      <c r="S98">
        <f>IF(B99="",S97,IFERROR(IF(AND(R98&gt;0,R97=0),R98,(1+(B99/B98-1)*Calc!$Z$1)*S97),0))</f>
        <v>0</v>
      </c>
      <c r="T98">
        <f>IF(B99="",T97,IFERROR(IF(AND(R98&gt;0,R97=0),R98,(1+(B99/B98-1)*Calc!$Z$1-L99)*T97),0))</f>
        <v>0</v>
      </c>
      <c r="U98">
        <f>IF(B99="",U97,IFERROR(IF(AND(R98&gt;0,R97=0),R98,(1+(B99/B98-1)*Calc!$Z$1-M99*2)*U97),0))</f>
        <v>0</v>
      </c>
      <c r="V98">
        <f>IF(B99="",V97,IFERROR(IF(AND(R98&gt;0,R97=0),R98,(1+(B99/B98-1)*Calc!$Z$1-N99*2)*V97),0))</f>
        <v>0</v>
      </c>
      <c r="W98">
        <f>IF(ISNUMBER(C98),C98,W97)</f>
        <v>0.08</v>
      </c>
      <c r="Y98" s="1" t="e">
        <f>IF(AND(Q98&gt;=Chart!$F$2,Q98&lt;=Chart!$F$3),Q98,#N/A)</f>
        <v>#N/A</v>
      </c>
      <c r="Z98" t="e">
        <f>IF(AND(Q98&gt;=Chart!$F$2,Q98&lt;=Chart!$F$3),R98,#N/A)</f>
        <v>#N/A</v>
      </c>
      <c r="AA98" t="e">
        <f>IF(AND(Q98&gt;=Chart!$F$2,Q98&lt;=Chart!$F$3),S98,#N/A)</f>
        <v>#N/A</v>
      </c>
      <c r="AB98" t="e">
        <f>IF(AND(Q98&gt;=Chart!$F$2,Q98&lt;=Chart!$F$3),T98,#N/A)</f>
        <v>#N/A</v>
      </c>
      <c r="AC98" t="e">
        <f>IF(AND(Q98&gt;=Chart!$F$2,Q98&lt;=Chart!$F$3),U98,#N/A)</f>
        <v>#N/A</v>
      </c>
      <c r="AD98" t="e">
        <f>IF(AND(Q98&gt;=Chart!$F$2,Q98&lt;=Chart!$F$3),V98,#N/A)</f>
        <v>#N/A</v>
      </c>
      <c r="AE98" t="e">
        <f>IF(AND(Q98&gt;=Chart!$F$2,Q98&lt;=Chart!$F$3),I98,#N/A)</f>
        <v>#N/A</v>
      </c>
      <c r="AF98" t="e">
        <f>IF(AND(Q98&gt;=Chart!$F$2,Q98&lt;=Chart!$F$3),H98/100,#N/A)</f>
        <v>#N/A</v>
      </c>
      <c r="AG98" t="e">
        <f>IF(AND(Q98&gt;=Chart!$F$2,Q98&lt;=Chart!$F$3),W98/100,#N/A)</f>
        <v>#N/A</v>
      </c>
    </row>
    <row r="99" spans="1:33" x14ac:dyDescent="0.25">
      <c r="A99">
        <v>1383053400</v>
      </c>
      <c r="B99">
        <f>INDEX('Daily Data ADJ'!$1:$1048576,MATCH(Calc!$A99,'Daily Data ADJ'!$A:$A,0),MATCH("SPY, CBOE BZX: Close",'Daily Data ADJ'!$1:$1,0))</f>
        <v>149.30652936999999</v>
      </c>
      <c r="C99">
        <f>INDEX('Daily Data ADJ'!$1:$1048576,MATCH(Calc!$A99,'Daily Data ADJ'!$A:$A,0),MATCH("EFFR, FRED: Close",'Daily Data ADJ'!$1:$1,0))</f>
        <v>0.08</v>
      </c>
      <c r="D99" t="str">
        <f>INDEX('Daily Data ADJ'!$1:$1048576,MATCH(Calc!$A99,'Daily Data ADJ'!$A:$A,1),MATCH("SOFR, FRED: Close",'Daily Data ADJ'!$1:$1,0))</f>
        <v>NaN</v>
      </c>
      <c r="E99">
        <f>INDEX('Daily Data ADJ'!$1:$1048576,MATCH(Calc!$A99,'Daily Data ADJ'!$A:$A,0),MATCH("UPRO, CBOE BZX: Close",'Daily Data ADJ'!$1:$1,0))</f>
        <v>6.8605966399999998</v>
      </c>
      <c r="F99">
        <f>INDEX('Daily Data ADJ'!$1:$1048576,MATCH(Calc!$A99,'Daily Data ADJ'!$A:$A,0),MATCH("ES1!, CME_MINI: Close",'Daily Data ADJ'!$1:$1,0))</f>
        <v>1767.5</v>
      </c>
      <c r="G99">
        <f>INDEX('Daily Data ADJ'!$1:$1048576,MATCH(Calc!$A99,'Daily Data ADJ'!$A:$A,0),MATCH("ES2!, CME_MINI: Close",'Daily Data ADJ'!$1:$1,0))</f>
        <v>1760.75</v>
      </c>
      <c r="H99">
        <f>INDEX('QUANDL MULTPL SP500_DIV_YIELD_M'!$A:$G,MATCH(Calc!$A99,'QUANDL MULTPL SP500_DIV_YIELD_M'!$A:$A,1),MATCH('QUANDL MULTPL SP500_DIV_YIELD_M'!$E$1,'QUANDL MULTPL SP500_DIV_YIELD_M'!$A$1:$G$1,0))</f>
        <v>2.04</v>
      </c>
      <c r="I99" s="5">
        <f t="shared" si="6"/>
        <v>5.211470555390646E-3</v>
      </c>
      <c r="J99" s="1">
        <f>A99/24/60/60+DATE(1970,1,1)</f>
        <v>41576.5625</v>
      </c>
      <c r="K99" s="3">
        <f t="shared" si="9"/>
        <v>1</v>
      </c>
      <c r="L99" s="6">
        <f>(1+Chart!$F$4)^(1/(365/K99))-1</f>
        <v>6.6592785027408397E-5</v>
      </c>
      <c r="M99" s="6">
        <f t="shared" si="10"/>
        <v>2.1909069769510126E-6</v>
      </c>
      <c r="N99" s="6">
        <f t="shared" si="11"/>
        <v>1.4241026989436634E-5</v>
      </c>
      <c r="O99">
        <f>O98*(B99/B98)</f>
        <v>149.30652937000002</v>
      </c>
      <c r="P99">
        <f t="shared" si="7"/>
        <v>2013</v>
      </c>
      <c r="Q99" s="1">
        <f t="shared" si="8"/>
        <v>41576.5625</v>
      </c>
      <c r="R99">
        <f>IF(B100="",R98,IF(Q99&gt;=Chart!$F$2,E99,0))</f>
        <v>0</v>
      </c>
      <c r="S99">
        <f>IF(B100="",S98,IFERROR(IF(AND(R99&gt;0,R98=0),R99,(1+(B100/B99-1)*Calc!$Z$1)*S98),0))</f>
        <v>0</v>
      </c>
      <c r="T99">
        <f>IF(B100="",T98,IFERROR(IF(AND(R99&gt;0,R98=0),R99,(1+(B100/B99-1)*Calc!$Z$1-L100)*T98),0))</f>
        <v>0</v>
      </c>
      <c r="U99">
        <f>IF(B100="",U98,IFERROR(IF(AND(R99&gt;0,R98=0),R99,(1+(B100/B99-1)*Calc!$Z$1-M100*2)*U98),0))</f>
        <v>0</v>
      </c>
      <c r="V99">
        <f>IF(B100="",V98,IFERROR(IF(AND(R99&gt;0,R98=0),R99,(1+(B100/B99-1)*Calc!$Z$1-N100*2)*V98),0))</f>
        <v>0</v>
      </c>
      <c r="W99">
        <f>IF(ISNUMBER(C99),C99,W98)</f>
        <v>0.08</v>
      </c>
      <c r="Y99" s="1" t="e">
        <f>IF(AND(Q99&gt;=Chart!$F$2,Q99&lt;=Chart!$F$3),Q99,#N/A)</f>
        <v>#N/A</v>
      </c>
      <c r="Z99" t="e">
        <f>IF(AND(Q99&gt;=Chart!$F$2,Q99&lt;=Chart!$F$3),R99,#N/A)</f>
        <v>#N/A</v>
      </c>
      <c r="AA99" t="e">
        <f>IF(AND(Q99&gt;=Chart!$F$2,Q99&lt;=Chart!$F$3),S99,#N/A)</f>
        <v>#N/A</v>
      </c>
      <c r="AB99" t="e">
        <f>IF(AND(Q99&gt;=Chart!$F$2,Q99&lt;=Chart!$F$3),T99,#N/A)</f>
        <v>#N/A</v>
      </c>
      <c r="AC99" t="e">
        <f>IF(AND(Q99&gt;=Chart!$F$2,Q99&lt;=Chart!$F$3),U99,#N/A)</f>
        <v>#N/A</v>
      </c>
      <c r="AD99" t="e">
        <f>IF(AND(Q99&gt;=Chart!$F$2,Q99&lt;=Chart!$F$3),V99,#N/A)</f>
        <v>#N/A</v>
      </c>
      <c r="AE99" t="e">
        <f>IF(AND(Q99&gt;=Chart!$F$2,Q99&lt;=Chart!$F$3),I99,#N/A)</f>
        <v>#N/A</v>
      </c>
      <c r="AF99" t="e">
        <f>IF(AND(Q99&gt;=Chart!$F$2,Q99&lt;=Chart!$F$3),H99/100,#N/A)</f>
        <v>#N/A</v>
      </c>
      <c r="AG99" t="e">
        <f>IF(AND(Q99&gt;=Chart!$F$2,Q99&lt;=Chart!$F$3),W99/100,#N/A)</f>
        <v>#N/A</v>
      </c>
    </row>
    <row r="100" spans="1:33" x14ac:dyDescent="0.25">
      <c r="A100">
        <v>1383139800</v>
      </c>
      <c r="B100">
        <f>INDEX('Daily Data ADJ'!$1:$1048576,MATCH(Calc!$A100,'Daily Data ADJ'!$A:$A,0),MATCH("SPY, CBOE BZX: Close",'Daily Data ADJ'!$1:$1,0))</f>
        <v>148.5649267</v>
      </c>
      <c r="C100">
        <f>INDEX('Daily Data ADJ'!$1:$1048576,MATCH(Calc!$A100,'Daily Data ADJ'!$A:$A,0),MATCH("EFFR, FRED: Close",'Daily Data ADJ'!$1:$1,0))</f>
        <v>0.08</v>
      </c>
      <c r="D100" t="str">
        <f>INDEX('Daily Data ADJ'!$1:$1048576,MATCH(Calc!$A100,'Daily Data ADJ'!$A:$A,1),MATCH("SOFR, FRED: Close",'Daily Data ADJ'!$1:$1,0))</f>
        <v>NaN</v>
      </c>
      <c r="E100">
        <f>INDEX('Daily Data ADJ'!$1:$1048576,MATCH(Calc!$A100,'Daily Data ADJ'!$A:$A,0),MATCH("UPRO, CBOE BZX: Close",'Daily Data ADJ'!$1:$1,0))</f>
        <v>6.75016471</v>
      </c>
      <c r="F100">
        <f>INDEX('Daily Data ADJ'!$1:$1048576,MATCH(Calc!$A100,'Daily Data ADJ'!$A:$A,0),MATCH("ES1!, CME_MINI: Close",'Daily Data ADJ'!$1:$1,0))</f>
        <v>1760.5</v>
      </c>
      <c r="G100">
        <f>INDEX('Daily Data ADJ'!$1:$1048576,MATCH(Calc!$A100,'Daily Data ADJ'!$A:$A,0),MATCH("ES2!, CME_MINI: Close",'Daily Data ADJ'!$1:$1,0))</f>
        <v>1754</v>
      </c>
      <c r="H100">
        <f>INDEX('QUANDL MULTPL SP500_DIV_YIELD_M'!$A:$G,MATCH(Calc!$A100,'QUANDL MULTPL SP500_DIV_YIELD_M'!$A:$A,1),MATCH('QUANDL MULTPL SP500_DIV_YIELD_M'!$E$1,'QUANDL MULTPL SP500_DIV_YIELD_M'!$A$1:$G$1,0))</f>
        <v>2.04</v>
      </c>
      <c r="I100" s="5">
        <f t="shared" si="6"/>
        <v>5.7130582691966858E-3</v>
      </c>
      <c r="J100" s="1">
        <f>A100/24/60/60+DATE(1970,1,1)</f>
        <v>41577.5625</v>
      </c>
      <c r="K100" s="3">
        <f t="shared" si="9"/>
        <v>1</v>
      </c>
      <c r="L100" s="6">
        <f>(1+Chart!$F$4)^(1/(365/K100))-1</f>
        <v>6.6592785027408397E-5</v>
      </c>
      <c r="M100" s="6">
        <f t="shared" si="10"/>
        <v>2.1909069769510126E-6</v>
      </c>
      <c r="N100" s="6">
        <f t="shared" si="11"/>
        <v>1.5607794794592067E-5</v>
      </c>
      <c r="O100">
        <f>O99*(B100/B99)</f>
        <v>148.56492670000003</v>
      </c>
      <c r="P100">
        <f t="shared" si="7"/>
        <v>2013</v>
      </c>
      <c r="Q100" s="1">
        <f t="shared" si="8"/>
        <v>41577.5625</v>
      </c>
      <c r="R100">
        <f>IF(B101="",R99,IF(Q100&gt;=Chart!$F$2,E100,0))</f>
        <v>0</v>
      </c>
      <c r="S100">
        <f>IF(B101="",S99,IFERROR(IF(AND(R100&gt;0,R99=0),R100,(1+(B101/B100-1)*Calc!$Z$1)*S99),0))</f>
        <v>0</v>
      </c>
      <c r="T100">
        <f>IF(B101="",T99,IFERROR(IF(AND(R100&gt;0,R99=0),R100,(1+(B101/B100-1)*Calc!$Z$1-L101)*T99),0))</f>
        <v>0</v>
      </c>
      <c r="U100">
        <f>IF(B101="",U99,IFERROR(IF(AND(R100&gt;0,R99=0),R100,(1+(B101/B100-1)*Calc!$Z$1-M101*2)*U99),0))</f>
        <v>0</v>
      </c>
      <c r="V100">
        <f>IF(B101="",V99,IFERROR(IF(AND(R100&gt;0,R99=0),R100,(1+(B101/B100-1)*Calc!$Z$1-N101*2)*V99),0))</f>
        <v>0</v>
      </c>
      <c r="W100">
        <f>IF(ISNUMBER(C100),C100,W99)</f>
        <v>0.08</v>
      </c>
      <c r="Y100" s="1" t="e">
        <f>IF(AND(Q100&gt;=Chart!$F$2,Q100&lt;=Chart!$F$3),Q100,#N/A)</f>
        <v>#N/A</v>
      </c>
      <c r="Z100" t="e">
        <f>IF(AND(Q100&gt;=Chart!$F$2,Q100&lt;=Chart!$F$3),R100,#N/A)</f>
        <v>#N/A</v>
      </c>
      <c r="AA100" t="e">
        <f>IF(AND(Q100&gt;=Chart!$F$2,Q100&lt;=Chart!$F$3),S100,#N/A)</f>
        <v>#N/A</v>
      </c>
      <c r="AB100" t="e">
        <f>IF(AND(Q100&gt;=Chart!$F$2,Q100&lt;=Chart!$F$3),T100,#N/A)</f>
        <v>#N/A</v>
      </c>
      <c r="AC100" t="e">
        <f>IF(AND(Q100&gt;=Chart!$F$2,Q100&lt;=Chart!$F$3),U100,#N/A)</f>
        <v>#N/A</v>
      </c>
      <c r="AD100" t="e">
        <f>IF(AND(Q100&gt;=Chart!$F$2,Q100&lt;=Chart!$F$3),V100,#N/A)</f>
        <v>#N/A</v>
      </c>
      <c r="AE100" t="e">
        <f>IF(AND(Q100&gt;=Chart!$F$2,Q100&lt;=Chart!$F$3),I100,#N/A)</f>
        <v>#N/A</v>
      </c>
      <c r="AF100" t="e">
        <f>IF(AND(Q100&gt;=Chart!$F$2,Q100&lt;=Chart!$F$3),H100/100,#N/A)</f>
        <v>#N/A</v>
      </c>
      <c r="AG100" t="e">
        <f>IF(AND(Q100&gt;=Chart!$F$2,Q100&lt;=Chart!$F$3),W100/100,#N/A)</f>
        <v>#N/A</v>
      </c>
    </row>
    <row r="101" spans="1:33" x14ac:dyDescent="0.25">
      <c r="A101">
        <v>1383226200</v>
      </c>
      <c r="B101">
        <f>INDEX('Daily Data ADJ'!$1:$1048576,MATCH(Calc!$A101,'Daily Data ADJ'!$A:$A,0),MATCH("SPY, CBOE BZX: Close",'Daily Data ADJ'!$1:$1,0))</f>
        <v>148.14356154000001</v>
      </c>
      <c r="C101">
        <f>INDEX('Daily Data ADJ'!$1:$1048576,MATCH(Calc!$A101,'Daily Data ADJ'!$A:$A,0),MATCH("EFFR, FRED: Close",'Daily Data ADJ'!$1:$1,0))</f>
        <v>7.0000000000000007E-2</v>
      </c>
      <c r="D101" t="str">
        <f>INDEX('Daily Data ADJ'!$1:$1048576,MATCH(Calc!$A101,'Daily Data ADJ'!$A:$A,1),MATCH("SOFR, FRED: Close",'Daily Data ADJ'!$1:$1,0))</f>
        <v>NaN</v>
      </c>
      <c r="E101">
        <f>INDEX('Daily Data ADJ'!$1:$1048576,MATCH(Calc!$A101,'Daily Data ADJ'!$A:$A,0),MATCH("UPRO, CBOE BZX: Close",'Daily Data ADJ'!$1:$1,0))</f>
        <v>6.6795205500000003</v>
      </c>
      <c r="F101">
        <f>INDEX('Daily Data ADJ'!$1:$1048576,MATCH(Calc!$A101,'Daily Data ADJ'!$A:$A,0),MATCH("ES1!, CME_MINI: Close",'Daily Data ADJ'!$1:$1,0))</f>
        <v>1751</v>
      </c>
      <c r="G101">
        <f>INDEX('Daily Data ADJ'!$1:$1048576,MATCH(Calc!$A101,'Daily Data ADJ'!$A:$A,0),MATCH("ES2!, CME_MINI: Close",'Daily Data ADJ'!$1:$1,0))</f>
        <v>1744.5</v>
      </c>
      <c r="H101">
        <f>INDEX('QUANDL MULTPL SP500_DIV_YIELD_M'!$A:$G,MATCH(Calc!$A101,'QUANDL MULTPL SP500_DIV_YIELD_M'!$A:$A,1),MATCH('QUANDL MULTPL SP500_DIV_YIELD_M'!$E$1,'QUANDL MULTPL SP500_DIV_YIELD_M'!$A$1:$G$1,0))</f>
        <v>2.0099999999999998</v>
      </c>
      <c r="I101" s="5">
        <f t="shared" si="6"/>
        <v>5.3338186538147599E-3</v>
      </c>
      <c r="J101" s="1">
        <f>A101/24/60/60+DATE(1970,1,1)</f>
        <v>41578.5625</v>
      </c>
      <c r="K101" s="3">
        <f t="shared" si="9"/>
        <v>1</v>
      </c>
      <c r="L101" s="6">
        <f>(1+Chart!$F$4)^(1/(365/K101))-1</f>
        <v>6.6592785027408397E-5</v>
      </c>
      <c r="M101" s="6">
        <f t="shared" si="10"/>
        <v>1.9171391369976476E-6</v>
      </c>
      <c r="N101" s="6">
        <f t="shared" si="11"/>
        <v>1.4574473941708632E-5</v>
      </c>
      <c r="O101">
        <f>O100*(B101/B100)</f>
        <v>148.14356154000004</v>
      </c>
      <c r="P101">
        <f t="shared" si="7"/>
        <v>2013</v>
      </c>
      <c r="Q101" s="1">
        <f t="shared" si="8"/>
        <v>41578.5625</v>
      </c>
      <c r="R101">
        <f>IF(B102="",R100,IF(Q101&gt;=Chart!$F$2,E101,0))</f>
        <v>0</v>
      </c>
      <c r="S101">
        <f>IF(B102="",S100,IFERROR(IF(AND(R101&gt;0,R100=0),R101,(1+(B102/B101-1)*Calc!$Z$1)*S100),0))</f>
        <v>0</v>
      </c>
      <c r="T101">
        <f>IF(B102="",T100,IFERROR(IF(AND(R101&gt;0,R100=0),R101,(1+(B102/B101-1)*Calc!$Z$1-L102)*T100),0))</f>
        <v>0</v>
      </c>
      <c r="U101">
        <f>IF(B102="",U100,IFERROR(IF(AND(R101&gt;0,R100=0),R101,(1+(B102/B101-1)*Calc!$Z$1-M102*2)*U100),0))</f>
        <v>0</v>
      </c>
      <c r="V101">
        <f>IF(B102="",V100,IFERROR(IF(AND(R101&gt;0,R100=0),R101,(1+(B102/B101-1)*Calc!$Z$1-N102*2)*V100),0))</f>
        <v>0</v>
      </c>
      <c r="W101">
        <f>IF(ISNUMBER(C101),C101,W100)</f>
        <v>7.0000000000000007E-2</v>
      </c>
      <c r="Y101" s="1" t="e">
        <f>IF(AND(Q101&gt;=Chart!$F$2,Q101&lt;=Chart!$F$3),Q101,#N/A)</f>
        <v>#N/A</v>
      </c>
      <c r="Z101" t="e">
        <f>IF(AND(Q101&gt;=Chart!$F$2,Q101&lt;=Chart!$F$3),R101,#N/A)</f>
        <v>#N/A</v>
      </c>
      <c r="AA101" t="e">
        <f>IF(AND(Q101&gt;=Chart!$F$2,Q101&lt;=Chart!$F$3),S101,#N/A)</f>
        <v>#N/A</v>
      </c>
      <c r="AB101" t="e">
        <f>IF(AND(Q101&gt;=Chart!$F$2,Q101&lt;=Chart!$F$3),T101,#N/A)</f>
        <v>#N/A</v>
      </c>
      <c r="AC101" t="e">
        <f>IF(AND(Q101&gt;=Chart!$F$2,Q101&lt;=Chart!$F$3),U101,#N/A)</f>
        <v>#N/A</v>
      </c>
      <c r="AD101" t="e">
        <f>IF(AND(Q101&gt;=Chart!$F$2,Q101&lt;=Chart!$F$3),V101,#N/A)</f>
        <v>#N/A</v>
      </c>
      <c r="AE101" t="e">
        <f>IF(AND(Q101&gt;=Chart!$F$2,Q101&lt;=Chart!$F$3),I101,#N/A)</f>
        <v>#N/A</v>
      </c>
      <c r="AF101" t="e">
        <f>IF(AND(Q101&gt;=Chart!$F$2,Q101&lt;=Chart!$F$3),H101/100,#N/A)</f>
        <v>#N/A</v>
      </c>
      <c r="AG101" t="e">
        <f>IF(AND(Q101&gt;=Chart!$F$2,Q101&lt;=Chart!$F$3),W101/100,#N/A)</f>
        <v>#N/A</v>
      </c>
    </row>
    <row r="102" spans="1:33" x14ac:dyDescent="0.25">
      <c r="A102">
        <v>1383312600</v>
      </c>
      <c r="B102">
        <f>INDEX('Daily Data ADJ'!$1:$1048576,MATCH(Calc!$A102,'Daily Data ADJ'!$A:$A,0),MATCH("SPY, CBOE BZX: Close",'Daily Data ADJ'!$1:$1,0))</f>
        <v>148.49750827</v>
      </c>
      <c r="C102">
        <f>INDEX('Daily Data ADJ'!$1:$1048576,MATCH(Calc!$A102,'Daily Data ADJ'!$A:$A,0),MATCH("EFFR, FRED: Close",'Daily Data ADJ'!$1:$1,0))</f>
        <v>0.08</v>
      </c>
      <c r="D102" t="str">
        <f>INDEX('Daily Data ADJ'!$1:$1048576,MATCH(Calc!$A102,'Daily Data ADJ'!$A:$A,1),MATCH("SOFR, FRED: Close",'Daily Data ADJ'!$1:$1,0))</f>
        <v>NaN</v>
      </c>
      <c r="E102">
        <f>INDEX('Daily Data ADJ'!$1:$1048576,MATCH(Calc!$A102,'Daily Data ADJ'!$A:$A,0),MATCH("UPRO, CBOE BZX: Close",'Daily Data ADJ'!$1:$1,0))</f>
        <v>6.7339243499999997</v>
      </c>
      <c r="F102">
        <f>INDEX('Daily Data ADJ'!$1:$1048576,MATCH(Calc!$A102,'Daily Data ADJ'!$A:$A,0),MATCH("ES1!, CME_MINI: Close",'Daily Data ADJ'!$1:$1,0))</f>
        <v>1754.75</v>
      </c>
      <c r="G102">
        <f>INDEX('Daily Data ADJ'!$1:$1048576,MATCH(Calc!$A102,'Daily Data ADJ'!$A:$A,0),MATCH("ES2!, CME_MINI: Close",'Daily Data ADJ'!$1:$1,0))</f>
        <v>1748.25</v>
      </c>
      <c r="H102">
        <f>INDEX('QUANDL MULTPL SP500_DIV_YIELD_M'!$A:$G,MATCH(Calc!$A102,'QUANDL MULTPL SP500_DIV_YIELD_M'!$A:$A,1),MATCH('QUANDL MULTPL SP500_DIV_YIELD_M'!$E$1,'QUANDL MULTPL SP500_DIV_YIELD_M'!$A$1:$G$1,0))</f>
        <v>2.0099999999999998</v>
      </c>
      <c r="I102" s="5">
        <f t="shared" si="6"/>
        <v>5.3651993727322662E-3</v>
      </c>
      <c r="J102" s="1">
        <f>A102/24/60/60+DATE(1970,1,1)</f>
        <v>41579.5625</v>
      </c>
      <c r="K102" s="3">
        <f t="shared" si="9"/>
        <v>1</v>
      </c>
      <c r="L102" s="6">
        <f>(1+Chart!$F$4)^(1/(365/K102))-1</f>
        <v>6.6592785027408397E-5</v>
      </c>
      <c r="M102" s="6">
        <f t="shared" si="10"/>
        <v>2.1909069769510126E-6</v>
      </c>
      <c r="N102" s="6">
        <f t="shared" si="11"/>
        <v>1.4659992289667301E-5</v>
      </c>
      <c r="O102">
        <f>O101*(B102/B101)</f>
        <v>148.49750827000003</v>
      </c>
      <c r="P102">
        <f t="shared" si="7"/>
        <v>2013</v>
      </c>
      <c r="Q102" s="1">
        <f t="shared" si="8"/>
        <v>41579.5625</v>
      </c>
      <c r="R102">
        <f>IF(B103="",R101,IF(Q102&gt;=Chart!$F$2,E102,0))</f>
        <v>0</v>
      </c>
      <c r="S102">
        <f>IF(B103="",S101,IFERROR(IF(AND(R102&gt;0,R101=0),R102,(1+(B103/B102-1)*Calc!$Z$1)*S101),0))</f>
        <v>0</v>
      </c>
      <c r="T102">
        <f>IF(B103="",T101,IFERROR(IF(AND(R102&gt;0,R101=0),R102,(1+(B103/B102-1)*Calc!$Z$1-L103)*T101),0))</f>
        <v>0</v>
      </c>
      <c r="U102">
        <f>IF(B103="",U101,IFERROR(IF(AND(R102&gt;0,R101=0),R102,(1+(B103/B102-1)*Calc!$Z$1-M103*2)*U101),0))</f>
        <v>0</v>
      </c>
      <c r="V102">
        <f>IF(B103="",V101,IFERROR(IF(AND(R102&gt;0,R101=0),R102,(1+(B103/B102-1)*Calc!$Z$1-N103*2)*V101),0))</f>
        <v>0</v>
      </c>
      <c r="W102">
        <f>IF(ISNUMBER(C102),C102,W101)</f>
        <v>0.08</v>
      </c>
      <c r="Y102" s="1" t="e">
        <f>IF(AND(Q102&gt;=Chart!$F$2,Q102&lt;=Chart!$F$3),Q102,#N/A)</f>
        <v>#N/A</v>
      </c>
      <c r="Z102" t="e">
        <f>IF(AND(Q102&gt;=Chart!$F$2,Q102&lt;=Chart!$F$3),R102,#N/A)</f>
        <v>#N/A</v>
      </c>
      <c r="AA102" t="e">
        <f>IF(AND(Q102&gt;=Chart!$F$2,Q102&lt;=Chart!$F$3),S102,#N/A)</f>
        <v>#N/A</v>
      </c>
      <c r="AB102" t="e">
        <f>IF(AND(Q102&gt;=Chart!$F$2,Q102&lt;=Chart!$F$3),T102,#N/A)</f>
        <v>#N/A</v>
      </c>
      <c r="AC102" t="e">
        <f>IF(AND(Q102&gt;=Chart!$F$2,Q102&lt;=Chart!$F$3),U102,#N/A)</f>
        <v>#N/A</v>
      </c>
      <c r="AD102" t="e">
        <f>IF(AND(Q102&gt;=Chart!$F$2,Q102&lt;=Chart!$F$3),V102,#N/A)</f>
        <v>#N/A</v>
      </c>
      <c r="AE102" t="e">
        <f>IF(AND(Q102&gt;=Chart!$F$2,Q102&lt;=Chart!$F$3),I102,#N/A)</f>
        <v>#N/A</v>
      </c>
      <c r="AF102" t="e">
        <f>IF(AND(Q102&gt;=Chart!$F$2,Q102&lt;=Chart!$F$3),H102/100,#N/A)</f>
        <v>#N/A</v>
      </c>
      <c r="AG102" t="e">
        <f>IF(AND(Q102&gt;=Chart!$F$2,Q102&lt;=Chart!$F$3),W102/100,#N/A)</f>
        <v>#N/A</v>
      </c>
    </row>
    <row r="103" spans="1:33" x14ac:dyDescent="0.25">
      <c r="A103">
        <v>1383575400</v>
      </c>
      <c r="B103">
        <f>INDEX('Daily Data ADJ'!$1:$1048576,MATCH(Calc!$A103,'Daily Data ADJ'!$A:$A,0),MATCH("SPY, CBOE BZX: Close",'Daily Data ADJ'!$1:$1,0))</f>
        <v>149.02000107000001</v>
      </c>
      <c r="C103">
        <f>INDEX('Daily Data ADJ'!$1:$1048576,MATCH(Calc!$A103,'Daily Data ADJ'!$A:$A,0),MATCH("EFFR, FRED: Close",'Daily Data ADJ'!$1:$1,0))</f>
        <v>0.08</v>
      </c>
      <c r="D103" t="str">
        <f>INDEX('Daily Data ADJ'!$1:$1048576,MATCH(Calc!$A103,'Daily Data ADJ'!$A:$A,1),MATCH("SOFR, FRED: Close",'Daily Data ADJ'!$1:$1,0))</f>
        <v>NaN</v>
      </c>
      <c r="E103">
        <f>INDEX('Daily Data ADJ'!$1:$1048576,MATCH(Calc!$A103,'Daily Data ADJ'!$A:$A,0),MATCH("UPRO, CBOE BZX: Close",'Daily Data ADJ'!$1:$1,0))</f>
        <v>6.8086288399999999</v>
      </c>
      <c r="F103">
        <f>INDEX('Daily Data ADJ'!$1:$1048576,MATCH(Calc!$A103,'Daily Data ADJ'!$A:$A,0),MATCH("ES1!, CME_MINI: Close",'Daily Data ADJ'!$1:$1,0))</f>
        <v>1763</v>
      </c>
      <c r="G103">
        <f>INDEX('Daily Data ADJ'!$1:$1048576,MATCH(Calc!$A103,'Daily Data ADJ'!$A:$A,0),MATCH("ES2!, CME_MINI: Close",'Daily Data ADJ'!$1:$1,0))</f>
        <v>1756.5</v>
      </c>
      <c r="H103">
        <f>INDEX('QUANDL MULTPL SP500_DIV_YIELD_M'!$A:$G,MATCH(Calc!$A103,'QUANDL MULTPL SP500_DIV_YIELD_M'!$A:$A,1),MATCH('QUANDL MULTPL SP500_DIV_YIELD_M'!$E$1,'QUANDL MULTPL SP500_DIV_YIELD_M'!$A$1:$G$1,0))</f>
        <v>2.0099999999999998</v>
      </c>
      <c r="I103" s="5">
        <f t="shared" si="6"/>
        <v>5.4337696530218811E-3</v>
      </c>
      <c r="J103" s="1">
        <f>A103/24/60/60+DATE(1970,1,1)</f>
        <v>41582.604166666664</v>
      </c>
      <c r="K103" s="3">
        <f t="shared" si="9"/>
        <v>3.0416666666642413</v>
      </c>
      <c r="L103" s="6">
        <f>(1+Chart!$F$4)^(1/(365/K103))-1</f>
        <v>2.0256682436081697E-4</v>
      </c>
      <c r="M103" s="6">
        <f t="shared" si="10"/>
        <v>6.6640236258130869E-6</v>
      </c>
      <c r="N103" s="6">
        <f t="shared" si="11"/>
        <v>4.5159852913645437E-5</v>
      </c>
      <c r="O103">
        <f>O102*(B103/B102)</f>
        <v>149.02000107000003</v>
      </c>
      <c r="P103">
        <f t="shared" si="7"/>
        <v>2013</v>
      </c>
      <c r="Q103" s="1">
        <f t="shared" si="8"/>
        <v>41582.604166666664</v>
      </c>
      <c r="R103">
        <f>IF(B104="",R102,IF(Q103&gt;=Chart!$F$2,E103,0))</f>
        <v>0</v>
      </c>
      <c r="S103">
        <f>IF(B104="",S102,IFERROR(IF(AND(R103&gt;0,R102=0),R103,(1+(B104/B103-1)*Calc!$Z$1)*S102),0))</f>
        <v>0</v>
      </c>
      <c r="T103">
        <f>IF(B104="",T102,IFERROR(IF(AND(R103&gt;0,R102=0),R103,(1+(B104/B103-1)*Calc!$Z$1-L104)*T102),0))</f>
        <v>0</v>
      </c>
      <c r="U103">
        <f>IF(B104="",U102,IFERROR(IF(AND(R103&gt;0,R102=0),R103,(1+(B104/B103-1)*Calc!$Z$1-M104*2)*U102),0))</f>
        <v>0</v>
      </c>
      <c r="V103">
        <f>IF(B104="",V102,IFERROR(IF(AND(R103&gt;0,R102=0),R103,(1+(B104/B103-1)*Calc!$Z$1-N104*2)*V102),0))</f>
        <v>0</v>
      </c>
      <c r="W103">
        <f>IF(ISNUMBER(C103),C103,W102)</f>
        <v>0.08</v>
      </c>
      <c r="Y103" s="1" t="e">
        <f>IF(AND(Q103&gt;=Chart!$F$2,Q103&lt;=Chart!$F$3),Q103,#N/A)</f>
        <v>#N/A</v>
      </c>
      <c r="Z103" t="e">
        <f>IF(AND(Q103&gt;=Chart!$F$2,Q103&lt;=Chart!$F$3),R103,#N/A)</f>
        <v>#N/A</v>
      </c>
      <c r="AA103" t="e">
        <f>IF(AND(Q103&gt;=Chart!$F$2,Q103&lt;=Chart!$F$3),S103,#N/A)</f>
        <v>#N/A</v>
      </c>
      <c r="AB103" t="e">
        <f>IF(AND(Q103&gt;=Chart!$F$2,Q103&lt;=Chart!$F$3),T103,#N/A)</f>
        <v>#N/A</v>
      </c>
      <c r="AC103" t="e">
        <f>IF(AND(Q103&gt;=Chart!$F$2,Q103&lt;=Chart!$F$3),U103,#N/A)</f>
        <v>#N/A</v>
      </c>
      <c r="AD103" t="e">
        <f>IF(AND(Q103&gt;=Chart!$F$2,Q103&lt;=Chart!$F$3),V103,#N/A)</f>
        <v>#N/A</v>
      </c>
      <c r="AE103" t="e">
        <f>IF(AND(Q103&gt;=Chart!$F$2,Q103&lt;=Chart!$F$3),I103,#N/A)</f>
        <v>#N/A</v>
      </c>
      <c r="AF103" t="e">
        <f>IF(AND(Q103&gt;=Chart!$F$2,Q103&lt;=Chart!$F$3),H103/100,#N/A)</f>
        <v>#N/A</v>
      </c>
      <c r="AG103" t="e">
        <f>IF(AND(Q103&gt;=Chart!$F$2,Q103&lt;=Chart!$F$3),W103/100,#N/A)</f>
        <v>#N/A</v>
      </c>
    </row>
    <row r="104" spans="1:33" x14ac:dyDescent="0.25">
      <c r="A104">
        <v>1383661800</v>
      </c>
      <c r="B104">
        <f>INDEX('Daily Data ADJ'!$1:$1048576,MATCH(Calc!$A104,'Daily Data ADJ'!$A:$A,0),MATCH("SPY, CBOE BZX: Close",'Daily Data ADJ'!$1:$1,0))</f>
        <v>148.54807209000001</v>
      </c>
      <c r="C104">
        <f>INDEX('Daily Data ADJ'!$1:$1048576,MATCH(Calc!$A104,'Daily Data ADJ'!$A:$A,0),MATCH("EFFR, FRED: Close",'Daily Data ADJ'!$1:$1,0))</f>
        <v>0.08</v>
      </c>
      <c r="D104" t="str">
        <f>INDEX('Daily Data ADJ'!$1:$1048576,MATCH(Calc!$A104,'Daily Data ADJ'!$A:$A,1),MATCH("SOFR, FRED: Close",'Daily Data ADJ'!$1:$1,0))</f>
        <v>NaN</v>
      </c>
      <c r="E104">
        <f>INDEX('Daily Data ADJ'!$1:$1048576,MATCH(Calc!$A104,'Daily Data ADJ'!$A:$A,0),MATCH("UPRO, CBOE BZX: Close",'Daily Data ADJ'!$1:$1,0))</f>
        <v>6.74366837</v>
      </c>
      <c r="F104">
        <f>INDEX('Daily Data ADJ'!$1:$1048576,MATCH(Calc!$A104,'Daily Data ADJ'!$A:$A,0),MATCH("ES1!, CME_MINI: Close",'Daily Data ADJ'!$1:$1,0))</f>
        <v>1756.5</v>
      </c>
      <c r="G104">
        <f>INDEX('Daily Data ADJ'!$1:$1048576,MATCH(Calc!$A104,'Daily Data ADJ'!$A:$A,0),MATCH("ES2!, CME_MINI: Close",'Daily Data ADJ'!$1:$1,0))</f>
        <v>1750</v>
      </c>
      <c r="H104">
        <f>INDEX('QUANDL MULTPL SP500_DIV_YIELD_M'!$A:$G,MATCH(Calc!$A104,'QUANDL MULTPL SP500_DIV_YIELD_M'!$A:$A,1),MATCH('QUANDL MULTPL SP500_DIV_YIELD_M'!$E$1,'QUANDL MULTPL SP500_DIV_YIELD_M'!$A$1:$G$1,0))</f>
        <v>2.0099999999999998</v>
      </c>
      <c r="I104" s="5">
        <f t="shared" si="6"/>
        <v>5.3797981089693699E-3</v>
      </c>
      <c r="J104" s="1">
        <f>A104/24/60/60+DATE(1970,1,1)</f>
        <v>41583.604166666664</v>
      </c>
      <c r="K104" s="3">
        <f t="shared" si="9"/>
        <v>1</v>
      </c>
      <c r="L104" s="6">
        <f>(1+Chart!$F$4)^(1/(365/K104))-1</f>
        <v>6.6592785027408397E-5</v>
      </c>
      <c r="M104" s="6">
        <f t="shared" si="10"/>
        <v>2.1909069769510126E-6</v>
      </c>
      <c r="N104" s="6">
        <f t="shared" si="11"/>
        <v>1.4699775678250759E-5</v>
      </c>
      <c r="O104">
        <f>O103*(B104/B103)</f>
        <v>148.54807209000003</v>
      </c>
      <c r="P104">
        <f t="shared" si="7"/>
        <v>2013</v>
      </c>
      <c r="Q104" s="1">
        <f t="shared" si="8"/>
        <v>41583.604166666664</v>
      </c>
      <c r="R104">
        <f>IF(B105="",R103,IF(Q104&gt;=Chart!$F$2,E104,0))</f>
        <v>0</v>
      </c>
      <c r="S104">
        <f>IF(B105="",S103,IFERROR(IF(AND(R104&gt;0,R103=0),R104,(1+(B105/B104-1)*Calc!$Z$1)*S103),0))</f>
        <v>0</v>
      </c>
      <c r="T104">
        <f>IF(B105="",T103,IFERROR(IF(AND(R104&gt;0,R103=0),R104,(1+(B105/B104-1)*Calc!$Z$1-L105)*T103),0))</f>
        <v>0</v>
      </c>
      <c r="U104">
        <f>IF(B105="",U103,IFERROR(IF(AND(R104&gt;0,R103=0),R104,(1+(B105/B104-1)*Calc!$Z$1-M105*2)*U103),0))</f>
        <v>0</v>
      </c>
      <c r="V104">
        <f>IF(B105="",V103,IFERROR(IF(AND(R104&gt;0,R103=0),R104,(1+(B105/B104-1)*Calc!$Z$1-N105*2)*V103),0))</f>
        <v>0</v>
      </c>
      <c r="W104">
        <f>IF(ISNUMBER(C104),C104,W103)</f>
        <v>0.08</v>
      </c>
      <c r="Y104" s="1" t="e">
        <f>IF(AND(Q104&gt;=Chart!$F$2,Q104&lt;=Chart!$F$3),Q104,#N/A)</f>
        <v>#N/A</v>
      </c>
      <c r="Z104" t="e">
        <f>IF(AND(Q104&gt;=Chart!$F$2,Q104&lt;=Chart!$F$3),R104,#N/A)</f>
        <v>#N/A</v>
      </c>
      <c r="AA104" t="e">
        <f>IF(AND(Q104&gt;=Chart!$F$2,Q104&lt;=Chart!$F$3),S104,#N/A)</f>
        <v>#N/A</v>
      </c>
      <c r="AB104" t="e">
        <f>IF(AND(Q104&gt;=Chart!$F$2,Q104&lt;=Chart!$F$3),T104,#N/A)</f>
        <v>#N/A</v>
      </c>
      <c r="AC104" t="e">
        <f>IF(AND(Q104&gt;=Chart!$F$2,Q104&lt;=Chart!$F$3),U104,#N/A)</f>
        <v>#N/A</v>
      </c>
      <c r="AD104" t="e">
        <f>IF(AND(Q104&gt;=Chart!$F$2,Q104&lt;=Chart!$F$3),V104,#N/A)</f>
        <v>#N/A</v>
      </c>
      <c r="AE104" t="e">
        <f>IF(AND(Q104&gt;=Chart!$F$2,Q104&lt;=Chart!$F$3),I104,#N/A)</f>
        <v>#N/A</v>
      </c>
      <c r="AF104" t="e">
        <f>IF(AND(Q104&gt;=Chart!$F$2,Q104&lt;=Chart!$F$3),H104/100,#N/A)</f>
        <v>#N/A</v>
      </c>
      <c r="AG104" t="e">
        <f>IF(AND(Q104&gt;=Chart!$F$2,Q104&lt;=Chart!$F$3),W104/100,#N/A)</f>
        <v>#N/A</v>
      </c>
    </row>
    <row r="105" spans="1:33" x14ac:dyDescent="0.25">
      <c r="A105">
        <v>1383748200</v>
      </c>
      <c r="B105">
        <f>INDEX('Daily Data ADJ'!$1:$1048576,MATCH(Calc!$A105,'Daily Data ADJ'!$A:$A,0),MATCH("SPY, CBOE BZX: Close",'Daily Data ADJ'!$1:$1,0))</f>
        <v>149.30652936999999</v>
      </c>
      <c r="C105">
        <f>INDEX('Daily Data ADJ'!$1:$1048576,MATCH(Calc!$A105,'Daily Data ADJ'!$A:$A,0),MATCH("EFFR, FRED: Close",'Daily Data ADJ'!$1:$1,0))</f>
        <v>0.08</v>
      </c>
      <c r="D105" t="str">
        <f>INDEX('Daily Data ADJ'!$1:$1048576,MATCH(Calc!$A105,'Daily Data ADJ'!$A:$A,1),MATCH("SOFR, FRED: Close",'Daily Data ADJ'!$1:$1,0))</f>
        <v>NaN</v>
      </c>
      <c r="E105">
        <f>INDEX('Daily Data ADJ'!$1:$1048576,MATCH(Calc!$A105,'Daily Data ADJ'!$A:$A,0),MATCH("UPRO, CBOE BZX: Close",'Daily Data ADJ'!$1:$1,0))</f>
        <v>6.8394852400000001</v>
      </c>
      <c r="F105">
        <f>INDEX('Daily Data ADJ'!$1:$1048576,MATCH(Calc!$A105,'Daily Data ADJ'!$A:$A,0),MATCH("ES1!, CME_MINI: Close",'Daily Data ADJ'!$1:$1,0))</f>
        <v>1765.5</v>
      </c>
      <c r="G105">
        <f>INDEX('Daily Data ADJ'!$1:$1048576,MATCH(Calc!$A105,'Daily Data ADJ'!$A:$A,0),MATCH("ES2!, CME_MINI: Close",'Daily Data ADJ'!$1:$1,0))</f>
        <v>1759</v>
      </c>
      <c r="H105">
        <f>INDEX('QUANDL MULTPL SP500_DIV_YIELD_M'!$A:$G,MATCH(Calc!$A105,'QUANDL MULTPL SP500_DIV_YIELD_M'!$A:$A,1),MATCH('QUANDL MULTPL SP500_DIV_YIELD_M'!$E$1,'QUANDL MULTPL SP500_DIV_YIELD_M'!$A$1:$G$1,0))</f>
        <v>2.0099999999999998</v>
      </c>
      <c r="I105" s="5">
        <f t="shared" si="6"/>
        <v>5.4544227061172797E-3</v>
      </c>
      <c r="J105" s="1">
        <f>A105/24/60/60+DATE(1970,1,1)</f>
        <v>41584.604166666664</v>
      </c>
      <c r="K105" s="3">
        <f t="shared" si="9"/>
        <v>1</v>
      </c>
      <c r="L105" s="6">
        <f>(1+Chart!$F$4)^(1/(365/K105))-1</f>
        <v>6.6592785027408397E-5</v>
      </c>
      <c r="M105" s="6">
        <f t="shared" si="10"/>
        <v>2.1909069769510126E-6</v>
      </c>
      <c r="N105" s="6">
        <f t="shared" si="11"/>
        <v>1.4903128073173733E-5</v>
      </c>
      <c r="O105">
        <f>O104*(B105/B104)</f>
        <v>149.30652937000002</v>
      </c>
      <c r="P105">
        <f t="shared" si="7"/>
        <v>2013</v>
      </c>
      <c r="Q105" s="1">
        <f t="shared" si="8"/>
        <v>41584.604166666664</v>
      </c>
      <c r="R105">
        <f>IF(B106="",R104,IF(Q105&gt;=Chart!$F$2,E105,0))</f>
        <v>0</v>
      </c>
      <c r="S105">
        <f>IF(B106="",S104,IFERROR(IF(AND(R105&gt;0,R104=0),R105,(1+(B106/B105-1)*Calc!$Z$1)*S104),0))</f>
        <v>0</v>
      </c>
      <c r="T105">
        <f>IF(B106="",T104,IFERROR(IF(AND(R105&gt;0,R104=0),R105,(1+(B106/B105-1)*Calc!$Z$1-L106)*T104),0))</f>
        <v>0</v>
      </c>
      <c r="U105">
        <f>IF(B106="",U104,IFERROR(IF(AND(R105&gt;0,R104=0),R105,(1+(B106/B105-1)*Calc!$Z$1-M106*2)*U104),0))</f>
        <v>0</v>
      </c>
      <c r="V105">
        <f>IF(B106="",V104,IFERROR(IF(AND(R105&gt;0,R104=0),R105,(1+(B106/B105-1)*Calc!$Z$1-N106*2)*V104),0))</f>
        <v>0</v>
      </c>
      <c r="W105">
        <f>IF(ISNUMBER(C105),C105,W104)</f>
        <v>0.08</v>
      </c>
      <c r="Y105" s="1" t="e">
        <f>IF(AND(Q105&gt;=Chart!$F$2,Q105&lt;=Chart!$F$3),Q105,#N/A)</f>
        <v>#N/A</v>
      </c>
      <c r="Z105" t="e">
        <f>IF(AND(Q105&gt;=Chart!$F$2,Q105&lt;=Chart!$F$3),R105,#N/A)</f>
        <v>#N/A</v>
      </c>
      <c r="AA105" t="e">
        <f>IF(AND(Q105&gt;=Chart!$F$2,Q105&lt;=Chart!$F$3),S105,#N/A)</f>
        <v>#N/A</v>
      </c>
      <c r="AB105" t="e">
        <f>IF(AND(Q105&gt;=Chart!$F$2,Q105&lt;=Chart!$F$3),T105,#N/A)</f>
        <v>#N/A</v>
      </c>
      <c r="AC105" t="e">
        <f>IF(AND(Q105&gt;=Chart!$F$2,Q105&lt;=Chart!$F$3),U105,#N/A)</f>
        <v>#N/A</v>
      </c>
      <c r="AD105" t="e">
        <f>IF(AND(Q105&gt;=Chart!$F$2,Q105&lt;=Chart!$F$3),V105,#N/A)</f>
        <v>#N/A</v>
      </c>
      <c r="AE105" t="e">
        <f>IF(AND(Q105&gt;=Chart!$F$2,Q105&lt;=Chart!$F$3),I105,#N/A)</f>
        <v>#N/A</v>
      </c>
      <c r="AF105" t="e">
        <f>IF(AND(Q105&gt;=Chart!$F$2,Q105&lt;=Chart!$F$3),H105/100,#N/A)</f>
        <v>#N/A</v>
      </c>
      <c r="AG105" t="e">
        <f>IF(AND(Q105&gt;=Chart!$F$2,Q105&lt;=Chart!$F$3),W105/100,#N/A)</f>
        <v>#N/A</v>
      </c>
    </row>
    <row r="106" spans="1:33" x14ac:dyDescent="0.25">
      <c r="A106">
        <v>1383834600</v>
      </c>
      <c r="B106">
        <f>INDEX('Daily Data ADJ'!$1:$1048576,MATCH(Calc!$A106,'Daily Data ADJ'!$A:$A,0),MATCH("SPY, CBOE BZX: Close",'Daily Data ADJ'!$1:$1,0))</f>
        <v>147.41881348000001</v>
      </c>
      <c r="C106">
        <f>INDEX('Daily Data ADJ'!$1:$1048576,MATCH(Calc!$A106,'Daily Data ADJ'!$A:$A,0),MATCH("EFFR, FRED: Close",'Daily Data ADJ'!$1:$1,0))</f>
        <v>0.08</v>
      </c>
      <c r="D106" t="str">
        <f>INDEX('Daily Data ADJ'!$1:$1048576,MATCH(Calc!$A106,'Daily Data ADJ'!$A:$A,1),MATCH("SOFR, FRED: Close",'Daily Data ADJ'!$1:$1,0))</f>
        <v>NaN</v>
      </c>
      <c r="E106">
        <f>INDEX('Daily Data ADJ'!$1:$1048576,MATCH(Calc!$A106,'Daily Data ADJ'!$A:$A,0),MATCH("UPRO, CBOE BZX: Close",'Daily Data ADJ'!$1:$1,0))</f>
        <v>6.5812686500000002</v>
      </c>
      <c r="F106">
        <f>INDEX('Daily Data ADJ'!$1:$1048576,MATCH(Calc!$A106,'Daily Data ADJ'!$A:$A,0),MATCH("ES1!, CME_MINI: Close",'Daily Data ADJ'!$1:$1,0))</f>
        <v>1745.25</v>
      </c>
      <c r="G106">
        <f>INDEX('Daily Data ADJ'!$1:$1048576,MATCH(Calc!$A106,'Daily Data ADJ'!$A:$A,0),MATCH("ES2!, CME_MINI: Close",'Daily Data ADJ'!$1:$1,0))</f>
        <v>1738.75</v>
      </c>
      <c r="H106">
        <f>INDEX('QUANDL MULTPL SP500_DIV_YIELD_M'!$A:$G,MATCH(Calc!$A106,'QUANDL MULTPL SP500_DIV_YIELD_M'!$A:$A,1),MATCH('QUANDL MULTPL SP500_DIV_YIELD_M'!$E$1,'QUANDL MULTPL SP500_DIV_YIELD_M'!$A$1:$G$1,0))</f>
        <v>2.0099999999999998</v>
      </c>
      <c r="I106" s="5">
        <f t="shared" si="6"/>
        <v>5.2854411020876076E-3</v>
      </c>
      <c r="J106" s="1">
        <f>A106/24/60/60+DATE(1970,1,1)</f>
        <v>41585.604166666664</v>
      </c>
      <c r="K106" s="3">
        <f t="shared" si="9"/>
        <v>1</v>
      </c>
      <c r="L106" s="6">
        <f>(1+Chart!$F$4)^(1/(365/K106))-1</f>
        <v>6.6592785027408397E-5</v>
      </c>
      <c r="M106" s="6">
        <f t="shared" si="10"/>
        <v>2.1909069769510126E-6</v>
      </c>
      <c r="N106" s="6">
        <f t="shared" si="11"/>
        <v>1.4442630819289093E-5</v>
      </c>
      <c r="O106">
        <f>O105*(B106/B105)</f>
        <v>147.41881348000004</v>
      </c>
      <c r="P106">
        <f t="shared" si="7"/>
        <v>2013</v>
      </c>
      <c r="Q106" s="1">
        <f t="shared" si="8"/>
        <v>41585.604166666664</v>
      </c>
      <c r="R106">
        <f>IF(B107="",R105,IF(Q106&gt;=Chart!$F$2,E106,0))</f>
        <v>0</v>
      </c>
      <c r="S106">
        <f>IF(B107="",S105,IFERROR(IF(AND(R106&gt;0,R105=0),R106,(1+(B107/B106-1)*Calc!$Z$1)*S105),0))</f>
        <v>0</v>
      </c>
      <c r="T106">
        <f>IF(B107="",T105,IFERROR(IF(AND(R106&gt;0,R105=0),R106,(1+(B107/B106-1)*Calc!$Z$1-L107)*T105),0))</f>
        <v>0</v>
      </c>
      <c r="U106">
        <f>IF(B107="",U105,IFERROR(IF(AND(R106&gt;0,R105=0),R106,(1+(B107/B106-1)*Calc!$Z$1-M107*2)*U105),0))</f>
        <v>0</v>
      </c>
      <c r="V106">
        <f>IF(B107="",V105,IFERROR(IF(AND(R106&gt;0,R105=0),R106,(1+(B107/B106-1)*Calc!$Z$1-N107*2)*V105),0))</f>
        <v>0</v>
      </c>
      <c r="W106">
        <f>IF(ISNUMBER(C106),C106,W105)</f>
        <v>0.08</v>
      </c>
      <c r="Y106" s="1" t="e">
        <f>IF(AND(Q106&gt;=Chart!$F$2,Q106&lt;=Chart!$F$3),Q106,#N/A)</f>
        <v>#N/A</v>
      </c>
      <c r="Z106" t="e">
        <f>IF(AND(Q106&gt;=Chart!$F$2,Q106&lt;=Chart!$F$3),R106,#N/A)</f>
        <v>#N/A</v>
      </c>
      <c r="AA106" t="e">
        <f>IF(AND(Q106&gt;=Chart!$F$2,Q106&lt;=Chart!$F$3),S106,#N/A)</f>
        <v>#N/A</v>
      </c>
      <c r="AB106" t="e">
        <f>IF(AND(Q106&gt;=Chart!$F$2,Q106&lt;=Chart!$F$3),T106,#N/A)</f>
        <v>#N/A</v>
      </c>
      <c r="AC106" t="e">
        <f>IF(AND(Q106&gt;=Chart!$F$2,Q106&lt;=Chart!$F$3),U106,#N/A)</f>
        <v>#N/A</v>
      </c>
      <c r="AD106" t="e">
        <f>IF(AND(Q106&gt;=Chart!$F$2,Q106&lt;=Chart!$F$3),V106,#N/A)</f>
        <v>#N/A</v>
      </c>
      <c r="AE106" t="e">
        <f>IF(AND(Q106&gt;=Chart!$F$2,Q106&lt;=Chart!$F$3),I106,#N/A)</f>
        <v>#N/A</v>
      </c>
      <c r="AF106" t="e">
        <f>IF(AND(Q106&gt;=Chart!$F$2,Q106&lt;=Chart!$F$3),H106/100,#N/A)</f>
        <v>#N/A</v>
      </c>
      <c r="AG106" t="e">
        <f>IF(AND(Q106&gt;=Chart!$F$2,Q106&lt;=Chart!$F$3),W106/100,#N/A)</f>
        <v>#N/A</v>
      </c>
    </row>
    <row r="107" spans="1:33" x14ac:dyDescent="0.25">
      <c r="A107">
        <v>1383921000</v>
      </c>
      <c r="B107">
        <f>INDEX('Daily Data ADJ'!$1:$1048576,MATCH(Calc!$A107,'Daily Data ADJ'!$A:$A,0),MATCH("SPY, CBOE BZX: Close",'Daily Data ADJ'!$1:$1,0))</f>
        <v>149.40765701000001</v>
      </c>
      <c r="C107">
        <f>INDEX('Daily Data ADJ'!$1:$1048576,MATCH(Calc!$A107,'Daily Data ADJ'!$A:$A,0),MATCH("EFFR, FRED: Close",'Daily Data ADJ'!$1:$1,0))</f>
        <v>0.08</v>
      </c>
      <c r="D107" t="str">
        <f>INDEX('Daily Data ADJ'!$1:$1048576,MATCH(Calc!$A107,'Daily Data ADJ'!$A:$A,1),MATCH("SOFR, FRED: Close",'Daily Data ADJ'!$1:$1,0))</f>
        <v>NaN</v>
      </c>
      <c r="E107">
        <f>INDEX('Daily Data ADJ'!$1:$1048576,MATCH(Calc!$A107,'Daily Data ADJ'!$A:$A,0),MATCH("UPRO, CBOE BZX: Close",'Daily Data ADJ'!$1:$1,0))</f>
        <v>6.8443572499999998</v>
      </c>
      <c r="F107">
        <f>INDEX('Daily Data ADJ'!$1:$1048576,MATCH(Calc!$A107,'Daily Data ADJ'!$A:$A,0),MATCH("ES1!, CME_MINI: Close",'Daily Data ADJ'!$1:$1,0))</f>
        <v>1766</v>
      </c>
      <c r="G107">
        <f>INDEX('Daily Data ADJ'!$1:$1048576,MATCH(Calc!$A107,'Daily Data ADJ'!$A:$A,0),MATCH("ES2!, CME_MINI: Close",'Daily Data ADJ'!$1:$1,0))</f>
        <v>1759.5</v>
      </c>
      <c r="H107">
        <f>INDEX('QUANDL MULTPL SP500_DIV_YIELD_M'!$A:$G,MATCH(Calc!$A107,'QUANDL MULTPL SP500_DIV_YIELD_M'!$A:$A,1),MATCH('QUANDL MULTPL SP500_DIV_YIELD_M'!$E$1,'QUANDL MULTPL SP500_DIV_YIELD_M'!$A$1:$G$1,0))</f>
        <v>2.0099999999999998</v>
      </c>
      <c r="I107" s="5">
        <f t="shared" si="6"/>
        <v>5.4585463387272111E-3</v>
      </c>
      <c r="J107" s="1">
        <f>A107/24/60/60+DATE(1970,1,1)</f>
        <v>41586.604166666664</v>
      </c>
      <c r="K107" s="3">
        <f t="shared" si="9"/>
        <v>1</v>
      </c>
      <c r="L107" s="6">
        <f>(1+Chart!$F$4)^(1/(365/K107))-1</f>
        <v>6.6592785027408397E-5</v>
      </c>
      <c r="M107" s="6">
        <f t="shared" si="10"/>
        <v>2.1909069769510126E-6</v>
      </c>
      <c r="N107" s="6">
        <f t="shared" si="11"/>
        <v>1.4914364553586523E-5</v>
      </c>
      <c r="O107">
        <f>O106*(B107/B106)</f>
        <v>149.40765701000004</v>
      </c>
      <c r="P107">
        <f t="shared" si="7"/>
        <v>2013</v>
      </c>
      <c r="Q107" s="1">
        <f t="shared" si="8"/>
        <v>41586.604166666664</v>
      </c>
      <c r="R107">
        <f>IF(B108="",R106,IF(Q107&gt;=Chart!$F$2,E107,0))</f>
        <v>0</v>
      </c>
      <c r="S107">
        <f>IF(B108="",S106,IFERROR(IF(AND(R107&gt;0,R106=0),R107,(1+(B108/B107-1)*Calc!$Z$1)*S106),0))</f>
        <v>0</v>
      </c>
      <c r="T107">
        <f>IF(B108="",T106,IFERROR(IF(AND(R107&gt;0,R106=0),R107,(1+(B108/B107-1)*Calc!$Z$1-L108)*T106),0))</f>
        <v>0</v>
      </c>
      <c r="U107">
        <f>IF(B108="",U106,IFERROR(IF(AND(R107&gt;0,R106=0),R107,(1+(B108/B107-1)*Calc!$Z$1-M108*2)*U106),0))</f>
        <v>0</v>
      </c>
      <c r="V107">
        <f>IF(B108="",V106,IFERROR(IF(AND(R107&gt;0,R106=0),R107,(1+(B108/B107-1)*Calc!$Z$1-N108*2)*V106),0))</f>
        <v>0</v>
      </c>
      <c r="W107">
        <f>IF(ISNUMBER(C107),C107,W106)</f>
        <v>0.08</v>
      </c>
      <c r="Y107" s="1" t="e">
        <f>IF(AND(Q107&gt;=Chart!$F$2,Q107&lt;=Chart!$F$3),Q107,#N/A)</f>
        <v>#N/A</v>
      </c>
      <c r="Z107" t="e">
        <f>IF(AND(Q107&gt;=Chart!$F$2,Q107&lt;=Chart!$F$3),R107,#N/A)</f>
        <v>#N/A</v>
      </c>
      <c r="AA107" t="e">
        <f>IF(AND(Q107&gt;=Chart!$F$2,Q107&lt;=Chart!$F$3),S107,#N/A)</f>
        <v>#N/A</v>
      </c>
      <c r="AB107" t="e">
        <f>IF(AND(Q107&gt;=Chart!$F$2,Q107&lt;=Chart!$F$3),T107,#N/A)</f>
        <v>#N/A</v>
      </c>
      <c r="AC107" t="e">
        <f>IF(AND(Q107&gt;=Chart!$F$2,Q107&lt;=Chart!$F$3),U107,#N/A)</f>
        <v>#N/A</v>
      </c>
      <c r="AD107" t="e">
        <f>IF(AND(Q107&gt;=Chart!$F$2,Q107&lt;=Chart!$F$3),V107,#N/A)</f>
        <v>#N/A</v>
      </c>
      <c r="AE107" t="e">
        <f>IF(AND(Q107&gt;=Chart!$F$2,Q107&lt;=Chart!$F$3),I107,#N/A)</f>
        <v>#N/A</v>
      </c>
      <c r="AF107" t="e">
        <f>IF(AND(Q107&gt;=Chart!$F$2,Q107&lt;=Chart!$F$3),H107/100,#N/A)</f>
        <v>#N/A</v>
      </c>
      <c r="AG107" t="e">
        <f>IF(AND(Q107&gt;=Chart!$F$2,Q107&lt;=Chart!$F$3),W107/100,#N/A)</f>
        <v>#N/A</v>
      </c>
    </row>
    <row r="108" spans="1:33" x14ac:dyDescent="0.25">
      <c r="A108">
        <v>1384180200</v>
      </c>
      <c r="B108">
        <f>INDEX('Daily Data ADJ'!$1:$1048576,MATCH(Calc!$A108,'Daily Data ADJ'!$A:$A,0),MATCH("SPY, CBOE BZX: Close",'Daily Data ADJ'!$1:$1,0))</f>
        <v>149.43293892</v>
      </c>
      <c r="C108" t="str">
        <f>INDEX('Daily Data ADJ'!$1:$1048576,MATCH(Calc!$A108,'Daily Data ADJ'!$A:$A,0),MATCH("EFFR, FRED: Close",'Daily Data ADJ'!$1:$1,0))</f>
        <v>NaN</v>
      </c>
      <c r="D108" t="str">
        <f>INDEX('Daily Data ADJ'!$1:$1048576,MATCH(Calc!$A108,'Daily Data ADJ'!$A:$A,1),MATCH("SOFR, FRED: Close",'Daily Data ADJ'!$1:$1,0))</f>
        <v>NaN</v>
      </c>
      <c r="E108">
        <f>INDEX('Daily Data ADJ'!$1:$1048576,MATCH(Calc!$A108,'Daily Data ADJ'!$A:$A,0),MATCH("UPRO, CBOE BZX: Close",'Daily Data ADJ'!$1:$1,0))</f>
        <v>6.8451689299999998</v>
      </c>
      <c r="F108">
        <f>INDEX('Daily Data ADJ'!$1:$1048576,MATCH(Calc!$A108,'Daily Data ADJ'!$A:$A,0),MATCH("ES1!, CME_MINI: Close",'Daily Data ADJ'!$1:$1,0))</f>
        <v>1767.5</v>
      </c>
      <c r="G108">
        <f>INDEX('Daily Data ADJ'!$1:$1048576,MATCH(Calc!$A108,'Daily Data ADJ'!$A:$A,0),MATCH("ES2!, CME_MINI: Close",'Daily Data ADJ'!$1:$1,0))</f>
        <v>1761</v>
      </c>
      <c r="H108">
        <f>INDEX('QUANDL MULTPL SP500_DIV_YIELD_M'!$A:$G,MATCH(Calc!$A108,'QUANDL MULTPL SP500_DIV_YIELD_M'!$A:$A,1),MATCH('QUANDL MULTPL SP500_DIV_YIELD_M'!$E$1,'QUANDL MULTPL SP500_DIV_YIELD_M'!$A$1:$G$1,0))</f>
        <v>2.0099999999999998</v>
      </c>
      <c r="I108" s="5">
        <f t="shared" si="6"/>
        <v>5.4709033158735106E-3</v>
      </c>
      <c r="J108" s="1">
        <f>A108/24/60/60+DATE(1970,1,1)</f>
        <v>41589.604166666664</v>
      </c>
      <c r="K108" s="3">
        <f t="shared" si="9"/>
        <v>3</v>
      </c>
      <c r="L108" s="6">
        <f>(1+Chart!$F$4)^(1/(365/K108))-1</f>
        <v>1.9979165917494157E-4</v>
      </c>
      <c r="M108" s="6">
        <f t="shared" si="10"/>
        <v>2.1909069769510126E-6</v>
      </c>
      <c r="N108" s="6">
        <f t="shared" si="11"/>
        <v>4.4844777695507432E-5</v>
      </c>
      <c r="O108">
        <f>O107*(B108/B107)</f>
        <v>149.43293892000003</v>
      </c>
      <c r="P108">
        <f t="shared" si="7"/>
        <v>2013</v>
      </c>
      <c r="Q108" s="1">
        <f t="shared" si="8"/>
        <v>41589.604166666664</v>
      </c>
      <c r="R108">
        <f>IF(B109="",R107,IF(Q108&gt;=Chart!$F$2,E108,0))</f>
        <v>0</v>
      </c>
      <c r="S108">
        <f>IF(B109="",S107,IFERROR(IF(AND(R108&gt;0,R107=0),R108,(1+(B109/B108-1)*Calc!$Z$1)*S107),0))</f>
        <v>0</v>
      </c>
      <c r="T108">
        <f>IF(B109="",T107,IFERROR(IF(AND(R108&gt;0,R107=0),R108,(1+(B109/B108-1)*Calc!$Z$1-L109)*T107),0))</f>
        <v>0</v>
      </c>
      <c r="U108">
        <f>IF(B109="",U107,IFERROR(IF(AND(R108&gt;0,R107=0),R108,(1+(B109/B108-1)*Calc!$Z$1-M109*2)*U107),0))</f>
        <v>0</v>
      </c>
      <c r="V108">
        <f>IF(B109="",V107,IFERROR(IF(AND(R108&gt;0,R107=0),R108,(1+(B109/B108-1)*Calc!$Z$1-N109*2)*V107),0))</f>
        <v>0</v>
      </c>
      <c r="W108">
        <f>IF(ISNUMBER(C108),C108,W107)</f>
        <v>0.08</v>
      </c>
      <c r="Y108" s="1" t="e">
        <f>IF(AND(Q108&gt;=Chart!$F$2,Q108&lt;=Chart!$F$3),Q108,#N/A)</f>
        <v>#N/A</v>
      </c>
      <c r="Z108" t="e">
        <f>IF(AND(Q108&gt;=Chart!$F$2,Q108&lt;=Chart!$F$3),R108,#N/A)</f>
        <v>#N/A</v>
      </c>
      <c r="AA108" t="e">
        <f>IF(AND(Q108&gt;=Chart!$F$2,Q108&lt;=Chart!$F$3),S108,#N/A)</f>
        <v>#N/A</v>
      </c>
      <c r="AB108" t="e">
        <f>IF(AND(Q108&gt;=Chart!$F$2,Q108&lt;=Chart!$F$3),T108,#N/A)</f>
        <v>#N/A</v>
      </c>
      <c r="AC108" t="e">
        <f>IF(AND(Q108&gt;=Chart!$F$2,Q108&lt;=Chart!$F$3),U108,#N/A)</f>
        <v>#N/A</v>
      </c>
      <c r="AD108" t="e">
        <f>IF(AND(Q108&gt;=Chart!$F$2,Q108&lt;=Chart!$F$3),V108,#N/A)</f>
        <v>#N/A</v>
      </c>
      <c r="AE108" t="e">
        <f>IF(AND(Q108&gt;=Chart!$F$2,Q108&lt;=Chart!$F$3),I108,#N/A)</f>
        <v>#N/A</v>
      </c>
      <c r="AF108" t="e">
        <f>IF(AND(Q108&gt;=Chart!$F$2,Q108&lt;=Chart!$F$3),H108/100,#N/A)</f>
        <v>#N/A</v>
      </c>
      <c r="AG108" t="e">
        <f>IF(AND(Q108&gt;=Chart!$F$2,Q108&lt;=Chart!$F$3),W108/100,#N/A)</f>
        <v>#N/A</v>
      </c>
    </row>
    <row r="109" spans="1:33" x14ac:dyDescent="0.25">
      <c r="A109">
        <v>1384266600</v>
      </c>
      <c r="B109">
        <f>INDEX('Daily Data ADJ'!$1:$1048576,MATCH(Calc!$A109,'Daily Data ADJ'!$A:$A,0),MATCH("SPY, CBOE BZX: Close",'Daily Data ADJ'!$1:$1,0))</f>
        <v>149.12955600999999</v>
      </c>
      <c r="C109">
        <f>INDEX('Daily Data ADJ'!$1:$1048576,MATCH(Calc!$A109,'Daily Data ADJ'!$A:$A,0),MATCH("EFFR, FRED: Close",'Daily Data ADJ'!$1:$1,0))</f>
        <v>0.08</v>
      </c>
      <c r="D109" t="str">
        <f>INDEX('Daily Data ADJ'!$1:$1048576,MATCH(Calc!$A109,'Daily Data ADJ'!$A:$A,1),MATCH("SOFR, FRED: Close",'Daily Data ADJ'!$1:$1,0))</f>
        <v>NaN</v>
      </c>
      <c r="E109">
        <f>INDEX('Daily Data ADJ'!$1:$1048576,MATCH(Calc!$A109,'Daily Data ADJ'!$A:$A,0),MATCH("UPRO, CBOE BZX: Close",'Daily Data ADJ'!$1:$1,0))</f>
        <v>6.8167485399999999</v>
      </c>
      <c r="F109">
        <f>INDEX('Daily Data ADJ'!$1:$1048576,MATCH(Calc!$A109,'Daily Data ADJ'!$A:$A,0),MATCH("ES1!, CME_MINI: Close",'Daily Data ADJ'!$1:$1,0))</f>
        <v>1765</v>
      </c>
      <c r="G109">
        <f>INDEX('Daily Data ADJ'!$1:$1048576,MATCH(Calc!$A109,'Daily Data ADJ'!$A:$A,0),MATCH("ES2!, CME_MINI: Close",'Daily Data ADJ'!$1:$1,0))</f>
        <v>1758.5</v>
      </c>
      <c r="H109">
        <f>INDEX('QUANDL MULTPL SP500_DIV_YIELD_M'!$A:$G,MATCH(Calc!$A109,'QUANDL MULTPL SP500_DIV_YIELD_M'!$A:$A,1),MATCH('QUANDL MULTPL SP500_DIV_YIELD_M'!$E$1,'QUANDL MULTPL SP500_DIV_YIELD_M'!$A$1:$G$1,0))</f>
        <v>2.0099999999999998</v>
      </c>
      <c r="I109" s="5">
        <f t="shared" si="6"/>
        <v>5.4502967501251949E-3</v>
      </c>
      <c r="J109" s="1">
        <f>A109/24/60/60+DATE(1970,1,1)</f>
        <v>41590.604166666664</v>
      </c>
      <c r="K109" s="3">
        <f t="shared" si="9"/>
        <v>1</v>
      </c>
      <c r="L109" s="6">
        <f>(1+Chart!$F$4)^(1/(365/K109))-1</f>
        <v>6.6592785027408397E-5</v>
      </c>
      <c r="M109" s="6">
        <f t="shared" si="10"/>
        <v>2.1909069769510126E-6</v>
      </c>
      <c r="N109" s="6">
        <f t="shared" si="11"/>
        <v>1.4891885215861933E-5</v>
      </c>
      <c r="O109">
        <f>O108*(B109/B108)</f>
        <v>149.12955601000002</v>
      </c>
      <c r="P109">
        <f t="shared" si="7"/>
        <v>2013</v>
      </c>
      <c r="Q109" s="1">
        <f t="shared" si="8"/>
        <v>41590.604166666664</v>
      </c>
      <c r="R109">
        <f>IF(B110="",R108,IF(Q109&gt;=Chart!$F$2,E109,0))</f>
        <v>0</v>
      </c>
      <c r="S109">
        <f>IF(B110="",S108,IFERROR(IF(AND(R109&gt;0,R108=0),R109,(1+(B110/B109-1)*Calc!$Z$1)*S108),0))</f>
        <v>0</v>
      </c>
      <c r="T109">
        <f>IF(B110="",T108,IFERROR(IF(AND(R109&gt;0,R108=0),R109,(1+(B110/B109-1)*Calc!$Z$1-L110)*T108),0))</f>
        <v>0</v>
      </c>
      <c r="U109">
        <f>IF(B110="",U108,IFERROR(IF(AND(R109&gt;0,R108=0),R109,(1+(B110/B109-1)*Calc!$Z$1-M110*2)*U108),0))</f>
        <v>0</v>
      </c>
      <c r="V109">
        <f>IF(B110="",V108,IFERROR(IF(AND(R109&gt;0,R108=0),R109,(1+(B110/B109-1)*Calc!$Z$1-N110*2)*V108),0))</f>
        <v>0</v>
      </c>
      <c r="W109">
        <f>IF(ISNUMBER(C109),C109,W108)</f>
        <v>0.08</v>
      </c>
      <c r="Y109" s="1" t="e">
        <f>IF(AND(Q109&gt;=Chart!$F$2,Q109&lt;=Chart!$F$3),Q109,#N/A)</f>
        <v>#N/A</v>
      </c>
      <c r="Z109" t="e">
        <f>IF(AND(Q109&gt;=Chart!$F$2,Q109&lt;=Chart!$F$3),R109,#N/A)</f>
        <v>#N/A</v>
      </c>
      <c r="AA109" t="e">
        <f>IF(AND(Q109&gt;=Chart!$F$2,Q109&lt;=Chart!$F$3),S109,#N/A)</f>
        <v>#N/A</v>
      </c>
      <c r="AB109" t="e">
        <f>IF(AND(Q109&gt;=Chart!$F$2,Q109&lt;=Chart!$F$3),T109,#N/A)</f>
        <v>#N/A</v>
      </c>
      <c r="AC109" t="e">
        <f>IF(AND(Q109&gt;=Chart!$F$2,Q109&lt;=Chart!$F$3),U109,#N/A)</f>
        <v>#N/A</v>
      </c>
      <c r="AD109" t="e">
        <f>IF(AND(Q109&gt;=Chart!$F$2,Q109&lt;=Chart!$F$3),V109,#N/A)</f>
        <v>#N/A</v>
      </c>
      <c r="AE109" t="e">
        <f>IF(AND(Q109&gt;=Chart!$F$2,Q109&lt;=Chart!$F$3),I109,#N/A)</f>
        <v>#N/A</v>
      </c>
      <c r="AF109" t="e">
        <f>IF(AND(Q109&gt;=Chart!$F$2,Q109&lt;=Chart!$F$3),H109/100,#N/A)</f>
        <v>#N/A</v>
      </c>
      <c r="AG109" t="e">
        <f>IF(AND(Q109&gt;=Chart!$F$2,Q109&lt;=Chart!$F$3),W109/100,#N/A)</f>
        <v>#N/A</v>
      </c>
    </row>
    <row r="110" spans="1:33" x14ac:dyDescent="0.25">
      <c r="A110">
        <v>1384353000</v>
      </c>
      <c r="B110">
        <f>INDEX('Daily Data ADJ'!$1:$1048576,MATCH(Calc!$A110,'Daily Data ADJ'!$A:$A,0),MATCH("SPY, CBOE BZX: Close",'Daily Data ADJ'!$1:$1,0))</f>
        <v>150.32623305000001</v>
      </c>
      <c r="C110">
        <f>INDEX('Daily Data ADJ'!$1:$1048576,MATCH(Calc!$A110,'Daily Data ADJ'!$A:$A,0),MATCH("EFFR, FRED: Close",'Daily Data ADJ'!$1:$1,0))</f>
        <v>0.08</v>
      </c>
      <c r="D110" t="str">
        <f>INDEX('Daily Data ADJ'!$1:$1048576,MATCH(Calc!$A110,'Daily Data ADJ'!$A:$A,1),MATCH("SOFR, FRED: Close",'Daily Data ADJ'!$1:$1,0))</f>
        <v>NaN</v>
      </c>
      <c r="E110">
        <f>INDEX('Daily Data ADJ'!$1:$1048576,MATCH(Calc!$A110,'Daily Data ADJ'!$A:$A,0),MATCH("UPRO, CBOE BZX: Close",'Daily Data ADJ'!$1:$1,0))</f>
        <v>6.9669692100000002</v>
      </c>
      <c r="F110">
        <f>INDEX('Daily Data ADJ'!$1:$1048576,MATCH(Calc!$A110,'Daily Data ADJ'!$A:$A,0),MATCH("ES1!, CME_MINI: Close",'Daily Data ADJ'!$1:$1,0))</f>
        <v>1778.75</v>
      </c>
      <c r="G110">
        <f>INDEX('Daily Data ADJ'!$1:$1048576,MATCH(Calc!$A110,'Daily Data ADJ'!$A:$A,0),MATCH("ES2!, CME_MINI: Close",'Daily Data ADJ'!$1:$1,0))</f>
        <v>1772</v>
      </c>
      <c r="H110">
        <f>INDEX('QUANDL MULTPL SP500_DIV_YIELD_M'!$A:$G,MATCH(Calc!$A110,'QUANDL MULTPL SP500_DIV_YIELD_M'!$A:$A,1),MATCH('QUANDL MULTPL SP500_DIV_YIELD_M'!$E$1,'QUANDL MULTPL SP500_DIV_YIELD_M'!$A$1:$G$1,0))</f>
        <v>2.0099999999999998</v>
      </c>
      <c r="I110" s="5">
        <f t="shared" si="6"/>
        <v>5.0069857730713381E-3</v>
      </c>
      <c r="J110" s="1">
        <f>A110/24/60/60+DATE(1970,1,1)</f>
        <v>41591.604166666664</v>
      </c>
      <c r="K110" s="3">
        <f t="shared" si="9"/>
        <v>1</v>
      </c>
      <c r="L110" s="6">
        <f>(1+Chart!$F$4)^(1/(365/K110))-1</f>
        <v>6.6592785027408397E-5</v>
      </c>
      <c r="M110" s="6">
        <f t="shared" si="10"/>
        <v>2.1909069769510126E-6</v>
      </c>
      <c r="N110" s="6">
        <f t="shared" si="11"/>
        <v>1.3683634729311223E-5</v>
      </c>
      <c r="O110">
        <f>O109*(B110/B109)</f>
        <v>150.32623305000004</v>
      </c>
      <c r="P110">
        <f t="shared" si="7"/>
        <v>2013</v>
      </c>
      <c r="Q110" s="1">
        <f t="shared" si="8"/>
        <v>41591.604166666664</v>
      </c>
      <c r="R110">
        <f>IF(B111="",R109,IF(Q110&gt;=Chart!$F$2,E110,0))</f>
        <v>0</v>
      </c>
      <c r="S110">
        <f>IF(B111="",S109,IFERROR(IF(AND(R110&gt;0,R109=0),R110,(1+(B111/B110-1)*Calc!$Z$1)*S109),0))</f>
        <v>0</v>
      </c>
      <c r="T110">
        <f>IF(B111="",T109,IFERROR(IF(AND(R110&gt;0,R109=0),R110,(1+(B111/B110-1)*Calc!$Z$1-L111)*T109),0))</f>
        <v>0</v>
      </c>
      <c r="U110">
        <f>IF(B111="",U109,IFERROR(IF(AND(R110&gt;0,R109=0),R110,(1+(B111/B110-1)*Calc!$Z$1-M111*2)*U109),0))</f>
        <v>0</v>
      </c>
      <c r="V110">
        <f>IF(B111="",V109,IFERROR(IF(AND(R110&gt;0,R109=0),R110,(1+(B111/B110-1)*Calc!$Z$1-N111*2)*V109),0))</f>
        <v>0</v>
      </c>
      <c r="W110">
        <f>IF(ISNUMBER(C110),C110,W109)</f>
        <v>0.08</v>
      </c>
      <c r="Y110" s="1" t="e">
        <f>IF(AND(Q110&gt;=Chart!$F$2,Q110&lt;=Chart!$F$3),Q110,#N/A)</f>
        <v>#N/A</v>
      </c>
      <c r="Z110" t="e">
        <f>IF(AND(Q110&gt;=Chart!$F$2,Q110&lt;=Chart!$F$3),R110,#N/A)</f>
        <v>#N/A</v>
      </c>
      <c r="AA110" t="e">
        <f>IF(AND(Q110&gt;=Chart!$F$2,Q110&lt;=Chart!$F$3),S110,#N/A)</f>
        <v>#N/A</v>
      </c>
      <c r="AB110" t="e">
        <f>IF(AND(Q110&gt;=Chart!$F$2,Q110&lt;=Chart!$F$3),T110,#N/A)</f>
        <v>#N/A</v>
      </c>
      <c r="AC110" t="e">
        <f>IF(AND(Q110&gt;=Chart!$F$2,Q110&lt;=Chart!$F$3),U110,#N/A)</f>
        <v>#N/A</v>
      </c>
      <c r="AD110" t="e">
        <f>IF(AND(Q110&gt;=Chart!$F$2,Q110&lt;=Chart!$F$3),V110,#N/A)</f>
        <v>#N/A</v>
      </c>
      <c r="AE110" t="e">
        <f>IF(AND(Q110&gt;=Chart!$F$2,Q110&lt;=Chart!$F$3),I110,#N/A)</f>
        <v>#N/A</v>
      </c>
      <c r="AF110" t="e">
        <f>IF(AND(Q110&gt;=Chart!$F$2,Q110&lt;=Chart!$F$3),H110/100,#N/A)</f>
        <v>#N/A</v>
      </c>
      <c r="AG110" t="e">
        <f>IF(AND(Q110&gt;=Chart!$F$2,Q110&lt;=Chart!$F$3),W110/100,#N/A)</f>
        <v>#N/A</v>
      </c>
    </row>
    <row r="111" spans="1:33" x14ac:dyDescent="0.25">
      <c r="A111">
        <v>1384439400</v>
      </c>
      <c r="B111">
        <f>INDEX('Daily Data ADJ'!$1:$1048576,MATCH(Calc!$A111,'Daily Data ADJ'!$A:$A,0),MATCH("SPY, CBOE BZX: Close",'Daily Data ADJ'!$1:$1,0))</f>
        <v>151.07626303000001</v>
      </c>
      <c r="C111">
        <f>INDEX('Daily Data ADJ'!$1:$1048576,MATCH(Calc!$A111,'Daily Data ADJ'!$A:$A,0),MATCH("EFFR, FRED: Close",'Daily Data ADJ'!$1:$1,0))</f>
        <v>0.09</v>
      </c>
      <c r="D111" t="str">
        <f>INDEX('Daily Data ADJ'!$1:$1048576,MATCH(Calc!$A111,'Daily Data ADJ'!$A:$A,1),MATCH("SOFR, FRED: Close",'Daily Data ADJ'!$1:$1,0))</f>
        <v>NaN</v>
      </c>
      <c r="E111">
        <f>INDEX('Daily Data ADJ'!$1:$1048576,MATCH(Calc!$A111,'Daily Data ADJ'!$A:$A,0),MATCH("UPRO, CBOE BZX: Close",'Daily Data ADJ'!$1:$1,0))</f>
        <v>7.0790254700000004</v>
      </c>
      <c r="F111">
        <f>INDEX('Daily Data ADJ'!$1:$1048576,MATCH(Calc!$A111,'Daily Data ADJ'!$A:$A,0),MATCH("ES1!, CME_MINI: Close",'Daily Data ADJ'!$1:$1,0))</f>
        <v>1787.75</v>
      </c>
      <c r="G111">
        <f>INDEX('Daily Data ADJ'!$1:$1048576,MATCH(Calc!$A111,'Daily Data ADJ'!$A:$A,0),MATCH("ES2!, CME_MINI: Close",'Daily Data ADJ'!$1:$1,0))</f>
        <v>1781</v>
      </c>
      <c r="H111">
        <f>INDEX('QUANDL MULTPL SP500_DIV_YIELD_M'!$A:$G,MATCH(Calc!$A111,'QUANDL MULTPL SP500_DIV_YIELD_M'!$A:$A,1),MATCH('QUANDL MULTPL SP500_DIV_YIELD_M'!$E$1,'QUANDL MULTPL SP500_DIV_YIELD_M'!$A$1:$G$1,0))</f>
        <v>2.0099999999999998</v>
      </c>
      <c r="I111" s="5">
        <f t="shared" si="6"/>
        <v>5.0825373406491077E-3</v>
      </c>
      <c r="J111" s="1">
        <f>A111/24/60/60+DATE(1970,1,1)</f>
        <v>41592.604166666664</v>
      </c>
      <c r="K111" s="3">
        <f t="shared" si="9"/>
        <v>1</v>
      </c>
      <c r="L111" s="6">
        <f>(1+Chart!$F$4)^(1/(365/K111))-1</f>
        <v>6.6592785027408397E-5</v>
      </c>
      <c r="M111" s="6">
        <f t="shared" si="10"/>
        <v>2.4646475380585287E-6</v>
      </c>
      <c r="N111" s="6">
        <f t="shared" si="11"/>
        <v>1.3889589188131879E-5</v>
      </c>
      <c r="O111">
        <f>O110*(B111/B110)</f>
        <v>151.07626303000006</v>
      </c>
      <c r="P111">
        <f t="shared" si="7"/>
        <v>2013</v>
      </c>
      <c r="Q111" s="1">
        <f t="shared" si="8"/>
        <v>41592.604166666664</v>
      </c>
      <c r="R111">
        <f>IF(B112="",R110,IF(Q111&gt;=Chart!$F$2,E111,0))</f>
        <v>0</v>
      </c>
      <c r="S111">
        <f>IF(B112="",S110,IFERROR(IF(AND(R111&gt;0,R110=0),R111,(1+(B112/B111-1)*Calc!$Z$1)*S110),0))</f>
        <v>0</v>
      </c>
      <c r="T111">
        <f>IF(B112="",T110,IFERROR(IF(AND(R111&gt;0,R110=0),R111,(1+(B112/B111-1)*Calc!$Z$1-L112)*T110),0))</f>
        <v>0</v>
      </c>
      <c r="U111">
        <f>IF(B112="",U110,IFERROR(IF(AND(R111&gt;0,R110=0),R111,(1+(B112/B111-1)*Calc!$Z$1-M112*2)*U110),0))</f>
        <v>0</v>
      </c>
      <c r="V111">
        <f>IF(B112="",V110,IFERROR(IF(AND(R111&gt;0,R110=0),R111,(1+(B112/B111-1)*Calc!$Z$1-N112*2)*V110),0))</f>
        <v>0</v>
      </c>
      <c r="W111">
        <f>IF(ISNUMBER(C111),C111,W110)</f>
        <v>0.09</v>
      </c>
      <c r="Y111" s="1" t="e">
        <f>IF(AND(Q111&gt;=Chart!$F$2,Q111&lt;=Chart!$F$3),Q111,#N/A)</f>
        <v>#N/A</v>
      </c>
      <c r="Z111" t="e">
        <f>IF(AND(Q111&gt;=Chart!$F$2,Q111&lt;=Chart!$F$3),R111,#N/A)</f>
        <v>#N/A</v>
      </c>
      <c r="AA111" t="e">
        <f>IF(AND(Q111&gt;=Chart!$F$2,Q111&lt;=Chart!$F$3),S111,#N/A)</f>
        <v>#N/A</v>
      </c>
      <c r="AB111" t="e">
        <f>IF(AND(Q111&gt;=Chart!$F$2,Q111&lt;=Chart!$F$3),T111,#N/A)</f>
        <v>#N/A</v>
      </c>
      <c r="AC111" t="e">
        <f>IF(AND(Q111&gt;=Chart!$F$2,Q111&lt;=Chart!$F$3),U111,#N/A)</f>
        <v>#N/A</v>
      </c>
      <c r="AD111" t="e">
        <f>IF(AND(Q111&gt;=Chart!$F$2,Q111&lt;=Chart!$F$3),V111,#N/A)</f>
        <v>#N/A</v>
      </c>
      <c r="AE111" t="e">
        <f>IF(AND(Q111&gt;=Chart!$F$2,Q111&lt;=Chart!$F$3),I111,#N/A)</f>
        <v>#N/A</v>
      </c>
      <c r="AF111" t="e">
        <f>IF(AND(Q111&gt;=Chart!$F$2,Q111&lt;=Chart!$F$3),H111/100,#N/A)</f>
        <v>#N/A</v>
      </c>
      <c r="AG111" t="e">
        <f>IF(AND(Q111&gt;=Chart!$F$2,Q111&lt;=Chart!$F$3),W111/100,#N/A)</f>
        <v>#N/A</v>
      </c>
    </row>
    <row r="112" spans="1:33" x14ac:dyDescent="0.25">
      <c r="A112">
        <v>1384525800</v>
      </c>
      <c r="B112">
        <f>INDEX('Daily Data ADJ'!$1:$1048576,MATCH(Calc!$A112,'Daily Data ADJ'!$A:$A,0),MATCH("SPY, CBOE BZX: Close",'Daily Data ADJ'!$1:$1,0))</f>
        <v>151.73359267000001</v>
      </c>
      <c r="C112">
        <f>INDEX('Daily Data ADJ'!$1:$1048576,MATCH(Calc!$A112,'Daily Data ADJ'!$A:$A,0),MATCH("EFFR, FRED: Close",'Daily Data ADJ'!$1:$1,0))</f>
        <v>0.09</v>
      </c>
      <c r="D112" t="str">
        <f>INDEX('Daily Data ADJ'!$1:$1048576,MATCH(Calc!$A112,'Daily Data ADJ'!$A:$A,1),MATCH("SOFR, FRED: Close",'Daily Data ADJ'!$1:$1,0))</f>
        <v>NaN</v>
      </c>
      <c r="E112">
        <f>INDEX('Daily Data ADJ'!$1:$1048576,MATCH(Calc!$A112,'Daily Data ADJ'!$A:$A,0),MATCH("UPRO, CBOE BZX: Close",'Daily Data ADJ'!$1:$1,0))</f>
        <v>7.17159368</v>
      </c>
      <c r="F112">
        <f>INDEX('Daily Data ADJ'!$1:$1048576,MATCH(Calc!$A112,'Daily Data ADJ'!$A:$A,0),MATCH("ES1!, CME_MINI: Close",'Daily Data ADJ'!$1:$1,0))</f>
        <v>1793.5</v>
      </c>
      <c r="G112">
        <f>INDEX('Daily Data ADJ'!$1:$1048576,MATCH(Calc!$A112,'Daily Data ADJ'!$A:$A,0),MATCH("ES2!, CME_MINI: Close",'Daily Data ADJ'!$1:$1,0))</f>
        <v>1787</v>
      </c>
      <c r="H112">
        <f>INDEX('QUANDL MULTPL SP500_DIV_YIELD_M'!$A:$G,MATCH(Calc!$A112,'QUANDL MULTPL SP500_DIV_YIELD_M'!$A:$A,1),MATCH('QUANDL MULTPL SP500_DIV_YIELD_M'!$E$1,'QUANDL MULTPL SP500_DIV_YIELD_M'!$A$1:$G$1,0))</f>
        <v>2.0099999999999998</v>
      </c>
      <c r="I112" s="5">
        <f t="shared" si="6"/>
        <v>5.6818246699332671E-3</v>
      </c>
      <c r="J112" s="1">
        <f>A112/24/60/60+DATE(1970,1,1)</f>
        <v>41593.604166666664</v>
      </c>
      <c r="K112" s="3">
        <f t="shared" si="9"/>
        <v>1</v>
      </c>
      <c r="L112" s="6">
        <f>(1+Chart!$F$4)^(1/(365/K112))-1</f>
        <v>6.6592785027408397E-5</v>
      </c>
      <c r="M112" s="6">
        <f t="shared" si="10"/>
        <v>2.4646475380585287E-6</v>
      </c>
      <c r="N112" s="6">
        <f t="shared" si="11"/>
        <v>1.5522706741988301E-5</v>
      </c>
      <c r="O112">
        <f>O111*(B112/B111)</f>
        <v>151.73359267000006</v>
      </c>
      <c r="P112">
        <f t="shared" si="7"/>
        <v>2013</v>
      </c>
      <c r="Q112" s="1">
        <f t="shared" si="8"/>
        <v>41593.604166666664</v>
      </c>
      <c r="R112">
        <f>IF(B113="",R111,IF(Q112&gt;=Chart!$F$2,E112,0))</f>
        <v>0</v>
      </c>
      <c r="S112">
        <f>IF(B113="",S111,IFERROR(IF(AND(R112&gt;0,R111=0),R112,(1+(B113/B112-1)*Calc!$Z$1)*S111),0))</f>
        <v>0</v>
      </c>
      <c r="T112">
        <f>IF(B113="",T111,IFERROR(IF(AND(R112&gt;0,R111=0),R112,(1+(B113/B112-1)*Calc!$Z$1-L113)*T111),0))</f>
        <v>0</v>
      </c>
      <c r="U112">
        <f>IF(B113="",U111,IFERROR(IF(AND(R112&gt;0,R111=0),R112,(1+(B113/B112-1)*Calc!$Z$1-M113*2)*U111),0))</f>
        <v>0</v>
      </c>
      <c r="V112">
        <f>IF(B113="",V111,IFERROR(IF(AND(R112&gt;0,R111=0),R112,(1+(B113/B112-1)*Calc!$Z$1-N113*2)*V111),0))</f>
        <v>0</v>
      </c>
      <c r="W112">
        <f>IF(ISNUMBER(C112),C112,W111)</f>
        <v>0.09</v>
      </c>
      <c r="Y112" s="1" t="e">
        <f>IF(AND(Q112&gt;=Chart!$F$2,Q112&lt;=Chart!$F$3),Q112,#N/A)</f>
        <v>#N/A</v>
      </c>
      <c r="Z112" t="e">
        <f>IF(AND(Q112&gt;=Chart!$F$2,Q112&lt;=Chart!$F$3),R112,#N/A)</f>
        <v>#N/A</v>
      </c>
      <c r="AA112" t="e">
        <f>IF(AND(Q112&gt;=Chart!$F$2,Q112&lt;=Chart!$F$3),S112,#N/A)</f>
        <v>#N/A</v>
      </c>
      <c r="AB112" t="e">
        <f>IF(AND(Q112&gt;=Chart!$F$2,Q112&lt;=Chart!$F$3),T112,#N/A)</f>
        <v>#N/A</v>
      </c>
      <c r="AC112" t="e">
        <f>IF(AND(Q112&gt;=Chart!$F$2,Q112&lt;=Chart!$F$3),U112,#N/A)</f>
        <v>#N/A</v>
      </c>
      <c r="AD112" t="e">
        <f>IF(AND(Q112&gt;=Chart!$F$2,Q112&lt;=Chart!$F$3),V112,#N/A)</f>
        <v>#N/A</v>
      </c>
      <c r="AE112" t="e">
        <f>IF(AND(Q112&gt;=Chart!$F$2,Q112&lt;=Chart!$F$3),I112,#N/A)</f>
        <v>#N/A</v>
      </c>
      <c r="AF112" t="e">
        <f>IF(AND(Q112&gt;=Chart!$F$2,Q112&lt;=Chart!$F$3),H112/100,#N/A)</f>
        <v>#N/A</v>
      </c>
      <c r="AG112" t="e">
        <f>IF(AND(Q112&gt;=Chart!$F$2,Q112&lt;=Chart!$F$3),W112/100,#N/A)</f>
        <v>#N/A</v>
      </c>
    </row>
    <row r="113" spans="1:33" x14ac:dyDescent="0.25">
      <c r="A113">
        <v>1384785000</v>
      </c>
      <c r="B113">
        <f>INDEX('Daily Data ADJ'!$1:$1048576,MATCH(Calc!$A113,'Daily Data ADJ'!$A:$A,0),MATCH("SPY, CBOE BZX: Close",'Daily Data ADJ'!$1:$1,0))</f>
        <v>151.20267258000001</v>
      </c>
      <c r="C113">
        <f>INDEX('Daily Data ADJ'!$1:$1048576,MATCH(Calc!$A113,'Daily Data ADJ'!$A:$A,0),MATCH("EFFR, FRED: Close",'Daily Data ADJ'!$1:$1,0))</f>
        <v>0.09</v>
      </c>
      <c r="D113" t="str">
        <f>INDEX('Daily Data ADJ'!$1:$1048576,MATCH(Calc!$A113,'Daily Data ADJ'!$A:$A,1),MATCH("SOFR, FRED: Close",'Daily Data ADJ'!$1:$1,0))</f>
        <v>NaN</v>
      </c>
      <c r="E113">
        <f>INDEX('Daily Data ADJ'!$1:$1048576,MATCH(Calc!$A113,'Daily Data ADJ'!$A:$A,0),MATCH("UPRO, CBOE BZX: Close",'Daily Data ADJ'!$1:$1,0))</f>
        <v>7.1058215300000001</v>
      </c>
      <c r="F113">
        <f>INDEX('Daily Data ADJ'!$1:$1048576,MATCH(Calc!$A113,'Daily Data ADJ'!$A:$A,0),MATCH("ES1!, CME_MINI: Close",'Daily Data ADJ'!$1:$1,0))</f>
        <v>1788.75</v>
      </c>
      <c r="G113">
        <f>INDEX('Daily Data ADJ'!$1:$1048576,MATCH(Calc!$A113,'Daily Data ADJ'!$A:$A,0),MATCH("ES2!, CME_MINI: Close",'Daily Data ADJ'!$1:$1,0))</f>
        <v>1782</v>
      </c>
      <c r="H113">
        <f>INDEX('QUANDL MULTPL SP500_DIV_YIELD_M'!$A:$G,MATCH(Calc!$A113,'QUANDL MULTPL SP500_DIV_YIELD_M'!$A:$A,1),MATCH('QUANDL MULTPL SP500_DIV_YIELD_M'!$E$1,'QUANDL MULTPL SP500_DIV_YIELD_M'!$A$1:$G$1,0))</f>
        <v>2.0099999999999998</v>
      </c>
      <c r="I113" s="5">
        <f t="shared" si="6"/>
        <v>5.090885295839221E-3</v>
      </c>
      <c r="J113" s="1">
        <f>A113/24/60/60+DATE(1970,1,1)</f>
        <v>41596.604166666664</v>
      </c>
      <c r="K113" s="3">
        <f t="shared" si="9"/>
        <v>3</v>
      </c>
      <c r="L113" s="6">
        <f>(1+Chart!$F$4)^(1/(365/K113))-1</f>
        <v>1.9979165917494157E-4</v>
      </c>
      <c r="M113" s="6">
        <f t="shared" si="10"/>
        <v>7.393960838042446E-6</v>
      </c>
      <c r="N113" s="6">
        <f t="shared" si="11"/>
        <v>4.1737615256387528E-5</v>
      </c>
      <c r="O113">
        <f>O112*(B113/B112)</f>
        <v>151.20267258000007</v>
      </c>
      <c r="P113">
        <f t="shared" si="7"/>
        <v>2013</v>
      </c>
      <c r="Q113" s="1">
        <f t="shared" si="8"/>
        <v>41596.604166666664</v>
      </c>
      <c r="R113">
        <f>IF(B114="",R112,IF(Q113&gt;=Chart!$F$2,E113,0))</f>
        <v>0</v>
      </c>
      <c r="S113">
        <f>IF(B114="",S112,IFERROR(IF(AND(R113&gt;0,R112=0),R113,(1+(B114/B113-1)*Calc!$Z$1)*S112),0))</f>
        <v>0</v>
      </c>
      <c r="T113">
        <f>IF(B114="",T112,IFERROR(IF(AND(R113&gt;0,R112=0),R113,(1+(B114/B113-1)*Calc!$Z$1-L114)*T112),0))</f>
        <v>0</v>
      </c>
      <c r="U113">
        <f>IF(B114="",U112,IFERROR(IF(AND(R113&gt;0,R112=0),R113,(1+(B114/B113-1)*Calc!$Z$1-M114*2)*U112),0))</f>
        <v>0</v>
      </c>
      <c r="V113">
        <f>IF(B114="",V112,IFERROR(IF(AND(R113&gt;0,R112=0),R113,(1+(B114/B113-1)*Calc!$Z$1-N114*2)*V112),0))</f>
        <v>0</v>
      </c>
      <c r="W113">
        <f>IF(ISNUMBER(C113),C113,W112)</f>
        <v>0.09</v>
      </c>
      <c r="Y113" s="1" t="e">
        <f>IF(AND(Q113&gt;=Chart!$F$2,Q113&lt;=Chart!$F$3),Q113,#N/A)</f>
        <v>#N/A</v>
      </c>
      <c r="Z113" t="e">
        <f>IF(AND(Q113&gt;=Chart!$F$2,Q113&lt;=Chart!$F$3),R113,#N/A)</f>
        <v>#N/A</v>
      </c>
      <c r="AA113" t="e">
        <f>IF(AND(Q113&gt;=Chart!$F$2,Q113&lt;=Chart!$F$3),S113,#N/A)</f>
        <v>#N/A</v>
      </c>
      <c r="AB113" t="e">
        <f>IF(AND(Q113&gt;=Chart!$F$2,Q113&lt;=Chart!$F$3),T113,#N/A)</f>
        <v>#N/A</v>
      </c>
      <c r="AC113" t="e">
        <f>IF(AND(Q113&gt;=Chart!$F$2,Q113&lt;=Chart!$F$3),U113,#N/A)</f>
        <v>#N/A</v>
      </c>
      <c r="AD113" t="e">
        <f>IF(AND(Q113&gt;=Chart!$F$2,Q113&lt;=Chart!$F$3),V113,#N/A)</f>
        <v>#N/A</v>
      </c>
      <c r="AE113" t="e">
        <f>IF(AND(Q113&gt;=Chart!$F$2,Q113&lt;=Chart!$F$3),I113,#N/A)</f>
        <v>#N/A</v>
      </c>
      <c r="AF113" t="e">
        <f>IF(AND(Q113&gt;=Chart!$F$2,Q113&lt;=Chart!$F$3),H113/100,#N/A)</f>
        <v>#N/A</v>
      </c>
      <c r="AG113" t="e">
        <f>IF(AND(Q113&gt;=Chart!$F$2,Q113&lt;=Chart!$F$3),W113/100,#N/A)</f>
        <v>#N/A</v>
      </c>
    </row>
    <row r="114" spans="1:33" x14ac:dyDescent="0.25">
      <c r="A114">
        <v>1384871400</v>
      </c>
      <c r="B114">
        <f>INDEX('Daily Data ADJ'!$1:$1048576,MATCH(Calc!$A114,'Daily Data ADJ'!$A:$A,0),MATCH("SPY, CBOE BZX: Close",'Daily Data ADJ'!$1:$1,0))</f>
        <v>150.87400775</v>
      </c>
      <c r="C114">
        <f>INDEX('Daily Data ADJ'!$1:$1048576,MATCH(Calc!$A114,'Daily Data ADJ'!$A:$A,0),MATCH("EFFR, FRED: Close",'Daily Data ADJ'!$1:$1,0))</f>
        <v>0.09</v>
      </c>
      <c r="D114" t="str">
        <f>INDEX('Daily Data ADJ'!$1:$1048576,MATCH(Calc!$A114,'Daily Data ADJ'!$A:$A,1),MATCH("SOFR, FRED: Close",'Daily Data ADJ'!$1:$1,0))</f>
        <v>NaN</v>
      </c>
      <c r="E114">
        <f>INDEX('Daily Data ADJ'!$1:$1048576,MATCH(Calc!$A114,'Daily Data ADJ'!$A:$A,0),MATCH("UPRO, CBOE BZX: Close",'Daily Data ADJ'!$1:$1,0))</f>
        <v>7.0522293999999999</v>
      </c>
      <c r="F114">
        <f>INDEX('Daily Data ADJ'!$1:$1048576,MATCH(Calc!$A114,'Daily Data ADJ'!$A:$A,0),MATCH("ES1!, CME_MINI: Close",'Daily Data ADJ'!$1:$1,0))</f>
        <v>1785.25</v>
      </c>
      <c r="G114">
        <f>INDEX('Daily Data ADJ'!$1:$1048576,MATCH(Calc!$A114,'Daily Data ADJ'!$A:$A,0),MATCH("ES2!, CME_MINI: Close",'Daily Data ADJ'!$1:$1,0))</f>
        <v>1778.5</v>
      </c>
      <c r="H114">
        <f>INDEX('QUANDL MULTPL SP500_DIV_YIELD_M'!$A:$G,MATCH(Calc!$A114,'QUANDL MULTPL SP500_DIV_YIELD_M'!$A:$A,1),MATCH('QUANDL MULTPL SP500_DIV_YIELD_M'!$E$1,'QUANDL MULTPL SP500_DIV_YIELD_M'!$A$1:$G$1,0))</f>
        <v>2.0099999999999998</v>
      </c>
      <c r="I114" s="5">
        <f t="shared" si="6"/>
        <v>5.0616267699857727E-3</v>
      </c>
      <c r="J114" s="1">
        <f>A114/24/60/60+DATE(1970,1,1)</f>
        <v>41597.604166666664</v>
      </c>
      <c r="K114" s="3">
        <f t="shared" si="9"/>
        <v>1</v>
      </c>
      <c r="L114" s="6">
        <f>(1+Chart!$F$4)^(1/(365/K114))-1</f>
        <v>6.6592785027408397E-5</v>
      </c>
      <c r="M114" s="6">
        <f t="shared" si="10"/>
        <v>2.4646475380585287E-6</v>
      </c>
      <c r="N114" s="6">
        <f t="shared" si="11"/>
        <v>1.3832588272588708E-5</v>
      </c>
      <c r="O114">
        <f>O113*(B114/B113)</f>
        <v>150.87400775000006</v>
      </c>
      <c r="P114">
        <f t="shared" si="7"/>
        <v>2013</v>
      </c>
      <c r="Q114" s="1">
        <f t="shared" si="8"/>
        <v>41597.604166666664</v>
      </c>
      <c r="R114">
        <f>IF(B115="",R113,IF(Q114&gt;=Chart!$F$2,E114,0))</f>
        <v>0</v>
      </c>
      <c r="S114">
        <f>IF(B115="",S113,IFERROR(IF(AND(R114&gt;0,R113=0),R114,(1+(B115/B114-1)*Calc!$Z$1)*S113),0))</f>
        <v>0</v>
      </c>
      <c r="T114">
        <f>IF(B115="",T113,IFERROR(IF(AND(R114&gt;0,R113=0),R114,(1+(B115/B114-1)*Calc!$Z$1-L115)*T113),0))</f>
        <v>0</v>
      </c>
      <c r="U114">
        <f>IF(B115="",U113,IFERROR(IF(AND(R114&gt;0,R113=0),R114,(1+(B115/B114-1)*Calc!$Z$1-M115*2)*U113),0))</f>
        <v>0</v>
      </c>
      <c r="V114">
        <f>IF(B115="",V113,IFERROR(IF(AND(R114&gt;0,R113=0),R114,(1+(B115/B114-1)*Calc!$Z$1-N115*2)*V113),0))</f>
        <v>0</v>
      </c>
      <c r="W114">
        <f>IF(ISNUMBER(C114),C114,W113)</f>
        <v>0.09</v>
      </c>
      <c r="Y114" s="1" t="e">
        <f>IF(AND(Q114&gt;=Chart!$F$2,Q114&lt;=Chart!$F$3),Q114,#N/A)</f>
        <v>#N/A</v>
      </c>
      <c r="Z114" t="e">
        <f>IF(AND(Q114&gt;=Chart!$F$2,Q114&lt;=Chart!$F$3),R114,#N/A)</f>
        <v>#N/A</v>
      </c>
      <c r="AA114" t="e">
        <f>IF(AND(Q114&gt;=Chart!$F$2,Q114&lt;=Chart!$F$3),S114,#N/A)</f>
        <v>#N/A</v>
      </c>
      <c r="AB114" t="e">
        <f>IF(AND(Q114&gt;=Chart!$F$2,Q114&lt;=Chart!$F$3),T114,#N/A)</f>
        <v>#N/A</v>
      </c>
      <c r="AC114" t="e">
        <f>IF(AND(Q114&gt;=Chart!$F$2,Q114&lt;=Chart!$F$3),U114,#N/A)</f>
        <v>#N/A</v>
      </c>
      <c r="AD114" t="e">
        <f>IF(AND(Q114&gt;=Chart!$F$2,Q114&lt;=Chart!$F$3),V114,#N/A)</f>
        <v>#N/A</v>
      </c>
      <c r="AE114" t="e">
        <f>IF(AND(Q114&gt;=Chart!$F$2,Q114&lt;=Chart!$F$3),I114,#N/A)</f>
        <v>#N/A</v>
      </c>
      <c r="AF114" t="e">
        <f>IF(AND(Q114&gt;=Chart!$F$2,Q114&lt;=Chart!$F$3),H114/100,#N/A)</f>
        <v>#N/A</v>
      </c>
      <c r="AG114" t="e">
        <f>IF(AND(Q114&gt;=Chart!$F$2,Q114&lt;=Chart!$F$3),W114/100,#N/A)</f>
        <v>#N/A</v>
      </c>
    </row>
    <row r="115" spans="1:33" x14ac:dyDescent="0.25">
      <c r="A115">
        <v>1384957800</v>
      </c>
      <c r="B115">
        <f>INDEX('Daily Data ADJ'!$1:$1048576,MATCH(Calc!$A115,'Daily Data ADJ'!$A:$A,0),MATCH("SPY, CBOE BZX: Close",'Daily Data ADJ'!$1:$1,0))</f>
        <v>150.40207878000001</v>
      </c>
      <c r="C115">
        <f>INDEX('Daily Data ADJ'!$1:$1048576,MATCH(Calc!$A115,'Daily Data ADJ'!$A:$A,0),MATCH("EFFR, FRED: Close",'Daily Data ADJ'!$1:$1,0))</f>
        <v>0.09</v>
      </c>
      <c r="D115" t="str">
        <f>INDEX('Daily Data ADJ'!$1:$1048576,MATCH(Calc!$A115,'Daily Data ADJ'!$A:$A,1),MATCH("SOFR, FRED: Close",'Daily Data ADJ'!$1:$1,0))</f>
        <v>NaN</v>
      </c>
      <c r="E115">
        <f>INDEX('Daily Data ADJ'!$1:$1048576,MATCH(Calc!$A115,'Daily Data ADJ'!$A:$A,0),MATCH("UPRO, CBOE BZX: Close",'Daily Data ADJ'!$1:$1,0))</f>
        <v>6.9897049400000002</v>
      </c>
      <c r="F115">
        <f>INDEX('Daily Data ADJ'!$1:$1048576,MATCH(Calc!$A115,'Daily Data ADJ'!$A:$A,0),MATCH("ES1!, CME_MINI: Close",'Daily Data ADJ'!$1:$1,0))</f>
        <v>1779.75</v>
      </c>
      <c r="G115">
        <f>INDEX('Daily Data ADJ'!$1:$1048576,MATCH(Calc!$A115,'Daily Data ADJ'!$A:$A,0),MATCH("ES2!, CME_MINI: Close",'Daily Data ADJ'!$1:$1,0))</f>
        <v>1773</v>
      </c>
      <c r="H115">
        <f>INDEX('QUANDL MULTPL SP500_DIV_YIELD_M'!$A:$G,MATCH(Calc!$A115,'QUANDL MULTPL SP500_DIV_YIELD_M'!$A:$A,1),MATCH('QUANDL MULTPL SP500_DIV_YIELD_M'!$E$1,'QUANDL MULTPL SP500_DIV_YIELD_M'!$A$1:$G$1,0))</f>
        <v>2.0099999999999998</v>
      </c>
      <c r="I115" s="5">
        <f t="shared" si="6"/>
        <v>5.0154179101305936E-3</v>
      </c>
      <c r="J115" s="1">
        <f>A115/24/60/60+DATE(1970,1,1)</f>
        <v>41598.604166666664</v>
      </c>
      <c r="K115" s="3">
        <f t="shared" si="9"/>
        <v>1</v>
      </c>
      <c r="L115" s="6">
        <f>(1+Chart!$F$4)^(1/(365/K115))-1</f>
        <v>6.6592785027408397E-5</v>
      </c>
      <c r="M115" s="6">
        <f t="shared" si="10"/>
        <v>2.4646475380585287E-6</v>
      </c>
      <c r="N115" s="6">
        <f t="shared" si="11"/>
        <v>1.3706621599274271E-5</v>
      </c>
      <c r="O115">
        <f>O114*(B115/B114)</f>
        <v>150.40207878000007</v>
      </c>
      <c r="P115">
        <f t="shared" si="7"/>
        <v>2013</v>
      </c>
      <c r="Q115" s="1">
        <f t="shared" si="8"/>
        <v>41598.604166666664</v>
      </c>
      <c r="R115">
        <f>IF(B116="",R114,IF(Q115&gt;=Chart!$F$2,E115,0))</f>
        <v>0</v>
      </c>
      <c r="S115">
        <f>IF(B116="",S114,IFERROR(IF(AND(R115&gt;0,R114=0),R115,(1+(B116/B115-1)*Calc!$Z$1)*S114),0))</f>
        <v>0</v>
      </c>
      <c r="T115">
        <f>IF(B116="",T114,IFERROR(IF(AND(R115&gt;0,R114=0),R115,(1+(B116/B115-1)*Calc!$Z$1-L116)*T114),0))</f>
        <v>0</v>
      </c>
      <c r="U115">
        <f>IF(B116="",U114,IFERROR(IF(AND(R115&gt;0,R114=0),R115,(1+(B116/B115-1)*Calc!$Z$1-M116*2)*U114),0))</f>
        <v>0</v>
      </c>
      <c r="V115">
        <f>IF(B116="",V114,IFERROR(IF(AND(R115&gt;0,R114=0),R115,(1+(B116/B115-1)*Calc!$Z$1-N116*2)*V114),0))</f>
        <v>0</v>
      </c>
      <c r="W115">
        <f>IF(ISNUMBER(C115),C115,W114)</f>
        <v>0.09</v>
      </c>
      <c r="Y115" s="1" t="e">
        <f>IF(AND(Q115&gt;=Chart!$F$2,Q115&lt;=Chart!$F$3),Q115,#N/A)</f>
        <v>#N/A</v>
      </c>
      <c r="Z115" t="e">
        <f>IF(AND(Q115&gt;=Chart!$F$2,Q115&lt;=Chart!$F$3),R115,#N/A)</f>
        <v>#N/A</v>
      </c>
      <c r="AA115" t="e">
        <f>IF(AND(Q115&gt;=Chart!$F$2,Q115&lt;=Chart!$F$3),S115,#N/A)</f>
        <v>#N/A</v>
      </c>
      <c r="AB115" t="e">
        <f>IF(AND(Q115&gt;=Chart!$F$2,Q115&lt;=Chart!$F$3),T115,#N/A)</f>
        <v>#N/A</v>
      </c>
      <c r="AC115" t="e">
        <f>IF(AND(Q115&gt;=Chart!$F$2,Q115&lt;=Chart!$F$3),U115,#N/A)</f>
        <v>#N/A</v>
      </c>
      <c r="AD115" t="e">
        <f>IF(AND(Q115&gt;=Chart!$F$2,Q115&lt;=Chart!$F$3),V115,#N/A)</f>
        <v>#N/A</v>
      </c>
      <c r="AE115" t="e">
        <f>IF(AND(Q115&gt;=Chart!$F$2,Q115&lt;=Chart!$F$3),I115,#N/A)</f>
        <v>#N/A</v>
      </c>
      <c r="AF115" t="e">
        <f>IF(AND(Q115&gt;=Chart!$F$2,Q115&lt;=Chart!$F$3),H115/100,#N/A)</f>
        <v>#N/A</v>
      </c>
      <c r="AG115" t="e">
        <f>IF(AND(Q115&gt;=Chart!$F$2,Q115&lt;=Chart!$F$3),W115/100,#N/A)</f>
        <v>#N/A</v>
      </c>
    </row>
    <row r="116" spans="1:33" x14ac:dyDescent="0.25">
      <c r="A116">
        <v>1385044200</v>
      </c>
      <c r="B116">
        <f>INDEX('Daily Data ADJ'!$1:$1048576,MATCH(Calc!$A116,'Daily Data ADJ'!$A:$A,0),MATCH("SPY, CBOE BZX: Close",'Daily Data ADJ'!$1:$1,0))</f>
        <v>151.61561043</v>
      </c>
      <c r="C116">
        <f>INDEX('Daily Data ADJ'!$1:$1048576,MATCH(Calc!$A116,'Daily Data ADJ'!$A:$A,0),MATCH("EFFR, FRED: Close",'Daily Data ADJ'!$1:$1,0))</f>
        <v>0.09</v>
      </c>
      <c r="D116" t="str">
        <f>INDEX('Daily Data ADJ'!$1:$1048576,MATCH(Calc!$A116,'Daily Data ADJ'!$A:$A,1),MATCH("SOFR, FRED: Close",'Daily Data ADJ'!$1:$1,0))</f>
        <v>NaN</v>
      </c>
      <c r="E116">
        <f>INDEX('Daily Data ADJ'!$1:$1048576,MATCH(Calc!$A116,'Daily Data ADJ'!$A:$A,0),MATCH("UPRO, CBOE BZX: Close",'Daily Data ADJ'!$1:$1,0))</f>
        <v>7.14966963</v>
      </c>
      <c r="F116">
        <f>INDEX('Daily Data ADJ'!$1:$1048576,MATCH(Calc!$A116,'Daily Data ADJ'!$A:$A,0),MATCH("ES1!, CME_MINI: Close",'Daily Data ADJ'!$1:$1,0))</f>
        <v>1793.75</v>
      </c>
      <c r="G116">
        <f>INDEX('Daily Data ADJ'!$1:$1048576,MATCH(Calc!$A116,'Daily Data ADJ'!$A:$A,0),MATCH("ES2!, CME_MINI: Close",'Daily Data ADJ'!$1:$1,0))</f>
        <v>1787</v>
      </c>
      <c r="H116">
        <f>INDEX('QUANDL MULTPL SP500_DIV_YIELD_M'!$A:$G,MATCH(Calc!$A116,'QUANDL MULTPL SP500_DIV_YIELD_M'!$A:$A,1),MATCH('QUANDL MULTPL SP500_DIV_YIELD_M'!$E$1,'QUANDL MULTPL SP500_DIV_YIELD_M'!$A$1:$G$1,0))</f>
        <v>2.0099999999999998</v>
      </c>
      <c r="I116" s="5">
        <f t="shared" si="6"/>
        <v>5.1324862454971039E-3</v>
      </c>
      <c r="J116" s="1">
        <f>A116/24/60/60+DATE(1970,1,1)</f>
        <v>41599.604166666664</v>
      </c>
      <c r="K116" s="3">
        <f t="shared" si="9"/>
        <v>1</v>
      </c>
      <c r="L116" s="6">
        <f>(1+Chart!$F$4)^(1/(365/K116))-1</f>
        <v>6.6592785027408397E-5</v>
      </c>
      <c r="M116" s="6">
        <f t="shared" si="10"/>
        <v>2.4646475380585287E-6</v>
      </c>
      <c r="N116" s="6">
        <f t="shared" si="11"/>
        <v>1.4025742010703723E-5</v>
      </c>
      <c r="O116">
        <f>O115*(B116/B115)</f>
        <v>151.61561043000006</v>
      </c>
      <c r="P116">
        <f t="shared" si="7"/>
        <v>2013</v>
      </c>
      <c r="Q116" s="1">
        <f t="shared" si="8"/>
        <v>41599.604166666664</v>
      </c>
      <c r="R116">
        <f>IF(B117="",R115,IF(Q116&gt;=Chart!$F$2,E116,0))</f>
        <v>0</v>
      </c>
      <c r="S116">
        <f>IF(B117="",S115,IFERROR(IF(AND(R116&gt;0,R115=0),R116,(1+(B117/B116-1)*Calc!$Z$1)*S115),0))</f>
        <v>0</v>
      </c>
      <c r="T116">
        <f>IF(B117="",T115,IFERROR(IF(AND(R116&gt;0,R115=0),R116,(1+(B117/B116-1)*Calc!$Z$1-L117)*T115),0))</f>
        <v>0</v>
      </c>
      <c r="U116">
        <f>IF(B117="",U115,IFERROR(IF(AND(R116&gt;0,R115=0),R116,(1+(B117/B116-1)*Calc!$Z$1-M117*2)*U115),0))</f>
        <v>0</v>
      </c>
      <c r="V116">
        <f>IF(B117="",V115,IFERROR(IF(AND(R116&gt;0,R115=0),R116,(1+(B117/B116-1)*Calc!$Z$1-N117*2)*V115),0))</f>
        <v>0</v>
      </c>
      <c r="W116">
        <f>IF(ISNUMBER(C116),C116,W115)</f>
        <v>0.09</v>
      </c>
      <c r="Y116" s="1" t="e">
        <f>IF(AND(Q116&gt;=Chart!$F$2,Q116&lt;=Chart!$F$3),Q116,#N/A)</f>
        <v>#N/A</v>
      </c>
      <c r="Z116" t="e">
        <f>IF(AND(Q116&gt;=Chart!$F$2,Q116&lt;=Chart!$F$3),R116,#N/A)</f>
        <v>#N/A</v>
      </c>
      <c r="AA116" t="e">
        <f>IF(AND(Q116&gt;=Chart!$F$2,Q116&lt;=Chart!$F$3),S116,#N/A)</f>
        <v>#N/A</v>
      </c>
      <c r="AB116" t="e">
        <f>IF(AND(Q116&gt;=Chart!$F$2,Q116&lt;=Chart!$F$3),T116,#N/A)</f>
        <v>#N/A</v>
      </c>
      <c r="AC116" t="e">
        <f>IF(AND(Q116&gt;=Chart!$F$2,Q116&lt;=Chart!$F$3),U116,#N/A)</f>
        <v>#N/A</v>
      </c>
      <c r="AD116" t="e">
        <f>IF(AND(Q116&gt;=Chart!$F$2,Q116&lt;=Chart!$F$3),V116,#N/A)</f>
        <v>#N/A</v>
      </c>
      <c r="AE116" t="e">
        <f>IF(AND(Q116&gt;=Chart!$F$2,Q116&lt;=Chart!$F$3),I116,#N/A)</f>
        <v>#N/A</v>
      </c>
      <c r="AF116" t="e">
        <f>IF(AND(Q116&gt;=Chart!$F$2,Q116&lt;=Chart!$F$3),H116/100,#N/A)</f>
        <v>#N/A</v>
      </c>
      <c r="AG116" t="e">
        <f>IF(AND(Q116&gt;=Chart!$F$2,Q116&lt;=Chart!$F$3),W116/100,#N/A)</f>
        <v>#N/A</v>
      </c>
    </row>
    <row r="117" spans="1:33" x14ac:dyDescent="0.25">
      <c r="A117">
        <v>1385130600</v>
      </c>
      <c r="B117">
        <f>INDEX('Daily Data ADJ'!$1:$1048576,MATCH(Calc!$A117,'Daily Data ADJ'!$A:$A,0),MATCH("SPY, CBOE BZX: Close",'Daily Data ADJ'!$1:$1,0))</f>
        <v>152.37406770999999</v>
      </c>
      <c r="C117">
        <f>INDEX('Daily Data ADJ'!$1:$1048576,MATCH(Calc!$A117,'Daily Data ADJ'!$A:$A,0),MATCH("EFFR, FRED: Close",'Daily Data ADJ'!$1:$1,0))</f>
        <v>0.09</v>
      </c>
      <c r="D117" t="str">
        <f>INDEX('Daily Data ADJ'!$1:$1048576,MATCH(Calc!$A117,'Daily Data ADJ'!$A:$A,1),MATCH("SOFR, FRED: Close",'Daily Data ADJ'!$1:$1,0))</f>
        <v>NaN</v>
      </c>
      <c r="E117">
        <f>INDEX('Daily Data ADJ'!$1:$1048576,MATCH(Calc!$A117,'Daily Data ADJ'!$A:$A,0),MATCH("UPRO, CBOE BZX: Close",'Daily Data ADJ'!$1:$1,0))</f>
        <v>7.2511692099999996</v>
      </c>
      <c r="F117">
        <f>INDEX('Daily Data ADJ'!$1:$1048576,MATCH(Calc!$A117,'Daily Data ADJ'!$A:$A,0),MATCH("ES1!, CME_MINI: Close",'Daily Data ADJ'!$1:$1,0))</f>
        <v>1801.25</v>
      </c>
      <c r="G117">
        <f>INDEX('Daily Data ADJ'!$1:$1048576,MATCH(Calc!$A117,'Daily Data ADJ'!$A:$A,0),MATCH("ES2!, CME_MINI: Close",'Daily Data ADJ'!$1:$1,0))</f>
        <v>1794.5</v>
      </c>
      <c r="H117">
        <f>INDEX('QUANDL MULTPL SP500_DIV_YIELD_M'!$A:$G,MATCH(Calc!$A117,'QUANDL MULTPL SP500_DIV_YIELD_M'!$A:$A,1),MATCH('QUANDL MULTPL SP500_DIV_YIELD_M'!$E$1,'QUANDL MULTPL SP500_DIV_YIELD_M'!$A$1:$G$1,0))</f>
        <v>2.0099999999999998</v>
      </c>
      <c r="I117" s="5">
        <f t="shared" si="6"/>
        <v>5.1944570708967082E-3</v>
      </c>
      <c r="J117" s="1">
        <f>A117/24/60/60+DATE(1970,1,1)</f>
        <v>41600.604166666664</v>
      </c>
      <c r="K117" s="3">
        <f t="shared" si="9"/>
        <v>1</v>
      </c>
      <c r="L117" s="6">
        <f>(1+Chart!$F$4)^(1/(365/K117))-1</f>
        <v>6.6592785027408397E-5</v>
      </c>
      <c r="M117" s="6">
        <f t="shared" si="10"/>
        <v>2.4646475380585287E-6</v>
      </c>
      <c r="N117" s="6">
        <f t="shared" si="11"/>
        <v>1.4194655310717508E-5</v>
      </c>
      <c r="O117">
        <f>O116*(B117/B116)</f>
        <v>152.37406771000005</v>
      </c>
      <c r="P117">
        <f t="shared" si="7"/>
        <v>2013</v>
      </c>
      <c r="Q117" s="1">
        <f t="shared" si="8"/>
        <v>41600.604166666664</v>
      </c>
      <c r="R117">
        <f>IF(B118="",R116,IF(Q117&gt;=Chart!$F$2,E117,0))</f>
        <v>0</v>
      </c>
      <c r="S117">
        <f>IF(B118="",S116,IFERROR(IF(AND(R117&gt;0,R116=0),R117,(1+(B118/B117-1)*Calc!$Z$1)*S116),0))</f>
        <v>0</v>
      </c>
      <c r="T117">
        <f>IF(B118="",T116,IFERROR(IF(AND(R117&gt;0,R116=0),R117,(1+(B118/B117-1)*Calc!$Z$1-L118)*T116),0))</f>
        <v>0</v>
      </c>
      <c r="U117">
        <f>IF(B118="",U116,IFERROR(IF(AND(R117&gt;0,R116=0),R117,(1+(B118/B117-1)*Calc!$Z$1-M118*2)*U116),0))</f>
        <v>0</v>
      </c>
      <c r="V117">
        <f>IF(B118="",V116,IFERROR(IF(AND(R117&gt;0,R116=0),R117,(1+(B118/B117-1)*Calc!$Z$1-N118*2)*V116),0))</f>
        <v>0</v>
      </c>
      <c r="W117">
        <f>IF(ISNUMBER(C117),C117,W116)</f>
        <v>0.09</v>
      </c>
      <c r="Y117" s="1" t="e">
        <f>IF(AND(Q117&gt;=Chart!$F$2,Q117&lt;=Chart!$F$3),Q117,#N/A)</f>
        <v>#N/A</v>
      </c>
      <c r="Z117" t="e">
        <f>IF(AND(Q117&gt;=Chart!$F$2,Q117&lt;=Chart!$F$3),R117,#N/A)</f>
        <v>#N/A</v>
      </c>
      <c r="AA117" t="e">
        <f>IF(AND(Q117&gt;=Chart!$F$2,Q117&lt;=Chart!$F$3),S117,#N/A)</f>
        <v>#N/A</v>
      </c>
      <c r="AB117" t="e">
        <f>IF(AND(Q117&gt;=Chart!$F$2,Q117&lt;=Chart!$F$3),T117,#N/A)</f>
        <v>#N/A</v>
      </c>
      <c r="AC117" t="e">
        <f>IF(AND(Q117&gt;=Chart!$F$2,Q117&lt;=Chart!$F$3),U117,#N/A)</f>
        <v>#N/A</v>
      </c>
      <c r="AD117" t="e">
        <f>IF(AND(Q117&gt;=Chart!$F$2,Q117&lt;=Chart!$F$3),V117,#N/A)</f>
        <v>#N/A</v>
      </c>
      <c r="AE117" t="e">
        <f>IF(AND(Q117&gt;=Chart!$F$2,Q117&lt;=Chart!$F$3),I117,#N/A)</f>
        <v>#N/A</v>
      </c>
      <c r="AF117" t="e">
        <f>IF(AND(Q117&gt;=Chart!$F$2,Q117&lt;=Chart!$F$3),H117/100,#N/A)</f>
        <v>#N/A</v>
      </c>
      <c r="AG117" t="e">
        <f>IF(AND(Q117&gt;=Chart!$F$2,Q117&lt;=Chart!$F$3),W117/100,#N/A)</f>
        <v>#N/A</v>
      </c>
    </row>
    <row r="118" spans="1:33" x14ac:dyDescent="0.25">
      <c r="A118">
        <v>1385389800</v>
      </c>
      <c r="B118">
        <f>INDEX('Daily Data ADJ'!$1:$1048576,MATCH(Calc!$A118,'Daily Data ADJ'!$A:$A,0),MATCH("SPY, CBOE BZX: Close",'Daily Data ADJ'!$1:$1,0))</f>
        <v>152.22237625</v>
      </c>
      <c r="C118">
        <f>INDEX('Daily Data ADJ'!$1:$1048576,MATCH(Calc!$A118,'Daily Data ADJ'!$A:$A,0),MATCH("EFFR, FRED: Close",'Daily Data ADJ'!$1:$1,0))</f>
        <v>0.09</v>
      </c>
      <c r="D118" t="str">
        <f>INDEX('Daily Data ADJ'!$1:$1048576,MATCH(Calc!$A118,'Daily Data ADJ'!$A:$A,1),MATCH("SOFR, FRED: Close",'Daily Data ADJ'!$1:$1,0))</f>
        <v>NaN</v>
      </c>
      <c r="E118">
        <f>INDEX('Daily Data ADJ'!$1:$1048576,MATCH(Calc!$A118,'Daily Data ADJ'!$A:$A,0),MATCH("UPRO, CBOE BZX: Close",'Daily Data ADJ'!$1:$1,0))</f>
        <v>7.2479215300000002</v>
      </c>
      <c r="F118">
        <f>INDEX('Daily Data ADJ'!$1:$1048576,MATCH(Calc!$A118,'Daily Data ADJ'!$A:$A,0),MATCH("ES1!, CME_MINI: Close",'Daily Data ADJ'!$1:$1,0))</f>
        <v>1802.5</v>
      </c>
      <c r="G118">
        <f>INDEX('Daily Data ADJ'!$1:$1048576,MATCH(Calc!$A118,'Daily Data ADJ'!$A:$A,0),MATCH("ES2!, CME_MINI: Close",'Daily Data ADJ'!$1:$1,0))</f>
        <v>1795.75</v>
      </c>
      <c r="H118">
        <f>INDEX('QUANDL MULTPL SP500_DIV_YIELD_M'!$A:$G,MATCH(Calc!$A118,'QUANDL MULTPL SP500_DIV_YIELD_M'!$A:$A,1),MATCH('QUANDL MULTPL SP500_DIV_YIELD_M'!$E$1,'QUANDL MULTPL SP500_DIV_YIELD_M'!$A$1:$G$1,0))</f>
        <v>2.0099999999999998</v>
      </c>
      <c r="I118" s="5">
        <f t="shared" si="6"/>
        <v>5.2047356862881984E-3</v>
      </c>
      <c r="J118" s="1">
        <f>A118/24/60/60+DATE(1970,1,1)</f>
        <v>41603.604166666664</v>
      </c>
      <c r="K118" s="3">
        <f t="shared" si="9"/>
        <v>3</v>
      </c>
      <c r="L118" s="6">
        <f>(1+Chart!$F$4)^(1/(365/K118))-1</f>
        <v>1.9979165917494157E-4</v>
      </c>
      <c r="M118" s="6">
        <f t="shared" si="10"/>
        <v>7.393960838042446E-6</v>
      </c>
      <c r="N118" s="6">
        <f t="shared" si="11"/>
        <v>4.2668618753349818E-5</v>
      </c>
      <c r="O118">
        <f>O117*(B118/B117)</f>
        <v>152.22237625000005</v>
      </c>
      <c r="P118">
        <f t="shared" si="7"/>
        <v>2013</v>
      </c>
      <c r="Q118" s="1">
        <f t="shared" si="8"/>
        <v>41603.604166666664</v>
      </c>
      <c r="R118">
        <f>IF(B119="",R117,IF(Q118&gt;=Chart!$F$2,E118,0))</f>
        <v>0</v>
      </c>
      <c r="S118">
        <f>IF(B119="",S117,IFERROR(IF(AND(R118&gt;0,R117=0),R118,(1+(B119/B118-1)*Calc!$Z$1)*S117),0))</f>
        <v>0</v>
      </c>
      <c r="T118">
        <f>IF(B119="",T117,IFERROR(IF(AND(R118&gt;0,R117=0),R118,(1+(B119/B118-1)*Calc!$Z$1-L119)*T117),0))</f>
        <v>0</v>
      </c>
      <c r="U118">
        <f>IF(B119="",U117,IFERROR(IF(AND(R118&gt;0,R117=0),R118,(1+(B119/B118-1)*Calc!$Z$1-M119*2)*U117),0))</f>
        <v>0</v>
      </c>
      <c r="V118">
        <f>IF(B119="",V117,IFERROR(IF(AND(R118&gt;0,R117=0),R118,(1+(B119/B118-1)*Calc!$Z$1-N119*2)*V117),0))</f>
        <v>0</v>
      </c>
      <c r="W118">
        <f>IF(ISNUMBER(C118),C118,W117)</f>
        <v>0.09</v>
      </c>
      <c r="Y118" s="1" t="e">
        <f>IF(AND(Q118&gt;=Chart!$F$2,Q118&lt;=Chart!$F$3),Q118,#N/A)</f>
        <v>#N/A</v>
      </c>
      <c r="Z118" t="e">
        <f>IF(AND(Q118&gt;=Chart!$F$2,Q118&lt;=Chart!$F$3),R118,#N/A)</f>
        <v>#N/A</v>
      </c>
      <c r="AA118" t="e">
        <f>IF(AND(Q118&gt;=Chart!$F$2,Q118&lt;=Chart!$F$3),S118,#N/A)</f>
        <v>#N/A</v>
      </c>
      <c r="AB118" t="e">
        <f>IF(AND(Q118&gt;=Chart!$F$2,Q118&lt;=Chart!$F$3),T118,#N/A)</f>
        <v>#N/A</v>
      </c>
      <c r="AC118" t="e">
        <f>IF(AND(Q118&gt;=Chart!$F$2,Q118&lt;=Chart!$F$3),U118,#N/A)</f>
        <v>#N/A</v>
      </c>
      <c r="AD118" t="e">
        <f>IF(AND(Q118&gt;=Chart!$F$2,Q118&lt;=Chart!$F$3),V118,#N/A)</f>
        <v>#N/A</v>
      </c>
      <c r="AE118" t="e">
        <f>IF(AND(Q118&gt;=Chart!$F$2,Q118&lt;=Chart!$F$3),I118,#N/A)</f>
        <v>#N/A</v>
      </c>
      <c r="AF118" t="e">
        <f>IF(AND(Q118&gt;=Chart!$F$2,Q118&lt;=Chart!$F$3),H118/100,#N/A)</f>
        <v>#N/A</v>
      </c>
      <c r="AG118" t="e">
        <f>IF(AND(Q118&gt;=Chart!$F$2,Q118&lt;=Chart!$F$3),W118/100,#N/A)</f>
        <v>#N/A</v>
      </c>
    </row>
    <row r="119" spans="1:33" x14ac:dyDescent="0.25">
      <c r="A119">
        <v>1385476200</v>
      </c>
      <c r="B119">
        <f>INDEX('Daily Data ADJ'!$1:$1048576,MATCH(Calc!$A119,'Daily Data ADJ'!$A:$A,0),MATCH("SPY, CBOE BZX: Close",'Daily Data ADJ'!$1:$1,0))</f>
        <v>152.26451277000001</v>
      </c>
      <c r="C119">
        <f>INDEX('Daily Data ADJ'!$1:$1048576,MATCH(Calc!$A119,'Daily Data ADJ'!$A:$A,0),MATCH("EFFR, FRED: Close",'Daily Data ADJ'!$1:$1,0))</f>
        <v>0.09</v>
      </c>
      <c r="D119" t="str">
        <f>INDEX('Daily Data ADJ'!$1:$1048576,MATCH(Calc!$A119,'Daily Data ADJ'!$A:$A,1),MATCH("SOFR, FRED: Close",'Daily Data ADJ'!$1:$1,0))</f>
        <v>NaN</v>
      </c>
      <c r="E119">
        <f>INDEX('Daily Data ADJ'!$1:$1048576,MATCH(Calc!$A119,'Daily Data ADJ'!$A:$A,0),MATCH("UPRO, CBOE BZX: Close",'Daily Data ADJ'!$1:$1,0))</f>
        <v>7.2365531799999996</v>
      </c>
      <c r="F119">
        <f>INDEX('Daily Data ADJ'!$1:$1048576,MATCH(Calc!$A119,'Daily Data ADJ'!$A:$A,0),MATCH("ES1!, CME_MINI: Close",'Daily Data ADJ'!$1:$1,0))</f>
        <v>1802</v>
      </c>
      <c r="G119">
        <f>INDEX('Daily Data ADJ'!$1:$1048576,MATCH(Calc!$A119,'Daily Data ADJ'!$A:$A,0),MATCH("ES2!, CME_MINI: Close",'Daily Data ADJ'!$1:$1,0))</f>
        <v>1795.5</v>
      </c>
      <c r="H119">
        <f>INDEX('QUANDL MULTPL SP500_DIV_YIELD_M'!$A:$G,MATCH(Calc!$A119,'QUANDL MULTPL SP500_DIV_YIELD_M'!$A:$A,1),MATCH('QUANDL MULTPL SP500_DIV_YIELD_M'!$E$1,'QUANDL MULTPL SP500_DIV_YIELD_M'!$A$1:$G$1,0))</f>
        <v>2.0099999999999998</v>
      </c>
      <c r="I119" s="5">
        <f t="shared" si="6"/>
        <v>5.7494667256132621E-3</v>
      </c>
      <c r="J119" s="1">
        <f>A119/24/60/60+DATE(1970,1,1)</f>
        <v>41604.604166666664</v>
      </c>
      <c r="K119" s="3">
        <f t="shared" si="9"/>
        <v>1</v>
      </c>
      <c r="L119" s="6">
        <f>(1+Chart!$F$4)^(1/(365/K119))-1</f>
        <v>6.6592785027408397E-5</v>
      </c>
      <c r="M119" s="6">
        <f t="shared" si="10"/>
        <v>2.4646475380585287E-6</v>
      </c>
      <c r="N119" s="6">
        <f t="shared" si="11"/>
        <v>1.5706977112284193E-5</v>
      </c>
      <c r="O119">
        <f>O118*(B119/B118)</f>
        <v>152.26451277000007</v>
      </c>
      <c r="P119">
        <f t="shared" si="7"/>
        <v>2013</v>
      </c>
      <c r="Q119" s="1">
        <f t="shared" si="8"/>
        <v>41604.604166666664</v>
      </c>
      <c r="R119">
        <f>IF(B120="",R118,IF(Q119&gt;=Chart!$F$2,E119,0))</f>
        <v>0</v>
      </c>
      <c r="S119">
        <f>IF(B120="",S118,IFERROR(IF(AND(R119&gt;0,R118=0),R119,(1+(B120/B119-1)*Calc!$Z$1)*S118),0))</f>
        <v>0</v>
      </c>
      <c r="T119">
        <f>IF(B120="",T118,IFERROR(IF(AND(R119&gt;0,R118=0),R119,(1+(B120/B119-1)*Calc!$Z$1-L120)*T118),0))</f>
        <v>0</v>
      </c>
      <c r="U119">
        <f>IF(B120="",U118,IFERROR(IF(AND(R119&gt;0,R118=0),R119,(1+(B120/B119-1)*Calc!$Z$1-M120*2)*U118),0))</f>
        <v>0</v>
      </c>
      <c r="V119">
        <f>IF(B120="",V118,IFERROR(IF(AND(R119&gt;0,R118=0),R119,(1+(B120/B119-1)*Calc!$Z$1-N120*2)*V118),0))</f>
        <v>0</v>
      </c>
      <c r="W119">
        <f>IF(ISNUMBER(C119),C119,W118)</f>
        <v>0.09</v>
      </c>
      <c r="Y119" s="1" t="e">
        <f>IF(AND(Q119&gt;=Chart!$F$2,Q119&lt;=Chart!$F$3),Q119,#N/A)</f>
        <v>#N/A</v>
      </c>
      <c r="Z119" t="e">
        <f>IF(AND(Q119&gt;=Chart!$F$2,Q119&lt;=Chart!$F$3),R119,#N/A)</f>
        <v>#N/A</v>
      </c>
      <c r="AA119" t="e">
        <f>IF(AND(Q119&gt;=Chart!$F$2,Q119&lt;=Chart!$F$3),S119,#N/A)</f>
        <v>#N/A</v>
      </c>
      <c r="AB119" t="e">
        <f>IF(AND(Q119&gt;=Chart!$F$2,Q119&lt;=Chart!$F$3),T119,#N/A)</f>
        <v>#N/A</v>
      </c>
      <c r="AC119" t="e">
        <f>IF(AND(Q119&gt;=Chart!$F$2,Q119&lt;=Chart!$F$3),U119,#N/A)</f>
        <v>#N/A</v>
      </c>
      <c r="AD119" t="e">
        <f>IF(AND(Q119&gt;=Chart!$F$2,Q119&lt;=Chart!$F$3),V119,#N/A)</f>
        <v>#N/A</v>
      </c>
      <c r="AE119" t="e">
        <f>IF(AND(Q119&gt;=Chart!$F$2,Q119&lt;=Chart!$F$3),I119,#N/A)</f>
        <v>#N/A</v>
      </c>
      <c r="AF119" t="e">
        <f>IF(AND(Q119&gt;=Chart!$F$2,Q119&lt;=Chart!$F$3),H119/100,#N/A)</f>
        <v>#N/A</v>
      </c>
      <c r="AG119" t="e">
        <f>IF(AND(Q119&gt;=Chart!$F$2,Q119&lt;=Chart!$F$3),W119/100,#N/A)</f>
        <v>#N/A</v>
      </c>
    </row>
    <row r="120" spans="1:33" x14ac:dyDescent="0.25">
      <c r="A120">
        <v>1385562600</v>
      </c>
      <c r="B120">
        <f>INDEX('Daily Data ADJ'!$1:$1048576,MATCH(Calc!$A120,'Daily Data ADJ'!$A:$A,0),MATCH("SPY, CBOE BZX: Close",'Daily Data ADJ'!$1:$1,0))</f>
        <v>152.63531411</v>
      </c>
      <c r="C120">
        <f>INDEX('Daily Data ADJ'!$1:$1048576,MATCH(Calc!$A120,'Daily Data ADJ'!$A:$A,0),MATCH("EFFR, FRED: Close",'Daily Data ADJ'!$1:$1,0))</f>
        <v>0.09</v>
      </c>
      <c r="D120" t="str">
        <f>INDEX('Daily Data ADJ'!$1:$1048576,MATCH(Calc!$A120,'Daily Data ADJ'!$A:$A,1),MATCH("SOFR, FRED: Close",'Daily Data ADJ'!$1:$1,0))</f>
        <v>NaN</v>
      </c>
      <c r="E120">
        <f>INDEX('Daily Data ADJ'!$1:$1048576,MATCH(Calc!$A120,'Daily Data ADJ'!$A:$A,0),MATCH("UPRO, CBOE BZX: Close",'Daily Data ADJ'!$1:$1,0))</f>
        <v>7.2885219499999998</v>
      </c>
      <c r="F120">
        <f>INDEX('Daily Data ADJ'!$1:$1048576,MATCH(Calc!$A120,'Daily Data ADJ'!$A:$A,0),MATCH("ES1!, CME_MINI: Close",'Daily Data ADJ'!$1:$1,0))</f>
        <v>1804.25</v>
      </c>
      <c r="G120">
        <f>INDEX('Daily Data ADJ'!$1:$1048576,MATCH(Calc!$A120,'Daily Data ADJ'!$A:$A,0),MATCH("ES2!, CME_MINI: Close",'Daily Data ADJ'!$1:$1,0))</f>
        <v>1798</v>
      </c>
      <c r="H120">
        <f>INDEX('QUANDL MULTPL SP500_DIV_YIELD_M'!$A:$G,MATCH(Calc!$A120,'QUANDL MULTPL SP500_DIV_YIELD_M'!$A:$A,1),MATCH('QUANDL MULTPL SP500_DIV_YIELD_M'!$E$1,'QUANDL MULTPL SP500_DIV_YIELD_M'!$A$1:$G$1,0))</f>
        <v>2.0099999999999998</v>
      </c>
      <c r="I120" s="5">
        <f t="shared" si="6"/>
        <v>6.3156585235300995E-3</v>
      </c>
      <c r="J120" s="1">
        <f>A120/24/60/60+DATE(1970,1,1)</f>
        <v>41605.604166666664</v>
      </c>
      <c r="K120" s="3">
        <f t="shared" si="9"/>
        <v>1</v>
      </c>
      <c r="L120" s="6">
        <f>(1+Chart!$F$4)^(1/(365/K120))-1</f>
        <v>6.6592785027408397E-5</v>
      </c>
      <c r="M120" s="6">
        <f t="shared" si="10"/>
        <v>2.4646475380585287E-6</v>
      </c>
      <c r="N120" s="6">
        <f t="shared" si="11"/>
        <v>1.7248911304612591E-5</v>
      </c>
      <c r="O120">
        <f>O119*(B120/B119)</f>
        <v>152.63531411000005</v>
      </c>
      <c r="P120">
        <f t="shared" si="7"/>
        <v>2013</v>
      </c>
      <c r="Q120" s="1">
        <f t="shared" si="8"/>
        <v>41605.604166666664</v>
      </c>
      <c r="R120">
        <f>IF(B121="",R119,IF(Q120&gt;=Chart!$F$2,E120,0))</f>
        <v>0</v>
      </c>
      <c r="S120">
        <f>IF(B121="",S119,IFERROR(IF(AND(R120&gt;0,R119=0),R120,(1+(B121/B120-1)*Calc!$Z$1)*S119),0))</f>
        <v>0</v>
      </c>
      <c r="T120">
        <f>IF(B121="",T119,IFERROR(IF(AND(R120&gt;0,R119=0),R120,(1+(B121/B120-1)*Calc!$Z$1-L121)*T119),0))</f>
        <v>0</v>
      </c>
      <c r="U120">
        <f>IF(B121="",U119,IFERROR(IF(AND(R120&gt;0,R119=0),R120,(1+(B121/B120-1)*Calc!$Z$1-M121*2)*U119),0))</f>
        <v>0</v>
      </c>
      <c r="V120">
        <f>IF(B121="",V119,IFERROR(IF(AND(R120&gt;0,R119=0),R120,(1+(B121/B120-1)*Calc!$Z$1-N121*2)*V119),0))</f>
        <v>0</v>
      </c>
      <c r="W120">
        <f>IF(ISNUMBER(C120),C120,W119)</f>
        <v>0.09</v>
      </c>
      <c r="Y120" s="1" t="e">
        <f>IF(AND(Q120&gt;=Chart!$F$2,Q120&lt;=Chart!$F$3),Q120,#N/A)</f>
        <v>#N/A</v>
      </c>
      <c r="Z120" t="e">
        <f>IF(AND(Q120&gt;=Chart!$F$2,Q120&lt;=Chart!$F$3),R120,#N/A)</f>
        <v>#N/A</v>
      </c>
      <c r="AA120" t="e">
        <f>IF(AND(Q120&gt;=Chart!$F$2,Q120&lt;=Chart!$F$3),S120,#N/A)</f>
        <v>#N/A</v>
      </c>
      <c r="AB120" t="e">
        <f>IF(AND(Q120&gt;=Chart!$F$2,Q120&lt;=Chart!$F$3),T120,#N/A)</f>
        <v>#N/A</v>
      </c>
      <c r="AC120" t="e">
        <f>IF(AND(Q120&gt;=Chart!$F$2,Q120&lt;=Chart!$F$3),U120,#N/A)</f>
        <v>#N/A</v>
      </c>
      <c r="AD120" t="e">
        <f>IF(AND(Q120&gt;=Chart!$F$2,Q120&lt;=Chart!$F$3),V120,#N/A)</f>
        <v>#N/A</v>
      </c>
      <c r="AE120" t="e">
        <f>IF(AND(Q120&gt;=Chart!$F$2,Q120&lt;=Chart!$F$3),I120,#N/A)</f>
        <v>#N/A</v>
      </c>
      <c r="AF120" t="e">
        <f>IF(AND(Q120&gt;=Chart!$F$2,Q120&lt;=Chart!$F$3),H120/100,#N/A)</f>
        <v>#N/A</v>
      </c>
      <c r="AG120" t="e">
        <f>IF(AND(Q120&gt;=Chart!$F$2,Q120&lt;=Chart!$F$3),W120/100,#N/A)</f>
        <v>#N/A</v>
      </c>
    </row>
    <row r="121" spans="1:33" x14ac:dyDescent="0.25">
      <c r="A121">
        <v>1385735400</v>
      </c>
      <c r="B121">
        <f>INDEX('Daily Data ADJ'!$1:$1048576,MATCH(Calc!$A121,'Daily Data ADJ'!$A:$A,0),MATCH("SPY, CBOE BZX: Close",'Daily Data ADJ'!$1:$1,0))</f>
        <v>152.53418647000001</v>
      </c>
      <c r="C121">
        <f>INDEX('Daily Data ADJ'!$1:$1048576,MATCH(Calc!$A121,'Daily Data ADJ'!$A:$A,0),MATCH("EFFR, FRED: Close",'Daily Data ADJ'!$1:$1,0))</f>
        <v>7.0000000000000007E-2</v>
      </c>
      <c r="D121" t="str">
        <f>INDEX('Daily Data ADJ'!$1:$1048576,MATCH(Calc!$A121,'Daily Data ADJ'!$A:$A,1),MATCH("SOFR, FRED: Close",'Daily Data ADJ'!$1:$1,0))</f>
        <v>NaN</v>
      </c>
      <c r="E121">
        <f>INDEX('Daily Data ADJ'!$1:$1048576,MATCH(Calc!$A121,'Daily Data ADJ'!$A:$A,0),MATCH("UPRO, CBOE BZX: Close",'Daily Data ADJ'!$1:$1,0))</f>
        <v>7.2722815900000004</v>
      </c>
      <c r="F121">
        <f>INDEX('Daily Data ADJ'!$1:$1048576,MATCH(Calc!$A121,'Daily Data ADJ'!$A:$A,0),MATCH("ES1!, CME_MINI: Close",'Daily Data ADJ'!$1:$1,0))</f>
        <v>1804</v>
      </c>
      <c r="G121">
        <f>INDEX('Daily Data ADJ'!$1:$1048576,MATCH(Calc!$A121,'Daily Data ADJ'!$A:$A,0),MATCH("ES2!, CME_MINI: Close",'Daily Data ADJ'!$1:$1,0))</f>
        <v>1797.75</v>
      </c>
      <c r="H121">
        <f>INDEX('QUANDL MULTPL SP500_DIV_YIELD_M'!$A:$G,MATCH(Calc!$A121,'QUANDL MULTPL SP500_DIV_YIELD_M'!$A:$A,1),MATCH('QUANDL MULTPL SP500_DIV_YIELD_M'!$E$1,'QUANDL MULTPL SP500_DIV_YIELD_M'!$A$1:$G$1,0))</f>
        <v>2.0099999999999998</v>
      </c>
      <c r="I121" s="5">
        <f t="shared" si="6"/>
        <v>6.3137582094920826E-3</v>
      </c>
      <c r="J121" s="1">
        <f>A121/24/60/60+DATE(1970,1,1)</f>
        <v>41607.604166666664</v>
      </c>
      <c r="K121" s="3">
        <f t="shared" si="9"/>
        <v>2</v>
      </c>
      <c r="L121" s="6">
        <f>(1+Chart!$F$4)^(1/(365/K121))-1</f>
        <v>1.3319000465394915E-4</v>
      </c>
      <c r="M121" s="6">
        <f t="shared" si="10"/>
        <v>3.8342819494996405E-6</v>
      </c>
      <c r="N121" s="6">
        <f t="shared" si="11"/>
        <v>3.4487772438085429E-5</v>
      </c>
      <c r="O121">
        <f>O120*(B121/B120)</f>
        <v>152.53418647000007</v>
      </c>
      <c r="P121">
        <f t="shared" si="7"/>
        <v>2013</v>
      </c>
      <c r="Q121" s="1">
        <f t="shared" si="8"/>
        <v>41607.604166666664</v>
      </c>
      <c r="R121">
        <f>IF(B122="",R120,IF(Q121&gt;=Chart!$F$2,E121,0))</f>
        <v>0</v>
      </c>
      <c r="S121">
        <f>IF(B122="",S120,IFERROR(IF(AND(R121&gt;0,R120=0),R121,(1+(B122/B121-1)*Calc!$Z$1)*S120),0))</f>
        <v>0</v>
      </c>
      <c r="T121">
        <f>IF(B122="",T120,IFERROR(IF(AND(R121&gt;0,R120=0),R121,(1+(B122/B121-1)*Calc!$Z$1-L122)*T120),0))</f>
        <v>0</v>
      </c>
      <c r="U121">
        <f>IF(B122="",U120,IFERROR(IF(AND(R121&gt;0,R120=0),R121,(1+(B122/B121-1)*Calc!$Z$1-M122*2)*U120),0))</f>
        <v>0</v>
      </c>
      <c r="V121">
        <f>IF(B122="",V120,IFERROR(IF(AND(R121&gt;0,R120=0),R121,(1+(B122/B121-1)*Calc!$Z$1-N122*2)*V120),0))</f>
        <v>0</v>
      </c>
      <c r="W121">
        <f>IF(ISNUMBER(C121),C121,W120)</f>
        <v>7.0000000000000007E-2</v>
      </c>
      <c r="Y121" s="1" t="e">
        <f>IF(AND(Q121&gt;=Chart!$F$2,Q121&lt;=Chart!$F$3),Q121,#N/A)</f>
        <v>#N/A</v>
      </c>
      <c r="Z121" t="e">
        <f>IF(AND(Q121&gt;=Chart!$F$2,Q121&lt;=Chart!$F$3),R121,#N/A)</f>
        <v>#N/A</v>
      </c>
      <c r="AA121" t="e">
        <f>IF(AND(Q121&gt;=Chart!$F$2,Q121&lt;=Chart!$F$3),S121,#N/A)</f>
        <v>#N/A</v>
      </c>
      <c r="AB121" t="e">
        <f>IF(AND(Q121&gt;=Chart!$F$2,Q121&lt;=Chart!$F$3),T121,#N/A)</f>
        <v>#N/A</v>
      </c>
      <c r="AC121" t="e">
        <f>IF(AND(Q121&gt;=Chart!$F$2,Q121&lt;=Chart!$F$3),U121,#N/A)</f>
        <v>#N/A</v>
      </c>
      <c r="AD121" t="e">
        <f>IF(AND(Q121&gt;=Chart!$F$2,Q121&lt;=Chart!$F$3),V121,#N/A)</f>
        <v>#N/A</v>
      </c>
      <c r="AE121" t="e">
        <f>IF(AND(Q121&gt;=Chart!$F$2,Q121&lt;=Chart!$F$3),I121,#N/A)</f>
        <v>#N/A</v>
      </c>
      <c r="AF121" t="e">
        <f>IF(AND(Q121&gt;=Chart!$F$2,Q121&lt;=Chart!$F$3),H121/100,#N/A)</f>
        <v>#N/A</v>
      </c>
      <c r="AG121" t="e">
        <f>IF(AND(Q121&gt;=Chart!$F$2,Q121&lt;=Chart!$F$3),W121/100,#N/A)</f>
        <v>#N/A</v>
      </c>
    </row>
    <row r="122" spans="1:33" x14ac:dyDescent="0.25">
      <c r="A122">
        <v>1385994600</v>
      </c>
      <c r="B122">
        <f>INDEX('Daily Data ADJ'!$1:$1048576,MATCH(Calc!$A122,'Daily Data ADJ'!$A:$A,0),MATCH("SPY, CBOE BZX: Close",'Daily Data ADJ'!$1:$1,0))</f>
        <v>152.13810322</v>
      </c>
      <c r="C122">
        <f>INDEX('Daily Data ADJ'!$1:$1048576,MATCH(Calc!$A122,'Daily Data ADJ'!$A:$A,0),MATCH("EFFR, FRED: Close",'Daily Data ADJ'!$1:$1,0))</f>
        <v>0.09</v>
      </c>
      <c r="D122" t="str">
        <f>INDEX('Daily Data ADJ'!$1:$1048576,MATCH(Calc!$A122,'Daily Data ADJ'!$A:$A,1),MATCH("SOFR, FRED: Close",'Daily Data ADJ'!$1:$1,0))</f>
        <v>NaN</v>
      </c>
      <c r="E122">
        <f>INDEX('Daily Data ADJ'!$1:$1048576,MATCH(Calc!$A122,'Daily Data ADJ'!$A:$A,0),MATCH("UPRO, CBOE BZX: Close",'Daily Data ADJ'!$1:$1,0))</f>
        <v>7.2203137899999996</v>
      </c>
      <c r="F122">
        <f>INDEX('Daily Data ADJ'!$1:$1048576,MATCH(Calc!$A122,'Daily Data ADJ'!$A:$A,0),MATCH("ES1!, CME_MINI: Close",'Daily Data ADJ'!$1:$1,0))</f>
        <v>1799.75</v>
      </c>
      <c r="G122">
        <f>INDEX('Daily Data ADJ'!$1:$1048576,MATCH(Calc!$A122,'Daily Data ADJ'!$A:$A,0),MATCH("ES2!, CME_MINI: Close",'Daily Data ADJ'!$1:$1,0))</f>
        <v>1793.25</v>
      </c>
      <c r="H122">
        <f>INDEX('QUANDL MULTPL SP500_DIV_YIELD_M'!$A:$G,MATCH(Calc!$A122,'QUANDL MULTPL SP500_DIV_YIELD_M'!$A:$A,1),MATCH('QUANDL MULTPL SP500_DIV_YIELD_M'!$E$1,'QUANDL MULTPL SP500_DIV_YIELD_M'!$A$1:$G$1,0))</f>
        <v>1.95</v>
      </c>
      <c r="I122" s="5">
        <f t="shared" si="6"/>
        <v>5.1316233171470431E-3</v>
      </c>
      <c r="J122" s="1">
        <f>A122/24/60/60+DATE(1970,1,1)</f>
        <v>41610.604166666664</v>
      </c>
      <c r="K122" s="3">
        <f t="shared" si="9"/>
        <v>3</v>
      </c>
      <c r="L122" s="6">
        <f>(1+Chart!$F$4)^(1/(365/K122))-1</f>
        <v>1.9979165917494157E-4</v>
      </c>
      <c r="M122" s="6">
        <f t="shared" si="10"/>
        <v>7.393960838042446E-6</v>
      </c>
      <c r="N122" s="6">
        <f t="shared" si="11"/>
        <v>4.2070759553869408E-5</v>
      </c>
      <c r="O122">
        <f>O121*(B122/B121)</f>
        <v>152.13810322000006</v>
      </c>
      <c r="P122">
        <f t="shared" si="7"/>
        <v>2013</v>
      </c>
      <c r="Q122" s="1">
        <f t="shared" si="8"/>
        <v>41610.604166666664</v>
      </c>
      <c r="R122">
        <f>IF(B123="",R121,IF(Q122&gt;=Chart!$F$2,E122,0))</f>
        <v>0</v>
      </c>
      <c r="S122">
        <f>IF(B123="",S121,IFERROR(IF(AND(R122&gt;0,R121=0),R122,(1+(B123/B122-1)*Calc!$Z$1)*S121),0))</f>
        <v>0</v>
      </c>
      <c r="T122">
        <f>IF(B123="",T121,IFERROR(IF(AND(R122&gt;0,R121=0),R122,(1+(B123/B122-1)*Calc!$Z$1-L123)*T121),0))</f>
        <v>0</v>
      </c>
      <c r="U122">
        <f>IF(B123="",U121,IFERROR(IF(AND(R122&gt;0,R121=0),R122,(1+(B123/B122-1)*Calc!$Z$1-M123*2)*U121),0))</f>
        <v>0</v>
      </c>
      <c r="V122">
        <f>IF(B123="",V121,IFERROR(IF(AND(R122&gt;0,R121=0),R122,(1+(B123/B122-1)*Calc!$Z$1-N123*2)*V121),0))</f>
        <v>0</v>
      </c>
      <c r="W122">
        <f>IF(ISNUMBER(C122),C122,W121)</f>
        <v>0.09</v>
      </c>
      <c r="Y122" s="1" t="e">
        <f>IF(AND(Q122&gt;=Chart!$F$2,Q122&lt;=Chart!$F$3),Q122,#N/A)</f>
        <v>#N/A</v>
      </c>
      <c r="Z122" t="e">
        <f>IF(AND(Q122&gt;=Chart!$F$2,Q122&lt;=Chart!$F$3),R122,#N/A)</f>
        <v>#N/A</v>
      </c>
      <c r="AA122" t="e">
        <f>IF(AND(Q122&gt;=Chart!$F$2,Q122&lt;=Chart!$F$3),S122,#N/A)</f>
        <v>#N/A</v>
      </c>
      <c r="AB122" t="e">
        <f>IF(AND(Q122&gt;=Chart!$F$2,Q122&lt;=Chart!$F$3),T122,#N/A)</f>
        <v>#N/A</v>
      </c>
      <c r="AC122" t="e">
        <f>IF(AND(Q122&gt;=Chart!$F$2,Q122&lt;=Chart!$F$3),U122,#N/A)</f>
        <v>#N/A</v>
      </c>
      <c r="AD122" t="e">
        <f>IF(AND(Q122&gt;=Chart!$F$2,Q122&lt;=Chart!$F$3),V122,#N/A)</f>
        <v>#N/A</v>
      </c>
      <c r="AE122" t="e">
        <f>IF(AND(Q122&gt;=Chart!$F$2,Q122&lt;=Chart!$F$3),I122,#N/A)</f>
        <v>#N/A</v>
      </c>
      <c r="AF122" t="e">
        <f>IF(AND(Q122&gt;=Chart!$F$2,Q122&lt;=Chart!$F$3),H122/100,#N/A)</f>
        <v>#N/A</v>
      </c>
      <c r="AG122" t="e">
        <f>IF(AND(Q122&gt;=Chart!$F$2,Q122&lt;=Chart!$F$3),W122/100,#N/A)</f>
        <v>#N/A</v>
      </c>
    </row>
    <row r="123" spans="1:33" x14ac:dyDescent="0.25">
      <c r="A123">
        <v>1386081000</v>
      </c>
      <c r="B123">
        <f>INDEX('Daily Data ADJ'!$1:$1048576,MATCH(Calc!$A123,'Daily Data ADJ'!$A:$A,0),MATCH("SPY, CBOE BZX: Close",'Daily Data ADJ'!$1:$1,0))</f>
        <v>151.48077358</v>
      </c>
      <c r="C123">
        <f>INDEX('Daily Data ADJ'!$1:$1048576,MATCH(Calc!$A123,'Daily Data ADJ'!$A:$A,0),MATCH("EFFR, FRED: Close",'Daily Data ADJ'!$1:$1,0))</f>
        <v>0.09</v>
      </c>
      <c r="D123" t="str">
        <f>INDEX('Daily Data ADJ'!$1:$1048576,MATCH(Calc!$A123,'Daily Data ADJ'!$A:$A,1),MATCH("SOFR, FRED: Close",'Daily Data ADJ'!$1:$1,0))</f>
        <v>NaN</v>
      </c>
      <c r="E123">
        <f>INDEX('Daily Data ADJ'!$1:$1048576,MATCH(Calc!$A123,'Daily Data ADJ'!$A:$A,0),MATCH("UPRO, CBOE BZX: Close",'Daily Data ADJ'!$1:$1,0))</f>
        <v>7.1383012800000003</v>
      </c>
      <c r="F123">
        <f>INDEX('Daily Data ADJ'!$1:$1048576,MATCH(Calc!$A123,'Daily Data ADJ'!$A:$A,0),MATCH("ES1!, CME_MINI: Close",'Daily Data ADJ'!$1:$1,0))</f>
        <v>1791.5</v>
      </c>
      <c r="G123">
        <f>INDEX('Daily Data ADJ'!$1:$1048576,MATCH(Calc!$A123,'Daily Data ADJ'!$A:$A,0),MATCH("ES2!, CME_MINI: Close",'Daily Data ADJ'!$1:$1,0))</f>
        <v>1785</v>
      </c>
      <c r="H123">
        <f>INDEX('QUANDL MULTPL SP500_DIV_YIELD_M'!$A:$G,MATCH(Calc!$A123,'QUANDL MULTPL SP500_DIV_YIELD_M'!$A:$A,1),MATCH('QUANDL MULTPL SP500_DIV_YIELD_M'!$E$1,'QUANDL MULTPL SP500_DIV_YIELD_M'!$A$1:$G$1,0))</f>
        <v>1.95</v>
      </c>
      <c r="I123" s="5">
        <f t="shared" si="6"/>
        <v>5.0658161191038768E-3</v>
      </c>
      <c r="J123" s="1">
        <f>A123/24/60/60+DATE(1970,1,1)</f>
        <v>41611.604166666664</v>
      </c>
      <c r="K123" s="3">
        <f t="shared" si="9"/>
        <v>1</v>
      </c>
      <c r="L123" s="6">
        <f>(1+Chart!$F$4)^(1/(365/K123))-1</f>
        <v>6.6592785027408397E-5</v>
      </c>
      <c r="M123" s="6">
        <f t="shared" si="10"/>
        <v>2.4646475380585287E-6</v>
      </c>
      <c r="N123" s="6">
        <f t="shared" si="11"/>
        <v>1.384400827242338E-5</v>
      </c>
      <c r="O123">
        <f>O122*(B123/B122)</f>
        <v>151.48077358000006</v>
      </c>
      <c r="P123">
        <f t="shared" si="7"/>
        <v>2013</v>
      </c>
      <c r="Q123" s="1">
        <f t="shared" si="8"/>
        <v>41611.604166666664</v>
      </c>
      <c r="R123">
        <f>IF(B124="",R122,IF(Q123&gt;=Chart!$F$2,E123,0))</f>
        <v>0</v>
      </c>
      <c r="S123">
        <f>IF(B124="",S122,IFERROR(IF(AND(R123&gt;0,R122=0),R123,(1+(B124/B123-1)*Calc!$Z$1)*S122),0))</f>
        <v>0</v>
      </c>
      <c r="T123">
        <f>IF(B124="",T122,IFERROR(IF(AND(R123&gt;0,R122=0),R123,(1+(B124/B123-1)*Calc!$Z$1-L124)*T122),0))</f>
        <v>0</v>
      </c>
      <c r="U123">
        <f>IF(B124="",U122,IFERROR(IF(AND(R123&gt;0,R122=0),R123,(1+(B124/B123-1)*Calc!$Z$1-M124*2)*U122),0))</f>
        <v>0</v>
      </c>
      <c r="V123">
        <f>IF(B124="",V122,IFERROR(IF(AND(R123&gt;0,R122=0),R123,(1+(B124/B123-1)*Calc!$Z$1-N124*2)*V122),0))</f>
        <v>0</v>
      </c>
      <c r="W123">
        <f>IF(ISNUMBER(C123),C123,W122)</f>
        <v>0.09</v>
      </c>
      <c r="Y123" s="1" t="e">
        <f>IF(AND(Q123&gt;=Chart!$F$2,Q123&lt;=Chart!$F$3),Q123,#N/A)</f>
        <v>#N/A</v>
      </c>
      <c r="Z123" t="e">
        <f>IF(AND(Q123&gt;=Chart!$F$2,Q123&lt;=Chart!$F$3),R123,#N/A)</f>
        <v>#N/A</v>
      </c>
      <c r="AA123" t="e">
        <f>IF(AND(Q123&gt;=Chart!$F$2,Q123&lt;=Chart!$F$3),S123,#N/A)</f>
        <v>#N/A</v>
      </c>
      <c r="AB123" t="e">
        <f>IF(AND(Q123&gt;=Chart!$F$2,Q123&lt;=Chart!$F$3),T123,#N/A)</f>
        <v>#N/A</v>
      </c>
      <c r="AC123" t="e">
        <f>IF(AND(Q123&gt;=Chart!$F$2,Q123&lt;=Chart!$F$3),U123,#N/A)</f>
        <v>#N/A</v>
      </c>
      <c r="AD123" t="e">
        <f>IF(AND(Q123&gt;=Chart!$F$2,Q123&lt;=Chart!$F$3),V123,#N/A)</f>
        <v>#N/A</v>
      </c>
      <c r="AE123" t="e">
        <f>IF(AND(Q123&gt;=Chart!$F$2,Q123&lt;=Chart!$F$3),I123,#N/A)</f>
        <v>#N/A</v>
      </c>
      <c r="AF123" t="e">
        <f>IF(AND(Q123&gt;=Chart!$F$2,Q123&lt;=Chart!$F$3),H123/100,#N/A)</f>
        <v>#N/A</v>
      </c>
      <c r="AG123" t="e">
        <f>IF(AND(Q123&gt;=Chart!$F$2,Q123&lt;=Chart!$F$3),W123/100,#N/A)</f>
        <v>#N/A</v>
      </c>
    </row>
    <row r="124" spans="1:33" x14ac:dyDescent="0.25">
      <c r="A124">
        <v>1386167400</v>
      </c>
      <c r="B124">
        <f>INDEX('Daily Data ADJ'!$1:$1048576,MATCH(Calc!$A124,'Daily Data ADJ'!$A:$A,0),MATCH("SPY, CBOE BZX: Close",'Daily Data ADJ'!$1:$1,0))</f>
        <v>151.46391897000001</v>
      </c>
      <c r="C124">
        <f>INDEX('Daily Data ADJ'!$1:$1048576,MATCH(Calc!$A124,'Daily Data ADJ'!$A:$A,0),MATCH("EFFR, FRED: Close",'Daily Data ADJ'!$1:$1,0))</f>
        <v>0.09</v>
      </c>
      <c r="D124" t="str">
        <f>INDEX('Daily Data ADJ'!$1:$1048576,MATCH(Calc!$A124,'Daily Data ADJ'!$A:$A,1),MATCH("SOFR, FRED: Close",'Daily Data ADJ'!$1:$1,0))</f>
        <v>NaN</v>
      </c>
      <c r="E124">
        <f>INDEX('Daily Data ADJ'!$1:$1048576,MATCH(Calc!$A124,'Daily Data ADJ'!$A:$A,0),MATCH("UPRO, CBOE BZX: Close",'Daily Data ADJ'!$1:$1,0))</f>
        <v>7.11476167</v>
      </c>
      <c r="F124">
        <f>INDEX('Daily Data ADJ'!$1:$1048576,MATCH(Calc!$A124,'Daily Data ADJ'!$A:$A,0),MATCH("ES1!, CME_MINI: Close",'Daily Data ADJ'!$1:$1,0))</f>
        <v>1791.75</v>
      </c>
      <c r="G124">
        <f>INDEX('Daily Data ADJ'!$1:$1048576,MATCH(Calc!$A124,'Daily Data ADJ'!$A:$A,0),MATCH("ES2!, CME_MINI: Close",'Daily Data ADJ'!$1:$1,0))</f>
        <v>1785.25</v>
      </c>
      <c r="H124">
        <f>INDEX('QUANDL MULTPL SP500_DIV_YIELD_M'!$A:$G,MATCH(Calc!$A124,'QUANDL MULTPL SP500_DIV_YIELD_M'!$A:$A,1),MATCH('QUANDL MULTPL SP500_DIV_YIELD_M'!$E$1,'QUANDL MULTPL SP500_DIV_YIELD_M'!$A$1:$G$1,0))</f>
        <v>1.95</v>
      </c>
      <c r="I124" s="5">
        <f t="shared" si="6"/>
        <v>5.0678191317250869E-3</v>
      </c>
      <c r="J124" s="1">
        <f>A124/24/60/60+DATE(1970,1,1)</f>
        <v>41612.604166666664</v>
      </c>
      <c r="K124" s="3">
        <f t="shared" si="9"/>
        <v>1</v>
      </c>
      <c r="L124" s="6">
        <f>(1+Chart!$F$4)^(1/(365/K124))-1</f>
        <v>6.6592785027408397E-5</v>
      </c>
      <c r="M124" s="6">
        <f t="shared" si="10"/>
        <v>2.4646475380585287E-6</v>
      </c>
      <c r="N124" s="6">
        <f t="shared" si="11"/>
        <v>1.3849468389004471E-5</v>
      </c>
      <c r="O124">
        <f>O123*(B124/B123)</f>
        <v>151.46391897000007</v>
      </c>
      <c r="P124">
        <f t="shared" si="7"/>
        <v>2013</v>
      </c>
      <c r="Q124" s="1">
        <f t="shared" si="8"/>
        <v>41612.604166666664</v>
      </c>
      <c r="R124">
        <f>IF(B125="",R123,IF(Q124&gt;=Chart!$F$2,E124,0))</f>
        <v>0</v>
      </c>
      <c r="S124">
        <f>IF(B125="",S123,IFERROR(IF(AND(R124&gt;0,R123=0),R124,(1+(B125/B124-1)*Calc!$Z$1)*S123),0))</f>
        <v>0</v>
      </c>
      <c r="T124">
        <f>IF(B125="",T123,IFERROR(IF(AND(R124&gt;0,R123=0),R124,(1+(B125/B124-1)*Calc!$Z$1-L125)*T123),0))</f>
        <v>0</v>
      </c>
      <c r="U124">
        <f>IF(B125="",U123,IFERROR(IF(AND(R124&gt;0,R123=0),R124,(1+(B125/B124-1)*Calc!$Z$1-M125*2)*U123),0))</f>
        <v>0</v>
      </c>
      <c r="V124">
        <f>IF(B125="",V123,IFERROR(IF(AND(R124&gt;0,R123=0),R124,(1+(B125/B124-1)*Calc!$Z$1-N125*2)*V123),0))</f>
        <v>0</v>
      </c>
      <c r="W124">
        <f>IF(ISNUMBER(C124),C124,W123)</f>
        <v>0.09</v>
      </c>
      <c r="Y124" s="1" t="e">
        <f>IF(AND(Q124&gt;=Chart!$F$2,Q124&lt;=Chart!$F$3),Q124,#N/A)</f>
        <v>#N/A</v>
      </c>
      <c r="Z124" t="e">
        <f>IF(AND(Q124&gt;=Chart!$F$2,Q124&lt;=Chart!$F$3),R124,#N/A)</f>
        <v>#N/A</v>
      </c>
      <c r="AA124" t="e">
        <f>IF(AND(Q124&gt;=Chart!$F$2,Q124&lt;=Chart!$F$3),S124,#N/A)</f>
        <v>#N/A</v>
      </c>
      <c r="AB124" t="e">
        <f>IF(AND(Q124&gt;=Chart!$F$2,Q124&lt;=Chart!$F$3),T124,#N/A)</f>
        <v>#N/A</v>
      </c>
      <c r="AC124" t="e">
        <f>IF(AND(Q124&gt;=Chart!$F$2,Q124&lt;=Chart!$F$3),U124,#N/A)</f>
        <v>#N/A</v>
      </c>
      <c r="AD124" t="e">
        <f>IF(AND(Q124&gt;=Chart!$F$2,Q124&lt;=Chart!$F$3),V124,#N/A)</f>
        <v>#N/A</v>
      </c>
      <c r="AE124" t="e">
        <f>IF(AND(Q124&gt;=Chart!$F$2,Q124&lt;=Chart!$F$3),I124,#N/A)</f>
        <v>#N/A</v>
      </c>
      <c r="AF124" t="e">
        <f>IF(AND(Q124&gt;=Chart!$F$2,Q124&lt;=Chart!$F$3),H124/100,#N/A)</f>
        <v>#N/A</v>
      </c>
      <c r="AG124" t="e">
        <f>IF(AND(Q124&gt;=Chart!$F$2,Q124&lt;=Chart!$F$3),W124/100,#N/A)</f>
        <v>#N/A</v>
      </c>
    </row>
    <row r="125" spans="1:33" x14ac:dyDescent="0.25">
      <c r="A125">
        <v>1386253800</v>
      </c>
      <c r="B125">
        <f>INDEX('Daily Data ADJ'!$1:$1048576,MATCH(Calc!$A125,'Daily Data ADJ'!$A:$A,0),MATCH("SPY, CBOE BZX: Close",'Daily Data ADJ'!$1:$1,0))</f>
        <v>150.79816202999999</v>
      </c>
      <c r="C125">
        <f>INDEX('Daily Data ADJ'!$1:$1048576,MATCH(Calc!$A125,'Daily Data ADJ'!$A:$A,0),MATCH("EFFR, FRED: Close",'Daily Data ADJ'!$1:$1,0))</f>
        <v>0.09</v>
      </c>
      <c r="D125" t="str">
        <f>INDEX('Daily Data ADJ'!$1:$1048576,MATCH(Calc!$A125,'Daily Data ADJ'!$A:$A,1),MATCH("SOFR, FRED: Close",'Daily Data ADJ'!$1:$1,0))</f>
        <v>NaN</v>
      </c>
      <c r="E125">
        <f>INDEX('Daily Data ADJ'!$1:$1048576,MATCH(Calc!$A125,'Daily Data ADJ'!$A:$A,0),MATCH("UPRO, CBOE BZX: Close",'Daily Data ADJ'!$1:$1,0))</f>
        <v>7.0343647100000002</v>
      </c>
      <c r="F125">
        <f>INDEX('Daily Data ADJ'!$1:$1048576,MATCH(Calc!$A125,'Daily Data ADJ'!$A:$A,0),MATCH("ES1!, CME_MINI: Close",'Daily Data ADJ'!$1:$1,0))</f>
        <v>1784</v>
      </c>
      <c r="G125">
        <f>INDEX('Daily Data ADJ'!$1:$1048576,MATCH(Calc!$A125,'Daily Data ADJ'!$A:$A,0),MATCH("ES2!, CME_MINI: Close",'Daily Data ADJ'!$1:$1,0))</f>
        <v>1777.5</v>
      </c>
      <c r="H125">
        <f>INDEX('QUANDL MULTPL SP500_DIV_YIELD_M'!$A:$G,MATCH(Calc!$A125,'QUANDL MULTPL SP500_DIV_YIELD_M'!$A:$A,1),MATCH('QUANDL MULTPL SP500_DIV_YIELD_M'!$E$1,'QUANDL MULTPL SP500_DIV_YIELD_M'!$A$1:$G$1,0))</f>
        <v>1.95</v>
      </c>
      <c r="I125" s="5">
        <f t="shared" si="6"/>
        <v>5.0054661294687657E-3</v>
      </c>
      <c r="J125" s="1">
        <f>A125/24/60/60+DATE(1970,1,1)</f>
        <v>41613.604166666664</v>
      </c>
      <c r="K125" s="3">
        <f t="shared" si="9"/>
        <v>1</v>
      </c>
      <c r="L125" s="6">
        <f>(1+Chart!$F$4)^(1/(365/K125))-1</f>
        <v>6.6592785027408397E-5</v>
      </c>
      <c r="M125" s="6">
        <f t="shared" si="10"/>
        <v>2.4646475380585287E-6</v>
      </c>
      <c r="N125" s="6">
        <f t="shared" si="11"/>
        <v>1.367949200470342E-5</v>
      </c>
      <c r="O125">
        <f>O124*(B125/B124)</f>
        <v>150.79816203000004</v>
      </c>
      <c r="P125">
        <f t="shared" si="7"/>
        <v>2013</v>
      </c>
      <c r="Q125" s="1">
        <f t="shared" si="8"/>
        <v>41613.604166666664</v>
      </c>
      <c r="R125">
        <f>IF(B126="",R124,IF(Q125&gt;=Chart!$F$2,E125,0))</f>
        <v>0</v>
      </c>
      <c r="S125">
        <f>IF(B126="",S124,IFERROR(IF(AND(R125&gt;0,R124=0),R125,(1+(B126/B125-1)*Calc!$Z$1)*S124),0))</f>
        <v>0</v>
      </c>
      <c r="T125">
        <f>IF(B126="",T124,IFERROR(IF(AND(R125&gt;0,R124=0),R125,(1+(B126/B125-1)*Calc!$Z$1-L126)*T124),0))</f>
        <v>0</v>
      </c>
      <c r="U125">
        <f>IF(B126="",U124,IFERROR(IF(AND(R125&gt;0,R124=0),R125,(1+(B126/B125-1)*Calc!$Z$1-M126*2)*U124),0))</f>
        <v>0</v>
      </c>
      <c r="V125">
        <f>IF(B126="",V124,IFERROR(IF(AND(R125&gt;0,R124=0),R125,(1+(B126/B125-1)*Calc!$Z$1-N126*2)*V124),0))</f>
        <v>0</v>
      </c>
      <c r="W125">
        <f>IF(ISNUMBER(C125),C125,W124)</f>
        <v>0.09</v>
      </c>
      <c r="Y125" s="1" t="e">
        <f>IF(AND(Q125&gt;=Chart!$F$2,Q125&lt;=Chart!$F$3),Q125,#N/A)</f>
        <v>#N/A</v>
      </c>
      <c r="Z125" t="e">
        <f>IF(AND(Q125&gt;=Chart!$F$2,Q125&lt;=Chart!$F$3),R125,#N/A)</f>
        <v>#N/A</v>
      </c>
      <c r="AA125" t="e">
        <f>IF(AND(Q125&gt;=Chart!$F$2,Q125&lt;=Chart!$F$3),S125,#N/A)</f>
        <v>#N/A</v>
      </c>
      <c r="AB125" t="e">
        <f>IF(AND(Q125&gt;=Chart!$F$2,Q125&lt;=Chart!$F$3),T125,#N/A)</f>
        <v>#N/A</v>
      </c>
      <c r="AC125" t="e">
        <f>IF(AND(Q125&gt;=Chart!$F$2,Q125&lt;=Chart!$F$3),U125,#N/A)</f>
        <v>#N/A</v>
      </c>
      <c r="AD125" t="e">
        <f>IF(AND(Q125&gt;=Chart!$F$2,Q125&lt;=Chart!$F$3),V125,#N/A)</f>
        <v>#N/A</v>
      </c>
      <c r="AE125" t="e">
        <f>IF(AND(Q125&gt;=Chart!$F$2,Q125&lt;=Chart!$F$3),I125,#N/A)</f>
        <v>#N/A</v>
      </c>
      <c r="AF125" t="e">
        <f>IF(AND(Q125&gt;=Chart!$F$2,Q125&lt;=Chart!$F$3),H125/100,#N/A)</f>
        <v>#N/A</v>
      </c>
      <c r="AG125" t="e">
        <f>IF(AND(Q125&gt;=Chart!$F$2,Q125&lt;=Chart!$F$3),W125/100,#N/A)</f>
        <v>#N/A</v>
      </c>
    </row>
    <row r="126" spans="1:33" x14ac:dyDescent="0.25">
      <c r="A126">
        <v>1386340200</v>
      </c>
      <c r="B126">
        <f>INDEX('Daily Data ADJ'!$1:$1048576,MATCH(Calc!$A126,'Daily Data ADJ'!$A:$A,0),MATCH("SPY, CBOE BZX: Close",'Daily Data ADJ'!$1:$1,0))</f>
        <v>152.48362265</v>
      </c>
      <c r="C126">
        <f>INDEX('Daily Data ADJ'!$1:$1048576,MATCH(Calc!$A126,'Daily Data ADJ'!$A:$A,0),MATCH("EFFR, FRED: Close",'Daily Data ADJ'!$1:$1,0))</f>
        <v>0.09</v>
      </c>
      <c r="D126" t="str">
        <f>INDEX('Daily Data ADJ'!$1:$1048576,MATCH(Calc!$A126,'Daily Data ADJ'!$A:$A,1),MATCH("SOFR, FRED: Close",'Daily Data ADJ'!$1:$1,0))</f>
        <v>NaN</v>
      </c>
      <c r="E126">
        <f>INDEX('Daily Data ADJ'!$1:$1048576,MATCH(Calc!$A126,'Daily Data ADJ'!$A:$A,0),MATCH("UPRO, CBOE BZX: Close",'Daily Data ADJ'!$1:$1,0))</f>
        <v>7.2584772299999996</v>
      </c>
      <c r="F126">
        <f>INDEX('Daily Data ADJ'!$1:$1048576,MATCH(Calc!$A126,'Daily Data ADJ'!$A:$A,0),MATCH("ES1!, CME_MINI: Close",'Daily Data ADJ'!$1:$1,0))</f>
        <v>1805</v>
      </c>
      <c r="G126">
        <f>INDEX('Daily Data ADJ'!$1:$1048576,MATCH(Calc!$A126,'Daily Data ADJ'!$A:$A,0),MATCH("ES2!, CME_MINI: Close",'Daily Data ADJ'!$1:$1,0))</f>
        <v>1798.5</v>
      </c>
      <c r="H126">
        <f>INDEX('QUANDL MULTPL SP500_DIV_YIELD_M'!$A:$G,MATCH(Calc!$A126,'QUANDL MULTPL SP500_DIV_YIELD_M'!$A:$A,1),MATCH('QUANDL MULTPL SP500_DIV_YIELD_M'!$E$1,'QUANDL MULTPL SP500_DIV_YIELD_M'!$A$1:$G$1,0))</f>
        <v>1.95</v>
      </c>
      <c r="I126" s="5">
        <f t="shared" si="6"/>
        <v>5.1731891132325396E-3</v>
      </c>
      <c r="J126" s="1">
        <f>A126/24/60/60+DATE(1970,1,1)</f>
        <v>41614.604166666664</v>
      </c>
      <c r="K126" s="3">
        <f t="shared" si="9"/>
        <v>1</v>
      </c>
      <c r="L126" s="6">
        <f>(1+Chart!$F$4)^(1/(365/K126))-1</f>
        <v>6.6592785027408397E-5</v>
      </c>
      <c r="M126" s="6">
        <f t="shared" si="10"/>
        <v>2.4646475380585287E-6</v>
      </c>
      <c r="N126" s="6">
        <f t="shared" si="11"/>
        <v>1.4136686607546523E-5</v>
      </c>
      <c r="O126">
        <f>O125*(B126/B125)</f>
        <v>152.48362265000006</v>
      </c>
      <c r="P126">
        <f t="shared" si="7"/>
        <v>2013</v>
      </c>
      <c r="Q126" s="1">
        <f t="shared" si="8"/>
        <v>41614.604166666664</v>
      </c>
      <c r="R126">
        <f>IF(B127="",R125,IF(Q126&gt;=Chart!$F$2,E126,0))</f>
        <v>0</v>
      </c>
      <c r="S126">
        <f>IF(B127="",S125,IFERROR(IF(AND(R126&gt;0,R125=0),R126,(1+(B127/B126-1)*Calc!$Z$1)*S125),0))</f>
        <v>0</v>
      </c>
      <c r="T126">
        <f>IF(B127="",T125,IFERROR(IF(AND(R126&gt;0,R125=0),R126,(1+(B127/B126-1)*Calc!$Z$1-L127)*T125),0))</f>
        <v>0</v>
      </c>
      <c r="U126">
        <f>IF(B127="",U125,IFERROR(IF(AND(R126&gt;0,R125=0),R126,(1+(B127/B126-1)*Calc!$Z$1-M127*2)*U125),0))</f>
        <v>0</v>
      </c>
      <c r="V126">
        <f>IF(B127="",V125,IFERROR(IF(AND(R126&gt;0,R125=0),R126,(1+(B127/B126-1)*Calc!$Z$1-N127*2)*V125),0))</f>
        <v>0</v>
      </c>
      <c r="W126">
        <f>IF(ISNUMBER(C126),C126,W125)</f>
        <v>0.09</v>
      </c>
      <c r="Y126" s="1" t="e">
        <f>IF(AND(Q126&gt;=Chart!$F$2,Q126&lt;=Chart!$F$3),Q126,#N/A)</f>
        <v>#N/A</v>
      </c>
      <c r="Z126" t="e">
        <f>IF(AND(Q126&gt;=Chart!$F$2,Q126&lt;=Chart!$F$3),R126,#N/A)</f>
        <v>#N/A</v>
      </c>
      <c r="AA126" t="e">
        <f>IF(AND(Q126&gt;=Chart!$F$2,Q126&lt;=Chart!$F$3),S126,#N/A)</f>
        <v>#N/A</v>
      </c>
      <c r="AB126" t="e">
        <f>IF(AND(Q126&gt;=Chart!$F$2,Q126&lt;=Chart!$F$3),T126,#N/A)</f>
        <v>#N/A</v>
      </c>
      <c r="AC126" t="e">
        <f>IF(AND(Q126&gt;=Chart!$F$2,Q126&lt;=Chart!$F$3),U126,#N/A)</f>
        <v>#N/A</v>
      </c>
      <c r="AD126" t="e">
        <f>IF(AND(Q126&gt;=Chart!$F$2,Q126&lt;=Chart!$F$3),V126,#N/A)</f>
        <v>#N/A</v>
      </c>
      <c r="AE126" t="e">
        <f>IF(AND(Q126&gt;=Chart!$F$2,Q126&lt;=Chart!$F$3),I126,#N/A)</f>
        <v>#N/A</v>
      </c>
      <c r="AF126" t="e">
        <f>IF(AND(Q126&gt;=Chart!$F$2,Q126&lt;=Chart!$F$3),H126/100,#N/A)</f>
        <v>#N/A</v>
      </c>
      <c r="AG126" t="e">
        <f>IF(AND(Q126&gt;=Chart!$F$2,Q126&lt;=Chart!$F$3),W126/100,#N/A)</f>
        <v>#N/A</v>
      </c>
    </row>
    <row r="127" spans="1:33" x14ac:dyDescent="0.25">
      <c r="A127">
        <v>1386599400</v>
      </c>
      <c r="B127">
        <f>INDEX('Daily Data ADJ'!$1:$1048576,MATCH(Calc!$A127,'Daily Data ADJ'!$A:$A,0),MATCH("SPY, CBOE BZX: Close",'Daily Data ADJ'!$1:$1,0))</f>
        <v>152.87127859</v>
      </c>
      <c r="C127">
        <f>INDEX('Daily Data ADJ'!$1:$1048576,MATCH(Calc!$A127,'Daily Data ADJ'!$A:$A,0),MATCH("EFFR, FRED: Close",'Daily Data ADJ'!$1:$1,0))</f>
        <v>0.09</v>
      </c>
      <c r="D127" t="str">
        <f>INDEX('Daily Data ADJ'!$1:$1048576,MATCH(Calc!$A127,'Daily Data ADJ'!$A:$A,1),MATCH("SOFR, FRED: Close",'Daily Data ADJ'!$1:$1,0))</f>
        <v>NaN</v>
      </c>
      <c r="E127">
        <f>INDEX('Daily Data ADJ'!$1:$1048576,MATCH(Calc!$A127,'Daily Data ADJ'!$A:$A,0),MATCH("UPRO, CBOE BZX: Close",'Daily Data ADJ'!$1:$1,0))</f>
        <v>7.3128810299999998</v>
      </c>
      <c r="F127">
        <f>INDEX('Daily Data ADJ'!$1:$1048576,MATCH(Calc!$A127,'Daily Data ADJ'!$A:$A,0),MATCH("ES1!, CME_MINI: Close",'Daily Data ADJ'!$1:$1,0))</f>
        <v>1809</v>
      </c>
      <c r="G127">
        <f>INDEX('Daily Data ADJ'!$1:$1048576,MATCH(Calc!$A127,'Daily Data ADJ'!$A:$A,0),MATCH("ES2!, CME_MINI: Close",'Daily Data ADJ'!$1:$1,0))</f>
        <v>1802.75</v>
      </c>
      <c r="H127">
        <f>INDEX('QUANDL MULTPL SP500_DIV_YIELD_M'!$A:$G,MATCH(Calc!$A127,'QUANDL MULTPL SP500_DIV_YIELD_M'!$A:$A,1),MATCH('QUANDL MULTPL SP500_DIV_YIELD_M'!$E$1,'QUANDL MULTPL SP500_DIV_YIELD_M'!$A$1:$G$1,0))</f>
        <v>1.95</v>
      </c>
      <c r="I127" s="5">
        <f t="shared" si="6"/>
        <v>5.7516652138640927E-3</v>
      </c>
      <c r="J127" s="1">
        <f>A127/24/60/60+DATE(1970,1,1)</f>
        <v>41617.604166666664</v>
      </c>
      <c r="K127" s="3">
        <f t="shared" si="9"/>
        <v>3</v>
      </c>
      <c r="L127" s="6">
        <f>(1+Chart!$F$4)^(1/(365/K127))-1</f>
        <v>1.9979165917494157E-4</v>
      </c>
      <c r="M127" s="6">
        <f t="shared" si="10"/>
        <v>7.393960838042446E-6</v>
      </c>
      <c r="N127" s="6">
        <f t="shared" si="11"/>
        <v>4.7139638764015501E-5</v>
      </c>
      <c r="O127">
        <f>O126*(B127/B126)</f>
        <v>152.87127859000006</v>
      </c>
      <c r="P127">
        <f t="shared" si="7"/>
        <v>2013</v>
      </c>
      <c r="Q127" s="1">
        <f t="shared" si="8"/>
        <v>41617.604166666664</v>
      </c>
      <c r="R127">
        <f>IF(B128="",R126,IF(Q127&gt;=Chart!$F$2,E127,0))</f>
        <v>0</v>
      </c>
      <c r="S127">
        <f>IF(B128="",S126,IFERROR(IF(AND(R127&gt;0,R126=0),R127,(1+(B128/B127-1)*Calc!$Z$1)*S126),0))</f>
        <v>0</v>
      </c>
      <c r="T127">
        <f>IF(B128="",T126,IFERROR(IF(AND(R127&gt;0,R126=0),R127,(1+(B128/B127-1)*Calc!$Z$1-L128)*T126),0))</f>
        <v>0</v>
      </c>
      <c r="U127">
        <f>IF(B128="",U126,IFERROR(IF(AND(R127&gt;0,R126=0),R127,(1+(B128/B127-1)*Calc!$Z$1-M128*2)*U126),0))</f>
        <v>0</v>
      </c>
      <c r="V127">
        <f>IF(B128="",V126,IFERROR(IF(AND(R127&gt;0,R126=0),R127,(1+(B128/B127-1)*Calc!$Z$1-N128*2)*V126),0))</f>
        <v>0</v>
      </c>
      <c r="W127">
        <f>IF(ISNUMBER(C127),C127,W126)</f>
        <v>0.09</v>
      </c>
      <c r="Y127" s="1" t="e">
        <f>IF(AND(Q127&gt;=Chart!$F$2,Q127&lt;=Chart!$F$3),Q127,#N/A)</f>
        <v>#N/A</v>
      </c>
      <c r="Z127" t="e">
        <f>IF(AND(Q127&gt;=Chart!$F$2,Q127&lt;=Chart!$F$3),R127,#N/A)</f>
        <v>#N/A</v>
      </c>
      <c r="AA127" t="e">
        <f>IF(AND(Q127&gt;=Chart!$F$2,Q127&lt;=Chart!$F$3),S127,#N/A)</f>
        <v>#N/A</v>
      </c>
      <c r="AB127" t="e">
        <f>IF(AND(Q127&gt;=Chart!$F$2,Q127&lt;=Chart!$F$3),T127,#N/A)</f>
        <v>#N/A</v>
      </c>
      <c r="AC127" t="e">
        <f>IF(AND(Q127&gt;=Chart!$F$2,Q127&lt;=Chart!$F$3),U127,#N/A)</f>
        <v>#N/A</v>
      </c>
      <c r="AD127" t="e">
        <f>IF(AND(Q127&gt;=Chart!$F$2,Q127&lt;=Chart!$F$3),V127,#N/A)</f>
        <v>#N/A</v>
      </c>
      <c r="AE127" t="e">
        <f>IF(AND(Q127&gt;=Chart!$F$2,Q127&lt;=Chart!$F$3),I127,#N/A)</f>
        <v>#N/A</v>
      </c>
      <c r="AF127" t="e">
        <f>IF(AND(Q127&gt;=Chart!$F$2,Q127&lt;=Chart!$F$3),H127/100,#N/A)</f>
        <v>#N/A</v>
      </c>
      <c r="AG127" t="e">
        <f>IF(AND(Q127&gt;=Chart!$F$2,Q127&lt;=Chart!$F$3),W127/100,#N/A)</f>
        <v>#N/A</v>
      </c>
    </row>
    <row r="128" spans="1:33" x14ac:dyDescent="0.25">
      <c r="A128">
        <v>1386685800</v>
      </c>
      <c r="B128">
        <f>INDEX('Daily Data ADJ'!$1:$1048576,MATCH(Calc!$A128,'Daily Data ADJ'!$A:$A,0),MATCH("SPY, CBOE BZX: Close",'Daily Data ADJ'!$1:$1,0))</f>
        <v>152.32350389000001</v>
      </c>
      <c r="C128">
        <f>INDEX('Daily Data ADJ'!$1:$1048576,MATCH(Calc!$A128,'Daily Data ADJ'!$A:$A,0),MATCH("EFFR, FRED: Close",'Daily Data ADJ'!$1:$1,0))</f>
        <v>0.09</v>
      </c>
      <c r="D128" t="str">
        <f>INDEX('Daily Data ADJ'!$1:$1048576,MATCH(Calc!$A128,'Daily Data ADJ'!$A:$A,1),MATCH("SOFR, FRED: Close",'Daily Data ADJ'!$1:$1,0))</f>
        <v>NaN</v>
      </c>
      <c r="E128">
        <f>INDEX('Daily Data ADJ'!$1:$1048576,MATCH(Calc!$A128,'Daily Data ADJ'!$A:$A,0),MATCH("UPRO, CBOE BZX: Close",'Daily Data ADJ'!$1:$1,0))</f>
        <v>7.2422378399999996</v>
      </c>
      <c r="F128">
        <f>INDEX('Daily Data ADJ'!$1:$1048576,MATCH(Calc!$A128,'Daily Data ADJ'!$A:$A,0),MATCH("ES1!, CME_MINI: Close",'Daily Data ADJ'!$1:$1,0))</f>
        <v>1803</v>
      </c>
      <c r="G128">
        <f>INDEX('Daily Data ADJ'!$1:$1048576,MATCH(Calc!$A128,'Daily Data ADJ'!$A:$A,0),MATCH("ES2!, CME_MINI: Close",'Daily Data ADJ'!$1:$1,0))</f>
        <v>1796.75</v>
      </c>
      <c r="H128">
        <f>INDEX('QUANDL MULTPL SP500_DIV_YIELD_M'!$A:$G,MATCH(Calc!$A128,'QUANDL MULTPL SP500_DIV_YIELD_M'!$A:$A,1),MATCH('QUANDL MULTPL SP500_DIV_YIELD_M'!$E$1,'QUANDL MULTPL SP500_DIV_YIELD_M'!$A$1:$G$1,0))</f>
        <v>1.95</v>
      </c>
      <c r="I128" s="5">
        <f t="shared" si="6"/>
        <v>5.7061517109685926E-3</v>
      </c>
      <c r="J128" s="1">
        <f>A128/24/60/60+DATE(1970,1,1)</f>
        <v>41618.604166666664</v>
      </c>
      <c r="K128" s="3">
        <f t="shared" si="9"/>
        <v>1</v>
      </c>
      <c r="L128" s="6">
        <f>(1+Chart!$F$4)^(1/(365/K128))-1</f>
        <v>6.6592785027408397E-5</v>
      </c>
      <c r="M128" s="6">
        <f t="shared" si="10"/>
        <v>2.4646475380585287E-6</v>
      </c>
      <c r="N128" s="6">
        <f t="shared" si="11"/>
        <v>1.5588979848102369E-5</v>
      </c>
      <c r="O128">
        <f>O127*(B128/B127)</f>
        <v>152.32350389000007</v>
      </c>
      <c r="P128">
        <f t="shared" si="7"/>
        <v>2013</v>
      </c>
      <c r="Q128" s="1">
        <f t="shared" si="8"/>
        <v>41618.604166666664</v>
      </c>
      <c r="R128">
        <f>IF(B129="",R127,IF(Q128&gt;=Chart!$F$2,E128,0))</f>
        <v>0</v>
      </c>
      <c r="S128">
        <f>IF(B129="",S127,IFERROR(IF(AND(R128&gt;0,R127=0),R128,(1+(B129/B128-1)*Calc!$Z$1)*S127),0))</f>
        <v>0</v>
      </c>
      <c r="T128">
        <f>IF(B129="",T127,IFERROR(IF(AND(R128&gt;0,R127=0),R128,(1+(B129/B128-1)*Calc!$Z$1-L129)*T127),0))</f>
        <v>0</v>
      </c>
      <c r="U128">
        <f>IF(B129="",U127,IFERROR(IF(AND(R128&gt;0,R127=0),R128,(1+(B129/B128-1)*Calc!$Z$1-M129*2)*U127),0))</f>
        <v>0</v>
      </c>
      <c r="V128">
        <f>IF(B129="",V127,IFERROR(IF(AND(R128&gt;0,R127=0),R128,(1+(B129/B128-1)*Calc!$Z$1-N129*2)*V127),0))</f>
        <v>0</v>
      </c>
      <c r="W128">
        <f>IF(ISNUMBER(C128),C128,W127)</f>
        <v>0.09</v>
      </c>
      <c r="Y128" s="1" t="e">
        <f>IF(AND(Q128&gt;=Chart!$F$2,Q128&lt;=Chart!$F$3),Q128,#N/A)</f>
        <v>#N/A</v>
      </c>
      <c r="Z128" t="e">
        <f>IF(AND(Q128&gt;=Chart!$F$2,Q128&lt;=Chart!$F$3),R128,#N/A)</f>
        <v>#N/A</v>
      </c>
      <c r="AA128" t="e">
        <f>IF(AND(Q128&gt;=Chart!$F$2,Q128&lt;=Chart!$F$3),S128,#N/A)</f>
        <v>#N/A</v>
      </c>
      <c r="AB128" t="e">
        <f>IF(AND(Q128&gt;=Chart!$F$2,Q128&lt;=Chart!$F$3),T128,#N/A)</f>
        <v>#N/A</v>
      </c>
      <c r="AC128" t="e">
        <f>IF(AND(Q128&gt;=Chart!$F$2,Q128&lt;=Chart!$F$3),U128,#N/A)</f>
        <v>#N/A</v>
      </c>
      <c r="AD128" t="e">
        <f>IF(AND(Q128&gt;=Chart!$F$2,Q128&lt;=Chart!$F$3),V128,#N/A)</f>
        <v>#N/A</v>
      </c>
      <c r="AE128" t="e">
        <f>IF(AND(Q128&gt;=Chart!$F$2,Q128&lt;=Chart!$F$3),I128,#N/A)</f>
        <v>#N/A</v>
      </c>
      <c r="AF128" t="e">
        <f>IF(AND(Q128&gt;=Chart!$F$2,Q128&lt;=Chart!$F$3),H128/100,#N/A)</f>
        <v>#N/A</v>
      </c>
      <c r="AG128" t="e">
        <f>IF(AND(Q128&gt;=Chart!$F$2,Q128&lt;=Chart!$F$3),W128/100,#N/A)</f>
        <v>#N/A</v>
      </c>
    </row>
    <row r="129" spans="1:33" x14ac:dyDescent="0.25">
      <c r="A129">
        <v>1386772200</v>
      </c>
      <c r="B129">
        <f>INDEX('Daily Data ADJ'!$1:$1048576,MATCH(Calc!$A129,'Daily Data ADJ'!$A:$A,0),MATCH("SPY, CBOE BZX: Close",'Daily Data ADJ'!$1:$1,0))</f>
        <v>150.61276136000001</v>
      </c>
      <c r="C129">
        <f>INDEX('Daily Data ADJ'!$1:$1048576,MATCH(Calc!$A129,'Daily Data ADJ'!$A:$A,0),MATCH("EFFR, FRED: Close",'Daily Data ADJ'!$1:$1,0))</f>
        <v>0.08</v>
      </c>
      <c r="D129" t="str">
        <f>INDEX('Daily Data ADJ'!$1:$1048576,MATCH(Calc!$A129,'Daily Data ADJ'!$A:$A,1),MATCH("SOFR, FRED: Close",'Daily Data ADJ'!$1:$1,0))</f>
        <v>NaN</v>
      </c>
      <c r="E129">
        <f>INDEX('Daily Data ADJ'!$1:$1048576,MATCH(Calc!$A129,'Daily Data ADJ'!$A:$A,0),MATCH("UPRO, CBOE BZX: Close",'Daily Data ADJ'!$1:$1,0))</f>
        <v>6.9897049400000002</v>
      </c>
      <c r="F129">
        <f>INDEX('Daily Data ADJ'!$1:$1048576,MATCH(Calc!$A129,'Daily Data ADJ'!$A:$A,0),MATCH("ES1!, CME_MINI: Close",'Daily Data ADJ'!$1:$1,0))</f>
        <v>1780.75</v>
      </c>
      <c r="G129">
        <f>INDEX('Daily Data ADJ'!$1:$1048576,MATCH(Calc!$A129,'Daily Data ADJ'!$A:$A,0),MATCH("ES2!, CME_MINI: Close",'Daily Data ADJ'!$1:$1,0))</f>
        <v>1774.5</v>
      </c>
      <c r="H129">
        <f>INDEX('QUANDL MULTPL SP500_DIV_YIELD_M'!$A:$G,MATCH(Calc!$A129,'QUANDL MULTPL SP500_DIV_YIELD_M'!$A:$A,1),MATCH('QUANDL MULTPL SP500_DIV_YIELD_M'!$E$1,'QUANDL MULTPL SP500_DIV_YIELD_M'!$A$1:$G$1,0))</f>
        <v>1.95</v>
      </c>
      <c r="I129" s="5">
        <f t="shared" si="6"/>
        <v>5.5347090846662832E-3</v>
      </c>
      <c r="J129" s="1">
        <f>A129/24/60/60+DATE(1970,1,1)</f>
        <v>41619.604166666664</v>
      </c>
      <c r="K129" s="3">
        <f t="shared" si="9"/>
        <v>1</v>
      </c>
      <c r="L129" s="6">
        <f>(1+Chart!$F$4)^(1/(365/K129))-1</f>
        <v>6.6592785027408397E-5</v>
      </c>
      <c r="M129" s="6">
        <f t="shared" si="10"/>
        <v>2.1909069769510126E-6</v>
      </c>
      <c r="N129" s="6">
        <f t="shared" si="11"/>
        <v>1.5121892043445939E-5</v>
      </c>
      <c r="O129">
        <f>O128*(B129/B128)</f>
        <v>150.61276136000006</v>
      </c>
      <c r="P129">
        <f t="shared" si="7"/>
        <v>2013</v>
      </c>
      <c r="Q129" s="1">
        <f t="shared" si="8"/>
        <v>41619.604166666664</v>
      </c>
      <c r="R129">
        <f>IF(B130="",R128,IF(Q129&gt;=Chart!$F$2,E129,0))</f>
        <v>0</v>
      </c>
      <c r="S129">
        <f>IF(B130="",S128,IFERROR(IF(AND(R129&gt;0,R128=0),R129,(1+(B130/B129-1)*Calc!$Z$1)*S128),0))</f>
        <v>0</v>
      </c>
      <c r="T129">
        <f>IF(B130="",T128,IFERROR(IF(AND(R129&gt;0,R128=0),R129,(1+(B130/B129-1)*Calc!$Z$1-L130)*T128),0))</f>
        <v>0</v>
      </c>
      <c r="U129">
        <f>IF(B130="",U128,IFERROR(IF(AND(R129&gt;0,R128=0),R129,(1+(B130/B129-1)*Calc!$Z$1-M130*2)*U128),0))</f>
        <v>0</v>
      </c>
      <c r="V129">
        <f>IF(B130="",V128,IFERROR(IF(AND(R129&gt;0,R128=0),R129,(1+(B130/B129-1)*Calc!$Z$1-N130*2)*V128),0))</f>
        <v>0</v>
      </c>
      <c r="W129">
        <f>IF(ISNUMBER(C129),C129,W128)</f>
        <v>0.08</v>
      </c>
      <c r="Y129" s="1" t="e">
        <f>IF(AND(Q129&gt;=Chart!$F$2,Q129&lt;=Chart!$F$3),Q129,#N/A)</f>
        <v>#N/A</v>
      </c>
      <c r="Z129" t="e">
        <f>IF(AND(Q129&gt;=Chart!$F$2,Q129&lt;=Chart!$F$3),R129,#N/A)</f>
        <v>#N/A</v>
      </c>
      <c r="AA129" t="e">
        <f>IF(AND(Q129&gt;=Chart!$F$2,Q129&lt;=Chart!$F$3),S129,#N/A)</f>
        <v>#N/A</v>
      </c>
      <c r="AB129" t="e">
        <f>IF(AND(Q129&gt;=Chart!$F$2,Q129&lt;=Chart!$F$3),T129,#N/A)</f>
        <v>#N/A</v>
      </c>
      <c r="AC129" t="e">
        <f>IF(AND(Q129&gt;=Chart!$F$2,Q129&lt;=Chart!$F$3),U129,#N/A)</f>
        <v>#N/A</v>
      </c>
      <c r="AD129" t="e">
        <f>IF(AND(Q129&gt;=Chart!$F$2,Q129&lt;=Chart!$F$3),V129,#N/A)</f>
        <v>#N/A</v>
      </c>
      <c r="AE129" t="e">
        <f>IF(AND(Q129&gt;=Chart!$F$2,Q129&lt;=Chart!$F$3),I129,#N/A)</f>
        <v>#N/A</v>
      </c>
      <c r="AF129" t="e">
        <f>IF(AND(Q129&gt;=Chart!$F$2,Q129&lt;=Chart!$F$3),H129/100,#N/A)</f>
        <v>#N/A</v>
      </c>
      <c r="AG129" t="e">
        <f>IF(AND(Q129&gt;=Chart!$F$2,Q129&lt;=Chart!$F$3),W129/100,#N/A)</f>
        <v>#N/A</v>
      </c>
    </row>
    <row r="130" spans="1:33" x14ac:dyDescent="0.25">
      <c r="A130">
        <v>1386858600</v>
      </c>
      <c r="B130">
        <f>INDEX('Daily Data ADJ'!$1:$1048576,MATCH(Calc!$A130,'Daily Data ADJ'!$A:$A,0),MATCH("SPY, CBOE BZX: Close",'Daily Data ADJ'!$1:$1,0))</f>
        <v>150.11555046999999</v>
      </c>
      <c r="C130">
        <f>INDEX('Daily Data ADJ'!$1:$1048576,MATCH(Calc!$A130,'Daily Data ADJ'!$A:$A,0),MATCH("EFFR, FRED: Close",'Daily Data ADJ'!$1:$1,0))</f>
        <v>0.09</v>
      </c>
      <c r="D130" t="str">
        <f>INDEX('Daily Data ADJ'!$1:$1048576,MATCH(Calc!$A130,'Daily Data ADJ'!$A:$A,1),MATCH("SOFR, FRED: Close",'Daily Data ADJ'!$1:$1,0))</f>
        <v>NaN</v>
      </c>
      <c r="E130">
        <f>INDEX('Daily Data ADJ'!$1:$1048576,MATCH(Calc!$A130,'Daily Data ADJ'!$A:$A,0),MATCH("UPRO, CBOE BZX: Close",'Daily Data ADJ'!$1:$1,0))</f>
        <v>6.9296174500000003</v>
      </c>
      <c r="F130">
        <f>INDEX('Daily Data ADJ'!$1:$1048576,MATCH(Calc!$A130,'Daily Data ADJ'!$A:$A,0),MATCH("ES1!, CME_MINI: Close",'Daily Data ADJ'!$1:$1,0))</f>
        <v>1775</v>
      </c>
      <c r="G130">
        <f>INDEX('Daily Data ADJ'!$1:$1048576,MATCH(Calc!$A130,'Daily Data ADJ'!$A:$A,0),MATCH("ES2!, CME_MINI: Close",'Daily Data ADJ'!$1:$1,0))</f>
        <v>1768.5</v>
      </c>
      <c r="H130">
        <f>INDEX('QUANDL MULTPL SP500_DIV_YIELD_M'!$A:$G,MATCH(Calc!$A130,'QUANDL MULTPL SP500_DIV_YIELD_M'!$A:$A,1),MATCH('QUANDL MULTPL SP500_DIV_YIELD_M'!$E$1,'QUANDL MULTPL SP500_DIV_YIELD_M'!$A$1:$G$1,0))</f>
        <v>1.95</v>
      </c>
      <c r="I130" s="5">
        <f t="shared" si="6"/>
        <v>4.9323766533099604E-3</v>
      </c>
      <c r="J130" s="1">
        <f>A130/24/60/60+DATE(1970,1,1)</f>
        <v>41620.604166666664</v>
      </c>
      <c r="K130" s="3">
        <f t="shared" si="9"/>
        <v>1</v>
      </c>
      <c r="L130" s="6">
        <f>(1+Chart!$F$4)^(1/(365/K130))-1</f>
        <v>6.6592785027408397E-5</v>
      </c>
      <c r="M130" s="6">
        <f t="shared" si="10"/>
        <v>2.4646475380585287E-6</v>
      </c>
      <c r="N130" s="6">
        <f t="shared" si="11"/>
        <v>1.3480234241303179E-5</v>
      </c>
      <c r="O130">
        <f>O129*(B130/B129)</f>
        <v>150.11555047000004</v>
      </c>
      <c r="P130">
        <f t="shared" si="7"/>
        <v>2013</v>
      </c>
      <c r="Q130" s="1">
        <f t="shared" si="8"/>
        <v>41620.604166666664</v>
      </c>
      <c r="R130">
        <f>IF(B131="",R129,IF(Q130&gt;=Chart!$F$2,E130,0))</f>
        <v>0</v>
      </c>
      <c r="S130">
        <f>IF(B131="",S129,IFERROR(IF(AND(R130&gt;0,R129=0),R130,(1+(B131/B130-1)*Calc!$Z$1)*S129),0))</f>
        <v>0</v>
      </c>
      <c r="T130">
        <f>IF(B131="",T129,IFERROR(IF(AND(R130&gt;0,R129=0),R130,(1+(B131/B130-1)*Calc!$Z$1-L131)*T129),0))</f>
        <v>0</v>
      </c>
      <c r="U130">
        <f>IF(B131="",U129,IFERROR(IF(AND(R130&gt;0,R129=0),R130,(1+(B131/B130-1)*Calc!$Z$1-M131*2)*U129),0))</f>
        <v>0</v>
      </c>
      <c r="V130">
        <f>IF(B131="",V129,IFERROR(IF(AND(R130&gt;0,R129=0),R130,(1+(B131/B130-1)*Calc!$Z$1-N131*2)*V129),0))</f>
        <v>0</v>
      </c>
      <c r="W130">
        <f>IF(ISNUMBER(C130),C130,W129)</f>
        <v>0.09</v>
      </c>
      <c r="Y130" s="1" t="e">
        <f>IF(AND(Q130&gt;=Chart!$F$2,Q130&lt;=Chart!$F$3),Q130,#N/A)</f>
        <v>#N/A</v>
      </c>
      <c r="Z130" t="e">
        <f>IF(AND(Q130&gt;=Chart!$F$2,Q130&lt;=Chart!$F$3),R130,#N/A)</f>
        <v>#N/A</v>
      </c>
      <c r="AA130" t="e">
        <f>IF(AND(Q130&gt;=Chart!$F$2,Q130&lt;=Chart!$F$3),S130,#N/A)</f>
        <v>#N/A</v>
      </c>
      <c r="AB130" t="e">
        <f>IF(AND(Q130&gt;=Chart!$F$2,Q130&lt;=Chart!$F$3),T130,#N/A)</f>
        <v>#N/A</v>
      </c>
      <c r="AC130" t="e">
        <f>IF(AND(Q130&gt;=Chart!$F$2,Q130&lt;=Chart!$F$3),U130,#N/A)</f>
        <v>#N/A</v>
      </c>
      <c r="AD130" t="e">
        <f>IF(AND(Q130&gt;=Chart!$F$2,Q130&lt;=Chart!$F$3),V130,#N/A)</f>
        <v>#N/A</v>
      </c>
      <c r="AE130" t="e">
        <f>IF(AND(Q130&gt;=Chart!$F$2,Q130&lt;=Chart!$F$3),I130,#N/A)</f>
        <v>#N/A</v>
      </c>
      <c r="AF130" t="e">
        <f>IF(AND(Q130&gt;=Chart!$F$2,Q130&lt;=Chart!$F$3),H130/100,#N/A)</f>
        <v>#N/A</v>
      </c>
      <c r="AG130" t="e">
        <f>IF(AND(Q130&gt;=Chart!$F$2,Q130&lt;=Chart!$F$3),W130/100,#N/A)</f>
        <v>#N/A</v>
      </c>
    </row>
    <row r="131" spans="1:33" x14ac:dyDescent="0.25">
      <c r="A131">
        <v>1386945000</v>
      </c>
      <c r="B131">
        <f>INDEX('Daily Data ADJ'!$1:$1048576,MATCH(Calc!$A131,'Daily Data ADJ'!$A:$A,0),MATCH("SPY, CBOE BZX: Close",'Daily Data ADJ'!$1:$1,0))</f>
        <v>150.09869587</v>
      </c>
      <c r="C131">
        <f>INDEX('Daily Data ADJ'!$1:$1048576,MATCH(Calc!$A131,'Daily Data ADJ'!$A:$A,0),MATCH("EFFR, FRED: Close",'Daily Data ADJ'!$1:$1,0))</f>
        <v>0.08</v>
      </c>
      <c r="D131" t="str">
        <f>INDEX('Daily Data ADJ'!$1:$1048576,MATCH(Calc!$A131,'Daily Data ADJ'!$A:$A,1),MATCH("SOFR, FRED: Close",'Daily Data ADJ'!$1:$1,0))</f>
        <v>NaN</v>
      </c>
      <c r="E131">
        <f>INDEX('Daily Data ADJ'!$1:$1048576,MATCH(Calc!$A131,'Daily Data ADJ'!$A:$A,0),MATCH("UPRO, CBOE BZX: Close",'Daily Data ADJ'!$1:$1,0))</f>
        <v>6.91256541</v>
      </c>
      <c r="F131">
        <f>INDEX('Daily Data ADJ'!$1:$1048576,MATCH(Calc!$A131,'Daily Data ADJ'!$A:$A,0),MATCH("ES1!, CME_MINI: Close",'Daily Data ADJ'!$1:$1,0))</f>
        <v>1768.5</v>
      </c>
      <c r="G131">
        <f>INDEX('Daily Data ADJ'!$1:$1048576,MATCH(Calc!$A131,'Daily Data ADJ'!$A:$A,0),MATCH("ES2!, CME_MINI: Close",'Daily Data ADJ'!$1:$1,0))</f>
        <v>1761.5</v>
      </c>
      <c r="H131">
        <f>INDEX('QUANDL MULTPL SP500_DIV_YIELD_M'!$A:$G,MATCH(Calc!$A131,'QUANDL MULTPL SP500_DIV_YIELD_M'!$A:$A,1),MATCH('QUANDL MULTPL SP500_DIV_YIELD_M'!$E$1,'QUANDL MULTPL SP500_DIV_YIELD_M'!$A$1:$G$1,0))</f>
        <v>1.95</v>
      </c>
      <c r="I131" s="5">
        <f t="shared" si="6"/>
        <v>3.7611276994253089E-3</v>
      </c>
      <c r="J131" s="1">
        <f>A131/24/60/60+DATE(1970,1,1)</f>
        <v>41621.604166666664</v>
      </c>
      <c r="K131" s="3">
        <f t="shared" si="9"/>
        <v>1</v>
      </c>
      <c r="L131" s="6">
        <f>(1+Chart!$F$4)^(1/(365/K131))-1</f>
        <v>6.6592785027408397E-5</v>
      </c>
      <c r="M131" s="6">
        <f t="shared" si="10"/>
        <v>2.1909069769510126E-6</v>
      </c>
      <c r="N131" s="6">
        <f t="shared" si="11"/>
        <v>1.0285182601155185E-5</v>
      </c>
      <c r="O131">
        <f>O130*(B131/B130)</f>
        <v>150.09869587000006</v>
      </c>
      <c r="P131">
        <f t="shared" si="7"/>
        <v>2013</v>
      </c>
      <c r="Q131" s="1">
        <f t="shared" si="8"/>
        <v>41621.604166666664</v>
      </c>
      <c r="R131">
        <f>IF(B132="",R130,IF(Q131&gt;=Chart!$F$2,E131,0))</f>
        <v>0</v>
      </c>
      <c r="S131">
        <f>IF(B132="",S130,IFERROR(IF(AND(R131&gt;0,R130=0),R131,(1+(B132/B131-1)*Calc!$Z$1)*S130),0))</f>
        <v>0</v>
      </c>
      <c r="T131">
        <f>IF(B132="",T130,IFERROR(IF(AND(R131&gt;0,R130=0),R131,(1+(B132/B131-1)*Calc!$Z$1-L132)*T130),0))</f>
        <v>0</v>
      </c>
      <c r="U131">
        <f>IF(B132="",U130,IFERROR(IF(AND(R131&gt;0,R130=0),R131,(1+(B132/B131-1)*Calc!$Z$1-M132*2)*U130),0))</f>
        <v>0</v>
      </c>
      <c r="V131">
        <f>IF(B132="",V130,IFERROR(IF(AND(R131&gt;0,R130=0),R131,(1+(B132/B131-1)*Calc!$Z$1-N132*2)*V130),0))</f>
        <v>0</v>
      </c>
      <c r="W131">
        <f>IF(ISNUMBER(C131),C131,W130)</f>
        <v>0.08</v>
      </c>
      <c r="Y131" s="1" t="e">
        <f>IF(AND(Q131&gt;=Chart!$F$2,Q131&lt;=Chart!$F$3),Q131,#N/A)</f>
        <v>#N/A</v>
      </c>
      <c r="Z131" t="e">
        <f>IF(AND(Q131&gt;=Chart!$F$2,Q131&lt;=Chart!$F$3),R131,#N/A)</f>
        <v>#N/A</v>
      </c>
      <c r="AA131" t="e">
        <f>IF(AND(Q131&gt;=Chart!$F$2,Q131&lt;=Chart!$F$3),S131,#N/A)</f>
        <v>#N/A</v>
      </c>
      <c r="AB131" t="e">
        <f>IF(AND(Q131&gt;=Chart!$F$2,Q131&lt;=Chart!$F$3),T131,#N/A)</f>
        <v>#N/A</v>
      </c>
      <c r="AC131" t="e">
        <f>IF(AND(Q131&gt;=Chart!$F$2,Q131&lt;=Chart!$F$3),U131,#N/A)</f>
        <v>#N/A</v>
      </c>
      <c r="AD131" t="e">
        <f>IF(AND(Q131&gt;=Chart!$F$2,Q131&lt;=Chart!$F$3),V131,#N/A)</f>
        <v>#N/A</v>
      </c>
      <c r="AE131" t="e">
        <f>IF(AND(Q131&gt;=Chart!$F$2,Q131&lt;=Chart!$F$3),I131,#N/A)</f>
        <v>#N/A</v>
      </c>
      <c r="AF131" t="e">
        <f>IF(AND(Q131&gt;=Chart!$F$2,Q131&lt;=Chart!$F$3),H131/100,#N/A)</f>
        <v>#N/A</v>
      </c>
      <c r="AG131" t="e">
        <f>IF(AND(Q131&gt;=Chart!$F$2,Q131&lt;=Chart!$F$3),W131/100,#N/A)</f>
        <v>#N/A</v>
      </c>
    </row>
    <row r="132" spans="1:33" x14ac:dyDescent="0.25">
      <c r="A132">
        <v>1387204200</v>
      </c>
      <c r="B132">
        <f>INDEX('Daily Data ADJ'!$1:$1048576,MATCH(Calc!$A132,'Daily Data ADJ'!$A:$A,0),MATCH("SPY, CBOE BZX: Close",'Daily Data ADJ'!$1:$1,0))</f>
        <v>151.03075559000001</v>
      </c>
      <c r="C132">
        <f>INDEX('Daily Data ADJ'!$1:$1048576,MATCH(Calc!$A132,'Daily Data ADJ'!$A:$A,0),MATCH("EFFR, FRED: Close",'Daily Data ADJ'!$1:$1,0))</f>
        <v>0.09</v>
      </c>
      <c r="D132" t="str">
        <f>INDEX('Daily Data ADJ'!$1:$1048576,MATCH(Calc!$A132,'Daily Data ADJ'!$A:$A,1),MATCH("SOFR, FRED: Close",'Daily Data ADJ'!$1:$1,0))</f>
        <v>NaN</v>
      </c>
      <c r="E132">
        <f>INDEX('Daily Data ADJ'!$1:$1048576,MATCH(Calc!$A132,'Daily Data ADJ'!$A:$A,0),MATCH("UPRO, CBOE BZX: Close",'Daily Data ADJ'!$1:$1,0))</f>
        <v>7.0441087400000004</v>
      </c>
      <c r="F132">
        <f>INDEX('Daily Data ADJ'!$1:$1048576,MATCH(Calc!$A132,'Daily Data ADJ'!$A:$A,0),MATCH("ES1!, CME_MINI: Close",'Daily Data ADJ'!$1:$1,0))</f>
        <v>1780.25</v>
      </c>
      <c r="G132">
        <f>INDEX('Daily Data ADJ'!$1:$1048576,MATCH(Calc!$A132,'Daily Data ADJ'!$A:$A,0),MATCH("ES2!, CME_MINI: Close",'Daily Data ADJ'!$1:$1,0))</f>
        <v>1773.25</v>
      </c>
      <c r="H132">
        <f>INDEX('QUANDL MULTPL SP500_DIV_YIELD_M'!$A:$G,MATCH(Calc!$A132,'QUANDL MULTPL SP500_DIV_YIELD_M'!$A:$A,1),MATCH('QUANDL MULTPL SP500_DIV_YIELD_M'!$E$1,'QUANDL MULTPL SP500_DIV_YIELD_M'!$A$1:$G$1,0))</f>
        <v>1.95</v>
      </c>
      <c r="I132" s="5">
        <f t="shared" si="6"/>
        <v>3.864394251246555E-3</v>
      </c>
      <c r="J132" s="1">
        <f>A132/24/60/60+DATE(1970,1,1)</f>
        <v>41624.604166666664</v>
      </c>
      <c r="K132" s="3">
        <f t="shared" si="9"/>
        <v>3</v>
      </c>
      <c r="L132" s="6">
        <f>(1+Chart!$F$4)^(1/(365/K132))-1</f>
        <v>1.9979165917494157E-4</v>
      </c>
      <c r="M132" s="6">
        <f t="shared" si="10"/>
        <v>7.393960838042446E-6</v>
      </c>
      <c r="N132" s="6">
        <f t="shared" si="11"/>
        <v>3.1701433936603962E-5</v>
      </c>
      <c r="O132">
        <f>O131*(B132/B131)</f>
        <v>151.03075559000007</v>
      </c>
      <c r="P132">
        <f t="shared" si="7"/>
        <v>2013</v>
      </c>
      <c r="Q132" s="1">
        <f t="shared" si="8"/>
        <v>41624.604166666664</v>
      </c>
      <c r="R132">
        <f>IF(B133="",R131,IF(Q132&gt;=Chart!$F$2,E132,0))</f>
        <v>0</v>
      </c>
      <c r="S132">
        <f>IF(B133="",S131,IFERROR(IF(AND(R132&gt;0,R131=0),R132,(1+(B133/B132-1)*Calc!$Z$1)*S131),0))</f>
        <v>0</v>
      </c>
      <c r="T132">
        <f>IF(B133="",T131,IFERROR(IF(AND(R132&gt;0,R131=0),R132,(1+(B133/B132-1)*Calc!$Z$1-L133)*T131),0))</f>
        <v>0</v>
      </c>
      <c r="U132">
        <f>IF(B133="",U131,IFERROR(IF(AND(R132&gt;0,R131=0),R132,(1+(B133/B132-1)*Calc!$Z$1-M133*2)*U131),0))</f>
        <v>0</v>
      </c>
      <c r="V132">
        <f>IF(B133="",V131,IFERROR(IF(AND(R132&gt;0,R131=0),R132,(1+(B133/B132-1)*Calc!$Z$1-N133*2)*V131),0))</f>
        <v>0</v>
      </c>
      <c r="W132">
        <f>IF(ISNUMBER(C132),C132,W131)</f>
        <v>0.09</v>
      </c>
      <c r="Y132" s="1" t="e">
        <f>IF(AND(Q132&gt;=Chart!$F$2,Q132&lt;=Chart!$F$3),Q132,#N/A)</f>
        <v>#N/A</v>
      </c>
      <c r="Z132" t="e">
        <f>IF(AND(Q132&gt;=Chart!$F$2,Q132&lt;=Chart!$F$3),R132,#N/A)</f>
        <v>#N/A</v>
      </c>
      <c r="AA132" t="e">
        <f>IF(AND(Q132&gt;=Chart!$F$2,Q132&lt;=Chart!$F$3),S132,#N/A)</f>
        <v>#N/A</v>
      </c>
      <c r="AB132" t="e">
        <f>IF(AND(Q132&gt;=Chart!$F$2,Q132&lt;=Chart!$F$3),T132,#N/A)</f>
        <v>#N/A</v>
      </c>
      <c r="AC132" t="e">
        <f>IF(AND(Q132&gt;=Chart!$F$2,Q132&lt;=Chart!$F$3),U132,#N/A)</f>
        <v>#N/A</v>
      </c>
      <c r="AD132" t="e">
        <f>IF(AND(Q132&gt;=Chart!$F$2,Q132&lt;=Chart!$F$3),V132,#N/A)</f>
        <v>#N/A</v>
      </c>
      <c r="AE132" t="e">
        <f>IF(AND(Q132&gt;=Chart!$F$2,Q132&lt;=Chart!$F$3),I132,#N/A)</f>
        <v>#N/A</v>
      </c>
      <c r="AF132" t="e">
        <f>IF(AND(Q132&gt;=Chart!$F$2,Q132&lt;=Chart!$F$3),H132/100,#N/A)</f>
        <v>#N/A</v>
      </c>
      <c r="AG132" t="e">
        <f>IF(AND(Q132&gt;=Chart!$F$2,Q132&lt;=Chart!$F$3),W132/100,#N/A)</f>
        <v>#N/A</v>
      </c>
    </row>
    <row r="133" spans="1:33" x14ac:dyDescent="0.25">
      <c r="A133">
        <v>1387290600</v>
      </c>
      <c r="B133">
        <f>INDEX('Daily Data ADJ'!$1:$1048576,MATCH(Calc!$A133,'Daily Data ADJ'!$A:$A,0),MATCH("SPY, CBOE BZX: Close",'Daily Data ADJ'!$1:$1,0))</f>
        <v>150.55377024000001</v>
      </c>
      <c r="C133">
        <f>INDEX('Daily Data ADJ'!$1:$1048576,MATCH(Calc!$A133,'Daily Data ADJ'!$A:$A,0),MATCH("EFFR, FRED: Close",'Daily Data ADJ'!$1:$1,0))</f>
        <v>0.09</v>
      </c>
      <c r="D133" t="str">
        <f>INDEX('Daily Data ADJ'!$1:$1048576,MATCH(Calc!$A133,'Daily Data ADJ'!$A:$A,1),MATCH("SOFR, FRED: Close",'Daily Data ADJ'!$1:$1,0))</f>
        <v>NaN</v>
      </c>
      <c r="E133">
        <f>INDEX('Daily Data ADJ'!$1:$1048576,MATCH(Calc!$A133,'Daily Data ADJ'!$A:$A,0),MATCH("UPRO, CBOE BZX: Close",'Daily Data ADJ'!$1:$1,0))</f>
        <v>6.9742772200000003</v>
      </c>
      <c r="F133">
        <f>INDEX('Daily Data ADJ'!$1:$1048576,MATCH(Calc!$A133,'Daily Data ADJ'!$A:$A,0),MATCH("ES1!, CME_MINI: Close",'Daily Data ADJ'!$1:$1,0))</f>
        <v>1773</v>
      </c>
      <c r="G133">
        <f>INDEX('Daily Data ADJ'!$1:$1048576,MATCH(Calc!$A133,'Daily Data ADJ'!$A:$A,0),MATCH("ES2!, CME_MINI: Close",'Daily Data ADJ'!$1:$1,0))</f>
        <v>1766</v>
      </c>
      <c r="H133">
        <f>INDEX('QUANDL MULTPL SP500_DIV_YIELD_M'!$A:$G,MATCH(Calc!$A133,'QUANDL MULTPL SP500_DIV_YIELD_M'!$A:$A,1),MATCH('QUANDL MULTPL SP500_DIV_YIELD_M'!$E$1,'QUANDL MULTPL SP500_DIV_YIELD_M'!$A$1:$G$1,0))</f>
        <v>1.95</v>
      </c>
      <c r="I133" s="5">
        <f t="shared" si="6"/>
        <v>3.8008373500369279E-3</v>
      </c>
      <c r="J133" s="1">
        <f>A133/24/60/60+DATE(1970,1,1)</f>
        <v>41625.604166666664</v>
      </c>
      <c r="K133" s="3">
        <f t="shared" si="9"/>
        <v>1</v>
      </c>
      <c r="L133" s="6">
        <f>(1+Chart!$F$4)^(1/(365/K133))-1</f>
        <v>6.6592785027408397E-5</v>
      </c>
      <c r="M133" s="6">
        <f t="shared" si="10"/>
        <v>2.4646475380585287E-6</v>
      </c>
      <c r="N133" s="6">
        <f t="shared" si="11"/>
        <v>1.0393567487998467E-5</v>
      </c>
      <c r="O133">
        <f>O132*(B133/B132)</f>
        <v>150.55377024000006</v>
      </c>
      <c r="P133">
        <f t="shared" si="7"/>
        <v>2013</v>
      </c>
      <c r="Q133" s="1">
        <f t="shared" si="8"/>
        <v>41625.604166666664</v>
      </c>
      <c r="R133">
        <f>IF(B134="",R132,IF(Q133&gt;=Chart!$F$2,E133,0))</f>
        <v>0</v>
      </c>
      <c r="S133">
        <f>IF(B134="",S132,IFERROR(IF(AND(R133&gt;0,R132=0),R133,(1+(B134/B133-1)*Calc!$Z$1)*S132),0))</f>
        <v>0</v>
      </c>
      <c r="T133">
        <f>IF(B134="",T132,IFERROR(IF(AND(R133&gt;0,R132=0),R133,(1+(B134/B133-1)*Calc!$Z$1-L134)*T132),0))</f>
        <v>0</v>
      </c>
      <c r="U133">
        <f>IF(B134="",U132,IFERROR(IF(AND(R133&gt;0,R132=0),R133,(1+(B134/B133-1)*Calc!$Z$1-M134*2)*U132),0))</f>
        <v>0</v>
      </c>
      <c r="V133">
        <f>IF(B134="",V132,IFERROR(IF(AND(R133&gt;0,R132=0),R133,(1+(B134/B133-1)*Calc!$Z$1-N134*2)*V132),0))</f>
        <v>0</v>
      </c>
      <c r="W133">
        <f>IF(ISNUMBER(C133),C133,W132)</f>
        <v>0.09</v>
      </c>
      <c r="Y133" s="1" t="e">
        <f>IF(AND(Q133&gt;=Chart!$F$2,Q133&lt;=Chart!$F$3),Q133,#N/A)</f>
        <v>#N/A</v>
      </c>
      <c r="Z133" t="e">
        <f>IF(AND(Q133&gt;=Chart!$F$2,Q133&lt;=Chart!$F$3),R133,#N/A)</f>
        <v>#N/A</v>
      </c>
      <c r="AA133" t="e">
        <f>IF(AND(Q133&gt;=Chart!$F$2,Q133&lt;=Chart!$F$3),S133,#N/A)</f>
        <v>#N/A</v>
      </c>
      <c r="AB133" t="e">
        <f>IF(AND(Q133&gt;=Chart!$F$2,Q133&lt;=Chart!$F$3),T133,#N/A)</f>
        <v>#N/A</v>
      </c>
      <c r="AC133" t="e">
        <f>IF(AND(Q133&gt;=Chart!$F$2,Q133&lt;=Chart!$F$3),U133,#N/A)</f>
        <v>#N/A</v>
      </c>
      <c r="AD133" t="e">
        <f>IF(AND(Q133&gt;=Chart!$F$2,Q133&lt;=Chart!$F$3),V133,#N/A)</f>
        <v>#N/A</v>
      </c>
      <c r="AE133" t="e">
        <f>IF(AND(Q133&gt;=Chart!$F$2,Q133&lt;=Chart!$F$3),I133,#N/A)</f>
        <v>#N/A</v>
      </c>
      <c r="AF133" t="e">
        <f>IF(AND(Q133&gt;=Chart!$F$2,Q133&lt;=Chart!$F$3),H133/100,#N/A)</f>
        <v>#N/A</v>
      </c>
      <c r="AG133" t="e">
        <f>IF(AND(Q133&gt;=Chart!$F$2,Q133&lt;=Chart!$F$3),W133/100,#N/A)</f>
        <v>#N/A</v>
      </c>
    </row>
    <row r="134" spans="1:33" x14ac:dyDescent="0.25">
      <c r="A134">
        <v>1387377000</v>
      </c>
      <c r="B134">
        <f>INDEX('Daily Data ADJ'!$1:$1048576,MATCH(Calc!$A134,'Daily Data ADJ'!$A:$A,0),MATCH("SPY, CBOE BZX: Close",'Daily Data ADJ'!$1:$1,0))</f>
        <v>153.12409769000001</v>
      </c>
      <c r="C134">
        <f>INDEX('Daily Data ADJ'!$1:$1048576,MATCH(Calc!$A134,'Daily Data ADJ'!$A:$A,0),MATCH("EFFR, FRED: Close",'Daily Data ADJ'!$1:$1,0))</f>
        <v>0.09</v>
      </c>
      <c r="D134" t="str">
        <f>INDEX('Daily Data ADJ'!$1:$1048576,MATCH(Calc!$A134,'Daily Data ADJ'!$A:$A,1),MATCH("SOFR, FRED: Close",'Daily Data ADJ'!$1:$1,0))</f>
        <v>NaN</v>
      </c>
      <c r="E134">
        <f>INDEX('Daily Data ADJ'!$1:$1048576,MATCH(Calc!$A134,'Daily Data ADJ'!$A:$A,0),MATCH("UPRO, CBOE BZX: Close",'Daily Data ADJ'!$1:$1,0))</f>
        <v>7.33642941</v>
      </c>
      <c r="F134">
        <f>INDEX('Daily Data ADJ'!$1:$1048576,MATCH(Calc!$A134,'Daily Data ADJ'!$A:$A,0),MATCH("ES1!, CME_MINI: Close",'Daily Data ADJ'!$1:$1,0))</f>
        <v>1804.75</v>
      </c>
      <c r="G134">
        <f>INDEX('Daily Data ADJ'!$1:$1048576,MATCH(Calc!$A134,'Daily Data ADJ'!$A:$A,0),MATCH("ES2!, CME_MINI: Close",'Daily Data ADJ'!$1:$1,0))</f>
        <v>1797.5</v>
      </c>
      <c r="H134">
        <f>INDEX('QUANDL MULTPL SP500_DIV_YIELD_M'!$A:$G,MATCH(Calc!$A134,'QUANDL MULTPL SP500_DIV_YIELD_M'!$A:$A,1),MATCH('QUANDL MULTPL SP500_DIV_YIELD_M'!$E$1,'QUANDL MULTPL SP500_DIV_YIELD_M'!$A$1:$G$1,0))</f>
        <v>1.95</v>
      </c>
      <c r="I134" s="5">
        <f t="shared" si="6"/>
        <v>3.5278596322535875E-3</v>
      </c>
      <c r="J134" s="1">
        <f>A134/24/60/60+DATE(1970,1,1)</f>
        <v>41626.604166666664</v>
      </c>
      <c r="K134" s="3">
        <f t="shared" si="9"/>
        <v>1</v>
      </c>
      <c r="L134" s="6">
        <f>(1+Chart!$F$4)^(1/(365/K134))-1</f>
        <v>6.6592785027408397E-5</v>
      </c>
      <c r="M134" s="6">
        <f t="shared" si="10"/>
        <v>2.4646475380585287E-6</v>
      </c>
      <c r="N134" s="6">
        <f t="shared" si="11"/>
        <v>9.6484063607515935E-6</v>
      </c>
      <c r="O134">
        <f>O133*(B134/B133)</f>
        <v>153.12409769000007</v>
      </c>
      <c r="P134">
        <f t="shared" si="7"/>
        <v>2013</v>
      </c>
      <c r="Q134" s="1">
        <f t="shared" si="8"/>
        <v>41626.604166666664</v>
      </c>
      <c r="R134">
        <f>IF(B135="",R133,IF(Q134&gt;=Chart!$F$2,E134,0))</f>
        <v>0</v>
      </c>
      <c r="S134">
        <f>IF(B135="",S133,IFERROR(IF(AND(R134&gt;0,R133=0),R134,(1+(B135/B134-1)*Calc!$Z$1)*S133),0))</f>
        <v>0</v>
      </c>
      <c r="T134">
        <f>IF(B135="",T133,IFERROR(IF(AND(R134&gt;0,R133=0),R134,(1+(B135/B134-1)*Calc!$Z$1-L135)*T133),0))</f>
        <v>0</v>
      </c>
      <c r="U134">
        <f>IF(B135="",U133,IFERROR(IF(AND(R134&gt;0,R133=0),R134,(1+(B135/B134-1)*Calc!$Z$1-M135*2)*U133),0))</f>
        <v>0</v>
      </c>
      <c r="V134">
        <f>IF(B135="",V133,IFERROR(IF(AND(R134&gt;0,R133=0),R134,(1+(B135/B134-1)*Calc!$Z$1-N135*2)*V133),0))</f>
        <v>0</v>
      </c>
      <c r="W134">
        <f>IF(ISNUMBER(C134),C134,W133)</f>
        <v>0.09</v>
      </c>
      <c r="Y134" s="1" t="e">
        <f>IF(AND(Q134&gt;=Chart!$F$2,Q134&lt;=Chart!$F$3),Q134,#N/A)</f>
        <v>#N/A</v>
      </c>
      <c r="Z134" t="e">
        <f>IF(AND(Q134&gt;=Chart!$F$2,Q134&lt;=Chart!$F$3),R134,#N/A)</f>
        <v>#N/A</v>
      </c>
      <c r="AA134" t="e">
        <f>IF(AND(Q134&gt;=Chart!$F$2,Q134&lt;=Chart!$F$3),S134,#N/A)</f>
        <v>#N/A</v>
      </c>
      <c r="AB134" t="e">
        <f>IF(AND(Q134&gt;=Chart!$F$2,Q134&lt;=Chart!$F$3),T134,#N/A)</f>
        <v>#N/A</v>
      </c>
      <c r="AC134" t="e">
        <f>IF(AND(Q134&gt;=Chart!$F$2,Q134&lt;=Chart!$F$3),U134,#N/A)</f>
        <v>#N/A</v>
      </c>
      <c r="AD134" t="e">
        <f>IF(AND(Q134&gt;=Chart!$F$2,Q134&lt;=Chart!$F$3),V134,#N/A)</f>
        <v>#N/A</v>
      </c>
      <c r="AE134" t="e">
        <f>IF(AND(Q134&gt;=Chart!$F$2,Q134&lt;=Chart!$F$3),I134,#N/A)</f>
        <v>#N/A</v>
      </c>
      <c r="AF134" t="e">
        <f>IF(AND(Q134&gt;=Chart!$F$2,Q134&lt;=Chart!$F$3),H134/100,#N/A)</f>
        <v>#N/A</v>
      </c>
      <c r="AG134" t="e">
        <f>IF(AND(Q134&gt;=Chart!$F$2,Q134&lt;=Chart!$F$3),W134/100,#N/A)</f>
        <v>#N/A</v>
      </c>
    </row>
    <row r="135" spans="1:33" x14ac:dyDescent="0.25">
      <c r="A135">
        <v>1387463400</v>
      </c>
      <c r="B135">
        <f>INDEX('Daily Data ADJ'!$1:$1048576,MATCH(Calc!$A135,'Daily Data ADJ'!$A:$A,0),MATCH("SPY, CBOE BZX: Close",'Daily Data ADJ'!$1:$1,0))</f>
        <v>152.94712432</v>
      </c>
      <c r="C135">
        <f>INDEX('Daily Data ADJ'!$1:$1048576,MATCH(Calc!$A135,'Daily Data ADJ'!$A:$A,0),MATCH("EFFR, FRED: Close",'Daily Data ADJ'!$1:$1,0))</f>
        <v>0.09</v>
      </c>
      <c r="D135" t="str">
        <f>INDEX('Daily Data ADJ'!$1:$1048576,MATCH(Calc!$A135,'Daily Data ADJ'!$A:$A,1),MATCH("SOFR, FRED: Close",'Daily Data ADJ'!$1:$1,0))</f>
        <v>NaN</v>
      </c>
      <c r="E135">
        <f>INDEX('Daily Data ADJ'!$1:$1048576,MATCH(Calc!$A135,'Daily Data ADJ'!$A:$A,0),MATCH("UPRO, CBOE BZX: Close",'Daily Data ADJ'!$1:$1,0))</f>
        <v>7.3193773699999998</v>
      </c>
      <c r="F135">
        <f>INDEX('Daily Data ADJ'!$1:$1048576,MATCH(Calc!$A135,'Daily Data ADJ'!$A:$A,0),MATCH("ES1!, CME_MINI: Close",'Daily Data ADJ'!$1:$1,0))</f>
        <v>1802</v>
      </c>
      <c r="G135">
        <f>INDEX('Daily Data ADJ'!$1:$1048576,MATCH(Calc!$A135,'Daily Data ADJ'!$A:$A,0),MATCH("ES2!, CME_MINI: Close",'Daily Data ADJ'!$1:$1,0))</f>
        <v>1795</v>
      </c>
      <c r="H135">
        <f>INDEX('QUANDL MULTPL SP500_DIV_YIELD_M'!$A:$G,MATCH(Calc!$A135,'QUANDL MULTPL SP500_DIV_YIELD_M'!$A:$A,1),MATCH('QUANDL MULTPL SP500_DIV_YIELD_M'!$E$1,'QUANDL MULTPL SP500_DIV_YIELD_M'!$A$1:$G$1,0))</f>
        <v>1.95</v>
      </c>
      <c r="I135" s="5">
        <f t="shared" si="6"/>
        <v>4.0520143985890815E-3</v>
      </c>
      <c r="J135" s="1">
        <f>A135/24/60/60+DATE(1970,1,1)</f>
        <v>41627.604166666664</v>
      </c>
      <c r="K135" s="3">
        <f t="shared" si="9"/>
        <v>1</v>
      </c>
      <c r="L135" s="6">
        <f>(1+Chart!$F$4)^(1/(365/K135))-1</f>
        <v>6.6592785027408397E-5</v>
      </c>
      <c r="M135" s="6">
        <f t="shared" si="10"/>
        <v>2.4646475380585287E-6</v>
      </c>
      <c r="N135" s="6">
        <f t="shared" si="11"/>
        <v>1.1079039721417772E-5</v>
      </c>
      <c r="O135">
        <f>O134*(B135/B134)</f>
        <v>152.94712432000006</v>
      </c>
      <c r="P135">
        <f t="shared" si="7"/>
        <v>2013</v>
      </c>
      <c r="Q135" s="1">
        <f t="shared" si="8"/>
        <v>41627.604166666664</v>
      </c>
      <c r="R135">
        <f>IF(B136="",R134,IF(Q135&gt;=Chart!$F$2,E135,0))</f>
        <v>0</v>
      </c>
      <c r="S135">
        <f>IF(B136="",S134,IFERROR(IF(AND(R135&gt;0,R134=0),R135,(1+(B136/B135-1)*Calc!$Z$1)*S134),0))</f>
        <v>0</v>
      </c>
      <c r="T135">
        <f>IF(B136="",T134,IFERROR(IF(AND(R135&gt;0,R134=0),R135,(1+(B136/B135-1)*Calc!$Z$1-L136)*T134),0))</f>
        <v>0</v>
      </c>
      <c r="U135">
        <f>IF(B136="",U134,IFERROR(IF(AND(R135&gt;0,R134=0),R135,(1+(B136/B135-1)*Calc!$Z$1-M136*2)*U134),0))</f>
        <v>0</v>
      </c>
      <c r="V135">
        <f>IF(B136="",V134,IFERROR(IF(AND(R135&gt;0,R134=0),R135,(1+(B136/B135-1)*Calc!$Z$1-N136*2)*V134),0))</f>
        <v>0</v>
      </c>
      <c r="W135">
        <f>IF(ISNUMBER(C135),C135,W134)</f>
        <v>0.09</v>
      </c>
      <c r="Y135" s="1" t="e">
        <f>IF(AND(Q135&gt;=Chart!$F$2,Q135&lt;=Chart!$F$3),Q135,#N/A)</f>
        <v>#N/A</v>
      </c>
      <c r="Z135" t="e">
        <f>IF(AND(Q135&gt;=Chart!$F$2,Q135&lt;=Chart!$F$3),R135,#N/A)</f>
        <v>#N/A</v>
      </c>
      <c r="AA135" t="e">
        <f>IF(AND(Q135&gt;=Chart!$F$2,Q135&lt;=Chart!$F$3),S135,#N/A)</f>
        <v>#N/A</v>
      </c>
      <c r="AB135" t="e">
        <f>IF(AND(Q135&gt;=Chart!$F$2,Q135&lt;=Chart!$F$3),T135,#N/A)</f>
        <v>#N/A</v>
      </c>
      <c r="AC135" t="e">
        <f>IF(AND(Q135&gt;=Chart!$F$2,Q135&lt;=Chart!$F$3),U135,#N/A)</f>
        <v>#N/A</v>
      </c>
      <c r="AD135" t="e">
        <f>IF(AND(Q135&gt;=Chart!$F$2,Q135&lt;=Chart!$F$3),V135,#N/A)</f>
        <v>#N/A</v>
      </c>
      <c r="AE135" t="e">
        <f>IF(AND(Q135&gt;=Chart!$F$2,Q135&lt;=Chart!$F$3),I135,#N/A)</f>
        <v>#N/A</v>
      </c>
      <c r="AF135" t="e">
        <f>IF(AND(Q135&gt;=Chart!$F$2,Q135&lt;=Chart!$F$3),H135/100,#N/A)</f>
        <v>#N/A</v>
      </c>
      <c r="AG135" t="e">
        <f>IF(AND(Q135&gt;=Chart!$F$2,Q135&lt;=Chart!$F$3),W135/100,#N/A)</f>
        <v>#N/A</v>
      </c>
    </row>
    <row r="136" spans="1:33" x14ac:dyDescent="0.25">
      <c r="A136">
        <v>1387549800</v>
      </c>
      <c r="B136">
        <f>INDEX('Daily Data ADJ'!$1:$1048576,MATCH(Calc!$A136,'Daily Data ADJ'!$A:$A,0),MATCH("SPY, CBOE BZX: Close",'Daily Data ADJ'!$1:$1,0))</f>
        <v>153.83700820999999</v>
      </c>
      <c r="C136">
        <f>INDEX('Daily Data ADJ'!$1:$1048576,MATCH(Calc!$A136,'Daily Data ADJ'!$A:$A,0),MATCH("EFFR, FRED: Close",'Daily Data ADJ'!$1:$1,0))</f>
        <v>0.09</v>
      </c>
      <c r="D136" t="str">
        <f>INDEX('Daily Data ADJ'!$1:$1048576,MATCH(Calc!$A136,'Daily Data ADJ'!$A:$A,1),MATCH("SOFR, FRED: Close",'Daily Data ADJ'!$1:$1,0))</f>
        <v>NaN</v>
      </c>
      <c r="E136">
        <f>INDEX('Daily Data ADJ'!$1:$1048576,MATCH(Calc!$A136,'Daily Data ADJ'!$A:$A,0),MATCH("UPRO, CBOE BZX: Close",'Daily Data ADJ'!$1:$1,0))</f>
        <v>7.4411776500000002</v>
      </c>
      <c r="F136">
        <f>INDEX('Daily Data ADJ'!$1:$1048576,MATCH(Calc!$A136,'Daily Data ADJ'!$A:$A,0),MATCH("ES1!, CME_MINI: Close",'Daily Data ADJ'!$1:$1,0))</f>
        <v>1814.5</v>
      </c>
      <c r="G136">
        <f>INDEX('Daily Data ADJ'!$1:$1048576,MATCH(Calc!$A136,'Daily Data ADJ'!$A:$A,0),MATCH("ES2!, CME_MINI: Close",'Daily Data ADJ'!$1:$1,0))</f>
        <v>1807.5</v>
      </c>
      <c r="H136">
        <f>INDEX('QUANDL MULTPL SP500_DIV_YIELD_M'!$A:$G,MATCH(Calc!$A136,'QUANDL MULTPL SP500_DIV_YIELD_M'!$A:$A,1),MATCH('QUANDL MULTPL SP500_DIV_YIELD_M'!$E$1,'QUANDL MULTPL SP500_DIV_YIELD_M'!$A$1:$G$1,0))</f>
        <v>1.95</v>
      </c>
      <c r="I136" s="5">
        <f t="shared" ref="I136:I199" si="12">(G136/F136)^4-1+H136/100</f>
        <v>4.1578185686573059E-3</v>
      </c>
      <c r="J136" s="1">
        <f>A136/24/60/60+DATE(1970,1,1)</f>
        <v>41628.604166666664</v>
      </c>
      <c r="K136" s="3">
        <f t="shared" si="9"/>
        <v>1</v>
      </c>
      <c r="L136" s="6">
        <f>(1+Chart!$F$4)^(1/(365/K136))-1</f>
        <v>6.6592785027408397E-5</v>
      </c>
      <c r="M136" s="6">
        <f t="shared" si="10"/>
        <v>2.4646475380585287E-6</v>
      </c>
      <c r="N136" s="6">
        <f t="shared" si="11"/>
        <v>1.1367732354550242E-5</v>
      </c>
      <c r="O136">
        <f>O135*(B136/B135)</f>
        <v>153.83700821000008</v>
      </c>
      <c r="P136">
        <f t="shared" ref="P136:P199" si="13">YEAR(Q136)</f>
        <v>2013</v>
      </c>
      <c r="Q136" s="1">
        <f t="shared" ref="Q136:Q199" si="14">J136</f>
        <v>41628.604166666664</v>
      </c>
      <c r="R136">
        <f>IF(B137="",R135,IF(Q136&gt;=Chart!$F$2,E136,0))</f>
        <v>0</v>
      </c>
      <c r="S136">
        <f>IF(B137="",S135,IFERROR(IF(AND(R136&gt;0,R135=0),R136,(1+(B137/B136-1)*Calc!$Z$1)*S135),0))</f>
        <v>0</v>
      </c>
      <c r="T136">
        <f>IF(B137="",T135,IFERROR(IF(AND(R136&gt;0,R135=0),R136,(1+(B137/B136-1)*Calc!$Z$1-L137)*T135),0))</f>
        <v>0</v>
      </c>
      <c r="U136">
        <f>IF(B137="",U135,IFERROR(IF(AND(R136&gt;0,R135=0),R136,(1+(B137/B136-1)*Calc!$Z$1-M137*2)*U135),0))</f>
        <v>0</v>
      </c>
      <c r="V136">
        <f>IF(B137="",V135,IFERROR(IF(AND(R136&gt;0,R135=0),R136,(1+(B137/B136-1)*Calc!$Z$1-N137*2)*V135),0))</f>
        <v>0</v>
      </c>
      <c r="W136">
        <f>IF(ISNUMBER(C136),C136,W135)</f>
        <v>0.09</v>
      </c>
      <c r="Y136" s="1" t="e">
        <f>IF(AND(Q136&gt;=Chart!$F$2,Q136&lt;=Chart!$F$3),Q136,#N/A)</f>
        <v>#N/A</v>
      </c>
      <c r="Z136" t="e">
        <f>IF(AND(Q136&gt;=Chart!$F$2,Q136&lt;=Chart!$F$3),R136,#N/A)</f>
        <v>#N/A</v>
      </c>
      <c r="AA136" t="e">
        <f>IF(AND(Q136&gt;=Chart!$F$2,Q136&lt;=Chart!$F$3),S136,#N/A)</f>
        <v>#N/A</v>
      </c>
      <c r="AB136" t="e">
        <f>IF(AND(Q136&gt;=Chart!$F$2,Q136&lt;=Chart!$F$3),T136,#N/A)</f>
        <v>#N/A</v>
      </c>
      <c r="AC136" t="e">
        <f>IF(AND(Q136&gt;=Chart!$F$2,Q136&lt;=Chart!$F$3),U136,#N/A)</f>
        <v>#N/A</v>
      </c>
      <c r="AD136" t="e">
        <f>IF(AND(Q136&gt;=Chart!$F$2,Q136&lt;=Chart!$F$3),V136,#N/A)</f>
        <v>#N/A</v>
      </c>
      <c r="AE136" t="e">
        <f>IF(AND(Q136&gt;=Chart!$F$2,Q136&lt;=Chart!$F$3),I136,#N/A)</f>
        <v>#N/A</v>
      </c>
      <c r="AF136" t="e">
        <f>IF(AND(Q136&gt;=Chart!$F$2,Q136&lt;=Chart!$F$3),H136/100,#N/A)</f>
        <v>#N/A</v>
      </c>
      <c r="AG136" t="e">
        <f>IF(AND(Q136&gt;=Chart!$F$2,Q136&lt;=Chart!$F$3),W136/100,#N/A)</f>
        <v>#N/A</v>
      </c>
    </row>
    <row r="137" spans="1:33" x14ac:dyDescent="0.25">
      <c r="A137">
        <v>1387809000</v>
      </c>
      <c r="B137">
        <f>INDEX('Daily Data ADJ'!$1:$1048576,MATCH(Calc!$A137,'Daily Data ADJ'!$A:$A,0),MATCH("SPY, CBOE BZX: Close",'Daily Data ADJ'!$1:$1,0))</f>
        <v>154.65889573000001</v>
      </c>
      <c r="C137">
        <f>INDEX('Daily Data ADJ'!$1:$1048576,MATCH(Calc!$A137,'Daily Data ADJ'!$A:$A,0),MATCH("EFFR, FRED: Close",'Daily Data ADJ'!$1:$1,0))</f>
        <v>0.09</v>
      </c>
      <c r="D137" t="str">
        <f>INDEX('Daily Data ADJ'!$1:$1048576,MATCH(Calc!$A137,'Daily Data ADJ'!$A:$A,1),MATCH("SOFR, FRED: Close",'Daily Data ADJ'!$1:$1,0))</f>
        <v>NaN</v>
      </c>
      <c r="E137">
        <f>INDEX('Daily Data ADJ'!$1:$1048576,MATCH(Calc!$A137,'Daily Data ADJ'!$A:$A,0),MATCH("UPRO, CBOE BZX: Close",'Daily Data ADJ'!$1:$1,0))</f>
        <v>7.5540455800000004</v>
      </c>
      <c r="F137">
        <f>INDEX('Daily Data ADJ'!$1:$1048576,MATCH(Calc!$A137,'Daily Data ADJ'!$A:$A,0),MATCH("ES1!, CME_MINI: Close",'Daily Data ADJ'!$1:$1,0))</f>
        <v>1822.75</v>
      </c>
      <c r="G137">
        <f>INDEX('Daily Data ADJ'!$1:$1048576,MATCH(Calc!$A137,'Daily Data ADJ'!$A:$A,0),MATCH("ES2!, CME_MINI: Close",'Daily Data ADJ'!$1:$1,0))</f>
        <v>1816</v>
      </c>
      <c r="H137">
        <f>INDEX('QUANDL MULTPL SP500_DIV_YIELD_M'!$A:$G,MATCH(Calc!$A137,'QUANDL MULTPL SP500_DIV_YIELD_M'!$A:$A,1),MATCH('QUANDL MULTPL SP500_DIV_YIELD_M'!$E$1,'QUANDL MULTPL SP500_DIV_YIELD_M'!$A$1:$G$1,0))</f>
        <v>1.95</v>
      </c>
      <c r="I137" s="5">
        <f t="shared" si="12"/>
        <v>4.7692961188885823E-3</v>
      </c>
      <c r="J137" s="1">
        <f>A137/24/60/60+DATE(1970,1,1)</f>
        <v>41631.604166666664</v>
      </c>
      <c r="K137" s="3">
        <f t="shared" ref="K137:K200" si="15">J137-J136</f>
        <v>3</v>
      </c>
      <c r="L137" s="6">
        <f>(1+Chart!$F$4)^(1/(365/K137))-1</f>
        <v>1.9979165917494157E-4</v>
      </c>
      <c r="M137" s="6">
        <f t="shared" ref="M137:M200" si="16">IFERROR((1+C137/100)^(1/(365/K137))-1,M136)</f>
        <v>7.393960838042446E-6</v>
      </c>
      <c r="N137" s="6">
        <f t="shared" ref="N137:N200" si="17">(1+I137)^(1/(365/K137))-1</f>
        <v>3.9107277478356295E-5</v>
      </c>
      <c r="O137">
        <f>O136*(B137/B136)</f>
        <v>154.65889573000007</v>
      </c>
      <c r="P137">
        <f t="shared" si="13"/>
        <v>2013</v>
      </c>
      <c r="Q137" s="1">
        <f t="shared" si="14"/>
        <v>41631.604166666664</v>
      </c>
      <c r="R137">
        <f>IF(B138="",R136,IF(Q137&gt;=Chart!$F$2,E137,0))</f>
        <v>0</v>
      </c>
      <c r="S137">
        <f>IF(B138="",S136,IFERROR(IF(AND(R137&gt;0,R136=0),R137,(1+(B138/B137-1)*Calc!$Z$1)*S136),0))</f>
        <v>0</v>
      </c>
      <c r="T137">
        <f>IF(B138="",T136,IFERROR(IF(AND(R137&gt;0,R136=0),R137,(1+(B138/B137-1)*Calc!$Z$1-L138)*T136),0))</f>
        <v>0</v>
      </c>
      <c r="U137">
        <f>IF(B138="",U136,IFERROR(IF(AND(R137&gt;0,R136=0),R137,(1+(B138/B137-1)*Calc!$Z$1-M138*2)*U136),0))</f>
        <v>0</v>
      </c>
      <c r="V137">
        <f>IF(B138="",V136,IFERROR(IF(AND(R137&gt;0,R136=0),R137,(1+(B138/B137-1)*Calc!$Z$1-N138*2)*V136),0))</f>
        <v>0</v>
      </c>
      <c r="W137">
        <f>IF(ISNUMBER(C137),C137,W136)</f>
        <v>0.09</v>
      </c>
      <c r="Y137" s="1" t="e">
        <f>IF(AND(Q137&gt;=Chart!$F$2,Q137&lt;=Chart!$F$3),Q137,#N/A)</f>
        <v>#N/A</v>
      </c>
      <c r="Z137" t="e">
        <f>IF(AND(Q137&gt;=Chart!$F$2,Q137&lt;=Chart!$F$3),R137,#N/A)</f>
        <v>#N/A</v>
      </c>
      <c r="AA137" t="e">
        <f>IF(AND(Q137&gt;=Chart!$F$2,Q137&lt;=Chart!$F$3),S137,#N/A)</f>
        <v>#N/A</v>
      </c>
      <c r="AB137" t="e">
        <f>IF(AND(Q137&gt;=Chart!$F$2,Q137&lt;=Chart!$F$3),T137,#N/A)</f>
        <v>#N/A</v>
      </c>
      <c r="AC137" t="e">
        <f>IF(AND(Q137&gt;=Chart!$F$2,Q137&lt;=Chart!$F$3),U137,#N/A)</f>
        <v>#N/A</v>
      </c>
      <c r="AD137" t="e">
        <f>IF(AND(Q137&gt;=Chart!$F$2,Q137&lt;=Chart!$F$3),V137,#N/A)</f>
        <v>#N/A</v>
      </c>
      <c r="AE137" t="e">
        <f>IF(AND(Q137&gt;=Chart!$F$2,Q137&lt;=Chart!$F$3),I137,#N/A)</f>
        <v>#N/A</v>
      </c>
      <c r="AF137" t="e">
        <f>IF(AND(Q137&gt;=Chart!$F$2,Q137&lt;=Chart!$F$3),H137/100,#N/A)</f>
        <v>#N/A</v>
      </c>
      <c r="AG137" t="e">
        <f>IF(AND(Q137&gt;=Chart!$F$2,Q137&lt;=Chart!$F$3),W137/100,#N/A)</f>
        <v>#N/A</v>
      </c>
    </row>
    <row r="138" spans="1:33" x14ac:dyDescent="0.25">
      <c r="A138">
        <v>1387895400</v>
      </c>
      <c r="B138">
        <f>INDEX('Daily Data ADJ'!$1:$1048576,MATCH(Calc!$A138,'Daily Data ADJ'!$A:$A,0),MATCH("SPY, CBOE BZX: Close",'Daily Data ADJ'!$1:$1,0))</f>
        <v>154.99781841000001</v>
      </c>
      <c r="C138">
        <f>INDEX('Daily Data ADJ'!$1:$1048576,MATCH(Calc!$A138,'Daily Data ADJ'!$A:$A,0),MATCH("EFFR, FRED: Close",'Daily Data ADJ'!$1:$1,0))</f>
        <v>0.08</v>
      </c>
      <c r="D138" t="str">
        <f>INDEX('Daily Data ADJ'!$1:$1048576,MATCH(Calc!$A138,'Daily Data ADJ'!$A:$A,1),MATCH("SOFR, FRED: Close",'Daily Data ADJ'!$1:$1,0))</f>
        <v>NaN</v>
      </c>
      <c r="E138">
        <f>INDEX('Daily Data ADJ'!$1:$1048576,MATCH(Calc!$A138,'Daily Data ADJ'!$A:$A,0),MATCH("UPRO, CBOE BZX: Close",'Daily Data ADJ'!$1:$1,0))</f>
        <v>7.6108863600000003</v>
      </c>
      <c r="F138">
        <f>INDEX('Daily Data ADJ'!$1:$1048576,MATCH(Calc!$A138,'Daily Data ADJ'!$A:$A,0),MATCH("ES1!, CME_MINI: Close",'Daily Data ADJ'!$1:$1,0))</f>
        <v>1829</v>
      </c>
      <c r="G138">
        <f>INDEX('Daily Data ADJ'!$1:$1048576,MATCH(Calc!$A138,'Daily Data ADJ'!$A:$A,0),MATCH("ES2!, CME_MINI: Close",'Daily Data ADJ'!$1:$1,0))</f>
        <v>1822.25</v>
      </c>
      <c r="H138">
        <f>INDEX('QUANDL MULTPL SP500_DIV_YIELD_M'!$A:$G,MATCH(Calc!$A138,'QUANDL MULTPL SP500_DIV_YIELD_M'!$A:$A,1),MATCH('QUANDL MULTPL SP500_DIV_YIELD_M'!$E$1,'QUANDL MULTPL SP500_DIV_YIELD_M'!$A$1:$G$1,0))</f>
        <v>1.95</v>
      </c>
      <c r="I138" s="5">
        <f t="shared" si="12"/>
        <v>4.8193545754753701E-3</v>
      </c>
      <c r="J138" s="1">
        <f>A138/24/60/60+DATE(1970,1,1)</f>
        <v>41632.604166666664</v>
      </c>
      <c r="K138" s="3">
        <f t="shared" si="15"/>
        <v>1</v>
      </c>
      <c r="L138" s="6">
        <f>(1+Chart!$F$4)^(1/(365/K138))-1</f>
        <v>6.6592785027408397E-5</v>
      </c>
      <c r="M138" s="6">
        <f t="shared" si="16"/>
        <v>2.1909069769510126E-6</v>
      </c>
      <c r="N138" s="6">
        <f t="shared" si="17"/>
        <v>1.3172083089818543E-5</v>
      </c>
      <c r="O138">
        <f>O137*(B138/B137)</f>
        <v>154.99781841000006</v>
      </c>
      <c r="P138">
        <f t="shared" si="13"/>
        <v>2013</v>
      </c>
      <c r="Q138" s="1">
        <f t="shared" si="14"/>
        <v>41632.604166666664</v>
      </c>
      <c r="R138">
        <f>IF(B139="",R137,IF(Q138&gt;=Chart!$F$2,E138,0))</f>
        <v>0</v>
      </c>
      <c r="S138">
        <f>IF(B139="",S137,IFERROR(IF(AND(R138&gt;0,R137=0),R138,(1+(B139/B138-1)*Calc!$Z$1)*S137),0))</f>
        <v>0</v>
      </c>
      <c r="T138">
        <f>IF(B139="",T137,IFERROR(IF(AND(R138&gt;0,R137=0),R138,(1+(B139/B138-1)*Calc!$Z$1-L139)*T137),0))</f>
        <v>0</v>
      </c>
      <c r="U138">
        <f>IF(B139="",U137,IFERROR(IF(AND(R138&gt;0,R137=0),R138,(1+(B139/B138-1)*Calc!$Z$1-M139*2)*U137),0))</f>
        <v>0</v>
      </c>
      <c r="V138">
        <f>IF(B139="",V137,IFERROR(IF(AND(R138&gt;0,R137=0),R138,(1+(B139/B138-1)*Calc!$Z$1-N139*2)*V137),0))</f>
        <v>0</v>
      </c>
      <c r="W138">
        <f>IF(ISNUMBER(C138),C138,W137)</f>
        <v>0.08</v>
      </c>
      <c r="Y138" s="1" t="e">
        <f>IF(AND(Q138&gt;=Chart!$F$2,Q138&lt;=Chart!$F$3),Q138,#N/A)</f>
        <v>#N/A</v>
      </c>
      <c r="Z138" t="e">
        <f>IF(AND(Q138&gt;=Chart!$F$2,Q138&lt;=Chart!$F$3),R138,#N/A)</f>
        <v>#N/A</v>
      </c>
      <c r="AA138" t="e">
        <f>IF(AND(Q138&gt;=Chart!$F$2,Q138&lt;=Chart!$F$3),S138,#N/A)</f>
        <v>#N/A</v>
      </c>
      <c r="AB138" t="e">
        <f>IF(AND(Q138&gt;=Chart!$F$2,Q138&lt;=Chart!$F$3),T138,#N/A)</f>
        <v>#N/A</v>
      </c>
      <c r="AC138" t="e">
        <f>IF(AND(Q138&gt;=Chart!$F$2,Q138&lt;=Chart!$F$3),U138,#N/A)</f>
        <v>#N/A</v>
      </c>
      <c r="AD138" t="e">
        <f>IF(AND(Q138&gt;=Chart!$F$2,Q138&lt;=Chart!$F$3),V138,#N/A)</f>
        <v>#N/A</v>
      </c>
      <c r="AE138" t="e">
        <f>IF(AND(Q138&gt;=Chart!$F$2,Q138&lt;=Chart!$F$3),I138,#N/A)</f>
        <v>#N/A</v>
      </c>
      <c r="AF138" t="e">
        <f>IF(AND(Q138&gt;=Chart!$F$2,Q138&lt;=Chart!$F$3),H138/100,#N/A)</f>
        <v>#N/A</v>
      </c>
      <c r="AG138" t="e">
        <f>IF(AND(Q138&gt;=Chart!$F$2,Q138&lt;=Chart!$F$3),W138/100,#N/A)</f>
        <v>#N/A</v>
      </c>
    </row>
    <row r="139" spans="1:33" x14ac:dyDescent="0.25">
      <c r="A139">
        <v>1388068200</v>
      </c>
      <c r="B139">
        <f>INDEX('Daily Data ADJ'!$1:$1048576,MATCH(Calc!$A139,'Daily Data ADJ'!$A:$A,0),MATCH("SPY, CBOE BZX: Close",'Daily Data ADJ'!$1:$1,0))</f>
        <v>155.78157712999999</v>
      </c>
      <c r="C139">
        <f>INDEX('Daily Data ADJ'!$1:$1048576,MATCH(Calc!$A139,'Daily Data ADJ'!$A:$A,0),MATCH("EFFR, FRED: Close",'Daily Data ADJ'!$1:$1,0))</f>
        <v>0.08</v>
      </c>
      <c r="D139" t="str">
        <f>INDEX('Daily Data ADJ'!$1:$1048576,MATCH(Calc!$A139,'Daily Data ADJ'!$A:$A,1),MATCH("SOFR, FRED: Close",'Daily Data ADJ'!$1:$1,0))</f>
        <v>NaN</v>
      </c>
      <c r="E139">
        <f>INDEX('Daily Data ADJ'!$1:$1048576,MATCH(Calc!$A139,'Daily Data ADJ'!$A:$A,0),MATCH("UPRO, CBOE BZX: Close",'Daily Data ADJ'!$1:$1,0))</f>
        <v>7.7253776500000004</v>
      </c>
      <c r="F139">
        <f>INDEX('Daily Data ADJ'!$1:$1048576,MATCH(Calc!$A139,'Daily Data ADJ'!$A:$A,0),MATCH("ES1!, CME_MINI: Close",'Daily Data ADJ'!$1:$1,0))</f>
        <v>1836.5</v>
      </c>
      <c r="G139">
        <f>INDEX('Daily Data ADJ'!$1:$1048576,MATCH(Calc!$A139,'Daily Data ADJ'!$A:$A,0),MATCH("ES2!, CME_MINI: Close",'Daily Data ADJ'!$1:$1,0))</f>
        <v>1829.75</v>
      </c>
      <c r="H139">
        <f>INDEX('QUANDL MULTPL SP500_DIV_YIELD_M'!$A:$G,MATCH(Calc!$A139,'QUANDL MULTPL SP500_DIV_YIELD_M'!$A:$A,1),MATCH('QUANDL MULTPL SP500_DIV_YIELD_M'!$E$1,'QUANDL MULTPL SP500_DIV_YIELD_M'!$A$1:$G$1,0))</f>
        <v>1.95</v>
      </c>
      <c r="I139" s="5">
        <f t="shared" si="12"/>
        <v>4.878977462905703E-3</v>
      </c>
      <c r="J139" s="1">
        <f>A139/24/60/60+DATE(1970,1,1)</f>
        <v>41634.604166666664</v>
      </c>
      <c r="K139" s="3">
        <f t="shared" si="15"/>
        <v>2</v>
      </c>
      <c r="L139" s="6">
        <f>(1+Chart!$F$4)^(1/(365/K139))-1</f>
        <v>1.3319000465394915E-4</v>
      </c>
      <c r="M139" s="6">
        <f t="shared" si="16"/>
        <v>4.3818187538402498E-6</v>
      </c>
      <c r="N139" s="6">
        <f t="shared" si="17"/>
        <v>2.6669472473317413E-5</v>
      </c>
      <c r="O139">
        <f>O138*(B139/B138)</f>
        <v>155.78157713000004</v>
      </c>
      <c r="P139">
        <f t="shared" si="13"/>
        <v>2013</v>
      </c>
      <c r="Q139" s="1">
        <f t="shared" si="14"/>
        <v>41634.604166666664</v>
      </c>
      <c r="R139">
        <f>IF(B140="",R138,IF(Q139&gt;=Chart!$F$2,E139,0))</f>
        <v>0</v>
      </c>
      <c r="S139">
        <f>IF(B140="",S138,IFERROR(IF(AND(R139&gt;0,R138=0),R139,(1+(B140/B139-1)*Calc!$Z$1)*S138),0))</f>
        <v>0</v>
      </c>
      <c r="T139">
        <f>IF(B140="",T138,IFERROR(IF(AND(R139&gt;0,R138=0),R139,(1+(B140/B139-1)*Calc!$Z$1-L140)*T138),0))</f>
        <v>0</v>
      </c>
      <c r="U139">
        <f>IF(B140="",U138,IFERROR(IF(AND(R139&gt;0,R138=0),R139,(1+(B140/B139-1)*Calc!$Z$1-M140*2)*U138),0))</f>
        <v>0</v>
      </c>
      <c r="V139">
        <f>IF(B140="",V138,IFERROR(IF(AND(R139&gt;0,R138=0),R139,(1+(B140/B139-1)*Calc!$Z$1-N140*2)*V138),0))</f>
        <v>0</v>
      </c>
      <c r="W139">
        <f>IF(ISNUMBER(C139),C139,W138)</f>
        <v>0.08</v>
      </c>
      <c r="Y139" s="1" t="e">
        <f>IF(AND(Q139&gt;=Chart!$F$2,Q139&lt;=Chart!$F$3),Q139,#N/A)</f>
        <v>#N/A</v>
      </c>
      <c r="Z139" t="e">
        <f>IF(AND(Q139&gt;=Chart!$F$2,Q139&lt;=Chart!$F$3),R139,#N/A)</f>
        <v>#N/A</v>
      </c>
      <c r="AA139" t="e">
        <f>IF(AND(Q139&gt;=Chart!$F$2,Q139&lt;=Chart!$F$3),S139,#N/A)</f>
        <v>#N/A</v>
      </c>
      <c r="AB139" t="e">
        <f>IF(AND(Q139&gt;=Chart!$F$2,Q139&lt;=Chart!$F$3),T139,#N/A)</f>
        <v>#N/A</v>
      </c>
      <c r="AC139" t="e">
        <f>IF(AND(Q139&gt;=Chart!$F$2,Q139&lt;=Chart!$F$3),U139,#N/A)</f>
        <v>#N/A</v>
      </c>
      <c r="AD139" t="e">
        <f>IF(AND(Q139&gt;=Chart!$F$2,Q139&lt;=Chart!$F$3),V139,#N/A)</f>
        <v>#N/A</v>
      </c>
      <c r="AE139" t="e">
        <f>IF(AND(Q139&gt;=Chart!$F$2,Q139&lt;=Chart!$F$3),I139,#N/A)</f>
        <v>#N/A</v>
      </c>
      <c r="AF139" t="e">
        <f>IF(AND(Q139&gt;=Chart!$F$2,Q139&lt;=Chart!$F$3),H139/100,#N/A)</f>
        <v>#N/A</v>
      </c>
      <c r="AG139" t="e">
        <f>IF(AND(Q139&gt;=Chart!$F$2,Q139&lt;=Chart!$F$3),W139/100,#N/A)</f>
        <v>#N/A</v>
      </c>
    </row>
    <row r="140" spans="1:33" x14ac:dyDescent="0.25">
      <c r="A140">
        <v>1388154600</v>
      </c>
      <c r="B140">
        <f>INDEX('Daily Data ADJ'!$1:$1048576,MATCH(Calc!$A140,'Daily Data ADJ'!$A:$A,0),MATCH("SPY, CBOE BZX: Close",'Daily Data ADJ'!$1:$1,0))</f>
        <v>155.77310406000001</v>
      </c>
      <c r="C140">
        <f>INDEX('Daily Data ADJ'!$1:$1048576,MATCH(Calc!$A140,'Daily Data ADJ'!$A:$A,0),MATCH("EFFR, FRED: Close",'Daily Data ADJ'!$1:$1,0))</f>
        <v>0.08</v>
      </c>
      <c r="D140" t="str">
        <f>INDEX('Daily Data ADJ'!$1:$1048576,MATCH(Calc!$A140,'Daily Data ADJ'!$A:$A,1),MATCH("SOFR, FRED: Close",'Daily Data ADJ'!$1:$1,0))</f>
        <v>NaN</v>
      </c>
      <c r="E140">
        <f>INDEX('Daily Data ADJ'!$1:$1048576,MATCH(Calc!$A140,'Daily Data ADJ'!$A:$A,0),MATCH("UPRO, CBOE BZX: Close",'Daily Data ADJ'!$1:$1,0))</f>
        <v>7.7205056399999998</v>
      </c>
      <c r="F140">
        <f>INDEX('Daily Data ADJ'!$1:$1048576,MATCH(Calc!$A140,'Daily Data ADJ'!$A:$A,0),MATCH("ES1!, CME_MINI: Close",'Daily Data ADJ'!$1:$1,0))</f>
        <v>1836.5</v>
      </c>
      <c r="G140">
        <f>INDEX('Daily Data ADJ'!$1:$1048576,MATCH(Calc!$A140,'Daily Data ADJ'!$A:$A,0),MATCH("ES2!, CME_MINI: Close",'Daily Data ADJ'!$1:$1,0))</f>
        <v>1829.75</v>
      </c>
      <c r="H140">
        <f>INDEX('QUANDL MULTPL SP500_DIV_YIELD_M'!$A:$G,MATCH(Calc!$A140,'QUANDL MULTPL SP500_DIV_YIELD_M'!$A:$A,1),MATCH('QUANDL MULTPL SP500_DIV_YIELD_M'!$E$1,'QUANDL MULTPL SP500_DIV_YIELD_M'!$A$1:$G$1,0))</f>
        <v>1.95</v>
      </c>
      <c r="I140" s="5">
        <f t="shared" si="12"/>
        <v>4.878977462905703E-3</v>
      </c>
      <c r="J140" s="1">
        <f>A140/24/60/60+DATE(1970,1,1)</f>
        <v>41635.604166666664</v>
      </c>
      <c r="K140" s="3">
        <f t="shared" si="15"/>
        <v>1</v>
      </c>
      <c r="L140" s="6">
        <f>(1+Chart!$F$4)^(1/(365/K140))-1</f>
        <v>6.6592785027408397E-5</v>
      </c>
      <c r="M140" s="6">
        <f t="shared" si="16"/>
        <v>2.1909069769510126E-6</v>
      </c>
      <c r="N140" s="6">
        <f t="shared" si="17"/>
        <v>1.3334647330331961E-5</v>
      </c>
      <c r="O140">
        <f>O139*(B140/B139)</f>
        <v>155.77310406000007</v>
      </c>
      <c r="P140">
        <f t="shared" si="13"/>
        <v>2013</v>
      </c>
      <c r="Q140" s="1">
        <f t="shared" si="14"/>
        <v>41635.604166666664</v>
      </c>
      <c r="R140">
        <f>IF(B141="",R139,IF(Q140&gt;=Chart!$F$2,E140,0))</f>
        <v>0</v>
      </c>
      <c r="S140">
        <f>IF(B141="",S139,IFERROR(IF(AND(R140&gt;0,R139=0),R140,(1+(B141/B140-1)*Calc!$Z$1)*S139),0))</f>
        <v>0</v>
      </c>
      <c r="T140">
        <f>IF(B141="",T139,IFERROR(IF(AND(R140&gt;0,R139=0),R140,(1+(B141/B140-1)*Calc!$Z$1-L141)*T139),0))</f>
        <v>0</v>
      </c>
      <c r="U140">
        <f>IF(B141="",U139,IFERROR(IF(AND(R140&gt;0,R139=0),R140,(1+(B141/B140-1)*Calc!$Z$1-M141*2)*U139),0))</f>
        <v>0</v>
      </c>
      <c r="V140">
        <f>IF(B141="",V139,IFERROR(IF(AND(R140&gt;0,R139=0),R140,(1+(B141/B140-1)*Calc!$Z$1-N141*2)*V139),0))</f>
        <v>0</v>
      </c>
      <c r="W140">
        <f>IF(ISNUMBER(C140),C140,W139)</f>
        <v>0.08</v>
      </c>
      <c r="Y140" s="1" t="e">
        <f>IF(AND(Q140&gt;=Chart!$F$2,Q140&lt;=Chart!$F$3),Q140,#N/A)</f>
        <v>#N/A</v>
      </c>
      <c r="Z140" t="e">
        <f>IF(AND(Q140&gt;=Chart!$F$2,Q140&lt;=Chart!$F$3),R140,#N/A)</f>
        <v>#N/A</v>
      </c>
      <c r="AA140" t="e">
        <f>IF(AND(Q140&gt;=Chart!$F$2,Q140&lt;=Chart!$F$3),S140,#N/A)</f>
        <v>#N/A</v>
      </c>
      <c r="AB140" t="e">
        <f>IF(AND(Q140&gt;=Chart!$F$2,Q140&lt;=Chart!$F$3),T140,#N/A)</f>
        <v>#N/A</v>
      </c>
      <c r="AC140" t="e">
        <f>IF(AND(Q140&gt;=Chart!$F$2,Q140&lt;=Chart!$F$3),U140,#N/A)</f>
        <v>#N/A</v>
      </c>
      <c r="AD140" t="e">
        <f>IF(AND(Q140&gt;=Chart!$F$2,Q140&lt;=Chart!$F$3),V140,#N/A)</f>
        <v>#N/A</v>
      </c>
      <c r="AE140" t="e">
        <f>IF(AND(Q140&gt;=Chart!$F$2,Q140&lt;=Chart!$F$3),I140,#N/A)</f>
        <v>#N/A</v>
      </c>
      <c r="AF140" t="e">
        <f>IF(AND(Q140&gt;=Chart!$F$2,Q140&lt;=Chart!$F$3),H140/100,#N/A)</f>
        <v>#N/A</v>
      </c>
      <c r="AG140" t="e">
        <f>IF(AND(Q140&gt;=Chart!$F$2,Q140&lt;=Chart!$F$3),W140/100,#N/A)</f>
        <v>#N/A</v>
      </c>
    </row>
    <row r="141" spans="1:33" x14ac:dyDescent="0.25">
      <c r="A141">
        <v>1388413800</v>
      </c>
      <c r="B141">
        <f>INDEX('Daily Data ADJ'!$1:$1048576,MATCH(Calc!$A141,'Daily Data ADJ'!$A:$A,0),MATCH("SPY, CBOE BZX: Close",'Daily Data ADJ'!$1:$1,0))</f>
        <v>155.75192139000001</v>
      </c>
      <c r="C141">
        <f>INDEX('Daily Data ADJ'!$1:$1048576,MATCH(Calc!$A141,'Daily Data ADJ'!$A:$A,0),MATCH("EFFR, FRED: Close",'Daily Data ADJ'!$1:$1,0))</f>
        <v>0.08</v>
      </c>
      <c r="D141" t="str">
        <f>INDEX('Daily Data ADJ'!$1:$1048576,MATCH(Calc!$A141,'Daily Data ADJ'!$A:$A,1),MATCH("SOFR, FRED: Close",'Daily Data ADJ'!$1:$1,0))</f>
        <v>NaN</v>
      </c>
      <c r="E141">
        <f>INDEX('Daily Data ADJ'!$1:$1048576,MATCH(Calc!$A141,'Daily Data ADJ'!$A:$A,0),MATCH("UPRO, CBOE BZX: Close",'Daily Data ADJ'!$1:$1,0))</f>
        <v>7.7131976299999998</v>
      </c>
      <c r="F141">
        <f>INDEX('Daily Data ADJ'!$1:$1048576,MATCH(Calc!$A141,'Daily Data ADJ'!$A:$A,0),MATCH("ES1!, CME_MINI: Close",'Daily Data ADJ'!$1:$1,0))</f>
        <v>1834.75</v>
      </c>
      <c r="G141">
        <f>INDEX('Daily Data ADJ'!$1:$1048576,MATCH(Calc!$A141,'Daily Data ADJ'!$A:$A,0),MATCH("ES2!, CME_MINI: Close",'Daily Data ADJ'!$1:$1,0))</f>
        <v>1828</v>
      </c>
      <c r="H141">
        <f>INDEX('QUANDL MULTPL SP500_DIV_YIELD_M'!$A:$G,MATCH(Calc!$A141,'QUANDL MULTPL SP500_DIV_YIELD_M'!$A:$A,1),MATCH('QUANDL MULTPL SP500_DIV_YIELD_M'!$E$1,'QUANDL MULTPL SP500_DIV_YIELD_M'!$A$1:$G$1,0))</f>
        <v>1.95</v>
      </c>
      <c r="I141" s="5">
        <f t="shared" si="12"/>
        <v>4.8651088137693747E-3</v>
      </c>
      <c r="J141" s="1">
        <f>A141/24/60/60+DATE(1970,1,1)</f>
        <v>41638.604166666664</v>
      </c>
      <c r="K141" s="3">
        <f t="shared" si="15"/>
        <v>3</v>
      </c>
      <c r="L141" s="6">
        <f>(1+Chart!$F$4)^(1/(365/K141))-1</f>
        <v>1.9979165917494157E-4</v>
      </c>
      <c r="M141" s="6">
        <f t="shared" si="16"/>
        <v>6.5727353308897563E-6</v>
      </c>
      <c r="N141" s="6">
        <f t="shared" si="17"/>
        <v>3.9891034669281566E-5</v>
      </c>
      <c r="O141">
        <f>O140*(B141/B140)</f>
        <v>155.75192139000006</v>
      </c>
      <c r="P141">
        <f t="shared" si="13"/>
        <v>2013</v>
      </c>
      <c r="Q141" s="1">
        <f t="shared" si="14"/>
        <v>41638.604166666664</v>
      </c>
      <c r="R141">
        <f>IF(B142="",R140,IF(Q141&gt;=Chart!$F$2,E141,0))</f>
        <v>0</v>
      </c>
      <c r="S141">
        <f>IF(B142="",S140,IFERROR(IF(AND(R141&gt;0,R140=0),R141,(1+(B142/B141-1)*Calc!$Z$1)*S140),0))</f>
        <v>0</v>
      </c>
      <c r="T141">
        <f>IF(B142="",T140,IFERROR(IF(AND(R141&gt;0,R140=0),R141,(1+(B142/B141-1)*Calc!$Z$1-L142)*T140),0))</f>
        <v>0</v>
      </c>
      <c r="U141">
        <f>IF(B142="",U140,IFERROR(IF(AND(R141&gt;0,R140=0),R141,(1+(B142/B141-1)*Calc!$Z$1-M142*2)*U140),0))</f>
        <v>0</v>
      </c>
      <c r="V141">
        <f>IF(B142="",V140,IFERROR(IF(AND(R141&gt;0,R140=0),R141,(1+(B142/B141-1)*Calc!$Z$1-N142*2)*V140),0))</f>
        <v>0</v>
      </c>
      <c r="W141">
        <f>IF(ISNUMBER(C141),C141,W140)</f>
        <v>0.08</v>
      </c>
      <c r="Y141" s="1" t="e">
        <f>IF(AND(Q141&gt;=Chart!$F$2,Q141&lt;=Chart!$F$3),Q141,#N/A)</f>
        <v>#N/A</v>
      </c>
      <c r="Z141" t="e">
        <f>IF(AND(Q141&gt;=Chart!$F$2,Q141&lt;=Chart!$F$3),R141,#N/A)</f>
        <v>#N/A</v>
      </c>
      <c r="AA141" t="e">
        <f>IF(AND(Q141&gt;=Chart!$F$2,Q141&lt;=Chart!$F$3),S141,#N/A)</f>
        <v>#N/A</v>
      </c>
      <c r="AB141" t="e">
        <f>IF(AND(Q141&gt;=Chart!$F$2,Q141&lt;=Chart!$F$3),T141,#N/A)</f>
        <v>#N/A</v>
      </c>
      <c r="AC141" t="e">
        <f>IF(AND(Q141&gt;=Chart!$F$2,Q141&lt;=Chart!$F$3),U141,#N/A)</f>
        <v>#N/A</v>
      </c>
      <c r="AD141" t="e">
        <f>IF(AND(Q141&gt;=Chart!$F$2,Q141&lt;=Chart!$F$3),V141,#N/A)</f>
        <v>#N/A</v>
      </c>
      <c r="AE141" t="e">
        <f>IF(AND(Q141&gt;=Chart!$F$2,Q141&lt;=Chart!$F$3),I141,#N/A)</f>
        <v>#N/A</v>
      </c>
      <c r="AF141" t="e">
        <f>IF(AND(Q141&gt;=Chart!$F$2,Q141&lt;=Chart!$F$3),H141/100,#N/A)</f>
        <v>#N/A</v>
      </c>
      <c r="AG141" t="e">
        <f>IF(AND(Q141&gt;=Chart!$F$2,Q141&lt;=Chart!$F$3),W141/100,#N/A)</f>
        <v>#N/A</v>
      </c>
    </row>
    <row r="142" spans="1:33" x14ac:dyDescent="0.25">
      <c r="A142">
        <v>1388500200</v>
      </c>
      <c r="B142">
        <f>INDEX('Daily Data ADJ'!$1:$1048576,MATCH(Calc!$A142,'Daily Data ADJ'!$A:$A,0),MATCH("SPY, CBOE BZX: Close",'Daily Data ADJ'!$1:$1,0))</f>
        <v>156.48907824</v>
      </c>
      <c r="C142">
        <f>INDEX('Daily Data ADJ'!$1:$1048576,MATCH(Calc!$A142,'Daily Data ADJ'!$A:$A,0),MATCH("EFFR, FRED: Close",'Daily Data ADJ'!$1:$1,0))</f>
        <v>7.0000000000000007E-2</v>
      </c>
      <c r="D142" t="str">
        <f>INDEX('Daily Data ADJ'!$1:$1048576,MATCH(Calc!$A142,'Daily Data ADJ'!$A:$A,1),MATCH("SOFR, FRED: Close",'Daily Data ADJ'!$1:$1,0))</f>
        <v>NaN</v>
      </c>
      <c r="E142">
        <f>INDEX('Daily Data ADJ'!$1:$1048576,MATCH(Calc!$A142,'Daily Data ADJ'!$A:$A,0),MATCH("UPRO, CBOE BZX: Close",'Daily Data ADJ'!$1:$1,0))</f>
        <v>7.8203818700000003</v>
      </c>
      <c r="F142">
        <f>INDEX('Daily Data ADJ'!$1:$1048576,MATCH(Calc!$A142,'Daily Data ADJ'!$A:$A,0),MATCH("ES1!, CME_MINI: Close",'Daily Data ADJ'!$1:$1,0))</f>
        <v>1841</v>
      </c>
      <c r="G142">
        <f>INDEX('Daily Data ADJ'!$1:$1048576,MATCH(Calc!$A142,'Daily Data ADJ'!$A:$A,0),MATCH("ES2!, CME_MINI: Close",'Daily Data ADJ'!$1:$1,0))</f>
        <v>1834.5</v>
      </c>
      <c r="H142">
        <f>INDEX('QUANDL MULTPL SP500_DIV_YIELD_M'!$A:$G,MATCH(Calc!$A142,'QUANDL MULTPL SP500_DIV_YIELD_M'!$A:$A,1),MATCH('QUANDL MULTPL SP500_DIV_YIELD_M'!$E$1,'QUANDL MULTPL SP500_DIV_YIELD_M'!$A$1:$G$1,0))</f>
        <v>1.94</v>
      </c>
      <c r="I142" s="5">
        <f t="shared" si="12"/>
        <v>5.3518593589893249E-3</v>
      </c>
      <c r="J142" s="1">
        <f>A142/24/60/60+DATE(1970,1,1)</f>
        <v>41639.604166666664</v>
      </c>
      <c r="K142" s="3">
        <f t="shared" si="15"/>
        <v>1</v>
      </c>
      <c r="L142" s="6">
        <f>(1+Chart!$F$4)^(1/(365/K142))-1</f>
        <v>6.6592785027408397E-5</v>
      </c>
      <c r="M142" s="6">
        <f t="shared" si="16"/>
        <v>1.9171391369976476E-6</v>
      </c>
      <c r="N142" s="6">
        <f t="shared" si="17"/>
        <v>1.4623638574073894E-5</v>
      </c>
      <c r="O142">
        <f>O141*(B142/B141)</f>
        <v>156.48907824000005</v>
      </c>
      <c r="P142">
        <f t="shared" si="13"/>
        <v>2013</v>
      </c>
      <c r="Q142" s="1">
        <f t="shared" si="14"/>
        <v>41639.604166666664</v>
      </c>
      <c r="R142">
        <f>IF(B143="",R141,IF(Q142&gt;=Chart!$F$2,E142,0))</f>
        <v>0</v>
      </c>
      <c r="S142">
        <f>IF(B143="",S141,IFERROR(IF(AND(R142&gt;0,R141=0),R142,(1+(B143/B142-1)*Calc!$Z$1)*S141),0))</f>
        <v>0</v>
      </c>
      <c r="T142">
        <f>IF(B143="",T141,IFERROR(IF(AND(R142&gt;0,R141=0),R142,(1+(B143/B142-1)*Calc!$Z$1-L143)*T141),0))</f>
        <v>0</v>
      </c>
      <c r="U142">
        <f>IF(B143="",U141,IFERROR(IF(AND(R142&gt;0,R141=0),R142,(1+(B143/B142-1)*Calc!$Z$1-M143*2)*U141),0))</f>
        <v>0</v>
      </c>
      <c r="V142">
        <f>IF(B143="",V141,IFERROR(IF(AND(R142&gt;0,R141=0),R142,(1+(B143/B142-1)*Calc!$Z$1-N143*2)*V141),0))</f>
        <v>0</v>
      </c>
      <c r="W142">
        <f>IF(ISNUMBER(C142),C142,W141)</f>
        <v>7.0000000000000007E-2</v>
      </c>
      <c r="Y142" s="1" t="e">
        <f>IF(AND(Q142&gt;=Chart!$F$2,Q142&lt;=Chart!$F$3),Q142,#N/A)</f>
        <v>#N/A</v>
      </c>
      <c r="Z142" t="e">
        <f>IF(AND(Q142&gt;=Chart!$F$2,Q142&lt;=Chart!$F$3),R142,#N/A)</f>
        <v>#N/A</v>
      </c>
      <c r="AA142" t="e">
        <f>IF(AND(Q142&gt;=Chart!$F$2,Q142&lt;=Chart!$F$3),S142,#N/A)</f>
        <v>#N/A</v>
      </c>
      <c r="AB142" t="e">
        <f>IF(AND(Q142&gt;=Chart!$F$2,Q142&lt;=Chart!$F$3),T142,#N/A)</f>
        <v>#N/A</v>
      </c>
      <c r="AC142" t="e">
        <f>IF(AND(Q142&gt;=Chart!$F$2,Q142&lt;=Chart!$F$3),U142,#N/A)</f>
        <v>#N/A</v>
      </c>
      <c r="AD142" t="e">
        <f>IF(AND(Q142&gt;=Chart!$F$2,Q142&lt;=Chart!$F$3),V142,#N/A)</f>
        <v>#N/A</v>
      </c>
      <c r="AE142" t="e">
        <f>IF(AND(Q142&gt;=Chart!$F$2,Q142&lt;=Chart!$F$3),I142,#N/A)</f>
        <v>#N/A</v>
      </c>
      <c r="AF142" t="e">
        <f>IF(AND(Q142&gt;=Chart!$F$2,Q142&lt;=Chart!$F$3),H142/100,#N/A)</f>
        <v>#N/A</v>
      </c>
      <c r="AG142" t="e">
        <f>IF(AND(Q142&gt;=Chart!$F$2,Q142&lt;=Chart!$F$3),W142/100,#N/A)</f>
        <v>#N/A</v>
      </c>
    </row>
    <row r="143" spans="1:33" x14ac:dyDescent="0.25">
      <c r="A143">
        <v>1388673000</v>
      </c>
      <c r="B143">
        <f>INDEX('Daily Data ADJ'!$1:$1048576,MATCH(Calc!$A143,'Daily Data ADJ'!$A:$A,0),MATCH("SPY, CBOE BZX: Close",'Daily Data ADJ'!$1:$1,0))</f>
        <v>154.98934535000001</v>
      </c>
      <c r="C143">
        <f>INDEX('Daily Data ADJ'!$1:$1048576,MATCH(Calc!$A143,'Daily Data ADJ'!$A:$A,0),MATCH("EFFR, FRED: Close",'Daily Data ADJ'!$1:$1,0))</f>
        <v>0.08</v>
      </c>
      <c r="D143" t="str">
        <f>INDEX('Daily Data ADJ'!$1:$1048576,MATCH(Calc!$A143,'Daily Data ADJ'!$A:$A,1),MATCH("SOFR, FRED: Close",'Daily Data ADJ'!$1:$1,0))</f>
        <v>NaN</v>
      </c>
      <c r="E143">
        <f>INDEX('Daily Data ADJ'!$1:$1048576,MATCH(Calc!$A143,'Daily Data ADJ'!$A:$A,0),MATCH("UPRO, CBOE BZX: Close",'Daily Data ADJ'!$1:$1,0))</f>
        <v>7.5970820100000003</v>
      </c>
      <c r="F143">
        <f>INDEX('Daily Data ADJ'!$1:$1048576,MATCH(Calc!$A143,'Daily Data ADJ'!$A:$A,0),MATCH("ES1!, CME_MINI: Close",'Daily Data ADJ'!$1:$1,0))</f>
        <v>1826.5</v>
      </c>
      <c r="G143">
        <f>INDEX('Daily Data ADJ'!$1:$1048576,MATCH(Calc!$A143,'Daily Data ADJ'!$A:$A,0),MATCH("ES2!, CME_MINI: Close",'Daily Data ADJ'!$1:$1,0))</f>
        <v>1820</v>
      </c>
      <c r="H143">
        <f>INDEX('QUANDL MULTPL SP500_DIV_YIELD_M'!$A:$G,MATCH(Calc!$A143,'QUANDL MULTPL SP500_DIV_YIELD_M'!$A:$A,1),MATCH('QUANDL MULTPL SP500_DIV_YIELD_M'!$E$1,'QUANDL MULTPL SP500_DIV_YIELD_M'!$A$1:$G$1,0))</f>
        <v>1.94</v>
      </c>
      <c r="I143" s="5">
        <f t="shared" si="12"/>
        <v>5.2409313178535533E-3</v>
      </c>
      <c r="J143" s="1">
        <f>A143/24/60/60+DATE(1970,1,1)</f>
        <v>41641.604166666664</v>
      </c>
      <c r="K143" s="3">
        <f t="shared" si="15"/>
        <v>2</v>
      </c>
      <c r="L143" s="6">
        <f>(1+Chart!$F$4)^(1/(365/K143))-1</f>
        <v>1.3319000465394915E-4</v>
      </c>
      <c r="M143" s="6">
        <f t="shared" si="16"/>
        <v>4.3818187538402498E-6</v>
      </c>
      <c r="N143" s="6">
        <f t="shared" si="17"/>
        <v>2.8642850934623709E-5</v>
      </c>
      <c r="O143">
        <f>O142*(B143/B142)</f>
        <v>154.98934535000006</v>
      </c>
      <c r="P143">
        <f t="shared" si="13"/>
        <v>2014</v>
      </c>
      <c r="Q143" s="1">
        <f t="shared" si="14"/>
        <v>41641.604166666664</v>
      </c>
      <c r="R143">
        <f>IF(B144="",R142,IF(Q143&gt;=Chart!$F$2,E143,0))</f>
        <v>0</v>
      </c>
      <c r="S143">
        <f>IF(B144="",S142,IFERROR(IF(AND(R143&gt;0,R142=0),R143,(1+(B144/B143-1)*Calc!$Z$1)*S142),0))</f>
        <v>0</v>
      </c>
      <c r="T143">
        <f>IF(B144="",T142,IFERROR(IF(AND(R143&gt;0,R142=0),R143,(1+(B144/B143-1)*Calc!$Z$1-L144)*T142),0))</f>
        <v>0</v>
      </c>
      <c r="U143">
        <f>IF(B144="",U142,IFERROR(IF(AND(R143&gt;0,R142=0),R143,(1+(B144/B143-1)*Calc!$Z$1-M144*2)*U142),0))</f>
        <v>0</v>
      </c>
      <c r="V143">
        <f>IF(B144="",V142,IFERROR(IF(AND(R143&gt;0,R142=0),R143,(1+(B144/B143-1)*Calc!$Z$1-N144*2)*V142),0))</f>
        <v>0</v>
      </c>
      <c r="W143">
        <f>IF(ISNUMBER(C143),C143,W142)</f>
        <v>0.08</v>
      </c>
      <c r="Y143" s="1" t="e">
        <f>IF(AND(Q143&gt;=Chart!$F$2,Q143&lt;=Chart!$F$3),Q143,#N/A)</f>
        <v>#N/A</v>
      </c>
      <c r="Z143" t="e">
        <f>IF(AND(Q143&gt;=Chart!$F$2,Q143&lt;=Chart!$F$3),R143,#N/A)</f>
        <v>#N/A</v>
      </c>
      <c r="AA143" t="e">
        <f>IF(AND(Q143&gt;=Chart!$F$2,Q143&lt;=Chart!$F$3),S143,#N/A)</f>
        <v>#N/A</v>
      </c>
      <c r="AB143" t="e">
        <f>IF(AND(Q143&gt;=Chart!$F$2,Q143&lt;=Chart!$F$3),T143,#N/A)</f>
        <v>#N/A</v>
      </c>
      <c r="AC143" t="e">
        <f>IF(AND(Q143&gt;=Chart!$F$2,Q143&lt;=Chart!$F$3),U143,#N/A)</f>
        <v>#N/A</v>
      </c>
      <c r="AD143" t="e">
        <f>IF(AND(Q143&gt;=Chart!$F$2,Q143&lt;=Chart!$F$3),V143,#N/A)</f>
        <v>#N/A</v>
      </c>
      <c r="AE143" t="e">
        <f>IF(AND(Q143&gt;=Chart!$F$2,Q143&lt;=Chart!$F$3),I143,#N/A)</f>
        <v>#N/A</v>
      </c>
      <c r="AF143" t="e">
        <f>IF(AND(Q143&gt;=Chart!$F$2,Q143&lt;=Chart!$F$3),H143/100,#N/A)</f>
        <v>#N/A</v>
      </c>
      <c r="AG143" t="e">
        <f>IF(AND(Q143&gt;=Chart!$F$2,Q143&lt;=Chart!$F$3),W143/100,#N/A)</f>
        <v>#N/A</v>
      </c>
    </row>
    <row r="144" spans="1:33" x14ac:dyDescent="0.25">
      <c r="A144">
        <v>1388759400</v>
      </c>
      <c r="B144">
        <f>INDEX('Daily Data ADJ'!$1:$1048576,MATCH(Calc!$A144,'Daily Data ADJ'!$A:$A,0),MATCH("SPY, CBOE BZX: Close",'Daily Data ADJ'!$1:$1,0))</f>
        <v>154.95968961</v>
      </c>
      <c r="C144">
        <f>INDEX('Daily Data ADJ'!$1:$1048576,MATCH(Calc!$A144,'Daily Data ADJ'!$A:$A,0),MATCH("EFFR, FRED: Close",'Daily Data ADJ'!$1:$1,0))</f>
        <v>0.08</v>
      </c>
      <c r="D144" t="str">
        <f>INDEX('Daily Data ADJ'!$1:$1048576,MATCH(Calc!$A144,'Daily Data ADJ'!$A:$A,1),MATCH("SOFR, FRED: Close",'Daily Data ADJ'!$1:$1,0))</f>
        <v>NaN</v>
      </c>
      <c r="E144">
        <f>INDEX('Daily Data ADJ'!$1:$1048576,MATCH(Calc!$A144,'Daily Data ADJ'!$A:$A,0),MATCH("UPRO, CBOE BZX: Close",'Daily Data ADJ'!$1:$1,0))</f>
        <v>7.5840902999999997</v>
      </c>
      <c r="F144">
        <f>INDEX('Daily Data ADJ'!$1:$1048576,MATCH(Calc!$A144,'Daily Data ADJ'!$A:$A,0),MATCH("ES1!, CME_MINI: Close",'Daily Data ADJ'!$1:$1,0))</f>
        <v>1825.5</v>
      </c>
      <c r="G144">
        <f>INDEX('Daily Data ADJ'!$1:$1048576,MATCH(Calc!$A144,'Daily Data ADJ'!$A:$A,0),MATCH("ES2!, CME_MINI: Close",'Daily Data ADJ'!$1:$1,0))</f>
        <v>1819</v>
      </c>
      <c r="H144">
        <f>INDEX('QUANDL MULTPL SP500_DIV_YIELD_M'!$A:$G,MATCH(Calc!$A144,'QUANDL MULTPL SP500_DIV_YIELD_M'!$A:$A,1),MATCH('QUANDL MULTPL SP500_DIV_YIELD_M'!$E$1,'QUANDL MULTPL SP500_DIV_YIELD_M'!$A$1:$G$1,0))</f>
        <v>1.94</v>
      </c>
      <c r="I144" s="5">
        <f t="shared" si="12"/>
        <v>5.2332164996959085E-3</v>
      </c>
      <c r="J144" s="1">
        <f>A144/24/60/60+DATE(1970,1,1)</f>
        <v>41642.604166666664</v>
      </c>
      <c r="K144" s="3">
        <f t="shared" si="15"/>
        <v>1</v>
      </c>
      <c r="L144" s="6">
        <f>(1+Chart!$F$4)^(1/(365/K144))-1</f>
        <v>6.6592785027408397E-5</v>
      </c>
      <c r="M144" s="6">
        <f t="shared" si="16"/>
        <v>2.1909069769510126E-6</v>
      </c>
      <c r="N144" s="6">
        <f t="shared" si="17"/>
        <v>1.4300296244940114E-5</v>
      </c>
      <c r="O144">
        <f>O143*(B144/B143)</f>
        <v>154.95968961000005</v>
      </c>
      <c r="P144">
        <f t="shared" si="13"/>
        <v>2014</v>
      </c>
      <c r="Q144" s="1">
        <f t="shared" si="14"/>
        <v>41642.604166666664</v>
      </c>
      <c r="R144">
        <f>IF(B145="",R143,IF(Q144&gt;=Chart!$F$2,E144,0))</f>
        <v>0</v>
      </c>
      <c r="S144">
        <f>IF(B145="",S143,IFERROR(IF(AND(R144&gt;0,R143=0),R144,(1+(B145/B144-1)*Calc!$Z$1)*S143),0))</f>
        <v>0</v>
      </c>
      <c r="T144">
        <f>IF(B145="",T143,IFERROR(IF(AND(R144&gt;0,R143=0),R144,(1+(B145/B144-1)*Calc!$Z$1-L145)*T143),0))</f>
        <v>0</v>
      </c>
      <c r="U144">
        <f>IF(B145="",U143,IFERROR(IF(AND(R144&gt;0,R143=0),R144,(1+(B145/B144-1)*Calc!$Z$1-M145*2)*U143),0))</f>
        <v>0</v>
      </c>
      <c r="V144">
        <f>IF(B145="",V143,IFERROR(IF(AND(R144&gt;0,R143=0),R144,(1+(B145/B144-1)*Calc!$Z$1-N145*2)*V143),0))</f>
        <v>0</v>
      </c>
      <c r="W144">
        <f>IF(ISNUMBER(C144),C144,W143)</f>
        <v>0.08</v>
      </c>
      <c r="Y144" s="1" t="e">
        <f>IF(AND(Q144&gt;=Chart!$F$2,Q144&lt;=Chart!$F$3),Q144,#N/A)</f>
        <v>#N/A</v>
      </c>
      <c r="Z144" t="e">
        <f>IF(AND(Q144&gt;=Chart!$F$2,Q144&lt;=Chart!$F$3),R144,#N/A)</f>
        <v>#N/A</v>
      </c>
      <c r="AA144" t="e">
        <f>IF(AND(Q144&gt;=Chart!$F$2,Q144&lt;=Chart!$F$3),S144,#N/A)</f>
        <v>#N/A</v>
      </c>
      <c r="AB144" t="e">
        <f>IF(AND(Q144&gt;=Chart!$F$2,Q144&lt;=Chart!$F$3),T144,#N/A)</f>
        <v>#N/A</v>
      </c>
      <c r="AC144" t="e">
        <f>IF(AND(Q144&gt;=Chart!$F$2,Q144&lt;=Chart!$F$3),U144,#N/A)</f>
        <v>#N/A</v>
      </c>
      <c r="AD144" t="e">
        <f>IF(AND(Q144&gt;=Chart!$F$2,Q144&lt;=Chart!$F$3),V144,#N/A)</f>
        <v>#N/A</v>
      </c>
      <c r="AE144" t="e">
        <f>IF(AND(Q144&gt;=Chart!$F$2,Q144&lt;=Chart!$F$3),I144,#N/A)</f>
        <v>#N/A</v>
      </c>
      <c r="AF144" t="e">
        <f>IF(AND(Q144&gt;=Chart!$F$2,Q144&lt;=Chart!$F$3),H144/100,#N/A)</f>
        <v>#N/A</v>
      </c>
      <c r="AG144" t="e">
        <f>IF(AND(Q144&gt;=Chart!$F$2,Q144&lt;=Chart!$F$3),W144/100,#N/A)</f>
        <v>#N/A</v>
      </c>
    </row>
    <row r="145" spans="1:33" x14ac:dyDescent="0.25">
      <c r="A145">
        <v>1389018600</v>
      </c>
      <c r="B145">
        <f>INDEX('Daily Data ADJ'!$1:$1048576,MATCH(Calc!$A145,'Daily Data ADJ'!$A:$A,0),MATCH("SPY, CBOE BZX: Close",'Daily Data ADJ'!$1:$1,0))</f>
        <v>154.51485357999999</v>
      </c>
      <c r="C145">
        <f>INDEX('Daily Data ADJ'!$1:$1048576,MATCH(Calc!$A145,'Daily Data ADJ'!$A:$A,0),MATCH("EFFR, FRED: Close",'Daily Data ADJ'!$1:$1,0))</f>
        <v>0.08</v>
      </c>
      <c r="D145" t="str">
        <f>INDEX('Daily Data ADJ'!$1:$1048576,MATCH(Calc!$A145,'Daily Data ADJ'!$A:$A,1),MATCH("SOFR, FRED: Close",'Daily Data ADJ'!$1:$1,0))</f>
        <v>NaN</v>
      </c>
      <c r="E145">
        <f>INDEX('Daily Data ADJ'!$1:$1048576,MATCH(Calc!$A145,'Daily Data ADJ'!$A:$A,0),MATCH("UPRO, CBOE BZX: Close",'Daily Data ADJ'!$1:$1,0))</f>
        <v>7.5337458599999998</v>
      </c>
      <c r="F145">
        <f>INDEX('Daily Data ADJ'!$1:$1048576,MATCH(Calc!$A145,'Daily Data ADJ'!$A:$A,0),MATCH("ES1!, CME_MINI: Close",'Daily Data ADJ'!$1:$1,0))</f>
        <v>1820.75</v>
      </c>
      <c r="G145">
        <f>INDEX('Daily Data ADJ'!$1:$1048576,MATCH(Calc!$A145,'Daily Data ADJ'!$A:$A,0),MATCH("ES2!, CME_MINI: Close",'Daily Data ADJ'!$1:$1,0))</f>
        <v>1814</v>
      </c>
      <c r="H145">
        <f>INDEX('QUANDL MULTPL SP500_DIV_YIELD_M'!$A:$G,MATCH(Calc!$A145,'QUANDL MULTPL SP500_DIV_YIELD_M'!$A:$A,1),MATCH('QUANDL MULTPL SP500_DIV_YIELD_M'!$E$1,'QUANDL MULTPL SP500_DIV_YIELD_M'!$A$1:$G$1,0))</f>
        <v>1.94</v>
      </c>
      <c r="I145" s="5">
        <f t="shared" si="12"/>
        <v>4.6532052355422737E-3</v>
      </c>
      <c r="J145" s="1">
        <f>A145/24/60/60+DATE(1970,1,1)</f>
        <v>41645.604166666664</v>
      </c>
      <c r="K145" s="3">
        <f t="shared" si="15"/>
        <v>3</v>
      </c>
      <c r="L145" s="6">
        <f>(1+Chart!$F$4)^(1/(365/K145))-1</f>
        <v>1.9979165917494157E-4</v>
      </c>
      <c r="M145" s="6">
        <f t="shared" si="16"/>
        <v>6.5727353308897563E-6</v>
      </c>
      <c r="N145" s="6">
        <f t="shared" si="17"/>
        <v>3.8157543406747152E-5</v>
      </c>
      <c r="O145">
        <f>O144*(B145/B144)</f>
        <v>154.51485358000005</v>
      </c>
      <c r="P145">
        <f t="shared" si="13"/>
        <v>2014</v>
      </c>
      <c r="Q145" s="1">
        <f t="shared" si="14"/>
        <v>41645.604166666664</v>
      </c>
      <c r="R145">
        <f>IF(B146="",R144,IF(Q145&gt;=Chart!$F$2,E145,0))</f>
        <v>0</v>
      </c>
      <c r="S145">
        <f>IF(B146="",S144,IFERROR(IF(AND(R145&gt;0,R144=0),R145,(1+(B146/B145-1)*Calc!$Z$1)*S144),0))</f>
        <v>0</v>
      </c>
      <c r="T145">
        <f>IF(B146="",T144,IFERROR(IF(AND(R145&gt;0,R144=0),R145,(1+(B146/B145-1)*Calc!$Z$1-L146)*T144),0))</f>
        <v>0</v>
      </c>
      <c r="U145">
        <f>IF(B146="",U144,IFERROR(IF(AND(R145&gt;0,R144=0),R145,(1+(B146/B145-1)*Calc!$Z$1-M146*2)*U144),0))</f>
        <v>0</v>
      </c>
      <c r="V145">
        <f>IF(B146="",V144,IFERROR(IF(AND(R145&gt;0,R144=0),R145,(1+(B146/B145-1)*Calc!$Z$1-N146*2)*V144),0))</f>
        <v>0</v>
      </c>
      <c r="W145">
        <f>IF(ISNUMBER(C145),C145,W144)</f>
        <v>0.08</v>
      </c>
      <c r="Y145" s="1" t="e">
        <f>IF(AND(Q145&gt;=Chart!$F$2,Q145&lt;=Chart!$F$3),Q145,#N/A)</f>
        <v>#N/A</v>
      </c>
      <c r="Z145" t="e">
        <f>IF(AND(Q145&gt;=Chart!$F$2,Q145&lt;=Chart!$F$3),R145,#N/A)</f>
        <v>#N/A</v>
      </c>
      <c r="AA145" t="e">
        <f>IF(AND(Q145&gt;=Chart!$F$2,Q145&lt;=Chart!$F$3),S145,#N/A)</f>
        <v>#N/A</v>
      </c>
      <c r="AB145" t="e">
        <f>IF(AND(Q145&gt;=Chart!$F$2,Q145&lt;=Chart!$F$3),T145,#N/A)</f>
        <v>#N/A</v>
      </c>
      <c r="AC145" t="e">
        <f>IF(AND(Q145&gt;=Chart!$F$2,Q145&lt;=Chart!$F$3),U145,#N/A)</f>
        <v>#N/A</v>
      </c>
      <c r="AD145" t="e">
        <f>IF(AND(Q145&gt;=Chart!$F$2,Q145&lt;=Chart!$F$3),V145,#N/A)</f>
        <v>#N/A</v>
      </c>
      <c r="AE145" t="e">
        <f>IF(AND(Q145&gt;=Chart!$F$2,Q145&lt;=Chart!$F$3),I145,#N/A)</f>
        <v>#N/A</v>
      </c>
      <c r="AF145" t="e">
        <f>IF(AND(Q145&gt;=Chart!$F$2,Q145&lt;=Chart!$F$3),H145/100,#N/A)</f>
        <v>#N/A</v>
      </c>
      <c r="AG145" t="e">
        <f>IF(AND(Q145&gt;=Chart!$F$2,Q145&lt;=Chart!$F$3),W145/100,#N/A)</f>
        <v>#N/A</v>
      </c>
    </row>
    <row r="146" spans="1:33" x14ac:dyDescent="0.25">
      <c r="A146">
        <v>1389105000</v>
      </c>
      <c r="B146">
        <f>INDEX('Daily Data ADJ'!$1:$1048576,MATCH(Calc!$A146,'Daily Data ADJ'!$A:$A,0),MATCH("SPY, CBOE BZX: Close",'Daily Data ADJ'!$1:$1,0))</f>
        <v>155.46383710999999</v>
      </c>
      <c r="C146">
        <f>INDEX('Daily Data ADJ'!$1:$1048576,MATCH(Calc!$A146,'Daily Data ADJ'!$A:$A,0),MATCH("EFFR, FRED: Close",'Daily Data ADJ'!$1:$1,0))</f>
        <v>7.0000000000000007E-2</v>
      </c>
      <c r="D146" t="str">
        <f>INDEX('Daily Data ADJ'!$1:$1048576,MATCH(Calc!$A146,'Daily Data ADJ'!$A:$A,1),MATCH("SOFR, FRED: Close",'Daily Data ADJ'!$1:$1,0))</f>
        <v>NaN</v>
      </c>
      <c r="E146">
        <f>INDEX('Daily Data ADJ'!$1:$1048576,MATCH(Calc!$A146,'Daily Data ADJ'!$A:$A,0),MATCH("UPRO, CBOE BZX: Close",'Daily Data ADJ'!$1:$1,0))</f>
        <v>7.6644775100000002</v>
      </c>
      <c r="F146">
        <f>INDEX('Daily Data ADJ'!$1:$1048576,MATCH(Calc!$A146,'Daily Data ADJ'!$A:$A,0),MATCH("ES1!, CME_MINI: Close",'Daily Data ADJ'!$1:$1,0))</f>
        <v>1830.75</v>
      </c>
      <c r="G146">
        <f>INDEX('Daily Data ADJ'!$1:$1048576,MATCH(Calc!$A146,'Daily Data ADJ'!$A:$A,0),MATCH("ES2!, CME_MINI: Close",'Daily Data ADJ'!$1:$1,0))</f>
        <v>1824</v>
      </c>
      <c r="H146">
        <f>INDEX('QUANDL MULTPL SP500_DIV_YIELD_M'!$A:$G,MATCH(Calc!$A146,'QUANDL MULTPL SP500_DIV_YIELD_M'!$A:$A,1),MATCH('QUANDL MULTPL SP500_DIV_YIELD_M'!$E$1,'QUANDL MULTPL SP500_DIV_YIELD_M'!$A$1:$G$1,0))</f>
        <v>1.94</v>
      </c>
      <c r="I146" s="5">
        <f t="shared" si="12"/>
        <v>4.7333100346782786E-3</v>
      </c>
      <c r="J146" s="1">
        <f>A146/24/60/60+DATE(1970,1,1)</f>
        <v>41646.604166666664</v>
      </c>
      <c r="K146" s="3">
        <f t="shared" si="15"/>
        <v>1</v>
      </c>
      <c r="L146" s="6">
        <f>(1+Chart!$F$4)^(1/(365/K146))-1</f>
        <v>6.6592785027408397E-5</v>
      </c>
      <c r="M146" s="6">
        <f t="shared" si="16"/>
        <v>1.9171391369976476E-6</v>
      </c>
      <c r="N146" s="6">
        <f t="shared" si="17"/>
        <v>1.2937462171569436E-5</v>
      </c>
      <c r="O146">
        <f>O145*(B146/B145)</f>
        <v>155.46383711000004</v>
      </c>
      <c r="P146">
        <f t="shared" si="13"/>
        <v>2014</v>
      </c>
      <c r="Q146" s="1">
        <f t="shared" si="14"/>
        <v>41646.604166666664</v>
      </c>
      <c r="R146">
        <f>IF(B147="",R145,IF(Q146&gt;=Chart!$F$2,E146,0))</f>
        <v>0</v>
      </c>
      <c r="S146">
        <f>IF(B147="",S145,IFERROR(IF(AND(R146&gt;0,R145=0),R146,(1+(B147/B146-1)*Calc!$Z$1)*S145),0))</f>
        <v>0</v>
      </c>
      <c r="T146">
        <f>IF(B147="",T145,IFERROR(IF(AND(R146&gt;0,R145=0),R146,(1+(B147/B146-1)*Calc!$Z$1-L147)*T145),0))</f>
        <v>0</v>
      </c>
      <c r="U146">
        <f>IF(B147="",U145,IFERROR(IF(AND(R146&gt;0,R145=0),R146,(1+(B147/B146-1)*Calc!$Z$1-M147*2)*U145),0))</f>
        <v>0</v>
      </c>
      <c r="V146">
        <f>IF(B147="",V145,IFERROR(IF(AND(R146&gt;0,R145=0),R146,(1+(B147/B146-1)*Calc!$Z$1-N147*2)*V145),0))</f>
        <v>0</v>
      </c>
      <c r="W146">
        <f>IF(ISNUMBER(C146),C146,W145)</f>
        <v>7.0000000000000007E-2</v>
      </c>
      <c r="Y146" s="1" t="e">
        <f>IF(AND(Q146&gt;=Chart!$F$2,Q146&lt;=Chart!$F$3),Q146,#N/A)</f>
        <v>#N/A</v>
      </c>
      <c r="Z146" t="e">
        <f>IF(AND(Q146&gt;=Chart!$F$2,Q146&lt;=Chart!$F$3),R146,#N/A)</f>
        <v>#N/A</v>
      </c>
      <c r="AA146" t="e">
        <f>IF(AND(Q146&gt;=Chart!$F$2,Q146&lt;=Chart!$F$3),S146,#N/A)</f>
        <v>#N/A</v>
      </c>
      <c r="AB146" t="e">
        <f>IF(AND(Q146&gt;=Chart!$F$2,Q146&lt;=Chart!$F$3),T146,#N/A)</f>
        <v>#N/A</v>
      </c>
      <c r="AC146" t="e">
        <f>IF(AND(Q146&gt;=Chart!$F$2,Q146&lt;=Chart!$F$3),U146,#N/A)</f>
        <v>#N/A</v>
      </c>
      <c r="AD146" t="e">
        <f>IF(AND(Q146&gt;=Chart!$F$2,Q146&lt;=Chart!$F$3),V146,#N/A)</f>
        <v>#N/A</v>
      </c>
      <c r="AE146" t="e">
        <f>IF(AND(Q146&gt;=Chart!$F$2,Q146&lt;=Chart!$F$3),I146,#N/A)</f>
        <v>#N/A</v>
      </c>
      <c r="AF146" t="e">
        <f>IF(AND(Q146&gt;=Chart!$F$2,Q146&lt;=Chart!$F$3),H146/100,#N/A)</f>
        <v>#N/A</v>
      </c>
      <c r="AG146" t="e">
        <f>IF(AND(Q146&gt;=Chart!$F$2,Q146&lt;=Chart!$F$3),W146/100,#N/A)</f>
        <v>#N/A</v>
      </c>
    </row>
    <row r="147" spans="1:33" x14ac:dyDescent="0.25">
      <c r="A147">
        <v>1389191400</v>
      </c>
      <c r="B147">
        <f>INDEX('Daily Data ADJ'!$1:$1048576,MATCH(Calc!$A147,'Daily Data ADJ'!$A:$A,0),MATCH("SPY, CBOE BZX: Close",'Daily Data ADJ'!$1:$1,0))</f>
        <v>155.49772938000001</v>
      </c>
      <c r="C147">
        <f>INDEX('Daily Data ADJ'!$1:$1048576,MATCH(Calc!$A147,'Daily Data ADJ'!$A:$A,0),MATCH("EFFR, FRED: Close",'Daily Data ADJ'!$1:$1,0))</f>
        <v>7.0000000000000007E-2</v>
      </c>
      <c r="D147" t="str">
        <f>INDEX('Daily Data ADJ'!$1:$1048576,MATCH(Calc!$A147,'Daily Data ADJ'!$A:$A,1),MATCH("SOFR, FRED: Close",'Daily Data ADJ'!$1:$1,0))</f>
        <v>NaN</v>
      </c>
      <c r="E147">
        <f>INDEX('Daily Data ADJ'!$1:$1048576,MATCH(Calc!$A147,'Daily Data ADJ'!$A:$A,0),MATCH("UPRO, CBOE BZX: Close",'Daily Data ADJ'!$1:$1,0))</f>
        <v>7.6725981799999996</v>
      </c>
      <c r="F147">
        <f>INDEX('Daily Data ADJ'!$1:$1048576,MATCH(Calc!$A147,'Daily Data ADJ'!$A:$A,0),MATCH("ES1!, CME_MINI: Close",'Daily Data ADJ'!$1:$1,0))</f>
        <v>1832.5</v>
      </c>
      <c r="G147">
        <f>INDEX('Daily Data ADJ'!$1:$1048576,MATCH(Calc!$A147,'Daily Data ADJ'!$A:$A,0),MATCH("ES2!, CME_MINI: Close",'Daily Data ADJ'!$1:$1,0))</f>
        <v>1826</v>
      </c>
      <c r="H147">
        <f>INDEX('QUANDL MULTPL SP500_DIV_YIELD_M'!$A:$G,MATCH(Calc!$A147,'QUANDL MULTPL SP500_DIV_YIELD_M'!$A:$A,1),MATCH('QUANDL MULTPL SP500_DIV_YIELD_M'!$E$1,'QUANDL MULTPL SP500_DIV_YIELD_M'!$A$1:$G$1,0))</f>
        <v>1.94</v>
      </c>
      <c r="I147" s="5">
        <f t="shared" si="12"/>
        <v>5.2870443511118526E-3</v>
      </c>
      <c r="J147" s="1">
        <f>A147/24/60/60+DATE(1970,1,1)</f>
        <v>41647.604166666664</v>
      </c>
      <c r="K147" s="3">
        <f t="shared" si="15"/>
        <v>1</v>
      </c>
      <c r="L147" s="6">
        <f>(1+Chart!$F$4)^(1/(365/K147))-1</f>
        <v>6.6592785027408397E-5</v>
      </c>
      <c r="M147" s="6">
        <f t="shared" si="16"/>
        <v>1.9171391369976476E-6</v>
      </c>
      <c r="N147" s="6">
        <f t="shared" si="17"/>
        <v>1.4447000247885811E-5</v>
      </c>
      <c r="O147">
        <f>O146*(B147/B146)</f>
        <v>155.49772938000007</v>
      </c>
      <c r="P147">
        <f t="shared" si="13"/>
        <v>2014</v>
      </c>
      <c r="Q147" s="1">
        <f t="shared" si="14"/>
        <v>41647.604166666664</v>
      </c>
      <c r="R147">
        <f>IF(B148="",R146,IF(Q147&gt;=Chart!$F$2,E147,0))</f>
        <v>0</v>
      </c>
      <c r="S147">
        <f>IF(B148="",S146,IFERROR(IF(AND(R147&gt;0,R146=0),R147,(1+(B148/B147-1)*Calc!$Z$1)*S146),0))</f>
        <v>0</v>
      </c>
      <c r="T147">
        <f>IF(B148="",T146,IFERROR(IF(AND(R147&gt;0,R146=0),R147,(1+(B148/B147-1)*Calc!$Z$1-L148)*T146),0))</f>
        <v>0</v>
      </c>
      <c r="U147">
        <f>IF(B148="",U146,IFERROR(IF(AND(R147&gt;0,R146=0),R147,(1+(B148/B147-1)*Calc!$Z$1-M148*2)*U146),0))</f>
        <v>0</v>
      </c>
      <c r="V147">
        <f>IF(B148="",V146,IFERROR(IF(AND(R147&gt;0,R146=0),R147,(1+(B148/B147-1)*Calc!$Z$1-N148*2)*V146),0))</f>
        <v>0</v>
      </c>
      <c r="W147">
        <f>IF(ISNUMBER(C147),C147,W146)</f>
        <v>7.0000000000000007E-2</v>
      </c>
      <c r="Y147" s="1" t="e">
        <f>IF(AND(Q147&gt;=Chart!$F$2,Q147&lt;=Chart!$F$3),Q147,#N/A)</f>
        <v>#N/A</v>
      </c>
      <c r="Z147" t="e">
        <f>IF(AND(Q147&gt;=Chart!$F$2,Q147&lt;=Chart!$F$3),R147,#N/A)</f>
        <v>#N/A</v>
      </c>
      <c r="AA147" t="e">
        <f>IF(AND(Q147&gt;=Chart!$F$2,Q147&lt;=Chart!$F$3),S147,#N/A)</f>
        <v>#N/A</v>
      </c>
      <c r="AB147" t="e">
        <f>IF(AND(Q147&gt;=Chart!$F$2,Q147&lt;=Chart!$F$3),T147,#N/A)</f>
        <v>#N/A</v>
      </c>
      <c r="AC147" t="e">
        <f>IF(AND(Q147&gt;=Chart!$F$2,Q147&lt;=Chart!$F$3),U147,#N/A)</f>
        <v>#N/A</v>
      </c>
      <c r="AD147" t="e">
        <f>IF(AND(Q147&gt;=Chart!$F$2,Q147&lt;=Chart!$F$3),V147,#N/A)</f>
        <v>#N/A</v>
      </c>
      <c r="AE147" t="e">
        <f>IF(AND(Q147&gt;=Chart!$F$2,Q147&lt;=Chart!$F$3),I147,#N/A)</f>
        <v>#N/A</v>
      </c>
      <c r="AF147" t="e">
        <f>IF(AND(Q147&gt;=Chart!$F$2,Q147&lt;=Chart!$F$3),H147/100,#N/A)</f>
        <v>#N/A</v>
      </c>
      <c r="AG147" t="e">
        <f>IF(AND(Q147&gt;=Chart!$F$2,Q147&lt;=Chart!$F$3),W147/100,#N/A)</f>
        <v>#N/A</v>
      </c>
    </row>
    <row r="148" spans="1:33" x14ac:dyDescent="0.25">
      <c r="A148">
        <v>1389277800</v>
      </c>
      <c r="B148">
        <f>INDEX('Daily Data ADJ'!$1:$1048576,MATCH(Calc!$A148,'Daily Data ADJ'!$A:$A,0),MATCH("SPY, CBOE BZX: Close",'Daily Data ADJ'!$1:$1,0))</f>
        <v>155.59940619</v>
      </c>
      <c r="C148">
        <f>INDEX('Daily Data ADJ'!$1:$1048576,MATCH(Calc!$A148,'Daily Data ADJ'!$A:$A,0),MATCH("EFFR, FRED: Close",'Daily Data ADJ'!$1:$1,0))</f>
        <v>7.0000000000000007E-2</v>
      </c>
      <c r="D148" t="str">
        <f>INDEX('Daily Data ADJ'!$1:$1048576,MATCH(Calc!$A148,'Daily Data ADJ'!$A:$A,1),MATCH("SOFR, FRED: Close",'Daily Data ADJ'!$1:$1,0))</f>
        <v>NaN</v>
      </c>
      <c r="E148">
        <f>INDEX('Daily Data ADJ'!$1:$1048576,MATCH(Calc!$A148,'Daily Data ADJ'!$A:$A,0),MATCH("UPRO, CBOE BZX: Close",'Daily Data ADJ'!$1:$1,0))</f>
        <v>7.6782818700000002</v>
      </c>
      <c r="F148">
        <f>INDEX('Daily Data ADJ'!$1:$1048576,MATCH(Calc!$A148,'Daily Data ADJ'!$A:$A,0),MATCH("ES1!, CME_MINI: Close",'Daily Data ADJ'!$1:$1,0))</f>
        <v>1833</v>
      </c>
      <c r="G148">
        <f>INDEX('Daily Data ADJ'!$1:$1048576,MATCH(Calc!$A148,'Daily Data ADJ'!$A:$A,0),MATCH("ES2!, CME_MINI: Close",'Daily Data ADJ'!$1:$1,0))</f>
        <v>1826.5</v>
      </c>
      <c r="H148">
        <f>INDEX('QUANDL MULTPL SP500_DIV_YIELD_M'!$A:$G,MATCH(Calc!$A148,'QUANDL MULTPL SP500_DIV_YIELD_M'!$A:$A,1),MATCH('QUANDL MULTPL SP500_DIV_YIELD_M'!$E$1,'QUANDL MULTPL SP500_DIV_YIELD_M'!$A$1:$G$1,0))</f>
        <v>1.94</v>
      </c>
      <c r="I148" s="5">
        <f t="shared" si="12"/>
        <v>5.2908735498423953E-3</v>
      </c>
      <c r="J148" s="1">
        <f>A148/24/60/60+DATE(1970,1,1)</f>
        <v>41648.604166666664</v>
      </c>
      <c r="K148" s="3">
        <f t="shared" si="15"/>
        <v>1</v>
      </c>
      <c r="L148" s="6">
        <f>(1+Chart!$F$4)^(1/(365/K148))-1</f>
        <v>6.6592785027408397E-5</v>
      </c>
      <c r="M148" s="6">
        <f t="shared" si="16"/>
        <v>1.9171391369976476E-6</v>
      </c>
      <c r="N148" s="6">
        <f t="shared" si="17"/>
        <v>1.445743615979822E-5</v>
      </c>
      <c r="O148">
        <f>O147*(B148/B147)</f>
        <v>155.59940619000005</v>
      </c>
      <c r="P148">
        <f t="shared" si="13"/>
        <v>2014</v>
      </c>
      <c r="Q148" s="1">
        <f t="shared" si="14"/>
        <v>41648.604166666664</v>
      </c>
      <c r="R148">
        <f>IF(B149="",R147,IF(Q148&gt;=Chart!$F$2,E148,0))</f>
        <v>0</v>
      </c>
      <c r="S148">
        <f>IF(B149="",S147,IFERROR(IF(AND(R148&gt;0,R147=0),R148,(1+(B149/B148-1)*Calc!$Z$1)*S147),0))</f>
        <v>0</v>
      </c>
      <c r="T148">
        <f>IF(B149="",T147,IFERROR(IF(AND(R148&gt;0,R147=0),R148,(1+(B149/B148-1)*Calc!$Z$1-L149)*T147),0))</f>
        <v>0</v>
      </c>
      <c r="U148">
        <f>IF(B149="",U147,IFERROR(IF(AND(R148&gt;0,R147=0),R148,(1+(B149/B148-1)*Calc!$Z$1-M149*2)*U147),0))</f>
        <v>0</v>
      </c>
      <c r="V148">
        <f>IF(B149="",V147,IFERROR(IF(AND(R148&gt;0,R147=0),R148,(1+(B149/B148-1)*Calc!$Z$1-N149*2)*V147),0))</f>
        <v>0</v>
      </c>
      <c r="W148">
        <f>IF(ISNUMBER(C148),C148,W147)</f>
        <v>7.0000000000000007E-2</v>
      </c>
      <c r="Y148" s="1" t="e">
        <f>IF(AND(Q148&gt;=Chart!$F$2,Q148&lt;=Chart!$F$3),Q148,#N/A)</f>
        <v>#N/A</v>
      </c>
      <c r="Z148" t="e">
        <f>IF(AND(Q148&gt;=Chart!$F$2,Q148&lt;=Chart!$F$3),R148,#N/A)</f>
        <v>#N/A</v>
      </c>
      <c r="AA148" t="e">
        <f>IF(AND(Q148&gt;=Chart!$F$2,Q148&lt;=Chart!$F$3),S148,#N/A)</f>
        <v>#N/A</v>
      </c>
      <c r="AB148" t="e">
        <f>IF(AND(Q148&gt;=Chart!$F$2,Q148&lt;=Chart!$F$3),T148,#N/A)</f>
        <v>#N/A</v>
      </c>
      <c r="AC148" t="e">
        <f>IF(AND(Q148&gt;=Chart!$F$2,Q148&lt;=Chart!$F$3),U148,#N/A)</f>
        <v>#N/A</v>
      </c>
      <c r="AD148" t="e">
        <f>IF(AND(Q148&gt;=Chart!$F$2,Q148&lt;=Chart!$F$3),V148,#N/A)</f>
        <v>#N/A</v>
      </c>
      <c r="AE148" t="e">
        <f>IF(AND(Q148&gt;=Chart!$F$2,Q148&lt;=Chart!$F$3),I148,#N/A)</f>
        <v>#N/A</v>
      </c>
      <c r="AF148" t="e">
        <f>IF(AND(Q148&gt;=Chart!$F$2,Q148&lt;=Chart!$F$3),H148/100,#N/A)</f>
        <v>#N/A</v>
      </c>
      <c r="AG148" t="e">
        <f>IF(AND(Q148&gt;=Chart!$F$2,Q148&lt;=Chart!$F$3),W148/100,#N/A)</f>
        <v>#N/A</v>
      </c>
    </row>
    <row r="149" spans="1:33" x14ac:dyDescent="0.25">
      <c r="A149">
        <v>1389364200</v>
      </c>
      <c r="B149">
        <f>INDEX('Daily Data ADJ'!$1:$1048576,MATCH(Calc!$A149,'Daily Data ADJ'!$A:$A,0),MATCH("SPY, CBOE BZX: Close",'Daily Data ADJ'!$1:$1,0))</f>
        <v>156.02305955</v>
      </c>
      <c r="C149">
        <f>INDEX('Daily Data ADJ'!$1:$1048576,MATCH(Calc!$A149,'Daily Data ADJ'!$A:$A,0),MATCH("EFFR, FRED: Close",'Daily Data ADJ'!$1:$1,0))</f>
        <v>7.0000000000000007E-2</v>
      </c>
      <c r="D149" t="str">
        <f>INDEX('Daily Data ADJ'!$1:$1048576,MATCH(Calc!$A149,'Daily Data ADJ'!$A:$A,1),MATCH("SOFR, FRED: Close",'Daily Data ADJ'!$1:$1,0))</f>
        <v>NaN</v>
      </c>
      <c r="E149">
        <f>INDEX('Daily Data ADJ'!$1:$1048576,MATCH(Calc!$A149,'Daily Data ADJ'!$A:$A,0),MATCH("UPRO, CBOE BZX: Close",'Daily Data ADJ'!$1:$1,0))</f>
        <v>7.7440540200000001</v>
      </c>
      <c r="F149">
        <f>INDEX('Daily Data ADJ'!$1:$1048576,MATCH(Calc!$A149,'Daily Data ADJ'!$A:$A,0),MATCH("ES1!, CME_MINI: Close",'Daily Data ADJ'!$1:$1,0))</f>
        <v>1837.75</v>
      </c>
      <c r="G149">
        <f>INDEX('Daily Data ADJ'!$1:$1048576,MATCH(Calc!$A149,'Daily Data ADJ'!$A:$A,0),MATCH("ES2!, CME_MINI: Close",'Daily Data ADJ'!$1:$1,0))</f>
        <v>1831</v>
      </c>
      <c r="H149">
        <f>INDEX('QUANDL MULTPL SP500_DIV_YIELD_M'!$A:$G,MATCH(Calc!$A149,'QUANDL MULTPL SP500_DIV_YIELD_M'!$A:$A,1),MATCH('QUANDL MULTPL SP500_DIV_YIELD_M'!$E$1,'QUANDL MULTPL SP500_DIV_YIELD_M'!$A$1:$G$1,0))</f>
        <v>1.94</v>
      </c>
      <c r="I149" s="5">
        <f t="shared" si="12"/>
        <v>4.7888675591316876E-3</v>
      </c>
      <c r="J149" s="1">
        <f>A149/24/60/60+DATE(1970,1,1)</f>
        <v>41649.604166666664</v>
      </c>
      <c r="K149" s="3">
        <f t="shared" si="15"/>
        <v>1</v>
      </c>
      <c r="L149" s="6">
        <f>(1+Chart!$F$4)^(1/(365/K149))-1</f>
        <v>6.6592785027408397E-5</v>
      </c>
      <c r="M149" s="6">
        <f t="shared" si="16"/>
        <v>1.9171391369976476E-6</v>
      </c>
      <c r="N149" s="6">
        <f t="shared" si="17"/>
        <v>1.3088955276074898E-5</v>
      </c>
      <c r="O149">
        <f>O148*(B149/B148)</f>
        <v>156.02305955000006</v>
      </c>
      <c r="P149">
        <f t="shared" si="13"/>
        <v>2014</v>
      </c>
      <c r="Q149" s="1">
        <f t="shared" si="14"/>
        <v>41649.604166666664</v>
      </c>
      <c r="R149">
        <f>IF(B150="",R148,IF(Q149&gt;=Chart!$F$2,E149,0))</f>
        <v>0</v>
      </c>
      <c r="S149">
        <f>IF(B150="",S148,IFERROR(IF(AND(R149&gt;0,R148=0),R149,(1+(B150/B149-1)*Calc!$Z$1)*S148),0))</f>
        <v>0</v>
      </c>
      <c r="T149">
        <f>IF(B150="",T148,IFERROR(IF(AND(R149&gt;0,R148=0),R149,(1+(B150/B149-1)*Calc!$Z$1-L150)*T148),0))</f>
        <v>0</v>
      </c>
      <c r="U149">
        <f>IF(B150="",U148,IFERROR(IF(AND(R149&gt;0,R148=0),R149,(1+(B150/B149-1)*Calc!$Z$1-M150*2)*U148),0))</f>
        <v>0</v>
      </c>
      <c r="V149">
        <f>IF(B150="",V148,IFERROR(IF(AND(R149&gt;0,R148=0),R149,(1+(B150/B149-1)*Calc!$Z$1-N150*2)*V148),0))</f>
        <v>0</v>
      </c>
      <c r="W149">
        <f>IF(ISNUMBER(C149),C149,W148)</f>
        <v>7.0000000000000007E-2</v>
      </c>
      <c r="Y149" s="1" t="e">
        <f>IF(AND(Q149&gt;=Chart!$F$2,Q149&lt;=Chart!$F$3),Q149,#N/A)</f>
        <v>#N/A</v>
      </c>
      <c r="Z149" t="e">
        <f>IF(AND(Q149&gt;=Chart!$F$2,Q149&lt;=Chart!$F$3),R149,#N/A)</f>
        <v>#N/A</v>
      </c>
      <c r="AA149" t="e">
        <f>IF(AND(Q149&gt;=Chart!$F$2,Q149&lt;=Chart!$F$3),S149,#N/A)</f>
        <v>#N/A</v>
      </c>
      <c r="AB149" t="e">
        <f>IF(AND(Q149&gt;=Chart!$F$2,Q149&lt;=Chart!$F$3),T149,#N/A)</f>
        <v>#N/A</v>
      </c>
      <c r="AC149" t="e">
        <f>IF(AND(Q149&gt;=Chart!$F$2,Q149&lt;=Chart!$F$3),U149,#N/A)</f>
        <v>#N/A</v>
      </c>
      <c r="AD149" t="e">
        <f>IF(AND(Q149&gt;=Chart!$F$2,Q149&lt;=Chart!$F$3),V149,#N/A)</f>
        <v>#N/A</v>
      </c>
      <c r="AE149" t="e">
        <f>IF(AND(Q149&gt;=Chart!$F$2,Q149&lt;=Chart!$F$3),I149,#N/A)</f>
        <v>#N/A</v>
      </c>
      <c r="AF149" t="e">
        <f>IF(AND(Q149&gt;=Chart!$F$2,Q149&lt;=Chart!$F$3),H149/100,#N/A)</f>
        <v>#N/A</v>
      </c>
      <c r="AG149" t="e">
        <f>IF(AND(Q149&gt;=Chart!$F$2,Q149&lt;=Chart!$F$3),W149/100,#N/A)</f>
        <v>#N/A</v>
      </c>
    </row>
    <row r="150" spans="1:33" x14ac:dyDescent="0.25">
      <c r="A150">
        <v>1389623400</v>
      </c>
      <c r="B150">
        <f>INDEX('Daily Data ADJ'!$1:$1048576,MATCH(Calc!$A150,'Daily Data ADJ'!$A:$A,0),MATCH("SPY, CBOE BZX: Close",'Daily Data ADJ'!$1:$1,0))</f>
        <v>153.94292154999999</v>
      </c>
      <c r="C150">
        <f>INDEX('Daily Data ADJ'!$1:$1048576,MATCH(Calc!$A150,'Daily Data ADJ'!$A:$A,0),MATCH("EFFR, FRED: Close",'Daily Data ADJ'!$1:$1,0))</f>
        <v>7.0000000000000007E-2</v>
      </c>
      <c r="D150" t="str">
        <f>INDEX('Daily Data ADJ'!$1:$1048576,MATCH(Calc!$A150,'Daily Data ADJ'!$A:$A,1),MATCH("SOFR, FRED: Close",'Daily Data ADJ'!$1:$1,0))</f>
        <v>NaN</v>
      </c>
      <c r="E150">
        <f>INDEX('Daily Data ADJ'!$1:$1048576,MATCH(Calc!$A150,'Daily Data ADJ'!$A:$A,0),MATCH("UPRO, CBOE BZX: Close",'Daily Data ADJ'!$1:$1,0))</f>
        <v>7.4428019799999996</v>
      </c>
      <c r="F150">
        <f>INDEX('Daily Data ADJ'!$1:$1048576,MATCH(Calc!$A150,'Daily Data ADJ'!$A:$A,0),MATCH("ES1!, CME_MINI: Close",'Daily Data ADJ'!$1:$1,0))</f>
        <v>1815</v>
      </c>
      <c r="G150">
        <f>INDEX('Daily Data ADJ'!$1:$1048576,MATCH(Calc!$A150,'Daily Data ADJ'!$A:$A,0),MATCH("ES2!, CME_MINI: Close",'Daily Data ADJ'!$1:$1,0))</f>
        <v>1808.5</v>
      </c>
      <c r="H150">
        <f>INDEX('QUANDL MULTPL SP500_DIV_YIELD_M'!$A:$G,MATCH(Calc!$A150,'QUANDL MULTPL SP500_DIV_YIELD_M'!$A:$A,1),MATCH('QUANDL MULTPL SP500_DIV_YIELD_M'!$E$1,'QUANDL MULTPL SP500_DIV_YIELD_M'!$A$1:$G$1,0))</f>
        <v>1.94</v>
      </c>
      <c r="I150" s="5">
        <f t="shared" si="12"/>
        <v>5.1517004174629621E-3</v>
      </c>
      <c r="J150" s="1">
        <f>A150/24/60/60+DATE(1970,1,1)</f>
        <v>41652.604166666664</v>
      </c>
      <c r="K150" s="3">
        <f t="shared" si="15"/>
        <v>3</v>
      </c>
      <c r="L150" s="6">
        <f>(1+Chart!$F$4)^(1/(365/K150))-1</f>
        <v>1.9979165917494157E-4</v>
      </c>
      <c r="M150" s="6">
        <f t="shared" si="16"/>
        <v>5.7514284375059788E-6</v>
      </c>
      <c r="N150" s="6">
        <f t="shared" si="17"/>
        <v>4.2234939614305134E-5</v>
      </c>
      <c r="O150">
        <f>O149*(B150/B149)</f>
        <v>153.94292155000005</v>
      </c>
      <c r="P150">
        <f t="shared" si="13"/>
        <v>2014</v>
      </c>
      <c r="Q150" s="1">
        <f t="shared" si="14"/>
        <v>41652.604166666664</v>
      </c>
      <c r="R150">
        <f>IF(B151="",R149,IF(Q150&gt;=Chart!$F$2,E150,0))</f>
        <v>0</v>
      </c>
      <c r="S150">
        <f>IF(B151="",S149,IFERROR(IF(AND(R150&gt;0,R149=0),R150,(1+(B151/B150-1)*Calc!$Z$1)*S149),0))</f>
        <v>0</v>
      </c>
      <c r="T150">
        <f>IF(B151="",T149,IFERROR(IF(AND(R150&gt;0,R149=0),R150,(1+(B151/B150-1)*Calc!$Z$1-L151)*T149),0))</f>
        <v>0</v>
      </c>
      <c r="U150">
        <f>IF(B151="",U149,IFERROR(IF(AND(R150&gt;0,R149=0),R150,(1+(B151/B150-1)*Calc!$Z$1-M151*2)*U149),0))</f>
        <v>0</v>
      </c>
      <c r="V150">
        <f>IF(B151="",V149,IFERROR(IF(AND(R150&gt;0,R149=0),R150,(1+(B151/B150-1)*Calc!$Z$1-N151*2)*V149),0))</f>
        <v>0</v>
      </c>
      <c r="W150">
        <f>IF(ISNUMBER(C150),C150,W149)</f>
        <v>7.0000000000000007E-2</v>
      </c>
      <c r="Y150" s="1" t="e">
        <f>IF(AND(Q150&gt;=Chart!$F$2,Q150&lt;=Chart!$F$3),Q150,#N/A)</f>
        <v>#N/A</v>
      </c>
      <c r="Z150" t="e">
        <f>IF(AND(Q150&gt;=Chart!$F$2,Q150&lt;=Chart!$F$3),R150,#N/A)</f>
        <v>#N/A</v>
      </c>
      <c r="AA150" t="e">
        <f>IF(AND(Q150&gt;=Chart!$F$2,Q150&lt;=Chart!$F$3),S150,#N/A)</f>
        <v>#N/A</v>
      </c>
      <c r="AB150" t="e">
        <f>IF(AND(Q150&gt;=Chart!$F$2,Q150&lt;=Chart!$F$3),T150,#N/A)</f>
        <v>#N/A</v>
      </c>
      <c r="AC150" t="e">
        <f>IF(AND(Q150&gt;=Chart!$F$2,Q150&lt;=Chart!$F$3),U150,#N/A)</f>
        <v>#N/A</v>
      </c>
      <c r="AD150" t="e">
        <f>IF(AND(Q150&gt;=Chart!$F$2,Q150&lt;=Chart!$F$3),V150,#N/A)</f>
        <v>#N/A</v>
      </c>
      <c r="AE150" t="e">
        <f>IF(AND(Q150&gt;=Chart!$F$2,Q150&lt;=Chart!$F$3),I150,#N/A)</f>
        <v>#N/A</v>
      </c>
      <c r="AF150" t="e">
        <f>IF(AND(Q150&gt;=Chart!$F$2,Q150&lt;=Chart!$F$3),H150/100,#N/A)</f>
        <v>#N/A</v>
      </c>
      <c r="AG150" t="e">
        <f>IF(AND(Q150&gt;=Chart!$F$2,Q150&lt;=Chart!$F$3),W150/100,#N/A)</f>
        <v>#N/A</v>
      </c>
    </row>
    <row r="151" spans="1:33" x14ac:dyDescent="0.25">
      <c r="A151">
        <v>1389709800</v>
      </c>
      <c r="B151">
        <f>INDEX('Daily Data ADJ'!$1:$1048576,MATCH(Calc!$A151,'Daily Data ADJ'!$A:$A,0),MATCH("SPY, CBOE BZX: Close",'Daily Data ADJ'!$1:$1,0))</f>
        <v>155.62482539000001</v>
      </c>
      <c r="C151">
        <f>INDEX('Daily Data ADJ'!$1:$1048576,MATCH(Calc!$A151,'Daily Data ADJ'!$A:$A,0),MATCH("EFFR, FRED: Close",'Daily Data ADJ'!$1:$1,0))</f>
        <v>7.0000000000000007E-2</v>
      </c>
      <c r="D151" t="str">
        <f>INDEX('Daily Data ADJ'!$1:$1048576,MATCH(Calc!$A151,'Daily Data ADJ'!$A:$A,1),MATCH("SOFR, FRED: Close",'Daily Data ADJ'!$1:$1,0))</f>
        <v>NaN</v>
      </c>
      <c r="E151">
        <f>INDEX('Daily Data ADJ'!$1:$1048576,MATCH(Calc!$A151,'Daily Data ADJ'!$A:$A,0),MATCH("UPRO, CBOE BZX: Close",'Daily Data ADJ'!$1:$1,0))</f>
        <v>7.6750341899999999</v>
      </c>
      <c r="F151">
        <f>INDEX('Daily Data ADJ'!$1:$1048576,MATCH(Calc!$A151,'Daily Data ADJ'!$A:$A,0),MATCH("ES1!, CME_MINI: Close",'Daily Data ADJ'!$1:$1,0))</f>
        <v>1833</v>
      </c>
      <c r="G151">
        <f>INDEX('Daily Data ADJ'!$1:$1048576,MATCH(Calc!$A151,'Daily Data ADJ'!$A:$A,0),MATCH("ES2!, CME_MINI: Close",'Daily Data ADJ'!$1:$1,0))</f>
        <v>1826.25</v>
      </c>
      <c r="H151">
        <f>INDEX('QUANDL MULTPL SP500_DIV_YIELD_M'!$A:$G,MATCH(Calc!$A151,'QUANDL MULTPL SP500_DIV_YIELD_M'!$A:$A,1),MATCH('QUANDL MULTPL SP500_DIV_YIELD_M'!$E$1,'QUANDL MULTPL SP500_DIV_YIELD_M'!$A$1:$G$1,0))</f>
        <v>1.94</v>
      </c>
      <c r="I151" s="5">
        <f t="shared" si="12"/>
        <v>4.7512138301214757E-3</v>
      </c>
      <c r="J151" s="1">
        <f>A151/24/60/60+DATE(1970,1,1)</f>
        <v>41653.604166666664</v>
      </c>
      <c r="K151" s="3">
        <f t="shared" si="15"/>
        <v>1</v>
      </c>
      <c r="L151" s="6">
        <f>(1+Chart!$F$4)^(1/(365/K151))-1</f>
        <v>6.6592785027408397E-5</v>
      </c>
      <c r="M151" s="6">
        <f t="shared" si="16"/>
        <v>1.9171391369976476E-6</v>
      </c>
      <c r="N151" s="6">
        <f t="shared" si="17"/>
        <v>1.2986282781568548E-5</v>
      </c>
      <c r="O151">
        <f>O150*(B151/B150)</f>
        <v>155.62482539000004</v>
      </c>
      <c r="P151">
        <f t="shared" si="13"/>
        <v>2014</v>
      </c>
      <c r="Q151" s="1">
        <f t="shared" si="14"/>
        <v>41653.604166666664</v>
      </c>
      <c r="R151">
        <f>IF(B152="",R150,IF(Q151&gt;=Chart!$F$2,E151,0))</f>
        <v>0</v>
      </c>
      <c r="S151">
        <f>IF(B152="",S150,IFERROR(IF(AND(R151&gt;0,R150=0),R151,(1+(B152/B151-1)*Calc!$Z$1)*S150),0))</f>
        <v>0</v>
      </c>
      <c r="T151">
        <f>IF(B152="",T150,IFERROR(IF(AND(R151&gt;0,R150=0),R151,(1+(B152/B151-1)*Calc!$Z$1-L152)*T150),0))</f>
        <v>0</v>
      </c>
      <c r="U151">
        <f>IF(B152="",U150,IFERROR(IF(AND(R151&gt;0,R150=0),R151,(1+(B152/B151-1)*Calc!$Z$1-M152*2)*U150),0))</f>
        <v>0</v>
      </c>
      <c r="V151">
        <f>IF(B152="",V150,IFERROR(IF(AND(R151&gt;0,R150=0),R151,(1+(B152/B151-1)*Calc!$Z$1-N152*2)*V150),0))</f>
        <v>0</v>
      </c>
      <c r="W151">
        <f>IF(ISNUMBER(C151),C151,W150)</f>
        <v>7.0000000000000007E-2</v>
      </c>
      <c r="Y151" s="1" t="e">
        <f>IF(AND(Q151&gt;=Chart!$F$2,Q151&lt;=Chart!$F$3),Q151,#N/A)</f>
        <v>#N/A</v>
      </c>
      <c r="Z151" t="e">
        <f>IF(AND(Q151&gt;=Chart!$F$2,Q151&lt;=Chart!$F$3),R151,#N/A)</f>
        <v>#N/A</v>
      </c>
      <c r="AA151" t="e">
        <f>IF(AND(Q151&gt;=Chart!$F$2,Q151&lt;=Chart!$F$3),S151,#N/A)</f>
        <v>#N/A</v>
      </c>
      <c r="AB151" t="e">
        <f>IF(AND(Q151&gt;=Chart!$F$2,Q151&lt;=Chart!$F$3),T151,#N/A)</f>
        <v>#N/A</v>
      </c>
      <c r="AC151" t="e">
        <f>IF(AND(Q151&gt;=Chart!$F$2,Q151&lt;=Chart!$F$3),U151,#N/A)</f>
        <v>#N/A</v>
      </c>
      <c r="AD151" t="e">
        <f>IF(AND(Q151&gt;=Chart!$F$2,Q151&lt;=Chart!$F$3),V151,#N/A)</f>
        <v>#N/A</v>
      </c>
      <c r="AE151" t="e">
        <f>IF(AND(Q151&gt;=Chart!$F$2,Q151&lt;=Chart!$F$3),I151,#N/A)</f>
        <v>#N/A</v>
      </c>
      <c r="AF151" t="e">
        <f>IF(AND(Q151&gt;=Chart!$F$2,Q151&lt;=Chart!$F$3),H151/100,#N/A)</f>
        <v>#N/A</v>
      </c>
      <c r="AG151" t="e">
        <f>IF(AND(Q151&gt;=Chart!$F$2,Q151&lt;=Chart!$F$3),W151/100,#N/A)</f>
        <v>#N/A</v>
      </c>
    </row>
    <row r="152" spans="1:33" x14ac:dyDescent="0.25">
      <c r="A152">
        <v>1389796200</v>
      </c>
      <c r="B152">
        <f>INDEX('Daily Data ADJ'!$1:$1048576,MATCH(Calc!$A152,'Daily Data ADJ'!$A:$A,0),MATCH("SPY, CBOE BZX: Close",'Daily Data ADJ'!$1:$1,0))</f>
        <v>156.46365904000001</v>
      </c>
      <c r="C152">
        <f>INDEX('Daily Data ADJ'!$1:$1048576,MATCH(Calc!$A152,'Daily Data ADJ'!$A:$A,0),MATCH("EFFR, FRED: Close",'Daily Data ADJ'!$1:$1,0))</f>
        <v>7.0000000000000007E-2</v>
      </c>
      <c r="D152" t="str">
        <f>INDEX('Daily Data ADJ'!$1:$1048576,MATCH(Calc!$A152,'Daily Data ADJ'!$A:$A,1),MATCH("SOFR, FRED: Close",'Daily Data ADJ'!$1:$1,0))</f>
        <v>NaN</v>
      </c>
      <c r="E152">
        <f>INDEX('Daily Data ADJ'!$1:$1048576,MATCH(Calc!$A152,'Daily Data ADJ'!$A:$A,0),MATCH("UPRO, CBOE BZX: Close",'Daily Data ADJ'!$1:$1,0))</f>
        <v>7.80251816</v>
      </c>
      <c r="F152">
        <f>INDEX('Daily Data ADJ'!$1:$1048576,MATCH(Calc!$A152,'Daily Data ADJ'!$A:$A,0),MATCH("ES1!, CME_MINI: Close",'Daily Data ADJ'!$1:$1,0))</f>
        <v>1841.5</v>
      </c>
      <c r="G152">
        <f>INDEX('Daily Data ADJ'!$1:$1048576,MATCH(Calc!$A152,'Daily Data ADJ'!$A:$A,0),MATCH("ES2!, CME_MINI: Close",'Daily Data ADJ'!$1:$1,0))</f>
        <v>1835</v>
      </c>
      <c r="H152">
        <f>INDEX('QUANDL MULTPL SP500_DIV_YIELD_M'!$A:$G,MATCH(Calc!$A152,'QUANDL MULTPL SP500_DIV_YIELD_M'!$A:$A,1),MATCH('QUANDL MULTPL SP500_DIV_YIELD_M'!$E$1,'QUANDL MULTPL SP500_DIV_YIELD_M'!$A$1:$G$1,0))</f>
        <v>1.94</v>
      </c>
      <c r="I152" s="5">
        <f t="shared" si="12"/>
        <v>5.3556534718914028E-3</v>
      </c>
      <c r="J152" s="1">
        <f>A152/24/60/60+DATE(1970,1,1)</f>
        <v>41654.604166666664</v>
      </c>
      <c r="K152" s="3">
        <f t="shared" si="15"/>
        <v>1</v>
      </c>
      <c r="L152" s="6">
        <f>(1+Chart!$F$4)^(1/(365/K152))-1</f>
        <v>6.6592785027408397E-5</v>
      </c>
      <c r="M152" s="6">
        <f t="shared" si="16"/>
        <v>1.9171391369976476E-6</v>
      </c>
      <c r="N152" s="6">
        <f t="shared" si="17"/>
        <v>1.4633978200118136E-5</v>
      </c>
      <c r="O152">
        <f>O151*(B152/B151)</f>
        <v>156.46365904000004</v>
      </c>
      <c r="P152">
        <f t="shared" si="13"/>
        <v>2014</v>
      </c>
      <c r="Q152" s="1">
        <f t="shared" si="14"/>
        <v>41654.604166666664</v>
      </c>
      <c r="R152">
        <f>IF(B153="",R151,IF(Q152&gt;=Chart!$F$2,E152,0))</f>
        <v>0</v>
      </c>
      <c r="S152">
        <f>IF(B153="",S151,IFERROR(IF(AND(R152&gt;0,R151=0),R152,(1+(B153/B152-1)*Calc!$Z$1)*S151),0))</f>
        <v>0</v>
      </c>
      <c r="T152">
        <f>IF(B153="",T151,IFERROR(IF(AND(R152&gt;0,R151=0),R152,(1+(B153/B152-1)*Calc!$Z$1-L153)*T151),0))</f>
        <v>0</v>
      </c>
      <c r="U152">
        <f>IF(B153="",U151,IFERROR(IF(AND(R152&gt;0,R151=0),R152,(1+(B153/B152-1)*Calc!$Z$1-M153*2)*U151),0))</f>
        <v>0</v>
      </c>
      <c r="V152">
        <f>IF(B153="",V151,IFERROR(IF(AND(R152&gt;0,R151=0),R152,(1+(B153/B152-1)*Calc!$Z$1-N153*2)*V151),0))</f>
        <v>0</v>
      </c>
      <c r="W152">
        <f>IF(ISNUMBER(C152),C152,W151)</f>
        <v>7.0000000000000007E-2</v>
      </c>
      <c r="Y152" s="1" t="e">
        <f>IF(AND(Q152&gt;=Chart!$F$2,Q152&lt;=Chart!$F$3),Q152,#N/A)</f>
        <v>#N/A</v>
      </c>
      <c r="Z152" t="e">
        <f>IF(AND(Q152&gt;=Chart!$F$2,Q152&lt;=Chart!$F$3),R152,#N/A)</f>
        <v>#N/A</v>
      </c>
      <c r="AA152" t="e">
        <f>IF(AND(Q152&gt;=Chart!$F$2,Q152&lt;=Chart!$F$3),S152,#N/A)</f>
        <v>#N/A</v>
      </c>
      <c r="AB152" t="e">
        <f>IF(AND(Q152&gt;=Chart!$F$2,Q152&lt;=Chart!$F$3),T152,#N/A)</f>
        <v>#N/A</v>
      </c>
      <c r="AC152" t="e">
        <f>IF(AND(Q152&gt;=Chart!$F$2,Q152&lt;=Chart!$F$3),U152,#N/A)</f>
        <v>#N/A</v>
      </c>
      <c r="AD152" t="e">
        <f>IF(AND(Q152&gt;=Chart!$F$2,Q152&lt;=Chart!$F$3),V152,#N/A)</f>
        <v>#N/A</v>
      </c>
      <c r="AE152" t="e">
        <f>IF(AND(Q152&gt;=Chart!$F$2,Q152&lt;=Chart!$F$3),I152,#N/A)</f>
        <v>#N/A</v>
      </c>
      <c r="AF152" t="e">
        <f>IF(AND(Q152&gt;=Chart!$F$2,Q152&lt;=Chart!$F$3),H152/100,#N/A)</f>
        <v>#N/A</v>
      </c>
      <c r="AG152" t="e">
        <f>IF(AND(Q152&gt;=Chart!$F$2,Q152&lt;=Chart!$F$3),W152/100,#N/A)</f>
        <v>#N/A</v>
      </c>
    </row>
    <row r="153" spans="1:33" x14ac:dyDescent="0.25">
      <c r="A153">
        <v>1389882600</v>
      </c>
      <c r="B153">
        <f>INDEX('Daily Data ADJ'!$1:$1048576,MATCH(Calc!$A153,'Daily Data ADJ'!$A:$A,0),MATCH("SPY, CBOE BZX: Close",'Daily Data ADJ'!$1:$1,0))</f>
        <v>156.26030542999999</v>
      </c>
      <c r="C153">
        <f>INDEX('Daily Data ADJ'!$1:$1048576,MATCH(Calc!$A153,'Daily Data ADJ'!$A:$A,0),MATCH("EFFR, FRED: Close",'Daily Data ADJ'!$1:$1,0))</f>
        <v>7.0000000000000007E-2</v>
      </c>
      <c r="D153" t="str">
        <f>INDEX('Daily Data ADJ'!$1:$1048576,MATCH(Calc!$A153,'Daily Data ADJ'!$A:$A,1),MATCH("SOFR, FRED: Close",'Daily Data ADJ'!$1:$1,0))</f>
        <v>NaN</v>
      </c>
      <c r="E153">
        <f>INDEX('Daily Data ADJ'!$1:$1048576,MATCH(Calc!$A153,'Daily Data ADJ'!$A:$A,0),MATCH("UPRO, CBOE BZX: Close",'Daily Data ADJ'!$1:$1,0))</f>
        <v>7.7700384099999997</v>
      </c>
      <c r="F153">
        <f>INDEX('Daily Data ADJ'!$1:$1048576,MATCH(Calc!$A153,'Daily Data ADJ'!$A:$A,0),MATCH("ES1!, CME_MINI: Close",'Daily Data ADJ'!$1:$1,0))</f>
        <v>1836.25</v>
      </c>
      <c r="G153">
        <f>INDEX('Daily Data ADJ'!$1:$1048576,MATCH(Calc!$A153,'Daily Data ADJ'!$A:$A,0),MATCH("ES2!, CME_MINI: Close",'Daily Data ADJ'!$1:$1,0))</f>
        <v>1829.5</v>
      </c>
      <c r="H153">
        <f>INDEX('QUANDL MULTPL SP500_DIV_YIELD_M'!$A:$G,MATCH(Calc!$A153,'QUANDL MULTPL SP500_DIV_YIELD_M'!$A:$A,1),MATCH('QUANDL MULTPL SP500_DIV_YIELD_M'!$E$1,'QUANDL MULTPL SP500_DIV_YIELD_M'!$A$1:$G$1,0))</f>
        <v>1.94</v>
      </c>
      <c r="I153" s="5">
        <f t="shared" si="12"/>
        <v>4.7769978367940003E-3</v>
      </c>
      <c r="J153" s="1">
        <f>A153/24/60/60+DATE(1970,1,1)</f>
        <v>41655.604166666664</v>
      </c>
      <c r="K153" s="3">
        <f t="shared" si="15"/>
        <v>1</v>
      </c>
      <c r="L153" s="6">
        <f>(1+Chart!$F$4)^(1/(365/K153))-1</f>
        <v>6.6592785027408397E-5</v>
      </c>
      <c r="M153" s="6">
        <f t="shared" si="16"/>
        <v>1.9171391369976476E-6</v>
      </c>
      <c r="N153" s="6">
        <f t="shared" si="17"/>
        <v>1.3056589865279022E-5</v>
      </c>
      <c r="O153">
        <f>O152*(B153/B152)</f>
        <v>156.26030543000002</v>
      </c>
      <c r="P153">
        <f t="shared" si="13"/>
        <v>2014</v>
      </c>
      <c r="Q153" s="1">
        <f t="shared" si="14"/>
        <v>41655.604166666664</v>
      </c>
      <c r="R153">
        <f>IF(B154="",R152,IF(Q153&gt;=Chart!$F$2,E153,0))</f>
        <v>0</v>
      </c>
      <c r="S153">
        <f>IF(B154="",S152,IFERROR(IF(AND(R153&gt;0,R152=0),R153,(1+(B154/B153-1)*Calc!$Z$1)*S152),0))</f>
        <v>0</v>
      </c>
      <c r="T153">
        <f>IF(B154="",T152,IFERROR(IF(AND(R153&gt;0,R152=0),R153,(1+(B154/B153-1)*Calc!$Z$1-L154)*T152),0))</f>
        <v>0</v>
      </c>
      <c r="U153">
        <f>IF(B154="",U152,IFERROR(IF(AND(R153&gt;0,R152=0),R153,(1+(B154/B153-1)*Calc!$Z$1-M154*2)*U152),0))</f>
        <v>0</v>
      </c>
      <c r="V153">
        <f>IF(B154="",V152,IFERROR(IF(AND(R153&gt;0,R152=0),R153,(1+(B154/B153-1)*Calc!$Z$1-N154*2)*V152),0))</f>
        <v>0</v>
      </c>
      <c r="W153">
        <f>IF(ISNUMBER(C153),C153,W152)</f>
        <v>7.0000000000000007E-2</v>
      </c>
      <c r="Y153" s="1" t="e">
        <f>IF(AND(Q153&gt;=Chart!$F$2,Q153&lt;=Chart!$F$3),Q153,#N/A)</f>
        <v>#N/A</v>
      </c>
      <c r="Z153" t="e">
        <f>IF(AND(Q153&gt;=Chart!$F$2,Q153&lt;=Chart!$F$3),R153,#N/A)</f>
        <v>#N/A</v>
      </c>
      <c r="AA153" t="e">
        <f>IF(AND(Q153&gt;=Chart!$F$2,Q153&lt;=Chart!$F$3),S153,#N/A)</f>
        <v>#N/A</v>
      </c>
      <c r="AB153" t="e">
        <f>IF(AND(Q153&gt;=Chart!$F$2,Q153&lt;=Chart!$F$3),T153,#N/A)</f>
        <v>#N/A</v>
      </c>
      <c r="AC153" t="e">
        <f>IF(AND(Q153&gt;=Chart!$F$2,Q153&lt;=Chart!$F$3),U153,#N/A)</f>
        <v>#N/A</v>
      </c>
      <c r="AD153" t="e">
        <f>IF(AND(Q153&gt;=Chart!$F$2,Q153&lt;=Chart!$F$3),V153,#N/A)</f>
        <v>#N/A</v>
      </c>
      <c r="AE153" t="e">
        <f>IF(AND(Q153&gt;=Chart!$F$2,Q153&lt;=Chart!$F$3),I153,#N/A)</f>
        <v>#N/A</v>
      </c>
      <c r="AF153" t="e">
        <f>IF(AND(Q153&gt;=Chart!$F$2,Q153&lt;=Chart!$F$3),H153/100,#N/A)</f>
        <v>#N/A</v>
      </c>
      <c r="AG153" t="e">
        <f>IF(AND(Q153&gt;=Chart!$F$2,Q153&lt;=Chart!$F$3),W153/100,#N/A)</f>
        <v>#N/A</v>
      </c>
    </row>
    <row r="154" spans="1:33" x14ac:dyDescent="0.25">
      <c r="A154">
        <v>1389969000</v>
      </c>
      <c r="B154">
        <f>INDEX('Daily Data ADJ'!$1:$1048576,MATCH(Calc!$A154,'Daily Data ADJ'!$A:$A,0),MATCH("SPY, CBOE BZX: Close",'Daily Data ADJ'!$1:$1,0))</f>
        <v>155.59516965</v>
      </c>
      <c r="C154">
        <f>INDEX('Daily Data ADJ'!$1:$1048576,MATCH(Calc!$A154,'Daily Data ADJ'!$A:$A,0),MATCH("EFFR, FRED: Close",'Daily Data ADJ'!$1:$1,0))</f>
        <v>7.0000000000000007E-2</v>
      </c>
      <c r="D154" t="str">
        <f>INDEX('Daily Data ADJ'!$1:$1048576,MATCH(Calc!$A154,'Daily Data ADJ'!$A:$A,1),MATCH("SOFR, FRED: Close",'Daily Data ADJ'!$1:$1,0))</f>
        <v>NaN</v>
      </c>
      <c r="E154">
        <f>INDEX('Daily Data ADJ'!$1:$1048576,MATCH(Calc!$A154,'Daily Data ADJ'!$A:$A,0),MATCH("UPRO, CBOE BZX: Close",'Daily Data ADJ'!$1:$1,0))</f>
        <v>7.6693495199999999</v>
      </c>
      <c r="F154">
        <f>INDEX('Daily Data ADJ'!$1:$1048576,MATCH(Calc!$A154,'Daily Data ADJ'!$A:$A,0),MATCH("ES1!, CME_MINI: Close",'Daily Data ADJ'!$1:$1,0))</f>
        <v>1834.25</v>
      </c>
      <c r="G154">
        <f>INDEX('Daily Data ADJ'!$1:$1048576,MATCH(Calc!$A154,'Daily Data ADJ'!$A:$A,0),MATCH("ES2!, CME_MINI: Close",'Daily Data ADJ'!$1:$1,0))</f>
        <v>1827.75</v>
      </c>
      <c r="H154">
        <f>INDEX('QUANDL MULTPL SP500_DIV_YIELD_M'!$A:$G,MATCH(Calc!$A154,'QUANDL MULTPL SP500_DIV_YIELD_M'!$A:$A,1),MATCH('QUANDL MULTPL SP500_DIV_YIELD_M'!$E$1,'QUANDL MULTPL SP500_DIV_YIELD_M'!$A$1:$G$1,0))</f>
        <v>1.94</v>
      </c>
      <c r="I154" s="5">
        <f t="shared" si="12"/>
        <v>5.3004374620951034E-3</v>
      </c>
      <c r="J154" s="1">
        <f>A154/24/60/60+DATE(1970,1,1)</f>
        <v>41656.604166666664</v>
      </c>
      <c r="K154" s="3">
        <f t="shared" si="15"/>
        <v>1</v>
      </c>
      <c r="L154" s="6">
        <f>(1+Chart!$F$4)^(1/(365/K154))-1</f>
        <v>6.6592785027408397E-5</v>
      </c>
      <c r="M154" s="6">
        <f t="shared" si="16"/>
        <v>1.9171391369976476E-6</v>
      </c>
      <c r="N154" s="6">
        <f t="shared" si="17"/>
        <v>1.4483501007855892E-5</v>
      </c>
      <c r="O154">
        <f>O153*(B154/B153)</f>
        <v>155.59516965000003</v>
      </c>
      <c r="P154">
        <f t="shared" si="13"/>
        <v>2014</v>
      </c>
      <c r="Q154" s="1">
        <f t="shared" si="14"/>
        <v>41656.604166666664</v>
      </c>
      <c r="R154">
        <f>IF(B155="",R153,IF(Q154&gt;=Chart!$F$2,E154,0))</f>
        <v>0</v>
      </c>
      <c r="S154">
        <f>IF(B155="",S153,IFERROR(IF(AND(R154&gt;0,R153=0),R154,(1+(B155/B154-1)*Calc!$Z$1)*S153),0))</f>
        <v>0</v>
      </c>
      <c r="T154">
        <f>IF(B155="",T153,IFERROR(IF(AND(R154&gt;0,R153=0),R154,(1+(B155/B154-1)*Calc!$Z$1-L155)*T153),0))</f>
        <v>0</v>
      </c>
      <c r="U154">
        <f>IF(B155="",U153,IFERROR(IF(AND(R154&gt;0,R153=0),R154,(1+(B155/B154-1)*Calc!$Z$1-M155*2)*U153),0))</f>
        <v>0</v>
      </c>
      <c r="V154">
        <f>IF(B155="",V153,IFERROR(IF(AND(R154&gt;0,R153=0),R154,(1+(B155/B154-1)*Calc!$Z$1-N155*2)*V153),0))</f>
        <v>0</v>
      </c>
      <c r="W154">
        <f>IF(ISNUMBER(C154),C154,W153)</f>
        <v>7.0000000000000007E-2</v>
      </c>
      <c r="Y154" s="1" t="e">
        <f>IF(AND(Q154&gt;=Chart!$F$2,Q154&lt;=Chart!$F$3),Q154,#N/A)</f>
        <v>#N/A</v>
      </c>
      <c r="Z154" t="e">
        <f>IF(AND(Q154&gt;=Chart!$F$2,Q154&lt;=Chart!$F$3),R154,#N/A)</f>
        <v>#N/A</v>
      </c>
      <c r="AA154" t="e">
        <f>IF(AND(Q154&gt;=Chart!$F$2,Q154&lt;=Chart!$F$3),S154,#N/A)</f>
        <v>#N/A</v>
      </c>
      <c r="AB154" t="e">
        <f>IF(AND(Q154&gt;=Chart!$F$2,Q154&lt;=Chart!$F$3),T154,#N/A)</f>
        <v>#N/A</v>
      </c>
      <c r="AC154" t="e">
        <f>IF(AND(Q154&gt;=Chart!$F$2,Q154&lt;=Chart!$F$3),U154,#N/A)</f>
        <v>#N/A</v>
      </c>
      <c r="AD154" t="e">
        <f>IF(AND(Q154&gt;=Chart!$F$2,Q154&lt;=Chart!$F$3),V154,#N/A)</f>
        <v>#N/A</v>
      </c>
      <c r="AE154" t="e">
        <f>IF(AND(Q154&gt;=Chart!$F$2,Q154&lt;=Chart!$F$3),I154,#N/A)</f>
        <v>#N/A</v>
      </c>
      <c r="AF154" t="e">
        <f>IF(AND(Q154&gt;=Chart!$F$2,Q154&lt;=Chart!$F$3),H154/100,#N/A)</f>
        <v>#N/A</v>
      </c>
      <c r="AG154" t="e">
        <f>IF(AND(Q154&gt;=Chart!$F$2,Q154&lt;=Chart!$F$3),W154/100,#N/A)</f>
        <v>#N/A</v>
      </c>
    </row>
    <row r="155" spans="1:33" x14ac:dyDescent="0.25">
      <c r="A155">
        <v>1390314600</v>
      </c>
      <c r="B155">
        <f>INDEX('Daily Data ADJ'!$1:$1048576,MATCH(Calc!$A155,'Daily Data ADJ'!$A:$A,0),MATCH("SPY, CBOE BZX: Close",'Daily Data ADJ'!$1:$1,0))</f>
        <v>156.05695180999999</v>
      </c>
      <c r="C155">
        <f>INDEX('Daily Data ADJ'!$1:$1048576,MATCH(Calc!$A155,'Daily Data ADJ'!$A:$A,0),MATCH("EFFR, FRED: Close",'Daily Data ADJ'!$1:$1,0))</f>
        <v>7.0000000000000007E-2</v>
      </c>
      <c r="D155" t="str">
        <f>INDEX('Daily Data ADJ'!$1:$1048576,MATCH(Calc!$A155,'Daily Data ADJ'!$A:$A,1),MATCH("SOFR, FRED: Close",'Daily Data ADJ'!$1:$1,0))</f>
        <v>NaN</v>
      </c>
      <c r="E155">
        <f>INDEX('Daily Data ADJ'!$1:$1048576,MATCH(Calc!$A155,'Daily Data ADJ'!$A:$A,0),MATCH("UPRO, CBOE BZX: Close",'Daily Data ADJ'!$1:$1,0))</f>
        <v>7.7367460000000001</v>
      </c>
      <c r="F155">
        <f>INDEX('Daily Data ADJ'!$1:$1048576,MATCH(Calc!$A155,'Daily Data ADJ'!$A:$A,0),MATCH("ES1!, CME_MINI: Close",'Daily Data ADJ'!$1:$1,0))</f>
        <v>1838.5</v>
      </c>
      <c r="G155">
        <f>INDEX('Daily Data ADJ'!$1:$1048576,MATCH(Calc!$A155,'Daily Data ADJ'!$A:$A,0),MATCH("ES2!, CME_MINI: Close",'Daily Data ADJ'!$1:$1,0))</f>
        <v>1831.75</v>
      </c>
      <c r="H155">
        <f>INDEX('QUANDL MULTPL SP500_DIV_YIELD_M'!$A:$G,MATCH(Calc!$A155,'QUANDL MULTPL SP500_DIV_YIELD_M'!$A:$A,1),MATCH('QUANDL MULTPL SP500_DIV_YIELD_M'!$E$1,'QUANDL MULTPL SP500_DIV_YIELD_M'!$A$1:$G$1,0))</f>
        <v>1.94</v>
      </c>
      <c r="I155" s="5">
        <f t="shared" si="12"/>
        <v>4.794795197224283E-3</v>
      </c>
      <c r="J155" s="1">
        <f>A155/24/60/60+DATE(1970,1,1)</f>
        <v>41660.604166666664</v>
      </c>
      <c r="K155" s="3">
        <f t="shared" si="15"/>
        <v>4</v>
      </c>
      <c r="L155" s="6">
        <f>(1+Chart!$F$4)^(1/(365/K155))-1</f>
        <v>2.6639774888526091E-4</v>
      </c>
      <c r="M155" s="6">
        <f t="shared" si="16"/>
        <v>7.6685786010166623E-6</v>
      </c>
      <c r="N155" s="6">
        <f t="shared" si="17"/>
        <v>5.2421503047295204E-5</v>
      </c>
      <c r="O155">
        <f>O154*(B155/B154)</f>
        <v>156.05695181000002</v>
      </c>
      <c r="P155">
        <f t="shared" si="13"/>
        <v>2014</v>
      </c>
      <c r="Q155" s="1">
        <f t="shared" si="14"/>
        <v>41660.604166666664</v>
      </c>
      <c r="R155">
        <f>IF(B156="",R154,IF(Q155&gt;=Chart!$F$2,E155,0))</f>
        <v>0</v>
      </c>
      <c r="S155">
        <f>IF(B156="",S154,IFERROR(IF(AND(R155&gt;0,R154=0),R155,(1+(B156/B155-1)*Calc!$Z$1)*S154),0))</f>
        <v>0</v>
      </c>
      <c r="T155">
        <f>IF(B156="",T154,IFERROR(IF(AND(R155&gt;0,R154=0),R155,(1+(B156/B155-1)*Calc!$Z$1-L156)*T154),0))</f>
        <v>0</v>
      </c>
      <c r="U155">
        <f>IF(B156="",U154,IFERROR(IF(AND(R155&gt;0,R154=0),R155,(1+(B156/B155-1)*Calc!$Z$1-M156*2)*U154),0))</f>
        <v>0</v>
      </c>
      <c r="V155">
        <f>IF(B156="",V154,IFERROR(IF(AND(R155&gt;0,R154=0),R155,(1+(B156/B155-1)*Calc!$Z$1-N156*2)*V154),0))</f>
        <v>0</v>
      </c>
      <c r="W155">
        <f>IF(ISNUMBER(C155),C155,W154)</f>
        <v>7.0000000000000007E-2</v>
      </c>
      <c r="Y155" s="1" t="e">
        <f>IF(AND(Q155&gt;=Chart!$F$2,Q155&lt;=Chart!$F$3),Q155,#N/A)</f>
        <v>#N/A</v>
      </c>
      <c r="Z155" t="e">
        <f>IF(AND(Q155&gt;=Chart!$F$2,Q155&lt;=Chart!$F$3),R155,#N/A)</f>
        <v>#N/A</v>
      </c>
      <c r="AA155" t="e">
        <f>IF(AND(Q155&gt;=Chart!$F$2,Q155&lt;=Chart!$F$3),S155,#N/A)</f>
        <v>#N/A</v>
      </c>
      <c r="AB155" t="e">
        <f>IF(AND(Q155&gt;=Chart!$F$2,Q155&lt;=Chart!$F$3),T155,#N/A)</f>
        <v>#N/A</v>
      </c>
      <c r="AC155" t="e">
        <f>IF(AND(Q155&gt;=Chart!$F$2,Q155&lt;=Chart!$F$3),U155,#N/A)</f>
        <v>#N/A</v>
      </c>
      <c r="AD155" t="e">
        <f>IF(AND(Q155&gt;=Chart!$F$2,Q155&lt;=Chart!$F$3),V155,#N/A)</f>
        <v>#N/A</v>
      </c>
      <c r="AE155" t="e">
        <f>IF(AND(Q155&gt;=Chart!$F$2,Q155&lt;=Chart!$F$3),I155,#N/A)</f>
        <v>#N/A</v>
      </c>
      <c r="AF155" t="e">
        <f>IF(AND(Q155&gt;=Chart!$F$2,Q155&lt;=Chart!$F$3),H155/100,#N/A)</f>
        <v>#N/A</v>
      </c>
      <c r="AG155" t="e">
        <f>IF(AND(Q155&gt;=Chart!$F$2,Q155&lt;=Chart!$F$3),W155/100,#N/A)</f>
        <v>#N/A</v>
      </c>
    </row>
    <row r="156" spans="1:33" x14ac:dyDescent="0.25">
      <c r="A156">
        <v>1390401000</v>
      </c>
      <c r="B156">
        <f>INDEX('Daily Data ADJ'!$1:$1048576,MATCH(Calc!$A156,'Daily Data ADJ'!$A:$A,0),MATCH("SPY, CBOE BZX: Close",'Daily Data ADJ'!$1:$1,0))</f>
        <v>156.15862862</v>
      </c>
      <c r="C156">
        <f>INDEX('Daily Data ADJ'!$1:$1048576,MATCH(Calc!$A156,'Daily Data ADJ'!$A:$A,0),MATCH("EFFR, FRED: Close",'Daily Data ADJ'!$1:$1,0))</f>
        <v>7.0000000000000007E-2</v>
      </c>
      <c r="D156" t="str">
        <f>INDEX('Daily Data ADJ'!$1:$1048576,MATCH(Calc!$A156,'Daily Data ADJ'!$A:$A,1),MATCH("SOFR, FRED: Close",'Daily Data ADJ'!$1:$1,0))</f>
        <v>NaN</v>
      </c>
      <c r="E156">
        <f>INDEX('Daily Data ADJ'!$1:$1048576,MATCH(Calc!$A156,'Daily Data ADJ'!$A:$A,0),MATCH("UPRO, CBOE BZX: Close",'Daily Data ADJ'!$1:$1,0))</f>
        <v>7.7537980400000004</v>
      </c>
      <c r="F156">
        <f>INDEX('Daily Data ADJ'!$1:$1048576,MATCH(Calc!$A156,'Daily Data ADJ'!$A:$A,0),MATCH("ES1!, CME_MINI: Close",'Daily Data ADJ'!$1:$1,0))</f>
        <v>1838.5</v>
      </c>
      <c r="G156">
        <f>INDEX('Daily Data ADJ'!$1:$1048576,MATCH(Calc!$A156,'Daily Data ADJ'!$A:$A,0),MATCH("ES2!, CME_MINI: Close",'Daily Data ADJ'!$1:$1,0))</f>
        <v>1832</v>
      </c>
      <c r="H156">
        <f>INDEX('QUANDL MULTPL SP500_DIV_YIELD_M'!$A:$G,MATCH(Calc!$A156,'QUANDL MULTPL SP500_DIV_YIELD_M'!$A:$A,1),MATCH('QUANDL MULTPL SP500_DIV_YIELD_M'!$E$1,'QUANDL MULTPL SP500_DIV_YIELD_M'!$A$1:$G$1,0))</f>
        <v>1.94</v>
      </c>
      <c r="I156" s="5">
        <f t="shared" si="12"/>
        <v>5.3328580037222129E-3</v>
      </c>
      <c r="J156" s="1">
        <f>A156/24/60/60+DATE(1970,1,1)</f>
        <v>41661.604166666664</v>
      </c>
      <c r="K156" s="3">
        <f t="shared" si="15"/>
        <v>1</v>
      </c>
      <c r="L156" s="6">
        <f>(1+Chart!$F$4)^(1/(365/K156))-1</f>
        <v>6.6592785027408397E-5</v>
      </c>
      <c r="M156" s="6">
        <f t="shared" si="16"/>
        <v>1.9171391369976476E-6</v>
      </c>
      <c r="N156" s="6">
        <f t="shared" si="17"/>
        <v>1.4571855947886903E-5</v>
      </c>
      <c r="O156">
        <f>O155*(B156/B155)</f>
        <v>156.15862862000003</v>
      </c>
      <c r="P156">
        <f t="shared" si="13"/>
        <v>2014</v>
      </c>
      <c r="Q156" s="1">
        <f t="shared" si="14"/>
        <v>41661.604166666664</v>
      </c>
      <c r="R156">
        <f>IF(B157="",R155,IF(Q156&gt;=Chart!$F$2,E156,0))</f>
        <v>0</v>
      </c>
      <c r="S156">
        <f>IF(B157="",S155,IFERROR(IF(AND(R156&gt;0,R155=0),R156,(1+(B157/B156-1)*Calc!$Z$1)*S155),0))</f>
        <v>0</v>
      </c>
      <c r="T156">
        <f>IF(B157="",T155,IFERROR(IF(AND(R156&gt;0,R155=0),R156,(1+(B157/B156-1)*Calc!$Z$1-L157)*T155),0))</f>
        <v>0</v>
      </c>
      <c r="U156">
        <f>IF(B157="",U155,IFERROR(IF(AND(R156&gt;0,R155=0),R156,(1+(B157/B156-1)*Calc!$Z$1-M157*2)*U155),0))</f>
        <v>0</v>
      </c>
      <c r="V156">
        <f>IF(B157="",V155,IFERROR(IF(AND(R156&gt;0,R155=0),R156,(1+(B157/B156-1)*Calc!$Z$1-N157*2)*V155),0))</f>
        <v>0</v>
      </c>
      <c r="W156">
        <f>IF(ISNUMBER(C156),C156,W155)</f>
        <v>7.0000000000000007E-2</v>
      </c>
      <c r="Y156" s="1" t="e">
        <f>IF(AND(Q156&gt;=Chart!$F$2,Q156&lt;=Chart!$F$3),Q156,#N/A)</f>
        <v>#N/A</v>
      </c>
      <c r="Z156" t="e">
        <f>IF(AND(Q156&gt;=Chart!$F$2,Q156&lt;=Chart!$F$3),R156,#N/A)</f>
        <v>#N/A</v>
      </c>
      <c r="AA156" t="e">
        <f>IF(AND(Q156&gt;=Chart!$F$2,Q156&lt;=Chart!$F$3),S156,#N/A)</f>
        <v>#N/A</v>
      </c>
      <c r="AB156" t="e">
        <f>IF(AND(Q156&gt;=Chart!$F$2,Q156&lt;=Chart!$F$3),T156,#N/A)</f>
        <v>#N/A</v>
      </c>
      <c r="AC156" t="e">
        <f>IF(AND(Q156&gt;=Chart!$F$2,Q156&lt;=Chart!$F$3),U156,#N/A)</f>
        <v>#N/A</v>
      </c>
      <c r="AD156" t="e">
        <f>IF(AND(Q156&gt;=Chart!$F$2,Q156&lt;=Chart!$F$3),V156,#N/A)</f>
        <v>#N/A</v>
      </c>
      <c r="AE156" t="e">
        <f>IF(AND(Q156&gt;=Chart!$F$2,Q156&lt;=Chart!$F$3),I156,#N/A)</f>
        <v>#N/A</v>
      </c>
      <c r="AF156" t="e">
        <f>IF(AND(Q156&gt;=Chart!$F$2,Q156&lt;=Chart!$F$3),H156/100,#N/A)</f>
        <v>#N/A</v>
      </c>
      <c r="AG156" t="e">
        <f>IF(AND(Q156&gt;=Chart!$F$2,Q156&lt;=Chart!$F$3),W156/100,#N/A)</f>
        <v>#N/A</v>
      </c>
    </row>
    <row r="157" spans="1:33" x14ac:dyDescent="0.25">
      <c r="A157">
        <v>1390487400</v>
      </c>
      <c r="B157">
        <f>INDEX('Daily Data ADJ'!$1:$1048576,MATCH(Calc!$A157,'Daily Data ADJ'!$A:$A,0),MATCH("SPY, CBOE BZX: Close",'Daily Data ADJ'!$1:$1,0))</f>
        <v>154.87919547000001</v>
      </c>
      <c r="C157">
        <f>INDEX('Daily Data ADJ'!$1:$1048576,MATCH(Calc!$A157,'Daily Data ADJ'!$A:$A,0),MATCH("EFFR, FRED: Close",'Daily Data ADJ'!$1:$1,0))</f>
        <v>7.0000000000000007E-2</v>
      </c>
      <c r="D157" t="str">
        <f>INDEX('Daily Data ADJ'!$1:$1048576,MATCH(Calc!$A157,'Daily Data ADJ'!$A:$A,1),MATCH("SOFR, FRED: Close",'Daily Data ADJ'!$1:$1,0))</f>
        <v>NaN</v>
      </c>
      <c r="E157">
        <f>INDEX('Daily Data ADJ'!$1:$1048576,MATCH(Calc!$A157,'Daily Data ADJ'!$A:$A,0),MATCH("UPRO, CBOE BZX: Close",'Daily Data ADJ'!$1:$1,0))</f>
        <v>7.5678499400000003</v>
      </c>
      <c r="F157">
        <f>INDEX('Daily Data ADJ'!$1:$1048576,MATCH(Calc!$A157,'Daily Data ADJ'!$A:$A,0),MATCH("ES1!, CME_MINI: Close",'Daily Data ADJ'!$1:$1,0))</f>
        <v>1824.25</v>
      </c>
      <c r="G157">
        <f>INDEX('Daily Data ADJ'!$1:$1048576,MATCH(Calc!$A157,'Daily Data ADJ'!$A:$A,0),MATCH("ES2!, CME_MINI: Close",'Daily Data ADJ'!$1:$1,0))</f>
        <v>1817.5</v>
      </c>
      <c r="H157">
        <f>INDEX('QUANDL MULTPL SP500_DIV_YIELD_M'!$A:$G,MATCH(Calc!$A157,'QUANDL MULTPL SP500_DIV_YIELD_M'!$A:$A,1),MATCH('QUANDL MULTPL SP500_DIV_YIELD_M'!$E$1,'QUANDL MULTPL SP500_DIV_YIELD_M'!$A$1:$G$1,0))</f>
        <v>1.94</v>
      </c>
      <c r="I157" s="5">
        <f t="shared" si="12"/>
        <v>4.6813412564498391E-3</v>
      </c>
      <c r="J157" s="1">
        <f>A157/24/60/60+DATE(1970,1,1)</f>
        <v>41662.604166666664</v>
      </c>
      <c r="K157" s="3">
        <f t="shared" si="15"/>
        <v>1</v>
      </c>
      <c r="L157" s="6">
        <f>(1+Chart!$F$4)^(1/(365/K157))-1</f>
        <v>6.6592785027408397E-5</v>
      </c>
      <c r="M157" s="6">
        <f t="shared" si="16"/>
        <v>1.9171391369976476E-6</v>
      </c>
      <c r="N157" s="6">
        <f t="shared" si="17"/>
        <v>1.2795747223792731E-5</v>
      </c>
      <c r="O157">
        <f>O156*(B157/B156)</f>
        <v>154.87919547000004</v>
      </c>
      <c r="P157">
        <f t="shared" si="13"/>
        <v>2014</v>
      </c>
      <c r="Q157" s="1">
        <f t="shared" si="14"/>
        <v>41662.604166666664</v>
      </c>
      <c r="R157">
        <f>IF(B158="",R156,IF(Q157&gt;=Chart!$F$2,E157,0))</f>
        <v>0</v>
      </c>
      <c r="S157">
        <f>IF(B158="",S156,IFERROR(IF(AND(R157&gt;0,R156=0),R157,(1+(B158/B157-1)*Calc!$Z$1)*S156),0))</f>
        <v>0</v>
      </c>
      <c r="T157">
        <f>IF(B158="",T156,IFERROR(IF(AND(R157&gt;0,R156=0),R157,(1+(B158/B157-1)*Calc!$Z$1-L158)*T156),0))</f>
        <v>0</v>
      </c>
      <c r="U157">
        <f>IF(B158="",U156,IFERROR(IF(AND(R157&gt;0,R156=0),R157,(1+(B158/B157-1)*Calc!$Z$1-M158*2)*U156),0))</f>
        <v>0</v>
      </c>
      <c r="V157">
        <f>IF(B158="",V156,IFERROR(IF(AND(R157&gt;0,R156=0),R157,(1+(B158/B157-1)*Calc!$Z$1-N158*2)*V156),0))</f>
        <v>0</v>
      </c>
      <c r="W157">
        <f>IF(ISNUMBER(C157),C157,W156)</f>
        <v>7.0000000000000007E-2</v>
      </c>
      <c r="Y157" s="1" t="e">
        <f>IF(AND(Q157&gt;=Chart!$F$2,Q157&lt;=Chart!$F$3),Q157,#N/A)</f>
        <v>#N/A</v>
      </c>
      <c r="Z157" t="e">
        <f>IF(AND(Q157&gt;=Chart!$F$2,Q157&lt;=Chart!$F$3),R157,#N/A)</f>
        <v>#N/A</v>
      </c>
      <c r="AA157" t="e">
        <f>IF(AND(Q157&gt;=Chart!$F$2,Q157&lt;=Chart!$F$3),S157,#N/A)</f>
        <v>#N/A</v>
      </c>
      <c r="AB157" t="e">
        <f>IF(AND(Q157&gt;=Chart!$F$2,Q157&lt;=Chart!$F$3),T157,#N/A)</f>
        <v>#N/A</v>
      </c>
      <c r="AC157" t="e">
        <f>IF(AND(Q157&gt;=Chart!$F$2,Q157&lt;=Chart!$F$3),U157,#N/A)</f>
        <v>#N/A</v>
      </c>
      <c r="AD157" t="e">
        <f>IF(AND(Q157&gt;=Chart!$F$2,Q157&lt;=Chart!$F$3),V157,#N/A)</f>
        <v>#N/A</v>
      </c>
      <c r="AE157" t="e">
        <f>IF(AND(Q157&gt;=Chart!$F$2,Q157&lt;=Chart!$F$3),I157,#N/A)</f>
        <v>#N/A</v>
      </c>
      <c r="AF157" t="e">
        <f>IF(AND(Q157&gt;=Chart!$F$2,Q157&lt;=Chart!$F$3),H157/100,#N/A)</f>
        <v>#N/A</v>
      </c>
      <c r="AG157" t="e">
        <f>IF(AND(Q157&gt;=Chart!$F$2,Q157&lt;=Chart!$F$3),W157/100,#N/A)</f>
        <v>#N/A</v>
      </c>
    </row>
    <row r="158" spans="1:33" x14ac:dyDescent="0.25">
      <c r="A158">
        <v>1390573800</v>
      </c>
      <c r="B158">
        <f>INDEX('Daily Data ADJ'!$1:$1048576,MATCH(Calc!$A158,'Daily Data ADJ'!$A:$A,0),MATCH("SPY, CBOE BZX: Close",'Daily Data ADJ'!$1:$1,0))</f>
        <v>151.57469925999999</v>
      </c>
      <c r="C158">
        <f>INDEX('Daily Data ADJ'!$1:$1048576,MATCH(Calc!$A158,'Daily Data ADJ'!$A:$A,0),MATCH("EFFR, FRED: Close",'Daily Data ADJ'!$1:$1,0))</f>
        <v>7.0000000000000007E-2</v>
      </c>
      <c r="D158" t="str">
        <f>INDEX('Daily Data ADJ'!$1:$1048576,MATCH(Calc!$A158,'Daily Data ADJ'!$A:$A,1),MATCH("SOFR, FRED: Close",'Daily Data ADJ'!$1:$1,0))</f>
        <v>NaN</v>
      </c>
      <c r="E158">
        <f>INDEX('Daily Data ADJ'!$1:$1048576,MATCH(Calc!$A158,'Daily Data ADJ'!$A:$A,0),MATCH("UPRO, CBOE BZX: Close",'Daily Data ADJ'!$1:$1,0))</f>
        <v>7.0717174500000004</v>
      </c>
      <c r="F158">
        <f>INDEX('Daily Data ADJ'!$1:$1048576,MATCH(Calc!$A158,'Daily Data ADJ'!$A:$A,0),MATCH("ES1!, CME_MINI: Close",'Daily Data ADJ'!$1:$1,0))</f>
        <v>1782</v>
      </c>
      <c r="G158">
        <f>INDEX('Daily Data ADJ'!$1:$1048576,MATCH(Calc!$A158,'Daily Data ADJ'!$A:$A,0),MATCH("ES2!, CME_MINI: Close",'Daily Data ADJ'!$1:$1,0))</f>
        <v>1775.25</v>
      </c>
      <c r="H158">
        <f>INDEX('QUANDL MULTPL SP500_DIV_YIELD_M'!$A:$G,MATCH(Calc!$A158,'QUANDL MULTPL SP500_DIV_YIELD_M'!$A:$A,1),MATCH('QUANDL MULTPL SP500_DIV_YIELD_M'!$E$1,'QUANDL MULTPL SP500_DIV_YIELD_M'!$A$1:$G$1,0))</f>
        <v>1.94</v>
      </c>
      <c r="I158" s="5">
        <f t="shared" si="12"/>
        <v>4.3343558142916738E-3</v>
      </c>
      <c r="J158" s="1">
        <f>A158/24/60/60+DATE(1970,1,1)</f>
        <v>41663.604166666664</v>
      </c>
      <c r="K158" s="3">
        <f t="shared" si="15"/>
        <v>1</v>
      </c>
      <c r="L158" s="6">
        <f>(1+Chart!$F$4)^(1/(365/K158))-1</f>
        <v>6.6592785027408397E-5</v>
      </c>
      <c r="M158" s="6">
        <f t="shared" si="16"/>
        <v>1.9171391369976476E-6</v>
      </c>
      <c r="N158" s="6">
        <f t="shared" si="17"/>
        <v>1.1849356638338193E-5</v>
      </c>
      <c r="O158">
        <f>O157*(B158/B157)</f>
        <v>151.57469926000002</v>
      </c>
      <c r="P158">
        <f t="shared" si="13"/>
        <v>2014</v>
      </c>
      <c r="Q158" s="1">
        <f t="shared" si="14"/>
        <v>41663.604166666664</v>
      </c>
      <c r="R158">
        <f>IF(B159="",R157,IF(Q158&gt;=Chart!$F$2,E158,0))</f>
        <v>0</v>
      </c>
      <c r="S158">
        <f>IF(B159="",S157,IFERROR(IF(AND(R158&gt;0,R157=0),R158,(1+(B159/B158-1)*Calc!$Z$1)*S157),0))</f>
        <v>0</v>
      </c>
      <c r="T158">
        <f>IF(B159="",T157,IFERROR(IF(AND(R158&gt;0,R157=0),R158,(1+(B159/B158-1)*Calc!$Z$1-L159)*T157),0))</f>
        <v>0</v>
      </c>
      <c r="U158">
        <f>IF(B159="",U157,IFERROR(IF(AND(R158&gt;0,R157=0),R158,(1+(B159/B158-1)*Calc!$Z$1-M159*2)*U157),0))</f>
        <v>0</v>
      </c>
      <c r="V158">
        <f>IF(B159="",V157,IFERROR(IF(AND(R158&gt;0,R157=0),R158,(1+(B159/B158-1)*Calc!$Z$1-N159*2)*V157),0))</f>
        <v>0</v>
      </c>
      <c r="W158">
        <f>IF(ISNUMBER(C158),C158,W157)</f>
        <v>7.0000000000000007E-2</v>
      </c>
      <c r="Y158" s="1" t="e">
        <f>IF(AND(Q158&gt;=Chart!$F$2,Q158&lt;=Chart!$F$3),Q158,#N/A)</f>
        <v>#N/A</v>
      </c>
      <c r="Z158" t="e">
        <f>IF(AND(Q158&gt;=Chart!$F$2,Q158&lt;=Chart!$F$3),R158,#N/A)</f>
        <v>#N/A</v>
      </c>
      <c r="AA158" t="e">
        <f>IF(AND(Q158&gt;=Chart!$F$2,Q158&lt;=Chart!$F$3),S158,#N/A)</f>
        <v>#N/A</v>
      </c>
      <c r="AB158" t="e">
        <f>IF(AND(Q158&gt;=Chart!$F$2,Q158&lt;=Chart!$F$3),T158,#N/A)</f>
        <v>#N/A</v>
      </c>
      <c r="AC158" t="e">
        <f>IF(AND(Q158&gt;=Chart!$F$2,Q158&lt;=Chart!$F$3),U158,#N/A)</f>
        <v>#N/A</v>
      </c>
      <c r="AD158" t="e">
        <f>IF(AND(Q158&gt;=Chart!$F$2,Q158&lt;=Chart!$F$3),V158,#N/A)</f>
        <v>#N/A</v>
      </c>
      <c r="AE158" t="e">
        <f>IF(AND(Q158&gt;=Chart!$F$2,Q158&lt;=Chart!$F$3),I158,#N/A)</f>
        <v>#N/A</v>
      </c>
      <c r="AF158" t="e">
        <f>IF(AND(Q158&gt;=Chart!$F$2,Q158&lt;=Chart!$F$3),H158/100,#N/A)</f>
        <v>#N/A</v>
      </c>
      <c r="AG158" t="e">
        <f>IF(AND(Q158&gt;=Chart!$F$2,Q158&lt;=Chart!$F$3),W158/100,#N/A)</f>
        <v>#N/A</v>
      </c>
    </row>
    <row r="159" spans="1:33" x14ac:dyDescent="0.25">
      <c r="A159">
        <v>1390833000</v>
      </c>
      <c r="B159">
        <f>INDEX('Daily Data ADJ'!$1:$1048576,MATCH(Calc!$A159,'Daily Data ADJ'!$A:$A,0),MATCH("SPY, CBOE BZX: Close",'Daily Data ADJ'!$1:$1,0))</f>
        <v>150.82906935</v>
      </c>
      <c r="C159">
        <f>INDEX('Daily Data ADJ'!$1:$1048576,MATCH(Calc!$A159,'Daily Data ADJ'!$A:$A,0),MATCH("EFFR, FRED: Close",'Daily Data ADJ'!$1:$1,0))</f>
        <v>7.0000000000000007E-2</v>
      </c>
      <c r="D159" t="str">
        <f>INDEX('Daily Data ADJ'!$1:$1048576,MATCH(Calc!$A159,'Daily Data ADJ'!$A:$A,1),MATCH("SOFR, FRED: Close",'Daily Data ADJ'!$1:$1,0))</f>
        <v>NaN</v>
      </c>
      <c r="E159">
        <f>INDEX('Daily Data ADJ'!$1:$1048576,MATCH(Calc!$A159,'Daily Data ADJ'!$A:$A,0),MATCH("UPRO, CBOE BZX: Close",'Daily Data ADJ'!$1:$1,0))</f>
        <v>6.97102954</v>
      </c>
      <c r="F159">
        <f>INDEX('Daily Data ADJ'!$1:$1048576,MATCH(Calc!$A159,'Daily Data ADJ'!$A:$A,0),MATCH("ES1!, CME_MINI: Close",'Daily Data ADJ'!$1:$1,0))</f>
        <v>1775.75</v>
      </c>
      <c r="G159">
        <f>INDEX('Daily Data ADJ'!$1:$1048576,MATCH(Calc!$A159,'Daily Data ADJ'!$A:$A,0),MATCH("ES2!, CME_MINI: Close",'Daily Data ADJ'!$1:$1,0))</f>
        <v>1768.75</v>
      </c>
      <c r="H159">
        <f>INDEX('QUANDL MULTPL SP500_DIV_YIELD_M'!$A:$G,MATCH(Calc!$A159,'QUANDL MULTPL SP500_DIV_YIELD_M'!$A:$A,1),MATCH('QUANDL MULTPL SP500_DIV_YIELD_M'!$E$1,'QUANDL MULTPL SP500_DIV_YIELD_M'!$A$1:$G$1,0))</f>
        <v>1.94</v>
      </c>
      <c r="I159" s="5">
        <f t="shared" si="12"/>
        <v>3.7250058700099287E-3</v>
      </c>
      <c r="J159" s="1">
        <f>A159/24/60/60+DATE(1970,1,1)</f>
        <v>41666.604166666664</v>
      </c>
      <c r="K159" s="3">
        <f t="shared" si="15"/>
        <v>3</v>
      </c>
      <c r="L159" s="6">
        <f>(1+Chart!$F$4)^(1/(365/K159))-1</f>
        <v>1.9979165917494157E-4</v>
      </c>
      <c r="M159" s="6">
        <f t="shared" si="16"/>
        <v>5.7514284375059788E-6</v>
      </c>
      <c r="N159" s="6">
        <f t="shared" si="17"/>
        <v>3.0560071469842853E-5</v>
      </c>
      <c r="O159">
        <f>O158*(B159/B158)</f>
        <v>150.82906935000003</v>
      </c>
      <c r="P159">
        <f t="shared" si="13"/>
        <v>2014</v>
      </c>
      <c r="Q159" s="1">
        <f t="shared" si="14"/>
        <v>41666.604166666664</v>
      </c>
      <c r="R159">
        <f>IF(B160="",R158,IF(Q159&gt;=Chart!$F$2,E159,0))</f>
        <v>0</v>
      </c>
      <c r="S159">
        <f>IF(B160="",S158,IFERROR(IF(AND(R159&gt;0,R158=0),R159,(1+(B160/B159-1)*Calc!$Z$1)*S158),0))</f>
        <v>0</v>
      </c>
      <c r="T159">
        <f>IF(B160="",T158,IFERROR(IF(AND(R159&gt;0,R158=0),R159,(1+(B160/B159-1)*Calc!$Z$1-L160)*T158),0))</f>
        <v>0</v>
      </c>
      <c r="U159">
        <f>IF(B160="",U158,IFERROR(IF(AND(R159&gt;0,R158=0),R159,(1+(B160/B159-1)*Calc!$Z$1-M160*2)*U158),0))</f>
        <v>0</v>
      </c>
      <c r="V159">
        <f>IF(B160="",V158,IFERROR(IF(AND(R159&gt;0,R158=0),R159,(1+(B160/B159-1)*Calc!$Z$1-N160*2)*V158),0))</f>
        <v>0</v>
      </c>
      <c r="W159">
        <f>IF(ISNUMBER(C159),C159,W158)</f>
        <v>7.0000000000000007E-2</v>
      </c>
      <c r="Y159" s="1" t="e">
        <f>IF(AND(Q159&gt;=Chart!$F$2,Q159&lt;=Chart!$F$3),Q159,#N/A)</f>
        <v>#N/A</v>
      </c>
      <c r="Z159" t="e">
        <f>IF(AND(Q159&gt;=Chart!$F$2,Q159&lt;=Chart!$F$3),R159,#N/A)</f>
        <v>#N/A</v>
      </c>
      <c r="AA159" t="e">
        <f>IF(AND(Q159&gt;=Chart!$F$2,Q159&lt;=Chart!$F$3),S159,#N/A)</f>
        <v>#N/A</v>
      </c>
      <c r="AB159" t="e">
        <f>IF(AND(Q159&gt;=Chart!$F$2,Q159&lt;=Chart!$F$3),T159,#N/A)</f>
        <v>#N/A</v>
      </c>
      <c r="AC159" t="e">
        <f>IF(AND(Q159&gt;=Chart!$F$2,Q159&lt;=Chart!$F$3),U159,#N/A)</f>
        <v>#N/A</v>
      </c>
      <c r="AD159" t="e">
        <f>IF(AND(Q159&gt;=Chart!$F$2,Q159&lt;=Chart!$F$3),V159,#N/A)</f>
        <v>#N/A</v>
      </c>
      <c r="AE159" t="e">
        <f>IF(AND(Q159&gt;=Chart!$F$2,Q159&lt;=Chart!$F$3),I159,#N/A)</f>
        <v>#N/A</v>
      </c>
      <c r="AF159" t="e">
        <f>IF(AND(Q159&gt;=Chart!$F$2,Q159&lt;=Chart!$F$3),H159/100,#N/A)</f>
        <v>#N/A</v>
      </c>
      <c r="AG159" t="e">
        <f>IF(AND(Q159&gt;=Chart!$F$2,Q159&lt;=Chart!$F$3),W159/100,#N/A)</f>
        <v>#N/A</v>
      </c>
    </row>
    <row r="160" spans="1:33" x14ac:dyDescent="0.25">
      <c r="A160">
        <v>1390919400</v>
      </c>
      <c r="B160">
        <f>INDEX('Daily Data ADJ'!$1:$1048576,MATCH(Calc!$A160,'Daily Data ADJ'!$A:$A,0),MATCH("SPY, CBOE BZX: Close",'Daily Data ADJ'!$1:$1,0))</f>
        <v>151.72721447000001</v>
      </c>
      <c r="C160">
        <f>INDEX('Daily Data ADJ'!$1:$1048576,MATCH(Calc!$A160,'Daily Data ADJ'!$A:$A,0),MATCH("EFFR, FRED: Close",'Daily Data ADJ'!$1:$1,0))</f>
        <v>7.0000000000000007E-2</v>
      </c>
      <c r="D160" t="str">
        <f>INDEX('Daily Data ADJ'!$1:$1048576,MATCH(Calc!$A160,'Daily Data ADJ'!$A:$A,1),MATCH("SOFR, FRED: Close",'Daily Data ADJ'!$1:$1,0))</f>
        <v>NaN</v>
      </c>
      <c r="E160">
        <f>INDEX('Daily Data ADJ'!$1:$1048576,MATCH(Calc!$A160,'Daily Data ADJ'!$A:$A,0),MATCH("UPRO, CBOE BZX: Close",'Daily Data ADJ'!$1:$1,0))</f>
        <v>7.0936415000000004</v>
      </c>
      <c r="F160">
        <f>INDEX('Daily Data ADJ'!$1:$1048576,MATCH(Calc!$A160,'Daily Data ADJ'!$A:$A,0),MATCH("ES1!, CME_MINI: Close",'Daily Data ADJ'!$1:$1,0))</f>
        <v>1788.25</v>
      </c>
      <c r="G160">
        <f>INDEX('Daily Data ADJ'!$1:$1048576,MATCH(Calc!$A160,'Daily Data ADJ'!$A:$A,0),MATCH("ES2!, CME_MINI: Close",'Daily Data ADJ'!$1:$1,0))</f>
        <v>1781.5</v>
      </c>
      <c r="H160">
        <f>INDEX('QUANDL MULTPL SP500_DIV_YIELD_M'!$A:$G,MATCH(Calc!$A160,'QUANDL MULTPL SP500_DIV_YIELD_M'!$A:$A,1),MATCH('QUANDL MULTPL SP500_DIV_YIELD_M'!$E$1,'QUANDL MULTPL SP500_DIV_YIELD_M'!$A$1:$G$1,0))</f>
        <v>1.94</v>
      </c>
      <c r="I160" s="5">
        <f t="shared" si="12"/>
        <v>4.3867124786680922E-3</v>
      </c>
      <c r="J160" s="1">
        <f>A160/24/60/60+DATE(1970,1,1)</f>
        <v>41667.604166666664</v>
      </c>
      <c r="K160" s="3">
        <f t="shared" si="15"/>
        <v>1</v>
      </c>
      <c r="L160" s="6">
        <f>(1+Chart!$F$4)^(1/(365/K160))-1</f>
        <v>6.6592785027408397E-5</v>
      </c>
      <c r="M160" s="6">
        <f t="shared" si="16"/>
        <v>1.9171391369976476E-6</v>
      </c>
      <c r="N160" s="6">
        <f t="shared" si="17"/>
        <v>1.1992178484909743E-5</v>
      </c>
      <c r="O160">
        <f>O159*(B160/B159)</f>
        <v>151.72721447000004</v>
      </c>
      <c r="P160">
        <f t="shared" si="13"/>
        <v>2014</v>
      </c>
      <c r="Q160" s="1">
        <f t="shared" si="14"/>
        <v>41667.604166666664</v>
      </c>
      <c r="R160">
        <f>IF(B161="",R159,IF(Q160&gt;=Chart!$F$2,E160,0))</f>
        <v>0</v>
      </c>
      <c r="S160">
        <f>IF(B161="",S159,IFERROR(IF(AND(R160&gt;0,R159=0),R160,(1+(B161/B160-1)*Calc!$Z$1)*S159),0))</f>
        <v>0</v>
      </c>
      <c r="T160">
        <f>IF(B161="",T159,IFERROR(IF(AND(R160&gt;0,R159=0),R160,(1+(B161/B160-1)*Calc!$Z$1-L161)*T159),0))</f>
        <v>0</v>
      </c>
      <c r="U160">
        <f>IF(B161="",U159,IFERROR(IF(AND(R160&gt;0,R159=0),R160,(1+(B161/B160-1)*Calc!$Z$1-M161*2)*U159),0))</f>
        <v>0</v>
      </c>
      <c r="V160">
        <f>IF(B161="",V159,IFERROR(IF(AND(R160&gt;0,R159=0),R160,(1+(B161/B160-1)*Calc!$Z$1-N161*2)*V159),0))</f>
        <v>0</v>
      </c>
      <c r="W160">
        <f>IF(ISNUMBER(C160),C160,W159)</f>
        <v>7.0000000000000007E-2</v>
      </c>
      <c r="Y160" s="1" t="e">
        <f>IF(AND(Q160&gt;=Chart!$F$2,Q160&lt;=Chart!$F$3),Q160,#N/A)</f>
        <v>#N/A</v>
      </c>
      <c r="Z160" t="e">
        <f>IF(AND(Q160&gt;=Chart!$F$2,Q160&lt;=Chart!$F$3),R160,#N/A)</f>
        <v>#N/A</v>
      </c>
      <c r="AA160" t="e">
        <f>IF(AND(Q160&gt;=Chart!$F$2,Q160&lt;=Chart!$F$3),S160,#N/A)</f>
        <v>#N/A</v>
      </c>
      <c r="AB160" t="e">
        <f>IF(AND(Q160&gt;=Chart!$F$2,Q160&lt;=Chart!$F$3),T160,#N/A)</f>
        <v>#N/A</v>
      </c>
      <c r="AC160" t="e">
        <f>IF(AND(Q160&gt;=Chart!$F$2,Q160&lt;=Chart!$F$3),U160,#N/A)</f>
        <v>#N/A</v>
      </c>
      <c r="AD160" t="e">
        <f>IF(AND(Q160&gt;=Chart!$F$2,Q160&lt;=Chart!$F$3),V160,#N/A)</f>
        <v>#N/A</v>
      </c>
      <c r="AE160" t="e">
        <f>IF(AND(Q160&gt;=Chart!$F$2,Q160&lt;=Chart!$F$3),I160,#N/A)</f>
        <v>#N/A</v>
      </c>
      <c r="AF160" t="e">
        <f>IF(AND(Q160&gt;=Chart!$F$2,Q160&lt;=Chart!$F$3),H160/100,#N/A)</f>
        <v>#N/A</v>
      </c>
      <c r="AG160" t="e">
        <f>IF(AND(Q160&gt;=Chart!$F$2,Q160&lt;=Chart!$F$3),W160/100,#N/A)</f>
        <v>#N/A</v>
      </c>
    </row>
    <row r="161" spans="1:33" x14ac:dyDescent="0.25">
      <c r="A161">
        <v>1391005800</v>
      </c>
      <c r="B161">
        <f>INDEX('Daily Data ADJ'!$1:$1048576,MATCH(Calc!$A161,'Daily Data ADJ'!$A:$A,0),MATCH("SPY, CBOE BZX: Close",'Daily Data ADJ'!$1:$1,0))</f>
        <v>150.26984691000001</v>
      </c>
      <c r="C161">
        <f>INDEX('Daily Data ADJ'!$1:$1048576,MATCH(Calc!$A161,'Daily Data ADJ'!$A:$A,0),MATCH("EFFR, FRED: Close",'Daily Data ADJ'!$1:$1,0))</f>
        <v>7.0000000000000007E-2</v>
      </c>
      <c r="D161" t="str">
        <f>INDEX('Daily Data ADJ'!$1:$1048576,MATCH(Calc!$A161,'Daily Data ADJ'!$A:$A,1),MATCH("SOFR, FRED: Close",'Daily Data ADJ'!$1:$1,0))</f>
        <v>NaN</v>
      </c>
      <c r="E161">
        <f>INDEX('Daily Data ADJ'!$1:$1048576,MATCH(Calc!$A161,'Daily Data ADJ'!$A:$A,0),MATCH("UPRO, CBOE BZX: Close",'Daily Data ADJ'!$1:$1,0))</f>
        <v>6.8817090099999998</v>
      </c>
      <c r="F161">
        <f>INDEX('Daily Data ADJ'!$1:$1048576,MATCH(Calc!$A161,'Daily Data ADJ'!$A:$A,0),MATCH("ES1!, CME_MINI: Close",'Daily Data ADJ'!$1:$1,0))</f>
        <v>1771.25</v>
      </c>
      <c r="G161">
        <f>INDEX('Daily Data ADJ'!$1:$1048576,MATCH(Calc!$A161,'Daily Data ADJ'!$A:$A,0),MATCH("ES2!, CME_MINI: Close",'Daily Data ADJ'!$1:$1,0))</f>
        <v>1764.5</v>
      </c>
      <c r="H161">
        <f>INDEX('QUANDL MULTPL SP500_DIV_YIELD_M'!$A:$G,MATCH(Calc!$A161,'QUANDL MULTPL SP500_DIV_YIELD_M'!$A:$A,1),MATCH('QUANDL MULTPL SP500_DIV_YIELD_M'!$E$1,'QUANDL MULTPL SP500_DIV_YIELD_M'!$A$1:$G$1,0))</f>
        <v>1.94</v>
      </c>
      <c r="I161" s="5">
        <f t="shared" si="12"/>
        <v>4.2434430010004631E-3</v>
      </c>
      <c r="J161" s="1">
        <f>A161/24/60/60+DATE(1970,1,1)</f>
        <v>41668.604166666664</v>
      </c>
      <c r="K161" s="3">
        <f t="shared" si="15"/>
        <v>1</v>
      </c>
      <c r="L161" s="6">
        <f>(1+Chart!$F$4)^(1/(365/K161))-1</f>
        <v>6.6592785027408397E-5</v>
      </c>
      <c r="M161" s="6">
        <f t="shared" si="16"/>
        <v>1.9171391369976476E-6</v>
      </c>
      <c r="N161" s="6">
        <f t="shared" si="17"/>
        <v>1.1601341229905415E-5</v>
      </c>
      <c r="O161">
        <f>O160*(B161/B160)</f>
        <v>150.26984691000004</v>
      </c>
      <c r="P161">
        <f t="shared" si="13"/>
        <v>2014</v>
      </c>
      <c r="Q161" s="1">
        <f t="shared" si="14"/>
        <v>41668.604166666664</v>
      </c>
      <c r="R161">
        <f>IF(B162="",R160,IF(Q161&gt;=Chart!$F$2,E161,0))</f>
        <v>0</v>
      </c>
      <c r="S161">
        <f>IF(B162="",S160,IFERROR(IF(AND(R161&gt;0,R160=0),R161,(1+(B162/B161-1)*Calc!$Z$1)*S160),0))</f>
        <v>0</v>
      </c>
      <c r="T161">
        <f>IF(B162="",T160,IFERROR(IF(AND(R161&gt;0,R160=0),R161,(1+(B162/B161-1)*Calc!$Z$1-L162)*T160),0))</f>
        <v>0</v>
      </c>
      <c r="U161">
        <f>IF(B162="",U160,IFERROR(IF(AND(R161&gt;0,R160=0),R161,(1+(B162/B161-1)*Calc!$Z$1-M162*2)*U160),0))</f>
        <v>0</v>
      </c>
      <c r="V161">
        <f>IF(B162="",V160,IFERROR(IF(AND(R161&gt;0,R160=0),R161,(1+(B162/B161-1)*Calc!$Z$1-N162*2)*V160),0))</f>
        <v>0</v>
      </c>
      <c r="W161">
        <f>IF(ISNUMBER(C161),C161,W160)</f>
        <v>7.0000000000000007E-2</v>
      </c>
      <c r="Y161" s="1" t="e">
        <f>IF(AND(Q161&gt;=Chart!$F$2,Q161&lt;=Chart!$F$3),Q161,#N/A)</f>
        <v>#N/A</v>
      </c>
      <c r="Z161" t="e">
        <f>IF(AND(Q161&gt;=Chart!$F$2,Q161&lt;=Chart!$F$3),R161,#N/A)</f>
        <v>#N/A</v>
      </c>
      <c r="AA161" t="e">
        <f>IF(AND(Q161&gt;=Chart!$F$2,Q161&lt;=Chart!$F$3),S161,#N/A)</f>
        <v>#N/A</v>
      </c>
      <c r="AB161" t="e">
        <f>IF(AND(Q161&gt;=Chart!$F$2,Q161&lt;=Chart!$F$3),T161,#N/A)</f>
        <v>#N/A</v>
      </c>
      <c r="AC161" t="e">
        <f>IF(AND(Q161&gt;=Chart!$F$2,Q161&lt;=Chart!$F$3),U161,#N/A)</f>
        <v>#N/A</v>
      </c>
      <c r="AD161" t="e">
        <f>IF(AND(Q161&gt;=Chart!$F$2,Q161&lt;=Chart!$F$3),V161,#N/A)</f>
        <v>#N/A</v>
      </c>
      <c r="AE161" t="e">
        <f>IF(AND(Q161&gt;=Chart!$F$2,Q161&lt;=Chart!$F$3),I161,#N/A)</f>
        <v>#N/A</v>
      </c>
      <c r="AF161" t="e">
        <f>IF(AND(Q161&gt;=Chart!$F$2,Q161&lt;=Chart!$F$3),H161/100,#N/A)</f>
        <v>#N/A</v>
      </c>
      <c r="AG161" t="e">
        <f>IF(AND(Q161&gt;=Chart!$F$2,Q161&lt;=Chart!$F$3),W161/100,#N/A)</f>
        <v>#N/A</v>
      </c>
    </row>
    <row r="162" spans="1:33" x14ac:dyDescent="0.25">
      <c r="A162">
        <v>1391092200</v>
      </c>
      <c r="B162">
        <f>INDEX('Daily Data ADJ'!$1:$1048576,MATCH(Calc!$A162,'Daily Data ADJ'!$A:$A,0),MATCH("SPY, CBOE BZX: Close",'Daily Data ADJ'!$1:$1,0))</f>
        <v>151.86278354999999</v>
      </c>
      <c r="C162">
        <f>INDEX('Daily Data ADJ'!$1:$1048576,MATCH(Calc!$A162,'Daily Data ADJ'!$A:$A,0),MATCH("EFFR, FRED: Close",'Daily Data ADJ'!$1:$1,0))</f>
        <v>7.0000000000000007E-2</v>
      </c>
      <c r="D162" t="str">
        <f>INDEX('Daily Data ADJ'!$1:$1048576,MATCH(Calc!$A162,'Daily Data ADJ'!$A:$A,1),MATCH("SOFR, FRED: Close",'Daily Data ADJ'!$1:$1,0))</f>
        <v>NaN</v>
      </c>
      <c r="E162">
        <f>INDEX('Daily Data ADJ'!$1:$1048576,MATCH(Calc!$A162,'Daily Data ADJ'!$A:$A,0),MATCH("UPRO, CBOE BZX: Close",'Daily Data ADJ'!$1:$1,0))</f>
        <v>7.1147529</v>
      </c>
      <c r="F162">
        <f>INDEX('Daily Data ADJ'!$1:$1048576,MATCH(Calc!$A162,'Daily Data ADJ'!$A:$A,0),MATCH("ES1!, CME_MINI: Close",'Daily Data ADJ'!$1:$1,0))</f>
        <v>1781.25</v>
      </c>
      <c r="G162">
        <f>INDEX('Daily Data ADJ'!$1:$1048576,MATCH(Calc!$A162,'Daily Data ADJ'!$A:$A,0),MATCH("ES2!, CME_MINI: Close",'Daily Data ADJ'!$1:$1,0))</f>
        <v>1774.5</v>
      </c>
      <c r="H162">
        <f>INDEX('QUANDL MULTPL SP500_DIV_YIELD_M'!$A:$G,MATCH(Calc!$A162,'QUANDL MULTPL SP500_DIV_YIELD_M'!$A:$A,1),MATCH('QUANDL MULTPL SP500_DIV_YIELD_M'!$E$1,'QUANDL MULTPL SP500_DIV_YIELD_M'!$A$1:$G$1,0))</f>
        <v>1.94</v>
      </c>
      <c r="I162" s="5">
        <f t="shared" si="12"/>
        <v>4.3280484651425921E-3</v>
      </c>
      <c r="J162" s="1">
        <f>A162/24/60/60+DATE(1970,1,1)</f>
        <v>41669.604166666664</v>
      </c>
      <c r="K162" s="3">
        <f t="shared" si="15"/>
        <v>1</v>
      </c>
      <c r="L162" s="6">
        <f>(1+Chart!$F$4)^(1/(365/K162))-1</f>
        <v>6.6592785027408397E-5</v>
      </c>
      <c r="M162" s="6">
        <f t="shared" si="16"/>
        <v>1.9171391369976476E-6</v>
      </c>
      <c r="N162" s="6">
        <f t="shared" si="17"/>
        <v>1.1832150548229947E-5</v>
      </c>
      <c r="O162">
        <f>O161*(B162/B161)</f>
        <v>151.86278355000002</v>
      </c>
      <c r="P162">
        <f t="shared" si="13"/>
        <v>2014</v>
      </c>
      <c r="Q162" s="1">
        <f t="shared" si="14"/>
        <v>41669.604166666664</v>
      </c>
      <c r="R162">
        <f>IF(B163="",R161,IF(Q162&gt;=Chart!$F$2,E162,0))</f>
        <v>0</v>
      </c>
      <c r="S162">
        <f>IF(B163="",S161,IFERROR(IF(AND(R162&gt;0,R161=0),R162,(1+(B163/B162-1)*Calc!$Z$1)*S161),0))</f>
        <v>0</v>
      </c>
      <c r="T162">
        <f>IF(B163="",T161,IFERROR(IF(AND(R162&gt;0,R161=0),R162,(1+(B163/B162-1)*Calc!$Z$1-L163)*T161),0))</f>
        <v>0</v>
      </c>
      <c r="U162">
        <f>IF(B163="",U161,IFERROR(IF(AND(R162&gt;0,R161=0),R162,(1+(B163/B162-1)*Calc!$Z$1-M163*2)*U161),0))</f>
        <v>0</v>
      </c>
      <c r="V162">
        <f>IF(B163="",V161,IFERROR(IF(AND(R162&gt;0,R161=0),R162,(1+(B163/B162-1)*Calc!$Z$1-N163*2)*V161),0))</f>
        <v>0</v>
      </c>
      <c r="W162">
        <f>IF(ISNUMBER(C162),C162,W161)</f>
        <v>7.0000000000000007E-2</v>
      </c>
      <c r="Y162" s="1" t="e">
        <f>IF(AND(Q162&gt;=Chart!$F$2,Q162&lt;=Chart!$F$3),Q162,#N/A)</f>
        <v>#N/A</v>
      </c>
      <c r="Z162" t="e">
        <f>IF(AND(Q162&gt;=Chart!$F$2,Q162&lt;=Chart!$F$3),R162,#N/A)</f>
        <v>#N/A</v>
      </c>
      <c r="AA162" t="e">
        <f>IF(AND(Q162&gt;=Chart!$F$2,Q162&lt;=Chart!$F$3),S162,#N/A)</f>
        <v>#N/A</v>
      </c>
      <c r="AB162" t="e">
        <f>IF(AND(Q162&gt;=Chart!$F$2,Q162&lt;=Chart!$F$3),T162,#N/A)</f>
        <v>#N/A</v>
      </c>
      <c r="AC162" t="e">
        <f>IF(AND(Q162&gt;=Chart!$F$2,Q162&lt;=Chart!$F$3),U162,#N/A)</f>
        <v>#N/A</v>
      </c>
      <c r="AD162" t="e">
        <f>IF(AND(Q162&gt;=Chart!$F$2,Q162&lt;=Chart!$F$3),V162,#N/A)</f>
        <v>#N/A</v>
      </c>
      <c r="AE162" t="e">
        <f>IF(AND(Q162&gt;=Chart!$F$2,Q162&lt;=Chart!$F$3),I162,#N/A)</f>
        <v>#N/A</v>
      </c>
      <c r="AF162" t="e">
        <f>IF(AND(Q162&gt;=Chart!$F$2,Q162&lt;=Chart!$F$3),H162/100,#N/A)</f>
        <v>#N/A</v>
      </c>
      <c r="AG162" t="e">
        <f>IF(AND(Q162&gt;=Chart!$F$2,Q162&lt;=Chart!$F$3),W162/100,#N/A)</f>
        <v>#N/A</v>
      </c>
    </row>
    <row r="163" spans="1:33" x14ac:dyDescent="0.25">
      <c r="A163">
        <v>1391178600</v>
      </c>
      <c r="B163">
        <f>INDEX('Daily Data ADJ'!$1:$1048576,MATCH(Calc!$A163,'Daily Data ADJ'!$A:$A,0),MATCH("SPY, CBOE BZX: Close",'Daily Data ADJ'!$1:$1,0))</f>
        <v>150.97311149000001</v>
      </c>
      <c r="C163">
        <f>INDEX('Daily Data ADJ'!$1:$1048576,MATCH(Calc!$A163,'Daily Data ADJ'!$A:$A,0),MATCH("EFFR, FRED: Close",'Daily Data ADJ'!$1:$1,0))</f>
        <v>7.0000000000000007E-2</v>
      </c>
      <c r="D163" t="str">
        <f>INDEX('Daily Data ADJ'!$1:$1048576,MATCH(Calc!$A163,'Daily Data ADJ'!$A:$A,1),MATCH("SOFR, FRED: Close",'Daily Data ADJ'!$1:$1,0))</f>
        <v>NaN</v>
      </c>
      <c r="E163">
        <f>INDEX('Daily Data ADJ'!$1:$1048576,MATCH(Calc!$A163,'Daily Data ADJ'!$A:$A,0),MATCH("UPRO, CBOE BZX: Close",'Daily Data ADJ'!$1:$1,0))</f>
        <v>6.9823969200000002</v>
      </c>
      <c r="F163">
        <f>INDEX('Daily Data ADJ'!$1:$1048576,MATCH(Calc!$A163,'Daily Data ADJ'!$A:$A,0),MATCH("ES1!, CME_MINI: Close",'Daily Data ADJ'!$1:$1,0))</f>
        <v>1776.5</v>
      </c>
      <c r="G163">
        <f>INDEX('Daily Data ADJ'!$1:$1048576,MATCH(Calc!$A163,'Daily Data ADJ'!$A:$A,0),MATCH("ES2!, CME_MINI: Close",'Daily Data ADJ'!$1:$1,0))</f>
        <v>1769.75</v>
      </c>
      <c r="H163">
        <f>INDEX('QUANDL MULTPL SP500_DIV_YIELD_M'!$A:$G,MATCH(Calc!$A163,'QUANDL MULTPL SP500_DIV_YIELD_M'!$A:$A,1),MATCH('QUANDL MULTPL SP500_DIV_YIELD_M'!$E$1,'QUANDL MULTPL SP500_DIV_YIELD_M'!$A$1:$G$1,0))</f>
        <v>1.94</v>
      </c>
      <c r="I163" s="5">
        <f t="shared" si="12"/>
        <v>4.2879789545607061E-3</v>
      </c>
      <c r="J163" s="1">
        <f>A163/24/60/60+DATE(1970,1,1)</f>
        <v>41670.604166666664</v>
      </c>
      <c r="K163" s="3">
        <f t="shared" si="15"/>
        <v>1</v>
      </c>
      <c r="L163" s="6">
        <f>(1+Chart!$F$4)^(1/(365/K163))-1</f>
        <v>6.6592785027408397E-5</v>
      </c>
      <c r="M163" s="6">
        <f t="shared" si="16"/>
        <v>1.9171391369976476E-6</v>
      </c>
      <c r="N163" s="6">
        <f t="shared" si="17"/>
        <v>1.1722840682626412E-5</v>
      </c>
      <c r="O163">
        <f>O162*(B163/B162)</f>
        <v>150.97311149000004</v>
      </c>
      <c r="P163">
        <f t="shared" si="13"/>
        <v>2014</v>
      </c>
      <c r="Q163" s="1">
        <f t="shared" si="14"/>
        <v>41670.604166666664</v>
      </c>
      <c r="R163">
        <f>IF(B164="",R162,IF(Q163&gt;=Chart!$F$2,E163,0))</f>
        <v>0</v>
      </c>
      <c r="S163">
        <f>IF(B164="",S162,IFERROR(IF(AND(R163&gt;0,R162=0),R163,(1+(B164/B163-1)*Calc!$Z$1)*S162),0))</f>
        <v>0</v>
      </c>
      <c r="T163">
        <f>IF(B164="",T162,IFERROR(IF(AND(R163&gt;0,R162=0),R163,(1+(B164/B163-1)*Calc!$Z$1-L164)*T162),0))</f>
        <v>0</v>
      </c>
      <c r="U163">
        <f>IF(B164="",U162,IFERROR(IF(AND(R163&gt;0,R162=0),R163,(1+(B164/B163-1)*Calc!$Z$1-M164*2)*U162),0))</f>
        <v>0</v>
      </c>
      <c r="V163">
        <f>IF(B164="",V162,IFERROR(IF(AND(R163&gt;0,R162=0),R163,(1+(B164/B163-1)*Calc!$Z$1-N164*2)*V162),0))</f>
        <v>0</v>
      </c>
      <c r="W163">
        <f>IF(ISNUMBER(C163),C163,W162)</f>
        <v>7.0000000000000007E-2</v>
      </c>
      <c r="Y163" s="1" t="e">
        <f>IF(AND(Q163&gt;=Chart!$F$2,Q163&lt;=Chart!$F$3),Q163,#N/A)</f>
        <v>#N/A</v>
      </c>
      <c r="Z163" t="e">
        <f>IF(AND(Q163&gt;=Chart!$F$2,Q163&lt;=Chart!$F$3),R163,#N/A)</f>
        <v>#N/A</v>
      </c>
      <c r="AA163" t="e">
        <f>IF(AND(Q163&gt;=Chart!$F$2,Q163&lt;=Chart!$F$3),S163,#N/A)</f>
        <v>#N/A</v>
      </c>
      <c r="AB163" t="e">
        <f>IF(AND(Q163&gt;=Chart!$F$2,Q163&lt;=Chart!$F$3),T163,#N/A)</f>
        <v>#N/A</v>
      </c>
      <c r="AC163" t="e">
        <f>IF(AND(Q163&gt;=Chart!$F$2,Q163&lt;=Chart!$F$3),U163,#N/A)</f>
        <v>#N/A</v>
      </c>
      <c r="AD163" t="e">
        <f>IF(AND(Q163&gt;=Chart!$F$2,Q163&lt;=Chart!$F$3),V163,#N/A)</f>
        <v>#N/A</v>
      </c>
      <c r="AE163" t="e">
        <f>IF(AND(Q163&gt;=Chart!$F$2,Q163&lt;=Chart!$F$3),I163,#N/A)</f>
        <v>#N/A</v>
      </c>
      <c r="AF163" t="e">
        <f>IF(AND(Q163&gt;=Chart!$F$2,Q163&lt;=Chart!$F$3),H163/100,#N/A)</f>
        <v>#N/A</v>
      </c>
      <c r="AG163" t="e">
        <f>IF(AND(Q163&gt;=Chart!$F$2,Q163&lt;=Chart!$F$3),W163/100,#N/A)</f>
        <v>#N/A</v>
      </c>
    </row>
    <row r="164" spans="1:33" x14ac:dyDescent="0.25">
      <c r="A164">
        <v>1391437800</v>
      </c>
      <c r="B164">
        <f>INDEX('Daily Data ADJ'!$1:$1048576,MATCH(Calc!$A164,'Daily Data ADJ'!$A:$A,0),MATCH("SPY, CBOE BZX: Close",'Daily Data ADJ'!$1:$1,0))</f>
        <v>147.57541154</v>
      </c>
      <c r="C164">
        <f>INDEX('Daily Data ADJ'!$1:$1048576,MATCH(Calc!$A164,'Daily Data ADJ'!$A:$A,0),MATCH("EFFR, FRED: Close",'Daily Data ADJ'!$1:$1,0))</f>
        <v>7.0000000000000007E-2</v>
      </c>
      <c r="D164" t="str">
        <f>INDEX('Daily Data ADJ'!$1:$1048576,MATCH(Calc!$A164,'Daily Data ADJ'!$A:$A,1),MATCH("SOFR, FRED: Close",'Daily Data ADJ'!$1:$1,0))</f>
        <v>NaN</v>
      </c>
      <c r="E164">
        <f>INDEX('Daily Data ADJ'!$1:$1048576,MATCH(Calc!$A164,'Daily Data ADJ'!$A:$A,0),MATCH("UPRO, CBOE BZX: Close",'Daily Data ADJ'!$1:$1,0))</f>
        <v>6.5098128099999997</v>
      </c>
      <c r="F164">
        <f>INDEX('Daily Data ADJ'!$1:$1048576,MATCH(Calc!$A164,'Daily Data ADJ'!$A:$A,0),MATCH("ES1!, CME_MINI: Close",'Daily Data ADJ'!$1:$1,0))</f>
        <v>1732.75</v>
      </c>
      <c r="G164">
        <f>INDEX('Daily Data ADJ'!$1:$1048576,MATCH(Calc!$A164,'Daily Data ADJ'!$A:$A,0),MATCH("ES2!, CME_MINI: Close",'Daily Data ADJ'!$1:$1,0))</f>
        <v>1726</v>
      </c>
      <c r="H164">
        <f>INDEX('QUANDL MULTPL SP500_DIV_YIELD_M'!$A:$G,MATCH(Calc!$A164,'QUANDL MULTPL SP500_DIV_YIELD_M'!$A:$A,1),MATCH('QUANDL MULTPL SP500_DIV_YIELD_M'!$E$1,'QUANDL MULTPL SP500_DIV_YIELD_M'!$A$1:$G$1,0))</f>
        <v>1.94</v>
      </c>
      <c r="I164" s="5">
        <f t="shared" si="12"/>
        <v>3.9086481656543104E-3</v>
      </c>
      <c r="J164" s="1">
        <f>A164/24/60/60+DATE(1970,1,1)</f>
        <v>41673.604166666664</v>
      </c>
      <c r="K164" s="3">
        <f t="shared" si="15"/>
        <v>3</v>
      </c>
      <c r="L164" s="6">
        <f>(1+Chart!$F$4)^(1/(365/K164))-1</f>
        <v>1.9979165917494157E-4</v>
      </c>
      <c r="M164" s="6">
        <f t="shared" si="16"/>
        <v>5.7514284375059788E-6</v>
      </c>
      <c r="N164" s="6">
        <f t="shared" si="17"/>
        <v>3.2063768117263081E-5</v>
      </c>
      <c r="O164">
        <f>O163*(B164/B163)</f>
        <v>147.57541154000003</v>
      </c>
      <c r="P164">
        <f t="shared" si="13"/>
        <v>2014</v>
      </c>
      <c r="Q164" s="1">
        <f t="shared" si="14"/>
        <v>41673.604166666664</v>
      </c>
      <c r="R164">
        <f>IF(B165="",R163,IF(Q164&gt;=Chart!$F$2,E164,0))</f>
        <v>0</v>
      </c>
      <c r="S164">
        <f>IF(B165="",S163,IFERROR(IF(AND(R164&gt;0,R163=0),R164,(1+(B165/B164-1)*Calc!$Z$1)*S163),0))</f>
        <v>0</v>
      </c>
      <c r="T164">
        <f>IF(B165="",T163,IFERROR(IF(AND(R164&gt;0,R163=0),R164,(1+(B165/B164-1)*Calc!$Z$1-L165)*T163),0))</f>
        <v>0</v>
      </c>
      <c r="U164">
        <f>IF(B165="",U163,IFERROR(IF(AND(R164&gt;0,R163=0),R164,(1+(B165/B164-1)*Calc!$Z$1-M165*2)*U163),0))</f>
        <v>0</v>
      </c>
      <c r="V164">
        <f>IF(B165="",V163,IFERROR(IF(AND(R164&gt;0,R163=0),R164,(1+(B165/B164-1)*Calc!$Z$1-N165*2)*V163),0))</f>
        <v>0</v>
      </c>
      <c r="W164">
        <f>IF(ISNUMBER(C164),C164,W163)</f>
        <v>7.0000000000000007E-2</v>
      </c>
      <c r="Y164" s="1" t="e">
        <f>IF(AND(Q164&gt;=Chart!$F$2,Q164&lt;=Chart!$F$3),Q164,#N/A)</f>
        <v>#N/A</v>
      </c>
      <c r="Z164" t="e">
        <f>IF(AND(Q164&gt;=Chart!$F$2,Q164&lt;=Chart!$F$3),R164,#N/A)</f>
        <v>#N/A</v>
      </c>
      <c r="AA164" t="e">
        <f>IF(AND(Q164&gt;=Chart!$F$2,Q164&lt;=Chart!$F$3),S164,#N/A)</f>
        <v>#N/A</v>
      </c>
      <c r="AB164" t="e">
        <f>IF(AND(Q164&gt;=Chart!$F$2,Q164&lt;=Chart!$F$3),T164,#N/A)</f>
        <v>#N/A</v>
      </c>
      <c r="AC164" t="e">
        <f>IF(AND(Q164&gt;=Chart!$F$2,Q164&lt;=Chart!$F$3),U164,#N/A)</f>
        <v>#N/A</v>
      </c>
      <c r="AD164" t="e">
        <f>IF(AND(Q164&gt;=Chart!$F$2,Q164&lt;=Chart!$F$3),V164,#N/A)</f>
        <v>#N/A</v>
      </c>
      <c r="AE164" t="e">
        <f>IF(AND(Q164&gt;=Chart!$F$2,Q164&lt;=Chart!$F$3),I164,#N/A)</f>
        <v>#N/A</v>
      </c>
      <c r="AF164" t="e">
        <f>IF(AND(Q164&gt;=Chart!$F$2,Q164&lt;=Chart!$F$3),H164/100,#N/A)</f>
        <v>#N/A</v>
      </c>
      <c r="AG164" t="e">
        <f>IF(AND(Q164&gt;=Chart!$F$2,Q164&lt;=Chart!$F$3),W164/100,#N/A)</f>
        <v>#N/A</v>
      </c>
    </row>
    <row r="165" spans="1:33" x14ac:dyDescent="0.25">
      <c r="A165">
        <v>1391524200</v>
      </c>
      <c r="B165">
        <f>INDEX('Daily Data ADJ'!$1:$1048576,MATCH(Calc!$A165,'Daily Data ADJ'!$A:$A,0),MATCH("SPY, CBOE BZX: Close",'Daily Data ADJ'!$1:$1,0))</f>
        <v>148.60488921000001</v>
      </c>
      <c r="C165">
        <f>INDEX('Daily Data ADJ'!$1:$1048576,MATCH(Calc!$A165,'Daily Data ADJ'!$A:$A,0),MATCH("EFFR, FRED: Close",'Daily Data ADJ'!$1:$1,0))</f>
        <v>7.0000000000000007E-2</v>
      </c>
      <c r="D165" t="str">
        <f>INDEX('Daily Data ADJ'!$1:$1048576,MATCH(Calc!$A165,'Daily Data ADJ'!$A:$A,1),MATCH("SOFR, FRED: Close",'Daily Data ADJ'!$1:$1,0))</f>
        <v>NaN</v>
      </c>
      <c r="E165">
        <f>INDEX('Daily Data ADJ'!$1:$1048576,MATCH(Calc!$A165,'Daily Data ADJ'!$A:$A,0),MATCH("UPRO, CBOE BZX: Close",'Daily Data ADJ'!$1:$1,0))</f>
        <v>6.6413571100000004</v>
      </c>
      <c r="F165">
        <f>INDEX('Daily Data ADJ'!$1:$1048576,MATCH(Calc!$A165,'Daily Data ADJ'!$A:$A,0),MATCH("ES1!, CME_MINI: Close",'Daily Data ADJ'!$1:$1,0))</f>
        <v>1743.75</v>
      </c>
      <c r="G165">
        <f>INDEX('Daily Data ADJ'!$1:$1048576,MATCH(Calc!$A165,'Daily Data ADJ'!$A:$A,0),MATCH("ES2!, CME_MINI: Close",'Daily Data ADJ'!$1:$1,0))</f>
        <v>1736.75</v>
      </c>
      <c r="H165">
        <f>INDEX('QUANDL MULTPL SP500_DIV_YIELD_M'!$A:$G,MATCH(Calc!$A165,'QUANDL MULTPL SP500_DIV_YIELD_M'!$A:$A,1),MATCH('QUANDL MULTPL SP500_DIV_YIELD_M'!$E$1,'QUANDL MULTPL SP500_DIV_YIELD_M'!$A$1:$G$1,0))</f>
        <v>1.94</v>
      </c>
      <c r="I165" s="5">
        <f t="shared" si="12"/>
        <v>3.4390832321992415E-3</v>
      </c>
      <c r="J165" s="1">
        <f>A165/24/60/60+DATE(1970,1,1)</f>
        <v>41674.604166666664</v>
      </c>
      <c r="K165" s="3">
        <f t="shared" si="15"/>
        <v>1</v>
      </c>
      <c r="L165" s="6">
        <f>(1+Chart!$F$4)^(1/(365/K165))-1</f>
        <v>6.6592785027408397E-5</v>
      </c>
      <c r="M165" s="6">
        <f t="shared" si="16"/>
        <v>1.9171391369976476E-6</v>
      </c>
      <c r="N165" s="6">
        <f t="shared" si="17"/>
        <v>9.406025356817338E-6</v>
      </c>
      <c r="O165">
        <f>O164*(B165/B164)</f>
        <v>148.60488921000001</v>
      </c>
      <c r="P165">
        <f t="shared" si="13"/>
        <v>2014</v>
      </c>
      <c r="Q165" s="1">
        <f t="shared" si="14"/>
        <v>41674.604166666664</v>
      </c>
      <c r="R165">
        <f>IF(B166="",R164,IF(Q165&gt;=Chart!$F$2,E165,0))</f>
        <v>0</v>
      </c>
      <c r="S165">
        <f>IF(B166="",S164,IFERROR(IF(AND(R165&gt;0,R164=0),R165,(1+(B166/B165-1)*Calc!$Z$1)*S164),0))</f>
        <v>0</v>
      </c>
      <c r="T165">
        <f>IF(B166="",T164,IFERROR(IF(AND(R165&gt;0,R164=0),R165,(1+(B166/B165-1)*Calc!$Z$1-L166)*T164),0))</f>
        <v>0</v>
      </c>
      <c r="U165">
        <f>IF(B166="",U164,IFERROR(IF(AND(R165&gt;0,R164=0),R165,(1+(B166/B165-1)*Calc!$Z$1-M166*2)*U164),0))</f>
        <v>0</v>
      </c>
      <c r="V165">
        <f>IF(B166="",V164,IFERROR(IF(AND(R165&gt;0,R164=0),R165,(1+(B166/B165-1)*Calc!$Z$1-N166*2)*V164),0))</f>
        <v>0</v>
      </c>
      <c r="W165">
        <f>IF(ISNUMBER(C165),C165,W164)</f>
        <v>7.0000000000000007E-2</v>
      </c>
      <c r="Y165" s="1" t="e">
        <f>IF(AND(Q165&gt;=Chart!$F$2,Q165&lt;=Chart!$F$3),Q165,#N/A)</f>
        <v>#N/A</v>
      </c>
      <c r="Z165" t="e">
        <f>IF(AND(Q165&gt;=Chart!$F$2,Q165&lt;=Chart!$F$3),R165,#N/A)</f>
        <v>#N/A</v>
      </c>
      <c r="AA165" t="e">
        <f>IF(AND(Q165&gt;=Chart!$F$2,Q165&lt;=Chart!$F$3),S165,#N/A)</f>
        <v>#N/A</v>
      </c>
      <c r="AB165" t="e">
        <f>IF(AND(Q165&gt;=Chart!$F$2,Q165&lt;=Chart!$F$3),T165,#N/A)</f>
        <v>#N/A</v>
      </c>
      <c r="AC165" t="e">
        <f>IF(AND(Q165&gt;=Chart!$F$2,Q165&lt;=Chart!$F$3),U165,#N/A)</f>
        <v>#N/A</v>
      </c>
      <c r="AD165" t="e">
        <f>IF(AND(Q165&gt;=Chart!$F$2,Q165&lt;=Chart!$F$3),V165,#N/A)</f>
        <v>#N/A</v>
      </c>
      <c r="AE165" t="e">
        <f>IF(AND(Q165&gt;=Chart!$F$2,Q165&lt;=Chart!$F$3),I165,#N/A)</f>
        <v>#N/A</v>
      </c>
      <c r="AF165" t="e">
        <f>IF(AND(Q165&gt;=Chart!$F$2,Q165&lt;=Chart!$F$3),H165/100,#N/A)</f>
        <v>#N/A</v>
      </c>
      <c r="AG165" t="e">
        <f>IF(AND(Q165&gt;=Chart!$F$2,Q165&lt;=Chart!$F$3),W165/100,#N/A)</f>
        <v>#N/A</v>
      </c>
    </row>
    <row r="166" spans="1:33" x14ac:dyDescent="0.25">
      <c r="A166">
        <v>1391610600</v>
      </c>
      <c r="B166">
        <f>INDEX('Daily Data ADJ'!$1:$1048576,MATCH(Calc!$A166,'Daily Data ADJ'!$A:$A,0),MATCH("SPY, CBOE BZX: Close",'Daily Data ADJ'!$1:$1,0))</f>
        <v>148.42271826000001</v>
      </c>
      <c r="C166">
        <f>INDEX('Daily Data ADJ'!$1:$1048576,MATCH(Calc!$A166,'Daily Data ADJ'!$A:$A,0),MATCH("EFFR, FRED: Close",'Daily Data ADJ'!$1:$1,0))</f>
        <v>7.0000000000000007E-2</v>
      </c>
      <c r="D166" t="str">
        <f>INDEX('Daily Data ADJ'!$1:$1048576,MATCH(Calc!$A166,'Daily Data ADJ'!$A:$A,1),MATCH("SOFR, FRED: Close",'Daily Data ADJ'!$1:$1,0))</f>
        <v>NaN</v>
      </c>
      <c r="E166">
        <f>INDEX('Daily Data ADJ'!$1:$1048576,MATCH(Calc!$A166,'Daily Data ADJ'!$A:$A,0),MATCH("UPRO, CBOE BZX: Close",'Daily Data ADJ'!$1:$1,0))</f>
        <v>6.6186204100000001</v>
      </c>
      <c r="F166">
        <f>INDEX('Daily Data ADJ'!$1:$1048576,MATCH(Calc!$A166,'Daily Data ADJ'!$A:$A,0),MATCH("ES1!, CME_MINI: Close",'Daily Data ADJ'!$1:$1,0))</f>
        <v>1744</v>
      </c>
      <c r="G166">
        <f>INDEX('Daily Data ADJ'!$1:$1048576,MATCH(Calc!$A166,'Daily Data ADJ'!$A:$A,0),MATCH("ES2!, CME_MINI: Close",'Daily Data ADJ'!$1:$1,0))</f>
        <v>1737</v>
      </c>
      <c r="H166">
        <f>INDEX('QUANDL MULTPL SP500_DIV_YIELD_M'!$A:$G,MATCH(Calc!$A166,'QUANDL MULTPL SP500_DIV_YIELD_M'!$A:$A,1),MATCH('QUANDL MULTPL SP500_DIV_YIELD_M'!$E$1,'QUANDL MULTPL SP500_DIV_YIELD_M'!$A$1:$G$1,0))</f>
        <v>1.94</v>
      </c>
      <c r="I166" s="5">
        <f t="shared" si="12"/>
        <v>3.4413574234059274E-3</v>
      </c>
      <c r="J166" s="1">
        <f>A166/24/60/60+DATE(1970,1,1)</f>
        <v>41675.604166666664</v>
      </c>
      <c r="K166" s="3">
        <f t="shared" si="15"/>
        <v>1</v>
      </c>
      <c r="L166" s="6">
        <f>(1+Chart!$F$4)^(1/(365/K166))-1</f>
        <v>6.6592785027408397E-5</v>
      </c>
      <c r="M166" s="6">
        <f t="shared" si="16"/>
        <v>1.9171391369976476E-6</v>
      </c>
      <c r="N166" s="6">
        <f t="shared" si="17"/>
        <v>9.412234714734069E-6</v>
      </c>
      <c r="O166">
        <f>O165*(B166/B165)</f>
        <v>148.42271826000001</v>
      </c>
      <c r="P166">
        <f t="shared" si="13"/>
        <v>2014</v>
      </c>
      <c r="Q166" s="1">
        <f t="shared" si="14"/>
        <v>41675.604166666664</v>
      </c>
      <c r="R166">
        <f>IF(B167="",R165,IF(Q166&gt;=Chart!$F$2,E166,0))</f>
        <v>0</v>
      </c>
      <c r="S166">
        <f>IF(B167="",S165,IFERROR(IF(AND(R166&gt;0,R165=0),R166,(1+(B167/B166-1)*Calc!$Z$1)*S165),0))</f>
        <v>0</v>
      </c>
      <c r="T166">
        <f>IF(B167="",T165,IFERROR(IF(AND(R166&gt;0,R165=0),R166,(1+(B167/B166-1)*Calc!$Z$1-L167)*T165),0))</f>
        <v>0</v>
      </c>
      <c r="U166">
        <f>IF(B167="",U165,IFERROR(IF(AND(R166&gt;0,R165=0),R166,(1+(B167/B166-1)*Calc!$Z$1-M167*2)*U165),0))</f>
        <v>0</v>
      </c>
      <c r="V166">
        <f>IF(B167="",V165,IFERROR(IF(AND(R166&gt;0,R165=0),R166,(1+(B167/B166-1)*Calc!$Z$1-N167*2)*V165),0))</f>
        <v>0</v>
      </c>
      <c r="W166">
        <f>IF(ISNUMBER(C166),C166,W165)</f>
        <v>7.0000000000000007E-2</v>
      </c>
      <c r="Y166" s="1" t="e">
        <f>IF(AND(Q166&gt;=Chart!$F$2,Q166&lt;=Chart!$F$3),Q166,#N/A)</f>
        <v>#N/A</v>
      </c>
      <c r="Z166" t="e">
        <f>IF(AND(Q166&gt;=Chart!$F$2,Q166&lt;=Chart!$F$3),R166,#N/A)</f>
        <v>#N/A</v>
      </c>
      <c r="AA166" t="e">
        <f>IF(AND(Q166&gt;=Chart!$F$2,Q166&lt;=Chart!$F$3),S166,#N/A)</f>
        <v>#N/A</v>
      </c>
      <c r="AB166" t="e">
        <f>IF(AND(Q166&gt;=Chart!$F$2,Q166&lt;=Chart!$F$3),T166,#N/A)</f>
        <v>#N/A</v>
      </c>
      <c r="AC166" t="e">
        <f>IF(AND(Q166&gt;=Chart!$F$2,Q166&lt;=Chart!$F$3),U166,#N/A)</f>
        <v>#N/A</v>
      </c>
      <c r="AD166" t="e">
        <f>IF(AND(Q166&gt;=Chart!$F$2,Q166&lt;=Chart!$F$3),V166,#N/A)</f>
        <v>#N/A</v>
      </c>
      <c r="AE166" t="e">
        <f>IF(AND(Q166&gt;=Chart!$F$2,Q166&lt;=Chart!$F$3),I166,#N/A)</f>
        <v>#N/A</v>
      </c>
      <c r="AF166" t="e">
        <f>IF(AND(Q166&gt;=Chart!$F$2,Q166&lt;=Chart!$F$3),H166/100,#N/A)</f>
        <v>#N/A</v>
      </c>
      <c r="AG166" t="e">
        <f>IF(AND(Q166&gt;=Chart!$F$2,Q166&lt;=Chart!$F$3),W166/100,#N/A)</f>
        <v>#N/A</v>
      </c>
    </row>
    <row r="167" spans="1:33" x14ac:dyDescent="0.25">
      <c r="A167">
        <v>1391697000</v>
      </c>
      <c r="B167">
        <f>INDEX('Daily Data ADJ'!$1:$1048576,MATCH(Calc!$A167,'Daily Data ADJ'!$A:$A,0),MATCH("SPY, CBOE BZX: Close",'Daily Data ADJ'!$1:$1,0))</f>
        <v>150.37999679000001</v>
      </c>
      <c r="C167">
        <f>INDEX('Daily Data ADJ'!$1:$1048576,MATCH(Calc!$A167,'Daily Data ADJ'!$A:$A,0),MATCH("EFFR, FRED: Close",'Daily Data ADJ'!$1:$1,0))</f>
        <v>7.0000000000000007E-2</v>
      </c>
      <c r="D167" t="str">
        <f>INDEX('Daily Data ADJ'!$1:$1048576,MATCH(Calc!$A167,'Daily Data ADJ'!$A:$A,1),MATCH("SOFR, FRED: Close",'Daily Data ADJ'!$1:$1,0))</f>
        <v>NaN</v>
      </c>
      <c r="E167">
        <f>INDEX('Daily Data ADJ'!$1:$1048576,MATCH(Calc!$A167,'Daily Data ADJ'!$A:$A,0),MATCH("UPRO, CBOE BZX: Close",'Daily Data ADJ'!$1:$1,0))</f>
        <v>6.8744009899999998</v>
      </c>
      <c r="F167">
        <f>INDEX('Daily Data ADJ'!$1:$1048576,MATCH(Calc!$A167,'Daily Data ADJ'!$A:$A,0),MATCH("ES1!, CME_MINI: Close",'Daily Data ADJ'!$1:$1,0))</f>
        <v>1766.5</v>
      </c>
      <c r="G167">
        <f>INDEX('Daily Data ADJ'!$1:$1048576,MATCH(Calc!$A167,'Daily Data ADJ'!$A:$A,0),MATCH("ES2!, CME_MINI: Close",'Daily Data ADJ'!$1:$1,0))</f>
        <v>1759.5</v>
      </c>
      <c r="H167">
        <f>INDEX('QUANDL MULTPL SP500_DIV_YIELD_M'!$A:$G,MATCH(Calc!$A167,'QUANDL MULTPL SP500_DIV_YIELD_M'!$A:$A,1),MATCH('QUANDL MULTPL SP500_DIV_YIELD_M'!$E$1,'QUANDL MULTPL SP500_DIV_YIELD_M'!$A$1:$G$1,0))</f>
        <v>1.94</v>
      </c>
      <c r="I167" s="5">
        <f t="shared" si="12"/>
        <v>3.643414413205176E-3</v>
      </c>
      <c r="J167" s="1">
        <f>A167/24/60/60+DATE(1970,1,1)</f>
        <v>41676.604166666664</v>
      </c>
      <c r="K167" s="3">
        <f t="shared" si="15"/>
        <v>1</v>
      </c>
      <c r="L167" s="6">
        <f>(1+Chart!$F$4)^(1/(365/K167))-1</f>
        <v>6.6592785027408397E-5</v>
      </c>
      <c r="M167" s="6">
        <f t="shared" si="16"/>
        <v>1.9171391369976476E-6</v>
      </c>
      <c r="N167" s="6">
        <f t="shared" si="17"/>
        <v>9.9638667798718217E-6</v>
      </c>
      <c r="O167">
        <f>O166*(B167/B166)</f>
        <v>150.37999679000001</v>
      </c>
      <c r="P167">
        <f t="shared" si="13"/>
        <v>2014</v>
      </c>
      <c r="Q167" s="1">
        <f t="shared" si="14"/>
        <v>41676.604166666664</v>
      </c>
      <c r="R167">
        <f>IF(B168="",R166,IF(Q167&gt;=Chart!$F$2,E167,0))</f>
        <v>0</v>
      </c>
      <c r="S167">
        <f>IF(B168="",S166,IFERROR(IF(AND(R167&gt;0,R166=0),R167,(1+(B168/B167-1)*Calc!$Z$1)*S166),0))</f>
        <v>0</v>
      </c>
      <c r="T167">
        <f>IF(B168="",T166,IFERROR(IF(AND(R167&gt;0,R166=0),R167,(1+(B168/B167-1)*Calc!$Z$1-L168)*T166),0))</f>
        <v>0</v>
      </c>
      <c r="U167">
        <f>IF(B168="",U166,IFERROR(IF(AND(R167&gt;0,R166=0),R167,(1+(B168/B167-1)*Calc!$Z$1-M168*2)*U166),0))</f>
        <v>0</v>
      </c>
      <c r="V167">
        <f>IF(B168="",V166,IFERROR(IF(AND(R167&gt;0,R166=0),R167,(1+(B168/B167-1)*Calc!$Z$1-N168*2)*V166),0))</f>
        <v>0</v>
      </c>
      <c r="W167">
        <f>IF(ISNUMBER(C167),C167,W166)</f>
        <v>7.0000000000000007E-2</v>
      </c>
      <c r="Y167" s="1" t="e">
        <f>IF(AND(Q167&gt;=Chart!$F$2,Q167&lt;=Chart!$F$3),Q167,#N/A)</f>
        <v>#N/A</v>
      </c>
      <c r="Z167" t="e">
        <f>IF(AND(Q167&gt;=Chart!$F$2,Q167&lt;=Chart!$F$3),R167,#N/A)</f>
        <v>#N/A</v>
      </c>
      <c r="AA167" t="e">
        <f>IF(AND(Q167&gt;=Chart!$F$2,Q167&lt;=Chart!$F$3),S167,#N/A)</f>
        <v>#N/A</v>
      </c>
      <c r="AB167" t="e">
        <f>IF(AND(Q167&gt;=Chart!$F$2,Q167&lt;=Chart!$F$3),T167,#N/A)</f>
        <v>#N/A</v>
      </c>
      <c r="AC167" t="e">
        <f>IF(AND(Q167&gt;=Chart!$F$2,Q167&lt;=Chart!$F$3),U167,#N/A)</f>
        <v>#N/A</v>
      </c>
      <c r="AD167" t="e">
        <f>IF(AND(Q167&gt;=Chart!$F$2,Q167&lt;=Chart!$F$3),V167,#N/A)</f>
        <v>#N/A</v>
      </c>
      <c r="AE167" t="e">
        <f>IF(AND(Q167&gt;=Chart!$F$2,Q167&lt;=Chart!$F$3),I167,#N/A)</f>
        <v>#N/A</v>
      </c>
      <c r="AF167" t="e">
        <f>IF(AND(Q167&gt;=Chart!$F$2,Q167&lt;=Chart!$F$3),H167/100,#N/A)</f>
        <v>#N/A</v>
      </c>
      <c r="AG167" t="e">
        <f>IF(AND(Q167&gt;=Chart!$F$2,Q167&lt;=Chart!$F$3),W167/100,#N/A)</f>
        <v>#N/A</v>
      </c>
    </row>
    <row r="168" spans="1:33" x14ac:dyDescent="0.25">
      <c r="A168">
        <v>1391783400</v>
      </c>
      <c r="B168">
        <f>INDEX('Daily Data ADJ'!$1:$1048576,MATCH(Calc!$A168,'Daily Data ADJ'!$A:$A,0),MATCH("SPY, CBOE BZX: Close",'Daily Data ADJ'!$1:$1,0))</f>
        <v>152.24407156999999</v>
      </c>
      <c r="C168">
        <f>INDEX('Daily Data ADJ'!$1:$1048576,MATCH(Calc!$A168,'Daily Data ADJ'!$A:$A,0),MATCH("EFFR, FRED: Close",'Daily Data ADJ'!$1:$1,0))</f>
        <v>0.06</v>
      </c>
      <c r="D168" t="str">
        <f>INDEX('Daily Data ADJ'!$1:$1048576,MATCH(Calc!$A168,'Daily Data ADJ'!$A:$A,1),MATCH("SOFR, FRED: Close",'Daily Data ADJ'!$1:$1,0))</f>
        <v>NaN</v>
      </c>
      <c r="E168">
        <f>INDEX('Daily Data ADJ'!$1:$1048576,MATCH(Calc!$A168,'Daily Data ADJ'!$A:$A,0),MATCH("UPRO, CBOE BZX: Close",'Daily Data ADJ'!$1:$1,0))</f>
        <v>7.1456092900000003</v>
      </c>
      <c r="F168">
        <f>INDEX('Daily Data ADJ'!$1:$1048576,MATCH(Calc!$A168,'Daily Data ADJ'!$A:$A,0),MATCH("ES1!, CME_MINI: Close",'Daily Data ADJ'!$1:$1,0))</f>
        <v>1793.5</v>
      </c>
      <c r="G168">
        <f>INDEX('Daily Data ADJ'!$1:$1048576,MATCH(Calc!$A168,'Daily Data ADJ'!$A:$A,0),MATCH("ES2!, CME_MINI: Close",'Daily Data ADJ'!$1:$1,0))</f>
        <v>1786.5</v>
      </c>
      <c r="H168">
        <f>INDEX('QUANDL MULTPL SP500_DIV_YIELD_M'!$A:$G,MATCH(Calc!$A168,'QUANDL MULTPL SP500_DIV_YIELD_M'!$A:$A,1),MATCH('QUANDL MULTPL SP500_DIV_YIELD_M'!$E$1,'QUANDL MULTPL SP500_DIV_YIELD_M'!$A$1:$G$1,0))</f>
        <v>1.94</v>
      </c>
      <c r="I168" s="5">
        <f t="shared" si="12"/>
        <v>3.8792300921138001E-3</v>
      </c>
      <c r="J168" s="1">
        <f>A168/24/60/60+DATE(1970,1,1)</f>
        <v>41677.604166666664</v>
      </c>
      <c r="K168" s="3">
        <f t="shared" si="15"/>
        <v>1</v>
      </c>
      <c r="L168" s="6">
        <f>(1+Chart!$F$4)^(1/(365/K168))-1</f>
        <v>6.6592785027408397E-5</v>
      </c>
      <c r="M168" s="6">
        <f t="shared" si="16"/>
        <v>1.6433440133134525E-6</v>
      </c>
      <c r="N168" s="6">
        <f t="shared" si="17"/>
        <v>1.0607522783701029E-5</v>
      </c>
      <c r="O168">
        <f>O167*(B168/B167)</f>
        <v>152.24407157000002</v>
      </c>
      <c r="P168">
        <f t="shared" si="13"/>
        <v>2014</v>
      </c>
      <c r="Q168" s="1">
        <f t="shared" si="14"/>
        <v>41677.604166666664</v>
      </c>
      <c r="R168">
        <f>IF(B169="",R167,IF(Q168&gt;=Chart!$F$2,E168,0))</f>
        <v>0</v>
      </c>
      <c r="S168">
        <f>IF(B169="",S167,IFERROR(IF(AND(R168&gt;0,R167=0),R168,(1+(B169/B168-1)*Calc!$Z$1)*S167),0))</f>
        <v>0</v>
      </c>
      <c r="T168">
        <f>IF(B169="",T167,IFERROR(IF(AND(R168&gt;0,R167=0),R168,(1+(B169/B168-1)*Calc!$Z$1-L169)*T167),0))</f>
        <v>0</v>
      </c>
      <c r="U168">
        <f>IF(B169="",U167,IFERROR(IF(AND(R168&gt;0,R167=0),R168,(1+(B169/B168-1)*Calc!$Z$1-M169*2)*U167),0))</f>
        <v>0</v>
      </c>
      <c r="V168">
        <f>IF(B169="",V167,IFERROR(IF(AND(R168&gt;0,R167=0),R168,(1+(B169/B168-1)*Calc!$Z$1-N169*2)*V167),0))</f>
        <v>0</v>
      </c>
      <c r="W168">
        <f>IF(ISNUMBER(C168),C168,W167)</f>
        <v>0.06</v>
      </c>
      <c r="Y168" s="1" t="e">
        <f>IF(AND(Q168&gt;=Chart!$F$2,Q168&lt;=Chart!$F$3),Q168,#N/A)</f>
        <v>#N/A</v>
      </c>
      <c r="Z168" t="e">
        <f>IF(AND(Q168&gt;=Chart!$F$2,Q168&lt;=Chart!$F$3),R168,#N/A)</f>
        <v>#N/A</v>
      </c>
      <c r="AA168" t="e">
        <f>IF(AND(Q168&gt;=Chart!$F$2,Q168&lt;=Chart!$F$3),S168,#N/A)</f>
        <v>#N/A</v>
      </c>
      <c r="AB168" t="e">
        <f>IF(AND(Q168&gt;=Chart!$F$2,Q168&lt;=Chart!$F$3),T168,#N/A)</f>
        <v>#N/A</v>
      </c>
      <c r="AC168" t="e">
        <f>IF(AND(Q168&gt;=Chart!$F$2,Q168&lt;=Chart!$F$3),U168,#N/A)</f>
        <v>#N/A</v>
      </c>
      <c r="AD168" t="e">
        <f>IF(AND(Q168&gt;=Chart!$F$2,Q168&lt;=Chart!$F$3),V168,#N/A)</f>
        <v>#N/A</v>
      </c>
      <c r="AE168" t="e">
        <f>IF(AND(Q168&gt;=Chart!$F$2,Q168&lt;=Chart!$F$3),I168,#N/A)</f>
        <v>#N/A</v>
      </c>
      <c r="AF168" t="e">
        <f>IF(AND(Q168&gt;=Chart!$F$2,Q168&lt;=Chart!$F$3),H168/100,#N/A)</f>
        <v>#N/A</v>
      </c>
      <c r="AG168" t="e">
        <f>IF(AND(Q168&gt;=Chart!$F$2,Q168&lt;=Chart!$F$3),W168/100,#N/A)</f>
        <v>#N/A</v>
      </c>
    </row>
    <row r="169" spans="1:33" x14ac:dyDescent="0.25">
      <c r="A169">
        <v>1392042600</v>
      </c>
      <c r="B169">
        <f>INDEX('Daily Data ADJ'!$1:$1048576,MATCH(Calc!$A169,'Daily Data ADJ'!$A:$A,0),MATCH("SPY, CBOE BZX: Close",'Daily Data ADJ'!$1:$1,0))</f>
        <v>152.52368279000001</v>
      </c>
      <c r="C169">
        <f>INDEX('Daily Data ADJ'!$1:$1048576,MATCH(Calc!$A169,'Daily Data ADJ'!$A:$A,0),MATCH("EFFR, FRED: Close",'Daily Data ADJ'!$1:$1,0))</f>
        <v>7.0000000000000007E-2</v>
      </c>
      <c r="D169" t="str">
        <f>INDEX('Daily Data ADJ'!$1:$1048576,MATCH(Calc!$A169,'Daily Data ADJ'!$A:$A,1),MATCH("SOFR, FRED: Close",'Daily Data ADJ'!$1:$1,0))</f>
        <v>NaN</v>
      </c>
      <c r="E169">
        <f>INDEX('Daily Data ADJ'!$1:$1048576,MATCH(Calc!$A169,'Daily Data ADJ'!$A:$A,0),MATCH("UPRO, CBOE BZX: Close",'Daily Data ADJ'!$1:$1,0))</f>
        <v>7.1780890399999997</v>
      </c>
      <c r="F169">
        <f>INDEX('Daily Data ADJ'!$1:$1048576,MATCH(Calc!$A169,'Daily Data ADJ'!$A:$A,0),MATCH("ES1!, CME_MINI: Close",'Daily Data ADJ'!$1:$1,0))</f>
        <v>1794.75</v>
      </c>
      <c r="G169">
        <f>INDEX('Daily Data ADJ'!$1:$1048576,MATCH(Calc!$A169,'Daily Data ADJ'!$A:$A,0),MATCH("ES2!, CME_MINI: Close",'Daily Data ADJ'!$1:$1,0))</f>
        <v>1787.5</v>
      </c>
      <c r="H169">
        <f>INDEX('QUANDL MULTPL SP500_DIV_YIELD_M'!$A:$G,MATCH(Calc!$A169,'QUANDL MULTPL SP500_DIV_YIELD_M'!$A:$A,1),MATCH('QUANDL MULTPL SP500_DIV_YIELD_M'!$E$1,'QUANDL MULTPL SP500_DIV_YIELD_M'!$A$1:$G$1,0))</f>
        <v>1.94</v>
      </c>
      <c r="I169" s="5">
        <f t="shared" si="12"/>
        <v>3.339405547917812E-3</v>
      </c>
      <c r="J169" s="1">
        <f>A169/24/60/60+DATE(1970,1,1)</f>
        <v>41680.604166666664</v>
      </c>
      <c r="K169" s="3">
        <f t="shared" si="15"/>
        <v>3</v>
      </c>
      <c r="L169" s="6">
        <f>(1+Chart!$F$4)^(1/(365/K169))-1</f>
        <v>1.9979165917494157E-4</v>
      </c>
      <c r="M169" s="6">
        <f t="shared" si="16"/>
        <v>5.7514284375059788E-6</v>
      </c>
      <c r="N169" s="6">
        <f t="shared" si="17"/>
        <v>2.7401817467964662E-5</v>
      </c>
      <c r="O169">
        <f>O168*(B169/B168)</f>
        <v>152.52368279000004</v>
      </c>
      <c r="P169">
        <f t="shared" si="13"/>
        <v>2014</v>
      </c>
      <c r="Q169" s="1">
        <f t="shared" si="14"/>
        <v>41680.604166666664</v>
      </c>
      <c r="R169">
        <f>IF(B170="",R168,IF(Q169&gt;=Chart!$F$2,E169,0))</f>
        <v>0</v>
      </c>
      <c r="S169">
        <f>IF(B170="",S168,IFERROR(IF(AND(R169&gt;0,R168=0),R169,(1+(B170/B169-1)*Calc!$Z$1)*S168),0))</f>
        <v>0</v>
      </c>
      <c r="T169">
        <f>IF(B170="",T168,IFERROR(IF(AND(R169&gt;0,R168=0),R169,(1+(B170/B169-1)*Calc!$Z$1-L170)*T168),0))</f>
        <v>0</v>
      </c>
      <c r="U169">
        <f>IF(B170="",U168,IFERROR(IF(AND(R169&gt;0,R168=0),R169,(1+(B170/B169-1)*Calc!$Z$1-M170*2)*U168),0))</f>
        <v>0</v>
      </c>
      <c r="V169">
        <f>IF(B170="",V168,IFERROR(IF(AND(R169&gt;0,R168=0),R169,(1+(B170/B169-1)*Calc!$Z$1-N170*2)*V168),0))</f>
        <v>0</v>
      </c>
      <c r="W169">
        <f>IF(ISNUMBER(C169),C169,W168)</f>
        <v>7.0000000000000007E-2</v>
      </c>
      <c r="Y169" s="1" t="e">
        <f>IF(AND(Q169&gt;=Chart!$F$2,Q169&lt;=Chart!$F$3),Q169,#N/A)</f>
        <v>#N/A</v>
      </c>
      <c r="Z169" t="e">
        <f>IF(AND(Q169&gt;=Chart!$F$2,Q169&lt;=Chart!$F$3),R169,#N/A)</f>
        <v>#N/A</v>
      </c>
      <c r="AA169" t="e">
        <f>IF(AND(Q169&gt;=Chart!$F$2,Q169&lt;=Chart!$F$3),S169,#N/A)</f>
        <v>#N/A</v>
      </c>
      <c r="AB169" t="e">
        <f>IF(AND(Q169&gt;=Chart!$F$2,Q169&lt;=Chart!$F$3),T169,#N/A)</f>
        <v>#N/A</v>
      </c>
      <c r="AC169" t="e">
        <f>IF(AND(Q169&gt;=Chart!$F$2,Q169&lt;=Chart!$F$3),U169,#N/A)</f>
        <v>#N/A</v>
      </c>
      <c r="AD169" t="e">
        <f>IF(AND(Q169&gt;=Chart!$F$2,Q169&lt;=Chart!$F$3),V169,#N/A)</f>
        <v>#N/A</v>
      </c>
      <c r="AE169" t="e">
        <f>IF(AND(Q169&gt;=Chart!$F$2,Q169&lt;=Chart!$F$3),I169,#N/A)</f>
        <v>#N/A</v>
      </c>
      <c r="AF169" t="e">
        <f>IF(AND(Q169&gt;=Chart!$F$2,Q169&lt;=Chart!$F$3),H169/100,#N/A)</f>
        <v>#N/A</v>
      </c>
      <c r="AG169" t="e">
        <f>IF(AND(Q169&gt;=Chart!$F$2,Q169&lt;=Chart!$F$3),W169/100,#N/A)</f>
        <v>#N/A</v>
      </c>
    </row>
    <row r="170" spans="1:33" x14ac:dyDescent="0.25">
      <c r="A170">
        <v>1392129000</v>
      </c>
      <c r="B170">
        <f>INDEX('Daily Data ADJ'!$1:$1048576,MATCH(Calc!$A170,'Daily Data ADJ'!$A:$A,0),MATCH("SPY, CBOE BZX: Close",'Daily Data ADJ'!$1:$1,0))</f>
        <v>154.19287703000001</v>
      </c>
      <c r="C170">
        <f>INDEX('Daily Data ADJ'!$1:$1048576,MATCH(Calc!$A170,'Daily Data ADJ'!$A:$A,0),MATCH("EFFR, FRED: Close",'Daily Data ADJ'!$1:$1,0))</f>
        <v>0.06</v>
      </c>
      <c r="D170" t="str">
        <f>INDEX('Daily Data ADJ'!$1:$1048576,MATCH(Calc!$A170,'Daily Data ADJ'!$A:$A,1),MATCH("SOFR, FRED: Close",'Daily Data ADJ'!$1:$1,0))</f>
        <v>NaN</v>
      </c>
      <c r="E170">
        <f>INDEX('Daily Data ADJ'!$1:$1048576,MATCH(Calc!$A170,'Daily Data ADJ'!$A:$A,0),MATCH("UPRO, CBOE BZX: Close",'Daily Data ADJ'!$1:$1,0))</f>
        <v>7.4095095799999999</v>
      </c>
      <c r="F170">
        <f>INDEX('Daily Data ADJ'!$1:$1048576,MATCH(Calc!$A170,'Daily Data ADJ'!$A:$A,0),MATCH("ES1!, CME_MINI: Close",'Daily Data ADJ'!$1:$1,0))</f>
        <v>1813.5</v>
      </c>
      <c r="G170">
        <f>INDEX('Daily Data ADJ'!$1:$1048576,MATCH(Calc!$A170,'Daily Data ADJ'!$A:$A,0),MATCH("ES2!, CME_MINI: Close",'Daily Data ADJ'!$1:$1,0))</f>
        <v>1806.5</v>
      </c>
      <c r="H170">
        <f>INDEX('QUANDL MULTPL SP500_DIV_YIELD_M'!$A:$G,MATCH(Calc!$A170,'QUANDL MULTPL SP500_DIV_YIELD_M'!$A:$A,1),MATCH('QUANDL MULTPL SP500_DIV_YIELD_M'!$E$1,'QUANDL MULTPL SP500_DIV_YIELD_M'!$A$1:$G$1,0))</f>
        <v>1.94</v>
      </c>
      <c r="I170" s="5">
        <f t="shared" si="12"/>
        <v>4.0494075981909738E-3</v>
      </c>
      <c r="J170" s="1">
        <f>A170/24/60/60+DATE(1970,1,1)</f>
        <v>41681.604166666664</v>
      </c>
      <c r="K170" s="3">
        <f t="shared" si="15"/>
        <v>1</v>
      </c>
      <c r="L170" s="6">
        <f>(1+Chart!$F$4)^(1/(365/K170))-1</f>
        <v>6.6592785027408397E-5</v>
      </c>
      <c r="M170" s="6">
        <f t="shared" si="16"/>
        <v>1.6433440133134525E-6</v>
      </c>
      <c r="N170" s="6">
        <f t="shared" si="17"/>
        <v>1.1071926536931898E-5</v>
      </c>
      <c r="O170">
        <f>O169*(B170/B169)</f>
        <v>154.19287703000003</v>
      </c>
      <c r="P170">
        <f t="shared" si="13"/>
        <v>2014</v>
      </c>
      <c r="Q170" s="1">
        <f t="shared" si="14"/>
        <v>41681.604166666664</v>
      </c>
      <c r="R170">
        <f>IF(B171="",R169,IF(Q170&gt;=Chart!$F$2,E170,0))</f>
        <v>0</v>
      </c>
      <c r="S170">
        <f>IF(B171="",S169,IFERROR(IF(AND(R170&gt;0,R169=0),R170,(1+(B171/B170-1)*Calc!$Z$1)*S169),0))</f>
        <v>0</v>
      </c>
      <c r="T170">
        <f>IF(B171="",T169,IFERROR(IF(AND(R170&gt;0,R169=0),R170,(1+(B171/B170-1)*Calc!$Z$1-L171)*T169),0))</f>
        <v>0</v>
      </c>
      <c r="U170">
        <f>IF(B171="",U169,IFERROR(IF(AND(R170&gt;0,R169=0),R170,(1+(B171/B170-1)*Calc!$Z$1-M171*2)*U169),0))</f>
        <v>0</v>
      </c>
      <c r="V170">
        <f>IF(B171="",V169,IFERROR(IF(AND(R170&gt;0,R169=0),R170,(1+(B171/B170-1)*Calc!$Z$1-N171*2)*V169),0))</f>
        <v>0</v>
      </c>
      <c r="W170">
        <f>IF(ISNUMBER(C170),C170,W169)</f>
        <v>0.06</v>
      </c>
      <c r="Y170" s="1" t="e">
        <f>IF(AND(Q170&gt;=Chart!$F$2,Q170&lt;=Chart!$F$3),Q170,#N/A)</f>
        <v>#N/A</v>
      </c>
      <c r="Z170" t="e">
        <f>IF(AND(Q170&gt;=Chart!$F$2,Q170&lt;=Chart!$F$3),R170,#N/A)</f>
        <v>#N/A</v>
      </c>
      <c r="AA170" t="e">
        <f>IF(AND(Q170&gt;=Chart!$F$2,Q170&lt;=Chart!$F$3),S170,#N/A)</f>
        <v>#N/A</v>
      </c>
      <c r="AB170" t="e">
        <f>IF(AND(Q170&gt;=Chart!$F$2,Q170&lt;=Chart!$F$3),T170,#N/A)</f>
        <v>#N/A</v>
      </c>
      <c r="AC170" t="e">
        <f>IF(AND(Q170&gt;=Chart!$F$2,Q170&lt;=Chart!$F$3),U170,#N/A)</f>
        <v>#N/A</v>
      </c>
      <c r="AD170" t="e">
        <f>IF(AND(Q170&gt;=Chart!$F$2,Q170&lt;=Chart!$F$3),V170,#N/A)</f>
        <v>#N/A</v>
      </c>
      <c r="AE170" t="e">
        <f>IF(AND(Q170&gt;=Chart!$F$2,Q170&lt;=Chart!$F$3),I170,#N/A)</f>
        <v>#N/A</v>
      </c>
      <c r="AF170" t="e">
        <f>IF(AND(Q170&gt;=Chart!$F$2,Q170&lt;=Chart!$F$3),H170/100,#N/A)</f>
        <v>#N/A</v>
      </c>
      <c r="AG170" t="e">
        <f>IF(AND(Q170&gt;=Chart!$F$2,Q170&lt;=Chart!$F$3),W170/100,#N/A)</f>
        <v>#N/A</v>
      </c>
    </row>
    <row r="171" spans="1:33" x14ac:dyDescent="0.25">
      <c r="A171">
        <v>1392215400</v>
      </c>
      <c r="B171">
        <f>INDEX('Daily Data ADJ'!$1:$1048576,MATCH(Calc!$A171,'Daily Data ADJ'!$A:$A,0),MATCH("SPY, CBOE BZX: Close",'Daily Data ADJ'!$1:$1,0))</f>
        <v>154.26913463</v>
      </c>
      <c r="C171">
        <f>INDEX('Daily Data ADJ'!$1:$1048576,MATCH(Calc!$A171,'Daily Data ADJ'!$A:$A,0),MATCH("EFFR, FRED: Close",'Daily Data ADJ'!$1:$1,0))</f>
        <v>7.0000000000000007E-2</v>
      </c>
      <c r="D171" t="str">
        <f>INDEX('Daily Data ADJ'!$1:$1048576,MATCH(Calc!$A171,'Daily Data ADJ'!$A:$A,1),MATCH("SOFR, FRED: Close",'Daily Data ADJ'!$1:$1,0))</f>
        <v>NaN</v>
      </c>
      <c r="E171">
        <f>INDEX('Daily Data ADJ'!$1:$1048576,MATCH(Calc!$A171,'Daily Data ADJ'!$A:$A,0),MATCH("UPRO, CBOE BZX: Close",'Daily Data ADJ'!$1:$1,0))</f>
        <v>7.4298092999999996</v>
      </c>
      <c r="F171">
        <f>INDEX('Daily Data ADJ'!$1:$1048576,MATCH(Calc!$A171,'Daily Data ADJ'!$A:$A,0),MATCH("ES1!, CME_MINI: Close",'Daily Data ADJ'!$1:$1,0))</f>
        <v>1817</v>
      </c>
      <c r="G171">
        <f>INDEX('Daily Data ADJ'!$1:$1048576,MATCH(Calc!$A171,'Daily Data ADJ'!$A:$A,0),MATCH("ES2!, CME_MINI: Close",'Daily Data ADJ'!$1:$1,0))</f>
        <v>1810</v>
      </c>
      <c r="H171">
        <f>INDEX('QUANDL MULTPL SP500_DIV_YIELD_M'!$A:$G,MATCH(Calc!$A171,'QUANDL MULTPL SP500_DIV_YIELD_M'!$A:$A,1),MATCH('QUANDL MULTPL SP500_DIV_YIELD_M'!$E$1,'QUANDL MULTPL SP500_DIV_YIELD_M'!$A$1:$G$1,0))</f>
        <v>1.94</v>
      </c>
      <c r="I171" s="5">
        <f t="shared" si="12"/>
        <v>4.0788057256704591E-3</v>
      </c>
      <c r="J171" s="1">
        <f>A171/24/60/60+DATE(1970,1,1)</f>
        <v>41682.604166666664</v>
      </c>
      <c r="K171" s="3">
        <f t="shared" si="15"/>
        <v>1</v>
      </c>
      <c r="L171" s="6">
        <f>(1+Chart!$F$4)^(1/(365/K171))-1</f>
        <v>6.6592785027408397E-5</v>
      </c>
      <c r="M171" s="6">
        <f t="shared" si="16"/>
        <v>1.9171391369976476E-6</v>
      </c>
      <c r="N171" s="6">
        <f t="shared" si="17"/>
        <v>1.1152144233639305E-5</v>
      </c>
      <c r="O171">
        <f>O170*(B171/B170)</f>
        <v>154.26913463000002</v>
      </c>
      <c r="P171">
        <f t="shared" si="13"/>
        <v>2014</v>
      </c>
      <c r="Q171" s="1">
        <f t="shared" si="14"/>
        <v>41682.604166666664</v>
      </c>
      <c r="R171">
        <f>IF(B172="",R170,IF(Q171&gt;=Chart!$F$2,E171,0))</f>
        <v>0</v>
      </c>
      <c r="S171">
        <f>IF(B172="",S170,IFERROR(IF(AND(R171&gt;0,R170=0),R171,(1+(B172/B171-1)*Calc!$Z$1)*S170),0))</f>
        <v>0</v>
      </c>
      <c r="T171">
        <f>IF(B172="",T170,IFERROR(IF(AND(R171&gt;0,R170=0),R171,(1+(B172/B171-1)*Calc!$Z$1-L172)*T170),0))</f>
        <v>0</v>
      </c>
      <c r="U171">
        <f>IF(B172="",U170,IFERROR(IF(AND(R171&gt;0,R170=0),R171,(1+(B172/B171-1)*Calc!$Z$1-M172*2)*U170),0))</f>
        <v>0</v>
      </c>
      <c r="V171">
        <f>IF(B172="",V170,IFERROR(IF(AND(R171&gt;0,R170=0),R171,(1+(B172/B171-1)*Calc!$Z$1-N172*2)*V170),0))</f>
        <v>0</v>
      </c>
      <c r="W171">
        <f>IF(ISNUMBER(C171),C171,W170)</f>
        <v>7.0000000000000007E-2</v>
      </c>
      <c r="Y171" s="1" t="e">
        <f>IF(AND(Q171&gt;=Chart!$F$2,Q171&lt;=Chart!$F$3),Q171,#N/A)</f>
        <v>#N/A</v>
      </c>
      <c r="Z171" t="e">
        <f>IF(AND(Q171&gt;=Chart!$F$2,Q171&lt;=Chart!$F$3),R171,#N/A)</f>
        <v>#N/A</v>
      </c>
      <c r="AA171" t="e">
        <f>IF(AND(Q171&gt;=Chart!$F$2,Q171&lt;=Chart!$F$3),S171,#N/A)</f>
        <v>#N/A</v>
      </c>
      <c r="AB171" t="e">
        <f>IF(AND(Q171&gt;=Chart!$F$2,Q171&lt;=Chart!$F$3),T171,#N/A)</f>
        <v>#N/A</v>
      </c>
      <c r="AC171" t="e">
        <f>IF(AND(Q171&gt;=Chart!$F$2,Q171&lt;=Chart!$F$3),U171,#N/A)</f>
        <v>#N/A</v>
      </c>
      <c r="AD171" t="e">
        <f>IF(AND(Q171&gt;=Chart!$F$2,Q171&lt;=Chart!$F$3),V171,#N/A)</f>
        <v>#N/A</v>
      </c>
      <c r="AE171" t="e">
        <f>IF(AND(Q171&gt;=Chart!$F$2,Q171&lt;=Chart!$F$3),I171,#N/A)</f>
        <v>#N/A</v>
      </c>
      <c r="AF171" t="e">
        <f>IF(AND(Q171&gt;=Chart!$F$2,Q171&lt;=Chart!$F$3),H171/100,#N/A)</f>
        <v>#N/A</v>
      </c>
      <c r="AG171" t="e">
        <f>IF(AND(Q171&gt;=Chart!$F$2,Q171&lt;=Chart!$F$3),W171/100,#N/A)</f>
        <v>#N/A</v>
      </c>
    </row>
    <row r="172" spans="1:33" x14ac:dyDescent="0.25">
      <c r="A172">
        <v>1392301800</v>
      </c>
      <c r="B172">
        <f>INDEX('Daily Data ADJ'!$1:$1048576,MATCH(Calc!$A172,'Daily Data ADJ'!$A:$A,0),MATCH("SPY, CBOE BZX: Close",'Daily Data ADJ'!$1:$1,0))</f>
        <v>155.06560295</v>
      </c>
      <c r="C172">
        <f>INDEX('Daily Data ADJ'!$1:$1048576,MATCH(Calc!$A172,'Daily Data ADJ'!$A:$A,0),MATCH("EFFR, FRED: Close",'Daily Data ADJ'!$1:$1,0))</f>
        <v>0.06</v>
      </c>
      <c r="D172" t="str">
        <f>INDEX('Daily Data ADJ'!$1:$1048576,MATCH(Calc!$A172,'Daily Data ADJ'!$A:$A,1),MATCH("SOFR, FRED: Close",'Daily Data ADJ'!$1:$1,0))</f>
        <v>NaN</v>
      </c>
      <c r="E172">
        <f>INDEX('Daily Data ADJ'!$1:$1048576,MATCH(Calc!$A172,'Daily Data ADJ'!$A:$A,0),MATCH("UPRO, CBOE BZX: Close",'Daily Data ADJ'!$1:$1,0))</f>
        <v>7.54267821</v>
      </c>
      <c r="F172">
        <f>INDEX('Daily Data ADJ'!$1:$1048576,MATCH(Calc!$A172,'Daily Data ADJ'!$A:$A,0),MATCH("ES1!, CME_MINI: Close",'Daily Data ADJ'!$1:$1,0))</f>
        <v>1824.25</v>
      </c>
      <c r="G172">
        <f>INDEX('Daily Data ADJ'!$1:$1048576,MATCH(Calc!$A172,'Daily Data ADJ'!$A:$A,0),MATCH("ES2!, CME_MINI: Close",'Daily Data ADJ'!$1:$1,0))</f>
        <v>1817.25</v>
      </c>
      <c r="H172">
        <f>INDEX('QUANDL MULTPL SP500_DIV_YIELD_M'!$A:$G,MATCH(Calc!$A172,'QUANDL MULTPL SP500_DIV_YIELD_M'!$A:$A,1),MATCH('QUANDL MULTPL SP500_DIV_YIELD_M'!$E$1,'QUANDL MULTPL SP500_DIV_YIELD_M'!$A$1:$G$1,0))</f>
        <v>1.94</v>
      </c>
      <c r="I172" s="5">
        <f t="shared" si="12"/>
        <v>4.1393450697167211E-3</v>
      </c>
      <c r="J172" s="1">
        <f>A172/24/60/60+DATE(1970,1,1)</f>
        <v>41683.604166666664</v>
      </c>
      <c r="K172" s="3">
        <f t="shared" si="15"/>
        <v>1</v>
      </c>
      <c r="L172" s="6">
        <f>(1+Chart!$F$4)^(1/(365/K172))-1</f>
        <v>6.6592785027408397E-5</v>
      </c>
      <c r="M172" s="6">
        <f t="shared" si="16"/>
        <v>1.6433440133134525E-6</v>
      </c>
      <c r="N172" s="6">
        <f t="shared" si="17"/>
        <v>1.1317328558746453E-5</v>
      </c>
      <c r="O172">
        <f>O171*(B172/B171)</f>
        <v>155.06560295000003</v>
      </c>
      <c r="P172">
        <f t="shared" si="13"/>
        <v>2014</v>
      </c>
      <c r="Q172" s="1">
        <f t="shared" si="14"/>
        <v>41683.604166666664</v>
      </c>
      <c r="R172">
        <f>IF(B173="",R171,IF(Q172&gt;=Chart!$F$2,E172,0))</f>
        <v>0</v>
      </c>
      <c r="S172">
        <f>IF(B173="",S171,IFERROR(IF(AND(R172&gt;0,R171=0),R172,(1+(B173/B172-1)*Calc!$Z$1)*S171),0))</f>
        <v>0</v>
      </c>
      <c r="T172">
        <f>IF(B173="",T171,IFERROR(IF(AND(R172&gt;0,R171=0),R172,(1+(B173/B172-1)*Calc!$Z$1-L173)*T171),0))</f>
        <v>0</v>
      </c>
      <c r="U172">
        <f>IF(B173="",U171,IFERROR(IF(AND(R172&gt;0,R171=0),R172,(1+(B173/B172-1)*Calc!$Z$1-M173*2)*U171),0))</f>
        <v>0</v>
      </c>
      <c r="V172">
        <f>IF(B173="",V171,IFERROR(IF(AND(R172&gt;0,R171=0),R172,(1+(B173/B172-1)*Calc!$Z$1-N173*2)*V171),0))</f>
        <v>0</v>
      </c>
      <c r="W172">
        <f>IF(ISNUMBER(C172),C172,W171)</f>
        <v>0.06</v>
      </c>
      <c r="Y172" s="1" t="e">
        <f>IF(AND(Q172&gt;=Chart!$F$2,Q172&lt;=Chart!$F$3),Q172,#N/A)</f>
        <v>#N/A</v>
      </c>
      <c r="Z172" t="e">
        <f>IF(AND(Q172&gt;=Chart!$F$2,Q172&lt;=Chart!$F$3),R172,#N/A)</f>
        <v>#N/A</v>
      </c>
      <c r="AA172" t="e">
        <f>IF(AND(Q172&gt;=Chart!$F$2,Q172&lt;=Chart!$F$3),S172,#N/A)</f>
        <v>#N/A</v>
      </c>
      <c r="AB172" t="e">
        <f>IF(AND(Q172&gt;=Chart!$F$2,Q172&lt;=Chart!$F$3),T172,#N/A)</f>
        <v>#N/A</v>
      </c>
      <c r="AC172" t="e">
        <f>IF(AND(Q172&gt;=Chart!$F$2,Q172&lt;=Chart!$F$3),U172,#N/A)</f>
        <v>#N/A</v>
      </c>
      <c r="AD172" t="e">
        <f>IF(AND(Q172&gt;=Chart!$F$2,Q172&lt;=Chart!$F$3),V172,#N/A)</f>
        <v>#N/A</v>
      </c>
      <c r="AE172" t="e">
        <f>IF(AND(Q172&gt;=Chart!$F$2,Q172&lt;=Chart!$F$3),I172,#N/A)</f>
        <v>#N/A</v>
      </c>
      <c r="AF172" t="e">
        <f>IF(AND(Q172&gt;=Chart!$F$2,Q172&lt;=Chart!$F$3),H172/100,#N/A)</f>
        <v>#N/A</v>
      </c>
      <c r="AG172" t="e">
        <f>IF(AND(Q172&gt;=Chart!$F$2,Q172&lt;=Chart!$F$3),W172/100,#N/A)</f>
        <v>#N/A</v>
      </c>
    </row>
    <row r="173" spans="1:33" x14ac:dyDescent="0.25">
      <c r="A173">
        <v>1392388200</v>
      </c>
      <c r="B173">
        <f>INDEX('Daily Data ADJ'!$1:$1048576,MATCH(Calc!$A173,'Daily Data ADJ'!$A:$A,0),MATCH("SPY, CBOE BZX: Close",'Daily Data ADJ'!$1:$1,0))</f>
        <v>155.92138274000001</v>
      </c>
      <c r="C173">
        <f>INDEX('Daily Data ADJ'!$1:$1048576,MATCH(Calc!$A173,'Daily Data ADJ'!$A:$A,0),MATCH("EFFR, FRED: Close",'Daily Data ADJ'!$1:$1,0))</f>
        <v>0.06</v>
      </c>
      <c r="D173" t="str">
        <f>INDEX('Daily Data ADJ'!$1:$1048576,MATCH(Calc!$A173,'Daily Data ADJ'!$A:$A,1),MATCH("SOFR, FRED: Close",'Daily Data ADJ'!$1:$1,0))</f>
        <v>NaN</v>
      </c>
      <c r="E173">
        <f>INDEX('Daily Data ADJ'!$1:$1048576,MATCH(Calc!$A173,'Daily Data ADJ'!$A:$A,0),MATCH("UPRO, CBOE BZX: Close",'Daily Data ADJ'!$1:$1,0))</f>
        <v>7.6571695000000002</v>
      </c>
      <c r="F173">
        <f>INDEX('Daily Data ADJ'!$1:$1048576,MATCH(Calc!$A173,'Daily Data ADJ'!$A:$A,0),MATCH("ES1!, CME_MINI: Close",'Daily Data ADJ'!$1:$1,0))</f>
        <v>1835</v>
      </c>
      <c r="G173">
        <f>INDEX('Daily Data ADJ'!$1:$1048576,MATCH(Calc!$A173,'Daily Data ADJ'!$A:$A,0),MATCH("ES2!, CME_MINI: Close",'Daily Data ADJ'!$1:$1,0))</f>
        <v>1828</v>
      </c>
      <c r="H173">
        <f>INDEX('QUANDL MULTPL SP500_DIV_YIELD_M'!$A:$G,MATCH(Calc!$A173,'QUANDL MULTPL SP500_DIV_YIELD_M'!$A:$A,1),MATCH('QUANDL MULTPL SP500_DIV_YIELD_M'!$E$1,'QUANDL MULTPL SP500_DIV_YIELD_M'!$A$1:$G$1,0))</f>
        <v>1.94</v>
      </c>
      <c r="I173" s="5">
        <f t="shared" si="12"/>
        <v>4.2282348310930529E-3</v>
      </c>
      <c r="J173" s="1">
        <f>A173/24/60/60+DATE(1970,1,1)</f>
        <v>41684.604166666664</v>
      </c>
      <c r="K173" s="3">
        <f t="shared" si="15"/>
        <v>1</v>
      </c>
      <c r="L173" s="6">
        <f>(1+Chart!$F$4)^(1/(365/K173))-1</f>
        <v>6.6592785027408397E-5</v>
      </c>
      <c r="M173" s="6">
        <f t="shared" si="16"/>
        <v>1.6433440133134525E-6</v>
      </c>
      <c r="N173" s="6">
        <f t="shared" si="17"/>
        <v>1.1559850277453876E-5</v>
      </c>
      <c r="O173">
        <f>O172*(B173/B172)</f>
        <v>155.92138274000007</v>
      </c>
      <c r="P173">
        <f t="shared" si="13"/>
        <v>2014</v>
      </c>
      <c r="Q173" s="1">
        <f t="shared" si="14"/>
        <v>41684.604166666664</v>
      </c>
      <c r="R173">
        <f>IF(B174="",R172,IF(Q173&gt;=Chart!$F$2,E173,0))</f>
        <v>0</v>
      </c>
      <c r="S173">
        <f>IF(B174="",S172,IFERROR(IF(AND(R173&gt;0,R172=0),R173,(1+(B174/B173-1)*Calc!$Z$1)*S172),0))</f>
        <v>0</v>
      </c>
      <c r="T173">
        <f>IF(B174="",T172,IFERROR(IF(AND(R173&gt;0,R172=0),R173,(1+(B174/B173-1)*Calc!$Z$1-L174)*T172),0))</f>
        <v>0</v>
      </c>
      <c r="U173">
        <f>IF(B174="",U172,IFERROR(IF(AND(R173&gt;0,R172=0),R173,(1+(B174/B173-1)*Calc!$Z$1-M174*2)*U172),0))</f>
        <v>0</v>
      </c>
      <c r="V173">
        <f>IF(B174="",V172,IFERROR(IF(AND(R173&gt;0,R172=0),R173,(1+(B174/B173-1)*Calc!$Z$1-N174*2)*V172),0))</f>
        <v>0</v>
      </c>
      <c r="W173">
        <f>IF(ISNUMBER(C173),C173,W172)</f>
        <v>0.06</v>
      </c>
      <c r="Y173" s="1" t="e">
        <f>IF(AND(Q173&gt;=Chart!$F$2,Q173&lt;=Chart!$F$3),Q173,#N/A)</f>
        <v>#N/A</v>
      </c>
      <c r="Z173" t="e">
        <f>IF(AND(Q173&gt;=Chart!$F$2,Q173&lt;=Chart!$F$3),R173,#N/A)</f>
        <v>#N/A</v>
      </c>
      <c r="AA173" t="e">
        <f>IF(AND(Q173&gt;=Chart!$F$2,Q173&lt;=Chart!$F$3),S173,#N/A)</f>
        <v>#N/A</v>
      </c>
      <c r="AB173" t="e">
        <f>IF(AND(Q173&gt;=Chart!$F$2,Q173&lt;=Chart!$F$3),T173,#N/A)</f>
        <v>#N/A</v>
      </c>
      <c r="AC173" t="e">
        <f>IF(AND(Q173&gt;=Chart!$F$2,Q173&lt;=Chart!$F$3),U173,#N/A)</f>
        <v>#N/A</v>
      </c>
      <c r="AD173" t="e">
        <f>IF(AND(Q173&gt;=Chart!$F$2,Q173&lt;=Chart!$F$3),V173,#N/A)</f>
        <v>#N/A</v>
      </c>
      <c r="AE173" t="e">
        <f>IF(AND(Q173&gt;=Chart!$F$2,Q173&lt;=Chart!$F$3),I173,#N/A)</f>
        <v>#N/A</v>
      </c>
      <c r="AF173" t="e">
        <f>IF(AND(Q173&gt;=Chart!$F$2,Q173&lt;=Chart!$F$3),H173/100,#N/A)</f>
        <v>#N/A</v>
      </c>
      <c r="AG173" t="e">
        <f>IF(AND(Q173&gt;=Chart!$F$2,Q173&lt;=Chart!$F$3),W173/100,#N/A)</f>
        <v>#N/A</v>
      </c>
    </row>
    <row r="174" spans="1:33" x14ac:dyDescent="0.25">
      <c r="A174">
        <v>1392733800</v>
      </c>
      <c r="B174">
        <f>INDEX('Daily Data ADJ'!$1:$1048576,MATCH(Calc!$A174,'Daily Data ADJ'!$A:$A,0),MATCH("SPY, CBOE BZX: Close",'Daily Data ADJ'!$1:$1,0))</f>
        <v>156.10779022</v>
      </c>
      <c r="C174">
        <f>INDEX('Daily Data ADJ'!$1:$1048576,MATCH(Calc!$A174,'Daily Data ADJ'!$A:$A,0),MATCH("EFFR, FRED: Close",'Daily Data ADJ'!$1:$1,0))</f>
        <v>7.0000000000000007E-2</v>
      </c>
      <c r="D174" t="str">
        <f>INDEX('Daily Data ADJ'!$1:$1048576,MATCH(Calc!$A174,'Daily Data ADJ'!$A:$A,1),MATCH("SOFR, FRED: Close",'Daily Data ADJ'!$1:$1,0))</f>
        <v>NaN</v>
      </c>
      <c r="E174">
        <f>INDEX('Daily Data ADJ'!$1:$1048576,MATCH(Calc!$A174,'Daily Data ADJ'!$A:$A,0),MATCH("UPRO, CBOE BZX: Close",'Daily Data ADJ'!$1:$1,0))</f>
        <v>7.6912735799999998</v>
      </c>
      <c r="F174">
        <f>INDEX('Daily Data ADJ'!$1:$1048576,MATCH(Calc!$A174,'Daily Data ADJ'!$A:$A,0),MATCH("ES1!, CME_MINI: Close",'Daily Data ADJ'!$1:$1,0))</f>
        <v>1837.5</v>
      </c>
      <c r="G174">
        <f>INDEX('Daily Data ADJ'!$1:$1048576,MATCH(Calc!$A174,'Daily Data ADJ'!$A:$A,0),MATCH("ES2!, CME_MINI: Close",'Daily Data ADJ'!$1:$1,0))</f>
        <v>1830.5</v>
      </c>
      <c r="H174">
        <f>INDEX('QUANDL MULTPL SP500_DIV_YIELD_M'!$A:$G,MATCH(Calc!$A174,'QUANDL MULTPL SP500_DIV_YIELD_M'!$A:$A,1),MATCH('QUANDL MULTPL SP500_DIV_YIELD_M'!$E$1,'QUANDL MULTPL SP500_DIV_YIELD_M'!$A$1:$G$1,0))</f>
        <v>1.94</v>
      </c>
      <c r="I174" s="5">
        <f t="shared" si="12"/>
        <v>4.2487586600231941E-3</v>
      </c>
      <c r="J174" s="1">
        <f>A174/24/60/60+DATE(1970,1,1)</f>
        <v>41688.604166666664</v>
      </c>
      <c r="K174" s="3">
        <f t="shared" si="15"/>
        <v>4</v>
      </c>
      <c r="L174" s="6">
        <f>(1+Chart!$F$4)^(1/(365/K174))-1</f>
        <v>2.6639774888526091E-4</v>
      </c>
      <c r="M174" s="6">
        <f t="shared" si="16"/>
        <v>7.6685786010166623E-6</v>
      </c>
      <c r="N174" s="6">
        <f t="shared" si="17"/>
        <v>4.6464182658301212E-5</v>
      </c>
      <c r="O174">
        <f>O173*(B174/B173)</f>
        <v>156.10779022000006</v>
      </c>
      <c r="P174">
        <f t="shared" si="13"/>
        <v>2014</v>
      </c>
      <c r="Q174" s="1">
        <f t="shared" si="14"/>
        <v>41688.604166666664</v>
      </c>
      <c r="R174">
        <f>IF(B175="",R173,IF(Q174&gt;=Chart!$F$2,E174,0))</f>
        <v>0</v>
      </c>
      <c r="S174">
        <f>IF(B175="",S173,IFERROR(IF(AND(R174&gt;0,R173=0),R174,(1+(B175/B174-1)*Calc!$Z$1)*S173),0))</f>
        <v>0</v>
      </c>
      <c r="T174">
        <f>IF(B175="",T173,IFERROR(IF(AND(R174&gt;0,R173=0),R174,(1+(B175/B174-1)*Calc!$Z$1-L175)*T173),0))</f>
        <v>0</v>
      </c>
      <c r="U174">
        <f>IF(B175="",U173,IFERROR(IF(AND(R174&gt;0,R173=0),R174,(1+(B175/B174-1)*Calc!$Z$1-M175*2)*U173),0))</f>
        <v>0</v>
      </c>
      <c r="V174">
        <f>IF(B175="",V173,IFERROR(IF(AND(R174&gt;0,R173=0),R174,(1+(B175/B174-1)*Calc!$Z$1-N175*2)*V173),0))</f>
        <v>0</v>
      </c>
      <c r="W174">
        <f>IF(ISNUMBER(C174),C174,W173)</f>
        <v>7.0000000000000007E-2</v>
      </c>
      <c r="Y174" s="1" t="e">
        <f>IF(AND(Q174&gt;=Chart!$F$2,Q174&lt;=Chart!$F$3),Q174,#N/A)</f>
        <v>#N/A</v>
      </c>
      <c r="Z174" t="e">
        <f>IF(AND(Q174&gt;=Chart!$F$2,Q174&lt;=Chart!$F$3),R174,#N/A)</f>
        <v>#N/A</v>
      </c>
      <c r="AA174" t="e">
        <f>IF(AND(Q174&gt;=Chart!$F$2,Q174&lt;=Chart!$F$3),S174,#N/A)</f>
        <v>#N/A</v>
      </c>
      <c r="AB174" t="e">
        <f>IF(AND(Q174&gt;=Chart!$F$2,Q174&lt;=Chart!$F$3),T174,#N/A)</f>
        <v>#N/A</v>
      </c>
      <c r="AC174" t="e">
        <f>IF(AND(Q174&gt;=Chart!$F$2,Q174&lt;=Chart!$F$3),U174,#N/A)</f>
        <v>#N/A</v>
      </c>
      <c r="AD174" t="e">
        <f>IF(AND(Q174&gt;=Chart!$F$2,Q174&lt;=Chart!$F$3),V174,#N/A)</f>
        <v>#N/A</v>
      </c>
      <c r="AE174" t="e">
        <f>IF(AND(Q174&gt;=Chart!$F$2,Q174&lt;=Chart!$F$3),I174,#N/A)</f>
        <v>#N/A</v>
      </c>
      <c r="AF174" t="e">
        <f>IF(AND(Q174&gt;=Chart!$F$2,Q174&lt;=Chart!$F$3),H174/100,#N/A)</f>
        <v>#N/A</v>
      </c>
      <c r="AG174" t="e">
        <f>IF(AND(Q174&gt;=Chart!$F$2,Q174&lt;=Chart!$F$3),W174/100,#N/A)</f>
        <v>#N/A</v>
      </c>
    </row>
    <row r="175" spans="1:33" x14ac:dyDescent="0.25">
      <c r="A175">
        <v>1392820200</v>
      </c>
      <c r="B175">
        <f>INDEX('Daily Data ADJ'!$1:$1048576,MATCH(Calc!$A175,'Daily Data ADJ'!$A:$A,0),MATCH("SPY, CBOE BZX: Close",'Daily Data ADJ'!$1:$1,0))</f>
        <v>155.07407602000001</v>
      </c>
      <c r="C175">
        <f>INDEX('Daily Data ADJ'!$1:$1048576,MATCH(Calc!$A175,'Daily Data ADJ'!$A:$A,0),MATCH("EFFR, FRED: Close",'Daily Data ADJ'!$1:$1,0))</f>
        <v>7.0000000000000007E-2</v>
      </c>
      <c r="D175" t="str">
        <f>INDEX('Daily Data ADJ'!$1:$1048576,MATCH(Calc!$A175,'Daily Data ADJ'!$A:$A,1),MATCH("SOFR, FRED: Close",'Daily Data ADJ'!$1:$1,0))</f>
        <v>NaN</v>
      </c>
      <c r="E175">
        <f>INDEX('Daily Data ADJ'!$1:$1048576,MATCH(Calc!$A175,'Daily Data ADJ'!$A:$A,0),MATCH("UPRO, CBOE BZX: Close",'Daily Data ADJ'!$1:$1,0))</f>
        <v>7.5329341899999998</v>
      </c>
      <c r="F175">
        <f>INDEX('Daily Data ADJ'!$1:$1048576,MATCH(Calc!$A175,'Daily Data ADJ'!$A:$A,0),MATCH("ES1!, CME_MINI: Close",'Daily Data ADJ'!$1:$1,0))</f>
        <v>1825.5</v>
      </c>
      <c r="G175">
        <f>INDEX('Daily Data ADJ'!$1:$1048576,MATCH(Calc!$A175,'Daily Data ADJ'!$A:$A,0),MATCH("ES2!, CME_MINI: Close",'Daily Data ADJ'!$1:$1,0))</f>
        <v>1818.5</v>
      </c>
      <c r="H175">
        <f>INDEX('QUANDL MULTPL SP500_DIV_YIELD_M'!$A:$G,MATCH(Calc!$A175,'QUANDL MULTPL SP500_DIV_YIELD_M'!$A:$A,1),MATCH('QUANDL MULTPL SP500_DIV_YIELD_M'!$E$1,'QUANDL MULTPL SP500_DIV_YIELD_M'!$A$1:$G$1,0))</f>
        <v>1.94</v>
      </c>
      <c r="I175" s="5">
        <f t="shared" si="12"/>
        <v>4.1497345671040187E-3</v>
      </c>
      <c r="J175" s="1">
        <f>A175/24/60/60+DATE(1970,1,1)</f>
        <v>41689.604166666664</v>
      </c>
      <c r="K175" s="3">
        <f t="shared" si="15"/>
        <v>1</v>
      </c>
      <c r="L175" s="6">
        <f>(1+Chart!$F$4)^(1/(365/K175))-1</f>
        <v>6.6592785027408397E-5</v>
      </c>
      <c r="M175" s="6">
        <f t="shared" si="16"/>
        <v>1.9171391369976476E-6</v>
      </c>
      <c r="N175" s="6">
        <f t="shared" si="17"/>
        <v>1.1345675771545771E-5</v>
      </c>
      <c r="O175">
        <f>O174*(B175/B174)</f>
        <v>155.07407602000006</v>
      </c>
      <c r="P175">
        <f t="shared" si="13"/>
        <v>2014</v>
      </c>
      <c r="Q175" s="1">
        <f t="shared" si="14"/>
        <v>41689.604166666664</v>
      </c>
      <c r="R175">
        <f>IF(B176="",R174,IF(Q175&gt;=Chart!$F$2,E175,0))</f>
        <v>0</v>
      </c>
      <c r="S175">
        <f>IF(B176="",S174,IFERROR(IF(AND(R175&gt;0,R174=0),R175,(1+(B176/B175-1)*Calc!$Z$1)*S174),0))</f>
        <v>0</v>
      </c>
      <c r="T175">
        <f>IF(B176="",T174,IFERROR(IF(AND(R175&gt;0,R174=0),R175,(1+(B176/B175-1)*Calc!$Z$1-L176)*T174),0))</f>
        <v>0</v>
      </c>
      <c r="U175">
        <f>IF(B176="",U174,IFERROR(IF(AND(R175&gt;0,R174=0),R175,(1+(B176/B175-1)*Calc!$Z$1-M176*2)*U174),0))</f>
        <v>0</v>
      </c>
      <c r="V175">
        <f>IF(B176="",V174,IFERROR(IF(AND(R175&gt;0,R174=0),R175,(1+(B176/B175-1)*Calc!$Z$1-N176*2)*V174),0))</f>
        <v>0</v>
      </c>
      <c r="W175">
        <f>IF(ISNUMBER(C175),C175,W174)</f>
        <v>7.0000000000000007E-2</v>
      </c>
      <c r="Y175" s="1" t="e">
        <f>IF(AND(Q175&gt;=Chart!$F$2,Q175&lt;=Chart!$F$3),Q175,#N/A)</f>
        <v>#N/A</v>
      </c>
      <c r="Z175" t="e">
        <f>IF(AND(Q175&gt;=Chart!$F$2,Q175&lt;=Chart!$F$3),R175,#N/A)</f>
        <v>#N/A</v>
      </c>
      <c r="AA175" t="e">
        <f>IF(AND(Q175&gt;=Chart!$F$2,Q175&lt;=Chart!$F$3),S175,#N/A)</f>
        <v>#N/A</v>
      </c>
      <c r="AB175" t="e">
        <f>IF(AND(Q175&gt;=Chart!$F$2,Q175&lt;=Chart!$F$3),T175,#N/A)</f>
        <v>#N/A</v>
      </c>
      <c r="AC175" t="e">
        <f>IF(AND(Q175&gt;=Chart!$F$2,Q175&lt;=Chart!$F$3),U175,#N/A)</f>
        <v>#N/A</v>
      </c>
      <c r="AD175" t="e">
        <f>IF(AND(Q175&gt;=Chart!$F$2,Q175&lt;=Chart!$F$3),V175,#N/A)</f>
        <v>#N/A</v>
      </c>
      <c r="AE175" t="e">
        <f>IF(AND(Q175&gt;=Chart!$F$2,Q175&lt;=Chart!$F$3),I175,#N/A)</f>
        <v>#N/A</v>
      </c>
      <c r="AF175" t="e">
        <f>IF(AND(Q175&gt;=Chart!$F$2,Q175&lt;=Chart!$F$3),H175/100,#N/A)</f>
        <v>#N/A</v>
      </c>
      <c r="AG175" t="e">
        <f>IF(AND(Q175&gt;=Chart!$F$2,Q175&lt;=Chart!$F$3),W175/100,#N/A)</f>
        <v>#N/A</v>
      </c>
    </row>
    <row r="176" spans="1:33" x14ac:dyDescent="0.25">
      <c r="A176">
        <v>1392906600</v>
      </c>
      <c r="B176">
        <f>INDEX('Daily Data ADJ'!$1:$1048576,MATCH(Calc!$A176,'Daily Data ADJ'!$A:$A,0),MATCH("SPY, CBOE BZX: Close",'Daily Data ADJ'!$1:$1,0))</f>
        <v>155.98916728</v>
      </c>
      <c r="C176">
        <f>INDEX('Daily Data ADJ'!$1:$1048576,MATCH(Calc!$A176,'Daily Data ADJ'!$A:$A,0),MATCH("EFFR, FRED: Close",'Daily Data ADJ'!$1:$1,0))</f>
        <v>7.0000000000000007E-2</v>
      </c>
      <c r="D176" t="str">
        <f>INDEX('Daily Data ADJ'!$1:$1048576,MATCH(Calc!$A176,'Daily Data ADJ'!$A:$A,1),MATCH("SOFR, FRED: Close",'Daily Data ADJ'!$1:$1,0))</f>
        <v>NaN</v>
      </c>
      <c r="E176">
        <f>INDEX('Daily Data ADJ'!$1:$1048576,MATCH(Calc!$A176,'Daily Data ADJ'!$A:$A,0),MATCH("UPRO, CBOE BZX: Close",'Daily Data ADJ'!$1:$1,0))</f>
        <v>7.6579821499999996</v>
      </c>
      <c r="F176">
        <f>INDEX('Daily Data ADJ'!$1:$1048576,MATCH(Calc!$A176,'Daily Data ADJ'!$A:$A,0),MATCH("ES1!, CME_MINI: Close",'Daily Data ADJ'!$1:$1,0))</f>
        <v>1836.25</v>
      </c>
      <c r="G176">
        <f>INDEX('Daily Data ADJ'!$1:$1048576,MATCH(Calc!$A176,'Daily Data ADJ'!$A:$A,0),MATCH("ES2!, CME_MINI: Close",'Daily Data ADJ'!$1:$1,0))</f>
        <v>1829.25</v>
      </c>
      <c r="H176">
        <f>INDEX('QUANDL MULTPL SP500_DIV_YIELD_M'!$A:$G,MATCH(Calc!$A176,'QUANDL MULTPL SP500_DIV_YIELD_M'!$A:$A,1),MATCH('QUANDL MULTPL SP500_DIV_YIELD_M'!$E$1,'QUANDL MULTPL SP500_DIV_YIELD_M'!$A$1:$G$1,0))</f>
        <v>1.94</v>
      </c>
      <c r="I176" s="5">
        <f t="shared" si="12"/>
        <v>4.2385036911063712E-3</v>
      </c>
      <c r="J176" s="1">
        <f>A176/24/60/60+DATE(1970,1,1)</f>
        <v>41690.604166666664</v>
      </c>
      <c r="K176" s="3">
        <f t="shared" si="15"/>
        <v>1</v>
      </c>
      <c r="L176" s="6">
        <f>(1+Chart!$F$4)^(1/(365/K176))-1</f>
        <v>6.6592785027408397E-5</v>
      </c>
      <c r="M176" s="6">
        <f t="shared" si="16"/>
        <v>1.9171391369976476E-6</v>
      </c>
      <c r="N176" s="6">
        <f t="shared" si="17"/>
        <v>1.158786586574756E-5</v>
      </c>
      <c r="O176">
        <f>O175*(B176/B175)</f>
        <v>155.98916728000006</v>
      </c>
      <c r="P176">
        <f t="shared" si="13"/>
        <v>2014</v>
      </c>
      <c r="Q176" s="1">
        <f t="shared" si="14"/>
        <v>41690.604166666664</v>
      </c>
      <c r="R176">
        <f>IF(B177="",R175,IF(Q176&gt;=Chart!$F$2,E176,0))</f>
        <v>0</v>
      </c>
      <c r="S176">
        <f>IF(B177="",S175,IFERROR(IF(AND(R176&gt;0,R175=0),R176,(1+(B177/B176-1)*Calc!$Z$1)*S175),0))</f>
        <v>0</v>
      </c>
      <c r="T176">
        <f>IF(B177="",T175,IFERROR(IF(AND(R176&gt;0,R175=0),R176,(1+(B177/B176-1)*Calc!$Z$1-L177)*T175),0))</f>
        <v>0</v>
      </c>
      <c r="U176">
        <f>IF(B177="",U175,IFERROR(IF(AND(R176&gt;0,R175=0),R176,(1+(B177/B176-1)*Calc!$Z$1-M177*2)*U175),0))</f>
        <v>0</v>
      </c>
      <c r="V176">
        <f>IF(B177="",V175,IFERROR(IF(AND(R176&gt;0,R175=0),R176,(1+(B177/B176-1)*Calc!$Z$1-N177*2)*V175),0))</f>
        <v>0</v>
      </c>
      <c r="W176">
        <f>IF(ISNUMBER(C176),C176,W175)</f>
        <v>7.0000000000000007E-2</v>
      </c>
      <c r="Y176" s="1" t="e">
        <f>IF(AND(Q176&gt;=Chart!$F$2,Q176&lt;=Chart!$F$3),Q176,#N/A)</f>
        <v>#N/A</v>
      </c>
      <c r="Z176" t="e">
        <f>IF(AND(Q176&gt;=Chart!$F$2,Q176&lt;=Chart!$F$3),R176,#N/A)</f>
        <v>#N/A</v>
      </c>
      <c r="AA176" t="e">
        <f>IF(AND(Q176&gt;=Chart!$F$2,Q176&lt;=Chart!$F$3),S176,#N/A)</f>
        <v>#N/A</v>
      </c>
      <c r="AB176" t="e">
        <f>IF(AND(Q176&gt;=Chart!$F$2,Q176&lt;=Chart!$F$3),T176,#N/A)</f>
        <v>#N/A</v>
      </c>
      <c r="AC176" t="e">
        <f>IF(AND(Q176&gt;=Chart!$F$2,Q176&lt;=Chart!$F$3),U176,#N/A)</f>
        <v>#N/A</v>
      </c>
      <c r="AD176" t="e">
        <f>IF(AND(Q176&gt;=Chart!$F$2,Q176&lt;=Chart!$F$3),V176,#N/A)</f>
        <v>#N/A</v>
      </c>
      <c r="AE176" t="e">
        <f>IF(AND(Q176&gt;=Chart!$F$2,Q176&lt;=Chart!$F$3),I176,#N/A)</f>
        <v>#N/A</v>
      </c>
      <c r="AF176" t="e">
        <f>IF(AND(Q176&gt;=Chart!$F$2,Q176&lt;=Chart!$F$3),H176/100,#N/A)</f>
        <v>#N/A</v>
      </c>
      <c r="AG176" t="e">
        <f>IF(AND(Q176&gt;=Chart!$F$2,Q176&lt;=Chart!$F$3),W176/100,#N/A)</f>
        <v>#N/A</v>
      </c>
    </row>
    <row r="177" spans="1:33" x14ac:dyDescent="0.25">
      <c r="A177">
        <v>1392993000</v>
      </c>
      <c r="B177">
        <f>INDEX('Daily Data ADJ'!$1:$1048576,MATCH(Calc!$A177,'Daily Data ADJ'!$A:$A,0),MATCH("SPY, CBOE BZX: Close",'Daily Data ADJ'!$1:$1,0))</f>
        <v>155.81123287</v>
      </c>
      <c r="C177">
        <f>INDEX('Daily Data ADJ'!$1:$1048576,MATCH(Calc!$A177,'Daily Data ADJ'!$A:$A,0),MATCH("EFFR, FRED: Close",'Daily Data ADJ'!$1:$1,0))</f>
        <v>7.0000000000000007E-2</v>
      </c>
      <c r="D177" t="str">
        <f>INDEX('Daily Data ADJ'!$1:$1048576,MATCH(Calc!$A177,'Daily Data ADJ'!$A:$A,1),MATCH("SOFR, FRED: Close",'Daily Data ADJ'!$1:$1,0))</f>
        <v>NaN</v>
      </c>
      <c r="E177">
        <f>INDEX('Daily Data ADJ'!$1:$1048576,MATCH(Calc!$A177,'Daily Data ADJ'!$A:$A,0),MATCH("UPRO, CBOE BZX: Close",'Daily Data ADJ'!$1:$1,0))</f>
        <v>7.6474254699999999</v>
      </c>
      <c r="F177">
        <f>INDEX('Daily Data ADJ'!$1:$1048576,MATCH(Calc!$A177,'Daily Data ADJ'!$A:$A,0),MATCH("ES1!, CME_MINI: Close",'Daily Data ADJ'!$1:$1,0))</f>
        <v>1834.25</v>
      </c>
      <c r="G177">
        <f>INDEX('Daily Data ADJ'!$1:$1048576,MATCH(Calc!$A177,'Daily Data ADJ'!$A:$A,0),MATCH("ES2!, CME_MINI: Close",'Daily Data ADJ'!$1:$1,0))</f>
        <v>1827.25</v>
      </c>
      <c r="H177">
        <f>INDEX('QUANDL MULTPL SP500_DIV_YIELD_M'!$A:$G,MATCH(Calc!$A177,'QUANDL MULTPL SP500_DIV_YIELD_M'!$A:$A,1),MATCH('QUANDL MULTPL SP500_DIV_YIELD_M'!$E$1,'QUANDL MULTPL SP500_DIV_YIELD_M'!$A$1:$G$1,0))</f>
        <v>1.94</v>
      </c>
      <c r="I177" s="5">
        <f t="shared" si="12"/>
        <v>4.2220668356120206E-3</v>
      </c>
      <c r="J177" s="1">
        <f>A177/24/60/60+DATE(1970,1,1)</f>
        <v>41691.604166666664</v>
      </c>
      <c r="K177" s="3">
        <f t="shared" si="15"/>
        <v>1</v>
      </c>
      <c r="L177" s="6">
        <f>(1+Chart!$F$4)^(1/(365/K177))-1</f>
        <v>6.6592785027408397E-5</v>
      </c>
      <c r="M177" s="6">
        <f t="shared" si="16"/>
        <v>1.9171391369976476E-6</v>
      </c>
      <c r="N177" s="6">
        <f t="shared" si="17"/>
        <v>1.1543022564231009E-5</v>
      </c>
      <c r="O177">
        <f>O176*(B177/B176)</f>
        <v>155.81123287000005</v>
      </c>
      <c r="P177">
        <f t="shared" si="13"/>
        <v>2014</v>
      </c>
      <c r="Q177" s="1">
        <f t="shared" si="14"/>
        <v>41691.604166666664</v>
      </c>
      <c r="R177">
        <f>IF(B178="",R176,IF(Q177&gt;=Chart!$F$2,E177,0))</f>
        <v>0</v>
      </c>
      <c r="S177">
        <f>IF(B178="",S176,IFERROR(IF(AND(R177&gt;0,R176=0),R177,(1+(B178/B177-1)*Calc!$Z$1)*S176),0))</f>
        <v>0</v>
      </c>
      <c r="T177">
        <f>IF(B178="",T176,IFERROR(IF(AND(R177&gt;0,R176=0),R177,(1+(B178/B177-1)*Calc!$Z$1-L178)*T176),0))</f>
        <v>0</v>
      </c>
      <c r="U177">
        <f>IF(B178="",U176,IFERROR(IF(AND(R177&gt;0,R176=0),R177,(1+(B178/B177-1)*Calc!$Z$1-M178*2)*U176),0))</f>
        <v>0</v>
      </c>
      <c r="V177">
        <f>IF(B178="",V176,IFERROR(IF(AND(R177&gt;0,R176=0),R177,(1+(B178/B177-1)*Calc!$Z$1-N178*2)*V176),0))</f>
        <v>0</v>
      </c>
      <c r="W177">
        <f>IF(ISNUMBER(C177),C177,W176)</f>
        <v>7.0000000000000007E-2</v>
      </c>
      <c r="Y177" s="1" t="e">
        <f>IF(AND(Q177&gt;=Chart!$F$2,Q177&lt;=Chart!$F$3),Q177,#N/A)</f>
        <v>#N/A</v>
      </c>
      <c r="Z177" t="e">
        <f>IF(AND(Q177&gt;=Chart!$F$2,Q177&lt;=Chart!$F$3),R177,#N/A)</f>
        <v>#N/A</v>
      </c>
      <c r="AA177" t="e">
        <f>IF(AND(Q177&gt;=Chart!$F$2,Q177&lt;=Chart!$F$3),S177,#N/A)</f>
        <v>#N/A</v>
      </c>
      <c r="AB177" t="e">
        <f>IF(AND(Q177&gt;=Chart!$F$2,Q177&lt;=Chart!$F$3),T177,#N/A)</f>
        <v>#N/A</v>
      </c>
      <c r="AC177" t="e">
        <f>IF(AND(Q177&gt;=Chart!$F$2,Q177&lt;=Chart!$F$3),U177,#N/A)</f>
        <v>#N/A</v>
      </c>
      <c r="AD177" t="e">
        <f>IF(AND(Q177&gt;=Chart!$F$2,Q177&lt;=Chart!$F$3),V177,#N/A)</f>
        <v>#N/A</v>
      </c>
      <c r="AE177" t="e">
        <f>IF(AND(Q177&gt;=Chart!$F$2,Q177&lt;=Chart!$F$3),I177,#N/A)</f>
        <v>#N/A</v>
      </c>
      <c r="AF177" t="e">
        <f>IF(AND(Q177&gt;=Chart!$F$2,Q177&lt;=Chart!$F$3),H177/100,#N/A)</f>
        <v>#N/A</v>
      </c>
      <c r="AG177" t="e">
        <f>IF(AND(Q177&gt;=Chart!$F$2,Q177&lt;=Chart!$F$3),W177/100,#N/A)</f>
        <v>#N/A</v>
      </c>
    </row>
    <row r="178" spans="1:33" x14ac:dyDescent="0.25">
      <c r="A178">
        <v>1393252200</v>
      </c>
      <c r="B178">
        <f>INDEX('Daily Data ADJ'!$1:$1048576,MATCH(Calc!$A178,'Daily Data ADJ'!$A:$A,0),MATCH("SPY, CBOE BZX: Close",'Daily Data ADJ'!$1:$1,0))</f>
        <v>156.67548572000001</v>
      </c>
      <c r="C178">
        <f>INDEX('Daily Data ADJ'!$1:$1048576,MATCH(Calc!$A178,'Daily Data ADJ'!$A:$A,0),MATCH("EFFR, FRED: Close",'Daily Data ADJ'!$1:$1,0))</f>
        <v>7.0000000000000007E-2</v>
      </c>
      <c r="D178" t="str">
        <f>INDEX('Daily Data ADJ'!$1:$1048576,MATCH(Calc!$A178,'Daily Data ADJ'!$A:$A,1),MATCH("SOFR, FRED: Close",'Daily Data ADJ'!$1:$1,0))</f>
        <v>NaN</v>
      </c>
      <c r="E178">
        <f>INDEX('Daily Data ADJ'!$1:$1048576,MATCH(Calc!$A178,'Daily Data ADJ'!$A:$A,0),MATCH("UPRO, CBOE BZX: Close",'Daily Data ADJ'!$1:$1,0))</f>
        <v>7.7611060600000004</v>
      </c>
      <c r="F178">
        <f>INDEX('Daily Data ADJ'!$1:$1048576,MATCH(Calc!$A178,'Daily Data ADJ'!$A:$A,0),MATCH("ES1!, CME_MINI: Close",'Daily Data ADJ'!$1:$1,0))</f>
        <v>1846</v>
      </c>
      <c r="G178">
        <f>INDEX('Daily Data ADJ'!$1:$1048576,MATCH(Calc!$A178,'Daily Data ADJ'!$A:$A,0),MATCH("ES2!, CME_MINI: Close",'Daily Data ADJ'!$1:$1,0))</f>
        <v>1839</v>
      </c>
      <c r="H178">
        <f>INDEX('QUANDL MULTPL SP500_DIV_YIELD_M'!$A:$G,MATCH(Calc!$A178,'QUANDL MULTPL SP500_DIV_YIELD_M'!$A:$A,1),MATCH('QUANDL MULTPL SP500_DIV_YIELD_M'!$E$1,'QUANDL MULTPL SP500_DIV_YIELD_M'!$A$1:$G$1,0))</f>
        <v>1.94</v>
      </c>
      <c r="I178" s="5">
        <f t="shared" si="12"/>
        <v>4.3181262393860165E-3</v>
      </c>
      <c r="J178" s="1">
        <f>A178/24/60/60+DATE(1970,1,1)</f>
        <v>41694.604166666664</v>
      </c>
      <c r="K178" s="3">
        <f t="shared" si="15"/>
        <v>3</v>
      </c>
      <c r="L178" s="6">
        <f>(1+Chart!$F$4)^(1/(365/K178))-1</f>
        <v>1.9979165917494157E-4</v>
      </c>
      <c r="M178" s="6">
        <f t="shared" si="16"/>
        <v>5.7514284375059788E-6</v>
      </c>
      <c r="N178" s="6">
        <f t="shared" si="17"/>
        <v>3.5415667267058026E-5</v>
      </c>
      <c r="O178">
        <f>O177*(B178/B177)</f>
        <v>156.67548572000007</v>
      </c>
      <c r="P178">
        <f t="shared" si="13"/>
        <v>2014</v>
      </c>
      <c r="Q178" s="1">
        <f t="shared" si="14"/>
        <v>41694.604166666664</v>
      </c>
      <c r="R178">
        <f>IF(B179="",R177,IF(Q178&gt;=Chart!$F$2,E178,0))</f>
        <v>0</v>
      </c>
      <c r="S178">
        <f>IF(B179="",S177,IFERROR(IF(AND(R178&gt;0,R177=0),R178,(1+(B179/B178-1)*Calc!$Z$1)*S177),0))</f>
        <v>0</v>
      </c>
      <c r="T178">
        <f>IF(B179="",T177,IFERROR(IF(AND(R178&gt;0,R177=0),R178,(1+(B179/B178-1)*Calc!$Z$1-L179)*T177),0))</f>
        <v>0</v>
      </c>
      <c r="U178">
        <f>IF(B179="",U177,IFERROR(IF(AND(R178&gt;0,R177=0),R178,(1+(B179/B178-1)*Calc!$Z$1-M179*2)*U177),0))</f>
        <v>0</v>
      </c>
      <c r="V178">
        <f>IF(B179="",V177,IFERROR(IF(AND(R178&gt;0,R177=0),R178,(1+(B179/B178-1)*Calc!$Z$1-N179*2)*V177),0))</f>
        <v>0</v>
      </c>
      <c r="W178">
        <f>IF(ISNUMBER(C178),C178,W177)</f>
        <v>7.0000000000000007E-2</v>
      </c>
      <c r="Y178" s="1" t="e">
        <f>IF(AND(Q178&gt;=Chart!$F$2,Q178&lt;=Chart!$F$3),Q178,#N/A)</f>
        <v>#N/A</v>
      </c>
      <c r="Z178" t="e">
        <f>IF(AND(Q178&gt;=Chart!$F$2,Q178&lt;=Chart!$F$3),R178,#N/A)</f>
        <v>#N/A</v>
      </c>
      <c r="AA178" t="e">
        <f>IF(AND(Q178&gt;=Chart!$F$2,Q178&lt;=Chart!$F$3),S178,#N/A)</f>
        <v>#N/A</v>
      </c>
      <c r="AB178" t="e">
        <f>IF(AND(Q178&gt;=Chart!$F$2,Q178&lt;=Chart!$F$3),T178,#N/A)</f>
        <v>#N/A</v>
      </c>
      <c r="AC178" t="e">
        <f>IF(AND(Q178&gt;=Chart!$F$2,Q178&lt;=Chart!$F$3),U178,#N/A)</f>
        <v>#N/A</v>
      </c>
      <c r="AD178" t="e">
        <f>IF(AND(Q178&gt;=Chart!$F$2,Q178&lt;=Chart!$F$3),V178,#N/A)</f>
        <v>#N/A</v>
      </c>
      <c r="AE178" t="e">
        <f>IF(AND(Q178&gt;=Chart!$F$2,Q178&lt;=Chart!$F$3),I178,#N/A)</f>
        <v>#N/A</v>
      </c>
      <c r="AF178" t="e">
        <f>IF(AND(Q178&gt;=Chart!$F$2,Q178&lt;=Chart!$F$3),H178/100,#N/A)</f>
        <v>#N/A</v>
      </c>
      <c r="AG178" t="e">
        <f>IF(AND(Q178&gt;=Chart!$F$2,Q178&lt;=Chart!$F$3),W178/100,#N/A)</f>
        <v>#N/A</v>
      </c>
    </row>
    <row r="179" spans="1:33" x14ac:dyDescent="0.25">
      <c r="A179">
        <v>1393338600</v>
      </c>
      <c r="B179">
        <f>INDEX('Daily Data ADJ'!$1:$1048576,MATCH(Calc!$A179,'Daily Data ADJ'!$A:$A,0),MATCH("SPY, CBOE BZX: Close",'Daily Data ADJ'!$1:$1,0))</f>
        <v>156.61617425</v>
      </c>
      <c r="C179">
        <f>INDEX('Daily Data ADJ'!$1:$1048576,MATCH(Calc!$A179,'Daily Data ADJ'!$A:$A,0),MATCH("EFFR, FRED: Close",'Daily Data ADJ'!$1:$1,0))</f>
        <v>7.0000000000000007E-2</v>
      </c>
      <c r="D179" t="str">
        <f>INDEX('Daily Data ADJ'!$1:$1048576,MATCH(Calc!$A179,'Daily Data ADJ'!$A:$A,1),MATCH("SOFR, FRED: Close",'Daily Data ADJ'!$1:$1,0))</f>
        <v>NaN</v>
      </c>
      <c r="E179">
        <f>INDEX('Daily Data ADJ'!$1:$1048576,MATCH(Calc!$A179,'Daily Data ADJ'!$A:$A,0),MATCH("UPRO, CBOE BZX: Close",'Daily Data ADJ'!$1:$1,0))</f>
        <v>7.7562340499999998</v>
      </c>
      <c r="F179">
        <f>INDEX('Daily Data ADJ'!$1:$1048576,MATCH(Calc!$A179,'Daily Data ADJ'!$A:$A,0),MATCH("ES1!, CME_MINI: Close",'Daily Data ADJ'!$1:$1,0))</f>
        <v>1846.25</v>
      </c>
      <c r="G179">
        <f>INDEX('Daily Data ADJ'!$1:$1048576,MATCH(Calc!$A179,'Daily Data ADJ'!$A:$A,0),MATCH("ES2!, CME_MINI: Close",'Daily Data ADJ'!$1:$1,0))</f>
        <v>1839.25</v>
      </c>
      <c r="H179">
        <f>INDEX('QUANDL MULTPL SP500_DIV_YIELD_M'!$A:$G,MATCH(Calc!$A179,'QUANDL MULTPL SP500_DIV_YIELD_M'!$A:$A,1),MATCH('QUANDL MULTPL SP500_DIV_YIELD_M'!$E$1,'QUANDL MULTPL SP500_DIV_YIELD_M'!$A$1:$G$1,0))</f>
        <v>1.94</v>
      </c>
      <c r="I179" s="5">
        <f t="shared" si="12"/>
        <v>4.3201568482066632E-3</v>
      </c>
      <c r="J179" s="1">
        <f>A179/24/60/60+DATE(1970,1,1)</f>
        <v>41695.604166666664</v>
      </c>
      <c r="K179" s="3">
        <f t="shared" si="15"/>
        <v>1</v>
      </c>
      <c r="L179" s="6">
        <f>(1+Chart!$F$4)^(1/(365/K179))-1</f>
        <v>6.6592785027408397E-5</v>
      </c>
      <c r="M179" s="6">
        <f t="shared" si="16"/>
        <v>1.9171391369976476E-6</v>
      </c>
      <c r="N179" s="6">
        <f t="shared" si="17"/>
        <v>1.1810622513541702E-5</v>
      </c>
      <c r="O179">
        <f>O178*(B179/B178)</f>
        <v>156.61617425000006</v>
      </c>
      <c r="P179">
        <f t="shared" si="13"/>
        <v>2014</v>
      </c>
      <c r="Q179" s="1">
        <f t="shared" si="14"/>
        <v>41695.604166666664</v>
      </c>
      <c r="R179">
        <f>IF(B180="",R178,IF(Q179&gt;=Chart!$F$2,E179,0))</f>
        <v>0</v>
      </c>
      <c r="S179">
        <f>IF(B180="",S178,IFERROR(IF(AND(R179&gt;0,R178=0),R179,(1+(B180/B179-1)*Calc!$Z$1)*S178),0))</f>
        <v>0</v>
      </c>
      <c r="T179">
        <f>IF(B180="",T178,IFERROR(IF(AND(R179&gt;0,R178=0),R179,(1+(B180/B179-1)*Calc!$Z$1-L180)*T178),0))</f>
        <v>0</v>
      </c>
      <c r="U179">
        <f>IF(B180="",U178,IFERROR(IF(AND(R179&gt;0,R178=0),R179,(1+(B180/B179-1)*Calc!$Z$1-M180*2)*U178),0))</f>
        <v>0</v>
      </c>
      <c r="V179">
        <f>IF(B180="",V178,IFERROR(IF(AND(R179&gt;0,R178=0),R179,(1+(B180/B179-1)*Calc!$Z$1-N180*2)*V178),0))</f>
        <v>0</v>
      </c>
      <c r="W179">
        <f>IF(ISNUMBER(C179),C179,W178)</f>
        <v>7.0000000000000007E-2</v>
      </c>
      <c r="Y179" s="1" t="e">
        <f>IF(AND(Q179&gt;=Chart!$F$2,Q179&lt;=Chart!$F$3),Q179,#N/A)</f>
        <v>#N/A</v>
      </c>
      <c r="Z179" t="e">
        <f>IF(AND(Q179&gt;=Chart!$F$2,Q179&lt;=Chart!$F$3),R179,#N/A)</f>
        <v>#N/A</v>
      </c>
      <c r="AA179" t="e">
        <f>IF(AND(Q179&gt;=Chart!$F$2,Q179&lt;=Chart!$F$3),S179,#N/A)</f>
        <v>#N/A</v>
      </c>
      <c r="AB179" t="e">
        <f>IF(AND(Q179&gt;=Chart!$F$2,Q179&lt;=Chart!$F$3),T179,#N/A)</f>
        <v>#N/A</v>
      </c>
      <c r="AC179" t="e">
        <f>IF(AND(Q179&gt;=Chart!$F$2,Q179&lt;=Chart!$F$3),U179,#N/A)</f>
        <v>#N/A</v>
      </c>
      <c r="AD179" t="e">
        <f>IF(AND(Q179&gt;=Chart!$F$2,Q179&lt;=Chart!$F$3),V179,#N/A)</f>
        <v>#N/A</v>
      </c>
      <c r="AE179" t="e">
        <f>IF(AND(Q179&gt;=Chart!$F$2,Q179&lt;=Chart!$F$3),I179,#N/A)</f>
        <v>#N/A</v>
      </c>
      <c r="AF179" t="e">
        <f>IF(AND(Q179&gt;=Chart!$F$2,Q179&lt;=Chart!$F$3),H179/100,#N/A)</f>
        <v>#N/A</v>
      </c>
      <c r="AG179" t="e">
        <f>IF(AND(Q179&gt;=Chart!$F$2,Q179&lt;=Chart!$F$3),W179/100,#N/A)</f>
        <v>#N/A</v>
      </c>
    </row>
    <row r="180" spans="1:33" x14ac:dyDescent="0.25">
      <c r="A180">
        <v>1393425000</v>
      </c>
      <c r="B180">
        <f>INDEX('Daily Data ADJ'!$1:$1048576,MATCH(Calc!$A180,'Daily Data ADJ'!$A:$A,0),MATCH("SPY, CBOE BZX: Close",'Daily Data ADJ'!$1:$1,0))</f>
        <v>156.62464732000001</v>
      </c>
      <c r="C180">
        <f>INDEX('Daily Data ADJ'!$1:$1048576,MATCH(Calc!$A180,'Daily Data ADJ'!$A:$A,0),MATCH("EFFR, FRED: Close",'Daily Data ADJ'!$1:$1,0))</f>
        <v>7.0000000000000007E-2</v>
      </c>
      <c r="D180" t="str">
        <f>INDEX('Daily Data ADJ'!$1:$1048576,MATCH(Calc!$A180,'Daily Data ADJ'!$A:$A,1),MATCH("SOFR, FRED: Close",'Daily Data ADJ'!$1:$1,0))</f>
        <v>NaN</v>
      </c>
      <c r="E180">
        <f>INDEX('Daily Data ADJ'!$1:$1048576,MATCH(Calc!$A180,'Daily Data ADJ'!$A:$A,0),MATCH("UPRO, CBOE BZX: Close",'Daily Data ADJ'!$1:$1,0))</f>
        <v>7.7570457299999998</v>
      </c>
      <c r="F180">
        <f>INDEX('Daily Data ADJ'!$1:$1048576,MATCH(Calc!$A180,'Daily Data ADJ'!$A:$A,0),MATCH("ES1!, CME_MINI: Close",'Daily Data ADJ'!$1:$1,0))</f>
        <v>1842</v>
      </c>
      <c r="G180">
        <f>INDEX('Daily Data ADJ'!$1:$1048576,MATCH(Calc!$A180,'Daily Data ADJ'!$A:$A,0),MATCH("ES2!, CME_MINI: Close",'Daily Data ADJ'!$1:$1,0))</f>
        <v>1835</v>
      </c>
      <c r="H180">
        <f>INDEX('QUANDL MULTPL SP500_DIV_YIELD_M'!$A:$G,MATCH(Calc!$A180,'QUANDL MULTPL SP500_DIV_YIELD_M'!$A:$A,1),MATCH('QUANDL MULTPL SP500_DIV_YIELD_M'!$E$1,'QUANDL MULTPL SP500_DIV_YIELD_M'!$A$1:$G$1,0))</f>
        <v>1.94</v>
      </c>
      <c r="I180" s="5">
        <f t="shared" si="12"/>
        <v>4.2855619644294463E-3</v>
      </c>
      <c r="J180" s="1">
        <f>A180/24/60/60+DATE(1970,1,1)</f>
        <v>41696.604166666664</v>
      </c>
      <c r="K180" s="3">
        <f t="shared" si="15"/>
        <v>1</v>
      </c>
      <c r="L180" s="6">
        <f>(1+Chart!$F$4)^(1/(365/K180))-1</f>
        <v>6.6592785027408397E-5</v>
      </c>
      <c r="M180" s="6">
        <f t="shared" si="16"/>
        <v>1.9171391369976476E-6</v>
      </c>
      <c r="N180" s="6">
        <f t="shared" si="17"/>
        <v>1.1716246979931455E-5</v>
      </c>
      <c r="O180">
        <f>O179*(B180/B179)</f>
        <v>156.62464732000007</v>
      </c>
      <c r="P180">
        <f t="shared" si="13"/>
        <v>2014</v>
      </c>
      <c r="Q180" s="1">
        <f t="shared" si="14"/>
        <v>41696.604166666664</v>
      </c>
      <c r="R180">
        <f>IF(B181="",R179,IF(Q180&gt;=Chart!$F$2,E180,0))</f>
        <v>0</v>
      </c>
      <c r="S180">
        <f>IF(B181="",S179,IFERROR(IF(AND(R180&gt;0,R179=0),R180,(1+(B181/B180-1)*Calc!$Z$1)*S179),0))</f>
        <v>0</v>
      </c>
      <c r="T180">
        <f>IF(B181="",T179,IFERROR(IF(AND(R180&gt;0,R179=0),R180,(1+(B181/B180-1)*Calc!$Z$1-L181)*T179),0))</f>
        <v>0</v>
      </c>
      <c r="U180">
        <f>IF(B181="",U179,IFERROR(IF(AND(R180&gt;0,R179=0),R180,(1+(B181/B180-1)*Calc!$Z$1-M181*2)*U179),0))</f>
        <v>0</v>
      </c>
      <c r="V180">
        <f>IF(B181="",V179,IFERROR(IF(AND(R180&gt;0,R179=0),R180,(1+(B181/B180-1)*Calc!$Z$1-N181*2)*V179),0))</f>
        <v>0</v>
      </c>
      <c r="W180">
        <f>IF(ISNUMBER(C180),C180,W179)</f>
        <v>7.0000000000000007E-2</v>
      </c>
      <c r="Y180" s="1" t="e">
        <f>IF(AND(Q180&gt;=Chart!$F$2,Q180&lt;=Chart!$F$3),Q180,#N/A)</f>
        <v>#N/A</v>
      </c>
      <c r="Z180" t="e">
        <f>IF(AND(Q180&gt;=Chart!$F$2,Q180&lt;=Chart!$F$3),R180,#N/A)</f>
        <v>#N/A</v>
      </c>
      <c r="AA180" t="e">
        <f>IF(AND(Q180&gt;=Chart!$F$2,Q180&lt;=Chart!$F$3),S180,#N/A)</f>
        <v>#N/A</v>
      </c>
      <c r="AB180" t="e">
        <f>IF(AND(Q180&gt;=Chart!$F$2,Q180&lt;=Chart!$F$3),T180,#N/A)</f>
        <v>#N/A</v>
      </c>
      <c r="AC180" t="e">
        <f>IF(AND(Q180&gt;=Chart!$F$2,Q180&lt;=Chart!$F$3),U180,#N/A)</f>
        <v>#N/A</v>
      </c>
      <c r="AD180" t="e">
        <f>IF(AND(Q180&gt;=Chart!$F$2,Q180&lt;=Chart!$F$3),V180,#N/A)</f>
        <v>#N/A</v>
      </c>
      <c r="AE180" t="e">
        <f>IF(AND(Q180&gt;=Chart!$F$2,Q180&lt;=Chart!$F$3),I180,#N/A)</f>
        <v>#N/A</v>
      </c>
      <c r="AF180" t="e">
        <f>IF(AND(Q180&gt;=Chart!$F$2,Q180&lt;=Chart!$F$3),H180/100,#N/A)</f>
        <v>#N/A</v>
      </c>
      <c r="AG180" t="e">
        <f>IF(AND(Q180&gt;=Chart!$F$2,Q180&lt;=Chart!$F$3),W180/100,#N/A)</f>
        <v>#N/A</v>
      </c>
    </row>
    <row r="181" spans="1:33" x14ac:dyDescent="0.25">
      <c r="A181">
        <v>1393511400</v>
      </c>
      <c r="B181">
        <f>INDEX('Daily Data ADJ'!$1:$1048576,MATCH(Calc!$A181,'Daily Data ADJ'!$A:$A,0),MATCH("SPY, CBOE BZX: Close",'Daily Data ADJ'!$1:$1,0))</f>
        <v>157.44653484</v>
      </c>
      <c r="C181">
        <f>INDEX('Daily Data ADJ'!$1:$1048576,MATCH(Calc!$A181,'Daily Data ADJ'!$A:$A,0),MATCH("EFFR, FRED: Close",'Daily Data ADJ'!$1:$1,0))</f>
        <v>7.0000000000000007E-2</v>
      </c>
      <c r="D181" t="str">
        <f>INDEX('Daily Data ADJ'!$1:$1048576,MATCH(Calc!$A181,'Daily Data ADJ'!$A:$A,1),MATCH("SOFR, FRED: Close",'Daily Data ADJ'!$1:$1,0))</f>
        <v>NaN</v>
      </c>
      <c r="E181">
        <f>INDEX('Daily Data ADJ'!$1:$1048576,MATCH(Calc!$A181,'Daily Data ADJ'!$A:$A,0),MATCH("UPRO, CBOE BZX: Close",'Daily Data ADJ'!$1:$1,0))</f>
        <v>7.8853423500000002</v>
      </c>
      <c r="F181">
        <f>INDEX('Daily Data ADJ'!$1:$1048576,MATCH(Calc!$A181,'Daily Data ADJ'!$A:$A,0),MATCH("ES1!, CME_MINI: Close",'Daily Data ADJ'!$1:$1,0))</f>
        <v>1854</v>
      </c>
      <c r="G181">
        <f>INDEX('Daily Data ADJ'!$1:$1048576,MATCH(Calc!$A181,'Daily Data ADJ'!$A:$A,0),MATCH("ES2!, CME_MINI: Close",'Daily Data ADJ'!$1:$1,0))</f>
        <v>1847</v>
      </c>
      <c r="H181">
        <f>INDEX('QUANDL MULTPL SP500_DIV_YIELD_M'!$A:$G,MATCH(Calc!$A181,'QUANDL MULTPL SP500_DIV_YIELD_M'!$A:$A,1),MATCH('QUANDL MULTPL SP500_DIV_YIELD_M'!$E$1,'QUANDL MULTPL SP500_DIV_YIELD_M'!$A$1:$G$1,0))</f>
        <v>1.94</v>
      </c>
      <c r="I181" s="5">
        <f t="shared" si="12"/>
        <v>4.382835641801669E-3</v>
      </c>
      <c r="J181" s="1">
        <f>A181/24/60/60+DATE(1970,1,1)</f>
        <v>41697.604166666664</v>
      </c>
      <c r="K181" s="3">
        <f t="shared" si="15"/>
        <v>1</v>
      </c>
      <c r="L181" s="6">
        <f>(1+Chart!$F$4)^(1/(365/K181))-1</f>
        <v>6.6592785027408397E-5</v>
      </c>
      <c r="M181" s="6">
        <f t="shared" si="16"/>
        <v>1.9171391369976476E-6</v>
      </c>
      <c r="N181" s="6">
        <f t="shared" si="17"/>
        <v>1.1981603256661089E-5</v>
      </c>
      <c r="O181">
        <f>O180*(B181/B180)</f>
        <v>157.44653484000006</v>
      </c>
      <c r="P181">
        <f t="shared" si="13"/>
        <v>2014</v>
      </c>
      <c r="Q181" s="1">
        <f t="shared" si="14"/>
        <v>41697.604166666664</v>
      </c>
      <c r="R181">
        <f>IF(B182="",R180,IF(Q181&gt;=Chart!$F$2,E181,0))</f>
        <v>0</v>
      </c>
      <c r="S181">
        <f>IF(B182="",S180,IFERROR(IF(AND(R181&gt;0,R180=0),R181,(1+(B182/B181-1)*Calc!$Z$1)*S180),0))</f>
        <v>0</v>
      </c>
      <c r="T181">
        <f>IF(B182="",T180,IFERROR(IF(AND(R181&gt;0,R180=0),R181,(1+(B182/B181-1)*Calc!$Z$1-L182)*T180),0))</f>
        <v>0</v>
      </c>
      <c r="U181">
        <f>IF(B182="",U180,IFERROR(IF(AND(R181&gt;0,R180=0),R181,(1+(B182/B181-1)*Calc!$Z$1-M182*2)*U180),0))</f>
        <v>0</v>
      </c>
      <c r="V181">
        <f>IF(B182="",V180,IFERROR(IF(AND(R181&gt;0,R180=0),R181,(1+(B182/B181-1)*Calc!$Z$1-N182*2)*V180),0))</f>
        <v>0</v>
      </c>
      <c r="W181">
        <f>IF(ISNUMBER(C181),C181,W180)</f>
        <v>7.0000000000000007E-2</v>
      </c>
      <c r="Y181" s="1" t="e">
        <f>IF(AND(Q181&gt;=Chart!$F$2,Q181&lt;=Chart!$F$3),Q181,#N/A)</f>
        <v>#N/A</v>
      </c>
      <c r="Z181" t="e">
        <f>IF(AND(Q181&gt;=Chart!$F$2,Q181&lt;=Chart!$F$3),R181,#N/A)</f>
        <v>#N/A</v>
      </c>
      <c r="AA181" t="e">
        <f>IF(AND(Q181&gt;=Chart!$F$2,Q181&lt;=Chart!$F$3),S181,#N/A)</f>
        <v>#N/A</v>
      </c>
      <c r="AB181" t="e">
        <f>IF(AND(Q181&gt;=Chart!$F$2,Q181&lt;=Chart!$F$3),T181,#N/A)</f>
        <v>#N/A</v>
      </c>
      <c r="AC181" t="e">
        <f>IF(AND(Q181&gt;=Chart!$F$2,Q181&lt;=Chart!$F$3),U181,#N/A)</f>
        <v>#N/A</v>
      </c>
      <c r="AD181" t="e">
        <f>IF(AND(Q181&gt;=Chart!$F$2,Q181&lt;=Chart!$F$3),V181,#N/A)</f>
        <v>#N/A</v>
      </c>
      <c r="AE181" t="e">
        <f>IF(AND(Q181&gt;=Chart!$F$2,Q181&lt;=Chart!$F$3),I181,#N/A)</f>
        <v>#N/A</v>
      </c>
      <c r="AF181" t="e">
        <f>IF(AND(Q181&gt;=Chart!$F$2,Q181&lt;=Chart!$F$3),H181/100,#N/A)</f>
        <v>#N/A</v>
      </c>
      <c r="AG181" t="e">
        <f>IF(AND(Q181&gt;=Chart!$F$2,Q181&lt;=Chart!$F$3),W181/100,#N/A)</f>
        <v>#N/A</v>
      </c>
    </row>
    <row r="182" spans="1:33" x14ac:dyDescent="0.25">
      <c r="A182">
        <v>1393597800</v>
      </c>
      <c r="B182">
        <f>INDEX('Daily Data ADJ'!$1:$1048576,MATCH(Calc!$A182,'Daily Data ADJ'!$A:$A,0),MATCH("SPY, CBOE BZX: Close",'Daily Data ADJ'!$1:$1,0))</f>
        <v>157.84476899000001</v>
      </c>
      <c r="C182">
        <f>INDEX('Daily Data ADJ'!$1:$1048576,MATCH(Calc!$A182,'Daily Data ADJ'!$A:$A,0),MATCH("EFFR, FRED: Close",'Daily Data ADJ'!$1:$1,0))</f>
        <v>0.06</v>
      </c>
      <c r="D182" t="str">
        <f>INDEX('Daily Data ADJ'!$1:$1048576,MATCH(Calc!$A182,'Daily Data ADJ'!$A:$A,1),MATCH("SOFR, FRED: Close",'Daily Data ADJ'!$1:$1,0))</f>
        <v>NaN</v>
      </c>
      <c r="E182">
        <f>INDEX('Daily Data ADJ'!$1:$1048576,MATCH(Calc!$A182,'Daily Data ADJ'!$A:$A,0),MATCH("UPRO, CBOE BZX: Close",'Daily Data ADJ'!$1:$1,0))</f>
        <v>7.9356867900000001</v>
      </c>
      <c r="F182">
        <f>INDEX('Daily Data ADJ'!$1:$1048576,MATCH(Calc!$A182,'Daily Data ADJ'!$A:$A,0),MATCH("ES1!, CME_MINI: Close",'Daily Data ADJ'!$1:$1,0))</f>
        <v>1857.5</v>
      </c>
      <c r="G182">
        <f>INDEX('Daily Data ADJ'!$1:$1048576,MATCH(Calc!$A182,'Daily Data ADJ'!$A:$A,0),MATCH("ES2!, CME_MINI: Close",'Daily Data ADJ'!$1:$1,0))</f>
        <v>1850.5</v>
      </c>
      <c r="H182">
        <f>INDEX('QUANDL MULTPL SP500_DIV_YIELD_M'!$A:$G,MATCH(Calc!$A182,'QUANDL MULTPL SP500_DIV_YIELD_M'!$A:$A,1),MATCH('QUANDL MULTPL SP500_DIV_YIELD_M'!$E$1,'QUANDL MULTPL SP500_DIV_YIELD_M'!$A$1:$G$1,0))</f>
        <v>1.97</v>
      </c>
      <c r="I182" s="5">
        <f t="shared" si="12"/>
        <v>4.7109717271311448E-3</v>
      </c>
      <c r="J182" s="1">
        <f>A182/24/60/60+DATE(1970,1,1)</f>
        <v>41698.604166666664</v>
      </c>
      <c r="K182" s="3">
        <f t="shared" si="15"/>
        <v>1</v>
      </c>
      <c r="L182" s="6">
        <f>(1+Chart!$F$4)^(1/(365/K182))-1</f>
        <v>6.6592785027408397E-5</v>
      </c>
      <c r="M182" s="6">
        <f t="shared" si="16"/>
        <v>1.6433440133134525E-6</v>
      </c>
      <c r="N182" s="6">
        <f t="shared" si="17"/>
        <v>1.2876548183493597E-5</v>
      </c>
      <c r="O182">
        <f>O181*(B182/B181)</f>
        <v>157.84476899000006</v>
      </c>
      <c r="P182">
        <f t="shared" si="13"/>
        <v>2014</v>
      </c>
      <c r="Q182" s="1">
        <f t="shared" si="14"/>
        <v>41698.604166666664</v>
      </c>
      <c r="R182">
        <f>IF(B183="",R181,IF(Q182&gt;=Chart!$F$2,E182,0))</f>
        <v>0</v>
      </c>
      <c r="S182">
        <f>IF(B183="",S181,IFERROR(IF(AND(R182&gt;0,R181=0),R182,(1+(B183/B182-1)*Calc!$Z$1)*S181),0))</f>
        <v>0</v>
      </c>
      <c r="T182">
        <f>IF(B183="",T181,IFERROR(IF(AND(R182&gt;0,R181=0),R182,(1+(B183/B182-1)*Calc!$Z$1-L183)*T181),0))</f>
        <v>0</v>
      </c>
      <c r="U182">
        <f>IF(B183="",U181,IFERROR(IF(AND(R182&gt;0,R181=0),R182,(1+(B183/B182-1)*Calc!$Z$1-M183*2)*U181),0))</f>
        <v>0</v>
      </c>
      <c r="V182">
        <f>IF(B183="",V181,IFERROR(IF(AND(R182&gt;0,R181=0),R182,(1+(B183/B182-1)*Calc!$Z$1-N183*2)*V181),0))</f>
        <v>0</v>
      </c>
      <c r="W182">
        <f>IF(ISNUMBER(C182),C182,W181)</f>
        <v>0.06</v>
      </c>
      <c r="Y182" s="1" t="e">
        <f>IF(AND(Q182&gt;=Chart!$F$2,Q182&lt;=Chart!$F$3),Q182,#N/A)</f>
        <v>#N/A</v>
      </c>
      <c r="Z182" t="e">
        <f>IF(AND(Q182&gt;=Chart!$F$2,Q182&lt;=Chart!$F$3),R182,#N/A)</f>
        <v>#N/A</v>
      </c>
      <c r="AA182" t="e">
        <f>IF(AND(Q182&gt;=Chart!$F$2,Q182&lt;=Chart!$F$3),S182,#N/A)</f>
        <v>#N/A</v>
      </c>
      <c r="AB182" t="e">
        <f>IF(AND(Q182&gt;=Chart!$F$2,Q182&lt;=Chart!$F$3),T182,#N/A)</f>
        <v>#N/A</v>
      </c>
      <c r="AC182" t="e">
        <f>IF(AND(Q182&gt;=Chart!$F$2,Q182&lt;=Chart!$F$3),U182,#N/A)</f>
        <v>#N/A</v>
      </c>
      <c r="AD182" t="e">
        <f>IF(AND(Q182&gt;=Chart!$F$2,Q182&lt;=Chart!$F$3),V182,#N/A)</f>
        <v>#N/A</v>
      </c>
      <c r="AE182" t="e">
        <f>IF(AND(Q182&gt;=Chart!$F$2,Q182&lt;=Chart!$F$3),I182,#N/A)</f>
        <v>#N/A</v>
      </c>
      <c r="AF182" t="e">
        <f>IF(AND(Q182&gt;=Chart!$F$2,Q182&lt;=Chart!$F$3),H182/100,#N/A)</f>
        <v>#N/A</v>
      </c>
      <c r="AG182" t="e">
        <f>IF(AND(Q182&gt;=Chart!$F$2,Q182&lt;=Chart!$F$3),W182/100,#N/A)</f>
        <v>#N/A</v>
      </c>
    </row>
    <row r="183" spans="1:33" x14ac:dyDescent="0.25">
      <c r="A183">
        <v>1393857000</v>
      </c>
      <c r="B183">
        <f>INDEX('Daily Data ADJ'!$1:$1048576,MATCH(Calc!$A183,'Daily Data ADJ'!$A:$A,0),MATCH("SPY, CBOE BZX: Close",'Daily Data ADJ'!$1:$1,0))</f>
        <v>156.73479718999999</v>
      </c>
      <c r="C183">
        <f>INDEX('Daily Data ADJ'!$1:$1048576,MATCH(Calc!$A183,'Daily Data ADJ'!$A:$A,0),MATCH("EFFR, FRED: Close",'Daily Data ADJ'!$1:$1,0))</f>
        <v>7.0000000000000007E-2</v>
      </c>
      <c r="D183" t="str">
        <f>INDEX('Daily Data ADJ'!$1:$1048576,MATCH(Calc!$A183,'Daily Data ADJ'!$A:$A,1),MATCH("SOFR, FRED: Close",'Daily Data ADJ'!$1:$1,0))</f>
        <v>NaN</v>
      </c>
      <c r="E183">
        <f>INDEX('Daily Data ADJ'!$1:$1048576,MATCH(Calc!$A183,'Daily Data ADJ'!$A:$A,0),MATCH("UPRO, CBOE BZX: Close",'Daily Data ADJ'!$1:$1,0))</f>
        <v>7.7708500799999998</v>
      </c>
      <c r="F183">
        <f>INDEX('Daily Data ADJ'!$1:$1048576,MATCH(Calc!$A183,'Daily Data ADJ'!$A:$A,0),MATCH("ES1!, CME_MINI: Close",'Daily Data ADJ'!$1:$1,0))</f>
        <v>1843</v>
      </c>
      <c r="G183">
        <f>INDEX('Daily Data ADJ'!$1:$1048576,MATCH(Calc!$A183,'Daily Data ADJ'!$A:$A,0),MATCH("ES2!, CME_MINI: Close",'Daily Data ADJ'!$1:$1,0))</f>
        <v>1836</v>
      </c>
      <c r="H183">
        <f>INDEX('QUANDL MULTPL SP500_DIV_YIELD_M'!$A:$G,MATCH(Calc!$A183,'QUANDL MULTPL SP500_DIV_YIELD_M'!$A:$A,1),MATCH('QUANDL MULTPL SP500_DIV_YIELD_M'!$E$1,'QUANDL MULTPL SP500_DIV_YIELD_M'!$A$1:$G$1,0))</f>
        <v>1.97</v>
      </c>
      <c r="I183" s="5">
        <f t="shared" si="12"/>
        <v>4.5937162092572516E-3</v>
      </c>
      <c r="J183" s="1">
        <f>A183/24/60/60+DATE(1970,1,1)</f>
        <v>41701.604166666664</v>
      </c>
      <c r="K183" s="3">
        <f t="shared" si="15"/>
        <v>3</v>
      </c>
      <c r="L183" s="6">
        <f>(1+Chart!$F$4)^(1/(365/K183))-1</f>
        <v>1.9979165917494157E-4</v>
      </c>
      <c r="M183" s="6">
        <f t="shared" si="16"/>
        <v>5.7514284375059788E-6</v>
      </c>
      <c r="N183" s="6">
        <f t="shared" si="17"/>
        <v>3.7670824294178118E-5</v>
      </c>
      <c r="O183">
        <f>O182*(B183/B182)</f>
        <v>156.73479719000005</v>
      </c>
      <c r="P183">
        <f t="shared" si="13"/>
        <v>2014</v>
      </c>
      <c r="Q183" s="1">
        <f t="shared" si="14"/>
        <v>41701.604166666664</v>
      </c>
      <c r="R183">
        <f>IF(B184="",R182,IF(Q183&gt;=Chart!$F$2,E183,0))</f>
        <v>0</v>
      </c>
      <c r="S183">
        <f>IF(B184="",S182,IFERROR(IF(AND(R183&gt;0,R182=0),R183,(1+(B184/B183-1)*Calc!$Z$1)*S182),0))</f>
        <v>0</v>
      </c>
      <c r="T183">
        <f>IF(B184="",T182,IFERROR(IF(AND(R183&gt;0,R182=0),R183,(1+(B184/B183-1)*Calc!$Z$1-L184)*T182),0))</f>
        <v>0</v>
      </c>
      <c r="U183">
        <f>IF(B184="",U182,IFERROR(IF(AND(R183&gt;0,R182=0),R183,(1+(B184/B183-1)*Calc!$Z$1-M184*2)*U182),0))</f>
        <v>0</v>
      </c>
      <c r="V183">
        <f>IF(B184="",V182,IFERROR(IF(AND(R183&gt;0,R182=0),R183,(1+(B184/B183-1)*Calc!$Z$1-N184*2)*V182),0))</f>
        <v>0</v>
      </c>
      <c r="W183">
        <f>IF(ISNUMBER(C183),C183,W182)</f>
        <v>7.0000000000000007E-2</v>
      </c>
      <c r="Y183" s="1" t="e">
        <f>IF(AND(Q183&gt;=Chart!$F$2,Q183&lt;=Chart!$F$3),Q183,#N/A)</f>
        <v>#N/A</v>
      </c>
      <c r="Z183" t="e">
        <f>IF(AND(Q183&gt;=Chart!$F$2,Q183&lt;=Chart!$F$3),R183,#N/A)</f>
        <v>#N/A</v>
      </c>
      <c r="AA183" t="e">
        <f>IF(AND(Q183&gt;=Chart!$F$2,Q183&lt;=Chart!$F$3),S183,#N/A)</f>
        <v>#N/A</v>
      </c>
      <c r="AB183" t="e">
        <f>IF(AND(Q183&gt;=Chart!$F$2,Q183&lt;=Chart!$F$3),T183,#N/A)</f>
        <v>#N/A</v>
      </c>
      <c r="AC183" t="e">
        <f>IF(AND(Q183&gt;=Chart!$F$2,Q183&lt;=Chart!$F$3),U183,#N/A)</f>
        <v>#N/A</v>
      </c>
      <c r="AD183" t="e">
        <f>IF(AND(Q183&gt;=Chart!$F$2,Q183&lt;=Chart!$F$3),V183,#N/A)</f>
        <v>#N/A</v>
      </c>
      <c r="AE183" t="e">
        <f>IF(AND(Q183&gt;=Chart!$F$2,Q183&lt;=Chart!$F$3),I183,#N/A)</f>
        <v>#N/A</v>
      </c>
      <c r="AF183" t="e">
        <f>IF(AND(Q183&gt;=Chart!$F$2,Q183&lt;=Chart!$F$3),H183/100,#N/A)</f>
        <v>#N/A</v>
      </c>
      <c r="AG183" t="e">
        <f>IF(AND(Q183&gt;=Chart!$F$2,Q183&lt;=Chart!$F$3),W183/100,#N/A)</f>
        <v>#N/A</v>
      </c>
    </row>
    <row r="184" spans="1:33" x14ac:dyDescent="0.25">
      <c r="A184">
        <v>1393943400</v>
      </c>
      <c r="B184">
        <f>INDEX('Daily Data ADJ'!$1:$1048576,MATCH(Calc!$A184,'Daily Data ADJ'!$A:$A,0),MATCH("SPY, CBOE BZX: Close",'Daily Data ADJ'!$1:$1,0))</f>
        <v>158.93779466000001</v>
      </c>
      <c r="C184">
        <f>INDEX('Daily Data ADJ'!$1:$1048576,MATCH(Calc!$A184,'Daily Data ADJ'!$A:$A,0),MATCH("EFFR, FRED: Close",'Daily Data ADJ'!$1:$1,0))</f>
        <v>7.0000000000000007E-2</v>
      </c>
      <c r="D184" t="str">
        <f>INDEX('Daily Data ADJ'!$1:$1048576,MATCH(Calc!$A184,'Daily Data ADJ'!$A:$A,1),MATCH("SOFR, FRED: Close",'Daily Data ADJ'!$1:$1,0))</f>
        <v>NaN</v>
      </c>
      <c r="E184">
        <f>INDEX('Daily Data ADJ'!$1:$1048576,MATCH(Calc!$A184,'Daily Data ADJ'!$A:$A,0),MATCH("UPRO, CBOE BZX: Close",'Daily Data ADJ'!$1:$1,0))</f>
        <v>8.1005225200000002</v>
      </c>
      <c r="F184">
        <f>INDEX('Daily Data ADJ'!$1:$1048576,MATCH(Calc!$A184,'Daily Data ADJ'!$A:$A,0),MATCH("ES1!, CME_MINI: Close",'Daily Data ADJ'!$1:$1,0))</f>
        <v>1871.5</v>
      </c>
      <c r="G184">
        <f>INDEX('Daily Data ADJ'!$1:$1048576,MATCH(Calc!$A184,'Daily Data ADJ'!$A:$A,0),MATCH("ES2!, CME_MINI: Close",'Daily Data ADJ'!$1:$1,0))</f>
        <v>1864.5</v>
      </c>
      <c r="H184">
        <f>INDEX('QUANDL MULTPL SP500_DIV_YIELD_M'!$A:$G,MATCH(Calc!$A184,'QUANDL MULTPL SP500_DIV_YIELD_M'!$A:$A,1),MATCH('QUANDL MULTPL SP500_DIV_YIELD_M'!$E$1,'QUANDL MULTPL SP500_DIV_YIELD_M'!$A$1:$G$1,0))</f>
        <v>1.97</v>
      </c>
      <c r="I184" s="5">
        <f t="shared" si="12"/>
        <v>4.8224696169779126E-3</v>
      </c>
      <c r="J184" s="1">
        <f>A184/24/60/60+DATE(1970,1,1)</f>
        <v>41702.604166666664</v>
      </c>
      <c r="K184" s="3">
        <f t="shared" si="15"/>
        <v>1</v>
      </c>
      <c r="L184" s="6">
        <f>(1+Chart!$F$4)^(1/(365/K184))-1</f>
        <v>6.6592785027408397E-5</v>
      </c>
      <c r="M184" s="6">
        <f t="shared" si="16"/>
        <v>1.9171391369976476E-6</v>
      </c>
      <c r="N184" s="6">
        <f t="shared" si="17"/>
        <v>1.3180576615923201E-5</v>
      </c>
      <c r="O184">
        <f>O183*(B184/B183)</f>
        <v>158.93779466000007</v>
      </c>
      <c r="P184">
        <f t="shared" si="13"/>
        <v>2014</v>
      </c>
      <c r="Q184" s="1">
        <f t="shared" si="14"/>
        <v>41702.604166666664</v>
      </c>
      <c r="R184">
        <f>IF(B185="",R183,IF(Q184&gt;=Chart!$F$2,E184,0))</f>
        <v>0</v>
      </c>
      <c r="S184">
        <f>IF(B185="",S183,IFERROR(IF(AND(R184&gt;0,R183=0),R184,(1+(B185/B184-1)*Calc!$Z$1)*S183),0))</f>
        <v>0</v>
      </c>
      <c r="T184">
        <f>IF(B185="",T183,IFERROR(IF(AND(R184&gt;0,R183=0),R184,(1+(B185/B184-1)*Calc!$Z$1-L185)*T183),0))</f>
        <v>0</v>
      </c>
      <c r="U184">
        <f>IF(B185="",U183,IFERROR(IF(AND(R184&gt;0,R183=0),R184,(1+(B185/B184-1)*Calc!$Z$1-M185*2)*U183),0))</f>
        <v>0</v>
      </c>
      <c r="V184">
        <f>IF(B185="",V183,IFERROR(IF(AND(R184&gt;0,R183=0),R184,(1+(B185/B184-1)*Calc!$Z$1-N185*2)*V183),0))</f>
        <v>0</v>
      </c>
      <c r="W184">
        <f>IF(ISNUMBER(C184),C184,W183)</f>
        <v>7.0000000000000007E-2</v>
      </c>
      <c r="Y184" s="1" t="e">
        <f>IF(AND(Q184&gt;=Chart!$F$2,Q184&lt;=Chart!$F$3),Q184,#N/A)</f>
        <v>#N/A</v>
      </c>
      <c r="Z184" t="e">
        <f>IF(AND(Q184&gt;=Chart!$F$2,Q184&lt;=Chart!$F$3),R184,#N/A)</f>
        <v>#N/A</v>
      </c>
      <c r="AA184" t="e">
        <f>IF(AND(Q184&gt;=Chart!$F$2,Q184&lt;=Chart!$F$3),S184,#N/A)</f>
        <v>#N/A</v>
      </c>
      <c r="AB184" t="e">
        <f>IF(AND(Q184&gt;=Chart!$F$2,Q184&lt;=Chart!$F$3),T184,#N/A)</f>
        <v>#N/A</v>
      </c>
      <c r="AC184" t="e">
        <f>IF(AND(Q184&gt;=Chart!$F$2,Q184&lt;=Chart!$F$3),U184,#N/A)</f>
        <v>#N/A</v>
      </c>
      <c r="AD184" t="e">
        <f>IF(AND(Q184&gt;=Chart!$F$2,Q184&lt;=Chart!$F$3),V184,#N/A)</f>
        <v>#N/A</v>
      </c>
      <c r="AE184" t="e">
        <f>IF(AND(Q184&gt;=Chart!$F$2,Q184&lt;=Chart!$F$3),I184,#N/A)</f>
        <v>#N/A</v>
      </c>
      <c r="AF184" t="e">
        <f>IF(AND(Q184&gt;=Chart!$F$2,Q184&lt;=Chart!$F$3),H184/100,#N/A)</f>
        <v>#N/A</v>
      </c>
      <c r="AG184" t="e">
        <f>IF(AND(Q184&gt;=Chart!$F$2,Q184&lt;=Chart!$F$3),W184/100,#N/A)</f>
        <v>#N/A</v>
      </c>
    </row>
    <row r="185" spans="1:33" x14ac:dyDescent="0.25">
      <c r="A185">
        <v>1394029800</v>
      </c>
      <c r="B185">
        <f>INDEX('Daily Data ADJ'!$1:$1048576,MATCH(Calc!$A185,'Daily Data ADJ'!$A:$A,0),MATCH("SPY, CBOE BZX: Close",'Daily Data ADJ'!$1:$1,0))</f>
        <v>159.08183681</v>
      </c>
      <c r="C185">
        <f>INDEX('Daily Data ADJ'!$1:$1048576,MATCH(Calc!$A185,'Daily Data ADJ'!$A:$A,0),MATCH("EFFR, FRED: Close",'Daily Data ADJ'!$1:$1,0))</f>
        <v>0.08</v>
      </c>
      <c r="D185" t="str">
        <f>INDEX('Daily Data ADJ'!$1:$1048576,MATCH(Calc!$A185,'Daily Data ADJ'!$A:$A,1),MATCH("SOFR, FRED: Close",'Daily Data ADJ'!$1:$1,0))</f>
        <v>NaN</v>
      </c>
      <c r="E185">
        <f>INDEX('Daily Data ADJ'!$1:$1048576,MATCH(Calc!$A185,'Daily Data ADJ'!$A:$A,0),MATCH("UPRO, CBOE BZX: Close",'Daily Data ADJ'!$1:$1,0))</f>
        <v>8.1062062000000008</v>
      </c>
      <c r="F185">
        <f>INDEX('Daily Data ADJ'!$1:$1048576,MATCH(Calc!$A185,'Daily Data ADJ'!$A:$A,0),MATCH("ES1!, CME_MINI: Close",'Daily Data ADJ'!$1:$1,0))</f>
        <v>1872.5</v>
      </c>
      <c r="G185">
        <f>INDEX('Daily Data ADJ'!$1:$1048576,MATCH(Calc!$A185,'Daily Data ADJ'!$A:$A,0),MATCH("ES2!, CME_MINI: Close",'Daily Data ADJ'!$1:$1,0))</f>
        <v>1865.25</v>
      </c>
      <c r="H185">
        <f>INDEX('QUANDL MULTPL SP500_DIV_YIELD_M'!$A:$G,MATCH(Calc!$A185,'QUANDL MULTPL SP500_DIV_YIELD_M'!$A:$A,1),MATCH('QUANDL MULTPL SP500_DIV_YIELD_M'!$E$1,'QUANDL MULTPL SP500_DIV_YIELD_M'!$A$1:$G$1,0))</f>
        <v>1.97</v>
      </c>
      <c r="I185" s="5">
        <f t="shared" si="12"/>
        <v>4.3023979952683845E-3</v>
      </c>
      <c r="J185" s="1">
        <f>A185/24/60/60+DATE(1970,1,1)</f>
        <v>41703.604166666664</v>
      </c>
      <c r="K185" s="3">
        <f t="shared" si="15"/>
        <v>1</v>
      </c>
      <c r="L185" s="6">
        <f>(1+Chart!$F$4)^(1/(365/K185))-1</f>
        <v>6.6592785027408397E-5</v>
      </c>
      <c r="M185" s="6">
        <f t="shared" si="16"/>
        <v>2.1909069769510126E-6</v>
      </c>
      <c r="N185" s="6">
        <f t="shared" si="17"/>
        <v>1.1762176413077086E-5</v>
      </c>
      <c r="O185">
        <f>O184*(B185/B184)</f>
        <v>159.08183681000006</v>
      </c>
      <c r="P185">
        <f t="shared" si="13"/>
        <v>2014</v>
      </c>
      <c r="Q185" s="1">
        <f t="shared" si="14"/>
        <v>41703.604166666664</v>
      </c>
      <c r="R185">
        <f>IF(B186="",R184,IF(Q185&gt;=Chart!$F$2,E185,0))</f>
        <v>0</v>
      </c>
      <c r="S185">
        <f>IF(B186="",S184,IFERROR(IF(AND(R185&gt;0,R184=0),R185,(1+(B186/B185-1)*Calc!$Z$1)*S184),0))</f>
        <v>0</v>
      </c>
      <c r="T185">
        <f>IF(B186="",T184,IFERROR(IF(AND(R185&gt;0,R184=0),R185,(1+(B186/B185-1)*Calc!$Z$1-L186)*T184),0))</f>
        <v>0</v>
      </c>
      <c r="U185">
        <f>IF(B186="",U184,IFERROR(IF(AND(R185&gt;0,R184=0),R185,(1+(B186/B185-1)*Calc!$Z$1-M186*2)*U184),0))</f>
        <v>0</v>
      </c>
      <c r="V185">
        <f>IF(B186="",V184,IFERROR(IF(AND(R185&gt;0,R184=0),R185,(1+(B186/B185-1)*Calc!$Z$1-N186*2)*V184),0))</f>
        <v>0</v>
      </c>
      <c r="W185">
        <f>IF(ISNUMBER(C185),C185,W184)</f>
        <v>0.08</v>
      </c>
      <c r="Y185" s="1" t="e">
        <f>IF(AND(Q185&gt;=Chart!$F$2,Q185&lt;=Chart!$F$3),Q185,#N/A)</f>
        <v>#N/A</v>
      </c>
      <c r="Z185" t="e">
        <f>IF(AND(Q185&gt;=Chart!$F$2,Q185&lt;=Chart!$F$3),R185,#N/A)</f>
        <v>#N/A</v>
      </c>
      <c r="AA185" t="e">
        <f>IF(AND(Q185&gt;=Chart!$F$2,Q185&lt;=Chart!$F$3),S185,#N/A)</f>
        <v>#N/A</v>
      </c>
      <c r="AB185" t="e">
        <f>IF(AND(Q185&gt;=Chart!$F$2,Q185&lt;=Chart!$F$3),T185,#N/A)</f>
        <v>#N/A</v>
      </c>
      <c r="AC185" t="e">
        <f>IF(AND(Q185&gt;=Chart!$F$2,Q185&lt;=Chart!$F$3),U185,#N/A)</f>
        <v>#N/A</v>
      </c>
      <c r="AD185" t="e">
        <f>IF(AND(Q185&gt;=Chart!$F$2,Q185&lt;=Chart!$F$3),V185,#N/A)</f>
        <v>#N/A</v>
      </c>
      <c r="AE185" t="e">
        <f>IF(AND(Q185&gt;=Chart!$F$2,Q185&lt;=Chart!$F$3),I185,#N/A)</f>
        <v>#N/A</v>
      </c>
      <c r="AF185" t="e">
        <f>IF(AND(Q185&gt;=Chart!$F$2,Q185&lt;=Chart!$F$3),H185/100,#N/A)</f>
        <v>#N/A</v>
      </c>
      <c r="AG185" t="e">
        <f>IF(AND(Q185&gt;=Chart!$F$2,Q185&lt;=Chart!$F$3),W185/100,#N/A)</f>
        <v>#N/A</v>
      </c>
    </row>
    <row r="186" spans="1:33" x14ac:dyDescent="0.25">
      <c r="A186">
        <v>1394116200</v>
      </c>
      <c r="B186">
        <f>INDEX('Daily Data ADJ'!$1:$1048576,MATCH(Calc!$A186,'Daily Data ADJ'!$A:$A,0),MATCH("SPY, CBOE BZX: Close",'Daily Data ADJ'!$1:$1,0))</f>
        <v>159.44617869999999</v>
      </c>
      <c r="C186">
        <f>INDEX('Daily Data ADJ'!$1:$1048576,MATCH(Calc!$A186,'Daily Data ADJ'!$A:$A,0),MATCH("EFFR, FRED: Close",'Daily Data ADJ'!$1:$1,0))</f>
        <v>0.08</v>
      </c>
      <c r="D186" t="str">
        <f>INDEX('Daily Data ADJ'!$1:$1048576,MATCH(Calc!$A186,'Daily Data ADJ'!$A:$A,1),MATCH("SOFR, FRED: Close",'Daily Data ADJ'!$1:$1,0))</f>
        <v>NaN</v>
      </c>
      <c r="E186">
        <f>INDEX('Daily Data ADJ'!$1:$1048576,MATCH(Calc!$A186,'Daily Data ADJ'!$A:$A,0),MATCH("UPRO, CBOE BZX: Close",'Daily Data ADJ'!$1:$1,0))</f>
        <v>8.1809107000000001</v>
      </c>
      <c r="F186">
        <f>INDEX('Daily Data ADJ'!$1:$1048576,MATCH(Calc!$A186,'Daily Data ADJ'!$A:$A,0),MATCH("ES1!, CME_MINI: Close",'Daily Data ADJ'!$1:$1,0))</f>
        <v>1876.25</v>
      </c>
      <c r="G186">
        <f>INDEX('Daily Data ADJ'!$1:$1048576,MATCH(Calc!$A186,'Daily Data ADJ'!$A:$A,0),MATCH("ES2!, CME_MINI: Close",'Daily Data ADJ'!$1:$1,0))</f>
        <v>1869</v>
      </c>
      <c r="H186">
        <f>INDEX('QUANDL MULTPL SP500_DIV_YIELD_M'!$A:$G,MATCH(Calc!$A186,'QUANDL MULTPL SP500_DIV_YIELD_M'!$A:$A,1),MATCH('QUANDL MULTPL SP500_DIV_YIELD_M'!$E$1,'QUANDL MULTPL SP500_DIV_YIELD_M'!$A$1:$G$1,0))</f>
        <v>1.97</v>
      </c>
      <c r="I186" s="5">
        <f t="shared" si="12"/>
        <v>4.3329941931910566E-3</v>
      </c>
      <c r="J186" s="1">
        <f>A186/24/60/60+DATE(1970,1,1)</f>
        <v>41704.604166666664</v>
      </c>
      <c r="K186" s="3">
        <f t="shared" si="15"/>
        <v>1</v>
      </c>
      <c r="L186" s="6">
        <f>(1+Chart!$F$4)^(1/(365/K186))-1</f>
        <v>6.6592785027408397E-5</v>
      </c>
      <c r="M186" s="6">
        <f t="shared" si="16"/>
        <v>2.1909069769510126E-6</v>
      </c>
      <c r="N186" s="6">
        <f t="shared" si="17"/>
        <v>1.1845642222452213E-5</v>
      </c>
      <c r="O186">
        <f>O185*(B186/B185)</f>
        <v>159.44617870000005</v>
      </c>
      <c r="P186">
        <f t="shared" si="13"/>
        <v>2014</v>
      </c>
      <c r="Q186" s="1">
        <f t="shared" si="14"/>
        <v>41704.604166666664</v>
      </c>
      <c r="R186">
        <f>IF(B187="",R185,IF(Q186&gt;=Chart!$F$2,E186,0))</f>
        <v>0</v>
      </c>
      <c r="S186">
        <f>IF(B187="",S185,IFERROR(IF(AND(R186&gt;0,R185=0),R186,(1+(B187/B186-1)*Calc!$Z$1)*S185),0))</f>
        <v>0</v>
      </c>
      <c r="T186">
        <f>IF(B187="",T185,IFERROR(IF(AND(R186&gt;0,R185=0),R186,(1+(B187/B186-1)*Calc!$Z$1-L187)*T185),0))</f>
        <v>0</v>
      </c>
      <c r="U186">
        <f>IF(B187="",U185,IFERROR(IF(AND(R186&gt;0,R185=0),R186,(1+(B187/B186-1)*Calc!$Z$1-M187*2)*U185),0))</f>
        <v>0</v>
      </c>
      <c r="V186">
        <f>IF(B187="",V185,IFERROR(IF(AND(R186&gt;0,R185=0),R186,(1+(B187/B186-1)*Calc!$Z$1-N187*2)*V185),0))</f>
        <v>0</v>
      </c>
      <c r="W186">
        <f>IF(ISNUMBER(C186),C186,W185)</f>
        <v>0.08</v>
      </c>
      <c r="Y186" s="1" t="e">
        <f>IF(AND(Q186&gt;=Chart!$F$2,Q186&lt;=Chart!$F$3),Q186,#N/A)</f>
        <v>#N/A</v>
      </c>
      <c r="Z186" t="e">
        <f>IF(AND(Q186&gt;=Chart!$F$2,Q186&lt;=Chart!$F$3),R186,#N/A)</f>
        <v>#N/A</v>
      </c>
      <c r="AA186" t="e">
        <f>IF(AND(Q186&gt;=Chart!$F$2,Q186&lt;=Chart!$F$3),S186,#N/A)</f>
        <v>#N/A</v>
      </c>
      <c r="AB186" t="e">
        <f>IF(AND(Q186&gt;=Chart!$F$2,Q186&lt;=Chart!$F$3),T186,#N/A)</f>
        <v>#N/A</v>
      </c>
      <c r="AC186" t="e">
        <f>IF(AND(Q186&gt;=Chart!$F$2,Q186&lt;=Chart!$F$3),U186,#N/A)</f>
        <v>#N/A</v>
      </c>
      <c r="AD186" t="e">
        <f>IF(AND(Q186&gt;=Chart!$F$2,Q186&lt;=Chart!$F$3),V186,#N/A)</f>
        <v>#N/A</v>
      </c>
      <c r="AE186" t="e">
        <f>IF(AND(Q186&gt;=Chart!$F$2,Q186&lt;=Chart!$F$3),I186,#N/A)</f>
        <v>#N/A</v>
      </c>
      <c r="AF186" t="e">
        <f>IF(AND(Q186&gt;=Chart!$F$2,Q186&lt;=Chart!$F$3),H186/100,#N/A)</f>
        <v>#N/A</v>
      </c>
      <c r="AG186" t="e">
        <f>IF(AND(Q186&gt;=Chart!$F$2,Q186&lt;=Chart!$F$3),W186/100,#N/A)</f>
        <v>#N/A</v>
      </c>
    </row>
    <row r="187" spans="1:33" x14ac:dyDescent="0.25">
      <c r="A187">
        <v>1394202600</v>
      </c>
      <c r="B187">
        <f>INDEX('Daily Data ADJ'!$1:$1048576,MATCH(Calc!$A187,'Daily Data ADJ'!$A:$A,0),MATCH("SPY, CBOE BZX: Close",'Daily Data ADJ'!$1:$1,0))</f>
        <v>159.51396323</v>
      </c>
      <c r="C187">
        <f>INDEX('Daily Data ADJ'!$1:$1048576,MATCH(Calc!$A187,'Daily Data ADJ'!$A:$A,0),MATCH("EFFR, FRED: Close",'Daily Data ADJ'!$1:$1,0))</f>
        <v>0.08</v>
      </c>
      <c r="D187" t="str">
        <f>INDEX('Daily Data ADJ'!$1:$1048576,MATCH(Calc!$A187,'Daily Data ADJ'!$A:$A,1),MATCH("SOFR, FRED: Close",'Daily Data ADJ'!$1:$1,0))</f>
        <v>NaN</v>
      </c>
      <c r="E187">
        <f>INDEX('Daily Data ADJ'!$1:$1048576,MATCH(Calc!$A187,'Daily Data ADJ'!$A:$A,0),MATCH("UPRO, CBOE BZX: Close",'Daily Data ADJ'!$1:$1,0))</f>
        <v>8.1800990200000001</v>
      </c>
      <c r="F187">
        <f>INDEX('Daily Data ADJ'!$1:$1048576,MATCH(Calc!$A187,'Daily Data ADJ'!$A:$A,0),MATCH("ES1!, CME_MINI: Close",'Daily Data ADJ'!$1:$1,0))</f>
        <v>1878</v>
      </c>
      <c r="G187">
        <f>INDEX('Daily Data ADJ'!$1:$1048576,MATCH(Calc!$A187,'Daily Data ADJ'!$A:$A,0),MATCH("ES2!, CME_MINI: Close",'Daily Data ADJ'!$1:$1,0))</f>
        <v>1871</v>
      </c>
      <c r="H187">
        <f>INDEX('QUANDL MULTPL SP500_DIV_YIELD_M'!$A:$G,MATCH(Calc!$A187,'QUANDL MULTPL SP500_DIV_YIELD_M'!$A:$A,1),MATCH('QUANDL MULTPL SP500_DIV_YIELD_M'!$E$1,'QUANDL MULTPL SP500_DIV_YIELD_M'!$A$1:$G$1,0))</f>
        <v>1.97</v>
      </c>
      <c r="I187" s="5">
        <f t="shared" si="12"/>
        <v>4.8736745853681963E-3</v>
      </c>
      <c r="J187" s="1">
        <f>A187/24/60/60+DATE(1970,1,1)</f>
        <v>41705.604166666664</v>
      </c>
      <c r="K187" s="3">
        <f t="shared" si="15"/>
        <v>1</v>
      </c>
      <c r="L187" s="6">
        <f>(1+Chart!$F$4)^(1/(365/K187))-1</f>
        <v>6.6592785027408397E-5</v>
      </c>
      <c r="M187" s="6">
        <f t="shared" si="16"/>
        <v>2.1909069769510126E-6</v>
      </c>
      <c r="N187" s="6">
        <f t="shared" si="17"/>
        <v>1.3320189207632893E-5</v>
      </c>
      <c r="O187">
        <f>O186*(B187/B186)</f>
        <v>159.51396323000006</v>
      </c>
      <c r="P187">
        <f t="shared" si="13"/>
        <v>2014</v>
      </c>
      <c r="Q187" s="1">
        <f t="shared" si="14"/>
        <v>41705.604166666664</v>
      </c>
      <c r="R187">
        <f>IF(B188="",R186,IF(Q187&gt;=Chart!$F$2,E187,0))</f>
        <v>0</v>
      </c>
      <c r="S187">
        <f>IF(B188="",S186,IFERROR(IF(AND(R187&gt;0,R186=0),R187,(1+(B188/B187-1)*Calc!$Z$1)*S186),0))</f>
        <v>0</v>
      </c>
      <c r="T187">
        <f>IF(B188="",T186,IFERROR(IF(AND(R187&gt;0,R186=0),R187,(1+(B188/B187-1)*Calc!$Z$1-L188)*T186),0))</f>
        <v>0</v>
      </c>
      <c r="U187">
        <f>IF(B188="",U186,IFERROR(IF(AND(R187&gt;0,R186=0),R187,(1+(B188/B187-1)*Calc!$Z$1-M188*2)*U186),0))</f>
        <v>0</v>
      </c>
      <c r="V187">
        <f>IF(B188="",V186,IFERROR(IF(AND(R187&gt;0,R186=0),R187,(1+(B188/B187-1)*Calc!$Z$1-N188*2)*V186),0))</f>
        <v>0</v>
      </c>
      <c r="W187">
        <f>IF(ISNUMBER(C187),C187,W186)</f>
        <v>0.08</v>
      </c>
      <c r="Y187" s="1" t="e">
        <f>IF(AND(Q187&gt;=Chart!$F$2,Q187&lt;=Chart!$F$3),Q187,#N/A)</f>
        <v>#N/A</v>
      </c>
      <c r="Z187" t="e">
        <f>IF(AND(Q187&gt;=Chart!$F$2,Q187&lt;=Chart!$F$3),R187,#N/A)</f>
        <v>#N/A</v>
      </c>
      <c r="AA187" t="e">
        <f>IF(AND(Q187&gt;=Chart!$F$2,Q187&lt;=Chart!$F$3),S187,#N/A)</f>
        <v>#N/A</v>
      </c>
      <c r="AB187" t="e">
        <f>IF(AND(Q187&gt;=Chart!$F$2,Q187&lt;=Chart!$F$3),T187,#N/A)</f>
        <v>#N/A</v>
      </c>
      <c r="AC187" t="e">
        <f>IF(AND(Q187&gt;=Chart!$F$2,Q187&lt;=Chart!$F$3),U187,#N/A)</f>
        <v>#N/A</v>
      </c>
      <c r="AD187" t="e">
        <f>IF(AND(Q187&gt;=Chart!$F$2,Q187&lt;=Chart!$F$3),V187,#N/A)</f>
        <v>#N/A</v>
      </c>
      <c r="AE187" t="e">
        <f>IF(AND(Q187&gt;=Chart!$F$2,Q187&lt;=Chart!$F$3),I187,#N/A)</f>
        <v>#N/A</v>
      </c>
      <c r="AF187" t="e">
        <f>IF(AND(Q187&gt;=Chart!$F$2,Q187&lt;=Chart!$F$3),H187/100,#N/A)</f>
        <v>#N/A</v>
      </c>
      <c r="AG187" t="e">
        <f>IF(AND(Q187&gt;=Chart!$F$2,Q187&lt;=Chart!$F$3),W187/100,#N/A)</f>
        <v>#N/A</v>
      </c>
    </row>
    <row r="188" spans="1:33" x14ac:dyDescent="0.25">
      <c r="A188">
        <v>1394458200</v>
      </c>
      <c r="B188">
        <f>INDEX('Daily Data ADJ'!$1:$1048576,MATCH(Calc!$A188,'Daily Data ADJ'!$A:$A,0),MATCH("SPY, CBOE BZX: Close",'Daily Data ADJ'!$1:$1,0))</f>
        <v>159.42923256</v>
      </c>
      <c r="C188">
        <f>INDEX('Daily Data ADJ'!$1:$1048576,MATCH(Calc!$A188,'Daily Data ADJ'!$A:$A,0),MATCH("EFFR, FRED: Close",'Daily Data ADJ'!$1:$1,0))</f>
        <v>0.08</v>
      </c>
      <c r="D188" t="str">
        <f>INDEX('Daily Data ADJ'!$1:$1048576,MATCH(Calc!$A188,'Daily Data ADJ'!$A:$A,1),MATCH("SOFR, FRED: Close",'Daily Data ADJ'!$1:$1,0))</f>
        <v>NaN</v>
      </c>
      <c r="E188">
        <f>INDEX('Daily Data ADJ'!$1:$1048576,MATCH(Calc!$A188,'Daily Data ADJ'!$A:$A,0),MATCH("UPRO, CBOE BZX: Close",'Daily Data ADJ'!$1:$1,0))</f>
        <v>8.1736026800000001</v>
      </c>
      <c r="F188">
        <f>INDEX('Daily Data ADJ'!$1:$1048576,MATCH(Calc!$A188,'Daily Data ADJ'!$A:$A,0),MATCH("ES1!, CME_MINI: Close",'Daily Data ADJ'!$1:$1,0))</f>
        <v>1877.25</v>
      </c>
      <c r="G188">
        <f>INDEX('Daily Data ADJ'!$1:$1048576,MATCH(Calc!$A188,'Daily Data ADJ'!$A:$A,0),MATCH("ES2!, CME_MINI: Close",'Daily Data ADJ'!$1:$1,0))</f>
        <v>1870</v>
      </c>
      <c r="H188">
        <f>INDEX('QUANDL MULTPL SP500_DIV_YIELD_M'!$A:$G,MATCH(Calc!$A188,'QUANDL MULTPL SP500_DIV_YIELD_M'!$A:$A,1),MATCH('QUANDL MULTPL SP500_DIV_YIELD_M'!$E$1,'QUANDL MULTPL SP500_DIV_YIELD_M'!$A$1:$G$1,0))</f>
        <v>1.97</v>
      </c>
      <c r="I188" s="5">
        <f t="shared" si="12"/>
        <v>4.3411326547060959E-3</v>
      </c>
      <c r="J188" s="1">
        <f>A188/24/60/60+DATE(1970,1,1)</f>
        <v>41708.5625</v>
      </c>
      <c r="K188" s="3">
        <f t="shared" si="15"/>
        <v>2.9583333333357587</v>
      </c>
      <c r="L188" s="6">
        <f>(1+Chart!$F$4)^(1/(365/K188))-1</f>
        <v>1.9701650168890694E-4</v>
      </c>
      <c r="M188" s="6">
        <f t="shared" si="16"/>
        <v>6.4814470444041206E-6</v>
      </c>
      <c r="N188" s="6">
        <f t="shared" si="17"/>
        <v>3.5109444578074189E-5</v>
      </c>
      <c r="O188">
        <f>O187*(B188/B187)</f>
        <v>159.42923256000006</v>
      </c>
      <c r="P188">
        <f t="shared" si="13"/>
        <v>2014</v>
      </c>
      <c r="Q188" s="1">
        <f t="shared" si="14"/>
        <v>41708.5625</v>
      </c>
      <c r="R188">
        <f>IF(B189="",R187,IF(Q188&gt;=Chart!$F$2,E188,0))</f>
        <v>0</v>
      </c>
      <c r="S188">
        <f>IF(B189="",S187,IFERROR(IF(AND(R188&gt;0,R187=0),R188,(1+(B189/B188-1)*Calc!$Z$1)*S187),0))</f>
        <v>0</v>
      </c>
      <c r="T188">
        <f>IF(B189="",T187,IFERROR(IF(AND(R188&gt;0,R187=0),R188,(1+(B189/B188-1)*Calc!$Z$1-L189)*T187),0))</f>
        <v>0</v>
      </c>
      <c r="U188">
        <f>IF(B189="",U187,IFERROR(IF(AND(R188&gt;0,R187=0),R188,(1+(B189/B188-1)*Calc!$Z$1-M189*2)*U187),0))</f>
        <v>0</v>
      </c>
      <c r="V188">
        <f>IF(B189="",V187,IFERROR(IF(AND(R188&gt;0,R187=0),R188,(1+(B189/B188-1)*Calc!$Z$1-N189*2)*V187),0))</f>
        <v>0</v>
      </c>
      <c r="W188">
        <f>IF(ISNUMBER(C188),C188,W187)</f>
        <v>0.08</v>
      </c>
      <c r="Y188" s="1" t="e">
        <f>IF(AND(Q188&gt;=Chart!$F$2,Q188&lt;=Chart!$F$3),Q188,#N/A)</f>
        <v>#N/A</v>
      </c>
      <c r="Z188" t="e">
        <f>IF(AND(Q188&gt;=Chart!$F$2,Q188&lt;=Chart!$F$3),R188,#N/A)</f>
        <v>#N/A</v>
      </c>
      <c r="AA188" t="e">
        <f>IF(AND(Q188&gt;=Chart!$F$2,Q188&lt;=Chart!$F$3),S188,#N/A)</f>
        <v>#N/A</v>
      </c>
      <c r="AB188" t="e">
        <f>IF(AND(Q188&gt;=Chart!$F$2,Q188&lt;=Chart!$F$3),T188,#N/A)</f>
        <v>#N/A</v>
      </c>
      <c r="AC188" t="e">
        <f>IF(AND(Q188&gt;=Chart!$F$2,Q188&lt;=Chart!$F$3),U188,#N/A)</f>
        <v>#N/A</v>
      </c>
      <c r="AD188" t="e">
        <f>IF(AND(Q188&gt;=Chart!$F$2,Q188&lt;=Chart!$F$3),V188,#N/A)</f>
        <v>#N/A</v>
      </c>
      <c r="AE188" t="e">
        <f>IF(AND(Q188&gt;=Chart!$F$2,Q188&lt;=Chart!$F$3),I188,#N/A)</f>
        <v>#N/A</v>
      </c>
      <c r="AF188" t="e">
        <f>IF(AND(Q188&gt;=Chart!$F$2,Q188&lt;=Chart!$F$3),H188/100,#N/A)</f>
        <v>#N/A</v>
      </c>
      <c r="AG188" t="e">
        <f>IF(AND(Q188&gt;=Chart!$F$2,Q188&lt;=Chart!$F$3),W188/100,#N/A)</f>
        <v>#N/A</v>
      </c>
    </row>
    <row r="189" spans="1:33" x14ac:dyDescent="0.25">
      <c r="A189">
        <v>1394544600</v>
      </c>
      <c r="B189">
        <f>INDEX('Daily Data ADJ'!$1:$1048576,MATCH(Calc!$A189,'Daily Data ADJ'!$A:$A,0),MATCH("SPY, CBOE BZX: Close",'Daily Data ADJ'!$1:$1,0))</f>
        <v>158.64123731000001</v>
      </c>
      <c r="C189">
        <f>INDEX('Daily Data ADJ'!$1:$1048576,MATCH(Calc!$A189,'Daily Data ADJ'!$A:$A,0),MATCH("EFFR, FRED: Close",'Daily Data ADJ'!$1:$1,0))</f>
        <v>0.08</v>
      </c>
      <c r="D189" t="str">
        <f>INDEX('Daily Data ADJ'!$1:$1048576,MATCH(Calc!$A189,'Daily Data ADJ'!$A:$A,1),MATCH("SOFR, FRED: Close",'Daily Data ADJ'!$1:$1,0))</f>
        <v>NaN</v>
      </c>
      <c r="E189">
        <f>INDEX('Daily Data ADJ'!$1:$1048576,MATCH(Calc!$A189,'Daily Data ADJ'!$A:$A,0),MATCH("UPRO, CBOE BZX: Close",'Daily Data ADJ'!$1:$1,0))</f>
        <v>8.0518023999999997</v>
      </c>
      <c r="F189">
        <f>INDEX('Daily Data ADJ'!$1:$1048576,MATCH(Calc!$A189,'Daily Data ADJ'!$A:$A,0),MATCH("ES1!, CME_MINI: Close",'Daily Data ADJ'!$1:$1,0))</f>
        <v>1865.25</v>
      </c>
      <c r="G189">
        <f>INDEX('Daily Data ADJ'!$1:$1048576,MATCH(Calc!$A189,'Daily Data ADJ'!$A:$A,0),MATCH("ES2!, CME_MINI: Close",'Daily Data ADJ'!$1:$1,0))</f>
        <v>1858</v>
      </c>
      <c r="H189">
        <f>INDEX('QUANDL MULTPL SP500_DIV_YIELD_M'!$A:$G,MATCH(Calc!$A189,'QUANDL MULTPL SP500_DIV_YIELD_M'!$A:$A,1),MATCH('QUANDL MULTPL SP500_DIV_YIELD_M'!$E$1,'QUANDL MULTPL SP500_DIV_YIELD_M'!$A$1:$G$1,0))</f>
        <v>1.97</v>
      </c>
      <c r="I189" s="5">
        <f t="shared" si="12"/>
        <v>4.2428985448296798E-3</v>
      </c>
      <c r="J189" s="1">
        <f>A189/24/60/60+DATE(1970,1,1)</f>
        <v>41709.5625</v>
      </c>
      <c r="K189" s="3">
        <f t="shared" si="15"/>
        <v>1</v>
      </c>
      <c r="L189" s="6">
        <f>(1+Chart!$F$4)^(1/(365/K189))-1</f>
        <v>6.6592785027408397E-5</v>
      </c>
      <c r="M189" s="6">
        <f t="shared" si="16"/>
        <v>2.1909069769510126E-6</v>
      </c>
      <c r="N189" s="6">
        <f t="shared" si="17"/>
        <v>1.1599855854527164E-5</v>
      </c>
      <c r="O189">
        <f>O188*(B189/B188)</f>
        <v>158.64123731000007</v>
      </c>
      <c r="P189">
        <f t="shared" si="13"/>
        <v>2014</v>
      </c>
      <c r="Q189" s="1">
        <f t="shared" si="14"/>
        <v>41709.5625</v>
      </c>
      <c r="R189">
        <f>IF(B190="",R188,IF(Q189&gt;=Chart!$F$2,E189,0))</f>
        <v>0</v>
      </c>
      <c r="S189">
        <f>IF(B190="",S188,IFERROR(IF(AND(R189&gt;0,R188=0),R189,(1+(B190/B189-1)*Calc!$Z$1)*S188),0))</f>
        <v>0</v>
      </c>
      <c r="T189">
        <f>IF(B190="",T188,IFERROR(IF(AND(R189&gt;0,R188=0),R189,(1+(B190/B189-1)*Calc!$Z$1-L190)*T188),0))</f>
        <v>0</v>
      </c>
      <c r="U189">
        <f>IF(B190="",U188,IFERROR(IF(AND(R189&gt;0,R188=0),R189,(1+(B190/B189-1)*Calc!$Z$1-M190*2)*U188),0))</f>
        <v>0</v>
      </c>
      <c r="V189">
        <f>IF(B190="",V188,IFERROR(IF(AND(R189&gt;0,R188=0),R189,(1+(B190/B189-1)*Calc!$Z$1-N190*2)*V188),0))</f>
        <v>0</v>
      </c>
      <c r="W189">
        <f>IF(ISNUMBER(C189),C189,W188)</f>
        <v>0.08</v>
      </c>
      <c r="Y189" s="1" t="e">
        <f>IF(AND(Q189&gt;=Chart!$F$2,Q189&lt;=Chart!$F$3),Q189,#N/A)</f>
        <v>#N/A</v>
      </c>
      <c r="Z189" t="e">
        <f>IF(AND(Q189&gt;=Chart!$F$2,Q189&lt;=Chart!$F$3),R189,#N/A)</f>
        <v>#N/A</v>
      </c>
      <c r="AA189" t="e">
        <f>IF(AND(Q189&gt;=Chart!$F$2,Q189&lt;=Chart!$F$3),S189,#N/A)</f>
        <v>#N/A</v>
      </c>
      <c r="AB189" t="e">
        <f>IF(AND(Q189&gt;=Chart!$F$2,Q189&lt;=Chart!$F$3),T189,#N/A)</f>
        <v>#N/A</v>
      </c>
      <c r="AC189" t="e">
        <f>IF(AND(Q189&gt;=Chart!$F$2,Q189&lt;=Chart!$F$3),U189,#N/A)</f>
        <v>#N/A</v>
      </c>
      <c r="AD189" t="e">
        <f>IF(AND(Q189&gt;=Chart!$F$2,Q189&lt;=Chart!$F$3),V189,#N/A)</f>
        <v>#N/A</v>
      </c>
      <c r="AE189" t="e">
        <f>IF(AND(Q189&gt;=Chart!$F$2,Q189&lt;=Chart!$F$3),I189,#N/A)</f>
        <v>#N/A</v>
      </c>
      <c r="AF189" t="e">
        <f>IF(AND(Q189&gt;=Chart!$F$2,Q189&lt;=Chart!$F$3),H189/100,#N/A)</f>
        <v>#N/A</v>
      </c>
      <c r="AG189" t="e">
        <f>IF(AND(Q189&gt;=Chart!$F$2,Q189&lt;=Chart!$F$3),W189/100,#N/A)</f>
        <v>#N/A</v>
      </c>
    </row>
    <row r="190" spans="1:33" x14ac:dyDescent="0.25">
      <c r="A190">
        <v>1394631000</v>
      </c>
      <c r="B190">
        <f>INDEX('Daily Data ADJ'!$1:$1048576,MATCH(Calc!$A190,'Daily Data ADJ'!$A:$A,0),MATCH("SPY, CBOE BZX: Close",'Daily Data ADJ'!$1:$1,0))</f>
        <v>158.68360265000001</v>
      </c>
      <c r="C190">
        <f>INDEX('Daily Data ADJ'!$1:$1048576,MATCH(Calc!$A190,'Daily Data ADJ'!$A:$A,0),MATCH("EFFR, FRED: Close",'Daily Data ADJ'!$1:$1,0))</f>
        <v>0.08</v>
      </c>
      <c r="D190" t="str">
        <f>INDEX('Daily Data ADJ'!$1:$1048576,MATCH(Calc!$A190,'Daily Data ADJ'!$A:$A,1),MATCH("SOFR, FRED: Close",'Daily Data ADJ'!$1:$1,0))</f>
        <v>NaN</v>
      </c>
      <c r="E190">
        <f>INDEX('Daily Data ADJ'!$1:$1048576,MATCH(Calc!$A190,'Daily Data ADJ'!$A:$A,0),MATCH("UPRO, CBOE BZX: Close",'Daily Data ADJ'!$1:$1,0))</f>
        <v>8.0574860899999994</v>
      </c>
      <c r="F190">
        <f>INDEX('Daily Data ADJ'!$1:$1048576,MATCH(Calc!$A190,'Daily Data ADJ'!$A:$A,0),MATCH("ES1!, CME_MINI: Close",'Daily Data ADJ'!$1:$1,0))</f>
        <v>1867.75</v>
      </c>
      <c r="G190">
        <f>INDEX('Daily Data ADJ'!$1:$1048576,MATCH(Calc!$A190,'Daily Data ADJ'!$A:$A,0),MATCH("ES2!, CME_MINI: Close",'Daily Data ADJ'!$1:$1,0))</f>
        <v>1860.75</v>
      </c>
      <c r="H190">
        <f>INDEX('QUANDL MULTPL SP500_DIV_YIELD_M'!$A:$G,MATCH(Calc!$A190,'QUANDL MULTPL SP500_DIV_YIELD_M'!$A:$A,1),MATCH('QUANDL MULTPL SP500_DIV_YIELD_M'!$E$1,'QUANDL MULTPL SP500_DIV_YIELD_M'!$A$1:$G$1,0))</f>
        <v>1.97</v>
      </c>
      <c r="I190" s="5">
        <f t="shared" si="12"/>
        <v>4.7927670844062943E-3</v>
      </c>
      <c r="J190" s="1">
        <f>A190/24/60/60+DATE(1970,1,1)</f>
        <v>41710.5625</v>
      </c>
      <c r="K190" s="3">
        <f t="shared" si="15"/>
        <v>1</v>
      </c>
      <c r="L190" s="6">
        <f>(1+Chart!$F$4)^(1/(365/K190))-1</f>
        <v>6.6592785027408397E-5</v>
      </c>
      <c r="M190" s="6">
        <f t="shared" si="16"/>
        <v>2.1909069769510126E-6</v>
      </c>
      <c r="N190" s="6">
        <f t="shared" si="17"/>
        <v>1.3099588106912918E-5</v>
      </c>
      <c r="O190">
        <f>O189*(B190/B189)</f>
        <v>158.68360265000007</v>
      </c>
      <c r="P190">
        <f t="shared" si="13"/>
        <v>2014</v>
      </c>
      <c r="Q190" s="1">
        <f t="shared" si="14"/>
        <v>41710.5625</v>
      </c>
      <c r="R190">
        <f>IF(B191="",R189,IF(Q190&gt;=Chart!$F$2,E190,0))</f>
        <v>0</v>
      </c>
      <c r="S190">
        <f>IF(B191="",S189,IFERROR(IF(AND(R190&gt;0,R189=0),R190,(1+(B191/B190-1)*Calc!$Z$1)*S189),0))</f>
        <v>0</v>
      </c>
      <c r="T190">
        <f>IF(B191="",T189,IFERROR(IF(AND(R190&gt;0,R189=0),R190,(1+(B191/B190-1)*Calc!$Z$1-L191)*T189),0))</f>
        <v>0</v>
      </c>
      <c r="U190">
        <f>IF(B191="",U189,IFERROR(IF(AND(R190&gt;0,R189=0),R190,(1+(B191/B190-1)*Calc!$Z$1-M191*2)*U189),0))</f>
        <v>0</v>
      </c>
      <c r="V190">
        <f>IF(B191="",V189,IFERROR(IF(AND(R190&gt;0,R189=0),R190,(1+(B191/B190-1)*Calc!$Z$1-N191*2)*V189),0))</f>
        <v>0</v>
      </c>
      <c r="W190">
        <f>IF(ISNUMBER(C190),C190,W189)</f>
        <v>0.08</v>
      </c>
      <c r="Y190" s="1" t="e">
        <f>IF(AND(Q190&gt;=Chart!$F$2,Q190&lt;=Chart!$F$3),Q190,#N/A)</f>
        <v>#N/A</v>
      </c>
      <c r="Z190" t="e">
        <f>IF(AND(Q190&gt;=Chart!$F$2,Q190&lt;=Chart!$F$3),R190,#N/A)</f>
        <v>#N/A</v>
      </c>
      <c r="AA190" t="e">
        <f>IF(AND(Q190&gt;=Chart!$F$2,Q190&lt;=Chart!$F$3),S190,#N/A)</f>
        <v>#N/A</v>
      </c>
      <c r="AB190" t="e">
        <f>IF(AND(Q190&gt;=Chart!$F$2,Q190&lt;=Chart!$F$3),T190,#N/A)</f>
        <v>#N/A</v>
      </c>
      <c r="AC190" t="e">
        <f>IF(AND(Q190&gt;=Chart!$F$2,Q190&lt;=Chart!$F$3),U190,#N/A)</f>
        <v>#N/A</v>
      </c>
      <c r="AD190" t="e">
        <f>IF(AND(Q190&gt;=Chart!$F$2,Q190&lt;=Chart!$F$3),V190,#N/A)</f>
        <v>#N/A</v>
      </c>
      <c r="AE190" t="e">
        <f>IF(AND(Q190&gt;=Chart!$F$2,Q190&lt;=Chart!$F$3),I190,#N/A)</f>
        <v>#N/A</v>
      </c>
      <c r="AF190" t="e">
        <f>IF(AND(Q190&gt;=Chart!$F$2,Q190&lt;=Chart!$F$3),H190/100,#N/A)</f>
        <v>#N/A</v>
      </c>
      <c r="AG190" t="e">
        <f>IF(AND(Q190&gt;=Chart!$F$2,Q190&lt;=Chart!$F$3),W190/100,#N/A)</f>
        <v>#N/A</v>
      </c>
    </row>
    <row r="191" spans="1:33" x14ac:dyDescent="0.25">
      <c r="A191">
        <v>1394717400</v>
      </c>
      <c r="B191">
        <f>INDEX('Daily Data ADJ'!$1:$1048576,MATCH(Calc!$A191,'Daily Data ADJ'!$A:$A,0),MATCH("SPY, CBOE BZX: Close",'Daily Data ADJ'!$1:$1,0))</f>
        <v>156.90425852999999</v>
      </c>
      <c r="C191">
        <f>INDEX('Daily Data ADJ'!$1:$1048576,MATCH(Calc!$A191,'Daily Data ADJ'!$A:$A,0),MATCH("EFFR, FRED: Close",'Daily Data ADJ'!$1:$1,0))</f>
        <v>0.08</v>
      </c>
      <c r="D191" t="str">
        <f>INDEX('Daily Data ADJ'!$1:$1048576,MATCH(Calc!$A191,'Daily Data ADJ'!$A:$A,1),MATCH("SOFR, FRED: Close",'Daily Data ADJ'!$1:$1,0))</f>
        <v>NaN</v>
      </c>
      <c r="E191">
        <f>INDEX('Daily Data ADJ'!$1:$1048576,MATCH(Calc!$A191,'Daily Data ADJ'!$A:$A,0),MATCH("UPRO, CBOE BZX: Close",'Daily Data ADJ'!$1:$1,0))</f>
        <v>7.7895264500000003</v>
      </c>
      <c r="F191">
        <f>INDEX('Daily Data ADJ'!$1:$1048576,MATCH(Calc!$A191,'Daily Data ADJ'!$A:$A,0),MATCH("ES1!, CME_MINI: Close",'Daily Data ADJ'!$1:$1,0))</f>
        <v>1846.75</v>
      </c>
      <c r="G191">
        <f>INDEX('Daily Data ADJ'!$1:$1048576,MATCH(Calc!$A191,'Daily Data ADJ'!$A:$A,0),MATCH("ES2!, CME_MINI: Close",'Daily Data ADJ'!$1:$1,0))</f>
        <v>1839.75</v>
      </c>
      <c r="H191">
        <f>INDEX('QUANDL MULTPL SP500_DIV_YIELD_M'!$A:$G,MATCH(Calc!$A191,'QUANDL MULTPL SP500_DIV_YIELD_M'!$A:$A,1),MATCH('QUANDL MULTPL SP500_DIV_YIELD_M'!$E$1,'QUANDL MULTPL SP500_DIV_YIELD_M'!$A$1:$G$1,0))</f>
        <v>1.97</v>
      </c>
      <c r="I191" s="5">
        <f t="shared" si="12"/>
        <v>4.6242164259248687E-3</v>
      </c>
      <c r="J191" s="1">
        <f>A191/24/60/60+DATE(1970,1,1)</f>
        <v>41711.5625</v>
      </c>
      <c r="K191" s="3">
        <f t="shared" si="15"/>
        <v>1</v>
      </c>
      <c r="L191" s="6">
        <f>(1+Chart!$F$4)^(1/(365/K191))-1</f>
        <v>6.6592785027408397E-5</v>
      </c>
      <c r="M191" s="6">
        <f t="shared" si="16"/>
        <v>2.1909069769510126E-6</v>
      </c>
      <c r="N191" s="6">
        <f t="shared" si="17"/>
        <v>1.2639963674621058E-5</v>
      </c>
      <c r="O191">
        <f>O190*(B191/B190)</f>
        <v>156.90425853000005</v>
      </c>
      <c r="P191">
        <f t="shared" si="13"/>
        <v>2014</v>
      </c>
      <c r="Q191" s="1">
        <f t="shared" si="14"/>
        <v>41711.5625</v>
      </c>
      <c r="R191">
        <f>IF(B192="",R190,IF(Q191&gt;=Chart!$F$2,E191,0))</f>
        <v>0</v>
      </c>
      <c r="S191">
        <f>IF(B192="",S190,IFERROR(IF(AND(R191&gt;0,R190=0),R191,(1+(B192/B191-1)*Calc!$Z$1)*S190),0))</f>
        <v>0</v>
      </c>
      <c r="T191">
        <f>IF(B192="",T190,IFERROR(IF(AND(R191&gt;0,R190=0),R191,(1+(B192/B191-1)*Calc!$Z$1-L192)*T190),0))</f>
        <v>0</v>
      </c>
      <c r="U191">
        <f>IF(B192="",U190,IFERROR(IF(AND(R191&gt;0,R190=0),R191,(1+(B192/B191-1)*Calc!$Z$1-M192*2)*U190),0))</f>
        <v>0</v>
      </c>
      <c r="V191">
        <f>IF(B192="",V190,IFERROR(IF(AND(R191&gt;0,R190=0),R191,(1+(B192/B191-1)*Calc!$Z$1-N192*2)*V190),0))</f>
        <v>0</v>
      </c>
      <c r="W191">
        <f>IF(ISNUMBER(C191),C191,W190)</f>
        <v>0.08</v>
      </c>
      <c r="Y191" s="1" t="e">
        <f>IF(AND(Q191&gt;=Chart!$F$2,Q191&lt;=Chart!$F$3),Q191,#N/A)</f>
        <v>#N/A</v>
      </c>
      <c r="Z191" t="e">
        <f>IF(AND(Q191&gt;=Chart!$F$2,Q191&lt;=Chart!$F$3),R191,#N/A)</f>
        <v>#N/A</v>
      </c>
      <c r="AA191" t="e">
        <f>IF(AND(Q191&gt;=Chart!$F$2,Q191&lt;=Chart!$F$3),S191,#N/A)</f>
        <v>#N/A</v>
      </c>
      <c r="AB191" t="e">
        <f>IF(AND(Q191&gt;=Chart!$F$2,Q191&lt;=Chart!$F$3),T191,#N/A)</f>
        <v>#N/A</v>
      </c>
      <c r="AC191" t="e">
        <f>IF(AND(Q191&gt;=Chart!$F$2,Q191&lt;=Chart!$F$3),U191,#N/A)</f>
        <v>#N/A</v>
      </c>
      <c r="AD191" t="e">
        <f>IF(AND(Q191&gt;=Chart!$F$2,Q191&lt;=Chart!$F$3),V191,#N/A)</f>
        <v>#N/A</v>
      </c>
      <c r="AE191" t="e">
        <f>IF(AND(Q191&gt;=Chart!$F$2,Q191&lt;=Chart!$F$3),I191,#N/A)</f>
        <v>#N/A</v>
      </c>
      <c r="AF191" t="e">
        <f>IF(AND(Q191&gt;=Chart!$F$2,Q191&lt;=Chart!$F$3),H191/100,#N/A)</f>
        <v>#N/A</v>
      </c>
      <c r="AG191" t="e">
        <f>IF(AND(Q191&gt;=Chart!$F$2,Q191&lt;=Chart!$F$3),W191/100,#N/A)</f>
        <v>#N/A</v>
      </c>
    </row>
    <row r="192" spans="1:33" x14ac:dyDescent="0.25">
      <c r="A192">
        <v>1394803800</v>
      </c>
      <c r="B192">
        <f>INDEX('Daily Data ADJ'!$1:$1048576,MATCH(Calc!$A192,'Daily Data ADJ'!$A:$A,0),MATCH("SPY, CBOE BZX: Close",'Daily Data ADJ'!$1:$1,0))</f>
        <v>156.46365904000001</v>
      </c>
      <c r="C192">
        <f>INDEX('Daily Data ADJ'!$1:$1048576,MATCH(Calc!$A192,'Daily Data ADJ'!$A:$A,0),MATCH("EFFR, FRED: Close",'Daily Data ADJ'!$1:$1,0))</f>
        <v>0.08</v>
      </c>
      <c r="D192" t="str">
        <f>INDEX('Daily Data ADJ'!$1:$1048576,MATCH(Calc!$A192,'Daily Data ADJ'!$A:$A,1),MATCH("SOFR, FRED: Close",'Daily Data ADJ'!$1:$1,0))</f>
        <v>NaN</v>
      </c>
      <c r="E192">
        <f>INDEX('Daily Data ADJ'!$1:$1048576,MATCH(Calc!$A192,'Daily Data ADJ'!$A:$A,0),MATCH("UPRO, CBOE BZX: Close",'Daily Data ADJ'!$1:$1,0))</f>
        <v>7.7180696400000004</v>
      </c>
      <c r="F192">
        <f>INDEX('Daily Data ADJ'!$1:$1048576,MATCH(Calc!$A192,'Daily Data ADJ'!$A:$A,0),MATCH("ES1!, CME_MINI: Close",'Daily Data ADJ'!$1:$1,0))</f>
        <v>1833</v>
      </c>
      <c r="G192">
        <f>INDEX('Daily Data ADJ'!$1:$1048576,MATCH(Calc!$A192,'Daily Data ADJ'!$A:$A,0),MATCH("ES2!, CME_MINI: Close",'Daily Data ADJ'!$1:$1,0))</f>
        <v>1825.75</v>
      </c>
      <c r="H192">
        <f>INDEX('QUANDL MULTPL SP500_DIV_YIELD_M'!$A:$G,MATCH(Calc!$A192,'QUANDL MULTPL SP500_DIV_YIELD_M'!$A:$A,1),MATCH('QUANDL MULTPL SP500_DIV_YIELD_M'!$E$1,'QUANDL MULTPL SP500_DIV_YIELD_M'!$A$1:$G$1,0))</f>
        <v>1.97</v>
      </c>
      <c r="I192" s="5">
        <f t="shared" si="12"/>
        <v>3.9725590720151617E-3</v>
      </c>
      <c r="J192" s="1">
        <f>A192/24/60/60+DATE(1970,1,1)</f>
        <v>41712.5625</v>
      </c>
      <c r="K192" s="3">
        <f t="shared" si="15"/>
        <v>1</v>
      </c>
      <c r="L192" s="6">
        <f>(1+Chart!$F$4)^(1/(365/K192))-1</f>
        <v>6.6592785027408397E-5</v>
      </c>
      <c r="M192" s="6">
        <f t="shared" si="16"/>
        <v>2.1909069769510126E-6</v>
      </c>
      <c r="N192" s="6">
        <f t="shared" si="17"/>
        <v>1.0862221444085662E-5</v>
      </c>
      <c r="O192">
        <f>O191*(B192/B191)</f>
        <v>156.46365904000007</v>
      </c>
      <c r="P192">
        <f t="shared" si="13"/>
        <v>2014</v>
      </c>
      <c r="Q192" s="1">
        <f t="shared" si="14"/>
        <v>41712.5625</v>
      </c>
      <c r="R192">
        <f>IF(B193="",R191,IF(Q192&gt;=Chart!$F$2,E192,0))</f>
        <v>0</v>
      </c>
      <c r="S192">
        <f>IF(B193="",S191,IFERROR(IF(AND(R192&gt;0,R191=0),R192,(1+(B193/B192-1)*Calc!$Z$1)*S191),0))</f>
        <v>0</v>
      </c>
      <c r="T192">
        <f>IF(B193="",T191,IFERROR(IF(AND(R192&gt;0,R191=0),R192,(1+(B193/B192-1)*Calc!$Z$1-L193)*T191),0))</f>
        <v>0</v>
      </c>
      <c r="U192">
        <f>IF(B193="",U191,IFERROR(IF(AND(R192&gt;0,R191=0),R192,(1+(B193/B192-1)*Calc!$Z$1-M193*2)*U191),0))</f>
        <v>0</v>
      </c>
      <c r="V192">
        <f>IF(B193="",V191,IFERROR(IF(AND(R192&gt;0,R191=0),R192,(1+(B193/B192-1)*Calc!$Z$1-N193*2)*V191),0))</f>
        <v>0</v>
      </c>
      <c r="W192">
        <f>IF(ISNUMBER(C192),C192,W191)</f>
        <v>0.08</v>
      </c>
      <c r="Y192" s="1" t="e">
        <f>IF(AND(Q192&gt;=Chart!$F$2,Q192&lt;=Chart!$F$3),Q192,#N/A)</f>
        <v>#N/A</v>
      </c>
      <c r="Z192" t="e">
        <f>IF(AND(Q192&gt;=Chart!$F$2,Q192&lt;=Chart!$F$3),R192,#N/A)</f>
        <v>#N/A</v>
      </c>
      <c r="AA192" t="e">
        <f>IF(AND(Q192&gt;=Chart!$F$2,Q192&lt;=Chart!$F$3),S192,#N/A)</f>
        <v>#N/A</v>
      </c>
      <c r="AB192" t="e">
        <f>IF(AND(Q192&gt;=Chart!$F$2,Q192&lt;=Chart!$F$3),T192,#N/A)</f>
        <v>#N/A</v>
      </c>
      <c r="AC192" t="e">
        <f>IF(AND(Q192&gt;=Chart!$F$2,Q192&lt;=Chart!$F$3),U192,#N/A)</f>
        <v>#N/A</v>
      </c>
      <c r="AD192" t="e">
        <f>IF(AND(Q192&gt;=Chart!$F$2,Q192&lt;=Chart!$F$3),V192,#N/A)</f>
        <v>#N/A</v>
      </c>
      <c r="AE192" t="e">
        <f>IF(AND(Q192&gt;=Chart!$F$2,Q192&lt;=Chart!$F$3),I192,#N/A)</f>
        <v>#N/A</v>
      </c>
      <c r="AF192" t="e">
        <f>IF(AND(Q192&gt;=Chart!$F$2,Q192&lt;=Chart!$F$3),H192/100,#N/A)</f>
        <v>#N/A</v>
      </c>
      <c r="AG192" t="e">
        <f>IF(AND(Q192&gt;=Chart!$F$2,Q192&lt;=Chart!$F$3),W192/100,#N/A)</f>
        <v>#N/A</v>
      </c>
    </row>
    <row r="193" spans="1:33" x14ac:dyDescent="0.25">
      <c r="A193">
        <v>1395063000</v>
      </c>
      <c r="B193">
        <f>INDEX('Daily Data ADJ'!$1:$1048576,MATCH(Calc!$A193,'Daily Data ADJ'!$A:$A,0),MATCH("SPY, CBOE BZX: Close",'Daily Data ADJ'!$1:$1,0))</f>
        <v>157.87866126</v>
      </c>
      <c r="C193">
        <f>INDEX('Daily Data ADJ'!$1:$1048576,MATCH(Calc!$A193,'Daily Data ADJ'!$A:$A,0),MATCH("EFFR, FRED: Close",'Daily Data ADJ'!$1:$1,0))</f>
        <v>0.08</v>
      </c>
      <c r="D193" t="str">
        <f>INDEX('Daily Data ADJ'!$1:$1048576,MATCH(Calc!$A193,'Daily Data ADJ'!$A:$A,1),MATCH("SOFR, FRED: Close",'Daily Data ADJ'!$1:$1,0))</f>
        <v>NaN</v>
      </c>
      <c r="E193">
        <f>INDEX('Daily Data ADJ'!$1:$1048576,MATCH(Calc!$A193,'Daily Data ADJ'!$A:$A,0),MATCH("UPRO, CBOE BZX: Close",'Daily Data ADJ'!$1:$1,0))</f>
        <v>7.9210707500000002</v>
      </c>
      <c r="F193">
        <f>INDEX('Daily Data ADJ'!$1:$1048576,MATCH(Calc!$A193,'Daily Data ADJ'!$A:$A,0),MATCH("ES1!, CME_MINI: Close",'Daily Data ADJ'!$1:$1,0))</f>
        <v>1850.75</v>
      </c>
      <c r="G193">
        <f>INDEX('Daily Data ADJ'!$1:$1048576,MATCH(Calc!$A193,'Daily Data ADJ'!$A:$A,0),MATCH("ES2!, CME_MINI: Close",'Daily Data ADJ'!$1:$1,0))</f>
        <v>1843.5</v>
      </c>
      <c r="H193">
        <f>INDEX('QUANDL MULTPL SP500_DIV_YIELD_M'!$A:$G,MATCH(Calc!$A193,'QUANDL MULTPL SP500_DIV_YIELD_M'!$A:$A,1),MATCH('QUANDL MULTPL SP500_DIV_YIELD_M'!$E$1,'QUANDL MULTPL SP500_DIV_YIELD_M'!$A$1:$G$1,0))</f>
        <v>1.97</v>
      </c>
      <c r="I193" s="5">
        <f t="shared" si="12"/>
        <v>4.1225094189906754E-3</v>
      </c>
      <c r="J193" s="1">
        <f>A193/24/60/60+DATE(1970,1,1)</f>
        <v>41715.5625</v>
      </c>
      <c r="K193" s="3">
        <f t="shared" si="15"/>
        <v>3</v>
      </c>
      <c r="L193" s="6">
        <f>(1+Chart!$F$4)^(1/(365/K193))-1</f>
        <v>1.9979165917494157E-4</v>
      </c>
      <c r="M193" s="6">
        <f t="shared" si="16"/>
        <v>6.5727353308897563E-6</v>
      </c>
      <c r="N193" s="6">
        <f t="shared" si="17"/>
        <v>3.3814559309064407E-5</v>
      </c>
      <c r="O193">
        <f>O192*(B193/B192)</f>
        <v>157.87866126000006</v>
      </c>
      <c r="P193">
        <f t="shared" si="13"/>
        <v>2014</v>
      </c>
      <c r="Q193" s="1">
        <f t="shared" si="14"/>
        <v>41715.5625</v>
      </c>
      <c r="R193">
        <f>IF(B194="",R192,IF(Q193&gt;=Chart!$F$2,E193,0))</f>
        <v>0</v>
      </c>
      <c r="S193">
        <f>IF(B194="",S192,IFERROR(IF(AND(R193&gt;0,R192=0),R193,(1+(B194/B193-1)*Calc!$Z$1)*S192),0))</f>
        <v>0</v>
      </c>
      <c r="T193">
        <f>IF(B194="",T192,IFERROR(IF(AND(R193&gt;0,R192=0),R193,(1+(B194/B193-1)*Calc!$Z$1-L194)*T192),0))</f>
        <v>0</v>
      </c>
      <c r="U193">
        <f>IF(B194="",U192,IFERROR(IF(AND(R193&gt;0,R192=0),R193,(1+(B194/B193-1)*Calc!$Z$1-M194*2)*U192),0))</f>
        <v>0</v>
      </c>
      <c r="V193">
        <f>IF(B194="",V192,IFERROR(IF(AND(R193&gt;0,R192=0),R193,(1+(B194/B193-1)*Calc!$Z$1-N194*2)*V192),0))</f>
        <v>0</v>
      </c>
      <c r="W193">
        <f>IF(ISNUMBER(C193),C193,W192)</f>
        <v>0.08</v>
      </c>
      <c r="Y193" s="1" t="e">
        <f>IF(AND(Q193&gt;=Chart!$F$2,Q193&lt;=Chart!$F$3),Q193,#N/A)</f>
        <v>#N/A</v>
      </c>
      <c r="Z193" t="e">
        <f>IF(AND(Q193&gt;=Chart!$F$2,Q193&lt;=Chart!$F$3),R193,#N/A)</f>
        <v>#N/A</v>
      </c>
      <c r="AA193" t="e">
        <f>IF(AND(Q193&gt;=Chart!$F$2,Q193&lt;=Chart!$F$3),S193,#N/A)</f>
        <v>#N/A</v>
      </c>
      <c r="AB193" t="e">
        <f>IF(AND(Q193&gt;=Chart!$F$2,Q193&lt;=Chart!$F$3),T193,#N/A)</f>
        <v>#N/A</v>
      </c>
      <c r="AC193" t="e">
        <f>IF(AND(Q193&gt;=Chart!$F$2,Q193&lt;=Chart!$F$3),U193,#N/A)</f>
        <v>#N/A</v>
      </c>
      <c r="AD193" t="e">
        <f>IF(AND(Q193&gt;=Chart!$F$2,Q193&lt;=Chart!$F$3),V193,#N/A)</f>
        <v>#N/A</v>
      </c>
      <c r="AE193" t="e">
        <f>IF(AND(Q193&gt;=Chart!$F$2,Q193&lt;=Chart!$F$3),I193,#N/A)</f>
        <v>#N/A</v>
      </c>
      <c r="AF193" t="e">
        <f>IF(AND(Q193&gt;=Chart!$F$2,Q193&lt;=Chart!$F$3),H193/100,#N/A)</f>
        <v>#N/A</v>
      </c>
      <c r="AG193" t="e">
        <f>IF(AND(Q193&gt;=Chart!$F$2,Q193&lt;=Chart!$F$3),W193/100,#N/A)</f>
        <v>#N/A</v>
      </c>
    </row>
    <row r="194" spans="1:33" x14ac:dyDescent="0.25">
      <c r="A194">
        <v>1395149400</v>
      </c>
      <c r="B194">
        <f>INDEX('Daily Data ADJ'!$1:$1048576,MATCH(Calc!$A194,'Daily Data ADJ'!$A:$A,0),MATCH("SPY, CBOE BZX: Close",'Daily Data ADJ'!$1:$1,0))</f>
        <v>159.0055792</v>
      </c>
      <c r="C194">
        <f>INDEX('Daily Data ADJ'!$1:$1048576,MATCH(Calc!$A194,'Daily Data ADJ'!$A:$A,0),MATCH("EFFR, FRED: Close",'Daily Data ADJ'!$1:$1,0))</f>
        <v>0.08</v>
      </c>
      <c r="D194" t="str">
        <f>INDEX('Daily Data ADJ'!$1:$1048576,MATCH(Calc!$A194,'Daily Data ADJ'!$A:$A,1),MATCH("SOFR, FRED: Close",'Daily Data ADJ'!$1:$1,0))</f>
        <v>NaN</v>
      </c>
      <c r="E194">
        <f>INDEX('Daily Data ADJ'!$1:$1048576,MATCH(Calc!$A194,'Daily Data ADJ'!$A:$A,0),MATCH("UPRO, CBOE BZX: Close",'Daily Data ADJ'!$1:$1,0))</f>
        <v>8.0972748299999999</v>
      </c>
      <c r="F194">
        <f>INDEX('Daily Data ADJ'!$1:$1048576,MATCH(Calc!$A194,'Daily Data ADJ'!$A:$A,0),MATCH("ES1!, CME_MINI: Close",'Daily Data ADJ'!$1:$1,0))</f>
        <v>1863.75</v>
      </c>
      <c r="G194">
        <f>INDEX('Daily Data ADJ'!$1:$1048576,MATCH(Calc!$A194,'Daily Data ADJ'!$A:$A,0),MATCH("ES2!, CME_MINI: Close",'Daily Data ADJ'!$1:$1,0))</f>
        <v>1856.5</v>
      </c>
      <c r="H194">
        <f>INDEX('QUANDL MULTPL SP500_DIV_YIELD_M'!$A:$G,MATCH(Calc!$A194,'QUANDL MULTPL SP500_DIV_YIELD_M'!$A:$A,1),MATCH('QUANDL MULTPL SP500_DIV_YIELD_M'!$E$1,'QUANDL MULTPL SP500_DIV_YIELD_M'!$A$1:$G$1,0))</f>
        <v>1.97</v>
      </c>
      <c r="I194" s="5">
        <f t="shared" si="12"/>
        <v>4.2305308577344526E-3</v>
      </c>
      <c r="J194" s="1">
        <f>A194/24/60/60+DATE(1970,1,1)</f>
        <v>41716.5625</v>
      </c>
      <c r="K194" s="3">
        <f t="shared" si="15"/>
        <v>1</v>
      </c>
      <c r="L194" s="6">
        <f>(1+Chart!$F$4)^(1/(365/K194))-1</f>
        <v>6.6592785027408397E-5</v>
      </c>
      <c r="M194" s="6">
        <f t="shared" si="16"/>
        <v>2.1909069769510126E-6</v>
      </c>
      <c r="N194" s="6">
        <f t="shared" si="17"/>
        <v>1.1566114341166056E-5</v>
      </c>
      <c r="O194">
        <f>O193*(B194/B193)</f>
        <v>159.00557920000006</v>
      </c>
      <c r="P194">
        <f t="shared" si="13"/>
        <v>2014</v>
      </c>
      <c r="Q194" s="1">
        <f t="shared" si="14"/>
        <v>41716.5625</v>
      </c>
      <c r="R194">
        <f>IF(B195="",R193,IF(Q194&gt;=Chart!$F$2,E194,0))</f>
        <v>0</v>
      </c>
      <c r="S194">
        <f>IF(B195="",S193,IFERROR(IF(AND(R194&gt;0,R193=0),R194,(1+(B195/B194-1)*Calc!$Z$1)*S193),0))</f>
        <v>0</v>
      </c>
      <c r="T194">
        <f>IF(B195="",T193,IFERROR(IF(AND(R194&gt;0,R193=0),R194,(1+(B195/B194-1)*Calc!$Z$1-L195)*T193),0))</f>
        <v>0</v>
      </c>
      <c r="U194">
        <f>IF(B195="",U193,IFERROR(IF(AND(R194&gt;0,R193=0),R194,(1+(B195/B194-1)*Calc!$Z$1-M195*2)*U193),0))</f>
        <v>0</v>
      </c>
      <c r="V194">
        <f>IF(B195="",V193,IFERROR(IF(AND(R194&gt;0,R193=0),R194,(1+(B195/B194-1)*Calc!$Z$1-N195*2)*V193),0))</f>
        <v>0</v>
      </c>
      <c r="W194">
        <f>IF(ISNUMBER(C194),C194,W193)</f>
        <v>0.08</v>
      </c>
      <c r="Y194" s="1" t="e">
        <f>IF(AND(Q194&gt;=Chart!$F$2,Q194&lt;=Chart!$F$3),Q194,#N/A)</f>
        <v>#N/A</v>
      </c>
      <c r="Z194" t="e">
        <f>IF(AND(Q194&gt;=Chart!$F$2,Q194&lt;=Chart!$F$3),R194,#N/A)</f>
        <v>#N/A</v>
      </c>
      <c r="AA194" t="e">
        <f>IF(AND(Q194&gt;=Chart!$F$2,Q194&lt;=Chart!$F$3),S194,#N/A)</f>
        <v>#N/A</v>
      </c>
      <c r="AB194" t="e">
        <f>IF(AND(Q194&gt;=Chart!$F$2,Q194&lt;=Chart!$F$3),T194,#N/A)</f>
        <v>#N/A</v>
      </c>
      <c r="AC194" t="e">
        <f>IF(AND(Q194&gt;=Chart!$F$2,Q194&lt;=Chart!$F$3),U194,#N/A)</f>
        <v>#N/A</v>
      </c>
      <c r="AD194" t="e">
        <f>IF(AND(Q194&gt;=Chart!$F$2,Q194&lt;=Chart!$F$3),V194,#N/A)</f>
        <v>#N/A</v>
      </c>
      <c r="AE194" t="e">
        <f>IF(AND(Q194&gt;=Chart!$F$2,Q194&lt;=Chart!$F$3),I194,#N/A)</f>
        <v>#N/A</v>
      </c>
      <c r="AF194" t="e">
        <f>IF(AND(Q194&gt;=Chart!$F$2,Q194&lt;=Chart!$F$3),H194/100,#N/A)</f>
        <v>#N/A</v>
      </c>
      <c r="AG194" t="e">
        <f>IF(AND(Q194&gt;=Chart!$F$2,Q194&lt;=Chart!$F$3),W194/100,#N/A)</f>
        <v>#N/A</v>
      </c>
    </row>
    <row r="195" spans="1:33" x14ac:dyDescent="0.25">
      <c r="A195">
        <v>1395235800</v>
      </c>
      <c r="B195">
        <f>INDEX('Daily Data ADJ'!$1:$1048576,MATCH(Calc!$A195,'Daily Data ADJ'!$A:$A,0),MATCH("SPY, CBOE BZX: Close",'Daily Data ADJ'!$1:$1,0))</f>
        <v>158.15827247999999</v>
      </c>
      <c r="C195">
        <f>INDEX('Daily Data ADJ'!$1:$1048576,MATCH(Calc!$A195,'Daily Data ADJ'!$A:$A,0),MATCH("EFFR, FRED: Close",'Daily Data ADJ'!$1:$1,0))</f>
        <v>0.08</v>
      </c>
      <c r="D195" t="str">
        <f>INDEX('Daily Data ADJ'!$1:$1048576,MATCH(Calc!$A195,'Daily Data ADJ'!$A:$A,1),MATCH("SOFR, FRED: Close",'Daily Data ADJ'!$1:$1,0))</f>
        <v>NaN</v>
      </c>
      <c r="E195">
        <f>INDEX('Daily Data ADJ'!$1:$1048576,MATCH(Calc!$A195,'Daily Data ADJ'!$A:$A,0),MATCH("UPRO, CBOE BZX: Close",'Daily Data ADJ'!$1:$1,0))</f>
        <v>7.9762862300000004</v>
      </c>
      <c r="F195">
        <f>INDEX('Daily Data ADJ'!$1:$1048576,MATCH(Calc!$A195,'Daily Data ADJ'!$A:$A,0),MATCH("ES1!, CME_MINI: Close",'Daily Data ADJ'!$1:$1,0))</f>
        <v>1852.25</v>
      </c>
      <c r="G195">
        <f>INDEX('Daily Data ADJ'!$1:$1048576,MATCH(Calc!$A195,'Daily Data ADJ'!$A:$A,0),MATCH("ES2!, CME_MINI: Close",'Daily Data ADJ'!$1:$1,0))</f>
        <v>1845</v>
      </c>
      <c r="H195">
        <f>INDEX('QUANDL MULTPL SP500_DIV_YIELD_M'!$A:$G,MATCH(Calc!$A195,'QUANDL MULTPL SP500_DIV_YIELD_M'!$A:$A,1),MATCH('QUANDL MULTPL SP500_DIV_YIELD_M'!$E$1,'QUANDL MULTPL SP500_DIV_YIELD_M'!$A$1:$G$1,0))</f>
        <v>1.97</v>
      </c>
      <c r="I195" s="5">
        <f t="shared" si="12"/>
        <v>4.1350503599084133E-3</v>
      </c>
      <c r="J195" s="1">
        <f>A195/24/60/60+DATE(1970,1,1)</f>
        <v>41717.5625</v>
      </c>
      <c r="K195" s="3">
        <f t="shared" si="15"/>
        <v>1</v>
      </c>
      <c r="L195" s="6">
        <f>(1+Chart!$F$4)^(1/(365/K195))-1</f>
        <v>6.6592785027408397E-5</v>
      </c>
      <c r="M195" s="6">
        <f t="shared" si="16"/>
        <v>2.1909069769510126E-6</v>
      </c>
      <c r="N195" s="6">
        <f t="shared" si="17"/>
        <v>1.1305610577050373E-5</v>
      </c>
      <c r="O195">
        <f>O194*(B195/B194)</f>
        <v>158.15827248000005</v>
      </c>
      <c r="P195">
        <f t="shared" si="13"/>
        <v>2014</v>
      </c>
      <c r="Q195" s="1">
        <f t="shared" si="14"/>
        <v>41717.5625</v>
      </c>
      <c r="R195">
        <f>IF(B196="",R194,IF(Q195&gt;=Chart!$F$2,E195,0))</f>
        <v>0</v>
      </c>
      <c r="S195">
        <f>IF(B196="",S194,IFERROR(IF(AND(R195&gt;0,R194=0),R195,(1+(B196/B195-1)*Calc!$Z$1)*S194),0))</f>
        <v>0</v>
      </c>
      <c r="T195">
        <f>IF(B196="",T194,IFERROR(IF(AND(R195&gt;0,R194=0),R195,(1+(B196/B195-1)*Calc!$Z$1-L196)*T194),0))</f>
        <v>0</v>
      </c>
      <c r="U195">
        <f>IF(B196="",U194,IFERROR(IF(AND(R195&gt;0,R194=0),R195,(1+(B196/B195-1)*Calc!$Z$1-M196*2)*U194),0))</f>
        <v>0</v>
      </c>
      <c r="V195">
        <f>IF(B196="",V194,IFERROR(IF(AND(R195&gt;0,R194=0),R195,(1+(B196/B195-1)*Calc!$Z$1-N196*2)*V194),0))</f>
        <v>0</v>
      </c>
      <c r="W195">
        <f>IF(ISNUMBER(C195),C195,W194)</f>
        <v>0.08</v>
      </c>
      <c r="Y195" s="1" t="e">
        <f>IF(AND(Q195&gt;=Chart!$F$2,Q195&lt;=Chart!$F$3),Q195,#N/A)</f>
        <v>#N/A</v>
      </c>
      <c r="Z195" t="e">
        <f>IF(AND(Q195&gt;=Chart!$F$2,Q195&lt;=Chart!$F$3),R195,#N/A)</f>
        <v>#N/A</v>
      </c>
      <c r="AA195" t="e">
        <f>IF(AND(Q195&gt;=Chart!$F$2,Q195&lt;=Chart!$F$3),S195,#N/A)</f>
        <v>#N/A</v>
      </c>
      <c r="AB195" t="e">
        <f>IF(AND(Q195&gt;=Chart!$F$2,Q195&lt;=Chart!$F$3),T195,#N/A)</f>
        <v>#N/A</v>
      </c>
      <c r="AC195" t="e">
        <f>IF(AND(Q195&gt;=Chart!$F$2,Q195&lt;=Chart!$F$3),U195,#N/A)</f>
        <v>#N/A</v>
      </c>
      <c r="AD195" t="e">
        <f>IF(AND(Q195&gt;=Chart!$F$2,Q195&lt;=Chart!$F$3),V195,#N/A)</f>
        <v>#N/A</v>
      </c>
      <c r="AE195" t="e">
        <f>IF(AND(Q195&gt;=Chart!$F$2,Q195&lt;=Chart!$F$3),I195,#N/A)</f>
        <v>#N/A</v>
      </c>
      <c r="AF195" t="e">
        <f>IF(AND(Q195&gt;=Chart!$F$2,Q195&lt;=Chart!$F$3),H195/100,#N/A)</f>
        <v>#N/A</v>
      </c>
      <c r="AG195" t="e">
        <f>IF(AND(Q195&gt;=Chart!$F$2,Q195&lt;=Chart!$F$3),W195/100,#N/A)</f>
        <v>#N/A</v>
      </c>
    </row>
    <row r="196" spans="1:33" x14ac:dyDescent="0.25">
      <c r="A196">
        <v>1395322200</v>
      </c>
      <c r="B196">
        <f>INDEX('Daily Data ADJ'!$1:$1048576,MATCH(Calc!$A196,'Daily Data ADJ'!$A:$A,0),MATCH("SPY, CBOE BZX: Close",'Daily Data ADJ'!$1:$1,0))</f>
        <v>159.07929489</v>
      </c>
      <c r="C196">
        <f>INDEX('Daily Data ADJ'!$1:$1048576,MATCH(Calc!$A196,'Daily Data ADJ'!$A:$A,0),MATCH("EFFR, FRED: Close",'Daily Data ADJ'!$1:$1,0))</f>
        <v>0.08</v>
      </c>
      <c r="D196" t="str">
        <f>INDEX('Daily Data ADJ'!$1:$1048576,MATCH(Calc!$A196,'Daily Data ADJ'!$A:$A,1),MATCH("SOFR, FRED: Close",'Daily Data ADJ'!$1:$1,0))</f>
        <v>NaN</v>
      </c>
      <c r="E196">
        <f>INDEX('Daily Data ADJ'!$1:$1048576,MATCH(Calc!$A196,'Daily Data ADJ'!$A:$A,0),MATCH("UPRO, CBOE BZX: Close",'Daily Data ADJ'!$1:$1,0))</f>
        <v>8.1021468500000005</v>
      </c>
      <c r="F196">
        <f>INDEX('Daily Data ADJ'!$1:$1048576,MATCH(Calc!$A196,'Daily Data ADJ'!$A:$A,0),MATCH("ES1!, CME_MINI: Close",'Daily Data ADJ'!$1:$1,0))</f>
        <v>1866</v>
      </c>
      <c r="G196">
        <f>INDEX('Daily Data ADJ'!$1:$1048576,MATCH(Calc!$A196,'Daily Data ADJ'!$A:$A,0),MATCH("ES2!, CME_MINI: Close",'Daily Data ADJ'!$1:$1,0))</f>
        <v>1859</v>
      </c>
      <c r="H196">
        <f>INDEX('QUANDL MULTPL SP500_DIV_YIELD_M'!$A:$G,MATCH(Calc!$A196,'QUANDL MULTPL SP500_DIV_YIELD_M'!$A:$A,1),MATCH('QUANDL MULTPL SP500_DIV_YIELD_M'!$E$1,'QUANDL MULTPL SP500_DIV_YIELD_M'!$A$1:$G$1,0))</f>
        <v>1.97</v>
      </c>
      <c r="I196" s="5">
        <f t="shared" si="12"/>
        <v>4.7788652777235908E-3</v>
      </c>
      <c r="J196" s="1">
        <f>A196/24/60/60+DATE(1970,1,1)</f>
        <v>41718.5625</v>
      </c>
      <c r="K196" s="3">
        <f t="shared" si="15"/>
        <v>1</v>
      </c>
      <c r="L196" s="6">
        <f>(1+Chart!$F$4)^(1/(365/K196))-1</f>
        <v>6.6592785027408397E-5</v>
      </c>
      <c r="M196" s="6">
        <f t="shared" si="16"/>
        <v>2.1909069769510126E-6</v>
      </c>
      <c r="N196" s="6">
        <f t="shared" si="17"/>
        <v>1.3061681879422693E-5</v>
      </c>
      <c r="O196">
        <f>O195*(B196/B195)</f>
        <v>159.07929489000006</v>
      </c>
      <c r="P196">
        <f t="shared" si="13"/>
        <v>2014</v>
      </c>
      <c r="Q196" s="1">
        <f t="shared" si="14"/>
        <v>41718.5625</v>
      </c>
      <c r="R196">
        <f>IF(B197="",R195,IF(Q196&gt;=Chart!$F$2,E196,0))</f>
        <v>0</v>
      </c>
      <c r="S196">
        <f>IF(B197="",S195,IFERROR(IF(AND(R196&gt;0,R195=0),R196,(1+(B197/B196-1)*Calc!$Z$1)*S195),0))</f>
        <v>0</v>
      </c>
      <c r="T196">
        <f>IF(B197="",T195,IFERROR(IF(AND(R196&gt;0,R195=0),R196,(1+(B197/B196-1)*Calc!$Z$1-L197)*T195),0))</f>
        <v>0</v>
      </c>
      <c r="U196">
        <f>IF(B197="",U195,IFERROR(IF(AND(R196&gt;0,R195=0),R196,(1+(B197/B196-1)*Calc!$Z$1-M197*2)*U195),0))</f>
        <v>0</v>
      </c>
      <c r="V196">
        <f>IF(B197="",V195,IFERROR(IF(AND(R196&gt;0,R195=0),R196,(1+(B197/B196-1)*Calc!$Z$1-N197*2)*V195),0))</f>
        <v>0</v>
      </c>
      <c r="W196">
        <f>IF(ISNUMBER(C196),C196,W195)</f>
        <v>0.08</v>
      </c>
      <c r="Y196" s="1" t="e">
        <f>IF(AND(Q196&gt;=Chart!$F$2,Q196&lt;=Chart!$F$3),Q196,#N/A)</f>
        <v>#N/A</v>
      </c>
      <c r="Z196" t="e">
        <f>IF(AND(Q196&gt;=Chart!$F$2,Q196&lt;=Chart!$F$3),R196,#N/A)</f>
        <v>#N/A</v>
      </c>
      <c r="AA196" t="e">
        <f>IF(AND(Q196&gt;=Chart!$F$2,Q196&lt;=Chart!$F$3),S196,#N/A)</f>
        <v>#N/A</v>
      </c>
      <c r="AB196" t="e">
        <f>IF(AND(Q196&gt;=Chart!$F$2,Q196&lt;=Chart!$F$3),T196,#N/A)</f>
        <v>#N/A</v>
      </c>
      <c r="AC196" t="e">
        <f>IF(AND(Q196&gt;=Chart!$F$2,Q196&lt;=Chart!$F$3),U196,#N/A)</f>
        <v>#N/A</v>
      </c>
      <c r="AD196" t="e">
        <f>IF(AND(Q196&gt;=Chart!$F$2,Q196&lt;=Chart!$F$3),V196,#N/A)</f>
        <v>#N/A</v>
      </c>
      <c r="AE196" t="e">
        <f>IF(AND(Q196&gt;=Chart!$F$2,Q196&lt;=Chart!$F$3),I196,#N/A)</f>
        <v>#N/A</v>
      </c>
      <c r="AF196" t="e">
        <f>IF(AND(Q196&gt;=Chart!$F$2,Q196&lt;=Chart!$F$3),H196/100,#N/A)</f>
        <v>#N/A</v>
      </c>
      <c r="AG196" t="e">
        <f>IF(AND(Q196&gt;=Chart!$F$2,Q196&lt;=Chart!$F$3),W196/100,#N/A)</f>
        <v>#N/A</v>
      </c>
    </row>
    <row r="197" spans="1:33" x14ac:dyDescent="0.25">
      <c r="A197">
        <v>1395408600</v>
      </c>
      <c r="B197">
        <f>INDEX('Daily Data ADJ'!$1:$1048576,MATCH(Calc!$A197,'Daily Data ADJ'!$A:$A,0),MATCH("SPY, CBOE BZX: Close",'Daily Data ADJ'!$1:$1,0))</f>
        <v>158.46450876</v>
      </c>
      <c r="C197">
        <f>INDEX('Daily Data ADJ'!$1:$1048576,MATCH(Calc!$A197,'Daily Data ADJ'!$A:$A,0),MATCH("EFFR, FRED: Close",'Daily Data ADJ'!$1:$1,0))</f>
        <v>0.08</v>
      </c>
      <c r="D197" t="str">
        <f>INDEX('Daily Data ADJ'!$1:$1048576,MATCH(Calc!$A197,'Daily Data ADJ'!$A:$A,1),MATCH("SOFR, FRED: Close",'Daily Data ADJ'!$1:$1,0))</f>
        <v>NaN</v>
      </c>
      <c r="E197">
        <f>INDEX('Daily Data ADJ'!$1:$1048576,MATCH(Calc!$A197,'Daily Data ADJ'!$A:$A,0),MATCH("UPRO, CBOE BZX: Close",'Daily Data ADJ'!$1:$1,0))</f>
        <v>8.0120146400000003</v>
      </c>
      <c r="F197">
        <f>INDEX('Daily Data ADJ'!$1:$1048576,MATCH(Calc!$A197,'Daily Data ADJ'!$A:$A,0),MATCH("ES1!, CME_MINI: Close",'Daily Data ADJ'!$1:$1,0))</f>
        <v>1857</v>
      </c>
      <c r="G197">
        <f>INDEX('Daily Data ADJ'!$1:$1048576,MATCH(Calc!$A197,'Daily Data ADJ'!$A:$A,0),MATCH("ES2!, CME_MINI: Close",'Daily Data ADJ'!$1:$1,0))</f>
        <v>1850</v>
      </c>
      <c r="H197">
        <f>INDEX('QUANDL MULTPL SP500_DIV_YIELD_M'!$A:$G,MATCH(Calc!$A197,'QUANDL MULTPL SP500_DIV_YIELD_M'!$A:$A,1),MATCH('QUANDL MULTPL SP500_DIV_YIELD_M'!$E$1,'QUANDL MULTPL SP500_DIV_YIELD_M'!$A$1:$G$1,0))</f>
        <v>1.97</v>
      </c>
      <c r="I197" s="5">
        <f t="shared" si="12"/>
        <v>4.7069587429570715E-3</v>
      </c>
      <c r="J197" s="1">
        <f>A197/24/60/60+DATE(1970,1,1)</f>
        <v>41719.5625</v>
      </c>
      <c r="K197" s="3">
        <f t="shared" si="15"/>
        <v>1</v>
      </c>
      <c r="L197" s="6">
        <f>(1+Chart!$F$4)^(1/(365/K197))-1</f>
        <v>6.6592785027408397E-5</v>
      </c>
      <c r="M197" s="6">
        <f t="shared" si="16"/>
        <v>2.1909069769510126E-6</v>
      </c>
      <c r="N197" s="6">
        <f t="shared" si="17"/>
        <v>1.2865605095502275E-5</v>
      </c>
      <c r="O197">
        <f>O196*(B197/B196)</f>
        <v>158.46450876000006</v>
      </c>
      <c r="P197">
        <f t="shared" si="13"/>
        <v>2014</v>
      </c>
      <c r="Q197" s="1">
        <f t="shared" si="14"/>
        <v>41719.5625</v>
      </c>
      <c r="R197">
        <f>IF(B198="",R196,IF(Q197&gt;=Chart!$F$2,E197,0))</f>
        <v>0</v>
      </c>
      <c r="S197">
        <f>IF(B198="",S196,IFERROR(IF(AND(R197&gt;0,R196=0),R197,(1+(B198/B197-1)*Calc!$Z$1)*S196),0))</f>
        <v>0</v>
      </c>
      <c r="T197">
        <f>IF(B198="",T196,IFERROR(IF(AND(R197&gt;0,R196=0),R197,(1+(B198/B197-1)*Calc!$Z$1-L198)*T196),0))</f>
        <v>0</v>
      </c>
      <c r="U197">
        <f>IF(B198="",U196,IFERROR(IF(AND(R197&gt;0,R196=0),R197,(1+(B198/B197-1)*Calc!$Z$1-M198*2)*U196),0))</f>
        <v>0</v>
      </c>
      <c r="V197">
        <f>IF(B198="",V196,IFERROR(IF(AND(R197&gt;0,R196=0),R197,(1+(B198/B197-1)*Calc!$Z$1-N198*2)*V196),0))</f>
        <v>0</v>
      </c>
      <c r="W197">
        <f>IF(ISNUMBER(C197),C197,W196)</f>
        <v>0.08</v>
      </c>
      <c r="Y197" s="1" t="e">
        <f>IF(AND(Q197&gt;=Chart!$F$2,Q197&lt;=Chart!$F$3),Q197,#N/A)</f>
        <v>#N/A</v>
      </c>
      <c r="Z197" t="e">
        <f>IF(AND(Q197&gt;=Chart!$F$2,Q197&lt;=Chart!$F$3),R197,#N/A)</f>
        <v>#N/A</v>
      </c>
      <c r="AA197" t="e">
        <f>IF(AND(Q197&gt;=Chart!$F$2,Q197&lt;=Chart!$F$3),S197,#N/A)</f>
        <v>#N/A</v>
      </c>
      <c r="AB197" t="e">
        <f>IF(AND(Q197&gt;=Chart!$F$2,Q197&lt;=Chart!$F$3),T197,#N/A)</f>
        <v>#N/A</v>
      </c>
      <c r="AC197" t="e">
        <f>IF(AND(Q197&gt;=Chart!$F$2,Q197&lt;=Chart!$F$3),U197,#N/A)</f>
        <v>#N/A</v>
      </c>
      <c r="AD197" t="e">
        <f>IF(AND(Q197&gt;=Chart!$F$2,Q197&lt;=Chart!$F$3),V197,#N/A)</f>
        <v>#N/A</v>
      </c>
      <c r="AE197" t="e">
        <f>IF(AND(Q197&gt;=Chart!$F$2,Q197&lt;=Chart!$F$3),I197,#N/A)</f>
        <v>#N/A</v>
      </c>
      <c r="AF197" t="e">
        <f>IF(AND(Q197&gt;=Chart!$F$2,Q197&lt;=Chart!$F$3),H197/100,#N/A)</f>
        <v>#N/A</v>
      </c>
      <c r="AG197" t="e">
        <f>IF(AND(Q197&gt;=Chart!$F$2,Q197&lt;=Chart!$F$3),W197/100,#N/A)</f>
        <v>#N/A</v>
      </c>
    </row>
    <row r="198" spans="1:33" x14ac:dyDescent="0.25">
      <c r="A198">
        <v>1395667800</v>
      </c>
      <c r="B198">
        <f>INDEX('Daily Data ADJ'!$1:$1048576,MATCH(Calc!$A198,'Daily Data ADJ'!$A:$A,0),MATCH("SPY, CBOE BZX: Close",'Daily Data ADJ'!$1:$1,0))</f>
        <v>157.8092044</v>
      </c>
      <c r="C198">
        <f>INDEX('Daily Data ADJ'!$1:$1048576,MATCH(Calc!$A198,'Daily Data ADJ'!$A:$A,0),MATCH("EFFR, FRED: Close",'Daily Data ADJ'!$1:$1,0))</f>
        <v>0.09</v>
      </c>
      <c r="D198" t="str">
        <f>INDEX('Daily Data ADJ'!$1:$1048576,MATCH(Calc!$A198,'Daily Data ADJ'!$A:$A,1),MATCH("SOFR, FRED: Close",'Daily Data ADJ'!$1:$1,0))</f>
        <v>NaN</v>
      </c>
      <c r="E198">
        <f>INDEX('Daily Data ADJ'!$1:$1048576,MATCH(Calc!$A198,'Daily Data ADJ'!$A:$A,0),MATCH("UPRO, CBOE BZX: Close",'Daily Data ADJ'!$1:$1,0))</f>
        <v>7.9080780700000002</v>
      </c>
      <c r="F198">
        <f>INDEX('Daily Data ADJ'!$1:$1048576,MATCH(Calc!$A198,'Daily Data ADJ'!$A:$A,0),MATCH("ES1!, CME_MINI: Close",'Daily Data ADJ'!$1:$1,0))</f>
        <v>1849.5</v>
      </c>
      <c r="G198">
        <f>INDEX('Daily Data ADJ'!$1:$1048576,MATCH(Calc!$A198,'Daily Data ADJ'!$A:$A,0),MATCH("ES2!, CME_MINI: Close",'Daily Data ADJ'!$1:$1,0))</f>
        <v>1842.25</v>
      </c>
      <c r="H198">
        <f>INDEX('QUANDL MULTPL SP500_DIV_YIELD_M'!$A:$G,MATCH(Calc!$A198,'QUANDL MULTPL SP500_DIV_YIELD_M'!$A:$A,1),MATCH('QUANDL MULTPL SP500_DIV_YIELD_M'!$E$1,'QUANDL MULTPL SP500_DIV_YIELD_M'!$A$1:$G$1,0))</f>
        <v>1.97</v>
      </c>
      <c r="I198" s="5">
        <f t="shared" si="12"/>
        <v>4.1120431874715514E-3</v>
      </c>
      <c r="J198" s="1">
        <f>A198/24/60/60+DATE(1970,1,1)</f>
        <v>41722.5625</v>
      </c>
      <c r="K198" s="3">
        <f t="shared" si="15"/>
        <v>3</v>
      </c>
      <c r="L198" s="6">
        <f>(1+Chart!$F$4)^(1/(365/K198))-1</f>
        <v>1.9979165917494157E-4</v>
      </c>
      <c r="M198" s="6">
        <f t="shared" si="16"/>
        <v>7.393960838042446E-6</v>
      </c>
      <c r="N198" s="6">
        <f t="shared" si="17"/>
        <v>3.3728885326711477E-5</v>
      </c>
      <c r="O198">
        <f>O197*(B198/B197)</f>
        <v>157.80920440000006</v>
      </c>
      <c r="P198">
        <f t="shared" si="13"/>
        <v>2014</v>
      </c>
      <c r="Q198" s="1">
        <f t="shared" si="14"/>
        <v>41722.5625</v>
      </c>
      <c r="R198">
        <f>IF(B199="",R197,IF(Q198&gt;=Chart!$F$2,E198,0))</f>
        <v>0</v>
      </c>
      <c r="S198">
        <f>IF(B199="",S197,IFERROR(IF(AND(R198&gt;0,R197=0),R198,(1+(B199/B198-1)*Calc!$Z$1)*S197),0))</f>
        <v>0</v>
      </c>
      <c r="T198">
        <f>IF(B199="",T197,IFERROR(IF(AND(R198&gt;0,R197=0),R198,(1+(B199/B198-1)*Calc!$Z$1-L199)*T197),0))</f>
        <v>0</v>
      </c>
      <c r="U198">
        <f>IF(B199="",U197,IFERROR(IF(AND(R198&gt;0,R197=0),R198,(1+(B199/B198-1)*Calc!$Z$1-M199*2)*U197),0))</f>
        <v>0</v>
      </c>
      <c r="V198">
        <f>IF(B199="",V197,IFERROR(IF(AND(R198&gt;0,R197=0),R198,(1+(B199/B198-1)*Calc!$Z$1-N199*2)*V197),0))</f>
        <v>0</v>
      </c>
      <c r="W198">
        <f>IF(ISNUMBER(C198),C198,W197)</f>
        <v>0.09</v>
      </c>
      <c r="Y198" s="1" t="e">
        <f>IF(AND(Q198&gt;=Chart!$F$2,Q198&lt;=Chart!$F$3),Q198,#N/A)</f>
        <v>#N/A</v>
      </c>
      <c r="Z198" t="e">
        <f>IF(AND(Q198&gt;=Chart!$F$2,Q198&lt;=Chart!$F$3),R198,#N/A)</f>
        <v>#N/A</v>
      </c>
      <c r="AA198" t="e">
        <f>IF(AND(Q198&gt;=Chart!$F$2,Q198&lt;=Chart!$F$3),S198,#N/A)</f>
        <v>#N/A</v>
      </c>
      <c r="AB198" t="e">
        <f>IF(AND(Q198&gt;=Chart!$F$2,Q198&lt;=Chart!$F$3),T198,#N/A)</f>
        <v>#N/A</v>
      </c>
      <c r="AC198" t="e">
        <f>IF(AND(Q198&gt;=Chart!$F$2,Q198&lt;=Chart!$F$3),U198,#N/A)</f>
        <v>#N/A</v>
      </c>
      <c r="AD198" t="e">
        <f>IF(AND(Q198&gt;=Chart!$F$2,Q198&lt;=Chart!$F$3),V198,#N/A)</f>
        <v>#N/A</v>
      </c>
      <c r="AE198" t="e">
        <f>IF(AND(Q198&gt;=Chart!$F$2,Q198&lt;=Chart!$F$3),I198,#N/A)</f>
        <v>#N/A</v>
      </c>
      <c r="AF198" t="e">
        <f>IF(AND(Q198&gt;=Chart!$F$2,Q198&lt;=Chart!$F$3),H198/100,#N/A)</f>
        <v>#N/A</v>
      </c>
      <c r="AG198" t="e">
        <f>IF(AND(Q198&gt;=Chart!$F$2,Q198&lt;=Chart!$F$3),W198/100,#N/A)</f>
        <v>#N/A</v>
      </c>
    </row>
    <row r="199" spans="1:33" x14ac:dyDescent="0.25">
      <c r="A199">
        <v>1395754200</v>
      </c>
      <c r="B199">
        <f>INDEX('Daily Data ADJ'!$1:$1048576,MATCH(Calc!$A199,'Daily Data ADJ'!$A:$A,0),MATCH("SPY, CBOE BZX: Close",'Daily Data ADJ'!$1:$1,0))</f>
        <v>158.55812366999999</v>
      </c>
      <c r="C199">
        <f>INDEX('Daily Data ADJ'!$1:$1048576,MATCH(Calc!$A199,'Daily Data ADJ'!$A:$A,0),MATCH("EFFR, FRED: Close",'Daily Data ADJ'!$1:$1,0))</f>
        <v>0.09</v>
      </c>
      <c r="D199" t="str">
        <f>INDEX('Daily Data ADJ'!$1:$1048576,MATCH(Calc!$A199,'Daily Data ADJ'!$A:$A,1),MATCH("SOFR, FRED: Close",'Daily Data ADJ'!$1:$1,0))</f>
        <v>NaN</v>
      </c>
      <c r="E199">
        <f>INDEX('Daily Data ADJ'!$1:$1048576,MATCH(Calc!$A199,'Daily Data ADJ'!$A:$A,0),MATCH("UPRO, CBOE BZX: Close",'Daily Data ADJ'!$1:$1,0))</f>
        <v>8.0250063399999991</v>
      </c>
      <c r="F199">
        <f>INDEX('Daily Data ADJ'!$1:$1048576,MATCH(Calc!$A199,'Daily Data ADJ'!$A:$A,0),MATCH("ES1!, CME_MINI: Close",'Daily Data ADJ'!$1:$1,0))</f>
        <v>1859.25</v>
      </c>
      <c r="G199">
        <f>INDEX('Daily Data ADJ'!$1:$1048576,MATCH(Calc!$A199,'Daily Data ADJ'!$A:$A,0),MATCH("ES2!, CME_MINI: Close",'Daily Data ADJ'!$1:$1,0))</f>
        <v>1852</v>
      </c>
      <c r="H199">
        <f>INDEX('QUANDL MULTPL SP500_DIV_YIELD_M'!$A:$G,MATCH(Calc!$A199,'QUANDL MULTPL SP500_DIV_YIELD_M'!$A:$A,1),MATCH('QUANDL MULTPL SP500_DIV_YIELD_M'!$E$1,'QUANDL MULTPL SP500_DIV_YIELD_M'!$A$1:$G$1,0))</f>
        <v>1.97</v>
      </c>
      <c r="I199" s="5">
        <f t="shared" si="12"/>
        <v>4.1933087639520229E-3</v>
      </c>
      <c r="J199" s="1">
        <f>A199/24/60/60+DATE(1970,1,1)</f>
        <v>41723.5625</v>
      </c>
      <c r="K199" s="3">
        <f t="shared" si="15"/>
        <v>1</v>
      </c>
      <c r="L199" s="6">
        <f>(1+Chart!$F$4)^(1/(365/K199))-1</f>
        <v>6.6592785027408397E-5</v>
      </c>
      <c r="M199" s="6">
        <f t="shared" si="16"/>
        <v>2.4646475380585287E-6</v>
      </c>
      <c r="N199" s="6">
        <f t="shared" si="17"/>
        <v>1.1464562555518754E-5</v>
      </c>
      <c r="O199">
        <f>O198*(B199/B198)</f>
        <v>158.55812367000004</v>
      </c>
      <c r="P199">
        <f t="shared" si="13"/>
        <v>2014</v>
      </c>
      <c r="Q199" s="1">
        <f t="shared" si="14"/>
        <v>41723.5625</v>
      </c>
      <c r="R199">
        <f>IF(B200="",R198,IF(Q199&gt;=Chart!$F$2,E199,0))</f>
        <v>0</v>
      </c>
      <c r="S199">
        <f>IF(B200="",S198,IFERROR(IF(AND(R199&gt;0,R198=0),R199,(1+(B200/B199-1)*Calc!$Z$1)*S198),0))</f>
        <v>0</v>
      </c>
      <c r="T199">
        <f>IF(B200="",T198,IFERROR(IF(AND(R199&gt;0,R198=0),R199,(1+(B200/B199-1)*Calc!$Z$1-L200)*T198),0))</f>
        <v>0</v>
      </c>
      <c r="U199">
        <f>IF(B200="",U198,IFERROR(IF(AND(R199&gt;0,R198=0),R199,(1+(B200/B199-1)*Calc!$Z$1-M200*2)*U198),0))</f>
        <v>0</v>
      </c>
      <c r="V199">
        <f>IF(B200="",V198,IFERROR(IF(AND(R199&gt;0,R198=0),R199,(1+(B200/B199-1)*Calc!$Z$1-N200*2)*V198),0))</f>
        <v>0</v>
      </c>
      <c r="W199">
        <f>IF(ISNUMBER(C199),C199,W198)</f>
        <v>0.09</v>
      </c>
      <c r="Y199" s="1" t="e">
        <f>IF(AND(Q199&gt;=Chart!$F$2,Q199&lt;=Chart!$F$3),Q199,#N/A)</f>
        <v>#N/A</v>
      </c>
      <c r="Z199" t="e">
        <f>IF(AND(Q199&gt;=Chart!$F$2,Q199&lt;=Chart!$F$3),R199,#N/A)</f>
        <v>#N/A</v>
      </c>
      <c r="AA199" t="e">
        <f>IF(AND(Q199&gt;=Chart!$F$2,Q199&lt;=Chart!$F$3),S199,#N/A)</f>
        <v>#N/A</v>
      </c>
      <c r="AB199" t="e">
        <f>IF(AND(Q199&gt;=Chart!$F$2,Q199&lt;=Chart!$F$3),T199,#N/A)</f>
        <v>#N/A</v>
      </c>
      <c r="AC199" t="e">
        <f>IF(AND(Q199&gt;=Chart!$F$2,Q199&lt;=Chart!$F$3),U199,#N/A)</f>
        <v>#N/A</v>
      </c>
      <c r="AD199" t="e">
        <f>IF(AND(Q199&gt;=Chart!$F$2,Q199&lt;=Chart!$F$3),V199,#N/A)</f>
        <v>#N/A</v>
      </c>
      <c r="AE199" t="e">
        <f>IF(AND(Q199&gt;=Chart!$F$2,Q199&lt;=Chart!$F$3),I199,#N/A)</f>
        <v>#N/A</v>
      </c>
      <c r="AF199" t="e">
        <f>IF(AND(Q199&gt;=Chart!$F$2,Q199&lt;=Chart!$F$3),H199/100,#N/A)</f>
        <v>#N/A</v>
      </c>
      <c r="AG199" t="e">
        <f>IF(AND(Q199&gt;=Chart!$F$2,Q199&lt;=Chart!$F$3),W199/100,#N/A)</f>
        <v>#N/A</v>
      </c>
    </row>
    <row r="200" spans="1:33" x14ac:dyDescent="0.25">
      <c r="A200">
        <v>1395840600</v>
      </c>
      <c r="B200">
        <f>INDEX('Daily Data ADJ'!$1:$1048576,MATCH(Calc!$A200,'Daily Data ADJ'!$A:$A,0),MATCH("SPY, CBOE BZX: Close",'Daily Data ADJ'!$1:$1,0))</f>
        <v>157.41772387</v>
      </c>
      <c r="C200">
        <f>INDEX('Daily Data ADJ'!$1:$1048576,MATCH(Calc!$A200,'Daily Data ADJ'!$A:$A,0),MATCH("EFFR, FRED: Close",'Daily Data ADJ'!$1:$1,0))</f>
        <v>0.08</v>
      </c>
      <c r="D200" t="str">
        <f>INDEX('Daily Data ADJ'!$1:$1048576,MATCH(Calc!$A200,'Daily Data ADJ'!$A:$A,1),MATCH("SOFR, FRED: Close",'Daily Data ADJ'!$1:$1,0))</f>
        <v>NaN</v>
      </c>
      <c r="E200">
        <f>INDEX('Daily Data ADJ'!$1:$1048576,MATCH(Calc!$A200,'Daily Data ADJ'!$A:$A,0),MATCH("UPRO, CBOE BZX: Close",'Daily Data ADJ'!$1:$1,0))</f>
        <v>7.8455545799999999</v>
      </c>
      <c r="F200">
        <f>INDEX('Daily Data ADJ'!$1:$1048576,MATCH(Calc!$A200,'Daily Data ADJ'!$A:$A,0),MATCH("ES1!, CME_MINI: Close",'Daily Data ADJ'!$1:$1,0))</f>
        <v>1842.5</v>
      </c>
      <c r="G200">
        <f>INDEX('Daily Data ADJ'!$1:$1048576,MATCH(Calc!$A200,'Daily Data ADJ'!$A:$A,0),MATCH("ES2!, CME_MINI: Close",'Daily Data ADJ'!$1:$1,0))</f>
        <v>1835.5</v>
      </c>
      <c r="H200">
        <f>INDEX('QUANDL MULTPL SP500_DIV_YIELD_M'!$A:$G,MATCH(Calc!$A200,'QUANDL MULTPL SP500_DIV_YIELD_M'!$A:$A,1),MATCH('QUANDL MULTPL SP500_DIV_YIELD_M'!$E$1,'QUANDL MULTPL SP500_DIV_YIELD_M'!$A$1:$G$1,0))</f>
        <v>1.97</v>
      </c>
      <c r="I200" s="5">
        <f t="shared" ref="I200:I263" si="18">(G200/F200)^4-1+H200/100</f>
        <v>4.5896401869242633E-3</v>
      </c>
      <c r="J200" s="1">
        <f>A200/24/60/60+DATE(1970,1,1)</f>
        <v>41724.5625</v>
      </c>
      <c r="K200" s="3">
        <f t="shared" si="15"/>
        <v>1</v>
      </c>
      <c r="L200" s="6">
        <f>(1+Chart!$F$4)^(1/(365/K200))-1</f>
        <v>6.6592785027408397E-5</v>
      </c>
      <c r="M200" s="6">
        <f t="shared" si="16"/>
        <v>2.1909069769510126E-6</v>
      </c>
      <c r="N200" s="6">
        <f t="shared" si="17"/>
        <v>1.2545667475549749E-5</v>
      </c>
      <c r="O200">
        <f>O199*(B200/B199)</f>
        <v>157.41772387000006</v>
      </c>
      <c r="P200">
        <f t="shared" ref="P200:P263" si="19">YEAR(Q200)</f>
        <v>2014</v>
      </c>
      <c r="Q200" s="1">
        <f t="shared" ref="Q200:Q263" si="20">J200</f>
        <v>41724.5625</v>
      </c>
      <c r="R200">
        <f>IF(B201="",R199,IF(Q200&gt;=Chart!$F$2,E200,0))</f>
        <v>0</v>
      </c>
      <c r="S200">
        <f>IF(B201="",S199,IFERROR(IF(AND(R200&gt;0,R199=0),R200,(1+(B201/B200-1)*Calc!$Z$1)*S199),0))</f>
        <v>0</v>
      </c>
      <c r="T200">
        <f>IF(B201="",T199,IFERROR(IF(AND(R200&gt;0,R199=0),R200,(1+(B201/B200-1)*Calc!$Z$1-L201)*T199),0))</f>
        <v>0</v>
      </c>
      <c r="U200">
        <f>IF(B201="",U199,IFERROR(IF(AND(R200&gt;0,R199=0),R200,(1+(B201/B200-1)*Calc!$Z$1-M201*2)*U199),0))</f>
        <v>0</v>
      </c>
      <c r="V200">
        <f>IF(B201="",V199,IFERROR(IF(AND(R200&gt;0,R199=0),R200,(1+(B201/B200-1)*Calc!$Z$1-N201*2)*V199),0))</f>
        <v>0</v>
      </c>
      <c r="W200">
        <f>IF(ISNUMBER(C200),C200,W199)</f>
        <v>0.08</v>
      </c>
      <c r="Y200" s="1" t="e">
        <f>IF(AND(Q200&gt;=Chart!$F$2,Q200&lt;=Chart!$F$3),Q200,#N/A)</f>
        <v>#N/A</v>
      </c>
      <c r="Z200" t="e">
        <f>IF(AND(Q200&gt;=Chart!$F$2,Q200&lt;=Chart!$F$3),R200,#N/A)</f>
        <v>#N/A</v>
      </c>
      <c r="AA200" t="e">
        <f>IF(AND(Q200&gt;=Chart!$F$2,Q200&lt;=Chart!$F$3),S200,#N/A)</f>
        <v>#N/A</v>
      </c>
      <c r="AB200" t="e">
        <f>IF(AND(Q200&gt;=Chart!$F$2,Q200&lt;=Chart!$F$3),T200,#N/A)</f>
        <v>#N/A</v>
      </c>
      <c r="AC200" t="e">
        <f>IF(AND(Q200&gt;=Chart!$F$2,Q200&lt;=Chart!$F$3),U200,#N/A)</f>
        <v>#N/A</v>
      </c>
      <c r="AD200" t="e">
        <f>IF(AND(Q200&gt;=Chart!$F$2,Q200&lt;=Chart!$F$3),V200,#N/A)</f>
        <v>#N/A</v>
      </c>
      <c r="AE200" t="e">
        <f>IF(AND(Q200&gt;=Chart!$F$2,Q200&lt;=Chart!$F$3),I200,#N/A)</f>
        <v>#N/A</v>
      </c>
      <c r="AF200" t="e">
        <f>IF(AND(Q200&gt;=Chart!$F$2,Q200&lt;=Chart!$F$3),H200/100,#N/A)</f>
        <v>#N/A</v>
      </c>
      <c r="AG200" t="e">
        <f>IF(AND(Q200&gt;=Chart!$F$2,Q200&lt;=Chart!$F$3),W200/100,#N/A)</f>
        <v>#N/A</v>
      </c>
    </row>
    <row r="201" spans="1:33" x14ac:dyDescent="0.25">
      <c r="A201">
        <v>1395927000</v>
      </c>
      <c r="B201">
        <f>INDEX('Daily Data ADJ'!$1:$1048576,MATCH(Calc!$A201,'Daily Data ADJ'!$A:$A,0),MATCH("SPY, CBOE BZX: Close",'Daily Data ADJ'!$1:$1,0))</f>
        <v>157.08581647</v>
      </c>
      <c r="C201">
        <f>INDEX('Daily Data ADJ'!$1:$1048576,MATCH(Calc!$A201,'Daily Data ADJ'!$A:$A,0),MATCH("EFFR, FRED: Close",'Daily Data ADJ'!$1:$1,0))</f>
        <v>0.08</v>
      </c>
      <c r="D201" t="str">
        <f>INDEX('Daily Data ADJ'!$1:$1048576,MATCH(Calc!$A201,'Daily Data ADJ'!$A:$A,1),MATCH("SOFR, FRED: Close",'Daily Data ADJ'!$1:$1,0))</f>
        <v>NaN</v>
      </c>
      <c r="E201">
        <f>INDEX('Daily Data ADJ'!$1:$1048576,MATCH(Calc!$A201,'Daily Data ADJ'!$A:$A,0),MATCH("UPRO, CBOE BZX: Close",'Daily Data ADJ'!$1:$1,0))</f>
        <v>7.7992704699999997</v>
      </c>
      <c r="F201">
        <f>INDEX('Daily Data ADJ'!$1:$1048576,MATCH(Calc!$A201,'Daily Data ADJ'!$A:$A,0),MATCH("ES1!, CME_MINI: Close",'Daily Data ADJ'!$1:$1,0))</f>
        <v>1840.5</v>
      </c>
      <c r="G201">
        <f>INDEX('Daily Data ADJ'!$1:$1048576,MATCH(Calc!$A201,'Daily Data ADJ'!$A:$A,0),MATCH("ES2!, CME_MINI: Close",'Daily Data ADJ'!$1:$1,0))</f>
        <v>1833.5</v>
      </c>
      <c r="H201">
        <f>INDEX('QUANDL MULTPL SP500_DIV_YIELD_M'!$A:$G,MATCH(Calc!$A201,'QUANDL MULTPL SP500_DIV_YIELD_M'!$A:$A,1),MATCH('QUANDL MULTPL SP500_DIV_YIELD_M'!$E$1,'QUANDL MULTPL SP500_DIV_YIELD_M'!$A$1:$G$1,0))</f>
        <v>1.97</v>
      </c>
      <c r="I201" s="5">
        <f t="shared" si="18"/>
        <v>4.5733140781417138E-3</v>
      </c>
      <c r="J201" s="1">
        <f>A201/24/60/60+DATE(1970,1,1)</f>
        <v>41725.5625</v>
      </c>
      <c r="K201" s="3">
        <f t="shared" ref="K201:K264" si="21">J201-J200</f>
        <v>1</v>
      </c>
      <c r="L201" s="6">
        <f>(1+Chart!$F$4)^(1/(365/K201))-1</f>
        <v>6.6592785027408397E-5</v>
      </c>
      <c r="M201" s="6">
        <f t="shared" ref="M201:M264" si="22">IFERROR((1+C201/100)^(1/(365/K201))-1,M200)</f>
        <v>2.1909069769510126E-6</v>
      </c>
      <c r="N201" s="6">
        <f t="shared" ref="N201:N264" si="23">(1+I201)^(1/(365/K201))-1</f>
        <v>1.2501141843479502E-5</v>
      </c>
      <c r="O201">
        <f>O200*(B201/B200)</f>
        <v>157.08581647000005</v>
      </c>
      <c r="P201">
        <f t="shared" si="19"/>
        <v>2014</v>
      </c>
      <c r="Q201" s="1">
        <f t="shared" si="20"/>
        <v>41725.5625</v>
      </c>
      <c r="R201">
        <f>IF(B202="",R200,IF(Q201&gt;=Chart!$F$2,E201,0))</f>
        <v>0</v>
      </c>
      <c r="S201">
        <f>IF(B202="",S200,IFERROR(IF(AND(R201&gt;0,R200=0),R201,(1+(B202/B201-1)*Calc!$Z$1)*S200),0))</f>
        <v>0</v>
      </c>
      <c r="T201">
        <f>IF(B202="",T200,IFERROR(IF(AND(R201&gt;0,R200=0),R201,(1+(B202/B201-1)*Calc!$Z$1-L202)*T200),0))</f>
        <v>0</v>
      </c>
      <c r="U201">
        <f>IF(B202="",U200,IFERROR(IF(AND(R201&gt;0,R200=0),R201,(1+(B202/B201-1)*Calc!$Z$1-M202*2)*U200),0))</f>
        <v>0</v>
      </c>
      <c r="V201">
        <f>IF(B202="",V200,IFERROR(IF(AND(R201&gt;0,R200=0),R201,(1+(B202/B201-1)*Calc!$Z$1-N202*2)*V200),0))</f>
        <v>0</v>
      </c>
      <c r="W201">
        <f>IF(ISNUMBER(C201),C201,W200)</f>
        <v>0.08</v>
      </c>
      <c r="Y201" s="1" t="e">
        <f>IF(AND(Q201&gt;=Chart!$F$2,Q201&lt;=Chart!$F$3),Q201,#N/A)</f>
        <v>#N/A</v>
      </c>
      <c r="Z201" t="e">
        <f>IF(AND(Q201&gt;=Chart!$F$2,Q201&lt;=Chart!$F$3),R201,#N/A)</f>
        <v>#N/A</v>
      </c>
      <c r="AA201" t="e">
        <f>IF(AND(Q201&gt;=Chart!$F$2,Q201&lt;=Chart!$F$3),S201,#N/A)</f>
        <v>#N/A</v>
      </c>
      <c r="AB201" t="e">
        <f>IF(AND(Q201&gt;=Chart!$F$2,Q201&lt;=Chart!$F$3),T201,#N/A)</f>
        <v>#N/A</v>
      </c>
      <c r="AC201" t="e">
        <f>IF(AND(Q201&gt;=Chart!$F$2,Q201&lt;=Chart!$F$3),U201,#N/A)</f>
        <v>#N/A</v>
      </c>
      <c r="AD201" t="e">
        <f>IF(AND(Q201&gt;=Chart!$F$2,Q201&lt;=Chart!$F$3),V201,#N/A)</f>
        <v>#N/A</v>
      </c>
      <c r="AE201" t="e">
        <f>IF(AND(Q201&gt;=Chart!$F$2,Q201&lt;=Chart!$F$3),I201,#N/A)</f>
        <v>#N/A</v>
      </c>
      <c r="AF201" t="e">
        <f>IF(AND(Q201&gt;=Chart!$F$2,Q201&lt;=Chart!$F$3),H201/100,#N/A)</f>
        <v>#N/A</v>
      </c>
      <c r="AG201" t="e">
        <f>IF(AND(Q201&gt;=Chart!$F$2,Q201&lt;=Chart!$F$3),W201/100,#N/A)</f>
        <v>#N/A</v>
      </c>
    </row>
    <row r="202" spans="1:33" x14ac:dyDescent="0.25">
      <c r="A202">
        <v>1396013400</v>
      </c>
      <c r="B202">
        <f>INDEX('Daily Data ADJ'!$1:$1048576,MATCH(Calc!$A202,'Daily Data ADJ'!$A:$A,0),MATCH("SPY, CBOE BZX: Close",'Daily Data ADJ'!$1:$1,0))</f>
        <v>157.86026708</v>
      </c>
      <c r="C202">
        <f>INDEX('Daily Data ADJ'!$1:$1048576,MATCH(Calc!$A202,'Daily Data ADJ'!$A:$A,0),MATCH("EFFR, FRED: Close",'Daily Data ADJ'!$1:$1,0))</f>
        <v>0.08</v>
      </c>
      <c r="D202" t="str">
        <f>INDEX('Daily Data ADJ'!$1:$1048576,MATCH(Calc!$A202,'Daily Data ADJ'!$A:$A,1),MATCH("SOFR, FRED: Close",'Daily Data ADJ'!$1:$1,0))</f>
        <v>NaN</v>
      </c>
      <c r="E202">
        <f>INDEX('Daily Data ADJ'!$1:$1048576,MATCH(Calc!$A202,'Daily Data ADJ'!$A:$A,0),MATCH("UPRO, CBOE BZX: Close",'Daily Data ADJ'!$1:$1,0))</f>
        <v>7.9088907300000004</v>
      </c>
      <c r="F202">
        <f>INDEX('Daily Data ADJ'!$1:$1048576,MATCH(Calc!$A202,'Daily Data ADJ'!$A:$A,0),MATCH("ES1!, CME_MINI: Close",'Daily Data ADJ'!$1:$1,0))</f>
        <v>1850.5</v>
      </c>
      <c r="G202">
        <f>INDEX('Daily Data ADJ'!$1:$1048576,MATCH(Calc!$A202,'Daily Data ADJ'!$A:$A,0),MATCH("ES2!, CME_MINI: Close",'Daily Data ADJ'!$1:$1,0))</f>
        <v>1843.25</v>
      </c>
      <c r="H202">
        <f>INDEX('QUANDL MULTPL SP500_DIV_YIELD_M'!$A:$G,MATCH(Calc!$A202,'QUANDL MULTPL SP500_DIV_YIELD_M'!$A:$A,1),MATCH('QUANDL MULTPL SP500_DIV_YIELD_M'!$E$1,'QUANDL MULTPL SP500_DIV_YIELD_M'!$A$1:$G$1,0))</f>
        <v>1.97</v>
      </c>
      <c r="I202" s="5">
        <f t="shared" si="18"/>
        <v>4.120417297191651E-3</v>
      </c>
      <c r="J202" s="1">
        <f>A202/24/60/60+DATE(1970,1,1)</f>
        <v>41726.5625</v>
      </c>
      <c r="K202" s="3">
        <f t="shared" si="21"/>
        <v>1</v>
      </c>
      <c r="L202" s="6">
        <f>(1+Chart!$F$4)^(1/(365/K202))-1</f>
        <v>6.6592785027408397E-5</v>
      </c>
      <c r="M202" s="6">
        <f t="shared" si="22"/>
        <v>2.1909069769510126E-6</v>
      </c>
      <c r="N202" s="6">
        <f t="shared" si="23"/>
        <v>1.1265684346728477E-5</v>
      </c>
      <c r="O202">
        <f>O201*(B202/B201)</f>
        <v>157.86026708000006</v>
      </c>
      <c r="P202">
        <f t="shared" si="19"/>
        <v>2014</v>
      </c>
      <c r="Q202" s="1">
        <f t="shared" si="20"/>
        <v>41726.5625</v>
      </c>
      <c r="R202">
        <f>IF(B203="",R201,IF(Q202&gt;=Chart!$F$2,E202,0))</f>
        <v>0</v>
      </c>
      <c r="S202">
        <f>IF(B203="",S201,IFERROR(IF(AND(R202&gt;0,R201=0),R202,(1+(B203/B202-1)*Calc!$Z$1)*S201),0))</f>
        <v>0</v>
      </c>
      <c r="T202">
        <f>IF(B203="",T201,IFERROR(IF(AND(R202&gt;0,R201=0),R202,(1+(B203/B202-1)*Calc!$Z$1-L203)*T201),0))</f>
        <v>0</v>
      </c>
      <c r="U202">
        <f>IF(B203="",U201,IFERROR(IF(AND(R202&gt;0,R201=0),R202,(1+(B203/B202-1)*Calc!$Z$1-M203*2)*U201),0))</f>
        <v>0</v>
      </c>
      <c r="V202">
        <f>IF(B203="",V201,IFERROR(IF(AND(R202&gt;0,R201=0),R202,(1+(B203/B202-1)*Calc!$Z$1-N203*2)*V201),0))</f>
        <v>0</v>
      </c>
      <c r="W202">
        <f>IF(ISNUMBER(C202),C202,W201)</f>
        <v>0.08</v>
      </c>
      <c r="Y202" s="1" t="e">
        <f>IF(AND(Q202&gt;=Chart!$F$2,Q202&lt;=Chart!$F$3),Q202,#N/A)</f>
        <v>#N/A</v>
      </c>
      <c r="Z202" t="e">
        <f>IF(AND(Q202&gt;=Chart!$F$2,Q202&lt;=Chart!$F$3),R202,#N/A)</f>
        <v>#N/A</v>
      </c>
      <c r="AA202" t="e">
        <f>IF(AND(Q202&gt;=Chart!$F$2,Q202&lt;=Chart!$F$3),S202,#N/A)</f>
        <v>#N/A</v>
      </c>
      <c r="AB202" t="e">
        <f>IF(AND(Q202&gt;=Chart!$F$2,Q202&lt;=Chart!$F$3),T202,#N/A)</f>
        <v>#N/A</v>
      </c>
      <c r="AC202" t="e">
        <f>IF(AND(Q202&gt;=Chart!$F$2,Q202&lt;=Chart!$F$3),U202,#N/A)</f>
        <v>#N/A</v>
      </c>
      <c r="AD202" t="e">
        <f>IF(AND(Q202&gt;=Chart!$F$2,Q202&lt;=Chart!$F$3),V202,#N/A)</f>
        <v>#N/A</v>
      </c>
      <c r="AE202" t="e">
        <f>IF(AND(Q202&gt;=Chart!$F$2,Q202&lt;=Chart!$F$3),I202,#N/A)</f>
        <v>#N/A</v>
      </c>
      <c r="AF202" t="e">
        <f>IF(AND(Q202&gt;=Chart!$F$2,Q202&lt;=Chart!$F$3),H202/100,#N/A)</f>
        <v>#N/A</v>
      </c>
      <c r="AG202" t="e">
        <f>IF(AND(Q202&gt;=Chart!$F$2,Q202&lt;=Chart!$F$3),W202/100,#N/A)</f>
        <v>#N/A</v>
      </c>
    </row>
    <row r="203" spans="1:33" x14ac:dyDescent="0.25">
      <c r="A203">
        <v>1396272600</v>
      </c>
      <c r="B203">
        <f>INDEX('Daily Data ADJ'!$1:$1048576,MATCH(Calc!$A203,'Daily Data ADJ'!$A:$A,0),MATCH("SPY, CBOE BZX: Close",'Daily Data ADJ'!$1:$1,0))</f>
        <v>159.1538549</v>
      </c>
      <c r="C203">
        <f>INDEX('Daily Data ADJ'!$1:$1048576,MATCH(Calc!$A203,'Daily Data ADJ'!$A:$A,0),MATCH("EFFR, FRED: Close",'Daily Data ADJ'!$1:$1,0))</f>
        <v>0.06</v>
      </c>
      <c r="D203" t="str">
        <f>INDEX('Daily Data ADJ'!$1:$1048576,MATCH(Calc!$A203,'Daily Data ADJ'!$A:$A,1),MATCH("SOFR, FRED: Close",'Daily Data ADJ'!$1:$1,0))</f>
        <v>NaN</v>
      </c>
      <c r="E203">
        <f>INDEX('Daily Data ADJ'!$1:$1048576,MATCH(Calc!$A203,'Daily Data ADJ'!$A:$A,0),MATCH("UPRO, CBOE BZX: Close",'Daily Data ADJ'!$1:$1,0))</f>
        <v>8.1058008499999996</v>
      </c>
      <c r="F203">
        <f>INDEX('Daily Data ADJ'!$1:$1048576,MATCH(Calc!$A203,'Daily Data ADJ'!$A:$A,0),MATCH("ES1!, CME_MINI: Close",'Daily Data ADJ'!$1:$1,0))</f>
        <v>1864.5</v>
      </c>
      <c r="G203">
        <f>INDEX('Daily Data ADJ'!$1:$1048576,MATCH(Calc!$A203,'Daily Data ADJ'!$A:$A,0),MATCH("ES2!, CME_MINI: Close",'Daily Data ADJ'!$1:$1,0))</f>
        <v>1857.5</v>
      </c>
      <c r="H203">
        <f>INDEX('QUANDL MULTPL SP500_DIV_YIELD_M'!$A:$G,MATCH(Calc!$A203,'QUANDL MULTPL SP500_DIV_YIELD_M'!$A:$A,1),MATCH('QUANDL MULTPL SP500_DIV_YIELD_M'!$E$1,'QUANDL MULTPL SP500_DIV_YIELD_M'!$A$1:$G$1,0))</f>
        <v>1.94</v>
      </c>
      <c r="I203" s="5">
        <f t="shared" si="18"/>
        <v>4.4669287904059163E-3</v>
      </c>
      <c r="J203" s="1">
        <f>A203/24/60/60+DATE(1970,1,1)</f>
        <v>41729.5625</v>
      </c>
      <c r="K203" s="3">
        <f t="shared" si="21"/>
        <v>3</v>
      </c>
      <c r="L203" s="6">
        <f>(1+Chart!$F$4)^(1/(365/K203))-1</f>
        <v>1.9979165917494157E-4</v>
      </c>
      <c r="M203" s="6">
        <f t="shared" si="22"/>
        <v>4.9300401414598127E-6</v>
      </c>
      <c r="N203" s="6">
        <f t="shared" si="23"/>
        <v>3.6633397082708186E-5</v>
      </c>
      <c r="O203">
        <f>O202*(B203/B202)</f>
        <v>159.15385490000006</v>
      </c>
      <c r="P203">
        <f t="shared" si="19"/>
        <v>2014</v>
      </c>
      <c r="Q203" s="1">
        <f t="shared" si="20"/>
        <v>41729.5625</v>
      </c>
      <c r="R203">
        <f>IF(B204="",R202,IF(Q203&gt;=Chart!$F$2,E203,0))</f>
        <v>0</v>
      </c>
      <c r="S203">
        <f>IF(B204="",S202,IFERROR(IF(AND(R203&gt;0,R202=0),R203,(1+(B204/B203-1)*Calc!$Z$1)*S202),0))</f>
        <v>0</v>
      </c>
      <c r="T203">
        <f>IF(B204="",T202,IFERROR(IF(AND(R203&gt;0,R202=0),R203,(1+(B204/B203-1)*Calc!$Z$1-L204)*T202),0))</f>
        <v>0</v>
      </c>
      <c r="U203">
        <f>IF(B204="",U202,IFERROR(IF(AND(R203&gt;0,R202=0),R203,(1+(B204/B203-1)*Calc!$Z$1-M204*2)*U202),0))</f>
        <v>0</v>
      </c>
      <c r="V203">
        <f>IF(B204="",V202,IFERROR(IF(AND(R203&gt;0,R202=0),R203,(1+(B204/B203-1)*Calc!$Z$1-N204*2)*V202),0))</f>
        <v>0</v>
      </c>
      <c r="W203">
        <f>IF(ISNUMBER(C203),C203,W202)</f>
        <v>0.06</v>
      </c>
      <c r="Y203" s="1" t="e">
        <f>IF(AND(Q203&gt;=Chart!$F$2,Q203&lt;=Chart!$F$3),Q203,#N/A)</f>
        <v>#N/A</v>
      </c>
      <c r="Z203" t="e">
        <f>IF(AND(Q203&gt;=Chart!$F$2,Q203&lt;=Chart!$F$3),R203,#N/A)</f>
        <v>#N/A</v>
      </c>
      <c r="AA203" t="e">
        <f>IF(AND(Q203&gt;=Chart!$F$2,Q203&lt;=Chart!$F$3),S203,#N/A)</f>
        <v>#N/A</v>
      </c>
      <c r="AB203" t="e">
        <f>IF(AND(Q203&gt;=Chart!$F$2,Q203&lt;=Chart!$F$3),T203,#N/A)</f>
        <v>#N/A</v>
      </c>
      <c r="AC203" t="e">
        <f>IF(AND(Q203&gt;=Chart!$F$2,Q203&lt;=Chart!$F$3),U203,#N/A)</f>
        <v>#N/A</v>
      </c>
      <c r="AD203" t="e">
        <f>IF(AND(Q203&gt;=Chart!$F$2,Q203&lt;=Chart!$F$3),V203,#N/A)</f>
        <v>#N/A</v>
      </c>
      <c r="AE203" t="e">
        <f>IF(AND(Q203&gt;=Chart!$F$2,Q203&lt;=Chart!$F$3),I203,#N/A)</f>
        <v>#N/A</v>
      </c>
      <c r="AF203" t="e">
        <f>IF(AND(Q203&gt;=Chart!$F$2,Q203&lt;=Chart!$F$3),H203/100,#N/A)</f>
        <v>#N/A</v>
      </c>
      <c r="AG203" t="e">
        <f>IF(AND(Q203&gt;=Chart!$F$2,Q203&lt;=Chart!$F$3),W203/100,#N/A)</f>
        <v>#N/A</v>
      </c>
    </row>
    <row r="204" spans="1:33" x14ac:dyDescent="0.25">
      <c r="A204">
        <v>1396359000</v>
      </c>
      <c r="B204">
        <f>INDEX('Daily Data ADJ'!$1:$1048576,MATCH(Calc!$A204,'Daily Data ADJ'!$A:$A,0),MATCH("SPY, CBOE BZX: Close",'Daily Data ADJ'!$1:$1,0))</f>
        <v>160.20915023000001</v>
      </c>
      <c r="C204">
        <f>INDEX('Daily Data ADJ'!$1:$1048576,MATCH(Calc!$A204,'Daily Data ADJ'!$A:$A,0),MATCH("EFFR, FRED: Close",'Daily Data ADJ'!$1:$1,0))</f>
        <v>0.08</v>
      </c>
      <c r="D204" t="str">
        <f>INDEX('Daily Data ADJ'!$1:$1048576,MATCH(Calc!$A204,'Daily Data ADJ'!$A:$A,1),MATCH("SOFR, FRED: Close",'Daily Data ADJ'!$1:$1,0))</f>
        <v>NaN</v>
      </c>
      <c r="E204">
        <f>INDEX('Daily Data ADJ'!$1:$1048576,MATCH(Calc!$A204,'Daily Data ADJ'!$A:$A,0),MATCH("UPRO, CBOE BZX: Close",'Daily Data ADJ'!$1:$1,0))</f>
        <v>8.2686069</v>
      </c>
      <c r="F204">
        <f>INDEX('Daily Data ADJ'!$1:$1048576,MATCH(Calc!$A204,'Daily Data ADJ'!$A:$A,0),MATCH("ES1!, CME_MINI: Close",'Daily Data ADJ'!$1:$1,0))</f>
        <v>1877.75</v>
      </c>
      <c r="G204">
        <f>INDEX('Daily Data ADJ'!$1:$1048576,MATCH(Calc!$A204,'Daily Data ADJ'!$A:$A,0),MATCH("ES2!, CME_MINI: Close",'Daily Data ADJ'!$1:$1,0))</f>
        <v>1870.75</v>
      </c>
      <c r="H204">
        <f>INDEX('QUANDL MULTPL SP500_DIV_YIELD_M'!$A:$G,MATCH(Calc!$A204,'QUANDL MULTPL SP500_DIV_YIELD_M'!$A:$A,1),MATCH('QUANDL MULTPL SP500_DIV_YIELD_M'!$E$1,'QUANDL MULTPL SP500_DIV_YIELD_M'!$A$1:$G$1,0))</f>
        <v>1.94</v>
      </c>
      <c r="I204" s="5">
        <f t="shared" si="18"/>
        <v>4.5717116818398129E-3</v>
      </c>
      <c r="J204" s="1">
        <f>A204/24/60/60+DATE(1970,1,1)</f>
        <v>41730.5625</v>
      </c>
      <c r="K204" s="3">
        <f t="shared" si="21"/>
        <v>1</v>
      </c>
      <c r="L204" s="6">
        <f>(1+Chart!$F$4)^(1/(365/K204))-1</f>
        <v>6.6592785027408397E-5</v>
      </c>
      <c r="M204" s="6">
        <f t="shared" si="22"/>
        <v>2.1909069769510126E-6</v>
      </c>
      <c r="N204" s="6">
        <f t="shared" si="23"/>
        <v>1.249677164461005E-5</v>
      </c>
      <c r="O204">
        <f>O203*(B204/B203)</f>
        <v>160.20915023000006</v>
      </c>
      <c r="P204">
        <f t="shared" si="19"/>
        <v>2014</v>
      </c>
      <c r="Q204" s="1">
        <f t="shared" si="20"/>
        <v>41730.5625</v>
      </c>
      <c r="R204">
        <f>IF(B205="",R203,IF(Q204&gt;=Chart!$F$2,E204,0))</f>
        <v>0</v>
      </c>
      <c r="S204">
        <f>IF(B205="",S203,IFERROR(IF(AND(R204&gt;0,R203=0),R204,(1+(B205/B204-1)*Calc!$Z$1)*S203),0))</f>
        <v>0</v>
      </c>
      <c r="T204">
        <f>IF(B205="",T203,IFERROR(IF(AND(R204&gt;0,R203=0),R204,(1+(B205/B204-1)*Calc!$Z$1-L205)*T203),0))</f>
        <v>0</v>
      </c>
      <c r="U204">
        <f>IF(B205="",U203,IFERROR(IF(AND(R204&gt;0,R203=0),R204,(1+(B205/B204-1)*Calc!$Z$1-M205*2)*U203),0))</f>
        <v>0</v>
      </c>
      <c r="V204">
        <f>IF(B205="",V203,IFERROR(IF(AND(R204&gt;0,R203=0),R204,(1+(B205/B204-1)*Calc!$Z$1-N205*2)*V203),0))</f>
        <v>0</v>
      </c>
      <c r="W204">
        <f>IF(ISNUMBER(C204),C204,W203)</f>
        <v>0.08</v>
      </c>
      <c r="Y204" s="1" t="e">
        <f>IF(AND(Q204&gt;=Chart!$F$2,Q204&lt;=Chart!$F$3),Q204,#N/A)</f>
        <v>#N/A</v>
      </c>
      <c r="Z204" t="e">
        <f>IF(AND(Q204&gt;=Chart!$F$2,Q204&lt;=Chart!$F$3),R204,#N/A)</f>
        <v>#N/A</v>
      </c>
      <c r="AA204" t="e">
        <f>IF(AND(Q204&gt;=Chart!$F$2,Q204&lt;=Chart!$F$3),S204,#N/A)</f>
        <v>#N/A</v>
      </c>
      <c r="AB204" t="e">
        <f>IF(AND(Q204&gt;=Chart!$F$2,Q204&lt;=Chart!$F$3),T204,#N/A)</f>
        <v>#N/A</v>
      </c>
      <c r="AC204" t="e">
        <f>IF(AND(Q204&gt;=Chart!$F$2,Q204&lt;=Chart!$F$3),U204,#N/A)</f>
        <v>#N/A</v>
      </c>
      <c r="AD204" t="e">
        <f>IF(AND(Q204&gt;=Chart!$F$2,Q204&lt;=Chart!$F$3),V204,#N/A)</f>
        <v>#N/A</v>
      </c>
      <c r="AE204" t="e">
        <f>IF(AND(Q204&gt;=Chart!$F$2,Q204&lt;=Chart!$F$3),I204,#N/A)</f>
        <v>#N/A</v>
      </c>
      <c r="AF204" t="e">
        <f>IF(AND(Q204&gt;=Chart!$F$2,Q204&lt;=Chart!$F$3),H204/100,#N/A)</f>
        <v>#N/A</v>
      </c>
      <c r="AG204" t="e">
        <f>IF(AND(Q204&gt;=Chart!$F$2,Q204&lt;=Chart!$F$3),W204/100,#N/A)</f>
        <v>#N/A</v>
      </c>
    </row>
    <row r="205" spans="1:33" x14ac:dyDescent="0.25">
      <c r="A205">
        <v>1396445400</v>
      </c>
      <c r="B205">
        <f>INDEX('Daily Data ADJ'!$1:$1048576,MATCH(Calc!$A205,'Daily Data ADJ'!$A:$A,0),MATCH("SPY, CBOE BZX: Close",'Daily Data ADJ'!$1:$1,0))</f>
        <v>160.74530834999999</v>
      </c>
      <c r="C205">
        <f>INDEX('Daily Data ADJ'!$1:$1048576,MATCH(Calc!$A205,'Daily Data ADJ'!$A:$A,0),MATCH("EFFR, FRED: Close",'Daily Data ADJ'!$1:$1,0))</f>
        <v>0.09</v>
      </c>
      <c r="D205" t="str">
        <f>INDEX('Daily Data ADJ'!$1:$1048576,MATCH(Calc!$A205,'Daily Data ADJ'!$A:$A,1),MATCH("SOFR, FRED: Close",'Daily Data ADJ'!$1:$1,0))</f>
        <v>NaN</v>
      </c>
      <c r="E205">
        <f>INDEX('Daily Data ADJ'!$1:$1048576,MATCH(Calc!$A205,'Daily Data ADJ'!$A:$A,0),MATCH("UPRO, CBOE BZX: Close",'Daily Data ADJ'!$1:$1,0))</f>
        <v>8.3538671000000004</v>
      </c>
      <c r="F205">
        <f>INDEX('Daily Data ADJ'!$1:$1048576,MATCH(Calc!$A205,'Daily Data ADJ'!$A:$A,0),MATCH("ES1!, CME_MINI: Close",'Daily Data ADJ'!$1:$1,0))</f>
        <v>1883</v>
      </c>
      <c r="G205">
        <f>INDEX('Daily Data ADJ'!$1:$1048576,MATCH(Calc!$A205,'Daily Data ADJ'!$A:$A,0),MATCH("ES2!, CME_MINI: Close",'Daily Data ADJ'!$1:$1,0))</f>
        <v>1875.75</v>
      </c>
      <c r="H205">
        <f>INDEX('QUANDL MULTPL SP500_DIV_YIELD_M'!$A:$G,MATCH(Calc!$A205,'QUANDL MULTPL SP500_DIV_YIELD_M'!$A:$A,1),MATCH('QUANDL MULTPL SP500_DIV_YIELD_M'!$E$1,'QUANDL MULTPL SP500_DIV_YIELD_M'!$A$1:$G$1,0))</f>
        <v>1.94</v>
      </c>
      <c r="I205" s="5">
        <f t="shared" si="18"/>
        <v>4.0877620305838358E-3</v>
      </c>
      <c r="J205" s="1">
        <f>A205/24/60/60+DATE(1970,1,1)</f>
        <v>41731.5625</v>
      </c>
      <c r="K205" s="3">
        <f t="shared" si="21"/>
        <v>1</v>
      </c>
      <c r="L205" s="6">
        <f>(1+Chart!$F$4)^(1/(365/K205))-1</f>
        <v>6.6592785027408397E-5</v>
      </c>
      <c r="M205" s="6">
        <f t="shared" si="22"/>
        <v>2.4646475380585287E-6</v>
      </c>
      <c r="N205" s="6">
        <f t="shared" si="23"/>
        <v>1.117658254079501E-5</v>
      </c>
      <c r="O205">
        <f>O204*(B205/B204)</f>
        <v>160.74530835000004</v>
      </c>
      <c r="P205">
        <f t="shared" si="19"/>
        <v>2014</v>
      </c>
      <c r="Q205" s="1">
        <f t="shared" si="20"/>
        <v>41731.5625</v>
      </c>
      <c r="R205">
        <f>IF(B206="",R204,IF(Q205&gt;=Chart!$F$2,E205,0))</f>
        <v>0</v>
      </c>
      <c r="S205">
        <f>IF(B206="",S204,IFERROR(IF(AND(R205&gt;0,R204=0),R205,(1+(B206/B205-1)*Calc!$Z$1)*S204),0))</f>
        <v>0</v>
      </c>
      <c r="T205">
        <f>IF(B206="",T204,IFERROR(IF(AND(R205&gt;0,R204=0),R205,(1+(B206/B205-1)*Calc!$Z$1-L206)*T204),0))</f>
        <v>0</v>
      </c>
      <c r="U205">
        <f>IF(B206="",U204,IFERROR(IF(AND(R205&gt;0,R204=0),R205,(1+(B206/B205-1)*Calc!$Z$1-M206*2)*U204),0))</f>
        <v>0</v>
      </c>
      <c r="V205">
        <f>IF(B206="",V204,IFERROR(IF(AND(R205&gt;0,R204=0),R205,(1+(B206/B205-1)*Calc!$Z$1-N206*2)*V204),0))</f>
        <v>0</v>
      </c>
      <c r="W205">
        <f>IF(ISNUMBER(C205),C205,W204)</f>
        <v>0.09</v>
      </c>
      <c r="Y205" s="1" t="e">
        <f>IF(AND(Q205&gt;=Chart!$F$2,Q205&lt;=Chart!$F$3),Q205,#N/A)</f>
        <v>#N/A</v>
      </c>
      <c r="Z205" t="e">
        <f>IF(AND(Q205&gt;=Chart!$F$2,Q205&lt;=Chart!$F$3),R205,#N/A)</f>
        <v>#N/A</v>
      </c>
      <c r="AA205" t="e">
        <f>IF(AND(Q205&gt;=Chart!$F$2,Q205&lt;=Chart!$F$3),S205,#N/A)</f>
        <v>#N/A</v>
      </c>
      <c r="AB205" t="e">
        <f>IF(AND(Q205&gt;=Chart!$F$2,Q205&lt;=Chart!$F$3),T205,#N/A)</f>
        <v>#N/A</v>
      </c>
      <c r="AC205" t="e">
        <f>IF(AND(Q205&gt;=Chart!$F$2,Q205&lt;=Chart!$F$3),U205,#N/A)</f>
        <v>#N/A</v>
      </c>
      <c r="AD205" t="e">
        <f>IF(AND(Q205&gt;=Chart!$F$2,Q205&lt;=Chart!$F$3),V205,#N/A)</f>
        <v>#N/A</v>
      </c>
      <c r="AE205" t="e">
        <f>IF(AND(Q205&gt;=Chart!$F$2,Q205&lt;=Chart!$F$3),I205,#N/A)</f>
        <v>#N/A</v>
      </c>
      <c r="AF205" t="e">
        <f>IF(AND(Q205&gt;=Chart!$F$2,Q205&lt;=Chart!$F$3),H205/100,#N/A)</f>
        <v>#N/A</v>
      </c>
      <c r="AG205" t="e">
        <f>IF(AND(Q205&gt;=Chart!$F$2,Q205&lt;=Chart!$F$3),W205/100,#N/A)</f>
        <v>#N/A</v>
      </c>
    </row>
    <row r="206" spans="1:33" x14ac:dyDescent="0.25">
      <c r="A206">
        <v>1396531800</v>
      </c>
      <c r="B206">
        <f>INDEX('Daily Data ADJ'!$1:$1048576,MATCH(Calc!$A206,'Daily Data ADJ'!$A:$A,0),MATCH("SPY, CBOE BZX: Close",'Daily Data ADJ'!$1:$1,0))</f>
        <v>160.53254719</v>
      </c>
      <c r="C206">
        <f>INDEX('Daily Data ADJ'!$1:$1048576,MATCH(Calc!$A206,'Daily Data ADJ'!$A:$A,0),MATCH("EFFR, FRED: Close",'Daily Data ADJ'!$1:$1,0))</f>
        <v>0.08</v>
      </c>
      <c r="D206" t="str">
        <f>INDEX('Daily Data ADJ'!$1:$1048576,MATCH(Calc!$A206,'Daily Data ADJ'!$A:$A,1),MATCH("SOFR, FRED: Close",'Daily Data ADJ'!$1:$1,0))</f>
        <v>NaN</v>
      </c>
      <c r="E206">
        <f>INDEX('Daily Data ADJ'!$1:$1048576,MATCH(Calc!$A206,'Daily Data ADJ'!$A:$A,0),MATCH("UPRO, CBOE BZX: Close",'Daily Data ADJ'!$1:$1,0))</f>
        <v>8.3132666799999999</v>
      </c>
      <c r="F206">
        <f>INDEX('Daily Data ADJ'!$1:$1048576,MATCH(Calc!$A206,'Daily Data ADJ'!$A:$A,0),MATCH("ES1!, CME_MINI: Close",'Daily Data ADJ'!$1:$1,0))</f>
        <v>1883</v>
      </c>
      <c r="G206">
        <f>INDEX('Daily Data ADJ'!$1:$1048576,MATCH(Calc!$A206,'Daily Data ADJ'!$A:$A,0),MATCH("ES2!, CME_MINI: Close",'Daily Data ADJ'!$1:$1,0))</f>
        <v>1876</v>
      </c>
      <c r="H206">
        <f>INDEX('QUANDL MULTPL SP500_DIV_YIELD_M'!$A:$G,MATCH(Calc!$A206,'QUANDL MULTPL SP500_DIV_YIELD_M'!$A:$A,1),MATCH('QUANDL MULTPL SP500_DIV_YIELD_M'!$E$1,'QUANDL MULTPL SP500_DIV_YIELD_M'!$A$1:$G$1,0))</f>
        <v>1.94</v>
      </c>
      <c r="I206" s="5">
        <f t="shared" si="18"/>
        <v>4.6128238129809207E-3</v>
      </c>
      <c r="J206" s="1">
        <f>A206/24/60/60+DATE(1970,1,1)</f>
        <v>41732.5625</v>
      </c>
      <c r="K206" s="3">
        <f t="shared" si="21"/>
        <v>1</v>
      </c>
      <c r="L206" s="6">
        <f>(1+Chart!$F$4)^(1/(365/K206))-1</f>
        <v>6.6592785027408397E-5</v>
      </c>
      <c r="M206" s="6">
        <f t="shared" si="22"/>
        <v>2.1909069769510126E-6</v>
      </c>
      <c r="N206" s="6">
        <f t="shared" si="23"/>
        <v>1.2608894137677851E-5</v>
      </c>
      <c r="O206">
        <f>O205*(B206/B205)</f>
        <v>160.53254719000006</v>
      </c>
      <c r="P206">
        <f t="shared" si="19"/>
        <v>2014</v>
      </c>
      <c r="Q206" s="1">
        <f t="shared" si="20"/>
        <v>41732.5625</v>
      </c>
      <c r="R206">
        <f>IF(B207="",R205,IF(Q206&gt;=Chart!$F$2,E206,0))</f>
        <v>0</v>
      </c>
      <c r="S206">
        <f>IF(B207="",S205,IFERROR(IF(AND(R206&gt;0,R205=0),R206,(1+(B207/B206-1)*Calc!$Z$1)*S205),0))</f>
        <v>0</v>
      </c>
      <c r="T206">
        <f>IF(B207="",T205,IFERROR(IF(AND(R206&gt;0,R205=0),R206,(1+(B207/B206-1)*Calc!$Z$1-L207)*T205),0))</f>
        <v>0</v>
      </c>
      <c r="U206">
        <f>IF(B207="",U205,IFERROR(IF(AND(R206&gt;0,R205=0),R206,(1+(B207/B206-1)*Calc!$Z$1-M207*2)*U205),0))</f>
        <v>0</v>
      </c>
      <c r="V206">
        <f>IF(B207="",V205,IFERROR(IF(AND(R206&gt;0,R205=0),R206,(1+(B207/B206-1)*Calc!$Z$1-N207*2)*V205),0))</f>
        <v>0</v>
      </c>
      <c r="W206">
        <f>IF(ISNUMBER(C206),C206,W205)</f>
        <v>0.08</v>
      </c>
      <c r="Y206" s="1" t="e">
        <f>IF(AND(Q206&gt;=Chart!$F$2,Q206&lt;=Chart!$F$3),Q206,#N/A)</f>
        <v>#N/A</v>
      </c>
      <c r="Z206" t="e">
        <f>IF(AND(Q206&gt;=Chart!$F$2,Q206&lt;=Chart!$F$3),R206,#N/A)</f>
        <v>#N/A</v>
      </c>
      <c r="AA206" t="e">
        <f>IF(AND(Q206&gt;=Chart!$F$2,Q206&lt;=Chart!$F$3),S206,#N/A)</f>
        <v>#N/A</v>
      </c>
      <c r="AB206" t="e">
        <f>IF(AND(Q206&gt;=Chart!$F$2,Q206&lt;=Chart!$F$3),T206,#N/A)</f>
        <v>#N/A</v>
      </c>
      <c r="AC206" t="e">
        <f>IF(AND(Q206&gt;=Chart!$F$2,Q206&lt;=Chart!$F$3),U206,#N/A)</f>
        <v>#N/A</v>
      </c>
      <c r="AD206" t="e">
        <f>IF(AND(Q206&gt;=Chart!$F$2,Q206&lt;=Chart!$F$3),V206,#N/A)</f>
        <v>#N/A</v>
      </c>
      <c r="AE206" t="e">
        <f>IF(AND(Q206&gt;=Chart!$F$2,Q206&lt;=Chart!$F$3),I206,#N/A)</f>
        <v>#N/A</v>
      </c>
      <c r="AF206" t="e">
        <f>IF(AND(Q206&gt;=Chart!$F$2,Q206&lt;=Chart!$F$3),H206/100,#N/A)</f>
        <v>#N/A</v>
      </c>
      <c r="AG206" t="e">
        <f>IF(AND(Q206&gt;=Chart!$F$2,Q206&lt;=Chart!$F$3),W206/100,#N/A)</f>
        <v>#N/A</v>
      </c>
    </row>
    <row r="207" spans="1:33" x14ac:dyDescent="0.25">
      <c r="A207">
        <v>1396618200</v>
      </c>
      <c r="B207">
        <f>INDEX('Daily Data ADJ'!$1:$1048576,MATCH(Calc!$A207,'Daily Data ADJ'!$A:$A,0),MATCH("SPY, CBOE BZX: Close",'Daily Data ADJ'!$1:$1,0))</f>
        <v>158.63471767999999</v>
      </c>
      <c r="C207">
        <f>INDEX('Daily Data ADJ'!$1:$1048576,MATCH(Calc!$A207,'Daily Data ADJ'!$A:$A,0),MATCH("EFFR, FRED: Close",'Daily Data ADJ'!$1:$1,0))</f>
        <v>0.08</v>
      </c>
      <c r="D207" t="str">
        <f>INDEX('Daily Data ADJ'!$1:$1048576,MATCH(Calc!$A207,'Daily Data ADJ'!$A:$A,1),MATCH("SOFR, FRED: Close",'Daily Data ADJ'!$1:$1,0))</f>
        <v>NaN</v>
      </c>
      <c r="E207">
        <f>INDEX('Daily Data ADJ'!$1:$1048576,MATCH(Calc!$A207,'Daily Data ADJ'!$A:$A,0),MATCH("UPRO, CBOE BZX: Close",'Daily Data ADJ'!$1:$1,0))</f>
        <v>8.02419467</v>
      </c>
      <c r="F207">
        <f>INDEX('Daily Data ADJ'!$1:$1048576,MATCH(Calc!$A207,'Daily Data ADJ'!$A:$A,0),MATCH("ES1!, CME_MINI: Close",'Daily Data ADJ'!$1:$1,0))</f>
        <v>1860</v>
      </c>
      <c r="G207">
        <f>INDEX('Daily Data ADJ'!$1:$1048576,MATCH(Calc!$A207,'Daily Data ADJ'!$A:$A,0),MATCH("ES2!, CME_MINI: Close",'Daily Data ADJ'!$1:$1,0))</f>
        <v>1853</v>
      </c>
      <c r="H207">
        <f>INDEX('QUANDL MULTPL SP500_DIV_YIELD_M'!$A:$G,MATCH(Calc!$A207,'QUANDL MULTPL SP500_DIV_YIELD_M'!$A:$A,1),MATCH('QUANDL MULTPL SP500_DIV_YIELD_M'!$E$1,'QUANDL MULTPL SP500_DIV_YIELD_M'!$A$1:$G$1,0))</f>
        <v>1.94</v>
      </c>
      <c r="I207" s="5">
        <f t="shared" si="18"/>
        <v>4.431004468609695E-3</v>
      </c>
      <c r="J207" s="1">
        <f>A207/24/60/60+DATE(1970,1,1)</f>
        <v>41733.5625</v>
      </c>
      <c r="K207" s="3">
        <f t="shared" si="21"/>
        <v>1</v>
      </c>
      <c r="L207" s="6">
        <f>(1+Chart!$F$4)^(1/(365/K207))-1</f>
        <v>6.6592785027408397E-5</v>
      </c>
      <c r="M207" s="6">
        <f t="shared" si="22"/>
        <v>2.1909069769510126E-6</v>
      </c>
      <c r="N207" s="6">
        <f t="shared" si="23"/>
        <v>1.211299520131881E-5</v>
      </c>
      <c r="O207">
        <f>O206*(B207/B206)</f>
        <v>158.63471768000005</v>
      </c>
      <c r="P207">
        <f t="shared" si="19"/>
        <v>2014</v>
      </c>
      <c r="Q207" s="1">
        <f t="shared" si="20"/>
        <v>41733.5625</v>
      </c>
      <c r="R207">
        <f>IF(B208="",R206,IF(Q207&gt;=Chart!$F$2,E207,0))</f>
        <v>0</v>
      </c>
      <c r="S207">
        <f>IF(B208="",S206,IFERROR(IF(AND(R207&gt;0,R206=0),R207,(1+(B208/B207-1)*Calc!$Z$1)*S206),0))</f>
        <v>0</v>
      </c>
      <c r="T207">
        <f>IF(B208="",T206,IFERROR(IF(AND(R207&gt;0,R206=0),R207,(1+(B208/B207-1)*Calc!$Z$1-L208)*T206),0))</f>
        <v>0</v>
      </c>
      <c r="U207">
        <f>IF(B208="",U206,IFERROR(IF(AND(R207&gt;0,R206=0),R207,(1+(B208/B207-1)*Calc!$Z$1-M208*2)*U206),0))</f>
        <v>0</v>
      </c>
      <c r="V207">
        <f>IF(B208="",V206,IFERROR(IF(AND(R207&gt;0,R206=0),R207,(1+(B208/B207-1)*Calc!$Z$1-N208*2)*V206),0))</f>
        <v>0</v>
      </c>
      <c r="W207">
        <f>IF(ISNUMBER(C207),C207,W206)</f>
        <v>0.08</v>
      </c>
      <c r="Y207" s="1" t="e">
        <f>IF(AND(Q207&gt;=Chart!$F$2,Q207&lt;=Chart!$F$3),Q207,#N/A)</f>
        <v>#N/A</v>
      </c>
      <c r="Z207" t="e">
        <f>IF(AND(Q207&gt;=Chart!$F$2,Q207&lt;=Chart!$F$3),R207,#N/A)</f>
        <v>#N/A</v>
      </c>
      <c r="AA207" t="e">
        <f>IF(AND(Q207&gt;=Chart!$F$2,Q207&lt;=Chart!$F$3),S207,#N/A)</f>
        <v>#N/A</v>
      </c>
      <c r="AB207" t="e">
        <f>IF(AND(Q207&gt;=Chart!$F$2,Q207&lt;=Chart!$F$3),T207,#N/A)</f>
        <v>#N/A</v>
      </c>
      <c r="AC207" t="e">
        <f>IF(AND(Q207&gt;=Chart!$F$2,Q207&lt;=Chart!$F$3),U207,#N/A)</f>
        <v>#N/A</v>
      </c>
      <c r="AD207" t="e">
        <f>IF(AND(Q207&gt;=Chart!$F$2,Q207&lt;=Chart!$F$3),V207,#N/A)</f>
        <v>#N/A</v>
      </c>
      <c r="AE207" t="e">
        <f>IF(AND(Q207&gt;=Chart!$F$2,Q207&lt;=Chart!$F$3),I207,#N/A)</f>
        <v>#N/A</v>
      </c>
      <c r="AF207" t="e">
        <f>IF(AND(Q207&gt;=Chart!$F$2,Q207&lt;=Chart!$F$3),H207/100,#N/A)</f>
        <v>#N/A</v>
      </c>
      <c r="AG207" t="e">
        <f>IF(AND(Q207&gt;=Chart!$F$2,Q207&lt;=Chart!$F$3),W207/100,#N/A)</f>
        <v>#N/A</v>
      </c>
    </row>
    <row r="208" spans="1:33" x14ac:dyDescent="0.25">
      <c r="A208">
        <v>1396877400</v>
      </c>
      <c r="B208">
        <f>INDEX('Daily Data ADJ'!$1:$1048576,MATCH(Calc!$A208,'Daily Data ADJ'!$A:$A,0),MATCH("SPY, CBOE BZX: Close",'Daily Data ADJ'!$1:$1,0))</f>
        <v>156.88156576</v>
      </c>
      <c r="C208">
        <f>INDEX('Daily Data ADJ'!$1:$1048576,MATCH(Calc!$A208,'Daily Data ADJ'!$A:$A,0),MATCH("EFFR, FRED: Close",'Daily Data ADJ'!$1:$1,0))</f>
        <v>0.09</v>
      </c>
      <c r="D208" t="str">
        <f>INDEX('Daily Data ADJ'!$1:$1048576,MATCH(Calc!$A208,'Daily Data ADJ'!$A:$A,1),MATCH("SOFR, FRED: Close",'Daily Data ADJ'!$1:$1,0))</f>
        <v>NaN</v>
      </c>
      <c r="E208">
        <f>INDEX('Daily Data ADJ'!$1:$1048576,MATCH(Calc!$A208,'Daily Data ADJ'!$A:$A,0),MATCH("UPRO, CBOE BZX: Close",'Daily Data ADJ'!$1:$1,0))</f>
        <v>7.7489260299999998</v>
      </c>
      <c r="F208">
        <f>INDEX('Daily Data ADJ'!$1:$1048576,MATCH(Calc!$A208,'Daily Data ADJ'!$A:$A,0),MATCH("ES1!, CME_MINI: Close",'Daily Data ADJ'!$1:$1,0))</f>
        <v>1838</v>
      </c>
      <c r="G208">
        <f>INDEX('Daily Data ADJ'!$1:$1048576,MATCH(Calc!$A208,'Daily Data ADJ'!$A:$A,0),MATCH("ES2!, CME_MINI: Close",'Daily Data ADJ'!$1:$1,0))</f>
        <v>1831</v>
      </c>
      <c r="H208">
        <f>INDEX('QUANDL MULTPL SP500_DIV_YIELD_M'!$A:$G,MATCH(Calc!$A208,'QUANDL MULTPL SP500_DIV_YIELD_M'!$A:$A,1),MATCH('QUANDL MULTPL SP500_DIV_YIELD_M'!$E$1,'QUANDL MULTPL SP500_DIV_YIELD_M'!$A$1:$G$1,0))</f>
        <v>1.94</v>
      </c>
      <c r="I208" s="5">
        <f t="shared" si="18"/>
        <v>4.2528567643950466E-3</v>
      </c>
      <c r="J208" s="1">
        <f>A208/24/60/60+DATE(1970,1,1)</f>
        <v>41736.5625</v>
      </c>
      <c r="K208" s="3">
        <f t="shared" si="21"/>
        <v>3</v>
      </c>
      <c r="L208" s="6">
        <f>(1+Chart!$F$4)^(1/(365/K208))-1</f>
        <v>1.9979165917494157E-4</v>
      </c>
      <c r="M208" s="6">
        <f t="shared" si="22"/>
        <v>7.393960838042446E-6</v>
      </c>
      <c r="N208" s="6">
        <f t="shared" si="23"/>
        <v>3.488147624364224E-5</v>
      </c>
      <c r="O208">
        <f>O207*(B208/B207)</f>
        <v>156.88156576000006</v>
      </c>
      <c r="P208">
        <f t="shared" si="19"/>
        <v>2014</v>
      </c>
      <c r="Q208" s="1">
        <f t="shared" si="20"/>
        <v>41736.5625</v>
      </c>
      <c r="R208">
        <f>IF(B209="",R207,IF(Q208&gt;=Chart!$F$2,E208,0))</f>
        <v>0</v>
      </c>
      <c r="S208">
        <f>IF(B209="",S207,IFERROR(IF(AND(R208&gt;0,R207=0),R208,(1+(B209/B208-1)*Calc!$Z$1)*S207),0))</f>
        <v>0</v>
      </c>
      <c r="T208">
        <f>IF(B209="",T207,IFERROR(IF(AND(R208&gt;0,R207=0),R208,(1+(B209/B208-1)*Calc!$Z$1-L209)*T207),0))</f>
        <v>0</v>
      </c>
      <c r="U208">
        <f>IF(B209="",U207,IFERROR(IF(AND(R208&gt;0,R207=0),R208,(1+(B209/B208-1)*Calc!$Z$1-M209*2)*U207),0))</f>
        <v>0</v>
      </c>
      <c r="V208">
        <f>IF(B209="",V207,IFERROR(IF(AND(R208&gt;0,R207=0),R208,(1+(B209/B208-1)*Calc!$Z$1-N209*2)*V207),0))</f>
        <v>0</v>
      </c>
      <c r="W208">
        <f>IF(ISNUMBER(C208),C208,W207)</f>
        <v>0.09</v>
      </c>
      <c r="Y208" s="1" t="e">
        <f>IF(AND(Q208&gt;=Chart!$F$2,Q208&lt;=Chart!$F$3),Q208,#N/A)</f>
        <v>#N/A</v>
      </c>
      <c r="Z208" t="e">
        <f>IF(AND(Q208&gt;=Chart!$F$2,Q208&lt;=Chart!$F$3),R208,#N/A)</f>
        <v>#N/A</v>
      </c>
      <c r="AA208" t="e">
        <f>IF(AND(Q208&gt;=Chart!$F$2,Q208&lt;=Chart!$F$3),S208,#N/A)</f>
        <v>#N/A</v>
      </c>
      <c r="AB208" t="e">
        <f>IF(AND(Q208&gt;=Chart!$F$2,Q208&lt;=Chart!$F$3),T208,#N/A)</f>
        <v>#N/A</v>
      </c>
      <c r="AC208" t="e">
        <f>IF(AND(Q208&gt;=Chart!$F$2,Q208&lt;=Chart!$F$3),U208,#N/A)</f>
        <v>#N/A</v>
      </c>
      <c r="AD208" t="e">
        <f>IF(AND(Q208&gt;=Chart!$F$2,Q208&lt;=Chart!$F$3),V208,#N/A)</f>
        <v>#N/A</v>
      </c>
      <c r="AE208" t="e">
        <f>IF(AND(Q208&gt;=Chart!$F$2,Q208&lt;=Chart!$F$3),I208,#N/A)</f>
        <v>#N/A</v>
      </c>
      <c r="AF208" t="e">
        <f>IF(AND(Q208&gt;=Chart!$F$2,Q208&lt;=Chart!$F$3),H208/100,#N/A)</f>
        <v>#N/A</v>
      </c>
      <c r="AG208" t="e">
        <f>IF(AND(Q208&gt;=Chart!$F$2,Q208&lt;=Chart!$F$3),W208/100,#N/A)</f>
        <v>#N/A</v>
      </c>
    </row>
    <row r="209" spans="1:33" x14ac:dyDescent="0.25">
      <c r="A209">
        <v>1396963800</v>
      </c>
      <c r="B209">
        <f>INDEX('Daily Data ADJ'!$1:$1048576,MATCH(Calc!$A209,'Daily Data ADJ'!$A:$A,0),MATCH("SPY, CBOE BZX: Close",'Daily Data ADJ'!$1:$1,0))</f>
        <v>157.52835966999999</v>
      </c>
      <c r="C209">
        <f>INDEX('Daily Data ADJ'!$1:$1048576,MATCH(Calc!$A209,'Daily Data ADJ'!$A:$A,0),MATCH("EFFR, FRED: Close",'Daily Data ADJ'!$1:$1,0))</f>
        <v>0.08</v>
      </c>
      <c r="D209" t="str">
        <f>INDEX('Daily Data ADJ'!$1:$1048576,MATCH(Calc!$A209,'Daily Data ADJ'!$A:$A,1),MATCH("SOFR, FRED: Close",'Daily Data ADJ'!$1:$1,0))</f>
        <v>NaN</v>
      </c>
      <c r="E209">
        <f>INDEX('Daily Data ADJ'!$1:$1048576,MATCH(Calc!$A209,'Daily Data ADJ'!$A:$A,0),MATCH("UPRO, CBOE BZX: Close",'Daily Data ADJ'!$1:$1,0))</f>
        <v>7.8520499399999997</v>
      </c>
      <c r="F209">
        <f>INDEX('Daily Data ADJ'!$1:$1048576,MATCH(Calc!$A209,'Daily Data ADJ'!$A:$A,0),MATCH("ES1!, CME_MINI: Close",'Daily Data ADJ'!$1:$1,0))</f>
        <v>1845</v>
      </c>
      <c r="G209">
        <f>INDEX('Daily Data ADJ'!$1:$1048576,MATCH(Calc!$A209,'Daily Data ADJ'!$A:$A,0),MATCH("ES2!, CME_MINI: Close",'Daily Data ADJ'!$1:$1,0))</f>
        <v>1837.75</v>
      </c>
      <c r="H209">
        <f>INDEX('QUANDL MULTPL SP500_DIV_YIELD_M'!$A:$G,MATCH(Calc!$A209,'QUANDL MULTPL SP500_DIV_YIELD_M'!$A:$A,1),MATCH('QUANDL MULTPL SP500_DIV_YIELD_M'!$E$1,'QUANDL MULTPL SP500_DIV_YIELD_M'!$A$1:$G$1,0))</f>
        <v>1.94</v>
      </c>
      <c r="I209" s="5">
        <f t="shared" si="18"/>
        <v>3.7742480228538933E-3</v>
      </c>
      <c r="J209" s="1">
        <f>A209/24/60/60+DATE(1970,1,1)</f>
        <v>41737.5625</v>
      </c>
      <c r="K209" s="3">
        <f t="shared" si="21"/>
        <v>1</v>
      </c>
      <c r="L209" s="6">
        <f>(1+Chart!$F$4)^(1/(365/K209))-1</f>
        <v>6.6592785027408397E-5</v>
      </c>
      <c r="M209" s="6">
        <f t="shared" si="22"/>
        <v>2.1909069769510126E-6</v>
      </c>
      <c r="N209" s="6">
        <f t="shared" si="23"/>
        <v>1.0320994136447936E-5</v>
      </c>
      <c r="O209">
        <f>O208*(B209/B208)</f>
        <v>157.52835967000004</v>
      </c>
      <c r="P209">
        <f t="shared" si="19"/>
        <v>2014</v>
      </c>
      <c r="Q209" s="1">
        <f t="shared" si="20"/>
        <v>41737.5625</v>
      </c>
      <c r="R209">
        <f>IF(B210="",R208,IF(Q209&gt;=Chart!$F$2,E209,0))</f>
        <v>0</v>
      </c>
      <c r="S209">
        <f>IF(B210="",S208,IFERROR(IF(AND(R209&gt;0,R208=0),R209,(1+(B210/B209-1)*Calc!$Z$1)*S208),0))</f>
        <v>0</v>
      </c>
      <c r="T209">
        <f>IF(B210="",T208,IFERROR(IF(AND(R209&gt;0,R208=0),R209,(1+(B210/B209-1)*Calc!$Z$1-L210)*T208),0))</f>
        <v>0</v>
      </c>
      <c r="U209">
        <f>IF(B210="",U208,IFERROR(IF(AND(R209&gt;0,R208=0),R209,(1+(B210/B209-1)*Calc!$Z$1-M210*2)*U208),0))</f>
        <v>0</v>
      </c>
      <c r="V209">
        <f>IF(B210="",V208,IFERROR(IF(AND(R209&gt;0,R208=0),R209,(1+(B210/B209-1)*Calc!$Z$1-N210*2)*V208),0))</f>
        <v>0</v>
      </c>
      <c r="W209">
        <f>IF(ISNUMBER(C209),C209,W208)</f>
        <v>0.08</v>
      </c>
      <c r="Y209" s="1" t="e">
        <f>IF(AND(Q209&gt;=Chart!$F$2,Q209&lt;=Chart!$F$3),Q209,#N/A)</f>
        <v>#N/A</v>
      </c>
      <c r="Z209" t="e">
        <f>IF(AND(Q209&gt;=Chart!$F$2,Q209&lt;=Chart!$F$3),R209,#N/A)</f>
        <v>#N/A</v>
      </c>
      <c r="AA209" t="e">
        <f>IF(AND(Q209&gt;=Chart!$F$2,Q209&lt;=Chart!$F$3),S209,#N/A)</f>
        <v>#N/A</v>
      </c>
      <c r="AB209" t="e">
        <f>IF(AND(Q209&gt;=Chart!$F$2,Q209&lt;=Chart!$F$3),T209,#N/A)</f>
        <v>#N/A</v>
      </c>
      <c r="AC209" t="e">
        <f>IF(AND(Q209&gt;=Chart!$F$2,Q209&lt;=Chart!$F$3),U209,#N/A)</f>
        <v>#N/A</v>
      </c>
      <c r="AD209" t="e">
        <f>IF(AND(Q209&gt;=Chart!$F$2,Q209&lt;=Chart!$F$3),V209,#N/A)</f>
        <v>#N/A</v>
      </c>
      <c r="AE209" t="e">
        <f>IF(AND(Q209&gt;=Chart!$F$2,Q209&lt;=Chart!$F$3),I209,#N/A)</f>
        <v>#N/A</v>
      </c>
      <c r="AF209" t="e">
        <f>IF(AND(Q209&gt;=Chart!$F$2,Q209&lt;=Chart!$F$3),H209/100,#N/A)</f>
        <v>#N/A</v>
      </c>
      <c r="AG209" t="e">
        <f>IF(AND(Q209&gt;=Chart!$F$2,Q209&lt;=Chart!$F$3),W209/100,#N/A)</f>
        <v>#N/A</v>
      </c>
    </row>
    <row r="210" spans="1:33" x14ac:dyDescent="0.25">
      <c r="A210">
        <v>1397050200</v>
      </c>
      <c r="B210">
        <f>INDEX('Daily Data ADJ'!$1:$1048576,MATCH(Calc!$A210,'Daily Data ADJ'!$A:$A,0),MATCH("SPY, CBOE BZX: Close",'Daily Data ADJ'!$1:$1,0))</f>
        <v>159.22193847</v>
      </c>
      <c r="C210">
        <f>INDEX('Daily Data ADJ'!$1:$1048576,MATCH(Calc!$A210,'Daily Data ADJ'!$A:$A,0),MATCH("EFFR, FRED: Close",'Daily Data ADJ'!$1:$1,0))</f>
        <v>0.08</v>
      </c>
      <c r="D210" t="str">
        <f>INDEX('Daily Data ADJ'!$1:$1048576,MATCH(Calc!$A210,'Daily Data ADJ'!$A:$A,1),MATCH("SOFR, FRED: Close",'Daily Data ADJ'!$1:$1,0))</f>
        <v>NaN</v>
      </c>
      <c r="E210">
        <f>INDEX('Daily Data ADJ'!$1:$1048576,MATCH(Calc!$A210,'Daily Data ADJ'!$A:$A,0),MATCH("UPRO, CBOE BZX: Close",'Daily Data ADJ'!$1:$1,0))</f>
        <v>8.1045828499999999</v>
      </c>
      <c r="F210">
        <f>INDEX('Daily Data ADJ'!$1:$1048576,MATCH(Calc!$A210,'Daily Data ADJ'!$A:$A,0),MATCH("ES1!, CME_MINI: Close",'Daily Data ADJ'!$1:$1,0))</f>
        <v>1864.75</v>
      </c>
      <c r="G210">
        <f>INDEX('Daily Data ADJ'!$1:$1048576,MATCH(Calc!$A210,'Daily Data ADJ'!$A:$A,0),MATCH("ES2!, CME_MINI: Close",'Daily Data ADJ'!$1:$1,0))</f>
        <v>1857.5</v>
      </c>
      <c r="H210">
        <f>INDEX('QUANDL MULTPL SP500_DIV_YIELD_M'!$A:$G,MATCH(Calc!$A210,'QUANDL MULTPL SP500_DIV_YIELD_M'!$A:$A,1),MATCH('QUANDL MULTPL SP500_DIV_YIELD_M'!$E$1,'QUANDL MULTPL SP500_DIV_YIELD_M'!$A$1:$G$1,0))</f>
        <v>1.94</v>
      </c>
      <c r="I210" s="5">
        <f t="shared" si="18"/>
        <v>3.9387781803065514E-3</v>
      </c>
      <c r="J210" s="1">
        <f>A210/24/60/60+DATE(1970,1,1)</f>
        <v>41738.5625</v>
      </c>
      <c r="K210" s="3">
        <f t="shared" si="21"/>
        <v>1</v>
      </c>
      <c r="L210" s="6">
        <f>(1+Chart!$F$4)^(1/(365/K210))-1</f>
        <v>6.6592785027408397E-5</v>
      </c>
      <c r="M210" s="6">
        <f t="shared" si="22"/>
        <v>2.1909069769510126E-6</v>
      </c>
      <c r="N210" s="6">
        <f t="shared" si="23"/>
        <v>1.0770034714946419E-5</v>
      </c>
      <c r="O210">
        <f>O209*(B210/B209)</f>
        <v>159.22193847000005</v>
      </c>
      <c r="P210">
        <f t="shared" si="19"/>
        <v>2014</v>
      </c>
      <c r="Q210" s="1">
        <f t="shared" si="20"/>
        <v>41738.5625</v>
      </c>
      <c r="R210">
        <f>IF(B211="",R209,IF(Q210&gt;=Chart!$F$2,E210,0))</f>
        <v>0</v>
      </c>
      <c r="S210">
        <f>IF(B211="",S209,IFERROR(IF(AND(R210&gt;0,R209=0),R210,(1+(B211/B210-1)*Calc!$Z$1)*S209),0))</f>
        <v>0</v>
      </c>
      <c r="T210">
        <f>IF(B211="",T209,IFERROR(IF(AND(R210&gt;0,R209=0),R210,(1+(B211/B210-1)*Calc!$Z$1-L211)*T209),0))</f>
        <v>0</v>
      </c>
      <c r="U210">
        <f>IF(B211="",U209,IFERROR(IF(AND(R210&gt;0,R209=0),R210,(1+(B211/B210-1)*Calc!$Z$1-M211*2)*U209),0))</f>
        <v>0</v>
      </c>
      <c r="V210">
        <f>IF(B211="",V209,IFERROR(IF(AND(R210&gt;0,R209=0),R210,(1+(B211/B210-1)*Calc!$Z$1-N211*2)*V209),0))</f>
        <v>0</v>
      </c>
      <c r="W210">
        <f>IF(ISNUMBER(C210),C210,W209)</f>
        <v>0.08</v>
      </c>
      <c r="Y210" s="1" t="e">
        <f>IF(AND(Q210&gt;=Chart!$F$2,Q210&lt;=Chart!$F$3),Q210,#N/A)</f>
        <v>#N/A</v>
      </c>
      <c r="Z210" t="e">
        <f>IF(AND(Q210&gt;=Chart!$F$2,Q210&lt;=Chart!$F$3),R210,#N/A)</f>
        <v>#N/A</v>
      </c>
      <c r="AA210" t="e">
        <f>IF(AND(Q210&gt;=Chart!$F$2,Q210&lt;=Chart!$F$3),S210,#N/A)</f>
        <v>#N/A</v>
      </c>
      <c r="AB210" t="e">
        <f>IF(AND(Q210&gt;=Chart!$F$2,Q210&lt;=Chart!$F$3),T210,#N/A)</f>
        <v>#N/A</v>
      </c>
      <c r="AC210" t="e">
        <f>IF(AND(Q210&gt;=Chart!$F$2,Q210&lt;=Chart!$F$3),U210,#N/A)</f>
        <v>#N/A</v>
      </c>
      <c r="AD210" t="e">
        <f>IF(AND(Q210&gt;=Chart!$F$2,Q210&lt;=Chart!$F$3),V210,#N/A)</f>
        <v>#N/A</v>
      </c>
      <c r="AE210" t="e">
        <f>IF(AND(Q210&gt;=Chart!$F$2,Q210&lt;=Chart!$F$3),I210,#N/A)</f>
        <v>#N/A</v>
      </c>
      <c r="AF210" t="e">
        <f>IF(AND(Q210&gt;=Chart!$F$2,Q210&lt;=Chart!$F$3),H210/100,#N/A)</f>
        <v>#N/A</v>
      </c>
      <c r="AG210" t="e">
        <f>IF(AND(Q210&gt;=Chart!$F$2,Q210&lt;=Chart!$F$3),W210/100,#N/A)</f>
        <v>#N/A</v>
      </c>
    </row>
    <row r="211" spans="1:33" x14ac:dyDescent="0.25">
      <c r="A211">
        <v>1397136600</v>
      </c>
      <c r="B211">
        <f>INDEX('Daily Data ADJ'!$1:$1048576,MATCH(Calc!$A211,'Daily Data ADJ'!$A:$A,0),MATCH("SPY, CBOE BZX: Close",'Daily Data ADJ'!$1:$1,0))</f>
        <v>155.87307788000001</v>
      </c>
      <c r="C211">
        <f>INDEX('Daily Data ADJ'!$1:$1048576,MATCH(Calc!$A211,'Daily Data ADJ'!$A:$A,0),MATCH("EFFR, FRED: Close",'Daily Data ADJ'!$1:$1,0))</f>
        <v>0.08</v>
      </c>
      <c r="D211" t="str">
        <f>INDEX('Daily Data ADJ'!$1:$1048576,MATCH(Calc!$A211,'Daily Data ADJ'!$A:$A,1),MATCH("SOFR, FRED: Close",'Daily Data ADJ'!$1:$1,0))</f>
        <v>NaN</v>
      </c>
      <c r="E211">
        <f>INDEX('Daily Data ADJ'!$1:$1048576,MATCH(Calc!$A211,'Daily Data ADJ'!$A:$A,0),MATCH("UPRO, CBOE BZX: Close",'Daily Data ADJ'!$1:$1,0))</f>
        <v>7.5905856700000003</v>
      </c>
      <c r="F211">
        <f>INDEX('Daily Data ADJ'!$1:$1048576,MATCH(Calc!$A211,'Daily Data ADJ'!$A:$A,0),MATCH("ES1!, CME_MINI: Close",'Daily Data ADJ'!$1:$1,0))</f>
        <v>1827</v>
      </c>
      <c r="G211">
        <f>INDEX('Daily Data ADJ'!$1:$1048576,MATCH(Calc!$A211,'Daily Data ADJ'!$A:$A,0),MATCH("ES2!, CME_MINI: Close",'Daily Data ADJ'!$1:$1,0))</f>
        <v>1819.75</v>
      </c>
      <c r="H211">
        <f>INDEX('QUANDL MULTPL SP500_DIV_YIELD_M'!$A:$G,MATCH(Calc!$A211,'QUANDL MULTPL SP500_DIV_YIELD_M'!$A:$A,1),MATCH('QUANDL MULTPL SP500_DIV_YIELD_M'!$E$1,'QUANDL MULTPL SP500_DIV_YIELD_M'!$A$1:$G$1,0))</f>
        <v>1.94</v>
      </c>
      <c r="I211" s="5">
        <f t="shared" si="18"/>
        <v>3.6212166592839712E-3</v>
      </c>
      <c r="J211" s="1">
        <f>A211/24/60/60+DATE(1970,1,1)</f>
        <v>41739.5625</v>
      </c>
      <c r="K211" s="3">
        <f t="shared" si="21"/>
        <v>1</v>
      </c>
      <c r="L211" s="6">
        <f>(1+Chart!$F$4)^(1/(365/K211))-1</f>
        <v>6.6592785027408397E-5</v>
      </c>
      <c r="M211" s="6">
        <f t="shared" si="22"/>
        <v>2.1909069769510126E-6</v>
      </c>
      <c r="N211" s="6">
        <f t="shared" si="23"/>
        <v>9.9032705163093482E-6</v>
      </c>
      <c r="O211">
        <f>O210*(B211/B210)</f>
        <v>155.87307788000007</v>
      </c>
      <c r="P211">
        <f t="shared" si="19"/>
        <v>2014</v>
      </c>
      <c r="Q211" s="1">
        <f t="shared" si="20"/>
        <v>41739.5625</v>
      </c>
      <c r="R211">
        <f>IF(B212="",R210,IF(Q211&gt;=Chart!$F$2,E211,0))</f>
        <v>0</v>
      </c>
      <c r="S211">
        <f>IF(B212="",S210,IFERROR(IF(AND(R211&gt;0,R210=0),R211,(1+(B212/B211-1)*Calc!$Z$1)*S210),0))</f>
        <v>0</v>
      </c>
      <c r="T211">
        <f>IF(B212="",T210,IFERROR(IF(AND(R211&gt;0,R210=0),R211,(1+(B212/B211-1)*Calc!$Z$1-L212)*T210),0))</f>
        <v>0</v>
      </c>
      <c r="U211">
        <f>IF(B212="",U210,IFERROR(IF(AND(R211&gt;0,R210=0),R211,(1+(B212/B211-1)*Calc!$Z$1-M212*2)*U210),0))</f>
        <v>0</v>
      </c>
      <c r="V211">
        <f>IF(B212="",V210,IFERROR(IF(AND(R211&gt;0,R210=0),R211,(1+(B212/B211-1)*Calc!$Z$1-N212*2)*V210),0))</f>
        <v>0</v>
      </c>
      <c r="W211">
        <f>IF(ISNUMBER(C211),C211,W210)</f>
        <v>0.08</v>
      </c>
      <c r="Y211" s="1" t="e">
        <f>IF(AND(Q211&gt;=Chart!$F$2,Q211&lt;=Chart!$F$3),Q211,#N/A)</f>
        <v>#N/A</v>
      </c>
      <c r="Z211" t="e">
        <f>IF(AND(Q211&gt;=Chart!$F$2,Q211&lt;=Chart!$F$3),R211,#N/A)</f>
        <v>#N/A</v>
      </c>
      <c r="AA211" t="e">
        <f>IF(AND(Q211&gt;=Chart!$F$2,Q211&lt;=Chart!$F$3),S211,#N/A)</f>
        <v>#N/A</v>
      </c>
      <c r="AB211" t="e">
        <f>IF(AND(Q211&gt;=Chart!$F$2,Q211&lt;=Chart!$F$3),T211,#N/A)</f>
        <v>#N/A</v>
      </c>
      <c r="AC211" t="e">
        <f>IF(AND(Q211&gt;=Chart!$F$2,Q211&lt;=Chart!$F$3),U211,#N/A)</f>
        <v>#N/A</v>
      </c>
      <c r="AD211" t="e">
        <f>IF(AND(Q211&gt;=Chart!$F$2,Q211&lt;=Chart!$F$3),V211,#N/A)</f>
        <v>#N/A</v>
      </c>
      <c r="AE211" t="e">
        <f>IF(AND(Q211&gt;=Chart!$F$2,Q211&lt;=Chart!$F$3),I211,#N/A)</f>
        <v>#N/A</v>
      </c>
      <c r="AF211" t="e">
        <f>IF(AND(Q211&gt;=Chart!$F$2,Q211&lt;=Chart!$F$3),H211/100,#N/A)</f>
        <v>#N/A</v>
      </c>
      <c r="AG211" t="e">
        <f>IF(AND(Q211&gt;=Chart!$F$2,Q211&lt;=Chart!$F$3),W211/100,#N/A)</f>
        <v>#N/A</v>
      </c>
    </row>
    <row r="212" spans="1:33" x14ac:dyDescent="0.25">
      <c r="A212">
        <v>1397223000</v>
      </c>
      <c r="B212">
        <f>INDEX('Daily Data ADJ'!$1:$1048576,MATCH(Calc!$A212,'Daily Data ADJ'!$A:$A,0),MATCH("SPY, CBOE BZX: Close",'Daily Data ADJ'!$1:$1,0))</f>
        <v>154.47310948000001</v>
      </c>
      <c r="C212">
        <f>INDEX('Daily Data ADJ'!$1:$1048576,MATCH(Calc!$A212,'Daily Data ADJ'!$A:$A,0),MATCH("EFFR, FRED: Close",'Daily Data ADJ'!$1:$1,0))</f>
        <v>0.09</v>
      </c>
      <c r="D212" t="str">
        <f>INDEX('Daily Data ADJ'!$1:$1048576,MATCH(Calc!$A212,'Daily Data ADJ'!$A:$A,1),MATCH("SOFR, FRED: Close",'Daily Data ADJ'!$1:$1,0))</f>
        <v>NaN</v>
      </c>
      <c r="E212">
        <f>INDEX('Daily Data ADJ'!$1:$1048576,MATCH(Calc!$A212,'Daily Data ADJ'!$A:$A,0),MATCH("UPRO, CBOE BZX: Close",'Daily Data ADJ'!$1:$1,0))</f>
        <v>7.3843378399999997</v>
      </c>
      <c r="F212">
        <f>INDEX('Daily Data ADJ'!$1:$1048576,MATCH(Calc!$A212,'Daily Data ADJ'!$A:$A,0),MATCH("ES1!, CME_MINI: Close",'Daily Data ADJ'!$1:$1,0))</f>
        <v>1811.75</v>
      </c>
      <c r="G212">
        <f>INDEX('Daily Data ADJ'!$1:$1048576,MATCH(Calc!$A212,'Daily Data ADJ'!$A:$A,0),MATCH("ES2!, CME_MINI: Close",'Daily Data ADJ'!$1:$1,0))</f>
        <v>1804.25</v>
      </c>
      <c r="H212">
        <f>INDEX('QUANDL MULTPL SP500_DIV_YIELD_M'!$A:$G,MATCH(Calc!$A212,'QUANDL MULTPL SP500_DIV_YIELD_M'!$A:$A,1),MATCH('QUANDL MULTPL SP500_DIV_YIELD_M'!$E$1,'QUANDL MULTPL SP500_DIV_YIELD_M'!$A$1:$G$1,0))</f>
        <v>1.94</v>
      </c>
      <c r="I212" s="5">
        <f t="shared" si="18"/>
        <v>2.9439604868517766E-3</v>
      </c>
      <c r="J212" s="1">
        <f>A212/24/60/60+DATE(1970,1,1)</f>
        <v>41740.5625</v>
      </c>
      <c r="K212" s="3">
        <f t="shared" si="21"/>
        <v>1</v>
      </c>
      <c r="L212" s="6">
        <f>(1+Chart!$F$4)^(1/(365/K212))-1</f>
        <v>6.6592785027408397E-5</v>
      </c>
      <c r="M212" s="6">
        <f t="shared" si="22"/>
        <v>2.4646475380585287E-6</v>
      </c>
      <c r="N212" s="6">
        <f t="shared" si="23"/>
        <v>8.0538283810938083E-6</v>
      </c>
      <c r="O212">
        <f>O211*(B212/B211)</f>
        <v>154.47310948000006</v>
      </c>
      <c r="P212">
        <f t="shared" si="19"/>
        <v>2014</v>
      </c>
      <c r="Q212" s="1">
        <f t="shared" si="20"/>
        <v>41740.5625</v>
      </c>
      <c r="R212">
        <f>IF(B213="",R211,IF(Q212&gt;=Chart!$F$2,E212,0))</f>
        <v>0</v>
      </c>
      <c r="S212">
        <f>IF(B213="",S211,IFERROR(IF(AND(R212&gt;0,R211=0),R212,(1+(B213/B212-1)*Calc!$Z$1)*S211),0))</f>
        <v>0</v>
      </c>
      <c r="T212">
        <f>IF(B213="",T211,IFERROR(IF(AND(R212&gt;0,R211=0),R212,(1+(B213/B212-1)*Calc!$Z$1-L213)*T211),0))</f>
        <v>0</v>
      </c>
      <c r="U212">
        <f>IF(B213="",U211,IFERROR(IF(AND(R212&gt;0,R211=0),R212,(1+(B213/B212-1)*Calc!$Z$1-M213*2)*U211),0))</f>
        <v>0</v>
      </c>
      <c r="V212">
        <f>IF(B213="",V211,IFERROR(IF(AND(R212&gt;0,R211=0),R212,(1+(B213/B212-1)*Calc!$Z$1-N213*2)*V211),0))</f>
        <v>0</v>
      </c>
      <c r="W212">
        <f>IF(ISNUMBER(C212),C212,W211)</f>
        <v>0.09</v>
      </c>
      <c r="Y212" s="1" t="e">
        <f>IF(AND(Q212&gt;=Chart!$F$2,Q212&lt;=Chart!$F$3),Q212,#N/A)</f>
        <v>#N/A</v>
      </c>
      <c r="Z212" t="e">
        <f>IF(AND(Q212&gt;=Chart!$F$2,Q212&lt;=Chart!$F$3),R212,#N/A)</f>
        <v>#N/A</v>
      </c>
      <c r="AA212" t="e">
        <f>IF(AND(Q212&gt;=Chart!$F$2,Q212&lt;=Chart!$F$3),S212,#N/A)</f>
        <v>#N/A</v>
      </c>
      <c r="AB212" t="e">
        <f>IF(AND(Q212&gt;=Chart!$F$2,Q212&lt;=Chart!$F$3),T212,#N/A)</f>
        <v>#N/A</v>
      </c>
      <c r="AC212" t="e">
        <f>IF(AND(Q212&gt;=Chart!$F$2,Q212&lt;=Chart!$F$3),U212,#N/A)</f>
        <v>#N/A</v>
      </c>
      <c r="AD212" t="e">
        <f>IF(AND(Q212&gt;=Chart!$F$2,Q212&lt;=Chart!$F$3),V212,#N/A)</f>
        <v>#N/A</v>
      </c>
      <c r="AE212" t="e">
        <f>IF(AND(Q212&gt;=Chart!$F$2,Q212&lt;=Chart!$F$3),I212,#N/A)</f>
        <v>#N/A</v>
      </c>
      <c r="AF212" t="e">
        <f>IF(AND(Q212&gt;=Chart!$F$2,Q212&lt;=Chart!$F$3),H212/100,#N/A)</f>
        <v>#N/A</v>
      </c>
      <c r="AG212" t="e">
        <f>IF(AND(Q212&gt;=Chart!$F$2,Q212&lt;=Chart!$F$3),W212/100,#N/A)</f>
        <v>#N/A</v>
      </c>
    </row>
    <row r="213" spans="1:33" x14ac:dyDescent="0.25">
      <c r="A213">
        <v>1397482200</v>
      </c>
      <c r="B213">
        <f>INDEX('Daily Data ADJ'!$1:$1048576,MATCH(Calc!$A213,'Daily Data ADJ'!$A:$A,0),MATCH("SPY, CBOE BZX: Close",'Daily Data ADJ'!$1:$1,0))</f>
        <v>155.69018839</v>
      </c>
      <c r="C213">
        <f>INDEX('Daily Data ADJ'!$1:$1048576,MATCH(Calc!$A213,'Daily Data ADJ'!$A:$A,0),MATCH("EFFR, FRED: Close",'Daily Data ADJ'!$1:$1,0))</f>
        <v>0.09</v>
      </c>
      <c r="D213" t="str">
        <f>INDEX('Daily Data ADJ'!$1:$1048576,MATCH(Calc!$A213,'Daily Data ADJ'!$A:$A,1),MATCH("SOFR, FRED: Close",'Daily Data ADJ'!$1:$1,0))</f>
        <v>NaN</v>
      </c>
      <c r="E213">
        <f>INDEX('Daily Data ADJ'!$1:$1048576,MATCH(Calc!$A213,'Daily Data ADJ'!$A:$A,0),MATCH("UPRO, CBOE BZX: Close",'Daily Data ADJ'!$1:$1,0))</f>
        <v>7.5564815899999997</v>
      </c>
      <c r="F213">
        <f>INDEX('Daily Data ADJ'!$1:$1048576,MATCH(Calc!$A213,'Daily Data ADJ'!$A:$A,0),MATCH("ES1!, CME_MINI: Close",'Daily Data ADJ'!$1:$1,0))</f>
        <v>1824.5</v>
      </c>
      <c r="G213">
        <f>INDEX('Daily Data ADJ'!$1:$1048576,MATCH(Calc!$A213,'Daily Data ADJ'!$A:$A,0),MATCH("ES2!, CME_MINI: Close",'Daily Data ADJ'!$1:$1,0))</f>
        <v>1817</v>
      </c>
      <c r="H213">
        <f>INDEX('QUANDL MULTPL SP500_DIV_YIELD_M'!$A:$G,MATCH(Calc!$A213,'QUANDL MULTPL SP500_DIV_YIELD_M'!$A:$A,1),MATCH('QUANDL MULTPL SP500_DIV_YIELD_M'!$E$1,'QUANDL MULTPL SP500_DIV_YIELD_M'!$A$1:$G$1,0))</f>
        <v>1.94</v>
      </c>
      <c r="I213" s="5">
        <f t="shared" si="18"/>
        <v>3.0582492564929231E-3</v>
      </c>
      <c r="J213" s="1">
        <f>A213/24/60/60+DATE(1970,1,1)</f>
        <v>41743.5625</v>
      </c>
      <c r="K213" s="3">
        <f t="shared" si="21"/>
        <v>3</v>
      </c>
      <c r="L213" s="6">
        <f>(1+Chart!$F$4)^(1/(365/K213))-1</f>
        <v>1.9979165917494157E-4</v>
      </c>
      <c r="M213" s="6">
        <f t="shared" si="22"/>
        <v>7.393960838042446E-6</v>
      </c>
      <c r="N213" s="6">
        <f t="shared" si="23"/>
        <v>2.5098251872801569E-5</v>
      </c>
      <c r="O213">
        <f>O212*(B213/B212)</f>
        <v>155.69018839000009</v>
      </c>
      <c r="P213">
        <f t="shared" si="19"/>
        <v>2014</v>
      </c>
      <c r="Q213" s="1">
        <f t="shared" si="20"/>
        <v>41743.5625</v>
      </c>
      <c r="R213">
        <f>IF(B214="",R212,IF(Q213&gt;=Chart!$F$2,E213,0))</f>
        <v>0</v>
      </c>
      <c r="S213">
        <f>IF(B214="",S212,IFERROR(IF(AND(R213&gt;0,R212=0),R213,(1+(B214/B213-1)*Calc!$Z$1)*S212),0))</f>
        <v>0</v>
      </c>
      <c r="T213">
        <f>IF(B214="",T212,IFERROR(IF(AND(R213&gt;0,R212=0),R213,(1+(B214/B213-1)*Calc!$Z$1-L214)*T212),0))</f>
        <v>0</v>
      </c>
      <c r="U213">
        <f>IF(B214="",U212,IFERROR(IF(AND(R213&gt;0,R212=0),R213,(1+(B214/B213-1)*Calc!$Z$1-M214*2)*U212),0))</f>
        <v>0</v>
      </c>
      <c r="V213">
        <f>IF(B214="",V212,IFERROR(IF(AND(R213&gt;0,R212=0),R213,(1+(B214/B213-1)*Calc!$Z$1-N214*2)*V212),0))</f>
        <v>0</v>
      </c>
      <c r="W213">
        <f>IF(ISNUMBER(C213),C213,W212)</f>
        <v>0.09</v>
      </c>
      <c r="Y213" s="1" t="e">
        <f>IF(AND(Q213&gt;=Chart!$F$2,Q213&lt;=Chart!$F$3),Q213,#N/A)</f>
        <v>#N/A</v>
      </c>
      <c r="Z213" t="e">
        <f>IF(AND(Q213&gt;=Chart!$F$2,Q213&lt;=Chart!$F$3),R213,#N/A)</f>
        <v>#N/A</v>
      </c>
      <c r="AA213" t="e">
        <f>IF(AND(Q213&gt;=Chart!$F$2,Q213&lt;=Chart!$F$3),S213,#N/A)</f>
        <v>#N/A</v>
      </c>
      <c r="AB213" t="e">
        <f>IF(AND(Q213&gt;=Chart!$F$2,Q213&lt;=Chart!$F$3),T213,#N/A)</f>
        <v>#N/A</v>
      </c>
      <c r="AC213" t="e">
        <f>IF(AND(Q213&gt;=Chart!$F$2,Q213&lt;=Chart!$F$3),U213,#N/A)</f>
        <v>#N/A</v>
      </c>
      <c r="AD213" t="e">
        <f>IF(AND(Q213&gt;=Chart!$F$2,Q213&lt;=Chart!$F$3),V213,#N/A)</f>
        <v>#N/A</v>
      </c>
      <c r="AE213" t="e">
        <f>IF(AND(Q213&gt;=Chart!$F$2,Q213&lt;=Chart!$F$3),I213,#N/A)</f>
        <v>#N/A</v>
      </c>
      <c r="AF213" t="e">
        <f>IF(AND(Q213&gt;=Chart!$F$2,Q213&lt;=Chart!$F$3),H213/100,#N/A)</f>
        <v>#N/A</v>
      </c>
      <c r="AG213" t="e">
        <f>IF(AND(Q213&gt;=Chart!$F$2,Q213&lt;=Chart!$F$3),W213/100,#N/A)</f>
        <v>#N/A</v>
      </c>
    </row>
    <row r="214" spans="1:33" x14ac:dyDescent="0.25">
      <c r="A214">
        <v>1397568600</v>
      </c>
      <c r="B214">
        <f>INDEX('Daily Data ADJ'!$1:$1048576,MATCH(Calc!$A214,'Daily Data ADJ'!$A:$A,0),MATCH("SPY, CBOE BZX: Close",'Daily Data ADJ'!$1:$1,0))</f>
        <v>156.76241951</v>
      </c>
      <c r="C214">
        <f>INDEX('Daily Data ADJ'!$1:$1048576,MATCH(Calc!$A214,'Daily Data ADJ'!$A:$A,0),MATCH("EFFR, FRED: Close",'Daily Data ADJ'!$1:$1,0))</f>
        <v>0.1</v>
      </c>
      <c r="D214" t="str">
        <f>INDEX('Daily Data ADJ'!$1:$1048576,MATCH(Calc!$A214,'Daily Data ADJ'!$A:$A,1),MATCH("SOFR, FRED: Close",'Daily Data ADJ'!$1:$1,0))</f>
        <v>NaN</v>
      </c>
      <c r="E214">
        <f>INDEX('Daily Data ADJ'!$1:$1048576,MATCH(Calc!$A214,'Daily Data ADJ'!$A:$A,0),MATCH("UPRO, CBOE BZX: Close",'Daily Data ADJ'!$1:$1,0))</f>
        <v>7.7123859499999998</v>
      </c>
      <c r="F214">
        <f>INDEX('Daily Data ADJ'!$1:$1048576,MATCH(Calc!$A214,'Daily Data ADJ'!$A:$A,0),MATCH("ES1!, CME_MINI: Close",'Daily Data ADJ'!$1:$1,0))</f>
        <v>1839.5</v>
      </c>
      <c r="G214">
        <f>INDEX('Daily Data ADJ'!$1:$1048576,MATCH(Calc!$A214,'Daily Data ADJ'!$A:$A,0),MATCH("ES2!, CME_MINI: Close",'Daily Data ADJ'!$1:$1,0))</f>
        <v>1832.25</v>
      </c>
      <c r="H214">
        <f>INDEX('QUANDL MULTPL SP500_DIV_YIELD_M'!$A:$G,MATCH(Calc!$A214,'QUANDL MULTPL SP500_DIV_YIELD_M'!$A:$A,1),MATCH('QUANDL MULTPL SP500_DIV_YIELD_M'!$E$1,'QUANDL MULTPL SP500_DIV_YIELD_M'!$A$1:$G$1,0))</f>
        <v>1.94</v>
      </c>
      <c r="I214" s="5">
        <f t="shared" si="18"/>
        <v>3.7278043001445493E-3</v>
      </c>
      <c r="J214" s="1">
        <f>A214/24/60/60+DATE(1970,1,1)</f>
        <v>41744.5625</v>
      </c>
      <c r="K214" s="3">
        <f t="shared" si="21"/>
        <v>1</v>
      </c>
      <c r="L214" s="6">
        <f>(1+Chart!$F$4)^(1/(365/K214))-1</f>
        <v>6.6592785027408397E-5</v>
      </c>
      <c r="M214" s="6">
        <f t="shared" si="22"/>
        <v>2.7383608263154002E-6</v>
      </c>
      <c r="N214" s="6">
        <f t="shared" si="23"/>
        <v>1.0194225268600476E-5</v>
      </c>
      <c r="O214">
        <f>O213*(B214/B213)</f>
        <v>156.76241951000006</v>
      </c>
      <c r="P214">
        <f t="shared" si="19"/>
        <v>2014</v>
      </c>
      <c r="Q214" s="1">
        <f t="shared" si="20"/>
        <v>41744.5625</v>
      </c>
      <c r="R214">
        <f>IF(B215="",R213,IF(Q214&gt;=Chart!$F$2,E214,0))</f>
        <v>0</v>
      </c>
      <c r="S214">
        <f>IF(B215="",S213,IFERROR(IF(AND(R214&gt;0,R213=0),R214,(1+(B215/B214-1)*Calc!$Z$1)*S213),0))</f>
        <v>0</v>
      </c>
      <c r="T214">
        <f>IF(B215="",T213,IFERROR(IF(AND(R214&gt;0,R213=0),R214,(1+(B215/B214-1)*Calc!$Z$1-L215)*T213),0))</f>
        <v>0</v>
      </c>
      <c r="U214">
        <f>IF(B215="",U213,IFERROR(IF(AND(R214&gt;0,R213=0),R214,(1+(B215/B214-1)*Calc!$Z$1-M215*2)*U213),0))</f>
        <v>0</v>
      </c>
      <c r="V214">
        <f>IF(B215="",V213,IFERROR(IF(AND(R214&gt;0,R213=0),R214,(1+(B215/B214-1)*Calc!$Z$1-N215*2)*V213),0))</f>
        <v>0</v>
      </c>
      <c r="W214">
        <f>IF(ISNUMBER(C214),C214,W213)</f>
        <v>0.1</v>
      </c>
      <c r="Y214" s="1" t="e">
        <f>IF(AND(Q214&gt;=Chart!$F$2,Q214&lt;=Chart!$F$3),Q214,#N/A)</f>
        <v>#N/A</v>
      </c>
      <c r="Z214" t="e">
        <f>IF(AND(Q214&gt;=Chart!$F$2,Q214&lt;=Chart!$F$3),R214,#N/A)</f>
        <v>#N/A</v>
      </c>
      <c r="AA214" t="e">
        <f>IF(AND(Q214&gt;=Chart!$F$2,Q214&lt;=Chart!$F$3),S214,#N/A)</f>
        <v>#N/A</v>
      </c>
      <c r="AB214" t="e">
        <f>IF(AND(Q214&gt;=Chart!$F$2,Q214&lt;=Chart!$F$3),T214,#N/A)</f>
        <v>#N/A</v>
      </c>
      <c r="AC214" t="e">
        <f>IF(AND(Q214&gt;=Chart!$F$2,Q214&lt;=Chart!$F$3),U214,#N/A)</f>
        <v>#N/A</v>
      </c>
      <c r="AD214" t="e">
        <f>IF(AND(Q214&gt;=Chart!$F$2,Q214&lt;=Chart!$F$3),V214,#N/A)</f>
        <v>#N/A</v>
      </c>
      <c r="AE214" t="e">
        <f>IF(AND(Q214&gt;=Chart!$F$2,Q214&lt;=Chart!$F$3),I214,#N/A)</f>
        <v>#N/A</v>
      </c>
      <c r="AF214" t="e">
        <f>IF(AND(Q214&gt;=Chart!$F$2,Q214&lt;=Chart!$F$3),H214/100,#N/A)</f>
        <v>#N/A</v>
      </c>
      <c r="AG214" t="e">
        <f>IF(AND(Q214&gt;=Chart!$F$2,Q214&lt;=Chart!$F$3),W214/100,#N/A)</f>
        <v>#N/A</v>
      </c>
    </row>
    <row r="215" spans="1:33" x14ac:dyDescent="0.25">
      <c r="A215">
        <v>1397655000</v>
      </c>
      <c r="B215">
        <f>INDEX('Daily Data ADJ'!$1:$1048576,MATCH(Calc!$A215,'Daily Data ADJ'!$A:$A,0),MATCH("SPY, CBOE BZX: Close",'Daily Data ADJ'!$1:$1,0))</f>
        <v>158.40068041000001</v>
      </c>
      <c r="C215">
        <f>INDEX('Daily Data ADJ'!$1:$1048576,MATCH(Calc!$A215,'Daily Data ADJ'!$A:$A,0),MATCH("EFFR, FRED: Close",'Daily Data ADJ'!$1:$1,0))</f>
        <v>0.09</v>
      </c>
      <c r="D215" t="str">
        <f>INDEX('Daily Data ADJ'!$1:$1048576,MATCH(Calc!$A215,'Daily Data ADJ'!$A:$A,1),MATCH("SOFR, FRED: Close",'Daily Data ADJ'!$1:$1,0))</f>
        <v>NaN</v>
      </c>
      <c r="E215">
        <f>INDEX('Daily Data ADJ'!$1:$1048576,MATCH(Calc!$A215,'Daily Data ADJ'!$A:$A,0),MATCH("UPRO, CBOE BZX: Close",'Daily Data ADJ'!$1:$1,0))</f>
        <v>7.9551748299999998</v>
      </c>
      <c r="F215">
        <f>INDEX('Daily Data ADJ'!$1:$1048576,MATCH(Calc!$A215,'Daily Data ADJ'!$A:$A,0),MATCH("ES1!, CME_MINI: Close",'Daily Data ADJ'!$1:$1,0))</f>
        <v>1852.75</v>
      </c>
      <c r="G215">
        <f>INDEX('Daily Data ADJ'!$1:$1048576,MATCH(Calc!$A215,'Daily Data ADJ'!$A:$A,0),MATCH("ES2!, CME_MINI: Close",'Daily Data ADJ'!$1:$1,0))</f>
        <v>1845.5</v>
      </c>
      <c r="H215">
        <f>INDEX('QUANDL MULTPL SP500_DIV_YIELD_M'!$A:$G,MATCH(Calc!$A215,'QUANDL MULTPL SP500_DIV_YIELD_M'!$A:$A,1),MATCH('QUANDL MULTPL SP500_DIV_YIELD_M'!$E$1,'QUANDL MULTPL SP500_DIV_YIELD_M'!$A$1:$G$1,0))</f>
        <v>1.94</v>
      </c>
      <c r="I215" s="5">
        <f t="shared" si="18"/>
        <v>3.8392261875889455E-3</v>
      </c>
      <c r="J215" s="1">
        <f>A215/24/60/60+DATE(1970,1,1)</f>
        <v>41745.5625</v>
      </c>
      <c r="K215" s="3">
        <f t="shared" si="21"/>
        <v>1</v>
      </c>
      <c r="L215" s="6">
        <f>(1+Chart!$F$4)^(1/(365/K215))-1</f>
        <v>6.6592785027408397E-5</v>
      </c>
      <c r="M215" s="6">
        <f t="shared" si="22"/>
        <v>2.4646475380585287E-6</v>
      </c>
      <c r="N215" s="6">
        <f t="shared" si="23"/>
        <v>1.0498343237408392E-5</v>
      </c>
      <c r="O215">
        <f>O214*(B215/B214)</f>
        <v>158.40068041000006</v>
      </c>
      <c r="P215">
        <f t="shared" si="19"/>
        <v>2014</v>
      </c>
      <c r="Q215" s="1">
        <f t="shared" si="20"/>
        <v>41745.5625</v>
      </c>
      <c r="R215">
        <f>IF(B216="",R214,IF(Q215&gt;=Chart!$F$2,E215,0))</f>
        <v>0</v>
      </c>
      <c r="S215">
        <f>IF(B216="",S214,IFERROR(IF(AND(R215&gt;0,R214=0),R215,(1+(B216/B215-1)*Calc!$Z$1)*S214),0))</f>
        <v>0</v>
      </c>
      <c r="T215">
        <f>IF(B216="",T214,IFERROR(IF(AND(R215&gt;0,R214=0),R215,(1+(B216/B215-1)*Calc!$Z$1-L216)*T214),0))</f>
        <v>0</v>
      </c>
      <c r="U215">
        <f>IF(B216="",U214,IFERROR(IF(AND(R215&gt;0,R214=0),R215,(1+(B216/B215-1)*Calc!$Z$1-M216*2)*U214),0))</f>
        <v>0</v>
      </c>
      <c r="V215">
        <f>IF(B216="",V214,IFERROR(IF(AND(R215&gt;0,R214=0),R215,(1+(B216/B215-1)*Calc!$Z$1-N216*2)*V214),0))</f>
        <v>0</v>
      </c>
      <c r="W215">
        <f>IF(ISNUMBER(C215),C215,W214)</f>
        <v>0.09</v>
      </c>
      <c r="Y215" s="1" t="e">
        <f>IF(AND(Q215&gt;=Chart!$F$2,Q215&lt;=Chart!$F$3),Q215,#N/A)</f>
        <v>#N/A</v>
      </c>
      <c r="Z215" t="e">
        <f>IF(AND(Q215&gt;=Chart!$F$2,Q215&lt;=Chart!$F$3),R215,#N/A)</f>
        <v>#N/A</v>
      </c>
      <c r="AA215" t="e">
        <f>IF(AND(Q215&gt;=Chart!$F$2,Q215&lt;=Chart!$F$3),S215,#N/A)</f>
        <v>#N/A</v>
      </c>
      <c r="AB215" t="e">
        <f>IF(AND(Q215&gt;=Chart!$F$2,Q215&lt;=Chart!$F$3),T215,#N/A)</f>
        <v>#N/A</v>
      </c>
      <c r="AC215" t="e">
        <f>IF(AND(Q215&gt;=Chart!$F$2,Q215&lt;=Chart!$F$3),U215,#N/A)</f>
        <v>#N/A</v>
      </c>
      <c r="AD215" t="e">
        <f>IF(AND(Q215&gt;=Chart!$F$2,Q215&lt;=Chart!$F$3),V215,#N/A)</f>
        <v>#N/A</v>
      </c>
      <c r="AE215" t="e">
        <f>IF(AND(Q215&gt;=Chart!$F$2,Q215&lt;=Chart!$F$3),I215,#N/A)</f>
        <v>#N/A</v>
      </c>
      <c r="AF215" t="e">
        <f>IF(AND(Q215&gt;=Chart!$F$2,Q215&lt;=Chart!$F$3),H215/100,#N/A)</f>
        <v>#N/A</v>
      </c>
      <c r="AG215" t="e">
        <f>IF(AND(Q215&gt;=Chart!$F$2,Q215&lt;=Chart!$F$3),W215/100,#N/A)</f>
        <v>#N/A</v>
      </c>
    </row>
    <row r="216" spans="1:33" x14ac:dyDescent="0.25">
      <c r="A216">
        <v>1397741400</v>
      </c>
      <c r="B216">
        <f>INDEX('Daily Data ADJ'!$1:$1048576,MATCH(Calc!$A216,'Daily Data ADJ'!$A:$A,0),MATCH("SPY, CBOE BZX: Close",'Daily Data ADJ'!$1:$1,0))</f>
        <v>158.62620724000001</v>
      </c>
      <c r="C216">
        <f>INDEX('Daily Data ADJ'!$1:$1048576,MATCH(Calc!$A216,'Daily Data ADJ'!$A:$A,0),MATCH("EFFR, FRED: Close",'Daily Data ADJ'!$1:$1,0))</f>
        <v>0.09</v>
      </c>
      <c r="D216" t="str">
        <f>INDEX('Daily Data ADJ'!$1:$1048576,MATCH(Calc!$A216,'Daily Data ADJ'!$A:$A,1),MATCH("SOFR, FRED: Close",'Daily Data ADJ'!$1:$1,0))</f>
        <v>NaN</v>
      </c>
      <c r="E216">
        <f>INDEX('Daily Data ADJ'!$1:$1048576,MATCH(Calc!$A216,'Daily Data ADJ'!$A:$A,0),MATCH("UPRO, CBOE BZX: Close",'Daily Data ADJ'!$1:$1,0))</f>
        <v>7.9860302499999998</v>
      </c>
      <c r="F216">
        <f>INDEX('Daily Data ADJ'!$1:$1048576,MATCH(Calc!$A216,'Daily Data ADJ'!$A:$A,0),MATCH("ES1!, CME_MINI: Close",'Daily Data ADJ'!$1:$1,0))</f>
        <v>1858</v>
      </c>
      <c r="G216">
        <f>INDEX('Daily Data ADJ'!$1:$1048576,MATCH(Calc!$A216,'Daily Data ADJ'!$A:$A,0),MATCH("ES2!, CME_MINI: Close",'Daily Data ADJ'!$1:$1,0))</f>
        <v>1850.5</v>
      </c>
      <c r="H216">
        <f>INDEX('QUANDL MULTPL SP500_DIV_YIELD_M'!$A:$G,MATCH(Calc!$A216,'QUANDL MULTPL SP500_DIV_YIELD_M'!$A:$A,1),MATCH('QUANDL MULTPL SP500_DIV_YIELD_M'!$E$1,'QUANDL MULTPL SP500_DIV_YIELD_M'!$A$1:$G$1,0))</f>
        <v>1.94</v>
      </c>
      <c r="I216" s="5">
        <f t="shared" si="18"/>
        <v>3.3511079664476917E-3</v>
      </c>
      <c r="J216" s="1">
        <f>A216/24/60/60+DATE(1970,1,1)</f>
        <v>41746.5625</v>
      </c>
      <c r="K216" s="3">
        <f t="shared" si="21"/>
        <v>1</v>
      </c>
      <c r="L216" s="6">
        <f>(1+Chart!$F$4)^(1/(365/K216))-1</f>
        <v>6.6592785027408397E-5</v>
      </c>
      <c r="M216" s="6">
        <f t="shared" si="22"/>
        <v>2.4646475380585287E-6</v>
      </c>
      <c r="N216" s="6">
        <f t="shared" si="23"/>
        <v>9.1658105452196992E-6</v>
      </c>
      <c r="O216">
        <f>O215*(B216/B215)</f>
        <v>158.62620724000007</v>
      </c>
      <c r="P216">
        <f t="shared" si="19"/>
        <v>2014</v>
      </c>
      <c r="Q216" s="1">
        <f t="shared" si="20"/>
        <v>41746.5625</v>
      </c>
      <c r="R216">
        <f>IF(B217="",R215,IF(Q216&gt;=Chart!$F$2,E216,0))</f>
        <v>0</v>
      </c>
      <c r="S216">
        <f>IF(B217="",S215,IFERROR(IF(AND(R216&gt;0,R215=0),R216,(1+(B217/B216-1)*Calc!$Z$1)*S215),0))</f>
        <v>0</v>
      </c>
      <c r="T216">
        <f>IF(B217="",T215,IFERROR(IF(AND(R216&gt;0,R215=0),R216,(1+(B217/B216-1)*Calc!$Z$1-L217)*T215),0))</f>
        <v>0</v>
      </c>
      <c r="U216">
        <f>IF(B217="",U215,IFERROR(IF(AND(R216&gt;0,R215=0),R216,(1+(B217/B216-1)*Calc!$Z$1-M217*2)*U215),0))</f>
        <v>0</v>
      </c>
      <c r="V216">
        <f>IF(B217="",V215,IFERROR(IF(AND(R216&gt;0,R215=0),R216,(1+(B217/B216-1)*Calc!$Z$1-N217*2)*V215),0))</f>
        <v>0</v>
      </c>
      <c r="W216">
        <f>IF(ISNUMBER(C216),C216,W215)</f>
        <v>0.09</v>
      </c>
      <c r="Y216" s="1" t="e">
        <f>IF(AND(Q216&gt;=Chart!$F$2,Q216&lt;=Chart!$F$3),Q216,#N/A)</f>
        <v>#N/A</v>
      </c>
      <c r="Z216" t="e">
        <f>IF(AND(Q216&gt;=Chart!$F$2,Q216&lt;=Chart!$F$3),R216,#N/A)</f>
        <v>#N/A</v>
      </c>
      <c r="AA216" t="e">
        <f>IF(AND(Q216&gt;=Chart!$F$2,Q216&lt;=Chart!$F$3),S216,#N/A)</f>
        <v>#N/A</v>
      </c>
      <c r="AB216" t="e">
        <f>IF(AND(Q216&gt;=Chart!$F$2,Q216&lt;=Chart!$F$3),T216,#N/A)</f>
        <v>#N/A</v>
      </c>
      <c r="AC216" t="e">
        <f>IF(AND(Q216&gt;=Chart!$F$2,Q216&lt;=Chart!$F$3),U216,#N/A)</f>
        <v>#N/A</v>
      </c>
      <c r="AD216" t="e">
        <f>IF(AND(Q216&gt;=Chart!$F$2,Q216&lt;=Chart!$F$3),V216,#N/A)</f>
        <v>#N/A</v>
      </c>
      <c r="AE216" t="e">
        <f>IF(AND(Q216&gt;=Chart!$F$2,Q216&lt;=Chart!$F$3),I216,#N/A)</f>
        <v>#N/A</v>
      </c>
      <c r="AF216" t="e">
        <f>IF(AND(Q216&gt;=Chart!$F$2,Q216&lt;=Chart!$F$3),H216/100,#N/A)</f>
        <v>#N/A</v>
      </c>
      <c r="AG216" t="e">
        <f>IF(AND(Q216&gt;=Chart!$F$2,Q216&lt;=Chart!$F$3),W216/100,#N/A)</f>
        <v>#N/A</v>
      </c>
    </row>
    <row r="217" spans="1:33" x14ac:dyDescent="0.25">
      <c r="A217">
        <v>1398087000</v>
      </c>
      <c r="B217">
        <f>INDEX('Daily Data ADJ'!$1:$1048576,MATCH(Calc!$A217,'Daily Data ADJ'!$A:$A,0),MATCH("SPY, CBOE BZX: Close",'Daily Data ADJ'!$1:$1,0))</f>
        <v>159.17938624000001</v>
      </c>
      <c r="C217">
        <f>INDEX('Daily Data ADJ'!$1:$1048576,MATCH(Calc!$A217,'Daily Data ADJ'!$A:$A,0),MATCH("EFFR, FRED: Close",'Daily Data ADJ'!$1:$1,0))</f>
        <v>0.1</v>
      </c>
      <c r="D217" t="str">
        <f>INDEX('Daily Data ADJ'!$1:$1048576,MATCH(Calc!$A217,'Daily Data ADJ'!$A:$A,1),MATCH("SOFR, FRED: Close",'Daily Data ADJ'!$1:$1,0))</f>
        <v>NaN</v>
      </c>
      <c r="E217">
        <f>INDEX('Daily Data ADJ'!$1:$1048576,MATCH(Calc!$A217,'Daily Data ADJ'!$A:$A,0),MATCH("UPRO, CBOE BZX: Close",'Daily Data ADJ'!$1:$1,0))</f>
        <v>8.0769741400000008</v>
      </c>
      <c r="F217">
        <f>INDEX('Daily Data ADJ'!$1:$1048576,MATCH(Calc!$A217,'Daily Data ADJ'!$A:$A,0),MATCH("ES1!, CME_MINI: Close",'Daily Data ADJ'!$1:$1,0))</f>
        <v>1864.5</v>
      </c>
      <c r="G217">
        <f>INDEX('Daily Data ADJ'!$1:$1048576,MATCH(Calc!$A217,'Daily Data ADJ'!$A:$A,0),MATCH("ES2!, CME_MINI: Close",'Daily Data ADJ'!$1:$1,0))</f>
        <v>1857</v>
      </c>
      <c r="H217">
        <f>INDEX('QUANDL MULTPL SP500_DIV_YIELD_M'!$A:$G,MATCH(Calc!$A217,'QUANDL MULTPL SP500_DIV_YIELD_M'!$A:$A,1),MATCH('QUANDL MULTPL SP500_DIV_YIELD_M'!$E$1,'QUANDL MULTPL SP500_DIV_YIELD_M'!$A$1:$G$1,0))</f>
        <v>1.94</v>
      </c>
      <c r="I217" s="5">
        <f t="shared" si="18"/>
        <v>3.4067196263051491E-3</v>
      </c>
      <c r="J217" s="1">
        <f>A217/24/60/60+DATE(1970,1,1)</f>
        <v>41750.5625</v>
      </c>
      <c r="K217" s="3">
        <f t="shared" si="21"/>
        <v>4</v>
      </c>
      <c r="L217" s="6">
        <f>(1+Chart!$F$4)^(1/(365/K217))-1</f>
        <v>2.6639774888526091E-4</v>
      </c>
      <c r="M217" s="6">
        <f t="shared" si="22"/>
        <v>1.0953488296827629E-5</v>
      </c>
      <c r="N217" s="6">
        <f t="shared" si="23"/>
        <v>3.7271159238239093E-5</v>
      </c>
      <c r="O217">
        <f>O216*(B217/B216)</f>
        <v>159.17938624000007</v>
      </c>
      <c r="P217">
        <f t="shared" si="19"/>
        <v>2014</v>
      </c>
      <c r="Q217" s="1">
        <f t="shared" si="20"/>
        <v>41750.5625</v>
      </c>
      <c r="R217">
        <f>IF(B218="",R216,IF(Q217&gt;=Chart!$F$2,E217,0))</f>
        <v>0</v>
      </c>
      <c r="S217">
        <f>IF(B218="",S216,IFERROR(IF(AND(R217&gt;0,R216=0),R217,(1+(B218/B217-1)*Calc!$Z$1)*S216),0))</f>
        <v>0</v>
      </c>
      <c r="T217">
        <f>IF(B218="",T216,IFERROR(IF(AND(R217&gt;0,R216=0),R217,(1+(B218/B217-1)*Calc!$Z$1-L218)*T216),0))</f>
        <v>0</v>
      </c>
      <c r="U217">
        <f>IF(B218="",U216,IFERROR(IF(AND(R217&gt;0,R216=0),R217,(1+(B218/B217-1)*Calc!$Z$1-M218*2)*U216),0))</f>
        <v>0</v>
      </c>
      <c r="V217">
        <f>IF(B218="",V216,IFERROR(IF(AND(R217&gt;0,R216=0),R217,(1+(B218/B217-1)*Calc!$Z$1-N218*2)*V216),0))</f>
        <v>0</v>
      </c>
      <c r="W217">
        <f>IF(ISNUMBER(C217),C217,W216)</f>
        <v>0.1</v>
      </c>
      <c r="Y217" s="1" t="e">
        <f>IF(AND(Q217&gt;=Chart!$F$2,Q217&lt;=Chart!$F$3),Q217,#N/A)</f>
        <v>#N/A</v>
      </c>
      <c r="Z217" t="e">
        <f>IF(AND(Q217&gt;=Chart!$F$2,Q217&lt;=Chart!$F$3),R217,#N/A)</f>
        <v>#N/A</v>
      </c>
      <c r="AA217" t="e">
        <f>IF(AND(Q217&gt;=Chart!$F$2,Q217&lt;=Chart!$F$3),S217,#N/A)</f>
        <v>#N/A</v>
      </c>
      <c r="AB217" t="e">
        <f>IF(AND(Q217&gt;=Chart!$F$2,Q217&lt;=Chart!$F$3),T217,#N/A)</f>
        <v>#N/A</v>
      </c>
      <c r="AC217" t="e">
        <f>IF(AND(Q217&gt;=Chart!$F$2,Q217&lt;=Chart!$F$3),U217,#N/A)</f>
        <v>#N/A</v>
      </c>
      <c r="AD217" t="e">
        <f>IF(AND(Q217&gt;=Chart!$F$2,Q217&lt;=Chart!$F$3),V217,#N/A)</f>
        <v>#N/A</v>
      </c>
      <c r="AE217" t="e">
        <f>IF(AND(Q217&gt;=Chart!$F$2,Q217&lt;=Chart!$F$3),I217,#N/A)</f>
        <v>#N/A</v>
      </c>
      <c r="AF217" t="e">
        <f>IF(AND(Q217&gt;=Chart!$F$2,Q217&lt;=Chart!$F$3),H217/100,#N/A)</f>
        <v>#N/A</v>
      </c>
      <c r="AG217" t="e">
        <f>IF(AND(Q217&gt;=Chart!$F$2,Q217&lt;=Chart!$F$3),W217/100,#N/A)</f>
        <v>#N/A</v>
      </c>
    </row>
    <row r="218" spans="1:33" x14ac:dyDescent="0.25">
      <c r="A218">
        <v>1398173400</v>
      </c>
      <c r="B218">
        <f>INDEX('Daily Data ADJ'!$1:$1048576,MATCH(Calc!$A218,'Daily Data ADJ'!$A:$A,0),MATCH("SPY, CBOE BZX: Close",'Daily Data ADJ'!$1:$1,0))</f>
        <v>159.90277416999999</v>
      </c>
      <c r="C218">
        <f>INDEX('Daily Data ADJ'!$1:$1048576,MATCH(Calc!$A218,'Daily Data ADJ'!$A:$A,0),MATCH("EFFR, FRED: Close",'Daily Data ADJ'!$1:$1,0))</f>
        <v>0.1</v>
      </c>
      <c r="D218" t="str">
        <f>INDEX('Daily Data ADJ'!$1:$1048576,MATCH(Calc!$A218,'Daily Data ADJ'!$A:$A,1),MATCH("SOFR, FRED: Close",'Daily Data ADJ'!$1:$1,0))</f>
        <v>NaN</v>
      </c>
      <c r="E218">
        <f>INDEX('Daily Data ADJ'!$1:$1048576,MATCH(Calc!$A218,'Daily Data ADJ'!$A:$A,0),MATCH("UPRO, CBOE BZX: Close",'Daily Data ADJ'!$1:$1,0))</f>
        <v>8.1776630200000007</v>
      </c>
      <c r="F218">
        <f>INDEX('Daily Data ADJ'!$1:$1048576,MATCH(Calc!$A218,'Daily Data ADJ'!$A:$A,0),MATCH("ES1!, CME_MINI: Close",'Daily Data ADJ'!$1:$1,0))</f>
        <v>1874</v>
      </c>
      <c r="G218">
        <f>INDEX('Daily Data ADJ'!$1:$1048576,MATCH(Calc!$A218,'Daily Data ADJ'!$A:$A,0),MATCH("ES2!, CME_MINI: Close",'Daily Data ADJ'!$1:$1,0))</f>
        <v>1866.5</v>
      </c>
      <c r="H218">
        <f>INDEX('QUANDL MULTPL SP500_DIV_YIELD_M'!$A:$G,MATCH(Calc!$A218,'QUANDL MULTPL SP500_DIV_YIELD_M'!$A:$A,1),MATCH('QUANDL MULTPL SP500_DIV_YIELD_M'!$E$1,'QUANDL MULTPL SP500_DIV_YIELD_M'!$A$1:$G$1,0))</f>
        <v>1.94</v>
      </c>
      <c r="I218" s="5">
        <f t="shared" si="18"/>
        <v>3.4873084416148503E-3</v>
      </c>
      <c r="J218" s="1">
        <f>A218/24/60/60+DATE(1970,1,1)</f>
        <v>41751.5625</v>
      </c>
      <c r="K218" s="3">
        <f t="shared" si="21"/>
        <v>1</v>
      </c>
      <c r="L218" s="6">
        <f>(1+Chart!$F$4)^(1/(365/K218))-1</f>
        <v>6.6592785027408397E-5</v>
      </c>
      <c r="M218" s="6">
        <f t="shared" si="22"/>
        <v>2.7383608263154002E-6</v>
      </c>
      <c r="N218" s="6">
        <f t="shared" si="23"/>
        <v>9.5376944737601832E-6</v>
      </c>
      <c r="O218">
        <f>O217*(B218/B217)</f>
        <v>159.90277417000007</v>
      </c>
      <c r="P218">
        <f t="shared" si="19"/>
        <v>2014</v>
      </c>
      <c r="Q218" s="1">
        <f t="shared" si="20"/>
        <v>41751.5625</v>
      </c>
      <c r="R218">
        <f>IF(B219="",R217,IF(Q218&gt;=Chart!$F$2,E218,0))</f>
        <v>0</v>
      </c>
      <c r="S218">
        <f>IF(B219="",S217,IFERROR(IF(AND(R218&gt;0,R217=0),R218,(1+(B219/B218-1)*Calc!$Z$1)*S217),0))</f>
        <v>0</v>
      </c>
      <c r="T218">
        <f>IF(B219="",T217,IFERROR(IF(AND(R218&gt;0,R217=0),R218,(1+(B219/B218-1)*Calc!$Z$1-L219)*T217),0))</f>
        <v>0</v>
      </c>
      <c r="U218">
        <f>IF(B219="",U217,IFERROR(IF(AND(R218&gt;0,R217=0),R218,(1+(B219/B218-1)*Calc!$Z$1-M219*2)*U217),0))</f>
        <v>0</v>
      </c>
      <c r="V218">
        <f>IF(B219="",V217,IFERROR(IF(AND(R218&gt;0,R217=0),R218,(1+(B219/B218-1)*Calc!$Z$1-N219*2)*V217),0))</f>
        <v>0</v>
      </c>
      <c r="W218">
        <f>IF(ISNUMBER(C218),C218,W217)</f>
        <v>0.1</v>
      </c>
      <c r="Y218" s="1" t="e">
        <f>IF(AND(Q218&gt;=Chart!$F$2,Q218&lt;=Chart!$F$3),Q218,#N/A)</f>
        <v>#N/A</v>
      </c>
      <c r="Z218" t="e">
        <f>IF(AND(Q218&gt;=Chart!$F$2,Q218&lt;=Chart!$F$3),R218,#N/A)</f>
        <v>#N/A</v>
      </c>
      <c r="AA218" t="e">
        <f>IF(AND(Q218&gt;=Chart!$F$2,Q218&lt;=Chart!$F$3),S218,#N/A)</f>
        <v>#N/A</v>
      </c>
      <c r="AB218" t="e">
        <f>IF(AND(Q218&gt;=Chart!$F$2,Q218&lt;=Chart!$F$3),T218,#N/A)</f>
        <v>#N/A</v>
      </c>
      <c r="AC218" t="e">
        <f>IF(AND(Q218&gt;=Chart!$F$2,Q218&lt;=Chart!$F$3),U218,#N/A)</f>
        <v>#N/A</v>
      </c>
      <c r="AD218" t="e">
        <f>IF(AND(Q218&gt;=Chart!$F$2,Q218&lt;=Chart!$F$3),V218,#N/A)</f>
        <v>#N/A</v>
      </c>
      <c r="AE218" t="e">
        <f>IF(AND(Q218&gt;=Chart!$F$2,Q218&lt;=Chart!$F$3),I218,#N/A)</f>
        <v>#N/A</v>
      </c>
      <c r="AF218" t="e">
        <f>IF(AND(Q218&gt;=Chart!$F$2,Q218&lt;=Chart!$F$3),H218/100,#N/A)</f>
        <v>#N/A</v>
      </c>
      <c r="AG218" t="e">
        <f>IF(AND(Q218&gt;=Chart!$F$2,Q218&lt;=Chart!$F$3),W218/100,#N/A)</f>
        <v>#N/A</v>
      </c>
    </row>
    <row r="219" spans="1:33" x14ac:dyDescent="0.25">
      <c r="A219">
        <v>1398259800</v>
      </c>
      <c r="B219">
        <f>INDEX('Daily Data ADJ'!$1:$1048576,MATCH(Calc!$A219,'Daily Data ADJ'!$A:$A,0),MATCH("SPY, CBOE BZX: Close",'Daily Data ADJ'!$1:$1,0))</f>
        <v>159.52831454</v>
      </c>
      <c r="C219">
        <f>INDEX('Daily Data ADJ'!$1:$1048576,MATCH(Calc!$A219,'Daily Data ADJ'!$A:$A,0),MATCH("EFFR, FRED: Close",'Daily Data ADJ'!$1:$1,0))</f>
        <v>0.1</v>
      </c>
      <c r="D219" t="str">
        <f>INDEX('Daily Data ADJ'!$1:$1048576,MATCH(Calc!$A219,'Daily Data ADJ'!$A:$A,1),MATCH("SOFR, FRED: Close",'Daily Data ADJ'!$1:$1,0))</f>
        <v>NaN</v>
      </c>
      <c r="E219">
        <f>INDEX('Daily Data ADJ'!$1:$1048576,MATCH(Calc!$A219,'Daily Data ADJ'!$A:$A,0),MATCH("UPRO, CBOE BZX: Close",'Daily Data ADJ'!$1:$1,0))</f>
        <v>8.1273185800000007</v>
      </c>
      <c r="F219">
        <f>INDEX('Daily Data ADJ'!$1:$1048576,MATCH(Calc!$A219,'Daily Data ADJ'!$A:$A,0),MATCH("ES1!, CME_MINI: Close",'Daily Data ADJ'!$1:$1,0))</f>
        <v>1873</v>
      </c>
      <c r="G219">
        <f>INDEX('Daily Data ADJ'!$1:$1048576,MATCH(Calc!$A219,'Daily Data ADJ'!$A:$A,0),MATCH("ES2!, CME_MINI: Close",'Daily Data ADJ'!$1:$1,0))</f>
        <v>1865.5</v>
      </c>
      <c r="H219">
        <f>INDEX('QUANDL MULTPL SP500_DIV_YIELD_M'!$A:$G,MATCH(Calc!$A219,'QUANDL MULTPL SP500_DIV_YIELD_M'!$A:$A,1),MATCH('QUANDL MULTPL SP500_DIV_YIELD_M'!$E$1,'QUANDL MULTPL SP500_DIV_YIELD_M'!$A$1:$G$1,0))</f>
        <v>1.94</v>
      </c>
      <c r="I219" s="5">
        <f t="shared" si="18"/>
        <v>3.4788636737412004E-3</v>
      </c>
      <c r="J219" s="1">
        <f>A219/24/60/60+DATE(1970,1,1)</f>
        <v>41752.5625</v>
      </c>
      <c r="K219" s="3">
        <f t="shared" si="21"/>
        <v>1</v>
      </c>
      <c r="L219" s="6">
        <f>(1+Chart!$F$4)^(1/(365/K219))-1</f>
        <v>6.6592785027408397E-5</v>
      </c>
      <c r="M219" s="6">
        <f t="shared" si="22"/>
        <v>2.7383608263154002E-6</v>
      </c>
      <c r="N219" s="6">
        <f t="shared" si="23"/>
        <v>9.5146382099731142E-6</v>
      </c>
      <c r="O219">
        <f>O218*(B219/B218)</f>
        <v>159.52831454000008</v>
      </c>
      <c r="P219">
        <f t="shared" si="19"/>
        <v>2014</v>
      </c>
      <c r="Q219" s="1">
        <f t="shared" si="20"/>
        <v>41752.5625</v>
      </c>
      <c r="R219">
        <f>IF(B220="",R218,IF(Q219&gt;=Chart!$F$2,E219,0))</f>
        <v>0</v>
      </c>
      <c r="S219">
        <f>IF(B220="",S218,IFERROR(IF(AND(R219&gt;0,R218=0),R219,(1+(B220/B219-1)*Calc!$Z$1)*S218),0))</f>
        <v>0</v>
      </c>
      <c r="T219">
        <f>IF(B220="",T218,IFERROR(IF(AND(R219&gt;0,R218=0),R219,(1+(B220/B219-1)*Calc!$Z$1-L220)*T218),0))</f>
        <v>0</v>
      </c>
      <c r="U219">
        <f>IF(B220="",U218,IFERROR(IF(AND(R219&gt;0,R218=0),R219,(1+(B220/B219-1)*Calc!$Z$1-M220*2)*U218),0))</f>
        <v>0</v>
      </c>
      <c r="V219">
        <f>IF(B220="",V218,IFERROR(IF(AND(R219&gt;0,R218=0),R219,(1+(B220/B219-1)*Calc!$Z$1-N220*2)*V218),0))</f>
        <v>0</v>
      </c>
      <c r="W219">
        <f>IF(ISNUMBER(C219),C219,W218)</f>
        <v>0.1</v>
      </c>
      <c r="Y219" s="1" t="e">
        <f>IF(AND(Q219&gt;=Chart!$F$2,Q219&lt;=Chart!$F$3),Q219,#N/A)</f>
        <v>#N/A</v>
      </c>
      <c r="Z219" t="e">
        <f>IF(AND(Q219&gt;=Chart!$F$2,Q219&lt;=Chart!$F$3),R219,#N/A)</f>
        <v>#N/A</v>
      </c>
      <c r="AA219" t="e">
        <f>IF(AND(Q219&gt;=Chart!$F$2,Q219&lt;=Chart!$F$3),S219,#N/A)</f>
        <v>#N/A</v>
      </c>
      <c r="AB219" t="e">
        <f>IF(AND(Q219&gt;=Chart!$F$2,Q219&lt;=Chart!$F$3),T219,#N/A)</f>
        <v>#N/A</v>
      </c>
      <c r="AC219" t="e">
        <f>IF(AND(Q219&gt;=Chart!$F$2,Q219&lt;=Chart!$F$3),U219,#N/A)</f>
        <v>#N/A</v>
      </c>
      <c r="AD219" t="e">
        <f>IF(AND(Q219&gt;=Chart!$F$2,Q219&lt;=Chart!$F$3),V219,#N/A)</f>
        <v>#N/A</v>
      </c>
      <c r="AE219" t="e">
        <f>IF(AND(Q219&gt;=Chart!$F$2,Q219&lt;=Chart!$F$3),I219,#N/A)</f>
        <v>#N/A</v>
      </c>
      <c r="AF219" t="e">
        <f>IF(AND(Q219&gt;=Chart!$F$2,Q219&lt;=Chart!$F$3),H219/100,#N/A)</f>
        <v>#N/A</v>
      </c>
      <c r="AG219" t="e">
        <f>IF(AND(Q219&gt;=Chart!$F$2,Q219&lt;=Chart!$F$3),W219/100,#N/A)</f>
        <v>#N/A</v>
      </c>
    </row>
    <row r="220" spans="1:33" x14ac:dyDescent="0.25">
      <c r="A220">
        <v>1398346200</v>
      </c>
      <c r="B220">
        <f>INDEX('Daily Data ADJ'!$1:$1048576,MATCH(Calc!$A220,'Daily Data ADJ'!$A:$A,0),MATCH("SPY, CBOE BZX: Close",'Daily Data ADJ'!$1:$1,0))</f>
        <v>159.85171149000001</v>
      </c>
      <c r="C220">
        <f>INDEX('Daily Data ADJ'!$1:$1048576,MATCH(Calc!$A220,'Daily Data ADJ'!$A:$A,0),MATCH("EFFR, FRED: Close",'Daily Data ADJ'!$1:$1,0))</f>
        <v>0.1</v>
      </c>
      <c r="D220" t="str">
        <f>INDEX('Daily Data ADJ'!$1:$1048576,MATCH(Calc!$A220,'Daily Data ADJ'!$A:$A,1),MATCH("SOFR, FRED: Close",'Daily Data ADJ'!$1:$1,0))</f>
        <v>NaN</v>
      </c>
      <c r="E220">
        <f>INDEX('Daily Data ADJ'!$1:$1048576,MATCH(Calc!$A220,'Daily Data ADJ'!$A:$A,0),MATCH("UPRO, CBOE BZX: Close",'Daily Data ADJ'!$1:$1,0))</f>
        <v>8.1760386900000004</v>
      </c>
      <c r="F220">
        <f>INDEX('Daily Data ADJ'!$1:$1048576,MATCH(Calc!$A220,'Daily Data ADJ'!$A:$A,0),MATCH("ES1!, CME_MINI: Close",'Daily Data ADJ'!$1:$1,0))</f>
        <v>1873</v>
      </c>
      <c r="G220">
        <f>INDEX('Daily Data ADJ'!$1:$1048576,MATCH(Calc!$A220,'Daily Data ADJ'!$A:$A,0),MATCH("ES2!, CME_MINI: Close",'Daily Data ADJ'!$1:$1,0))</f>
        <v>1865.75</v>
      </c>
      <c r="H220">
        <f>INDEX('QUANDL MULTPL SP500_DIV_YIELD_M'!$A:$G,MATCH(Calc!$A220,'QUANDL MULTPL SP500_DIV_YIELD_M'!$A:$A,1),MATCH('QUANDL MULTPL SP500_DIV_YIELD_M'!$E$1,'QUANDL MULTPL SP500_DIV_YIELD_M'!$A$1:$G$1,0))</f>
        <v>1.94</v>
      </c>
      <c r="I220" s="5">
        <f t="shared" si="18"/>
        <v>4.0064845257372916E-3</v>
      </c>
      <c r="J220" s="1">
        <f>A220/24/60/60+DATE(1970,1,1)</f>
        <v>41753.5625</v>
      </c>
      <c r="K220" s="3">
        <f t="shared" si="21"/>
        <v>1</v>
      </c>
      <c r="L220" s="6">
        <f>(1+Chart!$F$4)^(1/(365/K220))-1</f>
        <v>6.6592785027408397E-5</v>
      </c>
      <c r="M220" s="6">
        <f t="shared" si="22"/>
        <v>2.7383608263154002E-6</v>
      </c>
      <c r="N220" s="6">
        <f t="shared" si="23"/>
        <v>1.0954799564144579E-5</v>
      </c>
      <c r="O220">
        <f>O219*(B220/B219)</f>
        <v>159.8517114900001</v>
      </c>
      <c r="P220">
        <f t="shared" si="19"/>
        <v>2014</v>
      </c>
      <c r="Q220" s="1">
        <f t="shared" si="20"/>
        <v>41753.5625</v>
      </c>
      <c r="R220">
        <f>IF(B221="",R219,IF(Q220&gt;=Chart!$F$2,E220,0))</f>
        <v>0</v>
      </c>
      <c r="S220">
        <f>IF(B221="",S219,IFERROR(IF(AND(R220&gt;0,R219=0),R220,(1+(B221/B220-1)*Calc!$Z$1)*S219),0))</f>
        <v>0</v>
      </c>
      <c r="T220">
        <f>IF(B221="",T219,IFERROR(IF(AND(R220&gt;0,R219=0),R220,(1+(B221/B220-1)*Calc!$Z$1-L221)*T219),0))</f>
        <v>0</v>
      </c>
      <c r="U220">
        <f>IF(B221="",U219,IFERROR(IF(AND(R220&gt;0,R219=0),R220,(1+(B221/B220-1)*Calc!$Z$1-M221*2)*U219),0))</f>
        <v>0</v>
      </c>
      <c r="V220">
        <f>IF(B221="",V219,IFERROR(IF(AND(R220&gt;0,R219=0),R220,(1+(B221/B220-1)*Calc!$Z$1-N221*2)*V219),0))</f>
        <v>0</v>
      </c>
      <c r="W220">
        <f>IF(ISNUMBER(C220),C220,W219)</f>
        <v>0.1</v>
      </c>
      <c r="Y220" s="1" t="e">
        <f>IF(AND(Q220&gt;=Chart!$F$2,Q220&lt;=Chart!$F$3),Q220,#N/A)</f>
        <v>#N/A</v>
      </c>
      <c r="Z220" t="e">
        <f>IF(AND(Q220&gt;=Chart!$F$2,Q220&lt;=Chart!$F$3),R220,#N/A)</f>
        <v>#N/A</v>
      </c>
      <c r="AA220" t="e">
        <f>IF(AND(Q220&gt;=Chart!$F$2,Q220&lt;=Chart!$F$3),S220,#N/A)</f>
        <v>#N/A</v>
      </c>
      <c r="AB220" t="e">
        <f>IF(AND(Q220&gt;=Chart!$F$2,Q220&lt;=Chart!$F$3),T220,#N/A)</f>
        <v>#N/A</v>
      </c>
      <c r="AC220" t="e">
        <f>IF(AND(Q220&gt;=Chart!$F$2,Q220&lt;=Chart!$F$3),U220,#N/A)</f>
        <v>#N/A</v>
      </c>
      <c r="AD220" t="e">
        <f>IF(AND(Q220&gt;=Chart!$F$2,Q220&lt;=Chart!$F$3),V220,#N/A)</f>
        <v>#N/A</v>
      </c>
      <c r="AE220" t="e">
        <f>IF(AND(Q220&gt;=Chart!$F$2,Q220&lt;=Chart!$F$3),I220,#N/A)</f>
        <v>#N/A</v>
      </c>
      <c r="AF220" t="e">
        <f>IF(AND(Q220&gt;=Chart!$F$2,Q220&lt;=Chart!$F$3),H220/100,#N/A)</f>
        <v>#N/A</v>
      </c>
      <c r="AG220" t="e">
        <f>IF(AND(Q220&gt;=Chart!$F$2,Q220&lt;=Chart!$F$3),W220/100,#N/A)</f>
        <v>#N/A</v>
      </c>
    </row>
    <row r="221" spans="1:33" x14ac:dyDescent="0.25">
      <c r="A221">
        <v>1398432600</v>
      </c>
      <c r="B221">
        <f>INDEX('Daily Data ADJ'!$1:$1048576,MATCH(Calc!$A221,'Daily Data ADJ'!$A:$A,0),MATCH("SPY, CBOE BZX: Close",'Daily Data ADJ'!$1:$1,0))</f>
        <v>158.54110277000001</v>
      </c>
      <c r="C221">
        <f>INDEX('Daily Data ADJ'!$1:$1048576,MATCH(Calc!$A221,'Daily Data ADJ'!$A:$A,0),MATCH("EFFR, FRED: Close",'Daily Data ADJ'!$1:$1,0))</f>
        <v>0.09</v>
      </c>
      <c r="D221" t="str">
        <f>INDEX('Daily Data ADJ'!$1:$1048576,MATCH(Calc!$A221,'Daily Data ADJ'!$A:$A,1),MATCH("SOFR, FRED: Close",'Daily Data ADJ'!$1:$1,0))</f>
        <v>NaN</v>
      </c>
      <c r="E221">
        <f>INDEX('Daily Data ADJ'!$1:$1048576,MATCH(Calc!$A221,'Daily Data ADJ'!$A:$A,0),MATCH("UPRO, CBOE BZX: Close",'Daily Data ADJ'!$1:$1,0))</f>
        <v>7.9714142199999998</v>
      </c>
      <c r="F221">
        <f>INDEX('Daily Data ADJ'!$1:$1048576,MATCH(Calc!$A221,'Daily Data ADJ'!$A:$A,0),MATCH("ES1!, CME_MINI: Close",'Daily Data ADJ'!$1:$1,0))</f>
        <v>1860</v>
      </c>
      <c r="G221">
        <f>INDEX('Daily Data ADJ'!$1:$1048576,MATCH(Calc!$A221,'Daily Data ADJ'!$A:$A,0),MATCH("ES2!, CME_MINI: Close",'Daily Data ADJ'!$1:$1,0))</f>
        <v>1852.75</v>
      </c>
      <c r="H221">
        <f>INDEX('QUANDL MULTPL SP500_DIV_YIELD_M'!$A:$G,MATCH(Calc!$A221,'QUANDL MULTPL SP500_DIV_YIELD_M'!$A:$A,1),MATCH('QUANDL MULTPL SP500_DIV_YIELD_M'!$E$1,'QUANDL MULTPL SP500_DIV_YIELD_M'!$A$1:$G$1,0))</f>
        <v>1.94</v>
      </c>
      <c r="I221" s="5">
        <f t="shared" si="18"/>
        <v>3.8995248802592697E-3</v>
      </c>
      <c r="J221" s="1">
        <f>A221/24/60/60+DATE(1970,1,1)</f>
        <v>41754.5625</v>
      </c>
      <c r="K221" s="3">
        <f t="shared" si="21"/>
        <v>1</v>
      </c>
      <c r="L221" s="6">
        <f>(1+Chart!$F$4)^(1/(365/K221))-1</f>
        <v>6.6592785027408397E-5</v>
      </c>
      <c r="M221" s="6">
        <f t="shared" si="22"/>
        <v>2.4646475380585287E-6</v>
      </c>
      <c r="N221" s="6">
        <f t="shared" si="23"/>
        <v>1.0662910112202439E-5</v>
      </c>
      <c r="O221">
        <f>O220*(B221/B220)</f>
        <v>158.54110277000009</v>
      </c>
      <c r="P221">
        <f t="shared" si="19"/>
        <v>2014</v>
      </c>
      <c r="Q221" s="1">
        <f t="shared" si="20"/>
        <v>41754.5625</v>
      </c>
      <c r="R221">
        <f>IF(B222="",R220,IF(Q221&gt;=Chart!$F$2,E221,0))</f>
        <v>0</v>
      </c>
      <c r="S221">
        <f>IF(B222="",S220,IFERROR(IF(AND(R221&gt;0,R220=0),R221,(1+(B222/B221-1)*Calc!$Z$1)*S220),0))</f>
        <v>0</v>
      </c>
      <c r="T221">
        <f>IF(B222="",T220,IFERROR(IF(AND(R221&gt;0,R220=0),R221,(1+(B222/B221-1)*Calc!$Z$1-L222)*T220),0))</f>
        <v>0</v>
      </c>
      <c r="U221">
        <f>IF(B222="",U220,IFERROR(IF(AND(R221&gt;0,R220=0),R221,(1+(B222/B221-1)*Calc!$Z$1-M222*2)*U220),0))</f>
        <v>0</v>
      </c>
      <c r="V221">
        <f>IF(B222="",V220,IFERROR(IF(AND(R221&gt;0,R220=0),R221,(1+(B222/B221-1)*Calc!$Z$1-N222*2)*V220),0))</f>
        <v>0</v>
      </c>
      <c r="W221">
        <f>IF(ISNUMBER(C221),C221,W220)</f>
        <v>0.09</v>
      </c>
      <c r="Y221" s="1" t="e">
        <f>IF(AND(Q221&gt;=Chart!$F$2,Q221&lt;=Chart!$F$3),Q221,#N/A)</f>
        <v>#N/A</v>
      </c>
      <c r="Z221" t="e">
        <f>IF(AND(Q221&gt;=Chart!$F$2,Q221&lt;=Chart!$F$3),R221,#N/A)</f>
        <v>#N/A</v>
      </c>
      <c r="AA221" t="e">
        <f>IF(AND(Q221&gt;=Chart!$F$2,Q221&lt;=Chart!$F$3),S221,#N/A)</f>
        <v>#N/A</v>
      </c>
      <c r="AB221" t="e">
        <f>IF(AND(Q221&gt;=Chart!$F$2,Q221&lt;=Chart!$F$3),T221,#N/A)</f>
        <v>#N/A</v>
      </c>
      <c r="AC221" t="e">
        <f>IF(AND(Q221&gt;=Chart!$F$2,Q221&lt;=Chart!$F$3),U221,#N/A)</f>
        <v>#N/A</v>
      </c>
      <c r="AD221" t="e">
        <f>IF(AND(Q221&gt;=Chart!$F$2,Q221&lt;=Chart!$F$3),V221,#N/A)</f>
        <v>#N/A</v>
      </c>
      <c r="AE221" t="e">
        <f>IF(AND(Q221&gt;=Chart!$F$2,Q221&lt;=Chart!$F$3),I221,#N/A)</f>
        <v>#N/A</v>
      </c>
      <c r="AF221" t="e">
        <f>IF(AND(Q221&gt;=Chart!$F$2,Q221&lt;=Chart!$F$3),H221/100,#N/A)</f>
        <v>#N/A</v>
      </c>
      <c r="AG221" t="e">
        <f>IF(AND(Q221&gt;=Chart!$F$2,Q221&lt;=Chart!$F$3),W221/100,#N/A)</f>
        <v>#N/A</v>
      </c>
    </row>
    <row r="222" spans="1:33" x14ac:dyDescent="0.25">
      <c r="A222">
        <v>1398691800</v>
      </c>
      <c r="B222">
        <f>INDEX('Daily Data ADJ'!$1:$1048576,MATCH(Calc!$A222,'Daily Data ADJ'!$A:$A,0),MATCH("SPY, CBOE BZX: Close",'Daily Data ADJ'!$1:$1,0))</f>
        <v>159.03896388000001</v>
      </c>
      <c r="C222">
        <f>INDEX('Daily Data ADJ'!$1:$1048576,MATCH(Calc!$A222,'Daily Data ADJ'!$A:$A,0),MATCH("EFFR, FRED: Close",'Daily Data ADJ'!$1:$1,0))</f>
        <v>0.09</v>
      </c>
      <c r="D222" t="str">
        <f>INDEX('Daily Data ADJ'!$1:$1048576,MATCH(Calc!$A222,'Daily Data ADJ'!$A:$A,1),MATCH("SOFR, FRED: Close",'Daily Data ADJ'!$1:$1,0))</f>
        <v>NaN</v>
      </c>
      <c r="E222">
        <f>INDEX('Daily Data ADJ'!$1:$1048576,MATCH(Calc!$A222,'Daily Data ADJ'!$A:$A,0),MATCH("UPRO, CBOE BZX: Close",'Daily Data ADJ'!$1:$1,0))</f>
        <v>8.0461187200000008</v>
      </c>
      <c r="F222">
        <f>INDEX('Daily Data ADJ'!$1:$1048576,MATCH(Calc!$A222,'Daily Data ADJ'!$A:$A,0),MATCH("ES1!, CME_MINI: Close",'Daily Data ADJ'!$1:$1,0))</f>
        <v>1866</v>
      </c>
      <c r="G222">
        <f>INDEX('Daily Data ADJ'!$1:$1048576,MATCH(Calc!$A222,'Daily Data ADJ'!$A:$A,0),MATCH("ES2!, CME_MINI: Close",'Daily Data ADJ'!$1:$1,0))</f>
        <v>1858.5</v>
      </c>
      <c r="H222">
        <f>INDEX('QUANDL MULTPL SP500_DIV_YIELD_M'!$A:$G,MATCH(Calc!$A222,'QUANDL MULTPL SP500_DIV_YIELD_M'!$A:$A,1),MATCH('QUANDL MULTPL SP500_DIV_YIELD_M'!$E$1,'QUANDL MULTPL SP500_DIV_YIELD_M'!$A$1:$G$1,0))</f>
        <v>1.94</v>
      </c>
      <c r="I222" s="5">
        <f t="shared" si="18"/>
        <v>3.4194983991372718E-3</v>
      </c>
      <c r="J222" s="1">
        <f>A222/24/60/60+DATE(1970,1,1)</f>
        <v>41757.5625</v>
      </c>
      <c r="K222" s="3">
        <f t="shared" si="21"/>
        <v>3</v>
      </c>
      <c r="L222" s="6">
        <f>(1+Chart!$F$4)^(1/(365/K222))-1</f>
        <v>1.9979165917494157E-4</v>
      </c>
      <c r="M222" s="6">
        <f t="shared" si="22"/>
        <v>7.393960838042446E-6</v>
      </c>
      <c r="N222" s="6">
        <f t="shared" si="23"/>
        <v>2.8057915877122142E-5</v>
      </c>
      <c r="O222">
        <f>O221*(B222/B221)</f>
        <v>159.03896388000013</v>
      </c>
      <c r="P222">
        <f t="shared" si="19"/>
        <v>2014</v>
      </c>
      <c r="Q222" s="1">
        <f t="shared" si="20"/>
        <v>41757.5625</v>
      </c>
      <c r="R222">
        <f>IF(B223="",R221,IF(Q222&gt;=Chart!$F$2,E222,0))</f>
        <v>0</v>
      </c>
      <c r="S222">
        <f>IF(B223="",S221,IFERROR(IF(AND(R222&gt;0,R221=0),R222,(1+(B223/B222-1)*Calc!$Z$1)*S221),0))</f>
        <v>0</v>
      </c>
      <c r="T222">
        <f>IF(B223="",T221,IFERROR(IF(AND(R222&gt;0,R221=0),R222,(1+(B223/B222-1)*Calc!$Z$1-L223)*T221),0))</f>
        <v>0</v>
      </c>
      <c r="U222">
        <f>IF(B223="",U221,IFERROR(IF(AND(R222&gt;0,R221=0),R222,(1+(B223/B222-1)*Calc!$Z$1-M223*2)*U221),0))</f>
        <v>0</v>
      </c>
      <c r="V222">
        <f>IF(B223="",V221,IFERROR(IF(AND(R222&gt;0,R221=0),R222,(1+(B223/B222-1)*Calc!$Z$1-N223*2)*V221),0))</f>
        <v>0</v>
      </c>
      <c r="W222">
        <f>IF(ISNUMBER(C222),C222,W221)</f>
        <v>0.09</v>
      </c>
      <c r="Y222" s="1" t="e">
        <f>IF(AND(Q222&gt;=Chart!$F$2,Q222&lt;=Chart!$F$3),Q222,#N/A)</f>
        <v>#N/A</v>
      </c>
      <c r="Z222" t="e">
        <f>IF(AND(Q222&gt;=Chart!$F$2,Q222&lt;=Chart!$F$3),R222,#N/A)</f>
        <v>#N/A</v>
      </c>
      <c r="AA222" t="e">
        <f>IF(AND(Q222&gt;=Chart!$F$2,Q222&lt;=Chart!$F$3),S222,#N/A)</f>
        <v>#N/A</v>
      </c>
      <c r="AB222" t="e">
        <f>IF(AND(Q222&gt;=Chart!$F$2,Q222&lt;=Chart!$F$3),T222,#N/A)</f>
        <v>#N/A</v>
      </c>
      <c r="AC222" t="e">
        <f>IF(AND(Q222&gt;=Chart!$F$2,Q222&lt;=Chart!$F$3),U222,#N/A)</f>
        <v>#N/A</v>
      </c>
      <c r="AD222" t="e">
        <f>IF(AND(Q222&gt;=Chart!$F$2,Q222&lt;=Chart!$F$3),V222,#N/A)</f>
        <v>#N/A</v>
      </c>
      <c r="AE222" t="e">
        <f>IF(AND(Q222&gt;=Chart!$F$2,Q222&lt;=Chart!$F$3),I222,#N/A)</f>
        <v>#N/A</v>
      </c>
      <c r="AF222" t="e">
        <f>IF(AND(Q222&gt;=Chart!$F$2,Q222&lt;=Chart!$F$3),H222/100,#N/A)</f>
        <v>#N/A</v>
      </c>
      <c r="AG222" t="e">
        <f>IF(AND(Q222&gt;=Chart!$F$2,Q222&lt;=Chart!$F$3),W222/100,#N/A)</f>
        <v>#N/A</v>
      </c>
    </row>
    <row r="223" spans="1:33" x14ac:dyDescent="0.25">
      <c r="A223">
        <v>1398778200</v>
      </c>
      <c r="B223">
        <f>INDEX('Daily Data ADJ'!$1:$1048576,MATCH(Calc!$A223,'Daily Data ADJ'!$A:$A,0),MATCH("SPY, CBOE BZX: Close",'Daily Data ADJ'!$1:$1,0))</f>
        <v>159.78362791999999</v>
      </c>
      <c r="C223">
        <f>INDEX('Daily Data ADJ'!$1:$1048576,MATCH(Calc!$A223,'Daily Data ADJ'!$A:$A,0),MATCH("EFFR, FRED: Close",'Daily Data ADJ'!$1:$1,0))</f>
        <v>0.1</v>
      </c>
      <c r="D223" t="str">
        <f>INDEX('Daily Data ADJ'!$1:$1048576,MATCH(Calc!$A223,'Daily Data ADJ'!$A:$A,1),MATCH("SOFR, FRED: Close",'Daily Data ADJ'!$1:$1,0))</f>
        <v>NaN</v>
      </c>
      <c r="E223">
        <f>INDEX('Daily Data ADJ'!$1:$1048576,MATCH(Calc!$A223,'Daily Data ADJ'!$A:$A,0),MATCH("UPRO, CBOE BZX: Close",'Daily Data ADJ'!$1:$1,0))</f>
        <v>8.1589866499999992</v>
      </c>
      <c r="F223">
        <f>INDEX('Daily Data ADJ'!$1:$1048576,MATCH(Calc!$A223,'Daily Data ADJ'!$A:$A,0),MATCH("ES1!, CME_MINI: Close",'Daily Data ADJ'!$1:$1,0))</f>
        <v>1871.75</v>
      </c>
      <c r="G223">
        <f>INDEX('Daily Data ADJ'!$1:$1048576,MATCH(Calc!$A223,'Daily Data ADJ'!$A:$A,0),MATCH("ES2!, CME_MINI: Close",'Daily Data ADJ'!$1:$1,0))</f>
        <v>1864.5</v>
      </c>
      <c r="H223">
        <f>INDEX('QUANDL MULTPL SP500_DIV_YIELD_M'!$A:$G,MATCH(Calc!$A223,'QUANDL MULTPL SP500_DIV_YIELD_M'!$A:$A,1),MATCH('QUANDL MULTPL SP500_DIV_YIELD_M'!$E$1,'QUANDL MULTPL SP500_DIV_YIELD_M'!$A$1:$G$1,0))</f>
        <v>1.94</v>
      </c>
      <c r="I223" s="5">
        <f t="shared" si="18"/>
        <v>3.9962641298162682E-3</v>
      </c>
      <c r="J223" s="1">
        <f>A223/24/60/60+DATE(1970,1,1)</f>
        <v>41758.5625</v>
      </c>
      <c r="K223" s="3">
        <f t="shared" si="21"/>
        <v>1</v>
      </c>
      <c r="L223" s="6">
        <f>(1+Chart!$F$4)^(1/(365/K223))-1</f>
        <v>6.6592785027408397E-5</v>
      </c>
      <c r="M223" s="6">
        <f t="shared" si="22"/>
        <v>2.7383608263154002E-6</v>
      </c>
      <c r="N223" s="6">
        <f t="shared" si="23"/>
        <v>1.0926909770558879E-5</v>
      </c>
      <c r="O223">
        <f>O222*(B223/B222)</f>
        <v>159.78362792000007</v>
      </c>
      <c r="P223">
        <f t="shared" si="19"/>
        <v>2014</v>
      </c>
      <c r="Q223" s="1">
        <f t="shared" si="20"/>
        <v>41758.5625</v>
      </c>
      <c r="R223">
        <f>IF(B224="",R222,IF(Q223&gt;=Chart!$F$2,E223,0))</f>
        <v>0</v>
      </c>
      <c r="S223">
        <f>IF(B224="",S222,IFERROR(IF(AND(R223&gt;0,R222=0),R223,(1+(B224/B223-1)*Calc!$Z$1)*S222),0))</f>
        <v>0</v>
      </c>
      <c r="T223">
        <f>IF(B224="",T222,IFERROR(IF(AND(R223&gt;0,R222=0),R223,(1+(B224/B223-1)*Calc!$Z$1-L224)*T222),0))</f>
        <v>0</v>
      </c>
      <c r="U223">
        <f>IF(B224="",U222,IFERROR(IF(AND(R223&gt;0,R222=0),R223,(1+(B224/B223-1)*Calc!$Z$1-M224*2)*U222),0))</f>
        <v>0</v>
      </c>
      <c r="V223">
        <f>IF(B224="",V222,IFERROR(IF(AND(R223&gt;0,R222=0),R223,(1+(B224/B223-1)*Calc!$Z$1-N224*2)*V222),0))</f>
        <v>0</v>
      </c>
      <c r="W223">
        <f>IF(ISNUMBER(C223),C223,W222)</f>
        <v>0.1</v>
      </c>
      <c r="Y223" s="1" t="e">
        <f>IF(AND(Q223&gt;=Chart!$F$2,Q223&lt;=Chart!$F$3),Q223,#N/A)</f>
        <v>#N/A</v>
      </c>
      <c r="Z223" t="e">
        <f>IF(AND(Q223&gt;=Chart!$F$2,Q223&lt;=Chart!$F$3),R223,#N/A)</f>
        <v>#N/A</v>
      </c>
      <c r="AA223" t="e">
        <f>IF(AND(Q223&gt;=Chart!$F$2,Q223&lt;=Chart!$F$3),S223,#N/A)</f>
        <v>#N/A</v>
      </c>
      <c r="AB223" t="e">
        <f>IF(AND(Q223&gt;=Chart!$F$2,Q223&lt;=Chart!$F$3),T223,#N/A)</f>
        <v>#N/A</v>
      </c>
      <c r="AC223" t="e">
        <f>IF(AND(Q223&gt;=Chart!$F$2,Q223&lt;=Chart!$F$3),U223,#N/A)</f>
        <v>#N/A</v>
      </c>
      <c r="AD223" t="e">
        <f>IF(AND(Q223&gt;=Chart!$F$2,Q223&lt;=Chart!$F$3),V223,#N/A)</f>
        <v>#N/A</v>
      </c>
      <c r="AE223" t="e">
        <f>IF(AND(Q223&gt;=Chart!$F$2,Q223&lt;=Chart!$F$3),I223,#N/A)</f>
        <v>#N/A</v>
      </c>
      <c r="AF223" t="e">
        <f>IF(AND(Q223&gt;=Chart!$F$2,Q223&lt;=Chart!$F$3),H223/100,#N/A)</f>
        <v>#N/A</v>
      </c>
      <c r="AG223" t="e">
        <f>IF(AND(Q223&gt;=Chart!$F$2,Q223&lt;=Chart!$F$3),W223/100,#N/A)</f>
        <v>#N/A</v>
      </c>
    </row>
    <row r="224" spans="1:33" x14ac:dyDescent="0.25">
      <c r="A224">
        <v>1398864600</v>
      </c>
      <c r="B224">
        <f>INDEX('Daily Data ADJ'!$1:$1048576,MATCH(Calc!$A224,'Daily Data ADJ'!$A:$A,0),MATCH("SPY, CBOE BZX: Close",'Daily Data ADJ'!$1:$1,0))</f>
        <v>160.26021291000001</v>
      </c>
      <c r="C224">
        <f>INDEX('Daily Data ADJ'!$1:$1048576,MATCH(Calc!$A224,'Daily Data ADJ'!$A:$A,0),MATCH("EFFR, FRED: Close",'Daily Data ADJ'!$1:$1,0))</f>
        <v>0.09</v>
      </c>
      <c r="D224" t="str">
        <f>INDEX('Daily Data ADJ'!$1:$1048576,MATCH(Calc!$A224,'Daily Data ADJ'!$A:$A,1),MATCH("SOFR, FRED: Close",'Daily Data ADJ'!$1:$1,0))</f>
        <v>NaN</v>
      </c>
      <c r="E224">
        <f>INDEX('Daily Data ADJ'!$1:$1048576,MATCH(Calc!$A224,'Daily Data ADJ'!$A:$A,0),MATCH("UPRO, CBOE BZX: Close",'Daily Data ADJ'!$1:$1,0))</f>
        <v>8.2401865099999991</v>
      </c>
      <c r="F224">
        <f>INDEX('Daily Data ADJ'!$1:$1048576,MATCH(Calc!$A224,'Daily Data ADJ'!$A:$A,0),MATCH("ES1!, CME_MINI: Close",'Daily Data ADJ'!$1:$1,0))</f>
        <v>1878</v>
      </c>
      <c r="G224">
        <f>INDEX('Daily Data ADJ'!$1:$1048576,MATCH(Calc!$A224,'Daily Data ADJ'!$A:$A,0),MATCH("ES2!, CME_MINI: Close",'Daily Data ADJ'!$1:$1,0))</f>
        <v>1870.5</v>
      </c>
      <c r="H224">
        <f>INDEX('QUANDL MULTPL SP500_DIV_YIELD_M'!$A:$G,MATCH(Calc!$A224,'QUANDL MULTPL SP500_DIV_YIELD_M'!$A:$A,1),MATCH('QUANDL MULTPL SP500_DIV_YIELD_M'!$E$1,'QUANDL MULTPL SP500_DIV_YIELD_M'!$A$1:$G$1,0))</f>
        <v>1.96</v>
      </c>
      <c r="I224" s="5">
        <f t="shared" si="18"/>
        <v>3.7209981203878903E-3</v>
      </c>
      <c r="J224" s="1">
        <f>A224/24/60/60+DATE(1970,1,1)</f>
        <v>41759.5625</v>
      </c>
      <c r="K224" s="3">
        <f t="shared" si="21"/>
        <v>1</v>
      </c>
      <c r="L224" s="6">
        <f>(1+Chart!$F$4)^(1/(365/K224))-1</f>
        <v>6.6592785027408397E-5</v>
      </c>
      <c r="M224" s="6">
        <f t="shared" si="22"/>
        <v>2.4646475380585287E-6</v>
      </c>
      <c r="N224" s="6">
        <f t="shared" si="23"/>
        <v>1.0175647203070071E-5</v>
      </c>
      <c r="O224">
        <f>O223*(B224/B223)</f>
        <v>160.26021291000009</v>
      </c>
      <c r="P224">
        <f t="shared" si="19"/>
        <v>2014</v>
      </c>
      <c r="Q224" s="1">
        <f t="shared" si="20"/>
        <v>41759.5625</v>
      </c>
      <c r="R224">
        <f>IF(B225="",R223,IF(Q224&gt;=Chart!$F$2,E224,0))</f>
        <v>0</v>
      </c>
      <c r="S224">
        <f>IF(B225="",S223,IFERROR(IF(AND(R224&gt;0,R223=0),R224,(1+(B225/B224-1)*Calc!$Z$1)*S223),0))</f>
        <v>0</v>
      </c>
      <c r="T224">
        <f>IF(B225="",T223,IFERROR(IF(AND(R224&gt;0,R223=0),R224,(1+(B225/B224-1)*Calc!$Z$1-L225)*T223),0))</f>
        <v>0</v>
      </c>
      <c r="U224">
        <f>IF(B225="",U223,IFERROR(IF(AND(R224&gt;0,R223=0),R224,(1+(B225/B224-1)*Calc!$Z$1-M225*2)*U223),0))</f>
        <v>0</v>
      </c>
      <c r="V224">
        <f>IF(B225="",V223,IFERROR(IF(AND(R224&gt;0,R223=0),R224,(1+(B225/B224-1)*Calc!$Z$1-N225*2)*V223),0))</f>
        <v>0</v>
      </c>
      <c r="W224">
        <f>IF(ISNUMBER(C224),C224,W223)</f>
        <v>0.09</v>
      </c>
      <c r="Y224" s="1" t="e">
        <f>IF(AND(Q224&gt;=Chart!$F$2,Q224&lt;=Chart!$F$3),Q224,#N/A)</f>
        <v>#N/A</v>
      </c>
      <c r="Z224" t="e">
        <f>IF(AND(Q224&gt;=Chart!$F$2,Q224&lt;=Chart!$F$3),R224,#N/A)</f>
        <v>#N/A</v>
      </c>
      <c r="AA224" t="e">
        <f>IF(AND(Q224&gt;=Chart!$F$2,Q224&lt;=Chart!$F$3),S224,#N/A)</f>
        <v>#N/A</v>
      </c>
      <c r="AB224" t="e">
        <f>IF(AND(Q224&gt;=Chart!$F$2,Q224&lt;=Chart!$F$3),T224,#N/A)</f>
        <v>#N/A</v>
      </c>
      <c r="AC224" t="e">
        <f>IF(AND(Q224&gt;=Chart!$F$2,Q224&lt;=Chart!$F$3),U224,#N/A)</f>
        <v>#N/A</v>
      </c>
      <c r="AD224" t="e">
        <f>IF(AND(Q224&gt;=Chart!$F$2,Q224&lt;=Chart!$F$3),V224,#N/A)</f>
        <v>#N/A</v>
      </c>
      <c r="AE224" t="e">
        <f>IF(AND(Q224&gt;=Chart!$F$2,Q224&lt;=Chart!$F$3),I224,#N/A)</f>
        <v>#N/A</v>
      </c>
      <c r="AF224" t="e">
        <f>IF(AND(Q224&gt;=Chart!$F$2,Q224&lt;=Chart!$F$3),H224/100,#N/A)</f>
        <v>#N/A</v>
      </c>
      <c r="AG224" t="e">
        <f>IF(AND(Q224&gt;=Chart!$F$2,Q224&lt;=Chart!$F$3),W224/100,#N/A)</f>
        <v>#N/A</v>
      </c>
    </row>
    <row r="225" spans="1:33" x14ac:dyDescent="0.25">
      <c r="A225">
        <v>1398951000</v>
      </c>
      <c r="B225">
        <f>INDEX('Daily Data ADJ'!$1:$1048576,MATCH(Calc!$A225,'Daily Data ADJ'!$A:$A,0),MATCH("SPY, CBOE BZX: Close",'Daily Data ADJ'!$1:$1,0))</f>
        <v>160.27297858</v>
      </c>
      <c r="C225">
        <f>INDEX('Daily Data ADJ'!$1:$1048576,MATCH(Calc!$A225,'Daily Data ADJ'!$A:$A,0),MATCH("EFFR, FRED: Close",'Daily Data ADJ'!$1:$1,0))</f>
        <v>0.09</v>
      </c>
      <c r="D225" t="str">
        <f>INDEX('Daily Data ADJ'!$1:$1048576,MATCH(Calc!$A225,'Daily Data ADJ'!$A:$A,1),MATCH("SOFR, FRED: Close",'Daily Data ADJ'!$1:$1,0))</f>
        <v>NaN</v>
      </c>
      <c r="E225">
        <f>INDEX('Daily Data ADJ'!$1:$1048576,MATCH(Calc!$A225,'Daily Data ADJ'!$A:$A,0),MATCH("UPRO, CBOE BZX: Close",'Daily Data ADJ'!$1:$1,0))</f>
        <v>8.2361271499999997</v>
      </c>
      <c r="F225">
        <f>INDEX('Daily Data ADJ'!$1:$1048576,MATCH(Calc!$A225,'Daily Data ADJ'!$A:$A,0),MATCH("ES1!, CME_MINI: Close",'Daily Data ADJ'!$1:$1,0))</f>
        <v>1877.75</v>
      </c>
      <c r="G225">
        <f>INDEX('Daily Data ADJ'!$1:$1048576,MATCH(Calc!$A225,'Daily Data ADJ'!$A:$A,0),MATCH("ES2!, CME_MINI: Close",'Daily Data ADJ'!$1:$1,0))</f>
        <v>1870.25</v>
      </c>
      <c r="H225">
        <f>INDEX('QUANDL MULTPL SP500_DIV_YIELD_M'!$A:$G,MATCH(Calc!$A225,'QUANDL MULTPL SP500_DIV_YIELD_M'!$A:$A,1),MATCH('QUANDL MULTPL SP500_DIV_YIELD_M'!$E$1,'QUANDL MULTPL SP500_DIV_YIELD_M'!$A$1:$G$1,0))</f>
        <v>1.96</v>
      </c>
      <c r="I225" s="5">
        <f t="shared" si="18"/>
        <v>3.7188966952125743E-3</v>
      </c>
      <c r="J225" s="1">
        <f>A225/24/60/60+DATE(1970,1,1)</f>
        <v>41760.5625</v>
      </c>
      <c r="K225" s="3">
        <f t="shared" si="21"/>
        <v>1</v>
      </c>
      <c r="L225" s="6">
        <f>(1+Chart!$F$4)^(1/(365/K225))-1</f>
        <v>6.6592785027408397E-5</v>
      </c>
      <c r="M225" s="6">
        <f t="shared" si="22"/>
        <v>2.4646475380585287E-6</v>
      </c>
      <c r="N225" s="6">
        <f t="shared" si="23"/>
        <v>1.0169911153212752E-5</v>
      </c>
      <c r="O225">
        <f>O224*(B225/B224)</f>
        <v>160.27297858000011</v>
      </c>
      <c r="P225">
        <f t="shared" si="19"/>
        <v>2014</v>
      </c>
      <c r="Q225" s="1">
        <f t="shared" si="20"/>
        <v>41760.5625</v>
      </c>
      <c r="R225">
        <f>IF(B226="",R224,IF(Q225&gt;=Chart!$F$2,E225,0))</f>
        <v>0</v>
      </c>
      <c r="S225">
        <f>IF(B226="",S224,IFERROR(IF(AND(R225&gt;0,R224=0),R225,(1+(B226/B225-1)*Calc!$Z$1)*S224),0))</f>
        <v>0</v>
      </c>
      <c r="T225">
        <f>IF(B226="",T224,IFERROR(IF(AND(R225&gt;0,R224=0),R225,(1+(B226/B225-1)*Calc!$Z$1-L226)*T224),0))</f>
        <v>0</v>
      </c>
      <c r="U225">
        <f>IF(B226="",U224,IFERROR(IF(AND(R225&gt;0,R224=0),R225,(1+(B226/B225-1)*Calc!$Z$1-M226*2)*U224),0))</f>
        <v>0</v>
      </c>
      <c r="V225">
        <f>IF(B226="",V224,IFERROR(IF(AND(R225&gt;0,R224=0),R225,(1+(B226/B225-1)*Calc!$Z$1-N226*2)*V224),0))</f>
        <v>0</v>
      </c>
      <c r="W225">
        <f>IF(ISNUMBER(C225),C225,W224)</f>
        <v>0.09</v>
      </c>
      <c r="Y225" s="1" t="e">
        <f>IF(AND(Q225&gt;=Chart!$F$2,Q225&lt;=Chart!$F$3),Q225,#N/A)</f>
        <v>#N/A</v>
      </c>
      <c r="Z225" t="e">
        <f>IF(AND(Q225&gt;=Chart!$F$2,Q225&lt;=Chart!$F$3),R225,#N/A)</f>
        <v>#N/A</v>
      </c>
      <c r="AA225" t="e">
        <f>IF(AND(Q225&gt;=Chart!$F$2,Q225&lt;=Chart!$F$3),S225,#N/A)</f>
        <v>#N/A</v>
      </c>
      <c r="AB225" t="e">
        <f>IF(AND(Q225&gt;=Chart!$F$2,Q225&lt;=Chart!$F$3),T225,#N/A)</f>
        <v>#N/A</v>
      </c>
      <c r="AC225" t="e">
        <f>IF(AND(Q225&gt;=Chart!$F$2,Q225&lt;=Chart!$F$3),U225,#N/A)</f>
        <v>#N/A</v>
      </c>
      <c r="AD225" t="e">
        <f>IF(AND(Q225&gt;=Chart!$F$2,Q225&lt;=Chart!$F$3),V225,#N/A)</f>
        <v>#N/A</v>
      </c>
      <c r="AE225" t="e">
        <f>IF(AND(Q225&gt;=Chart!$F$2,Q225&lt;=Chart!$F$3),I225,#N/A)</f>
        <v>#N/A</v>
      </c>
      <c r="AF225" t="e">
        <f>IF(AND(Q225&gt;=Chart!$F$2,Q225&lt;=Chart!$F$3),H225/100,#N/A)</f>
        <v>#N/A</v>
      </c>
      <c r="AG225" t="e">
        <f>IF(AND(Q225&gt;=Chart!$F$2,Q225&lt;=Chart!$F$3),W225/100,#N/A)</f>
        <v>#N/A</v>
      </c>
    </row>
    <row r="226" spans="1:33" x14ac:dyDescent="0.25">
      <c r="A226">
        <v>1399037400</v>
      </c>
      <c r="B226">
        <f>INDEX('Daily Data ADJ'!$1:$1048576,MATCH(Calc!$A226,'Daily Data ADJ'!$A:$A,0),MATCH("SPY, CBOE BZX: Close",'Daily Data ADJ'!$1:$1,0))</f>
        <v>160.04745176</v>
      </c>
      <c r="C226">
        <f>INDEX('Daily Data ADJ'!$1:$1048576,MATCH(Calc!$A226,'Daily Data ADJ'!$A:$A,0),MATCH("EFFR, FRED: Close",'Daily Data ADJ'!$1:$1,0))</f>
        <v>0.09</v>
      </c>
      <c r="D226" t="str">
        <f>INDEX('Daily Data ADJ'!$1:$1048576,MATCH(Calc!$A226,'Daily Data ADJ'!$A:$A,1),MATCH("SOFR, FRED: Close",'Daily Data ADJ'!$1:$1,0))</f>
        <v>NaN</v>
      </c>
      <c r="E226">
        <f>INDEX('Daily Data ADJ'!$1:$1048576,MATCH(Calc!$A226,'Daily Data ADJ'!$A:$A,0),MATCH("UPRO, CBOE BZX: Close",'Daily Data ADJ'!$1:$1,0))</f>
        <v>8.2028347499999992</v>
      </c>
      <c r="F226">
        <f>INDEX('Daily Data ADJ'!$1:$1048576,MATCH(Calc!$A226,'Daily Data ADJ'!$A:$A,0),MATCH("ES1!, CME_MINI: Close",'Daily Data ADJ'!$1:$1,0))</f>
        <v>1874.5</v>
      </c>
      <c r="G226">
        <f>INDEX('Daily Data ADJ'!$1:$1048576,MATCH(Calc!$A226,'Daily Data ADJ'!$A:$A,0),MATCH("ES2!, CME_MINI: Close",'Daily Data ADJ'!$1:$1,0))</f>
        <v>1867</v>
      </c>
      <c r="H226">
        <f>INDEX('QUANDL MULTPL SP500_DIV_YIELD_M'!$A:$G,MATCH(Calc!$A226,'QUANDL MULTPL SP500_DIV_YIELD_M'!$A:$A,1),MATCH('QUANDL MULTPL SP500_DIV_YIELD_M'!$E$1,'QUANDL MULTPL SP500_DIV_YIELD_M'!$A$1:$G$1,0))</f>
        <v>1.96</v>
      </c>
      <c r="I226" s="5">
        <f t="shared" si="18"/>
        <v>3.6915274671033768E-3</v>
      </c>
      <c r="J226" s="1">
        <f>A226/24/60/60+DATE(1970,1,1)</f>
        <v>41761.5625</v>
      </c>
      <c r="K226" s="3">
        <f t="shared" si="21"/>
        <v>1</v>
      </c>
      <c r="L226" s="6">
        <f>(1+Chart!$F$4)^(1/(365/K226))-1</f>
        <v>6.6592785027408397E-5</v>
      </c>
      <c r="M226" s="6">
        <f t="shared" si="22"/>
        <v>2.4646475380585287E-6</v>
      </c>
      <c r="N226" s="6">
        <f t="shared" si="23"/>
        <v>1.0095203016202703E-5</v>
      </c>
      <c r="O226">
        <f>O225*(B226/B225)</f>
        <v>160.04745176000011</v>
      </c>
      <c r="P226">
        <f t="shared" si="19"/>
        <v>2014</v>
      </c>
      <c r="Q226" s="1">
        <f t="shared" si="20"/>
        <v>41761.5625</v>
      </c>
      <c r="R226">
        <f>IF(B227="",R225,IF(Q226&gt;=Chart!$F$2,E226,0))</f>
        <v>0</v>
      </c>
      <c r="S226">
        <f>IF(B227="",S225,IFERROR(IF(AND(R226&gt;0,R225=0),R226,(1+(B227/B226-1)*Calc!$Z$1)*S225),0))</f>
        <v>0</v>
      </c>
      <c r="T226">
        <f>IF(B227="",T225,IFERROR(IF(AND(R226&gt;0,R225=0),R226,(1+(B227/B226-1)*Calc!$Z$1-L227)*T225),0))</f>
        <v>0</v>
      </c>
      <c r="U226">
        <f>IF(B227="",U225,IFERROR(IF(AND(R226&gt;0,R225=0),R226,(1+(B227/B226-1)*Calc!$Z$1-M227*2)*U225),0))</f>
        <v>0</v>
      </c>
      <c r="V226">
        <f>IF(B227="",V225,IFERROR(IF(AND(R226&gt;0,R225=0),R226,(1+(B227/B226-1)*Calc!$Z$1-N227*2)*V225),0))</f>
        <v>0</v>
      </c>
      <c r="W226">
        <f>IF(ISNUMBER(C226),C226,W225)</f>
        <v>0.09</v>
      </c>
      <c r="Y226" s="1" t="e">
        <f>IF(AND(Q226&gt;=Chart!$F$2,Q226&lt;=Chart!$F$3),Q226,#N/A)</f>
        <v>#N/A</v>
      </c>
      <c r="Z226" t="e">
        <f>IF(AND(Q226&gt;=Chart!$F$2,Q226&lt;=Chart!$F$3),R226,#N/A)</f>
        <v>#N/A</v>
      </c>
      <c r="AA226" t="e">
        <f>IF(AND(Q226&gt;=Chart!$F$2,Q226&lt;=Chart!$F$3),S226,#N/A)</f>
        <v>#N/A</v>
      </c>
      <c r="AB226" t="e">
        <f>IF(AND(Q226&gt;=Chart!$F$2,Q226&lt;=Chart!$F$3),T226,#N/A)</f>
        <v>#N/A</v>
      </c>
      <c r="AC226" t="e">
        <f>IF(AND(Q226&gt;=Chart!$F$2,Q226&lt;=Chart!$F$3),U226,#N/A)</f>
        <v>#N/A</v>
      </c>
      <c r="AD226" t="e">
        <f>IF(AND(Q226&gt;=Chart!$F$2,Q226&lt;=Chart!$F$3),V226,#N/A)</f>
        <v>#N/A</v>
      </c>
      <c r="AE226" t="e">
        <f>IF(AND(Q226&gt;=Chart!$F$2,Q226&lt;=Chart!$F$3),I226,#N/A)</f>
        <v>#N/A</v>
      </c>
      <c r="AF226" t="e">
        <f>IF(AND(Q226&gt;=Chart!$F$2,Q226&lt;=Chart!$F$3),H226/100,#N/A)</f>
        <v>#N/A</v>
      </c>
      <c r="AG226" t="e">
        <f>IF(AND(Q226&gt;=Chart!$F$2,Q226&lt;=Chart!$F$3),W226/100,#N/A)</f>
        <v>#N/A</v>
      </c>
    </row>
    <row r="227" spans="1:33" x14ac:dyDescent="0.25">
      <c r="A227">
        <v>1399296600</v>
      </c>
      <c r="B227">
        <f>INDEX('Daily Data ADJ'!$1:$1048576,MATCH(Calc!$A227,'Daily Data ADJ'!$A:$A,0),MATCH("SPY, CBOE BZX: Close",'Daily Data ADJ'!$1:$1,0))</f>
        <v>160.35382781999999</v>
      </c>
      <c r="C227">
        <f>INDEX('Daily Data ADJ'!$1:$1048576,MATCH(Calc!$A227,'Daily Data ADJ'!$A:$A,0),MATCH("EFFR, FRED: Close",'Daily Data ADJ'!$1:$1,0))</f>
        <v>0.09</v>
      </c>
      <c r="D227" t="str">
        <f>INDEX('Daily Data ADJ'!$1:$1048576,MATCH(Calc!$A227,'Daily Data ADJ'!$A:$A,1),MATCH("SOFR, FRED: Close",'Daily Data ADJ'!$1:$1,0))</f>
        <v>NaN</v>
      </c>
      <c r="E227">
        <f>INDEX('Daily Data ADJ'!$1:$1048576,MATCH(Calc!$A227,'Daily Data ADJ'!$A:$A,0),MATCH("UPRO, CBOE BZX: Close",'Daily Data ADJ'!$1:$1,0))</f>
        <v>8.24587118</v>
      </c>
      <c r="F227">
        <f>INDEX('Daily Data ADJ'!$1:$1048576,MATCH(Calc!$A227,'Daily Data ADJ'!$A:$A,0),MATCH("ES1!, CME_MINI: Close",'Daily Data ADJ'!$1:$1,0))</f>
        <v>1875.75</v>
      </c>
      <c r="G227">
        <f>INDEX('Daily Data ADJ'!$1:$1048576,MATCH(Calc!$A227,'Daily Data ADJ'!$A:$A,0),MATCH("ES2!, CME_MINI: Close",'Daily Data ADJ'!$1:$1,0))</f>
        <v>1868.5</v>
      </c>
      <c r="H227">
        <f>INDEX('QUANDL MULTPL SP500_DIV_YIELD_M'!$A:$G,MATCH(Calc!$A227,'QUANDL MULTPL SP500_DIV_YIELD_M'!$A:$A,1),MATCH('QUANDL MULTPL SP500_DIV_YIELD_M'!$E$1,'QUANDL MULTPL SP500_DIV_YIELD_M'!$A$1:$G$1,0))</f>
        <v>1.96</v>
      </c>
      <c r="I227" s="5">
        <f t="shared" si="18"/>
        <v>4.2289217272898846E-3</v>
      </c>
      <c r="J227" s="1">
        <f>A227/24/60/60+DATE(1970,1,1)</f>
        <v>41764.5625</v>
      </c>
      <c r="K227" s="3">
        <f t="shared" si="21"/>
        <v>3</v>
      </c>
      <c r="L227" s="6">
        <f>(1+Chart!$F$4)^(1/(365/K227))-1</f>
        <v>1.9979165917494157E-4</v>
      </c>
      <c r="M227" s="6">
        <f t="shared" si="22"/>
        <v>7.393960838042446E-6</v>
      </c>
      <c r="N227" s="6">
        <f t="shared" si="23"/>
        <v>3.4685573868875608E-5</v>
      </c>
      <c r="O227">
        <f>O226*(B227/B226)</f>
        <v>160.35382782000011</v>
      </c>
      <c r="P227">
        <f t="shared" si="19"/>
        <v>2014</v>
      </c>
      <c r="Q227" s="1">
        <f t="shared" si="20"/>
        <v>41764.5625</v>
      </c>
      <c r="R227">
        <f>IF(B228="",R226,IF(Q227&gt;=Chart!$F$2,E227,0))</f>
        <v>0</v>
      </c>
      <c r="S227">
        <f>IF(B228="",S226,IFERROR(IF(AND(R227&gt;0,R226=0),R227,(1+(B228/B227-1)*Calc!$Z$1)*S226),0))</f>
        <v>0</v>
      </c>
      <c r="T227">
        <f>IF(B228="",T226,IFERROR(IF(AND(R227&gt;0,R226=0),R227,(1+(B228/B227-1)*Calc!$Z$1-L228)*T226),0))</f>
        <v>0</v>
      </c>
      <c r="U227">
        <f>IF(B228="",U226,IFERROR(IF(AND(R227&gt;0,R226=0),R227,(1+(B228/B227-1)*Calc!$Z$1-M228*2)*U226),0))</f>
        <v>0</v>
      </c>
      <c r="V227">
        <f>IF(B228="",V226,IFERROR(IF(AND(R227&gt;0,R226=0),R227,(1+(B228/B227-1)*Calc!$Z$1-N228*2)*V226),0))</f>
        <v>0</v>
      </c>
      <c r="W227">
        <f>IF(ISNUMBER(C227),C227,W226)</f>
        <v>0.09</v>
      </c>
      <c r="Y227" s="1" t="e">
        <f>IF(AND(Q227&gt;=Chart!$F$2,Q227&lt;=Chart!$F$3),Q227,#N/A)</f>
        <v>#N/A</v>
      </c>
      <c r="Z227" t="e">
        <f>IF(AND(Q227&gt;=Chart!$F$2,Q227&lt;=Chart!$F$3),R227,#N/A)</f>
        <v>#N/A</v>
      </c>
      <c r="AA227" t="e">
        <f>IF(AND(Q227&gt;=Chart!$F$2,Q227&lt;=Chart!$F$3),S227,#N/A)</f>
        <v>#N/A</v>
      </c>
      <c r="AB227" t="e">
        <f>IF(AND(Q227&gt;=Chart!$F$2,Q227&lt;=Chart!$F$3),T227,#N/A)</f>
        <v>#N/A</v>
      </c>
      <c r="AC227" t="e">
        <f>IF(AND(Q227&gt;=Chart!$F$2,Q227&lt;=Chart!$F$3),U227,#N/A)</f>
        <v>#N/A</v>
      </c>
      <c r="AD227" t="e">
        <f>IF(AND(Q227&gt;=Chart!$F$2,Q227&lt;=Chart!$F$3),V227,#N/A)</f>
        <v>#N/A</v>
      </c>
      <c r="AE227" t="e">
        <f>IF(AND(Q227&gt;=Chart!$F$2,Q227&lt;=Chart!$F$3),I227,#N/A)</f>
        <v>#N/A</v>
      </c>
      <c r="AF227" t="e">
        <f>IF(AND(Q227&gt;=Chart!$F$2,Q227&lt;=Chart!$F$3),H227/100,#N/A)</f>
        <v>#N/A</v>
      </c>
      <c r="AG227" t="e">
        <f>IF(AND(Q227&gt;=Chart!$F$2,Q227&lt;=Chart!$F$3),W227/100,#N/A)</f>
        <v>#N/A</v>
      </c>
    </row>
    <row r="228" spans="1:33" x14ac:dyDescent="0.25">
      <c r="A228">
        <v>1399383000</v>
      </c>
      <c r="B228">
        <f>INDEX('Daily Data ADJ'!$1:$1048576,MATCH(Calc!$A228,'Daily Data ADJ'!$A:$A,0),MATCH("SPY, CBOE BZX: Close",'Daily Data ADJ'!$1:$1,0))</f>
        <v>158.95811463999999</v>
      </c>
      <c r="C228">
        <f>INDEX('Daily Data ADJ'!$1:$1048576,MATCH(Calc!$A228,'Daily Data ADJ'!$A:$A,0),MATCH("EFFR, FRED: Close",'Daily Data ADJ'!$1:$1,0))</f>
        <v>0.09</v>
      </c>
      <c r="D228" t="str">
        <f>INDEX('Daily Data ADJ'!$1:$1048576,MATCH(Calc!$A228,'Daily Data ADJ'!$A:$A,1),MATCH("SOFR, FRED: Close",'Daily Data ADJ'!$1:$1,0))</f>
        <v>NaN</v>
      </c>
      <c r="E228">
        <f>INDEX('Daily Data ADJ'!$1:$1048576,MATCH(Calc!$A228,'Daily Data ADJ'!$A:$A,0),MATCH("UPRO, CBOE BZX: Close",'Daily Data ADJ'!$1:$1,0))</f>
        <v>8.0306900300000006</v>
      </c>
      <c r="F228">
        <f>INDEX('Daily Data ADJ'!$1:$1048576,MATCH(Calc!$A228,'Daily Data ADJ'!$A:$A,0),MATCH("ES1!, CME_MINI: Close",'Daily Data ADJ'!$1:$1,0))</f>
        <v>1864.25</v>
      </c>
      <c r="G228">
        <f>INDEX('Daily Data ADJ'!$1:$1048576,MATCH(Calc!$A228,'Daily Data ADJ'!$A:$A,0),MATCH("ES2!, CME_MINI: Close",'Daily Data ADJ'!$1:$1,0))</f>
        <v>1857</v>
      </c>
      <c r="H228">
        <f>INDEX('QUANDL MULTPL SP500_DIV_YIELD_M'!$A:$G,MATCH(Calc!$A228,'QUANDL MULTPL SP500_DIV_YIELD_M'!$A:$A,1),MATCH('QUANDL MULTPL SP500_DIV_YIELD_M'!$E$1,'QUANDL MULTPL SP500_DIV_YIELD_M'!$A$1:$G$1,0))</f>
        <v>1.96</v>
      </c>
      <c r="I228" s="5">
        <f t="shared" si="18"/>
        <v>4.1346556185278202E-3</v>
      </c>
      <c r="J228" s="1">
        <f>A228/24/60/60+DATE(1970,1,1)</f>
        <v>41765.5625</v>
      </c>
      <c r="K228" s="3">
        <f t="shared" si="21"/>
        <v>1</v>
      </c>
      <c r="L228" s="6">
        <f>(1+Chart!$F$4)^(1/(365/K228))-1</f>
        <v>6.6592785027408397E-5</v>
      </c>
      <c r="M228" s="6">
        <f t="shared" si="22"/>
        <v>2.4646475380585287E-6</v>
      </c>
      <c r="N228" s="6">
        <f t="shared" si="23"/>
        <v>1.1304533535039241E-5</v>
      </c>
      <c r="O228">
        <f>O227*(B228/B227)</f>
        <v>158.9581146400001</v>
      </c>
      <c r="P228">
        <f t="shared" si="19"/>
        <v>2014</v>
      </c>
      <c r="Q228" s="1">
        <f t="shared" si="20"/>
        <v>41765.5625</v>
      </c>
      <c r="R228">
        <f>IF(B229="",R227,IF(Q228&gt;=Chart!$F$2,E228,0))</f>
        <v>0</v>
      </c>
      <c r="S228">
        <f>IF(B229="",S227,IFERROR(IF(AND(R228&gt;0,R227=0),R228,(1+(B229/B228-1)*Calc!$Z$1)*S227),0))</f>
        <v>0</v>
      </c>
      <c r="T228">
        <f>IF(B229="",T227,IFERROR(IF(AND(R228&gt;0,R227=0),R228,(1+(B229/B228-1)*Calc!$Z$1-L229)*T227),0))</f>
        <v>0</v>
      </c>
      <c r="U228">
        <f>IF(B229="",U227,IFERROR(IF(AND(R228&gt;0,R227=0),R228,(1+(B229/B228-1)*Calc!$Z$1-M229*2)*U227),0))</f>
        <v>0</v>
      </c>
      <c r="V228">
        <f>IF(B229="",V227,IFERROR(IF(AND(R228&gt;0,R227=0),R228,(1+(B229/B228-1)*Calc!$Z$1-N229*2)*V227),0))</f>
        <v>0</v>
      </c>
      <c r="W228">
        <f>IF(ISNUMBER(C228),C228,W227)</f>
        <v>0.09</v>
      </c>
      <c r="Y228" s="1" t="e">
        <f>IF(AND(Q228&gt;=Chart!$F$2,Q228&lt;=Chart!$F$3),Q228,#N/A)</f>
        <v>#N/A</v>
      </c>
      <c r="Z228" t="e">
        <f>IF(AND(Q228&gt;=Chart!$F$2,Q228&lt;=Chart!$F$3),R228,#N/A)</f>
        <v>#N/A</v>
      </c>
      <c r="AA228" t="e">
        <f>IF(AND(Q228&gt;=Chart!$F$2,Q228&lt;=Chart!$F$3),S228,#N/A)</f>
        <v>#N/A</v>
      </c>
      <c r="AB228" t="e">
        <f>IF(AND(Q228&gt;=Chart!$F$2,Q228&lt;=Chart!$F$3),T228,#N/A)</f>
        <v>#N/A</v>
      </c>
      <c r="AC228" t="e">
        <f>IF(AND(Q228&gt;=Chart!$F$2,Q228&lt;=Chart!$F$3),U228,#N/A)</f>
        <v>#N/A</v>
      </c>
      <c r="AD228" t="e">
        <f>IF(AND(Q228&gt;=Chart!$F$2,Q228&lt;=Chart!$F$3),V228,#N/A)</f>
        <v>#N/A</v>
      </c>
      <c r="AE228" t="e">
        <f>IF(AND(Q228&gt;=Chart!$F$2,Q228&lt;=Chart!$F$3),I228,#N/A)</f>
        <v>#N/A</v>
      </c>
      <c r="AF228" t="e">
        <f>IF(AND(Q228&gt;=Chart!$F$2,Q228&lt;=Chart!$F$3),H228/100,#N/A)</f>
        <v>#N/A</v>
      </c>
      <c r="AG228" t="e">
        <f>IF(AND(Q228&gt;=Chart!$F$2,Q228&lt;=Chart!$F$3),W228/100,#N/A)</f>
        <v>#N/A</v>
      </c>
    </row>
    <row r="229" spans="1:33" x14ac:dyDescent="0.25">
      <c r="A229">
        <v>1399469400</v>
      </c>
      <c r="B229">
        <f>INDEX('Daily Data ADJ'!$1:$1048576,MATCH(Calc!$A229,'Daily Data ADJ'!$A:$A,0),MATCH("SPY, CBOE BZX: Close",'Daily Data ADJ'!$1:$1,0))</f>
        <v>159.89426372</v>
      </c>
      <c r="C229">
        <f>INDEX('Daily Data ADJ'!$1:$1048576,MATCH(Calc!$A229,'Daily Data ADJ'!$A:$A,0),MATCH("EFFR, FRED: Close",'Daily Data ADJ'!$1:$1,0))</f>
        <v>0.08</v>
      </c>
      <c r="D229" t="str">
        <f>INDEX('Daily Data ADJ'!$1:$1048576,MATCH(Calc!$A229,'Daily Data ADJ'!$A:$A,1),MATCH("SOFR, FRED: Close",'Daily Data ADJ'!$1:$1,0))</f>
        <v>NaN</v>
      </c>
      <c r="E229">
        <f>INDEX('Daily Data ADJ'!$1:$1048576,MATCH(Calc!$A229,'Daily Data ADJ'!$A:$A,0),MATCH("UPRO, CBOE BZX: Close",'Daily Data ADJ'!$1:$1,0))</f>
        <v>8.1727910099999992</v>
      </c>
      <c r="F229">
        <f>INDEX('Daily Data ADJ'!$1:$1048576,MATCH(Calc!$A229,'Daily Data ADJ'!$A:$A,0),MATCH("ES1!, CME_MINI: Close",'Daily Data ADJ'!$1:$1,0))</f>
        <v>1874.25</v>
      </c>
      <c r="G229">
        <f>INDEX('Daily Data ADJ'!$1:$1048576,MATCH(Calc!$A229,'Daily Data ADJ'!$A:$A,0),MATCH("ES2!, CME_MINI: Close",'Daily Data ADJ'!$1:$1,0))</f>
        <v>1866.75</v>
      </c>
      <c r="H229">
        <f>INDEX('QUANDL MULTPL SP500_DIV_YIELD_M'!$A:$G,MATCH(Calc!$A229,'QUANDL MULTPL SP500_DIV_YIELD_M'!$A:$A,1),MATCH('QUANDL MULTPL SP500_DIV_YIELD_M'!$E$1,'QUANDL MULTPL SP500_DIV_YIELD_M'!$A$1:$G$1,0))</f>
        <v>1.96</v>
      </c>
      <c r="I229" s="5">
        <f t="shared" si="18"/>
        <v>3.6894182340442769E-3</v>
      </c>
      <c r="J229" s="1">
        <f>A229/24/60/60+DATE(1970,1,1)</f>
        <v>41766.5625</v>
      </c>
      <c r="K229" s="3">
        <f t="shared" si="21"/>
        <v>1</v>
      </c>
      <c r="L229" s="6">
        <f>(1+Chart!$F$4)^(1/(365/K229))-1</f>
        <v>6.6592785027408397E-5</v>
      </c>
      <c r="M229" s="6">
        <f t="shared" si="22"/>
        <v>2.1909069769510126E-6</v>
      </c>
      <c r="N229" s="6">
        <f t="shared" si="23"/>
        <v>1.0089445485306214E-5</v>
      </c>
      <c r="O229">
        <f>O228*(B229/B228)</f>
        <v>159.89426372000011</v>
      </c>
      <c r="P229">
        <f t="shared" si="19"/>
        <v>2014</v>
      </c>
      <c r="Q229" s="1">
        <f t="shared" si="20"/>
        <v>41766.5625</v>
      </c>
      <c r="R229">
        <f>IF(B230="",R228,IF(Q229&gt;=Chart!$F$2,E229,0))</f>
        <v>0</v>
      </c>
      <c r="S229">
        <f>IF(B230="",S228,IFERROR(IF(AND(R229&gt;0,R228=0),R229,(1+(B230/B229-1)*Calc!$Z$1)*S228),0))</f>
        <v>0</v>
      </c>
      <c r="T229">
        <f>IF(B230="",T228,IFERROR(IF(AND(R229&gt;0,R228=0),R229,(1+(B230/B229-1)*Calc!$Z$1-L230)*T228),0))</f>
        <v>0</v>
      </c>
      <c r="U229">
        <f>IF(B230="",U228,IFERROR(IF(AND(R229&gt;0,R228=0),R229,(1+(B230/B229-1)*Calc!$Z$1-M230*2)*U228),0))</f>
        <v>0</v>
      </c>
      <c r="V229">
        <f>IF(B230="",V228,IFERROR(IF(AND(R229&gt;0,R228=0),R229,(1+(B230/B229-1)*Calc!$Z$1-N230*2)*V228),0))</f>
        <v>0</v>
      </c>
      <c r="W229">
        <f>IF(ISNUMBER(C229),C229,W228)</f>
        <v>0.08</v>
      </c>
      <c r="Y229" s="1" t="e">
        <f>IF(AND(Q229&gt;=Chart!$F$2,Q229&lt;=Chart!$F$3),Q229,#N/A)</f>
        <v>#N/A</v>
      </c>
      <c r="Z229" t="e">
        <f>IF(AND(Q229&gt;=Chart!$F$2,Q229&lt;=Chart!$F$3),R229,#N/A)</f>
        <v>#N/A</v>
      </c>
      <c r="AA229" t="e">
        <f>IF(AND(Q229&gt;=Chart!$F$2,Q229&lt;=Chart!$F$3),S229,#N/A)</f>
        <v>#N/A</v>
      </c>
      <c r="AB229" t="e">
        <f>IF(AND(Q229&gt;=Chart!$F$2,Q229&lt;=Chart!$F$3),T229,#N/A)</f>
        <v>#N/A</v>
      </c>
      <c r="AC229" t="e">
        <f>IF(AND(Q229&gt;=Chart!$F$2,Q229&lt;=Chart!$F$3),U229,#N/A)</f>
        <v>#N/A</v>
      </c>
      <c r="AD229" t="e">
        <f>IF(AND(Q229&gt;=Chart!$F$2,Q229&lt;=Chart!$F$3),V229,#N/A)</f>
        <v>#N/A</v>
      </c>
      <c r="AE229" t="e">
        <f>IF(AND(Q229&gt;=Chart!$F$2,Q229&lt;=Chart!$F$3),I229,#N/A)</f>
        <v>#N/A</v>
      </c>
      <c r="AF229" t="e">
        <f>IF(AND(Q229&gt;=Chart!$F$2,Q229&lt;=Chart!$F$3),H229/100,#N/A)</f>
        <v>#N/A</v>
      </c>
      <c r="AG229" t="e">
        <f>IF(AND(Q229&gt;=Chart!$F$2,Q229&lt;=Chart!$F$3),W229/100,#N/A)</f>
        <v>#N/A</v>
      </c>
    </row>
    <row r="230" spans="1:33" x14ac:dyDescent="0.25">
      <c r="A230">
        <v>1399555800</v>
      </c>
      <c r="B230">
        <f>INDEX('Daily Data ADJ'!$1:$1048576,MATCH(Calc!$A230,'Daily Data ADJ'!$A:$A,0),MATCH("SPY, CBOE BZX: Close",'Daily Data ADJ'!$1:$1,0))</f>
        <v>159.71979958</v>
      </c>
      <c r="C230">
        <f>INDEX('Daily Data ADJ'!$1:$1048576,MATCH(Calc!$A230,'Daily Data ADJ'!$A:$A,0),MATCH("EFFR, FRED: Close",'Daily Data ADJ'!$1:$1,0))</f>
        <v>0.08</v>
      </c>
      <c r="D230" t="str">
        <f>INDEX('Daily Data ADJ'!$1:$1048576,MATCH(Calc!$A230,'Daily Data ADJ'!$A:$A,1),MATCH("SOFR, FRED: Close",'Daily Data ADJ'!$1:$1,0))</f>
        <v>NaN</v>
      </c>
      <c r="E230">
        <f>INDEX('Daily Data ADJ'!$1:$1048576,MATCH(Calc!$A230,'Daily Data ADJ'!$A:$A,0),MATCH("UPRO, CBOE BZX: Close",'Daily Data ADJ'!$1:$1,0))</f>
        <v>8.1451822899999993</v>
      </c>
      <c r="F230">
        <f>INDEX('Daily Data ADJ'!$1:$1048576,MATCH(Calc!$A230,'Daily Data ADJ'!$A:$A,0),MATCH("ES1!, CME_MINI: Close",'Daily Data ADJ'!$1:$1,0))</f>
        <v>1872.25</v>
      </c>
      <c r="G230">
        <f>INDEX('Daily Data ADJ'!$1:$1048576,MATCH(Calc!$A230,'Daily Data ADJ'!$A:$A,0),MATCH("ES2!, CME_MINI: Close",'Daily Data ADJ'!$1:$1,0))</f>
        <v>1865</v>
      </c>
      <c r="H230">
        <f>INDEX('QUANDL MULTPL SP500_DIV_YIELD_M'!$A:$G,MATCH(Calc!$A230,'QUANDL MULTPL SP500_DIV_YIELD_M'!$A:$A,1),MATCH('QUANDL MULTPL SP500_DIV_YIELD_M'!$E$1,'QUANDL MULTPL SP500_DIV_YIELD_M'!$A$1:$G$1,0))</f>
        <v>1.96</v>
      </c>
      <c r="I230" s="5">
        <f t="shared" si="18"/>
        <v>4.2003539163004075E-3</v>
      </c>
      <c r="J230" s="1">
        <f>A230/24/60/60+DATE(1970,1,1)</f>
        <v>41767.5625</v>
      </c>
      <c r="K230" s="3">
        <f t="shared" si="21"/>
        <v>1</v>
      </c>
      <c r="L230" s="6">
        <f>(1+Chart!$F$4)^(1/(365/K230))-1</f>
        <v>6.6592785027408397E-5</v>
      </c>
      <c r="M230" s="6">
        <f t="shared" si="22"/>
        <v>2.1909069769510126E-6</v>
      </c>
      <c r="N230" s="6">
        <f t="shared" si="23"/>
        <v>1.1483783895593902E-5</v>
      </c>
      <c r="O230">
        <f>O229*(B230/B229)</f>
        <v>159.71979958000011</v>
      </c>
      <c r="P230">
        <f t="shared" si="19"/>
        <v>2014</v>
      </c>
      <c r="Q230" s="1">
        <f t="shared" si="20"/>
        <v>41767.5625</v>
      </c>
      <c r="R230">
        <f>IF(B231="",R229,IF(Q230&gt;=Chart!$F$2,E230,0))</f>
        <v>0</v>
      </c>
      <c r="S230">
        <f>IF(B231="",S229,IFERROR(IF(AND(R230&gt;0,R229=0),R230,(1+(B231/B230-1)*Calc!$Z$1)*S229),0))</f>
        <v>0</v>
      </c>
      <c r="T230">
        <f>IF(B231="",T229,IFERROR(IF(AND(R230&gt;0,R229=0),R230,(1+(B231/B230-1)*Calc!$Z$1-L231)*T229),0))</f>
        <v>0</v>
      </c>
      <c r="U230">
        <f>IF(B231="",U229,IFERROR(IF(AND(R230&gt;0,R229=0),R230,(1+(B231/B230-1)*Calc!$Z$1-M231*2)*U229),0))</f>
        <v>0</v>
      </c>
      <c r="V230">
        <f>IF(B231="",V229,IFERROR(IF(AND(R230&gt;0,R229=0),R230,(1+(B231/B230-1)*Calc!$Z$1-N231*2)*V229),0))</f>
        <v>0</v>
      </c>
      <c r="W230">
        <f>IF(ISNUMBER(C230),C230,W229)</f>
        <v>0.08</v>
      </c>
      <c r="Y230" s="1" t="e">
        <f>IF(AND(Q230&gt;=Chart!$F$2,Q230&lt;=Chart!$F$3),Q230,#N/A)</f>
        <v>#N/A</v>
      </c>
      <c r="Z230" t="e">
        <f>IF(AND(Q230&gt;=Chart!$F$2,Q230&lt;=Chart!$F$3),R230,#N/A)</f>
        <v>#N/A</v>
      </c>
      <c r="AA230" t="e">
        <f>IF(AND(Q230&gt;=Chart!$F$2,Q230&lt;=Chart!$F$3),S230,#N/A)</f>
        <v>#N/A</v>
      </c>
      <c r="AB230" t="e">
        <f>IF(AND(Q230&gt;=Chart!$F$2,Q230&lt;=Chart!$F$3),T230,#N/A)</f>
        <v>#N/A</v>
      </c>
      <c r="AC230" t="e">
        <f>IF(AND(Q230&gt;=Chart!$F$2,Q230&lt;=Chart!$F$3),U230,#N/A)</f>
        <v>#N/A</v>
      </c>
      <c r="AD230" t="e">
        <f>IF(AND(Q230&gt;=Chart!$F$2,Q230&lt;=Chart!$F$3),V230,#N/A)</f>
        <v>#N/A</v>
      </c>
      <c r="AE230" t="e">
        <f>IF(AND(Q230&gt;=Chart!$F$2,Q230&lt;=Chart!$F$3),I230,#N/A)</f>
        <v>#N/A</v>
      </c>
      <c r="AF230" t="e">
        <f>IF(AND(Q230&gt;=Chart!$F$2,Q230&lt;=Chart!$F$3),H230/100,#N/A)</f>
        <v>#N/A</v>
      </c>
      <c r="AG230" t="e">
        <f>IF(AND(Q230&gt;=Chart!$F$2,Q230&lt;=Chart!$F$3),W230/100,#N/A)</f>
        <v>#N/A</v>
      </c>
    </row>
    <row r="231" spans="1:33" x14ac:dyDescent="0.25">
      <c r="A231">
        <v>1399642200</v>
      </c>
      <c r="B231">
        <f>INDEX('Daily Data ADJ'!$1:$1048576,MATCH(Calc!$A231,'Daily Data ADJ'!$A:$A,0),MATCH("SPY, CBOE BZX: Close",'Daily Data ADJ'!$1:$1,0))</f>
        <v>159.96234729</v>
      </c>
      <c r="C231">
        <f>INDEX('Daily Data ADJ'!$1:$1048576,MATCH(Calc!$A231,'Daily Data ADJ'!$A:$A,0),MATCH("EFFR, FRED: Close",'Daily Data ADJ'!$1:$1,0))</f>
        <v>0.08</v>
      </c>
      <c r="D231" t="str">
        <f>INDEX('Daily Data ADJ'!$1:$1048576,MATCH(Calc!$A231,'Daily Data ADJ'!$A:$A,1),MATCH("SOFR, FRED: Close",'Daily Data ADJ'!$1:$1,0))</f>
        <v>NaN</v>
      </c>
      <c r="E231">
        <f>INDEX('Daily Data ADJ'!$1:$1048576,MATCH(Calc!$A231,'Daily Data ADJ'!$A:$A,0),MATCH("UPRO, CBOE BZX: Close",'Daily Data ADJ'!$1:$1,0))</f>
        <v>8.1841583799999995</v>
      </c>
      <c r="F231">
        <f>INDEX('Daily Data ADJ'!$1:$1048576,MATCH(Calc!$A231,'Daily Data ADJ'!$A:$A,0),MATCH("ES1!, CME_MINI: Close",'Daily Data ADJ'!$1:$1,0))</f>
        <v>1873.5</v>
      </c>
      <c r="G231">
        <f>INDEX('Daily Data ADJ'!$1:$1048576,MATCH(Calc!$A231,'Daily Data ADJ'!$A:$A,0),MATCH("ES2!, CME_MINI: Close",'Daily Data ADJ'!$1:$1,0))</f>
        <v>1866</v>
      </c>
      <c r="H231">
        <f>INDEX('QUANDL MULTPL SP500_DIV_YIELD_M'!$A:$G,MATCH(Calc!$A231,'QUANDL MULTPL SP500_DIV_YIELD_M'!$A:$A,1),MATCH('QUANDL MULTPL SP500_DIV_YIELD_M'!$E$1,'QUANDL MULTPL SP500_DIV_YIELD_M'!$A$1:$G$1,0))</f>
        <v>1.96</v>
      </c>
      <c r="I231" s="5">
        <f t="shared" si="18"/>
        <v>3.6830871777545002E-3</v>
      </c>
      <c r="J231" s="1">
        <f>A231/24/60/60+DATE(1970,1,1)</f>
        <v>41768.5625</v>
      </c>
      <c r="K231" s="3">
        <f t="shared" si="21"/>
        <v>1</v>
      </c>
      <c r="L231" s="6">
        <f>(1+Chart!$F$4)^(1/(365/K231))-1</f>
        <v>6.6592785027408397E-5</v>
      </c>
      <c r="M231" s="6">
        <f t="shared" si="22"/>
        <v>2.1909069769510126E-6</v>
      </c>
      <c r="N231" s="6">
        <f t="shared" si="23"/>
        <v>1.0072163655783228E-5</v>
      </c>
      <c r="O231">
        <f>O230*(B231/B230)</f>
        <v>159.96234729000011</v>
      </c>
      <c r="P231">
        <f t="shared" si="19"/>
        <v>2014</v>
      </c>
      <c r="Q231" s="1">
        <f t="shared" si="20"/>
        <v>41768.5625</v>
      </c>
      <c r="R231">
        <f>IF(B232="",R230,IF(Q231&gt;=Chart!$F$2,E231,0))</f>
        <v>0</v>
      </c>
      <c r="S231">
        <f>IF(B232="",S230,IFERROR(IF(AND(R231&gt;0,R230=0),R231,(1+(B232/B231-1)*Calc!$Z$1)*S230),0))</f>
        <v>0</v>
      </c>
      <c r="T231">
        <f>IF(B232="",T230,IFERROR(IF(AND(R231&gt;0,R230=0),R231,(1+(B232/B231-1)*Calc!$Z$1-L232)*T230),0))</f>
        <v>0</v>
      </c>
      <c r="U231">
        <f>IF(B232="",U230,IFERROR(IF(AND(R231&gt;0,R230=0),R231,(1+(B232/B231-1)*Calc!$Z$1-M232*2)*U230),0))</f>
        <v>0</v>
      </c>
      <c r="V231">
        <f>IF(B232="",V230,IFERROR(IF(AND(R231&gt;0,R230=0),R231,(1+(B232/B231-1)*Calc!$Z$1-N232*2)*V230),0))</f>
        <v>0</v>
      </c>
      <c r="W231">
        <f>IF(ISNUMBER(C231),C231,W230)</f>
        <v>0.08</v>
      </c>
      <c r="Y231" s="1" t="e">
        <f>IF(AND(Q231&gt;=Chart!$F$2,Q231&lt;=Chart!$F$3),Q231,#N/A)</f>
        <v>#N/A</v>
      </c>
      <c r="Z231" t="e">
        <f>IF(AND(Q231&gt;=Chart!$F$2,Q231&lt;=Chart!$F$3),R231,#N/A)</f>
        <v>#N/A</v>
      </c>
      <c r="AA231" t="e">
        <f>IF(AND(Q231&gt;=Chart!$F$2,Q231&lt;=Chart!$F$3),S231,#N/A)</f>
        <v>#N/A</v>
      </c>
      <c r="AB231" t="e">
        <f>IF(AND(Q231&gt;=Chart!$F$2,Q231&lt;=Chart!$F$3),T231,#N/A)</f>
        <v>#N/A</v>
      </c>
      <c r="AC231" t="e">
        <f>IF(AND(Q231&gt;=Chart!$F$2,Q231&lt;=Chart!$F$3),U231,#N/A)</f>
        <v>#N/A</v>
      </c>
      <c r="AD231" t="e">
        <f>IF(AND(Q231&gt;=Chart!$F$2,Q231&lt;=Chart!$F$3),V231,#N/A)</f>
        <v>#N/A</v>
      </c>
      <c r="AE231" t="e">
        <f>IF(AND(Q231&gt;=Chart!$F$2,Q231&lt;=Chart!$F$3),I231,#N/A)</f>
        <v>#N/A</v>
      </c>
      <c r="AF231" t="e">
        <f>IF(AND(Q231&gt;=Chart!$F$2,Q231&lt;=Chart!$F$3),H231/100,#N/A)</f>
        <v>#N/A</v>
      </c>
      <c r="AG231" t="e">
        <f>IF(AND(Q231&gt;=Chart!$F$2,Q231&lt;=Chart!$F$3),W231/100,#N/A)</f>
        <v>#N/A</v>
      </c>
    </row>
    <row r="232" spans="1:33" x14ac:dyDescent="0.25">
      <c r="A232">
        <v>1399901400</v>
      </c>
      <c r="B232">
        <f>INDEX('Daily Data ADJ'!$1:$1048576,MATCH(Calc!$A232,'Daily Data ADJ'!$A:$A,0),MATCH("SPY, CBOE BZX: Close",'Daily Data ADJ'!$1:$1,0))</f>
        <v>161.51550373000001</v>
      </c>
      <c r="C232">
        <f>INDEX('Daily Data ADJ'!$1:$1048576,MATCH(Calc!$A232,'Daily Data ADJ'!$A:$A,0),MATCH("EFFR, FRED: Close",'Daily Data ADJ'!$1:$1,0))</f>
        <v>0.08</v>
      </c>
      <c r="D232" t="str">
        <f>INDEX('Daily Data ADJ'!$1:$1048576,MATCH(Calc!$A232,'Daily Data ADJ'!$A:$A,1),MATCH("SOFR, FRED: Close",'Daily Data ADJ'!$1:$1,0))</f>
        <v>NaN</v>
      </c>
      <c r="E232">
        <f>INDEX('Daily Data ADJ'!$1:$1048576,MATCH(Calc!$A232,'Daily Data ADJ'!$A:$A,0),MATCH("UPRO, CBOE BZX: Close",'Daily Data ADJ'!$1:$1,0))</f>
        <v>8.4147672399999998</v>
      </c>
      <c r="F232">
        <f>INDEX('Daily Data ADJ'!$1:$1048576,MATCH(Calc!$A232,'Daily Data ADJ'!$A:$A,0),MATCH("ES1!, CME_MINI: Close",'Daily Data ADJ'!$1:$1,0))</f>
        <v>1892.75</v>
      </c>
      <c r="G232">
        <f>INDEX('Daily Data ADJ'!$1:$1048576,MATCH(Calc!$A232,'Daily Data ADJ'!$A:$A,0),MATCH("ES2!, CME_MINI: Close",'Daily Data ADJ'!$1:$1,0))</f>
        <v>1885.5</v>
      </c>
      <c r="H232">
        <f>INDEX('QUANDL MULTPL SP500_DIV_YIELD_M'!$A:$G,MATCH(Calc!$A232,'QUANDL MULTPL SP500_DIV_YIELD_M'!$A:$A,1),MATCH('QUANDL MULTPL SP500_DIV_YIELD_M'!$E$1,'QUANDL MULTPL SP500_DIV_YIELD_M'!$A$1:$G$1,0))</f>
        <v>1.96</v>
      </c>
      <c r="I232" s="5">
        <f t="shared" si="18"/>
        <v>4.3661854752525195E-3</v>
      </c>
      <c r="J232" s="1">
        <f>A232/24/60/60+DATE(1970,1,1)</f>
        <v>41771.5625</v>
      </c>
      <c r="K232" s="3">
        <f t="shared" si="21"/>
        <v>3</v>
      </c>
      <c r="L232" s="6">
        <f>(1+Chart!$F$4)^(1/(365/K232))-1</f>
        <v>1.9979165917494157E-4</v>
      </c>
      <c r="M232" s="6">
        <f t="shared" si="22"/>
        <v>6.5727353308897563E-6</v>
      </c>
      <c r="N232" s="6">
        <f t="shared" si="23"/>
        <v>3.5808980923146549E-5</v>
      </c>
      <c r="O232">
        <f>O231*(B232/B231)</f>
        <v>161.51550373000012</v>
      </c>
      <c r="P232">
        <f t="shared" si="19"/>
        <v>2014</v>
      </c>
      <c r="Q232" s="1">
        <f t="shared" si="20"/>
        <v>41771.5625</v>
      </c>
      <c r="R232">
        <f>IF(B233="",R231,IF(Q232&gt;=Chart!$F$2,E232,0))</f>
        <v>0</v>
      </c>
      <c r="S232">
        <f>IF(B233="",S231,IFERROR(IF(AND(R232&gt;0,R231=0),R232,(1+(B233/B232-1)*Calc!$Z$1)*S231),0))</f>
        <v>0</v>
      </c>
      <c r="T232">
        <f>IF(B233="",T231,IFERROR(IF(AND(R232&gt;0,R231=0),R232,(1+(B233/B232-1)*Calc!$Z$1-L233)*T231),0))</f>
        <v>0</v>
      </c>
      <c r="U232">
        <f>IF(B233="",U231,IFERROR(IF(AND(R232&gt;0,R231=0),R232,(1+(B233/B232-1)*Calc!$Z$1-M233*2)*U231),0))</f>
        <v>0</v>
      </c>
      <c r="V232">
        <f>IF(B233="",V231,IFERROR(IF(AND(R232&gt;0,R231=0),R232,(1+(B233/B232-1)*Calc!$Z$1-N233*2)*V231),0))</f>
        <v>0</v>
      </c>
      <c r="W232">
        <f>IF(ISNUMBER(C232),C232,W231)</f>
        <v>0.08</v>
      </c>
      <c r="Y232" s="1" t="e">
        <f>IF(AND(Q232&gt;=Chart!$F$2,Q232&lt;=Chart!$F$3),Q232,#N/A)</f>
        <v>#N/A</v>
      </c>
      <c r="Z232" t="e">
        <f>IF(AND(Q232&gt;=Chart!$F$2,Q232&lt;=Chart!$F$3),R232,#N/A)</f>
        <v>#N/A</v>
      </c>
      <c r="AA232" t="e">
        <f>IF(AND(Q232&gt;=Chart!$F$2,Q232&lt;=Chart!$F$3),S232,#N/A)</f>
        <v>#N/A</v>
      </c>
      <c r="AB232" t="e">
        <f>IF(AND(Q232&gt;=Chart!$F$2,Q232&lt;=Chart!$F$3),T232,#N/A)</f>
        <v>#N/A</v>
      </c>
      <c r="AC232" t="e">
        <f>IF(AND(Q232&gt;=Chart!$F$2,Q232&lt;=Chart!$F$3),U232,#N/A)</f>
        <v>#N/A</v>
      </c>
      <c r="AD232" t="e">
        <f>IF(AND(Q232&gt;=Chart!$F$2,Q232&lt;=Chart!$F$3),V232,#N/A)</f>
        <v>#N/A</v>
      </c>
      <c r="AE232" t="e">
        <f>IF(AND(Q232&gt;=Chart!$F$2,Q232&lt;=Chart!$F$3),I232,#N/A)</f>
        <v>#N/A</v>
      </c>
      <c r="AF232" t="e">
        <f>IF(AND(Q232&gt;=Chart!$F$2,Q232&lt;=Chart!$F$3),H232/100,#N/A)</f>
        <v>#N/A</v>
      </c>
      <c r="AG232" t="e">
        <f>IF(AND(Q232&gt;=Chart!$F$2,Q232&lt;=Chart!$F$3),W232/100,#N/A)</f>
        <v>#N/A</v>
      </c>
    </row>
    <row r="233" spans="1:33" x14ac:dyDescent="0.25">
      <c r="A233">
        <v>1399987800</v>
      </c>
      <c r="B233">
        <f>INDEX('Daily Data ADJ'!$1:$1048576,MATCH(Calc!$A233,'Daily Data ADJ'!$A:$A,0),MATCH("SPY, CBOE BZX: Close",'Daily Data ADJ'!$1:$1,0))</f>
        <v>161.66443654</v>
      </c>
      <c r="C233">
        <f>INDEX('Daily Data ADJ'!$1:$1048576,MATCH(Calc!$A233,'Daily Data ADJ'!$A:$A,0),MATCH("EFFR, FRED: Close",'Daily Data ADJ'!$1:$1,0))</f>
        <v>0.09</v>
      </c>
      <c r="D233" t="str">
        <f>INDEX('Daily Data ADJ'!$1:$1048576,MATCH(Calc!$A233,'Daily Data ADJ'!$A:$A,1),MATCH("SOFR, FRED: Close",'Daily Data ADJ'!$1:$1,0))</f>
        <v>NaN</v>
      </c>
      <c r="E233">
        <f>INDEX('Daily Data ADJ'!$1:$1048576,MATCH(Calc!$A233,'Daily Data ADJ'!$A:$A,0),MATCH("UPRO, CBOE BZX: Close",'Daily Data ADJ'!$1:$1,0))</f>
        <v>8.4391273000000009</v>
      </c>
      <c r="F233">
        <f>INDEX('Daily Data ADJ'!$1:$1048576,MATCH(Calc!$A233,'Daily Data ADJ'!$A:$A,0),MATCH("ES1!, CME_MINI: Close",'Daily Data ADJ'!$1:$1,0))</f>
        <v>1894.25</v>
      </c>
      <c r="G233">
        <f>INDEX('Daily Data ADJ'!$1:$1048576,MATCH(Calc!$A233,'Daily Data ADJ'!$A:$A,0),MATCH("ES2!, CME_MINI: Close",'Daily Data ADJ'!$1:$1,0))</f>
        <v>1887</v>
      </c>
      <c r="H233">
        <f>INDEX('QUANDL MULTPL SP500_DIV_YIELD_M'!$A:$G,MATCH(Calc!$A233,'QUANDL MULTPL SP500_DIV_YIELD_M'!$A:$A,1),MATCH('QUANDL MULTPL SP500_DIV_YIELD_M'!$E$1,'QUANDL MULTPL SP500_DIV_YIELD_M'!$A$1:$G$1,0))</f>
        <v>1.96</v>
      </c>
      <c r="I233" s="5">
        <f t="shared" si="18"/>
        <v>4.3781793783404452E-3</v>
      </c>
      <c r="J233" s="1">
        <f>A233/24/60/60+DATE(1970,1,1)</f>
        <v>41772.5625</v>
      </c>
      <c r="K233" s="3">
        <f t="shared" si="21"/>
        <v>1</v>
      </c>
      <c r="L233" s="6">
        <f>(1+Chart!$F$4)^(1/(365/K233))-1</f>
        <v>6.6592785027408397E-5</v>
      </c>
      <c r="M233" s="6">
        <f t="shared" si="22"/>
        <v>2.4646475380585287E-6</v>
      </c>
      <c r="N233" s="6">
        <f t="shared" si="23"/>
        <v>1.1968901856285186E-5</v>
      </c>
      <c r="O233">
        <f>O232*(B233/B232)</f>
        <v>161.66443654000011</v>
      </c>
      <c r="P233">
        <f t="shared" si="19"/>
        <v>2014</v>
      </c>
      <c r="Q233" s="1">
        <f t="shared" si="20"/>
        <v>41772.5625</v>
      </c>
      <c r="R233">
        <f>IF(B234="",R232,IF(Q233&gt;=Chart!$F$2,E233,0))</f>
        <v>0</v>
      </c>
      <c r="S233">
        <f>IF(B234="",S232,IFERROR(IF(AND(R233&gt;0,R232=0),R233,(1+(B234/B233-1)*Calc!$Z$1)*S232),0))</f>
        <v>0</v>
      </c>
      <c r="T233">
        <f>IF(B234="",T232,IFERROR(IF(AND(R233&gt;0,R232=0),R233,(1+(B234/B233-1)*Calc!$Z$1-L234)*T232),0))</f>
        <v>0</v>
      </c>
      <c r="U233">
        <f>IF(B234="",U232,IFERROR(IF(AND(R233&gt;0,R232=0),R233,(1+(B234/B233-1)*Calc!$Z$1-M234*2)*U232),0))</f>
        <v>0</v>
      </c>
      <c r="V233">
        <f>IF(B234="",V232,IFERROR(IF(AND(R233&gt;0,R232=0),R233,(1+(B234/B233-1)*Calc!$Z$1-N234*2)*V232),0))</f>
        <v>0</v>
      </c>
      <c r="W233">
        <f>IF(ISNUMBER(C233),C233,W232)</f>
        <v>0.09</v>
      </c>
      <c r="Y233" s="1" t="e">
        <f>IF(AND(Q233&gt;=Chart!$F$2,Q233&lt;=Chart!$F$3),Q233,#N/A)</f>
        <v>#N/A</v>
      </c>
      <c r="Z233" t="e">
        <f>IF(AND(Q233&gt;=Chart!$F$2,Q233&lt;=Chart!$F$3),R233,#N/A)</f>
        <v>#N/A</v>
      </c>
      <c r="AA233" t="e">
        <f>IF(AND(Q233&gt;=Chart!$F$2,Q233&lt;=Chart!$F$3),S233,#N/A)</f>
        <v>#N/A</v>
      </c>
      <c r="AB233" t="e">
        <f>IF(AND(Q233&gt;=Chart!$F$2,Q233&lt;=Chart!$F$3),T233,#N/A)</f>
        <v>#N/A</v>
      </c>
      <c r="AC233" t="e">
        <f>IF(AND(Q233&gt;=Chart!$F$2,Q233&lt;=Chart!$F$3),U233,#N/A)</f>
        <v>#N/A</v>
      </c>
      <c r="AD233" t="e">
        <f>IF(AND(Q233&gt;=Chart!$F$2,Q233&lt;=Chart!$F$3),V233,#N/A)</f>
        <v>#N/A</v>
      </c>
      <c r="AE233" t="e">
        <f>IF(AND(Q233&gt;=Chart!$F$2,Q233&lt;=Chart!$F$3),I233,#N/A)</f>
        <v>#N/A</v>
      </c>
      <c r="AF233" t="e">
        <f>IF(AND(Q233&gt;=Chart!$F$2,Q233&lt;=Chart!$F$3),H233/100,#N/A)</f>
        <v>#N/A</v>
      </c>
      <c r="AG233" t="e">
        <f>IF(AND(Q233&gt;=Chart!$F$2,Q233&lt;=Chart!$F$3),W233/100,#N/A)</f>
        <v>#N/A</v>
      </c>
    </row>
    <row r="234" spans="1:33" x14ac:dyDescent="0.25">
      <c r="A234">
        <v>1400074200</v>
      </c>
      <c r="B234">
        <f>INDEX('Daily Data ADJ'!$1:$1048576,MATCH(Calc!$A234,'Daily Data ADJ'!$A:$A,0),MATCH("SPY, CBOE BZX: Close",'Daily Data ADJ'!$1:$1,0))</f>
        <v>160.89849638000001</v>
      </c>
      <c r="C234">
        <f>INDEX('Daily Data ADJ'!$1:$1048576,MATCH(Calc!$A234,'Daily Data ADJ'!$A:$A,0),MATCH("EFFR, FRED: Close",'Daily Data ADJ'!$1:$1,0))</f>
        <v>0.08</v>
      </c>
      <c r="D234" t="str">
        <f>INDEX('Daily Data ADJ'!$1:$1048576,MATCH(Calc!$A234,'Daily Data ADJ'!$A:$A,1),MATCH("SOFR, FRED: Close",'Daily Data ADJ'!$1:$1,0))</f>
        <v>NaN</v>
      </c>
      <c r="E234">
        <f>INDEX('Daily Data ADJ'!$1:$1048576,MATCH(Calc!$A234,'Daily Data ADJ'!$A:$A,0),MATCH("UPRO, CBOE BZX: Close",'Daily Data ADJ'!$1:$1,0))</f>
        <v>8.3181386899999996</v>
      </c>
      <c r="F234">
        <f>INDEX('Daily Data ADJ'!$1:$1048576,MATCH(Calc!$A234,'Daily Data ADJ'!$A:$A,0),MATCH("ES1!, CME_MINI: Close",'Daily Data ADJ'!$1:$1,0))</f>
        <v>1885.25</v>
      </c>
      <c r="G234">
        <f>INDEX('Daily Data ADJ'!$1:$1048576,MATCH(Calc!$A234,'Daily Data ADJ'!$A:$A,0),MATCH("ES2!, CME_MINI: Close",'Daily Data ADJ'!$1:$1,0))</f>
        <v>1878</v>
      </c>
      <c r="H234">
        <f>INDEX('QUANDL MULTPL SP500_DIV_YIELD_M'!$A:$G,MATCH(Calc!$A234,'QUANDL MULTPL SP500_DIV_YIELD_M'!$A:$A,1),MATCH('QUANDL MULTPL SP500_DIV_YIELD_M'!$E$1,'QUANDL MULTPL SP500_DIV_YIELD_M'!$A$1:$G$1,0))</f>
        <v>1.96</v>
      </c>
      <c r="I234" s="5">
        <f t="shared" si="18"/>
        <v>4.3059313289576726E-3</v>
      </c>
      <c r="J234" s="1">
        <f>A234/24/60/60+DATE(1970,1,1)</f>
        <v>41773.5625</v>
      </c>
      <c r="K234" s="3">
        <f t="shared" si="21"/>
        <v>1</v>
      </c>
      <c r="L234" s="6">
        <f>(1+Chart!$F$4)^(1/(365/K234))-1</f>
        <v>6.6592785027408397E-5</v>
      </c>
      <c r="M234" s="6">
        <f t="shared" si="22"/>
        <v>2.1909069769510126E-6</v>
      </c>
      <c r="N234" s="6">
        <f t="shared" si="23"/>
        <v>1.1771815405570152E-5</v>
      </c>
      <c r="O234">
        <f>O233*(B234/B233)</f>
        <v>160.89849638000013</v>
      </c>
      <c r="P234">
        <f t="shared" si="19"/>
        <v>2014</v>
      </c>
      <c r="Q234" s="1">
        <f t="shared" si="20"/>
        <v>41773.5625</v>
      </c>
      <c r="R234">
        <f>IF(B235="",R233,IF(Q234&gt;=Chart!$F$2,E234,0))</f>
        <v>0</v>
      </c>
      <c r="S234">
        <f>IF(B235="",S233,IFERROR(IF(AND(R234&gt;0,R233=0),R234,(1+(B235/B234-1)*Calc!$Z$1)*S233),0))</f>
        <v>0</v>
      </c>
      <c r="T234">
        <f>IF(B235="",T233,IFERROR(IF(AND(R234&gt;0,R233=0),R234,(1+(B235/B234-1)*Calc!$Z$1-L235)*T233),0))</f>
        <v>0</v>
      </c>
      <c r="U234">
        <f>IF(B235="",U233,IFERROR(IF(AND(R234&gt;0,R233=0),R234,(1+(B235/B234-1)*Calc!$Z$1-M235*2)*U233),0))</f>
        <v>0</v>
      </c>
      <c r="V234">
        <f>IF(B235="",V233,IFERROR(IF(AND(R234&gt;0,R233=0),R234,(1+(B235/B234-1)*Calc!$Z$1-N235*2)*V233),0))</f>
        <v>0</v>
      </c>
      <c r="W234">
        <f>IF(ISNUMBER(C234),C234,W233)</f>
        <v>0.08</v>
      </c>
      <c r="Y234" s="1" t="e">
        <f>IF(AND(Q234&gt;=Chart!$F$2,Q234&lt;=Chart!$F$3),Q234,#N/A)</f>
        <v>#N/A</v>
      </c>
      <c r="Z234" t="e">
        <f>IF(AND(Q234&gt;=Chart!$F$2,Q234&lt;=Chart!$F$3),R234,#N/A)</f>
        <v>#N/A</v>
      </c>
      <c r="AA234" t="e">
        <f>IF(AND(Q234&gt;=Chart!$F$2,Q234&lt;=Chart!$F$3),S234,#N/A)</f>
        <v>#N/A</v>
      </c>
      <c r="AB234" t="e">
        <f>IF(AND(Q234&gt;=Chart!$F$2,Q234&lt;=Chart!$F$3),T234,#N/A)</f>
        <v>#N/A</v>
      </c>
      <c r="AC234" t="e">
        <f>IF(AND(Q234&gt;=Chart!$F$2,Q234&lt;=Chart!$F$3),U234,#N/A)</f>
        <v>#N/A</v>
      </c>
      <c r="AD234" t="e">
        <f>IF(AND(Q234&gt;=Chart!$F$2,Q234&lt;=Chart!$F$3),V234,#N/A)</f>
        <v>#N/A</v>
      </c>
      <c r="AE234" t="e">
        <f>IF(AND(Q234&gt;=Chart!$F$2,Q234&lt;=Chart!$F$3),I234,#N/A)</f>
        <v>#N/A</v>
      </c>
      <c r="AF234" t="e">
        <f>IF(AND(Q234&gt;=Chart!$F$2,Q234&lt;=Chart!$F$3),H234/100,#N/A)</f>
        <v>#N/A</v>
      </c>
      <c r="AG234" t="e">
        <f>IF(AND(Q234&gt;=Chart!$F$2,Q234&lt;=Chart!$F$3),W234/100,#N/A)</f>
        <v>#N/A</v>
      </c>
    </row>
    <row r="235" spans="1:33" x14ac:dyDescent="0.25">
      <c r="A235">
        <v>1400160600</v>
      </c>
      <c r="B235">
        <f>INDEX('Daily Data ADJ'!$1:$1048576,MATCH(Calc!$A235,'Daily Data ADJ'!$A:$A,0),MATCH("SPY, CBOE BZX: Close",'Daily Data ADJ'!$1:$1,0))</f>
        <v>159.4857623</v>
      </c>
      <c r="C235">
        <f>INDEX('Daily Data ADJ'!$1:$1048576,MATCH(Calc!$A235,'Daily Data ADJ'!$A:$A,0),MATCH("EFFR, FRED: Close",'Daily Data ADJ'!$1:$1,0))</f>
        <v>0.09</v>
      </c>
      <c r="D235" t="str">
        <f>INDEX('Daily Data ADJ'!$1:$1048576,MATCH(Calc!$A235,'Daily Data ADJ'!$A:$A,1),MATCH("SOFR, FRED: Close",'Daily Data ADJ'!$1:$1,0))</f>
        <v>NaN</v>
      </c>
      <c r="E235">
        <f>INDEX('Daily Data ADJ'!$1:$1048576,MATCH(Calc!$A235,'Daily Data ADJ'!$A:$A,0),MATCH("UPRO, CBOE BZX: Close",'Daily Data ADJ'!$1:$1,0))</f>
        <v>8.0907784899999999</v>
      </c>
      <c r="F235">
        <f>INDEX('Daily Data ADJ'!$1:$1048576,MATCH(Calc!$A235,'Daily Data ADJ'!$A:$A,0),MATCH("ES1!, CME_MINI: Close",'Daily Data ADJ'!$1:$1,0))</f>
        <v>1867.25</v>
      </c>
      <c r="G235">
        <f>INDEX('Daily Data ADJ'!$1:$1048576,MATCH(Calc!$A235,'Daily Data ADJ'!$A:$A,0),MATCH("ES2!, CME_MINI: Close",'Daily Data ADJ'!$1:$1,0))</f>
        <v>1860</v>
      </c>
      <c r="H235">
        <f>INDEX('QUANDL MULTPL SP500_DIV_YIELD_M'!$A:$G,MATCH(Calc!$A235,'QUANDL MULTPL SP500_DIV_YIELD_M'!$A:$A,1),MATCH('QUANDL MULTPL SP500_DIV_YIELD_M'!$E$1,'QUANDL MULTPL SP500_DIV_YIELD_M'!$A$1:$G$1,0))</f>
        <v>1.96</v>
      </c>
      <c r="I235" s="5">
        <f t="shared" si="18"/>
        <v>4.1593580654544701E-3</v>
      </c>
      <c r="J235" s="1">
        <f>A235/24/60/60+DATE(1970,1,1)</f>
        <v>41774.5625</v>
      </c>
      <c r="K235" s="3">
        <f t="shared" si="21"/>
        <v>1</v>
      </c>
      <c r="L235" s="6">
        <f>(1+Chart!$F$4)^(1/(365/K235))-1</f>
        <v>6.6592785027408397E-5</v>
      </c>
      <c r="M235" s="6">
        <f t="shared" si="22"/>
        <v>2.4646475380585287E-6</v>
      </c>
      <c r="N235" s="6">
        <f t="shared" si="23"/>
        <v>1.1371932734149937E-5</v>
      </c>
      <c r="O235">
        <f>O234*(B235/B234)</f>
        <v>159.48576230000012</v>
      </c>
      <c r="P235">
        <f t="shared" si="19"/>
        <v>2014</v>
      </c>
      <c r="Q235" s="1">
        <f t="shared" si="20"/>
        <v>41774.5625</v>
      </c>
      <c r="R235">
        <f>IF(B236="",R234,IF(Q235&gt;=Chart!$F$2,E235,0))</f>
        <v>0</v>
      </c>
      <c r="S235">
        <f>IF(B236="",S234,IFERROR(IF(AND(R235&gt;0,R234=0),R235,(1+(B236/B235-1)*Calc!$Z$1)*S234),0))</f>
        <v>0</v>
      </c>
      <c r="T235">
        <f>IF(B236="",T234,IFERROR(IF(AND(R235&gt;0,R234=0),R235,(1+(B236/B235-1)*Calc!$Z$1-L236)*T234),0))</f>
        <v>0</v>
      </c>
      <c r="U235">
        <f>IF(B236="",U234,IFERROR(IF(AND(R235&gt;0,R234=0),R235,(1+(B236/B235-1)*Calc!$Z$1-M236*2)*U234),0))</f>
        <v>0</v>
      </c>
      <c r="V235">
        <f>IF(B236="",V234,IFERROR(IF(AND(R235&gt;0,R234=0),R235,(1+(B236/B235-1)*Calc!$Z$1-N236*2)*V234),0))</f>
        <v>0</v>
      </c>
      <c r="W235">
        <f>IF(ISNUMBER(C235),C235,W234)</f>
        <v>0.09</v>
      </c>
      <c r="Y235" s="1" t="e">
        <f>IF(AND(Q235&gt;=Chart!$F$2,Q235&lt;=Chart!$F$3),Q235,#N/A)</f>
        <v>#N/A</v>
      </c>
      <c r="Z235" t="e">
        <f>IF(AND(Q235&gt;=Chart!$F$2,Q235&lt;=Chart!$F$3),R235,#N/A)</f>
        <v>#N/A</v>
      </c>
      <c r="AA235" t="e">
        <f>IF(AND(Q235&gt;=Chart!$F$2,Q235&lt;=Chart!$F$3),S235,#N/A)</f>
        <v>#N/A</v>
      </c>
      <c r="AB235" t="e">
        <f>IF(AND(Q235&gt;=Chart!$F$2,Q235&lt;=Chart!$F$3),T235,#N/A)</f>
        <v>#N/A</v>
      </c>
      <c r="AC235" t="e">
        <f>IF(AND(Q235&gt;=Chart!$F$2,Q235&lt;=Chart!$F$3),U235,#N/A)</f>
        <v>#N/A</v>
      </c>
      <c r="AD235" t="e">
        <f>IF(AND(Q235&gt;=Chart!$F$2,Q235&lt;=Chart!$F$3),V235,#N/A)</f>
        <v>#N/A</v>
      </c>
      <c r="AE235" t="e">
        <f>IF(AND(Q235&gt;=Chart!$F$2,Q235&lt;=Chart!$F$3),I235,#N/A)</f>
        <v>#N/A</v>
      </c>
      <c r="AF235" t="e">
        <f>IF(AND(Q235&gt;=Chart!$F$2,Q235&lt;=Chart!$F$3),H235/100,#N/A)</f>
        <v>#N/A</v>
      </c>
      <c r="AG235" t="e">
        <f>IF(AND(Q235&gt;=Chart!$F$2,Q235&lt;=Chart!$F$3),W235/100,#N/A)</f>
        <v>#N/A</v>
      </c>
    </row>
    <row r="236" spans="1:33" x14ac:dyDescent="0.25">
      <c r="A236">
        <v>1400247000</v>
      </c>
      <c r="B236">
        <f>INDEX('Daily Data ADJ'!$1:$1048576,MATCH(Calc!$A236,'Daily Data ADJ'!$A:$A,0),MATCH("SPY, CBOE BZX: Close",'Daily Data ADJ'!$1:$1,0))</f>
        <v>160.03894131000001</v>
      </c>
      <c r="C236">
        <f>INDEX('Daily Data ADJ'!$1:$1048576,MATCH(Calc!$A236,'Daily Data ADJ'!$A:$A,0),MATCH("EFFR, FRED: Close",'Daily Data ADJ'!$1:$1,0))</f>
        <v>0.09</v>
      </c>
      <c r="D236" t="str">
        <f>INDEX('Daily Data ADJ'!$1:$1048576,MATCH(Calc!$A236,'Daily Data ADJ'!$A:$A,1),MATCH("SOFR, FRED: Close",'Daily Data ADJ'!$1:$1,0))</f>
        <v>NaN</v>
      </c>
      <c r="E236">
        <f>INDEX('Daily Data ADJ'!$1:$1048576,MATCH(Calc!$A236,'Daily Data ADJ'!$A:$A,0),MATCH("UPRO, CBOE BZX: Close",'Daily Data ADJ'!$1:$1,0))</f>
        <v>8.1841583799999995</v>
      </c>
      <c r="F236">
        <f>INDEX('Daily Data ADJ'!$1:$1048576,MATCH(Calc!$A236,'Daily Data ADJ'!$A:$A,0),MATCH("ES1!, CME_MINI: Close",'Daily Data ADJ'!$1:$1,0))</f>
        <v>1874.75</v>
      </c>
      <c r="G236">
        <f>INDEX('Daily Data ADJ'!$1:$1048576,MATCH(Calc!$A236,'Daily Data ADJ'!$A:$A,0),MATCH("ES2!, CME_MINI: Close",'Daily Data ADJ'!$1:$1,0))</f>
        <v>1867.25</v>
      </c>
      <c r="H236">
        <f>INDEX('QUANDL MULTPL SP500_DIV_YIELD_M'!$A:$G,MATCH(Calc!$A236,'QUANDL MULTPL SP500_DIV_YIELD_M'!$A:$A,1),MATCH('QUANDL MULTPL SP500_DIV_YIELD_M'!$E$1,'QUANDL MULTPL SP500_DIV_YIELD_M'!$A$1:$G$1,0))</f>
        <v>1.96</v>
      </c>
      <c r="I236" s="5">
        <f t="shared" si="18"/>
        <v>3.6936361410144156E-3</v>
      </c>
      <c r="J236" s="1">
        <f>A236/24/60/60+DATE(1970,1,1)</f>
        <v>41775.5625</v>
      </c>
      <c r="K236" s="3">
        <f t="shared" si="21"/>
        <v>1</v>
      </c>
      <c r="L236" s="6">
        <f>(1+Chart!$F$4)^(1/(365/K236))-1</f>
        <v>6.6592785027408397E-5</v>
      </c>
      <c r="M236" s="6">
        <f t="shared" si="22"/>
        <v>2.4646475380585287E-6</v>
      </c>
      <c r="N236" s="6">
        <f t="shared" si="23"/>
        <v>1.0100959008996213E-5</v>
      </c>
      <c r="O236">
        <f>O235*(B236/B235)</f>
        <v>160.03894131000015</v>
      </c>
      <c r="P236">
        <f t="shared" si="19"/>
        <v>2014</v>
      </c>
      <c r="Q236" s="1">
        <f t="shared" si="20"/>
        <v>41775.5625</v>
      </c>
      <c r="R236">
        <f>IF(B237="",R235,IF(Q236&gt;=Chart!$F$2,E236,0))</f>
        <v>0</v>
      </c>
      <c r="S236">
        <f>IF(B237="",S235,IFERROR(IF(AND(R236&gt;0,R235=0),R236,(1+(B237/B236-1)*Calc!$Z$1)*S235),0))</f>
        <v>0</v>
      </c>
      <c r="T236">
        <f>IF(B237="",T235,IFERROR(IF(AND(R236&gt;0,R235=0),R236,(1+(B237/B236-1)*Calc!$Z$1-L237)*T235),0))</f>
        <v>0</v>
      </c>
      <c r="U236">
        <f>IF(B237="",U235,IFERROR(IF(AND(R236&gt;0,R235=0),R236,(1+(B237/B236-1)*Calc!$Z$1-M237*2)*U235),0))</f>
        <v>0</v>
      </c>
      <c r="V236">
        <f>IF(B237="",V235,IFERROR(IF(AND(R236&gt;0,R235=0),R236,(1+(B237/B236-1)*Calc!$Z$1-N237*2)*V235),0))</f>
        <v>0</v>
      </c>
      <c r="W236">
        <f>IF(ISNUMBER(C236),C236,W235)</f>
        <v>0.09</v>
      </c>
      <c r="Y236" s="1" t="e">
        <f>IF(AND(Q236&gt;=Chart!$F$2,Q236&lt;=Chart!$F$3),Q236,#N/A)</f>
        <v>#N/A</v>
      </c>
      <c r="Z236" t="e">
        <f>IF(AND(Q236&gt;=Chart!$F$2,Q236&lt;=Chart!$F$3),R236,#N/A)</f>
        <v>#N/A</v>
      </c>
      <c r="AA236" t="e">
        <f>IF(AND(Q236&gt;=Chart!$F$2,Q236&lt;=Chart!$F$3),S236,#N/A)</f>
        <v>#N/A</v>
      </c>
      <c r="AB236" t="e">
        <f>IF(AND(Q236&gt;=Chart!$F$2,Q236&lt;=Chart!$F$3),T236,#N/A)</f>
        <v>#N/A</v>
      </c>
      <c r="AC236" t="e">
        <f>IF(AND(Q236&gt;=Chart!$F$2,Q236&lt;=Chart!$F$3),U236,#N/A)</f>
        <v>#N/A</v>
      </c>
      <c r="AD236" t="e">
        <f>IF(AND(Q236&gt;=Chart!$F$2,Q236&lt;=Chart!$F$3),V236,#N/A)</f>
        <v>#N/A</v>
      </c>
      <c r="AE236" t="e">
        <f>IF(AND(Q236&gt;=Chart!$F$2,Q236&lt;=Chart!$F$3),I236,#N/A)</f>
        <v>#N/A</v>
      </c>
      <c r="AF236" t="e">
        <f>IF(AND(Q236&gt;=Chart!$F$2,Q236&lt;=Chart!$F$3),H236/100,#N/A)</f>
        <v>#N/A</v>
      </c>
      <c r="AG236" t="e">
        <f>IF(AND(Q236&gt;=Chart!$F$2,Q236&lt;=Chart!$F$3),W236/100,#N/A)</f>
        <v>#N/A</v>
      </c>
    </row>
    <row r="237" spans="1:33" x14ac:dyDescent="0.25">
      <c r="A237">
        <v>1400506200</v>
      </c>
      <c r="B237">
        <f>INDEX('Daily Data ADJ'!$1:$1048576,MATCH(Calc!$A237,'Daily Data ADJ'!$A:$A,0),MATCH("SPY, CBOE BZX: Close",'Daily Data ADJ'!$1:$1,0))</f>
        <v>160.62616209999999</v>
      </c>
      <c r="C237">
        <f>INDEX('Daily Data ADJ'!$1:$1048576,MATCH(Calc!$A237,'Daily Data ADJ'!$A:$A,0),MATCH("EFFR, FRED: Close",'Daily Data ADJ'!$1:$1,0))</f>
        <v>0.09</v>
      </c>
      <c r="D237" t="str">
        <f>INDEX('Daily Data ADJ'!$1:$1048576,MATCH(Calc!$A237,'Daily Data ADJ'!$A:$A,1),MATCH("SOFR, FRED: Close",'Daily Data ADJ'!$1:$1,0))</f>
        <v>NaN</v>
      </c>
      <c r="E237">
        <f>INDEX('Daily Data ADJ'!$1:$1048576,MATCH(Calc!$A237,'Daily Data ADJ'!$A:$A,0),MATCH("UPRO, CBOE BZX: Close",'Daily Data ADJ'!$1:$1,0))</f>
        <v>8.2734789099999997</v>
      </c>
      <c r="F237">
        <f>INDEX('Daily Data ADJ'!$1:$1048576,MATCH(Calc!$A237,'Daily Data ADJ'!$A:$A,0),MATCH("ES1!, CME_MINI: Close",'Daily Data ADJ'!$1:$1,0))</f>
        <v>1882.25</v>
      </c>
      <c r="G237">
        <f>INDEX('Daily Data ADJ'!$1:$1048576,MATCH(Calc!$A237,'Daily Data ADJ'!$A:$A,0),MATCH("ES2!, CME_MINI: Close",'Daily Data ADJ'!$1:$1,0))</f>
        <v>1875</v>
      </c>
      <c r="H237">
        <f>INDEX('QUANDL MULTPL SP500_DIV_YIELD_M'!$A:$G,MATCH(Calc!$A237,'QUANDL MULTPL SP500_DIV_YIELD_M'!$A:$A,1),MATCH('QUANDL MULTPL SP500_DIV_YIELD_M'!$E$1,'QUANDL MULTPL SP500_DIV_YIELD_M'!$A$1:$G$1,0))</f>
        <v>1.96</v>
      </c>
      <c r="I237" s="5">
        <f t="shared" si="18"/>
        <v>4.2816960008120117E-3</v>
      </c>
      <c r="J237" s="1">
        <f>A237/24/60/60+DATE(1970,1,1)</f>
        <v>41778.5625</v>
      </c>
      <c r="K237" s="3">
        <f t="shared" si="21"/>
        <v>3</v>
      </c>
      <c r="L237" s="6">
        <f>(1+Chart!$F$4)^(1/(365/K237))-1</f>
        <v>1.9979165917494157E-4</v>
      </c>
      <c r="M237" s="6">
        <f t="shared" si="22"/>
        <v>7.393960838042446E-6</v>
      </c>
      <c r="N237" s="6">
        <f t="shared" si="23"/>
        <v>3.5117512129367867E-5</v>
      </c>
      <c r="O237">
        <f>O236*(B237/B236)</f>
        <v>160.62616210000013</v>
      </c>
      <c r="P237">
        <f t="shared" si="19"/>
        <v>2014</v>
      </c>
      <c r="Q237" s="1">
        <f t="shared" si="20"/>
        <v>41778.5625</v>
      </c>
      <c r="R237">
        <f>IF(B238="",R236,IF(Q237&gt;=Chart!$F$2,E237,0))</f>
        <v>0</v>
      </c>
      <c r="S237">
        <f>IF(B238="",S236,IFERROR(IF(AND(R237&gt;0,R236=0),R237,(1+(B238/B237-1)*Calc!$Z$1)*S236),0))</f>
        <v>0</v>
      </c>
      <c r="T237">
        <f>IF(B238="",T236,IFERROR(IF(AND(R237&gt;0,R236=0),R237,(1+(B238/B237-1)*Calc!$Z$1-L238)*T236),0))</f>
        <v>0</v>
      </c>
      <c r="U237">
        <f>IF(B238="",U236,IFERROR(IF(AND(R237&gt;0,R236=0),R237,(1+(B238/B237-1)*Calc!$Z$1-M238*2)*U236),0))</f>
        <v>0</v>
      </c>
      <c r="V237">
        <f>IF(B238="",V236,IFERROR(IF(AND(R237&gt;0,R236=0),R237,(1+(B238/B237-1)*Calc!$Z$1-N238*2)*V236),0))</f>
        <v>0</v>
      </c>
      <c r="W237">
        <f>IF(ISNUMBER(C237),C237,W236)</f>
        <v>0.09</v>
      </c>
      <c r="Y237" s="1" t="e">
        <f>IF(AND(Q237&gt;=Chart!$F$2,Q237&lt;=Chart!$F$3),Q237,#N/A)</f>
        <v>#N/A</v>
      </c>
      <c r="Z237" t="e">
        <f>IF(AND(Q237&gt;=Chart!$F$2,Q237&lt;=Chart!$F$3),R237,#N/A)</f>
        <v>#N/A</v>
      </c>
      <c r="AA237" t="e">
        <f>IF(AND(Q237&gt;=Chart!$F$2,Q237&lt;=Chart!$F$3),S237,#N/A)</f>
        <v>#N/A</v>
      </c>
      <c r="AB237" t="e">
        <f>IF(AND(Q237&gt;=Chart!$F$2,Q237&lt;=Chart!$F$3),T237,#N/A)</f>
        <v>#N/A</v>
      </c>
      <c r="AC237" t="e">
        <f>IF(AND(Q237&gt;=Chart!$F$2,Q237&lt;=Chart!$F$3),U237,#N/A)</f>
        <v>#N/A</v>
      </c>
      <c r="AD237" t="e">
        <f>IF(AND(Q237&gt;=Chart!$F$2,Q237&lt;=Chart!$F$3),V237,#N/A)</f>
        <v>#N/A</v>
      </c>
      <c r="AE237" t="e">
        <f>IF(AND(Q237&gt;=Chart!$F$2,Q237&lt;=Chart!$F$3),I237,#N/A)</f>
        <v>#N/A</v>
      </c>
      <c r="AF237" t="e">
        <f>IF(AND(Q237&gt;=Chart!$F$2,Q237&lt;=Chart!$F$3),H237/100,#N/A)</f>
        <v>#N/A</v>
      </c>
      <c r="AG237" t="e">
        <f>IF(AND(Q237&gt;=Chart!$F$2,Q237&lt;=Chart!$F$3),W237/100,#N/A)</f>
        <v>#N/A</v>
      </c>
    </row>
    <row r="238" spans="1:33" x14ac:dyDescent="0.25">
      <c r="A238">
        <v>1400592600</v>
      </c>
      <c r="B238">
        <f>INDEX('Daily Data ADJ'!$1:$1048576,MATCH(Calc!$A238,'Daily Data ADJ'!$A:$A,0),MATCH("SPY, CBOE BZX: Close",'Daily Data ADJ'!$1:$1,0))</f>
        <v>159.61341899999999</v>
      </c>
      <c r="C238">
        <f>INDEX('Daily Data ADJ'!$1:$1048576,MATCH(Calc!$A238,'Daily Data ADJ'!$A:$A,0),MATCH("EFFR, FRED: Close",'Daily Data ADJ'!$1:$1,0))</f>
        <v>0.09</v>
      </c>
      <c r="D238" t="str">
        <f>INDEX('Daily Data ADJ'!$1:$1048576,MATCH(Calc!$A238,'Daily Data ADJ'!$A:$A,1),MATCH("SOFR, FRED: Close",'Daily Data ADJ'!$1:$1,0))</f>
        <v>NaN</v>
      </c>
      <c r="E238">
        <f>INDEX('Daily Data ADJ'!$1:$1048576,MATCH(Calc!$A238,'Daily Data ADJ'!$A:$A,0),MATCH("UPRO, CBOE BZX: Close",'Daily Data ADJ'!$1:$1,0))</f>
        <v>8.1127025400000008</v>
      </c>
      <c r="F238">
        <f>INDEX('Daily Data ADJ'!$1:$1048576,MATCH(Calc!$A238,'Daily Data ADJ'!$A:$A,0),MATCH("ES1!, CME_MINI: Close",'Daily Data ADJ'!$1:$1,0))</f>
        <v>1868</v>
      </c>
      <c r="G238">
        <f>INDEX('Daily Data ADJ'!$1:$1048576,MATCH(Calc!$A238,'Daily Data ADJ'!$A:$A,0),MATCH("ES2!, CME_MINI: Close",'Daily Data ADJ'!$1:$1,0))</f>
        <v>1860.75</v>
      </c>
      <c r="H238">
        <f>INDEX('QUANDL MULTPL SP500_DIV_YIELD_M'!$A:$G,MATCH(Calc!$A238,'QUANDL MULTPL SP500_DIV_YIELD_M'!$A:$A,1),MATCH('QUANDL MULTPL SP500_DIV_YIELD_M'!$E$1,'QUANDL MULTPL SP500_DIV_YIELD_M'!$A$1:$G$1,0))</f>
        <v>1.96</v>
      </c>
      <c r="I238" s="5">
        <f t="shared" si="18"/>
        <v>4.1655213521353748E-3</v>
      </c>
      <c r="J238" s="1">
        <f>A238/24/60/60+DATE(1970,1,1)</f>
        <v>41779.5625</v>
      </c>
      <c r="K238" s="3">
        <f t="shared" si="21"/>
        <v>1</v>
      </c>
      <c r="L238" s="6">
        <f>(1+Chart!$F$4)^(1/(365/K238))-1</f>
        <v>6.6592785027408397E-5</v>
      </c>
      <c r="M238" s="6">
        <f t="shared" si="22"/>
        <v>2.4646475380585287E-6</v>
      </c>
      <c r="N238" s="6">
        <f t="shared" si="23"/>
        <v>1.1388748648144542E-5</v>
      </c>
      <c r="O238">
        <f>O237*(B238/B237)</f>
        <v>159.61341900000014</v>
      </c>
      <c r="P238">
        <f t="shared" si="19"/>
        <v>2014</v>
      </c>
      <c r="Q238" s="1">
        <f t="shared" si="20"/>
        <v>41779.5625</v>
      </c>
      <c r="R238">
        <f>IF(B239="",R237,IF(Q238&gt;=Chart!$F$2,E238,0))</f>
        <v>0</v>
      </c>
      <c r="S238">
        <f>IF(B239="",S237,IFERROR(IF(AND(R238&gt;0,R237=0),R238,(1+(B239/B238-1)*Calc!$Z$1)*S237),0))</f>
        <v>0</v>
      </c>
      <c r="T238">
        <f>IF(B239="",T237,IFERROR(IF(AND(R238&gt;0,R237=0),R238,(1+(B239/B238-1)*Calc!$Z$1-L239)*T237),0))</f>
        <v>0</v>
      </c>
      <c r="U238">
        <f>IF(B239="",U237,IFERROR(IF(AND(R238&gt;0,R237=0),R238,(1+(B239/B238-1)*Calc!$Z$1-M239*2)*U237),0))</f>
        <v>0</v>
      </c>
      <c r="V238">
        <f>IF(B239="",V237,IFERROR(IF(AND(R238&gt;0,R237=0),R238,(1+(B239/B238-1)*Calc!$Z$1-N239*2)*V237),0))</f>
        <v>0</v>
      </c>
      <c r="W238">
        <f>IF(ISNUMBER(C238),C238,W237)</f>
        <v>0.09</v>
      </c>
      <c r="Y238" s="1" t="e">
        <f>IF(AND(Q238&gt;=Chart!$F$2,Q238&lt;=Chart!$F$3),Q238,#N/A)</f>
        <v>#N/A</v>
      </c>
      <c r="Z238" t="e">
        <f>IF(AND(Q238&gt;=Chart!$F$2,Q238&lt;=Chart!$F$3),R238,#N/A)</f>
        <v>#N/A</v>
      </c>
      <c r="AA238" t="e">
        <f>IF(AND(Q238&gt;=Chart!$F$2,Q238&lt;=Chart!$F$3),S238,#N/A)</f>
        <v>#N/A</v>
      </c>
      <c r="AB238" t="e">
        <f>IF(AND(Q238&gt;=Chart!$F$2,Q238&lt;=Chart!$F$3),T238,#N/A)</f>
        <v>#N/A</v>
      </c>
      <c r="AC238" t="e">
        <f>IF(AND(Q238&gt;=Chart!$F$2,Q238&lt;=Chart!$F$3),U238,#N/A)</f>
        <v>#N/A</v>
      </c>
      <c r="AD238" t="e">
        <f>IF(AND(Q238&gt;=Chart!$F$2,Q238&lt;=Chart!$F$3),V238,#N/A)</f>
        <v>#N/A</v>
      </c>
      <c r="AE238" t="e">
        <f>IF(AND(Q238&gt;=Chart!$F$2,Q238&lt;=Chart!$F$3),I238,#N/A)</f>
        <v>#N/A</v>
      </c>
      <c r="AF238" t="e">
        <f>IF(AND(Q238&gt;=Chart!$F$2,Q238&lt;=Chart!$F$3),H238/100,#N/A)</f>
        <v>#N/A</v>
      </c>
      <c r="AG238" t="e">
        <f>IF(AND(Q238&gt;=Chart!$F$2,Q238&lt;=Chart!$F$3),W238/100,#N/A)</f>
        <v>#N/A</v>
      </c>
    </row>
    <row r="239" spans="1:33" x14ac:dyDescent="0.25">
      <c r="A239">
        <v>1400679000</v>
      </c>
      <c r="B239">
        <f>INDEX('Daily Data ADJ'!$1:$1048576,MATCH(Calc!$A239,'Daily Data ADJ'!$A:$A,0),MATCH("SPY, CBOE BZX: Close",'Daily Data ADJ'!$1:$1,0))</f>
        <v>160.95806949999999</v>
      </c>
      <c r="C239">
        <f>INDEX('Daily Data ADJ'!$1:$1048576,MATCH(Calc!$A239,'Daily Data ADJ'!$A:$A,0),MATCH("EFFR, FRED: Close",'Daily Data ADJ'!$1:$1,0))</f>
        <v>0.09</v>
      </c>
      <c r="D239" t="str">
        <f>INDEX('Daily Data ADJ'!$1:$1048576,MATCH(Calc!$A239,'Daily Data ADJ'!$A:$A,1),MATCH("SOFR, FRED: Close",'Daily Data ADJ'!$1:$1,0))</f>
        <v>NaN</v>
      </c>
      <c r="E239">
        <f>INDEX('Daily Data ADJ'!$1:$1048576,MATCH(Calc!$A239,'Daily Data ADJ'!$A:$A,0),MATCH("UPRO, CBOE BZX: Close",'Daily Data ADJ'!$1:$1,0))</f>
        <v>8.3148910100000002</v>
      </c>
      <c r="F239">
        <f>INDEX('Daily Data ADJ'!$1:$1048576,MATCH(Calc!$A239,'Daily Data ADJ'!$A:$A,0),MATCH("ES1!, CME_MINI: Close",'Daily Data ADJ'!$1:$1,0))</f>
        <v>1885</v>
      </c>
      <c r="G239">
        <f>INDEX('Daily Data ADJ'!$1:$1048576,MATCH(Calc!$A239,'Daily Data ADJ'!$A:$A,0),MATCH("ES2!, CME_MINI: Close",'Daily Data ADJ'!$1:$1,0))</f>
        <v>1877.5</v>
      </c>
      <c r="H239">
        <f>INDEX('QUANDL MULTPL SP500_DIV_YIELD_M'!$A:$G,MATCH(Calc!$A239,'QUANDL MULTPL SP500_DIV_YIELD_M'!$A:$A,1),MATCH('QUANDL MULTPL SP500_DIV_YIELD_M'!$E$1,'QUANDL MULTPL SP500_DIV_YIELD_M'!$A$1:$G$1,0))</f>
        <v>1.96</v>
      </c>
      <c r="I239" s="5">
        <f t="shared" si="18"/>
        <v>3.7796130740415587E-3</v>
      </c>
      <c r="J239" s="1">
        <f>A239/24/60/60+DATE(1970,1,1)</f>
        <v>41780.5625</v>
      </c>
      <c r="K239" s="3">
        <f t="shared" si="21"/>
        <v>1</v>
      </c>
      <c r="L239" s="6">
        <f>(1+Chart!$F$4)^(1/(365/K239))-1</f>
        <v>6.6592785027408397E-5</v>
      </c>
      <c r="M239" s="6">
        <f t="shared" si="22"/>
        <v>2.4646475380585287E-6</v>
      </c>
      <c r="N239" s="6">
        <f t="shared" si="23"/>
        <v>1.0335637750769067E-5</v>
      </c>
      <c r="O239">
        <f>O238*(B239/B238)</f>
        <v>160.95806950000014</v>
      </c>
      <c r="P239">
        <f t="shared" si="19"/>
        <v>2014</v>
      </c>
      <c r="Q239" s="1">
        <f t="shared" si="20"/>
        <v>41780.5625</v>
      </c>
      <c r="R239">
        <f>IF(B240="",R238,IF(Q239&gt;=Chart!$F$2,E239,0))</f>
        <v>0</v>
      </c>
      <c r="S239">
        <f>IF(B240="",S238,IFERROR(IF(AND(R239&gt;0,R238=0),R239,(1+(B240/B239-1)*Calc!$Z$1)*S238),0))</f>
        <v>0</v>
      </c>
      <c r="T239">
        <f>IF(B240="",T238,IFERROR(IF(AND(R239&gt;0,R238=0),R239,(1+(B240/B239-1)*Calc!$Z$1-L240)*T238),0))</f>
        <v>0</v>
      </c>
      <c r="U239">
        <f>IF(B240="",U238,IFERROR(IF(AND(R239&gt;0,R238=0),R239,(1+(B240/B239-1)*Calc!$Z$1-M240*2)*U238),0))</f>
        <v>0</v>
      </c>
      <c r="V239">
        <f>IF(B240="",V238,IFERROR(IF(AND(R239&gt;0,R238=0),R239,(1+(B240/B239-1)*Calc!$Z$1-N240*2)*V238),0))</f>
        <v>0</v>
      </c>
      <c r="W239">
        <f>IF(ISNUMBER(C239),C239,W238)</f>
        <v>0.09</v>
      </c>
      <c r="Y239" s="1" t="e">
        <f>IF(AND(Q239&gt;=Chart!$F$2,Q239&lt;=Chart!$F$3),Q239,#N/A)</f>
        <v>#N/A</v>
      </c>
      <c r="Z239" t="e">
        <f>IF(AND(Q239&gt;=Chart!$F$2,Q239&lt;=Chart!$F$3),R239,#N/A)</f>
        <v>#N/A</v>
      </c>
      <c r="AA239" t="e">
        <f>IF(AND(Q239&gt;=Chart!$F$2,Q239&lt;=Chart!$F$3),S239,#N/A)</f>
        <v>#N/A</v>
      </c>
      <c r="AB239" t="e">
        <f>IF(AND(Q239&gt;=Chart!$F$2,Q239&lt;=Chart!$F$3),T239,#N/A)</f>
        <v>#N/A</v>
      </c>
      <c r="AC239" t="e">
        <f>IF(AND(Q239&gt;=Chart!$F$2,Q239&lt;=Chart!$F$3),U239,#N/A)</f>
        <v>#N/A</v>
      </c>
      <c r="AD239" t="e">
        <f>IF(AND(Q239&gt;=Chart!$F$2,Q239&lt;=Chart!$F$3),V239,#N/A)</f>
        <v>#N/A</v>
      </c>
      <c r="AE239" t="e">
        <f>IF(AND(Q239&gt;=Chart!$F$2,Q239&lt;=Chart!$F$3),I239,#N/A)</f>
        <v>#N/A</v>
      </c>
      <c r="AF239" t="e">
        <f>IF(AND(Q239&gt;=Chart!$F$2,Q239&lt;=Chart!$F$3),H239/100,#N/A)</f>
        <v>#N/A</v>
      </c>
      <c r="AG239" t="e">
        <f>IF(AND(Q239&gt;=Chart!$F$2,Q239&lt;=Chart!$F$3),W239/100,#N/A)</f>
        <v>#N/A</v>
      </c>
    </row>
    <row r="240" spans="1:33" x14ac:dyDescent="0.25">
      <c r="A240">
        <v>1400765400</v>
      </c>
      <c r="B240">
        <f>INDEX('Daily Data ADJ'!$1:$1048576,MATCH(Calc!$A240,'Daily Data ADJ'!$A:$A,0),MATCH("SPY, CBOE BZX: Close",'Daily Data ADJ'!$1:$1,0))</f>
        <v>161.34955002999999</v>
      </c>
      <c r="C240">
        <f>INDEX('Daily Data ADJ'!$1:$1048576,MATCH(Calc!$A240,'Daily Data ADJ'!$A:$A,0),MATCH("EFFR, FRED: Close",'Daily Data ADJ'!$1:$1,0))</f>
        <v>0.09</v>
      </c>
      <c r="D240" t="str">
        <f>INDEX('Daily Data ADJ'!$1:$1048576,MATCH(Calc!$A240,'Daily Data ADJ'!$A:$A,1),MATCH("SOFR, FRED: Close",'Daily Data ADJ'!$1:$1,0))</f>
        <v>NaN</v>
      </c>
      <c r="E240">
        <f>INDEX('Daily Data ADJ'!$1:$1048576,MATCH(Calc!$A240,'Daily Data ADJ'!$A:$A,0),MATCH("UPRO, CBOE BZX: Close",'Daily Data ADJ'!$1:$1,0))</f>
        <v>8.3814748399999992</v>
      </c>
      <c r="F240">
        <f>INDEX('Daily Data ADJ'!$1:$1048576,MATCH(Calc!$A240,'Daily Data ADJ'!$A:$A,0),MATCH("ES1!, CME_MINI: Close",'Daily Data ADJ'!$1:$1,0))</f>
        <v>1890.25</v>
      </c>
      <c r="G240">
        <f>INDEX('Daily Data ADJ'!$1:$1048576,MATCH(Calc!$A240,'Daily Data ADJ'!$A:$A,0),MATCH("ES2!, CME_MINI: Close",'Daily Data ADJ'!$1:$1,0))</f>
        <v>1882.75</v>
      </c>
      <c r="H240">
        <f>INDEX('QUANDL MULTPL SP500_DIV_YIELD_M'!$A:$G,MATCH(Calc!$A240,'QUANDL MULTPL SP500_DIV_YIELD_M'!$A:$A,1),MATCH('QUANDL MULTPL SP500_DIV_YIELD_M'!$E$1,'QUANDL MULTPL SP500_DIV_YIELD_M'!$A$1:$G$1,0))</f>
        <v>1.96</v>
      </c>
      <c r="I240" s="5">
        <f t="shared" si="18"/>
        <v>3.8232910955569507E-3</v>
      </c>
      <c r="J240" s="1">
        <f>A240/24/60/60+DATE(1970,1,1)</f>
        <v>41781.5625</v>
      </c>
      <c r="K240" s="3">
        <f t="shared" si="21"/>
        <v>1</v>
      </c>
      <c r="L240" s="6">
        <f>(1+Chart!$F$4)^(1/(365/K240))-1</f>
        <v>6.6592785027408397E-5</v>
      </c>
      <c r="M240" s="6">
        <f t="shared" si="22"/>
        <v>2.4646475380585287E-6</v>
      </c>
      <c r="N240" s="6">
        <f t="shared" si="23"/>
        <v>1.0454851621322092E-5</v>
      </c>
      <c r="O240">
        <f>O239*(B240/B239)</f>
        <v>161.34955003000013</v>
      </c>
      <c r="P240">
        <f t="shared" si="19"/>
        <v>2014</v>
      </c>
      <c r="Q240" s="1">
        <f t="shared" si="20"/>
        <v>41781.5625</v>
      </c>
      <c r="R240">
        <f>IF(B241="",R239,IF(Q240&gt;=Chart!$F$2,E240,0))</f>
        <v>0</v>
      </c>
      <c r="S240">
        <f>IF(B241="",S239,IFERROR(IF(AND(R240&gt;0,R239=0),R240,(1+(B241/B240-1)*Calc!$Z$1)*S239),0))</f>
        <v>0</v>
      </c>
      <c r="T240">
        <f>IF(B241="",T239,IFERROR(IF(AND(R240&gt;0,R239=0),R240,(1+(B241/B240-1)*Calc!$Z$1-L241)*T239),0))</f>
        <v>0</v>
      </c>
      <c r="U240">
        <f>IF(B241="",U239,IFERROR(IF(AND(R240&gt;0,R239=0),R240,(1+(B241/B240-1)*Calc!$Z$1-M241*2)*U239),0))</f>
        <v>0</v>
      </c>
      <c r="V240">
        <f>IF(B241="",V239,IFERROR(IF(AND(R240&gt;0,R239=0),R240,(1+(B241/B240-1)*Calc!$Z$1-N241*2)*V239),0))</f>
        <v>0</v>
      </c>
      <c r="W240">
        <f>IF(ISNUMBER(C240),C240,W239)</f>
        <v>0.09</v>
      </c>
      <c r="Y240" s="1" t="e">
        <f>IF(AND(Q240&gt;=Chart!$F$2,Q240&lt;=Chart!$F$3),Q240,#N/A)</f>
        <v>#N/A</v>
      </c>
      <c r="Z240" t="e">
        <f>IF(AND(Q240&gt;=Chart!$F$2,Q240&lt;=Chart!$F$3),R240,#N/A)</f>
        <v>#N/A</v>
      </c>
      <c r="AA240" t="e">
        <f>IF(AND(Q240&gt;=Chart!$F$2,Q240&lt;=Chart!$F$3),S240,#N/A)</f>
        <v>#N/A</v>
      </c>
      <c r="AB240" t="e">
        <f>IF(AND(Q240&gt;=Chart!$F$2,Q240&lt;=Chart!$F$3),T240,#N/A)</f>
        <v>#N/A</v>
      </c>
      <c r="AC240" t="e">
        <f>IF(AND(Q240&gt;=Chart!$F$2,Q240&lt;=Chart!$F$3),U240,#N/A)</f>
        <v>#N/A</v>
      </c>
      <c r="AD240" t="e">
        <f>IF(AND(Q240&gt;=Chart!$F$2,Q240&lt;=Chart!$F$3),V240,#N/A)</f>
        <v>#N/A</v>
      </c>
      <c r="AE240" t="e">
        <f>IF(AND(Q240&gt;=Chart!$F$2,Q240&lt;=Chart!$F$3),I240,#N/A)</f>
        <v>#N/A</v>
      </c>
      <c r="AF240" t="e">
        <f>IF(AND(Q240&gt;=Chart!$F$2,Q240&lt;=Chart!$F$3),H240/100,#N/A)</f>
        <v>#N/A</v>
      </c>
      <c r="AG240" t="e">
        <f>IF(AND(Q240&gt;=Chart!$F$2,Q240&lt;=Chart!$F$3),W240/100,#N/A)</f>
        <v>#N/A</v>
      </c>
    </row>
    <row r="241" spans="1:33" x14ac:dyDescent="0.25">
      <c r="A241">
        <v>1400851800</v>
      </c>
      <c r="B241">
        <f>INDEX('Daily Data ADJ'!$1:$1048576,MATCH(Calc!$A241,'Daily Data ADJ'!$A:$A,0),MATCH("SPY, CBOE BZX: Close",'Daily Data ADJ'!$1:$1,0))</f>
        <v>161.99634394</v>
      </c>
      <c r="C241">
        <f>INDEX('Daily Data ADJ'!$1:$1048576,MATCH(Calc!$A241,'Daily Data ADJ'!$A:$A,0),MATCH("EFFR, FRED: Close",'Daily Data ADJ'!$1:$1,0))</f>
        <v>0.09</v>
      </c>
      <c r="D241" t="str">
        <f>INDEX('Daily Data ADJ'!$1:$1048576,MATCH(Calc!$A241,'Daily Data ADJ'!$A:$A,1),MATCH("SOFR, FRED: Close",'Daily Data ADJ'!$1:$1,0))</f>
        <v>NaN</v>
      </c>
      <c r="E241">
        <f>INDEX('Daily Data ADJ'!$1:$1048576,MATCH(Calc!$A241,'Daily Data ADJ'!$A:$A,0),MATCH("UPRO, CBOE BZX: Close",'Daily Data ADJ'!$1:$1,0))</f>
        <v>8.4797267400000003</v>
      </c>
      <c r="F241">
        <f>INDEX('Daily Data ADJ'!$1:$1048576,MATCH(Calc!$A241,'Daily Data ADJ'!$A:$A,0),MATCH("ES1!, CME_MINI: Close",'Daily Data ADJ'!$1:$1,0))</f>
        <v>1897</v>
      </c>
      <c r="G241">
        <f>INDEX('Daily Data ADJ'!$1:$1048576,MATCH(Calc!$A241,'Daily Data ADJ'!$A:$A,0),MATCH("ES2!, CME_MINI: Close",'Daily Data ADJ'!$1:$1,0))</f>
        <v>1889.5</v>
      </c>
      <c r="H241">
        <f>INDEX('QUANDL MULTPL SP500_DIV_YIELD_M'!$A:$G,MATCH(Calc!$A241,'QUANDL MULTPL SP500_DIV_YIELD_M'!$A:$A,1),MATCH('QUANDL MULTPL SP500_DIV_YIELD_M'!$E$1,'QUANDL MULTPL SP500_DIV_YIELD_M'!$A$1:$G$1,0))</f>
        <v>1.96</v>
      </c>
      <c r="I241" s="5">
        <f t="shared" si="18"/>
        <v>3.8790954273663567E-3</v>
      </c>
      <c r="J241" s="1">
        <f>A241/24/60/60+DATE(1970,1,1)</f>
        <v>41782.5625</v>
      </c>
      <c r="K241" s="3">
        <f t="shared" si="21"/>
        <v>1</v>
      </c>
      <c r="L241" s="6">
        <f>(1+Chart!$F$4)^(1/(365/K241))-1</f>
        <v>6.6592785027408397E-5</v>
      </c>
      <c r="M241" s="6">
        <f t="shared" si="22"/>
        <v>2.4646475380585287E-6</v>
      </c>
      <c r="N241" s="6">
        <f t="shared" si="23"/>
        <v>1.0607155261022072E-5</v>
      </c>
      <c r="O241">
        <f>O240*(B241/B240)</f>
        <v>161.99634394000014</v>
      </c>
      <c r="P241">
        <f t="shared" si="19"/>
        <v>2014</v>
      </c>
      <c r="Q241" s="1">
        <f t="shared" si="20"/>
        <v>41782.5625</v>
      </c>
      <c r="R241">
        <f>IF(B242="",R240,IF(Q241&gt;=Chart!$F$2,E241,0))</f>
        <v>0</v>
      </c>
      <c r="S241">
        <f>IF(B242="",S240,IFERROR(IF(AND(R241&gt;0,R240=0),R241,(1+(B242/B241-1)*Calc!$Z$1)*S240),0))</f>
        <v>0</v>
      </c>
      <c r="T241">
        <f>IF(B242="",T240,IFERROR(IF(AND(R241&gt;0,R240=0),R241,(1+(B242/B241-1)*Calc!$Z$1-L242)*T240),0))</f>
        <v>0</v>
      </c>
      <c r="U241">
        <f>IF(B242="",U240,IFERROR(IF(AND(R241&gt;0,R240=0),R241,(1+(B242/B241-1)*Calc!$Z$1-M242*2)*U240),0))</f>
        <v>0</v>
      </c>
      <c r="V241">
        <f>IF(B242="",V240,IFERROR(IF(AND(R241&gt;0,R240=0),R241,(1+(B242/B241-1)*Calc!$Z$1-N242*2)*V240),0))</f>
        <v>0</v>
      </c>
      <c r="W241">
        <f>IF(ISNUMBER(C241),C241,W240)</f>
        <v>0.09</v>
      </c>
      <c r="Y241" s="1" t="e">
        <f>IF(AND(Q241&gt;=Chart!$F$2,Q241&lt;=Chart!$F$3),Q241,#N/A)</f>
        <v>#N/A</v>
      </c>
      <c r="Z241" t="e">
        <f>IF(AND(Q241&gt;=Chart!$F$2,Q241&lt;=Chart!$F$3),R241,#N/A)</f>
        <v>#N/A</v>
      </c>
      <c r="AA241" t="e">
        <f>IF(AND(Q241&gt;=Chart!$F$2,Q241&lt;=Chart!$F$3),S241,#N/A)</f>
        <v>#N/A</v>
      </c>
      <c r="AB241" t="e">
        <f>IF(AND(Q241&gt;=Chart!$F$2,Q241&lt;=Chart!$F$3),T241,#N/A)</f>
        <v>#N/A</v>
      </c>
      <c r="AC241" t="e">
        <f>IF(AND(Q241&gt;=Chart!$F$2,Q241&lt;=Chart!$F$3),U241,#N/A)</f>
        <v>#N/A</v>
      </c>
      <c r="AD241" t="e">
        <f>IF(AND(Q241&gt;=Chart!$F$2,Q241&lt;=Chart!$F$3),V241,#N/A)</f>
        <v>#N/A</v>
      </c>
      <c r="AE241" t="e">
        <f>IF(AND(Q241&gt;=Chart!$F$2,Q241&lt;=Chart!$F$3),I241,#N/A)</f>
        <v>#N/A</v>
      </c>
      <c r="AF241" t="e">
        <f>IF(AND(Q241&gt;=Chart!$F$2,Q241&lt;=Chart!$F$3),H241/100,#N/A)</f>
        <v>#N/A</v>
      </c>
      <c r="AG241" t="e">
        <f>IF(AND(Q241&gt;=Chart!$F$2,Q241&lt;=Chart!$F$3),W241/100,#N/A)</f>
        <v>#N/A</v>
      </c>
    </row>
    <row r="242" spans="1:33" x14ac:dyDescent="0.25">
      <c r="A242">
        <v>1401197400</v>
      </c>
      <c r="B242">
        <f>INDEX('Daily Data ADJ'!$1:$1048576,MATCH(Calc!$A242,'Daily Data ADJ'!$A:$A,0),MATCH("SPY, CBOE BZX: Close",'Daily Data ADJ'!$1:$1,0))</f>
        <v>162.99206615</v>
      </c>
      <c r="C242">
        <f>INDEX('Daily Data ADJ'!$1:$1048576,MATCH(Calc!$A242,'Daily Data ADJ'!$A:$A,0),MATCH("EFFR, FRED: Close",'Daily Data ADJ'!$1:$1,0))</f>
        <v>0.09</v>
      </c>
      <c r="D242" t="str">
        <f>INDEX('Daily Data ADJ'!$1:$1048576,MATCH(Calc!$A242,'Daily Data ADJ'!$A:$A,1),MATCH("SOFR, FRED: Close",'Daily Data ADJ'!$1:$1,0))</f>
        <v>NaN</v>
      </c>
      <c r="E242">
        <f>INDEX('Daily Data ADJ'!$1:$1048576,MATCH(Calc!$A242,'Daily Data ADJ'!$A:$A,0),MATCH("UPRO, CBOE BZX: Close",'Daily Data ADJ'!$1:$1,0))</f>
        <v>8.6396914299999992</v>
      </c>
      <c r="F242">
        <f>INDEX('Daily Data ADJ'!$1:$1048576,MATCH(Calc!$A242,'Daily Data ADJ'!$A:$A,0),MATCH("ES1!, CME_MINI: Close",'Daily Data ADJ'!$1:$1,0))</f>
        <v>1909.25</v>
      </c>
      <c r="G242">
        <f>INDEX('Daily Data ADJ'!$1:$1048576,MATCH(Calc!$A242,'Daily Data ADJ'!$A:$A,0),MATCH("ES2!, CME_MINI: Close",'Daily Data ADJ'!$1:$1,0))</f>
        <v>1901.75</v>
      </c>
      <c r="H242">
        <f>INDEX('QUANDL MULTPL SP500_DIV_YIELD_M'!$A:$G,MATCH(Calc!$A242,'QUANDL MULTPL SP500_DIV_YIELD_M'!$A:$A,1),MATCH('QUANDL MULTPL SP500_DIV_YIELD_M'!$E$1,'QUANDL MULTPL SP500_DIV_YIELD_M'!$A$1:$G$1,0))</f>
        <v>1.96</v>
      </c>
      <c r="I242" s="5">
        <f t="shared" si="18"/>
        <v>3.9793680790641203E-3</v>
      </c>
      <c r="J242" s="1">
        <f>A242/24/60/60+DATE(1970,1,1)</f>
        <v>41786.5625</v>
      </c>
      <c r="K242" s="3">
        <f t="shared" si="21"/>
        <v>4</v>
      </c>
      <c r="L242" s="6">
        <f>(1+Chart!$F$4)^(1/(365/K242))-1</f>
        <v>2.6639774888526091E-4</v>
      </c>
      <c r="M242" s="6">
        <f t="shared" si="22"/>
        <v>9.8586265995237454E-6</v>
      </c>
      <c r="N242" s="6">
        <f t="shared" si="23"/>
        <v>4.3523920687293938E-5</v>
      </c>
      <c r="O242">
        <f>O241*(B242/B241)</f>
        <v>162.99206615000014</v>
      </c>
      <c r="P242">
        <f t="shared" si="19"/>
        <v>2014</v>
      </c>
      <c r="Q242" s="1">
        <f t="shared" si="20"/>
        <v>41786.5625</v>
      </c>
      <c r="R242">
        <f>IF(B243="",R241,IF(Q242&gt;=Chart!$F$2,E242,0))</f>
        <v>0</v>
      </c>
      <c r="S242">
        <f>IF(B243="",S241,IFERROR(IF(AND(R242&gt;0,R241=0),R242,(1+(B243/B242-1)*Calc!$Z$1)*S241),0))</f>
        <v>0</v>
      </c>
      <c r="T242">
        <f>IF(B243="",T241,IFERROR(IF(AND(R242&gt;0,R241=0),R242,(1+(B243/B242-1)*Calc!$Z$1-L243)*T241),0))</f>
        <v>0</v>
      </c>
      <c r="U242">
        <f>IF(B243="",U241,IFERROR(IF(AND(R242&gt;0,R241=0),R242,(1+(B243/B242-1)*Calc!$Z$1-M243*2)*U241),0))</f>
        <v>0</v>
      </c>
      <c r="V242">
        <f>IF(B243="",V241,IFERROR(IF(AND(R242&gt;0,R241=0),R242,(1+(B243/B242-1)*Calc!$Z$1-N243*2)*V241),0))</f>
        <v>0</v>
      </c>
      <c r="W242">
        <f>IF(ISNUMBER(C242),C242,W241)</f>
        <v>0.09</v>
      </c>
      <c r="Y242" s="1" t="e">
        <f>IF(AND(Q242&gt;=Chart!$F$2,Q242&lt;=Chart!$F$3),Q242,#N/A)</f>
        <v>#N/A</v>
      </c>
      <c r="Z242" t="e">
        <f>IF(AND(Q242&gt;=Chart!$F$2,Q242&lt;=Chart!$F$3),R242,#N/A)</f>
        <v>#N/A</v>
      </c>
      <c r="AA242" t="e">
        <f>IF(AND(Q242&gt;=Chart!$F$2,Q242&lt;=Chart!$F$3),S242,#N/A)</f>
        <v>#N/A</v>
      </c>
      <c r="AB242" t="e">
        <f>IF(AND(Q242&gt;=Chart!$F$2,Q242&lt;=Chart!$F$3),T242,#N/A)</f>
        <v>#N/A</v>
      </c>
      <c r="AC242" t="e">
        <f>IF(AND(Q242&gt;=Chart!$F$2,Q242&lt;=Chart!$F$3),U242,#N/A)</f>
        <v>#N/A</v>
      </c>
      <c r="AD242" t="e">
        <f>IF(AND(Q242&gt;=Chart!$F$2,Q242&lt;=Chart!$F$3),V242,#N/A)</f>
        <v>#N/A</v>
      </c>
      <c r="AE242" t="e">
        <f>IF(AND(Q242&gt;=Chart!$F$2,Q242&lt;=Chart!$F$3),I242,#N/A)</f>
        <v>#N/A</v>
      </c>
      <c r="AF242" t="e">
        <f>IF(AND(Q242&gt;=Chart!$F$2,Q242&lt;=Chart!$F$3),H242/100,#N/A)</f>
        <v>#N/A</v>
      </c>
      <c r="AG242" t="e">
        <f>IF(AND(Q242&gt;=Chart!$F$2,Q242&lt;=Chart!$F$3),W242/100,#N/A)</f>
        <v>#N/A</v>
      </c>
    </row>
    <row r="243" spans="1:33" x14ac:dyDescent="0.25">
      <c r="A243">
        <v>1401283800</v>
      </c>
      <c r="B243">
        <f>INDEX('Daily Data ADJ'!$1:$1048576,MATCH(Calc!$A243,'Daily Data ADJ'!$A:$A,0),MATCH("SPY, CBOE BZX: Close",'Daily Data ADJ'!$1:$1,0))</f>
        <v>162.8729199</v>
      </c>
      <c r="C243">
        <f>INDEX('Daily Data ADJ'!$1:$1048576,MATCH(Calc!$A243,'Daily Data ADJ'!$A:$A,0),MATCH("EFFR, FRED: Close",'Daily Data ADJ'!$1:$1,0))</f>
        <v>0.09</v>
      </c>
      <c r="D243" t="str">
        <f>INDEX('Daily Data ADJ'!$1:$1048576,MATCH(Calc!$A243,'Daily Data ADJ'!$A:$A,1),MATCH("SOFR, FRED: Close",'Daily Data ADJ'!$1:$1,0))</f>
        <v>NaN</v>
      </c>
      <c r="E243">
        <f>INDEX('Daily Data ADJ'!$1:$1048576,MATCH(Calc!$A243,'Daily Data ADJ'!$A:$A,0),MATCH("UPRO, CBOE BZX: Close",'Daily Data ADJ'!$1:$1,0))</f>
        <v>8.6153313800000006</v>
      </c>
      <c r="F243">
        <f>INDEX('Daily Data ADJ'!$1:$1048576,MATCH(Calc!$A243,'Daily Data ADJ'!$A:$A,0),MATCH("ES1!, CME_MINI: Close",'Daily Data ADJ'!$1:$1,0))</f>
        <v>1909</v>
      </c>
      <c r="G243">
        <f>INDEX('Daily Data ADJ'!$1:$1048576,MATCH(Calc!$A243,'Daily Data ADJ'!$A:$A,0),MATCH("ES2!, CME_MINI: Close",'Daily Data ADJ'!$1:$1,0))</f>
        <v>1901.75</v>
      </c>
      <c r="H243">
        <f>INDEX('QUANDL MULTPL SP500_DIV_YIELD_M'!$A:$G,MATCH(Calc!$A243,'QUANDL MULTPL SP500_DIV_YIELD_M'!$A:$A,1),MATCH('QUANDL MULTPL SP500_DIV_YIELD_M'!$E$1,'QUANDL MULTPL SP500_DIV_YIELD_M'!$A$1:$G$1,0))</f>
        <v>1.96</v>
      </c>
      <c r="I243" s="5">
        <f t="shared" si="18"/>
        <v>4.4951212243776115E-3</v>
      </c>
      <c r="J243" s="1">
        <f>A243/24/60/60+DATE(1970,1,1)</f>
        <v>41787.5625</v>
      </c>
      <c r="K243" s="3">
        <f t="shared" si="21"/>
        <v>1</v>
      </c>
      <c r="L243" s="6">
        <f>(1+Chart!$F$4)^(1/(365/K243))-1</f>
        <v>6.6592785027408397E-5</v>
      </c>
      <c r="M243" s="6">
        <f t="shared" si="22"/>
        <v>2.4646475380585287E-6</v>
      </c>
      <c r="N243" s="6">
        <f t="shared" si="23"/>
        <v>1.2287879170846949E-5</v>
      </c>
      <c r="O243">
        <f>O242*(B243/B242)</f>
        <v>162.87291990000014</v>
      </c>
      <c r="P243">
        <f t="shared" si="19"/>
        <v>2014</v>
      </c>
      <c r="Q243" s="1">
        <f t="shared" si="20"/>
        <v>41787.5625</v>
      </c>
      <c r="R243">
        <f>IF(B244="",R242,IF(Q243&gt;=Chart!$F$2,E243,0))</f>
        <v>0</v>
      </c>
      <c r="S243">
        <f>IF(B244="",S242,IFERROR(IF(AND(R243&gt;0,R242=0),R243,(1+(B244/B243-1)*Calc!$Z$1)*S242),0))</f>
        <v>0</v>
      </c>
      <c r="T243">
        <f>IF(B244="",T242,IFERROR(IF(AND(R243&gt;0,R242=0),R243,(1+(B244/B243-1)*Calc!$Z$1-L244)*T242),0))</f>
        <v>0</v>
      </c>
      <c r="U243">
        <f>IF(B244="",U242,IFERROR(IF(AND(R243&gt;0,R242=0),R243,(1+(B244/B243-1)*Calc!$Z$1-M244*2)*U242),0))</f>
        <v>0</v>
      </c>
      <c r="V243">
        <f>IF(B244="",V242,IFERROR(IF(AND(R243&gt;0,R242=0),R243,(1+(B244/B243-1)*Calc!$Z$1-N244*2)*V242),0))</f>
        <v>0</v>
      </c>
      <c r="W243">
        <f>IF(ISNUMBER(C243),C243,W242)</f>
        <v>0.09</v>
      </c>
      <c r="Y243" s="1" t="e">
        <f>IF(AND(Q243&gt;=Chart!$F$2,Q243&lt;=Chart!$F$3),Q243,#N/A)</f>
        <v>#N/A</v>
      </c>
      <c r="Z243" t="e">
        <f>IF(AND(Q243&gt;=Chart!$F$2,Q243&lt;=Chart!$F$3),R243,#N/A)</f>
        <v>#N/A</v>
      </c>
      <c r="AA243" t="e">
        <f>IF(AND(Q243&gt;=Chart!$F$2,Q243&lt;=Chart!$F$3),S243,#N/A)</f>
        <v>#N/A</v>
      </c>
      <c r="AB243" t="e">
        <f>IF(AND(Q243&gt;=Chart!$F$2,Q243&lt;=Chart!$F$3),T243,#N/A)</f>
        <v>#N/A</v>
      </c>
      <c r="AC243" t="e">
        <f>IF(AND(Q243&gt;=Chart!$F$2,Q243&lt;=Chart!$F$3),U243,#N/A)</f>
        <v>#N/A</v>
      </c>
      <c r="AD243" t="e">
        <f>IF(AND(Q243&gt;=Chart!$F$2,Q243&lt;=Chart!$F$3),V243,#N/A)</f>
        <v>#N/A</v>
      </c>
      <c r="AE243" t="e">
        <f>IF(AND(Q243&gt;=Chart!$F$2,Q243&lt;=Chart!$F$3),I243,#N/A)</f>
        <v>#N/A</v>
      </c>
      <c r="AF243" t="e">
        <f>IF(AND(Q243&gt;=Chart!$F$2,Q243&lt;=Chart!$F$3),H243/100,#N/A)</f>
        <v>#N/A</v>
      </c>
      <c r="AG243" t="e">
        <f>IF(AND(Q243&gt;=Chart!$F$2,Q243&lt;=Chart!$F$3),W243/100,#N/A)</f>
        <v>#N/A</v>
      </c>
    </row>
    <row r="244" spans="1:33" x14ac:dyDescent="0.25">
      <c r="A244">
        <v>1401370200</v>
      </c>
      <c r="B244">
        <f>INDEX('Daily Data ADJ'!$1:$1048576,MATCH(Calc!$A244,'Daily Data ADJ'!$A:$A,0),MATCH("SPY, CBOE BZX: Close",'Daily Data ADJ'!$1:$1,0))</f>
        <v>163.71545408</v>
      </c>
      <c r="C244">
        <f>INDEX('Daily Data ADJ'!$1:$1048576,MATCH(Calc!$A244,'Daily Data ADJ'!$A:$A,0),MATCH("EFFR, FRED: Close",'Daily Data ADJ'!$1:$1,0))</f>
        <v>0.09</v>
      </c>
      <c r="D244" t="str">
        <f>INDEX('Daily Data ADJ'!$1:$1048576,MATCH(Calc!$A244,'Daily Data ADJ'!$A:$A,1),MATCH("SOFR, FRED: Close",'Daily Data ADJ'!$1:$1,0))</f>
        <v>NaN</v>
      </c>
      <c r="E244">
        <f>INDEX('Daily Data ADJ'!$1:$1048576,MATCH(Calc!$A244,'Daily Data ADJ'!$A:$A,0),MATCH("UPRO, CBOE BZX: Close",'Daily Data ADJ'!$1:$1,0))</f>
        <v>8.7493116799999999</v>
      </c>
      <c r="F244">
        <f>INDEX('Daily Data ADJ'!$1:$1048576,MATCH(Calc!$A244,'Daily Data ADJ'!$A:$A,0),MATCH("ES1!, CME_MINI: Close",'Daily Data ADJ'!$1:$1,0))</f>
        <v>1918</v>
      </c>
      <c r="G244">
        <f>INDEX('Daily Data ADJ'!$1:$1048576,MATCH(Calc!$A244,'Daily Data ADJ'!$A:$A,0),MATCH("ES2!, CME_MINI: Close",'Daily Data ADJ'!$1:$1,0))</f>
        <v>1910.5</v>
      </c>
      <c r="H244">
        <f>INDEX('QUANDL MULTPL SP500_DIV_YIELD_M'!$A:$G,MATCH(Calc!$A244,'QUANDL MULTPL SP500_DIV_YIELD_M'!$A:$A,1),MATCH('QUANDL MULTPL SP500_DIV_YIELD_M'!$E$1,'QUANDL MULTPL SP500_DIV_YIELD_M'!$A$1:$G$1,0))</f>
        <v>1.96</v>
      </c>
      <c r="I244" s="5">
        <f t="shared" si="18"/>
        <v>4.0502118227316239E-3</v>
      </c>
      <c r="J244" s="1">
        <f>A244/24/60/60+DATE(1970,1,1)</f>
        <v>41788.5625</v>
      </c>
      <c r="K244" s="3">
        <f t="shared" si="21"/>
        <v>1</v>
      </c>
      <c r="L244" s="6">
        <f>(1+Chart!$F$4)^(1/(365/K244))-1</f>
        <v>6.6592785027408397E-5</v>
      </c>
      <c r="M244" s="6">
        <f t="shared" si="22"/>
        <v>2.4646475380585287E-6</v>
      </c>
      <c r="N244" s="6">
        <f t="shared" si="23"/>
        <v>1.1074121028853412E-5</v>
      </c>
      <c r="O244">
        <f>O243*(B244/B243)</f>
        <v>163.71545408000017</v>
      </c>
      <c r="P244">
        <f t="shared" si="19"/>
        <v>2014</v>
      </c>
      <c r="Q244" s="1">
        <f t="shared" si="20"/>
        <v>41788.5625</v>
      </c>
      <c r="R244">
        <f>IF(B245="",R243,IF(Q244&gt;=Chart!$F$2,E244,0))</f>
        <v>0</v>
      </c>
      <c r="S244">
        <f>IF(B245="",S243,IFERROR(IF(AND(R244&gt;0,R243=0),R244,(1+(B245/B244-1)*Calc!$Z$1)*S243),0))</f>
        <v>0</v>
      </c>
      <c r="T244">
        <f>IF(B245="",T243,IFERROR(IF(AND(R244&gt;0,R243=0),R244,(1+(B245/B244-1)*Calc!$Z$1-L245)*T243),0))</f>
        <v>0</v>
      </c>
      <c r="U244">
        <f>IF(B245="",U243,IFERROR(IF(AND(R244&gt;0,R243=0),R244,(1+(B245/B244-1)*Calc!$Z$1-M245*2)*U243),0))</f>
        <v>0</v>
      </c>
      <c r="V244">
        <f>IF(B245="",V243,IFERROR(IF(AND(R244&gt;0,R243=0),R244,(1+(B245/B244-1)*Calc!$Z$1-N245*2)*V243),0))</f>
        <v>0</v>
      </c>
      <c r="W244">
        <f>IF(ISNUMBER(C244),C244,W243)</f>
        <v>0.09</v>
      </c>
      <c r="Y244" s="1" t="e">
        <f>IF(AND(Q244&gt;=Chart!$F$2,Q244&lt;=Chart!$F$3),Q244,#N/A)</f>
        <v>#N/A</v>
      </c>
      <c r="Z244" t="e">
        <f>IF(AND(Q244&gt;=Chart!$F$2,Q244&lt;=Chart!$F$3),R244,#N/A)</f>
        <v>#N/A</v>
      </c>
      <c r="AA244" t="e">
        <f>IF(AND(Q244&gt;=Chart!$F$2,Q244&lt;=Chart!$F$3),S244,#N/A)</f>
        <v>#N/A</v>
      </c>
      <c r="AB244" t="e">
        <f>IF(AND(Q244&gt;=Chart!$F$2,Q244&lt;=Chart!$F$3),T244,#N/A)</f>
        <v>#N/A</v>
      </c>
      <c r="AC244" t="e">
        <f>IF(AND(Q244&gt;=Chart!$F$2,Q244&lt;=Chart!$F$3),U244,#N/A)</f>
        <v>#N/A</v>
      </c>
      <c r="AD244" t="e">
        <f>IF(AND(Q244&gt;=Chart!$F$2,Q244&lt;=Chart!$F$3),V244,#N/A)</f>
        <v>#N/A</v>
      </c>
      <c r="AE244" t="e">
        <f>IF(AND(Q244&gt;=Chart!$F$2,Q244&lt;=Chart!$F$3),I244,#N/A)</f>
        <v>#N/A</v>
      </c>
      <c r="AF244" t="e">
        <f>IF(AND(Q244&gt;=Chart!$F$2,Q244&lt;=Chart!$F$3),H244/100,#N/A)</f>
        <v>#N/A</v>
      </c>
      <c r="AG244" t="e">
        <f>IF(AND(Q244&gt;=Chart!$F$2,Q244&lt;=Chart!$F$3),W244/100,#N/A)</f>
        <v>#N/A</v>
      </c>
    </row>
    <row r="245" spans="1:33" x14ac:dyDescent="0.25">
      <c r="A245">
        <v>1401456600</v>
      </c>
      <c r="B245">
        <f>INDEX('Daily Data ADJ'!$1:$1048576,MATCH(Calc!$A245,'Daily Data ADJ'!$A:$A,0),MATCH("SPY, CBOE BZX: Close",'Daily Data ADJ'!$1:$1,0))</f>
        <v>163.97927791000001</v>
      </c>
      <c r="C245">
        <f>INDEX('Daily Data ADJ'!$1:$1048576,MATCH(Calc!$A245,'Daily Data ADJ'!$A:$A,0),MATCH("EFFR, FRED: Close",'Daily Data ADJ'!$1:$1,0))</f>
        <v>0.08</v>
      </c>
      <c r="D245" t="str">
        <f>INDEX('Daily Data ADJ'!$1:$1048576,MATCH(Calc!$A245,'Daily Data ADJ'!$A:$A,1),MATCH("SOFR, FRED: Close",'Daily Data ADJ'!$1:$1,0))</f>
        <v>NaN</v>
      </c>
      <c r="E245">
        <f>INDEX('Daily Data ADJ'!$1:$1048576,MATCH(Calc!$A245,'Daily Data ADJ'!$A:$A,0),MATCH("UPRO, CBOE BZX: Close",'Daily Data ADJ'!$1:$1,0))</f>
        <v>8.7858517700000007</v>
      </c>
      <c r="F245">
        <f>INDEX('Daily Data ADJ'!$1:$1048576,MATCH(Calc!$A245,'Daily Data ADJ'!$A:$A,0),MATCH("ES1!, CME_MINI: Close",'Daily Data ADJ'!$1:$1,0))</f>
        <v>1921.5</v>
      </c>
      <c r="G245">
        <f>INDEX('Daily Data ADJ'!$1:$1048576,MATCH(Calc!$A245,'Daily Data ADJ'!$A:$A,0),MATCH("ES2!, CME_MINI: Close",'Daily Data ADJ'!$1:$1,0))</f>
        <v>1914</v>
      </c>
      <c r="H245">
        <f>INDEX('QUANDL MULTPL SP500_DIV_YIELD_M'!$A:$G,MATCH(Calc!$A245,'QUANDL MULTPL SP500_DIV_YIELD_M'!$A:$A,1),MATCH('QUANDL MULTPL SP500_DIV_YIELD_M'!$E$1,'QUANDL MULTPL SP500_DIV_YIELD_M'!$A$1:$G$1,0))</f>
        <v>1.96</v>
      </c>
      <c r="I245" s="5">
        <f t="shared" si="18"/>
        <v>4.0783697240897518E-3</v>
      </c>
      <c r="J245" s="1">
        <f>A245/24/60/60+DATE(1970,1,1)</f>
        <v>41789.5625</v>
      </c>
      <c r="K245" s="3">
        <f t="shared" si="21"/>
        <v>1</v>
      </c>
      <c r="L245" s="6">
        <f>(1+Chart!$F$4)^(1/(365/K245))-1</f>
        <v>6.6592785027408397E-5</v>
      </c>
      <c r="M245" s="6">
        <f t="shared" si="22"/>
        <v>2.1909069769510126E-6</v>
      </c>
      <c r="N245" s="6">
        <f t="shared" si="23"/>
        <v>1.115095454773396E-5</v>
      </c>
      <c r="O245">
        <f>O244*(B245/B244)</f>
        <v>163.97927791000018</v>
      </c>
      <c r="P245">
        <f t="shared" si="19"/>
        <v>2014</v>
      </c>
      <c r="Q245" s="1">
        <f t="shared" si="20"/>
        <v>41789.5625</v>
      </c>
      <c r="R245">
        <f>IF(B246="",R244,IF(Q245&gt;=Chart!$F$2,E245,0))</f>
        <v>0</v>
      </c>
      <c r="S245">
        <f>IF(B246="",S244,IFERROR(IF(AND(R245&gt;0,R244=0),R245,(1+(B246/B245-1)*Calc!$Z$1)*S244),0))</f>
        <v>0</v>
      </c>
      <c r="T245">
        <f>IF(B246="",T244,IFERROR(IF(AND(R245&gt;0,R244=0),R245,(1+(B246/B245-1)*Calc!$Z$1-L246)*T244),0))</f>
        <v>0</v>
      </c>
      <c r="U245">
        <f>IF(B246="",U244,IFERROR(IF(AND(R245&gt;0,R244=0),R245,(1+(B246/B245-1)*Calc!$Z$1-M246*2)*U244),0))</f>
        <v>0</v>
      </c>
      <c r="V245">
        <f>IF(B246="",V244,IFERROR(IF(AND(R245&gt;0,R244=0),R245,(1+(B246/B245-1)*Calc!$Z$1-N246*2)*V244),0))</f>
        <v>0</v>
      </c>
      <c r="W245">
        <f>IF(ISNUMBER(C245),C245,W244)</f>
        <v>0.08</v>
      </c>
      <c r="Y245" s="1" t="e">
        <f>IF(AND(Q245&gt;=Chart!$F$2,Q245&lt;=Chart!$F$3),Q245,#N/A)</f>
        <v>#N/A</v>
      </c>
      <c r="Z245" t="e">
        <f>IF(AND(Q245&gt;=Chart!$F$2,Q245&lt;=Chart!$F$3),R245,#N/A)</f>
        <v>#N/A</v>
      </c>
      <c r="AA245" t="e">
        <f>IF(AND(Q245&gt;=Chart!$F$2,Q245&lt;=Chart!$F$3),S245,#N/A)</f>
        <v>#N/A</v>
      </c>
      <c r="AB245" t="e">
        <f>IF(AND(Q245&gt;=Chart!$F$2,Q245&lt;=Chart!$F$3),T245,#N/A)</f>
        <v>#N/A</v>
      </c>
      <c r="AC245" t="e">
        <f>IF(AND(Q245&gt;=Chart!$F$2,Q245&lt;=Chart!$F$3),U245,#N/A)</f>
        <v>#N/A</v>
      </c>
      <c r="AD245" t="e">
        <f>IF(AND(Q245&gt;=Chart!$F$2,Q245&lt;=Chart!$F$3),V245,#N/A)</f>
        <v>#N/A</v>
      </c>
      <c r="AE245" t="e">
        <f>IF(AND(Q245&gt;=Chart!$F$2,Q245&lt;=Chart!$F$3),I245,#N/A)</f>
        <v>#N/A</v>
      </c>
      <c r="AF245" t="e">
        <f>IF(AND(Q245&gt;=Chart!$F$2,Q245&lt;=Chart!$F$3),H245/100,#N/A)</f>
        <v>#N/A</v>
      </c>
      <c r="AG245" t="e">
        <f>IF(AND(Q245&gt;=Chart!$F$2,Q245&lt;=Chart!$F$3),W245/100,#N/A)</f>
        <v>#N/A</v>
      </c>
    </row>
    <row r="246" spans="1:33" x14ac:dyDescent="0.25">
      <c r="A246">
        <v>1401715800</v>
      </c>
      <c r="B246">
        <f>INDEX('Daily Data ADJ'!$1:$1048576,MATCH(Calc!$A246,'Daily Data ADJ'!$A:$A,0),MATCH("SPY, CBOE BZX: Close",'Daily Data ADJ'!$1:$1,0))</f>
        <v>164.16225251</v>
      </c>
      <c r="C246">
        <f>INDEX('Daily Data ADJ'!$1:$1048576,MATCH(Calc!$A246,'Daily Data ADJ'!$A:$A,0),MATCH("EFFR, FRED: Close",'Daily Data ADJ'!$1:$1,0))</f>
        <v>0.09</v>
      </c>
      <c r="D246" t="str">
        <f>INDEX('Daily Data ADJ'!$1:$1048576,MATCH(Calc!$A246,'Daily Data ADJ'!$A:$A,1),MATCH("SOFR, FRED: Close",'Daily Data ADJ'!$1:$1,0))</f>
        <v>NaN</v>
      </c>
      <c r="E246">
        <f>INDEX('Daily Data ADJ'!$1:$1048576,MATCH(Calc!$A246,'Daily Data ADJ'!$A:$A,0),MATCH("UPRO, CBOE BZX: Close",'Daily Data ADJ'!$1:$1,0))</f>
        <v>8.8248278599999992</v>
      </c>
      <c r="F246">
        <f>INDEX('Daily Data ADJ'!$1:$1048576,MATCH(Calc!$A246,'Daily Data ADJ'!$A:$A,0),MATCH("ES1!, CME_MINI: Close",'Daily Data ADJ'!$1:$1,0))</f>
        <v>1921.75</v>
      </c>
      <c r="G246">
        <f>INDEX('Daily Data ADJ'!$1:$1048576,MATCH(Calc!$A246,'Daily Data ADJ'!$A:$A,0),MATCH("ES2!, CME_MINI: Close",'Daily Data ADJ'!$1:$1,0))</f>
        <v>1914.25</v>
      </c>
      <c r="H246">
        <f>INDEX('QUANDL MULTPL SP500_DIV_YIELD_M'!$A:$G,MATCH(Calc!$A246,'QUANDL MULTPL SP500_DIV_YIELD_M'!$A:$A,1),MATCH('QUANDL MULTPL SP500_DIV_YIELD_M'!$E$1,'QUANDL MULTPL SP500_DIV_YIELD_M'!$A$1:$G$1,0))</f>
        <v>1.96</v>
      </c>
      <c r="I246" s="5">
        <f t="shared" si="18"/>
        <v>4.0803771011221276E-3</v>
      </c>
      <c r="J246" s="1">
        <f>A246/24/60/60+DATE(1970,1,1)</f>
        <v>41792.5625</v>
      </c>
      <c r="K246" s="3">
        <f t="shared" si="21"/>
        <v>3</v>
      </c>
      <c r="L246" s="6">
        <f>(1+Chart!$F$4)^(1/(365/K246))-1</f>
        <v>1.9979165917494157E-4</v>
      </c>
      <c r="M246" s="6">
        <f t="shared" si="22"/>
        <v>7.393960838042446E-6</v>
      </c>
      <c r="N246" s="6">
        <f t="shared" si="23"/>
        <v>3.3469669182828454E-5</v>
      </c>
      <c r="O246">
        <f>O245*(B246/B245)</f>
        <v>164.16225251000017</v>
      </c>
      <c r="P246">
        <f t="shared" si="19"/>
        <v>2014</v>
      </c>
      <c r="Q246" s="1">
        <f t="shared" si="20"/>
        <v>41792.5625</v>
      </c>
      <c r="R246">
        <f>IF(B247="",R245,IF(Q246&gt;=Chart!$F$2,E246,0))</f>
        <v>0</v>
      </c>
      <c r="S246">
        <f>IF(B247="",S245,IFERROR(IF(AND(R246&gt;0,R245=0),R246,(1+(B247/B246-1)*Calc!$Z$1)*S245),0))</f>
        <v>0</v>
      </c>
      <c r="T246">
        <f>IF(B247="",T245,IFERROR(IF(AND(R246&gt;0,R245=0),R246,(1+(B247/B246-1)*Calc!$Z$1-L247)*T245),0))</f>
        <v>0</v>
      </c>
      <c r="U246">
        <f>IF(B247="",U245,IFERROR(IF(AND(R246&gt;0,R245=0),R246,(1+(B247/B246-1)*Calc!$Z$1-M247*2)*U245),0))</f>
        <v>0</v>
      </c>
      <c r="V246">
        <f>IF(B247="",V245,IFERROR(IF(AND(R246&gt;0,R245=0),R246,(1+(B247/B246-1)*Calc!$Z$1-N247*2)*V245),0))</f>
        <v>0</v>
      </c>
      <c r="W246">
        <f>IF(ISNUMBER(C246),C246,W245)</f>
        <v>0.09</v>
      </c>
      <c r="Y246" s="1" t="e">
        <f>IF(AND(Q246&gt;=Chart!$F$2,Q246&lt;=Chart!$F$3),Q246,#N/A)</f>
        <v>#N/A</v>
      </c>
      <c r="Z246" t="e">
        <f>IF(AND(Q246&gt;=Chart!$F$2,Q246&lt;=Chart!$F$3),R246,#N/A)</f>
        <v>#N/A</v>
      </c>
      <c r="AA246" t="e">
        <f>IF(AND(Q246&gt;=Chart!$F$2,Q246&lt;=Chart!$F$3),S246,#N/A)</f>
        <v>#N/A</v>
      </c>
      <c r="AB246" t="e">
        <f>IF(AND(Q246&gt;=Chart!$F$2,Q246&lt;=Chart!$F$3),T246,#N/A)</f>
        <v>#N/A</v>
      </c>
      <c r="AC246" t="e">
        <f>IF(AND(Q246&gt;=Chart!$F$2,Q246&lt;=Chart!$F$3),U246,#N/A)</f>
        <v>#N/A</v>
      </c>
      <c r="AD246" t="e">
        <f>IF(AND(Q246&gt;=Chart!$F$2,Q246&lt;=Chart!$F$3),V246,#N/A)</f>
        <v>#N/A</v>
      </c>
      <c r="AE246" t="e">
        <f>IF(AND(Q246&gt;=Chart!$F$2,Q246&lt;=Chart!$F$3),I246,#N/A)</f>
        <v>#N/A</v>
      </c>
      <c r="AF246" t="e">
        <f>IF(AND(Q246&gt;=Chart!$F$2,Q246&lt;=Chart!$F$3),H246/100,#N/A)</f>
        <v>#N/A</v>
      </c>
      <c r="AG246" t="e">
        <f>IF(AND(Q246&gt;=Chart!$F$2,Q246&lt;=Chart!$F$3),W246/100,#N/A)</f>
        <v>#N/A</v>
      </c>
    </row>
    <row r="247" spans="1:33" x14ac:dyDescent="0.25">
      <c r="A247">
        <v>1401802200</v>
      </c>
      <c r="B247">
        <f>INDEX('Daily Data ADJ'!$1:$1048576,MATCH(Calc!$A247,'Daily Data ADJ'!$A:$A,0),MATCH("SPY, CBOE BZX: Close",'Daily Data ADJ'!$1:$1,0))</f>
        <v>164.08140327000001</v>
      </c>
      <c r="C247">
        <f>INDEX('Daily Data ADJ'!$1:$1048576,MATCH(Calc!$A247,'Daily Data ADJ'!$A:$A,0),MATCH("EFFR, FRED: Close",'Daily Data ADJ'!$1:$1,0))</f>
        <v>0.1</v>
      </c>
      <c r="D247" t="str">
        <f>INDEX('Daily Data ADJ'!$1:$1048576,MATCH(Calc!$A247,'Daily Data ADJ'!$A:$A,1),MATCH("SOFR, FRED: Close",'Daily Data ADJ'!$1:$1,0))</f>
        <v>NaN</v>
      </c>
      <c r="E247">
        <f>INDEX('Daily Data ADJ'!$1:$1048576,MATCH(Calc!$A247,'Daily Data ADJ'!$A:$A,0),MATCH("UPRO, CBOE BZX: Close",'Daily Data ADJ'!$1:$1,0))</f>
        <v>8.8110234999999992</v>
      </c>
      <c r="F247">
        <f>INDEX('Daily Data ADJ'!$1:$1048576,MATCH(Calc!$A247,'Daily Data ADJ'!$A:$A,0),MATCH("ES1!, CME_MINI: Close",'Daily Data ADJ'!$1:$1,0))</f>
        <v>1922</v>
      </c>
      <c r="G247">
        <f>INDEX('Daily Data ADJ'!$1:$1048576,MATCH(Calc!$A247,'Daily Data ADJ'!$A:$A,0),MATCH("ES2!, CME_MINI: Close",'Daily Data ADJ'!$1:$1,0))</f>
        <v>1914.75</v>
      </c>
      <c r="H247">
        <f>INDEX('QUANDL MULTPL SP500_DIV_YIELD_M'!$A:$G,MATCH(Calc!$A247,'QUANDL MULTPL SP500_DIV_YIELD_M'!$A:$A,1),MATCH('QUANDL MULTPL SP500_DIV_YIELD_M'!$E$1,'QUANDL MULTPL SP500_DIV_YIELD_M'!$A$1:$G$1,0))</f>
        <v>1.96</v>
      </c>
      <c r="I247" s="5">
        <f t="shared" si="18"/>
        <v>4.5967089706879169E-3</v>
      </c>
      <c r="J247" s="1">
        <f>A247/24/60/60+DATE(1970,1,1)</f>
        <v>41793.5625</v>
      </c>
      <c r="K247" s="3">
        <f t="shared" si="21"/>
        <v>1</v>
      </c>
      <c r="L247" s="6">
        <f>(1+Chart!$F$4)^(1/(365/K247))-1</f>
        <v>6.6592785027408397E-5</v>
      </c>
      <c r="M247" s="6">
        <f t="shared" si="22"/>
        <v>2.7383608263154002E-6</v>
      </c>
      <c r="N247" s="6">
        <f t="shared" si="23"/>
        <v>1.2564945701454278E-5</v>
      </c>
      <c r="O247">
        <f>O246*(B247/B246)</f>
        <v>164.08140327000018</v>
      </c>
      <c r="P247">
        <f t="shared" si="19"/>
        <v>2014</v>
      </c>
      <c r="Q247" s="1">
        <f t="shared" si="20"/>
        <v>41793.5625</v>
      </c>
      <c r="R247">
        <f>IF(B248="",R246,IF(Q247&gt;=Chart!$F$2,E247,0))</f>
        <v>0</v>
      </c>
      <c r="S247">
        <f>IF(B248="",S246,IFERROR(IF(AND(R247&gt;0,R246=0),R247,(1+(B248/B247-1)*Calc!$Z$1)*S246),0))</f>
        <v>0</v>
      </c>
      <c r="T247">
        <f>IF(B248="",T246,IFERROR(IF(AND(R247&gt;0,R246=0),R247,(1+(B248/B247-1)*Calc!$Z$1-L248)*T246),0))</f>
        <v>0</v>
      </c>
      <c r="U247">
        <f>IF(B248="",U246,IFERROR(IF(AND(R247&gt;0,R246=0),R247,(1+(B248/B247-1)*Calc!$Z$1-M248*2)*U246),0))</f>
        <v>0</v>
      </c>
      <c r="V247">
        <f>IF(B248="",V246,IFERROR(IF(AND(R247&gt;0,R246=0),R247,(1+(B248/B247-1)*Calc!$Z$1-N248*2)*V246),0))</f>
        <v>0</v>
      </c>
      <c r="W247">
        <f>IF(ISNUMBER(C247),C247,W246)</f>
        <v>0.1</v>
      </c>
      <c r="Y247" s="1" t="e">
        <f>IF(AND(Q247&gt;=Chart!$F$2,Q247&lt;=Chart!$F$3),Q247,#N/A)</f>
        <v>#N/A</v>
      </c>
      <c r="Z247" t="e">
        <f>IF(AND(Q247&gt;=Chart!$F$2,Q247&lt;=Chart!$F$3),R247,#N/A)</f>
        <v>#N/A</v>
      </c>
      <c r="AA247" t="e">
        <f>IF(AND(Q247&gt;=Chart!$F$2,Q247&lt;=Chart!$F$3),S247,#N/A)</f>
        <v>#N/A</v>
      </c>
      <c r="AB247" t="e">
        <f>IF(AND(Q247&gt;=Chart!$F$2,Q247&lt;=Chart!$F$3),T247,#N/A)</f>
        <v>#N/A</v>
      </c>
      <c r="AC247" t="e">
        <f>IF(AND(Q247&gt;=Chart!$F$2,Q247&lt;=Chart!$F$3),U247,#N/A)</f>
        <v>#N/A</v>
      </c>
      <c r="AD247" t="e">
        <f>IF(AND(Q247&gt;=Chart!$F$2,Q247&lt;=Chart!$F$3),V247,#N/A)</f>
        <v>#N/A</v>
      </c>
      <c r="AE247" t="e">
        <f>IF(AND(Q247&gt;=Chart!$F$2,Q247&lt;=Chart!$F$3),I247,#N/A)</f>
        <v>#N/A</v>
      </c>
      <c r="AF247" t="e">
        <f>IF(AND(Q247&gt;=Chart!$F$2,Q247&lt;=Chart!$F$3),H247/100,#N/A)</f>
        <v>#N/A</v>
      </c>
      <c r="AG247" t="e">
        <f>IF(AND(Q247&gt;=Chart!$F$2,Q247&lt;=Chart!$F$3),W247/100,#N/A)</f>
        <v>#N/A</v>
      </c>
    </row>
    <row r="248" spans="1:33" x14ac:dyDescent="0.25">
      <c r="A248">
        <v>1401888600</v>
      </c>
      <c r="B248">
        <f>INDEX('Daily Data ADJ'!$1:$1048576,MATCH(Calc!$A248,'Daily Data ADJ'!$A:$A,0),MATCH("SPY, CBOE BZX: Close",'Daily Data ADJ'!$1:$1,0))</f>
        <v>164.41331066999999</v>
      </c>
      <c r="C248">
        <f>INDEX('Daily Data ADJ'!$1:$1048576,MATCH(Calc!$A248,'Daily Data ADJ'!$A:$A,0),MATCH("EFFR, FRED: Close",'Daily Data ADJ'!$1:$1,0))</f>
        <v>0.09</v>
      </c>
      <c r="D248" t="str">
        <f>INDEX('Daily Data ADJ'!$1:$1048576,MATCH(Calc!$A248,'Daily Data ADJ'!$A:$A,1),MATCH("SOFR, FRED: Close",'Daily Data ADJ'!$1:$1,0))</f>
        <v>NaN</v>
      </c>
      <c r="E248">
        <f>INDEX('Daily Data ADJ'!$1:$1048576,MATCH(Calc!$A248,'Daily Data ADJ'!$A:$A,0),MATCH("UPRO, CBOE BZX: Close",'Daily Data ADJ'!$1:$1,0))</f>
        <v>8.85405993</v>
      </c>
      <c r="F248">
        <f>INDEX('Daily Data ADJ'!$1:$1048576,MATCH(Calc!$A248,'Daily Data ADJ'!$A:$A,0),MATCH("ES1!, CME_MINI: Close",'Daily Data ADJ'!$1:$1,0))</f>
        <v>1925.75</v>
      </c>
      <c r="G248">
        <f>INDEX('Daily Data ADJ'!$1:$1048576,MATCH(Calc!$A248,'Daily Data ADJ'!$A:$A,0),MATCH("ES2!, CME_MINI: Close",'Daily Data ADJ'!$1:$1,0))</f>
        <v>1918.25</v>
      </c>
      <c r="H248">
        <f>INDEX('QUANDL MULTPL SP500_DIV_YIELD_M'!$A:$G,MATCH(Calc!$A248,'QUANDL MULTPL SP500_DIV_YIELD_M'!$A:$A,1),MATCH('QUANDL MULTPL SP500_DIV_YIELD_M'!$E$1,'QUANDL MULTPL SP500_DIV_YIELD_M'!$A$1:$G$1,0))</f>
        <v>1.96</v>
      </c>
      <c r="I248" s="5">
        <f t="shared" si="18"/>
        <v>4.1124246670281514E-3</v>
      </c>
      <c r="J248" s="1">
        <f>A248/24/60/60+DATE(1970,1,1)</f>
        <v>41794.5625</v>
      </c>
      <c r="K248" s="3">
        <f t="shared" si="21"/>
        <v>1</v>
      </c>
      <c r="L248" s="6">
        <f>(1+Chart!$F$4)^(1/(365/K248))-1</f>
        <v>6.6592785027408397E-5</v>
      </c>
      <c r="M248" s="6">
        <f t="shared" si="22"/>
        <v>2.4646475380585287E-6</v>
      </c>
      <c r="N248" s="6">
        <f t="shared" si="23"/>
        <v>1.1243876254729557E-5</v>
      </c>
      <c r="O248">
        <f>O247*(B248/B247)</f>
        <v>164.41331067000016</v>
      </c>
      <c r="P248">
        <f t="shared" si="19"/>
        <v>2014</v>
      </c>
      <c r="Q248" s="1">
        <f t="shared" si="20"/>
        <v>41794.5625</v>
      </c>
      <c r="R248">
        <f>IF(B249="",R247,IF(Q248&gt;=Chart!$F$2,E248,0))</f>
        <v>0</v>
      </c>
      <c r="S248">
        <f>IF(B249="",S247,IFERROR(IF(AND(R248&gt;0,R247=0),R248,(1+(B249/B248-1)*Calc!$Z$1)*S247),0))</f>
        <v>0</v>
      </c>
      <c r="T248">
        <f>IF(B249="",T247,IFERROR(IF(AND(R248&gt;0,R247=0),R248,(1+(B249/B248-1)*Calc!$Z$1-L249)*T247),0))</f>
        <v>0</v>
      </c>
      <c r="U248">
        <f>IF(B249="",U247,IFERROR(IF(AND(R248&gt;0,R247=0),R248,(1+(B249/B248-1)*Calc!$Z$1-M249*2)*U247),0))</f>
        <v>0</v>
      </c>
      <c r="V248">
        <f>IF(B249="",V247,IFERROR(IF(AND(R248&gt;0,R247=0),R248,(1+(B249/B248-1)*Calc!$Z$1-N249*2)*V247),0))</f>
        <v>0</v>
      </c>
      <c r="W248">
        <f>IF(ISNUMBER(C248),C248,W247)</f>
        <v>0.09</v>
      </c>
      <c r="Y248" s="1" t="e">
        <f>IF(AND(Q248&gt;=Chart!$F$2,Q248&lt;=Chart!$F$3),Q248,#N/A)</f>
        <v>#N/A</v>
      </c>
      <c r="Z248" t="e">
        <f>IF(AND(Q248&gt;=Chart!$F$2,Q248&lt;=Chart!$F$3),R248,#N/A)</f>
        <v>#N/A</v>
      </c>
      <c r="AA248" t="e">
        <f>IF(AND(Q248&gt;=Chart!$F$2,Q248&lt;=Chart!$F$3),S248,#N/A)</f>
        <v>#N/A</v>
      </c>
      <c r="AB248" t="e">
        <f>IF(AND(Q248&gt;=Chart!$F$2,Q248&lt;=Chart!$F$3),T248,#N/A)</f>
        <v>#N/A</v>
      </c>
      <c r="AC248" t="e">
        <f>IF(AND(Q248&gt;=Chart!$F$2,Q248&lt;=Chart!$F$3),U248,#N/A)</f>
        <v>#N/A</v>
      </c>
      <c r="AD248" t="e">
        <f>IF(AND(Q248&gt;=Chart!$F$2,Q248&lt;=Chart!$F$3),V248,#N/A)</f>
        <v>#N/A</v>
      </c>
      <c r="AE248" t="e">
        <f>IF(AND(Q248&gt;=Chart!$F$2,Q248&lt;=Chart!$F$3),I248,#N/A)</f>
        <v>#N/A</v>
      </c>
      <c r="AF248" t="e">
        <f>IF(AND(Q248&gt;=Chart!$F$2,Q248&lt;=Chart!$F$3),H248/100,#N/A)</f>
        <v>#N/A</v>
      </c>
      <c r="AG248" t="e">
        <f>IF(AND(Q248&gt;=Chart!$F$2,Q248&lt;=Chart!$F$3),W248/100,#N/A)</f>
        <v>#N/A</v>
      </c>
    </row>
    <row r="249" spans="1:33" x14ac:dyDescent="0.25">
      <c r="A249">
        <v>1401975000</v>
      </c>
      <c r="B249">
        <f>INDEX('Daily Data ADJ'!$1:$1048576,MATCH(Calc!$A249,'Daily Data ADJ'!$A:$A,0),MATCH("SPY, CBOE BZX: Close",'Daily Data ADJ'!$1:$1,0))</f>
        <v>165.4856269</v>
      </c>
      <c r="C249">
        <f>INDEX('Daily Data ADJ'!$1:$1048576,MATCH(Calc!$A249,'Daily Data ADJ'!$A:$A,0),MATCH("EFFR, FRED: Close",'Daily Data ADJ'!$1:$1,0))</f>
        <v>0.09</v>
      </c>
      <c r="D249" t="str">
        <f>INDEX('Daily Data ADJ'!$1:$1048576,MATCH(Calc!$A249,'Daily Data ADJ'!$A:$A,1),MATCH("SOFR, FRED: Close",'Daily Data ADJ'!$1:$1,0))</f>
        <v>NaN</v>
      </c>
      <c r="E249">
        <f>INDEX('Daily Data ADJ'!$1:$1048576,MATCH(Calc!$A249,'Daily Data ADJ'!$A:$A,0),MATCH("UPRO, CBOE BZX: Close",'Daily Data ADJ'!$1:$1,0))</f>
        <v>9.0375720200000007</v>
      </c>
      <c r="F249">
        <f>INDEX('Daily Data ADJ'!$1:$1048576,MATCH(Calc!$A249,'Daily Data ADJ'!$A:$A,0),MATCH("ES1!, CME_MINI: Close",'Daily Data ADJ'!$1:$1,0))</f>
        <v>1938.5</v>
      </c>
      <c r="G249">
        <f>INDEX('Daily Data ADJ'!$1:$1048576,MATCH(Calc!$A249,'Daily Data ADJ'!$A:$A,0),MATCH("ES2!, CME_MINI: Close",'Daily Data ADJ'!$1:$1,0))</f>
        <v>1931</v>
      </c>
      <c r="H249">
        <f>INDEX('QUANDL MULTPL SP500_DIV_YIELD_M'!$A:$G,MATCH(Calc!$A249,'QUANDL MULTPL SP500_DIV_YIELD_M'!$A:$A,1),MATCH('QUANDL MULTPL SP500_DIV_YIELD_M'!$E$1,'QUANDL MULTPL SP500_DIV_YIELD_M'!$A$1:$G$1,0))</f>
        <v>1.96</v>
      </c>
      <c r="I249" s="5">
        <f t="shared" si="18"/>
        <v>4.2136987643602228E-3</v>
      </c>
      <c r="J249" s="1">
        <f>A249/24/60/60+DATE(1970,1,1)</f>
        <v>41795.5625</v>
      </c>
      <c r="K249" s="3">
        <f t="shared" si="21"/>
        <v>1</v>
      </c>
      <c r="L249" s="6">
        <f>(1+Chart!$F$4)^(1/(365/K249))-1</f>
        <v>6.6592785027408397E-5</v>
      </c>
      <c r="M249" s="6">
        <f t="shared" si="22"/>
        <v>2.4646475380585287E-6</v>
      </c>
      <c r="N249" s="6">
        <f t="shared" si="23"/>
        <v>1.1520192372271865E-5</v>
      </c>
      <c r="O249">
        <f>O248*(B249/B248)</f>
        <v>165.48562690000017</v>
      </c>
      <c r="P249">
        <f t="shared" si="19"/>
        <v>2014</v>
      </c>
      <c r="Q249" s="1">
        <f t="shared" si="20"/>
        <v>41795.5625</v>
      </c>
      <c r="R249">
        <f>IF(B250="",R248,IF(Q249&gt;=Chart!$F$2,E249,0))</f>
        <v>0</v>
      </c>
      <c r="S249">
        <f>IF(B250="",S248,IFERROR(IF(AND(R249&gt;0,R248=0),R249,(1+(B250/B249-1)*Calc!$Z$1)*S248),0))</f>
        <v>0</v>
      </c>
      <c r="T249">
        <f>IF(B250="",T248,IFERROR(IF(AND(R249&gt;0,R248=0),R249,(1+(B250/B249-1)*Calc!$Z$1-L250)*T248),0))</f>
        <v>0</v>
      </c>
      <c r="U249">
        <f>IF(B250="",U248,IFERROR(IF(AND(R249&gt;0,R248=0),R249,(1+(B250/B249-1)*Calc!$Z$1-M250*2)*U248),0))</f>
        <v>0</v>
      </c>
      <c r="V249">
        <f>IF(B250="",V248,IFERROR(IF(AND(R249&gt;0,R248=0),R249,(1+(B250/B249-1)*Calc!$Z$1-N250*2)*V248),0))</f>
        <v>0</v>
      </c>
      <c r="W249">
        <f>IF(ISNUMBER(C249),C249,W248)</f>
        <v>0.09</v>
      </c>
      <c r="Y249" s="1" t="e">
        <f>IF(AND(Q249&gt;=Chart!$F$2,Q249&lt;=Chart!$F$3),Q249,#N/A)</f>
        <v>#N/A</v>
      </c>
      <c r="Z249" t="e">
        <f>IF(AND(Q249&gt;=Chart!$F$2,Q249&lt;=Chart!$F$3),R249,#N/A)</f>
        <v>#N/A</v>
      </c>
      <c r="AA249" t="e">
        <f>IF(AND(Q249&gt;=Chart!$F$2,Q249&lt;=Chart!$F$3),S249,#N/A)</f>
        <v>#N/A</v>
      </c>
      <c r="AB249" t="e">
        <f>IF(AND(Q249&gt;=Chart!$F$2,Q249&lt;=Chart!$F$3),T249,#N/A)</f>
        <v>#N/A</v>
      </c>
      <c r="AC249" t="e">
        <f>IF(AND(Q249&gt;=Chart!$F$2,Q249&lt;=Chart!$F$3),U249,#N/A)</f>
        <v>#N/A</v>
      </c>
      <c r="AD249" t="e">
        <f>IF(AND(Q249&gt;=Chart!$F$2,Q249&lt;=Chart!$F$3),V249,#N/A)</f>
        <v>#N/A</v>
      </c>
      <c r="AE249" t="e">
        <f>IF(AND(Q249&gt;=Chart!$F$2,Q249&lt;=Chart!$F$3),I249,#N/A)</f>
        <v>#N/A</v>
      </c>
      <c r="AF249" t="e">
        <f>IF(AND(Q249&gt;=Chart!$F$2,Q249&lt;=Chart!$F$3),H249/100,#N/A)</f>
        <v>#N/A</v>
      </c>
      <c r="AG249" t="e">
        <f>IF(AND(Q249&gt;=Chart!$F$2,Q249&lt;=Chart!$F$3),W249/100,#N/A)</f>
        <v>#N/A</v>
      </c>
    </row>
    <row r="250" spans="1:33" x14ac:dyDescent="0.25">
      <c r="A250">
        <v>1402061400</v>
      </c>
      <c r="B250">
        <f>INDEX('Daily Data ADJ'!$1:$1048576,MATCH(Calc!$A250,'Daily Data ADJ'!$A:$A,0),MATCH("SPY, CBOE BZX: Close",'Daily Data ADJ'!$1:$1,0))</f>
        <v>166.27284316999999</v>
      </c>
      <c r="C250">
        <f>INDEX('Daily Data ADJ'!$1:$1048576,MATCH(Calc!$A250,'Daily Data ADJ'!$A:$A,0),MATCH("EFFR, FRED: Close",'Daily Data ADJ'!$1:$1,0))</f>
        <v>0.09</v>
      </c>
      <c r="D250" t="str">
        <f>INDEX('Daily Data ADJ'!$1:$1048576,MATCH(Calc!$A250,'Daily Data ADJ'!$A:$A,1),MATCH("SOFR, FRED: Close",'Daily Data ADJ'!$1:$1,0))</f>
        <v>NaN</v>
      </c>
      <c r="E250">
        <f>INDEX('Daily Data ADJ'!$1:$1048576,MATCH(Calc!$A250,'Daily Data ADJ'!$A:$A,0),MATCH("UPRO, CBOE BZX: Close",'Daily Data ADJ'!$1:$1,0))</f>
        <v>9.1658676700000008</v>
      </c>
      <c r="F250">
        <f>INDEX('Daily Data ADJ'!$1:$1048576,MATCH(Calc!$A250,'Daily Data ADJ'!$A:$A,0),MATCH("ES1!, CME_MINI: Close",'Daily Data ADJ'!$1:$1,0))</f>
        <v>1949.25</v>
      </c>
      <c r="G250">
        <f>INDEX('Daily Data ADJ'!$1:$1048576,MATCH(Calc!$A250,'Daily Data ADJ'!$A:$A,0),MATCH("ES2!, CME_MINI: Close",'Daily Data ADJ'!$1:$1,0))</f>
        <v>1942</v>
      </c>
      <c r="H250">
        <f>INDEX('QUANDL MULTPL SP500_DIV_YIELD_M'!$A:$G,MATCH(Calc!$A250,'QUANDL MULTPL SP500_DIV_YIELD_M'!$A:$A,1),MATCH('QUANDL MULTPL SP500_DIV_YIELD_M'!$E$1,'QUANDL MULTPL SP500_DIV_YIELD_M'!$A$1:$G$1,0))</f>
        <v>1.96</v>
      </c>
      <c r="I250" s="5">
        <f t="shared" si="18"/>
        <v>4.8052800772929102E-3</v>
      </c>
      <c r="J250" s="1">
        <f>A250/24/60/60+DATE(1970,1,1)</f>
        <v>41796.5625</v>
      </c>
      <c r="K250" s="3">
        <f t="shared" si="21"/>
        <v>1</v>
      </c>
      <c r="L250" s="6">
        <f>(1+Chart!$F$4)^(1/(365/K250))-1</f>
        <v>6.6592785027408397E-5</v>
      </c>
      <c r="M250" s="6">
        <f t="shared" si="22"/>
        <v>2.4646475380585287E-6</v>
      </c>
      <c r="N250" s="6">
        <f t="shared" si="23"/>
        <v>1.3133706991519389E-5</v>
      </c>
      <c r="O250">
        <f>O249*(B250/B249)</f>
        <v>166.27284317000019</v>
      </c>
      <c r="P250">
        <f t="shared" si="19"/>
        <v>2014</v>
      </c>
      <c r="Q250" s="1">
        <f t="shared" si="20"/>
        <v>41796.5625</v>
      </c>
      <c r="R250">
        <f>IF(B251="",R249,IF(Q250&gt;=Chart!$F$2,E250,0))</f>
        <v>0</v>
      </c>
      <c r="S250">
        <f>IF(B251="",S249,IFERROR(IF(AND(R250&gt;0,R249=0),R250,(1+(B251/B250-1)*Calc!$Z$1)*S249),0))</f>
        <v>0</v>
      </c>
      <c r="T250">
        <f>IF(B251="",T249,IFERROR(IF(AND(R250&gt;0,R249=0),R250,(1+(B251/B250-1)*Calc!$Z$1-L251)*T249),0))</f>
        <v>0</v>
      </c>
      <c r="U250">
        <f>IF(B251="",U249,IFERROR(IF(AND(R250&gt;0,R249=0),R250,(1+(B251/B250-1)*Calc!$Z$1-M251*2)*U249),0))</f>
        <v>0</v>
      </c>
      <c r="V250">
        <f>IF(B251="",V249,IFERROR(IF(AND(R250&gt;0,R249=0),R250,(1+(B251/B250-1)*Calc!$Z$1-N251*2)*V249),0))</f>
        <v>0</v>
      </c>
      <c r="W250">
        <f>IF(ISNUMBER(C250),C250,W249)</f>
        <v>0.09</v>
      </c>
      <c r="Y250" s="1" t="e">
        <f>IF(AND(Q250&gt;=Chart!$F$2,Q250&lt;=Chart!$F$3),Q250,#N/A)</f>
        <v>#N/A</v>
      </c>
      <c r="Z250" t="e">
        <f>IF(AND(Q250&gt;=Chart!$F$2,Q250&lt;=Chart!$F$3),R250,#N/A)</f>
        <v>#N/A</v>
      </c>
      <c r="AA250" t="e">
        <f>IF(AND(Q250&gt;=Chart!$F$2,Q250&lt;=Chart!$F$3),S250,#N/A)</f>
        <v>#N/A</v>
      </c>
      <c r="AB250" t="e">
        <f>IF(AND(Q250&gt;=Chart!$F$2,Q250&lt;=Chart!$F$3),T250,#N/A)</f>
        <v>#N/A</v>
      </c>
      <c r="AC250" t="e">
        <f>IF(AND(Q250&gt;=Chart!$F$2,Q250&lt;=Chart!$F$3),U250,#N/A)</f>
        <v>#N/A</v>
      </c>
      <c r="AD250" t="e">
        <f>IF(AND(Q250&gt;=Chart!$F$2,Q250&lt;=Chart!$F$3),V250,#N/A)</f>
        <v>#N/A</v>
      </c>
      <c r="AE250" t="e">
        <f>IF(AND(Q250&gt;=Chart!$F$2,Q250&lt;=Chart!$F$3),I250,#N/A)</f>
        <v>#N/A</v>
      </c>
      <c r="AF250" t="e">
        <f>IF(AND(Q250&gt;=Chart!$F$2,Q250&lt;=Chart!$F$3),H250/100,#N/A)</f>
        <v>#N/A</v>
      </c>
      <c r="AG250" t="e">
        <f>IF(AND(Q250&gt;=Chart!$F$2,Q250&lt;=Chart!$F$3),W250/100,#N/A)</f>
        <v>#N/A</v>
      </c>
    </row>
    <row r="251" spans="1:33" x14ac:dyDescent="0.25">
      <c r="A251">
        <v>1402320600</v>
      </c>
      <c r="B251">
        <f>INDEX('Daily Data ADJ'!$1:$1048576,MATCH(Calc!$A251,'Daily Data ADJ'!$A:$A,0),MATCH("SPY, CBOE BZX: Close",'Daily Data ADJ'!$1:$1,0))</f>
        <v>166.44730731999999</v>
      </c>
      <c r="C251">
        <f>INDEX('Daily Data ADJ'!$1:$1048576,MATCH(Calc!$A251,'Daily Data ADJ'!$A:$A,0),MATCH("EFFR, FRED: Close",'Daily Data ADJ'!$1:$1,0))</f>
        <v>0.09</v>
      </c>
      <c r="D251" t="str">
        <f>INDEX('Daily Data ADJ'!$1:$1048576,MATCH(Calc!$A251,'Daily Data ADJ'!$A:$A,1),MATCH("SOFR, FRED: Close",'Daily Data ADJ'!$1:$1,0))</f>
        <v>NaN</v>
      </c>
      <c r="E251">
        <f>INDEX('Daily Data ADJ'!$1:$1048576,MATCH(Calc!$A251,'Daily Data ADJ'!$A:$A,0),MATCH("UPRO, CBOE BZX: Close",'Daily Data ADJ'!$1:$1,0))</f>
        <v>9.1910403800000005</v>
      </c>
      <c r="F251">
        <f>INDEX('Daily Data ADJ'!$1:$1048576,MATCH(Calc!$A251,'Daily Data ADJ'!$A:$A,0),MATCH("ES1!, CME_MINI: Close",'Daily Data ADJ'!$1:$1,0))</f>
        <v>1950.25</v>
      </c>
      <c r="G251">
        <f>INDEX('Daily Data ADJ'!$1:$1048576,MATCH(Calc!$A251,'Daily Data ADJ'!$A:$A,0),MATCH("ES2!, CME_MINI: Close",'Daily Data ADJ'!$1:$1,0))</f>
        <v>1942.75</v>
      </c>
      <c r="H251">
        <f>INDEX('QUANDL MULTPL SP500_DIV_YIELD_M'!$A:$G,MATCH(Calc!$A251,'QUANDL MULTPL SP500_DIV_YIELD_M'!$A:$A,1),MATCH('QUANDL MULTPL SP500_DIV_YIELD_M'!$E$1,'QUANDL MULTPL SP500_DIV_YIELD_M'!$A$1:$G$1,0))</f>
        <v>1.96</v>
      </c>
      <c r="I251" s="5">
        <f t="shared" si="18"/>
        <v>4.305864114812756E-3</v>
      </c>
      <c r="J251" s="1">
        <f>A251/24/60/60+DATE(1970,1,1)</f>
        <v>41799.5625</v>
      </c>
      <c r="K251" s="3">
        <f t="shared" si="21"/>
        <v>3</v>
      </c>
      <c r="L251" s="6">
        <f>(1+Chart!$F$4)^(1/(365/K251))-1</f>
        <v>1.9979165917494157E-4</v>
      </c>
      <c r="M251" s="6">
        <f t="shared" si="22"/>
        <v>7.393960838042446E-6</v>
      </c>
      <c r="N251" s="6">
        <f t="shared" si="23"/>
        <v>3.5315311849304365E-5</v>
      </c>
      <c r="O251">
        <f>O250*(B251/B250)</f>
        <v>166.44730732000016</v>
      </c>
      <c r="P251">
        <f t="shared" si="19"/>
        <v>2014</v>
      </c>
      <c r="Q251" s="1">
        <f t="shared" si="20"/>
        <v>41799.5625</v>
      </c>
      <c r="R251">
        <f>IF(B252="",R250,IF(Q251&gt;=Chart!$F$2,E251,0))</f>
        <v>0</v>
      </c>
      <c r="S251">
        <f>IF(B252="",S250,IFERROR(IF(AND(R251&gt;0,R250=0),R251,(1+(B252/B251-1)*Calc!$Z$1)*S250),0))</f>
        <v>0</v>
      </c>
      <c r="T251">
        <f>IF(B252="",T250,IFERROR(IF(AND(R251&gt;0,R250=0),R251,(1+(B252/B251-1)*Calc!$Z$1-L252)*T250),0))</f>
        <v>0</v>
      </c>
      <c r="U251">
        <f>IF(B252="",U250,IFERROR(IF(AND(R251&gt;0,R250=0),R251,(1+(B252/B251-1)*Calc!$Z$1-M252*2)*U250),0))</f>
        <v>0</v>
      </c>
      <c r="V251">
        <f>IF(B252="",V250,IFERROR(IF(AND(R251&gt;0,R250=0),R251,(1+(B252/B251-1)*Calc!$Z$1-N252*2)*V250),0))</f>
        <v>0</v>
      </c>
      <c r="W251">
        <f>IF(ISNUMBER(C251),C251,W250)</f>
        <v>0.09</v>
      </c>
      <c r="Y251" s="1" t="e">
        <f>IF(AND(Q251&gt;=Chart!$F$2,Q251&lt;=Chart!$F$3),Q251,#N/A)</f>
        <v>#N/A</v>
      </c>
      <c r="Z251" t="e">
        <f>IF(AND(Q251&gt;=Chart!$F$2,Q251&lt;=Chart!$F$3),R251,#N/A)</f>
        <v>#N/A</v>
      </c>
      <c r="AA251" t="e">
        <f>IF(AND(Q251&gt;=Chart!$F$2,Q251&lt;=Chart!$F$3),S251,#N/A)</f>
        <v>#N/A</v>
      </c>
      <c r="AB251" t="e">
        <f>IF(AND(Q251&gt;=Chart!$F$2,Q251&lt;=Chart!$F$3),T251,#N/A)</f>
        <v>#N/A</v>
      </c>
      <c r="AC251" t="e">
        <f>IF(AND(Q251&gt;=Chart!$F$2,Q251&lt;=Chart!$F$3),U251,#N/A)</f>
        <v>#N/A</v>
      </c>
      <c r="AD251" t="e">
        <f>IF(AND(Q251&gt;=Chart!$F$2,Q251&lt;=Chart!$F$3),V251,#N/A)</f>
        <v>#N/A</v>
      </c>
      <c r="AE251" t="e">
        <f>IF(AND(Q251&gt;=Chart!$F$2,Q251&lt;=Chart!$F$3),I251,#N/A)</f>
        <v>#N/A</v>
      </c>
      <c r="AF251" t="e">
        <f>IF(AND(Q251&gt;=Chart!$F$2,Q251&lt;=Chart!$F$3),H251/100,#N/A)</f>
        <v>#N/A</v>
      </c>
      <c r="AG251" t="e">
        <f>IF(AND(Q251&gt;=Chart!$F$2,Q251&lt;=Chart!$F$3),W251/100,#N/A)</f>
        <v>#N/A</v>
      </c>
    </row>
    <row r="252" spans="1:33" x14ac:dyDescent="0.25">
      <c r="A252">
        <v>1402407000</v>
      </c>
      <c r="B252">
        <f>INDEX('Daily Data ADJ'!$1:$1048576,MATCH(Calc!$A252,'Daily Data ADJ'!$A:$A,0),MATCH("SPY, CBOE BZX: Close",'Daily Data ADJ'!$1:$1,0))</f>
        <v>166.46432820999999</v>
      </c>
      <c r="C252">
        <f>INDEX('Daily Data ADJ'!$1:$1048576,MATCH(Calc!$A252,'Daily Data ADJ'!$A:$A,0),MATCH("EFFR, FRED: Close",'Daily Data ADJ'!$1:$1,0))</f>
        <v>0.09</v>
      </c>
      <c r="D252" t="str">
        <f>INDEX('Daily Data ADJ'!$1:$1048576,MATCH(Calc!$A252,'Daily Data ADJ'!$A:$A,1),MATCH("SOFR, FRED: Close",'Daily Data ADJ'!$1:$1,0))</f>
        <v>NaN</v>
      </c>
      <c r="E252">
        <f>INDEX('Daily Data ADJ'!$1:$1048576,MATCH(Calc!$A252,'Daily Data ADJ'!$A:$A,0),MATCH("UPRO, CBOE BZX: Close",'Daily Data ADJ'!$1:$1,0))</f>
        <v>9.1975357399999993</v>
      </c>
      <c r="F252">
        <f>INDEX('Daily Data ADJ'!$1:$1048576,MATCH(Calc!$A252,'Daily Data ADJ'!$A:$A,0),MATCH("ES1!, CME_MINI: Close",'Daily Data ADJ'!$1:$1,0))</f>
        <v>1950.5</v>
      </c>
      <c r="G252">
        <f>INDEX('Daily Data ADJ'!$1:$1048576,MATCH(Calc!$A252,'Daily Data ADJ'!$A:$A,0),MATCH("ES2!, CME_MINI: Close",'Daily Data ADJ'!$1:$1,0))</f>
        <v>1943.25</v>
      </c>
      <c r="H252">
        <f>INDEX('QUANDL MULTPL SP500_DIV_YIELD_M'!$A:$G,MATCH(Calc!$A252,'QUANDL MULTPL SP500_DIV_YIELD_M'!$A:$A,1),MATCH('QUANDL MULTPL SP500_DIV_YIELD_M'!$E$1,'QUANDL MULTPL SP500_DIV_YIELD_M'!$A$1:$G$1,0))</f>
        <v>1.96</v>
      </c>
      <c r="I252" s="5">
        <f t="shared" si="18"/>
        <v>4.814708545044781E-3</v>
      </c>
      <c r="J252" s="1">
        <f>A252/24/60/60+DATE(1970,1,1)</f>
        <v>41800.5625</v>
      </c>
      <c r="K252" s="3">
        <f t="shared" si="21"/>
        <v>1</v>
      </c>
      <c r="L252" s="6">
        <f>(1+Chart!$F$4)^(1/(365/K252))-1</f>
        <v>6.6592785027408397E-5</v>
      </c>
      <c r="M252" s="6">
        <f t="shared" si="22"/>
        <v>2.4646475380585287E-6</v>
      </c>
      <c r="N252" s="6">
        <f t="shared" si="23"/>
        <v>1.3159415093833005E-5</v>
      </c>
      <c r="O252">
        <f>O251*(B252/B251)</f>
        <v>166.46432821000016</v>
      </c>
      <c r="P252">
        <f t="shared" si="19"/>
        <v>2014</v>
      </c>
      <c r="Q252" s="1">
        <f t="shared" si="20"/>
        <v>41800.5625</v>
      </c>
      <c r="R252">
        <f>IF(B253="",R251,IF(Q252&gt;=Chart!$F$2,E252,0))</f>
        <v>0</v>
      </c>
      <c r="S252">
        <f>IF(B253="",S251,IFERROR(IF(AND(R252&gt;0,R251=0),R252,(1+(B253/B252-1)*Calc!$Z$1)*S251),0))</f>
        <v>0</v>
      </c>
      <c r="T252">
        <f>IF(B253="",T251,IFERROR(IF(AND(R252&gt;0,R251=0),R252,(1+(B253/B252-1)*Calc!$Z$1-L253)*T251),0))</f>
        <v>0</v>
      </c>
      <c r="U252">
        <f>IF(B253="",U251,IFERROR(IF(AND(R252&gt;0,R251=0),R252,(1+(B253/B252-1)*Calc!$Z$1-M253*2)*U251),0))</f>
        <v>0</v>
      </c>
      <c r="V252">
        <f>IF(B253="",V251,IFERROR(IF(AND(R252&gt;0,R251=0),R252,(1+(B253/B252-1)*Calc!$Z$1-N253*2)*V251),0))</f>
        <v>0</v>
      </c>
      <c r="W252">
        <f>IF(ISNUMBER(C252),C252,W251)</f>
        <v>0.09</v>
      </c>
      <c r="Y252" s="1" t="e">
        <f>IF(AND(Q252&gt;=Chart!$F$2,Q252&lt;=Chart!$F$3),Q252,#N/A)</f>
        <v>#N/A</v>
      </c>
      <c r="Z252" t="e">
        <f>IF(AND(Q252&gt;=Chart!$F$2,Q252&lt;=Chart!$F$3),R252,#N/A)</f>
        <v>#N/A</v>
      </c>
      <c r="AA252" t="e">
        <f>IF(AND(Q252&gt;=Chart!$F$2,Q252&lt;=Chart!$F$3),S252,#N/A)</f>
        <v>#N/A</v>
      </c>
      <c r="AB252" t="e">
        <f>IF(AND(Q252&gt;=Chart!$F$2,Q252&lt;=Chart!$F$3),T252,#N/A)</f>
        <v>#N/A</v>
      </c>
      <c r="AC252" t="e">
        <f>IF(AND(Q252&gt;=Chart!$F$2,Q252&lt;=Chart!$F$3),U252,#N/A)</f>
        <v>#N/A</v>
      </c>
      <c r="AD252" t="e">
        <f>IF(AND(Q252&gt;=Chart!$F$2,Q252&lt;=Chart!$F$3),V252,#N/A)</f>
        <v>#N/A</v>
      </c>
      <c r="AE252" t="e">
        <f>IF(AND(Q252&gt;=Chart!$F$2,Q252&lt;=Chart!$F$3),I252,#N/A)</f>
        <v>#N/A</v>
      </c>
      <c r="AF252" t="e">
        <f>IF(AND(Q252&gt;=Chart!$F$2,Q252&lt;=Chart!$F$3),H252/100,#N/A)</f>
        <v>#N/A</v>
      </c>
      <c r="AG252" t="e">
        <f>IF(AND(Q252&gt;=Chart!$F$2,Q252&lt;=Chart!$F$3),W252/100,#N/A)</f>
        <v>#N/A</v>
      </c>
    </row>
    <row r="253" spans="1:33" x14ac:dyDescent="0.25">
      <c r="A253">
        <v>1402493400</v>
      </c>
      <c r="B253">
        <f>INDEX('Daily Data ADJ'!$1:$1048576,MATCH(Calc!$A253,'Daily Data ADJ'!$A:$A,0),MATCH("SPY, CBOE BZX: Close",'Daily Data ADJ'!$1:$1,0))</f>
        <v>165.88561787</v>
      </c>
      <c r="C253">
        <f>INDEX('Daily Data ADJ'!$1:$1048576,MATCH(Calc!$A253,'Daily Data ADJ'!$A:$A,0),MATCH("EFFR, FRED: Close",'Daily Data ADJ'!$1:$1,0))</f>
        <v>0.09</v>
      </c>
      <c r="D253" t="str">
        <f>INDEX('Daily Data ADJ'!$1:$1048576,MATCH(Calc!$A253,'Daily Data ADJ'!$A:$A,1),MATCH("SOFR, FRED: Close",'Daily Data ADJ'!$1:$1,0))</f>
        <v>NaN</v>
      </c>
      <c r="E253">
        <f>INDEX('Daily Data ADJ'!$1:$1048576,MATCH(Calc!$A253,'Daily Data ADJ'!$A:$A,0),MATCH("UPRO, CBOE BZX: Close",'Daily Data ADJ'!$1:$1,0))</f>
        <v>9.1049675299999997</v>
      </c>
      <c r="F253">
        <f>INDEX('Daily Data ADJ'!$1:$1048576,MATCH(Calc!$A253,'Daily Data ADJ'!$A:$A,0),MATCH("ES1!, CME_MINI: Close",'Daily Data ADJ'!$1:$1,0))</f>
        <v>1944</v>
      </c>
      <c r="G253">
        <f>INDEX('Daily Data ADJ'!$1:$1048576,MATCH(Calc!$A253,'Daily Data ADJ'!$A:$A,0),MATCH("ES2!, CME_MINI: Close",'Daily Data ADJ'!$1:$1,0))</f>
        <v>1936.75</v>
      </c>
      <c r="H253">
        <f>INDEX('QUANDL MULTPL SP500_DIV_YIELD_M'!$A:$G,MATCH(Calc!$A253,'QUANDL MULTPL SP500_DIV_YIELD_M'!$A:$A,1),MATCH('QUANDL MULTPL SP500_DIV_YIELD_M'!$E$1,'QUANDL MULTPL SP500_DIV_YIELD_M'!$A$1:$G$1,0))</f>
        <v>1.96</v>
      </c>
      <c r="I253" s="5">
        <f t="shared" si="18"/>
        <v>4.765548850240546E-3</v>
      </c>
      <c r="J253" s="1">
        <f>A253/24/60/60+DATE(1970,1,1)</f>
        <v>41801.5625</v>
      </c>
      <c r="K253" s="3">
        <f t="shared" si="21"/>
        <v>1</v>
      </c>
      <c r="L253" s="6">
        <f>(1+Chart!$F$4)^(1/(365/K253))-1</f>
        <v>6.6592785027408397E-5</v>
      </c>
      <c r="M253" s="6">
        <f t="shared" si="22"/>
        <v>2.4646475380585287E-6</v>
      </c>
      <c r="N253" s="6">
        <f t="shared" si="23"/>
        <v>1.3025371321973012E-5</v>
      </c>
      <c r="O253">
        <f>O252*(B253/B252)</f>
        <v>165.88561787000017</v>
      </c>
      <c r="P253">
        <f t="shared" si="19"/>
        <v>2014</v>
      </c>
      <c r="Q253" s="1">
        <f t="shared" si="20"/>
        <v>41801.5625</v>
      </c>
      <c r="R253">
        <f>IF(B254="",R252,IF(Q253&gt;=Chart!$F$2,E253,0))</f>
        <v>0</v>
      </c>
      <c r="S253">
        <f>IF(B254="",S252,IFERROR(IF(AND(R253&gt;0,R252=0),R253,(1+(B254/B253-1)*Calc!$Z$1)*S252),0))</f>
        <v>0</v>
      </c>
      <c r="T253">
        <f>IF(B254="",T252,IFERROR(IF(AND(R253&gt;0,R252=0),R253,(1+(B254/B253-1)*Calc!$Z$1-L254)*T252),0))</f>
        <v>0</v>
      </c>
      <c r="U253">
        <f>IF(B254="",U252,IFERROR(IF(AND(R253&gt;0,R252=0),R253,(1+(B254/B253-1)*Calc!$Z$1-M254*2)*U252),0))</f>
        <v>0</v>
      </c>
      <c r="V253">
        <f>IF(B254="",V252,IFERROR(IF(AND(R253&gt;0,R252=0),R253,(1+(B254/B253-1)*Calc!$Z$1-N254*2)*V252),0))</f>
        <v>0</v>
      </c>
      <c r="W253">
        <f>IF(ISNUMBER(C253),C253,W252)</f>
        <v>0.09</v>
      </c>
      <c r="Y253" s="1" t="e">
        <f>IF(AND(Q253&gt;=Chart!$F$2,Q253&lt;=Chart!$F$3),Q253,#N/A)</f>
        <v>#N/A</v>
      </c>
      <c r="Z253" t="e">
        <f>IF(AND(Q253&gt;=Chart!$F$2,Q253&lt;=Chart!$F$3),R253,#N/A)</f>
        <v>#N/A</v>
      </c>
      <c r="AA253" t="e">
        <f>IF(AND(Q253&gt;=Chart!$F$2,Q253&lt;=Chart!$F$3),S253,#N/A)</f>
        <v>#N/A</v>
      </c>
      <c r="AB253" t="e">
        <f>IF(AND(Q253&gt;=Chart!$F$2,Q253&lt;=Chart!$F$3),T253,#N/A)</f>
        <v>#N/A</v>
      </c>
      <c r="AC253" t="e">
        <f>IF(AND(Q253&gt;=Chart!$F$2,Q253&lt;=Chart!$F$3),U253,#N/A)</f>
        <v>#N/A</v>
      </c>
      <c r="AD253" t="e">
        <f>IF(AND(Q253&gt;=Chart!$F$2,Q253&lt;=Chart!$F$3),V253,#N/A)</f>
        <v>#N/A</v>
      </c>
      <c r="AE253" t="e">
        <f>IF(AND(Q253&gt;=Chart!$F$2,Q253&lt;=Chart!$F$3),I253,#N/A)</f>
        <v>#N/A</v>
      </c>
      <c r="AF253" t="e">
        <f>IF(AND(Q253&gt;=Chart!$F$2,Q253&lt;=Chart!$F$3),H253/100,#N/A)</f>
        <v>#N/A</v>
      </c>
      <c r="AG253" t="e">
        <f>IF(AND(Q253&gt;=Chart!$F$2,Q253&lt;=Chart!$F$3),W253/100,#N/A)</f>
        <v>#N/A</v>
      </c>
    </row>
    <row r="254" spans="1:33" x14ac:dyDescent="0.25">
      <c r="A254">
        <v>1402579800</v>
      </c>
      <c r="B254">
        <f>INDEX('Daily Data ADJ'!$1:$1048576,MATCH(Calc!$A254,'Daily Data ADJ'!$A:$A,0),MATCH("SPY, CBOE BZX: Close",'Daily Data ADJ'!$1:$1,0))</f>
        <v>164.71117629</v>
      </c>
      <c r="C254">
        <f>INDEX('Daily Data ADJ'!$1:$1048576,MATCH(Calc!$A254,'Daily Data ADJ'!$A:$A,0),MATCH("EFFR, FRED: Close",'Daily Data ADJ'!$1:$1,0))</f>
        <v>0.09</v>
      </c>
      <c r="D254" t="str">
        <f>INDEX('Daily Data ADJ'!$1:$1048576,MATCH(Calc!$A254,'Daily Data ADJ'!$A:$A,1),MATCH("SOFR, FRED: Close",'Daily Data ADJ'!$1:$1,0))</f>
        <v>NaN</v>
      </c>
      <c r="E254">
        <f>INDEX('Daily Data ADJ'!$1:$1048576,MATCH(Calc!$A254,'Daily Data ADJ'!$A:$A,0),MATCH("UPRO, CBOE BZX: Close",'Daily Data ADJ'!$1:$1,0))</f>
        <v>8.9060277200000009</v>
      </c>
      <c r="F254">
        <f>INDEX('Daily Data ADJ'!$1:$1048576,MATCH(Calc!$A254,'Daily Data ADJ'!$A:$A,0),MATCH("ES1!, CME_MINI: Close",'Daily Data ADJ'!$1:$1,0))</f>
        <v>1930.5</v>
      </c>
      <c r="G254">
        <f>INDEX('Daily Data ADJ'!$1:$1048576,MATCH(Calc!$A254,'Daily Data ADJ'!$A:$A,0),MATCH("ES2!, CME_MINI: Close",'Daily Data ADJ'!$1:$1,0))</f>
        <v>1923.25</v>
      </c>
      <c r="H254">
        <f>INDEX('QUANDL MULTPL SP500_DIV_YIELD_M'!$A:$G,MATCH(Calc!$A254,'QUANDL MULTPL SP500_DIV_YIELD_M'!$A:$A,1),MATCH('QUANDL MULTPL SP500_DIV_YIELD_M'!$E$1,'QUANDL MULTPL SP500_DIV_YIELD_M'!$A$1:$G$1,0))</f>
        <v>1.96</v>
      </c>
      <c r="I254" s="5">
        <f t="shared" si="18"/>
        <v>4.6623961600255545E-3</v>
      </c>
      <c r="J254" s="1">
        <f>A254/24/60/60+DATE(1970,1,1)</f>
        <v>41802.5625</v>
      </c>
      <c r="K254" s="3">
        <f t="shared" si="21"/>
        <v>1</v>
      </c>
      <c r="L254" s="6">
        <f>(1+Chart!$F$4)^(1/(365/K254))-1</f>
        <v>6.6592785027408397E-5</v>
      </c>
      <c r="M254" s="6">
        <f t="shared" si="22"/>
        <v>2.4646475380585287E-6</v>
      </c>
      <c r="N254" s="6">
        <f t="shared" si="23"/>
        <v>1.2744083553117846E-5</v>
      </c>
      <c r="O254">
        <f>O253*(B254/B253)</f>
        <v>164.71117629000017</v>
      </c>
      <c r="P254">
        <f t="shared" si="19"/>
        <v>2014</v>
      </c>
      <c r="Q254" s="1">
        <f t="shared" si="20"/>
        <v>41802.5625</v>
      </c>
      <c r="R254">
        <f>IF(B255="",R253,IF(Q254&gt;=Chart!$F$2,E254,0))</f>
        <v>0</v>
      </c>
      <c r="S254">
        <f>IF(B255="",S253,IFERROR(IF(AND(R254&gt;0,R253=0),R254,(1+(B255/B254-1)*Calc!$Z$1)*S253),0))</f>
        <v>0</v>
      </c>
      <c r="T254">
        <f>IF(B255="",T253,IFERROR(IF(AND(R254&gt;0,R253=0),R254,(1+(B255/B254-1)*Calc!$Z$1-L255)*T253),0))</f>
        <v>0</v>
      </c>
      <c r="U254">
        <f>IF(B255="",U253,IFERROR(IF(AND(R254&gt;0,R253=0),R254,(1+(B255/B254-1)*Calc!$Z$1-M255*2)*U253),0))</f>
        <v>0</v>
      </c>
      <c r="V254">
        <f>IF(B255="",V253,IFERROR(IF(AND(R254&gt;0,R253=0),R254,(1+(B255/B254-1)*Calc!$Z$1-N255*2)*V253),0))</f>
        <v>0</v>
      </c>
      <c r="W254">
        <f>IF(ISNUMBER(C254),C254,W253)</f>
        <v>0.09</v>
      </c>
      <c r="Y254" s="1" t="e">
        <f>IF(AND(Q254&gt;=Chart!$F$2,Q254&lt;=Chart!$F$3),Q254,#N/A)</f>
        <v>#N/A</v>
      </c>
      <c r="Z254" t="e">
        <f>IF(AND(Q254&gt;=Chart!$F$2,Q254&lt;=Chart!$F$3),R254,#N/A)</f>
        <v>#N/A</v>
      </c>
      <c r="AA254" t="e">
        <f>IF(AND(Q254&gt;=Chart!$F$2,Q254&lt;=Chart!$F$3),S254,#N/A)</f>
        <v>#N/A</v>
      </c>
      <c r="AB254" t="e">
        <f>IF(AND(Q254&gt;=Chart!$F$2,Q254&lt;=Chart!$F$3),T254,#N/A)</f>
        <v>#N/A</v>
      </c>
      <c r="AC254" t="e">
        <f>IF(AND(Q254&gt;=Chart!$F$2,Q254&lt;=Chart!$F$3),U254,#N/A)</f>
        <v>#N/A</v>
      </c>
      <c r="AD254" t="e">
        <f>IF(AND(Q254&gt;=Chart!$F$2,Q254&lt;=Chart!$F$3),V254,#N/A)</f>
        <v>#N/A</v>
      </c>
      <c r="AE254" t="e">
        <f>IF(AND(Q254&gt;=Chart!$F$2,Q254&lt;=Chart!$F$3),I254,#N/A)</f>
        <v>#N/A</v>
      </c>
      <c r="AF254" t="e">
        <f>IF(AND(Q254&gt;=Chart!$F$2,Q254&lt;=Chart!$F$3),H254/100,#N/A)</f>
        <v>#N/A</v>
      </c>
      <c r="AG254" t="e">
        <f>IF(AND(Q254&gt;=Chart!$F$2,Q254&lt;=Chart!$F$3),W254/100,#N/A)</f>
        <v>#N/A</v>
      </c>
    </row>
    <row r="255" spans="1:33" x14ac:dyDescent="0.25">
      <c r="A255">
        <v>1402666200</v>
      </c>
      <c r="B255">
        <f>INDEX('Daily Data ADJ'!$1:$1048576,MATCH(Calc!$A255,'Daily Data ADJ'!$A:$A,0),MATCH("SPY, CBOE BZX: Close",'Daily Data ADJ'!$1:$1,0))</f>
        <v>165.21329262</v>
      </c>
      <c r="C255">
        <f>INDEX('Daily Data ADJ'!$1:$1048576,MATCH(Calc!$A255,'Daily Data ADJ'!$A:$A,0),MATCH("EFFR, FRED: Close",'Daily Data ADJ'!$1:$1,0))</f>
        <v>0.1</v>
      </c>
      <c r="D255" t="str">
        <f>INDEX('Daily Data ADJ'!$1:$1048576,MATCH(Calc!$A255,'Daily Data ADJ'!$A:$A,1),MATCH("SOFR, FRED: Close",'Daily Data ADJ'!$1:$1,0))</f>
        <v>NaN</v>
      </c>
      <c r="E255">
        <f>INDEX('Daily Data ADJ'!$1:$1048576,MATCH(Calc!$A255,'Daily Data ADJ'!$A:$A,0),MATCH("UPRO, CBOE BZX: Close",'Daily Data ADJ'!$1:$1,0))</f>
        <v>8.9872275800000008</v>
      </c>
      <c r="F255">
        <f>INDEX('Daily Data ADJ'!$1:$1048576,MATCH(Calc!$A255,'Daily Data ADJ'!$A:$A,0),MATCH("ES1!, CME_MINI: Close",'Daily Data ADJ'!$1:$1,0))</f>
        <v>1928.25</v>
      </c>
      <c r="G255">
        <f>INDEX('Daily Data ADJ'!$1:$1048576,MATCH(Calc!$A255,'Daily Data ADJ'!$A:$A,0),MATCH("ES2!, CME_MINI: Close",'Daily Data ADJ'!$1:$1,0))</f>
        <v>1920.75</v>
      </c>
      <c r="H255">
        <f>INDEX('QUANDL MULTPL SP500_DIV_YIELD_M'!$A:$G,MATCH(Calc!$A255,'QUANDL MULTPL SP500_DIV_YIELD_M'!$A:$A,1),MATCH('QUANDL MULTPL SP500_DIV_YIELD_M'!$E$1,'QUANDL MULTPL SP500_DIV_YIELD_M'!$A$1:$G$1,0))</f>
        <v>1.96</v>
      </c>
      <c r="I255" s="5">
        <f t="shared" si="18"/>
        <v>4.1323872723316099E-3</v>
      </c>
      <c r="J255" s="1">
        <f>A255/24/60/60+DATE(1970,1,1)</f>
        <v>41803.5625</v>
      </c>
      <c r="K255" s="3">
        <f t="shared" si="21"/>
        <v>1</v>
      </c>
      <c r="L255" s="6">
        <f>(1+Chart!$F$4)^(1/(365/K255))-1</f>
        <v>6.6592785027408397E-5</v>
      </c>
      <c r="M255" s="6">
        <f t="shared" si="22"/>
        <v>2.7383608263154002E-6</v>
      </c>
      <c r="N255" s="6">
        <f t="shared" si="23"/>
        <v>1.1298344400501037E-5</v>
      </c>
      <c r="O255">
        <f>O254*(B255/B254)</f>
        <v>165.21329262000017</v>
      </c>
      <c r="P255">
        <f t="shared" si="19"/>
        <v>2014</v>
      </c>
      <c r="Q255" s="1">
        <f t="shared" si="20"/>
        <v>41803.5625</v>
      </c>
      <c r="R255">
        <f>IF(B256="",R254,IF(Q255&gt;=Chart!$F$2,E255,0))</f>
        <v>0</v>
      </c>
      <c r="S255">
        <f>IF(B256="",S254,IFERROR(IF(AND(R255&gt;0,R254=0),R255,(1+(B256/B255-1)*Calc!$Z$1)*S254),0))</f>
        <v>0</v>
      </c>
      <c r="T255">
        <f>IF(B256="",T254,IFERROR(IF(AND(R255&gt;0,R254=0),R255,(1+(B256/B255-1)*Calc!$Z$1-L256)*T254),0))</f>
        <v>0</v>
      </c>
      <c r="U255">
        <f>IF(B256="",U254,IFERROR(IF(AND(R255&gt;0,R254=0),R255,(1+(B256/B255-1)*Calc!$Z$1-M256*2)*U254),0))</f>
        <v>0</v>
      </c>
      <c r="V255">
        <f>IF(B256="",V254,IFERROR(IF(AND(R255&gt;0,R254=0),R255,(1+(B256/B255-1)*Calc!$Z$1-N256*2)*V254),0))</f>
        <v>0</v>
      </c>
      <c r="W255">
        <f>IF(ISNUMBER(C255),C255,W254)</f>
        <v>0.1</v>
      </c>
      <c r="Y255" s="1" t="e">
        <f>IF(AND(Q255&gt;=Chart!$F$2,Q255&lt;=Chart!$F$3),Q255,#N/A)</f>
        <v>#N/A</v>
      </c>
      <c r="Z255" t="e">
        <f>IF(AND(Q255&gt;=Chart!$F$2,Q255&lt;=Chart!$F$3),R255,#N/A)</f>
        <v>#N/A</v>
      </c>
      <c r="AA255" t="e">
        <f>IF(AND(Q255&gt;=Chart!$F$2,Q255&lt;=Chart!$F$3),S255,#N/A)</f>
        <v>#N/A</v>
      </c>
      <c r="AB255" t="e">
        <f>IF(AND(Q255&gt;=Chart!$F$2,Q255&lt;=Chart!$F$3),T255,#N/A)</f>
        <v>#N/A</v>
      </c>
      <c r="AC255" t="e">
        <f>IF(AND(Q255&gt;=Chart!$F$2,Q255&lt;=Chart!$F$3),U255,#N/A)</f>
        <v>#N/A</v>
      </c>
      <c r="AD255" t="e">
        <f>IF(AND(Q255&gt;=Chart!$F$2,Q255&lt;=Chart!$F$3),V255,#N/A)</f>
        <v>#N/A</v>
      </c>
      <c r="AE255" t="e">
        <f>IF(AND(Q255&gt;=Chart!$F$2,Q255&lt;=Chart!$F$3),I255,#N/A)</f>
        <v>#N/A</v>
      </c>
      <c r="AF255" t="e">
        <f>IF(AND(Q255&gt;=Chart!$F$2,Q255&lt;=Chart!$F$3),H255/100,#N/A)</f>
        <v>#N/A</v>
      </c>
      <c r="AG255" t="e">
        <f>IF(AND(Q255&gt;=Chart!$F$2,Q255&lt;=Chart!$F$3),W255/100,#N/A)</f>
        <v>#N/A</v>
      </c>
    </row>
    <row r="256" spans="1:33" x14ac:dyDescent="0.25">
      <c r="A256">
        <v>1402925400</v>
      </c>
      <c r="B256">
        <f>INDEX('Daily Data ADJ'!$1:$1048576,MATCH(Calc!$A256,'Daily Data ADJ'!$A:$A,0),MATCH("SPY, CBOE BZX: Close",'Daily Data ADJ'!$1:$1,0))</f>
        <v>165.34945976</v>
      </c>
      <c r="C256">
        <f>INDEX('Daily Data ADJ'!$1:$1048576,MATCH(Calc!$A256,'Daily Data ADJ'!$A:$A,0),MATCH("EFFR, FRED: Close",'Daily Data ADJ'!$1:$1,0))</f>
        <v>0.1</v>
      </c>
      <c r="D256" t="str">
        <f>INDEX('Daily Data ADJ'!$1:$1048576,MATCH(Calc!$A256,'Daily Data ADJ'!$A:$A,1),MATCH("SOFR, FRED: Close",'Daily Data ADJ'!$1:$1,0))</f>
        <v>NaN</v>
      </c>
      <c r="E256">
        <f>INDEX('Daily Data ADJ'!$1:$1048576,MATCH(Calc!$A256,'Daily Data ADJ'!$A:$A,0),MATCH("UPRO, CBOE BZX: Close",'Daily Data ADJ'!$1:$1,0))</f>
        <v>9.0026552899999999</v>
      </c>
      <c r="F256">
        <f>INDEX('Daily Data ADJ'!$1:$1048576,MATCH(Calc!$A256,'Daily Data ADJ'!$A:$A,0),MATCH("ES1!, CME_MINI: Close",'Daily Data ADJ'!$1:$1,0))</f>
        <v>1929.25</v>
      </c>
      <c r="G256">
        <f>INDEX('Daily Data ADJ'!$1:$1048576,MATCH(Calc!$A256,'Daily Data ADJ'!$A:$A,0),MATCH("ES2!, CME_MINI: Close",'Daily Data ADJ'!$1:$1,0))</f>
        <v>1921.5</v>
      </c>
      <c r="H256">
        <f>INDEX('QUANDL MULTPL SP500_DIV_YIELD_M'!$A:$G,MATCH(Calc!$A256,'QUANDL MULTPL SP500_DIV_YIELD_M'!$A:$A,1),MATCH('QUANDL MULTPL SP500_DIV_YIELD_M'!$E$1,'QUANDL MULTPL SP500_DIV_YIELD_M'!$A$1:$G$1,0))</f>
        <v>1.96</v>
      </c>
      <c r="I256" s="5">
        <f t="shared" si="18"/>
        <v>3.6281433915071257E-3</v>
      </c>
      <c r="J256" s="1">
        <f>A256/24/60/60+DATE(1970,1,1)</f>
        <v>41806.5625</v>
      </c>
      <c r="K256" s="3">
        <f t="shared" si="21"/>
        <v>3</v>
      </c>
      <c r="L256" s="6">
        <f>(1+Chart!$F$4)^(1/(365/K256))-1</f>
        <v>1.9979165917494157E-4</v>
      </c>
      <c r="M256" s="6">
        <f t="shared" si="22"/>
        <v>8.2151049745071703E-6</v>
      </c>
      <c r="N256" s="6">
        <f t="shared" si="23"/>
        <v>2.9766833891997635E-5</v>
      </c>
      <c r="O256">
        <f>O255*(B256/B255)</f>
        <v>165.34945976000014</v>
      </c>
      <c r="P256">
        <f t="shared" si="19"/>
        <v>2014</v>
      </c>
      <c r="Q256" s="1">
        <f t="shared" si="20"/>
        <v>41806.5625</v>
      </c>
      <c r="R256">
        <f>IF(B257="",R255,IF(Q256&gt;=Chart!$F$2,E256,0))</f>
        <v>0</v>
      </c>
      <c r="S256">
        <f>IF(B257="",S255,IFERROR(IF(AND(R256&gt;0,R255=0),R256,(1+(B257/B256-1)*Calc!$Z$1)*S255),0))</f>
        <v>0</v>
      </c>
      <c r="T256">
        <f>IF(B257="",T255,IFERROR(IF(AND(R256&gt;0,R255=0),R256,(1+(B257/B256-1)*Calc!$Z$1-L257)*T255),0))</f>
        <v>0</v>
      </c>
      <c r="U256">
        <f>IF(B257="",U255,IFERROR(IF(AND(R256&gt;0,R255=0),R256,(1+(B257/B256-1)*Calc!$Z$1-M257*2)*U255),0))</f>
        <v>0</v>
      </c>
      <c r="V256">
        <f>IF(B257="",V255,IFERROR(IF(AND(R256&gt;0,R255=0),R256,(1+(B257/B256-1)*Calc!$Z$1-N257*2)*V255),0))</f>
        <v>0</v>
      </c>
      <c r="W256">
        <f>IF(ISNUMBER(C256),C256,W255)</f>
        <v>0.1</v>
      </c>
      <c r="Y256" s="1" t="e">
        <f>IF(AND(Q256&gt;=Chart!$F$2,Q256&lt;=Chart!$F$3),Q256,#N/A)</f>
        <v>#N/A</v>
      </c>
      <c r="Z256" t="e">
        <f>IF(AND(Q256&gt;=Chart!$F$2,Q256&lt;=Chart!$F$3),R256,#N/A)</f>
        <v>#N/A</v>
      </c>
      <c r="AA256" t="e">
        <f>IF(AND(Q256&gt;=Chart!$F$2,Q256&lt;=Chart!$F$3),S256,#N/A)</f>
        <v>#N/A</v>
      </c>
      <c r="AB256" t="e">
        <f>IF(AND(Q256&gt;=Chart!$F$2,Q256&lt;=Chart!$F$3),T256,#N/A)</f>
        <v>#N/A</v>
      </c>
      <c r="AC256" t="e">
        <f>IF(AND(Q256&gt;=Chart!$F$2,Q256&lt;=Chart!$F$3),U256,#N/A)</f>
        <v>#N/A</v>
      </c>
      <c r="AD256" t="e">
        <f>IF(AND(Q256&gt;=Chart!$F$2,Q256&lt;=Chart!$F$3),V256,#N/A)</f>
        <v>#N/A</v>
      </c>
      <c r="AE256" t="e">
        <f>IF(AND(Q256&gt;=Chart!$F$2,Q256&lt;=Chart!$F$3),I256,#N/A)</f>
        <v>#N/A</v>
      </c>
      <c r="AF256" t="e">
        <f>IF(AND(Q256&gt;=Chart!$F$2,Q256&lt;=Chart!$F$3),H256/100,#N/A)</f>
        <v>#N/A</v>
      </c>
      <c r="AG256" t="e">
        <f>IF(AND(Q256&gt;=Chart!$F$2,Q256&lt;=Chart!$F$3),W256/100,#N/A)</f>
        <v>#N/A</v>
      </c>
    </row>
    <row r="257" spans="1:33" x14ac:dyDescent="0.25">
      <c r="A257">
        <v>1403011800</v>
      </c>
      <c r="B257">
        <f>INDEX('Daily Data ADJ'!$1:$1048576,MATCH(Calc!$A257,'Daily Data ADJ'!$A:$A,0),MATCH("SPY, CBOE BZX: Close",'Daily Data ADJ'!$1:$1,0))</f>
        <v>165.80902384999999</v>
      </c>
      <c r="C257">
        <f>INDEX('Daily Data ADJ'!$1:$1048576,MATCH(Calc!$A257,'Daily Data ADJ'!$A:$A,0),MATCH("EFFR, FRED: Close",'Daily Data ADJ'!$1:$1,0))</f>
        <v>0.1</v>
      </c>
      <c r="D257" t="str">
        <f>INDEX('Daily Data ADJ'!$1:$1048576,MATCH(Calc!$A257,'Daily Data ADJ'!$A:$A,1),MATCH("SOFR, FRED: Close",'Daily Data ADJ'!$1:$1,0))</f>
        <v>NaN</v>
      </c>
      <c r="E257">
        <f>INDEX('Daily Data ADJ'!$1:$1048576,MATCH(Calc!$A257,'Daily Data ADJ'!$A:$A,0),MATCH("UPRO, CBOE BZX: Close",'Daily Data ADJ'!$1:$1,0))</f>
        <v>9.0749237800000007</v>
      </c>
      <c r="F257">
        <f>INDEX('Daily Data ADJ'!$1:$1048576,MATCH(Calc!$A257,'Daily Data ADJ'!$A:$A,0),MATCH("ES1!, CME_MINI: Close",'Daily Data ADJ'!$1:$1,0))</f>
        <v>1933.75</v>
      </c>
      <c r="G257">
        <f>INDEX('Daily Data ADJ'!$1:$1048576,MATCH(Calc!$A257,'Daily Data ADJ'!$A:$A,0),MATCH("ES2!, CME_MINI: Close",'Daily Data ADJ'!$1:$1,0))</f>
        <v>1926</v>
      </c>
      <c r="H257">
        <f>INDEX('QUANDL MULTPL SP500_DIV_YIELD_M'!$A:$G,MATCH(Calc!$A257,'QUANDL MULTPL SP500_DIV_YIELD_M'!$A:$A,1),MATCH('QUANDL MULTPL SP500_DIV_YIELD_M'!$E$1,'QUANDL MULTPL SP500_DIV_YIELD_M'!$A$1:$G$1,0))</f>
        <v>1.96</v>
      </c>
      <c r="I257" s="5">
        <f t="shared" si="18"/>
        <v>3.6650876646040983E-3</v>
      </c>
      <c r="J257" s="1">
        <f>A257/24/60/60+DATE(1970,1,1)</f>
        <v>41807.5625</v>
      </c>
      <c r="K257" s="3">
        <f t="shared" si="21"/>
        <v>1</v>
      </c>
      <c r="L257" s="6">
        <f>(1+Chart!$F$4)^(1/(365/K257))-1</f>
        <v>6.6592785027408397E-5</v>
      </c>
      <c r="M257" s="6">
        <f t="shared" si="22"/>
        <v>2.7383608263154002E-6</v>
      </c>
      <c r="N257" s="6">
        <f t="shared" si="23"/>
        <v>1.002302994734805E-5</v>
      </c>
      <c r="O257">
        <f>O256*(B257/B256)</f>
        <v>165.80902385000013</v>
      </c>
      <c r="P257">
        <f t="shared" si="19"/>
        <v>2014</v>
      </c>
      <c r="Q257" s="1">
        <f t="shared" si="20"/>
        <v>41807.5625</v>
      </c>
      <c r="R257">
        <f>IF(B258="",R256,IF(Q257&gt;=Chart!$F$2,E257,0))</f>
        <v>0</v>
      </c>
      <c r="S257">
        <f>IF(B258="",S256,IFERROR(IF(AND(R257&gt;0,R256=0),R257,(1+(B258/B257-1)*Calc!$Z$1)*S256),0))</f>
        <v>0</v>
      </c>
      <c r="T257">
        <f>IF(B258="",T256,IFERROR(IF(AND(R257&gt;0,R256=0),R257,(1+(B258/B257-1)*Calc!$Z$1-L258)*T256),0))</f>
        <v>0</v>
      </c>
      <c r="U257">
        <f>IF(B258="",U256,IFERROR(IF(AND(R257&gt;0,R256=0),R257,(1+(B258/B257-1)*Calc!$Z$1-M258*2)*U256),0))</f>
        <v>0</v>
      </c>
      <c r="V257">
        <f>IF(B258="",V256,IFERROR(IF(AND(R257&gt;0,R256=0),R257,(1+(B258/B257-1)*Calc!$Z$1-N258*2)*V256),0))</f>
        <v>0</v>
      </c>
      <c r="W257">
        <f>IF(ISNUMBER(C257),C257,W256)</f>
        <v>0.1</v>
      </c>
      <c r="Y257" s="1" t="e">
        <f>IF(AND(Q257&gt;=Chart!$F$2,Q257&lt;=Chart!$F$3),Q257,#N/A)</f>
        <v>#N/A</v>
      </c>
      <c r="Z257" t="e">
        <f>IF(AND(Q257&gt;=Chart!$F$2,Q257&lt;=Chart!$F$3),R257,#N/A)</f>
        <v>#N/A</v>
      </c>
      <c r="AA257" t="e">
        <f>IF(AND(Q257&gt;=Chart!$F$2,Q257&lt;=Chart!$F$3),S257,#N/A)</f>
        <v>#N/A</v>
      </c>
      <c r="AB257" t="e">
        <f>IF(AND(Q257&gt;=Chart!$F$2,Q257&lt;=Chart!$F$3),T257,#N/A)</f>
        <v>#N/A</v>
      </c>
      <c r="AC257" t="e">
        <f>IF(AND(Q257&gt;=Chart!$F$2,Q257&lt;=Chart!$F$3),U257,#N/A)</f>
        <v>#N/A</v>
      </c>
      <c r="AD257" t="e">
        <f>IF(AND(Q257&gt;=Chart!$F$2,Q257&lt;=Chart!$F$3),V257,#N/A)</f>
        <v>#N/A</v>
      </c>
      <c r="AE257" t="e">
        <f>IF(AND(Q257&gt;=Chart!$F$2,Q257&lt;=Chart!$F$3),I257,#N/A)</f>
        <v>#N/A</v>
      </c>
      <c r="AF257" t="e">
        <f>IF(AND(Q257&gt;=Chart!$F$2,Q257&lt;=Chart!$F$3),H257/100,#N/A)</f>
        <v>#N/A</v>
      </c>
      <c r="AG257" t="e">
        <f>IF(AND(Q257&gt;=Chart!$F$2,Q257&lt;=Chart!$F$3),W257/100,#N/A)</f>
        <v>#N/A</v>
      </c>
    </row>
    <row r="258" spans="1:33" x14ac:dyDescent="0.25">
      <c r="A258">
        <v>1403098200</v>
      </c>
      <c r="B258">
        <f>INDEX('Daily Data ADJ'!$1:$1048576,MATCH(Calc!$A258,'Daily Data ADJ'!$A:$A,0),MATCH("SPY, CBOE BZX: Close",'Daily Data ADJ'!$1:$1,0))</f>
        <v>167.02176244</v>
      </c>
      <c r="C258">
        <f>INDEX('Daily Data ADJ'!$1:$1048576,MATCH(Calc!$A258,'Daily Data ADJ'!$A:$A,0),MATCH("EFFR, FRED: Close",'Daily Data ADJ'!$1:$1,0))</f>
        <v>0.1</v>
      </c>
      <c r="D258" t="str">
        <f>INDEX('Daily Data ADJ'!$1:$1048576,MATCH(Calc!$A258,'Daily Data ADJ'!$A:$A,1),MATCH("SOFR, FRED: Close",'Daily Data ADJ'!$1:$1,0))</f>
        <v>NaN</v>
      </c>
      <c r="E258">
        <f>INDEX('Daily Data ADJ'!$1:$1048576,MATCH(Calc!$A258,'Daily Data ADJ'!$A:$A,0),MATCH("UPRO, CBOE BZX: Close",'Daily Data ADJ'!$1:$1,0))</f>
        <v>9.2819842599999998</v>
      </c>
      <c r="F258">
        <f>INDEX('Daily Data ADJ'!$1:$1048576,MATCH(Calc!$A258,'Daily Data ADJ'!$A:$A,0),MATCH("ES1!, CME_MINI: Close",'Daily Data ADJ'!$1:$1,0))</f>
        <v>1949</v>
      </c>
      <c r="G258">
        <f>INDEX('Daily Data ADJ'!$1:$1048576,MATCH(Calc!$A258,'Daily Data ADJ'!$A:$A,0),MATCH("ES2!, CME_MINI: Close",'Daily Data ADJ'!$1:$1,0))</f>
        <v>1941.5</v>
      </c>
      <c r="H258">
        <f>INDEX('QUANDL MULTPL SP500_DIV_YIELD_M'!$A:$G,MATCH(Calc!$A258,'QUANDL MULTPL SP500_DIV_YIELD_M'!$A:$A,1),MATCH('QUANDL MULTPL SP500_DIV_YIELD_M'!$E$1,'QUANDL MULTPL SP500_DIV_YIELD_M'!$A$1:$G$1,0))</f>
        <v>1.96</v>
      </c>
      <c r="I258" s="5">
        <f t="shared" si="18"/>
        <v>4.2961118065108425E-3</v>
      </c>
      <c r="J258" s="1">
        <f>A258/24/60/60+DATE(1970,1,1)</f>
        <v>41808.5625</v>
      </c>
      <c r="K258" s="3">
        <f t="shared" si="21"/>
        <v>1</v>
      </c>
      <c r="L258" s="6">
        <f>(1+Chart!$F$4)^(1/(365/K258))-1</f>
        <v>6.6592785027408397E-5</v>
      </c>
      <c r="M258" s="6">
        <f t="shared" si="22"/>
        <v>2.7383608263154002E-6</v>
      </c>
      <c r="N258" s="6">
        <f t="shared" si="23"/>
        <v>1.1745027503229366E-5</v>
      </c>
      <c r="O258">
        <f>O257*(B258/B257)</f>
        <v>167.02176244000015</v>
      </c>
      <c r="P258">
        <f t="shared" si="19"/>
        <v>2014</v>
      </c>
      <c r="Q258" s="1">
        <f t="shared" si="20"/>
        <v>41808.5625</v>
      </c>
      <c r="R258">
        <f>IF(B259="",R257,IF(Q258&gt;=Chart!$F$2,E258,0))</f>
        <v>0</v>
      </c>
      <c r="S258">
        <f>IF(B259="",S257,IFERROR(IF(AND(R258&gt;0,R257=0),R258,(1+(B259/B258-1)*Calc!$Z$1)*S257),0))</f>
        <v>0</v>
      </c>
      <c r="T258">
        <f>IF(B259="",T257,IFERROR(IF(AND(R258&gt;0,R257=0),R258,(1+(B259/B258-1)*Calc!$Z$1-L259)*T257),0))</f>
        <v>0</v>
      </c>
      <c r="U258">
        <f>IF(B259="",U257,IFERROR(IF(AND(R258&gt;0,R257=0),R258,(1+(B259/B258-1)*Calc!$Z$1-M259*2)*U257),0))</f>
        <v>0</v>
      </c>
      <c r="V258">
        <f>IF(B259="",V257,IFERROR(IF(AND(R258&gt;0,R257=0),R258,(1+(B259/B258-1)*Calc!$Z$1-N259*2)*V257),0))</f>
        <v>0</v>
      </c>
      <c r="W258">
        <f>IF(ISNUMBER(C258),C258,W257)</f>
        <v>0.1</v>
      </c>
      <c r="Y258" s="1" t="e">
        <f>IF(AND(Q258&gt;=Chart!$F$2,Q258&lt;=Chart!$F$3),Q258,#N/A)</f>
        <v>#N/A</v>
      </c>
      <c r="Z258" t="e">
        <f>IF(AND(Q258&gt;=Chart!$F$2,Q258&lt;=Chart!$F$3),R258,#N/A)</f>
        <v>#N/A</v>
      </c>
      <c r="AA258" t="e">
        <f>IF(AND(Q258&gt;=Chart!$F$2,Q258&lt;=Chart!$F$3),S258,#N/A)</f>
        <v>#N/A</v>
      </c>
      <c r="AB258" t="e">
        <f>IF(AND(Q258&gt;=Chart!$F$2,Q258&lt;=Chart!$F$3),T258,#N/A)</f>
        <v>#N/A</v>
      </c>
      <c r="AC258" t="e">
        <f>IF(AND(Q258&gt;=Chart!$F$2,Q258&lt;=Chart!$F$3),U258,#N/A)</f>
        <v>#N/A</v>
      </c>
      <c r="AD258" t="e">
        <f>IF(AND(Q258&gt;=Chart!$F$2,Q258&lt;=Chart!$F$3),V258,#N/A)</f>
        <v>#N/A</v>
      </c>
      <c r="AE258" t="e">
        <f>IF(AND(Q258&gt;=Chart!$F$2,Q258&lt;=Chart!$F$3),I258,#N/A)</f>
        <v>#N/A</v>
      </c>
      <c r="AF258" t="e">
        <f>IF(AND(Q258&gt;=Chart!$F$2,Q258&lt;=Chart!$F$3),H258/100,#N/A)</f>
        <v>#N/A</v>
      </c>
      <c r="AG258" t="e">
        <f>IF(AND(Q258&gt;=Chart!$F$2,Q258&lt;=Chart!$F$3),W258/100,#N/A)</f>
        <v>#N/A</v>
      </c>
    </row>
    <row r="259" spans="1:33" x14ac:dyDescent="0.25">
      <c r="A259">
        <v>1403184600</v>
      </c>
      <c r="B259">
        <f>INDEX('Daily Data ADJ'!$1:$1048576,MATCH(Calc!$A259,'Daily Data ADJ'!$A:$A,0),MATCH("SPY, CBOE BZX: Close",'Daily Data ADJ'!$1:$1,0))</f>
        <v>167.21324748000001</v>
      </c>
      <c r="C259">
        <f>INDEX('Daily Data ADJ'!$1:$1048576,MATCH(Calc!$A259,'Daily Data ADJ'!$A:$A,0),MATCH("EFFR, FRED: Close",'Daily Data ADJ'!$1:$1,0))</f>
        <v>0.1</v>
      </c>
      <c r="D259" t="str">
        <f>INDEX('Daily Data ADJ'!$1:$1048576,MATCH(Calc!$A259,'Daily Data ADJ'!$A:$A,1),MATCH("SOFR, FRED: Close",'Daily Data ADJ'!$1:$1,0))</f>
        <v>NaN</v>
      </c>
      <c r="E259">
        <f>INDEX('Daily Data ADJ'!$1:$1048576,MATCH(Calc!$A259,'Daily Data ADJ'!$A:$A,0),MATCH("UPRO, CBOE BZX: Close",'Daily Data ADJ'!$1:$1,0))</f>
        <v>9.3128396799999997</v>
      </c>
      <c r="F259">
        <f>INDEX('Daily Data ADJ'!$1:$1048576,MATCH(Calc!$A259,'Daily Data ADJ'!$A:$A,0),MATCH("ES1!, CME_MINI: Close",'Daily Data ADJ'!$1:$1,0))</f>
        <v>1950.25</v>
      </c>
      <c r="G259">
        <f>INDEX('Daily Data ADJ'!$1:$1048576,MATCH(Calc!$A259,'Daily Data ADJ'!$A:$A,0),MATCH("ES2!, CME_MINI: Close",'Daily Data ADJ'!$1:$1,0))</f>
        <v>1942.5</v>
      </c>
      <c r="H259">
        <f>INDEX('QUANDL MULTPL SP500_DIV_YIELD_M'!$A:$G,MATCH(Calc!$A259,'QUANDL MULTPL SP500_DIV_YIELD_M'!$A:$A,1),MATCH('QUANDL MULTPL SP500_DIV_YIELD_M'!$E$1,'QUANDL MULTPL SP500_DIV_YIELD_M'!$A$1:$G$1,0))</f>
        <v>1.96</v>
      </c>
      <c r="I259" s="5">
        <f t="shared" si="18"/>
        <v>3.7991000910188519E-3</v>
      </c>
      <c r="J259" s="1">
        <f>A259/24/60/60+DATE(1970,1,1)</f>
        <v>41809.5625</v>
      </c>
      <c r="K259" s="3">
        <f t="shared" si="21"/>
        <v>1</v>
      </c>
      <c r="L259" s="6">
        <f>(1+Chart!$F$4)^(1/(365/K259))-1</f>
        <v>6.6592785027408397E-5</v>
      </c>
      <c r="M259" s="6">
        <f t="shared" si="22"/>
        <v>2.7383608263154002E-6</v>
      </c>
      <c r="N259" s="6">
        <f t="shared" si="23"/>
        <v>1.0388825842921889E-5</v>
      </c>
      <c r="O259">
        <f>O258*(B259/B258)</f>
        <v>167.21324748000015</v>
      </c>
      <c r="P259">
        <f t="shared" si="19"/>
        <v>2014</v>
      </c>
      <c r="Q259" s="1">
        <f t="shared" si="20"/>
        <v>41809.5625</v>
      </c>
      <c r="R259">
        <f>IF(B260="",R258,IF(Q259&gt;=Chart!$F$2,E259,0))</f>
        <v>0</v>
      </c>
      <c r="S259">
        <f>IF(B260="",S258,IFERROR(IF(AND(R259&gt;0,R258=0),R259,(1+(B260/B259-1)*Calc!$Z$1)*S258),0))</f>
        <v>0</v>
      </c>
      <c r="T259">
        <f>IF(B260="",T258,IFERROR(IF(AND(R259&gt;0,R258=0),R259,(1+(B260/B259-1)*Calc!$Z$1-L260)*T258),0))</f>
        <v>0</v>
      </c>
      <c r="U259">
        <f>IF(B260="",U258,IFERROR(IF(AND(R259&gt;0,R258=0),R259,(1+(B260/B259-1)*Calc!$Z$1-M260*2)*U258),0))</f>
        <v>0</v>
      </c>
      <c r="V259">
        <f>IF(B260="",V258,IFERROR(IF(AND(R259&gt;0,R258=0),R259,(1+(B260/B259-1)*Calc!$Z$1-N260*2)*V258),0))</f>
        <v>0</v>
      </c>
      <c r="W259">
        <f>IF(ISNUMBER(C259),C259,W258)</f>
        <v>0.1</v>
      </c>
      <c r="Y259" s="1" t="e">
        <f>IF(AND(Q259&gt;=Chart!$F$2,Q259&lt;=Chart!$F$3),Q259,#N/A)</f>
        <v>#N/A</v>
      </c>
      <c r="Z259" t="e">
        <f>IF(AND(Q259&gt;=Chart!$F$2,Q259&lt;=Chart!$F$3),R259,#N/A)</f>
        <v>#N/A</v>
      </c>
      <c r="AA259" t="e">
        <f>IF(AND(Q259&gt;=Chart!$F$2,Q259&lt;=Chart!$F$3),S259,#N/A)</f>
        <v>#N/A</v>
      </c>
      <c r="AB259" t="e">
        <f>IF(AND(Q259&gt;=Chart!$F$2,Q259&lt;=Chart!$F$3),T259,#N/A)</f>
        <v>#N/A</v>
      </c>
      <c r="AC259" t="e">
        <f>IF(AND(Q259&gt;=Chart!$F$2,Q259&lt;=Chart!$F$3),U259,#N/A)</f>
        <v>#N/A</v>
      </c>
      <c r="AD259" t="e">
        <f>IF(AND(Q259&gt;=Chart!$F$2,Q259&lt;=Chart!$F$3),V259,#N/A)</f>
        <v>#N/A</v>
      </c>
      <c r="AE259" t="e">
        <f>IF(AND(Q259&gt;=Chart!$F$2,Q259&lt;=Chart!$F$3),I259,#N/A)</f>
        <v>#N/A</v>
      </c>
      <c r="AF259" t="e">
        <f>IF(AND(Q259&gt;=Chart!$F$2,Q259&lt;=Chart!$F$3),H259/100,#N/A)</f>
        <v>#N/A</v>
      </c>
      <c r="AG259" t="e">
        <f>IF(AND(Q259&gt;=Chart!$F$2,Q259&lt;=Chart!$F$3),W259/100,#N/A)</f>
        <v>#N/A</v>
      </c>
    </row>
    <row r="260" spans="1:33" x14ac:dyDescent="0.25">
      <c r="A260">
        <v>1403271000</v>
      </c>
      <c r="B260">
        <f>INDEX('Daily Data ADJ'!$1:$1048576,MATCH(Calc!$A260,'Daily Data ADJ'!$A:$A,0),MATCH("SPY, CBOE BZX: Close",'Daily Data ADJ'!$1:$1,0))</f>
        <v>167.55246557000001</v>
      </c>
      <c r="C260">
        <f>INDEX('Daily Data ADJ'!$1:$1048576,MATCH(Calc!$A260,'Daily Data ADJ'!$A:$A,0),MATCH("EFFR, FRED: Close",'Daily Data ADJ'!$1:$1,0))</f>
        <v>0.1</v>
      </c>
      <c r="D260" t="str">
        <f>INDEX('Daily Data ADJ'!$1:$1048576,MATCH(Calc!$A260,'Daily Data ADJ'!$A:$A,1),MATCH("SOFR, FRED: Close",'Daily Data ADJ'!$1:$1,0))</f>
        <v>NaN</v>
      </c>
      <c r="E260">
        <f>INDEX('Daily Data ADJ'!$1:$1048576,MATCH(Calc!$A260,'Daily Data ADJ'!$A:$A,0),MATCH("UPRO, CBOE BZX: Close",'Daily Data ADJ'!$1:$1,0))</f>
        <v>9.3696804599999997</v>
      </c>
      <c r="F260">
        <f>INDEX('Daily Data ADJ'!$1:$1048576,MATCH(Calc!$A260,'Daily Data ADJ'!$A:$A,0),MATCH("ES1!, CME_MINI: Close",'Daily Data ADJ'!$1:$1,0))</f>
        <v>1953.25</v>
      </c>
      <c r="G260">
        <f>INDEX('Daily Data ADJ'!$1:$1048576,MATCH(Calc!$A260,'Daily Data ADJ'!$A:$A,0),MATCH("ES2!, CME_MINI: Close",'Daily Data ADJ'!$1:$1,0))</f>
        <v>1945.5</v>
      </c>
      <c r="H260">
        <f>INDEX('QUANDL MULTPL SP500_DIV_YIELD_M'!$A:$G,MATCH(Calc!$A260,'QUANDL MULTPL SP500_DIV_YIELD_M'!$A:$A,1),MATCH('QUANDL MULTPL SP500_DIV_YIELD_M'!$E$1,'QUANDL MULTPL SP500_DIV_YIELD_M'!$A$1:$G$1,0))</f>
        <v>1.96</v>
      </c>
      <c r="I260" s="5">
        <f t="shared" si="18"/>
        <v>3.8232241867717717E-3</v>
      </c>
      <c r="J260" s="1">
        <f>A260/24/60/60+DATE(1970,1,1)</f>
        <v>41810.5625</v>
      </c>
      <c r="K260" s="3">
        <f t="shared" si="21"/>
        <v>1</v>
      </c>
      <c r="L260" s="6">
        <f>(1+Chart!$F$4)^(1/(365/K260))-1</f>
        <v>6.6592785027408397E-5</v>
      </c>
      <c r="M260" s="6">
        <f t="shared" si="22"/>
        <v>2.7383608263154002E-6</v>
      </c>
      <c r="N260" s="6">
        <f t="shared" si="23"/>
        <v>1.0454669005843797E-5</v>
      </c>
      <c r="O260">
        <f>O259*(B260/B259)</f>
        <v>167.55246557000015</v>
      </c>
      <c r="P260">
        <f t="shared" si="19"/>
        <v>2014</v>
      </c>
      <c r="Q260" s="1">
        <f t="shared" si="20"/>
        <v>41810.5625</v>
      </c>
      <c r="R260">
        <f>IF(B261="",R259,IF(Q260&gt;=Chart!$F$2,E260,0))</f>
        <v>0</v>
      </c>
      <c r="S260">
        <f>IF(B261="",S259,IFERROR(IF(AND(R260&gt;0,R259=0),R260,(1+(B261/B260-1)*Calc!$Z$1)*S259),0))</f>
        <v>0</v>
      </c>
      <c r="T260">
        <f>IF(B261="",T259,IFERROR(IF(AND(R260&gt;0,R259=0),R260,(1+(B261/B260-1)*Calc!$Z$1-L261)*T259),0))</f>
        <v>0</v>
      </c>
      <c r="U260">
        <f>IF(B261="",U259,IFERROR(IF(AND(R260&gt;0,R259=0),R260,(1+(B261/B260-1)*Calc!$Z$1-M261*2)*U259),0))</f>
        <v>0</v>
      </c>
      <c r="V260">
        <f>IF(B261="",V259,IFERROR(IF(AND(R260&gt;0,R259=0),R260,(1+(B261/B260-1)*Calc!$Z$1-N261*2)*V259),0))</f>
        <v>0</v>
      </c>
      <c r="W260">
        <f>IF(ISNUMBER(C260),C260,W259)</f>
        <v>0.1</v>
      </c>
      <c r="Y260" s="1" t="e">
        <f>IF(AND(Q260&gt;=Chart!$F$2,Q260&lt;=Chart!$F$3),Q260,#N/A)</f>
        <v>#N/A</v>
      </c>
      <c r="Z260" t="e">
        <f>IF(AND(Q260&gt;=Chart!$F$2,Q260&lt;=Chart!$F$3),R260,#N/A)</f>
        <v>#N/A</v>
      </c>
      <c r="AA260" t="e">
        <f>IF(AND(Q260&gt;=Chart!$F$2,Q260&lt;=Chart!$F$3),S260,#N/A)</f>
        <v>#N/A</v>
      </c>
      <c r="AB260" t="e">
        <f>IF(AND(Q260&gt;=Chart!$F$2,Q260&lt;=Chart!$F$3),T260,#N/A)</f>
        <v>#N/A</v>
      </c>
      <c r="AC260" t="e">
        <f>IF(AND(Q260&gt;=Chart!$F$2,Q260&lt;=Chart!$F$3),U260,#N/A)</f>
        <v>#N/A</v>
      </c>
      <c r="AD260" t="e">
        <f>IF(AND(Q260&gt;=Chart!$F$2,Q260&lt;=Chart!$F$3),V260,#N/A)</f>
        <v>#N/A</v>
      </c>
      <c r="AE260" t="e">
        <f>IF(AND(Q260&gt;=Chart!$F$2,Q260&lt;=Chart!$F$3),I260,#N/A)</f>
        <v>#N/A</v>
      </c>
      <c r="AF260" t="e">
        <f>IF(AND(Q260&gt;=Chart!$F$2,Q260&lt;=Chart!$F$3),H260/100,#N/A)</f>
        <v>#N/A</v>
      </c>
      <c r="AG260" t="e">
        <f>IF(AND(Q260&gt;=Chart!$F$2,Q260&lt;=Chart!$F$3),W260/100,#N/A)</f>
        <v>#N/A</v>
      </c>
    </row>
    <row r="261" spans="1:33" x14ac:dyDescent="0.25">
      <c r="A261">
        <v>1403530200</v>
      </c>
      <c r="B261">
        <f>INDEX('Daily Data ADJ'!$1:$1048576,MATCH(Calc!$A261,'Daily Data ADJ'!$A:$A,0),MATCH("SPY, CBOE BZX: Close",'Daily Data ADJ'!$1:$1,0))</f>
        <v>167.50115829000001</v>
      </c>
      <c r="C261">
        <f>INDEX('Daily Data ADJ'!$1:$1048576,MATCH(Calc!$A261,'Daily Data ADJ'!$A:$A,0),MATCH("EFFR, FRED: Close",'Daily Data ADJ'!$1:$1,0))</f>
        <v>0.1</v>
      </c>
      <c r="D261" t="str">
        <f>INDEX('Daily Data ADJ'!$1:$1048576,MATCH(Calc!$A261,'Daily Data ADJ'!$A:$A,1),MATCH("SOFR, FRED: Close",'Daily Data ADJ'!$1:$1,0))</f>
        <v>NaN</v>
      </c>
      <c r="E261">
        <f>INDEX('Daily Data ADJ'!$1:$1048576,MATCH(Calc!$A261,'Daily Data ADJ'!$A:$A,0),MATCH("UPRO, CBOE BZX: Close",'Daily Data ADJ'!$1:$1,0))</f>
        <v>9.35831211</v>
      </c>
      <c r="F261">
        <f>INDEX('Daily Data ADJ'!$1:$1048576,MATCH(Calc!$A261,'Daily Data ADJ'!$A:$A,0),MATCH("ES1!, CME_MINI: Close",'Daily Data ADJ'!$1:$1,0))</f>
        <v>1953</v>
      </c>
      <c r="G261">
        <f>INDEX('Daily Data ADJ'!$1:$1048576,MATCH(Calc!$A261,'Daily Data ADJ'!$A:$A,0),MATCH("ES2!, CME_MINI: Close",'Daily Data ADJ'!$1:$1,0))</f>
        <v>1945.25</v>
      </c>
      <c r="H261">
        <f>INDEX('QUANDL MULTPL SP500_DIV_YIELD_M'!$A:$G,MATCH(Calc!$A261,'QUANDL MULTPL SP500_DIV_YIELD_M'!$A:$A,1),MATCH('QUANDL MULTPL SP500_DIV_YIELD_M'!$E$1,'QUANDL MULTPL SP500_DIV_YIELD_M'!$A$1:$G$1,0))</f>
        <v>1.96</v>
      </c>
      <c r="I261" s="5">
        <f t="shared" si="18"/>
        <v>3.82121665928397E-3</v>
      </c>
      <c r="J261" s="1">
        <f>A261/24/60/60+DATE(1970,1,1)</f>
        <v>41813.5625</v>
      </c>
      <c r="K261" s="3">
        <f t="shared" si="21"/>
        <v>3</v>
      </c>
      <c r="L261" s="6">
        <f>(1+Chart!$F$4)^(1/(365/K261))-1</f>
        <v>1.9979165917494157E-4</v>
      </c>
      <c r="M261" s="6">
        <f t="shared" si="22"/>
        <v>8.2151049745071703E-6</v>
      </c>
      <c r="N261" s="6">
        <f t="shared" si="23"/>
        <v>3.1347897005096215E-5</v>
      </c>
      <c r="O261">
        <f>O260*(B261/B260)</f>
        <v>167.50115829000015</v>
      </c>
      <c r="P261">
        <f t="shared" si="19"/>
        <v>2014</v>
      </c>
      <c r="Q261" s="1">
        <f t="shared" si="20"/>
        <v>41813.5625</v>
      </c>
      <c r="R261">
        <f>IF(B262="",R260,IF(Q261&gt;=Chart!$F$2,E261,0))</f>
        <v>0</v>
      </c>
      <c r="S261">
        <f>IF(B262="",S260,IFERROR(IF(AND(R261&gt;0,R260=0),R261,(1+(B262/B261-1)*Calc!$Z$1)*S260),0))</f>
        <v>0</v>
      </c>
      <c r="T261">
        <f>IF(B262="",T260,IFERROR(IF(AND(R261&gt;0,R260=0),R261,(1+(B262/B261-1)*Calc!$Z$1-L262)*T260),0))</f>
        <v>0</v>
      </c>
      <c r="U261">
        <f>IF(B262="",U260,IFERROR(IF(AND(R261&gt;0,R260=0),R261,(1+(B262/B261-1)*Calc!$Z$1-M262*2)*U260),0))</f>
        <v>0</v>
      </c>
      <c r="V261">
        <f>IF(B262="",V260,IFERROR(IF(AND(R261&gt;0,R260=0),R261,(1+(B262/B261-1)*Calc!$Z$1-N262*2)*V260),0))</f>
        <v>0</v>
      </c>
      <c r="W261">
        <f>IF(ISNUMBER(C261),C261,W260)</f>
        <v>0.1</v>
      </c>
      <c r="Y261" s="1" t="e">
        <f>IF(AND(Q261&gt;=Chart!$F$2,Q261&lt;=Chart!$F$3),Q261,#N/A)</f>
        <v>#N/A</v>
      </c>
      <c r="Z261" t="e">
        <f>IF(AND(Q261&gt;=Chart!$F$2,Q261&lt;=Chart!$F$3),R261,#N/A)</f>
        <v>#N/A</v>
      </c>
      <c r="AA261" t="e">
        <f>IF(AND(Q261&gt;=Chart!$F$2,Q261&lt;=Chart!$F$3),S261,#N/A)</f>
        <v>#N/A</v>
      </c>
      <c r="AB261" t="e">
        <f>IF(AND(Q261&gt;=Chart!$F$2,Q261&lt;=Chart!$F$3),T261,#N/A)</f>
        <v>#N/A</v>
      </c>
      <c r="AC261" t="e">
        <f>IF(AND(Q261&gt;=Chart!$F$2,Q261&lt;=Chart!$F$3),U261,#N/A)</f>
        <v>#N/A</v>
      </c>
      <c r="AD261" t="e">
        <f>IF(AND(Q261&gt;=Chart!$F$2,Q261&lt;=Chart!$F$3),V261,#N/A)</f>
        <v>#N/A</v>
      </c>
      <c r="AE261" t="e">
        <f>IF(AND(Q261&gt;=Chart!$F$2,Q261&lt;=Chart!$F$3),I261,#N/A)</f>
        <v>#N/A</v>
      </c>
      <c r="AF261" t="e">
        <f>IF(AND(Q261&gt;=Chart!$F$2,Q261&lt;=Chart!$F$3),H261/100,#N/A)</f>
        <v>#N/A</v>
      </c>
      <c r="AG261" t="e">
        <f>IF(AND(Q261&gt;=Chart!$F$2,Q261&lt;=Chart!$F$3),W261/100,#N/A)</f>
        <v>#N/A</v>
      </c>
    </row>
    <row r="262" spans="1:33" x14ac:dyDescent="0.25">
      <c r="A262">
        <v>1403616600</v>
      </c>
      <c r="B262">
        <f>INDEX('Daily Data ADJ'!$1:$1048576,MATCH(Calc!$A262,'Daily Data ADJ'!$A:$A,0),MATCH("SPY, CBOE BZX: Close",'Daily Data ADJ'!$1:$1,0))</f>
        <v>166.49211517000001</v>
      </c>
      <c r="C262">
        <f>INDEX('Daily Data ADJ'!$1:$1048576,MATCH(Calc!$A262,'Daily Data ADJ'!$A:$A,0),MATCH("EFFR, FRED: Close",'Daily Data ADJ'!$1:$1,0))</f>
        <v>0.1</v>
      </c>
      <c r="D262" t="str">
        <f>INDEX('Daily Data ADJ'!$1:$1048576,MATCH(Calc!$A262,'Daily Data ADJ'!$A:$A,1),MATCH("SOFR, FRED: Close",'Daily Data ADJ'!$1:$1,0))</f>
        <v>NaN</v>
      </c>
      <c r="E262">
        <f>INDEX('Daily Data ADJ'!$1:$1048576,MATCH(Calc!$A262,'Daily Data ADJ'!$A:$A,0),MATCH("UPRO, CBOE BZX: Close",'Daily Data ADJ'!$1:$1,0))</f>
        <v>9.1886043700000002</v>
      </c>
      <c r="F262">
        <f>INDEX('Daily Data ADJ'!$1:$1048576,MATCH(Calc!$A262,'Daily Data ADJ'!$A:$A,0),MATCH("ES1!, CME_MINI: Close",'Daily Data ADJ'!$1:$1,0))</f>
        <v>1943.25</v>
      </c>
      <c r="G262">
        <f>INDEX('Daily Data ADJ'!$1:$1048576,MATCH(Calc!$A262,'Daily Data ADJ'!$A:$A,0),MATCH("ES2!, CME_MINI: Close",'Daily Data ADJ'!$1:$1,0))</f>
        <v>1935.5</v>
      </c>
      <c r="H262">
        <f>INDEX('QUANDL MULTPL SP500_DIV_YIELD_M'!$A:$G,MATCH(Calc!$A262,'QUANDL MULTPL SP500_DIV_YIELD_M'!$A:$A,1),MATCH('QUANDL MULTPL SP500_DIV_YIELD_M'!$E$1,'QUANDL MULTPL SP500_DIV_YIELD_M'!$A$1:$G$1,0))</f>
        <v>1.96</v>
      </c>
      <c r="I262" s="5">
        <f t="shared" si="18"/>
        <v>3.7425226069226977E-3</v>
      </c>
      <c r="J262" s="1">
        <f>A262/24/60/60+DATE(1970,1,1)</f>
        <v>41814.5625</v>
      </c>
      <c r="K262" s="3">
        <f t="shared" si="21"/>
        <v>1</v>
      </c>
      <c r="L262" s="6">
        <f>(1+Chart!$F$4)^(1/(365/K262))-1</f>
        <v>6.6592785027408397E-5</v>
      </c>
      <c r="M262" s="6">
        <f t="shared" si="22"/>
        <v>2.7383608263154002E-6</v>
      </c>
      <c r="N262" s="6">
        <f t="shared" si="23"/>
        <v>1.0234399750563838E-5</v>
      </c>
      <c r="O262">
        <f>O261*(B262/B261)</f>
        <v>166.49211517000015</v>
      </c>
      <c r="P262">
        <f t="shared" si="19"/>
        <v>2014</v>
      </c>
      <c r="Q262" s="1">
        <f t="shared" si="20"/>
        <v>41814.5625</v>
      </c>
      <c r="R262">
        <f>IF(B263="",R261,IF(Q262&gt;=Chart!$F$2,E262,0))</f>
        <v>0</v>
      </c>
      <c r="S262">
        <f>IF(B263="",S261,IFERROR(IF(AND(R262&gt;0,R261=0),R262,(1+(B263/B262-1)*Calc!$Z$1)*S261),0))</f>
        <v>0</v>
      </c>
      <c r="T262">
        <f>IF(B263="",T261,IFERROR(IF(AND(R262&gt;0,R261=0),R262,(1+(B263/B262-1)*Calc!$Z$1-L263)*T261),0))</f>
        <v>0</v>
      </c>
      <c r="U262">
        <f>IF(B263="",U261,IFERROR(IF(AND(R262&gt;0,R261=0),R262,(1+(B263/B262-1)*Calc!$Z$1-M263*2)*U261),0))</f>
        <v>0</v>
      </c>
      <c r="V262">
        <f>IF(B263="",V261,IFERROR(IF(AND(R262&gt;0,R261=0),R262,(1+(B263/B262-1)*Calc!$Z$1-N263*2)*V261),0))</f>
        <v>0</v>
      </c>
      <c r="W262">
        <f>IF(ISNUMBER(C262),C262,W261)</f>
        <v>0.1</v>
      </c>
      <c r="Y262" s="1" t="e">
        <f>IF(AND(Q262&gt;=Chart!$F$2,Q262&lt;=Chart!$F$3),Q262,#N/A)</f>
        <v>#N/A</v>
      </c>
      <c r="Z262" t="e">
        <f>IF(AND(Q262&gt;=Chart!$F$2,Q262&lt;=Chart!$F$3),R262,#N/A)</f>
        <v>#N/A</v>
      </c>
      <c r="AA262" t="e">
        <f>IF(AND(Q262&gt;=Chart!$F$2,Q262&lt;=Chart!$F$3),S262,#N/A)</f>
        <v>#N/A</v>
      </c>
      <c r="AB262" t="e">
        <f>IF(AND(Q262&gt;=Chart!$F$2,Q262&lt;=Chart!$F$3),T262,#N/A)</f>
        <v>#N/A</v>
      </c>
      <c r="AC262" t="e">
        <f>IF(AND(Q262&gt;=Chart!$F$2,Q262&lt;=Chart!$F$3),U262,#N/A)</f>
        <v>#N/A</v>
      </c>
      <c r="AD262" t="e">
        <f>IF(AND(Q262&gt;=Chart!$F$2,Q262&lt;=Chart!$F$3),V262,#N/A)</f>
        <v>#N/A</v>
      </c>
      <c r="AE262" t="e">
        <f>IF(AND(Q262&gt;=Chart!$F$2,Q262&lt;=Chart!$F$3),I262,#N/A)</f>
        <v>#N/A</v>
      </c>
      <c r="AF262" t="e">
        <f>IF(AND(Q262&gt;=Chart!$F$2,Q262&lt;=Chart!$F$3),H262/100,#N/A)</f>
        <v>#N/A</v>
      </c>
      <c r="AG262" t="e">
        <f>IF(AND(Q262&gt;=Chart!$F$2,Q262&lt;=Chart!$F$3),W262/100,#N/A)</f>
        <v>#N/A</v>
      </c>
    </row>
    <row r="263" spans="1:33" x14ac:dyDescent="0.25">
      <c r="A263">
        <v>1403703000</v>
      </c>
      <c r="B263">
        <f>INDEX('Daily Data ADJ'!$1:$1048576,MATCH(Calc!$A263,'Daily Data ADJ'!$A:$A,0),MATCH("SPY, CBOE BZX: Close",'Daily Data ADJ'!$1:$1,0))</f>
        <v>167.24462191000001</v>
      </c>
      <c r="C263">
        <f>INDEX('Daily Data ADJ'!$1:$1048576,MATCH(Calc!$A263,'Daily Data ADJ'!$A:$A,0),MATCH("EFFR, FRED: Close",'Daily Data ADJ'!$1:$1,0))</f>
        <v>0.1</v>
      </c>
      <c r="D263" t="str">
        <f>INDEX('Daily Data ADJ'!$1:$1048576,MATCH(Calc!$A263,'Daily Data ADJ'!$A:$A,1),MATCH("SOFR, FRED: Close",'Daily Data ADJ'!$1:$1,0))</f>
        <v>NaN</v>
      </c>
      <c r="E263">
        <f>INDEX('Daily Data ADJ'!$1:$1048576,MATCH(Calc!$A263,'Daily Data ADJ'!$A:$A,0),MATCH("UPRO, CBOE BZX: Close",'Daily Data ADJ'!$1:$1,0))</f>
        <v>9.3092522199999994</v>
      </c>
      <c r="F263">
        <f>INDEX('Daily Data ADJ'!$1:$1048576,MATCH(Calc!$A263,'Daily Data ADJ'!$A:$A,0),MATCH("ES1!, CME_MINI: Close",'Daily Data ADJ'!$1:$1,0))</f>
        <v>1949.5</v>
      </c>
      <c r="G263">
        <f>INDEX('Daily Data ADJ'!$1:$1048576,MATCH(Calc!$A263,'Daily Data ADJ'!$A:$A,0),MATCH("ES2!, CME_MINI: Close",'Daily Data ADJ'!$1:$1,0))</f>
        <v>1941.75</v>
      </c>
      <c r="H263">
        <f>INDEX('QUANDL MULTPL SP500_DIV_YIELD_M'!$A:$G,MATCH(Calc!$A263,'QUANDL MULTPL SP500_DIV_YIELD_M'!$A:$A,1),MATCH('QUANDL MULTPL SP500_DIV_YIELD_M'!$E$1,'QUANDL MULTPL SP500_DIV_YIELD_M'!$A$1:$G$1,0))</f>
        <v>1.96</v>
      </c>
      <c r="I263" s="5">
        <f t="shared" si="18"/>
        <v>3.7930575354367321E-3</v>
      </c>
      <c r="J263" s="1">
        <f>A263/24/60/60+DATE(1970,1,1)</f>
        <v>41815.5625</v>
      </c>
      <c r="K263" s="3">
        <f t="shared" si="21"/>
        <v>1</v>
      </c>
      <c r="L263" s="6">
        <f>(1+Chart!$F$4)^(1/(365/K263))-1</f>
        <v>6.6592785027408397E-5</v>
      </c>
      <c r="M263" s="6">
        <f t="shared" si="22"/>
        <v>2.7383608263154002E-6</v>
      </c>
      <c r="N263" s="6">
        <f t="shared" si="23"/>
        <v>1.0372333331121197E-5</v>
      </c>
      <c r="O263">
        <f>O262*(B263/B262)</f>
        <v>167.24462191000015</v>
      </c>
      <c r="P263">
        <f t="shared" si="19"/>
        <v>2014</v>
      </c>
      <c r="Q263" s="1">
        <f t="shared" si="20"/>
        <v>41815.5625</v>
      </c>
      <c r="R263">
        <f>IF(B264="",R262,IF(Q263&gt;=Chart!$F$2,E263,0))</f>
        <v>0</v>
      </c>
      <c r="S263">
        <f>IF(B264="",S262,IFERROR(IF(AND(R263&gt;0,R262=0),R263,(1+(B264/B263-1)*Calc!$Z$1)*S262),0))</f>
        <v>0</v>
      </c>
      <c r="T263">
        <f>IF(B264="",T262,IFERROR(IF(AND(R263&gt;0,R262=0),R263,(1+(B264/B263-1)*Calc!$Z$1-L264)*T262),0))</f>
        <v>0</v>
      </c>
      <c r="U263">
        <f>IF(B264="",U262,IFERROR(IF(AND(R263&gt;0,R262=0),R263,(1+(B264/B263-1)*Calc!$Z$1-M264*2)*U262),0))</f>
        <v>0</v>
      </c>
      <c r="V263">
        <f>IF(B264="",V262,IFERROR(IF(AND(R263&gt;0,R262=0),R263,(1+(B264/B263-1)*Calc!$Z$1-N264*2)*V262),0))</f>
        <v>0</v>
      </c>
      <c r="W263">
        <f>IF(ISNUMBER(C263),C263,W262)</f>
        <v>0.1</v>
      </c>
      <c r="Y263" s="1" t="e">
        <f>IF(AND(Q263&gt;=Chart!$F$2,Q263&lt;=Chart!$F$3),Q263,#N/A)</f>
        <v>#N/A</v>
      </c>
      <c r="Z263" t="e">
        <f>IF(AND(Q263&gt;=Chart!$F$2,Q263&lt;=Chart!$F$3),R263,#N/A)</f>
        <v>#N/A</v>
      </c>
      <c r="AA263" t="e">
        <f>IF(AND(Q263&gt;=Chart!$F$2,Q263&lt;=Chart!$F$3),S263,#N/A)</f>
        <v>#N/A</v>
      </c>
      <c r="AB263" t="e">
        <f>IF(AND(Q263&gt;=Chart!$F$2,Q263&lt;=Chart!$F$3),T263,#N/A)</f>
        <v>#N/A</v>
      </c>
      <c r="AC263" t="e">
        <f>IF(AND(Q263&gt;=Chart!$F$2,Q263&lt;=Chart!$F$3),U263,#N/A)</f>
        <v>#N/A</v>
      </c>
      <c r="AD263" t="e">
        <f>IF(AND(Q263&gt;=Chart!$F$2,Q263&lt;=Chart!$F$3),V263,#N/A)</f>
        <v>#N/A</v>
      </c>
      <c r="AE263" t="e">
        <f>IF(AND(Q263&gt;=Chart!$F$2,Q263&lt;=Chart!$F$3),I263,#N/A)</f>
        <v>#N/A</v>
      </c>
      <c r="AF263" t="e">
        <f>IF(AND(Q263&gt;=Chart!$F$2,Q263&lt;=Chart!$F$3),H263/100,#N/A)</f>
        <v>#N/A</v>
      </c>
      <c r="AG263" t="e">
        <f>IF(AND(Q263&gt;=Chart!$F$2,Q263&lt;=Chart!$F$3),W263/100,#N/A)</f>
        <v>#N/A</v>
      </c>
    </row>
    <row r="264" spans="1:33" x14ac:dyDescent="0.25">
      <c r="A264">
        <v>1403789400</v>
      </c>
      <c r="B264">
        <f>INDEX('Daily Data ADJ'!$1:$1048576,MATCH(Calc!$A264,'Daily Data ADJ'!$A:$A,0),MATCH("SPY, CBOE BZX: Close",'Daily Data ADJ'!$1:$1,0))</f>
        <v>167.12490493000001</v>
      </c>
      <c r="C264">
        <f>INDEX('Daily Data ADJ'!$1:$1048576,MATCH(Calc!$A264,'Daily Data ADJ'!$A:$A,0),MATCH("EFFR, FRED: Close",'Daily Data ADJ'!$1:$1,0))</f>
        <v>0.1</v>
      </c>
      <c r="D264" t="str">
        <f>INDEX('Daily Data ADJ'!$1:$1048576,MATCH(Calc!$A264,'Daily Data ADJ'!$A:$A,1),MATCH("SOFR, FRED: Close",'Daily Data ADJ'!$1:$1,0))</f>
        <v>NaN</v>
      </c>
      <c r="E264">
        <f>INDEX('Daily Data ADJ'!$1:$1048576,MATCH(Calc!$A264,'Daily Data ADJ'!$A:$A,0),MATCH("UPRO, CBOE BZX: Close",'Daily Data ADJ'!$1:$1,0))</f>
        <v>9.2954396999999993</v>
      </c>
      <c r="F264">
        <f>INDEX('Daily Data ADJ'!$1:$1048576,MATCH(Calc!$A264,'Daily Data ADJ'!$A:$A,0),MATCH("ES1!, CME_MINI: Close",'Daily Data ADJ'!$1:$1,0))</f>
        <v>1948.75</v>
      </c>
      <c r="G264">
        <f>INDEX('Daily Data ADJ'!$1:$1048576,MATCH(Calc!$A264,'Daily Data ADJ'!$A:$A,0),MATCH("ES2!, CME_MINI: Close",'Daily Data ADJ'!$1:$1,0))</f>
        <v>1941</v>
      </c>
      <c r="H264">
        <f>INDEX('QUANDL MULTPL SP500_DIV_YIELD_M'!$A:$G,MATCH(Calc!$A264,'QUANDL MULTPL SP500_DIV_YIELD_M'!$A:$A,1),MATCH('QUANDL MULTPL SP500_DIV_YIELD_M'!$E$1,'QUANDL MULTPL SP500_DIV_YIELD_M'!$A$1:$G$1,0))</f>
        <v>1.96</v>
      </c>
      <c r="I264" s="5">
        <f t="shared" ref="I264:I327" si="24">(G264/F264)^4-1+H264/100</f>
        <v>3.7870103566096033E-3</v>
      </c>
      <c r="J264" s="1">
        <f>A264/24/60/60+DATE(1970,1,1)</f>
        <v>41816.5625</v>
      </c>
      <c r="K264" s="3">
        <f t="shared" si="21"/>
        <v>1</v>
      </c>
      <c r="L264" s="6">
        <f>(1+Chart!$F$4)^(1/(365/K264))-1</f>
        <v>6.6592785027408397E-5</v>
      </c>
      <c r="M264" s="6">
        <f t="shared" si="22"/>
        <v>2.7383608263154002E-6</v>
      </c>
      <c r="N264" s="6">
        <f t="shared" si="23"/>
        <v>1.0355828101715758E-5</v>
      </c>
      <c r="O264">
        <f>O263*(B264/B263)</f>
        <v>167.12490493000016</v>
      </c>
      <c r="P264">
        <f t="shared" ref="P264:P327" si="25">YEAR(Q264)</f>
        <v>2014</v>
      </c>
      <c r="Q264" s="1">
        <f t="shared" ref="Q264:Q327" si="26">J264</f>
        <v>41816.5625</v>
      </c>
      <c r="R264">
        <f>IF(B265="",R263,IF(Q264&gt;=Chart!$F$2,E264,0))</f>
        <v>0</v>
      </c>
      <c r="S264">
        <f>IF(B265="",S263,IFERROR(IF(AND(R264&gt;0,R263=0),R264,(1+(B265/B264-1)*Calc!$Z$1)*S263),0))</f>
        <v>0</v>
      </c>
      <c r="T264">
        <f>IF(B265="",T263,IFERROR(IF(AND(R264&gt;0,R263=0),R264,(1+(B265/B264-1)*Calc!$Z$1-L265)*T263),0))</f>
        <v>0</v>
      </c>
      <c r="U264">
        <f>IF(B265="",U263,IFERROR(IF(AND(R264&gt;0,R263=0),R264,(1+(B265/B264-1)*Calc!$Z$1-M265*2)*U263),0))</f>
        <v>0</v>
      </c>
      <c r="V264">
        <f>IF(B265="",V263,IFERROR(IF(AND(R264&gt;0,R263=0),R264,(1+(B265/B264-1)*Calc!$Z$1-N265*2)*V263),0))</f>
        <v>0</v>
      </c>
      <c r="W264">
        <f>IF(ISNUMBER(C264),C264,W263)</f>
        <v>0.1</v>
      </c>
      <c r="Y264" s="1" t="e">
        <f>IF(AND(Q264&gt;=Chart!$F$2,Q264&lt;=Chart!$F$3),Q264,#N/A)</f>
        <v>#N/A</v>
      </c>
      <c r="Z264" t="e">
        <f>IF(AND(Q264&gt;=Chart!$F$2,Q264&lt;=Chart!$F$3),R264,#N/A)</f>
        <v>#N/A</v>
      </c>
      <c r="AA264" t="e">
        <f>IF(AND(Q264&gt;=Chart!$F$2,Q264&lt;=Chart!$F$3),S264,#N/A)</f>
        <v>#N/A</v>
      </c>
      <c r="AB264" t="e">
        <f>IF(AND(Q264&gt;=Chart!$F$2,Q264&lt;=Chart!$F$3),T264,#N/A)</f>
        <v>#N/A</v>
      </c>
      <c r="AC264" t="e">
        <f>IF(AND(Q264&gt;=Chart!$F$2,Q264&lt;=Chart!$F$3),U264,#N/A)</f>
        <v>#N/A</v>
      </c>
      <c r="AD264" t="e">
        <f>IF(AND(Q264&gt;=Chart!$F$2,Q264&lt;=Chart!$F$3),V264,#N/A)</f>
        <v>#N/A</v>
      </c>
      <c r="AE264" t="e">
        <f>IF(AND(Q264&gt;=Chart!$F$2,Q264&lt;=Chart!$F$3),I264,#N/A)</f>
        <v>#N/A</v>
      </c>
      <c r="AF264" t="e">
        <f>IF(AND(Q264&gt;=Chart!$F$2,Q264&lt;=Chart!$F$3),H264/100,#N/A)</f>
        <v>#N/A</v>
      </c>
      <c r="AG264" t="e">
        <f>IF(AND(Q264&gt;=Chart!$F$2,Q264&lt;=Chart!$F$3),W264/100,#N/A)</f>
        <v>#N/A</v>
      </c>
    </row>
    <row r="265" spans="1:33" x14ac:dyDescent="0.25">
      <c r="A265">
        <v>1403875800</v>
      </c>
      <c r="B265">
        <f>INDEX('Daily Data ADJ'!$1:$1048576,MATCH(Calc!$A265,'Daily Data ADJ'!$A:$A,0),MATCH("SPY, CBOE BZX: Close",'Daily Data ADJ'!$1:$1,0))</f>
        <v>167.44985102000001</v>
      </c>
      <c r="C265">
        <f>INDEX('Daily Data ADJ'!$1:$1048576,MATCH(Calc!$A265,'Daily Data ADJ'!$A:$A,0),MATCH("EFFR, FRED: Close",'Daily Data ADJ'!$1:$1,0))</f>
        <v>0.1</v>
      </c>
      <c r="D265" t="str">
        <f>INDEX('Daily Data ADJ'!$1:$1048576,MATCH(Calc!$A265,'Daily Data ADJ'!$A:$A,1),MATCH("SOFR, FRED: Close",'Daily Data ADJ'!$1:$1,0))</f>
        <v>NaN</v>
      </c>
      <c r="E265">
        <f>INDEX('Daily Data ADJ'!$1:$1048576,MATCH(Calc!$A265,'Daily Data ADJ'!$A:$A,0),MATCH("UPRO, CBOE BZX: Close",'Daily Data ADJ'!$1:$1,0))</f>
        <v>9.3474418900000007</v>
      </c>
      <c r="F265">
        <f>INDEX('Daily Data ADJ'!$1:$1048576,MATCH(Calc!$A265,'Daily Data ADJ'!$A:$A,0),MATCH("ES1!, CME_MINI: Close",'Daily Data ADJ'!$1:$1,0))</f>
        <v>1952</v>
      </c>
      <c r="G265">
        <f>INDEX('Daily Data ADJ'!$1:$1048576,MATCH(Calc!$A265,'Daily Data ADJ'!$A:$A,0),MATCH("ES2!, CME_MINI: Close",'Daily Data ADJ'!$1:$1,0))</f>
        <v>1944</v>
      </c>
      <c r="H265">
        <f>INDEX('QUANDL MULTPL SP500_DIV_YIELD_M'!$A:$G,MATCH(Calc!$A265,'QUANDL MULTPL SP500_DIV_YIELD_M'!$A:$A,1),MATCH('QUANDL MULTPL SP500_DIV_YIELD_M'!$E$1,'QUANDL MULTPL SP500_DIV_YIELD_M'!$A$1:$G$1,0))</f>
        <v>1.96</v>
      </c>
      <c r="I265" s="5">
        <f t="shared" si="24"/>
        <v>3.307061666117099E-3</v>
      </c>
      <c r="J265" s="1">
        <f>A265/24/60/60+DATE(1970,1,1)</f>
        <v>41817.5625</v>
      </c>
      <c r="K265" s="3">
        <f t="shared" ref="K265:K328" si="27">J265-J264</f>
        <v>1</v>
      </c>
      <c r="L265" s="6">
        <f>(1+Chart!$F$4)^(1/(365/K265))-1</f>
        <v>6.6592785027408397E-5</v>
      </c>
      <c r="M265" s="6">
        <f t="shared" ref="M265:M328" si="28">IFERROR((1+C265/100)^(1/(365/K265))-1,M264)</f>
        <v>2.7383608263154002E-6</v>
      </c>
      <c r="N265" s="6">
        <f t="shared" ref="N265:N328" si="29">(1+I265)^(1/(365/K265))-1</f>
        <v>9.0455350583162897E-6</v>
      </c>
      <c r="O265">
        <f>O264*(B265/B264)</f>
        <v>167.44985102000012</v>
      </c>
      <c r="P265">
        <f t="shared" si="25"/>
        <v>2014</v>
      </c>
      <c r="Q265" s="1">
        <f t="shared" si="26"/>
        <v>41817.5625</v>
      </c>
      <c r="R265">
        <f>IF(B266="",R264,IF(Q265&gt;=Chart!$F$2,E265,0))</f>
        <v>0</v>
      </c>
      <c r="S265">
        <f>IF(B266="",S264,IFERROR(IF(AND(R265&gt;0,R264=0),R265,(1+(B266/B265-1)*Calc!$Z$1)*S264),0))</f>
        <v>0</v>
      </c>
      <c r="T265">
        <f>IF(B266="",T264,IFERROR(IF(AND(R265&gt;0,R264=0),R265,(1+(B266/B265-1)*Calc!$Z$1-L266)*T264),0))</f>
        <v>0</v>
      </c>
      <c r="U265">
        <f>IF(B266="",U264,IFERROR(IF(AND(R265&gt;0,R264=0),R265,(1+(B266/B265-1)*Calc!$Z$1-M266*2)*U264),0))</f>
        <v>0</v>
      </c>
      <c r="V265">
        <f>IF(B266="",V264,IFERROR(IF(AND(R265&gt;0,R264=0),R265,(1+(B266/B265-1)*Calc!$Z$1-N266*2)*V264),0))</f>
        <v>0</v>
      </c>
      <c r="W265">
        <f>IF(ISNUMBER(C265),C265,W264)</f>
        <v>0.1</v>
      </c>
      <c r="Y265" s="1" t="e">
        <f>IF(AND(Q265&gt;=Chart!$F$2,Q265&lt;=Chart!$F$3),Q265,#N/A)</f>
        <v>#N/A</v>
      </c>
      <c r="Z265" t="e">
        <f>IF(AND(Q265&gt;=Chart!$F$2,Q265&lt;=Chart!$F$3),R265,#N/A)</f>
        <v>#N/A</v>
      </c>
      <c r="AA265" t="e">
        <f>IF(AND(Q265&gt;=Chart!$F$2,Q265&lt;=Chart!$F$3),S265,#N/A)</f>
        <v>#N/A</v>
      </c>
      <c r="AB265" t="e">
        <f>IF(AND(Q265&gt;=Chart!$F$2,Q265&lt;=Chart!$F$3),T265,#N/A)</f>
        <v>#N/A</v>
      </c>
      <c r="AC265" t="e">
        <f>IF(AND(Q265&gt;=Chart!$F$2,Q265&lt;=Chart!$F$3),U265,#N/A)</f>
        <v>#N/A</v>
      </c>
      <c r="AD265" t="e">
        <f>IF(AND(Q265&gt;=Chart!$F$2,Q265&lt;=Chart!$F$3),V265,#N/A)</f>
        <v>#N/A</v>
      </c>
      <c r="AE265" t="e">
        <f>IF(AND(Q265&gt;=Chart!$F$2,Q265&lt;=Chart!$F$3),I265,#N/A)</f>
        <v>#N/A</v>
      </c>
      <c r="AF265" t="e">
        <f>IF(AND(Q265&gt;=Chart!$F$2,Q265&lt;=Chart!$F$3),H265/100,#N/A)</f>
        <v>#N/A</v>
      </c>
      <c r="AG265" t="e">
        <f>IF(AND(Q265&gt;=Chart!$F$2,Q265&lt;=Chart!$F$3),W265/100,#N/A)</f>
        <v>#N/A</v>
      </c>
    </row>
    <row r="266" spans="1:33" x14ac:dyDescent="0.25">
      <c r="A266">
        <v>1404135000</v>
      </c>
      <c r="B266">
        <f>INDEX('Daily Data ADJ'!$1:$1048576,MATCH(Calc!$A266,'Daily Data ADJ'!$A:$A,0),MATCH("SPY, CBOE BZX: Close",'Daily Data ADJ'!$1:$1,0))</f>
        <v>167.36433889</v>
      </c>
      <c r="C266">
        <f>INDEX('Daily Data ADJ'!$1:$1048576,MATCH(Calc!$A266,'Daily Data ADJ'!$A:$A,0),MATCH("EFFR, FRED: Close",'Daily Data ADJ'!$1:$1,0))</f>
        <v>0.09</v>
      </c>
      <c r="D266" t="str">
        <f>INDEX('Daily Data ADJ'!$1:$1048576,MATCH(Calc!$A266,'Daily Data ADJ'!$A:$A,1),MATCH("SOFR, FRED: Close",'Daily Data ADJ'!$1:$1,0))</f>
        <v>NaN</v>
      </c>
      <c r="E266">
        <f>INDEX('Daily Data ADJ'!$1:$1048576,MATCH(Calc!$A266,'Daily Data ADJ'!$A:$A,0),MATCH("UPRO, CBOE BZX: Close",'Daily Data ADJ'!$1:$1,0))</f>
        <v>9.33281618</v>
      </c>
      <c r="F266">
        <f>INDEX('Daily Data ADJ'!$1:$1048576,MATCH(Calc!$A266,'Daily Data ADJ'!$A:$A,0),MATCH("ES1!, CME_MINI: Close",'Daily Data ADJ'!$1:$1,0))</f>
        <v>1952.5</v>
      </c>
      <c r="G266">
        <f>INDEX('Daily Data ADJ'!$1:$1048576,MATCH(Calc!$A266,'Daily Data ADJ'!$A:$A,0),MATCH("ES2!, CME_MINI: Close",'Daily Data ADJ'!$1:$1,0))</f>
        <v>1944.5</v>
      </c>
      <c r="H266">
        <f>INDEX('QUANDL MULTPL SP500_DIV_YIELD_M'!$A:$G,MATCH(Calc!$A266,'QUANDL MULTPL SP500_DIV_YIELD_M'!$A:$A,1),MATCH('QUANDL MULTPL SP500_DIV_YIELD_M'!$E$1,'QUANDL MULTPL SP500_DIV_YIELD_M'!$A$1:$G$1,0))</f>
        <v>1.92</v>
      </c>
      <c r="I266" s="5">
        <f t="shared" si="24"/>
        <v>2.9112083330644668E-3</v>
      </c>
      <c r="J266" s="1">
        <f>A266/24/60/60+DATE(1970,1,1)</f>
        <v>41820.5625</v>
      </c>
      <c r="K266" s="3">
        <f t="shared" si="27"/>
        <v>3</v>
      </c>
      <c r="L266" s="6">
        <f>(1+Chart!$F$4)^(1/(365/K266))-1</f>
        <v>1.9979165917494157E-4</v>
      </c>
      <c r="M266" s="6">
        <f t="shared" si="28"/>
        <v>7.393960838042446E-6</v>
      </c>
      <c r="N266" s="6">
        <f t="shared" si="29"/>
        <v>2.3893263295438061E-5</v>
      </c>
      <c r="O266">
        <f>O265*(B266/B265)</f>
        <v>167.36433889000011</v>
      </c>
      <c r="P266">
        <f t="shared" si="25"/>
        <v>2014</v>
      </c>
      <c r="Q266" s="1">
        <f t="shared" si="26"/>
        <v>41820.5625</v>
      </c>
      <c r="R266">
        <f>IF(B267="",R265,IF(Q266&gt;=Chart!$F$2,E266,0))</f>
        <v>0</v>
      </c>
      <c r="S266">
        <f>IF(B267="",S265,IFERROR(IF(AND(R266&gt;0,R265=0),R266,(1+(B267/B266-1)*Calc!$Z$1)*S265),0))</f>
        <v>0</v>
      </c>
      <c r="T266">
        <f>IF(B267="",T265,IFERROR(IF(AND(R266&gt;0,R265=0),R266,(1+(B267/B266-1)*Calc!$Z$1-L267)*T265),0))</f>
        <v>0</v>
      </c>
      <c r="U266">
        <f>IF(B267="",U265,IFERROR(IF(AND(R266&gt;0,R265=0),R266,(1+(B267/B266-1)*Calc!$Z$1-M267*2)*U265),0))</f>
        <v>0</v>
      </c>
      <c r="V266">
        <f>IF(B267="",V265,IFERROR(IF(AND(R266&gt;0,R265=0),R266,(1+(B267/B266-1)*Calc!$Z$1-N267*2)*V265),0))</f>
        <v>0</v>
      </c>
      <c r="W266">
        <f>IF(ISNUMBER(C266),C266,W265)</f>
        <v>0.09</v>
      </c>
      <c r="Y266" s="1" t="e">
        <f>IF(AND(Q266&gt;=Chart!$F$2,Q266&lt;=Chart!$F$3),Q266,#N/A)</f>
        <v>#N/A</v>
      </c>
      <c r="Z266" t="e">
        <f>IF(AND(Q266&gt;=Chart!$F$2,Q266&lt;=Chart!$F$3),R266,#N/A)</f>
        <v>#N/A</v>
      </c>
      <c r="AA266" t="e">
        <f>IF(AND(Q266&gt;=Chart!$F$2,Q266&lt;=Chart!$F$3),S266,#N/A)</f>
        <v>#N/A</v>
      </c>
      <c r="AB266" t="e">
        <f>IF(AND(Q266&gt;=Chart!$F$2,Q266&lt;=Chart!$F$3),T266,#N/A)</f>
        <v>#N/A</v>
      </c>
      <c r="AC266" t="e">
        <f>IF(AND(Q266&gt;=Chart!$F$2,Q266&lt;=Chart!$F$3),U266,#N/A)</f>
        <v>#N/A</v>
      </c>
      <c r="AD266" t="e">
        <f>IF(AND(Q266&gt;=Chart!$F$2,Q266&lt;=Chart!$F$3),V266,#N/A)</f>
        <v>#N/A</v>
      </c>
      <c r="AE266" t="e">
        <f>IF(AND(Q266&gt;=Chart!$F$2,Q266&lt;=Chart!$F$3),I266,#N/A)</f>
        <v>#N/A</v>
      </c>
      <c r="AF266" t="e">
        <f>IF(AND(Q266&gt;=Chart!$F$2,Q266&lt;=Chart!$F$3),H266/100,#N/A)</f>
        <v>#N/A</v>
      </c>
      <c r="AG266" t="e">
        <f>IF(AND(Q266&gt;=Chart!$F$2,Q266&lt;=Chart!$F$3),W266/100,#N/A)</f>
        <v>#N/A</v>
      </c>
    </row>
    <row r="267" spans="1:33" x14ac:dyDescent="0.25">
      <c r="A267">
        <v>1404221400</v>
      </c>
      <c r="B267">
        <f>INDEX('Daily Data ADJ'!$1:$1048576,MATCH(Calc!$A267,'Daily Data ADJ'!$A:$A,0),MATCH("SPY, CBOE BZX: Close",'Daily Data ADJ'!$1:$1,0))</f>
        <v>168.48454778000001</v>
      </c>
      <c r="C267">
        <f>INDEX('Daily Data ADJ'!$1:$1048576,MATCH(Calc!$A267,'Daily Data ADJ'!$A:$A,0),MATCH("EFFR, FRED: Close",'Daily Data ADJ'!$1:$1,0))</f>
        <v>0.1</v>
      </c>
      <c r="D267" t="str">
        <f>INDEX('Daily Data ADJ'!$1:$1048576,MATCH(Calc!$A267,'Daily Data ADJ'!$A:$A,1),MATCH("SOFR, FRED: Close",'Daily Data ADJ'!$1:$1,0))</f>
        <v>NaN</v>
      </c>
      <c r="E267">
        <f>INDEX('Daily Data ADJ'!$1:$1048576,MATCH(Calc!$A267,'Daily Data ADJ'!$A:$A,0),MATCH("UPRO, CBOE BZX: Close",'Daily Data ADJ'!$1:$1,0))</f>
        <v>9.5148253</v>
      </c>
      <c r="F267">
        <f>INDEX('Daily Data ADJ'!$1:$1048576,MATCH(Calc!$A267,'Daily Data ADJ'!$A:$A,0),MATCH("ES1!, CME_MINI: Close",'Daily Data ADJ'!$1:$1,0))</f>
        <v>1965.75</v>
      </c>
      <c r="G267">
        <f>INDEX('Daily Data ADJ'!$1:$1048576,MATCH(Calc!$A267,'Daily Data ADJ'!$A:$A,0),MATCH("ES2!, CME_MINI: Close",'Daily Data ADJ'!$1:$1,0))</f>
        <v>1958</v>
      </c>
      <c r="H267">
        <f>INDEX('QUANDL MULTPL SP500_DIV_YIELD_M'!$A:$G,MATCH(Calc!$A267,'QUANDL MULTPL SP500_DIV_YIELD_M'!$A:$A,1),MATCH('QUANDL MULTPL SP500_DIV_YIELD_M'!$E$1,'QUANDL MULTPL SP500_DIV_YIELD_M'!$A$1:$G$1,0))</f>
        <v>1.92</v>
      </c>
      <c r="I267" s="5">
        <f t="shared" si="24"/>
        <v>3.5229533781286938E-3</v>
      </c>
      <c r="J267" s="1">
        <f>A267/24/60/60+DATE(1970,1,1)</f>
        <v>41821.5625</v>
      </c>
      <c r="K267" s="3">
        <f t="shared" si="27"/>
        <v>1</v>
      </c>
      <c r="L267" s="6">
        <f>(1+Chart!$F$4)^(1/(365/K267))-1</f>
        <v>6.6592785027408397E-5</v>
      </c>
      <c r="M267" s="6">
        <f t="shared" si="28"/>
        <v>2.7383608263154002E-6</v>
      </c>
      <c r="N267" s="6">
        <f t="shared" si="29"/>
        <v>9.6350116607357705E-6</v>
      </c>
      <c r="O267">
        <f>O266*(B267/B266)</f>
        <v>168.48454778000016</v>
      </c>
      <c r="P267">
        <f t="shared" si="25"/>
        <v>2014</v>
      </c>
      <c r="Q267" s="1">
        <f t="shared" si="26"/>
        <v>41821.5625</v>
      </c>
      <c r="R267">
        <f>IF(B268="",R266,IF(Q267&gt;=Chart!$F$2,E267,0))</f>
        <v>0</v>
      </c>
      <c r="S267">
        <f>IF(B268="",S266,IFERROR(IF(AND(R267&gt;0,R266=0),R267,(1+(B268/B267-1)*Calc!$Z$1)*S266),0))</f>
        <v>0</v>
      </c>
      <c r="T267">
        <f>IF(B268="",T266,IFERROR(IF(AND(R267&gt;0,R266=0),R267,(1+(B268/B267-1)*Calc!$Z$1-L268)*T266),0))</f>
        <v>0</v>
      </c>
      <c r="U267">
        <f>IF(B268="",U266,IFERROR(IF(AND(R267&gt;0,R266=0),R267,(1+(B268/B267-1)*Calc!$Z$1-M268*2)*U266),0))</f>
        <v>0</v>
      </c>
      <c r="V267">
        <f>IF(B268="",V266,IFERROR(IF(AND(R267&gt;0,R266=0),R267,(1+(B268/B267-1)*Calc!$Z$1-N268*2)*V266),0))</f>
        <v>0</v>
      </c>
      <c r="W267">
        <f>IF(ISNUMBER(C267),C267,W266)</f>
        <v>0.1</v>
      </c>
      <c r="Y267" s="1" t="e">
        <f>IF(AND(Q267&gt;=Chart!$F$2,Q267&lt;=Chart!$F$3),Q267,#N/A)</f>
        <v>#N/A</v>
      </c>
      <c r="Z267" t="e">
        <f>IF(AND(Q267&gt;=Chart!$F$2,Q267&lt;=Chart!$F$3),R267,#N/A)</f>
        <v>#N/A</v>
      </c>
      <c r="AA267" t="e">
        <f>IF(AND(Q267&gt;=Chart!$F$2,Q267&lt;=Chart!$F$3),S267,#N/A)</f>
        <v>#N/A</v>
      </c>
      <c r="AB267" t="e">
        <f>IF(AND(Q267&gt;=Chart!$F$2,Q267&lt;=Chart!$F$3),T267,#N/A)</f>
        <v>#N/A</v>
      </c>
      <c r="AC267" t="e">
        <f>IF(AND(Q267&gt;=Chart!$F$2,Q267&lt;=Chart!$F$3),U267,#N/A)</f>
        <v>#N/A</v>
      </c>
      <c r="AD267" t="e">
        <f>IF(AND(Q267&gt;=Chart!$F$2,Q267&lt;=Chart!$F$3),V267,#N/A)</f>
        <v>#N/A</v>
      </c>
      <c r="AE267" t="e">
        <f>IF(AND(Q267&gt;=Chart!$F$2,Q267&lt;=Chart!$F$3),I267,#N/A)</f>
        <v>#N/A</v>
      </c>
      <c r="AF267" t="e">
        <f>IF(AND(Q267&gt;=Chart!$F$2,Q267&lt;=Chart!$F$3),H267/100,#N/A)</f>
        <v>#N/A</v>
      </c>
      <c r="AG267" t="e">
        <f>IF(AND(Q267&gt;=Chart!$F$2,Q267&lt;=Chart!$F$3),W267/100,#N/A)</f>
        <v>#N/A</v>
      </c>
    </row>
    <row r="268" spans="1:33" x14ac:dyDescent="0.25">
      <c r="A268">
        <v>1404307800</v>
      </c>
      <c r="B268">
        <f>INDEX('Daily Data ADJ'!$1:$1048576,MATCH(Calc!$A268,'Daily Data ADJ'!$A:$A,0),MATCH("SPY, CBOE BZX: Close",'Daily Data ADJ'!$1:$1,0))</f>
        <v>168.65557204000001</v>
      </c>
      <c r="C268">
        <f>INDEX('Daily Data ADJ'!$1:$1048576,MATCH(Calc!$A268,'Daily Data ADJ'!$A:$A,0),MATCH("EFFR, FRED: Close",'Daily Data ADJ'!$1:$1,0))</f>
        <v>0.1</v>
      </c>
      <c r="D268" t="str">
        <f>INDEX('Daily Data ADJ'!$1:$1048576,MATCH(Calc!$A268,'Daily Data ADJ'!$A:$A,1),MATCH("SOFR, FRED: Close",'Daily Data ADJ'!$1:$1,0))</f>
        <v>NaN</v>
      </c>
      <c r="E268">
        <f>INDEX('Daily Data ADJ'!$1:$1048576,MATCH(Calc!$A268,'Daily Data ADJ'!$A:$A,0),MATCH("UPRO, CBOE BZX: Close",'Daily Data ADJ'!$1:$1,0))</f>
        <v>9.5400136900000003</v>
      </c>
      <c r="F268">
        <f>INDEX('Daily Data ADJ'!$1:$1048576,MATCH(Calc!$A268,'Daily Data ADJ'!$A:$A,0),MATCH("ES1!, CME_MINI: Close",'Daily Data ADJ'!$1:$1,0))</f>
        <v>1967.75</v>
      </c>
      <c r="G268">
        <f>INDEX('Daily Data ADJ'!$1:$1048576,MATCH(Calc!$A268,'Daily Data ADJ'!$A:$A,0),MATCH("ES2!, CME_MINI: Close",'Daily Data ADJ'!$1:$1,0))</f>
        <v>1960</v>
      </c>
      <c r="H268">
        <f>INDEX('QUANDL MULTPL SP500_DIV_YIELD_M'!$A:$G,MATCH(Calc!$A268,'QUANDL MULTPL SP500_DIV_YIELD_M'!$A:$A,1),MATCH('QUANDL MULTPL SP500_DIV_YIELD_M'!$E$1,'QUANDL MULTPL SP500_DIV_YIELD_M'!$A$1:$G$1,0))</f>
        <v>1.92</v>
      </c>
      <c r="I268" s="5">
        <f t="shared" si="24"/>
        <v>3.5387931642882932E-3</v>
      </c>
      <c r="J268" s="1">
        <f>A268/24/60/60+DATE(1970,1,1)</f>
        <v>41822.5625</v>
      </c>
      <c r="K268" s="3">
        <f t="shared" si="27"/>
        <v>1</v>
      </c>
      <c r="L268" s="6">
        <f>(1+Chart!$F$4)^(1/(365/K268))-1</f>
        <v>6.6592785027408397E-5</v>
      </c>
      <c r="M268" s="6">
        <f t="shared" si="28"/>
        <v>2.7383608263154002E-6</v>
      </c>
      <c r="N268" s="6">
        <f t="shared" si="29"/>
        <v>9.6782560636832216E-6</v>
      </c>
      <c r="O268">
        <f>O267*(B268/B267)</f>
        <v>168.65557204000015</v>
      </c>
      <c r="P268">
        <f t="shared" si="25"/>
        <v>2014</v>
      </c>
      <c r="Q268" s="1">
        <f t="shared" si="26"/>
        <v>41822.5625</v>
      </c>
      <c r="R268">
        <f>IF(B269="",R267,IF(Q268&gt;=Chart!$F$2,E268,0))</f>
        <v>0</v>
      </c>
      <c r="S268">
        <f>IF(B269="",S267,IFERROR(IF(AND(R268&gt;0,R267=0),R268,(1+(B269/B268-1)*Calc!$Z$1)*S267),0))</f>
        <v>0</v>
      </c>
      <c r="T268">
        <f>IF(B269="",T267,IFERROR(IF(AND(R268&gt;0,R267=0),R268,(1+(B269/B268-1)*Calc!$Z$1-L269)*T267),0))</f>
        <v>0</v>
      </c>
      <c r="U268">
        <f>IF(B269="",U267,IFERROR(IF(AND(R268&gt;0,R267=0),R268,(1+(B269/B268-1)*Calc!$Z$1-M269*2)*U267),0))</f>
        <v>0</v>
      </c>
      <c r="V268">
        <f>IF(B269="",V267,IFERROR(IF(AND(R268&gt;0,R267=0),R268,(1+(B269/B268-1)*Calc!$Z$1-N269*2)*V267),0))</f>
        <v>0</v>
      </c>
      <c r="W268">
        <f>IF(ISNUMBER(C268),C268,W267)</f>
        <v>0.1</v>
      </c>
      <c r="Y268" s="1" t="e">
        <f>IF(AND(Q268&gt;=Chart!$F$2,Q268&lt;=Chart!$F$3),Q268,#N/A)</f>
        <v>#N/A</v>
      </c>
      <c r="Z268" t="e">
        <f>IF(AND(Q268&gt;=Chart!$F$2,Q268&lt;=Chart!$F$3),R268,#N/A)</f>
        <v>#N/A</v>
      </c>
      <c r="AA268" t="e">
        <f>IF(AND(Q268&gt;=Chart!$F$2,Q268&lt;=Chart!$F$3),S268,#N/A)</f>
        <v>#N/A</v>
      </c>
      <c r="AB268" t="e">
        <f>IF(AND(Q268&gt;=Chart!$F$2,Q268&lt;=Chart!$F$3),T268,#N/A)</f>
        <v>#N/A</v>
      </c>
      <c r="AC268" t="e">
        <f>IF(AND(Q268&gt;=Chart!$F$2,Q268&lt;=Chart!$F$3),U268,#N/A)</f>
        <v>#N/A</v>
      </c>
      <c r="AD268" t="e">
        <f>IF(AND(Q268&gt;=Chart!$F$2,Q268&lt;=Chart!$F$3),V268,#N/A)</f>
        <v>#N/A</v>
      </c>
      <c r="AE268" t="e">
        <f>IF(AND(Q268&gt;=Chart!$F$2,Q268&lt;=Chart!$F$3),I268,#N/A)</f>
        <v>#N/A</v>
      </c>
      <c r="AF268" t="e">
        <f>IF(AND(Q268&gt;=Chart!$F$2,Q268&lt;=Chart!$F$3),H268/100,#N/A)</f>
        <v>#N/A</v>
      </c>
      <c r="AG268" t="e">
        <f>IF(AND(Q268&gt;=Chart!$F$2,Q268&lt;=Chart!$F$3),W268/100,#N/A)</f>
        <v>#N/A</v>
      </c>
    </row>
    <row r="269" spans="1:33" x14ac:dyDescent="0.25">
      <c r="A269">
        <v>1404394200</v>
      </c>
      <c r="B269">
        <f>INDEX('Daily Data ADJ'!$1:$1048576,MATCH(Calc!$A269,'Daily Data ADJ'!$A:$A,0),MATCH("SPY, CBOE BZX: Close",'Daily Data ADJ'!$1:$1,0))</f>
        <v>169.48503969000001</v>
      </c>
      <c r="C269">
        <f>INDEX('Daily Data ADJ'!$1:$1048576,MATCH(Calc!$A269,'Daily Data ADJ'!$A:$A,0),MATCH("EFFR, FRED: Close",'Daily Data ADJ'!$1:$1,0))</f>
        <v>0.09</v>
      </c>
      <c r="D269" t="str">
        <f>INDEX('Daily Data ADJ'!$1:$1048576,MATCH(Calc!$A269,'Daily Data ADJ'!$A:$A,1),MATCH("SOFR, FRED: Close",'Daily Data ADJ'!$1:$1,0))</f>
        <v>NaN</v>
      </c>
      <c r="E269">
        <f>INDEX('Daily Data ADJ'!$1:$1048576,MATCH(Calc!$A269,'Daily Data ADJ'!$A:$A,0),MATCH("UPRO, CBOE BZX: Close",'Daily Data ADJ'!$1:$1,0))</f>
        <v>9.68383313</v>
      </c>
      <c r="F269">
        <f>INDEX('Daily Data ADJ'!$1:$1048576,MATCH(Calc!$A269,'Daily Data ADJ'!$A:$A,0),MATCH("ES1!, CME_MINI: Close",'Daily Data ADJ'!$1:$1,0))</f>
        <v>1977.5</v>
      </c>
      <c r="G269">
        <f>INDEX('Daily Data ADJ'!$1:$1048576,MATCH(Calc!$A269,'Daily Data ADJ'!$A:$A,0),MATCH("ES2!, CME_MINI: Close",'Daily Data ADJ'!$1:$1,0))</f>
        <v>1969.75</v>
      </c>
      <c r="H269">
        <f>INDEX('QUANDL MULTPL SP500_DIV_YIELD_M'!$A:$G,MATCH(Calc!$A269,'QUANDL MULTPL SP500_DIV_YIELD_M'!$A:$A,1),MATCH('QUANDL MULTPL SP500_DIV_YIELD_M'!$E$1,'QUANDL MULTPL SP500_DIV_YIELD_M'!$A$1:$G$1,0))</f>
        <v>1.92</v>
      </c>
      <c r="I269" s="5">
        <f t="shared" si="24"/>
        <v>3.6155560066426541E-3</v>
      </c>
      <c r="J269" s="1">
        <f>A269/24/60/60+DATE(1970,1,1)</f>
        <v>41823.5625</v>
      </c>
      <c r="K269" s="3">
        <f t="shared" si="27"/>
        <v>1</v>
      </c>
      <c r="L269" s="6">
        <f>(1+Chart!$F$4)^(1/(365/K269))-1</f>
        <v>6.6592785027408397E-5</v>
      </c>
      <c r="M269" s="6">
        <f t="shared" si="28"/>
        <v>2.4646475380585287E-6</v>
      </c>
      <c r="N269" s="6">
        <f t="shared" si="29"/>
        <v>9.8878176399974649E-6</v>
      </c>
      <c r="O269">
        <f>O268*(B269/B268)</f>
        <v>169.48503969000012</v>
      </c>
      <c r="P269">
        <f t="shared" si="25"/>
        <v>2014</v>
      </c>
      <c r="Q269" s="1">
        <f t="shared" si="26"/>
        <v>41823.5625</v>
      </c>
      <c r="R269">
        <f>IF(B270="",R268,IF(Q269&gt;=Chart!$F$2,E269,0))</f>
        <v>0</v>
      </c>
      <c r="S269">
        <f>IF(B270="",S268,IFERROR(IF(AND(R269&gt;0,R268=0),R269,(1+(B270/B269-1)*Calc!$Z$1)*S268),0))</f>
        <v>0</v>
      </c>
      <c r="T269">
        <f>IF(B270="",T268,IFERROR(IF(AND(R269&gt;0,R268=0),R269,(1+(B270/B269-1)*Calc!$Z$1-L270)*T268),0))</f>
        <v>0</v>
      </c>
      <c r="U269">
        <f>IF(B270="",U268,IFERROR(IF(AND(R269&gt;0,R268=0),R269,(1+(B270/B269-1)*Calc!$Z$1-M270*2)*U268),0))</f>
        <v>0</v>
      </c>
      <c r="V269">
        <f>IF(B270="",V268,IFERROR(IF(AND(R269&gt;0,R268=0),R269,(1+(B270/B269-1)*Calc!$Z$1-N270*2)*V268),0))</f>
        <v>0</v>
      </c>
      <c r="W269">
        <f>IF(ISNUMBER(C269),C269,W268)</f>
        <v>0.09</v>
      </c>
      <c r="Y269" s="1" t="e">
        <f>IF(AND(Q269&gt;=Chart!$F$2,Q269&lt;=Chart!$F$3),Q269,#N/A)</f>
        <v>#N/A</v>
      </c>
      <c r="Z269" t="e">
        <f>IF(AND(Q269&gt;=Chart!$F$2,Q269&lt;=Chart!$F$3),R269,#N/A)</f>
        <v>#N/A</v>
      </c>
      <c r="AA269" t="e">
        <f>IF(AND(Q269&gt;=Chart!$F$2,Q269&lt;=Chart!$F$3),S269,#N/A)</f>
        <v>#N/A</v>
      </c>
      <c r="AB269" t="e">
        <f>IF(AND(Q269&gt;=Chart!$F$2,Q269&lt;=Chart!$F$3),T269,#N/A)</f>
        <v>#N/A</v>
      </c>
      <c r="AC269" t="e">
        <f>IF(AND(Q269&gt;=Chart!$F$2,Q269&lt;=Chart!$F$3),U269,#N/A)</f>
        <v>#N/A</v>
      </c>
      <c r="AD269" t="e">
        <f>IF(AND(Q269&gt;=Chart!$F$2,Q269&lt;=Chart!$F$3),V269,#N/A)</f>
        <v>#N/A</v>
      </c>
      <c r="AE269" t="e">
        <f>IF(AND(Q269&gt;=Chart!$F$2,Q269&lt;=Chart!$F$3),I269,#N/A)</f>
        <v>#N/A</v>
      </c>
      <c r="AF269" t="e">
        <f>IF(AND(Q269&gt;=Chart!$F$2,Q269&lt;=Chart!$F$3),H269/100,#N/A)</f>
        <v>#N/A</v>
      </c>
      <c r="AG269" t="e">
        <f>IF(AND(Q269&gt;=Chart!$F$2,Q269&lt;=Chart!$F$3),W269/100,#N/A)</f>
        <v>#N/A</v>
      </c>
    </row>
    <row r="270" spans="1:33" x14ac:dyDescent="0.25">
      <c r="A270">
        <v>1404739800</v>
      </c>
      <c r="B270">
        <f>INDEX('Daily Data ADJ'!$1:$1048576,MATCH(Calc!$A270,'Daily Data ADJ'!$A:$A,0),MATCH("SPY, CBOE BZX: Close",'Daily Data ADJ'!$1:$1,0))</f>
        <v>168.895006</v>
      </c>
      <c r="C270">
        <f>INDEX('Daily Data ADJ'!$1:$1048576,MATCH(Calc!$A270,'Daily Data ADJ'!$A:$A,0),MATCH("EFFR, FRED: Close",'Daily Data ADJ'!$1:$1,0))</f>
        <v>0.1</v>
      </c>
      <c r="D270" t="str">
        <f>INDEX('Daily Data ADJ'!$1:$1048576,MATCH(Calc!$A270,'Daily Data ADJ'!$A:$A,1),MATCH("SOFR, FRED: Close",'Daily Data ADJ'!$1:$1,0))</f>
        <v>NaN</v>
      </c>
      <c r="E270">
        <f>INDEX('Daily Data ADJ'!$1:$1048576,MATCH(Calc!$A270,'Daily Data ADJ'!$A:$A,0),MATCH("UPRO, CBOE BZX: Close",'Daily Data ADJ'!$1:$1,0))</f>
        <v>9.5879528500000006</v>
      </c>
      <c r="F270">
        <f>INDEX('Daily Data ADJ'!$1:$1048576,MATCH(Calc!$A270,'Daily Data ADJ'!$A:$A,0),MATCH("ES1!, CME_MINI: Close",'Daily Data ADJ'!$1:$1,0))</f>
        <v>1971</v>
      </c>
      <c r="G270">
        <f>INDEX('Daily Data ADJ'!$1:$1048576,MATCH(Calc!$A270,'Daily Data ADJ'!$A:$A,0),MATCH("ES2!, CME_MINI: Close",'Daily Data ADJ'!$1:$1,0))</f>
        <v>1963</v>
      </c>
      <c r="H270">
        <f>INDEX('QUANDL MULTPL SP500_DIV_YIELD_M'!$A:$G,MATCH(Calc!$A270,'QUANDL MULTPL SP500_DIV_YIELD_M'!$A:$A,1),MATCH('QUANDL MULTPL SP500_DIV_YIELD_M'!$E$1,'QUANDL MULTPL SP500_DIV_YIELD_M'!$A$1:$G$1,0))</f>
        <v>1.92</v>
      </c>
      <c r="I270" s="5">
        <f t="shared" si="24"/>
        <v>3.0631650530589284E-3</v>
      </c>
      <c r="J270" s="1">
        <f>A270/24/60/60+DATE(1970,1,1)</f>
        <v>41827.5625</v>
      </c>
      <c r="K270" s="3">
        <f t="shared" si="27"/>
        <v>4</v>
      </c>
      <c r="L270" s="6">
        <f>(1+Chart!$F$4)^(1/(365/K270))-1</f>
        <v>2.6639774888526091E-4</v>
      </c>
      <c r="M270" s="6">
        <f t="shared" si="28"/>
        <v>1.0953488296827629E-5</v>
      </c>
      <c r="N270" s="6">
        <f t="shared" si="29"/>
        <v>3.3518184971992326E-5</v>
      </c>
      <c r="O270">
        <f>O269*(B270/B269)</f>
        <v>168.89500600000011</v>
      </c>
      <c r="P270">
        <f t="shared" si="25"/>
        <v>2014</v>
      </c>
      <c r="Q270" s="1">
        <f t="shared" si="26"/>
        <v>41827.5625</v>
      </c>
      <c r="R270">
        <f>IF(B271="",R269,IF(Q270&gt;=Chart!$F$2,E270,0))</f>
        <v>0</v>
      </c>
      <c r="S270">
        <f>IF(B271="",S269,IFERROR(IF(AND(R270&gt;0,R269=0),R270,(1+(B271/B270-1)*Calc!$Z$1)*S269),0))</f>
        <v>0</v>
      </c>
      <c r="T270">
        <f>IF(B271="",T269,IFERROR(IF(AND(R270&gt;0,R269=0),R270,(1+(B271/B270-1)*Calc!$Z$1-L271)*T269),0))</f>
        <v>0</v>
      </c>
      <c r="U270">
        <f>IF(B271="",U269,IFERROR(IF(AND(R270&gt;0,R269=0),R270,(1+(B271/B270-1)*Calc!$Z$1-M271*2)*U269),0))</f>
        <v>0</v>
      </c>
      <c r="V270">
        <f>IF(B271="",V269,IFERROR(IF(AND(R270&gt;0,R269=0),R270,(1+(B271/B270-1)*Calc!$Z$1-N271*2)*V269),0))</f>
        <v>0</v>
      </c>
      <c r="W270">
        <f>IF(ISNUMBER(C270),C270,W269)</f>
        <v>0.1</v>
      </c>
      <c r="Y270" s="1" t="e">
        <f>IF(AND(Q270&gt;=Chart!$F$2,Q270&lt;=Chart!$F$3),Q270,#N/A)</f>
        <v>#N/A</v>
      </c>
      <c r="Z270" t="e">
        <f>IF(AND(Q270&gt;=Chart!$F$2,Q270&lt;=Chart!$F$3),R270,#N/A)</f>
        <v>#N/A</v>
      </c>
      <c r="AA270" t="e">
        <f>IF(AND(Q270&gt;=Chart!$F$2,Q270&lt;=Chart!$F$3),S270,#N/A)</f>
        <v>#N/A</v>
      </c>
      <c r="AB270" t="e">
        <f>IF(AND(Q270&gt;=Chart!$F$2,Q270&lt;=Chart!$F$3),T270,#N/A)</f>
        <v>#N/A</v>
      </c>
      <c r="AC270" t="e">
        <f>IF(AND(Q270&gt;=Chart!$F$2,Q270&lt;=Chart!$F$3),U270,#N/A)</f>
        <v>#N/A</v>
      </c>
      <c r="AD270" t="e">
        <f>IF(AND(Q270&gt;=Chart!$F$2,Q270&lt;=Chart!$F$3),V270,#N/A)</f>
        <v>#N/A</v>
      </c>
      <c r="AE270" t="e">
        <f>IF(AND(Q270&gt;=Chart!$F$2,Q270&lt;=Chart!$F$3),I270,#N/A)</f>
        <v>#N/A</v>
      </c>
      <c r="AF270" t="e">
        <f>IF(AND(Q270&gt;=Chart!$F$2,Q270&lt;=Chart!$F$3),H270/100,#N/A)</f>
        <v>#N/A</v>
      </c>
      <c r="AG270" t="e">
        <f>IF(AND(Q270&gt;=Chart!$F$2,Q270&lt;=Chart!$F$3),W270/100,#N/A)</f>
        <v>#N/A</v>
      </c>
    </row>
    <row r="271" spans="1:33" x14ac:dyDescent="0.25">
      <c r="A271">
        <v>1404826200</v>
      </c>
      <c r="B271">
        <f>INDEX('Daily Data ADJ'!$1:$1048576,MATCH(Calc!$A271,'Daily Data ADJ'!$A:$A,0),MATCH("SPY, CBOE BZX: Close",'Daily Data ADJ'!$1:$1,0))</f>
        <v>167.80900195999999</v>
      </c>
      <c r="C271">
        <f>INDEX('Daily Data ADJ'!$1:$1048576,MATCH(Calc!$A271,'Daily Data ADJ'!$A:$A,0),MATCH("EFFR, FRED: Close",'Daily Data ADJ'!$1:$1,0))</f>
        <v>0.09</v>
      </c>
      <c r="D271" t="str">
        <f>INDEX('Daily Data ADJ'!$1:$1048576,MATCH(Calc!$A271,'Daily Data ADJ'!$A:$A,1),MATCH("SOFR, FRED: Close",'Daily Data ADJ'!$1:$1,0))</f>
        <v>NaN</v>
      </c>
      <c r="E271">
        <f>INDEX('Daily Data ADJ'!$1:$1048576,MATCH(Calc!$A271,'Daily Data ADJ'!$A:$A,0),MATCH("UPRO, CBOE BZX: Close",'Daily Data ADJ'!$1:$1,0))</f>
        <v>9.4051325000000006</v>
      </c>
      <c r="F271">
        <f>INDEX('Daily Data ADJ'!$1:$1048576,MATCH(Calc!$A271,'Daily Data ADJ'!$A:$A,0),MATCH("ES1!, CME_MINI: Close",'Daily Data ADJ'!$1:$1,0))</f>
        <v>1960.5</v>
      </c>
      <c r="G271">
        <f>INDEX('Daily Data ADJ'!$1:$1048576,MATCH(Calc!$A271,'Daily Data ADJ'!$A:$A,0),MATCH("ES2!, CME_MINI: Close",'Daily Data ADJ'!$1:$1,0))</f>
        <v>1952.5</v>
      </c>
      <c r="H271">
        <f>INDEX('QUANDL MULTPL SP500_DIV_YIELD_M'!$A:$G,MATCH(Calc!$A271,'QUANDL MULTPL SP500_DIV_YIELD_M'!$A:$A,1),MATCH('QUANDL MULTPL SP500_DIV_YIELD_M'!$E$1,'QUANDL MULTPL SP500_DIV_YIELD_M'!$A$1:$G$1,0))</f>
        <v>1.92</v>
      </c>
      <c r="I271" s="5">
        <f t="shared" si="24"/>
        <v>2.9772691176641643E-3</v>
      </c>
      <c r="J271" s="1">
        <f>A271/24/60/60+DATE(1970,1,1)</f>
        <v>41828.5625</v>
      </c>
      <c r="K271" s="3">
        <f t="shared" si="27"/>
        <v>1</v>
      </c>
      <c r="L271" s="6">
        <f>(1+Chart!$F$4)^(1/(365/K271))-1</f>
        <v>6.6592785027408397E-5</v>
      </c>
      <c r="M271" s="6">
        <f t="shared" si="28"/>
        <v>2.4646475380585287E-6</v>
      </c>
      <c r="N271" s="6">
        <f t="shared" si="29"/>
        <v>8.1448162629893517E-6</v>
      </c>
      <c r="O271">
        <f>O270*(B271/B270)</f>
        <v>167.8090019600001</v>
      </c>
      <c r="P271">
        <f t="shared" si="25"/>
        <v>2014</v>
      </c>
      <c r="Q271" s="1">
        <f t="shared" si="26"/>
        <v>41828.5625</v>
      </c>
      <c r="R271">
        <f>IF(B272="",R270,IF(Q271&gt;=Chart!$F$2,E271,0))</f>
        <v>0</v>
      </c>
      <c r="S271">
        <f>IF(B272="",S270,IFERROR(IF(AND(R271&gt;0,R270=0),R271,(1+(B272/B271-1)*Calc!$Z$1)*S270),0))</f>
        <v>0</v>
      </c>
      <c r="T271">
        <f>IF(B272="",T270,IFERROR(IF(AND(R271&gt;0,R270=0),R271,(1+(B272/B271-1)*Calc!$Z$1-L272)*T270),0))</f>
        <v>0</v>
      </c>
      <c r="U271">
        <f>IF(B272="",U270,IFERROR(IF(AND(R271&gt;0,R270=0),R271,(1+(B272/B271-1)*Calc!$Z$1-M272*2)*U270),0))</f>
        <v>0</v>
      </c>
      <c r="V271">
        <f>IF(B272="",V270,IFERROR(IF(AND(R271&gt;0,R270=0),R271,(1+(B272/B271-1)*Calc!$Z$1-N272*2)*V270),0))</f>
        <v>0</v>
      </c>
      <c r="W271">
        <f>IF(ISNUMBER(C271),C271,W270)</f>
        <v>0.09</v>
      </c>
      <c r="Y271" s="1" t="e">
        <f>IF(AND(Q271&gt;=Chart!$F$2,Q271&lt;=Chart!$F$3),Q271,#N/A)</f>
        <v>#N/A</v>
      </c>
      <c r="Z271" t="e">
        <f>IF(AND(Q271&gt;=Chart!$F$2,Q271&lt;=Chart!$F$3),R271,#N/A)</f>
        <v>#N/A</v>
      </c>
      <c r="AA271" t="e">
        <f>IF(AND(Q271&gt;=Chart!$F$2,Q271&lt;=Chart!$F$3),S271,#N/A)</f>
        <v>#N/A</v>
      </c>
      <c r="AB271" t="e">
        <f>IF(AND(Q271&gt;=Chart!$F$2,Q271&lt;=Chart!$F$3),T271,#N/A)</f>
        <v>#N/A</v>
      </c>
      <c r="AC271" t="e">
        <f>IF(AND(Q271&gt;=Chart!$F$2,Q271&lt;=Chart!$F$3),U271,#N/A)</f>
        <v>#N/A</v>
      </c>
      <c r="AD271" t="e">
        <f>IF(AND(Q271&gt;=Chart!$F$2,Q271&lt;=Chart!$F$3),V271,#N/A)</f>
        <v>#N/A</v>
      </c>
      <c r="AE271" t="e">
        <f>IF(AND(Q271&gt;=Chart!$F$2,Q271&lt;=Chart!$F$3),I271,#N/A)</f>
        <v>#N/A</v>
      </c>
      <c r="AF271" t="e">
        <f>IF(AND(Q271&gt;=Chart!$F$2,Q271&lt;=Chart!$F$3),H271/100,#N/A)</f>
        <v>#N/A</v>
      </c>
      <c r="AG271" t="e">
        <f>IF(AND(Q271&gt;=Chart!$F$2,Q271&lt;=Chart!$F$3),W271/100,#N/A)</f>
        <v>#N/A</v>
      </c>
    </row>
    <row r="272" spans="1:33" x14ac:dyDescent="0.25">
      <c r="A272">
        <v>1404912600</v>
      </c>
      <c r="B272">
        <f>INDEX('Daily Data ADJ'!$1:$1048576,MATCH(Calc!$A272,'Daily Data ADJ'!$A:$A,0),MATCH("SPY, CBOE BZX: Close",'Daily Data ADJ'!$1:$1,0))</f>
        <v>168.56150869000001</v>
      </c>
      <c r="C272">
        <f>INDEX('Daily Data ADJ'!$1:$1048576,MATCH(Calc!$A272,'Daily Data ADJ'!$A:$A,0),MATCH("EFFR, FRED: Close",'Daily Data ADJ'!$1:$1,0))</f>
        <v>0.09</v>
      </c>
      <c r="D272" t="str">
        <f>INDEX('Daily Data ADJ'!$1:$1048576,MATCH(Calc!$A272,'Daily Data ADJ'!$A:$A,1),MATCH("SOFR, FRED: Close",'Daily Data ADJ'!$1:$1,0))</f>
        <v>NaN</v>
      </c>
      <c r="E272">
        <f>INDEX('Daily Data ADJ'!$1:$1048576,MATCH(Calc!$A272,'Daily Data ADJ'!$A:$A,0),MATCH("UPRO, CBOE BZX: Close",'Daily Data ADJ'!$1:$1,0))</f>
        <v>9.5229503599999994</v>
      </c>
      <c r="F272">
        <f>INDEX('Daily Data ADJ'!$1:$1048576,MATCH(Calc!$A272,'Daily Data ADJ'!$A:$A,0),MATCH("ES1!, CME_MINI: Close",'Daily Data ADJ'!$1:$1,0))</f>
        <v>1967.25</v>
      </c>
      <c r="G272">
        <f>INDEX('Daily Data ADJ'!$1:$1048576,MATCH(Calc!$A272,'Daily Data ADJ'!$A:$A,0),MATCH("ES2!, CME_MINI: Close",'Daily Data ADJ'!$1:$1,0))</f>
        <v>1959.25</v>
      </c>
      <c r="H272">
        <f>INDEX('QUANDL MULTPL SP500_DIV_YIELD_M'!$A:$G,MATCH(Calc!$A272,'QUANDL MULTPL SP500_DIV_YIELD_M'!$A:$A,1),MATCH('QUANDL MULTPL SP500_DIV_YIELD_M'!$E$1,'QUANDL MULTPL SP500_DIV_YIELD_M'!$A$1:$G$1,0))</f>
        <v>1.92</v>
      </c>
      <c r="I272" s="5">
        <f t="shared" si="24"/>
        <v>3.0325925474765682E-3</v>
      </c>
      <c r="J272" s="1">
        <f>A272/24/60/60+DATE(1970,1,1)</f>
        <v>41829.5625</v>
      </c>
      <c r="K272" s="3">
        <f t="shared" si="27"/>
        <v>1</v>
      </c>
      <c r="L272" s="6">
        <f>(1+Chart!$F$4)^(1/(365/K272))-1</f>
        <v>6.6592785027408397E-5</v>
      </c>
      <c r="M272" s="6">
        <f t="shared" si="28"/>
        <v>2.4646475380585287E-6</v>
      </c>
      <c r="N272" s="6">
        <f t="shared" si="29"/>
        <v>8.2959344498423349E-6</v>
      </c>
      <c r="O272">
        <f>O271*(B272/B271)</f>
        <v>168.56150869000012</v>
      </c>
      <c r="P272">
        <f t="shared" si="25"/>
        <v>2014</v>
      </c>
      <c r="Q272" s="1">
        <f t="shared" si="26"/>
        <v>41829.5625</v>
      </c>
      <c r="R272">
        <f>IF(B273="",R271,IF(Q272&gt;=Chart!$F$2,E272,0))</f>
        <v>0</v>
      </c>
      <c r="S272">
        <f>IF(B273="",S271,IFERROR(IF(AND(R272&gt;0,R271=0),R272,(1+(B273/B272-1)*Calc!$Z$1)*S271),0))</f>
        <v>0</v>
      </c>
      <c r="T272">
        <f>IF(B273="",T271,IFERROR(IF(AND(R272&gt;0,R271=0),R272,(1+(B273/B272-1)*Calc!$Z$1-L273)*T271),0))</f>
        <v>0</v>
      </c>
      <c r="U272">
        <f>IF(B273="",U271,IFERROR(IF(AND(R272&gt;0,R271=0),R272,(1+(B273/B272-1)*Calc!$Z$1-M273*2)*U271),0))</f>
        <v>0</v>
      </c>
      <c r="V272">
        <f>IF(B273="",V271,IFERROR(IF(AND(R272&gt;0,R271=0),R272,(1+(B273/B272-1)*Calc!$Z$1-N273*2)*V271),0))</f>
        <v>0</v>
      </c>
      <c r="W272">
        <f>IF(ISNUMBER(C272),C272,W271)</f>
        <v>0.09</v>
      </c>
      <c r="Y272" s="1" t="e">
        <f>IF(AND(Q272&gt;=Chart!$F$2,Q272&lt;=Chart!$F$3),Q272,#N/A)</f>
        <v>#N/A</v>
      </c>
      <c r="Z272" t="e">
        <f>IF(AND(Q272&gt;=Chart!$F$2,Q272&lt;=Chart!$F$3),R272,#N/A)</f>
        <v>#N/A</v>
      </c>
      <c r="AA272" t="e">
        <f>IF(AND(Q272&gt;=Chart!$F$2,Q272&lt;=Chart!$F$3),S272,#N/A)</f>
        <v>#N/A</v>
      </c>
      <c r="AB272" t="e">
        <f>IF(AND(Q272&gt;=Chart!$F$2,Q272&lt;=Chart!$F$3),T272,#N/A)</f>
        <v>#N/A</v>
      </c>
      <c r="AC272" t="e">
        <f>IF(AND(Q272&gt;=Chart!$F$2,Q272&lt;=Chart!$F$3),U272,#N/A)</f>
        <v>#N/A</v>
      </c>
      <c r="AD272" t="e">
        <f>IF(AND(Q272&gt;=Chart!$F$2,Q272&lt;=Chart!$F$3),V272,#N/A)</f>
        <v>#N/A</v>
      </c>
      <c r="AE272" t="e">
        <f>IF(AND(Q272&gt;=Chart!$F$2,Q272&lt;=Chart!$F$3),I272,#N/A)</f>
        <v>#N/A</v>
      </c>
      <c r="AF272" t="e">
        <f>IF(AND(Q272&gt;=Chart!$F$2,Q272&lt;=Chart!$F$3),H272/100,#N/A)</f>
        <v>#N/A</v>
      </c>
      <c r="AG272" t="e">
        <f>IF(AND(Q272&gt;=Chart!$F$2,Q272&lt;=Chart!$F$3),W272/100,#N/A)</f>
        <v>#N/A</v>
      </c>
    </row>
    <row r="273" spans="1:33" x14ac:dyDescent="0.25">
      <c r="A273">
        <v>1404999000</v>
      </c>
      <c r="B273">
        <f>INDEX('Daily Data ADJ'!$1:$1048576,MATCH(Calc!$A273,'Daily Data ADJ'!$A:$A,0),MATCH("SPY, CBOE BZX: Close",'Daily Data ADJ'!$1:$1,0))</f>
        <v>167.89451409</v>
      </c>
      <c r="C273">
        <f>INDEX('Daily Data ADJ'!$1:$1048576,MATCH(Calc!$A273,'Daily Data ADJ'!$A:$A,0),MATCH("EFFR, FRED: Close",'Daily Data ADJ'!$1:$1,0))</f>
        <v>0.09</v>
      </c>
      <c r="D273" t="str">
        <f>INDEX('Daily Data ADJ'!$1:$1048576,MATCH(Calc!$A273,'Daily Data ADJ'!$A:$A,1),MATCH("SOFR, FRED: Close",'Daily Data ADJ'!$1:$1,0))</f>
        <v>NaN</v>
      </c>
      <c r="E273">
        <f>INDEX('Daily Data ADJ'!$1:$1048576,MATCH(Calc!$A273,'Daily Data ADJ'!$A:$A,0),MATCH("UPRO, CBOE BZX: Close",'Daily Data ADJ'!$1:$1,0))</f>
        <v>9.4083823300000002</v>
      </c>
      <c r="F273">
        <f>INDEX('Daily Data ADJ'!$1:$1048576,MATCH(Calc!$A273,'Daily Data ADJ'!$A:$A,0),MATCH("ES1!, CME_MINI: Close",'Daily Data ADJ'!$1:$1,0))</f>
        <v>1957.75</v>
      </c>
      <c r="G273">
        <f>INDEX('Daily Data ADJ'!$1:$1048576,MATCH(Calc!$A273,'Daily Data ADJ'!$A:$A,0),MATCH("ES2!, CME_MINI: Close",'Daily Data ADJ'!$1:$1,0))</f>
        <v>1950</v>
      </c>
      <c r="H273">
        <f>INDEX('QUANDL MULTPL SP500_DIV_YIELD_M'!$A:$G,MATCH(Calc!$A273,'QUANDL MULTPL SP500_DIV_YIELD_M'!$A:$A,1),MATCH('QUANDL MULTPL SP500_DIV_YIELD_M'!$E$1,'QUANDL MULTPL SP500_DIV_YIELD_M'!$A$1:$G$1,0))</f>
        <v>1.92</v>
      </c>
      <c r="I273" s="5">
        <f t="shared" si="24"/>
        <v>3.4592725303211926E-3</v>
      </c>
      <c r="J273" s="1">
        <f>A273/24/60/60+DATE(1970,1,1)</f>
        <v>41830.5625</v>
      </c>
      <c r="K273" s="3">
        <f t="shared" si="27"/>
        <v>1</v>
      </c>
      <c r="L273" s="6">
        <f>(1+Chart!$F$4)^(1/(365/K273))-1</f>
        <v>6.6592785027408397E-5</v>
      </c>
      <c r="M273" s="6">
        <f t="shared" si="28"/>
        <v>2.4646475380585287E-6</v>
      </c>
      <c r="N273" s="6">
        <f t="shared" si="29"/>
        <v>9.4611488932194732E-6</v>
      </c>
      <c r="O273">
        <f>O272*(B273/B272)</f>
        <v>167.89451409000011</v>
      </c>
      <c r="P273">
        <f t="shared" si="25"/>
        <v>2014</v>
      </c>
      <c r="Q273" s="1">
        <f t="shared" si="26"/>
        <v>41830.5625</v>
      </c>
      <c r="R273">
        <f>IF(B274="",R272,IF(Q273&gt;=Chart!$F$2,E273,0))</f>
        <v>0</v>
      </c>
      <c r="S273">
        <f>IF(B274="",S272,IFERROR(IF(AND(R273&gt;0,R272=0),R273,(1+(B274/B273-1)*Calc!$Z$1)*S272),0))</f>
        <v>0</v>
      </c>
      <c r="T273">
        <f>IF(B274="",T272,IFERROR(IF(AND(R273&gt;0,R272=0),R273,(1+(B274/B273-1)*Calc!$Z$1-L274)*T272),0))</f>
        <v>0</v>
      </c>
      <c r="U273">
        <f>IF(B274="",U272,IFERROR(IF(AND(R273&gt;0,R272=0),R273,(1+(B274/B273-1)*Calc!$Z$1-M274*2)*U272),0))</f>
        <v>0</v>
      </c>
      <c r="V273">
        <f>IF(B274="",V272,IFERROR(IF(AND(R273&gt;0,R272=0),R273,(1+(B274/B273-1)*Calc!$Z$1-N274*2)*V272),0))</f>
        <v>0</v>
      </c>
      <c r="W273">
        <f>IF(ISNUMBER(C273),C273,W272)</f>
        <v>0.09</v>
      </c>
      <c r="Y273" s="1" t="e">
        <f>IF(AND(Q273&gt;=Chart!$F$2,Q273&lt;=Chart!$F$3),Q273,#N/A)</f>
        <v>#N/A</v>
      </c>
      <c r="Z273" t="e">
        <f>IF(AND(Q273&gt;=Chart!$F$2,Q273&lt;=Chart!$F$3),R273,#N/A)</f>
        <v>#N/A</v>
      </c>
      <c r="AA273" t="e">
        <f>IF(AND(Q273&gt;=Chart!$F$2,Q273&lt;=Chart!$F$3),S273,#N/A)</f>
        <v>#N/A</v>
      </c>
      <c r="AB273" t="e">
        <f>IF(AND(Q273&gt;=Chart!$F$2,Q273&lt;=Chart!$F$3),T273,#N/A)</f>
        <v>#N/A</v>
      </c>
      <c r="AC273" t="e">
        <f>IF(AND(Q273&gt;=Chart!$F$2,Q273&lt;=Chart!$F$3),U273,#N/A)</f>
        <v>#N/A</v>
      </c>
      <c r="AD273" t="e">
        <f>IF(AND(Q273&gt;=Chart!$F$2,Q273&lt;=Chart!$F$3),V273,#N/A)</f>
        <v>#N/A</v>
      </c>
      <c r="AE273" t="e">
        <f>IF(AND(Q273&gt;=Chart!$F$2,Q273&lt;=Chart!$F$3),I273,#N/A)</f>
        <v>#N/A</v>
      </c>
      <c r="AF273" t="e">
        <f>IF(AND(Q273&gt;=Chart!$F$2,Q273&lt;=Chart!$F$3),H273/100,#N/A)</f>
        <v>#N/A</v>
      </c>
      <c r="AG273" t="e">
        <f>IF(AND(Q273&gt;=Chart!$F$2,Q273&lt;=Chart!$F$3),W273/100,#N/A)</f>
        <v>#N/A</v>
      </c>
    </row>
    <row r="274" spans="1:33" x14ac:dyDescent="0.25">
      <c r="A274">
        <v>1405085400</v>
      </c>
      <c r="B274">
        <f>INDEX('Daily Data ADJ'!$1:$1048576,MATCH(Calc!$A274,'Daily Data ADJ'!$A:$A,0),MATCH("SPY, CBOE BZX: Close",'Daily Data ADJ'!$1:$1,0))</f>
        <v>168.12539684000001</v>
      </c>
      <c r="C274">
        <f>INDEX('Daily Data ADJ'!$1:$1048576,MATCH(Calc!$A274,'Daily Data ADJ'!$A:$A,0),MATCH("EFFR, FRED: Close",'Daily Data ADJ'!$1:$1,0))</f>
        <v>0.09</v>
      </c>
      <c r="D274" t="str">
        <f>INDEX('Daily Data ADJ'!$1:$1048576,MATCH(Calc!$A274,'Daily Data ADJ'!$A:$A,1),MATCH("SOFR, FRED: Close",'Daily Data ADJ'!$1:$1,0))</f>
        <v>NaN</v>
      </c>
      <c r="E274">
        <f>INDEX('Daily Data ADJ'!$1:$1048576,MATCH(Calc!$A274,'Daily Data ADJ'!$A:$A,0),MATCH("UPRO, CBOE BZX: Close",'Daily Data ADJ'!$1:$1,0))</f>
        <v>9.4530716600000009</v>
      </c>
      <c r="F274">
        <f>INDEX('Daily Data ADJ'!$1:$1048576,MATCH(Calc!$A274,'Daily Data ADJ'!$A:$A,0),MATCH("ES1!, CME_MINI: Close",'Daily Data ADJ'!$1:$1,0))</f>
        <v>1962.5</v>
      </c>
      <c r="G274">
        <f>INDEX('Daily Data ADJ'!$1:$1048576,MATCH(Calc!$A274,'Daily Data ADJ'!$A:$A,0),MATCH("ES2!, CME_MINI: Close",'Daily Data ADJ'!$1:$1,0))</f>
        <v>1954.5</v>
      </c>
      <c r="H274">
        <f>INDEX('QUANDL MULTPL SP500_DIV_YIELD_M'!$A:$G,MATCH(Calc!$A274,'QUANDL MULTPL SP500_DIV_YIELD_M'!$A:$A,1),MATCH('QUANDL MULTPL SP500_DIV_YIELD_M'!$E$1,'QUANDL MULTPL SP500_DIV_YIELD_M'!$A$1:$G$1,0))</f>
        <v>1.92</v>
      </c>
      <c r="I274" s="5">
        <f t="shared" si="24"/>
        <v>2.9937006766367381E-3</v>
      </c>
      <c r="J274" s="1">
        <f>A274/24/60/60+DATE(1970,1,1)</f>
        <v>41831.5625</v>
      </c>
      <c r="K274" s="3">
        <f t="shared" si="27"/>
        <v>1</v>
      </c>
      <c r="L274" s="6">
        <f>(1+Chart!$F$4)^(1/(365/K274))-1</f>
        <v>6.6592785027408397E-5</v>
      </c>
      <c r="M274" s="6">
        <f t="shared" si="28"/>
        <v>2.4646475380585287E-6</v>
      </c>
      <c r="N274" s="6">
        <f t="shared" si="29"/>
        <v>8.1897005987929816E-6</v>
      </c>
      <c r="O274">
        <f>O273*(B274/B273)</f>
        <v>168.12539684000015</v>
      </c>
      <c r="P274">
        <f t="shared" si="25"/>
        <v>2014</v>
      </c>
      <c r="Q274" s="1">
        <f t="shared" si="26"/>
        <v>41831.5625</v>
      </c>
      <c r="R274">
        <f>IF(B275="",R273,IF(Q274&gt;=Chart!$F$2,E274,0))</f>
        <v>0</v>
      </c>
      <c r="S274">
        <f>IF(B275="",S273,IFERROR(IF(AND(R274&gt;0,R273=0),R274,(1+(B275/B274-1)*Calc!$Z$1)*S273),0))</f>
        <v>0</v>
      </c>
      <c r="T274">
        <f>IF(B275="",T273,IFERROR(IF(AND(R274&gt;0,R273=0),R274,(1+(B275/B274-1)*Calc!$Z$1-L275)*T273),0))</f>
        <v>0</v>
      </c>
      <c r="U274">
        <f>IF(B275="",U273,IFERROR(IF(AND(R274&gt;0,R273=0),R274,(1+(B275/B274-1)*Calc!$Z$1-M275*2)*U273),0))</f>
        <v>0</v>
      </c>
      <c r="V274">
        <f>IF(B275="",V273,IFERROR(IF(AND(R274&gt;0,R273=0),R274,(1+(B275/B274-1)*Calc!$Z$1-N275*2)*V273),0))</f>
        <v>0</v>
      </c>
      <c r="W274">
        <f>IF(ISNUMBER(C274),C274,W273)</f>
        <v>0.09</v>
      </c>
      <c r="Y274" s="1" t="e">
        <f>IF(AND(Q274&gt;=Chart!$F$2,Q274&lt;=Chart!$F$3),Q274,#N/A)</f>
        <v>#N/A</v>
      </c>
      <c r="Z274" t="e">
        <f>IF(AND(Q274&gt;=Chart!$F$2,Q274&lt;=Chart!$F$3),R274,#N/A)</f>
        <v>#N/A</v>
      </c>
      <c r="AA274" t="e">
        <f>IF(AND(Q274&gt;=Chart!$F$2,Q274&lt;=Chart!$F$3),S274,#N/A)</f>
        <v>#N/A</v>
      </c>
      <c r="AB274" t="e">
        <f>IF(AND(Q274&gt;=Chart!$F$2,Q274&lt;=Chart!$F$3),T274,#N/A)</f>
        <v>#N/A</v>
      </c>
      <c r="AC274" t="e">
        <f>IF(AND(Q274&gt;=Chart!$F$2,Q274&lt;=Chart!$F$3),U274,#N/A)</f>
        <v>#N/A</v>
      </c>
      <c r="AD274" t="e">
        <f>IF(AND(Q274&gt;=Chart!$F$2,Q274&lt;=Chart!$F$3),V274,#N/A)</f>
        <v>#N/A</v>
      </c>
      <c r="AE274" t="e">
        <f>IF(AND(Q274&gt;=Chart!$F$2,Q274&lt;=Chart!$F$3),I274,#N/A)</f>
        <v>#N/A</v>
      </c>
      <c r="AF274" t="e">
        <f>IF(AND(Q274&gt;=Chart!$F$2,Q274&lt;=Chart!$F$3),H274/100,#N/A)</f>
        <v>#N/A</v>
      </c>
      <c r="AG274" t="e">
        <f>IF(AND(Q274&gt;=Chart!$F$2,Q274&lt;=Chart!$F$3),W274/100,#N/A)</f>
        <v>#N/A</v>
      </c>
    </row>
    <row r="275" spans="1:33" x14ac:dyDescent="0.25">
      <c r="A275">
        <v>1405344600</v>
      </c>
      <c r="B275">
        <f>INDEX('Daily Data ADJ'!$1:$1048576,MATCH(Calc!$A275,'Daily Data ADJ'!$A:$A,0),MATCH("SPY, CBOE BZX: Close",'Daily Data ADJ'!$1:$1,0))</f>
        <v>168.97196690999999</v>
      </c>
      <c r="C275">
        <f>INDEX('Daily Data ADJ'!$1:$1048576,MATCH(Calc!$A275,'Daily Data ADJ'!$A:$A,0),MATCH("EFFR, FRED: Close",'Daily Data ADJ'!$1:$1,0))</f>
        <v>0.09</v>
      </c>
      <c r="D275" t="str">
        <f>INDEX('Daily Data ADJ'!$1:$1048576,MATCH(Calc!$A275,'Daily Data ADJ'!$A:$A,1),MATCH("SOFR, FRED: Close",'Daily Data ADJ'!$1:$1,0))</f>
        <v>NaN</v>
      </c>
      <c r="E275">
        <f>INDEX('Daily Data ADJ'!$1:$1048576,MATCH(Calc!$A275,'Daily Data ADJ'!$A:$A,0),MATCH("UPRO, CBOE BZX: Close",'Daily Data ADJ'!$1:$1,0))</f>
        <v>9.5855162099999998</v>
      </c>
      <c r="F275">
        <f>INDEX('Daily Data ADJ'!$1:$1048576,MATCH(Calc!$A275,'Daily Data ADJ'!$A:$A,0),MATCH("ES1!, CME_MINI: Close",'Daily Data ADJ'!$1:$1,0))</f>
        <v>1971</v>
      </c>
      <c r="G275">
        <f>INDEX('Daily Data ADJ'!$1:$1048576,MATCH(Calc!$A275,'Daily Data ADJ'!$A:$A,0),MATCH("ES2!, CME_MINI: Close",'Daily Data ADJ'!$1:$1,0))</f>
        <v>1963.25</v>
      </c>
      <c r="H275">
        <f>INDEX('QUANDL MULTPL SP500_DIV_YIELD_M'!$A:$G,MATCH(Calc!$A275,'QUANDL MULTPL SP500_DIV_YIELD_M'!$A:$A,1),MATCH('QUANDL MULTPL SP500_DIV_YIELD_M'!$E$1,'QUANDL MULTPL SP500_DIV_YIELD_M'!$A$1:$G$1,0))</f>
        <v>1.92</v>
      </c>
      <c r="I275" s="5">
        <f t="shared" si="24"/>
        <v>3.5644646620539601E-3</v>
      </c>
      <c r="J275" s="1">
        <f>A275/24/60/60+DATE(1970,1,1)</f>
        <v>41834.5625</v>
      </c>
      <c r="K275" s="3">
        <f t="shared" si="27"/>
        <v>3</v>
      </c>
      <c r="L275" s="6">
        <f>(1+Chart!$F$4)^(1/(365/K275))-1</f>
        <v>1.9979165917494157E-4</v>
      </c>
      <c r="M275" s="6">
        <f t="shared" si="28"/>
        <v>7.393960838042446E-6</v>
      </c>
      <c r="N275" s="6">
        <f t="shared" si="29"/>
        <v>2.9245307199943227E-5</v>
      </c>
      <c r="O275">
        <f>O274*(B275/B274)</f>
        <v>168.97196691000016</v>
      </c>
      <c r="P275">
        <f t="shared" si="25"/>
        <v>2014</v>
      </c>
      <c r="Q275" s="1">
        <f t="shared" si="26"/>
        <v>41834.5625</v>
      </c>
      <c r="R275">
        <f>IF(B276="",R274,IF(Q275&gt;=Chart!$F$2,E275,0))</f>
        <v>0</v>
      </c>
      <c r="S275">
        <f>IF(B276="",S274,IFERROR(IF(AND(R275&gt;0,R274=0),R275,(1+(B276/B275-1)*Calc!$Z$1)*S274),0))</f>
        <v>0</v>
      </c>
      <c r="T275">
        <f>IF(B276="",T274,IFERROR(IF(AND(R275&gt;0,R274=0),R275,(1+(B276/B275-1)*Calc!$Z$1-L276)*T274),0))</f>
        <v>0</v>
      </c>
      <c r="U275">
        <f>IF(B276="",U274,IFERROR(IF(AND(R275&gt;0,R274=0),R275,(1+(B276/B275-1)*Calc!$Z$1-M276*2)*U274),0))</f>
        <v>0</v>
      </c>
      <c r="V275">
        <f>IF(B276="",V274,IFERROR(IF(AND(R275&gt;0,R274=0),R275,(1+(B276/B275-1)*Calc!$Z$1-N276*2)*V274),0))</f>
        <v>0</v>
      </c>
      <c r="W275">
        <f>IF(ISNUMBER(C275),C275,W274)</f>
        <v>0.09</v>
      </c>
      <c r="Y275" s="1" t="e">
        <f>IF(AND(Q275&gt;=Chart!$F$2,Q275&lt;=Chart!$F$3),Q275,#N/A)</f>
        <v>#N/A</v>
      </c>
      <c r="Z275" t="e">
        <f>IF(AND(Q275&gt;=Chart!$F$2,Q275&lt;=Chart!$F$3),R275,#N/A)</f>
        <v>#N/A</v>
      </c>
      <c r="AA275" t="e">
        <f>IF(AND(Q275&gt;=Chart!$F$2,Q275&lt;=Chart!$F$3),S275,#N/A)</f>
        <v>#N/A</v>
      </c>
      <c r="AB275" t="e">
        <f>IF(AND(Q275&gt;=Chart!$F$2,Q275&lt;=Chart!$F$3),T275,#N/A)</f>
        <v>#N/A</v>
      </c>
      <c r="AC275" t="e">
        <f>IF(AND(Q275&gt;=Chart!$F$2,Q275&lt;=Chart!$F$3),U275,#N/A)</f>
        <v>#N/A</v>
      </c>
      <c r="AD275" t="e">
        <f>IF(AND(Q275&gt;=Chart!$F$2,Q275&lt;=Chart!$F$3),V275,#N/A)</f>
        <v>#N/A</v>
      </c>
      <c r="AE275" t="e">
        <f>IF(AND(Q275&gt;=Chart!$F$2,Q275&lt;=Chart!$F$3),I275,#N/A)</f>
        <v>#N/A</v>
      </c>
      <c r="AF275" t="e">
        <f>IF(AND(Q275&gt;=Chart!$F$2,Q275&lt;=Chart!$F$3),H275/100,#N/A)</f>
        <v>#N/A</v>
      </c>
      <c r="AG275" t="e">
        <f>IF(AND(Q275&gt;=Chart!$F$2,Q275&lt;=Chart!$F$3),W275/100,#N/A)</f>
        <v>#N/A</v>
      </c>
    </row>
    <row r="276" spans="1:33" x14ac:dyDescent="0.25">
      <c r="A276">
        <v>1405431000</v>
      </c>
      <c r="B276">
        <f>INDEX('Daily Data ADJ'!$1:$1048576,MATCH(Calc!$A276,'Daily Data ADJ'!$A:$A,0),MATCH("SPY, CBOE BZX: Close",'Daily Data ADJ'!$1:$1,0))</f>
        <v>168.65557204000001</v>
      </c>
      <c r="C276">
        <f>INDEX('Daily Data ADJ'!$1:$1048576,MATCH(Calc!$A276,'Daily Data ADJ'!$A:$A,0),MATCH("EFFR, FRED: Close",'Daily Data ADJ'!$1:$1,0))</f>
        <v>0.09</v>
      </c>
      <c r="D276" t="str">
        <f>INDEX('Daily Data ADJ'!$1:$1048576,MATCH(Calc!$A276,'Daily Data ADJ'!$A:$A,1),MATCH("SOFR, FRED: Close",'Daily Data ADJ'!$1:$1,0))</f>
        <v>NaN</v>
      </c>
      <c r="E276">
        <f>INDEX('Daily Data ADJ'!$1:$1048576,MATCH(Calc!$A276,'Daily Data ADJ'!$A:$A,0),MATCH("UPRO, CBOE BZX: Close",'Daily Data ADJ'!$1:$1,0))</f>
        <v>9.5359506700000001</v>
      </c>
      <c r="F276">
        <f>INDEX('Daily Data ADJ'!$1:$1048576,MATCH(Calc!$A276,'Daily Data ADJ'!$A:$A,0),MATCH("ES1!, CME_MINI: Close",'Daily Data ADJ'!$1:$1,0))</f>
        <v>1968</v>
      </c>
      <c r="G276">
        <f>INDEX('Daily Data ADJ'!$1:$1048576,MATCH(Calc!$A276,'Daily Data ADJ'!$A:$A,0),MATCH("ES2!, CME_MINI: Close",'Daily Data ADJ'!$1:$1,0))</f>
        <v>1960.25</v>
      </c>
      <c r="H276">
        <f>INDEX('QUANDL MULTPL SP500_DIV_YIELD_M'!$A:$G,MATCH(Calc!$A276,'QUANDL MULTPL SP500_DIV_YIELD_M'!$A:$A,1),MATCH('QUANDL MULTPL SP500_DIV_YIELD_M'!$E$1,'QUANDL MULTPL SP500_DIV_YIELD_M'!$A$1:$G$1,0))</f>
        <v>1.92</v>
      </c>
      <c r="I276" s="5">
        <f t="shared" si="24"/>
        <v>3.5407708872941014E-3</v>
      </c>
      <c r="J276" s="1">
        <f>A276/24/60/60+DATE(1970,1,1)</f>
        <v>41835.5625</v>
      </c>
      <c r="K276" s="3">
        <f t="shared" si="27"/>
        <v>1</v>
      </c>
      <c r="L276" s="6">
        <f>(1+Chart!$F$4)^(1/(365/K276))-1</f>
        <v>6.6592785027408397E-5</v>
      </c>
      <c r="M276" s="6">
        <f t="shared" si="28"/>
        <v>2.4646475380585287E-6</v>
      </c>
      <c r="N276" s="6">
        <f t="shared" si="29"/>
        <v>9.6836554228652005E-6</v>
      </c>
      <c r="O276">
        <f>O275*(B276/B275)</f>
        <v>168.65557204000018</v>
      </c>
      <c r="P276">
        <f t="shared" si="25"/>
        <v>2014</v>
      </c>
      <c r="Q276" s="1">
        <f t="shared" si="26"/>
        <v>41835.5625</v>
      </c>
      <c r="R276">
        <f>IF(B277="",R275,IF(Q276&gt;=Chart!$F$2,E276,0))</f>
        <v>0</v>
      </c>
      <c r="S276">
        <f>IF(B277="",S275,IFERROR(IF(AND(R276&gt;0,R275=0),R276,(1+(B277/B276-1)*Calc!$Z$1)*S275),0))</f>
        <v>0</v>
      </c>
      <c r="T276">
        <f>IF(B277="",T275,IFERROR(IF(AND(R276&gt;0,R275=0),R276,(1+(B277/B276-1)*Calc!$Z$1-L277)*T275),0))</f>
        <v>0</v>
      </c>
      <c r="U276">
        <f>IF(B277="",U275,IFERROR(IF(AND(R276&gt;0,R275=0),R276,(1+(B277/B276-1)*Calc!$Z$1-M277*2)*U275),0))</f>
        <v>0</v>
      </c>
      <c r="V276">
        <f>IF(B277="",V275,IFERROR(IF(AND(R276&gt;0,R275=0),R276,(1+(B277/B276-1)*Calc!$Z$1-N277*2)*V275),0))</f>
        <v>0</v>
      </c>
      <c r="W276">
        <f>IF(ISNUMBER(C276),C276,W275)</f>
        <v>0.09</v>
      </c>
      <c r="Y276" s="1" t="e">
        <f>IF(AND(Q276&gt;=Chart!$F$2,Q276&lt;=Chart!$F$3),Q276,#N/A)</f>
        <v>#N/A</v>
      </c>
      <c r="Z276" t="e">
        <f>IF(AND(Q276&gt;=Chart!$F$2,Q276&lt;=Chart!$F$3),R276,#N/A)</f>
        <v>#N/A</v>
      </c>
      <c r="AA276" t="e">
        <f>IF(AND(Q276&gt;=Chart!$F$2,Q276&lt;=Chart!$F$3),S276,#N/A)</f>
        <v>#N/A</v>
      </c>
      <c r="AB276" t="e">
        <f>IF(AND(Q276&gt;=Chart!$F$2,Q276&lt;=Chart!$F$3),T276,#N/A)</f>
        <v>#N/A</v>
      </c>
      <c r="AC276" t="e">
        <f>IF(AND(Q276&gt;=Chart!$F$2,Q276&lt;=Chart!$F$3),U276,#N/A)</f>
        <v>#N/A</v>
      </c>
      <c r="AD276" t="e">
        <f>IF(AND(Q276&gt;=Chart!$F$2,Q276&lt;=Chart!$F$3),V276,#N/A)</f>
        <v>#N/A</v>
      </c>
      <c r="AE276" t="e">
        <f>IF(AND(Q276&gt;=Chart!$F$2,Q276&lt;=Chart!$F$3),I276,#N/A)</f>
        <v>#N/A</v>
      </c>
      <c r="AF276" t="e">
        <f>IF(AND(Q276&gt;=Chart!$F$2,Q276&lt;=Chart!$F$3),H276/100,#N/A)</f>
        <v>#N/A</v>
      </c>
      <c r="AG276" t="e">
        <f>IF(AND(Q276&gt;=Chart!$F$2,Q276&lt;=Chart!$F$3),W276/100,#N/A)</f>
        <v>#N/A</v>
      </c>
    </row>
    <row r="277" spans="1:33" x14ac:dyDescent="0.25">
      <c r="A277">
        <v>1405517400</v>
      </c>
      <c r="B277">
        <f>INDEX('Daily Data ADJ'!$1:$1048576,MATCH(Calc!$A277,'Daily Data ADJ'!$A:$A,0),MATCH("SPY, CBOE BZX: Close",'Daily Data ADJ'!$1:$1,0))</f>
        <v>169.27981058</v>
      </c>
      <c r="C277">
        <f>INDEX('Daily Data ADJ'!$1:$1048576,MATCH(Calc!$A277,'Daily Data ADJ'!$A:$A,0),MATCH("EFFR, FRED: Close",'Daily Data ADJ'!$1:$1,0))</f>
        <v>0.09</v>
      </c>
      <c r="D277" t="str">
        <f>INDEX('Daily Data ADJ'!$1:$1048576,MATCH(Calc!$A277,'Daily Data ADJ'!$A:$A,1),MATCH("SOFR, FRED: Close",'Daily Data ADJ'!$1:$1,0))</f>
        <v>NaN</v>
      </c>
      <c r="E277">
        <f>INDEX('Daily Data ADJ'!$1:$1048576,MATCH(Calc!$A277,'Daily Data ADJ'!$A:$A,0),MATCH("UPRO, CBOE BZX: Close",'Daily Data ADJ'!$1:$1,0))</f>
        <v>9.6399560100000006</v>
      </c>
      <c r="F277">
        <f>INDEX('Daily Data ADJ'!$1:$1048576,MATCH(Calc!$A277,'Daily Data ADJ'!$A:$A,0),MATCH("ES1!, CME_MINI: Close",'Daily Data ADJ'!$1:$1,0))</f>
        <v>1974.75</v>
      </c>
      <c r="G277">
        <f>INDEX('Daily Data ADJ'!$1:$1048576,MATCH(Calc!$A277,'Daily Data ADJ'!$A:$A,0),MATCH("ES2!, CME_MINI: Close",'Daily Data ADJ'!$1:$1,0))</f>
        <v>1967</v>
      </c>
      <c r="H277">
        <f>INDEX('QUANDL MULTPL SP500_DIV_YIELD_M'!$A:$G,MATCH(Calc!$A277,'QUANDL MULTPL SP500_DIV_YIELD_M'!$A:$A,1),MATCH('QUANDL MULTPL SP500_DIV_YIELD_M'!$E$1,'QUANDL MULTPL SP500_DIV_YIELD_M'!$A$1:$G$1,0))</f>
        <v>1.92</v>
      </c>
      <c r="I277" s="5">
        <f t="shared" si="24"/>
        <v>3.5939812426019103E-3</v>
      </c>
      <c r="J277" s="1">
        <f>A277/24/60/60+DATE(1970,1,1)</f>
        <v>41836.5625</v>
      </c>
      <c r="K277" s="3">
        <f t="shared" si="27"/>
        <v>1</v>
      </c>
      <c r="L277" s="6">
        <f>(1+Chart!$F$4)^(1/(365/K277))-1</f>
        <v>6.6592785027408397E-5</v>
      </c>
      <c r="M277" s="6">
        <f t="shared" si="28"/>
        <v>2.4646475380585287E-6</v>
      </c>
      <c r="N277" s="6">
        <f t="shared" si="29"/>
        <v>9.8289204255586071E-6</v>
      </c>
      <c r="O277">
        <f>O276*(B277/B276)</f>
        <v>169.27981058000017</v>
      </c>
      <c r="P277">
        <f t="shared" si="25"/>
        <v>2014</v>
      </c>
      <c r="Q277" s="1">
        <f t="shared" si="26"/>
        <v>41836.5625</v>
      </c>
      <c r="R277">
        <f>IF(B278="",R276,IF(Q277&gt;=Chart!$F$2,E277,0))</f>
        <v>0</v>
      </c>
      <c r="S277">
        <f>IF(B278="",S276,IFERROR(IF(AND(R277&gt;0,R276=0),R277,(1+(B278/B277-1)*Calc!$Z$1)*S276),0))</f>
        <v>0</v>
      </c>
      <c r="T277">
        <f>IF(B278="",T276,IFERROR(IF(AND(R277&gt;0,R276=0),R277,(1+(B278/B277-1)*Calc!$Z$1-L278)*T276),0))</f>
        <v>0</v>
      </c>
      <c r="U277">
        <f>IF(B278="",U276,IFERROR(IF(AND(R277&gt;0,R276=0),R277,(1+(B278/B277-1)*Calc!$Z$1-M278*2)*U276),0))</f>
        <v>0</v>
      </c>
      <c r="V277">
        <f>IF(B278="",V276,IFERROR(IF(AND(R277&gt;0,R276=0),R277,(1+(B278/B277-1)*Calc!$Z$1-N278*2)*V276),0))</f>
        <v>0</v>
      </c>
      <c r="W277">
        <f>IF(ISNUMBER(C277),C277,W276)</f>
        <v>0.09</v>
      </c>
      <c r="Y277" s="1" t="e">
        <f>IF(AND(Q277&gt;=Chart!$F$2,Q277&lt;=Chart!$F$3),Q277,#N/A)</f>
        <v>#N/A</v>
      </c>
      <c r="Z277" t="e">
        <f>IF(AND(Q277&gt;=Chart!$F$2,Q277&lt;=Chart!$F$3),R277,#N/A)</f>
        <v>#N/A</v>
      </c>
      <c r="AA277" t="e">
        <f>IF(AND(Q277&gt;=Chart!$F$2,Q277&lt;=Chart!$F$3),S277,#N/A)</f>
        <v>#N/A</v>
      </c>
      <c r="AB277" t="e">
        <f>IF(AND(Q277&gt;=Chart!$F$2,Q277&lt;=Chart!$F$3),T277,#N/A)</f>
        <v>#N/A</v>
      </c>
      <c r="AC277" t="e">
        <f>IF(AND(Q277&gt;=Chart!$F$2,Q277&lt;=Chart!$F$3),U277,#N/A)</f>
        <v>#N/A</v>
      </c>
      <c r="AD277" t="e">
        <f>IF(AND(Q277&gt;=Chart!$F$2,Q277&lt;=Chart!$F$3),V277,#N/A)</f>
        <v>#N/A</v>
      </c>
      <c r="AE277" t="e">
        <f>IF(AND(Q277&gt;=Chart!$F$2,Q277&lt;=Chart!$F$3),I277,#N/A)</f>
        <v>#N/A</v>
      </c>
      <c r="AF277" t="e">
        <f>IF(AND(Q277&gt;=Chart!$F$2,Q277&lt;=Chart!$F$3),H277/100,#N/A)</f>
        <v>#N/A</v>
      </c>
      <c r="AG277" t="e">
        <f>IF(AND(Q277&gt;=Chart!$F$2,Q277&lt;=Chart!$F$3),W277/100,#N/A)</f>
        <v>#N/A</v>
      </c>
    </row>
    <row r="278" spans="1:33" x14ac:dyDescent="0.25">
      <c r="A278">
        <v>1405603800</v>
      </c>
      <c r="B278">
        <f>INDEX('Daily Data ADJ'!$1:$1048576,MATCH(Calc!$A278,'Daily Data ADJ'!$A:$A,0),MATCH("SPY, CBOE BZX: Close",'Daily Data ADJ'!$1:$1,0))</f>
        <v>167.35578767000001</v>
      </c>
      <c r="C278">
        <f>INDEX('Daily Data ADJ'!$1:$1048576,MATCH(Calc!$A278,'Daily Data ADJ'!$A:$A,0),MATCH("EFFR, FRED: Close",'Daily Data ADJ'!$1:$1,0))</f>
        <v>0.09</v>
      </c>
      <c r="D278" t="str">
        <f>INDEX('Daily Data ADJ'!$1:$1048576,MATCH(Calc!$A278,'Daily Data ADJ'!$A:$A,1),MATCH("SOFR, FRED: Close",'Daily Data ADJ'!$1:$1,0))</f>
        <v>NaN</v>
      </c>
      <c r="E278">
        <f>INDEX('Daily Data ADJ'!$1:$1048576,MATCH(Calc!$A278,'Daily Data ADJ'!$A:$A,0),MATCH("UPRO, CBOE BZX: Close",'Daily Data ADJ'!$1:$1,0))</f>
        <v>9.3092522199999994</v>
      </c>
      <c r="F278">
        <f>INDEX('Daily Data ADJ'!$1:$1048576,MATCH(Calc!$A278,'Daily Data ADJ'!$A:$A,0),MATCH("ES1!, CME_MINI: Close",'Daily Data ADJ'!$1:$1,0))</f>
        <v>1953.5</v>
      </c>
      <c r="G278">
        <f>INDEX('Daily Data ADJ'!$1:$1048576,MATCH(Calc!$A278,'Daily Data ADJ'!$A:$A,0),MATCH("ES2!, CME_MINI: Close",'Daily Data ADJ'!$1:$1,0))</f>
        <v>1945.75</v>
      </c>
      <c r="H278">
        <f>INDEX('QUANDL MULTPL SP500_DIV_YIELD_M'!$A:$G,MATCH(Calc!$A278,'QUANDL MULTPL SP500_DIV_YIELD_M'!$A:$A,1),MATCH('QUANDL MULTPL SP500_DIV_YIELD_M'!$E$1,'QUANDL MULTPL SP500_DIV_YIELD_M'!$A$1:$G$1,0))</f>
        <v>1.92</v>
      </c>
      <c r="I278" s="5">
        <f t="shared" si="24"/>
        <v>3.4252312035011369E-3</v>
      </c>
      <c r="J278" s="1">
        <f>A278/24/60/60+DATE(1970,1,1)</f>
        <v>41837.5625</v>
      </c>
      <c r="K278" s="3">
        <f t="shared" si="27"/>
        <v>1</v>
      </c>
      <c r="L278" s="6">
        <f>(1+Chart!$F$4)^(1/(365/K278))-1</f>
        <v>6.6592785027408397E-5</v>
      </c>
      <c r="M278" s="6">
        <f t="shared" si="28"/>
        <v>2.4646475380585287E-6</v>
      </c>
      <c r="N278" s="6">
        <f t="shared" si="29"/>
        <v>9.3682040456233295E-6</v>
      </c>
      <c r="O278">
        <f>O277*(B278/B277)</f>
        <v>167.35578767000018</v>
      </c>
      <c r="P278">
        <f t="shared" si="25"/>
        <v>2014</v>
      </c>
      <c r="Q278" s="1">
        <f t="shared" si="26"/>
        <v>41837.5625</v>
      </c>
      <c r="R278">
        <f>IF(B279="",R277,IF(Q278&gt;=Chart!$F$2,E278,0))</f>
        <v>0</v>
      </c>
      <c r="S278">
        <f>IF(B279="",S277,IFERROR(IF(AND(R278&gt;0,R277=0),R278,(1+(B279/B278-1)*Calc!$Z$1)*S277),0))</f>
        <v>0</v>
      </c>
      <c r="T278">
        <f>IF(B279="",T277,IFERROR(IF(AND(R278&gt;0,R277=0),R278,(1+(B279/B278-1)*Calc!$Z$1-L279)*T277),0))</f>
        <v>0</v>
      </c>
      <c r="U278">
        <f>IF(B279="",U277,IFERROR(IF(AND(R278&gt;0,R277=0),R278,(1+(B279/B278-1)*Calc!$Z$1-M279*2)*U277),0))</f>
        <v>0</v>
      </c>
      <c r="V278">
        <f>IF(B279="",V277,IFERROR(IF(AND(R278&gt;0,R277=0),R278,(1+(B279/B278-1)*Calc!$Z$1-N279*2)*V277),0))</f>
        <v>0</v>
      </c>
      <c r="W278">
        <f>IF(ISNUMBER(C278),C278,W277)</f>
        <v>0.09</v>
      </c>
      <c r="Y278" s="1" t="e">
        <f>IF(AND(Q278&gt;=Chart!$F$2,Q278&lt;=Chart!$F$3),Q278,#N/A)</f>
        <v>#N/A</v>
      </c>
      <c r="Z278" t="e">
        <f>IF(AND(Q278&gt;=Chart!$F$2,Q278&lt;=Chart!$F$3),R278,#N/A)</f>
        <v>#N/A</v>
      </c>
      <c r="AA278" t="e">
        <f>IF(AND(Q278&gt;=Chart!$F$2,Q278&lt;=Chart!$F$3),S278,#N/A)</f>
        <v>#N/A</v>
      </c>
      <c r="AB278" t="e">
        <f>IF(AND(Q278&gt;=Chart!$F$2,Q278&lt;=Chart!$F$3),T278,#N/A)</f>
        <v>#N/A</v>
      </c>
      <c r="AC278" t="e">
        <f>IF(AND(Q278&gt;=Chart!$F$2,Q278&lt;=Chart!$F$3),U278,#N/A)</f>
        <v>#N/A</v>
      </c>
      <c r="AD278" t="e">
        <f>IF(AND(Q278&gt;=Chart!$F$2,Q278&lt;=Chart!$F$3),V278,#N/A)</f>
        <v>#N/A</v>
      </c>
      <c r="AE278" t="e">
        <f>IF(AND(Q278&gt;=Chart!$F$2,Q278&lt;=Chart!$F$3),I278,#N/A)</f>
        <v>#N/A</v>
      </c>
      <c r="AF278" t="e">
        <f>IF(AND(Q278&gt;=Chart!$F$2,Q278&lt;=Chart!$F$3),H278/100,#N/A)</f>
        <v>#N/A</v>
      </c>
      <c r="AG278" t="e">
        <f>IF(AND(Q278&gt;=Chart!$F$2,Q278&lt;=Chart!$F$3),W278/100,#N/A)</f>
        <v>#N/A</v>
      </c>
    </row>
    <row r="279" spans="1:33" x14ac:dyDescent="0.25">
      <c r="A279">
        <v>1405690200</v>
      </c>
      <c r="B279">
        <f>INDEX('Daily Data ADJ'!$1:$1048576,MATCH(Calc!$A279,'Daily Data ADJ'!$A:$A,0),MATCH("SPY, CBOE BZX: Close",'Daily Data ADJ'!$1:$1,0))</f>
        <v>169.06594473999999</v>
      </c>
      <c r="C279">
        <f>INDEX('Daily Data ADJ'!$1:$1048576,MATCH(Calc!$A279,'Daily Data ADJ'!$A:$A,0),MATCH("EFFR, FRED: Close",'Daily Data ADJ'!$1:$1,0))</f>
        <v>0.09</v>
      </c>
      <c r="D279" t="str">
        <f>INDEX('Daily Data ADJ'!$1:$1048576,MATCH(Calc!$A279,'Daily Data ADJ'!$A:$A,1),MATCH("SOFR, FRED: Close",'Daily Data ADJ'!$1:$1,0))</f>
        <v>NaN</v>
      </c>
      <c r="E279">
        <f>INDEX('Daily Data ADJ'!$1:$1048576,MATCH(Calc!$A279,'Daily Data ADJ'!$A:$A,0),MATCH("UPRO, CBOE BZX: Close",'Daily Data ADJ'!$1:$1,0))</f>
        <v>9.5928280899999994</v>
      </c>
      <c r="F279">
        <f>INDEX('Daily Data ADJ'!$1:$1048576,MATCH(Calc!$A279,'Daily Data ADJ'!$A:$A,0),MATCH("ES1!, CME_MINI: Close",'Daily Data ADJ'!$1:$1,0))</f>
        <v>1971.5</v>
      </c>
      <c r="G279">
        <f>INDEX('Daily Data ADJ'!$1:$1048576,MATCH(Calc!$A279,'Daily Data ADJ'!$A:$A,0),MATCH("ES2!, CME_MINI: Close",'Daily Data ADJ'!$1:$1,0))</f>
        <v>1963.75</v>
      </c>
      <c r="H279">
        <f>INDEX('QUANDL MULTPL SP500_DIV_YIELD_M'!$A:$G,MATCH(Calc!$A279,'QUANDL MULTPL SP500_DIV_YIELD_M'!$A:$A,1),MATCH('QUANDL MULTPL SP500_DIV_YIELD_M'!$E$1,'QUANDL MULTPL SP500_DIV_YIELD_M'!$A$1:$G$1,0))</f>
        <v>1.92</v>
      </c>
      <c r="I279" s="5">
        <f t="shared" si="24"/>
        <v>3.5684066554302375E-3</v>
      </c>
      <c r="J279" s="1">
        <f>A279/24/60/60+DATE(1970,1,1)</f>
        <v>41838.5625</v>
      </c>
      <c r="K279" s="3">
        <f t="shared" si="27"/>
        <v>1</v>
      </c>
      <c r="L279" s="6">
        <f>(1+Chart!$F$4)^(1/(365/K279))-1</f>
        <v>6.6592785027408397E-5</v>
      </c>
      <c r="M279" s="6">
        <f t="shared" si="28"/>
        <v>2.4646475380585287E-6</v>
      </c>
      <c r="N279" s="6">
        <f t="shared" si="29"/>
        <v>9.7591024090792899E-6</v>
      </c>
      <c r="O279">
        <f>O278*(B279/B278)</f>
        <v>169.06594474000016</v>
      </c>
      <c r="P279">
        <f t="shared" si="25"/>
        <v>2014</v>
      </c>
      <c r="Q279" s="1">
        <f t="shared" si="26"/>
        <v>41838.5625</v>
      </c>
      <c r="R279">
        <f>IF(B280="",R278,IF(Q279&gt;=Chart!$F$2,E279,0))</f>
        <v>0</v>
      </c>
      <c r="S279">
        <f>IF(B280="",S278,IFERROR(IF(AND(R279&gt;0,R278=0),R279,(1+(B280/B279-1)*Calc!$Z$1)*S278),0))</f>
        <v>0</v>
      </c>
      <c r="T279">
        <f>IF(B280="",T278,IFERROR(IF(AND(R279&gt;0,R278=0),R279,(1+(B280/B279-1)*Calc!$Z$1-L280)*T278),0))</f>
        <v>0</v>
      </c>
      <c r="U279">
        <f>IF(B280="",U278,IFERROR(IF(AND(R279&gt;0,R278=0),R279,(1+(B280/B279-1)*Calc!$Z$1-M280*2)*U278),0))</f>
        <v>0</v>
      </c>
      <c r="V279">
        <f>IF(B280="",V278,IFERROR(IF(AND(R279&gt;0,R278=0),R279,(1+(B280/B279-1)*Calc!$Z$1-N280*2)*V278),0))</f>
        <v>0</v>
      </c>
      <c r="W279">
        <f>IF(ISNUMBER(C279),C279,W278)</f>
        <v>0.09</v>
      </c>
      <c r="Y279" s="1" t="e">
        <f>IF(AND(Q279&gt;=Chart!$F$2,Q279&lt;=Chart!$F$3),Q279,#N/A)</f>
        <v>#N/A</v>
      </c>
      <c r="Z279" t="e">
        <f>IF(AND(Q279&gt;=Chart!$F$2,Q279&lt;=Chart!$F$3),R279,#N/A)</f>
        <v>#N/A</v>
      </c>
      <c r="AA279" t="e">
        <f>IF(AND(Q279&gt;=Chart!$F$2,Q279&lt;=Chart!$F$3),S279,#N/A)</f>
        <v>#N/A</v>
      </c>
      <c r="AB279" t="e">
        <f>IF(AND(Q279&gt;=Chart!$F$2,Q279&lt;=Chart!$F$3),T279,#N/A)</f>
        <v>#N/A</v>
      </c>
      <c r="AC279" t="e">
        <f>IF(AND(Q279&gt;=Chart!$F$2,Q279&lt;=Chart!$F$3),U279,#N/A)</f>
        <v>#N/A</v>
      </c>
      <c r="AD279" t="e">
        <f>IF(AND(Q279&gt;=Chart!$F$2,Q279&lt;=Chart!$F$3),V279,#N/A)</f>
        <v>#N/A</v>
      </c>
      <c r="AE279" t="e">
        <f>IF(AND(Q279&gt;=Chart!$F$2,Q279&lt;=Chart!$F$3),I279,#N/A)</f>
        <v>#N/A</v>
      </c>
      <c r="AF279" t="e">
        <f>IF(AND(Q279&gt;=Chart!$F$2,Q279&lt;=Chart!$F$3),H279/100,#N/A)</f>
        <v>#N/A</v>
      </c>
      <c r="AG279" t="e">
        <f>IF(AND(Q279&gt;=Chart!$F$2,Q279&lt;=Chart!$F$3),W279/100,#N/A)</f>
        <v>#N/A</v>
      </c>
    </row>
    <row r="280" spans="1:33" x14ac:dyDescent="0.25">
      <c r="A280">
        <v>1405949400</v>
      </c>
      <c r="B280">
        <f>INDEX('Daily Data ADJ'!$1:$1048576,MATCH(Calc!$A280,'Daily Data ADJ'!$A:$A,0),MATCH("SPY, CBOE BZX: Close",'Daily Data ADJ'!$1:$1,0))</f>
        <v>168.74963538</v>
      </c>
      <c r="C280">
        <f>INDEX('Daily Data ADJ'!$1:$1048576,MATCH(Calc!$A280,'Daily Data ADJ'!$A:$A,0),MATCH("EFFR, FRED: Close",'Daily Data ADJ'!$1:$1,0))</f>
        <v>0.1</v>
      </c>
      <c r="D280" t="str">
        <f>INDEX('Daily Data ADJ'!$1:$1048576,MATCH(Calc!$A280,'Daily Data ADJ'!$A:$A,1),MATCH("SOFR, FRED: Close",'Daily Data ADJ'!$1:$1,0))</f>
        <v>NaN</v>
      </c>
      <c r="E280">
        <f>INDEX('Daily Data ADJ'!$1:$1048576,MATCH(Calc!$A280,'Daily Data ADJ'!$A:$A,0),MATCH("UPRO, CBOE BZX: Close",'Daily Data ADJ'!$1:$1,0))</f>
        <v>9.5343262400000004</v>
      </c>
      <c r="F280">
        <f>INDEX('Daily Data ADJ'!$1:$1048576,MATCH(Calc!$A280,'Daily Data ADJ'!$A:$A,0),MATCH("ES1!, CME_MINI: Close",'Daily Data ADJ'!$1:$1,0))</f>
        <v>1966.25</v>
      </c>
      <c r="G280">
        <f>INDEX('Daily Data ADJ'!$1:$1048576,MATCH(Calc!$A280,'Daily Data ADJ'!$A:$A,0),MATCH("ES2!, CME_MINI: Close",'Daily Data ADJ'!$1:$1,0))</f>
        <v>1958.5</v>
      </c>
      <c r="H280">
        <f>INDEX('QUANDL MULTPL SP500_DIV_YIELD_M'!$A:$G,MATCH(Calc!$A280,'QUANDL MULTPL SP500_DIV_YIELD_M'!$A:$A,1),MATCH('QUANDL MULTPL SP500_DIV_YIELD_M'!$E$1,'QUANDL MULTPL SP500_DIV_YIELD_M'!$A$1:$G$1,0))</f>
        <v>1.92</v>
      </c>
      <c r="I280" s="5">
        <f t="shared" si="24"/>
        <v>3.526916327676103E-3</v>
      </c>
      <c r="J280" s="1">
        <f>A280/24/60/60+DATE(1970,1,1)</f>
        <v>41841.5625</v>
      </c>
      <c r="K280" s="3">
        <f t="shared" si="27"/>
        <v>3</v>
      </c>
      <c r="L280" s="6">
        <f>(1+Chart!$F$4)^(1/(365/K280))-1</f>
        <v>1.9979165917494157E-4</v>
      </c>
      <c r="M280" s="6">
        <f t="shared" si="28"/>
        <v>8.2151049745071703E-6</v>
      </c>
      <c r="N280" s="6">
        <f t="shared" si="29"/>
        <v>2.8937772198700529E-5</v>
      </c>
      <c r="O280">
        <f>O279*(B280/B279)</f>
        <v>168.74963538000017</v>
      </c>
      <c r="P280">
        <f t="shared" si="25"/>
        <v>2014</v>
      </c>
      <c r="Q280" s="1">
        <f t="shared" si="26"/>
        <v>41841.5625</v>
      </c>
      <c r="R280">
        <f>IF(B281="",R279,IF(Q280&gt;=Chart!$F$2,E280,0))</f>
        <v>0</v>
      </c>
      <c r="S280">
        <f>IF(B281="",S279,IFERROR(IF(AND(R280&gt;0,R279=0),R280,(1+(B281/B280-1)*Calc!$Z$1)*S279),0))</f>
        <v>0</v>
      </c>
      <c r="T280">
        <f>IF(B281="",T279,IFERROR(IF(AND(R280&gt;0,R279=0),R280,(1+(B281/B280-1)*Calc!$Z$1-L281)*T279),0))</f>
        <v>0</v>
      </c>
      <c r="U280">
        <f>IF(B281="",U279,IFERROR(IF(AND(R280&gt;0,R279=0),R280,(1+(B281/B280-1)*Calc!$Z$1-M281*2)*U279),0))</f>
        <v>0</v>
      </c>
      <c r="V280">
        <f>IF(B281="",V279,IFERROR(IF(AND(R280&gt;0,R279=0),R280,(1+(B281/B280-1)*Calc!$Z$1-N281*2)*V279),0))</f>
        <v>0</v>
      </c>
      <c r="W280">
        <f>IF(ISNUMBER(C280),C280,W279)</f>
        <v>0.1</v>
      </c>
      <c r="Y280" s="1" t="e">
        <f>IF(AND(Q280&gt;=Chart!$F$2,Q280&lt;=Chart!$F$3),Q280,#N/A)</f>
        <v>#N/A</v>
      </c>
      <c r="Z280" t="e">
        <f>IF(AND(Q280&gt;=Chart!$F$2,Q280&lt;=Chart!$F$3),R280,#N/A)</f>
        <v>#N/A</v>
      </c>
      <c r="AA280" t="e">
        <f>IF(AND(Q280&gt;=Chart!$F$2,Q280&lt;=Chart!$F$3),S280,#N/A)</f>
        <v>#N/A</v>
      </c>
      <c r="AB280" t="e">
        <f>IF(AND(Q280&gt;=Chart!$F$2,Q280&lt;=Chart!$F$3),T280,#N/A)</f>
        <v>#N/A</v>
      </c>
      <c r="AC280" t="e">
        <f>IF(AND(Q280&gt;=Chart!$F$2,Q280&lt;=Chart!$F$3),U280,#N/A)</f>
        <v>#N/A</v>
      </c>
      <c r="AD280" t="e">
        <f>IF(AND(Q280&gt;=Chart!$F$2,Q280&lt;=Chart!$F$3),V280,#N/A)</f>
        <v>#N/A</v>
      </c>
      <c r="AE280" t="e">
        <f>IF(AND(Q280&gt;=Chart!$F$2,Q280&lt;=Chart!$F$3),I280,#N/A)</f>
        <v>#N/A</v>
      </c>
      <c r="AF280" t="e">
        <f>IF(AND(Q280&gt;=Chart!$F$2,Q280&lt;=Chart!$F$3),H280/100,#N/A)</f>
        <v>#N/A</v>
      </c>
      <c r="AG280" t="e">
        <f>IF(AND(Q280&gt;=Chart!$F$2,Q280&lt;=Chart!$F$3),W280/100,#N/A)</f>
        <v>#N/A</v>
      </c>
    </row>
    <row r="281" spans="1:33" x14ac:dyDescent="0.25">
      <c r="A281">
        <v>1406035800</v>
      </c>
      <c r="B281">
        <f>INDEX('Daily Data ADJ'!$1:$1048576,MATCH(Calc!$A281,'Daily Data ADJ'!$A:$A,0),MATCH("SPY, CBOE BZX: Close",'Daily Data ADJ'!$1:$1,0))</f>
        <v>169.48503969000001</v>
      </c>
      <c r="C281">
        <f>INDEX('Daily Data ADJ'!$1:$1048576,MATCH(Calc!$A281,'Daily Data ADJ'!$A:$A,0),MATCH("EFFR, FRED: Close",'Daily Data ADJ'!$1:$1,0))</f>
        <v>0.09</v>
      </c>
      <c r="D281" t="str">
        <f>INDEX('Daily Data ADJ'!$1:$1048576,MATCH(Calc!$A281,'Daily Data ADJ'!$A:$A,1),MATCH("SOFR, FRED: Close",'Daily Data ADJ'!$1:$1,0))</f>
        <v>NaN</v>
      </c>
      <c r="E281">
        <f>INDEX('Daily Data ADJ'!$1:$1048576,MATCH(Calc!$A281,'Daily Data ADJ'!$A:$A,0),MATCH("UPRO, CBOE BZX: Close",'Daily Data ADJ'!$1:$1,0))</f>
        <v>9.6627067899999997</v>
      </c>
      <c r="F281">
        <f>INDEX('Daily Data ADJ'!$1:$1048576,MATCH(Calc!$A281,'Daily Data ADJ'!$A:$A,0),MATCH("ES1!, CME_MINI: Close",'Daily Data ADJ'!$1:$1,0))</f>
        <v>1975</v>
      </c>
      <c r="G281">
        <f>INDEX('Daily Data ADJ'!$1:$1048576,MATCH(Calc!$A281,'Daily Data ADJ'!$A:$A,0),MATCH("ES2!, CME_MINI: Close",'Daily Data ADJ'!$1:$1,0))</f>
        <v>1967</v>
      </c>
      <c r="H281">
        <f>INDEX('QUANDL MULTPL SP500_DIV_YIELD_M'!$A:$G,MATCH(Calc!$A281,'QUANDL MULTPL SP500_DIV_YIELD_M'!$A:$A,1),MATCH('QUANDL MULTPL SP500_DIV_YIELD_M'!$E$1,'QUANDL MULTPL SP500_DIV_YIELD_M'!$A$1:$G$1,0))</f>
        <v>1.92</v>
      </c>
      <c r="I281" s="5">
        <f t="shared" si="24"/>
        <v>3.0956485404423119E-3</v>
      </c>
      <c r="J281" s="1">
        <f>A281/24/60/60+DATE(1970,1,1)</f>
        <v>41842.5625</v>
      </c>
      <c r="K281" s="3">
        <f t="shared" si="27"/>
        <v>1</v>
      </c>
      <c r="L281" s="6">
        <f>(1+Chart!$F$4)^(1/(365/K281))-1</f>
        <v>6.6592785027408397E-5</v>
      </c>
      <c r="M281" s="6">
        <f t="shared" si="28"/>
        <v>2.4646475380585287E-6</v>
      </c>
      <c r="N281" s="6">
        <f t="shared" si="29"/>
        <v>8.4681643099937531E-6</v>
      </c>
      <c r="O281">
        <f>O280*(B281/B280)</f>
        <v>169.48503969000018</v>
      </c>
      <c r="P281">
        <f t="shared" si="25"/>
        <v>2014</v>
      </c>
      <c r="Q281" s="1">
        <f t="shared" si="26"/>
        <v>41842.5625</v>
      </c>
      <c r="R281">
        <f>IF(B282="",R280,IF(Q281&gt;=Chart!$F$2,E281,0))</f>
        <v>0</v>
      </c>
      <c r="S281">
        <f>IF(B282="",S280,IFERROR(IF(AND(R281&gt;0,R280=0),R281,(1+(B282/B281-1)*Calc!$Z$1)*S280),0))</f>
        <v>0</v>
      </c>
      <c r="T281">
        <f>IF(B282="",T280,IFERROR(IF(AND(R281&gt;0,R280=0),R281,(1+(B282/B281-1)*Calc!$Z$1-L282)*T280),0))</f>
        <v>0</v>
      </c>
      <c r="U281">
        <f>IF(B282="",U280,IFERROR(IF(AND(R281&gt;0,R280=0),R281,(1+(B282/B281-1)*Calc!$Z$1-M282*2)*U280),0))</f>
        <v>0</v>
      </c>
      <c r="V281">
        <f>IF(B282="",V280,IFERROR(IF(AND(R281&gt;0,R280=0),R281,(1+(B282/B281-1)*Calc!$Z$1-N282*2)*V280),0))</f>
        <v>0</v>
      </c>
      <c r="W281">
        <f>IF(ISNUMBER(C281),C281,W280)</f>
        <v>0.09</v>
      </c>
      <c r="Y281" s="1" t="e">
        <f>IF(AND(Q281&gt;=Chart!$F$2,Q281&lt;=Chart!$F$3),Q281,#N/A)</f>
        <v>#N/A</v>
      </c>
      <c r="Z281" t="e">
        <f>IF(AND(Q281&gt;=Chart!$F$2,Q281&lt;=Chart!$F$3),R281,#N/A)</f>
        <v>#N/A</v>
      </c>
      <c r="AA281" t="e">
        <f>IF(AND(Q281&gt;=Chart!$F$2,Q281&lt;=Chart!$F$3),S281,#N/A)</f>
        <v>#N/A</v>
      </c>
      <c r="AB281" t="e">
        <f>IF(AND(Q281&gt;=Chart!$F$2,Q281&lt;=Chart!$F$3),T281,#N/A)</f>
        <v>#N/A</v>
      </c>
      <c r="AC281" t="e">
        <f>IF(AND(Q281&gt;=Chart!$F$2,Q281&lt;=Chart!$F$3),U281,#N/A)</f>
        <v>#N/A</v>
      </c>
      <c r="AD281" t="e">
        <f>IF(AND(Q281&gt;=Chart!$F$2,Q281&lt;=Chart!$F$3),V281,#N/A)</f>
        <v>#N/A</v>
      </c>
      <c r="AE281" t="e">
        <f>IF(AND(Q281&gt;=Chart!$F$2,Q281&lt;=Chart!$F$3),I281,#N/A)</f>
        <v>#N/A</v>
      </c>
      <c r="AF281" t="e">
        <f>IF(AND(Q281&gt;=Chart!$F$2,Q281&lt;=Chart!$F$3),H281/100,#N/A)</f>
        <v>#N/A</v>
      </c>
      <c r="AG281" t="e">
        <f>IF(AND(Q281&gt;=Chart!$F$2,Q281&lt;=Chart!$F$3),W281/100,#N/A)</f>
        <v>#N/A</v>
      </c>
    </row>
    <row r="282" spans="1:33" x14ac:dyDescent="0.25">
      <c r="A282">
        <v>1406122200</v>
      </c>
      <c r="B282">
        <f>INDEX('Daily Data ADJ'!$1:$1048576,MATCH(Calc!$A282,'Daily Data ADJ'!$A:$A,0),MATCH("SPY, CBOE BZX: Close",'Daily Data ADJ'!$1:$1,0))</f>
        <v>169.86129305</v>
      </c>
      <c r="C282">
        <f>INDEX('Daily Data ADJ'!$1:$1048576,MATCH(Calc!$A282,'Daily Data ADJ'!$A:$A,0),MATCH("EFFR, FRED: Close",'Daily Data ADJ'!$1:$1,0))</f>
        <v>0.09</v>
      </c>
      <c r="D282" t="str">
        <f>INDEX('Daily Data ADJ'!$1:$1048576,MATCH(Calc!$A282,'Daily Data ADJ'!$A:$A,1),MATCH("SOFR, FRED: Close",'Daily Data ADJ'!$1:$1,0))</f>
        <v>NaN</v>
      </c>
      <c r="E282">
        <f>INDEX('Daily Data ADJ'!$1:$1048576,MATCH(Calc!$A282,'Daily Data ADJ'!$A:$A,0),MATCH("UPRO, CBOE BZX: Close",'Daily Data ADJ'!$1:$1,0))</f>
        <v>9.7277102499999994</v>
      </c>
      <c r="F282">
        <f>INDEX('Daily Data ADJ'!$1:$1048576,MATCH(Calc!$A282,'Daily Data ADJ'!$A:$A,0),MATCH("ES1!, CME_MINI: Close",'Daily Data ADJ'!$1:$1,0))</f>
        <v>1980.75</v>
      </c>
      <c r="G282">
        <f>INDEX('Daily Data ADJ'!$1:$1048576,MATCH(Calc!$A282,'Daily Data ADJ'!$A:$A,0),MATCH("ES2!, CME_MINI: Close",'Daily Data ADJ'!$1:$1,0))</f>
        <v>1973</v>
      </c>
      <c r="H282">
        <f>INDEX('QUANDL MULTPL SP500_DIV_YIELD_M'!$A:$G,MATCH(Calc!$A282,'QUANDL MULTPL SP500_DIV_YIELD_M'!$A:$A,1),MATCH('QUANDL MULTPL SP500_DIV_YIELD_M'!$E$1,'QUANDL MULTPL SP500_DIV_YIELD_M'!$A$1:$G$1,0))</f>
        <v>1.92</v>
      </c>
      <c r="I282" s="5">
        <f t="shared" si="24"/>
        <v>3.6409766743983364E-3</v>
      </c>
      <c r="J282" s="1">
        <f>A282/24/60/60+DATE(1970,1,1)</f>
        <v>41843.5625</v>
      </c>
      <c r="K282" s="3">
        <f t="shared" si="27"/>
        <v>1</v>
      </c>
      <c r="L282" s="6">
        <f>(1+Chart!$F$4)^(1/(365/K282))-1</f>
        <v>6.6592785027408397E-5</v>
      </c>
      <c r="M282" s="6">
        <f t="shared" si="28"/>
        <v>2.4646475380585287E-6</v>
      </c>
      <c r="N282" s="6">
        <f t="shared" si="29"/>
        <v>9.9572122143065656E-6</v>
      </c>
      <c r="O282">
        <f>O281*(B282/B281)</f>
        <v>169.86129305000017</v>
      </c>
      <c r="P282">
        <f t="shared" si="25"/>
        <v>2014</v>
      </c>
      <c r="Q282" s="1">
        <f t="shared" si="26"/>
        <v>41843.5625</v>
      </c>
      <c r="R282">
        <f>IF(B283="",R281,IF(Q282&gt;=Chart!$F$2,E282,0))</f>
        <v>0</v>
      </c>
      <c r="S282">
        <f>IF(B283="",S281,IFERROR(IF(AND(R282&gt;0,R281=0),R282,(1+(B283/B282-1)*Calc!$Z$1)*S281),0))</f>
        <v>0</v>
      </c>
      <c r="T282">
        <f>IF(B283="",T281,IFERROR(IF(AND(R282&gt;0,R281=0),R282,(1+(B283/B282-1)*Calc!$Z$1-L283)*T281),0))</f>
        <v>0</v>
      </c>
      <c r="U282">
        <f>IF(B283="",U281,IFERROR(IF(AND(R282&gt;0,R281=0),R282,(1+(B283/B282-1)*Calc!$Z$1-M283*2)*U281),0))</f>
        <v>0</v>
      </c>
      <c r="V282">
        <f>IF(B283="",V281,IFERROR(IF(AND(R282&gt;0,R281=0),R282,(1+(B283/B282-1)*Calc!$Z$1-N283*2)*V281),0))</f>
        <v>0</v>
      </c>
      <c r="W282">
        <f>IF(ISNUMBER(C282),C282,W281)</f>
        <v>0.09</v>
      </c>
      <c r="Y282" s="1" t="e">
        <f>IF(AND(Q282&gt;=Chart!$F$2,Q282&lt;=Chart!$F$3),Q282,#N/A)</f>
        <v>#N/A</v>
      </c>
      <c r="Z282" t="e">
        <f>IF(AND(Q282&gt;=Chart!$F$2,Q282&lt;=Chart!$F$3),R282,#N/A)</f>
        <v>#N/A</v>
      </c>
      <c r="AA282" t="e">
        <f>IF(AND(Q282&gt;=Chart!$F$2,Q282&lt;=Chart!$F$3),S282,#N/A)</f>
        <v>#N/A</v>
      </c>
      <c r="AB282" t="e">
        <f>IF(AND(Q282&gt;=Chart!$F$2,Q282&lt;=Chart!$F$3),T282,#N/A)</f>
        <v>#N/A</v>
      </c>
      <c r="AC282" t="e">
        <f>IF(AND(Q282&gt;=Chart!$F$2,Q282&lt;=Chart!$F$3),U282,#N/A)</f>
        <v>#N/A</v>
      </c>
      <c r="AD282" t="e">
        <f>IF(AND(Q282&gt;=Chart!$F$2,Q282&lt;=Chart!$F$3),V282,#N/A)</f>
        <v>#N/A</v>
      </c>
      <c r="AE282" t="e">
        <f>IF(AND(Q282&gt;=Chart!$F$2,Q282&lt;=Chart!$F$3),I282,#N/A)</f>
        <v>#N/A</v>
      </c>
      <c r="AF282" t="e">
        <f>IF(AND(Q282&gt;=Chart!$F$2,Q282&lt;=Chart!$F$3),H282/100,#N/A)</f>
        <v>#N/A</v>
      </c>
      <c r="AG282" t="e">
        <f>IF(AND(Q282&gt;=Chart!$F$2,Q282&lt;=Chart!$F$3),W282/100,#N/A)</f>
        <v>#N/A</v>
      </c>
    </row>
    <row r="283" spans="1:33" x14ac:dyDescent="0.25">
      <c r="A283">
        <v>1406208600</v>
      </c>
      <c r="B283">
        <f>INDEX('Daily Data ADJ'!$1:$1048576,MATCH(Calc!$A283,'Daily Data ADJ'!$A:$A,0),MATCH("SPY, CBOE BZX: Close",'Daily Data ADJ'!$1:$1,0))</f>
        <v>169.86984426999999</v>
      </c>
      <c r="C283">
        <f>INDEX('Daily Data ADJ'!$1:$1048576,MATCH(Calc!$A283,'Daily Data ADJ'!$A:$A,0),MATCH("EFFR, FRED: Close",'Daily Data ADJ'!$1:$1,0))</f>
        <v>0.09</v>
      </c>
      <c r="D283" t="str">
        <f>INDEX('Daily Data ADJ'!$1:$1048576,MATCH(Calc!$A283,'Daily Data ADJ'!$A:$A,1),MATCH("SOFR, FRED: Close",'Daily Data ADJ'!$1:$1,0))</f>
        <v>NaN</v>
      </c>
      <c r="E283">
        <f>INDEX('Daily Data ADJ'!$1:$1048576,MATCH(Calc!$A283,'Daily Data ADJ'!$A:$A,0),MATCH("UPRO, CBOE BZX: Close",'Daily Data ADJ'!$1:$1,0))</f>
        <v>9.7297412699999999</v>
      </c>
      <c r="F283">
        <f>INDEX('Daily Data ADJ'!$1:$1048576,MATCH(Calc!$A283,'Daily Data ADJ'!$A:$A,0),MATCH("ES1!, CME_MINI: Close",'Daily Data ADJ'!$1:$1,0))</f>
        <v>1980.75</v>
      </c>
      <c r="G283">
        <f>INDEX('Daily Data ADJ'!$1:$1048576,MATCH(Calc!$A283,'Daily Data ADJ'!$A:$A,0),MATCH("ES2!, CME_MINI: Close",'Daily Data ADJ'!$1:$1,0))</f>
        <v>1972.75</v>
      </c>
      <c r="H283">
        <f>INDEX('QUANDL MULTPL SP500_DIV_YIELD_M'!$A:$G,MATCH(Calc!$A283,'QUANDL MULTPL SP500_DIV_YIELD_M'!$A:$A,1),MATCH('QUANDL MULTPL SP500_DIV_YIELD_M'!$E$1,'QUANDL MULTPL SP500_DIV_YIELD_M'!$A$1:$G$1,0))</f>
        <v>1.92</v>
      </c>
      <c r="I283" s="5">
        <f t="shared" si="24"/>
        <v>3.1421151012455163E-3</v>
      </c>
      <c r="J283" s="1">
        <f>A283/24/60/60+DATE(1970,1,1)</f>
        <v>41844.5625</v>
      </c>
      <c r="K283" s="3">
        <f t="shared" si="27"/>
        <v>1</v>
      </c>
      <c r="L283" s="6">
        <f>(1+Chart!$F$4)^(1/(365/K283))-1</f>
        <v>6.6592785027408397E-5</v>
      </c>
      <c r="M283" s="6">
        <f t="shared" si="28"/>
        <v>2.4646475380585287E-6</v>
      </c>
      <c r="N283" s="6">
        <f t="shared" si="29"/>
        <v>8.5950752219954296E-6</v>
      </c>
      <c r="O283">
        <f>O282*(B283/B282)</f>
        <v>169.86984427000019</v>
      </c>
      <c r="P283">
        <f t="shared" si="25"/>
        <v>2014</v>
      </c>
      <c r="Q283" s="1">
        <f t="shared" si="26"/>
        <v>41844.5625</v>
      </c>
      <c r="R283">
        <f>IF(B284="",R282,IF(Q283&gt;=Chart!$F$2,E283,0))</f>
        <v>0</v>
      </c>
      <c r="S283">
        <f>IF(B284="",S282,IFERROR(IF(AND(R283&gt;0,R282=0),R283,(1+(B284/B283-1)*Calc!$Z$1)*S282),0))</f>
        <v>0</v>
      </c>
      <c r="T283">
        <f>IF(B284="",T282,IFERROR(IF(AND(R283&gt;0,R282=0),R283,(1+(B284/B283-1)*Calc!$Z$1-L284)*T282),0))</f>
        <v>0</v>
      </c>
      <c r="U283">
        <f>IF(B284="",U282,IFERROR(IF(AND(R283&gt;0,R282=0),R283,(1+(B284/B283-1)*Calc!$Z$1-M284*2)*U282),0))</f>
        <v>0</v>
      </c>
      <c r="V283">
        <f>IF(B284="",V282,IFERROR(IF(AND(R283&gt;0,R282=0),R283,(1+(B284/B283-1)*Calc!$Z$1-N284*2)*V282),0))</f>
        <v>0</v>
      </c>
      <c r="W283">
        <f>IF(ISNUMBER(C283),C283,W282)</f>
        <v>0.09</v>
      </c>
      <c r="Y283" s="1" t="e">
        <f>IF(AND(Q283&gt;=Chart!$F$2,Q283&lt;=Chart!$F$3),Q283,#N/A)</f>
        <v>#N/A</v>
      </c>
      <c r="Z283" t="e">
        <f>IF(AND(Q283&gt;=Chart!$F$2,Q283&lt;=Chart!$F$3),R283,#N/A)</f>
        <v>#N/A</v>
      </c>
      <c r="AA283" t="e">
        <f>IF(AND(Q283&gt;=Chart!$F$2,Q283&lt;=Chart!$F$3),S283,#N/A)</f>
        <v>#N/A</v>
      </c>
      <c r="AB283" t="e">
        <f>IF(AND(Q283&gt;=Chart!$F$2,Q283&lt;=Chart!$F$3),T283,#N/A)</f>
        <v>#N/A</v>
      </c>
      <c r="AC283" t="e">
        <f>IF(AND(Q283&gt;=Chart!$F$2,Q283&lt;=Chart!$F$3),U283,#N/A)</f>
        <v>#N/A</v>
      </c>
      <c r="AD283" t="e">
        <f>IF(AND(Q283&gt;=Chart!$F$2,Q283&lt;=Chart!$F$3),V283,#N/A)</f>
        <v>#N/A</v>
      </c>
      <c r="AE283" t="e">
        <f>IF(AND(Q283&gt;=Chart!$F$2,Q283&lt;=Chart!$F$3),I283,#N/A)</f>
        <v>#N/A</v>
      </c>
      <c r="AF283" t="e">
        <f>IF(AND(Q283&gt;=Chart!$F$2,Q283&lt;=Chart!$F$3),H283/100,#N/A)</f>
        <v>#N/A</v>
      </c>
      <c r="AG283" t="e">
        <f>IF(AND(Q283&gt;=Chart!$F$2,Q283&lt;=Chart!$F$3),W283/100,#N/A)</f>
        <v>#N/A</v>
      </c>
    </row>
    <row r="284" spans="1:33" x14ac:dyDescent="0.25">
      <c r="A284">
        <v>1406295000</v>
      </c>
      <c r="B284">
        <f>INDEX('Daily Data ADJ'!$1:$1048576,MATCH(Calc!$A284,'Daily Data ADJ'!$A:$A,0),MATCH("SPY, CBOE BZX: Close",'Daily Data ADJ'!$1:$1,0))</f>
        <v>169.07458147</v>
      </c>
      <c r="C284">
        <f>INDEX('Daily Data ADJ'!$1:$1048576,MATCH(Calc!$A284,'Daily Data ADJ'!$A:$A,0),MATCH("EFFR, FRED: Close",'Daily Data ADJ'!$1:$1,0))</f>
        <v>0.09</v>
      </c>
      <c r="D284" t="str">
        <f>INDEX('Daily Data ADJ'!$1:$1048576,MATCH(Calc!$A284,'Daily Data ADJ'!$A:$A,1),MATCH("SOFR, FRED: Close",'Daily Data ADJ'!$1:$1,0))</f>
        <v>NaN</v>
      </c>
      <c r="E284">
        <f>INDEX('Daily Data ADJ'!$1:$1048576,MATCH(Calc!$A284,'Daily Data ADJ'!$A:$A,0),MATCH("UPRO, CBOE BZX: Close",'Daily Data ADJ'!$1:$1,0))</f>
        <v>9.5968911099999996</v>
      </c>
      <c r="F284">
        <f>INDEX('Daily Data ADJ'!$1:$1048576,MATCH(Calc!$A284,'Daily Data ADJ'!$A:$A,0),MATCH("ES1!, CME_MINI: Close",'Daily Data ADJ'!$1:$1,0))</f>
        <v>1971.5</v>
      </c>
      <c r="G284">
        <f>INDEX('Daily Data ADJ'!$1:$1048576,MATCH(Calc!$A284,'Daily Data ADJ'!$A:$A,0),MATCH("ES2!, CME_MINI: Close",'Daily Data ADJ'!$1:$1,0))</f>
        <v>1963.5</v>
      </c>
      <c r="H284">
        <f>INDEX('QUANDL MULTPL SP500_DIV_YIELD_M'!$A:$G,MATCH(Calc!$A284,'QUANDL MULTPL SP500_DIV_YIELD_M'!$A:$A,1),MATCH('QUANDL MULTPL SP500_DIV_YIELD_M'!$E$1,'QUANDL MULTPL SP500_DIV_YIELD_M'!$A$1:$G$1,0))</f>
        <v>1.92</v>
      </c>
      <c r="I284" s="5">
        <f t="shared" si="24"/>
        <v>3.0672326534110263E-3</v>
      </c>
      <c r="J284" s="1">
        <f>A284/24/60/60+DATE(1970,1,1)</f>
        <v>41845.5625</v>
      </c>
      <c r="K284" s="3">
        <f t="shared" si="27"/>
        <v>1</v>
      </c>
      <c r="L284" s="6">
        <f>(1+Chart!$F$4)^(1/(365/K284))-1</f>
        <v>6.6592785027408397E-5</v>
      </c>
      <c r="M284" s="6">
        <f t="shared" si="28"/>
        <v>2.4646475380585287E-6</v>
      </c>
      <c r="N284" s="6">
        <f t="shared" si="29"/>
        <v>8.390551069048513E-6</v>
      </c>
      <c r="O284">
        <f>O283*(B284/B283)</f>
        <v>169.0745814700002</v>
      </c>
      <c r="P284">
        <f t="shared" si="25"/>
        <v>2014</v>
      </c>
      <c r="Q284" s="1">
        <f t="shared" si="26"/>
        <v>41845.5625</v>
      </c>
      <c r="R284">
        <f>IF(B285="",R283,IF(Q284&gt;=Chart!$F$2,E284,0))</f>
        <v>0</v>
      </c>
      <c r="S284">
        <f>IF(B285="",S283,IFERROR(IF(AND(R284&gt;0,R283=0),R284,(1+(B285/B284-1)*Calc!$Z$1)*S283),0))</f>
        <v>0</v>
      </c>
      <c r="T284">
        <f>IF(B285="",T283,IFERROR(IF(AND(R284&gt;0,R283=0),R284,(1+(B285/B284-1)*Calc!$Z$1-L285)*T283),0))</f>
        <v>0</v>
      </c>
      <c r="U284">
        <f>IF(B285="",U283,IFERROR(IF(AND(R284&gt;0,R283=0),R284,(1+(B285/B284-1)*Calc!$Z$1-M285*2)*U283),0))</f>
        <v>0</v>
      </c>
      <c r="V284">
        <f>IF(B285="",V283,IFERROR(IF(AND(R284&gt;0,R283=0),R284,(1+(B285/B284-1)*Calc!$Z$1-N285*2)*V283),0))</f>
        <v>0</v>
      </c>
      <c r="W284">
        <f>IF(ISNUMBER(C284),C284,W283)</f>
        <v>0.09</v>
      </c>
      <c r="Y284" s="1" t="e">
        <f>IF(AND(Q284&gt;=Chart!$F$2,Q284&lt;=Chart!$F$3),Q284,#N/A)</f>
        <v>#N/A</v>
      </c>
      <c r="Z284" t="e">
        <f>IF(AND(Q284&gt;=Chart!$F$2,Q284&lt;=Chart!$F$3),R284,#N/A)</f>
        <v>#N/A</v>
      </c>
      <c r="AA284" t="e">
        <f>IF(AND(Q284&gt;=Chart!$F$2,Q284&lt;=Chart!$F$3),S284,#N/A)</f>
        <v>#N/A</v>
      </c>
      <c r="AB284" t="e">
        <f>IF(AND(Q284&gt;=Chart!$F$2,Q284&lt;=Chart!$F$3),T284,#N/A)</f>
        <v>#N/A</v>
      </c>
      <c r="AC284" t="e">
        <f>IF(AND(Q284&gt;=Chart!$F$2,Q284&lt;=Chart!$F$3),U284,#N/A)</f>
        <v>#N/A</v>
      </c>
      <c r="AD284" t="e">
        <f>IF(AND(Q284&gt;=Chart!$F$2,Q284&lt;=Chart!$F$3),V284,#N/A)</f>
        <v>#N/A</v>
      </c>
      <c r="AE284" t="e">
        <f>IF(AND(Q284&gt;=Chart!$F$2,Q284&lt;=Chart!$F$3),I284,#N/A)</f>
        <v>#N/A</v>
      </c>
      <c r="AF284" t="e">
        <f>IF(AND(Q284&gt;=Chart!$F$2,Q284&lt;=Chart!$F$3),H284/100,#N/A)</f>
        <v>#N/A</v>
      </c>
      <c r="AG284" t="e">
        <f>IF(AND(Q284&gt;=Chart!$F$2,Q284&lt;=Chart!$F$3),W284/100,#N/A)</f>
        <v>#N/A</v>
      </c>
    </row>
    <row r="285" spans="1:33" x14ac:dyDescent="0.25">
      <c r="A285">
        <v>1406554200</v>
      </c>
      <c r="B285">
        <f>INDEX('Daily Data ADJ'!$1:$1048576,MATCH(Calc!$A285,'Daily Data ADJ'!$A:$A,0),MATCH("SPY, CBOE BZX: Close",'Daily Data ADJ'!$1:$1,0))</f>
        <v>169.14299116999999</v>
      </c>
      <c r="C285">
        <f>INDEX('Daily Data ADJ'!$1:$1048576,MATCH(Calc!$A285,'Daily Data ADJ'!$A:$A,0),MATCH("EFFR, FRED: Close",'Daily Data ADJ'!$1:$1,0))</f>
        <v>0.09</v>
      </c>
      <c r="D285" t="str">
        <f>INDEX('Daily Data ADJ'!$1:$1048576,MATCH(Calc!$A285,'Daily Data ADJ'!$A:$A,1),MATCH("SOFR, FRED: Close",'Daily Data ADJ'!$1:$1,0))</f>
        <v>NaN</v>
      </c>
      <c r="E285">
        <f>INDEX('Daily Data ADJ'!$1:$1048576,MATCH(Calc!$A285,'Daily Data ADJ'!$A:$A,0),MATCH("UPRO, CBOE BZX: Close",'Daily Data ADJ'!$1:$1,0))</f>
        <v>9.6025785599999995</v>
      </c>
      <c r="F285">
        <f>INDEX('Daily Data ADJ'!$1:$1048576,MATCH(Calc!$A285,'Daily Data ADJ'!$A:$A,0),MATCH("ES1!, CME_MINI: Close",'Daily Data ADJ'!$1:$1,0))</f>
        <v>1973</v>
      </c>
      <c r="G285">
        <f>INDEX('Daily Data ADJ'!$1:$1048576,MATCH(Calc!$A285,'Daily Data ADJ'!$A:$A,0),MATCH("ES2!, CME_MINI: Close",'Daily Data ADJ'!$1:$1,0))</f>
        <v>1965</v>
      </c>
      <c r="H285">
        <f>INDEX('QUANDL MULTPL SP500_DIV_YIELD_M'!$A:$G,MATCH(Calc!$A285,'QUANDL MULTPL SP500_DIV_YIELD_M'!$A:$A,1),MATCH('QUANDL MULTPL SP500_DIV_YIELD_M'!$E$1,'QUANDL MULTPL SP500_DIV_YIELD_M'!$A$1:$G$1,0))</f>
        <v>1.92</v>
      </c>
      <c r="I285" s="5">
        <f t="shared" si="24"/>
        <v>3.079423160215148E-3</v>
      </c>
      <c r="J285" s="1">
        <f>A285/24/60/60+DATE(1970,1,1)</f>
        <v>41848.5625</v>
      </c>
      <c r="K285" s="3">
        <f t="shared" si="27"/>
        <v>3</v>
      </c>
      <c r="L285" s="6">
        <f>(1+Chart!$F$4)^(1/(365/K285))-1</f>
        <v>1.9979165917494157E-4</v>
      </c>
      <c r="M285" s="6">
        <f t="shared" si="28"/>
        <v>7.393960838042446E-6</v>
      </c>
      <c r="N285" s="6">
        <f t="shared" si="29"/>
        <v>2.5271755885958314E-5</v>
      </c>
      <c r="O285">
        <f>O284*(B285/B284)</f>
        <v>169.14299117000019</v>
      </c>
      <c r="P285">
        <f t="shared" si="25"/>
        <v>2014</v>
      </c>
      <c r="Q285" s="1">
        <f t="shared" si="26"/>
        <v>41848.5625</v>
      </c>
      <c r="R285">
        <f>IF(B286="",R284,IF(Q285&gt;=Chart!$F$2,E285,0))</f>
        <v>0</v>
      </c>
      <c r="S285">
        <f>IF(B286="",S284,IFERROR(IF(AND(R285&gt;0,R284=0),R285,(1+(B286/B285-1)*Calc!$Z$1)*S284),0))</f>
        <v>0</v>
      </c>
      <c r="T285">
        <f>IF(B286="",T284,IFERROR(IF(AND(R285&gt;0,R284=0),R285,(1+(B286/B285-1)*Calc!$Z$1-L286)*T284),0))</f>
        <v>0</v>
      </c>
      <c r="U285">
        <f>IF(B286="",U284,IFERROR(IF(AND(R285&gt;0,R284=0),R285,(1+(B286/B285-1)*Calc!$Z$1-M286*2)*U284),0))</f>
        <v>0</v>
      </c>
      <c r="V285">
        <f>IF(B286="",V284,IFERROR(IF(AND(R285&gt;0,R284=0),R285,(1+(B286/B285-1)*Calc!$Z$1-N286*2)*V284),0))</f>
        <v>0</v>
      </c>
      <c r="W285">
        <f>IF(ISNUMBER(C285),C285,W284)</f>
        <v>0.09</v>
      </c>
      <c r="Y285" s="1" t="e">
        <f>IF(AND(Q285&gt;=Chart!$F$2,Q285&lt;=Chart!$F$3),Q285,#N/A)</f>
        <v>#N/A</v>
      </c>
      <c r="Z285" t="e">
        <f>IF(AND(Q285&gt;=Chart!$F$2,Q285&lt;=Chart!$F$3),R285,#N/A)</f>
        <v>#N/A</v>
      </c>
      <c r="AA285" t="e">
        <f>IF(AND(Q285&gt;=Chart!$F$2,Q285&lt;=Chart!$F$3),S285,#N/A)</f>
        <v>#N/A</v>
      </c>
      <c r="AB285" t="e">
        <f>IF(AND(Q285&gt;=Chart!$F$2,Q285&lt;=Chart!$F$3),T285,#N/A)</f>
        <v>#N/A</v>
      </c>
      <c r="AC285" t="e">
        <f>IF(AND(Q285&gt;=Chart!$F$2,Q285&lt;=Chart!$F$3),U285,#N/A)</f>
        <v>#N/A</v>
      </c>
      <c r="AD285" t="e">
        <f>IF(AND(Q285&gt;=Chart!$F$2,Q285&lt;=Chart!$F$3),V285,#N/A)</f>
        <v>#N/A</v>
      </c>
      <c r="AE285" t="e">
        <f>IF(AND(Q285&gt;=Chart!$F$2,Q285&lt;=Chart!$F$3),I285,#N/A)</f>
        <v>#N/A</v>
      </c>
      <c r="AF285" t="e">
        <f>IF(AND(Q285&gt;=Chart!$F$2,Q285&lt;=Chart!$F$3),H285/100,#N/A)</f>
        <v>#N/A</v>
      </c>
      <c r="AG285" t="e">
        <f>IF(AND(Q285&gt;=Chart!$F$2,Q285&lt;=Chart!$F$3),W285/100,#N/A)</f>
        <v>#N/A</v>
      </c>
    </row>
    <row r="286" spans="1:33" x14ac:dyDescent="0.25">
      <c r="A286">
        <v>1406640600</v>
      </c>
      <c r="B286">
        <f>INDEX('Daily Data ADJ'!$1:$1048576,MATCH(Calc!$A286,'Daily Data ADJ'!$A:$A,0),MATCH("SPY, CBOE BZX: Close",'Daily Data ADJ'!$1:$1,0))</f>
        <v>168.41613806999999</v>
      </c>
      <c r="C286">
        <f>INDEX('Daily Data ADJ'!$1:$1048576,MATCH(Calc!$A286,'Daily Data ADJ'!$A:$A,0),MATCH("EFFR, FRED: Close",'Daily Data ADJ'!$1:$1,0))</f>
        <v>0.09</v>
      </c>
      <c r="D286" t="str">
        <f>INDEX('Daily Data ADJ'!$1:$1048576,MATCH(Calc!$A286,'Daily Data ADJ'!$A:$A,1),MATCH("SOFR, FRED: Close",'Daily Data ADJ'!$1:$1,0))</f>
        <v>NaN</v>
      </c>
      <c r="E286">
        <f>INDEX('Daily Data ADJ'!$1:$1048576,MATCH(Calc!$A286,'Daily Data ADJ'!$A:$A,0),MATCH("UPRO, CBOE BZX: Close",'Daily Data ADJ'!$1:$1,0))</f>
        <v>9.4806986500000008</v>
      </c>
      <c r="F286">
        <f>INDEX('Daily Data ADJ'!$1:$1048576,MATCH(Calc!$A286,'Daily Data ADJ'!$A:$A,0),MATCH("ES1!, CME_MINI: Close",'Daily Data ADJ'!$1:$1,0))</f>
        <v>1963</v>
      </c>
      <c r="G286">
        <f>INDEX('Daily Data ADJ'!$1:$1048576,MATCH(Calc!$A286,'Daily Data ADJ'!$A:$A,0),MATCH("ES2!, CME_MINI: Close",'Daily Data ADJ'!$1:$1,0))</f>
        <v>1955</v>
      </c>
      <c r="H286">
        <f>INDEX('QUANDL MULTPL SP500_DIV_YIELD_M'!$A:$G,MATCH(Calc!$A286,'QUANDL MULTPL SP500_DIV_YIELD_M'!$A:$A,1),MATCH('QUANDL MULTPL SP500_DIV_YIELD_M'!$E$1,'QUANDL MULTPL SP500_DIV_YIELD_M'!$A$1:$G$1,0))</f>
        <v>1.92</v>
      </c>
      <c r="I286" s="5">
        <f t="shared" si="24"/>
        <v>2.9978033668448568E-3</v>
      </c>
      <c r="J286" s="1">
        <f>A286/24/60/60+DATE(1970,1,1)</f>
        <v>41849.5625</v>
      </c>
      <c r="K286" s="3">
        <f t="shared" si="27"/>
        <v>1</v>
      </c>
      <c r="L286" s="6">
        <f>(1+Chart!$F$4)^(1/(365/K286))-1</f>
        <v>6.6592785027408397E-5</v>
      </c>
      <c r="M286" s="6">
        <f t="shared" si="28"/>
        <v>2.4646475380585287E-6</v>
      </c>
      <c r="N286" s="6">
        <f t="shared" si="29"/>
        <v>8.2009073654187858E-6</v>
      </c>
      <c r="O286">
        <f>O285*(B286/B285)</f>
        <v>168.41613807000019</v>
      </c>
      <c r="P286">
        <f t="shared" si="25"/>
        <v>2014</v>
      </c>
      <c r="Q286" s="1">
        <f t="shared" si="26"/>
        <v>41849.5625</v>
      </c>
      <c r="R286">
        <f>IF(B287="",R285,IF(Q286&gt;=Chart!$F$2,E286,0))</f>
        <v>0</v>
      </c>
      <c r="S286">
        <f>IF(B287="",S285,IFERROR(IF(AND(R286&gt;0,R285=0),R286,(1+(B287/B286-1)*Calc!$Z$1)*S285),0))</f>
        <v>0</v>
      </c>
      <c r="T286">
        <f>IF(B287="",T285,IFERROR(IF(AND(R286&gt;0,R285=0),R286,(1+(B287/B286-1)*Calc!$Z$1-L287)*T285),0))</f>
        <v>0</v>
      </c>
      <c r="U286">
        <f>IF(B287="",U285,IFERROR(IF(AND(R286&gt;0,R285=0),R286,(1+(B287/B286-1)*Calc!$Z$1-M287*2)*U285),0))</f>
        <v>0</v>
      </c>
      <c r="V286">
        <f>IF(B287="",V285,IFERROR(IF(AND(R286&gt;0,R285=0),R286,(1+(B287/B286-1)*Calc!$Z$1-N287*2)*V285),0))</f>
        <v>0</v>
      </c>
      <c r="W286">
        <f>IF(ISNUMBER(C286),C286,W285)</f>
        <v>0.09</v>
      </c>
      <c r="Y286" s="1" t="e">
        <f>IF(AND(Q286&gt;=Chart!$F$2,Q286&lt;=Chart!$F$3),Q286,#N/A)</f>
        <v>#N/A</v>
      </c>
      <c r="Z286" t="e">
        <f>IF(AND(Q286&gt;=Chart!$F$2,Q286&lt;=Chart!$F$3),R286,#N/A)</f>
        <v>#N/A</v>
      </c>
      <c r="AA286" t="e">
        <f>IF(AND(Q286&gt;=Chart!$F$2,Q286&lt;=Chart!$F$3),S286,#N/A)</f>
        <v>#N/A</v>
      </c>
      <c r="AB286" t="e">
        <f>IF(AND(Q286&gt;=Chart!$F$2,Q286&lt;=Chart!$F$3),T286,#N/A)</f>
        <v>#N/A</v>
      </c>
      <c r="AC286" t="e">
        <f>IF(AND(Q286&gt;=Chart!$F$2,Q286&lt;=Chart!$F$3),U286,#N/A)</f>
        <v>#N/A</v>
      </c>
      <c r="AD286" t="e">
        <f>IF(AND(Q286&gt;=Chart!$F$2,Q286&lt;=Chart!$F$3),V286,#N/A)</f>
        <v>#N/A</v>
      </c>
      <c r="AE286" t="e">
        <f>IF(AND(Q286&gt;=Chart!$F$2,Q286&lt;=Chart!$F$3),I286,#N/A)</f>
        <v>#N/A</v>
      </c>
      <c r="AF286" t="e">
        <f>IF(AND(Q286&gt;=Chart!$F$2,Q286&lt;=Chart!$F$3),H286/100,#N/A)</f>
        <v>#N/A</v>
      </c>
      <c r="AG286" t="e">
        <f>IF(AND(Q286&gt;=Chart!$F$2,Q286&lt;=Chart!$F$3),W286/100,#N/A)</f>
        <v>#N/A</v>
      </c>
    </row>
    <row r="287" spans="1:33" x14ac:dyDescent="0.25">
      <c r="A287">
        <v>1406727000</v>
      </c>
      <c r="B287">
        <f>INDEX('Daily Data ADJ'!$1:$1048576,MATCH(Calc!$A287,'Daily Data ADJ'!$A:$A,0),MATCH("SPY, CBOE BZX: Close",'Daily Data ADJ'!$1:$1,0))</f>
        <v>168.44179170999999</v>
      </c>
      <c r="C287">
        <f>INDEX('Daily Data ADJ'!$1:$1048576,MATCH(Calc!$A287,'Daily Data ADJ'!$A:$A,0),MATCH("EFFR, FRED: Close",'Daily Data ADJ'!$1:$1,0))</f>
        <v>0.09</v>
      </c>
      <c r="D287" t="str">
        <f>INDEX('Daily Data ADJ'!$1:$1048576,MATCH(Calc!$A287,'Daily Data ADJ'!$A:$A,1),MATCH("SOFR, FRED: Close",'Daily Data ADJ'!$1:$1,0))</f>
        <v>NaN</v>
      </c>
      <c r="E287">
        <f>INDEX('Daily Data ADJ'!$1:$1048576,MATCH(Calc!$A287,'Daily Data ADJ'!$A:$A,0),MATCH("UPRO, CBOE BZX: Close",'Daily Data ADJ'!$1:$1,0))</f>
        <v>9.4806986500000008</v>
      </c>
      <c r="F287">
        <f>INDEX('Daily Data ADJ'!$1:$1048576,MATCH(Calc!$A287,'Daily Data ADJ'!$A:$A,0),MATCH("ES1!, CME_MINI: Close",'Daily Data ADJ'!$1:$1,0))</f>
        <v>1965</v>
      </c>
      <c r="G287">
        <f>INDEX('Daily Data ADJ'!$1:$1048576,MATCH(Calc!$A287,'Daily Data ADJ'!$A:$A,0),MATCH("ES2!, CME_MINI: Close",'Daily Data ADJ'!$1:$1,0))</f>
        <v>1957.25</v>
      </c>
      <c r="H287">
        <f>INDEX('QUANDL MULTPL SP500_DIV_YIELD_M'!$A:$G,MATCH(Calc!$A287,'QUANDL MULTPL SP500_DIV_YIELD_M'!$A:$A,1),MATCH('QUANDL MULTPL SP500_DIV_YIELD_M'!$E$1,'QUANDL MULTPL SP500_DIV_YIELD_M'!$A$1:$G$1,0))</f>
        <v>1.92</v>
      </c>
      <c r="I287" s="5">
        <f t="shared" si="24"/>
        <v>3.517005194827897E-3</v>
      </c>
      <c r="J287" s="1">
        <f>A287/24/60/60+DATE(1970,1,1)</f>
        <v>41850.5625</v>
      </c>
      <c r="K287" s="3">
        <f t="shared" si="27"/>
        <v>1</v>
      </c>
      <c r="L287" s="6">
        <f>(1+Chart!$F$4)^(1/(365/K287))-1</f>
        <v>6.6592785027408397E-5</v>
      </c>
      <c r="M287" s="6">
        <f t="shared" si="28"/>
        <v>2.4646475380585287E-6</v>
      </c>
      <c r="N287" s="6">
        <f t="shared" si="29"/>
        <v>9.6187722735674441E-6</v>
      </c>
      <c r="O287">
        <f>O286*(B287/B286)</f>
        <v>168.44179171000019</v>
      </c>
      <c r="P287">
        <f t="shared" si="25"/>
        <v>2014</v>
      </c>
      <c r="Q287" s="1">
        <f t="shared" si="26"/>
        <v>41850.5625</v>
      </c>
      <c r="R287">
        <f>IF(B288="",R286,IF(Q287&gt;=Chart!$F$2,E287,0))</f>
        <v>0</v>
      </c>
      <c r="S287">
        <f>IF(B288="",S286,IFERROR(IF(AND(R287&gt;0,R286=0),R287,(1+(B288/B287-1)*Calc!$Z$1)*S286),0))</f>
        <v>0</v>
      </c>
      <c r="T287">
        <f>IF(B288="",T286,IFERROR(IF(AND(R287&gt;0,R286=0),R287,(1+(B288/B287-1)*Calc!$Z$1-L288)*T286),0))</f>
        <v>0</v>
      </c>
      <c r="U287">
        <f>IF(B288="",U286,IFERROR(IF(AND(R287&gt;0,R286=0),R287,(1+(B288/B287-1)*Calc!$Z$1-M288*2)*U286),0))</f>
        <v>0</v>
      </c>
      <c r="V287">
        <f>IF(B288="",V286,IFERROR(IF(AND(R287&gt;0,R286=0),R287,(1+(B288/B287-1)*Calc!$Z$1-N288*2)*V286),0))</f>
        <v>0</v>
      </c>
      <c r="W287">
        <f>IF(ISNUMBER(C287),C287,W286)</f>
        <v>0.09</v>
      </c>
      <c r="Y287" s="1" t="e">
        <f>IF(AND(Q287&gt;=Chart!$F$2,Q287&lt;=Chart!$F$3),Q287,#N/A)</f>
        <v>#N/A</v>
      </c>
      <c r="Z287" t="e">
        <f>IF(AND(Q287&gt;=Chart!$F$2,Q287&lt;=Chart!$F$3),R287,#N/A)</f>
        <v>#N/A</v>
      </c>
      <c r="AA287" t="e">
        <f>IF(AND(Q287&gt;=Chart!$F$2,Q287&lt;=Chart!$F$3),S287,#N/A)</f>
        <v>#N/A</v>
      </c>
      <c r="AB287" t="e">
        <f>IF(AND(Q287&gt;=Chart!$F$2,Q287&lt;=Chart!$F$3),T287,#N/A)</f>
        <v>#N/A</v>
      </c>
      <c r="AC287" t="e">
        <f>IF(AND(Q287&gt;=Chart!$F$2,Q287&lt;=Chart!$F$3),U287,#N/A)</f>
        <v>#N/A</v>
      </c>
      <c r="AD287" t="e">
        <f>IF(AND(Q287&gt;=Chart!$F$2,Q287&lt;=Chart!$F$3),V287,#N/A)</f>
        <v>#N/A</v>
      </c>
      <c r="AE287" t="e">
        <f>IF(AND(Q287&gt;=Chart!$F$2,Q287&lt;=Chart!$F$3),I287,#N/A)</f>
        <v>#N/A</v>
      </c>
      <c r="AF287" t="e">
        <f>IF(AND(Q287&gt;=Chart!$F$2,Q287&lt;=Chart!$F$3),H287/100,#N/A)</f>
        <v>#N/A</v>
      </c>
      <c r="AG287" t="e">
        <f>IF(AND(Q287&gt;=Chart!$F$2,Q287&lt;=Chart!$F$3),W287/100,#N/A)</f>
        <v>#N/A</v>
      </c>
    </row>
    <row r="288" spans="1:33" x14ac:dyDescent="0.25">
      <c r="A288">
        <v>1406813400</v>
      </c>
      <c r="B288">
        <f>INDEX('Daily Data ADJ'!$1:$1048576,MATCH(Calc!$A288,'Daily Data ADJ'!$A:$A,0),MATCH("SPY, CBOE BZX: Close",'Daily Data ADJ'!$1:$1,0))</f>
        <v>165.11536989000001</v>
      </c>
      <c r="C288">
        <f>INDEX('Daily Data ADJ'!$1:$1048576,MATCH(Calc!$A288,'Daily Data ADJ'!$A:$A,0),MATCH("EFFR, FRED: Close",'Daily Data ADJ'!$1:$1,0))</f>
        <v>0.08</v>
      </c>
      <c r="D288" t="str">
        <f>INDEX('Daily Data ADJ'!$1:$1048576,MATCH(Calc!$A288,'Daily Data ADJ'!$A:$A,1),MATCH("SOFR, FRED: Close",'Daily Data ADJ'!$1:$1,0))</f>
        <v>NaN</v>
      </c>
      <c r="E288">
        <f>INDEX('Daily Data ADJ'!$1:$1048576,MATCH(Calc!$A288,'Daily Data ADJ'!$A:$A,0),MATCH("UPRO, CBOE BZX: Close",'Daily Data ADJ'!$1:$1,0))</f>
        <v>8.9184221499999996</v>
      </c>
      <c r="F288">
        <f>INDEX('Daily Data ADJ'!$1:$1048576,MATCH(Calc!$A288,'Daily Data ADJ'!$A:$A,0),MATCH("ES1!, CME_MINI: Close",'Daily Data ADJ'!$1:$1,0))</f>
        <v>1924.75</v>
      </c>
      <c r="G288">
        <f>INDEX('Daily Data ADJ'!$1:$1048576,MATCH(Calc!$A288,'Daily Data ADJ'!$A:$A,0),MATCH("ES2!, CME_MINI: Close",'Daily Data ADJ'!$1:$1,0))</f>
        <v>1917</v>
      </c>
      <c r="H288">
        <f>INDEX('QUANDL MULTPL SP500_DIV_YIELD_M'!$A:$G,MATCH(Calc!$A288,'QUANDL MULTPL SP500_DIV_YIELD_M'!$A:$A,1),MATCH('QUANDL MULTPL SP500_DIV_YIELD_M'!$E$1,'QUANDL MULTPL SP500_DIV_YIELD_M'!$A$1:$G$1,0))</f>
        <v>1.91</v>
      </c>
      <c r="I288" s="5">
        <f t="shared" si="24"/>
        <v>3.0910274170570171E-3</v>
      </c>
      <c r="J288" s="1">
        <f>A288/24/60/60+DATE(1970,1,1)</f>
        <v>41851.5625</v>
      </c>
      <c r="K288" s="3">
        <f t="shared" si="27"/>
        <v>1</v>
      </c>
      <c r="L288" s="6">
        <f>(1+Chart!$F$4)^(1/(365/K288))-1</f>
        <v>6.6592785027408397E-5</v>
      </c>
      <c r="M288" s="6">
        <f t="shared" si="28"/>
        <v>2.1909069769510126E-6</v>
      </c>
      <c r="N288" s="6">
        <f t="shared" si="29"/>
        <v>8.4555426338450701E-6</v>
      </c>
      <c r="O288">
        <f>O287*(B288/B287)</f>
        <v>165.11536989000021</v>
      </c>
      <c r="P288">
        <f t="shared" si="25"/>
        <v>2014</v>
      </c>
      <c r="Q288" s="1">
        <f t="shared" si="26"/>
        <v>41851.5625</v>
      </c>
      <c r="R288">
        <f>IF(B289="",R287,IF(Q288&gt;=Chart!$F$2,E288,0))</f>
        <v>0</v>
      </c>
      <c r="S288">
        <f>IF(B289="",S287,IFERROR(IF(AND(R288&gt;0,R287=0),R288,(1+(B289/B288-1)*Calc!$Z$1)*S287),0))</f>
        <v>0</v>
      </c>
      <c r="T288">
        <f>IF(B289="",T287,IFERROR(IF(AND(R288&gt;0,R287=0),R288,(1+(B289/B288-1)*Calc!$Z$1-L289)*T287),0))</f>
        <v>0</v>
      </c>
      <c r="U288">
        <f>IF(B289="",U287,IFERROR(IF(AND(R288&gt;0,R287=0),R288,(1+(B289/B288-1)*Calc!$Z$1-M289*2)*U287),0))</f>
        <v>0</v>
      </c>
      <c r="V288">
        <f>IF(B289="",V287,IFERROR(IF(AND(R288&gt;0,R287=0),R288,(1+(B289/B288-1)*Calc!$Z$1-N289*2)*V287),0))</f>
        <v>0</v>
      </c>
      <c r="W288">
        <f>IF(ISNUMBER(C288),C288,W287)</f>
        <v>0.08</v>
      </c>
      <c r="Y288" s="1" t="e">
        <f>IF(AND(Q288&gt;=Chart!$F$2,Q288&lt;=Chart!$F$3),Q288,#N/A)</f>
        <v>#N/A</v>
      </c>
      <c r="Z288" t="e">
        <f>IF(AND(Q288&gt;=Chart!$F$2,Q288&lt;=Chart!$F$3),R288,#N/A)</f>
        <v>#N/A</v>
      </c>
      <c r="AA288" t="e">
        <f>IF(AND(Q288&gt;=Chart!$F$2,Q288&lt;=Chart!$F$3),S288,#N/A)</f>
        <v>#N/A</v>
      </c>
      <c r="AB288" t="e">
        <f>IF(AND(Q288&gt;=Chart!$F$2,Q288&lt;=Chart!$F$3),T288,#N/A)</f>
        <v>#N/A</v>
      </c>
      <c r="AC288" t="e">
        <f>IF(AND(Q288&gt;=Chart!$F$2,Q288&lt;=Chart!$F$3),U288,#N/A)</f>
        <v>#N/A</v>
      </c>
      <c r="AD288" t="e">
        <f>IF(AND(Q288&gt;=Chart!$F$2,Q288&lt;=Chart!$F$3),V288,#N/A)</f>
        <v>#N/A</v>
      </c>
      <c r="AE288" t="e">
        <f>IF(AND(Q288&gt;=Chart!$F$2,Q288&lt;=Chart!$F$3),I288,#N/A)</f>
        <v>#N/A</v>
      </c>
      <c r="AF288" t="e">
        <f>IF(AND(Q288&gt;=Chart!$F$2,Q288&lt;=Chart!$F$3),H288/100,#N/A)</f>
        <v>#N/A</v>
      </c>
      <c r="AG288" t="e">
        <f>IF(AND(Q288&gt;=Chart!$F$2,Q288&lt;=Chart!$F$3),W288/100,#N/A)</f>
        <v>#N/A</v>
      </c>
    </row>
    <row r="289" spans="1:33" x14ac:dyDescent="0.25">
      <c r="A289">
        <v>1406899800</v>
      </c>
      <c r="B289">
        <f>INDEX('Daily Data ADJ'!$1:$1048576,MATCH(Calc!$A289,'Daily Data ADJ'!$A:$A,0),MATCH("SPY, CBOE BZX: Close",'Daily Data ADJ'!$1:$1,0))</f>
        <v>164.61084833000001</v>
      </c>
      <c r="C289">
        <f>INDEX('Daily Data ADJ'!$1:$1048576,MATCH(Calc!$A289,'Daily Data ADJ'!$A:$A,0),MATCH("EFFR, FRED: Close",'Daily Data ADJ'!$1:$1,0))</f>
        <v>0.09</v>
      </c>
      <c r="D289" t="str">
        <f>INDEX('Daily Data ADJ'!$1:$1048576,MATCH(Calc!$A289,'Daily Data ADJ'!$A:$A,1),MATCH("SOFR, FRED: Close",'Daily Data ADJ'!$1:$1,0))</f>
        <v>NaN</v>
      </c>
      <c r="E289">
        <f>INDEX('Daily Data ADJ'!$1:$1048576,MATCH(Calc!$A289,'Daily Data ADJ'!$A:$A,0),MATCH("UPRO, CBOE BZX: Close",'Daily Data ADJ'!$1:$1,0))</f>
        <v>8.8322923400000004</v>
      </c>
      <c r="F289">
        <f>INDEX('Daily Data ADJ'!$1:$1048576,MATCH(Calc!$A289,'Daily Data ADJ'!$A:$A,0),MATCH("ES1!, CME_MINI: Close",'Daily Data ADJ'!$1:$1,0))</f>
        <v>1918.5</v>
      </c>
      <c r="G289">
        <f>INDEX('Daily Data ADJ'!$1:$1048576,MATCH(Calc!$A289,'Daily Data ADJ'!$A:$A,0),MATCH("ES2!, CME_MINI: Close",'Daily Data ADJ'!$1:$1,0))</f>
        <v>1910.5</v>
      </c>
      <c r="H289">
        <f>INDEX('QUANDL MULTPL SP500_DIV_YIELD_M'!$A:$G,MATCH(Calc!$A289,'QUANDL MULTPL SP500_DIV_YIELD_M'!$A:$A,1),MATCH('QUANDL MULTPL SP500_DIV_YIELD_M'!$E$1,'QUANDL MULTPL SP500_DIV_YIELD_M'!$A$1:$G$1,0))</f>
        <v>1.91</v>
      </c>
      <c r="I289" s="5">
        <f t="shared" si="24"/>
        <v>2.5243422088081433E-3</v>
      </c>
      <c r="J289" s="1">
        <f>A289/24/60/60+DATE(1970,1,1)</f>
        <v>41852.5625</v>
      </c>
      <c r="K289" s="3">
        <f t="shared" si="27"/>
        <v>1</v>
      </c>
      <c r="L289" s="6">
        <f>(1+Chart!$F$4)^(1/(365/K289))-1</f>
        <v>6.6592785027408397E-5</v>
      </c>
      <c r="M289" s="6">
        <f t="shared" si="28"/>
        <v>2.4646475380585287E-6</v>
      </c>
      <c r="N289" s="6">
        <f t="shared" si="29"/>
        <v>6.9073153865506498E-6</v>
      </c>
      <c r="O289">
        <f>O288*(B289/B288)</f>
        <v>164.61084833000021</v>
      </c>
      <c r="P289">
        <f t="shared" si="25"/>
        <v>2014</v>
      </c>
      <c r="Q289" s="1">
        <f t="shared" si="26"/>
        <v>41852.5625</v>
      </c>
      <c r="R289">
        <f>IF(B290="",R288,IF(Q289&gt;=Chart!$F$2,E289,0))</f>
        <v>0</v>
      </c>
      <c r="S289">
        <f>IF(B290="",S288,IFERROR(IF(AND(R289&gt;0,R288=0),R289,(1+(B290/B289-1)*Calc!$Z$1)*S288),0))</f>
        <v>0</v>
      </c>
      <c r="T289">
        <f>IF(B290="",T288,IFERROR(IF(AND(R289&gt;0,R288=0),R289,(1+(B290/B289-1)*Calc!$Z$1-L290)*T288),0))</f>
        <v>0</v>
      </c>
      <c r="U289">
        <f>IF(B290="",U288,IFERROR(IF(AND(R289&gt;0,R288=0),R289,(1+(B290/B289-1)*Calc!$Z$1-M290*2)*U288),0))</f>
        <v>0</v>
      </c>
      <c r="V289">
        <f>IF(B290="",V288,IFERROR(IF(AND(R289&gt;0,R288=0),R289,(1+(B290/B289-1)*Calc!$Z$1-N290*2)*V288),0))</f>
        <v>0</v>
      </c>
      <c r="W289">
        <f>IF(ISNUMBER(C289),C289,W288)</f>
        <v>0.09</v>
      </c>
      <c r="Y289" s="1" t="e">
        <f>IF(AND(Q289&gt;=Chart!$F$2,Q289&lt;=Chart!$F$3),Q289,#N/A)</f>
        <v>#N/A</v>
      </c>
      <c r="Z289" t="e">
        <f>IF(AND(Q289&gt;=Chart!$F$2,Q289&lt;=Chart!$F$3),R289,#N/A)</f>
        <v>#N/A</v>
      </c>
      <c r="AA289" t="e">
        <f>IF(AND(Q289&gt;=Chart!$F$2,Q289&lt;=Chart!$F$3),S289,#N/A)</f>
        <v>#N/A</v>
      </c>
      <c r="AB289" t="e">
        <f>IF(AND(Q289&gt;=Chart!$F$2,Q289&lt;=Chart!$F$3),T289,#N/A)</f>
        <v>#N/A</v>
      </c>
      <c r="AC289" t="e">
        <f>IF(AND(Q289&gt;=Chart!$F$2,Q289&lt;=Chart!$F$3),U289,#N/A)</f>
        <v>#N/A</v>
      </c>
      <c r="AD289" t="e">
        <f>IF(AND(Q289&gt;=Chart!$F$2,Q289&lt;=Chart!$F$3),V289,#N/A)</f>
        <v>#N/A</v>
      </c>
      <c r="AE289" t="e">
        <f>IF(AND(Q289&gt;=Chart!$F$2,Q289&lt;=Chart!$F$3),I289,#N/A)</f>
        <v>#N/A</v>
      </c>
      <c r="AF289" t="e">
        <f>IF(AND(Q289&gt;=Chart!$F$2,Q289&lt;=Chart!$F$3),H289/100,#N/A)</f>
        <v>#N/A</v>
      </c>
      <c r="AG289" t="e">
        <f>IF(AND(Q289&gt;=Chart!$F$2,Q289&lt;=Chart!$F$3),W289/100,#N/A)</f>
        <v>#N/A</v>
      </c>
    </row>
    <row r="290" spans="1:33" x14ac:dyDescent="0.25">
      <c r="A290">
        <v>1407159000</v>
      </c>
      <c r="B290">
        <f>INDEX('Daily Data ADJ'!$1:$1048576,MATCH(Calc!$A290,'Daily Data ADJ'!$A:$A,0),MATCH("SPY, CBOE BZX: Close",'Daily Data ADJ'!$1:$1,0))</f>
        <v>165.79946692999999</v>
      </c>
      <c r="C290">
        <f>INDEX('Daily Data ADJ'!$1:$1048576,MATCH(Calc!$A290,'Daily Data ADJ'!$A:$A,0),MATCH("EFFR, FRED: Close",'Daily Data ADJ'!$1:$1,0))</f>
        <v>0.09</v>
      </c>
      <c r="D290" t="str">
        <f>INDEX('Daily Data ADJ'!$1:$1048576,MATCH(Calc!$A290,'Daily Data ADJ'!$A:$A,1),MATCH("SOFR, FRED: Close",'Daily Data ADJ'!$1:$1,0))</f>
        <v>NaN</v>
      </c>
      <c r="E290">
        <f>INDEX('Daily Data ADJ'!$1:$1048576,MATCH(Calc!$A290,'Daily Data ADJ'!$A:$A,0),MATCH("UPRO, CBOE BZX: Close",'Daily Data ADJ'!$1:$1,0))</f>
        <v>9.0224265199999998</v>
      </c>
      <c r="F290">
        <f>INDEX('Daily Data ADJ'!$1:$1048576,MATCH(Calc!$A290,'Daily Data ADJ'!$A:$A,0),MATCH("ES1!, CME_MINI: Close",'Daily Data ADJ'!$1:$1,0))</f>
        <v>1932</v>
      </c>
      <c r="G290">
        <f>INDEX('Daily Data ADJ'!$1:$1048576,MATCH(Calc!$A290,'Daily Data ADJ'!$A:$A,0),MATCH("ES2!, CME_MINI: Close",'Daily Data ADJ'!$1:$1,0))</f>
        <v>1924.25</v>
      </c>
      <c r="H290">
        <f>INDEX('QUANDL MULTPL SP500_DIV_YIELD_M'!$A:$G,MATCH(Calc!$A290,'QUANDL MULTPL SP500_DIV_YIELD_M'!$A:$A,1),MATCH('QUANDL MULTPL SP500_DIV_YIELD_M'!$E$1,'QUANDL MULTPL SP500_DIV_YIELD_M'!$A$1:$G$1,0))</f>
        <v>1.91</v>
      </c>
      <c r="I290" s="5">
        <f t="shared" si="24"/>
        <v>3.1507407739738078E-3</v>
      </c>
      <c r="J290" s="1">
        <f>A290/24/60/60+DATE(1970,1,1)</f>
        <v>41855.5625</v>
      </c>
      <c r="K290" s="3">
        <f t="shared" si="27"/>
        <v>3</v>
      </c>
      <c r="L290" s="6">
        <f>(1+Chart!$F$4)^(1/(365/K290))-1</f>
        <v>1.9979165917494157E-4</v>
      </c>
      <c r="M290" s="6">
        <f t="shared" si="28"/>
        <v>7.393960838042446E-6</v>
      </c>
      <c r="N290" s="6">
        <f t="shared" si="29"/>
        <v>2.5856122688461269E-5</v>
      </c>
      <c r="O290">
        <f>O289*(B290/B289)</f>
        <v>165.79946693000019</v>
      </c>
      <c r="P290">
        <f t="shared" si="25"/>
        <v>2014</v>
      </c>
      <c r="Q290" s="1">
        <f t="shared" si="26"/>
        <v>41855.5625</v>
      </c>
      <c r="R290">
        <f>IF(B291="",R289,IF(Q290&gt;=Chart!$F$2,E290,0))</f>
        <v>0</v>
      </c>
      <c r="S290">
        <f>IF(B291="",S289,IFERROR(IF(AND(R290&gt;0,R289=0),R290,(1+(B291/B290-1)*Calc!$Z$1)*S289),0))</f>
        <v>0</v>
      </c>
      <c r="T290">
        <f>IF(B291="",T289,IFERROR(IF(AND(R290&gt;0,R289=0),R290,(1+(B291/B290-1)*Calc!$Z$1-L291)*T289),0))</f>
        <v>0</v>
      </c>
      <c r="U290">
        <f>IF(B291="",U289,IFERROR(IF(AND(R290&gt;0,R289=0),R290,(1+(B291/B290-1)*Calc!$Z$1-M291*2)*U289),0))</f>
        <v>0</v>
      </c>
      <c r="V290">
        <f>IF(B291="",V289,IFERROR(IF(AND(R290&gt;0,R289=0),R290,(1+(B291/B290-1)*Calc!$Z$1-N291*2)*V289),0))</f>
        <v>0</v>
      </c>
      <c r="W290">
        <f>IF(ISNUMBER(C290),C290,W289)</f>
        <v>0.09</v>
      </c>
      <c r="Y290" s="1" t="e">
        <f>IF(AND(Q290&gt;=Chart!$F$2,Q290&lt;=Chart!$F$3),Q290,#N/A)</f>
        <v>#N/A</v>
      </c>
      <c r="Z290" t="e">
        <f>IF(AND(Q290&gt;=Chart!$F$2,Q290&lt;=Chart!$F$3),R290,#N/A)</f>
        <v>#N/A</v>
      </c>
      <c r="AA290" t="e">
        <f>IF(AND(Q290&gt;=Chart!$F$2,Q290&lt;=Chart!$F$3),S290,#N/A)</f>
        <v>#N/A</v>
      </c>
      <c r="AB290" t="e">
        <f>IF(AND(Q290&gt;=Chart!$F$2,Q290&lt;=Chart!$F$3),T290,#N/A)</f>
        <v>#N/A</v>
      </c>
      <c r="AC290" t="e">
        <f>IF(AND(Q290&gt;=Chart!$F$2,Q290&lt;=Chart!$F$3),U290,#N/A)</f>
        <v>#N/A</v>
      </c>
      <c r="AD290" t="e">
        <f>IF(AND(Q290&gt;=Chart!$F$2,Q290&lt;=Chart!$F$3),V290,#N/A)</f>
        <v>#N/A</v>
      </c>
      <c r="AE290" t="e">
        <f>IF(AND(Q290&gt;=Chart!$F$2,Q290&lt;=Chart!$F$3),I290,#N/A)</f>
        <v>#N/A</v>
      </c>
      <c r="AF290" t="e">
        <f>IF(AND(Q290&gt;=Chart!$F$2,Q290&lt;=Chart!$F$3),H290/100,#N/A)</f>
        <v>#N/A</v>
      </c>
      <c r="AG290" t="e">
        <f>IF(AND(Q290&gt;=Chart!$F$2,Q290&lt;=Chart!$F$3),W290/100,#N/A)</f>
        <v>#N/A</v>
      </c>
    </row>
    <row r="291" spans="1:33" x14ac:dyDescent="0.25">
      <c r="A291">
        <v>1407245400</v>
      </c>
      <c r="B291">
        <f>INDEX('Daily Data ADJ'!$1:$1048576,MATCH(Calc!$A291,'Daily Data ADJ'!$A:$A,0),MATCH("SPY, CBOE BZX: Close",'Daily Data ADJ'!$1:$1,0))</f>
        <v>164.19183889999999</v>
      </c>
      <c r="C291">
        <f>INDEX('Daily Data ADJ'!$1:$1048576,MATCH(Calc!$A291,'Daily Data ADJ'!$A:$A,0),MATCH("EFFR, FRED: Close",'Daily Data ADJ'!$1:$1,0))</f>
        <v>0.09</v>
      </c>
      <c r="D291" t="str">
        <f>INDEX('Daily Data ADJ'!$1:$1048576,MATCH(Calc!$A291,'Daily Data ADJ'!$A:$A,1),MATCH("SOFR, FRED: Close",'Daily Data ADJ'!$1:$1,0))</f>
        <v>NaN</v>
      </c>
      <c r="E291">
        <f>INDEX('Daily Data ADJ'!$1:$1048576,MATCH(Calc!$A291,'Daily Data ADJ'!$A:$A,0),MATCH("UPRO, CBOE BZX: Close",'Daily Data ADJ'!$1:$1,0))</f>
        <v>8.7551017699999996</v>
      </c>
      <c r="F291">
        <f>INDEX('Daily Data ADJ'!$1:$1048576,MATCH(Calc!$A291,'Daily Data ADJ'!$A:$A,0),MATCH("ES1!, CME_MINI: Close",'Daily Data ADJ'!$1:$1,0))</f>
        <v>1913</v>
      </c>
      <c r="G291">
        <f>INDEX('Daily Data ADJ'!$1:$1048576,MATCH(Calc!$A291,'Daily Data ADJ'!$A:$A,0),MATCH("ES2!, CME_MINI: Close",'Daily Data ADJ'!$1:$1,0))</f>
        <v>1905</v>
      </c>
      <c r="H291">
        <f>INDEX('QUANDL MULTPL SP500_DIV_YIELD_M'!$A:$G,MATCH(Calc!$A291,'QUANDL MULTPL SP500_DIV_YIELD_M'!$A:$A,1),MATCH('QUANDL MULTPL SP500_DIV_YIELD_M'!$E$1,'QUANDL MULTPL SP500_DIV_YIELD_M'!$A$1:$G$1,0))</f>
        <v>1.91</v>
      </c>
      <c r="I291" s="5">
        <f t="shared" si="24"/>
        <v>2.476985254129975E-3</v>
      </c>
      <c r="J291" s="1">
        <f>A291/24/60/60+DATE(1970,1,1)</f>
        <v>41856.5625</v>
      </c>
      <c r="K291" s="3">
        <f t="shared" si="27"/>
        <v>1</v>
      </c>
      <c r="L291" s="6">
        <f>(1+Chart!$F$4)^(1/(365/K291))-1</f>
        <v>6.6592785027408397E-5</v>
      </c>
      <c r="M291" s="6">
        <f t="shared" si="28"/>
        <v>2.4646475380585287E-6</v>
      </c>
      <c r="N291" s="6">
        <f t="shared" si="29"/>
        <v>6.7778930590289832E-6</v>
      </c>
      <c r="O291">
        <f>O290*(B291/B290)</f>
        <v>164.19183890000019</v>
      </c>
      <c r="P291">
        <f t="shared" si="25"/>
        <v>2014</v>
      </c>
      <c r="Q291" s="1">
        <f t="shared" si="26"/>
        <v>41856.5625</v>
      </c>
      <c r="R291">
        <f>IF(B292="",R290,IF(Q291&gt;=Chart!$F$2,E291,0))</f>
        <v>0</v>
      </c>
      <c r="S291">
        <f>IF(B292="",S290,IFERROR(IF(AND(R291&gt;0,R290=0),R291,(1+(B292/B291-1)*Calc!$Z$1)*S290),0))</f>
        <v>0</v>
      </c>
      <c r="T291">
        <f>IF(B292="",T290,IFERROR(IF(AND(R291&gt;0,R290=0),R291,(1+(B292/B291-1)*Calc!$Z$1-L292)*T290),0))</f>
        <v>0</v>
      </c>
      <c r="U291">
        <f>IF(B292="",U290,IFERROR(IF(AND(R291&gt;0,R290=0),R291,(1+(B292/B291-1)*Calc!$Z$1-M292*2)*U290),0))</f>
        <v>0</v>
      </c>
      <c r="V291">
        <f>IF(B292="",V290,IFERROR(IF(AND(R291&gt;0,R290=0),R291,(1+(B292/B291-1)*Calc!$Z$1-N292*2)*V290),0))</f>
        <v>0</v>
      </c>
      <c r="W291">
        <f>IF(ISNUMBER(C291),C291,W290)</f>
        <v>0.09</v>
      </c>
      <c r="Y291" s="1" t="e">
        <f>IF(AND(Q291&gt;=Chart!$F$2,Q291&lt;=Chart!$F$3),Q291,#N/A)</f>
        <v>#N/A</v>
      </c>
      <c r="Z291" t="e">
        <f>IF(AND(Q291&gt;=Chart!$F$2,Q291&lt;=Chart!$F$3),R291,#N/A)</f>
        <v>#N/A</v>
      </c>
      <c r="AA291" t="e">
        <f>IF(AND(Q291&gt;=Chart!$F$2,Q291&lt;=Chart!$F$3),S291,#N/A)</f>
        <v>#N/A</v>
      </c>
      <c r="AB291" t="e">
        <f>IF(AND(Q291&gt;=Chart!$F$2,Q291&lt;=Chart!$F$3),T291,#N/A)</f>
        <v>#N/A</v>
      </c>
      <c r="AC291" t="e">
        <f>IF(AND(Q291&gt;=Chart!$F$2,Q291&lt;=Chart!$F$3),U291,#N/A)</f>
        <v>#N/A</v>
      </c>
      <c r="AD291" t="e">
        <f>IF(AND(Q291&gt;=Chart!$F$2,Q291&lt;=Chart!$F$3),V291,#N/A)</f>
        <v>#N/A</v>
      </c>
      <c r="AE291" t="e">
        <f>IF(AND(Q291&gt;=Chart!$F$2,Q291&lt;=Chart!$F$3),I291,#N/A)</f>
        <v>#N/A</v>
      </c>
      <c r="AF291" t="e">
        <f>IF(AND(Q291&gt;=Chart!$F$2,Q291&lt;=Chart!$F$3),H291/100,#N/A)</f>
        <v>#N/A</v>
      </c>
      <c r="AG291" t="e">
        <f>IF(AND(Q291&gt;=Chart!$F$2,Q291&lt;=Chart!$F$3),W291/100,#N/A)</f>
        <v>#N/A</v>
      </c>
    </row>
    <row r="292" spans="1:33" x14ac:dyDescent="0.25">
      <c r="A292">
        <v>1407331800</v>
      </c>
      <c r="B292">
        <f>INDEX('Daily Data ADJ'!$1:$1048576,MATCH(Calc!$A292,'Daily Data ADJ'!$A:$A,0),MATCH("SPY, CBOE BZX: Close",'Daily Data ADJ'!$1:$1,0))</f>
        <v>164.24314618</v>
      </c>
      <c r="C292">
        <f>INDEX('Daily Data ADJ'!$1:$1048576,MATCH(Calc!$A292,'Daily Data ADJ'!$A:$A,0),MATCH("EFFR, FRED: Close",'Daily Data ADJ'!$1:$1,0))</f>
        <v>0.09</v>
      </c>
      <c r="D292" t="str">
        <f>INDEX('Daily Data ADJ'!$1:$1048576,MATCH(Calc!$A292,'Daily Data ADJ'!$A:$A,1),MATCH("SOFR, FRED: Close",'Daily Data ADJ'!$1:$1,0))</f>
        <v>NaN</v>
      </c>
      <c r="E292">
        <f>INDEX('Daily Data ADJ'!$1:$1048576,MATCH(Calc!$A292,'Daily Data ADJ'!$A:$A,0),MATCH("UPRO, CBOE BZX: Close",'Daily Data ADJ'!$1:$1,0))</f>
        <v>8.7640390499999992</v>
      </c>
      <c r="F292">
        <f>INDEX('Daily Data ADJ'!$1:$1048576,MATCH(Calc!$A292,'Daily Data ADJ'!$A:$A,0),MATCH("ES1!, CME_MINI: Close",'Daily Data ADJ'!$1:$1,0))</f>
        <v>1914.75</v>
      </c>
      <c r="G292">
        <f>INDEX('Daily Data ADJ'!$1:$1048576,MATCH(Calc!$A292,'Daily Data ADJ'!$A:$A,0),MATCH("ES2!, CME_MINI: Close",'Daily Data ADJ'!$1:$1,0))</f>
        <v>1907</v>
      </c>
      <c r="H292">
        <f>INDEX('QUANDL MULTPL SP500_DIV_YIELD_M'!$A:$G,MATCH(Calc!$A292,'QUANDL MULTPL SP500_DIV_YIELD_M'!$A:$A,1),MATCH('QUANDL MULTPL SP500_DIV_YIELD_M'!$E$1,'QUANDL MULTPL SP500_DIV_YIELD_M'!$A$1:$G$1,0))</f>
        <v>1.91</v>
      </c>
      <c r="I292" s="5">
        <f t="shared" si="24"/>
        <v>3.0079266779241484E-3</v>
      </c>
      <c r="J292" s="1">
        <f>A292/24/60/60+DATE(1970,1,1)</f>
        <v>41857.5625</v>
      </c>
      <c r="K292" s="3">
        <f t="shared" si="27"/>
        <v>1</v>
      </c>
      <c r="L292" s="6">
        <f>(1+Chart!$F$4)^(1/(365/K292))-1</f>
        <v>6.6592785027408397E-5</v>
      </c>
      <c r="M292" s="6">
        <f t="shared" si="28"/>
        <v>2.4646475380585287E-6</v>
      </c>
      <c r="N292" s="6">
        <f t="shared" si="29"/>
        <v>8.2285596560982555E-6</v>
      </c>
      <c r="O292">
        <f>O291*(B292/B291)</f>
        <v>164.2431461800002</v>
      </c>
      <c r="P292">
        <f t="shared" si="25"/>
        <v>2014</v>
      </c>
      <c r="Q292" s="1">
        <f t="shared" si="26"/>
        <v>41857.5625</v>
      </c>
      <c r="R292">
        <f>IF(B293="",R291,IF(Q292&gt;=Chart!$F$2,E292,0))</f>
        <v>0</v>
      </c>
      <c r="S292">
        <f>IF(B293="",S291,IFERROR(IF(AND(R292&gt;0,R291=0),R292,(1+(B293/B292-1)*Calc!$Z$1)*S291),0))</f>
        <v>0</v>
      </c>
      <c r="T292">
        <f>IF(B293="",T291,IFERROR(IF(AND(R292&gt;0,R291=0),R292,(1+(B293/B292-1)*Calc!$Z$1-L293)*T291),0))</f>
        <v>0</v>
      </c>
      <c r="U292">
        <f>IF(B293="",U291,IFERROR(IF(AND(R292&gt;0,R291=0),R292,(1+(B293/B292-1)*Calc!$Z$1-M293*2)*U291),0))</f>
        <v>0</v>
      </c>
      <c r="V292">
        <f>IF(B293="",V291,IFERROR(IF(AND(R292&gt;0,R291=0),R292,(1+(B293/B292-1)*Calc!$Z$1-N293*2)*V291),0))</f>
        <v>0</v>
      </c>
      <c r="W292">
        <f>IF(ISNUMBER(C292),C292,W291)</f>
        <v>0.09</v>
      </c>
      <c r="Y292" s="1" t="e">
        <f>IF(AND(Q292&gt;=Chart!$F$2,Q292&lt;=Chart!$F$3),Q292,#N/A)</f>
        <v>#N/A</v>
      </c>
      <c r="Z292" t="e">
        <f>IF(AND(Q292&gt;=Chart!$F$2,Q292&lt;=Chart!$F$3),R292,#N/A)</f>
        <v>#N/A</v>
      </c>
      <c r="AA292" t="e">
        <f>IF(AND(Q292&gt;=Chart!$F$2,Q292&lt;=Chart!$F$3),S292,#N/A)</f>
        <v>#N/A</v>
      </c>
      <c r="AB292" t="e">
        <f>IF(AND(Q292&gt;=Chart!$F$2,Q292&lt;=Chart!$F$3),T292,#N/A)</f>
        <v>#N/A</v>
      </c>
      <c r="AC292" t="e">
        <f>IF(AND(Q292&gt;=Chart!$F$2,Q292&lt;=Chart!$F$3),U292,#N/A)</f>
        <v>#N/A</v>
      </c>
      <c r="AD292" t="e">
        <f>IF(AND(Q292&gt;=Chart!$F$2,Q292&lt;=Chart!$F$3),V292,#N/A)</f>
        <v>#N/A</v>
      </c>
      <c r="AE292" t="e">
        <f>IF(AND(Q292&gt;=Chart!$F$2,Q292&lt;=Chart!$F$3),I292,#N/A)</f>
        <v>#N/A</v>
      </c>
      <c r="AF292" t="e">
        <f>IF(AND(Q292&gt;=Chart!$F$2,Q292&lt;=Chart!$F$3),H292/100,#N/A)</f>
        <v>#N/A</v>
      </c>
      <c r="AG292" t="e">
        <f>IF(AND(Q292&gt;=Chart!$F$2,Q292&lt;=Chart!$F$3),W292/100,#N/A)</f>
        <v>#N/A</v>
      </c>
    </row>
    <row r="293" spans="1:33" x14ac:dyDescent="0.25">
      <c r="A293">
        <v>1407418200</v>
      </c>
      <c r="B293">
        <f>INDEX('Daily Data ADJ'!$1:$1048576,MATCH(Calc!$A293,'Daily Data ADJ'!$A:$A,0),MATCH("SPY, CBOE BZX: Close",'Daily Data ADJ'!$1:$1,0))</f>
        <v>163.35382003999999</v>
      </c>
      <c r="C293">
        <f>INDEX('Daily Data ADJ'!$1:$1048576,MATCH(Calc!$A293,'Daily Data ADJ'!$A:$A,0),MATCH("EFFR, FRED: Close",'Daily Data ADJ'!$1:$1,0))</f>
        <v>0.09</v>
      </c>
      <c r="D293" t="str">
        <f>INDEX('Daily Data ADJ'!$1:$1048576,MATCH(Calc!$A293,'Daily Data ADJ'!$A:$A,1),MATCH("SOFR, FRED: Close",'Daily Data ADJ'!$1:$1,0))</f>
        <v>NaN</v>
      </c>
      <c r="E293">
        <f>INDEX('Daily Data ADJ'!$1:$1048576,MATCH(Calc!$A293,'Daily Data ADJ'!$A:$A,0),MATCH("UPRO, CBOE BZX: Close",'Daily Data ADJ'!$1:$1,0))</f>
        <v>8.6202196000000004</v>
      </c>
      <c r="F293">
        <f>INDEX('Daily Data ADJ'!$1:$1048576,MATCH(Calc!$A293,'Daily Data ADJ'!$A:$A,0),MATCH("ES1!, CME_MINI: Close",'Daily Data ADJ'!$1:$1,0))</f>
        <v>1905.25</v>
      </c>
      <c r="G293">
        <f>INDEX('Daily Data ADJ'!$1:$1048576,MATCH(Calc!$A293,'Daily Data ADJ'!$A:$A,0),MATCH("ES2!, CME_MINI: Close",'Daily Data ADJ'!$1:$1,0))</f>
        <v>1897.5</v>
      </c>
      <c r="H293">
        <f>INDEX('QUANDL MULTPL SP500_DIV_YIELD_M'!$A:$G,MATCH(Calc!$A293,'QUANDL MULTPL SP500_DIV_YIELD_M'!$A:$A,1),MATCH('QUANDL MULTPL SP500_DIV_YIELD_M'!$E$1,'QUANDL MULTPL SP500_DIV_YIELD_M'!$A$1:$G$1,0))</f>
        <v>1.91</v>
      </c>
      <c r="I293" s="5">
        <f t="shared" si="24"/>
        <v>2.9281779261124338E-3</v>
      </c>
      <c r="J293" s="1">
        <f>A293/24/60/60+DATE(1970,1,1)</f>
        <v>41858.5625</v>
      </c>
      <c r="K293" s="3">
        <f t="shared" si="27"/>
        <v>1</v>
      </c>
      <c r="L293" s="6">
        <f>(1+Chart!$F$4)^(1/(365/K293))-1</f>
        <v>6.6592785027408397E-5</v>
      </c>
      <c r="M293" s="6">
        <f t="shared" si="28"/>
        <v>2.4646475380585287E-6</v>
      </c>
      <c r="N293" s="6">
        <f t="shared" si="29"/>
        <v>8.0107147260033429E-6</v>
      </c>
      <c r="O293">
        <f>O292*(B293/B292)</f>
        <v>163.35382004000019</v>
      </c>
      <c r="P293">
        <f t="shared" si="25"/>
        <v>2014</v>
      </c>
      <c r="Q293" s="1">
        <f t="shared" si="26"/>
        <v>41858.5625</v>
      </c>
      <c r="R293">
        <f>IF(B294="",R292,IF(Q293&gt;=Chart!$F$2,E293,0))</f>
        <v>0</v>
      </c>
      <c r="S293">
        <f>IF(B294="",S292,IFERROR(IF(AND(R293&gt;0,R292=0),R293,(1+(B294/B293-1)*Calc!$Z$1)*S292),0))</f>
        <v>0</v>
      </c>
      <c r="T293">
        <f>IF(B294="",T292,IFERROR(IF(AND(R293&gt;0,R292=0),R293,(1+(B294/B293-1)*Calc!$Z$1-L294)*T292),0))</f>
        <v>0</v>
      </c>
      <c r="U293">
        <f>IF(B294="",U292,IFERROR(IF(AND(R293&gt;0,R292=0),R293,(1+(B294/B293-1)*Calc!$Z$1-M294*2)*U292),0))</f>
        <v>0</v>
      </c>
      <c r="V293">
        <f>IF(B294="",V292,IFERROR(IF(AND(R293&gt;0,R292=0),R293,(1+(B294/B293-1)*Calc!$Z$1-N294*2)*V292),0))</f>
        <v>0</v>
      </c>
      <c r="W293">
        <f>IF(ISNUMBER(C293),C293,W292)</f>
        <v>0.09</v>
      </c>
      <c r="Y293" s="1" t="e">
        <f>IF(AND(Q293&gt;=Chart!$F$2,Q293&lt;=Chart!$F$3),Q293,#N/A)</f>
        <v>#N/A</v>
      </c>
      <c r="Z293" t="e">
        <f>IF(AND(Q293&gt;=Chart!$F$2,Q293&lt;=Chart!$F$3),R293,#N/A)</f>
        <v>#N/A</v>
      </c>
      <c r="AA293" t="e">
        <f>IF(AND(Q293&gt;=Chart!$F$2,Q293&lt;=Chart!$F$3),S293,#N/A)</f>
        <v>#N/A</v>
      </c>
      <c r="AB293" t="e">
        <f>IF(AND(Q293&gt;=Chart!$F$2,Q293&lt;=Chart!$F$3),T293,#N/A)</f>
        <v>#N/A</v>
      </c>
      <c r="AC293" t="e">
        <f>IF(AND(Q293&gt;=Chart!$F$2,Q293&lt;=Chart!$F$3),U293,#N/A)</f>
        <v>#N/A</v>
      </c>
      <c r="AD293" t="e">
        <f>IF(AND(Q293&gt;=Chart!$F$2,Q293&lt;=Chart!$F$3),V293,#N/A)</f>
        <v>#N/A</v>
      </c>
      <c r="AE293" t="e">
        <f>IF(AND(Q293&gt;=Chart!$F$2,Q293&lt;=Chart!$F$3),I293,#N/A)</f>
        <v>#N/A</v>
      </c>
      <c r="AF293" t="e">
        <f>IF(AND(Q293&gt;=Chart!$F$2,Q293&lt;=Chart!$F$3),H293/100,#N/A)</f>
        <v>#N/A</v>
      </c>
      <c r="AG293" t="e">
        <f>IF(AND(Q293&gt;=Chart!$F$2,Q293&lt;=Chart!$F$3),W293/100,#N/A)</f>
        <v>#N/A</v>
      </c>
    </row>
    <row r="294" spans="1:33" x14ac:dyDescent="0.25">
      <c r="A294">
        <v>1407504600</v>
      </c>
      <c r="B294">
        <f>INDEX('Daily Data ADJ'!$1:$1048576,MATCH(Calc!$A294,'Daily Data ADJ'!$A:$A,0),MATCH("SPY, CBOE BZX: Close",'Daily Data ADJ'!$1:$1,0))</f>
        <v>165.24363808999999</v>
      </c>
      <c r="C294">
        <f>INDEX('Daily Data ADJ'!$1:$1048576,MATCH(Calc!$A294,'Daily Data ADJ'!$A:$A,0),MATCH("EFFR, FRED: Close",'Daily Data ADJ'!$1:$1,0))</f>
        <v>0.09</v>
      </c>
      <c r="D294" t="str">
        <f>INDEX('Daily Data ADJ'!$1:$1048576,MATCH(Calc!$A294,'Daily Data ADJ'!$A:$A,1),MATCH("SOFR, FRED: Close",'Daily Data ADJ'!$1:$1,0))</f>
        <v>NaN</v>
      </c>
      <c r="E294">
        <f>INDEX('Daily Data ADJ'!$1:$1048576,MATCH(Calc!$A294,'Daily Data ADJ'!$A:$A,0),MATCH("UPRO, CBOE BZX: Close",'Daily Data ADJ'!$1:$1,0))</f>
        <v>8.9208597699999999</v>
      </c>
      <c r="F294">
        <f>INDEX('Daily Data ADJ'!$1:$1048576,MATCH(Calc!$A294,'Daily Data ADJ'!$A:$A,0),MATCH("ES1!, CME_MINI: Close",'Daily Data ADJ'!$1:$1,0))</f>
        <v>1923.75</v>
      </c>
      <c r="G294">
        <f>INDEX('Daily Data ADJ'!$1:$1048576,MATCH(Calc!$A294,'Daily Data ADJ'!$A:$A,0),MATCH("ES2!, CME_MINI: Close",'Daily Data ADJ'!$1:$1,0))</f>
        <v>1916</v>
      </c>
      <c r="H294">
        <f>INDEX('QUANDL MULTPL SP500_DIV_YIELD_M'!$A:$G,MATCH(Calc!$A294,'QUANDL MULTPL SP500_DIV_YIELD_M'!$A:$A,1),MATCH('QUANDL MULTPL SP500_DIV_YIELD_M'!$E$1,'QUANDL MULTPL SP500_DIV_YIELD_M'!$A$1:$G$1,0))</f>
        <v>1.91</v>
      </c>
      <c r="I294" s="5">
        <f t="shared" si="24"/>
        <v>3.0827559847962302E-3</v>
      </c>
      <c r="J294" s="1">
        <f>A294/24/60/60+DATE(1970,1,1)</f>
        <v>41859.5625</v>
      </c>
      <c r="K294" s="3">
        <f t="shared" si="27"/>
        <v>1</v>
      </c>
      <c r="L294" s="6">
        <f>(1+Chart!$F$4)^(1/(365/K294))-1</f>
        <v>6.6592785027408397E-5</v>
      </c>
      <c r="M294" s="6">
        <f t="shared" si="28"/>
        <v>2.4646475380585287E-6</v>
      </c>
      <c r="N294" s="6">
        <f t="shared" si="29"/>
        <v>8.4329507230584966E-6</v>
      </c>
      <c r="O294">
        <f>O293*(B294/B293)</f>
        <v>165.24363809000022</v>
      </c>
      <c r="P294">
        <f t="shared" si="25"/>
        <v>2014</v>
      </c>
      <c r="Q294" s="1">
        <f t="shared" si="26"/>
        <v>41859.5625</v>
      </c>
      <c r="R294">
        <f>IF(B295="",R293,IF(Q294&gt;=Chart!$F$2,E294,0))</f>
        <v>0</v>
      </c>
      <c r="S294">
        <f>IF(B295="",S293,IFERROR(IF(AND(R294&gt;0,R293=0),R294,(1+(B295/B294-1)*Calc!$Z$1)*S293),0))</f>
        <v>0</v>
      </c>
      <c r="T294">
        <f>IF(B295="",T293,IFERROR(IF(AND(R294&gt;0,R293=0),R294,(1+(B295/B294-1)*Calc!$Z$1-L295)*T293),0))</f>
        <v>0</v>
      </c>
      <c r="U294">
        <f>IF(B295="",U293,IFERROR(IF(AND(R294&gt;0,R293=0),R294,(1+(B295/B294-1)*Calc!$Z$1-M295*2)*U293),0))</f>
        <v>0</v>
      </c>
      <c r="V294">
        <f>IF(B295="",V293,IFERROR(IF(AND(R294&gt;0,R293=0),R294,(1+(B295/B294-1)*Calc!$Z$1-N295*2)*V293),0))</f>
        <v>0</v>
      </c>
      <c r="W294">
        <f>IF(ISNUMBER(C294),C294,W293)</f>
        <v>0.09</v>
      </c>
      <c r="Y294" s="1" t="e">
        <f>IF(AND(Q294&gt;=Chart!$F$2,Q294&lt;=Chart!$F$3),Q294,#N/A)</f>
        <v>#N/A</v>
      </c>
      <c r="Z294" t="e">
        <f>IF(AND(Q294&gt;=Chart!$F$2,Q294&lt;=Chart!$F$3),R294,#N/A)</f>
        <v>#N/A</v>
      </c>
      <c r="AA294" t="e">
        <f>IF(AND(Q294&gt;=Chart!$F$2,Q294&lt;=Chart!$F$3),S294,#N/A)</f>
        <v>#N/A</v>
      </c>
      <c r="AB294" t="e">
        <f>IF(AND(Q294&gt;=Chart!$F$2,Q294&lt;=Chart!$F$3),T294,#N/A)</f>
        <v>#N/A</v>
      </c>
      <c r="AC294" t="e">
        <f>IF(AND(Q294&gt;=Chart!$F$2,Q294&lt;=Chart!$F$3),U294,#N/A)</f>
        <v>#N/A</v>
      </c>
      <c r="AD294" t="e">
        <f>IF(AND(Q294&gt;=Chart!$F$2,Q294&lt;=Chart!$F$3),V294,#N/A)</f>
        <v>#N/A</v>
      </c>
      <c r="AE294" t="e">
        <f>IF(AND(Q294&gt;=Chart!$F$2,Q294&lt;=Chart!$F$3),I294,#N/A)</f>
        <v>#N/A</v>
      </c>
      <c r="AF294" t="e">
        <f>IF(AND(Q294&gt;=Chart!$F$2,Q294&lt;=Chart!$F$3),H294/100,#N/A)</f>
        <v>#N/A</v>
      </c>
      <c r="AG294" t="e">
        <f>IF(AND(Q294&gt;=Chart!$F$2,Q294&lt;=Chart!$F$3),W294/100,#N/A)</f>
        <v>#N/A</v>
      </c>
    </row>
    <row r="295" spans="1:33" x14ac:dyDescent="0.25">
      <c r="A295">
        <v>1407763800</v>
      </c>
      <c r="B295">
        <f>INDEX('Daily Data ADJ'!$1:$1048576,MATCH(Calc!$A295,'Daily Data ADJ'!$A:$A,0),MATCH("SPY, CBOE BZX: Close",'Daily Data ADJ'!$1:$1,0))</f>
        <v>165.71823040000001</v>
      </c>
      <c r="C295">
        <f>INDEX('Daily Data ADJ'!$1:$1048576,MATCH(Calc!$A295,'Daily Data ADJ'!$A:$A,0),MATCH("EFFR, FRED: Close",'Daily Data ADJ'!$1:$1,0))</f>
        <v>0.09</v>
      </c>
      <c r="D295" t="str">
        <f>INDEX('Daily Data ADJ'!$1:$1048576,MATCH(Calc!$A295,'Daily Data ADJ'!$A:$A,1),MATCH("SOFR, FRED: Close",'Daily Data ADJ'!$1:$1,0))</f>
        <v>NaN</v>
      </c>
      <c r="E295">
        <f>INDEX('Daily Data ADJ'!$1:$1048576,MATCH(Calc!$A295,'Daily Data ADJ'!$A:$A,0),MATCH("UPRO, CBOE BZX: Close",'Daily Data ADJ'!$1:$1,0))</f>
        <v>9.0061754100000009</v>
      </c>
      <c r="F295">
        <f>INDEX('Daily Data ADJ'!$1:$1048576,MATCH(Calc!$A295,'Daily Data ADJ'!$A:$A,0),MATCH("ES1!, CME_MINI: Close",'Daily Data ADJ'!$1:$1,0))</f>
        <v>1932.5</v>
      </c>
      <c r="G295">
        <f>INDEX('Daily Data ADJ'!$1:$1048576,MATCH(Calc!$A295,'Daily Data ADJ'!$A:$A,0),MATCH("ES2!, CME_MINI: Close",'Daily Data ADJ'!$1:$1,0))</f>
        <v>1924.75</v>
      </c>
      <c r="H295">
        <f>INDEX('QUANDL MULTPL SP500_DIV_YIELD_M'!$A:$G,MATCH(Calc!$A295,'QUANDL MULTPL SP500_DIV_YIELD_M'!$A:$A,1),MATCH('QUANDL MULTPL SP500_DIV_YIELD_M'!$E$1,'QUANDL MULTPL SP500_DIV_YIELD_M'!$A$1:$G$1,0))</f>
        <v>1.91</v>
      </c>
      <c r="I295" s="5">
        <f t="shared" si="24"/>
        <v>3.1548425209989503E-3</v>
      </c>
      <c r="J295" s="1">
        <f>A295/24/60/60+DATE(1970,1,1)</f>
        <v>41862.5625</v>
      </c>
      <c r="K295" s="3">
        <f t="shared" si="27"/>
        <v>3</v>
      </c>
      <c r="L295" s="6">
        <f>(1+Chart!$F$4)^(1/(365/K295))-1</f>
        <v>1.9979165917494157E-4</v>
      </c>
      <c r="M295" s="6">
        <f t="shared" si="28"/>
        <v>7.393960838042446E-6</v>
      </c>
      <c r="N295" s="6">
        <f t="shared" si="29"/>
        <v>2.58897305911443E-5</v>
      </c>
      <c r="O295">
        <f>O294*(B295/B294)</f>
        <v>165.71823040000024</v>
      </c>
      <c r="P295">
        <f t="shared" si="25"/>
        <v>2014</v>
      </c>
      <c r="Q295" s="1">
        <f t="shared" si="26"/>
        <v>41862.5625</v>
      </c>
      <c r="R295">
        <f>IF(B296="",R294,IF(Q295&gt;=Chart!$F$2,E295,0))</f>
        <v>0</v>
      </c>
      <c r="S295">
        <f>IF(B296="",S294,IFERROR(IF(AND(R295&gt;0,R294=0),R295,(1+(B296/B295-1)*Calc!$Z$1)*S294),0))</f>
        <v>0</v>
      </c>
      <c r="T295">
        <f>IF(B296="",T294,IFERROR(IF(AND(R295&gt;0,R294=0),R295,(1+(B296/B295-1)*Calc!$Z$1-L296)*T294),0))</f>
        <v>0</v>
      </c>
      <c r="U295">
        <f>IF(B296="",U294,IFERROR(IF(AND(R295&gt;0,R294=0),R295,(1+(B296/B295-1)*Calc!$Z$1-M296*2)*U294),0))</f>
        <v>0</v>
      </c>
      <c r="V295">
        <f>IF(B296="",V294,IFERROR(IF(AND(R295&gt;0,R294=0),R295,(1+(B296/B295-1)*Calc!$Z$1-N296*2)*V294),0))</f>
        <v>0</v>
      </c>
      <c r="W295">
        <f>IF(ISNUMBER(C295),C295,W294)</f>
        <v>0.09</v>
      </c>
      <c r="Y295" s="1" t="e">
        <f>IF(AND(Q295&gt;=Chart!$F$2,Q295&lt;=Chart!$F$3),Q295,#N/A)</f>
        <v>#N/A</v>
      </c>
      <c r="Z295" t="e">
        <f>IF(AND(Q295&gt;=Chart!$F$2,Q295&lt;=Chart!$F$3),R295,#N/A)</f>
        <v>#N/A</v>
      </c>
      <c r="AA295" t="e">
        <f>IF(AND(Q295&gt;=Chart!$F$2,Q295&lt;=Chart!$F$3),S295,#N/A)</f>
        <v>#N/A</v>
      </c>
      <c r="AB295" t="e">
        <f>IF(AND(Q295&gt;=Chart!$F$2,Q295&lt;=Chart!$F$3),T295,#N/A)</f>
        <v>#N/A</v>
      </c>
      <c r="AC295" t="e">
        <f>IF(AND(Q295&gt;=Chart!$F$2,Q295&lt;=Chart!$F$3),U295,#N/A)</f>
        <v>#N/A</v>
      </c>
      <c r="AD295" t="e">
        <f>IF(AND(Q295&gt;=Chart!$F$2,Q295&lt;=Chart!$F$3),V295,#N/A)</f>
        <v>#N/A</v>
      </c>
      <c r="AE295" t="e">
        <f>IF(AND(Q295&gt;=Chart!$F$2,Q295&lt;=Chart!$F$3),I295,#N/A)</f>
        <v>#N/A</v>
      </c>
      <c r="AF295" t="e">
        <f>IF(AND(Q295&gt;=Chart!$F$2,Q295&lt;=Chart!$F$3),H295/100,#N/A)</f>
        <v>#N/A</v>
      </c>
      <c r="AG295" t="e">
        <f>IF(AND(Q295&gt;=Chart!$F$2,Q295&lt;=Chart!$F$3),W295/100,#N/A)</f>
        <v>#N/A</v>
      </c>
    </row>
    <row r="296" spans="1:33" x14ac:dyDescent="0.25">
      <c r="A296">
        <v>1407850200</v>
      </c>
      <c r="B296">
        <f>INDEX('Daily Data ADJ'!$1:$1048576,MATCH(Calc!$A296,'Daily Data ADJ'!$A:$A,0),MATCH("SPY, CBOE BZX: Close",'Daily Data ADJ'!$1:$1,0))</f>
        <v>165.49162326000001</v>
      </c>
      <c r="C296">
        <f>INDEX('Daily Data ADJ'!$1:$1048576,MATCH(Calc!$A296,'Daily Data ADJ'!$A:$A,0),MATCH("EFFR, FRED: Close",'Daily Data ADJ'!$1:$1,0))</f>
        <v>0.09</v>
      </c>
      <c r="D296" t="str">
        <f>INDEX('Daily Data ADJ'!$1:$1048576,MATCH(Calc!$A296,'Daily Data ADJ'!$A:$A,1),MATCH("SOFR, FRED: Close",'Daily Data ADJ'!$1:$1,0))</f>
        <v>NaN</v>
      </c>
      <c r="E296">
        <f>INDEX('Daily Data ADJ'!$1:$1048576,MATCH(Calc!$A296,'Daily Data ADJ'!$A:$A,0),MATCH("UPRO, CBOE BZX: Close",'Daily Data ADJ'!$1:$1,0))</f>
        <v>8.9631114800000002</v>
      </c>
      <c r="F296">
        <f>INDEX('Daily Data ADJ'!$1:$1048576,MATCH(Calc!$A296,'Daily Data ADJ'!$A:$A,0),MATCH("ES1!, CME_MINI: Close",'Daily Data ADJ'!$1:$1,0))</f>
        <v>1930.5</v>
      </c>
      <c r="G296">
        <f>INDEX('Daily Data ADJ'!$1:$1048576,MATCH(Calc!$A296,'Daily Data ADJ'!$A:$A,0),MATCH("ES2!, CME_MINI: Close",'Daily Data ADJ'!$1:$1,0))</f>
        <v>1922.5</v>
      </c>
      <c r="H296">
        <f>INDEX('QUANDL MULTPL SP500_DIV_YIELD_M'!$A:$G,MATCH(Calc!$A296,'QUANDL MULTPL SP500_DIV_YIELD_M'!$A:$A,1),MATCH('QUANDL MULTPL SP500_DIV_YIELD_M'!$E$1,'QUANDL MULTPL SP500_DIV_YIELD_M'!$A$1:$G$1,0))</f>
        <v>1.91</v>
      </c>
      <c r="I296" s="5">
        <f t="shared" si="24"/>
        <v>2.6267356848346177E-3</v>
      </c>
      <c r="J296" s="1">
        <f>A296/24/60/60+DATE(1970,1,1)</f>
        <v>41863.5625</v>
      </c>
      <c r="K296" s="3">
        <f t="shared" si="27"/>
        <v>1</v>
      </c>
      <c r="L296" s="6">
        <f>(1+Chart!$F$4)^(1/(365/K296))-1</f>
        <v>6.6592785027408397E-5</v>
      </c>
      <c r="M296" s="6">
        <f t="shared" si="28"/>
        <v>2.4646475380585287E-6</v>
      </c>
      <c r="N296" s="6">
        <f t="shared" si="29"/>
        <v>7.1871267699474828E-6</v>
      </c>
      <c r="O296">
        <f>O295*(B296/B295)</f>
        <v>165.49162326000024</v>
      </c>
      <c r="P296">
        <f t="shared" si="25"/>
        <v>2014</v>
      </c>
      <c r="Q296" s="1">
        <f t="shared" si="26"/>
        <v>41863.5625</v>
      </c>
      <c r="R296">
        <f>IF(B297="",R295,IF(Q296&gt;=Chart!$F$2,E296,0))</f>
        <v>0</v>
      </c>
      <c r="S296">
        <f>IF(B297="",S295,IFERROR(IF(AND(R296&gt;0,R295=0),R296,(1+(B297/B296-1)*Calc!$Z$1)*S295),0))</f>
        <v>0</v>
      </c>
      <c r="T296">
        <f>IF(B297="",T295,IFERROR(IF(AND(R296&gt;0,R295=0),R296,(1+(B297/B296-1)*Calc!$Z$1-L297)*T295),0))</f>
        <v>0</v>
      </c>
      <c r="U296">
        <f>IF(B297="",U295,IFERROR(IF(AND(R296&gt;0,R295=0),R296,(1+(B297/B296-1)*Calc!$Z$1-M297*2)*U295),0))</f>
        <v>0</v>
      </c>
      <c r="V296">
        <f>IF(B297="",V295,IFERROR(IF(AND(R296&gt;0,R295=0),R296,(1+(B297/B296-1)*Calc!$Z$1-N297*2)*V295),0))</f>
        <v>0</v>
      </c>
      <c r="W296">
        <f>IF(ISNUMBER(C296),C296,W295)</f>
        <v>0.09</v>
      </c>
      <c r="Y296" s="1" t="e">
        <f>IF(AND(Q296&gt;=Chart!$F$2,Q296&lt;=Chart!$F$3),Q296,#N/A)</f>
        <v>#N/A</v>
      </c>
      <c r="Z296" t="e">
        <f>IF(AND(Q296&gt;=Chart!$F$2,Q296&lt;=Chart!$F$3),R296,#N/A)</f>
        <v>#N/A</v>
      </c>
      <c r="AA296" t="e">
        <f>IF(AND(Q296&gt;=Chart!$F$2,Q296&lt;=Chart!$F$3),S296,#N/A)</f>
        <v>#N/A</v>
      </c>
      <c r="AB296" t="e">
        <f>IF(AND(Q296&gt;=Chart!$F$2,Q296&lt;=Chart!$F$3),T296,#N/A)</f>
        <v>#N/A</v>
      </c>
      <c r="AC296" t="e">
        <f>IF(AND(Q296&gt;=Chart!$F$2,Q296&lt;=Chart!$F$3),U296,#N/A)</f>
        <v>#N/A</v>
      </c>
      <c r="AD296" t="e">
        <f>IF(AND(Q296&gt;=Chart!$F$2,Q296&lt;=Chart!$F$3),V296,#N/A)</f>
        <v>#N/A</v>
      </c>
      <c r="AE296" t="e">
        <f>IF(AND(Q296&gt;=Chart!$F$2,Q296&lt;=Chart!$F$3),I296,#N/A)</f>
        <v>#N/A</v>
      </c>
      <c r="AF296" t="e">
        <f>IF(AND(Q296&gt;=Chart!$F$2,Q296&lt;=Chart!$F$3),H296/100,#N/A)</f>
        <v>#N/A</v>
      </c>
      <c r="AG296" t="e">
        <f>IF(AND(Q296&gt;=Chart!$F$2,Q296&lt;=Chart!$F$3),W296/100,#N/A)</f>
        <v>#N/A</v>
      </c>
    </row>
    <row r="297" spans="1:33" x14ac:dyDescent="0.25">
      <c r="A297">
        <v>1407936600</v>
      </c>
      <c r="B297">
        <f>INDEX('Daily Data ADJ'!$1:$1048576,MATCH(Calc!$A297,'Daily Data ADJ'!$A:$A,0),MATCH("SPY, CBOE BZX: Close",'Daily Data ADJ'!$1:$1,0))</f>
        <v>166.61183215</v>
      </c>
      <c r="C297">
        <f>INDEX('Daily Data ADJ'!$1:$1048576,MATCH(Calc!$A297,'Daily Data ADJ'!$A:$A,0),MATCH("EFFR, FRED: Close",'Daily Data ADJ'!$1:$1,0))</f>
        <v>0.09</v>
      </c>
      <c r="D297" t="str">
        <f>INDEX('Daily Data ADJ'!$1:$1048576,MATCH(Calc!$A297,'Daily Data ADJ'!$A:$A,1),MATCH("SOFR, FRED: Close",'Daily Data ADJ'!$1:$1,0))</f>
        <v>NaN</v>
      </c>
      <c r="E297">
        <f>INDEX('Daily Data ADJ'!$1:$1048576,MATCH(Calc!$A297,'Daily Data ADJ'!$A:$A,0),MATCH("UPRO, CBOE BZX: Close",'Daily Data ADJ'!$1:$1,0))</f>
        <v>9.1573077099999995</v>
      </c>
      <c r="F297">
        <f>INDEX('Daily Data ADJ'!$1:$1048576,MATCH(Calc!$A297,'Daily Data ADJ'!$A:$A,0),MATCH("ES1!, CME_MINI: Close",'Daily Data ADJ'!$1:$1,0))</f>
        <v>1944.75</v>
      </c>
      <c r="G297">
        <f>INDEX('Daily Data ADJ'!$1:$1048576,MATCH(Calc!$A297,'Daily Data ADJ'!$A:$A,0),MATCH("ES2!, CME_MINI: Close",'Daily Data ADJ'!$1:$1,0))</f>
        <v>1936.75</v>
      </c>
      <c r="H297">
        <f>INDEX('QUANDL MULTPL SP500_DIV_YIELD_M'!$A:$G,MATCH(Calc!$A297,'QUANDL MULTPL SP500_DIV_YIELD_M'!$A:$A,1),MATCH('QUANDL MULTPL SP500_DIV_YIELD_M'!$E$1,'QUANDL MULTPL SP500_DIV_YIELD_M'!$A$1:$G$1,0))</f>
        <v>1.91</v>
      </c>
      <c r="I297" s="5">
        <f t="shared" si="24"/>
        <v>2.7466968698698288E-3</v>
      </c>
      <c r="J297" s="1">
        <f>A297/24/60/60+DATE(1970,1,1)</f>
        <v>41864.5625</v>
      </c>
      <c r="K297" s="3">
        <f t="shared" si="27"/>
        <v>1</v>
      </c>
      <c r="L297" s="6">
        <f>(1+Chart!$F$4)^(1/(365/K297))-1</f>
        <v>6.6592785027408397E-5</v>
      </c>
      <c r="M297" s="6">
        <f t="shared" si="28"/>
        <v>2.4646475380585287E-6</v>
      </c>
      <c r="N297" s="6">
        <f t="shared" si="29"/>
        <v>7.5149093083926033E-6</v>
      </c>
      <c r="O297">
        <f>O296*(B297/B296)</f>
        <v>166.61183215000023</v>
      </c>
      <c r="P297">
        <f t="shared" si="25"/>
        <v>2014</v>
      </c>
      <c r="Q297" s="1">
        <f t="shared" si="26"/>
        <v>41864.5625</v>
      </c>
      <c r="R297">
        <f>IF(B298="",R296,IF(Q297&gt;=Chart!$F$2,E297,0))</f>
        <v>0</v>
      </c>
      <c r="S297">
        <f>IF(B298="",S296,IFERROR(IF(AND(R297&gt;0,R296=0),R297,(1+(B298/B297-1)*Calc!$Z$1)*S296),0))</f>
        <v>0</v>
      </c>
      <c r="T297">
        <f>IF(B298="",T296,IFERROR(IF(AND(R297&gt;0,R296=0),R297,(1+(B298/B297-1)*Calc!$Z$1-L298)*T296),0))</f>
        <v>0</v>
      </c>
      <c r="U297">
        <f>IF(B298="",U296,IFERROR(IF(AND(R297&gt;0,R296=0),R297,(1+(B298/B297-1)*Calc!$Z$1-M298*2)*U296),0))</f>
        <v>0</v>
      </c>
      <c r="V297">
        <f>IF(B298="",V296,IFERROR(IF(AND(R297&gt;0,R296=0),R297,(1+(B298/B297-1)*Calc!$Z$1-N298*2)*V296),0))</f>
        <v>0</v>
      </c>
      <c r="W297">
        <f>IF(ISNUMBER(C297),C297,W296)</f>
        <v>0.09</v>
      </c>
      <c r="Y297" s="1" t="e">
        <f>IF(AND(Q297&gt;=Chart!$F$2,Q297&lt;=Chart!$F$3),Q297,#N/A)</f>
        <v>#N/A</v>
      </c>
      <c r="Z297" t="e">
        <f>IF(AND(Q297&gt;=Chart!$F$2,Q297&lt;=Chart!$F$3),R297,#N/A)</f>
        <v>#N/A</v>
      </c>
      <c r="AA297" t="e">
        <f>IF(AND(Q297&gt;=Chart!$F$2,Q297&lt;=Chart!$F$3),S297,#N/A)</f>
        <v>#N/A</v>
      </c>
      <c r="AB297" t="e">
        <f>IF(AND(Q297&gt;=Chart!$F$2,Q297&lt;=Chart!$F$3),T297,#N/A)</f>
        <v>#N/A</v>
      </c>
      <c r="AC297" t="e">
        <f>IF(AND(Q297&gt;=Chart!$F$2,Q297&lt;=Chart!$F$3),U297,#N/A)</f>
        <v>#N/A</v>
      </c>
      <c r="AD297" t="e">
        <f>IF(AND(Q297&gt;=Chart!$F$2,Q297&lt;=Chart!$F$3),V297,#N/A)</f>
        <v>#N/A</v>
      </c>
      <c r="AE297" t="e">
        <f>IF(AND(Q297&gt;=Chart!$F$2,Q297&lt;=Chart!$F$3),I297,#N/A)</f>
        <v>#N/A</v>
      </c>
      <c r="AF297" t="e">
        <f>IF(AND(Q297&gt;=Chart!$F$2,Q297&lt;=Chart!$F$3),H297/100,#N/A)</f>
        <v>#N/A</v>
      </c>
      <c r="AG297" t="e">
        <f>IF(AND(Q297&gt;=Chart!$F$2,Q297&lt;=Chart!$F$3),W297/100,#N/A)</f>
        <v>#N/A</v>
      </c>
    </row>
    <row r="298" spans="1:33" x14ac:dyDescent="0.25">
      <c r="A298">
        <v>1408023000</v>
      </c>
      <c r="B298">
        <f>INDEX('Daily Data ADJ'!$1:$1048576,MATCH(Calc!$A298,'Daily Data ADJ'!$A:$A,0),MATCH("SPY, CBOE BZX: Close",'Daily Data ADJ'!$1:$1,0))</f>
        <v>167.39854374000001</v>
      </c>
      <c r="C298">
        <f>INDEX('Daily Data ADJ'!$1:$1048576,MATCH(Calc!$A298,'Daily Data ADJ'!$A:$A,0),MATCH("EFFR, FRED: Close",'Daily Data ADJ'!$1:$1,0))</f>
        <v>0.09</v>
      </c>
      <c r="D298" t="str">
        <f>INDEX('Daily Data ADJ'!$1:$1048576,MATCH(Calc!$A298,'Daily Data ADJ'!$A:$A,1),MATCH("SOFR, FRED: Close",'Daily Data ADJ'!$1:$1,0))</f>
        <v>NaN</v>
      </c>
      <c r="E298">
        <f>INDEX('Daily Data ADJ'!$1:$1048576,MATCH(Calc!$A298,'Daily Data ADJ'!$A:$A,0),MATCH("UPRO, CBOE BZX: Close",'Daily Data ADJ'!$1:$1,0))</f>
        <v>9.2726879600000007</v>
      </c>
      <c r="F298">
        <f>INDEX('Daily Data ADJ'!$1:$1048576,MATCH(Calc!$A298,'Daily Data ADJ'!$A:$A,0),MATCH("ES1!, CME_MINI: Close",'Daily Data ADJ'!$1:$1,0))</f>
        <v>1953.5</v>
      </c>
      <c r="G298">
        <f>INDEX('Daily Data ADJ'!$1:$1048576,MATCH(Calc!$A298,'Daily Data ADJ'!$A:$A,0),MATCH("ES2!, CME_MINI: Close",'Daily Data ADJ'!$1:$1,0))</f>
        <v>1945.75</v>
      </c>
      <c r="H298">
        <f>INDEX('QUANDL MULTPL SP500_DIV_YIELD_M'!$A:$G,MATCH(Calc!$A298,'QUANDL MULTPL SP500_DIV_YIELD_M'!$A:$A,1),MATCH('QUANDL MULTPL SP500_DIV_YIELD_M'!$E$1,'QUANDL MULTPL SP500_DIV_YIELD_M'!$A$1:$G$1,0))</f>
        <v>1.91</v>
      </c>
      <c r="I298" s="5">
        <f t="shared" si="24"/>
        <v>3.3252312035011375E-3</v>
      </c>
      <c r="J298" s="1">
        <f>A298/24/60/60+DATE(1970,1,1)</f>
        <v>41865.5625</v>
      </c>
      <c r="K298" s="3">
        <f t="shared" si="27"/>
        <v>1</v>
      </c>
      <c r="L298" s="6">
        <f>(1+Chart!$F$4)^(1/(365/K298))-1</f>
        <v>6.6592785027408397E-5</v>
      </c>
      <c r="M298" s="6">
        <f t="shared" si="28"/>
        <v>2.4646475380585287E-6</v>
      </c>
      <c r="N298" s="6">
        <f t="shared" si="29"/>
        <v>9.0951505322678372E-6</v>
      </c>
      <c r="O298">
        <f>O297*(B298/B297)</f>
        <v>167.39854374000024</v>
      </c>
      <c r="P298">
        <f t="shared" si="25"/>
        <v>2014</v>
      </c>
      <c r="Q298" s="1">
        <f t="shared" si="26"/>
        <v>41865.5625</v>
      </c>
      <c r="R298">
        <f>IF(B299="",R297,IF(Q298&gt;=Chart!$F$2,E298,0))</f>
        <v>0</v>
      </c>
      <c r="S298">
        <f>IF(B299="",S297,IFERROR(IF(AND(R298&gt;0,R297=0),R298,(1+(B299/B298-1)*Calc!$Z$1)*S297),0))</f>
        <v>0</v>
      </c>
      <c r="T298">
        <f>IF(B299="",T297,IFERROR(IF(AND(R298&gt;0,R297=0),R298,(1+(B299/B298-1)*Calc!$Z$1-L299)*T297),0))</f>
        <v>0</v>
      </c>
      <c r="U298">
        <f>IF(B299="",U297,IFERROR(IF(AND(R298&gt;0,R297=0),R298,(1+(B299/B298-1)*Calc!$Z$1-M299*2)*U297),0))</f>
        <v>0</v>
      </c>
      <c r="V298">
        <f>IF(B299="",V297,IFERROR(IF(AND(R298&gt;0,R297=0),R298,(1+(B299/B298-1)*Calc!$Z$1-N299*2)*V297),0))</f>
        <v>0</v>
      </c>
      <c r="W298">
        <f>IF(ISNUMBER(C298),C298,W297)</f>
        <v>0.09</v>
      </c>
      <c r="Y298" s="1" t="e">
        <f>IF(AND(Q298&gt;=Chart!$F$2,Q298&lt;=Chart!$F$3),Q298,#N/A)</f>
        <v>#N/A</v>
      </c>
      <c r="Z298" t="e">
        <f>IF(AND(Q298&gt;=Chart!$F$2,Q298&lt;=Chart!$F$3),R298,#N/A)</f>
        <v>#N/A</v>
      </c>
      <c r="AA298" t="e">
        <f>IF(AND(Q298&gt;=Chart!$F$2,Q298&lt;=Chart!$F$3),S298,#N/A)</f>
        <v>#N/A</v>
      </c>
      <c r="AB298" t="e">
        <f>IF(AND(Q298&gt;=Chart!$F$2,Q298&lt;=Chart!$F$3),T298,#N/A)</f>
        <v>#N/A</v>
      </c>
      <c r="AC298" t="e">
        <f>IF(AND(Q298&gt;=Chart!$F$2,Q298&lt;=Chart!$F$3),U298,#N/A)</f>
        <v>#N/A</v>
      </c>
      <c r="AD298" t="e">
        <f>IF(AND(Q298&gt;=Chart!$F$2,Q298&lt;=Chart!$F$3),V298,#N/A)</f>
        <v>#N/A</v>
      </c>
      <c r="AE298" t="e">
        <f>IF(AND(Q298&gt;=Chart!$F$2,Q298&lt;=Chart!$F$3),I298,#N/A)</f>
        <v>#N/A</v>
      </c>
      <c r="AF298" t="e">
        <f>IF(AND(Q298&gt;=Chart!$F$2,Q298&lt;=Chart!$F$3),H298/100,#N/A)</f>
        <v>#N/A</v>
      </c>
      <c r="AG298" t="e">
        <f>IF(AND(Q298&gt;=Chart!$F$2,Q298&lt;=Chart!$F$3),W298/100,#N/A)</f>
        <v>#N/A</v>
      </c>
    </row>
    <row r="299" spans="1:33" x14ac:dyDescent="0.25">
      <c r="A299">
        <v>1408109400</v>
      </c>
      <c r="B299">
        <f>INDEX('Daily Data ADJ'!$1:$1048576,MATCH(Calc!$A299,'Daily Data ADJ'!$A:$A,0),MATCH("SPY, CBOE BZX: Close",'Daily Data ADJ'!$1:$1,0))</f>
        <v>167.36433889</v>
      </c>
      <c r="C299">
        <f>INDEX('Daily Data ADJ'!$1:$1048576,MATCH(Calc!$A299,'Daily Data ADJ'!$A:$A,0),MATCH("EFFR, FRED: Close",'Daily Data ADJ'!$1:$1,0))</f>
        <v>0.09</v>
      </c>
      <c r="D299" t="str">
        <f>INDEX('Daily Data ADJ'!$1:$1048576,MATCH(Calc!$A299,'Daily Data ADJ'!$A:$A,1),MATCH("SOFR, FRED: Close",'Daily Data ADJ'!$1:$1,0))</f>
        <v>NaN</v>
      </c>
      <c r="E299">
        <f>INDEX('Daily Data ADJ'!$1:$1048576,MATCH(Calc!$A299,'Daily Data ADJ'!$A:$A,0),MATCH("UPRO, CBOE BZX: Close",'Daily Data ADJ'!$1:$1,0))</f>
        <v>9.2686259100000008</v>
      </c>
      <c r="F299">
        <f>INDEX('Daily Data ADJ'!$1:$1048576,MATCH(Calc!$A299,'Daily Data ADJ'!$A:$A,0),MATCH("ES1!, CME_MINI: Close",'Daily Data ADJ'!$1:$1,0))</f>
        <v>1952.5</v>
      </c>
      <c r="G299">
        <f>INDEX('Daily Data ADJ'!$1:$1048576,MATCH(Calc!$A299,'Daily Data ADJ'!$A:$A,0),MATCH("ES2!, CME_MINI: Close",'Daily Data ADJ'!$1:$1,0))</f>
        <v>1944.5</v>
      </c>
      <c r="H299">
        <f>INDEX('QUANDL MULTPL SP500_DIV_YIELD_M'!$A:$G,MATCH(Calc!$A299,'QUANDL MULTPL SP500_DIV_YIELD_M'!$A:$A,1),MATCH('QUANDL MULTPL SP500_DIV_YIELD_M'!$E$1,'QUANDL MULTPL SP500_DIV_YIELD_M'!$A$1:$G$1,0))</f>
        <v>1.91</v>
      </c>
      <c r="I299" s="5">
        <f t="shared" si="24"/>
        <v>2.8112083330644674E-3</v>
      </c>
      <c r="J299" s="1">
        <f>A299/24/60/60+DATE(1970,1,1)</f>
        <v>41866.5625</v>
      </c>
      <c r="K299" s="3">
        <f t="shared" si="27"/>
        <v>1</v>
      </c>
      <c r="L299" s="6">
        <f>(1+Chart!$F$4)^(1/(365/K299))-1</f>
        <v>6.6592785027408397E-5</v>
      </c>
      <c r="M299" s="6">
        <f t="shared" si="28"/>
        <v>2.4646475380585287E-6</v>
      </c>
      <c r="N299" s="6">
        <f t="shared" si="29"/>
        <v>7.6911645821020613E-6</v>
      </c>
      <c r="O299">
        <f>O298*(B299/B298)</f>
        <v>167.36433889000023</v>
      </c>
      <c r="P299">
        <f t="shared" si="25"/>
        <v>2014</v>
      </c>
      <c r="Q299" s="1">
        <f t="shared" si="26"/>
        <v>41866.5625</v>
      </c>
      <c r="R299">
        <f>IF(B300="",R298,IF(Q299&gt;=Chart!$F$2,E299,0))</f>
        <v>0</v>
      </c>
      <c r="S299">
        <f>IF(B300="",S298,IFERROR(IF(AND(R299&gt;0,R298=0),R299,(1+(B300/B299-1)*Calc!$Z$1)*S298),0))</f>
        <v>0</v>
      </c>
      <c r="T299">
        <f>IF(B300="",T298,IFERROR(IF(AND(R299&gt;0,R298=0),R299,(1+(B300/B299-1)*Calc!$Z$1-L300)*T298),0))</f>
        <v>0</v>
      </c>
      <c r="U299">
        <f>IF(B300="",U298,IFERROR(IF(AND(R299&gt;0,R298=0),R299,(1+(B300/B299-1)*Calc!$Z$1-M300*2)*U298),0))</f>
        <v>0</v>
      </c>
      <c r="V299">
        <f>IF(B300="",V298,IFERROR(IF(AND(R299&gt;0,R298=0),R299,(1+(B300/B299-1)*Calc!$Z$1-N300*2)*V298),0))</f>
        <v>0</v>
      </c>
      <c r="W299">
        <f>IF(ISNUMBER(C299),C299,W298)</f>
        <v>0.09</v>
      </c>
      <c r="Y299" s="1" t="e">
        <f>IF(AND(Q299&gt;=Chart!$F$2,Q299&lt;=Chart!$F$3),Q299,#N/A)</f>
        <v>#N/A</v>
      </c>
      <c r="Z299" t="e">
        <f>IF(AND(Q299&gt;=Chart!$F$2,Q299&lt;=Chart!$F$3),R299,#N/A)</f>
        <v>#N/A</v>
      </c>
      <c r="AA299" t="e">
        <f>IF(AND(Q299&gt;=Chart!$F$2,Q299&lt;=Chart!$F$3),S299,#N/A)</f>
        <v>#N/A</v>
      </c>
      <c r="AB299" t="e">
        <f>IF(AND(Q299&gt;=Chart!$F$2,Q299&lt;=Chart!$F$3),T299,#N/A)</f>
        <v>#N/A</v>
      </c>
      <c r="AC299" t="e">
        <f>IF(AND(Q299&gt;=Chart!$F$2,Q299&lt;=Chart!$F$3),U299,#N/A)</f>
        <v>#N/A</v>
      </c>
      <c r="AD299" t="e">
        <f>IF(AND(Q299&gt;=Chart!$F$2,Q299&lt;=Chart!$F$3),V299,#N/A)</f>
        <v>#N/A</v>
      </c>
      <c r="AE299" t="e">
        <f>IF(AND(Q299&gt;=Chart!$F$2,Q299&lt;=Chart!$F$3),I299,#N/A)</f>
        <v>#N/A</v>
      </c>
      <c r="AF299" t="e">
        <f>IF(AND(Q299&gt;=Chart!$F$2,Q299&lt;=Chart!$F$3),H299/100,#N/A)</f>
        <v>#N/A</v>
      </c>
      <c r="AG299" t="e">
        <f>IF(AND(Q299&gt;=Chart!$F$2,Q299&lt;=Chart!$F$3),W299/100,#N/A)</f>
        <v>#N/A</v>
      </c>
    </row>
    <row r="300" spans="1:33" x14ac:dyDescent="0.25">
      <c r="A300">
        <v>1408368600</v>
      </c>
      <c r="B300">
        <f>INDEX('Daily Data ADJ'!$1:$1048576,MATCH(Calc!$A300,'Daily Data ADJ'!$A:$A,0),MATCH("SPY, CBOE BZX: Close",'Daily Data ADJ'!$1:$1,0))</f>
        <v>168.76673779999999</v>
      </c>
      <c r="C300">
        <f>INDEX('Daily Data ADJ'!$1:$1048576,MATCH(Calc!$A300,'Daily Data ADJ'!$A:$A,0),MATCH("EFFR, FRED: Close",'Daily Data ADJ'!$1:$1,0))</f>
        <v>0.09</v>
      </c>
      <c r="D300" t="str">
        <f>INDEX('Daily Data ADJ'!$1:$1048576,MATCH(Calc!$A300,'Daily Data ADJ'!$A:$A,1),MATCH("SOFR, FRED: Close",'Daily Data ADJ'!$1:$1,0))</f>
        <v>NaN</v>
      </c>
      <c r="E300">
        <f>INDEX('Daily Data ADJ'!$1:$1048576,MATCH(Calc!$A300,'Daily Data ADJ'!$A:$A,0),MATCH("UPRO, CBOE BZX: Close",'Daily Data ADJ'!$1:$1,0))</f>
        <v>9.4969487800000003</v>
      </c>
      <c r="F300">
        <f>INDEX('Daily Data ADJ'!$1:$1048576,MATCH(Calc!$A300,'Daily Data ADJ'!$A:$A,0),MATCH("ES1!, CME_MINI: Close",'Daily Data ADJ'!$1:$1,0))</f>
        <v>1967.5</v>
      </c>
      <c r="G300">
        <f>INDEX('Daily Data ADJ'!$1:$1048576,MATCH(Calc!$A300,'Daily Data ADJ'!$A:$A,0),MATCH("ES2!, CME_MINI: Close",'Daily Data ADJ'!$1:$1,0))</f>
        <v>1959.75</v>
      </c>
      <c r="H300">
        <f>INDEX('QUANDL MULTPL SP500_DIV_YIELD_M'!$A:$G,MATCH(Calc!$A300,'QUANDL MULTPL SP500_DIV_YIELD_M'!$A:$A,1),MATCH('QUANDL MULTPL SP500_DIV_YIELD_M'!$E$1,'QUANDL MULTPL SP500_DIV_YIELD_M'!$A$1:$G$1,0))</f>
        <v>1.91</v>
      </c>
      <c r="I300" s="5">
        <f t="shared" si="24"/>
        <v>3.4368149416661373E-3</v>
      </c>
      <c r="J300" s="1">
        <f>A300/24/60/60+DATE(1970,1,1)</f>
        <v>41869.5625</v>
      </c>
      <c r="K300" s="3">
        <f t="shared" si="27"/>
        <v>3</v>
      </c>
      <c r="L300" s="6">
        <f>(1+Chart!$F$4)^(1/(365/K300))-1</f>
        <v>1.9979165917494157E-4</v>
      </c>
      <c r="M300" s="6">
        <f t="shared" si="28"/>
        <v>7.393960838042446E-6</v>
      </c>
      <c r="N300" s="6">
        <f t="shared" si="29"/>
        <v>2.8199761358704833E-5</v>
      </c>
      <c r="O300">
        <f>O299*(B300/B299)</f>
        <v>168.76673780000021</v>
      </c>
      <c r="P300">
        <f t="shared" si="25"/>
        <v>2014</v>
      </c>
      <c r="Q300" s="1">
        <f t="shared" si="26"/>
        <v>41869.5625</v>
      </c>
      <c r="R300">
        <f>IF(B301="",R299,IF(Q300&gt;=Chart!$F$2,E300,0))</f>
        <v>0</v>
      </c>
      <c r="S300">
        <f>IF(B301="",S299,IFERROR(IF(AND(R300&gt;0,R299=0),R300,(1+(B301/B300-1)*Calc!$Z$1)*S299),0))</f>
        <v>0</v>
      </c>
      <c r="T300">
        <f>IF(B301="",T299,IFERROR(IF(AND(R300&gt;0,R299=0),R300,(1+(B301/B300-1)*Calc!$Z$1-L301)*T299),0))</f>
        <v>0</v>
      </c>
      <c r="U300">
        <f>IF(B301="",U299,IFERROR(IF(AND(R300&gt;0,R299=0),R300,(1+(B301/B300-1)*Calc!$Z$1-M301*2)*U299),0))</f>
        <v>0</v>
      </c>
      <c r="V300">
        <f>IF(B301="",V299,IFERROR(IF(AND(R300&gt;0,R299=0),R300,(1+(B301/B300-1)*Calc!$Z$1-N301*2)*V299),0))</f>
        <v>0</v>
      </c>
      <c r="W300">
        <f>IF(ISNUMBER(C300),C300,W299)</f>
        <v>0.09</v>
      </c>
      <c r="Y300" s="1" t="e">
        <f>IF(AND(Q300&gt;=Chart!$F$2,Q300&lt;=Chart!$F$3),Q300,#N/A)</f>
        <v>#N/A</v>
      </c>
      <c r="Z300" t="e">
        <f>IF(AND(Q300&gt;=Chart!$F$2,Q300&lt;=Chart!$F$3),R300,#N/A)</f>
        <v>#N/A</v>
      </c>
      <c r="AA300" t="e">
        <f>IF(AND(Q300&gt;=Chart!$F$2,Q300&lt;=Chart!$F$3),S300,#N/A)</f>
        <v>#N/A</v>
      </c>
      <c r="AB300" t="e">
        <f>IF(AND(Q300&gt;=Chart!$F$2,Q300&lt;=Chart!$F$3),T300,#N/A)</f>
        <v>#N/A</v>
      </c>
      <c r="AC300" t="e">
        <f>IF(AND(Q300&gt;=Chart!$F$2,Q300&lt;=Chart!$F$3),U300,#N/A)</f>
        <v>#N/A</v>
      </c>
      <c r="AD300" t="e">
        <f>IF(AND(Q300&gt;=Chart!$F$2,Q300&lt;=Chart!$F$3),V300,#N/A)</f>
        <v>#N/A</v>
      </c>
      <c r="AE300" t="e">
        <f>IF(AND(Q300&gt;=Chart!$F$2,Q300&lt;=Chart!$F$3),I300,#N/A)</f>
        <v>#N/A</v>
      </c>
      <c r="AF300" t="e">
        <f>IF(AND(Q300&gt;=Chart!$F$2,Q300&lt;=Chart!$F$3),H300/100,#N/A)</f>
        <v>#N/A</v>
      </c>
      <c r="AG300" t="e">
        <f>IF(AND(Q300&gt;=Chart!$F$2,Q300&lt;=Chart!$F$3),W300/100,#N/A)</f>
        <v>#N/A</v>
      </c>
    </row>
    <row r="301" spans="1:33" x14ac:dyDescent="0.25">
      <c r="A301">
        <v>1408455000</v>
      </c>
      <c r="B301">
        <f>INDEX('Daily Data ADJ'!$1:$1048576,MATCH(Calc!$A301,'Daily Data ADJ'!$A:$A,0),MATCH("SPY, CBOE BZX: Close",'Daily Data ADJ'!$1:$1,0))</f>
        <v>169.64751272999999</v>
      </c>
      <c r="C301">
        <f>INDEX('Daily Data ADJ'!$1:$1048576,MATCH(Calc!$A301,'Daily Data ADJ'!$A:$A,0),MATCH("EFFR, FRED: Close",'Daily Data ADJ'!$1:$1,0))</f>
        <v>0.09</v>
      </c>
      <c r="D301" t="str">
        <f>INDEX('Daily Data ADJ'!$1:$1048576,MATCH(Calc!$A301,'Daily Data ADJ'!$A:$A,1),MATCH("SOFR, FRED: Close",'Daily Data ADJ'!$1:$1,0))</f>
        <v>NaN</v>
      </c>
      <c r="E301">
        <f>INDEX('Daily Data ADJ'!$1:$1048576,MATCH(Calc!$A301,'Daily Data ADJ'!$A:$A,0),MATCH("UPRO, CBOE BZX: Close",'Daily Data ADJ'!$1:$1,0))</f>
        <v>9.6464556800000008</v>
      </c>
      <c r="F301">
        <f>INDEX('Daily Data ADJ'!$1:$1048576,MATCH(Calc!$A301,'Daily Data ADJ'!$A:$A,0),MATCH("ES1!, CME_MINI: Close",'Daily Data ADJ'!$1:$1,0))</f>
        <v>1977.25</v>
      </c>
      <c r="G301">
        <f>INDEX('Daily Data ADJ'!$1:$1048576,MATCH(Calc!$A301,'Daily Data ADJ'!$A:$A,0),MATCH("ES2!, CME_MINI: Close",'Daily Data ADJ'!$1:$1,0))</f>
        <v>1969.5</v>
      </c>
      <c r="H301">
        <f>INDEX('QUANDL MULTPL SP500_DIV_YIELD_M'!$A:$G,MATCH(Calc!$A301,'QUANDL MULTPL SP500_DIV_YIELD_M'!$A:$A,1),MATCH('QUANDL MULTPL SP500_DIV_YIELD_M'!$E$1,'QUANDL MULTPL SP500_DIV_YIELD_M'!$A$1:$G$1,0))</f>
        <v>1.91</v>
      </c>
      <c r="I301" s="5">
        <f t="shared" si="24"/>
        <v>3.5135971297056631E-3</v>
      </c>
      <c r="J301" s="1">
        <f>A301/24/60/60+DATE(1970,1,1)</f>
        <v>41870.5625</v>
      </c>
      <c r="K301" s="3">
        <f t="shared" si="27"/>
        <v>1</v>
      </c>
      <c r="L301" s="6">
        <f>(1+Chart!$F$4)^(1/(365/K301))-1</f>
        <v>6.6592785027408397E-5</v>
      </c>
      <c r="M301" s="6">
        <f t="shared" si="28"/>
        <v>2.4646475380585287E-6</v>
      </c>
      <c r="N301" s="6">
        <f t="shared" si="29"/>
        <v>9.6094677273228513E-6</v>
      </c>
      <c r="O301">
        <f>O300*(B301/B300)</f>
        <v>169.64751273000019</v>
      </c>
      <c r="P301">
        <f t="shared" si="25"/>
        <v>2014</v>
      </c>
      <c r="Q301" s="1">
        <f t="shared" si="26"/>
        <v>41870.5625</v>
      </c>
      <c r="R301">
        <f>IF(B302="",R300,IF(Q301&gt;=Chart!$F$2,E301,0))</f>
        <v>0</v>
      </c>
      <c r="S301">
        <f>IF(B302="",S300,IFERROR(IF(AND(R301&gt;0,R300=0),R301,(1+(B302/B301-1)*Calc!$Z$1)*S300),0))</f>
        <v>0</v>
      </c>
      <c r="T301">
        <f>IF(B302="",T300,IFERROR(IF(AND(R301&gt;0,R300=0),R301,(1+(B302/B301-1)*Calc!$Z$1-L302)*T300),0))</f>
        <v>0</v>
      </c>
      <c r="U301">
        <f>IF(B302="",U300,IFERROR(IF(AND(R301&gt;0,R300=0),R301,(1+(B302/B301-1)*Calc!$Z$1-M302*2)*U300),0))</f>
        <v>0</v>
      </c>
      <c r="V301">
        <f>IF(B302="",V300,IFERROR(IF(AND(R301&gt;0,R300=0),R301,(1+(B302/B301-1)*Calc!$Z$1-N302*2)*V300),0))</f>
        <v>0</v>
      </c>
      <c r="W301">
        <f>IF(ISNUMBER(C301),C301,W300)</f>
        <v>0.09</v>
      </c>
      <c r="Y301" s="1" t="e">
        <f>IF(AND(Q301&gt;=Chart!$F$2,Q301&lt;=Chart!$F$3),Q301,#N/A)</f>
        <v>#N/A</v>
      </c>
      <c r="Z301" t="e">
        <f>IF(AND(Q301&gt;=Chart!$F$2,Q301&lt;=Chart!$F$3),R301,#N/A)</f>
        <v>#N/A</v>
      </c>
      <c r="AA301" t="e">
        <f>IF(AND(Q301&gt;=Chart!$F$2,Q301&lt;=Chart!$F$3),S301,#N/A)</f>
        <v>#N/A</v>
      </c>
      <c r="AB301" t="e">
        <f>IF(AND(Q301&gt;=Chart!$F$2,Q301&lt;=Chart!$F$3),T301,#N/A)</f>
        <v>#N/A</v>
      </c>
      <c r="AC301" t="e">
        <f>IF(AND(Q301&gt;=Chart!$F$2,Q301&lt;=Chart!$F$3),U301,#N/A)</f>
        <v>#N/A</v>
      </c>
      <c r="AD301" t="e">
        <f>IF(AND(Q301&gt;=Chart!$F$2,Q301&lt;=Chart!$F$3),V301,#N/A)</f>
        <v>#N/A</v>
      </c>
      <c r="AE301" t="e">
        <f>IF(AND(Q301&gt;=Chart!$F$2,Q301&lt;=Chart!$F$3),I301,#N/A)</f>
        <v>#N/A</v>
      </c>
      <c r="AF301" t="e">
        <f>IF(AND(Q301&gt;=Chart!$F$2,Q301&lt;=Chart!$F$3),H301/100,#N/A)</f>
        <v>#N/A</v>
      </c>
      <c r="AG301" t="e">
        <f>IF(AND(Q301&gt;=Chart!$F$2,Q301&lt;=Chart!$F$3),W301/100,#N/A)</f>
        <v>#N/A</v>
      </c>
    </row>
    <row r="302" spans="1:33" x14ac:dyDescent="0.25">
      <c r="A302">
        <v>1408541400</v>
      </c>
      <c r="B302">
        <f>INDEX('Daily Data ADJ'!$1:$1048576,MATCH(Calc!$A302,'Daily Data ADJ'!$A:$A,0),MATCH("SPY, CBOE BZX: Close",'Daily Data ADJ'!$1:$1,0))</f>
        <v>170.10072701999999</v>
      </c>
      <c r="C302">
        <f>INDEX('Daily Data ADJ'!$1:$1048576,MATCH(Calc!$A302,'Daily Data ADJ'!$A:$A,0),MATCH("EFFR, FRED: Close",'Daily Data ADJ'!$1:$1,0))</f>
        <v>0.09</v>
      </c>
      <c r="D302" t="str">
        <f>INDEX('Daily Data ADJ'!$1:$1048576,MATCH(Calc!$A302,'Daily Data ADJ'!$A:$A,1),MATCH("SOFR, FRED: Close",'Daily Data ADJ'!$1:$1,0))</f>
        <v>NaN</v>
      </c>
      <c r="E302">
        <f>INDEX('Daily Data ADJ'!$1:$1048576,MATCH(Calc!$A302,'Daily Data ADJ'!$A:$A,0),MATCH("UPRO, CBOE BZX: Close",'Daily Data ADJ'!$1:$1,0))</f>
        <v>9.7277102499999994</v>
      </c>
      <c r="F302">
        <f>INDEX('Daily Data ADJ'!$1:$1048576,MATCH(Calc!$A302,'Daily Data ADJ'!$A:$A,0),MATCH("ES1!, CME_MINI: Close",'Daily Data ADJ'!$1:$1,0))</f>
        <v>1983.25</v>
      </c>
      <c r="G302">
        <f>INDEX('Daily Data ADJ'!$1:$1048576,MATCH(Calc!$A302,'Daily Data ADJ'!$A:$A,0),MATCH("ES2!, CME_MINI: Close",'Daily Data ADJ'!$1:$1,0))</f>
        <v>1975.5</v>
      </c>
      <c r="H302">
        <f>INDEX('QUANDL MULTPL SP500_DIV_YIELD_M'!$A:$G,MATCH(Calc!$A302,'QUANDL MULTPL SP500_DIV_YIELD_M'!$A:$A,1),MATCH('QUANDL MULTPL SP500_DIV_YIELD_M'!$E$1,'QUANDL MULTPL SP500_DIV_YIELD_M'!$A$1:$G$1,0))</f>
        <v>1.91</v>
      </c>
      <c r="I302" s="5">
        <f t="shared" si="24"/>
        <v>3.5604746742399149E-3</v>
      </c>
      <c r="J302" s="1">
        <f>A302/24/60/60+DATE(1970,1,1)</f>
        <v>41871.5625</v>
      </c>
      <c r="K302" s="3">
        <f t="shared" si="27"/>
        <v>1</v>
      </c>
      <c r="L302" s="6">
        <f>(1+Chart!$F$4)^(1/(365/K302))-1</f>
        <v>6.6592785027408397E-5</v>
      </c>
      <c r="M302" s="6">
        <f t="shared" si="28"/>
        <v>2.4646475380585287E-6</v>
      </c>
      <c r="N302" s="6">
        <f t="shared" si="29"/>
        <v>9.7374479279821458E-6</v>
      </c>
      <c r="O302">
        <f>O301*(B302/B301)</f>
        <v>170.10072702000019</v>
      </c>
      <c r="P302">
        <f t="shared" si="25"/>
        <v>2014</v>
      </c>
      <c r="Q302" s="1">
        <f t="shared" si="26"/>
        <v>41871.5625</v>
      </c>
      <c r="R302">
        <f>IF(B303="",R301,IF(Q302&gt;=Chart!$F$2,E302,0))</f>
        <v>0</v>
      </c>
      <c r="S302">
        <f>IF(B303="",S301,IFERROR(IF(AND(R302&gt;0,R301=0),R302,(1+(B303/B302-1)*Calc!$Z$1)*S301),0))</f>
        <v>0</v>
      </c>
      <c r="T302">
        <f>IF(B303="",T301,IFERROR(IF(AND(R302&gt;0,R301=0),R302,(1+(B303/B302-1)*Calc!$Z$1-L303)*T301),0))</f>
        <v>0</v>
      </c>
      <c r="U302">
        <f>IF(B303="",U301,IFERROR(IF(AND(R302&gt;0,R301=0),R302,(1+(B303/B302-1)*Calc!$Z$1-M303*2)*U301),0))</f>
        <v>0</v>
      </c>
      <c r="V302">
        <f>IF(B303="",V301,IFERROR(IF(AND(R302&gt;0,R301=0),R302,(1+(B303/B302-1)*Calc!$Z$1-N303*2)*V301),0))</f>
        <v>0</v>
      </c>
      <c r="W302">
        <f>IF(ISNUMBER(C302),C302,W301)</f>
        <v>0.09</v>
      </c>
      <c r="Y302" s="1" t="e">
        <f>IF(AND(Q302&gt;=Chart!$F$2,Q302&lt;=Chart!$F$3),Q302,#N/A)</f>
        <v>#N/A</v>
      </c>
      <c r="Z302" t="e">
        <f>IF(AND(Q302&gt;=Chart!$F$2,Q302&lt;=Chart!$F$3),R302,#N/A)</f>
        <v>#N/A</v>
      </c>
      <c r="AA302" t="e">
        <f>IF(AND(Q302&gt;=Chart!$F$2,Q302&lt;=Chart!$F$3),S302,#N/A)</f>
        <v>#N/A</v>
      </c>
      <c r="AB302" t="e">
        <f>IF(AND(Q302&gt;=Chart!$F$2,Q302&lt;=Chart!$F$3),T302,#N/A)</f>
        <v>#N/A</v>
      </c>
      <c r="AC302" t="e">
        <f>IF(AND(Q302&gt;=Chart!$F$2,Q302&lt;=Chart!$F$3),U302,#N/A)</f>
        <v>#N/A</v>
      </c>
      <c r="AD302" t="e">
        <f>IF(AND(Q302&gt;=Chart!$F$2,Q302&lt;=Chart!$F$3),V302,#N/A)</f>
        <v>#N/A</v>
      </c>
      <c r="AE302" t="e">
        <f>IF(AND(Q302&gt;=Chart!$F$2,Q302&lt;=Chart!$F$3),I302,#N/A)</f>
        <v>#N/A</v>
      </c>
      <c r="AF302" t="e">
        <f>IF(AND(Q302&gt;=Chart!$F$2,Q302&lt;=Chart!$F$3),H302/100,#N/A)</f>
        <v>#N/A</v>
      </c>
      <c r="AG302" t="e">
        <f>IF(AND(Q302&gt;=Chart!$F$2,Q302&lt;=Chart!$F$3),W302/100,#N/A)</f>
        <v>#N/A</v>
      </c>
    </row>
    <row r="303" spans="1:33" x14ac:dyDescent="0.25">
      <c r="A303">
        <v>1408627800</v>
      </c>
      <c r="B303">
        <f>INDEX('Daily Data ADJ'!$1:$1048576,MATCH(Calc!$A303,'Daily Data ADJ'!$A:$A,0),MATCH("SPY, CBOE BZX: Close",'Daily Data ADJ'!$1:$1,0))</f>
        <v>170.59669736000001</v>
      </c>
      <c r="C303">
        <f>INDEX('Daily Data ADJ'!$1:$1048576,MATCH(Calc!$A303,'Daily Data ADJ'!$A:$A,0),MATCH("EFFR, FRED: Close",'Daily Data ADJ'!$1:$1,0))</f>
        <v>0.09</v>
      </c>
      <c r="D303" t="str">
        <f>INDEX('Daily Data ADJ'!$1:$1048576,MATCH(Calc!$A303,'Daily Data ADJ'!$A:$A,1),MATCH("SOFR, FRED: Close",'Daily Data ADJ'!$1:$1,0))</f>
        <v>NaN</v>
      </c>
      <c r="E303">
        <f>INDEX('Daily Data ADJ'!$1:$1048576,MATCH(Calc!$A303,'Daily Data ADJ'!$A:$A,0),MATCH("UPRO, CBOE BZX: Close",'Daily Data ADJ'!$1:$1,0))</f>
        <v>9.8138390799999993</v>
      </c>
      <c r="F303">
        <f>INDEX('Daily Data ADJ'!$1:$1048576,MATCH(Calc!$A303,'Daily Data ADJ'!$A:$A,0),MATCH("ES1!, CME_MINI: Close",'Daily Data ADJ'!$1:$1,0))</f>
        <v>1989.5</v>
      </c>
      <c r="G303">
        <f>INDEX('Daily Data ADJ'!$1:$1048576,MATCH(Calc!$A303,'Daily Data ADJ'!$A:$A,0),MATCH("ES2!, CME_MINI: Close",'Daily Data ADJ'!$1:$1,0))</f>
        <v>1981.75</v>
      </c>
      <c r="H303">
        <f>INDEX('QUANDL MULTPL SP500_DIV_YIELD_M'!$A:$G,MATCH(Calc!$A303,'QUANDL MULTPL SP500_DIV_YIELD_M'!$A:$A,1),MATCH('QUANDL MULTPL SP500_DIV_YIELD_M'!$E$1,'QUANDL MULTPL SP500_DIV_YIELD_M'!$A$1:$G$1,0))</f>
        <v>1.91</v>
      </c>
      <c r="I303" s="5">
        <f t="shared" si="24"/>
        <v>3.6090065465684759E-3</v>
      </c>
      <c r="J303" s="1">
        <f>A303/24/60/60+DATE(1970,1,1)</f>
        <v>41872.5625</v>
      </c>
      <c r="K303" s="3">
        <f t="shared" si="27"/>
        <v>1</v>
      </c>
      <c r="L303" s="6">
        <f>(1+Chart!$F$4)^(1/(365/K303))-1</f>
        <v>6.6592785027408397E-5</v>
      </c>
      <c r="M303" s="6">
        <f t="shared" si="28"/>
        <v>2.4646475380585287E-6</v>
      </c>
      <c r="N303" s="6">
        <f t="shared" si="29"/>
        <v>9.8699383217493164E-6</v>
      </c>
      <c r="O303">
        <f>O302*(B303/B302)</f>
        <v>170.59669736000021</v>
      </c>
      <c r="P303">
        <f t="shared" si="25"/>
        <v>2014</v>
      </c>
      <c r="Q303" s="1">
        <f t="shared" si="26"/>
        <v>41872.5625</v>
      </c>
      <c r="R303">
        <f>IF(B304="",R302,IF(Q303&gt;=Chart!$F$2,E303,0))</f>
        <v>0</v>
      </c>
      <c r="S303">
        <f>IF(B304="",S302,IFERROR(IF(AND(R303&gt;0,R302=0),R303,(1+(B304/B303-1)*Calc!$Z$1)*S302),0))</f>
        <v>0</v>
      </c>
      <c r="T303">
        <f>IF(B304="",T302,IFERROR(IF(AND(R303&gt;0,R302=0),R303,(1+(B304/B303-1)*Calc!$Z$1-L304)*T302),0))</f>
        <v>0</v>
      </c>
      <c r="U303">
        <f>IF(B304="",U302,IFERROR(IF(AND(R303&gt;0,R302=0),R303,(1+(B304/B303-1)*Calc!$Z$1-M304*2)*U302),0))</f>
        <v>0</v>
      </c>
      <c r="V303">
        <f>IF(B304="",V302,IFERROR(IF(AND(R303&gt;0,R302=0),R303,(1+(B304/B303-1)*Calc!$Z$1-N304*2)*V302),0))</f>
        <v>0</v>
      </c>
      <c r="W303">
        <f>IF(ISNUMBER(C303),C303,W302)</f>
        <v>0.09</v>
      </c>
      <c r="Y303" s="1" t="e">
        <f>IF(AND(Q303&gt;=Chart!$F$2,Q303&lt;=Chart!$F$3),Q303,#N/A)</f>
        <v>#N/A</v>
      </c>
      <c r="Z303" t="e">
        <f>IF(AND(Q303&gt;=Chart!$F$2,Q303&lt;=Chart!$F$3),R303,#N/A)</f>
        <v>#N/A</v>
      </c>
      <c r="AA303" t="e">
        <f>IF(AND(Q303&gt;=Chart!$F$2,Q303&lt;=Chart!$F$3),S303,#N/A)</f>
        <v>#N/A</v>
      </c>
      <c r="AB303" t="e">
        <f>IF(AND(Q303&gt;=Chart!$F$2,Q303&lt;=Chart!$F$3),T303,#N/A)</f>
        <v>#N/A</v>
      </c>
      <c r="AC303" t="e">
        <f>IF(AND(Q303&gt;=Chart!$F$2,Q303&lt;=Chart!$F$3),U303,#N/A)</f>
        <v>#N/A</v>
      </c>
      <c r="AD303" t="e">
        <f>IF(AND(Q303&gt;=Chart!$F$2,Q303&lt;=Chart!$F$3),V303,#N/A)</f>
        <v>#N/A</v>
      </c>
      <c r="AE303" t="e">
        <f>IF(AND(Q303&gt;=Chart!$F$2,Q303&lt;=Chart!$F$3),I303,#N/A)</f>
        <v>#N/A</v>
      </c>
      <c r="AF303" t="e">
        <f>IF(AND(Q303&gt;=Chart!$F$2,Q303&lt;=Chart!$F$3),H303/100,#N/A)</f>
        <v>#N/A</v>
      </c>
      <c r="AG303" t="e">
        <f>IF(AND(Q303&gt;=Chart!$F$2,Q303&lt;=Chart!$F$3),W303/100,#N/A)</f>
        <v>#N/A</v>
      </c>
    </row>
    <row r="304" spans="1:33" x14ac:dyDescent="0.25">
      <c r="A304">
        <v>1408714200</v>
      </c>
      <c r="B304">
        <f>INDEX('Daily Data ADJ'!$1:$1048576,MATCH(Calc!$A304,'Daily Data ADJ'!$A:$A,0),MATCH("SPY, CBOE BZX: Close",'Daily Data ADJ'!$1:$1,0))</f>
        <v>170.33160975999999</v>
      </c>
      <c r="C304">
        <f>INDEX('Daily Data ADJ'!$1:$1048576,MATCH(Calc!$A304,'Daily Data ADJ'!$A:$A,0),MATCH("EFFR, FRED: Close",'Daily Data ADJ'!$1:$1,0))</f>
        <v>0.09</v>
      </c>
      <c r="D304" t="str">
        <f>INDEX('Daily Data ADJ'!$1:$1048576,MATCH(Calc!$A304,'Daily Data ADJ'!$A:$A,1),MATCH("SOFR, FRED: Close",'Daily Data ADJ'!$1:$1,0))</f>
        <v>NaN</v>
      </c>
      <c r="E304">
        <f>INDEX('Daily Data ADJ'!$1:$1048576,MATCH(Calc!$A304,'Daily Data ADJ'!$A:$A,0),MATCH("UPRO, CBOE BZX: Close",'Daily Data ADJ'!$1:$1,0))</f>
        <v>9.7626491099999999</v>
      </c>
      <c r="F304">
        <f>INDEX('Daily Data ADJ'!$1:$1048576,MATCH(Calc!$A304,'Daily Data ADJ'!$A:$A,0),MATCH("ES1!, CME_MINI: Close",'Daily Data ADJ'!$1:$1,0))</f>
        <v>1987.75</v>
      </c>
      <c r="G304">
        <f>INDEX('Daily Data ADJ'!$1:$1048576,MATCH(Calc!$A304,'Daily Data ADJ'!$A:$A,0),MATCH("ES2!, CME_MINI: Close",'Daily Data ADJ'!$1:$1,0))</f>
        <v>1980</v>
      </c>
      <c r="H304">
        <f>INDEX('QUANDL MULTPL SP500_DIV_YIELD_M'!$A:$G,MATCH(Calc!$A304,'QUANDL MULTPL SP500_DIV_YIELD_M'!$A:$A,1),MATCH('QUANDL MULTPL SP500_DIV_YIELD_M'!$E$1,'QUANDL MULTPL SP500_DIV_YIELD_M'!$A$1:$G$1,0))</f>
        <v>1.91</v>
      </c>
      <c r="I304" s="5">
        <f t="shared" si="24"/>
        <v>3.5954482052026268E-3</v>
      </c>
      <c r="J304" s="1">
        <f>A304/24/60/60+DATE(1970,1,1)</f>
        <v>41873.5625</v>
      </c>
      <c r="K304" s="3">
        <f t="shared" si="27"/>
        <v>1</v>
      </c>
      <c r="L304" s="6">
        <f>(1+Chart!$F$4)^(1/(365/K304))-1</f>
        <v>6.6592785027408397E-5</v>
      </c>
      <c r="M304" s="6">
        <f t="shared" si="28"/>
        <v>2.4646475380585287E-6</v>
      </c>
      <c r="N304" s="6">
        <f t="shared" si="29"/>
        <v>9.8329251447815125E-6</v>
      </c>
      <c r="O304">
        <f>O303*(B304/B303)</f>
        <v>170.33160976000019</v>
      </c>
      <c r="P304">
        <f t="shared" si="25"/>
        <v>2014</v>
      </c>
      <c r="Q304" s="1">
        <f t="shared" si="26"/>
        <v>41873.5625</v>
      </c>
      <c r="R304">
        <f>IF(B305="",R303,IF(Q304&gt;=Chart!$F$2,E304,0))</f>
        <v>0</v>
      </c>
      <c r="S304">
        <f>IF(B305="",S303,IFERROR(IF(AND(R304&gt;0,R303=0),R304,(1+(B305/B304-1)*Calc!$Z$1)*S303),0))</f>
        <v>0</v>
      </c>
      <c r="T304">
        <f>IF(B305="",T303,IFERROR(IF(AND(R304&gt;0,R303=0),R304,(1+(B305/B304-1)*Calc!$Z$1-L305)*T303),0))</f>
        <v>0</v>
      </c>
      <c r="U304">
        <f>IF(B305="",U303,IFERROR(IF(AND(R304&gt;0,R303=0),R304,(1+(B305/B304-1)*Calc!$Z$1-M305*2)*U303),0))</f>
        <v>0</v>
      </c>
      <c r="V304">
        <f>IF(B305="",V303,IFERROR(IF(AND(R304&gt;0,R303=0),R304,(1+(B305/B304-1)*Calc!$Z$1-N305*2)*V303),0))</f>
        <v>0</v>
      </c>
      <c r="W304">
        <f>IF(ISNUMBER(C304),C304,W303)</f>
        <v>0.09</v>
      </c>
      <c r="Y304" s="1" t="e">
        <f>IF(AND(Q304&gt;=Chart!$F$2,Q304&lt;=Chart!$F$3),Q304,#N/A)</f>
        <v>#N/A</v>
      </c>
      <c r="Z304" t="e">
        <f>IF(AND(Q304&gt;=Chart!$F$2,Q304&lt;=Chart!$F$3),R304,#N/A)</f>
        <v>#N/A</v>
      </c>
      <c r="AA304" t="e">
        <f>IF(AND(Q304&gt;=Chart!$F$2,Q304&lt;=Chart!$F$3),S304,#N/A)</f>
        <v>#N/A</v>
      </c>
      <c r="AB304" t="e">
        <f>IF(AND(Q304&gt;=Chart!$F$2,Q304&lt;=Chart!$F$3),T304,#N/A)</f>
        <v>#N/A</v>
      </c>
      <c r="AC304" t="e">
        <f>IF(AND(Q304&gt;=Chart!$F$2,Q304&lt;=Chart!$F$3),U304,#N/A)</f>
        <v>#N/A</v>
      </c>
      <c r="AD304" t="e">
        <f>IF(AND(Q304&gt;=Chart!$F$2,Q304&lt;=Chart!$F$3),V304,#N/A)</f>
        <v>#N/A</v>
      </c>
      <c r="AE304" t="e">
        <f>IF(AND(Q304&gt;=Chart!$F$2,Q304&lt;=Chart!$F$3),I304,#N/A)</f>
        <v>#N/A</v>
      </c>
      <c r="AF304" t="e">
        <f>IF(AND(Q304&gt;=Chart!$F$2,Q304&lt;=Chart!$F$3),H304/100,#N/A)</f>
        <v>#N/A</v>
      </c>
      <c r="AG304" t="e">
        <f>IF(AND(Q304&gt;=Chart!$F$2,Q304&lt;=Chart!$F$3),W304/100,#N/A)</f>
        <v>#N/A</v>
      </c>
    </row>
    <row r="305" spans="1:33" x14ac:dyDescent="0.25">
      <c r="A305">
        <v>1408973400</v>
      </c>
      <c r="B305">
        <f>INDEX('Daily Data ADJ'!$1:$1048576,MATCH(Calc!$A305,'Daily Data ADJ'!$A:$A,0),MATCH("SPY, CBOE BZX: Close",'Daily Data ADJ'!$1:$1,0))</f>
        <v>171.19528227000001</v>
      </c>
      <c r="C305">
        <f>INDEX('Daily Data ADJ'!$1:$1048576,MATCH(Calc!$A305,'Daily Data ADJ'!$A:$A,0),MATCH("EFFR, FRED: Close",'Daily Data ADJ'!$1:$1,0))</f>
        <v>0.09</v>
      </c>
      <c r="D305" t="str">
        <f>INDEX('Daily Data ADJ'!$1:$1048576,MATCH(Calc!$A305,'Daily Data ADJ'!$A:$A,1),MATCH("SOFR, FRED: Close",'Daily Data ADJ'!$1:$1,0))</f>
        <v>NaN</v>
      </c>
      <c r="E305">
        <f>INDEX('Daily Data ADJ'!$1:$1048576,MATCH(Calc!$A305,'Daily Data ADJ'!$A:$A,0),MATCH("UPRO, CBOE BZX: Close",'Daily Data ADJ'!$1:$1,0))</f>
        <v>9.9089061699999998</v>
      </c>
      <c r="F305">
        <f>INDEX('Daily Data ADJ'!$1:$1048576,MATCH(Calc!$A305,'Daily Data ADJ'!$A:$A,0),MATCH("ES1!, CME_MINI: Close",'Daily Data ADJ'!$1:$1,0))</f>
        <v>1995</v>
      </c>
      <c r="G305">
        <f>INDEX('Daily Data ADJ'!$1:$1048576,MATCH(Calc!$A305,'Daily Data ADJ'!$A:$A,0),MATCH("ES2!, CME_MINI: Close",'Daily Data ADJ'!$1:$1,0))</f>
        <v>1987</v>
      </c>
      <c r="H305">
        <f>INDEX('QUANDL MULTPL SP500_DIV_YIELD_M'!$A:$G,MATCH(Calc!$A305,'QUANDL MULTPL SP500_DIV_YIELD_M'!$A:$A,1),MATCH('QUANDL MULTPL SP500_DIV_YIELD_M'!$E$1,'QUANDL MULTPL SP500_DIV_YIELD_M'!$A$1:$G$1,0))</f>
        <v>1.91</v>
      </c>
      <c r="I305" s="5">
        <f t="shared" si="24"/>
        <v>3.1561238843279479E-3</v>
      </c>
      <c r="J305" s="1">
        <f>A305/24/60/60+DATE(1970,1,1)</f>
        <v>41876.5625</v>
      </c>
      <c r="K305" s="3">
        <f t="shared" si="27"/>
        <v>3</v>
      </c>
      <c r="L305" s="6">
        <f>(1+Chart!$F$4)^(1/(365/K305))-1</f>
        <v>1.9979165917494157E-4</v>
      </c>
      <c r="M305" s="6">
        <f t="shared" si="28"/>
        <v>7.393960838042446E-6</v>
      </c>
      <c r="N305" s="6">
        <f t="shared" si="29"/>
        <v>2.5900229488229343E-5</v>
      </c>
      <c r="O305">
        <f>O304*(B305/B304)</f>
        <v>171.19528227000023</v>
      </c>
      <c r="P305">
        <f t="shared" si="25"/>
        <v>2014</v>
      </c>
      <c r="Q305" s="1">
        <f t="shared" si="26"/>
        <v>41876.5625</v>
      </c>
      <c r="R305">
        <f>IF(B306="",R304,IF(Q305&gt;=Chart!$F$2,E305,0))</f>
        <v>0</v>
      </c>
      <c r="S305">
        <f>IF(B306="",S304,IFERROR(IF(AND(R305&gt;0,R304=0),R305,(1+(B306/B305-1)*Calc!$Z$1)*S304),0))</f>
        <v>0</v>
      </c>
      <c r="T305">
        <f>IF(B306="",T304,IFERROR(IF(AND(R305&gt;0,R304=0),R305,(1+(B306/B305-1)*Calc!$Z$1-L306)*T304),0))</f>
        <v>0</v>
      </c>
      <c r="U305">
        <f>IF(B306="",U304,IFERROR(IF(AND(R305&gt;0,R304=0),R305,(1+(B306/B305-1)*Calc!$Z$1-M306*2)*U304),0))</f>
        <v>0</v>
      </c>
      <c r="V305">
        <f>IF(B306="",V304,IFERROR(IF(AND(R305&gt;0,R304=0),R305,(1+(B306/B305-1)*Calc!$Z$1-N306*2)*V304),0))</f>
        <v>0</v>
      </c>
      <c r="W305">
        <f>IF(ISNUMBER(C305),C305,W304)</f>
        <v>0.09</v>
      </c>
      <c r="Y305" s="1" t="e">
        <f>IF(AND(Q305&gt;=Chart!$F$2,Q305&lt;=Chart!$F$3),Q305,#N/A)</f>
        <v>#N/A</v>
      </c>
      <c r="Z305" t="e">
        <f>IF(AND(Q305&gt;=Chart!$F$2,Q305&lt;=Chart!$F$3),R305,#N/A)</f>
        <v>#N/A</v>
      </c>
      <c r="AA305" t="e">
        <f>IF(AND(Q305&gt;=Chart!$F$2,Q305&lt;=Chart!$F$3),S305,#N/A)</f>
        <v>#N/A</v>
      </c>
      <c r="AB305" t="e">
        <f>IF(AND(Q305&gt;=Chart!$F$2,Q305&lt;=Chart!$F$3),T305,#N/A)</f>
        <v>#N/A</v>
      </c>
      <c r="AC305" t="e">
        <f>IF(AND(Q305&gt;=Chart!$F$2,Q305&lt;=Chart!$F$3),U305,#N/A)</f>
        <v>#N/A</v>
      </c>
      <c r="AD305" t="e">
        <f>IF(AND(Q305&gt;=Chart!$F$2,Q305&lt;=Chart!$F$3),V305,#N/A)</f>
        <v>#N/A</v>
      </c>
      <c r="AE305" t="e">
        <f>IF(AND(Q305&gt;=Chart!$F$2,Q305&lt;=Chart!$F$3),I305,#N/A)</f>
        <v>#N/A</v>
      </c>
      <c r="AF305" t="e">
        <f>IF(AND(Q305&gt;=Chart!$F$2,Q305&lt;=Chart!$F$3),H305/100,#N/A)</f>
        <v>#N/A</v>
      </c>
      <c r="AG305" t="e">
        <f>IF(AND(Q305&gt;=Chart!$F$2,Q305&lt;=Chart!$F$3),W305/100,#N/A)</f>
        <v>#N/A</v>
      </c>
    </row>
    <row r="306" spans="1:33" x14ac:dyDescent="0.25">
      <c r="A306">
        <v>1409059800</v>
      </c>
      <c r="B306">
        <f>INDEX('Daily Data ADJ'!$1:$1048576,MATCH(Calc!$A306,'Daily Data ADJ'!$A:$A,0),MATCH("SPY, CBOE BZX: Close",'Daily Data ADJ'!$1:$1,0))</f>
        <v>171.30644803000001</v>
      </c>
      <c r="C306">
        <f>INDEX('Daily Data ADJ'!$1:$1048576,MATCH(Calc!$A306,'Daily Data ADJ'!$A:$A,0),MATCH("EFFR, FRED: Close",'Daily Data ADJ'!$1:$1,0))</f>
        <v>0.09</v>
      </c>
      <c r="D306" t="str">
        <f>INDEX('Daily Data ADJ'!$1:$1048576,MATCH(Calc!$A306,'Daily Data ADJ'!$A:$A,1),MATCH("SOFR, FRED: Close",'Daily Data ADJ'!$1:$1,0))</f>
        <v>NaN</v>
      </c>
      <c r="E306">
        <f>INDEX('Daily Data ADJ'!$1:$1048576,MATCH(Calc!$A306,'Daily Data ADJ'!$A:$A,0),MATCH("UPRO, CBOE BZX: Close",'Daily Data ADJ'!$1:$1,0))</f>
        <v>9.9357199699999992</v>
      </c>
      <c r="F306">
        <f>INDEX('Daily Data ADJ'!$1:$1048576,MATCH(Calc!$A306,'Daily Data ADJ'!$A:$A,0),MATCH("ES1!, CME_MINI: Close",'Daily Data ADJ'!$1:$1,0))</f>
        <v>1998.5</v>
      </c>
      <c r="G306">
        <f>INDEX('Daily Data ADJ'!$1:$1048576,MATCH(Calc!$A306,'Daily Data ADJ'!$A:$A,0),MATCH("ES2!, CME_MINI: Close",'Daily Data ADJ'!$1:$1,0))</f>
        <v>1990.75</v>
      </c>
      <c r="H306">
        <f>INDEX('QUANDL MULTPL SP500_DIV_YIELD_M'!$A:$G,MATCH(Calc!$A306,'QUANDL MULTPL SP500_DIV_YIELD_M'!$A:$A,1),MATCH('QUANDL MULTPL SP500_DIV_YIELD_M'!$E$1,'QUANDL MULTPL SP500_DIV_YIELD_M'!$A$1:$G$1,0))</f>
        <v>1.91</v>
      </c>
      <c r="I306" s="5">
        <f t="shared" si="24"/>
        <v>3.6783622770191135E-3</v>
      </c>
      <c r="J306" s="1">
        <f>A306/24/60/60+DATE(1970,1,1)</f>
        <v>41877.5625</v>
      </c>
      <c r="K306" s="3">
        <f t="shared" si="27"/>
        <v>1</v>
      </c>
      <c r="L306" s="6">
        <f>(1+Chart!$F$4)^(1/(365/K306))-1</f>
        <v>6.6592785027408397E-5</v>
      </c>
      <c r="M306" s="6">
        <f t="shared" si="28"/>
        <v>2.4646475380585287E-6</v>
      </c>
      <c r="N306" s="6">
        <f t="shared" si="29"/>
        <v>1.0059266064565975E-5</v>
      </c>
      <c r="O306">
        <f>O305*(B306/B305)</f>
        <v>171.30644803000024</v>
      </c>
      <c r="P306">
        <f t="shared" si="25"/>
        <v>2014</v>
      </c>
      <c r="Q306" s="1">
        <f t="shared" si="26"/>
        <v>41877.5625</v>
      </c>
      <c r="R306">
        <f>IF(B307="",R305,IF(Q306&gt;=Chart!$F$2,E306,0))</f>
        <v>0</v>
      </c>
      <c r="S306">
        <f>IF(B307="",S305,IFERROR(IF(AND(R306&gt;0,R305=0),R306,(1+(B307/B306-1)*Calc!$Z$1)*S305),0))</f>
        <v>0</v>
      </c>
      <c r="T306">
        <f>IF(B307="",T305,IFERROR(IF(AND(R306&gt;0,R305=0),R306,(1+(B307/B306-1)*Calc!$Z$1-L307)*T305),0))</f>
        <v>0</v>
      </c>
      <c r="U306">
        <f>IF(B307="",U305,IFERROR(IF(AND(R306&gt;0,R305=0),R306,(1+(B307/B306-1)*Calc!$Z$1-M307*2)*U305),0))</f>
        <v>0</v>
      </c>
      <c r="V306">
        <f>IF(B307="",V305,IFERROR(IF(AND(R306&gt;0,R305=0),R306,(1+(B307/B306-1)*Calc!$Z$1-N307*2)*V305),0))</f>
        <v>0</v>
      </c>
      <c r="W306">
        <f>IF(ISNUMBER(C306),C306,W305)</f>
        <v>0.09</v>
      </c>
      <c r="Y306" s="1" t="e">
        <f>IF(AND(Q306&gt;=Chart!$F$2,Q306&lt;=Chart!$F$3),Q306,#N/A)</f>
        <v>#N/A</v>
      </c>
      <c r="Z306" t="e">
        <f>IF(AND(Q306&gt;=Chart!$F$2,Q306&lt;=Chart!$F$3),R306,#N/A)</f>
        <v>#N/A</v>
      </c>
      <c r="AA306" t="e">
        <f>IF(AND(Q306&gt;=Chart!$F$2,Q306&lt;=Chart!$F$3),S306,#N/A)</f>
        <v>#N/A</v>
      </c>
      <c r="AB306" t="e">
        <f>IF(AND(Q306&gt;=Chart!$F$2,Q306&lt;=Chart!$F$3),T306,#N/A)</f>
        <v>#N/A</v>
      </c>
      <c r="AC306" t="e">
        <f>IF(AND(Q306&gt;=Chart!$F$2,Q306&lt;=Chart!$F$3),U306,#N/A)</f>
        <v>#N/A</v>
      </c>
      <c r="AD306" t="e">
        <f>IF(AND(Q306&gt;=Chart!$F$2,Q306&lt;=Chart!$F$3),V306,#N/A)</f>
        <v>#N/A</v>
      </c>
      <c r="AE306" t="e">
        <f>IF(AND(Q306&gt;=Chart!$F$2,Q306&lt;=Chart!$F$3),I306,#N/A)</f>
        <v>#N/A</v>
      </c>
      <c r="AF306" t="e">
        <f>IF(AND(Q306&gt;=Chart!$F$2,Q306&lt;=Chart!$F$3),H306/100,#N/A)</f>
        <v>#N/A</v>
      </c>
      <c r="AG306" t="e">
        <f>IF(AND(Q306&gt;=Chart!$F$2,Q306&lt;=Chart!$F$3),W306/100,#N/A)</f>
        <v>#N/A</v>
      </c>
    </row>
    <row r="307" spans="1:33" x14ac:dyDescent="0.25">
      <c r="A307">
        <v>1409146200</v>
      </c>
      <c r="B307">
        <f>INDEX('Daily Data ADJ'!$1:$1048576,MATCH(Calc!$A307,'Daily Data ADJ'!$A:$A,0),MATCH("SPY, CBOE BZX: Close",'Daily Data ADJ'!$1:$1,0))</f>
        <v>171.23803832999999</v>
      </c>
      <c r="C307">
        <f>INDEX('Daily Data ADJ'!$1:$1048576,MATCH(Calc!$A307,'Daily Data ADJ'!$A:$A,0),MATCH("EFFR, FRED: Close",'Daily Data ADJ'!$1:$1,0))</f>
        <v>0.09</v>
      </c>
      <c r="D307" t="str">
        <f>INDEX('Daily Data ADJ'!$1:$1048576,MATCH(Calc!$A307,'Daily Data ADJ'!$A:$A,1),MATCH("SOFR, FRED: Close",'Daily Data ADJ'!$1:$1,0))</f>
        <v>NaN</v>
      </c>
      <c r="E307">
        <f>INDEX('Daily Data ADJ'!$1:$1048576,MATCH(Calc!$A307,'Daily Data ADJ'!$A:$A,0),MATCH("UPRO, CBOE BZX: Close",'Daily Data ADJ'!$1:$1,0))</f>
        <v>9.9251563100000002</v>
      </c>
      <c r="F307">
        <f>INDEX('Daily Data ADJ'!$1:$1048576,MATCH(Calc!$A307,'Daily Data ADJ'!$A:$A,0),MATCH("ES1!, CME_MINI: Close",'Daily Data ADJ'!$1:$1,0))</f>
        <v>1997</v>
      </c>
      <c r="G307">
        <f>INDEX('Daily Data ADJ'!$1:$1048576,MATCH(Calc!$A307,'Daily Data ADJ'!$A:$A,0),MATCH("ES2!, CME_MINI: Close",'Daily Data ADJ'!$1:$1,0))</f>
        <v>1989.25</v>
      </c>
      <c r="H307">
        <f>INDEX('QUANDL MULTPL SP500_DIV_YIELD_M'!$A:$G,MATCH(Calc!$A307,'QUANDL MULTPL SP500_DIV_YIELD_M'!$A:$A,1),MATCH('QUANDL MULTPL SP500_DIV_YIELD_M'!$E$1,'QUANDL MULTPL SP500_DIV_YIELD_M'!$A$1:$G$1,0))</f>
        <v>1.91</v>
      </c>
      <c r="I307" s="5">
        <f t="shared" si="24"/>
        <v>3.6668461473601185E-3</v>
      </c>
      <c r="J307" s="1">
        <f>A307/24/60/60+DATE(1970,1,1)</f>
        <v>41878.5625</v>
      </c>
      <c r="K307" s="3">
        <f t="shared" si="27"/>
        <v>1</v>
      </c>
      <c r="L307" s="6">
        <f>(1+Chart!$F$4)^(1/(365/K307))-1</f>
        <v>6.6592785027408397E-5</v>
      </c>
      <c r="M307" s="6">
        <f t="shared" si="28"/>
        <v>2.4646475380585287E-6</v>
      </c>
      <c r="N307" s="6">
        <f t="shared" si="29"/>
        <v>1.0027830159131668E-5</v>
      </c>
      <c r="O307">
        <f>O306*(B307/B306)</f>
        <v>171.23803833000022</v>
      </c>
      <c r="P307">
        <f t="shared" si="25"/>
        <v>2014</v>
      </c>
      <c r="Q307" s="1">
        <f t="shared" si="26"/>
        <v>41878.5625</v>
      </c>
      <c r="R307">
        <f>IF(B308="",R306,IF(Q307&gt;=Chart!$F$2,E307,0))</f>
        <v>0</v>
      </c>
      <c r="S307">
        <f>IF(B308="",S306,IFERROR(IF(AND(R307&gt;0,R306=0),R307,(1+(B308/B307-1)*Calc!$Z$1)*S306),0))</f>
        <v>0</v>
      </c>
      <c r="T307">
        <f>IF(B308="",T306,IFERROR(IF(AND(R307&gt;0,R306=0),R307,(1+(B308/B307-1)*Calc!$Z$1-L308)*T306),0))</f>
        <v>0</v>
      </c>
      <c r="U307">
        <f>IF(B308="",U306,IFERROR(IF(AND(R307&gt;0,R306=0),R307,(1+(B308/B307-1)*Calc!$Z$1-M308*2)*U306),0))</f>
        <v>0</v>
      </c>
      <c r="V307">
        <f>IF(B308="",V306,IFERROR(IF(AND(R307&gt;0,R306=0),R307,(1+(B308/B307-1)*Calc!$Z$1-N308*2)*V306),0))</f>
        <v>0</v>
      </c>
      <c r="W307">
        <f>IF(ISNUMBER(C307),C307,W306)</f>
        <v>0.09</v>
      </c>
      <c r="Y307" s="1" t="e">
        <f>IF(AND(Q307&gt;=Chart!$F$2,Q307&lt;=Chart!$F$3),Q307,#N/A)</f>
        <v>#N/A</v>
      </c>
      <c r="Z307" t="e">
        <f>IF(AND(Q307&gt;=Chart!$F$2,Q307&lt;=Chart!$F$3),R307,#N/A)</f>
        <v>#N/A</v>
      </c>
      <c r="AA307" t="e">
        <f>IF(AND(Q307&gt;=Chart!$F$2,Q307&lt;=Chart!$F$3),S307,#N/A)</f>
        <v>#N/A</v>
      </c>
      <c r="AB307" t="e">
        <f>IF(AND(Q307&gt;=Chart!$F$2,Q307&lt;=Chart!$F$3),T307,#N/A)</f>
        <v>#N/A</v>
      </c>
      <c r="AC307" t="e">
        <f>IF(AND(Q307&gt;=Chart!$F$2,Q307&lt;=Chart!$F$3),U307,#N/A)</f>
        <v>#N/A</v>
      </c>
      <c r="AD307" t="e">
        <f>IF(AND(Q307&gt;=Chart!$F$2,Q307&lt;=Chart!$F$3),V307,#N/A)</f>
        <v>#N/A</v>
      </c>
      <c r="AE307" t="e">
        <f>IF(AND(Q307&gt;=Chart!$F$2,Q307&lt;=Chart!$F$3),I307,#N/A)</f>
        <v>#N/A</v>
      </c>
      <c r="AF307" t="e">
        <f>IF(AND(Q307&gt;=Chart!$F$2,Q307&lt;=Chart!$F$3),H307/100,#N/A)</f>
        <v>#N/A</v>
      </c>
      <c r="AG307" t="e">
        <f>IF(AND(Q307&gt;=Chart!$F$2,Q307&lt;=Chart!$F$3),W307/100,#N/A)</f>
        <v>#N/A</v>
      </c>
    </row>
    <row r="308" spans="1:33" x14ac:dyDescent="0.25">
      <c r="A308">
        <v>1409232600</v>
      </c>
      <c r="B308">
        <f>INDEX('Daily Data ADJ'!$1:$1048576,MATCH(Calc!$A308,'Daily Data ADJ'!$A:$A,0),MATCH("SPY, CBOE BZX: Close",'Daily Data ADJ'!$1:$1,0))</f>
        <v>171.14397499</v>
      </c>
      <c r="C308">
        <f>INDEX('Daily Data ADJ'!$1:$1048576,MATCH(Calc!$A308,'Daily Data ADJ'!$A:$A,0),MATCH("EFFR, FRED: Close",'Daily Data ADJ'!$1:$1,0))</f>
        <v>0.09</v>
      </c>
      <c r="D308" t="str">
        <f>INDEX('Daily Data ADJ'!$1:$1048576,MATCH(Calc!$A308,'Daily Data ADJ'!$A:$A,1),MATCH("SOFR, FRED: Close",'Daily Data ADJ'!$1:$1,0))</f>
        <v>NaN</v>
      </c>
      <c r="E308">
        <f>INDEX('Daily Data ADJ'!$1:$1048576,MATCH(Calc!$A308,'Daily Data ADJ'!$A:$A,0),MATCH("UPRO, CBOE BZX: Close",'Daily Data ADJ'!$1:$1,0))</f>
        <v>9.9040309400000002</v>
      </c>
      <c r="F308">
        <f>INDEX('Daily Data ADJ'!$1:$1048576,MATCH(Calc!$A308,'Daily Data ADJ'!$A:$A,0),MATCH("ES1!, CME_MINI: Close",'Daily Data ADJ'!$1:$1,0))</f>
        <v>1996.75</v>
      </c>
      <c r="G308">
        <f>INDEX('Daily Data ADJ'!$1:$1048576,MATCH(Calc!$A308,'Daily Data ADJ'!$A:$A,0),MATCH("ES2!, CME_MINI: Close",'Daily Data ADJ'!$1:$1,0))</f>
        <v>1988.75</v>
      </c>
      <c r="H308">
        <f>INDEX('QUANDL MULTPL SP500_DIV_YIELD_M'!$A:$G,MATCH(Calc!$A308,'QUANDL MULTPL SP500_DIV_YIELD_M'!$A:$A,1),MATCH('QUANDL MULTPL SP500_DIV_YIELD_M'!$E$1,'QUANDL MULTPL SP500_DIV_YIELD_M'!$A$1:$G$1,0))</f>
        <v>1.91</v>
      </c>
      <c r="I308" s="5">
        <f t="shared" si="24"/>
        <v>3.1700134489867013E-3</v>
      </c>
      <c r="J308" s="1">
        <f>A308/24/60/60+DATE(1970,1,1)</f>
        <v>41879.5625</v>
      </c>
      <c r="K308" s="3">
        <f t="shared" si="27"/>
        <v>1</v>
      </c>
      <c r="L308" s="6">
        <f>(1+Chart!$F$4)^(1/(365/K308))-1</f>
        <v>6.6592785027408397E-5</v>
      </c>
      <c r="M308" s="6">
        <f t="shared" si="28"/>
        <v>2.4646475380585287E-6</v>
      </c>
      <c r="N308" s="6">
        <f t="shared" si="29"/>
        <v>8.6712692382029388E-6</v>
      </c>
      <c r="O308">
        <f>O307*(B308/B307)</f>
        <v>171.14397499000023</v>
      </c>
      <c r="P308">
        <f t="shared" si="25"/>
        <v>2014</v>
      </c>
      <c r="Q308" s="1">
        <f t="shared" si="26"/>
        <v>41879.5625</v>
      </c>
      <c r="R308">
        <f>IF(B309="",R307,IF(Q308&gt;=Chart!$F$2,E308,0))</f>
        <v>0</v>
      </c>
      <c r="S308">
        <f>IF(B309="",S307,IFERROR(IF(AND(R308&gt;0,R307=0),R308,(1+(B309/B308-1)*Calc!$Z$1)*S307),0))</f>
        <v>0</v>
      </c>
      <c r="T308">
        <f>IF(B309="",T307,IFERROR(IF(AND(R308&gt;0,R307=0),R308,(1+(B309/B308-1)*Calc!$Z$1-L309)*T307),0))</f>
        <v>0</v>
      </c>
      <c r="U308">
        <f>IF(B309="",U307,IFERROR(IF(AND(R308&gt;0,R307=0),R308,(1+(B309/B308-1)*Calc!$Z$1-M309*2)*U307),0))</f>
        <v>0</v>
      </c>
      <c r="V308">
        <f>IF(B309="",V307,IFERROR(IF(AND(R308&gt;0,R307=0),R308,(1+(B309/B308-1)*Calc!$Z$1-N309*2)*V307),0))</f>
        <v>0</v>
      </c>
      <c r="W308">
        <f>IF(ISNUMBER(C308),C308,W307)</f>
        <v>0.09</v>
      </c>
      <c r="Y308" s="1" t="e">
        <f>IF(AND(Q308&gt;=Chart!$F$2,Q308&lt;=Chart!$F$3),Q308,#N/A)</f>
        <v>#N/A</v>
      </c>
      <c r="Z308" t="e">
        <f>IF(AND(Q308&gt;=Chart!$F$2,Q308&lt;=Chart!$F$3),R308,#N/A)</f>
        <v>#N/A</v>
      </c>
      <c r="AA308" t="e">
        <f>IF(AND(Q308&gt;=Chart!$F$2,Q308&lt;=Chart!$F$3),S308,#N/A)</f>
        <v>#N/A</v>
      </c>
      <c r="AB308" t="e">
        <f>IF(AND(Q308&gt;=Chart!$F$2,Q308&lt;=Chart!$F$3),T308,#N/A)</f>
        <v>#N/A</v>
      </c>
      <c r="AC308" t="e">
        <f>IF(AND(Q308&gt;=Chart!$F$2,Q308&lt;=Chart!$F$3),U308,#N/A)</f>
        <v>#N/A</v>
      </c>
      <c r="AD308" t="e">
        <f>IF(AND(Q308&gt;=Chart!$F$2,Q308&lt;=Chart!$F$3),V308,#N/A)</f>
        <v>#N/A</v>
      </c>
      <c r="AE308" t="e">
        <f>IF(AND(Q308&gt;=Chart!$F$2,Q308&lt;=Chart!$F$3),I308,#N/A)</f>
        <v>#N/A</v>
      </c>
      <c r="AF308" t="e">
        <f>IF(AND(Q308&gt;=Chart!$F$2,Q308&lt;=Chart!$F$3),H308/100,#N/A)</f>
        <v>#N/A</v>
      </c>
      <c r="AG308" t="e">
        <f>IF(AND(Q308&gt;=Chart!$F$2,Q308&lt;=Chart!$F$3),W308/100,#N/A)</f>
        <v>#N/A</v>
      </c>
    </row>
    <row r="309" spans="1:33" x14ac:dyDescent="0.25">
      <c r="A309">
        <v>1409319000</v>
      </c>
      <c r="B309">
        <f>INDEX('Daily Data ADJ'!$1:$1048576,MATCH(Calc!$A309,'Daily Data ADJ'!$A:$A,0),MATCH("SPY, CBOE BZX: Close",'Daily Data ADJ'!$1:$1,0))</f>
        <v>171.63139412999999</v>
      </c>
      <c r="C309">
        <f>INDEX('Daily Data ADJ'!$1:$1048576,MATCH(Calc!$A309,'Daily Data ADJ'!$A:$A,0),MATCH("EFFR, FRED: Close",'Daily Data ADJ'!$1:$1,0))</f>
        <v>7.0000000000000007E-2</v>
      </c>
      <c r="D309" t="str">
        <f>INDEX('Daily Data ADJ'!$1:$1048576,MATCH(Calc!$A309,'Daily Data ADJ'!$A:$A,1),MATCH("SOFR, FRED: Close",'Daily Data ADJ'!$1:$1,0))</f>
        <v>NaN</v>
      </c>
      <c r="E309">
        <f>INDEX('Daily Data ADJ'!$1:$1048576,MATCH(Calc!$A309,'Daily Data ADJ'!$A:$A,0),MATCH("UPRO, CBOE BZX: Close",'Daily Data ADJ'!$1:$1,0))</f>
        <v>9.9844723200000001</v>
      </c>
      <c r="F309">
        <f>INDEX('Daily Data ADJ'!$1:$1048576,MATCH(Calc!$A309,'Daily Data ADJ'!$A:$A,0),MATCH("ES1!, CME_MINI: Close",'Daily Data ADJ'!$1:$1,0))</f>
        <v>2001.5</v>
      </c>
      <c r="G309">
        <f>INDEX('Daily Data ADJ'!$1:$1048576,MATCH(Calc!$A309,'Daily Data ADJ'!$A:$A,0),MATCH("ES2!, CME_MINI: Close",'Daily Data ADJ'!$1:$1,0))</f>
        <v>1993.5</v>
      </c>
      <c r="H309">
        <f>INDEX('QUANDL MULTPL SP500_DIV_YIELD_M'!$A:$G,MATCH(Calc!$A309,'QUANDL MULTPL SP500_DIV_YIELD_M'!$A:$A,1),MATCH('QUANDL MULTPL SP500_DIV_YIELD_M'!$E$1,'QUANDL MULTPL SP500_DIV_YIELD_M'!$A$1:$G$1,0))</f>
        <v>1.91</v>
      </c>
      <c r="I309" s="5">
        <f t="shared" si="24"/>
        <v>3.2075919989534782E-3</v>
      </c>
      <c r="J309" s="1">
        <f>A309/24/60/60+DATE(1970,1,1)</f>
        <v>41880.5625</v>
      </c>
      <c r="K309" s="3">
        <f t="shared" si="27"/>
        <v>1</v>
      </c>
      <c r="L309" s="6">
        <f>(1+Chart!$F$4)^(1/(365/K309))-1</f>
        <v>6.6592785027408397E-5</v>
      </c>
      <c r="M309" s="6">
        <f t="shared" si="28"/>
        <v>1.9171391369976476E-6</v>
      </c>
      <c r="N309" s="6">
        <f t="shared" si="29"/>
        <v>8.7738978054030525E-6</v>
      </c>
      <c r="O309">
        <f>O308*(B309/B308)</f>
        <v>171.63139413000022</v>
      </c>
      <c r="P309">
        <f t="shared" si="25"/>
        <v>2014</v>
      </c>
      <c r="Q309" s="1">
        <f t="shared" si="26"/>
        <v>41880.5625</v>
      </c>
      <c r="R309">
        <f>IF(B310="",R308,IF(Q309&gt;=Chart!$F$2,E309,0))</f>
        <v>0</v>
      </c>
      <c r="S309">
        <f>IF(B310="",S308,IFERROR(IF(AND(R309&gt;0,R308=0),R309,(1+(B310/B309-1)*Calc!$Z$1)*S308),0))</f>
        <v>0</v>
      </c>
      <c r="T309">
        <f>IF(B310="",T308,IFERROR(IF(AND(R309&gt;0,R308=0),R309,(1+(B310/B309-1)*Calc!$Z$1-L310)*T308),0))</f>
        <v>0</v>
      </c>
      <c r="U309">
        <f>IF(B310="",U308,IFERROR(IF(AND(R309&gt;0,R308=0),R309,(1+(B310/B309-1)*Calc!$Z$1-M310*2)*U308),0))</f>
        <v>0</v>
      </c>
      <c r="V309">
        <f>IF(B310="",V308,IFERROR(IF(AND(R309&gt;0,R308=0),R309,(1+(B310/B309-1)*Calc!$Z$1-N310*2)*V308),0))</f>
        <v>0</v>
      </c>
      <c r="W309">
        <f>IF(ISNUMBER(C309),C309,W308)</f>
        <v>7.0000000000000007E-2</v>
      </c>
      <c r="Y309" s="1" t="e">
        <f>IF(AND(Q309&gt;=Chart!$F$2,Q309&lt;=Chart!$F$3),Q309,#N/A)</f>
        <v>#N/A</v>
      </c>
      <c r="Z309" t="e">
        <f>IF(AND(Q309&gt;=Chart!$F$2,Q309&lt;=Chart!$F$3),R309,#N/A)</f>
        <v>#N/A</v>
      </c>
      <c r="AA309" t="e">
        <f>IF(AND(Q309&gt;=Chart!$F$2,Q309&lt;=Chart!$F$3),S309,#N/A)</f>
        <v>#N/A</v>
      </c>
      <c r="AB309" t="e">
        <f>IF(AND(Q309&gt;=Chart!$F$2,Q309&lt;=Chart!$F$3),T309,#N/A)</f>
        <v>#N/A</v>
      </c>
      <c r="AC309" t="e">
        <f>IF(AND(Q309&gt;=Chart!$F$2,Q309&lt;=Chart!$F$3),U309,#N/A)</f>
        <v>#N/A</v>
      </c>
      <c r="AD309" t="e">
        <f>IF(AND(Q309&gt;=Chart!$F$2,Q309&lt;=Chart!$F$3),V309,#N/A)</f>
        <v>#N/A</v>
      </c>
      <c r="AE309" t="e">
        <f>IF(AND(Q309&gt;=Chart!$F$2,Q309&lt;=Chart!$F$3),I309,#N/A)</f>
        <v>#N/A</v>
      </c>
      <c r="AF309" t="e">
        <f>IF(AND(Q309&gt;=Chart!$F$2,Q309&lt;=Chart!$F$3),H309/100,#N/A)</f>
        <v>#N/A</v>
      </c>
      <c r="AG309" t="e">
        <f>IF(AND(Q309&gt;=Chart!$F$2,Q309&lt;=Chart!$F$3),W309/100,#N/A)</f>
        <v>#N/A</v>
      </c>
    </row>
    <row r="310" spans="1:33" x14ac:dyDescent="0.25">
      <c r="A310">
        <v>1409664600</v>
      </c>
      <c r="B310">
        <f>INDEX('Daily Data ADJ'!$1:$1048576,MATCH(Calc!$A310,'Daily Data ADJ'!$A:$A,0),MATCH("SPY, CBOE BZX: Close",'Daily Data ADJ'!$1:$1,0))</f>
        <v>171.54588200000001</v>
      </c>
      <c r="C310">
        <f>INDEX('Daily Data ADJ'!$1:$1048576,MATCH(Calc!$A310,'Daily Data ADJ'!$A:$A,0),MATCH("EFFR, FRED: Close",'Daily Data ADJ'!$1:$1,0))</f>
        <v>0.09</v>
      </c>
      <c r="D310" t="str">
        <f>INDEX('Daily Data ADJ'!$1:$1048576,MATCH(Calc!$A310,'Daily Data ADJ'!$A:$A,1),MATCH("SOFR, FRED: Close",'Daily Data ADJ'!$1:$1,0))</f>
        <v>NaN</v>
      </c>
      <c r="E310">
        <f>INDEX('Daily Data ADJ'!$1:$1048576,MATCH(Calc!$A310,'Daily Data ADJ'!$A:$A,0),MATCH("UPRO, CBOE BZX: Close",'Daily Data ADJ'!$1:$1,0))</f>
        <v>9.9641581899999991</v>
      </c>
      <c r="F310">
        <f>INDEX('Daily Data ADJ'!$1:$1048576,MATCH(Calc!$A310,'Daily Data ADJ'!$A:$A,0),MATCH("ES1!, CME_MINI: Close",'Daily Data ADJ'!$1:$1,0))</f>
        <v>1999.75</v>
      </c>
      <c r="G310">
        <f>INDEX('Daily Data ADJ'!$1:$1048576,MATCH(Calc!$A310,'Daily Data ADJ'!$A:$A,0),MATCH("ES2!, CME_MINI: Close",'Daily Data ADJ'!$1:$1,0))</f>
        <v>1991.75</v>
      </c>
      <c r="H310">
        <f>INDEX('QUANDL MULTPL SP500_DIV_YIELD_M'!$A:$G,MATCH(Calc!$A310,'QUANDL MULTPL SP500_DIV_YIELD_M'!$A:$A,1),MATCH('QUANDL MULTPL SP500_DIV_YIELD_M'!$E$1,'QUANDL MULTPL SP500_DIV_YIELD_M'!$A$1:$G$1,0))</f>
        <v>1.94</v>
      </c>
      <c r="I310" s="5">
        <f t="shared" si="24"/>
        <v>3.4937679145732592E-3</v>
      </c>
      <c r="J310" s="1">
        <f>A310/24/60/60+DATE(1970,1,1)</f>
        <v>41884.5625</v>
      </c>
      <c r="K310" s="3">
        <f t="shared" si="27"/>
        <v>4</v>
      </c>
      <c r="L310" s="6">
        <f>(1+Chart!$F$4)^(1/(365/K310))-1</f>
        <v>2.6639774888526091E-4</v>
      </c>
      <c r="M310" s="6">
        <f t="shared" si="28"/>
        <v>9.8586265995237454E-6</v>
      </c>
      <c r="N310" s="6">
        <f t="shared" si="29"/>
        <v>3.8221868911225698E-5</v>
      </c>
      <c r="O310">
        <f>O309*(B310/B309)</f>
        <v>171.54588200000023</v>
      </c>
      <c r="P310">
        <f t="shared" si="25"/>
        <v>2014</v>
      </c>
      <c r="Q310" s="1">
        <f t="shared" si="26"/>
        <v>41884.5625</v>
      </c>
      <c r="R310">
        <f>IF(B311="",R309,IF(Q310&gt;=Chart!$F$2,E310,0))</f>
        <v>0</v>
      </c>
      <c r="S310">
        <f>IF(B311="",S309,IFERROR(IF(AND(R310&gt;0,R309=0),R310,(1+(B311/B310-1)*Calc!$Z$1)*S309),0))</f>
        <v>0</v>
      </c>
      <c r="T310">
        <f>IF(B311="",T309,IFERROR(IF(AND(R310&gt;0,R309=0),R310,(1+(B311/B310-1)*Calc!$Z$1-L311)*T309),0))</f>
        <v>0</v>
      </c>
      <c r="U310">
        <f>IF(B311="",U309,IFERROR(IF(AND(R310&gt;0,R309=0),R310,(1+(B311/B310-1)*Calc!$Z$1-M311*2)*U309),0))</f>
        <v>0</v>
      </c>
      <c r="V310">
        <f>IF(B311="",V309,IFERROR(IF(AND(R310&gt;0,R309=0),R310,(1+(B311/B310-1)*Calc!$Z$1-N311*2)*V309),0))</f>
        <v>0</v>
      </c>
      <c r="W310">
        <f>IF(ISNUMBER(C310),C310,W309)</f>
        <v>0.09</v>
      </c>
      <c r="Y310" s="1" t="e">
        <f>IF(AND(Q310&gt;=Chart!$F$2,Q310&lt;=Chart!$F$3),Q310,#N/A)</f>
        <v>#N/A</v>
      </c>
      <c r="Z310" t="e">
        <f>IF(AND(Q310&gt;=Chart!$F$2,Q310&lt;=Chart!$F$3),R310,#N/A)</f>
        <v>#N/A</v>
      </c>
      <c r="AA310" t="e">
        <f>IF(AND(Q310&gt;=Chart!$F$2,Q310&lt;=Chart!$F$3),S310,#N/A)</f>
        <v>#N/A</v>
      </c>
      <c r="AB310" t="e">
        <f>IF(AND(Q310&gt;=Chart!$F$2,Q310&lt;=Chart!$F$3),T310,#N/A)</f>
        <v>#N/A</v>
      </c>
      <c r="AC310" t="e">
        <f>IF(AND(Q310&gt;=Chart!$F$2,Q310&lt;=Chart!$F$3),U310,#N/A)</f>
        <v>#N/A</v>
      </c>
      <c r="AD310" t="e">
        <f>IF(AND(Q310&gt;=Chart!$F$2,Q310&lt;=Chart!$F$3),V310,#N/A)</f>
        <v>#N/A</v>
      </c>
      <c r="AE310" t="e">
        <f>IF(AND(Q310&gt;=Chart!$F$2,Q310&lt;=Chart!$F$3),I310,#N/A)</f>
        <v>#N/A</v>
      </c>
      <c r="AF310" t="e">
        <f>IF(AND(Q310&gt;=Chart!$F$2,Q310&lt;=Chart!$F$3),H310/100,#N/A)</f>
        <v>#N/A</v>
      </c>
      <c r="AG310" t="e">
        <f>IF(AND(Q310&gt;=Chart!$F$2,Q310&lt;=Chart!$F$3),W310/100,#N/A)</f>
        <v>#N/A</v>
      </c>
    </row>
    <row r="311" spans="1:33" x14ac:dyDescent="0.25">
      <c r="A311">
        <v>1409751000</v>
      </c>
      <c r="B311">
        <f>INDEX('Daily Data ADJ'!$1:$1048576,MATCH(Calc!$A311,'Daily Data ADJ'!$A:$A,0),MATCH("SPY, CBOE BZX: Close",'Daily Data ADJ'!$1:$1,0))</f>
        <v>171.45181865000001</v>
      </c>
      <c r="C311">
        <f>INDEX('Daily Data ADJ'!$1:$1048576,MATCH(Calc!$A311,'Daily Data ADJ'!$A:$A,0),MATCH("EFFR, FRED: Close",'Daily Data ADJ'!$1:$1,0))</f>
        <v>0.09</v>
      </c>
      <c r="D311" t="str">
        <f>INDEX('Daily Data ADJ'!$1:$1048576,MATCH(Calc!$A311,'Daily Data ADJ'!$A:$A,1),MATCH("SOFR, FRED: Close",'Daily Data ADJ'!$1:$1,0))</f>
        <v>NaN</v>
      </c>
      <c r="E311">
        <f>INDEX('Daily Data ADJ'!$1:$1048576,MATCH(Calc!$A311,'Daily Data ADJ'!$A:$A,0),MATCH("UPRO, CBOE BZX: Close",'Daily Data ADJ'!$1:$1,0))</f>
        <v>9.9584707399999992</v>
      </c>
      <c r="F311">
        <f>INDEX('Daily Data ADJ'!$1:$1048576,MATCH(Calc!$A311,'Daily Data ADJ'!$A:$A,0),MATCH("ES1!, CME_MINI: Close",'Daily Data ADJ'!$1:$1,0))</f>
        <v>1998.75</v>
      </c>
      <c r="G311">
        <f>INDEX('Daily Data ADJ'!$1:$1048576,MATCH(Calc!$A311,'Daily Data ADJ'!$A:$A,0),MATCH("ES2!, CME_MINI: Close",'Daily Data ADJ'!$1:$1,0))</f>
        <v>1990.75</v>
      </c>
      <c r="H311">
        <f>INDEX('QUANDL MULTPL SP500_DIV_YIELD_M'!$A:$G,MATCH(Calc!$A311,'QUANDL MULTPL SP500_DIV_YIELD_M'!$A:$A,1),MATCH('QUANDL MULTPL SP500_DIV_YIELD_M'!$E$1,'QUANDL MULTPL SP500_DIV_YIELD_M'!$A$1:$G$1,0))</f>
        <v>1.94</v>
      </c>
      <c r="I311" s="5">
        <f t="shared" si="24"/>
        <v>3.4858576347256698E-3</v>
      </c>
      <c r="J311" s="1">
        <f>A311/24/60/60+DATE(1970,1,1)</f>
        <v>41885.5625</v>
      </c>
      <c r="K311" s="3">
        <f t="shared" si="27"/>
        <v>1</v>
      </c>
      <c r="L311" s="6">
        <f>(1+Chart!$F$4)^(1/(365/K311))-1</f>
        <v>6.6592785027408397E-5</v>
      </c>
      <c r="M311" s="6">
        <f t="shared" si="28"/>
        <v>2.4646475380585287E-6</v>
      </c>
      <c r="N311" s="6">
        <f t="shared" si="29"/>
        <v>9.5337334329315127E-6</v>
      </c>
      <c r="O311">
        <f>O310*(B311/B310)</f>
        <v>171.45181865000023</v>
      </c>
      <c r="P311">
        <f t="shared" si="25"/>
        <v>2014</v>
      </c>
      <c r="Q311" s="1">
        <f t="shared" si="26"/>
        <v>41885.5625</v>
      </c>
      <c r="R311">
        <f>IF(B312="",R310,IF(Q311&gt;=Chart!$F$2,E311,0))</f>
        <v>0</v>
      </c>
      <c r="S311">
        <f>IF(B312="",S310,IFERROR(IF(AND(R311&gt;0,R310=0),R311,(1+(B312/B311-1)*Calc!$Z$1)*S310),0))</f>
        <v>0</v>
      </c>
      <c r="T311">
        <f>IF(B312="",T310,IFERROR(IF(AND(R311&gt;0,R310=0),R311,(1+(B312/B311-1)*Calc!$Z$1-L312)*T310),0))</f>
        <v>0</v>
      </c>
      <c r="U311">
        <f>IF(B312="",U310,IFERROR(IF(AND(R311&gt;0,R310=0),R311,(1+(B312/B311-1)*Calc!$Z$1-M312*2)*U310),0))</f>
        <v>0</v>
      </c>
      <c r="V311">
        <f>IF(B312="",V310,IFERROR(IF(AND(R311&gt;0,R310=0),R311,(1+(B312/B311-1)*Calc!$Z$1-N312*2)*V310),0))</f>
        <v>0</v>
      </c>
      <c r="W311">
        <f>IF(ISNUMBER(C311),C311,W310)</f>
        <v>0.09</v>
      </c>
      <c r="Y311" s="1" t="e">
        <f>IF(AND(Q311&gt;=Chart!$F$2,Q311&lt;=Chart!$F$3),Q311,#N/A)</f>
        <v>#N/A</v>
      </c>
      <c r="Z311" t="e">
        <f>IF(AND(Q311&gt;=Chart!$F$2,Q311&lt;=Chart!$F$3),R311,#N/A)</f>
        <v>#N/A</v>
      </c>
      <c r="AA311" t="e">
        <f>IF(AND(Q311&gt;=Chart!$F$2,Q311&lt;=Chart!$F$3),S311,#N/A)</f>
        <v>#N/A</v>
      </c>
      <c r="AB311" t="e">
        <f>IF(AND(Q311&gt;=Chart!$F$2,Q311&lt;=Chart!$F$3),T311,#N/A)</f>
        <v>#N/A</v>
      </c>
      <c r="AC311" t="e">
        <f>IF(AND(Q311&gt;=Chart!$F$2,Q311&lt;=Chart!$F$3),U311,#N/A)</f>
        <v>#N/A</v>
      </c>
      <c r="AD311" t="e">
        <f>IF(AND(Q311&gt;=Chart!$F$2,Q311&lt;=Chart!$F$3),V311,#N/A)</f>
        <v>#N/A</v>
      </c>
      <c r="AE311" t="e">
        <f>IF(AND(Q311&gt;=Chart!$F$2,Q311&lt;=Chart!$F$3),I311,#N/A)</f>
        <v>#N/A</v>
      </c>
      <c r="AF311" t="e">
        <f>IF(AND(Q311&gt;=Chart!$F$2,Q311&lt;=Chart!$F$3),H311/100,#N/A)</f>
        <v>#N/A</v>
      </c>
      <c r="AG311" t="e">
        <f>IF(AND(Q311&gt;=Chart!$F$2,Q311&lt;=Chart!$F$3),W311/100,#N/A)</f>
        <v>#N/A</v>
      </c>
    </row>
    <row r="312" spans="1:33" x14ac:dyDescent="0.25">
      <c r="A312">
        <v>1409837400</v>
      </c>
      <c r="B312">
        <f>INDEX('Daily Data ADJ'!$1:$1048576,MATCH(Calc!$A312,'Daily Data ADJ'!$A:$A,0),MATCH("SPY, CBOE BZX: Close",'Daily Data ADJ'!$1:$1,0))</f>
        <v>171.20391899000001</v>
      </c>
      <c r="C312">
        <f>INDEX('Daily Data ADJ'!$1:$1048576,MATCH(Calc!$A312,'Daily Data ADJ'!$A:$A,0),MATCH("EFFR, FRED: Close",'Daily Data ADJ'!$1:$1,0))</f>
        <v>0.09</v>
      </c>
      <c r="D312" t="str">
        <f>INDEX('Daily Data ADJ'!$1:$1048576,MATCH(Calc!$A312,'Daily Data ADJ'!$A:$A,1),MATCH("SOFR, FRED: Close",'Daily Data ADJ'!$1:$1,0))</f>
        <v>NaN</v>
      </c>
      <c r="E312">
        <f>INDEX('Daily Data ADJ'!$1:$1048576,MATCH(Calc!$A312,'Daily Data ADJ'!$A:$A,0),MATCH("UPRO, CBOE BZX: Close",'Daily Data ADJ'!$1:$1,0))</f>
        <v>9.9024055299999993</v>
      </c>
      <c r="F312">
        <f>INDEX('Daily Data ADJ'!$1:$1048576,MATCH(Calc!$A312,'Daily Data ADJ'!$A:$A,0),MATCH("ES1!, CME_MINI: Close",'Daily Data ADJ'!$1:$1,0))</f>
        <v>1997.75</v>
      </c>
      <c r="G312">
        <f>INDEX('Daily Data ADJ'!$1:$1048576,MATCH(Calc!$A312,'Daily Data ADJ'!$A:$A,0),MATCH("ES2!, CME_MINI: Close",'Daily Data ADJ'!$1:$1,0))</f>
        <v>1989.75</v>
      </c>
      <c r="H312">
        <f>INDEX('QUANDL MULTPL SP500_DIV_YIELD_M'!$A:$G,MATCH(Calc!$A312,'QUANDL MULTPL SP500_DIV_YIELD_M'!$A:$A,1),MATCH('QUANDL MULTPL SP500_DIV_YIELD_M'!$E$1,'QUANDL MULTPL SP500_DIV_YIELD_M'!$A$1:$G$1,0))</f>
        <v>1.94</v>
      </c>
      <c r="I312" s="5">
        <f t="shared" si="24"/>
        <v>3.4779394834482391E-3</v>
      </c>
      <c r="J312" s="1">
        <f>A312/24/60/60+DATE(1970,1,1)</f>
        <v>41886.5625</v>
      </c>
      <c r="K312" s="3">
        <f t="shared" si="27"/>
        <v>1</v>
      </c>
      <c r="L312" s="6">
        <f>(1+Chart!$F$4)^(1/(365/K312))-1</f>
        <v>6.6592785027408397E-5</v>
      </c>
      <c r="M312" s="6">
        <f t="shared" si="28"/>
        <v>2.4646475380585287E-6</v>
      </c>
      <c r="N312" s="6">
        <f t="shared" si="29"/>
        <v>9.5121149346066858E-6</v>
      </c>
      <c r="O312">
        <f>O311*(B312/B311)</f>
        <v>171.20391899000023</v>
      </c>
      <c r="P312">
        <f t="shared" si="25"/>
        <v>2014</v>
      </c>
      <c r="Q312" s="1">
        <f t="shared" si="26"/>
        <v>41886.5625</v>
      </c>
      <c r="R312">
        <f>IF(B313="",R311,IF(Q312&gt;=Chart!$F$2,E312,0))</f>
        <v>0</v>
      </c>
      <c r="S312">
        <f>IF(B313="",S311,IFERROR(IF(AND(R312&gt;0,R311=0),R312,(1+(B313/B312-1)*Calc!$Z$1)*S311),0))</f>
        <v>0</v>
      </c>
      <c r="T312">
        <f>IF(B313="",T311,IFERROR(IF(AND(R312&gt;0,R311=0),R312,(1+(B313/B312-1)*Calc!$Z$1-L313)*T311),0))</f>
        <v>0</v>
      </c>
      <c r="U312">
        <f>IF(B313="",U311,IFERROR(IF(AND(R312&gt;0,R311=0),R312,(1+(B313/B312-1)*Calc!$Z$1-M313*2)*U311),0))</f>
        <v>0</v>
      </c>
      <c r="V312">
        <f>IF(B313="",V311,IFERROR(IF(AND(R312&gt;0,R311=0),R312,(1+(B313/B312-1)*Calc!$Z$1-N313*2)*V311),0))</f>
        <v>0</v>
      </c>
      <c r="W312">
        <f>IF(ISNUMBER(C312),C312,W311)</f>
        <v>0.09</v>
      </c>
      <c r="Y312" s="1" t="e">
        <f>IF(AND(Q312&gt;=Chart!$F$2,Q312&lt;=Chart!$F$3),Q312,#N/A)</f>
        <v>#N/A</v>
      </c>
      <c r="Z312" t="e">
        <f>IF(AND(Q312&gt;=Chart!$F$2,Q312&lt;=Chart!$F$3),R312,#N/A)</f>
        <v>#N/A</v>
      </c>
      <c r="AA312" t="e">
        <f>IF(AND(Q312&gt;=Chart!$F$2,Q312&lt;=Chart!$F$3),S312,#N/A)</f>
        <v>#N/A</v>
      </c>
      <c r="AB312" t="e">
        <f>IF(AND(Q312&gt;=Chart!$F$2,Q312&lt;=Chart!$F$3),T312,#N/A)</f>
        <v>#N/A</v>
      </c>
      <c r="AC312" t="e">
        <f>IF(AND(Q312&gt;=Chart!$F$2,Q312&lt;=Chart!$F$3),U312,#N/A)</f>
        <v>#N/A</v>
      </c>
      <c r="AD312" t="e">
        <f>IF(AND(Q312&gt;=Chart!$F$2,Q312&lt;=Chart!$F$3),V312,#N/A)</f>
        <v>#N/A</v>
      </c>
      <c r="AE312" t="e">
        <f>IF(AND(Q312&gt;=Chart!$F$2,Q312&lt;=Chart!$F$3),I312,#N/A)</f>
        <v>#N/A</v>
      </c>
      <c r="AF312" t="e">
        <f>IF(AND(Q312&gt;=Chart!$F$2,Q312&lt;=Chart!$F$3),H312/100,#N/A)</f>
        <v>#N/A</v>
      </c>
      <c r="AG312" t="e">
        <f>IF(AND(Q312&gt;=Chart!$F$2,Q312&lt;=Chart!$F$3),W312/100,#N/A)</f>
        <v>#N/A</v>
      </c>
    </row>
    <row r="313" spans="1:33" x14ac:dyDescent="0.25">
      <c r="A313">
        <v>1409923800</v>
      </c>
      <c r="B313">
        <f>INDEX('Daily Data ADJ'!$1:$1048576,MATCH(Calc!$A313,'Daily Data ADJ'!$A:$A,0),MATCH("SPY, CBOE BZX: Close",'Daily Data ADJ'!$1:$1,0))</f>
        <v>171.97344264</v>
      </c>
      <c r="C313">
        <f>INDEX('Daily Data ADJ'!$1:$1048576,MATCH(Calc!$A313,'Daily Data ADJ'!$A:$A,0),MATCH("EFFR, FRED: Close",'Daily Data ADJ'!$1:$1,0))</f>
        <v>0.09</v>
      </c>
      <c r="D313" t="str">
        <f>INDEX('Daily Data ADJ'!$1:$1048576,MATCH(Calc!$A313,'Daily Data ADJ'!$A:$A,1),MATCH("SOFR, FRED: Close",'Daily Data ADJ'!$1:$1,0))</f>
        <v>NaN</v>
      </c>
      <c r="E313">
        <f>INDEX('Daily Data ADJ'!$1:$1048576,MATCH(Calc!$A313,'Daily Data ADJ'!$A:$A,0),MATCH("UPRO, CBOE BZX: Close",'Daily Data ADJ'!$1:$1,0))</f>
        <v>10.04297515</v>
      </c>
      <c r="F313">
        <f>INDEX('Daily Data ADJ'!$1:$1048576,MATCH(Calc!$A313,'Daily Data ADJ'!$A:$A,0),MATCH("ES1!, CME_MINI: Close",'Daily Data ADJ'!$1:$1,0))</f>
        <v>2006</v>
      </c>
      <c r="G313">
        <f>INDEX('Daily Data ADJ'!$1:$1048576,MATCH(Calc!$A313,'Daily Data ADJ'!$A:$A,0),MATCH("ES2!, CME_MINI: Close",'Daily Data ADJ'!$1:$1,0))</f>
        <v>1998</v>
      </c>
      <c r="H313">
        <f>INDEX('QUANDL MULTPL SP500_DIV_YIELD_M'!$A:$G,MATCH(Calc!$A313,'QUANDL MULTPL SP500_DIV_YIELD_M'!$A:$A,1),MATCH('QUANDL MULTPL SP500_DIV_YIELD_M'!$E$1,'QUANDL MULTPL SP500_DIV_YIELD_M'!$A$1:$G$1,0))</f>
        <v>1.94</v>
      </c>
      <c r="I313" s="5">
        <f t="shared" si="24"/>
        <v>3.5430295555744229E-3</v>
      </c>
      <c r="J313" s="1">
        <f>A313/24/60/60+DATE(1970,1,1)</f>
        <v>41887.5625</v>
      </c>
      <c r="K313" s="3">
        <f t="shared" si="27"/>
        <v>1</v>
      </c>
      <c r="L313" s="6">
        <f>(1+Chart!$F$4)^(1/(365/K313))-1</f>
        <v>6.6592785027408397E-5</v>
      </c>
      <c r="M313" s="6">
        <f t="shared" si="28"/>
        <v>2.4646475380585287E-6</v>
      </c>
      <c r="N313" s="6">
        <f t="shared" si="29"/>
        <v>9.6898217742946713E-6</v>
      </c>
      <c r="O313">
        <f>O312*(B313/B312)</f>
        <v>171.97344264000026</v>
      </c>
      <c r="P313">
        <f t="shared" si="25"/>
        <v>2014</v>
      </c>
      <c r="Q313" s="1">
        <f t="shared" si="26"/>
        <v>41887.5625</v>
      </c>
      <c r="R313">
        <f>IF(B314="",R312,IF(Q313&gt;=Chart!$F$2,E313,0))</f>
        <v>0</v>
      </c>
      <c r="S313">
        <f>IF(B314="",S312,IFERROR(IF(AND(R313&gt;0,R312=0),R313,(1+(B314/B313-1)*Calc!$Z$1)*S312),0))</f>
        <v>0</v>
      </c>
      <c r="T313">
        <f>IF(B314="",T312,IFERROR(IF(AND(R313&gt;0,R312=0),R313,(1+(B314/B313-1)*Calc!$Z$1-L314)*T312),0))</f>
        <v>0</v>
      </c>
      <c r="U313">
        <f>IF(B314="",U312,IFERROR(IF(AND(R313&gt;0,R312=0),R313,(1+(B314/B313-1)*Calc!$Z$1-M314*2)*U312),0))</f>
        <v>0</v>
      </c>
      <c r="V313">
        <f>IF(B314="",V312,IFERROR(IF(AND(R313&gt;0,R312=0),R313,(1+(B314/B313-1)*Calc!$Z$1-N314*2)*V312),0))</f>
        <v>0</v>
      </c>
      <c r="W313">
        <f>IF(ISNUMBER(C313),C313,W312)</f>
        <v>0.09</v>
      </c>
      <c r="Y313" s="1" t="e">
        <f>IF(AND(Q313&gt;=Chart!$F$2,Q313&lt;=Chart!$F$3),Q313,#N/A)</f>
        <v>#N/A</v>
      </c>
      <c r="Z313" t="e">
        <f>IF(AND(Q313&gt;=Chart!$F$2,Q313&lt;=Chart!$F$3),R313,#N/A)</f>
        <v>#N/A</v>
      </c>
      <c r="AA313" t="e">
        <f>IF(AND(Q313&gt;=Chart!$F$2,Q313&lt;=Chart!$F$3),S313,#N/A)</f>
        <v>#N/A</v>
      </c>
      <c r="AB313" t="e">
        <f>IF(AND(Q313&gt;=Chart!$F$2,Q313&lt;=Chart!$F$3),T313,#N/A)</f>
        <v>#N/A</v>
      </c>
      <c r="AC313" t="e">
        <f>IF(AND(Q313&gt;=Chart!$F$2,Q313&lt;=Chart!$F$3),U313,#N/A)</f>
        <v>#N/A</v>
      </c>
      <c r="AD313" t="e">
        <f>IF(AND(Q313&gt;=Chart!$F$2,Q313&lt;=Chart!$F$3),V313,#N/A)</f>
        <v>#N/A</v>
      </c>
      <c r="AE313" t="e">
        <f>IF(AND(Q313&gt;=Chart!$F$2,Q313&lt;=Chart!$F$3),I313,#N/A)</f>
        <v>#N/A</v>
      </c>
      <c r="AF313" t="e">
        <f>IF(AND(Q313&gt;=Chart!$F$2,Q313&lt;=Chart!$F$3),H313/100,#N/A)</f>
        <v>#N/A</v>
      </c>
      <c r="AG313" t="e">
        <f>IF(AND(Q313&gt;=Chart!$F$2,Q313&lt;=Chart!$F$3),W313/100,#N/A)</f>
        <v>#N/A</v>
      </c>
    </row>
    <row r="314" spans="1:33" x14ac:dyDescent="0.25">
      <c r="A314">
        <v>1410183000</v>
      </c>
      <c r="B314">
        <f>INDEX('Daily Data ADJ'!$1:$1048576,MATCH(Calc!$A314,'Daily Data ADJ'!$A:$A,0),MATCH("SPY, CBOE BZX: Close",'Daily Data ADJ'!$1:$1,0))</f>
        <v>171.52877957000001</v>
      </c>
      <c r="C314">
        <f>INDEX('Daily Data ADJ'!$1:$1048576,MATCH(Calc!$A314,'Daily Data ADJ'!$A:$A,0),MATCH("EFFR, FRED: Close",'Daily Data ADJ'!$1:$1,0))</f>
        <v>0.09</v>
      </c>
      <c r="D314" t="str">
        <f>INDEX('Daily Data ADJ'!$1:$1048576,MATCH(Calc!$A314,'Daily Data ADJ'!$A:$A,1),MATCH("SOFR, FRED: Close",'Daily Data ADJ'!$1:$1,0))</f>
        <v>NaN</v>
      </c>
      <c r="E314">
        <f>INDEX('Daily Data ADJ'!$1:$1048576,MATCH(Calc!$A314,'Daily Data ADJ'!$A:$A,0),MATCH("UPRO, CBOE BZX: Close",'Daily Data ADJ'!$1:$1,0))</f>
        <v>9.9657835899999991</v>
      </c>
      <c r="F314">
        <f>INDEX('Daily Data ADJ'!$1:$1048576,MATCH(Calc!$A314,'Daily Data ADJ'!$A:$A,0),MATCH("ES1!, CME_MINI: Close",'Daily Data ADJ'!$1:$1,0))</f>
        <v>2000.5</v>
      </c>
      <c r="G314">
        <f>INDEX('Daily Data ADJ'!$1:$1048576,MATCH(Calc!$A314,'Daily Data ADJ'!$A:$A,0),MATCH("ES2!, CME_MINI: Close",'Daily Data ADJ'!$1:$1,0))</f>
        <v>1992.5</v>
      </c>
      <c r="H314">
        <f>INDEX('QUANDL MULTPL SP500_DIV_YIELD_M'!$A:$G,MATCH(Calc!$A314,'QUANDL MULTPL SP500_DIV_YIELD_M'!$A:$A,1),MATCH('QUANDL MULTPL SP500_DIV_YIELD_M'!$E$1,'QUANDL MULTPL SP500_DIV_YIELD_M'!$A$1:$G$1,0))</f>
        <v>1.94</v>
      </c>
      <c r="I314" s="5">
        <f t="shared" si="24"/>
        <v>3.4996954658921553E-3</v>
      </c>
      <c r="J314" s="1">
        <f>A314/24/60/60+DATE(1970,1,1)</f>
        <v>41890.5625</v>
      </c>
      <c r="K314" s="3">
        <f t="shared" si="27"/>
        <v>3</v>
      </c>
      <c r="L314" s="6">
        <f>(1+Chart!$F$4)^(1/(365/K314))-1</f>
        <v>1.9979165917494157E-4</v>
      </c>
      <c r="M314" s="6">
        <f t="shared" si="28"/>
        <v>7.393960838042446E-6</v>
      </c>
      <c r="N314" s="6">
        <f t="shared" si="29"/>
        <v>2.8714815952124439E-5</v>
      </c>
      <c r="O314">
        <f>O313*(B314/B313)</f>
        <v>171.52877957000027</v>
      </c>
      <c r="P314">
        <f t="shared" si="25"/>
        <v>2014</v>
      </c>
      <c r="Q314" s="1">
        <f t="shared" si="26"/>
        <v>41890.5625</v>
      </c>
      <c r="R314">
        <f>IF(B315="",R313,IF(Q314&gt;=Chart!$F$2,E314,0))</f>
        <v>0</v>
      </c>
      <c r="S314">
        <f>IF(B315="",S313,IFERROR(IF(AND(R314&gt;0,R313=0),R314,(1+(B315/B314-1)*Calc!$Z$1)*S313),0))</f>
        <v>0</v>
      </c>
      <c r="T314">
        <f>IF(B315="",T313,IFERROR(IF(AND(R314&gt;0,R313=0),R314,(1+(B315/B314-1)*Calc!$Z$1-L315)*T313),0))</f>
        <v>0</v>
      </c>
      <c r="U314">
        <f>IF(B315="",U313,IFERROR(IF(AND(R314&gt;0,R313=0),R314,(1+(B315/B314-1)*Calc!$Z$1-M315*2)*U313),0))</f>
        <v>0</v>
      </c>
      <c r="V314">
        <f>IF(B315="",V313,IFERROR(IF(AND(R314&gt;0,R313=0),R314,(1+(B315/B314-1)*Calc!$Z$1-N315*2)*V313),0))</f>
        <v>0</v>
      </c>
      <c r="W314">
        <f>IF(ISNUMBER(C314),C314,W313)</f>
        <v>0.09</v>
      </c>
      <c r="Y314" s="1" t="e">
        <f>IF(AND(Q314&gt;=Chart!$F$2,Q314&lt;=Chart!$F$3),Q314,#N/A)</f>
        <v>#N/A</v>
      </c>
      <c r="Z314" t="e">
        <f>IF(AND(Q314&gt;=Chart!$F$2,Q314&lt;=Chart!$F$3),R314,#N/A)</f>
        <v>#N/A</v>
      </c>
      <c r="AA314" t="e">
        <f>IF(AND(Q314&gt;=Chart!$F$2,Q314&lt;=Chart!$F$3),S314,#N/A)</f>
        <v>#N/A</v>
      </c>
      <c r="AB314" t="e">
        <f>IF(AND(Q314&gt;=Chart!$F$2,Q314&lt;=Chart!$F$3),T314,#N/A)</f>
        <v>#N/A</v>
      </c>
      <c r="AC314" t="e">
        <f>IF(AND(Q314&gt;=Chart!$F$2,Q314&lt;=Chart!$F$3),U314,#N/A)</f>
        <v>#N/A</v>
      </c>
      <c r="AD314" t="e">
        <f>IF(AND(Q314&gt;=Chart!$F$2,Q314&lt;=Chart!$F$3),V314,#N/A)</f>
        <v>#N/A</v>
      </c>
      <c r="AE314" t="e">
        <f>IF(AND(Q314&gt;=Chart!$F$2,Q314&lt;=Chart!$F$3),I314,#N/A)</f>
        <v>#N/A</v>
      </c>
      <c r="AF314" t="e">
        <f>IF(AND(Q314&gt;=Chart!$F$2,Q314&lt;=Chart!$F$3),H314/100,#N/A)</f>
        <v>#N/A</v>
      </c>
      <c r="AG314" t="e">
        <f>IF(AND(Q314&gt;=Chart!$F$2,Q314&lt;=Chart!$F$3),W314/100,#N/A)</f>
        <v>#N/A</v>
      </c>
    </row>
    <row r="315" spans="1:33" x14ac:dyDescent="0.25">
      <c r="A315">
        <v>1410269400</v>
      </c>
      <c r="B315">
        <f>INDEX('Daily Data ADJ'!$1:$1048576,MATCH(Calc!$A315,'Daily Data ADJ'!$A:$A,0),MATCH("SPY, CBOE BZX: Close",'Daily Data ADJ'!$1:$1,0))</f>
        <v>170.44277553000001</v>
      </c>
      <c r="C315">
        <f>INDEX('Daily Data ADJ'!$1:$1048576,MATCH(Calc!$A315,'Daily Data ADJ'!$A:$A,0),MATCH("EFFR, FRED: Close",'Daily Data ADJ'!$1:$1,0))</f>
        <v>0.09</v>
      </c>
      <c r="D315" t="str">
        <f>INDEX('Daily Data ADJ'!$1:$1048576,MATCH(Calc!$A315,'Daily Data ADJ'!$A:$A,1),MATCH("SOFR, FRED: Close",'Daily Data ADJ'!$1:$1,0))</f>
        <v>NaN</v>
      </c>
      <c r="E315">
        <f>INDEX('Daily Data ADJ'!$1:$1048576,MATCH(Calc!$A315,'Daily Data ADJ'!$A:$A,0),MATCH("UPRO, CBOE BZX: Close",'Daily Data ADJ'!$1:$1,0))</f>
        <v>9.77808703</v>
      </c>
      <c r="F315">
        <f>INDEX('Daily Data ADJ'!$1:$1048576,MATCH(Calc!$A315,'Daily Data ADJ'!$A:$A,0),MATCH("ES1!, CME_MINI: Close",'Daily Data ADJ'!$1:$1,0))</f>
        <v>1989.75</v>
      </c>
      <c r="G315">
        <f>INDEX('Daily Data ADJ'!$1:$1048576,MATCH(Calc!$A315,'Daily Data ADJ'!$A:$A,0),MATCH("ES2!, CME_MINI: Close",'Daily Data ADJ'!$1:$1,0))</f>
        <v>1981.75</v>
      </c>
      <c r="H315">
        <f>INDEX('QUANDL MULTPL SP500_DIV_YIELD_M'!$A:$G,MATCH(Calc!$A315,'QUANDL MULTPL SP500_DIV_YIELD_M'!$A:$A,1),MATCH('QUANDL MULTPL SP500_DIV_YIELD_M'!$E$1,'QUANDL MULTPL SP500_DIV_YIELD_M'!$A$1:$G$1,0))</f>
        <v>1.94</v>
      </c>
      <c r="I315" s="5">
        <f t="shared" si="24"/>
        <v>3.4143094862722212E-3</v>
      </c>
      <c r="J315" s="1">
        <f>A315/24/60/60+DATE(1970,1,1)</f>
        <v>41891.5625</v>
      </c>
      <c r="K315" s="3">
        <f t="shared" si="27"/>
        <v>1</v>
      </c>
      <c r="L315" s="6">
        <f>(1+Chart!$F$4)^(1/(365/K315))-1</f>
        <v>6.6592785027408397E-5</v>
      </c>
      <c r="M315" s="6">
        <f t="shared" si="28"/>
        <v>2.4646475380585287E-6</v>
      </c>
      <c r="N315" s="6">
        <f t="shared" si="29"/>
        <v>9.3383832331372929E-6</v>
      </c>
      <c r="O315">
        <f>O314*(B315/B314)</f>
        <v>170.44277553000026</v>
      </c>
      <c r="P315">
        <f t="shared" si="25"/>
        <v>2014</v>
      </c>
      <c r="Q315" s="1">
        <f t="shared" si="26"/>
        <v>41891.5625</v>
      </c>
      <c r="R315">
        <f>IF(B316="",R314,IF(Q315&gt;=Chart!$F$2,E315,0))</f>
        <v>0</v>
      </c>
      <c r="S315">
        <f>IF(B316="",S314,IFERROR(IF(AND(R315&gt;0,R314=0),R315,(1+(B316/B315-1)*Calc!$Z$1)*S314),0))</f>
        <v>0</v>
      </c>
      <c r="T315">
        <f>IF(B316="",T314,IFERROR(IF(AND(R315&gt;0,R314=0),R315,(1+(B316/B315-1)*Calc!$Z$1-L316)*T314),0))</f>
        <v>0</v>
      </c>
      <c r="U315">
        <f>IF(B316="",U314,IFERROR(IF(AND(R315&gt;0,R314=0),R315,(1+(B316/B315-1)*Calc!$Z$1-M316*2)*U314),0))</f>
        <v>0</v>
      </c>
      <c r="V315">
        <f>IF(B316="",V314,IFERROR(IF(AND(R315&gt;0,R314=0),R315,(1+(B316/B315-1)*Calc!$Z$1-N316*2)*V314),0))</f>
        <v>0</v>
      </c>
      <c r="W315">
        <f>IF(ISNUMBER(C315),C315,W314)</f>
        <v>0.09</v>
      </c>
      <c r="Y315" s="1" t="e">
        <f>IF(AND(Q315&gt;=Chart!$F$2,Q315&lt;=Chart!$F$3),Q315,#N/A)</f>
        <v>#N/A</v>
      </c>
      <c r="Z315" t="e">
        <f>IF(AND(Q315&gt;=Chart!$F$2,Q315&lt;=Chart!$F$3),R315,#N/A)</f>
        <v>#N/A</v>
      </c>
      <c r="AA315" t="e">
        <f>IF(AND(Q315&gt;=Chart!$F$2,Q315&lt;=Chart!$F$3),S315,#N/A)</f>
        <v>#N/A</v>
      </c>
      <c r="AB315" t="e">
        <f>IF(AND(Q315&gt;=Chart!$F$2,Q315&lt;=Chart!$F$3),T315,#N/A)</f>
        <v>#N/A</v>
      </c>
      <c r="AC315" t="e">
        <f>IF(AND(Q315&gt;=Chart!$F$2,Q315&lt;=Chart!$F$3),U315,#N/A)</f>
        <v>#N/A</v>
      </c>
      <c r="AD315" t="e">
        <f>IF(AND(Q315&gt;=Chart!$F$2,Q315&lt;=Chart!$F$3),V315,#N/A)</f>
        <v>#N/A</v>
      </c>
      <c r="AE315" t="e">
        <f>IF(AND(Q315&gt;=Chart!$F$2,Q315&lt;=Chart!$F$3),I315,#N/A)</f>
        <v>#N/A</v>
      </c>
      <c r="AF315" t="e">
        <f>IF(AND(Q315&gt;=Chart!$F$2,Q315&lt;=Chart!$F$3),H315/100,#N/A)</f>
        <v>#N/A</v>
      </c>
      <c r="AG315" t="e">
        <f>IF(AND(Q315&gt;=Chart!$F$2,Q315&lt;=Chart!$F$3),W315/100,#N/A)</f>
        <v>#N/A</v>
      </c>
    </row>
    <row r="316" spans="1:33" x14ac:dyDescent="0.25">
      <c r="A316">
        <v>1410355800</v>
      </c>
      <c r="B316">
        <f>INDEX('Daily Data ADJ'!$1:$1048576,MATCH(Calc!$A316,'Daily Data ADJ'!$A:$A,0),MATCH("SPY, CBOE BZX: Close",'Daily Data ADJ'!$1:$1,0))</f>
        <v>171.08411649999999</v>
      </c>
      <c r="C316">
        <f>INDEX('Daily Data ADJ'!$1:$1048576,MATCH(Calc!$A316,'Daily Data ADJ'!$A:$A,0),MATCH("EFFR, FRED: Close",'Daily Data ADJ'!$1:$1,0))</f>
        <v>0.09</v>
      </c>
      <c r="D316" t="str">
        <f>INDEX('Daily Data ADJ'!$1:$1048576,MATCH(Calc!$A316,'Daily Data ADJ'!$A:$A,1),MATCH("SOFR, FRED: Close",'Daily Data ADJ'!$1:$1,0))</f>
        <v>NaN</v>
      </c>
      <c r="E316">
        <f>INDEX('Daily Data ADJ'!$1:$1048576,MATCH(Calc!$A316,'Daily Data ADJ'!$A:$A,0),MATCH("UPRO, CBOE BZX: Close",'Daily Data ADJ'!$1:$1,0))</f>
        <v>9.8885930200000001</v>
      </c>
      <c r="F316">
        <f>INDEX('Daily Data ADJ'!$1:$1048576,MATCH(Calc!$A316,'Daily Data ADJ'!$A:$A,0),MATCH("ES1!, CME_MINI: Close",'Daily Data ADJ'!$1:$1,0))</f>
        <v>1995</v>
      </c>
      <c r="G316">
        <f>INDEX('Daily Data ADJ'!$1:$1048576,MATCH(Calc!$A316,'Daily Data ADJ'!$A:$A,0),MATCH("ES2!, CME_MINI: Close",'Daily Data ADJ'!$1:$1,0))</f>
        <v>1987</v>
      </c>
      <c r="H316">
        <f>INDEX('QUANDL MULTPL SP500_DIV_YIELD_M'!$A:$G,MATCH(Calc!$A316,'QUANDL MULTPL SP500_DIV_YIELD_M'!$A:$A,1),MATCH('QUANDL MULTPL SP500_DIV_YIELD_M'!$E$1,'QUANDL MULTPL SP500_DIV_YIELD_M'!$A$1:$G$1,0))</f>
        <v>1.94</v>
      </c>
      <c r="I316" s="5">
        <f t="shared" si="24"/>
        <v>3.4561238843279496E-3</v>
      </c>
      <c r="J316" s="1">
        <f>A316/24/60/60+DATE(1970,1,1)</f>
        <v>41892.5625</v>
      </c>
      <c r="K316" s="3">
        <f t="shared" si="27"/>
        <v>1</v>
      </c>
      <c r="L316" s="6">
        <f>(1+Chart!$F$4)^(1/(365/K316))-1</f>
        <v>6.6592785027408397E-5</v>
      </c>
      <c r="M316" s="6">
        <f t="shared" si="28"/>
        <v>2.4646475380585287E-6</v>
      </c>
      <c r="N316" s="6">
        <f t="shared" si="29"/>
        <v>9.4525521092680975E-6</v>
      </c>
      <c r="O316">
        <f>O315*(B316/B315)</f>
        <v>171.08411650000022</v>
      </c>
      <c r="P316">
        <f t="shared" si="25"/>
        <v>2014</v>
      </c>
      <c r="Q316" s="1">
        <f t="shared" si="26"/>
        <v>41892.5625</v>
      </c>
      <c r="R316">
        <f>IF(B317="",R315,IF(Q316&gt;=Chart!$F$2,E316,0))</f>
        <v>0</v>
      </c>
      <c r="S316">
        <f>IF(B317="",S315,IFERROR(IF(AND(R316&gt;0,R315=0),R316,(1+(B317/B316-1)*Calc!$Z$1)*S315),0))</f>
        <v>0</v>
      </c>
      <c r="T316">
        <f>IF(B317="",T315,IFERROR(IF(AND(R316&gt;0,R315=0),R316,(1+(B317/B316-1)*Calc!$Z$1-L317)*T315),0))</f>
        <v>0</v>
      </c>
      <c r="U316">
        <f>IF(B317="",U315,IFERROR(IF(AND(R316&gt;0,R315=0),R316,(1+(B317/B316-1)*Calc!$Z$1-M317*2)*U315),0))</f>
        <v>0</v>
      </c>
      <c r="V316">
        <f>IF(B317="",V315,IFERROR(IF(AND(R316&gt;0,R315=0),R316,(1+(B317/B316-1)*Calc!$Z$1-N317*2)*V315),0))</f>
        <v>0</v>
      </c>
      <c r="W316">
        <f>IF(ISNUMBER(C316),C316,W315)</f>
        <v>0.09</v>
      </c>
      <c r="Y316" s="1" t="e">
        <f>IF(AND(Q316&gt;=Chart!$F$2,Q316&lt;=Chart!$F$3),Q316,#N/A)</f>
        <v>#N/A</v>
      </c>
      <c r="Z316" t="e">
        <f>IF(AND(Q316&gt;=Chart!$F$2,Q316&lt;=Chart!$F$3),R316,#N/A)</f>
        <v>#N/A</v>
      </c>
      <c r="AA316" t="e">
        <f>IF(AND(Q316&gt;=Chart!$F$2,Q316&lt;=Chart!$F$3),S316,#N/A)</f>
        <v>#N/A</v>
      </c>
      <c r="AB316" t="e">
        <f>IF(AND(Q316&gt;=Chart!$F$2,Q316&lt;=Chart!$F$3),T316,#N/A)</f>
        <v>#N/A</v>
      </c>
      <c r="AC316" t="e">
        <f>IF(AND(Q316&gt;=Chart!$F$2,Q316&lt;=Chart!$F$3),U316,#N/A)</f>
        <v>#N/A</v>
      </c>
      <c r="AD316" t="e">
        <f>IF(AND(Q316&gt;=Chart!$F$2,Q316&lt;=Chart!$F$3),V316,#N/A)</f>
        <v>#N/A</v>
      </c>
      <c r="AE316" t="e">
        <f>IF(AND(Q316&gt;=Chart!$F$2,Q316&lt;=Chart!$F$3),I316,#N/A)</f>
        <v>#N/A</v>
      </c>
      <c r="AF316" t="e">
        <f>IF(AND(Q316&gt;=Chart!$F$2,Q316&lt;=Chart!$F$3),H316/100,#N/A)</f>
        <v>#N/A</v>
      </c>
      <c r="AG316" t="e">
        <f>IF(AND(Q316&gt;=Chart!$F$2,Q316&lt;=Chart!$F$3),W316/100,#N/A)</f>
        <v>#N/A</v>
      </c>
    </row>
    <row r="317" spans="1:33" x14ac:dyDescent="0.25">
      <c r="A317">
        <v>1410442200</v>
      </c>
      <c r="B317">
        <f>INDEX('Daily Data ADJ'!$1:$1048576,MATCH(Calc!$A317,'Daily Data ADJ'!$A:$A,0),MATCH("SPY, CBOE BZX: Close",'Daily Data ADJ'!$1:$1,0))</f>
        <v>171.28079439999999</v>
      </c>
      <c r="C317">
        <f>INDEX('Daily Data ADJ'!$1:$1048576,MATCH(Calc!$A317,'Daily Data ADJ'!$A:$A,0),MATCH("EFFR, FRED: Close",'Daily Data ADJ'!$1:$1,0))</f>
        <v>0.09</v>
      </c>
      <c r="D317" t="str">
        <f>INDEX('Daily Data ADJ'!$1:$1048576,MATCH(Calc!$A317,'Daily Data ADJ'!$A:$A,1),MATCH("SOFR, FRED: Close",'Daily Data ADJ'!$1:$1,0))</f>
        <v>NaN</v>
      </c>
      <c r="E317">
        <f>INDEX('Daily Data ADJ'!$1:$1048576,MATCH(Calc!$A317,'Daily Data ADJ'!$A:$A,0),MATCH("UPRO, CBOE BZX: Close",'Daily Data ADJ'!$1:$1,0))</f>
        <v>9.91085627</v>
      </c>
      <c r="F317">
        <f>INDEX('Daily Data ADJ'!$1:$1048576,MATCH(Calc!$A317,'Daily Data ADJ'!$A:$A,0),MATCH("ES1!, CME_MINI: Close",'Daily Data ADJ'!$1:$1,0))</f>
        <v>1997</v>
      </c>
      <c r="G317">
        <f>INDEX('Daily Data ADJ'!$1:$1048576,MATCH(Calc!$A317,'Daily Data ADJ'!$A:$A,0),MATCH("ES2!, CME_MINI: Close",'Daily Data ADJ'!$1:$1,0))</f>
        <v>1989</v>
      </c>
      <c r="H317">
        <f>INDEX('QUANDL MULTPL SP500_DIV_YIELD_M'!$A:$G,MATCH(Calc!$A317,'QUANDL MULTPL SP500_DIV_YIELD_M'!$A:$A,1),MATCH('QUANDL MULTPL SP500_DIV_YIELD_M'!$E$1,'QUANDL MULTPL SP500_DIV_YIELD_M'!$A$1:$G$1,0))</f>
        <v>1.94</v>
      </c>
      <c r="I317" s="5">
        <f t="shared" si="24"/>
        <v>3.4719956972943111E-3</v>
      </c>
      <c r="J317" s="1">
        <f>A317/24/60/60+DATE(1970,1,1)</f>
        <v>41893.5625</v>
      </c>
      <c r="K317" s="3">
        <f t="shared" si="27"/>
        <v>1</v>
      </c>
      <c r="L317" s="6">
        <f>(1+Chart!$F$4)^(1/(365/K317))-1</f>
        <v>6.6592785027408397E-5</v>
      </c>
      <c r="M317" s="6">
        <f t="shared" si="28"/>
        <v>2.4646475380585287E-6</v>
      </c>
      <c r="N317" s="6">
        <f t="shared" si="29"/>
        <v>9.4958868264161111E-6</v>
      </c>
      <c r="O317">
        <f>O316*(B317/B316)</f>
        <v>171.28079440000022</v>
      </c>
      <c r="P317">
        <f t="shared" si="25"/>
        <v>2014</v>
      </c>
      <c r="Q317" s="1">
        <f t="shared" si="26"/>
        <v>41893.5625</v>
      </c>
      <c r="R317">
        <f>IF(B318="",R316,IF(Q317&gt;=Chart!$F$2,E317,0))</f>
        <v>0</v>
      </c>
      <c r="S317">
        <f>IF(B318="",S316,IFERROR(IF(AND(R317&gt;0,R316=0),R317,(1+(B318/B317-1)*Calc!$Z$1)*S316),0))</f>
        <v>0</v>
      </c>
      <c r="T317">
        <f>IF(B318="",T316,IFERROR(IF(AND(R317&gt;0,R316=0),R317,(1+(B318/B317-1)*Calc!$Z$1-L318)*T316),0))</f>
        <v>0</v>
      </c>
      <c r="U317">
        <f>IF(B318="",U316,IFERROR(IF(AND(R317&gt;0,R316=0),R317,(1+(B318/B317-1)*Calc!$Z$1-M318*2)*U316),0))</f>
        <v>0</v>
      </c>
      <c r="V317">
        <f>IF(B318="",V316,IFERROR(IF(AND(R317&gt;0,R316=0),R317,(1+(B318/B317-1)*Calc!$Z$1-N318*2)*V316),0))</f>
        <v>0</v>
      </c>
      <c r="W317">
        <f>IF(ISNUMBER(C317),C317,W316)</f>
        <v>0.09</v>
      </c>
      <c r="Y317" s="1" t="e">
        <f>IF(AND(Q317&gt;=Chart!$F$2,Q317&lt;=Chart!$F$3),Q317,#N/A)</f>
        <v>#N/A</v>
      </c>
      <c r="Z317" t="e">
        <f>IF(AND(Q317&gt;=Chart!$F$2,Q317&lt;=Chart!$F$3),R317,#N/A)</f>
        <v>#N/A</v>
      </c>
      <c r="AA317" t="e">
        <f>IF(AND(Q317&gt;=Chart!$F$2,Q317&lt;=Chart!$F$3),S317,#N/A)</f>
        <v>#N/A</v>
      </c>
      <c r="AB317" t="e">
        <f>IF(AND(Q317&gt;=Chart!$F$2,Q317&lt;=Chart!$F$3),T317,#N/A)</f>
        <v>#N/A</v>
      </c>
      <c r="AC317" t="e">
        <f>IF(AND(Q317&gt;=Chart!$F$2,Q317&lt;=Chart!$F$3),U317,#N/A)</f>
        <v>#N/A</v>
      </c>
      <c r="AD317" t="e">
        <f>IF(AND(Q317&gt;=Chart!$F$2,Q317&lt;=Chart!$F$3),V317,#N/A)</f>
        <v>#N/A</v>
      </c>
      <c r="AE317" t="e">
        <f>IF(AND(Q317&gt;=Chart!$F$2,Q317&lt;=Chart!$F$3),I317,#N/A)</f>
        <v>#N/A</v>
      </c>
      <c r="AF317" t="e">
        <f>IF(AND(Q317&gt;=Chart!$F$2,Q317&lt;=Chart!$F$3),H317/100,#N/A)</f>
        <v>#N/A</v>
      </c>
      <c r="AG317" t="e">
        <f>IF(AND(Q317&gt;=Chart!$F$2,Q317&lt;=Chart!$F$3),W317/100,#N/A)</f>
        <v>#N/A</v>
      </c>
    </row>
    <row r="318" spans="1:33" x14ac:dyDescent="0.25">
      <c r="A318">
        <v>1410528600</v>
      </c>
      <c r="B318">
        <f>INDEX('Daily Data ADJ'!$1:$1048576,MATCH(Calc!$A318,'Daily Data ADJ'!$A:$A,0),MATCH("SPY, CBOE BZX: Close",'Daily Data ADJ'!$1:$1,0))</f>
        <v>170.28030249</v>
      </c>
      <c r="C318">
        <f>INDEX('Daily Data ADJ'!$1:$1048576,MATCH(Calc!$A318,'Daily Data ADJ'!$A:$A,0),MATCH("EFFR, FRED: Close",'Daily Data ADJ'!$1:$1,0))</f>
        <v>0.09</v>
      </c>
      <c r="D318" t="str">
        <f>INDEX('Daily Data ADJ'!$1:$1048576,MATCH(Calc!$A318,'Daily Data ADJ'!$A:$A,1),MATCH("SOFR, FRED: Close",'Daily Data ADJ'!$1:$1,0))</f>
        <v>NaN</v>
      </c>
      <c r="E318">
        <f>INDEX('Daily Data ADJ'!$1:$1048576,MATCH(Calc!$A318,'Daily Data ADJ'!$A:$A,0),MATCH("UPRO, CBOE BZX: Close",'Daily Data ADJ'!$1:$1,0))</f>
        <v>9.7423359600000001</v>
      </c>
      <c r="F318">
        <f>INDEX('Daily Data ADJ'!$1:$1048576,MATCH(Calc!$A318,'Daily Data ADJ'!$A:$A,0),MATCH("ES1!, CME_MINI: Close",'Daily Data ADJ'!$1:$1,0))</f>
        <v>1976.75</v>
      </c>
      <c r="G318">
        <f>INDEX('Daily Data ADJ'!$1:$1048576,MATCH(Calc!$A318,'Daily Data ADJ'!$A:$A,0),MATCH("ES2!, CME_MINI: Close",'Daily Data ADJ'!$1:$1,0))</f>
        <v>1969.25</v>
      </c>
      <c r="H318">
        <f>INDEX('QUANDL MULTPL SP500_DIV_YIELD_M'!$A:$G,MATCH(Calc!$A318,'QUANDL MULTPL SP500_DIV_YIELD_M'!$A:$A,1),MATCH('QUANDL MULTPL SP500_DIV_YIELD_M'!$E$1,'QUANDL MULTPL SP500_DIV_YIELD_M'!$A$1:$G$1,0))</f>
        <v>1.94</v>
      </c>
      <c r="I318" s="5">
        <f t="shared" si="24"/>
        <v>4.309727251429446E-3</v>
      </c>
      <c r="J318" s="1">
        <f>A318/24/60/60+DATE(1970,1,1)</f>
        <v>41894.5625</v>
      </c>
      <c r="K318" s="3">
        <f t="shared" si="27"/>
        <v>1</v>
      </c>
      <c r="L318" s="6">
        <f>(1+Chart!$F$4)^(1/(365/K318))-1</f>
        <v>6.6592785027408397E-5</v>
      </c>
      <c r="M318" s="6">
        <f t="shared" si="28"/>
        <v>2.4646475380585287E-6</v>
      </c>
      <c r="N318" s="6">
        <f t="shared" si="29"/>
        <v>1.1782170706631234E-5</v>
      </c>
      <c r="O318">
        <f>O317*(B318/B317)</f>
        <v>170.28030249000022</v>
      </c>
      <c r="P318">
        <f t="shared" si="25"/>
        <v>2014</v>
      </c>
      <c r="Q318" s="1">
        <f t="shared" si="26"/>
        <v>41894.5625</v>
      </c>
      <c r="R318">
        <f>IF(B319="",R317,IF(Q318&gt;=Chart!$F$2,E318,0))</f>
        <v>0</v>
      </c>
      <c r="S318">
        <f>IF(B319="",S317,IFERROR(IF(AND(R318&gt;0,R317=0),R318,(1+(B319/B318-1)*Calc!$Z$1)*S317),0))</f>
        <v>0</v>
      </c>
      <c r="T318">
        <f>IF(B319="",T317,IFERROR(IF(AND(R318&gt;0,R317=0),R318,(1+(B319/B318-1)*Calc!$Z$1-L319)*T317),0))</f>
        <v>0</v>
      </c>
      <c r="U318">
        <f>IF(B319="",U317,IFERROR(IF(AND(R318&gt;0,R317=0),R318,(1+(B319/B318-1)*Calc!$Z$1-M319*2)*U317),0))</f>
        <v>0</v>
      </c>
      <c r="V318">
        <f>IF(B319="",V317,IFERROR(IF(AND(R318&gt;0,R317=0),R318,(1+(B319/B318-1)*Calc!$Z$1-N319*2)*V317),0))</f>
        <v>0</v>
      </c>
      <c r="W318">
        <f>IF(ISNUMBER(C318),C318,W317)</f>
        <v>0.09</v>
      </c>
      <c r="Y318" s="1" t="e">
        <f>IF(AND(Q318&gt;=Chart!$F$2,Q318&lt;=Chart!$F$3),Q318,#N/A)</f>
        <v>#N/A</v>
      </c>
      <c r="Z318" t="e">
        <f>IF(AND(Q318&gt;=Chart!$F$2,Q318&lt;=Chart!$F$3),R318,#N/A)</f>
        <v>#N/A</v>
      </c>
      <c r="AA318" t="e">
        <f>IF(AND(Q318&gt;=Chart!$F$2,Q318&lt;=Chart!$F$3),S318,#N/A)</f>
        <v>#N/A</v>
      </c>
      <c r="AB318" t="e">
        <f>IF(AND(Q318&gt;=Chart!$F$2,Q318&lt;=Chart!$F$3),T318,#N/A)</f>
        <v>#N/A</v>
      </c>
      <c r="AC318" t="e">
        <f>IF(AND(Q318&gt;=Chart!$F$2,Q318&lt;=Chart!$F$3),U318,#N/A)</f>
        <v>#N/A</v>
      </c>
      <c r="AD318" t="e">
        <f>IF(AND(Q318&gt;=Chart!$F$2,Q318&lt;=Chart!$F$3),V318,#N/A)</f>
        <v>#N/A</v>
      </c>
      <c r="AE318" t="e">
        <f>IF(AND(Q318&gt;=Chart!$F$2,Q318&lt;=Chart!$F$3),I318,#N/A)</f>
        <v>#N/A</v>
      </c>
      <c r="AF318" t="e">
        <f>IF(AND(Q318&gt;=Chart!$F$2,Q318&lt;=Chart!$F$3),H318/100,#N/A)</f>
        <v>#N/A</v>
      </c>
      <c r="AG318" t="e">
        <f>IF(AND(Q318&gt;=Chart!$F$2,Q318&lt;=Chart!$F$3),W318/100,#N/A)</f>
        <v>#N/A</v>
      </c>
    </row>
    <row r="319" spans="1:33" x14ac:dyDescent="0.25">
      <c r="A319">
        <v>1410787800</v>
      </c>
      <c r="B319">
        <f>INDEX('Daily Data ADJ'!$1:$1048576,MATCH(Calc!$A319,'Daily Data ADJ'!$A:$A,0),MATCH("SPY, CBOE BZX: Close",'Daily Data ADJ'!$1:$1,0))</f>
        <v>170.15288941</v>
      </c>
      <c r="C319">
        <f>INDEX('Daily Data ADJ'!$1:$1048576,MATCH(Calc!$A319,'Daily Data ADJ'!$A:$A,0),MATCH("EFFR, FRED: Close",'Daily Data ADJ'!$1:$1,0))</f>
        <v>0.09</v>
      </c>
      <c r="D319" t="str">
        <f>INDEX('Daily Data ADJ'!$1:$1048576,MATCH(Calc!$A319,'Daily Data ADJ'!$A:$A,1),MATCH("SOFR, FRED: Close",'Daily Data ADJ'!$1:$1,0))</f>
        <v>NaN</v>
      </c>
      <c r="E319">
        <f>INDEX('Daily Data ADJ'!$1:$1048576,MATCH(Calc!$A319,'Daily Data ADJ'!$A:$A,0),MATCH("UPRO, CBOE BZX: Close",'Daily Data ADJ'!$1:$1,0))</f>
        <v>9.7187719900000005</v>
      </c>
      <c r="F319">
        <f>INDEX('Daily Data ADJ'!$1:$1048576,MATCH(Calc!$A319,'Daily Data ADJ'!$A:$A,0),MATCH("ES1!, CME_MINI: Close",'Daily Data ADJ'!$1:$1,0))</f>
        <v>1976</v>
      </c>
      <c r="G319">
        <f>INDEX('Daily Data ADJ'!$1:$1048576,MATCH(Calc!$A319,'Daily Data ADJ'!$A:$A,0),MATCH("ES2!, CME_MINI: Close",'Daily Data ADJ'!$1:$1,0))</f>
        <v>1968.5</v>
      </c>
      <c r="H319">
        <f>INDEX('QUANDL MULTPL SP500_DIV_YIELD_M'!$A:$G,MATCH(Calc!$A319,'QUANDL MULTPL SP500_DIV_YIELD_M'!$A:$A,1),MATCH('QUANDL MULTPL SP500_DIV_YIELD_M'!$E$1,'QUANDL MULTPL SP500_DIV_YIELD_M'!$A$1:$G$1,0))</f>
        <v>1.94</v>
      </c>
      <c r="I319" s="5">
        <f t="shared" si="24"/>
        <v>4.304032297584276E-3</v>
      </c>
      <c r="J319" s="1">
        <f>A319/24/60/60+DATE(1970,1,1)</f>
        <v>41897.5625</v>
      </c>
      <c r="K319" s="3">
        <f t="shared" si="27"/>
        <v>3</v>
      </c>
      <c r="L319" s="6">
        <f>(1+Chart!$F$4)^(1/(365/K319))-1</f>
        <v>1.9979165917494157E-4</v>
      </c>
      <c r="M319" s="6">
        <f t="shared" si="28"/>
        <v>7.393960838042446E-6</v>
      </c>
      <c r="N319" s="6">
        <f t="shared" si="29"/>
        <v>3.5300319825459781E-5</v>
      </c>
      <c r="O319">
        <f>O318*(B319/B318)</f>
        <v>170.15288941000023</v>
      </c>
      <c r="P319">
        <f t="shared" si="25"/>
        <v>2014</v>
      </c>
      <c r="Q319" s="1">
        <f t="shared" si="26"/>
        <v>41897.5625</v>
      </c>
      <c r="R319">
        <f>IF(B320="",R318,IF(Q319&gt;=Chart!$F$2,E319,0))</f>
        <v>0</v>
      </c>
      <c r="S319">
        <f>IF(B320="",S318,IFERROR(IF(AND(R319&gt;0,R318=0),R319,(1+(B320/B319-1)*Calc!$Z$1)*S318),0))</f>
        <v>0</v>
      </c>
      <c r="T319">
        <f>IF(B320="",T318,IFERROR(IF(AND(R319&gt;0,R318=0),R319,(1+(B320/B319-1)*Calc!$Z$1-L320)*T318),0))</f>
        <v>0</v>
      </c>
      <c r="U319">
        <f>IF(B320="",U318,IFERROR(IF(AND(R319&gt;0,R318=0),R319,(1+(B320/B319-1)*Calc!$Z$1-M320*2)*U318),0))</f>
        <v>0</v>
      </c>
      <c r="V319">
        <f>IF(B320="",V318,IFERROR(IF(AND(R319&gt;0,R318=0),R319,(1+(B320/B319-1)*Calc!$Z$1-N320*2)*V318),0))</f>
        <v>0</v>
      </c>
      <c r="W319">
        <f>IF(ISNUMBER(C319),C319,W318)</f>
        <v>0.09</v>
      </c>
      <c r="Y319" s="1" t="e">
        <f>IF(AND(Q319&gt;=Chart!$F$2,Q319&lt;=Chart!$F$3),Q319,#N/A)</f>
        <v>#N/A</v>
      </c>
      <c r="Z319" t="e">
        <f>IF(AND(Q319&gt;=Chart!$F$2,Q319&lt;=Chart!$F$3),R319,#N/A)</f>
        <v>#N/A</v>
      </c>
      <c r="AA319" t="e">
        <f>IF(AND(Q319&gt;=Chart!$F$2,Q319&lt;=Chart!$F$3),S319,#N/A)</f>
        <v>#N/A</v>
      </c>
      <c r="AB319" t="e">
        <f>IF(AND(Q319&gt;=Chart!$F$2,Q319&lt;=Chart!$F$3),T319,#N/A)</f>
        <v>#N/A</v>
      </c>
      <c r="AC319" t="e">
        <f>IF(AND(Q319&gt;=Chart!$F$2,Q319&lt;=Chart!$F$3),U319,#N/A)</f>
        <v>#N/A</v>
      </c>
      <c r="AD319" t="e">
        <f>IF(AND(Q319&gt;=Chart!$F$2,Q319&lt;=Chart!$F$3),V319,#N/A)</f>
        <v>#N/A</v>
      </c>
      <c r="AE319" t="e">
        <f>IF(AND(Q319&gt;=Chart!$F$2,Q319&lt;=Chart!$F$3),I319,#N/A)</f>
        <v>#N/A</v>
      </c>
      <c r="AF319" t="e">
        <f>IF(AND(Q319&gt;=Chart!$F$2,Q319&lt;=Chart!$F$3),H319/100,#N/A)</f>
        <v>#N/A</v>
      </c>
      <c r="AG319" t="e">
        <f>IF(AND(Q319&gt;=Chart!$F$2,Q319&lt;=Chart!$F$3),W319/100,#N/A)</f>
        <v>#N/A</v>
      </c>
    </row>
    <row r="320" spans="1:33" x14ac:dyDescent="0.25">
      <c r="A320">
        <v>1410874200</v>
      </c>
      <c r="B320">
        <f>INDEX('Daily Data ADJ'!$1:$1048576,MATCH(Calc!$A320,'Daily Data ADJ'!$A:$A,0),MATCH("SPY, CBOE BZX: Close",'Daily Data ADJ'!$1:$1,0))</f>
        <v>171.43471622999999</v>
      </c>
      <c r="C320">
        <f>INDEX('Daily Data ADJ'!$1:$1048576,MATCH(Calc!$A320,'Daily Data ADJ'!$A:$A,0),MATCH("EFFR, FRED: Close",'Daily Data ADJ'!$1:$1,0))</f>
        <v>0.09</v>
      </c>
      <c r="D320" t="str">
        <f>INDEX('Daily Data ADJ'!$1:$1048576,MATCH(Calc!$A320,'Daily Data ADJ'!$A:$A,1),MATCH("SOFR, FRED: Close",'Daily Data ADJ'!$1:$1,0))</f>
        <v>NaN</v>
      </c>
      <c r="E320">
        <f>INDEX('Daily Data ADJ'!$1:$1048576,MATCH(Calc!$A320,'Daily Data ADJ'!$A:$A,0),MATCH("UPRO, CBOE BZX: Close",'Daily Data ADJ'!$1:$1,0))</f>
        <v>9.9397820100000001</v>
      </c>
      <c r="F320">
        <f>INDEX('Daily Data ADJ'!$1:$1048576,MATCH(Calc!$A320,'Daily Data ADJ'!$A:$A,0),MATCH("ES1!, CME_MINI: Close",'Daily Data ADJ'!$1:$1,0))</f>
        <v>1991.5</v>
      </c>
      <c r="G320">
        <f>INDEX('Daily Data ADJ'!$1:$1048576,MATCH(Calc!$A320,'Daily Data ADJ'!$A:$A,0),MATCH("ES2!, CME_MINI: Close",'Daily Data ADJ'!$1:$1,0))</f>
        <v>1984</v>
      </c>
      <c r="H320">
        <f>INDEX('QUANDL MULTPL SP500_DIV_YIELD_M'!$A:$G,MATCH(Calc!$A320,'QUANDL MULTPL SP500_DIV_YIELD_M'!$A:$A,1),MATCH('QUANDL MULTPL SP500_DIV_YIELD_M'!$E$1,'QUANDL MULTPL SP500_DIV_YIELD_M'!$A$1:$G$1,0))</f>
        <v>1.94</v>
      </c>
      <c r="I320" s="5">
        <f t="shared" si="24"/>
        <v>4.4208612428933425E-3</v>
      </c>
      <c r="J320" s="1">
        <f>A320/24/60/60+DATE(1970,1,1)</f>
        <v>41898.5625</v>
      </c>
      <c r="K320" s="3">
        <f t="shared" si="27"/>
        <v>1</v>
      </c>
      <c r="L320" s="6">
        <f>(1+Chart!$F$4)^(1/(365/K320))-1</f>
        <v>6.6592785027408397E-5</v>
      </c>
      <c r="M320" s="6">
        <f t="shared" si="28"/>
        <v>2.4646475380585287E-6</v>
      </c>
      <c r="N320" s="6">
        <f t="shared" si="29"/>
        <v>1.2085327660171785E-5</v>
      </c>
      <c r="O320">
        <f>O319*(B320/B319)</f>
        <v>171.43471623000025</v>
      </c>
      <c r="P320">
        <f t="shared" si="25"/>
        <v>2014</v>
      </c>
      <c r="Q320" s="1">
        <f t="shared" si="26"/>
        <v>41898.5625</v>
      </c>
      <c r="R320">
        <f>IF(B321="",R319,IF(Q320&gt;=Chart!$F$2,E320,0))</f>
        <v>0</v>
      </c>
      <c r="S320">
        <f>IF(B321="",S319,IFERROR(IF(AND(R320&gt;0,R319=0),R320,(1+(B321/B320-1)*Calc!$Z$1)*S319),0))</f>
        <v>0</v>
      </c>
      <c r="T320">
        <f>IF(B321="",T319,IFERROR(IF(AND(R320&gt;0,R319=0),R320,(1+(B321/B320-1)*Calc!$Z$1-L321)*T319),0))</f>
        <v>0</v>
      </c>
      <c r="U320">
        <f>IF(B321="",U319,IFERROR(IF(AND(R320&gt;0,R319=0),R320,(1+(B321/B320-1)*Calc!$Z$1-M321*2)*U319),0))</f>
        <v>0</v>
      </c>
      <c r="V320">
        <f>IF(B321="",V319,IFERROR(IF(AND(R320&gt;0,R319=0),R320,(1+(B321/B320-1)*Calc!$Z$1-N321*2)*V319),0))</f>
        <v>0</v>
      </c>
      <c r="W320">
        <f>IF(ISNUMBER(C320),C320,W319)</f>
        <v>0.09</v>
      </c>
      <c r="Y320" s="1" t="e">
        <f>IF(AND(Q320&gt;=Chart!$F$2,Q320&lt;=Chart!$F$3),Q320,#N/A)</f>
        <v>#N/A</v>
      </c>
      <c r="Z320" t="e">
        <f>IF(AND(Q320&gt;=Chart!$F$2,Q320&lt;=Chart!$F$3),R320,#N/A)</f>
        <v>#N/A</v>
      </c>
      <c r="AA320" t="e">
        <f>IF(AND(Q320&gt;=Chart!$F$2,Q320&lt;=Chart!$F$3),S320,#N/A)</f>
        <v>#N/A</v>
      </c>
      <c r="AB320" t="e">
        <f>IF(AND(Q320&gt;=Chart!$F$2,Q320&lt;=Chart!$F$3),T320,#N/A)</f>
        <v>#N/A</v>
      </c>
      <c r="AC320" t="e">
        <f>IF(AND(Q320&gt;=Chart!$F$2,Q320&lt;=Chart!$F$3),U320,#N/A)</f>
        <v>#N/A</v>
      </c>
      <c r="AD320" t="e">
        <f>IF(AND(Q320&gt;=Chart!$F$2,Q320&lt;=Chart!$F$3),V320,#N/A)</f>
        <v>#N/A</v>
      </c>
      <c r="AE320" t="e">
        <f>IF(AND(Q320&gt;=Chart!$F$2,Q320&lt;=Chart!$F$3),I320,#N/A)</f>
        <v>#N/A</v>
      </c>
      <c r="AF320" t="e">
        <f>IF(AND(Q320&gt;=Chart!$F$2,Q320&lt;=Chart!$F$3),H320/100,#N/A)</f>
        <v>#N/A</v>
      </c>
      <c r="AG320" t="e">
        <f>IF(AND(Q320&gt;=Chart!$F$2,Q320&lt;=Chart!$F$3),W320/100,#N/A)</f>
        <v>#N/A</v>
      </c>
    </row>
    <row r="321" spans="1:33" x14ac:dyDescent="0.25">
      <c r="A321">
        <v>1410960600</v>
      </c>
      <c r="B321">
        <f>INDEX('Daily Data ADJ'!$1:$1048576,MATCH(Calc!$A321,'Daily Data ADJ'!$A:$A,0),MATCH("SPY, CBOE BZX: Close",'Daily Data ADJ'!$1:$1,0))</f>
        <v>171.66559898</v>
      </c>
      <c r="C321">
        <f>INDEX('Daily Data ADJ'!$1:$1048576,MATCH(Calc!$A321,'Daily Data ADJ'!$A:$A,0),MATCH("EFFR, FRED: Close",'Daily Data ADJ'!$1:$1,0))</f>
        <v>0.09</v>
      </c>
      <c r="D321" t="str">
        <f>INDEX('Daily Data ADJ'!$1:$1048576,MATCH(Calc!$A321,'Daily Data ADJ'!$A:$A,1),MATCH("SOFR, FRED: Close",'Daily Data ADJ'!$1:$1,0))</f>
        <v>NaN</v>
      </c>
      <c r="E321">
        <f>INDEX('Daily Data ADJ'!$1:$1048576,MATCH(Calc!$A321,'Daily Data ADJ'!$A:$A,0),MATCH("UPRO, CBOE BZX: Close",'Daily Data ADJ'!$1:$1,0))</f>
        <v>9.9763462799999996</v>
      </c>
      <c r="F321">
        <f>INDEX('Daily Data ADJ'!$1:$1048576,MATCH(Calc!$A321,'Daily Data ADJ'!$A:$A,0),MATCH("ES1!, CME_MINI: Close",'Daily Data ADJ'!$1:$1,0))</f>
        <v>1993.75</v>
      </c>
      <c r="G321">
        <f>INDEX('Daily Data ADJ'!$1:$1048576,MATCH(Calc!$A321,'Daily Data ADJ'!$A:$A,0),MATCH("ES2!, CME_MINI: Close",'Daily Data ADJ'!$1:$1,0))</f>
        <v>1986</v>
      </c>
      <c r="H321">
        <f>INDEX('QUANDL MULTPL SP500_DIV_YIELD_M'!$A:$G,MATCH(Calc!$A321,'QUANDL MULTPL SP500_DIV_YIELD_M'!$A:$A,1),MATCH('QUANDL MULTPL SP500_DIV_YIELD_M'!$E$1,'QUANDL MULTPL SP500_DIV_YIELD_M'!$A$1:$G$1,0))</f>
        <v>1.94</v>
      </c>
      <c r="I321" s="5">
        <f t="shared" si="24"/>
        <v>3.9418354352065699E-3</v>
      </c>
      <c r="J321" s="1">
        <f>A321/24/60/60+DATE(1970,1,1)</f>
        <v>41899.5625</v>
      </c>
      <c r="K321" s="3">
        <f t="shared" si="27"/>
        <v>1</v>
      </c>
      <c r="L321" s="6">
        <f>(1+Chart!$F$4)^(1/(365/K321))-1</f>
        <v>6.6592785027408397E-5</v>
      </c>
      <c r="M321" s="6">
        <f t="shared" si="28"/>
        <v>2.4646475380585287E-6</v>
      </c>
      <c r="N321" s="6">
        <f t="shared" si="29"/>
        <v>1.0778377971032427E-5</v>
      </c>
      <c r="O321">
        <f>O320*(B321/B320)</f>
        <v>171.66559898000028</v>
      </c>
      <c r="P321">
        <f t="shared" si="25"/>
        <v>2014</v>
      </c>
      <c r="Q321" s="1">
        <f t="shared" si="26"/>
        <v>41899.5625</v>
      </c>
      <c r="R321">
        <f>IF(B322="",R320,IF(Q321&gt;=Chart!$F$2,E321,0))</f>
        <v>0</v>
      </c>
      <c r="S321">
        <f>IF(B322="",S320,IFERROR(IF(AND(R321&gt;0,R320=0),R321,(1+(B322/B321-1)*Calc!$Z$1)*S320),0))</f>
        <v>0</v>
      </c>
      <c r="T321">
        <f>IF(B322="",T320,IFERROR(IF(AND(R321&gt;0,R320=0),R321,(1+(B322/B321-1)*Calc!$Z$1-L322)*T320),0))</f>
        <v>0</v>
      </c>
      <c r="U321">
        <f>IF(B322="",U320,IFERROR(IF(AND(R321&gt;0,R320=0),R321,(1+(B322/B321-1)*Calc!$Z$1-M322*2)*U320),0))</f>
        <v>0</v>
      </c>
      <c r="V321">
        <f>IF(B322="",V320,IFERROR(IF(AND(R321&gt;0,R320=0),R321,(1+(B322/B321-1)*Calc!$Z$1-N322*2)*V320),0))</f>
        <v>0</v>
      </c>
      <c r="W321">
        <f>IF(ISNUMBER(C321),C321,W320)</f>
        <v>0.09</v>
      </c>
      <c r="Y321" s="1" t="e">
        <f>IF(AND(Q321&gt;=Chart!$F$2,Q321&lt;=Chart!$F$3),Q321,#N/A)</f>
        <v>#N/A</v>
      </c>
      <c r="Z321" t="e">
        <f>IF(AND(Q321&gt;=Chart!$F$2,Q321&lt;=Chart!$F$3),R321,#N/A)</f>
        <v>#N/A</v>
      </c>
      <c r="AA321" t="e">
        <f>IF(AND(Q321&gt;=Chart!$F$2,Q321&lt;=Chart!$F$3),S321,#N/A)</f>
        <v>#N/A</v>
      </c>
      <c r="AB321" t="e">
        <f>IF(AND(Q321&gt;=Chart!$F$2,Q321&lt;=Chart!$F$3),T321,#N/A)</f>
        <v>#N/A</v>
      </c>
      <c r="AC321" t="e">
        <f>IF(AND(Q321&gt;=Chart!$F$2,Q321&lt;=Chart!$F$3),U321,#N/A)</f>
        <v>#N/A</v>
      </c>
      <c r="AD321" t="e">
        <f>IF(AND(Q321&gt;=Chart!$F$2,Q321&lt;=Chart!$F$3),V321,#N/A)</f>
        <v>#N/A</v>
      </c>
      <c r="AE321" t="e">
        <f>IF(AND(Q321&gt;=Chart!$F$2,Q321&lt;=Chart!$F$3),I321,#N/A)</f>
        <v>#N/A</v>
      </c>
      <c r="AF321" t="e">
        <f>IF(AND(Q321&gt;=Chart!$F$2,Q321&lt;=Chart!$F$3),H321/100,#N/A)</f>
        <v>#N/A</v>
      </c>
      <c r="AG321" t="e">
        <f>IF(AND(Q321&gt;=Chart!$F$2,Q321&lt;=Chart!$F$3),W321/100,#N/A)</f>
        <v>#N/A</v>
      </c>
    </row>
    <row r="322" spans="1:33" x14ac:dyDescent="0.25">
      <c r="A322">
        <v>1411047000</v>
      </c>
      <c r="B322">
        <f>INDEX('Daily Data ADJ'!$1:$1048576,MATCH(Calc!$A322,'Daily Data ADJ'!$A:$A,0),MATCH("SPY, CBOE BZX: Close",'Daily Data ADJ'!$1:$1,0))</f>
        <v>172.58057876000001</v>
      </c>
      <c r="C322">
        <f>INDEX('Daily Data ADJ'!$1:$1048576,MATCH(Calc!$A322,'Daily Data ADJ'!$A:$A,0),MATCH("EFFR, FRED: Close",'Daily Data ADJ'!$1:$1,0))</f>
        <v>0.09</v>
      </c>
      <c r="D322" t="str">
        <f>INDEX('Daily Data ADJ'!$1:$1048576,MATCH(Calc!$A322,'Daily Data ADJ'!$A:$A,1),MATCH("SOFR, FRED: Close",'Daily Data ADJ'!$1:$1,0))</f>
        <v>NaN</v>
      </c>
      <c r="E322">
        <f>INDEX('Daily Data ADJ'!$1:$1048576,MATCH(Calc!$A322,'Daily Data ADJ'!$A:$A,0),MATCH("UPRO, CBOE BZX: Close",'Daily Data ADJ'!$1:$1,0))</f>
        <v>10.13235381</v>
      </c>
      <c r="F322">
        <f>INDEX('Daily Data ADJ'!$1:$1048576,MATCH(Calc!$A322,'Daily Data ADJ'!$A:$A,0),MATCH("ES1!, CME_MINI: Close",'Daily Data ADJ'!$1:$1,0))</f>
        <v>2004.5</v>
      </c>
      <c r="G322">
        <f>INDEX('Daily Data ADJ'!$1:$1048576,MATCH(Calc!$A322,'Daily Data ADJ'!$A:$A,0),MATCH("ES2!, CME_MINI: Close",'Daily Data ADJ'!$1:$1,0))</f>
        <v>1997</v>
      </c>
      <c r="H322">
        <f>INDEX('QUANDL MULTPL SP500_DIV_YIELD_M'!$A:$G,MATCH(Calc!$A322,'QUANDL MULTPL SP500_DIV_YIELD_M'!$A:$A,1),MATCH('QUANDL MULTPL SP500_DIV_YIELD_M'!$E$1,'QUANDL MULTPL SP500_DIV_YIELD_M'!$A$1:$G$1,0))</f>
        <v>1.94</v>
      </c>
      <c r="I322" s="5">
        <f t="shared" si="24"/>
        <v>4.5174614990164674E-3</v>
      </c>
      <c r="J322" s="1">
        <f>A322/24/60/60+DATE(1970,1,1)</f>
        <v>41900.5625</v>
      </c>
      <c r="K322" s="3">
        <f t="shared" si="27"/>
        <v>1</v>
      </c>
      <c r="L322" s="6">
        <f>(1+Chart!$F$4)^(1/(365/K322))-1</f>
        <v>6.6592785027408397E-5</v>
      </c>
      <c r="M322" s="6">
        <f t="shared" si="28"/>
        <v>2.4646475380585287E-6</v>
      </c>
      <c r="N322" s="6">
        <f t="shared" si="29"/>
        <v>1.2348811577522767E-5</v>
      </c>
      <c r="O322">
        <f>O321*(B322/B321)</f>
        <v>172.58057876000026</v>
      </c>
      <c r="P322">
        <f t="shared" si="25"/>
        <v>2014</v>
      </c>
      <c r="Q322" s="1">
        <f t="shared" si="26"/>
        <v>41900.5625</v>
      </c>
      <c r="R322">
        <f>IF(B323="",R321,IF(Q322&gt;=Chart!$F$2,E322,0))</f>
        <v>0</v>
      </c>
      <c r="S322">
        <f>IF(B323="",S321,IFERROR(IF(AND(R322&gt;0,R321=0),R322,(1+(B323/B322-1)*Calc!$Z$1)*S321),0))</f>
        <v>0</v>
      </c>
      <c r="T322">
        <f>IF(B323="",T321,IFERROR(IF(AND(R322&gt;0,R321=0),R322,(1+(B323/B322-1)*Calc!$Z$1-L323)*T321),0))</f>
        <v>0</v>
      </c>
      <c r="U322">
        <f>IF(B323="",U321,IFERROR(IF(AND(R322&gt;0,R321=0),R322,(1+(B323/B322-1)*Calc!$Z$1-M323*2)*U321),0))</f>
        <v>0</v>
      </c>
      <c r="V322">
        <f>IF(B323="",V321,IFERROR(IF(AND(R322&gt;0,R321=0),R322,(1+(B323/B322-1)*Calc!$Z$1-N323*2)*V321),0))</f>
        <v>0</v>
      </c>
      <c r="W322">
        <f>IF(ISNUMBER(C322),C322,W321)</f>
        <v>0.09</v>
      </c>
      <c r="Y322" s="1" t="e">
        <f>IF(AND(Q322&gt;=Chart!$F$2,Q322&lt;=Chart!$F$3),Q322,#N/A)</f>
        <v>#N/A</v>
      </c>
      <c r="Z322" t="e">
        <f>IF(AND(Q322&gt;=Chart!$F$2,Q322&lt;=Chart!$F$3),R322,#N/A)</f>
        <v>#N/A</v>
      </c>
      <c r="AA322" t="e">
        <f>IF(AND(Q322&gt;=Chart!$F$2,Q322&lt;=Chart!$F$3),S322,#N/A)</f>
        <v>#N/A</v>
      </c>
      <c r="AB322" t="e">
        <f>IF(AND(Q322&gt;=Chart!$F$2,Q322&lt;=Chart!$F$3),T322,#N/A)</f>
        <v>#N/A</v>
      </c>
      <c r="AC322" t="e">
        <f>IF(AND(Q322&gt;=Chart!$F$2,Q322&lt;=Chart!$F$3),U322,#N/A)</f>
        <v>#N/A</v>
      </c>
      <c r="AD322" t="e">
        <f>IF(AND(Q322&gt;=Chart!$F$2,Q322&lt;=Chart!$F$3),V322,#N/A)</f>
        <v>#N/A</v>
      </c>
      <c r="AE322" t="e">
        <f>IF(AND(Q322&gt;=Chart!$F$2,Q322&lt;=Chart!$F$3),I322,#N/A)</f>
        <v>#N/A</v>
      </c>
      <c r="AF322" t="e">
        <f>IF(AND(Q322&gt;=Chart!$F$2,Q322&lt;=Chart!$F$3),H322/100,#N/A)</f>
        <v>#N/A</v>
      </c>
      <c r="AG322" t="e">
        <f>IF(AND(Q322&gt;=Chart!$F$2,Q322&lt;=Chart!$F$3),W322/100,#N/A)</f>
        <v>#N/A</v>
      </c>
    </row>
    <row r="323" spans="1:33" x14ac:dyDescent="0.25">
      <c r="A323">
        <v>1411133400</v>
      </c>
      <c r="B323">
        <f>INDEX('Daily Data ADJ'!$1:$1048576,MATCH(Calc!$A323,'Daily Data ADJ'!$A:$A,0),MATCH("SPY, CBOE BZX: Close",'Daily Data ADJ'!$1:$1,0))</f>
        <v>172.42524141999999</v>
      </c>
      <c r="C323">
        <f>INDEX('Daily Data ADJ'!$1:$1048576,MATCH(Calc!$A323,'Daily Data ADJ'!$A:$A,0),MATCH("EFFR, FRED: Close",'Daily Data ADJ'!$1:$1,0))</f>
        <v>0.09</v>
      </c>
      <c r="D323" t="str">
        <f>INDEX('Daily Data ADJ'!$1:$1048576,MATCH(Calc!$A323,'Daily Data ADJ'!$A:$A,1),MATCH("SOFR, FRED: Close",'Daily Data ADJ'!$1:$1,0))</f>
        <v>NaN</v>
      </c>
      <c r="E323">
        <f>INDEX('Daily Data ADJ'!$1:$1048576,MATCH(Calc!$A323,'Daily Data ADJ'!$A:$A,0),MATCH("UPRO, CBOE BZX: Close",'Daily Data ADJ'!$1:$1,0))</f>
        <v>10.11610368</v>
      </c>
      <c r="F323">
        <f>INDEX('Daily Data ADJ'!$1:$1048576,MATCH(Calc!$A323,'Daily Data ADJ'!$A:$A,0),MATCH("ES1!, CME_MINI: Close",'Daily Data ADJ'!$1:$1,0))</f>
        <v>2003.75</v>
      </c>
      <c r="G323">
        <f>INDEX('Daily Data ADJ'!$1:$1048576,MATCH(Calc!$A323,'Daily Data ADJ'!$A:$A,0),MATCH("ES2!, CME_MINI: Close",'Daily Data ADJ'!$1:$1,0))</f>
        <v>1996</v>
      </c>
      <c r="H323">
        <f>INDEX('QUANDL MULTPL SP500_DIV_YIELD_M'!$A:$G,MATCH(Calc!$A323,'QUANDL MULTPL SP500_DIV_YIELD_M'!$A:$A,1),MATCH('QUANDL MULTPL SP500_DIV_YIELD_M'!$E$1,'QUANDL MULTPL SP500_DIV_YIELD_M'!$A$1:$G$1,0))</f>
        <v>1.94</v>
      </c>
      <c r="I323" s="5">
        <f t="shared" si="24"/>
        <v>4.0185337419479661E-3</v>
      </c>
      <c r="J323" s="1">
        <f>A323/24/60/60+DATE(1970,1,1)</f>
        <v>41901.5625</v>
      </c>
      <c r="K323" s="3">
        <f t="shared" si="27"/>
        <v>1</v>
      </c>
      <c r="L323" s="6">
        <f>(1+Chart!$F$4)^(1/(365/K323))-1</f>
        <v>6.6592785027408397E-5</v>
      </c>
      <c r="M323" s="6">
        <f t="shared" si="28"/>
        <v>2.4646475380585287E-6</v>
      </c>
      <c r="N323" s="6">
        <f t="shared" si="29"/>
        <v>1.0987679546214935E-5</v>
      </c>
      <c r="O323">
        <f>O322*(B323/B322)</f>
        <v>172.42524142000025</v>
      </c>
      <c r="P323">
        <f t="shared" si="25"/>
        <v>2014</v>
      </c>
      <c r="Q323" s="1">
        <f t="shared" si="26"/>
        <v>41901.5625</v>
      </c>
      <c r="R323">
        <f>IF(B324="",R322,IF(Q323&gt;=Chart!$F$2,E323,0))</f>
        <v>0</v>
      </c>
      <c r="S323">
        <f>IF(B324="",S322,IFERROR(IF(AND(R323&gt;0,R322=0),R323,(1+(B324/B323-1)*Calc!$Z$1)*S322),0))</f>
        <v>0</v>
      </c>
      <c r="T323">
        <f>IF(B324="",T322,IFERROR(IF(AND(R323&gt;0,R322=0),R323,(1+(B324/B323-1)*Calc!$Z$1-L324)*T322),0))</f>
        <v>0</v>
      </c>
      <c r="U323">
        <f>IF(B324="",U322,IFERROR(IF(AND(R323&gt;0,R322=0),R323,(1+(B324/B323-1)*Calc!$Z$1-M324*2)*U322),0))</f>
        <v>0</v>
      </c>
      <c r="V323">
        <f>IF(B324="",V322,IFERROR(IF(AND(R323&gt;0,R322=0),R323,(1+(B324/B323-1)*Calc!$Z$1-N324*2)*V322),0))</f>
        <v>0</v>
      </c>
      <c r="W323">
        <f>IF(ISNUMBER(C323),C323,W322)</f>
        <v>0.09</v>
      </c>
      <c r="Y323" s="1" t="e">
        <f>IF(AND(Q323&gt;=Chart!$F$2,Q323&lt;=Chart!$F$3),Q323,#N/A)</f>
        <v>#N/A</v>
      </c>
      <c r="Z323" t="e">
        <f>IF(AND(Q323&gt;=Chart!$F$2,Q323&lt;=Chart!$F$3),R323,#N/A)</f>
        <v>#N/A</v>
      </c>
      <c r="AA323" t="e">
        <f>IF(AND(Q323&gt;=Chart!$F$2,Q323&lt;=Chart!$F$3),S323,#N/A)</f>
        <v>#N/A</v>
      </c>
      <c r="AB323" t="e">
        <f>IF(AND(Q323&gt;=Chart!$F$2,Q323&lt;=Chart!$F$3),T323,#N/A)</f>
        <v>#N/A</v>
      </c>
      <c r="AC323" t="e">
        <f>IF(AND(Q323&gt;=Chart!$F$2,Q323&lt;=Chart!$F$3),U323,#N/A)</f>
        <v>#N/A</v>
      </c>
      <c r="AD323" t="e">
        <f>IF(AND(Q323&gt;=Chart!$F$2,Q323&lt;=Chart!$F$3),V323,#N/A)</f>
        <v>#N/A</v>
      </c>
      <c r="AE323" t="e">
        <f>IF(AND(Q323&gt;=Chart!$F$2,Q323&lt;=Chart!$F$3),I323,#N/A)</f>
        <v>#N/A</v>
      </c>
      <c r="AF323" t="e">
        <f>IF(AND(Q323&gt;=Chart!$F$2,Q323&lt;=Chart!$F$3),H323/100,#N/A)</f>
        <v>#N/A</v>
      </c>
      <c r="AG323" t="e">
        <f>IF(AND(Q323&gt;=Chart!$F$2,Q323&lt;=Chart!$F$3),W323/100,#N/A)</f>
        <v>#N/A</v>
      </c>
    </row>
    <row r="324" spans="1:33" x14ac:dyDescent="0.25">
      <c r="A324">
        <v>1411392600</v>
      </c>
      <c r="B324">
        <f>INDEX('Daily Data ADJ'!$1:$1048576,MATCH(Calc!$A324,'Daily Data ADJ'!$A:$A,0),MATCH("SPY, CBOE BZX: Close",'Daily Data ADJ'!$1:$1,0))</f>
        <v>171.09360652999999</v>
      </c>
      <c r="C324">
        <f>INDEX('Daily Data ADJ'!$1:$1048576,MATCH(Calc!$A324,'Daily Data ADJ'!$A:$A,0),MATCH("EFFR, FRED: Close",'Daily Data ADJ'!$1:$1,0))</f>
        <v>0.09</v>
      </c>
      <c r="D324" t="str">
        <f>INDEX('Daily Data ADJ'!$1:$1048576,MATCH(Calc!$A324,'Daily Data ADJ'!$A:$A,1),MATCH("SOFR, FRED: Close",'Daily Data ADJ'!$1:$1,0))</f>
        <v>NaN</v>
      </c>
      <c r="E324">
        <f>INDEX('Daily Data ADJ'!$1:$1048576,MATCH(Calc!$A324,'Daily Data ADJ'!$A:$A,0),MATCH("UPRO, CBOE BZX: Close",'Daily Data ADJ'!$1:$1,0))</f>
        <v>9.8690920799999997</v>
      </c>
      <c r="F324">
        <f>INDEX('Daily Data ADJ'!$1:$1048576,MATCH(Calc!$A324,'Daily Data ADJ'!$A:$A,0),MATCH("ES1!, CME_MINI: Close",'Daily Data ADJ'!$1:$1,0))</f>
        <v>1986.25</v>
      </c>
      <c r="G324">
        <f>INDEX('Daily Data ADJ'!$1:$1048576,MATCH(Calc!$A324,'Daily Data ADJ'!$A:$A,0),MATCH("ES2!, CME_MINI: Close",'Daily Data ADJ'!$1:$1,0))</f>
        <v>1978.5</v>
      </c>
      <c r="H324">
        <f>INDEX('QUANDL MULTPL SP500_DIV_YIELD_M'!$A:$G,MATCH(Calc!$A324,'QUANDL MULTPL SP500_DIV_YIELD_M'!$A:$A,1),MATCH('QUANDL MULTPL SP500_DIV_YIELD_M'!$E$1,'QUANDL MULTPL SP500_DIV_YIELD_M'!$A$1:$G$1,0))</f>
        <v>1.94</v>
      </c>
      <c r="I324" s="5">
        <f t="shared" si="24"/>
        <v>3.8838078659096109E-3</v>
      </c>
      <c r="J324" s="1">
        <f>A324/24/60/60+DATE(1970,1,1)</f>
        <v>41904.5625</v>
      </c>
      <c r="K324" s="3">
        <f t="shared" si="27"/>
        <v>3</v>
      </c>
      <c r="L324" s="6">
        <f>(1+Chart!$F$4)^(1/(365/K324))-1</f>
        <v>1.9979165917494157E-4</v>
      </c>
      <c r="M324" s="6">
        <f t="shared" si="28"/>
        <v>7.393960838042446E-6</v>
      </c>
      <c r="N324" s="6">
        <f t="shared" si="29"/>
        <v>3.1860387162963022E-5</v>
      </c>
      <c r="O324">
        <f>O323*(B324/B323)</f>
        <v>171.09360653000024</v>
      </c>
      <c r="P324">
        <f t="shared" si="25"/>
        <v>2014</v>
      </c>
      <c r="Q324" s="1">
        <f t="shared" si="26"/>
        <v>41904.5625</v>
      </c>
      <c r="R324">
        <f>IF(B325="",R323,IF(Q324&gt;=Chart!$F$2,E324,0))</f>
        <v>0</v>
      </c>
      <c r="S324">
        <f>IF(B325="",S323,IFERROR(IF(AND(R324&gt;0,R323=0),R324,(1+(B325/B324-1)*Calc!$Z$1)*S323),0))</f>
        <v>0</v>
      </c>
      <c r="T324">
        <f>IF(B325="",T323,IFERROR(IF(AND(R324&gt;0,R323=0),R324,(1+(B325/B324-1)*Calc!$Z$1-L325)*T323),0))</f>
        <v>0</v>
      </c>
      <c r="U324">
        <f>IF(B325="",U323,IFERROR(IF(AND(R324&gt;0,R323=0),R324,(1+(B325/B324-1)*Calc!$Z$1-M325*2)*U323),0))</f>
        <v>0</v>
      </c>
      <c r="V324">
        <f>IF(B325="",V323,IFERROR(IF(AND(R324&gt;0,R323=0),R324,(1+(B325/B324-1)*Calc!$Z$1-N325*2)*V323),0))</f>
        <v>0</v>
      </c>
      <c r="W324">
        <f>IF(ISNUMBER(C324),C324,W323)</f>
        <v>0.09</v>
      </c>
      <c r="Y324" s="1" t="e">
        <f>IF(AND(Q324&gt;=Chart!$F$2,Q324&lt;=Chart!$F$3),Q324,#N/A)</f>
        <v>#N/A</v>
      </c>
      <c r="Z324" t="e">
        <f>IF(AND(Q324&gt;=Chart!$F$2,Q324&lt;=Chart!$F$3),R324,#N/A)</f>
        <v>#N/A</v>
      </c>
      <c r="AA324" t="e">
        <f>IF(AND(Q324&gt;=Chart!$F$2,Q324&lt;=Chart!$F$3),S324,#N/A)</f>
        <v>#N/A</v>
      </c>
      <c r="AB324" t="e">
        <f>IF(AND(Q324&gt;=Chart!$F$2,Q324&lt;=Chart!$F$3),T324,#N/A)</f>
        <v>#N/A</v>
      </c>
      <c r="AC324" t="e">
        <f>IF(AND(Q324&gt;=Chart!$F$2,Q324&lt;=Chart!$F$3),U324,#N/A)</f>
        <v>#N/A</v>
      </c>
      <c r="AD324" t="e">
        <f>IF(AND(Q324&gt;=Chart!$F$2,Q324&lt;=Chart!$F$3),V324,#N/A)</f>
        <v>#N/A</v>
      </c>
      <c r="AE324" t="e">
        <f>IF(AND(Q324&gt;=Chart!$F$2,Q324&lt;=Chart!$F$3),I324,#N/A)</f>
        <v>#N/A</v>
      </c>
      <c r="AF324" t="e">
        <f>IF(AND(Q324&gt;=Chart!$F$2,Q324&lt;=Chart!$F$3),H324/100,#N/A)</f>
        <v>#N/A</v>
      </c>
      <c r="AG324" t="e">
        <f>IF(AND(Q324&gt;=Chart!$F$2,Q324&lt;=Chart!$F$3),W324/100,#N/A)</f>
        <v>#N/A</v>
      </c>
    </row>
    <row r="325" spans="1:33" x14ac:dyDescent="0.25">
      <c r="A325">
        <v>1411479000</v>
      </c>
      <c r="B325">
        <f>INDEX('Daily Data ADJ'!$1:$1048576,MATCH(Calc!$A325,'Daily Data ADJ'!$A:$A,0),MATCH("SPY, CBOE BZX: Close",'Daily Data ADJ'!$1:$1,0))</f>
        <v>170.11421053000001</v>
      </c>
      <c r="C325">
        <f>INDEX('Daily Data ADJ'!$1:$1048576,MATCH(Calc!$A325,'Daily Data ADJ'!$A:$A,0),MATCH("EFFR, FRED: Close",'Daily Data ADJ'!$1:$1,0))</f>
        <v>0.09</v>
      </c>
      <c r="D325" t="str">
        <f>INDEX('Daily Data ADJ'!$1:$1048576,MATCH(Calc!$A325,'Daily Data ADJ'!$A:$A,1),MATCH("SOFR, FRED: Close",'Daily Data ADJ'!$1:$1,0))</f>
        <v>NaN</v>
      </c>
      <c r="E325">
        <f>INDEX('Daily Data ADJ'!$1:$1048576,MATCH(Calc!$A325,'Daily Data ADJ'!$A:$A,0),MATCH("UPRO, CBOE BZX: Close",'Daily Data ADJ'!$1:$1,0))</f>
        <v>9.7017086700000004</v>
      </c>
      <c r="F325">
        <f>INDEX('Daily Data ADJ'!$1:$1048576,MATCH(Calc!$A325,'Daily Data ADJ'!$A:$A,0),MATCH("ES1!, CME_MINI: Close",'Daily Data ADJ'!$1:$1,0))</f>
        <v>1972.25</v>
      </c>
      <c r="G325">
        <f>INDEX('Daily Data ADJ'!$1:$1048576,MATCH(Calc!$A325,'Daily Data ADJ'!$A:$A,0),MATCH("ES2!, CME_MINI: Close",'Daily Data ADJ'!$1:$1,0))</f>
        <v>1964.5</v>
      </c>
      <c r="H325">
        <f>INDEX('QUANDL MULTPL SP500_DIV_YIELD_M'!$A:$G,MATCH(Calc!$A325,'QUANDL MULTPL SP500_DIV_YIELD_M'!$A:$A,1),MATCH('QUANDL MULTPL SP500_DIV_YIELD_M'!$E$1,'QUANDL MULTPL SP500_DIV_YIELD_M'!$A$1:$G$1,0))</f>
        <v>1.94</v>
      </c>
      <c r="I325" s="5">
        <f t="shared" si="24"/>
        <v>3.7743159200543108E-3</v>
      </c>
      <c r="J325" s="1">
        <f>A325/24/60/60+DATE(1970,1,1)</f>
        <v>41905.5625</v>
      </c>
      <c r="K325" s="3">
        <f t="shared" si="27"/>
        <v>1</v>
      </c>
      <c r="L325" s="6">
        <f>(1+Chart!$F$4)^(1/(365/K325))-1</f>
        <v>6.6592785027408397E-5</v>
      </c>
      <c r="M325" s="6">
        <f t="shared" si="28"/>
        <v>2.4646475380585287E-6</v>
      </c>
      <c r="N325" s="6">
        <f t="shared" si="29"/>
        <v>1.0321179458649965E-5</v>
      </c>
      <c r="O325">
        <f>O324*(B325/B324)</f>
        <v>170.11421053000026</v>
      </c>
      <c r="P325">
        <f t="shared" si="25"/>
        <v>2014</v>
      </c>
      <c r="Q325" s="1">
        <f t="shared" si="26"/>
        <v>41905.5625</v>
      </c>
      <c r="R325">
        <f>IF(B326="",R324,IF(Q325&gt;=Chart!$F$2,E325,0))</f>
        <v>0</v>
      </c>
      <c r="S325">
        <f>IF(B326="",S324,IFERROR(IF(AND(R325&gt;0,R324=0),R325,(1+(B326/B325-1)*Calc!$Z$1)*S324),0))</f>
        <v>0</v>
      </c>
      <c r="T325">
        <f>IF(B326="",T324,IFERROR(IF(AND(R325&gt;0,R324=0),R325,(1+(B326/B325-1)*Calc!$Z$1-L326)*T324),0))</f>
        <v>0</v>
      </c>
      <c r="U325">
        <f>IF(B326="",U324,IFERROR(IF(AND(R325&gt;0,R324=0),R325,(1+(B326/B325-1)*Calc!$Z$1-M326*2)*U324),0))</f>
        <v>0</v>
      </c>
      <c r="V325">
        <f>IF(B326="",V324,IFERROR(IF(AND(R325&gt;0,R324=0),R325,(1+(B326/B325-1)*Calc!$Z$1-N326*2)*V324),0))</f>
        <v>0</v>
      </c>
      <c r="W325">
        <f>IF(ISNUMBER(C325),C325,W324)</f>
        <v>0.09</v>
      </c>
      <c r="Y325" s="1" t="e">
        <f>IF(AND(Q325&gt;=Chart!$F$2,Q325&lt;=Chart!$F$3),Q325,#N/A)</f>
        <v>#N/A</v>
      </c>
      <c r="Z325" t="e">
        <f>IF(AND(Q325&gt;=Chart!$F$2,Q325&lt;=Chart!$F$3),R325,#N/A)</f>
        <v>#N/A</v>
      </c>
      <c r="AA325" t="e">
        <f>IF(AND(Q325&gt;=Chart!$F$2,Q325&lt;=Chart!$F$3),S325,#N/A)</f>
        <v>#N/A</v>
      </c>
      <c r="AB325" t="e">
        <f>IF(AND(Q325&gt;=Chart!$F$2,Q325&lt;=Chart!$F$3),T325,#N/A)</f>
        <v>#N/A</v>
      </c>
      <c r="AC325" t="e">
        <f>IF(AND(Q325&gt;=Chart!$F$2,Q325&lt;=Chart!$F$3),U325,#N/A)</f>
        <v>#N/A</v>
      </c>
      <c r="AD325" t="e">
        <f>IF(AND(Q325&gt;=Chart!$F$2,Q325&lt;=Chart!$F$3),V325,#N/A)</f>
        <v>#N/A</v>
      </c>
      <c r="AE325" t="e">
        <f>IF(AND(Q325&gt;=Chart!$F$2,Q325&lt;=Chart!$F$3),I325,#N/A)</f>
        <v>#N/A</v>
      </c>
      <c r="AF325" t="e">
        <f>IF(AND(Q325&gt;=Chart!$F$2,Q325&lt;=Chart!$F$3),H325/100,#N/A)</f>
        <v>#N/A</v>
      </c>
      <c r="AG325" t="e">
        <f>IF(AND(Q325&gt;=Chart!$F$2,Q325&lt;=Chart!$F$3),W325/100,#N/A)</f>
        <v>#N/A</v>
      </c>
    </row>
    <row r="326" spans="1:33" x14ac:dyDescent="0.25">
      <c r="A326">
        <v>1411565400</v>
      </c>
      <c r="B326">
        <f>INDEX('Daily Data ADJ'!$1:$1048576,MATCH(Calc!$A326,'Daily Data ADJ'!$A:$A,0),MATCH("SPY, CBOE BZX: Close",'Daily Data ADJ'!$1:$1,0))</f>
        <v>171.44584542999999</v>
      </c>
      <c r="C326">
        <f>INDEX('Daily Data ADJ'!$1:$1048576,MATCH(Calc!$A326,'Daily Data ADJ'!$A:$A,0),MATCH("EFFR, FRED: Close",'Daily Data ADJ'!$1:$1,0))</f>
        <v>0.09</v>
      </c>
      <c r="D326" t="str">
        <f>INDEX('Daily Data ADJ'!$1:$1048576,MATCH(Calc!$A326,'Daily Data ADJ'!$A:$A,1),MATCH("SOFR, FRED: Close",'Daily Data ADJ'!$1:$1,0))</f>
        <v>NaN</v>
      </c>
      <c r="E326">
        <f>INDEX('Daily Data ADJ'!$1:$1048576,MATCH(Calc!$A326,'Daily Data ADJ'!$A:$A,0),MATCH("UPRO, CBOE BZX: Close",'Daily Data ADJ'!$1:$1,0))</f>
        <v>9.931851</v>
      </c>
      <c r="F326">
        <f>INDEX('Daily Data ADJ'!$1:$1048576,MATCH(Calc!$A326,'Daily Data ADJ'!$A:$A,0),MATCH("ES1!, CME_MINI: Close",'Daily Data ADJ'!$1:$1,0))</f>
        <v>1991</v>
      </c>
      <c r="G326">
        <f>INDEX('Daily Data ADJ'!$1:$1048576,MATCH(Calc!$A326,'Daily Data ADJ'!$A:$A,0),MATCH("ES2!, CME_MINI: Close",'Daily Data ADJ'!$1:$1,0))</f>
        <v>1983.25</v>
      </c>
      <c r="H326">
        <f>INDEX('QUANDL MULTPL SP500_DIV_YIELD_M'!$A:$G,MATCH(Calc!$A326,'QUANDL MULTPL SP500_DIV_YIELD_M'!$A:$A,1),MATCH('QUANDL MULTPL SP500_DIV_YIELD_M'!$E$1,'QUANDL MULTPL SP500_DIV_YIELD_M'!$A$1:$G$1,0))</f>
        <v>1.94</v>
      </c>
      <c r="I326" s="5">
        <f t="shared" si="24"/>
        <v>3.9206091230227502E-3</v>
      </c>
      <c r="J326" s="1">
        <f>A326/24/60/60+DATE(1970,1,1)</f>
        <v>41906.5625</v>
      </c>
      <c r="K326" s="3">
        <f t="shared" si="27"/>
        <v>1</v>
      </c>
      <c r="L326" s="6">
        <f>(1+Chart!$F$4)^(1/(365/K326))-1</f>
        <v>6.6592785027408397E-5</v>
      </c>
      <c r="M326" s="6">
        <f t="shared" si="28"/>
        <v>2.4646475380585287E-6</v>
      </c>
      <c r="N326" s="6">
        <f t="shared" si="29"/>
        <v>1.0720450790424607E-5</v>
      </c>
      <c r="O326">
        <f>O325*(B326/B325)</f>
        <v>171.44584543000025</v>
      </c>
      <c r="P326">
        <f t="shared" si="25"/>
        <v>2014</v>
      </c>
      <c r="Q326" s="1">
        <f t="shared" si="26"/>
        <v>41906.5625</v>
      </c>
      <c r="R326">
        <f>IF(B327="",R325,IF(Q326&gt;=Chart!$F$2,E326,0))</f>
        <v>0</v>
      </c>
      <c r="S326">
        <f>IF(B327="",S325,IFERROR(IF(AND(R326&gt;0,R325=0),R326,(1+(B327/B326-1)*Calc!$Z$1)*S325),0))</f>
        <v>0</v>
      </c>
      <c r="T326">
        <f>IF(B327="",T325,IFERROR(IF(AND(R326&gt;0,R325=0),R326,(1+(B327/B326-1)*Calc!$Z$1-L327)*T325),0))</f>
        <v>0</v>
      </c>
      <c r="U326">
        <f>IF(B327="",U325,IFERROR(IF(AND(R326&gt;0,R325=0),R326,(1+(B327/B326-1)*Calc!$Z$1-M327*2)*U325),0))</f>
        <v>0</v>
      </c>
      <c r="V326">
        <f>IF(B327="",V325,IFERROR(IF(AND(R326&gt;0,R325=0),R326,(1+(B327/B326-1)*Calc!$Z$1-N327*2)*V325),0))</f>
        <v>0</v>
      </c>
      <c r="W326">
        <f>IF(ISNUMBER(C326),C326,W325)</f>
        <v>0.09</v>
      </c>
      <c r="Y326" s="1" t="e">
        <f>IF(AND(Q326&gt;=Chart!$F$2,Q326&lt;=Chart!$F$3),Q326,#N/A)</f>
        <v>#N/A</v>
      </c>
      <c r="Z326" t="e">
        <f>IF(AND(Q326&gt;=Chart!$F$2,Q326&lt;=Chart!$F$3),R326,#N/A)</f>
        <v>#N/A</v>
      </c>
      <c r="AA326" t="e">
        <f>IF(AND(Q326&gt;=Chart!$F$2,Q326&lt;=Chart!$F$3),S326,#N/A)</f>
        <v>#N/A</v>
      </c>
      <c r="AB326" t="e">
        <f>IF(AND(Q326&gt;=Chart!$F$2,Q326&lt;=Chart!$F$3),T326,#N/A)</f>
        <v>#N/A</v>
      </c>
      <c r="AC326" t="e">
        <f>IF(AND(Q326&gt;=Chart!$F$2,Q326&lt;=Chart!$F$3),U326,#N/A)</f>
        <v>#N/A</v>
      </c>
      <c r="AD326" t="e">
        <f>IF(AND(Q326&gt;=Chart!$F$2,Q326&lt;=Chart!$F$3),V326,#N/A)</f>
        <v>#N/A</v>
      </c>
      <c r="AE326" t="e">
        <f>IF(AND(Q326&gt;=Chart!$F$2,Q326&lt;=Chart!$F$3),I326,#N/A)</f>
        <v>#N/A</v>
      </c>
      <c r="AF326" t="e">
        <f>IF(AND(Q326&gt;=Chart!$F$2,Q326&lt;=Chart!$F$3),H326/100,#N/A)</f>
        <v>#N/A</v>
      </c>
      <c r="AG326" t="e">
        <f>IF(AND(Q326&gt;=Chart!$F$2,Q326&lt;=Chart!$F$3),W326/100,#N/A)</f>
        <v>#N/A</v>
      </c>
    </row>
    <row r="327" spans="1:33" x14ac:dyDescent="0.25">
      <c r="A327">
        <v>1411651800</v>
      </c>
      <c r="B327">
        <f>INDEX('Daily Data ADJ'!$1:$1048576,MATCH(Calc!$A327,'Daily Data ADJ'!$A:$A,0),MATCH("SPY, CBOE BZX: Close",'Daily Data ADJ'!$1:$1,0))</f>
        <v>168.67948132000001</v>
      </c>
      <c r="C327">
        <f>INDEX('Daily Data ADJ'!$1:$1048576,MATCH(Calc!$A327,'Daily Data ADJ'!$A:$A,0),MATCH("EFFR, FRED: Close",'Daily Data ADJ'!$1:$1,0))</f>
        <v>0.09</v>
      </c>
      <c r="D327" t="str">
        <f>INDEX('Daily Data ADJ'!$1:$1048576,MATCH(Calc!$A327,'Daily Data ADJ'!$A:$A,1),MATCH("SOFR, FRED: Close",'Daily Data ADJ'!$1:$1,0))</f>
        <v>NaN</v>
      </c>
      <c r="E327">
        <f>INDEX('Daily Data ADJ'!$1:$1048576,MATCH(Calc!$A327,'Daily Data ADJ'!$A:$A,0),MATCH("UPRO, CBOE BZX: Close",'Daily Data ADJ'!$1:$1,0))</f>
        <v>9.4497303800000001</v>
      </c>
      <c r="F327">
        <f>INDEX('Daily Data ADJ'!$1:$1048576,MATCH(Calc!$A327,'Daily Data ADJ'!$A:$A,0),MATCH("ES1!, CME_MINI: Close",'Daily Data ADJ'!$1:$1,0))</f>
        <v>1961.5</v>
      </c>
      <c r="G327">
        <f>INDEX('Daily Data ADJ'!$1:$1048576,MATCH(Calc!$A327,'Daily Data ADJ'!$A:$A,0),MATCH("ES2!, CME_MINI: Close",'Daily Data ADJ'!$1:$1,0))</f>
        <v>1953.5</v>
      </c>
      <c r="H327">
        <f>INDEX('QUANDL MULTPL SP500_DIV_YIELD_M'!$A:$G,MATCH(Calc!$A327,'QUANDL MULTPL SP500_DIV_YIELD_M'!$A:$A,1),MATCH('QUANDL MULTPL SP500_DIV_YIELD_M'!$E$1,'QUANDL MULTPL SP500_DIV_YIELD_M'!$A$1:$G$1,0))</f>
        <v>1.94</v>
      </c>
      <c r="I327" s="5">
        <f t="shared" si="24"/>
        <v>3.185489059940011E-3</v>
      </c>
      <c r="J327" s="1">
        <f>A327/24/60/60+DATE(1970,1,1)</f>
        <v>41907.5625</v>
      </c>
      <c r="K327" s="3">
        <f t="shared" si="27"/>
        <v>1</v>
      </c>
      <c r="L327" s="6">
        <f>(1+Chart!$F$4)^(1/(365/K327))-1</f>
        <v>6.6592785027408397E-5</v>
      </c>
      <c r="M327" s="6">
        <f t="shared" si="28"/>
        <v>2.4646475380585287E-6</v>
      </c>
      <c r="N327" s="6">
        <f t="shared" si="29"/>
        <v>8.713534233040221E-6</v>
      </c>
      <c r="O327">
        <f>O326*(B327/B326)</f>
        <v>168.67948132000026</v>
      </c>
      <c r="P327">
        <f t="shared" si="25"/>
        <v>2014</v>
      </c>
      <c r="Q327" s="1">
        <f t="shared" si="26"/>
        <v>41907.5625</v>
      </c>
      <c r="R327">
        <f>IF(B328="",R326,IF(Q327&gt;=Chart!$F$2,E327,0))</f>
        <v>0</v>
      </c>
      <c r="S327">
        <f>IF(B328="",S326,IFERROR(IF(AND(R327&gt;0,R326=0),R327,(1+(B328/B327-1)*Calc!$Z$1)*S326),0))</f>
        <v>0</v>
      </c>
      <c r="T327">
        <f>IF(B328="",T326,IFERROR(IF(AND(R327&gt;0,R326=0),R327,(1+(B328/B327-1)*Calc!$Z$1-L328)*T326),0))</f>
        <v>0</v>
      </c>
      <c r="U327">
        <f>IF(B328="",U326,IFERROR(IF(AND(R327&gt;0,R326=0),R327,(1+(B328/B327-1)*Calc!$Z$1-M328*2)*U326),0))</f>
        <v>0</v>
      </c>
      <c r="V327">
        <f>IF(B328="",V326,IFERROR(IF(AND(R327&gt;0,R326=0),R327,(1+(B328/B327-1)*Calc!$Z$1-N328*2)*V326),0))</f>
        <v>0</v>
      </c>
      <c r="W327">
        <f>IF(ISNUMBER(C327),C327,W326)</f>
        <v>0.09</v>
      </c>
      <c r="Y327" s="1" t="e">
        <f>IF(AND(Q327&gt;=Chart!$F$2,Q327&lt;=Chart!$F$3),Q327,#N/A)</f>
        <v>#N/A</v>
      </c>
      <c r="Z327" t="e">
        <f>IF(AND(Q327&gt;=Chart!$F$2,Q327&lt;=Chart!$F$3),R327,#N/A)</f>
        <v>#N/A</v>
      </c>
      <c r="AA327" t="e">
        <f>IF(AND(Q327&gt;=Chart!$F$2,Q327&lt;=Chart!$F$3),S327,#N/A)</f>
        <v>#N/A</v>
      </c>
      <c r="AB327" t="e">
        <f>IF(AND(Q327&gt;=Chart!$F$2,Q327&lt;=Chart!$F$3),T327,#N/A)</f>
        <v>#N/A</v>
      </c>
      <c r="AC327" t="e">
        <f>IF(AND(Q327&gt;=Chart!$F$2,Q327&lt;=Chart!$F$3),U327,#N/A)</f>
        <v>#N/A</v>
      </c>
      <c r="AD327" t="e">
        <f>IF(AND(Q327&gt;=Chart!$F$2,Q327&lt;=Chart!$F$3),V327,#N/A)</f>
        <v>#N/A</v>
      </c>
      <c r="AE327" t="e">
        <f>IF(AND(Q327&gt;=Chart!$F$2,Q327&lt;=Chart!$F$3),I327,#N/A)</f>
        <v>#N/A</v>
      </c>
      <c r="AF327" t="e">
        <f>IF(AND(Q327&gt;=Chart!$F$2,Q327&lt;=Chart!$F$3),H327/100,#N/A)</f>
        <v>#N/A</v>
      </c>
      <c r="AG327" t="e">
        <f>IF(AND(Q327&gt;=Chart!$F$2,Q327&lt;=Chart!$F$3),W327/100,#N/A)</f>
        <v>#N/A</v>
      </c>
    </row>
    <row r="328" spans="1:33" x14ac:dyDescent="0.25">
      <c r="A328">
        <v>1411738200</v>
      </c>
      <c r="B328">
        <f>INDEX('Daily Data ADJ'!$1:$1048576,MATCH(Calc!$A328,'Daily Data ADJ'!$A:$A,0),MATCH("SPY, CBOE BZX: Close",'Daily Data ADJ'!$1:$1,0))</f>
        <v>170.01970741</v>
      </c>
      <c r="C328">
        <f>INDEX('Daily Data ADJ'!$1:$1048576,MATCH(Calc!$A328,'Daily Data ADJ'!$A:$A,0),MATCH("EFFR, FRED: Close",'Daily Data ADJ'!$1:$1,0))</f>
        <v>0.09</v>
      </c>
      <c r="D328" t="str">
        <f>INDEX('Daily Data ADJ'!$1:$1048576,MATCH(Calc!$A328,'Daily Data ADJ'!$A:$A,1),MATCH("SOFR, FRED: Close",'Daily Data ADJ'!$1:$1,0))</f>
        <v>NaN</v>
      </c>
      <c r="E328">
        <f>INDEX('Daily Data ADJ'!$1:$1048576,MATCH(Calc!$A328,'Daily Data ADJ'!$A:$A,0),MATCH("UPRO, CBOE BZX: Close",'Daily Data ADJ'!$1:$1,0))</f>
        <v>9.6806276100000002</v>
      </c>
      <c r="F328">
        <f>INDEX('Daily Data ADJ'!$1:$1048576,MATCH(Calc!$A328,'Daily Data ADJ'!$A:$A,0),MATCH("ES1!, CME_MINI: Close",'Daily Data ADJ'!$1:$1,0))</f>
        <v>1976</v>
      </c>
      <c r="G328">
        <f>INDEX('Daily Data ADJ'!$1:$1048576,MATCH(Calc!$A328,'Daily Data ADJ'!$A:$A,0),MATCH("ES2!, CME_MINI: Close",'Daily Data ADJ'!$1:$1,0))</f>
        <v>1968</v>
      </c>
      <c r="H328">
        <f>INDEX('QUANDL MULTPL SP500_DIV_YIELD_M'!$A:$G,MATCH(Calc!$A328,'QUANDL MULTPL SP500_DIV_YIELD_M'!$A:$A,1),MATCH('QUANDL MULTPL SP500_DIV_YIELD_M'!$E$1,'QUANDL MULTPL SP500_DIV_YIELD_M'!$A$1:$G$1,0))</f>
        <v>1.94</v>
      </c>
      <c r="I328" s="5">
        <f t="shared" ref="I328:I391" si="30">(G328/F328)^4-1+H328/100</f>
        <v>3.3037489888218252E-3</v>
      </c>
      <c r="J328" s="1">
        <f>A328/24/60/60+DATE(1970,1,1)</f>
        <v>41908.5625</v>
      </c>
      <c r="K328" s="3">
        <f t="shared" si="27"/>
        <v>1</v>
      </c>
      <c r="L328" s="6">
        <f>(1+Chart!$F$4)^(1/(365/K328))-1</f>
        <v>6.6592785027408397E-5</v>
      </c>
      <c r="M328" s="6">
        <f t="shared" si="28"/>
        <v>2.4646475380585287E-6</v>
      </c>
      <c r="N328" s="6">
        <f t="shared" si="29"/>
        <v>9.0364890488192628E-6</v>
      </c>
      <c r="O328">
        <f>O327*(B328/B327)</f>
        <v>170.01970741000028</v>
      </c>
      <c r="P328">
        <f t="shared" ref="P328:P391" si="31">YEAR(Q328)</f>
        <v>2014</v>
      </c>
      <c r="Q328" s="1">
        <f t="shared" ref="Q328:Q391" si="32">J328</f>
        <v>41908.5625</v>
      </c>
      <c r="R328">
        <f>IF(B329="",R327,IF(Q328&gt;=Chart!$F$2,E328,0))</f>
        <v>0</v>
      </c>
      <c r="S328">
        <f>IF(B329="",S327,IFERROR(IF(AND(R328&gt;0,R327=0),R328,(1+(B329/B328-1)*Calc!$Z$1)*S327),0))</f>
        <v>0</v>
      </c>
      <c r="T328">
        <f>IF(B329="",T327,IFERROR(IF(AND(R328&gt;0,R327=0),R328,(1+(B329/B328-1)*Calc!$Z$1-L329)*T327),0))</f>
        <v>0</v>
      </c>
      <c r="U328">
        <f>IF(B329="",U327,IFERROR(IF(AND(R328&gt;0,R327=0),R328,(1+(B329/B328-1)*Calc!$Z$1-M329*2)*U327),0))</f>
        <v>0</v>
      </c>
      <c r="V328">
        <f>IF(B329="",V327,IFERROR(IF(AND(R328&gt;0,R327=0),R328,(1+(B329/B328-1)*Calc!$Z$1-N329*2)*V327),0))</f>
        <v>0</v>
      </c>
      <c r="W328">
        <f>IF(ISNUMBER(C328),C328,W327)</f>
        <v>0.09</v>
      </c>
      <c r="Y328" s="1" t="e">
        <f>IF(AND(Q328&gt;=Chart!$F$2,Q328&lt;=Chart!$F$3),Q328,#N/A)</f>
        <v>#N/A</v>
      </c>
      <c r="Z328" t="e">
        <f>IF(AND(Q328&gt;=Chart!$F$2,Q328&lt;=Chart!$F$3),R328,#N/A)</f>
        <v>#N/A</v>
      </c>
      <c r="AA328" t="e">
        <f>IF(AND(Q328&gt;=Chart!$F$2,Q328&lt;=Chart!$F$3),S328,#N/A)</f>
        <v>#N/A</v>
      </c>
      <c r="AB328" t="e">
        <f>IF(AND(Q328&gt;=Chart!$F$2,Q328&lt;=Chart!$F$3),T328,#N/A)</f>
        <v>#N/A</v>
      </c>
      <c r="AC328" t="e">
        <f>IF(AND(Q328&gt;=Chart!$F$2,Q328&lt;=Chart!$F$3),U328,#N/A)</f>
        <v>#N/A</v>
      </c>
      <c r="AD328" t="e">
        <f>IF(AND(Q328&gt;=Chart!$F$2,Q328&lt;=Chart!$F$3),V328,#N/A)</f>
        <v>#N/A</v>
      </c>
      <c r="AE328" t="e">
        <f>IF(AND(Q328&gt;=Chart!$F$2,Q328&lt;=Chart!$F$3),I328,#N/A)</f>
        <v>#N/A</v>
      </c>
      <c r="AF328" t="e">
        <f>IF(AND(Q328&gt;=Chart!$F$2,Q328&lt;=Chart!$F$3),H328/100,#N/A)</f>
        <v>#N/A</v>
      </c>
      <c r="AG328" t="e">
        <f>IF(AND(Q328&gt;=Chart!$F$2,Q328&lt;=Chart!$F$3),W328/100,#N/A)</f>
        <v>#N/A</v>
      </c>
    </row>
    <row r="329" spans="1:33" x14ac:dyDescent="0.25">
      <c r="A329">
        <v>1411997400</v>
      </c>
      <c r="B329">
        <f>INDEX('Daily Data ADJ'!$1:$1048576,MATCH(Calc!$A329,'Daily Data ADJ'!$A:$A,0),MATCH("SPY, CBOE BZX: Close",'Daily Data ADJ'!$1:$1,0))</f>
        <v>169.71042446999999</v>
      </c>
      <c r="C329">
        <f>INDEX('Daily Data ADJ'!$1:$1048576,MATCH(Calc!$A329,'Daily Data ADJ'!$A:$A,0),MATCH("EFFR, FRED: Close",'Daily Data ADJ'!$1:$1,0))</f>
        <v>0.08</v>
      </c>
      <c r="D329" t="str">
        <f>INDEX('Daily Data ADJ'!$1:$1048576,MATCH(Calc!$A329,'Daily Data ADJ'!$A:$A,1),MATCH("SOFR, FRED: Close",'Daily Data ADJ'!$1:$1,0))</f>
        <v>NaN</v>
      </c>
      <c r="E329">
        <f>INDEX('Daily Data ADJ'!$1:$1048576,MATCH(Calc!$A329,'Daily Data ADJ'!$A:$A,0),MATCH("UPRO, CBOE BZX: Close",'Daily Data ADJ'!$1:$1,0))</f>
        <v>9.6204637500000008</v>
      </c>
      <c r="F329">
        <f>INDEX('Daily Data ADJ'!$1:$1048576,MATCH(Calc!$A329,'Daily Data ADJ'!$A:$A,0),MATCH("ES1!, CME_MINI: Close",'Daily Data ADJ'!$1:$1,0))</f>
        <v>1969.5</v>
      </c>
      <c r="G329">
        <f>INDEX('Daily Data ADJ'!$1:$1048576,MATCH(Calc!$A329,'Daily Data ADJ'!$A:$A,0),MATCH("ES2!, CME_MINI: Close",'Daily Data ADJ'!$1:$1,0))</f>
        <v>1961.5</v>
      </c>
      <c r="H329">
        <f>INDEX('QUANDL MULTPL SP500_DIV_YIELD_M'!$A:$G,MATCH(Calc!$A329,'QUANDL MULTPL SP500_DIV_YIELD_M'!$A:$A,1),MATCH('QUANDL MULTPL SP500_DIV_YIELD_M'!$E$1,'QUANDL MULTPL SP500_DIV_YIELD_M'!$A$1:$G$1,0))</f>
        <v>1.94</v>
      </c>
      <c r="I329" s="5">
        <f t="shared" si="30"/>
        <v>3.2509499360368344E-3</v>
      </c>
      <c r="J329" s="1">
        <f>A329/24/60/60+DATE(1970,1,1)</f>
        <v>41911.5625</v>
      </c>
      <c r="K329" s="3">
        <f t="shared" ref="K329:K392" si="33">J329-J328</f>
        <v>3</v>
      </c>
      <c r="L329" s="6">
        <f>(1+Chart!$F$4)^(1/(365/K329))-1</f>
        <v>1.9979165917494157E-4</v>
      </c>
      <c r="M329" s="6">
        <f t="shared" ref="M329:M392" si="34">IFERROR((1+C329/100)^(1/(365/K329))-1,M328)</f>
        <v>6.5727353308897563E-6</v>
      </c>
      <c r="N329" s="6">
        <f t="shared" ref="N329:N392" si="35">(1+I329)^(1/(365/K329))-1</f>
        <v>2.667715327975273E-5</v>
      </c>
      <c r="O329">
        <f>O328*(B329/B328)</f>
        <v>169.71042447000028</v>
      </c>
      <c r="P329">
        <f t="shared" si="31"/>
        <v>2014</v>
      </c>
      <c r="Q329" s="1">
        <f t="shared" si="32"/>
        <v>41911.5625</v>
      </c>
      <c r="R329">
        <f>IF(B330="",R328,IF(Q329&gt;=Chart!$F$2,E329,0))</f>
        <v>0</v>
      </c>
      <c r="S329">
        <f>IF(B330="",S328,IFERROR(IF(AND(R329&gt;0,R328=0),R329,(1+(B330/B329-1)*Calc!$Z$1)*S328),0))</f>
        <v>0</v>
      </c>
      <c r="T329">
        <f>IF(B330="",T328,IFERROR(IF(AND(R329&gt;0,R328=0),R329,(1+(B330/B329-1)*Calc!$Z$1-L330)*T328),0))</f>
        <v>0</v>
      </c>
      <c r="U329">
        <f>IF(B330="",U328,IFERROR(IF(AND(R329&gt;0,R328=0),R329,(1+(B330/B329-1)*Calc!$Z$1-M330*2)*U328),0))</f>
        <v>0</v>
      </c>
      <c r="V329">
        <f>IF(B330="",V328,IFERROR(IF(AND(R329&gt;0,R328=0),R329,(1+(B330/B329-1)*Calc!$Z$1-N330*2)*V328),0))</f>
        <v>0</v>
      </c>
      <c r="W329">
        <f>IF(ISNUMBER(C329),C329,W328)</f>
        <v>0.08</v>
      </c>
      <c r="Y329" s="1" t="e">
        <f>IF(AND(Q329&gt;=Chart!$F$2,Q329&lt;=Chart!$F$3),Q329,#N/A)</f>
        <v>#N/A</v>
      </c>
      <c r="Z329" t="e">
        <f>IF(AND(Q329&gt;=Chart!$F$2,Q329&lt;=Chart!$F$3),R329,#N/A)</f>
        <v>#N/A</v>
      </c>
      <c r="AA329" t="e">
        <f>IF(AND(Q329&gt;=Chart!$F$2,Q329&lt;=Chart!$F$3),S329,#N/A)</f>
        <v>#N/A</v>
      </c>
      <c r="AB329" t="e">
        <f>IF(AND(Q329&gt;=Chart!$F$2,Q329&lt;=Chart!$F$3),T329,#N/A)</f>
        <v>#N/A</v>
      </c>
      <c r="AC329" t="e">
        <f>IF(AND(Q329&gt;=Chart!$F$2,Q329&lt;=Chart!$F$3),U329,#N/A)</f>
        <v>#N/A</v>
      </c>
      <c r="AD329" t="e">
        <f>IF(AND(Q329&gt;=Chart!$F$2,Q329&lt;=Chart!$F$3),V329,#N/A)</f>
        <v>#N/A</v>
      </c>
      <c r="AE329" t="e">
        <f>IF(AND(Q329&gt;=Chart!$F$2,Q329&lt;=Chart!$F$3),I329,#N/A)</f>
        <v>#N/A</v>
      </c>
      <c r="AF329" t="e">
        <f>IF(AND(Q329&gt;=Chart!$F$2,Q329&lt;=Chart!$F$3),H329/100,#N/A)</f>
        <v>#N/A</v>
      </c>
      <c r="AG329" t="e">
        <f>IF(AND(Q329&gt;=Chart!$F$2,Q329&lt;=Chart!$F$3),W329/100,#N/A)</f>
        <v>#N/A</v>
      </c>
    </row>
    <row r="330" spans="1:33" x14ac:dyDescent="0.25">
      <c r="A330">
        <v>1412083800</v>
      </c>
      <c r="B330">
        <f>INDEX('Daily Data ADJ'!$1:$1048576,MATCH(Calc!$A330,'Daily Data ADJ'!$A:$A,0),MATCH("SPY, CBOE BZX: Close",'Daily Data ADJ'!$1:$1,0))</f>
        <v>169.26368244</v>
      </c>
      <c r="C330">
        <f>INDEX('Daily Data ADJ'!$1:$1048576,MATCH(Calc!$A330,'Daily Data ADJ'!$A:$A,0),MATCH("EFFR, FRED: Close",'Daily Data ADJ'!$1:$1,0))</f>
        <v>7.0000000000000007E-2</v>
      </c>
      <c r="D330" t="str">
        <f>INDEX('Daily Data ADJ'!$1:$1048576,MATCH(Calc!$A330,'Daily Data ADJ'!$A:$A,1),MATCH("SOFR, FRED: Close",'Daily Data ADJ'!$1:$1,0))</f>
        <v>NaN</v>
      </c>
      <c r="E330">
        <f>INDEX('Daily Data ADJ'!$1:$1048576,MATCH(Calc!$A330,'Daily Data ADJ'!$A:$A,0),MATCH("UPRO, CBOE BZX: Close",'Daily Data ADJ'!$1:$1,0))</f>
        <v>9.5416010700000005</v>
      </c>
      <c r="F330">
        <f>INDEX('Daily Data ADJ'!$1:$1048576,MATCH(Calc!$A330,'Daily Data ADJ'!$A:$A,0),MATCH("ES1!, CME_MINI: Close",'Daily Data ADJ'!$1:$1,0))</f>
        <v>1965.5</v>
      </c>
      <c r="G330">
        <f>INDEX('Daily Data ADJ'!$1:$1048576,MATCH(Calc!$A330,'Daily Data ADJ'!$A:$A,0),MATCH("ES2!, CME_MINI: Close",'Daily Data ADJ'!$1:$1,0))</f>
        <v>1957.5</v>
      </c>
      <c r="H330">
        <f>INDEX('QUANDL MULTPL SP500_DIV_YIELD_M'!$A:$G,MATCH(Calc!$A330,'QUANDL MULTPL SP500_DIV_YIELD_M'!$A:$A,1),MATCH('QUANDL MULTPL SP500_DIV_YIELD_M'!$E$1,'QUANDL MULTPL SP500_DIV_YIELD_M'!$A$1:$G$1,0))</f>
        <v>1.93</v>
      </c>
      <c r="I330" s="5">
        <f t="shared" si="30"/>
        <v>3.1182856995489866E-3</v>
      </c>
      <c r="J330" s="1">
        <f>A330/24/60/60+DATE(1970,1,1)</f>
        <v>41912.5625</v>
      </c>
      <c r="K330" s="3">
        <f t="shared" si="33"/>
        <v>1</v>
      </c>
      <c r="L330" s="6">
        <f>(1+Chart!$F$4)^(1/(365/K330))-1</f>
        <v>6.6592785027408397E-5</v>
      </c>
      <c r="M330" s="6">
        <f t="shared" si="34"/>
        <v>1.9171391369976476E-6</v>
      </c>
      <c r="N330" s="6">
        <f t="shared" si="35"/>
        <v>8.5299923533455058E-6</v>
      </c>
      <c r="O330">
        <f>O329*(B330/B329)</f>
        <v>169.26368244000028</v>
      </c>
      <c r="P330">
        <f t="shared" si="31"/>
        <v>2014</v>
      </c>
      <c r="Q330" s="1">
        <f t="shared" si="32"/>
        <v>41912.5625</v>
      </c>
      <c r="R330">
        <f>IF(B331="",R329,IF(Q330&gt;=Chart!$F$2,E330,0))</f>
        <v>0</v>
      </c>
      <c r="S330">
        <f>IF(B331="",S329,IFERROR(IF(AND(R330&gt;0,R329=0),R330,(1+(B331/B330-1)*Calc!$Z$1)*S329),0))</f>
        <v>0</v>
      </c>
      <c r="T330">
        <f>IF(B331="",T329,IFERROR(IF(AND(R330&gt;0,R329=0),R330,(1+(B331/B330-1)*Calc!$Z$1-L331)*T329),0))</f>
        <v>0</v>
      </c>
      <c r="U330">
        <f>IF(B331="",U329,IFERROR(IF(AND(R330&gt;0,R329=0),R330,(1+(B331/B330-1)*Calc!$Z$1-M331*2)*U329),0))</f>
        <v>0</v>
      </c>
      <c r="V330">
        <f>IF(B331="",V329,IFERROR(IF(AND(R330&gt;0,R329=0),R330,(1+(B331/B330-1)*Calc!$Z$1-N331*2)*V329),0))</f>
        <v>0</v>
      </c>
      <c r="W330">
        <f>IF(ISNUMBER(C330),C330,W329)</f>
        <v>7.0000000000000007E-2</v>
      </c>
      <c r="Y330" s="1" t="e">
        <f>IF(AND(Q330&gt;=Chart!$F$2,Q330&lt;=Chart!$F$3),Q330,#N/A)</f>
        <v>#N/A</v>
      </c>
      <c r="Z330" t="e">
        <f>IF(AND(Q330&gt;=Chart!$F$2,Q330&lt;=Chart!$F$3),R330,#N/A)</f>
        <v>#N/A</v>
      </c>
      <c r="AA330" t="e">
        <f>IF(AND(Q330&gt;=Chart!$F$2,Q330&lt;=Chart!$F$3),S330,#N/A)</f>
        <v>#N/A</v>
      </c>
      <c r="AB330" t="e">
        <f>IF(AND(Q330&gt;=Chart!$F$2,Q330&lt;=Chart!$F$3),T330,#N/A)</f>
        <v>#N/A</v>
      </c>
      <c r="AC330" t="e">
        <f>IF(AND(Q330&gt;=Chart!$F$2,Q330&lt;=Chart!$F$3),U330,#N/A)</f>
        <v>#N/A</v>
      </c>
      <c r="AD330" t="e">
        <f>IF(AND(Q330&gt;=Chart!$F$2,Q330&lt;=Chart!$F$3),V330,#N/A)</f>
        <v>#N/A</v>
      </c>
      <c r="AE330" t="e">
        <f>IF(AND(Q330&gt;=Chart!$F$2,Q330&lt;=Chart!$F$3),I330,#N/A)</f>
        <v>#N/A</v>
      </c>
      <c r="AF330" t="e">
        <f>IF(AND(Q330&gt;=Chart!$F$2,Q330&lt;=Chart!$F$3),H330/100,#N/A)</f>
        <v>#N/A</v>
      </c>
      <c r="AG330" t="e">
        <f>IF(AND(Q330&gt;=Chart!$F$2,Q330&lt;=Chart!$F$3),W330/100,#N/A)</f>
        <v>#N/A</v>
      </c>
    </row>
    <row r="331" spans="1:33" x14ac:dyDescent="0.25">
      <c r="A331">
        <v>1412170200</v>
      </c>
      <c r="B331">
        <f>INDEX('Daily Data ADJ'!$1:$1048576,MATCH(Calc!$A331,'Daily Data ADJ'!$A:$A,0),MATCH("SPY, CBOE BZX: Close",'Daily Data ADJ'!$1:$1,0))</f>
        <v>166.96983392999999</v>
      </c>
      <c r="C331">
        <f>INDEX('Daily Data ADJ'!$1:$1048576,MATCH(Calc!$A331,'Daily Data ADJ'!$A:$A,0),MATCH("EFFR, FRED: Close",'Daily Data ADJ'!$1:$1,0))</f>
        <v>0.09</v>
      </c>
      <c r="D331" t="str">
        <f>INDEX('Daily Data ADJ'!$1:$1048576,MATCH(Calc!$A331,'Daily Data ADJ'!$A:$A,1),MATCH("SOFR, FRED: Close",'Daily Data ADJ'!$1:$1,0))</f>
        <v>NaN</v>
      </c>
      <c r="E331">
        <f>INDEX('Daily Data ADJ'!$1:$1048576,MATCH(Calc!$A331,'Daily Data ADJ'!$A:$A,0),MATCH("UPRO, CBOE BZX: Close",'Daily Data ADJ'!$1:$1,0))</f>
        <v>9.1578556300000002</v>
      </c>
      <c r="F331">
        <f>INDEX('Daily Data ADJ'!$1:$1048576,MATCH(Calc!$A331,'Daily Data ADJ'!$A:$A,0),MATCH("ES1!, CME_MINI: Close",'Daily Data ADJ'!$1:$1,0))</f>
        <v>1940.75</v>
      </c>
      <c r="G331">
        <f>INDEX('Daily Data ADJ'!$1:$1048576,MATCH(Calc!$A331,'Daily Data ADJ'!$A:$A,0),MATCH("ES2!, CME_MINI: Close",'Daily Data ADJ'!$1:$1,0))</f>
        <v>1933</v>
      </c>
      <c r="H331">
        <f>INDEX('QUANDL MULTPL SP500_DIV_YIELD_M'!$A:$G,MATCH(Calc!$A331,'QUANDL MULTPL SP500_DIV_YIELD_M'!$A:$A,1),MATCH('QUANDL MULTPL SP500_DIV_YIELD_M'!$E$1,'QUANDL MULTPL SP500_DIV_YIELD_M'!$A$1:$G$1,0))</f>
        <v>1.93</v>
      </c>
      <c r="I331" s="5">
        <f t="shared" si="30"/>
        <v>3.4222180475659419E-3</v>
      </c>
      <c r="J331" s="1">
        <f>A331/24/60/60+DATE(1970,1,1)</f>
        <v>41913.5625</v>
      </c>
      <c r="K331" s="3">
        <f t="shared" si="33"/>
        <v>1</v>
      </c>
      <c r="L331" s="6">
        <f>(1+Chart!$F$4)^(1/(365/K331))-1</f>
        <v>6.6592785027408397E-5</v>
      </c>
      <c r="M331" s="6">
        <f t="shared" si="34"/>
        <v>2.4646475380585287E-6</v>
      </c>
      <c r="N331" s="6">
        <f t="shared" si="35"/>
        <v>9.3599769139807165E-6</v>
      </c>
      <c r="O331">
        <f>O330*(B331/B330)</f>
        <v>166.96983393000028</v>
      </c>
      <c r="P331">
        <f t="shared" si="31"/>
        <v>2014</v>
      </c>
      <c r="Q331" s="1">
        <f t="shared" si="32"/>
        <v>41913.5625</v>
      </c>
      <c r="R331">
        <f>IF(B332="",R330,IF(Q331&gt;=Chart!$F$2,E331,0))</f>
        <v>0</v>
      </c>
      <c r="S331">
        <f>IF(B332="",S330,IFERROR(IF(AND(R331&gt;0,R330=0),R331,(1+(B332/B331-1)*Calc!$Z$1)*S330),0))</f>
        <v>0</v>
      </c>
      <c r="T331">
        <f>IF(B332="",T330,IFERROR(IF(AND(R331&gt;0,R330=0),R331,(1+(B332/B331-1)*Calc!$Z$1-L332)*T330),0))</f>
        <v>0</v>
      </c>
      <c r="U331">
        <f>IF(B332="",U330,IFERROR(IF(AND(R331&gt;0,R330=0),R331,(1+(B332/B331-1)*Calc!$Z$1-M332*2)*U330),0))</f>
        <v>0</v>
      </c>
      <c r="V331">
        <f>IF(B332="",V330,IFERROR(IF(AND(R331&gt;0,R330=0),R331,(1+(B332/B331-1)*Calc!$Z$1-N332*2)*V330),0))</f>
        <v>0</v>
      </c>
      <c r="W331">
        <f>IF(ISNUMBER(C331),C331,W330)</f>
        <v>0.09</v>
      </c>
      <c r="Y331" s="1" t="e">
        <f>IF(AND(Q331&gt;=Chart!$F$2,Q331&lt;=Chart!$F$3),Q331,#N/A)</f>
        <v>#N/A</v>
      </c>
      <c r="Z331" t="e">
        <f>IF(AND(Q331&gt;=Chart!$F$2,Q331&lt;=Chart!$F$3),R331,#N/A)</f>
        <v>#N/A</v>
      </c>
      <c r="AA331" t="e">
        <f>IF(AND(Q331&gt;=Chart!$F$2,Q331&lt;=Chart!$F$3),S331,#N/A)</f>
        <v>#N/A</v>
      </c>
      <c r="AB331" t="e">
        <f>IF(AND(Q331&gt;=Chart!$F$2,Q331&lt;=Chart!$F$3),T331,#N/A)</f>
        <v>#N/A</v>
      </c>
      <c r="AC331" t="e">
        <f>IF(AND(Q331&gt;=Chart!$F$2,Q331&lt;=Chart!$F$3),U331,#N/A)</f>
        <v>#N/A</v>
      </c>
      <c r="AD331" t="e">
        <f>IF(AND(Q331&gt;=Chart!$F$2,Q331&lt;=Chart!$F$3),V331,#N/A)</f>
        <v>#N/A</v>
      </c>
      <c r="AE331" t="e">
        <f>IF(AND(Q331&gt;=Chart!$F$2,Q331&lt;=Chart!$F$3),I331,#N/A)</f>
        <v>#N/A</v>
      </c>
      <c r="AF331" t="e">
        <f>IF(AND(Q331&gt;=Chart!$F$2,Q331&lt;=Chart!$F$3),H331/100,#N/A)</f>
        <v>#N/A</v>
      </c>
      <c r="AG331" t="e">
        <f>IF(AND(Q331&gt;=Chart!$F$2,Q331&lt;=Chart!$F$3),W331/100,#N/A)</f>
        <v>#N/A</v>
      </c>
    </row>
    <row r="332" spans="1:33" x14ac:dyDescent="0.25">
      <c r="A332">
        <v>1412256600</v>
      </c>
      <c r="B332">
        <f>INDEX('Daily Data ADJ'!$1:$1048576,MATCH(Calc!$A332,'Daily Data ADJ'!$A:$A,0),MATCH("SPY, CBOE BZX: Close",'Daily Data ADJ'!$1:$1,0))</f>
        <v>166.99560751000001</v>
      </c>
      <c r="C332">
        <f>INDEX('Daily Data ADJ'!$1:$1048576,MATCH(Calc!$A332,'Daily Data ADJ'!$A:$A,0),MATCH("EFFR, FRED: Close",'Daily Data ADJ'!$1:$1,0))</f>
        <v>0.09</v>
      </c>
      <c r="D332" t="str">
        <f>INDEX('Daily Data ADJ'!$1:$1048576,MATCH(Calc!$A332,'Daily Data ADJ'!$A:$A,1),MATCH("SOFR, FRED: Close",'Daily Data ADJ'!$1:$1,0))</f>
        <v>NaN</v>
      </c>
      <c r="E332">
        <f>INDEX('Daily Data ADJ'!$1:$1048576,MATCH(Calc!$A332,'Daily Data ADJ'!$A:$A,0),MATCH("UPRO, CBOE BZX: Close",'Daily Data ADJ'!$1:$1,0))</f>
        <v>9.1521648100000004</v>
      </c>
      <c r="F332">
        <f>INDEX('Daily Data ADJ'!$1:$1048576,MATCH(Calc!$A332,'Daily Data ADJ'!$A:$A,0),MATCH("ES1!, CME_MINI: Close",'Daily Data ADJ'!$1:$1,0))</f>
        <v>1938.5</v>
      </c>
      <c r="G332">
        <f>INDEX('Daily Data ADJ'!$1:$1048576,MATCH(Calc!$A332,'Daily Data ADJ'!$A:$A,0),MATCH("ES2!, CME_MINI: Close",'Daily Data ADJ'!$1:$1,0))</f>
        <v>1930.75</v>
      </c>
      <c r="H332">
        <f>INDEX('QUANDL MULTPL SP500_DIV_YIELD_M'!$A:$G,MATCH(Calc!$A332,'QUANDL MULTPL SP500_DIV_YIELD_M'!$A:$A,1),MATCH('QUANDL MULTPL SP500_DIV_YIELD_M'!$E$1,'QUANDL MULTPL SP500_DIV_YIELD_M'!$A$1:$G$1,0))</f>
        <v>1.93</v>
      </c>
      <c r="I332" s="5">
        <f t="shared" si="30"/>
        <v>3.4038994358315394E-3</v>
      </c>
      <c r="J332" s="1">
        <f>A332/24/60/60+DATE(1970,1,1)</f>
        <v>41914.5625</v>
      </c>
      <c r="K332" s="3">
        <f t="shared" si="33"/>
        <v>1</v>
      </c>
      <c r="L332" s="6">
        <f>(1+Chart!$F$4)^(1/(365/K332))-1</f>
        <v>6.6592785027408397E-5</v>
      </c>
      <c r="M332" s="6">
        <f t="shared" si="34"/>
        <v>2.4646475380585287E-6</v>
      </c>
      <c r="N332" s="6">
        <f t="shared" si="35"/>
        <v>9.3099591815803961E-6</v>
      </c>
      <c r="O332">
        <f>O331*(B332/B331)</f>
        <v>166.9956075100003</v>
      </c>
      <c r="P332">
        <f t="shared" si="31"/>
        <v>2014</v>
      </c>
      <c r="Q332" s="1">
        <f t="shared" si="32"/>
        <v>41914.5625</v>
      </c>
      <c r="R332">
        <f>IF(B333="",R331,IF(Q332&gt;=Chart!$F$2,E332,0))</f>
        <v>0</v>
      </c>
      <c r="S332">
        <f>IF(B333="",S331,IFERROR(IF(AND(R332&gt;0,R331=0),R332,(1+(B333/B332-1)*Calc!$Z$1)*S331),0))</f>
        <v>0</v>
      </c>
      <c r="T332">
        <f>IF(B333="",T331,IFERROR(IF(AND(R332&gt;0,R331=0),R332,(1+(B333/B332-1)*Calc!$Z$1-L333)*T331),0))</f>
        <v>0</v>
      </c>
      <c r="U332">
        <f>IF(B333="",U331,IFERROR(IF(AND(R332&gt;0,R331=0),R332,(1+(B333/B332-1)*Calc!$Z$1-M333*2)*U331),0))</f>
        <v>0</v>
      </c>
      <c r="V332">
        <f>IF(B333="",V331,IFERROR(IF(AND(R332&gt;0,R331=0),R332,(1+(B333/B332-1)*Calc!$Z$1-N333*2)*V331),0))</f>
        <v>0</v>
      </c>
      <c r="W332">
        <f>IF(ISNUMBER(C332),C332,W331)</f>
        <v>0.09</v>
      </c>
      <c r="Y332" s="1" t="e">
        <f>IF(AND(Q332&gt;=Chart!$F$2,Q332&lt;=Chart!$F$3),Q332,#N/A)</f>
        <v>#N/A</v>
      </c>
      <c r="Z332" t="e">
        <f>IF(AND(Q332&gt;=Chart!$F$2,Q332&lt;=Chart!$F$3),R332,#N/A)</f>
        <v>#N/A</v>
      </c>
      <c r="AA332" t="e">
        <f>IF(AND(Q332&gt;=Chart!$F$2,Q332&lt;=Chart!$F$3),S332,#N/A)</f>
        <v>#N/A</v>
      </c>
      <c r="AB332" t="e">
        <f>IF(AND(Q332&gt;=Chart!$F$2,Q332&lt;=Chart!$F$3),T332,#N/A)</f>
        <v>#N/A</v>
      </c>
      <c r="AC332" t="e">
        <f>IF(AND(Q332&gt;=Chart!$F$2,Q332&lt;=Chart!$F$3),U332,#N/A)</f>
        <v>#N/A</v>
      </c>
      <c r="AD332" t="e">
        <f>IF(AND(Q332&gt;=Chart!$F$2,Q332&lt;=Chart!$F$3),V332,#N/A)</f>
        <v>#N/A</v>
      </c>
      <c r="AE332" t="e">
        <f>IF(AND(Q332&gt;=Chart!$F$2,Q332&lt;=Chart!$F$3),I332,#N/A)</f>
        <v>#N/A</v>
      </c>
      <c r="AF332" t="e">
        <f>IF(AND(Q332&gt;=Chart!$F$2,Q332&lt;=Chart!$F$3),H332/100,#N/A)</f>
        <v>#N/A</v>
      </c>
      <c r="AG332" t="e">
        <f>IF(AND(Q332&gt;=Chart!$F$2,Q332&lt;=Chart!$F$3),W332/100,#N/A)</f>
        <v>#N/A</v>
      </c>
    </row>
    <row r="333" spans="1:33" x14ac:dyDescent="0.25">
      <c r="A333">
        <v>1412343000</v>
      </c>
      <c r="B333">
        <f>INDEX('Daily Data ADJ'!$1:$1048576,MATCH(Calc!$A333,'Daily Data ADJ'!$A:$A,0),MATCH("SPY, CBOE BZX: Close",'Daily Data ADJ'!$1:$1,0))</f>
        <v>168.83412279000001</v>
      </c>
      <c r="C333">
        <f>INDEX('Daily Data ADJ'!$1:$1048576,MATCH(Calc!$A333,'Daily Data ADJ'!$A:$A,0),MATCH("EFFR, FRED: Close",'Daily Data ADJ'!$1:$1,0))</f>
        <v>0.09</v>
      </c>
      <c r="D333" t="str">
        <f>INDEX('Daily Data ADJ'!$1:$1048576,MATCH(Calc!$A333,'Daily Data ADJ'!$A:$A,1),MATCH("SOFR, FRED: Close",'Daily Data ADJ'!$1:$1,0))</f>
        <v>NaN</v>
      </c>
      <c r="E333">
        <f>INDEX('Daily Data ADJ'!$1:$1048576,MATCH(Calc!$A333,'Daily Data ADJ'!$A:$A,0),MATCH("UPRO, CBOE BZX: Close",'Daily Data ADJ'!$1:$1,0))</f>
        <v>9.4554212</v>
      </c>
      <c r="F333">
        <f>INDEX('Daily Data ADJ'!$1:$1048576,MATCH(Calc!$A333,'Daily Data ADJ'!$A:$A,0),MATCH("ES1!, CME_MINI: Close",'Daily Data ADJ'!$1:$1,0))</f>
        <v>1960.25</v>
      </c>
      <c r="G333">
        <f>INDEX('Daily Data ADJ'!$1:$1048576,MATCH(Calc!$A333,'Daily Data ADJ'!$A:$A,0),MATCH("ES2!, CME_MINI: Close",'Daily Data ADJ'!$1:$1,0))</f>
        <v>1952.5</v>
      </c>
      <c r="H333">
        <f>INDEX('QUANDL MULTPL SP500_DIV_YIELD_M'!$A:$G,MATCH(Calc!$A333,'QUANDL MULTPL SP500_DIV_YIELD_M'!$A:$A,1),MATCH('QUANDL MULTPL SP500_DIV_YIELD_M'!$E$1,'QUANDL MULTPL SP500_DIV_YIELD_M'!$A$1:$G$1,0))</f>
        <v>1.93</v>
      </c>
      <c r="I333" s="5">
        <f t="shared" si="30"/>
        <v>3.5792282982821805E-3</v>
      </c>
      <c r="J333" s="1">
        <f>A333/24/60/60+DATE(1970,1,1)</f>
        <v>41915.5625</v>
      </c>
      <c r="K333" s="3">
        <f t="shared" si="33"/>
        <v>1</v>
      </c>
      <c r="L333" s="6">
        <f>(1+Chart!$F$4)^(1/(365/K333))-1</f>
        <v>6.6592785027408397E-5</v>
      </c>
      <c r="M333" s="6">
        <f t="shared" si="34"/>
        <v>2.4646475380585287E-6</v>
      </c>
      <c r="N333" s="6">
        <f t="shared" si="35"/>
        <v>9.7886454539786172E-6</v>
      </c>
      <c r="O333">
        <f>O332*(B333/B332)</f>
        <v>168.83412279000029</v>
      </c>
      <c r="P333">
        <f t="shared" si="31"/>
        <v>2014</v>
      </c>
      <c r="Q333" s="1">
        <f t="shared" si="32"/>
        <v>41915.5625</v>
      </c>
      <c r="R333">
        <f>IF(B334="",R332,IF(Q333&gt;=Chart!$F$2,E333,0))</f>
        <v>0</v>
      </c>
      <c r="S333">
        <f>IF(B334="",S332,IFERROR(IF(AND(R333&gt;0,R332=0),R333,(1+(B334/B333-1)*Calc!$Z$1)*S332),0))</f>
        <v>0</v>
      </c>
      <c r="T333">
        <f>IF(B334="",T332,IFERROR(IF(AND(R333&gt;0,R332=0),R333,(1+(B334/B333-1)*Calc!$Z$1-L334)*T332),0))</f>
        <v>0</v>
      </c>
      <c r="U333">
        <f>IF(B334="",U332,IFERROR(IF(AND(R333&gt;0,R332=0),R333,(1+(B334/B333-1)*Calc!$Z$1-M334*2)*U332),0))</f>
        <v>0</v>
      </c>
      <c r="V333">
        <f>IF(B334="",V332,IFERROR(IF(AND(R333&gt;0,R332=0),R333,(1+(B334/B333-1)*Calc!$Z$1-N334*2)*V332),0))</f>
        <v>0</v>
      </c>
      <c r="W333">
        <f>IF(ISNUMBER(C333),C333,W332)</f>
        <v>0.09</v>
      </c>
      <c r="Y333" s="1" t="e">
        <f>IF(AND(Q333&gt;=Chart!$F$2,Q333&lt;=Chart!$F$3),Q333,#N/A)</f>
        <v>#N/A</v>
      </c>
      <c r="Z333" t="e">
        <f>IF(AND(Q333&gt;=Chart!$F$2,Q333&lt;=Chart!$F$3),R333,#N/A)</f>
        <v>#N/A</v>
      </c>
      <c r="AA333" t="e">
        <f>IF(AND(Q333&gt;=Chart!$F$2,Q333&lt;=Chart!$F$3),S333,#N/A)</f>
        <v>#N/A</v>
      </c>
      <c r="AB333" t="e">
        <f>IF(AND(Q333&gt;=Chart!$F$2,Q333&lt;=Chart!$F$3),T333,#N/A)</f>
        <v>#N/A</v>
      </c>
      <c r="AC333" t="e">
        <f>IF(AND(Q333&gt;=Chart!$F$2,Q333&lt;=Chart!$F$3),U333,#N/A)</f>
        <v>#N/A</v>
      </c>
      <c r="AD333" t="e">
        <f>IF(AND(Q333&gt;=Chart!$F$2,Q333&lt;=Chart!$F$3),V333,#N/A)</f>
        <v>#N/A</v>
      </c>
      <c r="AE333" t="e">
        <f>IF(AND(Q333&gt;=Chart!$F$2,Q333&lt;=Chart!$F$3),I333,#N/A)</f>
        <v>#N/A</v>
      </c>
      <c r="AF333" t="e">
        <f>IF(AND(Q333&gt;=Chart!$F$2,Q333&lt;=Chart!$F$3),H333/100,#N/A)</f>
        <v>#N/A</v>
      </c>
      <c r="AG333" t="e">
        <f>IF(AND(Q333&gt;=Chart!$F$2,Q333&lt;=Chart!$F$3),W333/100,#N/A)</f>
        <v>#N/A</v>
      </c>
    </row>
    <row r="334" spans="1:33" x14ac:dyDescent="0.25">
      <c r="A334">
        <v>1412602200</v>
      </c>
      <c r="B334">
        <f>INDEX('Daily Data ADJ'!$1:$1048576,MATCH(Calc!$A334,'Daily Data ADJ'!$A:$A,0),MATCH("SPY, CBOE BZX: Close",'Daily Data ADJ'!$1:$1,0))</f>
        <v>168.63652536000001</v>
      </c>
      <c r="C334">
        <f>INDEX('Daily Data ADJ'!$1:$1048576,MATCH(Calc!$A334,'Daily Data ADJ'!$A:$A,0),MATCH("EFFR, FRED: Close",'Daily Data ADJ'!$1:$1,0))</f>
        <v>0.09</v>
      </c>
      <c r="D334" t="str">
        <f>INDEX('Daily Data ADJ'!$1:$1048576,MATCH(Calc!$A334,'Daily Data ADJ'!$A:$A,1),MATCH("SOFR, FRED: Close",'Daily Data ADJ'!$1:$1,0))</f>
        <v>NaN</v>
      </c>
      <c r="E334">
        <f>INDEX('Daily Data ADJ'!$1:$1048576,MATCH(Calc!$A334,'Daily Data ADJ'!$A:$A,0),MATCH("UPRO, CBOE BZX: Close",'Daily Data ADJ'!$1:$1,0))</f>
        <v>9.4204616399999992</v>
      </c>
      <c r="F334">
        <f>INDEX('Daily Data ADJ'!$1:$1048576,MATCH(Calc!$A334,'Daily Data ADJ'!$A:$A,0),MATCH("ES1!, CME_MINI: Close",'Daily Data ADJ'!$1:$1,0))</f>
        <v>1956</v>
      </c>
      <c r="G334">
        <f>INDEX('Daily Data ADJ'!$1:$1048576,MATCH(Calc!$A334,'Daily Data ADJ'!$A:$A,0),MATCH("ES2!, CME_MINI: Close",'Daily Data ADJ'!$1:$1,0))</f>
        <v>1948.25</v>
      </c>
      <c r="H334">
        <f>INDEX('QUANDL MULTPL SP500_DIV_YIELD_M'!$A:$G,MATCH(Calc!$A334,'QUANDL MULTPL SP500_DIV_YIELD_M'!$A:$A,1),MATCH('QUANDL MULTPL SP500_DIV_YIELD_M'!$E$1,'QUANDL MULTPL SP500_DIV_YIELD_M'!$A$1:$G$1,0))</f>
        <v>1.93</v>
      </c>
      <c r="I334" s="5">
        <f t="shared" si="30"/>
        <v>3.5452733219060312E-3</v>
      </c>
      <c r="J334" s="1">
        <f>A334/24/60/60+DATE(1970,1,1)</f>
        <v>41918.5625</v>
      </c>
      <c r="K334" s="3">
        <f t="shared" si="33"/>
        <v>3</v>
      </c>
      <c r="L334" s="6">
        <f>(1+Chart!$F$4)^(1/(365/K334))-1</f>
        <v>1.9979165917494157E-4</v>
      </c>
      <c r="M334" s="6">
        <f t="shared" si="34"/>
        <v>7.393960838042446E-6</v>
      </c>
      <c r="N334" s="6">
        <f t="shared" si="35"/>
        <v>2.9088124321452469E-5</v>
      </c>
      <c r="O334">
        <f>O333*(B334/B333)</f>
        <v>168.63652536000029</v>
      </c>
      <c r="P334">
        <f t="shared" si="31"/>
        <v>2014</v>
      </c>
      <c r="Q334" s="1">
        <f t="shared" si="32"/>
        <v>41918.5625</v>
      </c>
      <c r="R334">
        <f>IF(B335="",R333,IF(Q334&gt;=Chart!$F$2,E334,0))</f>
        <v>0</v>
      </c>
      <c r="S334">
        <f>IF(B335="",S333,IFERROR(IF(AND(R334&gt;0,R333=0),R334,(1+(B335/B334-1)*Calc!$Z$1)*S333),0))</f>
        <v>0</v>
      </c>
      <c r="T334">
        <f>IF(B335="",T333,IFERROR(IF(AND(R334&gt;0,R333=0),R334,(1+(B335/B334-1)*Calc!$Z$1-L335)*T333),0))</f>
        <v>0</v>
      </c>
      <c r="U334">
        <f>IF(B335="",U333,IFERROR(IF(AND(R334&gt;0,R333=0),R334,(1+(B335/B334-1)*Calc!$Z$1-M335*2)*U333),0))</f>
        <v>0</v>
      </c>
      <c r="V334">
        <f>IF(B335="",V333,IFERROR(IF(AND(R334&gt;0,R333=0),R334,(1+(B335/B334-1)*Calc!$Z$1-N335*2)*V333),0))</f>
        <v>0</v>
      </c>
      <c r="W334">
        <f>IF(ISNUMBER(C334),C334,W333)</f>
        <v>0.09</v>
      </c>
      <c r="Y334" s="1" t="e">
        <f>IF(AND(Q334&gt;=Chart!$F$2,Q334&lt;=Chart!$F$3),Q334,#N/A)</f>
        <v>#N/A</v>
      </c>
      <c r="Z334" t="e">
        <f>IF(AND(Q334&gt;=Chart!$F$2,Q334&lt;=Chart!$F$3),R334,#N/A)</f>
        <v>#N/A</v>
      </c>
      <c r="AA334" t="e">
        <f>IF(AND(Q334&gt;=Chart!$F$2,Q334&lt;=Chart!$F$3),S334,#N/A)</f>
        <v>#N/A</v>
      </c>
      <c r="AB334" t="e">
        <f>IF(AND(Q334&gt;=Chart!$F$2,Q334&lt;=Chart!$F$3),T334,#N/A)</f>
        <v>#N/A</v>
      </c>
      <c r="AC334" t="e">
        <f>IF(AND(Q334&gt;=Chart!$F$2,Q334&lt;=Chart!$F$3),U334,#N/A)</f>
        <v>#N/A</v>
      </c>
      <c r="AD334" t="e">
        <f>IF(AND(Q334&gt;=Chart!$F$2,Q334&lt;=Chart!$F$3),V334,#N/A)</f>
        <v>#N/A</v>
      </c>
      <c r="AE334" t="e">
        <f>IF(AND(Q334&gt;=Chart!$F$2,Q334&lt;=Chart!$F$3),I334,#N/A)</f>
        <v>#N/A</v>
      </c>
      <c r="AF334" t="e">
        <f>IF(AND(Q334&gt;=Chart!$F$2,Q334&lt;=Chart!$F$3),H334/100,#N/A)</f>
        <v>#N/A</v>
      </c>
      <c r="AG334" t="e">
        <f>IF(AND(Q334&gt;=Chart!$F$2,Q334&lt;=Chart!$F$3),W334/100,#N/A)</f>
        <v>#N/A</v>
      </c>
    </row>
    <row r="335" spans="1:33" x14ac:dyDescent="0.25">
      <c r="A335">
        <v>1412688600</v>
      </c>
      <c r="B335">
        <f>INDEX('Daily Data ADJ'!$1:$1048576,MATCH(Calc!$A335,'Daily Data ADJ'!$A:$A,0),MATCH("SPY, CBOE BZX: Close",'Daily Data ADJ'!$1:$1,0))</f>
        <v>166.03339391</v>
      </c>
      <c r="C335">
        <f>INDEX('Daily Data ADJ'!$1:$1048576,MATCH(Calc!$A335,'Daily Data ADJ'!$A:$A,0),MATCH("EFFR, FRED: Close",'Daily Data ADJ'!$1:$1,0))</f>
        <v>0.09</v>
      </c>
      <c r="D335" t="str">
        <f>INDEX('Daily Data ADJ'!$1:$1048576,MATCH(Calc!$A335,'Daily Data ADJ'!$A:$A,1),MATCH("SOFR, FRED: Close",'Daily Data ADJ'!$1:$1,0))</f>
        <v>NaN</v>
      </c>
      <c r="E335">
        <f>INDEX('Daily Data ADJ'!$1:$1048576,MATCH(Calc!$A335,'Daily Data ADJ'!$A:$A,0),MATCH("UPRO, CBOE BZX: Close",'Daily Data ADJ'!$1:$1,0))</f>
        <v>8.9903740200000009</v>
      </c>
      <c r="F335">
        <f>INDEX('Daily Data ADJ'!$1:$1048576,MATCH(Calc!$A335,'Daily Data ADJ'!$A:$A,0),MATCH("ES1!, CME_MINI: Close",'Daily Data ADJ'!$1:$1,0))</f>
        <v>1928</v>
      </c>
      <c r="G335">
        <f>INDEX('Daily Data ADJ'!$1:$1048576,MATCH(Calc!$A335,'Daily Data ADJ'!$A:$A,0),MATCH("ES2!, CME_MINI: Close",'Daily Data ADJ'!$1:$1,0))</f>
        <v>1920</v>
      </c>
      <c r="H335">
        <f>INDEX('QUANDL MULTPL SP500_DIV_YIELD_M'!$A:$G,MATCH(Calc!$A335,'QUANDL MULTPL SP500_DIV_YIELD_M'!$A:$A,1),MATCH('QUANDL MULTPL SP500_DIV_YIELD_M'!$E$1,'QUANDL MULTPL SP500_DIV_YIELD_M'!$A$1:$G$1,0))</f>
        <v>1.93</v>
      </c>
      <c r="I335" s="5">
        <f t="shared" si="30"/>
        <v>2.8055081645799312E-3</v>
      </c>
      <c r="J335" s="1">
        <f>A335/24/60/60+DATE(1970,1,1)</f>
        <v>41919.5625</v>
      </c>
      <c r="K335" s="3">
        <f t="shared" si="33"/>
        <v>1</v>
      </c>
      <c r="L335" s="6">
        <f>(1+Chart!$F$4)^(1/(365/K335))-1</f>
        <v>6.6592785027408397E-5</v>
      </c>
      <c r="M335" s="6">
        <f t="shared" si="34"/>
        <v>2.4646475380585287E-6</v>
      </c>
      <c r="N335" s="6">
        <f t="shared" si="35"/>
        <v>7.6755912974402207E-6</v>
      </c>
      <c r="O335">
        <f>O334*(B335/B334)</f>
        <v>166.03339391000029</v>
      </c>
      <c r="P335">
        <f t="shared" si="31"/>
        <v>2014</v>
      </c>
      <c r="Q335" s="1">
        <f t="shared" si="32"/>
        <v>41919.5625</v>
      </c>
      <c r="R335">
        <f>IF(B336="",R334,IF(Q335&gt;=Chart!$F$2,E335,0))</f>
        <v>0</v>
      </c>
      <c r="S335">
        <f>IF(B336="",S334,IFERROR(IF(AND(R335&gt;0,R334=0),R335,(1+(B336/B335-1)*Calc!$Z$1)*S334),0))</f>
        <v>0</v>
      </c>
      <c r="T335">
        <f>IF(B336="",T334,IFERROR(IF(AND(R335&gt;0,R334=0),R335,(1+(B336/B335-1)*Calc!$Z$1-L336)*T334),0))</f>
        <v>0</v>
      </c>
      <c r="U335">
        <f>IF(B336="",U334,IFERROR(IF(AND(R335&gt;0,R334=0),R335,(1+(B336/B335-1)*Calc!$Z$1-M336*2)*U334),0))</f>
        <v>0</v>
      </c>
      <c r="V335">
        <f>IF(B336="",V334,IFERROR(IF(AND(R335&gt;0,R334=0),R335,(1+(B336/B335-1)*Calc!$Z$1-N336*2)*V334),0))</f>
        <v>0</v>
      </c>
      <c r="W335">
        <f>IF(ISNUMBER(C335),C335,W334)</f>
        <v>0.09</v>
      </c>
      <c r="Y335" s="1" t="e">
        <f>IF(AND(Q335&gt;=Chart!$F$2,Q335&lt;=Chart!$F$3),Q335,#N/A)</f>
        <v>#N/A</v>
      </c>
      <c r="Z335" t="e">
        <f>IF(AND(Q335&gt;=Chart!$F$2,Q335&lt;=Chart!$F$3),R335,#N/A)</f>
        <v>#N/A</v>
      </c>
      <c r="AA335" t="e">
        <f>IF(AND(Q335&gt;=Chart!$F$2,Q335&lt;=Chart!$F$3),S335,#N/A)</f>
        <v>#N/A</v>
      </c>
      <c r="AB335" t="e">
        <f>IF(AND(Q335&gt;=Chart!$F$2,Q335&lt;=Chart!$F$3),T335,#N/A)</f>
        <v>#N/A</v>
      </c>
      <c r="AC335" t="e">
        <f>IF(AND(Q335&gt;=Chart!$F$2,Q335&lt;=Chart!$F$3),U335,#N/A)</f>
        <v>#N/A</v>
      </c>
      <c r="AD335" t="e">
        <f>IF(AND(Q335&gt;=Chart!$F$2,Q335&lt;=Chart!$F$3),V335,#N/A)</f>
        <v>#N/A</v>
      </c>
      <c r="AE335" t="e">
        <f>IF(AND(Q335&gt;=Chart!$F$2,Q335&lt;=Chart!$F$3),I335,#N/A)</f>
        <v>#N/A</v>
      </c>
      <c r="AF335" t="e">
        <f>IF(AND(Q335&gt;=Chart!$F$2,Q335&lt;=Chart!$F$3),H335/100,#N/A)</f>
        <v>#N/A</v>
      </c>
      <c r="AG335" t="e">
        <f>IF(AND(Q335&gt;=Chart!$F$2,Q335&lt;=Chart!$F$3),W335/100,#N/A)</f>
        <v>#N/A</v>
      </c>
    </row>
    <row r="336" spans="1:33" x14ac:dyDescent="0.25">
      <c r="A336">
        <v>1412775000</v>
      </c>
      <c r="B336">
        <f>INDEX('Daily Data ADJ'!$1:$1048576,MATCH(Calc!$A336,'Daily Data ADJ'!$A:$A,0),MATCH("SPY, CBOE BZX: Close",'Daily Data ADJ'!$1:$1,0))</f>
        <v>168.93721711000001</v>
      </c>
      <c r="C336">
        <f>INDEX('Daily Data ADJ'!$1:$1048576,MATCH(Calc!$A336,'Daily Data ADJ'!$A:$A,0),MATCH("EFFR, FRED: Close",'Daily Data ADJ'!$1:$1,0))</f>
        <v>0.09</v>
      </c>
      <c r="D336" t="str">
        <f>INDEX('Daily Data ADJ'!$1:$1048576,MATCH(Calc!$A336,'Daily Data ADJ'!$A:$A,1),MATCH("SOFR, FRED: Close",'Daily Data ADJ'!$1:$1,0))</f>
        <v>NaN</v>
      </c>
      <c r="E336">
        <f>INDEX('Daily Data ADJ'!$1:$1048576,MATCH(Calc!$A336,'Daily Data ADJ'!$A:$A,0),MATCH("UPRO, CBOE BZX: Close",'Daily Data ADJ'!$1:$1,0))</f>
        <v>9.4627383900000002</v>
      </c>
      <c r="F336">
        <f>INDEX('Daily Data ADJ'!$1:$1048576,MATCH(Calc!$A336,'Daily Data ADJ'!$A:$A,0),MATCH("ES1!, CME_MINI: Close",'Daily Data ADJ'!$1:$1,0))</f>
        <v>1961.75</v>
      </c>
      <c r="G336">
        <f>INDEX('Daily Data ADJ'!$1:$1048576,MATCH(Calc!$A336,'Daily Data ADJ'!$A:$A,0),MATCH("ES2!, CME_MINI: Close",'Daily Data ADJ'!$1:$1,0))</f>
        <v>1954</v>
      </c>
      <c r="H336">
        <f>INDEX('QUANDL MULTPL SP500_DIV_YIELD_M'!$A:$G,MATCH(Calc!$A336,'QUANDL MULTPL SP500_DIV_YIELD_M'!$A:$A,1),MATCH('QUANDL MULTPL SP500_DIV_YIELD_M'!$E$1,'QUANDL MULTPL SP500_DIV_YIELD_M'!$A$1:$G$1,0))</f>
        <v>1.93</v>
      </c>
      <c r="I336" s="5">
        <f t="shared" si="30"/>
        <v>3.5911774904699018E-3</v>
      </c>
      <c r="J336" s="1">
        <f>A336/24/60/60+DATE(1970,1,1)</f>
        <v>41920.5625</v>
      </c>
      <c r="K336" s="3">
        <f t="shared" si="33"/>
        <v>1</v>
      </c>
      <c r="L336" s="6">
        <f>(1+Chart!$F$4)^(1/(365/K336))-1</f>
        <v>6.6592785027408397E-5</v>
      </c>
      <c r="M336" s="6">
        <f t="shared" si="34"/>
        <v>2.4646475380585287E-6</v>
      </c>
      <c r="N336" s="6">
        <f t="shared" si="35"/>
        <v>9.8212663353081098E-6</v>
      </c>
      <c r="O336">
        <f>O335*(B336/B335)</f>
        <v>168.93721711000029</v>
      </c>
      <c r="P336">
        <f t="shared" si="31"/>
        <v>2014</v>
      </c>
      <c r="Q336" s="1">
        <f t="shared" si="32"/>
        <v>41920.5625</v>
      </c>
      <c r="R336">
        <f>IF(B337="",R335,IF(Q336&gt;=Chart!$F$2,E336,0))</f>
        <v>0</v>
      </c>
      <c r="S336">
        <f>IF(B337="",S335,IFERROR(IF(AND(R336&gt;0,R335=0),R336,(1+(B337/B336-1)*Calc!$Z$1)*S335),0))</f>
        <v>0</v>
      </c>
      <c r="T336">
        <f>IF(B337="",T335,IFERROR(IF(AND(R336&gt;0,R335=0),R336,(1+(B337/B336-1)*Calc!$Z$1-L337)*T335),0))</f>
        <v>0</v>
      </c>
      <c r="U336">
        <f>IF(B337="",U335,IFERROR(IF(AND(R336&gt;0,R335=0),R336,(1+(B337/B336-1)*Calc!$Z$1-M337*2)*U335),0))</f>
        <v>0</v>
      </c>
      <c r="V336">
        <f>IF(B337="",V335,IFERROR(IF(AND(R336&gt;0,R335=0),R336,(1+(B337/B336-1)*Calc!$Z$1-N337*2)*V335),0))</f>
        <v>0</v>
      </c>
      <c r="W336">
        <f>IF(ISNUMBER(C336),C336,W335)</f>
        <v>0.09</v>
      </c>
      <c r="Y336" s="1" t="e">
        <f>IF(AND(Q336&gt;=Chart!$F$2,Q336&lt;=Chart!$F$3),Q336,#N/A)</f>
        <v>#N/A</v>
      </c>
      <c r="Z336" t="e">
        <f>IF(AND(Q336&gt;=Chart!$F$2,Q336&lt;=Chart!$F$3),R336,#N/A)</f>
        <v>#N/A</v>
      </c>
      <c r="AA336" t="e">
        <f>IF(AND(Q336&gt;=Chart!$F$2,Q336&lt;=Chart!$F$3),S336,#N/A)</f>
        <v>#N/A</v>
      </c>
      <c r="AB336" t="e">
        <f>IF(AND(Q336&gt;=Chart!$F$2,Q336&lt;=Chart!$F$3),T336,#N/A)</f>
        <v>#N/A</v>
      </c>
      <c r="AC336" t="e">
        <f>IF(AND(Q336&gt;=Chart!$F$2,Q336&lt;=Chart!$F$3),U336,#N/A)</f>
        <v>#N/A</v>
      </c>
      <c r="AD336" t="e">
        <f>IF(AND(Q336&gt;=Chart!$F$2,Q336&lt;=Chart!$F$3),V336,#N/A)</f>
        <v>#N/A</v>
      </c>
      <c r="AE336" t="e">
        <f>IF(AND(Q336&gt;=Chart!$F$2,Q336&lt;=Chart!$F$3),I336,#N/A)</f>
        <v>#N/A</v>
      </c>
      <c r="AF336" t="e">
        <f>IF(AND(Q336&gt;=Chart!$F$2,Q336&lt;=Chart!$F$3),H336/100,#N/A)</f>
        <v>#N/A</v>
      </c>
      <c r="AG336" t="e">
        <f>IF(AND(Q336&gt;=Chart!$F$2,Q336&lt;=Chart!$F$3),W336/100,#N/A)</f>
        <v>#N/A</v>
      </c>
    </row>
    <row r="337" spans="1:33" x14ac:dyDescent="0.25">
      <c r="A337">
        <v>1412861400</v>
      </c>
      <c r="B337">
        <f>INDEX('Daily Data ADJ'!$1:$1048576,MATCH(Calc!$A337,'Daily Data ADJ'!$A:$A,0),MATCH("SPY, CBOE BZX: Close",'Daily Data ADJ'!$1:$1,0))</f>
        <v>165.58665188000001</v>
      </c>
      <c r="C337">
        <f>INDEX('Daily Data ADJ'!$1:$1048576,MATCH(Calc!$A337,'Daily Data ADJ'!$A:$A,0),MATCH("EFFR, FRED: Close",'Daily Data ADJ'!$1:$1,0))</f>
        <v>0.08</v>
      </c>
      <c r="D337" t="str">
        <f>INDEX('Daily Data ADJ'!$1:$1048576,MATCH(Calc!$A337,'Daily Data ADJ'!$A:$A,1),MATCH("SOFR, FRED: Close",'Daily Data ADJ'!$1:$1,0))</f>
        <v>NaN</v>
      </c>
      <c r="E337">
        <f>INDEX('Daily Data ADJ'!$1:$1048576,MATCH(Calc!$A337,'Daily Data ADJ'!$A:$A,0),MATCH("UPRO, CBOE BZX: Close",'Daily Data ADJ'!$1:$1,0))</f>
        <v>8.8887461000000005</v>
      </c>
      <c r="F337">
        <f>INDEX('Daily Data ADJ'!$1:$1048576,MATCH(Calc!$A337,'Daily Data ADJ'!$A:$A,0),MATCH("ES1!, CME_MINI: Close",'Daily Data ADJ'!$1:$1,0))</f>
        <v>1925</v>
      </c>
      <c r="G337">
        <f>INDEX('Daily Data ADJ'!$1:$1048576,MATCH(Calc!$A337,'Daily Data ADJ'!$A:$A,0),MATCH("ES2!, CME_MINI: Close",'Daily Data ADJ'!$1:$1,0))</f>
        <v>1917</v>
      </c>
      <c r="H337">
        <f>INDEX('QUANDL MULTPL SP500_DIV_YIELD_M'!$A:$G,MATCH(Calc!$A337,'QUANDL MULTPL SP500_DIV_YIELD_M'!$A:$A,1),MATCH('QUANDL MULTPL SP500_DIV_YIELD_M'!$E$1,'QUANDL MULTPL SP500_DIV_YIELD_M'!$A$1:$G$1,0))</f>
        <v>1.93</v>
      </c>
      <c r="I337" s="5">
        <f t="shared" si="30"/>
        <v>2.7799628157848671E-3</v>
      </c>
      <c r="J337" s="1">
        <f>A337/24/60/60+DATE(1970,1,1)</f>
        <v>41921.5625</v>
      </c>
      <c r="K337" s="3">
        <f t="shared" si="33"/>
        <v>1</v>
      </c>
      <c r="L337" s="6">
        <f>(1+Chart!$F$4)^(1/(365/K337))-1</f>
        <v>6.6592785027408397E-5</v>
      </c>
      <c r="M337" s="6">
        <f t="shared" si="34"/>
        <v>2.1909069769510126E-6</v>
      </c>
      <c r="N337" s="6">
        <f t="shared" si="35"/>
        <v>7.6057984188526717E-6</v>
      </c>
      <c r="O337">
        <f>O336*(B337/B336)</f>
        <v>165.58665188000029</v>
      </c>
      <c r="P337">
        <f t="shared" si="31"/>
        <v>2014</v>
      </c>
      <c r="Q337" s="1">
        <f t="shared" si="32"/>
        <v>41921.5625</v>
      </c>
      <c r="R337">
        <f>IF(B338="",R336,IF(Q337&gt;=Chart!$F$2,E337,0))</f>
        <v>0</v>
      </c>
      <c r="S337">
        <f>IF(B338="",S336,IFERROR(IF(AND(R337&gt;0,R336=0),R337,(1+(B338/B337-1)*Calc!$Z$1)*S336),0))</f>
        <v>0</v>
      </c>
      <c r="T337">
        <f>IF(B338="",T336,IFERROR(IF(AND(R337&gt;0,R336=0),R337,(1+(B338/B337-1)*Calc!$Z$1-L338)*T336),0))</f>
        <v>0</v>
      </c>
      <c r="U337">
        <f>IF(B338="",U336,IFERROR(IF(AND(R337&gt;0,R336=0),R337,(1+(B338/B337-1)*Calc!$Z$1-M338*2)*U336),0))</f>
        <v>0</v>
      </c>
      <c r="V337">
        <f>IF(B338="",V336,IFERROR(IF(AND(R337&gt;0,R336=0),R337,(1+(B338/B337-1)*Calc!$Z$1-N338*2)*V336),0))</f>
        <v>0</v>
      </c>
      <c r="W337">
        <f>IF(ISNUMBER(C337),C337,W336)</f>
        <v>0.08</v>
      </c>
      <c r="Y337" s="1" t="e">
        <f>IF(AND(Q337&gt;=Chart!$F$2,Q337&lt;=Chart!$F$3),Q337,#N/A)</f>
        <v>#N/A</v>
      </c>
      <c r="Z337" t="e">
        <f>IF(AND(Q337&gt;=Chart!$F$2,Q337&lt;=Chart!$F$3),R337,#N/A)</f>
        <v>#N/A</v>
      </c>
      <c r="AA337" t="e">
        <f>IF(AND(Q337&gt;=Chart!$F$2,Q337&lt;=Chart!$F$3),S337,#N/A)</f>
        <v>#N/A</v>
      </c>
      <c r="AB337" t="e">
        <f>IF(AND(Q337&gt;=Chart!$F$2,Q337&lt;=Chart!$F$3),T337,#N/A)</f>
        <v>#N/A</v>
      </c>
      <c r="AC337" t="e">
        <f>IF(AND(Q337&gt;=Chart!$F$2,Q337&lt;=Chart!$F$3),U337,#N/A)</f>
        <v>#N/A</v>
      </c>
      <c r="AD337" t="e">
        <f>IF(AND(Q337&gt;=Chart!$F$2,Q337&lt;=Chart!$F$3),V337,#N/A)</f>
        <v>#N/A</v>
      </c>
      <c r="AE337" t="e">
        <f>IF(AND(Q337&gt;=Chart!$F$2,Q337&lt;=Chart!$F$3),I337,#N/A)</f>
        <v>#N/A</v>
      </c>
      <c r="AF337" t="e">
        <f>IF(AND(Q337&gt;=Chart!$F$2,Q337&lt;=Chart!$F$3),H337/100,#N/A)</f>
        <v>#N/A</v>
      </c>
      <c r="AG337" t="e">
        <f>IF(AND(Q337&gt;=Chart!$F$2,Q337&lt;=Chart!$F$3),W337/100,#N/A)</f>
        <v>#N/A</v>
      </c>
    </row>
    <row r="338" spans="1:33" x14ac:dyDescent="0.25">
      <c r="A338">
        <v>1412947800</v>
      </c>
      <c r="B338">
        <f>INDEX('Daily Data ADJ'!$1:$1048576,MATCH(Calc!$A338,'Daily Data ADJ'!$A:$A,0),MATCH("SPY, CBOE BZX: Close",'Daily Data ADJ'!$1:$1,0))</f>
        <v>163.69658944</v>
      </c>
      <c r="C338">
        <f>INDEX('Daily Data ADJ'!$1:$1048576,MATCH(Calc!$A338,'Daily Data ADJ'!$A:$A,0),MATCH("EFFR, FRED: Close",'Daily Data ADJ'!$1:$1,0))</f>
        <v>0.09</v>
      </c>
      <c r="D338" t="str">
        <f>INDEX('Daily Data ADJ'!$1:$1048576,MATCH(Calc!$A338,'Daily Data ADJ'!$A:$A,1),MATCH("SOFR, FRED: Close",'Daily Data ADJ'!$1:$1,0))</f>
        <v>NaN</v>
      </c>
      <c r="E338">
        <f>INDEX('Daily Data ADJ'!$1:$1048576,MATCH(Calc!$A338,'Daily Data ADJ'!$A:$A,0),MATCH("UPRO, CBOE BZX: Close",'Daily Data ADJ'!$1:$1,0))</f>
        <v>8.5863033800000004</v>
      </c>
      <c r="F338">
        <f>INDEX('Daily Data ADJ'!$1:$1048576,MATCH(Calc!$A338,'Daily Data ADJ'!$A:$A,0),MATCH("ES1!, CME_MINI: Close",'Daily Data ADJ'!$1:$1,0))</f>
        <v>1894.25</v>
      </c>
      <c r="G338">
        <f>INDEX('Daily Data ADJ'!$1:$1048576,MATCH(Calc!$A338,'Daily Data ADJ'!$A:$A,0),MATCH("ES2!, CME_MINI: Close",'Daily Data ADJ'!$1:$1,0))</f>
        <v>1886.5</v>
      </c>
      <c r="H338">
        <f>INDEX('QUANDL MULTPL SP500_DIV_YIELD_M'!$A:$G,MATCH(Calc!$A338,'QUANDL MULTPL SP500_DIV_YIELD_M'!$A:$A,1),MATCH('QUANDL MULTPL SP500_DIV_YIELD_M'!$E$1,'QUANDL MULTPL SP500_DIV_YIELD_M'!$A$1:$G$1,0))</f>
        <v>1.93</v>
      </c>
      <c r="I338" s="5">
        <f t="shared" si="30"/>
        <v>3.0348440924444914E-3</v>
      </c>
      <c r="J338" s="1">
        <f>A338/24/60/60+DATE(1970,1,1)</f>
        <v>41922.5625</v>
      </c>
      <c r="K338" s="3">
        <f t="shared" si="33"/>
        <v>1</v>
      </c>
      <c r="L338" s="6">
        <f>(1+Chart!$F$4)^(1/(365/K338))-1</f>
        <v>6.6592785027408397E-5</v>
      </c>
      <c r="M338" s="6">
        <f t="shared" si="34"/>
        <v>2.4646475380585287E-6</v>
      </c>
      <c r="N338" s="6">
        <f t="shared" si="35"/>
        <v>8.3020844598991062E-6</v>
      </c>
      <c r="O338">
        <f>O337*(B338/B337)</f>
        <v>163.69658944000028</v>
      </c>
      <c r="P338">
        <f t="shared" si="31"/>
        <v>2014</v>
      </c>
      <c r="Q338" s="1">
        <f t="shared" si="32"/>
        <v>41922.5625</v>
      </c>
      <c r="R338">
        <f>IF(B339="",R337,IF(Q338&gt;=Chart!$F$2,E338,0))</f>
        <v>0</v>
      </c>
      <c r="S338">
        <f>IF(B339="",S337,IFERROR(IF(AND(R338&gt;0,R337=0),R338,(1+(B339/B338-1)*Calc!$Z$1)*S337),0))</f>
        <v>0</v>
      </c>
      <c r="T338">
        <f>IF(B339="",T337,IFERROR(IF(AND(R338&gt;0,R337=0),R338,(1+(B339/B338-1)*Calc!$Z$1-L339)*T337),0))</f>
        <v>0</v>
      </c>
      <c r="U338">
        <f>IF(B339="",U337,IFERROR(IF(AND(R338&gt;0,R337=0),R338,(1+(B339/B338-1)*Calc!$Z$1-M339*2)*U337),0))</f>
        <v>0</v>
      </c>
      <c r="V338">
        <f>IF(B339="",V337,IFERROR(IF(AND(R338&gt;0,R337=0),R338,(1+(B339/B338-1)*Calc!$Z$1-N339*2)*V337),0))</f>
        <v>0</v>
      </c>
      <c r="W338">
        <f>IF(ISNUMBER(C338),C338,W337)</f>
        <v>0.09</v>
      </c>
      <c r="Y338" s="1" t="e">
        <f>IF(AND(Q338&gt;=Chart!$F$2,Q338&lt;=Chart!$F$3),Q338,#N/A)</f>
        <v>#N/A</v>
      </c>
      <c r="Z338" t="e">
        <f>IF(AND(Q338&gt;=Chart!$F$2,Q338&lt;=Chart!$F$3),R338,#N/A)</f>
        <v>#N/A</v>
      </c>
      <c r="AA338" t="e">
        <f>IF(AND(Q338&gt;=Chart!$F$2,Q338&lt;=Chart!$F$3),S338,#N/A)</f>
        <v>#N/A</v>
      </c>
      <c r="AB338" t="e">
        <f>IF(AND(Q338&gt;=Chart!$F$2,Q338&lt;=Chart!$F$3),T338,#N/A)</f>
        <v>#N/A</v>
      </c>
      <c r="AC338" t="e">
        <f>IF(AND(Q338&gt;=Chart!$F$2,Q338&lt;=Chart!$F$3),U338,#N/A)</f>
        <v>#N/A</v>
      </c>
      <c r="AD338" t="e">
        <f>IF(AND(Q338&gt;=Chart!$F$2,Q338&lt;=Chart!$F$3),V338,#N/A)</f>
        <v>#N/A</v>
      </c>
      <c r="AE338" t="e">
        <f>IF(AND(Q338&gt;=Chart!$F$2,Q338&lt;=Chart!$F$3),I338,#N/A)</f>
        <v>#N/A</v>
      </c>
      <c r="AF338" t="e">
        <f>IF(AND(Q338&gt;=Chart!$F$2,Q338&lt;=Chart!$F$3),H338/100,#N/A)</f>
        <v>#N/A</v>
      </c>
      <c r="AG338" t="e">
        <f>IF(AND(Q338&gt;=Chart!$F$2,Q338&lt;=Chart!$F$3),W338/100,#N/A)</f>
        <v>#N/A</v>
      </c>
    </row>
    <row r="339" spans="1:33" x14ac:dyDescent="0.25">
      <c r="A339">
        <v>1413207000</v>
      </c>
      <c r="B339">
        <f>INDEX('Daily Data ADJ'!$1:$1048576,MATCH(Calc!$A339,'Daily Data ADJ'!$A:$A,0),MATCH("SPY, CBOE BZX: Close",'Daily Data ADJ'!$1:$1,0))</f>
        <v>161.00746014999999</v>
      </c>
      <c r="C339" t="str">
        <f>INDEX('Daily Data ADJ'!$1:$1048576,MATCH(Calc!$A339,'Daily Data ADJ'!$A:$A,0),MATCH("EFFR, FRED: Close",'Daily Data ADJ'!$1:$1,0))</f>
        <v>NaN</v>
      </c>
      <c r="D339" t="str">
        <f>INDEX('Daily Data ADJ'!$1:$1048576,MATCH(Calc!$A339,'Daily Data ADJ'!$A:$A,1),MATCH("SOFR, FRED: Close",'Daily Data ADJ'!$1:$1,0))</f>
        <v>NaN</v>
      </c>
      <c r="E339">
        <f>INDEX('Daily Data ADJ'!$1:$1048576,MATCH(Calc!$A339,'Daily Data ADJ'!$A:$A,0),MATCH("UPRO, CBOE BZX: Close",'Daily Data ADJ'!$1:$1,0))</f>
        <v>8.1627192799999992</v>
      </c>
      <c r="F339">
        <f>INDEX('Daily Data ADJ'!$1:$1048576,MATCH(Calc!$A339,'Daily Data ADJ'!$A:$A,0),MATCH("ES1!, CME_MINI: Close",'Daily Data ADJ'!$1:$1,0))</f>
        <v>1865.5</v>
      </c>
      <c r="G339">
        <f>INDEX('Daily Data ADJ'!$1:$1048576,MATCH(Calc!$A339,'Daily Data ADJ'!$A:$A,0),MATCH("ES2!, CME_MINI: Close",'Daily Data ADJ'!$1:$1,0))</f>
        <v>1857.75</v>
      </c>
      <c r="H339">
        <f>INDEX('QUANDL MULTPL SP500_DIV_YIELD_M'!$A:$G,MATCH(Calc!$A339,'QUANDL MULTPL SP500_DIV_YIELD_M'!$A:$A,1),MATCH('QUANDL MULTPL SP500_DIV_YIELD_M'!$E$1,'QUANDL MULTPL SP500_DIV_YIELD_M'!$A$1:$G$1,0))</f>
        <v>1.93</v>
      </c>
      <c r="I339" s="5">
        <f t="shared" si="30"/>
        <v>2.7857380340318288E-3</v>
      </c>
      <c r="J339" s="1">
        <f>A339/24/60/60+DATE(1970,1,1)</f>
        <v>41925.5625</v>
      </c>
      <c r="K339" s="3">
        <f t="shared" si="33"/>
        <v>3</v>
      </c>
      <c r="L339" s="6">
        <f>(1+Chart!$F$4)^(1/(365/K339))-1</f>
        <v>1.9979165917494157E-4</v>
      </c>
      <c r="M339" s="6">
        <f t="shared" si="34"/>
        <v>2.4646475380585287E-6</v>
      </c>
      <c r="N339" s="6">
        <f t="shared" si="35"/>
        <v>2.2864905701247551E-5</v>
      </c>
      <c r="O339">
        <f>O338*(B339/B338)</f>
        <v>161.00746015000027</v>
      </c>
      <c r="P339">
        <f t="shared" si="31"/>
        <v>2014</v>
      </c>
      <c r="Q339" s="1">
        <f t="shared" si="32"/>
        <v>41925.5625</v>
      </c>
      <c r="R339">
        <f>IF(B340="",R338,IF(Q339&gt;=Chart!$F$2,E339,0))</f>
        <v>0</v>
      </c>
      <c r="S339">
        <f>IF(B340="",S338,IFERROR(IF(AND(R339&gt;0,R338=0),R339,(1+(B340/B339-1)*Calc!$Z$1)*S338),0))</f>
        <v>0</v>
      </c>
      <c r="T339">
        <f>IF(B340="",T338,IFERROR(IF(AND(R339&gt;0,R338=0),R339,(1+(B340/B339-1)*Calc!$Z$1-L340)*T338),0))</f>
        <v>0</v>
      </c>
      <c r="U339">
        <f>IF(B340="",U338,IFERROR(IF(AND(R339&gt;0,R338=0),R339,(1+(B340/B339-1)*Calc!$Z$1-M340*2)*U338),0))</f>
        <v>0</v>
      </c>
      <c r="V339">
        <f>IF(B340="",V338,IFERROR(IF(AND(R339&gt;0,R338=0),R339,(1+(B340/B339-1)*Calc!$Z$1-N340*2)*V338),0))</f>
        <v>0</v>
      </c>
      <c r="W339">
        <f>IF(ISNUMBER(C339),C339,W338)</f>
        <v>0.09</v>
      </c>
      <c r="Y339" s="1" t="e">
        <f>IF(AND(Q339&gt;=Chart!$F$2,Q339&lt;=Chart!$F$3),Q339,#N/A)</f>
        <v>#N/A</v>
      </c>
      <c r="Z339" t="e">
        <f>IF(AND(Q339&gt;=Chart!$F$2,Q339&lt;=Chart!$F$3),R339,#N/A)</f>
        <v>#N/A</v>
      </c>
      <c r="AA339" t="e">
        <f>IF(AND(Q339&gt;=Chart!$F$2,Q339&lt;=Chart!$F$3),S339,#N/A)</f>
        <v>#N/A</v>
      </c>
      <c r="AB339" t="e">
        <f>IF(AND(Q339&gt;=Chart!$F$2,Q339&lt;=Chart!$F$3),T339,#N/A)</f>
        <v>#N/A</v>
      </c>
      <c r="AC339" t="e">
        <f>IF(AND(Q339&gt;=Chart!$F$2,Q339&lt;=Chart!$F$3),U339,#N/A)</f>
        <v>#N/A</v>
      </c>
      <c r="AD339" t="e">
        <f>IF(AND(Q339&gt;=Chart!$F$2,Q339&lt;=Chart!$F$3),V339,#N/A)</f>
        <v>#N/A</v>
      </c>
      <c r="AE339" t="e">
        <f>IF(AND(Q339&gt;=Chart!$F$2,Q339&lt;=Chart!$F$3),I339,#N/A)</f>
        <v>#N/A</v>
      </c>
      <c r="AF339" t="e">
        <f>IF(AND(Q339&gt;=Chart!$F$2,Q339&lt;=Chart!$F$3),H339/100,#N/A)</f>
        <v>#N/A</v>
      </c>
      <c r="AG339" t="e">
        <f>IF(AND(Q339&gt;=Chart!$F$2,Q339&lt;=Chart!$F$3),W339/100,#N/A)</f>
        <v>#N/A</v>
      </c>
    </row>
    <row r="340" spans="1:33" x14ac:dyDescent="0.25">
      <c r="A340">
        <v>1413293400</v>
      </c>
      <c r="B340">
        <f>INDEX('Daily Data ADJ'!$1:$1048576,MATCH(Calc!$A340,'Daily Data ADJ'!$A:$A,0),MATCH("SPY, CBOE BZX: Close",'Daily Data ADJ'!$1:$1,0))</f>
        <v>161.25669066</v>
      </c>
      <c r="C340">
        <f>INDEX('Daily Data ADJ'!$1:$1048576,MATCH(Calc!$A340,'Daily Data ADJ'!$A:$A,0),MATCH("EFFR, FRED: Close",'Daily Data ADJ'!$1:$1,0))</f>
        <v>0.09</v>
      </c>
      <c r="D340" t="str">
        <f>INDEX('Daily Data ADJ'!$1:$1048576,MATCH(Calc!$A340,'Daily Data ADJ'!$A:$A,1),MATCH("SOFR, FRED: Close",'Daily Data ADJ'!$1:$1,0))</f>
        <v>NaN</v>
      </c>
      <c r="E340">
        <f>INDEX('Daily Data ADJ'!$1:$1048576,MATCH(Calc!$A340,'Daily Data ADJ'!$A:$A,0),MATCH("UPRO, CBOE BZX: Close",'Daily Data ADJ'!$1:$1,0))</f>
        <v>8.2049970000000005</v>
      </c>
      <c r="F340">
        <f>INDEX('Daily Data ADJ'!$1:$1048576,MATCH(Calc!$A340,'Daily Data ADJ'!$A:$A,0),MATCH("ES1!, CME_MINI: Close",'Daily Data ADJ'!$1:$1,0))</f>
        <v>1874.75</v>
      </c>
      <c r="G340">
        <f>INDEX('Daily Data ADJ'!$1:$1048576,MATCH(Calc!$A340,'Daily Data ADJ'!$A:$A,0),MATCH("ES2!, CME_MINI: Close",'Daily Data ADJ'!$1:$1,0))</f>
        <v>1867</v>
      </c>
      <c r="H340">
        <f>INDEX('QUANDL MULTPL SP500_DIV_YIELD_M'!$A:$G,MATCH(Calc!$A340,'QUANDL MULTPL SP500_DIV_YIELD_M'!$A:$A,1),MATCH('QUANDL MULTPL SP500_DIV_YIELD_M'!$E$1,'QUANDL MULTPL SP500_DIV_YIELD_M'!$A$1:$G$1,0))</f>
        <v>1.93</v>
      </c>
      <c r="I340" s="5">
        <f t="shared" si="30"/>
        <v>2.8667136517067787E-3</v>
      </c>
      <c r="J340" s="1">
        <f>A340/24/60/60+DATE(1970,1,1)</f>
        <v>41926.5625</v>
      </c>
      <c r="K340" s="3">
        <f t="shared" si="33"/>
        <v>1</v>
      </c>
      <c r="L340" s="6">
        <f>(1+Chart!$F$4)^(1/(365/K340))-1</f>
        <v>6.6592785027408397E-5</v>
      </c>
      <c r="M340" s="6">
        <f t="shared" si="34"/>
        <v>2.4646475380585287E-6</v>
      </c>
      <c r="N340" s="6">
        <f t="shared" si="35"/>
        <v>7.8428046292877696E-6</v>
      </c>
      <c r="O340">
        <f>O339*(B340/B339)</f>
        <v>161.25669066000032</v>
      </c>
      <c r="P340">
        <f t="shared" si="31"/>
        <v>2014</v>
      </c>
      <c r="Q340" s="1">
        <f t="shared" si="32"/>
        <v>41926.5625</v>
      </c>
      <c r="R340">
        <f>IF(B341="",R339,IF(Q340&gt;=Chart!$F$2,E340,0))</f>
        <v>0</v>
      </c>
      <c r="S340">
        <f>IF(B341="",S339,IFERROR(IF(AND(R340&gt;0,R339=0),R340,(1+(B341/B340-1)*Calc!$Z$1)*S339),0))</f>
        <v>0</v>
      </c>
      <c r="T340">
        <f>IF(B341="",T339,IFERROR(IF(AND(R340&gt;0,R339=0),R340,(1+(B341/B340-1)*Calc!$Z$1-L341)*T339),0))</f>
        <v>0</v>
      </c>
      <c r="U340">
        <f>IF(B341="",U339,IFERROR(IF(AND(R340&gt;0,R339=0),R340,(1+(B341/B340-1)*Calc!$Z$1-M341*2)*U339),0))</f>
        <v>0</v>
      </c>
      <c r="V340">
        <f>IF(B341="",V339,IFERROR(IF(AND(R340&gt;0,R339=0),R340,(1+(B341/B340-1)*Calc!$Z$1-N341*2)*V339),0))</f>
        <v>0</v>
      </c>
      <c r="W340">
        <f>IF(ISNUMBER(C340),C340,W339)</f>
        <v>0.09</v>
      </c>
      <c r="Y340" s="1" t="e">
        <f>IF(AND(Q340&gt;=Chart!$F$2,Q340&lt;=Chart!$F$3),Q340,#N/A)</f>
        <v>#N/A</v>
      </c>
      <c r="Z340" t="e">
        <f>IF(AND(Q340&gt;=Chart!$F$2,Q340&lt;=Chart!$F$3),R340,#N/A)</f>
        <v>#N/A</v>
      </c>
      <c r="AA340" t="e">
        <f>IF(AND(Q340&gt;=Chart!$F$2,Q340&lt;=Chart!$F$3),S340,#N/A)</f>
        <v>#N/A</v>
      </c>
      <c r="AB340" t="e">
        <f>IF(AND(Q340&gt;=Chart!$F$2,Q340&lt;=Chart!$F$3),T340,#N/A)</f>
        <v>#N/A</v>
      </c>
      <c r="AC340" t="e">
        <f>IF(AND(Q340&gt;=Chart!$F$2,Q340&lt;=Chart!$F$3),U340,#N/A)</f>
        <v>#N/A</v>
      </c>
      <c r="AD340" t="e">
        <f>IF(AND(Q340&gt;=Chart!$F$2,Q340&lt;=Chart!$F$3),V340,#N/A)</f>
        <v>#N/A</v>
      </c>
      <c r="AE340" t="e">
        <f>IF(AND(Q340&gt;=Chart!$F$2,Q340&lt;=Chart!$F$3),I340,#N/A)</f>
        <v>#N/A</v>
      </c>
      <c r="AF340" t="e">
        <f>IF(AND(Q340&gt;=Chart!$F$2,Q340&lt;=Chart!$F$3),H340/100,#N/A)</f>
        <v>#N/A</v>
      </c>
      <c r="AG340" t="e">
        <f>IF(AND(Q340&gt;=Chart!$F$2,Q340&lt;=Chart!$F$3),W340/100,#N/A)</f>
        <v>#N/A</v>
      </c>
    </row>
    <row r="341" spans="1:33" x14ac:dyDescent="0.25">
      <c r="A341">
        <v>1413379800</v>
      </c>
      <c r="B341">
        <f>INDEX('Daily Data ADJ'!$1:$1048576,MATCH(Calc!$A341,'Daily Data ADJ'!$A:$A,0),MATCH("SPY, CBOE BZX: Close",'Daily Data ADJ'!$1:$1,0))</f>
        <v>160.16560916</v>
      </c>
      <c r="C341">
        <f>INDEX('Daily Data ADJ'!$1:$1048576,MATCH(Calc!$A341,'Daily Data ADJ'!$A:$A,0),MATCH("EFFR, FRED: Close",'Daily Data ADJ'!$1:$1,0))</f>
        <v>0.09</v>
      </c>
      <c r="D341" t="str">
        <f>INDEX('Daily Data ADJ'!$1:$1048576,MATCH(Calc!$A341,'Daily Data ADJ'!$A:$A,1),MATCH("SOFR, FRED: Close",'Daily Data ADJ'!$1:$1,0))</f>
        <v>NaN</v>
      </c>
      <c r="E341">
        <f>INDEX('Daily Data ADJ'!$1:$1048576,MATCH(Calc!$A341,'Daily Data ADJ'!$A:$A,0),MATCH("UPRO, CBOE BZX: Close",'Daily Data ADJ'!$1:$1,0))</f>
        <v>8.0049939099999996</v>
      </c>
      <c r="F341">
        <f>INDEX('Daily Data ADJ'!$1:$1048576,MATCH(Calc!$A341,'Daily Data ADJ'!$A:$A,0),MATCH("ES1!, CME_MINI: Close",'Daily Data ADJ'!$1:$1,0))</f>
        <v>1846.75</v>
      </c>
      <c r="G341">
        <f>INDEX('Daily Data ADJ'!$1:$1048576,MATCH(Calc!$A341,'Daily Data ADJ'!$A:$A,0),MATCH("ES2!, CME_MINI: Close",'Daily Data ADJ'!$1:$1,0))</f>
        <v>1838.75</v>
      </c>
      <c r="H341">
        <f>INDEX('QUANDL MULTPL SP500_DIV_YIELD_M'!$A:$G,MATCH(Calc!$A341,'QUANDL MULTPL SP500_DIV_YIELD_M'!$A:$A,1),MATCH('QUANDL MULTPL SP500_DIV_YIELD_M'!$E$1,'QUANDL MULTPL SP500_DIV_YIELD_M'!$A$1:$G$1,0))</f>
        <v>1.93</v>
      </c>
      <c r="I341" s="5">
        <f t="shared" si="30"/>
        <v>2.0845312058187654E-3</v>
      </c>
      <c r="J341" s="1">
        <f>A341/24/60/60+DATE(1970,1,1)</f>
        <v>41927.5625</v>
      </c>
      <c r="K341" s="3">
        <f t="shared" si="33"/>
        <v>1</v>
      </c>
      <c r="L341" s="6">
        <f>(1+Chart!$F$4)^(1/(365/K341))-1</f>
        <v>6.6592785027408397E-5</v>
      </c>
      <c r="M341" s="6">
        <f t="shared" si="34"/>
        <v>2.4646475380585287E-6</v>
      </c>
      <c r="N341" s="6">
        <f t="shared" si="35"/>
        <v>5.7051165076593691E-6</v>
      </c>
      <c r="O341">
        <f>O340*(B341/B340)</f>
        <v>160.16560916000032</v>
      </c>
      <c r="P341">
        <f t="shared" si="31"/>
        <v>2014</v>
      </c>
      <c r="Q341" s="1">
        <f t="shared" si="32"/>
        <v>41927.5625</v>
      </c>
      <c r="R341">
        <f>IF(B342="",R340,IF(Q341&gt;=Chart!$F$2,E341,0))</f>
        <v>0</v>
      </c>
      <c r="S341">
        <f>IF(B342="",S340,IFERROR(IF(AND(R341&gt;0,R340=0),R341,(1+(B342/B341-1)*Calc!$Z$1)*S340),0))</f>
        <v>0</v>
      </c>
      <c r="T341">
        <f>IF(B342="",T340,IFERROR(IF(AND(R341&gt;0,R340=0),R341,(1+(B342/B341-1)*Calc!$Z$1-L342)*T340),0))</f>
        <v>0</v>
      </c>
      <c r="U341">
        <f>IF(B342="",U340,IFERROR(IF(AND(R341&gt;0,R340=0),R341,(1+(B342/B341-1)*Calc!$Z$1-M342*2)*U340),0))</f>
        <v>0</v>
      </c>
      <c r="V341">
        <f>IF(B342="",V340,IFERROR(IF(AND(R341&gt;0,R340=0),R341,(1+(B342/B341-1)*Calc!$Z$1-N342*2)*V340),0))</f>
        <v>0</v>
      </c>
      <c r="W341">
        <f>IF(ISNUMBER(C341),C341,W340)</f>
        <v>0.09</v>
      </c>
      <c r="Y341" s="1" t="e">
        <f>IF(AND(Q341&gt;=Chart!$F$2,Q341&lt;=Chart!$F$3),Q341,#N/A)</f>
        <v>#N/A</v>
      </c>
      <c r="Z341" t="e">
        <f>IF(AND(Q341&gt;=Chart!$F$2,Q341&lt;=Chart!$F$3),R341,#N/A)</f>
        <v>#N/A</v>
      </c>
      <c r="AA341" t="e">
        <f>IF(AND(Q341&gt;=Chart!$F$2,Q341&lt;=Chart!$F$3),S341,#N/A)</f>
        <v>#N/A</v>
      </c>
      <c r="AB341" t="e">
        <f>IF(AND(Q341&gt;=Chart!$F$2,Q341&lt;=Chart!$F$3),T341,#N/A)</f>
        <v>#N/A</v>
      </c>
      <c r="AC341" t="e">
        <f>IF(AND(Q341&gt;=Chart!$F$2,Q341&lt;=Chart!$F$3),U341,#N/A)</f>
        <v>#N/A</v>
      </c>
      <c r="AD341" t="e">
        <f>IF(AND(Q341&gt;=Chart!$F$2,Q341&lt;=Chart!$F$3),V341,#N/A)</f>
        <v>#N/A</v>
      </c>
      <c r="AE341" t="e">
        <f>IF(AND(Q341&gt;=Chart!$F$2,Q341&lt;=Chart!$F$3),I341,#N/A)</f>
        <v>#N/A</v>
      </c>
      <c r="AF341" t="e">
        <f>IF(AND(Q341&gt;=Chart!$F$2,Q341&lt;=Chart!$F$3),H341/100,#N/A)</f>
        <v>#N/A</v>
      </c>
      <c r="AG341" t="e">
        <f>IF(AND(Q341&gt;=Chart!$F$2,Q341&lt;=Chart!$F$3),W341/100,#N/A)</f>
        <v>#N/A</v>
      </c>
    </row>
    <row r="342" spans="1:33" x14ac:dyDescent="0.25">
      <c r="A342">
        <v>1413466200</v>
      </c>
      <c r="B342">
        <f>INDEX('Daily Data ADJ'!$1:$1048576,MATCH(Calc!$A342,'Daily Data ADJ'!$A:$A,0),MATCH("SPY, CBOE BZX: Close",'Daily Data ADJ'!$1:$1,0))</f>
        <v>160.02815007000001</v>
      </c>
      <c r="C342">
        <f>INDEX('Daily Data ADJ'!$1:$1048576,MATCH(Calc!$A342,'Daily Data ADJ'!$A:$A,0),MATCH("EFFR, FRED: Close",'Daily Data ADJ'!$1:$1,0))</f>
        <v>0.09</v>
      </c>
      <c r="D342" t="str">
        <f>INDEX('Daily Data ADJ'!$1:$1048576,MATCH(Calc!$A342,'Daily Data ADJ'!$A:$A,1),MATCH("SOFR, FRED: Close",'Daily Data ADJ'!$1:$1,0))</f>
        <v>NaN</v>
      </c>
      <c r="E342">
        <f>INDEX('Daily Data ADJ'!$1:$1048576,MATCH(Calc!$A342,'Daily Data ADJ'!$A:$A,0),MATCH("UPRO, CBOE BZX: Close",'Daily Data ADJ'!$1:$1,0))</f>
        <v>8.0001157900000006</v>
      </c>
      <c r="F342">
        <f>INDEX('Daily Data ADJ'!$1:$1048576,MATCH(Calc!$A342,'Daily Data ADJ'!$A:$A,0),MATCH("ES1!, CME_MINI: Close",'Daily Data ADJ'!$1:$1,0))</f>
        <v>1850.5</v>
      </c>
      <c r="G342">
        <f>INDEX('Daily Data ADJ'!$1:$1048576,MATCH(Calc!$A342,'Daily Data ADJ'!$A:$A,0),MATCH("ES2!, CME_MINI: Close",'Daily Data ADJ'!$1:$1,0))</f>
        <v>1842.5</v>
      </c>
      <c r="H342">
        <f>INDEX('QUANDL MULTPL SP500_DIV_YIELD_M'!$A:$G,MATCH(Calc!$A342,'QUANDL MULTPL SP500_DIV_YIELD_M'!$A:$A,1),MATCH('QUANDL MULTPL SP500_DIV_YIELD_M'!$E$1,'QUANDL MULTPL SP500_DIV_YIELD_M'!$A$1:$G$1,0))</f>
        <v>1.93</v>
      </c>
      <c r="I342" s="5">
        <f t="shared" si="30"/>
        <v>2.1191916023272223E-3</v>
      </c>
      <c r="J342" s="1">
        <f>A342/24/60/60+DATE(1970,1,1)</f>
        <v>41928.5625</v>
      </c>
      <c r="K342" s="3">
        <f t="shared" si="33"/>
        <v>1</v>
      </c>
      <c r="L342" s="6">
        <f>(1+Chart!$F$4)^(1/(365/K342))-1</f>
        <v>6.6592785027408397E-5</v>
      </c>
      <c r="M342" s="6">
        <f t="shared" si="34"/>
        <v>2.4646475380585287E-6</v>
      </c>
      <c r="N342" s="6">
        <f t="shared" si="35"/>
        <v>5.7998778690837582E-6</v>
      </c>
      <c r="O342">
        <f>O341*(B342/B341)</f>
        <v>160.02815007000032</v>
      </c>
      <c r="P342">
        <f t="shared" si="31"/>
        <v>2014</v>
      </c>
      <c r="Q342" s="1">
        <f t="shared" si="32"/>
        <v>41928.5625</v>
      </c>
      <c r="R342">
        <f>IF(B343="",R341,IF(Q342&gt;=Chart!$F$2,E342,0))</f>
        <v>0</v>
      </c>
      <c r="S342">
        <f>IF(B343="",S341,IFERROR(IF(AND(R342&gt;0,R341=0),R342,(1+(B343/B342-1)*Calc!$Z$1)*S341),0))</f>
        <v>0</v>
      </c>
      <c r="T342">
        <f>IF(B343="",T341,IFERROR(IF(AND(R342&gt;0,R341=0),R342,(1+(B343/B342-1)*Calc!$Z$1-L343)*T341),0))</f>
        <v>0</v>
      </c>
      <c r="U342">
        <f>IF(B343="",U341,IFERROR(IF(AND(R342&gt;0,R341=0),R342,(1+(B343/B342-1)*Calc!$Z$1-M343*2)*U341),0))</f>
        <v>0</v>
      </c>
      <c r="V342">
        <f>IF(B343="",V341,IFERROR(IF(AND(R342&gt;0,R341=0),R342,(1+(B343/B342-1)*Calc!$Z$1-N343*2)*V341),0))</f>
        <v>0</v>
      </c>
      <c r="W342">
        <f>IF(ISNUMBER(C342),C342,W341)</f>
        <v>0.09</v>
      </c>
      <c r="Y342" s="1" t="e">
        <f>IF(AND(Q342&gt;=Chart!$F$2,Q342&lt;=Chart!$F$3),Q342,#N/A)</f>
        <v>#N/A</v>
      </c>
      <c r="Z342" t="e">
        <f>IF(AND(Q342&gt;=Chart!$F$2,Q342&lt;=Chart!$F$3),R342,#N/A)</f>
        <v>#N/A</v>
      </c>
      <c r="AA342" t="e">
        <f>IF(AND(Q342&gt;=Chart!$F$2,Q342&lt;=Chart!$F$3),S342,#N/A)</f>
        <v>#N/A</v>
      </c>
      <c r="AB342" t="e">
        <f>IF(AND(Q342&gt;=Chart!$F$2,Q342&lt;=Chart!$F$3),T342,#N/A)</f>
        <v>#N/A</v>
      </c>
      <c r="AC342" t="e">
        <f>IF(AND(Q342&gt;=Chart!$F$2,Q342&lt;=Chart!$F$3),U342,#N/A)</f>
        <v>#N/A</v>
      </c>
      <c r="AD342" t="e">
        <f>IF(AND(Q342&gt;=Chart!$F$2,Q342&lt;=Chart!$F$3),V342,#N/A)</f>
        <v>#N/A</v>
      </c>
      <c r="AE342" t="e">
        <f>IF(AND(Q342&gt;=Chart!$F$2,Q342&lt;=Chart!$F$3),I342,#N/A)</f>
        <v>#N/A</v>
      </c>
      <c r="AF342" t="e">
        <f>IF(AND(Q342&gt;=Chart!$F$2,Q342&lt;=Chart!$F$3),H342/100,#N/A)</f>
        <v>#N/A</v>
      </c>
      <c r="AG342" t="e">
        <f>IF(AND(Q342&gt;=Chart!$F$2,Q342&lt;=Chart!$F$3),W342/100,#N/A)</f>
        <v>#N/A</v>
      </c>
    </row>
    <row r="343" spans="1:33" x14ac:dyDescent="0.25">
      <c r="A343">
        <v>1413552600</v>
      </c>
      <c r="B343">
        <f>INDEX('Daily Data ADJ'!$1:$1048576,MATCH(Calc!$A343,'Daily Data ADJ'!$A:$A,0),MATCH("SPY, CBOE BZX: Close",'Daily Data ADJ'!$1:$1,0))</f>
        <v>161.91821250999999</v>
      </c>
      <c r="C343">
        <f>INDEX('Daily Data ADJ'!$1:$1048576,MATCH(Calc!$A343,'Daily Data ADJ'!$A:$A,0),MATCH("EFFR, FRED: Close",'Daily Data ADJ'!$1:$1,0))</f>
        <v>0.09</v>
      </c>
      <c r="D343" t="str">
        <f>INDEX('Daily Data ADJ'!$1:$1048576,MATCH(Calc!$A343,'Daily Data ADJ'!$A:$A,1),MATCH("SOFR, FRED: Close",'Daily Data ADJ'!$1:$1,0))</f>
        <v>NaN</v>
      </c>
      <c r="E343">
        <f>INDEX('Daily Data ADJ'!$1:$1048576,MATCH(Calc!$A343,'Daily Data ADJ'!$A:$A,0),MATCH("UPRO, CBOE BZX: Close",'Daily Data ADJ'!$1:$1,0))</f>
        <v>8.3009331199999998</v>
      </c>
      <c r="F343">
        <f>INDEX('Daily Data ADJ'!$1:$1048576,MATCH(Calc!$A343,'Daily Data ADJ'!$A:$A,0),MATCH("ES1!, CME_MINI: Close",'Daily Data ADJ'!$1:$1,0))</f>
        <v>1881</v>
      </c>
      <c r="G343">
        <f>INDEX('Daily Data ADJ'!$1:$1048576,MATCH(Calc!$A343,'Daily Data ADJ'!$A:$A,0),MATCH("ES2!, CME_MINI: Close",'Daily Data ADJ'!$1:$1,0))</f>
        <v>1873</v>
      </c>
      <c r="H343">
        <f>INDEX('QUANDL MULTPL SP500_DIV_YIELD_M'!$A:$G,MATCH(Calc!$A343,'QUANDL MULTPL SP500_DIV_YIELD_M'!$A:$A,1),MATCH('QUANDL MULTPL SP500_DIV_YIELD_M'!$E$1,'QUANDL MULTPL SP500_DIV_YIELD_M'!$A$1:$G$1,0))</f>
        <v>1.93</v>
      </c>
      <c r="I343" s="5">
        <f t="shared" si="30"/>
        <v>2.3959960202775271E-3</v>
      </c>
      <c r="J343" s="1">
        <f>A343/24/60/60+DATE(1970,1,1)</f>
        <v>41929.5625</v>
      </c>
      <c r="K343" s="3">
        <f t="shared" si="33"/>
        <v>1</v>
      </c>
      <c r="L343" s="6">
        <f>(1+Chart!$F$4)^(1/(365/K343))-1</f>
        <v>6.6592785027408397E-5</v>
      </c>
      <c r="M343" s="6">
        <f t="shared" si="34"/>
        <v>2.4646475380585287E-6</v>
      </c>
      <c r="N343" s="6">
        <f t="shared" si="35"/>
        <v>6.5565425859670512E-6</v>
      </c>
      <c r="O343">
        <f>O342*(B343/B342)</f>
        <v>161.9182125100003</v>
      </c>
      <c r="P343">
        <f t="shared" si="31"/>
        <v>2014</v>
      </c>
      <c r="Q343" s="1">
        <f t="shared" si="32"/>
        <v>41929.5625</v>
      </c>
      <c r="R343">
        <f>IF(B344="",R342,IF(Q343&gt;=Chart!$F$2,E343,0))</f>
        <v>0</v>
      </c>
      <c r="S343">
        <f>IF(B344="",S342,IFERROR(IF(AND(R343&gt;0,R342=0),R343,(1+(B344/B343-1)*Calc!$Z$1)*S342),0))</f>
        <v>0</v>
      </c>
      <c r="T343">
        <f>IF(B344="",T342,IFERROR(IF(AND(R343&gt;0,R342=0),R343,(1+(B344/B343-1)*Calc!$Z$1-L344)*T342),0))</f>
        <v>0</v>
      </c>
      <c r="U343">
        <f>IF(B344="",U342,IFERROR(IF(AND(R343&gt;0,R342=0),R343,(1+(B344/B343-1)*Calc!$Z$1-M344*2)*U342),0))</f>
        <v>0</v>
      </c>
      <c r="V343">
        <f>IF(B344="",V342,IFERROR(IF(AND(R343&gt;0,R342=0),R343,(1+(B344/B343-1)*Calc!$Z$1-N344*2)*V342),0))</f>
        <v>0</v>
      </c>
      <c r="W343">
        <f>IF(ISNUMBER(C343),C343,W342)</f>
        <v>0.09</v>
      </c>
      <c r="Y343" s="1" t="e">
        <f>IF(AND(Q343&gt;=Chart!$F$2,Q343&lt;=Chart!$F$3),Q343,#N/A)</f>
        <v>#N/A</v>
      </c>
      <c r="Z343" t="e">
        <f>IF(AND(Q343&gt;=Chart!$F$2,Q343&lt;=Chart!$F$3),R343,#N/A)</f>
        <v>#N/A</v>
      </c>
      <c r="AA343" t="e">
        <f>IF(AND(Q343&gt;=Chart!$F$2,Q343&lt;=Chart!$F$3),S343,#N/A)</f>
        <v>#N/A</v>
      </c>
      <c r="AB343" t="e">
        <f>IF(AND(Q343&gt;=Chart!$F$2,Q343&lt;=Chart!$F$3),T343,#N/A)</f>
        <v>#N/A</v>
      </c>
      <c r="AC343" t="e">
        <f>IF(AND(Q343&gt;=Chart!$F$2,Q343&lt;=Chart!$F$3),U343,#N/A)</f>
        <v>#N/A</v>
      </c>
      <c r="AD343" t="e">
        <f>IF(AND(Q343&gt;=Chart!$F$2,Q343&lt;=Chart!$F$3),V343,#N/A)</f>
        <v>#N/A</v>
      </c>
      <c r="AE343" t="e">
        <f>IF(AND(Q343&gt;=Chart!$F$2,Q343&lt;=Chart!$F$3),I343,#N/A)</f>
        <v>#N/A</v>
      </c>
      <c r="AF343" t="e">
        <f>IF(AND(Q343&gt;=Chart!$F$2,Q343&lt;=Chart!$F$3),H343/100,#N/A)</f>
        <v>#N/A</v>
      </c>
      <c r="AG343" t="e">
        <f>IF(AND(Q343&gt;=Chart!$F$2,Q343&lt;=Chart!$F$3),W343/100,#N/A)</f>
        <v>#N/A</v>
      </c>
    </row>
    <row r="344" spans="1:33" x14ac:dyDescent="0.25">
      <c r="A344">
        <v>1413811800</v>
      </c>
      <c r="B344">
        <f>INDEX('Daily Data ADJ'!$1:$1048576,MATCH(Calc!$A344,'Daily Data ADJ'!$A:$A,0),MATCH("SPY, CBOE BZX: Close",'Daily Data ADJ'!$1:$1,0))</f>
        <v>163.49040081000001</v>
      </c>
      <c r="C344">
        <f>INDEX('Daily Data ADJ'!$1:$1048576,MATCH(Calc!$A344,'Daily Data ADJ'!$A:$A,0),MATCH("EFFR, FRED: Close",'Daily Data ADJ'!$1:$1,0))</f>
        <v>0.09</v>
      </c>
      <c r="D344" t="str">
        <f>INDEX('Daily Data ADJ'!$1:$1048576,MATCH(Calc!$A344,'Daily Data ADJ'!$A:$A,1),MATCH("SOFR, FRED: Close",'Daily Data ADJ'!$1:$1,0))</f>
        <v>NaN</v>
      </c>
      <c r="E344">
        <f>INDEX('Daily Data ADJ'!$1:$1048576,MATCH(Calc!$A344,'Daily Data ADJ'!$A:$A,0),MATCH("UPRO, CBOE BZX: Close",'Daily Data ADJ'!$1:$1,0))</f>
        <v>8.5358957699999998</v>
      </c>
      <c r="F344">
        <f>INDEX('Daily Data ADJ'!$1:$1048576,MATCH(Calc!$A344,'Daily Data ADJ'!$A:$A,0),MATCH("ES1!, CME_MINI: Close",'Daily Data ADJ'!$1:$1,0))</f>
        <v>1900</v>
      </c>
      <c r="G344">
        <f>INDEX('Daily Data ADJ'!$1:$1048576,MATCH(Calc!$A344,'Daily Data ADJ'!$A:$A,0),MATCH("ES2!, CME_MINI: Close",'Daily Data ADJ'!$1:$1,0))</f>
        <v>1892</v>
      </c>
      <c r="H344">
        <f>INDEX('QUANDL MULTPL SP500_DIV_YIELD_M'!$A:$G,MATCH(Calc!$A344,'QUANDL MULTPL SP500_DIV_YIELD_M'!$A:$A,1),MATCH('QUANDL MULTPL SP500_DIV_YIELD_M'!$E$1,'QUANDL MULTPL SP500_DIV_YIELD_M'!$A$1:$G$1,0))</f>
        <v>1.93</v>
      </c>
      <c r="I344" s="5">
        <f t="shared" si="30"/>
        <v>2.563967656479163E-3</v>
      </c>
      <c r="J344" s="1">
        <f>A344/24/60/60+DATE(1970,1,1)</f>
        <v>41932.5625</v>
      </c>
      <c r="K344" s="3">
        <f t="shared" si="33"/>
        <v>3</v>
      </c>
      <c r="L344" s="6">
        <f>(1+Chart!$F$4)^(1/(365/K344))-1</f>
        <v>1.9979165917494157E-4</v>
      </c>
      <c r="M344" s="6">
        <f t="shared" si="34"/>
        <v>7.393960838042446E-6</v>
      </c>
      <c r="N344" s="6">
        <f t="shared" si="35"/>
        <v>2.1046958188941645E-5</v>
      </c>
      <c r="O344">
        <f>O343*(B344/B343)</f>
        <v>163.49040081000032</v>
      </c>
      <c r="P344">
        <f t="shared" si="31"/>
        <v>2014</v>
      </c>
      <c r="Q344" s="1">
        <f t="shared" si="32"/>
        <v>41932.5625</v>
      </c>
      <c r="R344">
        <f>IF(B345="",R343,IF(Q344&gt;=Chart!$F$2,E344,0))</f>
        <v>0</v>
      </c>
      <c r="S344">
        <f>IF(B345="",S343,IFERROR(IF(AND(R344&gt;0,R343=0),R344,(1+(B345/B344-1)*Calc!$Z$1)*S343),0))</f>
        <v>0</v>
      </c>
      <c r="T344">
        <f>IF(B345="",T343,IFERROR(IF(AND(R344&gt;0,R343=0),R344,(1+(B345/B344-1)*Calc!$Z$1-L345)*T343),0))</f>
        <v>0</v>
      </c>
      <c r="U344">
        <f>IF(B345="",U343,IFERROR(IF(AND(R344&gt;0,R343=0),R344,(1+(B345/B344-1)*Calc!$Z$1-M345*2)*U343),0))</f>
        <v>0</v>
      </c>
      <c r="V344">
        <f>IF(B345="",V343,IFERROR(IF(AND(R344&gt;0,R343=0),R344,(1+(B345/B344-1)*Calc!$Z$1-N345*2)*V343),0))</f>
        <v>0</v>
      </c>
      <c r="W344">
        <f>IF(ISNUMBER(C344),C344,W343)</f>
        <v>0.09</v>
      </c>
      <c r="Y344" s="1" t="e">
        <f>IF(AND(Q344&gt;=Chart!$F$2,Q344&lt;=Chart!$F$3),Q344,#N/A)</f>
        <v>#N/A</v>
      </c>
      <c r="Z344" t="e">
        <f>IF(AND(Q344&gt;=Chart!$F$2,Q344&lt;=Chart!$F$3),R344,#N/A)</f>
        <v>#N/A</v>
      </c>
      <c r="AA344" t="e">
        <f>IF(AND(Q344&gt;=Chart!$F$2,Q344&lt;=Chart!$F$3),S344,#N/A)</f>
        <v>#N/A</v>
      </c>
      <c r="AB344" t="e">
        <f>IF(AND(Q344&gt;=Chart!$F$2,Q344&lt;=Chart!$F$3),T344,#N/A)</f>
        <v>#N/A</v>
      </c>
      <c r="AC344" t="e">
        <f>IF(AND(Q344&gt;=Chart!$F$2,Q344&lt;=Chart!$F$3),U344,#N/A)</f>
        <v>#N/A</v>
      </c>
      <c r="AD344" t="e">
        <f>IF(AND(Q344&gt;=Chart!$F$2,Q344&lt;=Chart!$F$3),V344,#N/A)</f>
        <v>#N/A</v>
      </c>
      <c r="AE344" t="e">
        <f>IF(AND(Q344&gt;=Chart!$F$2,Q344&lt;=Chart!$F$3),I344,#N/A)</f>
        <v>#N/A</v>
      </c>
      <c r="AF344" t="e">
        <f>IF(AND(Q344&gt;=Chart!$F$2,Q344&lt;=Chart!$F$3),H344/100,#N/A)</f>
        <v>#N/A</v>
      </c>
      <c r="AG344" t="e">
        <f>IF(AND(Q344&gt;=Chart!$F$2,Q344&lt;=Chart!$F$3),W344/100,#N/A)</f>
        <v>#N/A</v>
      </c>
    </row>
    <row r="345" spans="1:33" x14ac:dyDescent="0.25">
      <c r="A345">
        <v>1413898200</v>
      </c>
      <c r="B345">
        <f>INDEX('Daily Data ADJ'!$1:$1048576,MATCH(Calc!$A345,'Daily Data ADJ'!$A:$A,0),MATCH("SPY, CBOE BZX: Close",'Daily Data ADJ'!$1:$1,0))</f>
        <v>166.72928053000001</v>
      </c>
      <c r="C345">
        <f>INDEX('Daily Data ADJ'!$1:$1048576,MATCH(Calc!$A345,'Daily Data ADJ'!$A:$A,0),MATCH("EFFR, FRED: Close",'Daily Data ADJ'!$1:$1,0))</f>
        <v>0.09</v>
      </c>
      <c r="D345" t="str">
        <f>INDEX('Daily Data ADJ'!$1:$1048576,MATCH(Calc!$A345,'Daily Data ADJ'!$A:$A,1),MATCH("SOFR, FRED: Close",'Daily Data ADJ'!$1:$1,0))</f>
        <v>NaN</v>
      </c>
      <c r="E345">
        <f>INDEX('Daily Data ADJ'!$1:$1048576,MATCH(Calc!$A345,'Daily Data ADJ'!$A:$A,0),MATCH("UPRO, CBOE BZX: Close",'Daily Data ADJ'!$1:$1,0))</f>
        <v>9.0399679499999994</v>
      </c>
      <c r="F345">
        <f>INDEX('Daily Data ADJ'!$1:$1048576,MATCH(Calc!$A345,'Daily Data ADJ'!$A:$A,0),MATCH("ES1!, CME_MINI: Close",'Daily Data ADJ'!$1:$1,0))</f>
        <v>1938</v>
      </c>
      <c r="G345">
        <f>INDEX('Daily Data ADJ'!$1:$1048576,MATCH(Calc!$A345,'Daily Data ADJ'!$A:$A,0),MATCH("ES2!, CME_MINI: Close",'Daily Data ADJ'!$1:$1,0))</f>
        <v>1930</v>
      </c>
      <c r="H345">
        <f>INDEX('QUANDL MULTPL SP500_DIV_YIELD_M'!$A:$G,MATCH(Calc!$A345,'QUANDL MULTPL SP500_DIV_YIELD_M'!$A:$A,1),MATCH('QUANDL MULTPL SP500_DIV_YIELD_M'!$E$1,'QUANDL MULTPL SP500_DIV_YIELD_M'!$A$1:$G$1,0))</f>
        <v>1.93</v>
      </c>
      <c r="I345" s="5">
        <f t="shared" si="30"/>
        <v>2.8900916893838252E-3</v>
      </c>
      <c r="J345" s="1">
        <f>A345/24/60/60+DATE(1970,1,1)</f>
        <v>41933.5625</v>
      </c>
      <c r="K345" s="3">
        <f t="shared" si="33"/>
        <v>1</v>
      </c>
      <c r="L345" s="6">
        <f>(1+Chart!$F$4)^(1/(365/K345))-1</f>
        <v>6.6592785027408397E-5</v>
      </c>
      <c r="M345" s="6">
        <f t="shared" si="34"/>
        <v>2.4646475380585287E-6</v>
      </c>
      <c r="N345" s="6">
        <f t="shared" si="35"/>
        <v>7.906670719481923E-6</v>
      </c>
      <c r="O345">
        <f>O344*(B345/B344)</f>
        <v>166.72928053000032</v>
      </c>
      <c r="P345">
        <f t="shared" si="31"/>
        <v>2014</v>
      </c>
      <c r="Q345" s="1">
        <f t="shared" si="32"/>
        <v>41933.5625</v>
      </c>
      <c r="R345">
        <f>IF(B346="",R344,IF(Q345&gt;=Chart!$F$2,E345,0))</f>
        <v>0</v>
      </c>
      <c r="S345">
        <f>IF(B346="",S344,IFERROR(IF(AND(R345&gt;0,R344=0),R345,(1+(B346/B345-1)*Calc!$Z$1)*S344),0))</f>
        <v>0</v>
      </c>
      <c r="T345">
        <f>IF(B346="",T344,IFERROR(IF(AND(R345&gt;0,R344=0),R345,(1+(B346/B345-1)*Calc!$Z$1-L346)*T344),0))</f>
        <v>0</v>
      </c>
      <c r="U345">
        <f>IF(B346="",U344,IFERROR(IF(AND(R345&gt;0,R344=0),R345,(1+(B346/B345-1)*Calc!$Z$1-M346*2)*U344),0))</f>
        <v>0</v>
      </c>
      <c r="V345">
        <f>IF(B346="",V344,IFERROR(IF(AND(R345&gt;0,R344=0),R345,(1+(B346/B345-1)*Calc!$Z$1-N346*2)*V344),0))</f>
        <v>0</v>
      </c>
      <c r="W345">
        <f>IF(ISNUMBER(C345),C345,W344)</f>
        <v>0.09</v>
      </c>
      <c r="Y345" s="1" t="e">
        <f>IF(AND(Q345&gt;=Chart!$F$2,Q345&lt;=Chart!$F$3),Q345,#N/A)</f>
        <v>#N/A</v>
      </c>
      <c r="Z345" t="e">
        <f>IF(AND(Q345&gt;=Chart!$F$2,Q345&lt;=Chart!$F$3),R345,#N/A)</f>
        <v>#N/A</v>
      </c>
      <c r="AA345" t="e">
        <f>IF(AND(Q345&gt;=Chart!$F$2,Q345&lt;=Chart!$F$3),S345,#N/A)</f>
        <v>#N/A</v>
      </c>
      <c r="AB345" t="e">
        <f>IF(AND(Q345&gt;=Chart!$F$2,Q345&lt;=Chart!$F$3),T345,#N/A)</f>
        <v>#N/A</v>
      </c>
      <c r="AC345" t="e">
        <f>IF(AND(Q345&gt;=Chart!$F$2,Q345&lt;=Chart!$F$3),U345,#N/A)</f>
        <v>#N/A</v>
      </c>
      <c r="AD345" t="e">
        <f>IF(AND(Q345&gt;=Chart!$F$2,Q345&lt;=Chart!$F$3),V345,#N/A)</f>
        <v>#N/A</v>
      </c>
      <c r="AE345" t="e">
        <f>IF(AND(Q345&gt;=Chart!$F$2,Q345&lt;=Chart!$F$3),I345,#N/A)</f>
        <v>#N/A</v>
      </c>
      <c r="AF345" t="e">
        <f>IF(AND(Q345&gt;=Chart!$F$2,Q345&lt;=Chart!$F$3),H345/100,#N/A)</f>
        <v>#N/A</v>
      </c>
      <c r="AG345" t="e">
        <f>IF(AND(Q345&gt;=Chart!$F$2,Q345&lt;=Chart!$F$3),W345/100,#N/A)</f>
        <v>#N/A</v>
      </c>
    </row>
    <row r="346" spans="1:33" x14ac:dyDescent="0.25">
      <c r="A346">
        <v>1413984600</v>
      </c>
      <c r="B346">
        <f>INDEX('Daily Data ADJ'!$1:$1048576,MATCH(Calc!$A346,'Daily Data ADJ'!$A:$A,0),MATCH("SPY, CBOE BZX: Close",'Daily Data ADJ'!$1:$1,0))</f>
        <v>165.54369591</v>
      </c>
      <c r="C346">
        <f>INDEX('Daily Data ADJ'!$1:$1048576,MATCH(Calc!$A346,'Daily Data ADJ'!$A:$A,0),MATCH("EFFR, FRED: Close",'Daily Data ADJ'!$1:$1,0))</f>
        <v>0.09</v>
      </c>
      <c r="D346" t="str">
        <f>INDEX('Daily Data ADJ'!$1:$1048576,MATCH(Calc!$A346,'Daily Data ADJ'!$A:$A,1),MATCH("SOFR, FRED: Close",'Daily Data ADJ'!$1:$1,0))</f>
        <v>NaN</v>
      </c>
      <c r="E346">
        <f>INDEX('Daily Data ADJ'!$1:$1048576,MATCH(Calc!$A346,'Daily Data ADJ'!$A:$A,0),MATCH("UPRO, CBOE BZX: Close",'Daily Data ADJ'!$1:$1,0))</f>
        <v>8.8513474799999994</v>
      </c>
      <c r="F346">
        <f>INDEX('Daily Data ADJ'!$1:$1048576,MATCH(Calc!$A346,'Daily Data ADJ'!$A:$A,0),MATCH("ES1!, CME_MINI: Close",'Daily Data ADJ'!$1:$1,0))</f>
        <v>1925</v>
      </c>
      <c r="G346">
        <f>INDEX('Daily Data ADJ'!$1:$1048576,MATCH(Calc!$A346,'Daily Data ADJ'!$A:$A,0),MATCH("ES2!, CME_MINI: Close",'Daily Data ADJ'!$1:$1,0))</f>
        <v>1917.25</v>
      </c>
      <c r="H346">
        <f>INDEX('QUANDL MULTPL SP500_DIV_YIELD_M'!$A:$G,MATCH(Calc!$A346,'QUANDL MULTPL SP500_DIV_YIELD_M'!$A:$A,1),MATCH('QUANDL MULTPL SP500_DIV_YIELD_M'!$E$1,'QUANDL MULTPL SP500_DIV_YIELD_M'!$A$1:$G$1,0))</f>
        <v>1.93</v>
      </c>
      <c r="I346" s="5">
        <f t="shared" si="30"/>
        <v>3.2930939404988285E-3</v>
      </c>
      <c r="J346" s="1">
        <f>A346/24/60/60+DATE(1970,1,1)</f>
        <v>41934.5625</v>
      </c>
      <c r="K346" s="3">
        <f t="shared" si="33"/>
        <v>1</v>
      </c>
      <c r="L346" s="6">
        <f>(1+Chart!$F$4)^(1/(365/K346))-1</f>
        <v>6.6592785027408397E-5</v>
      </c>
      <c r="M346" s="6">
        <f t="shared" si="34"/>
        <v>2.4646475380585287E-6</v>
      </c>
      <c r="N346" s="6">
        <f t="shared" si="35"/>
        <v>9.0073928438183515E-6</v>
      </c>
      <c r="O346">
        <f>O345*(B346/B345)</f>
        <v>165.54369591000031</v>
      </c>
      <c r="P346">
        <f t="shared" si="31"/>
        <v>2014</v>
      </c>
      <c r="Q346" s="1">
        <f t="shared" si="32"/>
        <v>41934.5625</v>
      </c>
      <c r="R346">
        <f>IF(B347="",R345,IF(Q346&gt;=Chart!$F$2,E346,0))</f>
        <v>0</v>
      </c>
      <c r="S346">
        <f>IF(B347="",S345,IFERROR(IF(AND(R346&gt;0,R345=0),R346,(1+(B347/B346-1)*Calc!$Z$1)*S345),0))</f>
        <v>0</v>
      </c>
      <c r="T346">
        <f>IF(B347="",T345,IFERROR(IF(AND(R346&gt;0,R345=0),R346,(1+(B347/B346-1)*Calc!$Z$1-L347)*T345),0))</f>
        <v>0</v>
      </c>
      <c r="U346">
        <f>IF(B347="",U345,IFERROR(IF(AND(R346&gt;0,R345=0),R346,(1+(B347/B346-1)*Calc!$Z$1-M347*2)*U345),0))</f>
        <v>0</v>
      </c>
      <c r="V346">
        <f>IF(B347="",V345,IFERROR(IF(AND(R346&gt;0,R345=0),R346,(1+(B347/B346-1)*Calc!$Z$1-N347*2)*V345),0))</f>
        <v>0</v>
      </c>
      <c r="W346">
        <f>IF(ISNUMBER(C346),C346,W345)</f>
        <v>0.09</v>
      </c>
      <c r="Y346" s="1" t="e">
        <f>IF(AND(Q346&gt;=Chart!$F$2,Q346&lt;=Chart!$F$3),Q346,#N/A)</f>
        <v>#N/A</v>
      </c>
      <c r="Z346" t="e">
        <f>IF(AND(Q346&gt;=Chart!$F$2,Q346&lt;=Chart!$F$3),R346,#N/A)</f>
        <v>#N/A</v>
      </c>
      <c r="AA346" t="e">
        <f>IF(AND(Q346&gt;=Chart!$F$2,Q346&lt;=Chart!$F$3),S346,#N/A)</f>
        <v>#N/A</v>
      </c>
      <c r="AB346" t="e">
        <f>IF(AND(Q346&gt;=Chart!$F$2,Q346&lt;=Chart!$F$3),T346,#N/A)</f>
        <v>#N/A</v>
      </c>
      <c r="AC346" t="e">
        <f>IF(AND(Q346&gt;=Chart!$F$2,Q346&lt;=Chart!$F$3),U346,#N/A)</f>
        <v>#N/A</v>
      </c>
      <c r="AD346" t="e">
        <f>IF(AND(Q346&gt;=Chart!$F$2,Q346&lt;=Chart!$F$3),V346,#N/A)</f>
        <v>#N/A</v>
      </c>
      <c r="AE346" t="e">
        <f>IF(AND(Q346&gt;=Chart!$F$2,Q346&lt;=Chart!$F$3),I346,#N/A)</f>
        <v>#N/A</v>
      </c>
      <c r="AF346" t="e">
        <f>IF(AND(Q346&gt;=Chart!$F$2,Q346&lt;=Chart!$F$3),H346/100,#N/A)</f>
        <v>#N/A</v>
      </c>
      <c r="AG346" t="e">
        <f>IF(AND(Q346&gt;=Chart!$F$2,Q346&lt;=Chart!$F$3),W346/100,#N/A)</f>
        <v>#N/A</v>
      </c>
    </row>
    <row r="347" spans="1:33" x14ac:dyDescent="0.25">
      <c r="A347">
        <v>1414071000</v>
      </c>
      <c r="B347">
        <f>INDEX('Daily Data ADJ'!$1:$1048576,MATCH(Calc!$A347,'Daily Data ADJ'!$A:$A,0),MATCH("SPY, CBOE BZX: Close",'Daily Data ADJ'!$1:$1,0))</f>
        <v>167.46812312</v>
      </c>
      <c r="C347">
        <f>INDEX('Daily Data ADJ'!$1:$1048576,MATCH(Calc!$A347,'Daily Data ADJ'!$A:$A,0),MATCH("EFFR, FRED: Close",'Daily Data ADJ'!$1:$1,0))</f>
        <v>0.09</v>
      </c>
      <c r="D347" t="str">
        <f>INDEX('Daily Data ADJ'!$1:$1048576,MATCH(Calc!$A347,'Daily Data ADJ'!$A:$A,1),MATCH("SOFR, FRED: Close",'Daily Data ADJ'!$1:$1,0))</f>
        <v>NaN</v>
      </c>
      <c r="E347">
        <f>INDEX('Daily Data ADJ'!$1:$1048576,MATCH(Calc!$A347,'Daily Data ADJ'!$A:$A,0),MATCH("UPRO, CBOE BZX: Close",'Daily Data ADJ'!$1:$1,0))</f>
        <v>9.1619210599999992</v>
      </c>
      <c r="F347">
        <f>INDEX('Daily Data ADJ'!$1:$1048576,MATCH(Calc!$A347,'Daily Data ADJ'!$A:$A,0),MATCH("ES1!, CME_MINI: Close",'Daily Data ADJ'!$1:$1,0))</f>
        <v>1946</v>
      </c>
      <c r="G347">
        <f>INDEX('Daily Data ADJ'!$1:$1048576,MATCH(Calc!$A347,'Daily Data ADJ'!$A:$A,0),MATCH("ES2!, CME_MINI: Close",'Daily Data ADJ'!$1:$1,0))</f>
        <v>1938.25</v>
      </c>
      <c r="H347">
        <f>INDEX('QUANDL MULTPL SP500_DIV_YIELD_M'!$A:$G,MATCH(Calc!$A347,'QUANDL MULTPL SP500_DIV_YIELD_M'!$A:$A,1),MATCH('QUANDL MULTPL SP500_DIV_YIELD_M'!$E$1,'QUANDL MULTPL SP500_DIV_YIELD_M'!$A$1:$G$1,0))</f>
        <v>1.93</v>
      </c>
      <c r="I347" s="5">
        <f t="shared" si="30"/>
        <v>3.4647977272817126E-3</v>
      </c>
      <c r="J347" s="1">
        <f>A347/24/60/60+DATE(1970,1,1)</f>
        <v>41935.5625</v>
      </c>
      <c r="K347" s="3">
        <f t="shared" si="33"/>
        <v>1</v>
      </c>
      <c r="L347" s="6">
        <f>(1+Chart!$F$4)^(1/(365/K347))-1</f>
        <v>6.6592785027408397E-5</v>
      </c>
      <c r="M347" s="6">
        <f t="shared" si="34"/>
        <v>2.4646475380585287E-6</v>
      </c>
      <c r="N347" s="6">
        <f t="shared" si="35"/>
        <v>9.4762343361143309E-6</v>
      </c>
      <c r="O347">
        <f>O346*(B347/B346)</f>
        <v>167.46812312000031</v>
      </c>
      <c r="P347">
        <f t="shared" si="31"/>
        <v>2014</v>
      </c>
      <c r="Q347" s="1">
        <f t="shared" si="32"/>
        <v>41935.5625</v>
      </c>
      <c r="R347">
        <f>IF(B348="",R346,IF(Q347&gt;=Chart!$F$2,E347,0))</f>
        <v>0</v>
      </c>
      <c r="S347">
        <f>IF(B348="",S346,IFERROR(IF(AND(R347&gt;0,R346=0),R347,(1+(B348/B347-1)*Calc!$Z$1)*S346),0))</f>
        <v>0</v>
      </c>
      <c r="T347">
        <f>IF(B348="",T346,IFERROR(IF(AND(R347&gt;0,R346=0),R347,(1+(B348/B347-1)*Calc!$Z$1-L348)*T346),0))</f>
        <v>0</v>
      </c>
      <c r="U347">
        <f>IF(B348="",U346,IFERROR(IF(AND(R347&gt;0,R346=0),R347,(1+(B348/B347-1)*Calc!$Z$1-M348*2)*U346),0))</f>
        <v>0</v>
      </c>
      <c r="V347">
        <f>IF(B348="",V346,IFERROR(IF(AND(R347&gt;0,R346=0),R347,(1+(B348/B347-1)*Calc!$Z$1-N348*2)*V346),0))</f>
        <v>0</v>
      </c>
      <c r="W347">
        <f>IF(ISNUMBER(C347),C347,W346)</f>
        <v>0.09</v>
      </c>
      <c r="Y347" s="1" t="e">
        <f>IF(AND(Q347&gt;=Chart!$F$2,Q347&lt;=Chart!$F$3),Q347,#N/A)</f>
        <v>#N/A</v>
      </c>
      <c r="Z347" t="e">
        <f>IF(AND(Q347&gt;=Chart!$F$2,Q347&lt;=Chart!$F$3),R347,#N/A)</f>
        <v>#N/A</v>
      </c>
      <c r="AA347" t="e">
        <f>IF(AND(Q347&gt;=Chart!$F$2,Q347&lt;=Chart!$F$3),S347,#N/A)</f>
        <v>#N/A</v>
      </c>
      <c r="AB347" t="e">
        <f>IF(AND(Q347&gt;=Chart!$F$2,Q347&lt;=Chart!$F$3),T347,#N/A)</f>
        <v>#N/A</v>
      </c>
      <c r="AC347" t="e">
        <f>IF(AND(Q347&gt;=Chart!$F$2,Q347&lt;=Chart!$F$3),U347,#N/A)</f>
        <v>#N/A</v>
      </c>
      <c r="AD347" t="e">
        <f>IF(AND(Q347&gt;=Chart!$F$2,Q347&lt;=Chart!$F$3),V347,#N/A)</f>
        <v>#N/A</v>
      </c>
      <c r="AE347" t="e">
        <f>IF(AND(Q347&gt;=Chart!$F$2,Q347&lt;=Chart!$F$3),I347,#N/A)</f>
        <v>#N/A</v>
      </c>
      <c r="AF347" t="e">
        <f>IF(AND(Q347&gt;=Chart!$F$2,Q347&lt;=Chart!$F$3),H347/100,#N/A)</f>
        <v>#N/A</v>
      </c>
      <c r="AG347" t="e">
        <f>IF(AND(Q347&gt;=Chart!$F$2,Q347&lt;=Chart!$F$3),W347/100,#N/A)</f>
        <v>#N/A</v>
      </c>
    </row>
    <row r="348" spans="1:33" x14ac:dyDescent="0.25">
      <c r="A348">
        <v>1414157400</v>
      </c>
      <c r="B348">
        <f>INDEX('Daily Data ADJ'!$1:$1048576,MATCH(Calc!$A348,'Daily Data ADJ'!$A:$A,0),MATCH("SPY, CBOE BZX: Close",'Daily Data ADJ'!$1:$1,0))</f>
        <v>168.75680206000001</v>
      </c>
      <c r="C348">
        <f>INDEX('Daily Data ADJ'!$1:$1048576,MATCH(Calc!$A348,'Daily Data ADJ'!$A:$A,0),MATCH("EFFR, FRED: Close",'Daily Data ADJ'!$1:$1,0))</f>
        <v>0.09</v>
      </c>
      <c r="D348" t="str">
        <f>INDEX('Daily Data ADJ'!$1:$1048576,MATCH(Calc!$A348,'Daily Data ADJ'!$A:$A,1),MATCH("SOFR, FRED: Close",'Daily Data ADJ'!$1:$1,0))</f>
        <v>NaN</v>
      </c>
      <c r="E348">
        <f>INDEX('Daily Data ADJ'!$1:$1048576,MATCH(Calc!$A348,'Daily Data ADJ'!$A:$A,0),MATCH("UPRO, CBOE BZX: Close",'Daily Data ADJ'!$1:$1,0))</f>
        <v>9.3554196600000008</v>
      </c>
      <c r="F348">
        <f>INDEX('Daily Data ADJ'!$1:$1048576,MATCH(Calc!$A348,'Daily Data ADJ'!$A:$A,0),MATCH("ES1!, CME_MINI: Close",'Daily Data ADJ'!$1:$1,0))</f>
        <v>1959.75</v>
      </c>
      <c r="G348">
        <f>INDEX('Daily Data ADJ'!$1:$1048576,MATCH(Calc!$A348,'Daily Data ADJ'!$A:$A,0),MATCH("ES2!, CME_MINI: Close",'Daily Data ADJ'!$1:$1,0))</f>
        <v>1951.75</v>
      </c>
      <c r="H348">
        <f>INDEX('QUANDL MULTPL SP500_DIV_YIELD_M'!$A:$G,MATCH(Calc!$A348,'QUANDL MULTPL SP500_DIV_YIELD_M'!$A:$A,1),MATCH('QUANDL MULTPL SP500_DIV_YIELD_M'!$E$1,'QUANDL MULTPL SP500_DIV_YIELD_M'!$A$1:$G$1,0))</f>
        <v>1.93</v>
      </c>
      <c r="I348" s="5">
        <f t="shared" si="30"/>
        <v>3.0710986896768239E-3</v>
      </c>
      <c r="J348" s="1">
        <f>A348/24/60/60+DATE(1970,1,1)</f>
        <v>41936.5625</v>
      </c>
      <c r="K348" s="3">
        <f t="shared" si="33"/>
        <v>1</v>
      </c>
      <c r="L348" s="6">
        <f>(1+Chart!$F$4)^(1/(365/K348))-1</f>
        <v>6.6592785027408397E-5</v>
      </c>
      <c r="M348" s="6">
        <f t="shared" si="34"/>
        <v>2.4646475380585287E-6</v>
      </c>
      <c r="N348" s="6">
        <f t="shared" si="35"/>
        <v>8.4011106291637105E-6</v>
      </c>
      <c r="O348">
        <f>O347*(B348/B347)</f>
        <v>168.75680206000035</v>
      </c>
      <c r="P348">
        <f t="shared" si="31"/>
        <v>2014</v>
      </c>
      <c r="Q348" s="1">
        <f t="shared" si="32"/>
        <v>41936.5625</v>
      </c>
      <c r="R348">
        <f>IF(B349="",R347,IF(Q348&gt;=Chart!$F$2,E348,0))</f>
        <v>0</v>
      </c>
      <c r="S348">
        <f>IF(B349="",S347,IFERROR(IF(AND(R348&gt;0,R347=0),R348,(1+(B349/B348-1)*Calc!$Z$1)*S347),0))</f>
        <v>0</v>
      </c>
      <c r="T348">
        <f>IF(B349="",T347,IFERROR(IF(AND(R348&gt;0,R347=0),R348,(1+(B349/B348-1)*Calc!$Z$1-L349)*T347),0))</f>
        <v>0</v>
      </c>
      <c r="U348">
        <f>IF(B349="",U347,IFERROR(IF(AND(R348&gt;0,R347=0),R348,(1+(B349/B348-1)*Calc!$Z$1-M349*2)*U347),0))</f>
        <v>0</v>
      </c>
      <c r="V348">
        <f>IF(B349="",V347,IFERROR(IF(AND(R348&gt;0,R347=0),R348,(1+(B349/B348-1)*Calc!$Z$1-N349*2)*V347),0))</f>
        <v>0</v>
      </c>
      <c r="W348">
        <f>IF(ISNUMBER(C348),C348,W347)</f>
        <v>0.09</v>
      </c>
      <c r="Y348" s="1" t="e">
        <f>IF(AND(Q348&gt;=Chart!$F$2,Q348&lt;=Chart!$F$3),Q348,#N/A)</f>
        <v>#N/A</v>
      </c>
      <c r="Z348" t="e">
        <f>IF(AND(Q348&gt;=Chart!$F$2,Q348&lt;=Chart!$F$3),R348,#N/A)</f>
        <v>#N/A</v>
      </c>
      <c r="AA348" t="e">
        <f>IF(AND(Q348&gt;=Chart!$F$2,Q348&lt;=Chart!$F$3),S348,#N/A)</f>
        <v>#N/A</v>
      </c>
      <c r="AB348" t="e">
        <f>IF(AND(Q348&gt;=Chart!$F$2,Q348&lt;=Chart!$F$3),T348,#N/A)</f>
        <v>#N/A</v>
      </c>
      <c r="AC348" t="e">
        <f>IF(AND(Q348&gt;=Chart!$F$2,Q348&lt;=Chart!$F$3),U348,#N/A)</f>
        <v>#N/A</v>
      </c>
      <c r="AD348" t="e">
        <f>IF(AND(Q348&gt;=Chart!$F$2,Q348&lt;=Chart!$F$3),V348,#N/A)</f>
        <v>#N/A</v>
      </c>
      <c r="AE348" t="e">
        <f>IF(AND(Q348&gt;=Chart!$F$2,Q348&lt;=Chart!$F$3),I348,#N/A)</f>
        <v>#N/A</v>
      </c>
      <c r="AF348" t="e">
        <f>IF(AND(Q348&gt;=Chart!$F$2,Q348&lt;=Chart!$F$3),H348/100,#N/A)</f>
        <v>#N/A</v>
      </c>
      <c r="AG348" t="e">
        <f>IF(AND(Q348&gt;=Chart!$F$2,Q348&lt;=Chart!$F$3),W348/100,#N/A)</f>
        <v>#N/A</v>
      </c>
    </row>
    <row r="349" spans="1:33" x14ac:dyDescent="0.25">
      <c r="A349">
        <v>1414416600</v>
      </c>
      <c r="B349">
        <f>INDEX('Daily Data ADJ'!$1:$1048576,MATCH(Calc!$A349,'Daily Data ADJ'!$A:$A,0),MATCH("SPY, CBOE BZX: Close",'Daily Data ADJ'!$1:$1,0))</f>
        <v>168.52483985000001</v>
      </c>
      <c r="C349">
        <f>INDEX('Daily Data ADJ'!$1:$1048576,MATCH(Calc!$A349,'Daily Data ADJ'!$A:$A,0),MATCH("EFFR, FRED: Close",'Daily Data ADJ'!$1:$1,0))</f>
        <v>0.09</v>
      </c>
      <c r="D349" t="str">
        <f>INDEX('Daily Data ADJ'!$1:$1048576,MATCH(Calc!$A349,'Daily Data ADJ'!$A:$A,1),MATCH("SOFR, FRED: Close",'Daily Data ADJ'!$1:$1,0))</f>
        <v>NaN</v>
      </c>
      <c r="E349">
        <f>INDEX('Daily Data ADJ'!$1:$1048576,MATCH(Calc!$A349,'Daily Data ADJ'!$A:$A,0),MATCH("UPRO, CBOE BZX: Close",'Daily Data ADJ'!$1:$1,0))</f>
        <v>9.3228991499999996</v>
      </c>
      <c r="F349">
        <f>INDEX('Daily Data ADJ'!$1:$1048576,MATCH(Calc!$A349,'Daily Data ADJ'!$A:$A,0),MATCH("ES1!, CME_MINI: Close",'Daily Data ADJ'!$1:$1,0))</f>
        <v>1957</v>
      </c>
      <c r="G349">
        <f>INDEX('Daily Data ADJ'!$1:$1048576,MATCH(Calc!$A349,'Daily Data ADJ'!$A:$A,0),MATCH("ES2!, CME_MINI: Close",'Daily Data ADJ'!$1:$1,0))</f>
        <v>1949.25</v>
      </c>
      <c r="H349">
        <f>INDEX('QUANDL MULTPL SP500_DIV_YIELD_M'!$A:$G,MATCH(Calc!$A349,'QUANDL MULTPL SP500_DIV_YIELD_M'!$A:$A,1),MATCH('QUANDL MULTPL SP500_DIV_YIELD_M'!$E$1,'QUANDL MULTPL SP500_DIV_YIELD_M'!$A$1:$G$1,0))</f>
        <v>1.93</v>
      </c>
      <c r="I349" s="5">
        <f t="shared" si="30"/>
        <v>3.5532759170323752E-3</v>
      </c>
      <c r="J349" s="1">
        <f>A349/24/60/60+DATE(1970,1,1)</f>
        <v>41939.5625</v>
      </c>
      <c r="K349" s="3">
        <f t="shared" si="33"/>
        <v>3</v>
      </c>
      <c r="L349" s="6">
        <f>(1+Chart!$F$4)^(1/(365/K349))-1</f>
        <v>1.9979165917494157E-4</v>
      </c>
      <c r="M349" s="6">
        <f t="shared" si="34"/>
        <v>7.393960838042446E-6</v>
      </c>
      <c r="N349" s="6">
        <f t="shared" si="35"/>
        <v>2.9153668357428941E-5</v>
      </c>
      <c r="O349">
        <f>O348*(B349/B348)</f>
        <v>168.52483985000035</v>
      </c>
      <c r="P349">
        <f t="shared" si="31"/>
        <v>2014</v>
      </c>
      <c r="Q349" s="1">
        <f t="shared" si="32"/>
        <v>41939.5625</v>
      </c>
      <c r="R349">
        <f>IF(B350="",R348,IF(Q349&gt;=Chart!$F$2,E349,0))</f>
        <v>0</v>
      </c>
      <c r="S349">
        <f>IF(B350="",S348,IFERROR(IF(AND(R349&gt;0,R348=0),R349,(1+(B350/B349-1)*Calc!$Z$1)*S348),0))</f>
        <v>0</v>
      </c>
      <c r="T349">
        <f>IF(B350="",T348,IFERROR(IF(AND(R349&gt;0,R348=0),R349,(1+(B350/B349-1)*Calc!$Z$1-L350)*T348),0))</f>
        <v>0</v>
      </c>
      <c r="U349">
        <f>IF(B350="",U348,IFERROR(IF(AND(R349&gt;0,R348=0),R349,(1+(B350/B349-1)*Calc!$Z$1-M350*2)*U348),0))</f>
        <v>0</v>
      </c>
      <c r="V349">
        <f>IF(B350="",V348,IFERROR(IF(AND(R349&gt;0,R348=0),R349,(1+(B350/B349-1)*Calc!$Z$1-N350*2)*V348),0))</f>
        <v>0</v>
      </c>
      <c r="W349">
        <f>IF(ISNUMBER(C349),C349,W348)</f>
        <v>0.09</v>
      </c>
      <c r="Y349" s="1" t="e">
        <f>IF(AND(Q349&gt;=Chart!$F$2,Q349&lt;=Chart!$F$3),Q349,#N/A)</f>
        <v>#N/A</v>
      </c>
      <c r="Z349" t="e">
        <f>IF(AND(Q349&gt;=Chart!$F$2,Q349&lt;=Chart!$F$3),R349,#N/A)</f>
        <v>#N/A</v>
      </c>
      <c r="AA349" t="e">
        <f>IF(AND(Q349&gt;=Chart!$F$2,Q349&lt;=Chart!$F$3),S349,#N/A)</f>
        <v>#N/A</v>
      </c>
      <c r="AB349" t="e">
        <f>IF(AND(Q349&gt;=Chart!$F$2,Q349&lt;=Chart!$F$3),T349,#N/A)</f>
        <v>#N/A</v>
      </c>
      <c r="AC349" t="e">
        <f>IF(AND(Q349&gt;=Chart!$F$2,Q349&lt;=Chart!$F$3),U349,#N/A)</f>
        <v>#N/A</v>
      </c>
      <c r="AD349" t="e">
        <f>IF(AND(Q349&gt;=Chart!$F$2,Q349&lt;=Chart!$F$3),V349,#N/A)</f>
        <v>#N/A</v>
      </c>
      <c r="AE349" t="e">
        <f>IF(AND(Q349&gt;=Chart!$F$2,Q349&lt;=Chart!$F$3),I349,#N/A)</f>
        <v>#N/A</v>
      </c>
      <c r="AF349" t="e">
        <f>IF(AND(Q349&gt;=Chart!$F$2,Q349&lt;=Chart!$F$3),H349/100,#N/A)</f>
        <v>#N/A</v>
      </c>
      <c r="AG349" t="e">
        <f>IF(AND(Q349&gt;=Chart!$F$2,Q349&lt;=Chart!$F$3),W349/100,#N/A)</f>
        <v>#N/A</v>
      </c>
    </row>
    <row r="350" spans="1:33" x14ac:dyDescent="0.25">
      <c r="A350">
        <v>1414503000</v>
      </c>
      <c r="B350">
        <f>INDEX('Daily Data ADJ'!$1:$1048576,MATCH(Calc!$A350,'Daily Data ADJ'!$A:$A,0),MATCH("SPY, CBOE BZX: Close",'Daily Data ADJ'!$1:$1,0))</f>
        <v>170.45785824999999</v>
      </c>
      <c r="C350">
        <f>INDEX('Daily Data ADJ'!$1:$1048576,MATCH(Calc!$A350,'Daily Data ADJ'!$A:$A,0),MATCH("EFFR, FRED: Close",'Daily Data ADJ'!$1:$1,0))</f>
        <v>0.09</v>
      </c>
      <c r="D350" t="str">
        <f>INDEX('Daily Data ADJ'!$1:$1048576,MATCH(Calc!$A350,'Daily Data ADJ'!$A:$A,1),MATCH("SOFR, FRED: Close",'Daily Data ADJ'!$1:$1,0))</f>
        <v>NaN</v>
      </c>
      <c r="E350">
        <f>INDEX('Daily Data ADJ'!$1:$1048576,MATCH(Calc!$A350,'Daily Data ADJ'!$A:$A,0),MATCH("UPRO, CBOE BZX: Close",'Daily Data ADJ'!$1:$1,0))</f>
        <v>9.6334727299999994</v>
      </c>
      <c r="F350">
        <f>INDEX('Daily Data ADJ'!$1:$1048576,MATCH(Calc!$A350,'Daily Data ADJ'!$A:$A,0),MATCH("ES1!, CME_MINI: Close",'Daily Data ADJ'!$1:$1,0))</f>
        <v>1980</v>
      </c>
      <c r="G350">
        <f>INDEX('Daily Data ADJ'!$1:$1048576,MATCH(Calc!$A350,'Daily Data ADJ'!$A:$A,0),MATCH("ES2!, CME_MINI: Close",'Daily Data ADJ'!$1:$1,0))</f>
        <v>1972.25</v>
      </c>
      <c r="H350">
        <f>INDEX('QUANDL MULTPL SP500_DIV_YIELD_M'!$A:$G,MATCH(Calc!$A350,'QUANDL MULTPL SP500_DIV_YIELD_M'!$A:$A,1),MATCH('QUANDL MULTPL SP500_DIV_YIELD_M'!$E$1,'QUANDL MULTPL SP500_DIV_YIELD_M'!$A$1:$G$1,0))</f>
        <v>1.93</v>
      </c>
      <c r="I350" s="5">
        <f t="shared" si="30"/>
        <v>3.7351177297504506E-3</v>
      </c>
      <c r="J350" s="1">
        <f>A350/24/60/60+DATE(1970,1,1)</f>
        <v>41940.5625</v>
      </c>
      <c r="K350" s="3">
        <f t="shared" si="33"/>
        <v>1</v>
      </c>
      <c r="L350" s="6">
        <f>(1+Chart!$F$4)^(1/(365/K350))-1</f>
        <v>6.6592785027408397E-5</v>
      </c>
      <c r="M350" s="6">
        <f t="shared" si="34"/>
        <v>2.4646475380585287E-6</v>
      </c>
      <c r="N350" s="6">
        <f t="shared" si="35"/>
        <v>1.0214187777357608E-5</v>
      </c>
      <c r="O350">
        <f>O349*(B350/B349)</f>
        <v>170.45785825000036</v>
      </c>
      <c r="P350">
        <f t="shared" si="31"/>
        <v>2014</v>
      </c>
      <c r="Q350" s="1">
        <f t="shared" si="32"/>
        <v>41940.5625</v>
      </c>
      <c r="R350">
        <f>IF(B351="",R349,IF(Q350&gt;=Chart!$F$2,E350,0))</f>
        <v>0</v>
      </c>
      <c r="S350">
        <f>IF(B351="",S349,IFERROR(IF(AND(R350&gt;0,R349=0),R350,(1+(B351/B350-1)*Calc!$Z$1)*S349),0))</f>
        <v>0</v>
      </c>
      <c r="T350">
        <f>IF(B351="",T349,IFERROR(IF(AND(R350&gt;0,R349=0),R350,(1+(B351/B350-1)*Calc!$Z$1-L351)*T349),0))</f>
        <v>0</v>
      </c>
      <c r="U350">
        <f>IF(B351="",U349,IFERROR(IF(AND(R350&gt;0,R349=0),R350,(1+(B351/B350-1)*Calc!$Z$1-M351*2)*U349),0))</f>
        <v>0</v>
      </c>
      <c r="V350">
        <f>IF(B351="",V349,IFERROR(IF(AND(R350&gt;0,R349=0),R350,(1+(B351/B350-1)*Calc!$Z$1-N351*2)*V349),0))</f>
        <v>0</v>
      </c>
      <c r="W350">
        <f>IF(ISNUMBER(C350),C350,W349)</f>
        <v>0.09</v>
      </c>
      <c r="Y350" s="1" t="e">
        <f>IF(AND(Q350&gt;=Chart!$F$2,Q350&lt;=Chart!$F$3),Q350,#N/A)</f>
        <v>#N/A</v>
      </c>
      <c r="Z350" t="e">
        <f>IF(AND(Q350&gt;=Chart!$F$2,Q350&lt;=Chart!$F$3),R350,#N/A)</f>
        <v>#N/A</v>
      </c>
      <c r="AA350" t="e">
        <f>IF(AND(Q350&gt;=Chart!$F$2,Q350&lt;=Chart!$F$3),S350,#N/A)</f>
        <v>#N/A</v>
      </c>
      <c r="AB350" t="e">
        <f>IF(AND(Q350&gt;=Chart!$F$2,Q350&lt;=Chart!$F$3),T350,#N/A)</f>
        <v>#N/A</v>
      </c>
      <c r="AC350" t="e">
        <f>IF(AND(Q350&gt;=Chart!$F$2,Q350&lt;=Chart!$F$3),U350,#N/A)</f>
        <v>#N/A</v>
      </c>
      <c r="AD350" t="e">
        <f>IF(AND(Q350&gt;=Chart!$F$2,Q350&lt;=Chart!$F$3),V350,#N/A)</f>
        <v>#N/A</v>
      </c>
      <c r="AE350" t="e">
        <f>IF(AND(Q350&gt;=Chart!$F$2,Q350&lt;=Chart!$F$3),I350,#N/A)</f>
        <v>#N/A</v>
      </c>
      <c r="AF350" t="e">
        <f>IF(AND(Q350&gt;=Chart!$F$2,Q350&lt;=Chart!$F$3),H350/100,#N/A)</f>
        <v>#N/A</v>
      </c>
      <c r="AG350" t="e">
        <f>IF(AND(Q350&gt;=Chart!$F$2,Q350&lt;=Chart!$F$3),W350/100,#N/A)</f>
        <v>#N/A</v>
      </c>
    </row>
    <row r="351" spans="1:33" x14ac:dyDescent="0.25">
      <c r="A351">
        <v>1414589400</v>
      </c>
      <c r="B351">
        <f>INDEX('Daily Data ADJ'!$1:$1048576,MATCH(Calc!$A351,'Daily Data ADJ'!$A:$A,0),MATCH("SPY, CBOE BZX: Close",'Daily Data ADJ'!$1:$1,0))</f>
        <v>170.20012245999999</v>
      </c>
      <c r="C351">
        <f>INDEX('Daily Data ADJ'!$1:$1048576,MATCH(Calc!$A351,'Daily Data ADJ'!$A:$A,0),MATCH("EFFR, FRED: Close",'Daily Data ADJ'!$1:$1,0))</f>
        <v>0.09</v>
      </c>
      <c r="D351" t="str">
        <f>INDEX('Daily Data ADJ'!$1:$1048576,MATCH(Calc!$A351,'Daily Data ADJ'!$A:$A,1),MATCH("SOFR, FRED: Close",'Daily Data ADJ'!$1:$1,0))</f>
        <v>NaN</v>
      </c>
      <c r="E351">
        <f>INDEX('Daily Data ADJ'!$1:$1048576,MATCH(Calc!$A351,'Daily Data ADJ'!$A:$A,0),MATCH("UPRO, CBOE BZX: Close",'Daily Data ADJ'!$1:$1,0))</f>
        <v>9.6082684399999998</v>
      </c>
      <c r="F351">
        <f>INDEX('Daily Data ADJ'!$1:$1048576,MATCH(Calc!$A351,'Daily Data ADJ'!$A:$A,0),MATCH("ES1!, CME_MINI: Close",'Daily Data ADJ'!$1:$1,0))</f>
        <v>1972.25</v>
      </c>
      <c r="G351">
        <f>INDEX('Daily Data ADJ'!$1:$1048576,MATCH(Calc!$A351,'Daily Data ADJ'!$A:$A,0),MATCH("ES2!, CME_MINI: Close",'Daily Data ADJ'!$1:$1,0))</f>
        <v>1964.5</v>
      </c>
      <c r="H351">
        <f>INDEX('QUANDL MULTPL SP500_DIV_YIELD_M'!$A:$G,MATCH(Calc!$A351,'QUANDL MULTPL SP500_DIV_YIELD_M'!$A:$A,1),MATCH('QUANDL MULTPL SP500_DIV_YIELD_M'!$E$1,'QUANDL MULTPL SP500_DIV_YIELD_M'!$A$1:$G$1,0))</f>
        <v>1.93</v>
      </c>
      <c r="I351" s="5">
        <f t="shared" si="30"/>
        <v>3.674315920054308E-3</v>
      </c>
      <c r="J351" s="1">
        <f>A351/24/60/60+DATE(1970,1,1)</f>
        <v>41941.5625</v>
      </c>
      <c r="K351" s="3">
        <f t="shared" si="33"/>
        <v>1</v>
      </c>
      <c r="L351" s="6">
        <f>(1+Chart!$F$4)^(1/(365/K351))-1</f>
        <v>6.6592785027408397E-5</v>
      </c>
      <c r="M351" s="6">
        <f t="shared" si="34"/>
        <v>2.4646475380585287E-6</v>
      </c>
      <c r="N351" s="6">
        <f t="shared" si="35"/>
        <v>1.0048220650205053E-5</v>
      </c>
      <c r="O351">
        <f>O350*(B351/B350)</f>
        <v>170.20012246000036</v>
      </c>
      <c r="P351">
        <f t="shared" si="31"/>
        <v>2014</v>
      </c>
      <c r="Q351" s="1">
        <f t="shared" si="32"/>
        <v>41941.5625</v>
      </c>
      <c r="R351">
        <f>IF(B352="",R350,IF(Q351&gt;=Chart!$F$2,E351,0))</f>
        <v>0</v>
      </c>
      <c r="S351">
        <f>IF(B352="",S350,IFERROR(IF(AND(R351&gt;0,R350=0),R351,(1+(B352/B351-1)*Calc!$Z$1)*S350),0))</f>
        <v>0</v>
      </c>
      <c r="T351">
        <f>IF(B352="",T350,IFERROR(IF(AND(R351&gt;0,R350=0),R351,(1+(B352/B351-1)*Calc!$Z$1-L352)*T350),0))</f>
        <v>0</v>
      </c>
      <c r="U351">
        <f>IF(B352="",U350,IFERROR(IF(AND(R351&gt;0,R350=0),R351,(1+(B352/B351-1)*Calc!$Z$1-M352*2)*U350),0))</f>
        <v>0</v>
      </c>
      <c r="V351">
        <f>IF(B352="",V350,IFERROR(IF(AND(R351&gt;0,R350=0),R351,(1+(B352/B351-1)*Calc!$Z$1-N352*2)*V350),0))</f>
        <v>0</v>
      </c>
      <c r="W351">
        <f>IF(ISNUMBER(C351),C351,W350)</f>
        <v>0.09</v>
      </c>
      <c r="Y351" s="1" t="e">
        <f>IF(AND(Q351&gt;=Chart!$F$2,Q351&lt;=Chart!$F$3),Q351,#N/A)</f>
        <v>#N/A</v>
      </c>
      <c r="Z351" t="e">
        <f>IF(AND(Q351&gt;=Chart!$F$2,Q351&lt;=Chart!$F$3),R351,#N/A)</f>
        <v>#N/A</v>
      </c>
      <c r="AA351" t="e">
        <f>IF(AND(Q351&gt;=Chart!$F$2,Q351&lt;=Chart!$F$3),S351,#N/A)</f>
        <v>#N/A</v>
      </c>
      <c r="AB351" t="e">
        <f>IF(AND(Q351&gt;=Chart!$F$2,Q351&lt;=Chart!$F$3),T351,#N/A)</f>
        <v>#N/A</v>
      </c>
      <c r="AC351" t="e">
        <f>IF(AND(Q351&gt;=Chart!$F$2,Q351&lt;=Chart!$F$3),U351,#N/A)</f>
        <v>#N/A</v>
      </c>
      <c r="AD351" t="e">
        <f>IF(AND(Q351&gt;=Chart!$F$2,Q351&lt;=Chart!$F$3),V351,#N/A)</f>
        <v>#N/A</v>
      </c>
      <c r="AE351" t="e">
        <f>IF(AND(Q351&gt;=Chart!$F$2,Q351&lt;=Chart!$F$3),I351,#N/A)</f>
        <v>#N/A</v>
      </c>
      <c r="AF351" t="e">
        <f>IF(AND(Q351&gt;=Chart!$F$2,Q351&lt;=Chart!$F$3),H351/100,#N/A)</f>
        <v>#N/A</v>
      </c>
      <c r="AG351" t="e">
        <f>IF(AND(Q351&gt;=Chart!$F$2,Q351&lt;=Chart!$F$3),W351/100,#N/A)</f>
        <v>#N/A</v>
      </c>
    </row>
    <row r="352" spans="1:33" x14ac:dyDescent="0.25">
      <c r="A352">
        <v>1414675800</v>
      </c>
      <c r="B352">
        <f>INDEX('Daily Data ADJ'!$1:$1048576,MATCH(Calc!$A352,'Daily Data ADJ'!$A:$A,0),MATCH("SPY, CBOE BZX: Close",'Daily Data ADJ'!$1:$1,0))</f>
        <v>171.29120395999999</v>
      </c>
      <c r="C352">
        <f>INDEX('Daily Data ADJ'!$1:$1048576,MATCH(Calc!$A352,'Daily Data ADJ'!$A:$A,0),MATCH("EFFR, FRED: Close",'Daily Data ADJ'!$1:$1,0))</f>
        <v>0.09</v>
      </c>
      <c r="D352" t="str">
        <f>INDEX('Daily Data ADJ'!$1:$1048576,MATCH(Calc!$A352,'Daily Data ADJ'!$A:$A,1),MATCH("SOFR, FRED: Close",'Daily Data ADJ'!$1:$1,0))</f>
        <v>NaN</v>
      </c>
      <c r="E352">
        <f>INDEX('Daily Data ADJ'!$1:$1048576,MATCH(Calc!$A352,'Daily Data ADJ'!$A:$A,0),MATCH("UPRO, CBOE BZX: Close",'Daily Data ADJ'!$1:$1,0))</f>
        <v>9.7944508300000006</v>
      </c>
      <c r="F352">
        <f>INDEX('Daily Data ADJ'!$1:$1048576,MATCH(Calc!$A352,'Daily Data ADJ'!$A:$A,0),MATCH("ES1!, CME_MINI: Close",'Daily Data ADJ'!$1:$1,0))</f>
        <v>1988.5</v>
      </c>
      <c r="G352">
        <f>INDEX('Daily Data ADJ'!$1:$1048576,MATCH(Calc!$A352,'Daily Data ADJ'!$A:$A,0),MATCH("ES2!, CME_MINI: Close",'Daily Data ADJ'!$1:$1,0))</f>
        <v>1980.75</v>
      </c>
      <c r="H352">
        <f>INDEX('QUANDL MULTPL SP500_DIV_YIELD_M'!$A:$G,MATCH(Calc!$A352,'QUANDL MULTPL SP500_DIV_YIELD_M'!$A:$A,1),MATCH('QUANDL MULTPL SP500_DIV_YIELD_M'!$E$1,'QUANDL MULTPL SP500_DIV_YIELD_M'!$A$1:$G$1,0))</f>
        <v>1.93</v>
      </c>
      <c r="I352" s="5">
        <f t="shared" si="30"/>
        <v>3.8012618279419513E-3</v>
      </c>
      <c r="J352" s="1">
        <f>A352/24/60/60+DATE(1970,1,1)</f>
        <v>41942.5625</v>
      </c>
      <c r="K352" s="3">
        <f t="shared" si="33"/>
        <v>1</v>
      </c>
      <c r="L352" s="6">
        <f>(1+Chart!$F$4)^(1/(365/K352))-1</f>
        <v>6.6592785027408397E-5</v>
      </c>
      <c r="M352" s="6">
        <f t="shared" si="34"/>
        <v>2.4646475380585287E-6</v>
      </c>
      <c r="N352" s="6">
        <f t="shared" si="35"/>
        <v>1.0394726049689496E-5</v>
      </c>
      <c r="O352">
        <f>O351*(B352/B351)</f>
        <v>171.29120396000039</v>
      </c>
      <c r="P352">
        <f t="shared" si="31"/>
        <v>2014</v>
      </c>
      <c r="Q352" s="1">
        <f t="shared" si="32"/>
        <v>41942.5625</v>
      </c>
      <c r="R352">
        <f>IF(B353="",R351,IF(Q352&gt;=Chart!$F$2,E352,0))</f>
        <v>0</v>
      </c>
      <c r="S352">
        <f>IF(B353="",S351,IFERROR(IF(AND(R352&gt;0,R351=0),R352,(1+(B353/B352-1)*Calc!$Z$1)*S351),0))</f>
        <v>0</v>
      </c>
      <c r="T352">
        <f>IF(B353="",T351,IFERROR(IF(AND(R352&gt;0,R351=0),R352,(1+(B353/B352-1)*Calc!$Z$1-L353)*T351),0))</f>
        <v>0</v>
      </c>
      <c r="U352">
        <f>IF(B353="",U351,IFERROR(IF(AND(R352&gt;0,R351=0),R352,(1+(B353/B352-1)*Calc!$Z$1-M353*2)*U351),0))</f>
        <v>0</v>
      </c>
      <c r="V352">
        <f>IF(B353="",V351,IFERROR(IF(AND(R352&gt;0,R351=0),R352,(1+(B353/B352-1)*Calc!$Z$1-N353*2)*V351),0))</f>
        <v>0</v>
      </c>
      <c r="W352">
        <f>IF(ISNUMBER(C352),C352,W351)</f>
        <v>0.09</v>
      </c>
      <c r="Y352" s="1" t="e">
        <f>IF(AND(Q352&gt;=Chart!$F$2,Q352&lt;=Chart!$F$3),Q352,#N/A)</f>
        <v>#N/A</v>
      </c>
      <c r="Z352" t="e">
        <f>IF(AND(Q352&gt;=Chart!$F$2,Q352&lt;=Chart!$F$3),R352,#N/A)</f>
        <v>#N/A</v>
      </c>
      <c r="AA352" t="e">
        <f>IF(AND(Q352&gt;=Chart!$F$2,Q352&lt;=Chart!$F$3),S352,#N/A)</f>
        <v>#N/A</v>
      </c>
      <c r="AB352" t="e">
        <f>IF(AND(Q352&gt;=Chart!$F$2,Q352&lt;=Chart!$F$3),T352,#N/A)</f>
        <v>#N/A</v>
      </c>
      <c r="AC352" t="e">
        <f>IF(AND(Q352&gt;=Chart!$F$2,Q352&lt;=Chart!$F$3),U352,#N/A)</f>
        <v>#N/A</v>
      </c>
      <c r="AD352" t="e">
        <f>IF(AND(Q352&gt;=Chart!$F$2,Q352&lt;=Chart!$F$3),V352,#N/A)</f>
        <v>#N/A</v>
      </c>
      <c r="AE352" t="e">
        <f>IF(AND(Q352&gt;=Chart!$F$2,Q352&lt;=Chart!$F$3),I352,#N/A)</f>
        <v>#N/A</v>
      </c>
      <c r="AF352" t="e">
        <f>IF(AND(Q352&gt;=Chart!$F$2,Q352&lt;=Chart!$F$3),H352/100,#N/A)</f>
        <v>#N/A</v>
      </c>
      <c r="AG352" t="e">
        <f>IF(AND(Q352&gt;=Chart!$F$2,Q352&lt;=Chart!$F$3),W352/100,#N/A)</f>
        <v>#N/A</v>
      </c>
    </row>
    <row r="353" spans="1:33" x14ac:dyDescent="0.25">
      <c r="A353">
        <v>1414762200</v>
      </c>
      <c r="B353">
        <f>INDEX('Daily Data ADJ'!$1:$1048576,MATCH(Calc!$A353,'Daily Data ADJ'!$A:$A,0),MATCH("SPY, CBOE BZX: Close",'Daily Data ADJ'!$1:$1,0))</f>
        <v>173.24999593999999</v>
      </c>
      <c r="C353">
        <f>INDEX('Daily Data ADJ'!$1:$1048576,MATCH(Calc!$A353,'Daily Data ADJ'!$A:$A,0),MATCH("EFFR, FRED: Close",'Daily Data ADJ'!$1:$1,0))</f>
        <v>7.0000000000000007E-2</v>
      </c>
      <c r="D353" t="str">
        <f>INDEX('Daily Data ADJ'!$1:$1048576,MATCH(Calc!$A353,'Daily Data ADJ'!$A:$A,1),MATCH("SOFR, FRED: Close",'Daily Data ADJ'!$1:$1,0))</f>
        <v>NaN</v>
      </c>
      <c r="E353">
        <f>INDEX('Daily Data ADJ'!$1:$1048576,MATCH(Calc!$A353,'Daily Data ADJ'!$A:$A,0),MATCH("UPRO, CBOE BZX: Close",'Daily Data ADJ'!$1:$1,0))</f>
        <v>10.11721972</v>
      </c>
      <c r="F353">
        <f>INDEX('Daily Data ADJ'!$1:$1048576,MATCH(Calc!$A353,'Daily Data ADJ'!$A:$A,0),MATCH("ES1!, CME_MINI: Close",'Daily Data ADJ'!$1:$1,0))</f>
        <v>2011.5</v>
      </c>
      <c r="G353">
        <f>INDEX('Daily Data ADJ'!$1:$1048576,MATCH(Calc!$A353,'Daily Data ADJ'!$A:$A,0),MATCH("ES2!, CME_MINI: Close",'Daily Data ADJ'!$1:$1,0))</f>
        <v>2003.75</v>
      </c>
      <c r="H353">
        <f>INDEX('QUANDL MULTPL SP500_DIV_YIELD_M'!$A:$G,MATCH(Calc!$A353,'QUANDL MULTPL SP500_DIV_YIELD_M'!$A:$A,1),MATCH('QUANDL MULTPL SP500_DIV_YIELD_M'!$E$1,'QUANDL MULTPL SP500_DIV_YIELD_M'!$A$1:$G$1,0))</f>
        <v>2</v>
      </c>
      <c r="I353" s="5">
        <f t="shared" si="30"/>
        <v>4.6774534483663248E-3</v>
      </c>
      <c r="J353" s="1">
        <f>A353/24/60/60+DATE(1970,1,1)</f>
        <v>41943.5625</v>
      </c>
      <c r="K353" s="3">
        <f t="shared" si="33"/>
        <v>1</v>
      </c>
      <c r="L353" s="6">
        <f>(1+Chart!$F$4)^(1/(365/K353))-1</f>
        <v>6.6592785027408397E-5</v>
      </c>
      <c r="M353" s="6">
        <f t="shared" si="34"/>
        <v>1.9171391369976476E-6</v>
      </c>
      <c r="N353" s="6">
        <f t="shared" si="35"/>
        <v>1.2785145169669221E-5</v>
      </c>
      <c r="O353">
        <f>O352*(B353/B352)</f>
        <v>173.24999594000039</v>
      </c>
      <c r="P353">
        <f t="shared" si="31"/>
        <v>2014</v>
      </c>
      <c r="Q353" s="1">
        <f t="shared" si="32"/>
        <v>41943.5625</v>
      </c>
      <c r="R353">
        <f>IF(B354="",R352,IF(Q353&gt;=Chart!$F$2,E353,0))</f>
        <v>0</v>
      </c>
      <c r="S353">
        <f>IF(B354="",S352,IFERROR(IF(AND(R353&gt;0,R352=0),R353,(1+(B354/B353-1)*Calc!$Z$1)*S352),0))</f>
        <v>0</v>
      </c>
      <c r="T353">
        <f>IF(B354="",T352,IFERROR(IF(AND(R353&gt;0,R352=0),R353,(1+(B354/B353-1)*Calc!$Z$1-L354)*T352),0))</f>
        <v>0</v>
      </c>
      <c r="U353">
        <f>IF(B354="",U352,IFERROR(IF(AND(R353&gt;0,R352=0),R353,(1+(B354/B353-1)*Calc!$Z$1-M354*2)*U352),0))</f>
        <v>0</v>
      </c>
      <c r="V353">
        <f>IF(B354="",V352,IFERROR(IF(AND(R353&gt;0,R352=0),R353,(1+(B354/B353-1)*Calc!$Z$1-N354*2)*V352),0))</f>
        <v>0</v>
      </c>
      <c r="W353">
        <f>IF(ISNUMBER(C353),C353,W352)</f>
        <v>7.0000000000000007E-2</v>
      </c>
      <c r="Y353" s="1" t="e">
        <f>IF(AND(Q353&gt;=Chart!$F$2,Q353&lt;=Chart!$F$3),Q353,#N/A)</f>
        <v>#N/A</v>
      </c>
      <c r="Z353" t="e">
        <f>IF(AND(Q353&gt;=Chart!$F$2,Q353&lt;=Chart!$F$3),R353,#N/A)</f>
        <v>#N/A</v>
      </c>
      <c r="AA353" t="e">
        <f>IF(AND(Q353&gt;=Chart!$F$2,Q353&lt;=Chart!$F$3),S353,#N/A)</f>
        <v>#N/A</v>
      </c>
      <c r="AB353" t="e">
        <f>IF(AND(Q353&gt;=Chart!$F$2,Q353&lt;=Chart!$F$3),T353,#N/A)</f>
        <v>#N/A</v>
      </c>
      <c r="AC353" t="e">
        <f>IF(AND(Q353&gt;=Chart!$F$2,Q353&lt;=Chart!$F$3),U353,#N/A)</f>
        <v>#N/A</v>
      </c>
      <c r="AD353" t="e">
        <f>IF(AND(Q353&gt;=Chart!$F$2,Q353&lt;=Chart!$F$3),V353,#N/A)</f>
        <v>#N/A</v>
      </c>
      <c r="AE353" t="e">
        <f>IF(AND(Q353&gt;=Chart!$F$2,Q353&lt;=Chart!$F$3),I353,#N/A)</f>
        <v>#N/A</v>
      </c>
      <c r="AF353" t="e">
        <f>IF(AND(Q353&gt;=Chart!$F$2,Q353&lt;=Chart!$F$3),H353/100,#N/A)</f>
        <v>#N/A</v>
      </c>
      <c r="AG353" t="e">
        <f>IF(AND(Q353&gt;=Chart!$F$2,Q353&lt;=Chart!$F$3),W353/100,#N/A)</f>
        <v>#N/A</v>
      </c>
    </row>
    <row r="354" spans="1:33" x14ac:dyDescent="0.25">
      <c r="A354">
        <v>1415025000</v>
      </c>
      <c r="B354">
        <f>INDEX('Daily Data ADJ'!$1:$1048576,MATCH(Calc!$A354,'Daily Data ADJ'!$A:$A,0),MATCH("SPY, CBOE BZX: Close",'Daily Data ADJ'!$1:$1,0))</f>
        <v>173.34449906</v>
      </c>
      <c r="C354">
        <f>INDEX('Daily Data ADJ'!$1:$1048576,MATCH(Calc!$A354,'Daily Data ADJ'!$A:$A,0),MATCH("EFFR, FRED: Close",'Daily Data ADJ'!$1:$1,0))</f>
        <v>0.09</v>
      </c>
      <c r="D354" t="str">
        <f>INDEX('Daily Data ADJ'!$1:$1048576,MATCH(Calc!$A354,'Daily Data ADJ'!$A:$A,1),MATCH("SOFR, FRED: Close",'Daily Data ADJ'!$1:$1,0))</f>
        <v>NaN</v>
      </c>
      <c r="E354">
        <f>INDEX('Daily Data ADJ'!$1:$1048576,MATCH(Calc!$A354,'Daily Data ADJ'!$A:$A,0),MATCH("UPRO, CBOE BZX: Close",'Daily Data ADJ'!$1:$1,0))</f>
        <v>10.13347948</v>
      </c>
      <c r="F354">
        <f>INDEX('Daily Data ADJ'!$1:$1048576,MATCH(Calc!$A354,'Daily Data ADJ'!$A:$A,0),MATCH("ES1!, CME_MINI: Close",'Daily Data ADJ'!$1:$1,0))</f>
        <v>2011</v>
      </c>
      <c r="G354">
        <f>INDEX('Daily Data ADJ'!$1:$1048576,MATCH(Calc!$A354,'Daily Data ADJ'!$A:$A,0),MATCH("ES2!, CME_MINI: Close",'Daily Data ADJ'!$1:$1,0))</f>
        <v>2003.5</v>
      </c>
      <c r="H354">
        <f>INDEX('QUANDL MULTPL SP500_DIV_YIELD_M'!$A:$G,MATCH(Calc!$A354,'QUANDL MULTPL SP500_DIV_YIELD_M'!$A:$A,1),MATCH('QUANDL MULTPL SP500_DIV_YIELD_M'!$E$1,'QUANDL MULTPL SP500_DIV_YIELD_M'!$A$1:$G$1,0))</f>
        <v>2</v>
      </c>
      <c r="I354" s="5">
        <f t="shared" si="30"/>
        <v>5.16529590673152E-3</v>
      </c>
      <c r="J354" s="1">
        <f>A354/24/60/60+DATE(1970,1,1)</f>
        <v>41946.604166666664</v>
      </c>
      <c r="K354" s="3">
        <f t="shared" si="33"/>
        <v>3.0416666666642413</v>
      </c>
      <c r="L354" s="6">
        <f>(1+Chart!$F$4)^(1/(365/K354))-1</f>
        <v>2.0256682436081697E-4</v>
      </c>
      <c r="M354" s="6">
        <f t="shared" si="34"/>
        <v>7.4966551233401901E-6</v>
      </c>
      <c r="N354" s="6">
        <f t="shared" si="35"/>
        <v>4.2934267697525286E-5</v>
      </c>
      <c r="O354">
        <f>O353*(B354/B353)</f>
        <v>173.3444990600004</v>
      </c>
      <c r="P354">
        <f t="shared" si="31"/>
        <v>2014</v>
      </c>
      <c r="Q354" s="1">
        <f t="shared" si="32"/>
        <v>41946.604166666664</v>
      </c>
      <c r="R354">
        <f>IF(B355="",R353,IF(Q354&gt;=Chart!$F$2,E354,0))</f>
        <v>0</v>
      </c>
      <c r="S354">
        <f>IF(B355="",S353,IFERROR(IF(AND(R354&gt;0,R353=0),R354,(1+(B355/B354-1)*Calc!$Z$1)*S353),0))</f>
        <v>0</v>
      </c>
      <c r="T354">
        <f>IF(B355="",T353,IFERROR(IF(AND(R354&gt;0,R353=0),R354,(1+(B355/B354-1)*Calc!$Z$1-L355)*T353),0))</f>
        <v>0</v>
      </c>
      <c r="U354">
        <f>IF(B355="",U353,IFERROR(IF(AND(R354&gt;0,R353=0),R354,(1+(B355/B354-1)*Calc!$Z$1-M355*2)*U353),0))</f>
        <v>0</v>
      </c>
      <c r="V354">
        <f>IF(B355="",V353,IFERROR(IF(AND(R354&gt;0,R353=0),R354,(1+(B355/B354-1)*Calc!$Z$1-N355*2)*V353),0))</f>
        <v>0</v>
      </c>
      <c r="W354">
        <f>IF(ISNUMBER(C354),C354,W353)</f>
        <v>0.09</v>
      </c>
      <c r="Y354" s="1" t="e">
        <f>IF(AND(Q354&gt;=Chart!$F$2,Q354&lt;=Chart!$F$3),Q354,#N/A)</f>
        <v>#N/A</v>
      </c>
      <c r="Z354" t="e">
        <f>IF(AND(Q354&gt;=Chart!$F$2,Q354&lt;=Chart!$F$3),R354,#N/A)</f>
        <v>#N/A</v>
      </c>
      <c r="AA354" t="e">
        <f>IF(AND(Q354&gt;=Chart!$F$2,Q354&lt;=Chart!$F$3),S354,#N/A)</f>
        <v>#N/A</v>
      </c>
      <c r="AB354" t="e">
        <f>IF(AND(Q354&gt;=Chart!$F$2,Q354&lt;=Chart!$F$3),T354,#N/A)</f>
        <v>#N/A</v>
      </c>
      <c r="AC354" t="e">
        <f>IF(AND(Q354&gt;=Chart!$F$2,Q354&lt;=Chart!$F$3),U354,#N/A)</f>
        <v>#N/A</v>
      </c>
      <c r="AD354" t="e">
        <f>IF(AND(Q354&gt;=Chart!$F$2,Q354&lt;=Chart!$F$3),V354,#N/A)</f>
        <v>#N/A</v>
      </c>
      <c r="AE354" t="e">
        <f>IF(AND(Q354&gt;=Chart!$F$2,Q354&lt;=Chart!$F$3),I354,#N/A)</f>
        <v>#N/A</v>
      </c>
      <c r="AF354" t="e">
        <f>IF(AND(Q354&gt;=Chart!$F$2,Q354&lt;=Chart!$F$3),H354/100,#N/A)</f>
        <v>#N/A</v>
      </c>
      <c r="AG354" t="e">
        <f>IF(AND(Q354&gt;=Chart!$F$2,Q354&lt;=Chart!$F$3),W354/100,#N/A)</f>
        <v>#N/A</v>
      </c>
    </row>
    <row r="355" spans="1:33" x14ac:dyDescent="0.25">
      <c r="A355">
        <v>1415111400</v>
      </c>
      <c r="B355">
        <f>INDEX('Daily Data ADJ'!$1:$1048576,MATCH(Calc!$A355,'Daily Data ADJ'!$A:$A,0),MATCH("SPY, CBOE BZX: Close",'Daily Data ADJ'!$1:$1,0))</f>
        <v>172.74311556000001</v>
      </c>
      <c r="C355">
        <f>INDEX('Daily Data ADJ'!$1:$1048576,MATCH(Calc!$A355,'Daily Data ADJ'!$A:$A,0),MATCH("EFFR, FRED: Close",'Daily Data ADJ'!$1:$1,0))</f>
        <v>0.1</v>
      </c>
      <c r="D355" t="str">
        <f>INDEX('Daily Data ADJ'!$1:$1048576,MATCH(Calc!$A355,'Daily Data ADJ'!$A:$A,1),MATCH("SOFR, FRED: Close",'Daily Data ADJ'!$1:$1,0))</f>
        <v>NaN</v>
      </c>
      <c r="E355">
        <f>INDEX('Daily Data ADJ'!$1:$1048576,MATCH(Calc!$A355,'Daily Data ADJ'!$A:$A,0),MATCH("UPRO, CBOE BZX: Close",'Daily Data ADJ'!$1:$1,0))</f>
        <v>10.035917</v>
      </c>
      <c r="F355">
        <f>INDEX('Daily Data ADJ'!$1:$1048576,MATCH(Calc!$A355,'Daily Data ADJ'!$A:$A,0),MATCH("ES1!, CME_MINI: Close",'Daily Data ADJ'!$1:$1,0))</f>
        <v>2005.5</v>
      </c>
      <c r="G355">
        <f>INDEX('Daily Data ADJ'!$1:$1048576,MATCH(Calc!$A355,'Daily Data ADJ'!$A:$A,0),MATCH("ES2!, CME_MINI: Close",'Daily Data ADJ'!$1:$1,0))</f>
        <v>1997.75</v>
      </c>
      <c r="H355">
        <f>INDEX('QUANDL MULTPL SP500_DIV_YIELD_M'!$A:$G,MATCH(Calc!$A355,'QUANDL MULTPL SP500_DIV_YIELD_M'!$A:$A,1),MATCH('QUANDL MULTPL SP500_DIV_YIELD_M'!$E$1,'QUANDL MULTPL SP500_DIV_YIELD_M'!$A$1:$G$1,0))</f>
        <v>2</v>
      </c>
      <c r="I355" s="5">
        <f t="shared" si="30"/>
        <v>4.6318777640543644E-3</v>
      </c>
      <c r="J355" s="1">
        <f>A355/24/60/60+DATE(1970,1,1)</f>
        <v>41947.604166666664</v>
      </c>
      <c r="K355" s="3">
        <f t="shared" si="33"/>
        <v>1</v>
      </c>
      <c r="L355" s="6">
        <f>(1+Chart!$F$4)^(1/(365/K355))-1</f>
        <v>6.6592785027408397E-5</v>
      </c>
      <c r="M355" s="6">
        <f t="shared" si="34"/>
        <v>2.7383608263154002E-6</v>
      </c>
      <c r="N355" s="6">
        <f t="shared" si="35"/>
        <v>1.2660857211299614E-5</v>
      </c>
      <c r="O355">
        <f>O354*(B355/B354)</f>
        <v>172.7431155600004</v>
      </c>
      <c r="P355">
        <f t="shared" si="31"/>
        <v>2014</v>
      </c>
      <c r="Q355" s="1">
        <f t="shared" si="32"/>
        <v>41947.604166666664</v>
      </c>
      <c r="R355">
        <f>IF(B356="",R354,IF(Q355&gt;=Chart!$F$2,E355,0))</f>
        <v>0</v>
      </c>
      <c r="S355">
        <f>IF(B356="",S354,IFERROR(IF(AND(R355&gt;0,R354=0),R355,(1+(B356/B355-1)*Calc!$Z$1)*S354),0))</f>
        <v>0</v>
      </c>
      <c r="T355">
        <f>IF(B356="",T354,IFERROR(IF(AND(R355&gt;0,R354=0),R355,(1+(B356/B355-1)*Calc!$Z$1-L356)*T354),0))</f>
        <v>0</v>
      </c>
      <c r="U355">
        <f>IF(B356="",U354,IFERROR(IF(AND(R355&gt;0,R354=0),R355,(1+(B356/B355-1)*Calc!$Z$1-M356*2)*U354),0))</f>
        <v>0</v>
      </c>
      <c r="V355">
        <f>IF(B356="",V354,IFERROR(IF(AND(R355&gt;0,R354=0),R355,(1+(B356/B355-1)*Calc!$Z$1-N356*2)*V354),0))</f>
        <v>0</v>
      </c>
      <c r="W355">
        <f>IF(ISNUMBER(C355),C355,W354)</f>
        <v>0.1</v>
      </c>
      <c r="Y355" s="1" t="e">
        <f>IF(AND(Q355&gt;=Chart!$F$2,Q355&lt;=Chart!$F$3),Q355,#N/A)</f>
        <v>#N/A</v>
      </c>
      <c r="Z355" t="e">
        <f>IF(AND(Q355&gt;=Chart!$F$2,Q355&lt;=Chart!$F$3),R355,#N/A)</f>
        <v>#N/A</v>
      </c>
      <c r="AA355" t="e">
        <f>IF(AND(Q355&gt;=Chart!$F$2,Q355&lt;=Chart!$F$3),S355,#N/A)</f>
        <v>#N/A</v>
      </c>
      <c r="AB355" t="e">
        <f>IF(AND(Q355&gt;=Chart!$F$2,Q355&lt;=Chart!$F$3),T355,#N/A)</f>
        <v>#N/A</v>
      </c>
      <c r="AC355" t="e">
        <f>IF(AND(Q355&gt;=Chart!$F$2,Q355&lt;=Chart!$F$3),U355,#N/A)</f>
        <v>#N/A</v>
      </c>
      <c r="AD355" t="e">
        <f>IF(AND(Q355&gt;=Chart!$F$2,Q355&lt;=Chart!$F$3),V355,#N/A)</f>
        <v>#N/A</v>
      </c>
      <c r="AE355" t="e">
        <f>IF(AND(Q355&gt;=Chart!$F$2,Q355&lt;=Chart!$F$3),I355,#N/A)</f>
        <v>#N/A</v>
      </c>
      <c r="AF355" t="e">
        <f>IF(AND(Q355&gt;=Chart!$F$2,Q355&lt;=Chart!$F$3),H355/100,#N/A)</f>
        <v>#N/A</v>
      </c>
      <c r="AG355" t="e">
        <f>IF(AND(Q355&gt;=Chart!$F$2,Q355&lt;=Chart!$F$3),W355/100,#N/A)</f>
        <v>#N/A</v>
      </c>
    </row>
    <row r="356" spans="1:33" x14ac:dyDescent="0.25">
      <c r="A356">
        <v>1415197800</v>
      </c>
      <c r="B356">
        <f>INDEX('Daily Data ADJ'!$1:$1048576,MATCH(Calc!$A356,'Daily Data ADJ'!$A:$A,0),MATCH("SPY, CBOE BZX: Close",'Daily Data ADJ'!$1:$1,0))</f>
        <v>173.83419706000001</v>
      </c>
      <c r="C356">
        <f>INDEX('Daily Data ADJ'!$1:$1048576,MATCH(Calc!$A356,'Daily Data ADJ'!$A:$A,0),MATCH("EFFR, FRED: Close",'Daily Data ADJ'!$1:$1,0))</f>
        <v>0.09</v>
      </c>
      <c r="D356" t="str">
        <f>INDEX('Daily Data ADJ'!$1:$1048576,MATCH(Calc!$A356,'Daily Data ADJ'!$A:$A,1),MATCH("SOFR, FRED: Close",'Daily Data ADJ'!$1:$1,0))</f>
        <v>NaN</v>
      </c>
      <c r="E356">
        <f>INDEX('Daily Data ADJ'!$1:$1048576,MATCH(Calc!$A356,'Daily Data ADJ'!$A:$A,0),MATCH("UPRO, CBOE BZX: Close",'Daily Data ADJ'!$1:$1,0))</f>
        <v>10.21803396</v>
      </c>
      <c r="F356">
        <f>INDEX('Daily Data ADJ'!$1:$1048576,MATCH(Calc!$A356,'Daily Data ADJ'!$A:$A,0),MATCH("ES1!, CME_MINI: Close",'Daily Data ADJ'!$1:$1,0))</f>
        <v>2018.75</v>
      </c>
      <c r="G356">
        <f>INDEX('Daily Data ADJ'!$1:$1048576,MATCH(Calc!$A356,'Daily Data ADJ'!$A:$A,0),MATCH("ES2!, CME_MINI: Close",'Daily Data ADJ'!$1:$1,0))</f>
        <v>2011</v>
      </c>
      <c r="H356">
        <f>INDEX('QUANDL MULTPL SP500_DIV_YIELD_M'!$A:$G,MATCH(Calc!$A356,'QUANDL MULTPL SP500_DIV_YIELD_M'!$A:$A,1),MATCH('QUANDL MULTPL SP500_DIV_YIELD_M'!$E$1,'QUANDL MULTPL SP500_DIV_YIELD_M'!$A$1:$G$1,0))</f>
        <v>2</v>
      </c>
      <c r="I356" s="5">
        <f t="shared" si="30"/>
        <v>4.7321647022247997E-3</v>
      </c>
      <c r="J356" s="1">
        <f>A356/24/60/60+DATE(1970,1,1)</f>
        <v>41948.604166666664</v>
      </c>
      <c r="K356" s="3">
        <f t="shared" si="33"/>
        <v>1</v>
      </c>
      <c r="L356" s="6">
        <f>(1+Chart!$F$4)^(1/(365/K356))-1</f>
        <v>6.6592785027408397E-5</v>
      </c>
      <c r="M356" s="6">
        <f t="shared" si="34"/>
        <v>2.4646475380585287E-6</v>
      </c>
      <c r="N356" s="6">
        <f t="shared" si="35"/>
        <v>1.2934339014947227E-5</v>
      </c>
      <c r="O356">
        <f>O355*(B356/B355)</f>
        <v>173.83419706000041</v>
      </c>
      <c r="P356">
        <f t="shared" si="31"/>
        <v>2014</v>
      </c>
      <c r="Q356" s="1">
        <f t="shared" si="32"/>
        <v>41948.604166666664</v>
      </c>
      <c r="R356">
        <f>IF(B357="",R355,IF(Q356&gt;=Chart!$F$2,E356,0))</f>
        <v>0</v>
      </c>
      <c r="S356">
        <f>IF(B357="",S355,IFERROR(IF(AND(R356&gt;0,R355=0),R356,(1+(B357/B356-1)*Calc!$Z$1)*S355),0))</f>
        <v>0</v>
      </c>
      <c r="T356">
        <f>IF(B357="",T355,IFERROR(IF(AND(R356&gt;0,R355=0),R356,(1+(B357/B356-1)*Calc!$Z$1-L357)*T355),0))</f>
        <v>0</v>
      </c>
      <c r="U356">
        <f>IF(B357="",U355,IFERROR(IF(AND(R356&gt;0,R355=0),R356,(1+(B357/B356-1)*Calc!$Z$1-M357*2)*U355),0))</f>
        <v>0</v>
      </c>
      <c r="V356">
        <f>IF(B357="",V355,IFERROR(IF(AND(R356&gt;0,R355=0),R356,(1+(B357/B356-1)*Calc!$Z$1-N357*2)*V355),0))</f>
        <v>0</v>
      </c>
      <c r="W356">
        <f>IF(ISNUMBER(C356),C356,W355)</f>
        <v>0.09</v>
      </c>
      <c r="Y356" s="1" t="e">
        <f>IF(AND(Q356&gt;=Chart!$F$2,Q356&lt;=Chart!$F$3),Q356,#N/A)</f>
        <v>#N/A</v>
      </c>
      <c r="Z356" t="e">
        <f>IF(AND(Q356&gt;=Chart!$F$2,Q356&lt;=Chart!$F$3),R356,#N/A)</f>
        <v>#N/A</v>
      </c>
      <c r="AA356" t="e">
        <f>IF(AND(Q356&gt;=Chart!$F$2,Q356&lt;=Chart!$F$3),S356,#N/A)</f>
        <v>#N/A</v>
      </c>
      <c r="AB356" t="e">
        <f>IF(AND(Q356&gt;=Chart!$F$2,Q356&lt;=Chart!$F$3),T356,#N/A)</f>
        <v>#N/A</v>
      </c>
      <c r="AC356" t="e">
        <f>IF(AND(Q356&gt;=Chart!$F$2,Q356&lt;=Chart!$F$3),U356,#N/A)</f>
        <v>#N/A</v>
      </c>
      <c r="AD356" t="e">
        <f>IF(AND(Q356&gt;=Chart!$F$2,Q356&lt;=Chart!$F$3),V356,#N/A)</f>
        <v>#N/A</v>
      </c>
      <c r="AE356" t="e">
        <f>IF(AND(Q356&gt;=Chart!$F$2,Q356&lt;=Chart!$F$3),I356,#N/A)</f>
        <v>#N/A</v>
      </c>
      <c r="AF356" t="e">
        <f>IF(AND(Q356&gt;=Chart!$F$2,Q356&lt;=Chart!$F$3),H356/100,#N/A)</f>
        <v>#N/A</v>
      </c>
      <c r="AG356" t="e">
        <f>IF(AND(Q356&gt;=Chart!$F$2,Q356&lt;=Chart!$F$3),W356/100,#N/A)</f>
        <v>#N/A</v>
      </c>
    </row>
    <row r="357" spans="1:33" x14ac:dyDescent="0.25">
      <c r="A357">
        <v>1415284200</v>
      </c>
      <c r="B357">
        <f>INDEX('Daily Data ADJ'!$1:$1048576,MATCH(Calc!$A357,'Daily Data ADJ'!$A:$A,0),MATCH("SPY, CBOE BZX: Close",'Daily Data ADJ'!$1:$1,0))</f>
        <v>174.53008367999999</v>
      </c>
      <c r="C357">
        <f>INDEX('Daily Data ADJ'!$1:$1048576,MATCH(Calc!$A357,'Daily Data ADJ'!$A:$A,0),MATCH("EFFR, FRED: Close",'Daily Data ADJ'!$1:$1,0))</f>
        <v>0.09</v>
      </c>
      <c r="D357" t="str">
        <f>INDEX('Daily Data ADJ'!$1:$1048576,MATCH(Calc!$A357,'Daily Data ADJ'!$A:$A,1),MATCH("SOFR, FRED: Close",'Daily Data ADJ'!$1:$1,0))</f>
        <v>NaN</v>
      </c>
      <c r="E357">
        <f>INDEX('Daily Data ADJ'!$1:$1048576,MATCH(Calc!$A357,'Daily Data ADJ'!$A:$A,0),MATCH("UPRO, CBOE BZX: Close",'Daily Data ADJ'!$1:$1,0))</f>
        <v>10.346490579999999</v>
      </c>
      <c r="F357">
        <f>INDEX('Daily Data ADJ'!$1:$1048576,MATCH(Calc!$A357,'Daily Data ADJ'!$A:$A,0),MATCH("ES1!, CME_MINI: Close",'Daily Data ADJ'!$1:$1,0))</f>
        <v>2028</v>
      </c>
      <c r="G357">
        <f>INDEX('Daily Data ADJ'!$1:$1048576,MATCH(Calc!$A357,'Daily Data ADJ'!$A:$A,0),MATCH("ES2!, CME_MINI: Close",'Daily Data ADJ'!$1:$1,0))</f>
        <v>2020.25</v>
      </c>
      <c r="H357">
        <f>INDEX('QUANDL MULTPL SP500_DIV_YIELD_M'!$A:$G,MATCH(Calc!$A357,'QUANDL MULTPL SP500_DIV_YIELD_M'!$A:$A,1),MATCH('QUANDL MULTPL SP500_DIV_YIELD_M'!$E$1,'QUANDL MULTPL SP500_DIV_YIELD_M'!$A$1:$G$1,0))</f>
        <v>2</v>
      </c>
      <c r="I357" s="5">
        <f t="shared" si="30"/>
        <v>4.8014040518554561E-3</v>
      </c>
      <c r="J357" s="1">
        <f>A357/24/60/60+DATE(1970,1,1)</f>
        <v>41949.604166666664</v>
      </c>
      <c r="K357" s="3">
        <f t="shared" si="33"/>
        <v>1</v>
      </c>
      <c r="L357" s="6">
        <f>(1+Chart!$F$4)^(1/(365/K357))-1</f>
        <v>6.6592785027408397E-5</v>
      </c>
      <c r="M357" s="6">
        <f t="shared" si="34"/>
        <v>2.4646475380585287E-6</v>
      </c>
      <c r="N357" s="6">
        <f t="shared" si="35"/>
        <v>1.3123138369097731E-5</v>
      </c>
      <c r="O357">
        <f>O356*(B357/B356)</f>
        <v>174.53008368000039</v>
      </c>
      <c r="P357">
        <f t="shared" si="31"/>
        <v>2014</v>
      </c>
      <c r="Q357" s="1">
        <f t="shared" si="32"/>
        <v>41949.604166666664</v>
      </c>
      <c r="R357">
        <f>IF(B358="",R356,IF(Q357&gt;=Chart!$F$2,E357,0))</f>
        <v>0</v>
      </c>
      <c r="S357">
        <f>IF(B358="",S356,IFERROR(IF(AND(R357&gt;0,R356=0),R357,(1+(B358/B357-1)*Calc!$Z$1)*S356),0))</f>
        <v>0</v>
      </c>
      <c r="T357">
        <f>IF(B358="",T356,IFERROR(IF(AND(R357&gt;0,R356=0),R357,(1+(B358/B357-1)*Calc!$Z$1-L358)*T356),0))</f>
        <v>0</v>
      </c>
      <c r="U357">
        <f>IF(B358="",U356,IFERROR(IF(AND(R357&gt;0,R356=0),R357,(1+(B358/B357-1)*Calc!$Z$1-M358*2)*U356),0))</f>
        <v>0</v>
      </c>
      <c r="V357">
        <f>IF(B358="",V356,IFERROR(IF(AND(R357&gt;0,R356=0),R357,(1+(B358/B357-1)*Calc!$Z$1-N358*2)*V356),0))</f>
        <v>0</v>
      </c>
      <c r="W357">
        <f>IF(ISNUMBER(C357),C357,W356)</f>
        <v>0.09</v>
      </c>
      <c r="Y357" s="1" t="e">
        <f>IF(AND(Q357&gt;=Chart!$F$2,Q357&lt;=Chart!$F$3),Q357,#N/A)</f>
        <v>#N/A</v>
      </c>
      <c r="Z357" t="e">
        <f>IF(AND(Q357&gt;=Chart!$F$2,Q357&lt;=Chart!$F$3),R357,#N/A)</f>
        <v>#N/A</v>
      </c>
      <c r="AA357" t="e">
        <f>IF(AND(Q357&gt;=Chart!$F$2,Q357&lt;=Chart!$F$3),S357,#N/A)</f>
        <v>#N/A</v>
      </c>
      <c r="AB357" t="e">
        <f>IF(AND(Q357&gt;=Chart!$F$2,Q357&lt;=Chart!$F$3),T357,#N/A)</f>
        <v>#N/A</v>
      </c>
      <c r="AC357" t="e">
        <f>IF(AND(Q357&gt;=Chart!$F$2,Q357&lt;=Chart!$F$3),U357,#N/A)</f>
        <v>#N/A</v>
      </c>
      <c r="AD357" t="e">
        <f>IF(AND(Q357&gt;=Chart!$F$2,Q357&lt;=Chart!$F$3),V357,#N/A)</f>
        <v>#N/A</v>
      </c>
      <c r="AE357" t="e">
        <f>IF(AND(Q357&gt;=Chart!$F$2,Q357&lt;=Chart!$F$3),I357,#N/A)</f>
        <v>#N/A</v>
      </c>
      <c r="AF357" t="e">
        <f>IF(AND(Q357&gt;=Chart!$F$2,Q357&lt;=Chart!$F$3),H357/100,#N/A)</f>
        <v>#N/A</v>
      </c>
      <c r="AG357" t="e">
        <f>IF(AND(Q357&gt;=Chart!$F$2,Q357&lt;=Chart!$F$3),W357/100,#N/A)</f>
        <v>#N/A</v>
      </c>
    </row>
    <row r="358" spans="1:33" x14ac:dyDescent="0.25">
      <c r="A358">
        <v>1415370600</v>
      </c>
      <c r="B358">
        <f>INDEX('Daily Data ADJ'!$1:$1048576,MATCH(Calc!$A358,'Daily Data ADJ'!$A:$A,0),MATCH("SPY, CBOE BZX: Close",'Daily Data ADJ'!$1:$1,0))</f>
        <v>174.69331635</v>
      </c>
      <c r="C358">
        <f>INDEX('Daily Data ADJ'!$1:$1048576,MATCH(Calc!$A358,'Daily Data ADJ'!$A:$A,0),MATCH("EFFR, FRED: Close",'Daily Data ADJ'!$1:$1,0))</f>
        <v>0.09</v>
      </c>
      <c r="D358" t="str">
        <f>INDEX('Daily Data ADJ'!$1:$1048576,MATCH(Calc!$A358,'Daily Data ADJ'!$A:$A,1),MATCH("SOFR, FRED: Close",'Daily Data ADJ'!$1:$1,0))</f>
        <v>NaN</v>
      </c>
      <c r="E358">
        <f>INDEX('Daily Data ADJ'!$1:$1048576,MATCH(Calc!$A358,'Daily Data ADJ'!$A:$A,0),MATCH("UPRO, CBOE BZX: Close",'Daily Data ADJ'!$1:$1,0))</f>
        <v>10.374133929999999</v>
      </c>
      <c r="F358">
        <f>INDEX('Daily Data ADJ'!$1:$1048576,MATCH(Calc!$A358,'Daily Data ADJ'!$A:$A,0),MATCH("ES1!, CME_MINI: Close",'Daily Data ADJ'!$1:$1,0))</f>
        <v>2026</v>
      </c>
      <c r="G358">
        <f>INDEX('Daily Data ADJ'!$1:$1048576,MATCH(Calc!$A358,'Daily Data ADJ'!$A:$A,0),MATCH("ES2!, CME_MINI: Close",'Daily Data ADJ'!$1:$1,0))</f>
        <v>2018.25</v>
      </c>
      <c r="H358">
        <f>INDEX('QUANDL MULTPL SP500_DIV_YIELD_M'!$A:$G,MATCH(Calc!$A358,'QUANDL MULTPL SP500_DIV_YIELD_M'!$A:$A,1),MATCH('QUANDL MULTPL SP500_DIV_YIELD_M'!$E$1,'QUANDL MULTPL SP500_DIV_YIELD_M'!$A$1:$G$1,0))</f>
        <v>2</v>
      </c>
      <c r="I358" s="5">
        <f t="shared" si="30"/>
        <v>4.7864866453295289E-3</v>
      </c>
      <c r="J358" s="1">
        <f>A358/24/60/60+DATE(1970,1,1)</f>
        <v>41950.604166666664</v>
      </c>
      <c r="K358" s="3">
        <f t="shared" si="33"/>
        <v>1</v>
      </c>
      <c r="L358" s="6">
        <f>(1+Chart!$F$4)^(1/(365/K358))-1</f>
        <v>6.6592785027408397E-5</v>
      </c>
      <c r="M358" s="6">
        <f t="shared" si="34"/>
        <v>2.4646475380585287E-6</v>
      </c>
      <c r="N358" s="6">
        <f t="shared" si="35"/>
        <v>1.3082463220959184E-5</v>
      </c>
      <c r="O358">
        <f>O357*(B358/B357)</f>
        <v>174.6933163500004</v>
      </c>
      <c r="P358">
        <f t="shared" si="31"/>
        <v>2014</v>
      </c>
      <c r="Q358" s="1">
        <f t="shared" si="32"/>
        <v>41950.604166666664</v>
      </c>
      <c r="R358">
        <f>IF(B359="",R357,IF(Q358&gt;=Chart!$F$2,E358,0))</f>
        <v>0</v>
      </c>
      <c r="S358">
        <f>IF(B359="",S357,IFERROR(IF(AND(R358&gt;0,R357=0),R358,(1+(B359/B358-1)*Calc!$Z$1)*S357),0))</f>
        <v>0</v>
      </c>
      <c r="T358">
        <f>IF(B359="",T357,IFERROR(IF(AND(R358&gt;0,R357=0),R358,(1+(B359/B358-1)*Calc!$Z$1-L359)*T357),0))</f>
        <v>0</v>
      </c>
      <c r="U358">
        <f>IF(B359="",U357,IFERROR(IF(AND(R358&gt;0,R357=0),R358,(1+(B359/B358-1)*Calc!$Z$1-M359*2)*U357),0))</f>
        <v>0</v>
      </c>
      <c r="V358">
        <f>IF(B359="",V357,IFERROR(IF(AND(R358&gt;0,R357=0),R358,(1+(B359/B358-1)*Calc!$Z$1-N359*2)*V357),0))</f>
        <v>0</v>
      </c>
      <c r="W358">
        <f>IF(ISNUMBER(C358),C358,W357)</f>
        <v>0.09</v>
      </c>
      <c r="Y358" s="1" t="e">
        <f>IF(AND(Q358&gt;=Chart!$F$2,Q358&lt;=Chart!$F$3),Q358,#N/A)</f>
        <v>#N/A</v>
      </c>
      <c r="Z358" t="e">
        <f>IF(AND(Q358&gt;=Chart!$F$2,Q358&lt;=Chart!$F$3),R358,#N/A)</f>
        <v>#N/A</v>
      </c>
      <c r="AA358" t="e">
        <f>IF(AND(Q358&gt;=Chart!$F$2,Q358&lt;=Chart!$F$3),S358,#N/A)</f>
        <v>#N/A</v>
      </c>
      <c r="AB358" t="e">
        <f>IF(AND(Q358&gt;=Chart!$F$2,Q358&lt;=Chart!$F$3),T358,#N/A)</f>
        <v>#N/A</v>
      </c>
      <c r="AC358" t="e">
        <f>IF(AND(Q358&gt;=Chart!$F$2,Q358&lt;=Chart!$F$3),U358,#N/A)</f>
        <v>#N/A</v>
      </c>
      <c r="AD358" t="e">
        <f>IF(AND(Q358&gt;=Chart!$F$2,Q358&lt;=Chart!$F$3),V358,#N/A)</f>
        <v>#N/A</v>
      </c>
      <c r="AE358" t="e">
        <f>IF(AND(Q358&gt;=Chart!$F$2,Q358&lt;=Chart!$F$3),I358,#N/A)</f>
        <v>#N/A</v>
      </c>
      <c r="AF358" t="e">
        <f>IF(AND(Q358&gt;=Chart!$F$2,Q358&lt;=Chart!$F$3),H358/100,#N/A)</f>
        <v>#N/A</v>
      </c>
      <c r="AG358" t="e">
        <f>IF(AND(Q358&gt;=Chart!$F$2,Q358&lt;=Chart!$F$3),W358/100,#N/A)</f>
        <v>#N/A</v>
      </c>
    </row>
    <row r="359" spans="1:33" x14ac:dyDescent="0.25">
      <c r="A359">
        <v>1415629800</v>
      </c>
      <c r="B359">
        <f>INDEX('Daily Data ADJ'!$1:$1048576,MATCH(Calc!$A359,'Daily Data ADJ'!$A:$A,0),MATCH("SPY, CBOE BZX: Close",'Daily Data ADJ'!$1:$1,0))</f>
        <v>175.24315268999999</v>
      </c>
      <c r="C359">
        <f>INDEX('Daily Data ADJ'!$1:$1048576,MATCH(Calc!$A359,'Daily Data ADJ'!$A:$A,0),MATCH("EFFR, FRED: Close",'Daily Data ADJ'!$1:$1,0))</f>
        <v>0.09</v>
      </c>
      <c r="D359" t="str">
        <f>INDEX('Daily Data ADJ'!$1:$1048576,MATCH(Calc!$A359,'Daily Data ADJ'!$A:$A,1),MATCH("SOFR, FRED: Close",'Daily Data ADJ'!$1:$1,0))</f>
        <v>NaN</v>
      </c>
      <c r="E359">
        <f>INDEX('Daily Data ADJ'!$1:$1048576,MATCH(Calc!$A359,'Daily Data ADJ'!$A:$A,0),MATCH("UPRO, CBOE BZX: Close",'Daily Data ADJ'!$1:$1,0))</f>
        <v>10.46112649</v>
      </c>
      <c r="F359">
        <f>INDEX('Daily Data ADJ'!$1:$1048576,MATCH(Calc!$A359,'Daily Data ADJ'!$A:$A,0),MATCH("ES1!, CME_MINI: Close",'Daily Data ADJ'!$1:$1,0))</f>
        <v>2034</v>
      </c>
      <c r="G359">
        <f>INDEX('Daily Data ADJ'!$1:$1048576,MATCH(Calc!$A359,'Daily Data ADJ'!$A:$A,0),MATCH("ES2!, CME_MINI: Close",'Daily Data ADJ'!$1:$1,0))</f>
        <v>2026.5</v>
      </c>
      <c r="H359">
        <f>INDEX('QUANDL MULTPL SP500_DIV_YIELD_M'!$A:$G,MATCH(Calc!$A359,'QUANDL MULTPL SP500_DIV_YIELD_M'!$A:$A,1),MATCH('QUANDL MULTPL SP500_DIV_YIELD_M'!$E$1,'QUANDL MULTPL SP500_DIV_YIELD_M'!$A$1:$G$1,0))</f>
        <v>2</v>
      </c>
      <c r="I359" s="5">
        <f t="shared" si="30"/>
        <v>5.3321148921563304E-3</v>
      </c>
      <c r="J359" s="1">
        <f>A359/24/60/60+DATE(1970,1,1)</f>
        <v>41953.604166666672</v>
      </c>
      <c r="K359" s="3">
        <f t="shared" si="33"/>
        <v>3.000000000007276</v>
      </c>
      <c r="L359" s="6">
        <f>(1+Chart!$F$4)^(1/(365/K359))-1</f>
        <v>1.9979165917538566E-4</v>
      </c>
      <c r="M359" s="6">
        <f t="shared" si="34"/>
        <v>7.393960838042446E-6</v>
      </c>
      <c r="N359" s="6">
        <f t="shared" si="35"/>
        <v>4.3710129228990979E-5</v>
      </c>
      <c r="O359">
        <f>O358*(B359/B358)</f>
        <v>175.24315269000039</v>
      </c>
      <c r="P359">
        <f t="shared" si="31"/>
        <v>2014</v>
      </c>
      <c r="Q359" s="1">
        <f t="shared" si="32"/>
        <v>41953.604166666672</v>
      </c>
      <c r="R359">
        <f>IF(B360="",R358,IF(Q359&gt;=Chart!$F$2,E359,0))</f>
        <v>0</v>
      </c>
      <c r="S359">
        <f>IF(B360="",S358,IFERROR(IF(AND(R359&gt;0,R358=0),R359,(1+(B360/B359-1)*Calc!$Z$1)*S358),0))</f>
        <v>0</v>
      </c>
      <c r="T359">
        <f>IF(B360="",T358,IFERROR(IF(AND(R359&gt;0,R358=0),R359,(1+(B360/B359-1)*Calc!$Z$1-L360)*T358),0))</f>
        <v>0</v>
      </c>
      <c r="U359">
        <f>IF(B360="",U358,IFERROR(IF(AND(R359&gt;0,R358=0),R359,(1+(B360/B359-1)*Calc!$Z$1-M360*2)*U358),0))</f>
        <v>0</v>
      </c>
      <c r="V359">
        <f>IF(B360="",V358,IFERROR(IF(AND(R359&gt;0,R358=0),R359,(1+(B360/B359-1)*Calc!$Z$1-N360*2)*V358),0))</f>
        <v>0</v>
      </c>
      <c r="W359">
        <f>IF(ISNUMBER(C359),C359,W358)</f>
        <v>0.09</v>
      </c>
      <c r="Y359" s="1" t="e">
        <f>IF(AND(Q359&gt;=Chart!$F$2,Q359&lt;=Chart!$F$3),Q359,#N/A)</f>
        <v>#N/A</v>
      </c>
      <c r="Z359" t="e">
        <f>IF(AND(Q359&gt;=Chart!$F$2,Q359&lt;=Chart!$F$3),R359,#N/A)</f>
        <v>#N/A</v>
      </c>
      <c r="AA359" t="e">
        <f>IF(AND(Q359&gt;=Chart!$F$2,Q359&lt;=Chart!$F$3),S359,#N/A)</f>
        <v>#N/A</v>
      </c>
      <c r="AB359" t="e">
        <f>IF(AND(Q359&gt;=Chart!$F$2,Q359&lt;=Chart!$F$3),T359,#N/A)</f>
        <v>#N/A</v>
      </c>
      <c r="AC359" t="e">
        <f>IF(AND(Q359&gt;=Chart!$F$2,Q359&lt;=Chart!$F$3),U359,#N/A)</f>
        <v>#N/A</v>
      </c>
      <c r="AD359" t="e">
        <f>IF(AND(Q359&gt;=Chart!$F$2,Q359&lt;=Chart!$F$3),V359,#N/A)</f>
        <v>#N/A</v>
      </c>
      <c r="AE359" t="e">
        <f>IF(AND(Q359&gt;=Chart!$F$2,Q359&lt;=Chart!$F$3),I359,#N/A)</f>
        <v>#N/A</v>
      </c>
      <c r="AF359" t="e">
        <f>IF(AND(Q359&gt;=Chart!$F$2,Q359&lt;=Chart!$F$3),H359/100,#N/A)</f>
        <v>#N/A</v>
      </c>
      <c r="AG359" t="e">
        <f>IF(AND(Q359&gt;=Chart!$F$2,Q359&lt;=Chart!$F$3),W359/100,#N/A)</f>
        <v>#N/A</v>
      </c>
    </row>
    <row r="360" spans="1:33" x14ac:dyDescent="0.25">
      <c r="A360">
        <v>1415716200</v>
      </c>
      <c r="B360">
        <f>INDEX('Daily Data ADJ'!$1:$1048576,MATCH(Calc!$A360,'Daily Data ADJ'!$A:$A,0),MATCH("SPY, CBOE BZX: Close",'Daily Data ADJ'!$1:$1,0))</f>
        <v>175.41068096000001</v>
      </c>
      <c r="C360" t="str">
        <f>INDEX('Daily Data ADJ'!$1:$1048576,MATCH(Calc!$A360,'Daily Data ADJ'!$A:$A,0),MATCH("EFFR, FRED: Close",'Daily Data ADJ'!$1:$1,0))</f>
        <v>NaN</v>
      </c>
      <c r="D360" t="str">
        <f>INDEX('Daily Data ADJ'!$1:$1048576,MATCH(Calc!$A360,'Daily Data ADJ'!$A:$A,1),MATCH("SOFR, FRED: Close",'Daily Data ADJ'!$1:$1,0))</f>
        <v>NaN</v>
      </c>
      <c r="E360">
        <f>INDEX('Daily Data ADJ'!$1:$1048576,MATCH(Calc!$A360,'Daily Data ADJ'!$A:$A,0),MATCH("UPRO, CBOE BZX: Close",'Daily Data ADJ'!$1:$1,0))</f>
        <v>10.49202161</v>
      </c>
      <c r="F360">
        <f>INDEX('Daily Data ADJ'!$1:$1048576,MATCH(Calc!$A360,'Daily Data ADJ'!$A:$A,0),MATCH("ES1!, CME_MINI: Close",'Daily Data ADJ'!$1:$1,0))</f>
        <v>2036.5</v>
      </c>
      <c r="G360">
        <f>INDEX('Daily Data ADJ'!$1:$1048576,MATCH(Calc!$A360,'Daily Data ADJ'!$A:$A,0),MATCH("ES2!, CME_MINI: Close",'Daily Data ADJ'!$1:$1,0))</f>
        <v>2029</v>
      </c>
      <c r="H360">
        <f>INDEX('QUANDL MULTPL SP500_DIV_YIELD_M'!$A:$G,MATCH(Calc!$A360,'QUANDL MULTPL SP500_DIV_YIELD_M'!$A:$A,1),MATCH('QUANDL MULTPL SP500_DIV_YIELD_M'!$E$1,'QUANDL MULTPL SP500_DIV_YIELD_M'!$A$1:$G$1,0))</f>
        <v>2</v>
      </c>
      <c r="I360" s="5">
        <f t="shared" si="30"/>
        <v>5.3500216037353047E-3</v>
      </c>
      <c r="J360" s="1">
        <f>A360/24/60/60+DATE(1970,1,1)</f>
        <v>41954.604166666672</v>
      </c>
      <c r="K360" s="3">
        <f t="shared" si="33"/>
        <v>1</v>
      </c>
      <c r="L360" s="6">
        <f>(1+Chart!$F$4)^(1/(365/K360))-1</f>
        <v>6.6592785027408397E-5</v>
      </c>
      <c r="M360" s="6">
        <f t="shared" si="34"/>
        <v>7.393960838042446E-6</v>
      </c>
      <c r="N360" s="6">
        <f t="shared" si="35"/>
        <v>1.4618630353346873E-5</v>
      </c>
      <c r="O360">
        <f>O359*(B360/B359)</f>
        <v>175.41068096000038</v>
      </c>
      <c r="P360">
        <f t="shared" si="31"/>
        <v>2014</v>
      </c>
      <c r="Q360" s="1">
        <f t="shared" si="32"/>
        <v>41954.604166666672</v>
      </c>
      <c r="R360">
        <f>IF(B361="",R359,IF(Q360&gt;=Chart!$F$2,E360,0))</f>
        <v>0</v>
      </c>
      <c r="S360">
        <f>IF(B361="",S359,IFERROR(IF(AND(R360&gt;0,R359=0),R360,(1+(B361/B360-1)*Calc!$Z$1)*S359),0))</f>
        <v>0</v>
      </c>
      <c r="T360">
        <f>IF(B361="",T359,IFERROR(IF(AND(R360&gt;0,R359=0),R360,(1+(B361/B360-1)*Calc!$Z$1-L361)*T359),0))</f>
        <v>0</v>
      </c>
      <c r="U360">
        <f>IF(B361="",U359,IFERROR(IF(AND(R360&gt;0,R359=0),R360,(1+(B361/B360-1)*Calc!$Z$1-M361*2)*U359),0))</f>
        <v>0</v>
      </c>
      <c r="V360">
        <f>IF(B361="",V359,IFERROR(IF(AND(R360&gt;0,R359=0),R360,(1+(B361/B360-1)*Calc!$Z$1-N361*2)*V359),0))</f>
        <v>0</v>
      </c>
      <c r="W360">
        <f>IF(ISNUMBER(C360),C360,W359)</f>
        <v>0.09</v>
      </c>
      <c r="Y360" s="1" t="e">
        <f>IF(AND(Q360&gt;=Chart!$F$2,Q360&lt;=Chart!$F$3),Q360,#N/A)</f>
        <v>#N/A</v>
      </c>
      <c r="Z360" t="e">
        <f>IF(AND(Q360&gt;=Chart!$F$2,Q360&lt;=Chart!$F$3),R360,#N/A)</f>
        <v>#N/A</v>
      </c>
      <c r="AA360" t="e">
        <f>IF(AND(Q360&gt;=Chart!$F$2,Q360&lt;=Chart!$F$3),S360,#N/A)</f>
        <v>#N/A</v>
      </c>
      <c r="AB360" t="e">
        <f>IF(AND(Q360&gt;=Chart!$F$2,Q360&lt;=Chart!$F$3),T360,#N/A)</f>
        <v>#N/A</v>
      </c>
      <c r="AC360" t="e">
        <f>IF(AND(Q360&gt;=Chart!$F$2,Q360&lt;=Chart!$F$3),U360,#N/A)</f>
        <v>#N/A</v>
      </c>
      <c r="AD360" t="e">
        <f>IF(AND(Q360&gt;=Chart!$F$2,Q360&lt;=Chart!$F$3),V360,#N/A)</f>
        <v>#N/A</v>
      </c>
      <c r="AE360" t="e">
        <f>IF(AND(Q360&gt;=Chart!$F$2,Q360&lt;=Chart!$F$3),I360,#N/A)</f>
        <v>#N/A</v>
      </c>
      <c r="AF360" t="e">
        <f>IF(AND(Q360&gt;=Chart!$F$2,Q360&lt;=Chart!$F$3),H360/100,#N/A)</f>
        <v>#N/A</v>
      </c>
      <c r="AG360" t="e">
        <f>IF(AND(Q360&gt;=Chart!$F$2,Q360&lt;=Chart!$F$3),W360/100,#N/A)</f>
        <v>#N/A</v>
      </c>
    </row>
    <row r="361" spans="1:33" x14ac:dyDescent="0.25">
      <c r="A361">
        <v>1415802600</v>
      </c>
      <c r="B361">
        <f>INDEX('Daily Data ADJ'!$1:$1048576,MATCH(Calc!$A361,'Daily Data ADJ'!$A:$A,0),MATCH("SPY, CBOE BZX: Close",'Daily Data ADJ'!$1:$1,0))</f>
        <v>175.22597031000001</v>
      </c>
      <c r="C361">
        <f>INDEX('Daily Data ADJ'!$1:$1048576,MATCH(Calc!$A361,'Daily Data ADJ'!$A:$A,0),MATCH("EFFR, FRED: Close",'Daily Data ADJ'!$1:$1,0))</f>
        <v>0.09</v>
      </c>
      <c r="D361" t="str">
        <f>INDEX('Daily Data ADJ'!$1:$1048576,MATCH(Calc!$A361,'Daily Data ADJ'!$A:$A,1),MATCH("SOFR, FRED: Close",'Daily Data ADJ'!$1:$1,0))</f>
        <v>NaN</v>
      </c>
      <c r="E361">
        <f>INDEX('Daily Data ADJ'!$1:$1048576,MATCH(Calc!$A361,'Daily Data ADJ'!$A:$A,0),MATCH("UPRO, CBOE BZX: Close",'Daily Data ADJ'!$1:$1,0))</f>
        <v>10.461940159999999</v>
      </c>
      <c r="F361">
        <f>INDEX('Daily Data ADJ'!$1:$1048576,MATCH(Calc!$A361,'Daily Data ADJ'!$A:$A,0),MATCH("ES1!, CME_MINI: Close",'Daily Data ADJ'!$1:$1,0))</f>
        <v>2036</v>
      </c>
      <c r="G361">
        <f>INDEX('Daily Data ADJ'!$1:$1048576,MATCH(Calc!$A361,'Daily Data ADJ'!$A:$A,0),MATCH("ES2!, CME_MINI: Close",'Daily Data ADJ'!$1:$1,0))</f>
        <v>2028.5</v>
      </c>
      <c r="H361">
        <f>INDEX('QUANDL MULTPL SP500_DIV_YIELD_M'!$A:$G,MATCH(Calc!$A361,'QUANDL MULTPL SP500_DIV_YIELD_M'!$A:$A,1),MATCH('QUANDL MULTPL SP500_DIV_YIELD_M'!$E$1,'QUANDL MULTPL SP500_DIV_YIELD_M'!$A$1:$G$1,0))</f>
        <v>2</v>
      </c>
      <c r="I361" s="5">
        <f t="shared" si="30"/>
        <v>5.3464437599266383E-3</v>
      </c>
      <c r="J361" s="1">
        <f>A361/24/60/60+DATE(1970,1,1)</f>
        <v>41955.604166666672</v>
      </c>
      <c r="K361" s="3">
        <f t="shared" si="33"/>
        <v>1</v>
      </c>
      <c r="L361" s="6">
        <f>(1+Chart!$F$4)^(1/(365/K361))-1</f>
        <v>6.6592785027408397E-5</v>
      </c>
      <c r="M361" s="6">
        <f t="shared" si="34"/>
        <v>2.4646475380585287E-6</v>
      </c>
      <c r="N361" s="6">
        <f t="shared" si="35"/>
        <v>1.4608880045230421E-5</v>
      </c>
      <c r="O361">
        <f>O360*(B361/B360)</f>
        <v>175.22597031000038</v>
      </c>
      <c r="P361">
        <f t="shared" si="31"/>
        <v>2014</v>
      </c>
      <c r="Q361" s="1">
        <f t="shared" si="32"/>
        <v>41955.604166666672</v>
      </c>
      <c r="R361">
        <f>IF(B362="",R360,IF(Q361&gt;=Chart!$F$2,E361,0))</f>
        <v>0</v>
      </c>
      <c r="S361">
        <f>IF(B362="",S360,IFERROR(IF(AND(R361&gt;0,R360=0),R361,(1+(B362/B361-1)*Calc!$Z$1)*S360),0))</f>
        <v>0</v>
      </c>
      <c r="T361">
        <f>IF(B362="",T360,IFERROR(IF(AND(R361&gt;0,R360=0),R361,(1+(B362/B361-1)*Calc!$Z$1-L362)*T360),0))</f>
        <v>0</v>
      </c>
      <c r="U361">
        <f>IF(B362="",U360,IFERROR(IF(AND(R361&gt;0,R360=0),R361,(1+(B362/B361-1)*Calc!$Z$1-M362*2)*U360),0))</f>
        <v>0</v>
      </c>
      <c r="V361">
        <f>IF(B362="",V360,IFERROR(IF(AND(R361&gt;0,R360=0),R361,(1+(B362/B361-1)*Calc!$Z$1-N362*2)*V360),0))</f>
        <v>0</v>
      </c>
      <c r="W361">
        <f>IF(ISNUMBER(C361),C361,W360)</f>
        <v>0.09</v>
      </c>
      <c r="Y361" s="1" t="e">
        <f>IF(AND(Q361&gt;=Chart!$F$2,Q361&lt;=Chart!$F$3),Q361,#N/A)</f>
        <v>#N/A</v>
      </c>
      <c r="Z361" t="e">
        <f>IF(AND(Q361&gt;=Chart!$F$2,Q361&lt;=Chart!$F$3),R361,#N/A)</f>
        <v>#N/A</v>
      </c>
      <c r="AA361" t="e">
        <f>IF(AND(Q361&gt;=Chart!$F$2,Q361&lt;=Chart!$F$3),S361,#N/A)</f>
        <v>#N/A</v>
      </c>
      <c r="AB361" t="e">
        <f>IF(AND(Q361&gt;=Chart!$F$2,Q361&lt;=Chart!$F$3),T361,#N/A)</f>
        <v>#N/A</v>
      </c>
      <c r="AC361" t="e">
        <f>IF(AND(Q361&gt;=Chart!$F$2,Q361&lt;=Chart!$F$3),U361,#N/A)</f>
        <v>#N/A</v>
      </c>
      <c r="AD361" t="e">
        <f>IF(AND(Q361&gt;=Chart!$F$2,Q361&lt;=Chart!$F$3),V361,#N/A)</f>
        <v>#N/A</v>
      </c>
      <c r="AE361" t="e">
        <f>IF(AND(Q361&gt;=Chart!$F$2,Q361&lt;=Chart!$F$3),I361,#N/A)</f>
        <v>#N/A</v>
      </c>
      <c r="AF361" t="e">
        <f>IF(AND(Q361&gt;=Chart!$F$2,Q361&lt;=Chart!$F$3),H361/100,#N/A)</f>
        <v>#N/A</v>
      </c>
      <c r="AG361" t="e">
        <f>IF(AND(Q361&gt;=Chart!$F$2,Q361&lt;=Chart!$F$3),W361/100,#N/A)</f>
        <v>#N/A</v>
      </c>
    </row>
    <row r="362" spans="1:33" x14ac:dyDescent="0.25">
      <c r="A362">
        <v>1415889000</v>
      </c>
      <c r="B362">
        <f>INDEX('Daily Data ADJ'!$1:$1048576,MATCH(Calc!$A362,'Daily Data ADJ'!$A:$A,0),MATCH("SPY, CBOE BZX: Close",'Daily Data ADJ'!$1:$1,0))</f>
        <v>175.42356774000001</v>
      </c>
      <c r="C362">
        <f>INDEX('Daily Data ADJ'!$1:$1048576,MATCH(Calc!$A362,'Daily Data ADJ'!$A:$A,0),MATCH("EFFR, FRED: Close",'Daily Data ADJ'!$1:$1,0))</f>
        <v>0.09</v>
      </c>
      <c r="D362" t="str">
        <f>INDEX('Daily Data ADJ'!$1:$1048576,MATCH(Calc!$A362,'Daily Data ADJ'!$A:$A,1),MATCH("SOFR, FRED: Close",'Daily Data ADJ'!$1:$1,0))</f>
        <v>NaN</v>
      </c>
      <c r="E362">
        <f>INDEX('Daily Data ADJ'!$1:$1048576,MATCH(Calc!$A362,'Daily Data ADJ'!$A:$A,0),MATCH("UPRO, CBOE BZX: Close",'Daily Data ADJ'!$1:$1,0))</f>
        <v>10.4928343</v>
      </c>
      <c r="F362">
        <f>INDEX('Daily Data ADJ'!$1:$1048576,MATCH(Calc!$A362,'Daily Data ADJ'!$A:$A,0),MATCH("ES1!, CME_MINI: Close",'Daily Data ADJ'!$1:$1,0))</f>
        <v>2034</v>
      </c>
      <c r="G362">
        <f>INDEX('Daily Data ADJ'!$1:$1048576,MATCH(Calc!$A362,'Daily Data ADJ'!$A:$A,0),MATCH("ES2!, CME_MINI: Close",'Daily Data ADJ'!$1:$1,0))</f>
        <v>2026.5</v>
      </c>
      <c r="H362">
        <f>INDEX('QUANDL MULTPL SP500_DIV_YIELD_M'!$A:$G,MATCH(Calc!$A362,'QUANDL MULTPL SP500_DIV_YIELD_M'!$A:$A,1),MATCH('QUANDL MULTPL SP500_DIV_YIELD_M'!$E$1,'QUANDL MULTPL SP500_DIV_YIELD_M'!$A$1:$G$1,0))</f>
        <v>2</v>
      </c>
      <c r="I362" s="5">
        <f t="shared" si="30"/>
        <v>5.3321148921563304E-3</v>
      </c>
      <c r="J362" s="1">
        <f>A362/24/60/60+DATE(1970,1,1)</f>
        <v>41956.604166666672</v>
      </c>
      <c r="K362" s="3">
        <f t="shared" si="33"/>
        <v>1</v>
      </c>
      <c r="L362" s="6">
        <f>(1+Chart!$F$4)^(1/(365/K362))-1</f>
        <v>6.6592785027408397E-5</v>
      </c>
      <c r="M362" s="6">
        <f t="shared" si="34"/>
        <v>2.4646475380585287E-6</v>
      </c>
      <c r="N362" s="6">
        <f t="shared" si="35"/>
        <v>1.4569830795396754E-5</v>
      </c>
      <c r="O362">
        <f>O361*(B362/B361)</f>
        <v>175.42356774000038</v>
      </c>
      <c r="P362">
        <f t="shared" si="31"/>
        <v>2014</v>
      </c>
      <c r="Q362" s="1">
        <f t="shared" si="32"/>
        <v>41956.604166666672</v>
      </c>
      <c r="R362">
        <f>IF(B363="",R361,IF(Q362&gt;=Chart!$F$2,E362,0))</f>
        <v>0</v>
      </c>
      <c r="S362">
        <f>IF(B363="",S361,IFERROR(IF(AND(R362&gt;0,R361=0),R362,(1+(B363/B362-1)*Calc!$Z$1)*S361),0))</f>
        <v>0</v>
      </c>
      <c r="T362">
        <f>IF(B363="",T361,IFERROR(IF(AND(R362&gt;0,R361=0),R362,(1+(B363/B362-1)*Calc!$Z$1-L363)*T361),0))</f>
        <v>0</v>
      </c>
      <c r="U362">
        <f>IF(B363="",U361,IFERROR(IF(AND(R362&gt;0,R361=0),R362,(1+(B363/B362-1)*Calc!$Z$1-M363*2)*U361),0))</f>
        <v>0</v>
      </c>
      <c r="V362">
        <f>IF(B363="",V361,IFERROR(IF(AND(R362&gt;0,R361=0),R362,(1+(B363/B362-1)*Calc!$Z$1-N363*2)*V361),0))</f>
        <v>0</v>
      </c>
      <c r="W362">
        <f>IF(ISNUMBER(C362),C362,W361)</f>
        <v>0.09</v>
      </c>
      <c r="Y362" s="1" t="e">
        <f>IF(AND(Q362&gt;=Chart!$F$2,Q362&lt;=Chart!$F$3),Q362,#N/A)</f>
        <v>#N/A</v>
      </c>
      <c r="Z362" t="e">
        <f>IF(AND(Q362&gt;=Chart!$F$2,Q362&lt;=Chart!$F$3),R362,#N/A)</f>
        <v>#N/A</v>
      </c>
      <c r="AA362" t="e">
        <f>IF(AND(Q362&gt;=Chart!$F$2,Q362&lt;=Chart!$F$3),S362,#N/A)</f>
        <v>#N/A</v>
      </c>
      <c r="AB362" t="e">
        <f>IF(AND(Q362&gt;=Chart!$F$2,Q362&lt;=Chart!$F$3),T362,#N/A)</f>
        <v>#N/A</v>
      </c>
      <c r="AC362" t="e">
        <f>IF(AND(Q362&gt;=Chart!$F$2,Q362&lt;=Chart!$F$3),U362,#N/A)</f>
        <v>#N/A</v>
      </c>
      <c r="AD362" t="e">
        <f>IF(AND(Q362&gt;=Chart!$F$2,Q362&lt;=Chart!$F$3),V362,#N/A)</f>
        <v>#N/A</v>
      </c>
      <c r="AE362" t="e">
        <f>IF(AND(Q362&gt;=Chart!$F$2,Q362&lt;=Chart!$F$3),I362,#N/A)</f>
        <v>#N/A</v>
      </c>
      <c r="AF362" t="e">
        <f>IF(AND(Q362&gt;=Chart!$F$2,Q362&lt;=Chart!$F$3),H362/100,#N/A)</f>
        <v>#N/A</v>
      </c>
      <c r="AG362" t="e">
        <f>IF(AND(Q362&gt;=Chart!$F$2,Q362&lt;=Chart!$F$3),W362/100,#N/A)</f>
        <v>#N/A</v>
      </c>
    </row>
    <row r="363" spans="1:33" x14ac:dyDescent="0.25">
      <c r="A363">
        <v>1415975400</v>
      </c>
      <c r="B363">
        <f>INDEX('Daily Data ADJ'!$1:$1048576,MATCH(Calc!$A363,'Daily Data ADJ'!$A:$A,0),MATCH("SPY, CBOE BZX: Close",'Daily Data ADJ'!$1:$1,0))</f>
        <v>175.46652370999999</v>
      </c>
      <c r="C363">
        <f>INDEX('Daily Data ADJ'!$1:$1048576,MATCH(Calc!$A363,'Daily Data ADJ'!$A:$A,0),MATCH("EFFR, FRED: Close",'Daily Data ADJ'!$1:$1,0))</f>
        <v>0.09</v>
      </c>
      <c r="D363" t="str">
        <f>INDEX('Daily Data ADJ'!$1:$1048576,MATCH(Calc!$A363,'Daily Data ADJ'!$A:$A,1),MATCH("SOFR, FRED: Close",'Daily Data ADJ'!$1:$1,0))</f>
        <v>NaN</v>
      </c>
      <c r="E363">
        <f>INDEX('Daily Data ADJ'!$1:$1048576,MATCH(Calc!$A363,'Daily Data ADJ'!$A:$A,0),MATCH("UPRO, CBOE BZX: Close",'Daily Data ADJ'!$1:$1,0))</f>
        <v>10.504216919999999</v>
      </c>
      <c r="F363">
        <f>INDEX('Daily Data ADJ'!$1:$1048576,MATCH(Calc!$A363,'Daily Data ADJ'!$A:$A,0),MATCH("ES1!, CME_MINI: Close",'Daily Data ADJ'!$1:$1,0))</f>
        <v>2038</v>
      </c>
      <c r="G363">
        <f>INDEX('Daily Data ADJ'!$1:$1048576,MATCH(Calc!$A363,'Daily Data ADJ'!$A:$A,0),MATCH("ES2!, CME_MINI: Close",'Daily Data ADJ'!$1:$1,0))</f>
        <v>2030.5</v>
      </c>
      <c r="H363">
        <f>INDEX('QUANDL MULTPL SP500_DIV_YIELD_M'!$A:$G,MATCH(Calc!$A363,'QUANDL MULTPL SP500_DIV_YIELD_M'!$A:$A,1),MATCH('QUANDL MULTPL SP500_DIV_YIELD_M'!$E$1,'QUANDL MULTPL SP500_DIV_YIELD_M'!$A$1:$G$1,0))</f>
        <v>2</v>
      </c>
      <c r="I363" s="5">
        <f t="shared" si="30"/>
        <v>5.3607446601249102E-3</v>
      </c>
      <c r="J363" s="1">
        <f>A363/24/60/60+DATE(1970,1,1)</f>
        <v>41957.604166666672</v>
      </c>
      <c r="K363" s="3">
        <f t="shared" si="33"/>
        <v>1</v>
      </c>
      <c r="L363" s="6">
        <f>(1+Chart!$F$4)^(1/(365/K363))-1</f>
        <v>6.6592785027408397E-5</v>
      </c>
      <c r="M363" s="6">
        <f t="shared" si="34"/>
        <v>2.4646475380585287E-6</v>
      </c>
      <c r="N363" s="6">
        <f t="shared" si="35"/>
        <v>1.4647852524030114E-5</v>
      </c>
      <c r="O363">
        <f>O362*(B363/B362)</f>
        <v>175.46652371000036</v>
      </c>
      <c r="P363">
        <f t="shared" si="31"/>
        <v>2014</v>
      </c>
      <c r="Q363" s="1">
        <f t="shared" si="32"/>
        <v>41957.604166666672</v>
      </c>
      <c r="R363">
        <f>IF(B364="",R362,IF(Q363&gt;=Chart!$F$2,E363,0))</f>
        <v>0</v>
      </c>
      <c r="S363">
        <f>IF(B364="",S362,IFERROR(IF(AND(R363&gt;0,R362=0),R363,(1+(B364/B363-1)*Calc!$Z$1)*S362),0))</f>
        <v>0</v>
      </c>
      <c r="T363">
        <f>IF(B364="",T362,IFERROR(IF(AND(R363&gt;0,R362=0),R363,(1+(B364/B363-1)*Calc!$Z$1-L364)*T362),0))</f>
        <v>0</v>
      </c>
      <c r="U363">
        <f>IF(B364="",U362,IFERROR(IF(AND(R363&gt;0,R362=0),R363,(1+(B364/B363-1)*Calc!$Z$1-M364*2)*U362),0))</f>
        <v>0</v>
      </c>
      <c r="V363">
        <f>IF(B364="",V362,IFERROR(IF(AND(R363&gt;0,R362=0),R363,(1+(B364/B363-1)*Calc!$Z$1-N364*2)*V362),0))</f>
        <v>0</v>
      </c>
      <c r="W363">
        <f>IF(ISNUMBER(C363),C363,W362)</f>
        <v>0.09</v>
      </c>
      <c r="Y363" s="1" t="e">
        <f>IF(AND(Q363&gt;=Chart!$F$2,Q363&lt;=Chart!$F$3),Q363,#N/A)</f>
        <v>#N/A</v>
      </c>
      <c r="Z363" t="e">
        <f>IF(AND(Q363&gt;=Chart!$F$2,Q363&lt;=Chart!$F$3),R363,#N/A)</f>
        <v>#N/A</v>
      </c>
      <c r="AA363" t="e">
        <f>IF(AND(Q363&gt;=Chart!$F$2,Q363&lt;=Chart!$F$3),S363,#N/A)</f>
        <v>#N/A</v>
      </c>
      <c r="AB363" t="e">
        <f>IF(AND(Q363&gt;=Chart!$F$2,Q363&lt;=Chart!$F$3),T363,#N/A)</f>
        <v>#N/A</v>
      </c>
      <c r="AC363" t="e">
        <f>IF(AND(Q363&gt;=Chart!$F$2,Q363&lt;=Chart!$F$3),U363,#N/A)</f>
        <v>#N/A</v>
      </c>
      <c r="AD363" t="e">
        <f>IF(AND(Q363&gt;=Chart!$F$2,Q363&lt;=Chart!$F$3),V363,#N/A)</f>
        <v>#N/A</v>
      </c>
      <c r="AE363" t="e">
        <f>IF(AND(Q363&gt;=Chart!$F$2,Q363&lt;=Chart!$F$3),I363,#N/A)</f>
        <v>#N/A</v>
      </c>
      <c r="AF363" t="e">
        <f>IF(AND(Q363&gt;=Chart!$F$2,Q363&lt;=Chart!$F$3),H363/100,#N/A)</f>
        <v>#N/A</v>
      </c>
      <c r="AG363" t="e">
        <f>IF(AND(Q363&gt;=Chart!$F$2,Q363&lt;=Chart!$F$3),W363/100,#N/A)</f>
        <v>#N/A</v>
      </c>
    </row>
    <row r="364" spans="1:33" x14ac:dyDescent="0.25">
      <c r="A364">
        <v>1416234600</v>
      </c>
      <c r="B364">
        <f>INDEX('Daily Data ADJ'!$1:$1048576,MATCH(Calc!$A364,'Daily Data ADJ'!$A:$A,0),MATCH("SPY, CBOE BZX: Close",'Daily Data ADJ'!$1:$1,0))</f>
        <v>175.57820921999999</v>
      </c>
      <c r="C364">
        <f>INDEX('Daily Data ADJ'!$1:$1048576,MATCH(Calc!$A364,'Daily Data ADJ'!$A:$A,0),MATCH("EFFR, FRED: Close",'Daily Data ADJ'!$1:$1,0))</f>
        <v>0.1</v>
      </c>
      <c r="D364" t="str">
        <f>INDEX('Daily Data ADJ'!$1:$1048576,MATCH(Calc!$A364,'Daily Data ADJ'!$A:$A,1),MATCH("SOFR, FRED: Close",'Daily Data ADJ'!$1:$1,0))</f>
        <v>NaN</v>
      </c>
      <c r="E364">
        <f>INDEX('Daily Data ADJ'!$1:$1048576,MATCH(Calc!$A364,'Daily Data ADJ'!$A:$A,0),MATCH("UPRO, CBOE BZX: Close",'Daily Data ADJ'!$1:$1,0))</f>
        <v>10.524542110000001</v>
      </c>
      <c r="F364">
        <f>INDEX('Daily Data ADJ'!$1:$1048576,MATCH(Calc!$A364,'Daily Data ADJ'!$A:$A,0),MATCH("ES1!, CME_MINI: Close",'Daily Data ADJ'!$1:$1,0))</f>
        <v>2039.75</v>
      </c>
      <c r="G364">
        <f>INDEX('Daily Data ADJ'!$1:$1048576,MATCH(Calc!$A364,'Daily Data ADJ'!$A:$A,0),MATCH("ES2!, CME_MINI: Close",'Daily Data ADJ'!$1:$1,0))</f>
        <v>2032.25</v>
      </c>
      <c r="H364">
        <f>INDEX('QUANDL MULTPL SP500_DIV_YIELD_M'!$A:$G,MATCH(Calc!$A364,'QUANDL MULTPL SP500_DIV_YIELD_M'!$A:$A,1),MATCH('QUANDL MULTPL SP500_DIV_YIELD_M'!$E$1,'QUANDL MULTPL SP500_DIV_YIELD_M'!$A$1:$G$1,0))</f>
        <v>2</v>
      </c>
      <c r="I364" s="5">
        <f t="shared" si="30"/>
        <v>5.3732350699639934E-3</v>
      </c>
      <c r="J364" s="1">
        <f>A364/24/60/60+DATE(1970,1,1)</f>
        <v>41960.604166666672</v>
      </c>
      <c r="K364" s="3">
        <f t="shared" si="33"/>
        <v>3</v>
      </c>
      <c r="L364" s="6">
        <f>(1+Chart!$F$4)^(1/(365/K364))-1</f>
        <v>1.9979165917494157E-4</v>
      </c>
      <c r="M364" s="6">
        <f t="shared" si="34"/>
        <v>8.2151049745071703E-6</v>
      </c>
      <c r="N364" s="6">
        <f t="shared" si="35"/>
        <v>4.404631861043562E-5</v>
      </c>
      <c r="O364">
        <f>O363*(B364/B363)</f>
        <v>175.57820922000036</v>
      </c>
      <c r="P364">
        <f t="shared" si="31"/>
        <v>2014</v>
      </c>
      <c r="Q364" s="1">
        <f t="shared" si="32"/>
        <v>41960.604166666672</v>
      </c>
      <c r="R364">
        <f>IF(B365="",R363,IF(Q364&gt;=Chart!$F$2,E364,0))</f>
        <v>0</v>
      </c>
      <c r="S364">
        <f>IF(B365="",S363,IFERROR(IF(AND(R364&gt;0,R363=0),R364,(1+(B365/B364-1)*Calc!$Z$1)*S363),0))</f>
        <v>0</v>
      </c>
      <c r="T364">
        <f>IF(B365="",T363,IFERROR(IF(AND(R364&gt;0,R363=0),R364,(1+(B365/B364-1)*Calc!$Z$1-L365)*T363),0))</f>
        <v>0</v>
      </c>
      <c r="U364">
        <f>IF(B365="",U363,IFERROR(IF(AND(R364&gt;0,R363=0),R364,(1+(B365/B364-1)*Calc!$Z$1-M365*2)*U363),0))</f>
        <v>0</v>
      </c>
      <c r="V364">
        <f>IF(B365="",V363,IFERROR(IF(AND(R364&gt;0,R363=0),R364,(1+(B365/B364-1)*Calc!$Z$1-N365*2)*V363),0))</f>
        <v>0</v>
      </c>
      <c r="W364">
        <f>IF(ISNUMBER(C364),C364,W363)</f>
        <v>0.1</v>
      </c>
      <c r="Y364" s="1" t="e">
        <f>IF(AND(Q364&gt;=Chart!$F$2,Q364&lt;=Chart!$F$3),Q364,#N/A)</f>
        <v>#N/A</v>
      </c>
      <c r="Z364" t="e">
        <f>IF(AND(Q364&gt;=Chart!$F$2,Q364&lt;=Chart!$F$3),R364,#N/A)</f>
        <v>#N/A</v>
      </c>
      <c r="AA364" t="e">
        <f>IF(AND(Q364&gt;=Chart!$F$2,Q364&lt;=Chart!$F$3),S364,#N/A)</f>
        <v>#N/A</v>
      </c>
      <c r="AB364" t="e">
        <f>IF(AND(Q364&gt;=Chart!$F$2,Q364&lt;=Chart!$F$3),T364,#N/A)</f>
        <v>#N/A</v>
      </c>
      <c r="AC364" t="e">
        <f>IF(AND(Q364&gt;=Chart!$F$2,Q364&lt;=Chart!$F$3),U364,#N/A)</f>
        <v>#N/A</v>
      </c>
      <c r="AD364" t="e">
        <f>IF(AND(Q364&gt;=Chart!$F$2,Q364&lt;=Chart!$F$3),V364,#N/A)</f>
        <v>#N/A</v>
      </c>
      <c r="AE364" t="e">
        <f>IF(AND(Q364&gt;=Chart!$F$2,Q364&lt;=Chart!$F$3),I364,#N/A)</f>
        <v>#N/A</v>
      </c>
      <c r="AF364" t="e">
        <f>IF(AND(Q364&gt;=Chart!$F$2,Q364&lt;=Chart!$F$3),H364/100,#N/A)</f>
        <v>#N/A</v>
      </c>
      <c r="AG364" t="e">
        <f>IF(AND(Q364&gt;=Chart!$F$2,Q364&lt;=Chart!$F$3),W364/100,#N/A)</f>
        <v>#N/A</v>
      </c>
    </row>
    <row r="365" spans="1:33" x14ac:dyDescent="0.25">
      <c r="A365">
        <v>1416321000</v>
      </c>
      <c r="B365">
        <f>INDEX('Daily Data ADJ'!$1:$1048576,MATCH(Calc!$A365,'Daily Data ADJ'!$A:$A,0),MATCH("SPY, CBOE BZX: Close",'Daily Data ADJ'!$1:$1,0))</f>
        <v>176.59196997999999</v>
      </c>
      <c r="C365">
        <f>INDEX('Daily Data ADJ'!$1:$1048576,MATCH(Calc!$A365,'Daily Data ADJ'!$A:$A,0),MATCH("EFFR, FRED: Close",'Daily Data ADJ'!$1:$1,0))</f>
        <v>0.11</v>
      </c>
      <c r="D365" t="str">
        <f>INDEX('Daily Data ADJ'!$1:$1048576,MATCH(Calc!$A365,'Daily Data ADJ'!$A:$A,1),MATCH("SOFR, FRED: Close",'Daily Data ADJ'!$1:$1,0))</f>
        <v>NaN</v>
      </c>
      <c r="E365">
        <f>INDEX('Daily Data ADJ'!$1:$1048576,MATCH(Calc!$A365,'Daily Data ADJ'!$A:$A,0),MATCH("UPRO, CBOE BZX: Close",'Daily Data ADJ'!$1:$1,0))</f>
        <v>10.70422001</v>
      </c>
      <c r="F365">
        <f>INDEX('Daily Data ADJ'!$1:$1048576,MATCH(Calc!$A365,'Daily Data ADJ'!$A:$A,0),MATCH("ES1!, CME_MINI: Close",'Daily Data ADJ'!$1:$1,0))</f>
        <v>2048.5</v>
      </c>
      <c r="G365">
        <f>INDEX('Daily Data ADJ'!$1:$1048576,MATCH(Calc!$A365,'Daily Data ADJ'!$A:$A,0),MATCH("ES2!, CME_MINI: Close",'Daily Data ADJ'!$1:$1,0))</f>
        <v>2041.25</v>
      </c>
      <c r="H365">
        <f>INDEX('QUANDL MULTPL SP500_DIV_YIELD_M'!$A:$G,MATCH(Calc!$A365,'QUANDL MULTPL SP500_DIV_YIELD_M'!$A:$A,1),MATCH('QUANDL MULTPL SP500_DIV_YIELD_M'!$E$1,'QUANDL MULTPL SP500_DIV_YIELD_M'!$A$1:$G$1,0))</f>
        <v>2</v>
      </c>
      <c r="I365" s="5">
        <f t="shared" si="30"/>
        <v>5.9182773674064486E-3</v>
      </c>
      <c r="J365" s="1">
        <f>A365/24/60/60+DATE(1970,1,1)</f>
        <v>41961.604166666672</v>
      </c>
      <c r="K365" s="3">
        <f t="shared" si="33"/>
        <v>1</v>
      </c>
      <c r="L365" s="6">
        <f>(1+Chart!$F$4)^(1/(365/K365))-1</f>
        <v>6.6592785027408397E-5</v>
      </c>
      <c r="M365" s="6">
        <f t="shared" si="34"/>
        <v>3.0120468466066086E-6</v>
      </c>
      <c r="N365" s="6">
        <f t="shared" si="35"/>
        <v>1.6166796863448241E-5</v>
      </c>
      <c r="O365">
        <f>O364*(B365/B364)</f>
        <v>176.59196998000039</v>
      </c>
      <c r="P365">
        <f t="shared" si="31"/>
        <v>2014</v>
      </c>
      <c r="Q365" s="1">
        <f t="shared" si="32"/>
        <v>41961.604166666672</v>
      </c>
      <c r="R365">
        <f>IF(B366="",R364,IF(Q365&gt;=Chart!$F$2,E365,0))</f>
        <v>0</v>
      </c>
      <c r="S365">
        <f>IF(B366="",S364,IFERROR(IF(AND(R365&gt;0,R364=0),R365,(1+(B366/B365-1)*Calc!$Z$1)*S364),0))</f>
        <v>0</v>
      </c>
      <c r="T365">
        <f>IF(B366="",T364,IFERROR(IF(AND(R365&gt;0,R364=0),R365,(1+(B366/B365-1)*Calc!$Z$1-L366)*T364),0))</f>
        <v>0</v>
      </c>
      <c r="U365">
        <f>IF(B366="",U364,IFERROR(IF(AND(R365&gt;0,R364=0),R365,(1+(B366/B365-1)*Calc!$Z$1-M366*2)*U364),0))</f>
        <v>0</v>
      </c>
      <c r="V365">
        <f>IF(B366="",V364,IFERROR(IF(AND(R365&gt;0,R364=0),R365,(1+(B366/B365-1)*Calc!$Z$1-N366*2)*V364),0))</f>
        <v>0</v>
      </c>
      <c r="W365">
        <f>IF(ISNUMBER(C365),C365,W364)</f>
        <v>0.11</v>
      </c>
      <c r="Y365" s="1" t="e">
        <f>IF(AND(Q365&gt;=Chart!$F$2,Q365&lt;=Chart!$F$3),Q365,#N/A)</f>
        <v>#N/A</v>
      </c>
      <c r="Z365" t="e">
        <f>IF(AND(Q365&gt;=Chart!$F$2,Q365&lt;=Chart!$F$3),R365,#N/A)</f>
        <v>#N/A</v>
      </c>
      <c r="AA365" t="e">
        <f>IF(AND(Q365&gt;=Chart!$F$2,Q365&lt;=Chart!$F$3),S365,#N/A)</f>
        <v>#N/A</v>
      </c>
      <c r="AB365" t="e">
        <f>IF(AND(Q365&gt;=Chart!$F$2,Q365&lt;=Chart!$F$3),T365,#N/A)</f>
        <v>#N/A</v>
      </c>
      <c r="AC365" t="e">
        <f>IF(AND(Q365&gt;=Chart!$F$2,Q365&lt;=Chart!$F$3),U365,#N/A)</f>
        <v>#N/A</v>
      </c>
      <c r="AD365" t="e">
        <f>IF(AND(Q365&gt;=Chart!$F$2,Q365&lt;=Chart!$F$3),V365,#N/A)</f>
        <v>#N/A</v>
      </c>
      <c r="AE365" t="e">
        <f>IF(AND(Q365&gt;=Chart!$F$2,Q365&lt;=Chart!$F$3),I365,#N/A)</f>
        <v>#N/A</v>
      </c>
      <c r="AF365" t="e">
        <f>IF(AND(Q365&gt;=Chart!$F$2,Q365&lt;=Chart!$F$3),H365/100,#N/A)</f>
        <v>#N/A</v>
      </c>
      <c r="AG365" t="e">
        <f>IF(AND(Q365&gt;=Chart!$F$2,Q365&lt;=Chart!$F$3),W365/100,#N/A)</f>
        <v>#N/A</v>
      </c>
    </row>
    <row r="366" spans="1:33" x14ac:dyDescent="0.25">
      <c r="A366">
        <v>1416407400</v>
      </c>
      <c r="B366">
        <f>INDEX('Daily Data ADJ'!$1:$1048576,MATCH(Calc!$A366,'Daily Data ADJ'!$A:$A,0),MATCH("SPY, CBOE BZX: Close",'Daily Data ADJ'!$1:$1,0))</f>
        <v>176.30846061</v>
      </c>
      <c r="C366">
        <f>INDEX('Daily Data ADJ'!$1:$1048576,MATCH(Calc!$A366,'Daily Data ADJ'!$A:$A,0),MATCH("EFFR, FRED: Close",'Daily Data ADJ'!$1:$1,0))</f>
        <v>0.1</v>
      </c>
      <c r="D366" t="str">
        <f>INDEX('Daily Data ADJ'!$1:$1048576,MATCH(Calc!$A366,'Daily Data ADJ'!$A:$A,1),MATCH("SOFR, FRED: Close",'Daily Data ADJ'!$1:$1,0))</f>
        <v>NaN</v>
      </c>
      <c r="E366">
        <f>INDEX('Daily Data ADJ'!$1:$1048576,MATCH(Calc!$A366,'Daily Data ADJ'!$A:$A,0),MATCH("UPRO, CBOE BZX: Close",'Daily Data ADJ'!$1:$1,0))</f>
        <v>10.649746970000001</v>
      </c>
      <c r="F366">
        <f>INDEX('Daily Data ADJ'!$1:$1048576,MATCH(Calc!$A366,'Daily Data ADJ'!$A:$A,0),MATCH("ES1!, CME_MINI: Close",'Daily Data ADJ'!$1:$1,0))</f>
        <v>2047.25</v>
      </c>
      <c r="G366">
        <f>INDEX('Daily Data ADJ'!$1:$1048576,MATCH(Calc!$A366,'Daily Data ADJ'!$A:$A,0),MATCH("ES2!, CME_MINI: Close",'Daily Data ADJ'!$1:$1,0))</f>
        <v>2040</v>
      </c>
      <c r="H366">
        <f>INDEX('QUANDL MULTPL SP500_DIV_YIELD_M'!$A:$G,MATCH(Calc!$A366,'QUANDL MULTPL SP500_DIV_YIELD_M'!$A:$A,1),MATCH('QUANDL MULTPL SP500_DIV_YIELD_M'!$E$1,'QUANDL MULTPL SP500_DIV_YIELD_M'!$A$1:$G$1,0))</f>
        <v>2</v>
      </c>
      <c r="I366" s="5">
        <f t="shared" si="30"/>
        <v>5.9097251164066215E-3</v>
      </c>
      <c r="J366" s="1">
        <f>A366/24/60/60+DATE(1970,1,1)</f>
        <v>41962.604166666672</v>
      </c>
      <c r="K366" s="3">
        <f t="shared" si="33"/>
        <v>1</v>
      </c>
      <c r="L366" s="6">
        <f>(1+Chart!$F$4)^(1/(365/K366))-1</f>
        <v>6.6592785027408397E-5</v>
      </c>
      <c r="M366" s="6">
        <f t="shared" si="34"/>
        <v>2.7383608263154002E-6</v>
      </c>
      <c r="N366" s="6">
        <f t="shared" si="35"/>
        <v>1.614350341783144E-5</v>
      </c>
      <c r="O366">
        <f>O365*(B366/B365)</f>
        <v>176.3084606100004</v>
      </c>
      <c r="P366">
        <f t="shared" si="31"/>
        <v>2014</v>
      </c>
      <c r="Q366" s="1">
        <f t="shared" si="32"/>
        <v>41962.604166666672</v>
      </c>
      <c r="R366">
        <f>IF(B367="",R365,IF(Q366&gt;=Chart!$F$2,E366,0))</f>
        <v>0</v>
      </c>
      <c r="S366">
        <f>IF(B367="",S365,IFERROR(IF(AND(R366&gt;0,R365=0),R366,(1+(B367/B366-1)*Calc!$Z$1)*S365),0))</f>
        <v>0</v>
      </c>
      <c r="T366">
        <f>IF(B367="",T365,IFERROR(IF(AND(R366&gt;0,R365=0),R366,(1+(B367/B366-1)*Calc!$Z$1-L367)*T365),0))</f>
        <v>0</v>
      </c>
      <c r="U366">
        <f>IF(B367="",U365,IFERROR(IF(AND(R366&gt;0,R365=0),R366,(1+(B367/B366-1)*Calc!$Z$1-M367*2)*U365),0))</f>
        <v>0</v>
      </c>
      <c r="V366">
        <f>IF(B367="",V365,IFERROR(IF(AND(R366&gt;0,R365=0),R366,(1+(B367/B366-1)*Calc!$Z$1-N367*2)*V365),0))</f>
        <v>0</v>
      </c>
      <c r="W366">
        <f>IF(ISNUMBER(C366),C366,W365)</f>
        <v>0.1</v>
      </c>
      <c r="Y366" s="1" t="e">
        <f>IF(AND(Q366&gt;=Chart!$F$2,Q366&lt;=Chart!$F$3),Q366,#N/A)</f>
        <v>#N/A</v>
      </c>
      <c r="Z366" t="e">
        <f>IF(AND(Q366&gt;=Chart!$F$2,Q366&lt;=Chart!$F$3),R366,#N/A)</f>
        <v>#N/A</v>
      </c>
      <c r="AA366" t="e">
        <f>IF(AND(Q366&gt;=Chart!$F$2,Q366&lt;=Chart!$F$3),S366,#N/A)</f>
        <v>#N/A</v>
      </c>
      <c r="AB366" t="e">
        <f>IF(AND(Q366&gt;=Chart!$F$2,Q366&lt;=Chart!$F$3),T366,#N/A)</f>
        <v>#N/A</v>
      </c>
      <c r="AC366" t="e">
        <f>IF(AND(Q366&gt;=Chart!$F$2,Q366&lt;=Chart!$F$3),U366,#N/A)</f>
        <v>#N/A</v>
      </c>
      <c r="AD366" t="e">
        <f>IF(AND(Q366&gt;=Chart!$F$2,Q366&lt;=Chart!$F$3),V366,#N/A)</f>
        <v>#N/A</v>
      </c>
      <c r="AE366" t="e">
        <f>IF(AND(Q366&gt;=Chart!$F$2,Q366&lt;=Chart!$F$3),I366,#N/A)</f>
        <v>#N/A</v>
      </c>
      <c r="AF366" t="e">
        <f>IF(AND(Q366&gt;=Chart!$F$2,Q366&lt;=Chart!$F$3),H366/100,#N/A)</f>
        <v>#N/A</v>
      </c>
      <c r="AG366" t="e">
        <f>IF(AND(Q366&gt;=Chart!$F$2,Q366&lt;=Chart!$F$3),W366/100,#N/A)</f>
        <v>#N/A</v>
      </c>
    </row>
    <row r="367" spans="1:33" x14ac:dyDescent="0.25">
      <c r="A367">
        <v>1416493800</v>
      </c>
      <c r="B367">
        <f>INDEX('Daily Data ADJ'!$1:$1048576,MATCH(Calc!$A367,'Daily Data ADJ'!$A:$A,0),MATCH("SPY, CBOE BZX: Close",'Daily Data ADJ'!$1:$1,0))</f>
        <v>176.61774356000001</v>
      </c>
      <c r="C367">
        <f>INDEX('Daily Data ADJ'!$1:$1048576,MATCH(Calc!$A367,'Daily Data ADJ'!$A:$A,0),MATCH("EFFR, FRED: Close",'Daily Data ADJ'!$1:$1,0))</f>
        <v>0.1</v>
      </c>
      <c r="D367" t="str">
        <f>INDEX('Daily Data ADJ'!$1:$1048576,MATCH(Calc!$A367,'Daily Data ADJ'!$A:$A,1),MATCH("SOFR, FRED: Close",'Daily Data ADJ'!$1:$1,0))</f>
        <v>NaN</v>
      </c>
      <c r="E367">
        <f>INDEX('Daily Data ADJ'!$1:$1048576,MATCH(Calc!$A367,'Daily Data ADJ'!$A:$A,0),MATCH("UPRO, CBOE BZX: Close",'Daily Data ADJ'!$1:$1,0))</f>
        <v>10.7050327</v>
      </c>
      <c r="F367">
        <f>INDEX('Daily Data ADJ'!$1:$1048576,MATCH(Calc!$A367,'Daily Data ADJ'!$A:$A,0),MATCH("ES1!, CME_MINI: Close",'Daily Data ADJ'!$1:$1,0))</f>
        <v>2052</v>
      </c>
      <c r="G367">
        <f>INDEX('Daily Data ADJ'!$1:$1048576,MATCH(Calc!$A367,'Daily Data ADJ'!$A:$A,0),MATCH("ES2!, CME_MINI: Close",'Daily Data ADJ'!$1:$1,0))</f>
        <v>2045</v>
      </c>
      <c r="H367">
        <f>INDEX('QUANDL MULTPL SP500_DIV_YIELD_M'!$A:$G,MATCH(Calc!$A367,'QUANDL MULTPL SP500_DIV_YIELD_M'!$A:$A,1),MATCH('QUANDL MULTPL SP500_DIV_YIELD_M'!$E$1,'QUANDL MULTPL SP500_DIV_YIELD_M'!$A$1:$G$1,0))</f>
        <v>2</v>
      </c>
      <c r="I367" s="5">
        <f t="shared" si="30"/>
        <v>6.4244392277941036E-3</v>
      </c>
      <c r="J367" s="1">
        <f>A367/24/60/60+DATE(1970,1,1)</f>
        <v>41963.604166666672</v>
      </c>
      <c r="K367" s="3">
        <f t="shared" si="33"/>
        <v>1</v>
      </c>
      <c r="L367" s="6">
        <f>(1+Chart!$F$4)^(1/(365/K367))-1</f>
        <v>6.6592785027408397E-5</v>
      </c>
      <c r="M367" s="6">
        <f t="shared" si="34"/>
        <v>2.7383608263154002E-6</v>
      </c>
      <c r="N367" s="6">
        <f t="shared" si="35"/>
        <v>1.7545059338930358E-5</v>
      </c>
      <c r="O367">
        <f>O366*(B367/B366)</f>
        <v>176.61774356000041</v>
      </c>
      <c r="P367">
        <f t="shared" si="31"/>
        <v>2014</v>
      </c>
      <c r="Q367" s="1">
        <f t="shared" si="32"/>
        <v>41963.604166666672</v>
      </c>
      <c r="R367">
        <f>IF(B368="",R366,IF(Q367&gt;=Chart!$F$2,E367,0))</f>
        <v>0</v>
      </c>
      <c r="S367">
        <f>IF(B368="",S366,IFERROR(IF(AND(R367&gt;0,R366=0),R367,(1+(B368/B367-1)*Calc!$Z$1)*S366),0))</f>
        <v>0</v>
      </c>
      <c r="T367">
        <f>IF(B368="",T366,IFERROR(IF(AND(R367&gt;0,R366=0),R367,(1+(B368/B367-1)*Calc!$Z$1-L368)*T366),0))</f>
        <v>0</v>
      </c>
      <c r="U367">
        <f>IF(B368="",U366,IFERROR(IF(AND(R367&gt;0,R366=0),R367,(1+(B368/B367-1)*Calc!$Z$1-M368*2)*U366),0))</f>
        <v>0</v>
      </c>
      <c r="V367">
        <f>IF(B368="",V366,IFERROR(IF(AND(R367&gt;0,R366=0),R367,(1+(B368/B367-1)*Calc!$Z$1-N368*2)*V366),0))</f>
        <v>0</v>
      </c>
      <c r="W367">
        <f>IF(ISNUMBER(C367),C367,W366)</f>
        <v>0.1</v>
      </c>
      <c r="Y367" s="1" t="e">
        <f>IF(AND(Q367&gt;=Chart!$F$2,Q367&lt;=Chart!$F$3),Q367,#N/A)</f>
        <v>#N/A</v>
      </c>
      <c r="Z367" t="e">
        <f>IF(AND(Q367&gt;=Chart!$F$2,Q367&lt;=Chart!$F$3),R367,#N/A)</f>
        <v>#N/A</v>
      </c>
      <c r="AA367" t="e">
        <f>IF(AND(Q367&gt;=Chart!$F$2,Q367&lt;=Chart!$F$3),S367,#N/A)</f>
        <v>#N/A</v>
      </c>
      <c r="AB367" t="e">
        <f>IF(AND(Q367&gt;=Chart!$F$2,Q367&lt;=Chart!$F$3),T367,#N/A)</f>
        <v>#N/A</v>
      </c>
      <c r="AC367" t="e">
        <f>IF(AND(Q367&gt;=Chart!$F$2,Q367&lt;=Chart!$F$3),U367,#N/A)</f>
        <v>#N/A</v>
      </c>
      <c r="AD367" t="e">
        <f>IF(AND(Q367&gt;=Chart!$F$2,Q367&lt;=Chart!$F$3),V367,#N/A)</f>
        <v>#N/A</v>
      </c>
      <c r="AE367" t="e">
        <f>IF(AND(Q367&gt;=Chart!$F$2,Q367&lt;=Chart!$F$3),I367,#N/A)</f>
        <v>#N/A</v>
      </c>
      <c r="AF367" t="e">
        <f>IF(AND(Q367&gt;=Chart!$F$2,Q367&lt;=Chart!$F$3),H367/100,#N/A)</f>
        <v>#N/A</v>
      </c>
      <c r="AG367" t="e">
        <f>IF(AND(Q367&gt;=Chart!$F$2,Q367&lt;=Chart!$F$3),W367/100,#N/A)</f>
        <v>#N/A</v>
      </c>
    </row>
    <row r="368" spans="1:33" x14ac:dyDescent="0.25">
      <c r="A368">
        <v>1416580200</v>
      </c>
      <c r="B368">
        <f>INDEX('Daily Data ADJ'!$1:$1048576,MATCH(Calc!$A368,'Daily Data ADJ'!$A:$A,0),MATCH("SPY, CBOE BZX: Close",'Daily Data ADJ'!$1:$1,0))</f>
        <v>177.56277478000001</v>
      </c>
      <c r="C368">
        <f>INDEX('Daily Data ADJ'!$1:$1048576,MATCH(Calc!$A368,'Daily Data ADJ'!$A:$A,0),MATCH("EFFR, FRED: Close",'Daily Data ADJ'!$1:$1,0))</f>
        <v>0.1</v>
      </c>
      <c r="D368" t="str">
        <f>INDEX('Daily Data ADJ'!$1:$1048576,MATCH(Calc!$A368,'Daily Data ADJ'!$A:$A,1),MATCH("SOFR, FRED: Close",'Daily Data ADJ'!$1:$1,0))</f>
        <v>NaN</v>
      </c>
      <c r="E368">
        <f>INDEX('Daily Data ADJ'!$1:$1048576,MATCH(Calc!$A368,'Daily Data ADJ'!$A:$A,0),MATCH("UPRO, CBOE BZX: Close",'Daily Data ADJ'!$1:$1,0))</f>
        <v>10.88552329</v>
      </c>
      <c r="F368">
        <f>INDEX('Daily Data ADJ'!$1:$1048576,MATCH(Calc!$A368,'Daily Data ADJ'!$A:$A,0),MATCH("ES1!, CME_MINI: Close",'Daily Data ADJ'!$1:$1,0))</f>
        <v>2061.75</v>
      </c>
      <c r="G368">
        <f>INDEX('Daily Data ADJ'!$1:$1048576,MATCH(Calc!$A368,'Daily Data ADJ'!$A:$A,0),MATCH("ES2!, CME_MINI: Close",'Daily Data ADJ'!$1:$1,0))</f>
        <v>2054.5</v>
      </c>
      <c r="H368">
        <f>INDEX('QUANDL MULTPL SP500_DIV_YIELD_M'!$A:$G,MATCH(Calc!$A368,'QUANDL MULTPL SP500_DIV_YIELD_M'!$A:$A,1),MATCH('QUANDL MULTPL SP500_DIV_YIELD_M'!$E$1,'QUANDL MULTPL SP500_DIV_YIELD_M'!$A$1:$G$1,0))</f>
        <v>2</v>
      </c>
      <c r="I368" s="5">
        <f t="shared" si="30"/>
        <v>6.0082970469363776E-3</v>
      </c>
      <c r="J368" s="1">
        <f>A368/24/60/60+DATE(1970,1,1)</f>
        <v>41964.604166666672</v>
      </c>
      <c r="K368" s="3">
        <f t="shared" si="33"/>
        <v>1</v>
      </c>
      <c r="L368" s="6">
        <f>(1+Chart!$F$4)^(1/(365/K368))-1</f>
        <v>6.6592785027408397E-5</v>
      </c>
      <c r="M368" s="6">
        <f t="shared" si="34"/>
        <v>2.7383608263154002E-6</v>
      </c>
      <c r="N368" s="6">
        <f t="shared" si="35"/>
        <v>1.6411968113416719E-5</v>
      </c>
      <c r="O368">
        <f>O367*(B368/B367)</f>
        <v>177.56277478000038</v>
      </c>
      <c r="P368">
        <f t="shared" si="31"/>
        <v>2014</v>
      </c>
      <c r="Q368" s="1">
        <f t="shared" si="32"/>
        <v>41964.604166666672</v>
      </c>
      <c r="R368">
        <f>IF(B369="",R367,IF(Q368&gt;=Chart!$F$2,E368,0))</f>
        <v>0</v>
      </c>
      <c r="S368">
        <f>IF(B369="",S367,IFERROR(IF(AND(R368&gt;0,R367=0),R368,(1+(B369/B368-1)*Calc!$Z$1)*S367),0))</f>
        <v>0</v>
      </c>
      <c r="T368">
        <f>IF(B369="",T367,IFERROR(IF(AND(R368&gt;0,R367=0),R368,(1+(B369/B368-1)*Calc!$Z$1-L369)*T367),0))</f>
        <v>0</v>
      </c>
      <c r="U368">
        <f>IF(B369="",U367,IFERROR(IF(AND(R368&gt;0,R367=0),R368,(1+(B369/B368-1)*Calc!$Z$1-M369*2)*U367),0))</f>
        <v>0</v>
      </c>
      <c r="V368">
        <f>IF(B369="",V367,IFERROR(IF(AND(R368&gt;0,R367=0),R368,(1+(B369/B368-1)*Calc!$Z$1-N369*2)*V367),0))</f>
        <v>0</v>
      </c>
      <c r="W368">
        <f>IF(ISNUMBER(C368),C368,W367)</f>
        <v>0.1</v>
      </c>
      <c r="Y368" s="1" t="e">
        <f>IF(AND(Q368&gt;=Chart!$F$2,Q368&lt;=Chart!$F$3),Q368,#N/A)</f>
        <v>#N/A</v>
      </c>
      <c r="Z368" t="e">
        <f>IF(AND(Q368&gt;=Chart!$F$2,Q368&lt;=Chart!$F$3),R368,#N/A)</f>
        <v>#N/A</v>
      </c>
      <c r="AA368" t="e">
        <f>IF(AND(Q368&gt;=Chart!$F$2,Q368&lt;=Chart!$F$3),S368,#N/A)</f>
        <v>#N/A</v>
      </c>
      <c r="AB368" t="e">
        <f>IF(AND(Q368&gt;=Chart!$F$2,Q368&lt;=Chart!$F$3),T368,#N/A)</f>
        <v>#N/A</v>
      </c>
      <c r="AC368" t="e">
        <f>IF(AND(Q368&gt;=Chart!$F$2,Q368&lt;=Chart!$F$3),U368,#N/A)</f>
        <v>#N/A</v>
      </c>
      <c r="AD368" t="e">
        <f>IF(AND(Q368&gt;=Chart!$F$2,Q368&lt;=Chart!$F$3),V368,#N/A)</f>
        <v>#N/A</v>
      </c>
      <c r="AE368" t="e">
        <f>IF(AND(Q368&gt;=Chart!$F$2,Q368&lt;=Chart!$F$3),I368,#N/A)</f>
        <v>#N/A</v>
      </c>
      <c r="AF368" t="e">
        <f>IF(AND(Q368&gt;=Chart!$F$2,Q368&lt;=Chart!$F$3),H368/100,#N/A)</f>
        <v>#N/A</v>
      </c>
      <c r="AG368" t="e">
        <f>IF(AND(Q368&gt;=Chart!$F$2,Q368&lt;=Chart!$F$3),W368/100,#N/A)</f>
        <v>#N/A</v>
      </c>
    </row>
    <row r="369" spans="1:33" x14ac:dyDescent="0.25">
      <c r="A369">
        <v>1416839400</v>
      </c>
      <c r="B369">
        <f>INDEX('Daily Data ADJ'!$1:$1048576,MATCH(Calc!$A369,'Daily Data ADJ'!$A:$A,0),MATCH("SPY, CBOE BZX: Close",'Daily Data ADJ'!$1:$1,0))</f>
        <v>178.06106396000001</v>
      </c>
      <c r="C369">
        <f>INDEX('Daily Data ADJ'!$1:$1048576,MATCH(Calc!$A369,'Daily Data ADJ'!$A:$A,0),MATCH("EFFR, FRED: Close",'Daily Data ADJ'!$1:$1,0))</f>
        <v>0.1</v>
      </c>
      <c r="D369" t="str">
        <f>INDEX('Daily Data ADJ'!$1:$1048576,MATCH(Calc!$A369,'Daily Data ADJ'!$A:$A,1),MATCH("SOFR, FRED: Close",'Daily Data ADJ'!$1:$1,0))</f>
        <v>NaN</v>
      </c>
      <c r="E369">
        <f>INDEX('Daily Data ADJ'!$1:$1048576,MATCH(Calc!$A369,'Daily Data ADJ'!$A:$A,0),MATCH("UPRO, CBOE BZX: Close",'Daily Data ADJ'!$1:$1,0))</f>
        <v>10.970076799999999</v>
      </c>
      <c r="F369">
        <f>INDEX('Daily Data ADJ'!$1:$1048576,MATCH(Calc!$A369,'Daily Data ADJ'!$A:$A,0),MATCH("ES1!, CME_MINI: Close",'Daily Data ADJ'!$1:$1,0))</f>
        <v>2067.5</v>
      </c>
      <c r="G369">
        <f>INDEX('Daily Data ADJ'!$1:$1048576,MATCH(Calc!$A369,'Daily Data ADJ'!$A:$A,0),MATCH("ES2!, CME_MINI: Close",'Daily Data ADJ'!$1:$1,0))</f>
        <v>2060.25</v>
      </c>
      <c r="H369">
        <f>INDEX('QUANDL MULTPL SP500_DIV_YIELD_M'!$A:$G,MATCH(Calc!$A369,'QUANDL MULTPL SP500_DIV_YIELD_M'!$A:$A,1),MATCH('QUANDL MULTPL SP500_DIV_YIELD_M'!$E$1,'QUANDL MULTPL SP500_DIV_YIELD_M'!$A$1:$G$1,0))</f>
        <v>2</v>
      </c>
      <c r="I369" s="5">
        <f t="shared" si="30"/>
        <v>6.047005083407813E-3</v>
      </c>
      <c r="J369" s="1">
        <f>A369/24/60/60+DATE(1970,1,1)</f>
        <v>41967.604166666672</v>
      </c>
      <c r="K369" s="3">
        <f t="shared" si="33"/>
        <v>3</v>
      </c>
      <c r="L369" s="6">
        <f>(1+Chart!$F$4)^(1/(365/K369))-1</f>
        <v>1.9979165917494157E-4</v>
      </c>
      <c r="M369" s="6">
        <f t="shared" si="34"/>
        <v>8.2151049745071703E-6</v>
      </c>
      <c r="N369" s="6">
        <f t="shared" si="35"/>
        <v>4.9552970072141989E-5</v>
      </c>
      <c r="O369">
        <f>O368*(B369/B368)</f>
        <v>178.06106396000038</v>
      </c>
      <c r="P369">
        <f t="shared" si="31"/>
        <v>2014</v>
      </c>
      <c r="Q369" s="1">
        <f t="shared" si="32"/>
        <v>41967.604166666672</v>
      </c>
      <c r="R369">
        <f>IF(B370="",R368,IF(Q369&gt;=Chart!$F$2,E369,0))</f>
        <v>0</v>
      </c>
      <c r="S369">
        <f>IF(B370="",S368,IFERROR(IF(AND(R369&gt;0,R368=0),R369,(1+(B370/B369-1)*Calc!$Z$1)*S368),0))</f>
        <v>0</v>
      </c>
      <c r="T369">
        <f>IF(B370="",T368,IFERROR(IF(AND(R369&gt;0,R368=0),R369,(1+(B370/B369-1)*Calc!$Z$1-L370)*T368),0))</f>
        <v>0</v>
      </c>
      <c r="U369">
        <f>IF(B370="",U368,IFERROR(IF(AND(R369&gt;0,R368=0),R369,(1+(B370/B369-1)*Calc!$Z$1-M370*2)*U368),0))</f>
        <v>0</v>
      </c>
      <c r="V369">
        <f>IF(B370="",V368,IFERROR(IF(AND(R369&gt;0,R368=0),R369,(1+(B370/B369-1)*Calc!$Z$1-N370*2)*V368),0))</f>
        <v>0</v>
      </c>
      <c r="W369">
        <f>IF(ISNUMBER(C369),C369,W368)</f>
        <v>0.1</v>
      </c>
      <c r="Y369" s="1" t="e">
        <f>IF(AND(Q369&gt;=Chart!$F$2,Q369&lt;=Chart!$F$3),Q369,#N/A)</f>
        <v>#N/A</v>
      </c>
      <c r="Z369" t="e">
        <f>IF(AND(Q369&gt;=Chart!$F$2,Q369&lt;=Chart!$F$3),R369,#N/A)</f>
        <v>#N/A</v>
      </c>
      <c r="AA369" t="e">
        <f>IF(AND(Q369&gt;=Chart!$F$2,Q369&lt;=Chart!$F$3),S369,#N/A)</f>
        <v>#N/A</v>
      </c>
      <c r="AB369" t="e">
        <f>IF(AND(Q369&gt;=Chart!$F$2,Q369&lt;=Chart!$F$3),T369,#N/A)</f>
        <v>#N/A</v>
      </c>
      <c r="AC369" t="e">
        <f>IF(AND(Q369&gt;=Chart!$F$2,Q369&lt;=Chart!$F$3),U369,#N/A)</f>
        <v>#N/A</v>
      </c>
      <c r="AD369" t="e">
        <f>IF(AND(Q369&gt;=Chart!$F$2,Q369&lt;=Chart!$F$3),V369,#N/A)</f>
        <v>#N/A</v>
      </c>
      <c r="AE369" t="e">
        <f>IF(AND(Q369&gt;=Chart!$F$2,Q369&lt;=Chart!$F$3),I369,#N/A)</f>
        <v>#N/A</v>
      </c>
      <c r="AF369" t="e">
        <f>IF(AND(Q369&gt;=Chart!$F$2,Q369&lt;=Chart!$F$3),H369/100,#N/A)</f>
        <v>#N/A</v>
      </c>
      <c r="AG369" t="e">
        <f>IF(AND(Q369&gt;=Chart!$F$2,Q369&lt;=Chart!$F$3),W369/100,#N/A)</f>
        <v>#N/A</v>
      </c>
    </row>
    <row r="370" spans="1:33" x14ac:dyDescent="0.25">
      <c r="A370">
        <v>1416925800</v>
      </c>
      <c r="B370">
        <f>INDEX('Daily Data ADJ'!$1:$1048576,MATCH(Calc!$A370,'Daily Data ADJ'!$A:$A,0),MATCH("SPY, CBOE BZX: Close",'Daily Data ADJ'!$1:$1,0))</f>
        <v>177.93219607</v>
      </c>
      <c r="C370">
        <f>INDEX('Daily Data ADJ'!$1:$1048576,MATCH(Calc!$A370,'Daily Data ADJ'!$A:$A,0),MATCH("EFFR, FRED: Close",'Daily Data ADJ'!$1:$1,0))</f>
        <v>0.1</v>
      </c>
      <c r="D370" t="str">
        <f>INDEX('Daily Data ADJ'!$1:$1048576,MATCH(Calc!$A370,'Daily Data ADJ'!$A:$A,1),MATCH("SOFR, FRED: Close",'Daily Data ADJ'!$1:$1,0))</f>
        <v>NaN</v>
      </c>
      <c r="E370">
        <f>INDEX('Daily Data ADJ'!$1:$1048576,MATCH(Calc!$A370,'Daily Data ADJ'!$A:$A,0),MATCH("UPRO, CBOE BZX: Close",'Daily Data ADJ'!$1:$1,0))</f>
        <v>10.96032055</v>
      </c>
      <c r="F370">
        <f>INDEX('Daily Data ADJ'!$1:$1048576,MATCH(Calc!$A370,'Daily Data ADJ'!$A:$A,0),MATCH("ES1!, CME_MINI: Close",'Daily Data ADJ'!$1:$1,0))</f>
        <v>2067.5</v>
      </c>
      <c r="G370">
        <f>INDEX('Daily Data ADJ'!$1:$1048576,MATCH(Calc!$A370,'Daily Data ADJ'!$A:$A,0),MATCH("ES2!, CME_MINI: Close",'Daily Data ADJ'!$1:$1,0))</f>
        <v>2060.5</v>
      </c>
      <c r="H370">
        <f>INDEX('QUANDL MULTPL SP500_DIV_YIELD_M'!$A:$G,MATCH(Calc!$A370,'QUANDL MULTPL SP500_DIV_YIELD_M'!$A:$A,1),MATCH('QUANDL MULTPL SP500_DIV_YIELD_M'!$E$1,'QUANDL MULTPL SP500_DIV_YIELD_M'!$A$1:$G$1,0))</f>
        <v>2</v>
      </c>
      <c r="I370" s="5">
        <f t="shared" si="30"/>
        <v>6.5256977161805944E-3</v>
      </c>
      <c r="J370" s="1">
        <f>A370/24/60/60+DATE(1970,1,1)</f>
        <v>41968.604166666672</v>
      </c>
      <c r="K370" s="3">
        <f t="shared" si="33"/>
        <v>1</v>
      </c>
      <c r="L370" s="6">
        <f>(1+Chart!$F$4)^(1/(365/K370))-1</f>
        <v>6.6592785027408397E-5</v>
      </c>
      <c r="M370" s="6">
        <f t="shared" si="34"/>
        <v>2.7383608263154002E-6</v>
      </c>
      <c r="N370" s="6">
        <f t="shared" si="35"/>
        <v>1.7820699969028908E-5</v>
      </c>
      <c r="O370">
        <f>O369*(B370/B369)</f>
        <v>177.93219607000037</v>
      </c>
      <c r="P370">
        <f t="shared" si="31"/>
        <v>2014</v>
      </c>
      <c r="Q370" s="1">
        <f t="shared" si="32"/>
        <v>41968.604166666672</v>
      </c>
      <c r="R370">
        <f>IF(B371="",R369,IF(Q370&gt;=Chart!$F$2,E370,0))</f>
        <v>0</v>
      </c>
      <c r="S370">
        <f>IF(B371="",S369,IFERROR(IF(AND(R370&gt;0,R369=0),R370,(1+(B371/B370-1)*Calc!$Z$1)*S369),0))</f>
        <v>0</v>
      </c>
      <c r="T370">
        <f>IF(B371="",T369,IFERROR(IF(AND(R370&gt;0,R369=0),R370,(1+(B371/B370-1)*Calc!$Z$1-L371)*T369),0))</f>
        <v>0</v>
      </c>
      <c r="U370">
        <f>IF(B371="",U369,IFERROR(IF(AND(R370&gt;0,R369=0),R370,(1+(B371/B370-1)*Calc!$Z$1-M371*2)*U369),0))</f>
        <v>0</v>
      </c>
      <c r="V370">
        <f>IF(B371="",V369,IFERROR(IF(AND(R370&gt;0,R369=0),R370,(1+(B371/B370-1)*Calc!$Z$1-N371*2)*V369),0))</f>
        <v>0</v>
      </c>
      <c r="W370">
        <f>IF(ISNUMBER(C370),C370,W369)</f>
        <v>0.1</v>
      </c>
      <c r="Y370" s="1" t="e">
        <f>IF(AND(Q370&gt;=Chart!$F$2,Q370&lt;=Chart!$F$3),Q370,#N/A)</f>
        <v>#N/A</v>
      </c>
      <c r="Z370" t="e">
        <f>IF(AND(Q370&gt;=Chart!$F$2,Q370&lt;=Chart!$F$3),R370,#N/A)</f>
        <v>#N/A</v>
      </c>
      <c r="AA370" t="e">
        <f>IF(AND(Q370&gt;=Chart!$F$2,Q370&lt;=Chart!$F$3),S370,#N/A)</f>
        <v>#N/A</v>
      </c>
      <c r="AB370" t="e">
        <f>IF(AND(Q370&gt;=Chart!$F$2,Q370&lt;=Chart!$F$3),T370,#N/A)</f>
        <v>#N/A</v>
      </c>
      <c r="AC370" t="e">
        <f>IF(AND(Q370&gt;=Chart!$F$2,Q370&lt;=Chart!$F$3),U370,#N/A)</f>
        <v>#N/A</v>
      </c>
      <c r="AD370" t="e">
        <f>IF(AND(Q370&gt;=Chart!$F$2,Q370&lt;=Chart!$F$3),V370,#N/A)</f>
        <v>#N/A</v>
      </c>
      <c r="AE370" t="e">
        <f>IF(AND(Q370&gt;=Chart!$F$2,Q370&lt;=Chart!$F$3),I370,#N/A)</f>
        <v>#N/A</v>
      </c>
      <c r="AF370" t="e">
        <f>IF(AND(Q370&gt;=Chart!$F$2,Q370&lt;=Chart!$F$3),H370/100,#N/A)</f>
        <v>#N/A</v>
      </c>
      <c r="AG370" t="e">
        <f>IF(AND(Q370&gt;=Chart!$F$2,Q370&lt;=Chart!$F$3),W370/100,#N/A)</f>
        <v>#N/A</v>
      </c>
    </row>
    <row r="371" spans="1:33" x14ac:dyDescent="0.25">
      <c r="A371">
        <v>1417012200</v>
      </c>
      <c r="B371">
        <f>INDEX('Daily Data ADJ'!$1:$1048576,MATCH(Calc!$A371,'Daily Data ADJ'!$A:$A,0),MATCH("SPY, CBOE BZX: Close",'Daily Data ADJ'!$1:$1,0))</f>
        <v>178.38752929</v>
      </c>
      <c r="C371">
        <f>INDEX('Daily Data ADJ'!$1:$1048576,MATCH(Calc!$A371,'Daily Data ADJ'!$A:$A,0),MATCH("EFFR, FRED: Close",'Daily Data ADJ'!$1:$1,0))</f>
        <v>0.1</v>
      </c>
      <c r="D371" t="str">
        <f>INDEX('Daily Data ADJ'!$1:$1048576,MATCH(Calc!$A371,'Daily Data ADJ'!$A:$A,1),MATCH("SOFR, FRED: Close",'Daily Data ADJ'!$1:$1,0))</f>
        <v>NaN</v>
      </c>
      <c r="E371">
        <f>INDEX('Daily Data ADJ'!$1:$1048576,MATCH(Calc!$A371,'Daily Data ADJ'!$A:$A,0),MATCH("UPRO, CBOE BZX: Close",'Daily Data ADJ'!$1:$1,0))</f>
        <v>11.033492409999999</v>
      </c>
      <c r="F371">
        <f>INDEX('Daily Data ADJ'!$1:$1048576,MATCH(Calc!$A371,'Daily Data ADJ'!$A:$A,0),MATCH("ES1!, CME_MINI: Close",'Daily Data ADJ'!$1:$1,0))</f>
        <v>2072.25</v>
      </c>
      <c r="G371">
        <f>INDEX('Daily Data ADJ'!$1:$1048576,MATCH(Calc!$A371,'Daily Data ADJ'!$A:$A,0),MATCH("ES2!, CME_MINI: Close",'Daily Data ADJ'!$1:$1,0))</f>
        <v>2065</v>
      </c>
      <c r="H371">
        <f>INDEX('QUANDL MULTPL SP500_DIV_YIELD_M'!$A:$G,MATCH(Calc!$A371,'QUANDL MULTPL SP500_DIV_YIELD_M'!$A:$A,1),MATCH('QUANDL MULTPL SP500_DIV_YIELD_M'!$E$1,'QUANDL MULTPL SP500_DIV_YIELD_M'!$A$1:$G$1,0))</f>
        <v>2</v>
      </c>
      <c r="I371" s="5">
        <f t="shared" si="30"/>
        <v>6.078820118706512E-3</v>
      </c>
      <c r="J371" s="1">
        <f>A371/24/60/60+DATE(1970,1,1)</f>
        <v>41969.604166666672</v>
      </c>
      <c r="K371" s="3">
        <f t="shared" si="33"/>
        <v>1</v>
      </c>
      <c r="L371" s="6">
        <f>(1+Chart!$F$4)^(1/(365/K371))-1</f>
        <v>6.6592785027408397E-5</v>
      </c>
      <c r="M371" s="6">
        <f t="shared" si="34"/>
        <v>2.7383608263154002E-6</v>
      </c>
      <c r="N371" s="6">
        <f t="shared" si="35"/>
        <v>1.6604024494437652E-5</v>
      </c>
      <c r="O371">
        <f>O370*(B371/B370)</f>
        <v>178.38752929000037</v>
      </c>
      <c r="P371">
        <f t="shared" si="31"/>
        <v>2014</v>
      </c>
      <c r="Q371" s="1">
        <f t="shared" si="32"/>
        <v>41969.604166666672</v>
      </c>
      <c r="R371">
        <f>IF(B372="",R370,IF(Q371&gt;=Chart!$F$2,E371,0))</f>
        <v>0</v>
      </c>
      <c r="S371">
        <f>IF(B372="",S370,IFERROR(IF(AND(R371&gt;0,R370=0),R371,(1+(B372/B371-1)*Calc!$Z$1)*S370),0))</f>
        <v>0</v>
      </c>
      <c r="T371">
        <f>IF(B372="",T370,IFERROR(IF(AND(R371&gt;0,R370=0),R371,(1+(B372/B371-1)*Calc!$Z$1-L372)*T370),0))</f>
        <v>0</v>
      </c>
      <c r="U371">
        <f>IF(B372="",U370,IFERROR(IF(AND(R371&gt;0,R370=0),R371,(1+(B372/B371-1)*Calc!$Z$1-M372*2)*U370),0))</f>
        <v>0</v>
      </c>
      <c r="V371">
        <f>IF(B372="",V370,IFERROR(IF(AND(R371&gt;0,R370=0),R371,(1+(B372/B371-1)*Calc!$Z$1-N372*2)*V370),0))</f>
        <v>0</v>
      </c>
      <c r="W371">
        <f>IF(ISNUMBER(C371),C371,W370)</f>
        <v>0.1</v>
      </c>
      <c r="Y371" s="1" t="e">
        <f>IF(AND(Q371&gt;=Chart!$F$2,Q371&lt;=Chart!$F$3),Q371,#N/A)</f>
        <v>#N/A</v>
      </c>
      <c r="Z371" t="e">
        <f>IF(AND(Q371&gt;=Chart!$F$2,Q371&lt;=Chart!$F$3),R371,#N/A)</f>
        <v>#N/A</v>
      </c>
      <c r="AA371" t="e">
        <f>IF(AND(Q371&gt;=Chart!$F$2,Q371&lt;=Chart!$F$3),S371,#N/A)</f>
        <v>#N/A</v>
      </c>
      <c r="AB371" t="e">
        <f>IF(AND(Q371&gt;=Chart!$F$2,Q371&lt;=Chart!$F$3),T371,#N/A)</f>
        <v>#N/A</v>
      </c>
      <c r="AC371" t="e">
        <f>IF(AND(Q371&gt;=Chart!$F$2,Q371&lt;=Chart!$F$3),U371,#N/A)</f>
        <v>#N/A</v>
      </c>
      <c r="AD371" t="e">
        <f>IF(AND(Q371&gt;=Chart!$F$2,Q371&lt;=Chart!$F$3),V371,#N/A)</f>
        <v>#N/A</v>
      </c>
      <c r="AE371" t="e">
        <f>IF(AND(Q371&gt;=Chart!$F$2,Q371&lt;=Chart!$F$3),I371,#N/A)</f>
        <v>#N/A</v>
      </c>
      <c r="AF371" t="e">
        <f>IF(AND(Q371&gt;=Chart!$F$2,Q371&lt;=Chart!$F$3),H371/100,#N/A)</f>
        <v>#N/A</v>
      </c>
      <c r="AG371" t="e">
        <f>IF(AND(Q371&gt;=Chart!$F$2,Q371&lt;=Chart!$F$3),W371/100,#N/A)</f>
        <v>#N/A</v>
      </c>
    </row>
    <row r="372" spans="1:33" x14ac:dyDescent="0.25">
      <c r="A372">
        <v>1417185000</v>
      </c>
      <c r="B372">
        <f>INDEX('Daily Data ADJ'!$1:$1048576,MATCH(Calc!$A372,'Daily Data ADJ'!$A:$A,0),MATCH("SPY, CBOE BZX: Close",'Daily Data ADJ'!$1:$1,0))</f>
        <v>178.00951681000001</v>
      </c>
      <c r="C372">
        <f>INDEX('Daily Data ADJ'!$1:$1048576,MATCH(Calc!$A372,'Daily Data ADJ'!$A:$A,0),MATCH("EFFR, FRED: Close",'Daily Data ADJ'!$1:$1,0))</f>
        <v>0.08</v>
      </c>
      <c r="D372" t="str">
        <f>INDEX('Daily Data ADJ'!$1:$1048576,MATCH(Calc!$A372,'Daily Data ADJ'!$A:$A,1),MATCH("SOFR, FRED: Close",'Daily Data ADJ'!$1:$1,0))</f>
        <v>NaN</v>
      </c>
      <c r="E372">
        <f>INDEX('Daily Data ADJ'!$1:$1048576,MATCH(Calc!$A372,'Daily Data ADJ'!$A:$A,0),MATCH("UPRO, CBOE BZX: Close",'Daily Data ADJ'!$1:$1,0))</f>
        <v>10.96113422</v>
      </c>
      <c r="F372">
        <f>INDEX('Daily Data ADJ'!$1:$1048576,MATCH(Calc!$A372,'Daily Data ADJ'!$A:$A,0),MATCH("ES1!, CME_MINI: Close",'Daily Data ADJ'!$1:$1,0))</f>
        <v>2066.25</v>
      </c>
      <c r="G372">
        <f>INDEX('Daily Data ADJ'!$1:$1048576,MATCH(Calc!$A372,'Daily Data ADJ'!$A:$A,0),MATCH("ES2!, CME_MINI: Close",'Daily Data ADJ'!$1:$1,0))</f>
        <v>2059.25</v>
      </c>
      <c r="H372">
        <f>INDEX('QUANDL MULTPL SP500_DIV_YIELD_M'!$A:$G,MATCH(Calc!$A372,'QUANDL MULTPL SP500_DIV_YIELD_M'!$A:$A,1),MATCH('QUANDL MULTPL SP500_DIV_YIELD_M'!$E$1,'QUANDL MULTPL SP500_DIV_YIELD_M'!$A$1:$G$1,0))</f>
        <v>2</v>
      </c>
      <c r="I372" s="5">
        <f t="shared" si="30"/>
        <v>6.5175877391790808E-3</v>
      </c>
      <c r="J372" s="1">
        <f>A372/24/60/60+DATE(1970,1,1)</f>
        <v>41971.604166666672</v>
      </c>
      <c r="K372" s="3">
        <f t="shared" si="33"/>
        <v>2</v>
      </c>
      <c r="L372" s="6">
        <f>(1+Chart!$F$4)^(1/(365/K372))-1</f>
        <v>1.3319000465394915E-4</v>
      </c>
      <c r="M372" s="6">
        <f t="shared" si="34"/>
        <v>4.3818187538402498E-6</v>
      </c>
      <c r="N372" s="6">
        <f t="shared" si="35"/>
        <v>3.5597565645195672E-5</v>
      </c>
      <c r="O372">
        <f>O371*(B372/B371)</f>
        <v>178.00951681000038</v>
      </c>
      <c r="P372">
        <f t="shared" si="31"/>
        <v>2014</v>
      </c>
      <c r="Q372" s="1">
        <f t="shared" si="32"/>
        <v>41971.604166666672</v>
      </c>
      <c r="R372">
        <f>IF(B373="",R371,IF(Q372&gt;=Chart!$F$2,E372,0))</f>
        <v>0</v>
      </c>
      <c r="S372">
        <f>IF(B373="",S371,IFERROR(IF(AND(R372&gt;0,R371=0),R372,(1+(B373/B372-1)*Calc!$Z$1)*S371),0))</f>
        <v>0</v>
      </c>
      <c r="T372">
        <f>IF(B373="",T371,IFERROR(IF(AND(R372&gt;0,R371=0),R372,(1+(B373/B372-1)*Calc!$Z$1-L373)*T371),0))</f>
        <v>0</v>
      </c>
      <c r="U372">
        <f>IF(B373="",U371,IFERROR(IF(AND(R372&gt;0,R371=0),R372,(1+(B373/B372-1)*Calc!$Z$1-M373*2)*U371),0))</f>
        <v>0</v>
      </c>
      <c r="V372">
        <f>IF(B373="",V371,IFERROR(IF(AND(R372&gt;0,R371=0),R372,(1+(B373/B372-1)*Calc!$Z$1-N373*2)*V371),0))</f>
        <v>0</v>
      </c>
      <c r="W372">
        <f>IF(ISNUMBER(C372),C372,W371)</f>
        <v>0.08</v>
      </c>
      <c r="Y372" s="1" t="e">
        <f>IF(AND(Q372&gt;=Chart!$F$2,Q372&lt;=Chart!$F$3),Q372,#N/A)</f>
        <v>#N/A</v>
      </c>
      <c r="Z372" t="e">
        <f>IF(AND(Q372&gt;=Chart!$F$2,Q372&lt;=Chart!$F$3),R372,#N/A)</f>
        <v>#N/A</v>
      </c>
      <c r="AA372" t="e">
        <f>IF(AND(Q372&gt;=Chart!$F$2,Q372&lt;=Chart!$F$3),S372,#N/A)</f>
        <v>#N/A</v>
      </c>
      <c r="AB372" t="e">
        <f>IF(AND(Q372&gt;=Chart!$F$2,Q372&lt;=Chart!$F$3),T372,#N/A)</f>
        <v>#N/A</v>
      </c>
      <c r="AC372" t="e">
        <f>IF(AND(Q372&gt;=Chart!$F$2,Q372&lt;=Chart!$F$3),U372,#N/A)</f>
        <v>#N/A</v>
      </c>
      <c r="AD372" t="e">
        <f>IF(AND(Q372&gt;=Chart!$F$2,Q372&lt;=Chart!$F$3),V372,#N/A)</f>
        <v>#N/A</v>
      </c>
      <c r="AE372" t="e">
        <f>IF(AND(Q372&gt;=Chart!$F$2,Q372&lt;=Chart!$F$3),I372,#N/A)</f>
        <v>#N/A</v>
      </c>
      <c r="AF372" t="e">
        <f>IF(AND(Q372&gt;=Chart!$F$2,Q372&lt;=Chart!$F$3),H372/100,#N/A)</f>
        <v>#N/A</v>
      </c>
      <c r="AG372" t="e">
        <f>IF(AND(Q372&gt;=Chart!$F$2,Q372&lt;=Chart!$F$3),W372/100,#N/A)</f>
        <v>#N/A</v>
      </c>
    </row>
    <row r="373" spans="1:33" x14ac:dyDescent="0.25">
      <c r="A373">
        <v>1417444200</v>
      </c>
      <c r="B373">
        <f>INDEX('Daily Data ADJ'!$1:$1048576,MATCH(Calc!$A373,'Daily Data ADJ'!$A:$A,0),MATCH("SPY, CBOE BZX: Close",'Daily Data ADJ'!$1:$1,0))</f>
        <v>176.77238503000001</v>
      </c>
      <c r="C373">
        <f>INDEX('Daily Data ADJ'!$1:$1048576,MATCH(Calc!$A373,'Daily Data ADJ'!$A:$A,0),MATCH("EFFR, FRED: Close",'Daily Data ADJ'!$1:$1,0))</f>
        <v>0.13</v>
      </c>
      <c r="D373" t="str">
        <f>INDEX('Daily Data ADJ'!$1:$1048576,MATCH(Calc!$A373,'Daily Data ADJ'!$A:$A,1),MATCH("SOFR, FRED: Close",'Daily Data ADJ'!$1:$1,0))</f>
        <v>NaN</v>
      </c>
      <c r="E373">
        <f>INDEX('Daily Data ADJ'!$1:$1048576,MATCH(Calc!$A373,'Daily Data ADJ'!$A:$A,0),MATCH("UPRO, CBOE BZX: Close",'Daily Data ADJ'!$1:$1,0))</f>
        <v>10.737553200000001</v>
      </c>
      <c r="F373">
        <f>INDEX('Daily Data ADJ'!$1:$1048576,MATCH(Calc!$A373,'Daily Data ADJ'!$A:$A,0),MATCH("ES1!, CME_MINI: Close",'Daily Data ADJ'!$1:$1,0))</f>
        <v>2050.75</v>
      </c>
      <c r="G373">
        <f>INDEX('Daily Data ADJ'!$1:$1048576,MATCH(Calc!$A373,'Daily Data ADJ'!$A:$A,0),MATCH("ES2!, CME_MINI: Close",'Daily Data ADJ'!$1:$1,0))</f>
        <v>2043.5</v>
      </c>
      <c r="H373">
        <f>INDEX('QUANDL MULTPL SP500_DIV_YIELD_M'!$A:$G,MATCH(Calc!$A373,'QUANDL MULTPL SP500_DIV_YIELD_M'!$A:$A,1),MATCH('QUANDL MULTPL SP500_DIV_YIELD_M'!$E$1,'QUANDL MULTPL SP500_DIV_YIELD_M'!$A$1:$G$1,0))</f>
        <v>1.91</v>
      </c>
      <c r="I373" s="5">
        <f t="shared" si="30"/>
        <v>5.0336452861093825E-3</v>
      </c>
      <c r="J373" s="1">
        <f>A373/24/60/60+DATE(1970,1,1)</f>
        <v>41974.604166666672</v>
      </c>
      <c r="K373" s="3">
        <f t="shared" si="33"/>
        <v>3</v>
      </c>
      <c r="L373" s="6">
        <f>(1+Chart!$F$4)^(1/(365/K373))-1</f>
        <v>1.9979165917494157E-4</v>
      </c>
      <c r="M373" s="6">
        <f t="shared" si="34"/>
        <v>1.0678049324752692E-5</v>
      </c>
      <c r="N373" s="6">
        <f t="shared" si="35"/>
        <v>4.1269499622353933E-5</v>
      </c>
      <c r="O373">
        <f>O372*(B373/B372)</f>
        <v>176.77238503000038</v>
      </c>
      <c r="P373">
        <f t="shared" si="31"/>
        <v>2014</v>
      </c>
      <c r="Q373" s="1">
        <f t="shared" si="32"/>
        <v>41974.604166666672</v>
      </c>
      <c r="R373">
        <f>IF(B374="",R372,IF(Q373&gt;=Chart!$F$2,E373,0))</f>
        <v>0</v>
      </c>
      <c r="S373">
        <f>IF(B374="",S372,IFERROR(IF(AND(R373&gt;0,R372=0),R373,(1+(B374/B373-1)*Calc!$Z$1)*S372),0))</f>
        <v>0</v>
      </c>
      <c r="T373">
        <f>IF(B374="",T372,IFERROR(IF(AND(R373&gt;0,R372=0),R373,(1+(B374/B373-1)*Calc!$Z$1-L374)*T372),0))</f>
        <v>0</v>
      </c>
      <c r="U373">
        <f>IF(B374="",U372,IFERROR(IF(AND(R373&gt;0,R372=0),R373,(1+(B374/B373-1)*Calc!$Z$1-M374*2)*U372),0))</f>
        <v>0</v>
      </c>
      <c r="V373">
        <f>IF(B374="",V372,IFERROR(IF(AND(R373&gt;0,R372=0),R373,(1+(B374/B373-1)*Calc!$Z$1-N374*2)*V372),0))</f>
        <v>0</v>
      </c>
      <c r="W373">
        <f>IF(ISNUMBER(C373),C373,W372)</f>
        <v>0.13</v>
      </c>
      <c r="Y373" s="1" t="e">
        <f>IF(AND(Q373&gt;=Chart!$F$2,Q373&lt;=Chart!$F$3),Q373,#N/A)</f>
        <v>#N/A</v>
      </c>
      <c r="Z373" t="e">
        <f>IF(AND(Q373&gt;=Chart!$F$2,Q373&lt;=Chart!$F$3),R373,#N/A)</f>
        <v>#N/A</v>
      </c>
      <c r="AA373" t="e">
        <f>IF(AND(Q373&gt;=Chart!$F$2,Q373&lt;=Chart!$F$3),S373,#N/A)</f>
        <v>#N/A</v>
      </c>
      <c r="AB373" t="e">
        <f>IF(AND(Q373&gt;=Chart!$F$2,Q373&lt;=Chart!$F$3),T373,#N/A)</f>
        <v>#N/A</v>
      </c>
      <c r="AC373" t="e">
        <f>IF(AND(Q373&gt;=Chart!$F$2,Q373&lt;=Chart!$F$3),U373,#N/A)</f>
        <v>#N/A</v>
      </c>
      <c r="AD373" t="e">
        <f>IF(AND(Q373&gt;=Chart!$F$2,Q373&lt;=Chart!$F$3),V373,#N/A)</f>
        <v>#N/A</v>
      </c>
      <c r="AE373" t="e">
        <f>IF(AND(Q373&gt;=Chart!$F$2,Q373&lt;=Chart!$F$3),I373,#N/A)</f>
        <v>#N/A</v>
      </c>
      <c r="AF373" t="e">
        <f>IF(AND(Q373&gt;=Chart!$F$2,Q373&lt;=Chart!$F$3),H373/100,#N/A)</f>
        <v>#N/A</v>
      </c>
      <c r="AG373" t="e">
        <f>IF(AND(Q373&gt;=Chart!$F$2,Q373&lt;=Chart!$F$3),W373/100,#N/A)</f>
        <v>#N/A</v>
      </c>
    </row>
    <row r="374" spans="1:33" x14ac:dyDescent="0.25">
      <c r="A374">
        <v>1417530600</v>
      </c>
      <c r="B374">
        <f>INDEX('Daily Data ADJ'!$1:$1048576,MATCH(Calc!$A374,'Daily Data ADJ'!$A:$A,0),MATCH("SPY, CBOE BZX: Close",'Daily Data ADJ'!$1:$1,0))</f>
        <v>177.91071808999999</v>
      </c>
      <c r="C374">
        <f>INDEX('Daily Data ADJ'!$1:$1048576,MATCH(Calc!$A374,'Daily Data ADJ'!$A:$A,0),MATCH("EFFR, FRED: Close",'Daily Data ADJ'!$1:$1,0))</f>
        <v>0.12</v>
      </c>
      <c r="D374" t="str">
        <f>INDEX('Daily Data ADJ'!$1:$1048576,MATCH(Calc!$A374,'Daily Data ADJ'!$A:$A,1),MATCH("SOFR, FRED: Close",'Daily Data ADJ'!$1:$1,0))</f>
        <v>NaN</v>
      </c>
      <c r="E374">
        <f>INDEX('Daily Data ADJ'!$1:$1048576,MATCH(Calc!$A374,'Daily Data ADJ'!$A:$A,0),MATCH("UPRO, CBOE BZX: Close",'Daily Data ADJ'!$1:$1,0))</f>
        <v>10.92861274</v>
      </c>
      <c r="F374">
        <f>INDEX('Daily Data ADJ'!$1:$1048576,MATCH(Calc!$A374,'Daily Data ADJ'!$A:$A,0),MATCH("ES1!, CME_MINI: Close",'Daily Data ADJ'!$1:$1,0))</f>
        <v>2066</v>
      </c>
      <c r="G374">
        <f>INDEX('Daily Data ADJ'!$1:$1048576,MATCH(Calc!$A374,'Daily Data ADJ'!$A:$A,0),MATCH("ES2!, CME_MINI: Close",'Daily Data ADJ'!$1:$1,0))</f>
        <v>2058.75</v>
      </c>
      <c r="H374">
        <f>INDEX('QUANDL MULTPL SP500_DIV_YIELD_M'!$A:$G,MATCH(Calc!$A374,'QUANDL MULTPL SP500_DIV_YIELD_M'!$A:$A,1),MATCH('QUANDL MULTPL SP500_DIV_YIELD_M'!$E$1,'QUANDL MULTPL SP500_DIV_YIELD_M'!$A$1:$G$1,0))</f>
        <v>1.91</v>
      </c>
      <c r="I374" s="5">
        <f t="shared" si="30"/>
        <v>5.1369279972691625E-3</v>
      </c>
      <c r="J374" s="1">
        <f>A374/24/60/60+DATE(1970,1,1)</f>
        <v>41975.604166666672</v>
      </c>
      <c r="K374" s="3">
        <f t="shared" si="33"/>
        <v>1</v>
      </c>
      <c r="L374" s="6">
        <f>(1+Chart!$F$4)^(1/(365/K374))-1</f>
        <v>6.6592785027408397E-5</v>
      </c>
      <c r="M374" s="6">
        <f t="shared" si="34"/>
        <v>3.2857056047053135E-6</v>
      </c>
      <c r="N374" s="6">
        <f t="shared" si="35"/>
        <v>1.4037849197512386E-5</v>
      </c>
      <c r="O374">
        <f>O373*(B374/B373)</f>
        <v>177.91071809000036</v>
      </c>
      <c r="P374">
        <f t="shared" si="31"/>
        <v>2014</v>
      </c>
      <c r="Q374" s="1">
        <f t="shared" si="32"/>
        <v>41975.604166666672</v>
      </c>
      <c r="R374">
        <f>IF(B375="",R373,IF(Q374&gt;=Chart!$F$2,E374,0))</f>
        <v>0</v>
      </c>
      <c r="S374">
        <f>IF(B375="",S373,IFERROR(IF(AND(R374&gt;0,R373=0),R374,(1+(B375/B374-1)*Calc!$Z$1)*S373),0))</f>
        <v>0</v>
      </c>
      <c r="T374">
        <f>IF(B375="",T373,IFERROR(IF(AND(R374&gt;0,R373=0),R374,(1+(B375/B374-1)*Calc!$Z$1-L375)*T373),0))</f>
        <v>0</v>
      </c>
      <c r="U374">
        <f>IF(B375="",U373,IFERROR(IF(AND(R374&gt;0,R373=0),R374,(1+(B375/B374-1)*Calc!$Z$1-M375*2)*U373),0))</f>
        <v>0</v>
      </c>
      <c r="V374">
        <f>IF(B375="",V373,IFERROR(IF(AND(R374&gt;0,R373=0),R374,(1+(B375/B374-1)*Calc!$Z$1-N375*2)*V373),0))</f>
        <v>0</v>
      </c>
      <c r="W374">
        <f>IF(ISNUMBER(C374),C374,W373)</f>
        <v>0.12</v>
      </c>
      <c r="Y374" s="1" t="e">
        <f>IF(AND(Q374&gt;=Chart!$F$2,Q374&lt;=Chart!$F$3),Q374,#N/A)</f>
        <v>#N/A</v>
      </c>
      <c r="Z374" t="e">
        <f>IF(AND(Q374&gt;=Chart!$F$2,Q374&lt;=Chart!$F$3),R374,#N/A)</f>
        <v>#N/A</v>
      </c>
      <c r="AA374" t="e">
        <f>IF(AND(Q374&gt;=Chart!$F$2,Q374&lt;=Chart!$F$3),S374,#N/A)</f>
        <v>#N/A</v>
      </c>
      <c r="AB374" t="e">
        <f>IF(AND(Q374&gt;=Chart!$F$2,Q374&lt;=Chart!$F$3),T374,#N/A)</f>
        <v>#N/A</v>
      </c>
      <c r="AC374" t="e">
        <f>IF(AND(Q374&gt;=Chart!$F$2,Q374&lt;=Chart!$F$3),U374,#N/A)</f>
        <v>#N/A</v>
      </c>
      <c r="AD374" t="e">
        <f>IF(AND(Q374&gt;=Chart!$F$2,Q374&lt;=Chart!$F$3),V374,#N/A)</f>
        <v>#N/A</v>
      </c>
      <c r="AE374" t="e">
        <f>IF(AND(Q374&gt;=Chart!$F$2,Q374&lt;=Chart!$F$3),I374,#N/A)</f>
        <v>#N/A</v>
      </c>
      <c r="AF374" t="e">
        <f>IF(AND(Q374&gt;=Chart!$F$2,Q374&lt;=Chart!$F$3),H374/100,#N/A)</f>
        <v>#N/A</v>
      </c>
      <c r="AG374" t="e">
        <f>IF(AND(Q374&gt;=Chart!$F$2,Q374&lt;=Chart!$F$3),W374/100,#N/A)</f>
        <v>#N/A</v>
      </c>
    </row>
    <row r="375" spans="1:33" x14ac:dyDescent="0.25">
      <c r="A375">
        <v>1417617000</v>
      </c>
      <c r="B375">
        <f>INDEX('Daily Data ADJ'!$1:$1048576,MATCH(Calc!$A375,'Daily Data ADJ'!$A:$A,0),MATCH("SPY, CBOE BZX: Close",'Daily Data ADJ'!$1:$1,0))</f>
        <v>178.60230912</v>
      </c>
      <c r="C375">
        <f>INDEX('Daily Data ADJ'!$1:$1048576,MATCH(Calc!$A375,'Daily Data ADJ'!$A:$A,0),MATCH("EFFR, FRED: Close",'Daily Data ADJ'!$1:$1,0))</f>
        <v>0.12</v>
      </c>
      <c r="D375" t="str">
        <f>INDEX('Daily Data ADJ'!$1:$1048576,MATCH(Calc!$A375,'Daily Data ADJ'!$A:$A,1),MATCH("SOFR, FRED: Close",'Daily Data ADJ'!$1:$1,0))</f>
        <v>NaN</v>
      </c>
      <c r="E375">
        <f>INDEX('Daily Data ADJ'!$1:$1048576,MATCH(Calc!$A375,'Daily Data ADJ'!$A:$A,0),MATCH("UPRO, CBOE BZX: Close",'Daily Data ADJ'!$1:$1,0))</f>
        <v>11.068452949999999</v>
      </c>
      <c r="F375">
        <f>INDEX('Daily Data ADJ'!$1:$1048576,MATCH(Calc!$A375,'Daily Data ADJ'!$A:$A,0),MATCH("ES1!, CME_MINI: Close",'Daily Data ADJ'!$1:$1,0))</f>
        <v>2072.5</v>
      </c>
      <c r="G375">
        <f>INDEX('Daily Data ADJ'!$1:$1048576,MATCH(Calc!$A375,'Daily Data ADJ'!$A:$A,0),MATCH("ES2!, CME_MINI: Close",'Daily Data ADJ'!$1:$1,0))</f>
        <v>2065.5</v>
      </c>
      <c r="H375">
        <f>INDEX('QUANDL MULTPL SP500_DIV_YIELD_M'!$A:$G,MATCH(Calc!$A375,'QUANDL MULTPL SP500_DIV_YIELD_M'!$A:$A,1),MATCH('QUANDL MULTPL SP500_DIV_YIELD_M'!$E$1,'QUANDL MULTPL SP500_DIV_YIELD_M'!$A$1:$G$1,0))</f>
        <v>1.91</v>
      </c>
      <c r="I375" s="5">
        <f t="shared" si="30"/>
        <v>5.6580402930738113E-3</v>
      </c>
      <c r="J375" s="1">
        <f>A375/24/60/60+DATE(1970,1,1)</f>
        <v>41976.604166666672</v>
      </c>
      <c r="K375" s="3">
        <f t="shared" si="33"/>
        <v>1</v>
      </c>
      <c r="L375" s="6">
        <f>(1+Chart!$F$4)^(1/(365/K375))-1</f>
        <v>6.6592785027408397E-5</v>
      </c>
      <c r="M375" s="6">
        <f t="shared" si="34"/>
        <v>3.2857056047053135E-6</v>
      </c>
      <c r="N375" s="6">
        <f t="shared" si="35"/>
        <v>1.5457910446992074E-5</v>
      </c>
      <c r="O375">
        <f>O374*(B375/B374)</f>
        <v>178.6023091200004</v>
      </c>
      <c r="P375">
        <f t="shared" si="31"/>
        <v>2014</v>
      </c>
      <c r="Q375" s="1">
        <f t="shared" si="32"/>
        <v>41976.604166666672</v>
      </c>
      <c r="R375">
        <f>IF(B376="",R374,IF(Q375&gt;=Chart!$F$2,E375,0))</f>
        <v>0</v>
      </c>
      <c r="S375">
        <f>IF(B376="",S374,IFERROR(IF(AND(R375&gt;0,R374=0),R375,(1+(B376/B375-1)*Calc!$Z$1)*S374),0))</f>
        <v>0</v>
      </c>
      <c r="T375">
        <f>IF(B376="",T374,IFERROR(IF(AND(R375&gt;0,R374=0),R375,(1+(B376/B375-1)*Calc!$Z$1-L376)*T374),0))</f>
        <v>0</v>
      </c>
      <c r="U375">
        <f>IF(B376="",U374,IFERROR(IF(AND(R375&gt;0,R374=0),R375,(1+(B376/B375-1)*Calc!$Z$1-M376*2)*U374),0))</f>
        <v>0</v>
      </c>
      <c r="V375">
        <f>IF(B376="",V374,IFERROR(IF(AND(R375&gt;0,R374=0),R375,(1+(B376/B375-1)*Calc!$Z$1-N376*2)*V374),0))</f>
        <v>0</v>
      </c>
      <c r="W375">
        <f>IF(ISNUMBER(C375),C375,W374)</f>
        <v>0.12</v>
      </c>
      <c r="Y375" s="1" t="e">
        <f>IF(AND(Q375&gt;=Chart!$F$2,Q375&lt;=Chart!$F$3),Q375,#N/A)</f>
        <v>#N/A</v>
      </c>
      <c r="Z375" t="e">
        <f>IF(AND(Q375&gt;=Chart!$F$2,Q375&lt;=Chart!$F$3),R375,#N/A)</f>
        <v>#N/A</v>
      </c>
      <c r="AA375" t="e">
        <f>IF(AND(Q375&gt;=Chart!$F$2,Q375&lt;=Chart!$F$3),S375,#N/A)</f>
        <v>#N/A</v>
      </c>
      <c r="AB375" t="e">
        <f>IF(AND(Q375&gt;=Chart!$F$2,Q375&lt;=Chart!$F$3),T375,#N/A)</f>
        <v>#N/A</v>
      </c>
      <c r="AC375" t="e">
        <f>IF(AND(Q375&gt;=Chart!$F$2,Q375&lt;=Chart!$F$3),U375,#N/A)</f>
        <v>#N/A</v>
      </c>
      <c r="AD375" t="e">
        <f>IF(AND(Q375&gt;=Chart!$F$2,Q375&lt;=Chart!$F$3),V375,#N/A)</f>
        <v>#N/A</v>
      </c>
      <c r="AE375" t="e">
        <f>IF(AND(Q375&gt;=Chart!$F$2,Q375&lt;=Chart!$F$3),I375,#N/A)</f>
        <v>#N/A</v>
      </c>
      <c r="AF375" t="e">
        <f>IF(AND(Q375&gt;=Chart!$F$2,Q375&lt;=Chart!$F$3),H375/100,#N/A)</f>
        <v>#N/A</v>
      </c>
      <c r="AG375" t="e">
        <f>IF(AND(Q375&gt;=Chart!$F$2,Q375&lt;=Chart!$F$3),W375/100,#N/A)</f>
        <v>#N/A</v>
      </c>
    </row>
    <row r="376" spans="1:33" x14ac:dyDescent="0.25">
      <c r="A376">
        <v>1417703400</v>
      </c>
      <c r="B376">
        <f>INDEX('Daily Data ADJ'!$1:$1048576,MATCH(Calc!$A376,'Daily Data ADJ'!$A:$A,0),MATCH("SPY, CBOE BZX: Close",'Daily Data ADJ'!$1:$1,0))</f>
        <v>178.40471167999999</v>
      </c>
      <c r="C376">
        <f>INDEX('Daily Data ADJ'!$1:$1048576,MATCH(Calc!$A376,'Daily Data ADJ'!$A:$A,0),MATCH("EFFR, FRED: Close",'Daily Data ADJ'!$1:$1,0))</f>
        <v>0.12</v>
      </c>
      <c r="D376" t="str">
        <f>INDEX('Daily Data ADJ'!$1:$1048576,MATCH(Calc!$A376,'Daily Data ADJ'!$A:$A,1),MATCH("SOFR, FRED: Close",'Daily Data ADJ'!$1:$1,0))</f>
        <v>NaN</v>
      </c>
      <c r="E376">
        <f>INDEX('Daily Data ADJ'!$1:$1048576,MATCH(Calc!$A376,'Daily Data ADJ'!$A:$A,0),MATCH("UPRO, CBOE BZX: Close",'Daily Data ADJ'!$1:$1,0))</f>
        <v>11.025362530000001</v>
      </c>
      <c r="F376">
        <f>INDEX('Daily Data ADJ'!$1:$1048576,MATCH(Calc!$A376,'Daily Data ADJ'!$A:$A,0),MATCH("ES1!, CME_MINI: Close",'Daily Data ADJ'!$1:$1,0))</f>
        <v>2072</v>
      </c>
      <c r="G376">
        <f>INDEX('Daily Data ADJ'!$1:$1048576,MATCH(Calc!$A376,'Daily Data ADJ'!$A:$A,0),MATCH("ES2!, CME_MINI: Close",'Daily Data ADJ'!$1:$1,0))</f>
        <v>2064.5</v>
      </c>
      <c r="H376">
        <f>INDEX('QUANDL MULTPL SP500_DIV_YIELD_M'!$A:$G,MATCH(Calc!$A376,'QUANDL MULTPL SP500_DIV_YIELD_M'!$A:$A,1),MATCH('QUANDL MULTPL SP500_DIV_YIELD_M'!$E$1,'QUANDL MULTPL SP500_DIV_YIELD_M'!$A$1:$G$1,0))</f>
        <v>1.91</v>
      </c>
      <c r="I376" s="5">
        <f t="shared" si="30"/>
        <v>4.6996589725705126E-3</v>
      </c>
      <c r="J376" s="1">
        <f>A376/24/60/60+DATE(1970,1,1)</f>
        <v>41977.604166666672</v>
      </c>
      <c r="K376" s="3">
        <f t="shared" si="33"/>
        <v>1</v>
      </c>
      <c r="L376" s="6">
        <f>(1+Chart!$F$4)^(1/(365/K376))-1</f>
        <v>6.6592785027408397E-5</v>
      </c>
      <c r="M376" s="6">
        <f t="shared" si="34"/>
        <v>3.2857056047053135E-6</v>
      </c>
      <c r="N376" s="6">
        <f t="shared" si="35"/>
        <v>1.2845699091545981E-5</v>
      </c>
      <c r="O376">
        <f>O375*(B376/B375)</f>
        <v>178.40471168000039</v>
      </c>
      <c r="P376">
        <f t="shared" si="31"/>
        <v>2014</v>
      </c>
      <c r="Q376" s="1">
        <f t="shared" si="32"/>
        <v>41977.604166666672</v>
      </c>
      <c r="R376">
        <f>IF(B377="",R375,IF(Q376&gt;=Chart!$F$2,E376,0))</f>
        <v>0</v>
      </c>
      <c r="S376">
        <f>IF(B377="",S375,IFERROR(IF(AND(R376&gt;0,R375=0),R376,(1+(B377/B376-1)*Calc!$Z$1)*S375),0))</f>
        <v>0</v>
      </c>
      <c r="T376">
        <f>IF(B377="",T375,IFERROR(IF(AND(R376&gt;0,R375=0),R376,(1+(B377/B376-1)*Calc!$Z$1-L377)*T375),0))</f>
        <v>0</v>
      </c>
      <c r="U376">
        <f>IF(B377="",U375,IFERROR(IF(AND(R376&gt;0,R375=0),R376,(1+(B377/B376-1)*Calc!$Z$1-M377*2)*U375),0))</f>
        <v>0</v>
      </c>
      <c r="V376">
        <f>IF(B377="",V375,IFERROR(IF(AND(R376&gt;0,R375=0),R376,(1+(B377/B376-1)*Calc!$Z$1-N377*2)*V375),0))</f>
        <v>0</v>
      </c>
      <c r="W376">
        <f>IF(ISNUMBER(C376),C376,W375)</f>
        <v>0.12</v>
      </c>
      <c r="Y376" s="1" t="e">
        <f>IF(AND(Q376&gt;=Chart!$F$2,Q376&lt;=Chart!$F$3),Q376,#N/A)</f>
        <v>#N/A</v>
      </c>
      <c r="Z376" t="e">
        <f>IF(AND(Q376&gt;=Chart!$F$2,Q376&lt;=Chart!$F$3),R376,#N/A)</f>
        <v>#N/A</v>
      </c>
      <c r="AA376" t="e">
        <f>IF(AND(Q376&gt;=Chart!$F$2,Q376&lt;=Chart!$F$3),S376,#N/A)</f>
        <v>#N/A</v>
      </c>
      <c r="AB376" t="e">
        <f>IF(AND(Q376&gt;=Chart!$F$2,Q376&lt;=Chart!$F$3),T376,#N/A)</f>
        <v>#N/A</v>
      </c>
      <c r="AC376" t="e">
        <f>IF(AND(Q376&gt;=Chart!$F$2,Q376&lt;=Chart!$F$3),U376,#N/A)</f>
        <v>#N/A</v>
      </c>
      <c r="AD376" t="e">
        <f>IF(AND(Q376&gt;=Chart!$F$2,Q376&lt;=Chart!$F$3),V376,#N/A)</f>
        <v>#N/A</v>
      </c>
      <c r="AE376" t="e">
        <f>IF(AND(Q376&gt;=Chart!$F$2,Q376&lt;=Chart!$F$3),I376,#N/A)</f>
        <v>#N/A</v>
      </c>
      <c r="AF376" t="e">
        <f>IF(AND(Q376&gt;=Chart!$F$2,Q376&lt;=Chart!$F$3),H376/100,#N/A)</f>
        <v>#N/A</v>
      </c>
      <c r="AG376" t="e">
        <f>IF(AND(Q376&gt;=Chart!$F$2,Q376&lt;=Chart!$F$3),W376/100,#N/A)</f>
        <v>#N/A</v>
      </c>
    </row>
    <row r="377" spans="1:33" x14ac:dyDescent="0.25">
      <c r="A377">
        <v>1417789800</v>
      </c>
      <c r="B377">
        <f>INDEX('Daily Data ADJ'!$1:$1048576,MATCH(Calc!$A377,'Daily Data ADJ'!$A:$A,0),MATCH("SPY, CBOE BZX: Close",'Daily Data ADJ'!$1:$1,0))</f>
        <v>178.69681224000001</v>
      </c>
      <c r="C377">
        <f>INDEX('Daily Data ADJ'!$1:$1048576,MATCH(Calc!$A377,'Daily Data ADJ'!$A:$A,0),MATCH("EFFR, FRED: Close",'Daily Data ADJ'!$1:$1,0))</f>
        <v>0.12</v>
      </c>
      <c r="D377" t="str">
        <f>INDEX('Daily Data ADJ'!$1:$1048576,MATCH(Calc!$A377,'Daily Data ADJ'!$A:$A,1),MATCH("SOFR, FRED: Close",'Daily Data ADJ'!$1:$1,0))</f>
        <v>NaN</v>
      </c>
      <c r="E377">
        <f>INDEX('Daily Data ADJ'!$1:$1048576,MATCH(Calc!$A377,'Daily Data ADJ'!$A:$A,0),MATCH("UPRO, CBOE BZX: Close",'Daily Data ADJ'!$1:$1,0))</f>
        <v>11.074143769999999</v>
      </c>
      <c r="F377">
        <f>INDEX('Daily Data ADJ'!$1:$1048576,MATCH(Calc!$A377,'Daily Data ADJ'!$A:$A,0),MATCH("ES1!, CME_MINI: Close",'Daily Data ADJ'!$1:$1,0))</f>
        <v>2076</v>
      </c>
      <c r="G377">
        <f>INDEX('Daily Data ADJ'!$1:$1048576,MATCH(Calc!$A377,'Daily Data ADJ'!$A:$A,0),MATCH("ES2!, CME_MINI: Close",'Daily Data ADJ'!$1:$1,0))</f>
        <v>2069</v>
      </c>
      <c r="H377">
        <f>INDEX('QUANDL MULTPL SP500_DIV_YIELD_M'!$A:$G,MATCH(Calc!$A377,'QUANDL MULTPL SP500_DIV_YIELD_M'!$A:$A,1),MATCH('QUANDL MULTPL SP500_DIV_YIELD_M'!$E$1,'QUANDL MULTPL SP500_DIV_YIELD_M'!$A$1:$G$1,0))</f>
        <v>1.91</v>
      </c>
      <c r="I377" s="5">
        <f t="shared" si="30"/>
        <v>5.6805878706425103E-3</v>
      </c>
      <c r="J377" s="1">
        <f>A377/24/60/60+DATE(1970,1,1)</f>
        <v>41978.604166666672</v>
      </c>
      <c r="K377" s="3">
        <f t="shared" si="33"/>
        <v>1</v>
      </c>
      <c r="L377" s="6">
        <f>(1+Chart!$F$4)^(1/(365/K377))-1</f>
        <v>6.6592785027408397E-5</v>
      </c>
      <c r="M377" s="6">
        <f t="shared" si="34"/>
        <v>3.2857056047053135E-6</v>
      </c>
      <c r="N377" s="6">
        <f t="shared" si="35"/>
        <v>1.5519337340563766E-5</v>
      </c>
      <c r="O377">
        <f>O376*(B377/B376)</f>
        <v>178.69681224000041</v>
      </c>
      <c r="P377">
        <f t="shared" si="31"/>
        <v>2014</v>
      </c>
      <c r="Q377" s="1">
        <f t="shared" si="32"/>
        <v>41978.604166666672</v>
      </c>
      <c r="R377">
        <f>IF(B378="",R376,IF(Q377&gt;=Chart!$F$2,E377,0))</f>
        <v>0</v>
      </c>
      <c r="S377">
        <f>IF(B378="",S376,IFERROR(IF(AND(R377&gt;0,R376=0),R377,(1+(B378/B377-1)*Calc!$Z$1)*S376),0))</f>
        <v>0</v>
      </c>
      <c r="T377">
        <f>IF(B378="",T376,IFERROR(IF(AND(R377&gt;0,R376=0),R377,(1+(B378/B377-1)*Calc!$Z$1-L378)*T376),0))</f>
        <v>0</v>
      </c>
      <c r="U377">
        <f>IF(B378="",U376,IFERROR(IF(AND(R377&gt;0,R376=0),R377,(1+(B378/B377-1)*Calc!$Z$1-M378*2)*U376),0))</f>
        <v>0</v>
      </c>
      <c r="V377">
        <f>IF(B378="",V376,IFERROR(IF(AND(R377&gt;0,R376=0),R377,(1+(B378/B377-1)*Calc!$Z$1-N378*2)*V376),0))</f>
        <v>0</v>
      </c>
      <c r="W377">
        <f>IF(ISNUMBER(C377),C377,W376)</f>
        <v>0.12</v>
      </c>
      <c r="Y377" s="1" t="e">
        <f>IF(AND(Q377&gt;=Chart!$F$2,Q377&lt;=Chart!$F$3),Q377,#N/A)</f>
        <v>#N/A</v>
      </c>
      <c r="Z377" t="e">
        <f>IF(AND(Q377&gt;=Chart!$F$2,Q377&lt;=Chart!$F$3),R377,#N/A)</f>
        <v>#N/A</v>
      </c>
      <c r="AA377" t="e">
        <f>IF(AND(Q377&gt;=Chart!$F$2,Q377&lt;=Chart!$F$3),S377,#N/A)</f>
        <v>#N/A</v>
      </c>
      <c r="AB377" t="e">
        <f>IF(AND(Q377&gt;=Chart!$F$2,Q377&lt;=Chart!$F$3),T377,#N/A)</f>
        <v>#N/A</v>
      </c>
      <c r="AC377" t="e">
        <f>IF(AND(Q377&gt;=Chart!$F$2,Q377&lt;=Chart!$F$3),U377,#N/A)</f>
        <v>#N/A</v>
      </c>
      <c r="AD377" t="e">
        <f>IF(AND(Q377&gt;=Chart!$F$2,Q377&lt;=Chart!$F$3),V377,#N/A)</f>
        <v>#N/A</v>
      </c>
      <c r="AE377" t="e">
        <f>IF(AND(Q377&gt;=Chart!$F$2,Q377&lt;=Chart!$F$3),I377,#N/A)</f>
        <v>#N/A</v>
      </c>
      <c r="AF377" t="e">
        <f>IF(AND(Q377&gt;=Chart!$F$2,Q377&lt;=Chart!$F$3),H377/100,#N/A)</f>
        <v>#N/A</v>
      </c>
      <c r="AG377" t="e">
        <f>IF(AND(Q377&gt;=Chart!$F$2,Q377&lt;=Chart!$F$3),W377/100,#N/A)</f>
        <v>#N/A</v>
      </c>
    </row>
    <row r="378" spans="1:33" x14ac:dyDescent="0.25">
      <c r="A378">
        <v>1418049000</v>
      </c>
      <c r="B378">
        <f>INDEX('Daily Data ADJ'!$1:$1048576,MATCH(Calc!$A378,'Daily Data ADJ'!$A:$A,0),MATCH("SPY, CBOE BZX: Close",'Daily Data ADJ'!$1:$1,0))</f>
        <v>177.50263643</v>
      </c>
      <c r="C378">
        <f>INDEX('Daily Data ADJ'!$1:$1048576,MATCH(Calc!$A378,'Daily Data ADJ'!$A:$A,0),MATCH("EFFR, FRED: Close",'Daily Data ADJ'!$1:$1,0))</f>
        <v>0.12</v>
      </c>
      <c r="D378" t="str">
        <f>INDEX('Daily Data ADJ'!$1:$1048576,MATCH(Calc!$A378,'Daily Data ADJ'!$A:$A,1),MATCH("SOFR, FRED: Close",'Daily Data ADJ'!$1:$1,0))</f>
        <v>NaN</v>
      </c>
      <c r="E378">
        <f>INDEX('Daily Data ADJ'!$1:$1048576,MATCH(Calc!$A378,'Daily Data ADJ'!$A:$A,0),MATCH("UPRO, CBOE BZX: Close",'Daily Data ADJ'!$1:$1,0))</f>
        <v>10.85869361</v>
      </c>
      <c r="F378">
        <f>INDEX('Daily Data ADJ'!$1:$1048576,MATCH(Calc!$A378,'Daily Data ADJ'!$A:$A,0),MATCH("ES1!, CME_MINI: Close",'Daily Data ADJ'!$1:$1,0))</f>
        <v>2059.5</v>
      </c>
      <c r="G378">
        <f>INDEX('Daily Data ADJ'!$1:$1048576,MATCH(Calc!$A378,'Daily Data ADJ'!$A:$A,0),MATCH("ES2!, CME_MINI: Close",'Daily Data ADJ'!$1:$1,0))</f>
        <v>2052.25</v>
      </c>
      <c r="H378">
        <f>INDEX('QUANDL MULTPL SP500_DIV_YIELD_M'!$A:$G,MATCH(Calc!$A378,'QUANDL MULTPL SP500_DIV_YIELD_M'!$A:$A,1),MATCH('QUANDL MULTPL SP500_DIV_YIELD_M'!$E$1,'QUANDL MULTPL SP500_DIV_YIELD_M'!$A$1:$G$1,0))</f>
        <v>1.91</v>
      </c>
      <c r="I378" s="5">
        <f t="shared" si="30"/>
        <v>5.0930918996232519E-3</v>
      </c>
      <c r="J378" s="1">
        <f>A378/24/60/60+DATE(1970,1,1)</f>
        <v>41981.604166666672</v>
      </c>
      <c r="K378" s="3">
        <f t="shared" si="33"/>
        <v>3</v>
      </c>
      <c r="L378" s="6">
        <f>(1+Chart!$F$4)^(1/(365/K378))-1</f>
        <v>1.9979165917494157E-4</v>
      </c>
      <c r="M378" s="6">
        <f t="shared" si="34"/>
        <v>9.8571492017640594E-6</v>
      </c>
      <c r="N378" s="6">
        <f t="shared" si="35"/>
        <v>4.1755660596276556E-5</v>
      </c>
      <c r="O378">
        <f>O377*(B378/B377)</f>
        <v>177.50263643000039</v>
      </c>
      <c r="P378">
        <f t="shared" si="31"/>
        <v>2014</v>
      </c>
      <c r="Q378" s="1">
        <f t="shared" si="32"/>
        <v>41981.604166666672</v>
      </c>
      <c r="R378">
        <f>IF(B379="",R377,IF(Q378&gt;=Chart!$F$2,E378,0))</f>
        <v>0</v>
      </c>
      <c r="S378">
        <f>IF(B379="",S377,IFERROR(IF(AND(R378&gt;0,R377=0),R378,(1+(B379/B378-1)*Calc!$Z$1)*S377),0))</f>
        <v>0</v>
      </c>
      <c r="T378">
        <f>IF(B379="",T377,IFERROR(IF(AND(R378&gt;0,R377=0),R378,(1+(B379/B378-1)*Calc!$Z$1-L379)*T377),0))</f>
        <v>0</v>
      </c>
      <c r="U378">
        <f>IF(B379="",U377,IFERROR(IF(AND(R378&gt;0,R377=0),R378,(1+(B379/B378-1)*Calc!$Z$1-M379*2)*U377),0))</f>
        <v>0</v>
      </c>
      <c r="V378">
        <f>IF(B379="",V377,IFERROR(IF(AND(R378&gt;0,R377=0),R378,(1+(B379/B378-1)*Calc!$Z$1-N379*2)*V377),0))</f>
        <v>0</v>
      </c>
      <c r="W378">
        <f>IF(ISNUMBER(C378),C378,W377)</f>
        <v>0.12</v>
      </c>
      <c r="Y378" s="1" t="e">
        <f>IF(AND(Q378&gt;=Chart!$F$2,Q378&lt;=Chart!$F$3),Q378,#N/A)</f>
        <v>#N/A</v>
      </c>
      <c r="Z378" t="e">
        <f>IF(AND(Q378&gt;=Chart!$F$2,Q378&lt;=Chart!$F$3),R378,#N/A)</f>
        <v>#N/A</v>
      </c>
      <c r="AA378" t="e">
        <f>IF(AND(Q378&gt;=Chart!$F$2,Q378&lt;=Chart!$F$3),S378,#N/A)</f>
        <v>#N/A</v>
      </c>
      <c r="AB378" t="e">
        <f>IF(AND(Q378&gt;=Chart!$F$2,Q378&lt;=Chart!$F$3),T378,#N/A)</f>
        <v>#N/A</v>
      </c>
      <c r="AC378" t="e">
        <f>IF(AND(Q378&gt;=Chart!$F$2,Q378&lt;=Chart!$F$3),U378,#N/A)</f>
        <v>#N/A</v>
      </c>
      <c r="AD378" t="e">
        <f>IF(AND(Q378&gt;=Chart!$F$2,Q378&lt;=Chart!$F$3),V378,#N/A)</f>
        <v>#N/A</v>
      </c>
      <c r="AE378" t="e">
        <f>IF(AND(Q378&gt;=Chart!$F$2,Q378&lt;=Chart!$F$3),I378,#N/A)</f>
        <v>#N/A</v>
      </c>
      <c r="AF378" t="e">
        <f>IF(AND(Q378&gt;=Chart!$F$2,Q378&lt;=Chart!$F$3),H378/100,#N/A)</f>
        <v>#N/A</v>
      </c>
      <c r="AG378" t="e">
        <f>IF(AND(Q378&gt;=Chart!$F$2,Q378&lt;=Chart!$F$3),W378/100,#N/A)</f>
        <v>#N/A</v>
      </c>
    </row>
    <row r="379" spans="1:33" x14ac:dyDescent="0.25">
      <c r="A379">
        <v>1418135400</v>
      </c>
      <c r="B379">
        <f>INDEX('Daily Data ADJ'!$1:$1048576,MATCH(Calc!$A379,'Daily Data ADJ'!$A:$A,0),MATCH("SPY, CBOE BZX: Close",'Daily Data ADJ'!$1:$1,0))</f>
        <v>177.38235972999999</v>
      </c>
      <c r="C379">
        <f>INDEX('Daily Data ADJ'!$1:$1048576,MATCH(Calc!$A379,'Daily Data ADJ'!$A:$A,0),MATCH("EFFR, FRED: Close",'Daily Data ADJ'!$1:$1,0))</f>
        <v>0.12</v>
      </c>
      <c r="D379" t="str">
        <f>INDEX('Daily Data ADJ'!$1:$1048576,MATCH(Calc!$A379,'Daily Data ADJ'!$A:$A,1),MATCH("SOFR, FRED: Close",'Daily Data ADJ'!$1:$1,0))</f>
        <v>NaN</v>
      </c>
      <c r="E379">
        <f>INDEX('Daily Data ADJ'!$1:$1048576,MATCH(Calc!$A379,'Daily Data ADJ'!$A:$A,0),MATCH("UPRO, CBOE BZX: Close",'Daily Data ADJ'!$1:$1,0))</f>
        <v>10.826173109999999</v>
      </c>
      <c r="F379">
        <f>INDEX('Daily Data ADJ'!$1:$1048576,MATCH(Calc!$A379,'Daily Data ADJ'!$A:$A,0),MATCH("ES1!, CME_MINI: Close",'Daily Data ADJ'!$1:$1,0))</f>
        <v>2057.5</v>
      </c>
      <c r="G379">
        <f>INDEX('Daily Data ADJ'!$1:$1048576,MATCH(Calc!$A379,'Daily Data ADJ'!$A:$A,0),MATCH("ES2!, CME_MINI: Close",'Daily Data ADJ'!$1:$1,0))</f>
        <v>2050.5</v>
      </c>
      <c r="H379">
        <f>INDEX('QUANDL MULTPL SP500_DIV_YIELD_M'!$A:$G,MATCH(Calc!$A379,'QUANDL MULTPL SP500_DIV_YIELD_M'!$A:$A,1),MATCH('QUANDL MULTPL SP500_DIV_YIELD_M'!$E$1,'QUANDL MULTPL SP500_DIV_YIELD_M'!$A$1:$G$1,0))</f>
        <v>1.91</v>
      </c>
      <c r="I379" s="5">
        <f t="shared" si="30"/>
        <v>5.5605433964277459E-3</v>
      </c>
      <c r="J379" s="1">
        <f>A379/24/60/60+DATE(1970,1,1)</f>
        <v>41982.604166666672</v>
      </c>
      <c r="K379" s="3">
        <f t="shared" si="33"/>
        <v>1</v>
      </c>
      <c r="L379" s="6">
        <f>(1+Chart!$F$4)^(1/(365/K379))-1</f>
        <v>6.6592785027408397E-5</v>
      </c>
      <c r="M379" s="6">
        <f t="shared" si="34"/>
        <v>3.2857056047053135E-6</v>
      </c>
      <c r="N379" s="6">
        <f t="shared" si="35"/>
        <v>1.5192281557885323E-5</v>
      </c>
      <c r="O379">
        <f>O378*(B379/B378)</f>
        <v>177.38235973000039</v>
      </c>
      <c r="P379">
        <f t="shared" si="31"/>
        <v>2014</v>
      </c>
      <c r="Q379" s="1">
        <f t="shared" si="32"/>
        <v>41982.604166666672</v>
      </c>
      <c r="R379">
        <f>IF(B380="",R378,IF(Q379&gt;=Chart!$F$2,E379,0))</f>
        <v>0</v>
      </c>
      <c r="S379">
        <f>IF(B380="",S378,IFERROR(IF(AND(R379&gt;0,R378=0),R379,(1+(B380/B379-1)*Calc!$Z$1)*S378),0))</f>
        <v>0</v>
      </c>
      <c r="T379">
        <f>IF(B380="",T378,IFERROR(IF(AND(R379&gt;0,R378=0),R379,(1+(B380/B379-1)*Calc!$Z$1-L380)*T378),0))</f>
        <v>0</v>
      </c>
      <c r="U379">
        <f>IF(B380="",U378,IFERROR(IF(AND(R379&gt;0,R378=0),R379,(1+(B380/B379-1)*Calc!$Z$1-M380*2)*U378),0))</f>
        <v>0</v>
      </c>
      <c r="V379">
        <f>IF(B380="",V378,IFERROR(IF(AND(R379&gt;0,R378=0),R379,(1+(B380/B379-1)*Calc!$Z$1-N380*2)*V378),0))</f>
        <v>0</v>
      </c>
      <c r="W379">
        <f>IF(ISNUMBER(C379),C379,W378)</f>
        <v>0.12</v>
      </c>
      <c r="Y379" s="1" t="e">
        <f>IF(AND(Q379&gt;=Chart!$F$2,Q379&lt;=Chart!$F$3),Q379,#N/A)</f>
        <v>#N/A</v>
      </c>
      <c r="Z379" t="e">
        <f>IF(AND(Q379&gt;=Chart!$F$2,Q379&lt;=Chart!$F$3),R379,#N/A)</f>
        <v>#N/A</v>
      </c>
      <c r="AA379" t="e">
        <f>IF(AND(Q379&gt;=Chart!$F$2,Q379&lt;=Chart!$F$3),S379,#N/A)</f>
        <v>#N/A</v>
      </c>
      <c r="AB379" t="e">
        <f>IF(AND(Q379&gt;=Chart!$F$2,Q379&lt;=Chart!$F$3),T379,#N/A)</f>
        <v>#N/A</v>
      </c>
      <c r="AC379" t="e">
        <f>IF(AND(Q379&gt;=Chart!$F$2,Q379&lt;=Chart!$F$3),U379,#N/A)</f>
        <v>#N/A</v>
      </c>
      <c r="AD379" t="e">
        <f>IF(AND(Q379&gt;=Chart!$F$2,Q379&lt;=Chart!$F$3),V379,#N/A)</f>
        <v>#N/A</v>
      </c>
      <c r="AE379" t="e">
        <f>IF(AND(Q379&gt;=Chart!$F$2,Q379&lt;=Chart!$F$3),I379,#N/A)</f>
        <v>#N/A</v>
      </c>
      <c r="AF379" t="e">
        <f>IF(AND(Q379&gt;=Chart!$F$2,Q379&lt;=Chart!$F$3),H379/100,#N/A)</f>
        <v>#N/A</v>
      </c>
      <c r="AG379" t="e">
        <f>IF(AND(Q379&gt;=Chart!$F$2,Q379&lt;=Chart!$F$3),W379/100,#N/A)</f>
        <v>#N/A</v>
      </c>
    </row>
    <row r="380" spans="1:33" x14ac:dyDescent="0.25">
      <c r="A380">
        <v>1418221800</v>
      </c>
      <c r="B380">
        <f>INDEX('Daily Data ADJ'!$1:$1048576,MATCH(Calc!$A380,'Daily Data ADJ'!$A:$A,0),MATCH("SPY, CBOE BZX: Close",'Daily Data ADJ'!$1:$1,0))</f>
        <v>174.53876079</v>
      </c>
      <c r="C380">
        <f>INDEX('Daily Data ADJ'!$1:$1048576,MATCH(Calc!$A380,'Daily Data ADJ'!$A:$A,0),MATCH("EFFR, FRED: Close",'Daily Data ADJ'!$1:$1,0))</f>
        <v>0.12</v>
      </c>
      <c r="D380" t="str">
        <f>INDEX('Daily Data ADJ'!$1:$1048576,MATCH(Calc!$A380,'Daily Data ADJ'!$A:$A,1),MATCH("SOFR, FRED: Close",'Daily Data ADJ'!$1:$1,0))</f>
        <v>NaN</v>
      </c>
      <c r="E380">
        <f>INDEX('Daily Data ADJ'!$1:$1048576,MATCH(Calc!$A380,'Daily Data ADJ'!$A:$A,0),MATCH("UPRO, CBOE BZX: Close",'Daily Data ADJ'!$1:$1,0))</f>
        <v>10.31397007</v>
      </c>
      <c r="F380">
        <f>INDEX('Daily Data ADJ'!$1:$1048576,MATCH(Calc!$A380,'Daily Data ADJ'!$A:$A,0),MATCH("ES1!, CME_MINI: Close",'Daily Data ADJ'!$1:$1,0))</f>
        <v>2026.5</v>
      </c>
      <c r="G380">
        <f>INDEX('Daily Data ADJ'!$1:$1048576,MATCH(Calc!$A380,'Daily Data ADJ'!$A:$A,0),MATCH("ES2!, CME_MINI: Close",'Daily Data ADJ'!$1:$1,0))</f>
        <v>2019.5</v>
      </c>
      <c r="H380">
        <f>INDEX('QUANDL MULTPL SP500_DIV_YIELD_M'!$A:$G,MATCH(Calc!$A380,'QUANDL MULTPL SP500_DIV_YIELD_M'!$A:$A,1),MATCH('QUANDL MULTPL SP500_DIV_YIELD_M'!$E$1,'QUANDL MULTPL SP500_DIV_YIELD_M'!$A$1:$G$1,0))</f>
        <v>1.91</v>
      </c>
      <c r="I380" s="5">
        <f t="shared" si="30"/>
        <v>5.3544998375014627E-3</v>
      </c>
      <c r="J380" s="1">
        <f>A380/24/60/60+DATE(1970,1,1)</f>
        <v>41983.604166666672</v>
      </c>
      <c r="K380" s="3">
        <f t="shared" si="33"/>
        <v>1</v>
      </c>
      <c r="L380" s="6">
        <f>(1+Chart!$F$4)^(1/(365/K380))-1</f>
        <v>6.6592785027408397E-5</v>
      </c>
      <c r="M380" s="6">
        <f t="shared" si="34"/>
        <v>3.2857056047053135E-6</v>
      </c>
      <c r="N380" s="6">
        <f t="shared" si="35"/>
        <v>1.4630834347384436E-5</v>
      </c>
      <c r="O380">
        <f>O379*(B380/B379)</f>
        <v>174.5387607900004</v>
      </c>
      <c r="P380">
        <f t="shared" si="31"/>
        <v>2014</v>
      </c>
      <c r="Q380" s="1">
        <f t="shared" si="32"/>
        <v>41983.604166666672</v>
      </c>
      <c r="R380">
        <f>IF(B381="",R379,IF(Q380&gt;=Chart!$F$2,E380,0))</f>
        <v>0</v>
      </c>
      <c r="S380">
        <f>IF(B381="",S379,IFERROR(IF(AND(R380&gt;0,R379=0),R380,(1+(B381/B380-1)*Calc!$Z$1)*S379),0))</f>
        <v>0</v>
      </c>
      <c r="T380">
        <f>IF(B381="",T379,IFERROR(IF(AND(R380&gt;0,R379=0),R380,(1+(B381/B380-1)*Calc!$Z$1-L381)*T379),0))</f>
        <v>0</v>
      </c>
      <c r="U380">
        <f>IF(B381="",U379,IFERROR(IF(AND(R380&gt;0,R379=0),R380,(1+(B381/B380-1)*Calc!$Z$1-M381*2)*U379),0))</f>
        <v>0</v>
      </c>
      <c r="V380">
        <f>IF(B381="",V379,IFERROR(IF(AND(R380&gt;0,R379=0),R380,(1+(B381/B380-1)*Calc!$Z$1-N381*2)*V379),0))</f>
        <v>0</v>
      </c>
      <c r="W380">
        <f>IF(ISNUMBER(C380),C380,W379)</f>
        <v>0.12</v>
      </c>
      <c r="Y380" s="1" t="e">
        <f>IF(AND(Q380&gt;=Chart!$F$2,Q380&lt;=Chart!$F$3),Q380,#N/A)</f>
        <v>#N/A</v>
      </c>
      <c r="Z380" t="e">
        <f>IF(AND(Q380&gt;=Chart!$F$2,Q380&lt;=Chart!$F$3),R380,#N/A)</f>
        <v>#N/A</v>
      </c>
      <c r="AA380" t="e">
        <f>IF(AND(Q380&gt;=Chart!$F$2,Q380&lt;=Chart!$F$3),S380,#N/A)</f>
        <v>#N/A</v>
      </c>
      <c r="AB380" t="e">
        <f>IF(AND(Q380&gt;=Chart!$F$2,Q380&lt;=Chart!$F$3),T380,#N/A)</f>
        <v>#N/A</v>
      </c>
      <c r="AC380" t="e">
        <f>IF(AND(Q380&gt;=Chart!$F$2,Q380&lt;=Chart!$F$3),U380,#N/A)</f>
        <v>#N/A</v>
      </c>
      <c r="AD380" t="e">
        <f>IF(AND(Q380&gt;=Chart!$F$2,Q380&lt;=Chart!$F$3),V380,#N/A)</f>
        <v>#N/A</v>
      </c>
      <c r="AE380" t="e">
        <f>IF(AND(Q380&gt;=Chart!$F$2,Q380&lt;=Chart!$F$3),I380,#N/A)</f>
        <v>#N/A</v>
      </c>
      <c r="AF380" t="e">
        <f>IF(AND(Q380&gt;=Chart!$F$2,Q380&lt;=Chart!$F$3),H380/100,#N/A)</f>
        <v>#N/A</v>
      </c>
      <c r="AG380" t="e">
        <f>IF(AND(Q380&gt;=Chart!$F$2,Q380&lt;=Chart!$F$3),W380/100,#N/A)</f>
        <v>#N/A</v>
      </c>
    </row>
    <row r="381" spans="1:33" x14ac:dyDescent="0.25">
      <c r="A381">
        <v>1418308200</v>
      </c>
      <c r="B381">
        <f>INDEX('Daily Data ADJ'!$1:$1048576,MATCH(Calc!$A381,'Daily Data ADJ'!$A:$A,0),MATCH("SPY, CBOE BZX: Close",'Daily Data ADJ'!$1:$1,0))</f>
        <v>175.42356774000001</v>
      </c>
      <c r="C381">
        <f>INDEX('Daily Data ADJ'!$1:$1048576,MATCH(Calc!$A381,'Daily Data ADJ'!$A:$A,0),MATCH("EFFR, FRED: Close",'Daily Data ADJ'!$1:$1,0))</f>
        <v>0.12</v>
      </c>
      <c r="D381" t="str">
        <f>INDEX('Daily Data ADJ'!$1:$1048576,MATCH(Calc!$A381,'Daily Data ADJ'!$A:$A,1),MATCH("SOFR, FRED: Close",'Daily Data ADJ'!$1:$1,0))</f>
        <v>NaN</v>
      </c>
      <c r="E381">
        <f>INDEX('Daily Data ADJ'!$1:$1048576,MATCH(Calc!$A381,'Daily Data ADJ'!$A:$A,0),MATCH("UPRO, CBOE BZX: Close",'Daily Data ADJ'!$1:$1,0))</f>
        <v>10.456248370000001</v>
      </c>
      <c r="F381">
        <f>INDEX('Daily Data ADJ'!$1:$1048576,MATCH(Calc!$A381,'Daily Data ADJ'!$A:$A,0),MATCH("ES1!, CME_MINI: Close",'Daily Data ADJ'!$1:$1,0))</f>
        <v>2031</v>
      </c>
      <c r="G381">
        <f>INDEX('Daily Data ADJ'!$1:$1048576,MATCH(Calc!$A381,'Daily Data ADJ'!$A:$A,0),MATCH("ES2!, CME_MINI: Close",'Daily Data ADJ'!$1:$1,0))</f>
        <v>2024</v>
      </c>
      <c r="H381">
        <f>INDEX('QUANDL MULTPL SP500_DIV_YIELD_M'!$A:$G,MATCH(Calc!$A381,'QUANDL MULTPL SP500_DIV_YIELD_M'!$A:$A,1),MATCH('QUANDL MULTPL SP500_DIV_YIELD_M'!$E$1,'QUANDL MULTPL SP500_DIV_YIELD_M'!$A$1:$G$1,0))</f>
        <v>1.91</v>
      </c>
      <c r="I381" s="5">
        <f t="shared" si="30"/>
        <v>5.3847976145157059E-3</v>
      </c>
      <c r="J381" s="1">
        <f>A381/24/60/60+DATE(1970,1,1)</f>
        <v>41984.604166666672</v>
      </c>
      <c r="K381" s="3">
        <f t="shared" si="33"/>
        <v>1</v>
      </c>
      <c r="L381" s="6">
        <f>(1+Chart!$F$4)^(1/(365/K381))-1</f>
        <v>6.6592785027408397E-5</v>
      </c>
      <c r="M381" s="6">
        <f t="shared" si="34"/>
        <v>3.2857056047053135E-6</v>
      </c>
      <c r="N381" s="6">
        <f t="shared" si="35"/>
        <v>1.4713399825838636E-5</v>
      </c>
      <c r="O381">
        <f>O380*(B381/B380)</f>
        <v>175.42356774000041</v>
      </c>
      <c r="P381">
        <f t="shared" si="31"/>
        <v>2014</v>
      </c>
      <c r="Q381" s="1">
        <f t="shared" si="32"/>
        <v>41984.604166666672</v>
      </c>
      <c r="R381">
        <f>IF(B382="",R380,IF(Q381&gt;=Chart!$F$2,E381,0))</f>
        <v>0</v>
      </c>
      <c r="S381">
        <f>IF(B382="",S380,IFERROR(IF(AND(R381&gt;0,R380=0),R381,(1+(B382/B381-1)*Calc!$Z$1)*S380),0))</f>
        <v>0</v>
      </c>
      <c r="T381">
        <f>IF(B382="",T380,IFERROR(IF(AND(R381&gt;0,R380=0),R381,(1+(B382/B381-1)*Calc!$Z$1-L382)*T380),0))</f>
        <v>0</v>
      </c>
      <c r="U381">
        <f>IF(B382="",U380,IFERROR(IF(AND(R381&gt;0,R380=0),R381,(1+(B382/B381-1)*Calc!$Z$1-M382*2)*U380),0))</f>
        <v>0</v>
      </c>
      <c r="V381">
        <f>IF(B382="",V380,IFERROR(IF(AND(R381&gt;0,R380=0),R381,(1+(B382/B381-1)*Calc!$Z$1-N382*2)*V380),0))</f>
        <v>0</v>
      </c>
      <c r="W381">
        <f>IF(ISNUMBER(C381),C381,W380)</f>
        <v>0.12</v>
      </c>
      <c r="Y381" s="1" t="e">
        <f>IF(AND(Q381&gt;=Chart!$F$2,Q381&lt;=Chart!$F$3),Q381,#N/A)</f>
        <v>#N/A</v>
      </c>
      <c r="Z381" t="e">
        <f>IF(AND(Q381&gt;=Chart!$F$2,Q381&lt;=Chart!$F$3),R381,#N/A)</f>
        <v>#N/A</v>
      </c>
      <c r="AA381" t="e">
        <f>IF(AND(Q381&gt;=Chart!$F$2,Q381&lt;=Chart!$F$3),S381,#N/A)</f>
        <v>#N/A</v>
      </c>
      <c r="AB381" t="e">
        <f>IF(AND(Q381&gt;=Chart!$F$2,Q381&lt;=Chart!$F$3),T381,#N/A)</f>
        <v>#N/A</v>
      </c>
      <c r="AC381" t="e">
        <f>IF(AND(Q381&gt;=Chart!$F$2,Q381&lt;=Chart!$F$3),U381,#N/A)</f>
        <v>#N/A</v>
      </c>
      <c r="AD381" t="e">
        <f>IF(AND(Q381&gt;=Chart!$F$2,Q381&lt;=Chart!$F$3),V381,#N/A)</f>
        <v>#N/A</v>
      </c>
      <c r="AE381" t="e">
        <f>IF(AND(Q381&gt;=Chart!$F$2,Q381&lt;=Chart!$F$3),I381,#N/A)</f>
        <v>#N/A</v>
      </c>
      <c r="AF381" t="e">
        <f>IF(AND(Q381&gt;=Chart!$F$2,Q381&lt;=Chart!$F$3),H381/100,#N/A)</f>
        <v>#N/A</v>
      </c>
      <c r="AG381" t="e">
        <f>IF(AND(Q381&gt;=Chart!$F$2,Q381&lt;=Chart!$F$3),W381/100,#N/A)</f>
        <v>#N/A</v>
      </c>
    </row>
    <row r="382" spans="1:33" x14ac:dyDescent="0.25">
      <c r="A382">
        <v>1418394600</v>
      </c>
      <c r="B382">
        <f>INDEX('Daily Data ADJ'!$1:$1048576,MATCH(Calc!$A382,'Daily Data ADJ'!$A:$A,0),MATCH("SPY, CBOE BZX: Close",'Daily Data ADJ'!$1:$1,0))</f>
        <v>172.58847409000001</v>
      </c>
      <c r="C382">
        <f>INDEX('Daily Data ADJ'!$1:$1048576,MATCH(Calc!$A382,'Daily Data ADJ'!$A:$A,0),MATCH("EFFR, FRED: Close",'Daily Data ADJ'!$1:$1,0))</f>
        <v>0.12</v>
      </c>
      <c r="D382" t="str">
        <f>INDEX('Daily Data ADJ'!$1:$1048576,MATCH(Calc!$A382,'Daily Data ADJ'!$A:$A,1),MATCH("SOFR, FRED: Close",'Daily Data ADJ'!$1:$1,0))</f>
        <v>NaN</v>
      </c>
      <c r="E382">
        <f>INDEX('Daily Data ADJ'!$1:$1048576,MATCH(Calc!$A382,'Daily Data ADJ'!$A:$A,0),MATCH("UPRO, CBOE BZX: Close",'Daily Data ADJ'!$1:$1,0))</f>
        <v>9.9594933799999996</v>
      </c>
      <c r="F382">
        <f>INDEX('Daily Data ADJ'!$1:$1048576,MATCH(Calc!$A382,'Daily Data ADJ'!$A:$A,0),MATCH("ES1!, CME_MINI: Close",'Daily Data ADJ'!$1:$1,0))</f>
        <v>1990.5</v>
      </c>
      <c r="G382">
        <f>INDEX('Daily Data ADJ'!$1:$1048576,MATCH(Calc!$A382,'Daily Data ADJ'!$A:$A,0),MATCH("ES2!, CME_MINI: Close",'Daily Data ADJ'!$1:$1,0))</f>
        <v>1983</v>
      </c>
      <c r="H382">
        <f>INDEX('QUANDL MULTPL SP500_DIV_YIELD_M'!$A:$G,MATCH(Calc!$A382,'QUANDL MULTPL SP500_DIV_YIELD_M'!$A:$A,1),MATCH('QUANDL MULTPL SP500_DIV_YIELD_M'!$E$1,'QUANDL MULTPL SP500_DIV_YIELD_M'!$A$1:$G$1,0))</f>
        <v>1.91</v>
      </c>
      <c r="I382" s="5">
        <f t="shared" si="30"/>
        <v>4.113378486682466E-3</v>
      </c>
      <c r="J382" s="1">
        <f>A382/24/60/60+DATE(1970,1,1)</f>
        <v>41985.604166666672</v>
      </c>
      <c r="K382" s="3">
        <f t="shared" si="33"/>
        <v>1</v>
      </c>
      <c r="L382" s="6">
        <f>(1+Chart!$F$4)^(1/(365/K382))-1</f>
        <v>6.6592785027408397E-5</v>
      </c>
      <c r="M382" s="6">
        <f t="shared" si="34"/>
        <v>3.2857056047053135E-6</v>
      </c>
      <c r="N382" s="6">
        <f t="shared" si="35"/>
        <v>1.1246478784698866E-5</v>
      </c>
      <c r="O382">
        <f>O381*(B382/B381)</f>
        <v>172.5884740900004</v>
      </c>
      <c r="P382">
        <f t="shared" si="31"/>
        <v>2014</v>
      </c>
      <c r="Q382" s="1">
        <f t="shared" si="32"/>
        <v>41985.604166666672</v>
      </c>
      <c r="R382">
        <f>IF(B383="",R381,IF(Q382&gt;=Chart!$F$2,E382,0))</f>
        <v>0</v>
      </c>
      <c r="S382">
        <f>IF(B383="",S381,IFERROR(IF(AND(R382&gt;0,R381=0),R382,(1+(B383/B382-1)*Calc!$Z$1)*S381),0))</f>
        <v>0</v>
      </c>
      <c r="T382">
        <f>IF(B383="",T381,IFERROR(IF(AND(R382&gt;0,R381=0),R382,(1+(B383/B382-1)*Calc!$Z$1-L383)*T381),0))</f>
        <v>0</v>
      </c>
      <c r="U382">
        <f>IF(B383="",U381,IFERROR(IF(AND(R382&gt;0,R381=0),R382,(1+(B383/B382-1)*Calc!$Z$1-M383*2)*U381),0))</f>
        <v>0</v>
      </c>
      <c r="V382">
        <f>IF(B383="",V381,IFERROR(IF(AND(R382&gt;0,R381=0),R382,(1+(B383/B382-1)*Calc!$Z$1-N383*2)*V381),0))</f>
        <v>0</v>
      </c>
      <c r="W382">
        <f>IF(ISNUMBER(C382),C382,W381)</f>
        <v>0.12</v>
      </c>
      <c r="Y382" s="1" t="e">
        <f>IF(AND(Q382&gt;=Chart!$F$2,Q382&lt;=Chart!$F$3),Q382,#N/A)</f>
        <v>#N/A</v>
      </c>
      <c r="Z382" t="e">
        <f>IF(AND(Q382&gt;=Chart!$F$2,Q382&lt;=Chart!$F$3),R382,#N/A)</f>
        <v>#N/A</v>
      </c>
      <c r="AA382" t="e">
        <f>IF(AND(Q382&gt;=Chart!$F$2,Q382&lt;=Chart!$F$3),S382,#N/A)</f>
        <v>#N/A</v>
      </c>
      <c r="AB382" t="e">
        <f>IF(AND(Q382&gt;=Chart!$F$2,Q382&lt;=Chart!$F$3),T382,#N/A)</f>
        <v>#N/A</v>
      </c>
      <c r="AC382" t="e">
        <f>IF(AND(Q382&gt;=Chart!$F$2,Q382&lt;=Chart!$F$3),U382,#N/A)</f>
        <v>#N/A</v>
      </c>
      <c r="AD382" t="e">
        <f>IF(AND(Q382&gt;=Chart!$F$2,Q382&lt;=Chart!$F$3),V382,#N/A)</f>
        <v>#N/A</v>
      </c>
      <c r="AE382" t="e">
        <f>IF(AND(Q382&gt;=Chart!$F$2,Q382&lt;=Chart!$F$3),I382,#N/A)</f>
        <v>#N/A</v>
      </c>
      <c r="AF382" t="e">
        <f>IF(AND(Q382&gt;=Chart!$F$2,Q382&lt;=Chart!$F$3),H382/100,#N/A)</f>
        <v>#N/A</v>
      </c>
      <c r="AG382" t="e">
        <f>IF(AND(Q382&gt;=Chart!$F$2,Q382&lt;=Chart!$F$3),W382/100,#N/A)</f>
        <v>#N/A</v>
      </c>
    </row>
    <row r="383" spans="1:33" x14ac:dyDescent="0.25">
      <c r="A383">
        <v>1418653800</v>
      </c>
      <c r="B383">
        <f>INDEX('Daily Data ADJ'!$1:$1048576,MATCH(Calc!$A383,'Daily Data ADJ'!$A:$A,0),MATCH("SPY, CBOE BZX: Close",'Daily Data ADJ'!$1:$1,0))</f>
        <v>171.40288946999999</v>
      </c>
      <c r="C383">
        <f>INDEX('Daily Data ADJ'!$1:$1048576,MATCH(Calc!$A383,'Daily Data ADJ'!$A:$A,0),MATCH("EFFR, FRED: Close",'Daily Data ADJ'!$1:$1,0))</f>
        <v>0.11</v>
      </c>
      <c r="D383" t="str">
        <f>INDEX('Daily Data ADJ'!$1:$1048576,MATCH(Calc!$A383,'Daily Data ADJ'!$A:$A,1),MATCH("SOFR, FRED: Close",'Daily Data ADJ'!$1:$1,0))</f>
        <v>NaN</v>
      </c>
      <c r="E383">
        <f>INDEX('Daily Data ADJ'!$1:$1048576,MATCH(Calc!$A383,'Daily Data ADJ'!$A:$A,0),MATCH("UPRO, CBOE BZX: Close",'Daily Data ADJ'!$1:$1,0))</f>
        <v>9.7367260299999998</v>
      </c>
      <c r="F383">
        <f>INDEX('Daily Data ADJ'!$1:$1048576,MATCH(Calc!$A383,'Daily Data ADJ'!$A:$A,0),MATCH("ES1!, CME_MINI: Close",'Daily Data ADJ'!$1:$1,0))</f>
        <v>1983.25</v>
      </c>
      <c r="G383">
        <f>INDEX('Daily Data ADJ'!$1:$1048576,MATCH(Calc!$A383,'Daily Data ADJ'!$A:$A,0),MATCH("ES2!, CME_MINI: Close",'Daily Data ADJ'!$1:$1,0))</f>
        <v>1975.75</v>
      </c>
      <c r="H383">
        <f>INDEX('QUANDL MULTPL SP500_DIV_YIELD_M'!$A:$G,MATCH(Calc!$A383,'QUANDL MULTPL SP500_DIV_YIELD_M'!$A:$A,1),MATCH('QUANDL MULTPL SP500_DIV_YIELD_M'!$E$1,'QUANDL MULTPL SP500_DIV_YIELD_M'!$A$1:$G$1,0))</f>
        <v>1.91</v>
      </c>
      <c r="I383" s="5">
        <f t="shared" si="30"/>
        <v>4.058904117927635E-3</v>
      </c>
      <c r="J383" s="1">
        <f>A383/24/60/60+DATE(1970,1,1)</f>
        <v>41988.604166666672</v>
      </c>
      <c r="K383" s="3">
        <f t="shared" si="33"/>
        <v>3</v>
      </c>
      <c r="L383" s="6">
        <f>(1+Chart!$F$4)^(1/(365/K383))-1</f>
        <v>1.9979165917494157E-4</v>
      </c>
      <c r="M383" s="6">
        <f t="shared" si="34"/>
        <v>9.0361677571593191E-6</v>
      </c>
      <c r="N383" s="6">
        <f t="shared" si="35"/>
        <v>3.3293888383134629E-5</v>
      </c>
      <c r="O383">
        <f>O382*(B383/B382)</f>
        <v>171.40288947000039</v>
      </c>
      <c r="P383">
        <f t="shared" si="31"/>
        <v>2014</v>
      </c>
      <c r="Q383" s="1">
        <f t="shared" si="32"/>
        <v>41988.604166666672</v>
      </c>
      <c r="R383">
        <f>IF(B384="",R382,IF(Q383&gt;=Chart!$F$2,E383,0))</f>
        <v>0</v>
      </c>
      <c r="S383">
        <f>IF(B384="",S382,IFERROR(IF(AND(R383&gt;0,R382=0),R383,(1+(B384/B383-1)*Calc!$Z$1)*S382),0))</f>
        <v>0</v>
      </c>
      <c r="T383">
        <f>IF(B384="",T382,IFERROR(IF(AND(R383&gt;0,R382=0),R383,(1+(B384/B383-1)*Calc!$Z$1-L384)*T382),0))</f>
        <v>0</v>
      </c>
      <c r="U383">
        <f>IF(B384="",U382,IFERROR(IF(AND(R383&gt;0,R382=0),R383,(1+(B384/B383-1)*Calc!$Z$1-M384*2)*U382),0))</f>
        <v>0</v>
      </c>
      <c r="V383">
        <f>IF(B384="",V382,IFERROR(IF(AND(R383&gt;0,R382=0),R383,(1+(B384/B383-1)*Calc!$Z$1-N384*2)*V382),0))</f>
        <v>0</v>
      </c>
      <c r="W383">
        <f>IF(ISNUMBER(C383),C383,W382)</f>
        <v>0.11</v>
      </c>
      <c r="Y383" s="1" t="e">
        <f>IF(AND(Q383&gt;=Chart!$F$2,Q383&lt;=Chart!$F$3),Q383,#N/A)</f>
        <v>#N/A</v>
      </c>
      <c r="Z383" t="e">
        <f>IF(AND(Q383&gt;=Chart!$F$2,Q383&lt;=Chart!$F$3),R383,#N/A)</f>
        <v>#N/A</v>
      </c>
      <c r="AA383" t="e">
        <f>IF(AND(Q383&gt;=Chart!$F$2,Q383&lt;=Chart!$F$3),S383,#N/A)</f>
        <v>#N/A</v>
      </c>
      <c r="AB383" t="e">
        <f>IF(AND(Q383&gt;=Chart!$F$2,Q383&lt;=Chart!$F$3),T383,#N/A)</f>
        <v>#N/A</v>
      </c>
      <c r="AC383" t="e">
        <f>IF(AND(Q383&gt;=Chart!$F$2,Q383&lt;=Chart!$F$3),U383,#N/A)</f>
        <v>#N/A</v>
      </c>
      <c r="AD383" t="e">
        <f>IF(AND(Q383&gt;=Chart!$F$2,Q383&lt;=Chart!$F$3),V383,#N/A)</f>
        <v>#N/A</v>
      </c>
      <c r="AE383" t="e">
        <f>IF(AND(Q383&gt;=Chart!$F$2,Q383&lt;=Chart!$F$3),I383,#N/A)</f>
        <v>#N/A</v>
      </c>
      <c r="AF383" t="e">
        <f>IF(AND(Q383&gt;=Chart!$F$2,Q383&lt;=Chart!$F$3),H383/100,#N/A)</f>
        <v>#N/A</v>
      </c>
      <c r="AG383" t="e">
        <f>IF(AND(Q383&gt;=Chart!$F$2,Q383&lt;=Chart!$F$3),W383/100,#N/A)</f>
        <v>#N/A</v>
      </c>
    </row>
    <row r="384" spans="1:33" x14ac:dyDescent="0.25">
      <c r="A384">
        <v>1418740200</v>
      </c>
      <c r="B384">
        <f>INDEX('Daily Data ADJ'!$1:$1048576,MATCH(Calc!$A384,'Daily Data ADJ'!$A:$A,0),MATCH("SPY, CBOE BZX: Close",'Daily Data ADJ'!$1:$1,0))</f>
        <v>170.02829861000001</v>
      </c>
      <c r="C384">
        <f>INDEX('Daily Data ADJ'!$1:$1048576,MATCH(Calc!$A384,'Daily Data ADJ'!$A:$A,0),MATCH("EFFR, FRED: Close",'Daily Data ADJ'!$1:$1,0))</f>
        <v>0.12</v>
      </c>
      <c r="D384" t="str">
        <f>INDEX('Daily Data ADJ'!$1:$1048576,MATCH(Calc!$A384,'Daily Data ADJ'!$A:$A,1),MATCH("SOFR, FRED: Close",'Daily Data ADJ'!$1:$1,0))</f>
        <v>NaN</v>
      </c>
      <c r="E384">
        <f>INDEX('Daily Data ADJ'!$1:$1048576,MATCH(Calc!$A384,'Daily Data ADJ'!$A:$A,0),MATCH("UPRO, CBOE BZX: Close",'Daily Data ADJ'!$1:$1,0))</f>
        <v>9.5196495100000007</v>
      </c>
      <c r="F384">
        <f>INDEX('Daily Data ADJ'!$1:$1048576,MATCH(Calc!$A384,'Daily Data ADJ'!$A:$A,0),MATCH("ES1!, CME_MINI: Close",'Daily Data ADJ'!$1:$1,0))</f>
        <v>1965</v>
      </c>
      <c r="G384">
        <f>INDEX('Daily Data ADJ'!$1:$1048576,MATCH(Calc!$A384,'Daily Data ADJ'!$A:$A,0),MATCH("ES2!, CME_MINI: Close",'Daily Data ADJ'!$1:$1,0))</f>
        <v>1957.75</v>
      </c>
      <c r="H384">
        <f>INDEX('QUANDL MULTPL SP500_DIV_YIELD_M'!$A:$G,MATCH(Calc!$A384,'QUANDL MULTPL SP500_DIV_YIELD_M'!$A:$A,1),MATCH('QUANDL MULTPL SP500_DIV_YIELD_M'!$E$1,'QUANDL MULTPL SP500_DIV_YIELD_M'!$A$1:$G$1,0))</f>
        <v>1.91</v>
      </c>
      <c r="I384" s="5">
        <f t="shared" si="30"/>
        <v>4.4232070091684214E-3</v>
      </c>
      <c r="J384" s="1">
        <f>A384/24/60/60+DATE(1970,1,1)</f>
        <v>41989.604166666672</v>
      </c>
      <c r="K384" s="3">
        <f t="shared" si="33"/>
        <v>1</v>
      </c>
      <c r="L384" s="6">
        <f>(1+Chart!$F$4)^(1/(365/K384))-1</f>
        <v>6.6592785027408397E-5</v>
      </c>
      <c r="M384" s="6">
        <f t="shared" si="34"/>
        <v>3.2857056047053135E-6</v>
      </c>
      <c r="N384" s="6">
        <f t="shared" si="35"/>
        <v>1.2091726200313957E-5</v>
      </c>
      <c r="O384">
        <f>O383*(B384/B383)</f>
        <v>170.02829861000041</v>
      </c>
      <c r="P384">
        <f t="shared" si="31"/>
        <v>2014</v>
      </c>
      <c r="Q384" s="1">
        <f t="shared" si="32"/>
        <v>41989.604166666672</v>
      </c>
      <c r="R384">
        <f>IF(B385="",R383,IF(Q384&gt;=Chart!$F$2,E384,0))</f>
        <v>0</v>
      </c>
      <c r="S384">
        <f>IF(B385="",S383,IFERROR(IF(AND(R384&gt;0,R383=0),R384,(1+(B385/B384-1)*Calc!$Z$1)*S383),0))</f>
        <v>0</v>
      </c>
      <c r="T384">
        <f>IF(B385="",T383,IFERROR(IF(AND(R384&gt;0,R383=0),R384,(1+(B385/B384-1)*Calc!$Z$1-L385)*T383),0))</f>
        <v>0</v>
      </c>
      <c r="U384">
        <f>IF(B385="",U383,IFERROR(IF(AND(R384&gt;0,R383=0),R384,(1+(B385/B384-1)*Calc!$Z$1-M385*2)*U383),0))</f>
        <v>0</v>
      </c>
      <c r="V384">
        <f>IF(B385="",V383,IFERROR(IF(AND(R384&gt;0,R383=0),R384,(1+(B385/B384-1)*Calc!$Z$1-N385*2)*V383),0))</f>
        <v>0</v>
      </c>
      <c r="W384">
        <f>IF(ISNUMBER(C384),C384,W383)</f>
        <v>0.12</v>
      </c>
      <c r="Y384" s="1" t="e">
        <f>IF(AND(Q384&gt;=Chart!$F$2,Q384&lt;=Chart!$F$3),Q384,#N/A)</f>
        <v>#N/A</v>
      </c>
      <c r="Z384" t="e">
        <f>IF(AND(Q384&gt;=Chart!$F$2,Q384&lt;=Chart!$F$3),R384,#N/A)</f>
        <v>#N/A</v>
      </c>
      <c r="AA384" t="e">
        <f>IF(AND(Q384&gt;=Chart!$F$2,Q384&lt;=Chart!$F$3),S384,#N/A)</f>
        <v>#N/A</v>
      </c>
      <c r="AB384" t="e">
        <f>IF(AND(Q384&gt;=Chart!$F$2,Q384&lt;=Chart!$F$3),T384,#N/A)</f>
        <v>#N/A</v>
      </c>
      <c r="AC384" t="e">
        <f>IF(AND(Q384&gt;=Chart!$F$2,Q384&lt;=Chart!$F$3),U384,#N/A)</f>
        <v>#N/A</v>
      </c>
      <c r="AD384" t="e">
        <f>IF(AND(Q384&gt;=Chart!$F$2,Q384&lt;=Chart!$F$3),V384,#N/A)</f>
        <v>#N/A</v>
      </c>
      <c r="AE384" t="e">
        <f>IF(AND(Q384&gt;=Chart!$F$2,Q384&lt;=Chart!$F$3),I384,#N/A)</f>
        <v>#N/A</v>
      </c>
      <c r="AF384" t="e">
        <f>IF(AND(Q384&gt;=Chart!$F$2,Q384&lt;=Chart!$F$3),H384/100,#N/A)</f>
        <v>#N/A</v>
      </c>
      <c r="AG384" t="e">
        <f>IF(AND(Q384&gt;=Chart!$F$2,Q384&lt;=Chart!$F$3),W384/100,#N/A)</f>
        <v>#N/A</v>
      </c>
    </row>
    <row r="385" spans="1:33" x14ac:dyDescent="0.25">
      <c r="A385">
        <v>1418826600</v>
      </c>
      <c r="B385">
        <f>INDEX('Daily Data ADJ'!$1:$1048576,MATCH(Calc!$A385,'Daily Data ADJ'!$A:$A,0),MATCH("SPY, CBOE BZX: Close",'Daily Data ADJ'!$1:$1,0))</f>
        <v>173.36168144999999</v>
      </c>
      <c r="C385">
        <f>INDEX('Daily Data ADJ'!$1:$1048576,MATCH(Calc!$A385,'Daily Data ADJ'!$A:$A,0),MATCH("EFFR, FRED: Close",'Daily Data ADJ'!$1:$1,0))</f>
        <v>0.13</v>
      </c>
      <c r="D385" t="str">
        <f>INDEX('Daily Data ADJ'!$1:$1048576,MATCH(Calc!$A385,'Daily Data ADJ'!$A:$A,1),MATCH("SOFR, FRED: Close",'Daily Data ADJ'!$1:$1,0))</f>
        <v>NaN</v>
      </c>
      <c r="E385">
        <f>INDEX('Daily Data ADJ'!$1:$1048576,MATCH(Calc!$A385,'Daily Data ADJ'!$A:$A,0),MATCH("UPRO, CBOE BZX: Close",'Daily Data ADJ'!$1:$1,0))</f>
        <v>10.09608085</v>
      </c>
      <c r="F385">
        <f>INDEX('Daily Data ADJ'!$1:$1048576,MATCH(Calc!$A385,'Daily Data ADJ'!$A:$A,0),MATCH("ES1!, CME_MINI: Close",'Daily Data ADJ'!$1:$1,0))</f>
        <v>2008.25</v>
      </c>
      <c r="G385">
        <f>INDEX('Daily Data ADJ'!$1:$1048576,MATCH(Calc!$A385,'Daily Data ADJ'!$A:$A,0),MATCH("ES2!, CME_MINI: Close",'Daily Data ADJ'!$1:$1,0))</f>
        <v>2001</v>
      </c>
      <c r="H385">
        <f>INDEX('QUANDL MULTPL SP500_DIV_YIELD_M'!$A:$G,MATCH(Calc!$A385,'QUANDL MULTPL SP500_DIV_YIELD_M'!$A:$A,1),MATCH('QUANDL MULTPL SP500_DIV_YIELD_M'!$E$1,'QUANDL MULTPL SP500_DIV_YIELD_M'!$A$1:$G$1,0))</f>
        <v>1.91</v>
      </c>
      <c r="I385" s="5">
        <f t="shared" si="30"/>
        <v>4.7375760481650417E-3</v>
      </c>
      <c r="J385" s="1">
        <f>A385/24/60/60+DATE(1970,1,1)</f>
        <v>41990.604166666672</v>
      </c>
      <c r="K385" s="3">
        <f t="shared" si="33"/>
        <v>1</v>
      </c>
      <c r="L385" s="6">
        <f>(1+Chart!$F$4)^(1/(365/K385))-1</f>
        <v>6.6592785027408397E-5</v>
      </c>
      <c r="M385" s="6">
        <f t="shared" si="34"/>
        <v>3.5593371059405854E-6</v>
      </c>
      <c r="N385" s="6">
        <f t="shared" si="35"/>
        <v>1.2949094944758599E-5</v>
      </c>
      <c r="O385">
        <f>O384*(B385/B384)</f>
        <v>173.36168145000042</v>
      </c>
      <c r="P385">
        <f t="shared" si="31"/>
        <v>2014</v>
      </c>
      <c r="Q385" s="1">
        <f t="shared" si="32"/>
        <v>41990.604166666672</v>
      </c>
      <c r="R385">
        <f>IF(B386="",R384,IF(Q385&gt;=Chart!$F$2,E385,0))</f>
        <v>0</v>
      </c>
      <c r="S385">
        <f>IF(B386="",S384,IFERROR(IF(AND(R385&gt;0,R384=0),R385,(1+(B386/B385-1)*Calc!$Z$1)*S384),0))</f>
        <v>0</v>
      </c>
      <c r="T385">
        <f>IF(B386="",T384,IFERROR(IF(AND(R385&gt;0,R384=0),R385,(1+(B386/B385-1)*Calc!$Z$1-L386)*T384),0))</f>
        <v>0</v>
      </c>
      <c r="U385">
        <f>IF(B386="",U384,IFERROR(IF(AND(R385&gt;0,R384=0),R385,(1+(B386/B385-1)*Calc!$Z$1-M386*2)*U384),0))</f>
        <v>0</v>
      </c>
      <c r="V385">
        <f>IF(B386="",V384,IFERROR(IF(AND(R385&gt;0,R384=0),R385,(1+(B386/B385-1)*Calc!$Z$1-N386*2)*V384),0))</f>
        <v>0</v>
      </c>
      <c r="W385">
        <f>IF(ISNUMBER(C385),C385,W384)</f>
        <v>0.13</v>
      </c>
      <c r="Y385" s="1" t="e">
        <f>IF(AND(Q385&gt;=Chart!$F$2,Q385&lt;=Chart!$F$3),Q385,#N/A)</f>
        <v>#N/A</v>
      </c>
      <c r="Z385" t="e">
        <f>IF(AND(Q385&gt;=Chart!$F$2,Q385&lt;=Chart!$F$3),R385,#N/A)</f>
        <v>#N/A</v>
      </c>
      <c r="AA385" t="e">
        <f>IF(AND(Q385&gt;=Chart!$F$2,Q385&lt;=Chart!$F$3),S385,#N/A)</f>
        <v>#N/A</v>
      </c>
      <c r="AB385" t="e">
        <f>IF(AND(Q385&gt;=Chart!$F$2,Q385&lt;=Chart!$F$3),T385,#N/A)</f>
        <v>#N/A</v>
      </c>
      <c r="AC385" t="e">
        <f>IF(AND(Q385&gt;=Chart!$F$2,Q385&lt;=Chart!$F$3),U385,#N/A)</f>
        <v>#N/A</v>
      </c>
      <c r="AD385" t="e">
        <f>IF(AND(Q385&gt;=Chart!$F$2,Q385&lt;=Chart!$F$3),V385,#N/A)</f>
        <v>#N/A</v>
      </c>
      <c r="AE385" t="e">
        <f>IF(AND(Q385&gt;=Chart!$F$2,Q385&lt;=Chart!$F$3),I385,#N/A)</f>
        <v>#N/A</v>
      </c>
      <c r="AF385" t="e">
        <f>IF(AND(Q385&gt;=Chart!$F$2,Q385&lt;=Chart!$F$3),H385/100,#N/A)</f>
        <v>#N/A</v>
      </c>
      <c r="AG385" t="e">
        <f>IF(AND(Q385&gt;=Chart!$F$2,Q385&lt;=Chart!$F$3),W385/100,#N/A)</f>
        <v>#N/A</v>
      </c>
    </row>
    <row r="386" spans="1:33" x14ac:dyDescent="0.25">
      <c r="A386">
        <v>1418913000</v>
      </c>
      <c r="B386">
        <f>INDEX('Daily Data ADJ'!$1:$1048576,MATCH(Calc!$A386,'Daily Data ADJ'!$A:$A,0),MATCH("SPY, CBOE BZX: Close",'Daily Data ADJ'!$1:$1,0))</f>
        <v>177.64868670000001</v>
      </c>
      <c r="C386">
        <f>INDEX('Daily Data ADJ'!$1:$1048576,MATCH(Calc!$A386,'Daily Data ADJ'!$A:$A,0),MATCH("EFFR, FRED: Close",'Daily Data ADJ'!$1:$1,0))</f>
        <v>0.13</v>
      </c>
      <c r="D386" t="str">
        <f>INDEX('Daily Data ADJ'!$1:$1048576,MATCH(Calc!$A386,'Daily Data ADJ'!$A:$A,1),MATCH("SOFR, FRED: Close",'Daily Data ADJ'!$1:$1,0))</f>
        <v>NaN</v>
      </c>
      <c r="E386">
        <f>INDEX('Daily Data ADJ'!$1:$1048576,MATCH(Calc!$A386,'Daily Data ADJ'!$A:$A,0),MATCH("UPRO, CBOE BZX: Close",'Daily Data ADJ'!$1:$1,0))</f>
        <v>10.815603189999999</v>
      </c>
      <c r="F386">
        <f>INDEX('Daily Data ADJ'!$1:$1048576,MATCH(Calc!$A386,'Daily Data ADJ'!$A:$A,0),MATCH("ES1!, CME_MINI: Close",'Daily Data ADJ'!$1:$1,0))</f>
        <v>2060</v>
      </c>
      <c r="G386">
        <f>INDEX('Daily Data ADJ'!$1:$1048576,MATCH(Calc!$A386,'Daily Data ADJ'!$A:$A,0),MATCH("ES2!, CME_MINI: Close",'Daily Data ADJ'!$1:$1,0))</f>
        <v>2052.75</v>
      </c>
      <c r="H386">
        <f>INDEX('QUANDL MULTPL SP500_DIV_YIELD_M'!$A:$G,MATCH(Calc!$A386,'QUANDL MULTPL SP500_DIV_YIELD_M'!$A:$A,1),MATCH('QUANDL MULTPL SP500_DIV_YIELD_M'!$E$1,'QUANDL MULTPL SP500_DIV_YIELD_M'!$A$1:$G$1,0))</f>
        <v>1.91</v>
      </c>
      <c r="I386" s="5">
        <f t="shared" si="30"/>
        <v>5.0964736764847959E-3</v>
      </c>
      <c r="J386" s="1">
        <f>A386/24/60/60+DATE(1970,1,1)</f>
        <v>41991.604166666672</v>
      </c>
      <c r="K386" s="3">
        <f t="shared" si="33"/>
        <v>1</v>
      </c>
      <c r="L386" s="6">
        <f>(1+Chart!$F$4)^(1/(365/K386))-1</f>
        <v>6.6592785027408397E-5</v>
      </c>
      <c r="M386" s="6">
        <f t="shared" si="34"/>
        <v>3.5593371059405854E-6</v>
      </c>
      <c r="N386" s="6">
        <f t="shared" si="35"/>
        <v>1.3927578116357253E-5</v>
      </c>
      <c r="O386">
        <f>O385*(B386/B385)</f>
        <v>177.64868670000047</v>
      </c>
      <c r="P386">
        <f t="shared" si="31"/>
        <v>2014</v>
      </c>
      <c r="Q386" s="1">
        <f t="shared" si="32"/>
        <v>41991.604166666672</v>
      </c>
      <c r="R386">
        <f>IF(B387="",R385,IF(Q386&gt;=Chart!$F$2,E386,0))</f>
        <v>0</v>
      </c>
      <c r="S386">
        <f>IF(B387="",S385,IFERROR(IF(AND(R386&gt;0,R385=0),R386,(1+(B387/B386-1)*Calc!$Z$1)*S385),0))</f>
        <v>0</v>
      </c>
      <c r="T386">
        <f>IF(B387="",T385,IFERROR(IF(AND(R386&gt;0,R385=0),R386,(1+(B387/B386-1)*Calc!$Z$1-L387)*T385),0))</f>
        <v>0</v>
      </c>
      <c r="U386">
        <f>IF(B387="",U385,IFERROR(IF(AND(R386&gt;0,R385=0),R386,(1+(B387/B386-1)*Calc!$Z$1-M387*2)*U385),0))</f>
        <v>0</v>
      </c>
      <c r="V386">
        <f>IF(B387="",V385,IFERROR(IF(AND(R386&gt;0,R385=0),R386,(1+(B387/B386-1)*Calc!$Z$1-N387*2)*V385),0))</f>
        <v>0</v>
      </c>
      <c r="W386">
        <f>IF(ISNUMBER(C386),C386,W385)</f>
        <v>0.13</v>
      </c>
      <c r="Y386" s="1" t="e">
        <f>IF(AND(Q386&gt;=Chart!$F$2,Q386&lt;=Chart!$F$3),Q386,#N/A)</f>
        <v>#N/A</v>
      </c>
      <c r="Z386" t="e">
        <f>IF(AND(Q386&gt;=Chart!$F$2,Q386&lt;=Chart!$F$3),R386,#N/A)</f>
        <v>#N/A</v>
      </c>
      <c r="AA386" t="e">
        <f>IF(AND(Q386&gt;=Chart!$F$2,Q386&lt;=Chart!$F$3),S386,#N/A)</f>
        <v>#N/A</v>
      </c>
      <c r="AB386" t="e">
        <f>IF(AND(Q386&gt;=Chart!$F$2,Q386&lt;=Chart!$F$3),T386,#N/A)</f>
        <v>#N/A</v>
      </c>
      <c r="AC386" t="e">
        <f>IF(AND(Q386&gt;=Chart!$F$2,Q386&lt;=Chart!$F$3),U386,#N/A)</f>
        <v>#N/A</v>
      </c>
      <c r="AD386" t="e">
        <f>IF(AND(Q386&gt;=Chart!$F$2,Q386&lt;=Chart!$F$3),V386,#N/A)</f>
        <v>#N/A</v>
      </c>
      <c r="AE386" t="e">
        <f>IF(AND(Q386&gt;=Chart!$F$2,Q386&lt;=Chart!$F$3),I386,#N/A)</f>
        <v>#N/A</v>
      </c>
      <c r="AF386" t="e">
        <f>IF(AND(Q386&gt;=Chart!$F$2,Q386&lt;=Chart!$F$3),H386/100,#N/A)</f>
        <v>#N/A</v>
      </c>
      <c r="AG386" t="e">
        <f>IF(AND(Q386&gt;=Chart!$F$2,Q386&lt;=Chart!$F$3),W386/100,#N/A)</f>
        <v>#N/A</v>
      </c>
    </row>
    <row r="387" spans="1:33" x14ac:dyDescent="0.25">
      <c r="A387">
        <v>1418999400</v>
      </c>
      <c r="B387">
        <f>INDEX('Daily Data ADJ'!$1:$1048576,MATCH(Calc!$A387,'Daily Data ADJ'!$A:$A,0),MATCH("SPY, CBOE BZX: Close",'Daily Data ADJ'!$1:$1,0))</f>
        <v>178.40449563999999</v>
      </c>
      <c r="C387">
        <f>INDEX('Daily Data ADJ'!$1:$1048576,MATCH(Calc!$A387,'Daily Data ADJ'!$A:$A,0),MATCH("EFFR, FRED: Close",'Daily Data ADJ'!$1:$1,0))</f>
        <v>0.13</v>
      </c>
      <c r="D387" t="str">
        <f>INDEX('Daily Data ADJ'!$1:$1048576,MATCH(Calc!$A387,'Daily Data ADJ'!$A:$A,1),MATCH("SOFR, FRED: Close",'Daily Data ADJ'!$1:$1,0))</f>
        <v>NaN</v>
      </c>
      <c r="E387">
        <f>INDEX('Daily Data ADJ'!$1:$1048576,MATCH(Calc!$A387,'Daily Data ADJ'!$A:$A,0),MATCH("UPRO, CBOE BZX: Close",'Daily Data ADJ'!$1:$1,0))</f>
        <v>10.955442420000001</v>
      </c>
      <c r="F387">
        <f>INDEX('Daily Data ADJ'!$1:$1048576,MATCH(Calc!$A387,'Daily Data ADJ'!$A:$A,0),MATCH("ES1!, CME_MINI: Close",'Daily Data ADJ'!$1:$1,0))</f>
        <v>2067</v>
      </c>
      <c r="G387">
        <f>INDEX('Daily Data ADJ'!$1:$1048576,MATCH(Calc!$A387,'Daily Data ADJ'!$A:$A,0),MATCH("ES2!, CME_MINI: Close",'Daily Data ADJ'!$1:$1,0))</f>
        <v>2060</v>
      </c>
      <c r="H387">
        <f>INDEX('QUANDL MULTPL SP500_DIV_YIELD_M'!$A:$G,MATCH(Calc!$A387,'QUANDL MULTPL SP500_DIV_YIELD_M'!$A:$A,1),MATCH('QUANDL MULTPL SP500_DIV_YIELD_M'!$E$1,'QUANDL MULTPL SP500_DIV_YIELD_M'!$A$1:$G$1,0))</f>
        <v>1.91</v>
      </c>
      <c r="I387" s="5">
        <f t="shared" si="30"/>
        <v>5.6224548964455209E-3</v>
      </c>
      <c r="J387" s="1">
        <f>A387/24/60/60+DATE(1970,1,1)</f>
        <v>41992.604166666672</v>
      </c>
      <c r="K387" s="3">
        <f t="shared" si="33"/>
        <v>1</v>
      </c>
      <c r="L387" s="6">
        <f>(1+Chart!$F$4)^(1/(365/K387))-1</f>
        <v>6.6592785027408397E-5</v>
      </c>
      <c r="M387" s="6">
        <f t="shared" si="34"/>
        <v>3.5593371059405854E-6</v>
      </c>
      <c r="N387" s="6">
        <f t="shared" si="35"/>
        <v>1.53609615232142E-5</v>
      </c>
      <c r="O387">
        <f>O386*(B387/B386)</f>
        <v>178.40449564000045</v>
      </c>
      <c r="P387">
        <f t="shared" si="31"/>
        <v>2014</v>
      </c>
      <c r="Q387" s="1">
        <f t="shared" si="32"/>
        <v>41992.604166666672</v>
      </c>
      <c r="R387">
        <f>IF(B388="",R386,IF(Q387&gt;=Chart!$F$2,E387,0))</f>
        <v>0</v>
      </c>
      <c r="S387">
        <f>IF(B388="",S386,IFERROR(IF(AND(R387&gt;0,R386=0),R387,(1+(B388/B387-1)*Calc!$Z$1)*S386),0))</f>
        <v>0</v>
      </c>
      <c r="T387">
        <f>IF(B388="",T386,IFERROR(IF(AND(R387&gt;0,R386=0),R387,(1+(B388/B387-1)*Calc!$Z$1-L388)*T386),0))</f>
        <v>0</v>
      </c>
      <c r="U387">
        <f>IF(B388="",U386,IFERROR(IF(AND(R387&gt;0,R386=0),R387,(1+(B388/B387-1)*Calc!$Z$1-M388*2)*U386),0))</f>
        <v>0</v>
      </c>
      <c r="V387">
        <f>IF(B388="",V386,IFERROR(IF(AND(R387&gt;0,R386=0),R387,(1+(B388/B387-1)*Calc!$Z$1-N388*2)*V386),0))</f>
        <v>0</v>
      </c>
      <c r="W387">
        <f>IF(ISNUMBER(C387),C387,W386)</f>
        <v>0.13</v>
      </c>
      <c r="Y387" s="1" t="e">
        <f>IF(AND(Q387&gt;=Chart!$F$2,Q387&lt;=Chart!$F$3),Q387,#N/A)</f>
        <v>#N/A</v>
      </c>
      <c r="Z387" t="e">
        <f>IF(AND(Q387&gt;=Chart!$F$2,Q387&lt;=Chart!$F$3),R387,#N/A)</f>
        <v>#N/A</v>
      </c>
      <c r="AA387" t="e">
        <f>IF(AND(Q387&gt;=Chart!$F$2,Q387&lt;=Chart!$F$3),S387,#N/A)</f>
        <v>#N/A</v>
      </c>
      <c r="AB387" t="e">
        <f>IF(AND(Q387&gt;=Chart!$F$2,Q387&lt;=Chart!$F$3),T387,#N/A)</f>
        <v>#N/A</v>
      </c>
      <c r="AC387" t="e">
        <f>IF(AND(Q387&gt;=Chart!$F$2,Q387&lt;=Chart!$F$3),U387,#N/A)</f>
        <v>#N/A</v>
      </c>
      <c r="AD387" t="e">
        <f>IF(AND(Q387&gt;=Chart!$F$2,Q387&lt;=Chart!$F$3),V387,#N/A)</f>
        <v>#N/A</v>
      </c>
      <c r="AE387" t="e">
        <f>IF(AND(Q387&gt;=Chart!$F$2,Q387&lt;=Chart!$F$3),I387,#N/A)</f>
        <v>#N/A</v>
      </c>
      <c r="AF387" t="e">
        <f>IF(AND(Q387&gt;=Chart!$F$2,Q387&lt;=Chart!$F$3),H387/100,#N/A)</f>
        <v>#N/A</v>
      </c>
      <c r="AG387" t="e">
        <f>IF(AND(Q387&gt;=Chart!$F$2,Q387&lt;=Chart!$F$3),W387/100,#N/A)</f>
        <v>#N/A</v>
      </c>
    </row>
    <row r="388" spans="1:33" x14ac:dyDescent="0.25">
      <c r="A388">
        <v>1419258600</v>
      </c>
      <c r="B388">
        <f>INDEX('Daily Data ADJ'!$1:$1048576,MATCH(Calc!$A388,'Daily Data ADJ'!$A:$A,0),MATCH("SPY, CBOE BZX: Close",'Daily Data ADJ'!$1:$1,0))</f>
        <v>179.22516322999999</v>
      </c>
      <c r="C388">
        <f>INDEX('Daily Data ADJ'!$1:$1048576,MATCH(Calc!$A388,'Daily Data ADJ'!$A:$A,0),MATCH("EFFR, FRED: Close",'Daily Data ADJ'!$1:$1,0))</f>
        <v>0.13</v>
      </c>
      <c r="D388" t="str">
        <f>INDEX('Daily Data ADJ'!$1:$1048576,MATCH(Calc!$A388,'Daily Data ADJ'!$A:$A,1),MATCH("SOFR, FRED: Close",'Daily Data ADJ'!$1:$1,0))</f>
        <v>NaN</v>
      </c>
      <c r="E388">
        <f>INDEX('Daily Data ADJ'!$1:$1048576,MATCH(Calc!$A388,'Daily Data ADJ'!$A:$A,0),MATCH("UPRO, CBOE BZX: Close",'Daily Data ADJ'!$1:$1,0))</f>
        <v>11.10117915</v>
      </c>
      <c r="F388">
        <f>INDEX('Daily Data ADJ'!$1:$1048576,MATCH(Calc!$A388,'Daily Data ADJ'!$A:$A,0),MATCH("ES1!, CME_MINI: Close",'Daily Data ADJ'!$1:$1,0))</f>
        <v>2072.5</v>
      </c>
      <c r="G388">
        <f>INDEX('Daily Data ADJ'!$1:$1048576,MATCH(Calc!$A388,'Daily Data ADJ'!$A:$A,0),MATCH("ES2!, CME_MINI: Close",'Daily Data ADJ'!$1:$1,0))</f>
        <v>2065.25</v>
      </c>
      <c r="H388">
        <f>INDEX('QUANDL MULTPL SP500_DIV_YIELD_M'!$A:$G,MATCH(Calc!$A388,'QUANDL MULTPL SP500_DIV_YIELD_M'!$A:$A,1),MATCH('QUANDL MULTPL SP500_DIV_YIELD_M'!$E$1,'QUANDL MULTPL SP500_DIV_YIELD_M'!$A$1:$G$1,0))</f>
        <v>1.91</v>
      </c>
      <c r="I388" s="5">
        <f t="shared" si="30"/>
        <v>5.1804905757726269E-3</v>
      </c>
      <c r="J388" s="1">
        <f>A388/24/60/60+DATE(1970,1,1)</f>
        <v>41995.604166666672</v>
      </c>
      <c r="K388" s="3">
        <f t="shared" si="33"/>
        <v>3</v>
      </c>
      <c r="L388" s="6">
        <f>(1+Chart!$F$4)^(1/(365/K388))-1</f>
        <v>1.9979165917494157E-4</v>
      </c>
      <c r="M388" s="6">
        <f t="shared" si="34"/>
        <v>1.0678049324752692E-5</v>
      </c>
      <c r="N388" s="6">
        <f t="shared" si="35"/>
        <v>4.2470364845170749E-5</v>
      </c>
      <c r="O388">
        <f>O387*(B388/B387)</f>
        <v>179.22516323000048</v>
      </c>
      <c r="P388">
        <f t="shared" si="31"/>
        <v>2014</v>
      </c>
      <c r="Q388" s="1">
        <f t="shared" si="32"/>
        <v>41995.604166666672</v>
      </c>
      <c r="R388">
        <f>IF(B389="",R387,IF(Q388&gt;=Chart!$F$2,E388,0))</f>
        <v>0</v>
      </c>
      <c r="S388">
        <f>IF(B389="",S387,IFERROR(IF(AND(R388&gt;0,R387=0),R388,(1+(B389/B388-1)*Calc!$Z$1)*S387),0))</f>
        <v>0</v>
      </c>
      <c r="T388">
        <f>IF(B389="",T387,IFERROR(IF(AND(R388&gt;0,R387=0),R388,(1+(B389/B388-1)*Calc!$Z$1-L389)*T387),0))</f>
        <v>0</v>
      </c>
      <c r="U388">
        <f>IF(B389="",U387,IFERROR(IF(AND(R388&gt;0,R387=0),R388,(1+(B389/B388-1)*Calc!$Z$1-M389*2)*U387),0))</f>
        <v>0</v>
      </c>
      <c r="V388">
        <f>IF(B389="",V387,IFERROR(IF(AND(R388&gt;0,R387=0),R388,(1+(B389/B388-1)*Calc!$Z$1-N389*2)*V387),0))</f>
        <v>0</v>
      </c>
      <c r="W388">
        <f>IF(ISNUMBER(C388),C388,W387)</f>
        <v>0.13</v>
      </c>
      <c r="Y388" s="1" t="e">
        <f>IF(AND(Q388&gt;=Chart!$F$2,Q388&lt;=Chart!$F$3),Q388,#N/A)</f>
        <v>#N/A</v>
      </c>
      <c r="Z388" t="e">
        <f>IF(AND(Q388&gt;=Chart!$F$2,Q388&lt;=Chart!$F$3),R388,#N/A)</f>
        <v>#N/A</v>
      </c>
      <c r="AA388" t="e">
        <f>IF(AND(Q388&gt;=Chart!$F$2,Q388&lt;=Chart!$F$3),S388,#N/A)</f>
        <v>#N/A</v>
      </c>
      <c r="AB388" t="e">
        <f>IF(AND(Q388&gt;=Chart!$F$2,Q388&lt;=Chart!$F$3),T388,#N/A)</f>
        <v>#N/A</v>
      </c>
      <c r="AC388" t="e">
        <f>IF(AND(Q388&gt;=Chart!$F$2,Q388&lt;=Chart!$F$3),U388,#N/A)</f>
        <v>#N/A</v>
      </c>
      <c r="AD388" t="e">
        <f>IF(AND(Q388&gt;=Chart!$F$2,Q388&lt;=Chart!$F$3),V388,#N/A)</f>
        <v>#N/A</v>
      </c>
      <c r="AE388" t="e">
        <f>IF(AND(Q388&gt;=Chart!$F$2,Q388&lt;=Chart!$F$3),I388,#N/A)</f>
        <v>#N/A</v>
      </c>
      <c r="AF388" t="e">
        <f>IF(AND(Q388&gt;=Chart!$F$2,Q388&lt;=Chart!$F$3),H388/100,#N/A)</f>
        <v>#N/A</v>
      </c>
      <c r="AG388" t="e">
        <f>IF(AND(Q388&gt;=Chart!$F$2,Q388&lt;=Chart!$F$3),W388/100,#N/A)</f>
        <v>#N/A</v>
      </c>
    </row>
    <row r="389" spans="1:33" x14ac:dyDescent="0.25">
      <c r="A389">
        <v>1419345000</v>
      </c>
      <c r="B389">
        <f>INDEX('Daily Data ADJ'!$1:$1048576,MATCH(Calc!$A389,'Daily Data ADJ'!$A:$A,0),MATCH("SPY, CBOE BZX: Close",'Daily Data ADJ'!$1:$1,0))</f>
        <v>179.46704421000001</v>
      </c>
      <c r="C389">
        <f>INDEX('Daily Data ADJ'!$1:$1048576,MATCH(Calc!$A389,'Daily Data ADJ'!$A:$A,0),MATCH("EFFR, FRED: Close",'Daily Data ADJ'!$1:$1,0))</f>
        <v>0.13</v>
      </c>
      <c r="D389" t="str">
        <f>INDEX('Daily Data ADJ'!$1:$1048576,MATCH(Calc!$A389,'Daily Data ADJ'!$A:$A,1),MATCH("SOFR, FRED: Close",'Daily Data ADJ'!$1:$1,0))</f>
        <v>NaN</v>
      </c>
      <c r="E389">
        <f>INDEX('Daily Data ADJ'!$1:$1048576,MATCH(Calc!$A389,'Daily Data ADJ'!$A:$A,0),MATCH("UPRO, CBOE BZX: Close",'Daily Data ADJ'!$1:$1,0))</f>
        <v>11.16221942</v>
      </c>
      <c r="F389">
        <f>INDEX('Daily Data ADJ'!$1:$1048576,MATCH(Calc!$A389,'Daily Data ADJ'!$A:$A,0),MATCH("ES1!, CME_MINI: Close",'Daily Data ADJ'!$1:$1,0))</f>
        <v>2079</v>
      </c>
      <c r="G389">
        <f>INDEX('Daily Data ADJ'!$1:$1048576,MATCH(Calc!$A389,'Daily Data ADJ'!$A:$A,0),MATCH("ES2!, CME_MINI: Close",'Daily Data ADJ'!$1:$1,0))</f>
        <v>2072</v>
      </c>
      <c r="H389">
        <f>INDEX('QUANDL MULTPL SP500_DIV_YIELD_M'!$A:$G,MATCH(Calc!$A389,'QUANDL MULTPL SP500_DIV_YIELD_M'!$A:$A,1),MATCH('QUANDL MULTPL SP500_DIV_YIELD_M'!$E$1,'QUANDL MULTPL SP500_DIV_YIELD_M'!$A$1:$G$1,0))</f>
        <v>1.91</v>
      </c>
      <c r="I389" s="5">
        <f t="shared" si="30"/>
        <v>5.6998542475625788E-3</v>
      </c>
      <c r="J389" s="1">
        <f>A389/24/60/60+DATE(1970,1,1)</f>
        <v>41996.604166666672</v>
      </c>
      <c r="K389" s="3">
        <f t="shared" si="33"/>
        <v>1</v>
      </c>
      <c r="L389" s="6">
        <f>(1+Chart!$F$4)^(1/(365/K389))-1</f>
        <v>6.6592785027408397E-5</v>
      </c>
      <c r="M389" s="6">
        <f t="shared" si="34"/>
        <v>3.5593371059405854E-6</v>
      </c>
      <c r="N389" s="6">
        <f t="shared" si="35"/>
        <v>1.5571824094173792E-5</v>
      </c>
      <c r="O389">
        <f>O388*(B389/B388)</f>
        <v>179.46704421000049</v>
      </c>
      <c r="P389">
        <f t="shared" si="31"/>
        <v>2014</v>
      </c>
      <c r="Q389" s="1">
        <f t="shared" si="32"/>
        <v>41996.604166666672</v>
      </c>
      <c r="R389">
        <f>IF(B390="",R388,IF(Q389&gt;=Chart!$F$2,E389,0))</f>
        <v>0</v>
      </c>
      <c r="S389">
        <f>IF(B390="",S388,IFERROR(IF(AND(R389&gt;0,R388=0),R389,(1+(B390/B389-1)*Calc!$Z$1)*S388),0))</f>
        <v>0</v>
      </c>
      <c r="T389">
        <f>IF(B390="",T388,IFERROR(IF(AND(R389&gt;0,R388=0),R389,(1+(B390/B389-1)*Calc!$Z$1-L390)*T388),0))</f>
        <v>0</v>
      </c>
      <c r="U389">
        <f>IF(B390="",U388,IFERROR(IF(AND(R389&gt;0,R388=0),R389,(1+(B390/B389-1)*Calc!$Z$1-M390*2)*U388),0))</f>
        <v>0</v>
      </c>
      <c r="V389">
        <f>IF(B390="",V388,IFERROR(IF(AND(R389&gt;0,R388=0),R389,(1+(B390/B389-1)*Calc!$Z$1-N390*2)*V388),0))</f>
        <v>0</v>
      </c>
      <c r="W389">
        <f>IF(ISNUMBER(C389),C389,W388)</f>
        <v>0.13</v>
      </c>
      <c r="Y389" s="1" t="e">
        <f>IF(AND(Q389&gt;=Chart!$F$2,Q389&lt;=Chart!$F$3),Q389,#N/A)</f>
        <v>#N/A</v>
      </c>
      <c r="Z389" t="e">
        <f>IF(AND(Q389&gt;=Chart!$F$2,Q389&lt;=Chart!$F$3),R389,#N/A)</f>
        <v>#N/A</v>
      </c>
      <c r="AA389" t="e">
        <f>IF(AND(Q389&gt;=Chart!$F$2,Q389&lt;=Chart!$F$3),S389,#N/A)</f>
        <v>#N/A</v>
      </c>
      <c r="AB389" t="e">
        <f>IF(AND(Q389&gt;=Chart!$F$2,Q389&lt;=Chart!$F$3),T389,#N/A)</f>
        <v>#N/A</v>
      </c>
      <c r="AC389" t="e">
        <f>IF(AND(Q389&gt;=Chart!$F$2,Q389&lt;=Chart!$F$3),U389,#N/A)</f>
        <v>#N/A</v>
      </c>
      <c r="AD389" t="e">
        <f>IF(AND(Q389&gt;=Chart!$F$2,Q389&lt;=Chart!$F$3),V389,#N/A)</f>
        <v>#N/A</v>
      </c>
      <c r="AE389" t="e">
        <f>IF(AND(Q389&gt;=Chart!$F$2,Q389&lt;=Chart!$F$3),I389,#N/A)</f>
        <v>#N/A</v>
      </c>
      <c r="AF389" t="e">
        <f>IF(AND(Q389&gt;=Chart!$F$2,Q389&lt;=Chart!$F$3),H389/100,#N/A)</f>
        <v>#N/A</v>
      </c>
      <c r="AG389" t="e">
        <f>IF(AND(Q389&gt;=Chart!$F$2,Q389&lt;=Chart!$F$3),W389/100,#N/A)</f>
        <v>#N/A</v>
      </c>
    </row>
    <row r="390" spans="1:33" x14ac:dyDescent="0.25">
      <c r="A390">
        <v>1419431400</v>
      </c>
      <c r="B390">
        <f>INDEX('Daily Data ADJ'!$1:$1048576,MATCH(Calc!$A390,'Daily Data ADJ'!$A:$A,0),MATCH("SPY, CBOE BZX: Close",'Daily Data ADJ'!$1:$1,0))</f>
        <v>179.48432141999999</v>
      </c>
      <c r="C390">
        <f>INDEX('Daily Data ADJ'!$1:$1048576,MATCH(Calc!$A390,'Daily Data ADJ'!$A:$A,0),MATCH("EFFR, FRED: Close",'Daily Data ADJ'!$1:$1,0))</f>
        <v>0.13</v>
      </c>
      <c r="D390" t="str">
        <f>INDEX('Daily Data ADJ'!$1:$1048576,MATCH(Calc!$A390,'Daily Data ADJ'!$A:$A,1),MATCH("SOFR, FRED: Close",'Daily Data ADJ'!$1:$1,0))</f>
        <v>NaN</v>
      </c>
      <c r="E390">
        <f>INDEX('Daily Data ADJ'!$1:$1048576,MATCH(Calc!$A390,'Daily Data ADJ'!$A:$A,0),MATCH("UPRO, CBOE BZX: Close",'Daily Data ADJ'!$1:$1,0))</f>
        <v>11.16140588</v>
      </c>
      <c r="F390">
        <f>INDEX('Daily Data ADJ'!$1:$1048576,MATCH(Calc!$A390,'Daily Data ADJ'!$A:$A,0),MATCH("ES1!, CME_MINI: Close",'Daily Data ADJ'!$1:$1,0))</f>
        <v>2078.75</v>
      </c>
      <c r="G390">
        <f>INDEX('Daily Data ADJ'!$1:$1048576,MATCH(Calc!$A390,'Daily Data ADJ'!$A:$A,0),MATCH("ES2!, CME_MINI: Close",'Daily Data ADJ'!$1:$1,0))</f>
        <v>2072</v>
      </c>
      <c r="H390">
        <f>INDEX('QUANDL MULTPL SP500_DIV_YIELD_M'!$A:$G,MATCH(Calc!$A390,'QUANDL MULTPL SP500_DIV_YIELD_M'!$A:$A,1),MATCH('QUANDL MULTPL SP500_DIV_YIELD_M'!$E$1,'QUANDL MULTPL SP500_DIV_YIELD_M'!$A$1:$G$1,0))</f>
        <v>1.91</v>
      </c>
      <c r="I390" s="5">
        <f t="shared" si="30"/>
        <v>6.1745519495690557E-3</v>
      </c>
      <c r="J390" s="1">
        <f>A390/24/60/60+DATE(1970,1,1)</f>
        <v>41997.604166666672</v>
      </c>
      <c r="K390" s="3">
        <f t="shared" si="33"/>
        <v>1</v>
      </c>
      <c r="L390" s="6">
        <f>(1+Chart!$F$4)^(1/(365/K390))-1</f>
        <v>6.6592785027408397E-5</v>
      </c>
      <c r="M390" s="6">
        <f t="shared" si="34"/>
        <v>3.5593371059405854E-6</v>
      </c>
      <c r="N390" s="6">
        <f t="shared" si="35"/>
        <v>1.6864710729702637E-5</v>
      </c>
      <c r="O390">
        <f>O389*(B390/B389)</f>
        <v>179.48432142000047</v>
      </c>
      <c r="P390">
        <f t="shared" si="31"/>
        <v>2014</v>
      </c>
      <c r="Q390" s="1">
        <f t="shared" si="32"/>
        <v>41997.604166666672</v>
      </c>
      <c r="R390">
        <f>IF(B391="",R389,IF(Q390&gt;=Chart!$F$2,E390,0))</f>
        <v>0</v>
      </c>
      <c r="S390">
        <f>IF(B391="",S389,IFERROR(IF(AND(R390&gt;0,R389=0),R390,(1+(B391/B390-1)*Calc!$Z$1)*S389),0))</f>
        <v>0</v>
      </c>
      <c r="T390">
        <f>IF(B391="",T389,IFERROR(IF(AND(R390&gt;0,R389=0),R390,(1+(B391/B390-1)*Calc!$Z$1-L391)*T389),0))</f>
        <v>0</v>
      </c>
      <c r="U390">
        <f>IF(B391="",U389,IFERROR(IF(AND(R390&gt;0,R389=0),R390,(1+(B391/B390-1)*Calc!$Z$1-M391*2)*U389),0))</f>
        <v>0</v>
      </c>
      <c r="V390">
        <f>IF(B391="",V389,IFERROR(IF(AND(R390&gt;0,R389=0),R390,(1+(B391/B390-1)*Calc!$Z$1-N391*2)*V389),0))</f>
        <v>0</v>
      </c>
      <c r="W390">
        <f>IF(ISNUMBER(C390),C390,W389)</f>
        <v>0.13</v>
      </c>
      <c r="Y390" s="1" t="e">
        <f>IF(AND(Q390&gt;=Chart!$F$2,Q390&lt;=Chart!$F$3),Q390,#N/A)</f>
        <v>#N/A</v>
      </c>
      <c r="Z390" t="e">
        <f>IF(AND(Q390&gt;=Chart!$F$2,Q390&lt;=Chart!$F$3),R390,#N/A)</f>
        <v>#N/A</v>
      </c>
      <c r="AA390" t="e">
        <f>IF(AND(Q390&gt;=Chart!$F$2,Q390&lt;=Chart!$F$3),S390,#N/A)</f>
        <v>#N/A</v>
      </c>
      <c r="AB390" t="e">
        <f>IF(AND(Q390&gt;=Chart!$F$2,Q390&lt;=Chart!$F$3),T390,#N/A)</f>
        <v>#N/A</v>
      </c>
      <c r="AC390" t="e">
        <f>IF(AND(Q390&gt;=Chart!$F$2,Q390&lt;=Chart!$F$3),U390,#N/A)</f>
        <v>#N/A</v>
      </c>
      <c r="AD390" t="e">
        <f>IF(AND(Q390&gt;=Chart!$F$2,Q390&lt;=Chart!$F$3),V390,#N/A)</f>
        <v>#N/A</v>
      </c>
      <c r="AE390" t="e">
        <f>IF(AND(Q390&gt;=Chart!$F$2,Q390&lt;=Chart!$F$3),I390,#N/A)</f>
        <v>#N/A</v>
      </c>
      <c r="AF390" t="e">
        <f>IF(AND(Q390&gt;=Chart!$F$2,Q390&lt;=Chart!$F$3),H390/100,#N/A)</f>
        <v>#N/A</v>
      </c>
      <c r="AG390" t="e">
        <f>IF(AND(Q390&gt;=Chart!$F$2,Q390&lt;=Chart!$F$3),W390/100,#N/A)</f>
        <v>#N/A</v>
      </c>
    </row>
    <row r="391" spans="1:33" x14ac:dyDescent="0.25">
      <c r="A391">
        <v>1419604200</v>
      </c>
      <c r="B391">
        <f>INDEX('Daily Data ADJ'!$1:$1048576,MATCH(Calc!$A391,'Daily Data ADJ'!$A:$A,0),MATCH("SPY, CBOE BZX: Close",'Daily Data ADJ'!$1:$1,0))</f>
        <v>180.06310803</v>
      </c>
      <c r="C391">
        <f>INDEX('Daily Data ADJ'!$1:$1048576,MATCH(Calc!$A391,'Daily Data ADJ'!$A:$A,0),MATCH("EFFR, FRED: Close",'Daily Data ADJ'!$1:$1,0))</f>
        <v>0.13</v>
      </c>
      <c r="D391" t="str">
        <f>INDEX('Daily Data ADJ'!$1:$1048576,MATCH(Calc!$A391,'Daily Data ADJ'!$A:$A,1),MATCH("SOFR, FRED: Close",'Daily Data ADJ'!$1:$1,0))</f>
        <v>NaN</v>
      </c>
      <c r="E391">
        <f>INDEX('Daily Data ADJ'!$1:$1048576,MATCH(Calc!$A391,'Daily Data ADJ'!$A:$A,0),MATCH("UPRO, CBOE BZX: Close",'Daily Data ADJ'!$1:$1,0))</f>
        <v>11.2606974</v>
      </c>
      <c r="F391">
        <f>INDEX('Daily Data ADJ'!$1:$1048576,MATCH(Calc!$A391,'Daily Data ADJ'!$A:$A,0),MATCH("ES1!, CME_MINI: Close",'Daily Data ADJ'!$1:$1,0))</f>
        <v>2084.25</v>
      </c>
      <c r="G391">
        <f>INDEX('Daily Data ADJ'!$1:$1048576,MATCH(Calc!$A391,'Daily Data ADJ'!$A:$A,0),MATCH("ES2!, CME_MINI: Close",'Daily Data ADJ'!$1:$1,0))</f>
        <v>2077.25</v>
      </c>
      <c r="H391">
        <f>INDEX('QUANDL MULTPL SP500_DIV_YIELD_M'!$A:$G,MATCH(Calc!$A391,'QUANDL MULTPL SP500_DIV_YIELD_M'!$A:$A,1),MATCH('QUANDL MULTPL SP500_DIV_YIELD_M'!$E$1,'QUANDL MULTPL SP500_DIV_YIELD_M'!$A$1:$G$1,0))</f>
        <v>1.91</v>
      </c>
      <c r="I391" s="5">
        <f t="shared" si="30"/>
        <v>5.7334376245085014E-3</v>
      </c>
      <c r="J391" s="1">
        <f>A391/24/60/60+DATE(1970,1,1)</f>
        <v>41999.604166666672</v>
      </c>
      <c r="K391" s="3">
        <f t="shared" si="33"/>
        <v>2</v>
      </c>
      <c r="L391" s="6">
        <f>(1+Chart!$F$4)^(1/(365/K391))-1</f>
        <v>1.3319000465394915E-4</v>
      </c>
      <c r="M391" s="6">
        <f t="shared" si="34"/>
        <v>7.1186868808581494E-6</v>
      </c>
      <c r="N391" s="6">
        <f t="shared" si="35"/>
        <v>3.13268689000612E-5</v>
      </c>
      <c r="O391">
        <f>O390*(B391/B390)</f>
        <v>180.06310803000048</v>
      </c>
      <c r="P391">
        <f t="shared" si="31"/>
        <v>2014</v>
      </c>
      <c r="Q391" s="1">
        <f t="shared" si="32"/>
        <v>41999.604166666672</v>
      </c>
      <c r="R391">
        <f>IF(B392="",R390,IF(Q391&gt;=Chart!$F$2,E391,0))</f>
        <v>0</v>
      </c>
      <c r="S391">
        <f>IF(B392="",S390,IFERROR(IF(AND(R391&gt;0,R390=0),R391,(1+(B392/B391-1)*Calc!$Z$1)*S390),0))</f>
        <v>0</v>
      </c>
      <c r="T391">
        <f>IF(B392="",T390,IFERROR(IF(AND(R391&gt;0,R390=0),R391,(1+(B392/B391-1)*Calc!$Z$1-L392)*T390),0))</f>
        <v>0</v>
      </c>
      <c r="U391">
        <f>IF(B392="",U390,IFERROR(IF(AND(R391&gt;0,R390=0),R391,(1+(B392/B391-1)*Calc!$Z$1-M392*2)*U390),0))</f>
        <v>0</v>
      </c>
      <c r="V391">
        <f>IF(B392="",V390,IFERROR(IF(AND(R391&gt;0,R390=0),R391,(1+(B392/B391-1)*Calc!$Z$1-N392*2)*V390),0))</f>
        <v>0</v>
      </c>
      <c r="W391">
        <f>IF(ISNUMBER(C391),C391,W390)</f>
        <v>0.13</v>
      </c>
      <c r="Y391" s="1" t="e">
        <f>IF(AND(Q391&gt;=Chart!$F$2,Q391&lt;=Chart!$F$3),Q391,#N/A)</f>
        <v>#N/A</v>
      </c>
      <c r="Z391" t="e">
        <f>IF(AND(Q391&gt;=Chart!$F$2,Q391&lt;=Chart!$F$3),R391,#N/A)</f>
        <v>#N/A</v>
      </c>
      <c r="AA391" t="e">
        <f>IF(AND(Q391&gt;=Chart!$F$2,Q391&lt;=Chart!$F$3),S391,#N/A)</f>
        <v>#N/A</v>
      </c>
      <c r="AB391" t="e">
        <f>IF(AND(Q391&gt;=Chart!$F$2,Q391&lt;=Chart!$F$3),T391,#N/A)</f>
        <v>#N/A</v>
      </c>
      <c r="AC391" t="e">
        <f>IF(AND(Q391&gt;=Chart!$F$2,Q391&lt;=Chart!$F$3),U391,#N/A)</f>
        <v>#N/A</v>
      </c>
      <c r="AD391" t="e">
        <f>IF(AND(Q391&gt;=Chart!$F$2,Q391&lt;=Chart!$F$3),V391,#N/A)</f>
        <v>#N/A</v>
      </c>
      <c r="AE391" t="e">
        <f>IF(AND(Q391&gt;=Chart!$F$2,Q391&lt;=Chart!$F$3),I391,#N/A)</f>
        <v>#N/A</v>
      </c>
      <c r="AF391" t="e">
        <f>IF(AND(Q391&gt;=Chart!$F$2,Q391&lt;=Chart!$F$3),H391/100,#N/A)</f>
        <v>#N/A</v>
      </c>
      <c r="AG391" t="e">
        <f>IF(AND(Q391&gt;=Chart!$F$2,Q391&lt;=Chart!$F$3),W391/100,#N/A)</f>
        <v>#N/A</v>
      </c>
    </row>
    <row r="392" spans="1:33" x14ac:dyDescent="0.25">
      <c r="A392">
        <v>1419863400</v>
      </c>
      <c r="B392">
        <f>INDEX('Daily Data ADJ'!$1:$1048576,MATCH(Calc!$A392,'Daily Data ADJ'!$A:$A,0),MATCH("SPY, CBOE BZX: Close",'Daily Data ADJ'!$1:$1,0))</f>
        <v>180.30498901000001</v>
      </c>
      <c r="C392">
        <f>INDEX('Daily Data ADJ'!$1:$1048576,MATCH(Calc!$A392,'Daily Data ADJ'!$A:$A,0),MATCH("EFFR, FRED: Close",'Daily Data ADJ'!$1:$1,0))</f>
        <v>0.13</v>
      </c>
      <c r="D392" t="str">
        <f>INDEX('Daily Data ADJ'!$1:$1048576,MATCH(Calc!$A392,'Daily Data ADJ'!$A:$A,1),MATCH("SOFR, FRED: Close",'Daily Data ADJ'!$1:$1,0))</f>
        <v>NaN</v>
      </c>
      <c r="E392">
        <f>INDEX('Daily Data ADJ'!$1:$1048576,MATCH(Calc!$A392,'Daily Data ADJ'!$A:$A,0),MATCH("UPRO, CBOE BZX: Close",'Daily Data ADJ'!$1:$1,0))</f>
        <v>11.301391239999999</v>
      </c>
      <c r="F392">
        <f>INDEX('Daily Data ADJ'!$1:$1048576,MATCH(Calc!$A392,'Daily Data ADJ'!$A:$A,0),MATCH("ES1!, CME_MINI: Close",'Daily Data ADJ'!$1:$1,0))</f>
        <v>2085.75</v>
      </c>
      <c r="G392">
        <f>INDEX('Daily Data ADJ'!$1:$1048576,MATCH(Calc!$A392,'Daily Data ADJ'!$A:$A,0),MATCH("ES2!, CME_MINI: Close",'Daily Data ADJ'!$1:$1,0))</f>
        <v>2079</v>
      </c>
      <c r="H392">
        <f>INDEX('QUANDL MULTPL SP500_DIV_YIELD_M'!$A:$G,MATCH(Calc!$A392,'QUANDL MULTPL SP500_DIV_YIELD_M'!$A:$A,1),MATCH('QUANDL MULTPL SP500_DIV_YIELD_M'!$E$1,'QUANDL MULTPL SP500_DIV_YIELD_M'!$A$1:$G$1,0))</f>
        <v>1.91</v>
      </c>
      <c r="I392" s="5">
        <f t="shared" ref="I392:I455" si="36">(G392/F392)^4-1+H392/100</f>
        <v>6.2177204416531337E-3</v>
      </c>
      <c r="J392" s="1">
        <f>A392/24/60/60+DATE(1970,1,1)</f>
        <v>42002.604166666672</v>
      </c>
      <c r="K392" s="3">
        <f t="shared" si="33"/>
        <v>3</v>
      </c>
      <c r="L392" s="6">
        <f>(1+Chart!$F$4)^(1/(365/K392))-1</f>
        <v>1.9979165917494157E-4</v>
      </c>
      <c r="M392" s="6">
        <f t="shared" si="34"/>
        <v>1.0678049324752692E-5</v>
      </c>
      <c r="N392" s="6">
        <f t="shared" si="35"/>
        <v>5.0947627966202447E-5</v>
      </c>
      <c r="O392">
        <f>O391*(B392/B391)</f>
        <v>180.3049890100005</v>
      </c>
      <c r="P392">
        <f t="shared" ref="P392:P455" si="37">YEAR(Q392)</f>
        <v>2014</v>
      </c>
      <c r="Q392" s="1">
        <f t="shared" ref="Q392:Q455" si="38">J392</f>
        <v>42002.604166666672</v>
      </c>
      <c r="R392">
        <f>IF(B393="",R391,IF(Q392&gt;=Chart!$F$2,E392,0))</f>
        <v>0</v>
      </c>
      <c r="S392">
        <f>IF(B393="",S391,IFERROR(IF(AND(R392&gt;0,R391=0),R392,(1+(B393/B392-1)*Calc!$Z$1)*S391),0))</f>
        <v>0</v>
      </c>
      <c r="T392">
        <f>IF(B393="",T391,IFERROR(IF(AND(R392&gt;0,R391=0),R392,(1+(B393/B392-1)*Calc!$Z$1-L393)*T391),0))</f>
        <v>0</v>
      </c>
      <c r="U392">
        <f>IF(B393="",U391,IFERROR(IF(AND(R392&gt;0,R391=0),R392,(1+(B393/B392-1)*Calc!$Z$1-M393*2)*U391),0))</f>
        <v>0</v>
      </c>
      <c r="V392">
        <f>IF(B393="",V391,IFERROR(IF(AND(R392&gt;0,R391=0),R392,(1+(B393/B392-1)*Calc!$Z$1-N393*2)*V391),0))</f>
        <v>0</v>
      </c>
      <c r="W392">
        <f>IF(ISNUMBER(C392),C392,W391)</f>
        <v>0.13</v>
      </c>
      <c r="Y392" s="1" t="e">
        <f>IF(AND(Q392&gt;=Chart!$F$2,Q392&lt;=Chart!$F$3),Q392,#N/A)</f>
        <v>#N/A</v>
      </c>
      <c r="Z392" t="e">
        <f>IF(AND(Q392&gt;=Chart!$F$2,Q392&lt;=Chart!$F$3),R392,#N/A)</f>
        <v>#N/A</v>
      </c>
      <c r="AA392" t="e">
        <f>IF(AND(Q392&gt;=Chart!$F$2,Q392&lt;=Chart!$F$3),S392,#N/A)</f>
        <v>#N/A</v>
      </c>
      <c r="AB392" t="e">
        <f>IF(AND(Q392&gt;=Chart!$F$2,Q392&lt;=Chart!$F$3),T392,#N/A)</f>
        <v>#N/A</v>
      </c>
      <c r="AC392" t="e">
        <f>IF(AND(Q392&gt;=Chart!$F$2,Q392&lt;=Chart!$F$3),U392,#N/A)</f>
        <v>#N/A</v>
      </c>
      <c r="AD392" t="e">
        <f>IF(AND(Q392&gt;=Chart!$F$2,Q392&lt;=Chart!$F$3),V392,#N/A)</f>
        <v>#N/A</v>
      </c>
      <c r="AE392" t="e">
        <f>IF(AND(Q392&gt;=Chart!$F$2,Q392&lt;=Chart!$F$3),I392,#N/A)</f>
        <v>#N/A</v>
      </c>
      <c r="AF392" t="e">
        <f>IF(AND(Q392&gt;=Chart!$F$2,Q392&lt;=Chart!$F$3),H392/100,#N/A)</f>
        <v>#N/A</v>
      </c>
      <c r="AG392" t="e">
        <f>IF(AND(Q392&gt;=Chart!$F$2,Q392&lt;=Chart!$F$3),W392/100,#N/A)</f>
        <v>#N/A</v>
      </c>
    </row>
    <row r="393" spans="1:33" x14ac:dyDescent="0.25">
      <c r="A393">
        <v>1419949800</v>
      </c>
      <c r="B393">
        <f>INDEX('Daily Data ADJ'!$1:$1048576,MATCH(Calc!$A393,'Daily Data ADJ'!$A:$A,0),MATCH("SPY, CBOE BZX: Close",'Daily Data ADJ'!$1:$1,0))</f>
        <v>179.33746511000001</v>
      </c>
      <c r="C393">
        <f>INDEX('Daily Data ADJ'!$1:$1048576,MATCH(Calc!$A393,'Daily Data ADJ'!$A:$A,0),MATCH("EFFR, FRED: Close",'Daily Data ADJ'!$1:$1,0))</f>
        <v>0.13</v>
      </c>
      <c r="D393" t="str">
        <f>INDEX('Daily Data ADJ'!$1:$1048576,MATCH(Calc!$A393,'Daily Data ADJ'!$A:$A,1),MATCH("SOFR, FRED: Close",'Daily Data ADJ'!$1:$1,0))</f>
        <v>NaN</v>
      </c>
      <c r="E393">
        <f>INDEX('Daily Data ADJ'!$1:$1048576,MATCH(Calc!$A393,'Daily Data ADJ'!$A:$A,0),MATCH("UPRO, CBOE BZX: Close",'Daily Data ADJ'!$1:$1,0))</f>
        <v>11.128036870000001</v>
      </c>
      <c r="F393">
        <f>INDEX('Daily Data ADJ'!$1:$1048576,MATCH(Calc!$A393,'Daily Data ADJ'!$A:$A,0),MATCH("ES1!, CME_MINI: Close",'Daily Data ADJ'!$1:$1,0))</f>
        <v>2076.75</v>
      </c>
      <c r="G393">
        <f>INDEX('Daily Data ADJ'!$1:$1048576,MATCH(Calc!$A393,'Daily Data ADJ'!$A:$A,0),MATCH("ES2!, CME_MINI: Close",'Daily Data ADJ'!$1:$1,0))</f>
        <v>2069.5</v>
      </c>
      <c r="H393">
        <f>INDEX('QUANDL MULTPL SP500_DIV_YIELD_M'!$A:$G,MATCH(Calc!$A393,'QUANDL MULTPL SP500_DIV_YIELD_M'!$A:$A,1),MATCH('QUANDL MULTPL SP500_DIV_YIELD_M'!$E$1,'QUANDL MULTPL SP500_DIV_YIELD_M'!$A$1:$G$1,0))</f>
        <v>1.91</v>
      </c>
      <c r="I393" s="5">
        <f t="shared" si="36"/>
        <v>5.2088271356268631E-3</v>
      </c>
      <c r="J393" s="1">
        <f>A393/24/60/60+DATE(1970,1,1)</f>
        <v>42003.604166666672</v>
      </c>
      <c r="K393" s="3">
        <f t="shared" ref="K393:K456" si="39">J393-J392</f>
        <v>1</v>
      </c>
      <c r="L393" s="6">
        <f>(1+Chart!$F$4)^(1/(365/K393))-1</f>
        <v>6.6592785027408397E-5</v>
      </c>
      <c r="M393" s="6">
        <f t="shared" ref="M393:M456" si="40">IFERROR((1+C393/100)^(1/(365/K393))-1,M392)</f>
        <v>3.5593371059405854E-6</v>
      </c>
      <c r="N393" s="6">
        <f t="shared" ref="N393:N456" si="41">(1+I393)^(1/(365/K393))-1</f>
        <v>1.4233822178466582E-5</v>
      </c>
      <c r="O393">
        <f>O392*(B393/B392)</f>
        <v>179.33746511000049</v>
      </c>
      <c r="P393">
        <f t="shared" si="37"/>
        <v>2014</v>
      </c>
      <c r="Q393" s="1">
        <f t="shared" si="38"/>
        <v>42003.604166666672</v>
      </c>
      <c r="R393">
        <f>IF(B394="",R392,IF(Q393&gt;=Chart!$F$2,E393,0))</f>
        <v>0</v>
      </c>
      <c r="S393">
        <f>IF(B394="",S392,IFERROR(IF(AND(R393&gt;0,R392=0),R393,(1+(B394/B393-1)*Calc!$Z$1)*S392),0))</f>
        <v>0</v>
      </c>
      <c r="T393">
        <f>IF(B394="",T392,IFERROR(IF(AND(R393&gt;0,R392=0),R393,(1+(B394/B393-1)*Calc!$Z$1-L394)*T392),0))</f>
        <v>0</v>
      </c>
      <c r="U393">
        <f>IF(B394="",U392,IFERROR(IF(AND(R393&gt;0,R392=0),R393,(1+(B394/B393-1)*Calc!$Z$1-M394*2)*U392),0))</f>
        <v>0</v>
      </c>
      <c r="V393">
        <f>IF(B394="",V392,IFERROR(IF(AND(R393&gt;0,R392=0),R393,(1+(B394/B393-1)*Calc!$Z$1-N394*2)*V392),0))</f>
        <v>0</v>
      </c>
      <c r="W393">
        <f>IF(ISNUMBER(C393),C393,W392)</f>
        <v>0.13</v>
      </c>
      <c r="Y393" s="1" t="e">
        <f>IF(AND(Q393&gt;=Chart!$F$2,Q393&lt;=Chart!$F$3),Q393,#N/A)</f>
        <v>#N/A</v>
      </c>
      <c r="Z393" t="e">
        <f>IF(AND(Q393&gt;=Chart!$F$2,Q393&lt;=Chart!$F$3),R393,#N/A)</f>
        <v>#N/A</v>
      </c>
      <c r="AA393" t="e">
        <f>IF(AND(Q393&gt;=Chart!$F$2,Q393&lt;=Chart!$F$3),S393,#N/A)</f>
        <v>#N/A</v>
      </c>
      <c r="AB393" t="e">
        <f>IF(AND(Q393&gt;=Chart!$F$2,Q393&lt;=Chart!$F$3),T393,#N/A)</f>
        <v>#N/A</v>
      </c>
      <c r="AC393" t="e">
        <f>IF(AND(Q393&gt;=Chart!$F$2,Q393&lt;=Chart!$F$3),U393,#N/A)</f>
        <v>#N/A</v>
      </c>
      <c r="AD393" t="e">
        <f>IF(AND(Q393&gt;=Chart!$F$2,Q393&lt;=Chart!$F$3),V393,#N/A)</f>
        <v>#N/A</v>
      </c>
      <c r="AE393" t="e">
        <f>IF(AND(Q393&gt;=Chart!$F$2,Q393&lt;=Chart!$F$3),I393,#N/A)</f>
        <v>#N/A</v>
      </c>
      <c r="AF393" t="e">
        <f>IF(AND(Q393&gt;=Chart!$F$2,Q393&lt;=Chart!$F$3),H393/100,#N/A)</f>
        <v>#N/A</v>
      </c>
      <c r="AG393" t="e">
        <f>IF(AND(Q393&gt;=Chart!$F$2,Q393&lt;=Chart!$F$3),W393/100,#N/A)</f>
        <v>#N/A</v>
      </c>
    </row>
    <row r="394" spans="1:33" x14ac:dyDescent="0.25">
      <c r="A394">
        <v>1420036200</v>
      </c>
      <c r="B394">
        <f>INDEX('Daily Data ADJ'!$1:$1048576,MATCH(Calc!$A394,'Daily Data ADJ'!$A:$A,0),MATCH("SPY, CBOE BZX: Close",'Daily Data ADJ'!$1:$1,0))</f>
        <v>177.55791223</v>
      </c>
      <c r="C394">
        <f>INDEX('Daily Data ADJ'!$1:$1048576,MATCH(Calc!$A394,'Daily Data ADJ'!$A:$A,0),MATCH("EFFR, FRED: Close",'Daily Data ADJ'!$1:$1,0))</f>
        <v>0.06</v>
      </c>
      <c r="D394" t="str">
        <f>INDEX('Daily Data ADJ'!$1:$1048576,MATCH(Calc!$A394,'Daily Data ADJ'!$A:$A,1),MATCH("SOFR, FRED: Close",'Daily Data ADJ'!$1:$1,0))</f>
        <v>NaN</v>
      </c>
      <c r="E394">
        <f>INDEX('Daily Data ADJ'!$1:$1048576,MATCH(Calc!$A394,'Daily Data ADJ'!$A:$A,0),MATCH("UPRO, CBOE BZX: Close",'Daily Data ADJ'!$1:$1,0))</f>
        <v>10.792722639999999</v>
      </c>
      <c r="F394">
        <f>INDEX('Daily Data ADJ'!$1:$1048576,MATCH(Calc!$A394,'Daily Data ADJ'!$A:$A,0),MATCH("ES1!, CME_MINI: Close",'Daily Data ADJ'!$1:$1,0))</f>
        <v>2052.5</v>
      </c>
      <c r="G394">
        <f>INDEX('Daily Data ADJ'!$1:$1048576,MATCH(Calc!$A394,'Daily Data ADJ'!$A:$A,0),MATCH("ES2!, CME_MINI: Close",'Daily Data ADJ'!$1:$1,0))</f>
        <v>2045.25</v>
      </c>
      <c r="H394">
        <f>INDEX('QUANDL MULTPL SP500_DIV_YIELD_M'!$A:$G,MATCH(Calc!$A394,'QUANDL MULTPL SP500_DIV_YIELD_M'!$A:$A,1),MATCH('QUANDL MULTPL SP500_DIV_YIELD_M'!$E$1,'QUANDL MULTPL SP500_DIV_YIELD_M'!$A$1:$G$1,0))</f>
        <v>1.92</v>
      </c>
      <c r="I394" s="5">
        <f t="shared" si="36"/>
        <v>5.1455749414488529E-3</v>
      </c>
      <c r="J394" s="1">
        <f>A394/24/60/60+DATE(1970,1,1)</f>
        <v>42004.604166666672</v>
      </c>
      <c r="K394" s="3">
        <f t="shared" si="39"/>
        <v>1</v>
      </c>
      <c r="L394" s="6">
        <f>(1+Chart!$F$4)^(1/(365/K394))-1</f>
        <v>6.6592785027408397E-5</v>
      </c>
      <c r="M394" s="6">
        <f t="shared" si="40"/>
        <v>1.6433440133134525E-6</v>
      </c>
      <c r="N394" s="6">
        <f t="shared" si="41"/>
        <v>1.4061418612154597E-5</v>
      </c>
      <c r="O394">
        <f>O393*(B394/B393)</f>
        <v>177.55791223000048</v>
      </c>
      <c r="P394">
        <f t="shared" si="37"/>
        <v>2014</v>
      </c>
      <c r="Q394" s="1">
        <f t="shared" si="38"/>
        <v>42004.604166666672</v>
      </c>
      <c r="R394">
        <f>IF(B395="",R393,IF(Q394&gt;=Chart!$F$2,E394,0))</f>
        <v>0</v>
      </c>
      <c r="S394">
        <f>IF(B395="",S393,IFERROR(IF(AND(R394&gt;0,R393=0),R394,(1+(B395/B394-1)*Calc!$Z$1)*S393),0))</f>
        <v>0</v>
      </c>
      <c r="T394">
        <f>IF(B395="",T393,IFERROR(IF(AND(R394&gt;0,R393=0),R394,(1+(B395/B394-1)*Calc!$Z$1-L395)*T393),0))</f>
        <v>0</v>
      </c>
      <c r="U394">
        <f>IF(B395="",U393,IFERROR(IF(AND(R394&gt;0,R393=0),R394,(1+(B395/B394-1)*Calc!$Z$1-M395*2)*U393),0))</f>
        <v>0</v>
      </c>
      <c r="V394">
        <f>IF(B395="",V393,IFERROR(IF(AND(R394&gt;0,R393=0),R394,(1+(B395/B394-1)*Calc!$Z$1-N395*2)*V393),0))</f>
        <v>0</v>
      </c>
      <c r="W394">
        <f>IF(ISNUMBER(C394),C394,W393)</f>
        <v>0.06</v>
      </c>
      <c r="Y394" s="1" t="e">
        <f>IF(AND(Q394&gt;=Chart!$F$2,Q394&lt;=Chart!$F$3),Q394,#N/A)</f>
        <v>#N/A</v>
      </c>
      <c r="Z394" t="e">
        <f>IF(AND(Q394&gt;=Chart!$F$2,Q394&lt;=Chart!$F$3),R394,#N/A)</f>
        <v>#N/A</v>
      </c>
      <c r="AA394" t="e">
        <f>IF(AND(Q394&gt;=Chart!$F$2,Q394&lt;=Chart!$F$3),S394,#N/A)</f>
        <v>#N/A</v>
      </c>
      <c r="AB394" t="e">
        <f>IF(AND(Q394&gt;=Chart!$F$2,Q394&lt;=Chart!$F$3),T394,#N/A)</f>
        <v>#N/A</v>
      </c>
      <c r="AC394" t="e">
        <f>IF(AND(Q394&gt;=Chart!$F$2,Q394&lt;=Chart!$F$3),U394,#N/A)</f>
        <v>#N/A</v>
      </c>
      <c r="AD394" t="e">
        <f>IF(AND(Q394&gt;=Chart!$F$2,Q394&lt;=Chart!$F$3),V394,#N/A)</f>
        <v>#N/A</v>
      </c>
      <c r="AE394" t="e">
        <f>IF(AND(Q394&gt;=Chart!$F$2,Q394&lt;=Chart!$F$3),I394,#N/A)</f>
        <v>#N/A</v>
      </c>
      <c r="AF394" t="e">
        <f>IF(AND(Q394&gt;=Chart!$F$2,Q394&lt;=Chart!$F$3),H394/100,#N/A)</f>
        <v>#N/A</v>
      </c>
      <c r="AG394" t="e">
        <f>IF(AND(Q394&gt;=Chart!$F$2,Q394&lt;=Chart!$F$3),W394/100,#N/A)</f>
        <v>#N/A</v>
      </c>
    </row>
    <row r="395" spans="1:33" x14ac:dyDescent="0.25">
      <c r="A395">
        <v>1420209000</v>
      </c>
      <c r="B395">
        <f>INDEX('Daily Data ADJ'!$1:$1048576,MATCH(Calc!$A395,'Daily Data ADJ'!$A:$A,0),MATCH("SPY, CBOE BZX: Close",'Daily Data ADJ'!$1:$1,0))</f>
        <v>177.46288756000001</v>
      </c>
      <c r="C395">
        <f>INDEX('Daily Data ADJ'!$1:$1048576,MATCH(Calc!$A395,'Daily Data ADJ'!$A:$A,0),MATCH("EFFR, FRED: Close",'Daily Data ADJ'!$1:$1,0))</f>
        <v>0.12</v>
      </c>
      <c r="D395" t="str">
        <f>INDEX('Daily Data ADJ'!$1:$1048576,MATCH(Calc!$A395,'Daily Data ADJ'!$A:$A,1),MATCH("SOFR, FRED: Close",'Daily Data ADJ'!$1:$1,0))</f>
        <v>NaN</v>
      </c>
      <c r="E395">
        <f>INDEX('Daily Data ADJ'!$1:$1048576,MATCH(Calc!$A395,'Daily Data ADJ'!$A:$A,0),MATCH("UPRO, CBOE BZX: Close",'Daily Data ADJ'!$1:$1,0))</f>
        <v>10.76342331</v>
      </c>
      <c r="F395">
        <f>INDEX('Daily Data ADJ'!$1:$1048576,MATCH(Calc!$A395,'Daily Data ADJ'!$A:$A,0),MATCH("ES1!, CME_MINI: Close",'Daily Data ADJ'!$1:$1,0))</f>
        <v>2046.25</v>
      </c>
      <c r="G395">
        <f>INDEX('Daily Data ADJ'!$1:$1048576,MATCH(Calc!$A395,'Daily Data ADJ'!$A:$A,0),MATCH("ES2!, CME_MINI: Close",'Daily Data ADJ'!$1:$1,0))</f>
        <v>2039</v>
      </c>
      <c r="H395">
        <f>INDEX('QUANDL MULTPL SP500_DIV_YIELD_M'!$A:$G,MATCH(Calc!$A395,'QUANDL MULTPL SP500_DIV_YIELD_M'!$A:$A,1),MATCH('QUANDL MULTPL SP500_DIV_YIELD_M'!$E$1,'QUANDL MULTPL SP500_DIV_YIELD_M'!$A$1:$G$1,0))</f>
        <v>1.92</v>
      </c>
      <c r="I395" s="5">
        <f t="shared" si="36"/>
        <v>5.1028758326758829E-3</v>
      </c>
      <c r="J395" s="1">
        <f>A395/24/60/60+DATE(1970,1,1)</f>
        <v>42006.604166666672</v>
      </c>
      <c r="K395" s="3">
        <f t="shared" si="39"/>
        <v>2</v>
      </c>
      <c r="L395" s="6">
        <f>(1+Chart!$F$4)^(1/(365/K395))-1</f>
        <v>1.3319000465394915E-4</v>
      </c>
      <c r="M395" s="6">
        <f t="shared" si="40"/>
        <v>6.5714220052193184E-6</v>
      </c>
      <c r="N395" s="6">
        <f t="shared" si="41"/>
        <v>2.7890253500251205E-5</v>
      </c>
      <c r="O395">
        <f>O394*(B395/B394)</f>
        <v>177.4628875600005</v>
      </c>
      <c r="P395">
        <f t="shared" si="37"/>
        <v>2015</v>
      </c>
      <c r="Q395" s="1">
        <f t="shared" si="38"/>
        <v>42006.604166666672</v>
      </c>
      <c r="R395">
        <f>IF(B396="",R394,IF(Q395&gt;=Chart!$F$2,E395,0))</f>
        <v>0</v>
      </c>
      <c r="S395">
        <f>IF(B396="",S394,IFERROR(IF(AND(R395&gt;0,R394=0),R395,(1+(B396/B395-1)*Calc!$Z$1)*S394),0))</f>
        <v>0</v>
      </c>
      <c r="T395">
        <f>IF(B396="",T394,IFERROR(IF(AND(R395&gt;0,R394=0),R395,(1+(B396/B395-1)*Calc!$Z$1-L396)*T394),0))</f>
        <v>0</v>
      </c>
      <c r="U395">
        <f>IF(B396="",U394,IFERROR(IF(AND(R395&gt;0,R394=0),R395,(1+(B396/B395-1)*Calc!$Z$1-M396*2)*U394),0))</f>
        <v>0</v>
      </c>
      <c r="V395">
        <f>IF(B396="",V394,IFERROR(IF(AND(R395&gt;0,R394=0),R395,(1+(B396/B395-1)*Calc!$Z$1-N396*2)*V394),0))</f>
        <v>0</v>
      </c>
      <c r="W395">
        <f>IF(ISNUMBER(C395),C395,W394)</f>
        <v>0.12</v>
      </c>
      <c r="Y395" s="1" t="e">
        <f>IF(AND(Q395&gt;=Chart!$F$2,Q395&lt;=Chart!$F$3),Q395,#N/A)</f>
        <v>#N/A</v>
      </c>
      <c r="Z395" t="e">
        <f>IF(AND(Q395&gt;=Chart!$F$2,Q395&lt;=Chart!$F$3),R395,#N/A)</f>
        <v>#N/A</v>
      </c>
      <c r="AA395" t="e">
        <f>IF(AND(Q395&gt;=Chart!$F$2,Q395&lt;=Chart!$F$3),S395,#N/A)</f>
        <v>#N/A</v>
      </c>
      <c r="AB395" t="e">
        <f>IF(AND(Q395&gt;=Chart!$F$2,Q395&lt;=Chart!$F$3),T395,#N/A)</f>
        <v>#N/A</v>
      </c>
      <c r="AC395" t="e">
        <f>IF(AND(Q395&gt;=Chart!$F$2,Q395&lt;=Chart!$F$3),U395,#N/A)</f>
        <v>#N/A</v>
      </c>
      <c r="AD395" t="e">
        <f>IF(AND(Q395&gt;=Chart!$F$2,Q395&lt;=Chart!$F$3),V395,#N/A)</f>
        <v>#N/A</v>
      </c>
      <c r="AE395" t="e">
        <f>IF(AND(Q395&gt;=Chart!$F$2,Q395&lt;=Chart!$F$3),I395,#N/A)</f>
        <v>#N/A</v>
      </c>
      <c r="AF395" t="e">
        <f>IF(AND(Q395&gt;=Chart!$F$2,Q395&lt;=Chart!$F$3),H395/100,#N/A)</f>
        <v>#N/A</v>
      </c>
      <c r="AG395" t="e">
        <f>IF(AND(Q395&gt;=Chart!$F$2,Q395&lt;=Chart!$F$3),W395/100,#N/A)</f>
        <v>#N/A</v>
      </c>
    </row>
    <row r="396" spans="1:33" x14ac:dyDescent="0.25">
      <c r="A396">
        <v>1420468200</v>
      </c>
      <c r="B396">
        <f>INDEX('Daily Data ADJ'!$1:$1048576,MATCH(Calc!$A396,'Daily Data ADJ'!$A:$A,0),MATCH("SPY, CBOE BZX: Close",'Daily Data ADJ'!$1:$1,0))</f>
        <v>174.25796464999999</v>
      </c>
      <c r="C396">
        <f>INDEX('Daily Data ADJ'!$1:$1048576,MATCH(Calc!$A396,'Daily Data ADJ'!$A:$A,0),MATCH("EFFR, FRED: Close",'Daily Data ADJ'!$1:$1,0))</f>
        <v>0.12</v>
      </c>
      <c r="D396" t="str">
        <f>INDEX('Daily Data ADJ'!$1:$1048576,MATCH(Calc!$A396,'Daily Data ADJ'!$A:$A,1),MATCH("SOFR, FRED: Close",'Daily Data ADJ'!$1:$1,0))</f>
        <v>NaN</v>
      </c>
      <c r="E396">
        <f>INDEX('Daily Data ADJ'!$1:$1048576,MATCH(Calc!$A396,'Daily Data ADJ'!$A:$A,0),MATCH("UPRO, CBOE BZX: Close",'Daily Data ADJ'!$1:$1,0))</f>
        <v>10.18394898</v>
      </c>
      <c r="F396">
        <f>INDEX('Daily Data ADJ'!$1:$1048576,MATCH(Calc!$A396,'Daily Data ADJ'!$A:$A,0),MATCH("ES1!, CME_MINI: Close",'Daily Data ADJ'!$1:$1,0))</f>
        <v>2016</v>
      </c>
      <c r="G396">
        <f>INDEX('Daily Data ADJ'!$1:$1048576,MATCH(Calc!$A396,'Daily Data ADJ'!$A:$A,0),MATCH("ES2!, CME_MINI: Close",'Daily Data ADJ'!$1:$1,0))</f>
        <v>2008.5</v>
      </c>
      <c r="H396">
        <f>INDEX('QUANDL MULTPL SP500_DIV_YIELD_M'!$A:$G,MATCH(Calc!$A396,'QUANDL MULTPL SP500_DIV_YIELD_M'!$A:$A,1),MATCH('QUANDL MULTPL SP500_DIV_YIELD_M'!$E$1,'QUANDL MULTPL SP500_DIV_YIELD_M'!$A$1:$G$1,0))</f>
        <v>1.92</v>
      </c>
      <c r="I396" s="5">
        <f t="shared" si="36"/>
        <v>4.4018828845766612E-3</v>
      </c>
      <c r="J396" s="1">
        <f>A396/24/60/60+DATE(1970,1,1)</f>
        <v>42009.604166666672</v>
      </c>
      <c r="K396" s="3">
        <f t="shared" si="39"/>
        <v>3</v>
      </c>
      <c r="L396" s="6">
        <f>(1+Chart!$F$4)^(1/(365/K396))-1</f>
        <v>1.9979165917494157E-4</v>
      </c>
      <c r="M396" s="6">
        <f t="shared" si="40"/>
        <v>9.8571492017640594E-6</v>
      </c>
      <c r="N396" s="6">
        <f t="shared" si="41"/>
        <v>3.6101114114783783E-5</v>
      </c>
      <c r="O396">
        <f>O395*(B396/B395)</f>
        <v>174.25796465000047</v>
      </c>
      <c r="P396">
        <f t="shared" si="37"/>
        <v>2015</v>
      </c>
      <c r="Q396" s="1">
        <f t="shared" si="38"/>
        <v>42009.604166666672</v>
      </c>
      <c r="R396">
        <f>IF(B397="",R395,IF(Q396&gt;=Chart!$F$2,E396,0))</f>
        <v>0</v>
      </c>
      <c r="S396">
        <f>IF(B397="",S395,IFERROR(IF(AND(R396&gt;0,R395=0),R396,(1+(B397/B396-1)*Calc!$Z$1)*S395),0))</f>
        <v>0</v>
      </c>
      <c r="T396">
        <f>IF(B397="",T395,IFERROR(IF(AND(R396&gt;0,R395=0),R396,(1+(B397/B396-1)*Calc!$Z$1-L397)*T395),0))</f>
        <v>0</v>
      </c>
      <c r="U396">
        <f>IF(B397="",U395,IFERROR(IF(AND(R396&gt;0,R395=0),R396,(1+(B397/B396-1)*Calc!$Z$1-M397*2)*U395),0))</f>
        <v>0</v>
      </c>
      <c r="V396">
        <f>IF(B397="",V395,IFERROR(IF(AND(R396&gt;0,R395=0),R396,(1+(B397/B396-1)*Calc!$Z$1-N397*2)*V395),0))</f>
        <v>0</v>
      </c>
      <c r="W396">
        <f>IF(ISNUMBER(C396),C396,W395)</f>
        <v>0.12</v>
      </c>
      <c r="Y396" s="1" t="e">
        <f>IF(AND(Q396&gt;=Chart!$F$2,Q396&lt;=Chart!$F$3),Q396,#N/A)</f>
        <v>#N/A</v>
      </c>
      <c r="Z396" t="e">
        <f>IF(AND(Q396&gt;=Chart!$F$2,Q396&lt;=Chart!$F$3),R396,#N/A)</f>
        <v>#N/A</v>
      </c>
      <c r="AA396" t="e">
        <f>IF(AND(Q396&gt;=Chart!$F$2,Q396&lt;=Chart!$F$3),S396,#N/A)</f>
        <v>#N/A</v>
      </c>
      <c r="AB396" t="e">
        <f>IF(AND(Q396&gt;=Chart!$F$2,Q396&lt;=Chart!$F$3),T396,#N/A)</f>
        <v>#N/A</v>
      </c>
      <c r="AC396" t="e">
        <f>IF(AND(Q396&gt;=Chart!$F$2,Q396&lt;=Chart!$F$3),U396,#N/A)</f>
        <v>#N/A</v>
      </c>
      <c r="AD396" t="e">
        <f>IF(AND(Q396&gt;=Chart!$F$2,Q396&lt;=Chart!$F$3),V396,#N/A)</f>
        <v>#N/A</v>
      </c>
      <c r="AE396" t="e">
        <f>IF(AND(Q396&gt;=Chart!$F$2,Q396&lt;=Chart!$F$3),I396,#N/A)</f>
        <v>#N/A</v>
      </c>
      <c r="AF396" t="e">
        <f>IF(AND(Q396&gt;=Chart!$F$2,Q396&lt;=Chart!$F$3),H396/100,#N/A)</f>
        <v>#N/A</v>
      </c>
      <c r="AG396" t="e">
        <f>IF(AND(Q396&gt;=Chart!$F$2,Q396&lt;=Chart!$F$3),W396/100,#N/A)</f>
        <v>#N/A</v>
      </c>
    </row>
    <row r="397" spans="1:33" x14ac:dyDescent="0.25">
      <c r="A397">
        <v>1420554600</v>
      </c>
      <c r="B397">
        <f>INDEX('Daily Data ADJ'!$1:$1048576,MATCH(Calc!$A397,'Daily Data ADJ'!$A:$A,0),MATCH("SPY, CBOE BZX: Close",'Daily Data ADJ'!$1:$1,0))</f>
        <v>172.61662946999999</v>
      </c>
      <c r="C397">
        <f>INDEX('Daily Data ADJ'!$1:$1048576,MATCH(Calc!$A397,'Daily Data ADJ'!$A:$A,0),MATCH("EFFR, FRED: Close",'Daily Data ADJ'!$1:$1,0))</f>
        <v>0.12</v>
      </c>
      <c r="D397" t="str">
        <f>INDEX('Daily Data ADJ'!$1:$1048576,MATCH(Calc!$A397,'Daily Data ADJ'!$A:$A,1),MATCH("SOFR, FRED: Close",'Daily Data ADJ'!$1:$1,0))</f>
        <v>NaN</v>
      </c>
      <c r="E397">
        <f>INDEX('Daily Data ADJ'!$1:$1048576,MATCH(Calc!$A397,'Daily Data ADJ'!$A:$A,0),MATCH("UPRO, CBOE BZX: Close",'Daily Data ADJ'!$1:$1,0))</f>
        <v>9.9080469600000001</v>
      </c>
      <c r="F397">
        <f>INDEX('Daily Data ADJ'!$1:$1048576,MATCH(Calc!$A397,'Daily Data ADJ'!$A:$A,0),MATCH("ES1!, CME_MINI: Close",'Daily Data ADJ'!$1:$1,0))</f>
        <v>1994.5</v>
      </c>
      <c r="G397">
        <f>INDEX('Daily Data ADJ'!$1:$1048576,MATCH(Calc!$A397,'Daily Data ADJ'!$A:$A,0),MATCH("ES2!, CME_MINI: Close",'Daily Data ADJ'!$1:$1,0))</f>
        <v>1987</v>
      </c>
      <c r="H397">
        <f>INDEX('QUANDL MULTPL SP500_DIV_YIELD_M'!$A:$G,MATCH(Calc!$A397,'QUANDL MULTPL SP500_DIV_YIELD_M'!$A:$A,1),MATCH('QUANDL MULTPL SP500_DIV_YIELD_M'!$E$1,'QUANDL MULTPL SP500_DIV_YIELD_M'!$A$1:$G$1,0))</f>
        <v>1.92</v>
      </c>
      <c r="I397" s="5">
        <f t="shared" si="36"/>
        <v>4.2432647460819463E-3</v>
      </c>
      <c r="J397" s="1">
        <f>A397/24/60/60+DATE(1970,1,1)</f>
        <v>42010.604166666672</v>
      </c>
      <c r="K397" s="3">
        <f t="shared" si="39"/>
        <v>1</v>
      </c>
      <c r="L397" s="6">
        <f>(1+Chart!$F$4)^(1/(365/K397))-1</f>
        <v>6.6592785027408397E-5</v>
      </c>
      <c r="M397" s="6">
        <f t="shared" si="40"/>
        <v>3.2857056047053135E-6</v>
      </c>
      <c r="N397" s="6">
        <f t="shared" si="41"/>
        <v>1.1600854918247805E-5</v>
      </c>
      <c r="O397">
        <f>O396*(B397/B396)</f>
        <v>172.61662947000048</v>
      </c>
      <c r="P397">
        <f t="shared" si="37"/>
        <v>2015</v>
      </c>
      <c r="Q397" s="1">
        <f t="shared" si="38"/>
        <v>42010.604166666672</v>
      </c>
      <c r="R397">
        <f>IF(B398="",R396,IF(Q397&gt;=Chart!$F$2,E397,0))</f>
        <v>0</v>
      </c>
      <c r="S397">
        <f>IF(B398="",S396,IFERROR(IF(AND(R397&gt;0,R396=0),R397,(1+(B398/B397-1)*Calc!$Z$1)*S396),0))</f>
        <v>0</v>
      </c>
      <c r="T397">
        <f>IF(B398="",T396,IFERROR(IF(AND(R397&gt;0,R396=0),R397,(1+(B398/B397-1)*Calc!$Z$1-L398)*T396),0))</f>
        <v>0</v>
      </c>
      <c r="U397">
        <f>IF(B398="",U396,IFERROR(IF(AND(R397&gt;0,R396=0),R397,(1+(B398/B397-1)*Calc!$Z$1-M398*2)*U396),0))</f>
        <v>0</v>
      </c>
      <c r="V397">
        <f>IF(B398="",V396,IFERROR(IF(AND(R397&gt;0,R396=0),R397,(1+(B398/B397-1)*Calc!$Z$1-N398*2)*V396),0))</f>
        <v>0</v>
      </c>
      <c r="W397">
        <f>IF(ISNUMBER(C397),C397,W396)</f>
        <v>0.12</v>
      </c>
      <c r="Y397" s="1" t="e">
        <f>IF(AND(Q397&gt;=Chart!$F$2,Q397&lt;=Chart!$F$3),Q397,#N/A)</f>
        <v>#N/A</v>
      </c>
      <c r="Z397" t="e">
        <f>IF(AND(Q397&gt;=Chart!$F$2,Q397&lt;=Chart!$F$3),R397,#N/A)</f>
        <v>#N/A</v>
      </c>
      <c r="AA397" t="e">
        <f>IF(AND(Q397&gt;=Chart!$F$2,Q397&lt;=Chart!$F$3),S397,#N/A)</f>
        <v>#N/A</v>
      </c>
      <c r="AB397" t="e">
        <f>IF(AND(Q397&gt;=Chart!$F$2,Q397&lt;=Chart!$F$3),T397,#N/A)</f>
        <v>#N/A</v>
      </c>
      <c r="AC397" t="e">
        <f>IF(AND(Q397&gt;=Chart!$F$2,Q397&lt;=Chart!$F$3),U397,#N/A)</f>
        <v>#N/A</v>
      </c>
      <c r="AD397" t="e">
        <f>IF(AND(Q397&gt;=Chart!$F$2,Q397&lt;=Chart!$F$3),V397,#N/A)</f>
        <v>#N/A</v>
      </c>
      <c r="AE397" t="e">
        <f>IF(AND(Q397&gt;=Chart!$F$2,Q397&lt;=Chart!$F$3),I397,#N/A)</f>
        <v>#N/A</v>
      </c>
      <c r="AF397" t="e">
        <f>IF(AND(Q397&gt;=Chart!$F$2,Q397&lt;=Chart!$F$3),H397/100,#N/A)</f>
        <v>#N/A</v>
      </c>
      <c r="AG397" t="e">
        <f>IF(AND(Q397&gt;=Chart!$F$2,Q397&lt;=Chart!$F$3),W397/100,#N/A)</f>
        <v>#N/A</v>
      </c>
    </row>
    <row r="398" spans="1:33" x14ac:dyDescent="0.25">
      <c r="A398">
        <v>1420641000</v>
      </c>
      <c r="B398">
        <f>INDEX('Daily Data ADJ'!$1:$1048576,MATCH(Calc!$A398,'Daily Data ADJ'!$A:$A,0),MATCH("SPY, CBOE BZX: Close",'Daily Data ADJ'!$1:$1,0))</f>
        <v>174.76764241999999</v>
      </c>
      <c r="C398">
        <f>INDEX('Daily Data ADJ'!$1:$1048576,MATCH(Calc!$A398,'Daily Data ADJ'!$A:$A,0),MATCH("EFFR, FRED: Close",'Daily Data ADJ'!$1:$1,0))</f>
        <v>0.12</v>
      </c>
      <c r="D398" t="str">
        <f>INDEX('Daily Data ADJ'!$1:$1048576,MATCH(Calc!$A398,'Daily Data ADJ'!$A:$A,1),MATCH("SOFR, FRED: Close",'Daily Data ADJ'!$1:$1,0))</f>
        <v>NaN</v>
      </c>
      <c r="E398">
        <f>INDEX('Daily Data ADJ'!$1:$1048576,MATCH(Calc!$A398,'Daily Data ADJ'!$A:$A,0),MATCH("UPRO, CBOE BZX: Close",'Daily Data ADJ'!$1:$1,0))</f>
        <v>10.27347406</v>
      </c>
      <c r="F398">
        <f>INDEX('Daily Data ADJ'!$1:$1048576,MATCH(Calc!$A398,'Daily Data ADJ'!$A:$A,0),MATCH("ES1!, CME_MINI: Close",'Daily Data ADJ'!$1:$1,0))</f>
        <v>2019.5</v>
      </c>
      <c r="G398">
        <f>INDEX('Daily Data ADJ'!$1:$1048576,MATCH(Calc!$A398,'Daily Data ADJ'!$A:$A,0),MATCH("ES2!, CME_MINI: Close",'Daily Data ADJ'!$1:$1,0))</f>
        <v>2012.5</v>
      </c>
      <c r="H398">
        <f>INDEX('QUANDL MULTPL SP500_DIV_YIELD_M'!$A:$G,MATCH(Calc!$A398,'QUANDL MULTPL SP500_DIV_YIELD_M'!$A:$A,1),MATCH('QUANDL MULTPL SP500_DIV_YIELD_M'!$E$1,'QUANDL MULTPL SP500_DIV_YIELD_M'!$A$1:$G$1,0))</f>
        <v>1.92</v>
      </c>
      <c r="I398" s="5">
        <f t="shared" si="36"/>
        <v>5.4071029822760942E-3</v>
      </c>
      <c r="J398" s="1">
        <f>A398/24/60/60+DATE(1970,1,1)</f>
        <v>42011.604166666672</v>
      </c>
      <c r="K398" s="3">
        <f t="shared" si="39"/>
        <v>1</v>
      </c>
      <c r="L398" s="6">
        <f>(1+Chart!$F$4)^(1/(365/K398))-1</f>
        <v>6.6592785027408397E-5</v>
      </c>
      <c r="M398" s="6">
        <f t="shared" si="40"/>
        <v>3.2857056047053135E-6</v>
      </c>
      <c r="N398" s="6">
        <f t="shared" si="41"/>
        <v>1.4774183338728264E-5</v>
      </c>
      <c r="O398">
        <f>O397*(B398/B397)</f>
        <v>174.76764242000047</v>
      </c>
      <c r="P398">
        <f t="shared" si="37"/>
        <v>2015</v>
      </c>
      <c r="Q398" s="1">
        <f t="shared" si="38"/>
        <v>42011.604166666672</v>
      </c>
      <c r="R398">
        <f>IF(B399="",R397,IF(Q398&gt;=Chart!$F$2,E398,0))</f>
        <v>0</v>
      </c>
      <c r="S398">
        <f>IF(B399="",S397,IFERROR(IF(AND(R398&gt;0,R397=0),R398,(1+(B399/B398-1)*Calc!$Z$1)*S397),0))</f>
        <v>0</v>
      </c>
      <c r="T398">
        <f>IF(B399="",T397,IFERROR(IF(AND(R398&gt;0,R397=0),R398,(1+(B399/B398-1)*Calc!$Z$1-L399)*T397),0))</f>
        <v>0</v>
      </c>
      <c r="U398">
        <f>IF(B399="",U397,IFERROR(IF(AND(R398&gt;0,R397=0),R398,(1+(B399/B398-1)*Calc!$Z$1-M399*2)*U397),0))</f>
        <v>0</v>
      </c>
      <c r="V398">
        <f>IF(B399="",V397,IFERROR(IF(AND(R398&gt;0,R397=0),R398,(1+(B399/B398-1)*Calc!$Z$1-N399*2)*V397),0))</f>
        <v>0</v>
      </c>
      <c r="W398">
        <f>IF(ISNUMBER(C398),C398,W397)</f>
        <v>0.12</v>
      </c>
      <c r="Y398" s="1" t="e">
        <f>IF(AND(Q398&gt;=Chart!$F$2,Q398&lt;=Chart!$F$3),Q398,#N/A)</f>
        <v>#N/A</v>
      </c>
      <c r="Z398" t="e">
        <f>IF(AND(Q398&gt;=Chart!$F$2,Q398&lt;=Chart!$F$3),R398,#N/A)</f>
        <v>#N/A</v>
      </c>
      <c r="AA398" t="e">
        <f>IF(AND(Q398&gt;=Chart!$F$2,Q398&lt;=Chart!$F$3),S398,#N/A)</f>
        <v>#N/A</v>
      </c>
      <c r="AB398" t="e">
        <f>IF(AND(Q398&gt;=Chart!$F$2,Q398&lt;=Chart!$F$3),T398,#N/A)</f>
        <v>#N/A</v>
      </c>
      <c r="AC398" t="e">
        <f>IF(AND(Q398&gt;=Chart!$F$2,Q398&lt;=Chart!$F$3),U398,#N/A)</f>
        <v>#N/A</v>
      </c>
      <c r="AD398" t="e">
        <f>IF(AND(Q398&gt;=Chart!$F$2,Q398&lt;=Chart!$F$3),V398,#N/A)</f>
        <v>#N/A</v>
      </c>
      <c r="AE398" t="e">
        <f>IF(AND(Q398&gt;=Chart!$F$2,Q398&lt;=Chart!$F$3),I398,#N/A)</f>
        <v>#N/A</v>
      </c>
      <c r="AF398" t="e">
        <f>IF(AND(Q398&gt;=Chart!$F$2,Q398&lt;=Chart!$F$3),H398/100,#N/A)</f>
        <v>#N/A</v>
      </c>
      <c r="AG398" t="e">
        <f>IF(AND(Q398&gt;=Chart!$F$2,Q398&lt;=Chart!$F$3),W398/100,#N/A)</f>
        <v>#N/A</v>
      </c>
    </row>
    <row r="399" spans="1:33" x14ac:dyDescent="0.25">
      <c r="A399">
        <v>1420727400</v>
      </c>
      <c r="B399">
        <f>INDEX('Daily Data ADJ'!$1:$1048576,MATCH(Calc!$A399,'Daily Data ADJ'!$A:$A,0),MATCH("SPY, CBOE BZX: Close",'Daily Data ADJ'!$1:$1,0))</f>
        <v>177.86890205</v>
      </c>
      <c r="C399">
        <f>INDEX('Daily Data ADJ'!$1:$1048576,MATCH(Calc!$A399,'Daily Data ADJ'!$A:$A,0),MATCH("EFFR, FRED: Close",'Daily Data ADJ'!$1:$1,0))</f>
        <v>0.12</v>
      </c>
      <c r="D399" t="str">
        <f>INDEX('Daily Data ADJ'!$1:$1048576,MATCH(Calc!$A399,'Daily Data ADJ'!$A:$A,1),MATCH("SOFR, FRED: Close",'Daily Data ADJ'!$1:$1,0))</f>
        <v>NaN</v>
      </c>
      <c r="E399">
        <f>INDEX('Daily Data ADJ'!$1:$1048576,MATCH(Calc!$A399,'Daily Data ADJ'!$A:$A,0),MATCH("UPRO, CBOE BZX: Close",'Daily Data ADJ'!$1:$1,0))</f>
        <v>10.81551166</v>
      </c>
      <c r="F399">
        <f>INDEX('Daily Data ADJ'!$1:$1048576,MATCH(Calc!$A399,'Daily Data ADJ'!$A:$A,0),MATCH("ES1!, CME_MINI: Close",'Daily Data ADJ'!$1:$1,0))</f>
        <v>2055</v>
      </c>
      <c r="G399">
        <f>INDEX('Daily Data ADJ'!$1:$1048576,MATCH(Calc!$A399,'Daily Data ADJ'!$A:$A,0),MATCH("ES2!, CME_MINI: Close",'Daily Data ADJ'!$1:$1,0))</f>
        <v>2047.75</v>
      </c>
      <c r="H399">
        <f>INDEX('QUANDL MULTPL SP500_DIV_YIELD_M'!$A:$G,MATCH(Calc!$A399,'QUANDL MULTPL SP500_DIV_YIELD_M'!$A:$A,1),MATCH('QUANDL MULTPL SP500_DIV_YIELD_M'!$E$1,'QUANDL MULTPL SP500_DIV_YIELD_M'!$A$1:$G$1,0))</f>
        <v>1.92</v>
      </c>
      <c r="I399" s="5">
        <f t="shared" si="36"/>
        <v>5.1625822476352203E-3</v>
      </c>
      <c r="J399" s="1">
        <f>A399/24/60/60+DATE(1970,1,1)</f>
        <v>42012.604166666672</v>
      </c>
      <c r="K399" s="3">
        <f t="shared" si="39"/>
        <v>1</v>
      </c>
      <c r="L399" s="6">
        <f>(1+Chart!$F$4)^(1/(365/K399))-1</f>
        <v>6.6592785027408397E-5</v>
      </c>
      <c r="M399" s="6">
        <f t="shared" si="40"/>
        <v>3.2857056047053135E-6</v>
      </c>
      <c r="N399" s="6">
        <f t="shared" si="41"/>
        <v>1.4107775699656599E-5</v>
      </c>
      <c r="O399">
        <f>O398*(B399/B398)</f>
        <v>177.86890205000049</v>
      </c>
      <c r="P399">
        <f t="shared" si="37"/>
        <v>2015</v>
      </c>
      <c r="Q399" s="1">
        <f t="shared" si="38"/>
        <v>42012.604166666672</v>
      </c>
      <c r="R399">
        <f>IF(B400="",R398,IF(Q399&gt;=Chart!$F$2,E399,0))</f>
        <v>0</v>
      </c>
      <c r="S399">
        <f>IF(B400="",S398,IFERROR(IF(AND(R399&gt;0,R398=0),R399,(1+(B400/B399-1)*Calc!$Z$1)*S398),0))</f>
        <v>0</v>
      </c>
      <c r="T399">
        <f>IF(B400="",T398,IFERROR(IF(AND(R399&gt;0,R398=0),R399,(1+(B400/B399-1)*Calc!$Z$1-L400)*T398),0))</f>
        <v>0</v>
      </c>
      <c r="U399">
        <f>IF(B400="",U398,IFERROR(IF(AND(R399&gt;0,R398=0),R399,(1+(B400/B399-1)*Calc!$Z$1-M400*2)*U398),0))</f>
        <v>0</v>
      </c>
      <c r="V399">
        <f>IF(B400="",V398,IFERROR(IF(AND(R399&gt;0,R398=0),R399,(1+(B400/B399-1)*Calc!$Z$1-N400*2)*V398),0))</f>
        <v>0</v>
      </c>
      <c r="W399">
        <f>IF(ISNUMBER(C399),C399,W398)</f>
        <v>0.12</v>
      </c>
      <c r="Y399" s="1" t="e">
        <f>IF(AND(Q399&gt;=Chart!$F$2,Q399&lt;=Chart!$F$3),Q399,#N/A)</f>
        <v>#N/A</v>
      </c>
      <c r="Z399" t="e">
        <f>IF(AND(Q399&gt;=Chart!$F$2,Q399&lt;=Chart!$F$3),R399,#N/A)</f>
        <v>#N/A</v>
      </c>
      <c r="AA399" t="e">
        <f>IF(AND(Q399&gt;=Chart!$F$2,Q399&lt;=Chart!$F$3),S399,#N/A)</f>
        <v>#N/A</v>
      </c>
      <c r="AB399" t="e">
        <f>IF(AND(Q399&gt;=Chart!$F$2,Q399&lt;=Chart!$F$3),T399,#N/A)</f>
        <v>#N/A</v>
      </c>
      <c r="AC399" t="e">
        <f>IF(AND(Q399&gt;=Chart!$F$2,Q399&lt;=Chart!$F$3),U399,#N/A)</f>
        <v>#N/A</v>
      </c>
      <c r="AD399" t="e">
        <f>IF(AND(Q399&gt;=Chart!$F$2,Q399&lt;=Chart!$F$3),V399,#N/A)</f>
        <v>#N/A</v>
      </c>
      <c r="AE399" t="e">
        <f>IF(AND(Q399&gt;=Chart!$F$2,Q399&lt;=Chart!$F$3),I399,#N/A)</f>
        <v>#N/A</v>
      </c>
      <c r="AF399" t="e">
        <f>IF(AND(Q399&gt;=Chart!$F$2,Q399&lt;=Chart!$F$3),H399/100,#N/A)</f>
        <v>#N/A</v>
      </c>
      <c r="AG399" t="e">
        <f>IF(AND(Q399&gt;=Chart!$F$2,Q399&lt;=Chart!$F$3),W399/100,#N/A)</f>
        <v>#N/A</v>
      </c>
    </row>
    <row r="400" spans="1:33" x14ac:dyDescent="0.25">
      <c r="A400">
        <v>1420813800</v>
      </c>
      <c r="B400">
        <f>INDEX('Daily Data ADJ'!$1:$1048576,MATCH(Calc!$A400,'Daily Data ADJ'!$A:$A,0),MATCH("SPY, CBOE BZX: Close",'Daily Data ADJ'!$1:$1,0))</f>
        <v>176.44353203</v>
      </c>
      <c r="C400">
        <f>INDEX('Daily Data ADJ'!$1:$1048576,MATCH(Calc!$A400,'Daily Data ADJ'!$A:$A,0),MATCH("EFFR, FRED: Close",'Daily Data ADJ'!$1:$1,0))</f>
        <v>0.12</v>
      </c>
      <c r="D400" t="str">
        <f>INDEX('Daily Data ADJ'!$1:$1048576,MATCH(Calc!$A400,'Daily Data ADJ'!$A:$A,1),MATCH("SOFR, FRED: Close",'Daily Data ADJ'!$1:$1,0))</f>
        <v>NaN</v>
      </c>
      <c r="E400">
        <f>INDEX('Daily Data ADJ'!$1:$1048576,MATCH(Calc!$A400,'Daily Data ADJ'!$A:$A,0),MATCH("UPRO, CBOE BZX: Close",'Daily Data ADJ'!$1:$1,0))</f>
        <v>10.55018963</v>
      </c>
      <c r="F400">
        <f>INDEX('Daily Data ADJ'!$1:$1048576,MATCH(Calc!$A400,'Daily Data ADJ'!$A:$A,0),MATCH("ES1!, CME_MINI: Close",'Daily Data ADJ'!$1:$1,0))</f>
        <v>2035.25</v>
      </c>
      <c r="G400">
        <f>INDEX('Daily Data ADJ'!$1:$1048576,MATCH(Calc!$A400,'Daily Data ADJ'!$A:$A,0),MATCH("ES2!, CME_MINI: Close",'Daily Data ADJ'!$1:$1,0))</f>
        <v>2028</v>
      </c>
      <c r="H400">
        <f>INDEX('QUANDL MULTPL SP500_DIV_YIELD_M'!$A:$G,MATCH(Calc!$A400,'QUANDL MULTPL SP500_DIV_YIELD_M'!$A:$A,1),MATCH('QUANDL MULTPL SP500_DIV_YIELD_M'!$E$1,'QUANDL MULTPL SP500_DIV_YIELD_M'!$A$1:$G$1,0))</f>
        <v>1.92</v>
      </c>
      <c r="I400" s="5">
        <f t="shared" si="36"/>
        <v>5.0270918703795332E-3</v>
      </c>
      <c r="J400" s="1">
        <f>A400/24/60/60+DATE(1970,1,1)</f>
        <v>42013.604166666672</v>
      </c>
      <c r="K400" s="3">
        <f t="shared" si="39"/>
        <v>1</v>
      </c>
      <c r="L400" s="6">
        <f>(1+Chart!$F$4)^(1/(365/K400))-1</f>
        <v>6.6592785027408397E-5</v>
      </c>
      <c r="M400" s="6">
        <f t="shared" si="40"/>
        <v>3.2857056047053135E-6</v>
      </c>
      <c r="N400" s="6">
        <f t="shared" si="41"/>
        <v>1.3738445693967094E-5</v>
      </c>
      <c r="O400">
        <f>O399*(B400/B399)</f>
        <v>176.44353203000048</v>
      </c>
      <c r="P400">
        <f t="shared" si="37"/>
        <v>2015</v>
      </c>
      <c r="Q400" s="1">
        <f t="shared" si="38"/>
        <v>42013.604166666672</v>
      </c>
      <c r="R400">
        <f>IF(B401="",R399,IF(Q400&gt;=Chart!$F$2,E400,0))</f>
        <v>0</v>
      </c>
      <c r="S400">
        <f>IF(B401="",S399,IFERROR(IF(AND(R400&gt;0,R399=0),R400,(1+(B401/B400-1)*Calc!$Z$1)*S399),0))</f>
        <v>0</v>
      </c>
      <c r="T400">
        <f>IF(B401="",T399,IFERROR(IF(AND(R400&gt;0,R399=0),R400,(1+(B401/B400-1)*Calc!$Z$1-L401)*T399),0))</f>
        <v>0</v>
      </c>
      <c r="U400">
        <f>IF(B401="",U399,IFERROR(IF(AND(R400&gt;0,R399=0),R400,(1+(B401/B400-1)*Calc!$Z$1-M401*2)*U399),0))</f>
        <v>0</v>
      </c>
      <c r="V400">
        <f>IF(B401="",V399,IFERROR(IF(AND(R400&gt;0,R399=0),R400,(1+(B401/B400-1)*Calc!$Z$1-N401*2)*V399),0))</f>
        <v>0</v>
      </c>
      <c r="W400">
        <f>IF(ISNUMBER(C400),C400,W399)</f>
        <v>0.12</v>
      </c>
      <c r="Y400" s="1" t="e">
        <f>IF(AND(Q400&gt;=Chart!$F$2,Q400&lt;=Chart!$F$3),Q400,#N/A)</f>
        <v>#N/A</v>
      </c>
      <c r="Z400" t="e">
        <f>IF(AND(Q400&gt;=Chart!$F$2,Q400&lt;=Chart!$F$3),R400,#N/A)</f>
        <v>#N/A</v>
      </c>
      <c r="AA400" t="e">
        <f>IF(AND(Q400&gt;=Chart!$F$2,Q400&lt;=Chart!$F$3),S400,#N/A)</f>
        <v>#N/A</v>
      </c>
      <c r="AB400" t="e">
        <f>IF(AND(Q400&gt;=Chart!$F$2,Q400&lt;=Chart!$F$3),T400,#N/A)</f>
        <v>#N/A</v>
      </c>
      <c r="AC400" t="e">
        <f>IF(AND(Q400&gt;=Chart!$F$2,Q400&lt;=Chart!$F$3),U400,#N/A)</f>
        <v>#N/A</v>
      </c>
      <c r="AD400" t="e">
        <f>IF(AND(Q400&gt;=Chart!$F$2,Q400&lt;=Chart!$F$3),V400,#N/A)</f>
        <v>#N/A</v>
      </c>
      <c r="AE400" t="e">
        <f>IF(AND(Q400&gt;=Chart!$F$2,Q400&lt;=Chart!$F$3),I400,#N/A)</f>
        <v>#N/A</v>
      </c>
      <c r="AF400" t="e">
        <f>IF(AND(Q400&gt;=Chart!$F$2,Q400&lt;=Chart!$F$3),H400/100,#N/A)</f>
        <v>#N/A</v>
      </c>
      <c r="AG400" t="e">
        <f>IF(AND(Q400&gt;=Chart!$F$2,Q400&lt;=Chart!$F$3),W400/100,#N/A)</f>
        <v>#N/A</v>
      </c>
    </row>
    <row r="401" spans="1:33" x14ac:dyDescent="0.25">
      <c r="A401">
        <v>1421073000</v>
      </c>
      <c r="B401">
        <f>INDEX('Daily Data ADJ'!$1:$1048576,MATCH(Calc!$A401,'Daily Data ADJ'!$A:$A,0),MATCH("SPY, CBOE BZX: Close",'Daily Data ADJ'!$1:$1,0))</f>
        <v>175.06135502999999</v>
      </c>
      <c r="C401">
        <f>INDEX('Daily Data ADJ'!$1:$1048576,MATCH(Calc!$A401,'Daily Data ADJ'!$A:$A,0),MATCH("EFFR, FRED: Close",'Daily Data ADJ'!$1:$1,0))</f>
        <v>0.12</v>
      </c>
      <c r="D401" t="str">
        <f>INDEX('Daily Data ADJ'!$1:$1048576,MATCH(Calc!$A401,'Daily Data ADJ'!$A:$A,1),MATCH("SOFR, FRED: Close",'Daily Data ADJ'!$1:$1,0))</f>
        <v>NaN</v>
      </c>
      <c r="E401">
        <f>INDEX('Daily Data ADJ'!$1:$1048576,MATCH(Calc!$A401,'Daily Data ADJ'!$A:$A,0),MATCH("UPRO, CBOE BZX: Close",'Daily Data ADJ'!$1:$1,0))</f>
        <v>10.29544855</v>
      </c>
      <c r="F401">
        <f>INDEX('Daily Data ADJ'!$1:$1048576,MATCH(Calc!$A401,'Daily Data ADJ'!$A:$A,0),MATCH("ES1!, CME_MINI: Close",'Daily Data ADJ'!$1:$1,0))</f>
        <v>2022.5</v>
      </c>
      <c r="G401">
        <f>INDEX('Daily Data ADJ'!$1:$1048576,MATCH(Calc!$A401,'Daily Data ADJ'!$A:$A,0),MATCH("ES2!, CME_MINI: Close",'Daily Data ADJ'!$1:$1,0))</f>
        <v>2015</v>
      </c>
      <c r="H401">
        <f>INDEX('QUANDL MULTPL SP500_DIV_YIELD_M'!$A:$G,MATCH(Calc!$A401,'QUANDL MULTPL SP500_DIV_YIELD_M'!$A:$A,1),MATCH('QUANDL MULTPL SP500_DIV_YIELD_M'!$E$1,'QUANDL MULTPL SP500_DIV_YIELD_M'!$A$1:$G$1,0))</f>
        <v>1.92</v>
      </c>
      <c r="I401" s="5">
        <f t="shared" si="36"/>
        <v>4.4491770205953331E-3</v>
      </c>
      <c r="J401" s="1">
        <f>A401/24/60/60+DATE(1970,1,1)</f>
        <v>42016.604166666672</v>
      </c>
      <c r="K401" s="3">
        <f t="shared" si="39"/>
        <v>3</v>
      </c>
      <c r="L401" s="6">
        <f>(1+Chart!$F$4)^(1/(365/K401))-1</f>
        <v>1.9979165917494157E-4</v>
      </c>
      <c r="M401" s="6">
        <f t="shared" si="40"/>
        <v>9.8571492017640594E-6</v>
      </c>
      <c r="N401" s="6">
        <f t="shared" si="41"/>
        <v>3.6488134379730752E-5</v>
      </c>
      <c r="O401">
        <f>O400*(B401/B400)</f>
        <v>175.06135503000047</v>
      </c>
      <c r="P401">
        <f t="shared" si="37"/>
        <v>2015</v>
      </c>
      <c r="Q401" s="1">
        <f t="shared" si="38"/>
        <v>42016.604166666672</v>
      </c>
      <c r="R401">
        <f>IF(B402="",R400,IF(Q401&gt;=Chart!$F$2,E401,0))</f>
        <v>0</v>
      </c>
      <c r="S401">
        <f>IF(B402="",S400,IFERROR(IF(AND(R401&gt;0,R400=0),R401,(1+(B402/B401-1)*Calc!$Z$1)*S400),0))</f>
        <v>0</v>
      </c>
      <c r="T401">
        <f>IF(B402="",T400,IFERROR(IF(AND(R401&gt;0,R400=0),R401,(1+(B402/B401-1)*Calc!$Z$1-L402)*T400),0))</f>
        <v>0</v>
      </c>
      <c r="U401">
        <f>IF(B402="",U400,IFERROR(IF(AND(R401&gt;0,R400=0),R401,(1+(B402/B401-1)*Calc!$Z$1-M402*2)*U400),0))</f>
        <v>0</v>
      </c>
      <c r="V401">
        <f>IF(B402="",V400,IFERROR(IF(AND(R401&gt;0,R400=0),R401,(1+(B402/B401-1)*Calc!$Z$1-N402*2)*V400),0))</f>
        <v>0</v>
      </c>
      <c r="W401">
        <f>IF(ISNUMBER(C401),C401,W400)</f>
        <v>0.12</v>
      </c>
      <c r="Y401" s="1" t="e">
        <f>IF(AND(Q401&gt;=Chart!$F$2,Q401&lt;=Chart!$F$3),Q401,#N/A)</f>
        <v>#N/A</v>
      </c>
      <c r="Z401" t="e">
        <f>IF(AND(Q401&gt;=Chart!$F$2,Q401&lt;=Chart!$F$3),R401,#N/A)</f>
        <v>#N/A</v>
      </c>
      <c r="AA401" t="e">
        <f>IF(AND(Q401&gt;=Chart!$F$2,Q401&lt;=Chart!$F$3),S401,#N/A)</f>
        <v>#N/A</v>
      </c>
      <c r="AB401" t="e">
        <f>IF(AND(Q401&gt;=Chart!$F$2,Q401&lt;=Chart!$F$3),T401,#N/A)</f>
        <v>#N/A</v>
      </c>
      <c r="AC401" t="e">
        <f>IF(AND(Q401&gt;=Chart!$F$2,Q401&lt;=Chart!$F$3),U401,#N/A)</f>
        <v>#N/A</v>
      </c>
      <c r="AD401" t="e">
        <f>IF(AND(Q401&gt;=Chart!$F$2,Q401&lt;=Chart!$F$3),V401,#N/A)</f>
        <v>#N/A</v>
      </c>
      <c r="AE401" t="e">
        <f>IF(AND(Q401&gt;=Chart!$F$2,Q401&lt;=Chart!$F$3),I401,#N/A)</f>
        <v>#N/A</v>
      </c>
      <c r="AF401" t="e">
        <f>IF(AND(Q401&gt;=Chart!$F$2,Q401&lt;=Chart!$F$3),H401/100,#N/A)</f>
        <v>#N/A</v>
      </c>
      <c r="AG401" t="e">
        <f>IF(AND(Q401&gt;=Chart!$F$2,Q401&lt;=Chart!$F$3),W401/100,#N/A)</f>
        <v>#N/A</v>
      </c>
    </row>
    <row r="402" spans="1:33" x14ac:dyDescent="0.25">
      <c r="A402">
        <v>1421159400</v>
      </c>
      <c r="B402">
        <f>INDEX('Daily Data ADJ'!$1:$1048576,MATCH(Calc!$A402,'Daily Data ADJ'!$A:$A,0),MATCH("SPY, CBOE BZX: Close",'Daily Data ADJ'!$1:$1,0))</f>
        <v>174.56895448</v>
      </c>
      <c r="C402">
        <f>INDEX('Daily Data ADJ'!$1:$1048576,MATCH(Calc!$A402,'Daily Data ADJ'!$A:$A,0),MATCH("EFFR, FRED: Close",'Daily Data ADJ'!$1:$1,0))</f>
        <v>0.12</v>
      </c>
      <c r="D402" t="str">
        <f>INDEX('Daily Data ADJ'!$1:$1048576,MATCH(Calc!$A402,'Daily Data ADJ'!$A:$A,1),MATCH("SOFR, FRED: Close",'Daily Data ADJ'!$1:$1,0))</f>
        <v>NaN</v>
      </c>
      <c r="E402">
        <f>INDEX('Daily Data ADJ'!$1:$1048576,MATCH(Calc!$A402,'Daily Data ADJ'!$A:$A,0),MATCH("UPRO, CBOE BZX: Close",'Daily Data ADJ'!$1:$1,0))</f>
        <v>10.210806699999999</v>
      </c>
      <c r="F402">
        <f>INDEX('Daily Data ADJ'!$1:$1048576,MATCH(Calc!$A402,'Daily Data ADJ'!$A:$A,0),MATCH("ES1!, CME_MINI: Close",'Daily Data ADJ'!$1:$1,0))</f>
        <v>2016</v>
      </c>
      <c r="G402">
        <f>INDEX('Daily Data ADJ'!$1:$1048576,MATCH(Calc!$A402,'Daily Data ADJ'!$A:$A,0),MATCH("ES2!, CME_MINI: Close",'Daily Data ADJ'!$1:$1,0))</f>
        <v>2008.75</v>
      </c>
      <c r="H402">
        <f>INDEX('QUANDL MULTPL SP500_DIV_YIELD_M'!$A:$G,MATCH(Calc!$A402,'QUANDL MULTPL SP500_DIV_YIELD_M'!$A:$A,1),MATCH('QUANDL MULTPL SP500_DIV_YIELD_M'!$E$1,'QUANDL MULTPL SP500_DIV_YIELD_M'!$A$1:$G$1,0))</f>
        <v>1.92</v>
      </c>
      <c r="I402" s="5">
        <f t="shared" si="36"/>
        <v>4.8924907221379356E-3</v>
      </c>
      <c r="J402" s="1">
        <f>A402/24/60/60+DATE(1970,1,1)</f>
        <v>42017.604166666672</v>
      </c>
      <c r="K402" s="3">
        <f t="shared" si="39"/>
        <v>1</v>
      </c>
      <c r="L402" s="6">
        <f>(1+Chart!$F$4)^(1/(365/K402))-1</f>
        <v>6.6592785027408397E-5</v>
      </c>
      <c r="M402" s="6">
        <f t="shared" si="40"/>
        <v>3.2857056047053135E-6</v>
      </c>
      <c r="N402" s="6">
        <f t="shared" si="41"/>
        <v>1.3371490446889567E-5</v>
      </c>
      <c r="O402">
        <f>O401*(B402/B401)</f>
        <v>174.56895448000049</v>
      </c>
      <c r="P402">
        <f t="shared" si="37"/>
        <v>2015</v>
      </c>
      <c r="Q402" s="1">
        <f t="shared" si="38"/>
        <v>42017.604166666672</v>
      </c>
      <c r="R402">
        <f>IF(B403="",R401,IF(Q402&gt;=Chart!$F$2,E402,0))</f>
        <v>0</v>
      </c>
      <c r="S402">
        <f>IF(B403="",S401,IFERROR(IF(AND(R402&gt;0,R401=0),R402,(1+(B403/B402-1)*Calc!$Z$1)*S401),0))</f>
        <v>0</v>
      </c>
      <c r="T402">
        <f>IF(B403="",T401,IFERROR(IF(AND(R402&gt;0,R401=0),R402,(1+(B403/B402-1)*Calc!$Z$1-L403)*T401),0))</f>
        <v>0</v>
      </c>
      <c r="U402">
        <f>IF(B403="",U401,IFERROR(IF(AND(R402&gt;0,R401=0),R402,(1+(B403/B402-1)*Calc!$Z$1-M403*2)*U401),0))</f>
        <v>0</v>
      </c>
      <c r="V402">
        <f>IF(B403="",V401,IFERROR(IF(AND(R402&gt;0,R401=0),R402,(1+(B403/B402-1)*Calc!$Z$1-N403*2)*V401),0))</f>
        <v>0</v>
      </c>
      <c r="W402">
        <f>IF(ISNUMBER(C402),C402,W401)</f>
        <v>0.12</v>
      </c>
      <c r="Y402" s="1" t="e">
        <f>IF(AND(Q402&gt;=Chart!$F$2,Q402&lt;=Chart!$F$3),Q402,#N/A)</f>
        <v>#N/A</v>
      </c>
      <c r="Z402" t="e">
        <f>IF(AND(Q402&gt;=Chart!$F$2,Q402&lt;=Chart!$F$3),R402,#N/A)</f>
        <v>#N/A</v>
      </c>
      <c r="AA402" t="e">
        <f>IF(AND(Q402&gt;=Chart!$F$2,Q402&lt;=Chart!$F$3),S402,#N/A)</f>
        <v>#N/A</v>
      </c>
      <c r="AB402" t="e">
        <f>IF(AND(Q402&gt;=Chart!$F$2,Q402&lt;=Chart!$F$3),T402,#N/A)</f>
        <v>#N/A</v>
      </c>
      <c r="AC402" t="e">
        <f>IF(AND(Q402&gt;=Chart!$F$2,Q402&lt;=Chart!$F$3),U402,#N/A)</f>
        <v>#N/A</v>
      </c>
      <c r="AD402" t="e">
        <f>IF(AND(Q402&gt;=Chart!$F$2,Q402&lt;=Chart!$F$3),V402,#N/A)</f>
        <v>#N/A</v>
      </c>
      <c r="AE402" t="e">
        <f>IF(AND(Q402&gt;=Chart!$F$2,Q402&lt;=Chart!$F$3),I402,#N/A)</f>
        <v>#N/A</v>
      </c>
      <c r="AF402" t="e">
        <f>IF(AND(Q402&gt;=Chart!$F$2,Q402&lt;=Chart!$F$3),H402/100,#N/A)</f>
        <v>#N/A</v>
      </c>
      <c r="AG402" t="e">
        <f>IF(AND(Q402&gt;=Chart!$F$2,Q402&lt;=Chart!$F$3),W402/100,#N/A)</f>
        <v>#N/A</v>
      </c>
    </row>
    <row r="403" spans="1:33" x14ac:dyDescent="0.25">
      <c r="A403">
        <v>1421245800</v>
      </c>
      <c r="B403">
        <f>INDEX('Daily Data ADJ'!$1:$1048576,MATCH(Calc!$A403,'Daily Data ADJ'!$A:$A,0),MATCH("SPY, CBOE BZX: Close",'Daily Data ADJ'!$1:$1,0))</f>
        <v>173.51504452</v>
      </c>
      <c r="C403">
        <f>INDEX('Daily Data ADJ'!$1:$1048576,MATCH(Calc!$A403,'Daily Data ADJ'!$A:$A,0),MATCH("EFFR, FRED: Close",'Daily Data ADJ'!$1:$1,0))</f>
        <v>0.12</v>
      </c>
      <c r="D403" t="str">
        <f>INDEX('Daily Data ADJ'!$1:$1048576,MATCH(Calc!$A403,'Daily Data ADJ'!$A:$A,1),MATCH("SOFR, FRED: Close",'Daily Data ADJ'!$1:$1,0))</f>
        <v>NaN</v>
      </c>
      <c r="E403">
        <f>INDEX('Daily Data ADJ'!$1:$1048576,MATCH(Calc!$A403,'Daily Data ADJ'!$A:$A,0),MATCH("UPRO, CBOE BZX: Close",'Daily Data ADJ'!$1:$1,0))</f>
        <v>10.03175459</v>
      </c>
      <c r="F403">
        <f>INDEX('Daily Data ADJ'!$1:$1048576,MATCH(Calc!$A403,'Daily Data ADJ'!$A:$A,0),MATCH("ES1!, CME_MINI: Close",'Daily Data ADJ'!$1:$1,0))</f>
        <v>2007.5</v>
      </c>
      <c r="G403">
        <f>INDEX('Daily Data ADJ'!$1:$1048576,MATCH(Calc!$A403,'Daily Data ADJ'!$A:$A,0),MATCH("ES2!, CME_MINI: Close",'Daily Data ADJ'!$1:$1,0))</f>
        <v>2000</v>
      </c>
      <c r="H403">
        <f>INDEX('QUANDL MULTPL SP500_DIV_YIELD_M'!$A:$G,MATCH(Calc!$A403,'QUANDL MULTPL SP500_DIV_YIELD_M'!$A:$A,1),MATCH('QUANDL MULTPL SP500_DIV_YIELD_M'!$E$1,'QUANDL MULTPL SP500_DIV_YIELD_M'!$A$1:$G$1,0))</f>
        <v>1.92</v>
      </c>
      <c r="I403" s="5">
        <f t="shared" si="36"/>
        <v>4.339577192590597E-3</v>
      </c>
      <c r="J403" s="1">
        <f>A403/24/60/60+DATE(1970,1,1)</f>
        <v>42018.604166666672</v>
      </c>
      <c r="K403" s="3">
        <f t="shared" si="39"/>
        <v>1</v>
      </c>
      <c r="L403" s="6">
        <f>(1+Chart!$F$4)^(1/(365/K403))-1</f>
        <v>6.6592785027408397E-5</v>
      </c>
      <c r="M403" s="6">
        <f t="shared" si="40"/>
        <v>3.2857056047053135E-6</v>
      </c>
      <c r="N403" s="6">
        <f t="shared" si="41"/>
        <v>1.1863600180239686E-5</v>
      </c>
      <c r="O403">
        <f>O402*(B403/B402)</f>
        <v>173.51504452000049</v>
      </c>
      <c r="P403">
        <f t="shared" si="37"/>
        <v>2015</v>
      </c>
      <c r="Q403" s="1">
        <f t="shared" si="38"/>
        <v>42018.604166666672</v>
      </c>
      <c r="R403">
        <f>IF(B404="",R402,IF(Q403&gt;=Chart!$F$2,E403,0))</f>
        <v>0</v>
      </c>
      <c r="S403">
        <f>IF(B404="",S402,IFERROR(IF(AND(R403&gt;0,R402=0),R403,(1+(B404/B403-1)*Calc!$Z$1)*S402),0))</f>
        <v>0</v>
      </c>
      <c r="T403">
        <f>IF(B404="",T402,IFERROR(IF(AND(R403&gt;0,R402=0),R403,(1+(B404/B403-1)*Calc!$Z$1-L404)*T402),0))</f>
        <v>0</v>
      </c>
      <c r="U403">
        <f>IF(B404="",U402,IFERROR(IF(AND(R403&gt;0,R402=0),R403,(1+(B404/B403-1)*Calc!$Z$1-M404*2)*U402),0))</f>
        <v>0</v>
      </c>
      <c r="V403">
        <f>IF(B404="",V402,IFERROR(IF(AND(R403&gt;0,R402=0),R403,(1+(B404/B403-1)*Calc!$Z$1-N404*2)*V402),0))</f>
        <v>0</v>
      </c>
      <c r="W403">
        <f>IF(ISNUMBER(C403),C403,W402)</f>
        <v>0.12</v>
      </c>
      <c r="Y403" s="1" t="e">
        <f>IF(AND(Q403&gt;=Chart!$F$2,Q403&lt;=Chart!$F$3),Q403,#N/A)</f>
        <v>#N/A</v>
      </c>
      <c r="Z403" t="e">
        <f>IF(AND(Q403&gt;=Chart!$F$2,Q403&lt;=Chart!$F$3),R403,#N/A)</f>
        <v>#N/A</v>
      </c>
      <c r="AA403" t="e">
        <f>IF(AND(Q403&gt;=Chart!$F$2,Q403&lt;=Chart!$F$3),S403,#N/A)</f>
        <v>#N/A</v>
      </c>
      <c r="AB403" t="e">
        <f>IF(AND(Q403&gt;=Chart!$F$2,Q403&lt;=Chart!$F$3),T403,#N/A)</f>
        <v>#N/A</v>
      </c>
      <c r="AC403" t="e">
        <f>IF(AND(Q403&gt;=Chart!$F$2,Q403&lt;=Chart!$F$3),U403,#N/A)</f>
        <v>#N/A</v>
      </c>
      <c r="AD403" t="e">
        <f>IF(AND(Q403&gt;=Chart!$F$2,Q403&lt;=Chart!$F$3),V403,#N/A)</f>
        <v>#N/A</v>
      </c>
      <c r="AE403" t="e">
        <f>IF(AND(Q403&gt;=Chart!$F$2,Q403&lt;=Chart!$F$3),I403,#N/A)</f>
        <v>#N/A</v>
      </c>
      <c r="AF403" t="e">
        <f>IF(AND(Q403&gt;=Chart!$F$2,Q403&lt;=Chart!$F$3),H403/100,#N/A)</f>
        <v>#N/A</v>
      </c>
      <c r="AG403" t="e">
        <f>IF(AND(Q403&gt;=Chart!$F$2,Q403&lt;=Chart!$F$3),W403/100,#N/A)</f>
        <v>#N/A</v>
      </c>
    </row>
    <row r="404" spans="1:33" x14ac:dyDescent="0.25">
      <c r="A404">
        <v>1421332200</v>
      </c>
      <c r="B404">
        <f>INDEX('Daily Data ADJ'!$1:$1048576,MATCH(Calc!$A404,'Daily Data ADJ'!$A:$A,0),MATCH("SPY, CBOE BZX: Close",'Daily Data ADJ'!$1:$1,0))</f>
        <v>171.92545458999999</v>
      </c>
      <c r="C404">
        <f>INDEX('Daily Data ADJ'!$1:$1048576,MATCH(Calc!$A404,'Daily Data ADJ'!$A:$A,0),MATCH("EFFR, FRED: Close",'Daily Data ADJ'!$1:$1,0))</f>
        <v>0.12</v>
      </c>
      <c r="D404" t="str">
        <f>INDEX('Daily Data ADJ'!$1:$1048576,MATCH(Calc!$A404,'Daily Data ADJ'!$A:$A,1),MATCH("SOFR, FRED: Close",'Daily Data ADJ'!$1:$1,0))</f>
        <v>NaN</v>
      </c>
      <c r="E404">
        <f>INDEX('Daily Data ADJ'!$1:$1048576,MATCH(Calc!$A404,'Daily Data ADJ'!$A:$A,0),MATCH("UPRO, CBOE BZX: Close",'Daily Data ADJ'!$1:$1,0))</f>
        <v>9.7574806299999999</v>
      </c>
      <c r="F404">
        <f>INDEX('Daily Data ADJ'!$1:$1048576,MATCH(Calc!$A404,'Daily Data ADJ'!$A:$A,0),MATCH("ES1!, CME_MINI: Close",'Daily Data ADJ'!$1:$1,0))</f>
        <v>1989</v>
      </c>
      <c r="G404">
        <f>INDEX('Daily Data ADJ'!$1:$1048576,MATCH(Calc!$A404,'Daily Data ADJ'!$A:$A,0),MATCH("ES2!, CME_MINI: Close",'Daily Data ADJ'!$1:$1,0))</f>
        <v>1981.75</v>
      </c>
      <c r="H404">
        <f>INDEX('QUANDL MULTPL SP500_DIV_YIELD_M'!$A:$G,MATCH(Calc!$A404,'QUANDL MULTPL SP500_DIV_YIELD_M'!$A:$A,1),MATCH('QUANDL MULTPL SP500_DIV_YIELD_M'!$E$1,'QUANDL MULTPL SP500_DIV_YIELD_M'!$A$1:$G$1,0))</f>
        <v>1.92</v>
      </c>
      <c r="I404" s="5">
        <f t="shared" si="36"/>
        <v>4.6993336470428949E-3</v>
      </c>
      <c r="J404" s="1">
        <f>A404/24/60/60+DATE(1970,1,1)</f>
        <v>42019.604166666672</v>
      </c>
      <c r="K404" s="3">
        <f t="shared" si="39"/>
        <v>1</v>
      </c>
      <c r="L404" s="6">
        <f>(1+Chart!$F$4)^(1/(365/K404))-1</f>
        <v>6.6592785027408397E-5</v>
      </c>
      <c r="M404" s="6">
        <f t="shared" si="40"/>
        <v>3.2857056047053135E-6</v>
      </c>
      <c r="N404" s="6">
        <f t="shared" si="41"/>
        <v>1.2844811946299828E-5</v>
      </c>
      <c r="O404">
        <f>O403*(B404/B403)</f>
        <v>171.92545459000047</v>
      </c>
      <c r="P404">
        <f t="shared" si="37"/>
        <v>2015</v>
      </c>
      <c r="Q404" s="1">
        <f t="shared" si="38"/>
        <v>42019.604166666672</v>
      </c>
      <c r="R404">
        <f>IF(B405="",R403,IF(Q404&gt;=Chart!$F$2,E404,0))</f>
        <v>0</v>
      </c>
      <c r="S404">
        <f>IF(B405="",S403,IFERROR(IF(AND(R404&gt;0,R403=0),R404,(1+(B405/B404-1)*Calc!$Z$1)*S403),0))</f>
        <v>0</v>
      </c>
      <c r="T404">
        <f>IF(B405="",T403,IFERROR(IF(AND(R404&gt;0,R403=0),R404,(1+(B405/B404-1)*Calc!$Z$1-L405)*T403),0))</f>
        <v>0</v>
      </c>
      <c r="U404">
        <f>IF(B405="",U403,IFERROR(IF(AND(R404&gt;0,R403=0),R404,(1+(B405/B404-1)*Calc!$Z$1-M405*2)*U403),0))</f>
        <v>0</v>
      </c>
      <c r="V404">
        <f>IF(B405="",V403,IFERROR(IF(AND(R404&gt;0,R403=0),R404,(1+(B405/B404-1)*Calc!$Z$1-N405*2)*V403),0))</f>
        <v>0</v>
      </c>
      <c r="W404">
        <f>IF(ISNUMBER(C404),C404,W403)</f>
        <v>0.12</v>
      </c>
      <c r="Y404" s="1" t="e">
        <f>IF(AND(Q404&gt;=Chart!$F$2,Q404&lt;=Chart!$F$3),Q404,#N/A)</f>
        <v>#N/A</v>
      </c>
      <c r="Z404" t="e">
        <f>IF(AND(Q404&gt;=Chart!$F$2,Q404&lt;=Chart!$F$3),R404,#N/A)</f>
        <v>#N/A</v>
      </c>
      <c r="AA404" t="e">
        <f>IF(AND(Q404&gt;=Chart!$F$2,Q404&lt;=Chart!$F$3),S404,#N/A)</f>
        <v>#N/A</v>
      </c>
      <c r="AB404" t="e">
        <f>IF(AND(Q404&gt;=Chart!$F$2,Q404&lt;=Chart!$F$3),T404,#N/A)</f>
        <v>#N/A</v>
      </c>
      <c r="AC404" t="e">
        <f>IF(AND(Q404&gt;=Chart!$F$2,Q404&lt;=Chart!$F$3),U404,#N/A)</f>
        <v>#N/A</v>
      </c>
      <c r="AD404" t="e">
        <f>IF(AND(Q404&gt;=Chart!$F$2,Q404&lt;=Chart!$F$3),V404,#N/A)</f>
        <v>#N/A</v>
      </c>
      <c r="AE404" t="e">
        <f>IF(AND(Q404&gt;=Chart!$F$2,Q404&lt;=Chart!$F$3),I404,#N/A)</f>
        <v>#N/A</v>
      </c>
      <c r="AF404" t="e">
        <f>IF(AND(Q404&gt;=Chart!$F$2,Q404&lt;=Chart!$F$3),H404/100,#N/A)</f>
        <v>#N/A</v>
      </c>
      <c r="AG404" t="e">
        <f>IF(AND(Q404&gt;=Chart!$F$2,Q404&lt;=Chart!$F$3),W404/100,#N/A)</f>
        <v>#N/A</v>
      </c>
    </row>
    <row r="405" spans="1:33" x14ac:dyDescent="0.25">
      <c r="A405">
        <v>1421418600</v>
      </c>
      <c r="B405">
        <f>INDEX('Daily Data ADJ'!$1:$1048576,MATCH(Calc!$A405,'Daily Data ADJ'!$A:$A,0),MATCH("SPY, CBOE BZX: Close",'Daily Data ADJ'!$1:$1,0))</f>
        <v>174.18021719999999</v>
      </c>
      <c r="C405">
        <f>INDEX('Daily Data ADJ'!$1:$1048576,MATCH(Calc!$A405,'Daily Data ADJ'!$A:$A,0),MATCH("EFFR, FRED: Close",'Daily Data ADJ'!$1:$1,0))</f>
        <v>0.13</v>
      </c>
      <c r="D405" t="str">
        <f>INDEX('Daily Data ADJ'!$1:$1048576,MATCH(Calc!$A405,'Daily Data ADJ'!$A:$A,1),MATCH("SOFR, FRED: Close",'Daily Data ADJ'!$1:$1,0))</f>
        <v>NaN</v>
      </c>
      <c r="E405">
        <f>INDEX('Daily Data ADJ'!$1:$1048576,MATCH(Calc!$A405,'Daily Data ADJ'!$A:$A,0),MATCH("UPRO, CBOE BZX: Close",'Daily Data ADJ'!$1:$1,0))</f>
        <v>10.12128064</v>
      </c>
      <c r="F405">
        <f>INDEX('Daily Data ADJ'!$1:$1048576,MATCH(Calc!$A405,'Daily Data ADJ'!$A:$A,0),MATCH("ES1!, CME_MINI: Close",'Daily Data ADJ'!$1:$1,0))</f>
        <v>2013</v>
      </c>
      <c r="G405">
        <f>INDEX('Daily Data ADJ'!$1:$1048576,MATCH(Calc!$A405,'Daily Data ADJ'!$A:$A,0),MATCH("ES2!, CME_MINI: Close",'Daily Data ADJ'!$1:$1,0))</f>
        <v>2005.5</v>
      </c>
      <c r="H405">
        <f>INDEX('QUANDL MULTPL SP500_DIV_YIELD_M'!$A:$G,MATCH(Calc!$A405,'QUANDL MULTPL SP500_DIV_YIELD_M'!$A:$A,1),MATCH('QUANDL MULTPL SP500_DIV_YIELD_M'!$E$1,'QUANDL MULTPL SP500_DIV_YIELD_M'!$A$1:$G$1,0))</f>
        <v>1.92</v>
      </c>
      <c r="I405" s="5">
        <f t="shared" si="36"/>
        <v>4.3799523859416913E-3</v>
      </c>
      <c r="J405" s="1">
        <f>A405/24/60/60+DATE(1970,1,1)</f>
        <v>42020.604166666672</v>
      </c>
      <c r="K405" s="3">
        <f t="shared" si="39"/>
        <v>1</v>
      </c>
      <c r="L405" s="6">
        <f>(1+Chart!$F$4)^(1/(365/K405))-1</f>
        <v>6.6592785027408397E-5</v>
      </c>
      <c r="M405" s="6">
        <f t="shared" si="40"/>
        <v>3.5593371059405854E-6</v>
      </c>
      <c r="N405" s="6">
        <f t="shared" si="41"/>
        <v>1.1973738290427249E-5</v>
      </c>
      <c r="O405">
        <f>O404*(B405/B404)</f>
        <v>174.1802172000005</v>
      </c>
      <c r="P405">
        <f t="shared" si="37"/>
        <v>2015</v>
      </c>
      <c r="Q405" s="1">
        <f t="shared" si="38"/>
        <v>42020.604166666672</v>
      </c>
      <c r="R405">
        <f>IF(B406="",R404,IF(Q405&gt;=Chart!$F$2,E405,0))</f>
        <v>0</v>
      </c>
      <c r="S405">
        <f>IF(B406="",S404,IFERROR(IF(AND(R405&gt;0,R404=0),R405,(1+(B406/B405-1)*Calc!$Z$1)*S404),0))</f>
        <v>0</v>
      </c>
      <c r="T405">
        <f>IF(B406="",T404,IFERROR(IF(AND(R405&gt;0,R404=0),R405,(1+(B406/B405-1)*Calc!$Z$1-L406)*T404),0))</f>
        <v>0</v>
      </c>
      <c r="U405">
        <f>IF(B406="",U404,IFERROR(IF(AND(R405&gt;0,R404=0),R405,(1+(B406/B405-1)*Calc!$Z$1-M406*2)*U404),0))</f>
        <v>0</v>
      </c>
      <c r="V405">
        <f>IF(B406="",V404,IFERROR(IF(AND(R405&gt;0,R404=0),R405,(1+(B406/B405-1)*Calc!$Z$1-N406*2)*V404),0))</f>
        <v>0</v>
      </c>
      <c r="W405">
        <f>IF(ISNUMBER(C405),C405,W404)</f>
        <v>0.13</v>
      </c>
      <c r="Y405" s="1" t="e">
        <f>IF(AND(Q405&gt;=Chart!$F$2,Q405&lt;=Chart!$F$3),Q405,#N/A)</f>
        <v>#N/A</v>
      </c>
      <c r="Z405" t="e">
        <f>IF(AND(Q405&gt;=Chart!$F$2,Q405&lt;=Chart!$F$3),R405,#N/A)</f>
        <v>#N/A</v>
      </c>
      <c r="AA405" t="e">
        <f>IF(AND(Q405&gt;=Chart!$F$2,Q405&lt;=Chart!$F$3),S405,#N/A)</f>
        <v>#N/A</v>
      </c>
      <c r="AB405" t="e">
        <f>IF(AND(Q405&gt;=Chart!$F$2,Q405&lt;=Chart!$F$3),T405,#N/A)</f>
        <v>#N/A</v>
      </c>
      <c r="AC405" t="e">
        <f>IF(AND(Q405&gt;=Chart!$F$2,Q405&lt;=Chart!$F$3),U405,#N/A)</f>
        <v>#N/A</v>
      </c>
      <c r="AD405" t="e">
        <f>IF(AND(Q405&gt;=Chart!$F$2,Q405&lt;=Chart!$F$3),V405,#N/A)</f>
        <v>#N/A</v>
      </c>
      <c r="AE405" t="e">
        <f>IF(AND(Q405&gt;=Chart!$F$2,Q405&lt;=Chart!$F$3),I405,#N/A)</f>
        <v>#N/A</v>
      </c>
      <c r="AF405" t="e">
        <f>IF(AND(Q405&gt;=Chart!$F$2,Q405&lt;=Chart!$F$3),H405/100,#N/A)</f>
        <v>#N/A</v>
      </c>
      <c r="AG405" t="e">
        <f>IF(AND(Q405&gt;=Chart!$F$2,Q405&lt;=Chart!$F$3),W405/100,#N/A)</f>
        <v>#N/A</v>
      </c>
    </row>
    <row r="406" spans="1:33" x14ac:dyDescent="0.25">
      <c r="A406">
        <v>1421764200</v>
      </c>
      <c r="B406">
        <f>INDEX('Daily Data ADJ'!$1:$1048576,MATCH(Calc!$A406,'Daily Data ADJ'!$A:$A,0),MATCH("SPY, CBOE BZX: Close",'Daily Data ADJ'!$1:$1,0))</f>
        <v>174.54735796</v>
      </c>
      <c r="C406">
        <f>INDEX('Daily Data ADJ'!$1:$1048576,MATCH(Calc!$A406,'Daily Data ADJ'!$A:$A,0),MATCH("EFFR, FRED: Close",'Daily Data ADJ'!$1:$1,0))</f>
        <v>0.12</v>
      </c>
      <c r="D406" t="str">
        <f>INDEX('Daily Data ADJ'!$1:$1048576,MATCH(Calc!$A406,'Daily Data ADJ'!$A:$A,1),MATCH("SOFR, FRED: Close",'Daily Data ADJ'!$1:$1,0))</f>
        <v>NaN</v>
      </c>
      <c r="E406">
        <f>INDEX('Daily Data ADJ'!$1:$1048576,MATCH(Calc!$A406,'Daily Data ADJ'!$A:$A,0),MATCH("UPRO, CBOE BZX: Close",'Daily Data ADJ'!$1:$1,0))</f>
        <v>10.2018538</v>
      </c>
      <c r="F406">
        <f>INDEX('Daily Data ADJ'!$1:$1048576,MATCH(Calc!$A406,'Daily Data ADJ'!$A:$A,0),MATCH("ES1!, CME_MINI: Close",'Daily Data ADJ'!$1:$1,0))</f>
        <v>2016.75</v>
      </c>
      <c r="G406">
        <f>INDEX('Daily Data ADJ'!$1:$1048576,MATCH(Calc!$A406,'Daily Data ADJ'!$A:$A,0),MATCH("ES2!, CME_MINI: Close",'Daily Data ADJ'!$1:$1,0))</f>
        <v>2009.25</v>
      </c>
      <c r="H406">
        <f>INDEX('QUANDL MULTPL SP500_DIV_YIELD_M'!$A:$G,MATCH(Calc!$A406,'QUANDL MULTPL SP500_DIV_YIELD_M'!$A:$A,1),MATCH('QUANDL MULTPL SP500_DIV_YIELD_M'!$E$1,'QUANDL MULTPL SP500_DIV_YIELD_M'!$A$1:$G$1,0))</f>
        <v>1.92</v>
      </c>
      <c r="I406" s="5">
        <f t="shared" si="36"/>
        <v>4.4073553717742832E-3</v>
      </c>
      <c r="J406" s="1">
        <f>A406/24/60/60+DATE(1970,1,1)</f>
        <v>42024.604166666672</v>
      </c>
      <c r="K406" s="3">
        <f t="shared" si="39"/>
        <v>4</v>
      </c>
      <c r="L406" s="6">
        <f>(1+Chart!$F$4)^(1/(365/K406))-1</f>
        <v>2.6639774888526091E-4</v>
      </c>
      <c r="M406" s="6">
        <f t="shared" si="40"/>
        <v>1.3142887194117492E-5</v>
      </c>
      <c r="N406" s="6">
        <f t="shared" si="41"/>
        <v>4.8194820778446612E-5</v>
      </c>
      <c r="O406">
        <f>O405*(B406/B405)</f>
        <v>174.54735796000054</v>
      </c>
      <c r="P406">
        <f t="shared" si="37"/>
        <v>2015</v>
      </c>
      <c r="Q406" s="1">
        <f t="shared" si="38"/>
        <v>42024.604166666672</v>
      </c>
      <c r="R406">
        <f>IF(B407="",R405,IF(Q406&gt;=Chart!$F$2,E406,0))</f>
        <v>0</v>
      </c>
      <c r="S406">
        <f>IF(B407="",S405,IFERROR(IF(AND(R406&gt;0,R405=0),R406,(1+(B407/B406-1)*Calc!$Z$1)*S405),0))</f>
        <v>0</v>
      </c>
      <c r="T406">
        <f>IF(B407="",T405,IFERROR(IF(AND(R406&gt;0,R405=0),R406,(1+(B407/B406-1)*Calc!$Z$1-L407)*T405),0))</f>
        <v>0</v>
      </c>
      <c r="U406">
        <f>IF(B407="",U405,IFERROR(IF(AND(R406&gt;0,R405=0),R406,(1+(B407/B406-1)*Calc!$Z$1-M407*2)*U405),0))</f>
        <v>0</v>
      </c>
      <c r="V406">
        <f>IF(B407="",V405,IFERROR(IF(AND(R406&gt;0,R405=0),R406,(1+(B407/B406-1)*Calc!$Z$1-N407*2)*V405),0))</f>
        <v>0</v>
      </c>
      <c r="W406">
        <f>IF(ISNUMBER(C406),C406,W405)</f>
        <v>0.12</v>
      </c>
      <c r="Y406" s="1" t="e">
        <f>IF(AND(Q406&gt;=Chart!$F$2,Q406&lt;=Chart!$F$3),Q406,#N/A)</f>
        <v>#N/A</v>
      </c>
      <c r="Z406" t="e">
        <f>IF(AND(Q406&gt;=Chart!$F$2,Q406&lt;=Chart!$F$3),R406,#N/A)</f>
        <v>#N/A</v>
      </c>
      <c r="AA406" t="e">
        <f>IF(AND(Q406&gt;=Chart!$F$2,Q406&lt;=Chart!$F$3),S406,#N/A)</f>
        <v>#N/A</v>
      </c>
      <c r="AB406" t="e">
        <f>IF(AND(Q406&gt;=Chart!$F$2,Q406&lt;=Chart!$F$3),T406,#N/A)</f>
        <v>#N/A</v>
      </c>
      <c r="AC406" t="e">
        <f>IF(AND(Q406&gt;=Chart!$F$2,Q406&lt;=Chart!$F$3),U406,#N/A)</f>
        <v>#N/A</v>
      </c>
      <c r="AD406" t="e">
        <f>IF(AND(Q406&gt;=Chart!$F$2,Q406&lt;=Chart!$F$3),V406,#N/A)</f>
        <v>#N/A</v>
      </c>
      <c r="AE406" t="e">
        <f>IF(AND(Q406&gt;=Chart!$F$2,Q406&lt;=Chart!$F$3),I406,#N/A)</f>
        <v>#N/A</v>
      </c>
      <c r="AF406" t="e">
        <f>IF(AND(Q406&gt;=Chart!$F$2,Q406&lt;=Chart!$F$3),H406/100,#N/A)</f>
        <v>#N/A</v>
      </c>
      <c r="AG406" t="e">
        <f>IF(AND(Q406&gt;=Chart!$F$2,Q406&lt;=Chart!$F$3),W406/100,#N/A)</f>
        <v>#N/A</v>
      </c>
    </row>
    <row r="407" spans="1:33" x14ac:dyDescent="0.25">
      <c r="A407">
        <v>1421850600</v>
      </c>
      <c r="B407">
        <f>INDEX('Daily Data ADJ'!$1:$1048576,MATCH(Calc!$A407,'Daily Data ADJ'!$A:$A,0),MATCH("SPY, CBOE BZX: Close",'Daily Data ADJ'!$1:$1,0))</f>
        <v>175.4328151</v>
      </c>
      <c r="C407">
        <f>INDEX('Daily Data ADJ'!$1:$1048576,MATCH(Calc!$A407,'Daily Data ADJ'!$A:$A,0),MATCH("EFFR, FRED: Close",'Daily Data ADJ'!$1:$1,0))</f>
        <v>0.12</v>
      </c>
      <c r="D407" t="str">
        <f>INDEX('Daily Data ADJ'!$1:$1048576,MATCH(Calc!$A407,'Daily Data ADJ'!$A:$A,1),MATCH("SOFR, FRED: Close",'Daily Data ADJ'!$1:$1,0))</f>
        <v>NaN</v>
      </c>
      <c r="E407">
        <f>INDEX('Daily Data ADJ'!$1:$1048576,MATCH(Calc!$A407,'Daily Data ADJ'!$A:$A,0),MATCH("UPRO, CBOE BZX: Close",'Daily Data ADJ'!$1:$1,0))</f>
        <v>10.351605599999999</v>
      </c>
      <c r="F407">
        <f>INDEX('Daily Data ADJ'!$1:$1048576,MATCH(Calc!$A407,'Daily Data ADJ'!$A:$A,0),MATCH("ES1!, CME_MINI: Close",'Daily Data ADJ'!$1:$1,0))</f>
        <v>2026.5</v>
      </c>
      <c r="G407">
        <f>INDEX('Daily Data ADJ'!$1:$1048576,MATCH(Calc!$A407,'Daily Data ADJ'!$A:$A,0),MATCH("ES2!, CME_MINI: Close",'Daily Data ADJ'!$1:$1,0))</f>
        <v>2019</v>
      </c>
      <c r="H407">
        <f>INDEX('QUANDL MULTPL SP500_DIV_YIELD_M'!$A:$G,MATCH(Calc!$A407,'QUANDL MULTPL SP500_DIV_YIELD_M'!$A:$A,1),MATCH('QUANDL MULTPL SP500_DIV_YIELD_M'!$E$1,'QUANDL MULTPL SP500_DIV_YIELD_M'!$A$1:$G$1,0))</f>
        <v>1.92</v>
      </c>
      <c r="I407" s="5">
        <f t="shared" si="36"/>
        <v>4.4781311462152064E-3</v>
      </c>
      <c r="J407" s="1">
        <f>A407/24/60/60+DATE(1970,1,1)</f>
        <v>42025.604166666672</v>
      </c>
      <c r="K407" s="3">
        <f t="shared" si="39"/>
        <v>1</v>
      </c>
      <c r="L407" s="6">
        <f>(1+Chart!$F$4)^(1/(365/K407))-1</f>
        <v>6.6592785027408397E-5</v>
      </c>
      <c r="M407" s="6">
        <f t="shared" si="40"/>
        <v>3.2857056047053135E-6</v>
      </c>
      <c r="N407" s="6">
        <f t="shared" si="41"/>
        <v>1.2241538354551551E-5</v>
      </c>
      <c r="O407">
        <f>O406*(B407/B406)</f>
        <v>175.43281510000054</v>
      </c>
      <c r="P407">
        <f t="shared" si="37"/>
        <v>2015</v>
      </c>
      <c r="Q407" s="1">
        <f t="shared" si="38"/>
        <v>42025.604166666672</v>
      </c>
      <c r="R407">
        <f>IF(B408="",R406,IF(Q407&gt;=Chart!$F$2,E407,0))</f>
        <v>0</v>
      </c>
      <c r="S407">
        <f>IF(B408="",S406,IFERROR(IF(AND(R407&gt;0,R406=0),R407,(1+(B408/B407-1)*Calc!$Z$1)*S406),0))</f>
        <v>0</v>
      </c>
      <c r="T407">
        <f>IF(B408="",T406,IFERROR(IF(AND(R407&gt;0,R406=0),R407,(1+(B408/B407-1)*Calc!$Z$1-L408)*T406),0))</f>
        <v>0</v>
      </c>
      <c r="U407">
        <f>IF(B408="",U406,IFERROR(IF(AND(R407&gt;0,R406=0),R407,(1+(B408/B407-1)*Calc!$Z$1-M408*2)*U406),0))</f>
        <v>0</v>
      </c>
      <c r="V407">
        <f>IF(B408="",V406,IFERROR(IF(AND(R407&gt;0,R406=0),R407,(1+(B408/B407-1)*Calc!$Z$1-N408*2)*V406),0))</f>
        <v>0</v>
      </c>
      <c r="W407">
        <f>IF(ISNUMBER(C407),C407,W406)</f>
        <v>0.12</v>
      </c>
      <c r="Y407" s="1" t="e">
        <f>IF(AND(Q407&gt;=Chart!$F$2,Q407&lt;=Chart!$F$3),Q407,#N/A)</f>
        <v>#N/A</v>
      </c>
      <c r="Z407" t="e">
        <f>IF(AND(Q407&gt;=Chart!$F$2,Q407&lt;=Chart!$F$3),R407,#N/A)</f>
        <v>#N/A</v>
      </c>
      <c r="AA407" t="e">
        <f>IF(AND(Q407&gt;=Chart!$F$2,Q407&lt;=Chart!$F$3),S407,#N/A)</f>
        <v>#N/A</v>
      </c>
      <c r="AB407" t="e">
        <f>IF(AND(Q407&gt;=Chart!$F$2,Q407&lt;=Chart!$F$3),T407,#N/A)</f>
        <v>#N/A</v>
      </c>
      <c r="AC407" t="e">
        <f>IF(AND(Q407&gt;=Chart!$F$2,Q407&lt;=Chart!$F$3),U407,#N/A)</f>
        <v>#N/A</v>
      </c>
      <c r="AD407" t="e">
        <f>IF(AND(Q407&gt;=Chart!$F$2,Q407&lt;=Chart!$F$3),V407,#N/A)</f>
        <v>#N/A</v>
      </c>
      <c r="AE407" t="e">
        <f>IF(AND(Q407&gt;=Chart!$F$2,Q407&lt;=Chart!$F$3),I407,#N/A)</f>
        <v>#N/A</v>
      </c>
      <c r="AF407" t="e">
        <f>IF(AND(Q407&gt;=Chart!$F$2,Q407&lt;=Chart!$F$3),H407/100,#N/A)</f>
        <v>#N/A</v>
      </c>
      <c r="AG407" t="e">
        <f>IF(AND(Q407&gt;=Chart!$F$2,Q407&lt;=Chart!$F$3),W407/100,#N/A)</f>
        <v>#N/A</v>
      </c>
    </row>
    <row r="408" spans="1:33" x14ac:dyDescent="0.25">
      <c r="A408">
        <v>1421937000</v>
      </c>
      <c r="B408">
        <f>INDEX('Daily Data ADJ'!$1:$1048576,MATCH(Calc!$A408,'Daily Data ADJ'!$A:$A,0),MATCH("SPY, CBOE BZX: Close",'Daily Data ADJ'!$1:$1,0))</f>
        <v>178.04167418</v>
      </c>
      <c r="C408">
        <f>INDEX('Daily Data ADJ'!$1:$1048576,MATCH(Calc!$A408,'Daily Data ADJ'!$A:$A,0),MATCH("EFFR, FRED: Close",'Daily Data ADJ'!$1:$1,0))</f>
        <v>0.12</v>
      </c>
      <c r="D408" t="str">
        <f>INDEX('Daily Data ADJ'!$1:$1048576,MATCH(Calc!$A408,'Daily Data ADJ'!$A:$A,1),MATCH("SOFR, FRED: Close",'Daily Data ADJ'!$1:$1,0))</f>
        <v>NaN</v>
      </c>
      <c r="E408">
        <f>INDEX('Daily Data ADJ'!$1:$1048576,MATCH(Calc!$A408,'Daily Data ADJ'!$A:$A,0),MATCH("UPRO, CBOE BZX: Close",'Daily Data ADJ'!$1:$1,0))</f>
        <v>10.81876682</v>
      </c>
      <c r="F408">
        <f>INDEX('Daily Data ADJ'!$1:$1048576,MATCH(Calc!$A408,'Daily Data ADJ'!$A:$A,0),MATCH("ES1!, CME_MINI: Close",'Daily Data ADJ'!$1:$1,0))</f>
        <v>2056.5</v>
      </c>
      <c r="G408">
        <f>INDEX('Daily Data ADJ'!$1:$1048576,MATCH(Calc!$A408,'Daily Data ADJ'!$A:$A,0),MATCH("ES2!, CME_MINI: Close",'Daily Data ADJ'!$1:$1,0))</f>
        <v>2049</v>
      </c>
      <c r="H408">
        <f>INDEX('QUANDL MULTPL SP500_DIV_YIELD_M'!$A:$G,MATCH(Calc!$A408,'QUANDL MULTPL SP500_DIV_YIELD_M'!$A:$A,1),MATCH('QUANDL MULTPL SP500_DIV_YIELD_M'!$E$1,'QUANDL MULTPL SP500_DIV_YIELD_M'!$A$1:$G$1,0))</f>
        <v>1.92</v>
      </c>
      <c r="I408" s="5">
        <f t="shared" si="36"/>
        <v>4.6917165752445901E-3</v>
      </c>
      <c r="J408" s="1">
        <f>A408/24/60/60+DATE(1970,1,1)</f>
        <v>42026.604166666672</v>
      </c>
      <c r="K408" s="3">
        <f t="shared" si="39"/>
        <v>1</v>
      </c>
      <c r="L408" s="6">
        <f>(1+Chart!$F$4)^(1/(365/K408))-1</f>
        <v>6.6592785027408397E-5</v>
      </c>
      <c r="M408" s="6">
        <f t="shared" si="40"/>
        <v>3.2857056047053135E-6</v>
      </c>
      <c r="N408" s="6">
        <f t="shared" si="41"/>
        <v>1.2824040521497437E-5</v>
      </c>
      <c r="O408">
        <f>O407*(B408/B407)</f>
        <v>178.04167418000054</v>
      </c>
      <c r="P408">
        <f t="shared" si="37"/>
        <v>2015</v>
      </c>
      <c r="Q408" s="1">
        <f t="shared" si="38"/>
        <v>42026.604166666672</v>
      </c>
      <c r="R408">
        <f>IF(B409="",R407,IF(Q408&gt;=Chart!$F$2,E408,0))</f>
        <v>0</v>
      </c>
      <c r="S408">
        <f>IF(B409="",S407,IFERROR(IF(AND(R408&gt;0,R407=0),R408,(1+(B409/B408-1)*Calc!$Z$1)*S407),0))</f>
        <v>0</v>
      </c>
      <c r="T408">
        <f>IF(B409="",T407,IFERROR(IF(AND(R408&gt;0,R407=0),R408,(1+(B409/B408-1)*Calc!$Z$1-L409)*T407),0))</f>
        <v>0</v>
      </c>
      <c r="U408">
        <f>IF(B409="",U407,IFERROR(IF(AND(R408&gt;0,R407=0),R408,(1+(B409/B408-1)*Calc!$Z$1-M409*2)*U407),0))</f>
        <v>0</v>
      </c>
      <c r="V408">
        <f>IF(B409="",V407,IFERROR(IF(AND(R408&gt;0,R407=0),R408,(1+(B409/B408-1)*Calc!$Z$1-N409*2)*V407),0))</f>
        <v>0</v>
      </c>
      <c r="W408">
        <f>IF(ISNUMBER(C408),C408,W407)</f>
        <v>0.12</v>
      </c>
      <c r="Y408" s="1" t="e">
        <f>IF(AND(Q408&gt;=Chart!$F$2,Q408&lt;=Chart!$F$3),Q408,#N/A)</f>
        <v>#N/A</v>
      </c>
      <c r="Z408" t="e">
        <f>IF(AND(Q408&gt;=Chart!$F$2,Q408&lt;=Chart!$F$3),R408,#N/A)</f>
        <v>#N/A</v>
      </c>
      <c r="AA408" t="e">
        <f>IF(AND(Q408&gt;=Chart!$F$2,Q408&lt;=Chart!$F$3),S408,#N/A)</f>
        <v>#N/A</v>
      </c>
      <c r="AB408" t="e">
        <f>IF(AND(Q408&gt;=Chart!$F$2,Q408&lt;=Chart!$F$3),T408,#N/A)</f>
        <v>#N/A</v>
      </c>
      <c r="AC408" t="e">
        <f>IF(AND(Q408&gt;=Chart!$F$2,Q408&lt;=Chart!$F$3),U408,#N/A)</f>
        <v>#N/A</v>
      </c>
      <c r="AD408" t="e">
        <f>IF(AND(Q408&gt;=Chart!$F$2,Q408&lt;=Chart!$F$3),V408,#N/A)</f>
        <v>#N/A</v>
      </c>
      <c r="AE408" t="e">
        <f>IF(AND(Q408&gt;=Chart!$F$2,Q408&lt;=Chart!$F$3),I408,#N/A)</f>
        <v>#N/A</v>
      </c>
      <c r="AF408" t="e">
        <f>IF(AND(Q408&gt;=Chart!$F$2,Q408&lt;=Chart!$F$3),H408/100,#N/A)</f>
        <v>#N/A</v>
      </c>
      <c r="AG408" t="e">
        <f>IF(AND(Q408&gt;=Chart!$F$2,Q408&lt;=Chart!$F$3),W408/100,#N/A)</f>
        <v>#N/A</v>
      </c>
    </row>
    <row r="409" spans="1:33" x14ac:dyDescent="0.25">
      <c r="A409">
        <v>1422023400</v>
      </c>
      <c r="B409">
        <f>INDEX('Daily Data ADJ'!$1:$1048576,MATCH(Calc!$A409,'Daily Data ADJ'!$A:$A,0),MATCH("SPY, CBOE BZX: Close",'Daily Data ADJ'!$1:$1,0))</f>
        <v>177.06551167999999</v>
      </c>
      <c r="C409">
        <f>INDEX('Daily Data ADJ'!$1:$1048576,MATCH(Calc!$A409,'Daily Data ADJ'!$A:$A,0),MATCH("EFFR, FRED: Close",'Daily Data ADJ'!$1:$1,0))</f>
        <v>0.12</v>
      </c>
      <c r="D409" t="str">
        <f>INDEX('Daily Data ADJ'!$1:$1048576,MATCH(Calc!$A409,'Daily Data ADJ'!$A:$A,1),MATCH("SOFR, FRED: Close",'Daily Data ADJ'!$1:$1,0))</f>
        <v>NaN</v>
      </c>
      <c r="E409">
        <f>INDEX('Daily Data ADJ'!$1:$1048576,MATCH(Calc!$A409,'Daily Data ADJ'!$A:$A,0),MATCH("UPRO, CBOE BZX: Close",'Daily Data ADJ'!$1:$1,0))</f>
        <v>10.62994924</v>
      </c>
      <c r="F409">
        <f>INDEX('Daily Data ADJ'!$1:$1048576,MATCH(Calc!$A409,'Daily Data ADJ'!$A:$A,0),MATCH("ES1!, CME_MINI: Close",'Daily Data ADJ'!$1:$1,0))</f>
        <v>2044</v>
      </c>
      <c r="G409">
        <f>INDEX('Daily Data ADJ'!$1:$1048576,MATCH(Calc!$A409,'Daily Data ADJ'!$A:$A,0),MATCH("ES2!, CME_MINI: Close",'Daily Data ADJ'!$1:$1,0))</f>
        <v>2036.25</v>
      </c>
      <c r="H409">
        <f>INDEX('QUANDL MULTPL SP500_DIV_YIELD_M'!$A:$G,MATCH(Calc!$A409,'QUANDL MULTPL SP500_DIV_YIELD_M'!$A:$A,1),MATCH('QUANDL MULTPL SP500_DIV_YIELD_M'!$E$1,'QUANDL MULTPL SP500_DIV_YIELD_M'!$A$1:$G$1,0))</f>
        <v>1.92</v>
      </c>
      <c r="I409" s="5">
        <f t="shared" si="36"/>
        <v>4.1196983714298953E-3</v>
      </c>
      <c r="J409" s="1">
        <f>A409/24/60/60+DATE(1970,1,1)</f>
        <v>42027.604166666672</v>
      </c>
      <c r="K409" s="3">
        <f t="shared" si="39"/>
        <v>1</v>
      </c>
      <c r="L409" s="6">
        <f>(1+Chart!$F$4)^(1/(365/K409))-1</f>
        <v>6.6592785027408397E-5</v>
      </c>
      <c r="M409" s="6">
        <f t="shared" si="40"/>
        <v>3.2857056047053135E-6</v>
      </c>
      <c r="N409" s="6">
        <f t="shared" si="41"/>
        <v>1.1263722746734928E-5</v>
      </c>
      <c r="O409">
        <f>O408*(B409/B408)</f>
        <v>177.06551168000053</v>
      </c>
      <c r="P409">
        <f t="shared" si="37"/>
        <v>2015</v>
      </c>
      <c r="Q409" s="1">
        <f t="shared" si="38"/>
        <v>42027.604166666672</v>
      </c>
      <c r="R409">
        <f>IF(B410="",R408,IF(Q409&gt;=Chart!$F$2,E409,0))</f>
        <v>0</v>
      </c>
      <c r="S409">
        <f>IF(B410="",S408,IFERROR(IF(AND(R409&gt;0,R408=0),R409,(1+(B410/B409-1)*Calc!$Z$1)*S408),0))</f>
        <v>0</v>
      </c>
      <c r="T409">
        <f>IF(B410="",T408,IFERROR(IF(AND(R409&gt;0,R408=0),R409,(1+(B410/B409-1)*Calc!$Z$1-L410)*T408),0))</f>
        <v>0</v>
      </c>
      <c r="U409">
        <f>IF(B410="",U408,IFERROR(IF(AND(R409&gt;0,R408=0),R409,(1+(B410/B409-1)*Calc!$Z$1-M410*2)*U408),0))</f>
        <v>0</v>
      </c>
      <c r="V409">
        <f>IF(B410="",V408,IFERROR(IF(AND(R409&gt;0,R408=0),R409,(1+(B410/B409-1)*Calc!$Z$1-N410*2)*V408),0))</f>
        <v>0</v>
      </c>
      <c r="W409">
        <f>IF(ISNUMBER(C409),C409,W408)</f>
        <v>0.12</v>
      </c>
      <c r="Y409" s="1" t="e">
        <f>IF(AND(Q409&gt;=Chart!$F$2,Q409&lt;=Chart!$F$3),Q409,#N/A)</f>
        <v>#N/A</v>
      </c>
      <c r="Z409" t="e">
        <f>IF(AND(Q409&gt;=Chart!$F$2,Q409&lt;=Chart!$F$3),R409,#N/A)</f>
        <v>#N/A</v>
      </c>
      <c r="AA409" t="e">
        <f>IF(AND(Q409&gt;=Chart!$F$2,Q409&lt;=Chart!$F$3),S409,#N/A)</f>
        <v>#N/A</v>
      </c>
      <c r="AB409" t="e">
        <f>IF(AND(Q409&gt;=Chart!$F$2,Q409&lt;=Chart!$F$3),T409,#N/A)</f>
        <v>#N/A</v>
      </c>
      <c r="AC409" t="e">
        <f>IF(AND(Q409&gt;=Chart!$F$2,Q409&lt;=Chart!$F$3),U409,#N/A)</f>
        <v>#N/A</v>
      </c>
      <c r="AD409" t="e">
        <f>IF(AND(Q409&gt;=Chart!$F$2,Q409&lt;=Chart!$F$3),V409,#N/A)</f>
        <v>#N/A</v>
      </c>
      <c r="AE409" t="e">
        <f>IF(AND(Q409&gt;=Chart!$F$2,Q409&lt;=Chart!$F$3),I409,#N/A)</f>
        <v>#N/A</v>
      </c>
      <c r="AF409" t="e">
        <f>IF(AND(Q409&gt;=Chart!$F$2,Q409&lt;=Chart!$F$3),H409/100,#N/A)</f>
        <v>#N/A</v>
      </c>
      <c r="AG409" t="e">
        <f>IF(AND(Q409&gt;=Chart!$F$2,Q409&lt;=Chart!$F$3),W409/100,#N/A)</f>
        <v>#N/A</v>
      </c>
    </row>
    <row r="410" spans="1:33" x14ac:dyDescent="0.25">
      <c r="A410">
        <v>1422282600</v>
      </c>
      <c r="B410">
        <f>INDEX('Daily Data ADJ'!$1:$1048576,MATCH(Calc!$A410,'Daily Data ADJ'!$A:$A,0),MATCH("SPY, CBOE BZX: Close",'Daily Data ADJ'!$1:$1,0))</f>
        <v>177.48016476999999</v>
      </c>
      <c r="C410">
        <f>INDEX('Daily Data ADJ'!$1:$1048576,MATCH(Calc!$A410,'Daily Data ADJ'!$A:$A,0),MATCH("EFFR, FRED: Close",'Daily Data ADJ'!$1:$1,0))</f>
        <v>0.12</v>
      </c>
      <c r="D410" t="str">
        <f>INDEX('Daily Data ADJ'!$1:$1048576,MATCH(Calc!$A410,'Daily Data ADJ'!$A:$A,1),MATCH("SOFR, FRED: Close",'Daily Data ADJ'!$1:$1,0))</f>
        <v>NaN</v>
      </c>
      <c r="E410">
        <f>INDEX('Daily Data ADJ'!$1:$1048576,MATCH(Calc!$A410,'Daily Data ADJ'!$A:$A,0),MATCH("UPRO, CBOE BZX: Close",'Daily Data ADJ'!$1:$1,0))</f>
        <v>10.71866077</v>
      </c>
      <c r="F410">
        <f>INDEX('Daily Data ADJ'!$1:$1048576,MATCH(Calc!$A410,'Daily Data ADJ'!$A:$A,0),MATCH("ES1!, CME_MINI: Close",'Daily Data ADJ'!$1:$1,0))</f>
        <v>2053.5</v>
      </c>
      <c r="G410">
        <f>INDEX('Daily Data ADJ'!$1:$1048576,MATCH(Calc!$A410,'Daily Data ADJ'!$A:$A,0),MATCH("ES2!, CME_MINI: Close",'Daily Data ADJ'!$1:$1,0))</f>
        <v>2046</v>
      </c>
      <c r="H410">
        <f>INDEX('QUANDL MULTPL SP500_DIV_YIELD_M'!$A:$G,MATCH(Calc!$A410,'QUANDL MULTPL SP500_DIV_YIELD_M'!$A:$A,1),MATCH('QUANDL MULTPL SP500_DIV_YIELD_M'!$E$1,'QUANDL MULTPL SP500_DIV_YIELD_M'!$A$1:$G$1,0))</f>
        <v>1.92</v>
      </c>
      <c r="I410" s="5">
        <f t="shared" si="36"/>
        <v>4.6706373163180083E-3</v>
      </c>
      <c r="J410" s="1">
        <f>A410/24/60/60+DATE(1970,1,1)</f>
        <v>42030.604166666672</v>
      </c>
      <c r="K410" s="3">
        <f t="shared" si="39"/>
        <v>3</v>
      </c>
      <c r="L410" s="6">
        <f>(1+Chart!$F$4)^(1/(365/K410))-1</f>
        <v>1.9979165917494157E-4</v>
      </c>
      <c r="M410" s="6">
        <f t="shared" si="40"/>
        <v>9.8571492017640594E-6</v>
      </c>
      <c r="N410" s="6">
        <f t="shared" si="41"/>
        <v>3.8300161386395359E-5</v>
      </c>
      <c r="O410">
        <f>O409*(B410/B409)</f>
        <v>177.48016477000053</v>
      </c>
      <c r="P410">
        <f t="shared" si="37"/>
        <v>2015</v>
      </c>
      <c r="Q410" s="1">
        <f t="shared" si="38"/>
        <v>42030.604166666672</v>
      </c>
      <c r="R410">
        <f>IF(B411="",R409,IF(Q410&gt;=Chart!$F$2,E410,0))</f>
        <v>0</v>
      </c>
      <c r="S410">
        <f>IF(B411="",S409,IFERROR(IF(AND(R410&gt;0,R409=0),R410,(1+(B411/B410-1)*Calc!$Z$1)*S409),0))</f>
        <v>0</v>
      </c>
      <c r="T410">
        <f>IF(B411="",T409,IFERROR(IF(AND(R410&gt;0,R409=0),R410,(1+(B411/B410-1)*Calc!$Z$1-L411)*T409),0))</f>
        <v>0</v>
      </c>
      <c r="U410">
        <f>IF(B411="",U409,IFERROR(IF(AND(R410&gt;0,R409=0),R410,(1+(B411/B410-1)*Calc!$Z$1-M411*2)*U409),0))</f>
        <v>0</v>
      </c>
      <c r="V410">
        <f>IF(B411="",V409,IFERROR(IF(AND(R410&gt;0,R409=0),R410,(1+(B411/B410-1)*Calc!$Z$1-N411*2)*V409),0))</f>
        <v>0</v>
      </c>
      <c r="W410">
        <f>IF(ISNUMBER(C410),C410,W409)</f>
        <v>0.12</v>
      </c>
      <c r="Y410" s="1" t="e">
        <f>IF(AND(Q410&gt;=Chart!$F$2,Q410&lt;=Chart!$F$3),Q410,#N/A)</f>
        <v>#N/A</v>
      </c>
      <c r="Z410" t="e">
        <f>IF(AND(Q410&gt;=Chart!$F$2,Q410&lt;=Chart!$F$3),R410,#N/A)</f>
        <v>#N/A</v>
      </c>
      <c r="AA410" t="e">
        <f>IF(AND(Q410&gt;=Chart!$F$2,Q410&lt;=Chart!$F$3),S410,#N/A)</f>
        <v>#N/A</v>
      </c>
      <c r="AB410" t="e">
        <f>IF(AND(Q410&gt;=Chart!$F$2,Q410&lt;=Chart!$F$3),T410,#N/A)</f>
        <v>#N/A</v>
      </c>
      <c r="AC410" t="e">
        <f>IF(AND(Q410&gt;=Chart!$F$2,Q410&lt;=Chart!$F$3),U410,#N/A)</f>
        <v>#N/A</v>
      </c>
      <c r="AD410" t="e">
        <f>IF(AND(Q410&gt;=Chart!$F$2,Q410&lt;=Chart!$F$3),V410,#N/A)</f>
        <v>#N/A</v>
      </c>
      <c r="AE410" t="e">
        <f>IF(AND(Q410&gt;=Chart!$F$2,Q410&lt;=Chart!$F$3),I410,#N/A)</f>
        <v>#N/A</v>
      </c>
      <c r="AF410" t="e">
        <f>IF(AND(Q410&gt;=Chart!$F$2,Q410&lt;=Chart!$F$3),H410/100,#N/A)</f>
        <v>#N/A</v>
      </c>
      <c r="AG410" t="e">
        <f>IF(AND(Q410&gt;=Chart!$F$2,Q410&lt;=Chart!$F$3),W410/100,#N/A)</f>
        <v>#N/A</v>
      </c>
    </row>
    <row r="411" spans="1:33" x14ac:dyDescent="0.25">
      <c r="A411">
        <v>1422369000</v>
      </c>
      <c r="B411">
        <f>INDEX('Daily Data ADJ'!$1:$1048576,MATCH(Calc!$A411,'Daily Data ADJ'!$A:$A,0),MATCH("SPY, CBOE BZX: Close",'Daily Data ADJ'!$1:$1,0))</f>
        <v>175.13910249</v>
      </c>
      <c r="C411">
        <f>INDEX('Daily Data ADJ'!$1:$1048576,MATCH(Calc!$A411,'Daily Data ADJ'!$A:$A,0),MATCH("EFFR, FRED: Close",'Daily Data ADJ'!$1:$1,0))</f>
        <v>0.11</v>
      </c>
      <c r="D411" t="str">
        <f>INDEX('Daily Data ADJ'!$1:$1048576,MATCH(Calc!$A411,'Daily Data ADJ'!$A:$A,1),MATCH("SOFR, FRED: Close",'Daily Data ADJ'!$1:$1,0))</f>
        <v>NaN</v>
      </c>
      <c r="E411">
        <f>INDEX('Daily Data ADJ'!$1:$1048576,MATCH(Calc!$A411,'Daily Data ADJ'!$A:$A,0),MATCH("UPRO, CBOE BZX: Close",'Daily Data ADJ'!$1:$1,0))</f>
        <v>10.29137888</v>
      </c>
      <c r="F411">
        <f>INDEX('Daily Data ADJ'!$1:$1048576,MATCH(Calc!$A411,'Daily Data ADJ'!$A:$A,0),MATCH("ES1!, CME_MINI: Close",'Daily Data ADJ'!$1:$1,0))</f>
        <v>2030</v>
      </c>
      <c r="G411">
        <f>INDEX('Daily Data ADJ'!$1:$1048576,MATCH(Calc!$A411,'Daily Data ADJ'!$A:$A,0),MATCH("ES2!, CME_MINI: Close",'Daily Data ADJ'!$1:$1,0))</f>
        <v>2022.5</v>
      </c>
      <c r="H411">
        <f>INDEX('QUANDL MULTPL SP500_DIV_YIELD_M'!$A:$G,MATCH(Calc!$A411,'QUANDL MULTPL SP500_DIV_YIELD_M'!$A:$A,1),MATCH('QUANDL MULTPL SP500_DIV_YIELD_M'!$E$1,'QUANDL MULTPL SP500_DIV_YIELD_M'!$A$1:$G$1,0))</f>
        <v>1.92</v>
      </c>
      <c r="I411" s="5">
        <f t="shared" si="36"/>
        <v>4.5033729250941769E-3</v>
      </c>
      <c r="J411" s="1">
        <f>A411/24/60/60+DATE(1970,1,1)</f>
        <v>42031.604166666672</v>
      </c>
      <c r="K411" s="3">
        <f t="shared" si="39"/>
        <v>1</v>
      </c>
      <c r="L411" s="6">
        <f>(1+Chart!$F$4)^(1/(365/K411))-1</f>
        <v>6.6592785027408397E-5</v>
      </c>
      <c r="M411" s="6">
        <f t="shared" si="40"/>
        <v>3.0120468466066086E-6</v>
      </c>
      <c r="N411" s="6">
        <f t="shared" si="41"/>
        <v>1.2310385586244976E-5</v>
      </c>
      <c r="O411">
        <f>O410*(B411/B410)</f>
        <v>175.13910249000054</v>
      </c>
      <c r="P411">
        <f t="shared" si="37"/>
        <v>2015</v>
      </c>
      <c r="Q411" s="1">
        <f t="shared" si="38"/>
        <v>42031.604166666672</v>
      </c>
      <c r="R411">
        <f>IF(B412="",R410,IF(Q411&gt;=Chart!$F$2,E411,0))</f>
        <v>0</v>
      </c>
      <c r="S411">
        <f>IF(B412="",S410,IFERROR(IF(AND(R411&gt;0,R410=0),R411,(1+(B412/B411-1)*Calc!$Z$1)*S410),0))</f>
        <v>0</v>
      </c>
      <c r="T411">
        <f>IF(B412="",T410,IFERROR(IF(AND(R411&gt;0,R410=0),R411,(1+(B412/B411-1)*Calc!$Z$1-L412)*T410),0))</f>
        <v>0</v>
      </c>
      <c r="U411">
        <f>IF(B412="",U410,IFERROR(IF(AND(R411&gt;0,R410=0),R411,(1+(B412/B411-1)*Calc!$Z$1-M412*2)*U410),0))</f>
        <v>0</v>
      </c>
      <c r="V411">
        <f>IF(B412="",V410,IFERROR(IF(AND(R411&gt;0,R410=0),R411,(1+(B412/B411-1)*Calc!$Z$1-N412*2)*V410),0))</f>
        <v>0</v>
      </c>
      <c r="W411">
        <f>IF(ISNUMBER(C411),C411,W410)</f>
        <v>0.11</v>
      </c>
      <c r="Y411" s="1" t="e">
        <f>IF(AND(Q411&gt;=Chart!$F$2,Q411&lt;=Chart!$F$3),Q411,#N/A)</f>
        <v>#N/A</v>
      </c>
      <c r="Z411" t="e">
        <f>IF(AND(Q411&gt;=Chart!$F$2,Q411&lt;=Chart!$F$3),R411,#N/A)</f>
        <v>#N/A</v>
      </c>
      <c r="AA411" t="e">
        <f>IF(AND(Q411&gt;=Chart!$F$2,Q411&lt;=Chart!$F$3),S411,#N/A)</f>
        <v>#N/A</v>
      </c>
      <c r="AB411" t="e">
        <f>IF(AND(Q411&gt;=Chart!$F$2,Q411&lt;=Chart!$F$3),T411,#N/A)</f>
        <v>#N/A</v>
      </c>
      <c r="AC411" t="e">
        <f>IF(AND(Q411&gt;=Chart!$F$2,Q411&lt;=Chart!$F$3),U411,#N/A)</f>
        <v>#N/A</v>
      </c>
      <c r="AD411" t="e">
        <f>IF(AND(Q411&gt;=Chart!$F$2,Q411&lt;=Chart!$F$3),V411,#N/A)</f>
        <v>#N/A</v>
      </c>
      <c r="AE411" t="e">
        <f>IF(AND(Q411&gt;=Chart!$F$2,Q411&lt;=Chart!$F$3),I411,#N/A)</f>
        <v>#N/A</v>
      </c>
      <c r="AF411" t="e">
        <f>IF(AND(Q411&gt;=Chart!$F$2,Q411&lt;=Chart!$F$3),H411/100,#N/A)</f>
        <v>#N/A</v>
      </c>
      <c r="AG411" t="e">
        <f>IF(AND(Q411&gt;=Chart!$F$2,Q411&lt;=Chart!$F$3),W411/100,#N/A)</f>
        <v>#N/A</v>
      </c>
    </row>
    <row r="412" spans="1:33" x14ac:dyDescent="0.25">
      <c r="A412">
        <v>1422455400</v>
      </c>
      <c r="B412">
        <f>INDEX('Daily Data ADJ'!$1:$1048576,MATCH(Calc!$A412,'Daily Data ADJ'!$A:$A,0),MATCH("SPY, CBOE BZX: Close",'Daily Data ADJ'!$1:$1,0))</f>
        <v>172.89306486999999</v>
      </c>
      <c r="C412">
        <f>INDEX('Daily Data ADJ'!$1:$1048576,MATCH(Calc!$A412,'Daily Data ADJ'!$A:$A,0),MATCH("EFFR, FRED: Close",'Daily Data ADJ'!$1:$1,0))</f>
        <v>0.12</v>
      </c>
      <c r="D412" t="str">
        <f>INDEX('Daily Data ADJ'!$1:$1048576,MATCH(Calc!$A412,'Daily Data ADJ'!$A:$A,1),MATCH("SOFR, FRED: Close",'Daily Data ADJ'!$1:$1,0))</f>
        <v>NaN</v>
      </c>
      <c r="E412">
        <f>INDEX('Daily Data ADJ'!$1:$1048576,MATCH(Calc!$A412,'Daily Data ADJ'!$A:$A,0),MATCH("UPRO, CBOE BZX: Close",'Daily Data ADJ'!$1:$1,0))</f>
        <v>9.8722363400000006</v>
      </c>
      <c r="F412">
        <f>INDEX('Daily Data ADJ'!$1:$1048576,MATCH(Calc!$A412,'Daily Data ADJ'!$A:$A,0),MATCH("ES1!, CME_MINI: Close",'Daily Data ADJ'!$1:$1,0))</f>
        <v>1991.5</v>
      </c>
      <c r="G412">
        <f>INDEX('Daily Data ADJ'!$1:$1048576,MATCH(Calc!$A412,'Daily Data ADJ'!$A:$A,0),MATCH("ES2!, CME_MINI: Close",'Daily Data ADJ'!$1:$1,0))</f>
        <v>1984</v>
      </c>
      <c r="H412">
        <f>INDEX('QUANDL MULTPL SP500_DIV_YIELD_M'!$A:$G,MATCH(Calc!$A412,'QUANDL MULTPL SP500_DIV_YIELD_M'!$A:$A,1),MATCH('QUANDL MULTPL SP500_DIV_YIELD_M'!$E$1,'QUANDL MULTPL SP500_DIV_YIELD_M'!$A$1:$G$1,0))</f>
        <v>1.92</v>
      </c>
      <c r="I412" s="5">
        <f t="shared" si="36"/>
        <v>4.2208612428933402E-3</v>
      </c>
      <c r="J412" s="1">
        <f>A412/24/60/60+DATE(1970,1,1)</f>
        <v>42032.604166666672</v>
      </c>
      <c r="K412" s="3">
        <f t="shared" si="39"/>
        <v>1</v>
      </c>
      <c r="L412" s="6">
        <f>(1+Chart!$F$4)^(1/(365/K412))-1</f>
        <v>6.6592785027408397E-5</v>
      </c>
      <c r="M412" s="6">
        <f t="shared" si="40"/>
        <v>3.2857056047053135E-6</v>
      </c>
      <c r="N412" s="6">
        <f t="shared" si="41"/>
        <v>1.153973341727621E-5</v>
      </c>
      <c r="O412">
        <f>O411*(B412/B411)</f>
        <v>172.89306487000053</v>
      </c>
      <c r="P412">
        <f t="shared" si="37"/>
        <v>2015</v>
      </c>
      <c r="Q412" s="1">
        <f t="shared" si="38"/>
        <v>42032.604166666672</v>
      </c>
      <c r="R412">
        <f>IF(B413="",R411,IF(Q412&gt;=Chart!$F$2,E412,0))</f>
        <v>0</v>
      </c>
      <c r="S412">
        <f>IF(B413="",S411,IFERROR(IF(AND(R412&gt;0,R411=0),R412,(1+(B413/B412-1)*Calc!$Z$1)*S411),0))</f>
        <v>0</v>
      </c>
      <c r="T412">
        <f>IF(B413="",T411,IFERROR(IF(AND(R412&gt;0,R411=0),R412,(1+(B413/B412-1)*Calc!$Z$1-L413)*T411),0))</f>
        <v>0</v>
      </c>
      <c r="U412">
        <f>IF(B413="",U411,IFERROR(IF(AND(R412&gt;0,R411=0),R412,(1+(B413/B412-1)*Calc!$Z$1-M413*2)*U411),0))</f>
        <v>0</v>
      </c>
      <c r="V412">
        <f>IF(B413="",V411,IFERROR(IF(AND(R412&gt;0,R411=0),R412,(1+(B413/B412-1)*Calc!$Z$1-N413*2)*V411),0))</f>
        <v>0</v>
      </c>
      <c r="W412">
        <f>IF(ISNUMBER(C412),C412,W411)</f>
        <v>0.12</v>
      </c>
      <c r="Y412" s="1" t="e">
        <f>IF(AND(Q412&gt;=Chart!$F$2,Q412&lt;=Chart!$F$3),Q412,#N/A)</f>
        <v>#N/A</v>
      </c>
      <c r="Z412" t="e">
        <f>IF(AND(Q412&gt;=Chart!$F$2,Q412&lt;=Chart!$F$3),R412,#N/A)</f>
        <v>#N/A</v>
      </c>
      <c r="AA412" t="e">
        <f>IF(AND(Q412&gt;=Chart!$F$2,Q412&lt;=Chart!$F$3),S412,#N/A)</f>
        <v>#N/A</v>
      </c>
      <c r="AB412" t="e">
        <f>IF(AND(Q412&gt;=Chart!$F$2,Q412&lt;=Chart!$F$3),T412,#N/A)</f>
        <v>#N/A</v>
      </c>
      <c r="AC412" t="e">
        <f>IF(AND(Q412&gt;=Chart!$F$2,Q412&lt;=Chart!$F$3),U412,#N/A)</f>
        <v>#N/A</v>
      </c>
      <c r="AD412" t="e">
        <f>IF(AND(Q412&gt;=Chart!$F$2,Q412&lt;=Chart!$F$3),V412,#N/A)</f>
        <v>#N/A</v>
      </c>
      <c r="AE412" t="e">
        <f>IF(AND(Q412&gt;=Chart!$F$2,Q412&lt;=Chart!$F$3),I412,#N/A)</f>
        <v>#N/A</v>
      </c>
      <c r="AF412" t="e">
        <f>IF(AND(Q412&gt;=Chart!$F$2,Q412&lt;=Chart!$F$3),H412/100,#N/A)</f>
        <v>#N/A</v>
      </c>
      <c r="AG412" t="e">
        <f>IF(AND(Q412&gt;=Chart!$F$2,Q412&lt;=Chart!$F$3),W412/100,#N/A)</f>
        <v>#N/A</v>
      </c>
    </row>
    <row r="413" spans="1:33" x14ac:dyDescent="0.25">
      <c r="A413">
        <v>1422541800</v>
      </c>
      <c r="B413">
        <f>INDEX('Daily Data ADJ'!$1:$1048576,MATCH(Calc!$A413,'Daily Data ADJ'!$A:$A,0),MATCH("SPY, CBOE BZX: Close",'Daily Data ADJ'!$1:$1,0))</f>
        <v>174.49137979</v>
      </c>
      <c r="C413">
        <f>INDEX('Daily Data ADJ'!$1:$1048576,MATCH(Calc!$A413,'Daily Data ADJ'!$A:$A,0),MATCH("EFFR, FRED: Close",'Daily Data ADJ'!$1:$1,0))</f>
        <v>0.11</v>
      </c>
      <c r="D413" t="str">
        <f>INDEX('Daily Data ADJ'!$1:$1048576,MATCH(Calc!$A413,'Daily Data ADJ'!$A:$A,1),MATCH("SOFR, FRED: Close",'Daily Data ADJ'!$1:$1,0))</f>
        <v>NaN</v>
      </c>
      <c r="E413">
        <f>INDEX('Daily Data ADJ'!$1:$1048576,MATCH(Calc!$A413,'Daily Data ADJ'!$A:$A,0),MATCH("UPRO, CBOE BZX: Close",'Daily Data ADJ'!$1:$1,0))</f>
        <v>10.16522964</v>
      </c>
      <c r="F413">
        <f>INDEX('Daily Data ADJ'!$1:$1048576,MATCH(Calc!$A413,'Daily Data ADJ'!$A:$A,0),MATCH("ES1!, CME_MINI: Close",'Daily Data ADJ'!$1:$1,0))</f>
        <v>2018.5</v>
      </c>
      <c r="G413">
        <f>INDEX('Daily Data ADJ'!$1:$1048576,MATCH(Calc!$A413,'Daily Data ADJ'!$A:$A,0),MATCH("ES2!, CME_MINI: Close",'Daily Data ADJ'!$1:$1,0))</f>
        <v>2010.75</v>
      </c>
      <c r="H413">
        <f>INDEX('QUANDL MULTPL SP500_DIV_YIELD_M'!$A:$G,MATCH(Calc!$A413,'QUANDL MULTPL SP500_DIV_YIELD_M'!$A:$A,1),MATCH('QUANDL MULTPL SP500_DIV_YIELD_M'!$E$1,'QUANDL MULTPL SP500_DIV_YIELD_M'!$A$1:$G$1,0))</f>
        <v>1.92</v>
      </c>
      <c r="I413" s="5">
        <f t="shared" si="36"/>
        <v>3.9302846120017366E-3</v>
      </c>
      <c r="J413" s="1">
        <f>A413/24/60/60+DATE(1970,1,1)</f>
        <v>42033.604166666672</v>
      </c>
      <c r="K413" s="3">
        <f t="shared" si="39"/>
        <v>1</v>
      </c>
      <c r="L413" s="6">
        <f>(1+Chart!$F$4)^(1/(365/K413))-1</f>
        <v>6.6592785027408397E-5</v>
      </c>
      <c r="M413" s="6">
        <f t="shared" si="40"/>
        <v>3.0120468466066086E-6</v>
      </c>
      <c r="N413" s="6">
        <f t="shared" si="41"/>
        <v>1.0746855613197326E-5</v>
      </c>
      <c r="O413">
        <f>O412*(B413/B412)</f>
        <v>174.49137979000054</v>
      </c>
      <c r="P413">
        <f t="shared" si="37"/>
        <v>2015</v>
      </c>
      <c r="Q413" s="1">
        <f t="shared" si="38"/>
        <v>42033.604166666672</v>
      </c>
      <c r="R413">
        <f>IF(B414="",R412,IF(Q413&gt;=Chart!$F$2,E413,0))</f>
        <v>0</v>
      </c>
      <c r="S413">
        <f>IF(B414="",S412,IFERROR(IF(AND(R413&gt;0,R412=0),R413,(1+(B414/B413-1)*Calc!$Z$1)*S412),0))</f>
        <v>0</v>
      </c>
      <c r="T413">
        <f>IF(B414="",T412,IFERROR(IF(AND(R413&gt;0,R412=0),R413,(1+(B414/B413-1)*Calc!$Z$1-L414)*T412),0))</f>
        <v>0</v>
      </c>
      <c r="U413">
        <f>IF(B414="",U412,IFERROR(IF(AND(R413&gt;0,R412=0),R413,(1+(B414/B413-1)*Calc!$Z$1-M414*2)*U412),0))</f>
        <v>0</v>
      </c>
      <c r="V413">
        <f>IF(B414="",V412,IFERROR(IF(AND(R413&gt;0,R412=0),R413,(1+(B414/B413-1)*Calc!$Z$1-N414*2)*V412),0))</f>
        <v>0</v>
      </c>
      <c r="W413">
        <f>IF(ISNUMBER(C413),C413,W412)</f>
        <v>0.11</v>
      </c>
      <c r="Y413" s="1" t="e">
        <f>IF(AND(Q413&gt;=Chart!$F$2,Q413&lt;=Chart!$F$3),Q413,#N/A)</f>
        <v>#N/A</v>
      </c>
      <c r="Z413" t="e">
        <f>IF(AND(Q413&gt;=Chart!$F$2,Q413&lt;=Chart!$F$3),R413,#N/A)</f>
        <v>#N/A</v>
      </c>
      <c r="AA413" t="e">
        <f>IF(AND(Q413&gt;=Chart!$F$2,Q413&lt;=Chart!$F$3),S413,#N/A)</f>
        <v>#N/A</v>
      </c>
      <c r="AB413" t="e">
        <f>IF(AND(Q413&gt;=Chart!$F$2,Q413&lt;=Chart!$F$3),T413,#N/A)</f>
        <v>#N/A</v>
      </c>
      <c r="AC413" t="e">
        <f>IF(AND(Q413&gt;=Chart!$F$2,Q413&lt;=Chart!$F$3),U413,#N/A)</f>
        <v>#N/A</v>
      </c>
      <c r="AD413" t="e">
        <f>IF(AND(Q413&gt;=Chart!$F$2,Q413&lt;=Chart!$F$3),V413,#N/A)</f>
        <v>#N/A</v>
      </c>
      <c r="AE413" t="e">
        <f>IF(AND(Q413&gt;=Chart!$F$2,Q413&lt;=Chart!$F$3),I413,#N/A)</f>
        <v>#N/A</v>
      </c>
      <c r="AF413" t="e">
        <f>IF(AND(Q413&gt;=Chart!$F$2,Q413&lt;=Chart!$F$3),H413/100,#N/A)</f>
        <v>#N/A</v>
      </c>
      <c r="AG413" t="e">
        <f>IF(AND(Q413&gt;=Chart!$F$2,Q413&lt;=Chart!$F$3),W413/100,#N/A)</f>
        <v>#N/A</v>
      </c>
    </row>
    <row r="414" spans="1:33" x14ac:dyDescent="0.25">
      <c r="A414">
        <v>1422628200</v>
      </c>
      <c r="B414">
        <f>INDEX('Daily Data ADJ'!$1:$1048576,MATCH(Calc!$A414,'Daily Data ADJ'!$A:$A,0),MATCH("SPY, CBOE BZX: Close",'Daily Data ADJ'!$1:$1,0))</f>
        <v>172.29700104</v>
      </c>
      <c r="C414">
        <f>INDEX('Daily Data ADJ'!$1:$1048576,MATCH(Calc!$A414,'Daily Data ADJ'!$A:$A,0),MATCH("EFFR, FRED: Close",'Daily Data ADJ'!$1:$1,0))</f>
        <v>0.06</v>
      </c>
      <c r="D414" t="str">
        <f>INDEX('Daily Data ADJ'!$1:$1048576,MATCH(Calc!$A414,'Daily Data ADJ'!$A:$A,1),MATCH("SOFR, FRED: Close",'Daily Data ADJ'!$1:$1,0))</f>
        <v>NaN</v>
      </c>
      <c r="E414">
        <f>INDEX('Daily Data ADJ'!$1:$1048576,MATCH(Calc!$A414,'Daily Data ADJ'!$A:$A,0),MATCH("UPRO, CBOE BZX: Close",'Daily Data ADJ'!$1:$1,0))</f>
        <v>9.7705032000000003</v>
      </c>
      <c r="F414">
        <f>INDEX('Daily Data ADJ'!$1:$1048576,MATCH(Calc!$A414,'Daily Data ADJ'!$A:$A,0),MATCH("ES1!, CME_MINI: Close",'Daily Data ADJ'!$1:$1,0))</f>
        <v>1988.5</v>
      </c>
      <c r="G414">
        <f>INDEX('Daily Data ADJ'!$1:$1048576,MATCH(Calc!$A414,'Daily Data ADJ'!$A:$A,0),MATCH("ES2!, CME_MINI: Close",'Daily Data ADJ'!$1:$1,0))</f>
        <v>1980.75</v>
      </c>
      <c r="H414">
        <f>INDEX('QUANDL MULTPL SP500_DIV_YIELD_M'!$A:$G,MATCH(Calc!$A414,'QUANDL MULTPL SP500_DIV_YIELD_M'!$A:$A,1),MATCH('QUANDL MULTPL SP500_DIV_YIELD_M'!$E$1,'QUANDL MULTPL SP500_DIV_YIELD_M'!$A$1:$G$1,0))</f>
        <v>1.92</v>
      </c>
      <c r="I414" s="5">
        <f t="shared" si="36"/>
        <v>3.7012618279419519E-3</v>
      </c>
      <c r="J414" s="1">
        <f>A414/24/60/60+DATE(1970,1,1)</f>
        <v>42034.604166666672</v>
      </c>
      <c r="K414" s="3">
        <f t="shared" si="39"/>
        <v>1</v>
      </c>
      <c r="L414" s="6">
        <f>(1+Chart!$F$4)^(1/(365/K414))-1</f>
        <v>6.6592785027408397E-5</v>
      </c>
      <c r="M414" s="6">
        <f t="shared" si="40"/>
        <v>1.6433440133134525E-6</v>
      </c>
      <c r="N414" s="6">
        <f t="shared" si="41"/>
        <v>1.0121774548732532E-5</v>
      </c>
      <c r="O414">
        <f>O413*(B414/B413)</f>
        <v>172.29700104000054</v>
      </c>
      <c r="P414">
        <f t="shared" si="37"/>
        <v>2015</v>
      </c>
      <c r="Q414" s="1">
        <f t="shared" si="38"/>
        <v>42034.604166666672</v>
      </c>
      <c r="R414">
        <f>IF(B415="",R413,IF(Q414&gt;=Chart!$F$2,E414,0))</f>
        <v>0</v>
      </c>
      <c r="S414">
        <f>IF(B415="",S413,IFERROR(IF(AND(R414&gt;0,R413=0),R414,(1+(B415/B414-1)*Calc!$Z$1)*S413),0))</f>
        <v>0</v>
      </c>
      <c r="T414">
        <f>IF(B415="",T413,IFERROR(IF(AND(R414&gt;0,R413=0),R414,(1+(B415/B414-1)*Calc!$Z$1-L415)*T413),0))</f>
        <v>0</v>
      </c>
      <c r="U414">
        <f>IF(B415="",U413,IFERROR(IF(AND(R414&gt;0,R413=0),R414,(1+(B415/B414-1)*Calc!$Z$1-M415*2)*U413),0))</f>
        <v>0</v>
      </c>
      <c r="V414">
        <f>IF(B415="",V413,IFERROR(IF(AND(R414&gt;0,R413=0),R414,(1+(B415/B414-1)*Calc!$Z$1-N415*2)*V413),0))</f>
        <v>0</v>
      </c>
      <c r="W414">
        <f>IF(ISNUMBER(C414),C414,W413)</f>
        <v>0.06</v>
      </c>
      <c r="Y414" s="1" t="e">
        <f>IF(AND(Q414&gt;=Chart!$F$2,Q414&lt;=Chart!$F$3),Q414,#N/A)</f>
        <v>#N/A</v>
      </c>
      <c r="Z414" t="e">
        <f>IF(AND(Q414&gt;=Chart!$F$2,Q414&lt;=Chart!$F$3),R414,#N/A)</f>
        <v>#N/A</v>
      </c>
      <c r="AA414" t="e">
        <f>IF(AND(Q414&gt;=Chart!$F$2,Q414&lt;=Chart!$F$3),S414,#N/A)</f>
        <v>#N/A</v>
      </c>
      <c r="AB414" t="e">
        <f>IF(AND(Q414&gt;=Chart!$F$2,Q414&lt;=Chart!$F$3),T414,#N/A)</f>
        <v>#N/A</v>
      </c>
      <c r="AC414" t="e">
        <f>IF(AND(Q414&gt;=Chart!$F$2,Q414&lt;=Chart!$F$3),U414,#N/A)</f>
        <v>#N/A</v>
      </c>
      <c r="AD414" t="e">
        <f>IF(AND(Q414&gt;=Chart!$F$2,Q414&lt;=Chart!$F$3),V414,#N/A)</f>
        <v>#N/A</v>
      </c>
      <c r="AE414" t="e">
        <f>IF(AND(Q414&gt;=Chart!$F$2,Q414&lt;=Chart!$F$3),I414,#N/A)</f>
        <v>#N/A</v>
      </c>
      <c r="AF414" t="e">
        <f>IF(AND(Q414&gt;=Chart!$F$2,Q414&lt;=Chart!$F$3),H414/100,#N/A)</f>
        <v>#N/A</v>
      </c>
      <c r="AG414" t="e">
        <f>IF(AND(Q414&gt;=Chart!$F$2,Q414&lt;=Chart!$F$3),W414/100,#N/A)</f>
        <v>#N/A</v>
      </c>
    </row>
    <row r="415" spans="1:33" x14ac:dyDescent="0.25">
      <c r="A415">
        <v>1422887400</v>
      </c>
      <c r="B415">
        <f>INDEX('Daily Data ADJ'!$1:$1048576,MATCH(Calc!$A415,'Daily Data ADJ'!$A:$A,0),MATCH("SPY, CBOE BZX: Close",'Daily Data ADJ'!$1:$1,0))</f>
        <v>174.43073677999999</v>
      </c>
      <c r="C415">
        <f>INDEX('Daily Data ADJ'!$1:$1048576,MATCH(Calc!$A415,'Daily Data ADJ'!$A:$A,0),MATCH("EFFR, FRED: Close",'Daily Data ADJ'!$1:$1,0))</f>
        <v>0.12</v>
      </c>
      <c r="D415" t="str">
        <f>INDEX('Daily Data ADJ'!$1:$1048576,MATCH(Calc!$A415,'Daily Data ADJ'!$A:$A,1),MATCH("SOFR, FRED: Close",'Daily Data ADJ'!$1:$1,0))</f>
        <v>NaN</v>
      </c>
      <c r="E415">
        <f>INDEX('Daily Data ADJ'!$1:$1048576,MATCH(Calc!$A415,'Daily Data ADJ'!$A:$A,0),MATCH("UPRO, CBOE BZX: Close",'Daily Data ADJ'!$1:$1,0))</f>
        <v>10.127791930000001</v>
      </c>
      <c r="F415">
        <f>INDEX('Daily Data ADJ'!$1:$1048576,MATCH(Calc!$A415,'Daily Data ADJ'!$A:$A,0),MATCH("ES1!, CME_MINI: Close",'Daily Data ADJ'!$1:$1,0))</f>
        <v>2017</v>
      </c>
      <c r="G415">
        <f>INDEX('Daily Data ADJ'!$1:$1048576,MATCH(Calc!$A415,'Daily Data ADJ'!$A:$A,0),MATCH("ES2!, CME_MINI: Close",'Daily Data ADJ'!$1:$1,0))</f>
        <v>2009.5</v>
      </c>
      <c r="H415">
        <f>INDEX('QUANDL MULTPL SP500_DIV_YIELD_M'!$A:$G,MATCH(Calc!$A415,'QUANDL MULTPL SP500_DIV_YIELD_M'!$A:$A,1),MATCH('QUANDL MULTPL SP500_DIV_YIELD_M'!$E$1,'QUANDL MULTPL SP500_DIV_YIELD_M'!$A$1:$G$1,0))</f>
        <v>1.97</v>
      </c>
      <c r="I415" s="5">
        <f t="shared" si="36"/>
        <v>4.909178634843029E-3</v>
      </c>
      <c r="J415" s="1">
        <f>A415/24/60/60+DATE(1970,1,1)</f>
        <v>42037.604166666672</v>
      </c>
      <c r="K415" s="3">
        <f t="shared" si="39"/>
        <v>3</v>
      </c>
      <c r="L415" s="6">
        <f>(1+Chart!$F$4)^(1/(365/K415))-1</f>
        <v>1.9979165917494157E-4</v>
      </c>
      <c r="M415" s="6">
        <f t="shared" si="40"/>
        <v>9.8571492017640594E-6</v>
      </c>
      <c r="N415" s="6">
        <f t="shared" si="41"/>
        <v>4.0251505220023631E-5</v>
      </c>
      <c r="O415">
        <f>O414*(B415/B414)</f>
        <v>174.43073678000053</v>
      </c>
      <c r="P415">
        <f t="shared" si="37"/>
        <v>2015</v>
      </c>
      <c r="Q415" s="1">
        <f t="shared" si="38"/>
        <v>42037.604166666672</v>
      </c>
      <c r="R415">
        <f>IF(B416="",R414,IF(Q415&gt;=Chart!$F$2,E415,0))</f>
        <v>0</v>
      </c>
      <c r="S415">
        <f>IF(B416="",S414,IFERROR(IF(AND(R415&gt;0,R414=0),R415,(1+(B416/B415-1)*Calc!$Z$1)*S414),0))</f>
        <v>0</v>
      </c>
      <c r="T415">
        <f>IF(B416="",T414,IFERROR(IF(AND(R415&gt;0,R414=0),R415,(1+(B416/B415-1)*Calc!$Z$1-L416)*T414),0))</f>
        <v>0</v>
      </c>
      <c r="U415">
        <f>IF(B416="",U414,IFERROR(IF(AND(R415&gt;0,R414=0),R415,(1+(B416/B415-1)*Calc!$Z$1-M416*2)*U414),0))</f>
        <v>0</v>
      </c>
      <c r="V415">
        <f>IF(B416="",V414,IFERROR(IF(AND(R415&gt;0,R414=0),R415,(1+(B416/B415-1)*Calc!$Z$1-N416*2)*V414),0))</f>
        <v>0</v>
      </c>
      <c r="W415">
        <f>IF(ISNUMBER(C415),C415,W414)</f>
        <v>0.12</v>
      </c>
      <c r="Y415" s="1" t="e">
        <f>IF(AND(Q415&gt;=Chart!$F$2,Q415&lt;=Chart!$F$3),Q415,#N/A)</f>
        <v>#N/A</v>
      </c>
      <c r="Z415" t="e">
        <f>IF(AND(Q415&gt;=Chart!$F$2,Q415&lt;=Chart!$F$3),R415,#N/A)</f>
        <v>#N/A</v>
      </c>
      <c r="AA415" t="e">
        <f>IF(AND(Q415&gt;=Chart!$F$2,Q415&lt;=Chart!$F$3),S415,#N/A)</f>
        <v>#N/A</v>
      </c>
      <c r="AB415" t="e">
        <f>IF(AND(Q415&gt;=Chart!$F$2,Q415&lt;=Chart!$F$3),T415,#N/A)</f>
        <v>#N/A</v>
      </c>
      <c r="AC415" t="e">
        <f>IF(AND(Q415&gt;=Chart!$F$2,Q415&lt;=Chart!$F$3),U415,#N/A)</f>
        <v>#N/A</v>
      </c>
      <c r="AD415" t="e">
        <f>IF(AND(Q415&gt;=Chart!$F$2,Q415&lt;=Chart!$F$3),V415,#N/A)</f>
        <v>#N/A</v>
      </c>
      <c r="AE415" t="e">
        <f>IF(AND(Q415&gt;=Chart!$F$2,Q415&lt;=Chart!$F$3),I415,#N/A)</f>
        <v>#N/A</v>
      </c>
      <c r="AF415" t="e">
        <f>IF(AND(Q415&gt;=Chart!$F$2,Q415&lt;=Chart!$F$3),H415/100,#N/A)</f>
        <v>#N/A</v>
      </c>
      <c r="AG415" t="e">
        <f>IF(AND(Q415&gt;=Chart!$F$2,Q415&lt;=Chart!$F$3),W415/100,#N/A)</f>
        <v>#N/A</v>
      </c>
    </row>
    <row r="416" spans="1:33" x14ac:dyDescent="0.25">
      <c r="A416">
        <v>1422973800</v>
      </c>
      <c r="B416">
        <f>INDEX('Daily Data ADJ'!$1:$1048576,MATCH(Calc!$A416,'Daily Data ADJ'!$A:$A,0),MATCH("SPY, CBOE BZX: Close",'Daily Data ADJ'!$1:$1,0))</f>
        <v>176.9532098</v>
      </c>
      <c r="C416">
        <f>INDEX('Daily Data ADJ'!$1:$1048576,MATCH(Calc!$A416,'Daily Data ADJ'!$A:$A,0),MATCH("EFFR, FRED: Close",'Daily Data ADJ'!$1:$1,0))</f>
        <v>0.12</v>
      </c>
      <c r="D416" t="str">
        <f>INDEX('Daily Data ADJ'!$1:$1048576,MATCH(Calc!$A416,'Daily Data ADJ'!$A:$A,1),MATCH("SOFR, FRED: Close",'Daily Data ADJ'!$1:$1,0))</f>
        <v>NaN</v>
      </c>
      <c r="E416">
        <f>INDEX('Daily Data ADJ'!$1:$1048576,MATCH(Calc!$A416,'Daily Data ADJ'!$A:$A,0),MATCH("UPRO, CBOE BZX: Close",'Daily Data ADJ'!$1:$1,0))</f>
        <v>10.5704882</v>
      </c>
      <c r="F416">
        <f>INDEX('Daily Data ADJ'!$1:$1048576,MATCH(Calc!$A416,'Daily Data ADJ'!$A:$A,0),MATCH("ES1!, CME_MINI: Close",'Daily Data ADJ'!$1:$1,0))</f>
        <v>2042</v>
      </c>
      <c r="G416">
        <f>INDEX('Daily Data ADJ'!$1:$1048576,MATCH(Calc!$A416,'Daily Data ADJ'!$A:$A,0),MATCH("ES2!, CME_MINI: Close",'Daily Data ADJ'!$1:$1,0))</f>
        <v>2034.5</v>
      </c>
      <c r="H416">
        <f>INDEX('QUANDL MULTPL SP500_DIV_YIELD_M'!$A:$G,MATCH(Calc!$A416,'QUANDL MULTPL SP500_DIV_YIELD_M'!$A:$A,1),MATCH('QUANDL MULTPL SP500_DIV_YIELD_M'!$E$1,'QUANDL MULTPL SP500_DIV_YIELD_M'!$A$1:$G$1,0))</f>
        <v>1.97</v>
      </c>
      <c r="I416" s="5">
        <f t="shared" si="36"/>
        <v>5.0892628846910849E-3</v>
      </c>
      <c r="J416" s="1">
        <f>A416/24/60/60+DATE(1970,1,1)</f>
        <v>42038.604166666672</v>
      </c>
      <c r="K416" s="3">
        <f t="shared" si="39"/>
        <v>1</v>
      </c>
      <c r="L416" s="6">
        <f>(1+Chart!$F$4)^(1/(365/K416))-1</f>
        <v>6.6592785027408397E-5</v>
      </c>
      <c r="M416" s="6">
        <f t="shared" si="40"/>
        <v>3.2857056047053135E-6</v>
      </c>
      <c r="N416" s="6">
        <f t="shared" si="41"/>
        <v>1.3907922351563684E-5</v>
      </c>
      <c r="O416">
        <f>O415*(B416/B415)</f>
        <v>176.95320980000056</v>
      </c>
      <c r="P416">
        <f t="shared" si="37"/>
        <v>2015</v>
      </c>
      <c r="Q416" s="1">
        <f t="shared" si="38"/>
        <v>42038.604166666672</v>
      </c>
      <c r="R416">
        <f>IF(B417="",R415,IF(Q416&gt;=Chart!$F$2,E416,0))</f>
        <v>0</v>
      </c>
      <c r="S416">
        <f>IF(B417="",S415,IFERROR(IF(AND(R416&gt;0,R415=0),R416,(1+(B417/B416-1)*Calc!$Z$1)*S415),0))</f>
        <v>0</v>
      </c>
      <c r="T416">
        <f>IF(B417="",T415,IFERROR(IF(AND(R416&gt;0,R415=0),R416,(1+(B417/B416-1)*Calc!$Z$1-L417)*T415),0))</f>
        <v>0</v>
      </c>
      <c r="U416">
        <f>IF(B417="",U415,IFERROR(IF(AND(R416&gt;0,R415=0),R416,(1+(B417/B416-1)*Calc!$Z$1-M417*2)*U415),0))</f>
        <v>0</v>
      </c>
      <c r="V416">
        <f>IF(B417="",V415,IFERROR(IF(AND(R416&gt;0,R415=0),R416,(1+(B417/B416-1)*Calc!$Z$1-N417*2)*V415),0))</f>
        <v>0</v>
      </c>
      <c r="W416">
        <f>IF(ISNUMBER(C416),C416,W415)</f>
        <v>0.12</v>
      </c>
      <c r="Y416" s="1" t="e">
        <f>IF(AND(Q416&gt;=Chart!$F$2,Q416&lt;=Chart!$F$3),Q416,#N/A)</f>
        <v>#N/A</v>
      </c>
      <c r="Z416" t="e">
        <f>IF(AND(Q416&gt;=Chart!$F$2,Q416&lt;=Chart!$F$3),R416,#N/A)</f>
        <v>#N/A</v>
      </c>
      <c r="AA416" t="e">
        <f>IF(AND(Q416&gt;=Chart!$F$2,Q416&lt;=Chart!$F$3),S416,#N/A)</f>
        <v>#N/A</v>
      </c>
      <c r="AB416" t="e">
        <f>IF(AND(Q416&gt;=Chart!$F$2,Q416&lt;=Chart!$F$3),T416,#N/A)</f>
        <v>#N/A</v>
      </c>
      <c r="AC416" t="e">
        <f>IF(AND(Q416&gt;=Chart!$F$2,Q416&lt;=Chart!$F$3),U416,#N/A)</f>
        <v>#N/A</v>
      </c>
      <c r="AD416" t="e">
        <f>IF(AND(Q416&gt;=Chart!$F$2,Q416&lt;=Chart!$F$3),V416,#N/A)</f>
        <v>#N/A</v>
      </c>
      <c r="AE416" t="e">
        <f>IF(AND(Q416&gt;=Chart!$F$2,Q416&lt;=Chart!$F$3),I416,#N/A)</f>
        <v>#N/A</v>
      </c>
      <c r="AF416" t="e">
        <f>IF(AND(Q416&gt;=Chart!$F$2,Q416&lt;=Chart!$F$3),H416/100,#N/A)</f>
        <v>#N/A</v>
      </c>
      <c r="AG416" t="e">
        <f>IF(AND(Q416&gt;=Chart!$F$2,Q416&lt;=Chart!$F$3),W416/100,#N/A)</f>
        <v>#N/A</v>
      </c>
    </row>
    <row r="417" spans="1:33" x14ac:dyDescent="0.25">
      <c r="A417">
        <v>1423060200</v>
      </c>
      <c r="B417">
        <f>INDEX('Daily Data ADJ'!$1:$1048576,MATCH(Calc!$A417,'Daily Data ADJ'!$A:$A,0),MATCH("SPY, CBOE BZX: Close",'Daily Data ADJ'!$1:$1,0))</f>
        <v>176.27939850999999</v>
      </c>
      <c r="C417">
        <f>INDEX('Daily Data ADJ'!$1:$1048576,MATCH(Calc!$A417,'Daily Data ADJ'!$A:$A,0),MATCH("EFFR, FRED: Close",'Daily Data ADJ'!$1:$1,0))</f>
        <v>0.11</v>
      </c>
      <c r="D417" t="str">
        <f>INDEX('Daily Data ADJ'!$1:$1048576,MATCH(Calc!$A417,'Daily Data ADJ'!$A:$A,1),MATCH("SOFR, FRED: Close",'Daily Data ADJ'!$1:$1,0))</f>
        <v>NaN</v>
      </c>
      <c r="E417">
        <f>INDEX('Daily Data ADJ'!$1:$1048576,MATCH(Calc!$A417,'Daily Data ADJ'!$A:$A,0),MATCH("UPRO, CBOE BZX: Close",'Daily Data ADJ'!$1:$1,0))</f>
        <v>10.4508981</v>
      </c>
      <c r="F417">
        <f>INDEX('Daily Data ADJ'!$1:$1048576,MATCH(Calc!$A417,'Daily Data ADJ'!$A:$A,0),MATCH("ES1!, CME_MINI: Close",'Daily Data ADJ'!$1:$1,0))</f>
        <v>2030</v>
      </c>
      <c r="G417">
        <f>INDEX('Daily Data ADJ'!$1:$1048576,MATCH(Calc!$A417,'Daily Data ADJ'!$A:$A,0),MATCH("ES2!, CME_MINI: Close",'Daily Data ADJ'!$1:$1,0))</f>
        <v>2022.5</v>
      </c>
      <c r="H417">
        <f>INDEX('QUANDL MULTPL SP500_DIV_YIELD_M'!$A:$G,MATCH(Calc!$A417,'QUANDL MULTPL SP500_DIV_YIELD_M'!$A:$A,1),MATCH('QUANDL MULTPL SP500_DIV_YIELD_M'!$E$1,'QUANDL MULTPL SP500_DIV_YIELD_M'!$A$1:$G$1,0))</f>
        <v>1.97</v>
      </c>
      <c r="I417" s="5">
        <f t="shared" si="36"/>
        <v>5.0033729250941773E-3</v>
      </c>
      <c r="J417" s="1">
        <f>A417/24/60/60+DATE(1970,1,1)</f>
        <v>42039.604166666672</v>
      </c>
      <c r="K417" s="3">
        <f t="shared" si="39"/>
        <v>1</v>
      </c>
      <c r="L417" s="6">
        <f>(1+Chart!$F$4)^(1/(365/K417))-1</f>
        <v>6.6592785027408397E-5</v>
      </c>
      <c r="M417" s="6">
        <f t="shared" si="40"/>
        <v>3.0120468466066086E-6</v>
      </c>
      <c r="N417" s="6">
        <f t="shared" si="41"/>
        <v>1.3673785676626693E-5</v>
      </c>
      <c r="O417">
        <f>O416*(B417/B416)</f>
        <v>176.27939851000056</v>
      </c>
      <c r="P417">
        <f t="shared" si="37"/>
        <v>2015</v>
      </c>
      <c r="Q417" s="1">
        <f t="shared" si="38"/>
        <v>42039.604166666672</v>
      </c>
      <c r="R417">
        <f>IF(B418="",R416,IF(Q417&gt;=Chart!$F$2,E417,0))</f>
        <v>0</v>
      </c>
      <c r="S417">
        <f>IF(B418="",S416,IFERROR(IF(AND(R417&gt;0,R416=0),R417,(1+(B418/B417-1)*Calc!$Z$1)*S416),0))</f>
        <v>0</v>
      </c>
      <c r="T417">
        <f>IF(B418="",T416,IFERROR(IF(AND(R417&gt;0,R416=0),R417,(1+(B418/B417-1)*Calc!$Z$1-L418)*T416),0))</f>
        <v>0</v>
      </c>
      <c r="U417">
        <f>IF(B418="",U416,IFERROR(IF(AND(R417&gt;0,R416=0),R417,(1+(B418/B417-1)*Calc!$Z$1-M418*2)*U416),0))</f>
        <v>0</v>
      </c>
      <c r="V417">
        <f>IF(B418="",V416,IFERROR(IF(AND(R417&gt;0,R416=0),R417,(1+(B418/B417-1)*Calc!$Z$1-N418*2)*V416),0))</f>
        <v>0</v>
      </c>
      <c r="W417">
        <f>IF(ISNUMBER(C417),C417,W416)</f>
        <v>0.11</v>
      </c>
      <c r="Y417" s="1" t="e">
        <f>IF(AND(Q417&gt;=Chart!$F$2,Q417&lt;=Chart!$F$3),Q417,#N/A)</f>
        <v>#N/A</v>
      </c>
      <c r="Z417" t="e">
        <f>IF(AND(Q417&gt;=Chart!$F$2,Q417&lt;=Chart!$F$3),R417,#N/A)</f>
        <v>#N/A</v>
      </c>
      <c r="AA417" t="e">
        <f>IF(AND(Q417&gt;=Chart!$F$2,Q417&lt;=Chart!$F$3),S417,#N/A)</f>
        <v>#N/A</v>
      </c>
      <c r="AB417" t="e">
        <f>IF(AND(Q417&gt;=Chart!$F$2,Q417&lt;=Chart!$F$3),T417,#N/A)</f>
        <v>#N/A</v>
      </c>
      <c r="AC417" t="e">
        <f>IF(AND(Q417&gt;=Chart!$F$2,Q417&lt;=Chart!$F$3),U417,#N/A)</f>
        <v>#N/A</v>
      </c>
      <c r="AD417" t="e">
        <f>IF(AND(Q417&gt;=Chart!$F$2,Q417&lt;=Chart!$F$3),V417,#N/A)</f>
        <v>#N/A</v>
      </c>
      <c r="AE417" t="e">
        <f>IF(AND(Q417&gt;=Chart!$F$2,Q417&lt;=Chart!$F$3),I417,#N/A)</f>
        <v>#N/A</v>
      </c>
      <c r="AF417" t="e">
        <f>IF(AND(Q417&gt;=Chart!$F$2,Q417&lt;=Chart!$F$3),H417/100,#N/A)</f>
        <v>#N/A</v>
      </c>
      <c r="AG417" t="e">
        <f>IF(AND(Q417&gt;=Chart!$F$2,Q417&lt;=Chart!$F$3),W417/100,#N/A)</f>
        <v>#N/A</v>
      </c>
    </row>
    <row r="418" spans="1:33" x14ac:dyDescent="0.25">
      <c r="A418">
        <v>1423146600</v>
      </c>
      <c r="B418">
        <f>INDEX('Daily Data ADJ'!$1:$1048576,MATCH(Calc!$A418,'Daily Data ADJ'!$A:$A,0),MATCH("SPY, CBOE BZX: Close",'Daily Data ADJ'!$1:$1,0))</f>
        <v>178.05895139</v>
      </c>
      <c r="C418">
        <f>INDEX('Daily Data ADJ'!$1:$1048576,MATCH(Calc!$A418,'Daily Data ADJ'!$A:$A,0),MATCH("EFFR, FRED: Close",'Daily Data ADJ'!$1:$1,0))</f>
        <v>0.12</v>
      </c>
      <c r="D418" t="str">
        <f>INDEX('Daily Data ADJ'!$1:$1048576,MATCH(Calc!$A418,'Daily Data ADJ'!$A:$A,1),MATCH("SOFR, FRED: Close",'Daily Data ADJ'!$1:$1,0))</f>
        <v>NaN</v>
      </c>
      <c r="E418">
        <f>INDEX('Daily Data ADJ'!$1:$1048576,MATCH(Calc!$A418,'Daily Data ADJ'!$A:$A,0),MATCH("UPRO, CBOE BZX: Close",'Daily Data ADJ'!$1:$1,0))</f>
        <v>10.77644589</v>
      </c>
      <c r="F418">
        <f>INDEX('Daily Data ADJ'!$1:$1048576,MATCH(Calc!$A418,'Daily Data ADJ'!$A:$A,0),MATCH("ES1!, CME_MINI: Close",'Daily Data ADJ'!$1:$1,0))</f>
        <v>2055</v>
      </c>
      <c r="G418">
        <f>INDEX('Daily Data ADJ'!$1:$1048576,MATCH(Calc!$A418,'Daily Data ADJ'!$A:$A,0),MATCH("ES2!, CME_MINI: Close",'Daily Data ADJ'!$1:$1,0))</f>
        <v>2047.5</v>
      </c>
      <c r="H418">
        <f>INDEX('QUANDL MULTPL SP500_DIV_YIELD_M'!$A:$G,MATCH(Calc!$A418,'QUANDL MULTPL SP500_DIV_YIELD_M'!$A:$A,1),MATCH('QUANDL MULTPL SP500_DIV_YIELD_M'!$E$1,'QUANDL MULTPL SP500_DIV_YIELD_M'!$A$1:$G$1,0))</f>
        <v>1.97</v>
      </c>
      <c r="I418" s="5">
        <f t="shared" si="36"/>
        <v>5.1811845966709992E-3</v>
      </c>
      <c r="J418" s="1">
        <f>A418/24/60/60+DATE(1970,1,1)</f>
        <v>42040.604166666672</v>
      </c>
      <c r="K418" s="3">
        <f t="shared" si="39"/>
        <v>1</v>
      </c>
      <c r="L418" s="6">
        <f>(1+Chart!$F$4)^(1/(365/K418))-1</f>
        <v>6.6592785027408397E-5</v>
      </c>
      <c r="M418" s="6">
        <f t="shared" si="40"/>
        <v>3.2857056047053135E-6</v>
      </c>
      <c r="N418" s="6">
        <f t="shared" si="41"/>
        <v>1.4158479525461232E-5</v>
      </c>
      <c r="O418">
        <f>O417*(B418/B417)</f>
        <v>178.0589513900006</v>
      </c>
      <c r="P418">
        <f t="shared" si="37"/>
        <v>2015</v>
      </c>
      <c r="Q418" s="1">
        <f t="shared" si="38"/>
        <v>42040.604166666672</v>
      </c>
      <c r="R418">
        <f>IF(B419="",R417,IF(Q418&gt;=Chart!$F$2,E418,0))</f>
        <v>0</v>
      </c>
      <c r="S418">
        <f>IF(B419="",S417,IFERROR(IF(AND(R418&gt;0,R417=0),R418,(1+(B419/B418-1)*Calc!$Z$1)*S417),0))</f>
        <v>0</v>
      </c>
      <c r="T418">
        <f>IF(B419="",T417,IFERROR(IF(AND(R418&gt;0,R417=0),R418,(1+(B419/B418-1)*Calc!$Z$1-L419)*T417),0))</f>
        <v>0</v>
      </c>
      <c r="U418">
        <f>IF(B419="",U417,IFERROR(IF(AND(R418&gt;0,R417=0),R418,(1+(B419/B418-1)*Calc!$Z$1-M419*2)*U417),0))</f>
        <v>0</v>
      </c>
      <c r="V418">
        <f>IF(B419="",V417,IFERROR(IF(AND(R418&gt;0,R417=0),R418,(1+(B419/B418-1)*Calc!$Z$1-N419*2)*V417),0))</f>
        <v>0</v>
      </c>
      <c r="W418">
        <f>IF(ISNUMBER(C418),C418,W417)</f>
        <v>0.12</v>
      </c>
      <c r="Y418" s="1" t="e">
        <f>IF(AND(Q418&gt;=Chart!$F$2,Q418&lt;=Chart!$F$3),Q418,#N/A)</f>
        <v>#N/A</v>
      </c>
      <c r="Z418" t="e">
        <f>IF(AND(Q418&gt;=Chart!$F$2,Q418&lt;=Chart!$F$3),R418,#N/A)</f>
        <v>#N/A</v>
      </c>
      <c r="AA418" t="e">
        <f>IF(AND(Q418&gt;=Chart!$F$2,Q418&lt;=Chart!$F$3),S418,#N/A)</f>
        <v>#N/A</v>
      </c>
      <c r="AB418" t="e">
        <f>IF(AND(Q418&gt;=Chart!$F$2,Q418&lt;=Chart!$F$3),T418,#N/A)</f>
        <v>#N/A</v>
      </c>
      <c r="AC418" t="e">
        <f>IF(AND(Q418&gt;=Chart!$F$2,Q418&lt;=Chart!$F$3),U418,#N/A)</f>
        <v>#N/A</v>
      </c>
      <c r="AD418" t="e">
        <f>IF(AND(Q418&gt;=Chart!$F$2,Q418&lt;=Chart!$F$3),V418,#N/A)</f>
        <v>#N/A</v>
      </c>
      <c r="AE418" t="e">
        <f>IF(AND(Q418&gt;=Chart!$F$2,Q418&lt;=Chart!$F$3),I418,#N/A)</f>
        <v>#N/A</v>
      </c>
      <c r="AF418" t="e">
        <f>IF(AND(Q418&gt;=Chart!$F$2,Q418&lt;=Chart!$F$3),H418/100,#N/A)</f>
        <v>#N/A</v>
      </c>
      <c r="AG418" t="e">
        <f>IF(AND(Q418&gt;=Chart!$F$2,Q418&lt;=Chart!$F$3),W418/100,#N/A)</f>
        <v>#N/A</v>
      </c>
    </row>
    <row r="419" spans="1:33" x14ac:dyDescent="0.25">
      <c r="A419">
        <v>1423233000</v>
      </c>
      <c r="B419">
        <f>INDEX('Daily Data ADJ'!$1:$1048576,MATCH(Calc!$A419,'Daily Data ADJ'!$A:$A,0),MATCH("SPY, CBOE BZX: Close",'Daily Data ADJ'!$1:$1,0))</f>
        <v>177.56655083999999</v>
      </c>
      <c r="C419">
        <f>INDEX('Daily Data ADJ'!$1:$1048576,MATCH(Calc!$A419,'Daily Data ADJ'!$A:$A,0),MATCH("EFFR, FRED: Close",'Daily Data ADJ'!$1:$1,0))</f>
        <v>0.11</v>
      </c>
      <c r="D419" t="str">
        <f>INDEX('Daily Data ADJ'!$1:$1048576,MATCH(Calc!$A419,'Daily Data ADJ'!$A:$A,1),MATCH("SOFR, FRED: Close",'Daily Data ADJ'!$1:$1,0))</f>
        <v>NaN</v>
      </c>
      <c r="E419">
        <f>INDEX('Daily Data ADJ'!$1:$1048576,MATCH(Calc!$A419,'Daily Data ADJ'!$A:$A,0),MATCH("UPRO, CBOE BZX: Close",'Daily Data ADJ'!$1:$1,0))</f>
        <v>10.681223060000001</v>
      </c>
      <c r="F419">
        <f>INDEX('Daily Data ADJ'!$1:$1048576,MATCH(Calc!$A419,'Daily Data ADJ'!$A:$A,0),MATCH("ES1!, CME_MINI: Close",'Daily Data ADJ'!$1:$1,0))</f>
        <v>2053</v>
      </c>
      <c r="G419">
        <f>INDEX('Daily Data ADJ'!$1:$1048576,MATCH(Calc!$A419,'Daily Data ADJ'!$A:$A,0),MATCH("ES2!, CME_MINI: Close",'Daily Data ADJ'!$1:$1,0))</f>
        <v>2045.5</v>
      </c>
      <c r="H419">
        <f>INDEX('QUANDL MULTPL SP500_DIV_YIELD_M'!$A:$G,MATCH(Calc!$A419,'QUANDL MULTPL SP500_DIV_YIELD_M'!$A:$A,1),MATCH('QUANDL MULTPL SP500_DIV_YIELD_M'!$E$1,'QUANDL MULTPL SP500_DIV_YIELD_M'!$A$1:$G$1,0))</f>
        <v>1.97</v>
      </c>
      <c r="I419" s="5">
        <f t="shared" si="36"/>
        <v>5.1671181500393994E-3</v>
      </c>
      <c r="J419" s="1">
        <f>A419/24/60/60+DATE(1970,1,1)</f>
        <v>42041.604166666672</v>
      </c>
      <c r="K419" s="3">
        <f t="shared" si="39"/>
        <v>1</v>
      </c>
      <c r="L419" s="6">
        <f>(1+Chart!$F$4)^(1/(365/K419))-1</f>
        <v>6.6592785027408397E-5</v>
      </c>
      <c r="M419" s="6">
        <f t="shared" si="40"/>
        <v>3.0120468466066086E-6</v>
      </c>
      <c r="N419" s="6">
        <f t="shared" si="41"/>
        <v>1.4120139149476074E-5</v>
      </c>
      <c r="O419">
        <f>O418*(B419/B418)</f>
        <v>177.56655084000059</v>
      </c>
      <c r="P419">
        <f t="shared" si="37"/>
        <v>2015</v>
      </c>
      <c r="Q419" s="1">
        <f t="shared" si="38"/>
        <v>42041.604166666672</v>
      </c>
      <c r="R419">
        <f>IF(B420="",R418,IF(Q419&gt;=Chart!$F$2,E419,0))</f>
        <v>0</v>
      </c>
      <c r="S419">
        <f>IF(B420="",S418,IFERROR(IF(AND(R419&gt;0,R418=0),R419,(1+(B420/B419-1)*Calc!$Z$1)*S418),0))</f>
        <v>0</v>
      </c>
      <c r="T419">
        <f>IF(B420="",T418,IFERROR(IF(AND(R419&gt;0,R418=0),R419,(1+(B420/B419-1)*Calc!$Z$1-L420)*T418),0))</f>
        <v>0</v>
      </c>
      <c r="U419">
        <f>IF(B420="",U418,IFERROR(IF(AND(R419&gt;0,R418=0),R419,(1+(B420/B419-1)*Calc!$Z$1-M420*2)*U418),0))</f>
        <v>0</v>
      </c>
      <c r="V419">
        <f>IF(B420="",V418,IFERROR(IF(AND(R419&gt;0,R418=0),R419,(1+(B420/B419-1)*Calc!$Z$1-N420*2)*V418),0))</f>
        <v>0</v>
      </c>
      <c r="W419">
        <f>IF(ISNUMBER(C419),C419,W418)</f>
        <v>0.11</v>
      </c>
      <c r="Y419" s="1" t="e">
        <f>IF(AND(Q419&gt;=Chart!$F$2,Q419&lt;=Chart!$F$3),Q419,#N/A)</f>
        <v>#N/A</v>
      </c>
      <c r="Z419" t="e">
        <f>IF(AND(Q419&gt;=Chart!$F$2,Q419&lt;=Chart!$F$3),R419,#N/A)</f>
        <v>#N/A</v>
      </c>
      <c r="AA419" t="e">
        <f>IF(AND(Q419&gt;=Chart!$F$2,Q419&lt;=Chart!$F$3),S419,#N/A)</f>
        <v>#N/A</v>
      </c>
      <c r="AB419" t="e">
        <f>IF(AND(Q419&gt;=Chart!$F$2,Q419&lt;=Chart!$F$3),T419,#N/A)</f>
        <v>#N/A</v>
      </c>
      <c r="AC419" t="e">
        <f>IF(AND(Q419&gt;=Chart!$F$2,Q419&lt;=Chart!$F$3),U419,#N/A)</f>
        <v>#N/A</v>
      </c>
      <c r="AD419" t="e">
        <f>IF(AND(Q419&gt;=Chart!$F$2,Q419&lt;=Chart!$F$3),V419,#N/A)</f>
        <v>#N/A</v>
      </c>
      <c r="AE419" t="e">
        <f>IF(AND(Q419&gt;=Chart!$F$2,Q419&lt;=Chart!$F$3),I419,#N/A)</f>
        <v>#N/A</v>
      </c>
      <c r="AF419" t="e">
        <f>IF(AND(Q419&gt;=Chart!$F$2,Q419&lt;=Chart!$F$3),H419/100,#N/A)</f>
        <v>#N/A</v>
      </c>
      <c r="AG419" t="e">
        <f>IF(AND(Q419&gt;=Chart!$F$2,Q419&lt;=Chart!$F$3),W419/100,#N/A)</f>
        <v>#N/A</v>
      </c>
    </row>
    <row r="420" spans="1:33" x14ac:dyDescent="0.25">
      <c r="A420">
        <v>1423492200</v>
      </c>
      <c r="B420">
        <f>INDEX('Daily Data ADJ'!$1:$1048576,MATCH(Calc!$A420,'Daily Data ADJ'!$A:$A,0),MATCH("SPY, CBOE BZX: Close",'Daily Data ADJ'!$1:$1,0))</f>
        <v>176.77179906000001</v>
      </c>
      <c r="C420">
        <f>INDEX('Daily Data ADJ'!$1:$1048576,MATCH(Calc!$A420,'Daily Data ADJ'!$A:$A,0),MATCH("EFFR, FRED: Close",'Daily Data ADJ'!$1:$1,0))</f>
        <v>0.12</v>
      </c>
      <c r="D420" t="str">
        <f>INDEX('Daily Data ADJ'!$1:$1048576,MATCH(Calc!$A420,'Daily Data ADJ'!$A:$A,1),MATCH("SOFR, FRED: Close",'Daily Data ADJ'!$1:$1,0))</f>
        <v>NaN</v>
      </c>
      <c r="E420">
        <f>INDEX('Daily Data ADJ'!$1:$1048576,MATCH(Calc!$A420,'Daily Data ADJ'!$A:$A,0),MATCH("UPRO, CBOE BZX: Close",'Daily Data ADJ'!$1:$1,0))</f>
        <v>10.535539959999999</v>
      </c>
      <c r="F420">
        <f>INDEX('Daily Data ADJ'!$1:$1048576,MATCH(Calc!$A420,'Daily Data ADJ'!$A:$A,0),MATCH("ES1!, CME_MINI: Close",'Daily Data ADJ'!$1:$1,0))</f>
        <v>2042.5</v>
      </c>
      <c r="G420">
        <f>INDEX('Daily Data ADJ'!$1:$1048576,MATCH(Calc!$A420,'Daily Data ADJ'!$A:$A,0),MATCH("ES2!, CME_MINI: Close",'Daily Data ADJ'!$1:$1,0))</f>
        <v>2034.75</v>
      </c>
      <c r="H420">
        <f>INDEX('QUANDL MULTPL SP500_DIV_YIELD_M'!$A:$G,MATCH(Calc!$A420,'QUANDL MULTPL SP500_DIV_YIELD_M'!$A:$A,1),MATCH('QUANDL MULTPL SP500_DIV_YIELD_M'!$E$1,'QUANDL MULTPL SP500_DIV_YIELD_M'!$A$1:$G$1,0))</f>
        <v>1.97</v>
      </c>
      <c r="I420" s="5">
        <f t="shared" si="36"/>
        <v>4.608686559311518E-3</v>
      </c>
      <c r="J420" s="1">
        <f>A420/24/60/60+DATE(1970,1,1)</f>
        <v>42044.604166666672</v>
      </c>
      <c r="K420" s="3">
        <f t="shared" si="39"/>
        <v>3</v>
      </c>
      <c r="L420" s="6">
        <f>(1+Chart!$F$4)^(1/(365/K420))-1</f>
        <v>1.9979165917494157E-4</v>
      </c>
      <c r="M420" s="6">
        <f t="shared" si="40"/>
        <v>9.8571492017640594E-6</v>
      </c>
      <c r="N420" s="6">
        <f t="shared" si="41"/>
        <v>3.7793309331624059E-5</v>
      </c>
      <c r="O420">
        <f>O419*(B420/B419)</f>
        <v>176.7717990600006</v>
      </c>
      <c r="P420">
        <f t="shared" si="37"/>
        <v>2015</v>
      </c>
      <c r="Q420" s="1">
        <f t="shared" si="38"/>
        <v>42044.604166666672</v>
      </c>
      <c r="R420">
        <f>IF(B421="",R419,IF(Q420&gt;=Chart!$F$2,E420,0))</f>
        <v>0</v>
      </c>
      <c r="S420">
        <f>IF(B421="",S419,IFERROR(IF(AND(R420&gt;0,R419=0),R420,(1+(B421/B420-1)*Calc!$Z$1)*S419),0))</f>
        <v>0</v>
      </c>
      <c r="T420">
        <f>IF(B421="",T419,IFERROR(IF(AND(R420&gt;0,R419=0),R420,(1+(B421/B420-1)*Calc!$Z$1-L421)*T419),0))</f>
        <v>0</v>
      </c>
      <c r="U420">
        <f>IF(B421="",U419,IFERROR(IF(AND(R420&gt;0,R419=0),R420,(1+(B421/B420-1)*Calc!$Z$1-M421*2)*U419),0))</f>
        <v>0</v>
      </c>
      <c r="V420">
        <f>IF(B421="",V419,IFERROR(IF(AND(R420&gt;0,R419=0),R420,(1+(B421/B420-1)*Calc!$Z$1-N421*2)*V419),0))</f>
        <v>0</v>
      </c>
      <c r="W420">
        <f>IF(ISNUMBER(C420),C420,W419)</f>
        <v>0.12</v>
      </c>
      <c r="Y420" s="1" t="e">
        <f>IF(AND(Q420&gt;=Chart!$F$2,Q420&lt;=Chart!$F$3),Q420,#N/A)</f>
        <v>#N/A</v>
      </c>
      <c r="Z420" t="e">
        <f>IF(AND(Q420&gt;=Chart!$F$2,Q420&lt;=Chart!$F$3),R420,#N/A)</f>
        <v>#N/A</v>
      </c>
      <c r="AA420" t="e">
        <f>IF(AND(Q420&gt;=Chart!$F$2,Q420&lt;=Chart!$F$3),S420,#N/A)</f>
        <v>#N/A</v>
      </c>
      <c r="AB420" t="e">
        <f>IF(AND(Q420&gt;=Chart!$F$2,Q420&lt;=Chart!$F$3),T420,#N/A)</f>
        <v>#N/A</v>
      </c>
      <c r="AC420" t="e">
        <f>IF(AND(Q420&gt;=Chart!$F$2,Q420&lt;=Chart!$F$3),U420,#N/A)</f>
        <v>#N/A</v>
      </c>
      <c r="AD420" t="e">
        <f>IF(AND(Q420&gt;=Chart!$F$2,Q420&lt;=Chart!$F$3),V420,#N/A)</f>
        <v>#N/A</v>
      </c>
      <c r="AE420" t="e">
        <f>IF(AND(Q420&gt;=Chart!$F$2,Q420&lt;=Chart!$F$3),I420,#N/A)</f>
        <v>#N/A</v>
      </c>
      <c r="AF420" t="e">
        <f>IF(AND(Q420&gt;=Chart!$F$2,Q420&lt;=Chart!$F$3),H420/100,#N/A)</f>
        <v>#N/A</v>
      </c>
      <c r="AG420" t="e">
        <f>IF(AND(Q420&gt;=Chart!$F$2,Q420&lt;=Chart!$F$3),W420/100,#N/A)</f>
        <v>#N/A</v>
      </c>
    </row>
    <row r="421" spans="1:33" x14ac:dyDescent="0.25">
      <c r="A421">
        <v>1423578600</v>
      </c>
      <c r="B421">
        <f>INDEX('Daily Data ADJ'!$1:$1048576,MATCH(Calc!$A421,'Daily Data ADJ'!$A:$A,0),MATCH("SPY, CBOE BZX: Close",'Daily Data ADJ'!$1:$1,0))</f>
        <v>178.65501522</v>
      </c>
      <c r="C421">
        <f>INDEX('Daily Data ADJ'!$1:$1048576,MATCH(Calc!$A421,'Daily Data ADJ'!$A:$A,0),MATCH("EFFR, FRED: Close",'Daily Data ADJ'!$1:$1,0))</f>
        <v>0.12</v>
      </c>
      <c r="D421" t="str">
        <f>INDEX('Daily Data ADJ'!$1:$1048576,MATCH(Calc!$A421,'Daily Data ADJ'!$A:$A,1),MATCH("SOFR, FRED: Close",'Daily Data ADJ'!$1:$1,0))</f>
        <v>NaN</v>
      </c>
      <c r="E421">
        <f>INDEX('Daily Data ADJ'!$1:$1048576,MATCH(Calc!$A421,'Daily Data ADJ'!$A:$A,0),MATCH("UPRO, CBOE BZX: Close",'Daily Data ADJ'!$1:$1,0))</f>
        <v>10.874923860000001</v>
      </c>
      <c r="F421">
        <f>INDEX('Daily Data ADJ'!$1:$1048576,MATCH(Calc!$A421,'Daily Data ADJ'!$A:$A,0),MATCH("ES1!, CME_MINI: Close",'Daily Data ADJ'!$1:$1,0))</f>
        <v>2062.25</v>
      </c>
      <c r="G421">
        <f>INDEX('Daily Data ADJ'!$1:$1048576,MATCH(Calc!$A421,'Daily Data ADJ'!$A:$A,0),MATCH("ES2!, CME_MINI: Close",'Daily Data ADJ'!$1:$1,0))</f>
        <v>2054.5</v>
      </c>
      <c r="H421">
        <f>INDEX('QUANDL MULTPL SP500_DIV_YIELD_M'!$A:$G,MATCH(Calc!$A421,'QUANDL MULTPL SP500_DIV_YIELD_M'!$A:$A,1),MATCH('QUANDL MULTPL SP500_DIV_YIELD_M'!$E$1,'QUANDL MULTPL SP500_DIV_YIELD_M'!$A$1:$G$1,0))</f>
        <v>1.97</v>
      </c>
      <c r="I421" s="5">
        <f t="shared" si="36"/>
        <v>4.7523995921490737E-3</v>
      </c>
      <c r="J421" s="1">
        <f>A421/24/60/60+DATE(1970,1,1)</f>
        <v>42045.604166666672</v>
      </c>
      <c r="K421" s="3">
        <f t="shared" si="39"/>
        <v>1</v>
      </c>
      <c r="L421" s="6">
        <f>(1+Chart!$F$4)^(1/(365/K421))-1</f>
        <v>6.6592785027408397E-5</v>
      </c>
      <c r="M421" s="6">
        <f t="shared" si="40"/>
        <v>3.2857056047053135E-6</v>
      </c>
      <c r="N421" s="6">
        <f t="shared" si="41"/>
        <v>1.2989516122718925E-5</v>
      </c>
      <c r="O421">
        <f>O420*(B421/B420)</f>
        <v>178.65501522000062</v>
      </c>
      <c r="P421">
        <f t="shared" si="37"/>
        <v>2015</v>
      </c>
      <c r="Q421" s="1">
        <f t="shared" si="38"/>
        <v>42045.604166666672</v>
      </c>
      <c r="R421">
        <f>IF(B422="",R420,IF(Q421&gt;=Chart!$F$2,E421,0))</f>
        <v>0</v>
      </c>
      <c r="S421">
        <f>IF(B422="",S420,IFERROR(IF(AND(R421&gt;0,R420=0),R421,(1+(B422/B421-1)*Calc!$Z$1)*S420),0))</f>
        <v>0</v>
      </c>
      <c r="T421">
        <f>IF(B422="",T420,IFERROR(IF(AND(R421&gt;0,R420=0),R421,(1+(B422/B421-1)*Calc!$Z$1-L422)*T420),0))</f>
        <v>0</v>
      </c>
      <c r="U421">
        <f>IF(B422="",U420,IFERROR(IF(AND(R421&gt;0,R420=0),R421,(1+(B422/B421-1)*Calc!$Z$1-M422*2)*U420),0))</f>
        <v>0</v>
      </c>
      <c r="V421">
        <f>IF(B422="",V420,IFERROR(IF(AND(R421&gt;0,R420=0),R421,(1+(B422/B421-1)*Calc!$Z$1-N422*2)*V420),0))</f>
        <v>0</v>
      </c>
      <c r="W421">
        <f>IF(ISNUMBER(C421),C421,W420)</f>
        <v>0.12</v>
      </c>
      <c r="Y421" s="1" t="e">
        <f>IF(AND(Q421&gt;=Chart!$F$2,Q421&lt;=Chart!$F$3),Q421,#N/A)</f>
        <v>#N/A</v>
      </c>
      <c r="Z421" t="e">
        <f>IF(AND(Q421&gt;=Chart!$F$2,Q421&lt;=Chart!$F$3),R421,#N/A)</f>
        <v>#N/A</v>
      </c>
      <c r="AA421" t="e">
        <f>IF(AND(Q421&gt;=Chart!$F$2,Q421&lt;=Chart!$F$3),S421,#N/A)</f>
        <v>#N/A</v>
      </c>
      <c r="AB421" t="e">
        <f>IF(AND(Q421&gt;=Chart!$F$2,Q421&lt;=Chart!$F$3),T421,#N/A)</f>
        <v>#N/A</v>
      </c>
      <c r="AC421" t="e">
        <f>IF(AND(Q421&gt;=Chart!$F$2,Q421&lt;=Chart!$F$3),U421,#N/A)</f>
        <v>#N/A</v>
      </c>
      <c r="AD421" t="e">
        <f>IF(AND(Q421&gt;=Chart!$F$2,Q421&lt;=Chart!$F$3),V421,#N/A)</f>
        <v>#N/A</v>
      </c>
      <c r="AE421" t="e">
        <f>IF(AND(Q421&gt;=Chart!$F$2,Q421&lt;=Chart!$F$3),I421,#N/A)</f>
        <v>#N/A</v>
      </c>
      <c r="AF421" t="e">
        <f>IF(AND(Q421&gt;=Chart!$F$2,Q421&lt;=Chart!$F$3),H421/100,#N/A)</f>
        <v>#N/A</v>
      </c>
      <c r="AG421" t="e">
        <f>IF(AND(Q421&gt;=Chart!$F$2,Q421&lt;=Chart!$F$3),W421/100,#N/A)</f>
        <v>#N/A</v>
      </c>
    </row>
    <row r="422" spans="1:33" x14ac:dyDescent="0.25">
      <c r="A422">
        <v>1423665000</v>
      </c>
      <c r="B422">
        <f>INDEX('Daily Data ADJ'!$1:$1048576,MATCH(Calc!$A422,'Daily Data ADJ'!$A:$A,0),MATCH("SPY, CBOE BZX: Close",'Daily Data ADJ'!$1:$1,0))</f>
        <v>178.7586785</v>
      </c>
      <c r="C422">
        <f>INDEX('Daily Data ADJ'!$1:$1048576,MATCH(Calc!$A422,'Daily Data ADJ'!$A:$A,0),MATCH("EFFR, FRED: Close",'Daily Data ADJ'!$1:$1,0))</f>
        <v>0.12</v>
      </c>
      <c r="D422" t="str">
        <f>INDEX('Daily Data ADJ'!$1:$1048576,MATCH(Calc!$A422,'Daily Data ADJ'!$A:$A,1),MATCH("SOFR, FRED: Close",'Daily Data ADJ'!$1:$1,0))</f>
        <v>NaN</v>
      </c>
      <c r="E422">
        <f>INDEX('Daily Data ADJ'!$1:$1048576,MATCH(Calc!$A422,'Daily Data ADJ'!$A:$A,0),MATCH("UPRO, CBOE BZX: Close",'Daily Data ADJ'!$1:$1,0))</f>
        <v>10.89282869</v>
      </c>
      <c r="F422">
        <f>INDEX('Daily Data ADJ'!$1:$1048576,MATCH(Calc!$A422,'Daily Data ADJ'!$A:$A,0),MATCH("ES1!, CME_MINI: Close",'Daily Data ADJ'!$1:$1,0))</f>
        <v>2065.75</v>
      </c>
      <c r="G422">
        <f>INDEX('Daily Data ADJ'!$1:$1048576,MATCH(Calc!$A422,'Daily Data ADJ'!$A:$A,0),MATCH("ES2!, CME_MINI: Close",'Daily Data ADJ'!$1:$1,0))</f>
        <v>2058</v>
      </c>
      <c r="H422">
        <f>INDEX('QUANDL MULTPL SP500_DIV_YIELD_M'!$A:$G,MATCH(Calc!$A422,'QUANDL MULTPL SP500_DIV_YIELD_M'!$A:$A,1),MATCH('QUANDL MULTPL SP500_DIV_YIELD_M'!$E$1,'QUANDL MULTPL SP500_DIV_YIELD_M'!$A$1:$G$1,0))</f>
        <v>1.97</v>
      </c>
      <c r="I422" s="5">
        <f t="shared" si="36"/>
        <v>4.77758270014789E-3</v>
      </c>
      <c r="J422" s="1">
        <f>A422/24/60/60+DATE(1970,1,1)</f>
        <v>42046.604166666672</v>
      </c>
      <c r="K422" s="3">
        <f t="shared" si="39"/>
        <v>1</v>
      </c>
      <c r="L422" s="6">
        <f>(1+Chart!$F$4)^(1/(365/K422))-1</f>
        <v>6.6592785027408397E-5</v>
      </c>
      <c r="M422" s="6">
        <f t="shared" si="40"/>
        <v>3.2857056047053135E-6</v>
      </c>
      <c r="N422" s="6">
        <f t="shared" si="41"/>
        <v>1.3058184632930292E-5</v>
      </c>
      <c r="O422">
        <f>O421*(B422/B421)</f>
        <v>178.75867850000063</v>
      </c>
      <c r="P422">
        <f t="shared" si="37"/>
        <v>2015</v>
      </c>
      <c r="Q422" s="1">
        <f t="shared" si="38"/>
        <v>42046.604166666672</v>
      </c>
      <c r="R422">
        <f>IF(B423="",R421,IF(Q422&gt;=Chart!$F$2,E422,0))</f>
        <v>0</v>
      </c>
      <c r="S422">
        <f>IF(B423="",S421,IFERROR(IF(AND(R422&gt;0,R421=0),R422,(1+(B423/B422-1)*Calc!$Z$1)*S421),0))</f>
        <v>0</v>
      </c>
      <c r="T422">
        <f>IF(B423="",T421,IFERROR(IF(AND(R422&gt;0,R421=0),R422,(1+(B423/B422-1)*Calc!$Z$1-L423)*T421),0))</f>
        <v>0</v>
      </c>
      <c r="U422">
        <f>IF(B423="",U421,IFERROR(IF(AND(R422&gt;0,R421=0),R422,(1+(B423/B422-1)*Calc!$Z$1-M423*2)*U421),0))</f>
        <v>0</v>
      </c>
      <c r="V422">
        <f>IF(B423="",V421,IFERROR(IF(AND(R422&gt;0,R421=0),R422,(1+(B423/B422-1)*Calc!$Z$1-N423*2)*V421),0))</f>
        <v>0</v>
      </c>
      <c r="W422">
        <f>IF(ISNUMBER(C422),C422,W421)</f>
        <v>0.12</v>
      </c>
      <c r="Y422" s="1" t="e">
        <f>IF(AND(Q422&gt;=Chart!$F$2,Q422&lt;=Chart!$F$3),Q422,#N/A)</f>
        <v>#N/A</v>
      </c>
      <c r="Z422" t="e">
        <f>IF(AND(Q422&gt;=Chart!$F$2,Q422&lt;=Chart!$F$3),R422,#N/A)</f>
        <v>#N/A</v>
      </c>
      <c r="AA422" t="e">
        <f>IF(AND(Q422&gt;=Chart!$F$2,Q422&lt;=Chart!$F$3),S422,#N/A)</f>
        <v>#N/A</v>
      </c>
      <c r="AB422" t="e">
        <f>IF(AND(Q422&gt;=Chart!$F$2,Q422&lt;=Chart!$F$3),T422,#N/A)</f>
        <v>#N/A</v>
      </c>
      <c r="AC422" t="e">
        <f>IF(AND(Q422&gt;=Chart!$F$2,Q422&lt;=Chart!$F$3),U422,#N/A)</f>
        <v>#N/A</v>
      </c>
      <c r="AD422" t="e">
        <f>IF(AND(Q422&gt;=Chart!$F$2,Q422&lt;=Chart!$F$3),V422,#N/A)</f>
        <v>#N/A</v>
      </c>
      <c r="AE422" t="e">
        <f>IF(AND(Q422&gt;=Chart!$F$2,Q422&lt;=Chart!$F$3),I422,#N/A)</f>
        <v>#N/A</v>
      </c>
      <c r="AF422" t="e">
        <f>IF(AND(Q422&gt;=Chart!$F$2,Q422&lt;=Chart!$F$3),H422/100,#N/A)</f>
        <v>#N/A</v>
      </c>
      <c r="AG422" t="e">
        <f>IF(AND(Q422&gt;=Chart!$F$2,Q422&lt;=Chart!$F$3),W422/100,#N/A)</f>
        <v>#N/A</v>
      </c>
    </row>
    <row r="423" spans="1:33" x14ac:dyDescent="0.25">
      <c r="A423">
        <v>1423751400</v>
      </c>
      <c r="B423">
        <f>INDEX('Daily Data ADJ'!$1:$1048576,MATCH(Calc!$A423,'Daily Data ADJ'!$A:$A,0),MATCH("SPY, CBOE BZX: Close",'Daily Data ADJ'!$1:$1,0))</f>
        <v>180.47776113</v>
      </c>
      <c r="C423">
        <f>INDEX('Daily Data ADJ'!$1:$1048576,MATCH(Calc!$A423,'Daily Data ADJ'!$A:$A,0),MATCH("EFFR, FRED: Close",'Daily Data ADJ'!$1:$1,0))</f>
        <v>0.12</v>
      </c>
      <c r="D423" t="str">
        <f>INDEX('Daily Data ADJ'!$1:$1048576,MATCH(Calc!$A423,'Daily Data ADJ'!$A:$A,1),MATCH("SOFR, FRED: Close",'Daily Data ADJ'!$1:$1,0))</f>
        <v>NaN</v>
      </c>
      <c r="E423">
        <f>INDEX('Daily Data ADJ'!$1:$1048576,MATCH(Calc!$A423,'Daily Data ADJ'!$A:$A,0),MATCH("UPRO, CBOE BZX: Close",'Daily Data ADJ'!$1:$1,0))</f>
        <v>11.2037268</v>
      </c>
      <c r="F423">
        <f>INDEX('Daily Data ADJ'!$1:$1048576,MATCH(Calc!$A423,'Daily Data ADJ'!$A:$A,0),MATCH("ES1!, CME_MINI: Close",'Daily Data ADJ'!$1:$1,0))</f>
        <v>2084</v>
      </c>
      <c r="G423">
        <f>INDEX('Daily Data ADJ'!$1:$1048576,MATCH(Calc!$A423,'Daily Data ADJ'!$A:$A,0),MATCH("ES2!, CME_MINI: Close",'Daily Data ADJ'!$1:$1,0))</f>
        <v>2076.5</v>
      </c>
      <c r="H423">
        <f>INDEX('QUANDL MULTPL SP500_DIV_YIELD_M'!$A:$G,MATCH(Calc!$A423,'QUANDL MULTPL SP500_DIV_YIELD_M'!$A:$A,1),MATCH('QUANDL MULTPL SP500_DIV_YIELD_M'!$E$1,'QUANDL MULTPL SP500_DIV_YIELD_M'!$A$1:$G$1,0))</f>
        <v>1.97</v>
      </c>
      <c r="I423" s="5">
        <f t="shared" si="36"/>
        <v>5.3821305061804749E-3</v>
      </c>
      <c r="J423" s="1">
        <f>A423/24/60/60+DATE(1970,1,1)</f>
        <v>42047.604166666672</v>
      </c>
      <c r="K423" s="3">
        <f t="shared" si="39"/>
        <v>1</v>
      </c>
      <c r="L423" s="6">
        <f>(1+Chart!$F$4)^(1/(365/K423))-1</f>
        <v>6.6592785027408397E-5</v>
      </c>
      <c r="M423" s="6">
        <f t="shared" si="40"/>
        <v>3.2857056047053135E-6</v>
      </c>
      <c r="N423" s="6">
        <f t="shared" si="41"/>
        <v>1.4706131699959712E-5</v>
      </c>
      <c r="O423">
        <f>O422*(B423/B422)</f>
        <v>180.47776113000063</v>
      </c>
      <c r="P423">
        <f t="shared" si="37"/>
        <v>2015</v>
      </c>
      <c r="Q423" s="1">
        <f t="shared" si="38"/>
        <v>42047.604166666672</v>
      </c>
      <c r="R423">
        <f>IF(B424="",R422,IF(Q423&gt;=Chart!$F$2,E423,0))</f>
        <v>0</v>
      </c>
      <c r="S423">
        <f>IF(B424="",S422,IFERROR(IF(AND(R423&gt;0,R422=0),R423,(1+(B424/B423-1)*Calc!$Z$1)*S422),0))</f>
        <v>0</v>
      </c>
      <c r="T423">
        <f>IF(B424="",T422,IFERROR(IF(AND(R423&gt;0,R422=0),R423,(1+(B424/B423-1)*Calc!$Z$1-L424)*T422),0))</f>
        <v>0</v>
      </c>
      <c r="U423">
        <f>IF(B424="",U422,IFERROR(IF(AND(R423&gt;0,R422=0),R423,(1+(B424/B423-1)*Calc!$Z$1-M424*2)*U422),0))</f>
        <v>0</v>
      </c>
      <c r="V423">
        <f>IF(B424="",V422,IFERROR(IF(AND(R423&gt;0,R422=0),R423,(1+(B424/B423-1)*Calc!$Z$1-N424*2)*V422),0))</f>
        <v>0</v>
      </c>
      <c r="W423">
        <f>IF(ISNUMBER(C423),C423,W422)</f>
        <v>0.12</v>
      </c>
      <c r="Y423" s="1" t="e">
        <f>IF(AND(Q423&gt;=Chart!$F$2,Q423&lt;=Chart!$F$3),Q423,#N/A)</f>
        <v>#N/A</v>
      </c>
      <c r="Z423" t="e">
        <f>IF(AND(Q423&gt;=Chart!$F$2,Q423&lt;=Chart!$F$3),R423,#N/A)</f>
        <v>#N/A</v>
      </c>
      <c r="AA423" t="e">
        <f>IF(AND(Q423&gt;=Chart!$F$2,Q423&lt;=Chart!$F$3),S423,#N/A)</f>
        <v>#N/A</v>
      </c>
      <c r="AB423" t="e">
        <f>IF(AND(Q423&gt;=Chart!$F$2,Q423&lt;=Chart!$F$3),T423,#N/A)</f>
        <v>#N/A</v>
      </c>
      <c r="AC423" t="e">
        <f>IF(AND(Q423&gt;=Chart!$F$2,Q423&lt;=Chart!$F$3),U423,#N/A)</f>
        <v>#N/A</v>
      </c>
      <c r="AD423" t="e">
        <f>IF(AND(Q423&gt;=Chart!$F$2,Q423&lt;=Chart!$F$3),V423,#N/A)</f>
        <v>#N/A</v>
      </c>
      <c r="AE423" t="e">
        <f>IF(AND(Q423&gt;=Chart!$F$2,Q423&lt;=Chart!$F$3),I423,#N/A)</f>
        <v>#N/A</v>
      </c>
      <c r="AF423" t="e">
        <f>IF(AND(Q423&gt;=Chart!$F$2,Q423&lt;=Chart!$F$3),H423/100,#N/A)</f>
        <v>#N/A</v>
      </c>
      <c r="AG423" t="e">
        <f>IF(AND(Q423&gt;=Chart!$F$2,Q423&lt;=Chart!$F$3),W423/100,#N/A)</f>
        <v>#N/A</v>
      </c>
    </row>
    <row r="424" spans="1:33" x14ac:dyDescent="0.25">
      <c r="A424">
        <v>1423837800</v>
      </c>
      <c r="B424">
        <f>INDEX('Daily Data ADJ'!$1:$1048576,MATCH(Calc!$A424,'Daily Data ADJ'!$A:$A,0),MATCH("SPY, CBOE BZX: Close",'Daily Data ADJ'!$1:$1,0))</f>
        <v>181.22068127</v>
      </c>
      <c r="C424">
        <f>INDEX('Daily Data ADJ'!$1:$1048576,MATCH(Calc!$A424,'Daily Data ADJ'!$A:$A,0),MATCH("EFFR, FRED: Close",'Daily Data ADJ'!$1:$1,0))</f>
        <v>0.12</v>
      </c>
      <c r="D424" t="str">
        <f>INDEX('Daily Data ADJ'!$1:$1048576,MATCH(Calc!$A424,'Daily Data ADJ'!$A:$A,1),MATCH("SOFR, FRED: Close",'Daily Data ADJ'!$1:$1,0))</f>
        <v>NaN</v>
      </c>
      <c r="E424">
        <f>INDEX('Daily Data ADJ'!$1:$1048576,MATCH(Calc!$A424,'Daily Data ADJ'!$A:$A,0),MATCH("UPRO, CBOE BZX: Close",'Daily Data ADJ'!$1:$1,0))</f>
        <v>11.34859539</v>
      </c>
      <c r="F424">
        <f>INDEX('Daily Data ADJ'!$1:$1048576,MATCH(Calc!$A424,'Daily Data ADJ'!$A:$A,0),MATCH("ES1!, CME_MINI: Close",'Daily Data ADJ'!$1:$1,0))</f>
        <v>2093.5</v>
      </c>
      <c r="G424">
        <f>INDEX('Daily Data ADJ'!$1:$1048576,MATCH(Calc!$A424,'Daily Data ADJ'!$A:$A,0),MATCH("ES2!, CME_MINI: Close",'Daily Data ADJ'!$1:$1,0))</f>
        <v>2085.75</v>
      </c>
      <c r="H424">
        <f>INDEX('QUANDL MULTPL SP500_DIV_YIELD_M'!$A:$G,MATCH(Calc!$A424,'QUANDL MULTPL SP500_DIV_YIELD_M'!$A:$A,1),MATCH('QUANDL MULTPL SP500_DIV_YIELD_M'!$E$1,'QUANDL MULTPL SP500_DIV_YIELD_M'!$A$1:$G$1,0))</f>
        <v>1.97</v>
      </c>
      <c r="I424" s="5">
        <f t="shared" si="36"/>
        <v>4.9742849373212751E-3</v>
      </c>
      <c r="J424" s="1">
        <f>A424/24/60/60+DATE(1970,1,1)</f>
        <v>42048.604166666672</v>
      </c>
      <c r="K424" s="3">
        <f t="shared" si="39"/>
        <v>1</v>
      </c>
      <c r="L424" s="6">
        <f>(1+Chart!$F$4)^(1/(365/K424))-1</f>
        <v>6.6592785027408397E-5</v>
      </c>
      <c r="M424" s="6">
        <f t="shared" si="40"/>
        <v>3.2857056047053135E-6</v>
      </c>
      <c r="N424" s="6">
        <f t="shared" si="41"/>
        <v>1.3594487079826578E-5</v>
      </c>
      <c r="O424">
        <f>O423*(B424/B423)</f>
        <v>181.22068127000063</v>
      </c>
      <c r="P424">
        <f t="shared" si="37"/>
        <v>2015</v>
      </c>
      <c r="Q424" s="1">
        <f t="shared" si="38"/>
        <v>42048.604166666672</v>
      </c>
      <c r="R424">
        <f>IF(B425="",R423,IF(Q424&gt;=Chart!$F$2,E424,0))</f>
        <v>0</v>
      </c>
      <c r="S424">
        <f>IF(B425="",S423,IFERROR(IF(AND(R424&gt;0,R423=0),R424,(1+(B425/B424-1)*Calc!$Z$1)*S423),0))</f>
        <v>0</v>
      </c>
      <c r="T424">
        <f>IF(B425="",T423,IFERROR(IF(AND(R424&gt;0,R423=0),R424,(1+(B425/B424-1)*Calc!$Z$1-L425)*T423),0))</f>
        <v>0</v>
      </c>
      <c r="U424">
        <f>IF(B425="",U423,IFERROR(IF(AND(R424&gt;0,R423=0),R424,(1+(B425/B424-1)*Calc!$Z$1-M425*2)*U423),0))</f>
        <v>0</v>
      </c>
      <c r="V424">
        <f>IF(B425="",V423,IFERROR(IF(AND(R424&gt;0,R423=0),R424,(1+(B425/B424-1)*Calc!$Z$1-N425*2)*V423),0))</f>
        <v>0</v>
      </c>
      <c r="W424">
        <f>IF(ISNUMBER(C424),C424,W423)</f>
        <v>0.12</v>
      </c>
      <c r="Y424" s="1" t="e">
        <f>IF(AND(Q424&gt;=Chart!$F$2,Q424&lt;=Chart!$F$3),Q424,#N/A)</f>
        <v>#N/A</v>
      </c>
      <c r="Z424" t="e">
        <f>IF(AND(Q424&gt;=Chart!$F$2,Q424&lt;=Chart!$F$3),R424,#N/A)</f>
        <v>#N/A</v>
      </c>
      <c r="AA424" t="e">
        <f>IF(AND(Q424&gt;=Chart!$F$2,Q424&lt;=Chart!$F$3),S424,#N/A)</f>
        <v>#N/A</v>
      </c>
      <c r="AB424" t="e">
        <f>IF(AND(Q424&gt;=Chart!$F$2,Q424&lt;=Chart!$F$3),T424,#N/A)</f>
        <v>#N/A</v>
      </c>
      <c r="AC424" t="e">
        <f>IF(AND(Q424&gt;=Chart!$F$2,Q424&lt;=Chart!$F$3),U424,#N/A)</f>
        <v>#N/A</v>
      </c>
      <c r="AD424" t="e">
        <f>IF(AND(Q424&gt;=Chart!$F$2,Q424&lt;=Chart!$F$3),V424,#N/A)</f>
        <v>#N/A</v>
      </c>
      <c r="AE424" t="e">
        <f>IF(AND(Q424&gt;=Chart!$F$2,Q424&lt;=Chart!$F$3),I424,#N/A)</f>
        <v>#N/A</v>
      </c>
      <c r="AF424" t="e">
        <f>IF(AND(Q424&gt;=Chart!$F$2,Q424&lt;=Chart!$F$3),H424/100,#N/A)</f>
        <v>#N/A</v>
      </c>
      <c r="AG424" t="e">
        <f>IF(AND(Q424&gt;=Chart!$F$2,Q424&lt;=Chart!$F$3),W424/100,#N/A)</f>
        <v>#N/A</v>
      </c>
    </row>
    <row r="425" spans="1:33" x14ac:dyDescent="0.25">
      <c r="A425">
        <v>1424183400</v>
      </c>
      <c r="B425">
        <f>INDEX('Daily Data ADJ'!$1:$1048576,MATCH(Calc!$A425,'Daily Data ADJ'!$A:$A,0),MATCH("SPY, CBOE BZX: Close",'Daily Data ADJ'!$1:$1,0))</f>
        <v>181.50575527000001</v>
      </c>
      <c r="C425">
        <f>INDEX('Daily Data ADJ'!$1:$1048576,MATCH(Calc!$A425,'Daily Data ADJ'!$A:$A,0),MATCH("EFFR, FRED: Close",'Daily Data ADJ'!$1:$1,0))</f>
        <v>0.12</v>
      </c>
      <c r="D425" t="str">
        <f>INDEX('Daily Data ADJ'!$1:$1048576,MATCH(Calc!$A425,'Daily Data ADJ'!$A:$A,1),MATCH("SOFR, FRED: Close",'Daily Data ADJ'!$1:$1,0))</f>
        <v>NaN</v>
      </c>
      <c r="E425">
        <f>INDEX('Daily Data ADJ'!$1:$1048576,MATCH(Calc!$A425,'Daily Data ADJ'!$A:$A,0),MATCH("UPRO, CBOE BZX: Close",'Daily Data ADJ'!$1:$1,0))</f>
        <v>11.407194049999999</v>
      </c>
      <c r="F425">
        <f>INDEX('Daily Data ADJ'!$1:$1048576,MATCH(Calc!$A425,'Daily Data ADJ'!$A:$A,0),MATCH("ES1!, CME_MINI: Close",'Daily Data ADJ'!$1:$1,0))</f>
        <v>2096</v>
      </c>
      <c r="G425">
        <f>INDEX('Daily Data ADJ'!$1:$1048576,MATCH(Calc!$A425,'Daily Data ADJ'!$A:$A,0),MATCH("ES2!, CME_MINI: Close",'Daily Data ADJ'!$1:$1,0))</f>
        <v>2088.25</v>
      </c>
      <c r="H425">
        <f>INDEX('QUANDL MULTPL SP500_DIV_YIELD_M'!$A:$G,MATCH(Calc!$A425,'QUANDL MULTPL SP500_DIV_YIELD_M'!$A:$A,1),MATCH('QUANDL MULTPL SP500_DIV_YIELD_M'!$E$1,'QUANDL MULTPL SP500_DIV_YIELD_M'!$A$1:$G$1,0))</f>
        <v>1.97</v>
      </c>
      <c r="I425" s="5">
        <f t="shared" si="36"/>
        <v>4.9917515305857897E-3</v>
      </c>
      <c r="J425" s="1">
        <f>A425/24/60/60+DATE(1970,1,1)</f>
        <v>42052.604166666672</v>
      </c>
      <c r="K425" s="3">
        <f t="shared" si="39"/>
        <v>4</v>
      </c>
      <c r="L425" s="6">
        <f>(1+Chart!$F$4)^(1/(365/K425))-1</f>
        <v>2.6639774888526091E-4</v>
      </c>
      <c r="M425" s="6">
        <f t="shared" si="40"/>
        <v>1.3142887194117492E-5</v>
      </c>
      <c r="N425" s="6">
        <f t="shared" si="41"/>
        <v>5.4569533192827535E-5</v>
      </c>
      <c r="O425">
        <f>O424*(B425/B424)</f>
        <v>181.50575527000063</v>
      </c>
      <c r="P425">
        <f t="shared" si="37"/>
        <v>2015</v>
      </c>
      <c r="Q425" s="1">
        <f t="shared" si="38"/>
        <v>42052.604166666672</v>
      </c>
      <c r="R425">
        <f>IF(B426="",R424,IF(Q425&gt;=Chart!$F$2,E425,0))</f>
        <v>0</v>
      </c>
      <c r="S425">
        <f>IF(B426="",S424,IFERROR(IF(AND(R425&gt;0,R424=0),R425,(1+(B426/B425-1)*Calc!$Z$1)*S424),0))</f>
        <v>0</v>
      </c>
      <c r="T425">
        <f>IF(B426="",T424,IFERROR(IF(AND(R425&gt;0,R424=0),R425,(1+(B426/B425-1)*Calc!$Z$1-L426)*T424),0))</f>
        <v>0</v>
      </c>
      <c r="U425">
        <f>IF(B426="",U424,IFERROR(IF(AND(R425&gt;0,R424=0),R425,(1+(B426/B425-1)*Calc!$Z$1-M426*2)*U424),0))</f>
        <v>0</v>
      </c>
      <c r="V425">
        <f>IF(B426="",V424,IFERROR(IF(AND(R425&gt;0,R424=0),R425,(1+(B426/B425-1)*Calc!$Z$1-N426*2)*V424),0))</f>
        <v>0</v>
      </c>
      <c r="W425">
        <f>IF(ISNUMBER(C425),C425,W424)</f>
        <v>0.12</v>
      </c>
      <c r="Y425" s="1" t="e">
        <f>IF(AND(Q425&gt;=Chart!$F$2,Q425&lt;=Chart!$F$3),Q425,#N/A)</f>
        <v>#N/A</v>
      </c>
      <c r="Z425" t="e">
        <f>IF(AND(Q425&gt;=Chart!$F$2,Q425&lt;=Chart!$F$3),R425,#N/A)</f>
        <v>#N/A</v>
      </c>
      <c r="AA425" t="e">
        <f>IF(AND(Q425&gt;=Chart!$F$2,Q425&lt;=Chart!$F$3),S425,#N/A)</f>
        <v>#N/A</v>
      </c>
      <c r="AB425" t="e">
        <f>IF(AND(Q425&gt;=Chart!$F$2,Q425&lt;=Chart!$F$3),T425,#N/A)</f>
        <v>#N/A</v>
      </c>
      <c r="AC425" t="e">
        <f>IF(AND(Q425&gt;=Chart!$F$2,Q425&lt;=Chart!$F$3),U425,#N/A)</f>
        <v>#N/A</v>
      </c>
      <c r="AD425" t="e">
        <f>IF(AND(Q425&gt;=Chart!$F$2,Q425&lt;=Chart!$F$3),V425,#N/A)</f>
        <v>#N/A</v>
      </c>
      <c r="AE425" t="e">
        <f>IF(AND(Q425&gt;=Chart!$F$2,Q425&lt;=Chart!$F$3),I425,#N/A)</f>
        <v>#N/A</v>
      </c>
      <c r="AF425" t="e">
        <f>IF(AND(Q425&gt;=Chart!$F$2,Q425&lt;=Chart!$F$3),H425/100,#N/A)</f>
        <v>#N/A</v>
      </c>
      <c r="AG425" t="e">
        <f>IF(AND(Q425&gt;=Chart!$F$2,Q425&lt;=Chart!$F$3),W425/100,#N/A)</f>
        <v>#N/A</v>
      </c>
    </row>
    <row r="426" spans="1:33" x14ac:dyDescent="0.25">
      <c r="A426">
        <v>1424269800</v>
      </c>
      <c r="B426">
        <f>INDEX('Daily Data ADJ'!$1:$1048576,MATCH(Calc!$A426,'Daily Data ADJ'!$A:$A,0),MATCH("SPY, CBOE BZX: Close",'Daily Data ADJ'!$1:$1,0))</f>
        <v>181.52303248999999</v>
      </c>
      <c r="C426">
        <f>INDEX('Daily Data ADJ'!$1:$1048576,MATCH(Calc!$A426,'Daily Data ADJ'!$A:$A,0),MATCH("EFFR, FRED: Close",'Daily Data ADJ'!$1:$1,0))</f>
        <v>0.12</v>
      </c>
      <c r="D426" t="str">
        <f>INDEX('Daily Data ADJ'!$1:$1048576,MATCH(Calc!$A426,'Daily Data ADJ'!$A:$A,1),MATCH("SOFR, FRED: Close",'Daily Data ADJ'!$1:$1,0))</f>
        <v>NaN</v>
      </c>
      <c r="E426">
        <f>INDEX('Daily Data ADJ'!$1:$1048576,MATCH(Calc!$A426,'Daily Data ADJ'!$A:$A,0),MATCH("UPRO, CBOE BZX: Close",'Daily Data ADJ'!$1:$1,0))</f>
        <v>11.395800510000001</v>
      </c>
      <c r="F426">
        <f>INDEX('Daily Data ADJ'!$1:$1048576,MATCH(Calc!$A426,'Daily Data ADJ'!$A:$A,0),MATCH("ES1!, CME_MINI: Close",'Daily Data ADJ'!$1:$1,0))</f>
        <v>2095.5</v>
      </c>
      <c r="G426">
        <f>INDEX('Daily Data ADJ'!$1:$1048576,MATCH(Calc!$A426,'Daily Data ADJ'!$A:$A,0),MATCH("ES2!, CME_MINI: Close",'Daily Data ADJ'!$1:$1,0))</f>
        <v>2087.75</v>
      </c>
      <c r="H426">
        <f>INDEX('QUANDL MULTPL SP500_DIV_YIELD_M'!$A:$G,MATCH(Calc!$A426,'QUANDL MULTPL SP500_DIV_YIELD_M'!$A:$A,1),MATCH('QUANDL MULTPL SP500_DIV_YIELD_M'!$E$1,'QUANDL MULTPL SP500_DIV_YIELD_M'!$A$1:$G$1,0))</f>
        <v>1.97</v>
      </c>
      <c r="I426" s="5">
        <f t="shared" si="36"/>
        <v>4.9882615274824994E-3</v>
      </c>
      <c r="J426" s="1">
        <f>A426/24/60/60+DATE(1970,1,1)</f>
        <v>42053.604166666672</v>
      </c>
      <c r="K426" s="3">
        <f t="shared" si="39"/>
        <v>1</v>
      </c>
      <c r="L426" s="6">
        <f>(1+Chart!$F$4)^(1/(365/K426))-1</f>
        <v>6.6592785027408397E-5</v>
      </c>
      <c r="M426" s="6">
        <f t="shared" si="40"/>
        <v>3.2857056047053135E-6</v>
      </c>
      <c r="N426" s="6">
        <f t="shared" si="41"/>
        <v>1.3632589828782571E-5</v>
      </c>
      <c r="O426">
        <f>O425*(B426/B425)</f>
        <v>181.52303249000062</v>
      </c>
      <c r="P426">
        <f t="shared" si="37"/>
        <v>2015</v>
      </c>
      <c r="Q426" s="1">
        <f t="shared" si="38"/>
        <v>42053.604166666672</v>
      </c>
      <c r="R426">
        <f>IF(B427="",R425,IF(Q426&gt;=Chart!$F$2,E426,0))</f>
        <v>0</v>
      </c>
      <c r="S426">
        <f>IF(B427="",S425,IFERROR(IF(AND(R426&gt;0,R425=0),R426,(1+(B427/B426-1)*Calc!$Z$1)*S425),0))</f>
        <v>0</v>
      </c>
      <c r="T426">
        <f>IF(B427="",T425,IFERROR(IF(AND(R426&gt;0,R425=0),R426,(1+(B427/B426-1)*Calc!$Z$1-L427)*T425),0))</f>
        <v>0</v>
      </c>
      <c r="U426">
        <f>IF(B427="",U425,IFERROR(IF(AND(R426&gt;0,R425=0),R426,(1+(B427/B426-1)*Calc!$Z$1-M427*2)*U425),0))</f>
        <v>0</v>
      </c>
      <c r="V426">
        <f>IF(B427="",V425,IFERROR(IF(AND(R426&gt;0,R425=0),R426,(1+(B427/B426-1)*Calc!$Z$1-N427*2)*V425),0))</f>
        <v>0</v>
      </c>
      <c r="W426">
        <f>IF(ISNUMBER(C426),C426,W425)</f>
        <v>0.12</v>
      </c>
      <c r="Y426" s="1" t="e">
        <f>IF(AND(Q426&gt;=Chart!$F$2,Q426&lt;=Chart!$F$3),Q426,#N/A)</f>
        <v>#N/A</v>
      </c>
      <c r="Z426" t="e">
        <f>IF(AND(Q426&gt;=Chart!$F$2,Q426&lt;=Chart!$F$3),R426,#N/A)</f>
        <v>#N/A</v>
      </c>
      <c r="AA426" t="e">
        <f>IF(AND(Q426&gt;=Chart!$F$2,Q426&lt;=Chart!$F$3),S426,#N/A)</f>
        <v>#N/A</v>
      </c>
      <c r="AB426" t="e">
        <f>IF(AND(Q426&gt;=Chart!$F$2,Q426&lt;=Chart!$F$3),T426,#N/A)</f>
        <v>#N/A</v>
      </c>
      <c r="AC426" t="e">
        <f>IF(AND(Q426&gt;=Chart!$F$2,Q426&lt;=Chart!$F$3),U426,#N/A)</f>
        <v>#N/A</v>
      </c>
      <c r="AD426" t="e">
        <f>IF(AND(Q426&gt;=Chart!$F$2,Q426&lt;=Chart!$F$3),V426,#N/A)</f>
        <v>#N/A</v>
      </c>
      <c r="AE426" t="e">
        <f>IF(AND(Q426&gt;=Chart!$F$2,Q426&lt;=Chart!$F$3),I426,#N/A)</f>
        <v>#N/A</v>
      </c>
      <c r="AF426" t="e">
        <f>IF(AND(Q426&gt;=Chart!$F$2,Q426&lt;=Chart!$F$3),H426/100,#N/A)</f>
        <v>#N/A</v>
      </c>
      <c r="AG426" t="e">
        <f>IF(AND(Q426&gt;=Chart!$F$2,Q426&lt;=Chart!$F$3),W426/100,#N/A)</f>
        <v>#N/A</v>
      </c>
    </row>
    <row r="427" spans="1:33" x14ac:dyDescent="0.25">
      <c r="A427">
        <v>1424356200</v>
      </c>
      <c r="B427">
        <f>INDEX('Daily Data ADJ'!$1:$1048576,MATCH(Calc!$A427,'Daily Data ADJ'!$A:$A,0),MATCH("SPY, CBOE BZX: Close",'Daily Data ADJ'!$1:$1,0))</f>
        <v>181.39345338999999</v>
      </c>
      <c r="C427">
        <f>INDEX('Daily Data ADJ'!$1:$1048576,MATCH(Calc!$A427,'Daily Data ADJ'!$A:$A,0),MATCH("EFFR, FRED: Close",'Daily Data ADJ'!$1:$1,0))</f>
        <v>0.12</v>
      </c>
      <c r="D427" t="str">
        <f>INDEX('Daily Data ADJ'!$1:$1048576,MATCH(Calc!$A427,'Daily Data ADJ'!$A:$A,1),MATCH("SOFR, FRED: Close",'Daily Data ADJ'!$1:$1,0))</f>
        <v>NaN</v>
      </c>
      <c r="E427">
        <f>INDEX('Daily Data ADJ'!$1:$1048576,MATCH(Calc!$A427,'Daily Data ADJ'!$A:$A,0),MATCH("UPRO, CBOE BZX: Close",'Daily Data ADJ'!$1:$1,0))</f>
        <v>11.373826019999999</v>
      </c>
      <c r="F427">
        <f>INDEX('Daily Data ADJ'!$1:$1048576,MATCH(Calc!$A427,'Daily Data ADJ'!$A:$A,0),MATCH("ES1!, CME_MINI: Close",'Daily Data ADJ'!$1:$1,0))</f>
        <v>2095.25</v>
      </c>
      <c r="G427">
        <f>INDEX('Daily Data ADJ'!$1:$1048576,MATCH(Calc!$A427,'Daily Data ADJ'!$A:$A,0),MATCH("ES2!, CME_MINI: Close",'Daily Data ADJ'!$1:$1,0))</f>
        <v>2087.75</v>
      </c>
      <c r="H427">
        <f>INDEX('QUANDL MULTPL SP500_DIV_YIELD_M'!$A:$G,MATCH(Calc!$A427,'QUANDL MULTPL SP500_DIV_YIELD_M'!$A:$A,1),MATCH('QUANDL MULTPL SP500_DIV_YIELD_M'!$E$1,'QUANDL MULTPL SP500_DIV_YIELD_M'!$A$1:$G$1,0))</f>
        <v>1.97</v>
      </c>
      <c r="I427" s="5">
        <f t="shared" si="36"/>
        <v>5.4585942413636936E-3</v>
      </c>
      <c r="J427" s="1">
        <f>A427/24/60/60+DATE(1970,1,1)</f>
        <v>42054.604166666672</v>
      </c>
      <c r="K427" s="3">
        <f t="shared" si="39"/>
        <v>1</v>
      </c>
      <c r="L427" s="6">
        <f>(1+Chart!$F$4)^(1/(365/K427))-1</f>
        <v>6.6592785027408397E-5</v>
      </c>
      <c r="M427" s="6">
        <f t="shared" si="40"/>
        <v>3.2857056047053135E-6</v>
      </c>
      <c r="N427" s="6">
        <f t="shared" si="41"/>
        <v>1.4914495083173662E-5</v>
      </c>
      <c r="O427">
        <f>O426*(B427/B426)</f>
        <v>181.39345339000062</v>
      </c>
      <c r="P427">
        <f t="shared" si="37"/>
        <v>2015</v>
      </c>
      <c r="Q427" s="1">
        <f t="shared" si="38"/>
        <v>42054.604166666672</v>
      </c>
      <c r="R427">
        <f>IF(B428="",R426,IF(Q427&gt;=Chart!$F$2,E427,0))</f>
        <v>0</v>
      </c>
      <c r="S427">
        <f>IF(B428="",S426,IFERROR(IF(AND(R427&gt;0,R426=0),R427,(1+(B428/B427-1)*Calc!$Z$1)*S426),0))</f>
        <v>0</v>
      </c>
      <c r="T427">
        <f>IF(B428="",T426,IFERROR(IF(AND(R427&gt;0,R426=0),R427,(1+(B428/B427-1)*Calc!$Z$1-L428)*T426),0))</f>
        <v>0</v>
      </c>
      <c r="U427">
        <f>IF(B428="",U426,IFERROR(IF(AND(R427&gt;0,R426=0),R427,(1+(B428/B427-1)*Calc!$Z$1-M428*2)*U426),0))</f>
        <v>0</v>
      </c>
      <c r="V427">
        <f>IF(B428="",V426,IFERROR(IF(AND(R427&gt;0,R426=0),R427,(1+(B428/B427-1)*Calc!$Z$1-N428*2)*V426),0))</f>
        <v>0</v>
      </c>
      <c r="W427">
        <f>IF(ISNUMBER(C427),C427,W426)</f>
        <v>0.12</v>
      </c>
      <c r="Y427" s="1" t="e">
        <f>IF(AND(Q427&gt;=Chart!$F$2,Q427&lt;=Chart!$F$3),Q427,#N/A)</f>
        <v>#N/A</v>
      </c>
      <c r="Z427" t="e">
        <f>IF(AND(Q427&gt;=Chart!$F$2,Q427&lt;=Chart!$F$3),R427,#N/A)</f>
        <v>#N/A</v>
      </c>
      <c r="AA427" t="e">
        <f>IF(AND(Q427&gt;=Chart!$F$2,Q427&lt;=Chart!$F$3),S427,#N/A)</f>
        <v>#N/A</v>
      </c>
      <c r="AB427" t="e">
        <f>IF(AND(Q427&gt;=Chart!$F$2,Q427&lt;=Chart!$F$3),T427,#N/A)</f>
        <v>#N/A</v>
      </c>
      <c r="AC427" t="e">
        <f>IF(AND(Q427&gt;=Chart!$F$2,Q427&lt;=Chart!$F$3),U427,#N/A)</f>
        <v>#N/A</v>
      </c>
      <c r="AD427" t="e">
        <f>IF(AND(Q427&gt;=Chart!$F$2,Q427&lt;=Chart!$F$3),V427,#N/A)</f>
        <v>#N/A</v>
      </c>
      <c r="AE427" t="e">
        <f>IF(AND(Q427&gt;=Chart!$F$2,Q427&lt;=Chart!$F$3),I427,#N/A)</f>
        <v>#N/A</v>
      </c>
      <c r="AF427" t="e">
        <f>IF(AND(Q427&gt;=Chart!$F$2,Q427&lt;=Chart!$F$3),H427/100,#N/A)</f>
        <v>#N/A</v>
      </c>
      <c r="AG427" t="e">
        <f>IF(AND(Q427&gt;=Chart!$F$2,Q427&lt;=Chart!$F$3),W427/100,#N/A)</f>
        <v>#N/A</v>
      </c>
    </row>
    <row r="428" spans="1:33" x14ac:dyDescent="0.25">
      <c r="A428">
        <v>1424442600</v>
      </c>
      <c r="B428">
        <f>INDEX('Daily Data ADJ'!$1:$1048576,MATCH(Calc!$A428,'Daily Data ADJ'!$A:$A,0),MATCH("SPY, CBOE BZX: Close",'Daily Data ADJ'!$1:$1,0))</f>
        <v>182.48105391999999</v>
      </c>
      <c r="C428">
        <f>INDEX('Daily Data ADJ'!$1:$1048576,MATCH(Calc!$A428,'Daily Data ADJ'!$A:$A,0),MATCH("EFFR, FRED: Close",'Daily Data ADJ'!$1:$1,0))</f>
        <v>0.12</v>
      </c>
      <c r="D428" t="str">
        <f>INDEX('Daily Data ADJ'!$1:$1048576,MATCH(Calc!$A428,'Daily Data ADJ'!$A:$A,1),MATCH("SOFR, FRED: Close",'Daily Data ADJ'!$1:$1,0))</f>
        <v>NaN</v>
      </c>
      <c r="E428">
        <f>INDEX('Daily Data ADJ'!$1:$1048576,MATCH(Calc!$A428,'Daily Data ADJ'!$A:$A,0),MATCH("UPRO, CBOE BZX: Close",'Daily Data ADJ'!$1:$1,0))</f>
        <v>11.58054842</v>
      </c>
      <c r="F428">
        <f>INDEX('Daily Data ADJ'!$1:$1048576,MATCH(Calc!$A428,'Daily Data ADJ'!$A:$A,0),MATCH("ES1!, CME_MINI: Close",'Daily Data ADJ'!$1:$1,0))</f>
        <v>2107</v>
      </c>
      <c r="G428">
        <f>INDEX('Daily Data ADJ'!$1:$1048576,MATCH(Calc!$A428,'Daily Data ADJ'!$A:$A,0),MATCH("ES2!, CME_MINI: Close",'Daily Data ADJ'!$1:$1,0))</f>
        <v>2099.5</v>
      </c>
      <c r="H428">
        <f>INDEX('QUANDL MULTPL SP500_DIV_YIELD_M'!$A:$G,MATCH(Calc!$A428,'QUANDL MULTPL SP500_DIV_YIELD_M'!$A:$A,1),MATCH('QUANDL MULTPL SP500_DIV_YIELD_M'!$E$1,'QUANDL MULTPL SP500_DIV_YIELD_M'!$A$1:$G$1,0))</f>
        <v>1.97</v>
      </c>
      <c r="I428" s="5">
        <f t="shared" si="36"/>
        <v>5.5375892618564938E-3</v>
      </c>
      <c r="J428" s="1">
        <f>A428/24/60/60+DATE(1970,1,1)</f>
        <v>42055.604166666672</v>
      </c>
      <c r="K428" s="3">
        <f t="shared" si="39"/>
        <v>1</v>
      </c>
      <c r="L428" s="6">
        <f>(1+Chart!$F$4)^(1/(365/K428))-1</f>
        <v>6.6592785027408397E-5</v>
      </c>
      <c r="M428" s="6">
        <f t="shared" si="40"/>
        <v>3.2857056047053135E-6</v>
      </c>
      <c r="N428" s="6">
        <f t="shared" si="41"/>
        <v>1.512973961381725E-5</v>
      </c>
      <c r="O428">
        <f>O427*(B428/B427)</f>
        <v>182.48105392000059</v>
      </c>
      <c r="P428">
        <f t="shared" si="37"/>
        <v>2015</v>
      </c>
      <c r="Q428" s="1">
        <f t="shared" si="38"/>
        <v>42055.604166666672</v>
      </c>
      <c r="R428">
        <f>IF(B429="",R427,IF(Q428&gt;=Chart!$F$2,E428,0))</f>
        <v>0</v>
      </c>
      <c r="S428">
        <f>IF(B429="",S427,IFERROR(IF(AND(R428&gt;0,R427=0),R428,(1+(B429/B428-1)*Calc!$Z$1)*S427),0))</f>
        <v>0</v>
      </c>
      <c r="T428">
        <f>IF(B429="",T427,IFERROR(IF(AND(R428&gt;0,R427=0),R428,(1+(B429/B428-1)*Calc!$Z$1-L429)*T427),0))</f>
        <v>0</v>
      </c>
      <c r="U428">
        <f>IF(B429="",U427,IFERROR(IF(AND(R428&gt;0,R427=0),R428,(1+(B429/B428-1)*Calc!$Z$1-M429*2)*U427),0))</f>
        <v>0</v>
      </c>
      <c r="V428">
        <f>IF(B429="",V427,IFERROR(IF(AND(R428&gt;0,R427=0),R428,(1+(B429/B428-1)*Calc!$Z$1-N429*2)*V427),0))</f>
        <v>0</v>
      </c>
      <c r="W428">
        <f>IF(ISNUMBER(C428),C428,W427)</f>
        <v>0.12</v>
      </c>
      <c r="Y428" s="1" t="e">
        <f>IF(AND(Q428&gt;=Chart!$F$2,Q428&lt;=Chart!$F$3),Q428,#N/A)</f>
        <v>#N/A</v>
      </c>
      <c r="Z428" t="e">
        <f>IF(AND(Q428&gt;=Chart!$F$2,Q428&lt;=Chart!$F$3),R428,#N/A)</f>
        <v>#N/A</v>
      </c>
      <c r="AA428" t="e">
        <f>IF(AND(Q428&gt;=Chart!$F$2,Q428&lt;=Chart!$F$3),S428,#N/A)</f>
        <v>#N/A</v>
      </c>
      <c r="AB428" t="e">
        <f>IF(AND(Q428&gt;=Chart!$F$2,Q428&lt;=Chart!$F$3),T428,#N/A)</f>
        <v>#N/A</v>
      </c>
      <c r="AC428" t="e">
        <f>IF(AND(Q428&gt;=Chart!$F$2,Q428&lt;=Chart!$F$3),U428,#N/A)</f>
        <v>#N/A</v>
      </c>
      <c r="AD428" t="e">
        <f>IF(AND(Q428&gt;=Chart!$F$2,Q428&lt;=Chart!$F$3),V428,#N/A)</f>
        <v>#N/A</v>
      </c>
      <c r="AE428" t="e">
        <f>IF(AND(Q428&gt;=Chart!$F$2,Q428&lt;=Chart!$F$3),I428,#N/A)</f>
        <v>#N/A</v>
      </c>
      <c r="AF428" t="e">
        <f>IF(AND(Q428&gt;=Chart!$F$2,Q428&lt;=Chart!$F$3),H428/100,#N/A)</f>
        <v>#N/A</v>
      </c>
      <c r="AG428" t="e">
        <f>IF(AND(Q428&gt;=Chart!$F$2,Q428&lt;=Chart!$F$3),W428/100,#N/A)</f>
        <v>#N/A</v>
      </c>
    </row>
    <row r="429" spans="1:33" x14ac:dyDescent="0.25">
      <c r="A429">
        <v>1424701800</v>
      </c>
      <c r="B429">
        <f>INDEX('Daily Data ADJ'!$1:$1048576,MATCH(Calc!$A429,'Daily Data ADJ'!$A:$A,0),MATCH("SPY, CBOE BZX: Close",'Daily Data ADJ'!$1:$1,0))</f>
        <v>182.4551381</v>
      </c>
      <c r="C429">
        <f>INDEX('Daily Data ADJ'!$1:$1048576,MATCH(Calc!$A429,'Daily Data ADJ'!$A:$A,0),MATCH("EFFR, FRED: Close",'Daily Data ADJ'!$1:$1,0))</f>
        <v>0.11</v>
      </c>
      <c r="D429" t="str">
        <f>INDEX('Daily Data ADJ'!$1:$1048576,MATCH(Calc!$A429,'Daily Data ADJ'!$A:$A,1),MATCH("SOFR, FRED: Close",'Daily Data ADJ'!$1:$1,0))</f>
        <v>NaN</v>
      </c>
      <c r="E429">
        <f>INDEX('Daily Data ADJ'!$1:$1048576,MATCH(Calc!$A429,'Daily Data ADJ'!$A:$A,0),MATCH("UPRO, CBOE BZX: Close",'Daily Data ADJ'!$1:$1,0))</f>
        <v>11.572410039999999</v>
      </c>
      <c r="F429">
        <f>INDEX('Daily Data ADJ'!$1:$1048576,MATCH(Calc!$A429,'Daily Data ADJ'!$A:$A,0),MATCH("ES1!, CME_MINI: Close",'Daily Data ADJ'!$1:$1,0))</f>
        <v>2106.75</v>
      </c>
      <c r="G429">
        <f>INDEX('Daily Data ADJ'!$1:$1048576,MATCH(Calc!$A429,'Daily Data ADJ'!$A:$A,0),MATCH("ES2!, CME_MINI: Close",'Daily Data ADJ'!$1:$1,0))</f>
        <v>2099</v>
      </c>
      <c r="H429">
        <f>INDEX('QUANDL MULTPL SP500_DIV_YIELD_M'!$A:$G,MATCH(Calc!$A429,'QUANDL MULTPL SP500_DIV_YIELD_M'!$A:$A,1),MATCH('QUANDL MULTPL SP500_DIV_YIELD_M'!$E$1,'QUANDL MULTPL SP500_DIV_YIELD_M'!$A$1:$G$1,0))</f>
        <v>1.97</v>
      </c>
      <c r="I429" s="5">
        <f t="shared" si="36"/>
        <v>5.0663881308604143E-3</v>
      </c>
      <c r="J429" s="1">
        <f>A429/24/60/60+DATE(1970,1,1)</f>
        <v>42058.604166666672</v>
      </c>
      <c r="K429" s="3">
        <f t="shared" si="39"/>
        <v>3</v>
      </c>
      <c r="L429" s="6">
        <f>(1+Chart!$F$4)^(1/(365/K429))-1</f>
        <v>1.9979165917494157E-4</v>
      </c>
      <c r="M429" s="6">
        <f t="shared" si="40"/>
        <v>9.0361677571593191E-6</v>
      </c>
      <c r="N429" s="6">
        <f t="shared" si="41"/>
        <v>4.1537277752690116E-5</v>
      </c>
      <c r="O429">
        <f>O428*(B429/B428)</f>
        <v>182.4551381000006</v>
      </c>
      <c r="P429">
        <f t="shared" si="37"/>
        <v>2015</v>
      </c>
      <c r="Q429" s="1">
        <f t="shared" si="38"/>
        <v>42058.604166666672</v>
      </c>
      <c r="R429">
        <f>IF(B430="",R428,IF(Q429&gt;=Chart!$F$2,E429,0))</f>
        <v>0</v>
      </c>
      <c r="S429">
        <f>IF(B430="",S428,IFERROR(IF(AND(R429&gt;0,R428=0),R429,(1+(B430/B429-1)*Calc!$Z$1)*S428),0))</f>
        <v>0</v>
      </c>
      <c r="T429">
        <f>IF(B430="",T428,IFERROR(IF(AND(R429&gt;0,R428=0),R429,(1+(B430/B429-1)*Calc!$Z$1-L430)*T428),0))</f>
        <v>0</v>
      </c>
      <c r="U429">
        <f>IF(B430="",U428,IFERROR(IF(AND(R429&gt;0,R428=0),R429,(1+(B430/B429-1)*Calc!$Z$1-M430*2)*U428),0))</f>
        <v>0</v>
      </c>
      <c r="V429">
        <f>IF(B430="",V428,IFERROR(IF(AND(R429&gt;0,R428=0),R429,(1+(B430/B429-1)*Calc!$Z$1-N430*2)*V428),0))</f>
        <v>0</v>
      </c>
      <c r="W429">
        <f>IF(ISNUMBER(C429),C429,W428)</f>
        <v>0.11</v>
      </c>
      <c r="Y429" s="1" t="e">
        <f>IF(AND(Q429&gt;=Chart!$F$2,Q429&lt;=Chart!$F$3),Q429,#N/A)</f>
        <v>#N/A</v>
      </c>
      <c r="Z429" t="e">
        <f>IF(AND(Q429&gt;=Chart!$F$2,Q429&lt;=Chart!$F$3),R429,#N/A)</f>
        <v>#N/A</v>
      </c>
      <c r="AA429" t="e">
        <f>IF(AND(Q429&gt;=Chart!$F$2,Q429&lt;=Chart!$F$3),S429,#N/A)</f>
        <v>#N/A</v>
      </c>
      <c r="AB429" t="e">
        <f>IF(AND(Q429&gt;=Chart!$F$2,Q429&lt;=Chart!$F$3),T429,#N/A)</f>
        <v>#N/A</v>
      </c>
      <c r="AC429" t="e">
        <f>IF(AND(Q429&gt;=Chart!$F$2,Q429&lt;=Chart!$F$3),U429,#N/A)</f>
        <v>#N/A</v>
      </c>
      <c r="AD429" t="e">
        <f>IF(AND(Q429&gt;=Chart!$F$2,Q429&lt;=Chart!$F$3),V429,#N/A)</f>
        <v>#N/A</v>
      </c>
      <c r="AE429" t="e">
        <f>IF(AND(Q429&gt;=Chart!$F$2,Q429&lt;=Chart!$F$3),I429,#N/A)</f>
        <v>#N/A</v>
      </c>
      <c r="AF429" t="e">
        <f>IF(AND(Q429&gt;=Chart!$F$2,Q429&lt;=Chart!$F$3),H429/100,#N/A)</f>
        <v>#N/A</v>
      </c>
      <c r="AG429" t="e">
        <f>IF(AND(Q429&gt;=Chart!$F$2,Q429&lt;=Chart!$F$3),W429/100,#N/A)</f>
        <v>#N/A</v>
      </c>
    </row>
    <row r="430" spans="1:33" x14ac:dyDescent="0.25">
      <c r="A430">
        <v>1424788200</v>
      </c>
      <c r="B430">
        <f>INDEX('Daily Data ADJ'!$1:$1048576,MATCH(Calc!$A430,'Daily Data ADJ'!$A:$A,0),MATCH("SPY, CBOE BZX: Close",'Daily Data ADJ'!$1:$1,0))</f>
        <v>182.97431832999999</v>
      </c>
      <c r="C430">
        <f>INDEX('Daily Data ADJ'!$1:$1048576,MATCH(Calc!$A430,'Daily Data ADJ'!$A:$A,0),MATCH("EFFR, FRED: Close",'Daily Data ADJ'!$1:$1,0))</f>
        <v>0.11</v>
      </c>
      <c r="D430" t="str">
        <f>INDEX('Daily Data ADJ'!$1:$1048576,MATCH(Calc!$A430,'Daily Data ADJ'!$A:$A,1),MATCH("SOFR, FRED: Close",'Daily Data ADJ'!$1:$1,0))</f>
        <v>NaN</v>
      </c>
      <c r="E430">
        <f>INDEX('Daily Data ADJ'!$1:$1048576,MATCH(Calc!$A430,'Daily Data ADJ'!$A:$A,0),MATCH("UPRO, CBOE BZX: Close",'Daily Data ADJ'!$1:$1,0))</f>
        <v>11.670074469999999</v>
      </c>
      <c r="F430">
        <f>INDEX('Daily Data ADJ'!$1:$1048576,MATCH(Calc!$A430,'Daily Data ADJ'!$A:$A,0),MATCH("ES1!, CME_MINI: Close",'Daily Data ADJ'!$1:$1,0))</f>
        <v>2113.75</v>
      </c>
      <c r="G430">
        <f>INDEX('Daily Data ADJ'!$1:$1048576,MATCH(Calc!$A430,'Daily Data ADJ'!$A:$A,0),MATCH("ES2!, CME_MINI: Close",'Daily Data ADJ'!$1:$1,0))</f>
        <v>2106</v>
      </c>
      <c r="H430">
        <f>INDEX('QUANDL MULTPL SP500_DIV_YIELD_M'!$A:$G,MATCH(Calc!$A430,'QUANDL MULTPL SP500_DIV_YIELD_M'!$A:$A,1),MATCH('QUANDL MULTPL SP500_DIV_YIELD_M'!$E$1,'QUANDL MULTPL SP500_DIV_YIELD_M'!$A$1:$G$1,0))</f>
        <v>1.97</v>
      </c>
      <c r="I430" s="5">
        <f t="shared" si="36"/>
        <v>5.1145828422682373E-3</v>
      </c>
      <c r="J430" s="1">
        <f>A430/24/60/60+DATE(1970,1,1)</f>
        <v>42059.604166666672</v>
      </c>
      <c r="K430" s="3">
        <f t="shared" si="39"/>
        <v>1</v>
      </c>
      <c r="L430" s="6">
        <f>(1+Chart!$F$4)^(1/(365/K430))-1</f>
        <v>6.6592785027408397E-5</v>
      </c>
      <c r="M430" s="6">
        <f t="shared" si="40"/>
        <v>3.0120468466066086E-6</v>
      </c>
      <c r="N430" s="6">
        <f t="shared" si="41"/>
        <v>1.397694093796531E-5</v>
      </c>
      <c r="O430">
        <f>O429*(B430/B429)</f>
        <v>182.97431833000059</v>
      </c>
      <c r="P430">
        <f t="shared" si="37"/>
        <v>2015</v>
      </c>
      <c r="Q430" s="1">
        <f t="shared" si="38"/>
        <v>42059.604166666672</v>
      </c>
      <c r="R430">
        <f>IF(B431="",R429,IF(Q430&gt;=Chart!$F$2,E430,0))</f>
        <v>0</v>
      </c>
      <c r="S430">
        <f>IF(B431="",S429,IFERROR(IF(AND(R430&gt;0,R429=0),R430,(1+(B431/B430-1)*Calc!$Z$1)*S429),0))</f>
        <v>0</v>
      </c>
      <c r="T430">
        <f>IF(B431="",T429,IFERROR(IF(AND(R430&gt;0,R429=0),R430,(1+(B431/B430-1)*Calc!$Z$1-L431)*T429),0))</f>
        <v>0</v>
      </c>
      <c r="U430">
        <f>IF(B431="",U429,IFERROR(IF(AND(R430&gt;0,R429=0),R430,(1+(B431/B430-1)*Calc!$Z$1-M431*2)*U429),0))</f>
        <v>0</v>
      </c>
      <c r="V430">
        <f>IF(B431="",V429,IFERROR(IF(AND(R430&gt;0,R429=0),R430,(1+(B431/B430-1)*Calc!$Z$1-N431*2)*V429),0))</f>
        <v>0</v>
      </c>
      <c r="W430">
        <f>IF(ISNUMBER(C430),C430,W429)</f>
        <v>0.11</v>
      </c>
      <c r="Y430" s="1" t="e">
        <f>IF(AND(Q430&gt;=Chart!$F$2,Q430&lt;=Chart!$F$3),Q430,#N/A)</f>
        <v>#N/A</v>
      </c>
      <c r="Z430" t="e">
        <f>IF(AND(Q430&gt;=Chart!$F$2,Q430&lt;=Chart!$F$3),R430,#N/A)</f>
        <v>#N/A</v>
      </c>
      <c r="AA430" t="e">
        <f>IF(AND(Q430&gt;=Chart!$F$2,Q430&lt;=Chart!$F$3),S430,#N/A)</f>
        <v>#N/A</v>
      </c>
      <c r="AB430" t="e">
        <f>IF(AND(Q430&gt;=Chart!$F$2,Q430&lt;=Chart!$F$3),T430,#N/A)</f>
        <v>#N/A</v>
      </c>
      <c r="AC430" t="e">
        <f>IF(AND(Q430&gt;=Chart!$F$2,Q430&lt;=Chart!$F$3),U430,#N/A)</f>
        <v>#N/A</v>
      </c>
      <c r="AD430" t="e">
        <f>IF(AND(Q430&gt;=Chart!$F$2,Q430&lt;=Chart!$F$3),V430,#N/A)</f>
        <v>#N/A</v>
      </c>
      <c r="AE430" t="e">
        <f>IF(AND(Q430&gt;=Chart!$F$2,Q430&lt;=Chart!$F$3),I430,#N/A)</f>
        <v>#N/A</v>
      </c>
      <c r="AF430" t="e">
        <f>IF(AND(Q430&gt;=Chart!$F$2,Q430&lt;=Chart!$F$3),H430/100,#N/A)</f>
        <v>#N/A</v>
      </c>
      <c r="AG430" t="e">
        <f>IF(AND(Q430&gt;=Chart!$F$2,Q430&lt;=Chart!$F$3),W430/100,#N/A)</f>
        <v>#N/A</v>
      </c>
    </row>
    <row r="431" spans="1:33" x14ac:dyDescent="0.25">
      <c r="A431">
        <v>1424874600</v>
      </c>
      <c r="B431">
        <f>INDEX('Daily Data ADJ'!$1:$1048576,MATCH(Calc!$A431,'Daily Data ADJ'!$A:$A,0),MATCH("SPY, CBOE BZX: Close",'Daily Data ADJ'!$1:$1,0))</f>
        <v>182.81882342</v>
      </c>
      <c r="C431">
        <f>INDEX('Daily Data ADJ'!$1:$1048576,MATCH(Calc!$A431,'Daily Data ADJ'!$A:$A,0),MATCH("EFFR, FRED: Close",'Daily Data ADJ'!$1:$1,0))</f>
        <v>0.11</v>
      </c>
      <c r="D431" t="str">
        <f>INDEX('Daily Data ADJ'!$1:$1048576,MATCH(Calc!$A431,'Daily Data ADJ'!$A:$A,1),MATCH("SOFR, FRED: Close",'Daily Data ADJ'!$1:$1,0))</f>
        <v>NaN</v>
      </c>
      <c r="E431">
        <f>INDEX('Daily Data ADJ'!$1:$1048576,MATCH(Calc!$A431,'Daily Data ADJ'!$A:$A,0),MATCH("UPRO, CBOE BZX: Close",'Daily Data ADJ'!$1:$1,0))</f>
        <v>11.63182224</v>
      </c>
      <c r="F431">
        <f>INDEX('Daily Data ADJ'!$1:$1048576,MATCH(Calc!$A431,'Daily Data ADJ'!$A:$A,0),MATCH("ES1!, CME_MINI: Close",'Daily Data ADJ'!$1:$1,0))</f>
        <v>2110.25</v>
      </c>
      <c r="G431">
        <f>INDEX('Daily Data ADJ'!$1:$1048576,MATCH(Calc!$A431,'Daily Data ADJ'!$A:$A,0),MATCH("ES2!, CME_MINI: Close",'Daily Data ADJ'!$1:$1,0))</f>
        <v>2102.5</v>
      </c>
      <c r="H431">
        <f>INDEX('QUANDL MULTPL SP500_DIV_YIELD_M'!$A:$G,MATCH(Calc!$A431,'QUANDL MULTPL SP500_DIV_YIELD_M'!$A:$A,1),MATCH('QUANDL MULTPL SP500_DIV_YIELD_M'!$E$1,'QUANDL MULTPL SP500_DIV_YIELD_M'!$A$1:$G$1,0))</f>
        <v>1.97</v>
      </c>
      <c r="I431" s="5">
        <f t="shared" si="36"/>
        <v>5.0905252327620477E-3</v>
      </c>
      <c r="J431" s="1">
        <f>A431/24/60/60+DATE(1970,1,1)</f>
        <v>42060.604166666672</v>
      </c>
      <c r="K431" s="3">
        <f t="shared" si="39"/>
        <v>1</v>
      </c>
      <c r="L431" s="6">
        <f>(1+Chart!$F$4)^(1/(365/K431))-1</f>
        <v>6.6592785027408397E-5</v>
      </c>
      <c r="M431" s="6">
        <f t="shared" si="40"/>
        <v>3.0120468466066086E-6</v>
      </c>
      <c r="N431" s="6">
        <f t="shared" si="41"/>
        <v>1.3911363373031449E-5</v>
      </c>
      <c r="O431">
        <f>O430*(B431/B430)</f>
        <v>182.8188234200006</v>
      </c>
      <c r="P431">
        <f t="shared" si="37"/>
        <v>2015</v>
      </c>
      <c r="Q431" s="1">
        <f t="shared" si="38"/>
        <v>42060.604166666672</v>
      </c>
      <c r="R431">
        <f>IF(B432="",R430,IF(Q431&gt;=Chart!$F$2,E431,0))</f>
        <v>0</v>
      </c>
      <c r="S431">
        <f>IF(B432="",S430,IFERROR(IF(AND(R431&gt;0,R430=0),R431,(1+(B432/B431-1)*Calc!$Z$1)*S430),0))</f>
        <v>0</v>
      </c>
      <c r="T431">
        <f>IF(B432="",T430,IFERROR(IF(AND(R431&gt;0,R430=0),R431,(1+(B432/B431-1)*Calc!$Z$1-L432)*T430),0))</f>
        <v>0</v>
      </c>
      <c r="U431">
        <f>IF(B432="",U430,IFERROR(IF(AND(R431&gt;0,R430=0),R431,(1+(B432/B431-1)*Calc!$Z$1-M432*2)*U430),0))</f>
        <v>0</v>
      </c>
      <c r="V431">
        <f>IF(B432="",V430,IFERROR(IF(AND(R431&gt;0,R430=0),R431,(1+(B432/B431-1)*Calc!$Z$1-N432*2)*V430),0))</f>
        <v>0</v>
      </c>
      <c r="W431">
        <f>IF(ISNUMBER(C431),C431,W430)</f>
        <v>0.11</v>
      </c>
      <c r="Y431" s="1" t="e">
        <f>IF(AND(Q431&gt;=Chart!$F$2,Q431&lt;=Chart!$F$3),Q431,#N/A)</f>
        <v>#N/A</v>
      </c>
      <c r="Z431" t="e">
        <f>IF(AND(Q431&gt;=Chart!$F$2,Q431&lt;=Chart!$F$3),R431,#N/A)</f>
        <v>#N/A</v>
      </c>
      <c r="AA431" t="e">
        <f>IF(AND(Q431&gt;=Chart!$F$2,Q431&lt;=Chart!$F$3),S431,#N/A)</f>
        <v>#N/A</v>
      </c>
      <c r="AB431" t="e">
        <f>IF(AND(Q431&gt;=Chart!$F$2,Q431&lt;=Chart!$F$3),T431,#N/A)</f>
        <v>#N/A</v>
      </c>
      <c r="AC431" t="e">
        <f>IF(AND(Q431&gt;=Chart!$F$2,Q431&lt;=Chart!$F$3),U431,#N/A)</f>
        <v>#N/A</v>
      </c>
      <c r="AD431" t="e">
        <f>IF(AND(Q431&gt;=Chart!$F$2,Q431&lt;=Chart!$F$3),V431,#N/A)</f>
        <v>#N/A</v>
      </c>
      <c r="AE431" t="e">
        <f>IF(AND(Q431&gt;=Chart!$F$2,Q431&lt;=Chart!$F$3),I431,#N/A)</f>
        <v>#N/A</v>
      </c>
      <c r="AF431" t="e">
        <f>IF(AND(Q431&gt;=Chart!$F$2,Q431&lt;=Chart!$F$3),H431/100,#N/A)</f>
        <v>#N/A</v>
      </c>
      <c r="AG431" t="e">
        <f>IF(AND(Q431&gt;=Chart!$F$2,Q431&lt;=Chart!$F$3),W431/100,#N/A)</f>
        <v>#N/A</v>
      </c>
    </row>
    <row r="432" spans="1:33" x14ac:dyDescent="0.25">
      <c r="A432">
        <v>1424961000</v>
      </c>
      <c r="B432">
        <f>INDEX('Daily Data ADJ'!$1:$1048576,MATCH(Calc!$A432,'Daily Data ADJ'!$A:$A,0),MATCH("SPY, CBOE BZX: Close",'Daily Data ADJ'!$1:$1,0))</f>
        <v>182.60285826</v>
      </c>
      <c r="C432">
        <f>INDEX('Daily Data ADJ'!$1:$1048576,MATCH(Calc!$A432,'Daily Data ADJ'!$A:$A,0),MATCH("EFFR, FRED: Close",'Daily Data ADJ'!$1:$1,0))</f>
        <v>0.11</v>
      </c>
      <c r="D432" t="str">
        <f>INDEX('Daily Data ADJ'!$1:$1048576,MATCH(Calc!$A432,'Daily Data ADJ'!$A:$A,1),MATCH("SOFR, FRED: Close",'Daily Data ADJ'!$1:$1,0))</f>
        <v>NaN</v>
      </c>
      <c r="E432">
        <f>INDEX('Daily Data ADJ'!$1:$1048576,MATCH(Calc!$A432,'Daily Data ADJ'!$A:$A,0),MATCH("UPRO, CBOE BZX: Close",'Daily Data ADJ'!$1:$1,0))</f>
        <v>11.593570010000001</v>
      </c>
      <c r="F432">
        <f>INDEX('Daily Data ADJ'!$1:$1048576,MATCH(Calc!$A432,'Daily Data ADJ'!$A:$A,0),MATCH("ES1!, CME_MINI: Close",'Daily Data ADJ'!$1:$1,0))</f>
        <v>2110</v>
      </c>
      <c r="G432">
        <f>INDEX('Daily Data ADJ'!$1:$1048576,MATCH(Calc!$A432,'Daily Data ADJ'!$A:$A,0),MATCH("ES2!, CME_MINI: Close",'Daily Data ADJ'!$1:$1,0))</f>
        <v>2102.25</v>
      </c>
      <c r="H432">
        <f>INDEX('QUANDL MULTPL SP500_DIV_YIELD_M'!$A:$G,MATCH(Calc!$A432,'QUANDL MULTPL SP500_DIV_YIELD_M'!$A:$A,1),MATCH('QUANDL MULTPL SP500_DIV_YIELD_M'!$E$1,'QUANDL MULTPL SP500_DIV_YIELD_M'!$A$1:$G$1,0))</f>
        <v>1.97</v>
      </c>
      <c r="I432" s="5">
        <f t="shared" si="36"/>
        <v>5.0888037949415356E-3</v>
      </c>
      <c r="J432" s="1">
        <f>A432/24/60/60+DATE(1970,1,1)</f>
        <v>42061.604166666672</v>
      </c>
      <c r="K432" s="3">
        <f t="shared" si="39"/>
        <v>1</v>
      </c>
      <c r="L432" s="6">
        <f>(1+Chart!$F$4)^(1/(365/K432))-1</f>
        <v>6.6592785027408397E-5</v>
      </c>
      <c r="M432" s="6">
        <f t="shared" si="40"/>
        <v>3.0120468466066086E-6</v>
      </c>
      <c r="N432" s="6">
        <f t="shared" si="41"/>
        <v>1.3906670922603226E-5</v>
      </c>
      <c r="O432">
        <f>O431*(B432/B431)</f>
        <v>182.6028582600006</v>
      </c>
      <c r="P432">
        <f t="shared" si="37"/>
        <v>2015</v>
      </c>
      <c r="Q432" s="1">
        <f t="shared" si="38"/>
        <v>42061.604166666672</v>
      </c>
      <c r="R432">
        <f>IF(B433="",R431,IF(Q432&gt;=Chart!$F$2,E432,0))</f>
        <v>0</v>
      </c>
      <c r="S432">
        <f>IF(B433="",S431,IFERROR(IF(AND(R432&gt;0,R431=0),R432,(1+(B433/B432-1)*Calc!$Z$1)*S431),0))</f>
        <v>0</v>
      </c>
      <c r="T432">
        <f>IF(B433="",T431,IFERROR(IF(AND(R432&gt;0,R431=0),R432,(1+(B433/B432-1)*Calc!$Z$1-L433)*T431),0))</f>
        <v>0</v>
      </c>
      <c r="U432">
        <f>IF(B433="",U431,IFERROR(IF(AND(R432&gt;0,R431=0),R432,(1+(B433/B432-1)*Calc!$Z$1-M433*2)*U431),0))</f>
        <v>0</v>
      </c>
      <c r="V432">
        <f>IF(B433="",V431,IFERROR(IF(AND(R432&gt;0,R431=0),R432,(1+(B433/B432-1)*Calc!$Z$1-N433*2)*V431),0))</f>
        <v>0</v>
      </c>
      <c r="W432">
        <f>IF(ISNUMBER(C432),C432,W431)</f>
        <v>0.11</v>
      </c>
      <c r="Y432" s="1" t="e">
        <f>IF(AND(Q432&gt;=Chart!$F$2,Q432&lt;=Chart!$F$3),Q432,#N/A)</f>
        <v>#N/A</v>
      </c>
      <c r="Z432" t="e">
        <f>IF(AND(Q432&gt;=Chart!$F$2,Q432&lt;=Chart!$F$3),R432,#N/A)</f>
        <v>#N/A</v>
      </c>
      <c r="AA432" t="e">
        <f>IF(AND(Q432&gt;=Chart!$F$2,Q432&lt;=Chart!$F$3),S432,#N/A)</f>
        <v>#N/A</v>
      </c>
      <c r="AB432" t="e">
        <f>IF(AND(Q432&gt;=Chart!$F$2,Q432&lt;=Chart!$F$3),T432,#N/A)</f>
        <v>#N/A</v>
      </c>
      <c r="AC432" t="e">
        <f>IF(AND(Q432&gt;=Chart!$F$2,Q432&lt;=Chart!$F$3),U432,#N/A)</f>
        <v>#N/A</v>
      </c>
      <c r="AD432" t="e">
        <f>IF(AND(Q432&gt;=Chart!$F$2,Q432&lt;=Chart!$F$3),V432,#N/A)</f>
        <v>#N/A</v>
      </c>
      <c r="AE432" t="e">
        <f>IF(AND(Q432&gt;=Chart!$F$2,Q432&lt;=Chart!$F$3),I432,#N/A)</f>
        <v>#N/A</v>
      </c>
      <c r="AF432" t="e">
        <f>IF(AND(Q432&gt;=Chart!$F$2,Q432&lt;=Chart!$F$3),H432/100,#N/A)</f>
        <v>#N/A</v>
      </c>
      <c r="AG432" t="e">
        <f>IF(AND(Q432&gt;=Chart!$F$2,Q432&lt;=Chart!$F$3),W432/100,#N/A)</f>
        <v>#N/A</v>
      </c>
    </row>
    <row r="433" spans="1:33" x14ac:dyDescent="0.25">
      <c r="A433">
        <v>1425047400</v>
      </c>
      <c r="B433">
        <f>INDEX('Daily Data ADJ'!$1:$1048576,MATCH(Calc!$A433,'Daily Data ADJ'!$A:$A,0),MATCH("SPY, CBOE BZX: Close",'Daily Data ADJ'!$1:$1,0))</f>
        <v>181.98087860999999</v>
      </c>
      <c r="C433">
        <f>INDEX('Daily Data ADJ'!$1:$1048576,MATCH(Calc!$A433,'Daily Data ADJ'!$A:$A,0),MATCH("EFFR, FRED: Close",'Daily Data ADJ'!$1:$1,0))</f>
        <v>0.06</v>
      </c>
      <c r="D433" t="str">
        <f>INDEX('Daily Data ADJ'!$1:$1048576,MATCH(Calc!$A433,'Daily Data ADJ'!$A:$A,1),MATCH("SOFR, FRED: Close",'Daily Data ADJ'!$1:$1,0))</f>
        <v>NaN</v>
      </c>
      <c r="E433">
        <f>INDEX('Daily Data ADJ'!$1:$1048576,MATCH(Calc!$A433,'Daily Data ADJ'!$A:$A,0),MATCH("UPRO, CBOE BZX: Close",'Daily Data ADJ'!$1:$1,0))</f>
        <v>11.478815279999999</v>
      </c>
      <c r="F433">
        <f>INDEX('Daily Data ADJ'!$1:$1048576,MATCH(Calc!$A433,'Daily Data ADJ'!$A:$A,0),MATCH("ES1!, CME_MINI: Close",'Daily Data ADJ'!$1:$1,0))</f>
        <v>2102.75</v>
      </c>
      <c r="G433">
        <f>INDEX('Daily Data ADJ'!$1:$1048576,MATCH(Calc!$A433,'Daily Data ADJ'!$A:$A,0),MATCH("ES2!, CME_MINI: Close",'Daily Data ADJ'!$1:$1,0))</f>
        <v>2095</v>
      </c>
      <c r="H433">
        <f>INDEX('QUANDL MULTPL SP500_DIV_YIELD_M'!$A:$G,MATCH(Calc!$A433,'QUANDL MULTPL SP500_DIV_YIELD_M'!$A:$A,1),MATCH('QUANDL MULTPL SP500_DIV_YIELD_M'!$E$1,'QUANDL MULTPL SP500_DIV_YIELD_M'!$A$1:$G$1,0))</f>
        <v>1.97</v>
      </c>
      <c r="I433" s="5">
        <f t="shared" si="36"/>
        <v>5.0387050275541613E-3</v>
      </c>
      <c r="J433" s="1">
        <f>A433/24/60/60+DATE(1970,1,1)</f>
        <v>42062.604166666672</v>
      </c>
      <c r="K433" s="3">
        <f t="shared" si="39"/>
        <v>1</v>
      </c>
      <c r="L433" s="6">
        <f>(1+Chart!$F$4)^(1/(365/K433))-1</f>
        <v>6.6592785027408397E-5</v>
      </c>
      <c r="M433" s="6">
        <f t="shared" si="40"/>
        <v>1.6433440133134525E-6</v>
      </c>
      <c r="N433" s="6">
        <f t="shared" si="41"/>
        <v>1.3770103669097367E-5</v>
      </c>
      <c r="O433">
        <f>O432*(B433/B432)</f>
        <v>181.98087861000059</v>
      </c>
      <c r="P433">
        <f t="shared" si="37"/>
        <v>2015</v>
      </c>
      <c r="Q433" s="1">
        <f t="shared" si="38"/>
        <v>42062.604166666672</v>
      </c>
      <c r="R433">
        <f>IF(B434="",R432,IF(Q433&gt;=Chart!$F$2,E433,0))</f>
        <v>0</v>
      </c>
      <c r="S433">
        <f>IF(B434="",S432,IFERROR(IF(AND(R433&gt;0,R432=0),R433,(1+(B434/B433-1)*Calc!$Z$1)*S432),0))</f>
        <v>0</v>
      </c>
      <c r="T433">
        <f>IF(B434="",T432,IFERROR(IF(AND(R433&gt;0,R432=0),R433,(1+(B434/B433-1)*Calc!$Z$1-L434)*T432),0))</f>
        <v>0</v>
      </c>
      <c r="U433">
        <f>IF(B434="",U432,IFERROR(IF(AND(R433&gt;0,R432=0),R433,(1+(B434/B433-1)*Calc!$Z$1-M434*2)*U432),0))</f>
        <v>0</v>
      </c>
      <c r="V433">
        <f>IF(B434="",V432,IFERROR(IF(AND(R433&gt;0,R432=0),R433,(1+(B434/B433-1)*Calc!$Z$1-N434*2)*V432),0))</f>
        <v>0</v>
      </c>
      <c r="W433">
        <f>IF(ISNUMBER(C433),C433,W432)</f>
        <v>0.06</v>
      </c>
      <c r="Y433" s="1" t="e">
        <f>IF(AND(Q433&gt;=Chart!$F$2,Q433&lt;=Chart!$F$3),Q433,#N/A)</f>
        <v>#N/A</v>
      </c>
      <c r="Z433" t="e">
        <f>IF(AND(Q433&gt;=Chart!$F$2,Q433&lt;=Chart!$F$3),R433,#N/A)</f>
        <v>#N/A</v>
      </c>
      <c r="AA433" t="e">
        <f>IF(AND(Q433&gt;=Chart!$F$2,Q433&lt;=Chart!$F$3),S433,#N/A)</f>
        <v>#N/A</v>
      </c>
      <c r="AB433" t="e">
        <f>IF(AND(Q433&gt;=Chart!$F$2,Q433&lt;=Chart!$F$3),T433,#N/A)</f>
        <v>#N/A</v>
      </c>
      <c r="AC433" t="e">
        <f>IF(AND(Q433&gt;=Chart!$F$2,Q433&lt;=Chart!$F$3),U433,#N/A)</f>
        <v>#N/A</v>
      </c>
      <c r="AD433" t="e">
        <f>IF(AND(Q433&gt;=Chart!$F$2,Q433&lt;=Chart!$F$3),V433,#N/A)</f>
        <v>#N/A</v>
      </c>
      <c r="AE433" t="e">
        <f>IF(AND(Q433&gt;=Chart!$F$2,Q433&lt;=Chart!$F$3),I433,#N/A)</f>
        <v>#N/A</v>
      </c>
      <c r="AF433" t="e">
        <f>IF(AND(Q433&gt;=Chart!$F$2,Q433&lt;=Chart!$F$3),H433/100,#N/A)</f>
        <v>#N/A</v>
      </c>
      <c r="AG433" t="e">
        <f>IF(AND(Q433&gt;=Chart!$F$2,Q433&lt;=Chart!$F$3),W433/100,#N/A)</f>
        <v>#N/A</v>
      </c>
    </row>
    <row r="434" spans="1:33" x14ac:dyDescent="0.25">
      <c r="A434">
        <v>1425306600</v>
      </c>
      <c r="B434">
        <f>INDEX('Daily Data ADJ'!$1:$1048576,MATCH(Calc!$A434,'Daily Data ADJ'!$A:$A,0),MATCH("SPY, CBOE BZX: Close",'Daily Data ADJ'!$1:$1,0))</f>
        <v>183.12981324</v>
      </c>
      <c r="C434">
        <f>INDEX('Daily Data ADJ'!$1:$1048576,MATCH(Calc!$A434,'Daily Data ADJ'!$A:$A,0),MATCH("EFFR, FRED: Close",'Daily Data ADJ'!$1:$1,0))</f>
        <v>0.12</v>
      </c>
      <c r="D434" t="str">
        <f>INDEX('Daily Data ADJ'!$1:$1048576,MATCH(Calc!$A434,'Daily Data ADJ'!$A:$A,1),MATCH("SOFR, FRED: Close",'Daily Data ADJ'!$1:$1,0))</f>
        <v>NaN</v>
      </c>
      <c r="E434">
        <f>INDEX('Daily Data ADJ'!$1:$1048576,MATCH(Calc!$A434,'Daily Data ADJ'!$A:$A,0),MATCH("UPRO, CBOE BZX: Close",'Daily Data ADJ'!$1:$1,0))</f>
        <v>11.69367606</v>
      </c>
      <c r="F434">
        <f>INDEX('Daily Data ADJ'!$1:$1048576,MATCH(Calc!$A434,'Daily Data ADJ'!$A:$A,0),MATCH("ES1!, CME_MINI: Close",'Daily Data ADJ'!$1:$1,0))</f>
        <v>2114</v>
      </c>
      <c r="G434">
        <f>INDEX('Daily Data ADJ'!$1:$1048576,MATCH(Calc!$A434,'Daily Data ADJ'!$A:$A,0),MATCH("ES2!, CME_MINI: Close",'Daily Data ADJ'!$1:$1,0))</f>
        <v>2106.25</v>
      </c>
      <c r="H434">
        <f>INDEX('QUANDL MULTPL SP500_DIV_YIELD_M'!$A:$G,MATCH(Calc!$A434,'QUANDL MULTPL SP500_DIV_YIELD_M'!$A:$A,1),MATCH('QUANDL MULTPL SP500_DIV_YIELD_M'!$E$1,'QUANDL MULTPL SP500_DIV_YIELD_M'!$A$1:$G$1,0))</f>
        <v>1.94</v>
      </c>
      <c r="I434" s="5">
        <f t="shared" si="36"/>
        <v>4.8162982115203257E-3</v>
      </c>
      <c r="J434" s="1">
        <f>A434/24/60/60+DATE(1970,1,1)</f>
        <v>42065.604166666672</v>
      </c>
      <c r="K434" s="3">
        <f t="shared" si="39"/>
        <v>3</v>
      </c>
      <c r="L434" s="6">
        <f>(1+Chart!$F$4)^(1/(365/K434))-1</f>
        <v>1.9979165917494157E-4</v>
      </c>
      <c r="M434" s="6">
        <f t="shared" si="40"/>
        <v>9.8571492017640594E-6</v>
      </c>
      <c r="N434" s="6">
        <f t="shared" si="41"/>
        <v>3.9491768442978525E-5</v>
      </c>
      <c r="O434">
        <f>O433*(B434/B433)</f>
        <v>183.1298132400006</v>
      </c>
      <c r="P434">
        <f t="shared" si="37"/>
        <v>2015</v>
      </c>
      <c r="Q434" s="1">
        <f t="shared" si="38"/>
        <v>42065.604166666672</v>
      </c>
      <c r="R434">
        <f>IF(B435="",R433,IF(Q434&gt;=Chart!$F$2,E434,0))</f>
        <v>0</v>
      </c>
      <c r="S434">
        <f>IF(B435="",S433,IFERROR(IF(AND(R434&gt;0,R433=0),R434,(1+(B435/B434-1)*Calc!$Z$1)*S433),0))</f>
        <v>0</v>
      </c>
      <c r="T434">
        <f>IF(B435="",T433,IFERROR(IF(AND(R434&gt;0,R433=0),R434,(1+(B435/B434-1)*Calc!$Z$1-L435)*T433),0))</f>
        <v>0</v>
      </c>
      <c r="U434">
        <f>IF(B435="",U433,IFERROR(IF(AND(R434&gt;0,R433=0),R434,(1+(B435/B434-1)*Calc!$Z$1-M435*2)*U433),0))</f>
        <v>0</v>
      </c>
      <c r="V434">
        <f>IF(B435="",V433,IFERROR(IF(AND(R434&gt;0,R433=0),R434,(1+(B435/B434-1)*Calc!$Z$1-N435*2)*V433),0))</f>
        <v>0</v>
      </c>
      <c r="W434">
        <f>IF(ISNUMBER(C434),C434,W433)</f>
        <v>0.12</v>
      </c>
      <c r="Y434" s="1" t="e">
        <f>IF(AND(Q434&gt;=Chart!$F$2,Q434&lt;=Chart!$F$3),Q434,#N/A)</f>
        <v>#N/A</v>
      </c>
      <c r="Z434" t="e">
        <f>IF(AND(Q434&gt;=Chart!$F$2,Q434&lt;=Chart!$F$3),R434,#N/A)</f>
        <v>#N/A</v>
      </c>
      <c r="AA434" t="e">
        <f>IF(AND(Q434&gt;=Chart!$F$2,Q434&lt;=Chart!$F$3),S434,#N/A)</f>
        <v>#N/A</v>
      </c>
      <c r="AB434" t="e">
        <f>IF(AND(Q434&gt;=Chart!$F$2,Q434&lt;=Chart!$F$3),T434,#N/A)</f>
        <v>#N/A</v>
      </c>
      <c r="AC434" t="e">
        <f>IF(AND(Q434&gt;=Chart!$F$2,Q434&lt;=Chart!$F$3),U434,#N/A)</f>
        <v>#N/A</v>
      </c>
      <c r="AD434" t="e">
        <f>IF(AND(Q434&gt;=Chart!$F$2,Q434&lt;=Chart!$F$3),V434,#N/A)</f>
        <v>#N/A</v>
      </c>
      <c r="AE434" t="e">
        <f>IF(AND(Q434&gt;=Chart!$F$2,Q434&lt;=Chart!$F$3),I434,#N/A)</f>
        <v>#N/A</v>
      </c>
      <c r="AF434" t="e">
        <f>IF(AND(Q434&gt;=Chart!$F$2,Q434&lt;=Chart!$F$3),H434/100,#N/A)</f>
        <v>#N/A</v>
      </c>
      <c r="AG434" t="e">
        <f>IF(AND(Q434&gt;=Chart!$F$2,Q434&lt;=Chart!$F$3),W434/100,#N/A)</f>
        <v>#N/A</v>
      </c>
    </row>
    <row r="435" spans="1:33" x14ac:dyDescent="0.25">
      <c r="A435">
        <v>1425393000</v>
      </c>
      <c r="B435">
        <f>INDEX('Daily Data ADJ'!$1:$1048576,MATCH(Calc!$A435,'Daily Data ADJ'!$A:$A,0),MATCH("SPY, CBOE BZX: Close",'Daily Data ADJ'!$1:$1,0))</f>
        <v>182.3782545</v>
      </c>
      <c r="C435">
        <f>INDEX('Daily Data ADJ'!$1:$1048576,MATCH(Calc!$A435,'Daily Data ADJ'!$A:$A,0),MATCH("EFFR, FRED: Close",'Daily Data ADJ'!$1:$1,0))</f>
        <v>0.12</v>
      </c>
      <c r="D435" t="str">
        <f>INDEX('Daily Data ADJ'!$1:$1048576,MATCH(Calc!$A435,'Daily Data ADJ'!$A:$A,1),MATCH("SOFR, FRED: Close",'Daily Data ADJ'!$1:$1,0))</f>
        <v>NaN</v>
      </c>
      <c r="E435">
        <f>INDEX('Daily Data ADJ'!$1:$1048576,MATCH(Calc!$A435,'Daily Data ADJ'!$A:$A,0),MATCH("UPRO, CBOE BZX: Close",'Daily Data ADJ'!$1:$1,0))</f>
        <v>11.548807480000001</v>
      </c>
      <c r="F435">
        <f>INDEX('Daily Data ADJ'!$1:$1048576,MATCH(Calc!$A435,'Daily Data ADJ'!$A:$A,0),MATCH("ES1!, CME_MINI: Close",'Daily Data ADJ'!$1:$1,0))</f>
        <v>2104.75</v>
      </c>
      <c r="G435">
        <f>INDEX('Daily Data ADJ'!$1:$1048576,MATCH(Calc!$A435,'Daily Data ADJ'!$A:$A,0),MATCH("ES2!, CME_MINI: Close",'Daily Data ADJ'!$1:$1,0))</f>
        <v>2097</v>
      </c>
      <c r="H435">
        <f>INDEX('QUANDL MULTPL SP500_DIV_YIELD_M'!$A:$G,MATCH(Calc!$A435,'QUANDL MULTPL SP500_DIV_YIELD_M'!$A:$A,1),MATCH('QUANDL MULTPL SP500_DIV_YIELD_M'!$E$1,'QUANDL MULTPL SP500_DIV_YIELD_M'!$A$1:$G$1,0))</f>
        <v>1.94</v>
      </c>
      <c r="I435" s="5">
        <f t="shared" si="36"/>
        <v>4.7525596589736152E-3</v>
      </c>
      <c r="J435" s="1">
        <f>A435/24/60/60+DATE(1970,1,1)</f>
        <v>42066.604166666672</v>
      </c>
      <c r="K435" s="3">
        <f t="shared" si="39"/>
        <v>1</v>
      </c>
      <c r="L435" s="6">
        <f>(1+Chart!$F$4)^(1/(365/K435))-1</f>
        <v>6.6592785027408397E-5</v>
      </c>
      <c r="M435" s="6">
        <f t="shared" si="40"/>
        <v>3.2857056047053135E-6</v>
      </c>
      <c r="N435" s="6">
        <f t="shared" si="41"/>
        <v>1.2989952593356335E-5</v>
      </c>
      <c r="O435">
        <f>O434*(B435/B434)</f>
        <v>182.37825450000059</v>
      </c>
      <c r="P435">
        <f t="shared" si="37"/>
        <v>2015</v>
      </c>
      <c r="Q435" s="1">
        <f t="shared" si="38"/>
        <v>42066.604166666672</v>
      </c>
      <c r="R435">
        <f>IF(B436="",R434,IF(Q435&gt;=Chart!$F$2,E435,0))</f>
        <v>0</v>
      </c>
      <c r="S435">
        <f>IF(B436="",S434,IFERROR(IF(AND(R435&gt;0,R434=0),R435,(1+(B436/B435-1)*Calc!$Z$1)*S434),0))</f>
        <v>0</v>
      </c>
      <c r="T435">
        <f>IF(B436="",T434,IFERROR(IF(AND(R435&gt;0,R434=0),R435,(1+(B436/B435-1)*Calc!$Z$1-L436)*T434),0))</f>
        <v>0</v>
      </c>
      <c r="U435">
        <f>IF(B436="",U434,IFERROR(IF(AND(R435&gt;0,R434=0),R435,(1+(B436/B435-1)*Calc!$Z$1-M436*2)*U434),0))</f>
        <v>0</v>
      </c>
      <c r="V435">
        <f>IF(B436="",V434,IFERROR(IF(AND(R435&gt;0,R434=0),R435,(1+(B436/B435-1)*Calc!$Z$1-N436*2)*V434),0))</f>
        <v>0</v>
      </c>
      <c r="W435">
        <f>IF(ISNUMBER(C435),C435,W434)</f>
        <v>0.12</v>
      </c>
      <c r="Y435" s="1" t="e">
        <f>IF(AND(Q435&gt;=Chart!$F$2,Q435&lt;=Chart!$F$3),Q435,#N/A)</f>
        <v>#N/A</v>
      </c>
      <c r="Z435" t="e">
        <f>IF(AND(Q435&gt;=Chart!$F$2,Q435&lt;=Chart!$F$3),R435,#N/A)</f>
        <v>#N/A</v>
      </c>
      <c r="AA435" t="e">
        <f>IF(AND(Q435&gt;=Chart!$F$2,Q435&lt;=Chart!$F$3),S435,#N/A)</f>
        <v>#N/A</v>
      </c>
      <c r="AB435" t="e">
        <f>IF(AND(Q435&gt;=Chart!$F$2,Q435&lt;=Chart!$F$3),T435,#N/A)</f>
        <v>#N/A</v>
      </c>
      <c r="AC435" t="e">
        <f>IF(AND(Q435&gt;=Chart!$F$2,Q435&lt;=Chart!$F$3),U435,#N/A)</f>
        <v>#N/A</v>
      </c>
      <c r="AD435" t="e">
        <f>IF(AND(Q435&gt;=Chart!$F$2,Q435&lt;=Chart!$F$3),V435,#N/A)</f>
        <v>#N/A</v>
      </c>
      <c r="AE435" t="e">
        <f>IF(AND(Q435&gt;=Chart!$F$2,Q435&lt;=Chart!$F$3),I435,#N/A)</f>
        <v>#N/A</v>
      </c>
      <c r="AF435" t="e">
        <f>IF(AND(Q435&gt;=Chart!$F$2,Q435&lt;=Chart!$F$3),H435/100,#N/A)</f>
        <v>#N/A</v>
      </c>
      <c r="AG435" t="e">
        <f>IF(AND(Q435&gt;=Chart!$F$2,Q435&lt;=Chart!$F$3),W435/100,#N/A)</f>
        <v>#N/A</v>
      </c>
    </row>
    <row r="436" spans="1:33" x14ac:dyDescent="0.25">
      <c r="A436">
        <v>1425479400</v>
      </c>
      <c r="B436">
        <f>INDEX('Daily Data ADJ'!$1:$1048576,MATCH(Calc!$A436,'Daily Data ADJ'!$A:$A,0),MATCH("SPY, CBOE BZX: Close",'Daily Data ADJ'!$1:$1,0))</f>
        <v>181.60950493000001</v>
      </c>
      <c r="C436">
        <f>INDEX('Daily Data ADJ'!$1:$1048576,MATCH(Calc!$A436,'Daily Data ADJ'!$A:$A,0),MATCH("EFFR, FRED: Close",'Daily Data ADJ'!$1:$1,0))</f>
        <v>0.11</v>
      </c>
      <c r="D436" t="str">
        <f>INDEX('Daily Data ADJ'!$1:$1048576,MATCH(Calc!$A436,'Daily Data ADJ'!$A:$A,1),MATCH("SOFR, FRED: Close",'Daily Data ADJ'!$1:$1,0))</f>
        <v>NaN</v>
      </c>
      <c r="E436">
        <f>INDEX('Daily Data ADJ'!$1:$1048576,MATCH(Calc!$A436,'Daily Data ADJ'!$A:$A,0),MATCH("UPRO, CBOE BZX: Close",'Daily Data ADJ'!$1:$1,0))</f>
        <v>11.396614059999999</v>
      </c>
      <c r="F436">
        <f>INDEX('Daily Data ADJ'!$1:$1048576,MATCH(Calc!$A436,'Daily Data ADJ'!$A:$A,0),MATCH("ES1!, CME_MINI: Close",'Daily Data ADJ'!$1:$1,0))</f>
        <v>2096.5</v>
      </c>
      <c r="G436">
        <f>INDEX('Daily Data ADJ'!$1:$1048576,MATCH(Calc!$A436,'Daily Data ADJ'!$A:$A,0),MATCH("ES2!, CME_MINI: Close",'Daily Data ADJ'!$1:$1,0))</f>
        <v>2088.75</v>
      </c>
      <c r="H436">
        <f>INDEX('QUANDL MULTPL SP500_DIV_YIELD_M'!$A:$G,MATCH(Calc!$A436,'QUANDL MULTPL SP500_DIV_YIELD_M'!$A:$A,1),MATCH('QUANDL MULTPL SP500_DIV_YIELD_M'!$E$1,'QUANDL MULTPL SP500_DIV_YIELD_M'!$A$1:$G$1,0))</f>
        <v>1.94</v>
      </c>
      <c r="I436" s="5">
        <f t="shared" si="36"/>
        <v>4.6952398782732774E-3</v>
      </c>
      <c r="J436" s="1">
        <f>A436/24/60/60+DATE(1970,1,1)</f>
        <v>42067.604166666672</v>
      </c>
      <c r="K436" s="3">
        <f t="shared" si="39"/>
        <v>1</v>
      </c>
      <c r="L436" s="6">
        <f>(1+Chart!$F$4)^(1/(365/K436))-1</f>
        <v>6.6592785027408397E-5</v>
      </c>
      <c r="M436" s="6">
        <f t="shared" si="40"/>
        <v>3.0120468466066086E-6</v>
      </c>
      <c r="N436" s="6">
        <f t="shared" si="41"/>
        <v>1.283364843573942E-5</v>
      </c>
      <c r="O436">
        <f>O435*(B436/B435)</f>
        <v>181.60950493000061</v>
      </c>
      <c r="P436">
        <f t="shared" si="37"/>
        <v>2015</v>
      </c>
      <c r="Q436" s="1">
        <f t="shared" si="38"/>
        <v>42067.604166666672</v>
      </c>
      <c r="R436">
        <f>IF(B437="",R435,IF(Q436&gt;=Chart!$F$2,E436,0))</f>
        <v>0</v>
      </c>
      <c r="S436">
        <f>IF(B437="",S435,IFERROR(IF(AND(R436&gt;0,R435=0),R436,(1+(B437/B436-1)*Calc!$Z$1)*S435),0))</f>
        <v>0</v>
      </c>
      <c r="T436">
        <f>IF(B437="",T435,IFERROR(IF(AND(R436&gt;0,R435=0),R436,(1+(B437/B436-1)*Calc!$Z$1-L437)*T435),0))</f>
        <v>0</v>
      </c>
      <c r="U436">
        <f>IF(B437="",U435,IFERROR(IF(AND(R436&gt;0,R435=0),R436,(1+(B437/B436-1)*Calc!$Z$1-M437*2)*U435),0))</f>
        <v>0</v>
      </c>
      <c r="V436">
        <f>IF(B437="",V435,IFERROR(IF(AND(R436&gt;0,R435=0),R436,(1+(B437/B436-1)*Calc!$Z$1-N437*2)*V435),0))</f>
        <v>0</v>
      </c>
      <c r="W436">
        <f>IF(ISNUMBER(C436),C436,W435)</f>
        <v>0.11</v>
      </c>
      <c r="Y436" s="1" t="e">
        <f>IF(AND(Q436&gt;=Chart!$F$2,Q436&lt;=Chart!$F$3),Q436,#N/A)</f>
        <v>#N/A</v>
      </c>
      <c r="Z436" t="e">
        <f>IF(AND(Q436&gt;=Chart!$F$2,Q436&lt;=Chart!$F$3),R436,#N/A)</f>
        <v>#N/A</v>
      </c>
      <c r="AA436" t="e">
        <f>IF(AND(Q436&gt;=Chart!$F$2,Q436&lt;=Chart!$F$3),S436,#N/A)</f>
        <v>#N/A</v>
      </c>
      <c r="AB436" t="e">
        <f>IF(AND(Q436&gt;=Chart!$F$2,Q436&lt;=Chart!$F$3),T436,#N/A)</f>
        <v>#N/A</v>
      </c>
      <c r="AC436" t="e">
        <f>IF(AND(Q436&gt;=Chart!$F$2,Q436&lt;=Chart!$F$3),U436,#N/A)</f>
        <v>#N/A</v>
      </c>
      <c r="AD436" t="e">
        <f>IF(AND(Q436&gt;=Chart!$F$2,Q436&lt;=Chart!$F$3),V436,#N/A)</f>
        <v>#N/A</v>
      </c>
      <c r="AE436" t="e">
        <f>IF(AND(Q436&gt;=Chart!$F$2,Q436&lt;=Chart!$F$3),I436,#N/A)</f>
        <v>#N/A</v>
      </c>
      <c r="AF436" t="e">
        <f>IF(AND(Q436&gt;=Chart!$F$2,Q436&lt;=Chart!$F$3),H436/100,#N/A)</f>
        <v>#N/A</v>
      </c>
      <c r="AG436" t="e">
        <f>IF(AND(Q436&gt;=Chart!$F$2,Q436&lt;=Chart!$F$3),W436/100,#N/A)</f>
        <v>#N/A</v>
      </c>
    </row>
    <row r="437" spans="1:33" x14ac:dyDescent="0.25">
      <c r="A437">
        <v>1425565800</v>
      </c>
      <c r="B437">
        <f>INDEX('Daily Data ADJ'!$1:$1048576,MATCH(Calc!$A437,'Daily Data ADJ'!$A:$A,0),MATCH("SPY, CBOE BZX: Close",'Daily Data ADJ'!$1:$1,0))</f>
        <v>181.80810649</v>
      </c>
      <c r="C437">
        <f>INDEX('Daily Data ADJ'!$1:$1048576,MATCH(Calc!$A437,'Daily Data ADJ'!$A:$A,0),MATCH("EFFR, FRED: Close",'Daily Data ADJ'!$1:$1,0))</f>
        <v>0.11</v>
      </c>
      <c r="D437" t="str">
        <f>INDEX('Daily Data ADJ'!$1:$1048576,MATCH(Calc!$A437,'Daily Data ADJ'!$A:$A,1),MATCH("SOFR, FRED: Close",'Daily Data ADJ'!$1:$1,0))</f>
        <v>NaN</v>
      </c>
      <c r="E437">
        <f>INDEX('Daily Data ADJ'!$1:$1048576,MATCH(Calc!$A437,'Daily Data ADJ'!$A:$A,0),MATCH("UPRO, CBOE BZX: Close",'Daily Data ADJ'!$1:$1,0))</f>
        <v>11.43649338</v>
      </c>
      <c r="F437">
        <f>INDEX('Daily Data ADJ'!$1:$1048576,MATCH(Calc!$A437,'Daily Data ADJ'!$A:$A,0),MATCH("ES1!, CME_MINI: Close",'Daily Data ADJ'!$1:$1,0))</f>
        <v>2099.75</v>
      </c>
      <c r="G437">
        <f>INDEX('Daily Data ADJ'!$1:$1048576,MATCH(Calc!$A437,'Daily Data ADJ'!$A:$A,0),MATCH("ES2!, CME_MINI: Close",'Daily Data ADJ'!$1:$1,0))</f>
        <v>2092</v>
      </c>
      <c r="H437">
        <f>INDEX('QUANDL MULTPL SP500_DIV_YIELD_M'!$A:$G,MATCH(Calc!$A437,'QUANDL MULTPL SP500_DIV_YIELD_M'!$A:$A,1),MATCH('QUANDL MULTPL SP500_DIV_YIELD_M'!$E$1,'QUANDL MULTPL SP500_DIV_YIELD_M'!$A$1:$G$1,0))</f>
        <v>1.94</v>
      </c>
      <c r="I437" s="5">
        <f t="shared" si="36"/>
        <v>4.7178738686957378E-3</v>
      </c>
      <c r="J437" s="1">
        <f>A437/24/60/60+DATE(1970,1,1)</f>
        <v>42068.604166666672</v>
      </c>
      <c r="K437" s="3">
        <f t="shared" si="39"/>
        <v>1</v>
      </c>
      <c r="L437" s="6">
        <f>(1+Chart!$F$4)^(1/(365/K437))-1</f>
        <v>6.6592785027408397E-5</v>
      </c>
      <c r="M437" s="6">
        <f t="shared" si="40"/>
        <v>3.0120468466066086E-6</v>
      </c>
      <c r="N437" s="6">
        <f t="shared" si="41"/>
        <v>1.2895369671639401E-5</v>
      </c>
      <c r="O437">
        <f>O436*(B437/B436)</f>
        <v>181.8081064900006</v>
      </c>
      <c r="P437">
        <f t="shared" si="37"/>
        <v>2015</v>
      </c>
      <c r="Q437" s="1">
        <f t="shared" si="38"/>
        <v>42068.604166666672</v>
      </c>
      <c r="R437">
        <f>IF(B438="",R436,IF(Q437&gt;=Chart!$F$2,E437,0))</f>
        <v>0</v>
      </c>
      <c r="S437">
        <f>IF(B438="",S436,IFERROR(IF(AND(R437&gt;0,R436=0),R437,(1+(B438/B437-1)*Calc!$Z$1)*S436),0))</f>
        <v>0</v>
      </c>
      <c r="T437">
        <f>IF(B438="",T436,IFERROR(IF(AND(R437&gt;0,R436=0),R437,(1+(B438/B437-1)*Calc!$Z$1-L438)*T436),0))</f>
        <v>0</v>
      </c>
      <c r="U437">
        <f>IF(B438="",U436,IFERROR(IF(AND(R437&gt;0,R436=0),R437,(1+(B438/B437-1)*Calc!$Z$1-M438*2)*U436),0))</f>
        <v>0</v>
      </c>
      <c r="V437">
        <f>IF(B438="",V436,IFERROR(IF(AND(R437&gt;0,R436=0),R437,(1+(B438/B437-1)*Calc!$Z$1-N438*2)*V436),0))</f>
        <v>0</v>
      </c>
      <c r="W437">
        <f>IF(ISNUMBER(C437),C437,W436)</f>
        <v>0.11</v>
      </c>
      <c r="Y437" s="1" t="e">
        <f>IF(AND(Q437&gt;=Chart!$F$2,Q437&lt;=Chart!$F$3),Q437,#N/A)</f>
        <v>#N/A</v>
      </c>
      <c r="Z437" t="e">
        <f>IF(AND(Q437&gt;=Chart!$F$2,Q437&lt;=Chart!$F$3),R437,#N/A)</f>
        <v>#N/A</v>
      </c>
      <c r="AA437" t="e">
        <f>IF(AND(Q437&gt;=Chart!$F$2,Q437&lt;=Chart!$F$3),S437,#N/A)</f>
        <v>#N/A</v>
      </c>
      <c r="AB437" t="e">
        <f>IF(AND(Q437&gt;=Chart!$F$2,Q437&lt;=Chart!$F$3),T437,#N/A)</f>
        <v>#N/A</v>
      </c>
      <c r="AC437" t="e">
        <f>IF(AND(Q437&gt;=Chart!$F$2,Q437&lt;=Chart!$F$3),U437,#N/A)</f>
        <v>#N/A</v>
      </c>
      <c r="AD437" t="e">
        <f>IF(AND(Q437&gt;=Chart!$F$2,Q437&lt;=Chart!$F$3),V437,#N/A)</f>
        <v>#N/A</v>
      </c>
      <c r="AE437" t="e">
        <f>IF(AND(Q437&gt;=Chart!$F$2,Q437&lt;=Chart!$F$3),I437,#N/A)</f>
        <v>#N/A</v>
      </c>
      <c r="AF437" t="e">
        <f>IF(AND(Q437&gt;=Chart!$F$2,Q437&lt;=Chart!$F$3),H437/100,#N/A)</f>
        <v>#N/A</v>
      </c>
      <c r="AG437" t="e">
        <f>IF(AND(Q437&gt;=Chart!$F$2,Q437&lt;=Chart!$F$3),W437/100,#N/A)</f>
        <v>#N/A</v>
      </c>
    </row>
    <row r="438" spans="1:33" x14ac:dyDescent="0.25">
      <c r="A438">
        <v>1425652200</v>
      </c>
      <c r="B438">
        <f>INDEX('Daily Data ADJ'!$1:$1048576,MATCH(Calc!$A438,'Daily Data ADJ'!$A:$A,0),MATCH("SPY, CBOE BZX: Close",'Daily Data ADJ'!$1:$1,0))</f>
        <v>179.25107904999999</v>
      </c>
      <c r="C438">
        <f>INDEX('Daily Data ADJ'!$1:$1048576,MATCH(Calc!$A438,'Daily Data ADJ'!$A:$A,0),MATCH("EFFR, FRED: Close",'Daily Data ADJ'!$1:$1,0))</f>
        <v>0.12</v>
      </c>
      <c r="D438" t="str">
        <f>INDEX('Daily Data ADJ'!$1:$1048576,MATCH(Calc!$A438,'Daily Data ADJ'!$A:$A,1),MATCH("SOFR, FRED: Close",'Daily Data ADJ'!$1:$1,0))</f>
        <v>NaN</v>
      </c>
      <c r="E438">
        <f>INDEX('Daily Data ADJ'!$1:$1048576,MATCH(Calc!$A438,'Daily Data ADJ'!$A:$A,0),MATCH("UPRO, CBOE BZX: Close",'Daily Data ADJ'!$1:$1,0))</f>
        <v>10.945730579999999</v>
      </c>
      <c r="F438">
        <f>INDEX('Daily Data ADJ'!$1:$1048576,MATCH(Calc!$A438,'Daily Data ADJ'!$A:$A,0),MATCH("ES1!, CME_MINI: Close",'Daily Data ADJ'!$1:$1,0))</f>
        <v>2070.75</v>
      </c>
      <c r="G438">
        <f>INDEX('Daily Data ADJ'!$1:$1048576,MATCH(Calc!$A438,'Daily Data ADJ'!$A:$A,0),MATCH("ES2!, CME_MINI: Close",'Daily Data ADJ'!$1:$1,0))</f>
        <v>2063</v>
      </c>
      <c r="H438">
        <f>INDEX('QUANDL MULTPL SP500_DIV_YIELD_M'!$A:$G,MATCH(Calc!$A438,'QUANDL MULTPL SP500_DIV_YIELD_M'!$A:$A,1),MATCH('QUANDL MULTPL SP500_DIV_YIELD_M'!$E$1,'QUANDL MULTPL SP500_DIV_YIELD_M'!$A$1:$G$1,0))</f>
        <v>1.94</v>
      </c>
      <c r="I438" s="5">
        <f t="shared" si="36"/>
        <v>4.513411727382538E-3</v>
      </c>
      <c r="J438" s="1">
        <f>A438/24/60/60+DATE(1970,1,1)</f>
        <v>42069.604166666672</v>
      </c>
      <c r="K438" s="3">
        <f t="shared" si="39"/>
        <v>1</v>
      </c>
      <c r="L438" s="6">
        <f>(1+Chart!$F$4)^(1/(365/K438))-1</f>
        <v>6.6592785027408397E-5</v>
      </c>
      <c r="M438" s="6">
        <f t="shared" si="40"/>
        <v>3.2857056047053135E-6</v>
      </c>
      <c r="N438" s="6">
        <f t="shared" si="41"/>
        <v>1.2337766051251364E-5</v>
      </c>
      <c r="O438">
        <f>O437*(B438/B437)</f>
        <v>179.25107905000058</v>
      </c>
      <c r="P438">
        <f t="shared" si="37"/>
        <v>2015</v>
      </c>
      <c r="Q438" s="1">
        <f t="shared" si="38"/>
        <v>42069.604166666672</v>
      </c>
      <c r="R438">
        <f>IF(B439="",R437,IF(Q438&gt;=Chart!$F$2,E438,0))</f>
        <v>0</v>
      </c>
      <c r="S438">
        <f>IF(B439="",S437,IFERROR(IF(AND(R438&gt;0,R437=0),R438,(1+(B439/B438-1)*Calc!$Z$1)*S437),0))</f>
        <v>0</v>
      </c>
      <c r="T438">
        <f>IF(B439="",T437,IFERROR(IF(AND(R438&gt;0,R437=0),R438,(1+(B439/B438-1)*Calc!$Z$1-L439)*T437),0))</f>
        <v>0</v>
      </c>
      <c r="U438">
        <f>IF(B439="",U437,IFERROR(IF(AND(R438&gt;0,R437=0),R438,(1+(B439/B438-1)*Calc!$Z$1-M439*2)*U437),0))</f>
        <v>0</v>
      </c>
      <c r="V438">
        <f>IF(B439="",V437,IFERROR(IF(AND(R438&gt;0,R437=0),R438,(1+(B439/B438-1)*Calc!$Z$1-N439*2)*V437),0))</f>
        <v>0</v>
      </c>
      <c r="W438">
        <f>IF(ISNUMBER(C438),C438,W437)</f>
        <v>0.12</v>
      </c>
      <c r="Y438" s="1" t="e">
        <f>IF(AND(Q438&gt;=Chart!$F$2,Q438&lt;=Chart!$F$3),Q438,#N/A)</f>
        <v>#N/A</v>
      </c>
      <c r="Z438" t="e">
        <f>IF(AND(Q438&gt;=Chart!$F$2,Q438&lt;=Chart!$F$3),R438,#N/A)</f>
        <v>#N/A</v>
      </c>
      <c r="AA438" t="e">
        <f>IF(AND(Q438&gt;=Chart!$F$2,Q438&lt;=Chart!$F$3),S438,#N/A)</f>
        <v>#N/A</v>
      </c>
      <c r="AB438" t="e">
        <f>IF(AND(Q438&gt;=Chart!$F$2,Q438&lt;=Chart!$F$3),T438,#N/A)</f>
        <v>#N/A</v>
      </c>
      <c r="AC438" t="e">
        <f>IF(AND(Q438&gt;=Chart!$F$2,Q438&lt;=Chart!$F$3),U438,#N/A)</f>
        <v>#N/A</v>
      </c>
      <c r="AD438" t="e">
        <f>IF(AND(Q438&gt;=Chart!$F$2,Q438&lt;=Chart!$F$3),V438,#N/A)</f>
        <v>#N/A</v>
      </c>
      <c r="AE438" t="e">
        <f>IF(AND(Q438&gt;=Chart!$F$2,Q438&lt;=Chart!$F$3),I438,#N/A)</f>
        <v>#N/A</v>
      </c>
      <c r="AF438" t="e">
        <f>IF(AND(Q438&gt;=Chart!$F$2,Q438&lt;=Chart!$F$3),H438/100,#N/A)</f>
        <v>#N/A</v>
      </c>
      <c r="AG438" t="e">
        <f>IF(AND(Q438&gt;=Chart!$F$2,Q438&lt;=Chart!$F$3),W438/100,#N/A)</f>
        <v>#N/A</v>
      </c>
    </row>
    <row r="439" spans="1:33" x14ac:dyDescent="0.25">
      <c r="A439">
        <v>1425907800</v>
      </c>
      <c r="B439">
        <f>INDEX('Daily Data ADJ'!$1:$1048576,MATCH(Calc!$A439,'Daily Data ADJ'!$A:$A,0),MATCH("SPY, CBOE BZX: Close",'Daily Data ADJ'!$1:$1,0))</f>
        <v>179.99399918</v>
      </c>
      <c r="C439">
        <f>INDEX('Daily Data ADJ'!$1:$1048576,MATCH(Calc!$A439,'Daily Data ADJ'!$A:$A,0),MATCH("EFFR, FRED: Close",'Daily Data ADJ'!$1:$1,0))</f>
        <v>0.12</v>
      </c>
      <c r="D439" t="str">
        <f>INDEX('Daily Data ADJ'!$1:$1048576,MATCH(Calc!$A439,'Daily Data ADJ'!$A:$A,1),MATCH("SOFR, FRED: Close",'Daily Data ADJ'!$1:$1,0))</f>
        <v>NaN</v>
      </c>
      <c r="E439">
        <f>INDEX('Daily Data ADJ'!$1:$1048576,MATCH(Calc!$A439,'Daily Data ADJ'!$A:$A,0),MATCH("UPRO, CBOE BZX: Close",'Daily Data ADJ'!$1:$1,0))</f>
        <v>11.089785620000001</v>
      </c>
      <c r="F439">
        <f>INDEX('Daily Data ADJ'!$1:$1048576,MATCH(Calc!$A439,'Daily Data ADJ'!$A:$A,0),MATCH("ES1!, CME_MINI: Close",'Daily Data ADJ'!$1:$1,0))</f>
        <v>2077.75</v>
      </c>
      <c r="G439">
        <f>INDEX('Daily Data ADJ'!$1:$1048576,MATCH(Calc!$A439,'Daily Data ADJ'!$A:$A,0),MATCH("ES2!, CME_MINI: Close",'Daily Data ADJ'!$1:$1,0))</f>
        <v>2070</v>
      </c>
      <c r="H439">
        <f>INDEX('QUANDL MULTPL SP500_DIV_YIELD_M'!$A:$G,MATCH(Calc!$A439,'QUANDL MULTPL SP500_DIV_YIELD_M'!$A:$A,1),MATCH('QUANDL MULTPL SP500_DIV_YIELD_M'!$E$1,'QUANDL MULTPL SP500_DIV_YIELD_M'!$A$1:$G$1,0))</f>
        <v>1.94</v>
      </c>
      <c r="I439" s="5">
        <f t="shared" si="36"/>
        <v>4.5632842908293336E-3</v>
      </c>
      <c r="J439" s="1">
        <f>A439/24/60/60+DATE(1970,1,1)</f>
        <v>42072.5625</v>
      </c>
      <c r="K439" s="3">
        <f t="shared" si="39"/>
        <v>2.9583333333284827</v>
      </c>
      <c r="L439" s="6">
        <f>(1+Chart!$F$4)^(1/(365/K439))-1</f>
        <v>1.9701650168846285E-4</v>
      </c>
      <c r="M439" s="6">
        <f t="shared" si="40"/>
        <v>9.7202436863952357E-6</v>
      </c>
      <c r="N439" s="6">
        <f t="shared" si="41"/>
        <v>3.6902072345634807E-5</v>
      </c>
      <c r="O439">
        <f>O438*(B439/B438)</f>
        <v>179.9939991800006</v>
      </c>
      <c r="P439">
        <f t="shared" si="37"/>
        <v>2015</v>
      </c>
      <c r="Q439" s="1">
        <f t="shared" si="38"/>
        <v>42072.5625</v>
      </c>
      <c r="R439">
        <f>IF(B440="",R438,IF(Q439&gt;=Chart!$F$2,E439,0))</f>
        <v>0</v>
      </c>
      <c r="S439">
        <f>IF(B440="",S438,IFERROR(IF(AND(R439&gt;0,R438=0),R439,(1+(B440/B439-1)*Calc!$Z$1)*S438),0))</f>
        <v>0</v>
      </c>
      <c r="T439">
        <f>IF(B440="",T438,IFERROR(IF(AND(R439&gt;0,R438=0),R439,(1+(B440/B439-1)*Calc!$Z$1-L440)*T438),0))</f>
        <v>0</v>
      </c>
      <c r="U439">
        <f>IF(B440="",U438,IFERROR(IF(AND(R439&gt;0,R438=0),R439,(1+(B440/B439-1)*Calc!$Z$1-M440*2)*U438),0))</f>
        <v>0</v>
      </c>
      <c r="V439">
        <f>IF(B440="",V438,IFERROR(IF(AND(R439&gt;0,R438=0),R439,(1+(B440/B439-1)*Calc!$Z$1-N440*2)*V438),0))</f>
        <v>0</v>
      </c>
      <c r="W439">
        <f>IF(ISNUMBER(C439),C439,W438)</f>
        <v>0.12</v>
      </c>
      <c r="Y439" s="1" t="e">
        <f>IF(AND(Q439&gt;=Chart!$F$2,Q439&lt;=Chart!$F$3),Q439,#N/A)</f>
        <v>#N/A</v>
      </c>
      <c r="Z439" t="e">
        <f>IF(AND(Q439&gt;=Chart!$F$2,Q439&lt;=Chart!$F$3),R439,#N/A)</f>
        <v>#N/A</v>
      </c>
      <c r="AA439" t="e">
        <f>IF(AND(Q439&gt;=Chart!$F$2,Q439&lt;=Chart!$F$3),S439,#N/A)</f>
        <v>#N/A</v>
      </c>
      <c r="AB439" t="e">
        <f>IF(AND(Q439&gt;=Chart!$F$2,Q439&lt;=Chart!$F$3),T439,#N/A)</f>
        <v>#N/A</v>
      </c>
      <c r="AC439" t="e">
        <f>IF(AND(Q439&gt;=Chart!$F$2,Q439&lt;=Chart!$F$3),U439,#N/A)</f>
        <v>#N/A</v>
      </c>
      <c r="AD439" t="e">
        <f>IF(AND(Q439&gt;=Chart!$F$2,Q439&lt;=Chart!$F$3),V439,#N/A)</f>
        <v>#N/A</v>
      </c>
      <c r="AE439" t="e">
        <f>IF(AND(Q439&gt;=Chart!$F$2,Q439&lt;=Chart!$F$3),I439,#N/A)</f>
        <v>#N/A</v>
      </c>
      <c r="AF439" t="e">
        <f>IF(AND(Q439&gt;=Chart!$F$2,Q439&lt;=Chart!$F$3),H439/100,#N/A)</f>
        <v>#N/A</v>
      </c>
      <c r="AG439" t="e">
        <f>IF(AND(Q439&gt;=Chart!$F$2,Q439&lt;=Chart!$F$3),W439/100,#N/A)</f>
        <v>#N/A</v>
      </c>
    </row>
    <row r="440" spans="1:33" x14ac:dyDescent="0.25">
      <c r="A440">
        <v>1425994200</v>
      </c>
      <c r="B440">
        <f>INDEX('Daily Data ADJ'!$1:$1048576,MATCH(Calc!$A440,'Daily Data ADJ'!$A:$A,0),MATCH("SPY, CBOE BZX: Close",'Daily Data ADJ'!$1:$1,0))</f>
        <v>177.07415028</v>
      </c>
      <c r="C440">
        <f>INDEX('Daily Data ADJ'!$1:$1048576,MATCH(Calc!$A440,'Daily Data ADJ'!$A:$A,0),MATCH("EFFR, FRED: Close",'Daily Data ADJ'!$1:$1,0))</f>
        <v>0.12</v>
      </c>
      <c r="D440" t="str">
        <f>INDEX('Daily Data ADJ'!$1:$1048576,MATCH(Calc!$A440,'Daily Data ADJ'!$A:$A,1),MATCH("SOFR, FRED: Close",'Daily Data ADJ'!$1:$1,0))</f>
        <v>NaN</v>
      </c>
      <c r="E440">
        <f>INDEX('Daily Data ADJ'!$1:$1048576,MATCH(Calc!$A440,'Daily Data ADJ'!$A:$A,0),MATCH("UPRO, CBOE BZX: Close",'Daily Data ADJ'!$1:$1,0))</f>
        <v>10.547748009999999</v>
      </c>
      <c r="F440">
        <f>INDEX('Daily Data ADJ'!$1:$1048576,MATCH(Calc!$A440,'Daily Data ADJ'!$A:$A,0),MATCH("ES1!, CME_MINI: Close",'Daily Data ADJ'!$1:$1,0))</f>
        <v>2042</v>
      </c>
      <c r="G440">
        <f>INDEX('Daily Data ADJ'!$1:$1048576,MATCH(Calc!$A440,'Daily Data ADJ'!$A:$A,0),MATCH("ES2!, CME_MINI: Close",'Daily Data ADJ'!$1:$1,0))</f>
        <v>2034.25</v>
      </c>
      <c r="H440">
        <f>INDEX('QUANDL MULTPL SP500_DIV_YIELD_M'!$A:$G,MATCH(Calc!$A440,'QUANDL MULTPL SP500_DIV_YIELD_M'!$A:$A,1),MATCH('QUANDL MULTPL SP500_DIV_YIELD_M'!$E$1,'QUANDL MULTPL SP500_DIV_YIELD_M'!$A$1:$G$1,0))</f>
        <v>1.94</v>
      </c>
      <c r="I440" s="5">
        <f t="shared" si="36"/>
        <v>4.3050123807100438E-3</v>
      </c>
      <c r="J440" s="1">
        <f>A440/24/60/60+DATE(1970,1,1)</f>
        <v>42073.5625</v>
      </c>
      <c r="K440" s="3">
        <f t="shared" si="39"/>
        <v>1</v>
      </c>
      <c r="L440" s="6">
        <f>(1+Chart!$F$4)^(1/(365/K440))-1</f>
        <v>6.6592785027408397E-5</v>
      </c>
      <c r="M440" s="6">
        <f t="shared" si="40"/>
        <v>3.2857056047053135E-6</v>
      </c>
      <c r="N440" s="6">
        <f t="shared" si="41"/>
        <v>1.1769308502884712E-5</v>
      </c>
      <c r="O440">
        <f>O439*(B440/B439)</f>
        <v>177.07415028000059</v>
      </c>
      <c r="P440">
        <f t="shared" si="37"/>
        <v>2015</v>
      </c>
      <c r="Q440" s="1">
        <f t="shared" si="38"/>
        <v>42073.5625</v>
      </c>
      <c r="R440">
        <f>IF(B441="",R439,IF(Q440&gt;=Chart!$F$2,E440,0))</f>
        <v>0</v>
      </c>
      <c r="S440">
        <f>IF(B441="",S439,IFERROR(IF(AND(R440&gt;0,R439=0),R440,(1+(B441/B440-1)*Calc!$Z$1)*S439),0))</f>
        <v>0</v>
      </c>
      <c r="T440">
        <f>IF(B441="",T439,IFERROR(IF(AND(R440&gt;0,R439=0),R440,(1+(B441/B440-1)*Calc!$Z$1-L441)*T439),0))</f>
        <v>0</v>
      </c>
      <c r="U440">
        <f>IF(B441="",U439,IFERROR(IF(AND(R440&gt;0,R439=0),R440,(1+(B441/B440-1)*Calc!$Z$1-M441*2)*U439),0))</f>
        <v>0</v>
      </c>
      <c r="V440">
        <f>IF(B441="",V439,IFERROR(IF(AND(R440&gt;0,R439=0),R440,(1+(B441/B440-1)*Calc!$Z$1-N441*2)*V439),0))</f>
        <v>0</v>
      </c>
      <c r="W440">
        <f>IF(ISNUMBER(C440),C440,W439)</f>
        <v>0.12</v>
      </c>
      <c r="Y440" s="1" t="e">
        <f>IF(AND(Q440&gt;=Chart!$F$2,Q440&lt;=Chart!$F$3),Q440,#N/A)</f>
        <v>#N/A</v>
      </c>
      <c r="Z440" t="e">
        <f>IF(AND(Q440&gt;=Chart!$F$2,Q440&lt;=Chart!$F$3),R440,#N/A)</f>
        <v>#N/A</v>
      </c>
      <c r="AA440" t="e">
        <f>IF(AND(Q440&gt;=Chart!$F$2,Q440&lt;=Chart!$F$3),S440,#N/A)</f>
        <v>#N/A</v>
      </c>
      <c r="AB440" t="e">
        <f>IF(AND(Q440&gt;=Chart!$F$2,Q440&lt;=Chart!$F$3),T440,#N/A)</f>
        <v>#N/A</v>
      </c>
      <c r="AC440" t="e">
        <f>IF(AND(Q440&gt;=Chart!$F$2,Q440&lt;=Chart!$F$3),U440,#N/A)</f>
        <v>#N/A</v>
      </c>
      <c r="AD440" t="e">
        <f>IF(AND(Q440&gt;=Chart!$F$2,Q440&lt;=Chart!$F$3),V440,#N/A)</f>
        <v>#N/A</v>
      </c>
      <c r="AE440" t="e">
        <f>IF(AND(Q440&gt;=Chart!$F$2,Q440&lt;=Chart!$F$3),I440,#N/A)</f>
        <v>#N/A</v>
      </c>
      <c r="AF440" t="e">
        <f>IF(AND(Q440&gt;=Chart!$F$2,Q440&lt;=Chart!$F$3),H440/100,#N/A)</f>
        <v>#N/A</v>
      </c>
      <c r="AG440" t="e">
        <f>IF(AND(Q440&gt;=Chart!$F$2,Q440&lt;=Chart!$F$3),W440/100,#N/A)</f>
        <v>#N/A</v>
      </c>
    </row>
    <row r="441" spans="1:33" x14ac:dyDescent="0.25">
      <c r="A441">
        <v>1426080600</v>
      </c>
      <c r="B441">
        <f>INDEX('Daily Data ADJ'!$1:$1048576,MATCH(Calc!$A441,'Daily Data ADJ'!$A:$A,0),MATCH("SPY, CBOE BZX: Close",'Daily Data ADJ'!$1:$1,0))</f>
        <v>176.65949717999999</v>
      </c>
      <c r="C441">
        <f>INDEX('Daily Data ADJ'!$1:$1048576,MATCH(Calc!$A441,'Daily Data ADJ'!$A:$A,0),MATCH("EFFR, FRED: Close",'Daily Data ADJ'!$1:$1,0))</f>
        <v>0.11</v>
      </c>
      <c r="D441" t="str">
        <f>INDEX('Daily Data ADJ'!$1:$1048576,MATCH(Calc!$A441,'Daily Data ADJ'!$A:$A,1),MATCH("SOFR, FRED: Close",'Daily Data ADJ'!$1:$1,0))</f>
        <v>NaN</v>
      </c>
      <c r="E441">
        <f>INDEX('Daily Data ADJ'!$1:$1048576,MATCH(Calc!$A441,'Daily Data ADJ'!$A:$A,0),MATCH("UPRO, CBOE BZX: Close",'Daily Data ADJ'!$1:$1,0))</f>
        <v>10.470430990000001</v>
      </c>
      <c r="F441">
        <f>INDEX('Daily Data ADJ'!$1:$1048576,MATCH(Calc!$A441,'Daily Data ADJ'!$A:$A,0),MATCH("ES1!, CME_MINI: Close",'Daily Data ADJ'!$1:$1,0))</f>
        <v>2039.5</v>
      </c>
      <c r="G441">
        <f>INDEX('Daily Data ADJ'!$1:$1048576,MATCH(Calc!$A441,'Daily Data ADJ'!$A:$A,0),MATCH("ES2!, CME_MINI: Close",'Daily Data ADJ'!$1:$1,0))</f>
        <v>2032</v>
      </c>
      <c r="H441">
        <f>INDEX('QUANDL MULTPL SP500_DIV_YIELD_M'!$A:$G,MATCH(Calc!$A441,'QUANDL MULTPL SP500_DIV_YIELD_M'!$A:$A,1),MATCH('QUANDL MULTPL SP500_DIV_YIELD_M'!$E$1,'QUANDL MULTPL SP500_DIV_YIELD_M'!$A$1:$G$1,0))</f>
        <v>1.94</v>
      </c>
      <c r="I441" s="5">
        <f t="shared" si="36"/>
        <v>4.7714520307753638E-3</v>
      </c>
      <c r="J441" s="1">
        <f>A441/24/60/60+DATE(1970,1,1)</f>
        <v>42074.5625</v>
      </c>
      <c r="K441" s="3">
        <f t="shared" si="39"/>
        <v>1</v>
      </c>
      <c r="L441" s="6">
        <f>(1+Chart!$F$4)^(1/(365/K441))-1</f>
        <v>6.6592785027408397E-5</v>
      </c>
      <c r="M441" s="6">
        <f t="shared" si="40"/>
        <v>3.0120468466066086E-6</v>
      </c>
      <c r="N441" s="6">
        <f t="shared" si="41"/>
        <v>1.3041467873842194E-5</v>
      </c>
      <c r="O441">
        <f>O440*(B441/B440)</f>
        <v>176.65949718000059</v>
      </c>
      <c r="P441">
        <f t="shared" si="37"/>
        <v>2015</v>
      </c>
      <c r="Q441" s="1">
        <f t="shared" si="38"/>
        <v>42074.5625</v>
      </c>
      <c r="R441">
        <f>IF(B442="",R440,IF(Q441&gt;=Chart!$F$2,E441,0))</f>
        <v>0</v>
      </c>
      <c r="S441">
        <f>IF(B442="",S440,IFERROR(IF(AND(R441&gt;0,R440=0),R441,(1+(B442/B441-1)*Calc!$Z$1)*S440),0))</f>
        <v>0</v>
      </c>
      <c r="T441">
        <f>IF(B442="",T440,IFERROR(IF(AND(R441&gt;0,R440=0),R441,(1+(B442/B441-1)*Calc!$Z$1-L442)*T440),0))</f>
        <v>0</v>
      </c>
      <c r="U441">
        <f>IF(B442="",U440,IFERROR(IF(AND(R441&gt;0,R440=0),R441,(1+(B442/B441-1)*Calc!$Z$1-M442*2)*U440),0))</f>
        <v>0</v>
      </c>
      <c r="V441">
        <f>IF(B442="",V440,IFERROR(IF(AND(R441&gt;0,R440=0),R441,(1+(B442/B441-1)*Calc!$Z$1-N442*2)*V440),0))</f>
        <v>0</v>
      </c>
      <c r="W441">
        <f>IF(ISNUMBER(C441),C441,W440)</f>
        <v>0.11</v>
      </c>
      <c r="Y441" s="1" t="e">
        <f>IF(AND(Q441&gt;=Chart!$F$2,Q441&lt;=Chart!$F$3),Q441,#N/A)</f>
        <v>#N/A</v>
      </c>
      <c r="Z441" t="e">
        <f>IF(AND(Q441&gt;=Chart!$F$2,Q441&lt;=Chart!$F$3),R441,#N/A)</f>
        <v>#N/A</v>
      </c>
      <c r="AA441" t="e">
        <f>IF(AND(Q441&gt;=Chart!$F$2,Q441&lt;=Chart!$F$3),S441,#N/A)</f>
        <v>#N/A</v>
      </c>
      <c r="AB441" t="e">
        <f>IF(AND(Q441&gt;=Chart!$F$2,Q441&lt;=Chart!$F$3),T441,#N/A)</f>
        <v>#N/A</v>
      </c>
      <c r="AC441" t="e">
        <f>IF(AND(Q441&gt;=Chart!$F$2,Q441&lt;=Chart!$F$3),U441,#N/A)</f>
        <v>#N/A</v>
      </c>
      <c r="AD441" t="e">
        <f>IF(AND(Q441&gt;=Chart!$F$2,Q441&lt;=Chart!$F$3),V441,#N/A)</f>
        <v>#N/A</v>
      </c>
      <c r="AE441" t="e">
        <f>IF(AND(Q441&gt;=Chart!$F$2,Q441&lt;=Chart!$F$3),I441,#N/A)</f>
        <v>#N/A</v>
      </c>
      <c r="AF441" t="e">
        <f>IF(AND(Q441&gt;=Chart!$F$2,Q441&lt;=Chart!$F$3),H441/100,#N/A)</f>
        <v>#N/A</v>
      </c>
      <c r="AG441" t="e">
        <f>IF(AND(Q441&gt;=Chart!$F$2,Q441&lt;=Chart!$F$3),W441/100,#N/A)</f>
        <v>#N/A</v>
      </c>
    </row>
    <row r="442" spans="1:33" x14ac:dyDescent="0.25">
      <c r="A442">
        <v>1426167000</v>
      </c>
      <c r="B442">
        <f>INDEX('Daily Data ADJ'!$1:$1048576,MATCH(Calc!$A442,'Daily Data ADJ'!$A:$A,0),MATCH("SPY, CBOE BZX: Close",'Daily Data ADJ'!$1:$1,0))</f>
        <v>178.9055348</v>
      </c>
      <c r="C442">
        <f>INDEX('Daily Data ADJ'!$1:$1048576,MATCH(Calc!$A442,'Daily Data ADJ'!$A:$A,0),MATCH("EFFR, FRED: Close",'Daily Data ADJ'!$1:$1,0))</f>
        <v>0.11</v>
      </c>
      <c r="D442" t="str">
        <f>INDEX('Daily Data ADJ'!$1:$1048576,MATCH(Calc!$A442,'Daily Data ADJ'!$A:$A,1),MATCH("SOFR, FRED: Close",'Daily Data ADJ'!$1:$1,0))</f>
        <v>NaN</v>
      </c>
      <c r="E442">
        <f>INDEX('Daily Data ADJ'!$1:$1048576,MATCH(Calc!$A442,'Daily Data ADJ'!$A:$A,0),MATCH("UPRO, CBOE BZX: Close",'Daily Data ADJ'!$1:$1,0))</f>
        <v>10.870040639999999</v>
      </c>
      <c r="F442">
        <f>INDEX('Daily Data ADJ'!$1:$1048576,MATCH(Calc!$A442,'Daily Data ADJ'!$A:$A,0),MATCH("ES1!, CME_MINI: Close",'Daily Data ADJ'!$1:$1,0))</f>
        <v>2064</v>
      </c>
      <c r="G442">
        <f>INDEX('Daily Data ADJ'!$1:$1048576,MATCH(Calc!$A442,'Daily Data ADJ'!$A:$A,0),MATCH("ES2!, CME_MINI: Close",'Daily Data ADJ'!$1:$1,0))</f>
        <v>2056.5</v>
      </c>
      <c r="H442">
        <f>INDEX('QUANDL MULTPL SP500_DIV_YIELD_M'!$A:$G,MATCH(Calc!$A442,'QUANDL MULTPL SP500_DIV_YIELD_M'!$A:$A,1),MATCH('QUANDL MULTPL SP500_DIV_YIELD_M'!$E$1,'QUANDL MULTPL SP500_DIV_YIELD_M'!$A$1:$G$1,0))</f>
        <v>1.94</v>
      </c>
      <c r="I442" s="5">
        <f t="shared" si="36"/>
        <v>4.9441481026513412E-3</v>
      </c>
      <c r="J442" s="1">
        <f>A442/24/60/60+DATE(1970,1,1)</f>
        <v>42075.5625</v>
      </c>
      <c r="K442" s="3">
        <f t="shared" si="39"/>
        <v>1</v>
      </c>
      <c r="L442" s="6">
        <f>(1+Chart!$F$4)^(1/(365/K442))-1</f>
        <v>6.6592785027408397E-5</v>
      </c>
      <c r="M442" s="6">
        <f t="shared" si="40"/>
        <v>3.0120468466066086E-6</v>
      </c>
      <c r="N442" s="6">
        <f t="shared" si="41"/>
        <v>1.3512326741516034E-5</v>
      </c>
      <c r="O442">
        <f>O441*(B442/B441)</f>
        <v>178.90553480000062</v>
      </c>
      <c r="P442">
        <f t="shared" si="37"/>
        <v>2015</v>
      </c>
      <c r="Q442" s="1">
        <f t="shared" si="38"/>
        <v>42075.5625</v>
      </c>
      <c r="R442">
        <f>IF(B443="",R441,IF(Q442&gt;=Chart!$F$2,E442,0))</f>
        <v>0</v>
      </c>
      <c r="S442">
        <f>IF(B443="",S441,IFERROR(IF(AND(R442&gt;0,R441=0),R442,(1+(B443/B442-1)*Calc!$Z$1)*S441),0))</f>
        <v>0</v>
      </c>
      <c r="T442">
        <f>IF(B443="",T441,IFERROR(IF(AND(R442&gt;0,R441=0),R442,(1+(B443/B442-1)*Calc!$Z$1-L443)*T441),0))</f>
        <v>0</v>
      </c>
      <c r="U442">
        <f>IF(B443="",U441,IFERROR(IF(AND(R442&gt;0,R441=0),R442,(1+(B443/B442-1)*Calc!$Z$1-M443*2)*U441),0))</f>
        <v>0</v>
      </c>
      <c r="V442">
        <f>IF(B443="",V441,IFERROR(IF(AND(R442&gt;0,R441=0),R442,(1+(B443/B442-1)*Calc!$Z$1-N443*2)*V441),0))</f>
        <v>0</v>
      </c>
      <c r="W442">
        <f>IF(ISNUMBER(C442),C442,W441)</f>
        <v>0.11</v>
      </c>
      <c r="Y442" s="1" t="e">
        <f>IF(AND(Q442&gt;=Chart!$F$2,Q442&lt;=Chart!$F$3),Q442,#N/A)</f>
        <v>#N/A</v>
      </c>
      <c r="Z442" t="e">
        <f>IF(AND(Q442&gt;=Chart!$F$2,Q442&lt;=Chart!$F$3),R442,#N/A)</f>
        <v>#N/A</v>
      </c>
      <c r="AA442" t="e">
        <f>IF(AND(Q442&gt;=Chart!$F$2,Q442&lt;=Chart!$F$3),S442,#N/A)</f>
        <v>#N/A</v>
      </c>
      <c r="AB442" t="e">
        <f>IF(AND(Q442&gt;=Chart!$F$2,Q442&lt;=Chart!$F$3),T442,#N/A)</f>
        <v>#N/A</v>
      </c>
      <c r="AC442" t="e">
        <f>IF(AND(Q442&gt;=Chart!$F$2,Q442&lt;=Chart!$F$3),U442,#N/A)</f>
        <v>#N/A</v>
      </c>
      <c r="AD442" t="e">
        <f>IF(AND(Q442&gt;=Chart!$F$2,Q442&lt;=Chart!$F$3),V442,#N/A)</f>
        <v>#N/A</v>
      </c>
      <c r="AE442" t="e">
        <f>IF(AND(Q442&gt;=Chart!$F$2,Q442&lt;=Chart!$F$3),I442,#N/A)</f>
        <v>#N/A</v>
      </c>
      <c r="AF442" t="e">
        <f>IF(AND(Q442&gt;=Chart!$F$2,Q442&lt;=Chart!$F$3),H442/100,#N/A)</f>
        <v>#N/A</v>
      </c>
      <c r="AG442" t="e">
        <f>IF(AND(Q442&gt;=Chart!$F$2,Q442&lt;=Chart!$F$3),W442/100,#N/A)</f>
        <v>#N/A</v>
      </c>
    </row>
    <row r="443" spans="1:33" x14ac:dyDescent="0.25">
      <c r="A443">
        <v>1426253400</v>
      </c>
      <c r="B443">
        <f>INDEX('Daily Data ADJ'!$1:$1048576,MATCH(Calc!$A443,'Daily Data ADJ'!$A:$A,0),MATCH("SPY, CBOE BZX: Close",'Daily Data ADJ'!$1:$1,0))</f>
        <v>177.80601300000001</v>
      </c>
      <c r="C443">
        <f>INDEX('Daily Data ADJ'!$1:$1048576,MATCH(Calc!$A443,'Daily Data ADJ'!$A:$A,0),MATCH("EFFR, FRED: Close",'Daily Data ADJ'!$1:$1,0))</f>
        <v>0.11</v>
      </c>
      <c r="D443" t="str">
        <f>INDEX('Daily Data ADJ'!$1:$1048576,MATCH(Calc!$A443,'Daily Data ADJ'!$A:$A,1),MATCH("SOFR, FRED: Close",'Daily Data ADJ'!$1:$1,0))</f>
        <v>NaN</v>
      </c>
      <c r="E443">
        <f>INDEX('Daily Data ADJ'!$1:$1048576,MATCH(Calc!$A443,'Daily Data ADJ'!$A:$A,0),MATCH("UPRO, CBOE BZX: Close",'Daily Data ADJ'!$1:$1,0))</f>
        <v>10.669828559999999</v>
      </c>
      <c r="F443">
        <f>INDEX('Daily Data ADJ'!$1:$1048576,MATCH(Calc!$A443,'Daily Data ADJ'!$A:$A,0),MATCH("ES1!, CME_MINI: Close",'Daily Data ADJ'!$1:$1,0))</f>
        <v>2042.25</v>
      </c>
      <c r="G443">
        <f>INDEX('Daily Data ADJ'!$1:$1048576,MATCH(Calc!$A443,'Daily Data ADJ'!$A:$A,0),MATCH("ES2!, CME_MINI: Close",'Daily Data ADJ'!$1:$1,0))</f>
        <v>2035.25</v>
      </c>
      <c r="H443">
        <f>INDEX('QUANDL MULTPL SP500_DIV_YIELD_M'!$A:$G,MATCH(Calc!$A443,'QUANDL MULTPL SP500_DIV_YIELD_M'!$A:$A,1),MATCH('QUANDL MULTPL SP500_DIV_YIELD_M'!$E$1,'QUANDL MULTPL SP500_DIV_YIELD_M'!$A$1:$G$1,0))</f>
        <v>1.94</v>
      </c>
      <c r="I443" s="5">
        <f t="shared" si="36"/>
        <v>5.7599609234517957E-3</v>
      </c>
      <c r="J443" s="1">
        <f>A443/24/60/60+DATE(1970,1,1)</f>
        <v>42076.5625</v>
      </c>
      <c r="K443" s="3">
        <f t="shared" si="39"/>
        <v>1</v>
      </c>
      <c r="L443" s="6">
        <f>(1+Chart!$F$4)^(1/(365/K443))-1</f>
        <v>6.6592785027408397E-5</v>
      </c>
      <c r="M443" s="6">
        <f t="shared" si="40"/>
        <v>3.0120468466066086E-6</v>
      </c>
      <c r="N443" s="6">
        <f t="shared" si="41"/>
        <v>1.5735564280250358E-5</v>
      </c>
      <c r="O443">
        <f>O442*(B443/B442)</f>
        <v>177.80601300000063</v>
      </c>
      <c r="P443">
        <f t="shared" si="37"/>
        <v>2015</v>
      </c>
      <c r="Q443" s="1">
        <f t="shared" si="38"/>
        <v>42076.5625</v>
      </c>
      <c r="R443">
        <f>IF(B444="",R442,IF(Q443&gt;=Chart!$F$2,E443,0))</f>
        <v>0</v>
      </c>
      <c r="S443">
        <f>IF(B444="",S442,IFERROR(IF(AND(R443&gt;0,R442=0),R443,(1+(B444/B443-1)*Calc!$Z$1)*S442),0))</f>
        <v>0</v>
      </c>
      <c r="T443">
        <f>IF(B444="",T442,IFERROR(IF(AND(R443&gt;0,R442=0),R443,(1+(B444/B443-1)*Calc!$Z$1-L444)*T442),0))</f>
        <v>0</v>
      </c>
      <c r="U443">
        <f>IF(B444="",U442,IFERROR(IF(AND(R443&gt;0,R442=0),R443,(1+(B444/B443-1)*Calc!$Z$1-M444*2)*U442),0))</f>
        <v>0</v>
      </c>
      <c r="V443">
        <f>IF(B444="",V442,IFERROR(IF(AND(R443&gt;0,R442=0),R443,(1+(B444/B443-1)*Calc!$Z$1-N444*2)*V442),0))</f>
        <v>0</v>
      </c>
      <c r="W443">
        <f>IF(ISNUMBER(C443),C443,W442)</f>
        <v>0.11</v>
      </c>
      <c r="Y443" s="1" t="e">
        <f>IF(AND(Q443&gt;=Chart!$F$2,Q443&lt;=Chart!$F$3),Q443,#N/A)</f>
        <v>#N/A</v>
      </c>
      <c r="Z443" t="e">
        <f>IF(AND(Q443&gt;=Chart!$F$2,Q443&lt;=Chart!$F$3),R443,#N/A)</f>
        <v>#N/A</v>
      </c>
      <c r="AA443" t="e">
        <f>IF(AND(Q443&gt;=Chart!$F$2,Q443&lt;=Chart!$F$3),S443,#N/A)</f>
        <v>#N/A</v>
      </c>
      <c r="AB443" t="e">
        <f>IF(AND(Q443&gt;=Chart!$F$2,Q443&lt;=Chart!$F$3),T443,#N/A)</f>
        <v>#N/A</v>
      </c>
      <c r="AC443" t="e">
        <f>IF(AND(Q443&gt;=Chart!$F$2,Q443&lt;=Chart!$F$3),U443,#N/A)</f>
        <v>#N/A</v>
      </c>
      <c r="AD443" t="e">
        <f>IF(AND(Q443&gt;=Chart!$F$2,Q443&lt;=Chart!$F$3),V443,#N/A)</f>
        <v>#N/A</v>
      </c>
      <c r="AE443" t="e">
        <f>IF(AND(Q443&gt;=Chart!$F$2,Q443&lt;=Chart!$F$3),I443,#N/A)</f>
        <v>#N/A</v>
      </c>
      <c r="AF443" t="e">
        <f>IF(AND(Q443&gt;=Chart!$F$2,Q443&lt;=Chart!$F$3),H443/100,#N/A)</f>
        <v>#N/A</v>
      </c>
      <c r="AG443" t="e">
        <f>IF(AND(Q443&gt;=Chart!$F$2,Q443&lt;=Chart!$F$3),W443/100,#N/A)</f>
        <v>#N/A</v>
      </c>
    </row>
    <row r="444" spans="1:33" x14ac:dyDescent="0.25">
      <c r="A444">
        <v>1426512600</v>
      </c>
      <c r="B444">
        <f>INDEX('Daily Data ADJ'!$1:$1048576,MATCH(Calc!$A444,'Daily Data ADJ'!$A:$A,0),MATCH("SPY, CBOE BZX: Close",'Daily Data ADJ'!$1:$1,0))</f>
        <v>180.18404852</v>
      </c>
      <c r="C444">
        <f>INDEX('Daily Data ADJ'!$1:$1048576,MATCH(Calc!$A444,'Daily Data ADJ'!$A:$A,0),MATCH("EFFR, FRED: Close",'Daily Data ADJ'!$1:$1,0))</f>
        <v>0.12</v>
      </c>
      <c r="D444" t="str">
        <f>INDEX('Daily Data ADJ'!$1:$1048576,MATCH(Calc!$A444,'Daily Data ADJ'!$A:$A,1),MATCH("SOFR, FRED: Close",'Daily Data ADJ'!$1:$1,0))</f>
        <v>NaN</v>
      </c>
      <c r="E444">
        <f>INDEX('Daily Data ADJ'!$1:$1048576,MATCH(Calc!$A444,'Daily Data ADJ'!$A:$A,0),MATCH("UPRO, CBOE BZX: Close",'Daily Data ADJ'!$1:$1,0))</f>
        <v>11.105248830000001</v>
      </c>
      <c r="F444">
        <f>INDEX('Daily Data ADJ'!$1:$1048576,MATCH(Calc!$A444,'Daily Data ADJ'!$A:$A,0),MATCH("ES1!, CME_MINI: Close",'Daily Data ADJ'!$1:$1,0))</f>
        <v>2068.5</v>
      </c>
      <c r="G444">
        <f>INDEX('Daily Data ADJ'!$1:$1048576,MATCH(Calc!$A444,'Daily Data ADJ'!$A:$A,0),MATCH("ES2!, CME_MINI: Close",'Daily Data ADJ'!$1:$1,0))</f>
        <v>2061.75</v>
      </c>
      <c r="H444">
        <f>INDEX('QUANDL MULTPL SP500_DIV_YIELD_M'!$A:$G,MATCH(Calc!$A444,'QUANDL MULTPL SP500_DIV_YIELD_M'!$A:$A,1),MATCH('QUANDL MULTPL SP500_DIV_YIELD_M'!$E$1,'QUANDL MULTPL SP500_DIV_YIELD_M'!$A$1:$G$1,0))</f>
        <v>1.94</v>
      </c>
      <c r="I444" s="5">
        <f t="shared" si="36"/>
        <v>6.4108163915604088E-3</v>
      </c>
      <c r="J444" s="1">
        <f>A444/24/60/60+DATE(1970,1,1)</f>
        <v>42079.5625</v>
      </c>
      <c r="K444" s="3">
        <f t="shared" si="39"/>
        <v>3</v>
      </c>
      <c r="L444" s="6">
        <f>(1+Chart!$F$4)^(1/(365/K444))-1</f>
        <v>1.9979165917494157E-4</v>
      </c>
      <c r="M444" s="6">
        <f t="shared" si="40"/>
        <v>9.8571492017640594E-6</v>
      </c>
      <c r="N444" s="6">
        <f t="shared" si="41"/>
        <v>5.252484113316136E-5</v>
      </c>
      <c r="O444">
        <f>O443*(B444/B443)</f>
        <v>180.18404852000063</v>
      </c>
      <c r="P444">
        <f t="shared" si="37"/>
        <v>2015</v>
      </c>
      <c r="Q444" s="1">
        <f t="shared" si="38"/>
        <v>42079.5625</v>
      </c>
      <c r="R444">
        <f>IF(B445="",R443,IF(Q444&gt;=Chart!$F$2,E444,0))</f>
        <v>0</v>
      </c>
      <c r="S444">
        <f>IF(B445="",S443,IFERROR(IF(AND(R444&gt;0,R443=0),R444,(1+(B445/B444-1)*Calc!$Z$1)*S443),0))</f>
        <v>0</v>
      </c>
      <c r="T444">
        <f>IF(B445="",T443,IFERROR(IF(AND(R444&gt;0,R443=0),R444,(1+(B445/B444-1)*Calc!$Z$1-L445)*T443),0))</f>
        <v>0</v>
      </c>
      <c r="U444">
        <f>IF(B445="",U443,IFERROR(IF(AND(R444&gt;0,R443=0),R444,(1+(B445/B444-1)*Calc!$Z$1-M445*2)*U443),0))</f>
        <v>0</v>
      </c>
      <c r="V444">
        <f>IF(B445="",V443,IFERROR(IF(AND(R444&gt;0,R443=0),R444,(1+(B445/B444-1)*Calc!$Z$1-N445*2)*V443),0))</f>
        <v>0</v>
      </c>
      <c r="W444">
        <f>IF(ISNUMBER(C444),C444,W443)</f>
        <v>0.12</v>
      </c>
      <c r="Y444" s="1" t="e">
        <f>IF(AND(Q444&gt;=Chart!$F$2,Q444&lt;=Chart!$F$3),Q444,#N/A)</f>
        <v>#N/A</v>
      </c>
      <c r="Z444" t="e">
        <f>IF(AND(Q444&gt;=Chart!$F$2,Q444&lt;=Chart!$F$3),R444,#N/A)</f>
        <v>#N/A</v>
      </c>
      <c r="AA444" t="e">
        <f>IF(AND(Q444&gt;=Chart!$F$2,Q444&lt;=Chart!$F$3),S444,#N/A)</f>
        <v>#N/A</v>
      </c>
      <c r="AB444" t="e">
        <f>IF(AND(Q444&gt;=Chart!$F$2,Q444&lt;=Chart!$F$3),T444,#N/A)</f>
        <v>#N/A</v>
      </c>
      <c r="AC444" t="e">
        <f>IF(AND(Q444&gt;=Chart!$F$2,Q444&lt;=Chart!$F$3),U444,#N/A)</f>
        <v>#N/A</v>
      </c>
      <c r="AD444" t="e">
        <f>IF(AND(Q444&gt;=Chart!$F$2,Q444&lt;=Chart!$F$3),V444,#N/A)</f>
        <v>#N/A</v>
      </c>
      <c r="AE444" t="e">
        <f>IF(AND(Q444&gt;=Chart!$F$2,Q444&lt;=Chart!$F$3),I444,#N/A)</f>
        <v>#N/A</v>
      </c>
      <c r="AF444" t="e">
        <f>IF(AND(Q444&gt;=Chart!$F$2,Q444&lt;=Chart!$F$3),H444/100,#N/A)</f>
        <v>#N/A</v>
      </c>
      <c r="AG444" t="e">
        <f>IF(AND(Q444&gt;=Chart!$F$2,Q444&lt;=Chart!$F$3),W444/100,#N/A)</f>
        <v>#N/A</v>
      </c>
    </row>
    <row r="445" spans="1:33" x14ac:dyDescent="0.25">
      <c r="A445">
        <v>1426599000</v>
      </c>
      <c r="B445">
        <f>INDEX('Daily Data ADJ'!$1:$1048576,MATCH(Calc!$A445,'Daily Data ADJ'!$A:$A,0),MATCH("SPY, CBOE BZX: Close",'Daily Data ADJ'!$1:$1,0))</f>
        <v>179.64845493999999</v>
      </c>
      <c r="C445">
        <f>INDEX('Daily Data ADJ'!$1:$1048576,MATCH(Calc!$A445,'Daily Data ADJ'!$A:$A,0),MATCH("EFFR, FRED: Close",'Daily Data ADJ'!$1:$1,0))</f>
        <v>0.12</v>
      </c>
      <c r="D445" t="str">
        <f>INDEX('Daily Data ADJ'!$1:$1048576,MATCH(Calc!$A445,'Daily Data ADJ'!$A:$A,1),MATCH("SOFR, FRED: Close",'Daily Data ADJ'!$1:$1,0))</f>
        <v>NaN</v>
      </c>
      <c r="E445">
        <f>INDEX('Daily Data ADJ'!$1:$1048576,MATCH(Calc!$A445,'Daily Data ADJ'!$A:$A,0),MATCH("UPRO, CBOE BZX: Close",'Daily Data ADJ'!$1:$1,0))</f>
        <v>10.9986315</v>
      </c>
      <c r="F445">
        <f>INDEX('Daily Data ADJ'!$1:$1048576,MATCH(Calc!$A445,'Daily Data ADJ'!$A:$A,0),MATCH("ES1!, CME_MINI: Close",'Daily Data ADJ'!$1:$1,0))</f>
        <v>2066.25</v>
      </c>
      <c r="G445">
        <f>INDEX('Daily Data ADJ'!$1:$1048576,MATCH(Calc!$A445,'Daily Data ADJ'!$A:$A,0),MATCH("ES2!, CME_MINI: Close",'Daily Data ADJ'!$1:$1,0))</f>
        <v>2059.5</v>
      </c>
      <c r="H445">
        <f>INDEX('QUANDL MULTPL SP500_DIV_YIELD_M'!$A:$G,MATCH(Calc!$A445,'QUANDL MULTPL SP500_DIV_YIELD_M'!$A:$A,1),MATCH('QUANDL MULTPL SP500_DIV_YIELD_M'!$E$1,'QUANDL MULTPL SP500_DIV_YIELD_M'!$A$1:$G$1,0))</f>
        <v>1.94</v>
      </c>
      <c r="I445" s="5">
        <f t="shared" si="36"/>
        <v>6.3967414369812403E-3</v>
      </c>
      <c r="J445" s="1">
        <f>A445/24/60/60+DATE(1970,1,1)</f>
        <v>42080.5625</v>
      </c>
      <c r="K445" s="3">
        <f t="shared" si="39"/>
        <v>1</v>
      </c>
      <c r="L445" s="6">
        <f>(1+Chart!$F$4)^(1/(365/K445))-1</f>
        <v>6.6592785027408397E-5</v>
      </c>
      <c r="M445" s="6">
        <f t="shared" si="40"/>
        <v>3.2857056047053135E-6</v>
      </c>
      <c r="N445" s="6">
        <f t="shared" si="41"/>
        <v>1.7469657025426244E-5</v>
      </c>
      <c r="O445">
        <f>O444*(B445/B444)</f>
        <v>179.64845494000062</v>
      </c>
      <c r="P445">
        <f t="shared" si="37"/>
        <v>2015</v>
      </c>
      <c r="Q445" s="1">
        <f t="shared" si="38"/>
        <v>42080.5625</v>
      </c>
      <c r="R445">
        <f>IF(B446="",R444,IF(Q445&gt;=Chart!$F$2,E445,0))</f>
        <v>0</v>
      </c>
      <c r="S445">
        <f>IF(B446="",S444,IFERROR(IF(AND(R445&gt;0,R444=0),R445,(1+(B446/B445-1)*Calc!$Z$1)*S444),0))</f>
        <v>0</v>
      </c>
      <c r="T445">
        <f>IF(B446="",T444,IFERROR(IF(AND(R445&gt;0,R444=0),R445,(1+(B446/B445-1)*Calc!$Z$1-L446)*T444),0))</f>
        <v>0</v>
      </c>
      <c r="U445">
        <f>IF(B446="",U444,IFERROR(IF(AND(R445&gt;0,R444=0),R445,(1+(B446/B445-1)*Calc!$Z$1-M446*2)*U444),0))</f>
        <v>0</v>
      </c>
      <c r="V445">
        <f>IF(B446="",V444,IFERROR(IF(AND(R445&gt;0,R444=0),R445,(1+(B446/B445-1)*Calc!$Z$1-N446*2)*V444),0))</f>
        <v>0</v>
      </c>
      <c r="W445">
        <f>IF(ISNUMBER(C445),C445,W444)</f>
        <v>0.12</v>
      </c>
      <c r="Y445" s="1" t="e">
        <f>IF(AND(Q445&gt;=Chart!$F$2,Q445&lt;=Chart!$F$3),Q445,#N/A)</f>
        <v>#N/A</v>
      </c>
      <c r="Z445" t="e">
        <f>IF(AND(Q445&gt;=Chart!$F$2,Q445&lt;=Chart!$F$3),R445,#N/A)</f>
        <v>#N/A</v>
      </c>
      <c r="AA445" t="e">
        <f>IF(AND(Q445&gt;=Chart!$F$2,Q445&lt;=Chart!$F$3),S445,#N/A)</f>
        <v>#N/A</v>
      </c>
      <c r="AB445" t="e">
        <f>IF(AND(Q445&gt;=Chart!$F$2,Q445&lt;=Chart!$F$3),T445,#N/A)</f>
        <v>#N/A</v>
      </c>
      <c r="AC445" t="e">
        <f>IF(AND(Q445&gt;=Chart!$F$2,Q445&lt;=Chart!$F$3),U445,#N/A)</f>
        <v>#N/A</v>
      </c>
      <c r="AD445" t="e">
        <f>IF(AND(Q445&gt;=Chart!$F$2,Q445&lt;=Chart!$F$3),V445,#N/A)</f>
        <v>#N/A</v>
      </c>
      <c r="AE445" t="e">
        <f>IF(AND(Q445&gt;=Chart!$F$2,Q445&lt;=Chart!$F$3),I445,#N/A)</f>
        <v>#N/A</v>
      </c>
      <c r="AF445" t="e">
        <f>IF(AND(Q445&gt;=Chart!$F$2,Q445&lt;=Chart!$F$3),H445/100,#N/A)</f>
        <v>#N/A</v>
      </c>
      <c r="AG445" t="e">
        <f>IF(AND(Q445&gt;=Chart!$F$2,Q445&lt;=Chart!$F$3),W445/100,#N/A)</f>
        <v>#N/A</v>
      </c>
    </row>
    <row r="446" spans="1:33" x14ac:dyDescent="0.25">
      <c r="A446">
        <v>1426685400</v>
      </c>
      <c r="B446">
        <f>INDEX('Daily Data ADJ'!$1:$1048576,MATCH(Calc!$A446,'Daily Data ADJ'!$A:$A,0),MATCH("SPY, CBOE BZX: Close",'Daily Data ADJ'!$1:$1,0))</f>
        <v>181.80810649</v>
      </c>
      <c r="C446">
        <f>INDEX('Daily Data ADJ'!$1:$1048576,MATCH(Calc!$A446,'Daily Data ADJ'!$A:$A,0),MATCH("EFFR, FRED: Close",'Daily Data ADJ'!$1:$1,0))</f>
        <v>0.11</v>
      </c>
      <c r="D446" t="str">
        <f>INDEX('Daily Data ADJ'!$1:$1048576,MATCH(Calc!$A446,'Daily Data ADJ'!$A:$A,1),MATCH("SOFR, FRED: Close",'Daily Data ADJ'!$1:$1,0))</f>
        <v>NaN</v>
      </c>
      <c r="E446">
        <f>INDEX('Daily Data ADJ'!$1:$1048576,MATCH(Calc!$A446,'Daily Data ADJ'!$A:$A,0),MATCH("UPRO, CBOE BZX: Close",'Daily Data ADJ'!$1:$1,0))</f>
        <v>11.38521955</v>
      </c>
      <c r="F446">
        <f>INDEX('Daily Data ADJ'!$1:$1048576,MATCH(Calc!$A446,'Daily Data ADJ'!$A:$A,0),MATCH("ES1!, CME_MINI: Close",'Daily Data ADJ'!$1:$1,0))</f>
        <v>2092.5</v>
      </c>
      <c r="G446">
        <f>INDEX('Daily Data ADJ'!$1:$1048576,MATCH(Calc!$A446,'Daily Data ADJ'!$A:$A,0),MATCH("ES2!, CME_MINI: Close",'Daily Data ADJ'!$1:$1,0))</f>
        <v>2085.5</v>
      </c>
      <c r="H446">
        <f>INDEX('QUANDL MULTPL SP500_DIV_YIELD_M'!$A:$G,MATCH(Calc!$A446,'QUANDL MULTPL SP500_DIV_YIELD_M'!$A:$A,1),MATCH('QUANDL MULTPL SP500_DIV_YIELD_M'!$E$1,'QUANDL MULTPL SP500_DIV_YIELD_M'!$A$1:$G$1,0))</f>
        <v>1.94</v>
      </c>
      <c r="I446" s="5">
        <f t="shared" si="36"/>
        <v>6.0858727402039181E-3</v>
      </c>
      <c r="J446" s="1">
        <f>A446/24/60/60+DATE(1970,1,1)</f>
        <v>42081.5625</v>
      </c>
      <c r="K446" s="3">
        <f t="shared" si="39"/>
        <v>1</v>
      </c>
      <c r="L446" s="6">
        <f>(1+Chart!$F$4)^(1/(365/K446))-1</f>
        <v>6.6592785027408397E-5</v>
      </c>
      <c r="M446" s="6">
        <f t="shared" si="40"/>
        <v>3.0120468466066086E-6</v>
      </c>
      <c r="N446" s="6">
        <f t="shared" si="41"/>
        <v>1.662323025009016E-5</v>
      </c>
      <c r="O446">
        <f>O445*(B446/B445)</f>
        <v>181.80810649000063</v>
      </c>
      <c r="P446">
        <f t="shared" si="37"/>
        <v>2015</v>
      </c>
      <c r="Q446" s="1">
        <f t="shared" si="38"/>
        <v>42081.5625</v>
      </c>
      <c r="R446">
        <f>IF(B447="",R445,IF(Q446&gt;=Chart!$F$2,E446,0))</f>
        <v>0</v>
      </c>
      <c r="S446">
        <f>IF(B447="",S445,IFERROR(IF(AND(R446&gt;0,R445=0),R446,(1+(B447/B446-1)*Calc!$Z$1)*S445),0))</f>
        <v>0</v>
      </c>
      <c r="T446">
        <f>IF(B447="",T445,IFERROR(IF(AND(R446&gt;0,R445=0),R446,(1+(B447/B446-1)*Calc!$Z$1-L447)*T445),0))</f>
        <v>0</v>
      </c>
      <c r="U446">
        <f>IF(B447="",U445,IFERROR(IF(AND(R446&gt;0,R445=0),R446,(1+(B447/B446-1)*Calc!$Z$1-M447*2)*U445),0))</f>
        <v>0</v>
      </c>
      <c r="V446">
        <f>IF(B447="",V445,IFERROR(IF(AND(R446&gt;0,R445=0),R446,(1+(B447/B446-1)*Calc!$Z$1-N447*2)*V445),0))</f>
        <v>0</v>
      </c>
      <c r="W446">
        <f>IF(ISNUMBER(C446),C446,W445)</f>
        <v>0.11</v>
      </c>
      <c r="Y446" s="1" t="e">
        <f>IF(AND(Q446&gt;=Chart!$F$2,Q446&lt;=Chart!$F$3),Q446,#N/A)</f>
        <v>#N/A</v>
      </c>
      <c r="Z446" t="e">
        <f>IF(AND(Q446&gt;=Chart!$F$2,Q446&lt;=Chart!$F$3),R446,#N/A)</f>
        <v>#N/A</v>
      </c>
      <c r="AA446" t="e">
        <f>IF(AND(Q446&gt;=Chart!$F$2,Q446&lt;=Chart!$F$3),S446,#N/A)</f>
        <v>#N/A</v>
      </c>
      <c r="AB446" t="e">
        <f>IF(AND(Q446&gt;=Chart!$F$2,Q446&lt;=Chart!$F$3),T446,#N/A)</f>
        <v>#N/A</v>
      </c>
      <c r="AC446" t="e">
        <f>IF(AND(Q446&gt;=Chart!$F$2,Q446&lt;=Chart!$F$3),U446,#N/A)</f>
        <v>#N/A</v>
      </c>
      <c r="AD446" t="e">
        <f>IF(AND(Q446&gt;=Chart!$F$2,Q446&lt;=Chart!$F$3),V446,#N/A)</f>
        <v>#N/A</v>
      </c>
      <c r="AE446" t="e">
        <f>IF(AND(Q446&gt;=Chart!$F$2,Q446&lt;=Chart!$F$3),I446,#N/A)</f>
        <v>#N/A</v>
      </c>
      <c r="AF446" t="e">
        <f>IF(AND(Q446&gt;=Chart!$F$2,Q446&lt;=Chart!$F$3),H446/100,#N/A)</f>
        <v>#N/A</v>
      </c>
      <c r="AG446" t="e">
        <f>IF(AND(Q446&gt;=Chart!$F$2,Q446&lt;=Chart!$F$3),W446/100,#N/A)</f>
        <v>#N/A</v>
      </c>
    </row>
    <row r="447" spans="1:33" x14ac:dyDescent="0.25">
      <c r="A447">
        <v>1426771800</v>
      </c>
      <c r="B447">
        <f>INDEX('Daily Data ADJ'!$1:$1048576,MATCH(Calc!$A447,'Daily Data ADJ'!$A:$A,0),MATCH("SPY, CBOE BZX: Close",'Daily Data ADJ'!$1:$1,0))</f>
        <v>180.97880029000001</v>
      </c>
      <c r="C447">
        <f>INDEX('Daily Data ADJ'!$1:$1048576,MATCH(Calc!$A447,'Daily Data ADJ'!$A:$A,0),MATCH("EFFR, FRED: Close",'Daily Data ADJ'!$1:$1,0))</f>
        <v>0.12</v>
      </c>
      <c r="D447" t="str">
        <f>INDEX('Daily Data ADJ'!$1:$1048576,MATCH(Calc!$A447,'Daily Data ADJ'!$A:$A,1),MATCH("SOFR, FRED: Close",'Daily Data ADJ'!$1:$1,0))</f>
        <v>NaN</v>
      </c>
      <c r="E447">
        <f>INDEX('Daily Data ADJ'!$1:$1048576,MATCH(Calc!$A447,'Daily Data ADJ'!$A:$A,0),MATCH("UPRO, CBOE BZX: Close",'Daily Data ADJ'!$1:$1,0))</f>
        <v>11.233026130000001</v>
      </c>
      <c r="F447">
        <f>INDEX('Daily Data ADJ'!$1:$1048576,MATCH(Calc!$A447,'Daily Data ADJ'!$A:$A,0),MATCH("ES1!, CME_MINI: Close",'Daily Data ADJ'!$1:$1,0))</f>
        <v>2081.5</v>
      </c>
      <c r="G447">
        <f>INDEX('Daily Data ADJ'!$1:$1048576,MATCH(Calc!$A447,'Daily Data ADJ'!$A:$A,0),MATCH("ES2!, CME_MINI: Close",'Daily Data ADJ'!$1:$1,0))</f>
        <v>2074.5</v>
      </c>
      <c r="H447">
        <f>INDEX('QUANDL MULTPL SP500_DIV_YIELD_M'!$A:$G,MATCH(Calc!$A447,'QUANDL MULTPL SP500_DIV_YIELD_M'!$A:$A,1),MATCH('QUANDL MULTPL SP500_DIV_YIELD_M'!$E$1,'QUANDL MULTPL SP500_DIV_YIELD_M'!$A$1:$G$1,0))</f>
        <v>1.94</v>
      </c>
      <c r="I447" s="5">
        <f t="shared" si="36"/>
        <v>6.0158673530274209E-3</v>
      </c>
      <c r="J447" s="1">
        <f>A447/24/60/60+DATE(1970,1,1)</f>
        <v>42082.5625</v>
      </c>
      <c r="K447" s="3">
        <f t="shared" si="39"/>
        <v>1</v>
      </c>
      <c r="L447" s="6">
        <f>(1+Chart!$F$4)^(1/(365/K447))-1</f>
        <v>6.6592785027408397E-5</v>
      </c>
      <c r="M447" s="6">
        <f t="shared" si="40"/>
        <v>3.2857056047053135E-6</v>
      </c>
      <c r="N447" s="6">
        <f t="shared" si="41"/>
        <v>1.6432585068004713E-5</v>
      </c>
      <c r="O447">
        <f>O446*(B447/B446)</f>
        <v>180.97880029000063</v>
      </c>
      <c r="P447">
        <f t="shared" si="37"/>
        <v>2015</v>
      </c>
      <c r="Q447" s="1">
        <f t="shared" si="38"/>
        <v>42082.5625</v>
      </c>
      <c r="R447">
        <f>IF(B448="",R446,IF(Q447&gt;=Chart!$F$2,E447,0))</f>
        <v>0</v>
      </c>
      <c r="S447">
        <f>IF(B448="",S446,IFERROR(IF(AND(R447&gt;0,R446=0),R447,(1+(B448/B447-1)*Calc!$Z$1)*S446),0))</f>
        <v>0</v>
      </c>
      <c r="T447">
        <f>IF(B448="",T446,IFERROR(IF(AND(R447&gt;0,R446=0),R447,(1+(B448/B447-1)*Calc!$Z$1-L448)*T446),0))</f>
        <v>0</v>
      </c>
      <c r="U447">
        <f>IF(B448="",U446,IFERROR(IF(AND(R447&gt;0,R446=0),R447,(1+(B448/B447-1)*Calc!$Z$1-M448*2)*U446),0))</f>
        <v>0</v>
      </c>
      <c r="V447">
        <f>IF(B448="",V446,IFERROR(IF(AND(R447&gt;0,R446=0),R447,(1+(B448/B447-1)*Calc!$Z$1-N448*2)*V446),0))</f>
        <v>0</v>
      </c>
      <c r="W447">
        <f>IF(ISNUMBER(C447),C447,W446)</f>
        <v>0.12</v>
      </c>
      <c r="Y447" s="1" t="e">
        <f>IF(AND(Q447&gt;=Chart!$F$2,Q447&lt;=Chart!$F$3),Q447,#N/A)</f>
        <v>#N/A</v>
      </c>
      <c r="Z447" t="e">
        <f>IF(AND(Q447&gt;=Chart!$F$2,Q447&lt;=Chart!$F$3),R447,#N/A)</f>
        <v>#N/A</v>
      </c>
      <c r="AA447" t="e">
        <f>IF(AND(Q447&gt;=Chart!$F$2,Q447&lt;=Chart!$F$3),S447,#N/A)</f>
        <v>#N/A</v>
      </c>
      <c r="AB447" t="e">
        <f>IF(AND(Q447&gt;=Chart!$F$2,Q447&lt;=Chart!$F$3),T447,#N/A)</f>
        <v>#N/A</v>
      </c>
      <c r="AC447" t="e">
        <f>IF(AND(Q447&gt;=Chart!$F$2,Q447&lt;=Chart!$F$3),U447,#N/A)</f>
        <v>#N/A</v>
      </c>
      <c r="AD447" t="e">
        <f>IF(AND(Q447&gt;=Chart!$F$2,Q447&lt;=Chart!$F$3),V447,#N/A)</f>
        <v>#N/A</v>
      </c>
      <c r="AE447" t="e">
        <f>IF(AND(Q447&gt;=Chart!$F$2,Q447&lt;=Chart!$F$3),I447,#N/A)</f>
        <v>#N/A</v>
      </c>
      <c r="AF447" t="e">
        <f>IF(AND(Q447&gt;=Chart!$F$2,Q447&lt;=Chart!$F$3),H447/100,#N/A)</f>
        <v>#N/A</v>
      </c>
      <c r="AG447" t="e">
        <f>IF(AND(Q447&gt;=Chart!$F$2,Q447&lt;=Chart!$F$3),W447/100,#N/A)</f>
        <v>#N/A</v>
      </c>
    </row>
    <row r="448" spans="1:33" x14ac:dyDescent="0.25">
      <c r="A448">
        <v>1426858200</v>
      </c>
      <c r="B448">
        <f>INDEX('Daily Data ADJ'!$1:$1048576,MATCH(Calc!$A448,'Daily Data ADJ'!$A:$A,0),MATCH("SPY, CBOE BZX: Close",'Daily Data ADJ'!$1:$1,0))</f>
        <v>182.57610036</v>
      </c>
      <c r="C448">
        <f>INDEX('Daily Data ADJ'!$1:$1048576,MATCH(Calc!$A448,'Daily Data ADJ'!$A:$A,0),MATCH("EFFR, FRED: Close",'Daily Data ADJ'!$1:$1,0))</f>
        <v>0.12</v>
      </c>
      <c r="D448" t="str">
        <f>INDEX('Daily Data ADJ'!$1:$1048576,MATCH(Calc!$A448,'Daily Data ADJ'!$A:$A,1),MATCH("SOFR, FRED: Close",'Daily Data ADJ'!$1:$1,0))</f>
        <v>NaN</v>
      </c>
      <c r="E448">
        <f>INDEX('Daily Data ADJ'!$1:$1048576,MATCH(Calc!$A448,'Daily Data ADJ'!$A:$A,0),MATCH("UPRO, CBOE BZX: Close",'Daily Data ADJ'!$1:$1,0))</f>
        <v>11.53008911</v>
      </c>
      <c r="F448">
        <f>INDEX('Daily Data ADJ'!$1:$1048576,MATCH(Calc!$A448,'Daily Data ADJ'!$A:$A,0),MATCH("ES1!, CME_MINI: Close",'Daily Data ADJ'!$1:$1,0))</f>
        <v>2099.25</v>
      </c>
      <c r="G448">
        <f>INDEX('Daily Data ADJ'!$1:$1048576,MATCH(Calc!$A448,'Daily Data ADJ'!$A:$A,0),MATCH("ES2!, CME_MINI: Close",'Daily Data ADJ'!$1:$1,0))</f>
        <v>2092</v>
      </c>
      <c r="H448">
        <f>INDEX('QUANDL MULTPL SP500_DIV_YIELD_M'!$A:$G,MATCH(Calc!$A448,'QUANDL MULTPL SP500_DIV_YIELD_M'!$A:$A,1),MATCH('QUANDL MULTPL SP500_DIV_YIELD_M'!$E$1,'QUANDL MULTPL SP500_DIV_YIELD_M'!$A$1:$G$1,0))</f>
        <v>1.94</v>
      </c>
      <c r="I448" s="5">
        <f t="shared" si="36"/>
        <v>5.6569425405861573E-3</v>
      </c>
      <c r="J448" s="1">
        <f>A448/24/60/60+DATE(1970,1,1)</f>
        <v>42083.5625</v>
      </c>
      <c r="K448" s="3">
        <f t="shared" si="39"/>
        <v>1</v>
      </c>
      <c r="L448" s="6">
        <f>(1+Chart!$F$4)^(1/(365/K448))-1</f>
        <v>6.6592785027408397E-5</v>
      </c>
      <c r="M448" s="6">
        <f t="shared" si="40"/>
        <v>3.2857056047053135E-6</v>
      </c>
      <c r="N448" s="6">
        <f t="shared" si="41"/>
        <v>1.5454919779056553E-5</v>
      </c>
      <c r="O448">
        <f>O447*(B448/B447)</f>
        <v>182.57610036000062</v>
      </c>
      <c r="P448">
        <f t="shared" si="37"/>
        <v>2015</v>
      </c>
      <c r="Q448" s="1">
        <f t="shared" si="38"/>
        <v>42083.5625</v>
      </c>
      <c r="R448">
        <f>IF(B449="",R447,IF(Q448&gt;=Chart!$F$2,E448,0))</f>
        <v>0</v>
      </c>
      <c r="S448">
        <f>IF(B449="",S447,IFERROR(IF(AND(R448&gt;0,R447=0),R448,(1+(B449/B448-1)*Calc!$Z$1)*S447),0))</f>
        <v>0</v>
      </c>
      <c r="T448">
        <f>IF(B449="",T447,IFERROR(IF(AND(R448&gt;0,R447=0),R448,(1+(B449/B448-1)*Calc!$Z$1-L449)*T447),0))</f>
        <v>0</v>
      </c>
      <c r="U448">
        <f>IF(B449="",U447,IFERROR(IF(AND(R448&gt;0,R447=0),R448,(1+(B449/B448-1)*Calc!$Z$1-M449*2)*U447),0))</f>
        <v>0</v>
      </c>
      <c r="V448">
        <f>IF(B449="",V447,IFERROR(IF(AND(R448&gt;0,R447=0),R448,(1+(B449/B448-1)*Calc!$Z$1-N449*2)*V447),0))</f>
        <v>0</v>
      </c>
      <c r="W448">
        <f>IF(ISNUMBER(C448),C448,W447)</f>
        <v>0.12</v>
      </c>
      <c r="Y448" s="1" t="e">
        <f>IF(AND(Q448&gt;=Chart!$F$2,Q448&lt;=Chart!$F$3),Q448,#N/A)</f>
        <v>#N/A</v>
      </c>
      <c r="Z448" t="e">
        <f>IF(AND(Q448&gt;=Chart!$F$2,Q448&lt;=Chart!$F$3),R448,#N/A)</f>
        <v>#N/A</v>
      </c>
      <c r="AA448" t="e">
        <f>IF(AND(Q448&gt;=Chart!$F$2,Q448&lt;=Chart!$F$3),S448,#N/A)</f>
        <v>#N/A</v>
      </c>
      <c r="AB448" t="e">
        <f>IF(AND(Q448&gt;=Chart!$F$2,Q448&lt;=Chart!$F$3),T448,#N/A)</f>
        <v>#N/A</v>
      </c>
      <c r="AC448" t="e">
        <f>IF(AND(Q448&gt;=Chart!$F$2,Q448&lt;=Chart!$F$3),U448,#N/A)</f>
        <v>#N/A</v>
      </c>
      <c r="AD448" t="e">
        <f>IF(AND(Q448&gt;=Chart!$F$2,Q448&lt;=Chart!$F$3),V448,#N/A)</f>
        <v>#N/A</v>
      </c>
      <c r="AE448" t="e">
        <f>IF(AND(Q448&gt;=Chart!$F$2,Q448&lt;=Chart!$F$3),I448,#N/A)</f>
        <v>#N/A</v>
      </c>
      <c r="AF448" t="e">
        <f>IF(AND(Q448&gt;=Chart!$F$2,Q448&lt;=Chart!$F$3),H448/100,#N/A)</f>
        <v>#N/A</v>
      </c>
      <c r="AG448" t="e">
        <f>IF(AND(Q448&gt;=Chart!$F$2,Q448&lt;=Chart!$F$3),W448/100,#N/A)</f>
        <v>#N/A</v>
      </c>
    </row>
    <row r="449" spans="1:33" x14ac:dyDescent="0.25">
      <c r="A449">
        <v>1427117400</v>
      </c>
      <c r="B449">
        <f>INDEX('Daily Data ADJ'!$1:$1048576,MATCH(Calc!$A449,'Daily Data ADJ'!$A:$A,0),MATCH("SPY, CBOE BZX: Close",'Daily Data ADJ'!$1:$1,0))</f>
        <v>182.22033683999999</v>
      </c>
      <c r="C449">
        <f>INDEX('Daily Data ADJ'!$1:$1048576,MATCH(Calc!$A449,'Daily Data ADJ'!$A:$A,0),MATCH("EFFR, FRED: Close",'Daily Data ADJ'!$1:$1,0))</f>
        <v>0.12</v>
      </c>
      <c r="D449" t="str">
        <f>INDEX('Daily Data ADJ'!$1:$1048576,MATCH(Calc!$A449,'Daily Data ADJ'!$A:$A,1),MATCH("SOFR, FRED: Close",'Daily Data ADJ'!$1:$1,0))</f>
        <v>NaN</v>
      </c>
      <c r="E449">
        <f>INDEX('Daily Data ADJ'!$1:$1048576,MATCH(Calc!$A449,'Daily Data ADJ'!$A:$A,0),MATCH("UPRO, CBOE BZX: Close",'Daily Data ADJ'!$1:$1,0))</f>
        <v>11.468234320000001</v>
      </c>
      <c r="F449">
        <f>INDEX('Daily Data ADJ'!$1:$1048576,MATCH(Calc!$A449,'Daily Data ADJ'!$A:$A,0),MATCH("ES1!, CME_MINI: Close",'Daily Data ADJ'!$1:$1,0))</f>
        <v>2094.75</v>
      </c>
      <c r="G449">
        <f>INDEX('Daily Data ADJ'!$1:$1048576,MATCH(Calc!$A449,'Daily Data ADJ'!$A:$A,0),MATCH("ES2!, CME_MINI: Close",'Daily Data ADJ'!$1:$1,0))</f>
        <v>2087.5</v>
      </c>
      <c r="H449">
        <f>INDEX('QUANDL MULTPL SP500_DIV_YIELD_M'!$A:$G,MATCH(Calc!$A449,'QUANDL MULTPL SP500_DIV_YIELD_M'!$A:$A,1),MATCH('QUANDL MULTPL SP500_DIV_YIELD_M'!$E$1,'QUANDL MULTPL SP500_DIV_YIELD_M'!$A$1:$G$1,0))</f>
        <v>1.94</v>
      </c>
      <c r="I449" s="5">
        <f t="shared" si="36"/>
        <v>5.6275726819722538E-3</v>
      </c>
      <c r="J449" s="1">
        <f>A449/24/60/60+DATE(1970,1,1)</f>
        <v>42086.5625</v>
      </c>
      <c r="K449" s="3">
        <f t="shared" si="39"/>
        <v>3</v>
      </c>
      <c r="L449" s="6">
        <f>(1+Chart!$F$4)^(1/(365/K449))-1</f>
        <v>1.9979165917494157E-4</v>
      </c>
      <c r="M449" s="6">
        <f t="shared" si="40"/>
        <v>9.8571492017640594E-6</v>
      </c>
      <c r="N449" s="6">
        <f t="shared" si="41"/>
        <v>4.6125423082798989E-5</v>
      </c>
      <c r="O449">
        <f>O448*(B449/B448)</f>
        <v>182.22033684000061</v>
      </c>
      <c r="P449">
        <f t="shared" si="37"/>
        <v>2015</v>
      </c>
      <c r="Q449" s="1">
        <f t="shared" si="38"/>
        <v>42086.5625</v>
      </c>
      <c r="R449">
        <f>IF(B450="",R448,IF(Q449&gt;=Chart!$F$2,E449,0))</f>
        <v>0</v>
      </c>
      <c r="S449">
        <f>IF(B450="",S448,IFERROR(IF(AND(R449&gt;0,R448=0),R449,(1+(B450/B449-1)*Calc!$Z$1)*S448),0))</f>
        <v>0</v>
      </c>
      <c r="T449">
        <f>IF(B450="",T448,IFERROR(IF(AND(R449&gt;0,R448=0),R449,(1+(B450/B449-1)*Calc!$Z$1-L450)*T448),0))</f>
        <v>0</v>
      </c>
      <c r="U449">
        <f>IF(B450="",U448,IFERROR(IF(AND(R449&gt;0,R448=0),R449,(1+(B450/B449-1)*Calc!$Z$1-M450*2)*U448),0))</f>
        <v>0</v>
      </c>
      <c r="V449">
        <f>IF(B450="",V448,IFERROR(IF(AND(R449&gt;0,R448=0),R449,(1+(B450/B449-1)*Calc!$Z$1-N450*2)*V448),0))</f>
        <v>0</v>
      </c>
      <c r="W449">
        <f>IF(ISNUMBER(C449),C449,W448)</f>
        <v>0.12</v>
      </c>
      <c r="Y449" s="1" t="e">
        <f>IF(AND(Q449&gt;=Chart!$F$2,Q449&lt;=Chart!$F$3),Q449,#N/A)</f>
        <v>#N/A</v>
      </c>
      <c r="Z449" t="e">
        <f>IF(AND(Q449&gt;=Chart!$F$2,Q449&lt;=Chart!$F$3),R449,#N/A)</f>
        <v>#N/A</v>
      </c>
      <c r="AA449" t="e">
        <f>IF(AND(Q449&gt;=Chart!$F$2,Q449&lt;=Chart!$F$3),S449,#N/A)</f>
        <v>#N/A</v>
      </c>
      <c r="AB449" t="e">
        <f>IF(AND(Q449&gt;=Chart!$F$2,Q449&lt;=Chart!$F$3),T449,#N/A)</f>
        <v>#N/A</v>
      </c>
      <c r="AC449" t="e">
        <f>IF(AND(Q449&gt;=Chart!$F$2,Q449&lt;=Chart!$F$3),U449,#N/A)</f>
        <v>#N/A</v>
      </c>
      <c r="AD449" t="e">
        <f>IF(AND(Q449&gt;=Chart!$F$2,Q449&lt;=Chart!$F$3),V449,#N/A)</f>
        <v>#N/A</v>
      </c>
      <c r="AE449" t="e">
        <f>IF(AND(Q449&gt;=Chart!$F$2,Q449&lt;=Chart!$F$3),I449,#N/A)</f>
        <v>#N/A</v>
      </c>
      <c r="AF449" t="e">
        <f>IF(AND(Q449&gt;=Chart!$F$2,Q449&lt;=Chart!$F$3),H449/100,#N/A)</f>
        <v>#N/A</v>
      </c>
      <c r="AG449" t="e">
        <f>IF(AND(Q449&gt;=Chart!$F$2,Q449&lt;=Chart!$F$3),W449/100,#N/A)</f>
        <v>#N/A</v>
      </c>
    </row>
    <row r="450" spans="1:33" x14ac:dyDescent="0.25">
      <c r="A450">
        <v>1427203800</v>
      </c>
      <c r="B450">
        <f>INDEX('Daily Data ADJ'!$1:$1048576,MATCH(Calc!$A450,'Daily Data ADJ'!$A:$A,0),MATCH("SPY, CBOE BZX: Close",'Daily Data ADJ'!$1:$1,0))</f>
        <v>181.19643209</v>
      </c>
      <c r="C450">
        <f>INDEX('Daily Data ADJ'!$1:$1048576,MATCH(Calc!$A450,'Daily Data ADJ'!$A:$A,0),MATCH("EFFR, FRED: Close",'Daily Data ADJ'!$1:$1,0))</f>
        <v>0.11</v>
      </c>
      <c r="D450" t="str">
        <f>INDEX('Daily Data ADJ'!$1:$1048576,MATCH(Calc!$A450,'Daily Data ADJ'!$A:$A,1),MATCH("SOFR, FRED: Close",'Daily Data ADJ'!$1:$1,0))</f>
        <v>NaN</v>
      </c>
      <c r="E450">
        <f>INDEX('Daily Data ADJ'!$1:$1048576,MATCH(Calc!$A450,'Daily Data ADJ'!$A:$A,0),MATCH("UPRO, CBOE BZX: Close",'Daily Data ADJ'!$1:$1,0))</f>
        <v>11.26639514</v>
      </c>
      <c r="F450">
        <f>INDEX('Daily Data ADJ'!$1:$1048576,MATCH(Calc!$A450,'Daily Data ADJ'!$A:$A,0),MATCH("ES1!, CME_MINI: Close",'Daily Data ADJ'!$1:$1,0))</f>
        <v>2085</v>
      </c>
      <c r="G450">
        <f>INDEX('Daily Data ADJ'!$1:$1048576,MATCH(Calc!$A450,'Daily Data ADJ'!$A:$A,0),MATCH("ES2!, CME_MINI: Close",'Daily Data ADJ'!$1:$1,0))</f>
        <v>2077.5</v>
      </c>
      <c r="H450">
        <f>INDEX('QUANDL MULTPL SP500_DIV_YIELD_M'!$A:$G,MATCH(Calc!$A450,'QUANDL MULTPL SP500_DIV_YIELD_M'!$A:$A,1),MATCH('QUANDL MULTPL SP500_DIV_YIELD_M'!$E$1,'QUANDL MULTPL SP500_DIV_YIELD_M'!$A$1:$G$1,0))</f>
        <v>1.94</v>
      </c>
      <c r="I450" s="5">
        <f t="shared" si="36"/>
        <v>5.0889605151142325E-3</v>
      </c>
      <c r="J450" s="1">
        <f>A450/24/60/60+DATE(1970,1,1)</f>
        <v>42087.5625</v>
      </c>
      <c r="K450" s="3">
        <f t="shared" si="39"/>
        <v>1</v>
      </c>
      <c r="L450" s="6">
        <f>(1+Chart!$F$4)^(1/(365/K450))-1</f>
        <v>6.6592785027408397E-5</v>
      </c>
      <c r="M450" s="6">
        <f t="shared" si="40"/>
        <v>3.0120468466066086E-6</v>
      </c>
      <c r="N450" s="6">
        <f t="shared" si="41"/>
        <v>1.3907098124876782E-5</v>
      </c>
      <c r="O450">
        <f>O449*(B450/B449)</f>
        <v>181.19643209000063</v>
      </c>
      <c r="P450">
        <f t="shared" si="37"/>
        <v>2015</v>
      </c>
      <c r="Q450" s="1">
        <f t="shared" si="38"/>
        <v>42087.5625</v>
      </c>
      <c r="R450">
        <f>IF(B451="",R449,IF(Q450&gt;=Chart!$F$2,E450,0))</f>
        <v>0</v>
      </c>
      <c r="S450">
        <f>IF(B451="",S449,IFERROR(IF(AND(R450&gt;0,R449=0),R450,(1+(B451/B450-1)*Calc!$Z$1)*S449),0))</f>
        <v>0</v>
      </c>
      <c r="T450">
        <f>IF(B451="",T449,IFERROR(IF(AND(R450&gt;0,R449=0),R450,(1+(B451/B450-1)*Calc!$Z$1-L451)*T449),0))</f>
        <v>0</v>
      </c>
      <c r="U450">
        <f>IF(B451="",U449,IFERROR(IF(AND(R450&gt;0,R449=0),R450,(1+(B451/B450-1)*Calc!$Z$1-M451*2)*U449),0))</f>
        <v>0</v>
      </c>
      <c r="V450">
        <f>IF(B451="",V449,IFERROR(IF(AND(R450&gt;0,R449=0),R450,(1+(B451/B450-1)*Calc!$Z$1-N451*2)*V449),0))</f>
        <v>0</v>
      </c>
      <c r="W450">
        <f>IF(ISNUMBER(C450),C450,W449)</f>
        <v>0.11</v>
      </c>
      <c r="Y450" s="1" t="e">
        <f>IF(AND(Q450&gt;=Chart!$F$2,Q450&lt;=Chart!$F$3),Q450,#N/A)</f>
        <v>#N/A</v>
      </c>
      <c r="Z450" t="e">
        <f>IF(AND(Q450&gt;=Chart!$F$2,Q450&lt;=Chart!$F$3),R450,#N/A)</f>
        <v>#N/A</v>
      </c>
      <c r="AA450" t="e">
        <f>IF(AND(Q450&gt;=Chart!$F$2,Q450&lt;=Chart!$F$3),S450,#N/A)</f>
        <v>#N/A</v>
      </c>
      <c r="AB450" t="e">
        <f>IF(AND(Q450&gt;=Chart!$F$2,Q450&lt;=Chart!$F$3),T450,#N/A)</f>
        <v>#N/A</v>
      </c>
      <c r="AC450" t="e">
        <f>IF(AND(Q450&gt;=Chart!$F$2,Q450&lt;=Chart!$F$3),U450,#N/A)</f>
        <v>#N/A</v>
      </c>
      <c r="AD450" t="e">
        <f>IF(AND(Q450&gt;=Chart!$F$2,Q450&lt;=Chart!$F$3),V450,#N/A)</f>
        <v>#N/A</v>
      </c>
      <c r="AE450" t="e">
        <f>IF(AND(Q450&gt;=Chart!$F$2,Q450&lt;=Chart!$F$3),I450,#N/A)</f>
        <v>#N/A</v>
      </c>
      <c r="AF450" t="e">
        <f>IF(AND(Q450&gt;=Chart!$F$2,Q450&lt;=Chart!$F$3),H450/100,#N/A)</f>
        <v>#N/A</v>
      </c>
      <c r="AG450" t="e">
        <f>IF(AND(Q450&gt;=Chart!$F$2,Q450&lt;=Chart!$F$3),W450/100,#N/A)</f>
        <v>#N/A</v>
      </c>
    </row>
    <row r="451" spans="1:33" x14ac:dyDescent="0.25">
      <c r="A451">
        <v>1427290200</v>
      </c>
      <c r="B451">
        <f>INDEX('Daily Data ADJ'!$1:$1048576,MATCH(Calc!$A451,'Daily Data ADJ'!$A:$A,0),MATCH("SPY, CBOE BZX: Close",'Daily Data ADJ'!$1:$1,0))</f>
        <v>178.54122147000001</v>
      </c>
      <c r="C451">
        <f>INDEX('Daily Data ADJ'!$1:$1048576,MATCH(Calc!$A451,'Daily Data ADJ'!$A:$A,0),MATCH("EFFR, FRED: Close",'Daily Data ADJ'!$1:$1,0))</f>
        <v>0.12</v>
      </c>
      <c r="D451" t="str">
        <f>INDEX('Daily Data ADJ'!$1:$1048576,MATCH(Calc!$A451,'Daily Data ADJ'!$A:$A,1),MATCH("SOFR, FRED: Close",'Daily Data ADJ'!$1:$1,0))</f>
        <v>NaN</v>
      </c>
      <c r="E451">
        <f>INDEX('Daily Data ADJ'!$1:$1048576,MATCH(Calc!$A451,'Daily Data ADJ'!$A:$A,0),MATCH("UPRO, CBOE BZX: Close",'Daily Data ADJ'!$1:$1,0))</f>
        <v>10.77044836</v>
      </c>
      <c r="F451">
        <f>INDEX('Daily Data ADJ'!$1:$1048576,MATCH(Calc!$A451,'Daily Data ADJ'!$A:$A,0),MATCH("ES1!, CME_MINI: Close",'Daily Data ADJ'!$1:$1,0))</f>
        <v>2053.75</v>
      </c>
      <c r="G451">
        <f>INDEX('Daily Data ADJ'!$1:$1048576,MATCH(Calc!$A451,'Daily Data ADJ'!$A:$A,0),MATCH("ES2!, CME_MINI: Close",'Daily Data ADJ'!$1:$1,0))</f>
        <v>2046.25</v>
      </c>
      <c r="H451">
        <f>INDEX('QUANDL MULTPL SP500_DIV_YIELD_M'!$A:$G,MATCH(Calc!$A451,'QUANDL MULTPL SP500_DIV_YIELD_M'!$A:$A,1),MATCH('QUANDL MULTPL SP500_DIV_YIELD_M'!$E$1,'QUANDL MULTPL SP500_DIV_YIELD_M'!$A$1:$G$1,0))</f>
        <v>1.94</v>
      </c>
      <c r="I451" s="5">
        <f t="shared" si="36"/>
        <v>4.8723962604153848E-3</v>
      </c>
      <c r="J451" s="1">
        <f>A451/24/60/60+DATE(1970,1,1)</f>
        <v>42088.5625</v>
      </c>
      <c r="K451" s="3">
        <f t="shared" si="39"/>
        <v>1</v>
      </c>
      <c r="L451" s="6">
        <f>(1+Chart!$F$4)^(1/(365/K451))-1</f>
        <v>6.6592785027408397E-5</v>
      </c>
      <c r="M451" s="6">
        <f t="shared" si="40"/>
        <v>3.2857056047053135E-6</v>
      </c>
      <c r="N451" s="6">
        <f t="shared" si="41"/>
        <v>1.3316703884935777E-5</v>
      </c>
      <c r="O451">
        <f>O450*(B451/B450)</f>
        <v>178.54122147000064</v>
      </c>
      <c r="P451">
        <f t="shared" si="37"/>
        <v>2015</v>
      </c>
      <c r="Q451" s="1">
        <f t="shared" si="38"/>
        <v>42088.5625</v>
      </c>
      <c r="R451">
        <f>IF(B452="",R450,IF(Q451&gt;=Chart!$F$2,E451,0))</f>
        <v>0</v>
      </c>
      <c r="S451">
        <f>IF(B452="",S450,IFERROR(IF(AND(R451&gt;0,R450=0),R451,(1+(B452/B451-1)*Calc!$Z$1)*S450),0))</f>
        <v>0</v>
      </c>
      <c r="T451">
        <f>IF(B452="",T450,IFERROR(IF(AND(R451&gt;0,R450=0),R451,(1+(B452/B451-1)*Calc!$Z$1-L452)*T450),0))</f>
        <v>0</v>
      </c>
      <c r="U451">
        <f>IF(B452="",U450,IFERROR(IF(AND(R451&gt;0,R450=0),R451,(1+(B452/B451-1)*Calc!$Z$1-M452*2)*U450),0))</f>
        <v>0</v>
      </c>
      <c r="V451">
        <f>IF(B452="",V450,IFERROR(IF(AND(R451&gt;0,R450=0),R451,(1+(B452/B451-1)*Calc!$Z$1-N452*2)*V450),0))</f>
        <v>0</v>
      </c>
      <c r="W451">
        <f>IF(ISNUMBER(C451),C451,W450)</f>
        <v>0.12</v>
      </c>
      <c r="Y451" s="1" t="e">
        <f>IF(AND(Q451&gt;=Chart!$F$2,Q451&lt;=Chart!$F$3),Q451,#N/A)</f>
        <v>#N/A</v>
      </c>
      <c r="Z451" t="e">
        <f>IF(AND(Q451&gt;=Chart!$F$2,Q451&lt;=Chart!$F$3),R451,#N/A)</f>
        <v>#N/A</v>
      </c>
      <c r="AA451" t="e">
        <f>IF(AND(Q451&gt;=Chart!$F$2,Q451&lt;=Chart!$F$3),S451,#N/A)</f>
        <v>#N/A</v>
      </c>
      <c r="AB451" t="e">
        <f>IF(AND(Q451&gt;=Chart!$F$2,Q451&lt;=Chart!$F$3),T451,#N/A)</f>
        <v>#N/A</v>
      </c>
      <c r="AC451" t="e">
        <f>IF(AND(Q451&gt;=Chart!$F$2,Q451&lt;=Chart!$F$3),U451,#N/A)</f>
        <v>#N/A</v>
      </c>
      <c r="AD451" t="e">
        <f>IF(AND(Q451&gt;=Chart!$F$2,Q451&lt;=Chart!$F$3),V451,#N/A)</f>
        <v>#N/A</v>
      </c>
      <c r="AE451" t="e">
        <f>IF(AND(Q451&gt;=Chart!$F$2,Q451&lt;=Chart!$F$3),I451,#N/A)</f>
        <v>#N/A</v>
      </c>
      <c r="AF451" t="e">
        <f>IF(AND(Q451&gt;=Chart!$F$2,Q451&lt;=Chart!$F$3),H451/100,#N/A)</f>
        <v>#N/A</v>
      </c>
      <c r="AG451" t="e">
        <f>IF(AND(Q451&gt;=Chart!$F$2,Q451&lt;=Chart!$F$3),W451/100,#N/A)</f>
        <v>#N/A</v>
      </c>
    </row>
    <row r="452" spans="1:33" x14ac:dyDescent="0.25">
      <c r="A452">
        <v>1427376600</v>
      </c>
      <c r="B452">
        <f>INDEX('Daily Data ADJ'!$1:$1048576,MATCH(Calc!$A452,'Daily Data ADJ'!$A:$A,0),MATCH("SPY, CBOE BZX: Close",'Daily Data ADJ'!$1:$1,0))</f>
        <v>178.11604069000001</v>
      </c>
      <c r="C452">
        <f>INDEX('Daily Data ADJ'!$1:$1048576,MATCH(Calc!$A452,'Daily Data ADJ'!$A:$A,0),MATCH("EFFR, FRED: Close",'Daily Data ADJ'!$1:$1,0))</f>
        <v>0.11</v>
      </c>
      <c r="D452" t="str">
        <f>INDEX('Daily Data ADJ'!$1:$1048576,MATCH(Calc!$A452,'Daily Data ADJ'!$A:$A,1),MATCH("SOFR, FRED: Close",'Daily Data ADJ'!$1:$1,0))</f>
        <v>NaN</v>
      </c>
      <c r="E452">
        <f>INDEX('Daily Data ADJ'!$1:$1048576,MATCH(Calc!$A452,'Daily Data ADJ'!$A:$A,0),MATCH("UPRO, CBOE BZX: Close",'Daily Data ADJ'!$1:$1,0))</f>
        <v>10.699574</v>
      </c>
      <c r="F452">
        <f>INDEX('Daily Data ADJ'!$1:$1048576,MATCH(Calc!$A452,'Daily Data ADJ'!$A:$A,0),MATCH("ES1!, CME_MINI: Close",'Daily Data ADJ'!$1:$1,0))</f>
        <v>2048.5</v>
      </c>
      <c r="G452">
        <f>INDEX('Daily Data ADJ'!$1:$1048576,MATCH(Calc!$A452,'Daily Data ADJ'!$A:$A,0),MATCH("ES2!, CME_MINI: Close",'Daily Data ADJ'!$1:$1,0))</f>
        <v>2041</v>
      </c>
      <c r="H452">
        <f>INDEX('QUANDL MULTPL SP500_DIV_YIELD_M'!$A:$G,MATCH(Calc!$A452,'QUANDL MULTPL SP500_DIV_YIELD_M'!$A:$A,1),MATCH('QUANDL MULTPL SP500_DIV_YIELD_M'!$E$1,'QUANDL MULTPL SP500_DIV_YIELD_M'!$A$1:$G$1,0))</f>
        <v>1.94</v>
      </c>
      <c r="I452" s="5">
        <f t="shared" si="36"/>
        <v>4.835368773083909E-3</v>
      </c>
      <c r="J452" s="1">
        <f>A452/24/60/60+DATE(1970,1,1)</f>
        <v>42089.5625</v>
      </c>
      <c r="K452" s="3">
        <f t="shared" si="39"/>
        <v>1</v>
      </c>
      <c r="L452" s="6">
        <f>(1+Chart!$F$4)^(1/(365/K452))-1</f>
        <v>6.6592785027408397E-5</v>
      </c>
      <c r="M452" s="6">
        <f t="shared" si="40"/>
        <v>3.0120468466066086E-6</v>
      </c>
      <c r="N452" s="6">
        <f t="shared" si="41"/>
        <v>1.3215747399097921E-5</v>
      </c>
      <c r="O452">
        <f>O451*(B452/B451)</f>
        <v>178.11604069000063</v>
      </c>
      <c r="P452">
        <f t="shared" si="37"/>
        <v>2015</v>
      </c>
      <c r="Q452" s="1">
        <f t="shared" si="38"/>
        <v>42089.5625</v>
      </c>
      <c r="R452">
        <f>IF(B453="",R451,IF(Q452&gt;=Chart!$F$2,E452,0))</f>
        <v>0</v>
      </c>
      <c r="S452">
        <f>IF(B453="",S451,IFERROR(IF(AND(R452&gt;0,R451=0),R452,(1+(B453/B452-1)*Calc!$Z$1)*S451),0))</f>
        <v>0</v>
      </c>
      <c r="T452">
        <f>IF(B453="",T451,IFERROR(IF(AND(R452&gt;0,R451=0),R452,(1+(B453/B452-1)*Calc!$Z$1-L453)*T451),0))</f>
        <v>0</v>
      </c>
      <c r="U452">
        <f>IF(B453="",U451,IFERROR(IF(AND(R452&gt;0,R451=0),R452,(1+(B453/B452-1)*Calc!$Z$1-M453*2)*U451),0))</f>
        <v>0</v>
      </c>
      <c r="V452">
        <f>IF(B453="",V451,IFERROR(IF(AND(R452&gt;0,R451=0),R452,(1+(B453/B452-1)*Calc!$Z$1-N453*2)*V451),0))</f>
        <v>0</v>
      </c>
      <c r="W452">
        <f>IF(ISNUMBER(C452),C452,W451)</f>
        <v>0.11</v>
      </c>
      <c r="Y452" s="1" t="e">
        <f>IF(AND(Q452&gt;=Chart!$F$2,Q452&lt;=Chart!$F$3),Q452,#N/A)</f>
        <v>#N/A</v>
      </c>
      <c r="Z452" t="e">
        <f>IF(AND(Q452&gt;=Chart!$F$2,Q452&lt;=Chart!$F$3),R452,#N/A)</f>
        <v>#N/A</v>
      </c>
      <c r="AA452" t="e">
        <f>IF(AND(Q452&gt;=Chart!$F$2,Q452&lt;=Chart!$F$3),S452,#N/A)</f>
        <v>#N/A</v>
      </c>
      <c r="AB452" t="e">
        <f>IF(AND(Q452&gt;=Chart!$F$2,Q452&lt;=Chart!$F$3),T452,#N/A)</f>
        <v>#N/A</v>
      </c>
      <c r="AC452" t="e">
        <f>IF(AND(Q452&gt;=Chart!$F$2,Q452&lt;=Chart!$F$3),U452,#N/A)</f>
        <v>#N/A</v>
      </c>
      <c r="AD452" t="e">
        <f>IF(AND(Q452&gt;=Chart!$F$2,Q452&lt;=Chart!$F$3),V452,#N/A)</f>
        <v>#N/A</v>
      </c>
      <c r="AE452" t="e">
        <f>IF(AND(Q452&gt;=Chart!$F$2,Q452&lt;=Chart!$F$3),I452,#N/A)</f>
        <v>#N/A</v>
      </c>
      <c r="AF452" t="e">
        <f>IF(AND(Q452&gt;=Chart!$F$2,Q452&lt;=Chart!$F$3),H452/100,#N/A)</f>
        <v>#N/A</v>
      </c>
      <c r="AG452" t="e">
        <f>IF(AND(Q452&gt;=Chart!$F$2,Q452&lt;=Chart!$F$3),W452/100,#N/A)</f>
        <v>#N/A</v>
      </c>
    </row>
    <row r="453" spans="1:33" x14ac:dyDescent="0.25">
      <c r="A453">
        <v>1427463000</v>
      </c>
      <c r="B453">
        <f>INDEX('Daily Data ADJ'!$1:$1048576,MATCH(Calc!$A453,'Daily Data ADJ'!$A:$A,0),MATCH("SPY, CBOE BZX: Close",'Daily Data ADJ'!$1:$1,0))</f>
        <v>178.52386715</v>
      </c>
      <c r="C453">
        <f>INDEX('Daily Data ADJ'!$1:$1048576,MATCH(Calc!$A453,'Daily Data ADJ'!$A:$A,0),MATCH("EFFR, FRED: Close",'Daily Data ADJ'!$1:$1,0))</f>
        <v>0.12</v>
      </c>
      <c r="D453" t="str">
        <f>INDEX('Daily Data ADJ'!$1:$1048576,MATCH(Calc!$A453,'Daily Data ADJ'!$A:$A,1),MATCH("SOFR, FRED: Close",'Daily Data ADJ'!$1:$1,0))</f>
        <v>NaN</v>
      </c>
      <c r="E453">
        <f>INDEX('Daily Data ADJ'!$1:$1048576,MATCH(Calc!$A453,'Daily Data ADJ'!$A:$A,0),MATCH("UPRO, CBOE BZX: Close",'Daily Data ADJ'!$1:$1,0))</f>
        <v>10.764746150000001</v>
      </c>
      <c r="F453">
        <f>INDEX('Daily Data ADJ'!$1:$1048576,MATCH(Calc!$A453,'Daily Data ADJ'!$A:$A,0),MATCH("ES1!, CME_MINI: Close",'Daily Data ADJ'!$1:$1,0))</f>
        <v>2052.5</v>
      </c>
      <c r="G453">
        <f>INDEX('Daily Data ADJ'!$1:$1048576,MATCH(Calc!$A453,'Daily Data ADJ'!$A:$A,0),MATCH("ES2!, CME_MINI: Close",'Daily Data ADJ'!$1:$1,0))</f>
        <v>2045</v>
      </c>
      <c r="H453">
        <f>INDEX('QUANDL MULTPL SP500_DIV_YIELD_M'!$A:$G,MATCH(Calc!$A453,'QUANDL MULTPL SP500_DIV_YIELD_M'!$A:$A,1),MATCH('QUANDL MULTPL SP500_DIV_YIELD_M'!$E$1,'QUANDL MULTPL SP500_DIV_YIELD_M'!$A$1:$G$1,0))</f>
        <v>1.94</v>
      </c>
      <c r="I453" s="5">
        <f t="shared" si="36"/>
        <v>4.863597278617654E-3</v>
      </c>
      <c r="J453" s="1">
        <f>A453/24/60/60+DATE(1970,1,1)</f>
        <v>42090.5625</v>
      </c>
      <c r="K453" s="3">
        <f t="shared" si="39"/>
        <v>1</v>
      </c>
      <c r="L453" s="6">
        <f>(1+Chart!$F$4)^(1/(365/K453))-1</f>
        <v>6.6592785027408397E-5</v>
      </c>
      <c r="M453" s="6">
        <f t="shared" si="40"/>
        <v>3.2857056047053135E-6</v>
      </c>
      <c r="N453" s="6">
        <f t="shared" si="41"/>
        <v>1.3292713549661883E-5</v>
      </c>
      <c r="O453">
        <f>O452*(B453/B452)</f>
        <v>178.52386715000063</v>
      </c>
      <c r="P453">
        <f t="shared" si="37"/>
        <v>2015</v>
      </c>
      <c r="Q453" s="1">
        <f t="shared" si="38"/>
        <v>42090.5625</v>
      </c>
      <c r="R453">
        <f>IF(B454="",R452,IF(Q453&gt;=Chart!$F$2,E453,0))</f>
        <v>0</v>
      </c>
      <c r="S453">
        <f>IF(B454="",S452,IFERROR(IF(AND(R453&gt;0,R452=0),R453,(1+(B454/B453-1)*Calc!$Z$1)*S452),0))</f>
        <v>0</v>
      </c>
      <c r="T453">
        <f>IF(B454="",T452,IFERROR(IF(AND(R453&gt;0,R452=0),R453,(1+(B454/B453-1)*Calc!$Z$1-L454)*T452),0))</f>
        <v>0</v>
      </c>
      <c r="U453">
        <f>IF(B454="",U452,IFERROR(IF(AND(R453&gt;0,R452=0),R453,(1+(B454/B453-1)*Calc!$Z$1-M454*2)*U452),0))</f>
        <v>0</v>
      </c>
      <c r="V453">
        <f>IF(B454="",V452,IFERROR(IF(AND(R453&gt;0,R452=0),R453,(1+(B454/B453-1)*Calc!$Z$1-N454*2)*V452),0))</f>
        <v>0</v>
      </c>
      <c r="W453">
        <f>IF(ISNUMBER(C453),C453,W452)</f>
        <v>0.12</v>
      </c>
      <c r="Y453" s="1" t="e">
        <f>IF(AND(Q453&gt;=Chart!$F$2,Q453&lt;=Chart!$F$3),Q453,#N/A)</f>
        <v>#N/A</v>
      </c>
      <c r="Z453" t="e">
        <f>IF(AND(Q453&gt;=Chart!$F$2,Q453&lt;=Chart!$F$3),R453,#N/A)</f>
        <v>#N/A</v>
      </c>
      <c r="AA453" t="e">
        <f>IF(AND(Q453&gt;=Chart!$F$2,Q453&lt;=Chart!$F$3),S453,#N/A)</f>
        <v>#N/A</v>
      </c>
      <c r="AB453" t="e">
        <f>IF(AND(Q453&gt;=Chart!$F$2,Q453&lt;=Chart!$F$3),T453,#N/A)</f>
        <v>#N/A</v>
      </c>
      <c r="AC453" t="e">
        <f>IF(AND(Q453&gt;=Chart!$F$2,Q453&lt;=Chart!$F$3),U453,#N/A)</f>
        <v>#N/A</v>
      </c>
      <c r="AD453" t="e">
        <f>IF(AND(Q453&gt;=Chart!$F$2,Q453&lt;=Chart!$F$3),V453,#N/A)</f>
        <v>#N/A</v>
      </c>
      <c r="AE453" t="e">
        <f>IF(AND(Q453&gt;=Chart!$F$2,Q453&lt;=Chart!$F$3),I453,#N/A)</f>
        <v>#N/A</v>
      </c>
      <c r="AF453" t="e">
        <f>IF(AND(Q453&gt;=Chart!$F$2,Q453&lt;=Chart!$F$3),H453/100,#N/A)</f>
        <v>#N/A</v>
      </c>
      <c r="AG453" t="e">
        <f>IF(AND(Q453&gt;=Chart!$F$2,Q453&lt;=Chart!$F$3),W453/100,#N/A)</f>
        <v>#N/A</v>
      </c>
    </row>
    <row r="454" spans="1:33" x14ac:dyDescent="0.25">
      <c r="A454">
        <v>1427722200</v>
      </c>
      <c r="B454">
        <f>INDEX('Daily Data ADJ'!$1:$1048576,MATCH(Calc!$A454,'Daily Data ADJ'!$A:$A,0),MATCH("SPY, CBOE BZX: Close",'Daily Data ADJ'!$1:$1,0))</f>
        <v>180.70183403999999</v>
      </c>
      <c r="C454">
        <f>INDEX('Daily Data ADJ'!$1:$1048576,MATCH(Calc!$A454,'Daily Data ADJ'!$A:$A,0),MATCH("EFFR, FRED: Close",'Daily Data ADJ'!$1:$1,0))</f>
        <v>0.12</v>
      </c>
      <c r="D454" t="str">
        <f>INDEX('Daily Data ADJ'!$1:$1048576,MATCH(Calc!$A454,'Daily Data ADJ'!$A:$A,1),MATCH("SOFR, FRED: Close",'Daily Data ADJ'!$1:$1,0))</f>
        <v>NaN</v>
      </c>
      <c r="E454">
        <f>INDEX('Daily Data ADJ'!$1:$1048576,MATCH(Calc!$A454,'Daily Data ADJ'!$A:$A,0),MATCH("UPRO, CBOE BZX: Close",'Daily Data ADJ'!$1:$1,0))</f>
        <v>11.162293650000001</v>
      </c>
      <c r="F454">
        <f>INDEX('Daily Data ADJ'!$1:$1048576,MATCH(Calc!$A454,'Daily Data ADJ'!$A:$A,0),MATCH("ES1!, CME_MINI: Close",'Daily Data ADJ'!$1:$1,0))</f>
        <v>2075.5</v>
      </c>
      <c r="G454">
        <f>INDEX('Daily Data ADJ'!$1:$1048576,MATCH(Calc!$A454,'Daily Data ADJ'!$A:$A,0),MATCH("ES2!, CME_MINI: Close",'Daily Data ADJ'!$1:$1,0))</f>
        <v>2068</v>
      </c>
      <c r="H454">
        <f>INDEX('QUANDL MULTPL SP500_DIV_YIELD_M'!$A:$G,MATCH(Calc!$A454,'QUANDL MULTPL SP500_DIV_YIELD_M'!$A:$A,1),MATCH('QUANDL MULTPL SP500_DIV_YIELD_M'!$E$1,'QUANDL MULTPL SP500_DIV_YIELD_M'!$A$1:$G$1,0))</f>
        <v>1.94</v>
      </c>
      <c r="I454" s="5">
        <f t="shared" si="36"/>
        <v>5.0238111454986856E-3</v>
      </c>
      <c r="J454" s="1">
        <f>A454/24/60/60+DATE(1970,1,1)</f>
        <v>42093.5625</v>
      </c>
      <c r="K454" s="3">
        <f t="shared" si="39"/>
        <v>3</v>
      </c>
      <c r="L454" s="6">
        <f>(1+Chart!$F$4)^(1/(365/K454))-1</f>
        <v>1.9979165917494157E-4</v>
      </c>
      <c r="M454" s="6">
        <f t="shared" si="40"/>
        <v>9.8571492017640594E-6</v>
      </c>
      <c r="N454" s="6">
        <f t="shared" si="41"/>
        <v>4.118907218453316E-5</v>
      </c>
      <c r="O454">
        <f>O453*(B454/B453)</f>
        <v>180.70183404000065</v>
      </c>
      <c r="P454">
        <f t="shared" si="37"/>
        <v>2015</v>
      </c>
      <c r="Q454" s="1">
        <f t="shared" si="38"/>
        <v>42093.5625</v>
      </c>
      <c r="R454">
        <f>IF(B455="",R453,IF(Q454&gt;=Chart!$F$2,E454,0))</f>
        <v>0</v>
      </c>
      <c r="S454">
        <f>IF(B455="",S453,IFERROR(IF(AND(R454&gt;0,R453=0),R454,(1+(B455/B454-1)*Calc!$Z$1)*S453),0))</f>
        <v>0</v>
      </c>
      <c r="T454">
        <f>IF(B455="",T453,IFERROR(IF(AND(R454&gt;0,R453=0),R454,(1+(B455/B454-1)*Calc!$Z$1-L455)*T453),0))</f>
        <v>0</v>
      </c>
      <c r="U454">
        <f>IF(B455="",U453,IFERROR(IF(AND(R454&gt;0,R453=0),R454,(1+(B455/B454-1)*Calc!$Z$1-M455*2)*U453),0))</f>
        <v>0</v>
      </c>
      <c r="V454">
        <f>IF(B455="",V453,IFERROR(IF(AND(R454&gt;0,R453=0),R454,(1+(B455/B454-1)*Calc!$Z$1-N455*2)*V453),0))</f>
        <v>0</v>
      </c>
      <c r="W454">
        <f>IF(ISNUMBER(C454),C454,W453)</f>
        <v>0.12</v>
      </c>
      <c r="Y454" s="1" t="e">
        <f>IF(AND(Q454&gt;=Chart!$F$2,Q454&lt;=Chart!$F$3),Q454,#N/A)</f>
        <v>#N/A</v>
      </c>
      <c r="Z454" t="e">
        <f>IF(AND(Q454&gt;=Chart!$F$2,Q454&lt;=Chart!$F$3),R454,#N/A)</f>
        <v>#N/A</v>
      </c>
      <c r="AA454" t="e">
        <f>IF(AND(Q454&gt;=Chart!$F$2,Q454&lt;=Chart!$F$3),S454,#N/A)</f>
        <v>#N/A</v>
      </c>
      <c r="AB454" t="e">
        <f>IF(AND(Q454&gt;=Chart!$F$2,Q454&lt;=Chart!$F$3),T454,#N/A)</f>
        <v>#N/A</v>
      </c>
      <c r="AC454" t="e">
        <f>IF(AND(Q454&gt;=Chart!$F$2,Q454&lt;=Chart!$F$3),U454,#N/A)</f>
        <v>#N/A</v>
      </c>
      <c r="AD454" t="e">
        <f>IF(AND(Q454&gt;=Chart!$F$2,Q454&lt;=Chart!$F$3),V454,#N/A)</f>
        <v>#N/A</v>
      </c>
      <c r="AE454" t="e">
        <f>IF(AND(Q454&gt;=Chart!$F$2,Q454&lt;=Chart!$F$3),I454,#N/A)</f>
        <v>#N/A</v>
      </c>
      <c r="AF454" t="e">
        <f>IF(AND(Q454&gt;=Chart!$F$2,Q454&lt;=Chart!$F$3),H454/100,#N/A)</f>
        <v>#N/A</v>
      </c>
      <c r="AG454" t="e">
        <f>IF(AND(Q454&gt;=Chart!$F$2,Q454&lt;=Chart!$F$3),W454/100,#N/A)</f>
        <v>#N/A</v>
      </c>
    </row>
    <row r="455" spans="1:33" x14ac:dyDescent="0.25">
      <c r="A455">
        <v>1427808600</v>
      </c>
      <c r="B455">
        <f>INDEX('Daily Data ADJ'!$1:$1048576,MATCH(Calc!$A455,'Daily Data ADJ'!$A:$A,0),MATCH("SPY, CBOE BZX: Close",'Daily Data ADJ'!$1:$1,0))</f>
        <v>179.12259112000001</v>
      </c>
      <c r="C455">
        <f>INDEX('Daily Data ADJ'!$1:$1048576,MATCH(Calc!$A455,'Daily Data ADJ'!$A:$A,0),MATCH("EFFR, FRED: Close",'Daily Data ADJ'!$1:$1,0))</f>
        <v>0.06</v>
      </c>
      <c r="D455" t="str">
        <f>INDEX('Daily Data ADJ'!$1:$1048576,MATCH(Calc!$A455,'Daily Data ADJ'!$A:$A,1),MATCH("SOFR, FRED: Close",'Daily Data ADJ'!$1:$1,0))</f>
        <v>NaN</v>
      </c>
      <c r="E455">
        <f>INDEX('Daily Data ADJ'!$1:$1048576,MATCH(Calc!$A455,'Daily Data ADJ'!$A:$A,0),MATCH("UPRO, CBOE BZX: Close",'Daily Data ADJ'!$1:$1,0))</f>
        <v>10.872279669999999</v>
      </c>
      <c r="F455">
        <f>INDEX('Daily Data ADJ'!$1:$1048576,MATCH(Calc!$A455,'Daily Data ADJ'!$A:$A,0),MATCH("ES1!, CME_MINI: Close",'Daily Data ADJ'!$1:$1,0))</f>
        <v>2060.75</v>
      </c>
      <c r="G455">
        <f>INDEX('Daily Data ADJ'!$1:$1048576,MATCH(Calc!$A455,'Daily Data ADJ'!$A:$A,0),MATCH("ES2!, CME_MINI: Close",'Daily Data ADJ'!$1:$1,0))</f>
        <v>2053.25</v>
      </c>
      <c r="H455">
        <f>INDEX('QUANDL MULTPL SP500_DIV_YIELD_M'!$A:$G,MATCH(Calc!$A455,'QUANDL MULTPL SP500_DIV_YIELD_M'!$A:$A,1),MATCH('QUANDL MULTPL SP500_DIV_YIELD_M'!$E$1,'QUANDL MULTPL SP500_DIV_YIELD_M'!$A$1:$G$1,0))</f>
        <v>1.96</v>
      </c>
      <c r="I455" s="5">
        <f t="shared" si="36"/>
        <v>5.1214743747752187E-3</v>
      </c>
      <c r="J455" s="1">
        <f>A455/24/60/60+DATE(1970,1,1)</f>
        <v>42094.5625</v>
      </c>
      <c r="K455" s="3">
        <f t="shared" si="39"/>
        <v>1</v>
      </c>
      <c r="L455" s="6">
        <f>(1+Chart!$F$4)^(1/(365/K455))-1</f>
        <v>6.6592785027408397E-5</v>
      </c>
      <c r="M455" s="6">
        <f t="shared" si="40"/>
        <v>1.6433440133134525E-6</v>
      </c>
      <c r="N455" s="6">
        <f t="shared" si="41"/>
        <v>1.3995725970827877E-5</v>
      </c>
      <c r="O455">
        <f>O454*(B455/B454)</f>
        <v>179.12259112000066</v>
      </c>
      <c r="P455">
        <f t="shared" si="37"/>
        <v>2015</v>
      </c>
      <c r="Q455" s="1">
        <f t="shared" si="38"/>
        <v>42094.5625</v>
      </c>
      <c r="R455">
        <f>IF(B456="",R454,IF(Q455&gt;=Chart!$F$2,E455,0))</f>
        <v>0</v>
      </c>
      <c r="S455">
        <f>IF(B456="",S454,IFERROR(IF(AND(R455&gt;0,R454=0),R455,(1+(B456/B455-1)*Calc!$Z$1)*S454),0))</f>
        <v>0</v>
      </c>
      <c r="T455">
        <f>IF(B456="",T454,IFERROR(IF(AND(R455&gt;0,R454=0),R455,(1+(B456/B455-1)*Calc!$Z$1-L456)*T454),0))</f>
        <v>0</v>
      </c>
      <c r="U455">
        <f>IF(B456="",U454,IFERROR(IF(AND(R455&gt;0,R454=0),R455,(1+(B456/B455-1)*Calc!$Z$1-M456*2)*U454),0))</f>
        <v>0</v>
      </c>
      <c r="V455">
        <f>IF(B456="",V454,IFERROR(IF(AND(R455&gt;0,R454=0),R455,(1+(B456/B455-1)*Calc!$Z$1-N456*2)*V454),0))</f>
        <v>0</v>
      </c>
      <c r="W455">
        <f>IF(ISNUMBER(C455),C455,W454)</f>
        <v>0.06</v>
      </c>
      <c r="Y455" s="1" t="e">
        <f>IF(AND(Q455&gt;=Chart!$F$2,Q455&lt;=Chart!$F$3),Q455,#N/A)</f>
        <v>#N/A</v>
      </c>
      <c r="Z455" t="e">
        <f>IF(AND(Q455&gt;=Chart!$F$2,Q455&lt;=Chart!$F$3),R455,#N/A)</f>
        <v>#N/A</v>
      </c>
      <c r="AA455" t="e">
        <f>IF(AND(Q455&gt;=Chart!$F$2,Q455&lt;=Chart!$F$3),S455,#N/A)</f>
        <v>#N/A</v>
      </c>
      <c r="AB455" t="e">
        <f>IF(AND(Q455&gt;=Chart!$F$2,Q455&lt;=Chart!$F$3),T455,#N/A)</f>
        <v>#N/A</v>
      </c>
      <c r="AC455" t="e">
        <f>IF(AND(Q455&gt;=Chart!$F$2,Q455&lt;=Chart!$F$3),U455,#N/A)</f>
        <v>#N/A</v>
      </c>
      <c r="AD455" t="e">
        <f>IF(AND(Q455&gt;=Chart!$F$2,Q455&lt;=Chart!$F$3),V455,#N/A)</f>
        <v>#N/A</v>
      </c>
      <c r="AE455" t="e">
        <f>IF(AND(Q455&gt;=Chart!$F$2,Q455&lt;=Chart!$F$3),I455,#N/A)</f>
        <v>#N/A</v>
      </c>
      <c r="AF455" t="e">
        <f>IF(AND(Q455&gt;=Chart!$F$2,Q455&lt;=Chart!$F$3),H455/100,#N/A)</f>
        <v>#N/A</v>
      </c>
      <c r="AG455" t="e">
        <f>IF(AND(Q455&gt;=Chart!$F$2,Q455&lt;=Chart!$F$3),W455/100,#N/A)</f>
        <v>#N/A</v>
      </c>
    </row>
    <row r="456" spans="1:33" x14ac:dyDescent="0.25">
      <c r="A456">
        <v>1427895000</v>
      </c>
      <c r="B456">
        <f>INDEX('Daily Data ADJ'!$1:$1048576,MATCH(Calc!$A456,'Daily Data ADJ'!$A:$A,0),MATCH("SPY, CBOE BZX: Close",'Daily Data ADJ'!$1:$1,0))</f>
        <v>178.48915851999999</v>
      </c>
      <c r="C456">
        <f>INDEX('Daily Data ADJ'!$1:$1048576,MATCH(Calc!$A456,'Daily Data ADJ'!$A:$A,0),MATCH("EFFR, FRED: Close",'Daily Data ADJ'!$1:$1,0))</f>
        <v>0.12</v>
      </c>
      <c r="D456" t="str">
        <f>INDEX('Daily Data ADJ'!$1:$1048576,MATCH(Calc!$A456,'Daily Data ADJ'!$A:$A,1),MATCH("SOFR, FRED: Close",'Daily Data ADJ'!$1:$1,0))</f>
        <v>NaN</v>
      </c>
      <c r="E456">
        <f>INDEX('Daily Data ADJ'!$1:$1048576,MATCH(Calc!$A456,'Daily Data ADJ'!$A:$A,0),MATCH("UPRO, CBOE BZX: Close",'Daily Data ADJ'!$1:$1,0))</f>
        <v>10.75822864</v>
      </c>
      <c r="F456">
        <f>INDEX('Daily Data ADJ'!$1:$1048576,MATCH(Calc!$A456,'Daily Data ADJ'!$A:$A,0),MATCH("ES1!, CME_MINI: Close",'Daily Data ADJ'!$1:$1,0))</f>
        <v>2053</v>
      </c>
      <c r="G456">
        <f>INDEX('Daily Data ADJ'!$1:$1048576,MATCH(Calc!$A456,'Daily Data ADJ'!$A:$A,0),MATCH("ES2!, CME_MINI: Close",'Daily Data ADJ'!$1:$1,0))</f>
        <v>2045.5</v>
      </c>
      <c r="H456">
        <f>INDEX('QUANDL MULTPL SP500_DIV_YIELD_M'!$A:$G,MATCH(Calc!$A456,'QUANDL MULTPL SP500_DIV_YIELD_M'!$A:$A,1),MATCH('QUANDL MULTPL SP500_DIV_YIELD_M'!$E$1,'QUANDL MULTPL SP500_DIV_YIELD_M'!$A$1:$G$1,0))</f>
        <v>1.96</v>
      </c>
      <c r="I456" s="5">
        <f t="shared" ref="I456:I519" si="42">(G456/F456)^4-1+H456/100</f>
        <v>5.0671181500394E-3</v>
      </c>
      <c r="J456" s="1">
        <f>A456/24/60/60+DATE(1970,1,1)</f>
        <v>42095.5625</v>
      </c>
      <c r="K456" s="3">
        <f t="shared" si="39"/>
        <v>1</v>
      </c>
      <c r="L456" s="6">
        <f>(1+Chart!$F$4)^(1/(365/K456))-1</f>
        <v>6.6592785027408397E-5</v>
      </c>
      <c r="M456" s="6">
        <f t="shared" si="40"/>
        <v>3.2857056047053135E-6</v>
      </c>
      <c r="N456" s="6">
        <f t="shared" si="41"/>
        <v>1.3847557547741474E-5</v>
      </c>
      <c r="O456">
        <f>O455*(B456/B455)</f>
        <v>178.48915852000064</v>
      </c>
      <c r="P456">
        <f t="shared" ref="P456:P519" si="43">YEAR(Q456)</f>
        <v>2015</v>
      </c>
      <c r="Q456" s="1">
        <f t="shared" ref="Q456:Q519" si="44">J456</f>
        <v>42095.5625</v>
      </c>
      <c r="R456">
        <f>IF(B457="",R455,IF(Q456&gt;=Chart!$F$2,E456,0))</f>
        <v>0</v>
      </c>
      <c r="S456">
        <f>IF(B457="",S455,IFERROR(IF(AND(R456&gt;0,R455=0),R456,(1+(B457/B456-1)*Calc!$Z$1)*S455),0))</f>
        <v>0</v>
      </c>
      <c r="T456">
        <f>IF(B457="",T455,IFERROR(IF(AND(R456&gt;0,R455=0),R456,(1+(B457/B456-1)*Calc!$Z$1-L457)*T455),0))</f>
        <v>0</v>
      </c>
      <c r="U456">
        <f>IF(B457="",U455,IFERROR(IF(AND(R456&gt;0,R455=0),R456,(1+(B457/B456-1)*Calc!$Z$1-M457*2)*U455),0))</f>
        <v>0</v>
      </c>
      <c r="V456">
        <f>IF(B457="",V455,IFERROR(IF(AND(R456&gt;0,R455=0),R456,(1+(B457/B456-1)*Calc!$Z$1-N457*2)*V455),0))</f>
        <v>0</v>
      </c>
      <c r="W456">
        <f>IF(ISNUMBER(C456),C456,W455)</f>
        <v>0.12</v>
      </c>
      <c r="Y456" s="1" t="e">
        <f>IF(AND(Q456&gt;=Chart!$F$2,Q456&lt;=Chart!$F$3),Q456,#N/A)</f>
        <v>#N/A</v>
      </c>
      <c r="Z456" t="e">
        <f>IF(AND(Q456&gt;=Chart!$F$2,Q456&lt;=Chart!$F$3),R456,#N/A)</f>
        <v>#N/A</v>
      </c>
      <c r="AA456" t="e">
        <f>IF(AND(Q456&gt;=Chart!$F$2,Q456&lt;=Chart!$F$3),S456,#N/A)</f>
        <v>#N/A</v>
      </c>
      <c r="AB456" t="e">
        <f>IF(AND(Q456&gt;=Chart!$F$2,Q456&lt;=Chart!$F$3),T456,#N/A)</f>
        <v>#N/A</v>
      </c>
      <c r="AC456" t="e">
        <f>IF(AND(Q456&gt;=Chart!$F$2,Q456&lt;=Chart!$F$3),U456,#N/A)</f>
        <v>#N/A</v>
      </c>
      <c r="AD456" t="e">
        <f>IF(AND(Q456&gt;=Chart!$F$2,Q456&lt;=Chart!$F$3),V456,#N/A)</f>
        <v>#N/A</v>
      </c>
      <c r="AE456" t="e">
        <f>IF(AND(Q456&gt;=Chart!$F$2,Q456&lt;=Chart!$F$3),I456,#N/A)</f>
        <v>#N/A</v>
      </c>
      <c r="AF456" t="e">
        <f>IF(AND(Q456&gt;=Chart!$F$2,Q456&lt;=Chart!$F$3),H456/100,#N/A)</f>
        <v>#N/A</v>
      </c>
      <c r="AG456" t="e">
        <f>IF(AND(Q456&gt;=Chart!$F$2,Q456&lt;=Chart!$F$3),W456/100,#N/A)</f>
        <v>#N/A</v>
      </c>
    </row>
    <row r="457" spans="1:33" x14ac:dyDescent="0.25">
      <c r="A457">
        <v>1427981400</v>
      </c>
      <c r="B457">
        <f>INDEX('Daily Data ADJ'!$1:$1048576,MATCH(Calc!$A457,'Daily Data ADJ'!$A:$A,0),MATCH("SPY, CBOE BZX: Close",'Daily Data ADJ'!$1:$1,0))</f>
        <v>179.12692970000001</v>
      </c>
      <c r="C457">
        <f>INDEX('Daily Data ADJ'!$1:$1048576,MATCH(Calc!$A457,'Daily Data ADJ'!$A:$A,0),MATCH("EFFR, FRED: Close",'Daily Data ADJ'!$1:$1,0))</f>
        <v>0.12</v>
      </c>
      <c r="D457" t="str">
        <f>INDEX('Daily Data ADJ'!$1:$1048576,MATCH(Calc!$A457,'Daily Data ADJ'!$A:$A,1),MATCH("SOFR, FRED: Close",'Daily Data ADJ'!$1:$1,0))</f>
        <v>NaN</v>
      </c>
      <c r="E457">
        <f>INDEX('Daily Data ADJ'!$1:$1048576,MATCH(Calc!$A457,'Daily Data ADJ'!$A:$A,0),MATCH("UPRO, CBOE BZX: Close",'Daily Data ADJ'!$1:$1,0))</f>
        <v>10.855172059999999</v>
      </c>
      <c r="F457">
        <f>INDEX('Daily Data ADJ'!$1:$1048576,MATCH(Calc!$A457,'Daily Data ADJ'!$A:$A,0),MATCH("ES1!, CME_MINI: Close",'Daily Data ADJ'!$1:$1,0))</f>
        <v>2059.5</v>
      </c>
      <c r="G457">
        <f>INDEX('Daily Data ADJ'!$1:$1048576,MATCH(Calc!$A457,'Daily Data ADJ'!$A:$A,0),MATCH("ES2!, CME_MINI: Close",'Daily Data ADJ'!$1:$1,0))</f>
        <v>2052</v>
      </c>
      <c r="H457">
        <f>INDEX('QUANDL MULTPL SP500_DIV_YIELD_M'!$A:$G,MATCH(Calc!$A457,'QUANDL MULTPL SP500_DIV_YIELD_M'!$A:$A,1),MATCH('QUANDL MULTPL SP500_DIV_YIELD_M'!$E$1,'QUANDL MULTPL SP500_DIV_YIELD_M'!$A$1:$G$1,0))</f>
        <v>1.96</v>
      </c>
      <c r="I457" s="5">
        <f t="shared" si="42"/>
        <v>5.1127347600520776E-3</v>
      </c>
      <c r="J457" s="1">
        <f>A457/24/60/60+DATE(1970,1,1)</f>
        <v>42096.5625</v>
      </c>
      <c r="K457" s="3">
        <f t="shared" ref="K457:K520" si="45">J457-J456</f>
        <v>1</v>
      </c>
      <c r="L457" s="6">
        <f>(1+Chart!$F$4)^(1/(365/K457))-1</f>
        <v>6.6592785027408397E-5</v>
      </c>
      <c r="M457" s="6">
        <f t="shared" ref="M457:M520" si="46">IFERROR((1+C457/100)^(1/(365/K457))-1,M456)</f>
        <v>3.2857056047053135E-6</v>
      </c>
      <c r="N457" s="6">
        <f t="shared" ref="N457:N520" si="47">(1+I457)^(1/(365/K457))-1</f>
        <v>1.3971903388698692E-5</v>
      </c>
      <c r="O457">
        <f>O456*(B457/B456)</f>
        <v>179.12692970000066</v>
      </c>
      <c r="P457">
        <f t="shared" si="43"/>
        <v>2015</v>
      </c>
      <c r="Q457" s="1">
        <f t="shared" si="44"/>
        <v>42096.5625</v>
      </c>
      <c r="R457">
        <f>IF(B458="",R456,IF(Q457&gt;=Chart!$F$2,E457,0))</f>
        <v>0</v>
      </c>
      <c r="S457">
        <f>IF(B458="",S456,IFERROR(IF(AND(R457&gt;0,R456=0),R457,(1+(B458/B457-1)*Calc!$Z$1)*S456),0))</f>
        <v>0</v>
      </c>
      <c r="T457">
        <f>IF(B458="",T456,IFERROR(IF(AND(R457&gt;0,R456=0),R457,(1+(B458/B457-1)*Calc!$Z$1-L458)*T456),0))</f>
        <v>0</v>
      </c>
      <c r="U457">
        <f>IF(B458="",U456,IFERROR(IF(AND(R457&gt;0,R456=0),R457,(1+(B458/B457-1)*Calc!$Z$1-M458*2)*U456),0))</f>
        <v>0</v>
      </c>
      <c r="V457">
        <f>IF(B458="",V456,IFERROR(IF(AND(R457&gt;0,R456=0),R457,(1+(B458/B457-1)*Calc!$Z$1-N458*2)*V456),0))</f>
        <v>0</v>
      </c>
      <c r="W457">
        <f>IF(ISNUMBER(C457),C457,W456)</f>
        <v>0.12</v>
      </c>
      <c r="Y457" s="1" t="e">
        <f>IF(AND(Q457&gt;=Chart!$F$2,Q457&lt;=Chart!$F$3),Q457,#N/A)</f>
        <v>#N/A</v>
      </c>
      <c r="Z457" t="e">
        <f>IF(AND(Q457&gt;=Chart!$F$2,Q457&lt;=Chart!$F$3),R457,#N/A)</f>
        <v>#N/A</v>
      </c>
      <c r="AA457" t="e">
        <f>IF(AND(Q457&gt;=Chart!$F$2,Q457&lt;=Chart!$F$3),S457,#N/A)</f>
        <v>#N/A</v>
      </c>
      <c r="AB457" t="e">
        <f>IF(AND(Q457&gt;=Chart!$F$2,Q457&lt;=Chart!$F$3),T457,#N/A)</f>
        <v>#N/A</v>
      </c>
      <c r="AC457" t="e">
        <f>IF(AND(Q457&gt;=Chart!$F$2,Q457&lt;=Chart!$F$3),U457,#N/A)</f>
        <v>#N/A</v>
      </c>
      <c r="AD457" t="e">
        <f>IF(AND(Q457&gt;=Chart!$F$2,Q457&lt;=Chart!$F$3),V457,#N/A)</f>
        <v>#N/A</v>
      </c>
      <c r="AE457" t="e">
        <f>IF(AND(Q457&gt;=Chart!$F$2,Q457&lt;=Chart!$F$3),I457,#N/A)</f>
        <v>#N/A</v>
      </c>
      <c r="AF457" t="e">
        <f>IF(AND(Q457&gt;=Chart!$F$2,Q457&lt;=Chart!$F$3),H457/100,#N/A)</f>
        <v>#N/A</v>
      </c>
      <c r="AG457" t="e">
        <f>IF(AND(Q457&gt;=Chart!$F$2,Q457&lt;=Chart!$F$3),W457/100,#N/A)</f>
        <v>#N/A</v>
      </c>
    </row>
    <row r="458" spans="1:33" x14ac:dyDescent="0.25">
      <c r="A458">
        <v>1428327000</v>
      </c>
      <c r="B458">
        <f>INDEX('Daily Data ADJ'!$1:$1048576,MATCH(Calc!$A458,'Daily Data ADJ'!$A:$A,0),MATCH("SPY, CBOE BZX: Close",'Daily Data ADJ'!$1:$1,0))</f>
        <v>180.33739335999999</v>
      </c>
      <c r="C458">
        <f>INDEX('Daily Data ADJ'!$1:$1048576,MATCH(Calc!$A458,'Daily Data ADJ'!$A:$A,0),MATCH("EFFR, FRED: Close",'Daily Data ADJ'!$1:$1,0))</f>
        <v>0.13</v>
      </c>
      <c r="D458" t="str">
        <f>INDEX('Daily Data ADJ'!$1:$1048576,MATCH(Calc!$A458,'Daily Data ADJ'!$A:$A,1),MATCH("SOFR, FRED: Close",'Daily Data ADJ'!$1:$1,0))</f>
        <v>NaN</v>
      </c>
      <c r="E458">
        <f>INDEX('Daily Data ADJ'!$1:$1048576,MATCH(Calc!$A458,'Daily Data ADJ'!$A:$A,0),MATCH("UPRO, CBOE BZX: Close",'Daily Data ADJ'!$1:$1,0))</f>
        <v>11.0865314</v>
      </c>
      <c r="F458">
        <f>INDEX('Daily Data ADJ'!$1:$1048576,MATCH(Calc!$A458,'Daily Data ADJ'!$A:$A,0),MATCH("ES1!, CME_MINI: Close",'Daily Data ADJ'!$1:$1,0))</f>
        <v>2073.25</v>
      </c>
      <c r="G458">
        <f>INDEX('Daily Data ADJ'!$1:$1048576,MATCH(Calc!$A458,'Daily Data ADJ'!$A:$A,0),MATCH("ES2!, CME_MINI: Close",'Daily Data ADJ'!$1:$1,0))</f>
        <v>2065.75</v>
      </c>
      <c r="H458">
        <f>INDEX('QUANDL MULTPL SP500_DIV_YIELD_M'!$A:$G,MATCH(Calc!$A458,'QUANDL MULTPL SP500_DIV_YIELD_M'!$A:$A,1),MATCH('QUANDL MULTPL SP500_DIV_YIELD_M'!$E$1,'QUANDL MULTPL SP500_DIV_YIELD_M'!$A$1:$G$1,0))</f>
        <v>1.96</v>
      </c>
      <c r="I458" s="5">
        <f t="shared" si="42"/>
        <v>5.208294058781808E-3</v>
      </c>
      <c r="J458" s="1">
        <f>A458/24/60/60+DATE(1970,1,1)</f>
        <v>42100.5625</v>
      </c>
      <c r="K458" s="3">
        <f t="shared" si="45"/>
        <v>4</v>
      </c>
      <c r="L458" s="6">
        <f>(1+Chart!$F$4)^(1/(365/K458))-1</f>
        <v>2.6639774888526091E-4</v>
      </c>
      <c r="M458" s="6">
        <f t="shared" si="46"/>
        <v>1.4237424437402169E-5</v>
      </c>
      <c r="N458" s="6">
        <f t="shared" si="47"/>
        <v>5.6930692337475719E-5</v>
      </c>
      <c r="O458">
        <f>O457*(B458/B457)</f>
        <v>180.33739336000068</v>
      </c>
      <c r="P458">
        <f t="shared" si="43"/>
        <v>2015</v>
      </c>
      <c r="Q458" s="1">
        <f t="shared" si="44"/>
        <v>42100.5625</v>
      </c>
      <c r="R458">
        <f>IF(B459="",R457,IF(Q458&gt;=Chart!$F$2,E458,0))</f>
        <v>0</v>
      </c>
      <c r="S458">
        <f>IF(B459="",S457,IFERROR(IF(AND(R458&gt;0,R457=0),R458,(1+(B459/B458-1)*Calc!$Z$1)*S457),0))</f>
        <v>0</v>
      </c>
      <c r="T458">
        <f>IF(B459="",T457,IFERROR(IF(AND(R458&gt;0,R457=0),R458,(1+(B459/B458-1)*Calc!$Z$1-L459)*T457),0))</f>
        <v>0</v>
      </c>
      <c r="U458">
        <f>IF(B459="",U457,IFERROR(IF(AND(R458&gt;0,R457=0),R458,(1+(B459/B458-1)*Calc!$Z$1-M459*2)*U457),0))</f>
        <v>0</v>
      </c>
      <c r="V458">
        <f>IF(B459="",V457,IFERROR(IF(AND(R458&gt;0,R457=0),R458,(1+(B459/B458-1)*Calc!$Z$1-N459*2)*V457),0))</f>
        <v>0</v>
      </c>
      <c r="W458">
        <f>IF(ISNUMBER(C458),C458,W457)</f>
        <v>0.13</v>
      </c>
      <c r="Y458" s="1" t="e">
        <f>IF(AND(Q458&gt;=Chart!$F$2,Q458&lt;=Chart!$F$3),Q458,#N/A)</f>
        <v>#N/A</v>
      </c>
      <c r="Z458" t="e">
        <f>IF(AND(Q458&gt;=Chart!$F$2,Q458&lt;=Chart!$F$3),R458,#N/A)</f>
        <v>#N/A</v>
      </c>
      <c r="AA458" t="e">
        <f>IF(AND(Q458&gt;=Chart!$F$2,Q458&lt;=Chart!$F$3),S458,#N/A)</f>
        <v>#N/A</v>
      </c>
      <c r="AB458" t="e">
        <f>IF(AND(Q458&gt;=Chart!$F$2,Q458&lt;=Chart!$F$3),T458,#N/A)</f>
        <v>#N/A</v>
      </c>
      <c r="AC458" t="e">
        <f>IF(AND(Q458&gt;=Chart!$F$2,Q458&lt;=Chart!$F$3),U458,#N/A)</f>
        <v>#N/A</v>
      </c>
      <c r="AD458" t="e">
        <f>IF(AND(Q458&gt;=Chart!$F$2,Q458&lt;=Chart!$F$3),V458,#N/A)</f>
        <v>#N/A</v>
      </c>
      <c r="AE458" t="e">
        <f>IF(AND(Q458&gt;=Chart!$F$2,Q458&lt;=Chart!$F$3),I458,#N/A)</f>
        <v>#N/A</v>
      </c>
      <c r="AF458" t="e">
        <f>IF(AND(Q458&gt;=Chart!$F$2,Q458&lt;=Chart!$F$3),H458/100,#N/A)</f>
        <v>#N/A</v>
      </c>
      <c r="AG458" t="e">
        <f>IF(AND(Q458&gt;=Chart!$F$2,Q458&lt;=Chart!$F$3),W458/100,#N/A)</f>
        <v>#N/A</v>
      </c>
    </row>
    <row r="459" spans="1:33" x14ac:dyDescent="0.25">
      <c r="A459">
        <v>1428413400</v>
      </c>
      <c r="B459">
        <f>INDEX('Daily Data ADJ'!$1:$1048576,MATCH(Calc!$A459,'Daily Data ADJ'!$A:$A,0),MATCH("SPY, CBOE BZX: Close",'Daily Data ADJ'!$1:$1,0))</f>
        <v>179.86014961999999</v>
      </c>
      <c r="C459">
        <f>INDEX('Daily Data ADJ'!$1:$1048576,MATCH(Calc!$A459,'Daily Data ADJ'!$A:$A,0),MATCH("EFFR, FRED: Close",'Daily Data ADJ'!$1:$1,0))</f>
        <v>0.12</v>
      </c>
      <c r="D459" t="str">
        <f>INDEX('Daily Data ADJ'!$1:$1048576,MATCH(Calc!$A459,'Daily Data ADJ'!$A:$A,1),MATCH("SOFR, FRED: Close",'Daily Data ADJ'!$1:$1,0))</f>
        <v>NaN</v>
      </c>
      <c r="E459">
        <f>INDEX('Daily Data ADJ'!$1:$1048576,MATCH(Calc!$A459,'Daily Data ADJ'!$A:$A,0),MATCH("UPRO, CBOE BZX: Close",'Daily Data ADJ'!$1:$1,0))</f>
        <v>10.99366154</v>
      </c>
      <c r="F459">
        <f>INDEX('Daily Data ADJ'!$1:$1048576,MATCH(Calc!$A459,'Daily Data ADJ'!$A:$A,0),MATCH("ES1!, CME_MINI: Close",'Daily Data ADJ'!$1:$1,0))</f>
        <v>2067.75</v>
      </c>
      <c r="G459">
        <f>INDEX('Daily Data ADJ'!$1:$1048576,MATCH(Calc!$A459,'Daily Data ADJ'!$A:$A,0),MATCH("ES2!, CME_MINI: Close",'Daily Data ADJ'!$1:$1,0))</f>
        <v>2060.5</v>
      </c>
      <c r="H459">
        <f>INDEX('QUANDL MULTPL SP500_DIV_YIELD_M'!$A:$G,MATCH(Calc!$A459,'QUANDL MULTPL SP500_DIV_YIELD_M'!$A:$A,1),MATCH('QUANDL MULTPL SP500_DIV_YIELD_M'!$E$1,'QUANDL MULTPL SP500_DIV_YIELD_M'!$A$1:$G$1,0))</f>
        <v>1.96</v>
      </c>
      <c r="I459" s="5">
        <f t="shared" si="42"/>
        <v>5.6486831838419779E-3</v>
      </c>
      <c r="J459" s="1">
        <f>A459/24/60/60+DATE(1970,1,1)</f>
        <v>42101.5625</v>
      </c>
      <c r="K459" s="3">
        <f t="shared" si="45"/>
        <v>1</v>
      </c>
      <c r="L459" s="6">
        <f>(1+Chart!$F$4)^(1/(365/K459))-1</f>
        <v>6.6592785027408397E-5</v>
      </c>
      <c r="M459" s="6">
        <f t="shared" si="46"/>
        <v>3.2857056047053135E-6</v>
      </c>
      <c r="N459" s="6">
        <f t="shared" si="47"/>
        <v>1.5432418251970503E-5</v>
      </c>
      <c r="O459">
        <f>O458*(B459/B458)</f>
        <v>179.86014962000067</v>
      </c>
      <c r="P459">
        <f t="shared" si="43"/>
        <v>2015</v>
      </c>
      <c r="Q459" s="1">
        <f t="shared" si="44"/>
        <v>42101.5625</v>
      </c>
      <c r="R459">
        <f>IF(B460="",R458,IF(Q459&gt;=Chart!$F$2,E459,0))</f>
        <v>0</v>
      </c>
      <c r="S459">
        <f>IF(B460="",S458,IFERROR(IF(AND(R459&gt;0,R458=0),R459,(1+(B460/B459-1)*Calc!$Z$1)*S458),0))</f>
        <v>0</v>
      </c>
      <c r="T459">
        <f>IF(B460="",T458,IFERROR(IF(AND(R459&gt;0,R458=0),R459,(1+(B460/B459-1)*Calc!$Z$1-L460)*T458),0))</f>
        <v>0</v>
      </c>
      <c r="U459">
        <f>IF(B460="",U458,IFERROR(IF(AND(R459&gt;0,R458=0),R459,(1+(B460/B459-1)*Calc!$Z$1-M460*2)*U458),0))</f>
        <v>0</v>
      </c>
      <c r="V459">
        <f>IF(B460="",V458,IFERROR(IF(AND(R459&gt;0,R458=0),R459,(1+(B460/B459-1)*Calc!$Z$1-N460*2)*V458),0))</f>
        <v>0</v>
      </c>
      <c r="W459">
        <f>IF(ISNUMBER(C459),C459,W458)</f>
        <v>0.12</v>
      </c>
      <c r="Y459" s="1" t="e">
        <f>IF(AND(Q459&gt;=Chart!$F$2,Q459&lt;=Chart!$F$3),Q459,#N/A)</f>
        <v>#N/A</v>
      </c>
      <c r="Z459" t="e">
        <f>IF(AND(Q459&gt;=Chart!$F$2,Q459&lt;=Chart!$F$3),R459,#N/A)</f>
        <v>#N/A</v>
      </c>
      <c r="AA459" t="e">
        <f>IF(AND(Q459&gt;=Chart!$F$2,Q459&lt;=Chart!$F$3),S459,#N/A)</f>
        <v>#N/A</v>
      </c>
      <c r="AB459" t="e">
        <f>IF(AND(Q459&gt;=Chart!$F$2,Q459&lt;=Chart!$F$3),T459,#N/A)</f>
        <v>#N/A</v>
      </c>
      <c r="AC459" t="e">
        <f>IF(AND(Q459&gt;=Chart!$F$2,Q459&lt;=Chart!$F$3),U459,#N/A)</f>
        <v>#N/A</v>
      </c>
      <c r="AD459" t="e">
        <f>IF(AND(Q459&gt;=Chart!$F$2,Q459&lt;=Chart!$F$3),V459,#N/A)</f>
        <v>#N/A</v>
      </c>
      <c r="AE459" t="e">
        <f>IF(AND(Q459&gt;=Chart!$F$2,Q459&lt;=Chart!$F$3),I459,#N/A)</f>
        <v>#N/A</v>
      </c>
      <c r="AF459" t="e">
        <f>IF(AND(Q459&gt;=Chart!$F$2,Q459&lt;=Chart!$F$3),H459/100,#N/A)</f>
        <v>#N/A</v>
      </c>
      <c r="AG459" t="e">
        <f>IF(AND(Q459&gt;=Chart!$F$2,Q459&lt;=Chart!$F$3),W459/100,#N/A)</f>
        <v>#N/A</v>
      </c>
    </row>
    <row r="460" spans="1:33" x14ac:dyDescent="0.25">
      <c r="A460">
        <v>1428499800</v>
      </c>
      <c r="B460">
        <f>INDEX('Daily Data ADJ'!$1:$1048576,MATCH(Calc!$A460,'Daily Data ADJ'!$A:$A,0),MATCH("SPY, CBOE BZX: Close",'Daily Data ADJ'!$1:$1,0))</f>
        <v>180.46321216999999</v>
      </c>
      <c r="C460">
        <f>INDEX('Daily Data ADJ'!$1:$1048576,MATCH(Calc!$A460,'Daily Data ADJ'!$A:$A,0),MATCH("EFFR, FRED: Close",'Daily Data ADJ'!$1:$1,0))</f>
        <v>0.12</v>
      </c>
      <c r="D460" t="str">
        <f>INDEX('Daily Data ADJ'!$1:$1048576,MATCH(Calc!$A460,'Daily Data ADJ'!$A:$A,1),MATCH("SOFR, FRED: Close",'Daily Data ADJ'!$1:$1,0))</f>
        <v>NaN</v>
      </c>
      <c r="E460">
        <f>INDEX('Daily Data ADJ'!$1:$1048576,MATCH(Calc!$A460,'Daily Data ADJ'!$A:$A,0),MATCH("UPRO, CBOE BZX: Close",'Daily Data ADJ'!$1:$1,0))</f>
        <v>11.110156509999999</v>
      </c>
      <c r="F460">
        <f>INDEX('Daily Data ADJ'!$1:$1048576,MATCH(Calc!$A460,'Daily Data ADJ'!$A:$A,0),MATCH("ES1!, CME_MINI: Close",'Daily Data ADJ'!$1:$1,0))</f>
        <v>2076</v>
      </c>
      <c r="G460">
        <f>INDEX('Daily Data ADJ'!$1:$1048576,MATCH(Calc!$A460,'Daily Data ADJ'!$A:$A,0),MATCH("ES2!, CME_MINI: Close",'Daily Data ADJ'!$1:$1,0))</f>
        <v>2068.5</v>
      </c>
      <c r="H460">
        <f>INDEX('QUANDL MULTPL SP500_DIV_YIELD_M'!$A:$G,MATCH(Calc!$A460,'QUANDL MULTPL SP500_DIV_YIELD_M'!$A:$A,1),MATCH('QUANDL MULTPL SP500_DIV_YIELD_M'!$E$1,'QUANDL MULTPL SP500_DIV_YIELD_M'!$A$1:$G$1,0))</f>
        <v>1.96</v>
      </c>
      <c r="I460" s="5">
        <f t="shared" si="42"/>
        <v>5.2272548440772046E-3</v>
      </c>
      <c r="J460" s="1">
        <f>A460/24/60/60+DATE(1970,1,1)</f>
        <v>42102.5625</v>
      </c>
      <c r="K460" s="3">
        <f t="shared" si="45"/>
        <v>1</v>
      </c>
      <c r="L460" s="6">
        <f>(1+Chart!$F$4)^(1/(365/K460))-1</f>
        <v>6.6592785027408397E-5</v>
      </c>
      <c r="M460" s="6">
        <f t="shared" si="46"/>
        <v>3.2857056047053135E-6</v>
      </c>
      <c r="N460" s="6">
        <f t="shared" si="47"/>
        <v>1.4284047692214585E-5</v>
      </c>
      <c r="O460">
        <f>O459*(B460/B459)</f>
        <v>180.46321217000067</v>
      </c>
      <c r="P460">
        <f t="shared" si="43"/>
        <v>2015</v>
      </c>
      <c r="Q460" s="1">
        <f t="shared" si="44"/>
        <v>42102.5625</v>
      </c>
      <c r="R460">
        <f>IF(B461="",R459,IF(Q460&gt;=Chart!$F$2,E460,0))</f>
        <v>0</v>
      </c>
      <c r="S460">
        <f>IF(B461="",S459,IFERROR(IF(AND(R460&gt;0,R459=0),R460,(1+(B461/B460-1)*Calc!$Z$1)*S459),0))</f>
        <v>0</v>
      </c>
      <c r="T460">
        <f>IF(B461="",T459,IFERROR(IF(AND(R460&gt;0,R459=0),R460,(1+(B461/B460-1)*Calc!$Z$1-L461)*T459),0))</f>
        <v>0</v>
      </c>
      <c r="U460">
        <f>IF(B461="",U459,IFERROR(IF(AND(R460&gt;0,R459=0),R460,(1+(B461/B460-1)*Calc!$Z$1-M461*2)*U459),0))</f>
        <v>0</v>
      </c>
      <c r="V460">
        <f>IF(B461="",V459,IFERROR(IF(AND(R460&gt;0,R459=0),R460,(1+(B461/B460-1)*Calc!$Z$1-N461*2)*V459),0))</f>
        <v>0</v>
      </c>
      <c r="W460">
        <f>IF(ISNUMBER(C460),C460,W459)</f>
        <v>0.12</v>
      </c>
      <c r="Y460" s="1" t="e">
        <f>IF(AND(Q460&gt;=Chart!$F$2,Q460&lt;=Chart!$F$3),Q460,#N/A)</f>
        <v>#N/A</v>
      </c>
      <c r="Z460" t="e">
        <f>IF(AND(Q460&gt;=Chart!$F$2,Q460&lt;=Chart!$F$3),R460,#N/A)</f>
        <v>#N/A</v>
      </c>
      <c r="AA460" t="e">
        <f>IF(AND(Q460&gt;=Chart!$F$2,Q460&lt;=Chart!$F$3),S460,#N/A)</f>
        <v>#N/A</v>
      </c>
      <c r="AB460" t="e">
        <f>IF(AND(Q460&gt;=Chart!$F$2,Q460&lt;=Chart!$F$3),T460,#N/A)</f>
        <v>#N/A</v>
      </c>
      <c r="AC460" t="e">
        <f>IF(AND(Q460&gt;=Chart!$F$2,Q460&lt;=Chart!$F$3),U460,#N/A)</f>
        <v>#N/A</v>
      </c>
      <c r="AD460" t="e">
        <f>IF(AND(Q460&gt;=Chart!$F$2,Q460&lt;=Chart!$F$3),V460,#N/A)</f>
        <v>#N/A</v>
      </c>
      <c r="AE460" t="e">
        <f>IF(AND(Q460&gt;=Chart!$F$2,Q460&lt;=Chart!$F$3),I460,#N/A)</f>
        <v>#N/A</v>
      </c>
      <c r="AF460" t="e">
        <f>IF(AND(Q460&gt;=Chart!$F$2,Q460&lt;=Chart!$F$3),H460/100,#N/A)</f>
        <v>#N/A</v>
      </c>
      <c r="AG460" t="e">
        <f>IF(AND(Q460&gt;=Chart!$F$2,Q460&lt;=Chart!$F$3),W460/100,#N/A)</f>
        <v>#N/A</v>
      </c>
    </row>
    <row r="461" spans="1:33" x14ac:dyDescent="0.25">
      <c r="A461">
        <v>1428586200</v>
      </c>
      <c r="B461">
        <f>INDEX('Daily Data ADJ'!$1:$1048576,MATCH(Calc!$A461,'Daily Data ADJ'!$A:$A,0),MATCH("SPY, CBOE BZX: Close",'Daily Data ADJ'!$1:$1,0))</f>
        <v>181.26584937000001</v>
      </c>
      <c r="C461">
        <f>INDEX('Daily Data ADJ'!$1:$1048576,MATCH(Calc!$A461,'Daily Data ADJ'!$A:$A,0),MATCH("EFFR, FRED: Close",'Daily Data ADJ'!$1:$1,0))</f>
        <v>0.12</v>
      </c>
      <c r="D461" t="str">
        <f>INDEX('Daily Data ADJ'!$1:$1048576,MATCH(Calc!$A461,'Daily Data ADJ'!$A:$A,1),MATCH("SOFR, FRED: Close",'Daily Data ADJ'!$1:$1,0))</f>
        <v>NaN</v>
      </c>
      <c r="E461">
        <f>INDEX('Daily Data ADJ'!$1:$1048576,MATCH(Calc!$A461,'Daily Data ADJ'!$A:$A,0),MATCH("UPRO, CBOE BZX: Close",'Daily Data ADJ'!$1:$1,0))</f>
        <v>11.260865709999999</v>
      </c>
      <c r="F461">
        <f>INDEX('Daily Data ADJ'!$1:$1048576,MATCH(Calc!$A461,'Daily Data ADJ'!$A:$A,0),MATCH("ES1!, CME_MINI: Close",'Daily Data ADJ'!$1:$1,0))</f>
        <v>2085.75</v>
      </c>
      <c r="G461">
        <f>INDEX('Daily Data ADJ'!$1:$1048576,MATCH(Calc!$A461,'Daily Data ADJ'!$A:$A,0),MATCH("ES2!, CME_MINI: Close",'Daily Data ADJ'!$1:$1,0))</f>
        <v>2078.25</v>
      </c>
      <c r="H461">
        <f>INDEX('QUANDL MULTPL SP500_DIV_YIELD_M'!$A:$G,MATCH(Calc!$A461,'QUANDL MULTPL SP500_DIV_YIELD_M'!$A:$A,1),MATCH('QUANDL MULTPL SP500_DIV_YIELD_M'!$E$1,'QUANDL MULTPL SP500_DIV_YIELD_M'!$A$1:$G$1,0))</f>
        <v>1.96</v>
      </c>
      <c r="I461" s="5">
        <f t="shared" si="42"/>
        <v>5.2940787471598624E-3</v>
      </c>
      <c r="J461" s="1">
        <f>A461/24/60/60+DATE(1970,1,1)</f>
        <v>42103.5625</v>
      </c>
      <c r="K461" s="3">
        <f t="shared" si="45"/>
        <v>1</v>
      </c>
      <c r="L461" s="6">
        <f>(1+Chart!$F$4)^(1/(365/K461))-1</f>
        <v>6.6592785027408397E-5</v>
      </c>
      <c r="M461" s="6">
        <f t="shared" si="46"/>
        <v>3.2857056047053135E-6</v>
      </c>
      <c r="N461" s="6">
        <f t="shared" si="47"/>
        <v>1.4466171418314744E-5</v>
      </c>
      <c r="O461">
        <f>O460*(B461/B460)</f>
        <v>181.26584937000069</v>
      </c>
      <c r="P461">
        <f t="shared" si="43"/>
        <v>2015</v>
      </c>
      <c r="Q461" s="1">
        <f t="shared" si="44"/>
        <v>42103.5625</v>
      </c>
      <c r="R461">
        <f>IF(B462="",R460,IF(Q461&gt;=Chart!$F$2,E461,0))</f>
        <v>0</v>
      </c>
      <c r="S461">
        <f>IF(B462="",S460,IFERROR(IF(AND(R461&gt;0,R460=0),R461,(1+(B462/B461-1)*Calc!$Z$1)*S460),0))</f>
        <v>0</v>
      </c>
      <c r="T461">
        <f>IF(B462="",T460,IFERROR(IF(AND(R461&gt;0,R460=0),R461,(1+(B462/B461-1)*Calc!$Z$1-L462)*T460),0))</f>
        <v>0</v>
      </c>
      <c r="U461">
        <f>IF(B462="",U460,IFERROR(IF(AND(R461&gt;0,R460=0),R461,(1+(B462/B461-1)*Calc!$Z$1-M462*2)*U460),0))</f>
        <v>0</v>
      </c>
      <c r="V461">
        <f>IF(B462="",V460,IFERROR(IF(AND(R461&gt;0,R460=0),R461,(1+(B462/B461-1)*Calc!$Z$1-N462*2)*V460),0))</f>
        <v>0</v>
      </c>
      <c r="W461">
        <f>IF(ISNUMBER(C461),C461,W460)</f>
        <v>0.12</v>
      </c>
      <c r="Y461" s="1" t="e">
        <f>IF(AND(Q461&gt;=Chart!$F$2,Q461&lt;=Chart!$F$3),Q461,#N/A)</f>
        <v>#N/A</v>
      </c>
      <c r="Z461" t="e">
        <f>IF(AND(Q461&gt;=Chart!$F$2,Q461&lt;=Chart!$F$3),R461,#N/A)</f>
        <v>#N/A</v>
      </c>
      <c r="AA461" t="e">
        <f>IF(AND(Q461&gt;=Chart!$F$2,Q461&lt;=Chart!$F$3),S461,#N/A)</f>
        <v>#N/A</v>
      </c>
      <c r="AB461" t="e">
        <f>IF(AND(Q461&gt;=Chart!$F$2,Q461&lt;=Chart!$F$3),T461,#N/A)</f>
        <v>#N/A</v>
      </c>
      <c r="AC461" t="e">
        <f>IF(AND(Q461&gt;=Chart!$F$2,Q461&lt;=Chart!$F$3),U461,#N/A)</f>
        <v>#N/A</v>
      </c>
      <c r="AD461" t="e">
        <f>IF(AND(Q461&gt;=Chart!$F$2,Q461&lt;=Chart!$F$3),V461,#N/A)</f>
        <v>#N/A</v>
      </c>
      <c r="AE461" t="e">
        <f>IF(AND(Q461&gt;=Chart!$F$2,Q461&lt;=Chart!$F$3),I461,#N/A)</f>
        <v>#N/A</v>
      </c>
      <c r="AF461" t="e">
        <f>IF(AND(Q461&gt;=Chart!$F$2,Q461&lt;=Chart!$F$3),H461/100,#N/A)</f>
        <v>#N/A</v>
      </c>
      <c r="AG461" t="e">
        <f>IF(AND(Q461&gt;=Chart!$F$2,Q461&lt;=Chart!$F$3),W461/100,#N/A)</f>
        <v>#N/A</v>
      </c>
    </row>
    <row r="462" spans="1:33" x14ac:dyDescent="0.25">
      <c r="A462">
        <v>1428672600</v>
      </c>
      <c r="B462">
        <f>INDEX('Daily Data ADJ'!$1:$1048576,MATCH(Calc!$A462,'Daily Data ADJ'!$A:$A,0),MATCH("SPY, CBOE BZX: Close",'Daily Data ADJ'!$1:$1,0))</f>
        <v>182.25504548000001</v>
      </c>
      <c r="C462">
        <f>INDEX('Daily Data ADJ'!$1:$1048576,MATCH(Calc!$A462,'Daily Data ADJ'!$A:$A,0),MATCH("EFFR, FRED: Close",'Daily Data ADJ'!$1:$1,0))</f>
        <v>0.12</v>
      </c>
      <c r="D462" t="str">
        <f>INDEX('Daily Data ADJ'!$1:$1048576,MATCH(Calc!$A462,'Daily Data ADJ'!$A:$A,1),MATCH("SOFR, FRED: Close",'Daily Data ADJ'!$1:$1,0))</f>
        <v>NaN</v>
      </c>
      <c r="E462">
        <f>INDEX('Daily Data ADJ'!$1:$1048576,MATCH(Calc!$A462,'Daily Data ADJ'!$A:$A,0),MATCH("UPRO, CBOE BZX: Close",'Daily Data ADJ'!$1:$1,0))</f>
        <v>11.436829639999999</v>
      </c>
      <c r="F462">
        <f>INDEX('Daily Data ADJ'!$1:$1048576,MATCH(Calc!$A462,'Daily Data ADJ'!$A:$A,0),MATCH("ES1!, CME_MINI: Close",'Daily Data ADJ'!$1:$1,0))</f>
        <v>2095.5</v>
      </c>
      <c r="G462">
        <f>INDEX('Daily Data ADJ'!$1:$1048576,MATCH(Calc!$A462,'Daily Data ADJ'!$A:$A,0),MATCH("ES2!, CME_MINI: Close",'Daily Data ADJ'!$1:$1,0))</f>
        <v>2088</v>
      </c>
      <c r="H462">
        <f>INDEX('QUANDL MULTPL SP500_DIV_YIELD_M'!$A:$G,MATCH(Calc!$A462,'QUANDL MULTPL SP500_DIV_YIELD_M'!$A:$A,1),MATCH('QUANDL MULTPL SP500_DIV_YIELD_M'!$E$1,'QUANDL MULTPL SP500_DIV_YIELD_M'!$A$1:$G$1,0))</f>
        <v>1.96</v>
      </c>
      <c r="I462" s="5">
        <f t="shared" si="42"/>
        <v>5.3602841606293292E-3</v>
      </c>
      <c r="J462" s="1">
        <f>A462/24/60/60+DATE(1970,1,1)</f>
        <v>42104.5625</v>
      </c>
      <c r="K462" s="3">
        <f t="shared" si="45"/>
        <v>1</v>
      </c>
      <c r="L462" s="6">
        <f>(1+Chart!$F$4)^(1/(365/K462))-1</f>
        <v>6.6592785027408397E-5</v>
      </c>
      <c r="M462" s="6">
        <f t="shared" si="46"/>
        <v>3.2857056047053135E-6</v>
      </c>
      <c r="N462" s="6">
        <f t="shared" si="47"/>
        <v>1.4646597590095567E-5</v>
      </c>
      <c r="O462">
        <f>O461*(B462/B461)</f>
        <v>182.25504548000069</v>
      </c>
      <c r="P462">
        <f t="shared" si="43"/>
        <v>2015</v>
      </c>
      <c r="Q462" s="1">
        <f t="shared" si="44"/>
        <v>42104.5625</v>
      </c>
      <c r="R462">
        <f>IF(B463="",R461,IF(Q462&gt;=Chart!$F$2,E462,0))</f>
        <v>0</v>
      </c>
      <c r="S462">
        <f>IF(B463="",S461,IFERROR(IF(AND(R462&gt;0,R461=0),R462,(1+(B463/B462-1)*Calc!$Z$1)*S461),0))</f>
        <v>0</v>
      </c>
      <c r="T462">
        <f>IF(B463="",T461,IFERROR(IF(AND(R462&gt;0,R461=0),R462,(1+(B463/B462-1)*Calc!$Z$1-L463)*T461),0))</f>
        <v>0</v>
      </c>
      <c r="U462">
        <f>IF(B463="",U461,IFERROR(IF(AND(R462&gt;0,R461=0),R462,(1+(B463/B462-1)*Calc!$Z$1-M463*2)*U461),0))</f>
        <v>0</v>
      </c>
      <c r="V462">
        <f>IF(B463="",V461,IFERROR(IF(AND(R462&gt;0,R461=0),R462,(1+(B463/B462-1)*Calc!$Z$1-N463*2)*V461),0))</f>
        <v>0</v>
      </c>
      <c r="W462">
        <f>IF(ISNUMBER(C462),C462,W461)</f>
        <v>0.12</v>
      </c>
      <c r="Y462" s="1" t="e">
        <f>IF(AND(Q462&gt;=Chart!$F$2,Q462&lt;=Chart!$F$3),Q462,#N/A)</f>
        <v>#N/A</v>
      </c>
      <c r="Z462" t="e">
        <f>IF(AND(Q462&gt;=Chart!$F$2,Q462&lt;=Chart!$F$3),R462,#N/A)</f>
        <v>#N/A</v>
      </c>
      <c r="AA462" t="e">
        <f>IF(AND(Q462&gt;=Chart!$F$2,Q462&lt;=Chart!$F$3),S462,#N/A)</f>
        <v>#N/A</v>
      </c>
      <c r="AB462" t="e">
        <f>IF(AND(Q462&gt;=Chart!$F$2,Q462&lt;=Chart!$F$3),T462,#N/A)</f>
        <v>#N/A</v>
      </c>
      <c r="AC462" t="e">
        <f>IF(AND(Q462&gt;=Chart!$F$2,Q462&lt;=Chart!$F$3),U462,#N/A)</f>
        <v>#N/A</v>
      </c>
      <c r="AD462" t="e">
        <f>IF(AND(Q462&gt;=Chart!$F$2,Q462&lt;=Chart!$F$3),V462,#N/A)</f>
        <v>#N/A</v>
      </c>
      <c r="AE462" t="e">
        <f>IF(AND(Q462&gt;=Chart!$F$2,Q462&lt;=Chart!$F$3),I462,#N/A)</f>
        <v>#N/A</v>
      </c>
      <c r="AF462" t="e">
        <f>IF(AND(Q462&gt;=Chart!$F$2,Q462&lt;=Chart!$F$3),H462/100,#N/A)</f>
        <v>#N/A</v>
      </c>
      <c r="AG462" t="e">
        <f>IF(AND(Q462&gt;=Chart!$F$2,Q462&lt;=Chart!$F$3),W462/100,#N/A)</f>
        <v>#N/A</v>
      </c>
    </row>
    <row r="463" spans="1:33" x14ac:dyDescent="0.25">
      <c r="A463">
        <v>1428931800</v>
      </c>
      <c r="B463">
        <f>INDEX('Daily Data ADJ'!$1:$1048576,MATCH(Calc!$A463,'Daily Data ADJ'!$A:$A,0),MATCH("SPY, CBOE BZX: Close",'Daily Data ADJ'!$1:$1,0))</f>
        <v>181.43071538000001</v>
      </c>
      <c r="C463">
        <f>INDEX('Daily Data ADJ'!$1:$1048576,MATCH(Calc!$A463,'Daily Data ADJ'!$A:$A,0),MATCH("EFFR, FRED: Close",'Daily Data ADJ'!$1:$1,0))</f>
        <v>0.13</v>
      </c>
      <c r="D463" t="str">
        <f>INDEX('Daily Data ADJ'!$1:$1048576,MATCH(Calc!$A463,'Daily Data ADJ'!$A:$A,1),MATCH("SOFR, FRED: Close",'Daily Data ADJ'!$1:$1,0))</f>
        <v>NaN</v>
      </c>
      <c r="E463">
        <f>INDEX('Daily Data ADJ'!$1:$1048576,MATCH(Calc!$A463,'Daily Data ADJ'!$A:$A,0),MATCH("UPRO, CBOE BZX: Close",'Daily Data ADJ'!$1:$1,0))</f>
        <v>11.28774909</v>
      </c>
      <c r="F463">
        <f>INDEX('Daily Data ADJ'!$1:$1048576,MATCH(Calc!$A463,'Daily Data ADJ'!$A:$A,0),MATCH("ES1!, CME_MINI: Close",'Daily Data ADJ'!$1:$1,0))</f>
        <v>2086.5</v>
      </c>
      <c r="G463">
        <f>INDEX('Daily Data ADJ'!$1:$1048576,MATCH(Calc!$A463,'Daily Data ADJ'!$A:$A,0),MATCH("ES2!, CME_MINI: Close",'Daily Data ADJ'!$1:$1,0))</f>
        <v>2079</v>
      </c>
      <c r="H463">
        <f>INDEX('QUANDL MULTPL SP500_DIV_YIELD_M'!$A:$G,MATCH(Calc!$A463,'QUANDL MULTPL SP500_DIV_YIELD_M'!$A:$A,1),MATCH('QUANDL MULTPL SP500_DIV_YIELD_M'!$E$1,'QUANDL MULTPL SP500_DIV_YIELD_M'!$A$1:$G$1,0))</f>
        <v>1.96</v>
      </c>
      <c r="I463" s="5">
        <f t="shared" si="42"/>
        <v>5.2991933195825555E-3</v>
      </c>
      <c r="J463" s="1">
        <f>A463/24/60/60+DATE(1970,1,1)</f>
        <v>42107.5625</v>
      </c>
      <c r="K463" s="3">
        <f t="shared" si="45"/>
        <v>3</v>
      </c>
      <c r="L463" s="6">
        <f>(1+Chart!$F$4)^(1/(365/K463))-1</f>
        <v>1.9979165917494157E-4</v>
      </c>
      <c r="M463" s="6">
        <f t="shared" si="46"/>
        <v>1.0678049324752692E-5</v>
      </c>
      <c r="N463" s="6">
        <f t="shared" si="47"/>
        <v>4.3440959980767246E-5</v>
      </c>
      <c r="O463">
        <f>O462*(B463/B462)</f>
        <v>181.43071538000069</v>
      </c>
      <c r="P463">
        <f t="shared" si="43"/>
        <v>2015</v>
      </c>
      <c r="Q463" s="1">
        <f t="shared" si="44"/>
        <v>42107.5625</v>
      </c>
      <c r="R463">
        <f>IF(B464="",R462,IF(Q463&gt;=Chart!$F$2,E463,0))</f>
        <v>0</v>
      </c>
      <c r="S463">
        <f>IF(B464="",S462,IFERROR(IF(AND(R463&gt;0,R462=0),R463,(1+(B464/B463-1)*Calc!$Z$1)*S462),0))</f>
        <v>0</v>
      </c>
      <c r="T463">
        <f>IF(B464="",T462,IFERROR(IF(AND(R463&gt;0,R462=0),R463,(1+(B464/B463-1)*Calc!$Z$1-L464)*T462),0))</f>
        <v>0</v>
      </c>
      <c r="U463">
        <f>IF(B464="",U462,IFERROR(IF(AND(R463&gt;0,R462=0),R463,(1+(B464/B463-1)*Calc!$Z$1-M464*2)*U462),0))</f>
        <v>0</v>
      </c>
      <c r="V463">
        <f>IF(B464="",V462,IFERROR(IF(AND(R463&gt;0,R462=0),R463,(1+(B464/B463-1)*Calc!$Z$1-N464*2)*V462),0))</f>
        <v>0</v>
      </c>
      <c r="W463">
        <f>IF(ISNUMBER(C463),C463,W462)</f>
        <v>0.13</v>
      </c>
      <c r="Y463" s="1" t="e">
        <f>IF(AND(Q463&gt;=Chart!$F$2,Q463&lt;=Chart!$F$3),Q463,#N/A)</f>
        <v>#N/A</v>
      </c>
      <c r="Z463" t="e">
        <f>IF(AND(Q463&gt;=Chart!$F$2,Q463&lt;=Chart!$F$3),R463,#N/A)</f>
        <v>#N/A</v>
      </c>
      <c r="AA463" t="e">
        <f>IF(AND(Q463&gt;=Chart!$F$2,Q463&lt;=Chart!$F$3),S463,#N/A)</f>
        <v>#N/A</v>
      </c>
      <c r="AB463" t="e">
        <f>IF(AND(Q463&gt;=Chart!$F$2,Q463&lt;=Chart!$F$3),T463,#N/A)</f>
        <v>#N/A</v>
      </c>
      <c r="AC463" t="e">
        <f>IF(AND(Q463&gt;=Chart!$F$2,Q463&lt;=Chart!$F$3),U463,#N/A)</f>
        <v>#N/A</v>
      </c>
      <c r="AD463" t="e">
        <f>IF(AND(Q463&gt;=Chart!$F$2,Q463&lt;=Chart!$F$3),V463,#N/A)</f>
        <v>#N/A</v>
      </c>
      <c r="AE463" t="e">
        <f>IF(AND(Q463&gt;=Chart!$F$2,Q463&lt;=Chart!$F$3),I463,#N/A)</f>
        <v>#N/A</v>
      </c>
      <c r="AF463" t="e">
        <f>IF(AND(Q463&gt;=Chart!$F$2,Q463&lt;=Chart!$F$3),H463/100,#N/A)</f>
        <v>#N/A</v>
      </c>
      <c r="AG463" t="e">
        <f>IF(AND(Q463&gt;=Chart!$F$2,Q463&lt;=Chart!$F$3),W463/100,#N/A)</f>
        <v>#N/A</v>
      </c>
    </row>
    <row r="464" spans="1:33" x14ac:dyDescent="0.25">
      <c r="A464">
        <v>1429018200</v>
      </c>
      <c r="B464">
        <f>INDEX('Daily Data ADJ'!$1:$1048576,MATCH(Calc!$A464,'Daily Data ADJ'!$A:$A,0),MATCH("SPY, CBOE BZX: Close",'Daily Data ADJ'!$1:$1,0))</f>
        <v>181.77780174</v>
      </c>
      <c r="C464">
        <f>INDEX('Daily Data ADJ'!$1:$1048576,MATCH(Calc!$A464,'Daily Data ADJ'!$A:$A,0),MATCH("EFFR, FRED: Close",'Daily Data ADJ'!$1:$1,0))</f>
        <v>0.13</v>
      </c>
      <c r="D464" t="str">
        <f>INDEX('Daily Data ADJ'!$1:$1048576,MATCH(Calc!$A464,'Daily Data ADJ'!$A:$A,1),MATCH("SOFR, FRED: Close",'Daily Data ADJ'!$1:$1,0))</f>
        <v>NaN</v>
      </c>
      <c r="E464">
        <f>INDEX('Daily Data ADJ'!$1:$1048576,MATCH(Calc!$A464,'Daily Data ADJ'!$A:$A,0),MATCH("UPRO, CBOE BZX: Close",'Daily Data ADJ'!$1:$1,0))</f>
        <v>11.34803335</v>
      </c>
      <c r="F464">
        <f>INDEX('Daily Data ADJ'!$1:$1048576,MATCH(Calc!$A464,'Daily Data ADJ'!$A:$A,0),MATCH("ES1!, CME_MINI: Close",'Daily Data ADJ'!$1:$1,0))</f>
        <v>2091</v>
      </c>
      <c r="G464">
        <f>INDEX('Daily Data ADJ'!$1:$1048576,MATCH(Calc!$A464,'Daily Data ADJ'!$A:$A,0),MATCH("ES2!, CME_MINI: Close",'Daily Data ADJ'!$1:$1,0))</f>
        <v>2083.5</v>
      </c>
      <c r="H464">
        <f>INDEX('QUANDL MULTPL SP500_DIV_YIELD_M'!$A:$G,MATCH(Calc!$A464,'QUANDL MULTPL SP500_DIV_YIELD_M'!$A:$A,1),MATCH('QUANDL MULTPL SP500_DIV_YIELD_M'!$E$1,'QUANDL MULTPL SP500_DIV_YIELD_M'!$A$1:$G$1,0))</f>
        <v>1.96</v>
      </c>
      <c r="I464" s="5">
        <f t="shared" si="42"/>
        <v>5.3298041213581324E-3</v>
      </c>
      <c r="J464" s="1">
        <f>A464/24/60/60+DATE(1970,1,1)</f>
        <v>42108.5625</v>
      </c>
      <c r="K464" s="3">
        <f t="shared" si="45"/>
        <v>1</v>
      </c>
      <c r="L464" s="6">
        <f>(1+Chart!$F$4)^(1/(365/K464))-1</f>
        <v>6.6592785027408397E-5</v>
      </c>
      <c r="M464" s="6">
        <f t="shared" si="46"/>
        <v>3.5593371059405854E-6</v>
      </c>
      <c r="N464" s="6">
        <f t="shared" si="47"/>
        <v>1.4563533395461903E-5</v>
      </c>
      <c r="O464">
        <f>O463*(B464/B463)</f>
        <v>181.77780174000068</v>
      </c>
      <c r="P464">
        <f t="shared" si="43"/>
        <v>2015</v>
      </c>
      <c r="Q464" s="1">
        <f t="shared" si="44"/>
        <v>42108.5625</v>
      </c>
      <c r="R464">
        <f>IF(B465="",R463,IF(Q464&gt;=Chart!$F$2,E464,0))</f>
        <v>0</v>
      </c>
      <c r="S464">
        <f>IF(B465="",S463,IFERROR(IF(AND(R464&gt;0,R463=0),R464,(1+(B465/B464-1)*Calc!$Z$1)*S463),0))</f>
        <v>0</v>
      </c>
      <c r="T464">
        <f>IF(B465="",T463,IFERROR(IF(AND(R464&gt;0,R463=0),R464,(1+(B465/B464-1)*Calc!$Z$1-L465)*T463),0))</f>
        <v>0</v>
      </c>
      <c r="U464">
        <f>IF(B465="",U463,IFERROR(IF(AND(R464&gt;0,R463=0),R464,(1+(B465/B464-1)*Calc!$Z$1-M465*2)*U463),0))</f>
        <v>0</v>
      </c>
      <c r="V464">
        <f>IF(B465="",V463,IFERROR(IF(AND(R464&gt;0,R463=0),R464,(1+(B465/B464-1)*Calc!$Z$1-N465*2)*V463),0))</f>
        <v>0</v>
      </c>
      <c r="W464">
        <f>IF(ISNUMBER(C464),C464,W463)</f>
        <v>0.13</v>
      </c>
      <c r="Y464" s="1" t="e">
        <f>IF(AND(Q464&gt;=Chart!$F$2,Q464&lt;=Chart!$F$3),Q464,#N/A)</f>
        <v>#N/A</v>
      </c>
      <c r="Z464" t="e">
        <f>IF(AND(Q464&gt;=Chart!$F$2,Q464&lt;=Chart!$F$3),R464,#N/A)</f>
        <v>#N/A</v>
      </c>
      <c r="AA464" t="e">
        <f>IF(AND(Q464&gt;=Chart!$F$2,Q464&lt;=Chart!$F$3),S464,#N/A)</f>
        <v>#N/A</v>
      </c>
      <c r="AB464" t="e">
        <f>IF(AND(Q464&gt;=Chart!$F$2,Q464&lt;=Chart!$F$3),T464,#N/A)</f>
        <v>#N/A</v>
      </c>
      <c r="AC464" t="e">
        <f>IF(AND(Q464&gt;=Chart!$F$2,Q464&lt;=Chart!$F$3),U464,#N/A)</f>
        <v>#N/A</v>
      </c>
      <c r="AD464" t="e">
        <f>IF(AND(Q464&gt;=Chart!$F$2,Q464&lt;=Chart!$F$3),V464,#N/A)</f>
        <v>#N/A</v>
      </c>
      <c r="AE464" t="e">
        <f>IF(AND(Q464&gt;=Chart!$F$2,Q464&lt;=Chart!$F$3),I464,#N/A)</f>
        <v>#N/A</v>
      </c>
      <c r="AF464" t="e">
        <f>IF(AND(Q464&gt;=Chart!$F$2,Q464&lt;=Chart!$F$3),H464/100,#N/A)</f>
        <v>#N/A</v>
      </c>
      <c r="AG464" t="e">
        <f>IF(AND(Q464&gt;=Chart!$F$2,Q464&lt;=Chart!$F$3),W464/100,#N/A)</f>
        <v>#N/A</v>
      </c>
    </row>
    <row r="465" spans="1:33" x14ac:dyDescent="0.25">
      <c r="A465">
        <v>1429104600</v>
      </c>
      <c r="B465">
        <f>INDEX('Daily Data ADJ'!$1:$1048576,MATCH(Calc!$A465,'Daily Data ADJ'!$A:$A,0),MATCH("SPY, CBOE BZX: Close",'Daily Data ADJ'!$1:$1,0))</f>
        <v>182.59345468000001</v>
      </c>
      <c r="C465">
        <f>INDEX('Daily Data ADJ'!$1:$1048576,MATCH(Calc!$A465,'Daily Data ADJ'!$A:$A,0),MATCH("EFFR, FRED: Close",'Daily Data ADJ'!$1:$1,0))</f>
        <v>0.13</v>
      </c>
      <c r="D465" t="str">
        <f>INDEX('Daily Data ADJ'!$1:$1048576,MATCH(Calc!$A465,'Daily Data ADJ'!$A:$A,1),MATCH("SOFR, FRED: Close",'Daily Data ADJ'!$1:$1,0))</f>
        <v>NaN</v>
      </c>
      <c r="E465">
        <f>INDEX('Daily Data ADJ'!$1:$1048576,MATCH(Calc!$A465,'Daily Data ADJ'!$A:$A,0),MATCH("UPRO, CBOE BZX: Close",'Daily Data ADJ'!$1:$1,0))</f>
        <v>11.497928229999999</v>
      </c>
      <c r="F465">
        <f>INDEX('Daily Data ADJ'!$1:$1048576,MATCH(Calc!$A465,'Daily Data ADJ'!$A:$A,0),MATCH("ES1!, CME_MINI: Close",'Daily Data ADJ'!$1:$1,0))</f>
        <v>2099.75</v>
      </c>
      <c r="G465">
        <f>INDEX('Daily Data ADJ'!$1:$1048576,MATCH(Calc!$A465,'Daily Data ADJ'!$A:$A,0),MATCH("ES2!, CME_MINI: Close",'Daily Data ADJ'!$1:$1,0))</f>
        <v>2092.5</v>
      </c>
      <c r="H465">
        <f>INDEX('QUANDL MULTPL SP500_DIV_YIELD_M'!$A:$G,MATCH(Calc!$A465,'QUANDL MULTPL SP500_DIV_YIELD_M'!$A:$A,1),MATCH('QUANDL MULTPL SP500_DIV_YIELD_M'!$E$1,'QUANDL MULTPL SP500_DIV_YIELD_M'!$A$1:$G$1,0))</f>
        <v>1.96</v>
      </c>
      <c r="I465" s="5">
        <f t="shared" si="42"/>
        <v>5.8601981278669155E-3</v>
      </c>
      <c r="J465" s="1">
        <f>A465/24/60/60+DATE(1970,1,1)</f>
        <v>42109.5625</v>
      </c>
      <c r="K465" s="3">
        <f t="shared" si="45"/>
        <v>1</v>
      </c>
      <c r="L465" s="6">
        <f>(1+Chart!$F$4)^(1/(365/K465))-1</f>
        <v>6.6592785027408397E-5</v>
      </c>
      <c r="M465" s="6">
        <f t="shared" si="46"/>
        <v>3.5593371059405854E-6</v>
      </c>
      <c r="N465" s="6">
        <f t="shared" si="47"/>
        <v>1.6008604730499698E-5</v>
      </c>
      <c r="O465">
        <f>O464*(B465/B464)</f>
        <v>182.59345468000069</v>
      </c>
      <c r="P465">
        <f t="shared" si="43"/>
        <v>2015</v>
      </c>
      <c r="Q465" s="1">
        <f t="shared" si="44"/>
        <v>42109.5625</v>
      </c>
      <c r="R465">
        <f>IF(B466="",R464,IF(Q465&gt;=Chart!$F$2,E465,0))</f>
        <v>0</v>
      </c>
      <c r="S465">
        <f>IF(B466="",S464,IFERROR(IF(AND(R465&gt;0,R464=0),R465,(1+(B466/B465-1)*Calc!$Z$1)*S464),0))</f>
        <v>0</v>
      </c>
      <c r="T465">
        <f>IF(B466="",T464,IFERROR(IF(AND(R465&gt;0,R464=0),R465,(1+(B466/B465-1)*Calc!$Z$1-L466)*T464),0))</f>
        <v>0</v>
      </c>
      <c r="U465">
        <f>IF(B466="",U464,IFERROR(IF(AND(R465&gt;0,R464=0),R465,(1+(B466/B465-1)*Calc!$Z$1-M466*2)*U464),0))</f>
        <v>0</v>
      </c>
      <c r="V465">
        <f>IF(B466="",V464,IFERROR(IF(AND(R465&gt;0,R464=0),R465,(1+(B466/B465-1)*Calc!$Z$1-N466*2)*V464),0))</f>
        <v>0</v>
      </c>
      <c r="W465">
        <f>IF(ISNUMBER(C465),C465,W464)</f>
        <v>0.13</v>
      </c>
      <c r="Y465" s="1" t="e">
        <f>IF(AND(Q465&gt;=Chart!$F$2,Q465&lt;=Chart!$F$3),Q465,#N/A)</f>
        <v>#N/A</v>
      </c>
      <c r="Z465" t="e">
        <f>IF(AND(Q465&gt;=Chart!$F$2,Q465&lt;=Chart!$F$3),R465,#N/A)</f>
        <v>#N/A</v>
      </c>
      <c r="AA465" t="e">
        <f>IF(AND(Q465&gt;=Chart!$F$2,Q465&lt;=Chart!$F$3),S465,#N/A)</f>
        <v>#N/A</v>
      </c>
      <c r="AB465" t="e">
        <f>IF(AND(Q465&gt;=Chart!$F$2,Q465&lt;=Chart!$F$3),T465,#N/A)</f>
        <v>#N/A</v>
      </c>
      <c r="AC465" t="e">
        <f>IF(AND(Q465&gt;=Chart!$F$2,Q465&lt;=Chart!$F$3),U465,#N/A)</f>
        <v>#N/A</v>
      </c>
      <c r="AD465" t="e">
        <f>IF(AND(Q465&gt;=Chart!$F$2,Q465&lt;=Chart!$F$3),V465,#N/A)</f>
        <v>#N/A</v>
      </c>
      <c r="AE465" t="e">
        <f>IF(AND(Q465&gt;=Chart!$F$2,Q465&lt;=Chart!$F$3),I465,#N/A)</f>
        <v>#N/A</v>
      </c>
      <c r="AF465" t="e">
        <f>IF(AND(Q465&gt;=Chart!$F$2,Q465&lt;=Chart!$F$3),H465/100,#N/A)</f>
        <v>#N/A</v>
      </c>
      <c r="AG465" t="e">
        <f>IF(AND(Q465&gt;=Chart!$F$2,Q465&lt;=Chart!$F$3),W465/100,#N/A)</f>
        <v>#N/A</v>
      </c>
    </row>
    <row r="466" spans="1:33" x14ac:dyDescent="0.25">
      <c r="A466">
        <v>1429191000</v>
      </c>
      <c r="B466">
        <f>INDEX('Daily Data ADJ'!$1:$1048576,MATCH(Calc!$A466,'Daily Data ADJ'!$A:$A,0),MATCH("SPY, CBOE BZX: Close",'Daily Data ADJ'!$1:$1,0))</f>
        <v>182.54139172000001</v>
      </c>
      <c r="C466">
        <f>INDEX('Daily Data ADJ'!$1:$1048576,MATCH(Calc!$A466,'Daily Data ADJ'!$A:$A,0),MATCH("EFFR, FRED: Close",'Daily Data ADJ'!$1:$1,0))</f>
        <v>0.13</v>
      </c>
      <c r="D466" t="str">
        <f>INDEX('Daily Data ADJ'!$1:$1048576,MATCH(Calc!$A466,'Daily Data ADJ'!$A:$A,1),MATCH("SOFR, FRED: Close",'Daily Data ADJ'!$1:$1,0))</f>
        <v>NaN</v>
      </c>
      <c r="E466">
        <f>INDEX('Daily Data ADJ'!$1:$1048576,MATCH(Calc!$A466,'Daily Data ADJ'!$A:$A,0),MATCH("UPRO, CBOE BZX: Close",'Daily Data ADJ'!$1:$1,0))</f>
        <v>11.487338129999999</v>
      </c>
      <c r="F466">
        <f>INDEX('Daily Data ADJ'!$1:$1048576,MATCH(Calc!$A466,'Daily Data ADJ'!$A:$A,0),MATCH("ES1!, CME_MINI: Close",'Daily Data ADJ'!$1:$1,0))</f>
        <v>2100.75</v>
      </c>
      <c r="G466">
        <f>INDEX('Daily Data ADJ'!$1:$1048576,MATCH(Calc!$A466,'Daily Data ADJ'!$A:$A,0),MATCH("ES2!, CME_MINI: Close",'Daily Data ADJ'!$1:$1,0))</f>
        <v>2093.5</v>
      </c>
      <c r="H466">
        <f>INDEX('QUANDL MULTPL SP500_DIV_YIELD_M'!$A:$G,MATCH(Calc!$A466,'QUANDL MULTPL SP500_DIV_YIELD_M'!$A:$A,1),MATCH('QUANDL MULTPL SP500_DIV_YIELD_M'!$E$1,'QUANDL MULTPL SP500_DIV_YIELD_M'!$A$1:$G$1,0))</f>
        <v>1.96</v>
      </c>
      <c r="I466" s="5">
        <f t="shared" si="42"/>
        <v>5.8667046774002959E-3</v>
      </c>
      <c r="J466" s="1">
        <f>A466/24/60/60+DATE(1970,1,1)</f>
        <v>42110.5625</v>
      </c>
      <c r="K466" s="3">
        <f t="shared" si="45"/>
        <v>1</v>
      </c>
      <c r="L466" s="6">
        <f>(1+Chart!$F$4)^(1/(365/K466))-1</f>
        <v>6.6592785027408397E-5</v>
      </c>
      <c r="M466" s="6">
        <f t="shared" si="46"/>
        <v>3.5593371059405854E-6</v>
      </c>
      <c r="N466" s="6">
        <f t="shared" si="47"/>
        <v>1.6026327263940487E-5</v>
      </c>
      <c r="O466">
        <f>O465*(B466/B465)</f>
        <v>182.54139172000069</v>
      </c>
      <c r="P466">
        <f t="shared" si="43"/>
        <v>2015</v>
      </c>
      <c r="Q466" s="1">
        <f t="shared" si="44"/>
        <v>42110.5625</v>
      </c>
      <c r="R466">
        <f>IF(B467="",R465,IF(Q466&gt;=Chart!$F$2,E466,0))</f>
        <v>0</v>
      </c>
      <c r="S466">
        <f>IF(B467="",S465,IFERROR(IF(AND(R466&gt;0,R465=0),R466,(1+(B467/B466-1)*Calc!$Z$1)*S465),0))</f>
        <v>0</v>
      </c>
      <c r="T466">
        <f>IF(B467="",T465,IFERROR(IF(AND(R466&gt;0,R465=0),R466,(1+(B467/B466-1)*Calc!$Z$1-L467)*T465),0))</f>
        <v>0</v>
      </c>
      <c r="U466">
        <f>IF(B467="",U465,IFERROR(IF(AND(R466&gt;0,R465=0),R466,(1+(B467/B466-1)*Calc!$Z$1-M467*2)*U465),0))</f>
        <v>0</v>
      </c>
      <c r="V466">
        <f>IF(B467="",V465,IFERROR(IF(AND(R466&gt;0,R465=0),R466,(1+(B467/B466-1)*Calc!$Z$1-N467*2)*V465),0))</f>
        <v>0</v>
      </c>
      <c r="W466">
        <f>IF(ISNUMBER(C466),C466,W465)</f>
        <v>0.13</v>
      </c>
      <c r="Y466" s="1" t="e">
        <f>IF(AND(Q466&gt;=Chart!$F$2,Q466&lt;=Chart!$F$3),Q466,#N/A)</f>
        <v>#N/A</v>
      </c>
      <c r="Z466" t="e">
        <f>IF(AND(Q466&gt;=Chart!$F$2,Q466&lt;=Chart!$F$3),R466,#N/A)</f>
        <v>#N/A</v>
      </c>
      <c r="AA466" t="e">
        <f>IF(AND(Q466&gt;=Chart!$F$2,Q466&lt;=Chart!$F$3),S466,#N/A)</f>
        <v>#N/A</v>
      </c>
      <c r="AB466" t="e">
        <f>IF(AND(Q466&gt;=Chart!$F$2,Q466&lt;=Chart!$F$3),T466,#N/A)</f>
        <v>#N/A</v>
      </c>
      <c r="AC466" t="e">
        <f>IF(AND(Q466&gt;=Chart!$F$2,Q466&lt;=Chart!$F$3),U466,#N/A)</f>
        <v>#N/A</v>
      </c>
      <c r="AD466" t="e">
        <f>IF(AND(Q466&gt;=Chart!$F$2,Q466&lt;=Chart!$F$3),V466,#N/A)</f>
        <v>#N/A</v>
      </c>
      <c r="AE466" t="e">
        <f>IF(AND(Q466&gt;=Chart!$F$2,Q466&lt;=Chart!$F$3),I466,#N/A)</f>
        <v>#N/A</v>
      </c>
      <c r="AF466" t="e">
        <f>IF(AND(Q466&gt;=Chart!$F$2,Q466&lt;=Chart!$F$3),H466/100,#N/A)</f>
        <v>#N/A</v>
      </c>
      <c r="AG466" t="e">
        <f>IF(AND(Q466&gt;=Chart!$F$2,Q466&lt;=Chart!$F$3),W466/100,#N/A)</f>
        <v>#N/A</v>
      </c>
    </row>
    <row r="467" spans="1:33" x14ac:dyDescent="0.25">
      <c r="A467">
        <v>1429277400</v>
      </c>
      <c r="B467">
        <f>INDEX('Daily Data ADJ'!$1:$1048576,MATCH(Calc!$A467,'Daily Data ADJ'!$A:$A,0),MATCH("SPY, CBOE BZX: Close",'Daily Data ADJ'!$1:$1,0))</f>
        <v>180.44151926999999</v>
      </c>
      <c r="C467">
        <f>INDEX('Daily Data ADJ'!$1:$1048576,MATCH(Calc!$A467,'Daily Data ADJ'!$A:$A,0),MATCH("EFFR, FRED: Close",'Daily Data ADJ'!$1:$1,0))</f>
        <v>0.13</v>
      </c>
      <c r="D467" t="str">
        <f>INDEX('Daily Data ADJ'!$1:$1048576,MATCH(Calc!$A467,'Daily Data ADJ'!$A:$A,1),MATCH("SOFR, FRED: Close",'Daily Data ADJ'!$1:$1,0))</f>
        <v>NaN</v>
      </c>
      <c r="E467">
        <f>INDEX('Daily Data ADJ'!$1:$1048576,MATCH(Calc!$A467,'Daily Data ADJ'!$A:$A,0),MATCH("UPRO, CBOE BZX: Close",'Daily Data ADJ'!$1:$1,0))</f>
        <v>11.09060496</v>
      </c>
      <c r="F467">
        <f>INDEX('Daily Data ADJ'!$1:$1048576,MATCH(Calc!$A467,'Daily Data ADJ'!$A:$A,0),MATCH("ES1!, CME_MINI: Close",'Daily Data ADJ'!$1:$1,0))</f>
        <v>2075.5</v>
      </c>
      <c r="G467">
        <f>INDEX('Daily Data ADJ'!$1:$1048576,MATCH(Calc!$A467,'Daily Data ADJ'!$A:$A,0),MATCH("ES2!, CME_MINI: Close",'Daily Data ADJ'!$1:$1,0))</f>
        <v>2068</v>
      </c>
      <c r="H467">
        <f>INDEX('QUANDL MULTPL SP500_DIV_YIELD_M'!$A:$G,MATCH(Calc!$A467,'QUANDL MULTPL SP500_DIV_YIELD_M'!$A:$A,1),MATCH('QUANDL MULTPL SP500_DIV_YIELD_M'!$E$1,'QUANDL MULTPL SP500_DIV_YIELD_M'!$A$1:$G$1,0))</f>
        <v>1.96</v>
      </c>
      <c r="I467" s="5">
        <f t="shared" si="42"/>
        <v>5.2238111454986844E-3</v>
      </c>
      <c r="J467" s="1">
        <f>A467/24/60/60+DATE(1970,1,1)</f>
        <v>42111.5625</v>
      </c>
      <c r="K467" s="3">
        <f t="shared" si="45"/>
        <v>1</v>
      </c>
      <c r="L467" s="6">
        <f>(1+Chart!$F$4)^(1/(365/K467))-1</f>
        <v>6.6592785027408397E-5</v>
      </c>
      <c r="M467" s="6">
        <f t="shared" si="46"/>
        <v>3.5593371059405854E-6</v>
      </c>
      <c r="N467" s="6">
        <f t="shared" si="47"/>
        <v>1.427466181302961E-5</v>
      </c>
      <c r="O467">
        <f>O466*(B467/B466)</f>
        <v>180.44151927000067</v>
      </c>
      <c r="P467">
        <f t="shared" si="43"/>
        <v>2015</v>
      </c>
      <c r="Q467" s="1">
        <f t="shared" si="44"/>
        <v>42111.5625</v>
      </c>
      <c r="R467">
        <f>IF(B468="",R466,IF(Q467&gt;=Chart!$F$2,E467,0))</f>
        <v>0</v>
      </c>
      <c r="S467">
        <f>IF(B468="",S466,IFERROR(IF(AND(R467&gt;0,R466=0),R467,(1+(B468/B467-1)*Calc!$Z$1)*S466),0))</f>
        <v>0</v>
      </c>
      <c r="T467">
        <f>IF(B468="",T466,IFERROR(IF(AND(R467&gt;0,R466=0),R467,(1+(B468/B467-1)*Calc!$Z$1-L468)*T466),0))</f>
        <v>0</v>
      </c>
      <c r="U467">
        <f>IF(B468="",U466,IFERROR(IF(AND(R467&gt;0,R466=0),R467,(1+(B468/B467-1)*Calc!$Z$1-M468*2)*U466),0))</f>
        <v>0</v>
      </c>
      <c r="V467">
        <f>IF(B468="",V466,IFERROR(IF(AND(R467&gt;0,R466=0),R467,(1+(B468/B467-1)*Calc!$Z$1-N468*2)*V466),0))</f>
        <v>0</v>
      </c>
      <c r="W467">
        <f>IF(ISNUMBER(C467),C467,W466)</f>
        <v>0.13</v>
      </c>
      <c r="Y467" s="1" t="e">
        <f>IF(AND(Q467&gt;=Chart!$F$2,Q467&lt;=Chart!$F$3),Q467,#N/A)</f>
        <v>#N/A</v>
      </c>
      <c r="Z467" t="e">
        <f>IF(AND(Q467&gt;=Chart!$F$2,Q467&lt;=Chart!$F$3),R467,#N/A)</f>
        <v>#N/A</v>
      </c>
      <c r="AA467" t="e">
        <f>IF(AND(Q467&gt;=Chart!$F$2,Q467&lt;=Chart!$F$3),S467,#N/A)</f>
        <v>#N/A</v>
      </c>
      <c r="AB467" t="e">
        <f>IF(AND(Q467&gt;=Chart!$F$2,Q467&lt;=Chart!$F$3),T467,#N/A)</f>
        <v>#N/A</v>
      </c>
      <c r="AC467" t="e">
        <f>IF(AND(Q467&gt;=Chart!$F$2,Q467&lt;=Chart!$F$3),U467,#N/A)</f>
        <v>#N/A</v>
      </c>
      <c r="AD467" t="e">
        <f>IF(AND(Q467&gt;=Chart!$F$2,Q467&lt;=Chart!$F$3),V467,#N/A)</f>
        <v>#N/A</v>
      </c>
      <c r="AE467" t="e">
        <f>IF(AND(Q467&gt;=Chart!$F$2,Q467&lt;=Chart!$F$3),I467,#N/A)</f>
        <v>#N/A</v>
      </c>
      <c r="AF467" t="e">
        <f>IF(AND(Q467&gt;=Chart!$F$2,Q467&lt;=Chart!$F$3),H467/100,#N/A)</f>
        <v>#N/A</v>
      </c>
      <c r="AG467" t="e">
        <f>IF(AND(Q467&gt;=Chart!$F$2,Q467&lt;=Chart!$F$3),W467/100,#N/A)</f>
        <v>#N/A</v>
      </c>
    </row>
    <row r="468" spans="1:33" x14ac:dyDescent="0.25">
      <c r="A468">
        <v>1429536600</v>
      </c>
      <c r="B468">
        <f>INDEX('Daily Data ADJ'!$1:$1048576,MATCH(Calc!$A468,'Daily Data ADJ'!$A:$A,0),MATCH("SPY, CBOE BZX: Close",'Daily Data ADJ'!$1:$1,0))</f>
        <v>182.09017946</v>
      </c>
      <c r="C468">
        <f>INDEX('Daily Data ADJ'!$1:$1048576,MATCH(Calc!$A468,'Daily Data ADJ'!$A:$A,0),MATCH("EFFR, FRED: Close",'Daily Data ADJ'!$1:$1,0))</f>
        <v>0.13</v>
      </c>
      <c r="D468" t="str">
        <f>INDEX('Daily Data ADJ'!$1:$1048576,MATCH(Calc!$A468,'Daily Data ADJ'!$A:$A,1),MATCH("SOFR, FRED: Close",'Daily Data ADJ'!$1:$1,0))</f>
        <v>NaN</v>
      </c>
      <c r="E468">
        <f>INDEX('Daily Data ADJ'!$1:$1048576,MATCH(Calc!$A468,'Daily Data ADJ'!$A:$A,0),MATCH("UPRO, CBOE BZX: Close",'Daily Data ADJ'!$1:$1,0))</f>
        <v>11.392024340000001</v>
      </c>
      <c r="F468">
        <f>INDEX('Daily Data ADJ'!$1:$1048576,MATCH(Calc!$A468,'Daily Data ADJ'!$A:$A,0),MATCH("ES1!, CME_MINI: Close",'Daily Data ADJ'!$1:$1,0))</f>
        <v>2091</v>
      </c>
      <c r="G468">
        <f>INDEX('Daily Data ADJ'!$1:$1048576,MATCH(Calc!$A468,'Daily Data ADJ'!$A:$A,0),MATCH("ES2!, CME_MINI: Close",'Daily Data ADJ'!$1:$1,0))</f>
        <v>2083.5</v>
      </c>
      <c r="H468">
        <f>INDEX('QUANDL MULTPL SP500_DIV_YIELD_M'!$A:$G,MATCH(Calc!$A468,'QUANDL MULTPL SP500_DIV_YIELD_M'!$A:$A,1),MATCH('QUANDL MULTPL SP500_DIV_YIELD_M'!$E$1,'QUANDL MULTPL SP500_DIV_YIELD_M'!$A$1:$G$1,0))</f>
        <v>1.96</v>
      </c>
      <c r="I468" s="5">
        <f t="shared" si="42"/>
        <v>5.3298041213581324E-3</v>
      </c>
      <c r="J468" s="1">
        <f>A468/24/60/60+DATE(1970,1,1)</f>
        <v>42114.5625</v>
      </c>
      <c r="K468" s="3">
        <f t="shared" si="45"/>
        <v>3</v>
      </c>
      <c r="L468" s="6">
        <f>(1+Chart!$F$4)^(1/(365/K468))-1</f>
        <v>1.9979165917494157E-4</v>
      </c>
      <c r="M468" s="6">
        <f t="shared" si="46"/>
        <v>1.0678049324752692E-5</v>
      </c>
      <c r="N468" s="6">
        <f t="shared" si="47"/>
        <v>4.3691236478737849E-5</v>
      </c>
      <c r="O468">
        <f>O467*(B468/B467)</f>
        <v>182.09017946000068</v>
      </c>
      <c r="P468">
        <f t="shared" si="43"/>
        <v>2015</v>
      </c>
      <c r="Q468" s="1">
        <f t="shared" si="44"/>
        <v>42114.5625</v>
      </c>
      <c r="R468">
        <f>IF(B469="",R467,IF(Q468&gt;=Chart!$F$2,E468,0))</f>
        <v>0</v>
      </c>
      <c r="S468">
        <f>IF(B469="",S467,IFERROR(IF(AND(R468&gt;0,R467=0),R468,(1+(B469/B468-1)*Calc!$Z$1)*S467),0))</f>
        <v>0</v>
      </c>
      <c r="T468">
        <f>IF(B469="",T467,IFERROR(IF(AND(R468&gt;0,R467=0),R468,(1+(B469/B468-1)*Calc!$Z$1-L469)*T467),0))</f>
        <v>0</v>
      </c>
      <c r="U468">
        <f>IF(B469="",U467,IFERROR(IF(AND(R468&gt;0,R467=0),R468,(1+(B469/B468-1)*Calc!$Z$1-M469*2)*U467),0))</f>
        <v>0</v>
      </c>
      <c r="V468">
        <f>IF(B469="",V467,IFERROR(IF(AND(R468&gt;0,R467=0),R468,(1+(B469/B468-1)*Calc!$Z$1-N469*2)*V467),0))</f>
        <v>0</v>
      </c>
      <c r="W468">
        <f>IF(ISNUMBER(C468),C468,W467)</f>
        <v>0.13</v>
      </c>
      <c r="Y468" s="1" t="e">
        <f>IF(AND(Q468&gt;=Chart!$F$2,Q468&lt;=Chart!$F$3),Q468,#N/A)</f>
        <v>#N/A</v>
      </c>
      <c r="Z468" t="e">
        <f>IF(AND(Q468&gt;=Chart!$F$2,Q468&lt;=Chart!$F$3),R468,#N/A)</f>
        <v>#N/A</v>
      </c>
      <c r="AA468" t="e">
        <f>IF(AND(Q468&gt;=Chart!$F$2,Q468&lt;=Chart!$F$3),S468,#N/A)</f>
        <v>#N/A</v>
      </c>
      <c r="AB468" t="e">
        <f>IF(AND(Q468&gt;=Chart!$F$2,Q468&lt;=Chart!$F$3),T468,#N/A)</f>
        <v>#N/A</v>
      </c>
      <c r="AC468" t="e">
        <f>IF(AND(Q468&gt;=Chart!$F$2,Q468&lt;=Chart!$F$3),U468,#N/A)</f>
        <v>#N/A</v>
      </c>
      <c r="AD468" t="e">
        <f>IF(AND(Q468&gt;=Chart!$F$2,Q468&lt;=Chart!$F$3),V468,#N/A)</f>
        <v>#N/A</v>
      </c>
      <c r="AE468" t="e">
        <f>IF(AND(Q468&gt;=Chart!$F$2,Q468&lt;=Chart!$F$3),I468,#N/A)</f>
        <v>#N/A</v>
      </c>
      <c r="AF468" t="e">
        <f>IF(AND(Q468&gt;=Chart!$F$2,Q468&lt;=Chart!$F$3),H468/100,#N/A)</f>
        <v>#N/A</v>
      </c>
      <c r="AG468" t="e">
        <f>IF(AND(Q468&gt;=Chart!$F$2,Q468&lt;=Chart!$F$3),W468/100,#N/A)</f>
        <v>#N/A</v>
      </c>
    </row>
    <row r="469" spans="1:33" x14ac:dyDescent="0.25">
      <c r="A469">
        <v>1429623000</v>
      </c>
      <c r="B469">
        <f>INDEX('Daily Data ADJ'!$1:$1048576,MATCH(Calc!$A469,'Daily Data ADJ'!$A:$A,0),MATCH("SPY, CBOE BZX: Close",'Daily Data ADJ'!$1:$1,0))</f>
        <v>181.87325049</v>
      </c>
      <c r="C469">
        <f>INDEX('Daily Data ADJ'!$1:$1048576,MATCH(Calc!$A469,'Daily Data ADJ'!$A:$A,0),MATCH("EFFR, FRED: Close",'Daily Data ADJ'!$1:$1,0))</f>
        <v>0.13</v>
      </c>
      <c r="D469" t="str">
        <f>INDEX('Daily Data ADJ'!$1:$1048576,MATCH(Calc!$A469,'Daily Data ADJ'!$A:$A,1),MATCH("SOFR, FRED: Close",'Daily Data ADJ'!$1:$1,0))</f>
        <v>NaN</v>
      </c>
      <c r="E469">
        <f>INDEX('Daily Data ADJ'!$1:$1048576,MATCH(Calc!$A469,'Daily Data ADJ'!$A:$A,0),MATCH("UPRO, CBOE BZX: Close",'Daily Data ADJ'!$1:$1,0))</f>
        <v>11.353735560000001</v>
      </c>
      <c r="F469">
        <f>INDEX('Daily Data ADJ'!$1:$1048576,MATCH(Calc!$A469,'Daily Data ADJ'!$A:$A,0),MATCH("ES1!, CME_MINI: Close",'Daily Data ADJ'!$1:$1,0))</f>
        <v>2091</v>
      </c>
      <c r="G469">
        <f>INDEX('Daily Data ADJ'!$1:$1048576,MATCH(Calc!$A469,'Daily Data ADJ'!$A:$A,0),MATCH("ES2!, CME_MINI: Close",'Daily Data ADJ'!$1:$1,0))</f>
        <v>2083.5</v>
      </c>
      <c r="H469">
        <f>INDEX('QUANDL MULTPL SP500_DIV_YIELD_M'!$A:$G,MATCH(Calc!$A469,'QUANDL MULTPL SP500_DIV_YIELD_M'!$A:$A,1),MATCH('QUANDL MULTPL SP500_DIV_YIELD_M'!$E$1,'QUANDL MULTPL SP500_DIV_YIELD_M'!$A$1:$G$1,0))</f>
        <v>1.96</v>
      </c>
      <c r="I469" s="5">
        <f t="shared" si="42"/>
        <v>5.3298041213581324E-3</v>
      </c>
      <c r="J469" s="1">
        <f>A469/24/60/60+DATE(1970,1,1)</f>
        <v>42115.5625</v>
      </c>
      <c r="K469" s="3">
        <f t="shared" si="45"/>
        <v>1</v>
      </c>
      <c r="L469" s="6">
        <f>(1+Chart!$F$4)^(1/(365/K469))-1</f>
        <v>6.6592785027408397E-5</v>
      </c>
      <c r="M469" s="6">
        <f t="shared" si="46"/>
        <v>3.5593371059405854E-6</v>
      </c>
      <c r="N469" s="6">
        <f t="shared" si="47"/>
        <v>1.4563533395461903E-5</v>
      </c>
      <c r="O469">
        <f>O468*(B469/B468)</f>
        <v>181.87325049000069</v>
      </c>
      <c r="P469">
        <f t="shared" si="43"/>
        <v>2015</v>
      </c>
      <c r="Q469" s="1">
        <f t="shared" si="44"/>
        <v>42115.5625</v>
      </c>
      <c r="R469">
        <f>IF(B470="",R468,IF(Q469&gt;=Chart!$F$2,E469,0))</f>
        <v>0</v>
      </c>
      <c r="S469">
        <f>IF(B470="",S468,IFERROR(IF(AND(R469&gt;0,R468=0),R469,(1+(B470/B469-1)*Calc!$Z$1)*S468),0))</f>
        <v>0</v>
      </c>
      <c r="T469">
        <f>IF(B470="",T468,IFERROR(IF(AND(R469&gt;0,R468=0),R469,(1+(B470/B469-1)*Calc!$Z$1-L470)*T468),0))</f>
        <v>0</v>
      </c>
      <c r="U469">
        <f>IF(B470="",U468,IFERROR(IF(AND(R469&gt;0,R468=0),R469,(1+(B470/B469-1)*Calc!$Z$1-M470*2)*U468),0))</f>
        <v>0</v>
      </c>
      <c r="V469">
        <f>IF(B470="",V468,IFERROR(IF(AND(R469&gt;0,R468=0),R469,(1+(B470/B469-1)*Calc!$Z$1-N470*2)*V468),0))</f>
        <v>0</v>
      </c>
      <c r="W469">
        <f>IF(ISNUMBER(C469),C469,W468)</f>
        <v>0.13</v>
      </c>
      <c r="Y469" s="1" t="e">
        <f>IF(AND(Q469&gt;=Chart!$F$2,Q469&lt;=Chart!$F$3),Q469,#N/A)</f>
        <v>#N/A</v>
      </c>
      <c r="Z469" t="e">
        <f>IF(AND(Q469&gt;=Chart!$F$2,Q469&lt;=Chart!$F$3),R469,#N/A)</f>
        <v>#N/A</v>
      </c>
      <c r="AA469" t="e">
        <f>IF(AND(Q469&gt;=Chart!$F$2,Q469&lt;=Chart!$F$3),S469,#N/A)</f>
        <v>#N/A</v>
      </c>
      <c r="AB469" t="e">
        <f>IF(AND(Q469&gt;=Chart!$F$2,Q469&lt;=Chart!$F$3),T469,#N/A)</f>
        <v>#N/A</v>
      </c>
      <c r="AC469" t="e">
        <f>IF(AND(Q469&gt;=Chart!$F$2,Q469&lt;=Chart!$F$3),U469,#N/A)</f>
        <v>#N/A</v>
      </c>
      <c r="AD469" t="e">
        <f>IF(AND(Q469&gt;=Chart!$F$2,Q469&lt;=Chart!$F$3),V469,#N/A)</f>
        <v>#N/A</v>
      </c>
      <c r="AE469" t="e">
        <f>IF(AND(Q469&gt;=Chart!$F$2,Q469&lt;=Chart!$F$3),I469,#N/A)</f>
        <v>#N/A</v>
      </c>
      <c r="AF469" t="e">
        <f>IF(AND(Q469&gt;=Chart!$F$2,Q469&lt;=Chart!$F$3),H469/100,#N/A)</f>
        <v>#N/A</v>
      </c>
      <c r="AG469" t="e">
        <f>IF(AND(Q469&gt;=Chart!$F$2,Q469&lt;=Chart!$F$3),W469/100,#N/A)</f>
        <v>#N/A</v>
      </c>
    </row>
    <row r="470" spans="1:33" x14ac:dyDescent="0.25">
      <c r="A470">
        <v>1429709400</v>
      </c>
      <c r="B470">
        <f>INDEX('Daily Data ADJ'!$1:$1048576,MATCH(Calc!$A470,'Daily Data ADJ'!$A:$A,0),MATCH("SPY, CBOE BZX: Close",'Daily Data ADJ'!$1:$1,0))</f>
        <v>182.76699785</v>
      </c>
      <c r="C470">
        <f>INDEX('Daily Data ADJ'!$1:$1048576,MATCH(Calc!$A470,'Daily Data ADJ'!$A:$A,0),MATCH("EFFR, FRED: Close",'Daily Data ADJ'!$1:$1,0))</f>
        <v>0.13</v>
      </c>
      <c r="D470" t="str">
        <f>INDEX('Daily Data ADJ'!$1:$1048576,MATCH(Calc!$A470,'Daily Data ADJ'!$A:$A,1),MATCH("SOFR, FRED: Close",'Daily Data ADJ'!$1:$1,0))</f>
        <v>NaN</v>
      </c>
      <c r="E470">
        <f>INDEX('Daily Data ADJ'!$1:$1048576,MATCH(Calc!$A470,'Daily Data ADJ'!$A:$A,0),MATCH("UPRO, CBOE BZX: Close",'Daily Data ADJ'!$1:$1,0))</f>
        <v>11.5191094</v>
      </c>
      <c r="F470">
        <f>INDEX('Daily Data ADJ'!$1:$1048576,MATCH(Calc!$A470,'Daily Data ADJ'!$A:$A,0),MATCH("ES1!, CME_MINI: Close",'Daily Data ADJ'!$1:$1,0))</f>
        <v>2100.25</v>
      </c>
      <c r="G470">
        <f>INDEX('Daily Data ADJ'!$1:$1048576,MATCH(Calc!$A470,'Daily Data ADJ'!$A:$A,0),MATCH("ES2!, CME_MINI: Close",'Daily Data ADJ'!$1:$1,0))</f>
        <v>2092.75</v>
      </c>
      <c r="H470">
        <f>INDEX('QUANDL MULTPL SP500_DIV_YIELD_M'!$A:$G,MATCH(Calc!$A470,'QUANDL MULTPL SP500_DIV_YIELD_M'!$A:$A,1),MATCH('QUANDL MULTPL SP500_DIV_YIELD_M'!$E$1,'QUANDL MULTPL SP500_DIV_YIELD_M'!$A$1:$G$1,0))</f>
        <v>1.96</v>
      </c>
      <c r="I470" s="5">
        <f t="shared" si="42"/>
        <v>5.3923165979770579E-3</v>
      </c>
      <c r="J470" s="1">
        <f>A470/24/60/60+DATE(1970,1,1)</f>
        <v>42116.5625</v>
      </c>
      <c r="K470" s="3">
        <f t="shared" si="45"/>
        <v>1</v>
      </c>
      <c r="L470" s="6">
        <f>(1+Chart!$F$4)^(1/(365/K470))-1</f>
        <v>6.6592785027408397E-5</v>
      </c>
      <c r="M470" s="6">
        <f t="shared" si="46"/>
        <v>3.5593371059405854E-6</v>
      </c>
      <c r="N470" s="6">
        <f t="shared" si="47"/>
        <v>1.4733889673212985E-5</v>
      </c>
      <c r="O470">
        <f>O469*(B470/B469)</f>
        <v>182.76699785000068</v>
      </c>
      <c r="P470">
        <f t="shared" si="43"/>
        <v>2015</v>
      </c>
      <c r="Q470" s="1">
        <f t="shared" si="44"/>
        <v>42116.5625</v>
      </c>
      <c r="R470">
        <f>IF(B471="",R469,IF(Q470&gt;=Chart!$F$2,E470,0))</f>
        <v>0</v>
      </c>
      <c r="S470">
        <f>IF(B471="",S469,IFERROR(IF(AND(R470&gt;0,R469=0),R470,(1+(B471/B470-1)*Calc!$Z$1)*S469),0))</f>
        <v>0</v>
      </c>
      <c r="T470">
        <f>IF(B471="",T469,IFERROR(IF(AND(R470&gt;0,R469=0),R470,(1+(B471/B470-1)*Calc!$Z$1-L471)*T469),0))</f>
        <v>0</v>
      </c>
      <c r="U470">
        <f>IF(B471="",U469,IFERROR(IF(AND(R470&gt;0,R469=0),R470,(1+(B471/B470-1)*Calc!$Z$1-M471*2)*U469),0))</f>
        <v>0</v>
      </c>
      <c r="V470">
        <f>IF(B471="",V469,IFERROR(IF(AND(R470&gt;0,R469=0),R470,(1+(B471/B470-1)*Calc!$Z$1-N471*2)*V469),0))</f>
        <v>0</v>
      </c>
      <c r="W470">
        <f>IF(ISNUMBER(C470),C470,W469)</f>
        <v>0.13</v>
      </c>
      <c r="Y470" s="1" t="e">
        <f>IF(AND(Q470&gt;=Chart!$F$2,Q470&lt;=Chart!$F$3),Q470,#N/A)</f>
        <v>#N/A</v>
      </c>
      <c r="Z470" t="e">
        <f>IF(AND(Q470&gt;=Chart!$F$2,Q470&lt;=Chart!$F$3),R470,#N/A)</f>
        <v>#N/A</v>
      </c>
      <c r="AA470" t="e">
        <f>IF(AND(Q470&gt;=Chart!$F$2,Q470&lt;=Chart!$F$3),S470,#N/A)</f>
        <v>#N/A</v>
      </c>
      <c r="AB470" t="e">
        <f>IF(AND(Q470&gt;=Chart!$F$2,Q470&lt;=Chart!$F$3),T470,#N/A)</f>
        <v>#N/A</v>
      </c>
      <c r="AC470" t="e">
        <f>IF(AND(Q470&gt;=Chart!$F$2,Q470&lt;=Chart!$F$3),U470,#N/A)</f>
        <v>#N/A</v>
      </c>
      <c r="AD470" t="e">
        <f>IF(AND(Q470&gt;=Chart!$F$2,Q470&lt;=Chart!$F$3),V470,#N/A)</f>
        <v>#N/A</v>
      </c>
      <c r="AE470" t="e">
        <f>IF(AND(Q470&gt;=Chart!$F$2,Q470&lt;=Chart!$F$3),I470,#N/A)</f>
        <v>#N/A</v>
      </c>
      <c r="AF470" t="e">
        <f>IF(AND(Q470&gt;=Chart!$F$2,Q470&lt;=Chart!$F$3),H470/100,#N/A)</f>
        <v>#N/A</v>
      </c>
      <c r="AG470" t="e">
        <f>IF(AND(Q470&gt;=Chart!$F$2,Q470&lt;=Chart!$F$3),W470/100,#N/A)</f>
        <v>#N/A</v>
      </c>
    </row>
    <row r="471" spans="1:33" x14ac:dyDescent="0.25">
      <c r="A471">
        <v>1429795800</v>
      </c>
      <c r="B471">
        <f>INDEX('Daily Data ADJ'!$1:$1048576,MATCH(Calc!$A471,'Daily Data ADJ'!$A:$A,0),MATCH("SPY, CBOE BZX: Close",'Daily Data ADJ'!$1:$1,0))</f>
        <v>183.22688728</v>
      </c>
      <c r="C471">
        <f>INDEX('Daily Data ADJ'!$1:$1048576,MATCH(Calc!$A471,'Daily Data ADJ'!$A:$A,0),MATCH("EFFR, FRED: Close",'Daily Data ADJ'!$1:$1,0))</f>
        <v>0.13</v>
      </c>
      <c r="D471" t="str">
        <f>INDEX('Daily Data ADJ'!$1:$1048576,MATCH(Calc!$A471,'Daily Data ADJ'!$A:$A,1),MATCH("SOFR, FRED: Close",'Daily Data ADJ'!$1:$1,0))</f>
        <v>NaN</v>
      </c>
      <c r="E471">
        <f>INDEX('Daily Data ADJ'!$1:$1048576,MATCH(Calc!$A471,'Daily Data ADJ'!$A:$A,0),MATCH("UPRO, CBOE BZX: Close",'Daily Data ADJ'!$1:$1,0))</f>
        <v>11.60627607</v>
      </c>
      <c r="F471">
        <f>INDEX('Daily Data ADJ'!$1:$1048576,MATCH(Calc!$A471,'Daily Data ADJ'!$A:$A,0),MATCH("ES1!, CME_MINI: Close",'Daily Data ADJ'!$1:$1,0))</f>
        <v>2107</v>
      </c>
      <c r="G471">
        <f>INDEX('Daily Data ADJ'!$1:$1048576,MATCH(Calc!$A471,'Daily Data ADJ'!$A:$A,0),MATCH("ES2!, CME_MINI: Close",'Daily Data ADJ'!$1:$1,0))</f>
        <v>2099.5</v>
      </c>
      <c r="H471">
        <f>INDEX('QUANDL MULTPL SP500_DIV_YIELD_M'!$A:$G,MATCH(Calc!$A471,'QUANDL MULTPL SP500_DIV_YIELD_M'!$A:$A,1),MATCH('QUANDL MULTPL SP500_DIV_YIELD_M'!$E$1,'QUANDL MULTPL SP500_DIV_YIELD_M'!$A$1:$G$1,0))</f>
        <v>1.96</v>
      </c>
      <c r="I471" s="5">
        <f t="shared" si="42"/>
        <v>5.4375892618564944E-3</v>
      </c>
      <c r="J471" s="1">
        <f>A471/24/60/60+DATE(1970,1,1)</f>
        <v>42117.5625</v>
      </c>
      <c r="K471" s="3">
        <f t="shared" si="45"/>
        <v>1</v>
      </c>
      <c r="L471" s="6">
        <f>(1+Chart!$F$4)^(1/(365/K471))-1</f>
        <v>6.6592785027408397E-5</v>
      </c>
      <c r="M471" s="6">
        <f t="shared" si="46"/>
        <v>3.5593371059405854E-6</v>
      </c>
      <c r="N471" s="6">
        <f t="shared" si="47"/>
        <v>1.4857258169298504E-5</v>
      </c>
      <c r="O471">
        <f>O470*(B471/B470)</f>
        <v>183.22688728000068</v>
      </c>
      <c r="P471">
        <f t="shared" si="43"/>
        <v>2015</v>
      </c>
      <c r="Q471" s="1">
        <f t="shared" si="44"/>
        <v>42117.5625</v>
      </c>
      <c r="R471">
        <f>IF(B472="",R470,IF(Q471&gt;=Chart!$F$2,E471,0))</f>
        <v>0</v>
      </c>
      <c r="S471">
        <f>IF(B472="",S470,IFERROR(IF(AND(R471&gt;0,R470=0),R471,(1+(B472/B471-1)*Calc!$Z$1)*S470),0))</f>
        <v>0</v>
      </c>
      <c r="T471">
        <f>IF(B472="",T470,IFERROR(IF(AND(R471&gt;0,R470=0),R471,(1+(B472/B471-1)*Calc!$Z$1-L472)*T470),0))</f>
        <v>0</v>
      </c>
      <c r="U471">
        <f>IF(B472="",U470,IFERROR(IF(AND(R471&gt;0,R470=0),R471,(1+(B472/B471-1)*Calc!$Z$1-M472*2)*U470),0))</f>
        <v>0</v>
      </c>
      <c r="V471">
        <f>IF(B472="",V470,IFERROR(IF(AND(R471&gt;0,R470=0),R471,(1+(B472/B471-1)*Calc!$Z$1-N472*2)*V470),0))</f>
        <v>0</v>
      </c>
      <c r="W471">
        <f>IF(ISNUMBER(C471),C471,W470)</f>
        <v>0.13</v>
      </c>
      <c r="Y471" s="1" t="e">
        <f>IF(AND(Q471&gt;=Chart!$F$2,Q471&lt;=Chart!$F$3),Q471,#N/A)</f>
        <v>#N/A</v>
      </c>
      <c r="Z471" t="e">
        <f>IF(AND(Q471&gt;=Chart!$F$2,Q471&lt;=Chart!$F$3),R471,#N/A)</f>
        <v>#N/A</v>
      </c>
      <c r="AA471" t="e">
        <f>IF(AND(Q471&gt;=Chart!$F$2,Q471&lt;=Chart!$F$3),S471,#N/A)</f>
        <v>#N/A</v>
      </c>
      <c r="AB471" t="e">
        <f>IF(AND(Q471&gt;=Chart!$F$2,Q471&lt;=Chart!$F$3),T471,#N/A)</f>
        <v>#N/A</v>
      </c>
      <c r="AC471" t="e">
        <f>IF(AND(Q471&gt;=Chart!$F$2,Q471&lt;=Chart!$F$3),U471,#N/A)</f>
        <v>#N/A</v>
      </c>
      <c r="AD471" t="e">
        <f>IF(AND(Q471&gt;=Chart!$F$2,Q471&lt;=Chart!$F$3),V471,#N/A)</f>
        <v>#N/A</v>
      </c>
      <c r="AE471" t="e">
        <f>IF(AND(Q471&gt;=Chart!$F$2,Q471&lt;=Chart!$F$3),I471,#N/A)</f>
        <v>#N/A</v>
      </c>
      <c r="AF471" t="e">
        <f>IF(AND(Q471&gt;=Chart!$F$2,Q471&lt;=Chart!$F$3),H471/100,#N/A)</f>
        <v>#N/A</v>
      </c>
      <c r="AG471" t="e">
        <f>IF(AND(Q471&gt;=Chart!$F$2,Q471&lt;=Chart!$F$3),W471/100,#N/A)</f>
        <v>#N/A</v>
      </c>
    </row>
    <row r="472" spans="1:33" x14ac:dyDescent="0.25">
      <c r="A472">
        <v>1429882200</v>
      </c>
      <c r="B472">
        <f>INDEX('Daily Data ADJ'!$1:$1048576,MATCH(Calc!$A472,'Daily Data ADJ'!$A:$A,0),MATCH("SPY, CBOE BZX: Close",'Daily Data ADJ'!$1:$1,0))</f>
        <v>183.65198129000001</v>
      </c>
      <c r="C472">
        <f>INDEX('Daily Data ADJ'!$1:$1048576,MATCH(Calc!$A472,'Daily Data ADJ'!$A:$A,0),MATCH("EFFR, FRED: Close",'Daily Data ADJ'!$1:$1,0))</f>
        <v>0.13</v>
      </c>
      <c r="D472" t="str">
        <f>INDEX('Daily Data ADJ'!$1:$1048576,MATCH(Calc!$A472,'Daily Data ADJ'!$A:$A,1),MATCH("SOFR, FRED: Close",'Daily Data ADJ'!$1:$1,0))</f>
        <v>NaN</v>
      </c>
      <c r="E472">
        <f>INDEX('Daily Data ADJ'!$1:$1048576,MATCH(Calc!$A472,'Daily Data ADJ'!$A:$A,0),MATCH("UPRO, CBOE BZX: Close",'Daily Data ADJ'!$1:$1,0))</f>
        <v>11.68937015</v>
      </c>
      <c r="F472">
        <f>INDEX('Daily Data ADJ'!$1:$1048576,MATCH(Calc!$A472,'Daily Data ADJ'!$A:$A,0),MATCH("ES1!, CME_MINI: Close",'Daily Data ADJ'!$1:$1,0))</f>
        <v>2111.75</v>
      </c>
      <c r="G472">
        <f>INDEX('Daily Data ADJ'!$1:$1048576,MATCH(Calc!$A472,'Daily Data ADJ'!$A:$A,0),MATCH("ES2!, CME_MINI: Close",'Daily Data ADJ'!$1:$1,0))</f>
        <v>2104.25</v>
      </c>
      <c r="H472">
        <f>INDEX('QUANDL MULTPL SP500_DIV_YIELD_M'!$A:$G,MATCH(Calc!$A472,'QUANDL MULTPL SP500_DIV_YIELD_M'!$A:$A,1),MATCH('QUANDL MULTPL SP500_DIV_YIELD_M'!$E$1,'QUANDL MULTPL SP500_DIV_YIELD_M'!$A$1:$G$1,0))</f>
        <v>1.96</v>
      </c>
      <c r="I472" s="5">
        <f t="shared" si="42"/>
        <v>5.4692752379670792E-3</v>
      </c>
      <c r="J472" s="1">
        <f>A472/24/60/60+DATE(1970,1,1)</f>
        <v>42118.5625</v>
      </c>
      <c r="K472" s="3">
        <f t="shared" si="45"/>
        <v>1</v>
      </c>
      <c r="L472" s="6">
        <f>(1+Chart!$F$4)^(1/(365/K472))-1</f>
        <v>6.6592785027408397E-5</v>
      </c>
      <c r="M472" s="6">
        <f t="shared" si="46"/>
        <v>3.5593371059405854E-6</v>
      </c>
      <c r="N472" s="6">
        <f t="shared" si="47"/>
        <v>1.4943599499828153E-5</v>
      </c>
      <c r="O472">
        <f>O471*(B472/B471)</f>
        <v>183.65198129000069</v>
      </c>
      <c r="P472">
        <f t="shared" si="43"/>
        <v>2015</v>
      </c>
      <c r="Q472" s="1">
        <f t="shared" si="44"/>
        <v>42118.5625</v>
      </c>
      <c r="R472">
        <f>IF(B473="",R471,IF(Q472&gt;=Chart!$F$2,E472,0))</f>
        <v>0</v>
      </c>
      <c r="S472">
        <f>IF(B473="",S471,IFERROR(IF(AND(R472&gt;0,R471=0),R472,(1+(B473/B472-1)*Calc!$Z$1)*S471),0))</f>
        <v>0</v>
      </c>
      <c r="T472">
        <f>IF(B473="",T471,IFERROR(IF(AND(R472&gt;0,R471=0),R472,(1+(B473/B472-1)*Calc!$Z$1-L473)*T471),0))</f>
        <v>0</v>
      </c>
      <c r="U472">
        <f>IF(B473="",U471,IFERROR(IF(AND(R472&gt;0,R471=0),R472,(1+(B473/B472-1)*Calc!$Z$1-M473*2)*U471),0))</f>
        <v>0</v>
      </c>
      <c r="V472">
        <f>IF(B473="",V471,IFERROR(IF(AND(R472&gt;0,R471=0),R472,(1+(B473/B472-1)*Calc!$Z$1-N473*2)*V471),0))</f>
        <v>0</v>
      </c>
      <c r="W472">
        <f>IF(ISNUMBER(C472),C472,W471)</f>
        <v>0.13</v>
      </c>
      <c r="Y472" s="1" t="e">
        <f>IF(AND(Q472&gt;=Chart!$F$2,Q472&lt;=Chart!$F$3),Q472,#N/A)</f>
        <v>#N/A</v>
      </c>
      <c r="Z472" t="e">
        <f>IF(AND(Q472&gt;=Chart!$F$2,Q472&lt;=Chart!$F$3),R472,#N/A)</f>
        <v>#N/A</v>
      </c>
      <c r="AA472" t="e">
        <f>IF(AND(Q472&gt;=Chart!$F$2,Q472&lt;=Chart!$F$3),S472,#N/A)</f>
        <v>#N/A</v>
      </c>
      <c r="AB472" t="e">
        <f>IF(AND(Q472&gt;=Chart!$F$2,Q472&lt;=Chart!$F$3),T472,#N/A)</f>
        <v>#N/A</v>
      </c>
      <c r="AC472" t="e">
        <f>IF(AND(Q472&gt;=Chart!$F$2,Q472&lt;=Chart!$F$3),U472,#N/A)</f>
        <v>#N/A</v>
      </c>
      <c r="AD472" t="e">
        <f>IF(AND(Q472&gt;=Chart!$F$2,Q472&lt;=Chart!$F$3),V472,#N/A)</f>
        <v>#N/A</v>
      </c>
      <c r="AE472" t="e">
        <f>IF(AND(Q472&gt;=Chart!$F$2,Q472&lt;=Chart!$F$3),I472,#N/A)</f>
        <v>#N/A</v>
      </c>
      <c r="AF472" t="e">
        <f>IF(AND(Q472&gt;=Chart!$F$2,Q472&lt;=Chart!$F$3),H472/100,#N/A)</f>
        <v>#N/A</v>
      </c>
      <c r="AG472" t="e">
        <f>IF(AND(Q472&gt;=Chart!$F$2,Q472&lt;=Chart!$F$3),W472/100,#N/A)</f>
        <v>#N/A</v>
      </c>
    </row>
    <row r="473" spans="1:33" x14ac:dyDescent="0.25">
      <c r="A473">
        <v>1430141400</v>
      </c>
      <c r="B473">
        <f>INDEX('Daily Data ADJ'!$1:$1048576,MATCH(Calc!$A473,'Daily Data ADJ'!$A:$A,0),MATCH("SPY, CBOE BZX: Close",'Daily Data ADJ'!$1:$1,0))</f>
        <v>182.88847808</v>
      </c>
      <c r="C473">
        <f>INDEX('Daily Data ADJ'!$1:$1048576,MATCH(Calc!$A473,'Daily Data ADJ'!$A:$A,0),MATCH("EFFR, FRED: Close",'Daily Data ADJ'!$1:$1,0))</f>
        <v>0.13</v>
      </c>
      <c r="D473" t="str">
        <f>INDEX('Daily Data ADJ'!$1:$1048576,MATCH(Calc!$A473,'Daily Data ADJ'!$A:$A,1),MATCH("SOFR, FRED: Close",'Daily Data ADJ'!$1:$1,0))</f>
        <v>NaN</v>
      </c>
      <c r="E473">
        <f>INDEX('Daily Data ADJ'!$1:$1048576,MATCH(Calc!$A473,'Daily Data ADJ'!$A:$A,0),MATCH("UPRO, CBOE BZX: Close",'Daily Data ADJ'!$1:$1,0))</f>
        <v>11.5354017</v>
      </c>
      <c r="F473">
        <f>INDEX('Daily Data ADJ'!$1:$1048576,MATCH(Calc!$A473,'Daily Data ADJ'!$A:$A,0),MATCH("ES1!, CME_MINI: Close",'Daily Data ADJ'!$1:$1,0))</f>
        <v>2104.75</v>
      </c>
      <c r="G473">
        <f>INDEX('Daily Data ADJ'!$1:$1048576,MATCH(Calc!$A473,'Daily Data ADJ'!$A:$A,0),MATCH("ES2!, CME_MINI: Close",'Daily Data ADJ'!$1:$1,0))</f>
        <v>2097.25</v>
      </c>
      <c r="H473">
        <f>INDEX('QUANDL MULTPL SP500_DIV_YIELD_M'!$A:$G,MATCH(Calc!$A473,'QUANDL MULTPL SP500_DIV_YIELD_M'!$A:$A,1),MATCH('QUANDL MULTPL SP500_DIV_YIELD_M'!$E$1,'QUANDL MULTPL SP500_DIV_YIELD_M'!$A$1:$G$1,0))</f>
        <v>1.96</v>
      </c>
      <c r="I473" s="5">
        <f t="shared" si="42"/>
        <v>5.4225304654607551E-3</v>
      </c>
      <c r="J473" s="1">
        <f>A473/24/60/60+DATE(1970,1,1)</f>
        <v>42121.5625</v>
      </c>
      <c r="K473" s="3">
        <f t="shared" si="45"/>
        <v>3</v>
      </c>
      <c r="L473" s="6">
        <f>(1+Chart!$F$4)^(1/(365/K473))-1</f>
        <v>1.9979165917494157E-4</v>
      </c>
      <c r="M473" s="6">
        <f t="shared" si="46"/>
        <v>1.0678049324752692E-5</v>
      </c>
      <c r="N473" s="6">
        <f t="shared" si="47"/>
        <v>4.4449328770790331E-5</v>
      </c>
      <c r="O473">
        <f>O472*(B473/B472)</f>
        <v>182.88847808000068</v>
      </c>
      <c r="P473">
        <f t="shared" si="43"/>
        <v>2015</v>
      </c>
      <c r="Q473" s="1">
        <f t="shared" si="44"/>
        <v>42121.5625</v>
      </c>
      <c r="R473">
        <f>IF(B474="",R472,IF(Q473&gt;=Chart!$F$2,E473,0))</f>
        <v>0</v>
      </c>
      <c r="S473">
        <f>IF(B474="",S472,IFERROR(IF(AND(R473&gt;0,R472=0),R473,(1+(B474/B473-1)*Calc!$Z$1)*S472),0))</f>
        <v>0</v>
      </c>
      <c r="T473">
        <f>IF(B474="",T472,IFERROR(IF(AND(R473&gt;0,R472=0),R473,(1+(B474/B473-1)*Calc!$Z$1-L474)*T472),0))</f>
        <v>0</v>
      </c>
      <c r="U473">
        <f>IF(B474="",U472,IFERROR(IF(AND(R473&gt;0,R472=0),R473,(1+(B474/B473-1)*Calc!$Z$1-M474*2)*U472),0))</f>
        <v>0</v>
      </c>
      <c r="V473">
        <f>IF(B474="",V472,IFERROR(IF(AND(R473&gt;0,R472=0),R473,(1+(B474/B473-1)*Calc!$Z$1-N474*2)*V472),0))</f>
        <v>0</v>
      </c>
      <c r="W473">
        <f>IF(ISNUMBER(C473),C473,W472)</f>
        <v>0.13</v>
      </c>
      <c r="Y473" s="1" t="e">
        <f>IF(AND(Q473&gt;=Chart!$F$2,Q473&lt;=Chart!$F$3),Q473,#N/A)</f>
        <v>#N/A</v>
      </c>
      <c r="Z473" t="e">
        <f>IF(AND(Q473&gt;=Chart!$F$2,Q473&lt;=Chart!$F$3),R473,#N/A)</f>
        <v>#N/A</v>
      </c>
      <c r="AA473" t="e">
        <f>IF(AND(Q473&gt;=Chart!$F$2,Q473&lt;=Chart!$F$3),S473,#N/A)</f>
        <v>#N/A</v>
      </c>
      <c r="AB473" t="e">
        <f>IF(AND(Q473&gt;=Chart!$F$2,Q473&lt;=Chart!$F$3),T473,#N/A)</f>
        <v>#N/A</v>
      </c>
      <c r="AC473" t="e">
        <f>IF(AND(Q473&gt;=Chart!$F$2,Q473&lt;=Chart!$F$3),U473,#N/A)</f>
        <v>#N/A</v>
      </c>
      <c r="AD473" t="e">
        <f>IF(AND(Q473&gt;=Chart!$F$2,Q473&lt;=Chart!$F$3),V473,#N/A)</f>
        <v>#N/A</v>
      </c>
      <c r="AE473" t="e">
        <f>IF(AND(Q473&gt;=Chart!$F$2,Q473&lt;=Chart!$F$3),I473,#N/A)</f>
        <v>#N/A</v>
      </c>
      <c r="AF473" t="e">
        <f>IF(AND(Q473&gt;=Chart!$F$2,Q473&lt;=Chart!$F$3),H473/100,#N/A)</f>
        <v>#N/A</v>
      </c>
      <c r="AG473" t="e">
        <f>IF(AND(Q473&gt;=Chart!$F$2,Q473&lt;=Chart!$F$3),W473/100,#N/A)</f>
        <v>#N/A</v>
      </c>
    </row>
    <row r="474" spans="1:33" x14ac:dyDescent="0.25">
      <c r="A474">
        <v>1430227800</v>
      </c>
      <c r="B474">
        <f>INDEX('Daily Data ADJ'!$1:$1048576,MATCH(Calc!$A474,'Daily Data ADJ'!$A:$A,0),MATCH("SPY, CBOE BZX: Close",'Daily Data ADJ'!$1:$1,0))</f>
        <v>183.46984773</v>
      </c>
      <c r="C474">
        <f>INDEX('Daily Data ADJ'!$1:$1048576,MATCH(Calc!$A474,'Daily Data ADJ'!$A:$A,0),MATCH("EFFR, FRED: Close",'Daily Data ADJ'!$1:$1,0))</f>
        <v>0.13</v>
      </c>
      <c r="D474" t="str">
        <f>INDEX('Daily Data ADJ'!$1:$1048576,MATCH(Calc!$A474,'Daily Data ADJ'!$A:$A,1),MATCH("SOFR, FRED: Close",'Daily Data ADJ'!$1:$1,0))</f>
        <v>NaN</v>
      </c>
      <c r="E474">
        <f>INDEX('Daily Data ADJ'!$1:$1048576,MATCH(Calc!$A474,'Daily Data ADJ'!$A:$A,0),MATCH("UPRO, CBOE BZX: Close",'Daily Data ADJ'!$1:$1,0))</f>
        <v>11.641305600000001</v>
      </c>
      <c r="F474">
        <f>INDEX('Daily Data ADJ'!$1:$1048576,MATCH(Calc!$A474,'Daily Data ADJ'!$A:$A,0),MATCH("ES1!, CME_MINI: Close",'Daily Data ADJ'!$1:$1,0))</f>
        <v>2112</v>
      </c>
      <c r="G474">
        <f>INDEX('Daily Data ADJ'!$1:$1048576,MATCH(Calc!$A474,'Daily Data ADJ'!$A:$A,0),MATCH("ES2!, CME_MINI: Close",'Daily Data ADJ'!$1:$1,0))</f>
        <v>2104.5</v>
      </c>
      <c r="H474">
        <f>INDEX('QUANDL MULTPL SP500_DIV_YIELD_M'!$A:$G,MATCH(Calc!$A474,'QUANDL MULTPL SP500_DIV_YIELD_M'!$A:$A,1),MATCH('QUANDL MULTPL SP500_DIV_YIELD_M'!$E$1,'QUANDL MULTPL SP500_DIV_YIELD_M'!$A$1:$G$1,0))</f>
        <v>1.96</v>
      </c>
      <c r="I474" s="5">
        <f t="shared" si="42"/>
        <v>5.4709389939125372E-3</v>
      </c>
      <c r="J474" s="1">
        <f>A474/24/60/60+DATE(1970,1,1)</f>
        <v>42122.5625</v>
      </c>
      <c r="K474" s="3">
        <f t="shared" si="45"/>
        <v>1</v>
      </c>
      <c r="L474" s="6">
        <f>(1+Chart!$F$4)^(1/(365/K474))-1</f>
        <v>6.6592785027408397E-5</v>
      </c>
      <c r="M474" s="6">
        <f t="shared" si="46"/>
        <v>3.5593371059405854E-6</v>
      </c>
      <c r="N474" s="6">
        <f t="shared" si="47"/>
        <v>1.4948133004510922E-5</v>
      </c>
      <c r="O474">
        <f>O473*(B474/B473)</f>
        <v>183.46984773000065</v>
      </c>
      <c r="P474">
        <f t="shared" si="43"/>
        <v>2015</v>
      </c>
      <c r="Q474" s="1">
        <f t="shared" si="44"/>
        <v>42122.5625</v>
      </c>
      <c r="R474">
        <f>IF(B475="",R473,IF(Q474&gt;=Chart!$F$2,E474,0))</f>
        <v>0</v>
      </c>
      <c r="S474">
        <f>IF(B475="",S473,IFERROR(IF(AND(R474&gt;0,R473=0),R474,(1+(B475/B474-1)*Calc!$Z$1)*S473),0))</f>
        <v>0</v>
      </c>
      <c r="T474">
        <f>IF(B475="",T473,IFERROR(IF(AND(R474&gt;0,R473=0),R474,(1+(B475/B474-1)*Calc!$Z$1-L475)*T473),0))</f>
        <v>0</v>
      </c>
      <c r="U474">
        <f>IF(B475="",U473,IFERROR(IF(AND(R474&gt;0,R473=0),R474,(1+(B475/B474-1)*Calc!$Z$1-M475*2)*U473),0))</f>
        <v>0</v>
      </c>
      <c r="V474">
        <f>IF(B475="",V473,IFERROR(IF(AND(R474&gt;0,R473=0),R474,(1+(B475/B474-1)*Calc!$Z$1-N475*2)*V473),0))</f>
        <v>0</v>
      </c>
      <c r="W474">
        <f>IF(ISNUMBER(C474),C474,W473)</f>
        <v>0.13</v>
      </c>
      <c r="Y474" s="1" t="e">
        <f>IF(AND(Q474&gt;=Chart!$F$2,Q474&lt;=Chart!$F$3),Q474,#N/A)</f>
        <v>#N/A</v>
      </c>
      <c r="Z474" t="e">
        <f>IF(AND(Q474&gt;=Chart!$F$2,Q474&lt;=Chart!$F$3),R474,#N/A)</f>
        <v>#N/A</v>
      </c>
      <c r="AA474" t="e">
        <f>IF(AND(Q474&gt;=Chart!$F$2,Q474&lt;=Chart!$F$3),S474,#N/A)</f>
        <v>#N/A</v>
      </c>
      <c r="AB474" t="e">
        <f>IF(AND(Q474&gt;=Chart!$F$2,Q474&lt;=Chart!$F$3),T474,#N/A)</f>
        <v>#N/A</v>
      </c>
      <c r="AC474" t="e">
        <f>IF(AND(Q474&gt;=Chart!$F$2,Q474&lt;=Chart!$F$3),U474,#N/A)</f>
        <v>#N/A</v>
      </c>
      <c r="AD474" t="e">
        <f>IF(AND(Q474&gt;=Chart!$F$2,Q474&lt;=Chart!$F$3),V474,#N/A)</f>
        <v>#N/A</v>
      </c>
      <c r="AE474" t="e">
        <f>IF(AND(Q474&gt;=Chart!$F$2,Q474&lt;=Chart!$F$3),I474,#N/A)</f>
        <v>#N/A</v>
      </c>
      <c r="AF474" t="e">
        <f>IF(AND(Q474&gt;=Chart!$F$2,Q474&lt;=Chart!$F$3),H474/100,#N/A)</f>
        <v>#N/A</v>
      </c>
      <c r="AG474" t="e">
        <f>IF(AND(Q474&gt;=Chart!$F$2,Q474&lt;=Chart!$F$3),W474/100,#N/A)</f>
        <v>#N/A</v>
      </c>
    </row>
    <row r="475" spans="1:33" x14ac:dyDescent="0.25">
      <c r="A475">
        <v>1430314200</v>
      </c>
      <c r="B475">
        <f>INDEX('Daily Data ADJ'!$1:$1048576,MATCH(Calc!$A475,'Daily Data ADJ'!$A:$A,0),MATCH("SPY, CBOE BZX: Close",'Daily Data ADJ'!$1:$1,0))</f>
        <v>182.7149349</v>
      </c>
      <c r="C475">
        <f>INDEX('Daily Data ADJ'!$1:$1048576,MATCH(Calc!$A475,'Daily Data ADJ'!$A:$A,0),MATCH("EFFR, FRED: Close",'Daily Data ADJ'!$1:$1,0))</f>
        <v>0.13</v>
      </c>
      <c r="D475" t="str">
        <f>INDEX('Daily Data ADJ'!$1:$1048576,MATCH(Calc!$A475,'Daily Data ADJ'!$A:$A,1),MATCH("SOFR, FRED: Close",'Daily Data ADJ'!$1:$1,0))</f>
        <v>NaN</v>
      </c>
      <c r="E475">
        <f>INDEX('Daily Data ADJ'!$1:$1048576,MATCH(Calc!$A475,'Daily Data ADJ'!$A:$A,0),MATCH("UPRO, CBOE BZX: Close",'Daily Data ADJ'!$1:$1,0))</f>
        <v>11.49955785</v>
      </c>
      <c r="F475">
        <f>INDEX('Daily Data ADJ'!$1:$1048576,MATCH(Calc!$A475,'Daily Data ADJ'!$A:$A,0),MATCH("ES1!, CME_MINI: Close",'Daily Data ADJ'!$1:$1,0))</f>
        <v>2099</v>
      </c>
      <c r="G475">
        <f>INDEX('Daily Data ADJ'!$1:$1048576,MATCH(Calc!$A475,'Daily Data ADJ'!$A:$A,0),MATCH("ES2!, CME_MINI: Close",'Daily Data ADJ'!$1:$1,0))</f>
        <v>2091.5</v>
      </c>
      <c r="H475">
        <f>INDEX('QUANDL MULTPL SP500_DIV_YIELD_M'!$A:$G,MATCH(Calc!$A475,'QUANDL MULTPL SP500_DIV_YIELD_M'!$A:$A,1),MATCH('QUANDL MULTPL SP500_DIV_YIELD_M'!$E$1,'QUANDL MULTPL SP500_DIV_YIELD_M'!$A$1:$G$1,0))</f>
        <v>1.96</v>
      </c>
      <c r="I475" s="5">
        <f t="shared" si="42"/>
        <v>5.3839009896030007E-3</v>
      </c>
      <c r="J475" s="1">
        <f>A475/24/60/60+DATE(1970,1,1)</f>
        <v>42123.5625</v>
      </c>
      <c r="K475" s="3">
        <f t="shared" si="45"/>
        <v>1</v>
      </c>
      <c r="L475" s="6">
        <f>(1+Chart!$F$4)^(1/(365/K475))-1</f>
        <v>6.6592785027408397E-5</v>
      </c>
      <c r="M475" s="6">
        <f t="shared" si="46"/>
        <v>3.5593371059405854E-6</v>
      </c>
      <c r="N475" s="6">
        <f t="shared" si="47"/>
        <v>1.4710956439234479E-5</v>
      </c>
      <c r="O475">
        <f>O474*(B475/B474)</f>
        <v>182.71493490000066</v>
      </c>
      <c r="P475">
        <f t="shared" si="43"/>
        <v>2015</v>
      </c>
      <c r="Q475" s="1">
        <f t="shared" si="44"/>
        <v>42123.5625</v>
      </c>
      <c r="R475">
        <f>IF(B476="",R474,IF(Q475&gt;=Chart!$F$2,E475,0))</f>
        <v>0</v>
      </c>
      <c r="S475">
        <f>IF(B476="",S474,IFERROR(IF(AND(R475&gt;0,R474=0),R475,(1+(B476/B475-1)*Calc!$Z$1)*S474),0))</f>
        <v>0</v>
      </c>
      <c r="T475">
        <f>IF(B476="",T474,IFERROR(IF(AND(R475&gt;0,R474=0),R475,(1+(B476/B475-1)*Calc!$Z$1-L476)*T474),0))</f>
        <v>0</v>
      </c>
      <c r="U475">
        <f>IF(B476="",U474,IFERROR(IF(AND(R475&gt;0,R474=0),R475,(1+(B476/B475-1)*Calc!$Z$1-M476*2)*U474),0))</f>
        <v>0</v>
      </c>
      <c r="V475">
        <f>IF(B476="",V474,IFERROR(IF(AND(R475&gt;0,R474=0),R475,(1+(B476/B475-1)*Calc!$Z$1-N476*2)*V474),0))</f>
        <v>0</v>
      </c>
      <c r="W475">
        <f>IF(ISNUMBER(C475),C475,W474)</f>
        <v>0.13</v>
      </c>
      <c r="Y475" s="1" t="e">
        <f>IF(AND(Q475&gt;=Chart!$F$2,Q475&lt;=Chart!$F$3),Q475,#N/A)</f>
        <v>#N/A</v>
      </c>
      <c r="Z475" t="e">
        <f>IF(AND(Q475&gt;=Chart!$F$2,Q475&lt;=Chart!$F$3),R475,#N/A)</f>
        <v>#N/A</v>
      </c>
      <c r="AA475" t="e">
        <f>IF(AND(Q475&gt;=Chart!$F$2,Q475&lt;=Chart!$F$3),S475,#N/A)</f>
        <v>#N/A</v>
      </c>
      <c r="AB475" t="e">
        <f>IF(AND(Q475&gt;=Chart!$F$2,Q475&lt;=Chart!$F$3),T475,#N/A)</f>
        <v>#N/A</v>
      </c>
      <c r="AC475" t="e">
        <f>IF(AND(Q475&gt;=Chart!$F$2,Q475&lt;=Chart!$F$3),U475,#N/A)</f>
        <v>#N/A</v>
      </c>
      <c r="AD475" t="e">
        <f>IF(AND(Q475&gt;=Chart!$F$2,Q475&lt;=Chart!$F$3),V475,#N/A)</f>
        <v>#N/A</v>
      </c>
      <c r="AE475" t="e">
        <f>IF(AND(Q475&gt;=Chart!$F$2,Q475&lt;=Chart!$F$3),I475,#N/A)</f>
        <v>#N/A</v>
      </c>
      <c r="AF475" t="e">
        <f>IF(AND(Q475&gt;=Chart!$F$2,Q475&lt;=Chart!$F$3),H475/100,#N/A)</f>
        <v>#N/A</v>
      </c>
      <c r="AG475" t="e">
        <f>IF(AND(Q475&gt;=Chart!$F$2,Q475&lt;=Chart!$F$3),W475/100,#N/A)</f>
        <v>#N/A</v>
      </c>
    </row>
    <row r="476" spans="1:33" x14ac:dyDescent="0.25">
      <c r="A476">
        <v>1430400600</v>
      </c>
      <c r="B476">
        <f>INDEX('Daily Data ADJ'!$1:$1048576,MATCH(Calc!$A476,'Daily Data ADJ'!$A:$A,0),MATCH("SPY, CBOE BZX: Close",'Daily Data ADJ'!$1:$1,0))</f>
        <v>180.88405437</v>
      </c>
      <c r="C476">
        <f>INDEX('Daily Data ADJ'!$1:$1048576,MATCH(Calc!$A476,'Daily Data ADJ'!$A:$A,0),MATCH("EFFR, FRED: Close",'Daily Data ADJ'!$1:$1,0))</f>
        <v>0.08</v>
      </c>
      <c r="D476" t="str">
        <f>INDEX('Daily Data ADJ'!$1:$1048576,MATCH(Calc!$A476,'Daily Data ADJ'!$A:$A,1),MATCH("SOFR, FRED: Close",'Daily Data ADJ'!$1:$1,0))</f>
        <v>NaN</v>
      </c>
      <c r="E476">
        <f>INDEX('Daily Data ADJ'!$1:$1048576,MATCH(Calc!$A476,'Daily Data ADJ'!$A:$A,0),MATCH("UPRO, CBOE BZX: Close",'Daily Data ADJ'!$1:$1,0))</f>
        <v>11.15414749</v>
      </c>
      <c r="F476">
        <f>INDEX('Daily Data ADJ'!$1:$1048576,MATCH(Calc!$A476,'Daily Data ADJ'!$A:$A,0),MATCH("ES1!, CME_MINI: Close",'Daily Data ADJ'!$1:$1,0))</f>
        <v>2079</v>
      </c>
      <c r="G476">
        <f>INDEX('Daily Data ADJ'!$1:$1048576,MATCH(Calc!$A476,'Daily Data ADJ'!$A:$A,0),MATCH("ES2!, CME_MINI: Close",'Daily Data ADJ'!$1:$1,0))</f>
        <v>2071.5</v>
      </c>
      <c r="H476">
        <f>INDEX('QUANDL MULTPL SP500_DIV_YIELD_M'!$A:$G,MATCH(Calc!$A476,'QUANDL MULTPL SP500_DIV_YIELD_M'!$A:$A,1),MATCH('QUANDL MULTPL SP500_DIV_YIELD_M'!$E$1,'QUANDL MULTPL SP500_DIV_YIELD_M'!$A$1:$G$1,0))</f>
        <v>1.96</v>
      </c>
      <c r="I476" s="5">
        <f t="shared" si="42"/>
        <v>5.2478824396257548E-3</v>
      </c>
      <c r="J476" s="1">
        <f>A476/24/60/60+DATE(1970,1,1)</f>
        <v>42124.5625</v>
      </c>
      <c r="K476" s="3">
        <f t="shared" si="45"/>
        <v>1</v>
      </c>
      <c r="L476" s="6">
        <f>(1+Chart!$F$4)^(1/(365/K476))-1</f>
        <v>6.6592785027408397E-5</v>
      </c>
      <c r="M476" s="6">
        <f t="shared" si="46"/>
        <v>2.1909069769510126E-6</v>
      </c>
      <c r="N476" s="6">
        <f t="shared" si="47"/>
        <v>1.4340268003731893E-5</v>
      </c>
      <c r="O476">
        <f>O475*(B476/B475)</f>
        <v>180.88405437000065</v>
      </c>
      <c r="P476">
        <f t="shared" si="43"/>
        <v>2015</v>
      </c>
      <c r="Q476" s="1">
        <f t="shared" si="44"/>
        <v>42124.5625</v>
      </c>
      <c r="R476">
        <f>IF(B477="",R475,IF(Q476&gt;=Chart!$F$2,E476,0))</f>
        <v>0</v>
      </c>
      <c r="S476">
        <f>IF(B477="",S475,IFERROR(IF(AND(R476&gt;0,R475=0),R476,(1+(B477/B476-1)*Calc!$Z$1)*S475),0))</f>
        <v>0</v>
      </c>
      <c r="T476">
        <f>IF(B477="",T475,IFERROR(IF(AND(R476&gt;0,R475=0),R476,(1+(B477/B476-1)*Calc!$Z$1-L477)*T475),0))</f>
        <v>0</v>
      </c>
      <c r="U476">
        <f>IF(B477="",U475,IFERROR(IF(AND(R476&gt;0,R475=0),R476,(1+(B477/B476-1)*Calc!$Z$1-M477*2)*U475),0))</f>
        <v>0</v>
      </c>
      <c r="V476">
        <f>IF(B477="",V475,IFERROR(IF(AND(R476&gt;0,R475=0),R476,(1+(B477/B476-1)*Calc!$Z$1-N477*2)*V475),0))</f>
        <v>0</v>
      </c>
      <c r="W476">
        <f>IF(ISNUMBER(C476),C476,W475)</f>
        <v>0.08</v>
      </c>
      <c r="Y476" s="1" t="e">
        <f>IF(AND(Q476&gt;=Chart!$F$2,Q476&lt;=Chart!$F$3),Q476,#N/A)</f>
        <v>#N/A</v>
      </c>
      <c r="Z476" t="e">
        <f>IF(AND(Q476&gt;=Chart!$F$2,Q476&lt;=Chart!$F$3),R476,#N/A)</f>
        <v>#N/A</v>
      </c>
      <c r="AA476" t="e">
        <f>IF(AND(Q476&gt;=Chart!$F$2,Q476&lt;=Chart!$F$3),S476,#N/A)</f>
        <v>#N/A</v>
      </c>
      <c r="AB476" t="e">
        <f>IF(AND(Q476&gt;=Chart!$F$2,Q476&lt;=Chart!$F$3),T476,#N/A)</f>
        <v>#N/A</v>
      </c>
      <c r="AC476" t="e">
        <f>IF(AND(Q476&gt;=Chart!$F$2,Q476&lt;=Chart!$F$3),U476,#N/A)</f>
        <v>#N/A</v>
      </c>
      <c r="AD476" t="e">
        <f>IF(AND(Q476&gt;=Chart!$F$2,Q476&lt;=Chart!$F$3),V476,#N/A)</f>
        <v>#N/A</v>
      </c>
      <c r="AE476" t="e">
        <f>IF(AND(Q476&gt;=Chart!$F$2,Q476&lt;=Chart!$F$3),I476,#N/A)</f>
        <v>#N/A</v>
      </c>
      <c r="AF476" t="e">
        <f>IF(AND(Q476&gt;=Chart!$F$2,Q476&lt;=Chart!$F$3),H476/100,#N/A)</f>
        <v>#N/A</v>
      </c>
      <c r="AG476" t="e">
        <f>IF(AND(Q476&gt;=Chart!$F$2,Q476&lt;=Chart!$F$3),W476/100,#N/A)</f>
        <v>#N/A</v>
      </c>
    </row>
    <row r="477" spans="1:33" x14ac:dyDescent="0.25">
      <c r="A477">
        <v>1430487000</v>
      </c>
      <c r="B477">
        <f>INDEX('Daily Data ADJ'!$1:$1048576,MATCH(Calc!$A477,'Daily Data ADJ'!$A:$A,0),MATCH("SPY, CBOE BZX: Close",'Daily Data ADJ'!$1:$1,0))</f>
        <v>182.84509227999999</v>
      </c>
      <c r="C477">
        <f>INDEX('Daily Data ADJ'!$1:$1048576,MATCH(Calc!$A477,'Daily Data ADJ'!$A:$A,0),MATCH("EFFR, FRED: Close",'Daily Data ADJ'!$1:$1,0))</f>
        <v>0.13</v>
      </c>
      <c r="D477" t="str">
        <f>INDEX('Daily Data ADJ'!$1:$1048576,MATCH(Calc!$A477,'Daily Data ADJ'!$A:$A,1),MATCH("SOFR, FRED: Close",'Daily Data ADJ'!$1:$1,0))</f>
        <v>NaN</v>
      </c>
      <c r="E477">
        <f>INDEX('Daily Data ADJ'!$1:$1048576,MATCH(Calc!$A477,'Daily Data ADJ'!$A:$A,0),MATCH("UPRO, CBOE BZX: Close",'Daily Data ADJ'!$1:$1,0))</f>
        <v>11.51096227</v>
      </c>
      <c r="F477">
        <f>INDEX('Daily Data ADJ'!$1:$1048576,MATCH(Calc!$A477,'Daily Data ADJ'!$A:$A,0),MATCH("ES1!, CME_MINI: Close",'Daily Data ADJ'!$1:$1,0))</f>
        <v>2101.5</v>
      </c>
      <c r="G477">
        <f>INDEX('Daily Data ADJ'!$1:$1048576,MATCH(Calc!$A477,'Daily Data ADJ'!$A:$A,0),MATCH("ES2!, CME_MINI: Close",'Daily Data ADJ'!$1:$1,0))</f>
        <v>2094.25</v>
      </c>
      <c r="H477">
        <f>INDEX('QUANDL MULTPL SP500_DIV_YIELD_M'!$A:$G,MATCH(Calc!$A477,'QUANDL MULTPL SP500_DIV_YIELD_M'!$A:$A,1),MATCH('QUANDL MULTPL SP500_DIV_YIELD_M'!$E$1,'QUANDL MULTPL SP500_DIV_YIELD_M'!$A$1:$G$1,0))</f>
        <v>1.96</v>
      </c>
      <c r="I477" s="5">
        <f t="shared" si="42"/>
        <v>5.871580546961512E-3</v>
      </c>
      <c r="J477" s="1">
        <f>A477/24/60/60+DATE(1970,1,1)</f>
        <v>42125.5625</v>
      </c>
      <c r="K477" s="3">
        <f t="shared" si="45"/>
        <v>1</v>
      </c>
      <c r="L477" s="6">
        <f>(1+Chart!$F$4)^(1/(365/K477))-1</f>
        <v>6.6592785027408397E-5</v>
      </c>
      <c r="M477" s="6">
        <f t="shared" si="46"/>
        <v>3.5593371059405854E-6</v>
      </c>
      <c r="N477" s="6">
        <f t="shared" si="47"/>
        <v>1.6039608077722534E-5</v>
      </c>
      <c r="O477">
        <f>O476*(B477/B476)</f>
        <v>182.84509228000064</v>
      </c>
      <c r="P477">
        <f t="shared" si="43"/>
        <v>2015</v>
      </c>
      <c r="Q477" s="1">
        <f t="shared" si="44"/>
        <v>42125.5625</v>
      </c>
      <c r="R477">
        <f>IF(B478="",R476,IF(Q477&gt;=Chart!$F$2,E477,0))</f>
        <v>0</v>
      </c>
      <c r="S477">
        <f>IF(B478="",S476,IFERROR(IF(AND(R477&gt;0,R476=0),R477,(1+(B478/B477-1)*Calc!$Z$1)*S476),0))</f>
        <v>0</v>
      </c>
      <c r="T477">
        <f>IF(B478="",T476,IFERROR(IF(AND(R477&gt;0,R476=0),R477,(1+(B478/B477-1)*Calc!$Z$1-L478)*T476),0))</f>
        <v>0</v>
      </c>
      <c r="U477">
        <f>IF(B478="",U476,IFERROR(IF(AND(R477&gt;0,R476=0),R477,(1+(B478/B477-1)*Calc!$Z$1-M478*2)*U476),0))</f>
        <v>0</v>
      </c>
      <c r="V477">
        <f>IF(B478="",V476,IFERROR(IF(AND(R477&gt;0,R476=0),R477,(1+(B478/B477-1)*Calc!$Z$1-N478*2)*V476),0))</f>
        <v>0</v>
      </c>
      <c r="W477">
        <f>IF(ISNUMBER(C477),C477,W476)</f>
        <v>0.13</v>
      </c>
      <c r="Y477" s="1" t="e">
        <f>IF(AND(Q477&gt;=Chart!$F$2,Q477&lt;=Chart!$F$3),Q477,#N/A)</f>
        <v>#N/A</v>
      </c>
      <c r="Z477" t="e">
        <f>IF(AND(Q477&gt;=Chart!$F$2,Q477&lt;=Chart!$F$3),R477,#N/A)</f>
        <v>#N/A</v>
      </c>
      <c r="AA477" t="e">
        <f>IF(AND(Q477&gt;=Chart!$F$2,Q477&lt;=Chart!$F$3),S477,#N/A)</f>
        <v>#N/A</v>
      </c>
      <c r="AB477" t="e">
        <f>IF(AND(Q477&gt;=Chart!$F$2,Q477&lt;=Chart!$F$3),T477,#N/A)</f>
        <v>#N/A</v>
      </c>
      <c r="AC477" t="e">
        <f>IF(AND(Q477&gt;=Chart!$F$2,Q477&lt;=Chart!$F$3),U477,#N/A)</f>
        <v>#N/A</v>
      </c>
      <c r="AD477" t="e">
        <f>IF(AND(Q477&gt;=Chart!$F$2,Q477&lt;=Chart!$F$3),V477,#N/A)</f>
        <v>#N/A</v>
      </c>
      <c r="AE477" t="e">
        <f>IF(AND(Q477&gt;=Chart!$F$2,Q477&lt;=Chart!$F$3),I477,#N/A)</f>
        <v>#N/A</v>
      </c>
      <c r="AF477" t="e">
        <f>IF(AND(Q477&gt;=Chart!$F$2,Q477&lt;=Chart!$F$3),H477/100,#N/A)</f>
        <v>#N/A</v>
      </c>
      <c r="AG477" t="e">
        <f>IF(AND(Q477&gt;=Chart!$F$2,Q477&lt;=Chart!$F$3),W477/100,#N/A)</f>
        <v>#N/A</v>
      </c>
    </row>
    <row r="478" spans="1:33" x14ac:dyDescent="0.25">
      <c r="A478">
        <v>1430746200</v>
      </c>
      <c r="B478">
        <f>INDEX('Daily Data ADJ'!$1:$1048576,MATCH(Calc!$A478,'Daily Data ADJ'!$A:$A,0),MATCH("SPY, CBOE BZX: Close",'Daily Data ADJ'!$1:$1,0))</f>
        <v>183.36572182</v>
      </c>
      <c r="C478">
        <f>INDEX('Daily Data ADJ'!$1:$1048576,MATCH(Calc!$A478,'Daily Data ADJ'!$A:$A,0),MATCH("EFFR, FRED: Close",'Daily Data ADJ'!$1:$1,0))</f>
        <v>0.13</v>
      </c>
      <c r="D478" t="str">
        <f>INDEX('Daily Data ADJ'!$1:$1048576,MATCH(Calc!$A478,'Daily Data ADJ'!$A:$A,1),MATCH("SOFR, FRED: Close",'Daily Data ADJ'!$1:$1,0))</f>
        <v>NaN</v>
      </c>
      <c r="E478">
        <f>INDEX('Daily Data ADJ'!$1:$1048576,MATCH(Calc!$A478,'Daily Data ADJ'!$A:$A,0),MATCH("UPRO, CBOE BZX: Close",'Daily Data ADJ'!$1:$1,0))</f>
        <v>11.622569349999999</v>
      </c>
      <c r="F478">
        <f>INDEX('Daily Data ADJ'!$1:$1048576,MATCH(Calc!$A478,'Daily Data ADJ'!$A:$A,0),MATCH("ES1!, CME_MINI: Close",'Daily Data ADJ'!$1:$1,0))</f>
        <v>2109.25</v>
      </c>
      <c r="G478">
        <f>INDEX('Daily Data ADJ'!$1:$1048576,MATCH(Calc!$A478,'Daily Data ADJ'!$A:$A,0),MATCH("ES2!, CME_MINI: Close",'Daily Data ADJ'!$1:$1,0))</f>
        <v>2102</v>
      </c>
      <c r="H478">
        <f>INDEX('QUANDL MULTPL SP500_DIV_YIELD_M'!$A:$G,MATCH(Calc!$A478,'QUANDL MULTPL SP500_DIV_YIELD_M'!$A:$A,1),MATCH('QUANDL MULTPL SP500_DIV_YIELD_M'!$E$1,'QUANDL MULTPL SP500_DIV_YIELD_M'!$A$1:$G$1,0))</f>
        <v>1.96</v>
      </c>
      <c r="I478" s="5">
        <f t="shared" si="42"/>
        <v>5.9217625420807038E-3</v>
      </c>
      <c r="J478" s="1">
        <f>A478/24/60/60+DATE(1970,1,1)</f>
        <v>42128.5625</v>
      </c>
      <c r="K478" s="3">
        <f t="shared" si="45"/>
        <v>3</v>
      </c>
      <c r="L478" s="6">
        <f>(1+Chart!$F$4)^(1/(365/K478))-1</f>
        <v>1.9979165917494157E-4</v>
      </c>
      <c r="M478" s="6">
        <f t="shared" si="46"/>
        <v>1.0678049324752692E-5</v>
      </c>
      <c r="N478" s="6">
        <f t="shared" si="47"/>
        <v>4.8529652761031272E-5</v>
      </c>
      <c r="O478">
        <f>O477*(B478/B477)</f>
        <v>183.36572182000066</v>
      </c>
      <c r="P478">
        <f t="shared" si="43"/>
        <v>2015</v>
      </c>
      <c r="Q478" s="1">
        <f t="shared" si="44"/>
        <v>42128.5625</v>
      </c>
      <c r="R478">
        <f>IF(B479="",R477,IF(Q478&gt;=Chart!$F$2,E478,0))</f>
        <v>0</v>
      </c>
      <c r="S478">
        <f>IF(B479="",S477,IFERROR(IF(AND(R478&gt;0,R477=0),R478,(1+(B479/B478-1)*Calc!$Z$1)*S477),0))</f>
        <v>0</v>
      </c>
      <c r="T478">
        <f>IF(B479="",T477,IFERROR(IF(AND(R478&gt;0,R477=0),R478,(1+(B479/B478-1)*Calc!$Z$1-L479)*T477),0))</f>
        <v>0</v>
      </c>
      <c r="U478">
        <f>IF(B479="",U477,IFERROR(IF(AND(R478&gt;0,R477=0),R478,(1+(B479/B478-1)*Calc!$Z$1-M479*2)*U477),0))</f>
        <v>0</v>
      </c>
      <c r="V478">
        <f>IF(B479="",V477,IFERROR(IF(AND(R478&gt;0,R477=0),R478,(1+(B479/B478-1)*Calc!$Z$1-N479*2)*V477),0))</f>
        <v>0</v>
      </c>
      <c r="W478">
        <f>IF(ISNUMBER(C478),C478,W477)</f>
        <v>0.13</v>
      </c>
      <c r="Y478" s="1" t="e">
        <f>IF(AND(Q478&gt;=Chart!$F$2,Q478&lt;=Chart!$F$3),Q478,#N/A)</f>
        <v>#N/A</v>
      </c>
      <c r="Z478" t="e">
        <f>IF(AND(Q478&gt;=Chart!$F$2,Q478&lt;=Chart!$F$3),R478,#N/A)</f>
        <v>#N/A</v>
      </c>
      <c r="AA478" t="e">
        <f>IF(AND(Q478&gt;=Chart!$F$2,Q478&lt;=Chart!$F$3),S478,#N/A)</f>
        <v>#N/A</v>
      </c>
      <c r="AB478" t="e">
        <f>IF(AND(Q478&gt;=Chart!$F$2,Q478&lt;=Chart!$F$3),T478,#N/A)</f>
        <v>#N/A</v>
      </c>
      <c r="AC478" t="e">
        <f>IF(AND(Q478&gt;=Chart!$F$2,Q478&lt;=Chart!$F$3),U478,#N/A)</f>
        <v>#N/A</v>
      </c>
      <c r="AD478" t="e">
        <f>IF(AND(Q478&gt;=Chart!$F$2,Q478&lt;=Chart!$F$3),V478,#N/A)</f>
        <v>#N/A</v>
      </c>
      <c r="AE478" t="e">
        <f>IF(AND(Q478&gt;=Chart!$F$2,Q478&lt;=Chart!$F$3),I478,#N/A)</f>
        <v>#N/A</v>
      </c>
      <c r="AF478" t="e">
        <f>IF(AND(Q478&gt;=Chart!$F$2,Q478&lt;=Chart!$F$3),H478/100,#N/A)</f>
        <v>#N/A</v>
      </c>
      <c r="AG478" t="e">
        <f>IF(AND(Q478&gt;=Chart!$F$2,Q478&lt;=Chart!$F$3),W478/100,#N/A)</f>
        <v>#N/A</v>
      </c>
    </row>
    <row r="479" spans="1:33" x14ac:dyDescent="0.25">
      <c r="A479">
        <v>1430832600</v>
      </c>
      <c r="B479">
        <f>INDEX('Daily Data ADJ'!$1:$1048576,MATCH(Calc!$A479,'Daily Data ADJ'!$A:$A,0),MATCH("SPY, CBOE BZX: Close",'Daily Data ADJ'!$1:$1,0))</f>
        <v>181.26584937000001</v>
      </c>
      <c r="C479">
        <f>INDEX('Daily Data ADJ'!$1:$1048576,MATCH(Calc!$A479,'Daily Data ADJ'!$A:$A,0),MATCH("EFFR, FRED: Close",'Daily Data ADJ'!$1:$1,0))</f>
        <v>0.13</v>
      </c>
      <c r="D479" t="str">
        <f>INDEX('Daily Data ADJ'!$1:$1048576,MATCH(Calc!$A479,'Daily Data ADJ'!$A:$A,1),MATCH("SOFR, FRED: Close",'Daily Data ADJ'!$1:$1,0))</f>
        <v>NaN</v>
      </c>
      <c r="E479">
        <f>INDEX('Daily Data ADJ'!$1:$1048576,MATCH(Calc!$A479,'Daily Data ADJ'!$A:$A,0),MATCH("UPRO, CBOE BZX: Close",'Daily Data ADJ'!$1:$1,0))</f>
        <v>11.20872857</v>
      </c>
      <c r="F479">
        <f>INDEX('Daily Data ADJ'!$1:$1048576,MATCH(Calc!$A479,'Daily Data ADJ'!$A:$A,0),MATCH("ES1!, CME_MINI: Close",'Daily Data ADJ'!$1:$1,0))</f>
        <v>2084</v>
      </c>
      <c r="G479">
        <f>INDEX('Daily Data ADJ'!$1:$1048576,MATCH(Calc!$A479,'Daily Data ADJ'!$A:$A,0),MATCH("ES2!, CME_MINI: Close",'Daily Data ADJ'!$1:$1,0))</f>
        <v>2076.5</v>
      </c>
      <c r="H479">
        <f>INDEX('QUANDL MULTPL SP500_DIV_YIELD_M'!$A:$G,MATCH(Calc!$A479,'QUANDL MULTPL SP500_DIV_YIELD_M'!$A:$A,1),MATCH('QUANDL MULTPL SP500_DIV_YIELD_M'!$E$1,'QUANDL MULTPL SP500_DIV_YIELD_M'!$A$1:$G$1,0))</f>
        <v>1.96</v>
      </c>
      <c r="I479" s="5">
        <f t="shared" si="42"/>
        <v>5.2821305061804755E-3</v>
      </c>
      <c r="J479" s="1">
        <f>A479/24/60/60+DATE(1970,1,1)</f>
        <v>42129.5625</v>
      </c>
      <c r="K479" s="3">
        <f t="shared" si="45"/>
        <v>1</v>
      </c>
      <c r="L479" s="6">
        <f>(1+Chart!$F$4)^(1/(365/K479))-1</f>
        <v>6.6592785027408397E-5</v>
      </c>
      <c r="M479" s="6">
        <f t="shared" si="46"/>
        <v>3.5593371059405854E-6</v>
      </c>
      <c r="N479" s="6">
        <f t="shared" si="47"/>
        <v>1.4433608235941975E-5</v>
      </c>
      <c r="O479">
        <f>O478*(B479/B478)</f>
        <v>181.26584937000067</v>
      </c>
      <c r="P479">
        <f t="shared" si="43"/>
        <v>2015</v>
      </c>
      <c r="Q479" s="1">
        <f t="shared" si="44"/>
        <v>42129.5625</v>
      </c>
      <c r="R479">
        <f>IF(B480="",R478,IF(Q479&gt;=Chart!$F$2,E479,0))</f>
        <v>0</v>
      </c>
      <c r="S479">
        <f>IF(B480="",S478,IFERROR(IF(AND(R479&gt;0,R478=0),R479,(1+(B480/B479-1)*Calc!$Z$1)*S478),0))</f>
        <v>0</v>
      </c>
      <c r="T479">
        <f>IF(B480="",T478,IFERROR(IF(AND(R479&gt;0,R478=0),R479,(1+(B480/B479-1)*Calc!$Z$1-L480)*T478),0))</f>
        <v>0</v>
      </c>
      <c r="U479">
        <f>IF(B480="",U478,IFERROR(IF(AND(R479&gt;0,R478=0),R479,(1+(B480/B479-1)*Calc!$Z$1-M480*2)*U478),0))</f>
        <v>0</v>
      </c>
      <c r="V479">
        <f>IF(B480="",V478,IFERROR(IF(AND(R479&gt;0,R478=0),R479,(1+(B480/B479-1)*Calc!$Z$1-N480*2)*V478),0))</f>
        <v>0</v>
      </c>
      <c r="W479">
        <f>IF(ISNUMBER(C479),C479,W478)</f>
        <v>0.13</v>
      </c>
      <c r="Y479" s="1" t="e">
        <f>IF(AND(Q479&gt;=Chart!$F$2,Q479&lt;=Chart!$F$3),Q479,#N/A)</f>
        <v>#N/A</v>
      </c>
      <c r="Z479" t="e">
        <f>IF(AND(Q479&gt;=Chart!$F$2,Q479&lt;=Chart!$F$3),R479,#N/A)</f>
        <v>#N/A</v>
      </c>
      <c r="AA479" t="e">
        <f>IF(AND(Q479&gt;=Chart!$F$2,Q479&lt;=Chart!$F$3),S479,#N/A)</f>
        <v>#N/A</v>
      </c>
      <c r="AB479" t="e">
        <f>IF(AND(Q479&gt;=Chart!$F$2,Q479&lt;=Chart!$F$3),T479,#N/A)</f>
        <v>#N/A</v>
      </c>
      <c r="AC479" t="e">
        <f>IF(AND(Q479&gt;=Chart!$F$2,Q479&lt;=Chart!$F$3),U479,#N/A)</f>
        <v>#N/A</v>
      </c>
      <c r="AD479" t="e">
        <f>IF(AND(Q479&gt;=Chart!$F$2,Q479&lt;=Chart!$F$3),V479,#N/A)</f>
        <v>#N/A</v>
      </c>
      <c r="AE479" t="e">
        <f>IF(AND(Q479&gt;=Chart!$F$2,Q479&lt;=Chart!$F$3),I479,#N/A)</f>
        <v>#N/A</v>
      </c>
      <c r="AF479" t="e">
        <f>IF(AND(Q479&gt;=Chart!$F$2,Q479&lt;=Chart!$F$3),H479/100,#N/A)</f>
        <v>#N/A</v>
      </c>
      <c r="AG479" t="e">
        <f>IF(AND(Q479&gt;=Chart!$F$2,Q479&lt;=Chart!$F$3),W479/100,#N/A)</f>
        <v>#N/A</v>
      </c>
    </row>
    <row r="480" spans="1:33" x14ac:dyDescent="0.25">
      <c r="A480">
        <v>1430919000</v>
      </c>
      <c r="B480">
        <f>INDEX('Daily Data ADJ'!$1:$1048576,MATCH(Calc!$A480,'Daily Data ADJ'!$A:$A,0),MATCH("SPY, CBOE BZX: Close",'Daily Data ADJ'!$1:$1,0))</f>
        <v>180.51961370000001</v>
      </c>
      <c r="C480">
        <f>INDEX('Daily Data ADJ'!$1:$1048576,MATCH(Calc!$A480,'Daily Data ADJ'!$A:$A,0),MATCH("EFFR, FRED: Close",'Daily Data ADJ'!$1:$1,0))</f>
        <v>0.13</v>
      </c>
      <c r="D480" t="str">
        <f>INDEX('Daily Data ADJ'!$1:$1048576,MATCH(Calc!$A480,'Daily Data ADJ'!$A:$A,1),MATCH("SOFR, FRED: Close",'Daily Data ADJ'!$1:$1,0))</f>
        <v>NaN</v>
      </c>
      <c r="E480">
        <f>INDEX('Daily Data ADJ'!$1:$1048576,MATCH(Calc!$A480,'Daily Data ADJ'!$A:$A,0),MATCH("UPRO, CBOE BZX: Close",'Daily Data ADJ'!$1:$1,0))</f>
        <v>11.074311679999999</v>
      </c>
      <c r="F480">
        <f>INDEX('Daily Data ADJ'!$1:$1048576,MATCH(Calc!$A480,'Daily Data ADJ'!$A:$A,0),MATCH("ES1!, CME_MINI: Close",'Daily Data ADJ'!$1:$1,0))</f>
        <v>2074.25</v>
      </c>
      <c r="G480">
        <f>INDEX('Daily Data ADJ'!$1:$1048576,MATCH(Calc!$A480,'Daily Data ADJ'!$A:$A,0),MATCH("ES2!, CME_MINI: Close",'Daily Data ADJ'!$1:$1,0))</f>
        <v>2066.5</v>
      </c>
      <c r="H480">
        <f>INDEX('QUANDL MULTPL SP500_DIV_YIELD_M'!$A:$G,MATCH(Calc!$A480,'QUANDL MULTPL SP500_DIV_YIELD_M'!$A:$A,1),MATCH('QUANDL MULTPL SP500_DIV_YIELD_M'!$E$1,'QUANDL MULTPL SP500_DIV_YIELD_M'!$A$1:$G$1,0))</f>
        <v>1.96</v>
      </c>
      <c r="I480" s="5">
        <f t="shared" si="42"/>
        <v>4.738389848813411E-3</v>
      </c>
      <c r="J480" s="1">
        <f>A480/24/60/60+DATE(1970,1,1)</f>
        <v>42130.5625</v>
      </c>
      <c r="K480" s="3">
        <f t="shared" si="45"/>
        <v>1</v>
      </c>
      <c r="L480" s="6">
        <f>(1+Chart!$F$4)^(1/(365/K480))-1</f>
        <v>6.6592785027408397E-5</v>
      </c>
      <c r="M480" s="6">
        <f t="shared" si="46"/>
        <v>3.5593371059405854E-6</v>
      </c>
      <c r="N480" s="6">
        <f t="shared" si="47"/>
        <v>1.2951314050324569E-5</v>
      </c>
      <c r="O480">
        <f>O479*(B480/B479)</f>
        <v>180.51961370000066</v>
      </c>
      <c r="P480">
        <f t="shared" si="43"/>
        <v>2015</v>
      </c>
      <c r="Q480" s="1">
        <f t="shared" si="44"/>
        <v>42130.5625</v>
      </c>
      <c r="R480">
        <f>IF(B481="",R479,IF(Q480&gt;=Chart!$F$2,E480,0))</f>
        <v>0</v>
      </c>
      <c r="S480">
        <f>IF(B481="",S479,IFERROR(IF(AND(R480&gt;0,R479=0),R480,(1+(B481/B480-1)*Calc!$Z$1)*S479),0))</f>
        <v>0</v>
      </c>
      <c r="T480">
        <f>IF(B481="",T479,IFERROR(IF(AND(R480&gt;0,R479=0),R480,(1+(B481/B480-1)*Calc!$Z$1-L481)*T479),0))</f>
        <v>0</v>
      </c>
      <c r="U480">
        <f>IF(B481="",U479,IFERROR(IF(AND(R480&gt;0,R479=0),R480,(1+(B481/B480-1)*Calc!$Z$1-M481*2)*U479),0))</f>
        <v>0</v>
      </c>
      <c r="V480">
        <f>IF(B481="",V479,IFERROR(IF(AND(R480&gt;0,R479=0),R480,(1+(B481/B480-1)*Calc!$Z$1-N481*2)*V479),0))</f>
        <v>0</v>
      </c>
      <c r="W480">
        <f>IF(ISNUMBER(C480),C480,W479)</f>
        <v>0.13</v>
      </c>
      <c r="Y480" s="1" t="e">
        <f>IF(AND(Q480&gt;=Chart!$F$2,Q480&lt;=Chart!$F$3),Q480,#N/A)</f>
        <v>#N/A</v>
      </c>
      <c r="Z480" t="e">
        <f>IF(AND(Q480&gt;=Chart!$F$2,Q480&lt;=Chart!$F$3),R480,#N/A)</f>
        <v>#N/A</v>
      </c>
      <c r="AA480" t="e">
        <f>IF(AND(Q480&gt;=Chart!$F$2,Q480&lt;=Chart!$F$3),S480,#N/A)</f>
        <v>#N/A</v>
      </c>
      <c r="AB480" t="e">
        <f>IF(AND(Q480&gt;=Chart!$F$2,Q480&lt;=Chart!$F$3),T480,#N/A)</f>
        <v>#N/A</v>
      </c>
      <c r="AC480" t="e">
        <f>IF(AND(Q480&gt;=Chart!$F$2,Q480&lt;=Chart!$F$3),U480,#N/A)</f>
        <v>#N/A</v>
      </c>
      <c r="AD480" t="e">
        <f>IF(AND(Q480&gt;=Chart!$F$2,Q480&lt;=Chart!$F$3),V480,#N/A)</f>
        <v>#N/A</v>
      </c>
      <c r="AE480" t="e">
        <f>IF(AND(Q480&gt;=Chart!$F$2,Q480&lt;=Chart!$F$3),I480,#N/A)</f>
        <v>#N/A</v>
      </c>
      <c r="AF480" t="e">
        <f>IF(AND(Q480&gt;=Chart!$F$2,Q480&lt;=Chart!$F$3),H480/100,#N/A)</f>
        <v>#N/A</v>
      </c>
      <c r="AG480" t="e">
        <f>IF(AND(Q480&gt;=Chart!$F$2,Q480&lt;=Chart!$F$3),W480/100,#N/A)</f>
        <v>#N/A</v>
      </c>
    </row>
    <row r="481" spans="1:33" x14ac:dyDescent="0.25">
      <c r="A481">
        <v>1431005400</v>
      </c>
      <c r="B481">
        <f>INDEX('Daily Data ADJ'!$1:$1048576,MATCH(Calc!$A481,'Daily Data ADJ'!$A:$A,0),MATCH("SPY, CBOE BZX: Close",'Daily Data ADJ'!$1:$1,0))</f>
        <v>181.23981789000001</v>
      </c>
      <c r="C481">
        <f>INDEX('Daily Data ADJ'!$1:$1048576,MATCH(Calc!$A481,'Daily Data ADJ'!$A:$A,0),MATCH("EFFR, FRED: Close",'Daily Data ADJ'!$1:$1,0))</f>
        <v>0.13</v>
      </c>
      <c r="D481" t="str">
        <f>INDEX('Daily Data ADJ'!$1:$1048576,MATCH(Calc!$A481,'Daily Data ADJ'!$A:$A,1),MATCH("SOFR, FRED: Close",'Daily Data ADJ'!$1:$1,0))</f>
        <v>NaN</v>
      </c>
      <c r="E481">
        <f>INDEX('Daily Data ADJ'!$1:$1048576,MATCH(Calc!$A481,'Daily Data ADJ'!$A:$A,0),MATCH("UPRO, CBOE BZX: Close",'Daily Data ADJ'!$1:$1,0))</f>
        <v>11.20872857</v>
      </c>
      <c r="F481">
        <f>INDEX('Daily Data ADJ'!$1:$1048576,MATCH(Calc!$A481,'Daily Data ADJ'!$A:$A,0),MATCH("ES1!, CME_MINI: Close",'Daily Data ADJ'!$1:$1,0))</f>
        <v>2084.25</v>
      </c>
      <c r="G481">
        <f>INDEX('Daily Data ADJ'!$1:$1048576,MATCH(Calc!$A481,'Daily Data ADJ'!$A:$A,0),MATCH("ES2!, CME_MINI: Close",'Daily Data ADJ'!$1:$1,0))</f>
        <v>2076.75</v>
      </c>
      <c r="H481">
        <f>INDEX('QUANDL MULTPL SP500_DIV_YIELD_M'!$A:$G,MATCH(Calc!$A481,'QUANDL MULTPL SP500_DIV_YIELD_M'!$A:$A,1),MATCH('QUANDL MULTPL SP500_DIV_YIELD_M'!$E$1,'QUANDL MULTPL SP500_DIV_YIELD_M'!$A$1:$G$1,0))</f>
        <v>1.96</v>
      </c>
      <c r="I481" s="5">
        <f t="shared" si="42"/>
        <v>5.2838386195158057E-3</v>
      </c>
      <c r="J481" s="1">
        <f>A481/24/60/60+DATE(1970,1,1)</f>
        <v>42131.5625</v>
      </c>
      <c r="K481" s="3">
        <f t="shared" si="45"/>
        <v>1</v>
      </c>
      <c r="L481" s="6">
        <f>(1+Chart!$F$4)^(1/(365/K481))-1</f>
        <v>6.6592785027408397E-5</v>
      </c>
      <c r="M481" s="6">
        <f t="shared" si="46"/>
        <v>3.5593371059405854E-6</v>
      </c>
      <c r="N481" s="6">
        <f t="shared" si="47"/>
        <v>1.4438263472582591E-5</v>
      </c>
      <c r="O481">
        <f>O480*(B481/B480)</f>
        <v>181.23981789000069</v>
      </c>
      <c r="P481">
        <f t="shared" si="43"/>
        <v>2015</v>
      </c>
      <c r="Q481" s="1">
        <f t="shared" si="44"/>
        <v>42131.5625</v>
      </c>
      <c r="R481">
        <f>IF(B482="",R480,IF(Q481&gt;=Chart!$F$2,E481,0))</f>
        <v>0</v>
      </c>
      <c r="S481">
        <f>IF(B482="",S480,IFERROR(IF(AND(R481&gt;0,R480=0),R481,(1+(B482/B481-1)*Calc!$Z$1)*S480),0))</f>
        <v>0</v>
      </c>
      <c r="T481">
        <f>IF(B482="",T480,IFERROR(IF(AND(R481&gt;0,R480=0),R481,(1+(B482/B481-1)*Calc!$Z$1-L482)*T480),0))</f>
        <v>0</v>
      </c>
      <c r="U481">
        <f>IF(B482="",U480,IFERROR(IF(AND(R481&gt;0,R480=0),R481,(1+(B482/B481-1)*Calc!$Z$1-M482*2)*U480),0))</f>
        <v>0</v>
      </c>
      <c r="V481">
        <f>IF(B482="",V480,IFERROR(IF(AND(R481&gt;0,R480=0),R481,(1+(B482/B481-1)*Calc!$Z$1-N482*2)*V480),0))</f>
        <v>0</v>
      </c>
      <c r="W481">
        <f>IF(ISNUMBER(C481),C481,W480)</f>
        <v>0.13</v>
      </c>
      <c r="Y481" s="1" t="e">
        <f>IF(AND(Q481&gt;=Chart!$F$2,Q481&lt;=Chart!$F$3),Q481,#N/A)</f>
        <v>#N/A</v>
      </c>
      <c r="Z481" t="e">
        <f>IF(AND(Q481&gt;=Chart!$F$2,Q481&lt;=Chart!$F$3),R481,#N/A)</f>
        <v>#N/A</v>
      </c>
      <c r="AA481" t="e">
        <f>IF(AND(Q481&gt;=Chart!$F$2,Q481&lt;=Chart!$F$3),S481,#N/A)</f>
        <v>#N/A</v>
      </c>
      <c r="AB481" t="e">
        <f>IF(AND(Q481&gt;=Chart!$F$2,Q481&lt;=Chart!$F$3),T481,#N/A)</f>
        <v>#N/A</v>
      </c>
      <c r="AC481" t="e">
        <f>IF(AND(Q481&gt;=Chart!$F$2,Q481&lt;=Chart!$F$3),U481,#N/A)</f>
        <v>#N/A</v>
      </c>
      <c r="AD481" t="e">
        <f>IF(AND(Q481&gt;=Chart!$F$2,Q481&lt;=Chart!$F$3),V481,#N/A)</f>
        <v>#N/A</v>
      </c>
      <c r="AE481" t="e">
        <f>IF(AND(Q481&gt;=Chart!$F$2,Q481&lt;=Chart!$F$3),I481,#N/A)</f>
        <v>#N/A</v>
      </c>
      <c r="AF481" t="e">
        <f>IF(AND(Q481&gt;=Chart!$F$2,Q481&lt;=Chart!$F$3),H481/100,#N/A)</f>
        <v>#N/A</v>
      </c>
      <c r="AG481" t="e">
        <f>IF(AND(Q481&gt;=Chart!$F$2,Q481&lt;=Chart!$F$3),W481/100,#N/A)</f>
        <v>#N/A</v>
      </c>
    </row>
    <row r="482" spans="1:33" x14ac:dyDescent="0.25">
      <c r="A482">
        <v>1431091800</v>
      </c>
      <c r="B482">
        <f>INDEX('Daily Data ADJ'!$1:$1048576,MATCH(Calc!$A482,'Daily Data ADJ'!$A:$A,0),MATCH("SPY, CBOE BZX: Close",'Daily Data ADJ'!$1:$1,0))</f>
        <v>183.62603659000001</v>
      </c>
      <c r="C482">
        <f>INDEX('Daily Data ADJ'!$1:$1048576,MATCH(Calc!$A482,'Daily Data ADJ'!$A:$A,0),MATCH("EFFR, FRED: Close",'Daily Data ADJ'!$1:$1,0))</f>
        <v>0.13</v>
      </c>
      <c r="D482" t="str">
        <f>INDEX('Daily Data ADJ'!$1:$1048576,MATCH(Calc!$A482,'Daily Data ADJ'!$A:$A,1),MATCH("SOFR, FRED: Close",'Daily Data ADJ'!$1:$1,0))</f>
        <v>NaN</v>
      </c>
      <c r="E482">
        <f>INDEX('Daily Data ADJ'!$1:$1048576,MATCH(Calc!$A482,'Daily Data ADJ'!$A:$A,0),MATCH("UPRO, CBOE BZX: Close",'Daily Data ADJ'!$1:$1,0))</f>
        <v>11.644564839999999</v>
      </c>
      <c r="F482">
        <f>INDEX('Daily Data ADJ'!$1:$1048576,MATCH(Calc!$A482,'Daily Data ADJ'!$A:$A,0),MATCH("ES1!, CME_MINI: Close",'Daily Data ADJ'!$1:$1,0))</f>
        <v>2108.5</v>
      </c>
      <c r="G482">
        <f>INDEX('Daily Data ADJ'!$1:$1048576,MATCH(Calc!$A482,'Daily Data ADJ'!$A:$A,0),MATCH("ES2!, CME_MINI: Close",'Daily Data ADJ'!$1:$1,0))</f>
        <v>2101</v>
      </c>
      <c r="H482">
        <f>INDEX('QUANDL MULTPL SP500_DIV_YIELD_M'!$A:$G,MATCH(Calc!$A482,'QUANDL MULTPL SP500_DIV_YIELD_M'!$A:$A,1),MATCH('QUANDL MULTPL SP500_DIV_YIELD_M'!$E$1,'QUANDL MULTPL SP500_DIV_YIELD_M'!$A$1:$G$1,0))</f>
        <v>1.96</v>
      </c>
      <c r="I482" s="5">
        <f t="shared" si="42"/>
        <v>5.447610700191001E-3</v>
      </c>
      <c r="J482" s="1">
        <f>A482/24/60/60+DATE(1970,1,1)</f>
        <v>42132.5625</v>
      </c>
      <c r="K482" s="3">
        <f t="shared" si="45"/>
        <v>1</v>
      </c>
      <c r="L482" s="6">
        <f>(1+Chart!$F$4)^(1/(365/K482))-1</f>
        <v>6.6592785027408397E-5</v>
      </c>
      <c r="M482" s="6">
        <f t="shared" si="46"/>
        <v>3.5593371059405854E-6</v>
      </c>
      <c r="N482" s="6">
        <f t="shared" si="47"/>
        <v>1.4884565947781425E-5</v>
      </c>
      <c r="O482">
        <f>O481*(B482/B481)</f>
        <v>183.62603659000069</v>
      </c>
      <c r="P482">
        <f t="shared" si="43"/>
        <v>2015</v>
      </c>
      <c r="Q482" s="1">
        <f t="shared" si="44"/>
        <v>42132.5625</v>
      </c>
      <c r="R482">
        <f>IF(B483="",R481,IF(Q482&gt;=Chart!$F$2,E482,0))</f>
        <v>0</v>
      </c>
      <c r="S482">
        <f>IF(B483="",S481,IFERROR(IF(AND(R482&gt;0,R481=0),R482,(1+(B483/B482-1)*Calc!$Z$1)*S481),0))</f>
        <v>0</v>
      </c>
      <c r="T482">
        <f>IF(B483="",T481,IFERROR(IF(AND(R482&gt;0,R481=0),R482,(1+(B483/B482-1)*Calc!$Z$1-L483)*T481),0))</f>
        <v>0</v>
      </c>
      <c r="U482">
        <f>IF(B483="",U481,IFERROR(IF(AND(R482&gt;0,R481=0),R482,(1+(B483/B482-1)*Calc!$Z$1-M483*2)*U481),0))</f>
        <v>0</v>
      </c>
      <c r="V482">
        <f>IF(B483="",V481,IFERROR(IF(AND(R482&gt;0,R481=0),R482,(1+(B483/B482-1)*Calc!$Z$1-N483*2)*V481),0))</f>
        <v>0</v>
      </c>
      <c r="W482">
        <f>IF(ISNUMBER(C482),C482,W481)</f>
        <v>0.13</v>
      </c>
      <c r="Y482" s="1" t="e">
        <f>IF(AND(Q482&gt;=Chart!$F$2,Q482&lt;=Chart!$F$3),Q482,#N/A)</f>
        <v>#N/A</v>
      </c>
      <c r="Z482" t="e">
        <f>IF(AND(Q482&gt;=Chart!$F$2,Q482&lt;=Chart!$F$3),R482,#N/A)</f>
        <v>#N/A</v>
      </c>
      <c r="AA482" t="e">
        <f>IF(AND(Q482&gt;=Chart!$F$2,Q482&lt;=Chart!$F$3),S482,#N/A)</f>
        <v>#N/A</v>
      </c>
      <c r="AB482" t="e">
        <f>IF(AND(Q482&gt;=Chart!$F$2,Q482&lt;=Chart!$F$3),T482,#N/A)</f>
        <v>#N/A</v>
      </c>
      <c r="AC482" t="e">
        <f>IF(AND(Q482&gt;=Chart!$F$2,Q482&lt;=Chart!$F$3),U482,#N/A)</f>
        <v>#N/A</v>
      </c>
      <c r="AD482" t="e">
        <f>IF(AND(Q482&gt;=Chart!$F$2,Q482&lt;=Chart!$F$3),V482,#N/A)</f>
        <v>#N/A</v>
      </c>
      <c r="AE482" t="e">
        <f>IF(AND(Q482&gt;=Chart!$F$2,Q482&lt;=Chart!$F$3),I482,#N/A)</f>
        <v>#N/A</v>
      </c>
      <c r="AF482" t="e">
        <f>IF(AND(Q482&gt;=Chart!$F$2,Q482&lt;=Chart!$F$3),H482/100,#N/A)</f>
        <v>#N/A</v>
      </c>
      <c r="AG482" t="e">
        <f>IF(AND(Q482&gt;=Chart!$F$2,Q482&lt;=Chart!$F$3),W482/100,#N/A)</f>
        <v>#N/A</v>
      </c>
    </row>
    <row r="483" spans="1:33" x14ac:dyDescent="0.25">
      <c r="A483">
        <v>1431351000</v>
      </c>
      <c r="B483">
        <f>INDEX('Daily Data ADJ'!$1:$1048576,MATCH(Calc!$A483,'Daily Data ADJ'!$A:$A,0),MATCH("SPY, CBOE BZX: Close",'Daily Data ADJ'!$1:$1,0))</f>
        <v>182.74530496</v>
      </c>
      <c r="C483">
        <f>INDEX('Daily Data ADJ'!$1:$1048576,MATCH(Calc!$A483,'Daily Data ADJ'!$A:$A,0),MATCH("EFFR, FRED: Close",'Daily Data ADJ'!$1:$1,0))</f>
        <v>0.13</v>
      </c>
      <c r="D483" t="str">
        <f>INDEX('Daily Data ADJ'!$1:$1048576,MATCH(Calc!$A483,'Daily Data ADJ'!$A:$A,1),MATCH("SOFR, FRED: Close",'Daily Data ADJ'!$1:$1,0))</f>
        <v>NaN</v>
      </c>
      <c r="E483">
        <f>INDEX('Daily Data ADJ'!$1:$1048576,MATCH(Calc!$A483,'Daily Data ADJ'!$A:$A,0),MATCH("UPRO, CBOE BZX: Close",'Daily Data ADJ'!$1:$1,0))</f>
        <v>11.484078889999999</v>
      </c>
      <c r="F483">
        <f>INDEX('Daily Data ADJ'!$1:$1048576,MATCH(Calc!$A483,'Daily Data ADJ'!$A:$A,0),MATCH("ES1!, CME_MINI: Close",'Daily Data ADJ'!$1:$1,0))</f>
        <v>2097.75</v>
      </c>
      <c r="G483">
        <f>INDEX('Daily Data ADJ'!$1:$1048576,MATCH(Calc!$A483,'Daily Data ADJ'!$A:$A,0),MATCH("ES2!, CME_MINI: Close",'Daily Data ADJ'!$1:$1,0))</f>
        <v>2090.25</v>
      </c>
      <c r="H483">
        <f>INDEX('QUANDL MULTPL SP500_DIV_YIELD_M'!$A:$G,MATCH(Calc!$A483,'QUANDL MULTPL SP500_DIV_YIELD_M'!$A:$A,1),MATCH('QUANDL MULTPL SP500_DIV_YIELD_M'!$E$1,'QUANDL MULTPL SP500_DIV_YIELD_M'!$A$1:$G$1,0))</f>
        <v>1.96</v>
      </c>
      <c r="I483" s="5">
        <f t="shared" si="42"/>
        <v>5.3754754058809515E-3</v>
      </c>
      <c r="J483" s="1">
        <f>A483/24/60/60+DATE(1970,1,1)</f>
        <v>42135.5625</v>
      </c>
      <c r="K483" s="3">
        <f t="shared" si="45"/>
        <v>3</v>
      </c>
      <c r="L483" s="6">
        <f>(1+Chart!$F$4)^(1/(365/K483))-1</f>
        <v>1.9979165917494157E-4</v>
      </c>
      <c r="M483" s="6">
        <f t="shared" si="46"/>
        <v>1.0678049324752692E-5</v>
      </c>
      <c r="N483" s="6">
        <f t="shared" si="47"/>
        <v>4.4064634704188421E-5</v>
      </c>
      <c r="O483">
        <f>O482*(B483/B482)</f>
        <v>182.74530496000068</v>
      </c>
      <c r="P483">
        <f t="shared" si="43"/>
        <v>2015</v>
      </c>
      <c r="Q483" s="1">
        <f t="shared" si="44"/>
        <v>42135.5625</v>
      </c>
      <c r="R483">
        <f>IF(B484="",R482,IF(Q483&gt;=Chart!$F$2,E483,0))</f>
        <v>0</v>
      </c>
      <c r="S483">
        <f>IF(B484="",S482,IFERROR(IF(AND(R483&gt;0,R482=0),R483,(1+(B484/B483-1)*Calc!$Z$1)*S482),0))</f>
        <v>0</v>
      </c>
      <c r="T483">
        <f>IF(B484="",T482,IFERROR(IF(AND(R483&gt;0,R482=0),R483,(1+(B484/B483-1)*Calc!$Z$1-L484)*T482),0))</f>
        <v>0</v>
      </c>
      <c r="U483">
        <f>IF(B484="",U482,IFERROR(IF(AND(R483&gt;0,R482=0),R483,(1+(B484/B483-1)*Calc!$Z$1-M484*2)*U482),0))</f>
        <v>0</v>
      </c>
      <c r="V483">
        <f>IF(B484="",V482,IFERROR(IF(AND(R483&gt;0,R482=0),R483,(1+(B484/B483-1)*Calc!$Z$1-N484*2)*V482),0))</f>
        <v>0</v>
      </c>
      <c r="W483">
        <f>IF(ISNUMBER(C483),C483,W482)</f>
        <v>0.13</v>
      </c>
      <c r="Y483" s="1" t="e">
        <f>IF(AND(Q483&gt;=Chart!$F$2,Q483&lt;=Chart!$F$3),Q483,#N/A)</f>
        <v>#N/A</v>
      </c>
      <c r="Z483" t="e">
        <f>IF(AND(Q483&gt;=Chart!$F$2,Q483&lt;=Chart!$F$3),R483,#N/A)</f>
        <v>#N/A</v>
      </c>
      <c r="AA483" t="e">
        <f>IF(AND(Q483&gt;=Chart!$F$2,Q483&lt;=Chart!$F$3),S483,#N/A)</f>
        <v>#N/A</v>
      </c>
      <c r="AB483" t="e">
        <f>IF(AND(Q483&gt;=Chart!$F$2,Q483&lt;=Chart!$F$3),T483,#N/A)</f>
        <v>#N/A</v>
      </c>
      <c r="AC483" t="e">
        <f>IF(AND(Q483&gt;=Chart!$F$2,Q483&lt;=Chart!$F$3),U483,#N/A)</f>
        <v>#N/A</v>
      </c>
      <c r="AD483" t="e">
        <f>IF(AND(Q483&gt;=Chart!$F$2,Q483&lt;=Chart!$F$3),V483,#N/A)</f>
        <v>#N/A</v>
      </c>
      <c r="AE483" t="e">
        <f>IF(AND(Q483&gt;=Chart!$F$2,Q483&lt;=Chart!$F$3),I483,#N/A)</f>
        <v>#N/A</v>
      </c>
      <c r="AF483" t="e">
        <f>IF(AND(Q483&gt;=Chart!$F$2,Q483&lt;=Chart!$F$3),H483/100,#N/A)</f>
        <v>#N/A</v>
      </c>
      <c r="AG483" t="e">
        <f>IF(AND(Q483&gt;=Chart!$F$2,Q483&lt;=Chart!$F$3),W483/100,#N/A)</f>
        <v>#N/A</v>
      </c>
    </row>
    <row r="484" spans="1:33" x14ac:dyDescent="0.25">
      <c r="A484">
        <v>1431437400</v>
      </c>
      <c r="B484">
        <f>INDEX('Daily Data ADJ'!$1:$1048576,MATCH(Calc!$A484,'Daily Data ADJ'!$A:$A,0),MATCH("SPY, CBOE BZX: Close",'Daily Data ADJ'!$1:$1,0))</f>
        <v>182.20298253000001</v>
      </c>
      <c r="C484">
        <f>INDEX('Daily Data ADJ'!$1:$1048576,MATCH(Calc!$A484,'Daily Data ADJ'!$A:$A,0),MATCH("EFFR, FRED: Close",'Daily Data ADJ'!$1:$1,0))</f>
        <v>0.13</v>
      </c>
      <c r="D484" t="str">
        <f>INDEX('Daily Data ADJ'!$1:$1048576,MATCH(Calc!$A484,'Daily Data ADJ'!$A:$A,1),MATCH("SOFR, FRED: Close",'Daily Data ADJ'!$1:$1,0))</f>
        <v>NaN</v>
      </c>
      <c r="E484">
        <f>INDEX('Daily Data ADJ'!$1:$1048576,MATCH(Calc!$A484,'Daily Data ADJ'!$A:$A,0),MATCH("UPRO, CBOE BZX: Close",'Daily Data ADJ'!$1:$1,0))</f>
        <v>11.37410143</v>
      </c>
      <c r="F484">
        <f>INDEX('Daily Data ADJ'!$1:$1048576,MATCH(Calc!$A484,'Daily Data ADJ'!$A:$A,0),MATCH("ES1!, CME_MINI: Close",'Daily Data ADJ'!$1:$1,0))</f>
        <v>2095</v>
      </c>
      <c r="G484">
        <f>INDEX('Daily Data ADJ'!$1:$1048576,MATCH(Calc!$A484,'Daily Data ADJ'!$A:$A,0),MATCH("ES2!, CME_MINI: Close",'Daily Data ADJ'!$1:$1,0))</f>
        <v>2087.5</v>
      </c>
      <c r="H484">
        <f>INDEX('QUANDL MULTPL SP500_DIV_YIELD_M'!$A:$G,MATCH(Calc!$A484,'QUANDL MULTPL SP500_DIV_YIELD_M'!$A:$A,1),MATCH('QUANDL MULTPL SP500_DIV_YIELD_M'!$E$1,'QUANDL MULTPL SP500_DIV_YIELD_M'!$A$1:$G$1,0))</f>
        <v>1.96</v>
      </c>
      <c r="I484" s="5">
        <f t="shared" si="42"/>
        <v>5.3569039209490563E-3</v>
      </c>
      <c r="J484" s="1">
        <f>A484/24/60/60+DATE(1970,1,1)</f>
        <v>42136.5625</v>
      </c>
      <c r="K484" s="3">
        <f t="shared" si="45"/>
        <v>1</v>
      </c>
      <c r="L484" s="6">
        <f>(1+Chart!$F$4)^(1/(365/K484))-1</f>
        <v>6.6592785027408397E-5</v>
      </c>
      <c r="M484" s="6">
        <f t="shared" si="46"/>
        <v>3.5593371059405854E-6</v>
      </c>
      <c r="N484" s="6">
        <f t="shared" si="47"/>
        <v>1.4637385885585275E-5</v>
      </c>
      <c r="O484">
        <f>O483*(B484/B483)</f>
        <v>182.2029825300007</v>
      </c>
      <c r="P484">
        <f t="shared" si="43"/>
        <v>2015</v>
      </c>
      <c r="Q484" s="1">
        <f t="shared" si="44"/>
        <v>42136.5625</v>
      </c>
      <c r="R484">
        <f>IF(B485="",R483,IF(Q484&gt;=Chart!$F$2,E484,0))</f>
        <v>0</v>
      </c>
      <c r="S484">
        <f>IF(B485="",S483,IFERROR(IF(AND(R484&gt;0,R483=0),R484,(1+(B485/B484-1)*Calc!$Z$1)*S483),0))</f>
        <v>0</v>
      </c>
      <c r="T484">
        <f>IF(B485="",T483,IFERROR(IF(AND(R484&gt;0,R483=0),R484,(1+(B485/B484-1)*Calc!$Z$1-L485)*T483),0))</f>
        <v>0</v>
      </c>
      <c r="U484">
        <f>IF(B485="",U483,IFERROR(IF(AND(R484&gt;0,R483=0),R484,(1+(B485/B484-1)*Calc!$Z$1-M485*2)*U483),0))</f>
        <v>0</v>
      </c>
      <c r="V484">
        <f>IF(B485="",V483,IFERROR(IF(AND(R484&gt;0,R483=0),R484,(1+(B485/B484-1)*Calc!$Z$1-N485*2)*V483),0))</f>
        <v>0</v>
      </c>
      <c r="W484">
        <f>IF(ISNUMBER(C484),C484,W483)</f>
        <v>0.13</v>
      </c>
      <c r="Y484" s="1" t="e">
        <f>IF(AND(Q484&gt;=Chart!$F$2,Q484&lt;=Chart!$F$3),Q484,#N/A)</f>
        <v>#N/A</v>
      </c>
      <c r="Z484" t="e">
        <f>IF(AND(Q484&gt;=Chart!$F$2,Q484&lt;=Chart!$F$3),R484,#N/A)</f>
        <v>#N/A</v>
      </c>
      <c r="AA484" t="e">
        <f>IF(AND(Q484&gt;=Chart!$F$2,Q484&lt;=Chart!$F$3),S484,#N/A)</f>
        <v>#N/A</v>
      </c>
      <c r="AB484" t="e">
        <f>IF(AND(Q484&gt;=Chart!$F$2,Q484&lt;=Chart!$F$3),T484,#N/A)</f>
        <v>#N/A</v>
      </c>
      <c r="AC484" t="e">
        <f>IF(AND(Q484&gt;=Chart!$F$2,Q484&lt;=Chart!$F$3),U484,#N/A)</f>
        <v>#N/A</v>
      </c>
      <c r="AD484" t="e">
        <f>IF(AND(Q484&gt;=Chart!$F$2,Q484&lt;=Chart!$F$3),V484,#N/A)</f>
        <v>#N/A</v>
      </c>
      <c r="AE484" t="e">
        <f>IF(AND(Q484&gt;=Chart!$F$2,Q484&lt;=Chart!$F$3),I484,#N/A)</f>
        <v>#N/A</v>
      </c>
      <c r="AF484" t="e">
        <f>IF(AND(Q484&gt;=Chart!$F$2,Q484&lt;=Chart!$F$3),H484/100,#N/A)</f>
        <v>#N/A</v>
      </c>
      <c r="AG484" t="e">
        <f>IF(AND(Q484&gt;=Chart!$F$2,Q484&lt;=Chart!$F$3),W484/100,#N/A)</f>
        <v>#N/A</v>
      </c>
    </row>
    <row r="485" spans="1:33" x14ac:dyDescent="0.25">
      <c r="A485">
        <v>1431523800</v>
      </c>
      <c r="B485">
        <f>INDEX('Daily Data ADJ'!$1:$1048576,MATCH(Calc!$A485,'Daily Data ADJ'!$A:$A,0),MATCH("SPY, CBOE BZX: Close",'Daily Data ADJ'!$1:$1,0))</f>
        <v>182.23769116</v>
      </c>
      <c r="C485">
        <f>INDEX('Daily Data ADJ'!$1:$1048576,MATCH(Calc!$A485,'Daily Data ADJ'!$A:$A,0),MATCH("EFFR, FRED: Close",'Daily Data ADJ'!$1:$1,0))</f>
        <v>0.13</v>
      </c>
      <c r="D485" t="str">
        <f>INDEX('Daily Data ADJ'!$1:$1048576,MATCH(Calc!$A485,'Daily Data ADJ'!$A:$A,1),MATCH("SOFR, FRED: Close",'Daily Data ADJ'!$1:$1,0))</f>
        <v>NaN</v>
      </c>
      <c r="E485">
        <f>INDEX('Daily Data ADJ'!$1:$1048576,MATCH(Calc!$A485,'Daily Data ADJ'!$A:$A,0),MATCH("UPRO, CBOE BZX: Close",'Daily Data ADJ'!$1:$1,0))</f>
        <v>11.38713645</v>
      </c>
      <c r="F485">
        <f>INDEX('Daily Data ADJ'!$1:$1048576,MATCH(Calc!$A485,'Daily Data ADJ'!$A:$A,0),MATCH("ES1!, CME_MINI: Close",'Daily Data ADJ'!$1:$1,0))</f>
        <v>2094.5</v>
      </c>
      <c r="G485">
        <f>INDEX('Daily Data ADJ'!$1:$1048576,MATCH(Calc!$A485,'Daily Data ADJ'!$A:$A,0),MATCH("ES2!, CME_MINI: Close",'Daily Data ADJ'!$1:$1,0))</f>
        <v>2087</v>
      </c>
      <c r="H485">
        <f>INDEX('QUANDL MULTPL SP500_DIV_YIELD_M'!$A:$G,MATCH(Calc!$A485,'QUANDL MULTPL SP500_DIV_YIELD_M'!$A:$A,1),MATCH('QUANDL MULTPL SP500_DIV_YIELD_M'!$E$1,'QUANDL MULTPL SP500_DIV_YIELD_M'!$A$1:$G$1,0))</f>
        <v>1.96</v>
      </c>
      <c r="I485" s="5">
        <f t="shared" si="42"/>
        <v>5.3535220761034494E-3</v>
      </c>
      <c r="J485" s="1">
        <f>A485/24/60/60+DATE(1970,1,1)</f>
        <v>42137.5625</v>
      </c>
      <c r="K485" s="3">
        <f t="shared" si="45"/>
        <v>1</v>
      </c>
      <c r="L485" s="6">
        <f>(1+Chart!$F$4)^(1/(365/K485))-1</f>
        <v>6.6592785027408397E-5</v>
      </c>
      <c r="M485" s="6">
        <f t="shared" si="46"/>
        <v>3.5593371059405854E-6</v>
      </c>
      <c r="N485" s="6">
        <f t="shared" si="47"/>
        <v>1.4628169775932065E-5</v>
      </c>
      <c r="O485">
        <f>O484*(B485/B484)</f>
        <v>182.23769116000068</v>
      </c>
      <c r="P485">
        <f t="shared" si="43"/>
        <v>2015</v>
      </c>
      <c r="Q485" s="1">
        <f t="shared" si="44"/>
        <v>42137.5625</v>
      </c>
      <c r="R485">
        <f>IF(B486="",R484,IF(Q485&gt;=Chart!$F$2,E485,0))</f>
        <v>0</v>
      </c>
      <c r="S485">
        <f>IF(B486="",S484,IFERROR(IF(AND(R485&gt;0,R484=0),R485,(1+(B486/B485-1)*Calc!$Z$1)*S484),0))</f>
        <v>0</v>
      </c>
      <c r="T485">
        <f>IF(B486="",T484,IFERROR(IF(AND(R485&gt;0,R484=0),R485,(1+(B486/B485-1)*Calc!$Z$1-L486)*T484),0))</f>
        <v>0</v>
      </c>
      <c r="U485">
        <f>IF(B486="",U484,IFERROR(IF(AND(R485&gt;0,R484=0),R485,(1+(B486/B485-1)*Calc!$Z$1-M486*2)*U484),0))</f>
        <v>0</v>
      </c>
      <c r="V485">
        <f>IF(B486="",V484,IFERROR(IF(AND(R485&gt;0,R484=0),R485,(1+(B486/B485-1)*Calc!$Z$1-N486*2)*V484),0))</f>
        <v>0</v>
      </c>
      <c r="W485">
        <f>IF(ISNUMBER(C485),C485,W484)</f>
        <v>0.13</v>
      </c>
      <c r="Y485" s="1" t="e">
        <f>IF(AND(Q485&gt;=Chart!$F$2,Q485&lt;=Chart!$F$3),Q485,#N/A)</f>
        <v>#N/A</v>
      </c>
      <c r="Z485" t="e">
        <f>IF(AND(Q485&gt;=Chart!$F$2,Q485&lt;=Chart!$F$3),R485,#N/A)</f>
        <v>#N/A</v>
      </c>
      <c r="AA485" t="e">
        <f>IF(AND(Q485&gt;=Chart!$F$2,Q485&lt;=Chart!$F$3),S485,#N/A)</f>
        <v>#N/A</v>
      </c>
      <c r="AB485" t="e">
        <f>IF(AND(Q485&gt;=Chart!$F$2,Q485&lt;=Chart!$F$3),T485,#N/A)</f>
        <v>#N/A</v>
      </c>
      <c r="AC485" t="e">
        <f>IF(AND(Q485&gt;=Chart!$F$2,Q485&lt;=Chart!$F$3),U485,#N/A)</f>
        <v>#N/A</v>
      </c>
      <c r="AD485" t="e">
        <f>IF(AND(Q485&gt;=Chart!$F$2,Q485&lt;=Chart!$F$3),V485,#N/A)</f>
        <v>#N/A</v>
      </c>
      <c r="AE485" t="e">
        <f>IF(AND(Q485&gt;=Chart!$F$2,Q485&lt;=Chart!$F$3),I485,#N/A)</f>
        <v>#N/A</v>
      </c>
      <c r="AF485" t="e">
        <f>IF(AND(Q485&gt;=Chart!$F$2,Q485&lt;=Chart!$F$3),H485/100,#N/A)</f>
        <v>#N/A</v>
      </c>
      <c r="AG485" t="e">
        <f>IF(AND(Q485&gt;=Chart!$F$2,Q485&lt;=Chart!$F$3),W485/100,#N/A)</f>
        <v>#N/A</v>
      </c>
    </row>
    <row r="486" spans="1:33" x14ac:dyDescent="0.25">
      <c r="A486">
        <v>1431610200</v>
      </c>
      <c r="B486">
        <f>INDEX('Daily Data ADJ'!$1:$1048576,MATCH(Calc!$A486,'Daily Data ADJ'!$A:$A,0),MATCH("SPY, CBOE BZX: Close",'Daily Data ADJ'!$1:$1,0))</f>
        <v>184.13798896</v>
      </c>
      <c r="C486">
        <f>INDEX('Daily Data ADJ'!$1:$1048576,MATCH(Calc!$A486,'Daily Data ADJ'!$A:$A,0),MATCH("EFFR, FRED: Close",'Daily Data ADJ'!$1:$1,0))</f>
        <v>0.13</v>
      </c>
      <c r="D486" t="str">
        <f>INDEX('Daily Data ADJ'!$1:$1048576,MATCH(Calc!$A486,'Daily Data ADJ'!$A:$A,1),MATCH("SOFR, FRED: Close",'Daily Data ADJ'!$1:$1,0))</f>
        <v>NaN</v>
      </c>
      <c r="E486">
        <f>INDEX('Daily Data ADJ'!$1:$1048576,MATCH(Calc!$A486,'Daily Data ADJ'!$A:$A,0),MATCH("UPRO, CBOE BZX: Close",'Daily Data ADJ'!$1:$1,0))</f>
        <v>11.74395123</v>
      </c>
      <c r="F486">
        <f>INDEX('Daily Data ADJ'!$1:$1048576,MATCH(Calc!$A486,'Daily Data ADJ'!$A:$A,0),MATCH("ES1!, CME_MINI: Close",'Daily Data ADJ'!$1:$1,0))</f>
        <v>2117.5</v>
      </c>
      <c r="G486">
        <f>INDEX('Daily Data ADJ'!$1:$1048576,MATCH(Calc!$A486,'Daily Data ADJ'!$A:$A,0),MATCH("ES2!, CME_MINI: Close",'Daily Data ADJ'!$1:$1,0))</f>
        <v>2110</v>
      </c>
      <c r="H486">
        <f>INDEX('QUANDL MULTPL SP500_DIV_YIELD_M'!$A:$G,MATCH(Calc!$A486,'QUANDL MULTPL SP500_DIV_YIELD_M'!$A:$A,1),MATCH('QUANDL MULTPL SP500_DIV_YIELD_M'!$E$1,'QUANDL MULTPL SP500_DIV_YIELD_M'!$A$1:$G$1,0))</f>
        <v>1.96</v>
      </c>
      <c r="I486" s="5">
        <f t="shared" si="42"/>
        <v>5.5074427614531449E-3</v>
      </c>
      <c r="J486" s="1">
        <f>A486/24/60/60+DATE(1970,1,1)</f>
        <v>42138.5625</v>
      </c>
      <c r="K486" s="3">
        <f t="shared" si="45"/>
        <v>1</v>
      </c>
      <c r="L486" s="6">
        <f>(1+Chart!$F$4)^(1/(365/K486))-1</f>
        <v>6.6592785027408397E-5</v>
      </c>
      <c r="M486" s="6">
        <f t="shared" si="46"/>
        <v>3.5593371059405854E-6</v>
      </c>
      <c r="N486" s="6">
        <f t="shared" si="47"/>
        <v>1.5047598839634801E-5</v>
      </c>
      <c r="O486">
        <f>O485*(B486/B485)</f>
        <v>184.13798896000068</v>
      </c>
      <c r="P486">
        <f t="shared" si="43"/>
        <v>2015</v>
      </c>
      <c r="Q486" s="1">
        <f t="shared" si="44"/>
        <v>42138.5625</v>
      </c>
      <c r="R486">
        <f>IF(B487="",R485,IF(Q486&gt;=Chart!$F$2,E486,0))</f>
        <v>0</v>
      </c>
      <c r="S486">
        <f>IF(B487="",S485,IFERROR(IF(AND(R486&gt;0,R485=0),R486,(1+(B487/B486-1)*Calc!$Z$1)*S485),0))</f>
        <v>0</v>
      </c>
      <c r="T486">
        <f>IF(B487="",T485,IFERROR(IF(AND(R486&gt;0,R485=0),R486,(1+(B487/B486-1)*Calc!$Z$1-L487)*T485),0))</f>
        <v>0</v>
      </c>
      <c r="U486">
        <f>IF(B487="",U485,IFERROR(IF(AND(R486&gt;0,R485=0),R486,(1+(B487/B486-1)*Calc!$Z$1-M487*2)*U485),0))</f>
        <v>0</v>
      </c>
      <c r="V486">
        <f>IF(B487="",V485,IFERROR(IF(AND(R486&gt;0,R485=0),R486,(1+(B487/B486-1)*Calc!$Z$1-N487*2)*V485),0))</f>
        <v>0</v>
      </c>
      <c r="W486">
        <f>IF(ISNUMBER(C486),C486,W485)</f>
        <v>0.13</v>
      </c>
      <c r="Y486" s="1" t="e">
        <f>IF(AND(Q486&gt;=Chart!$F$2,Q486&lt;=Chart!$F$3),Q486,#N/A)</f>
        <v>#N/A</v>
      </c>
      <c r="Z486" t="e">
        <f>IF(AND(Q486&gt;=Chart!$F$2,Q486&lt;=Chart!$F$3),R486,#N/A)</f>
        <v>#N/A</v>
      </c>
      <c r="AA486" t="e">
        <f>IF(AND(Q486&gt;=Chart!$F$2,Q486&lt;=Chart!$F$3),S486,#N/A)</f>
        <v>#N/A</v>
      </c>
      <c r="AB486" t="e">
        <f>IF(AND(Q486&gt;=Chart!$F$2,Q486&lt;=Chart!$F$3),T486,#N/A)</f>
        <v>#N/A</v>
      </c>
      <c r="AC486" t="e">
        <f>IF(AND(Q486&gt;=Chart!$F$2,Q486&lt;=Chart!$F$3),U486,#N/A)</f>
        <v>#N/A</v>
      </c>
      <c r="AD486" t="e">
        <f>IF(AND(Q486&gt;=Chart!$F$2,Q486&lt;=Chart!$F$3),V486,#N/A)</f>
        <v>#N/A</v>
      </c>
      <c r="AE486" t="e">
        <f>IF(AND(Q486&gt;=Chart!$F$2,Q486&lt;=Chart!$F$3),I486,#N/A)</f>
        <v>#N/A</v>
      </c>
      <c r="AF486" t="e">
        <f>IF(AND(Q486&gt;=Chart!$F$2,Q486&lt;=Chart!$F$3),H486/100,#N/A)</f>
        <v>#N/A</v>
      </c>
      <c r="AG486" t="e">
        <f>IF(AND(Q486&gt;=Chart!$F$2,Q486&lt;=Chart!$F$3),W486/100,#N/A)</f>
        <v>#N/A</v>
      </c>
    </row>
    <row r="487" spans="1:33" x14ac:dyDescent="0.25">
      <c r="A487">
        <v>1431696600</v>
      </c>
      <c r="B487">
        <f>INDEX('Daily Data ADJ'!$1:$1048576,MATCH(Calc!$A487,'Daily Data ADJ'!$A:$A,0),MATCH("SPY, CBOE BZX: Close",'Daily Data ADJ'!$1:$1,0))</f>
        <v>184.33756360999999</v>
      </c>
      <c r="C487">
        <f>INDEX('Daily Data ADJ'!$1:$1048576,MATCH(Calc!$A487,'Daily Data ADJ'!$A:$A,0),MATCH("EFFR, FRED: Close",'Daily Data ADJ'!$1:$1,0))</f>
        <v>0.13</v>
      </c>
      <c r="D487" t="str">
        <f>INDEX('Daily Data ADJ'!$1:$1048576,MATCH(Calc!$A487,'Daily Data ADJ'!$A:$A,1),MATCH("SOFR, FRED: Close",'Daily Data ADJ'!$1:$1,0))</f>
        <v>NaN</v>
      </c>
      <c r="E487">
        <f>INDEX('Daily Data ADJ'!$1:$1048576,MATCH(Calc!$A487,'Daily Data ADJ'!$A:$A,0),MATCH("UPRO, CBOE BZX: Close",'Daily Data ADJ'!$1:$1,0))</f>
        <v>11.778981740000001</v>
      </c>
      <c r="F487">
        <f>INDEX('Daily Data ADJ'!$1:$1048576,MATCH(Calc!$A487,'Daily Data ADJ'!$A:$A,0),MATCH("ES1!, CME_MINI: Close",'Daily Data ADJ'!$1:$1,0))</f>
        <v>2119</v>
      </c>
      <c r="G487">
        <f>INDEX('Daily Data ADJ'!$1:$1048576,MATCH(Calc!$A487,'Daily Data ADJ'!$A:$A,0),MATCH("ES2!, CME_MINI: Close",'Daily Data ADJ'!$1:$1,0))</f>
        <v>2111.25</v>
      </c>
      <c r="H487">
        <f>INDEX('QUANDL MULTPL SP500_DIV_YIELD_M'!$A:$G,MATCH(Calc!$A487,'QUANDL MULTPL SP500_DIV_YIELD_M'!$A:$A,1),MATCH('QUANDL MULTPL SP500_DIV_YIELD_M'!$E$1,'QUANDL MULTPL SP500_DIV_YIELD_M'!$A$1:$G$1,0))</f>
        <v>1.96</v>
      </c>
      <c r="I487" s="5">
        <f t="shared" si="42"/>
        <v>5.0505210651787188E-3</v>
      </c>
      <c r="J487" s="1">
        <f>A487/24/60/60+DATE(1970,1,1)</f>
        <v>42139.5625</v>
      </c>
      <c r="K487" s="3">
        <f t="shared" si="45"/>
        <v>1</v>
      </c>
      <c r="L487" s="6">
        <f>(1+Chart!$F$4)^(1/(365/K487))-1</f>
        <v>6.6592785027408397E-5</v>
      </c>
      <c r="M487" s="6">
        <f t="shared" si="46"/>
        <v>3.5593371059405854E-6</v>
      </c>
      <c r="N487" s="6">
        <f t="shared" si="47"/>
        <v>1.3802314331012866E-5</v>
      </c>
      <c r="O487">
        <f>O486*(B487/B486)</f>
        <v>184.33756361000067</v>
      </c>
      <c r="P487">
        <f t="shared" si="43"/>
        <v>2015</v>
      </c>
      <c r="Q487" s="1">
        <f t="shared" si="44"/>
        <v>42139.5625</v>
      </c>
      <c r="R487">
        <f>IF(B488="",R486,IF(Q487&gt;=Chart!$F$2,E487,0))</f>
        <v>0</v>
      </c>
      <c r="S487">
        <f>IF(B488="",S486,IFERROR(IF(AND(R487&gt;0,R486=0),R487,(1+(B488/B487-1)*Calc!$Z$1)*S486),0))</f>
        <v>0</v>
      </c>
      <c r="T487">
        <f>IF(B488="",T486,IFERROR(IF(AND(R487&gt;0,R486=0),R487,(1+(B488/B487-1)*Calc!$Z$1-L488)*T486),0))</f>
        <v>0</v>
      </c>
      <c r="U487">
        <f>IF(B488="",U486,IFERROR(IF(AND(R487&gt;0,R486=0),R487,(1+(B488/B487-1)*Calc!$Z$1-M488*2)*U486),0))</f>
        <v>0</v>
      </c>
      <c r="V487">
        <f>IF(B488="",V486,IFERROR(IF(AND(R487&gt;0,R486=0),R487,(1+(B488/B487-1)*Calc!$Z$1-N488*2)*V486),0))</f>
        <v>0</v>
      </c>
      <c r="W487">
        <f>IF(ISNUMBER(C487),C487,W486)</f>
        <v>0.13</v>
      </c>
      <c r="Y487" s="1" t="e">
        <f>IF(AND(Q487&gt;=Chart!$F$2,Q487&lt;=Chart!$F$3),Q487,#N/A)</f>
        <v>#N/A</v>
      </c>
      <c r="Z487" t="e">
        <f>IF(AND(Q487&gt;=Chart!$F$2,Q487&lt;=Chart!$F$3),R487,#N/A)</f>
        <v>#N/A</v>
      </c>
      <c r="AA487" t="e">
        <f>IF(AND(Q487&gt;=Chart!$F$2,Q487&lt;=Chart!$F$3),S487,#N/A)</f>
        <v>#N/A</v>
      </c>
      <c r="AB487" t="e">
        <f>IF(AND(Q487&gt;=Chart!$F$2,Q487&lt;=Chart!$F$3),T487,#N/A)</f>
        <v>#N/A</v>
      </c>
      <c r="AC487" t="e">
        <f>IF(AND(Q487&gt;=Chart!$F$2,Q487&lt;=Chart!$F$3),U487,#N/A)</f>
        <v>#N/A</v>
      </c>
      <c r="AD487" t="e">
        <f>IF(AND(Q487&gt;=Chart!$F$2,Q487&lt;=Chart!$F$3),V487,#N/A)</f>
        <v>#N/A</v>
      </c>
      <c r="AE487" t="e">
        <f>IF(AND(Q487&gt;=Chart!$F$2,Q487&lt;=Chart!$F$3),I487,#N/A)</f>
        <v>#N/A</v>
      </c>
      <c r="AF487" t="e">
        <f>IF(AND(Q487&gt;=Chart!$F$2,Q487&lt;=Chart!$F$3),H487/100,#N/A)</f>
        <v>#N/A</v>
      </c>
      <c r="AG487" t="e">
        <f>IF(AND(Q487&gt;=Chart!$F$2,Q487&lt;=Chart!$F$3),W487/100,#N/A)</f>
        <v>#N/A</v>
      </c>
    </row>
    <row r="488" spans="1:33" x14ac:dyDescent="0.25">
      <c r="A488">
        <v>1431955800</v>
      </c>
      <c r="B488">
        <f>INDEX('Daily Data ADJ'!$1:$1048576,MATCH(Calc!$A488,'Daily Data ADJ'!$A:$A,0),MATCH("SPY, CBOE BZX: Close",'Daily Data ADJ'!$1:$1,0))</f>
        <v>184.9102561</v>
      </c>
      <c r="C488">
        <f>INDEX('Daily Data ADJ'!$1:$1048576,MATCH(Calc!$A488,'Daily Data ADJ'!$A:$A,0),MATCH("EFFR, FRED: Close",'Daily Data ADJ'!$1:$1,0))</f>
        <v>0.13</v>
      </c>
      <c r="D488" t="str">
        <f>INDEX('Daily Data ADJ'!$1:$1048576,MATCH(Calc!$A488,'Daily Data ADJ'!$A:$A,1),MATCH("SOFR, FRED: Close",'Daily Data ADJ'!$1:$1,0))</f>
        <v>NaN</v>
      </c>
      <c r="E488">
        <f>INDEX('Daily Data ADJ'!$1:$1048576,MATCH(Calc!$A488,'Daily Data ADJ'!$A:$A,0),MATCH("UPRO, CBOE BZX: Close",'Daily Data ADJ'!$1:$1,0))</f>
        <v>11.88814389</v>
      </c>
      <c r="F488">
        <f>INDEX('Daily Data ADJ'!$1:$1048576,MATCH(Calc!$A488,'Daily Data ADJ'!$A:$A,0),MATCH("ES1!, CME_MINI: Close",'Daily Data ADJ'!$1:$1,0))</f>
        <v>2126</v>
      </c>
      <c r="G488">
        <f>INDEX('Daily Data ADJ'!$1:$1048576,MATCH(Calc!$A488,'Daily Data ADJ'!$A:$A,0),MATCH("ES2!, CME_MINI: Close",'Daily Data ADJ'!$1:$1,0))</f>
        <v>2118.25</v>
      </c>
      <c r="H488">
        <f>INDEX('QUANDL MULTPL SP500_DIV_YIELD_M'!$A:$G,MATCH(Calc!$A488,'QUANDL MULTPL SP500_DIV_YIELD_M'!$A:$A,1),MATCH('QUANDL MULTPL SP500_DIV_YIELD_M'!$E$1,'QUANDL MULTPL SP500_DIV_YIELD_M'!$A$1:$G$1,0))</f>
        <v>1.96</v>
      </c>
      <c r="I488" s="5">
        <f t="shared" si="42"/>
        <v>5.0981641098996541E-3</v>
      </c>
      <c r="J488" s="1">
        <f>A488/24/60/60+DATE(1970,1,1)</f>
        <v>42142.5625</v>
      </c>
      <c r="K488" s="3">
        <f t="shared" si="45"/>
        <v>3</v>
      </c>
      <c r="L488" s="6">
        <f>(1+Chart!$F$4)^(1/(365/K488))-1</f>
        <v>1.9979165917494157E-4</v>
      </c>
      <c r="M488" s="6">
        <f t="shared" si="46"/>
        <v>1.0678049324752692E-5</v>
      </c>
      <c r="N488" s="6">
        <f t="shared" si="47"/>
        <v>4.1797140371890862E-5</v>
      </c>
      <c r="O488">
        <f>O487*(B488/B487)</f>
        <v>184.91025610000071</v>
      </c>
      <c r="P488">
        <f t="shared" si="43"/>
        <v>2015</v>
      </c>
      <c r="Q488" s="1">
        <f t="shared" si="44"/>
        <v>42142.5625</v>
      </c>
      <c r="R488">
        <f>IF(B489="",R487,IF(Q488&gt;=Chart!$F$2,E488,0))</f>
        <v>0</v>
      </c>
      <c r="S488">
        <f>IF(B489="",S487,IFERROR(IF(AND(R488&gt;0,R487=0),R488,(1+(B489/B488-1)*Calc!$Z$1)*S487),0))</f>
        <v>0</v>
      </c>
      <c r="T488">
        <f>IF(B489="",T487,IFERROR(IF(AND(R488&gt;0,R487=0),R488,(1+(B489/B488-1)*Calc!$Z$1-L489)*T487),0))</f>
        <v>0</v>
      </c>
      <c r="U488">
        <f>IF(B489="",U487,IFERROR(IF(AND(R488&gt;0,R487=0),R488,(1+(B489/B488-1)*Calc!$Z$1-M489*2)*U487),0))</f>
        <v>0</v>
      </c>
      <c r="V488">
        <f>IF(B489="",V487,IFERROR(IF(AND(R488&gt;0,R487=0),R488,(1+(B489/B488-1)*Calc!$Z$1-N489*2)*V487),0))</f>
        <v>0</v>
      </c>
      <c r="W488">
        <f>IF(ISNUMBER(C488),C488,W487)</f>
        <v>0.13</v>
      </c>
      <c r="Y488" s="1" t="e">
        <f>IF(AND(Q488&gt;=Chart!$F$2,Q488&lt;=Chart!$F$3),Q488,#N/A)</f>
        <v>#N/A</v>
      </c>
      <c r="Z488" t="e">
        <f>IF(AND(Q488&gt;=Chart!$F$2,Q488&lt;=Chart!$F$3),R488,#N/A)</f>
        <v>#N/A</v>
      </c>
      <c r="AA488" t="e">
        <f>IF(AND(Q488&gt;=Chart!$F$2,Q488&lt;=Chart!$F$3),S488,#N/A)</f>
        <v>#N/A</v>
      </c>
      <c r="AB488" t="e">
        <f>IF(AND(Q488&gt;=Chart!$F$2,Q488&lt;=Chart!$F$3),T488,#N/A)</f>
        <v>#N/A</v>
      </c>
      <c r="AC488" t="e">
        <f>IF(AND(Q488&gt;=Chart!$F$2,Q488&lt;=Chart!$F$3),U488,#N/A)</f>
        <v>#N/A</v>
      </c>
      <c r="AD488" t="e">
        <f>IF(AND(Q488&gt;=Chart!$F$2,Q488&lt;=Chart!$F$3),V488,#N/A)</f>
        <v>#N/A</v>
      </c>
      <c r="AE488" t="e">
        <f>IF(AND(Q488&gt;=Chart!$F$2,Q488&lt;=Chart!$F$3),I488,#N/A)</f>
        <v>#N/A</v>
      </c>
      <c r="AF488" t="e">
        <f>IF(AND(Q488&gt;=Chart!$F$2,Q488&lt;=Chart!$F$3),H488/100,#N/A)</f>
        <v>#N/A</v>
      </c>
      <c r="AG488" t="e">
        <f>IF(AND(Q488&gt;=Chart!$F$2,Q488&lt;=Chart!$F$3),W488/100,#N/A)</f>
        <v>#N/A</v>
      </c>
    </row>
    <row r="489" spans="1:33" x14ac:dyDescent="0.25">
      <c r="A489">
        <v>1432042200</v>
      </c>
      <c r="B489">
        <f>INDEX('Daily Data ADJ'!$1:$1048576,MATCH(Calc!$A489,'Daily Data ADJ'!$A:$A,0),MATCH("SPY, CBOE BZX: Close",'Daily Data ADJ'!$1:$1,0))</f>
        <v>184.84951598999999</v>
      </c>
      <c r="C489">
        <f>INDEX('Daily Data ADJ'!$1:$1048576,MATCH(Calc!$A489,'Daily Data ADJ'!$A:$A,0),MATCH("EFFR, FRED: Close",'Daily Data ADJ'!$1:$1,0))</f>
        <v>0.12</v>
      </c>
      <c r="D489" t="str">
        <f>INDEX('Daily Data ADJ'!$1:$1048576,MATCH(Calc!$A489,'Daily Data ADJ'!$A:$A,1),MATCH("SOFR, FRED: Close",'Daily Data ADJ'!$1:$1,0))</f>
        <v>NaN</v>
      </c>
      <c r="E489">
        <f>INDEX('Daily Data ADJ'!$1:$1048576,MATCH(Calc!$A489,'Daily Data ADJ'!$A:$A,0),MATCH("UPRO, CBOE BZX: Close",'Daily Data ADJ'!$1:$1,0))</f>
        <v>11.87185159</v>
      </c>
      <c r="F489">
        <f>INDEX('Daily Data ADJ'!$1:$1048576,MATCH(Calc!$A489,'Daily Data ADJ'!$A:$A,0),MATCH("ES1!, CME_MINI: Close",'Daily Data ADJ'!$1:$1,0))</f>
        <v>2124.5</v>
      </c>
      <c r="G489">
        <f>INDEX('Daily Data ADJ'!$1:$1048576,MATCH(Calc!$A489,'Daily Data ADJ'!$A:$A,0),MATCH("ES2!, CME_MINI: Close",'Daily Data ADJ'!$1:$1,0))</f>
        <v>2117</v>
      </c>
      <c r="H489">
        <f>INDEX('QUANDL MULTPL SP500_DIV_YIELD_M'!$A:$G,MATCH(Calc!$A489,'QUANDL MULTPL SP500_DIV_YIELD_M'!$A:$A,1),MATCH('QUANDL MULTPL SP500_DIV_YIELD_M'!$E$1,'QUANDL MULTPL SP500_DIV_YIELD_M'!$A$1:$G$1,0))</f>
        <v>1.96</v>
      </c>
      <c r="I489" s="5">
        <f t="shared" si="42"/>
        <v>5.5536302000826418E-3</v>
      </c>
      <c r="J489" s="1">
        <f>A489/24/60/60+DATE(1970,1,1)</f>
        <v>42143.5625</v>
      </c>
      <c r="K489" s="3">
        <f t="shared" si="45"/>
        <v>1</v>
      </c>
      <c r="L489" s="6">
        <f>(1+Chart!$F$4)^(1/(365/K489))-1</f>
        <v>6.6592785027408397E-5</v>
      </c>
      <c r="M489" s="6">
        <f t="shared" si="46"/>
        <v>3.2857056047053135E-6</v>
      </c>
      <c r="N489" s="6">
        <f t="shared" si="47"/>
        <v>1.5173445679028674E-5</v>
      </c>
      <c r="O489">
        <f>O488*(B489/B488)</f>
        <v>184.8495159900007</v>
      </c>
      <c r="P489">
        <f t="shared" si="43"/>
        <v>2015</v>
      </c>
      <c r="Q489" s="1">
        <f t="shared" si="44"/>
        <v>42143.5625</v>
      </c>
      <c r="R489">
        <f>IF(B490="",R488,IF(Q489&gt;=Chart!$F$2,E489,0))</f>
        <v>0</v>
      </c>
      <c r="S489">
        <f>IF(B490="",S488,IFERROR(IF(AND(R489&gt;0,R488=0),R489,(1+(B490/B489-1)*Calc!$Z$1)*S488),0))</f>
        <v>0</v>
      </c>
      <c r="T489">
        <f>IF(B490="",T488,IFERROR(IF(AND(R489&gt;0,R488=0),R489,(1+(B490/B489-1)*Calc!$Z$1-L490)*T488),0))</f>
        <v>0</v>
      </c>
      <c r="U489">
        <f>IF(B490="",U488,IFERROR(IF(AND(R489&gt;0,R488=0),R489,(1+(B490/B489-1)*Calc!$Z$1-M490*2)*U488),0))</f>
        <v>0</v>
      </c>
      <c r="V489">
        <f>IF(B490="",V488,IFERROR(IF(AND(R489&gt;0,R488=0),R489,(1+(B490/B489-1)*Calc!$Z$1-N490*2)*V488),0))</f>
        <v>0</v>
      </c>
      <c r="W489">
        <f>IF(ISNUMBER(C489),C489,W488)</f>
        <v>0.12</v>
      </c>
      <c r="Y489" s="1" t="e">
        <f>IF(AND(Q489&gt;=Chart!$F$2,Q489&lt;=Chart!$F$3),Q489,#N/A)</f>
        <v>#N/A</v>
      </c>
      <c r="Z489" t="e">
        <f>IF(AND(Q489&gt;=Chart!$F$2,Q489&lt;=Chart!$F$3),R489,#N/A)</f>
        <v>#N/A</v>
      </c>
      <c r="AA489" t="e">
        <f>IF(AND(Q489&gt;=Chart!$F$2,Q489&lt;=Chart!$F$3),S489,#N/A)</f>
        <v>#N/A</v>
      </c>
      <c r="AB489" t="e">
        <f>IF(AND(Q489&gt;=Chart!$F$2,Q489&lt;=Chart!$F$3),T489,#N/A)</f>
        <v>#N/A</v>
      </c>
      <c r="AC489" t="e">
        <f>IF(AND(Q489&gt;=Chart!$F$2,Q489&lt;=Chart!$F$3),U489,#N/A)</f>
        <v>#N/A</v>
      </c>
      <c r="AD489" t="e">
        <f>IF(AND(Q489&gt;=Chart!$F$2,Q489&lt;=Chart!$F$3),V489,#N/A)</f>
        <v>#N/A</v>
      </c>
      <c r="AE489" t="e">
        <f>IF(AND(Q489&gt;=Chart!$F$2,Q489&lt;=Chart!$F$3),I489,#N/A)</f>
        <v>#N/A</v>
      </c>
      <c r="AF489" t="e">
        <f>IF(AND(Q489&gt;=Chart!$F$2,Q489&lt;=Chart!$F$3),H489/100,#N/A)</f>
        <v>#N/A</v>
      </c>
      <c r="AG489" t="e">
        <f>IF(AND(Q489&gt;=Chart!$F$2,Q489&lt;=Chart!$F$3),W489/100,#N/A)</f>
        <v>#N/A</v>
      </c>
    </row>
    <row r="490" spans="1:33" x14ac:dyDescent="0.25">
      <c r="A490">
        <v>1432128600</v>
      </c>
      <c r="B490">
        <f>INDEX('Daily Data ADJ'!$1:$1048576,MATCH(Calc!$A490,'Daily Data ADJ'!$A:$A,0),MATCH("SPY, CBOE BZX: Close",'Daily Data ADJ'!$1:$1,0))</f>
        <v>184.71935861</v>
      </c>
      <c r="C490">
        <f>INDEX('Daily Data ADJ'!$1:$1048576,MATCH(Calc!$A490,'Daily Data ADJ'!$A:$A,0),MATCH("EFFR, FRED: Close",'Daily Data ADJ'!$1:$1,0))</f>
        <v>0.12</v>
      </c>
      <c r="D490" t="str">
        <f>INDEX('Daily Data ADJ'!$1:$1048576,MATCH(Calc!$A490,'Daily Data ADJ'!$A:$A,1),MATCH("SOFR, FRED: Close",'Daily Data ADJ'!$1:$1,0))</f>
        <v>NaN</v>
      </c>
      <c r="E490">
        <f>INDEX('Daily Data ADJ'!$1:$1048576,MATCH(Calc!$A490,'Daily Data ADJ'!$A:$A,0),MATCH("UPRO, CBOE BZX: Close",'Daily Data ADJ'!$1:$1,0))</f>
        <v>11.8498561</v>
      </c>
      <c r="F490">
        <f>INDEX('Daily Data ADJ'!$1:$1048576,MATCH(Calc!$A490,'Daily Data ADJ'!$A:$A,0),MATCH("ES1!, CME_MINI: Close",'Daily Data ADJ'!$1:$1,0))</f>
        <v>2122.5</v>
      </c>
      <c r="G490">
        <f>INDEX('Daily Data ADJ'!$1:$1048576,MATCH(Calc!$A490,'Daily Data ADJ'!$A:$A,0),MATCH("ES2!, CME_MINI: Close",'Daily Data ADJ'!$1:$1,0))</f>
        <v>2114.75</v>
      </c>
      <c r="H490">
        <f>INDEX('QUANDL MULTPL SP500_DIV_YIELD_M'!$A:$G,MATCH(Calc!$A490,'QUANDL MULTPL SP500_DIV_YIELD_M'!$A:$A,1),MATCH('QUANDL MULTPL SP500_DIV_YIELD_M'!$E$1,'QUANDL MULTPL SP500_DIV_YIELD_M'!$A$1:$G$1,0))</f>
        <v>1.96</v>
      </c>
      <c r="I490" s="5">
        <f t="shared" si="42"/>
        <v>5.0743816532662842E-3</v>
      </c>
      <c r="J490" s="1">
        <f>A490/24/60/60+DATE(1970,1,1)</f>
        <v>42144.5625</v>
      </c>
      <c r="K490" s="3">
        <f t="shared" si="45"/>
        <v>1</v>
      </c>
      <c r="L490" s="6">
        <f>(1+Chart!$F$4)^(1/(365/K490))-1</f>
        <v>6.6592785027408397E-5</v>
      </c>
      <c r="M490" s="6">
        <f t="shared" si="46"/>
        <v>3.2857056047053135E-6</v>
      </c>
      <c r="N490" s="6">
        <f t="shared" si="47"/>
        <v>1.3867357431918137E-5</v>
      </c>
      <c r="O490">
        <f>O489*(B490/B489)</f>
        <v>184.71935861000071</v>
      </c>
      <c r="P490">
        <f t="shared" si="43"/>
        <v>2015</v>
      </c>
      <c r="Q490" s="1">
        <f t="shared" si="44"/>
        <v>42144.5625</v>
      </c>
      <c r="R490">
        <f>IF(B491="",R489,IF(Q490&gt;=Chart!$F$2,E490,0))</f>
        <v>0</v>
      </c>
      <c r="S490">
        <f>IF(B491="",S489,IFERROR(IF(AND(R490&gt;0,R489=0),R490,(1+(B491/B490-1)*Calc!$Z$1)*S489),0))</f>
        <v>0</v>
      </c>
      <c r="T490">
        <f>IF(B491="",T489,IFERROR(IF(AND(R490&gt;0,R489=0),R490,(1+(B491/B490-1)*Calc!$Z$1-L491)*T489),0))</f>
        <v>0</v>
      </c>
      <c r="U490">
        <f>IF(B491="",U489,IFERROR(IF(AND(R490&gt;0,R489=0),R490,(1+(B491/B490-1)*Calc!$Z$1-M491*2)*U489),0))</f>
        <v>0</v>
      </c>
      <c r="V490">
        <f>IF(B491="",V489,IFERROR(IF(AND(R490&gt;0,R489=0),R490,(1+(B491/B490-1)*Calc!$Z$1-N491*2)*V489),0))</f>
        <v>0</v>
      </c>
      <c r="W490">
        <f>IF(ISNUMBER(C490),C490,W489)</f>
        <v>0.12</v>
      </c>
      <c r="Y490" s="1" t="e">
        <f>IF(AND(Q490&gt;=Chart!$F$2,Q490&lt;=Chart!$F$3),Q490,#N/A)</f>
        <v>#N/A</v>
      </c>
      <c r="Z490" t="e">
        <f>IF(AND(Q490&gt;=Chart!$F$2,Q490&lt;=Chart!$F$3),R490,#N/A)</f>
        <v>#N/A</v>
      </c>
      <c r="AA490" t="e">
        <f>IF(AND(Q490&gt;=Chart!$F$2,Q490&lt;=Chart!$F$3),S490,#N/A)</f>
        <v>#N/A</v>
      </c>
      <c r="AB490" t="e">
        <f>IF(AND(Q490&gt;=Chart!$F$2,Q490&lt;=Chart!$F$3),T490,#N/A)</f>
        <v>#N/A</v>
      </c>
      <c r="AC490" t="e">
        <f>IF(AND(Q490&gt;=Chart!$F$2,Q490&lt;=Chart!$F$3),U490,#N/A)</f>
        <v>#N/A</v>
      </c>
      <c r="AD490" t="e">
        <f>IF(AND(Q490&gt;=Chart!$F$2,Q490&lt;=Chart!$F$3),V490,#N/A)</f>
        <v>#N/A</v>
      </c>
      <c r="AE490" t="e">
        <f>IF(AND(Q490&gt;=Chart!$F$2,Q490&lt;=Chart!$F$3),I490,#N/A)</f>
        <v>#N/A</v>
      </c>
      <c r="AF490" t="e">
        <f>IF(AND(Q490&gt;=Chart!$F$2,Q490&lt;=Chart!$F$3),H490/100,#N/A)</f>
        <v>#N/A</v>
      </c>
      <c r="AG490" t="e">
        <f>IF(AND(Q490&gt;=Chart!$F$2,Q490&lt;=Chart!$F$3),W490/100,#N/A)</f>
        <v>#N/A</v>
      </c>
    </row>
    <row r="491" spans="1:33" x14ac:dyDescent="0.25">
      <c r="A491">
        <v>1432215000</v>
      </c>
      <c r="B491">
        <f>INDEX('Daily Data ADJ'!$1:$1048576,MATCH(Calc!$A491,'Daily Data ADJ'!$A:$A,0),MATCH("SPY, CBOE BZX: Close",'Daily Data ADJ'!$1:$1,0))</f>
        <v>185.25734245999999</v>
      </c>
      <c r="C491">
        <f>INDEX('Daily Data ADJ'!$1:$1048576,MATCH(Calc!$A491,'Daily Data ADJ'!$A:$A,0),MATCH("EFFR, FRED: Close",'Daily Data ADJ'!$1:$1,0))</f>
        <v>0.12</v>
      </c>
      <c r="D491" t="str">
        <f>INDEX('Daily Data ADJ'!$1:$1048576,MATCH(Calc!$A491,'Daily Data ADJ'!$A:$A,1),MATCH("SOFR, FRED: Close",'Daily Data ADJ'!$1:$1,0))</f>
        <v>NaN</v>
      </c>
      <c r="E491">
        <f>INDEX('Daily Data ADJ'!$1:$1048576,MATCH(Calc!$A491,'Daily Data ADJ'!$A:$A,0),MATCH("UPRO, CBOE BZX: Close",'Daily Data ADJ'!$1:$1,0))</f>
        <v>11.9508721</v>
      </c>
      <c r="F491">
        <f>INDEX('Daily Data ADJ'!$1:$1048576,MATCH(Calc!$A491,'Daily Data ADJ'!$A:$A,0),MATCH("ES1!, CME_MINI: Close",'Daily Data ADJ'!$1:$1,0))</f>
        <v>2128</v>
      </c>
      <c r="G491">
        <f>INDEX('Daily Data ADJ'!$1:$1048576,MATCH(Calc!$A491,'Daily Data ADJ'!$A:$A,0),MATCH("ES2!, CME_MINI: Close",'Daily Data ADJ'!$1:$1,0))</f>
        <v>2120.5</v>
      </c>
      <c r="H491">
        <f>INDEX('QUANDL MULTPL SP500_DIV_YIELD_M'!$A:$G,MATCH(Calc!$A491,'QUANDL MULTPL SP500_DIV_YIELD_M'!$A:$A,1),MATCH('QUANDL MULTPL SP500_DIV_YIELD_M'!$E$1,'QUANDL MULTPL SP500_DIV_YIELD_M'!$A$1:$G$1,0))</f>
        <v>1.96</v>
      </c>
      <c r="I491" s="5">
        <f t="shared" si="42"/>
        <v>5.5766105746768921E-3</v>
      </c>
      <c r="J491" s="1">
        <f>A491/24/60/60+DATE(1970,1,1)</f>
        <v>42145.5625</v>
      </c>
      <c r="K491" s="3">
        <f t="shared" si="45"/>
        <v>1</v>
      </c>
      <c r="L491" s="6">
        <f>(1+Chart!$F$4)^(1/(365/K491))-1</f>
        <v>6.6592785027408397E-5</v>
      </c>
      <c r="M491" s="6">
        <f t="shared" si="46"/>
        <v>3.2857056047053135E-6</v>
      </c>
      <c r="N491" s="6">
        <f t="shared" si="47"/>
        <v>1.5236058120926543E-5</v>
      </c>
      <c r="O491">
        <f>O490*(B491/B490)</f>
        <v>185.2573424600007</v>
      </c>
      <c r="P491">
        <f t="shared" si="43"/>
        <v>2015</v>
      </c>
      <c r="Q491" s="1">
        <f t="shared" si="44"/>
        <v>42145.5625</v>
      </c>
      <c r="R491">
        <f>IF(B492="",R490,IF(Q491&gt;=Chart!$F$2,E491,0))</f>
        <v>0</v>
      </c>
      <c r="S491">
        <f>IF(B492="",S490,IFERROR(IF(AND(R491&gt;0,R490=0),R491,(1+(B492/B491-1)*Calc!$Z$1)*S490),0))</f>
        <v>0</v>
      </c>
      <c r="T491">
        <f>IF(B492="",T490,IFERROR(IF(AND(R491&gt;0,R490=0),R491,(1+(B492/B491-1)*Calc!$Z$1-L492)*T490),0))</f>
        <v>0</v>
      </c>
      <c r="U491">
        <f>IF(B492="",U490,IFERROR(IF(AND(R491&gt;0,R490=0),R491,(1+(B492/B491-1)*Calc!$Z$1-M492*2)*U490),0))</f>
        <v>0</v>
      </c>
      <c r="V491">
        <f>IF(B492="",V490,IFERROR(IF(AND(R491&gt;0,R490=0),R491,(1+(B492/B491-1)*Calc!$Z$1-N492*2)*V490),0))</f>
        <v>0</v>
      </c>
      <c r="W491">
        <f>IF(ISNUMBER(C491),C491,W490)</f>
        <v>0.12</v>
      </c>
      <c r="Y491" s="1" t="e">
        <f>IF(AND(Q491&gt;=Chart!$F$2,Q491&lt;=Chart!$F$3),Q491,#N/A)</f>
        <v>#N/A</v>
      </c>
      <c r="Z491" t="e">
        <f>IF(AND(Q491&gt;=Chart!$F$2,Q491&lt;=Chart!$F$3),R491,#N/A)</f>
        <v>#N/A</v>
      </c>
      <c r="AA491" t="e">
        <f>IF(AND(Q491&gt;=Chart!$F$2,Q491&lt;=Chart!$F$3),S491,#N/A)</f>
        <v>#N/A</v>
      </c>
      <c r="AB491" t="e">
        <f>IF(AND(Q491&gt;=Chart!$F$2,Q491&lt;=Chart!$F$3),T491,#N/A)</f>
        <v>#N/A</v>
      </c>
      <c r="AC491" t="e">
        <f>IF(AND(Q491&gt;=Chart!$F$2,Q491&lt;=Chart!$F$3),U491,#N/A)</f>
        <v>#N/A</v>
      </c>
      <c r="AD491" t="e">
        <f>IF(AND(Q491&gt;=Chart!$F$2,Q491&lt;=Chart!$F$3),V491,#N/A)</f>
        <v>#N/A</v>
      </c>
      <c r="AE491" t="e">
        <f>IF(AND(Q491&gt;=Chart!$F$2,Q491&lt;=Chart!$F$3),I491,#N/A)</f>
        <v>#N/A</v>
      </c>
      <c r="AF491" t="e">
        <f>IF(AND(Q491&gt;=Chart!$F$2,Q491&lt;=Chart!$F$3),H491/100,#N/A)</f>
        <v>#N/A</v>
      </c>
      <c r="AG491" t="e">
        <f>IF(AND(Q491&gt;=Chart!$F$2,Q491&lt;=Chart!$F$3),W491/100,#N/A)</f>
        <v>#N/A</v>
      </c>
    </row>
    <row r="492" spans="1:33" x14ac:dyDescent="0.25">
      <c r="A492">
        <v>1432301400</v>
      </c>
      <c r="B492">
        <f>INDEX('Daily Data ADJ'!$1:$1048576,MATCH(Calc!$A492,'Daily Data ADJ'!$A:$A,0),MATCH("SPY, CBOE BZX: Close",'Daily Data ADJ'!$1:$1,0))</f>
        <v>184.81480735</v>
      </c>
      <c r="C492">
        <f>INDEX('Daily Data ADJ'!$1:$1048576,MATCH(Calc!$A492,'Daily Data ADJ'!$A:$A,0),MATCH("EFFR, FRED: Close",'Daily Data ADJ'!$1:$1,0))</f>
        <v>0.13</v>
      </c>
      <c r="D492" t="str">
        <f>INDEX('Daily Data ADJ'!$1:$1048576,MATCH(Calc!$A492,'Daily Data ADJ'!$A:$A,1),MATCH("SOFR, FRED: Close",'Daily Data ADJ'!$1:$1,0))</f>
        <v>NaN</v>
      </c>
      <c r="E492">
        <f>INDEX('Daily Data ADJ'!$1:$1048576,MATCH(Calc!$A492,'Daily Data ADJ'!$A:$A,0),MATCH("UPRO, CBOE BZX: Close",'Daily Data ADJ'!$1:$1,0))</f>
        <v>11.867778019999999</v>
      </c>
      <c r="F492">
        <f>INDEX('Daily Data ADJ'!$1:$1048576,MATCH(Calc!$A492,'Daily Data ADJ'!$A:$A,0),MATCH("ES1!, CME_MINI: Close",'Daily Data ADJ'!$1:$1,0))</f>
        <v>2124.5</v>
      </c>
      <c r="G492">
        <f>INDEX('Daily Data ADJ'!$1:$1048576,MATCH(Calc!$A492,'Daily Data ADJ'!$A:$A,0),MATCH("ES2!, CME_MINI: Close",'Daily Data ADJ'!$1:$1,0))</f>
        <v>2117</v>
      </c>
      <c r="H492">
        <f>INDEX('QUANDL MULTPL SP500_DIV_YIELD_M'!$A:$G,MATCH(Calc!$A492,'QUANDL MULTPL SP500_DIV_YIELD_M'!$A:$A,1),MATCH('QUANDL MULTPL SP500_DIV_YIELD_M'!$E$1,'QUANDL MULTPL SP500_DIV_YIELD_M'!$A$1:$G$1,0))</f>
        <v>1.96</v>
      </c>
      <c r="I492" s="5">
        <f t="shared" si="42"/>
        <v>5.5536302000826418E-3</v>
      </c>
      <c r="J492" s="1">
        <f>A492/24/60/60+DATE(1970,1,1)</f>
        <v>42146.5625</v>
      </c>
      <c r="K492" s="3">
        <f t="shared" si="45"/>
        <v>1</v>
      </c>
      <c r="L492" s="6">
        <f>(1+Chart!$F$4)^(1/(365/K492))-1</f>
        <v>6.6592785027408397E-5</v>
      </c>
      <c r="M492" s="6">
        <f t="shared" si="46"/>
        <v>3.5593371059405854E-6</v>
      </c>
      <c r="N492" s="6">
        <f t="shared" si="47"/>
        <v>1.5173445679028674E-5</v>
      </c>
      <c r="O492">
        <f>O491*(B492/B491)</f>
        <v>184.81480735000071</v>
      </c>
      <c r="P492">
        <f t="shared" si="43"/>
        <v>2015</v>
      </c>
      <c r="Q492" s="1">
        <f t="shared" si="44"/>
        <v>42146.5625</v>
      </c>
      <c r="R492">
        <f>IF(B493="",R491,IF(Q492&gt;=Chart!$F$2,E492,0))</f>
        <v>0</v>
      </c>
      <c r="S492">
        <f>IF(B493="",S491,IFERROR(IF(AND(R492&gt;0,R491=0),R492,(1+(B493/B492-1)*Calc!$Z$1)*S491),0))</f>
        <v>0</v>
      </c>
      <c r="T492">
        <f>IF(B493="",T491,IFERROR(IF(AND(R492&gt;0,R491=0),R492,(1+(B493/B492-1)*Calc!$Z$1-L493)*T491),0))</f>
        <v>0</v>
      </c>
      <c r="U492">
        <f>IF(B493="",U491,IFERROR(IF(AND(R492&gt;0,R491=0),R492,(1+(B493/B492-1)*Calc!$Z$1-M493*2)*U491),0))</f>
        <v>0</v>
      </c>
      <c r="V492">
        <f>IF(B493="",V491,IFERROR(IF(AND(R492&gt;0,R491=0),R492,(1+(B493/B492-1)*Calc!$Z$1-N493*2)*V491),0))</f>
        <v>0</v>
      </c>
      <c r="W492">
        <f>IF(ISNUMBER(C492),C492,W491)</f>
        <v>0.13</v>
      </c>
      <c r="Y492" s="1" t="e">
        <f>IF(AND(Q492&gt;=Chart!$F$2,Q492&lt;=Chart!$F$3),Q492,#N/A)</f>
        <v>#N/A</v>
      </c>
      <c r="Z492" t="e">
        <f>IF(AND(Q492&gt;=Chart!$F$2,Q492&lt;=Chart!$F$3),R492,#N/A)</f>
        <v>#N/A</v>
      </c>
      <c r="AA492" t="e">
        <f>IF(AND(Q492&gt;=Chart!$F$2,Q492&lt;=Chart!$F$3),S492,#N/A)</f>
        <v>#N/A</v>
      </c>
      <c r="AB492" t="e">
        <f>IF(AND(Q492&gt;=Chart!$F$2,Q492&lt;=Chart!$F$3),T492,#N/A)</f>
        <v>#N/A</v>
      </c>
      <c r="AC492" t="e">
        <f>IF(AND(Q492&gt;=Chart!$F$2,Q492&lt;=Chart!$F$3),U492,#N/A)</f>
        <v>#N/A</v>
      </c>
      <c r="AD492" t="e">
        <f>IF(AND(Q492&gt;=Chart!$F$2,Q492&lt;=Chart!$F$3),V492,#N/A)</f>
        <v>#N/A</v>
      </c>
      <c r="AE492" t="e">
        <f>IF(AND(Q492&gt;=Chart!$F$2,Q492&lt;=Chart!$F$3),I492,#N/A)</f>
        <v>#N/A</v>
      </c>
      <c r="AF492" t="e">
        <f>IF(AND(Q492&gt;=Chart!$F$2,Q492&lt;=Chart!$F$3),H492/100,#N/A)</f>
        <v>#N/A</v>
      </c>
      <c r="AG492" t="e">
        <f>IF(AND(Q492&gt;=Chart!$F$2,Q492&lt;=Chart!$F$3),W492/100,#N/A)</f>
        <v>#N/A</v>
      </c>
    </row>
    <row r="493" spans="1:33" x14ac:dyDescent="0.25">
      <c r="A493">
        <v>1432647000</v>
      </c>
      <c r="B493">
        <f>INDEX('Daily Data ADJ'!$1:$1048576,MATCH(Calc!$A493,'Daily Data ADJ'!$A:$A,0),MATCH("SPY, CBOE BZX: Close",'Daily Data ADJ'!$1:$1,0))</f>
        <v>182.82773796999999</v>
      </c>
      <c r="C493">
        <f>INDEX('Daily Data ADJ'!$1:$1048576,MATCH(Calc!$A493,'Daily Data ADJ'!$A:$A,0),MATCH("EFFR, FRED: Close",'Daily Data ADJ'!$1:$1,0))</f>
        <v>0.12</v>
      </c>
      <c r="D493" t="str">
        <f>INDEX('Daily Data ADJ'!$1:$1048576,MATCH(Calc!$A493,'Daily Data ADJ'!$A:$A,1),MATCH("SOFR, FRED: Close",'Daily Data ADJ'!$1:$1,0))</f>
        <v>NaN</v>
      </c>
      <c r="E493">
        <f>INDEX('Daily Data ADJ'!$1:$1048576,MATCH(Calc!$A493,'Daily Data ADJ'!$A:$A,0),MATCH("UPRO, CBOE BZX: Close",'Daily Data ADJ'!$1:$1,0))</f>
        <v>11.49206277</v>
      </c>
      <c r="F493">
        <f>INDEX('Daily Data ADJ'!$1:$1048576,MATCH(Calc!$A493,'Daily Data ADJ'!$A:$A,0),MATCH("ES1!, CME_MINI: Close",'Daily Data ADJ'!$1:$1,0))</f>
        <v>2105</v>
      </c>
      <c r="G493">
        <f>INDEX('Daily Data ADJ'!$1:$1048576,MATCH(Calc!$A493,'Daily Data ADJ'!$A:$A,0),MATCH("ES2!, CME_MINI: Close",'Daily Data ADJ'!$1:$1,0))</f>
        <v>2097.25</v>
      </c>
      <c r="H493">
        <f>INDEX('QUANDL MULTPL SP500_DIV_YIELD_M'!$A:$G,MATCH(Calc!$A493,'QUANDL MULTPL SP500_DIV_YIELD_M'!$A:$A,1),MATCH('QUANDL MULTPL SP500_DIV_YIELD_M'!$E$1,'QUANDL MULTPL SP500_DIV_YIELD_M'!$A$1:$G$1,0))</f>
        <v>1.96</v>
      </c>
      <c r="I493" s="5">
        <f t="shared" si="42"/>
        <v>4.9542896470383055E-3</v>
      </c>
      <c r="J493" s="1">
        <f>A493/24/60/60+DATE(1970,1,1)</f>
        <v>42150.5625</v>
      </c>
      <c r="K493" s="3">
        <f t="shared" si="45"/>
        <v>4</v>
      </c>
      <c r="L493" s="6">
        <f>(1+Chart!$F$4)^(1/(365/K493))-1</f>
        <v>2.6639774888526091E-4</v>
      </c>
      <c r="M493" s="6">
        <f t="shared" si="46"/>
        <v>1.3142887194117492E-5</v>
      </c>
      <c r="N493" s="6">
        <f t="shared" si="47"/>
        <v>5.4161001321384461E-5</v>
      </c>
      <c r="O493">
        <f>O492*(B493/B492)</f>
        <v>182.8277379700007</v>
      </c>
      <c r="P493">
        <f t="shared" si="43"/>
        <v>2015</v>
      </c>
      <c r="Q493" s="1">
        <f t="shared" si="44"/>
        <v>42150.5625</v>
      </c>
      <c r="R493">
        <f>IF(B494="",R492,IF(Q493&gt;=Chart!$F$2,E493,0))</f>
        <v>0</v>
      </c>
      <c r="S493">
        <f>IF(B494="",S492,IFERROR(IF(AND(R493&gt;0,R492=0),R493,(1+(B494/B493-1)*Calc!$Z$1)*S492),0))</f>
        <v>0</v>
      </c>
      <c r="T493">
        <f>IF(B494="",T492,IFERROR(IF(AND(R493&gt;0,R492=0),R493,(1+(B494/B493-1)*Calc!$Z$1-L494)*T492),0))</f>
        <v>0</v>
      </c>
      <c r="U493">
        <f>IF(B494="",U492,IFERROR(IF(AND(R493&gt;0,R492=0),R493,(1+(B494/B493-1)*Calc!$Z$1-M494*2)*U492),0))</f>
        <v>0</v>
      </c>
      <c r="V493">
        <f>IF(B494="",V492,IFERROR(IF(AND(R493&gt;0,R492=0),R493,(1+(B494/B493-1)*Calc!$Z$1-N494*2)*V492),0))</f>
        <v>0</v>
      </c>
      <c r="W493">
        <f>IF(ISNUMBER(C493),C493,W492)</f>
        <v>0.12</v>
      </c>
      <c r="Y493" s="1" t="e">
        <f>IF(AND(Q493&gt;=Chart!$F$2,Q493&lt;=Chart!$F$3),Q493,#N/A)</f>
        <v>#N/A</v>
      </c>
      <c r="Z493" t="e">
        <f>IF(AND(Q493&gt;=Chart!$F$2,Q493&lt;=Chart!$F$3),R493,#N/A)</f>
        <v>#N/A</v>
      </c>
      <c r="AA493" t="e">
        <f>IF(AND(Q493&gt;=Chart!$F$2,Q493&lt;=Chart!$F$3),S493,#N/A)</f>
        <v>#N/A</v>
      </c>
      <c r="AB493" t="e">
        <f>IF(AND(Q493&gt;=Chart!$F$2,Q493&lt;=Chart!$F$3),T493,#N/A)</f>
        <v>#N/A</v>
      </c>
      <c r="AC493" t="e">
        <f>IF(AND(Q493&gt;=Chart!$F$2,Q493&lt;=Chart!$F$3),U493,#N/A)</f>
        <v>#N/A</v>
      </c>
      <c r="AD493" t="e">
        <f>IF(AND(Q493&gt;=Chart!$F$2,Q493&lt;=Chart!$F$3),V493,#N/A)</f>
        <v>#N/A</v>
      </c>
      <c r="AE493" t="e">
        <f>IF(AND(Q493&gt;=Chart!$F$2,Q493&lt;=Chart!$F$3),I493,#N/A)</f>
        <v>#N/A</v>
      </c>
      <c r="AF493" t="e">
        <f>IF(AND(Q493&gt;=Chart!$F$2,Q493&lt;=Chart!$F$3),H493/100,#N/A)</f>
        <v>#N/A</v>
      </c>
      <c r="AG493" t="e">
        <f>IF(AND(Q493&gt;=Chart!$F$2,Q493&lt;=Chart!$F$3),W493/100,#N/A)</f>
        <v>#N/A</v>
      </c>
    </row>
    <row r="494" spans="1:33" x14ac:dyDescent="0.25">
      <c r="A494">
        <v>1432733400</v>
      </c>
      <c r="B494">
        <f>INDEX('Daily Data ADJ'!$1:$1048576,MATCH(Calc!$A494,'Daily Data ADJ'!$A:$A,0),MATCH("SPY, CBOE BZX: Close",'Daily Data ADJ'!$1:$1,0))</f>
        <v>184.56316974999999</v>
      </c>
      <c r="C494">
        <f>INDEX('Daily Data ADJ'!$1:$1048576,MATCH(Calc!$A494,'Daily Data ADJ'!$A:$A,0),MATCH("EFFR, FRED: Close",'Daily Data ADJ'!$1:$1,0))</f>
        <v>0.12</v>
      </c>
      <c r="D494" t="str">
        <f>INDEX('Daily Data ADJ'!$1:$1048576,MATCH(Calc!$A494,'Daily Data ADJ'!$A:$A,1),MATCH("SOFR, FRED: Close",'Daily Data ADJ'!$1:$1,0))</f>
        <v>NaN</v>
      </c>
      <c r="E494">
        <f>INDEX('Daily Data ADJ'!$1:$1048576,MATCH(Calc!$A494,'Daily Data ADJ'!$A:$A,0),MATCH("UPRO, CBOE BZX: Close",'Daily Data ADJ'!$1:$1,0))</f>
        <v>11.79934761</v>
      </c>
      <c r="F494">
        <f>INDEX('Daily Data ADJ'!$1:$1048576,MATCH(Calc!$A494,'Daily Data ADJ'!$A:$A,0),MATCH("ES1!, CME_MINI: Close",'Daily Data ADJ'!$1:$1,0))</f>
        <v>2121</v>
      </c>
      <c r="G494">
        <f>INDEX('Daily Data ADJ'!$1:$1048576,MATCH(Calc!$A494,'Daily Data ADJ'!$A:$A,0),MATCH("ES2!, CME_MINI: Close",'Daily Data ADJ'!$1:$1,0))</f>
        <v>2113.25</v>
      </c>
      <c r="H494">
        <f>INDEX('QUANDL MULTPL SP500_DIV_YIELD_M'!$A:$G,MATCH(Calc!$A494,'QUANDL MULTPL SP500_DIV_YIELD_M'!$A:$A,1),MATCH('QUANDL MULTPL SP500_DIV_YIELD_M'!$E$1,'QUANDL MULTPL SP500_DIV_YIELD_M'!$A$1:$G$1,0))</f>
        <v>1.96</v>
      </c>
      <c r="I494" s="5">
        <f t="shared" si="42"/>
        <v>5.0641652764885012E-3</v>
      </c>
      <c r="J494" s="1">
        <f>A494/24/60/60+DATE(1970,1,1)</f>
        <v>42151.5625</v>
      </c>
      <c r="K494" s="3">
        <f t="shared" si="45"/>
        <v>1</v>
      </c>
      <c r="L494" s="6">
        <f>(1+Chart!$F$4)^(1/(365/K494))-1</f>
        <v>6.6592785027408397E-5</v>
      </c>
      <c r="M494" s="6">
        <f t="shared" si="46"/>
        <v>3.2857056047053135E-6</v>
      </c>
      <c r="N494" s="6">
        <f t="shared" si="47"/>
        <v>1.3839508146595847E-5</v>
      </c>
      <c r="O494">
        <f>O493*(B494/B493)</f>
        <v>184.5631697500007</v>
      </c>
      <c r="P494">
        <f t="shared" si="43"/>
        <v>2015</v>
      </c>
      <c r="Q494" s="1">
        <f t="shared" si="44"/>
        <v>42151.5625</v>
      </c>
      <c r="R494">
        <f>IF(B495="",R493,IF(Q494&gt;=Chart!$F$2,E494,0))</f>
        <v>0</v>
      </c>
      <c r="S494">
        <f>IF(B495="",S493,IFERROR(IF(AND(R494&gt;0,R493=0),R494,(1+(B495/B494-1)*Calc!$Z$1)*S493),0))</f>
        <v>0</v>
      </c>
      <c r="T494">
        <f>IF(B495="",T493,IFERROR(IF(AND(R494&gt;0,R493=0),R494,(1+(B495/B494-1)*Calc!$Z$1-L495)*T493),0))</f>
        <v>0</v>
      </c>
      <c r="U494">
        <f>IF(B495="",U493,IFERROR(IF(AND(R494&gt;0,R493=0),R494,(1+(B495/B494-1)*Calc!$Z$1-M495*2)*U493),0))</f>
        <v>0</v>
      </c>
      <c r="V494">
        <f>IF(B495="",V493,IFERROR(IF(AND(R494&gt;0,R493=0),R494,(1+(B495/B494-1)*Calc!$Z$1-N495*2)*V493),0))</f>
        <v>0</v>
      </c>
      <c r="W494">
        <f>IF(ISNUMBER(C494),C494,W493)</f>
        <v>0.12</v>
      </c>
      <c r="Y494" s="1" t="e">
        <f>IF(AND(Q494&gt;=Chart!$F$2,Q494&lt;=Chart!$F$3),Q494,#N/A)</f>
        <v>#N/A</v>
      </c>
      <c r="Z494" t="e">
        <f>IF(AND(Q494&gt;=Chart!$F$2,Q494&lt;=Chart!$F$3),R494,#N/A)</f>
        <v>#N/A</v>
      </c>
      <c r="AA494" t="e">
        <f>IF(AND(Q494&gt;=Chart!$F$2,Q494&lt;=Chart!$F$3),S494,#N/A)</f>
        <v>#N/A</v>
      </c>
      <c r="AB494" t="e">
        <f>IF(AND(Q494&gt;=Chart!$F$2,Q494&lt;=Chart!$F$3),T494,#N/A)</f>
        <v>#N/A</v>
      </c>
      <c r="AC494" t="e">
        <f>IF(AND(Q494&gt;=Chart!$F$2,Q494&lt;=Chart!$F$3),U494,#N/A)</f>
        <v>#N/A</v>
      </c>
      <c r="AD494" t="e">
        <f>IF(AND(Q494&gt;=Chart!$F$2,Q494&lt;=Chart!$F$3),V494,#N/A)</f>
        <v>#N/A</v>
      </c>
      <c r="AE494" t="e">
        <f>IF(AND(Q494&gt;=Chart!$F$2,Q494&lt;=Chart!$F$3),I494,#N/A)</f>
        <v>#N/A</v>
      </c>
      <c r="AF494" t="e">
        <f>IF(AND(Q494&gt;=Chart!$F$2,Q494&lt;=Chart!$F$3),H494/100,#N/A)</f>
        <v>#N/A</v>
      </c>
      <c r="AG494" t="e">
        <f>IF(AND(Q494&gt;=Chart!$F$2,Q494&lt;=Chart!$F$3),W494/100,#N/A)</f>
        <v>#N/A</v>
      </c>
    </row>
    <row r="495" spans="1:33" x14ac:dyDescent="0.25">
      <c r="A495">
        <v>1432819800</v>
      </c>
      <c r="B495">
        <f>INDEX('Daily Data ADJ'!$1:$1048576,MATCH(Calc!$A495,'Daily Data ADJ'!$A:$A,0),MATCH("SPY, CBOE BZX: Close",'Daily Data ADJ'!$1:$1,0))</f>
        <v>184.35491793</v>
      </c>
      <c r="C495">
        <f>INDEX('Daily Data ADJ'!$1:$1048576,MATCH(Calc!$A495,'Daily Data ADJ'!$A:$A,0),MATCH("EFFR, FRED: Close",'Daily Data ADJ'!$1:$1,0))</f>
        <v>0.12</v>
      </c>
      <c r="D495" t="str">
        <f>INDEX('Daily Data ADJ'!$1:$1048576,MATCH(Calc!$A495,'Daily Data ADJ'!$A:$A,1),MATCH("SOFR, FRED: Close",'Daily Data ADJ'!$1:$1,0))</f>
        <v>NaN</v>
      </c>
      <c r="E495">
        <f>INDEX('Daily Data ADJ'!$1:$1048576,MATCH(Calc!$A495,'Daily Data ADJ'!$A:$A,0),MATCH("UPRO, CBOE BZX: Close",'Daily Data ADJ'!$1:$1,0))</f>
        <v>11.76839066</v>
      </c>
      <c r="F495">
        <f>INDEX('Daily Data ADJ'!$1:$1048576,MATCH(Calc!$A495,'Daily Data ADJ'!$A:$A,0),MATCH("ES1!, CME_MINI: Close",'Daily Data ADJ'!$1:$1,0))</f>
        <v>2121.75</v>
      </c>
      <c r="G495">
        <f>INDEX('Daily Data ADJ'!$1:$1048576,MATCH(Calc!$A495,'Daily Data ADJ'!$A:$A,0),MATCH("ES2!, CME_MINI: Close",'Daily Data ADJ'!$1:$1,0))</f>
        <v>2114.25</v>
      </c>
      <c r="H495">
        <f>INDEX('QUANDL MULTPL SP500_DIV_YIELD_M'!$A:$G,MATCH(Calc!$A495,'QUANDL MULTPL SP500_DIV_YIELD_M'!$A:$A,1),MATCH('QUANDL MULTPL SP500_DIV_YIELD_M'!$E$1,'QUANDL MULTPL SP500_DIV_YIELD_M'!$A$1:$G$1,0))</f>
        <v>1.96</v>
      </c>
      <c r="I495" s="5">
        <f t="shared" si="42"/>
        <v>5.5355212872272783E-3</v>
      </c>
      <c r="J495" s="1">
        <f>A495/24/60/60+DATE(1970,1,1)</f>
        <v>42152.5625</v>
      </c>
      <c r="K495" s="3">
        <f t="shared" si="45"/>
        <v>1</v>
      </c>
      <c r="L495" s="6">
        <f>(1+Chart!$F$4)^(1/(365/K495))-1</f>
        <v>6.6592785027408397E-5</v>
      </c>
      <c r="M495" s="6">
        <f t="shared" si="46"/>
        <v>3.2857056047053135E-6</v>
      </c>
      <c r="N495" s="6">
        <f t="shared" si="47"/>
        <v>1.5124105040342783E-5</v>
      </c>
      <c r="O495">
        <f>O494*(B495/B494)</f>
        <v>184.35491793000071</v>
      </c>
      <c r="P495">
        <f t="shared" si="43"/>
        <v>2015</v>
      </c>
      <c r="Q495" s="1">
        <f t="shared" si="44"/>
        <v>42152.5625</v>
      </c>
      <c r="R495">
        <f>IF(B496="",R494,IF(Q495&gt;=Chart!$F$2,E495,0))</f>
        <v>0</v>
      </c>
      <c r="S495">
        <f>IF(B496="",S494,IFERROR(IF(AND(R495&gt;0,R494=0),R495,(1+(B496/B495-1)*Calc!$Z$1)*S494),0))</f>
        <v>0</v>
      </c>
      <c r="T495">
        <f>IF(B496="",T494,IFERROR(IF(AND(R495&gt;0,R494=0),R495,(1+(B496/B495-1)*Calc!$Z$1-L496)*T494),0))</f>
        <v>0</v>
      </c>
      <c r="U495">
        <f>IF(B496="",U494,IFERROR(IF(AND(R495&gt;0,R494=0),R495,(1+(B496/B495-1)*Calc!$Z$1-M496*2)*U494),0))</f>
        <v>0</v>
      </c>
      <c r="V495">
        <f>IF(B496="",V494,IFERROR(IF(AND(R495&gt;0,R494=0),R495,(1+(B496/B495-1)*Calc!$Z$1-N496*2)*V494),0))</f>
        <v>0</v>
      </c>
      <c r="W495">
        <f>IF(ISNUMBER(C495),C495,W494)</f>
        <v>0.12</v>
      </c>
      <c r="Y495" s="1" t="e">
        <f>IF(AND(Q495&gt;=Chart!$F$2,Q495&lt;=Chart!$F$3),Q495,#N/A)</f>
        <v>#N/A</v>
      </c>
      <c r="Z495" t="e">
        <f>IF(AND(Q495&gt;=Chart!$F$2,Q495&lt;=Chart!$F$3),R495,#N/A)</f>
        <v>#N/A</v>
      </c>
      <c r="AA495" t="e">
        <f>IF(AND(Q495&gt;=Chart!$F$2,Q495&lt;=Chart!$F$3),S495,#N/A)</f>
        <v>#N/A</v>
      </c>
      <c r="AB495" t="e">
        <f>IF(AND(Q495&gt;=Chart!$F$2,Q495&lt;=Chart!$F$3),T495,#N/A)</f>
        <v>#N/A</v>
      </c>
      <c r="AC495" t="e">
        <f>IF(AND(Q495&gt;=Chart!$F$2,Q495&lt;=Chart!$F$3),U495,#N/A)</f>
        <v>#N/A</v>
      </c>
      <c r="AD495" t="e">
        <f>IF(AND(Q495&gt;=Chart!$F$2,Q495&lt;=Chart!$F$3),V495,#N/A)</f>
        <v>#N/A</v>
      </c>
      <c r="AE495" t="e">
        <f>IF(AND(Q495&gt;=Chart!$F$2,Q495&lt;=Chart!$F$3),I495,#N/A)</f>
        <v>#N/A</v>
      </c>
      <c r="AF495" t="e">
        <f>IF(AND(Q495&gt;=Chart!$F$2,Q495&lt;=Chart!$F$3),H495/100,#N/A)</f>
        <v>#N/A</v>
      </c>
      <c r="AG495" t="e">
        <f>IF(AND(Q495&gt;=Chart!$F$2,Q495&lt;=Chart!$F$3),W495/100,#N/A)</f>
        <v>#N/A</v>
      </c>
    </row>
    <row r="496" spans="1:33" x14ac:dyDescent="0.25">
      <c r="A496">
        <v>1432906200</v>
      </c>
      <c r="B496">
        <f>INDEX('Daily Data ADJ'!$1:$1048576,MATCH(Calc!$A496,'Daily Data ADJ'!$A:$A,0),MATCH("SPY, CBOE BZX: Close",'Daily Data ADJ'!$1:$1,0))</f>
        <v>183.20953295999999</v>
      </c>
      <c r="C496">
        <f>INDEX('Daily Data ADJ'!$1:$1048576,MATCH(Calc!$A496,'Daily Data ADJ'!$A:$A,0),MATCH("EFFR, FRED: Close",'Daily Data ADJ'!$1:$1,0))</f>
        <v>0.08</v>
      </c>
      <c r="D496" t="str">
        <f>INDEX('Daily Data ADJ'!$1:$1048576,MATCH(Calc!$A496,'Daily Data ADJ'!$A:$A,1),MATCH("SOFR, FRED: Close",'Daily Data ADJ'!$1:$1,0))</f>
        <v>NaN</v>
      </c>
      <c r="E496">
        <f>INDEX('Daily Data ADJ'!$1:$1048576,MATCH(Calc!$A496,'Daily Data ADJ'!$A:$A,0),MATCH("UPRO, CBOE BZX: Close",'Daily Data ADJ'!$1:$1,0))</f>
        <v>11.53703133</v>
      </c>
      <c r="F496">
        <f>INDEX('Daily Data ADJ'!$1:$1048576,MATCH(Calc!$A496,'Daily Data ADJ'!$A:$A,0),MATCH("ES1!, CME_MINI: Close",'Daily Data ADJ'!$1:$1,0))</f>
        <v>2106</v>
      </c>
      <c r="G496">
        <f>INDEX('Daily Data ADJ'!$1:$1048576,MATCH(Calc!$A496,'Daily Data ADJ'!$A:$A,0),MATCH("ES2!, CME_MINI: Close",'Daily Data ADJ'!$1:$1,0))</f>
        <v>2098.5</v>
      </c>
      <c r="H496">
        <f>INDEX('QUANDL MULTPL SP500_DIV_YIELD_M'!$A:$G,MATCH(Calc!$A496,'QUANDL MULTPL SP500_DIV_YIELD_M'!$A:$A,1),MATCH('QUANDL MULTPL SP500_DIV_YIELD_M'!$E$1,'QUANDL MULTPL SP500_DIV_YIELD_M'!$A$1:$G$1,0))</f>
        <v>1.96</v>
      </c>
      <c r="I496" s="5">
        <f t="shared" si="42"/>
        <v>5.4309004146206249E-3</v>
      </c>
      <c r="J496" s="1">
        <f>A496/24/60/60+DATE(1970,1,1)</f>
        <v>42153.5625</v>
      </c>
      <c r="K496" s="3">
        <f t="shared" si="45"/>
        <v>1</v>
      </c>
      <c r="L496" s="6">
        <f>(1+Chart!$F$4)^(1/(365/K496))-1</f>
        <v>6.6592785027408397E-5</v>
      </c>
      <c r="M496" s="6">
        <f t="shared" si="46"/>
        <v>2.1909069769510126E-6</v>
      </c>
      <c r="N496" s="6">
        <f t="shared" si="47"/>
        <v>1.4839031337476882E-5</v>
      </c>
      <c r="O496">
        <f>O495*(B496/B495)</f>
        <v>183.2095329600007</v>
      </c>
      <c r="P496">
        <f t="shared" si="43"/>
        <v>2015</v>
      </c>
      <c r="Q496" s="1">
        <f t="shared" si="44"/>
        <v>42153.5625</v>
      </c>
      <c r="R496">
        <f>IF(B497="",R495,IF(Q496&gt;=Chart!$F$2,E496,0))</f>
        <v>0</v>
      </c>
      <c r="S496">
        <f>IF(B497="",S495,IFERROR(IF(AND(R496&gt;0,R495=0),R496,(1+(B497/B496-1)*Calc!$Z$1)*S495),0))</f>
        <v>0</v>
      </c>
      <c r="T496">
        <f>IF(B497="",T495,IFERROR(IF(AND(R496&gt;0,R495=0),R496,(1+(B497/B496-1)*Calc!$Z$1-L497)*T495),0))</f>
        <v>0</v>
      </c>
      <c r="U496">
        <f>IF(B497="",U495,IFERROR(IF(AND(R496&gt;0,R495=0),R496,(1+(B497/B496-1)*Calc!$Z$1-M497*2)*U495),0))</f>
        <v>0</v>
      </c>
      <c r="V496">
        <f>IF(B497="",V495,IFERROR(IF(AND(R496&gt;0,R495=0),R496,(1+(B497/B496-1)*Calc!$Z$1-N497*2)*V495),0))</f>
        <v>0</v>
      </c>
      <c r="W496">
        <f>IF(ISNUMBER(C496),C496,W495)</f>
        <v>0.08</v>
      </c>
      <c r="Y496" s="1" t="e">
        <f>IF(AND(Q496&gt;=Chart!$F$2,Q496&lt;=Chart!$F$3),Q496,#N/A)</f>
        <v>#N/A</v>
      </c>
      <c r="Z496" t="e">
        <f>IF(AND(Q496&gt;=Chart!$F$2,Q496&lt;=Chart!$F$3),R496,#N/A)</f>
        <v>#N/A</v>
      </c>
      <c r="AA496" t="e">
        <f>IF(AND(Q496&gt;=Chart!$F$2,Q496&lt;=Chart!$F$3),S496,#N/A)</f>
        <v>#N/A</v>
      </c>
      <c r="AB496" t="e">
        <f>IF(AND(Q496&gt;=Chart!$F$2,Q496&lt;=Chart!$F$3),T496,#N/A)</f>
        <v>#N/A</v>
      </c>
      <c r="AC496" t="e">
        <f>IF(AND(Q496&gt;=Chart!$F$2,Q496&lt;=Chart!$F$3),U496,#N/A)</f>
        <v>#N/A</v>
      </c>
      <c r="AD496" t="e">
        <f>IF(AND(Q496&gt;=Chart!$F$2,Q496&lt;=Chart!$F$3),V496,#N/A)</f>
        <v>#N/A</v>
      </c>
      <c r="AE496" t="e">
        <f>IF(AND(Q496&gt;=Chart!$F$2,Q496&lt;=Chart!$F$3),I496,#N/A)</f>
        <v>#N/A</v>
      </c>
      <c r="AF496" t="e">
        <f>IF(AND(Q496&gt;=Chart!$F$2,Q496&lt;=Chart!$F$3),H496/100,#N/A)</f>
        <v>#N/A</v>
      </c>
      <c r="AG496" t="e">
        <f>IF(AND(Q496&gt;=Chart!$F$2,Q496&lt;=Chart!$F$3),W496/100,#N/A)</f>
        <v>#N/A</v>
      </c>
    </row>
    <row r="497" spans="1:33" x14ac:dyDescent="0.25">
      <c r="A497">
        <v>1433165400</v>
      </c>
      <c r="B497">
        <f>INDEX('Daily Data ADJ'!$1:$1048576,MATCH(Calc!$A497,'Daily Data ADJ'!$A:$A,0),MATCH("SPY, CBOE BZX: Close",'Daily Data ADJ'!$1:$1,0))</f>
        <v>183.58265079</v>
      </c>
      <c r="C497">
        <f>INDEX('Daily Data ADJ'!$1:$1048576,MATCH(Calc!$A497,'Daily Data ADJ'!$A:$A,0),MATCH("EFFR, FRED: Close",'Daily Data ADJ'!$1:$1,0))</f>
        <v>0.12</v>
      </c>
      <c r="D497" t="str">
        <f>INDEX('Daily Data ADJ'!$1:$1048576,MATCH(Calc!$A497,'Daily Data ADJ'!$A:$A,1),MATCH("SOFR, FRED: Close",'Daily Data ADJ'!$1:$1,0))</f>
        <v>NaN</v>
      </c>
      <c r="E497">
        <f>INDEX('Daily Data ADJ'!$1:$1048576,MATCH(Calc!$A497,'Daily Data ADJ'!$A:$A,0),MATCH("UPRO, CBOE BZX: Close",'Daily Data ADJ'!$1:$1,0))</f>
        <v>11.611978280000001</v>
      </c>
      <c r="F497">
        <f>INDEX('Daily Data ADJ'!$1:$1048576,MATCH(Calc!$A497,'Daily Data ADJ'!$A:$A,0),MATCH("ES1!, CME_MINI: Close",'Daily Data ADJ'!$1:$1,0))</f>
        <v>2109.25</v>
      </c>
      <c r="G497">
        <f>INDEX('Daily Data ADJ'!$1:$1048576,MATCH(Calc!$A497,'Daily Data ADJ'!$A:$A,0),MATCH("ES2!, CME_MINI: Close",'Daily Data ADJ'!$1:$1,0))</f>
        <v>2101.5</v>
      </c>
      <c r="H497">
        <f>INDEX('QUANDL MULTPL SP500_DIV_YIELD_M'!$A:$G,MATCH(Calc!$A497,'QUANDL MULTPL SP500_DIV_YIELD_M'!$A:$A,1),MATCH('QUANDL MULTPL SP500_DIV_YIELD_M'!$E$1,'QUANDL MULTPL SP500_DIV_YIELD_M'!$A$1:$G$1,0))</f>
        <v>1.96</v>
      </c>
      <c r="I497" s="5">
        <f t="shared" si="42"/>
        <v>4.9836370466115817E-3</v>
      </c>
      <c r="J497" s="1">
        <f>A497/24/60/60+DATE(1970,1,1)</f>
        <v>42156.5625</v>
      </c>
      <c r="K497" s="3">
        <f t="shared" si="45"/>
        <v>3</v>
      </c>
      <c r="L497" s="6">
        <f>(1+Chart!$F$4)^(1/(365/K497))-1</f>
        <v>1.9979165917494157E-4</v>
      </c>
      <c r="M497" s="6">
        <f t="shared" si="46"/>
        <v>9.8571492017640594E-6</v>
      </c>
      <c r="N497" s="6">
        <f t="shared" si="47"/>
        <v>4.0860504626483163E-5</v>
      </c>
      <c r="O497">
        <f>O496*(B497/B496)</f>
        <v>183.58265079000071</v>
      </c>
      <c r="P497">
        <f t="shared" si="43"/>
        <v>2015</v>
      </c>
      <c r="Q497" s="1">
        <f t="shared" si="44"/>
        <v>42156.5625</v>
      </c>
      <c r="R497">
        <f>IF(B498="",R496,IF(Q497&gt;=Chart!$F$2,E497,0))</f>
        <v>0</v>
      </c>
      <c r="S497">
        <f>IF(B498="",S496,IFERROR(IF(AND(R497&gt;0,R496=0),R497,(1+(B498/B497-1)*Calc!$Z$1)*S496),0))</f>
        <v>0</v>
      </c>
      <c r="T497">
        <f>IF(B498="",T496,IFERROR(IF(AND(R497&gt;0,R496=0),R497,(1+(B498/B497-1)*Calc!$Z$1-L498)*T496),0))</f>
        <v>0</v>
      </c>
      <c r="U497">
        <f>IF(B498="",U496,IFERROR(IF(AND(R497&gt;0,R496=0),R497,(1+(B498/B497-1)*Calc!$Z$1-M498*2)*U496),0))</f>
        <v>0</v>
      </c>
      <c r="V497">
        <f>IF(B498="",V496,IFERROR(IF(AND(R497&gt;0,R496=0),R497,(1+(B498/B497-1)*Calc!$Z$1-N498*2)*V496),0))</f>
        <v>0</v>
      </c>
      <c r="W497">
        <f>IF(ISNUMBER(C497),C497,W496)</f>
        <v>0.12</v>
      </c>
      <c r="Y497" s="1" t="e">
        <f>IF(AND(Q497&gt;=Chart!$F$2,Q497&lt;=Chart!$F$3),Q497,#N/A)</f>
        <v>#N/A</v>
      </c>
      <c r="Z497" t="e">
        <f>IF(AND(Q497&gt;=Chart!$F$2,Q497&lt;=Chart!$F$3),R497,#N/A)</f>
        <v>#N/A</v>
      </c>
      <c r="AA497" t="e">
        <f>IF(AND(Q497&gt;=Chart!$F$2,Q497&lt;=Chart!$F$3),S497,#N/A)</f>
        <v>#N/A</v>
      </c>
      <c r="AB497" t="e">
        <f>IF(AND(Q497&gt;=Chart!$F$2,Q497&lt;=Chart!$F$3),T497,#N/A)</f>
        <v>#N/A</v>
      </c>
      <c r="AC497" t="e">
        <f>IF(AND(Q497&gt;=Chart!$F$2,Q497&lt;=Chart!$F$3),U497,#N/A)</f>
        <v>#N/A</v>
      </c>
      <c r="AD497" t="e">
        <f>IF(AND(Q497&gt;=Chart!$F$2,Q497&lt;=Chart!$F$3),V497,#N/A)</f>
        <v>#N/A</v>
      </c>
      <c r="AE497" t="e">
        <f>IF(AND(Q497&gt;=Chart!$F$2,Q497&lt;=Chart!$F$3),I497,#N/A)</f>
        <v>#N/A</v>
      </c>
      <c r="AF497" t="e">
        <f>IF(AND(Q497&gt;=Chart!$F$2,Q497&lt;=Chart!$F$3),H497/100,#N/A)</f>
        <v>#N/A</v>
      </c>
      <c r="AG497" t="e">
        <f>IF(AND(Q497&gt;=Chart!$F$2,Q497&lt;=Chart!$F$3),W497/100,#N/A)</f>
        <v>#N/A</v>
      </c>
    </row>
    <row r="498" spans="1:33" x14ac:dyDescent="0.25">
      <c r="A498">
        <v>1433251800</v>
      </c>
      <c r="B498">
        <f>INDEX('Daily Data ADJ'!$1:$1048576,MATCH(Calc!$A498,'Daily Data ADJ'!$A:$A,0),MATCH("SPY, CBOE BZX: Close",'Daily Data ADJ'!$1:$1,0))</f>
        <v>183.40043044999999</v>
      </c>
      <c r="C498">
        <f>INDEX('Daily Data ADJ'!$1:$1048576,MATCH(Calc!$A498,'Daily Data ADJ'!$A:$A,0),MATCH("EFFR, FRED: Close",'Daily Data ADJ'!$1:$1,0))</f>
        <v>0.12</v>
      </c>
      <c r="D498" t="str">
        <f>INDEX('Daily Data ADJ'!$1:$1048576,MATCH(Calc!$A498,'Daily Data ADJ'!$A:$A,1),MATCH("SOFR, FRED: Close",'Daily Data ADJ'!$1:$1,0))</f>
        <v>NaN</v>
      </c>
      <c r="E498">
        <f>INDEX('Daily Data ADJ'!$1:$1048576,MATCH(Calc!$A498,'Daily Data ADJ'!$A:$A,0),MATCH("UPRO, CBOE BZX: Close",'Daily Data ADJ'!$1:$1,0))</f>
        <v>11.579392690000001</v>
      </c>
      <c r="F498">
        <f>INDEX('Daily Data ADJ'!$1:$1048576,MATCH(Calc!$A498,'Daily Data ADJ'!$A:$A,0),MATCH("ES1!, CME_MINI: Close",'Daily Data ADJ'!$1:$1,0))</f>
        <v>2106.75</v>
      </c>
      <c r="G498">
        <f>INDEX('Daily Data ADJ'!$1:$1048576,MATCH(Calc!$A498,'Daily Data ADJ'!$A:$A,0),MATCH("ES2!, CME_MINI: Close",'Daily Data ADJ'!$1:$1,0))</f>
        <v>2099</v>
      </c>
      <c r="H498">
        <f>INDEX('QUANDL MULTPL SP500_DIV_YIELD_M'!$A:$G,MATCH(Calc!$A498,'QUANDL MULTPL SP500_DIV_YIELD_M'!$A:$A,1),MATCH('QUANDL MULTPL SP500_DIV_YIELD_M'!$E$1,'QUANDL MULTPL SP500_DIV_YIELD_M'!$A$1:$G$1,0))</f>
        <v>1.96</v>
      </c>
      <c r="I498" s="5">
        <f t="shared" si="42"/>
        <v>4.9663881308604149E-3</v>
      </c>
      <c r="J498" s="1">
        <f>A498/24/60/60+DATE(1970,1,1)</f>
        <v>42157.5625</v>
      </c>
      <c r="K498" s="3">
        <f t="shared" si="45"/>
        <v>1</v>
      </c>
      <c r="L498" s="6">
        <f>(1+Chart!$F$4)^(1/(365/K498))-1</f>
        <v>6.6592785027408397E-5</v>
      </c>
      <c r="M498" s="6">
        <f t="shared" si="46"/>
        <v>3.2857056047053135E-6</v>
      </c>
      <c r="N498" s="6">
        <f t="shared" si="47"/>
        <v>1.3572958703189641E-5</v>
      </c>
      <c r="O498">
        <f>O497*(B498/B497)</f>
        <v>183.4004304500007</v>
      </c>
      <c r="P498">
        <f t="shared" si="43"/>
        <v>2015</v>
      </c>
      <c r="Q498" s="1">
        <f t="shared" si="44"/>
        <v>42157.5625</v>
      </c>
      <c r="R498">
        <f>IF(B499="",R497,IF(Q498&gt;=Chart!$F$2,E498,0))</f>
        <v>0</v>
      </c>
      <c r="S498">
        <f>IF(B499="",S497,IFERROR(IF(AND(R498&gt;0,R497=0),R498,(1+(B499/B498-1)*Calc!$Z$1)*S497),0))</f>
        <v>0</v>
      </c>
      <c r="T498">
        <f>IF(B499="",T497,IFERROR(IF(AND(R498&gt;0,R497=0),R498,(1+(B499/B498-1)*Calc!$Z$1-L499)*T497),0))</f>
        <v>0</v>
      </c>
      <c r="U498">
        <f>IF(B499="",U497,IFERROR(IF(AND(R498&gt;0,R497=0),R498,(1+(B499/B498-1)*Calc!$Z$1-M499*2)*U497),0))</f>
        <v>0</v>
      </c>
      <c r="V498">
        <f>IF(B499="",V497,IFERROR(IF(AND(R498&gt;0,R497=0),R498,(1+(B499/B498-1)*Calc!$Z$1-N499*2)*V497),0))</f>
        <v>0</v>
      </c>
      <c r="W498">
        <f>IF(ISNUMBER(C498),C498,W497)</f>
        <v>0.12</v>
      </c>
      <c r="Y498" s="1" t="e">
        <f>IF(AND(Q498&gt;=Chart!$F$2,Q498&lt;=Chart!$F$3),Q498,#N/A)</f>
        <v>#N/A</v>
      </c>
      <c r="Z498" t="e">
        <f>IF(AND(Q498&gt;=Chart!$F$2,Q498&lt;=Chart!$F$3),R498,#N/A)</f>
        <v>#N/A</v>
      </c>
      <c r="AA498" t="e">
        <f>IF(AND(Q498&gt;=Chart!$F$2,Q498&lt;=Chart!$F$3),S498,#N/A)</f>
        <v>#N/A</v>
      </c>
      <c r="AB498" t="e">
        <f>IF(AND(Q498&gt;=Chart!$F$2,Q498&lt;=Chart!$F$3),T498,#N/A)</f>
        <v>#N/A</v>
      </c>
      <c r="AC498" t="e">
        <f>IF(AND(Q498&gt;=Chart!$F$2,Q498&lt;=Chart!$F$3),U498,#N/A)</f>
        <v>#N/A</v>
      </c>
      <c r="AD498" t="e">
        <f>IF(AND(Q498&gt;=Chart!$F$2,Q498&lt;=Chart!$F$3),V498,#N/A)</f>
        <v>#N/A</v>
      </c>
      <c r="AE498" t="e">
        <f>IF(AND(Q498&gt;=Chart!$F$2,Q498&lt;=Chart!$F$3),I498,#N/A)</f>
        <v>#N/A</v>
      </c>
      <c r="AF498" t="e">
        <f>IF(AND(Q498&gt;=Chart!$F$2,Q498&lt;=Chart!$F$3),H498/100,#N/A)</f>
        <v>#N/A</v>
      </c>
      <c r="AG498" t="e">
        <f>IF(AND(Q498&gt;=Chart!$F$2,Q498&lt;=Chart!$F$3),W498/100,#N/A)</f>
        <v>#N/A</v>
      </c>
    </row>
    <row r="499" spans="1:33" x14ac:dyDescent="0.25">
      <c r="A499">
        <v>1433338200</v>
      </c>
      <c r="B499">
        <f>INDEX('Daily Data ADJ'!$1:$1048576,MATCH(Calc!$A499,'Daily Data ADJ'!$A:$A,0),MATCH("SPY, CBOE BZX: Close",'Daily Data ADJ'!$1:$1,0))</f>
        <v>183.88635135000001</v>
      </c>
      <c r="C499">
        <f>INDEX('Daily Data ADJ'!$1:$1048576,MATCH(Calc!$A499,'Daily Data ADJ'!$A:$A,0),MATCH("EFFR, FRED: Close",'Daily Data ADJ'!$1:$1,0))</f>
        <v>0.13</v>
      </c>
      <c r="D499" t="str">
        <f>INDEX('Daily Data ADJ'!$1:$1048576,MATCH(Calc!$A499,'Daily Data ADJ'!$A:$A,1),MATCH("SOFR, FRED: Close",'Daily Data ADJ'!$1:$1,0))</f>
        <v>NaN</v>
      </c>
      <c r="E499">
        <f>INDEX('Daily Data ADJ'!$1:$1048576,MATCH(Calc!$A499,'Daily Data ADJ'!$A:$A,0),MATCH("UPRO, CBOE BZX: Close",'Daily Data ADJ'!$1:$1,0))</f>
        <v>11.669004279999999</v>
      </c>
      <c r="F499">
        <f>INDEX('Daily Data ADJ'!$1:$1048576,MATCH(Calc!$A499,'Daily Data ADJ'!$A:$A,0),MATCH("ES1!, CME_MINI: Close",'Daily Data ADJ'!$1:$1,0))</f>
        <v>2116</v>
      </c>
      <c r="G499">
        <f>INDEX('Daily Data ADJ'!$1:$1048576,MATCH(Calc!$A499,'Daily Data ADJ'!$A:$A,0),MATCH("ES2!, CME_MINI: Close",'Daily Data ADJ'!$1:$1,0))</f>
        <v>2108.25</v>
      </c>
      <c r="H499">
        <f>INDEX('QUANDL MULTPL SP500_DIV_YIELD_M'!$A:$G,MATCH(Calc!$A499,'QUANDL MULTPL SP500_DIV_YIELD_M'!$A:$A,1),MATCH('QUANDL MULTPL SP500_DIV_YIELD_M'!$E$1,'QUANDL MULTPL SP500_DIV_YIELD_M'!$A$1:$G$1,0))</f>
        <v>1.96</v>
      </c>
      <c r="I499" s="5">
        <f t="shared" si="42"/>
        <v>5.0300066540125907E-3</v>
      </c>
      <c r="J499" s="1">
        <f>A499/24/60/60+DATE(1970,1,1)</f>
        <v>42158.5625</v>
      </c>
      <c r="K499" s="3">
        <f t="shared" si="45"/>
        <v>1</v>
      </c>
      <c r="L499" s="6">
        <f>(1+Chart!$F$4)^(1/(365/K499))-1</f>
        <v>6.6592785027408397E-5</v>
      </c>
      <c r="M499" s="6">
        <f t="shared" si="46"/>
        <v>3.5593371059405854E-6</v>
      </c>
      <c r="N499" s="6">
        <f t="shared" si="47"/>
        <v>1.3746391556157533E-5</v>
      </c>
      <c r="O499">
        <f>O498*(B499/B498)</f>
        <v>183.88635135000072</v>
      </c>
      <c r="P499">
        <f t="shared" si="43"/>
        <v>2015</v>
      </c>
      <c r="Q499" s="1">
        <f t="shared" si="44"/>
        <v>42158.5625</v>
      </c>
      <c r="R499">
        <f>IF(B500="",R498,IF(Q499&gt;=Chart!$F$2,E499,0))</f>
        <v>0</v>
      </c>
      <c r="S499">
        <f>IF(B500="",S498,IFERROR(IF(AND(R499&gt;0,R498=0),R499,(1+(B500/B499-1)*Calc!$Z$1)*S498),0))</f>
        <v>0</v>
      </c>
      <c r="T499">
        <f>IF(B500="",T498,IFERROR(IF(AND(R499&gt;0,R498=0),R499,(1+(B500/B499-1)*Calc!$Z$1-L500)*T498),0))</f>
        <v>0</v>
      </c>
      <c r="U499">
        <f>IF(B500="",U498,IFERROR(IF(AND(R499&gt;0,R498=0),R499,(1+(B500/B499-1)*Calc!$Z$1-M500*2)*U498),0))</f>
        <v>0</v>
      </c>
      <c r="V499">
        <f>IF(B500="",V498,IFERROR(IF(AND(R499&gt;0,R498=0),R499,(1+(B500/B499-1)*Calc!$Z$1-N500*2)*V498),0))</f>
        <v>0</v>
      </c>
      <c r="W499">
        <f>IF(ISNUMBER(C499),C499,W498)</f>
        <v>0.13</v>
      </c>
      <c r="Y499" s="1" t="e">
        <f>IF(AND(Q499&gt;=Chart!$F$2,Q499&lt;=Chart!$F$3),Q499,#N/A)</f>
        <v>#N/A</v>
      </c>
      <c r="Z499" t="e">
        <f>IF(AND(Q499&gt;=Chart!$F$2,Q499&lt;=Chart!$F$3),R499,#N/A)</f>
        <v>#N/A</v>
      </c>
      <c r="AA499" t="e">
        <f>IF(AND(Q499&gt;=Chart!$F$2,Q499&lt;=Chart!$F$3),S499,#N/A)</f>
        <v>#N/A</v>
      </c>
      <c r="AB499" t="e">
        <f>IF(AND(Q499&gt;=Chart!$F$2,Q499&lt;=Chart!$F$3),T499,#N/A)</f>
        <v>#N/A</v>
      </c>
      <c r="AC499" t="e">
        <f>IF(AND(Q499&gt;=Chart!$F$2,Q499&lt;=Chart!$F$3),U499,#N/A)</f>
        <v>#N/A</v>
      </c>
      <c r="AD499" t="e">
        <f>IF(AND(Q499&gt;=Chart!$F$2,Q499&lt;=Chart!$F$3),V499,#N/A)</f>
        <v>#N/A</v>
      </c>
      <c r="AE499" t="e">
        <f>IF(AND(Q499&gt;=Chart!$F$2,Q499&lt;=Chart!$F$3),I499,#N/A)</f>
        <v>#N/A</v>
      </c>
      <c r="AF499" t="e">
        <f>IF(AND(Q499&gt;=Chart!$F$2,Q499&lt;=Chart!$F$3),H499/100,#N/A)</f>
        <v>#N/A</v>
      </c>
      <c r="AG499" t="e">
        <f>IF(AND(Q499&gt;=Chart!$F$2,Q499&lt;=Chart!$F$3),W499/100,#N/A)</f>
        <v>#N/A</v>
      </c>
    </row>
    <row r="500" spans="1:33" x14ac:dyDescent="0.25">
      <c r="A500">
        <v>1433424600</v>
      </c>
      <c r="B500">
        <f>INDEX('Daily Data ADJ'!$1:$1048576,MATCH(Calc!$A500,'Daily Data ADJ'!$A:$A,0),MATCH("SPY, CBOE BZX: Close",'Daily Data ADJ'!$1:$1,0))</f>
        <v>182.33244574</v>
      </c>
      <c r="C500">
        <f>INDEX('Daily Data ADJ'!$1:$1048576,MATCH(Calc!$A500,'Daily Data ADJ'!$A:$A,0),MATCH("EFFR, FRED: Close",'Daily Data ADJ'!$1:$1,0))</f>
        <v>0.13</v>
      </c>
      <c r="D500" t="str">
        <f>INDEX('Daily Data ADJ'!$1:$1048576,MATCH(Calc!$A500,'Daily Data ADJ'!$A:$A,1),MATCH("SOFR, FRED: Close",'Daily Data ADJ'!$1:$1,0))</f>
        <v>NaN</v>
      </c>
      <c r="E500">
        <f>INDEX('Daily Data ADJ'!$1:$1048576,MATCH(Calc!$A500,'Daily Data ADJ'!$A:$A,0),MATCH("UPRO, CBOE BZX: Close",'Daily Data ADJ'!$1:$1,0))</f>
        <v>11.39854087</v>
      </c>
      <c r="F500">
        <f>INDEX('Daily Data ADJ'!$1:$1048576,MATCH(Calc!$A500,'Daily Data ADJ'!$A:$A,0),MATCH("ES1!, CME_MINI: Close",'Daily Data ADJ'!$1:$1,0))</f>
        <v>2099</v>
      </c>
      <c r="G500">
        <f>INDEX('Daily Data ADJ'!$1:$1048576,MATCH(Calc!$A500,'Daily Data ADJ'!$A:$A,0),MATCH("ES2!, CME_MINI: Close",'Daily Data ADJ'!$1:$1,0))</f>
        <v>2091.25</v>
      </c>
      <c r="H500">
        <f>INDEX('QUANDL MULTPL SP500_DIV_YIELD_M'!$A:$G,MATCH(Calc!$A500,'QUANDL MULTPL SP500_DIV_YIELD_M'!$A:$A,1),MATCH('QUANDL MULTPL SP500_DIV_YIELD_M'!$E$1,'QUANDL MULTPL SP500_DIV_YIELD_M'!$A$1:$G$1,0))</f>
        <v>1.96</v>
      </c>
      <c r="I500" s="5">
        <f t="shared" si="42"/>
        <v>4.9126568266462597E-3</v>
      </c>
      <c r="J500" s="1">
        <f>A500/24/60/60+DATE(1970,1,1)</f>
        <v>42159.5625</v>
      </c>
      <c r="K500" s="3">
        <f t="shared" si="45"/>
        <v>1</v>
      </c>
      <c r="L500" s="6">
        <f>(1+Chart!$F$4)^(1/(365/K500))-1</f>
        <v>6.6592785027408397E-5</v>
      </c>
      <c r="M500" s="6">
        <f t="shared" si="46"/>
        <v>3.5593371059405854E-6</v>
      </c>
      <c r="N500" s="6">
        <f t="shared" si="47"/>
        <v>1.3426471241251292E-5</v>
      </c>
      <c r="O500">
        <f>O499*(B500/B499)</f>
        <v>182.33244574000071</v>
      </c>
      <c r="P500">
        <f t="shared" si="43"/>
        <v>2015</v>
      </c>
      <c r="Q500" s="1">
        <f t="shared" si="44"/>
        <v>42159.5625</v>
      </c>
      <c r="R500">
        <f>IF(B501="",R499,IF(Q500&gt;=Chart!$F$2,E500,0))</f>
        <v>0</v>
      </c>
      <c r="S500">
        <f>IF(B501="",S499,IFERROR(IF(AND(R500&gt;0,R499=0),R500,(1+(B501/B500-1)*Calc!$Z$1)*S499),0))</f>
        <v>0</v>
      </c>
      <c r="T500">
        <f>IF(B501="",T499,IFERROR(IF(AND(R500&gt;0,R499=0),R500,(1+(B501/B500-1)*Calc!$Z$1-L501)*T499),0))</f>
        <v>0</v>
      </c>
      <c r="U500">
        <f>IF(B501="",U499,IFERROR(IF(AND(R500&gt;0,R499=0),R500,(1+(B501/B500-1)*Calc!$Z$1-M501*2)*U499),0))</f>
        <v>0</v>
      </c>
      <c r="V500">
        <f>IF(B501="",V499,IFERROR(IF(AND(R500&gt;0,R499=0),R500,(1+(B501/B500-1)*Calc!$Z$1-N501*2)*V499),0))</f>
        <v>0</v>
      </c>
      <c r="W500">
        <f>IF(ISNUMBER(C500),C500,W499)</f>
        <v>0.13</v>
      </c>
      <c r="Y500" s="1" t="e">
        <f>IF(AND(Q500&gt;=Chart!$F$2,Q500&lt;=Chart!$F$3),Q500,#N/A)</f>
        <v>#N/A</v>
      </c>
      <c r="Z500" t="e">
        <f>IF(AND(Q500&gt;=Chart!$F$2,Q500&lt;=Chart!$F$3),R500,#N/A)</f>
        <v>#N/A</v>
      </c>
      <c r="AA500" t="e">
        <f>IF(AND(Q500&gt;=Chart!$F$2,Q500&lt;=Chart!$F$3),S500,#N/A)</f>
        <v>#N/A</v>
      </c>
      <c r="AB500" t="e">
        <f>IF(AND(Q500&gt;=Chart!$F$2,Q500&lt;=Chart!$F$3),T500,#N/A)</f>
        <v>#N/A</v>
      </c>
      <c r="AC500" t="e">
        <f>IF(AND(Q500&gt;=Chart!$F$2,Q500&lt;=Chart!$F$3),U500,#N/A)</f>
        <v>#N/A</v>
      </c>
      <c r="AD500" t="e">
        <f>IF(AND(Q500&gt;=Chart!$F$2,Q500&lt;=Chart!$F$3),V500,#N/A)</f>
        <v>#N/A</v>
      </c>
      <c r="AE500" t="e">
        <f>IF(AND(Q500&gt;=Chart!$F$2,Q500&lt;=Chart!$F$3),I500,#N/A)</f>
        <v>#N/A</v>
      </c>
      <c r="AF500" t="e">
        <f>IF(AND(Q500&gt;=Chart!$F$2,Q500&lt;=Chart!$F$3),H500/100,#N/A)</f>
        <v>#N/A</v>
      </c>
      <c r="AG500" t="e">
        <f>IF(AND(Q500&gt;=Chart!$F$2,Q500&lt;=Chart!$F$3),W500/100,#N/A)</f>
        <v>#N/A</v>
      </c>
    </row>
    <row r="501" spans="1:33" x14ac:dyDescent="0.25">
      <c r="A501">
        <v>1433511000</v>
      </c>
      <c r="B501">
        <f>INDEX('Daily Data ADJ'!$1:$1048576,MATCH(Calc!$A501,'Daily Data ADJ'!$A:$A,0),MATCH("SPY, CBOE BZX: Close",'Daily Data ADJ'!$1:$1,0))</f>
        <v>182.02076219</v>
      </c>
      <c r="C501">
        <f>INDEX('Daily Data ADJ'!$1:$1048576,MATCH(Calc!$A501,'Daily Data ADJ'!$A:$A,0),MATCH("EFFR, FRED: Close",'Daily Data ADJ'!$1:$1,0))</f>
        <v>0.13</v>
      </c>
      <c r="D501" t="str">
        <f>INDEX('Daily Data ADJ'!$1:$1048576,MATCH(Calc!$A501,'Daily Data ADJ'!$A:$A,1),MATCH("SOFR, FRED: Close",'Daily Data ADJ'!$1:$1,0))</f>
        <v>NaN</v>
      </c>
      <c r="E501">
        <f>INDEX('Daily Data ADJ'!$1:$1048576,MATCH(Calc!$A501,'Daily Data ADJ'!$A:$A,0),MATCH("UPRO, CBOE BZX: Close",'Daily Data ADJ'!$1:$1,0))</f>
        <v>11.32522256</v>
      </c>
      <c r="F501">
        <f>INDEX('Daily Data ADJ'!$1:$1048576,MATCH(Calc!$A501,'Daily Data ADJ'!$A:$A,0),MATCH("ES1!, CME_MINI: Close",'Daily Data ADJ'!$1:$1,0))</f>
        <v>2092.25</v>
      </c>
      <c r="G501">
        <f>INDEX('Daily Data ADJ'!$1:$1048576,MATCH(Calc!$A501,'Daily Data ADJ'!$A:$A,0),MATCH("ES2!, CME_MINI: Close",'Daily Data ADJ'!$1:$1,0))</f>
        <v>2084.5</v>
      </c>
      <c r="H501">
        <f>INDEX('QUANDL MULTPL SP500_DIV_YIELD_M'!$A:$G,MATCH(Calc!$A501,'QUANDL MULTPL SP500_DIV_YIELD_M'!$A:$A,1),MATCH('QUANDL MULTPL SP500_DIV_YIELD_M'!$E$1,'QUANDL MULTPL SP500_DIV_YIELD_M'!$A$1:$G$1,0))</f>
        <v>1.96</v>
      </c>
      <c r="I501" s="5">
        <f t="shared" si="42"/>
        <v>4.8655360750441898E-3</v>
      </c>
      <c r="J501" s="1">
        <f>A501/24/60/60+DATE(1970,1,1)</f>
        <v>42160.5625</v>
      </c>
      <c r="K501" s="3">
        <f t="shared" si="45"/>
        <v>1</v>
      </c>
      <c r="L501" s="6">
        <f>(1+Chart!$F$4)^(1/(365/K501))-1</f>
        <v>6.6592785027408397E-5</v>
      </c>
      <c r="M501" s="6">
        <f t="shared" si="46"/>
        <v>3.5593371059405854E-6</v>
      </c>
      <c r="N501" s="6">
        <f t="shared" si="47"/>
        <v>1.3297999676531447E-5</v>
      </c>
      <c r="O501">
        <f>O500*(B501/B500)</f>
        <v>182.02076219000071</v>
      </c>
      <c r="P501">
        <f t="shared" si="43"/>
        <v>2015</v>
      </c>
      <c r="Q501" s="1">
        <f t="shared" si="44"/>
        <v>42160.5625</v>
      </c>
      <c r="R501">
        <f>IF(B502="",R500,IF(Q501&gt;=Chart!$F$2,E501,0))</f>
        <v>0</v>
      </c>
      <c r="S501">
        <f>IF(B502="",S500,IFERROR(IF(AND(R501&gt;0,R500=0),R501,(1+(B502/B501-1)*Calc!$Z$1)*S500),0))</f>
        <v>0</v>
      </c>
      <c r="T501">
        <f>IF(B502="",T500,IFERROR(IF(AND(R501&gt;0,R500=0),R501,(1+(B502/B501-1)*Calc!$Z$1-L502)*T500),0))</f>
        <v>0</v>
      </c>
      <c r="U501">
        <f>IF(B502="",U500,IFERROR(IF(AND(R501&gt;0,R500=0),R501,(1+(B502/B501-1)*Calc!$Z$1-M502*2)*U500),0))</f>
        <v>0</v>
      </c>
      <c r="V501">
        <f>IF(B502="",V500,IFERROR(IF(AND(R501&gt;0,R500=0),R501,(1+(B502/B501-1)*Calc!$Z$1-N502*2)*V500),0))</f>
        <v>0</v>
      </c>
      <c r="W501">
        <f>IF(ISNUMBER(C501),C501,W500)</f>
        <v>0.13</v>
      </c>
      <c r="Y501" s="1" t="e">
        <f>IF(AND(Q501&gt;=Chart!$F$2,Q501&lt;=Chart!$F$3),Q501,#N/A)</f>
        <v>#N/A</v>
      </c>
      <c r="Z501" t="e">
        <f>IF(AND(Q501&gt;=Chart!$F$2,Q501&lt;=Chart!$F$3),R501,#N/A)</f>
        <v>#N/A</v>
      </c>
      <c r="AA501" t="e">
        <f>IF(AND(Q501&gt;=Chart!$F$2,Q501&lt;=Chart!$F$3),S501,#N/A)</f>
        <v>#N/A</v>
      </c>
      <c r="AB501" t="e">
        <f>IF(AND(Q501&gt;=Chart!$F$2,Q501&lt;=Chart!$F$3),T501,#N/A)</f>
        <v>#N/A</v>
      </c>
      <c r="AC501" t="e">
        <f>IF(AND(Q501&gt;=Chart!$F$2,Q501&lt;=Chart!$F$3),U501,#N/A)</f>
        <v>#N/A</v>
      </c>
      <c r="AD501" t="e">
        <f>IF(AND(Q501&gt;=Chart!$F$2,Q501&lt;=Chart!$F$3),V501,#N/A)</f>
        <v>#N/A</v>
      </c>
      <c r="AE501" t="e">
        <f>IF(AND(Q501&gt;=Chart!$F$2,Q501&lt;=Chart!$F$3),I501,#N/A)</f>
        <v>#N/A</v>
      </c>
      <c r="AF501" t="e">
        <f>IF(AND(Q501&gt;=Chart!$F$2,Q501&lt;=Chart!$F$3),H501/100,#N/A)</f>
        <v>#N/A</v>
      </c>
      <c r="AG501" t="e">
        <f>IF(AND(Q501&gt;=Chart!$F$2,Q501&lt;=Chart!$F$3),W501/100,#N/A)</f>
        <v>#N/A</v>
      </c>
    </row>
    <row r="502" spans="1:33" x14ac:dyDescent="0.25">
      <c r="A502">
        <v>1433770200</v>
      </c>
      <c r="B502">
        <f>INDEX('Daily Data ADJ'!$1:$1048576,MATCH(Calc!$A502,'Daily Data ADJ'!$A:$A,0),MATCH("SPY, CBOE BZX: Close",'Daily Data ADJ'!$1:$1,0))</f>
        <v>180.90140869000001</v>
      </c>
      <c r="C502">
        <f>INDEX('Daily Data ADJ'!$1:$1048576,MATCH(Calc!$A502,'Daily Data ADJ'!$A:$A,0),MATCH("EFFR, FRED: Close",'Daily Data ADJ'!$1:$1,0))</f>
        <v>0.13</v>
      </c>
      <c r="D502" t="str">
        <f>INDEX('Daily Data ADJ'!$1:$1048576,MATCH(Calc!$A502,'Daily Data ADJ'!$A:$A,1),MATCH("SOFR, FRED: Close",'Daily Data ADJ'!$1:$1,0))</f>
        <v>NaN</v>
      </c>
      <c r="E502">
        <f>INDEX('Daily Data ADJ'!$1:$1048576,MATCH(Calc!$A502,'Daily Data ADJ'!$A:$A,0),MATCH("UPRO, CBOE BZX: Close",'Daily Data ADJ'!$1:$1,0))</f>
        <v>11.11341477</v>
      </c>
      <c r="F502">
        <f>INDEX('Daily Data ADJ'!$1:$1048576,MATCH(Calc!$A502,'Daily Data ADJ'!$A:$A,0),MATCH("ES1!, CME_MINI: Close",'Daily Data ADJ'!$1:$1,0))</f>
        <v>2078.25</v>
      </c>
      <c r="G502">
        <f>INDEX('Daily Data ADJ'!$1:$1048576,MATCH(Calc!$A502,'Daily Data ADJ'!$A:$A,0),MATCH("ES2!, CME_MINI: Close",'Daily Data ADJ'!$1:$1,0))</f>
        <v>2070.5</v>
      </c>
      <c r="H502">
        <f>INDEX('QUANDL MULTPL SP500_DIV_YIELD_M'!$A:$G,MATCH(Calc!$A502,'QUANDL MULTPL SP500_DIV_YIELD_M'!$A:$A,1),MATCH('QUANDL MULTPL SP500_DIV_YIELD_M'!$E$1,'QUANDL MULTPL SP500_DIV_YIELD_M'!$A$1:$G$1,0))</f>
        <v>1.96</v>
      </c>
      <c r="I502" s="5">
        <f t="shared" si="42"/>
        <v>4.7668338332290047E-3</v>
      </c>
      <c r="J502" s="1">
        <f>A502/24/60/60+DATE(1970,1,1)</f>
        <v>42163.5625</v>
      </c>
      <c r="K502" s="3">
        <f t="shared" si="45"/>
        <v>3</v>
      </c>
      <c r="L502" s="6">
        <f>(1+Chart!$F$4)^(1/(365/K502))-1</f>
        <v>1.9979165917494157E-4</v>
      </c>
      <c r="M502" s="6">
        <f t="shared" si="46"/>
        <v>1.0678049324752692E-5</v>
      </c>
      <c r="N502" s="6">
        <f t="shared" si="47"/>
        <v>3.9087134764637099E-5</v>
      </c>
      <c r="O502">
        <f>O501*(B502/B501)</f>
        <v>180.90140869000072</v>
      </c>
      <c r="P502">
        <f t="shared" si="43"/>
        <v>2015</v>
      </c>
      <c r="Q502" s="1">
        <f t="shared" si="44"/>
        <v>42163.5625</v>
      </c>
      <c r="R502">
        <f>IF(B503="",R501,IF(Q502&gt;=Chart!$F$2,E502,0))</f>
        <v>0</v>
      </c>
      <c r="S502">
        <f>IF(B503="",S501,IFERROR(IF(AND(R502&gt;0,R501=0),R502,(1+(B503/B502-1)*Calc!$Z$1)*S501),0))</f>
        <v>0</v>
      </c>
      <c r="T502">
        <f>IF(B503="",T501,IFERROR(IF(AND(R502&gt;0,R501=0),R502,(1+(B503/B502-1)*Calc!$Z$1-L503)*T501),0))</f>
        <v>0</v>
      </c>
      <c r="U502">
        <f>IF(B503="",U501,IFERROR(IF(AND(R502&gt;0,R501=0),R502,(1+(B503/B502-1)*Calc!$Z$1-M503*2)*U501),0))</f>
        <v>0</v>
      </c>
      <c r="V502">
        <f>IF(B503="",V501,IFERROR(IF(AND(R502&gt;0,R501=0),R502,(1+(B503/B502-1)*Calc!$Z$1-N503*2)*V501),0))</f>
        <v>0</v>
      </c>
      <c r="W502">
        <f>IF(ISNUMBER(C502),C502,W501)</f>
        <v>0.13</v>
      </c>
      <c r="Y502" s="1" t="e">
        <f>IF(AND(Q502&gt;=Chart!$F$2,Q502&lt;=Chart!$F$3),Q502,#N/A)</f>
        <v>#N/A</v>
      </c>
      <c r="Z502" t="e">
        <f>IF(AND(Q502&gt;=Chart!$F$2,Q502&lt;=Chart!$F$3),R502,#N/A)</f>
        <v>#N/A</v>
      </c>
      <c r="AA502" t="e">
        <f>IF(AND(Q502&gt;=Chart!$F$2,Q502&lt;=Chart!$F$3),S502,#N/A)</f>
        <v>#N/A</v>
      </c>
      <c r="AB502" t="e">
        <f>IF(AND(Q502&gt;=Chart!$F$2,Q502&lt;=Chart!$F$3),T502,#N/A)</f>
        <v>#N/A</v>
      </c>
      <c r="AC502" t="e">
        <f>IF(AND(Q502&gt;=Chart!$F$2,Q502&lt;=Chart!$F$3),U502,#N/A)</f>
        <v>#N/A</v>
      </c>
      <c r="AD502" t="e">
        <f>IF(AND(Q502&gt;=Chart!$F$2,Q502&lt;=Chart!$F$3),V502,#N/A)</f>
        <v>#N/A</v>
      </c>
      <c r="AE502" t="e">
        <f>IF(AND(Q502&gt;=Chart!$F$2,Q502&lt;=Chart!$F$3),I502,#N/A)</f>
        <v>#N/A</v>
      </c>
      <c r="AF502" t="e">
        <f>IF(AND(Q502&gt;=Chart!$F$2,Q502&lt;=Chart!$F$3),H502/100,#N/A)</f>
        <v>#N/A</v>
      </c>
      <c r="AG502" t="e">
        <f>IF(AND(Q502&gt;=Chart!$F$2,Q502&lt;=Chart!$F$3),W502/100,#N/A)</f>
        <v>#N/A</v>
      </c>
    </row>
    <row r="503" spans="1:33" x14ac:dyDescent="0.25">
      <c r="A503">
        <v>1433856600</v>
      </c>
      <c r="B503">
        <f>INDEX('Daily Data ADJ'!$1:$1048576,MATCH(Calc!$A503,'Daily Data ADJ'!$A:$A,0),MATCH("SPY, CBOE BZX: Close",'Daily Data ADJ'!$1:$1,0))</f>
        <v>180.87537721000001</v>
      </c>
      <c r="C503">
        <f>INDEX('Daily Data ADJ'!$1:$1048576,MATCH(Calc!$A503,'Daily Data ADJ'!$A:$A,0),MATCH("EFFR, FRED: Close",'Daily Data ADJ'!$1:$1,0))</f>
        <v>0.13</v>
      </c>
      <c r="D503" t="str">
        <f>INDEX('Daily Data ADJ'!$1:$1048576,MATCH(Calc!$A503,'Daily Data ADJ'!$A:$A,1),MATCH("SOFR, FRED: Close",'Daily Data ADJ'!$1:$1,0))</f>
        <v>NaN</v>
      </c>
      <c r="E503">
        <f>INDEX('Daily Data ADJ'!$1:$1048576,MATCH(Calc!$A503,'Daily Data ADJ'!$A:$A,0),MATCH("UPRO, CBOE BZX: Close",'Daily Data ADJ'!$1:$1,0))</f>
        <v>11.095492849999999</v>
      </c>
      <c r="F503">
        <f>INDEX('Daily Data ADJ'!$1:$1048576,MATCH(Calc!$A503,'Daily Data ADJ'!$A:$A,0),MATCH("ES1!, CME_MINI: Close",'Daily Data ADJ'!$1:$1,0))</f>
        <v>2080</v>
      </c>
      <c r="G503">
        <f>INDEX('Daily Data ADJ'!$1:$1048576,MATCH(Calc!$A503,'Daily Data ADJ'!$A:$A,0),MATCH("ES2!, CME_MINI: Close",'Daily Data ADJ'!$1:$1,0))</f>
        <v>2072.5</v>
      </c>
      <c r="H503">
        <f>INDEX('QUANDL MULTPL SP500_DIV_YIELD_M'!$A:$G,MATCH(Calc!$A503,'QUANDL MULTPL SP500_DIV_YIELD_M'!$A:$A,1),MATCH('QUANDL MULTPL SP500_DIV_YIELD_M'!$E$1,'QUANDL MULTPL SP500_DIV_YIELD_M'!$A$1:$G$1,0))</f>
        <v>1.96</v>
      </c>
      <c r="I503" s="5">
        <f t="shared" si="42"/>
        <v>5.2547451537677189E-3</v>
      </c>
      <c r="J503" s="1">
        <f>A503/24/60/60+DATE(1970,1,1)</f>
        <v>42164.5625</v>
      </c>
      <c r="K503" s="3">
        <f t="shared" si="45"/>
        <v>1</v>
      </c>
      <c r="L503" s="6">
        <f>(1+Chart!$F$4)^(1/(365/K503))-1</f>
        <v>6.6592785027408397E-5</v>
      </c>
      <c r="M503" s="6">
        <f t="shared" si="46"/>
        <v>3.5593371059405854E-6</v>
      </c>
      <c r="N503" s="6">
        <f t="shared" si="47"/>
        <v>1.4358972009409499E-5</v>
      </c>
      <c r="O503">
        <f>O502*(B503/B502)</f>
        <v>180.87537721000072</v>
      </c>
      <c r="P503">
        <f t="shared" si="43"/>
        <v>2015</v>
      </c>
      <c r="Q503" s="1">
        <f t="shared" si="44"/>
        <v>42164.5625</v>
      </c>
      <c r="R503">
        <f>IF(B504="",R502,IF(Q503&gt;=Chart!$F$2,E503,0))</f>
        <v>0</v>
      </c>
      <c r="S503">
        <f>IF(B504="",S502,IFERROR(IF(AND(R503&gt;0,R502=0),R503,(1+(B504/B503-1)*Calc!$Z$1)*S502),0))</f>
        <v>0</v>
      </c>
      <c r="T503">
        <f>IF(B504="",T502,IFERROR(IF(AND(R503&gt;0,R502=0),R503,(1+(B504/B503-1)*Calc!$Z$1-L504)*T502),0))</f>
        <v>0</v>
      </c>
      <c r="U503">
        <f>IF(B504="",U502,IFERROR(IF(AND(R503&gt;0,R502=0),R503,(1+(B504/B503-1)*Calc!$Z$1-M504*2)*U502),0))</f>
        <v>0</v>
      </c>
      <c r="V503">
        <f>IF(B504="",V502,IFERROR(IF(AND(R503&gt;0,R502=0),R503,(1+(B504/B503-1)*Calc!$Z$1-N504*2)*V502),0))</f>
        <v>0</v>
      </c>
      <c r="W503">
        <f>IF(ISNUMBER(C503),C503,W502)</f>
        <v>0.13</v>
      </c>
      <c r="Y503" s="1" t="e">
        <f>IF(AND(Q503&gt;=Chart!$F$2,Q503&lt;=Chart!$F$3),Q503,#N/A)</f>
        <v>#N/A</v>
      </c>
      <c r="Z503" t="e">
        <f>IF(AND(Q503&gt;=Chart!$F$2,Q503&lt;=Chart!$F$3),R503,#N/A)</f>
        <v>#N/A</v>
      </c>
      <c r="AA503" t="e">
        <f>IF(AND(Q503&gt;=Chart!$F$2,Q503&lt;=Chart!$F$3),S503,#N/A)</f>
        <v>#N/A</v>
      </c>
      <c r="AB503" t="e">
        <f>IF(AND(Q503&gt;=Chart!$F$2,Q503&lt;=Chart!$F$3),T503,#N/A)</f>
        <v>#N/A</v>
      </c>
      <c r="AC503" t="e">
        <f>IF(AND(Q503&gt;=Chart!$F$2,Q503&lt;=Chart!$F$3),U503,#N/A)</f>
        <v>#N/A</v>
      </c>
      <c r="AD503" t="e">
        <f>IF(AND(Q503&gt;=Chart!$F$2,Q503&lt;=Chart!$F$3),V503,#N/A)</f>
        <v>#N/A</v>
      </c>
      <c r="AE503" t="e">
        <f>IF(AND(Q503&gt;=Chart!$F$2,Q503&lt;=Chart!$F$3),I503,#N/A)</f>
        <v>#N/A</v>
      </c>
      <c r="AF503" t="e">
        <f>IF(AND(Q503&gt;=Chart!$F$2,Q503&lt;=Chart!$F$3),H503/100,#N/A)</f>
        <v>#N/A</v>
      </c>
      <c r="AG503" t="e">
        <f>IF(AND(Q503&gt;=Chart!$F$2,Q503&lt;=Chart!$F$3),W503/100,#N/A)</f>
        <v>#N/A</v>
      </c>
    </row>
    <row r="504" spans="1:33" x14ac:dyDescent="0.25">
      <c r="A504">
        <v>1433943000</v>
      </c>
      <c r="B504">
        <f>INDEX('Daily Data ADJ'!$1:$1048576,MATCH(Calc!$A504,'Daily Data ADJ'!$A:$A,0),MATCH("SPY, CBOE BZX: Close",'Daily Data ADJ'!$1:$1,0))</f>
        <v>183.04466694000001</v>
      </c>
      <c r="C504">
        <f>INDEX('Daily Data ADJ'!$1:$1048576,MATCH(Calc!$A504,'Daily Data ADJ'!$A:$A,0),MATCH("EFFR, FRED: Close",'Daily Data ADJ'!$1:$1,0))</f>
        <v>0.13</v>
      </c>
      <c r="D504" t="str">
        <f>INDEX('Daily Data ADJ'!$1:$1048576,MATCH(Calc!$A504,'Daily Data ADJ'!$A:$A,1),MATCH("SOFR, FRED: Close",'Daily Data ADJ'!$1:$1,0))</f>
        <v>NaN</v>
      </c>
      <c r="E504">
        <f>INDEX('Daily Data ADJ'!$1:$1048576,MATCH(Calc!$A504,'Daily Data ADJ'!$A:$A,0),MATCH("UPRO, CBOE BZX: Close",'Daily Data ADJ'!$1:$1,0))</f>
        <v>11.50444574</v>
      </c>
      <c r="F504">
        <f>INDEX('Daily Data ADJ'!$1:$1048576,MATCH(Calc!$A504,'Daily Data ADJ'!$A:$A,0),MATCH("ES1!, CME_MINI: Close",'Daily Data ADJ'!$1:$1,0))</f>
        <v>2107</v>
      </c>
      <c r="G504">
        <f>INDEX('Daily Data ADJ'!$1:$1048576,MATCH(Calc!$A504,'Daily Data ADJ'!$A:$A,0),MATCH("ES2!, CME_MINI: Close",'Daily Data ADJ'!$1:$1,0))</f>
        <v>2099.25</v>
      </c>
      <c r="H504">
        <f>INDEX('QUANDL MULTPL SP500_DIV_YIELD_M'!$A:$G,MATCH(Calc!$A504,'QUANDL MULTPL SP500_DIV_YIELD_M'!$A:$A,1),MATCH('QUANDL MULTPL SP500_DIV_YIELD_M'!$E$1,'QUANDL MULTPL SP500_DIV_YIELD_M'!$A$1:$G$1,0))</f>
        <v>1.96</v>
      </c>
      <c r="I504" s="5">
        <f t="shared" si="42"/>
        <v>4.9681148541932882E-3</v>
      </c>
      <c r="J504" s="1">
        <f>A504/24/60/60+DATE(1970,1,1)</f>
        <v>42165.5625</v>
      </c>
      <c r="K504" s="3">
        <f t="shared" si="45"/>
        <v>1</v>
      </c>
      <c r="L504" s="6">
        <f>(1+Chart!$F$4)^(1/(365/K504))-1</f>
        <v>6.6592785027408397E-5</v>
      </c>
      <c r="M504" s="6">
        <f t="shared" si="46"/>
        <v>3.5593371059405854E-6</v>
      </c>
      <c r="N504" s="6">
        <f t="shared" si="47"/>
        <v>1.3577666133191002E-5</v>
      </c>
      <c r="O504">
        <f>O503*(B504/B503)</f>
        <v>183.04466694000075</v>
      </c>
      <c r="P504">
        <f t="shared" si="43"/>
        <v>2015</v>
      </c>
      <c r="Q504" s="1">
        <f t="shared" si="44"/>
        <v>42165.5625</v>
      </c>
      <c r="R504">
        <f>IF(B505="",R503,IF(Q504&gt;=Chart!$F$2,E504,0))</f>
        <v>0</v>
      </c>
      <c r="S504">
        <f>IF(B505="",S503,IFERROR(IF(AND(R504&gt;0,R503=0),R504,(1+(B505/B504-1)*Calc!$Z$1)*S503),0))</f>
        <v>0</v>
      </c>
      <c r="T504">
        <f>IF(B505="",T503,IFERROR(IF(AND(R504&gt;0,R503=0),R504,(1+(B505/B504-1)*Calc!$Z$1-L505)*T503),0))</f>
        <v>0</v>
      </c>
      <c r="U504">
        <f>IF(B505="",U503,IFERROR(IF(AND(R504&gt;0,R503=0),R504,(1+(B505/B504-1)*Calc!$Z$1-M505*2)*U503),0))</f>
        <v>0</v>
      </c>
      <c r="V504">
        <f>IF(B505="",V503,IFERROR(IF(AND(R504&gt;0,R503=0),R504,(1+(B505/B504-1)*Calc!$Z$1-N505*2)*V503),0))</f>
        <v>0</v>
      </c>
      <c r="W504">
        <f>IF(ISNUMBER(C504),C504,W503)</f>
        <v>0.13</v>
      </c>
      <c r="Y504" s="1" t="e">
        <f>IF(AND(Q504&gt;=Chart!$F$2,Q504&lt;=Chart!$F$3),Q504,#N/A)</f>
        <v>#N/A</v>
      </c>
      <c r="Z504" t="e">
        <f>IF(AND(Q504&gt;=Chart!$F$2,Q504&lt;=Chart!$F$3),R504,#N/A)</f>
        <v>#N/A</v>
      </c>
      <c r="AA504" t="e">
        <f>IF(AND(Q504&gt;=Chart!$F$2,Q504&lt;=Chart!$F$3),S504,#N/A)</f>
        <v>#N/A</v>
      </c>
      <c r="AB504" t="e">
        <f>IF(AND(Q504&gt;=Chart!$F$2,Q504&lt;=Chart!$F$3),T504,#N/A)</f>
        <v>#N/A</v>
      </c>
      <c r="AC504" t="e">
        <f>IF(AND(Q504&gt;=Chart!$F$2,Q504&lt;=Chart!$F$3),U504,#N/A)</f>
        <v>#N/A</v>
      </c>
      <c r="AD504" t="e">
        <f>IF(AND(Q504&gt;=Chart!$F$2,Q504&lt;=Chart!$F$3),V504,#N/A)</f>
        <v>#N/A</v>
      </c>
      <c r="AE504" t="e">
        <f>IF(AND(Q504&gt;=Chart!$F$2,Q504&lt;=Chart!$F$3),I504,#N/A)</f>
        <v>#N/A</v>
      </c>
      <c r="AF504" t="e">
        <f>IF(AND(Q504&gt;=Chart!$F$2,Q504&lt;=Chart!$F$3),H504/100,#N/A)</f>
        <v>#N/A</v>
      </c>
      <c r="AG504" t="e">
        <f>IF(AND(Q504&gt;=Chart!$F$2,Q504&lt;=Chart!$F$3),W504/100,#N/A)</f>
        <v>#N/A</v>
      </c>
    </row>
    <row r="505" spans="1:33" x14ac:dyDescent="0.25">
      <c r="A505">
        <v>1434029400</v>
      </c>
      <c r="B505">
        <f>INDEX('Daily Data ADJ'!$1:$1048576,MATCH(Calc!$A505,'Daily Data ADJ'!$A:$A,0),MATCH("SPY, CBOE BZX: Close",'Daily Data ADJ'!$1:$1,0))</f>
        <v>183.63471374</v>
      </c>
      <c r="C505">
        <f>INDEX('Daily Data ADJ'!$1:$1048576,MATCH(Calc!$A505,'Daily Data ADJ'!$A:$A,0),MATCH("EFFR, FRED: Close",'Daily Data ADJ'!$1:$1,0))</f>
        <v>0.13</v>
      </c>
      <c r="D505" t="str">
        <f>INDEX('Daily Data ADJ'!$1:$1048576,MATCH(Calc!$A505,'Daily Data ADJ'!$A:$A,1),MATCH("SOFR, FRED: Close",'Daily Data ADJ'!$1:$1,0))</f>
        <v>NaN</v>
      </c>
      <c r="E505">
        <f>INDEX('Daily Data ADJ'!$1:$1048576,MATCH(Calc!$A505,'Daily Data ADJ'!$A:$A,0),MATCH("UPRO, CBOE BZX: Close",'Daily Data ADJ'!$1:$1,0))</f>
        <v>11.608720010000001</v>
      </c>
      <c r="F505">
        <f>INDEX('Daily Data ADJ'!$1:$1048576,MATCH(Calc!$A505,'Daily Data ADJ'!$A:$A,0),MATCH("ES1!, CME_MINI: Close",'Daily Data ADJ'!$1:$1,0))</f>
        <v>2109.25</v>
      </c>
      <c r="G505">
        <f>INDEX('Daily Data ADJ'!$1:$1048576,MATCH(Calc!$A505,'Daily Data ADJ'!$A:$A,0),MATCH("ES2!, CME_MINI: Close",'Daily Data ADJ'!$1:$1,0))</f>
        <v>2101.5</v>
      </c>
      <c r="H505">
        <f>INDEX('QUANDL MULTPL SP500_DIV_YIELD_M'!$A:$G,MATCH(Calc!$A505,'QUANDL MULTPL SP500_DIV_YIELD_M'!$A:$A,1),MATCH('QUANDL MULTPL SP500_DIV_YIELD_M'!$E$1,'QUANDL MULTPL SP500_DIV_YIELD_M'!$A$1:$G$1,0))</f>
        <v>1.96</v>
      </c>
      <c r="I505" s="5">
        <f t="shared" si="42"/>
        <v>4.9836370466115817E-3</v>
      </c>
      <c r="J505" s="1">
        <f>A505/24/60/60+DATE(1970,1,1)</f>
        <v>42166.5625</v>
      </c>
      <c r="K505" s="3">
        <f t="shared" si="45"/>
        <v>1</v>
      </c>
      <c r="L505" s="6">
        <f>(1+Chart!$F$4)^(1/(365/K505))-1</f>
        <v>6.6592785027408397E-5</v>
      </c>
      <c r="M505" s="6">
        <f t="shared" si="46"/>
        <v>3.5593371059405854E-6</v>
      </c>
      <c r="N505" s="6">
        <f t="shared" si="47"/>
        <v>1.3619982704105027E-5</v>
      </c>
      <c r="O505">
        <f>O504*(B505/B504)</f>
        <v>183.63471374000073</v>
      </c>
      <c r="P505">
        <f t="shared" si="43"/>
        <v>2015</v>
      </c>
      <c r="Q505" s="1">
        <f t="shared" si="44"/>
        <v>42166.5625</v>
      </c>
      <c r="R505">
        <f>IF(B506="",R504,IF(Q505&gt;=Chart!$F$2,E505,0))</f>
        <v>0</v>
      </c>
      <c r="S505">
        <f>IF(B506="",S504,IFERROR(IF(AND(R505&gt;0,R504=0),R505,(1+(B506/B505-1)*Calc!$Z$1)*S504),0))</f>
        <v>0</v>
      </c>
      <c r="T505">
        <f>IF(B506="",T504,IFERROR(IF(AND(R505&gt;0,R504=0),R505,(1+(B506/B505-1)*Calc!$Z$1-L506)*T504),0))</f>
        <v>0</v>
      </c>
      <c r="U505">
        <f>IF(B506="",U504,IFERROR(IF(AND(R505&gt;0,R504=0),R505,(1+(B506/B505-1)*Calc!$Z$1-M506*2)*U504),0))</f>
        <v>0</v>
      </c>
      <c r="V505">
        <f>IF(B506="",V504,IFERROR(IF(AND(R505&gt;0,R504=0),R505,(1+(B506/B505-1)*Calc!$Z$1-N506*2)*V504),0))</f>
        <v>0</v>
      </c>
      <c r="W505">
        <f>IF(ISNUMBER(C505),C505,W504)</f>
        <v>0.13</v>
      </c>
      <c r="Y505" s="1" t="e">
        <f>IF(AND(Q505&gt;=Chart!$F$2,Q505&lt;=Chart!$F$3),Q505,#N/A)</f>
        <v>#N/A</v>
      </c>
      <c r="Z505" t="e">
        <f>IF(AND(Q505&gt;=Chart!$F$2,Q505&lt;=Chart!$F$3),R505,#N/A)</f>
        <v>#N/A</v>
      </c>
      <c r="AA505" t="e">
        <f>IF(AND(Q505&gt;=Chart!$F$2,Q505&lt;=Chart!$F$3),S505,#N/A)</f>
        <v>#N/A</v>
      </c>
      <c r="AB505" t="e">
        <f>IF(AND(Q505&gt;=Chart!$F$2,Q505&lt;=Chart!$F$3),T505,#N/A)</f>
        <v>#N/A</v>
      </c>
      <c r="AC505" t="e">
        <f>IF(AND(Q505&gt;=Chart!$F$2,Q505&lt;=Chart!$F$3),U505,#N/A)</f>
        <v>#N/A</v>
      </c>
      <c r="AD505" t="e">
        <f>IF(AND(Q505&gt;=Chart!$F$2,Q505&lt;=Chart!$F$3),V505,#N/A)</f>
        <v>#N/A</v>
      </c>
      <c r="AE505" t="e">
        <f>IF(AND(Q505&gt;=Chart!$F$2,Q505&lt;=Chart!$F$3),I505,#N/A)</f>
        <v>#N/A</v>
      </c>
      <c r="AF505" t="e">
        <f>IF(AND(Q505&gt;=Chart!$F$2,Q505&lt;=Chart!$F$3),H505/100,#N/A)</f>
        <v>#N/A</v>
      </c>
      <c r="AG505" t="e">
        <f>IF(AND(Q505&gt;=Chart!$F$2,Q505&lt;=Chart!$F$3),W505/100,#N/A)</f>
        <v>#N/A</v>
      </c>
    </row>
    <row r="506" spans="1:33" x14ac:dyDescent="0.25">
      <c r="A506">
        <v>1434115800</v>
      </c>
      <c r="B506">
        <f>INDEX('Daily Data ADJ'!$1:$1048576,MATCH(Calc!$A506,'Daily Data ADJ'!$A:$A,0),MATCH("SPY, CBOE BZX: Close",'Daily Data ADJ'!$1:$1,0))</f>
        <v>182.22901400000001</v>
      </c>
      <c r="C506">
        <f>INDEX('Daily Data ADJ'!$1:$1048576,MATCH(Calc!$A506,'Daily Data ADJ'!$A:$A,0),MATCH("EFFR, FRED: Close",'Daily Data ADJ'!$1:$1,0))</f>
        <v>0.13</v>
      </c>
      <c r="D506" t="str">
        <f>INDEX('Daily Data ADJ'!$1:$1048576,MATCH(Calc!$A506,'Daily Data ADJ'!$A:$A,1),MATCH("SOFR, FRED: Close",'Daily Data ADJ'!$1:$1,0))</f>
        <v>NaN</v>
      </c>
      <c r="E506">
        <f>INDEX('Daily Data ADJ'!$1:$1048576,MATCH(Calc!$A506,'Daily Data ADJ'!$A:$A,0),MATCH("UPRO, CBOE BZX: Close",'Daily Data ADJ'!$1:$1,0))</f>
        <v>11.33499834</v>
      </c>
      <c r="F506">
        <f>INDEX('Daily Data ADJ'!$1:$1048576,MATCH(Calc!$A506,'Daily Data ADJ'!$A:$A,0),MATCH("ES1!, CME_MINI: Close",'Daily Data ADJ'!$1:$1,0))</f>
        <v>2085</v>
      </c>
      <c r="G506">
        <f>INDEX('Daily Data ADJ'!$1:$1048576,MATCH(Calc!$A506,'Daily Data ADJ'!$A:$A,0),MATCH("ES2!, CME_MINI: Close",'Daily Data ADJ'!$1:$1,0))</f>
        <v>2078</v>
      </c>
      <c r="H506">
        <f>INDEX('QUANDL MULTPL SP500_DIV_YIELD_M'!$A:$G,MATCH(Calc!$A506,'QUANDL MULTPL SP500_DIV_YIELD_M'!$A:$A,1),MATCH('QUANDL MULTPL SP500_DIV_YIELD_M'!$E$1,'QUANDL MULTPL SP500_DIV_YIELD_M'!$A$1:$G$1,0))</f>
        <v>1.96</v>
      </c>
      <c r="I506" s="5">
        <f t="shared" si="42"/>
        <v>6.2382215134330551E-3</v>
      </c>
      <c r="J506" s="1">
        <f>A506/24/60/60+DATE(1970,1,1)</f>
        <v>42167.5625</v>
      </c>
      <c r="K506" s="3">
        <f t="shared" si="45"/>
        <v>1</v>
      </c>
      <c r="L506" s="6">
        <f>(1+Chart!$F$4)^(1/(365/K506))-1</f>
        <v>6.6592785027408397E-5</v>
      </c>
      <c r="M506" s="6">
        <f t="shared" si="46"/>
        <v>3.5593371059405854E-6</v>
      </c>
      <c r="N506" s="6">
        <f t="shared" si="47"/>
        <v>1.7038074882957943E-5</v>
      </c>
      <c r="O506">
        <f>O505*(B506/B505)</f>
        <v>182.22901400000072</v>
      </c>
      <c r="P506">
        <f t="shared" si="43"/>
        <v>2015</v>
      </c>
      <c r="Q506" s="1">
        <f t="shared" si="44"/>
        <v>42167.5625</v>
      </c>
      <c r="R506">
        <f>IF(B507="",R505,IF(Q506&gt;=Chart!$F$2,E506,0))</f>
        <v>0</v>
      </c>
      <c r="S506">
        <f>IF(B507="",S505,IFERROR(IF(AND(R506&gt;0,R505=0),R506,(1+(B507/B506-1)*Calc!$Z$1)*S505),0))</f>
        <v>0</v>
      </c>
      <c r="T506">
        <f>IF(B507="",T505,IFERROR(IF(AND(R506&gt;0,R505=0),R506,(1+(B507/B506-1)*Calc!$Z$1-L507)*T505),0))</f>
        <v>0</v>
      </c>
      <c r="U506">
        <f>IF(B507="",U505,IFERROR(IF(AND(R506&gt;0,R505=0),R506,(1+(B507/B506-1)*Calc!$Z$1-M507*2)*U505),0))</f>
        <v>0</v>
      </c>
      <c r="V506">
        <f>IF(B507="",V505,IFERROR(IF(AND(R506&gt;0,R505=0),R506,(1+(B507/B506-1)*Calc!$Z$1-N507*2)*V505),0))</f>
        <v>0</v>
      </c>
      <c r="W506">
        <f>IF(ISNUMBER(C506),C506,W505)</f>
        <v>0.13</v>
      </c>
      <c r="Y506" s="1" t="e">
        <f>IF(AND(Q506&gt;=Chart!$F$2,Q506&lt;=Chart!$F$3),Q506,#N/A)</f>
        <v>#N/A</v>
      </c>
      <c r="Z506" t="e">
        <f>IF(AND(Q506&gt;=Chart!$F$2,Q506&lt;=Chart!$F$3),R506,#N/A)</f>
        <v>#N/A</v>
      </c>
      <c r="AA506" t="e">
        <f>IF(AND(Q506&gt;=Chart!$F$2,Q506&lt;=Chart!$F$3),S506,#N/A)</f>
        <v>#N/A</v>
      </c>
      <c r="AB506" t="e">
        <f>IF(AND(Q506&gt;=Chart!$F$2,Q506&lt;=Chart!$F$3),T506,#N/A)</f>
        <v>#N/A</v>
      </c>
      <c r="AC506" t="e">
        <f>IF(AND(Q506&gt;=Chart!$F$2,Q506&lt;=Chart!$F$3),U506,#N/A)</f>
        <v>#N/A</v>
      </c>
      <c r="AD506" t="e">
        <f>IF(AND(Q506&gt;=Chart!$F$2,Q506&lt;=Chart!$F$3),V506,#N/A)</f>
        <v>#N/A</v>
      </c>
      <c r="AE506" t="e">
        <f>IF(AND(Q506&gt;=Chart!$F$2,Q506&lt;=Chart!$F$3),I506,#N/A)</f>
        <v>#N/A</v>
      </c>
      <c r="AF506" t="e">
        <f>IF(AND(Q506&gt;=Chart!$F$2,Q506&lt;=Chart!$F$3),H506/100,#N/A)</f>
        <v>#N/A</v>
      </c>
      <c r="AG506" t="e">
        <f>IF(AND(Q506&gt;=Chart!$F$2,Q506&lt;=Chart!$F$3),W506/100,#N/A)</f>
        <v>#N/A</v>
      </c>
    </row>
    <row r="507" spans="1:33" x14ac:dyDescent="0.25">
      <c r="A507">
        <v>1434375000</v>
      </c>
      <c r="B507">
        <f>INDEX('Daily Data ADJ'!$1:$1048576,MATCH(Calc!$A507,'Daily Data ADJ'!$A:$A,0),MATCH("SPY, CBOE BZX: Close",'Daily Data ADJ'!$1:$1,0))</f>
        <v>181.44806969999999</v>
      </c>
      <c r="C507">
        <f>INDEX('Daily Data ADJ'!$1:$1048576,MATCH(Calc!$A507,'Daily Data ADJ'!$A:$A,0),MATCH("EFFR, FRED: Close",'Daily Data ADJ'!$1:$1,0))</f>
        <v>0.13</v>
      </c>
      <c r="D507" t="str">
        <f>INDEX('Daily Data ADJ'!$1:$1048576,MATCH(Calc!$A507,'Daily Data ADJ'!$A:$A,1),MATCH("SOFR, FRED: Close",'Daily Data ADJ'!$1:$1,0))</f>
        <v>NaN</v>
      </c>
      <c r="E507">
        <f>INDEX('Daily Data ADJ'!$1:$1048576,MATCH(Calc!$A507,'Daily Data ADJ'!$A:$A,0),MATCH("UPRO, CBOE BZX: Close",'Daily Data ADJ'!$1:$1,0))</f>
        <v>11.185103460000001</v>
      </c>
      <c r="F507">
        <f>INDEX('Daily Data ADJ'!$1:$1048576,MATCH(Calc!$A507,'Daily Data ADJ'!$A:$A,0),MATCH("ES1!, CME_MINI: Close",'Daily Data ADJ'!$1:$1,0))</f>
        <v>2075.5</v>
      </c>
      <c r="G507">
        <f>INDEX('Daily Data ADJ'!$1:$1048576,MATCH(Calc!$A507,'Daily Data ADJ'!$A:$A,0),MATCH("ES2!, CME_MINI: Close",'Daily Data ADJ'!$1:$1,0))</f>
        <v>2068.5</v>
      </c>
      <c r="H507">
        <f>INDEX('QUANDL MULTPL SP500_DIV_YIELD_M'!$A:$G,MATCH(Calc!$A507,'QUANDL MULTPL SP500_DIV_YIELD_M'!$A:$A,1),MATCH('QUANDL MULTPL SP500_DIV_YIELD_M'!$E$1,'QUANDL MULTPL SP500_DIV_YIELD_M'!$A$1:$G$1,0))</f>
        <v>1.96</v>
      </c>
      <c r="I507" s="5">
        <f t="shared" si="42"/>
        <v>6.1773714203632799E-3</v>
      </c>
      <c r="J507" s="1">
        <f>A507/24/60/60+DATE(1970,1,1)</f>
        <v>42170.5625</v>
      </c>
      <c r="K507" s="3">
        <f t="shared" si="45"/>
        <v>3</v>
      </c>
      <c r="L507" s="6">
        <f>(1+Chart!$F$4)^(1/(365/K507))-1</f>
        <v>1.9979165917494157E-4</v>
      </c>
      <c r="M507" s="6">
        <f t="shared" si="46"/>
        <v>1.0678049324752692E-5</v>
      </c>
      <c r="N507" s="6">
        <f t="shared" si="47"/>
        <v>5.0618018105685891E-5</v>
      </c>
      <c r="O507">
        <f>O506*(B507/B506)</f>
        <v>181.4480697000007</v>
      </c>
      <c r="P507">
        <f t="shared" si="43"/>
        <v>2015</v>
      </c>
      <c r="Q507" s="1">
        <f t="shared" si="44"/>
        <v>42170.5625</v>
      </c>
      <c r="R507">
        <f>IF(B508="",R506,IF(Q507&gt;=Chart!$F$2,E507,0))</f>
        <v>0</v>
      </c>
      <c r="S507">
        <f>IF(B508="",S506,IFERROR(IF(AND(R507&gt;0,R506=0),R507,(1+(B508/B507-1)*Calc!$Z$1)*S506),0))</f>
        <v>0</v>
      </c>
      <c r="T507">
        <f>IF(B508="",T506,IFERROR(IF(AND(R507&gt;0,R506=0),R507,(1+(B508/B507-1)*Calc!$Z$1-L508)*T506),0))</f>
        <v>0</v>
      </c>
      <c r="U507">
        <f>IF(B508="",U506,IFERROR(IF(AND(R507&gt;0,R506=0),R507,(1+(B508/B507-1)*Calc!$Z$1-M508*2)*U506),0))</f>
        <v>0</v>
      </c>
      <c r="V507">
        <f>IF(B508="",V506,IFERROR(IF(AND(R507&gt;0,R506=0),R507,(1+(B508/B507-1)*Calc!$Z$1-N508*2)*V506),0))</f>
        <v>0</v>
      </c>
      <c r="W507">
        <f>IF(ISNUMBER(C507),C507,W506)</f>
        <v>0.13</v>
      </c>
      <c r="Y507" s="1" t="e">
        <f>IF(AND(Q507&gt;=Chart!$F$2,Q507&lt;=Chart!$F$3),Q507,#N/A)</f>
        <v>#N/A</v>
      </c>
      <c r="Z507" t="e">
        <f>IF(AND(Q507&gt;=Chart!$F$2,Q507&lt;=Chart!$F$3),R507,#N/A)</f>
        <v>#N/A</v>
      </c>
      <c r="AA507" t="e">
        <f>IF(AND(Q507&gt;=Chart!$F$2,Q507&lt;=Chart!$F$3),S507,#N/A)</f>
        <v>#N/A</v>
      </c>
      <c r="AB507" t="e">
        <f>IF(AND(Q507&gt;=Chart!$F$2,Q507&lt;=Chart!$F$3),T507,#N/A)</f>
        <v>#N/A</v>
      </c>
      <c r="AC507" t="e">
        <f>IF(AND(Q507&gt;=Chart!$F$2,Q507&lt;=Chart!$F$3),U507,#N/A)</f>
        <v>#N/A</v>
      </c>
      <c r="AD507" t="e">
        <f>IF(AND(Q507&gt;=Chart!$F$2,Q507&lt;=Chart!$F$3),V507,#N/A)</f>
        <v>#N/A</v>
      </c>
      <c r="AE507" t="e">
        <f>IF(AND(Q507&gt;=Chart!$F$2,Q507&lt;=Chart!$F$3),I507,#N/A)</f>
        <v>#N/A</v>
      </c>
      <c r="AF507" t="e">
        <f>IF(AND(Q507&gt;=Chart!$F$2,Q507&lt;=Chart!$F$3),H507/100,#N/A)</f>
        <v>#N/A</v>
      </c>
      <c r="AG507" t="e">
        <f>IF(AND(Q507&gt;=Chart!$F$2,Q507&lt;=Chart!$F$3),W507/100,#N/A)</f>
        <v>#N/A</v>
      </c>
    </row>
    <row r="508" spans="1:33" x14ac:dyDescent="0.25">
      <c r="A508">
        <v>1434461400</v>
      </c>
      <c r="B508">
        <f>INDEX('Daily Data ADJ'!$1:$1048576,MATCH(Calc!$A508,'Daily Data ADJ'!$A:$A,0),MATCH("SPY, CBOE BZX: Close",'Daily Data ADJ'!$1:$1,0))</f>
        <v>182.43726581999999</v>
      </c>
      <c r="C508">
        <f>INDEX('Daily Data ADJ'!$1:$1048576,MATCH(Calc!$A508,'Daily Data ADJ'!$A:$A,0),MATCH("EFFR, FRED: Close",'Daily Data ADJ'!$1:$1,0))</f>
        <v>0.14000000000000001</v>
      </c>
      <c r="D508" t="str">
        <f>INDEX('Daily Data ADJ'!$1:$1048576,MATCH(Calc!$A508,'Daily Data ADJ'!$A:$A,1),MATCH("SOFR, FRED: Close",'Daily Data ADJ'!$1:$1,0))</f>
        <v>NaN</v>
      </c>
      <c r="E508">
        <f>INDEX('Daily Data ADJ'!$1:$1048576,MATCH(Calc!$A508,'Daily Data ADJ'!$A:$A,0),MATCH("UPRO, CBOE BZX: Close",'Daily Data ADJ'!$1:$1,0))</f>
        <v>11.382248560000001</v>
      </c>
      <c r="F508">
        <f>INDEX('Daily Data ADJ'!$1:$1048576,MATCH(Calc!$A508,'Daily Data ADJ'!$A:$A,0),MATCH("ES1!, CME_MINI: Close",'Daily Data ADJ'!$1:$1,0))</f>
        <v>2089</v>
      </c>
      <c r="G508">
        <f>INDEX('Daily Data ADJ'!$1:$1048576,MATCH(Calc!$A508,'Daily Data ADJ'!$A:$A,0),MATCH("ES2!, CME_MINI: Close",'Daily Data ADJ'!$1:$1,0))</f>
        <v>2081.75</v>
      </c>
      <c r="H508">
        <f>INDEX('QUANDL MULTPL SP500_DIV_YIELD_M'!$A:$G,MATCH(Calc!$A508,'QUANDL MULTPL SP500_DIV_YIELD_M'!$A:$A,1),MATCH('QUANDL MULTPL SP500_DIV_YIELD_M'!$E$1,'QUANDL MULTPL SP500_DIV_YIELD_M'!$A$1:$G$1,0))</f>
        <v>1.96</v>
      </c>
      <c r="I508" s="5">
        <f t="shared" si="42"/>
        <v>5.7898613535508001E-3</v>
      </c>
      <c r="J508" s="1">
        <f>A508/24/60/60+DATE(1970,1,1)</f>
        <v>42171.5625</v>
      </c>
      <c r="K508" s="3">
        <f t="shared" si="45"/>
        <v>1</v>
      </c>
      <c r="L508" s="6">
        <f>(1+Chart!$F$4)^(1/(365/K508))-1</f>
        <v>6.6592785027408397E-5</v>
      </c>
      <c r="M508" s="6">
        <f t="shared" si="46"/>
        <v>3.8329413558635395E-6</v>
      </c>
      <c r="N508" s="6">
        <f t="shared" si="47"/>
        <v>1.5817014193286738E-5</v>
      </c>
      <c r="O508">
        <f>O507*(B508/B507)</f>
        <v>182.4372658200007</v>
      </c>
      <c r="P508">
        <f t="shared" si="43"/>
        <v>2015</v>
      </c>
      <c r="Q508" s="1">
        <f t="shared" si="44"/>
        <v>42171.5625</v>
      </c>
      <c r="R508">
        <f>IF(B509="",R507,IF(Q508&gt;=Chart!$F$2,E508,0))</f>
        <v>0</v>
      </c>
      <c r="S508">
        <f>IF(B509="",S507,IFERROR(IF(AND(R508&gt;0,R507=0),R508,(1+(B509/B508-1)*Calc!$Z$1)*S507),0))</f>
        <v>0</v>
      </c>
      <c r="T508">
        <f>IF(B509="",T507,IFERROR(IF(AND(R508&gt;0,R507=0),R508,(1+(B509/B508-1)*Calc!$Z$1-L509)*T507),0))</f>
        <v>0</v>
      </c>
      <c r="U508">
        <f>IF(B509="",U507,IFERROR(IF(AND(R508&gt;0,R507=0),R508,(1+(B509/B508-1)*Calc!$Z$1-M509*2)*U507),0))</f>
        <v>0</v>
      </c>
      <c r="V508">
        <f>IF(B509="",V507,IFERROR(IF(AND(R508&gt;0,R507=0),R508,(1+(B509/B508-1)*Calc!$Z$1-N509*2)*V507),0))</f>
        <v>0</v>
      </c>
      <c r="W508">
        <f>IF(ISNUMBER(C508),C508,W507)</f>
        <v>0.14000000000000001</v>
      </c>
      <c r="Y508" s="1" t="e">
        <f>IF(AND(Q508&gt;=Chart!$F$2,Q508&lt;=Chart!$F$3),Q508,#N/A)</f>
        <v>#N/A</v>
      </c>
      <c r="Z508" t="e">
        <f>IF(AND(Q508&gt;=Chart!$F$2,Q508&lt;=Chart!$F$3),R508,#N/A)</f>
        <v>#N/A</v>
      </c>
      <c r="AA508" t="e">
        <f>IF(AND(Q508&gt;=Chart!$F$2,Q508&lt;=Chart!$F$3),S508,#N/A)</f>
        <v>#N/A</v>
      </c>
      <c r="AB508" t="e">
        <f>IF(AND(Q508&gt;=Chart!$F$2,Q508&lt;=Chart!$F$3),T508,#N/A)</f>
        <v>#N/A</v>
      </c>
      <c r="AC508" t="e">
        <f>IF(AND(Q508&gt;=Chart!$F$2,Q508&lt;=Chart!$F$3),U508,#N/A)</f>
        <v>#N/A</v>
      </c>
      <c r="AD508" t="e">
        <f>IF(AND(Q508&gt;=Chart!$F$2,Q508&lt;=Chart!$F$3),V508,#N/A)</f>
        <v>#N/A</v>
      </c>
      <c r="AE508" t="e">
        <f>IF(AND(Q508&gt;=Chart!$F$2,Q508&lt;=Chart!$F$3),I508,#N/A)</f>
        <v>#N/A</v>
      </c>
      <c r="AF508" t="e">
        <f>IF(AND(Q508&gt;=Chart!$F$2,Q508&lt;=Chart!$F$3),H508/100,#N/A)</f>
        <v>#N/A</v>
      </c>
      <c r="AG508" t="e">
        <f>IF(AND(Q508&gt;=Chart!$F$2,Q508&lt;=Chart!$F$3),W508/100,#N/A)</f>
        <v>#N/A</v>
      </c>
    </row>
    <row r="509" spans="1:33" x14ac:dyDescent="0.25">
      <c r="A509">
        <v>1434547800</v>
      </c>
      <c r="B509">
        <f>INDEX('Daily Data ADJ'!$1:$1048576,MATCH(Calc!$A509,'Daily Data ADJ'!$A:$A,0),MATCH("SPY, CBOE BZX: Close",'Daily Data ADJ'!$1:$1,0))</f>
        <v>182.73228922000001</v>
      </c>
      <c r="C509">
        <f>INDEX('Daily Data ADJ'!$1:$1048576,MATCH(Calc!$A509,'Daily Data ADJ'!$A:$A,0),MATCH("EFFR, FRED: Close",'Daily Data ADJ'!$1:$1,0))</f>
        <v>0.14000000000000001</v>
      </c>
      <c r="D509" t="str">
        <f>INDEX('Daily Data ADJ'!$1:$1048576,MATCH(Calc!$A509,'Daily Data ADJ'!$A:$A,1),MATCH("SOFR, FRED: Close",'Daily Data ADJ'!$1:$1,0))</f>
        <v>NaN</v>
      </c>
      <c r="E509">
        <f>INDEX('Daily Data ADJ'!$1:$1048576,MATCH(Calc!$A509,'Daily Data ADJ'!$A:$A,0),MATCH("UPRO, CBOE BZX: Close",'Daily Data ADJ'!$1:$1,0))</f>
        <v>11.437643960000001</v>
      </c>
      <c r="F509">
        <f>INDEX('Daily Data ADJ'!$1:$1048576,MATCH(Calc!$A509,'Daily Data ADJ'!$A:$A,0),MATCH("ES1!, CME_MINI: Close",'Daily Data ADJ'!$1:$1,0))</f>
        <v>2089.25</v>
      </c>
      <c r="G509">
        <f>INDEX('Daily Data ADJ'!$1:$1048576,MATCH(Calc!$A509,'Daily Data ADJ'!$A:$A,0),MATCH("ES2!, CME_MINI: Close",'Daily Data ADJ'!$1:$1,0))</f>
        <v>2081.75</v>
      </c>
      <c r="H509">
        <f>INDEX('QUANDL MULTPL SP500_DIV_YIELD_M'!$A:$G,MATCH(Calc!$A509,'QUANDL MULTPL SP500_DIV_YIELD_M'!$A:$A,1),MATCH('QUANDL MULTPL SP500_DIV_YIELD_M'!$E$1,'QUANDL MULTPL SP500_DIV_YIELD_M'!$A$1:$G$1,0))</f>
        <v>1.96</v>
      </c>
      <c r="I509" s="5">
        <f t="shared" si="42"/>
        <v>5.3179155050351798E-3</v>
      </c>
      <c r="J509" s="1">
        <f>A509/24/60/60+DATE(1970,1,1)</f>
        <v>42172.5625</v>
      </c>
      <c r="K509" s="3">
        <f t="shared" si="45"/>
        <v>1</v>
      </c>
      <c r="L509" s="6">
        <f>(1+Chart!$F$4)^(1/(365/K509))-1</f>
        <v>6.6592785027408397E-5</v>
      </c>
      <c r="M509" s="6">
        <f t="shared" si="46"/>
        <v>3.8329413558635395E-6</v>
      </c>
      <c r="N509" s="6">
        <f t="shared" si="47"/>
        <v>1.4531133860629097E-5</v>
      </c>
      <c r="O509">
        <f>O508*(B509/B508)</f>
        <v>182.73228922000072</v>
      </c>
      <c r="P509">
        <f t="shared" si="43"/>
        <v>2015</v>
      </c>
      <c r="Q509" s="1">
        <f t="shared" si="44"/>
        <v>42172.5625</v>
      </c>
      <c r="R509">
        <f>IF(B510="",R508,IF(Q509&gt;=Chart!$F$2,E509,0))</f>
        <v>0</v>
      </c>
      <c r="S509">
        <f>IF(B510="",S508,IFERROR(IF(AND(R509&gt;0,R508=0),R509,(1+(B510/B509-1)*Calc!$Z$1)*S508),0))</f>
        <v>0</v>
      </c>
      <c r="T509">
        <f>IF(B510="",T508,IFERROR(IF(AND(R509&gt;0,R508=0),R509,(1+(B510/B509-1)*Calc!$Z$1-L510)*T508),0))</f>
        <v>0</v>
      </c>
      <c r="U509">
        <f>IF(B510="",U508,IFERROR(IF(AND(R509&gt;0,R508=0),R509,(1+(B510/B509-1)*Calc!$Z$1-M510*2)*U508),0))</f>
        <v>0</v>
      </c>
      <c r="V509">
        <f>IF(B510="",V508,IFERROR(IF(AND(R509&gt;0,R508=0),R509,(1+(B510/B509-1)*Calc!$Z$1-N510*2)*V508),0))</f>
        <v>0</v>
      </c>
      <c r="W509">
        <f>IF(ISNUMBER(C509),C509,W508)</f>
        <v>0.14000000000000001</v>
      </c>
      <c r="Y509" s="1" t="e">
        <f>IF(AND(Q509&gt;=Chart!$F$2,Q509&lt;=Chart!$F$3),Q509,#N/A)</f>
        <v>#N/A</v>
      </c>
      <c r="Z509" t="e">
        <f>IF(AND(Q509&gt;=Chart!$F$2,Q509&lt;=Chart!$F$3),R509,#N/A)</f>
        <v>#N/A</v>
      </c>
      <c r="AA509" t="e">
        <f>IF(AND(Q509&gt;=Chart!$F$2,Q509&lt;=Chart!$F$3),S509,#N/A)</f>
        <v>#N/A</v>
      </c>
      <c r="AB509" t="e">
        <f>IF(AND(Q509&gt;=Chart!$F$2,Q509&lt;=Chart!$F$3),T509,#N/A)</f>
        <v>#N/A</v>
      </c>
      <c r="AC509" t="e">
        <f>IF(AND(Q509&gt;=Chart!$F$2,Q509&lt;=Chart!$F$3),U509,#N/A)</f>
        <v>#N/A</v>
      </c>
      <c r="AD509" t="e">
        <f>IF(AND(Q509&gt;=Chart!$F$2,Q509&lt;=Chart!$F$3),V509,#N/A)</f>
        <v>#N/A</v>
      </c>
      <c r="AE509" t="e">
        <f>IF(AND(Q509&gt;=Chart!$F$2,Q509&lt;=Chart!$F$3),I509,#N/A)</f>
        <v>#N/A</v>
      </c>
      <c r="AF509" t="e">
        <f>IF(AND(Q509&gt;=Chart!$F$2,Q509&lt;=Chart!$F$3),H509/100,#N/A)</f>
        <v>#N/A</v>
      </c>
      <c r="AG509" t="e">
        <f>IF(AND(Q509&gt;=Chart!$F$2,Q509&lt;=Chart!$F$3),W509/100,#N/A)</f>
        <v>#N/A</v>
      </c>
    </row>
    <row r="510" spans="1:33" x14ac:dyDescent="0.25">
      <c r="A510">
        <v>1434634200</v>
      </c>
      <c r="B510">
        <f>INDEX('Daily Data ADJ'!$1:$1048576,MATCH(Calc!$A510,'Daily Data ADJ'!$A:$A,0),MATCH("SPY, CBOE BZX: Close",'Daily Data ADJ'!$1:$1,0))</f>
        <v>184.63258701999999</v>
      </c>
      <c r="C510">
        <f>INDEX('Daily Data ADJ'!$1:$1048576,MATCH(Calc!$A510,'Daily Data ADJ'!$A:$A,0),MATCH("EFFR, FRED: Close",'Daily Data ADJ'!$1:$1,0))</f>
        <v>0.14000000000000001</v>
      </c>
      <c r="D510" t="str">
        <f>INDEX('Daily Data ADJ'!$1:$1048576,MATCH(Calc!$A510,'Daily Data ADJ'!$A:$A,1),MATCH("SOFR, FRED: Close",'Daily Data ADJ'!$1:$1,0))</f>
        <v>NaN</v>
      </c>
      <c r="E510">
        <f>INDEX('Daily Data ADJ'!$1:$1048576,MATCH(Calc!$A510,'Daily Data ADJ'!$A:$A,0),MATCH("UPRO, CBOE BZX: Close",'Daily Data ADJ'!$1:$1,0))</f>
        <v>11.77490817</v>
      </c>
      <c r="F510">
        <f>INDEX('Daily Data ADJ'!$1:$1048576,MATCH(Calc!$A510,'Daily Data ADJ'!$A:$A,0),MATCH("ES1!, CME_MINI: Close",'Daily Data ADJ'!$1:$1,0))</f>
        <v>2114.75</v>
      </c>
      <c r="G510">
        <f>INDEX('Daily Data ADJ'!$1:$1048576,MATCH(Calc!$A510,'Daily Data ADJ'!$A:$A,0),MATCH("ES2!, CME_MINI: Close",'Daily Data ADJ'!$1:$1,0))</f>
        <v>2107.25</v>
      </c>
      <c r="H510">
        <f>INDEX('QUANDL MULTPL SP500_DIV_YIELD_M'!$A:$G,MATCH(Calc!$A510,'QUANDL MULTPL SP500_DIV_YIELD_M'!$A:$A,1),MATCH('QUANDL MULTPL SP500_DIV_YIELD_M'!$E$1,'QUANDL MULTPL SP500_DIV_YIELD_M'!$A$1:$G$1,0))</f>
        <v>1.96</v>
      </c>
      <c r="I510" s="5">
        <f t="shared" si="42"/>
        <v>5.4892144855402322E-3</v>
      </c>
      <c r="J510" s="1">
        <f>A510/24/60/60+DATE(1970,1,1)</f>
        <v>42173.5625</v>
      </c>
      <c r="K510" s="3">
        <f t="shared" si="45"/>
        <v>1</v>
      </c>
      <c r="L510" s="6">
        <f>(1+Chart!$F$4)^(1/(365/K510))-1</f>
        <v>6.6592785027408397E-5</v>
      </c>
      <c r="M510" s="6">
        <f t="shared" si="46"/>
        <v>3.8329413558635395E-6</v>
      </c>
      <c r="N510" s="6">
        <f t="shared" si="47"/>
        <v>1.4997930699145456E-5</v>
      </c>
      <c r="O510">
        <f>O509*(B510/B509)</f>
        <v>184.63258702000073</v>
      </c>
      <c r="P510">
        <f t="shared" si="43"/>
        <v>2015</v>
      </c>
      <c r="Q510" s="1">
        <f t="shared" si="44"/>
        <v>42173.5625</v>
      </c>
      <c r="R510">
        <f>IF(B511="",R509,IF(Q510&gt;=Chart!$F$2,E510,0))</f>
        <v>0</v>
      </c>
      <c r="S510">
        <f>IF(B511="",S509,IFERROR(IF(AND(R510&gt;0,R509=0),R510,(1+(B511/B510-1)*Calc!$Z$1)*S509),0))</f>
        <v>0</v>
      </c>
      <c r="T510">
        <f>IF(B511="",T509,IFERROR(IF(AND(R510&gt;0,R509=0),R510,(1+(B511/B510-1)*Calc!$Z$1-L511)*T509),0))</f>
        <v>0</v>
      </c>
      <c r="U510">
        <f>IF(B511="",U509,IFERROR(IF(AND(R510&gt;0,R509=0),R510,(1+(B511/B510-1)*Calc!$Z$1-M511*2)*U509),0))</f>
        <v>0</v>
      </c>
      <c r="V510">
        <f>IF(B511="",V509,IFERROR(IF(AND(R510&gt;0,R509=0),R510,(1+(B511/B510-1)*Calc!$Z$1-N511*2)*V509),0))</f>
        <v>0</v>
      </c>
      <c r="W510">
        <f>IF(ISNUMBER(C510),C510,W509)</f>
        <v>0.14000000000000001</v>
      </c>
      <c r="Y510" s="1" t="e">
        <f>IF(AND(Q510&gt;=Chart!$F$2,Q510&lt;=Chart!$F$3),Q510,#N/A)</f>
        <v>#N/A</v>
      </c>
      <c r="Z510" t="e">
        <f>IF(AND(Q510&gt;=Chart!$F$2,Q510&lt;=Chart!$F$3),R510,#N/A)</f>
        <v>#N/A</v>
      </c>
      <c r="AA510" t="e">
        <f>IF(AND(Q510&gt;=Chart!$F$2,Q510&lt;=Chart!$F$3),S510,#N/A)</f>
        <v>#N/A</v>
      </c>
      <c r="AB510" t="e">
        <f>IF(AND(Q510&gt;=Chart!$F$2,Q510&lt;=Chart!$F$3),T510,#N/A)</f>
        <v>#N/A</v>
      </c>
      <c r="AC510" t="e">
        <f>IF(AND(Q510&gt;=Chart!$F$2,Q510&lt;=Chart!$F$3),U510,#N/A)</f>
        <v>#N/A</v>
      </c>
      <c r="AD510" t="e">
        <f>IF(AND(Q510&gt;=Chart!$F$2,Q510&lt;=Chart!$F$3),V510,#N/A)</f>
        <v>#N/A</v>
      </c>
      <c r="AE510" t="e">
        <f>IF(AND(Q510&gt;=Chart!$F$2,Q510&lt;=Chart!$F$3),I510,#N/A)</f>
        <v>#N/A</v>
      </c>
      <c r="AF510" t="e">
        <f>IF(AND(Q510&gt;=Chart!$F$2,Q510&lt;=Chart!$F$3),H510/100,#N/A)</f>
        <v>#N/A</v>
      </c>
      <c r="AG510" t="e">
        <f>IF(AND(Q510&gt;=Chart!$F$2,Q510&lt;=Chart!$F$3),W510/100,#N/A)</f>
        <v>#N/A</v>
      </c>
    </row>
    <row r="511" spans="1:33" x14ac:dyDescent="0.25">
      <c r="A511">
        <v>1434720600</v>
      </c>
      <c r="B511">
        <f>INDEX('Daily Data ADJ'!$1:$1048576,MATCH(Calc!$A511,'Daily Data ADJ'!$A:$A,0),MATCH("SPY, CBOE BZX: Close",'Daily Data ADJ'!$1:$1,0))</f>
        <v>183.81302739</v>
      </c>
      <c r="C511">
        <f>INDEX('Daily Data ADJ'!$1:$1048576,MATCH(Calc!$A511,'Daily Data ADJ'!$A:$A,0),MATCH("EFFR, FRED: Close",'Daily Data ADJ'!$1:$1,0))</f>
        <v>0.13</v>
      </c>
      <c r="D511" t="str">
        <f>INDEX('Daily Data ADJ'!$1:$1048576,MATCH(Calc!$A511,'Daily Data ADJ'!$A:$A,1),MATCH("SOFR, FRED: Close",'Daily Data ADJ'!$1:$1,0))</f>
        <v>NaN</v>
      </c>
      <c r="E511">
        <f>INDEX('Daily Data ADJ'!$1:$1048576,MATCH(Calc!$A511,'Daily Data ADJ'!$A:$A,0),MATCH("UPRO, CBOE BZX: Close",'Daily Data ADJ'!$1:$1,0))</f>
        <v>11.571246540000001</v>
      </c>
      <c r="F511">
        <f>INDEX('Daily Data ADJ'!$1:$1048576,MATCH(Calc!$A511,'Daily Data ADJ'!$A:$A,0),MATCH("ES1!, CME_MINI: Close",'Daily Data ADJ'!$1:$1,0))</f>
        <v>2097.75</v>
      </c>
      <c r="G511">
        <f>INDEX('Daily Data ADJ'!$1:$1048576,MATCH(Calc!$A511,'Daily Data ADJ'!$A:$A,0),MATCH("ES2!, CME_MINI: Close",'Daily Data ADJ'!$1:$1,0))</f>
        <v>2090.25</v>
      </c>
      <c r="H511">
        <f>INDEX('QUANDL MULTPL SP500_DIV_YIELD_M'!$A:$G,MATCH(Calc!$A511,'QUANDL MULTPL SP500_DIV_YIELD_M'!$A:$A,1),MATCH('QUANDL MULTPL SP500_DIV_YIELD_M'!$E$1,'QUANDL MULTPL SP500_DIV_YIELD_M'!$A$1:$G$1,0))</f>
        <v>1.96</v>
      </c>
      <c r="I511" s="5">
        <f t="shared" si="42"/>
        <v>5.3754754058809515E-3</v>
      </c>
      <c r="J511" s="1">
        <f>A511/24/60/60+DATE(1970,1,1)</f>
        <v>42174.5625</v>
      </c>
      <c r="K511" s="3">
        <f t="shared" si="45"/>
        <v>1</v>
      </c>
      <c r="L511" s="6">
        <f>(1+Chart!$F$4)^(1/(365/K511))-1</f>
        <v>6.6592785027408397E-5</v>
      </c>
      <c r="M511" s="6">
        <f t="shared" si="46"/>
        <v>3.5593371059405854E-6</v>
      </c>
      <c r="N511" s="6">
        <f t="shared" si="47"/>
        <v>1.4687995829820721E-5</v>
      </c>
      <c r="O511">
        <f>O510*(B511/B510)</f>
        <v>183.81302739000074</v>
      </c>
      <c r="P511">
        <f t="shared" si="43"/>
        <v>2015</v>
      </c>
      <c r="Q511" s="1">
        <f t="shared" si="44"/>
        <v>42174.5625</v>
      </c>
      <c r="R511">
        <f>IF(B512="",R510,IF(Q511&gt;=Chart!$F$2,E511,0))</f>
        <v>0</v>
      </c>
      <c r="S511">
        <f>IF(B512="",S510,IFERROR(IF(AND(R511&gt;0,R510=0),R511,(1+(B512/B511-1)*Calc!$Z$1)*S510),0))</f>
        <v>0</v>
      </c>
      <c r="T511">
        <f>IF(B512="",T510,IFERROR(IF(AND(R511&gt;0,R510=0),R511,(1+(B512/B511-1)*Calc!$Z$1-L512)*T510),0))</f>
        <v>0</v>
      </c>
      <c r="U511">
        <f>IF(B512="",U510,IFERROR(IF(AND(R511&gt;0,R510=0),R511,(1+(B512/B511-1)*Calc!$Z$1-M512*2)*U510),0))</f>
        <v>0</v>
      </c>
      <c r="V511">
        <f>IF(B512="",V510,IFERROR(IF(AND(R511&gt;0,R510=0),R511,(1+(B512/B511-1)*Calc!$Z$1-N512*2)*V510),0))</f>
        <v>0</v>
      </c>
      <c r="W511">
        <f>IF(ISNUMBER(C511),C511,W510)</f>
        <v>0.13</v>
      </c>
      <c r="Y511" s="1" t="e">
        <f>IF(AND(Q511&gt;=Chart!$F$2,Q511&lt;=Chart!$F$3),Q511,#N/A)</f>
        <v>#N/A</v>
      </c>
      <c r="Z511" t="e">
        <f>IF(AND(Q511&gt;=Chart!$F$2,Q511&lt;=Chart!$F$3),R511,#N/A)</f>
        <v>#N/A</v>
      </c>
      <c r="AA511" t="e">
        <f>IF(AND(Q511&gt;=Chart!$F$2,Q511&lt;=Chart!$F$3),S511,#N/A)</f>
        <v>#N/A</v>
      </c>
      <c r="AB511" t="e">
        <f>IF(AND(Q511&gt;=Chart!$F$2,Q511&lt;=Chart!$F$3),T511,#N/A)</f>
        <v>#N/A</v>
      </c>
      <c r="AC511" t="e">
        <f>IF(AND(Q511&gt;=Chart!$F$2,Q511&lt;=Chart!$F$3),U511,#N/A)</f>
        <v>#N/A</v>
      </c>
      <c r="AD511" t="e">
        <f>IF(AND(Q511&gt;=Chart!$F$2,Q511&lt;=Chart!$F$3),V511,#N/A)</f>
        <v>#N/A</v>
      </c>
      <c r="AE511" t="e">
        <f>IF(AND(Q511&gt;=Chart!$F$2,Q511&lt;=Chart!$F$3),I511,#N/A)</f>
        <v>#N/A</v>
      </c>
      <c r="AF511" t="e">
        <f>IF(AND(Q511&gt;=Chart!$F$2,Q511&lt;=Chart!$F$3),H511/100,#N/A)</f>
        <v>#N/A</v>
      </c>
      <c r="AG511" t="e">
        <f>IF(AND(Q511&gt;=Chart!$F$2,Q511&lt;=Chart!$F$3),W511/100,#N/A)</f>
        <v>#N/A</v>
      </c>
    </row>
    <row r="512" spans="1:33" x14ac:dyDescent="0.25">
      <c r="A512">
        <v>1434979800</v>
      </c>
      <c r="B512">
        <f>INDEX('Daily Data ADJ'!$1:$1048576,MATCH(Calc!$A512,'Daily Data ADJ'!$A:$A,0),MATCH("SPY, CBOE BZX: Close",'Daily Data ADJ'!$1:$1,0))</f>
        <v>184.75471929</v>
      </c>
      <c r="C512">
        <f>INDEX('Daily Data ADJ'!$1:$1048576,MATCH(Calc!$A512,'Daily Data ADJ'!$A:$A,0),MATCH("EFFR, FRED: Close",'Daily Data ADJ'!$1:$1,0))</f>
        <v>0.13</v>
      </c>
      <c r="D512" t="str">
        <f>INDEX('Daily Data ADJ'!$1:$1048576,MATCH(Calc!$A512,'Daily Data ADJ'!$A:$A,1),MATCH("SOFR, FRED: Close",'Daily Data ADJ'!$1:$1,0))</f>
        <v>NaN</v>
      </c>
      <c r="E512">
        <f>INDEX('Daily Data ADJ'!$1:$1048576,MATCH(Calc!$A512,'Daily Data ADJ'!$A:$A,0),MATCH("UPRO, CBOE BZX: Close",'Daily Data ADJ'!$1:$1,0))</f>
        <v>11.80749376</v>
      </c>
      <c r="F512">
        <f>INDEX('Daily Data ADJ'!$1:$1048576,MATCH(Calc!$A512,'Daily Data ADJ'!$A:$A,0),MATCH("ES1!, CME_MINI: Close",'Daily Data ADJ'!$1:$1,0))</f>
        <v>2112.75</v>
      </c>
      <c r="G512">
        <f>INDEX('Daily Data ADJ'!$1:$1048576,MATCH(Calc!$A512,'Daily Data ADJ'!$A:$A,0),MATCH("ES2!, CME_MINI: Close",'Daily Data ADJ'!$1:$1,0))</f>
        <v>2105.25</v>
      </c>
      <c r="H512">
        <f>INDEX('QUANDL MULTPL SP500_DIV_YIELD_M'!$A:$G,MATCH(Calc!$A512,'QUANDL MULTPL SP500_DIV_YIELD_M'!$A:$A,1),MATCH('QUANDL MULTPL SP500_DIV_YIELD_M'!$E$1,'QUANDL MULTPL SP500_DIV_YIELD_M'!$A$1:$G$1,0))</f>
        <v>1.96</v>
      </c>
      <c r="I512" s="5">
        <f t="shared" si="42"/>
        <v>5.4759279119231327E-3</v>
      </c>
      <c r="J512" s="1">
        <f>A512/24/60/60+DATE(1970,1,1)</f>
        <v>42177.5625</v>
      </c>
      <c r="K512" s="3">
        <f t="shared" si="45"/>
        <v>3</v>
      </c>
      <c r="L512" s="6">
        <f>(1+Chart!$F$4)^(1/(365/K512))-1</f>
        <v>1.9979165917494157E-4</v>
      </c>
      <c r="M512" s="6">
        <f t="shared" si="46"/>
        <v>1.0678049324752692E-5</v>
      </c>
      <c r="N512" s="6">
        <f t="shared" si="47"/>
        <v>4.4885852777065693E-5</v>
      </c>
      <c r="O512">
        <f>O511*(B512/B511)</f>
        <v>184.75471929000076</v>
      </c>
      <c r="P512">
        <f t="shared" si="43"/>
        <v>2015</v>
      </c>
      <c r="Q512" s="1">
        <f t="shared" si="44"/>
        <v>42177.5625</v>
      </c>
      <c r="R512">
        <f>IF(B513="",R511,IF(Q512&gt;=Chart!$F$2,E512,0))</f>
        <v>0</v>
      </c>
      <c r="S512">
        <f>IF(B513="",S511,IFERROR(IF(AND(R512&gt;0,R511=0),R512,(1+(B513/B512-1)*Calc!$Z$1)*S511),0))</f>
        <v>0</v>
      </c>
      <c r="T512">
        <f>IF(B513="",T511,IFERROR(IF(AND(R512&gt;0,R511=0),R512,(1+(B513/B512-1)*Calc!$Z$1-L513)*T511),0))</f>
        <v>0</v>
      </c>
      <c r="U512">
        <f>IF(B513="",U511,IFERROR(IF(AND(R512&gt;0,R511=0),R512,(1+(B513/B512-1)*Calc!$Z$1-M513*2)*U511),0))</f>
        <v>0</v>
      </c>
      <c r="V512">
        <f>IF(B513="",V511,IFERROR(IF(AND(R512&gt;0,R511=0),R512,(1+(B513/B512-1)*Calc!$Z$1-N513*2)*V511),0))</f>
        <v>0</v>
      </c>
      <c r="W512">
        <f>IF(ISNUMBER(C512),C512,W511)</f>
        <v>0.13</v>
      </c>
      <c r="Y512" s="1" t="e">
        <f>IF(AND(Q512&gt;=Chart!$F$2,Q512&lt;=Chart!$F$3),Q512,#N/A)</f>
        <v>#N/A</v>
      </c>
      <c r="Z512" t="e">
        <f>IF(AND(Q512&gt;=Chart!$F$2,Q512&lt;=Chart!$F$3),R512,#N/A)</f>
        <v>#N/A</v>
      </c>
      <c r="AA512" t="e">
        <f>IF(AND(Q512&gt;=Chart!$F$2,Q512&lt;=Chart!$F$3),S512,#N/A)</f>
        <v>#N/A</v>
      </c>
      <c r="AB512" t="e">
        <f>IF(AND(Q512&gt;=Chart!$F$2,Q512&lt;=Chart!$F$3),T512,#N/A)</f>
        <v>#N/A</v>
      </c>
      <c r="AC512" t="e">
        <f>IF(AND(Q512&gt;=Chart!$F$2,Q512&lt;=Chart!$F$3),U512,#N/A)</f>
        <v>#N/A</v>
      </c>
      <c r="AD512" t="e">
        <f>IF(AND(Q512&gt;=Chart!$F$2,Q512&lt;=Chart!$F$3),V512,#N/A)</f>
        <v>#N/A</v>
      </c>
      <c r="AE512" t="e">
        <f>IF(AND(Q512&gt;=Chart!$F$2,Q512&lt;=Chart!$F$3),I512,#N/A)</f>
        <v>#N/A</v>
      </c>
      <c r="AF512" t="e">
        <f>IF(AND(Q512&gt;=Chart!$F$2,Q512&lt;=Chart!$F$3),H512/100,#N/A)</f>
        <v>#N/A</v>
      </c>
      <c r="AG512" t="e">
        <f>IF(AND(Q512&gt;=Chart!$F$2,Q512&lt;=Chart!$F$3),W512/100,#N/A)</f>
        <v>#N/A</v>
      </c>
    </row>
    <row r="513" spans="1:33" x14ac:dyDescent="0.25">
      <c r="A513">
        <v>1435066200</v>
      </c>
      <c r="B513">
        <f>INDEX('Daily Data ADJ'!$1:$1048576,MATCH(Calc!$A513,'Daily Data ADJ'!$A:$A,0),MATCH("SPY, CBOE BZX: Close",'Daily Data ADJ'!$1:$1,0))</f>
        <v>184.88550982999999</v>
      </c>
      <c r="C513">
        <f>INDEX('Daily Data ADJ'!$1:$1048576,MATCH(Calc!$A513,'Daily Data ADJ'!$A:$A,0),MATCH("EFFR, FRED: Close",'Daily Data ADJ'!$1:$1,0))</f>
        <v>0.13</v>
      </c>
      <c r="D513" t="str">
        <f>INDEX('Daily Data ADJ'!$1:$1048576,MATCH(Calc!$A513,'Daily Data ADJ'!$A:$A,1),MATCH("SOFR, FRED: Close",'Daily Data ADJ'!$1:$1,0))</f>
        <v>NaN</v>
      </c>
      <c r="E513">
        <f>INDEX('Daily Data ADJ'!$1:$1048576,MATCH(Calc!$A513,'Daily Data ADJ'!$A:$A,0),MATCH("UPRO, CBOE BZX: Close",'Daily Data ADJ'!$1:$1,0))</f>
        <v>11.83356281</v>
      </c>
      <c r="F513">
        <f>INDEX('Daily Data ADJ'!$1:$1048576,MATCH(Calc!$A513,'Daily Data ADJ'!$A:$A,0),MATCH("ES1!, CME_MINI: Close",'Daily Data ADJ'!$1:$1,0))</f>
        <v>2116.5</v>
      </c>
      <c r="G513">
        <f>INDEX('Daily Data ADJ'!$1:$1048576,MATCH(Calc!$A513,'Daily Data ADJ'!$A:$A,0),MATCH("ES2!, CME_MINI: Close",'Daily Data ADJ'!$1:$1,0))</f>
        <v>2108.75</v>
      </c>
      <c r="H513">
        <f>INDEX('QUANDL MULTPL SP500_DIV_YIELD_M'!$A:$G,MATCH(Calc!$A513,'QUANDL MULTPL SP500_DIV_YIELD_M'!$A:$A,1),MATCH('QUANDL MULTPL SP500_DIV_YIELD_M'!$E$1,'QUANDL MULTPL SP500_DIV_YIELD_M'!$A$1:$G$1,0))</f>
        <v>1.96</v>
      </c>
      <c r="I513" s="5">
        <f t="shared" si="42"/>
        <v>5.0334297388642743E-3</v>
      </c>
      <c r="J513" s="1">
        <f>A513/24/60/60+DATE(1970,1,1)</f>
        <v>42178.5625</v>
      </c>
      <c r="K513" s="3">
        <f t="shared" si="45"/>
        <v>1</v>
      </c>
      <c r="L513" s="6">
        <f>(1+Chart!$F$4)^(1/(365/K513))-1</f>
        <v>6.6592785027408397E-5</v>
      </c>
      <c r="M513" s="6">
        <f t="shared" si="46"/>
        <v>3.5593371059405854E-6</v>
      </c>
      <c r="N513" s="6">
        <f t="shared" si="47"/>
        <v>1.3755723046404711E-5</v>
      </c>
      <c r="O513">
        <f>O512*(B513/B512)</f>
        <v>184.88550983000076</v>
      </c>
      <c r="P513">
        <f t="shared" si="43"/>
        <v>2015</v>
      </c>
      <c r="Q513" s="1">
        <f t="shared" si="44"/>
        <v>42178.5625</v>
      </c>
      <c r="R513">
        <f>IF(B514="",R512,IF(Q513&gt;=Chart!$F$2,E513,0))</f>
        <v>0</v>
      </c>
      <c r="S513">
        <f>IF(B514="",S512,IFERROR(IF(AND(R513&gt;0,R512=0),R513,(1+(B514/B513-1)*Calc!$Z$1)*S512),0))</f>
        <v>0</v>
      </c>
      <c r="T513">
        <f>IF(B514="",T512,IFERROR(IF(AND(R513&gt;0,R512=0),R513,(1+(B514/B513-1)*Calc!$Z$1-L514)*T512),0))</f>
        <v>0</v>
      </c>
      <c r="U513">
        <f>IF(B514="",U512,IFERROR(IF(AND(R513&gt;0,R512=0),R513,(1+(B514/B513-1)*Calc!$Z$1-M514*2)*U512),0))</f>
        <v>0</v>
      </c>
      <c r="V513">
        <f>IF(B514="",V512,IFERROR(IF(AND(R513&gt;0,R512=0),R513,(1+(B514/B513-1)*Calc!$Z$1-N514*2)*V512),0))</f>
        <v>0</v>
      </c>
      <c r="W513">
        <f>IF(ISNUMBER(C513),C513,W512)</f>
        <v>0.13</v>
      </c>
      <c r="Y513" s="1" t="e">
        <f>IF(AND(Q513&gt;=Chart!$F$2,Q513&lt;=Chart!$F$3),Q513,#N/A)</f>
        <v>#N/A</v>
      </c>
      <c r="Z513" t="e">
        <f>IF(AND(Q513&gt;=Chart!$F$2,Q513&lt;=Chart!$F$3),R513,#N/A)</f>
        <v>#N/A</v>
      </c>
      <c r="AA513" t="e">
        <f>IF(AND(Q513&gt;=Chart!$F$2,Q513&lt;=Chart!$F$3),S513,#N/A)</f>
        <v>#N/A</v>
      </c>
      <c r="AB513" t="e">
        <f>IF(AND(Q513&gt;=Chart!$F$2,Q513&lt;=Chart!$F$3),T513,#N/A)</f>
        <v>#N/A</v>
      </c>
      <c r="AC513" t="e">
        <f>IF(AND(Q513&gt;=Chart!$F$2,Q513&lt;=Chart!$F$3),U513,#N/A)</f>
        <v>#N/A</v>
      </c>
      <c r="AD513" t="e">
        <f>IF(AND(Q513&gt;=Chart!$F$2,Q513&lt;=Chart!$F$3),V513,#N/A)</f>
        <v>#N/A</v>
      </c>
      <c r="AE513" t="e">
        <f>IF(AND(Q513&gt;=Chart!$F$2,Q513&lt;=Chart!$F$3),I513,#N/A)</f>
        <v>#N/A</v>
      </c>
      <c r="AF513" t="e">
        <f>IF(AND(Q513&gt;=Chart!$F$2,Q513&lt;=Chart!$F$3),H513/100,#N/A)</f>
        <v>#N/A</v>
      </c>
      <c r="AG513" t="e">
        <f>IF(AND(Q513&gt;=Chart!$F$2,Q513&lt;=Chart!$F$3),W513/100,#N/A)</f>
        <v>#N/A</v>
      </c>
    </row>
    <row r="514" spans="1:33" x14ac:dyDescent="0.25">
      <c r="A514">
        <v>1435152600</v>
      </c>
      <c r="B514">
        <f>INDEX('Daily Data ADJ'!$1:$1048576,MATCH(Calc!$A514,'Daily Data ADJ'!$A:$A,0),MATCH("SPY, CBOE BZX: Close",'Daily Data ADJ'!$1:$1,0))</f>
        <v>183.54272692999999</v>
      </c>
      <c r="C514">
        <f>INDEX('Daily Data ADJ'!$1:$1048576,MATCH(Calc!$A514,'Daily Data ADJ'!$A:$A,0),MATCH("EFFR, FRED: Close",'Daily Data ADJ'!$1:$1,0))</f>
        <v>0.13</v>
      </c>
      <c r="D514" t="str">
        <f>INDEX('Daily Data ADJ'!$1:$1048576,MATCH(Calc!$A514,'Daily Data ADJ'!$A:$A,1),MATCH("SOFR, FRED: Close",'Daily Data ADJ'!$1:$1,0))</f>
        <v>NaN</v>
      </c>
      <c r="E514">
        <f>INDEX('Daily Data ADJ'!$1:$1048576,MATCH(Calc!$A514,'Daily Data ADJ'!$A:$A,0),MATCH("UPRO, CBOE BZX: Close",'Daily Data ADJ'!$1:$1,0))</f>
        <v>11.5736615</v>
      </c>
      <c r="F514">
        <f>INDEX('Daily Data ADJ'!$1:$1048576,MATCH(Calc!$A514,'Daily Data ADJ'!$A:$A,0),MATCH("ES1!, CME_MINI: Close",'Daily Data ADJ'!$1:$1,0))</f>
        <v>2099.5</v>
      </c>
      <c r="G514">
        <f>INDEX('Daily Data ADJ'!$1:$1048576,MATCH(Calc!$A514,'Daily Data ADJ'!$A:$A,0),MATCH("ES2!, CME_MINI: Close",'Daily Data ADJ'!$1:$1,0))</f>
        <v>2091.75</v>
      </c>
      <c r="H514">
        <f>INDEX('QUANDL MULTPL SP500_DIV_YIELD_M'!$A:$G,MATCH(Calc!$A514,'QUANDL MULTPL SP500_DIV_YIELD_M'!$A:$A,1),MATCH('QUANDL MULTPL SP500_DIV_YIELD_M'!$E$1,'QUANDL MULTPL SP500_DIV_YIELD_M'!$A$1:$G$1,0))</f>
        <v>1.96</v>
      </c>
      <c r="I514" s="5">
        <f t="shared" si="42"/>
        <v>4.9161352665269484E-3</v>
      </c>
      <c r="J514" s="1">
        <f>A514/24/60/60+DATE(1970,1,1)</f>
        <v>42179.5625</v>
      </c>
      <c r="K514" s="3">
        <f t="shared" si="45"/>
        <v>1</v>
      </c>
      <c r="L514" s="6">
        <f>(1+Chart!$F$4)^(1/(365/K514))-1</f>
        <v>6.6592785027408397E-5</v>
      </c>
      <c r="M514" s="6">
        <f t="shared" si="46"/>
        <v>3.5593371059405854E-6</v>
      </c>
      <c r="N514" s="6">
        <f t="shared" si="47"/>
        <v>1.3435954735907529E-5</v>
      </c>
      <c r="O514">
        <f>O513*(B514/B513)</f>
        <v>183.54272693000075</v>
      </c>
      <c r="P514">
        <f t="shared" si="43"/>
        <v>2015</v>
      </c>
      <c r="Q514" s="1">
        <f t="shared" si="44"/>
        <v>42179.5625</v>
      </c>
      <c r="R514">
        <f>IF(B515="",R513,IF(Q514&gt;=Chart!$F$2,E514,0))</f>
        <v>0</v>
      </c>
      <c r="S514">
        <f>IF(B515="",S513,IFERROR(IF(AND(R514&gt;0,R513=0),R514,(1+(B515/B514-1)*Calc!$Z$1)*S513),0))</f>
        <v>0</v>
      </c>
      <c r="T514">
        <f>IF(B515="",T513,IFERROR(IF(AND(R514&gt;0,R513=0),R514,(1+(B515/B514-1)*Calc!$Z$1-L515)*T513),0))</f>
        <v>0</v>
      </c>
      <c r="U514">
        <f>IF(B515="",U513,IFERROR(IF(AND(R514&gt;0,R513=0),R514,(1+(B515/B514-1)*Calc!$Z$1-M515*2)*U513),0))</f>
        <v>0</v>
      </c>
      <c r="V514">
        <f>IF(B515="",V513,IFERROR(IF(AND(R514&gt;0,R513=0),R514,(1+(B515/B514-1)*Calc!$Z$1-N515*2)*V513),0))</f>
        <v>0</v>
      </c>
      <c r="W514">
        <f>IF(ISNUMBER(C514),C514,W513)</f>
        <v>0.13</v>
      </c>
      <c r="Y514" s="1" t="e">
        <f>IF(AND(Q514&gt;=Chart!$F$2,Q514&lt;=Chart!$F$3),Q514,#N/A)</f>
        <v>#N/A</v>
      </c>
      <c r="Z514" t="e">
        <f>IF(AND(Q514&gt;=Chart!$F$2,Q514&lt;=Chart!$F$3),R514,#N/A)</f>
        <v>#N/A</v>
      </c>
      <c r="AA514" t="e">
        <f>IF(AND(Q514&gt;=Chart!$F$2,Q514&lt;=Chart!$F$3),S514,#N/A)</f>
        <v>#N/A</v>
      </c>
      <c r="AB514" t="e">
        <f>IF(AND(Q514&gt;=Chart!$F$2,Q514&lt;=Chart!$F$3),T514,#N/A)</f>
        <v>#N/A</v>
      </c>
      <c r="AC514" t="e">
        <f>IF(AND(Q514&gt;=Chart!$F$2,Q514&lt;=Chart!$F$3),U514,#N/A)</f>
        <v>#N/A</v>
      </c>
      <c r="AD514" t="e">
        <f>IF(AND(Q514&gt;=Chart!$F$2,Q514&lt;=Chart!$F$3),V514,#N/A)</f>
        <v>#N/A</v>
      </c>
      <c r="AE514" t="e">
        <f>IF(AND(Q514&gt;=Chart!$F$2,Q514&lt;=Chart!$F$3),I514,#N/A)</f>
        <v>#N/A</v>
      </c>
      <c r="AF514" t="e">
        <f>IF(AND(Q514&gt;=Chart!$F$2,Q514&lt;=Chart!$F$3),H514/100,#N/A)</f>
        <v>#N/A</v>
      </c>
      <c r="AG514" t="e">
        <f>IF(AND(Q514&gt;=Chart!$F$2,Q514&lt;=Chart!$F$3),W514/100,#N/A)</f>
        <v>#N/A</v>
      </c>
    </row>
    <row r="515" spans="1:33" x14ac:dyDescent="0.25">
      <c r="A515">
        <v>1435239000</v>
      </c>
      <c r="B515">
        <f>INDEX('Daily Data ADJ'!$1:$1048576,MATCH(Calc!$A515,'Daily Data ADJ'!$A:$A,0),MATCH("SPY, CBOE BZX: Close",'Daily Data ADJ'!$1:$1,0))</f>
        <v>182.98468729000001</v>
      </c>
      <c r="C515">
        <f>INDEX('Daily Data ADJ'!$1:$1048576,MATCH(Calc!$A515,'Daily Data ADJ'!$A:$A,0),MATCH("EFFR, FRED: Close",'Daily Data ADJ'!$1:$1,0))</f>
        <v>0.13</v>
      </c>
      <c r="D515" t="str">
        <f>INDEX('Daily Data ADJ'!$1:$1048576,MATCH(Calc!$A515,'Daily Data ADJ'!$A:$A,1),MATCH("SOFR, FRED: Close",'Daily Data ADJ'!$1:$1,0))</f>
        <v>NaN</v>
      </c>
      <c r="E515">
        <f>INDEX('Daily Data ADJ'!$1:$1048576,MATCH(Calc!$A515,'Daily Data ADJ'!$A:$A,0),MATCH("UPRO, CBOE BZX: Close",'Daily Data ADJ'!$1:$1,0))</f>
        <v>11.45958667</v>
      </c>
      <c r="F515">
        <f>INDEX('Daily Data ADJ'!$1:$1048576,MATCH(Calc!$A515,'Daily Data ADJ'!$A:$A,0),MATCH("ES1!, CME_MINI: Close",'Daily Data ADJ'!$1:$1,0))</f>
        <v>2094</v>
      </c>
      <c r="G515">
        <f>INDEX('Daily Data ADJ'!$1:$1048576,MATCH(Calc!$A515,'Daily Data ADJ'!$A:$A,0),MATCH("ES2!, CME_MINI: Close",'Daily Data ADJ'!$1:$1,0))</f>
        <v>2086.25</v>
      </c>
      <c r="H515">
        <f>INDEX('QUANDL MULTPL SP500_DIV_YIELD_M'!$A:$G,MATCH(Calc!$A515,'QUANDL MULTPL SP500_DIV_YIELD_M'!$A:$A,1),MATCH('QUANDL MULTPL SP500_DIV_YIELD_M'!$E$1,'QUANDL MULTPL SP500_DIV_YIELD_M'!$A$1:$G$1,0))</f>
        <v>1.96</v>
      </c>
      <c r="I515" s="5">
        <f t="shared" si="42"/>
        <v>4.8777815738859018E-3</v>
      </c>
      <c r="J515" s="1">
        <f>A515/24/60/60+DATE(1970,1,1)</f>
        <v>42180.5625</v>
      </c>
      <c r="K515" s="3">
        <f t="shared" si="45"/>
        <v>1</v>
      </c>
      <c r="L515" s="6">
        <f>(1+Chart!$F$4)^(1/(365/K515))-1</f>
        <v>6.6592785027408397E-5</v>
      </c>
      <c r="M515" s="6">
        <f t="shared" si="46"/>
        <v>3.5593371059405854E-6</v>
      </c>
      <c r="N515" s="6">
        <f t="shared" si="47"/>
        <v>1.3331386784498633E-5</v>
      </c>
      <c r="O515">
        <f>O514*(B515/B514)</f>
        <v>182.98468729000078</v>
      </c>
      <c r="P515">
        <f t="shared" si="43"/>
        <v>2015</v>
      </c>
      <c r="Q515" s="1">
        <f t="shared" si="44"/>
        <v>42180.5625</v>
      </c>
      <c r="R515">
        <f>IF(B516="",R514,IF(Q515&gt;=Chart!$F$2,E515,0))</f>
        <v>0</v>
      </c>
      <c r="S515">
        <f>IF(B516="",S514,IFERROR(IF(AND(R515&gt;0,R514=0),R515,(1+(B516/B515-1)*Calc!$Z$1)*S514),0))</f>
        <v>0</v>
      </c>
      <c r="T515">
        <f>IF(B516="",T514,IFERROR(IF(AND(R515&gt;0,R514=0),R515,(1+(B516/B515-1)*Calc!$Z$1-L516)*T514),0))</f>
        <v>0</v>
      </c>
      <c r="U515">
        <f>IF(B516="",U514,IFERROR(IF(AND(R515&gt;0,R514=0),R515,(1+(B516/B515-1)*Calc!$Z$1-M516*2)*U514),0))</f>
        <v>0</v>
      </c>
      <c r="V515">
        <f>IF(B516="",V514,IFERROR(IF(AND(R515&gt;0,R514=0),R515,(1+(B516/B515-1)*Calc!$Z$1-N516*2)*V514),0))</f>
        <v>0</v>
      </c>
      <c r="W515">
        <f>IF(ISNUMBER(C515),C515,W514)</f>
        <v>0.13</v>
      </c>
      <c r="Y515" s="1" t="e">
        <f>IF(AND(Q515&gt;=Chart!$F$2,Q515&lt;=Chart!$F$3),Q515,#N/A)</f>
        <v>#N/A</v>
      </c>
      <c r="Z515" t="e">
        <f>IF(AND(Q515&gt;=Chart!$F$2,Q515&lt;=Chart!$F$3),R515,#N/A)</f>
        <v>#N/A</v>
      </c>
      <c r="AA515" t="e">
        <f>IF(AND(Q515&gt;=Chart!$F$2,Q515&lt;=Chart!$F$3),S515,#N/A)</f>
        <v>#N/A</v>
      </c>
      <c r="AB515" t="e">
        <f>IF(AND(Q515&gt;=Chart!$F$2,Q515&lt;=Chart!$F$3),T515,#N/A)</f>
        <v>#N/A</v>
      </c>
      <c r="AC515" t="e">
        <f>IF(AND(Q515&gt;=Chart!$F$2,Q515&lt;=Chart!$F$3),U515,#N/A)</f>
        <v>#N/A</v>
      </c>
      <c r="AD515" t="e">
        <f>IF(AND(Q515&gt;=Chart!$F$2,Q515&lt;=Chart!$F$3),V515,#N/A)</f>
        <v>#N/A</v>
      </c>
      <c r="AE515" t="e">
        <f>IF(AND(Q515&gt;=Chart!$F$2,Q515&lt;=Chart!$F$3),I515,#N/A)</f>
        <v>#N/A</v>
      </c>
      <c r="AF515" t="e">
        <f>IF(AND(Q515&gt;=Chart!$F$2,Q515&lt;=Chart!$F$3),H515/100,#N/A)</f>
        <v>#N/A</v>
      </c>
      <c r="AG515" t="e">
        <f>IF(AND(Q515&gt;=Chart!$F$2,Q515&lt;=Chart!$F$3),W515/100,#N/A)</f>
        <v>#N/A</v>
      </c>
    </row>
    <row r="516" spans="1:33" x14ac:dyDescent="0.25">
      <c r="A516">
        <v>1435325400</v>
      </c>
      <c r="B516">
        <f>INDEX('Daily Data ADJ'!$1:$1048576,MATCH(Calc!$A516,'Daily Data ADJ'!$A:$A,0),MATCH("SPY, CBOE BZX: Close",'Daily Data ADJ'!$1:$1,0))</f>
        <v>182.94980981</v>
      </c>
      <c r="C516">
        <f>INDEX('Daily Data ADJ'!$1:$1048576,MATCH(Calc!$A516,'Daily Data ADJ'!$A:$A,0),MATCH("EFFR, FRED: Close",'Daily Data ADJ'!$1:$1,0))</f>
        <v>0.13</v>
      </c>
      <c r="D516" t="str">
        <f>INDEX('Daily Data ADJ'!$1:$1048576,MATCH(Calc!$A516,'Daily Data ADJ'!$A:$A,1),MATCH("SOFR, FRED: Close",'Daily Data ADJ'!$1:$1,0))</f>
        <v>NaN</v>
      </c>
      <c r="E516">
        <f>INDEX('Daily Data ADJ'!$1:$1048576,MATCH(Calc!$A516,'Daily Data ADJ'!$A:$A,0),MATCH("UPRO, CBOE BZX: Close",'Daily Data ADJ'!$1:$1,0))</f>
        <v>11.461216629999999</v>
      </c>
      <c r="F516">
        <f>INDEX('Daily Data ADJ'!$1:$1048576,MATCH(Calc!$A516,'Daily Data ADJ'!$A:$A,0),MATCH("ES1!, CME_MINI: Close",'Daily Data ADJ'!$1:$1,0))</f>
        <v>2095.75</v>
      </c>
      <c r="G516">
        <f>INDEX('Daily Data ADJ'!$1:$1048576,MATCH(Calc!$A516,'Daily Data ADJ'!$A:$A,0),MATCH("ES2!, CME_MINI: Close",'Daily Data ADJ'!$1:$1,0))</f>
        <v>2088</v>
      </c>
      <c r="H516">
        <f>INDEX('QUANDL MULTPL SP500_DIV_YIELD_M'!$A:$G,MATCH(Calc!$A516,'QUANDL MULTPL SP500_DIV_YIELD_M'!$A:$A,1),MATCH('QUANDL MULTPL SP500_DIV_YIELD_M'!$E$1,'QUANDL MULTPL SP500_DIV_YIELD_M'!$A$1:$G$1,0))</f>
        <v>1.96</v>
      </c>
      <c r="I516" s="5">
        <f t="shared" si="42"/>
        <v>4.8900067360347285E-3</v>
      </c>
      <c r="J516" s="1">
        <f>A516/24/60/60+DATE(1970,1,1)</f>
        <v>42181.5625</v>
      </c>
      <c r="K516" s="3">
        <f t="shared" si="45"/>
        <v>1</v>
      </c>
      <c r="L516" s="6">
        <f>(1+Chart!$F$4)^(1/(365/K516))-1</f>
        <v>6.6592785027408397E-5</v>
      </c>
      <c r="M516" s="6">
        <f t="shared" si="46"/>
        <v>3.5593371059405854E-6</v>
      </c>
      <c r="N516" s="6">
        <f t="shared" si="47"/>
        <v>1.3364718040254076E-5</v>
      </c>
      <c r="O516">
        <f>O515*(B516/B515)</f>
        <v>182.94980981000077</v>
      </c>
      <c r="P516">
        <f t="shared" si="43"/>
        <v>2015</v>
      </c>
      <c r="Q516" s="1">
        <f t="shared" si="44"/>
        <v>42181.5625</v>
      </c>
      <c r="R516">
        <f>IF(B517="",R515,IF(Q516&gt;=Chart!$F$2,E516,0))</f>
        <v>0</v>
      </c>
      <c r="S516">
        <f>IF(B517="",S515,IFERROR(IF(AND(R516&gt;0,R515=0),R516,(1+(B517/B516-1)*Calc!$Z$1)*S515),0))</f>
        <v>0</v>
      </c>
      <c r="T516">
        <f>IF(B517="",T515,IFERROR(IF(AND(R516&gt;0,R515=0),R516,(1+(B517/B516-1)*Calc!$Z$1-L517)*T515),0))</f>
        <v>0</v>
      </c>
      <c r="U516">
        <f>IF(B517="",U515,IFERROR(IF(AND(R516&gt;0,R515=0),R516,(1+(B517/B516-1)*Calc!$Z$1-M517*2)*U515),0))</f>
        <v>0</v>
      </c>
      <c r="V516">
        <f>IF(B517="",V515,IFERROR(IF(AND(R516&gt;0,R515=0),R516,(1+(B517/B516-1)*Calc!$Z$1-N517*2)*V515),0))</f>
        <v>0</v>
      </c>
      <c r="W516">
        <f>IF(ISNUMBER(C516),C516,W515)</f>
        <v>0.13</v>
      </c>
      <c r="Y516" s="1" t="e">
        <f>IF(AND(Q516&gt;=Chart!$F$2,Q516&lt;=Chart!$F$3),Q516,#N/A)</f>
        <v>#N/A</v>
      </c>
      <c r="Z516" t="e">
        <f>IF(AND(Q516&gt;=Chart!$F$2,Q516&lt;=Chart!$F$3),R516,#N/A)</f>
        <v>#N/A</v>
      </c>
      <c r="AA516" t="e">
        <f>IF(AND(Q516&gt;=Chart!$F$2,Q516&lt;=Chart!$F$3),S516,#N/A)</f>
        <v>#N/A</v>
      </c>
      <c r="AB516" t="e">
        <f>IF(AND(Q516&gt;=Chart!$F$2,Q516&lt;=Chart!$F$3),T516,#N/A)</f>
        <v>#N/A</v>
      </c>
      <c r="AC516" t="e">
        <f>IF(AND(Q516&gt;=Chart!$F$2,Q516&lt;=Chart!$F$3),U516,#N/A)</f>
        <v>#N/A</v>
      </c>
      <c r="AD516" t="e">
        <f>IF(AND(Q516&gt;=Chart!$F$2,Q516&lt;=Chart!$F$3),V516,#N/A)</f>
        <v>#N/A</v>
      </c>
      <c r="AE516" t="e">
        <f>IF(AND(Q516&gt;=Chart!$F$2,Q516&lt;=Chart!$F$3),I516,#N/A)</f>
        <v>#N/A</v>
      </c>
      <c r="AF516" t="e">
        <f>IF(AND(Q516&gt;=Chart!$F$2,Q516&lt;=Chart!$F$3),H516/100,#N/A)</f>
        <v>#N/A</v>
      </c>
      <c r="AG516" t="e">
        <f>IF(AND(Q516&gt;=Chart!$F$2,Q516&lt;=Chart!$F$3),W516/100,#N/A)</f>
        <v>#N/A</v>
      </c>
    </row>
    <row r="517" spans="1:33" x14ac:dyDescent="0.25">
      <c r="A517">
        <v>1435584600</v>
      </c>
      <c r="B517">
        <f>INDEX('Daily Data ADJ'!$1:$1048576,MATCH(Calc!$A517,'Daily Data ADJ'!$A:$A,0),MATCH("SPY, CBOE BZX: Close",'Daily Data ADJ'!$1:$1,0))</f>
        <v>179.11328725000001</v>
      </c>
      <c r="C517">
        <f>INDEX('Daily Data ADJ'!$1:$1048576,MATCH(Calc!$A517,'Daily Data ADJ'!$A:$A,0),MATCH("EFFR, FRED: Close",'Daily Data ADJ'!$1:$1,0))</f>
        <v>0.14000000000000001</v>
      </c>
      <c r="D517" t="str">
        <f>INDEX('Daily Data ADJ'!$1:$1048576,MATCH(Calc!$A517,'Daily Data ADJ'!$A:$A,1),MATCH("SOFR, FRED: Close",'Daily Data ADJ'!$1:$1,0))</f>
        <v>NaN</v>
      </c>
      <c r="E517">
        <f>INDEX('Daily Data ADJ'!$1:$1048576,MATCH(Calc!$A517,'Daily Data ADJ'!$A:$A,0),MATCH("UPRO, CBOE BZX: Close",'Daily Data ADJ'!$1:$1,0))</f>
        <v>10.7458072</v>
      </c>
      <c r="F517">
        <f>INDEX('Daily Data ADJ'!$1:$1048576,MATCH(Calc!$A517,'Daily Data ADJ'!$A:$A,0),MATCH("ES1!, CME_MINI: Close",'Daily Data ADJ'!$1:$1,0))</f>
        <v>2050.5</v>
      </c>
      <c r="G517">
        <f>INDEX('Daily Data ADJ'!$1:$1048576,MATCH(Calc!$A517,'Daily Data ADJ'!$A:$A,0),MATCH("ES2!, CME_MINI: Close",'Daily Data ADJ'!$1:$1,0))</f>
        <v>2042.75</v>
      </c>
      <c r="H517">
        <f>INDEX('QUANDL MULTPL SP500_DIV_YIELD_M'!$A:$G,MATCH(Calc!$A517,'QUANDL MULTPL SP500_DIV_YIELD_M'!$A:$A,1),MATCH('QUANDL MULTPL SP500_DIV_YIELD_M'!$E$1,'QUANDL MULTPL SP500_DIV_YIELD_M'!$A$1:$G$1,0))</f>
        <v>1.96</v>
      </c>
      <c r="I517" s="5">
        <f t="shared" si="42"/>
        <v>4.567231112834795E-3</v>
      </c>
      <c r="J517" s="1">
        <f>A517/24/60/60+DATE(1970,1,1)</f>
        <v>42184.5625</v>
      </c>
      <c r="K517" s="3">
        <f t="shared" si="45"/>
        <v>3</v>
      </c>
      <c r="L517" s="6">
        <f>(1+Chart!$F$4)^(1/(365/K517))-1</f>
        <v>1.9979165917494157E-4</v>
      </c>
      <c r="M517" s="6">
        <f t="shared" si="46"/>
        <v>1.1498868141890384E-5</v>
      </c>
      <c r="N517" s="6">
        <f t="shared" si="47"/>
        <v>3.7454122987945482E-5</v>
      </c>
      <c r="O517">
        <f>O516*(B517/B516)</f>
        <v>179.11328725000075</v>
      </c>
      <c r="P517">
        <f t="shared" si="43"/>
        <v>2015</v>
      </c>
      <c r="Q517" s="1">
        <f t="shared" si="44"/>
        <v>42184.5625</v>
      </c>
      <c r="R517">
        <f>IF(B518="",R516,IF(Q517&gt;=Chart!$F$2,E517,0))</f>
        <v>0</v>
      </c>
      <c r="S517">
        <f>IF(B518="",S516,IFERROR(IF(AND(R517&gt;0,R516=0),R517,(1+(B518/B517-1)*Calc!$Z$1)*S516),0))</f>
        <v>0</v>
      </c>
      <c r="T517">
        <f>IF(B518="",T516,IFERROR(IF(AND(R517&gt;0,R516=0),R517,(1+(B518/B517-1)*Calc!$Z$1-L518)*T516),0))</f>
        <v>0</v>
      </c>
      <c r="U517">
        <f>IF(B518="",U516,IFERROR(IF(AND(R517&gt;0,R516=0),R517,(1+(B518/B517-1)*Calc!$Z$1-M518*2)*U516),0))</f>
        <v>0</v>
      </c>
      <c r="V517">
        <f>IF(B518="",V516,IFERROR(IF(AND(R517&gt;0,R516=0),R517,(1+(B518/B517-1)*Calc!$Z$1-N518*2)*V516),0))</f>
        <v>0</v>
      </c>
      <c r="W517">
        <f>IF(ISNUMBER(C517),C517,W516)</f>
        <v>0.14000000000000001</v>
      </c>
      <c r="Y517" s="1" t="e">
        <f>IF(AND(Q517&gt;=Chart!$F$2,Q517&lt;=Chart!$F$3),Q517,#N/A)</f>
        <v>#N/A</v>
      </c>
      <c r="Z517" t="e">
        <f>IF(AND(Q517&gt;=Chart!$F$2,Q517&lt;=Chart!$F$3),R517,#N/A)</f>
        <v>#N/A</v>
      </c>
      <c r="AA517" t="e">
        <f>IF(AND(Q517&gt;=Chart!$F$2,Q517&lt;=Chart!$F$3),S517,#N/A)</f>
        <v>#N/A</v>
      </c>
      <c r="AB517" t="e">
        <f>IF(AND(Q517&gt;=Chart!$F$2,Q517&lt;=Chart!$F$3),T517,#N/A)</f>
        <v>#N/A</v>
      </c>
      <c r="AC517" t="e">
        <f>IF(AND(Q517&gt;=Chart!$F$2,Q517&lt;=Chart!$F$3),U517,#N/A)</f>
        <v>#N/A</v>
      </c>
      <c r="AD517" t="e">
        <f>IF(AND(Q517&gt;=Chart!$F$2,Q517&lt;=Chart!$F$3),V517,#N/A)</f>
        <v>#N/A</v>
      </c>
      <c r="AE517" t="e">
        <f>IF(AND(Q517&gt;=Chart!$F$2,Q517&lt;=Chart!$F$3),I517,#N/A)</f>
        <v>#N/A</v>
      </c>
      <c r="AF517" t="e">
        <f>IF(AND(Q517&gt;=Chart!$F$2,Q517&lt;=Chart!$F$3),H517/100,#N/A)</f>
        <v>#N/A</v>
      </c>
      <c r="AG517" t="e">
        <f>IF(AND(Q517&gt;=Chart!$F$2,Q517&lt;=Chart!$F$3),W517/100,#N/A)</f>
        <v>#N/A</v>
      </c>
    </row>
    <row r="518" spans="1:33" x14ac:dyDescent="0.25">
      <c r="A518">
        <v>1435671000</v>
      </c>
      <c r="B518">
        <f>INDEX('Daily Data ADJ'!$1:$1048576,MATCH(Calc!$A518,'Daily Data ADJ'!$A:$A,0),MATCH("SPY, CBOE BZX: Close",'Daily Data ADJ'!$1:$1,0))</f>
        <v>179.48822014000001</v>
      </c>
      <c r="C518">
        <f>INDEX('Daily Data ADJ'!$1:$1048576,MATCH(Calc!$A518,'Daily Data ADJ'!$A:$A,0),MATCH("EFFR, FRED: Close",'Daily Data ADJ'!$1:$1,0))</f>
        <v>0.08</v>
      </c>
      <c r="D518" t="str">
        <f>INDEX('Daily Data ADJ'!$1:$1048576,MATCH(Calc!$A518,'Daily Data ADJ'!$A:$A,1),MATCH("SOFR, FRED: Close",'Daily Data ADJ'!$1:$1,0))</f>
        <v>NaN</v>
      </c>
      <c r="E518">
        <f>INDEX('Daily Data ADJ'!$1:$1048576,MATCH(Calc!$A518,'Daily Data ADJ'!$A:$A,0),MATCH("UPRO, CBOE BZX: Close",'Daily Data ADJ'!$1:$1,0))</f>
        <v>10.820770769999999</v>
      </c>
      <c r="F518">
        <f>INDEX('Daily Data ADJ'!$1:$1048576,MATCH(Calc!$A518,'Daily Data ADJ'!$A:$A,0),MATCH("ES1!, CME_MINI: Close",'Daily Data ADJ'!$1:$1,0))</f>
        <v>2054.5</v>
      </c>
      <c r="G518">
        <f>INDEX('Daily Data ADJ'!$1:$1048576,MATCH(Calc!$A518,'Daily Data ADJ'!$A:$A,0),MATCH("ES2!, CME_MINI: Close",'Daily Data ADJ'!$1:$1,0))</f>
        <v>2046.5</v>
      </c>
      <c r="H518">
        <f>INDEX('QUANDL MULTPL SP500_DIV_YIELD_M'!$A:$G,MATCH(Calc!$A518,'QUANDL MULTPL SP500_DIV_YIELD_M'!$A:$A,1),MATCH('QUANDL MULTPL SP500_DIV_YIELD_M'!$E$1,'QUANDL MULTPL SP500_DIV_YIELD_M'!$A$1:$G$1,0))</f>
        <v>1.99</v>
      </c>
      <c r="I518" s="5">
        <f t="shared" si="42"/>
        <v>4.4151725800908037E-3</v>
      </c>
      <c r="J518" s="1">
        <f>A518/24/60/60+DATE(1970,1,1)</f>
        <v>42185.5625</v>
      </c>
      <c r="K518" s="3">
        <f t="shared" si="45"/>
        <v>1</v>
      </c>
      <c r="L518" s="6">
        <f>(1+Chart!$F$4)^(1/(365/K518))-1</f>
        <v>6.6592785027408397E-5</v>
      </c>
      <c r="M518" s="6">
        <f t="shared" si="46"/>
        <v>2.1909069769510126E-6</v>
      </c>
      <c r="N518" s="6">
        <f t="shared" si="47"/>
        <v>1.2069810648940305E-5</v>
      </c>
      <c r="O518">
        <f>O517*(B518/B517)</f>
        <v>179.48822014000075</v>
      </c>
      <c r="P518">
        <f t="shared" si="43"/>
        <v>2015</v>
      </c>
      <c r="Q518" s="1">
        <f t="shared" si="44"/>
        <v>42185.5625</v>
      </c>
      <c r="R518">
        <f>IF(B519="",R517,IF(Q518&gt;=Chart!$F$2,E518,0))</f>
        <v>0</v>
      </c>
      <c r="S518">
        <f>IF(B519="",S517,IFERROR(IF(AND(R518&gt;0,R517=0),R518,(1+(B519/B518-1)*Calc!$Z$1)*S517),0))</f>
        <v>0</v>
      </c>
      <c r="T518">
        <f>IF(B519="",T517,IFERROR(IF(AND(R518&gt;0,R517=0),R518,(1+(B519/B518-1)*Calc!$Z$1-L519)*T517),0))</f>
        <v>0</v>
      </c>
      <c r="U518">
        <f>IF(B519="",U517,IFERROR(IF(AND(R518&gt;0,R517=0),R518,(1+(B519/B518-1)*Calc!$Z$1-M519*2)*U517),0))</f>
        <v>0</v>
      </c>
      <c r="V518">
        <f>IF(B519="",V517,IFERROR(IF(AND(R518&gt;0,R517=0),R518,(1+(B519/B518-1)*Calc!$Z$1-N519*2)*V517),0))</f>
        <v>0</v>
      </c>
      <c r="W518">
        <f>IF(ISNUMBER(C518),C518,W517)</f>
        <v>0.08</v>
      </c>
      <c r="Y518" s="1" t="e">
        <f>IF(AND(Q518&gt;=Chart!$F$2,Q518&lt;=Chart!$F$3),Q518,#N/A)</f>
        <v>#N/A</v>
      </c>
      <c r="Z518" t="e">
        <f>IF(AND(Q518&gt;=Chart!$F$2,Q518&lt;=Chart!$F$3),R518,#N/A)</f>
        <v>#N/A</v>
      </c>
      <c r="AA518" t="e">
        <f>IF(AND(Q518&gt;=Chart!$F$2,Q518&lt;=Chart!$F$3),S518,#N/A)</f>
        <v>#N/A</v>
      </c>
      <c r="AB518" t="e">
        <f>IF(AND(Q518&gt;=Chart!$F$2,Q518&lt;=Chart!$F$3),T518,#N/A)</f>
        <v>#N/A</v>
      </c>
      <c r="AC518" t="e">
        <f>IF(AND(Q518&gt;=Chart!$F$2,Q518&lt;=Chart!$F$3),U518,#N/A)</f>
        <v>#N/A</v>
      </c>
      <c r="AD518" t="e">
        <f>IF(AND(Q518&gt;=Chart!$F$2,Q518&lt;=Chart!$F$3),V518,#N/A)</f>
        <v>#N/A</v>
      </c>
      <c r="AE518" t="e">
        <f>IF(AND(Q518&gt;=Chart!$F$2,Q518&lt;=Chart!$F$3),I518,#N/A)</f>
        <v>#N/A</v>
      </c>
      <c r="AF518" t="e">
        <f>IF(AND(Q518&gt;=Chart!$F$2,Q518&lt;=Chart!$F$3),H518/100,#N/A)</f>
        <v>#N/A</v>
      </c>
      <c r="AG518" t="e">
        <f>IF(AND(Q518&gt;=Chart!$F$2,Q518&lt;=Chart!$F$3),W518/100,#N/A)</f>
        <v>#N/A</v>
      </c>
    </row>
    <row r="519" spans="1:33" x14ac:dyDescent="0.25">
      <c r="A519">
        <v>1435757400</v>
      </c>
      <c r="B519">
        <f>INDEX('Daily Data ADJ'!$1:$1048576,MATCH(Calc!$A519,'Daily Data ADJ'!$A:$A,0),MATCH("SPY, CBOE BZX: Close",'Daily Data ADJ'!$1:$1,0))</f>
        <v>180.9269161</v>
      </c>
      <c r="C519">
        <f>INDEX('Daily Data ADJ'!$1:$1048576,MATCH(Calc!$A519,'Daily Data ADJ'!$A:$A,0),MATCH("EFFR, FRED: Close",'Daily Data ADJ'!$1:$1,0))</f>
        <v>0.13</v>
      </c>
      <c r="D519" t="str">
        <f>INDEX('Daily Data ADJ'!$1:$1048576,MATCH(Calc!$A519,'Daily Data ADJ'!$A:$A,1),MATCH("SOFR, FRED: Close",'Daily Data ADJ'!$1:$1,0))</f>
        <v>NaN</v>
      </c>
      <c r="E519">
        <f>INDEX('Daily Data ADJ'!$1:$1048576,MATCH(Calc!$A519,'Daily Data ADJ'!$A:$A,0),MATCH("UPRO, CBOE BZX: Close",'Daily Data ADJ'!$1:$1,0))</f>
        <v>11.06195621</v>
      </c>
      <c r="F519">
        <f>INDEX('Daily Data ADJ'!$1:$1048576,MATCH(Calc!$A519,'Daily Data ADJ'!$A:$A,0),MATCH("ES1!, CME_MINI: Close",'Daily Data ADJ'!$1:$1,0))</f>
        <v>2071</v>
      </c>
      <c r="G519">
        <f>INDEX('Daily Data ADJ'!$1:$1048576,MATCH(Calc!$A519,'Daily Data ADJ'!$A:$A,0),MATCH("ES2!, CME_MINI: Close",'Daily Data ADJ'!$1:$1,0))</f>
        <v>2063.25</v>
      </c>
      <c r="H519">
        <f>INDEX('QUANDL MULTPL SP500_DIV_YIELD_M'!$A:$G,MATCH(Calc!$A519,'QUANDL MULTPL SP500_DIV_YIELD_M'!$A:$A,1),MATCH('QUANDL MULTPL SP500_DIV_YIELD_M'!$E$1,'QUANDL MULTPL SP500_DIV_YIELD_M'!$A$1:$G$1,0))</f>
        <v>1.99</v>
      </c>
      <c r="I519" s="5">
        <f t="shared" si="42"/>
        <v>5.0151986629899115E-3</v>
      </c>
      <c r="J519" s="1">
        <f>A519/24/60/60+DATE(1970,1,1)</f>
        <v>42186.5625</v>
      </c>
      <c r="K519" s="3">
        <f t="shared" si="45"/>
        <v>1</v>
      </c>
      <c r="L519" s="6">
        <f>(1+Chart!$F$4)^(1/(365/K519))-1</f>
        <v>6.6592785027408397E-5</v>
      </c>
      <c r="M519" s="6">
        <f t="shared" si="46"/>
        <v>3.5593371059405854E-6</v>
      </c>
      <c r="N519" s="6">
        <f t="shared" si="47"/>
        <v>1.3706023911375098E-5</v>
      </c>
      <c r="O519">
        <f>O518*(B519/B518)</f>
        <v>180.92691610000074</v>
      </c>
      <c r="P519">
        <f t="shared" si="43"/>
        <v>2015</v>
      </c>
      <c r="Q519" s="1">
        <f t="shared" si="44"/>
        <v>42186.5625</v>
      </c>
      <c r="R519">
        <f>IF(B520="",R518,IF(Q519&gt;=Chart!$F$2,E519,0))</f>
        <v>0</v>
      </c>
      <c r="S519">
        <f>IF(B520="",S518,IFERROR(IF(AND(R519&gt;0,R518=0),R519,(1+(B520/B519-1)*Calc!$Z$1)*S518),0))</f>
        <v>0</v>
      </c>
      <c r="T519">
        <f>IF(B520="",T518,IFERROR(IF(AND(R519&gt;0,R518=0),R519,(1+(B520/B519-1)*Calc!$Z$1-L520)*T518),0))</f>
        <v>0</v>
      </c>
      <c r="U519">
        <f>IF(B520="",U518,IFERROR(IF(AND(R519&gt;0,R518=0),R519,(1+(B520/B519-1)*Calc!$Z$1-M520*2)*U518),0))</f>
        <v>0</v>
      </c>
      <c r="V519">
        <f>IF(B520="",V518,IFERROR(IF(AND(R519&gt;0,R518=0),R519,(1+(B520/B519-1)*Calc!$Z$1-N520*2)*V518),0))</f>
        <v>0</v>
      </c>
      <c r="W519">
        <f>IF(ISNUMBER(C519),C519,W518)</f>
        <v>0.13</v>
      </c>
      <c r="Y519" s="1" t="e">
        <f>IF(AND(Q519&gt;=Chart!$F$2,Q519&lt;=Chart!$F$3),Q519,#N/A)</f>
        <v>#N/A</v>
      </c>
      <c r="Z519" t="e">
        <f>IF(AND(Q519&gt;=Chart!$F$2,Q519&lt;=Chart!$F$3),R519,#N/A)</f>
        <v>#N/A</v>
      </c>
      <c r="AA519" t="e">
        <f>IF(AND(Q519&gt;=Chart!$F$2,Q519&lt;=Chart!$F$3),S519,#N/A)</f>
        <v>#N/A</v>
      </c>
      <c r="AB519" t="e">
        <f>IF(AND(Q519&gt;=Chart!$F$2,Q519&lt;=Chart!$F$3),T519,#N/A)</f>
        <v>#N/A</v>
      </c>
      <c r="AC519" t="e">
        <f>IF(AND(Q519&gt;=Chart!$F$2,Q519&lt;=Chart!$F$3),U519,#N/A)</f>
        <v>#N/A</v>
      </c>
      <c r="AD519" t="e">
        <f>IF(AND(Q519&gt;=Chart!$F$2,Q519&lt;=Chart!$F$3),V519,#N/A)</f>
        <v>#N/A</v>
      </c>
      <c r="AE519" t="e">
        <f>IF(AND(Q519&gt;=Chart!$F$2,Q519&lt;=Chart!$F$3),I519,#N/A)</f>
        <v>#N/A</v>
      </c>
      <c r="AF519" t="e">
        <f>IF(AND(Q519&gt;=Chart!$F$2,Q519&lt;=Chart!$F$3),H519/100,#N/A)</f>
        <v>#N/A</v>
      </c>
      <c r="AG519" t="e">
        <f>IF(AND(Q519&gt;=Chart!$F$2,Q519&lt;=Chart!$F$3),W519/100,#N/A)</f>
        <v>#N/A</v>
      </c>
    </row>
    <row r="520" spans="1:33" x14ac:dyDescent="0.25">
      <c r="A520">
        <v>1435843800</v>
      </c>
      <c r="B520">
        <f>INDEX('Daily Data ADJ'!$1:$1048576,MATCH(Calc!$A520,'Daily Data ADJ'!$A:$A,0),MATCH("SPY, CBOE BZX: Close",'Daily Data ADJ'!$1:$1,0))</f>
        <v>180.76124808</v>
      </c>
      <c r="C520">
        <f>INDEX('Daily Data ADJ'!$1:$1048576,MATCH(Calc!$A520,'Daily Data ADJ'!$A:$A,0),MATCH("EFFR, FRED: Close",'Daily Data ADJ'!$1:$1,0))</f>
        <v>0.13</v>
      </c>
      <c r="D520" t="str">
        <f>INDEX('Daily Data ADJ'!$1:$1048576,MATCH(Calc!$A520,'Daily Data ADJ'!$A:$A,1),MATCH("SOFR, FRED: Close",'Daily Data ADJ'!$1:$1,0))</f>
        <v>NaN</v>
      </c>
      <c r="E520">
        <f>INDEX('Daily Data ADJ'!$1:$1048576,MATCH(Calc!$A520,'Daily Data ADJ'!$A:$A,0),MATCH("UPRO, CBOE BZX: Close",'Daily Data ADJ'!$1:$1,0))</f>
        <v>11.02773386</v>
      </c>
      <c r="F520">
        <f>INDEX('Daily Data ADJ'!$1:$1048576,MATCH(Calc!$A520,'Daily Data ADJ'!$A:$A,0),MATCH("ES1!, CME_MINI: Close",'Daily Data ADJ'!$1:$1,0))</f>
        <v>2068.75</v>
      </c>
      <c r="G520">
        <f>INDEX('Daily Data ADJ'!$1:$1048576,MATCH(Calc!$A520,'Daily Data ADJ'!$A:$A,0),MATCH("ES2!, CME_MINI: Close",'Daily Data ADJ'!$1:$1,0))</f>
        <v>2061</v>
      </c>
      <c r="H520">
        <f>INDEX('QUANDL MULTPL SP500_DIV_YIELD_M'!$A:$G,MATCH(Calc!$A520,'QUANDL MULTPL SP500_DIV_YIELD_M'!$A:$A,1),MATCH('QUANDL MULTPL SP500_DIV_YIELD_M'!$E$1,'QUANDL MULTPL SP500_DIV_YIELD_M'!$A$1:$G$1,0))</f>
        <v>1.99</v>
      </c>
      <c r="I520" s="5">
        <f t="shared" ref="I520:I583" si="48">(G520/F520)^4-1+H520/100</f>
        <v>4.9991007822634825E-3</v>
      </c>
      <c r="J520" s="1">
        <f>A520/24/60/60+DATE(1970,1,1)</f>
        <v>42187.5625</v>
      </c>
      <c r="K520" s="3">
        <f t="shared" si="45"/>
        <v>1</v>
      </c>
      <c r="L520" s="6">
        <f>(1+Chart!$F$4)^(1/(365/K520))-1</f>
        <v>6.6592785027408397E-5</v>
      </c>
      <c r="M520" s="6">
        <f t="shared" si="46"/>
        <v>3.5593371059405854E-6</v>
      </c>
      <c r="N520" s="6">
        <f t="shared" si="47"/>
        <v>1.3662139262127226E-5</v>
      </c>
      <c r="O520">
        <f>O519*(B520/B519)</f>
        <v>180.76124808000074</v>
      </c>
      <c r="P520">
        <f t="shared" ref="P520:P583" si="49">YEAR(Q520)</f>
        <v>2015</v>
      </c>
      <c r="Q520" s="1">
        <f t="shared" ref="Q520:Q583" si="50">J520</f>
        <v>42187.5625</v>
      </c>
      <c r="R520">
        <f>IF(B521="",R519,IF(Q520&gt;=Chart!$F$2,E520,0))</f>
        <v>0</v>
      </c>
      <c r="S520">
        <f>IF(B521="",S519,IFERROR(IF(AND(R520&gt;0,R519=0),R520,(1+(B521/B520-1)*Calc!$Z$1)*S519),0))</f>
        <v>0</v>
      </c>
      <c r="T520">
        <f>IF(B521="",T519,IFERROR(IF(AND(R520&gt;0,R519=0),R520,(1+(B521/B520-1)*Calc!$Z$1-L521)*T519),0))</f>
        <v>0</v>
      </c>
      <c r="U520">
        <f>IF(B521="",U519,IFERROR(IF(AND(R520&gt;0,R519=0),R520,(1+(B521/B520-1)*Calc!$Z$1-M521*2)*U519),0))</f>
        <v>0</v>
      </c>
      <c r="V520">
        <f>IF(B521="",V519,IFERROR(IF(AND(R520&gt;0,R519=0),R520,(1+(B521/B520-1)*Calc!$Z$1-N521*2)*V519),0))</f>
        <v>0</v>
      </c>
      <c r="W520">
        <f>IF(ISNUMBER(C520),C520,W519)</f>
        <v>0.13</v>
      </c>
      <c r="Y520" s="1" t="e">
        <f>IF(AND(Q520&gt;=Chart!$F$2,Q520&lt;=Chart!$F$3),Q520,#N/A)</f>
        <v>#N/A</v>
      </c>
      <c r="Z520" t="e">
        <f>IF(AND(Q520&gt;=Chart!$F$2,Q520&lt;=Chart!$F$3),R520,#N/A)</f>
        <v>#N/A</v>
      </c>
      <c r="AA520" t="e">
        <f>IF(AND(Q520&gt;=Chart!$F$2,Q520&lt;=Chart!$F$3),S520,#N/A)</f>
        <v>#N/A</v>
      </c>
      <c r="AB520" t="e">
        <f>IF(AND(Q520&gt;=Chart!$F$2,Q520&lt;=Chart!$F$3),T520,#N/A)</f>
        <v>#N/A</v>
      </c>
      <c r="AC520" t="e">
        <f>IF(AND(Q520&gt;=Chart!$F$2,Q520&lt;=Chart!$F$3),U520,#N/A)</f>
        <v>#N/A</v>
      </c>
      <c r="AD520" t="e">
        <f>IF(AND(Q520&gt;=Chart!$F$2,Q520&lt;=Chart!$F$3),V520,#N/A)</f>
        <v>#N/A</v>
      </c>
      <c r="AE520" t="e">
        <f>IF(AND(Q520&gt;=Chart!$F$2,Q520&lt;=Chart!$F$3),I520,#N/A)</f>
        <v>#N/A</v>
      </c>
      <c r="AF520" t="e">
        <f>IF(AND(Q520&gt;=Chart!$F$2,Q520&lt;=Chart!$F$3),H520/100,#N/A)</f>
        <v>#N/A</v>
      </c>
      <c r="AG520" t="e">
        <f>IF(AND(Q520&gt;=Chart!$F$2,Q520&lt;=Chart!$F$3),W520/100,#N/A)</f>
        <v>#N/A</v>
      </c>
    </row>
    <row r="521" spans="1:33" x14ac:dyDescent="0.25">
      <c r="A521">
        <v>1436189400</v>
      </c>
      <c r="B521">
        <f>INDEX('Daily Data ADJ'!$1:$1048576,MATCH(Calc!$A521,'Daily Data ADJ'!$A:$A,0),MATCH("SPY, CBOE BZX: Close",'Daily Data ADJ'!$1:$1,0))</f>
        <v>180.24680527999999</v>
      </c>
      <c r="C521">
        <f>INDEX('Daily Data ADJ'!$1:$1048576,MATCH(Calc!$A521,'Daily Data ADJ'!$A:$A,0),MATCH("EFFR, FRED: Close",'Daily Data ADJ'!$1:$1,0))</f>
        <v>0.13</v>
      </c>
      <c r="D521" t="str">
        <f>INDEX('Daily Data ADJ'!$1:$1048576,MATCH(Calc!$A521,'Daily Data ADJ'!$A:$A,1),MATCH("SOFR, FRED: Close",'Daily Data ADJ'!$1:$1,0))</f>
        <v>NaN</v>
      </c>
      <c r="E521">
        <f>INDEX('Daily Data ADJ'!$1:$1048576,MATCH(Calc!$A521,'Daily Data ADJ'!$A:$A,0),MATCH("UPRO, CBOE BZX: Close",'Daily Data ADJ'!$1:$1,0))</f>
        <v>10.938103570000001</v>
      </c>
      <c r="F521">
        <f>INDEX('Daily Data ADJ'!$1:$1048576,MATCH(Calc!$A521,'Daily Data ADJ'!$A:$A,0),MATCH("ES1!, CME_MINI: Close",'Daily Data ADJ'!$1:$1,0))</f>
        <v>2064.5</v>
      </c>
      <c r="G521">
        <f>INDEX('Daily Data ADJ'!$1:$1048576,MATCH(Calc!$A521,'Daily Data ADJ'!$A:$A,0),MATCH("ES2!, CME_MINI: Close",'Daily Data ADJ'!$1:$1,0))</f>
        <v>2056.75</v>
      </c>
      <c r="H521">
        <f>INDEX('QUANDL MULTPL SP500_DIV_YIELD_M'!$A:$G,MATCH(Calc!$A521,'QUANDL MULTPL SP500_DIV_YIELD_M'!$A:$A,1),MATCH('QUANDL MULTPL SP500_DIV_YIELD_M'!$E$1,'QUANDL MULTPL SP500_DIV_YIELD_M'!$A$1:$G$1,0))</f>
        <v>1.99</v>
      </c>
      <c r="I521" s="5">
        <f t="shared" si="48"/>
        <v>4.9685984796981886E-3</v>
      </c>
      <c r="J521" s="1">
        <f>A521/24/60/60+DATE(1970,1,1)</f>
        <v>42191.5625</v>
      </c>
      <c r="K521" s="3">
        <f t="shared" ref="K521:K584" si="51">J521-J520</f>
        <v>4</v>
      </c>
      <c r="L521" s="6">
        <f>(1+Chart!$F$4)^(1/(365/K521))-1</f>
        <v>2.6639774888526091E-4</v>
      </c>
      <c r="M521" s="6">
        <f t="shared" ref="M521:M584" si="52">IFERROR((1+C521/100)^(1/(365/K521))-1,M520)</f>
        <v>1.4237424437402169E-5</v>
      </c>
      <c r="N521" s="6">
        <f t="shared" ref="N521:N584" si="53">(1+I521)^(1/(365/K521))-1</f>
        <v>5.4317044750895604E-5</v>
      </c>
      <c r="O521">
        <f>O520*(B521/B520)</f>
        <v>180.24680528000073</v>
      </c>
      <c r="P521">
        <f t="shared" si="49"/>
        <v>2015</v>
      </c>
      <c r="Q521" s="1">
        <f t="shared" si="50"/>
        <v>42191.5625</v>
      </c>
      <c r="R521">
        <f>IF(B522="",R520,IF(Q521&gt;=Chart!$F$2,E521,0))</f>
        <v>0</v>
      </c>
      <c r="S521">
        <f>IF(B522="",S520,IFERROR(IF(AND(R521&gt;0,R520=0),R521,(1+(B522/B521-1)*Calc!$Z$1)*S520),0))</f>
        <v>0</v>
      </c>
      <c r="T521">
        <f>IF(B522="",T520,IFERROR(IF(AND(R521&gt;0,R520=0),R521,(1+(B522/B521-1)*Calc!$Z$1-L522)*T520),0))</f>
        <v>0</v>
      </c>
      <c r="U521">
        <f>IF(B522="",U520,IFERROR(IF(AND(R521&gt;0,R520=0),R521,(1+(B522/B521-1)*Calc!$Z$1-M522*2)*U520),0))</f>
        <v>0</v>
      </c>
      <c r="V521">
        <f>IF(B522="",V520,IFERROR(IF(AND(R521&gt;0,R520=0),R521,(1+(B522/B521-1)*Calc!$Z$1-N522*2)*V520),0))</f>
        <v>0</v>
      </c>
      <c r="W521">
        <f>IF(ISNUMBER(C521),C521,W520)</f>
        <v>0.13</v>
      </c>
      <c r="Y521" s="1" t="e">
        <f>IF(AND(Q521&gt;=Chart!$F$2,Q521&lt;=Chart!$F$3),Q521,#N/A)</f>
        <v>#N/A</v>
      </c>
      <c r="Z521" t="e">
        <f>IF(AND(Q521&gt;=Chart!$F$2,Q521&lt;=Chart!$F$3),R521,#N/A)</f>
        <v>#N/A</v>
      </c>
      <c r="AA521" t="e">
        <f>IF(AND(Q521&gt;=Chart!$F$2,Q521&lt;=Chart!$F$3),S521,#N/A)</f>
        <v>#N/A</v>
      </c>
      <c r="AB521" t="e">
        <f>IF(AND(Q521&gt;=Chart!$F$2,Q521&lt;=Chart!$F$3),T521,#N/A)</f>
        <v>#N/A</v>
      </c>
      <c r="AC521" t="e">
        <f>IF(AND(Q521&gt;=Chart!$F$2,Q521&lt;=Chart!$F$3),U521,#N/A)</f>
        <v>#N/A</v>
      </c>
      <c r="AD521" t="e">
        <f>IF(AND(Q521&gt;=Chart!$F$2,Q521&lt;=Chart!$F$3),V521,#N/A)</f>
        <v>#N/A</v>
      </c>
      <c r="AE521" t="e">
        <f>IF(AND(Q521&gt;=Chart!$F$2,Q521&lt;=Chart!$F$3),I521,#N/A)</f>
        <v>#N/A</v>
      </c>
      <c r="AF521" t="e">
        <f>IF(AND(Q521&gt;=Chart!$F$2,Q521&lt;=Chart!$F$3),H521/100,#N/A)</f>
        <v>#N/A</v>
      </c>
      <c r="AG521" t="e">
        <f>IF(AND(Q521&gt;=Chart!$F$2,Q521&lt;=Chart!$F$3),W521/100,#N/A)</f>
        <v>#N/A</v>
      </c>
    </row>
    <row r="522" spans="1:33" x14ac:dyDescent="0.25">
      <c r="A522">
        <v>1436275800</v>
      </c>
      <c r="B522">
        <f>INDEX('Daily Data ADJ'!$1:$1048576,MATCH(Calc!$A522,'Daily Data ADJ'!$A:$A,0),MATCH("SPY, CBOE BZX: Close",'Daily Data ADJ'!$1:$1,0))</f>
        <v>181.38032330999999</v>
      </c>
      <c r="C522">
        <f>INDEX('Daily Data ADJ'!$1:$1048576,MATCH(Calc!$A522,'Daily Data ADJ'!$A:$A,0),MATCH("EFFR, FRED: Close",'Daily Data ADJ'!$1:$1,0))</f>
        <v>0.13</v>
      </c>
      <c r="D522" t="str">
        <f>INDEX('Daily Data ADJ'!$1:$1048576,MATCH(Calc!$A522,'Daily Data ADJ'!$A:$A,1),MATCH("SOFR, FRED: Close",'Daily Data ADJ'!$1:$1,0))</f>
        <v>NaN</v>
      </c>
      <c r="E522">
        <f>INDEX('Daily Data ADJ'!$1:$1048576,MATCH(Calc!$A522,'Daily Data ADJ'!$A:$A,0),MATCH("UPRO, CBOE BZX: Close",'Daily Data ADJ'!$1:$1,0))</f>
        <v>11.133659850000001</v>
      </c>
      <c r="F522">
        <f>INDEX('Daily Data ADJ'!$1:$1048576,MATCH(Calc!$A522,'Daily Data ADJ'!$A:$A,0),MATCH("ES1!, CME_MINI: Close",'Daily Data ADJ'!$1:$1,0))</f>
        <v>2073.75</v>
      </c>
      <c r="G522">
        <f>INDEX('Daily Data ADJ'!$1:$1048576,MATCH(Calc!$A522,'Daily Data ADJ'!$A:$A,0),MATCH("ES2!, CME_MINI: Close",'Daily Data ADJ'!$1:$1,0))</f>
        <v>2066</v>
      </c>
      <c r="H522">
        <f>INDEX('QUANDL MULTPL SP500_DIV_YIELD_M'!$A:$G,MATCH(Calc!$A522,'QUANDL MULTPL SP500_DIV_YIELD_M'!$A:$A,1),MATCH('QUANDL MULTPL SP500_DIV_YIELD_M'!$E$1,'QUANDL MULTPL SP500_DIV_YIELD_M'!$A$1:$G$1,0))</f>
        <v>1.99</v>
      </c>
      <c r="I522" s="5">
        <f t="shared" si="48"/>
        <v>5.0348266788079188E-3</v>
      </c>
      <c r="J522" s="1">
        <f>A522/24/60/60+DATE(1970,1,1)</f>
        <v>42192.5625</v>
      </c>
      <c r="K522" s="3">
        <f t="shared" si="51"/>
        <v>1</v>
      </c>
      <c r="L522" s="6">
        <f>(1+Chart!$F$4)^(1/(365/K522))-1</f>
        <v>6.6592785027408397E-5</v>
      </c>
      <c r="M522" s="6">
        <f t="shared" si="52"/>
        <v>3.5593371059405854E-6</v>
      </c>
      <c r="N522" s="6">
        <f t="shared" si="53"/>
        <v>1.3759531161117167E-5</v>
      </c>
      <c r="O522">
        <f>O521*(B522/B521)</f>
        <v>181.38032331000073</v>
      </c>
      <c r="P522">
        <f t="shared" si="49"/>
        <v>2015</v>
      </c>
      <c r="Q522" s="1">
        <f t="shared" si="50"/>
        <v>42192.5625</v>
      </c>
      <c r="R522">
        <f>IF(B523="",R521,IF(Q522&gt;=Chart!$F$2,E522,0))</f>
        <v>0</v>
      </c>
      <c r="S522">
        <f>IF(B523="",S521,IFERROR(IF(AND(R522&gt;0,R521=0),R522,(1+(B523/B522-1)*Calc!$Z$1)*S521),0))</f>
        <v>0</v>
      </c>
      <c r="T522">
        <f>IF(B523="",T521,IFERROR(IF(AND(R522&gt;0,R521=0),R522,(1+(B523/B522-1)*Calc!$Z$1-L523)*T521),0))</f>
        <v>0</v>
      </c>
      <c r="U522">
        <f>IF(B523="",U521,IFERROR(IF(AND(R522&gt;0,R521=0),R522,(1+(B523/B522-1)*Calc!$Z$1-M523*2)*U521),0))</f>
        <v>0</v>
      </c>
      <c r="V522">
        <f>IF(B523="",V521,IFERROR(IF(AND(R522&gt;0,R521=0),R522,(1+(B523/B522-1)*Calc!$Z$1-N523*2)*V521),0))</f>
        <v>0</v>
      </c>
      <c r="W522">
        <f>IF(ISNUMBER(C522),C522,W521)</f>
        <v>0.13</v>
      </c>
      <c r="Y522" s="1" t="e">
        <f>IF(AND(Q522&gt;=Chart!$F$2,Q522&lt;=Chart!$F$3),Q522,#N/A)</f>
        <v>#N/A</v>
      </c>
      <c r="Z522" t="e">
        <f>IF(AND(Q522&gt;=Chart!$F$2,Q522&lt;=Chart!$F$3),R522,#N/A)</f>
        <v>#N/A</v>
      </c>
      <c r="AA522" t="e">
        <f>IF(AND(Q522&gt;=Chart!$F$2,Q522&lt;=Chart!$F$3),S522,#N/A)</f>
        <v>#N/A</v>
      </c>
      <c r="AB522" t="e">
        <f>IF(AND(Q522&gt;=Chart!$F$2,Q522&lt;=Chart!$F$3),T522,#N/A)</f>
        <v>#N/A</v>
      </c>
      <c r="AC522" t="e">
        <f>IF(AND(Q522&gt;=Chart!$F$2,Q522&lt;=Chart!$F$3),U522,#N/A)</f>
        <v>#N/A</v>
      </c>
      <c r="AD522" t="e">
        <f>IF(AND(Q522&gt;=Chart!$F$2,Q522&lt;=Chart!$F$3),V522,#N/A)</f>
        <v>#N/A</v>
      </c>
      <c r="AE522" t="e">
        <f>IF(AND(Q522&gt;=Chart!$F$2,Q522&lt;=Chart!$F$3),I522,#N/A)</f>
        <v>#N/A</v>
      </c>
      <c r="AF522" t="e">
        <f>IF(AND(Q522&gt;=Chart!$F$2,Q522&lt;=Chart!$F$3),H522/100,#N/A)</f>
        <v>#N/A</v>
      </c>
      <c r="AG522" t="e">
        <f>IF(AND(Q522&gt;=Chart!$F$2,Q522&lt;=Chart!$F$3),W522/100,#N/A)</f>
        <v>#N/A</v>
      </c>
    </row>
    <row r="523" spans="1:33" x14ac:dyDescent="0.25">
      <c r="A523">
        <v>1436362200</v>
      </c>
      <c r="B523">
        <f>INDEX('Daily Data ADJ'!$1:$1048576,MATCH(Calc!$A523,'Daily Data ADJ'!$A:$A,0),MATCH("SPY, CBOE BZX: Close",'Daily Data ADJ'!$1:$1,0))</f>
        <v>178.33726336999999</v>
      </c>
      <c r="C523">
        <f>INDEX('Daily Data ADJ'!$1:$1048576,MATCH(Calc!$A523,'Daily Data ADJ'!$A:$A,0),MATCH("EFFR, FRED: Close",'Daily Data ADJ'!$1:$1,0))</f>
        <v>0.13</v>
      </c>
      <c r="D523" t="str">
        <f>INDEX('Daily Data ADJ'!$1:$1048576,MATCH(Calc!$A523,'Daily Data ADJ'!$A:$A,1),MATCH("SOFR, FRED: Close",'Daily Data ADJ'!$1:$1,0))</f>
        <v>NaN</v>
      </c>
      <c r="E523">
        <f>INDEX('Daily Data ADJ'!$1:$1048576,MATCH(Calc!$A523,'Daily Data ADJ'!$A:$A,0),MATCH("UPRO, CBOE BZX: Close",'Daily Data ADJ'!$1:$1,0))</f>
        <v>10.58284428</v>
      </c>
      <c r="F523">
        <f>INDEX('Daily Data ADJ'!$1:$1048576,MATCH(Calc!$A523,'Daily Data ADJ'!$A:$A,0),MATCH("ES1!, CME_MINI: Close",'Daily Data ADJ'!$1:$1,0))</f>
        <v>2039.25</v>
      </c>
      <c r="G523">
        <f>INDEX('Daily Data ADJ'!$1:$1048576,MATCH(Calc!$A523,'Daily Data ADJ'!$A:$A,0),MATCH("ES2!, CME_MINI: Close",'Daily Data ADJ'!$1:$1,0))</f>
        <v>2031.25</v>
      </c>
      <c r="H523">
        <f>INDEX('QUANDL MULTPL SP500_DIV_YIELD_M'!$A:$G,MATCH(Calc!$A523,'QUANDL MULTPL SP500_DIV_YIELD_M'!$A:$A,1),MATCH('QUANDL MULTPL SP500_DIV_YIELD_M'!$E$1,'QUANDL MULTPL SP500_DIV_YIELD_M'!$A$1:$G$1,0))</f>
        <v>1.99</v>
      </c>
      <c r="I523" s="5">
        <f t="shared" si="48"/>
        <v>4.3000551802162279E-3</v>
      </c>
      <c r="J523" s="1">
        <f>A523/24/60/60+DATE(1970,1,1)</f>
        <v>42193.5625</v>
      </c>
      <c r="K523" s="3">
        <f t="shared" si="51"/>
        <v>1</v>
      </c>
      <c r="L523" s="6">
        <f>(1+Chart!$F$4)^(1/(365/K523))-1</f>
        <v>6.6592785027408397E-5</v>
      </c>
      <c r="M523" s="6">
        <f t="shared" si="52"/>
        <v>3.5593371059405854E-6</v>
      </c>
      <c r="N523" s="6">
        <f t="shared" si="53"/>
        <v>1.1755785156442045E-5</v>
      </c>
      <c r="O523">
        <f>O522*(B523/B522)</f>
        <v>178.3372633700007</v>
      </c>
      <c r="P523">
        <f t="shared" si="49"/>
        <v>2015</v>
      </c>
      <c r="Q523" s="1">
        <f t="shared" si="50"/>
        <v>42193.5625</v>
      </c>
      <c r="R523">
        <f>IF(B524="",R522,IF(Q523&gt;=Chart!$F$2,E523,0))</f>
        <v>0</v>
      </c>
      <c r="S523">
        <f>IF(B524="",S522,IFERROR(IF(AND(R523&gt;0,R522=0),R523,(1+(B524/B523-1)*Calc!$Z$1)*S522),0))</f>
        <v>0</v>
      </c>
      <c r="T523">
        <f>IF(B524="",T522,IFERROR(IF(AND(R523&gt;0,R522=0),R523,(1+(B524/B523-1)*Calc!$Z$1-L524)*T522),0))</f>
        <v>0</v>
      </c>
      <c r="U523">
        <f>IF(B524="",U522,IFERROR(IF(AND(R523&gt;0,R522=0),R523,(1+(B524/B523-1)*Calc!$Z$1-M524*2)*U522),0))</f>
        <v>0</v>
      </c>
      <c r="V523">
        <f>IF(B524="",V522,IFERROR(IF(AND(R523&gt;0,R522=0),R523,(1+(B524/B523-1)*Calc!$Z$1-N524*2)*V522),0))</f>
        <v>0</v>
      </c>
      <c r="W523">
        <f>IF(ISNUMBER(C523),C523,W522)</f>
        <v>0.13</v>
      </c>
      <c r="Y523" s="1" t="e">
        <f>IF(AND(Q523&gt;=Chart!$F$2,Q523&lt;=Chart!$F$3),Q523,#N/A)</f>
        <v>#N/A</v>
      </c>
      <c r="Z523" t="e">
        <f>IF(AND(Q523&gt;=Chart!$F$2,Q523&lt;=Chart!$F$3),R523,#N/A)</f>
        <v>#N/A</v>
      </c>
      <c r="AA523" t="e">
        <f>IF(AND(Q523&gt;=Chart!$F$2,Q523&lt;=Chart!$F$3),S523,#N/A)</f>
        <v>#N/A</v>
      </c>
      <c r="AB523" t="e">
        <f>IF(AND(Q523&gt;=Chart!$F$2,Q523&lt;=Chart!$F$3),T523,#N/A)</f>
        <v>#N/A</v>
      </c>
      <c r="AC523" t="e">
        <f>IF(AND(Q523&gt;=Chart!$F$2,Q523&lt;=Chart!$F$3),U523,#N/A)</f>
        <v>#N/A</v>
      </c>
      <c r="AD523" t="e">
        <f>IF(AND(Q523&gt;=Chart!$F$2,Q523&lt;=Chart!$F$3),V523,#N/A)</f>
        <v>#N/A</v>
      </c>
      <c r="AE523" t="e">
        <f>IF(AND(Q523&gt;=Chart!$F$2,Q523&lt;=Chart!$F$3),I523,#N/A)</f>
        <v>#N/A</v>
      </c>
      <c r="AF523" t="e">
        <f>IF(AND(Q523&gt;=Chart!$F$2,Q523&lt;=Chart!$F$3),H523/100,#N/A)</f>
        <v>#N/A</v>
      </c>
      <c r="AG523" t="e">
        <f>IF(AND(Q523&gt;=Chart!$F$2,Q523&lt;=Chart!$F$3),W523/100,#N/A)</f>
        <v>#N/A</v>
      </c>
    </row>
    <row r="524" spans="1:33" x14ac:dyDescent="0.25">
      <c r="A524">
        <v>1436448600</v>
      </c>
      <c r="B524">
        <f>INDEX('Daily Data ADJ'!$1:$1048576,MATCH(Calc!$A524,'Daily Data ADJ'!$A:$A,0),MATCH("SPY, CBOE BZX: Close",'Daily Data ADJ'!$1:$1,0))</f>
        <v>178.65988003999999</v>
      </c>
      <c r="C524">
        <f>INDEX('Daily Data ADJ'!$1:$1048576,MATCH(Calc!$A524,'Daily Data ADJ'!$A:$A,0),MATCH("EFFR, FRED: Close",'Daily Data ADJ'!$1:$1,0))</f>
        <v>0.13</v>
      </c>
      <c r="D524" t="str">
        <f>INDEX('Daily Data ADJ'!$1:$1048576,MATCH(Calc!$A524,'Daily Data ADJ'!$A:$A,1),MATCH("SOFR, FRED: Close",'Daily Data ADJ'!$1:$1,0))</f>
        <v>NaN</v>
      </c>
      <c r="E524">
        <f>INDEX('Daily Data ADJ'!$1:$1048576,MATCH(Calc!$A524,'Daily Data ADJ'!$A:$A,0),MATCH("UPRO, CBOE BZX: Close",'Daily Data ADJ'!$1:$1,0))</f>
        <v>10.6349923</v>
      </c>
      <c r="F524">
        <f>INDEX('Daily Data ADJ'!$1:$1048576,MATCH(Calc!$A524,'Daily Data ADJ'!$A:$A,0),MATCH("ES1!, CME_MINI: Close",'Daily Data ADJ'!$1:$1,0))</f>
        <v>2041.25</v>
      </c>
      <c r="G524">
        <f>INDEX('Daily Data ADJ'!$1:$1048576,MATCH(Calc!$A524,'Daily Data ADJ'!$A:$A,0),MATCH("ES2!, CME_MINI: Close",'Daily Data ADJ'!$1:$1,0))</f>
        <v>2033.25</v>
      </c>
      <c r="H524">
        <f>INDEX('QUANDL MULTPL SP500_DIV_YIELD_M'!$A:$G,MATCH(Calc!$A524,'QUANDL MULTPL SP500_DIV_YIELD_M'!$A:$A,1),MATCH('QUANDL MULTPL SP500_DIV_YIELD_M'!$E$1,'QUANDL MULTPL SP500_DIV_YIELD_M'!$A$1:$G$1,0))</f>
        <v>1.99</v>
      </c>
      <c r="I524" s="5">
        <f t="shared" si="48"/>
        <v>4.3152499645775222E-3</v>
      </c>
      <c r="J524" s="1">
        <f>A524/24/60/60+DATE(1970,1,1)</f>
        <v>42194.5625</v>
      </c>
      <c r="K524" s="3">
        <f t="shared" si="51"/>
        <v>1</v>
      </c>
      <c r="L524" s="6">
        <f>(1+Chart!$F$4)^(1/(365/K524))-1</f>
        <v>6.6592785027408397E-5</v>
      </c>
      <c r="M524" s="6">
        <f t="shared" si="52"/>
        <v>3.5593371059405854E-6</v>
      </c>
      <c r="N524" s="6">
        <f t="shared" si="53"/>
        <v>1.1797236634469854E-5</v>
      </c>
      <c r="O524">
        <f>O523*(B524/B523)</f>
        <v>178.65988004000067</v>
      </c>
      <c r="P524">
        <f t="shared" si="49"/>
        <v>2015</v>
      </c>
      <c r="Q524" s="1">
        <f t="shared" si="50"/>
        <v>42194.5625</v>
      </c>
      <c r="R524">
        <f>IF(B525="",R523,IF(Q524&gt;=Chart!$F$2,E524,0))</f>
        <v>0</v>
      </c>
      <c r="S524">
        <f>IF(B525="",S523,IFERROR(IF(AND(R524&gt;0,R523=0),R524,(1+(B525/B524-1)*Calc!$Z$1)*S523),0))</f>
        <v>0</v>
      </c>
      <c r="T524">
        <f>IF(B525="",T523,IFERROR(IF(AND(R524&gt;0,R523=0),R524,(1+(B525/B524-1)*Calc!$Z$1-L525)*T523),0))</f>
        <v>0</v>
      </c>
      <c r="U524">
        <f>IF(B525="",U523,IFERROR(IF(AND(R524&gt;0,R523=0),R524,(1+(B525/B524-1)*Calc!$Z$1-M525*2)*U523),0))</f>
        <v>0</v>
      </c>
      <c r="V524">
        <f>IF(B525="",V523,IFERROR(IF(AND(R524&gt;0,R523=0),R524,(1+(B525/B524-1)*Calc!$Z$1-N525*2)*V523),0))</f>
        <v>0</v>
      </c>
      <c r="W524">
        <f>IF(ISNUMBER(C524),C524,W523)</f>
        <v>0.13</v>
      </c>
      <c r="Y524" s="1" t="e">
        <f>IF(AND(Q524&gt;=Chart!$F$2,Q524&lt;=Chart!$F$3),Q524,#N/A)</f>
        <v>#N/A</v>
      </c>
      <c r="Z524" t="e">
        <f>IF(AND(Q524&gt;=Chart!$F$2,Q524&lt;=Chart!$F$3),R524,#N/A)</f>
        <v>#N/A</v>
      </c>
      <c r="AA524" t="e">
        <f>IF(AND(Q524&gt;=Chart!$F$2,Q524&lt;=Chart!$F$3),S524,#N/A)</f>
        <v>#N/A</v>
      </c>
      <c r="AB524" t="e">
        <f>IF(AND(Q524&gt;=Chart!$F$2,Q524&lt;=Chart!$F$3),T524,#N/A)</f>
        <v>#N/A</v>
      </c>
      <c r="AC524" t="e">
        <f>IF(AND(Q524&gt;=Chart!$F$2,Q524&lt;=Chart!$F$3),U524,#N/A)</f>
        <v>#N/A</v>
      </c>
      <c r="AD524" t="e">
        <f>IF(AND(Q524&gt;=Chart!$F$2,Q524&lt;=Chart!$F$3),V524,#N/A)</f>
        <v>#N/A</v>
      </c>
      <c r="AE524" t="e">
        <f>IF(AND(Q524&gt;=Chart!$F$2,Q524&lt;=Chart!$F$3),I524,#N/A)</f>
        <v>#N/A</v>
      </c>
      <c r="AF524" t="e">
        <f>IF(AND(Q524&gt;=Chart!$F$2,Q524&lt;=Chart!$F$3),H524/100,#N/A)</f>
        <v>#N/A</v>
      </c>
      <c r="AG524" t="e">
        <f>IF(AND(Q524&gt;=Chart!$F$2,Q524&lt;=Chart!$F$3),W524/100,#N/A)</f>
        <v>#N/A</v>
      </c>
    </row>
    <row r="525" spans="1:33" x14ac:dyDescent="0.25">
      <c r="A525">
        <v>1436535000</v>
      </c>
      <c r="B525">
        <f>INDEX('Daily Data ADJ'!$1:$1048576,MATCH(Calc!$A525,'Daily Data ADJ'!$A:$A,0),MATCH("SPY, CBOE BZX: Close",'Daily Data ADJ'!$1:$1,0))</f>
        <v>180.90947736000001</v>
      </c>
      <c r="C525">
        <f>INDEX('Daily Data ADJ'!$1:$1048576,MATCH(Calc!$A525,'Daily Data ADJ'!$A:$A,0),MATCH("EFFR, FRED: Close",'Daily Data ADJ'!$1:$1,0))</f>
        <v>0.13</v>
      </c>
      <c r="D525" t="str">
        <f>INDEX('Daily Data ADJ'!$1:$1048576,MATCH(Calc!$A525,'Daily Data ADJ'!$A:$A,1),MATCH("SOFR, FRED: Close",'Daily Data ADJ'!$1:$1,0))</f>
        <v>NaN</v>
      </c>
      <c r="E525">
        <f>INDEX('Daily Data ADJ'!$1:$1048576,MATCH(Calc!$A525,'Daily Data ADJ'!$A:$A,0),MATCH("UPRO, CBOE BZX: Close",'Daily Data ADJ'!$1:$1,0))</f>
        <v>11.03914163</v>
      </c>
      <c r="F525">
        <f>INDEX('Daily Data ADJ'!$1:$1048576,MATCH(Calc!$A525,'Daily Data ADJ'!$A:$A,0),MATCH("ES1!, CME_MINI: Close",'Daily Data ADJ'!$1:$1,0))</f>
        <v>2069</v>
      </c>
      <c r="G525">
        <f>INDEX('Daily Data ADJ'!$1:$1048576,MATCH(Calc!$A525,'Daily Data ADJ'!$A:$A,0),MATCH("ES2!, CME_MINI: Close",'Daily Data ADJ'!$1:$1,0))</f>
        <v>2061.25</v>
      </c>
      <c r="H525">
        <f>INDEX('QUANDL MULTPL SP500_DIV_YIELD_M'!$A:$G,MATCH(Calc!$A525,'QUANDL MULTPL SP500_DIV_YIELD_M'!$A:$A,1),MATCH('QUANDL MULTPL SP500_DIV_YIELD_M'!$E$1,'QUANDL MULTPL SP500_DIV_YIELD_M'!$A$1:$G$1,0))</f>
        <v>1.99</v>
      </c>
      <c r="I525" s="5">
        <f t="shared" si="48"/>
        <v>5.0008911549292712E-3</v>
      </c>
      <c r="J525" s="1">
        <f>A525/24/60/60+DATE(1970,1,1)</f>
        <v>42195.5625</v>
      </c>
      <c r="K525" s="3">
        <f t="shared" si="51"/>
        <v>1</v>
      </c>
      <c r="L525" s="6">
        <f>(1+Chart!$F$4)^(1/(365/K525))-1</f>
        <v>6.6592785027408397E-5</v>
      </c>
      <c r="M525" s="6">
        <f t="shared" si="52"/>
        <v>3.5593371059405854E-6</v>
      </c>
      <c r="N525" s="6">
        <f t="shared" si="53"/>
        <v>1.3667020055896373E-5</v>
      </c>
      <c r="O525">
        <f>O524*(B525/B524)</f>
        <v>180.90947736000069</v>
      </c>
      <c r="P525">
        <f t="shared" si="49"/>
        <v>2015</v>
      </c>
      <c r="Q525" s="1">
        <f t="shared" si="50"/>
        <v>42195.5625</v>
      </c>
      <c r="R525">
        <f>IF(B526="",R524,IF(Q525&gt;=Chart!$F$2,E525,0))</f>
        <v>0</v>
      </c>
      <c r="S525">
        <f>IF(B526="",S524,IFERROR(IF(AND(R525&gt;0,R524=0),R525,(1+(B526/B525-1)*Calc!$Z$1)*S524),0))</f>
        <v>0</v>
      </c>
      <c r="T525">
        <f>IF(B526="",T524,IFERROR(IF(AND(R525&gt;0,R524=0),R525,(1+(B526/B525-1)*Calc!$Z$1-L526)*T524),0))</f>
        <v>0</v>
      </c>
      <c r="U525">
        <f>IF(B526="",U524,IFERROR(IF(AND(R525&gt;0,R524=0),R525,(1+(B526/B525-1)*Calc!$Z$1-M526*2)*U524),0))</f>
        <v>0</v>
      </c>
      <c r="V525">
        <f>IF(B526="",V524,IFERROR(IF(AND(R525&gt;0,R524=0),R525,(1+(B526/B525-1)*Calc!$Z$1-N526*2)*V524),0))</f>
        <v>0</v>
      </c>
      <c r="W525">
        <f>IF(ISNUMBER(C525),C525,W524)</f>
        <v>0.13</v>
      </c>
      <c r="Y525" s="1" t="e">
        <f>IF(AND(Q525&gt;=Chart!$F$2,Q525&lt;=Chart!$F$3),Q525,#N/A)</f>
        <v>#N/A</v>
      </c>
      <c r="Z525" t="e">
        <f>IF(AND(Q525&gt;=Chart!$F$2,Q525&lt;=Chart!$F$3),R525,#N/A)</f>
        <v>#N/A</v>
      </c>
      <c r="AA525" t="e">
        <f>IF(AND(Q525&gt;=Chart!$F$2,Q525&lt;=Chart!$F$3),S525,#N/A)</f>
        <v>#N/A</v>
      </c>
      <c r="AB525" t="e">
        <f>IF(AND(Q525&gt;=Chart!$F$2,Q525&lt;=Chart!$F$3),T525,#N/A)</f>
        <v>#N/A</v>
      </c>
      <c r="AC525" t="e">
        <f>IF(AND(Q525&gt;=Chart!$F$2,Q525&lt;=Chart!$F$3),U525,#N/A)</f>
        <v>#N/A</v>
      </c>
      <c r="AD525" t="e">
        <f>IF(AND(Q525&gt;=Chart!$F$2,Q525&lt;=Chart!$F$3),V525,#N/A)</f>
        <v>#N/A</v>
      </c>
      <c r="AE525" t="e">
        <f>IF(AND(Q525&gt;=Chart!$F$2,Q525&lt;=Chart!$F$3),I525,#N/A)</f>
        <v>#N/A</v>
      </c>
      <c r="AF525" t="e">
        <f>IF(AND(Q525&gt;=Chart!$F$2,Q525&lt;=Chart!$F$3),H525/100,#N/A)</f>
        <v>#N/A</v>
      </c>
      <c r="AG525" t="e">
        <f>IF(AND(Q525&gt;=Chart!$F$2,Q525&lt;=Chart!$F$3),W525/100,#N/A)</f>
        <v>#N/A</v>
      </c>
    </row>
    <row r="526" spans="1:33" x14ac:dyDescent="0.25">
      <c r="A526">
        <v>1436794200</v>
      </c>
      <c r="B526">
        <f>INDEX('Daily Data ADJ'!$1:$1048576,MATCH(Calc!$A526,'Daily Data ADJ'!$A:$A,0),MATCH("SPY, CBOE BZX: Close",'Daily Data ADJ'!$1:$1,0))</f>
        <v>182.90621296</v>
      </c>
      <c r="C526">
        <f>INDEX('Daily Data ADJ'!$1:$1048576,MATCH(Calc!$A526,'Daily Data ADJ'!$A:$A,0),MATCH("EFFR, FRED: Close",'Daily Data ADJ'!$1:$1,0))</f>
        <v>0.13</v>
      </c>
      <c r="D526" t="str">
        <f>INDEX('Daily Data ADJ'!$1:$1048576,MATCH(Calc!$A526,'Daily Data ADJ'!$A:$A,1),MATCH("SOFR, FRED: Close",'Daily Data ADJ'!$1:$1,0))</f>
        <v>NaN</v>
      </c>
      <c r="E526">
        <f>INDEX('Daily Data ADJ'!$1:$1048576,MATCH(Calc!$A526,'Daily Data ADJ'!$A:$A,0),MATCH("UPRO, CBOE BZX: Close",'Daily Data ADJ'!$1:$1,0))</f>
        <v>11.399290799999999</v>
      </c>
      <c r="F526">
        <f>INDEX('Daily Data ADJ'!$1:$1048576,MATCH(Calc!$A526,'Daily Data ADJ'!$A:$A,0),MATCH("ES1!, CME_MINI: Close",'Daily Data ADJ'!$1:$1,0))</f>
        <v>2094.5</v>
      </c>
      <c r="G526">
        <f>INDEX('Daily Data ADJ'!$1:$1048576,MATCH(Calc!$A526,'Daily Data ADJ'!$A:$A,0),MATCH("ES2!, CME_MINI: Close",'Daily Data ADJ'!$1:$1,0))</f>
        <v>2086.75</v>
      </c>
      <c r="H526">
        <f>INDEX('QUANDL MULTPL SP500_DIV_YIELD_M'!$A:$G,MATCH(Calc!$A526,'QUANDL MULTPL SP500_DIV_YIELD_M'!$A:$A,1),MATCH('QUANDL MULTPL SP500_DIV_YIELD_M'!$E$1,'QUANDL MULTPL SP500_DIV_YIELD_M'!$A$1:$G$1,0))</f>
        <v>1.99</v>
      </c>
      <c r="I526" s="5">
        <f t="shared" si="48"/>
        <v>5.1812765503127245E-3</v>
      </c>
      <c r="J526" s="1">
        <f>A526/24/60/60+DATE(1970,1,1)</f>
        <v>42198.5625</v>
      </c>
      <c r="K526" s="3">
        <f t="shared" si="51"/>
        <v>3</v>
      </c>
      <c r="L526" s="6">
        <f>(1+Chart!$F$4)^(1/(365/K526))-1</f>
        <v>1.9979165917494157E-4</v>
      </c>
      <c r="M526" s="6">
        <f t="shared" si="52"/>
        <v>1.0678049324752692E-5</v>
      </c>
      <c r="N526" s="6">
        <f t="shared" si="53"/>
        <v>4.247679188651432E-5</v>
      </c>
      <c r="O526">
        <f>O525*(B526/B525)</f>
        <v>182.90621296000069</v>
      </c>
      <c r="P526">
        <f t="shared" si="49"/>
        <v>2015</v>
      </c>
      <c r="Q526" s="1">
        <f t="shared" si="50"/>
        <v>42198.5625</v>
      </c>
      <c r="R526">
        <f>IF(B527="",R525,IF(Q526&gt;=Chart!$F$2,E526,0))</f>
        <v>0</v>
      </c>
      <c r="S526">
        <f>IF(B527="",S525,IFERROR(IF(AND(R526&gt;0,R525=0),R526,(1+(B527/B526-1)*Calc!$Z$1)*S525),0))</f>
        <v>0</v>
      </c>
      <c r="T526">
        <f>IF(B527="",T525,IFERROR(IF(AND(R526&gt;0,R525=0),R526,(1+(B527/B526-1)*Calc!$Z$1-L527)*T525),0))</f>
        <v>0</v>
      </c>
      <c r="U526">
        <f>IF(B527="",U525,IFERROR(IF(AND(R526&gt;0,R525=0),R526,(1+(B527/B526-1)*Calc!$Z$1-M527*2)*U525),0))</f>
        <v>0</v>
      </c>
      <c r="V526">
        <f>IF(B527="",V525,IFERROR(IF(AND(R526&gt;0,R525=0),R526,(1+(B527/B526-1)*Calc!$Z$1-N527*2)*V525),0))</f>
        <v>0</v>
      </c>
      <c r="W526">
        <f>IF(ISNUMBER(C526),C526,W525)</f>
        <v>0.13</v>
      </c>
      <c r="Y526" s="1" t="e">
        <f>IF(AND(Q526&gt;=Chart!$F$2,Q526&lt;=Chart!$F$3),Q526,#N/A)</f>
        <v>#N/A</v>
      </c>
      <c r="Z526" t="e">
        <f>IF(AND(Q526&gt;=Chart!$F$2,Q526&lt;=Chart!$F$3),R526,#N/A)</f>
        <v>#N/A</v>
      </c>
      <c r="AA526" t="e">
        <f>IF(AND(Q526&gt;=Chart!$F$2,Q526&lt;=Chart!$F$3),S526,#N/A)</f>
        <v>#N/A</v>
      </c>
      <c r="AB526" t="e">
        <f>IF(AND(Q526&gt;=Chart!$F$2,Q526&lt;=Chart!$F$3),T526,#N/A)</f>
        <v>#N/A</v>
      </c>
      <c r="AC526" t="e">
        <f>IF(AND(Q526&gt;=Chart!$F$2,Q526&lt;=Chart!$F$3),U526,#N/A)</f>
        <v>#N/A</v>
      </c>
      <c r="AD526" t="e">
        <f>IF(AND(Q526&gt;=Chart!$F$2,Q526&lt;=Chart!$F$3),V526,#N/A)</f>
        <v>#N/A</v>
      </c>
      <c r="AE526" t="e">
        <f>IF(AND(Q526&gt;=Chart!$F$2,Q526&lt;=Chart!$F$3),I526,#N/A)</f>
        <v>#N/A</v>
      </c>
      <c r="AF526" t="e">
        <f>IF(AND(Q526&gt;=Chart!$F$2,Q526&lt;=Chart!$F$3),H526/100,#N/A)</f>
        <v>#N/A</v>
      </c>
      <c r="AG526" t="e">
        <f>IF(AND(Q526&gt;=Chart!$F$2,Q526&lt;=Chart!$F$3),W526/100,#N/A)</f>
        <v>#N/A</v>
      </c>
    </row>
    <row r="527" spans="1:33" x14ac:dyDescent="0.25">
      <c r="A527">
        <v>1436880600</v>
      </c>
      <c r="B527">
        <f>INDEX('Daily Data ADJ'!$1:$1048576,MATCH(Calc!$A527,'Daily Data ADJ'!$A:$A,0),MATCH("SPY, CBOE BZX: Close",'Daily Data ADJ'!$1:$1,0))</f>
        <v>183.69967557999999</v>
      </c>
      <c r="C527">
        <f>INDEX('Daily Data ADJ'!$1:$1048576,MATCH(Calc!$A527,'Daily Data ADJ'!$A:$A,0),MATCH("EFFR, FRED: Close",'Daily Data ADJ'!$1:$1,0))</f>
        <v>0.13</v>
      </c>
      <c r="D527" t="str">
        <f>INDEX('Daily Data ADJ'!$1:$1048576,MATCH(Calc!$A527,'Daily Data ADJ'!$A:$A,1),MATCH("SOFR, FRED: Close",'Daily Data ADJ'!$1:$1,0))</f>
        <v>NaN</v>
      </c>
      <c r="E527">
        <f>INDEX('Daily Data ADJ'!$1:$1048576,MATCH(Calc!$A527,'Daily Data ADJ'!$A:$A,0),MATCH("UPRO, CBOE BZX: Close",'Daily Data ADJ'!$1:$1,0))</f>
        <v>11.558994780000001</v>
      </c>
      <c r="F527">
        <f>INDEX('Daily Data ADJ'!$1:$1048576,MATCH(Calc!$A527,'Daily Data ADJ'!$A:$A,0),MATCH("ES1!, CME_MINI: Close",'Daily Data ADJ'!$1:$1,0))</f>
        <v>2102</v>
      </c>
      <c r="G527">
        <f>INDEX('Daily Data ADJ'!$1:$1048576,MATCH(Calc!$A527,'Daily Data ADJ'!$A:$A,0),MATCH("ES2!, CME_MINI: Close",'Daily Data ADJ'!$1:$1,0))</f>
        <v>2094.25</v>
      </c>
      <c r="H527">
        <f>INDEX('QUANDL MULTPL SP500_DIV_YIELD_M'!$A:$G,MATCH(Calc!$A527,'QUANDL MULTPL SP500_DIV_YIELD_M'!$A:$A,1),MATCH('QUANDL MULTPL SP500_DIV_YIELD_M'!$E$1,'QUANDL MULTPL SP500_DIV_YIELD_M'!$A$1:$G$1,0))</f>
        <v>1.99</v>
      </c>
      <c r="I527" s="5">
        <f t="shared" si="48"/>
        <v>5.2335027813616708E-3</v>
      </c>
      <c r="J527" s="1">
        <f>A527/24/60/60+DATE(1970,1,1)</f>
        <v>42199.5625</v>
      </c>
      <c r="K527" s="3">
        <f t="shared" si="51"/>
        <v>1</v>
      </c>
      <c r="L527" s="6">
        <f>(1+Chart!$F$4)^(1/(365/K527))-1</f>
        <v>6.6592785027408397E-5</v>
      </c>
      <c r="M527" s="6">
        <f t="shared" si="52"/>
        <v>3.5593371059405854E-6</v>
      </c>
      <c r="N527" s="6">
        <f t="shared" si="53"/>
        <v>1.4301076506129107E-5</v>
      </c>
      <c r="O527">
        <f>O526*(B527/B526)</f>
        <v>183.6996755800007</v>
      </c>
      <c r="P527">
        <f t="shared" si="49"/>
        <v>2015</v>
      </c>
      <c r="Q527" s="1">
        <f t="shared" si="50"/>
        <v>42199.5625</v>
      </c>
      <c r="R527">
        <f>IF(B528="",R526,IF(Q527&gt;=Chart!$F$2,E527,0))</f>
        <v>0</v>
      </c>
      <c r="S527">
        <f>IF(B528="",S526,IFERROR(IF(AND(R527&gt;0,R526=0),R527,(1+(B528/B527-1)*Calc!$Z$1)*S526),0))</f>
        <v>0</v>
      </c>
      <c r="T527">
        <f>IF(B528="",T526,IFERROR(IF(AND(R527&gt;0,R526=0),R527,(1+(B528/B527-1)*Calc!$Z$1-L528)*T526),0))</f>
        <v>0</v>
      </c>
      <c r="U527">
        <f>IF(B528="",U526,IFERROR(IF(AND(R527&gt;0,R526=0),R527,(1+(B528/B527-1)*Calc!$Z$1-M528*2)*U526),0))</f>
        <v>0</v>
      </c>
      <c r="V527">
        <f>IF(B528="",V526,IFERROR(IF(AND(R527&gt;0,R526=0),R527,(1+(B528/B527-1)*Calc!$Z$1-N528*2)*V526),0))</f>
        <v>0</v>
      </c>
      <c r="W527">
        <f>IF(ISNUMBER(C527),C527,W526)</f>
        <v>0.13</v>
      </c>
      <c r="Y527" s="1" t="e">
        <f>IF(AND(Q527&gt;=Chart!$F$2,Q527&lt;=Chart!$F$3),Q527,#N/A)</f>
        <v>#N/A</v>
      </c>
      <c r="Z527" t="e">
        <f>IF(AND(Q527&gt;=Chart!$F$2,Q527&lt;=Chart!$F$3),R527,#N/A)</f>
        <v>#N/A</v>
      </c>
      <c r="AA527" t="e">
        <f>IF(AND(Q527&gt;=Chart!$F$2,Q527&lt;=Chart!$F$3),S527,#N/A)</f>
        <v>#N/A</v>
      </c>
      <c r="AB527" t="e">
        <f>IF(AND(Q527&gt;=Chart!$F$2,Q527&lt;=Chart!$F$3),T527,#N/A)</f>
        <v>#N/A</v>
      </c>
      <c r="AC527" t="e">
        <f>IF(AND(Q527&gt;=Chart!$F$2,Q527&lt;=Chart!$F$3),U527,#N/A)</f>
        <v>#N/A</v>
      </c>
      <c r="AD527" t="e">
        <f>IF(AND(Q527&gt;=Chart!$F$2,Q527&lt;=Chart!$F$3),V527,#N/A)</f>
        <v>#N/A</v>
      </c>
      <c r="AE527" t="e">
        <f>IF(AND(Q527&gt;=Chart!$F$2,Q527&lt;=Chart!$F$3),I527,#N/A)</f>
        <v>#N/A</v>
      </c>
      <c r="AF527" t="e">
        <f>IF(AND(Q527&gt;=Chart!$F$2,Q527&lt;=Chart!$F$3),H527/100,#N/A)</f>
        <v>#N/A</v>
      </c>
      <c r="AG527" t="e">
        <f>IF(AND(Q527&gt;=Chart!$F$2,Q527&lt;=Chart!$F$3),W527/100,#N/A)</f>
        <v>#N/A</v>
      </c>
    </row>
    <row r="528" spans="1:33" x14ac:dyDescent="0.25">
      <c r="A528">
        <v>1436967000</v>
      </c>
      <c r="B528">
        <f>INDEX('Daily Data ADJ'!$1:$1048576,MATCH(Calc!$A528,'Daily Data ADJ'!$A:$A,0),MATCH("SPY, CBOE BZX: Close",'Daily Data ADJ'!$1:$1,0))</f>
        <v>183.63864000000001</v>
      </c>
      <c r="C528">
        <f>INDEX('Daily Data ADJ'!$1:$1048576,MATCH(Calc!$A528,'Daily Data ADJ'!$A:$A,0),MATCH("EFFR, FRED: Close",'Daily Data ADJ'!$1:$1,0))</f>
        <v>0.13</v>
      </c>
      <c r="D528" t="str">
        <f>INDEX('Daily Data ADJ'!$1:$1048576,MATCH(Calc!$A528,'Daily Data ADJ'!$A:$A,1),MATCH("SOFR, FRED: Close",'Daily Data ADJ'!$1:$1,0))</f>
        <v>NaN</v>
      </c>
      <c r="E528">
        <f>INDEX('Daily Data ADJ'!$1:$1048576,MATCH(Calc!$A528,'Daily Data ADJ'!$A:$A,0),MATCH("UPRO, CBOE BZX: Close",'Daily Data ADJ'!$1:$1,0))</f>
        <v>11.537809190000001</v>
      </c>
      <c r="F528">
        <f>INDEX('Daily Data ADJ'!$1:$1048576,MATCH(Calc!$A528,'Daily Data ADJ'!$A:$A,0),MATCH("ES1!, CME_MINI: Close",'Daily Data ADJ'!$1:$1,0))</f>
        <v>2104.25</v>
      </c>
      <c r="G528">
        <f>INDEX('Daily Data ADJ'!$1:$1048576,MATCH(Calc!$A528,'Daily Data ADJ'!$A:$A,0),MATCH("ES2!, CME_MINI: Close",'Daily Data ADJ'!$1:$1,0))</f>
        <v>2096.5</v>
      </c>
      <c r="H528">
        <f>INDEX('QUANDL MULTPL SP500_DIV_YIELD_M'!$A:$G,MATCH(Calc!$A528,'QUANDL MULTPL SP500_DIV_YIELD_M'!$A:$A,1),MATCH('QUANDL MULTPL SP500_DIV_YIELD_M'!$E$1,'QUANDL MULTPL SP500_DIV_YIELD_M'!$A$1:$G$1,0))</f>
        <v>1.99</v>
      </c>
      <c r="I528" s="5">
        <f t="shared" si="48"/>
        <v>5.2490984564725618E-3</v>
      </c>
      <c r="J528" s="1">
        <f>A528/24/60/60+DATE(1970,1,1)</f>
        <v>42200.5625</v>
      </c>
      <c r="K528" s="3">
        <f t="shared" si="51"/>
        <v>1</v>
      </c>
      <c r="L528" s="6">
        <f>(1+Chart!$F$4)^(1/(365/K528))-1</f>
        <v>6.6592785027408397E-5</v>
      </c>
      <c r="M528" s="6">
        <f t="shared" si="52"/>
        <v>3.5593371059405854E-6</v>
      </c>
      <c r="N528" s="6">
        <f t="shared" si="53"/>
        <v>1.4343582209752626E-5</v>
      </c>
      <c r="O528">
        <f>O527*(B528/B527)</f>
        <v>183.63864000000072</v>
      </c>
      <c r="P528">
        <f t="shared" si="49"/>
        <v>2015</v>
      </c>
      <c r="Q528" s="1">
        <f t="shared" si="50"/>
        <v>42200.5625</v>
      </c>
      <c r="R528">
        <f>IF(B529="",R527,IF(Q528&gt;=Chart!$F$2,E528,0))</f>
        <v>0</v>
      </c>
      <c r="S528">
        <f>IF(B529="",S527,IFERROR(IF(AND(R528&gt;0,R527=0),R528,(1+(B529/B528-1)*Calc!$Z$1)*S527),0))</f>
        <v>0</v>
      </c>
      <c r="T528">
        <f>IF(B529="",T527,IFERROR(IF(AND(R528&gt;0,R527=0),R528,(1+(B529/B528-1)*Calc!$Z$1-L529)*T527),0))</f>
        <v>0</v>
      </c>
      <c r="U528">
        <f>IF(B529="",U527,IFERROR(IF(AND(R528&gt;0,R527=0),R528,(1+(B529/B528-1)*Calc!$Z$1-M529*2)*U527),0))</f>
        <v>0</v>
      </c>
      <c r="V528">
        <f>IF(B529="",V527,IFERROR(IF(AND(R528&gt;0,R527=0),R528,(1+(B529/B528-1)*Calc!$Z$1-N529*2)*V527),0))</f>
        <v>0</v>
      </c>
      <c r="W528">
        <f>IF(ISNUMBER(C528),C528,W527)</f>
        <v>0.13</v>
      </c>
      <c r="Y528" s="1" t="e">
        <f>IF(AND(Q528&gt;=Chart!$F$2,Q528&lt;=Chart!$F$3),Q528,#N/A)</f>
        <v>#N/A</v>
      </c>
      <c r="Z528" t="e">
        <f>IF(AND(Q528&gt;=Chart!$F$2,Q528&lt;=Chart!$F$3),R528,#N/A)</f>
        <v>#N/A</v>
      </c>
      <c r="AA528" t="e">
        <f>IF(AND(Q528&gt;=Chart!$F$2,Q528&lt;=Chart!$F$3),S528,#N/A)</f>
        <v>#N/A</v>
      </c>
      <c r="AB528" t="e">
        <f>IF(AND(Q528&gt;=Chart!$F$2,Q528&lt;=Chart!$F$3),T528,#N/A)</f>
        <v>#N/A</v>
      </c>
      <c r="AC528" t="e">
        <f>IF(AND(Q528&gt;=Chart!$F$2,Q528&lt;=Chart!$F$3),U528,#N/A)</f>
        <v>#N/A</v>
      </c>
      <c r="AD528" t="e">
        <f>IF(AND(Q528&gt;=Chart!$F$2,Q528&lt;=Chart!$F$3),V528,#N/A)</f>
        <v>#N/A</v>
      </c>
      <c r="AE528" t="e">
        <f>IF(AND(Q528&gt;=Chart!$F$2,Q528&lt;=Chart!$F$3),I528,#N/A)</f>
        <v>#N/A</v>
      </c>
      <c r="AF528" t="e">
        <f>IF(AND(Q528&gt;=Chart!$F$2,Q528&lt;=Chart!$F$3),H528/100,#N/A)</f>
        <v>#N/A</v>
      </c>
      <c r="AG528" t="e">
        <f>IF(AND(Q528&gt;=Chart!$F$2,Q528&lt;=Chart!$F$3),W528/100,#N/A)</f>
        <v>#N/A</v>
      </c>
    </row>
    <row r="529" spans="1:33" x14ac:dyDescent="0.25">
      <c r="A529">
        <v>1437053400</v>
      </c>
      <c r="B529">
        <f>INDEX('Daily Data ADJ'!$1:$1048576,MATCH(Calc!$A529,'Daily Data ADJ'!$A:$A,0),MATCH("SPY, CBOE BZX: Close",'Daily Data ADJ'!$1:$1,0))</f>
        <v>185.11221343</v>
      </c>
      <c r="C529">
        <f>INDEX('Daily Data ADJ'!$1:$1048576,MATCH(Calc!$A529,'Daily Data ADJ'!$A:$A,0),MATCH("EFFR, FRED: Close",'Daily Data ADJ'!$1:$1,0))</f>
        <v>0.14000000000000001</v>
      </c>
      <c r="D529" t="str">
        <f>INDEX('Daily Data ADJ'!$1:$1048576,MATCH(Calc!$A529,'Daily Data ADJ'!$A:$A,1),MATCH("SOFR, FRED: Close",'Daily Data ADJ'!$1:$1,0))</f>
        <v>NaN</v>
      </c>
      <c r="E529">
        <f>INDEX('Daily Data ADJ'!$1:$1048576,MATCH(Calc!$A529,'Daily Data ADJ'!$A:$A,0),MATCH("UPRO, CBOE BZX: Close",'Daily Data ADJ'!$1:$1,0))</f>
        <v>11.800180210000001</v>
      </c>
      <c r="F529">
        <f>INDEX('Daily Data ADJ'!$1:$1048576,MATCH(Calc!$A529,'Daily Data ADJ'!$A:$A,0),MATCH("ES1!, CME_MINI: Close",'Daily Data ADJ'!$1:$1,0))</f>
        <v>2117</v>
      </c>
      <c r="G529">
        <f>INDEX('Daily Data ADJ'!$1:$1048576,MATCH(Calc!$A529,'Daily Data ADJ'!$A:$A,0),MATCH("ES2!, CME_MINI: Close",'Daily Data ADJ'!$1:$1,0))</f>
        <v>2109.25</v>
      </c>
      <c r="H529">
        <f>INDEX('QUANDL MULTPL SP500_DIV_YIELD_M'!$A:$G,MATCH(Calc!$A529,'QUANDL MULTPL SP500_DIV_YIELD_M'!$A:$A,1),MATCH('QUANDL MULTPL SP500_DIV_YIELD_M'!$E$1,'QUANDL MULTPL SP500_DIV_YIELD_M'!$A$1:$G$1,0))</f>
        <v>1.99</v>
      </c>
      <c r="I529" s="5">
        <f t="shared" si="48"/>
        <v>5.3368512156775905E-3</v>
      </c>
      <c r="J529" s="1">
        <f>A529/24/60/60+DATE(1970,1,1)</f>
        <v>42201.5625</v>
      </c>
      <c r="K529" s="3">
        <f t="shared" si="51"/>
        <v>1</v>
      </c>
      <c r="L529" s="6">
        <f>(1+Chart!$F$4)^(1/(365/K529))-1</f>
        <v>6.6592785027408397E-5</v>
      </c>
      <c r="M529" s="6">
        <f t="shared" si="52"/>
        <v>3.8329413558635395E-6</v>
      </c>
      <c r="N529" s="6">
        <f t="shared" si="53"/>
        <v>1.4582738358193126E-5</v>
      </c>
      <c r="O529">
        <f>O528*(B529/B528)</f>
        <v>185.11221343000074</v>
      </c>
      <c r="P529">
        <f t="shared" si="49"/>
        <v>2015</v>
      </c>
      <c r="Q529" s="1">
        <f t="shared" si="50"/>
        <v>42201.5625</v>
      </c>
      <c r="R529">
        <f>IF(B530="",R528,IF(Q529&gt;=Chart!$F$2,E529,0))</f>
        <v>0</v>
      </c>
      <c r="S529">
        <f>IF(B530="",S528,IFERROR(IF(AND(R529&gt;0,R528=0),R529,(1+(B530/B529-1)*Calc!$Z$1)*S528),0))</f>
        <v>0</v>
      </c>
      <c r="T529">
        <f>IF(B530="",T528,IFERROR(IF(AND(R529&gt;0,R528=0),R529,(1+(B530/B529-1)*Calc!$Z$1-L530)*T528),0))</f>
        <v>0</v>
      </c>
      <c r="U529">
        <f>IF(B530="",U528,IFERROR(IF(AND(R529&gt;0,R528=0),R529,(1+(B530/B529-1)*Calc!$Z$1-M530*2)*U528),0))</f>
        <v>0</v>
      </c>
      <c r="V529">
        <f>IF(B530="",V528,IFERROR(IF(AND(R529&gt;0,R528=0),R529,(1+(B530/B529-1)*Calc!$Z$1-N530*2)*V528),0))</f>
        <v>0</v>
      </c>
      <c r="W529">
        <f>IF(ISNUMBER(C529),C529,W528)</f>
        <v>0.14000000000000001</v>
      </c>
      <c r="Y529" s="1" t="e">
        <f>IF(AND(Q529&gt;=Chart!$F$2,Q529&lt;=Chart!$F$3),Q529,#N/A)</f>
        <v>#N/A</v>
      </c>
      <c r="Z529" t="e">
        <f>IF(AND(Q529&gt;=Chart!$F$2,Q529&lt;=Chart!$F$3),R529,#N/A)</f>
        <v>#N/A</v>
      </c>
      <c r="AA529" t="e">
        <f>IF(AND(Q529&gt;=Chart!$F$2,Q529&lt;=Chart!$F$3),S529,#N/A)</f>
        <v>#N/A</v>
      </c>
      <c r="AB529" t="e">
        <f>IF(AND(Q529&gt;=Chart!$F$2,Q529&lt;=Chart!$F$3),T529,#N/A)</f>
        <v>#N/A</v>
      </c>
      <c r="AC529" t="e">
        <f>IF(AND(Q529&gt;=Chart!$F$2,Q529&lt;=Chart!$F$3),U529,#N/A)</f>
        <v>#N/A</v>
      </c>
      <c r="AD529" t="e">
        <f>IF(AND(Q529&gt;=Chart!$F$2,Q529&lt;=Chart!$F$3),V529,#N/A)</f>
        <v>#N/A</v>
      </c>
      <c r="AE529" t="e">
        <f>IF(AND(Q529&gt;=Chart!$F$2,Q529&lt;=Chart!$F$3),I529,#N/A)</f>
        <v>#N/A</v>
      </c>
      <c r="AF529" t="e">
        <f>IF(AND(Q529&gt;=Chart!$F$2,Q529&lt;=Chart!$F$3),H529/100,#N/A)</f>
        <v>#N/A</v>
      </c>
      <c r="AG529" t="e">
        <f>IF(AND(Q529&gt;=Chart!$F$2,Q529&lt;=Chart!$F$3),W529/100,#N/A)</f>
        <v>#N/A</v>
      </c>
    </row>
    <row r="530" spans="1:33" x14ac:dyDescent="0.25">
      <c r="A530">
        <v>1437139800</v>
      </c>
      <c r="B530">
        <f>INDEX('Daily Data ADJ'!$1:$1048576,MATCH(Calc!$A530,'Daily Data ADJ'!$A:$A,0),MATCH("SPY, CBOE BZX: Close",'Daily Data ADJ'!$1:$1,0))</f>
        <v>185.26916208</v>
      </c>
      <c r="C530">
        <f>INDEX('Daily Data ADJ'!$1:$1048576,MATCH(Calc!$A530,'Daily Data ADJ'!$A:$A,0),MATCH("EFFR, FRED: Close",'Daily Data ADJ'!$1:$1,0))</f>
        <v>0.13</v>
      </c>
      <c r="D530" t="str">
        <f>INDEX('Daily Data ADJ'!$1:$1048576,MATCH(Calc!$A530,'Daily Data ADJ'!$A:$A,1),MATCH("SOFR, FRED: Close",'Daily Data ADJ'!$1:$1,0))</f>
        <v>NaN</v>
      </c>
      <c r="E530">
        <f>INDEX('Daily Data ADJ'!$1:$1048576,MATCH(Calc!$A530,'Daily Data ADJ'!$A:$A,0),MATCH("UPRO, CBOE BZX: Close",'Daily Data ADJ'!$1:$1,0))</f>
        <v>11.83766249</v>
      </c>
      <c r="F530">
        <f>INDEX('Daily Data ADJ'!$1:$1048576,MATCH(Calc!$A530,'Daily Data ADJ'!$A:$A,0),MATCH("ES1!, CME_MINI: Close",'Daily Data ADJ'!$1:$1,0))</f>
        <v>2118.75</v>
      </c>
      <c r="G530">
        <f>INDEX('Daily Data ADJ'!$1:$1048576,MATCH(Calc!$A530,'Daily Data ADJ'!$A:$A,0),MATCH("ES2!, CME_MINI: Close",'Daily Data ADJ'!$1:$1,0))</f>
        <v>2111</v>
      </c>
      <c r="H530">
        <f>INDEX('QUANDL MULTPL SP500_DIV_YIELD_M'!$A:$G,MATCH(Calc!$A530,'QUANDL MULTPL SP500_DIV_YIELD_M'!$A:$A,1),MATCH('QUANDL MULTPL SP500_DIV_YIELD_M'!$E$1,'QUANDL MULTPL SP500_DIV_YIELD_M'!$A$1:$G$1,0))</f>
        <v>1.99</v>
      </c>
      <c r="I530" s="5">
        <f t="shared" si="48"/>
        <v>5.3488137375599931E-3</v>
      </c>
      <c r="J530" s="1">
        <f>A530/24/60/60+DATE(1970,1,1)</f>
        <v>42202.5625</v>
      </c>
      <c r="K530" s="3">
        <f t="shared" si="51"/>
        <v>1</v>
      </c>
      <c r="L530" s="6">
        <f>(1+Chart!$F$4)^(1/(365/K530))-1</f>
        <v>6.6592785027408397E-5</v>
      </c>
      <c r="M530" s="6">
        <f t="shared" si="52"/>
        <v>3.5593371059405854E-6</v>
      </c>
      <c r="N530" s="6">
        <f t="shared" si="53"/>
        <v>1.4615338691070789E-5</v>
      </c>
      <c r="O530">
        <f>O529*(B530/B529)</f>
        <v>185.26916208000074</v>
      </c>
      <c r="P530">
        <f t="shared" si="49"/>
        <v>2015</v>
      </c>
      <c r="Q530" s="1">
        <f t="shared" si="50"/>
        <v>42202.5625</v>
      </c>
      <c r="R530">
        <f>IF(B531="",R529,IF(Q530&gt;=Chart!$F$2,E530,0))</f>
        <v>0</v>
      </c>
      <c r="S530">
        <f>IF(B531="",S529,IFERROR(IF(AND(R530&gt;0,R529=0),R530,(1+(B531/B530-1)*Calc!$Z$1)*S529),0))</f>
        <v>0</v>
      </c>
      <c r="T530">
        <f>IF(B531="",T529,IFERROR(IF(AND(R530&gt;0,R529=0),R530,(1+(B531/B530-1)*Calc!$Z$1-L531)*T529),0))</f>
        <v>0</v>
      </c>
      <c r="U530">
        <f>IF(B531="",U529,IFERROR(IF(AND(R530&gt;0,R529=0),R530,(1+(B531/B530-1)*Calc!$Z$1-M531*2)*U529),0))</f>
        <v>0</v>
      </c>
      <c r="V530">
        <f>IF(B531="",V529,IFERROR(IF(AND(R530&gt;0,R529=0),R530,(1+(B531/B530-1)*Calc!$Z$1-N531*2)*V529),0))</f>
        <v>0</v>
      </c>
      <c r="W530">
        <f>IF(ISNUMBER(C530),C530,W529)</f>
        <v>0.13</v>
      </c>
      <c r="Y530" s="1" t="e">
        <f>IF(AND(Q530&gt;=Chart!$F$2,Q530&lt;=Chart!$F$3),Q530,#N/A)</f>
        <v>#N/A</v>
      </c>
      <c r="Z530" t="e">
        <f>IF(AND(Q530&gt;=Chart!$F$2,Q530&lt;=Chart!$F$3),R530,#N/A)</f>
        <v>#N/A</v>
      </c>
      <c r="AA530" t="e">
        <f>IF(AND(Q530&gt;=Chart!$F$2,Q530&lt;=Chart!$F$3),S530,#N/A)</f>
        <v>#N/A</v>
      </c>
      <c r="AB530" t="e">
        <f>IF(AND(Q530&gt;=Chart!$F$2,Q530&lt;=Chart!$F$3),T530,#N/A)</f>
        <v>#N/A</v>
      </c>
      <c r="AC530" t="e">
        <f>IF(AND(Q530&gt;=Chart!$F$2,Q530&lt;=Chart!$F$3),U530,#N/A)</f>
        <v>#N/A</v>
      </c>
      <c r="AD530" t="e">
        <f>IF(AND(Q530&gt;=Chart!$F$2,Q530&lt;=Chart!$F$3),V530,#N/A)</f>
        <v>#N/A</v>
      </c>
      <c r="AE530" t="e">
        <f>IF(AND(Q530&gt;=Chart!$F$2,Q530&lt;=Chart!$F$3),I530,#N/A)</f>
        <v>#N/A</v>
      </c>
      <c r="AF530" t="e">
        <f>IF(AND(Q530&gt;=Chart!$F$2,Q530&lt;=Chart!$F$3),H530/100,#N/A)</f>
        <v>#N/A</v>
      </c>
      <c r="AG530" t="e">
        <f>IF(AND(Q530&gt;=Chart!$F$2,Q530&lt;=Chart!$F$3),W530/100,#N/A)</f>
        <v>#N/A</v>
      </c>
    </row>
    <row r="531" spans="1:33" x14ac:dyDescent="0.25">
      <c r="A531">
        <v>1437399000</v>
      </c>
      <c r="B531">
        <f>INDEX('Daily Data ADJ'!$1:$1048576,MATCH(Calc!$A531,'Daily Data ADJ'!$A:$A,0),MATCH("SPY, CBOE BZX: Close",'Daily Data ADJ'!$1:$1,0))</f>
        <v>185.36507515</v>
      </c>
      <c r="C531">
        <f>INDEX('Daily Data ADJ'!$1:$1048576,MATCH(Calc!$A531,'Daily Data ADJ'!$A:$A,0),MATCH("EFFR, FRED: Close",'Daily Data ADJ'!$1:$1,0))</f>
        <v>0.14000000000000001</v>
      </c>
      <c r="D531" t="str">
        <f>INDEX('Daily Data ADJ'!$1:$1048576,MATCH(Calc!$A531,'Daily Data ADJ'!$A:$A,1),MATCH("SOFR, FRED: Close",'Daily Data ADJ'!$1:$1,0))</f>
        <v>NaN</v>
      </c>
      <c r="E531">
        <f>INDEX('Daily Data ADJ'!$1:$1048576,MATCH(Calc!$A531,'Daily Data ADJ'!$A:$A,0),MATCH("UPRO, CBOE BZX: Close",'Daily Data ADJ'!$1:$1,0))</f>
        <v>11.86210702</v>
      </c>
      <c r="F531">
        <f>INDEX('Daily Data ADJ'!$1:$1048576,MATCH(Calc!$A531,'Daily Data ADJ'!$A:$A,0),MATCH("ES1!, CME_MINI: Close",'Daily Data ADJ'!$1:$1,0))</f>
        <v>2122</v>
      </c>
      <c r="G531">
        <f>INDEX('Daily Data ADJ'!$1:$1048576,MATCH(Calc!$A531,'Daily Data ADJ'!$A:$A,0),MATCH("ES2!, CME_MINI: Close",'Daily Data ADJ'!$1:$1,0))</f>
        <v>2114.25</v>
      </c>
      <c r="H531">
        <f>INDEX('QUANDL MULTPL SP500_DIV_YIELD_M'!$A:$G,MATCH(Calc!$A531,'QUANDL MULTPL SP500_DIV_YIELD_M'!$A:$A,1),MATCH('QUANDL MULTPL SP500_DIV_YIELD_M'!$E$1,'QUANDL MULTPL SP500_DIV_YIELD_M'!$A$1:$G$1,0))</f>
        <v>1.99</v>
      </c>
      <c r="I531" s="5">
        <f t="shared" si="48"/>
        <v>5.3709777903507561E-3</v>
      </c>
      <c r="J531" s="1">
        <f>A531/24/60/60+DATE(1970,1,1)</f>
        <v>42205.5625</v>
      </c>
      <c r="K531" s="3">
        <f t="shared" si="51"/>
        <v>3</v>
      </c>
      <c r="L531" s="6">
        <f>(1+Chart!$F$4)^(1/(365/K531))-1</f>
        <v>1.9979165917494157E-4</v>
      </c>
      <c r="M531" s="6">
        <f t="shared" si="52"/>
        <v>1.1498868141890384E-5</v>
      </c>
      <c r="N531" s="6">
        <f t="shared" si="53"/>
        <v>4.4027863950635293E-5</v>
      </c>
      <c r="O531">
        <f>O530*(B531/B530)</f>
        <v>185.36507515000073</v>
      </c>
      <c r="P531">
        <f t="shared" si="49"/>
        <v>2015</v>
      </c>
      <c r="Q531" s="1">
        <f t="shared" si="50"/>
        <v>42205.5625</v>
      </c>
      <c r="R531">
        <f>IF(B532="",R530,IF(Q531&gt;=Chart!$F$2,E531,0))</f>
        <v>0</v>
      </c>
      <c r="S531">
        <f>IF(B532="",S530,IFERROR(IF(AND(R531&gt;0,R530=0),R531,(1+(B532/B531-1)*Calc!$Z$1)*S530),0))</f>
        <v>0</v>
      </c>
      <c r="T531">
        <f>IF(B532="",T530,IFERROR(IF(AND(R531&gt;0,R530=0),R531,(1+(B532/B531-1)*Calc!$Z$1-L532)*T530),0))</f>
        <v>0</v>
      </c>
      <c r="U531">
        <f>IF(B532="",U530,IFERROR(IF(AND(R531&gt;0,R530=0),R531,(1+(B532/B531-1)*Calc!$Z$1-M532*2)*U530),0))</f>
        <v>0</v>
      </c>
      <c r="V531">
        <f>IF(B532="",V530,IFERROR(IF(AND(R531&gt;0,R530=0),R531,(1+(B532/B531-1)*Calc!$Z$1-N532*2)*V530),0))</f>
        <v>0</v>
      </c>
      <c r="W531">
        <f>IF(ISNUMBER(C531),C531,W530)</f>
        <v>0.14000000000000001</v>
      </c>
      <c r="Y531" s="1" t="e">
        <f>IF(AND(Q531&gt;=Chart!$F$2,Q531&lt;=Chart!$F$3),Q531,#N/A)</f>
        <v>#N/A</v>
      </c>
      <c r="Z531" t="e">
        <f>IF(AND(Q531&gt;=Chart!$F$2,Q531&lt;=Chart!$F$3),R531,#N/A)</f>
        <v>#N/A</v>
      </c>
      <c r="AA531" t="e">
        <f>IF(AND(Q531&gt;=Chart!$F$2,Q531&lt;=Chart!$F$3),S531,#N/A)</f>
        <v>#N/A</v>
      </c>
      <c r="AB531" t="e">
        <f>IF(AND(Q531&gt;=Chart!$F$2,Q531&lt;=Chart!$F$3),T531,#N/A)</f>
        <v>#N/A</v>
      </c>
      <c r="AC531" t="e">
        <f>IF(AND(Q531&gt;=Chart!$F$2,Q531&lt;=Chart!$F$3),U531,#N/A)</f>
        <v>#N/A</v>
      </c>
      <c r="AD531" t="e">
        <f>IF(AND(Q531&gt;=Chart!$F$2,Q531&lt;=Chart!$F$3),V531,#N/A)</f>
        <v>#N/A</v>
      </c>
      <c r="AE531" t="e">
        <f>IF(AND(Q531&gt;=Chart!$F$2,Q531&lt;=Chart!$F$3),I531,#N/A)</f>
        <v>#N/A</v>
      </c>
      <c r="AF531" t="e">
        <f>IF(AND(Q531&gt;=Chart!$F$2,Q531&lt;=Chart!$F$3),H531/100,#N/A)</f>
        <v>#N/A</v>
      </c>
      <c r="AG531" t="e">
        <f>IF(AND(Q531&gt;=Chart!$F$2,Q531&lt;=Chart!$F$3),W531/100,#N/A)</f>
        <v>#N/A</v>
      </c>
    </row>
    <row r="532" spans="1:33" x14ac:dyDescent="0.25">
      <c r="A532">
        <v>1437485400</v>
      </c>
      <c r="B532">
        <f>INDEX('Daily Data ADJ'!$1:$1048576,MATCH(Calc!$A532,'Daily Data ADJ'!$A:$A,0),MATCH("SPY, CBOE BZX: Close",'Daily Data ADJ'!$1:$1,0))</f>
        <v>184.63264810999999</v>
      </c>
      <c r="C532">
        <f>INDEX('Daily Data ADJ'!$1:$1048576,MATCH(Calc!$A532,'Daily Data ADJ'!$A:$A,0),MATCH("EFFR, FRED: Close",'Daily Data ADJ'!$1:$1,0))</f>
        <v>0.13</v>
      </c>
      <c r="D532" t="str">
        <f>INDEX('Daily Data ADJ'!$1:$1048576,MATCH(Calc!$A532,'Daily Data ADJ'!$A:$A,1),MATCH("SOFR, FRED: Close",'Daily Data ADJ'!$1:$1,0))</f>
        <v>NaN</v>
      </c>
      <c r="E532">
        <f>INDEX('Daily Data ADJ'!$1:$1048576,MATCH(Calc!$A532,'Daily Data ADJ'!$A:$A,0),MATCH("UPRO, CBOE BZX: Close",'Daily Data ADJ'!$1:$1,0))</f>
        <v>11.712179880000001</v>
      </c>
      <c r="F532">
        <f>INDEX('Daily Data ADJ'!$1:$1048576,MATCH(Calc!$A532,'Daily Data ADJ'!$A:$A,0),MATCH("ES1!, CME_MINI: Close",'Daily Data ADJ'!$1:$1,0))</f>
        <v>2114.5</v>
      </c>
      <c r="G532">
        <f>INDEX('Daily Data ADJ'!$1:$1048576,MATCH(Calc!$A532,'Daily Data ADJ'!$A:$A,0),MATCH("ES2!, CME_MINI: Close",'Daily Data ADJ'!$1:$1,0))</f>
        <v>2106.75</v>
      </c>
      <c r="H532">
        <f>INDEX('QUANDL MULTPL SP500_DIV_YIELD_M'!$A:$G,MATCH(Calc!$A532,'QUANDL MULTPL SP500_DIV_YIELD_M'!$A:$A,1),MATCH('QUANDL MULTPL SP500_DIV_YIELD_M'!$E$1,'QUANDL MULTPL SP500_DIV_YIELD_M'!$A$1:$G$1,0))</f>
        <v>1.99</v>
      </c>
      <c r="I532" s="5">
        <f t="shared" si="48"/>
        <v>5.3197277398781828E-3</v>
      </c>
      <c r="J532" s="1">
        <f>A532/24/60/60+DATE(1970,1,1)</f>
        <v>42206.5625</v>
      </c>
      <c r="K532" s="3">
        <f t="shared" si="51"/>
        <v>1</v>
      </c>
      <c r="L532" s="6">
        <f>(1+Chart!$F$4)^(1/(365/K532))-1</f>
        <v>6.6592785027408397E-5</v>
      </c>
      <c r="M532" s="6">
        <f t="shared" si="52"/>
        <v>3.5593371059405854E-6</v>
      </c>
      <c r="N532" s="6">
        <f t="shared" si="53"/>
        <v>1.4536072690862767E-5</v>
      </c>
      <c r="O532">
        <f>O531*(B532/B531)</f>
        <v>184.63264811000073</v>
      </c>
      <c r="P532">
        <f t="shared" si="49"/>
        <v>2015</v>
      </c>
      <c r="Q532" s="1">
        <f t="shared" si="50"/>
        <v>42206.5625</v>
      </c>
      <c r="R532">
        <f>IF(B533="",R531,IF(Q532&gt;=Chart!$F$2,E532,0))</f>
        <v>0</v>
      </c>
      <c r="S532">
        <f>IF(B533="",S531,IFERROR(IF(AND(R532&gt;0,R531=0),R532,(1+(B533/B532-1)*Calc!$Z$1)*S531),0))</f>
        <v>0</v>
      </c>
      <c r="T532">
        <f>IF(B533="",T531,IFERROR(IF(AND(R532&gt;0,R531=0),R532,(1+(B533/B532-1)*Calc!$Z$1-L533)*T531),0))</f>
        <v>0</v>
      </c>
      <c r="U532">
        <f>IF(B533="",U531,IFERROR(IF(AND(R532&gt;0,R531=0),R532,(1+(B533/B532-1)*Calc!$Z$1-M533*2)*U531),0))</f>
        <v>0</v>
      </c>
      <c r="V532">
        <f>IF(B533="",V531,IFERROR(IF(AND(R532&gt;0,R531=0),R532,(1+(B533/B532-1)*Calc!$Z$1-N533*2)*V531),0))</f>
        <v>0</v>
      </c>
      <c r="W532">
        <f>IF(ISNUMBER(C532),C532,W531)</f>
        <v>0.13</v>
      </c>
      <c r="Y532" s="1" t="e">
        <f>IF(AND(Q532&gt;=Chart!$F$2,Q532&lt;=Chart!$F$3),Q532,#N/A)</f>
        <v>#N/A</v>
      </c>
      <c r="Z532" t="e">
        <f>IF(AND(Q532&gt;=Chart!$F$2,Q532&lt;=Chart!$F$3),R532,#N/A)</f>
        <v>#N/A</v>
      </c>
      <c r="AA532" t="e">
        <f>IF(AND(Q532&gt;=Chart!$F$2,Q532&lt;=Chart!$F$3),S532,#N/A)</f>
        <v>#N/A</v>
      </c>
      <c r="AB532" t="e">
        <f>IF(AND(Q532&gt;=Chart!$F$2,Q532&lt;=Chart!$F$3),T532,#N/A)</f>
        <v>#N/A</v>
      </c>
      <c r="AC532" t="e">
        <f>IF(AND(Q532&gt;=Chart!$F$2,Q532&lt;=Chart!$F$3),U532,#N/A)</f>
        <v>#N/A</v>
      </c>
      <c r="AD532" t="e">
        <f>IF(AND(Q532&gt;=Chart!$F$2,Q532&lt;=Chart!$F$3),V532,#N/A)</f>
        <v>#N/A</v>
      </c>
      <c r="AE532" t="e">
        <f>IF(AND(Q532&gt;=Chart!$F$2,Q532&lt;=Chart!$F$3),I532,#N/A)</f>
        <v>#N/A</v>
      </c>
      <c r="AF532" t="e">
        <f>IF(AND(Q532&gt;=Chart!$F$2,Q532&lt;=Chart!$F$3),H532/100,#N/A)</f>
        <v>#N/A</v>
      </c>
      <c r="AG532" t="e">
        <f>IF(AND(Q532&gt;=Chart!$F$2,Q532&lt;=Chart!$F$3),W532/100,#N/A)</f>
        <v>#N/A</v>
      </c>
    </row>
    <row r="533" spans="1:33" x14ac:dyDescent="0.25">
      <c r="A533">
        <v>1437571800</v>
      </c>
      <c r="B533">
        <f>INDEX('Daily Data ADJ'!$1:$1048576,MATCH(Calc!$A533,'Daily Data ADJ'!$A:$A,0),MATCH("SPY, CBOE BZX: Close",'Daily Data ADJ'!$1:$1,0))</f>
        <v>184.30131206999999</v>
      </c>
      <c r="C533">
        <f>INDEX('Daily Data ADJ'!$1:$1048576,MATCH(Calc!$A533,'Daily Data ADJ'!$A:$A,0),MATCH("EFFR, FRED: Close",'Daily Data ADJ'!$1:$1,0))</f>
        <v>0.13</v>
      </c>
      <c r="D533" t="str">
        <f>INDEX('Daily Data ADJ'!$1:$1048576,MATCH(Calc!$A533,'Daily Data ADJ'!$A:$A,1),MATCH("SOFR, FRED: Close",'Daily Data ADJ'!$1:$1,0))</f>
        <v>NaN</v>
      </c>
      <c r="E533">
        <f>INDEX('Daily Data ADJ'!$1:$1048576,MATCH(Calc!$A533,'Daily Data ADJ'!$A:$A,0),MATCH("UPRO, CBOE BZX: Close",'Daily Data ADJ'!$1:$1,0))</f>
        <v>11.642106200000001</v>
      </c>
      <c r="F533">
        <f>INDEX('Daily Data ADJ'!$1:$1048576,MATCH(Calc!$A533,'Daily Data ADJ'!$A:$A,0),MATCH("ES1!, CME_MINI: Close",'Daily Data ADJ'!$1:$1,0))</f>
        <v>2108</v>
      </c>
      <c r="G533">
        <f>INDEX('Daily Data ADJ'!$1:$1048576,MATCH(Calc!$A533,'Daily Data ADJ'!$A:$A,0),MATCH("ES2!, CME_MINI: Close",'Daily Data ADJ'!$1:$1,0))</f>
        <v>2100.25</v>
      </c>
      <c r="H533">
        <f>INDEX('QUANDL MULTPL SP500_DIV_YIELD_M'!$A:$G,MATCH(Calc!$A533,'QUANDL MULTPL SP500_DIV_YIELD_M'!$A:$A,1),MATCH('QUANDL MULTPL SP500_DIV_YIELD_M'!$E$1,'QUANDL MULTPL SP500_DIV_YIELD_M'!$A$1:$G$1,0))</f>
        <v>1.99</v>
      </c>
      <c r="I533" s="5">
        <f t="shared" si="48"/>
        <v>5.2750176745523791E-3</v>
      </c>
      <c r="J533" s="1">
        <f>A533/24/60/60+DATE(1970,1,1)</f>
        <v>42207.5625</v>
      </c>
      <c r="K533" s="3">
        <f t="shared" si="51"/>
        <v>1</v>
      </c>
      <c r="L533" s="6">
        <f>(1+Chart!$F$4)^(1/(365/K533))-1</f>
        <v>6.6592785027408397E-5</v>
      </c>
      <c r="M533" s="6">
        <f t="shared" si="52"/>
        <v>3.5593371059405854E-6</v>
      </c>
      <c r="N533" s="6">
        <f t="shared" si="53"/>
        <v>1.4414223070913224E-5</v>
      </c>
      <c r="O533">
        <f>O532*(B533/B532)</f>
        <v>184.30131207000073</v>
      </c>
      <c r="P533">
        <f t="shared" si="49"/>
        <v>2015</v>
      </c>
      <c r="Q533" s="1">
        <f t="shared" si="50"/>
        <v>42207.5625</v>
      </c>
      <c r="R533">
        <f>IF(B534="",R532,IF(Q533&gt;=Chart!$F$2,E533,0))</f>
        <v>0</v>
      </c>
      <c r="S533">
        <f>IF(B534="",S532,IFERROR(IF(AND(R533&gt;0,R532=0),R533,(1+(B534/B533-1)*Calc!$Z$1)*S532),0))</f>
        <v>0</v>
      </c>
      <c r="T533">
        <f>IF(B534="",T532,IFERROR(IF(AND(R533&gt;0,R532=0),R533,(1+(B534/B533-1)*Calc!$Z$1-L534)*T532),0))</f>
        <v>0</v>
      </c>
      <c r="U533">
        <f>IF(B534="",U532,IFERROR(IF(AND(R533&gt;0,R532=0),R533,(1+(B534/B533-1)*Calc!$Z$1-M534*2)*U532),0))</f>
        <v>0</v>
      </c>
      <c r="V533">
        <f>IF(B534="",V532,IFERROR(IF(AND(R533&gt;0,R532=0),R533,(1+(B534/B533-1)*Calc!$Z$1-N534*2)*V532),0))</f>
        <v>0</v>
      </c>
      <c r="W533">
        <f>IF(ISNUMBER(C533),C533,W532)</f>
        <v>0.13</v>
      </c>
      <c r="Y533" s="1" t="e">
        <f>IF(AND(Q533&gt;=Chart!$F$2,Q533&lt;=Chart!$F$3),Q533,#N/A)</f>
        <v>#N/A</v>
      </c>
      <c r="Z533" t="e">
        <f>IF(AND(Q533&gt;=Chart!$F$2,Q533&lt;=Chart!$F$3),R533,#N/A)</f>
        <v>#N/A</v>
      </c>
      <c r="AA533" t="e">
        <f>IF(AND(Q533&gt;=Chart!$F$2,Q533&lt;=Chart!$F$3),S533,#N/A)</f>
        <v>#N/A</v>
      </c>
      <c r="AB533" t="e">
        <f>IF(AND(Q533&gt;=Chart!$F$2,Q533&lt;=Chart!$F$3),T533,#N/A)</f>
        <v>#N/A</v>
      </c>
      <c r="AC533" t="e">
        <f>IF(AND(Q533&gt;=Chart!$F$2,Q533&lt;=Chart!$F$3),U533,#N/A)</f>
        <v>#N/A</v>
      </c>
      <c r="AD533" t="e">
        <f>IF(AND(Q533&gt;=Chart!$F$2,Q533&lt;=Chart!$F$3),V533,#N/A)</f>
        <v>#N/A</v>
      </c>
      <c r="AE533" t="e">
        <f>IF(AND(Q533&gt;=Chart!$F$2,Q533&lt;=Chart!$F$3),I533,#N/A)</f>
        <v>#N/A</v>
      </c>
      <c r="AF533" t="e">
        <f>IF(AND(Q533&gt;=Chart!$F$2,Q533&lt;=Chart!$F$3),H533/100,#N/A)</f>
        <v>#N/A</v>
      </c>
      <c r="AG533" t="e">
        <f>IF(AND(Q533&gt;=Chart!$F$2,Q533&lt;=Chart!$F$3),W533/100,#N/A)</f>
        <v>#N/A</v>
      </c>
    </row>
    <row r="534" spans="1:33" x14ac:dyDescent="0.25">
      <c r="A534">
        <v>1437658200</v>
      </c>
      <c r="B534">
        <f>INDEX('Daily Data ADJ'!$1:$1048576,MATCH(Calc!$A534,'Daily Data ADJ'!$A:$A,0),MATCH("SPY, CBOE BZX: Close",'Daily Data ADJ'!$1:$1,0))</f>
        <v>183.26370711000001</v>
      </c>
      <c r="C534">
        <f>INDEX('Daily Data ADJ'!$1:$1048576,MATCH(Calc!$A534,'Daily Data ADJ'!$A:$A,0),MATCH("EFFR, FRED: Close",'Daily Data ADJ'!$1:$1,0))</f>
        <v>0.13</v>
      </c>
      <c r="D534" t="str">
        <f>INDEX('Daily Data ADJ'!$1:$1048576,MATCH(Calc!$A534,'Daily Data ADJ'!$A:$A,1),MATCH("SOFR, FRED: Close",'Daily Data ADJ'!$1:$1,0))</f>
        <v>NaN</v>
      </c>
      <c r="E534">
        <f>INDEX('Daily Data ADJ'!$1:$1048576,MATCH(Calc!$A534,'Daily Data ADJ'!$A:$A,0),MATCH("UPRO, CBOE BZX: Close",'Daily Data ADJ'!$1:$1,0))</f>
        <v>11.449808859999999</v>
      </c>
      <c r="F534">
        <f>INDEX('Daily Data ADJ'!$1:$1048576,MATCH(Calc!$A534,'Daily Data ADJ'!$A:$A,0),MATCH("ES1!, CME_MINI: Close",'Daily Data ADJ'!$1:$1,0))</f>
        <v>2098.5</v>
      </c>
      <c r="G534">
        <f>INDEX('Daily Data ADJ'!$1:$1048576,MATCH(Calc!$A534,'Daily Data ADJ'!$A:$A,0),MATCH("ES2!, CME_MINI: Close",'Daily Data ADJ'!$1:$1,0))</f>
        <v>2090.75</v>
      </c>
      <c r="H534">
        <f>INDEX('QUANDL MULTPL SP500_DIV_YIELD_M'!$A:$G,MATCH(Calc!$A534,'QUANDL MULTPL SP500_DIV_YIELD_M'!$A:$A,1),MATCH('QUANDL MULTPL SP500_DIV_YIELD_M'!$E$1,'QUANDL MULTPL SP500_DIV_YIELD_M'!$A$1:$G$1,0))</f>
        <v>1.99</v>
      </c>
      <c r="I534" s="5">
        <f t="shared" si="48"/>
        <v>5.2091767383973531E-3</v>
      </c>
      <c r="J534" s="1">
        <f>A534/24/60/60+DATE(1970,1,1)</f>
        <v>42208.5625</v>
      </c>
      <c r="K534" s="3">
        <f t="shared" si="51"/>
        <v>1</v>
      </c>
      <c r="L534" s="6">
        <f>(1+Chart!$F$4)^(1/(365/K534))-1</f>
        <v>6.6592785027408397E-5</v>
      </c>
      <c r="M534" s="6">
        <f t="shared" si="52"/>
        <v>3.5593371059405854E-6</v>
      </c>
      <c r="N534" s="6">
        <f t="shared" si="53"/>
        <v>1.4234775044474901E-5</v>
      </c>
      <c r="O534">
        <f>O533*(B534/B533)</f>
        <v>183.26370711000075</v>
      </c>
      <c r="P534">
        <f t="shared" si="49"/>
        <v>2015</v>
      </c>
      <c r="Q534" s="1">
        <f t="shared" si="50"/>
        <v>42208.5625</v>
      </c>
      <c r="R534">
        <f>IF(B535="",R533,IF(Q534&gt;=Chart!$F$2,E534,0))</f>
        <v>0</v>
      </c>
      <c r="S534">
        <f>IF(B535="",S533,IFERROR(IF(AND(R534&gt;0,R533=0),R534,(1+(B535/B534-1)*Calc!$Z$1)*S533),0))</f>
        <v>0</v>
      </c>
      <c r="T534">
        <f>IF(B535="",T533,IFERROR(IF(AND(R534&gt;0,R533=0),R534,(1+(B535/B534-1)*Calc!$Z$1-L535)*T533),0))</f>
        <v>0</v>
      </c>
      <c r="U534">
        <f>IF(B535="",U533,IFERROR(IF(AND(R534&gt;0,R533=0),R534,(1+(B535/B534-1)*Calc!$Z$1-M535*2)*U533),0))</f>
        <v>0</v>
      </c>
      <c r="V534">
        <f>IF(B535="",V533,IFERROR(IF(AND(R534&gt;0,R533=0),R534,(1+(B535/B534-1)*Calc!$Z$1-N535*2)*V533),0))</f>
        <v>0</v>
      </c>
      <c r="W534">
        <f>IF(ISNUMBER(C534),C534,W533)</f>
        <v>0.13</v>
      </c>
      <c r="Y534" s="1" t="e">
        <f>IF(AND(Q534&gt;=Chart!$F$2,Q534&lt;=Chart!$F$3),Q534,#N/A)</f>
        <v>#N/A</v>
      </c>
      <c r="Z534" t="e">
        <f>IF(AND(Q534&gt;=Chart!$F$2,Q534&lt;=Chart!$F$3),R534,#N/A)</f>
        <v>#N/A</v>
      </c>
      <c r="AA534" t="e">
        <f>IF(AND(Q534&gt;=Chart!$F$2,Q534&lt;=Chart!$F$3),S534,#N/A)</f>
        <v>#N/A</v>
      </c>
      <c r="AB534" t="e">
        <f>IF(AND(Q534&gt;=Chart!$F$2,Q534&lt;=Chart!$F$3),T534,#N/A)</f>
        <v>#N/A</v>
      </c>
      <c r="AC534" t="e">
        <f>IF(AND(Q534&gt;=Chart!$F$2,Q534&lt;=Chart!$F$3),U534,#N/A)</f>
        <v>#N/A</v>
      </c>
      <c r="AD534" t="e">
        <f>IF(AND(Q534&gt;=Chart!$F$2,Q534&lt;=Chart!$F$3),V534,#N/A)</f>
        <v>#N/A</v>
      </c>
      <c r="AE534" t="e">
        <f>IF(AND(Q534&gt;=Chart!$F$2,Q534&lt;=Chart!$F$3),I534,#N/A)</f>
        <v>#N/A</v>
      </c>
      <c r="AF534" t="e">
        <f>IF(AND(Q534&gt;=Chart!$F$2,Q534&lt;=Chart!$F$3),H534/100,#N/A)</f>
        <v>#N/A</v>
      </c>
      <c r="AG534" t="e">
        <f>IF(AND(Q534&gt;=Chart!$F$2,Q534&lt;=Chart!$F$3),W534/100,#N/A)</f>
        <v>#N/A</v>
      </c>
    </row>
    <row r="535" spans="1:33" x14ac:dyDescent="0.25">
      <c r="A535">
        <v>1437744600</v>
      </c>
      <c r="B535">
        <f>INDEX('Daily Data ADJ'!$1:$1048576,MATCH(Calc!$A535,'Daily Data ADJ'!$A:$A,0),MATCH("SPY, CBOE BZX: Close",'Daily Data ADJ'!$1:$1,0))</f>
        <v>181.36288457000001</v>
      </c>
      <c r="C535">
        <f>INDEX('Daily Data ADJ'!$1:$1048576,MATCH(Calc!$A535,'Daily Data ADJ'!$A:$A,0),MATCH("EFFR, FRED: Close",'Daily Data ADJ'!$1:$1,0))</f>
        <v>0.13</v>
      </c>
      <c r="D535" t="str">
        <f>INDEX('Daily Data ADJ'!$1:$1048576,MATCH(Calc!$A535,'Daily Data ADJ'!$A:$A,1),MATCH("SOFR, FRED: Close",'Daily Data ADJ'!$1:$1,0))</f>
        <v>NaN</v>
      </c>
      <c r="E535">
        <f>INDEX('Daily Data ADJ'!$1:$1048576,MATCH(Calc!$A535,'Daily Data ADJ'!$A:$A,0),MATCH("UPRO, CBOE BZX: Close",'Daily Data ADJ'!$1:$1,0))</f>
        <v>11.102697429999999</v>
      </c>
      <c r="F535">
        <f>INDEX('Daily Data ADJ'!$1:$1048576,MATCH(Calc!$A535,'Daily Data ADJ'!$A:$A,0),MATCH("ES1!, CME_MINI: Close",'Daily Data ADJ'!$1:$1,0))</f>
        <v>2077.5</v>
      </c>
      <c r="G535">
        <f>INDEX('Daily Data ADJ'!$1:$1048576,MATCH(Calc!$A535,'Daily Data ADJ'!$A:$A,0),MATCH("ES2!, CME_MINI: Close",'Daily Data ADJ'!$1:$1,0))</f>
        <v>2070</v>
      </c>
      <c r="H535">
        <f>INDEX('QUANDL MULTPL SP500_DIV_YIELD_M'!$A:$G,MATCH(Calc!$A535,'QUANDL MULTPL SP500_DIV_YIELD_M'!$A:$A,1),MATCH('QUANDL MULTPL SP500_DIV_YIELD_M'!$E$1,'QUANDL MULTPL SP500_DIV_YIELD_M'!$A$1:$G$1,0))</f>
        <v>1.99</v>
      </c>
      <c r="I535" s="5">
        <f t="shared" si="48"/>
        <v>5.5375760481650438E-3</v>
      </c>
      <c r="J535" s="1">
        <f>A535/24/60/60+DATE(1970,1,1)</f>
        <v>42209.5625</v>
      </c>
      <c r="K535" s="3">
        <f t="shared" si="51"/>
        <v>1</v>
      </c>
      <c r="L535" s="6">
        <f>(1+Chart!$F$4)^(1/(365/K535))-1</f>
        <v>6.6592785027408397E-5</v>
      </c>
      <c r="M535" s="6">
        <f t="shared" si="52"/>
        <v>3.5593371059405854E-6</v>
      </c>
      <c r="N535" s="6">
        <f t="shared" si="53"/>
        <v>1.5129703610838874E-5</v>
      </c>
      <c r="O535">
        <f>O534*(B535/B534)</f>
        <v>181.36288457000072</v>
      </c>
      <c r="P535">
        <f t="shared" si="49"/>
        <v>2015</v>
      </c>
      <c r="Q535" s="1">
        <f t="shared" si="50"/>
        <v>42209.5625</v>
      </c>
      <c r="R535">
        <f>IF(B536="",R534,IF(Q535&gt;=Chart!$F$2,E535,0))</f>
        <v>0</v>
      </c>
      <c r="S535">
        <f>IF(B536="",S534,IFERROR(IF(AND(R535&gt;0,R534=0),R535,(1+(B536/B535-1)*Calc!$Z$1)*S534),0))</f>
        <v>0</v>
      </c>
      <c r="T535">
        <f>IF(B536="",T534,IFERROR(IF(AND(R535&gt;0,R534=0),R535,(1+(B536/B535-1)*Calc!$Z$1-L536)*T534),0))</f>
        <v>0</v>
      </c>
      <c r="U535">
        <f>IF(B536="",U534,IFERROR(IF(AND(R535&gt;0,R534=0),R535,(1+(B536/B535-1)*Calc!$Z$1-M536*2)*U534),0))</f>
        <v>0</v>
      </c>
      <c r="V535">
        <f>IF(B536="",V534,IFERROR(IF(AND(R535&gt;0,R534=0),R535,(1+(B536/B535-1)*Calc!$Z$1-N536*2)*V534),0))</f>
        <v>0</v>
      </c>
      <c r="W535">
        <f>IF(ISNUMBER(C535),C535,W534)</f>
        <v>0.13</v>
      </c>
      <c r="Y535" s="1" t="e">
        <f>IF(AND(Q535&gt;=Chart!$F$2,Q535&lt;=Chart!$F$3),Q535,#N/A)</f>
        <v>#N/A</v>
      </c>
      <c r="Z535" t="e">
        <f>IF(AND(Q535&gt;=Chart!$F$2,Q535&lt;=Chart!$F$3),R535,#N/A)</f>
        <v>#N/A</v>
      </c>
      <c r="AA535" t="e">
        <f>IF(AND(Q535&gt;=Chart!$F$2,Q535&lt;=Chart!$F$3),S535,#N/A)</f>
        <v>#N/A</v>
      </c>
      <c r="AB535" t="e">
        <f>IF(AND(Q535&gt;=Chart!$F$2,Q535&lt;=Chart!$F$3),T535,#N/A)</f>
        <v>#N/A</v>
      </c>
      <c r="AC535" t="e">
        <f>IF(AND(Q535&gt;=Chart!$F$2,Q535&lt;=Chart!$F$3),U535,#N/A)</f>
        <v>#N/A</v>
      </c>
      <c r="AD535" t="e">
        <f>IF(AND(Q535&gt;=Chart!$F$2,Q535&lt;=Chart!$F$3),V535,#N/A)</f>
        <v>#N/A</v>
      </c>
      <c r="AE535" t="e">
        <f>IF(AND(Q535&gt;=Chart!$F$2,Q535&lt;=Chart!$F$3),I535,#N/A)</f>
        <v>#N/A</v>
      </c>
      <c r="AF535" t="e">
        <f>IF(AND(Q535&gt;=Chart!$F$2,Q535&lt;=Chart!$F$3),H535/100,#N/A)</f>
        <v>#N/A</v>
      </c>
      <c r="AG535" t="e">
        <f>IF(AND(Q535&gt;=Chart!$F$2,Q535&lt;=Chart!$F$3),W535/100,#N/A)</f>
        <v>#N/A</v>
      </c>
    </row>
    <row r="536" spans="1:33" x14ac:dyDescent="0.25">
      <c r="A536">
        <v>1438003800</v>
      </c>
      <c r="B536">
        <f>INDEX('Daily Data ADJ'!$1:$1048576,MATCH(Calc!$A536,'Daily Data ADJ'!$A:$A,0),MATCH("SPY, CBOE BZX: Close",'Daily Data ADJ'!$1:$1,0))</f>
        <v>180.30784087000001</v>
      </c>
      <c r="C536">
        <f>INDEX('Daily Data ADJ'!$1:$1048576,MATCH(Calc!$A536,'Daily Data ADJ'!$A:$A,0),MATCH("EFFR, FRED: Close",'Daily Data ADJ'!$1:$1,0))</f>
        <v>0.14000000000000001</v>
      </c>
      <c r="D536" t="str">
        <f>INDEX('Daily Data ADJ'!$1:$1048576,MATCH(Calc!$A536,'Daily Data ADJ'!$A:$A,1),MATCH("SOFR, FRED: Close",'Daily Data ADJ'!$1:$1,0))</f>
        <v>NaN</v>
      </c>
      <c r="E536">
        <f>INDEX('Daily Data ADJ'!$1:$1048576,MATCH(Calc!$A536,'Daily Data ADJ'!$A:$A,0),MATCH("UPRO, CBOE BZX: Close",'Daily Data ADJ'!$1:$1,0))</f>
        <v>10.9038822</v>
      </c>
      <c r="F536">
        <f>INDEX('Daily Data ADJ'!$1:$1048576,MATCH(Calc!$A536,'Daily Data ADJ'!$A:$A,0),MATCH("ES1!, CME_MINI: Close",'Daily Data ADJ'!$1:$1,0))</f>
        <v>2064.5</v>
      </c>
      <c r="G536">
        <f>INDEX('Daily Data ADJ'!$1:$1048576,MATCH(Calc!$A536,'Daily Data ADJ'!$A:$A,0),MATCH("ES2!, CME_MINI: Close",'Daily Data ADJ'!$1:$1,0))</f>
        <v>2056.75</v>
      </c>
      <c r="H536">
        <f>INDEX('QUANDL MULTPL SP500_DIV_YIELD_M'!$A:$G,MATCH(Calc!$A536,'QUANDL MULTPL SP500_DIV_YIELD_M'!$A:$A,1),MATCH('QUANDL MULTPL SP500_DIV_YIELD_M'!$E$1,'QUANDL MULTPL SP500_DIV_YIELD_M'!$A$1:$G$1,0))</f>
        <v>1.99</v>
      </c>
      <c r="I536" s="5">
        <f t="shared" si="48"/>
        <v>4.9685984796981886E-3</v>
      </c>
      <c r="J536" s="1">
        <f>A536/24/60/60+DATE(1970,1,1)</f>
        <v>42212.5625</v>
      </c>
      <c r="K536" s="3">
        <f t="shared" si="51"/>
        <v>3</v>
      </c>
      <c r="L536" s="6">
        <f>(1+Chart!$F$4)^(1/(365/K536))-1</f>
        <v>1.9979165917494157E-4</v>
      </c>
      <c r="M536" s="6">
        <f t="shared" si="52"/>
        <v>1.1498868141890384E-5</v>
      </c>
      <c r="N536" s="6">
        <f t="shared" si="53"/>
        <v>4.0737506974863891E-5</v>
      </c>
      <c r="O536">
        <f>O535*(B536/B535)</f>
        <v>180.30784087000072</v>
      </c>
      <c r="P536">
        <f t="shared" si="49"/>
        <v>2015</v>
      </c>
      <c r="Q536" s="1">
        <f t="shared" si="50"/>
        <v>42212.5625</v>
      </c>
      <c r="R536">
        <f>IF(B537="",R535,IF(Q536&gt;=Chart!$F$2,E536,0))</f>
        <v>0</v>
      </c>
      <c r="S536">
        <f>IF(B537="",S535,IFERROR(IF(AND(R536&gt;0,R535=0),R536,(1+(B537/B536-1)*Calc!$Z$1)*S535),0))</f>
        <v>0</v>
      </c>
      <c r="T536">
        <f>IF(B537="",T535,IFERROR(IF(AND(R536&gt;0,R535=0),R536,(1+(B537/B536-1)*Calc!$Z$1-L537)*T535),0))</f>
        <v>0</v>
      </c>
      <c r="U536">
        <f>IF(B537="",U535,IFERROR(IF(AND(R536&gt;0,R535=0),R536,(1+(B537/B536-1)*Calc!$Z$1-M537*2)*U535),0))</f>
        <v>0</v>
      </c>
      <c r="V536">
        <f>IF(B537="",V535,IFERROR(IF(AND(R536&gt;0,R535=0),R536,(1+(B537/B536-1)*Calc!$Z$1-N537*2)*V535),0))</f>
        <v>0</v>
      </c>
      <c r="W536">
        <f>IF(ISNUMBER(C536),C536,W535)</f>
        <v>0.14000000000000001</v>
      </c>
      <c r="Y536" s="1" t="e">
        <f>IF(AND(Q536&gt;=Chart!$F$2,Q536&lt;=Chart!$F$3),Q536,#N/A)</f>
        <v>#N/A</v>
      </c>
      <c r="Z536" t="e">
        <f>IF(AND(Q536&gt;=Chart!$F$2,Q536&lt;=Chart!$F$3),R536,#N/A)</f>
        <v>#N/A</v>
      </c>
      <c r="AA536" t="e">
        <f>IF(AND(Q536&gt;=Chart!$F$2,Q536&lt;=Chart!$F$3),S536,#N/A)</f>
        <v>#N/A</v>
      </c>
      <c r="AB536" t="e">
        <f>IF(AND(Q536&gt;=Chart!$F$2,Q536&lt;=Chart!$F$3),T536,#N/A)</f>
        <v>#N/A</v>
      </c>
      <c r="AC536" t="e">
        <f>IF(AND(Q536&gt;=Chart!$F$2,Q536&lt;=Chart!$F$3),U536,#N/A)</f>
        <v>#N/A</v>
      </c>
      <c r="AD536" t="e">
        <f>IF(AND(Q536&gt;=Chart!$F$2,Q536&lt;=Chart!$F$3),V536,#N/A)</f>
        <v>#N/A</v>
      </c>
      <c r="AE536" t="e">
        <f>IF(AND(Q536&gt;=Chart!$F$2,Q536&lt;=Chart!$F$3),I536,#N/A)</f>
        <v>#N/A</v>
      </c>
      <c r="AF536" t="e">
        <f>IF(AND(Q536&gt;=Chart!$F$2,Q536&lt;=Chart!$F$3),H536/100,#N/A)</f>
        <v>#N/A</v>
      </c>
      <c r="AG536" t="e">
        <f>IF(AND(Q536&gt;=Chart!$F$2,Q536&lt;=Chart!$F$3),W536/100,#N/A)</f>
        <v>#N/A</v>
      </c>
    </row>
    <row r="537" spans="1:33" x14ac:dyDescent="0.25">
      <c r="A537">
        <v>1438090200</v>
      </c>
      <c r="B537">
        <f>INDEX('Daily Data ADJ'!$1:$1048576,MATCH(Calc!$A537,'Daily Data ADJ'!$A:$A,0),MATCH("SPY, CBOE BZX: Close",'Daily Data ADJ'!$1:$1,0))</f>
        <v>182.52256070999999</v>
      </c>
      <c r="C537">
        <f>INDEX('Daily Data ADJ'!$1:$1048576,MATCH(Calc!$A537,'Daily Data ADJ'!$A:$A,0),MATCH("EFFR, FRED: Close",'Daily Data ADJ'!$1:$1,0))</f>
        <v>0.14000000000000001</v>
      </c>
      <c r="D537" t="str">
        <f>INDEX('Daily Data ADJ'!$1:$1048576,MATCH(Calc!$A537,'Daily Data ADJ'!$A:$A,1),MATCH("SOFR, FRED: Close",'Daily Data ADJ'!$1:$1,0))</f>
        <v>NaN</v>
      </c>
      <c r="E537">
        <f>INDEX('Daily Data ADJ'!$1:$1048576,MATCH(Calc!$A537,'Daily Data ADJ'!$A:$A,0),MATCH("UPRO, CBOE BZX: Close",'Daily Data ADJ'!$1:$1,0))</f>
        <v>11.30151266</v>
      </c>
      <c r="F537">
        <f>INDEX('Daily Data ADJ'!$1:$1048576,MATCH(Calc!$A537,'Daily Data ADJ'!$A:$A,0),MATCH("ES1!, CME_MINI: Close",'Daily Data ADJ'!$1:$1,0))</f>
        <v>2087.25</v>
      </c>
      <c r="G537">
        <f>INDEX('Daily Data ADJ'!$1:$1048576,MATCH(Calc!$A537,'Daily Data ADJ'!$A:$A,0),MATCH("ES2!, CME_MINI: Close",'Daily Data ADJ'!$1:$1,0))</f>
        <v>2079.5</v>
      </c>
      <c r="H537">
        <f>INDEX('QUANDL MULTPL SP500_DIV_YIELD_M'!$A:$G,MATCH(Calc!$A537,'QUANDL MULTPL SP500_DIV_YIELD_M'!$A:$A,1),MATCH('QUANDL MULTPL SP500_DIV_YIELD_M'!$E$1,'QUANDL MULTPL SP500_DIV_YIELD_M'!$A$1:$G$1,0))</f>
        <v>1.99</v>
      </c>
      <c r="I537" s="5">
        <f t="shared" si="48"/>
        <v>5.1304364223833943E-3</v>
      </c>
      <c r="J537" s="1">
        <f>A537/24/60/60+DATE(1970,1,1)</f>
        <v>42213.5625</v>
      </c>
      <c r="K537" s="3">
        <f t="shared" si="51"/>
        <v>1</v>
      </c>
      <c r="L537" s="6">
        <f>(1+Chart!$F$4)^(1/(365/K537))-1</f>
        <v>6.6592785027408397E-5</v>
      </c>
      <c r="M537" s="6">
        <f t="shared" si="52"/>
        <v>3.8329413558635395E-6</v>
      </c>
      <c r="N537" s="6">
        <f t="shared" si="53"/>
        <v>1.4020154649463379E-5</v>
      </c>
      <c r="O537">
        <f>O536*(B537/B536)</f>
        <v>182.52256071000073</v>
      </c>
      <c r="P537">
        <f t="shared" si="49"/>
        <v>2015</v>
      </c>
      <c r="Q537" s="1">
        <f t="shared" si="50"/>
        <v>42213.5625</v>
      </c>
      <c r="R537">
        <f>IF(B538="",R536,IF(Q537&gt;=Chart!$F$2,E537,0))</f>
        <v>0</v>
      </c>
      <c r="S537">
        <f>IF(B538="",S536,IFERROR(IF(AND(R537&gt;0,R536=0),R537,(1+(B538/B537-1)*Calc!$Z$1)*S536),0))</f>
        <v>0</v>
      </c>
      <c r="T537">
        <f>IF(B538="",T536,IFERROR(IF(AND(R537&gt;0,R536=0),R537,(1+(B538/B537-1)*Calc!$Z$1-L538)*T536),0))</f>
        <v>0</v>
      </c>
      <c r="U537">
        <f>IF(B538="",U536,IFERROR(IF(AND(R537&gt;0,R536=0),R537,(1+(B538/B537-1)*Calc!$Z$1-M538*2)*U536),0))</f>
        <v>0</v>
      </c>
      <c r="V537">
        <f>IF(B538="",V536,IFERROR(IF(AND(R537&gt;0,R536=0),R537,(1+(B538/B537-1)*Calc!$Z$1-N538*2)*V536),0))</f>
        <v>0</v>
      </c>
      <c r="W537">
        <f>IF(ISNUMBER(C537),C537,W536)</f>
        <v>0.14000000000000001</v>
      </c>
      <c r="Y537" s="1" t="e">
        <f>IF(AND(Q537&gt;=Chart!$F$2,Q537&lt;=Chart!$F$3),Q537,#N/A)</f>
        <v>#N/A</v>
      </c>
      <c r="Z537" t="e">
        <f>IF(AND(Q537&gt;=Chart!$F$2,Q537&lt;=Chart!$F$3),R537,#N/A)</f>
        <v>#N/A</v>
      </c>
      <c r="AA537" t="e">
        <f>IF(AND(Q537&gt;=Chart!$F$2,Q537&lt;=Chart!$F$3),S537,#N/A)</f>
        <v>#N/A</v>
      </c>
      <c r="AB537" t="e">
        <f>IF(AND(Q537&gt;=Chart!$F$2,Q537&lt;=Chart!$F$3),T537,#N/A)</f>
        <v>#N/A</v>
      </c>
      <c r="AC537" t="e">
        <f>IF(AND(Q537&gt;=Chart!$F$2,Q537&lt;=Chart!$F$3),U537,#N/A)</f>
        <v>#N/A</v>
      </c>
      <c r="AD537" t="e">
        <f>IF(AND(Q537&gt;=Chart!$F$2,Q537&lt;=Chart!$F$3),V537,#N/A)</f>
        <v>#N/A</v>
      </c>
      <c r="AE537" t="e">
        <f>IF(AND(Q537&gt;=Chart!$F$2,Q537&lt;=Chart!$F$3),I537,#N/A)</f>
        <v>#N/A</v>
      </c>
      <c r="AF537" t="e">
        <f>IF(AND(Q537&gt;=Chart!$F$2,Q537&lt;=Chart!$F$3),H537/100,#N/A)</f>
        <v>#N/A</v>
      </c>
      <c r="AG537" t="e">
        <f>IF(AND(Q537&gt;=Chart!$F$2,Q537&lt;=Chart!$F$3),W537/100,#N/A)</f>
        <v>#N/A</v>
      </c>
    </row>
    <row r="538" spans="1:33" x14ac:dyDescent="0.25">
      <c r="A538">
        <v>1438176600</v>
      </c>
      <c r="B538">
        <f>INDEX('Daily Data ADJ'!$1:$1048576,MATCH(Calc!$A538,'Daily Data ADJ'!$A:$A,0),MATCH("SPY, CBOE BZX: Close",'Daily Data ADJ'!$1:$1,0))</f>
        <v>183.77814991</v>
      </c>
      <c r="C538">
        <f>INDEX('Daily Data ADJ'!$1:$1048576,MATCH(Calc!$A538,'Daily Data ADJ'!$A:$A,0),MATCH("EFFR, FRED: Close",'Daily Data ADJ'!$1:$1,0))</f>
        <v>0.14000000000000001</v>
      </c>
      <c r="D538" t="str">
        <f>INDEX('Daily Data ADJ'!$1:$1048576,MATCH(Calc!$A538,'Daily Data ADJ'!$A:$A,1),MATCH("SOFR, FRED: Close",'Daily Data ADJ'!$1:$1,0))</f>
        <v>NaN</v>
      </c>
      <c r="E538">
        <f>INDEX('Daily Data ADJ'!$1:$1048576,MATCH(Calc!$A538,'Daily Data ADJ'!$A:$A,0),MATCH("UPRO, CBOE BZX: Close",'Daily Data ADJ'!$1:$1,0))</f>
        <v>11.53455024</v>
      </c>
      <c r="F538">
        <f>INDEX('Daily Data ADJ'!$1:$1048576,MATCH(Calc!$A538,'Daily Data ADJ'!$A:$A,0),MATCH("ES1!, CME_MINI: Close",'Daily Data ADJ'!$1:$1,0))</f>
        <v>2101.5</v>
      </c>
      <c r="G538">
        <f>INDEX('Daily Data ADJ'!$1:$1048576,MATCH(Calc!$A538,'Daily Data ADJ'!$A:$A,0),MATCH("ES2!, CME_MINI: Close",'Daily Data ADJ'!$1:$1,0))</f>
        <v>2093.75</v>
      </c>
      <c r="H538">
        <f>INDEX('QUANDL MULTPL SP500_DIV_YIELD_M'!$A:$G,MATCH(Calc!$A538,'QUANDL MULTPL SP500_DIV_YIELD_M'!$A:$A,1),MATCH('QUANDL MULTPL SP500_DIV_YIELD_M'!$E$1,'QUANDL MULTPL SP500_DIV_YIELD_M'!$A$1:$G$1,0))</f>
        <v>1.99</v>
      </c>
      <c r="I538" s="5">
        <f t="shared" si="48"/>
        <v>5.2300325657772262E-3</v>
      </c>
      <c r="J538" s="1">
        <f>A538/24/60/60+DATE(1970,1,1)</f>
        <v>42214.5625</v>
      </c>
      <c r="K538" s="3">
        <f t="shared" si="51"/>
        <v>1</v>
      </c>
      <c r="L538" s="6">
        <f>(1+Chart!$F$4)^(1/(365/K538))-1</f>
        <v>6.6592785027408397E-5</v>
      </c>
      <c r="M538" s="6">
        <f t="shared" si="52"/>
        <v>3.8329413558635395E-6</v>
      </c>
      <c r="N538" s="6">
        <f t="shared" si="53"/>
        <v>1.4291618412709539E-5</v>
      </c>
      <c r="O538">
        <f>O537*(B538/B537)</f>
        <v>183.77814991000074</v>
      </c>
      <c r="P538">
        <f t="shared" si="49"/>
        <v>2015</v>
      </c>
      <c r="Q538" s="1">
        <f t="shared" si="50"/>
        <v>42214.5625</v>
      </c>
      <c r="R538">
        <f>IF(B539="",R537,IF(Q538&gt;=Chart!$F$2,E538,0))</f>
        <v>0</v>
      </c>
      <c r="S538">
        <f>IF(B539="",S537,IFERROR(IF(AND(R538&gt;0,R537=0),R538,(1+(B539/B538-1)*Calc!$Z$1)*S537),0))</f>
        <v>0</v>
      </c>
      <c r="T538">
        <f>IF(B539="",T537,IFERROR(IF(AND(R538&gt;0,R537=0),R538,(1+(B539/B538-1)*Calc!$Z$1-L539)*T537),0))</f>
        <v>0</v>
      </c>
      <c r="U538">
        <f>IF(B539="",U537,IFERROR(IF(AND(R538&gt;0,R537=0),R538,(1+(B539/B538-1)*Calc!$Z$1-M539*2)*U537),0))</f>
        <v>0</v>
      </c>
      <c r="V538">
        <f>IF(B539="",V537,IFERROR(IF(AND(R538&gt;0,R537=0),R538,(1+(B539/B538-1)*Calc!$Z$1-N539*2)*V537),0))</f>
        <v>0</v>
      </c>
      <c r="W538">
        <f>IF(ISNUMBER(C538),C538,W537)</f>
        <v>0.14000000000000001</v>
      </c>
      <c r="Y538" s="1" t="e">
        <f>IF(AND(Q538&gt;=Chart!$F$2,Q538&lt;=Chart!$F$3),Q538,#N/A)</f>
        <v>#N/A</v>
      </c>
      <c r="Z538" t="e">
        <f>IF(AND(Q538&gt;=Chart!$F$2,Q538&lt;=Chart!$F$3),R538,#N/A)</f>
        <v>#N/A</v>
      </c>
      <c r="AA538" t="e">
        <f>IF(AND(Q538&gt;=Chart!$F$2,Q538&lt;=Chart!$F$3),S538,#N/A)</f>
        <v>#N/A</v>
      </c>
      <c r="AB538" t="e">
        <f>IF(AND(Q538&gt;=Chart!$F$2,Q538&lt;=Chart!$F$3),T538,#N/A)</f>
        <v>#N/A</v>
      </c>
      <c r="AC538" t="e">
        <f>IF(AND(Q538&gt;=Chart!$F$2,Q538&lt;=Chart!$F$3),U538,#N/A)</f>
        <v>#N/A</v>
      </c>
      <c r="AD538" t="e">
        <f>IF(AND(Q538&gt;=Chart!$F$2,Q538&lt;=Chart!$F$3),V538,#N/A)</f>
        <v>#N/A</v>
      </c>
      <c r="AE538" t="e">
        <f>IF(AND(Q538&gt;=Chart!$F$2,Q538&lt;=Chart!$F$3),I538,#N/A)</f>
        <v>#N/A</v>
      </c>
      <c r="AF538" t="e">
        <f>IF(AND(Q538&gt;=Chart!$F$2,Q538&lt;=Chart!$F$3),H538/100,#N/A)</f>
        <v>#N/A</v>
      </c>
      <c r="AG538" t="e">
        <f>IF(AND(Q538&gt;=Chart!$F$2,Q538&lt;=Chart!$F$3),W538/100,#N/A)</f>
        <v>#N/A</v>
      </c>
    </row>
    <row r="539" spans="1:33" x14ac:dyDescent="0.25">
      <c r="A539">
        <v>1438263000</v>
      </c>
      <c r="B539">
        <f>INDEX('Daily Data ADJ'!$1:$1048576,MATCH(Calc!$A539,'Daily Data ADJ'!$A:$A,0),MATCH("SPY, CBOE BZX: Close",'Daily Data ADJ'!$1:$1,0))</f>
        <v>183.82174676</v>
      </c>
      <c r="C539">
        <f>INDEX('Daily Data ADJ'!$1:$1048576,MATCH(Calc!$A539,'Daily Data ADJ'!$A:$A,0),MATCH("EFFR, FRED: Close",'Daily Data ADJ'!$1:$1,0))</f>
        <v>0.14000000000000001</v>
      </c>
      <c r="D539" t="str">
        <f>INDEX('Daily Data ADJ'!$1:$1048576,MATCH(Calc!$A539,'Daily Data ADJ'!$A:$A,1),MATCH("SOFR, FRED: Close",'Daily Data ADJ'!$1:$1,0))</f>
        <v>NaN</v>
      </c>
      <c r="E539">
        <f>INDEX('Daily Data ADJ'!$1:$1048576,MATCH(Calc!$A539,'Daily Data ADJ'!$A:$A,0),MATCH("UPRO, CBOE BZX: Close",'Daily Data ADJ'!$1:$1,0))</f>
        <v>11.5361802</v>
      </c>
      <c r="F539">
        <f>INDEX('Daily Data ADJ'!$1:$1048576,MATCH(Calc!$A539,'Daily Data ADJ'!$A:$A,0),MATCH("ES1!, CME_MINI: Close",'Daily Data ADJ'!$1:$1,0))</f>
        <v>2103.75</v>
      </c>
      <c r="G539">
        <f>INDEX('Daily Data ADJ'!$1:$1048576,MATCH(Calc!$A539,'Daily Data ADJ'!$A:$A,0),MATCH("ES2!, CME_MINI: Close",'Daily Data ADJ'!$1:$1,0))</f>
        <v>2096</v>
      </c>
      <c r="H539">
        <f>INDEX('QUANDL MULTPL SP500_DIV_YIELD_M'!$A:$G,MATCH(Calc!$A539,'QUANDL MULTPL SP500_DIV_YIELD_M'!$A:$A,1),MATCH('QUANDL MULTPL SP500_DIV_YIELD_M'!$E$1,'QUANDL MULTPL SP500_DIV_YIELD_M'!$A$1:$G$1,0))</f>
        <v>1.99</v>
      </c>
      <c r="I539" s="5">
        <f t="shared" si="48"/>
        <v>5.2456356178424979E-3</v>
      </c>
      <c r="J539" s="1">
        <f>A539/24/60/60+DATE(1970,1,1)</f>
        <v>42215.5625</v>
      </c>
      <c r="K539" s="3">
        <f t="shared" si="51"/>
        <v>1</v>
      </c>
      <c r="L539" s="6">
        <f>(1+Chart!$F$4)^(1/(365/K539))-1</f>
        <v>6.6592785027408397E-5</v>
      </c>
      <c r="M539" s="6">
        <f t="shared" si="52"/>
        <v>3.8329413558635395E-6</v>
      </c>
      <c r="N539" s="6">
        <f t="shared" si="53"/>
        <v>1.4334144368577384E-5</v>
      </c>
      <c r="O539">
        <f>O538*(B539/B538)</f>
        <v>183.82174676000076</v>
      </c>
      <c r="P539">
        <f t="shared" si="49"/>
        <v>2015</v>
      </c>
      <c r="Q539" s="1">
        <f t="shared" si="50"/>
        <v>42215.5625</v>
      </c>
      <c r="R539">
        <f>IF(B540="",R538,IF(Q539&gt;=Chart!$F$2,E539,0))</f>
        <v>0</v>
      </c>
      <c r="S539">
        <f>IF(B540="",S538,IFERROR(IF(AND(R539&gt;0,R538=0),R539,(1+(B540/B539-1)*Calc!$Z$1)*S538),0))</f>
        <v>0</v>
      </c>
      <c r="T539">
        <f>IF(B540="",T538,IFERROR(IF(AND(R539&gt;0,R538=0),R539,(1+(B540/B539-1)*Calc!$Z$1-L540)*T538),0))</f>
        <v>0</v>
      </c>
      <c r="U539">
        <f>IF(B540="",U538,IFERROR(IF(AND(R539&gt;0,R538=0),R539,(1+(B540/B539-1)*Calc!$Z$1-M540*2)*U538),0))</f>
        <v>0</v>
      </c>
      <c r="V539">
        <f>IF(B540="",V538,IFERROR(IF(AND(R539&gt;0,R538=0),R539,(1+(B540/B539-1)*Calc!$Z$1-N540*2)*V538),0))</f>
        <v>0</v>
      </c>
      <c r="W539">
        <f>IF(ISNUMBER(C539),C539,W538)</f>
        <v>0.14000000000000001</v>
      </c>
      <c r="Y539" s="1" t="e">
        <f>IF(AND(Q539&gt;=Chart!$F$2,Q539&lt;=Chart!$F$3),Q539,#N/A)</f>
        <v>#N/A</v>
      </c>
      <c r="Z539" t="e">
        <f>IF(AND(Q539&gt;=Chart!$F$2,Q539&lt;=Chart!$F$3),R539,#N/A)</f>
        <v>#N/A</v>
      </c>
      <c r="AA539" t="e">
        <f>IF(AND(Q539&gt;=Chart!$F$2,Q539&lt;=Chart!$F$3),S539,#N/A)</f>
        <v>#N/A</v>
      </c>
      <c r="AB539" t="e">
        <f>IF(AND(Q539&gt;=Chart!$F$2,Q539&lt;=Chart!$F$3),T539,#N/A)</f>
        <v>#N/A</v>
      </c>
      <c r="AC539" t="e">
        <f>IF(AND(Q539&gt;=Chart!$F$2,Q539&lt;=Chart!$F$3),U539,#N/A)</f>
        <v>#N/A</v>
      </c>
      <c r="AD539" t="e">
        <f>IF(AND(Q539&gt;=Chart!$F$2,Q539&lt;=Chart!$F$3),V539,#N/A)</f>
        <v>#N/A</v>
      </c>
      <c r="AE539" t="e">
        <f>IF(AND(Q539&gt;=Chart!$F$2,Q539&lt;=Chart!$F$3),I539,#N/A)</f>
        <v>#N/A</v>
      </c>
      <c r="AF539" t="e">
        <f>IF(AND(Q539&gt;=Chart!$F$2,Q539&lt;=Chart!$F$3),H539/100,#N/A)</f>
        <v>#N/A</v>
      </c>
      <c r="AG539" t="e">
        <f>IF(AND(Q539&gt;=Chart!$F$2,Q539&lt;=Chart!$F$3),W539/100,#N/A)</f>
        <v>#N/A</v>
      </c>
    </row>
    <row r="540" spans="1:33" x14ac:dyDescent="0.25">
      <c r="A540">
        <v>1438349400</v>
      </c>
      <c r="B540">
        <f>INDEX('Daily Data ADJ'!$1:$1048576,MATCH(Calc!$A540,'Daily Data ADJ'!$A:$A,0),MATCH("SPY, CBOE BZX: Close",'Daily Data ADJ'!$1:$1,0))</f>
        <v>183.54272692999999</v>
      </c>
      <c r="C540">
        <f>INDEX('Daily Data ADJ'!$1:$1048576,MATCH(Calc!$A540,'Daily Data ADJ'!$A:$A,0),MATCH("EFFR, FRED: Close",'Daily Data ADJ'!$1:$1,0))</f>
        <v>0.08</v>
      </c>
      <c r="D540" t="str">
        <f>INDEX('Daily Data ADJ'!$1:$1048576,MATCH(Calc!$A540,'Daily Data ADJ'!$A:$A,1),MATCH("SOFR, FRED: Close",'Daily Data ADJ'!$1:$1,0))</f>
        <v>NaN</v>
      </c>
      <c r="E540">
        <f>INDEX('Daily Data ADJ'!$1:$1048576,MATCH(Calc!$A540,'Daily Data ADJ'!$A:$A,0),MATCH("UPRO, CBOE BZX: Close",'Daily Data ADJ'!$1:$1,0))</f>
        <v>11.48892012</v>
      </c>
      <c r="F540">
        <f>INDEX('Daily Data ADJ'!$1:$1048576,MATCH(Calc!$A540,'Daily Data ADJ'!$A:$A,0),MATCH("ES1!, CME_MINI: Close",'Daily Data ADJ'!$1:$1,0))</f>
        <v>2098.5</v>
      </c>
      <c r="G540">
        <f>INDEX('Daily Data ADJ'!$1:$1048576,MATCH(Calc!$A540,'Daily Data ADJ'!$A:$A,0),MATCH("ES2!, CME_MINI: Close",'Daily Data ADJ'!$1:$1,0))</f>
        <v>2090.5</v>
      </c>
      <c r="H540">
        <f>INDEX('QUANDL MULTPL SP500_DIV_YIELD_M'!$A:$G,MATCH(Calc!$A540,'QUANDL MULTPL SP500_DIV_YIELD_M'!$A:$A,1),MATCH('QUANDL MULTPL SP500_DIV_YIELD_M'!$E$1,'QUANDL MULTPL SP500_DIV_YIELD_M'!$A$1:$G$1,0))</f>
        <v>2.0099999999999998</v>
      </c>
      <c r="I540" s="5">
        <f t="shared" si="48"/>
        <v>4.9379905782537155E-3</v>
      </c>
      <c r="J540" s="1">
        <f>A540/24/60/60+DATE(1970,1,1)</f>
        <v>42216.5625</v>
      </c>
      <c r="K540" s="3">
        <f t="shared" si="51"/>
        <v>1</v>
      </c>
      <c r="L540" s="6">
        <f>(1+Chart!$F$4)^(1/(365/K540))-1</f>
        <v>6.6592785027408397E-5</v>
      </c>
      <c r="M540" s="6">
        <f t="shared" si="52"/>
        <v>2.1909069769510126E-6</v>
      </c>
      <c r="N540" s="6">
        <f t="shared" si="53"/>
        <v>1.3495539530561373E-5</v>
      </c>
      <c r="O540">
        <f>O539*(B540/B539)</f>
        <v>183.54272693000075</v>
      </c>
      <c r="P540">
        <f t="shared" si="49"/>
        <v>2015</v>
      </c>
      <c r="Q540" s="1">
        <f t="shared" si="50"/>
        <v>42216.5625</v>
      </c>
      <c r="R540">
        <f>IF(B541="",R539,IF(Q540&gt;=Chart!$F$2,E540,0))</f>
        <v>0</v>
      </c>
      <c r="S540">
        <f>IF(B541="",S539,IFERROR(IF(AND(R540&gt;0,R539=0),R540,(1+(B541/B540-1)*Calc!$Z$1)*S539),0))</f>
        <v>0</v>
      </c>
      <c r="T540">
        <f>IF(B541="",T539,IFERROR(IF(AND(R540&gt;0,R539=0),R540,(1+(B541/B540-1)*Calc!$Z$1-L541)*T539),0))</f>
        <v>0</v>
      </c>
      <c r="U540">
        <f>IF(B541="",U539,IFERROR(IF(AND(R540&gt;0,R539=0),R540,(1+(B541/B540-1)*Calc!$Z$1-M541*2)*U539),0))</f>
        <v>0</v>
      </c>
      <c r="V540">
        <f>IF(B541="",V539,IFERROR(IF(AND(R540&gt;0,R539=0),R540,(1+(B541/B540-1)*Calc!$Z$1-N541*2)*V539),0))</f>
        <v>0</v>
      </c>
      <c r="W540">
        <f>IF(ISNUMBER(C540),C540,W539)</f>
        <v>0.08</v>
      </c>
      <c r="Y540" s="1" t="e">
        <f>IF(AND(Q540&gt;=Chart!$F$2,Q540&lt;=Chart!$F$3),Q540,#N/A)</f>
        <v>#N/A</v>
      </c>
      <c r="Z540" t="e">
        <f>IF(AND(Q540&gt;=Chart!$F$2,Q540&lt;=Chart!$F$3),R540,#N/A)</f>
        <v>#N/A</v>
      </c>
      <c r="AA540" t="e">
        <f>IF(AND(Q540&gt;=Chart!$F$2,Q540&lt;=Chart!$F$3),S540,#N/A)</f>
        <v>#N/A</v>
      </c>
      <c r="AB540" t="e">
        <f>IF(AND(Q540&gt;=Chart!$F$2,Q540&lt;=Chart!$F$3),T540,#N/A)</f>
        <v>#N/A</v>
      </c>
      <c r="AC540" t="e">
        <f>IF(AND(Q540&gt;=Chart!$F$2,Q540&lt;=Chart!$F$3),U540,#N/A)</f>
        <v>#N/A</v>
      </c>
      <c r="AD540" t="e">
        <f>IF(AND(Q540&gt;=Chart!$F$2,Q540&lt;=Chart!$F$3),V540,#N/A)</f>
        <v>#N/A</v>
      </c>
      <c r="AE540" t="e">
        <f>IF(AND(Q540&gt;=Chart!$F$2,Q540&lt;=Chart!$F$3),I540,#N/A)</f>
        <v>#N/A</v>
      </c>
      <c r="AF540" t="e">
        <f>IF(AND(Q540&gt;=Chart!$F$2,Q540&lt;=Chart!$F$3),H540/100,#N/A)</f>
        <v>#N/A</v>
      </c>
      <c r="AG540" t="e">
        <f>IF(AND(Q540&gt;=Chart!$F$2,Q540&lt;=Chart!$F$3),W540/100,#N/A)</f>
        <v>#N/A</v>
      </c>
    </row>
    <row r="541" spans="1:33" x14ac:dyDescent="0.25">
      <c r="A541">
        <v>1438608600</v>
      </c>
      <c r="B541">
        <f>INDEX('Daily Data ADJ'!$1:$1048576,MATCH(Calc!$A541,'Daily Data ADJ'!$A:$A,0),MATCH("SPY, CBOE BZX: Close",'Daily Data ADJ'!$1:$1,0))</f>
        <v>182.92365169999999</v>
      </c>
      <c r="C541">
        <f>INDEX('Daily Data ADJ'!$1:$1048576,MATCH(Calc!$A541,'Daily Data ADJ'!$A:$A,0),MATCH("EFFR, FRED: Close",'Daily Data ADJ'!$1:$1,0))</f>
        <v>0.14000000000000001</v>
      </c>
      <c r="D541" t="str">
        <f>INDEX('Daily Data ADJ'!$1:$1048576,MATCH(Calc!$A541,'Daily Data ADJ'!$A:$A,1),MATCH("SOFR, FRED: Close",'Daily Data ADJ'!$1:$1,0))</f>
        <v>NaN</v>
      </c>
      <c r="E541">
        <f>INDEX('Daily Data ADJ'!$1:$1048576,MATCH(Calc!$A541,'Daily Data ADJ'!$A:$A,0),MATCH("UPRO, CBOE BZX: Close",'Daily Data ADJ'!$1:$1,0))</f>
        <v>11.36343849</v>
      </c>
      <c r="F541">
        <f>INDEX('Daily Data ADJ'!$1:$1048576,MATCH(Calc!$A541,'Daily Data ADJ'!$A:$A,0),MATCH("ES1!, CME_MINI: Close",'Daily Data ADJ'!$1:$1,0))</f>
        <v>2091</v>
      </c>
      <c r="G541">
        <f>INDEX('Daily Data ADJ'!$1:$1048576,MATCH(Calc!$A541,'Daily Data ADJ'!$A:$A,0),MATCH("ES2!, CME_MINI: Close",'Daily Data ADJ'!$1:$1,0))</f>
        <v>2083</v>
      </c>
      <c r="H541">
        <f>INDEX('QUANDL MULTPL SP500_DIV_YIELD_M'!$A:$G,MATCH(Calc!$A541,'QUANDL MULTPL SP500_DIV_YIELD_M'!$A:$A,1),MATCH('QUANDL MULTPL SP500_DIV_YIELD_M'!$E$1,'QUANDL MULTPL SP500_DIV_YIELD_M'!$A$1:$G$1,0))</f>
        <v>2.0099999999999998</v>
      </c>
      <c r="I541" s="5">
        <f t="shared" si="48"/>
        <v>4.883919766624157E-3</v>
      </c>
      <c r="J541" s="1">
        <f>A541/24/60/60+DATE(1970,1,1)</f>
        <v>42219.5625</v>
      </c>
      <c r="K541" s="3">
        <f t="shared" si="51"/>
        <v>3</v>
      </c>
      <c r="L541" s="6">
        <f>(1+Chart!$F$4)^(1/(365/K541))-1</f>
        <v>1.9979165917494157E-4</v>
      </c>
      <c r="M541" s="6">
        <f t="shared" si="52"/>
        <v>1.1498868141890384E-5</v>
      </c>
      <c r="N541" s="6">
        <f t="shared" si="53"/>
        <v>4.0044901394642451E-5</v>
      </c>
      <c r="O541">
        <f>O540*(B541/B540)</f>
        <v>182.92365170000076</v>
      </c>
      <c r="P541">
        <f t="shared" si="49"/>
        <v>2015</v>
      </c>
      <c r="Q541" s="1">
        <f t="shared" si="50"/>
        <v>42219.5625</v>
      </c>
      <c r="R541">
        <f>IF(B542="",R540,IF(Q541&gt;=Chart!$F$2,E541,0))</f>
        <v>0</v>
      </c>
      <c r="S541">
        <f>IF(B542="",S540,IFERROR(IF(AND(R541&gt;0,R540=0),R541,(1+(B542/B541-1)*Calc!$Z$1)*S540),0))</f>
        <v>0</v>
      </c>
      <c r="T541">
        <f>IF(B542="",T540,IFERROR(IF(AND(R541&gt;0,R540=0),R541,(1+(B542/B541-1)*Calc!$Z$1-L542)*T540),0))</f>
        <v>0</v>
      </c>
      <c r="U541">
        <f>IF(B542="",U540,IFERROR(IF(AND(R541&gt;0,R540=0),R541,(1+(B542/B541-1)*Calc!$Z$1-M542*2)*U540),0))</f>
        <v>0</v>
      </c>
      <c r="V541">
        <f>IF(B542="",V540,IFERROR(IF(AND(R541&gt;0,R540=0),R541,(1+(B542/B541-1)*Calc!$Z$1-N542*2)*V540),0))</f>
        <v>0</v>
      </c>
      <c r="W541">
        <f>IF(ISNUMBER(C541),C541,W540)</f>
        <v>0.14000000000000001</v>
      </c>
      <c r="Y541" s="1" t="e">
        <f>IF(AND(Q541&gt;=Chart!$F$2,Q541&lt;=Chart!$F$3),Q541,#N/A)</f>
        <v>#N/A</v>
      </c>
      <c r="Z541" t="e">
        <f>IF(AND(Q541&gt;=Chart!$F$2,Q541&lt;=Chart!$F$3),R541,#N/A)</f>
        <v>#N/A</v>
      </c>
      <c r="AA541" t="e">
        <f>IF(AND(Q541&gt;=Chart!$F$2,Q541&lt;=Chart!$F$3),S541,#N/A)</f>
        <v>#N/A</v>
      </c>
      <c r="AB541" t="e">
        <f>IF(AND(Q541&gt;=Chart!$F$2,Q541&lt;=Chart!$F$3),T541,#N/A)</f>
        <v>#N/A</v>
      </c>
      <c r="AC541" t="e">
        <f>IF(AND(Q541&gt;=Chart!$F$2,Q541&lt;=Chart!$F$3),U541,#N/A)</f>
        <v>#N/A</v>
      </c>
      <c r="AD541" t="e">
        <f>IF(AND(Q541&gt;=Chart!$F$2,Q541&lt;=Chart!$F$3),V541,#N/A)</f>
        <v>#N/A</v>
      </c>
      <c r="AE541" t="e">
        <f>IF(AND(Q541&gt;=Chart!$F$2,Q541&lt;=Chart!$F$3),I541,#N/A)</f>
        <v>#N/A</v>
      </c>
      <c r="AF541" t="e">
        <f>IF(AND(Q541&gt;=Chart!$F$2,Q541&lt;=Chart!$F$3),H541/100,#N/A)</f>
        <v>#N/A</v>
      </c>
      <c r="AG541" t="e">
        <f>IF(AND(Q541&gt;=Chart!$F$2,Q541&lt;=Chart!$F$3),W541/100,#N/A)</f>
        <v>#N/A</v>
      </c>
    </row>
    <row r="542" spans="1:33" x14ac:dyDescent="0.25">
      <c r="A542">
        <v>1438695000</v>
      </c>
      <c r="B542">
        <f>INDEX('Daily Data ADJ'!$1:$1048576,MATCH(Calc!$A542,'Daily Data ADJ'!$A:$A,0),MATCH("SPY, CBOE BZX: Close",'Daily Data ADJ'!$1:$1,0))</f>
        <v>182.56615755000001</v>
      </c>
      <c r="C542">
        <f>INDEX('Daily Data ADJ'!$1:$1048576,MATCH(Calc!$A542,'Daily Data ADJ'!$A:$A,0),MATCH("EFFR, FRED: Close",'Daily Data ADJ'!$1:$1,0))</f>
        <v>0.14000000000000001</v>
      </c>
      <c r="D542" t="str">
        <f>INDEX('Daily Data ADJ'!$1:$1048576,MATCH(Calc!$A542,'Daily Data ADJ'!$A:$A,1),MATCH("SOFR, FRED: Close",'Daily Data ADJ'!$1:$1,0))</f>
        <v>NaN</v>
      </c>
      <c r="E542">
        <f>INDEX('Daily Data ADJ'!$1:$1048576,MATCH(Calc!$A542,'Daily Data ADJ'!$A:$A,0),MATCH("UPRO, CBOE BZX: Close",'Daily Data ADJ'!$1:$1,0))</f>
        <v>11.30151266</v>
      </c>
      <c r="F542">
        <f>INDEX('Daily Data ADJ'!$1:$1048576,MATCH(Calc!$A542,'Daily Data ADJ'!$A:$A,0),MATCH("ES1!, CME_MINI: Close",'Daily Data ADJ'!$1:$1,0))</f>
        <v>2083</v>
      </c>
      <c r="G542">
        <f>INDEX('Daily Data ADJ'!$1:$1048576,MATCH(Calc!$A542,'Daily Data ADJ'!$A:$A,0),MATCH("ES2!, CME_MINI: Close",'Daily Data ADJ'!$1:$1,0))</f>
        <v>2075</v>
      </c>
      <c r="H542">
        <f>INDEX('QUANDL MULTPL SP500_DIV_YIELD_M'!$A:$G,MATCH(Calc!$A542,'QUANDL MULTPL SP500_DIV_YIELD_M'!$A:$A,1),MATCH('QUANDL MULTPL SP500_DIV_YIELD_M'!$E$1,'QUANDL MULTPL SP500_DIV_YIELD_M'!$A$1:$G$1,0))</f>
        <v>2.0099999999999998</v>
      </c>
      <c r="I542" s="5">
        <f t="shared" si="48"/>
        <v>4.8258175414741429E-3</v>
      </c>
      <c r="J542" s="1">
        <f>A542/24/60/60+DATE(1970,1,1)</f>
        <v>42220.5625</v>
      </c>
      <c r="K542" s="3">
        <f t="shared" si="51"/>
        <v>1</v>
      </c>
      <c r="L542" s="6">
        <f>(1+Chart!$F$4)^(1/(365/K542))-1</f>
        <v>6.6592785027408397E-5</v>
      </c>
      <c r="M542" s="6">
        <f t="shared" si="52"/>
        <v>3.8329413558635395E-6</v>
      </c>
      <c r="N542" s="6">
        <f t="shared" si="53"/>
        <v>1.3189705095673077E-5</v>
      </c>
      <c r="O542">
        <f>O541*(B542/B541)</f>
        <v>182.56615755000078</v>
      </c>
      <c r="P542">
        <f t="shared" si="49"/>
        <v>2015</v>
      </c>
      <c r="Q542" s="1">
        <f t="shared" si="50"/>
        <v>42220.5625</v>
      </c>
      <c r="R542">
        <f>IF(B543="",R541,IF(Q542&gt;=Chart!$F$2,E542,0))</f>
        <v>0</v>
      </c>
      <c r="S542">
        <f>IF(B543="",S541,IFERROR(IF(AND(R542&gt;0,R541=0),R542,(1+(B543/B542-1)*Calc!$Z$1)*S541),0))</f>
        <v>0</v>
      </c>
      <c r="T542">
        <f>IF(B543="",T541,IFERROR(IF(AND(R542&gt;0,R541=0),R542,(1+(B543/B542-1)*Calc!$Z$1-L543)*T541),0))</f>
        <v>0</v>
      </c>
      <c r="U542">
        <f>IF(B543="",U541,IFERROR(IF(AND(R542&gt;0,R541=0),R542,(1+(B543/B542-1)*Calc!$Z$1-M543*2)*U541),0))</f>
        <v>0</v>
      </c>
      <c r="V542">
        <f>IF(B543="",V541,IFERROR(IF(AND(R542&gt;0,R541=0),R542,(1+(B543/B542-1)*Calc!$Z$1-N543*2)*V541),0))</f>
        <v>0</v>
      </c>
      <c r="W542">
        <f>IF(ISNUMBER(C542),C542,W541)</f>
        <v>0.14000000000000001</v>
      </c>
      <c r="Y542" s="1" t="e">
        <f>IF(AND(Q542&gt;=Chart!$F$2,Q542&lt;=Chart!$F$3),Q542,#N/A)</f>
        <v>#N/A</v>
      </c>
      <c r="Z542" t="e">
        <f>IF(AND(Q542&gt;=Chart!$F$2,Q542&lt;=Chart!$F$3),R542,#N/A)</f>
        <v>#N/A</v>
      </c>
      <c r="AA542" t="e">
        <f>IF(AND(Q542&gt;=Chart!$F$2,Q542&lt;=Chart!$F$3),S542,#N/A)</f>
        <v>#N/A</v>
      </c>
      <c r="AB542" t="e">
        <f>IF(AND(Q542&gt;=Chart!$F$2,Q542&lt;=Chart!$F$3),T542,#N/A)</f>
        <v>#N/A</v>
      </c>
      <c r="AC542" t="e">
        <f>IF(AND(Q542&gt;=Chart!$F$2,Q542&lt;=Chart!$F$3),U542,#N/A)</f>
        <v>#N/A</v>
      </c>
      <c r="AD542" t="e">
        <f>IF(AND(Q542&gt;=Chart!$F$2,Q542&lt;=Chart!$F$3),V542,#N/A)</f>
        <v>#N/A</v>
      </c>
      <c r="AE542" t="e">
        <f>IF(AND(Q542&gt;=Chart!$F$2,Q542&lt;=Chart!$F$3),I542,#N/A)</f>
        <v>#N/A</v>
      </c>
      <c r="AF542" t="e">
        <f>IF(AND(Q542&gt;=Chart!$F$2,Q542&lt;=Chart!$F$3),H542/100,#N/A)</f>
        <v>#N/A</v>
      </c>
      <c r="AG542" t="e">
        <f>IF(AND(Q542&gt;=Chart!$F$2,Q542&lt;=Chart!$F$3),W542/100,#N/A)</f>
        <v>#N/A</v>
      </c>
    </row>
    <row r="543" spans="1:33" x14ac:dyDescent="0.25">
      <c r="A543">
        <v>1438781400</v>
      </c>
      <c r="B543">
        <f>INDEX('Daily Data ADJ'!$1:$1048576,MATCH(Calc!$A543,'Daily Data ADJ'!$A:$A,0),MATCH("SPY, CBOE BZX: Close",'Daily Data ADJ'!$1:$1,0))</f>
        <v>183.16779405</v>
      </c>
      <c r="C543">
        <f>INDEX('Daily Data ADJ'!$1:$1048576,MATCH(Calc!$A543,'Daily Data ADJ'!$A:$A,0),MATCH("EFFR, FRED: Close",'Daily Data ADJ'!$1:$1,0))</f>
        <v>0.14000000000000001</v>
      </c>
      <c r="D543" t="str">
        <f>INDEX('Daily Data ADJ'!$1:$1048576,MATCH(Calc!$A543,'Daily Data ADJ'!$A:$A,1),MATCH("SOFR, FRED: Close",'Daily Data ADJ'!$1:$1,0))</f>
        <v>NaN</v>
      </c>
      <c r="E543">
        <f>INDEX('Daily Data ADJ'!$1:$1048576,MATCH(Calc!$A543,'Daily Data ADJ'!$A:$A,0),MATCH("UPRO, CBOE BZX: Close",'Daily Data ADJ'!$1:$1,0))</f>
        <v>11.41232756</v>
      </c>
      <c r="F543">
        <f>INDEX('Daily Data ADJ'!$1:$1048576,MATCH(Calc!$A543,'Daily Data ADJ'!$A:$A,0),MATCH("ES1!, CME_MINI: Close",'Daily Data ADJ'!$1:$1,0))</f>
        <v>2093.75</v>
      </c>
      <c r="G543">
        <f>INDEX('Daily Data ADJ'!$1:$1048576,MATCH(Calc!$A543,'Daily Data ADJ'!$A:$A,0),MATCH("ES2!, CME_MINI: Close",'Daily Data ADJ'!$1:$1,0))</f>
        <v>2086</v>
      </c>
      <c r="H543">
        <f>INDEX('QUANDL MULTPL SP500_DIV_YIELD_M'!$A:$G,MATCH(Calc!$A543,'QUANDL MULTPL SP500_DIV_YIELD_M'!$A:$A,1),MATCH('QUANDL MULTPL SP500_DIV_YIELD_M'!$E$1,'QUANDL MULTPL SP500_DIV_YIELD_M'!$A$1:$G$1,0))</f>
        <v>2.0099999999999998</v>
      </c>
      <c r="I543" s="5">
        <f t="shared" si="48"/>
        <v>5.3760334631946967E-3</v>
      </c>
      <c r="J543" s="1">
        <f>A543/24/60/60+DATE(1970,1,1)</f>
        <v>42221.5625</v>
      </c>
      <c r="K543" s="3">
        <f t="shared" si="51"/>
        <v>1</v>
      </c>
      <c r="L543" s="6">
        <f>(1+Chart!$F$4)^(1/(365/K543))-1</f>
        <v>6.6592785027408397E-5</v>
      </c>
      <c r="M543" s="6">
        <f t="shared" si="52"/>
        <v>3.8329413558635395E-6</v>
      </c>
      <c r="N543" s="6">
        <f t="shared" si="53"/>
        <v>1.46895166011074E-5</v>
      </c>
      <c r="O543">
        <f>O542*(B543/B542)</f>
        <v>183.16779405000077</v>
      </c>
      <c r="P543">
        <f t="shared" si="49"/>
        <v>2015</v>
      </c>
      <c r="Q543" s="1">
        <f t="shared" si="50"/>
        <v>42221.5625</v>
      </c>
      <c r="R543">
        <f>IF(B544="",R542,IF(Q543&gt;=Chart!$F$2,E543,0))</f>
        <v>0</v>
      </c>
      <c r="S543">
        <f>IF(B544="",S542,IFERROR(IF(AND(R543&gt;0,R542=0),R543,(1+(B544/B543-1)*Calc!$Z$1)*S542),0))</f>
        <v>0</v>
      </c>
      <c r="T543">
        <f>IF(B544="",T542,IFERROR(IF(AND(R543&gt;0,R542=0),R543,(1+(B544/B543-1)*Calc!$Z$1-L544)*T542),0))</f>
        <v>0</v>
      </c>
      <c r="U543">
        <f>IF(B544="",U542,IFERROR(IF(AND(R543&gt;0,R542=0),R543,(1+(B544/B543-1)*Calc!$Z$1-M544*2)*U542),0))</f>
        <v>0</v>
      </c>
      <c r="V543">
        <f>IF(B544="",V542,IFERROR(IF(AND(R543&gt;0,R542=0),R543,(1+(B544/B543-1)*Calc!$Z$1-N544*2)*V542),0))</f>
        <v>0</v>
      </c>
      <c r="W543">
        <f>IF(ISNUMBER(C543),C543,W542)</f>
        <v>0.14000000000000001</v>
      </c>
      <c r="Y543" s="1" t="e">
        <f>IF(AND(Q543&gt;=Chart!$F$2,Q543&lt;=Chart!$F$3),Q543,#N/A)</f>
        <v>#N/A</v>
      </c>
      <c r="Z543" t="e">
        <f>IF(AND(Q543&gt;=Chart!$F$2,Q543&lt;=Chart!$F$3),R543,#N/A)</f>
        <v>#N/A</v>
      </c>
      <c r="AA543" t="e">
        <f>IF(AND(Q543&gt;=Chart!$F$2,Q543&lt;=Chart!$F$3),S543,#N/A)</f>
        <v>#N/A</v>
      </c>
      <c r="AB543" t="e">
        <f>IF(AND(Q543&gt;=Chart!$F$2,Q543&lt;=Chart!$F$3),T543,#N/A)</f>
        <v>#N/A</v>
      </c>
      <c r="AC543" t="e">
        <f>IF(AND(Q543&gt;=Chart!$F$2,Q543&lt;=Chart!$F$3),U543,#N/A)</f>
        <v>#N/A</v>
      </c>
      <c r="AD543" t="e">
        <f>IF(AND(Q543&gt;=Chart!$F$2,Q543&lt;=Chart!$F$3),V543,#N/A)</f>
        <v>#N/A</v>
      </c>
      <c r="AE543" t="e">
        <f>IF(AND(Q543&gt;=Chart!$F$2,Q543&lt;=Chart!$F$3),I543,#N/A)</f>
        <v>#N/A</v>
      </c>
      <c r="AF543" t="e">
        <f>IF(AND(Q543&gt;=Chart!$F$2,Q543&lt;=Chart!$F$3),H543/100,#N/A)</f>
        <v>#N/A</v>
      </c>
      <c r="AG543" t="e">
        <f>IF(AND(Q543&gt;=Chart!$F$2,Q543&lt;=Chart!$F$3),W543/100,#N/A)</f>
        <v>#N/A</v>
      </c>
    </row>
    <row r="544" spans="1:33" x14ac:dyDescent="0.25">
      <c r="A544">
        <v>1438867800</v>
      </c>
      <c r="B544">
        <f>INDEX('Daily Data ADJ'!$1:$1048576,MATCH(Calc!$A544,'Daily Data ADJ'!$A:$A,0),MATCH("SPY, CBOE BZX: Close",'Daily Data ADJ'!$1:$1,0))</f>
        <v>181.66806249999999</v>
      </c>
      <c r="C544">
        <f>INDEX('Daily Data ADJ'!$1:$1048576,MATCH(Calc!$A544,'Daily Data ADJ'!$A:$A,0),MATCH("EFFR, FRED: Close",'Daily Data ADJ'!$1:$1,0))</f>
        <v>0.14000000000000001</v>
      </c>
      <c r="D544" t="str">
        <f>INDEX('Daily Data ADJ'!$1:$1048576,MATCH(Calc!$A544,'Daily Data ADJ'!$A:$A,1),MATCH("SOFR, FRED: Close",'Daily Data ADJ'!$1:$1,0))</f>
        <v>NaN</v>
      </c>
      <c r="E544">
        <f>INDEX('Daily Data ADJ'!$1:$1048576,MATCH(Calc!$A544,'Daily Data ADJ'!$A:$A,0),MATCH("UPRO, CBOE BZX: Close",'Daily Data ADJ'!$1:$1,0))</f>
        <v>11.1629933</v>
      </c>
      <c r="F544">
        <f>INDEX('Daily Data ADJ'!$1:$1048576,MATCH(Calc!$A544,'Daily Data ADJ'!$A:$A,0),MATCH("ES1!, CME_MINI: Close",'Daily Data ADJ'!$1:$1,0))</f>
        <v>2079.5</v>
      </c>
      <c r="G544">
        <f>INDEX('Daily Data ADJ'!$1:$1048576,MATCH(Calc!$A544,'Daily Data ADJ'!$A:$A,0),MATCH("ES2!, CME_MINI: Close",'Daily Data ADJ'!$1:$1,0))</f>
        <v>2071.75</v>
      </c>
      <c r="H544">
        <f>INDEX('QUANDL MULTPL SP500_DIV_YIELD_M'!$A:$G,MATCH(Calc!$A544,'QUANDL MULTPL SP500_DIV_YIELD_M'!$A:$A,1),MATCH('QUANDL MULTPL SP500_DIV_YIELD_M'!$E$1,'QUANDL MULTPL SP500_DIV_YIELD_M'!$A$1:$G$1,0))</f>
        <v>2.0099999999999998</v>
      </c>
      <c r="I544" s="5">
        <f t="shared" si="48"/>
        <v>5.2757002633517687E-3</v>
      </c>
      <c r="J544" s="1">
        <f>A544/24/60/60+DATE(1970,1,1)</f>
        <v>42222.5625</v>
      </c>
      <c r="K544" s="3">
        <f t="shared" si="51"/>
        <v>1</v>
      </c>
      <c r="L544" s="6">
        <f>(1+Chart!$F$4)^(1/(365/K544))-1</f>
        <v>6.6592785027408397E-5</v>
      </c>
      <c r="M544" s="6">
        <f t="shared" si="52"/>
        <v>3.8329413558635395E-6</v>
      </c>
      <c r="N544" s="6">
        <f t="shared" si="53"/>
        <v>1.4416083390367262E-5</v>
      </c>
      <c r="O544">
        <f>O543*(B544/B543)</f>
        <v>181.66806250000076</v>
      </c>
      <c r="P544">
        <f t="shared" si="49"/>
        <v>2015</v>
      </c>
      <c r="Q544" s="1">
        <f t="shared" si="50"/>
        <v>42222.5625</v>
      </c>
      <c r="R544">
        <f>IF(B545="",R543,IF(Q544&gt;=Chart!$F$2,E544,0))</f>
        <v>0</v>
      </c>
      <c r="S544">
        <f>IF(B545="",S543,IFERROR(IF(AND(R544&gt;0,R543=0),R544,(1+(B545/B544-1)*Calc!$Z$1)*S543),0))</f>
        <v>0</v>
      </c>
      <c r="T544">
        <f>IF(B545="",T543,IFERROR(IF(AND(R544&gt;0,R543=0),R544,(1+(B545/B544-1)*Calc!$Z$1-L545)*T543),0))</f>
        <v>0</v>
      </c>
      <c r="U544">
        <f>IF(B545="",U543,IFERROR(IF(AND(R544&gt;0,R543=0),R544,(1+(B545/B544-1)*Calc!$Z$1-M545*2)*U543),0))</f>
        <v>0</v>
      </c>
      <c r="V544">
        <f>IF(B545="",V543,IFERROR(IF(AND(R544&gt;0,R543=0),R544,(1+(B545/B544-1)*Calc!$Z$1-N545*2)*V543),0))</f>
        <v>0</v>
      </c>
      <c r="W544">
        <f>IF(ISNUMBER(C544),C544,W543)</f>
        <v>0.14000000000000001</v>
      </c>
      <c r="Y544" s="1" t="e">
        <f>IF(AND(Q544&gt;=Chart!$F$2,Q544&lt;=Chart!$F$3),Q544,#N/A)</f>
        <v>#N/A</v>
      </c>
      <c r="Z544" t="e">
        <f>IF(AND(Q544&gt;=Chart!$F$2,Q544&lt;=Chart!$F$3),R544,#N/A)</f>
        <v>#N/A</v>
      </c>
      <c r="AA544" t="e">
        <f>IF(AND(Q544&gt;=Chart!$F$2,Q544&lt;=Chart!$F$3),S544,#N/A)</f>
        <v>#N/A</v>
      </c>
      <c r="AB544" t="e">
        <f>IF(AND(Q544&gt;=Chart!$F$2,Q544&lt;=Chart!$F$3),T544,#N/A)</f>
        <v>#N/A</v>
      </c>
      <c r="AC544" t="e">
        <f>IF(AND(Q544&gt;=Chart!$F$2,Q544&lt;=Chart!$F$3),U544,#N/A)</f>
        <v>#N/A</v>
      </c>
      <c r="AD544" t="e">
        <f>IF(AND(Q544&gt;=Chart!$F$2,Q544&lt;=Chart!$F$3),V544,#N/A)</f>
        <v>#N/A</v>
      </c>
      <c r="AE544" t="e">
        <f>IF(AND(Q544&gt;=Chart!$F$2,Q544&lt;=Chart!$F$3),I544,#N/A)</f>
        <v>#N/A</v>
      </c>
      <c r="AF544" t="e">
        <f>IF(AND(Q544&gt;=Chart!$F$2,Q544&lt;=Chart!$F$3),H544/100,#N/A)</f>
        <v>#N/A</v>
      </c>
      <c r="AG544" t="e">
        <f>IF(AND(Q544&gt;=Chart!$F$2,Q544&lt;=Chart!$F$3),W544/100,#N/A)</f>
        <v>#N/A</v>
      </c>
    </row>
    <row r="545" spans="1:33" x14ac:dyDescent="0.25">
      <c r="A545">
        <v>1438954200</v>
      </c>
      <c r="B545">
        <f>INDEX('Daily Data ADJ'!$1:$1048576,MATCH(Calc!$A545,'Daily Data ADJ'!$A:$A,0),MATCH("SPY, CBOE BZX: Close",'Daily Data ADJ'!$1:$1,0))</f>
        <v>181.31928772000001</v>
      </c>
      <c r="C545">
        <f>INDEX('Daily Data ADJ'!$1:$1048576,MATCH(Calc!$A545,'Daily Data ADJ'!$A:$A,0),MATCH("EFFR, FRED: Close",'Daily Data ADJ'!$1:$1,0))</f>
        <v>0.14000000000000001</v>
      </c>
      <c r="D545" t="str">
        <f>INDEX('Daily Data ADJ'!$1:$1048576,MATCH(Calc!$A545,'Daily Data ADJ'!$A:$A,1),MATCH("SOFR, FRED: Close",'Daily Data ADJ'!$1:$1,0))</f>
        <v>NaN</v>
      </c>
      <c r="E545">
        <f>INDEX('Daily Data ADJ'!$1:$1048576,MATCH(Calc!$A545,'Daily Data ADJ'!$A:$A,0),MATCH("UPRO, CBOE BZX: Close",'Daily Data ADJ'!$1:$1,0))</f>
        <v>11.06684512</v>
      </c>
      <c r="F545">
        <f>INDEX('Daily Data ADJ'!$1:$1048576,MATCH(Calc!$A545,'Daily Data ADJ'!$A:$A,0),MATCH("ES1!, CME_MINI: Close",'Daily Data ADJ'!$1:$1,0))</f>
        <v>2073.5</v>
      </c>
      <c r="G545">
        <f>INDEX('Daily Data ADJ'!$1:$1048576,MATCH(Calc!$A545,'Daily Data ADJ'!$A:$A,0),MATCH("ES2!, CME_MINI: Close",'Daily Data ADJ'!$1:$1,0))</f>
        <v>2065.75</v>
      </c>
      <c r="H545">
        <f>INDEX('QUANDL MULTPL SP500_DIV_YIELD_M'!$A:$G,MATCH(Calc!$A545,'QUANDL MULTPL SP500_DIV_YIELD_M'!$A:$A,1),MATCH('QUANDL MULTPL SP500_DIV_YIELD_M'!$E$1,'QUANDL MULTPL SP500_DIV_YIELD_M'!$A$1:$G$1,0))</f>
        <v>2.0099999999999998</v>
      </c>
      <c r="I545" s="5">
        <f t="shared" si="48"/>
        <v>5.2330444530188543E-3</v>
      </c>
      <c r="J545" s="1">
        <f>A545/24/60/60+DATE(1970,1,1)</f>
        <v>42223.5625</v>
      </c>
      <c r="K545" s="3">
        <f t="shared" si="51"/>
        <v>1</v>
      </c>
      <c r="L545" s="6">
        <f>(1+Chart!$F$4)^(1/(365/K545))-1</f>
        <v>6.6592785027408397E-5</v>
      </c>
      <c r="M545" s="6">
        <f t="shared" si="52"/>
        <v>3.8329413558635395E-6</v>
      </c>
      <c r="N545" s="6">
        <f t="shared" si="53"/>
        <v>1.4299827331365478E-5</v>
      </c>
      <c r="O545">
        <f>O544*(B545/B544)</f>
        <v>181.31928772000077</v>
      </c>
      <c r="P545">
        <f t="shared" si="49"/>
        <v>2015</v>
      </c>
      <c r="Q545" s="1">
        <f t="shared" si="50"/>
        <v>42223.5625</v>
      </c>
      <c r="R545">
        <f>IF(B546="",R544,IF(Q545&gt;=Chart!$F$2,E545,0))</f>
        <v>0</v>
      </c>
      <c r="S545">
        <f>IF(B546="",S544,IFERROR(IF(AND(R545&gt;0,R544=0),R545,(1+(B546/B545-1)*Calc!$Z$1)*S544),0))</f>
        <v>0</v>
      </c>
      <c r="T545">
        <f>IF(B546="",T544,IFERROR(IF(AND(R545&gt;0,R544=0),R545,(1+(B546/B545-1)*Calc!$Z$1-L546)*T544),0))</f>
        <v>0</v>
      </c>
      <c r="U545">
        <f>IF(B546="",U544,IFERROR(IF(AND(R545&gt;0,R544=0),R545,(1+(B546/B545-1)*Calc!$Z$1-M546*2)*U544),0))</f>
        <v>0</v>
      </c>
      <c r="V545">
        <f>IF(B546="",V544,IFERROR(IF(AND(R545&gt;0,R544=0),R545,(1+(B546/B545-1)*Calc!$Z$1-N546*2)*V544),0))</f>
        <v>0</v>
      </c>
      <c r="W545">
        <f>IF(ISNUMBER(C545),C545,W544)</f>
        <v>0.14000000000000001</v>
      </c>
      <c r="Y545" s="1" t="e">
        <f>IF(AND(Q545&gt;=Chart!$F$2,Q545&lt;=Chart!$F$3),Q545,#N/A)</f>
        <v>#N/A</v>
      </c>
      <c r="Z545" t="e">
        <f>IF(AND(Q545&gt;=Chart!$F$2,Q545&lt;=Chart!$F$3),R545,#N/A)</f>
        <v>#N/A</v>
      </c>
      <c r="AA545" t="e">
        <f>IF(AND(Q545&gt;=Chart!$F$2,Q545&lt;=Chart!$F$3),S545,#N/A)</f>
        <v>#N/A</v>
      </c>
      <c r="AB545" t="e">
        <f>IF(AND(Q545&gt;=Chart!$F$2,Q545&lt;=Chart!$F$3),T545,#N/A)</f>
        <v>#N/A</v>
      </c>
      <c r="AC545" t="e">
        <f>IF(AND(Q545&gt;=Chart!$F$2,Q545&lt;=Chart!$F$3),U545,#N/A)</f>
        <v>#N/A</v>
      </c>
      <c r="AD545" t="e">
        <f>IF(AND(Q545&gt;=Chart!$F$2,Q545&lt;=Chart!$F$3),V545,#N/A)</f>
        <v>#N/A</v>
      </c>
      <c r="AE545" t="e">
        <f>IF(AND(Q545&gt;=Chart!$F$2,Q545&lt;=Chart!$F$3),I545,#N/A)</f>
        <v>#N/A</v>
      </c>
      <c r="AF545" t="e">
        <f>IF(AND(Q545&gt;=Chart!$F$2,Q545&lt;=Chart!$F$3),H545/100,#N/A)</f>
        <v>#N/A</v>
      </c>
      <c r="AG545" t="e">
        <f>IF(AND(Q545&gt;=Chart!$F$2,Q545&lt;=Chart!$F$3),W545/100,#N/A)</f>
        <v>#N/A</v>
      </c>
    </row>
    <row r="546" spans="1:33" x14ac:dyDescent="0.25">
      <c r="A546">
        <v>1439213400</v>
      </c>
      <c r="B546">
        <f>INDEX('Daily Data ADJ'!$1:$1048576,MATCH(Calc!$A546,'Daily Data ADJ'!$A:$A,0),MATCH("SPY, CBOE BZX: Close",'Daily Data ADJ'!$1:$1,0))</f>
        <v>183.60376252</v>
      </c>
      <c r="C546">
        <f>INDEX('Daily Data ADJ'!$1:$1048576,MATCH(Calc!$A546,'Daily Data ADJ'!$A:$A,0),MATCH("EFFR, FRED: Close",'Daily Data ADJ'!$1:$1,0))</f>
        <v>0.14000000000000001</v>
      </c>
      <c r="D546" t="str">
        <f>INDEX('Daily Data ADJ'!$1:$1048576,MATCH(Calc!$A546,'Daily Data ADJ'!$A:$A,1),MATCH("SOFR, FRED: Close",'Daily Data ADJ'!$1:$1,0))</f>
        <v>NaN</v>
      </c>
      <c r="E546">
        <f>INDEX('Daily Data ADJ'!$1:$1048576,MATCH(Calc!$A546,'Daily Data ADJ'!$A:$A,0),MATCH("UPRO, CBOE BZX: Close",'Daily Data ADJ'!$1:$1,0))</f>
        <v>11.48077226</v>
      </c>
      <c r="F546">
        <f>INDEX('Daily Data ADJ'!$1:$1048576,MATCH(Calc!$A546,'Daily Data ADJ'!$A:$A,0),MATCH("ES1!, CME_MINI: Close",'Daily Data ADJ'!$1:$1,0))</f>
        <v>2099.75</v>
      </c>
      <c r="G546">
        <f>INDEX('Daily Data ADJ'!$1:$1048576,MATCH(Calc!$A546,'Daily Data ADJ'!$A:$A,0),MATCH("ES2!, CME_MINI: Close",'Daily Data ADJ'!$1:$1,0))</f>
        <v>2092</v>
      </c>
      <c r="H546">
        <f>INDEX('QUANDL MULTPL SP500_DIV_YIELD_M'!$A:$G,MATCH(Calc!$A546,'QUANDL MULTPL SP500_DIV_YIELD_M'!$A:$A,1),MATCH('QUANDL MULTPL SP500_DIV_YIELD_M'!$E$1,'QUANDL MULTPL SP500_DIV_YIELD_M'!$A$1:$G$1,0))</f>
        <v>2.0099999999999998</v>
      </c>
      <c r="I546" s="5">
        <f t="shared" si="48"/>
        <v>5.4178738686957335E-3</v>
      </c>
      <c r="J546" s="1">
        <f>A546/24/60/60+DATE(1970,1,1)</f>
        <v>42226.5625</v>
      </c>
      <c r="K546" s="3">
        <f t="shared" si="51"/>
        <v>3</v>
      </c>
      <c r="L546" s="6">
        <f>(1+Chart!$F$4)^(1/(365/K546))-1</f>
        <v>1.9979165917494157E-4</v>
      </c>
      <c r="M546" s="6">
        <f t="shared" si="52"/>
        <v>1.1498868141890384E-5</v>
      </c>
      <c r="N546" s="6">
        <f t="shared" si="53"/>
        <v>4.4411260012644505E-5</v>
      </c>
      <c r="O546">
        <f>O545*(B546/B545)</f>
        <v>183.6037625200008</v>
      </c>
      <c r="P546">
        <f t="shared" si="49"/>
        <v>2015</v>
      </c>
      <c r="Q546" s="1">
        <f t="shared" si="50"/>
        <v>42226.5625</v>
      </c>
      <c r="R546">
        <f>IF(B547="",R545,IF(Q546&gt;=Chart!$F$2,E546,0))</f>
        <v>0</v>
      </c>
      <c r="S546">
        <f>IF(B547="",S545,IFERROR(IF(AND(R546&gt;0,R545=0),R546,(1+(B547/B546-1)*Calc!$Z$1)*S545),0))</f>
        <v>0</v>
      </c>
      <c r="T546">
        <f>IF(B547="",T545,IFERROR(IF(AND(R546&gt;0,R545=0),R546,(1+(B547/B546-1)*Calc!$Z$1-L547)*T545),0))</f>
        <v>0</v>
      </c>
      <c r="U546">
        <f>IF(B547="",U545,IFERROR(IF(AND(R546&gt;0,R545=0),R546,(1+(B547/B546-1)*Calc!$Z$1-M547*2)*U545),0))</f>
        <v>0</v>
      </c>
      <c r="V546">
        <f>IF(B547="",V545,IFERROR(IF(AND(R546&gt;0,R545=0),R546,(1+(B547/B546-1)*Calc!$Z$1-N547*2)*V545),0))</f>
        <v>0</v>
      </c>
      <c r="W546">
        <f>IF(ISNUMBER(C546),C546,W545)</f>
        <v>0.14000000000000001</v>
      </c>
      <c r="Y546" s="1" t="e">
        <f>IF(AND(Q546&gt;=Chart!$F$2,Q546&lt;=Chart!$F$3),Q546,#N/A)</f>
        <v>#N/A</v>
      </c>
      <c r="Z546" t="e">
        <f>IF(AND(Q546&gt;=Chart!$F$2,Q546&lt;=Chart!$F$3),R546,#N/A)</f>
        <v>#N/A</v>
      </c>
      <c r="AA546" t="e">
        <f>IF(AND(Q546&gt;=Chart!$F$2,Q546&lt;=Chart!$F$3),S546,#N/A)</f>
        <v>#N/A</v>
      </c>
      <c r="AB546" t="e">
        <f>IF(AND(Q546&gt;=Chart!$F$2,Q546&lt;=Chart!$F$3),T546,#N/A)</f>
        <v>#N/A</v>
      </c>
      <c r="AC546" t="e">
        <f>IF(AND(Q546&gt;=Chart!$F$2,Q546&lt;=Chart!$F$3),U546,#N/A)</f>
        <v>#N/A</v>
      </c>
      <c r="AD546" t="e">
        <f>IF(AND(Q546&gt;=Chart!$F$2,Q546&lt;=Chart!$F$3),V546,#N/A)</f>
        <v>#N/A</v>
      </c>
      <c r="AE546" t="e">
        <f>IF(AND(Q546&gt;=Chart!$F$2,Q546&lt;=Chart!$F$3),I546,#N/A)</f>
        <v>#N/A</v>
      </c>
      <c r="AF546" t="e">
        <f>IF(AND(Q546&gt;=Chart!$F$2,Q546&lt;=Chart!$F$3),H546/100,#N/A)</f>
        <v>#N/A</v>
      </c>
      <c r="AG546" t="e">
        <f>IF(AND(Q546&gt;=Chart!$F$2,Q546&lt;=Chart!$F$3),W546/100,#N/A)</f>
        <v>#N/A</v>
      </c>
    </row>
    <row r="547" spans="1:33" x14ac:dyDescent="0.25">
      <c r="A547">
        <v>1439299800</v>
      </c>
      <c r="B547">
        <f>INDEX('Daily Data ADJ'!$1:$1048576,MATCH(Calc!$A547,'Daily Data ADJ'!$A:$A,0),MATCH("SPY, CBOE BZX: Close",'Daily Data ADJ'!$1:$1,0))</f>
        <v>181.94708231999999</v>
      </c>
      <c r="C547">
        <f>INDEX('Daily Data ADJ'!$1:$1048576,MATCH(Calc!$A547,'Daily Data ADJ'!$A:$A,0),MATCH("EFFR, FRED: Close",'Daily Data ADJ'!$1:$1,0))</f>
        <v>0.15</v>
      </c>
      <c r="D547" t="str">
        <f>INDEX('Daily Data ADJ'!$1:$1048576,MATCH(Calc!$A547,'Daily Data ADJ'!$A:$A,1),MATCH("SOFR, FRED: Close",'Daily Data ADJ'!$1:$1,0))</f>
        <v>NaN</v>
      </c>
      <c r="E547">
        <f>INDEX('Daily Data ADJ'!$1:$1048576,MATCH(Calc!$A547,'Daily Data ADJ'!$A:$A,0),MATCH("UPRO, CBOE BZX: Close",'Daily Data ADJ'!$1:$1,0))</f>
        <v>11.172771109999999</v>
      </c>
      <c r="F547">
        <f>INDEX('Daily Data ADJ'!$1:$1048576,MATCH(Calc!$A547,'Daily Data ADJ'!$A:$A,0),MATCH("ES1!, CME_MINI: Close",'Daily Data ADJ'!$1:$1,0))</f>
        <v>2079.75</v>
      </c>
      <c r="G547">
        <f>INDEX('Daily Data ADJ'!$1:$1048576,MATCH(Calc!$A547,'Daily Data ADJ'!$A:$A,0),MATCH("ES2!, CME_MINI: Close",'Daily Data ADJ'!$1:$1,0))</f>
        <v>2071.75</v>
      </c>
      <c r="H547">
        <f>INDEX('QUANDL MULTPL SP500_DIV_YIELD_M'!$A:$G,MATCH(Calc!$A547,'QUANDL MULTPL SP500_DIV_YIELD_M'!$A:$A,1),MATCH('QUANDL MULTPL SP500_DIV_YIELD_M'!$E$1,'QUANDL MULTPL SP500_DIV_YIELD_M'!$A$1:$G$1,0))</f>
        <v>2.0099999999999998</v>
      </c>
      <c r="I547" s="5">
        <f t="shared" si="48"/>
        <v>4.8020865706788103E-3</v>
      </c>
      <c r="J547" s="1">
        <f>A547/24/60/60+DATE(1970,1,1)</f>
        <v>42227.5625</v>
      </c>
      <c r="K547" s="3">
        <f t="shared" si="51"/>
        <v>1</v>
      </c>
      <c r="L547" s="6">
        <f>(1+Chart!$F$4)^(1/(365/K547))-1</f>
        <v>6.6592785027408397E-5</v>
      </c>
      <c r="M547" s="6">
        <f t="shared" si="52"/>
        <v>4.1065183598032462E-6</v>
      </c>
      <c r="N547" s="6">
        <f t="shared" si="53"/>
        <v>1.3124999372227109E-5</v>
      </c>
      <c r="O547">
        <f>O546*(B547/B546)</f>
        <v>181.94708232000079</v>
      </c>
      <c r="P547">
        <f t="shared" si="49"/>
        <v>2015</v>
      </c>
      <c r="Q547" s="1">
        <f t="shared" si="50"/>
        <v>42227.5625</v>
      </c>
      <c r="R547">
        <f>IF(B548="",R546,IF(Q547&gt;=Chart!$F$2,E547,0))</f>
        <v>0</v>
      </c>
      <c r="S547">
        <f>IF(B548="",S546,IFERROR(IF(AND(R547&gt;0,R546=0),R547,(1+(B548/B547-1)*Calc!$Z$1)*S546),0))</f>
        <v>0</v>
      </c>
      <c r="T547">
        <f>IF(B548="",T546,IFERROR(IF(AND(R547&gt;0,R546=0),R547,(1+(B548/B547-1)*Calc!$Z$1-L548)*T546),0))</f>
        <v>0</v>
      </c>
      <c r="U547">
        <f>IF(B548="",U546,IFERROR(IF(AND(R547&gt;0,R546=0),R547,(1+(B548/B547-1)*Calc!$Z$1-M548*2)*U546),0))</f>
        <v>0</v>
      </c>
      <c r="V547">
        <f>IF(B548="",V546,IFERROR(IF(AND(R547&gt;0,R546=0),R547,(1+(B548/B547-1)*Calc!$Z$1-N548*2)*V546),0))</f>
        <v>0</v>
      </c>
      <c r="W547">
        <f>IF(ISNUMBER(C547),C547,W546)</f>
        <v>0.15</v>
      </c>
      <c r="Y547" s="1" t="e">
        <f>IF(AND(Q547&gt;=Chart!$F$2,Q547&lt;=Chart!$F$3),Q547,#N/A)</f>
        <v>#N/A</v>
      </c>
      <c r="Z547" t="e">
        <f>IF(AND(Q547&gt;=Chart!$F$2,Q547&lt;=Chart!$F$3),R547,#N/A)</f>
        <v>#N/A</v>
      </c>
      <c r="AA547" t="e">
        <f>IF(AND(Q547&gt;=Chart!$F$2,Q547&lt;=Chart!$F$3),S547,#N/A)</f>
        <v>#N/A</v>
      </c>
      <c r="AB547" t="e">
        <f>IF(AND(Q547&gt;=Chart!$F$2,Q547&lt;=Chart!$F$3),T547,#N/A)</f>
        <v>#N/A</v>
      </c>
      <c r="AC547" t="e">
        <f>IF(AND(Q547&gt;=Chart!$F$2,Q547&lt;=Chart!$F$3),U547,#N/A)</f>
        <v>#N/A</v>
      </c>
      <c r="AD547" t="e">
        <f>IF(AND(Q547&gt;=Chart!$F$2,Q547&lt;=Chart!$F$3),V547,#N/A)</f>
        <v>#N/A</v>
      </c>
      <c r="AE547" t="e">
        <f>IF(AND(Q547&gt;=Chart!$F$2,Q547&lt;=Chart!$F$3),I547,#N/A)</f>
        <v>#N/A</v>
      </c>
      <c r="AF547" t="e">
        <f>IF(AND(Q547&gt;=Chart!$F$2,Q547&lt;=Chart!$F$3),H547/100,#N/A)</f>
        <v>#N/A</v>
      </c>
      <c r="AG547" t="e">
        <f>IF(AND(Q547&gt;=Chart!$F$2,Q547&lt;=Chart!$F$3),W547/100,#N/A)</f>
        <v>#N/A</v>
      </c>
    </row>
    <row r="548" spans="1:33" x14ac:dyDescent="0.25">
      <c r="A548">
        <v>1439386200</v>
      </c>
      <c r="B548">
        <f>INDEX('Daily Data ADJ'!$1:$1048576,MATCH(Calc!$A548,'Daily Data ADJ'!$A:$A,0),MATCH("SPY, CBOE BZX: Close",'Daily Data ADJ'!$1:$1,0))</f>
        <v>182.16506656000001</v>
      </c>
      <c r="C548">
        <f>INDEX('Daily Data ADJ'!$1:$1048576,MATCH(Calc!$A548,'Daily Data ADJ'!$A:$A,0),MATCH("EFFR, FRED: Close",'Daily Data ADJ'!$1:$1,0))</f>
        <v>0.15</v>
      </c>
      <c r="D548" t="str">
        <f>INDEX('Daily Data ADJ'!$1:$1048576,MATCH(Calc!$A548,'Daily Data ADJ'!$A:$A,1),MATCH("SOFR, FRED: Close",'Daily Data ADJ'!$1:$1,0))</f>
        <v>NaN</v>
      </c>
      <c r="E548">
        <f>INDEX('Daily Data ADJ'!$1:$1048576,MATCH(Calc!$A548,'Daily Data ADJ'!$A:$A,0),MATCH("UPRO, CBOE BZX: Close",'Daily Data ADJ'!$1:$1,0))</f>
        <v>11.203734519999999</v>
      </c>
      <c r="F548">
        <f>INDEX('Daily Data ADJ'!$1:$1048576,MATCH(Calc!$A548,'Daily Data ADJ'!$A:$A,0),MATCH("ES1!, CME_MINI: Close",'Daily Data ADJ'!$1:$1,0))</f>
        <v>2084.25</v>
      </c>
      <c r="G548">
        <f>INDEX('Daily Data ADJ'!$1:$1048576,MATCH(Calc!$A548,'Daily Data ADJ'!$A:$A,0),MATCH("ES2!, CME_MINI: Close",'Daily Data ADJ'!$1:$1,0))</f>
        <v>2076</v>
      </c>
      <c r="H548">
        <f>INDEX('QUANDL MULTPL SP500_DIV_YIELD_M'!$A:$G,MATCH(Calc!$A548,'QUANDL MULTPL SP500_DIV_YIELD_M'!$A:$A,1),MATCH('QUANDL MULTPL SP500_DIV_YIELD_M'!$E$1,'QUANDL MULTPL SP500_DIV_YIELD_M'!$A$1:$G$1,0))</f>
        <v>2.0099999999999998</v>
      </c>
      <c r="I548" s="5">
        <f t="shared" si="48"/>
        <v>4.360725567023372E-3</v>
      </c>
      <c r="J548" s="1">
        <f>A548/24/60/60+DATE(1970,1,1)</f>
        <v>42228.5625</v>
      </c>
      <c r="K548" s="3">
        <f t="shared" si="51"/>
        <v>1</v>
      </c>
      <c r="L548" s="6">
        <f>(1+Chart!$F$4)^(1/(365/K548))-1</f>
        <v>6.6592785027408397E-5</v>
      </c>
      <c r="M548" s="6">
        <f t="shared" si="52"/>
        <v>4.1065183598032462E-6</v>
      </c>
      <c r="N548" s="6">
        <f t="shared" si="53"/>
        <v>1.1921290658856165E-5</v>
      </c>
      <c r="O548">
        <f>O547*(B548/B547)</f>
        <v>182.16506656000081</v>
      </c>
      <c r="P548">
        <f t="shared" si="49"/>
        <v>2015</v>
      </c>
      <c r="Q548" s="1">
        <f t="shared" si="50"/>
        <v>42228.5625</v>
      </c>
      <c r="R548">
        <f>IF(B549="",R547,IF(Q548&gt;=Chart!$F$2,E548,0))</f>
        <v>0</v>
      </c>
      <c r="S548">
        <f>IF(B549="",S547,IFERROR(IF(AND(R548&gt;0,R547=0),R548,(1+(B549/B548-1)*Calc!$Z$1)*S547),0))</f>
        <v>0</v>
      </c>
      <c r="T548">
        <f>IF(B549="",T547,IFERROR(IF(AND(R548&gt;0,R547=0),R548,(1+(B549/B548-1)*Calc!$Z$1-L549)*T547),0))</f>
        <v>0</v>
      </c>
      <c r="U548">
        <f>IF(B549="",U547,IFERROR(IF(AND(R548&gt;0,R547=0),R548,(1+(B549/B548-1)*Calc!$Z$1-M549*2)*U547),0))</f>
        <v>0</v>
      </c>
      <c r="V548">
        <f>IF(B549="",V547,IFERROR(IF(AND(R548&gt;0,R547=0),R548,(1+(B549/B548-1)*Calc!$Z$1-N549*2)*V547),0))</f>
        <v>0</v>
      </c>
      <c r="W548">
        <f>IF(ISNUMBER(C548),C548,W547)</f>
        <v>0.15</v>
      </c>
      <c r="Y548" s="1" t="e">
        <f>IF(AND(Q548&gt;=Chart!$F$2,Q548&lt;=Chart!$F$3),Q548,#N/A)</f>
        <v>#N/A</v>
      </c>
      <c r="Z548" t="e">
        <f>IF(AND(Q548&gt;=Chart!$F$2,Q548&lt;=Chart!$F$3),R548,#N/A)</f>
        <v>#N/A</v>
      </c>
      <c r="AA548" t="e">
        <f>IF(AND(Q548&gt;=Chart!$F$2,Q548&lt;=Chart!$F$3),S548,#N/A)</f>
        <v>#N/A</v>
      </c>
      <c r="AB548" t="e">
        <f>IF(AND(Q548&gt;=Chart!$F$2,Q548&lt;=Chart!$F$3),T548,#N/A)</f>
        <v>#N/A</v>
      </c>
      <c r="AC548" t="e">
        <f>IF(AND(Q548&gt;=Chart!$F$2,Q548&lt;=Chart!$F$3),U548,#N/A)</f>
        <v>#N/A</v>
      </c>
      <c r="AD548" t="e">
        <f>IF(AND(Q548&gt;=Chart!$F$2,Q548&lt;=Chart!$F$3),V548,#N/A)</f>
        <v>#N/A</v>
      </c>
      <c r="AE548" t="e">
        <f>IF(AND(Q548&gt;=Chart!$F$2,Q548&lt;=Chart!$F$3),I548,#N/A)</f>
        <v>#N/A</v>
      </c>
      <c r="AF548" t="e">
        <f>IF(AND(Q548&gt;=Chart!$F$2,Q548&lt;=Chart!$F$3),H548/100,#N/A)</f>
        <v>#N/A</v>
      </c>
      <c r="AG548" t="e">
        <f>IF(AND(Q548&gt;=Chart!$F$2,Q548&lt;=Chart!$F$3),W548/100,#N/A)</f>
        <v>#N/A</v>
      </c>
    </row>
    <row r="549" spans="1:33" x14ac:dyDescent="0.25">
      <c r="A549">
        <v>1439472600</v>
      </c>
      <c r="B549">
        <f>INDEX('Daily Data ADJ'!$1:$1048576,MATCH(Calc!$A549,'Daily Data ADJ'!$A:$A,0),MATCH("SPY, CBOE BZX: Close",'Daily Data ADJ'!$1:$1,0))</f>
        <v>181.93836295</v>
      </c>
      <c r="C549">
        <f>INDEX('Daily Data ADJ'!$1:$1048576,MATCH(Calc!$A549,'Daily Data ADJ'!$A:$A,0),MATCH("EFFR, FRED: Close",'Daily Data ADJ'!$1:$1,0))</f>
        <v>0.15</v>
      </c>
      <c r="D549" t="str">
        <f>INDEX('Daily Data ADJ'!$1:$1048576,MATCH(Calc!$A549,'Daily Data ADJ'!$A:$A,1),MATCH("SOFR, FRED: Close",'Daily Data ADJ'!$1:$1,0))</f>
        <v>NaN</v>
      </c>
      <c r="E549">
        <f>INDEX('Daily Data ADJ'!$1:$1048576,MATCH(Calc!$A549,'Daily Data ADJ'!$A:$A,0),MATCH("UPRO, CBOE BZX: Close",'Daily Data ADJ'!$1:$1,0))</f>
        <v>11.17114213</v>
      </c>
      <c r="F549">
        <f>INDEX('Daily Data ADJ'!$1:$1048576,MATCH(Calc!$A549,'Daily Data ADJ'!$A:$A,0),MATCH("ES1!, CME_MINI: Close",'Daily Data ADJ'!$1:$1,0))</f>
        <v>2080.5</v>
      </c>
      <c r="G549">
        <f>INDEX('Daily Data ADJ'!$1:$1048576,MATCH(Calc!$A549,'Daily Data ADJ'!$A:$A,0),MATCH("ES2!, CME_MINI: Close",'Daily Data ADJ'!$1:$1,0))</f>
        <v>2072.5</v>
      </c>
      <c r="H549">
        <f>INDEX('QUANDL MULTPL SP500_DIV_YIELD_M'!$A:$G,MATCH(Calc!$A549,'QUANDL MULTPL SP500_DIV_YIELD_M'!$A:$A,1),MATCH('QUANDL MULTPL SP500_DIV_YIELD_M'!$E$1,'QUANDL MULTPL SP500_DIV_YIELD_M'!$A$1:$G$1,0))</f>
        <v>2.0099999999999998</v>
      </c>
      <c r="I549" s="5">
        <f t="shared" si="48"/>
        <v>4.8075694910553086E-3</v>
      </c>
      <c r="J549" s="1">
        <f>A549/24/60/60+DATE(1970,1,1)</f>
        <v>42229.5625</v>
      </c>
      <c r="K549" s="3">
        <f t="shared" si="51"/>
        <v>1</v>
      </c>
      <c r="L549" s="6">
        <f>(1+Chart!$F$4)^(1/(365/K549))-1</f>
        <v>6.6592785027408397E-5</v>
      </c>
      <c r="M549" s="6">
        <f t="shared" si="52"/>
        <v>4.1065183598032462E-6</v>
      </c>
      <c r="N549" s="6">
        <f t="shared" si="53"/>
        <v>1.3139949436524745E-5</v>
      </c>
      <c r="O549">
        <f>O548*(B549/B548)</f>
        <v>181.93836295000079</v>
      </c>
      <c r="P549">
        <f t="shared" si="49"/>
        <v>2015</v>
      </c>
      <c r="Q549" s="1">
        <f t="shared" si="50"/>
        <v>42229.5625</v>
      </c>
      <c r="R549">
        <f>IF(B550="",R548,IF(Q549&gt;=Chart!$F$2,E549,0))</f>
        <v>0</v>
      </c>
      <c r="S549">
        <f>IF(B550="",S548,IFERROR(IF(AND(R549&gt;0,R548=0),R549,(1+(B550/B549-1)*Calc!$Z$1)*S548),0))</f>
        <v>0</v>
      </c>
      <c r="T549">
        <f>IF(B550="",T548,IFERROR(IF(AND(R549&gt;0,R548=0),R549,(1+(B550/B549-1)*Calc!$Z$1-L550)*T548),0))</f>
        <v>0</v>
      </c>
      <c r="U549">
        <f>IF(B550="",U548,IFERROR(IF(AND(R549&gt;0,R548=0),R549,(1+(B550/B549-1)*Calc!$Z$1-M550*2)*U548),0))</f>
        <v>0</v>
      </c>
      <c r="V549">
        <f>IF(B550="",V548,IFERROR(IF(AND(R549&gt;0,R548=0),R549,(1+(B550/B549-1)*Calc!$Z$1-N550*2)*V548),0))</f>
        <v>0</v>
      </c>
      <c r="W549">
        <f>IF(ISNUMBER(C549),C549,W548)</f>
        <v>0.15</v>
      </c>
      <c r="Y549" s="1" t="e">
        <f>IF(AND(Q549&gt;=Chart!$F$2,Q549&lt;=Chart!$F$3),Q549,#N/A)</f>
        <v>#N/A</v>
      </c>
      <c r="Z549" t="e">
        <f>IF(AND(Q549&gt;=Chart!$F$2,Q549&lt;=Chart!$F$3),R549,#N/A)</f>
        <v>#N/A</v>
      </c>
      <c r="AA549" t="e">
        <f>IF(AND(Q549&gt;=Chart!$F$2,Q549&lt;=Chart!$F$3),S549,#N/A)</f>
        <v>#N/A</v>
      </c>
      <c r="AB549" t="e">
        <f>IF(AND(Q549&gt;=Chart!$F$2,Q549&lt;=Chart!$F$3),T549,#N/A)</f>
        <v>#N/A</v>
      </c>
      <c r="AC549" t="e">
        <f>IF(AND(Q549&gt;=Chart!$F$2,Q549&lt;=Chart!$F$3),U549,#N/A)</f>
        <v>#N/A</v>
      </c>
      <c r="AD549" t="e">
        <f>IF(AND(Q549&gt;=Chart!$F$2,Q549&lt;=Chart!$F$3),V549,#N/A)</f>
        <v>#N/A</v>
      </c>
      <c r="AE549" t="e">
        <f>IF(AND(Q549&gt;=Chart!$F$2,Q549&lt;=Chart!$F$3),I549,#N/A)</f>
        <v>#N/A</v>
      </c>
      <c r="AF549" t="e">
        <f>IF(AND(Q549&gt;=Chart!$F$2,Q549&lt;=Chart!$F$3),H549/100,#N/A)</f>
        <v>#N/A</v>
      </c>
      <c r="AG549" t="e">
        <f>IF(AND(Q549&gt;=Chart!$F$2,Q549&lt;=Chart!$F$3),W549/100,#N/A)</f>
        <v>#N/A</v>
      </c>
    </row>
    <row r="550" spans="1:33" x14ac:dyDescent="0.25">
      <c r="A550">
        <v>1439559000</v>
      </c>
      <c r="B550">
        <f>INDEX('Daily Data ADJ'!$1:$1048576,MATCH(Calc!$A550,'Daily Data ADJ'!$A:$A,0),MATCH("SPY, CBOE BZX: Close",'Daily Data ADJ'!$1:$1,0))</f>
        <v>182.60103502999999</v>
      </c>
      <c r="C550">
        <f>INDEX('Daily Data ADJ'!$1:$1048576,MATCH(Calc!$A550,'Daily Data ADJ'!$A:$A,0),MATCH("EFFR, FRED: Close",'Daily Data ADJ'!$1:$1,0))</f>
        <v>0.14000000000000001</v>
      </c>
      <c r="D550" t="str">
        <f>INDEX('Daily Data ADJ'!$1:$1048576,MATCH(Calc!$A550,'Daily Data ADJ'!$A:$A,1),MATCH("SOFR, FRED: Close",'Daily Data ADJ'!$1:$1,0))</f>
        <v>NaN</v>
      </c>
      <c r="E550">
        <f>INDEX('Daily Data ADJ'!$1:$1048576,MATCH(Calc!$A550,'Daily Data ADJ'!$A:$A,0),MATCH("UPRO, CBOE BZX: Close",'Daily Data ADJ'!$1:$1,0))</f>
        <v>11.288474920000001</v>
      </c>
      <c r="F550">
        <f>INDEX('Daily Data ADJ'!$1:$1048576,MATCH(Calc!$A550,'Daily Data ADJ'!$A:$A,0),MATCH("ES1!, CME_MINI: Close",'Daily Data ADJ'!$1:$1,0))</f>
        <v>2089.5</v>
      </c>
      <c r="G550">
        <f>INDEX('Daily Data ADJ'!$1:$1048576,MATCH(Calc!$A550,'Daily Data ADJ'!$A:$A,0),MATCH("ES2!, CME_MINI: Close",'Daily Data ADJ'!$1:$1,0))</f>
        <v>2081.25</v>
      </c>
      <c r="H550">
        <f>INDEX('QUANDL MULTPL SP500_DIV_YIELD_M'!$A:$G,MATCH(Calc!$A550,'QUANDL MULTPL SP500_DIV_YIELD_M'!$A:$A,1),MATCH('QUANDL MULTPL SP500_DIV_YIELD_M'!$E$1,'QUANDL MULTPL SP500_DIV_YIELD_M'!$A$1:$G$1,0))</f>
        <v>2.0099999999999998</v>
      </c>
      <c r="I550" s="5">
        <f t="shared" si="48"/>
        <v>4.4000371180587979E-3</v>
      </c>
      <c r="J550" s="1">
        <f>A550/24/60/60+DATE(1970,1,1)</f>
        <v>42230.5625</v>
      </c>
      <c r="K550" s="3">
        <f t="shared" si="51"/>
        <v>1</v>
      </c>
      <c r="L550" s="6">
        <f>(1+Chart!$F$4)^(1/(365/K550))-1</f>
        <v>6.6592785027408397E-5</v>
      </c>
      <c r="M550" s="6">
        <f t="shared" si="52"/>
        <v>3.8329413558635395E-6</v>
      </c>
      <c r="N550" s="6">
        <f t="shared" si="53"/>
        <v>1.2028525100404863E-5</v>
      </c>
      <c r="O550">
        <f>O549*(B550/B549)</f>
        <v>182.60103503000079</v>
      </c>
      <c r="P550">
        <f t="shared" si="49"/>
        <v>2015</v>
      </c>
      <c r="Q550" s="1">
        <f t="shared" si="50"/>
        <v>42230.5625</v>
      </c>
      <c r="R550">
        <f>IF(B551="",R549,IF(Q550&gt;=Chart!$F$2,E550,0))</f>
        <v>0</v>
      </c>
      <c r="S550">
        <f>IF(B551="",S549,IFERROR(IF(AND(R550&gt;0,R549=0),R550,(1+(B551/B550-1)*Calc!$Z$1)*S549),0))</f>
        <v>0</v>
      </c>
      <c r="T550">
        <f>IF(B551="",T549,IFERROR(IF(AND(R550&gt;0,R549=0),R550,(1+(B551/B550-1)*Calc!$Z$1-L551)*T549),0))</f>
        <v>0</v>
      </c>
      <c r="U550">
        <f>IF(B551="",U549,IFERROR(IF(AND(R550&gt;0,R549=0),R550,(1+(B551/B550-1)*Calc!$Z$1-M551*2)*U549),0))</f>
        <v>0</v>
      </c>
      <c r="V550">
        <f>IF(B551="",V549,IFERROR(IF(AND(R550&gt;0,R549=0),R550,(1+(B551/B550-1)*Calc!$Z$1-N551*2)*V549),0))</f>
        <v>0</v>
      </c>
      <c r="W550">
        <f>IF(ISNUMBER(C550),C550,W549)</f>
        <v>0.14000000000000001</v>
      </c>
      <c r="Y550" s="1" t="e">
        <f>IF(AND(Q550&gt;=Chart!$F$2,Q550&lt;=Chart!$F$3),Q550,#N/A)</f>
        <v>#N/A</v>
      </c>
      <c r="Z550" t="e">
        <f>IF(AND(Q550&gt;=Chart!$F$2,Q550&lt;=Chart!$F$3),R550,#N/A)</f>
        <v>#N/A</v>
      </c>
      <c r="AA550" t="e">
        <f>IF(AND(Q550&gt;=Chart!$F$2,Q550&lt;=Chart!$F$3),S550,#N/A)</f>
        <v>#N/A</v>
      </c>
      <c r="AB550" t="e">
        <f>IF(AND(Q550&gt;=Chart!$F$2,Q550&lt;=Chart!$F$3),T550,#N/A)</f>
        <v>#N/A</v>
      </c>
      <c r="AC550" t="e">
        <f>IF(AND(Q550&gt;=Chart!$F$2,Q550&lt;=Chart!$F$3),U550,#N/A)</f>
        <v>#N/A</v>
      </c>
      <c r="AD550" t="e">
        <f>IF(AND(Q550&gt;=Chart!$F$2,Q550&lt;=Chart!$F$3),V550,#N/A)</f>
        <v>#N/A</v>
      </c>
      <c r="AE550" t="e">
        <f>IF(AND(Q550&gt;=Chart!$F$2,Q550&lt;=Chart!$F$3),I550,#N/A)</f>
        <v>#N/A</v>
      </c>
      <c r="AF550" t="e">
        <f>IF(AND(Q550&gt;=Chart!$F$2,Q550&lt;=Chart!$F$3),H550/100,#N/A)</f>
        <v>#N/A</v>
      </c>
      <c r="AG550" t="e">
        <f>IF(AND(Q550&gt;=Chart!$F$2,Q550&lt;=Chart!$F$3),W550/100,#N/A)</f>
        <v>#N/A</v>
      </c>
    </row>
    <row r="551" spans="1:33" x14ac:dyDescent="0.25">
      <c r="A551">
        <v>1439818200</v>
      </c>
      <c r="B551">
        <f>INDEX('Daily Data ADJ'!$1:$1048576,MATCH(Calc!$A551,'Daily Data ADJ'!$A:$A,0),MATCH("SPY, CBOE BZX: Close",'Daily Data ADJ'!$1:$1,0))</f>
        <v>183.62120125999999</v>
      </c>
      <c r="C551">
        <f>INDEX('Daily Data ADJ'!$1:$1048576,MATCH(Calc!$A551,'Daily Data ADJ'!$A:$A,0),MATCH("EFFR, FRED: Close",'Daily Data ADJ'!$1:$1,0))</f>
        <v>0.15</v>
      </c>
      <c r="D551" t="str">
        <f>INDEX('Daily Data ADJ'!$1:$1048576,MATCH(Calc!$A551,'Daily Data ADJ'!$A:$A,1),MATCH("SOFR, FRED: Close",'Daily Data ADJ'!$1:$1,0))</f>
        <v>NaN</v>
      </c>
      <c r="E551">
        <f>INDEX('Daily Data ADJ'!$1:$1048576,MATCH(Calc!$A551,'Daily Data ADJ'!$A:$A,0),MATCH("UPRO, CBOE BZX: Close",'Daily Data ADJ'!$1:$1,0))</f>
        <v>11.479142299999999</v>
      </c>
      <c r="F551">
        <f>INDEX('Daily Data ADJ'!$1:$1048576,MATCH(Calc!$A551,'Daily Data ADJ'!$A:$A,0),MATCH("ES1!, CME_MINI: Close",'Daily Data ADJ'!$1:$1,0))</f>
        <v>2099.25</v>
      </c>
      <c r="G551">
        <f>INDEX('Daily Data ADJ'!$1:$1048576,MATCH(Calc!$A551,'Daily Data ADJ'!$A:$A,0),MATCH("ES2!, CME_MINI: Close",'Daily Data ADJ'!$1:$1,0))</f>
        <v>2091.25</v>
      </c>
      <c r="H551">
        <f>INDEX('QUANDL MULTPL SP500_DIV_YIELD_M'!$A:$G,MATCH(Calc!$A551,'QUANDL MULTPL SP500_DIV_YIELD_M'!$A:$A,1),MATCH('QUANDL MULTPL SP500_DIV_YIELD_M'!$E$1,'QUANDL MULTPL SP500_DIV_YIELD_M'!$A$1:$G$1,0))</f>
        <v>2.0099999999999998</v>
      </c>
      <c r="I551" s="5">
        <f t="shared" si="48"/>
        <v>4.9433765316596497E-3</v>
      </c>
      <c r="J551" s="1">
        <f>A551/24/60/60+DATE(1970,1,1)</f>
        <v>42233.5625</v>
      </c>
      <c r="K551" s="3">
        <f t="shared" si="51"/>
        <v>3</v>
      </c>
      <c r="L551" s="6">
        <f>(1+Chart!$F$4)^(1/(365/K551))-1</f>
        <v>1.9979165917494157E-4</v>
      </c>
      <c r="M551" s="6">
        <f t="shared" si="52"/>
        <v>1.231960566983048E-5</v>
      </c>
      <c r="N551" s="6">
        <f t="shared" si="53"/>
        <v>4.0531217238015671E-5</v>
      </c>
      <c r="O551">
        <f>O550*(B551/B550)</f>
        <v>183.62120126000079</v>
      </c>
      <c r="P551">
        <f t="shared" si="49"/>
        <v>2015</v>
      </c>
      <c r="Q551" s="1">
        <f t="shared" si="50"/>
        <v>42233.5625</v>
      </c>
      <c r="R551">
        <f>IF(B552="",R550,IF(Q551&gt;=Chart!$F$2,E551,0))</f>
        <v>0</v>
      </c>
      <c r="S551">
        <f>IF(B552="",S550,IFERROR(IF(AND(R551&gt;0,R550=0),R551,(1+(B552/B551-1)*Calc!$Z$1)*S550),0))</f>
        <v>0</v>
      </c>
      <c r="T551">
        <f>IF(B552="",T550,IFERROR(IF(AND(R551&gt;0,R550=0),R551,(1+(B552/B551-1)*Calc!$Z$1-L552)*T550),0))</f>
        <v>0</v>
      </c>
      <c r="U551">
        <f>IF(B552="",U550,IFERROR(IF(AND(R551&gt;0,R550=0),R551,(1+(B552/B551-1)*Calc!$Z$1-M552*2)*U550),0))</f>
        <v>0</v>
      </c>
      <c r="V551">
        <f>IF(B552="",V550,IFERROR(IF(AND(R551&gt;0,R550=0),R551,(1+(B552/B551-1)*Calc!$Z$1-N552*2)*V550),0))</f>
        <v>0</v>
      </c>
      <c r="W551">
        <f>IF(ISNUMBER(C551),C551,W550)</f>
        <v>0.15</v>
      </c>
      <c r="Y551" s="1" t="e">
        <f>IF(AND(Q551&gt;=Chart!$F$2,Q551&lt;=Chart!$F$3),Q551,#N/A)</f>
        <v>#N/A</v>
      </c>
      <c r="Z551" t="e">
        <f>IF(AND(Q551&gt;=Chart!$F$2,Q551&lt;=Chart!$F$3),R551,#N/A)</f>
        <v>#N/A</v>
      </c>
      <c r="AA551" t="e">
        <f>IF(AND(Q551&gt;=Chart!$F$2,Q551&lt;=Chart!$F$3),S551,#N/A)</f>
        <v>#N/A</v>
      </c>
      <c r="AB551" t="e">
        <f>IF(AND(Q551&gt;=Chart!$F$2,Q551&lt;=Chart!$F$3),T551,#N/A)</f>
        <v>#N/A</v>
      </c>
      <c r="AC551" t="e">
        <f>IF(AND(Q551&gt;=Chart!$F$2,Q551&lt;=Chart!$F$3),U551,#N/A)</f>
        <v>#N/A</v>
      </c>
      <c r="AD551" t="e">
        <f>IF(AND(Q551&gt;=Chart!$F$2,Q551&lt;=Chart!$F$3),V551,#N/A)</f>
        <v>#N/A</v>
      </c>
      <c r="AE551" t="e">
        <f>IF(AND(Q551&gt;=Chart!$F$2,Q551&lt;=Chart!$F$3),I551,#N/A)</f>
        <v>#N/A</v>
      </c>
      <c r="AF551" t="e">
        <f>IF(AND(Q551&gt;=Chart!$F$2,Q551&lt;=Chart!$F$3),H551/100,#N/A)</f>
        <v>#N/A</v>
      </c>
      <c r="AG551" t="e">
        <f>IF(AND(Q551&gt;=Chart!$F$2,Q551&lt;=Chart!$F$3),W551/100,#N/A)</f>
        <v>#N/A</v>
      </c>
    </row>
    <row r="552" spans="1:33" x14ac:dyDescent="0.25">
      <c r="A552">
        <v>1439904600</v>
      </c>
      <c r="B552">
        <f>INDEX('Daily Data ADJ'!$1:$1048576,MATCH(Calc!$A552,'Daily Data ADJ'!$A:$A,0),MATCH("SPY, CBOE BZX: Close",'Daily Data ADJ'!$1:$1,0))</f>
        <v>183.08931971999999</v>
      </c>
      <c r="C552">
        <f>INDEX('Daily Data ADJ'!$1:$1048576,MATCH(Calc!$A552,'Daily Data ADJ'!$A:$A,0),MATCH("EFFR, FRED: Close",'Daily Data ADJ'!$1:$1,0))</f>
        <v>0.15</v>
      </c>
      <c r="D552" t="str">
        <f>INDEX('Daily Data ADJ'!$1:$1048576,MATCH(Calc!$A552,'Daily Data ADJ'!$A:$A,1),MATCH("SOFR, FRED: Close",'Daily Data ADJ'!$1:$1,0))</f>
        <v>NaN</v>
      </c>
      <c r="E552">
        <f>INDEX('Daily Data ADJ'!$1:$1048576,MATCH(Calc!$A552,'Daily Data ADJ'!$A:$A,0),MATCH("UPRO, CBOE BZX: Close",'Daily Data ADJ'!$1:$1,0))</f>
        <v>11.37973517</v>
      </c>
      <c r="F552">
        <f>INDEX('Daily Data ADJ'!$1:$1048576,MATCH(Calc!$A552,'Daily Data ADJ'!$A:$A,0),MATCH("ES1!, CME_MINI: Close",'Daily Data ADJ'!$1:$1,0))</f>
        <v>2094</v>
      </c>
      <c r="G552">
        <f>INDEX('Daily Data ADJ'!$1:$1048576,MATCH(Calc!$A552,'Daily Data ADJ'!$A:$A,0),MATCH("ES2!, CME_MINI: Close",'Daily Data ADJ'!$1:$1,0))</f>
        <v>2085.75</v>
      </c>
      <c r="H552">
        <f>INDEX('QUANDL MULTPL SP500_DIV_YIELD_M'!$A:$G,MATCH(Calc!$A552,'QUANDL MULTPL SP500_DIV_YIELD_M'!$A:$A,1),MATCH('QUANDL MULTPL SP500_DIV_YIELD_M'!$E$1,'QUANDL MULTPL SP500_DIV_YIELD_M'!$A$1:$G$1,0))</f>
        <v>2.0099999999999998</v>
      </c>
      <c r="I552" s="5">
        <f t="shared" si="48"/>
        <v>4.4335767719222326E-3</v>
      </c>
      <c r="J552" s="1">
        <f>A552/24/60/60+DATE(1970,1,1)</f>
        <v>42234.5625</v>
      </c>
      <c r="K552" s="3">
        <f t="shared" si="51"/>
        <v>1</v>
      </c>
      <c r="L552" s="6">
        <f>(1+Chart!$F$4)^(1/(365/K552))-1</f>
        <v>6.6592785027408397E-5</v>
      </c>
      <c r="M552" s="6">
        <f t="shared" si="52"/>
        <v>4.1065183598032462E-6</v>
      </c>
      <c r="N552" s="6">
        <f t="shared" si="53"/>
        <v>1.2120011594340951E-5</v>
      </c>
      <c r="O552">
        <f>O551*(B552/B551)</f>
        <v>183.08931972000079</v>
      </c>
      <c r="P552">
        <f t="shared" si="49"/>
        <v>2015</v>
      </c>
      <c r="Q552" s="1">
        <f t="shared" si="50"/>
        <v>42234.5625</v>
      </c>
      <c r="R552">
        <f>IF(B553="",R551,IF(Q552&gt;=Chart!$F$2,E552,0))</f>
        <v>0</v>
      </c>
      <c r="S552">
        <f>IF(B553="",S551,IFERROR(IF(AND(R552&gt;0,R551=0),R552,(1+(B553/B552-1)*Calc!$Z$1)*S551),0))</f>
        <v>0</v>
      </c>
      <c r="T552">
        <f>IF(B553="",T551,IFERROR(IF(AND(R552&gt;0,R551=0),R552,(1+(B553/B552-1)*Calc!$Z$1-L553)*T551),0))</f>
        <v>0</v>
      </c>
      <c r="U552">
        <f>IF(B553="",U551,IFERROR(IF(AND(R552&gt;0,R551=0),R552,(1+(B553/B552-1)*Calc!$Z$1-M553*2)*U551),0))</f>
        <v>0</v>
      </c>
      <c r="V552">
        <f>IF(B553="",V551,IFERROR(IF(AND(R552&gt;0,R551=0),R552,(1+(B553/B552-1)*Calc!$Z$1-N553*2)*V551),0))</f>
        <v>0</v>
      </c>
      <c r="W552">
        <f>IF(ISNUMBER(C552),C552,W551)</f>
        <v>0.15</v>
      </c>
      <c r="Y552" s="1" t="e">
        <f>IF(AND(Q552&gt;=Chart!$F$2,Q552&lt;=Chart!$F$3),Q552,#N/A)</f>
        <v>#N/A</v>
      </c>
      <c r="Z552" t="e">
        <f>IF(AND(Q552&gt;=Chart!$F$2,Q552&lt;=Chart!$F$3),R552,#N/A)</f>
        <v>#N/A</v>
      </c>
      <c r="AA552" t="e">
        <f>IF(AND(Q552&gt;=Chart!$F$2,Q552&lt;=Chart!$F$3),S552,#N/A)</f>
        <v>#N/A</v>
      </c>
      <c r="AB552" t="e">
        <f>IF(AND(Q552&gt;=Chart!$F$2,Q552&lt;=Chart!$F$3),T552,#N/A)</f>
        <v>#N/A</v>
      </c>
      <c r="AC552" t="e">
        <f>IF(AND(Q552&gt;=Chart!$F$2,Q552&lt;=Chart!$F$3),U552,#N/A)</f>
        <v>#N/A</v>
      </c>
      <c r="AD552" t="e">
        <f>IF(AND(Q552&gt;=Chart!$F$2,Q552&lt;=Chart!$F$3),V552,#N/A)</f>
        <v>#N/A</v>
      </c>
      <c r="AE552" t="e">
        <f>IF(AND(Q552&gt;=Chart!$F$2,Q552&lt;=Chart!$F$3),I552,#N/A)</f>
        <v>#N/A</v>
      </c>
      <c r="AF552" t="e">
        <f>IF(AND(Q552&gt;=Chart!$F$2,Q552&lt;=Chart!$F$3),H552/100,#N/A)</f>
        <v>#N/A</v>
      </c>
      <c r="AG552" t="e">
        <f>IF(AND(Q552&gt;=Chart!$F$2,Q552&lt;=Chart!$F$3),W552/100,#N/A)</f>
        <v>#N/A</v>
      </c>
    </row>
    <row r="553" spans="1:33" x14ac:dyDescent="0.25">
      <c r="A553">
        <v>1439991000</v>
      </c>
      <c r="B553">
        <f>INDEX('Daily Data ADJ'!$1:$1048576,MATCH(Calc!$A553,'Daily Data ADJ'!$A:$A,0),MATCH("SPY, CBOE BZX: Close",'Daily Data ADJ'!$1:$1,0))</f>
        <v>181.64190439000001</v>
      </c>
      <c r="C553">
        <f>INDEX('Daily Data ADJ'!$1:$1048576,MATCH(Calc!$A553,'Daily Data ADJ'!$A:$A,0),MATCH("EFFR, FRED: Close",'Daily Data ADJ'!$1:$1,0))</f>
        <v>0.15</v>
      </c>
      <c r="D553" t="str">
        <f>INDEX('Daily Data ADJ'!$1:$1048576,MATCH(Calc!$A553,'Daily Data ADJ'!$A:$A,1),MATCH("SOFR, FRED: Close",'Daily Data ADJ'!$1:$1,0))</f>
        <v>NaN</v>
      </c>
      <c r="E553">
        <f>INDEX('Daily Data ADJ'!$1:$1048576,MATCH(Calc!$A553,'Daily Data ADJ'!$A:$A,0),MATCH("UPRO, CBOE BZX: Close",'Daily Data ADJ'!$1:$1,0))</f>
        <v>11.11573419</v>
      </c>
      <c r="F553">
        <f>INDEX('Daily Data ADJ'!$1:$1048576,MATCH(Calc!$A553,'Daily Data ADJ'!$A:$A,0),MATCH("ES1!, CME_MINI: Close",'Daily Data ADJ'!$1:$1,0))</f>
        <v>2072.75</v>
      </c>
      <c r="G553">
        <f>INDEX('Daily Data ADJ'!$1:$1048576,MATCH(Calc!$A553,'Daily Data ADJ'!$A:$A,0),MATCH("ES2!, CME_MINI: Close",'Daily Data ADJ'!$1:$1,0))</f>
        <v>2064.5</v>
      </c>
      <c r="H553">
        <f>INDEX('QUANDL MULTPL SP500_DIV_YIELD_M'!$A:$G,MATCH(Calc!$A553,'QUANDL MULTPL SP500_DIV_YIELD_M'!$A:$A,1),MATCH('QUANDL MULTPL SP500_DIV_YIELD_M'!$E$1,'QUANDL MULTPL SP500_DIV_YIELD_M'!$A$1:$G$1,0))</f>
        <v>2.0099999999999998</v>
      </c>
      <c r="I553" s="5">
        <f t="shared" si="48"/>
        <v>4.2739228538611791E-3</v>
      </c>
      <c r="J553" s="1">
        <f>A553/24/60/60+DATE(1970,1,1)</f>
        <v>42235.5625</v>
      </c>
      <c r="K553" s="3">
        <f t="shared" si="51"/>
        <v>1</v>
      </c>
      <c r="L553" s="6">
        <f>(1+Chart!$F$4)^(1/(365/K553))-1</f>
        <v>6.6592785027408397E-5</v>
      </c>
      <c r="M553" s="6">
        <f t="shared" si="52"/>
        <v>4.1065183598032462E-6</v>
      </c>
      <c r="N553" s="6">
        <f t="shared" si="53"/>
        <v>1.1684494524821787E-5</v>
      </c>
      <c r="O553">
        <f>O552*(B553/B552)</f>
        <v>181.6419043900008</v>
      </c>
      <c r="P553">
        <f t="shared" si="49"/>
        <v>2015</v>
      </c>
      <c r="Q553" s="1">
        <f t="shared" si="50"/>
        <v>42235.5625</v>
      </c>
      <c r="R553">
        <f>IF(B554="",R552,IF(Q553&gt;=Chart!$F$2,E553,0))</f>
        <v>0</v>
      </c>
      <c r="S553">
        <f>IF(B554="",S552,IFERROR(IF(AND(R553&gt;0,R552=0),R553,(1+(B554/B553-1)*Calc!$Z$1)*S552),0))</f>
        <v>0</v>
      </c>
      <c r="T553">
        <f>IF(B554="",T552,IFERROR(IF(AND(R553&gt;0,R552=0),R553,(1+(B554/B553-1)*Calc!$Z$1-L554)*T552),0))</f>
        <v>0</v>
      </c>
      <c r="U553">
        <f>IF(B554="",U552,IFERROR(IF(AND(R553&gt;0,R552=0),R553,(1+(B554/B553-1)*Calc!$Z$1-M554*2)*U552),0))</f>
        <v>0</v>
      </c>
      <c r="V553">
        <f>IF(B554="",V552,IFERROR(IF(AND(R553&gt;0,R552=0),R553,(1+(B554/B553-1)*Calc!$Z$1-N554*2)*V552),0))</f>
        <v>0</v>
      </c>
      <c r="W553">
        <f>IF(ISNUMBER(C553),C553,W552)</f>
        <v>0.15</v>
      </c>
      <c r="Y553" s="1" t="e">
        <f>IF(AND(Q553&gt;=Chart!$F$2,Q553&lt;=Chart!$F$3),Q553,#N/A)</f>
        <v>#N/A</v>
      </c>
      <c r="Z553" t="e">
        <f>IF(AND(Q553&gt;=Chart!$F$2,Q553&lt;=Chart!$F$3),R553,#N/A)</f>
        <v>#N/A</v>
      </c>
      <c r="AA553" t="e">
        <f>IF(AND(Q553&gt;=Chart!$F$2,Q553&lt;=Chart!$F$3),S553,#N/A)</f>
        <v>#N/A</v>
      </c>
      <c r="AB553" t="e">
        <f>IF(AND(Q553&gt;=Chart!$F$2,Q553&lt;=Chart!$F$3),T553,#N/A)</f>
        <v>#N/A</v>
      </c>
      <c r="AC553" t="e">
        <f>IF(AND(Q553&gt;=Chart!$F$2,Q553&lt;=Chart!$F$3),U553,#N/A)</f>
        <v>#N/A</v>
      </c>
      <c r="AD553" t="e">
        <f>IF(AND(Q553&gt;=Chart!$F$2,Q553&lt;=Chart!$F$3),V553,#N/A)</f>
        <v>#N/A</v>
      </c>
      <c r="AE553" t="e">
        <f>IF(AND(Q553&gt;=Chart!$F$2,Q553&lt;=Chart!$F$3),I553,#N/A)</f>
        <v>#N/A</v>
      </c>
      <c r="AF553" t="e">
        <f>IF(AND(Q553&gt;=Chart!$F$2,Q553&lt;=Chart!$F$3),H553/100,#N/A)</f>
        <v>#N/A</v>
      </c>
      <c r="AG553" t="e">
        <f>IF(AND(Q553&gt;=Chart!$F$2,Q553&lt;=Chart!$F$3),W553/100,#N/A)</f>
        <v>#N/A</v>
      </c>
    </row>
    <row r="554" spans="1:33" x14ac:dyDescent="0.25">
      <c r="A554">
        <v>1440077400</v>
      </c>
      <c r="B554">
        <f>INDEX('Daily Data ADJ'!$1:$1048576,MATCH(Calc!$A554,'Daily Data ADJ'!$A:$A,0),MATCH("SPY, CBOE BZX: Close",'Daily Data ADJ'!$1:$1,0))</f>
        <v>177.84897867999999</v>
      </c>
      <c r="C554">
        <f>INDEX('Daily Data ADJ'!$1:$1048576,MATCH(Calc!$A554,'Daily Data ADJ'!$A:$A,0),MATCH("EFFR, FRED: Close",'Daily Data ADJ'!$1:$1,0))</f>
        <v>0.15</v>
      </c>
      <c r="D554" t="str">
        <f>INDEX('Daily Data ADJ'!$1:$1048576,MATCH(Calc!$A554,'Daily Data ADJ'!$A:$A,1),MATCH("SOFR, FRED: Close",'Daily Data ADJ'!$1:$1,0))</f>
        <v>NaN</v>
      </c>
      <c r="E554">
        <f>INDEX('Daily Data ADJ'!$1:$1048576,MATCH(Calc!$A554,'Daily Data ADJ'!$A:$A,0),MATCH("UPRO, CBOE BZX: Close",'Daily Data ADJ'!$1:$1,0))</f>
        <v>10.41336152</v>
      </c>
      <c r="F554">
        <f>INDEX('Daily Data ADJ'!$1:$1048576,MATCH(Calc!$A554,'Daily Data ADJ'!$A:$A,0),MATCH("ES1!, CME_MINI: Close",'Daily Data ADJ'!$1:$1,0))</f>
        <v>2025.5</v>
      </c>
      <c r="G554">
        <f>INDEX('Daily Data ADJ'!$1:$1048576,MATCH(Calc!$A554,'Daily Data ADJ'!$A:$A,0),MATCH("ES2!, CME_MINI: Close",'Daily Data ADJ'!$1:$1,0))</f>
        <v>2017.25</v>
      </c>
      <c r="H554">
        <f>INDEX('QUANDL MULTPL SP500_DIV_YIELD_M'!$A:$G,MATCH(Calc!$A554,'QUANDL MULTPL SP500_DIV_YIELD_M'!$A:$A,1),MATCH('QUANDL MULTPL SP500_DIV_YIELD_M'!$E$1,'QUANDL MULTPL SP500_DIV_YIELD_M'!$A$1:$G$1,0))</f>
        <v>2.0099999999999998</v>
      </c>
      <c r="I554" s="5">
        <f t="shared" si="48"/>
        <v>3.9069957916307747E-3</v>
      </c>
      <c r="J554" s="1">
        <f>A554/24/60/60+DATE(1970,1,1)</f>
        <v>42236.5625</v>
      </c>
      <c r="K554" s="3">
        <f t="shared" si="51"/>
        <v>1</v>
      </c>
      <c r="L554" s="6">
        <f>(1+Chart!$F$4)^(1/(365/K554))-1</f>
        <v>6.6592785027408397E-5</v>
      </c>
      <c r="M554" s="6">
        <f t="shared" si="52"/>
        <v>4.1065183598032462E-6</v>
      </c>
      <c r="N554" s="6">
        <f t="shared" si="53"/>
        <v>1.0683298997893331E-5</v>
      </c>
      <c r="O554">
        <f>O553*(B554/B553)</f>
        <v>177.84897868000076</v>
      </c>
      <c r="P554">
        <f t="shared" si="49"/>
        <v>2015</v>
      </c>
      <c r="Q554" s="1">
        <f t="shared" si="50"/>
        <v>42236.5625</v>
      </c>
      <c r="R554">
        <f>IF(B555="",R553,IF(Q554&gt;=Chart!$F$2,E554,0))</f>
        <v>0</v>
      </c>
      <c r="S554">
        <f>IF(B555="",S553,IFERROR(IF(AND(R554&gt;0,R553=0),R554,(1+(B555/B554-1)*Calc!$Z$1)*S553),0))</f>
        <v>0</v>
      </c>
      <c r="T554">
        <f>IF(B555="",T553,IFERROR(IF(AND(R554&gt;0,R553=0),R554,(1+(B555/B554-1)*Calc!$Z$1-L555)*T553),0))</f>
        <v>0</v>
      </c>
      <c r="U554">
        <f>IF(B555="",U553,IFERROR(IF(AND(R554&gt;0,R553=0),R554,(1+(B555/B554-1)*Calc!$Z$1-M555*2)*U553),0))</f>
        <v>0</v>
      </c>
      <c r="V554">
        <f>IF(B555="",V553,IFERROR(IF(AND(R554&gt;0,R553=0),R554,(1+(B555/B554-1)*Calc!$Z$1-N555*2)*V553),0))</f>
        <v>0</v>
      </c>
      <c r="W554">
        <f>IF(ISNUMBER(C554),C554,W553)</f>
        <v>0.15</v>
      </c>
      <c r="Y554" s="1" t="e">
        <f>IF(AND(Q554&gt;=Chart!$F$2,Q554&lt;=Chart!$F$3),Q554,#N/A)</f>
        <v>#N/A</v>
      </c>
      <c r="Z554" t="e">
        <f>IF(AND(Q554&gt;=Chart!$F$2,Q554&lt;=Chart!$F$3),R554,#N/A)</f>
        <v>#N/A</v>
      </c>
      <c r="AA554" t="e">
        <f>IF(AND(Q554&gt;=Chart!$F$2,Q554&lt;=Chart!$F$3),S554,#N/A)</f>
        <v>#N/A</v>
      </c>
      <c r="AB554" t="e">
        <f>IF(AND(Q554&gt;=Chart!$F$2,Q554&lt;=Chart!$F$3),T554,#N/A)</f>
        <v>#N/A</v>
      </c>
      <c r="AC554" t="e">
        <f>IF(AND(Q554&gt;=Chart!$F$2,Q554&lt;=Chart!$F$3),U554,#N/A)</f>
        <v>#N/A</v>
      </c>
      <c r="AD554" t="e">
        <f>IF(AND(Q554&gt;=Chart!$F$2,Q554&lt;=Chart!$F$3),V554,#N/A)</f>
        <v>#N/A</v>
      </c>
      <c r="AE554" t="e">
        <f>IF(AND(Q554&gt;=Chart!$F$2,Q554&lt;=Chart!$F$3),I554,#N/A)</f>
        <v>#N/A</v>
      </c>
      <c r="AF554" t="e">
        <f>IF(AND(Q554&gt;=Chart!$F$2,Q554&lt;=Chart!$F$3),H554/100,#N/A)</f>
        <v>#N/A</v>
      </c>
      <c r="AG554" t="e">
        <f>IF(AND(Q554&gt;=Chart!$F$2,Q554&lt;=Chart!$F$3),W554/100,#N/A)</f>
        <v>#N/A</v>
      </c>
    </row>
    <row r="555" spans="1:33" x14ac:dyDescent="0.25">
      <c r="A555">
        <v>1440163800</v>
      </c>
      <c r="B555">
        <f>INDEX('Daily Data ADJ'!$1:$1048576,MATCH(Calc!$A555,'Daily Data ADJ'!$A:$A,0),MATCH("SPY, CBOE BZX: Close",'Daily Data ADJ'!$1:$1,0))</f>
        <v>172.32089844999999</v>
      </c>
      <c r="C555">
        <f>INDEX('Daily Data ADJ'!$1:$1048576,MATCH(Calc!$A555,'Daily Data ADJ'!$A:$A,0),MATCH("EFFR, FRED: Close",'Daily Data ADJ'!$1:$1,0))</f>
        <v>0.15</v>
      </c>
      <c r="D555" t="str">
        <f>INDEX('Daily Data ADJ'!$1:$1048576,MATCH(Calc!$A555,'Daily Data ADJ'!$A:$A,1),MATCH("SOFR, FRED: Close",'Daily Data ADJ'!$1:$1,0))</f>
        <v>NaN</v>
      </c>
      <c r="E555">
        <f>INDEX('Daily Data ADJ'!$1:$1048576,MATCH(Calc!$A555,'Daily Data ADJ'!$A:$A,0),MATCH("UPRO, CBOE BZX: Close",'Daily Data ADJ'!$1:$1,0))</f>
        <v>9.4372110199999995</v>
      </c>
      <c r="F555">
        <f>INDEX('Daily Data ADJ'!$1:$1048576,MATCH(Calc!$A555,'Daily Data ADJ'!$A:$A,0),MATCH("ES1!, CME_MINI: Close",'Daily Data ADJ'!$1:$1,0))</f>
        <v>1971.5</v>
      </c>
      <c r="G555">
        <f>INDEX('Daily Data ADJ'!$1:$1048576,MATCH(Calc!$A555,'Daily Data ADJ'!$A:$A,0),MATCH("ES2!, CME_MINI: Close",'Daily Data ADJ'!$1:$1,0))</f>
        <v>1963</v>
      </c>
      <c r="H555">
        <f>INDEX('QUANDL MULTPL SP500_DIV_YIELD_M'!$A:$G,MATCH(Calc!$A555,'QUANDL MULTPL SP500_DIV_YIELD_M'!$A:$A,1),MATCH('QUANDL MULTPL SP500_DIV_YIELD_M'!$E$1,'QUANDL MULTPL SP500_DIV_YIELD_M'!$A$1:$G$1,0))</f>
        <v>2.0099999999999998</v>
      </c>
      <c r="I555" s="5">
        <f t="shared" si="48"/>
        <v>2.9654587927265726E-3</v>
      </c>
      <c r="J555" s="1">
        <f>A555/24/60/60+DATE(1970,1,1)</f>
        <v>42237.5625</v>
      </c>
      <c r="K555" s="3">
        <f t="shared" si="51"/>
        <v>1</v>
      </c>
      <c r="L555" s="6">
        <f>(1+Chart!$F$4)^(1/(365/K555))-1</f>
        <v>6.6592785027408397E-5</v>
      </c>
      <c r="M555" s="6">
        <f t="shared" si="52"/>
        <v>4.1065183598032462E-6</v>
      </c>
      <c r="N555" s="6">
        <f t="shared" si="53"/>
        <v>8.1125548057059405E-6</v>
      </c>
      <c r="O555">
        <f>O554*(B555/B554)</f>
        <v>172.32089845000073</v>
      </c>
      <c r="P555">
        <f t="shared" si="49"/>
        <v>2015</v>
      </c>
      <c r="Q555" s="1">
        <f t="shared" si="50"/>
        <v>42237.5625</v>
      </c>
      <c r="R555">
        <f>IF(B556="",R554,IF(Q555&gt;=Chart!$F$2,E555,0))</f>
        <v>0</v>
      </c>
      <c r="S555">
        <f>IF(B556="",S554,IFERROR(IF(AND(R555&gt;0,R554=0),R555,(1+(B556/B555-1)*Calc!$Z$1)*S554),0))</f>
        <v>0</v>
      </c>
      <c r="T555">
        <f>IF(B556="",T554,IFERROR(IF(AND(R555&gt;0,R554=0),R555,(1+(B556/B555-1)*Calc!$Z$1-L556)*T554),0))</f>
        <v>0</v>
      </c>
      <c r="U555">
        <f>IF(B556="",U554,IFERROR(IF(AND(R555&gt;0,R554=0),R555,(1+(B556/B555-1)*Calc!$Z$1-M556*2)*U554),0))</f>
        <v>0</v>
      </c>
      <c r="V555">
        <f>IF(B556="",V554,IFERROR(IF(AND(R555&gt;0,R554=0),R555,(1+(B556/B555-1)*Calc!$Z$1-N556*2)*V554),0))</f>
        <v>0</v>
      </c>
      <c r="W555">
        <f>IF(ISNUMBER(C555),C555,W554)</f>
        <v>0.15</v>
      </c>
      <c r="Y555" s="1" t="e">
        <f>IF(AND(Q555&gt;=Chart!$F$2,Q555&lt;=Chart!$F$3),Q555,#N/A)</f>
        <v>#N/A</v>
      </c>
      <c r="Z555" t="e">
        <f>IF(AND(Q555&gt;=Chart!$F$2,Q555&lt;=Chart!$F$3),R555,#N/A)</f>
        <v>#N/A</v>
      </c>
      <c r="AA555" t="e">
        <f>IF(AND(Q555&gt;=Chart!$F$2,Q555&lt;=Chart!$F$3),S555,#N/A)</f>
        <v>#N/A</v>
      </c>
      <c r="AB555" t="e">
        <f>IF(AND(Q555&gt;=Chart!$F$2,Q555&lt;=Chart!$F$3),T555,#N/A)</f>
        <v>#N/A</v>
      </c>
      <c r="AC555" t="e">
        <f>IF(AND(Q555&gt;=Chart!$F$2,Q555&lt;=Chart!$F$3),U555,#N/A)</f>
        <v>#N/A</v>
      </c>
      <c r="AD555" t="e">
        <f>IF(AND(Q555&gt;=Chart!$F$2,Q555&lt;=Chart!$F$3),V555,#N/A)</f>
        <v>#N/A</v>
      </c>
      <c r="AE555" t="e">
        <f>IF(AND(Q555&gt;=Chart!$F$2,Q555&lt;=Chart!$F$3),I555,#N/A)</f>
        <v>#N/A</v>
      </c>
      <c r="AF555" t="e">
        <f>IF(AND(Q555&gt;=Chart!$F$2,Q555&lt;=Chart!$F$3),H555/100,#N/A)</f>
        <v>#N/A</v>
      </c>
      <c r="AG555" t="e">
        <f>IF(AND(Q555&gt;=Chart!$F$2,Q555&lt;=Chart!$F$3),W555/100,#N/A)</f>
        <v>#N/A</v>
      </c>
    </row>
    <row r="556" spans="1:33" x14ac:dyDescent="0.25">
      <c r="A556">
        <v>1440423000</v>
      </c>
      <c r="B556">
        <f>INDEX('Daily Data ADJ'!$1:$1048576,MATCH(Calc!$A556,'Daily Data ADJ'!$A:$A,0),MATCH("SPY, CBOE BZX: Close",'Daily Data ADJ'!$1:$1,0))</f>
        <v>165.27564792999999</v>
      </c>
      <c r="C556">
        <f>INDEX('Daily Data ADJ'!$1:$1048576,MATCH(Calc!$A556,'Daily Data ADJ'!$A:$A,0),MATCH("EFFR, FRED: Close",'Daily Data ADJ'!$1:$1,0))</f>
        <v>0.15</v>
      </c>
      <c r="D556" t="str">
        <f>INDEX('Daily Data ADJ'!$1:$1048576,MATCH(Calc!$A556,'Daily Data ADJ'!$A:$A,1),MATCH("SOFR, FRED: Close",'Daily Data ADJ'!$1:$1,0))</f>
        <v>NaN</v>
      </c>
      <c r="E556">
        <f>INDEX('Daily Data ADJ'!$1:$1048576,MATCH(Calc!$A556,'Daily Data ADJ'!$A:$A,0),MATCH("UPRO, CBOE BZX: Close",'Daily Data ADJ'!$1:$1,0))</f>
        <v>8.3502446500000005</v>
      </c>
      <c r="F556">
        <f>INDEX('Daily Data ADJ'!$1:$1048576,MATCH(Calc!$A556,'Daily Data ADJ'!$A:$A,0),MATCH("ES1!, CME_MINI: Close",'Daily Data ADJ'!$1:$1,0))</f>
        <v>1871.25</v>
      </c>
      <c r="G556">
        <f>INDEX('Daily Data ADJ'!$1:$1048576,MATCH(Calc!$A556,'Daily Data ADJ'!$A:$A,0),MATCH("ES2!, CME_MINI: Close",'Daily Data ADJ'!$1:$1,0))</f>
        <v>1862.25</v>
      </c>
      <c r="H556">
        <f>INDEX('QUANDL MULTPL SP500_DIV_YIELD_M'!$A:$G,MATCH(Calc!$A556,'QUANDL MULTPL SP500_DIV_YIELD_M'!$A:$A,1),MATCH('QUANDL MULTPL SP500_DIV_YIELD_M'!$E$1,'QUANDL MULTPL SP500_DIV_YIELD_M'!$A$1:$G$1,0))</f>
        <v>2.0099999999999998</v>
      </c>
      <c r="I556" s="5">
        <f t="shared" si="48"/>
        <v>9.9987317165594128E-4</v>
      </c>
      <c r="J556" s="1">
        <f>A556/24/60/60+DATE(1970,1,1)</f>
        <v>42240.5625</v>
      </c>
      <c r="K556" s="3">
        <f t="shared" si="51"/>
        <v>3</v>
      </c>
      <c r="L556" s="6">
        <f>(1+Chart!$F$4)^(1/(365/K556))-1</f>
        <v>1.9979165917494157E-4</v>
      </c>
      <c r="M556" s="6">
        <f t="shared" si="52"/>
        <v>1.231960566983048E-5</v>
      </c>
      <c r="N556" s="6">
        <f t="shared" si="53"/>
        <v>8.2140635826455366E-6</v>
      </c>
      <c r="O556">
        <f>O555*(B556/B555)</f>
        <v>165.2756479300007</v>
      </c>
      <c r="P556">
        <f t="shared" si="49"/>
        <v>2015</v>
      </c>
      <c r="Q556" s="1">
        <f t="shared" si="50"/>
        <v>42240.5625</v>
      </c>
      <c r="R556">
        <f>IF(B557="",R555,IF(Q556&gt;=Chart!$F$2,E556,0))</f>
        <v>0</v>
      </c>
      <c r="S556">
        <f>IF(B557="",S555,IFERROR(IF(AND(R556&gt;0,R555=0),R556,(1+(B557/B556-1)*Calc!$Z$1)*S555),0))</f>
        <v>0</v>
      </c>
      <c r="T556">
        <f>IF(B557="",T555,IFERROR(IF(AND(R556&gt;0,R555=0),R556,(1+(B557/B556-1)*Calc!$Z$1-L557)*T555),0))</f>
        <v>0</v>
      </c>
      <c r="U556">
        <f>IF(B557="",U555,IFERROR(IF(AND(R556&gt;0,R555=0),R556,(1+(B557/B556-1)*Calc!$Z$1-M557*2)*U555),0))</f>
        <v>0</v>
      </c>
      <c r="V556">
        <f>IF(B557="",V555,IFERROR(IF(AND(R556&gt;0,R555=0),R556,(1+(B557/B556-1)*Calc!$Z$1-N557*2)*V555),0))</f>
        <v>0</v>
      </c>
      <c r="W556">
        <f>IF(ISNUMBER(C556),C556,W555)</f>
        <v>0.15</v>
      </c>
      <c r="Y556" s="1" t="e">
        <f>IF(AND(Q556&gt;=Chart!$F$2,Q556&lt;=Chart!$F$3),Q556,#N/A)</f>
        <v>#N/A</v>
      </c>
      <c r="Z556" t="e">
        <f>IF(AND(Q556&gt;=Chart!$F$2,Q556&lt;=Chart!$F$3),R556,#N/A)</f>
        <v>#N/A</v>
      </c>
      <c r="AA556" t="e">
        <f>IF(AND(Q556&gt;=Chart!$F$2,Q556&lt;=Chart!$F$3),S556,#N/A)</f>
        <v>#N/A</v>
      </c>
      <c r="AB556" t="e">
        <f>IF(AND(Q556&gt;=Chart!$F$2,Q556&lt;=Chart!$F$3),T556,#N/A)</f>
        <v>#N/A</v>
      </c>
      <c r="AC556" t="e">
        <f>IF(AND(Q556&gt;=Chart!$F$2,Q556&lt;=Chart!$F$3),U556,#N/A)</f>
        <v>#N/A</v>
      </c>
      <c r="AD556" t="e">
        <f>IF(AND(Q556&gt;=Chart!$F$2,Q556&lt;=Chart!$F$3),V556,#N/A)</f>
        <v>#N/A</v>
      </c>
      <c r="AE556" t="e">
        <f>IF(AND(Q556&gt;=Chart!$F$2,Q556&lt;=Chart!$F$3),I556,#N/A)</f>
        <v>#N/A</v>
      </c>
      <c r="AF556" t="e">
        <f>IF(AND(Q556&gt;=Chart!$F$2,Q556&lt;=Chart!$F$3),H556/100,#N/A)</f>
        <v>#N/A</v>
      </c>
      <c r="AG556" t="e">
        <f>IF(AND(Q556&gt;=Chart!$F$2,Q556&lt;=Chart!$F$3),W556/100,#N/A)</f>
        <v>#N/A</v>
      </c>
    </row>
    <row r="557" spans="1:33" x14ac:dyDescent="0.25">
      <c r="A557">
        <v>1440509400</v>
      </c>
      <c r="B557">
        <f>INDEX('Daily Data ADJ'!$1:$1048576,MATCH(Calc!$A557,'Daily Data ADJ'!$A:$A,0),MATCH("SPY, CBOE BZX: Close",'Daily Data ADJ'!$1:$1,0))</f>
        <v>163.28763169999999</v>
      </c>
      <c r="C557">
        <f>INDEX('Daily Data ADJ'!$1:$1048576,MATCH(Calc!$A557,'Daily Data ADJ'!$A:$A,0),MATCH("EFFR, FRED: Close",'Daily Data ADJ'!$1:$1,0))</f>
        <v>0.15</v>
      </c>
      <c r="D557" t="str">
        <f>INDEX('Daily Data ADJ'!$1:$1048576,MATCH(Calc!$A557,'Daily Data ADJ'!$A:$A,1),MATCH("SOFR, FRED: Close",'Daily Data ADJ'!$1:$1,0))</f>
        <v>NaN</v>
      </c>
      <c r="E557">
        <f>INDEX('Daily Data ADJ'!$1:$1048576,MATCH(Calc!$A557,'Daily Data ADJ'!$A:$A,0),MATCH("UPRO, CBOE BZX: Close",'Daily Data ADJ'!$1:$1,0))</f>
        <v>7.9591330500000002</v>
      </c>
      <c r="F557">
        <f>INDEX('Daily Data ADJ'!$1:$1048576,MATCH(Calc!$A557,'Daily Data ADJ'!$A:$A,0),MATCH("ES1!, CME_MINI: Close",'Daily Data ADJ'!$1:$1,0))</f>
        <v>1872.75</v>
      </c>
      <c r="G557">
        <f>INDEX('Daily Data ADJ'!$1:$1048576,MATCH(Calc!$A557,'Daily Data ADJ'!$A:$A,0),MATCH("ES2!, CME_MINI: Close",'Daily Data ADJ'!$1:$1,0))</f>
        <v>1864.25</v>
      </c>
      <c r="H557">
        <f>INDEX('QUANDL MULTPL SP500_DIV_YIELD_M'!$A:$G,MATCH(Calc!$A557,'QUANDL MULTPL SP500_DIV_YIELD_M'!$A:$A,1),MATCH('QUANDL MULTPL SP500_DIV_YIELD_M'!$E$1,'QUANDL MULTPL SP500_DIV_YIELD_M'!$A$1:$G$1,0))</f>
        <v>2.0099999999999998</v>
      </c>
      <c r="I557" s="5">
        <f t="shared" si="48"/>
        <v>2.0681100789300307E-3</v>
      </c>
      <c r="J557" s="1">
        <f>A557/24/60/60+DATE(1970,1,1)</f>
        <v>42241.5625</v>
      </c>
      <c r="K557" s="3">
        <f t="shared" si="51"/>
        <v>1</v>
      </c>
      <c r="L557" s="6">
        <f>(1+Chart!$F$4)^(1/(365/K557))-1</f>
        <v>6.6592785027408397E-5</v>
      </c>
      <c r="M557" s="6">
        <f t="shared" si="52"/>
        <v>4.1065183598032462E-6</v>
      </c>
      <c r="N557" s="6">
        <f t="shared" si="53"/>
        <v>5.660220082637224E-6</v>
      </c>
      <c r="O557">
        <f>O556*(B557/B556)</f>
        <v>163.28763170000067</v>
      </c>
      <c r="P557">
        <f t="shared" si="49"/>
        <v>2015</v>
      </c>
      <c r="Q557" s="1">
        <f t="shared" si="50"/>
        <v>42241.5625</v>
      </c>
      <c r="R557">
        <f>IF(B558="",R556,IF(Q557&gt;=Chart!$F$2,E557,0))</f>
        <v>0</v>
      </c>
      <c r="S557">
        <f>IF(B558="",S556,IFERROR(IF(AND(R557&gt;0,R556=0),R557,(1+(B558/B557-1)*Calc!$Z$1)*S556),0))</f>
        <v>0</v>
      </c>
      <c r="T557">
        <f>IF(B558="",T556,IFERROR(IF(AND(R557&gt;0,R556=0),R557,(1+(B558/B557-1)*Calc!$Z$1-L558)*T556),0))</f>
        <v>0</v>
      </c>
      <c r="U557">
        <f>IF(B558="",U556,IFERROR(IF(AND(R557&gt;0,R556=0),R557,(1+(B558/B557-1)*Calc!$Z$1-M558*2)*U556),0))</f>
        <v>0</v>
      </c>
      <c r="V557">
        <f>IF(B558="",V556,IFERROR(IF(AND(R557&gt;0,R556=0),R557,(1+(B558/B557-1)*Calc!$Z$1-N558*2)*V556),0))</f>
        <v>0</v>
      </c>
      <c r="W557">
        <f>IF(ISNUMBER(C557),C557,W556)</f>
        <v>0.15</v>
      </c>
      <c r="Y557" s="1" t="e">
        <f>IF(AND(Q557&gt;=Chart!$F$2,Q557&lt;=Chart!$F$3),Q557,#N/A)</f>
        <v>#N/A</v>
      </c>
      <c r="Z557" t="e">
        <f>IF(AND(Q557&gt;=Chart!$F$2,Q557&lt;=Chart!$F$3),R557,#N/A)</f>
        <v>#N/A</v>
      </c>
      <c r="AA557" t="e">
        <f>IF(AND(Q557&gt;=Chart!$F$2,Q557&lt;=Chart!$F$3),S557,#N/A)</f>
        <v>#N/A</v>
      </c>
      <c r="AB557" t="e">
        <f>IF(AND(Q557&gt;=Chart!$F$2,Q557&lt;=Chart!$F$3),T557,#N/A)</f>
        <v>#N/A</v>
      </c>
      <c r="AC557" t="e">
        <f>IF(AND(Q557&gt;=Chart!$F$2,Q557&lt;=Chart!$F$3),U557,#N/A)</f>
        <v>#N/A</v>
      </c>
      <c r="AD557" t="e">
        <f>IF(AND(Q557&gt;=Chart!$F$2,Q557&lt;=Chart!$F$3),V557,#N/A)</f>
        <v>#N/A</v>
      </c>
      <c r="AE557" t="e">
        <f>IF(AND(Q557&gt;=Chart!$F$2,Q557&lt;=Chart!$F$3),I557,#N/A)</f>
        <v>#N/A</v>
      </c>
      <c r="AF557" t="e">
        <f>IF(AND(Q557&gt;=Chart!$F$2,Q557&lt;=Chart!$F$3),H557/100,#N/A)</f>
        <v>#N/A</v>
      </c>
      <c r="AG557" t="e">
        <f>IF(AND(Q557&gt;=Chart!$F$2,Q557&lt;=Chart!$F$3),W557/100,#N/A)</f>
        <v>#N/A</v>
      </c>
    </row>
    <row r="558" spans="1:33" x14ac:dyDescent="0.25">
      <c r="A558">
        <v>1440595800</v>
      </c>
      <c r="B558">
        <f>INDEX('Daily Data ADJ'!$1:$1048576,MATCH(Calc!$A558,'Daily Data ADJ'!$A:$A,0),MATCH("SPY, CBOE BZX: Close",'Daily Data ADJ'!$1:$1,0))</f>
        <v>169.55685833000001</v>
      </c>
      <c r="C558">
        <f>INDEX('Daily Data ADJ'!$1:$1048576,MATCH(Calc!$A558,'Daily Data ADJ'!$A:$A,0),MATCH("EFFR, FRED: Close",'Daily Data ADJ'!$1:$1,0))</f>
        <v>0.14000000000000001</v>
      </c>
      <c r="D558" t="str">
        <f>INDEX('Daily Data ADJ'!$1:$1048576,MATCH(Calc!$A558,'Daily Data ADJ'!$A:$A,1),MATCH("SOFR, FRED: Close",'Daily Data ADJ'!$1:$1,0))</f>
        <v>NaN</v>
      </c>
      <c r="E558">
        <f>INDEX('Daily Data ADJ'!$1:$1048576,MATCH(Calc!$A558,'Daily Data ADJ'!$A:$A,0),MATCH("UPRO, CBOE BZX: Close",'Daily Data ADJ'!$1:$1,0))</f>
        <v>8.8978022499999998</v>
      </c>
      <c r="F558">
        <f>INDEX('Daily Data ADJ'!$1:$1048576,MATCH(Calc!$A558,'Daily Data ADJ'!$A:$A,0),MATCH("ES1!, CME_MINI: Close",'Daily Data ADJ'!$1:$1,0))</f>
        <v>1938</v>
      </c>
      <c r="G558">
        <f>INDEX('Daily Data ADJ'!$1:$1048576,MATCH(Calc!$A558,'Daily Data ADJ'!$A:$A,0),MATCH("ES2!, CME_MINI: Close",'Daily Data ADJ'!$1:$1,0))</f>
        <v>1929.25</v>
      </c>
      <c r="H558">
        <f>INDEX('QUANDL MULTPL SP500_DIV_YIELD_M'!$A:$G,MATCH(Calc!$A558,'QUANDL MULTPL SP500_DIV_YIELD_M'!$A:$A,1),MATCH('QUANDL MULTPL SP500_DIV_YIELD_M'!$E$1,'QUANDL MULTPL SP500_DIV_YIELD_M'!$A$1:$G$1,0))</f>
        <v>2.0099999999999998</v>
      </c>
      <c r="I558" s="5">
        <f t="shared" si="48"/>
        <v>2.1620861391022823E-3</v>
      </c>
      <c r="J558" s="1">
        <f>A558/24/60/60+DATE(1970,1,1)</f>
        <v>42242.5625</v>
      </c>
      <c r="K558" s="3">
        <f t="shared" si="51"/>
        <v>1</v>
      </c>
      <c r="L558" s="6">
        <f>(1+Chart!$F$4)^(1/(365/K558))-1</f>
        <v>6.6592785027408397E-5</v>
      </c>
      <c r="M558" s="6">
        <f t="shared" si="52"/>
        <v>3.8329413558635395E-6</v>
      </c>
      <c r="N558" s="6">
        <f t="shared" si="53"/>
        <v>5.9171468058671906E-6</v>
      </c>
      <c r="O558">
        <f>O557*(B558/B557)</f>
        <v>169.55685833000072</v>
      </c>
      <c r="P558">
        <f t="shared" si="49"/>
        <v>2015</v>
      </c>
      <c r="Q558" s="1">
        <f t="shared" si="50"/>
        <v>42242.5625</v>
      </c>
      <c r="R558">
        <f>IF(B559="",R557,IF(Q558&gt;=Chart!$F$2,E558,0))</f>
        <v>0</v>
      </c>
      <c r="S558">
        <f>IF(B559="",S557,IFERROR(IF(AND(R558&gt;0,R557=0),R558,(1+(B559/B558-1)*Calc!$Z$1)*S557),0))</f>
        <v>0</v>
      </c>
      <c r="T558">
        <f>IF(B559="",T557,IFERROR(IF(AND(R558&gt;0,R557=0),R558,(1+(B559/B558-1)*Calc!$Z$1-L559)*T557),0))</f>
        <v>0</v>
      </c>
      <c r="U558">
        <f>IF(B559="",U557,IFERROR(IF(AND(R558&gt;0,R557=0),R558,(1+(B559/B558-1)*Calc!$Z$1-M559*2)*U557),0))</f>
        <v>0</v>
      </c>
      <c r="V558">
        <f>IF(B559="",V557,IFERROR(IF(AND(R558&gt;0,R557=0),R558,(1+(B559/B558-1)*Calc!$Z$1-N559*2)*V557),0))</f>
        <v>0</v>
      </c>
      <c r="W558">
        <f>IF(ISNUMBER(C558),C558,W557)</f>
        <v>0.14000000000000001</v>
      </c>
      <c r="Y558" s="1" t="e">
        <f>IF(AND(Q558&gt;=Chart!$F$2,Q558&lt;=Chart!$F$3),Q558,#N/A)</f>
        <v>#N/A</v>
      </c>
      <c r="Z558" t="e">
        <f>IF(AND(Q558&gt;=Chart!$F$2,Q558&lt;=Chart!$F$3),R558,#N/A)</f>
        <v>#N/A</v>
      </c>
      <c r="AA558" t="e">
        <f>IF(AND(Q558&gt;=Chart!$F$2,Q558&lt;=Chart!$F$3),S558,#N/A)</f>
        <v>#N/A</v>
      </c>
      <c r="AB558" t="e">
        <f>IF(AND(Q558&gt;=Chart!$F$2,Q558&lt;=Chart!$F$3),T558,#N/A)</f>
        <v>#N/A</v>
      </c>
      <c r="AC558" t="e">
        <f>IF(AND(Q558&gt;=Chart!$F$2,Q558&lt;=Chart!$F$3),U558,#N/A)</f>
        <v>#N/A</v>
      </c>
      <c r="AD558" t="e">
        <f>IF(AND(Q558&gt;=Chart!$F$2,Q558&lt;=Chart!$F$3),V558,#N/A)</f>
        <v>#N/A</v>
      </c>
      <c r="AE558" t="e">
        <f>IF(AND(Q558&gt;=Chart!$F$2,Q558&lt;=Chart!$F$3),I558,#N/A)</f>
        <v>#N/A</v>
      </c>
      <c r="AF558" t="e">
        <f>IF(AND(Q558&gt;=Chart!$F$2,Q558&lt;=Chart!$F$3),H558/100,#N/A)</f>
        <v>#N/A</v>
      </c>
      <c r="AG558" t="e">
        <f>IF(AND(Q558&gt;=Chart!$F$2,Q558&lt;=Chart!$F$3),W558/100,#N/A)</f>
        <v>#N/A</v>
      </c>
    </row>
    <row r="559" spans="1:33" x14ac:dyDescent="0.25">
      <c r="A559">
        <v>1440682200</v>
      </c>
      <c r="B559">
        <f>INDEX('Daily Data ADJ'!$1:$1048576,MATCH(Calc!$A559,'Daily Data ADJ'!$A:$A,0),MATCH("SPY, CBOE BZX: Close",'Daily Data ADJ'!$1:$1,0))</f>
        <v>173.75087504000001</v>
      </c>
      <c r="C559">
        <f>INDEX('Daily Data ADJ'!$1:$1048576,MATCH(Calc!$A559,'Daily Data ADJ'!$A:$A,0),MATCH("EFFR, FRED: Close",'Daily Data ADJ'!$1:$1,0))</f>
        <v>0.14000000000000001</v>
      </c>
      <c r="D559" t="str">
        <f>INDEX('Daily Data ADJ'!$1:$1048576,MATCH(Calc!$A559,'Daily Data ADJ'!$A:$A,1),MATCH("SOFR, FRED: Close",'Daily Data ADJ'!$1:$1,0))</f>
        <v>NaN</v>
      </c>
      <c r="E559">
        <f>INDEX('Daily Data ADJ'!$1:$1048576,MATCH(Calc!$A559,'Daily Data ADJ'!$A:$A,0),MATCH("UPRO, CBOE BZX: Close",'Daily Data ADJ'!$1:$1,0))</f>
        <v>9.5626926500000007</v>
      </c>
      <c r="F559">
        <f>INDEX('Daily Data ADJ'!$1:$1048576,MATCH(Calc!$A559,'Daily Data ADJ'!$A:$A,0),MATCH("ES1!, CME_MINI: Close",'Daily Data ADJ'!$1:$1,0))</f>
        <v>1989.25</v>
      </c>
      <c r="G559">
        <f>INDEX('Daily Data ADJ'!$1:$1048576,MATCH(Calc!$A559,'Daily Data ADJ'!$A:$A,0),MATCH("ES2!, CME_MINI: Close",'Daily Data ADJ'!$1:$1,0))</f>
        <v>1980.5</v>
      </c>
      <c r="H559">
        <f>INDEX('QUANDL MULTPL SP500_DIV_YIELD_M'!$A:$G,MATCH(Calc!$A559,'QUANDL MULTPL SP500_DIV_YIELD_M'!$A:$A,1),MATCH('QUANDL MULTPL SP500_DIV_YIELD_M'!$E$1,'QUANDL MULTPL SP500_DIV_YIELD_M'!$A$1:$G$1,0))</f>
        <v>2.0099999999999998</v>
      </c>
      <c r="I559" s="5">
        <f t="shared" si="48"/>
        <v>2.6211774812822004E-3</v>
      </c>
      <c r="J559" s="1">
        <f>A559/24/60/60+DATE(1970,1,1)</f>
        <v>42243.5625</v>
      </c>
      <c r="K559" s="3">
        <f t="shared" si="51"/>
        <v>1</v>
      </c>
      <c r="L559" s="6">
        <f>(1+Chart!$F$4)^(1/(365/K559))-1</f>
        <v>6.6592785027408397E-5</v>
      </c>
      <c r="M559" s="6">
        <f t="shared" si="52"/>
        <v>3.8329413558635395E-6</v>
      </c>
      <c r="N559" s="6">
        <f t="shared" si="53"/>
        <v>7.1719385588142615E-6</v>
      </c>
      <c r="O559">
        <f>O558*(B559/B558)</f>
        <v>173.75087504000075</v>
      </c>
      <c r="P559">
        <f t="shared" si="49"/>
        <v>2015</v>
      </c>
      <c r="Q559" s="1">
        <f t="shared" si="50"/>
        <v>42243.5625</v>
      </c>
      <c r="R559">
        <f>IF(B560="",R558,IF(Q559&gt;=Chart!$F$2,E559,0))</f>
        <v>0</v>
      </c>
      <c r="S559">
        <f>IF(B560="",S558,IFERROR(IF(AND(R559&gt;0,R558=0),R559,(1+(B560/B559-1)*Calc!$Z$1)*S558),0))</f>
        <v>0</v>
      </c>
      <c r="T559">
        <f>IF(B560="",T558,IFERROR(IF(AND(R559&gt;0,R558=0),R559,(1+(B560/B559-1)*Calc!$Z$1-L560)*T558),0))</f>
        <v>0</v>
      </c>
      <c r="U559">
        <f>IF(B560="",U558,IFERROR(IF(AND(R559&gt;0,R558=0),R559,(1+(B560/B559-1)*Calc!$Z$1-M560*2)*U558),0))</f>
        <v>0</v>
      </c>
      <c r="V559">
        <f>IF(B560="",V558,IFERROR(IF(AND(R559&gt;0,R558=0),R559,(1+(B560/B559-1)*Calc!$Z$1-N560*2)*V558),0))</f>
        <v>0</v>
      </c>
      <c r="W559">
        <f>IF(ISNUMBER(C559),C559,W558)</f>
        <v>0.14000000000000001</v>
      </c>
      <c r="Y559" s="1" t="e">
        <f>IF(AND(Q559&gt;=Chart!$F$2,Q559&lt;=Chart!$F$3),Q559,#N/A)</f>
        <v>#N/A</v>
      </c>
      <c r="Z559" t="e">
        <f>IF(AND(Q559&gt;=Chart!$F$2,Q559&lt;=Chart!$F$3),R559,#N/A)</f>
        <v>#N/A</v>
      </c>
      <c r="AA559" t="e">
        <f>IF(AND(Q559&gt;=Chart!$F$2,Q559&lt;=Chart!$F$3),S559,#N/A)</f>
        <v>#N/A</v>
      </c>
      <c r="AB559" t="e">
        <f>IF(AND(Q559&gt;=Chart!$F$2,Q559&lt;=Chart!$F$3),T559,#N/A)</f>
        <v>#N/A</v>
      </c>
      <c r="AC559" t="e">
        <f>IF(AND(Q559&gt;=Chart!$F$2,Q559&lt;=Chart!$F$3),U559,#N/A)</f>
        <v>#N/A</v>
      </c>
      <c r="AD559" t="e">
        <f>IF(AND(Q559&gt;=Chart!$F$2,Q559&lt;=Chart!$F$3),V559,#N/A)</f>
        <v>#N/A</v>
      </c>
      <c r="AE559" t="e">
        <f>IF(AND(Q559&gt;=Chart!$F$2,Q559&lt;=Chart!$F$3),I559,#N/A)</f>
        <v>#N/A</v>
      </c>
      <c r="AF559" t="e">
        <f>IF(AND(Q559&gt;=Chart!$F$2,Q559&lt;=Chart!$F$3),H559/100,#N/A)</f>
        <v>#N/A</v>
      </c>
      <c r="AG559" t="e">
        <f>IF(AND(Q559&gt;=Chart!$F$2,Q559&lt;=Chart!$F$3),W559/100,#N/A)</f>
        <v>#N/A</v>
      </c>
    </row>
    <row r="560" spans="1:33" x14ac:dyDescent="0.25">
      <c r="A560">
        <v>1440768600</v>
      </c>
      <c r="B560">
        <f>INDEX('Daily Data ADJ'!$1:$1048576,MATCH(Calc!$A560,'Daily Data ADJ'!$A:$A,0),MATCH("SPY, CBOE BZX: Close",'Daily Data ADJ'!$1:$1,0))</f>
        <v>173.75959441000001</v>
      </c>
      <c r="C560">
        <f>INDEX('Daily Data ADJ'!$1:$1048576,MATCH(Calc!$A560,'Daily Data ADJ'!$A:$A,0),MATCH("EFFR, FRED: Close",'Daily Data ADJ'!$1:$1,0))</f>
        <v>0.14000000000000001</v>
      </c>
      <c r="D560" t="str">
        <f>INDEX('Daily Data ADJ'!$1:$1048576,MATCH(Calc!$A560,'Daily Data ADJ'!$A:$A,1),MATCH("SOFR, FRED: Close",'Daily Data ADJ'!$1:$1,0))</f>
        <v>NaN</v>
      </c>
      <c r="E560">
        <f>INDEX('Daily Data ADJ'!$1:$1048576,MATCH(Calc!$A560,'Daily Data ADJ'!$A:$A,0),MATCH("UPRO, CBOE BZX: Close",'Daily Data ADJ'!$1:$1,0))</f>
        <v>9.5643226099999996</v>
      </c>
      <c r="F560">
        <f>INDEX('Daily Data ADJ'!$1:$1048576,MATCH(Calc!$A560,'Daily Data ADJ'!$A:$A,0),MATCH("ES1!, CME_MINI: Close",'Daily Data ADJ'!$1:$1,0))</f>
        <v>1989.75</v>
      </c>
      <c r="G560">
        <f>INDEX('Daily Data ADJ'!$1:$1048576,MATCH(Calc!$A560,'Daily Data ADJ'!$A:$A,0),MATCH("ES2!, CME_MINI: Close",'Daily Data ADJ'!$1:$1,0))</f>
        <v>1981</v>
      </c>
      <c r="H560">
        <f>INDEX('QUANDL MULTPL SP500_DIV_YIELD_M'!$A:$G,MATCH(Calc!$A560,'QUANDL MULTPL SP500_DIV_YIELD_M'!$A:$A,1),MATCH('QUANDL MULTPL SP500_DIV_YIELD_M'!$E$1,'QUANDL MULTPL SP500_DIV_YIELD_M'!$A$1:$G$1,0))</f>
        <v>2.0099999999999998</v>
      </c>
      <c r="I560" s="5">
        <f t="shared" si="48"/>
        <v>2.6255407034982865E-3</v>
      </c>
      <c r="J560" s="1">
        <f>A560/24/60/60+DATE(1970,1,1)</f>
        <v>42244.5625</v>
      </c>
      <c r="K560" s="3">
        <f t="shared" si="51"/>
        <v>1</v>
      </c>
      <c r="L560" s="6">
        <f>(1+Chart!$F$4)^(1/(365/K560))-1</f>
        <v>6.6592785027408397E-5</v>
      </c>
      <c r="M560" s="6">
        <f t="shared" si="52"/>
        <v>3.8329413558635395E-6</v>
      </c>
      <c r="N560" s="6">
        <f t="shared" si="53"/>
        <v>7.1838614001951129E-6</v>
      </c>
      <c r="O560">
        <f>O559*(B560/B559)</f>
        <v>173.75959441000074</v>
      </c>
      <c r="P560">
        <f t="shared" si="49"/>
        <v>2015</v>
      </c>
      <c r="Q560" s="1">
        <f t="shared" si="50"/>
        <v>42244.5625</v>
      </c>
      <c r="R560">
        <f>IF(B561="",R559,IF(Q560&gt;=Chart!$F$2,E560,0))</f>
        <v>0</v>
      </c>
      <c r="S560">
        <f>IF(B561="",S559,IFERROR(IF(AND(R560&gt;0,R559=0),R560,(1+(B561/B560-1)*Calc!$Z$1)*S559),0))</f>
        <v>0</v>
      </c>
      <c r="T560">
        <f>IF(B561="",T559,IFERROR(IF(AND(R560&gt;0,R559=0),R560,(1+(B561/B560-1)*Calc!$Z$1-L561)*T559),0))</f>
        <v>0</v>
      </c>
      <c r="U560">
        <f>IF(B561="",U559,IFERROR(IF(AND(R560&gt;0,R559=0),R560,(1+(B561/B560-1)*Calc!$Z$1-M561*2)*U559),0))</f>
        <v>0</v>
      </c>
      <c r="V560">
        <f>IF(B561="",V559,IFERROR(IF(AND(R560&gt;0,R559=0),R560,(1+(B561/B560-1)*Calc!$Z$1-N561*2)*V559),0))</f>
        <v>0</v>
      </c>
      <c r="W560">
        <f>IF(ISNUMBER(C560),C560,W559)</f>
        <v>0.14000000000000001</v>
      </c>
      <c r="Y560" s="1" t="e">
        <f>IF(AND(Q560&gt;=Chart!$F$2,Q560&lt;=Chart!$F$3),Q560,#N/A)</f>
        <v>#N/A</v>
      </c>
      <c r="Z560" t="e">
        <f>IF(AND(Q560&gt;=Chart!$F$2,Q560&lt;=Chart!$F$3),R560,#N/A)</f>
        <v>#N/A</v>
      </c>
      <c r="AA560" t="e">
        <f>IF(AND(Q560&gt;=Chart!$F$2,Q560&lt;=Chart!$F$3),S560,#N/A)</f>
        <v>#N/A</v>
      </c>
      <c r="AB560" t="e">
        <f>IF(AND(Q560&gt;=Chart!$F$2,Q560&lt;=Chart!$F$3),T560,#N/A)</f>
        <v>#N/A</v>
      </c>
      <c r="AC560" t="e">
        <f>IF(AND(Q560&gt;=Chart!$F$2,Q560&lt;=Chart!$F$3),U560,#N/A)</f>
        <v>#N/A</v>
      </c>
      <c r="AD560" t="e">
        <f>IF(AND(Q560&gt;=Chart!$F$2,Q560&lt;=Chart!$F$3),V560,#N/A)</f>
        <v>#N/A</v>
      </c>
      <c r="AE560" t="e">
        <f>IF(AND(Q560&gt;=Chart!$F$2,Q560&lt;=Chart!$F$3),I560,#N/A)</f>
        <v>#N/A</v>
      </c>
      <c r="AF560" t="e">
        <f>IF(AND(Q560&gt;=Chart!$F$2,Q560&lt;=Chart!$F$3),H560/100,#N/A)</f>
        <v>#N/A</v>
      </c>
      <c r="AG560" t="e">
        <f>IF(AND(Q560&gt;=Chart!$F$2,Q560&lt;=Chart!$F$3),W560/100,#N/A)</f>
        <v>#N/A</v>
      </c>
    </row>
    <row r="561" spans="1:33" x14ac:dyDescent="0.25">
      <c r="A561">
        <v>1441027800</v>
      </c>
      <c r="B561">
        <f>INDEX('Daily Data ADJ'!$1:$1048576,MATCH(Calc!$A561,'Daily Data ADJ'!$A:$A,0),MATCH("SPY, CBOE BZX: Close",'Daily Data ADJ'!$1:$1,0))</f>
        <v>172.35577592999999</v>
      </c>
      <c r="C561">
        <f>INDEX('Daily Data ADJ'!$1:$1048576,MATCH(Calc!$A561,'Daily Data ADJ'!$A:$A,0),MATCH("EFFR, FRED: Close",'Daily Data ADJ'!$1:$1,0))</f>
        <v>0.08</v>
      </c>
      <c r="D561" t="str">
        <f>INDEX('Daily Data ADJ'!$1:$1048576,MATCH(Calc!$A561,'Daily Data ADJ'!$A:$A,1),MATCH("SOFR, FRED: Close",'Daily Data ADJ'!$1:$1,0))</f>
        <v>NaN</v>
      </c>
      <c r="E561">
        <f>INDEX('Daily Data ADJ'!$1:$1048576,MATCH(Calc!$A561,'Daily Data ADJ'!$A:$A,0),MATCH("UPRO, CBOE BZX: Close",'Daily Data ADJ'!$1:$1,0))</f>
        <v>9.32150721</v>
      </c>
      <c r="F561">
        <f>INDEX('Daily Data ADJ'!$1:$1048576,MATCH(Calc!$A561,'Daily Data ADJ'!$A:$A,0),MATCH("ES1!, CME_MINI: Close",'Daily Data ADJ'!$1:$1,0))</f>
        <v>1969.25</v>
      </c>
      <c r="G561">
        <f>INDEX('Daily Data ADJ'!$1:$1048576,MATCH(Calc!$A561,'Daily Data ADJ'!$A:$A,0),MATCH("ES2!, CME_MINI: Close",'Daily Data ADJ'!$1:$1,0))</f>
        <v>1960.75</v>
      </c>
      <c r="H561">
        <f>INDEX('QUANDL MULTPL SP500_DIV_YIELD_M'!$A:$G,MATCH(Calc!$A561,'QUANDL MULTPL SP500_DIV_YIELD_M'!$A:$A,1),MATCH('QUANDL MULTPL SP500_DIV_YIELD_M'!$E$1,'QUANDL MULTPL SP500_DIV_YIELD_M'!$A$1:$G$1,0))</f>
        <v>2.0699999999999998</v>
      </c>
      <c r="I561" s="5">
        <f t="shared" si="48"/>
        <v>3.546008276544891E-3</v>
      </c>
      <c r="J561" s="1">
        <f>A561/24/60/60+DATE(1970,1,1)</f>
        <v>42247.5625</v>
      </c>
      <c r="K561" s="3">
        <f t="shared" si="51"/>
        <v>3</v>
      </c>
      <c r="L561" s="6">
        <f>(1+Chart!$F$4)^(1/(365/K561))-1</f>
        <v>1.9979165917494157E-4</v>
      </c>
      <c r="M561" s="6">
        <f t="shared" si="52"/>
        <v>6.5727353308897563E-6</v>
      </c>
      <c r="N561" s="6">
        <f t="shared" si="53"/>
        <v>2.9094143876973177E-5</v>
      </c>
      <c r="O561">
        <f>O560*(B561/B560)</f>
        <v>172.35577593000073</v>
      </c>
      <c r="P561">
        <f t="shared" si="49"/>
        <v>2015</v>
      </c>
      <c r="Q561" s="1">
        <f t="shared" si="50"/>
        <v>42247.5625</v>
      </c>
      <c r="R561">
        <f>IF(B562="",R560,IF(Q561&gt;=Chart!$F$2,E561,0))</f>
        <v>0</v>
      </c>
      <c r="S561">
        <f>IF(B562="",S560,IFERROR(IF(AND(R561&gt;0,R560=0),R561,(1+(B562/B561-1)*Calc!$Z$1)*S560),0))</f>
        <v>0</v>
      </c>
      <c r="T561">
        <f>IF(B562="",T560,IFERROR(IF(AND(R561&gt;0,R560=0),R561,(1+(B562/B561-1)*Calc!$Z$1-L562)*T560),0))</f>
        <v>0</v>
      </c>
      <c r="U561">
        <f>IF(B562="",U560,IFERROR(IF(AND(R561&gt;0,R560=0),R561,(1+(B562/B561-1)*Calc!$Z$1-M562*2)*U560),0))</f>
        <v>0</v>
      </c>
      <c r="V561">
        <f>IF(B562="",V560,IFERROR(IF(AND(R561&gt;0,R560=0),R561,(1+(B562/B561-1)*Calc!$Z$1-N562*2)*V560),0))</f>
        <v>0</v>
      </c>
      <c r="W561">
        <f>IF(ISNUMBER(C561),C561,W560)</f>
        <v>0.08</v>
      </c>
      <c r="Y561" s="1" t="e">
        <f>IF(AND(Q561&gt;=Chart!$F$2,Q561&lt;=Chart!$F$3),Q561,#N/A)</f>
        <v>#N/A</v>
      </c>
      <c r="Z561" t="e">
        <f>IF(AND(Q561&gt;=Chart!$F$2,Q561&lt;=Chart!$F$3),R561,#N/A)</f>
        <v>#N/A</v>
      </c>
      <c r="AA561" t="e">
        <f>IF(AND(Q561&gt;=Chart!$F$2,Q561&lt;=Chart!$F$3),S561,#N/A)</f>
        <v>#N/A</v>
      </c>
      <c r="AB561" t="e">
        <f>IF(AND(Q561&gt;=Chart!$F$2,Q561&lt;=Chart!$F$3),T561,#N/A)</f>
        <v>#N/A</v>
      </c>
      <c r="AC561" t="e">
        <f>IF(AND(Q561&gt;=Chart!$F$2,Q561&lt;=Chart!$F$3),U561,#N/A)</f>
        <v>#N/A</v>
      </c>
      <c r="AD561" t="e">
        <f>IF(AND(Q561&gt;=Chart!$F$2,Q561&lt;=Chart!$F$3),V561,#N/A)</f>
        <v>#N/A</v>
      </c>
      <c r="AE561" t="e">
        <f>IF(AND(Q561&gt;=Chart!$F$2,Q561&lt;=Chart!$F$3),I561,#N/A)</f>
        <v>#N/A</v>
      </c>
      <c r="AF561" t="e">
        <f>IF(AND(Q561&gt;=Chart!$F$2,Q561&lt;=Chart!$F$3),H561/100,#N/A)</f>
        <v>#N/A</v>
      </c>
      <c r="AG561" t="e">
        <f>IF(AND(Q561&gt;=Chart!$F$2,Q561&lt;=Chart!$F$3),W561/100,#N/A)</f>
        <v>#N/A</v>
      </c>
    </row>
    <row r="562" spans="1:33" x14ac:dyDescent="0.25">
      <c r="A562">
        <v>1441114200</v>
      </c>
      <c r="B562">
        <f>INDEX('Daily Data ADJ'!$1:$1048576,MATCH(Calc!$A562,'Daily Data ADJ'!$A:$A,0),MATCH("SPY, CBOE BZX: Close",'Daily Data ADJ'!$1:$1,0))</f>
        <v>167.21134795</v>
      </c>
      <c r="C562">
        <f>INDEX('Daily Data ADJ'!$1:$1048576,MATCH(Calc!$A562,'Daily Data ADJ'!$A:$A,0),MATCH("EFFR, FRED: Close",'Daily Data ADJ'!$1:$1,0))</f>
        <v>0.14000000000000001</v>
      </c>
      <c r="D562" t="str">
        <f>INDEX('Daily Data ADJ'!$1:$1048576,MATCH(Calc!$A562,'Daily Data ADJ'!$A:$A,1),MATCH("SOFR, FRED: Close",'Daily Data ADJ'!$1:$1,0))</f>
        <v>NaN</v>
      </c>
      <c r="E562">
        <f>INDEX('Daily Data ADJ'!$1:$1048576,MATCH(Calc!$A562,'Daily Data ADJ'!$A:$A,0),MATCH("UPRO, CBOE BZX: Close",'Daily Data ADJ'!$1:$1,0))</f>
        <v>8.4936529200000006</v>
      </c>
      <c r="F562">
        <f>INDEX('Daily Data ADJ'!$1:$1048576,MATCH(Calc!$A562,'Daily Data ADJ'!$A:$A,0),MATCH("ES1!, CME_MINI: Close",'Daily Data ADJ'!$1:$1,0))</f>
        <v>1916</v>
      </c>
      <c r="G562">
        <f>INDEX('Daily Data ADJ'!$1:$1048576,MATCH(Calc!$A562,'Daily Data ADJ'!$A:$A,0),MATCH("ES2!, CME_MINI: Close",'Daily Data ADJ'!$1:$1,0))</f>
        <v>1907.25</v>
      </c>
      <c r="H562">
        <f>INDEX('QUANDL MULTPL SP500_DIV_YIELD_M'!$A:$G,MATCH(Calc!$A562,'QUANDL MULTPL SP500_DIV_YIELD_M'!$A:$A,1),MATCH('QUANDL MULTPL SP500_DIV_YIELD_M'!$E$1,'QUANDL MULTPL SP500_DIV_YIELD_M'!$A$1:$G$1,0))</f>
        <v>2.0699999999999998</v>
      </c>
      <c r="I562" s="5">
        <f t="shared" si="48"/>
        <v>2.5575303706822407E-3</v>
      </c>
      <c r="J562" s="1">
        <f>A562/24/60/60+DATE(1970,1,1)</f>
        <v>42248.5625</v>
      </c>
      <c r="K562" s="3">
        <f t="shared" si="51"/>
        <v>1</v>
      </c>
      <c r="L562" s="6">
        <f>(1+Chart!$F$4)^(1/(365/K562))-1</f>
        <v>6.6592785027408397E-5</v>
      </c>
      <c r="M562" s="6">
        <f t="shared" si="52"/>
        <v>3.8329413558635395E-6</v>
      </c>
      <c r="N562" s="6">
        <f t="shared" si="53"/>
        <v>6.9980120351864628E-6</v>
      </c>
      <c r="O562">
        <f>O561*(B562/B561)</f>
        <v>167.21134795000071</v>
      </c>
      <c r="P562">
        <f t="shared" si="49"/>
        <v>2015</v>
      </c>
      <c r="Q562" s="1">
        <f t="shared" si="50"/>
        <v>42248.5625</v>
      </c>
      <c r="R562">
        <f>IF(B563="",R561,IF(Q562&gt;=Chart!$F$2,E562,0))</f>
        <v>0</v>
      </c>
      <c r="S562">
        <f>IF(B563="",S561,IFERROR(IF(AND(R562&gt;0,R561=0),R562,(1+(B563/B562-1)*Calc!$Z$1)*S561),0))</f>
        <v>0</v>
      </c>
      <c r="T562">
        <f>IF(B563="",T561,IFERROR(IF(AND(R562&gt;0,R561=0),R562,(1+(B563/B562-1)*Calc!$Z$1-L563)*T561),0))</f>
        <v>0</v>
      </c>
      <c r="U562">
        <f>IF(B563="",U561,IFERROR(IF(AND(R562&gt;0,R561=0),R562,(1+(B563/B562-1)*Calc!$Z$1-M563*2)*U561),0))</f>
        <v>0</v>
      </c>
      <c r="V562">
        <f>IF(B563="",V561,IFERROR(IF(AND(R562&gt;0,R561=0),R562,(1+(B563/B562-1)*Calc!$Z$1-N563*2)*V561),0))</f>
        <v>0</v>
      </c>
      <c r="W562">
        <f>IF(ISNUMBER(C562),C562,W561)</f>
        <v>0.14000000000000001</v>
      </c>
      <c r="Y562" s="1" t="e">
        <f>IF(AND(Q562&gt;=Chart!$F$2,Q562&lt;=Chart!$F$3),Q562,#N/A)</f>
        <v>#N/A</v>
      </c>
      <c r="Z562" t="e">
        <f>IF(AND(Q562&gt;=Chart!$F$2,Q562&lt;=Chart!$F$3),R562,#N/A)</f>
        <v>#N/A</v>
      </c>
      <c r="AA562" t="e">
        <f>IF(AND(Q562&gt;=Chart!$F$2,Q562&lt;=Chart!$F$3),S562,#N/A)</f>
        <v>#N/A</v>
      </c>
      <c r="AB562" t="e">
        <f>IF(AND(Q562&gt;=Chart!$F$2,Q562&lt;=Chart!$F$3),T562,#N/A)</f>
        <v>#N/A</v>
      </c>
      <c r="AC562" t="e">
        <f>IF(AND(Q562&gt;=Chart!$F$2,Q562&lt;=Chart!$F$3),U562,#N/A)</f>
        <v>#N/A</v>
      </c>
      <c r="AD562" t="e">
        <f>IF(AND(Q562&gt;=Chart!$F$2,Q562&lt;=Chart!$F$3),V562,#N/A)</f>
        <v>#N/A</v>
      </c>
      <c r="AE562" t="e">
        <f>IF(AND(Q562&gt;=Chart!$F$2,Q562&lt;=Chart!$F$3),I562,#N/A)</f>
        <v>#N/A</v>
      </c>
      <c r="AF562" t="e">
        <f>IF(AND(Q562&gt;=Chart!$F$2,Q562&lt;=Chart!$F$3),H562/100,#N/A)</f>
        <v>#N/A</v>
      </c>
      <c r="AG562" t="e">
        <f>IF(AND(Q562&gt;=Chart!$F$2,Q562&lt;=Chart!$F$3),W562/100,#N/A)</f>
        <v>#N/A</v>
      </c>
    </row>
    <row r="563" spans="1:33" x14ac:dyDescent="0.25">
      <c r="A563">
        <v>1441200600</v>
      </c>
      <c r="B563">
        <f>INDEX('Daily Data ADJ'!$1:$1048576,MATCH(Calc!$A563,'Daily Data ADJ'!$A:$A,0),MATCH("SPY, CBOE BZX: Close",'Daily Data ADJ'!$1:$1,0))</f>
        <v>170.38519843</v>
      </c>
      <c r="C563">
        <f>INDEX('Daily Data ADJ'!$1:$1048576,MATCH(Calc!$A563,'Daily Data ADJ'!$A:$A,0),MATCH("EFFR, FRED: Close",'Daily Data ADJ'!$1:$1,0))</f>
        <v>0.14000000000000001</v>
      </c>
      <c r="D563" t="str">
        <f>INDEX('Daily Data ADJ'!$1:$1048576,MATCH(Calc!$A563,'Daily Data ADJ'!$A:$A,1),MATCH("SOFR, FRED: Close",'Daily Data ADJ'!$1:$1,0))</f>
        <v>NaN</v>
      </c>
      <c r="E563">
        <f>INDEX('Daily Data ADJ'!$1:$1048576,MATCH(Calc!$A563,'Daily Data ADJ'!$A:$A,0),MATCH("UPRO, CBOE BZX: Close",'Daily Data ADJ'!$1:$1,0))</f>
        <v>8.9662469500000004</v>
      </c>
      <c r="F563">
        <f>INDEX('Daily Data ADJ'!$1:$1048576,MATCH(Calc!$A563,'Daily Data ADJ'!$A:$A,0),MATCH("ES1!, CME_MINI: Close",'Daily Data ADJ'!$1:$1,0))</f>
        <v>1947</v>
      </c>
      <c r="G563">
        <f>INDEX('Daily Data ADJ'!$1:$1048576,MATCH(Calc!$A563,'Daily Data ADJ'!$A:$A,0),MATCH("ES2!, CME_MINI: Close",'Daily Data ADJ'!$1:$1,0))</f>
        <v>1938.25</v>
      </c>
      <c r="H563">
        <f>INDEX('QUANDL MULTPL SP500_DIV_YIELD_M'!$A:$G,MATCH(Calc!$A563,'QUANDL MULTPL SP500_DIV_YIELD_M'!$A:$A,1),MATCH('QUANDL MULTPL SP500_DIV_YIELD_M'!$E$1,'QUANDL MULTPL SP500_DIV_YIELD_M'!$A$1:$G$1,0))</f>
        <v>2.0699999999999998</v>
      </c>
      <c r="I563" s="5">
        <f t="shared" si="48"/>
        <v>2.8444446898260901E-3</v>
      </c>
      <c r="J563" s="1">
        <f>A563/24/60/60+DATE(1970,1,1)</f>
        <v>42249.5625</v>
      </c>
      <c r="K563" s="3">
        <f t="shared" si="51"/>
        <v>1</v>
      </c>
      <c r="L563" s="6">
        <f>(1+Chart!$F$4)^(1/(365/K563))-1</f>
        <v>6.6592785027408397E-5</v>
      </c>
      <c r="M563" s="6">
        <f t="shared" si="52"/>
        <v>3.8329413558635395E-6</v>
      </c>
      <c r="N563" s="6">
        <f t="shared" si="53"/>
        <v>7.7819670245560246E-6</v>
      </c>
      <c r="O563">
        <f>O562*(B563/B562)</f>
        <v>170.38519843000071</v>
      </c>
      <c r="P563">
        <f t="shared" si="49"/>
        <v>2015</v>
      </c>
      <c r="Q563" s="1">
        <f t="shared" si="50"/>
        <v>42249.5625</v>
      </c>
      <c r="R563">
        <f>IF(B564="",R562,IF(Q563&gt;=Chart!$F$2,E563,0))</f>
        <v>0</v>
      </c>
      <c r="S563">
        <f>IF(B564="",S562,IFERROR(IF(AND(R563&gt;0,R562=0),R563,(1+(B564/B563-1)*Calc!$Z$1)*S562),0))</f>
        <v>0</v>
      </c>
      <c r="T563">
        <f>IF(B564="",T562,IFERROR(IF(AND(R563&gt;0,R562=0),R563,(1+(B564/B563-1)*Calc!$Z$1-L564)*T562),0))</f>
        <v>0</v>
      </c>
      <c r="U563">
        <f>IF(B564="",U562,IFERROR(IF(AND(R563&gt;0,R562=0),R563,(1+(B564/B563-1)*Calc!$Z$1-M564*2)*U562),0))</f>
        <v>0</v>
      </c>
      <c r="V563">
        <f>IF(B564="",V562,IFERROR(IF(AND(R563&gt;0,R562=0),R563,(1+(B564/B563-1)*Calc!$Z$1-N564*2)*V562),0))</f>
        <v>0</v>
      </c>
      <c r="W563">
        <f>IF(ISNUMBER(C563),C563,W562)</f>
        <v>0.14000000000000001</v>
      </c>
      <c r="Y563" s="1" t="e">
        <f>IF(AND(Q563&gt;=Chart!$F$2,Q563&lt;=Chart!$F$3),Q563,#N/A)</f>
        <v>#N/A</v>
      </c>
      <c r="Z563" t="e">
        <f>IF(AND(Q563&gt;=Chart!$F$2,Q563&lt;=Chart!$F$3),R563,#N/A)</f>
        <v>#N/A</v>
      </c>
      <c r="AA563" t="e">
        <f>IF(AND(Q563&gt;=Chart!$F$2,Q563&lt;=Chart!$F$3),S563,#N/A)</f>
        <v>#N/A</v>
      </c>
      <c r="AB563" t="e">
        <f>IF(AND(Q563&gt;=Chart!$F$2,Q563&lt;=Chart!$F$3),T563,#N/A)</f>
        <v>#N/A</v>
      </c>
      <c r="AC563" t="e">
        <f>IF(AND(Q563&gt;=Chart!$F$2,Q563&lt;=Chart!$F$3),U563,#N/A)</f>
        <v>#N/A</v>
      </c>
      <c r="AD563" t="e">
        <f>IF(AND(Q563&gt;=Chart!$F$2,Q563&lt;=Chart!$F$3),V563,#N/A)</f>
        <v>#N/A</v>
      </c>
      <c r="AE563" t="e">
        <f>IF(AND(Q563&gt;=Chart!$F$2,Q563&lt;=Chart!$F$3),I563,#N/A)</f>
        <v>#N/A</v>
      </c>
      <c r="AF563" t="e">
        <f>IF(AND(Q563&gt;=Chart!$F$2,Q563&lt;=Chart!$F$3),H563/100,#N/A)</f>
        <v>#N/A</v>
      </c>
      <c r="AG563" t="e">
        <f>IF(AND(Q563&gt;=Chart!$F$2,Q563&lt;=Chart!$F$3),W563/100,#N/A)</f>
        <v>#N/A</v>
      </c>
    </row>
    <row r="564" spans="1:33" x14ac:dyDescent="0.25">
      <c r="A564">
        <v>1441287000</v>
      </c>
      <c r="B564">
        <f>INDEX('Daily Data ADJ'!$1:$1048576,MATCH(Calc!$A564,'Daily Data ADJ'!$A:$A,0),MATCH("SPY, CBOE BZX: Close",'Daily Data ADJ'!$1:$1,0))</f>
        <v>170.5072696</v>
      </c>
      <c r="C564">
        <f>INDEX('Daily Data ADJ'!$1:$1048576,MATCH(Calc!$A564,'Daily Data ADJ'!$A:$A,0),MATCH("EFFR, FRED: Close",'Daily Data ADJ'!$1:$1,0))</f>
        <v>0.14000000000000001</v>
      </c>
      <c r="D564" t="str">
        <f>INDEX('Daily Data ADJ'!$1:$1048576,MATCH(Calc!$A564,'Daily Data ADJ'!$A:$A,1),MATCH("SOFR, FRED: Close",'Daily Data ADJ'!$1:$1,0))</f>
        <v>NaN</v>
      </c>
      <c r="E564">
        <f>INDEX('Daily Data ADJ'!$1:$1048576,MATCH(Calc!$A564,'Daily Data ADJ'!$A:$A,0),MATCH("UPRO, CBOE BZX: Close",'Daily Data ADJ'!$1:$1,0))</f>
        <v>8.9809136699999996</v>
      </c>
      <c r="F564">
        <f>INDEX('Daily Data ADJ'!$1:$1048576,MATCH(Calc!$A564,'Daily Data ADJ'!$A:$A,0),MATCH("ES1!, CME_MINI: Close",'Daily Data ADJ'!$1:$1,0))</f>
        <v>1946</v>
      </c>
      <c r="G564">
        <f>INDEX('Daily Data ADJ'!$1:$1048576,MATCH(Calc!$A564,'Daily Data ADJ'!$A:$A,0),MATCH("ES2!, CME_MINI: Close",'Daily Data ADJ'!$1:$1,0))</f>
        <v>1937.25</v>
      </c>
      <c r="H564">
        <f>INDEX('QUANDL MULTPL SP500_DIV_YIELD_M'!$A:$G,MATCH(Calc!$A564,'QUANDL MULTPL SP500_DIV_YIELD_M'!$A:$A,1),MATCH('QUANDL MULTPL SP500_DIV_YIELD_M'!$E$1,'QUANDL MULTPL SP500_DIV_YIELD_M'!$A$1:$G$1,0))</f>
        <v>2.0699999999999998</v>
      </c>
      <c r="I564" s="5">
        <f t="shared" si="48"/>
        <v>2.8353311043952147E-3</v>
      </c>
      <c r="J564" s="1">
        <f>A564/24/60/60+DATE(1970,1,1)</f>
        <v>42250.5625</v>
      </c>
      <c r="K564" s="3">
        <f t="shared" si="51"/>
        <v>1</v>
      </c>
      <c r="L564" s="6">
        <f>(1+Chart!$F$4)^(1/(365/K564))-1</f>
        <v>6.6592785027408397E-5</v>
      </c>
      <c r="M564" s="6">
        <f t="shared" si="52"/>
        <v>3.8329413558635395E-6</v>
      </c>
      <c r="N564" s="6">
        <f t="shared" si="53"/>
        <v>7.7570688115091713E-6</v>
      </c>
      <c r="O564">
        <f>O563*(B564/B563)</f>
        <v>170.50726960000071</v>
      </c>
      <c r="P564">
        <f t="shared" si="49"/>
        <v>2015</v>
      </c>
      <c r="Q564" s="1">
        <f t="shared" si="50"/>
        <v>42250.5625</v>
      </c>
      <c r="R564">
        <f>IF(B565="",R563,IF(Q564&gt;=Chart!$F$2,E564,0))</f>
        <v>0</v>
      </c>
      <c r="S564">
        <f>IF(B565="",S563,IFERROR(IF(AND(R564&gt;0,R563=0),R564,(1+(B565/B564-1)*Calc!$Z$1)*S563),0))</f>
        <v>0</v>
      </c>
      <c r="T564">
        <f>IF(B565="",T563,IFERROR(IF(AND(R564&gt;0,R563=0),R564,(1+(B565/B564-1)*Calc!$Z$1-L565)*T563),0))</f>
        <v>0</v>
      </c>
      <c r="U564">
        <f>IF(B565="",U563,IFERROR(IF(AND(R564&gt;0,R563=0),R564,(1+(B565/B564-1)*Calc!$Z$1-M565*2)*U563),0))</f>
        <v>0</v>
      </c>
      <c r="V564">
        <f>IF(B565="",V563,IFERROR(IF(AND(R564&gt;0,R563=0),R564,(1+(B565/B564-1)*Calc!$Z$1-N565*2)*V563),0))</f>
        <v>0</v>
      </c>
      <c r="W564">
        <f>IF(ISNUMBER(C564),C564,W563)</f>
        <v>0.14000000000000001</v>
      </c>
      <c r="Y564" s="1" t="e">
        <f>IF(AND(Q564&gt;=Chart!$F$2,Q564&lt;=Chart!$F$3),Q564,#N/A)</f>
        <v>#N/A</v>
      </c>
      <c r="Z564" t="e">
        <f>IF(AND(Q564&gt;=Chart!$F$2,Q564&lt;=Chart!$F$3),R564,#N/A)</f>
        <v>#N/A</v>
      </c>
      <c r="AA564" t="e">
        <f>IF(AND(Q564&gt;=Chart!$F$2,Q564&lt;=Chart!$F$3),S564,#N/A)</f>
        <v>#N/A</v>
      </c>
      <c r="AB564" t="e">
        <f>IF(AND(Q564&gt;=Chart!$F$2,Q564&lt;=Chart!$F$3),T564,#N/A)</f>
        <v>#N/A</v>
      </c>
      <c r="AC564" t="e">
        <f>IF(AND(Q564&gt;=Chart!$F$2,Q564&lt;=Chart!$F$3),U564,#N/A)</f>
        <v>#N/A</v>
      </c>
      <c r="AD564" t="e">
        <f>IF(AND(Q564&gt;=Chart!$F$2,Q564&lt;=Chart!$F$3),V564,#N/A)</f>
        <v>#N/A</v>
      </c>
      <c r="AE564" t="e">
        <f>IF(AND(Q564&gt;=Chart!$F$2,Q564&lt;=Chart!$F$3),I564,#N/A)</f>
        <v>#N/A</v>
      </c>
      <c r="AF564" t="e">
        <f>IF(AND(Q564&gt;=Chart!$F$2,Q564&lt;=Chart!$F$3),H564/100,#N/A)</f>
        <v>#N/A</v>
      </c>
      <c r="AG564" t="e">
        <f>IF(AND(Q564&gt;=Chart!$F$2,Q564&lt;=Chart!$F$3),W564/100,#N/A)</f>
        <v>#N/A</v>
      </c>
    </row>
    <row r="565" spans="1:33" x14ac:dyDescent="0.25">
      <c r="A565">
        <v>1441373400</v>
      </c>
      <c r="B565">
        <f>INDEX('Daily Data ADJ'!$1:$1048576,MATCH(Calc!$A565,'Daily Data ADJ'!$A:$A,0),MATCH("SPY, CBOE BZX: Close",'Daily Data ADJ'!$1:$1,0))</f>
        <v>167.92633624999999</v>
      </c>
      <c r="C565">
        <f>INDEX('Daily Data ADJ'!$1:$1048576,MATCH(Calc!$A565,'Daily Data ADJ'!$A:$A,0),MATCH("EFFR, FRED: Close",'Daily Data ADJ'!$1:$1,0))</f>
        <v>0.14000000000000001</v>
      </c>
      <c r="D565" t="str">
        <f>INDEX('Daily Data ADJ'!$1:$1048576,MATCH(Calc!$A565,'Daily Data ADJ'!$A:$A,1),MATCH("SOFR, FRED: Close",'Daily Data ADJ'!$1:$1,0))</f>
        <v>NaN</v>
      </c>
      <c r="E565">
        <f>INDEX('Daily Data ADJ'!$1:$1048576,MATCH(Calc!$A565,'Daily Data ADJ'!$A:$A,0),MATCH("UPRO, CBOE BZX: Close",'Daily Data ADJ'!$1:$1,0))</f>
        <v>8.5816532500000005</v>
      </c>
      <c r="F565">
        <f>INDEX('Daily Data ADJ'!$1:$1048576,MATCH(Calc!$A565,'Daily Data ADJ'!$A:$A,0),MATCH("ES1!, CME_MINI: Close",'Daily Data ADJ'!$1:$1,0))</f>
        <v>1921.75</v>
      </c>
      <c r="G565">
        <f>INDEX('Daily Data ADJ'!$1:$1048576,MATCH(Calc!$A565,'Daily Data ADJ'!$A:$A,0),MATCH("ES2!, CME_MINI: Close",'Daily Data ADJ'!$1:$1,0))</f>
        <v>1912.75</v>
      </c>
      <c r="H565">
        <f>INDEX('QUANDL MULTPL SP500_DIV_YIELD_M'!$A:$G,MATCH(Calc!$A565,'QUANDL MULTPL SP500_DIV_YIELD_M'!$A:$A,1),MATCH('QUANDL MULTPL SP500_DIV_YIELD_M'!$E$1,'QUANDL MULTPL SP500_DIV_YIELD_M'!$A$1:$G$1,0))</f>
        <v>2.0699999999999998</v>
      </c>
      <c r="I565" s="5">
        <f t="shared" si="48"/>
        <v>2.0982598392120279E-3</v>
      </c>
      <c r="J565" s="1">
        <f>A565/24/60/60+DATE(1970,1,1)</f>
        <v>42251.5625</v>
      </c>
      <c r="K565" s="3">
        <f t="shared" si="51"/>
        <v>1</v>
      </c>
      <c r="L565" s="6">
        <f>(1+Chart!$F$4)^(1/(365/K565))-1</f>
        <v>6.6592785027408397E-5</v>
      </c>
      <c r="M565" s="6">
        <f t="shared" si="52"/>
        <v>3.8329413558635395E-6</v>
      </c>
      <c r="N565" s="6">
        <f t="shared" si="53"/>
        <v>5.7426509179059337E-6</v>
      </c>
      <c r="O565">
        <f>O564*(B565/B564)</f>
        <v>167.9263362500007</v>
      </c>
      <c r="P565">
        <f t="shared" si="49"/>
        <v>2015</v>
      </c>
      <c r="Q565" s="1">
        <f t="shared" si="50"/>
        <v>42251.5625</v>
      </c>
      <c r="R565">
        <f>IF(B566="",R564,IF(Q565&gt;=Chart!$F$2,E565,0))</f>
        <v>0</v>
      </c>
      <c r="S565">
        <f>IF(B566="",S564,IFERROR(IF(AND(R565&gt;0,R564=0),R565,(1+(B566/B565-1)*Calc!$Z$1)*S564),0))</f>
        <v>0</v>
      </c>
      <c r="T565">
        <f>IF(B566="",T564,IFERROR(IF(AND(R565&gt;0,R564=0),R565,(1+(B566/B565-1)*Calc!$Z$1-L566)*T564),0))</f>
        <v>0</v>
      </c>
      <c r="U565">
        <f>IF(B566="",U564,IFERROR(IF(AND(R565&gt;0,R564=0),R565,(1+(B566/B565-1)*Calc!$Z$1-M566*2)*U564),0))</f>
        <v>0</v>
      </c>
      <c r="V565">
        <f>IF(B566="",V564,IFERROR(IF(AND(R565&gt;0,R564=0),R565,(1+(B566/B565-1)*Calc!$Z$1-N566*2)*V564),0))</f>
        <v>0</v>
      </c>
      <c r="W565">
        <f>IF(ISNUMBER(C565),C565,W564)</f>
        <v>0.14000000000000001</v>
      </c>
      <c r="Y565" s="1" t="e">
        <f>IF(AND(Q565&gt;=Chart!$F$2,Q565&lt;=Chart!$F$3),Q565,#N/A)</f>
        <v>#N/A</v>
      </c>
      <c r="Z565" t="e">
        <f>IF(AND(Q565&gt;=Chart!$F$2,Q565&lt;=Chart!$F$3),R565,#N/A)</f>
        <v>#N/A</v>
      </c>
      <c r="AA565" t="e">
        <f>IF(AND(Q565&gt;=Chart!$F$2,Q565&lt;=Chart!$F$3),S565,#N/A)</f>
        <v>#N/A</v>
      </c>
      <c r="AB565" t="e">
        <f>IF(AND(Q565&gt;=Chart!$F$2,Q565&lt;=Chart!$F$3),T565,#N/A)</f>
        <v>#N/A</v>
      </c>
      <c r="AC565" t="e">
        <f>IF(AND(Q565&gt;=Chart!$F$2,Q565&lt;=Chart!$F$3),U565,#N/A)</f>
        <v>#N/A</v>
      </c>
      <c r="AD565" t="e">
        <f>IF(AND(Q565&gt;=Chart!$F$2,Q565&lt;=Chart!$F$3),V565,#N/A)</f>
        <v>#N/A</v>
      </c>
      <c r="AE565" t="e">
        <f>IF(AND(Q565&gt;=Chart!$F$2,Q565&lt;=Chart!$F$3),I565,#N/A)</f>
        <v>#N/A</v>
      </c>
      <c r="AF565" t="e">
        <f>IF(AND(Q565&gt;=Chart!$F$2,Q565&lt;=Chart!$F$3),H565/100,#N/A)</f>
        <v>#N/A</v>
      </c>
      <c r="AG565" t="e">
        <f>IF(AND(Q565&gt;=Chart!$F$2,Q565&lt;=Chart!$F$3),W565/100,#N/A)</f>
        <v>#N/A</v>
      </c>
    </row>
    <row r="566" spans="1:33" x14ac:dyDescent="0.25">
      <c r="A566">
        <v>1441719000</v>
      </c>
      <c r="B566">
        <f>INDEX('Daily Data ADJ'!$1:$1048576,MATCH(Calc!$A566,'Daily Data ADJ'!$A:$A,0),MATCH("SPY, CBOE BZX: Close",'Daily Data ADJ'!$1:$1,0))</f>
        <v>172.14651105999999</v>
      </c>
      <c r="C566">
        <f>INDEX('Daily Data ADJ'!$1:$1048576,MATCH(Calc!$A566,'Daily Data ADJ'!$A:$A,0),MATCH("EFFR, FRED: Close",'Daily Data ADJ'!$1:$1,0))</f>
        <v>0.14000000000000001</v>
      </c>
      <c r="D566" t="str">
        <f>INDEX('Daily Data ADJ'!$1:$1048576,MATCH(Calc!$A566,'Daily Data ADJ'!$A:$A,1),MATCH("SOFR, FRED: Close",'Daily Data ADJ'!$1:$1,0))</f>
        <v>NaN</v>
      </c>
      <c r="E566">
        <f>INDEX('Daily Data ADJ'!$1:$1048576,MATCH(Calc!$A566,'Daily Data ADJ'!$A:$A,0),MATCH("UPRO, CBOE BZX: Close",'Daily Data ADJ'!$1:$1,0))</f>
        <v>9.2286179799999992</v>
      </c>
      <c r="F566">
        <f>INDEX('Daily Data ADJ'!$1:$1048576,MATCH(Calc!$A566,'Daily Data ADJ'!$A:$A,0),MATCH("ES1!, CME_MINI: Close",'Daily Data ADJ'!$1:$1,0))</f>
        <v>1965.75</v>
      </c>
      <c r="G566">
        <f>INDEX('Daily Data ADJ'!$1:$1048576,MATCH(Calc!$A566,'Daily Data ADJ'!$A:$A,0),MATCH("ES2!, CME_MINI: Close",'Daily Data ADJ'!$1:$1,0))</f>
        <v>1956.75</v>
      </c>
      <c r="H566">
        <f>INDEX('QUANDL MULTPL SP500_DIV_YIELD_M'!$A:$G,MATCH(Calc!$A566,'QUANDL MULTPL SP500_DIV_YIELD_M'!$A:$A,1),MATCH('QUANDL MULTPL SP500_DIV_YIELD_M'!$E$1,'QUANDL MULTPL SP500_DIV_YIELD_M'!$A$1:$G$1,0))</f>
        <v>2.0699999999999998</v>
      </c>
      <c r="I566" s="5">
        <f t="shared" si="48"/>
        <v>2.5117665620532671E-3</v>
      </c>
      <c r="J566" s="1">
        <f>A566/24/60/60+DATE(1970,1,1)</f>
        <v>42255.5625</v>
      </c>
      <c r="K566" s="3">
        <f t="shared" si="51"/>
        <v>4</v>
      </c>
      <c r="L566" s="6">
        <f>(1+Chart!$F$4)^(1/(365/K566))-1</f>
        <v>2.6639774888526091E-4</v>
      </c>
      <c r="M566" s="6">
        <f t="shared" si="52"/>
        <v>1.5331853572275733E-5</v>
      </c>
      <c r="N566" s="6">
        <f t="shared" si="53"/>
        <v>2.7492074872403904E-5</v>
      </c>
      <c r="O566">
        <f>O565*(B566/B565)</f>
        <v>172.14651106000071</v>
      </c>
      <c r="P566">
        <f t="shared" si="49"/>
        <v>2015</v>
      </c>
      <c r="Q566" s="1">
        <f t="shared" si="50"/>
        <v>42255.5625</v>
      </c>
      <c r="R566">
        <f>IF(B567="",R565,IF(Q566&gt;=Chart!$F$2,E566,0))</f>
        <v>0</v>
      </c>
      <c r="S566">
        <f>IF(B567="",S565,IFERROR(IF(AND(R566&gt;0,R565=0),R566,(1+(B567/B566-1)*Calc!$Z$1)*S565),0))</f>
        <v>0</v>
      </c>
      <c r="T566">
        <f>IF(B567="",T565,IFERROR(IF(AND(R566&gt;0,R565=0),R566,(1+(B567/B566-1)*Calc!$Z$1-L567)*T565),0))</f>
        <v>0</v>
      </c>
      <c r="U566">
        <f>IF(B567="",U565,IFERROR(IF(AND(R566&gt;0,R565=0),R566,(1+(B567/B566-1)*Calc!$Z$1-M567*2)*U565),0))</f>
        <v>0</v>
      </c>
      <c r="V566">
        <f>IF(B567="",V565,IFERROR(IF(AND(R566&gt;0,R565=0),R566,(1+(B567/B566-1)*Calc!$Z$1-N567*2)*V565),0))</f>
        <v>0</v>
      </c>
      <c r="W566">
        <f>IF(ISNUMBER(C566),C566,W565)</f>
        <v>0.14000000000000001</v>
      </c>
      <c r="Y566" s="1" t="e">
        <f>IF(AND(Q566&gt;=Chart!$F$2,Q566&lt;=Chart!$F$3),Q566,#N/A)</f>
        <v>#N/A</v>
      </c>
      <c r="Z566" t="e">
        <f>IF(AND(Q566&gt;=Chart!$F$2,Q566&lt;=Chart!$F$3),R566,#N/A)</f>
        <v>#N/A</v>
      </c>
      <c r="AA566" t="e">
        <f>IF(AND(Q566&gt;=Chart!$F$2,Q566&lt;=Chart!$F$3),S566,#N/A)</f>
        <v>#N/A</v>
      </c>
      <c r="AB566" t="e">
        <f>IF(AND(Q566&gt;=Chart!$F$2,Q566&lt;=Chart!$F$3),T566,#N/A)</f>
        <v>#N/A</v>
      </c>
      <c r="AC566" t="e">
        <f>IF(AND(Q566&gt;=Chart!$F$2,Q566&lt;=Chart!$F$3),U566,#N/A)</f>
        <v>#N/A</v>
      </c>
      <c r="AD566" t="e">
        <f>IF(AND(Q566&gt;=Chart!$F$2,Q566&lt;=Chart!$F$3),V566,#N/A)</f>
        <v>#N/A</v>
      </c>
      <c r="AE566" t="e">
        <f>IF(AND(Q566&gt;=Chart!$F$2,Q566&lt;=Chart!$F$3),I566,#N/A)</f>
        <v>#N/A</v>
      </c>
      <c r="AF566" t="e">
        <f>IF(AND(Q566&gt;=Chart!$F$2,Q566&lt;=Chart!$F$3),H566/100,#N/A)</f>
        <v>#N/A</v>
      </c>
      <c r="AG566" t="e">
        <f>IF(AND(Q566&gt;=Chart!$F$2,Q566&lt;=Chart!$F$3),W566/100,#N/A)</f>
        <v>#N/A</v>
      </c>
    </row>
    <row r="567" spans="1:33" x14ac:dyDescent="0.25">
      <c r="A567">
        <v>1441805400</v>
      </c>
      <c r="B567">
        <f>INDEX('Daily Data ADJ'!$1:$1048576,MATCH(Calc!$A567,'Daily Data ADJ'!$A:$A,0),MATCH("SPY, CBOE BZX: Close",'Daily Data ADJ'!$1:$1,0))</f>
        <v>169.84459752999999</v>
      </c>
      <c r="C567">
        <f>INDEX('Daily Data ADJ'!$1:$1048576,MATCH(Calc!$A567,'Daily Data ADJ'!$A:$A,0),MATCH("EFFR, FRED: Close",'Daily Data ADJ'!$1:$1,0))</f>
        <v>0.14000000000000001</v>
      </c>
      <c r="D567" t="str">
        <f>INDEX('Daily Data ADJ'!$1:$1048576,MATCH(Calc!$A567,'Daily Data ADJ'!$A:$A,1),MATCH("SOFR, FRED: Close",'Daily Data ADJ'!$1:$1,0))</f>
        <v>NaN</v>
      </c>
      <c r="E567">
        <f>INDEX('Daily Data ADJ'!$1:$1048576,MATCH(Calc!$A567,'Daily Data ADJ'!$A:$A,0),MATCH("UPRO, CBOE BZX: Close",'Daily Data ADJ'!$1:$1,0))</f>
        <v>8.8538020799999995</v>
      </c>
      <c r="F567">
        <f>INDEX('Daily Data ADJ'!$1:$1048576,MATCH(Calc!$A567,'Daily Data ADJ'!$A:$A,0),MATCH("ES1!, CME_MINI: Close",'Daily Data ADJ'!$1:$1,0))</f>
        <v>1942.75</v>
      </c>
      <c r="G567">
        <f>INDEX('Daily Data ADJ'!$1:$1048576,MATCH(Calc!$A567,'Daily Data ADJ'!$A:$A,0),MATCH("ES2!, CME_MINI: Close",'Daily Data ADJ'!$1:$1,0))</f>
        <v>1933.5</v>
      </c>
      <c r="H567">
        <f>INDEX('QUANDL MULTPL SP500_DIV_YIELD_M'!$A:$G,MATCH(Calc!$A567,'QUANDL MULTPL SP500_DIV_YIELD_M'!$A:$A,1),MATCH('QUANDL MULTPL SP500_DIV_YIELD_M'!$E$1,'QUANDL MULTPL SP500_DIV_YIELD_M'!$A$1:$G$1,0))</f>
        <v>2.0699999999999998</v>
      </c>
      <c r="I567" s="5">
        <f t="shared" si="48"/>
        <v>1.7904202378760704E-3</v>
      </c>
      <c r="J567" s="1">
        <f>A567/24/60/60+DATE(1970,1,1)</f>
        <v>42256.5625</v>
      </c>
      <c r="K567" s="3">
        <f t="shared" si="51"/>
        <v>1</v>
      </c>
      <c r="L567" s="6">
        <f>(1+Chart!$F$4)^(1/(365/K567))-1</f>
        <v>6.6592785027408397E-5</v>
      </c>
      <c r="M567" s="6">
        <f t="shared" si="52"/>
        <v>3.8329413558635395E-6</v>
      </c>
      <c r="N567" s="6">
        <f t="shared" si="53"/>
        <v>4.9008869302813451E-6</v>
      </c>
      <c r="O567">
        <f>O566*(B567/B566)</f>
        <v>169.8445975300007</v>
      </c>
      <c r="P567">
        <f t="shared" si="49"/>
        <v>2015</v>
      </c>
      <c r="Q567" s="1">
        <f t="shared" si="50"/>
        <v>42256.5625</v>
      </c>
      <c r="R567">
        <f>IF(B568="",R566,IF(Q567&gt;=Chart!$F$2,E567,0))</f>
        <v>0</v>
      </c>
      <c r="S567">
        <f>IF(B568="",S566,IFERROR(IF(AND(R567&gt;0,R566=0),R567,(1+(B568/B567-1)*Calc!$Z$1)*S566),0))</f>
        <v>0</v>
      </c>
      <c r="T567">
        <f>IF(B568="",T566,IFERROR(IF(AND(R567&gt;0,R566=0),R567,(1+(B568/B567-1)*Calc!$Z$1-L568)*T566),0))</f>
        <v>0</v>
      </c>
      <c r="U567">
        <f>IF(B568="",U566,IFERROR(IF(AND(R567&gt;0,R566=0),R567,(1+(B568/B567-1)*Calc!$Z$1-M568*2)*U566),0))</f>
        <v>0</v>
      </c>
      <c r="V567">
        <f>IF(B568="",V566,IFERROR(IF(AND(R567&gt;0,R566=0),R567,(1+(B568/B567-1)*Calc!$Z$1-N568*2)*V566),0))</f>
        <v>0</v>
      </c>
      <c r="W567">
        <f>IF(ISNUMBER(C567),C567,W566)</f>
        <v>0.14000000000000001</v>
      </c>
      <c r="Y567" s="1" t="e">
        <f>IF(AND(Q567&gt;=Chart!$F$2,Q567&lt;=Chart!$F$3),Q567,#N/A)</f>
        <v>#N/A</v>
      </c>
      <c r="Z567" t="e">
        <f>IF(AND(Q567&gt;=Chart!$F$2,Q567&lt;=Chart!$F$3),R567,#N/A)</f>
        <v>#N/A</v>
      </c>
      <c r="AA567" t="e">
        <f>IF(AND(Q567&gt;=Chart!$F$2,Q567&lt;=Chart!$F$3),S567,#N/A)</f>
        <v>#N/A</v>
      </c>
      <c r="AB567" t="e">
        <f>IF(AND(Q567&gt;=Chart!$F$2,Q567&lt;=Chart!$F$3),T567,#N/A)</f>
        <v>#N/A</v>
      </c>
      <c r="AC567" t="e">
        <f>IF(AND(Q567&gt;=Chart!$F$2,Q567&lt;=Chart!$F$3),U567,#N/A)</f>
        <v>#N/A</v>
      </c>
      <c r="AD567" t="e">
        <f>IF(AND(Q567&gt;=Chart!$F$2,Q567&lt;=Chart!$F$3),V567,#N/A)</f>
        <v>#N/A</v>
      </c>
      <c r="AE567" t="e">
        <f>IF(AND(Q567&gt;=Chart!$F$2,Q567&lt;=Chart!$F$3),I567,#N/A)</f>
        <v>#N/A</v>
      </c>
      <c r="AF567" t="e">
        <f>IF(AND(Q567&gt;=Chart!$F$2,Q567&lt;=Chart!$F$3),H567/100,#N/A)</f>
        <v>#N/A</v>
      </c>
      <c r="AG567" t="e">
        <f>IF(AND(Q567&gt;=Chart!$F$2,Q567&lt;=Chart!$F$3),W567/100,#N/A)</f>
        <v>#N/A</v>
      </c>
    </row>
    <row r="568" spans="1:33" x14ac:dyDescent="0.25">
      <c r="A568">
        <v>1441891800</v>
      </c>
      <c r="B568">
        <f>INDEX('Daily Data ADJ'!$1:$1048576,MATCH(Calc!$A568,'Daily Data ADJ'!$A:$A,0),MATCH("SPY, CBOE BZX: Close",'Daily Data ADJ'!$1:$1,0))</f>
        <v>170.76885068999999</v>
      </c>
      <c r="C568">
        <f>INDEX('Daily Data ADJ'!$1:$1048576,MATCH(Calc!$A568,'Daily Data ADJ'!$A:$A,0),MATCH("EFFR, FRED: Close",'Daily Data ADJ'!$1:$1,0))</f>
        <v>0.14000000000000001</v>
      </c>
      <c r="D568" t="str">
        <f>INDEX('Daily Data ADJ'!$1:$1048576,MATCH(Calc!$A568,'Daily Data ADJ'!$A:$A,1),MATCH("SOFR, FRED: Close",'Daily Data ADJ'!$1:$1,0))</f>
        <v>NaN</v>
      </c>
      <c r="E568">
        <f>INDEX('Daily Data ADJ'!$1:$1048576,MATCH(Calc!$A568,'Daily Data ADJ'!$A:$A,0),MATCH("UPRO, CBOE BZX: Close",'Daily Data ADJ'!$1:$1,0))</f>
        <v>8.9972093799999993</v>
      </c>
      <c r="F568">
        <f>INDEX('Daily Data ADJ'!$1:$1048576,MATCH(Calc!$A568,'Daily Data ADJ'!$A:$A,0),MATCH("ES1!, CME_MINI: Close",'Daily Data ADJ'!$1:$1,0))</f>
        <v>1949.5</v>
      </c>
      <c r="G568">
        <f>INDEX('Daily Data ADJ'!$1:$1048576,MATCH(Calc!$A568,'Daily Data ADJ'!$A:$A,0),MATCH("ES2!, CME_MINI: Close",'Daily Data ADJ'!$1:$1,0))</f>
        <v>1939.75</v>
      </c>
      <c r="H568">
        <f>INDEX('QUANDL MULTPL SP500_DIV_YIELD_M'!$A:$G,MATCH(Calc!$A568,'QUANDL MULTPL SP500_DIV_YIELD_M'!$A:$A,1),MATCH('QUANDL MULTPL SP500_DIV_YIELD_M'!$E$1,'QUANDL MULTPL SP500_DIV_YIELD_M'!$A$1:$G$1,0))</f>
        <v>2.0699999999999998</v>
      </c>
      <c r="I568" s="5">
        <f t="shared" si="48"/>
        <v>8.444476731117069E-4</v>
      </c>
      <c r="J568" s="1">
        <f>A568/24/60/60+DATE(1970,1,1)</f>
        <v>42257.5625</v>
      </c>
      <c r="K568" s="3">
        <f t="shared" si="51"/>
        <v>1</v>
      </c>
      <c r="L568" s="6">
        <f>(1+Chart!$F$4)^(1/(365/K568))-1</f>
        <v>6.6592785027408397E-5</v>
      </c>
      <c r="M568" s="6">
        <f t="shared" si="52"/>
        <v>3.8329413558635395E-6</v>
      </c>
      <c r="N568" s="6">
        <f t="shared" si="53"/>
        <v>2.3125816541735844E-6</v>
      </c>
      <c r="O568">
        <f>O567*(B568/B567)</f>
        <v>170.7688506900007</v>
      </c>
      <c r="P568">
        <f t="shared" si="49"/>
        <v>2015</v>
      </c>
      <c r="Q568" s="1">
        <f t="shared" si="50"/>
        <v>42257.5625</v>
      </c>
      <c r="R568">
        <f>IF(B569="",R567,IF(Q568&gt;=Chart!$F$2,E568,0))</f>
        <v>0</v>
      </c>
      <c r="S568">
        <f>IF(B569="",S567,IFERROR(IF(AND(R568&gt;0,R567=0),R568,(1+(B569/B568-1)*Calc!$Z$1)*S567),0))</f>
        <v>0</v>
      </c>
      <c r="T568">
        <f>IF(B569="",T567,IFERROR(IF(AND(R568&gt;0,R567=0),R568,(1+(B569/B568-1)*Calc!$Z$1-L569)*T567),0))</f>
        <v>0</v>
      </c>
      <c r="U568">
        <f>IF(B569="",U567,IFERROR(IF(AND(R568&gt;0,R567=0),R568,(1+(B569/B568-1)*Calc!$Z$1-M569*2)*U567),0))</f>
        <v>0</v>
      </c>
      <c r="V568">
        <f>IF(B569="",V567,IFERROR(IF(AND(R568&gt;0,R567=0),R568,(1+(B569/B568-1)*Calc!$Z$1-N569*2)*V567),0))</f>
        <v>0</v>
      </c>
      <c r="W568">
        <f>IF(ISNUMBER(C568),C568,W567)</f>
        <v>0.14000000000000001</v>
      </c>
      <c r="Y568" s="1" t="e">
        <f>IF(AND(Q568&gt;=Chart!$F$2,Q568&lt;=Chart!$F$3),Q568,#N/A)</f>
        <v>#N/A</v>
      </c>
      <c r="Z568" t="e">
        <f>IF(AND(Q568&gt;=Chart!$F$2,Q568&lt;=Chart!$F$3),R568,#N/A)</f>
        <v>#N/A</v>
      </c>
      <c r="AA568" t="e">
        <f>IF(AND(Q568&gt;=Chart!$F$2,Q568&lt;=Chart!$F$3),S568,#N/A)</f>
        <v>#N/A</v>
      </c>
      <c r="AB568" t="e">
        <f>IF(AND(Q568&gt;=Chart!$F$2,Q568&lt;=Chart!$F$3),T568,#N/A)</f>
        <v>#N/A</v>
      </c>
      <c r="AC568" t="e">
        <f>IF(AND(Q568&gt;=Chart!$F$2,Q568&lt;=Chart!$F$3),U568,#N/A)</f>
        <v>#N/A</v>
      </c>
      <c r="AD568" t="e">
        <f>IF(AND(Q568&gt;=Chart!$F$2,Q568&lt;=Chart!$F$3),V568,#N/A)</f>
        <v>#N/A</v>
      </c>
      <c r="AE568" t="e">
        <f>IF(AND(Q568&gt;=Chart!$F$2,Q568&lt;=Chart!$F$3),I568,#N/A)</f>
        <v>#N/A</v>
      </c>
      <c r="AF568" t="e">
        <f>IF(AND(Q568&gt;=Chart!$F$2,Q568&lt;=Chart!$F$3),H568/100,#N/A)</f>
        <v>#N/A</v>
      </c>
      <c r="AG568" t="e">
        <f>IF(AND(Q568&gt;=Chart!$F$2,Q568&lt;=Chart!$F$3),W568/100,#N/A)</f>
        <v>#N/A</v>
      </c>
    </row>
    <row r="569" spans="1:33" x14ac:dyDescent="0.25">
      <c r="A569">
        <v>1441978200</v>
      </c>
      <c r="B569">
        <f>INDEX('Daily Data ADJ'!$1:$1048576,MATCH(Calc!$A569,'Daily Data ADJ'!$A:$A,0),MATCH("SPY, CBOE BZX: Close",'Daily Data ADJ'!$1:$1,0))</f>
        <v>171.54487456999999</v>
      </c>
      <c r="C569">
        <f>INDEX('Daily Data ADJ'!$1:$1048576,MATCH(Calc!$A569,'Daily Data ADJ'!$A:$A,0),MATCH("EFFR, FRED: Close",'Daily Data ADJ'!$1:$1,0))</f>
        <v>0.14000000000000001</v>
      </c>
      <c r="D569" t="str">
        <f>INDEX('Daily Data ADJ'!$1:$1048576,MATCH(Calc!$A569,'Daily Data ADJ'!$A:$A,1),MATCH("SOFR, FRED: Close",'Daily Data ADJ'!$1:$1,0))</f>
        <v>NaN</v>
      </c>
      <c r="E569">
        <f>INDEX('Daily Data ADJ'!$1:$1048576,MATCH(Calc!$A569,'Daily Data ADJ'!$A:$A,0),MATCH("UPRO, CBOE BZX: Close",'Daily Data ADJ'!$1:$1,0))</f>
        <v>9.1243209600000004</v>
      </c>
      <c r="F569">
        <f>INDEX('Daily Data ADJ'!$1:$1048576,MATCH(Calc!$A569,'Daily Data ADJ'!$A:$A,0),MATCH("ES1!, CME_MINI: Close",'Daily Data ADJ'!$1:$1,0))</f>
        <v>1950.25</v>
      </c>
      <c r="G569">
        <f>INDEX('Daily Data ADJ'!$1:$1048576,MATCH(Calc!$A569,'Daily Data ADJ'!$A:$A,0),MATCH("ES2!, CME_MINI: Close",'Daily Data ADJ'!$1:$1,0))</f>
        <v>1943.5</v>
      </c>
      <c r="H569">
        <f>INDEX('QUANDL MULTPL SP500_DIV_YIELD_M'!$A:$G,MATCH(Calc!$A569,'QUANDL MULTPL SP500_DIV_YIELD_M'!$A:$A,1),MATCH('QUANDL MULTPL SP500_DIV_YIELD_M'!$E$1,'QUANDL MULTPL SP500_DIV_YIELD_M'!$A$1:$G$1,0))</f>
        <v>2.0699999999999998</v>
      </c>
      <c r="I569" s="5">
        <f t="shared" si="48"/>
        <v>6.9273304338998733E-3</v>
      </c>
      <c r="J569" s="1">
        <f>A569/24/60/60+DATE(1970,1,1)</f>
        <v>42258.5625</v>
      </c>
      <c r="K569" s="3">
        <f t="shared" si="51"/>
        <v>1</v>
      </c>
      <c r="L569" s="6">
        <f>(1+Chart!$F$4)^(1/(365/K569))-1</f>
        <v>6.6592785027408397E-5</v>
      </c>
      <c r="M569" s="6">
        <f t="shared" si="52"/>
        <v>3.8329413558635395E-6</v>
      </c>
      <c r="N569" s="6">
        <f t="shared" si="53"/>
        <v>1.8913731512304466E-5</v>
      </c>
      <c r="O569">
        <f>O568*(B569/B568)</f>
        <v>171.5448745700007</v>
      </c>
      <c r="P569">
        <f t="shared" si="49"/>
        <v>2015</v>
      </c>
      <c r="Q569" s="1">
        <f t="shared" si="50"/>
        <v>42258.5625</v>
      </c>
      <c r="R569">
        <f>IF(B570="",R568,IF(Q569&gt;=Chart!$F$2,E569,0))</f>
        <v>0</v>
      </c>
      <c r="S569">
        <f>IF(B570="",S568,IFERROR(IF(AND(R569&gt;0,R568=0),R569,(1+(B570/B569-1)*Calc!$Z$1)*S568),0))</f>
        <v>0</v>
      </c>
      <c r="T569">
        <f>IF(B570="",T568,IFERROR(IF(AND(R569&gt;0,R568=0),R569,(1+(B570/B569-1)*Calc!$Z$1-L570)*T568),0))</f>
        <v>0</v>
      </c>
      <c r="U569">
        <f>IF(B570="",U568,IFERROR(IF(AND(R569&gt;0,R568=0),R569,(1+(B570/B569-1)*Calc!$Z$1-M570*2)*U568),0))</f>
        <v>0</v>
      </c>
      <c r="V569">
        <f>IF(B570="",V568,IFERROR(IF(AND(R569&gt;0,R568=0),R569,(1+(B570/B569-1)*Calc!$Z$1-N570*2)*V568),0))</f>
        <v>0</v>
      </c>
      <c r="W569">
        <f>IF(ISNUMBER(C569),C569,W568)</f>
        <v>0.14000000000000001</v>
      </c>
      <c r="Y569" s="1" t="e">
        <f>IF(AND(Q569&gt;=Chart!$F$2,Q569&lt;=Chart!$F$3),Q569,#N/A)</f>
        <v>#N/A</v>
      </c>
      <c r="Z569" t="e">
        <f>IF(AND(Q569&gt;=Chart!$F$2,Q569&lt;=Chart!$F$3),R569,#N/A)</f>
        <v>#N/A</v>
      </c>
      <c r="AA569" t="e">
        <f>IF(AND(Q569&gt;=Chart!$F$2,Q569&lt;=Chart!$F$3),S569,#N/A)</f>
        <v>#N/A</v>
      </c>
      <c r="AB569" t="e">
        <f>IF(AND(Q569&gt;=Chart!$F$2,Q569&lt;=Chart!$F$3),T569,#N/A)</f>
        <v>#N/A</v>
      </c>
      <c r="AC569" t="e">
        <f>IF(AND(Q569&gt;=Chart!$F$2,Q569&lt;=Chart!$F$3),U569,#N/A)</f>
        <v>#N/A</v>
      </c>
      <c r="AD569" t="e">
        <f>IF(AND(Q569&gt;=Chart!$F$2,Q569&lt;=Chart!$F$3),V569,#N/A)</f>
        <v>#N/A</v>
      </c>
      <c r="AE569" t="e">
        <f>IF(AND(Q569&gt;=Chart!$F$2,Q569&lt;=Chart!$F$3),I569,#N/A)</f>
        <v>#N/A</v>
      </c>
      <c r="AF569" t="e">
        <f>IF(AND(Q569&gt;=Chart!$F$2,Q569&lt;=Chart!$F$3),H569/100,#N/A)</f>
        <v>#N/A</v>
      </c>
      <c r="AG569" t="e">
        <f>IF(AND(Q569&gt;=Chart!$F$2,Q569&lt;=Chart!$F$3),W569/100,#N/A)</f>
        <v>#N/A</v>
      </c>
    </row>
    <row r="570" spans="1:33" x14ac:dyDescent="0.25">
      <c r="A570">
        <v>1442237400</v>
      </c>
      <c r="B570">
        <f>INDEX('Daily Data ADJ'!$1:$1048576,MATCH(Calc!$A570,'Daily Data ADJ'!$A:$A,0),MATCH("SPY, CBOE BZX: Close",'Daily Data ADJ'!$1:$1,0))</f>
        <v>170.90836060000001</v>
      </c>
      <c r="C570">
        <f>INDEX('Daily Data ADJ'!$1:$1048576,MATCH(Calc!$A570,'Daily Data ADJ'!$A:$A,0),MATCH("EFFR, FRED: Close",'Daily Data ADJ'!$1:$1,0))</f>
        <v>0.14000000000000001</v>
      </c>
      <c r="D570" t="str">
        <f>INDEX('Daily Data ADJ'!$1:$1048576,MATCH(Calc!$A570,'Daily Data ADJ'!$A:$A,1),MATCH("SOFR, FRED: Close",'Daily Data ADJ'!$1:$1,0))</f>
        <v>NaN</v>
      </c>
      <c r="E570">
        <f>INDEX('Daily Data ADJ'!$1:$1048576,MATCH(Calc!$A570,'Daily Data ADJ'!$A:$A,0),MATCH("UPRO, CBOE BZX: Close",'Daily Data ADJ'!$1:$1,0))</f>
        <v>9.0118761000000003</v>
      </c>
      <c r="F570">
        <f>INDEX('Daily Data ADJ'!$1:$1048576,MATCH(Calc!$A570,'Daily Data ADJ'!$A:$A,0),MATCH("ES1!, CME_MINI: Close",'Daily Data ADJ'!$1:$1,0))</f>
        <v>1944</v>
      </c>
      <c r="G570">
        <f>INDEX('Daily Data ADJ'!$1:$1048576,MATCH(Calc!$A570,'Daily Data ADJ'!$A:$A,0),MATCH("ES2!, CME_MINI: Close",'Daily Data ADJ'!$1:$1,0))</f>
        <v>1937.25</v>
      </c>
      <c r="H570">
        <f>INDEX('QUANDL MULTPL SP500_DIV_YIELD_M'!$A:$G,MATCH(Calc!$A570,'QUANDL MULTPL SP500_DIV_YIELD_M'!$A:$A,1),MATCH('QUANDL MULTPL SP500_DIV_YIELD_M'!$E$1,'QUANDL MULTPL SP500_DIV_YIELD_M'!$A$1:$G$1,0))</f>
        <v>2.0699999999999998</v>
      </c>
      <c r="I570" s="5">
        <f t="shared" si="48"/>
        <v>6.8832817704407891E-3</v>
      </c>
      <c r="J570" s="1">
        <f>A570/24/60/60+DATE(1970,1,1)</f>
        <v>42261.5625</v>
      </c>
      <c r="K570" s="3">
        <f t="shared" si="51"/>
        <v>3</v>
      </c>
      <c r="L570" s="6">
        <f>(1+Chart!$F$4)^(1/(365/K570))-1</f>
        <v>1.9979165917494157E-4</v>
      </c>
      <c r="M570" s="6">
        <f t="shared" si="52"/>
        <v>1.1498868141890384E-5</v>
      </c>
      <c r="N570" s="6">
        <f t="shared" si="53"/>
        <v>5.6382686463019027E-5</v>
      </c>
      <c r="O570">
        <f>O569*(B570/B569)</f>
        <v>170.90836060000072</v>
      </c>
      <c r="P570">
        <f t="shared" si="49"/>
        <v>2015</v>
      </c>
      <c r="Q570" s="1">
        <f t="shared" si="50"/>
        <v>42261.5625</v>
      </c>
      <c r="R570">
        <f>IF(B571="",R569,IF(Q570&gt;=Chart!$F$2,E570,0))</f>
        <v>0</v>
      </c>
      <c r="S570">
        <f>IF(B571="",S569,IFERROR(IF(AND(R570&gt;0,R569=0),R570,(1+(B571/B570-1)*Calc!$Z$1)*S569),0))</f>
        <v>0</v>
      </c>
      <c r="T570">
        <f>IF(B571="",T569,IFERROR(IF(AND(R570&gt;0,R569=0),R570,(1+(B571/B570-1)*Calc!$Z$1-L571)*T569),0))</f>
        <v>0</v>
      </c>
      <c r="U570">
        <f>IF(B571="",U569,IFERROR(IF(AND(R570&gt;0,R569=0),R570,(1+(B571/B570-1)*Calc!$Z$1-M571*2)*U569),0))</f>
        <v>0</v>
      </c>
      <c r="V570">
        <f>IF(B571="",V569,IFERROR(IF(AND(R570&gt;0,R569=0),R570,(1+(B571/B570-1)*Calc!$Z$1-N571*2)*V569),0))</f>
        <v>0</v>
      </c>
      <c r="W570">
        <f>IF(ISNUMBER(C570),C570,W569)</f>
        <v>0.14000000000000001</v>
      </c>
      <c r="Y570" s="1" t="e">
        <f>IF(AND(Q570&gt;=Chart!$F$2,Q570&lt;=Chart!$F$3),Q570,#N/A)</f>
        <v>#N/A</v>
      </c>
      <c r="Z570" t="e">
        <f>IF(AND(Q570&gt;=Chart!$F$2,Q570&lt;=Chart!$F$3),R570,#N/A)</f>
        <v>#N/A</v>
      </c>
      <c r="AA570" t="e">
        <f>IF(AND(Q570&gt;=Chart!$F$2,Q570&lt;=Chart!$F$3),S570,#N/A)</f>
        <v>#N/A</v>
      </c>
      <c r="AB570" t="e">
        <f>IF(AND(Q570&gt;=Chart!$F$2,Q570&lt;=Chart!$F$3),T570,#N/A)</f>
        <v>#N/A</v>
      </c>
      <c r="AC570" t="e">
        <f>IF(AND(Q570&gt;=Chart!$F$2,Q570&lt;=Chart!$F$3),U570,#N/A)</f>
        <v>#N/A</v>
      </c>
      <c r="AD570" t="e">
        <f>IF(AND(Q570&gt;=Chart!$F$2,Q570&lt;=Chart!$F$3),V570,#N/A)</f>
        <v>#N/A</v>
      </c>
      <c r="AE570" t="e">
        <f>IF(AND(Q570&gt;=Chart!$F$2,Q570&lt;=Chart!$F$3),I570,#N/A)</f>
        <v>#N/A</v>
      </c>
      <c r="AF570" t="e">
        <f>IF(AND(Q570&gt;=Chart!$F$2,Q570&lt;=Chart!$F$3),H570/100,#N/A)</f>
        <v>#N/A</v>
      </c>
      <c r="AG570" t="e">
        <f>IF(AND(Q570&gt;=Chart!$F$2,Q570&lt;=Chart!$F$3),W570/100,#N/A)</f>
        <v>#N/A</v>
      </c>
    </row>
    <row r="571" spans="1:33" x14ac:dyDescent="0.25">
      <c r="A571">
        <v>1442323800</v>
      </c>
      <c r="B571">
        <f>INDEX('Daily Data ADJ'!$1:$1048576,MATCH(Calc!$A571,'Daily Data ADJ'!$A:$A,0),MATCH("SPY, CBOE BZX: Close",'Daily Data ADJ'!$1:$1,0))</f>
        <v>173.04460610999999</v>
      </c>
      <c r="C571">
        <f>INDEX('Daily Data ADJ'!$1:$1048576,MATCH(Calc!$A571,'Daily Data ADJ'!$A:$A,0),MATCH("EFFR, FRED: Close",'Daily Data ADJ'!$1:$1,0))</f>
        <v>0.14000000000000001</v>
      </c>
      <c r="D571" t="str">
        <f>INDEX('Daily Data ADJ'!$1:$1048576,MATCH(Calc!$A571,'Daily Data ADJ'!$A:$A,1),MATCH("SOFR, FRED: Close",'Daily Data ADJ'!$1:$1,0))</f>
        <v>NaN</v>
      </c>
      <c r="E571">
        <f>INDEX('Daily Data ADJ'!$1:$1048576,MATCH(Calc!$A571,'Daily Data ADJ'!$A:$A,0),MATCH("UPRO, CBOE BZX: Close",'Daily Data ADJ'!$1:$1,0))</f>
        <v>9.3671363599999999</v>
      </c>
      <c r="F571">
        <f>INDEX('Daily Data ADJ'!$1:$1048576,MATCH(Calc!$A571,'Daily Data ADJ'!$A:$A,0),MATCH("ES1!, CME_MINI: Close",'Daily Data ADJ'!$1:$1,0))</f>
        <v>1970</v>
      </c>
      <c r="G571">
        <f>INDEX('Daily Data ADJ'!$1:$1048576,MATCH(Calc!$A571,'Daily Data ADJ'!$A:$A,0),MATCH("ES2!, CME_MINI: Close",'Daily Data ADJ'!$1:$1,0))</f>
        <v>1963</v>
      </c>
      <c r="H571">
        <f>INDEX('QUANDL MULTPL SP500_DIV_YIELD_M'!$A:$G,MATCH(Calc!$A571,'QUANDL MULTPL SP500_DIV_YIELD_M'!$A:$A,1),MATCH('QUANDL MULTPL SP500_DIV_YIELD_M'!$E$1,'QUANDL MULTPL SP500_DIV_YIELD_M'!$A$1:$G$1,0))</f>
        <v>2.0699999999999998</v>
      </c>
      <c r="I571" s="5">
        <f t="shared" si="48"/>
        <v>6.56237835862045E-3</v>
      </c>
      <c r="J571" s="1">
        <f>A571/24/60/60+DATE(1970,1,1)</f>
        <v>42262.5625</v>
      </c>
      <c r="K571" s="3">
        <f t="shared" si="51"/>
        <v>1</v>
      </c>
      <c r="L571" s="6">
        <f>(1+Chart!$F$4)^(1/(365/K571))-1</f>
        <v>6.6592785027408397E-5</v>
      </c>
      <c r="M571" s="6">
        <f t="shared" si="52"/>
        <v>3.8329413558635395E-6</v>
      </c>
      <c r="N571" s="6">
        <f t="shared" si="53"/>
        <v>1.792054329730064E-5</v>
      </c>
      <c r="O571">
        <f>O570*(B571/B570)</f>
        <v>173.0446061100007</v>
      </c>
      <c r="P571">
        <f t="shared" si="49"/>
        <v>2015</v>
      </c>
      <c r="Q571" s="1">
        <f t="shared" si="50"/>
        <v>42262.5625</v>
      </c>
      <c r="R571">
        <f>IF(B572="",R570,IF(Q571&gt;=Chart!$F$2,E571,0))</f>
        <v>0</v>
      </c>
      <c r="S571">
        <f>IF(B572="",S570,IFERROR(IF(AND(R571&gt;0,R570=0),R571,(1+(B572/B571-1)*Calc!$Z$1)*S570),0))</f>
        <v>0</v>
      </c>
      <c r="T571">
        <f>IF(B572="",T570,IFERROR(IF(AND(R571&gt;0,R570=0),R571,(1+(B572/B571-1)*Calc!$Z$1-L572)*T570),0))</f>
        <v>0</v>
      </c>
      <c r="U571">
        <f>IF(B572="",U570,IFERROR(IF(AND(R571&gt;0,R570=0),R571,(1+(B572/B571-1)*Calc!$Z$1-M572*2)*U570),0))</f>
        <v>0</v>
      </c>
      <c r="V571">
        <f>IF(B572="",V570,IFERROR(IF(AND(R571&gt;0,R570=0),R571,(1+(B572/B571-1)*Calc!$Z$1-N572*2)*V570),0))</f>
        <v>0</v>
      </c>
      <c r="W571">
        <f>IF(ISNUMBER(C571),C571,W570)</f>
        <v>0.14000000000000001</v>
      </c>
      <c r="Y571" s="1" t="e">
        <f>IF(AND(Q571&gt;=Chart!$F$2,Q571&lt;=Chart!$F$3),Q571,#N/A)</f>
        <v>#N/A</v>
      </c>
      <c r="Z571" t="e">
        <f>IF(AND(Q571&gt;=Chart!$F$2,Q571&lt;=Chart!$F$3),R571,#N/A)</f>
        <v>#N/A</v>
      </c>
      <c r="AA571" t="e">
        <f>IF(AND(Q571&gt;=Chart!$F$2,Q571&lt;=Chart!$F$3),S571,#N/A)</f>
        <v>#N/A</v>
      </c>
      <c r="AB571" t="e">
        <f>IF(AND(Q571&gt;=Chart!$F$2,Q571&lt;=Chart!$F$3),T571,#N/A)</f>
        <v>#N/A</v>
      </c>
      <c r="AC571" t="e">
        <f>IF(AND(Q571&gt;=Chart!$F$2,Q571&lt;=Chart!$F$3),U571,#N/A)</f>
        <v>#N/A</v>
      </c>
      <c r="AD571" t="e">
        <f>IF(AND(Q571&gt;=Chart!$F$2,Q571&lt;=Chart!$F$3),V571,#N/A)</f>
        <v>#N/A</v>
      </c>
      <c r="AE571" t="e">
        <f>IF(AND(Q571&gt;=Chart!$F$2,Q571&lt;=Chart!$F$3),I571,#N/A)</f>
        <v>#N/A</v>
      </c>
      <c r="AF571" t="e">
        <f>IF(AND(Q571&gt;=Chart!$F$2,Q571&lt;=Chart!$F$3),H571/100,#N/A)</f>
        <v>#N/A</v>
      </c>
      <c r="AG571" t="e">
        <f>IF(AND(Q571&gt;=Chart!$F$2,Q571&lt;=Chart!$F$3),W571/100,#N/A)</f>
        <v>#N/A</v>
      </c>
    </row>
    <row r="572" spans="1:33" x14ac:dyDescent="0.25">
      <c r="A572">
        <v>1442410200</v>
      </c>
      <c r="B572">
        <f>INDEX('Daily Data ADJ'!$1:$1048576,MATCH(Calc!$A572,'Daily Data ADJ'!$A:$A,0),MATCH("SPY, CBOE BZX: Close",'Daily Data ADJ'!$1:$1,0))</f>
        <v>174.54433766</v>
      </c>
      <c r="C572">
        <f>INDEX('Daily Data ADJ'!$1:$1048576,MATCH(Calc!$A572,'Daily Data ADJ'!$A:$A,0),MATCH("EFFR, FRED: Close",'Daily Data ADJ'!$1:$1,0))</f>
        <v>0.14000000000000001</v>
      </c>
      <c r="D572" t="str">
        <f>INDEX('Daily Data ADJ'!$1:$1048576,MATCH(Calc!$A572,'Daily Data ADJ'!$A:$A,1),MATCH("SOFR, FRED: Close",'Daily Data ADJ'!$1:$1,0))</f>
        <v>NaN</v>
      </c>
      <c r="E572">
        <f>INDEX('Daily Data ADJ'!$1:$1048576,MATCH(Calc!$A572,'Daily Data ADJ'!$A:$A,0),MATCH("UPRO, CBOE BZX: Close",'Daily Data ADJ'!$1:$1,0))</f>
        <v>9.5952860100000006</v>
      </c>
      <c r="F572">
        <f>INDEX('Daily Data ADJ'!$1:$1048576,MATCH(Calc!$A572,'Daily Data ADJ'!$A:$A,0),MATCH("ES1!, CME_MINI: Close",'Daily Data ADJ'!$1:$1,0))</f>
        <v>1988</v>
      </c>
      <c r="G572">
        <f>INDEX('Daily Data ADJ'!$1:$1048576,MATCH(Calc!$A572,'Daily Data ADJ'!$A:$A,0),MATCH("ES2!, CME_MINI: Close",'Daily Data ADJ'!$1:$1,0))</f>
        <v>1981</v>
      </c>
      <c r="H572">
        <f>INDEX('QUANDL MULTPL SP500_DIV_YIELD_M'!$A:$G,MATCH(Calc!$A572,'QUANDL MULTPL SP500_DIV_YIELD_M'!$A:$A,1),MATCH('QUANDL MULTPL SP500_DIV_YIELD_M'!$E$1,'QUANDL MULTPL SP500_DIV_YIELD_M'!$A$1:$G$1,0))</f>
        <v>2.0699999999999998</v>
      </c>
      <c r="I572" s="5">
        <f t="shared" si="48"/>
        <v>6.6897084890311133E-3</v>
      </c>
      <c r="J572" s="1">
        <f>A572/24/60/60+DATE(1970,1,1)</f>
        <v>42263.5625</v>
      </c>
      <c r="K572" s="3">
        <f t="shared" si="51"/>
        <v>1</v>
      </c>
      <c r="L572" s="6">
        <f>(1+Chart!$F$4)^(1/(365/K572))-1</f>
        <v>6.6592785027408397E-5</v>
      </c>
      <c r="M572" s="6">
        <f t="shared" si="52"/>
        <v>3.8329413558635395E-6</v>
      </c>
      <c r="N572" s="6">
        <f t="shared" si="53"/>
        <v>1.8267102962710169E-5</v>
      </c>
      <c r="O572">
        <f>O571*(B572/B571)</f>
        <v>174.54433766000071</v>
      </c>
      <c r="P572">
        <f t="shared" si="49"/>
        <v>2015</v>
      </c>
      <c r="Q572" s="1">
        <f t="shared" si="50"/>
        <v>42263.5625</v>
      </c>
      <c r="R572">
        <f>IF(B573="",R571,IF(Q572&gt;=Chart!$F$2,E572,0))</f>
        <v>0</v>
      </c>
      <c r="S572">
        <f>IF(B573="",S571,IFERROR(IF(AND(R572&gt;0,R571=0),R572,(1+(B573/B572-1)*Calc!$Z$1)*S571),0))</f>
        <v>0</v>
      </c>
      <c r="T572">
        <f>IF(B573="",T571,IFERROR(IF(AND(R572&gt;0,R571=0),R572,(1+(B573/B572-1)*Calc!$Z$1-L573)*T571),0))</f>
        <v>0</v>
      </c>
      <c r="U572">
        <f>IF(B573="",U571,IFERROR(IF(AND(R572&gt;0,R571=0),R572,(1+(B573/B572-1)*Calc!$Z$1-M573*2)*U571),0))</f>
        <v>0</v>
      </c>
      <c r="V572">
        <f>IF(B573="",V571,IFERROR(IF(AND(R572&gt;0,R571=0),R572,(1+(B573/B572-1)*Calc!$Z$1-N573*2)*V571),0))</f>
        <v>0</v>
      </c>
      <c r="W572">
        <f>IF(ISNUMBER(C572),C572,W571)</f>
        <v>0.14000000000000001</v>
      </c>
      <c r="Y572" s="1" t="e">
        <f>IF(AND(Q572&gt;=Chart!$F$2,Q572&lt;=Chart!$F$3),Q572,#N/A)</f>
        <v>#N/A</v>
      </c>
      <c r="Z572" t="e">
        <f>IF(AND(Q572&gt;=Chart!$F$2,Q572&lt;=Chart!$F$3),R572,#N/A)</f>
        <v>#N/A</v>
      </c>
      <c r="AA572" t="e">
        <f>IF(AND(Q572&gt;=Chart!$F$2,Q572&lt;=Chart!$F$3),S572,#N/A)</f>
        <v>#N/A</v>
      </c>
      <c r="AB572" t="e">
        <f>IF(AND(Q572&gt;=Chart!$F$2,Q572&lt;=Chart!$F$3),T572,#N/A)</f>
        <v>#N/A</v>
      </c>
      <c r="AC572" t="e">
        <f>IF(AND(Q572&gt;=Chart!$F$2,Q572&lt;=Chart!$F$3),U572,#N/A)</f>
        <v>#N/A</v>
      </c>
      <c r="AD572" t="e">
        <f>IF(AND(Q572&gt;=Chart!$F$2,Q572&lt;=Chart!$F$3),V572,#N/A)</f>
        <v>#N/A</v>
      </c>
      <c r="AE572" t="e">
        <f>IF(AND(Q572&gt;=Chart!$F$2,Q572&lt;=Chart!$F$3),I572,#N/A)</f>
        <v>#N/A</v>
      </c>
      <c r="AF572" t="e">
        <f>IF(AND(Q572&gt;=Chart!$F$2,Q572&lt;=Chart!$F$3),H572/100,#N/A)</f>
        <v>#N/A</v>
      </c>
      <c r="AG572" t="e">
        <f>IF(AND(Q572&gt;=Chart!$F$2,Q572&lt;=Chart!$F$3),W572/100,#N/A)</f>
        <v>#N/A</v>
      </c>
    </row>
    <row r="573" spans="1:33" x14ac:dyDescent="0.25">
      <c r="A573">
        <v>1442496600</v>
      </c>
      <c r="B573">
        <f>INDEX('Daily Data ADJ'!$1:$1048576,MATCH(Calc!$A573,'Daily Data ADJ'!$A:$A,0),MATCH("SPY, CBOE BZX: Close",'Daily Data ADJ'!$1:$1,0))</f>
        <v>174.15196603000001</v>
      </c>
      <c r="C573">
        <f>INDEX('Daily Data ADJ'!$1:$1048576,MATCH(Calc!$A573,'Daily Data ADJ'!$A:$A,0),MATCH("EFFR, FRED: Close",'Daily Data ADJ'!$1:$1,0))</f>
        <v>0.14000000000000001</v>
      </c>
      <c r="D573" t="str">
        <f>INDEX('Daily Data ADJ'!$1:$1048576,MATCH(Calc!$A573,'Daily Data ADJ'!$A:$A,1),MATCH("SOFR, FRED: Close",'Daily Data ADJ'!$1:$1,0))</f>
        <v>NaN</v>
      </c>
      <c r="E573">
        <f>INDEX('Daily Data ADJ'!$1:$1048576,MATCH(Calc!$A573,'Daily Data ADJ'!$A:$A,0),MATCH("UPRO, CBOE BZX: Close",'Daily Data ADJ'!$1:$1,0))</f>
        <v>9.5463969399999993</v>
      </c>
      <c r="F573">
        <f>INDEX('Daily Data ADJ'!$1:$1048576,MATCH(Calc!$A573,'Daily Data ADJ'!$A:$A,0),MATCH("ES1!, CME_MINI: Close",'Daily Data ADJ'!$1:$1,0))</f>
        <v>1977.25</v>
      </c>
      <c r="G573">
        <f>INDEX('Daily Data ADJ'!$1:$1048576,MATCH(Calc!$A573,'Daily Data ADJ'!$A:$A,0),MATCH("ES2!, CME_MINI: Close",'Daily Data ADJ'!$1:$1,0))</f>
        <v>1970.5</v>
      </c>
      <c r="H573">
        <f>INDEX('QUANDL MULTPL SP500_DIV_YIELD_M'!$A:$G,MATCH(Calc!$A573,'QUANDL MULTPL SP500_DIV_YIELD_M'!$A:$A,1),MATCH('QUANDL MULTPL SP500_DIV_YIELD_M'!$E$1,'QUANDL MULTPL SP500_DIV_YIELD_M'!$A$1:$G$1,0))</f>
        <v>2.0699999999999998</v>
      </c>
      <c r="I573" s="5">
        <f t="shared" si="48"/>
        <v>7.1144371291726495E-3</v>
      </c>
      <c r="J573" s="1">
        <f>A573/24/60/60+DATE(1970,1,1)</f>
        <v>42264.5625</v>
      </c>
      <c r="K573" s="3">
        <f t="shared" si="51"/>
        <v>1</v>
      </c>
      <c r="L573" s="6">
        <f>(1+Chart!$F$4)^(1/(365/K573))-1</f>
        <v>6.6592785027408397E-5</v>
      </c>
      <c r="M573" s="6">
        <f t="shared" si="52"/>
        <v>3.8329413558635395E-6</v>
      </c>
      <c r="N573" s="6">
        <f t="shared" si="53"/>
        <v>1.9422788393619328E-5</v>
      </c>
      <c r="O573">
        <f>O572*(B573/B572)</f>
        <v>174.15196603000072</v>
      </c>
      <c r="P573">
        <f t="shared" si="49"/>
        <v>2015</v>
      </c>
      <c r="Q573" s="1">
        <f t="shared" si="50"/>
        <v>42264.5625</v>
      </c>
      <c r="R573">
        <f>IF(B574="",R572,IF(Q573&gt;=Chart!$F$2,E573,0))</f>
        <v>0</v>
      </c>
      <c r="S573">
        <f>IF(B574="",S572,IFERROR(IF(AND(R573&gt;0,R572=0),R573,(1+(B574/B573-1)*Calc!$Z$1)*S572),0))</f>
        <v>0</v>
      </c>
      <c r="T573">
        <f>IF(B574="",T572,IFERROR(IF(AND(R573&gt;0,R572=0),R573,(1+(B574/B573-1)*Calc!$Z$1-L574)*T572),0))</f>
        <v>0</v>
      </c>
      <c r="U573">
        <f>IF(B574="",U572,IFERROR(IF(AND(R573&gt;0,R572=0),R573,(1+(B574/B573-1)*Calc!$Z$1-M574*2)*U572),0))</f>
        <v>0</v>
      </c>
      <c r="V573">
        <f>IF(B574="",V572,IFERROR(IF(AND(R573&gt;0,R572=0),R573,(1+(B574/B573-1)*Calc!$Z$1-N574*2)*V572),0))</f>
        <v>0</v>
      </c>
      <c r="W573">
        <f>IF(ISNUMBER(C573),C573,W572)</f>
        <v>0.14000000000000001</v>
      </c>
      <c r="Y573" s="1" t="e">
        <f>IF(AND(Q573&gt;=Chart!$F$2,Q573&lt;=Chart!$F$3),Q573,#N/A)</f>
        <v>#N/A</v>
      </c>
      <c r="Z573" t="e">
        <f>IF(AND(Q573&gt;=Chart!$F$2,Q573&lt;=Chart!$F$3),R573,#N/A)</f>
        <v>#N/A</v>
      </c>
      <c r="AA573" t="e">
        <f>IF(AND(Q573&gt;=Chart!$F$2,Q573&lt;=Chart!$F$3),S573,#N/A)</f>
        <v>#N/A</v>
      </c>
      <c r="AB573" t="e">
        <f>IF(AND(Q573&gt;=Chart!$F$2,Q573&lt;=Chart!$F$3),T573,#N/A)</f>
        <v>#N/A</v>
      </c>
      <c r="AC573" t="e">
        <f>IF(AND(Q573&gt;=Chart!$F$2,Q573&lt;=Chart!$F$3),U573,#N/A)</f>
        <v>#N/A</v>
      </c>
      <c r="AD573" t="e">
        <f>IF(AND(Q573&gt;=Chart!$F$2,Q573&lt;=Chart!$F$3),V573,#N/A)</f>
        <v>#N/A</v>
      </c>
      <c r="AE573" t="e">
        <f>IF(AND(Q573&gt;=Chart!$F$2,Q573&lt;=Chart!$F$3),I573,#N/A)</f>
        <v>#N/A</v>
      </c>
      <c r="AF573" t="e">
        <f>IF(AND(Q573&gt;=Chart!$F$2,Q573&lt;=Chart!$F$3),H573/100,#N/A)</f>
        <v>#N/A</v>
      </c>
      <c r="AG573" t="e">
        <f>IF(AND(Q573&gt;=Chart!$F$2,Q573&lt;=Chart!$F$3),W573/100,#N/A)</f>
        <v>#N/A</v>
      </c>
    </row>
    <row r="574" spans="1:33" x14ac:dyDescent="0.25">
      <c r="A574">
        <v>1442583000</v>
      </c>
      <c r="B574">
        <f>INDEX('Daily Data ADJ'!$1:$1048576,MATCH(Calc!$A574,'Daily Data ADJ'!$A:$A,0),MATCH("SPY, CBOE BZX: Close",'Daily Data ADJ'!$1:$1,0))</f>
        <v>171.30643855</v>
      </c>
      <c r="C574">
        <f>INDEX('Daily Data ADJ'!$1:$1048576,MATCH(Calc!$A574,'Daily Data ADJ'!$A:$A,0),MATCH("EFFR, FRED: Close",'Daily Data ADJ'!$1:$1,0))</f>
        <v>0.14000000000000001</v>
      </c>
      <c r="D574" t="str">
        <f>INDEX('Daily Data ADJ'!$1:$1048576,MATCH(Calc!$A574,'Daily Data ADJ'!$A:$A,1),MATCH("SOFR, FRED: Close",'Daily Data ADJ'!$1:$1,0))</f>
        <v>NaN</v>
      </c>
      <c r="E574">
        <f>INDEX('Daily Data ADJ'!$1:$1048576,MATCH(Calc!$A574,'Daily Data ADJ'!$A:$A,0),MATCH("UPRO, CBOE BZX: Close",'Daily Data ADJ'!$1:$1,0))</f>
        <v>9.0689139999999995</v>
      </c>
      <c r="F574">
        <f>INDEX('Daily Data ADJ'!$1:$1048576,MATCH(Calc!$A574,'Daily Data ADJ'!$A:$A,0),MATCH("ES1!, CME_MINI: Close",'Daily Data ADJ'!$1:$1,0))</f>
        <v>1950.5</v>
      </c>
      <c r="G574">
        <f>INDEX('Daily Data ADJ'!$1:$1048576,MATCH(Calc!$A574,'Daily Data ADJ'!$A:$A,0),MATCH("ES2!, CME_MINI: Close",'Daily Data ADJ'!$1:$1,0))</f>
        <v>1943.25</v>
      </c>
      <c r="H574">
        <f>INDEX('QUANDL MULTPL SP500_DIV_YIELD_M'!$A:$G,MATCH(Calc!$A574,'QUANDL MULTPL SP500_DIV_YIELD_M'!$A:$A,1),MATCH('QUANDL MULTPL SP500_DIV_YIELD_M'!$E$1,'QUANDL MULTPL SP500_DIV_YIELD_M'!$A$1:$G$1,0))</f>
        <v>2.0699999999999998</v>
      </c>
      <c r="I574" s="5">
        <f t="shared" si="48"/>
        <v>5.9147085450447813E-3</v>
      </c>
      <c r="J574" s="1">
        <f>A574/24/60/60+DATE(1970,1,1)</f>
        <v>42265.5625</v>
      </c>
      <c r="K574" s="3">
        <f t="shared" si="51"/>
        <v>1</v>
      </c>
      <c r="L574" s="6">
        <f>(1+Chart!$F$4)^(1/(365/K574))-1</f>
        <v>6.6592785027408397E-5</v>
      </c>
      <c r="M574" s="6">
        <f t="shared" si="52"/>
        <v>3.8329413558635395E-6</v>
      </c>
      <c r="N574" s="6">
        <f t="shared" si="53"/>
        <v>1.6157076619727206E-5</v>
      </c>
      <c r="O574">
        <f>O573*(B574/B573)</f>
        <v>171.30643855000071</v>
      </c>
      <c r="P574">
        <f t="shared" si="49"/>
        <v>2015</v>
      </c>
      <c r="Q574" s="1">
        <f t="shared" si="50"/>
        <v>42265.5625</v>
      </c>
      <c r="R574">
        <f>IF(B575="",R573,IF(Q574&gt;=Chart!$F$2,E574,0))</f>
        <v>0</v>
      </c>
      <c r="S574">
        <f>IF(B575="",S573,IFERROR(IF(AND(R574&gt;0,R573=0),R574,(1+(B575/B574-1)*Calc!$Z$1)*S573),0))</f>
        <v>0</v>
      </c>
      <c r="T574">
        <f>IF(B575="",T573,IFERROR(IF(AND(R574&gt;0,R573=0),R574,(1+(B575/B574-1)*Calc!$Z$1-L575)*T573),0))</f>
        <v>0</v>
      </c>
      <c r="U574">
        <f>IF(B575="",U573,IFERROR(IF(AND(R574&gt;0,R573=0),R574,(1+(B575/B574-1)*Calc!$Z$1-M575*2)*U573),0))</f>
        <v>0</v>
      </c>
      <c r="V574">
        <f>IF(B575="",V573,IFERROR(IF(AND(R574&gt;0,R573=0),R574,(1+(B575/B574-1)*Calc!$Z$1-N575*2)*V573),0))</f>
        <v>0</v>
      </c>
      <c r="W574">
        <f>IF(ISNUMBER(C574),C574,W573)</f>
        <v>0.14000000000000001</v>
      </c>
      <c r="Y574" s="1" t="e">
        <f>IF(AND(Q574&gt;=Chart!$F$2,Q574&lt;=Chart!$F$3),Q574,#N/A)</f>
        <v>#N/A</v>
      </c>
      <c r="Z574" t="e">
        <f>IF(AND(Q574&gt;=Chart!$F$2,Q574&lt;=Chart!$F$3),R574,#N/A)</f>
        <v>#N/A</v>
      </c>
      <c r="AA574" t="e">
        <f>IF(AND(Q574&gt;=Chart!$F$2,Q574&lt;=Chart!$F$3),S574,#N/A)</f>
        <v>#N/A</v>
      </c>
      <c r="AB574" t="e">
        <f>IF(AND(Q574&gt;=Chart!$F$2,Q574&lt;=Chart!$F$3),T574,#N/A)</f>
        <v>#N/A</v>
      </c>
      <c r="AC574" t="e">
        <f>IF(AND(Q574&gt;=Chart!$F$2,Q574&lt;=Chart!$F$3),U574,#N/A)</f>
        <v>#N/A</v>
      </c>
      <c r="AD574" t="e">
        <f>IF(AND(Q574&gt;=Chart!$F$2,Q574&lt;=Chart!$F$3),V574,#N/A)</f>
        <v>#N/A</v>
      </c>
      <c r="AE574" t="e">
        <f>IF(AND(Q574&gt;=Chart!$F$2,Q574&lt;=Chart!$F$3),I574,#N/A)</f>
        <v>#N/A</v>
      </c>
      <c r="AF574" t="e">
        <f>IF(AND(Q574&gt;=Chart!$F$2,Q574&lt;=Chart!$F$3),H574/100,#N/A)</f>
        <v>#N/A</v>
      </c>
      <c r="AG574" t="e">
        <f>IF(AND(Q574&gt;=Chart!$F$2,Q574&lt;=Chart!$F$3),W574/100,#N/A)</f>
        <v>#N/A</v>
      </c>
    </row>
    <row r="575" spans="1:33" x14ac:dyDescent="0.25">
      <c r="A575">
        <v>1442842200</v>
      </c>
      <c r="B575">
        <f>INDEX('Daily Data ADJ'!$1:$1048576,MATCH(Calc!$A575,'Daily Data ADJ'!$A:$A,0),MATCH("SPY, CBOE BZX: Close",'Daily Data ADJ'!$1:$1,0))</f>
        <v>172.19167519000001</v>
      </c>
      <c r="C575">
        <f>INDEX('Daily Data ADJ'!$1:$1048576,MATCH(Calc!$A575,'Daily Data ADJ'!$A:$A,0),MATCH("EFFR, FRED: Close",'Daily Data ADJ'!$1:$1,0))</f>
        <v>0.14000000000000001</v>
      </c>
      <c r="D575" t="str">
        <f>INDEX('Daily Data ADJ'!$1:$1048576,MATCH(Calc!$A575,'Daily Data ADJ'!$A:$A,1),MATCH("SOFR, FRED: Close",'Daily Data ADJ'!$1:$1,0))</f>
        <v>NaN</v>
      </c>
      <c r="E575">
        <f>INDEX('Daily Data ADJ'!$1:$1048576,MATCH(Calc!$A575,'Daily Data ADJ'!$A:$A,0),MATCH("UPRO, CBOE BZX: Close",'Daily Data ADJ'!$1:$1,0))</f>
        <v>9.20906235</v>
      </c>
      <c r="F575">
        <f>INDEX('Daily Data ADJ'!$1:$1048576,MATCH(Calc!$A575,'Daily Data ADJ'!$A:$A,0),MATCH("ES1!, CME_MINI: Close",'Daily Data ADJ'!$1:$1,0))</f>
        <v>1963</v>
      </c>
      <c r="G575">
        <f>INDEX('Daily Data ADJ'!$1:$1048576,MATCH(Calc!$A575,'Daily Data ADJ'!$A:$A,0),MATCH("ES2!, CME_MINI: Close",'Daily Data ADJ'!$1:$1,0))</f>
        <v>1955.5</v>
      </c>
      <c r="H575">
        <f>INDEX('QUANDL MULTPL SP500_DIV_YIELD_M'!$A:$G,MATCH(Calc!$A575,'QUANDL MULTPL SP500_DIV_YIELD_M'!$A:$A,1),MATCH('QUANDL MULTPL SP500_DIV_YIELD_M'!$E$1,'QUANDL MULTPL SP500_DIV_YIELD_M'!$A$1:$G$1,0))</f>
        <v>2.0699999999999998</v>
      </c>
      <c r="I575" s="5">
        <f t="shared" si="48"/>
        <v>5.5046323016363953E-3</v>
      </c>
      <c r="J575" s="1">
        <f>A575/24/60/60+DATE(1970,1,1)</f>
        <v>42268.5625</v>
      </c>
      <c r="K575" s="3">
        <f t="shared" si="51"/>
        <v>3</v>
      </c>
      <c r="L575" s="6">
        <f>(1+Chart!$F$4)^(1/(365/K575))-1</f>
        <v>1.9979165917494157E-4</v>
      </c>
      <c r="M575" s="6">
        <f t="shared" si="52"/>
        <v>1.1498868141890384E-5</v>
      </c>
      <c r="N575" s="6">
        <f t="shared" si="53"/>
        <v>4.5120501597439855E-5</v>
      </c>
      <c r="O575">
        <f>O574*(B575/B574)</f>
        <v>172.19167519000072</v>
      </c>
      <c r="P575">
        <f t="shared" si="49"/>
        <v>2015</v>
      </c>
      <c r="Q575" s="1">
        <f t="shared" si="50"/>
        <v>42268.5625</v>
      </c>
      <c r="R575">
        <f>IF(B576="",R574,IF(Q575&gt;=Chart!$F$2,E575,0))</f>
        <v>0</v>
      </c>
      <c r="S575">
        <f>IF(B576="",S574,IFERROR(IF(AND(R575&gt;0,R574=0),R575,(1+(B576/B575-1)*Calc!$Z$1)*S574),0))</f>
        <v>0</v>
      </c>
      <c r="T575">
        <f>IF(B576="",T574,IFERROR(IF(AND(R575&gt;0,R574=0),R575,(1+(B576/B575-1)*Calc!$Z$1-L576)*T574),0))</f>
        <v>0</v>
      </c>
      <c r="U575">
        <f>IF(B576="",U574,IFERROR(IF(AND(R575&gt;0,R574=0),R575,(1+(B576/B575-1)*Calc!$Z$1-M576*2)*U574),0))</f>
        <v>0</v>
      </c>
      <c r="V575">
        <f>IF(B576="",V574,IFERROR(IF(AND(R575&gt;0,R574=0),R575,(1+(B576/B575-1)*Calc!$Z$1-N576*2)*V574),0))</f>
        <v>0</v>
      </c>
      <c r="W575">
        <f>IF(ISNUMBER(C575),C575,W574)</f>
        <v>0.14000000000000001</v>
      </c>
      <c r="Y575" s="1" t="e">
        <f>IF(AND(Q575&gt;=Chart!$F$2,Q575&lt;=Chart!$F$3),Q575,#N/A)</f>
        <v>#N/A</v>
      </c>
      <c r="Z575" t="e">
        <f>IF(AND(Q575&gt;=Chart!$F$2,Q575&lt;=Chart!$F$3),R575,#N/A)</f>
        <v>#N/A</v>
      </c>
      <c r="AA575" t="e">
        <f>IF(AND(Q575&gt;=Chart!$F$2,Q575&lt;=Chart!$F$3),S575,#N/A)</f>
        <v>#N/A</v>
      </c>
      <c r="AB575" t="e">
        <f>IF(AND(Q575&gt;=Chart!$F$2,Q575&lt;=Chart!$F$3),T575,#N/A)</f>
        <v>#N/A</v>
      </c>
      <c r="AC575" t="e">
        <f>IF(AND(Q575&gt;=Chart!$F$2,Q575&lt;=Chart!$F$3),U575,#N/A)</f>
        <v>#N/A</v>
      </c>
      <c r="AD575" t="e">
        <f>IF(AND(Q575&gt;=Chart!$F$2,Q575&lt;=Chart!$F$3),V575,#N/A)</f>
        <v>#N/A</v>
      </c>
      <c r="AE575" t="e">
        <f>IF(AND(Q575&gt;=Chart!$F$2,Q575&lt;=Chart!$F$3),I575,#N/A)</f>
        <v>#N/A</v>
      </c>
      <c r="AF575" t="e">
        <f>IF(AND(Q575&gt;=Chart!$F$2,Q575&lt;=Chart!$F$3),H575/100,#N/A)</f>
        <v>#N/A</v>
      </c>
      <c r="AG575" t="e">
        <f>IF(AND(Q575&gt;=Chart!$F$2,Q575&lt;=Chart!$F$3),W575/100,#N/A)</f>
        <v>#N/A</v>
      </c>
    </row>
    <row r="576" spans="1:33" x14ac:dyDescent="0.25">
      <c r="A576">
        <v>1442928600</v>
      </c>
      <c r="B576">
        <f>INDEX('Daily Data ADJ'!$1:$1048576,MATCH(Calc!$A576,'Daily Data ADJ'!$A:$A,0),MATCH("SPY, CBOE BZX: Close",'Daily Data ADJ'!$1:$1,0))</f>
        <v>169.95667177999999</v>
      </c>
      <c r="C576">
        <f>INDEX('Daily Data ADJ'!$1:$1048576,MATCH(Calc!$A576,'Daily Data ADJ'!$A:$A,0),MATCH("EFFR, FRED: Close",'Daily Data ADJ'!$1:$1,0))</f>
        <v>0.14000000000000001</v>
      </c>
      <c r="D576" t="str">
        <f>INDEX('Daily Data ADJ'!$1:$1048576,MATCH(Calc!$A576,'Daily Data ADJ'!$A:$A,1),MATCH("SOFR, FRED: Close",'Daily Data ADJ'!$1:$1,0))</f>
        <v>NaN</v>
      </c>
      <c r="E576">
        <f>INDEX('Daily Data ADJ'!$1:$1048576,MATCH(Calc!$A576,'Daily Data ADJ'!$A:$A,0),MATCH("UPRO, CBOE BZX: Close",'Daily Data ADJ'!$1:$1,0))</f>
        <v>8.8554320499999992</v>
      </c>
      <c r="F576">
        <f>INDEX('Daily Data ADJ'!$1:$1048576,MATCH(Calc!$A576,'Daily Data ADJ'!$A:$A,0),MATCH("ES1!, CME_MINI: Close",'Daily Data ADJ'!$1:$1,0))</f>
        <v>1932</v>
      </c>
      <c r="G576">
        <f>INDEX('Daily Data ADJ'!$1:$1048576,MATCH(Calc!$A576,'Daily Data ADJ'!$A:$A,0),MATCH("ES2!, CME_MINI: Close",'Daily Data ADJ'!$1:$1,0))</f>
        <v>1924.5</v>
      </c>
      <c r="H576">
        <f>INDEX('QUANDL MULTPL SP500_DIV_YIELD_M'!$A:$G,MATCH(Calc!$A576,'QUANDL MULTPL SP500_DIV_YIELD_M'!$A:$A,1),MATCH('QUANDL MULTPL SP500_DIV_YIELD_M'!$E$1,'QUANDL MULTPL SP500_DIV_YIELD_M'!$A$1:$G$1,0))</f>
        <v>2.0699999999999998</v>
      </c>
      <c r="I576" s="5">
        <f t="shared" si="48"/>
        <v>5.2622348783247265E-3</v>
      </c>
      <c r="J576" s="1">
        <f>A576/24/60/60+DATE(1970,1,1)</f>
        <v>42269.5625</v>
      </c>
      <c r="K576" s="3">
        <f t="shared" si="51"/>
        <v>1</v>
      </c>
      <c r="L576" s="6">
        <f>(1+Chart!$F$4)^(1/(365/K576))-1</f>
        <v>6.6592785027408397E-5</v>
      </c>
      <c r="M576" s="6">
        <f t="shared" si="52"/>
        <v>3.8329413558635395E-6</v>
      </c>
      <c r="N576" s="6">
        <f t="shared" si="53"/>
        <v>1.4379384757345903E-5</v>
      </c>
      <c r="O576">
        <f>O575*(B576/B575)</f>
        <v>169.9566717800007</v>
      </c>
      <c r="P576">
        <f t="shared" si="49"/>
        <v>2015</v>
      </c>
      <c r="Q576" s="1">
        <f t="shared" si="50"/>
        <v>42269.5625</v>
      </c>
      <c r="R576">
        <f>IF(B577="",R575,IF(Q576&gt;=Chart!$F$2,E576,0))</f>
        <v>0</v>
      </c>
      <c r="S576">
        <f>IF(B577="",S575,IFERROR(IF(AND(R576&gt;0,R575=0),R576,(1+(B577/B576-1)*Calc!$Z$1)*S575),0))</f>
        <v>0</v>
      </c>
      <c r="T576">
        <f>IF(B577="",T575,IFERROR(IF(AND(R576&gt;0,R575=0),R576,(1+(B577/B576-1)*Calc!$Z$1-L577)*T575),0))</f>
        <v>0</v>
      </c>
      <c r="U576">
        <f>IF(B577="",U575,IFERROR(IF(AND(R576&gt;0,R575=0),R576,(1+(B577/B576-1)*Calc!$Z$1-M577*2)*U575),0))</f>
        <v>0</v>
      </c>
      <c r="V576">
        <f>IF(B577="",V575,IFERROR(IF(AND(R576&gt;0,R575=0),R576,(1+(B577/B576-1)*Calc!$Z$1-N577*2)*V575),0))</f>
        <v>0</v>
      </c>
      <c r="W576">
        <f>IF(ISNUMBER(C576),C576,W575)</f>
        <v>0.14000000000000001</v>
      </c>
      <c r="Y576" s="1" t="e">
        <f>IF(AND(Q576&gt;=Chart!$F$2,Q576&lt;=Chart!$F$3),Q576,#N/A)</f>
        <v>#N/A</v>
      </c>
      <c r="Z576" t="e">
        <f>IF(AND(Q576&gt;=Chart!$F$2,Q576&lt;=Chart!$F$3),R576,#N/A)</f>
        <v>#N/A</v>
      </c>
      <c r="AA576" t="e">
        <f>IF(AND(Q576&gt;=Chart!$F$2,Q576&lt;=Chart!$F$3),S576,#N/A)</f>
        <v>#N/A</v>
      </c>
      <c r="AB576" t="e">
        <f>IF(AND(Q576&gt;=Chart!$F$2,Q576&lt;=Chart!$F$3),T576,#N/A)</f>
        <v>#N/A</v>
      </c>
      <c r="AC576" t="e">
        <f>IF(AND(Q576&gt;=Chart!$F$2,Q576&lt;=Chart!$F$3),U576,#N/A)</f>
        <v>#N/A</v>
      </c>
      <c r="AD576" t="e">
        <f>IF(AND(Q576&gt;=Chart!$F$2,Q576&lt;=Chart!$F$3),V576,#N/A)</f>
        <v>#N/A</v>
      </c>
      <c r="AE576" t="e">
        <f>IF(AND(Q576&gt;=Chart!$F$2,Q576&lt;=Chart!$F$3),I576,#N/A)</f>
        <v>#N/A</v>
      </c>
      <c r="AF576" t="e">
        <f>IF(AND(Q576&gt;=Chart!$F$2,Q576&lt;=Chart!$F$3),H576/100,#N/A)</f>
        <v>#N/A</v>
      </c>
      <c r="AG576" t="e">
        <f>IF(AND(Q576&gt;=Chart!$F$2,Q576&lt;=Chart!$F$3),W576/100,#N/A)</f>
        <v>#N/A</v>
      </c>
    </row>
    <row r="577" spans="1:33" x14ac:dyDescent="0.25">
      <c r="A577">
        <v>1443015000</v>
      </c>
      <c r="B577">
        <f>INDEX('Daily Data ADJ'!$1:$1048576,MATCH(Calc!$A577,'Daily Data ADJ'!$A:$A,0),MATCH("SPY, CBOE BZX: Close",'Daily Data ADJ'!$1:$1,0))</f>
        <v>169.68496547999999</v>
      </c>
      <c r="C577">
        <f>INDEX('Daily Data ADJ'!$1:$1048576,MATCH(Calc!$A577,'Daily Data ADJ'!$A:$A,0),MATCH("EFFR, FRED: Close",'Daily Data ADJ'!$1:$1,0))</f>
        <v>0.14000000000000001</v>
      </c>
      <c r="D577" t="str">
        <f>INDEX('Daily Data ADJ'!$1:$1048576,MATCH(Calc!$A577,'Daily Data ADJ'!$A:$A,1),MATCH("SOFR, FRED: Close",'Daily Data ADJ'!$1:$1,0))</f>
        <v>NaN</v>
      </c>
      <c r="E577">
        <f>INDEX('Daily Data ADJ'!$1:$1048576,MATCH(Calc!$A577,'Daily Data ADJ'!$A:$A,0),MATCH("UPRO, CBOE BZX: Close",'Daily Data ADJ'!$1:$1,0))</f>
        <v>8.7983941399999992</v>
      </c>
      <c r="F577">
        <f>INDEX('Daily Data ADJ'!$1:$1048576,MATCH(Calc!$A577,'Daily Data ADJ'!$A:$A,0),MATCH("ES1!, CME_MINI: Close",'Daily Data ADJ'!$1:$1,0))</f>
        <v>1928.5</v>
      </c>
      <c r="G577">
        <f>INDEX('Daily Data ADJ'!$1:$1048576,MATCH(Calc!$A577,'Daily Data ADJ'!$A:$A,0),MATCH("ES2!, CME_MINI: Close",'Daily Data ADJ'!$1:$1,0))</f>
        <v>1921</v>
      </c>
      <c r="H577">
        <f>INDEX('QUANDL MULTPL SP500_DIV_YIELD_M'!$A:$G,MATCH(Calc!$A577,'QUANDL MULTPL SP500_DIV_YIELD_M'!$A:$A,1),MATCH('QUANDL MULTPL SP500_DIV_YIELD_M'!$E$1,'QUANDL MULTPL SP500_DIV_YIELD_M'!$A$1:$G$1,0))</f>
        <v>2.0699999999999998</v>
      </c>
      <c r="I577" s="5">
        <f t="shared" si="48"/>
        <v>5.2343807029077739E-3</v>
      </c>
      <c r="J577" s="1">
        <f>A577/24/60/60+DATE(1970,1,1)</f>
        <v>42270.5625</v>
      </c>
      <c r="K577" s="3">
        <f t="shared" si="51"/>
        <v>1</v>
      </c>
      <c r="L577" s="6">
        <f>(1+Chart!$F$4)^(1/(365/K577))-1</f>
        <v>6.6592785027408397E-5</v>
      </c>
      <c r="M577" s="6">
        <f t="shared" si="52"/>
        <v>3.8329413558635395E-6</v>
      </c>
      <c r="N577" s="6">
        <f t="shared" si="53"/>
        <v>1.4303469281218284E-5</v>
      </c>
      <c r="O577">
        <f>O576*(B577/B576)</f>
        <v>169.6849654800007</v>
      </c>
      <c r="P577">
        <f t="shared" si="49"/>
        <v>2015</v>
      </c>
      <c r="Q577" s="1">
        <f t="shared" si="50"/>
        <v>42270.5625</v>
      </c>
      <c r="R577">
        <f>IF(B578="",R576,IF(Q577&gt;=Chart!$F$2,E577,0))</f>
        <v>0</v>
      </c>
      <c r="S577">
        <f>IF(B578="",S576,IFERROR(IF(AND(R577&gt;0,R576=0),R577,(1+(B578/B577-1)*Calc!$Z$1)*S576),0))</f>
        <v>0</v>
      </c>
      <c r="T577">
        <f>IF(B578="",T576,IFERROR(IF(AND(R577&gt;0,R576=0),R577,(1+(B578/B577-1)*Calc!$Z$1-L578)*T576),0))</f>
        <v>0</v>
      </c>
      <c r="U577">
        <f>IF(B578="",U576,IFERROR(IF(AND(R577&gt;0,R576=0),R577,(1+(B578/B577-1)*Calc!$Z$1-M578*2)*U576),0))</f>
        <v>0</v>
      </c>
      <c r="V577">
        <f>IF(B578="",V576,IFERROR(IF(AND(R577&gt;0,R576=0),R577,(1+(B578/B577-1)*Calc!$Z$1-N578*2)*V576),0))</f>
        <v>0</v>
      </c>
      <c r="W577">
        <f>IF(ISNUMBER(C577),C577,W576)</f>
        <v>0.14000000000000001</v>
      </c>
      <c r="Y577" s="1" t="e">
        <f>IF(AND(Q577&gt;=Chart!$F$2,Q577&lt;=Chart!$F$3),Q577,#N/A)</f>
        <v>#N/A</v>
      </c>
      <c r="Z577" t="e">
        <f>IF(AND(Q577&gt;=Chart!$F$2,Q577&lt;=Chart!$F$3),R577,#N/A)</f>
        <v>#N/A</v>
      </c>
      <c r="AA577" t="e">
        <f>IF(AND(Q577&gt;=Chart!$F$2,Q577&lt;=Chart!$F$3),S577,#N/A)</f>
        <v>#N/A</v>
      </c>
      <c r="AB577" t="e">
        <f>IF(AND(Q577&gt;=Chart!$F$2,Q577&lt;=Chart!$F$3),T577,#N/A)</f>
        <v>#N/A</v>
      </c>
      <c r="AC577" t="e">
        <f>IF(AND(Q577&gt;=Chart!$F$2,Q577&lt;=Chart!$F$3),U577,#N/A)</f>
        <v>#N/A</v>
      </c>
      <c r="AD577" t="e">
        <f>IF(AND(Q577&gt;=Chart!$F$2,Q577&lt;=Chart!$F$3),V577,#N/A)</f>
        <v>#N/A</v>
      </c>
      <c r="AE577" t="e">
        <f>IF(AND(Q577&gt;=Chart!$F$2,Q577&lt;=Chart!$F$3),I577,#N/A)</f>
        <v>#N/A</v>
      </c>
      <c r="AF577" t="e">
        <f>IF(AND(Q577&gt;=Chart!$F$2,Q577&lt;=Chart!$F$3),H577/100,#N/A)</f>
        <v>#N/A</v>
      </c>
      <c r="AG577" t="e">
        <f>IF(AND(Q577&gt;=Chart!$F$2,Q577&lt;=Chart!$F$3),W577/100,#N/A)</f>
        <v>#N/A</v>
      </c>
    </row>
    <row r="578" spans="1:33" x14ac:dyDescent="0.25">
      <c r="A578">
        <v>1443101400</v>
      </c>
      <c r="B578">
        <f>INDEX('Daily Data ADJ'!$1:$1048576,MATCH(Calc!$A578,'Daily Data ADJ'!$A:$A,0),MATCH("SPY, CBOE BZX: Close",'Daily Data ADJ'!$1:$1,0))</f>
        <v>169.07143513</v>
      </c>
      <c r="C578">
        <f>INDEX('Daily Data ADJ'!$1:$1048576,MATCH(Calc!$A578,'Daily Data ADJ'!$A:$A,0),MATCH("EFFR, FRED: Close",'Daily Data ADJ'!$1:$1,0))</f>
        <v>0.14000000000000001</v>
      </c>
      <c r="D578" t="str">
        <f>INDEX('Daily Data ADJ'!$1:$1048576,MATCH(Calc!$A578,'Daily Data ADJ'!$A:$A,1),MATCH("SOFR, FRED: Close",'Daily Data ADJ'!$1:$1,0))</f>
        <v>NaN</v>
      </c>
      <c r="E578">
        <f>INDEX('Daily Data ADJ'!$1:$1048576,MATCH(Calc!$A578,'Daily Data ADJ'!$A:$A,0),MATCH("UPRO, CBOE BZX: Close",'Daily Data ADJ'!$1:$1,0))</f>
        <v>8.7218015900000001</v>
      </c>
      <c r="F578">
        <f>INDEX('Daily Data ADJ'!$1:$1048576,MATCH(Calc!$A578,'Daily Data ADJ'!$A:$A,0),MATCH("ES1!, CME_MINI: Close",'Daily Data ADJ'!$1:$1,0))</f>
        <v>1918.75</v>
      </c>
      <c r="G578">
        <f>INDEX('Daily Data ADJ'!$1:$1048576,MATCH(Calc!$A578,'Daily Data ADJ'!$A:$A,0),MATCH("ES2!, CME_MINI: Close",'Daily Data ADJ'!$1:$1,0))</f>
        <v>1910.75</v>
      </c>
      <c r="H578">
        <f>INDEX('QUANDL MULTPL SP500_DIV_YIELD_M'!$A:$G,MATCH(Calc!$A578,'QUANDL MULTPL SP500_DIV_YIELD_M'!$A:$A,1),MATCH('QUANDL MULTPL SP500_DIV_YIELD_M'!$E$1,'QUANDL MULTPL SP500_DIV_YIELD_M'!$A$1:$G$1,0))</f>
        <v>2.0699999999999998</v>
      </c>
      <c r="I578" s="5">
        <f t="shared" si="48"/>
        <v>4.1264883874151982E-3</v>
      </c>
      <c r="J578" s="1">
        <f>A578/24/60/60+DATE(1970,1,1)</f>
        <v>42271.5625</v>
      </c>
      <c r="K578" s="3">
        <f t="shared" si="51"/>
        <v>1</v>
      </c>
      <c r="L578" s="6">
        <f>(1+Chart!$F$4)^(1/(365/K578))-1</f>
        <v>6.6592785027408397E-5</v>
      </c>
      <c r="M578" s="6">
        <f t="shared" si="52"/>
        <v>3.8329413558635395E-6</v>
      </c>
      <c r="N578" s="6">
        <f t="shared" si="53"/>
        <v>1.1282249352984053E-5</v>
      </c>
      <c r="O578">
        <f>O577*(B578/B577)</f>
        <v>169.07143513000071</v>
      </c>
      <c r="P578">
        <f t="shared" si="49"/>
        <v>2015</v>
      </c>
      <c r="Q578" s="1">
        <f t="shared" si="50"/>
        <v>42271.5625</v>
      </c>
      <c r="R578">
        <f>IF(B579="",R577,IF(Q578&gt;=Chart!$F$2,E578,0))</f>
        <v>0</v>
      </c>
      <c r="S578">
        <f>IF(B579="",S577,IFERROR(IF(AND(R578&gt;0,R577=0),R578,(1+(B579/B578-1)*Calc!$Z$1)*S577),0))</f>
        <v>0</v>
      </c>
      <c r="T578">
        <f>IF(B579="",T577,IFERROR(IF(AND(R578&gt;0,R577=0),R578,(1+(B579/B578-1)*Calc!$Z$1-L579)*T577),0))</f>
        <v>0</v>
      </c>
      <c r="U578">
        <f>IF(B579="",U577,IFERROR(IF(AND(R578&gt;0,R577=0),R578,(1+(B579/B578-1)*Calc!$Z$1-M579*2)*U577),0))</f>
        <v>0</v>
      </c>
      <c r="V578">
        <f>IF(B579="",V577,IFERROR(IF(AND(R578&gt;0,R577=0),R578,(1+(B579/B578-1)*Calc!$Z$1-N579*2)*V577),0))</f>
        <v>0</v>
      </c>
      <c r="W578">
        <f>IF(ISNUMBER(C578),C578,W577)</f>
        <v>0.14000000000000001</v>
      </c>
      <c r="Y578" s="1" t="e">
        <f>IF(AND(Q578&gt;=Chart!$F$2,Q578&lt;=Chart!$F$3),Q578,#N/A)</f>
        <v>#N/A</v>
      </c>
      <c r="Z578" t="e">
        <f>IF(AND(Q578&gt;=Chart!$F$2,Q578&lt;=Chart!$F$3),R578,#N/A)</f>
        <v>#N/A</v>
      </c>
      <c r="AA578" t="e">
        <f>IF(AND(Q578&gt;=Chart!$F$2,Q578&lt;=Chart!$F$3),S578,#N/A)</f>
        <v>#N/A</v>
      </c>
      <c r="AB578" t="e">
        <f>IF(AND(Q578&gt;=Chart!$F$2,Q578&lt;=Chart!$F$3),T578,#N/A)</f>
        <v>#N/A</v>
      </c>
      <c r="AC578" t="e">
        <f>IF(AND(Q578&gt;=Chart!$F$2,Q578&lt;=Chart!$F$3),U578,#N/A)</f>
        <v>#N/A</v>
      </c>
      <c r="AD578" t="e">
        <f>IF(AND(Q578&gt;=Chart!$F$2,Q578&lt;=Chart!$F$3),V578,#N/A)</f>
        <v>#N/A</v>
      </c>
      <c r="AE578" t="e">
        <f>IF(AND(Q578&gt;=Chart!$F$2,Q578&lt;=Chart!$F$3),I578,#N/A)</f>
        <v>#N/A</v>
      </c>
      <c r="AF578" t="e">
        <f>IF(AND(Q578&gt;=Chart!$F$2,Q578&lt;=Chart!$F$3),H578/100,#N/A)</f>
        <v>#N/A</v>
      </c>
      <c r="AG578" t="e">
        <f>IF(AND(Q578&gt;=Chart!$F$2,Q578&lt;=Chart!$F$3),W578/100,#N/A)</f>
        <v>#N/A</v>
      </c>
    </row>
    <row r="579" spans="1:33" x14ac:dyDescent="0.25">
      <c r="A579">
        <v>1443187800</v>
      </c>
      <c r="B579">
        <f>INDEX('Daily Data ADJ'!$1:$1048576,MATCH(Calc!$A579,'Daily Data ADJ'!$A:$A,0),MATCH("SPY, CBOE BZX: Close",'Daily Data ADJ'!$1:$1,0))</f>
        <v>169.02761153</v>
      </c>
      <c r="C579">
        <f>INDEX('Daily Data ADJ'!$1:$1048576,MATCH(Calc!$A579,'Daily Data ADJ'!$A:$A,0),MATCH("EFFR, FRED: Close",'Daily Data ADJ'!$1:$1,0))</f>
        <v>0.13</v>
      </c>
      <c r="D579" t="str">
        <f>INDEX('Daily Data ADJ'!$1:$1048576,MATCH(Calc!$A579,'Daily Data ADJ'!$A:$A,1),MATCH("SOFR, FRED: Close",'Daily Data ADJ'!$1:$1,0))</f>
        <v>NaN</v>
      </c>
      <c r="E579">
        <f>INDEX('Daily Data ADJ'!$1:$1048576,MATCH(Calc!$A579,'Daily Data ADJ'!$A:$A,0),MATCH("UPRO, CBOE BZX: Close",'Daily Data ADJ'!$1:$1,0))</f>
        <v>8.6989870200000006</v>
      </c>
      <c r="F579">
        <f>INDEX('Daily Data ADJ'!$1:$1048576,MATCH(Calc!$A579,'Daily Data ADJ'!$A:$A,0),MATCH("ES1!, CME_MINI: Close",'Daily Data ADJ'!$1:$1,0))</f>
        <v>1919.25</v>
      </c>
      <c r="G579">
        <f>INDEX('Daily Data ADJ'!$1:$1048576,MATCH(Calc!$A579,'Daily Data ADJ'!$A:$A,0),MATCH("ES2!, CME_MINI: Close",'Daily Data ADJ'!$1:$1,0))</f>
        <v>1911.25</v>
      </c>
      <c r="H579">
        <f>INDEX('QUANDL MULTPL SP500_DIV_YIELD_M'!$A:$G,MATCH(Calc!$A579,'QUANDL MULTPL SP500_DIV_YIELD_M'!$A:$A,1),MATCH('QUANDL MULTPL SP500_DIV_YIELD_M'!$E$1,'QUANDL MULTPL SP500_DIV_YIELD_M'!$A$1:$G$1,0))</f>
        <v>2.0699999999999998</v>
      </c>
      <c r="I579" s="5">
        <f t="shared" si="48"/>
        <v>4.1307790778032961E-3</v>
      </c>
      <c r="J579" s="1">
        <f>A579/24/60/60+DATE(1970,1,1)</f>
        <v>42272.5625</v>
      </c>
      <c r="K579" s="3">
        <f t="shared" si="51"/>
        <v>1</v>
      </c>
      <c r="L579" s="6">
        <f>(1+Chart!$F$4)^(1/(365/K579))-1</f>
        <v>6.6592785027408397E-5</v>
      </c>
      <c r="M579" s="6">
        <f t="shared" si="52"/>
        <v>3.5593371059405854E-6</v>
      </c>
      <c r="N579" s="6">
        <f t="shared" si="53"/>
        <v>1.1293956467595123E-5</v>
      </c>
      <c r="O579">
        <f>O578*(B579/B578)</f>
        <v>169.02761153000071</v>
      </c>
      <c r="P579">
        <f t="shared" si="49"/>
        <v>2015</v>
      </c>
      <c r="Q579" s="1">
        <f t="shared" si="50"/>
        <v>42272.5625</v>
      </c>
      <c r="R579">
        <f>IF(B580="",R578,IF(Q579&gt;=Chart!$F$2,E579,0))</f>
        <v>0</v>
      </c>
      <c r="S579">
        <f>IF(B580="",S578,IFERROR(IF(AND(R579&gt;0,R578=0),R579,(1+(B580/B579-1)*Calc!$Z$1)*S578),0))</f>
        <v>0</v>
      </c>
      <c r="T579">
        <f>IF(B580="",T578,IFERROR(IF(AND(R579&gt;0,R578=0),R579,(1+(B580/B579-1)*Calc!$Z$1-L580)*T578),0))</f>
        <v>0</v>
      </c>
      <c r="U579">
        <f>IF(B580="",U578,IFERROR(IF(AND(R579&gt;0,R578=0),R579,(1+(B580/B579-1)*Calc!$Z$1-M580*2)*U578),0))</f>
        <v>0</v>
      </c>
      <c r="V579">
        <f>IF(B580="",V578,IFERROR(IF(AND(R579&gt;0,R578=0),R579,(1+(B580/B579-1)*Calc!$Z$1-N580*2)*V578),0))</f>
        <v>0</v>
      </c>
      <c r="W579">
        <f>IF(ISNUMBER(C579),C579,W578)</f>
        <v>0.13</v>
      </c>
      <c r="Y579" s="1" t="e">
        <f>IF(AND(Q579&gt;=Chart!$F$2,Q579&lt;=Chart!$F$3),Q579,#N/A)</f>
        <v>#N/A</v>
      </c>
      <c r="Z579" t="e">
        <f>IF(AND(Q579&gt;=Chart!$F$2,Q579&lt;=Chart!$F$3),R579,#N/A)</f>
        <v>#N/A</v>
      </c>
      <c r="AA579" t="e">
        <f>IF(AND(Q579&gt;=Chart!$F$2,Q579&lt;=Chart!$F$3),S579,#N/A)</f>
        <v>#N/A</v>
      </c>
      <c r="AB579" t="e">
        <f>IF(AND(Q579&gt;=Chart!$F$2,Q579&lt;=Chart!$F$3),T579,#N/A)</f>
        <v>#N/A</v>
      </c>
      <c r="AC579" t="e">
        <f>IF(AND(Q579&gt;=Chart!$F$2,Q579&lt;=Chart!$F$3),U579,#N/A)</f>
        <v>#N/A</v>
      </c>
      <c r="AD579" t="e">
        <f>IF(AND(Q579&gt;=Chart!$F$2,Q579&lt;=Chart!$F$3),V579,#N/A)</f>
        <v>#N/A</v>
      </c>
      <c r="AE579" t="e">
        <f>IF(AND(Q579&gt;=Chart!$F$2,Q579&lt;=Chart!$F$3),I579,#N/A)</f>
        <v>#N/A</v>
      </c>
      <c r="AF579" t="e">
        <f>IF(AND(Q579&gt;=Chart!$F$2,Q579&lt;=Chart!$F$3),H579/100,#N/A)</f>
        <v>#N/A</v>
      </c>
      <c r="AG579" t="e">
        <f>IF(AND(Q579&gt;=Chart!$F$2,Q579&lt;=Chart!$F$3),W579/100,#N/A)</f>
        <v>#N/A</v>
      </c>
    </row>
    <row r="580" spans="1:33" x14ac:dyDescent="0.25">
      <c r="A580">
        <v>1443447000</v>
      </c>
      <c r="B580">
        <f>INDEX('Daily Data ADJ'!$1:$1048576,MATCH(Calc!$A580,'Daily Data ADJ'!$A:$A,0),MATCH("SPY, CBOE BZX: Close",'Daily Data ADJ'!$1:$1,0))</f>
        <v>164.78548738999999</v>
      </c>
      <c r="C580">
        <f>INDEX('Daily Data ADJ'!$1:$1048576,MATCH(Calc!$A580,'Daily Data ADJ'!$A:$A,0),MATCH("EFFR, FRED: Close",'Daily Data ADJ'!$1:$1,0))</f>
        <v>0.13</v>
      </c>
      <c r="D580" t="str">
        <f>INDEX('Daily Data ADJ'!$1:$1048576,MATCH(Calc!$A580,'Daily Data ADJ'!$A:$A,1),MATCH("SOFR, FRED: Close",'Daily Data ADJ'!$1:$1,0))</f>
        <v>NaN</v>
      </c>
      <c r="E580">
        <f>INDEX('Daily Data ADJ'!$1:$1048576,MATCH(Calc!$A580,'Daily Data ADJ'!$A:$A,0),MATCH("UPRO, CBOE BZX: Close",'Daily Data ADJ'!$1:$1,0))</f>
        <v>8.0406145099999993</v>
      </c>
      <c r="F580">
        <f>INDEX('Daily Data ADJ'!$1:$1048576,MATCH(Calc!$A580,'Daily Data ADJ'!$A:$A,0),MATCH("ES1!, CME_MINI: Close",'Daily Data ADJ'!$1:$1,0))</f>
        <v>1872</v>
      </c>
      <c r="G580">
        <f>INDEX('Daily Data ADJ'!$1:$1048576,MATCH(Calc!$A580,'Daily Data ADJ'!$A:$A,0),MATCH("ES2!, CME_MINI: Close",'Daily Data ADJ'!$1:$1,0))</f>
        <v>1864</v>
      </c>
      <c r="H580">
        <f>INDEX('QUANDL MULTPL SP500_DIV_YIELD_M'!$A:$G,MATCH(Calc!$A580,'QUANDL MULTPL SP500_DIV_YIELD_M'!$A:$A,1),MATCH('QUANDL MULTPL SP500_DIV_YIELD_M'!$E$1,'QUANDL MULTPL SP500_DIV_YIELD_M'!$A$1:$G$1,0))</f>
        <v>2.0699999999999998</v>
      </c>
      <c r="I580" s="5">
        <f t="shared" si="48"/>
        <v>3.715248086890114E-3</v>
      </c>
      <c r="J580" s="1">
        <f>A580/24/60/60+DATE(1970,1,1)</f>
        <v>42275.5625</v>
      </c>
      <c r="K580" s="3">
        <f t="shared" si="51"/>
        <v>3</v>
      </c>
      <c r="L580" s="6">
        <f>(1+Chart!$F$4)^(1/(365/K580))-1</f>
        <v>1.9979165917494157E-4</v>
      </c>
      <c r="M580" s="6">
        <f t="shared" si="52"/>
        <v>1.0678049324752692E-5</v>
      </c>
      <c r="N580" s="6">
        <f t="shared" si="53"/>
        <v>3.0480165325919018E-5</v>
      </c>
      <c r="O580">
        <f>O579*(B580/B579)</f>
        <v>164.78548739000067</v>
      </c>
      <c r="P580">
        <f t="shared" si="49"/>
        <v>2015</v>
      </c>
      <c r="Q580" s="1">
        <f t="shared" si="50"/>
        <v>42275.5625</v>
      </c>
      <c r="R580">
        <f>IF(B581="",R579,IF(Q580&gt;=Chart!$F$2,E580,0))</f>
        <v>0</v>
      </c>
      <c r="S580">
        <f>IF(B581="",S579,IFERROR(IF(AND(R580&gt;0,R579=0),R580,(1+(B581/B580-1)*Calc!$Z$1)*S579),0))</f>
        <v>0</v>
      </c>
      <c r="T580">
        <f>IF(B581="",T579,IFERROR(IF(AND(R580&gt;0,R579=0),R580,(1+(B581/B580-1)*Calc!$Z$1-L581)*T579),0))</f>
        <v>0</v>
      </c>
      <c r="U580">
        <f>IF(B581="",U579,IFERROR(IF(AND(R580&gt;0,R579=0),R580,(1+(B581/B580-1)*Calc!$Z$1-M581*2)*U579),0))</f>
        <v>0</v>
      </c>
      <c r="V580">
        <f>IF(B581="",V579,IFERROR(IF(AND(R580&gt;0,R579=0),R580,(1+(B581/B580-1)*Calc!$Z$1-N581*2)*V579),0))</f>
        <v>0</v>
      </c>
      <c r="W580">
        <f>IF(ISNUMBER(C580),C580,W579)</f>
        <v>0.13</v>
      </c>
      <c r="Y580" s="1" t="e">
        <f>IF(AND(Q580&gt;=Chart!$F$2,Q580&lt;=Chart!$F$3),Q580,#N/A)</f>
        <v>#N/A</v>
      </c>
      <c r="Z580" t="e">
        <f>IF(AND(Q580&gt;=Chart!$F$2,Q580&lt;=Chart!$F$3),R580,#N/A)</f>
        <v>#N/A</v>
      </c>
      <c r="AA580" t="e">
        <f>IF(AND(Q580&gt;=Chart!$F$2,Q580&lt;=Chart!$F$3),S580,#N/A)</f>
        <v>#N/A</v>
      </c>
      <c r="AB580" t="e">
        <f>IF(AND(Q580&gt;=Chart!$F$2,Q580&lt;=Chart!$F$3),T580,#N/A)</f>
        <v>#N/A</v>
      </c>
      <c r="AC580" t="e">
        <f>IF(AND(Q580&gt;=Chart!$F$2,Q580&lt;=Chart!$F$3),U580,#N/A)</f>
        <v>#N/A</v>
      </c>
      <c r="AD580" t="e">
        <f>IF(AND(Q580&gt;=Chart!$F$2,Q580&lt;=Chart!$F$3),V580,#N/A)</f>
        <v>#N/A</v>
      </c>
      <c r="AE580" t="e">
        <f>IF(AND(Q580&gt;=Chart!$F$2,Q580&lt;=Chart!$F$3),I580,#N/A)</f>
        <v>#N/A</v>
      </c>
      <c r="AF580" t="e">
        <f>IF(AND(Q580&gt;=Chart!$F$2,Q580&lt;=Chart!$F$3),H580/100,#N/A)</f>
        <v>#N/A</v>
      </c>
      <c r="AG580" t="e">
        <f>IF(AND(Q580&gt;=Chart!$F$2,Q580&lt;=Chart!$F$3),W580/100,#N/A)</f>
        <v>#N/A</v>
      </c>
    </row>
    <row r="581" spans="1:33" x14ac:dyDescent="0.25">
      <c r="A581">
        <v>1443533400</v>
      </c>
      <c r="B581">
        <f>INDEX('Daily Data ADJ'!$1:$1048576,MATCH(Calc!$A581,'Daily Data ADJ'!$A:$A,0),MATCH("SPY, CBOE BZX: Close",'Daily Data ADJ'!$1:$1,0))</f>
        <v>164.88189930999999</v>
      </c>
      <c r="C581">
        <f>INDEX('Daily Data ADJ'!$1:$1048576,MATCH(Calc!$A581,'Daily Data ADJ'!$A:$A,0),MATCH("EFFR, FRED: Close",'Daily Data ADJ'!$1:$1,0))</f>
        <v>0.13</v>
      </c>
      <c r="D581" t="str">
        <f>INDEX('Daily Data ADJ'!$1:$1048576,MATCH(Calc!$A581,'Daily Data ADJ'!$A:$A,1),MATCH("SOFR, FRED: Close",'Daily Data ADJ'!$1:$1,0))</f>
        <v>NaN</v>
      </c>
      <c r="E581">
        <f>INDEX('Daily Data ADJ'!$1:$1048576,MATCH(Calc!$A581,'Daily Data ADJ'!$A:$A,0),MATCH("UPRO, CBOE BZX: Close",'Daily Data ADJ'!$1:$1,0))</f>
        <v>8.0585401799999996</v>
      </c>
      <c r="F581">
        <f>INDEX('Daily Data ADJ'!$1:$1048576,MATCH(Calc!$A581,'Daily Data ADJ'!$A:$A,0),MATCH("ES1!, CME_MINI: Close",'Daily Data ADJ'!$1:$1,0))</f>
        <v>1874.5</v>
      </c>
      <c r="G581">
        <f>INDEX('Daily Data ADJ'!$1:$1048576,MATCH(Calc!$A581,'Daily Data ADJ'!$A:$A,0),MATCH("ES2!, CME_MINI: Close",'Daily Data ADJ'!$1:$1,0))</f>
        <v>1866.25</v>
      </c>
      <c r="H581">
        <f>INDEX('QUANDL MULTPL SP500_DIV_YIELD_M'!$A:$G,MATCH(Calc!$A581,'QUANDL MULTPL SP500_DIV_YIELD_M'!$A:$A,1),MATCH('QUANDL MULTPL SP500_DIV_YIELD_M'!$E$1,'QUANDL MULTPL SP500_DIV_YIELD_M'!$A$1:$G$1,0))</f>
        <v>2.0699999999999998</v>
      </c>
      <c r="I581" s="5">
        <f t="shared" si="48"/>
        <v>3.2111867580424981E-3</v>
      </c>
      <c r="J581" s="1">
        <f>A581/24/60/60+DATE(1970,1,1)</f>
        <v>42276.5625</v>
      </c>
      <c r="K581" s="3">
        <f t="shared" si="51"/>
        <v>1</v>
      </c>
      <c r="L581" s="6">
        <f>(1+Chart!$F$4)^(1/(365/K581))-1</f>
        <v>6.6592785027408397E-5</v>
      </c>
      <c r="M581" s="6">
        <f t="shared" si="52"/>
        <v>3.5593371059405854E-6</v>
      </c>
      <c r="N581" s="6">
        <f t="shared" si="53"/>
        <v>8.7837150395397856E-6</v>
      </c>
      <c r="O581">
        <f>O580*(B581/B580)</f>
        <v>164.88189931000068</v>
      </c>
      <c r="P581">
        <f t="shared" si="49"/>
        <v>2015</v>
      </c>
      <c r="Q581" s="1">
        <f t="shared" si="50"/>
        <v>42276.5625</v>
      </c>
      <c r="R581">
        <f>IF(B582="",R580,IF(Q581&gt;=Chart!$F$2,E581,0))</f>
        <v>0</v>
      </c>
      <c r="S581">
        <f>IF(B582="",S580,IFERROR(IF(AND(R581&gt;0,R580=0),R581,(1+(B582/B581-1)*Calc!$Z$1)*S580),0))</f>
        <v>0</v>
      </c>
      <c r="T581">
        <f>IF(B582="",T580,IFERROR(IF(AND(R581&gt;0,R580=0),R581,(1+(B582/B581-1)*Calc!$Z$1-L582)*T580),0))</f>
        <v>0</v>
      </c>
      <c r="U581">
        <f>IF(B582="",U580,IFERROR(IF(AND(R581&gt;0,R580=0),R581,(1+(B582/B581-1)*Calc!$Z$1-M582*2)*U580),0))</f>
        <v>0</v>
      </c>
      <c r="V581">
        <f>IF(B582="",V580,IFERROR(IF(AND(R581&gt;0,R580=0),R581,(1+(B582/B581-1)*Calc!$Z$1-N582*2)*V580),0))</f>
        <v>0</v>
      </c>
      <c r="W581">
        <f>IF(ISNUMBER(C581),C581,W580)</f>
        <v>0.13</v>
      </c>
      <c r="Y581" s="1" t="e">
        <f>IF(AND(Q581&gt;=Chart!$F$2,Q581&lt;=Chart!$F$3),Q581,#N/A)</f>
        <v>#N/A</v>
      </c>
      <c r="Z581" t="e">
        <f>IF(AND(Q581&gt;=Chart!$F$2,Q581&lt;=Chart!$F$3),R581,#N/A)</f>
        <v>#N/A</v>
      </c>
      <c r="AA581" t="e">
        <f>IF(AND(Q581&gt;=Chart!$F$2,Q581&lt;=Chart!$F$3),S581,#N/A)</f>
        <v>#N/A</v>
      </c>
      <c r="AB581" t="e">
        <f>IF(AND(Q581&gt;=Chart!$F$2,Q581&lt;=Chart!$F$3),T581,#N/A)</f>
        <v>#N/A</v>
      </c>
      <c r="AC581" t="e">
        <f>IF(AND(Q581&gt;=Chart!$F$2,Q581&lt;=Chart!$F$3),U581,#N/A)</f>
        <v>#N/A</v>
      </c>
      <c r="AD581" t="e">
        <f>IF(AND(Q581&gt;=Chart!$F$2,Q581&lt;=Chart!$F$3),V581,#N/A)</f>
        <v>#N/A</v>
      </c>
      <c r="AE581" t="e">
        <f>IF(AND(Q581&gt;=Chart!$F$2,Q581&lt;=Chart!$F$3),I581,#N/A)</f>
        <v>#N/A</v>
      </c>
      <c r="AF581" t="e">
        <f>IF(AND(Q581&gt;=Chart!$F$2,Q581&lt;=Chart!$F$3),H581/100,#N/A)</f>
        <v>#N/A</v>
      </c>
      <c r="AG581" t="e">
        <f>IF(AND(Q581&gt;=Chart!$F$2,Q581&lt;=Chart!$F$3),W581/100,#N/A)</f>
        <v>#N/A</v>
      </c>
    </row>
    <row r="582" spans="1:33" x14ac:dyDescent="0.25">
      <c r="A582">
        <v>1443619800</v>
      </c>
      <c r="B582">
        <f>INDEX('Daily Data ADJ'!$1:$1048576,MATCH(Calc!$A582,'Daily Data ADJ'!$A:$A,0),MATCH("SPY, CBOE BZX: Close",'Daily Data ADJ'!$1:$1,0))</f>
        <v>167.95831577999999</v>
      </c>
      <c r="C582">
        <f>INDEX('Daily Data ADJ'!$1:$1048576,MATCH(Calc!$A582,'Daily Data ADJ'!$A:$A,0),MATCH("EFFR, FRED: Close",'Daily Data ADJ'!$1:$1,0))</f>
        <v>7.0000000000000007E-2</v>
      </c>
      <c r="D582" t="str">
        <f>INDEX('Daily Data ADJ'!$1:$1048576,MATCH(Calc!$A582,'Daily Data ADJ'!$A:$A,1),MATCH("SOFR, FRED: Close",'Daily Data ADJ'!$1:$1,0))</f>
        <v>NaN</v>
      </c>
      <c r="E582">
        <f>INDEX('Daily Data ADJ'!$1:$1048576,MATCH(Calc!$A582,'Daily Data ADJ'!$A:$A,0),MATCH("UPRO, CBOE BZX: Close",'Daily Data ADJ'!$1:$1,0))</f>
        <v>8.5164674900000001</v>
      </c>
      <c r="F582">
        <f>INDEX('Daily Data ADJ'!$1:$1048576,MATCH(Calc!$A582,'Daily Data ADJ'!$A:$A,0),MATCH("ES1!, CME_MINI: Close",'Daily Data ADJ'!$1:$1,0))</f>
        <v>1908.75</v>
      </c>
      <c r="G582">
        <f>INDEX('Daily Data ADJ'!$1:$1048576,MATCH(Calc!$A582,'Daily Data ADJ'!$A:$A,0),MATCH("ES2!, CME_MINI: Close",'Daily Data ADJ'!$1:$1,0))</f>
        <v>1900.5</v>
      </c>
      <c r="H582">
        <f>INDEX('QUANDL MULTPL SP500_DIV_YIELD_M'!$A:$G,MATCH(Calc!$A582,'QUANDL MULTPL SP500_DIV_YIELD_M'!$A:$A,1),MATCH('QUANDL MULTPL SP500_DIV_YIELD_M'!$E$1,'QUANDL MULTPL SP500_DIV_YIELD_M'!$A$1:$G$1,0))</f>
        <v>2.19</v>
      </c>
      <c r="I582" s="5">
        <f t="shared" si="48"/>
        <v>4.7229642954074967E-3</v>
      </c>
      <c r="J582" s="1">
        <f>A582/24/60/60+DATE(1970,1,1)</f>
        <v>42277.5625</v>
      </c>
      <c r="K582" s="3">
        <f t="shared" si="51"/>
        <v>1</v>
      </c>
      <c r="L582" s="6">
        <f>(1+Chart!$F$4)^(1/(365/K582))-1</f>
        <v>6.6592785027408397E-5</v>
      </c>
      <c r="M582" s="6">
        <f t="shared" si="52"/>
        <v>1.9171391369976476E-6</v>
      </c>
      <c r="N582" s="6">
        <f t="shared" si="53"/>
        <v>1.2909250701964581E-5</v>
      </c>
      <c r="O582">
        <f>O581*(B582/B581)</f>
        <v>167.95831578000067</v>
      </c>
      <c r="P582">
        <f t="shared" si="49"/>
        <v>2015</v>
      </c>
      <c r="Q582" s="1">
        <f t="shared" si="50"/>
        <v>42277.5625</v>
      </c>
      <c r="R582">
        <f>IF(B583="",R581,IF(Q582&gt;=Chart!$F$2,E582,0))</f>
        <v>0</v>
      </c>
      <c r="S582">
        <f>IF(B583="",S581,IFERROR(IF(AND(R582&gt;0,R581=0),R582,(1+(B583/B582-1)*Calc!$Z$1)*S581),0))</f>
        <v>0</v>
      </c>
      <c r="T582">
        <f>IF(B583="",T581,IFERROR(IF(AND(R582&gt;0,R581=0),R582,(1+(B583/B582-1)*Calc!$Z$1-L583)*T581),0))</f>
        <v>0</v>
      </c>
      <c r="U582">
        <f>IF(B583="",U581,IFERROR(IF(AND(R582&gt;0,R581=0),R582,(1+(B583/B582-1)*Calc!$Z$1-M583*2)*U581),0))</f>
        <v>0</v>
      </c>
      <c r="V582">
        <f>IF(B583="",V581,IFERROR(IF(AND(R582&gt;0,R581=0),R582,(1+(B583/B582-1)*Calc!$Z$1-N583*2)*V581),0))</f>
        <v>0</v>
      </c>
      <c r="W582">
        <f>IF(ISNUMBER(C582),C582,W581)</f>
        <v>7.0000000000000007E-2</v>
      </c>
      <c r="Y582" s="1" t="e">
        <f>IF(AND(Q582&gt;=Chart!$F$2,Q582&lt;=Chart!$F$3),Q582,#N/A)</f>
        <v>#N/A</v>
      </c>
      <c r="Z582" t="e">
        <f>IF(AND(Q582&gt;=Chart!$F$2,Q582&lt;=Chart!$F$3),R582,#N/A)</f>
        <v>#N/A</v>
      </c>
      <c r="AA582" t="e">
        <f>IF(AND(Q582&gt;=Chart!$F$2,Q582&lt;=Chart!$F$3),S582,#N/A)</f>
        <v>#N/A</v>
      </c>
      <c r="AB582" t="e">
        <f>IF(AND(Q582&gt;=Chart!$F$2,Q582&lt;=Chart!$F$3),T582,#N/A)</f>
        <v>#N/A</v>
      </c>
      <c r="AC582" t="e">
        <f>IF(AND(Q582&gt;=Chart!$F$2,Q582&lt;=Chart!$F$3),U582,#N/A)</f>
        <v>#N/A</v>
      </c>
      <c r="AD582" t="e">
        <f>IF(AND(Q582&gt;=Chart!$F$2,Q582&lt;=Chart!$F$3),V582,#N/A)</f>
        <v>#N/A</v>
      </c>
      <c r="AE582" t="e">
        <f>IF(AND(Q582&gt;=Chart!$F$2,Q582&lt;=Chart!$F$3),I582,#N/A)</f>
        <v>#N/A</v>
      </c>
      <c r="AF582" t="e">
        <f>IF(AND(Q582&gt;=Chart!$F$2,Q582&lt;=Chart!$F$3),H582/100,#N/A)</f>
        <v>#N/A</v>
      </c>
      <c r="AG582" t="e">
        <f>IF(AND(Q582&gt;=Chart!$F$2,Q582&lt;=Chart!$F$3),W582/100,#N/A)</f>
        <v>#N/A</v>
      </c>
    </row>
    <row r="583" spans="1:33" x14ac:dyDescent="0.25">
      <c r="A583">
        <v>1443706200</v>
      </c>
      <c r="B583">
        <f>INDEX('Daily Data ADJ'!$1:$1048576,MATCH(Calc!$A583,'Daily Data ADJ'!$A:$A,0),MATCH("SPY, CBOE BZX: Close",'Daily Data ADJ'!$1:$1,0))</f>
        <v>168.39655174000001</v>
      </c>
      <c r="C583">
        <f>INDEX('Daily Data ADJ'!$1:$1048576,MATCH(Calc!$A583,'Daily Data ADJ'!$A:$A,0),MATCH("EFFR, FRED: Close",'Daily Data ADJ'!$1:$1,0))</f>
        <v>0.13</v>
      </c>
      <c r="D583" t="str">
        <f>INDEX('Daily Data ADJ'!$1:$1048576,MATCH(Calc!$A583,'Daily Data ADJ'!$A:$A,1),MATCH("SOFR, FRED: Close",'Daily Data ADJ'!$1:$1,0))</f>
        <v>NaN</v>
      </c>
      <c r="E583">
        <f>INDEX('Daily Data ADJ'!$1:$1048576,MATCH(Calc!$A583,'Daily Data ADJ'!$A:$A,0),MATCH("UPRO, CBOE BZX: Close",'Daily Data ADJ'!$1:$1,0))</f>
        <v>8.5849121900000007</v>
      </c>
      <c r="F583">
        <f>INDEX('Daily Data ADJ'!$1:$1048576,MATCH(Calc!$A583,'Daily Data ADJ'!$A:$A,0),MATCH("ES1!, CME_MINI: Close",'Daily Data ADJ'!$1:$1,0))</f>
        <v>1916.75</v>
      </c>
      <c r="G583">
        <f>INDEX('Daily Data ADJ'!$1:$1048576,MATCH(Calc!$A583,'Daily Data ADJ'!$A:$A,0),MATCH("ES2!, CME_MINI: Close",'Daily Data ADJ'!$1:$1,0))</f>
        <v>1908.5</v>
      </c>
      <c r="H583">
        <f>INDEX('QUANDL MULTPL SP500_DIV_YIELD_M'!$A:$G,MATCH(Calc!$A583,'QUANDL MULTPL SP500_DIV_YIELD_M'!$A:$A,1),MATCH('QUANDL MULTPL SP500_DIV_YIELD_M'!$E$1,'QUANDL MULTPL SP500_DIV_YIELD_M'!$A$1:$G$1,0))</f>
        <v>2.19</v>
      </c>
      <c r="I583" s="5">
        <f t="shared" si="48"/>
        <v>4.7941934318785594E-3</v>
      </c>
      <c r="J583" s="1">
        <f>A583/24/60/60+DATE(1970,1,1)</f>
        <v>42278.5625</v>
      </c>
      <c r="K583" s="3">
        <f t="shared" si="51"/>
        <v>1</v>
      </c>
      <c r="L583" s="6">
        <f>(1+Chart!$F$4)^(1/(365/K583))-1</f>
        <v>6.6592785027408397E-5</v>
      </c>
      <c r="M583" s="6">
        <f t="shared" si="52"/>
        <v>3.5593371059405854E-6</v>
      </c>
      <c r="N583" s="6">
        <f t="shared" si="53"/>
        <v>1.310347731653394E-5</v>
      </c>
      <c r="O583">
        <f>O582*(B583/B582)</f>
        <v>168.39655174000069</v>
      </c>
      <c r="P583">
        <f t="shared" si="49"/>
        <v>2015</v>
      </c>
      <c r="Q583" s="1">
        <f t="shared" si="50"/>
        <v>42278.5625</v>
      </c>
      <c r="R583">
        <f>IF(B584="",R582,IF(Q583&gt;=Chart!$F$2,E583,0))</f>
        <v>0</v>
      </c>
      <c r="S583">
        <f>IF(B584="",S582,IFERROR(IF(AND(R583&gt;0,R582=0),R583,(1+(B584/B583-1)*Calc!$Z$1)*S582),0))</f>
        <v>0</v>
      </c>
      <c r="T583">
        <f>IF(B584="",T582,IFERROR(IF(AND(R583&gt;0,R582=0),R583,(1+(B584/B583-1)*Calc!$Z$1-L584)*T582),0))</f>
        <v>0</v>
      </c>
      <c r="U583">
        <f>IF(B584="",U582,IFERROR(IF(AND(R583&gt;0,R582=0),R583,(1+(B584/B583-1)*Calc!$Z$1-M584*2)*U582),0))</f>
        <v>0</v>
      </c>
      <c r="V583">
        <f>IF(B584="",V582,IFERROR(IF(AND(R583&gt;0,R582=0),R583,(1+(B584/B583-1)*Calc!$Z$1-N584*2)*V582),0))</f>
        <v>0</v>
      </c>
      <c r="W583">
        <f>IF(ISNUMBER(C583),C583,W582)</f>
        <v>0.13</v>
      </c>
      <c r="Y583" s="1" t="e">
        <f>IF(AND(Q583&gt;=Chart!$F$2,Q583&lt;=Chart!$F$3),Q583,#N/A)</f>
        <v>#N/A</v>
      </c>
      <c r="Z583" t="e">
        <f>IF(AND(Q583&gt;=Chart!$F$2,Q583&lt;=Chart!$F$3),R583,#N/A)</f>
        <v>#N/A</v>
      </c>
      <c r="AA583" t="e">
        <f>IF(AND(Q583&gt;=Chart!$F$2,Q583&lt;=Chart!$F$3),S583,#N/A)</f>
        <v>#N/A</v>
      </c>
      <c r="AB583" t="e">
        <f>IF(AND(Q583&gt;=Chart!$F$2,Q583&lt;=Chart!$F$3),T583,#N/A)</f>
        <v>#N/A</v>
      </c>
      <c r="AC583" t="e">
        <f>IF(AND(Q583&gt;=Chart!$F$2,Q583&lt;=Chart!$F$3),U583,#N/A)</f>
        <v>#N/A</v>
      </c>
      <c r="AD583" t="e">
        <f>IF(AND(Q583&gt;=Chart!$F$2,Q583&lt;=Chart!$F$3),V583,#N/A)</f>
        <v>#N/A</v>
      </c>
      <c r="AE583" t="e">
        <f>IF(AND(Q583&gt;=Chart!$F$2,Q583&lt;=Chart!$F$3),I583,#N/A)</f>
        <v>#N/A</v>
      </c>
      <c r="AF583" t="e">
        <f>IF(AND(Q583&gt;=Chart!$F$2,Q583&lt;=Chart!$F$3),H583/100,#N/A)</f>
        <v>#N/A</v>
      </c>
      <c r="AG583" t="e">
        <f>IF(AND(Q583&gt;=Chart!$F$2,Q583&lt;=Chart!$F$3),W583/100,#N/A)</f>
        <v>#N/A</v>
      </c>
    </row>
    <row r="584" spans="1:33" x14ac:dyDescent="0.25">
      <c r="A584">
        <v>1443792600</v>
      </c>
      <c r="B584">
        <f>INDEX('Daily Data ADJ'!$1:$1048576,MATCH(Calc!$A584,'Daily Data ADJ'!$A:$A,0),MATCH("SPY, CBOE BZX: Close",'Daily Data ADJ'!$1:$1,0))</f>
        <v>170.91202618</v>
      </c>
      <c r="C584">
        <f>INDEX('Daily Data ADJ'!$1:$1048576,MATCH(Calc!$A584,'Daily Data ADJ'!$A:$A,0),MATCH("EFFR, FRED: Close",'Daily Data ADJ'!$1:$1,0))</f>
        <v>0.13</v>
      </c>
      <c r="D584" t="str">
        <f>INDEX('Daily Data ADJ'!$1:$1048576,MATCH(Calc!$A584,'Daily Data ADJ'!$A:$A,1),MATCH("SOFR, FRED: Close",'Daily Data ADJ'!$1:$1,0))</f>
        <v>NaN</v>
      </c>
      <c r="E584">
        <f>INDEX('Daily Data ADJ'!$1:$1048576,MATCH(Calc!$A584,'Daily Data ADJ'!$A:$A,0),MATCH("UPRO, CBOE BZX: Close",'Daily Data ADJ'!$1:$1,0))</f>
        <v>8.9434323800000008</v>
      </c>
      <c r="F584">
        <f>INDEX('Daily Data ADJ'!$1:$1048576,MATCH(Calc!$A584,'Daily Data ADJ'!$A:$A,0),MATCH("ES1!, CME_MINI: Close",'Daily Data ADJ'!$1:$1,0))</f>
        <v>1943</v>
      </c>
      <c r="G584">
        <f>INDEX('Daily Data ADJ'!$1:$1048576,MATCH(Calc!$A584,'Daily Data ADJ'!$A:$A,0),MATCH("ES2!, CME_MINI: Close",'Daily Data ADJ'!$1:$1,0))</f>
        <v>1934.75</v>
      </c>
      <c r="H584">
        <f>INDEX('QUANDL MULTPL SP500_DIV_YIELD_M'!$A:$G,MATCH(Calc!$A584,'QUANDL MULTPL SP500_DIV_YIELD_M'!$A:$A,1),MATCH('QUANDL MULTPL SP500_DIV_YIELD_M'!$E$1,'QUANDL MULTPL SP500_DIV_YIELD_M'!$A$1:$G$1,0))</f>
        <v>2.19</v>
      </c>
      <c r="I584" s="5">
        <f t="shared" ref="I584:I647" si="54">(G584/F584)^4-1+H584/100</f>
        <v>5.0238205083929753E-3</v>
      </c>
      <c r="J584" s="1">
        <f>A584/24/60/60+DATE(1970,1,1)</f>
        <v>42279.5625</v>
      </c>
      <c r="K584" s="3">
        <f t="shared" si="51"/>
        <v>1</v>
      </c>
      <c r="L584" s="6">
        <f>(1+Chart!$F$4)^(1/(365/K584))-1</f>
        <v>6.6592785027408397E-5</v>
      </c>
      <c r="M584" s="6">
        <f t="shared" si="52"/>
        <v>3.5593371059405854E-6</v>
      </c>
      <c r="N584" s="6">
        <f t="shared" si="53"/>
        <v>1.3729527752026627E-5</v>
      </c>
      <c r="O584">
        <f>O583*(B584/B583)</f>
        <v>170.91202618000071</v>
      </c>
      <c r="P584">
        <f t="shared" ref="P584:P647" si="55">YEAR(Q584)</f>
        <v>2015</v>
      </c>
      <c r="Q584" s="1">
        <f t="shared" ref="Q584:Q647" si="56">J584</f>
        <v>42279.5625</v>
      </c>
      <c r="R584">
        <f>IF(B585="",R583,IF(Q584&gt;=Chart!$F$2,E584,0))</f>
        <v>0</v>
      </c>
      <c r="S584">
        <f>IF(B585="",S583,IFERROR(IF(AND(R584&gt;0,R583=0),R584,(1+(B585/B584-1)*Calc!$Z$1)*S583),0))</f>
        <v>0</v>
      </c>
      <c r="T584">
        <f>IF(B585="",T583,IFERROR(IF(AND(R584&gt;0,R583=0),R584,(1+(B585/B584-1)*Calc!$Z$1-L585)*T583),0))</f>
        <v>0</v>
      </c>
      <c r="U584">
        <f>IF(B585="",U583,IFERROR(IF(AND(R584&gt;0,R583=0),R584,(1+(B585/B584-1)*Calc!$Z$1-M585*2)*U583),0))</f>
        <v>0</v>
      </c>
      <c r="V584">
        <f>IF(B585="",V583,IFERROR(IF(AND(R584&gt;0,R583=0),R584,(1+(B585/B584-1)*Calc!$Z$1-N585*2)*V583),0))</f>
        <v>0</v>
      </c>
      <c r="W584">
        <f>IF(ISNUMBER(C584),C584,W583)</f>
        <v>0.13</v>
      </c>
      <c r="Y584" s="1" t="e">
        <f>IF(AND(Q584&gt;=Chart!$F$2,Q584&lt;=Chart!$F$3),Q584,#N/A)</f>
        <v>#N/A</v>
      </c>
      <c r="Z584" t="e">
        <f>IF(AND(Q584&gt;=Chart!$F$2,Q584&lt;=Chart!$F$3),R584,#N/A)</f>
        <v>#N/A</v>
      </c>
      <c r="AA584" t="e">
        <f>IF(AND(Q584&gt;=Chart!$F$2,Q584&lt;=Chart!$F$3),S584,#N/A)</f>
        <v>#N/A</v>
      </c>
      <c r="AB584" t="e">
        <f>IF(AND(Q584&gt;=Chart!$F$2,Q584&lt;=Chart!$F$3),T584,#N/A)</f>
        <v>#N/A</v>
      </c>
      <c r="AC584" t="e">
        <f>IF(AND(Q584&gt;=Chart!$F$2,Q584&lt;=Chart!$F$3),U584,#N/A)</f>
        <v>#N/A</v>
      </c>
      <c r="AD584" t="e">
        <f>IF(AND(Q584&gt;=Chart!$F$2,Q584&lt;=Chart!$F$3),V584,#N/A)</f>
        <v>#N/A</v>
      </c>
      <c r="AE584" t="e">
        <f>IF(AND(Q584&gt;=Chart!$F$2,Q584&lt;=Chart!$F$3),I584,#N/A)</f>
        <v>#N/A</v>
      </c>
      <c r="AF584" t="e">
        <f>IF(AND(Q584&gt;=Chart!$F$2,Q584&lt;=Chart!$F$3),H584/100,#N/A)</f>
        <v>#N/A</v>
      </c>
      <c r="AG584" t="e">
        <f>IF(AND(Q584&gt;=Chart!$F$2,Q584&lt;=Chart!$F$3),W584/100,#N/A)</f>
        <v>#N/A</v>
      </c>
    </row>
    <row r="585" spans="1:33" x14ac:dyDescent="0.25">
      <c r="A585">
        <v>1444051800</v>
      </c>
      <c r="B585">
        <f>INDEX('Daily Data ADJ'!$1:$1048576,MATCH(Calc!$A585,'Daily Data ADJ'!$A:$A,0),MATCH("SPY, CBOE BZX: Close",'Daily Data ADJ'!$1:$1,0))</f>
        <v>173.95338376999999</v>
      </c>
      <c r="C585">
        <f>INDEX('Daily Data ADJ'!$1:$1048576,MATCH(Calc!$A585,'Daily Data ADJ'!$A:$A,0),MATCH("EFFR, FRED: Close",'Daily Data ADJ'!$1:$1,0))</f>
        <v>0.13</v>
      </c>
      <c r="D585" t="str">
        <f>INDEX('Daily Data ADJ'!$1:$1048576,MATCH(Calc!$A585,'Daily Data ADJ'!$A:$A,1),MATCH("SOFR, FRED: Close",'Daily Data ADJ'!$1:$1,0))</f>
        <v>NaN</v>
      </c>
      <c r="E585">
        <f>INDEX('Daily Data ADJ'!$1:$1048576,MATCH(Calc!$A585,'Daily Data ADJ'!$A:$A,0),MATCH("UPRO, CBOE BZX: Close",'Daily Data ADJ'!$1:$1,0))</f>
        <v>9.4355810600000005</v>
      </c>
      <c r="F585">
        <f>INDEX('Daily Data ADJ'!$1:$1048576,MATCH(Calc!$A585,'Daily Data ADJ'!$A:$A,0),MATCH("ES1!, CME_MINI: Close",'Daily Data ADJ'!$1:$1,0))</f>
        <v>1974.75</v>
      </c>
      <c r="G585">
        <f>INDEX('Daily Data ADJ'!$1:$1048576,MATCH(Calc!$A585,'Daily Data ADJ'!$A:$A,0),MATCH("ES2!, CME_MINI: Close",'Daily Data ADJ'!$1:$1,0))</f>
        <v>1966.25</v>
      </c>
      <c r="H585">
        <f>INDEX('QUANDL MULTPL SP500_DIV_YIELD_M'!$A:$G,MATCH(Calc!$A585,'QUANDL MULTPL SP500_DIV_YIELD_M'!$A:$A,1),MATCH('QUANDL MULTPL SP500_DIV_YIELD_M'!$E$1,'QUANDL MULTPL SP500_DIV_YIELD_M'!$A$1:$G$1,0))</f>
        <v>2.19</v>
      </c>
      <c r="I585" s="5">
        <f t="shared" si="54"/>
        <v>4.7934762405041596E-3</v>
      </c>
      <c r="J585" s="1">
        <f>A585/24/60/60+DATE(1970,1,1)</f>
        <v>42282.5625</v>
      </c>
      <c r="K585" s="3">
        <f t="shared" ref="K585:K648" si="57">J585-J584</f>
        <v>3</v>
      </c>
      <c r="L585" s="6">
        <f>(1+Chart!$F$4)^(1/(365/K585))-1</f>
        <v>1.9979165917494157E-4</v>
      </c>
      <c r="M585" s="6">
        <f t="shared" ref="M585:M648" si="58">IFERROR((1+C585/100)^(1/(365/K585))-1,M584)</f>
        <v>1.0678049324752692E-5</v>
      </c>
      <c r="N585" s="6">
        <f t="shared" ref="N585:N648" si="59">(1+I585)^(1/(365/K585))-1</f>
        <v>3.9305080224538713E-5</v>
      </c>
      <c r="O585">
        <f>O584*(B585/B584)</f>
        <v>173.95338377000073</v>
      </c>
      <c r="P585">
        <f t="shared" si="55"/>
        <v>2015</v>
      </c>
      <c r="Q585" s="1">
        <f t="shared" si="56"/>
        <v>42282.5625</v>
      </c>
      <c r="R585">
        <f>IF(B586="",R584,IF(Q585&gt;=Chart!$F$2,E585,0))</f>
        <v>0</v>
      </c>
      <c r="S585">
        <f>IF(B586="",S584,IFERROR(IF(AND(R585&gt;0,R584=0),R585,(1+(B586/B585-1)*Calc!$Z$1)*S584),0))</f>
        <v>0</v>
      </c>
      <c r="T585">
        <f>IF(B586="",T584,IFERROR(IF(AND(R585&gt;0,R584=0),R585,(1+(B586/B585-1)*Calc!$Z$1-L586)*T584),0))</f>
        <v>0</v>
      </c>
      <c r="U585">
        <f>IF(B586="",U584,IFERROR(IF(AND(R585&gt;0,R584=0),R585,(1+(B586/B585-1)*Calc!$Z$1-M586*2)*U584),0))</f>
        <v>0</v>
      </c>
      <c r="V585">
        <f>IF(B586="",V584,IFERROR(IF(AND(R585&gt;0,R584=0),R585,(1+(B586/B585-1)*Calc!$Z$1-N586*2)*V584),0))</f>
        <v>0</v>
      </c>
      <c r="W585">
        <f>IF(ISNUMBER(C585),C585,W584)</f>
        <v>0.13</v>
      </c>
      <c r="Y585" s="1" t="e">
        <f>IF(AND(Q585&gt;=Chart!$F$2,Q585&lt;=Chart!$F$3),Q585,#N/A)</f>
        <v>#N/A</v>
      </c>
      <c r="Z585" t="e">
        <f>IF(AND(Q585&gt;=Chart!$F$2,Q585&lt;=Chart!$F$3),R585,#N/A)</f>
        <v>#N/A</v>
      </c>
      <c r="AA585" t="e">
        <f>IF(AND(Q585&gt;=Chart!$F$2,Q585&lt;=Chart!$F$3),S585,#N/A)</f>
        <v>#N/A</v>
      </c>
      <c r="AB585" t="e">
        <f>IF(AND(Q585&gt;=Chart!$F$2,Q585&lt;=Chart!$F$3),T585,#N/A)</f>
        <v>#N/A</v>
      </c>
      <c r="AC585" t="e">
        <f>IF(AND(Q585&gt;=Chart!$F$2,Q585&lt;=Chart!$F$3),U585,#N/A)</f>
        <v>#N/A</v>
      </c>
      <c r="AD585" t="e">
        <f>IF(AND(Q585&gt;=Chart!$F$2,Q585&lt;=Chart!$F$3),V585,#N/A)</f>
        <v>#N/A</v>
      </c>
      <c r="AE585" t="e">
        <f>IF(AND(Q585&gt;=Chart!$F$2,Q585&lt;=Chart!$F$3),I585,#N/A)</f>
        <v>#N/A</v>
      </c>
      <c r="AF585" t="e">
        <f>IF(AND(Q585&gt;=Chart!$F$2,Q585&lt;=Chart!$F$3),H585/100,#N/A)</f>
        <v>#N/A</v>
      </c>
      <c r="AG585" t="e">
        <f>IF(AND(Q585&gt;=Chart!$F$2,Q585&lt;=Chart!$F$3),W585/100,#N/A)</f>
        <v>#N/A</v>
      </c>
    </row>
    <row r="586" spans="1:33" x14ac:dyDescent="0.25">
      <c r="A586">
        <v>1444138200</v>
      </c>
      <c r="B586">
        <f>INDEX('Daily Data ADJ'!$1:$1048576,MATCH(Calc!$A586,'Daily Data ADJ'!$A:$A,0),MATCH("SPY, CBOE BZX: Close",'Daily Data ADJ'!$1:$1,0))</f>
        <v>173.35738286</v>
      </c>
      <c r="C586">
        <f>INDEX('Daily Data ADJ'!$1:$1048576,MATCH(Calc!$A586,'Daily Data ADJ'!$A:$A,0),MATCH("EFFR, FRED: Close",'Daily Data ADJ'!$1:$1,0))</f>
        <v>0.13</v>
      </c>
      <c r="D586" t="str">
        <f>INDEX('Daily Data ADJ'!$1:$1048576,MATCH(Calc!$A586,'Daily Data ADJ'!$A:$A,1),MATCH("SOFR, FRED: Close",'Daily Data ADJ'!$1:$1,0))</f>
        <v>NaN</v>
      </c>
      <c r="E586">
        <f>INDEX('Daily Data ADJ'!$1:$1048576,MATCH(Calc!$A586,'Daily Data ADJ'!$A:$A,0),MATCH("UPRO, CBOE BZX: Close",'Daily Data ADJ'!$1:$1,0))</f>
        <v>9.3378029199999997</v>
      </c>
      <c r="F586">
        <f>INDEX('Daily Data ADJ'!$1:$1048576,MATCH(Calc!$A586,'Daily Data ADJ'!$A:$A,0),MATCH("ES1!, CME_MINI: Close",'Daily Data ADJ'!$1:$1,0))</f>
        <v>1968.5</v>
      </c>
      <c r="G586">
        <f>INDEX('Daily Data ADJ'!$1:$1048576,MATCH(Calc!$A586,'Daily Data ADJ'!$A:$A,0),MATCH("ES2!, CME_MINI: Close",'Daily Data ADJ'!$1:$1,0))</f>
        <v>1960.25</v>
      </c>
      <c r="H586">
        <f>INDEX('QUANDL MULTPL SP500_DIV_YIELD_M'!$A:$G,MATCH(Calc!$A586,'QUANDL MULTPL SP500_DIV_YIELD_M'!$A:$A,1),MATCH('QUANDL MULTPL SP500_DIV_YIELD_M'!$E$1,'QUANDL MULTPL SP500_DIV_YIELD_M'!$A$1:$G$1,0))</f>
        <v>2.19</v>
      </c>
      <c r="I586" s="5">
        <f t="shared" si="54"/>
        <v>5.2410596352688542E-3</v>
      </c>
      <c r="J586" s="1">
        <f>A586/24/60/60+DATE(1970,1,1)</f>
        <v>42283.5625</v>
      </c>
      <c r="K586" s="3">
        <f t="shared" si="57"/>
        <v>1</v>
      </c>
      <c r="L586" s="6">
        <f>(1+Chart!$F$4)^(1/(365/K586))-1</f>
        <v>6.6592785027408397E-5</v>
      </c>
      <c r="M586" s="6">
        <f t="shared" si="58"/>
        <v>3.5593371059405854E-6</v>
      </c>
      <c r="N586" s="6">
        <f t="shared" si="59"/>
        <v>1.4321672643813343E-5</v>
      </c>
      <c r="O586">
        <f>O585*(B586/B585)</f>
        <v>173.35738286000074</v>
      </c>
      <c r="P586">
        <f t="shared" si="55"/>
        <v>2015</v>
      </c>
      <c r="Q586" s="1">
        <f t="shared" si="56"/>
        <v>42283.5625</v>
      </c>
      <c r="R586">
        <f>IF(B587="",R585,IF(Q586&gt;=Chart!$F$2,E586,0))</f>
        <v>0</v>
      </c>
      <c r="S586">
        <f>IF(B587="",S585,IFERROR(IF(AND(R586&gt;0,R585=0),R586,(1+(B587/B586-1)*Calc!$Z$1)*S585),0))</f>
        <v>0</v>
      </c>
      <c r="T586">
        <f>IF(B587="",T585,IFERROR(IF(AND(R586&gt;0,R585=0),R586,(1+(B587/B586-1)*Calc!$Z$1-L587)*T585),0))</f>
        <v>0</v>
      </c>
      <c r="U586">
        <f>IF(B587="",U585,IFERROR(IF(AND(R586&gt;0,R585=0),R586,(1+(B587/B586-1)*Calc!$Z$1-M587*2)*U585),0))</f>
        <v>0</v>
      </c>
      <c r="V586">
        <f>IF(B587="",V585,IFERROR(IF(AND(R586&gt;0,R585=0),R586,(1+(B587/B586-1)*Calc!$Z$1-N587*2)*V585),0))</f>
        <v>0</v>
      </c>
      <c r="W586">
        <f>IF(ISNUMBER(C586),C586,W585)</f>
        <v>0.13</v>
      </c>
      <c r="Y586" s="1" t="e">
        <f>IF(AND(Q586&gt;=Chart!$F$2,Q586&lt;=Chart!$F$3),Q586,#N/A)</f>
        <v>#N/A</v>
      </c>
      <c r="Z586" t="e">
        <f>IF(AND(Q586&gt;=Chart!$F$2,Q586&lt;=Chart!$F$3),R586,#N/A)</f>
        <v>#N/A</v>
      </c>
      <c r="AA586" t="e">
        <f>IF(AND(Q586&gt;=Chart!$F$2,Q586&lt;=Chart!$F$3),S586,#N/A)</f>
        <v>#N/A</v>
      </c>
      <c r="AB586" t="e">
        <f>IF(AND(Q586&gt;=Chart!$F$2,Q586&lt;=Chart!$F$3),T586,#N/A)</f>
        <v>#N/A</v>
      </c>
      <c r="AC586" t="e">
        <f>IF(AND(Q586&gt;=Chart!$F$2,Q586&lt;=Chart!$F$3),U586,#N/A)</f>
        <v>#N/A</v>
      </c>
      <c r="AD586" t="e">
        <f>IF(AND(Q586&gt;=Chart!$F$2,Q586&lt;=Chart!$F$3),V586,#N/A)</f>
        <v>#N/A</v>
      </c>
      <c r="AE586" t="e">
        <f>IF(AND(Q586&gt;=Chart!$F$2,Q586&lt;=Chart!$F$3),I586,#N/A)</f>
        <v>#N/A</v>
      </c>
      <c r="AF586" t="e">
        <f>IF(AND(Q586&gt;=Chart!$F$2,Q586&lt;=Chart!$F$3),H586/100,#N/A)</f>
        <v>#N/A</v>
      </c>
      <c r="AG586" t="e">
        <f>IF(AND(Q586&gt;=Chart!$F$2,Q586&lt;=Chart!$F$3),W586/100,#N/A)</f>
        <v>#N/A</v>
      </c>
    </row>
    <row r="587" spans="1:33" x14ac:dyDescent="0.25">
      <c r="A587">
        <v>1444224600</v>
      </c>
      <c r="B587">
        <f>INDEX('Daily Data ADJ'!$1:$1048576,MATCH(Calc!$A587,'Daily Data ADJ'!$A:$A,0),MATCH("SPY, CBOE BZX: Close",'Daily Data ADJ'!$1:$1,0))</f>
        <v>174.77726738999999</v>
      </c>
      <c r="C587">
        <f>INDEX('Daily Data ADJ'!$1:$1048576,MATCH(Calc!$A587,'Daily Data ADJ'!$A:$A,0),MATCH("EFFR, FRED: Close",'Daily Data ADJ'!$1:$1,0))</f>
        <v>0.13</v>
      </c>
      <c r="D587" t="str">
        <f>INDEX('Daily Data ADJ'!$1:$1048576,MATCH(Calc!$A587,'Daily Data ADJ'!$A:$A,1),MATCH("SOFR, FRED: Close",'Daily Data ADJ'!$1:$1,0))</f>
        <v>NaN</v>
      </c>
      <c r="E587">
        <f>INDEX('Daily Data ADJ'!$1:$1048576,MATCH(Calc!$A587,'Daily Data ADJ'!$A:$A,0),MATCH("UPRO, CBOE BZX: Close",'Daily Data ADJ'!$1:$1,0))</f>
        <v>9.5789893300000006</v>
      </c>
      <c r="F587">
        <f>INDEX('Daily Data ADJ'!$1:$1048576,MATCH(Calc!$A587,'Daily Data ADJ'!$A:$A,0),MATCH("ES1!, CME_MINI: Close",'Daily Data ADJ'!$1:$1,0))</f>
        <v>1987.25</v>
      </c>
      <c r="G587">
        <f>INDEX('Daily Data ADJ'!$1:$1048576,MATCH(Calc!$A587,'Daily Data ADJ'!$A:$A,0),MATCH("ES2!, CME_MINI: Close",'Daily Data ADJ'!$1:$1,0))</f>
        <v>1979</v>
      </c>
      <c r="H587">
        <f>INDEX('QUANDL MULTPL SP500_DIV_YIELD_M'!$A:$G,MATCH(Calc!$A587,'QUANDL MULTPL SP500_DIV_YIELD_M'!$A:$A,1),MATCH('QUANDL MULTPL SP500_DIV_YIELD_M'!$E$1,'QUANDL MULTPL SP500_DIV_YIELD_M'!$A$1:$G$1,0))</f>
        <v>2.19</v>
      </c>
      <c r="I587" s="5">
        <f t="shared" si="54"/>
        <v>5.3972597273339272E-3</v>
      </c>
      <c r="J587" s="1">
        <f>A587/24/60/60+DATE(1970,1,1)</f>
        <v>42284.5625</v>
      </c>
      <c r="K587" s="3">
        <f t="shared" si="57"/>
        <v>1</v>
      </c>
      <c r="L587" s="6">
        <f>(1+Chart!$F$4)^(1/(365/K587))-1</f>
        <v>6.6592785027408397E-5</v>
      </c>
      <c r="M587" s="6">
        <f t="shared" si="58"/>
        <v>3.5593371059405854E-6</v>
      </c>
      <c r="N587" s="6">
        <f t="shared" si="59"/>
        <v>1.4747360023381617E-5</v>
      </c>
      <c r="O587">
        <f>O586*(B587/B586)</f>
        <v>174.77726739000073</v>
      </c>
      <c r="P587">
        <f t="shared" si="55"/>
        <v>2015</v>
      </c>
      <c r="Q587" s="1">
        <f t="shared" si="56"/>
        <v>42284.5625</v>
      </c>
      <c r="R587">
        <f>IF(B588="",R586,IF(Q587&gt;=Chart!$F$2,E587,0))</f>
        <v>0</v>
      </c>
      <c r="S587">
        <f>IF(B588="",S586,IFERROR(IF(AND(R587&gt;0,R586=0),R587,(1+(B588/B587-1)*Calc!$Z$1)*S586),0))</f>
        <v>0</v>
      </c>
      <c r="T587">
        <f>IF(B588="",T586,IFERROR(IF(AND(R587&gt;0,R586=0),R587,(1+(B588/B587-1)*Calc!$Z$1-L588)*T586),0))</f>
        <v>0</v>
      </c>
      <c r="U587">
        <f>IF(B588="",U586,IFERROR(IF(AND(R587&gt;0,R586=0),R587,(1+(B588/B587-1)*Calc!$Z$1-M588*2)*U586),0))</f>
        <v>0</v>
      </c>
      <c r="V587">
        <f>IF(B588="",V586,IFERROR(IF(AND(R587&gt;0,R586=0),R587,(1+(B588/B587-1)*Calc!$Z$1-N588*2)*V586),0))</f>
        <v>0</v>
      </c>
      <c r="W587">
        <f>IF(ISNUMBER(C587),C587,W586)</f>
        <v>0.13</v>
      </c>
      <c r="Y587" s="1" t="e">
        <f>IF(AND(Q587&gt;=Chart!$F$2,Q587&lt;=Chart!$F$3),Q587,#N/A)</f>
        <v>#N/A</v>
      </c>
      <c r="Z587" t="e">
        <f>IF(AND(Q587&gt;=Chart!$F$2,Q587&lt;=Chart!$F$3),R587,#N/A)</f>
        <v>#N/A</v>
      </c>
      <c r="AA587" t="e">
        <f>IF(AND(Q587&gt;=Chart!$F$2,Q587&lt;=Chart!$F$3),S587,#N/A)</f>
        <v>#N/A</v>
      </c>
      <c r="AB587" t="e">
        <f>IF(AND(Q587&gt;=Chart!$F$2,Q587&lt;=Chart!$F$3),T587,#N/A)</f>
        <v>#N/A</v>
      </c>
      <c r="AC587" t="e">
        <f>IF(AND(Q587&gt;=Chart!$F$2,Q587&lt;=Chart!$F$3),U587,#N/A)</f>
        <v>#N/A</v>
      </c>
      <c r="AD587" t="e">
        <f>IF(AND(Q587&gt;=Chart!$F$2,Q587&lt;=Chart!$F$3),V587,#N/A)</f>
        <v>#N/A</v>
      </c>
      <c r="AE587" t="e">
        <f>IF(AND(Q587&gt;=Chart!$F$2,Q587&lt;=Chart!$F$3),I587,#N/A)</f>
        <v>#N/A</v>
      </c>
      <c r="AF587" t="e">
        <f>IF(AND(Q587&gt;=Chart!$F$2,Q587&lt;=Chart!$F$3),H587/100,#N/A)</f>
        <v>#N/A</v>
      </c>
      <c r="AG587" t="e">
        <f>IF(AND(Q587&gt;=Chart!$F$2,Q587&lt;=Chart!$F$3),W587/100,#N/A)</f>
        <v>#N/A</v>
      </c>
    </row>
    <row r="588" spans="1:33" x14ac:dyDescent="0.25">
      <c r="A588">
        <v>1444311000</v>
      </c>
      <c r="B588">
        <f>INDEX('Daily Data ADJ'!$1:$1048576,MATCH(Calc!$A588,'Daily Data ADJ'!$A:$A,0),MATCH("SPY, CBOE BZX: Close",'Daily Data ADJ'!$1:$1,0))</f>
        <v>176.35491686</v>
      </c>
      <c r="C588">
        <f>INDEX('Daily Data ADJ'!$1:$1048576,MATCH(Calc!$A588,'Daily Data ADJ'!$A:$A,0),MATCH("EFFR, FRED: Close",'Daily Data ADJ'!$1:$1,0))</f>
        <v>0.13</v>
      </c>
      <c r="D588" t="str">
        <f>INDEX('Daily Data ADJ'!$1:$1048576,MATCH(Calc!$A588,'Daily Data ADJ'!$A:$A,1),MATCH("SOFR, FRED: Close",'Daily Data ADJ'!$1:$1,0))</f>
        <v>NaN</v>
      </c>
      <c r="E588">
        <f>INDEX('Daily Data ADJ'!$1:$1048576,MATCH(Calc!$A588,'Daily Data ADJ'!$A:$A,0),MATCH("UPRO, CBOE BZX: Close",'Daily Data ADJ'!$1:$1,0))</f>
        <v>9.8266936299999994</v>
      </c>
      <c r="F588">
        <f>INDEX('Daily Data ADJ'!$1:$1048576,MATCH(Calc!$A588,'Daily Data ADJ'!$A:$A,0),MATCH("ES1!, CME_MINI: Close",'Daily Data ADJ'!$1:$1,0))</f>
        <v>2006.5</v>
      </c>
      <c r="G588">
        <f>INDEX('Daily Data ADJ'!$1:$1048576,MATCH(Calc!$A588,'Daily Data ADJ'!$A:$A,0),MATCH("ES2!, CME_MINI: Close",'Daily Data ADJ'!$1:$1,0))</f>
        <v>1998.5</v>
      </c>
      <c r="H588">
        <f>INDEX('QUANDL MULTPL SP500_DIV_YIELD_M'!$A:$G,MATCH(Calc!$A588,'QUANDL MULTPL SP500_DIV_YIELD_M'!$A:$A,1),MATCH('QUANDL MULTPL SP500_DIV_YIELD_M'!$E$1,'QUANDL MULTPL SP500_DIV_YIELD_M'!$A$1:$G$1,0))</f>
        <v>2.19</v>
      </c>
      <c r="I588" s="5">
        <f t="shared" si="54"/>
        <v>6.0469573089046678E-3</v>
      </c>
      <c r="J588" s="1">
        <f>A588/24/60/60+DATE(1970,1,1)</f>
        <v>42285.5625</v>
      </c>
      <c r="K588" s="3">
        <f t="shared" si="57"/>
        <v>1</v>
      </c>
      <c r="L588" s="6">
        <f>(1+Chart!$F$4)^(1/(365/K588))-1</f>
        <v>6.6592785027408397E-5</v>
      </c>
      <c r="M588" s="6">
        <f t="shared" si="58"/>
        <v>3.5593371059405854E-6</v>
      </c>
      <c r="N588" s="6">
        <f t="shared" si="59"/>
        <v>1.6517253760728323E-5</v>
      </c>
      <c r="O588">
        <f>O587*(B588/B587)</f>
        <v>176.35491686000074</v>
      </c>
      <c r="P588">
        <f t="shared" si="55"/>
        <v>2015</v>
      </c>
      <c r="Q588" s="1">
        <f t="shared" si="56"/>
        <v>42285.5625</v>
      </c>
      <c r="R588">
        <f>IF(B589="",R587,IF(Q588&gt;=Chart!$F$2,E588,0))</f>
        <v>0</v>
      </c>
      <c r="S588">
        <f>IF(B589="",S587,IFERROR(IF(AND(R588&gt;0,R587=0),R588,(1+(B589/B588-1)*Calc!$Z$1)*S587),0))</f>
        <v>0</v>
      </c>
      <c r="T588">
        <f>IF(B589="",T587,IFERROR(IF(AND(R588&gt;0,R587=0),R588,(1+(B589/B588-1)*Calc!$Z$1-L589)*T587),0))</f>
        <v>0</v>
      </c>
      <c r="U588">
        <f>IF(B589="",U587,IFERROR(IF(AND(R588&gt;0,R587=0),R588,(1+(B589/B588-1)*Calc!$Z$1-M589*2)*U587),0))</f>
        <v>0</v>
      </c>
      <c r="V588">
        <f>IF(B589="",V587,IFERROR(IF(AND(R588&gt;0,R587=0),R588,(1+(B589/B588-1)*Calc!$Z$1-N589*2)*V587),0))</f>
        <v>0</v>
      </c>
      <c r="W588">
        <f>IF(ISNUMBER(C588),C588,W587)</f>
        <v>0.13</v>
      </c>
      <c r="Y588" s="1" t="e">
        <f>IF(AND(Q588&gt;=Chart!$F$2,Q588&lt;=Chart!$F$3),Q588,#N/A)</f>
        <v>#N/A</v>
      </c>
      <c r="Z588" t="e">
        <f>IF(AND(Q588&gt;=Chart!$F$2,Q588&lt;=Chart!$F$3),R588,#N/A)</f>
        <v>#N/A</v>
      </c>
      <c r="AA588" t="e">
        <f>IF(AND(Q588&gt;=Chart!$F$2,Q588&lt;=Chart!$F$3),S588,#N/A)</f>
        <v>#N/A</v>
      </c>
      <c r="AB588" t="e">
        <f>IF(AND(Q588&gt;=Chart!$F$2,Q588&lt;=Chart!$F$3),T588,#N/A)</f>
        <v>#N/A</v>
      </c>
      <c r="AC588" t="e">
        <f>IF(AND(Q588&gt;=Chart!$F$2,Q588&lt;=Chart!$F$3),U588,#N/A)</f>
        <v>#N/A</v>
      </c>
      <c r="AD588" t="e">
        <f>IF(AND(Q588&gt;=Chart!$F$2,Q588&lt;=Chart!$F$3),V588,#N/A)</f>
        <v>#N/A</v>
      </c>
      <c r="AE588" t="e">
        <f>IF(AND(Q588&gt;=Chart!$F$2,Q588&lt;=Chart!$F$3),I588,#N/A)</f>
        <v>#N/A</v>
      </c>
      <c r="AF588" t="e">
        <f>IF(AND(Q588&gt;=Chart!$F$2,Q588&lt;=Chart!$F$3),H588/100,#N/A)</f>
        <v>#N/A</v>
      </c>
      <c r="AG588" t="e">
        <f>IF(AND(Q588&gt;=Chart!$F$2,Q588&lt;=Chart!$F$3),W588/100,#N/A)</f>
        <v>#N/A</v>
      </c>
    </row>
    <row r="589" spans="1:33" x14ac:dyDescent="0.25">
      <c r="A589">
        <v>1444397400</v>
      </c>
      <c r="B589">
        <f>INDEX('Daily Data ADJ'!$1:$1048576,MATCH(Calc!$A589,'Daily Data ADJ'!$A:$A,0),MATCH("SPY, CBOE BZX: Close",'Daily Data ADJ'!$1:$1,0))</f>
        <v>176.46009348999999</v>
      </c>
      <c r="C589">
        <f>INDEX('Daily Data ADJ'!$1:$1048576,MATCH(Calc!$A589,'Daily Data ADJ'!$A:$A,0),MATCH("EFFR, FRED: Close",'Daily Data ADJ'!$1:$1,0))</f>
        <v>0.13</v>
      </c>
      <c r="D589" t="str">
        <f>INDEX('Daily Data ADJ'!$1:$1048576,MATCH(Calc!$A589,'Daily Data ADJ'!$A:$A,1),MATCH("SOFR, FRED: Close",'Daily Data ADJ'!$1:$1,0))</f>
        <v>NaN</v>
      </c>
      <c r="E589">
        <f>INDEX('Daily Data ADJ'!$1:$1048576,MATCH(Calc!$A589,'Daily Data ADJ'!$A:$A,0),MATCH("UPRO, CBOE BZX: Close",'Daily Data ADJ'!$1:$1,0))</f>
        <v>9.8446192999999997</v>
      </c>
      <c r="F589">
        <f>INDEX('Daily Data ADJ'!$1:$1048576,MATCH(Calc!$A589,'Daily Data ADJ'!$A:$A,0),MATCH("ES1!, CME_MINI: Close",'Daily Data ADJ'!$1:$1,0))</f>
        <v>2007.5</v>
      </c>
      <c r="G589">
        <f>INDEX('Daily Data ADJ'!$1:$1048576,MATCH(Calc!$A589,'Daily Data ADJ'!$A:$A,0),MATCH("ES2!, CME_MINI: Close",'Daily Data ADJ'!$1:$1,0))</f>
        <v>1999.25</v>
      </c>
      <c r="H589">
        <f>INDEX('QUANDL MULTPL SP500_DIV_YIELD_M'!$A:$G,MATCH(Calc!$A589,'QUANDL MULTPL SP500_DIV_YIELD_M'!$A:$A,1),MATCH('QUANDL MULTPL SP500_DIV_YIELD_M'!$E$1,'QUANDL MULTPL SP500_DIV_YIELD_M'!$A$1:$G$1,0))</f>
        <v>2.19</v>
      </c>
      <c r="I589" s="5">
        <f t="shared" si="54"/>
        <v>5.5626988305365853E-3</v>
      </c>
      <c r="J589" s="1">
        <f>A589/24/60/60+DATE(1970,1,1)</f>
        <v>42286.5625</v>
      </c>
      <c r="K589" s="3">
        <f t="shared" si="57"/>
        <v>1</v>
      </c>
      <c r="L589" s="6">
        <f>(1+Chart!$F$4)^(1/(365/K589))-1</f>
        <v>6.6592785027408397E-5</v>
      </c>
      <c r="M589" s="6">
        <f t="shared" si="58"/>
        <v>3.5593371059405854E-6</v>
      </c>
      <c r="N589" s="6">
        <f t="shared" si="59"/>
        <v>1.5198154284634668E-5</v>
      </c>
      <c r="O589">
        <f>O588*(B589/B588)</f>
        <v>176.46009349000076</v>
      </c>
      <c r="P589">
        <f t="shared" si="55"/>
        <v>2015</v>
      </c>
      <c r="Q589" s="1">
        <f t="shared" si="56"/>
        <v>42286.5625</v>
      </c>
      <c r="R589">
        <f>IF(B590="",R588,IF(Q589&gt;=Chart!$F$2,E589,0))</f>
        <v>0</v>
      </c>
      <c r="S589">
        <f>IF(B590="",S588,IFERROR(IF(AND(R589&gt;0,R588=0),R589,(1+(B590/B589-1)*Calc!$Z$1)*S588),0))</f>
        <v>0</v>
      </c>
      <c r="T589">
        <f>IF(B590="",T588,IFERROR(IF(AND(R589&gt;0,R588=0),R589,(1+(B590/B589-1)*Calc!$Z$1-L590)*T588),0))</f>
        <v>0</v>
      </c>
      <c r="U589">
        <f>IF(B590="",U588,IFERROR(IF(AND(R589&gt;0,R588=0),R589,(1+(B590/B589-1)*Calc!$Z$1-M590*2)*U588),0))</f>
        <v>0</v>
      </c>
      <c r="V589">
        <f>IF(B590="",V588,IFERROR(IF(AND(R589&gt;0,R588=0),R589,(1+(B590/B589-1)*Calc!$Z$1-N590*2)*V588),0))</f>
        <v>0</v>
      </c>
      <c r="W589">
        <f>IF(ISNUMBER(C589),C589,W588)</f>
        <v>0.13</v>
      </c>
      <c r="Y589" s="1" t="e">
        <f>IF(AND(Q589&gt;=Chart!$F$2,Q589&lt;=Chart!$F$3),Q589,#N/A)</f>
        <v>#N/A</v>
      </c>
      <c r="Z589" t="e">
        <f>IF(AND(Q589&gt;=Chart!$F$2,Q589&lt;=Chart!$F$3),R589,#N/A)</f>
        <v>#N/A</v>
      </c>
      <c r="AA589" t="e">
        <f>IF(AND(Q589&gt;=Chart!$F$2,Q589&lt;=Chart!$F$3),S589,#N/A)</f>
        <v>#N/A</v>
      </c>
      <c r="AB589" t="e">
        <f>IF(AND(Q589&gt;=Chart!$F$2,Q589&lt;=Chart!$F$3),T589,#N/A)</f>
        <v>#N/A</v>
      </c>
      <c r="AC589" t="e">
        <f>IF(AND(Q589&gt;=Chart!$F$2,Q589&lt;=Chart!$F$3),U589,#N/A)</f>
        <v>#N/A</v>
      </c>
      <c r="AD589" t="e">
        <f>IF(AND(Q589&gt;=Chart!$F$2,Q589&lt;=Chart!$F$3),V589,#N/A)</f>
        <v>#N/A</v>
      </c>
      <c r="AE589" t="e">
        <f>IF(AND(Q589&gt;=Chart!$F$2,Q589&lt;=Chart!$F$3),I589,#N/A)</f>
        <v>#N/A</v>
      </c>
      <c r="AF589" t="e">
        <f>IF(AND(Q589&gt;=Chart!$F$2,Q589&lt;=Chart!$F$3),H589/100,#N/A)</f>
        <v>#N/A</v>
      </c>
      <c r="AG589" t="e">
        <f>IF(AND(Q589&gt;=Chart!$F$2,Q589&lt;=Chart!$F$3),W589/100,#N/A)</f>
        <v>#N/A</v>
      </c>
    </row>
    <row r="590" spans="1:33" x14ac:dyDescent="0.25">
      <c r="A590">
        <v>1444656600</v>
      </c>
      <c r="B590">
        <f>INDEX('Daily Data ADJ'!$1:$1048576,MATCH(Calc!$A590,'Daily Data ADJ'!$A:$A,0),MATCH("SPY, CBOE BZX: Close",'Daily Data ADJ'!$1:$1,0))</f>
        <v>176.62662316000001</v>
      </c>
      <c r="C590" t="str">
        <f>INDEX('Daily Data ADJ'!$1:$1048576,MATCH(Calc!$A590,'Daily Data ADJ'!$A:$A,0),MATCH("EFFR, FRED: Close",'Daily Data ADJ'!$1:$1,0))</f>
        <v>NaN</v>
      </c>
      <c r="D590" t="str">
        <f>INDEX('Daily Data ADJ'!$1:$1048576,MATCH(Calc!$A590,'Daily Data ADJ'!$A:$A,1),MATCH("SOFR, FRED: Close",'Daily Data ADJ'!$1:$1,0))</f>
        <v>NaN</v>
      </c>
      <c r="E590">
        <f>INDEX('Daily Data ADJ'!$1:$1048576,MATCH(Calc!$A590,'Daily Data ADJ'!$A:$A,0),MATCH("UPRO, CBOE BZX: Close",'Daily Data ADJ'!$1:$1,0))</f>
        <v>9.8869904799999997</v>
      </c>
      <c r="F590">
        <f>INDEX('Daily Data ADJ'!$1:$1048576,MATCH(Calc!$A590,'Daily Data ADJ'!$A:$A,0),MATCH("ES1!, CME_MINI: Close",'Daily Data ADJ'!$1:$1,0))</f>
        <v>2011</v>
      </c>
      <c r="G590">
        <f>INDEX('Daily Data ADJ'!$1:$1048576,MATCH(Calc!$A590,'Daily Data ADJ'!$A:$A,0),MATCH("ES2!, CME_MINI: Close",'Daily Data ADJ'!$1:$1,0))</f>
        <v>2003</v>
      </c>
      <c r="H590">
        <f>INDEX('QUANDL MULTPL SP500_DIV_YIELD_M'!$A:$G,MATCH(Calc!$A590,'QUANDL MULTPL SP500_DIV_YIELD_M'!$A:$A,1),MATCH('QUANDL MULTPL SP500_DIV_YIELD_M'!$E$1,'QUANDL MULTPL SP500_DIV_YIELD_M'!$A$1:$G$1,0))</f>
        <v>2.19</v>
      </c>
      <c r="I590" s="5">
        <f t="shared" si="54"/>
        <v>6.0822197243903496E-3</v>
      </c>
      <c r="J590" s="1">
        <f>A590/24/60/60+DATE(1970,1,1)</f>
        <v>42289.5625</v>
      </c>
      <c r="K590" s="3">
        <f t="shared" si="57"/>
        <v>3</v>
      </c>
      <c r="L590" s="6">
        <f>(1+Chart!$F$4)^(1/(365/K590))-1</f>
        <v>1.9979165917494157E-4</v>
      </c>
      <c r="M590" s="6">
        <f t="shared" si="58"/>
        <v>3.5593371059405854E-6</v>
      </c>
      <c r="N590" s="6">
        <f t="shared" si="59"/>
        <v>4.9840675042434057E-5</v>
      </c>
      <c r="O590">
        <f>O589*(B590/B589)</f>
        <v>176.62662316000078</v>
      </c>
      <c r="P590">
        <f t="shared" si="55"/>
        <v>2015</v>
      </c>
      <c r="Q590" s="1">
        <f t="shared" si="56"/>
        <v>42289.5625</v>
      </c>
      <c r="R590">
        <f>IF(B591="",R589,IF(Q590&gt;=Chart!$F$2,E590,0))</f>
        <v>0</v>
      </c>
      <c r="S590">
        <f>IF(B591="",S589,IFERROR(IF(AND(R590&gt;0,R589=0),R590,(1+(B591/B590-1)*Calc!$Z$1)*S589),0))</f>
        <v>0</v>
      </c>
      <c r="T590">
        <f>IF(B591="",T589,IFERROR(IF(AND(R590&gt;0,R589=0),R590,(1+(B591/B590-1)*Calc!$Z$1-L591)*T589),0))</f>
        <v>0</v>
      </c>
      <c r="U590">
        <f>IF(B591="",U589,IFERROR(IF(AND(R590&gt;0,R589=0),R590,(1+(B591/B590-1)*Calc!$Z$1-M591*2)*U589),0))</f>
        <v>0</v>
      </c>
      <c r="V590">
        <f>IF(B591="",V589,IFERROR(IF(AND(R590&gt;0,R589=0),R590,(1+(B591/B590-1)*Calc!$Z$1-N591*2)*V589),0))</f>
        <v>0</v>
      </c>
      <c r="W590">
        <f>IF(ISNUMBER(C590),C590,W589)</f>
        <v>0.13</v>
      </c>
      <c r="Y590" s="1" t="e">
        <f>IF(AND(Q590&gt;=Chart!$F$2,Q590&lt;=Chart!$F$3),Q590,#N/A)</f>
        <v>#N/A</v>
      </c>
      <c r="Z590" t="e">
        <f>IF(AND(Q590&gt;=Chart!$F$2,Q590&lt;=Chart!$F$3),R590,#N/A)</f>
        <v>#N/A</v>
      </c>
      <c r="AA590" t="e">
        <f>IF(AND(Q590&gt;=Chart!$F$2,Q590&lt;=Chart!$F$3),S590,#N/A)</f>
        <v>#N/A</v>
      </c>
      <c r="AB590" t="e">
        <f>IF(AND(Q590&gt;=Chart!$F$2,Q590&lt;=Chart!$F$3),T590,#N/A)</f>
        <v>#N/A</v>
      </c>
      <c r="AC590" t="e">
        <f>IF(AND(Q590&gt;=Chart!$F$2,Q590&lt;=Chart!$F$3),U590,#N/A)</f>
        <v>#N/A</v>
      </c>
      <c r="AD590" t="e">
        <f>IF(AND(Q590&gt;=Chart!$F$2,Q590&lt;=Chart!$F$3),V590,#N/A)</f>
        <v>#N/A</v>
      </c>
      <c r="AE590" t="e">
        <f>IF(AND(Q590&gt;=Chart!$F$2,Q590&lt;=Chart!$F$3),I590,#N/A)</f>
        <v>#N/A</v>
      </c>
      <c r="AF590" t="e">
        <f>IF(AND(Q590&gt;=Chart!$F$2,Q590&lt;=Chart!$F$3),H590/100,#N/A)</f>
        <v>#N/A</v>
      </c>
      <c r="AG590" t="e">
        <f>IF(AND(Q590&gt;=Chart!$F$2,Q590&lt;=Chart!$F$3),W590/100,#N/A)</f>
        <v>#N/A</v>
      </c>
    </row>
    <row r="591" spans="1:33" x14ac:dyDescent="0.25">
      <c r="A591">
        <v>1444743000</v>
      </c>
      <c r="B591">
        <f>INDEX('Daily Data ADJ'!$1:$1048576,MATCH(Calc!$A591,'Daily Data ADJ'!$A:$A,0),MATCH("SPY, CBOE BZX: Close",'Daily Data ADJ'!$1:$1,0))</f>
        <v>175.51350381</v>
      </c>
      <c r="C591">
        <f>INDEX('Daily Data ADJ'!$1:$1048576,MATCH(Calc!$A591,'Daily Data ADJ'!$A:$A,0),MATCH("EFFR, FRED: Close",'Daily Data ADJ'!$1:$1,0))</f>
        <v>0.13</v>
      </c>
      <c r="D591" t="str">
        <f>INDEX('Daily Data ADJ'!$1:$1048576,MATCH(Calc!$A591,'Daily Data ADJ'!$A:$A,1),MATCH("SOFR, FRED: Close",'Daily Data ADJ'!$1:$1,0))</f>
        <v>NaN</v>
      </c>
      <c r="E591">
        <f>INDEX('Daily Data ADJ'!$1:$1048576,MATCH(Calc!$A591,'Daily Data ADJ'!$A:$A,0),MATCH("UPRO, CBOE BZX: Close",'Daily Data ADJ'!$1:$1,0))</f>
        <v>9.68980423</v>
      </c>
      <c r="F591">
        <f>INDEX('Daily Data ADJ'!$1:$1048576,MATCH(Calc!$A591,'Daily Data ADJ'!$A:$A,0),MATCH("ES1!, CME_MINI: Close",'Daily Data ADJ'!$1:$1,0))</f>
        <v>1994</v>
      </c>
      <c r="G591">
        <f>INDEX('Daily Data ADJ'!$1:$1048576,MATCH(Calc!$A591,'Daily Data ADJ'!$A:$A,0),MATCH("ES2!, CME_MINI: Close",'Daily Data ADJ'!$1:$1,0))</f>
        <v>1985.75</v>
      </c>
      <c r="H591">
        <f>INDEX('QUANDL MULTPL SP500_DIV_YIELD_M'!$A:$G,MATCH(Calc!$A591,'QUANDL MULTPL SP500_DIV_YIELD_M'!$A:$A,1),MATCH('QUANDL MULTPL SP500_DIV_YIELD_M'!$E$1,'QUANDL MULTPL SP500_DIV_YIELD_M'!$A$1:$G$1,0))</f>
        <v>2.19</v>
      </c>
      <c r="I591" s="5">
        <f t="shared" si="54"/>
        <v>5.4527771264204182E-3</v>
      </c>
      <c r="J591" s="1">
        <f>A591/24/60/60+DATE(1970,1,1)</f>
        <v>42290.5625</v>
      </c>
      <c r="K591" s="3">
        <f t="shared" si="57"/>
        <v>1</v>
      </c>
      <c r="L591" s="6">
        <f>(1+Chart!$F$4)^(1/(365/K591))-1</f>
        <v>6.6592785027408397E-5</v>
      </c>
      <c r="M591" s="6">
        <f t="shared" si="58"/>
        <v>3.5593371059405854E-6</v>
      </c>
      <c r="N591" s="6">
        <f t="shared" si="59"/>
        <v>1.4898644022709462E-5</v>
      </c>
      <c r="O591">
        <f>O590*(B591/B590)</f>
        <v>175.51350381000077</v>
      </c>
      <c r="P591">
        <f t="shared" si="55"/>
        <v>2015</v>
      </c>
      <c r="Q591" s="1">
        <f t="shared" si="56"/>
        <v>42290.5625</v>
      </c>
      <c r="R591">
        <f>IF(B592="",R590,IF(Q591&gt;=Chart!$F$2,E591,0))</f>
        <v>0</v>
      </c>
      <c r="S591">
        <f>IF(B592="",S590,IFERROR(IF(AND(R591&gt;0,R590=0),R591,(1+(B592/B591-1)*Calc!$Z$1)*S590),0))</f>
        <v>0</v>
      </c>
      <c r="T591">
        <f>IF(B592="",T590,IFERROR(IF(AND(R591&gt;0,R590=0),R591,(1+(B592/B591-1)*Calc!$Z$1-L592)*T590),0))</f>
        <v>0</v>
      </c>
      <c r="U591">
        <f>IF(B592="",U590,IFERROR(IF(AND(R591&gt;0,R590=0),R591,(1+(B592/B591-1)*Calc!$Z$1-M592*2)*U590),0))</f>
        <v>0</v>
      </c>
      <c r="V591">
        <f>IF(B592="",V590,IFERROR(IF(AND(R591&gt;0,R590=0),R591,(1+(B592/B591-1)*Calc!$Z$1-N592*2)*V590),0))</f>
        <v>0</v>
      </c>
      <c r="W591">
        <f>IF(ISNUMBER(C591),C591,W590)</f>
        <v>0.13</v>
      </c>
      <c r="Y591" s="1" t="e">
        <f>IF(AND(Q591&gt;=Chart!$F$2,Q591&lt;=Chart!$F$3),Q591,#N/A)</f>
        <v>#N/A</v>
      </c>
      <c r="Z591" t="e">
        <f>IF(AND(Q591&gt;=Chart!$F$2,Q591&lt;=Chart!$F$3),R591,#N/A)</f>
        <v>#N/A</v>
      </c>
      <c r="AA591" t="e">
        <f>IF(AND(Q591&gt;=Chart!$F$2,Q591&lt;=Chart!$F$3),S591,#N/A)</f>
        <v>#N/A</v>
      </c>
      <c r="AB591" t="e">
        <f>IF(AND(Q591&gt;=Chart!$F$2,Q591&lt;=Chart!$F$3),T591,#N/A)</f>
        <v>#N/A</v>
      </c>
      <c r="AC591" t="e">
        <f>IF(AND(Q591&gt;=Chart!$F$2,Q591&lt;=Chart!$F$3),U591,#N/A)</f>
        <v>#N/A</v>
      </c>
      <c r="AD591" t="e">
        <f>IF(AND(Q591&gt;=Chart!$F$2,Q591&lt;=Chart!$F$3),V591,#N/A)</f>
        <v>#N/A</v>
      </c>
      <c r="AE591" t="e">
        <f>IF(AND(Q591&gt;=Chart!$F$2,Q591&lt;=Chart!$F$3),I591,#N/A)</f>
        <v>#N/A</v>
      </c>
      <c r="AF591" t="e">
        <f>IF(AND(Q591&gt;=Chart!$F$2,Q591&lt;=Chart!$F$3),H591/100,#N/A)</f>
        <v>#N/A</v>
      </c>
      <c r="AG591" t="e">
        <f>IF(AND(Q591&gt;=Chart!$F$2,Q591&lt;=Chart!$F$3),W591/100,#N/A)</f>
        <v>#N/A</v>
      </c>
    </row>
    <row r="592" spans="1:33" x14ac:dyDescent="0.25">
      <c r="A592">
        <v>1444829400</v>
      </c>
      <c r="B592">
        <f>INDEX('Daily Data ADJ'!$1:$1048576,MATCH(Calc!$A592,'Daily Data ADJ'!$A:$A,0),MATCH("SPY, CBOE BZX: Close",'Daily Data ADJ'!$1:$1,0))</f>
        <v>174.67209075</v>
      </c>
      <c r="C592">
        <f>INDEX('Daily Data ADJ'!$1:$1048576,MATCH(Calc!$A592,'Daily Data ADJ'!$A:$A,0),MATCH("EFFR, FRED: Close",'Daily Data ADJ'!$1:$1,0))</f>
        <v>0.13</v>
      </c>
      <c r="D592" t="str">
        <f>INDEX('Daily Data ADJ'!$1:$1048576,MATCH(Calc!$A592,'Daily Data ADJ'!$A:$A,1),MATCH("SOFR, FRED: Close",'Daily Data ADJ'!$1:$1,0))</f>
        <v>NaN</v>
      </c>
      <c r="E592">
        <f>INDEX('Daily Data ADJ'!$1:$1048576,MATCH(Calc!$A592,'Daily Data ADJ'!$A:$A,0),MATCH("UPRO, CBOE BZX: Close",'Daily Data ADJ'!$1:$1,0))</f>
        <v>9.5415080299999993</v>
      </c>
      <c r="F592">
        <f>INDEX('Daily Data ADJ'!$1:$1048576,MATCH(Calc!$A592,'Daily Data ADJ'!$A:$A,0),MATCH("ES1!, CME_MINI: Close",'Daily Data ADJ'!$1:$1,0))</f>
        <v>1984</v>
      </c>
      <c r="G592">
        <f>INDEX('Daily Data ADJ'!$1:$1048576,MATCH(Calc!$A592,'Daily Data ADJ'!$A:$A,0),MATCH("ES2!, CME_MINI: Close",'Daily Data ADJ'!$1:$1,0))</f>
        <v>1976</v>
      </c>
      <c r="H592">
        <f>INDEX('QUANDL MULTPL SP500_DIV_YIELD_M'!$A:$G,MATCH(Calc!$A592,'QUANDL MULTPL SP500_DIV_YIELD_M'!$A:$A,1),MATCH('QUANDL MULTPL SP500_DIV_YIELD_M'!$E$1,'QUANDL MULTPL SP500_DIV_YIELD_M'!$A$1:$G$1,0))</f>
        <v>2.19</v>
      </c>
      <c r="I592" s="5">
        <f t="shared" si="54"/>
        <v>5.8682603932564657E-3</v>
      </c>
      <c r="J592" s="1">
        <f>A592/24/60/60+DATE(1970,1,1)</f>
        <v>42291.5625</v>
      </c>
      <c r="K592" s="3">
        <f t="shared" si="57"/>
        <v>1</v>
      </c>
      <c r="L592" s="6">
        <f>(1+Chart!$F$4)^(1/(365/K592))-1</f>
        <v>6.6592785027408397E-5</v>
      </c>
      <c r="M592" s="6">
        <f t="shared" si="58"/>
        <v>3.5593371059405854E-6</v>
      </c>
      <c r="N592" s="6">
        <f t="shared" si="59"/>
        <v>1.6030564704339056E-5</v>
      </c>
      <c r="O592">
        <f>O591*(B592/B591)</f>
        <v>174.67209075000076</v>
      </c>
      <c r="P592">
        <f t="shared" si="55"/>
        <v>2015</v>
      </c>
      <c r="Q592" s="1">
        <f t="shared" si="56"/>
        <v>42291.5625</v>
      </c>
      <c r="R592">
        <f>IF(B593="",R591,IF(Q592&gt;=Chart!$F$2,E592,0))</f>
        <v>0</v>
      </c>
      <c r="S592">
        <f>IF(B593="",S591,IFERROR(IF(AND(R592&gt;0,R591=0),R592,(1+(B593/B592-1)*Calc!$Z$1)*S591),0))</f>
        <v>0</v>
      </c>
      <c r="T592">
        <f>IF(B593="",T591,IFERROR(IF(AND(R592&gt;0,R591=0),R592,(1+(B593/B592-1)*Calc!$Z$1-L593)*T591),0))</f>
        <v>0</v>
      </c>
      <c r="U592">
        <f>IF(B593="",U591,IFERROR(IF(AND(R592&gt;0,R591=0),R592,(1+(B593/B592-1)*Calc!$Z$1-M593*2)*U591),0))</f>
        <v>0</v>
      </c>
      <c r="V592">
        <f>IF(B593="",V591,IFERROR(IF(AND(R592&gt;0,R591=0),R592,(1+(B593/B592-1)*Calc!$Z$1-N593*2)*V591),0))</f>
        <v>0</v>
      </c>
      <c r="W592">
        <f>IF(ISNUMBER(C592),C592,W591)</f>
        <v>0.13</v>
      </c>
      <c r="Y592" s="1" t="e">
        <f>IF(AND(Q592&gt;=Chart!$F$2,Q592&lt;=Chart!$F$3),Q592,#N/A)</f>
        <v>#N/A</v>
      </c>
      <c r="Z592" t="e">
        <f>IF(AND(Q592&gt;=Chart!$F$2,Q592&lt;=Chart!$F$3),R592,#N/A)</f>
        <v>#N/A</v>
      </c>
      <c r="AA592" t="e">
        <f>IF(AND(Q592&gt;=Chart!$F$2,Q592&lt;=Chart!$F$3),S592,#N/A)</f>
        <v>#N/A</v>
      </c>
      <c r="AB592" t="e">
        <f>IF(AND(Q592&gt;=Chart!$F$2,Q592&lt;=Chart!$F$3),T592,#N/A)</f>
        <v>#N/A</v>
      </c>
      <c r="AC592" t="e">
        <f>IF(AND(Q592&gt;=Chart!$F$2,Q592&lt;=Chart!$F$3),U592,#N/A)</f>
        <v>#N/A</v>
      </c>
      <c r="AD592" t="e">
        <f>IF(AND(Q592&gt;=Chart!$F$2,Q592&lt;=Chart!$F$3),V592,#N/A)</f>
        <v>#N/A</v>
      </c>
      <c r="AE592" t="e">
        <f>IF(AND(Q592&gt;=Chart!$F$2,Q592&lt;=Chart!$F$3),I592,#N/A)</f>
        <v>#N/A</v>
      </c>
      <c r="AF592" t="e">
        <f>IF(AND(Q592&gt;=Chart!$F$2,Q592&lt;=Chart!$F$3),H592/100,#N/A)</f>
        <v>#N/A</v>
      </c>
      <c r="AG592" t="e">
        <f>IF(AND(Q592&gt;=Chart!$F$2,Q592&lt;=Chart!$F$3),W592/100,#N/A)</f>
        <v>#N/A</v>
      </c>
    </row>
    <row r="593" spans="1:33" x14ac:dyDescent="0.25">
      <c r="A593">
        <v>1444915800</v>
      </c>
      <c r="B593">
        <f>INDEX('Daily Data ADJ'!$1:$1048576,MATCH(Calc!$A593,'Daily Data ADJ'!$A:$A,0),MATCH("SPY, CBOE BZX: Close",'Daily Data ADJ'!$1:$1,0))</f>
        <v>177.35409486</v>
      </c>
      <c r="C593">
        <f>INDEX('Daily Data ADJ'!$1:$1048576,MATCH(Calc!$A593,'Daily Data ADJ'!$A:$A,0),MATCH("EFFR, FRED: Close",'Daily Data ADJ'!$1:$1,0))</f>
        <v>0.13</v>
      </c>
      <c r="D593" t="str">
        <f>INDEX('Daily Data ADJ'!$1:$1048576,MATCH(Calc!$A593,'Daily Data ADJ'!$A:$A,1),MATCH("SOFR, FRED: Close",'Daily Data ADJ'!$1:$1,0))</f>
        <v>NaN</v>
      </c>
      <c r="E593">
        <f>INDEX('Daily Data ADJ'!$1:$1048576,MATCH(Calc!$A593,'Daily Data ADJ'!$A:$A,0),MATCH("UPRO, CBOE BZX: Close",'Daily Data ADJ'!$1:$1,0))</f>
        <v>9.9766197900000009</v>
      </c>
      <c r="F593">
        <f>INDEX('Daily Data ADJ'!$1:$1048576,MATCH(Calc!$A593,'Daily Data ADJ'!$A:$A,0),MATCH("ES1!, CME_MINI: Close",'Daily Data ADJ'!$1:$1,0))</f>
        <v>2019</v>
      </c>
      <c r="G593">
        <f>INDEX('Daily Data ADJ'!$1:$1048576,MATCH(Calc!$A593,'Daily Data ADJ'!$A:$A,0),MATCH("ES2!, CME_MINI: Close",'Daily Data ADJ'!$1:$1,0))</f>
        <v>2010.75</v>
      </c>
      <c r="H593">
        <f>INDEX('QUANDL MULTPL SP500_DIV_YIELD_M'!$A:$G,MATCH(Calc!$A593,'QUANDL MULTPL SP500_DIV_YIELD_M'!$A:$A,1),MATCH('QUANDL MULTPL SP500_DIV_YIELD_M'!$E$1,'QUANDL MULTPL SP500_DIV_YIELD_M'!$A$1:$G$1,0))</f>
        <v>2.19</v>
      </c>
      <c r="I593" s="5">
        <f t="shared" si="54"/>
        <v>5.6551835260858184E-3</v>
      </c>
      <c r="J593" s="1">
        <f>A593/24/60/60+DATE(1970,1,1)</f>
        <v>42292.5625</v>
      </c>
      <c r="K593" s="3">
        <f t="shared" si="57"/>
        <v>1</v>
      </c>
      <c r="L593" s="6">
        <f>(1+Chart!$F$4)^(1/(365/K593))-1</f>
        <v>6.6592785027408397E-5</v>
      </c>
      <c r="M593" s="6">
        <f t="shared" si="58"/>
        <v>3.5593371059405854E-6</v>
      </c>
      <c r="N593" s="6">
        <f t="shared" si="59"/>
        <v>1.5450127591742913E-5</v>
      </c>
      <c r="O593">
        <f>O592*(B593/B592)</f>
        <v>177.3540948600008</v>
      </c>
      <c r="P593">
        <f t="shared" si="55"/>
        <v>2015</v>
      </c>
      <c r="Q593" s="1">
        <f t="shared" si="56"/>
        <v>42292.5625</v>
      </c>
      <c r="R593">
        <f>IF(B594="",R592,IF(Q593&gt;=Chart!$F$2,E593,0))</f>
        <v>0</v>
      </c>
      <c r="S593">
        <f>IF(B594="",S592,IFERROR(IF(AND(R593&gt;0,R592=0),R593,(1+(B594/B593-1)*Calc!$Z$1)*S592),0))</f>
        <v>0</v>
      </c>
      <c r="T593">
        <f>IF(B594="",T592,IFERROR(IF(AND(R593&gt;0,R592=0),R593,(1+(B594/B593-1)*Calc!$Z$1-L594)*T592),0))</f>
        <v>0</v>
      </c>
      <c r="U593">
        <f>IF(B594="",U592,IFERROR(IF(AND(R593&gt;0,R592=0),R593,(1+(B594/B593-1)*Calc!$Z$1-M594*2)*U592),0))</f>
        <v>0</v>
      </c>
      <c r="V593">
        <f>IF(B594="",V592,IFERROR(IF(AND(R593&gt;0,R592=0),R593,(1+(B594/B593-1)*Calc!$Z$1-N594*2)*V592),0))</f>
        <v>0</v>
      </c>
      <c r="W593">
        <f>IF(ISNUMBER(C593),C593,W592)</f>
        <v>0.13</v>
      </c>
      <c r="Y593" s="1" t="e">
        <f>IF(AND(Q593&gt;=Chart!$F$2,Q593&lt;=Chart!$F$3),Q593,#N/A)</f>
        <v>#N/A</v>
      </c>
      <c r="Z593" t="e">
        <f>IF(AND(Q593&gt;=Chart!$F$2,Q593&lt;=Chart!$F$3),R593,#N/A)</f>
        <v>#N/A</v>
      </c>
      <c r="AA593" t="e">
        <f>IF(AND(Q593&gt;=Chart!$F$2,Q593&lt;=Chart!$F$3),S593,#N/A)</f>
        <v>#N/A</v>
      </c>
      <c r="AB593" t="e">
        <f>IF(AND(Q593&gt;=Chart!$F$2,Q593&lt;=Chart!$F$3),T593,#N/A)</f>
        <v>#N/A</v>
      </c>
      <c r="AC593" t="e">
        <f>IF(AND(Q593&gt;=Chart!$F$2,Q593&lt;=Chart!$F$3),U593,#N/A)</f>
        <v>#N/A</v>
      </c>
      <c r="AD593" t="e">
        <f>IF(AND(Q593&gt;=Chart!$F$2,Q593&lt;=Chart!$F$3),V593,#N/A)</f>
        <v>#N/A</v>
      </c>
      <c r="AE593" t="e">
        <f>IF(AND(Q593&gt;=Chart!$F$2,Q593&lt;=Chart!$F$3),I593,#N/A)</f>
        <v>#N/A</v>
      </c>
      <c r="AF593" t="e">
        <f>IF(AND(Q593&gt;=Chart!$F$2,Q593&lt;=Chart!$F$3),H593/100,#N/A)</f>
        <v>#N/A</v>
      </c>
      <c r="AG593" t="e">
        <f>IF(AND(Q593&gt;=Chart!$F$2,Q593&lt;=Chart!$F$3),W593/100,#N/A)</f>
        <v>#N/A</v>
      </c>
    </row>
    <row r="594" spans="1:33" x14ac:dyDescent="0.25">
      <c r="A594">
        <v>1445002200</v>
      </c>
      <c r="B594">
        <f>INDEX('Daily Data ADJ'!$1:$1048576,MATCH(Calc!$A594,'Daily Data ADJ'!$A:$A,0),MATCH("SPY, CBOE BZX: Close",'Daily Data ADJ'!$1:$1,0))</f>
        <v>178.16044903</v>
      </c>
      <c r="C594">
        <f>INDEX('Daily Data ADJ'!$1:$1048576,MATCH(Calc!$A594,'Daily Data ADJ'!$A:$A,0),MATCH("EFFR, FRED: Close",'Daily Data ADJ'!$1:$1,0))</f>
        <v>0.13</v>
      </c>
      <c r="D594" t="str">
        <f>INDEX('Daily Data ADJ'!$1:$1048576,MATCH(Calc!$A594,'Daily Data ADJ'!$A:$A,1),MATCH("SOFR, FRED: Close",'Daily Data ADJ'!$1:$1,0))</f>
        <v>NaN</v>
      </c>
      <c r="E594">
        <f>INDEX('Daily Data ADJ'!$1:$1048576,MATCH(Calc!$A594,'Daily Data ADJ'!$A:$A,0),MATCH("UPRO, CBOE BZX: Close",'Daily Data ADJ'!$1:$1,0))</f>
        <v>10.11187923</v>
      </c>
      <c r="F594">
        <f>INDEX('Daily Data ADJ'!$1:$1048576,MATCH(Calc!$A594,'Daily Data ADJ'!$A:$A,0),MATCH("ES1!, CME_MINI: Close",'Daily Data ADJ'!$1:$1,0))</f>
        <v>2025.5</v>
      </c>
      <c r="G594">
        <f>INDEX('Daily Data ADJ'!$1:$1048576,MATCH(Calc!$A594,'Daily Data ADJ'!$A:$A,0),MATCH("ES2!, CME_MINI: Close",'Daily Data ADJ'!$1:$1,0))</f>
        <v>2017.25</v>
      </c>
      <c r="H594">
        <f>INDEX('QUANDL MULTPL SP500_DIV_YIELD_M'!$A:$G,MATCH(Calc!$A594,'QUANDL MULTPL SP500_DIV_YIELD_M'!$A:$A,1),MATCH('QUANDL MULTPL SP500_DIV_YIELD_M'!$E$1,'QUANDL MULTPL SP500_DIV_YIELD_M'!$A$1:$G$1,0))</f>
        <v>2.19</v>
      </c>
      <c r="I594" s="5">
        <f t="shared" si="54"/>
        <v>5.7069957916307777E-3</v>
      </c>
      <c r="J594" s="1">
        <f>A594/24/60/60+DATE(1970,1,1)</f>
        <v>42293.5625</v>
      </c>
      <c r="K594" s="3">
        <f t="shared" si="57"/>
        <v>1</v>
      </c>
      <c r="L594" s="6">
        <f>(1+Chart!$F$4)^(1/(365/K594))-1</f>
        <v>6.6592785027408397E-5</v>
      </c>
      <c r="M594" s="6">
        <f t="shared" si="58"/>
        <v>3.5593371059405854E-6</v>
      </c>
      <c r="N594" s="6">
        <f t="shared" si="59"/>
        <v>1.5591279311832906E-5</v>
      </c>
      <c r="O594">
        <f>O593*(B594/B593)</f>
        <v>178.16044903000079</v>
      </c>
      <c r="P594">
        <f t="shared" si="55"/>
        <v>2015</v>
      </c>
      <c r="Q594" s="1">
        <f t="shared" si="56"/>
        <v>42293.5625</v>
      </c>
      <c r="R594">
        <f>IF(B595="",R593,IF(Q594&gt;=Chart!$F$2,E594,0))</f>
        <v>0</v>
      </c>
      <c r="S594">
        <f>IF(B595="",S593,IFERROR(IF(AND(R594&gt;0,R593=0),R594,(1+(B595/B594-1)*Calc!$Z$1)*S593),0))</f>
        <v>0</v>
      </c>
      <c r="T594">
        <f>IF(B595="",T593,IFERROR(IF(AND(R594&gt;0,R593=0),R594,(1+(B595/B594-1)*Calc!$Z$1-L595)*T593),0))</f>
        <v>0</v>
      </c>
      <c r="U594">
        <f>IF(B595="",U593,IFERROR(IF(AND(R594&gt;0,R593=0),R594,(1+(B595/B594-1)*Calc!$Z$1-M595*2)*U593),0))</f>
        <v>0</v>
      </c>
      <c r="V594">
        <f>IF(B595="",V593,IFERROR(IF(AND(R594&gt;0,R593=0),R594,(1+(B595/B594-1)*Calc!$Z$1-N595*2)*V593),0))</f>
        <v>0</v>
      </c>
      <c r="W594">
        <f>IF(ISNUMBER(C594),C594,W593)</f>
        <v>0.13</v>
      </c>
      <c r="Y594" s="1" t="e">
        <f>IF(AND(Q594&gt;=Chart!$F$2,Q594&lt;=Chart!$F$3),Q594,#N/A)</f>
        <v>#N/A</v>
      </c>
      <c r="Z594" t="e">
        <f>IF(AND(Q594&gt;=Chart!$F$2,Q594&lt;=Chart!$F$3),R594,#N/A)</f>
        <v>#N/A</v>
      </c>
      <c r="AA594" t="e">
        <f>IF(AND(Q594&gt;=Chart!$F$2,Q594&lt;=Chart!$F$3),S594,#N/A)</f>
        <v>#N/A</v>
      </c>
      <c r="AB594" t="e">
        <f>IF(AND(Q594&gt;=Chart!$F$2,Q594&lt;=Chart!$F$3),T594,#N/A)</f>
        <v>#N/A</v>
      </c>
      <c r="AC594" t="e">
        <f>IF(AND(Q594&gt;=Chart!$F$2,Q594&lt;=Chart!$F$3),U594,#N/A)</f>
        <v>#N/A</v>
      </c>
      <c r="AD594" t="e">
        <f>IF(AND(Q594&gt;=Chart!$F$2,Q594&lt;=Chart!$F$3),V594,#N/A)</f>
        <v>#N/A</v>
      </c>
      <c r="AE594" t="e">
        <f>IF(AND(Q594&gt;=Chart!$F$2,Q594&lt;=Chart!$F$3),I594,#N/A)</f>
        <v>#N/A</v>
      </c>
      <c r="AF594" t="e">
        <f>IF(AND(Q594&gt;=Chart!$F$2,Q594&lt;=Chart!$F$3),H594/100,#N/A)</f>
        <v>#N/A</v>
      </c>
      <c r="AG594" t="e">
        <f>IF(AND(Q594&gt;=Chart!$F$2,Q594&lt;=Chart!$F$3),W594/100,#N/A)</f>
        <v>#N/A</v>
      </c>
    </row>
    <row r="595" spans="1:33" x14ac:dyDescent="0.25">
      <c r="A595">
        <v>1445261400</v>
      </c>
      <c r="B595">
        <f>INDEX('Daily Data ADJ'!$1:$1048576,MATCH(Calc!$A595,'Daily Data ADJ'!$A:$A,0),MATCH("SPY, CBOE BZX: Close",'Daily Data ADJ'!$1:$1,0))</f>
        <v>178.24809622000001</v>
      </c>
      <c r="C595">
        <f>INDEX('Daily Data ADJ'!$1:$1048576,MATCH(Calc!$A595,'Daily Data ADJ'!$A:$A,0),MATCH("EFFR, FRED: Close",'Daily Data ADJ'!$1:$1,0))</f>
        <v>0.13</v>
      </c>
      <c r="D595" t="str">
        <f>INDEX('Daily Data ADJ'!$1:$1048576,MATCH(Calc!$A595,'Daily Data ADJ'!$A:$A,1),MATCH("SOFR, FRED: Close",'Daily Data ADJ'!$1:$1,0))</f>
        <v>NaN</v>
      </c>
      <c r="E595">
        <f>INDEX('Daily Data ADJ'!$1:$1048576,MATCH(Calc!$A595,'Daily Data ADJ'!$A:$A,0),MATCH("UPRO, CBOE BZX: Close",'Daily Data ADJ'!$1:$1,0))</f>
        <v>10.13306482</v>
      </c>
      <c r="F595">
        <f>INDEX('Daily Data ADJ'!$1:$1048576,MATCH(Calc!$A595,'Daily Data ADJ'!$A:$A,0),MATCH("ES1!, CME_MINI: Close",'Daily Data ADJ'!$1:$1,0))</f>
        <v>2027.5</v>
      </c>
      <c r="G595">
        <f>INDEX('Daily Data ADJ'!$1:$1048576,MATCH(Calc!$A595,'Daily Data ADJ'!$A:$A,0),MATCH("ES2!, CME_MINI: Close",'Daily Data ADJ'!$1:$1,0))</f>
        <v>2019</v>
      </c>
      <c r="H595">
        <f>INDEX('QUANDL MULTPL SP500_DIV_YIELD_M'!$A:$G,MATCH(Calc!$A595,'QUANDL MULTPL SP500_DIV_YIELD_M'!$A:$A,1),MATCH('QUANDL MULTPL SP500_DIV_YIELD_M'!$E$1,'QUANDL MULTPL SP500_DIV_YIELD_M'!$A$1:$G$1,0))</f>
        <v>2.19</v>
      </c>
      <c r="I595" s="5">
        <f t="shared" si="54"/>
        <v>5.2357401522472279E-3</v>
      </c>
      <c r="J595" s="1">
        <f>A595/24/60/60+DATE(1970,1,1)</f>
        <v>42296.5625</v>
      </c>
      <c r="K595" s="3">
        <f t="shared" si="57"/>
        <v>3</v>
      </c>
      <c r="L595" s="6">
        <f>(1+Chart!$F$4)^(1/(365/K595))-1</f>
        <v>1.9979165917494157E-4</v>
      </c>
      <c r="M595" s="6">
        <f t="shared" si="58"/>
        <v>1.0678049324752692E-5</v>
      </c>
      <c r="N595" s="6">
        <f t="shared" si="59"/>
        <v>4.2922137458045739E-5</v>
      </c>
      <c r="O595">
        <f>O594*(B595/B594)</f>
        <v>178.24809622000083</v>
      </c>
      <c r="P595">
        <f t="shared" si="55"/>
        <v>2015</v>
      </c>
      <c r="Q595" s="1">
        <f t="shared" si="56"/>
        <v>42296.5625</v>
      </c>
      <c r="R595">
        <f>IF(B596="",R594,IF(Q595&gt;=Chart!$F$2,E595,0))</f>
        <v>0</v>
      </c>
      <c r="S595">
        <f>IF(B596="",S594,IFERROR(IF(AND(R595&gt;0,R594=0),R595,(1+(B596/B595-1)*Calc!$Z$1)*S594),0))</f>
        <v>0</v>
      </c>
      <c r="T595">
        <f>IF(B596="",T594,IFERROR(IF(AND(R595&gt;0,R594=0),R595,(1+(B596/B595-1)*Calc!$Z$1-L596)*T594),0))</f>
        <v>0</v>
      </c>
      <c r="U595">
        <f>IF(B596="",U594,IFERROR(IF(AND(R595&gt;0,R594=0),R595,(1+(B596/B595-1)*Calc!$Z$1-M596*2)*U594),0))</f>
        <v>0</v>
      </c>
      <c r="V595">
        <f>IF(B596="",V594,IFERROR(IF(AND(R595&gt;0,R594=0),R595,(1+(B596/B595-1)*Calc!$Z$1-N596*2)*V594),0))</f>
        <v>0</v>
      </c>
      <c r="W595">
        <f>IF(ISNUMBER(C595),C595,W594)</f>
        <v>0.13</v>
      </c>
      <c r="Y595" s="1" t="e">
        <f>IF(AND(Q595&gt;=Chart!$F$2,Q595&lt;=Chart!$F$3),Q595,#N/A)</f>
        <v>#N/A</v>
      </c>
      <c r="Z595" t="e">
        <f>IF(AND(Q595&gt;=Chart!$F$2,Q595&lt;=Chart!$F$3),R595,#N/A)</f>
        <v>#N/A</v>
      </c>
      <c r="AA595" t="e">
        <f>IF(AND(Q595&gt;=Chart!$F$2,Q595&lt;=Chart!$F$3),S595,#N/A)</f>
        <v>#N/A</v>
      </c>
      <c r="AB595" t="e">
        <f>IF(AND(Q595&gt;=Chart!$F$2,Q595&lt;=Chart!$F$3),T595,#N/A)</f>
        <v>#N/A</v>
      </c>
      <c r="AC595" t="e">
        <f>IF(AND(Q595&gt;=Chart!$F$2,Q595&lt;=Chart!$F$3),U595,#N/A)</f>
        <v>#N/A</v>
      </c>
      <c r="AD595" t="e">
        <f>IF(AND(Q595&gt;=Chart!$F$2,Q595&lt;=Chart!$F$3),V595,#N/A)</f>
        <v>#N/A</v>
      </c>
      <c r="AE595" t="e">
        <f>IF(AND(Q595&gt;=Chart!$F$2,Q595&lt;=Chart!$F$3),I595,#N/A)</f>
        <v>#N/A</v>
      </c>
      <c r="AF595" t="e">
        <f>IF(AND(Q595&gt;=Chart!$F$2,Q595&lt;=Chart!$F$3),H595/100,#N/A)</f>
        <v>#N/A</v>
      </c>
      <c r="AG595" t="e">
        <f>IF(AND(Q595&gt;=Chart!$F$2,Q595&lt;=Chart!$F$3),W595/100,#N/A)</f>
        <v>#N/A</v>
      </c>
    </row>
    <row r="596" spans="1:33" x14ac:dyDescent="0.25">
      <c r="A596">
        <v>1445347800</v>
      </c>
      <c r="B596">
        <f>INDEX('Daily Data ADJ'!$1:$1048576,MATCH(Calc!$A596,'Daily Data ADJ'!$A:$A,0),MATCH("SPY, CBOE BZX: Close",'Daily Data ADJ'!$1:$1,0))</f>
        <v>178.00268407999999</v>
      </c>
      <c r="C596">
        <f>INDEX('Daily Data ADJ'!$1:$1048576,MATCH(Calc!$A596,'Daily Data ADJ'!$A:$A,0),MATCH("EFFR, FRED: Close",'Daily Data ADJ'!$1:$1,0))</f>
        <v>0.13</v>
      </c>
      <c r="D596" t="str">
        <f>INDEX('Daily Data ADJ'!$1:$1048576,MATCH(Calc!$A596,'Daily Data ADJ'!$A:$A,1),MATCH("SOFR, FRED: Close",'Daily Data ADJ'!$1:$1,0))</f>
        <v>NaN</v>
      </c>
      <c r="E596">
        <f>INDEX('Daily Data ADJ'!$1:$1048576,MATCH(Calc!$A596,'Daily Data ADJ'!$A:$A,0),MATCH("UPRO, CBOE BZX: Close",'Daily Data ADJ'!$1:$1,0))</f>
        <v>10.08906466</v>
      </c>
      <c r="F596">
        <f>INDEX('Daily Data ADJ'!$1:$1048576,MATCH(Calc!$A596,'Daily Data ADJ'!$A:$A,0),MATCH("ES1!, CME_MINI: Close",'Daily Data ADJ'!$1:$1,0))</f>
        <v>2020.5</v>
      </c>
      <c r="G596">
        <f>INDEX('Daily Data ADJ'!$1:$1048576,MATCH(Calc!$A596,'Daily Data ADJ'!$A:$A,0),MATCH("ES2!, CME_MINI: Close",'Daily Data ADJ'!$1:$1,0))</f>
        <v>2012.5</v>
      </c>
      <c r="H596">
        <f>INDEX('QUANDL MULTPL SP500_DIV_YIELD_M'!$A:$G,MATCH(Calc!$A596,'QUANDL MULTPL SP500_DIV_YIELD_M'!$A:$A,1),MATCH('QUANDL MULTPL SP500_DIV_YIELD_M'!$E$1,'QUANDL MULTPL SP500_DIV_YIELD_M'!$A$1:$G$1,0))</f>
        <v>2.19</v>
      </c>
      <c r="I596" s="5">
        <f t="shared" si="54"/>
        <v>6.1561498642463651E-3</v>
      </c>
      <c r="J596" s="1">
        <f>A596/24/60/60+DATE(1970,1,1)</f>
        <v>42297.5625</v>
      </c>
      <c r="K596" s="3">
        <f t="shared" si="57"/>
        <v>1</v>
      </c>
      <c r="L596" s="6">
        <f>(1+Chart!$F$4)^(1/(365/K596))-1</f>
        <v>6.6592785027408397E-5</v>
      </c>
      <c r="M596" s="6">
        <f t="shared" si="58"/>
        <v>3.5593371059405854E-6</v>
      </c>
      <c r="N596" s="6">
        <f t="shared" si="59"/>
        <v>1.6814602145531765E-5</v>
      </c>
      <c r="O596">
        <f>O595*(B596/B595)</f>
        <v>178.00268408000082</v>
      </c>
      <c r="P596">
        <f t="shared" si="55"/>
        <v>2015</v>
      </c>
      <c r="Q596" s="1">
        <f t="shared" si="56"/>
        <v>42297.5625</v>
      </c>
      <c r="R596">
        <f>IF(B597="",R595,IF(Q596&gt;=Chart!$F$2,E596,0))</f>
        <v>0</v>
      </c>
      <c r="S596">
        <f>IF(B597="",S595,IFERROR(IF(AND(R596&gt;0,R595=0),R596,(1+(B597/B596-1)*Calc!$Z$1)*S595),0))</f>
        <v>0</v>
      </c>
      <c r="T596">
        <f>IF(B597="",T595,IFERROR(IF(AND(R596&gt;0,R595=0),R596,(1+(B597/B596-1)*Calc!$Z$1-L597)*T595),0))</f>
        <v>0</v>
      </c>
      <c r="U596">
        <f>IF(B597="",U595,IFERROR(IF(AND(R596&gt;0,R595=0),R596,(1+(B597/B596-1)*Calc!$Z$1-M597*2)*U595),0))</f>
        <v>0</v>
      </c>
      <c r="V596">
        <f>IF(B597="",V595,IFERROR(IF(AND(R596&gt;0,R595=0),R596,(1+(B597/B596-1)*Calc!$Z$1-N597*2)*V595),0))</f>
        <v>0</v>
      </c>
      <c r="W596">
        <f>IF(ISNUMBER(C596),C596,W595)</f>
        <v>0.13</v>
      </c>
      <c r="Y596" s="1" t="e">
        <f>IF(AND(Q596&gt;=Chart!$F$2,Q596&lt;=Chart!$F$3),Q596,#N/A)</f>
        <v>#N/A</v>
      </c>
      <c r="Z596" t="e">
        <f>IF(AND(Q596&gt;=Chart!$F$2,Q596&lt;=Chart!$F$3),R596,#N/A)</f>
        <v>#N/A</v>
      </c>
      <c r="AA596" t="e">
        <f>IF(AND(Q596&gt;=Chart!$F$2,Q596&lt;=Chart!$F$3),S596,#N/A)</f>
        <v>#N/A</v>
      </c>
      <c r="AB596" t="e">
        <f>IF(AND(Q596&gt;=Chart!$F$2,Q596&lt;=Chart!$F$3),T596,#N/A)</f>
        <v>#N/A</v>
      </c>
      <c r="AC596" t="e">
        <f>IF(AND(Q596&gt;=Chart!$F$2,Q596&lt;=Chart!$F$3),U596,#N/A)</f>
        <v>#N/A</v>
      </c>
      <c r="AD596" t="e">
        <f>IF(AND(Q596&gt;=Chart!$F$2,Q596&lt;=Chart!$F$3),V596,#N/A)</f>
        <v>#N/A</v>
      </c>
      <c r="AE596" t="e">
        <f>IF(AND(Q596&gt;=Chart!$F$2,Q596&lt;=Chart!$F$3),I596,#N/A)</f>
        <v>#N/A</v>
      </c>
      <c r="AF596" t="e">
        <f>IF(AND(Q596&gt;=Chart!$F$2,Q596&lt;=Chart!$F$3),H596/100,#N/A)</f>
        <v>#N/A</v>
      </c>
      <c r="AG596" t="e">
        <f>IF(AND(Q596&gt;=Chart!$F$2,Q596&lt;=Chart!$F$3),W596/100,#N/A)</f>
        <v>#N/A</v>
      </c>
    </row>
    <row r="597" spans="1:33" x14ac:dyDescent="0.25">
      <c r="A597">
        <v>1445434200</v>
      </c>
      <c r="B597">
        <f>INDEX('Daily Data ADJ'!$1:$1048576,MATCH(Calc!$A597,'Daily Data ADJ'!$A:$A,0),MATCH("SPY, CBOE BZX: Close",'Daily Data ADJ'!$1:$1,0))</f>
        <v>176.91585889000001</v>
      </c>
      <c r="C597">
        <f>INDEX('Daily Data ADJ'!$1:$1048576,MATCH(Calc!$A597,'Daily Data ADJ'!$A:$A,0),MATCH("EFFR, FRED: Close",'Daily Data ADJ'!$1:$1,0))</f>
        <v>0.13</v>
      </c>
      <c r="D597" t="str">
        <f>INDEX('Daily Data ADJ'!$1:$1048576,MATCH(Calc!$A597,'Daily Data ADJ'!$A:$A,1),MATCH("SOFR, FRED: Close",'Daily Data ADJ'!$1:$1,0))</f>
        <v>NaN</v>
      </c>
      <c r="E597">
        <f>INDEX('Daily Data ADJ'!$1:$1048576,MATCH(Calc!$A597,'Daily Data ADJ'!$A:$A,0),MATCH("UPRO, CBOE BZX: Close",'Daily Data ADJ'!$1:$1,0))</f>
        <v>9.9130640000000003</v>
      </c>
      <c r="F597">
        <f>INDEX('Daily Data ADJ'!$1:$1048576,MATCH(Calc!$A597,'Daily Data ADJ'!$A:$A,0),MATCH("ES1!, CME_MINI: Close",'Daily Data ADJ'!$1:$1,0))</f>
        <v>2008.5</v>
      </c>
      <c r="G597">
        <f>INDEX('Daily Data ADJ'!$1:$1048576,MATCH(Calc!$A597,'Daily Data ADJ'!$A:$A,0),MATCH("ES2!, CME_MINI: Close",'Daily Data ADJ'!$1:$1,0))</f>
        <v>2000.5</v>
      </c>
      <c r="H597">
        <f>INDEX('QUANDL MULTPL SP500_DIV_YIELD_M'!$A:$G,MATCH(Calc!$A597,'QUANDL MULTPL SP500_DIV_YIELD_M'!$A:$A,1),MATCH('QUANDL MULTPL SP500_DIV_YIELD_M'!$E$1,'QUANDL MULTPL SP500_DIV_YIELD_M'!$A$1:$G$1,0))</f>
        <v>2.19</v>
      </c>
      <c r="I597" s="5">
        <f t="shared" si="54"/>
        <v>6.0626488838749458E-3</v>
      </c>
      <c r="J597" s="1">
        <f>A597/24/60/60+DATE(1970,1,1)</f>
        <v>42298.5625</v>
      </c>
      <c r="K597" s="3">
        <f t="shared" si="57"/>
        <v>1</v>
      </c>
      <c r="L597" s="6">
        <f>(1+Chart!$F$4)^(1/(365/K597))-1</f>
        <v>6.6592785027408397E-5</v>
      </c>
      <c r="M597" s="6">
        <f t="shared" si="58"/>
        <v>3.5593371059405854E-6</v>
      </c>
      <c r="N597" s="6">
        <f t="shared" si="59"/>
        <v>1.6559986350639377E-5</v>
      </c>
      <c r="O597">
        <f>O596*(B597/B596)</f>
        <v>176.91585889000083</v>
      </c>
      <c r="P597">
        <f t="shared" si="55"/>
        <v>2015</v>
      </c>
      <c r="Q597" s="1">
        <f t="shared" si="56"/>
        <v>42298.5625</v>
      </c>
      <c r="R597">
        <f>IF(B598="",R596,IF(Q597&gt;=Chart!$F$2,E597,0))</f>
        <v>0</v>
      </c>
      <c r="S597">
        <f>IF(B598="",S596,IFERROR(IF(AND(R597&gt;0,R596=0),R597,(1+(B598/B597-1)*Calc!$Z$1)*S596),0))</f>
        <v>0</v>
      </c>
      <c r="T597">
        <f>IF(B598="",T596,IFERROR(IF(AND(R597&gt;0,R596=0),R597,(1+(B598/B597-1)*Calc!$Z$1-L598)*T596),0))</f>
        <v>0</v>
      </c>
      <c r="U597">
        <f>IF(B598="",U596,IFERROR(IF(AND(R597&gt;0,R596=0),R597,(1+(B598/B597-1)*Calc!$Z$1-M598*2)*U596),0))</f>
        <v>0</v>
      </c>
      <c r="V597">
        <f>IF(B598="",V596,IFERROR(IF(AND(R597&gt;0,R596=0),R597,(1+(B598/B597-1)*Calc!$Z$1-N598*2)*V596),0))</f>
        <v>0</v>
      </c>
      <c r="W597">
        <f>IF(ISNUMBER(C597),C597,W596)</f>
        <v>0.13</v>
      </c>
      <c r="Y597" s="1" t="e">
        <f>IF(AND(Q597&gt;=Chart!$F$2,Q597&lt;=Chart!$F$3),Q597,#N/A)</f>
        <v>#N/A</v>
      </c>
      <c r="Z597" t="e">
        <f>IF(AND(Q597&gt;=Chart!$F$2,Q597&lt;=Chart!$F$3),R597,#N/A)</f>
        <v>#N/A</v>
      </c>
      <c r="AA597" t="e">
        <f>IF(AND(Q597&gt;=Chart!$F$2,Q597&lt;=Chart!$F$3),S597,#N/A)</f>
        <v>#N/A</v>
      </c>
      <c r="AB597" t="e">
        <f>IF(AND(Q597&gt;=Chart!$F$2,Q597&lt;=Chart!$F$3),T597,#N/A)</f>
        <v>#N/A</v>
      </c>
      <c r="AC597" t="e">
        <f>IF(AND(Q597&gt;=Chart!$F$2,Q597&lt;=Chart!$F$3),U597,#N/A)</f>
        <v>#N/A</v>
      </c>
      <c r="AD597" t="e">
        <f>IF(AND(Q597&gt;=Chart!$F$2,Q597&lt;=Chart!$F$3),V597,#N/A)</f>
        <v>#N/A</v>
      </c>
      <c r="AE597" t="e">
        <f>IF(AND(Q597&gt;=Chart!$F$2,Q597&lt;=Chart!$F$3),I597,#N/A)</f>
        <v>#N/A</v>
      </c>
      <c r="AF597" t="e">
        <f>IF(AND(Q597&gt;=Chart!$F$2,Q597&lt;=Chart!$F$3),H597/100,#N/A)</f>
        <v>#N/A</v>
      </c>
      <c r="AG597" t="e">
        <f>IF(AND(Q597&gt;=Chart!$F$2,Q597&lt;=Chart!$F$3),W597/100,#N/A)</f>
        <v>#N/A</v>
      </c>
    </row>
    <row r="598" spans="1:33" x14ac:dyDescent="0.25">
      <c r="A598">
        <v>1445520600</v>
      </c>
      <c r="B598">
        <f>INDEX('Daily Data ADJ'!$1:$1048576,MATCH(Calc!$A598,'Daily Data ADJ'!$A:$A,0),MATCH("SPY, CBOE BZX: Close",'Daily Data ADJ'!$1:$1,0))</f>
        <v>179.90462817</v>
      </c>
      <c r="C598">
        <f>INDEX('Daily Data ADJ'!$1:$1048576,MATCH(Calc!$A598,'Daily Data ADJ'!$A:$A,0),MATCH("EFFR, FRED: Close",'Daily Data ADJ'!$1:$1,0))</f>
        <v>0.12</v>
      </c>
      <c r="D598" t="str">
        <f>INDEX('Daily Data ADJ'!$1:$1048576,MATCH(Calc!$A598,'Daily Data ADJ'!$A:$A,1),MATCH("SOFR, FRED: Close",'Daily Data ADJ'!$1:$1,0))</f>
        <v>NaN</v>
      </c>
      <c r="E598">
        <f>INDEX('Daily Data ADJ'!$1:$1048576,MATCH(Calc!$A598,'Daily Data ADJ'!$A:$A,0),MATCH("UPRO, CBOE BZX: Close",'Daily Data ADJ'!$1:$1,0))</f>
        <v>10.4035837</v>
      </c>
      <c r="F598">
        <f>INDEX('Daily Data ADJ'!$1:$1048576,MATCH(Calc!$A598,'Daily Data ADJ'!$A:$A,0),MATCH("ES1!, CME_MINI: Close",'Daily Data ADJ'!$1:$1,0))</f>
        <v>2053</v>
      </c>
      <c r="G598">
        <f>INDEX('Daily Data ADJ'!$1:$1048576,MATCH(Calc!$A598,'Daily Data ADJ'!$A:$A,0),MATCH("ES2!, CME_MINI: Close",'Daily Data ADJ'!$1:$1,0))</f>
        <v>2045</v>
      </c>
      <c r="H598">
        <f>INDEX('QUANDL MULTPL SP500_DIV_YIELD_M'!$A:$G,MATCH(Calc!$A598,'QUANDL MULTPL SP500_DIV_YIELD_M'!$A:$A,1),MATCH('QUANDL MULTPL SP500_DIV_YIELD_M'!$E$1,'QUANDL MULTPL SP500_DIV_YIELD_M'!$A$1:$G$1,0))</f>
        <v>2.19</v>
      </c>
      <c r="I598" s="5">
        <f t="shared" si="54"/>
        <v>6.4039249482648851E-3</v>
      </c>
      <c r="J598" s="1">
        <f>A598/24/60/60+DATE(1970,1,1)</f>
        <v>42299.5625</v>
      </c>
      <c r="K598" s="3">
        <f t="shared" si="57"/>
        <v>1</v>
      </c>
      <c r="L598" s="6">
        <f>(1+Chart!$F$4)^(1/(365/K598))-1</f>
        <v>6.6592785027408397E-5</v>
      </c>
      <c r="M598" s="6">
        <f t="shared" si="58"/>
        <v>3.2857056047053135E-6</v>
      </c>
      <c r="N598" s="6">
        <f t="shared" si="59"/>
        <v>1.7489213057109154E-5</v>
      </c>
      <c r="O598">
        <f>O597*(B598/B597)</f>
        <v>179.90462817000085</v>
      </c>
      <c r="P598">
        <f t="shared" si="55"/>
        <v>2015</v>
      </c>
      <c r="Q598" s="1">
        <f t="shared" si="56"/>
        <v>42299.5625</v>
      </c>
      <c r="R598">
        <f>IF(B599="",R597,IF(Q598&gt;=Chart!$F$2,E598,0))</f>
        <v>0</v>
      </c>
      <c r="S598">
        <f>IF(B599="",S597,IFERROR(IF(AND(R598&gt;0,R597=0),R598,(1+(B599/B598-1)*Calc!$Z$1)*S597),0))</f>
        <v>0</v>
      </c>
      <c r="T598">
        <f>IF(B599="",T597,IFERROR(IF(AND(R598&gt;0,R597=0),R598,(1+(B599/B598-1)*Calc!$Z$1-L599)*T597),0))</f>
        <v>0</v>
      </c>
      <c r="U598">
        <f>IF(B599="",U597,IFERROR(IF(AND(R598&gt;0,R597=0),R598,(1+(B599/B598-1)*Calc!$Z$1-M599*2)*U597),0))</f>
        <v>0</v>
      </c>
      <c r="V598">
        <f>IF(B599="",V597,IFERROR(IF(AND(R598&gt;0,R597=0),R598,(1+(B599/B598-1)*Calc!$Z$1-N599*2)*V597),0))</f>
        <v>0</v>
      </c>
      <c r="W598">
        <f>IF(ISNUMBER(C598),C598,W597)</f>
        <v>0.12</v>
      </c>
      <c r="Y598" s="1" t="e">
        <f>IF(AND(Q598&gt;=Chart!$F$2,Q598&lt;=Chart!$F$3),Q598,#N/A)</f>
        <v>#N/A</v>
      </c>
      <c r="Z598" t="e">
        <f>IF(AND(Q598&gt;=Chart!$F$2,Q598&lt;=Chart!$F$3),R598,#N/A)</f>
        <v>#N/A</v>
      </c>
      <c r="AA598" t="e">
        <f>IF(AND(Q598&gt;=Chart!$F$2,Q598&lt;=Chart!$F$3),S598,#N/A)</f>
        <v>#N/A</v>
      </c>
      <c r="AB598" t="e">
        <f>IF(AND(Q598&gt;=Chart!$F$2,Q598&lt;=Chart!$F$3),T598,#N/A)</f>
        <v>#N/A</v>
      </c>
      <c r="AC598" t="e">
        <f>IF(AND(Q598&gt;=Chart!$F$2,Q598&lt;=Chart!$F$3),U598,#N/A)</f>
        <v>#N/A</v>
      </c>
      <c r="AD598" t="e">
        <f>IF(AND(Q598&gt;=Chart!$F$2,Q598&lt;=Chart!$F$3),V598,#N/A)</f>
        <v>#N/A</v>
      </c>
      <c r="AE598" t="e">
        <f>IF(AND(Q598&gt;=Chart!$F$2,Q598&lt;=Chart!$F$3),I598,#N/A)</f>
        <v>#N/A</v>
      </c>
      <c r="AF598" t="e">
        <f>IF(AND(Q598&gt;=Chart!$F$2,Q598&lt;=Chart!$F$3),H598/100,#N/A)</f>
        <v>#N/A</v>
      </c>
      <c r="AG598" t="e">
        <f>IF(AND(Q598&gt;=Chart!$F$2,Q598&lt;=Chart!$F$3),W598/100,#N/A)</f>
        <v>#N/A</v>
      </c>
    </row>
    <row r="599" spans="1:33" x14ac:dyDescent="0.25">
      <c r="A599">
        <v>1445607000</v>
      </c>
      <c r="B599">
        <f>INDEX('Daily Data ADJ'!$1:$1048576,MATCH(Calc!$A599,'Daily Data ADJ'!$A:$A,0),MATCH("SPY, CBOE BZX: Close",'Daily Data ADJ'!$1:$1,0))</f>
        <v>181.87669001</v>
      </c>
      <c r="C599">
        <f>INDEX('Daily Data ADJ'!$1:$1048576,MATCH(Calc!$A599,'Daily Data ADJ'!$A:$A,0),MATCH("EFFR, FRED: Close",'Daily Data ADJ'!$1:$1,0))</f>
        <v>0.12</v>
      </c>
      <c r="D599" t="str">
        <f>INDEX('Daily Data ADJ'!$1:$1048576,MATCH(Calc!$A599,'Daily Data ADJ'!$A:$A,1),MATCH("SOFR, FRED: Close",'Daily Data ADJ'!$1:$1,0))</f>
        <v>NaN</v>
      </c>
      <c r="E599">
        <f>INDEX('Daily Data ADJ'!$1:$1048576,MATCH(Calc!$A599,'Daily Data ADJ'!$A:$A,0),MATCH("UPRO, CBOE BZX: Close",'Daily Data ADJ'!$1:$1,0))</f>
        <v>10.749066150000001</v>
      </c>
      <c r="F599">
        <f>INDEX('Daily Data ADJ'!$1:$1048576,MATCH(Calc!$A599,'Daily Data ADJ'!$A:$A,0),MATCH("ES1!, CME_MINI: Close",'Daily Data ADJ'!$1:$1,0))</f>
        <v>2066</v>
      </c>
      <c r="G599">
        <f>INDEX('Daily Data ADJ'!$1:$1048576,MATCH(Calc!$A599,'Daily Data ADJ'!$A:$A,0),MATCH("ES2!, CME_MINI: Close",'Daily Data ADJ'!$1:$1,0))</f>
        <v>2058</v>
      </c>
      <c r="H599">
        <f>INDEX('QUANDL MULTPL SP500_DIV_YIELD_M'!$A:$G,MATCH(Calc!$A599,'QUANDL MULTPL SP500_DIV_YIELD_M'!$A:$A,1),MATCH('QUANDL MULTPL SP500_DIV_YIELD_M'!$E$1,'QUANDL MULTPL SP500_DIV_YIELD_M'!$A$1:$G$1,0))</f>
        <v>2.19</v>
      </c>
      <c r="I599" s="5">
        <f t="shared" si="54"/>
        <v>6.5008649869194544E-3</v>
      </c>
      <c r="J599" s="1">
        <f>A599/24/60/60+DATE(1970,1,1)</f>
        <v>42300.5625</v>
      </c>
      <c r="K599" s="3">
        <f t="shared" si="57"/>
        <v>1</v>
      </c>
      <c r="L599" s="6">
        <f>(1+Chart!$F$4)^(1/(365/K599))-1</f>
        <v>6.6592785027408397E-5</v>
      </c>
      <c r="M599" s="6">
        <f t="shared" si="58"/>
        <v>3.2857056047053135E-6</v>
      </c>
      <c r="N599" s="6">
        <f t="shared" si="59"/>
        <v>1.7753104154749622E-5</v>
      </c>
      <c r="O599">
        <f>O598*(B599/B598)</f>
        <v>181.87669001000086</v>
      </c>
      <c r="P599">
        <f t="shared" si="55"/>
        <v>2015</v>
      </c>
      <c r="Q599" s="1">
        <f t="shared" si="56"/>
        <v>42300.5625</v>
      </c>
      <c r="R599">
        <f>IF(B600="",R598,IF(Q599&gt;=Chart!$F$2,E599,0))</f>
        <v>0</v>
      </c>
      <c r="S599">
        <f>IF(B600="",S598,IFERROR(IF(AND(R599&gt;0,R598=0),R599,(1+(B600/B599-1)*Calc!$Z$1)*S598),0))</f>
        <v>0</v>
      </c>
      <c r="T599">
        <f>IF(B600="",T598,IFERROR(IF(AND(R599&gt;0,R598=0),R599,(1+(B600/B599-1)*Calc!$Z$1-L600)*T598),0))</f>
        <v>0</v>
      </c>
      <c r="U599">
        <f>IF(B600="",U598,IFERROR(IF(AND(R599&gt;0,R598=0),R599,(1+(B600/B599-1)*Calc!$Z$1-M600*2)*U598),0))</f>
        <v>0</v>
      </c>
      <c r="V599">
        <f>IF(B600="",V598,IFERROR(IF(AND(R599&gt;0,R598=0),R599,(1+(B600/B599-1)*Calc!$Z$1-N600*2)*V598),0))</f>
        <v>0</v>
      </c>
      <c r="W599">
        <f>IF(ISNUMBER(C599),C599,W598)</f>
        <v>0.12</v>
      </c>
      <c r="Y599" s="1" t="e">
        <f>IF(AND(Q599&gt;=Chart!$F$2,Q599&lt;=Chart!$F$3),Q599,#N/A)</f>
        <v>#N/A</v>
      </c>
      <c r="Z599" t="e">
        <f>IF(AND(Q599&gt;=Chart!$F$2,Q599&lt;=Chart!$F$3),R599,#N/A)</f>
        <v>#N/A</v>
      </c>
      <c r="AA599" t="e">
        <f>IF(AND(Q599&gt;=Chart!$F$2,Q599&lt;=Chart!$F$3),S599,#N/A)</f>
        <v>#N/A</v>
      </c>
      <c r="AB599" t="e">
        <f>IF(AND(Q599&gt;=Chart!$F$2,Q599&lt;=Chart!$F$3),T599,#N/A)</f>
        <v>#N/A</v>
      </c>
      <c r="AC599" t="e">
        <f>IF(AND(Q599&gt;=Chart!$F$2,Q599&lt;=Chart!$F$3),U599,#N/A)</f>
        <v>#N/A</v>
      </c>
      <c r="AD599" t="e">
        <f>IF(AND(Q599&gt;=Chart!$F$2,Q599&lt;=Chart!$F$3),V599,#N/A)</f>
        <v>#N/A</v>
      </c>
      <c r="AE599" t="e">
        <f>IF(AND(Q599&gt;=Chart!$F$2,Q599&lt;=Chart!$F$3),I599,#N/A)</f>
        <v>#N/A</v>
      </c>
      <c r="AF599" t="e">
        <f>IF(AND(Q599&gt;=Chart!$F$2,Q599&lt;=Chart!$F$3),H599/100,#N/A)</f>
        <v>#N/A</v>
      </c>
      <c r="AG599" t="e">
        <f>IF(AND(Q599&gt;=Chart!$F$2,Q599&lt;=Chart!$F$3),W599/100,#N/A)</f>
        <v>#N/A</v>
      </c>
    </row>
    <row r="600" spans="1:33" x14ac:dyDescent="0.25">
      <c r="A600">
        <v>1445866200</v>
      </c>
      <c r="B600">
        <f>INDEX('Daily Data ADJ'!$1:$1048576,MATCH(Calc!$A600,'Daily Data ADJ'!$A:$A,0),MATCH("SPY, CBOE BZX: Close",'Daily Data ADJ'!$1:$1,0))</f>
        <v>181.42968933</v>
      </c>
      <c r="C600">
        <f>INDEX('Daily Data ADJ'!$1:$1048576,MATCH(Calc!$A600,'Daily Data ADJ'!$A:$A,0),MATCH("EFFR, FRED: Close",'Daily Data ADJ'!$1:$1,0))</f>
        <v>0.12</v>
      </c>
      <c r="D600" t="str">
        <f>INDEX('Daily Data ADJ'!$1:$1048576,MATCH(Calc!$A600,'Daily Data ADJ'!$A:$A,1),MATCH("SOFR, FRED: Close",'Daily Data ADJ'!$1:$1,0))</f>
        <v>NaN</v>
      </c>
      <c r="E600">
        <f>INDEX('Daily Data ADJ'!$1:$1048576,MATCH(Calc!$A600,'Daily Data ADJ'!$A:$A,0),MATCH("UPRO, CBOE BZX: Close",'Daily Data ADJ'!$1:$1,0))</f>
        <v>10.68062145</v>
      </c>
      <c r="F600">
        <f>INDEX('Daily Data ADJ'!$1:$1048576,MATCH(Calc!$A600,'Daily Data ADJ'!$A:$A,0),MATCH("ES1!, CME_MINI: Close",'Daily Data ADJ'!$1:$1,0))</f>
        <v>2062.25</v>
      </c>
      <c r="G600">
        <f>INDEX('Daily Data ADJ'!$1:$1048576,MATCH(Calc!$A600,'Daily Data ADJ'!$A:$A,0),MATCH("ES2!, CME_MINI: Close",'Daily Data ADJ'!$1:$1,0))</f>
        <v>2054.5</v>
      </c>
      <c r="H600">
        <f>INDEX('QUANDL MULTPL SP500_DIV_YIELD_M'!$A:$G,MATCH(Calc!$A600,'QUANDL MULTPL SP500_DIV_YIELD_M'!$A:$A,1),MATCH('QUANDL MULTPL SP500_DIV_YIELD_M'!$E$1,'QUANDL MULTPL SP500_DIV_YIELD_M'!$A$1:$G$1,0))</f>
        <v>2.19</v>
      </c>
      <c r="I600" s="5">
        <f t="shared" si="54"/>
        <v>6.9523995921490743E-3</v>
      </c>
      <c r="J600" s="1">
        <f>A600/24/60/60+DATE(1970,1,1)</f>
        <v>42303.5625</v>
      </c>
      <c r="K600" s="3">
        <f t="shared" si="57"/>
        <v>3</v>
      </c>
      <c r="L600" s="6">
        <f>(1+Chart!$F$4)^(1/(365/K600))-1</f>
        <v>1.9979165917494157E-4</v>
      </c>
      <c r="M600" s="6">
        <f t="shared" si="58"/>
        <v>9.8571492017640594E-6</v>
      </c>
      <c r="N600" s="6">
        <f t="shared" si="59"/>
        <v>5.6946907150523529E-5</v>
      </c>
      <c r="O600">
        <f>O599*(B600/B599)</f>
        <v>181.42968933000085</v>
      </c>
      <c r="P600">
        <f t="shared" si="55"/>
        <v>2015</v>
      </c>
      <c r="Q600" s="1">
        <f t="shared" si="56"/>
        <v>42303.5625</v>
      </c>
      <c r="R600">
        <f>IF(B601="",R599,IF(Q600&gt;=Chart!$F$2,E600,0))</f>
        <v>0</v>
      </c>
      <c r="S600">
        <f>IF(B601="",S599,IFERROR(IF(AND(R600&gt;0,R599=0),R600,(1+(B601/B600-1)*Calc!$Z$1)*S599),0))</f>
        <v>0</v>
      </c>
      <c r="T600">
        <f>IF(B601="",T599,IFERROR(IF(AND(R600&gt;0,R599=0),R600,(1+(B601/B600-1)*Calc!$Z$1-L601)*T599),0))</f>
        <v>0</v>
      </c>
      <c r="U600">
        <f>IF(B601="",U599,IFERROR(IF(AND(R600&gt;0,R599=0),R600,(1+(B601/B600-1)*Calc!$Z$1-M601*2)*U599),0))</f>
        <v>0</v>
      </c>
      <c r="V600">
        <f>IF(B601="",V599,IFERROR(IF(AND(R600&gt;0,R599=0),R600,(1+(B601/B600-1)*Calc!$Z$1-N601*2)*V599),0))</f>
        <v>0</v>
      </c>
      <c r="W600">
        <f>IF(ISNUMBER(C600),C600,W599)</f>
        <v>0.12</v>
      </c>
      <c r="Y600" s="1" t="e">
        <f>IF(AND(Q600&gt;=Chart!$F$2,Q600&lt;=Chart!$F$3),Q600,#N/A)</f>
        <v>#N/A</v>
      </c>
      <c r="Z600" t="e">
        <f>IF(AND(Q600&gt;=Chart!$F$2,Q600&lt;=Chart!$F$3),R600,#N/A)</f>
        <v>#N/A</v>
      </c>
      <c r="AA600" t="e">
        <f>IF(AND(Q600&gt;=Chart!$F$2,Q600&lt;=Chart!$F$3),S600,#N/A)</f>
        <v>#N/A</v>
      </c>
      <c r="AB600" t="e">
        <f>IF(AND(Q600&gt;=Chart!$F$2,Q600&lt;=Chart!$F$3),T600,#N/A)</f>
        <v>#N/A</v>
      </c>
      <c r="AC600" t="e">
        <f>IF(AND(Q600&gt;=Chart!$F$2,Q600&lt;=Chart!$F$3),U600,#N/A)</f>
        <v>#N/A</v>
      </c>
      <c r="AD600" t="e">
        <f>IF(AND(Q600&gt;=Chart!$F$2,Q600&lt;=Chart!$F$3),V600,#N/A)</f>
        <v>#N/A</v>
      </c>
      <c r="AE600" t="e">
        <f>IF(AND(Q600&gt;=Chart!$F$2,Q600&lt;=Chart!$F$3),I600,#N/A)</f>
        <v>#N/A</v>
      </c>
      <c r="AF600" t="e">
        <f>IF(AND(Q600&gt;=Chart!$F$2,Q600&lt;=Chart!$F$3),H600/100,#N/A)</f>
        <v>#N/A</v>
      </c>
      <c r="AG600" t="e">
        <f>IF(AND(Q600&gt;=Chart!$F$2,Q600&lt;=Chart!$F$3),W600/100,#N/A)</f>
        <v>#N/A</v>
      </c>
    </row>
    <row r="601" spans="1:33" x14ac:dyDescent="0.25">
      <c r="A601">
        <v>1445952600</v>
      </c>
      <c r="B601">
        <f>INDEX('Daily Data ADJ'!$1:$1048576,MATCH(Calc!$A601,'Daily Data ADJ'!$A:$A,0),MATCH("SPY, CBOE BZX: Close",'Daily Data ADJ'!$1:$1,0))</f>
        <v>181.07910056</v>
      </c>
      <c r="C601">
        <f>INDEX('Daily Data ADJ'!$1:$1048576,MATCH(Calc!$A601,'Daily Data ADJ'!$A:$A,0),MATCH("EFFR, FRED: Close",'Daily Data ADJ'!$1:$1,0))</f>
        <v>0.12</v>
      </c>
      <c r="D601" t="str">
        <f>INDEX('Daily Data ADJ'!$1:$1048576,MATCH(Calc!$A601,'Daily Data ADJ'!$A:$A,1),MATCH("SOFR, FRED: Close",'Daily Data ADJ'!$1:$1,0))</f>
        <v>NaN</v>
      </c>
      <c r="E601">
        <f>INDEX('Daily Data ADJ'!$1:$1048576,MATCH(Calc!$A601,'Daily Data ADJ'!$A:$A,0),MATCH("UPRO, CBOE BZX: Close",'Daily Data ADJ'!$1:$1,0))</f>
        <v>10.60239893</v>
      </c>
      <c r="F601">
        <f>INDEX('Daily Data ADJ'!$1:$1048576,MATCH(Calc!$A601,'Daily Data ADJ'!$A:$A,0),MATCH("ES1!, CME_MINI: Close",'Daily Data ADJ'!$1:$1,0))</f>
        <v>2060.5</v>
      </c>
      <c r="G601">
        <f>INDEX('Daily Data ADJ'!$1:$1048576,MATCH(Calc!$A601,'Daily Data ADJ'!$A:$A,0),MATCH("ES2!, CME_MINI: Close",'Daily Data ADJ'!$1:$1,0))</f>
        <v>2052.5</v>
      </c>
      <c r="H601">
        <f>INDEX('QUANDL MULTPL SP500_DIV_YIELD_M'!$A:$G,MATCH(Calc!$A601,'QUANDL MULTPL SP500_DIV_YIELD_M'!$A:$A,1),MATCH('QUANDL MULTPL SP500_DIV_YIELD_M'!$E$1,'QUANDL MULTPL SP500_DIV_YIELD_M'!$A$1:$G$1,0))</f>
        <v>2.19</v>
      </c>
      <c r="I601" s="5">
        <f t="shared" si="54"/>
        <v>6.4600003041313768E-3</v>
      </c>
      <c r="J601" s="1">
        <f>A601/24/60/60+DATE(1970,1,1)</f>
        <v>42304.5625</v>
      </c>
      <c r="K601" s="3">
        <f t="shared" si="57"/>
        <v>1</v>
      </c>
      <c r="L601" s="6">
        <f>(1+Chart!$F$4)^(1/(365/K601))-1</f>
        <v>6.6592785027408397E-5</v>
      </c>
      <c r="M601" s="6">
        <f t="shared" si="58"/>
        <v>3.2857056047053135E-6</v>
      </c>
      <c r="N601" s="6">
        <f t="shared" si="59"/>
        <v>1.7641865016182479E-5</v>
      </c>
      <c r="O601">
        <f>O600*(B601/B600)</f>
        <v>181.07910056000085</v>
      </c>
      <c r="P601">
        <f t="shared" si="55"/>
        <v>2015</v>
      </c>
      <c r="Q601" s="1">
        <f t="shared" si="56"/>
        <v>42304.5625</v>
      </c>
      <c r="R601">
        <f>IF(B602="",R600,IF(Q601&gt;=Chart!$F$2,E601,0))</f>
        <v>0</v>
      </c>
      <c r="S601">
        <f>IF(B602="",S600,IFERROR(IF(AND(R601&gt;0,R600=0),R601,(1+(B602/B601-1)*Calc!$Z$1)*S600),0))</f>
        <v>0</v>
      </c>
      <c r="T601">
        <f>IF(B602="",T600,IFERROR(IF(AND(R601&gt;0,R600=0),R601,(1+(B602/B601-1)*Calc!$Z$1-L602)*T600),0))</f>
        <v>0</v>
      </c>
      <c r="U601">
        <f>IF(B602="",U600,IFERROR(IF(AND(R601&gt;0,R600=0),R601,(1+(B602/B601-1)*Calc!$Z$1-M602*2)*U600),0))</f>
        <v>0</v>
      </c>
      <c r="V601">
        <f>IF(B602="",V600,IFERROR(IF(AND(R601&gt;0,R600=0),R601,(1+(B602/B601-1)*Calc!$Z$1-N602*2)*V600),0))</f>
        <v>0</v>
      </c>
      <c r="W601">
        <f>IF(ISNUMBER(C601),C601,W600)</f>
        <v>0.12</v>
      </c>
      <c r="Y601" s="1" t="e">
        <f>IF(AND(Q601&gt;=Chart!$F$2,Q601&lt;=Chart!$F$3),Q601,#N/A)</f>
        <v>#N/A</v>
      </c>
      <c r="Z601" t="e">
        <f>IF(AND(Q601&gt;=Chart!$F$2,Q601&lt;=Chart!$F$3),R601,#N/A)</f>
        <v>#N/A</v>
      </c>
      <c r="AA601" t="e">
        <f>IF(AND(Q601&gt;=Chart!$F$2,Q601&lt;=Chart!$F$3),S601,#N/A)</f>
        <v>#N/A</v>
      </c>
      <c r="AB601" t="e">
        <f>IF(AND(Q601&gt;=Chart!$F$2,Q601&lt;=Chart!$F$3),T601,#N/A)</f>
        <v>#N/A</v>
      </c>
      <c r="AC601" t="e">
        <f>IF(AND(Q601&gt;=Chart!$F$2,Q601&lt;=Chart!$F$3),U601,#N/A)</f>
        <v>#N/A</v>
      </c>
      <c r="AD601" t="e">
        <f>IF(AND(Q601&gt;=Chart!$F$2,Q601&lt;=Chart!$F$3),V601,#N/A)</f>
        <v>#N/A</v>
      </c>
      <c r="AE601" t="e">
        <f>IF(AND(Q601&gt;=Chart!$F$2,Q601&lt;=Chart!$F$3),I601,#N/A)</f>
        <v>#N/A</v>
      </c>
      <c r="AF601" t="e">
        <f>IF(AND(Q601&gt;=Chart!$F$2,Q601&lt;=Chart!$F$3),H601/100,#N/A)</f>
        <v>#N/A</v>
      </c>
      <c r="AG601" t="e">
        <f>IF(AND(Q601&gt;=Chart!$F$2,Q601&lt;=Chart!$F$3),W601/100,#N/A)</f>
        <v>#N/A</v>
      </c>
    </row>
    <row r="602" spans="1:33" x14ac:dyDescent="0.25">
      <c r="A602">
        <v>1446039000</v>
      </c>
      <c r="B602">
        <f>INDEX('Daily Data ADJ'!$1:$1048576,MATCH(Calc!$A602,'Daily Data ADJ'!$A:$A,0),MATCH("SPY, CBOE BZX: Close",'Daily Data ADJ'!$1:$1,0))</f>
        <v>183.13880958999999</v>
      </c>
      <c r="C602">
        <f>INDEX('Daily Data ADJ'!$1:$1048576,MATCH(Calc!$A602,'Daily Data ADJ'!$A:$A,0),MATCH("EFFR, FRED: Close",'Daily Data ADJ'!$1:$1,0))</f>
        <v>0.12</v>
      </c>
      <c r="D602" t="str">
        <f>INDEX('Daily Data ADJ'!$1:$1048576,MATCH(Calc!$A602,'Daily Data ADJ'!$A:$A,1),MATCH("SOFR, FRED: Close",'Daily Data ADJ'!$1:$1,0))</f>
        <v>NaN</v>
      </c>
      <c r="E602">
        <f>INDEX('Daily Data ADJ'!$1:$1048576,MATCH(Calc!$A602,'Daily Data ADJ'!$A:$A,0),MATCH("UPRO, CBOE BZX: Close",'Daily Data ADJ'!$1:$1,0))</f>
        <v>10.96906697</v>
      </c>
      <c r="F602">
        <f>INDEX('Daily Data ADJ'!$1:$1048576,MATCH(Calc!$A602,'Daily Data ADJ'!$A:$A,0),MATCH("ES1!, CME_MINI: Close",'Daily Data ADJ'!$1:$1,0))</f>
        <v>2084.5</v>
      </c>
      <c r="G602">
        <f>INDEX('Daily Data ADJ'!$1:$1048576,MATCH(Calc!$A602,'Daily Data ADJ'!$A:$A,0),MATCH("ES2!, CME_MINI: Close",'Daily Data ADJ'!$1:$1,0))</f>
        <v>2076.75</v>
      </c>
      <c r="H602">
        <f>INDEX('QUANDL MULTPL SP500_DIV_YIELD_M'!$A:$G,MATCH(Calc!$A602,'QUANDL MULTPL SP500_DIV_YIELD_M'!$A:$A,1),MATCH('QUANDL MULTPL SP500_DIV_YIELD_M'!$E$1,'QUANDL MULTPL SP500_DIV_YIELD_M'!$A$1:$G$1,0))</f>
        <v>2.19</v>
      </c>
      <c r="I602" s="5">
        <f t="shared" si="54"/>
        <v>7.1110602414838596E-3</v>
      </c>
      <c r="J602" s="1">
        <f>A602/24/60/60+DATE(1970,1,1)</f>
        <v>42305.5625</v>
      </c>
      <c r="K602" s="3">
        <f t="shared" si="57"/>
        <v>1</v>
      </c>
      <c r="L602" s="6">
        <f>(1+Chart!$F$4)^(1/(365/K602))-1</f>
        <v>6.6592785027408397E-5</v>
      </c>
      <c r="M602" s="6">
        <f t="shared" si="58"/>
        <v>3.2857056047053135E-6</v>
      </c>
      <c r="N602" s="6">
        <f t="shared" si="59"/>
        <v>1.9413601808793146E-5</v>
      </c>
      <c r="O602">
        <f>O601*(B602/B601)</f>
        <v>183.13880959000085</v>
      </c>
      <c r="P602">
        <f t="shared" si="55"/>
        <v>2015</v>
      </c>
      <c r="Q602" s="1">
        <f t="shared" si="56"/>
        <v>42305.5625</v>
      </c>
      <c r="R602">
        <f>IF(B603="",R601,IF(Q602&gt;=Chart!$F$2,E602,0))</f>
        <v>0</v>
      </c>
      <c r="S602">
        <f>IF(B603="",S601,IFERROR(IF(AND(R602&gt;0,R601=0),R602,(1+(B603/B602-1)*Calc!$Z$1)*S601),0))</f>
        <v>0</v>
      </c>
      <c r="T602">
        <f>IF(B603="",T601,IFERROR(IF(AND(R602&gt;0,R601=0),R602,(1+(B603/B602-1)*Calc!$Z$1-L603)*T601),0))</f>
        <v>0</v>
      </c>
      <c r="U602">
        <f>IF(B603="",U601,IFERROR(IF(AND(R602&gt;0,R601=0),R602,(1+(B603/B602-1)*Calc!$Z$1-M603*2)*U601),0))</f>
        <v>0</v>
      </c>
      <c r="V602">
        <f>IF(B603="",V601,IFERROR(IF(AND(R602&gt;0,R601=0),R602,(1+(B603/B602-1)*Calc!$Z$1-N603*2)*V601),0))</f>
        <v>0</v>
      </c>
      <c r="W602">
        <f>IF(ISNUMBER(C602),C602,W601)</f>
        <v>0.12</v>
      </c>
      <c r="Y602" s="1" t="e">
        <f>IF(AND(Q602&gt;=Chart!$F$2,Q602&lt;=Chart!$F$3),Q602,#N/A)</f>
        <v>#N/A</v>
      </c>
      <c r="Z602" t="e">
        <f>IF(AND(Q602&gt;=Chart!$F$2,Q602&lt;=Chart!$F$3),R602,#N/A)</f>
        <v>#N/A</v>
      </c>
      <c r="AA602" t="e">
        <f>IF(AND(Q602&gt;=Chart!$F$2,Q602&lt;=Chart!$F$3),S602,#N/A)</f>
        <v>#N/A</v>
      </c>
      <c r="AB602" t="e">
        <f>IF(AND(Q602&gt;=Chart!$F$2,Q602&lt;=Chart!$F$3),T602,#N/A)</f>
        <v>#N/A</v>
      </c>
      <c r="AC602" t="e">
        <f>IF(AND(Q602&gt;=Chart!$F$2,Q602&lt;=Chart!$F$3),U602,#N/A)</f>
        <v>#N/A</v>
      </c>
      <c r="AD602" t="e">
        <f>IF(AND(Q602&gt;=Chart!$F$2,Q602&lt;=Chart!$F$3),V602,#N/A)</f>
        <v>#N/A</v>
      </c>
      <c r="AE602" t="e">
        <f>IF(AND(Q602&gt;=Chart!$F$2,Q602&lt;=Chart!$F$3),I602,#N/A)</f>
        <v>#N/A</v>
      </c>
      <c r="AF602" t="e">
        <f>IF(AND(Q602&gt;=Chart!$F$2,Q602&lt;=Chart!$F$3),H602/100,#N/A)</f>
        <v>#N/A</v>
      </c>
      <c r="AG602" t="e">
        <f>IF(AND(Q602&gt;=Chart!$F$2,Q602&lt;=Chart!$F$3),W602/100,#N/A)</f>
        <v>#N/A</v>
      </c>
    </row>
    <row r="603" spans="1:33" x14ac:dyDescent="0.25">
      <c r="A603">
        <v>1446125400</v>
      </c>
      <c r="B603">
        <f>INDEX('Daily Data ADJ'!$1:$1048576,MATCH(Calc!$A603,'Daily Data ADJ'!$A:$A,0),MATCH("SPY, CBOE BZX: Close",'Daily Data ADJ'!$1:$1,0))</f>
        <v>183.03363296000001</v>
      </c>
      <c r="C603">
        <f>INDEX('Daily Data ADJ'!$1:$1048576,MATCH(Calc!$A603,'Daily Data ADJ'!$A:$A,0),MATCH("EFFR, FRED: Close",'Daily Data ADJ'!$1:$1,0))</f>
        <v>0.12</v>
      </c>
      <c r="D603" t="str">
        <f>INDEX('Daily Data ADJ'!$1:$1048576,MATCH(Calc!$A603,'Daily Data ADJ'!$A:$A,1),MATCH("SOFR, FRED: Close",'Daily Data ADJ'!$1:$1,0))</f>
        <v>NaN</v>
      </c>
      <c r="E603">
        <f>INDEX('Daily Data ADJ'!$1:$1048576,MATCH(Calc!$A603,'Daily Data ADJ'!$A:$A,0),MATCH("UPRO, CBOE BZX: Close",'Daily Data ADJ'!$1:$1,0))</f>
        <v>10.967437009999999</v>
      </c>
      <c r="F603">
        <f>INDEX('Daily Data ADJ'!$1:$1048576,MATCH(Calc!$A603,'Daily Data ADJ'!$A:$A,0),MATCH("ES1!, CME_MINI: Close",'Daily Data ADJ'!$1:$1,0))</f>
        <v>2083</v>
      </c>
      <c r="G603">
        <f>INDEX('Daily Data ADJ'!$1:$1048576,MATCH(Calc!$A603,'Daily Data ADJ'!$A:$A,0),MATCH("ES2!, CME_MINI: Close",'Daily Data ADJ'!$1:$1,0))</f>
        <v>2075.25</v>
      </c>
      <c r="H603">
        <f>INDEX('QUANDL MULTPL SP500_DIV_YIELD_M'!$A:$G,MATCH(Calc!$A603,'QUANDL MULTPL SP500_DIV_YIELD_M'!$A:$A,1),MATCH('QUANDL MULTPL SP500_DIV_YIELD_M'!$E$1,'QUANDL MULTPL SP500_DIV_YIELD_M'!$A$1:$G$1,0))</f>
        <v>2.19</v>
      </c>
      <c r="I603" s="5">
        <f t="shared" si="54"/>
        <v>7.1004699724778984E-3</v>
      </c>
      <c r="J603" s="1">
        <f>A603/24/60/60+DATE(1970,1,1)</f>
        <v>42306.5625</v>
      </c>
      <c r="K603" s="3">
        <f t="shared" si="57"/>
        <v>1</v>
      </c>
      <c r="L603" s="6">
        <f>(1+Chart!$F$4)^(1/(365/K603))-1</f>
        <v>6.6592785027408397E-5</v>
      </c>
      <c r="M603" s="6">
        <f t="shared" si="58"/>
        <v>3.2857056047053135E-6</v>
      </c>
      <c r="N603" s="6">
        <f t="shared" si="59"/>
        <v>1.9384791529297729E-5</v>
      </c>
      <c r="O603">
        <f>O602*(B603/B602)</f>
        <v>183.03363296000086</v>
      </c>
      <c r="P603">
        <f t="shared" si="55"/>
        <v>2015</v>
      </c>
      <c r="Q603" s="1">
        <f t="shared" si="56"/>
        <v>42306.5625</v>
      </c>
      <c r="R603">
        <f>IF(B604="",R602,IF(Q603&gt;=Chart!$F$2,E603,0))</f>
        <v>0</v>
      </c>
      <c r="S603">
        <f>IF(B604="",S602,IFERROR(IF(AND(R603&gt;0,R602=0),R603,(1+(B604/B603-1)*Calc!$Z$1)*S602),0))</f>
        <v>0</v>
      </c>
      <c r="T603">
        <f>IF(B604="",T602,IFERROR(IF(AND(R603&gt;0,R602=0),R603,(1+(B604/B603-1)*Calc!$Z$1-L604)*T602),0))</f>
        <v>0</v>
      </c>
      <c r="U603">
        <f>IF(B604="",U602,IFERROR(IF(AND(R603&gt;0,R602=0),R603,(1+(B604/B603-1)*Calc!$Z$1-M604*2)*U602),0))</f>
        <v>0</v>
      </c>
      <c r="V603">
        <f>IF(B604="",V602,IFERROR(IF(AND(R603&gt;0,R602=0),R603,(1+(B604/B603-1)*Calc!$Z$1-N604*2)*V602),0))</f>
        <v>0</v>
      </c>
      <c r="W603">
        <f>IF(ISNUMBER(C603),C603,W602)</f>
        <v>0.12</v>
      </c>
      <c r="Y603" s="1" t="e">
        <f>IF(AND(Q603&gt;=Chart!$F$2,Q603&lt;=Chart!$F$3),Q603,#N/A)</f>
        <v>#N/A</v>
      </c>
      <c r="Z603" t="e">
        <f>IF(AND(Q603&gt;=Chart!$F$2,Q603&lt;=Chart!$F$3),R603,#N/A)</f>
        <v>#N/A</v>
      </c>
      <c r="AA603" t="e">
        <f>IF(AND(Q603&gt;=Chart!$F$2,Q603&lt;=Chart!$F$3),S603,#N/A)</f>
        <v>#N/A</v>
      </c>
      <c r="AB603" t="e">
        <f>IF(AND(Q603&gt;=Chart!$F$2,Q603&lt;=Chart!$F$3),T603,#N/A)</f>
        <v>#N/A</v>
      </c>
      <c r="AC603" t="e">
        <f>IF(AND(Q603&gt;=Chart!$F$2,Q603&lt;=Chart!$F$3),U603,#N/A)</f>
        <v>#N/A</v>
      </c>
      <c r="AD603" t="e">
        <f>IF(AND(Q603&gt;=Chart!$F$2,Q603&lt;=Chart!$F$3),V603,#N/A)</f>
        <v>#N/A</v>
      </c>
      <c r="AE603" t="e">
        <f>IF(AND(Q603&gt;=Chart!$F$2,Q603&lt;=Chart!$F$3),I603,#N/A)</f>
        <v>#N/A</v>
      </c>
      <c r="AF603" t="e">
        <f>IF(AND(Q603&gt;=Chart!$F$2,Q603&lt;=Chart!$F$3),H603/100,#N/A)</f>
        <v>#N/A</v>
      </c>
      <c r="AG603" t="e">
        <f>IF(AND(Q603&gt;=Chart!$F$2,Q603&lt;=Chart!$F$3),W603/100,#N/A)</f>
        <v>#N/A</v>
      </c>
    </row>
    <row r="604" spans="1:33" x14ac:dyDescent="0.25">
      <c r="A604">
        <v>1446211800</v>
      </c>
      <c r="B604">
        <f>INDEX('Daily Data ADJ'!$1:$1048576,MATCH(Calc!$A604,'Daily Data ADJ'!$A:$A,0),MATCH("SPY, CBOE BZX: Close",'Daily Data ADJ'!$1:$1,0))</f>
        <v>182.24480822000001</v>
      </c>
      <c r="C604">
        <f>INDEX('Daily Data ADJ'!$1:$1048576,MATCH(Calc!$A604,'Daily Data ADJ'!$A:$A,0),MATCH("EFFR, FRED: Close",'Daily Data ADJ'!$1:$1,0))</f>
        <v>7.0000000000000007E-2</v>
      </c>
      <c r="D604" t="str">
        <f>INDEX('Daily Data ADJ'!$1:$1048576,MATCH(Calc!$A604,'Daily Data ADJ'!$A:$A,1),MATCH("SOFR, FRED: Close",'Daily Data ADJ'!$1:$1,0))</f>
        <v>NaN</v>
      </c>
      <c r="E604">
        <f>INDEX('Daily Data ADJ'!$1:$1048576,MATCH(Calc!$A604,'Daily Data ADJ'!$A:$A,0),MATCH("UPRO, CBOE BZX: Close",'Daily Data ADJ'!$1:$1,0))</f>
        <v>10.79795522</v>
      </c>
      <c r="F604">
        <f>INDEX('Daily Data ADJ'!$1:$1048576,MATCH(Calc!$A604,'Daily Data ADJ'!$A:$A,0),MATCH("ES1!, CME_MINI: Close",'Daily Data ADJ'!$1:$1,0))</f>
        <v>2073.75</v>
      </c>
      <c r="G604">
        <f>INDEX('Daily Data ADJ'!$1:$1048576,MATCH(Calc!$A604,'Daily Data ADJ'!$A:$A,0),MATCH("ES2!, CME_MINI: Close",'Daily Data ADJ'!$1:$1,0))</f>
        <v>2066</v>
      </c>
      <c r="H604">
        <f>INDEX('QUANDL MULTPL SP500_DIV_YIELD_M'!$A:$G,MATCH(Calc!$A604,'QUANDL MULTPL SP500_DIV_YIELD_M'!$A:$A,1),MATCH('QUANDL MULTPL SP500_DIV_YIELD_M'!$E$1,'QUANDL MULTPL SP500_DIV_YIELD_M'!$A$1:$G$1,0))</f>
        <v>2.19</v>
      </c>
      <c r="I604" s="5">
        <f t="shared" si="54"/>
        <v>7.0348266788079171E-3</v>
      </c>
      <c r="J604" s="1">
        <f>A604/24/60/60+DATE(1970,1,1)</f>
        <v>42307.5625</v>
      </c>
      <c r="K604" s="3">
        <f t="shared" si="57"/>
        <v>1</v>
      </c>
      <c r="L604" s="6">
        <f>(1+Chart!$F$4)^(1/(365/K604))-1</f>
        <v>6.6592785027408397E-5</v>
      </c>
      <c r="M604" s="6">
        <f t="shared" si="58"/>
        <v>1.9171391369976476E-6</v>
      </c>
      <c r="N604" s="6">
        <f t="shared" si="59"/>
        <v>1.9206205601474124E-5</v>
      </c>
      <c r="O604">
        <f>O603*(B604/B603)</f>
        <v>182.24480822000086</v>
      </c>
      <c r="P604">
        <f t="shared" si="55"/>
        <v>2015</v>
      </c>
      <c r="Q604" s="1">
        <f t="shared" si="56"/>
        <v>42307.5625</v>
      </c>
      <c r="R604">
        <f>IF(B605="",R603,IF(Q604&gt;=Chart!$F$2,E604,0))</f>
        <v>0</v>
      </c>
      <c r="S604">
        <f>IF(B605="",S603,IFERROR(IF(AND(R604&gt;0,R603=0),R604,(1+(B605/B604-1)*Calc!$Z$1)*S603),0))</f>
        <v>0</v>
      </c>
      <c r="T604">
        <f>IF(B605="",T603,IFERROR(IF(AND(R604&gt;0,R603=0),R604,(1+(B605/B604-1)*Calc!$Z$1-L605)*T603),0))</f>
        <v>0</v>
      </c>
      <c r="U604">
        <f>IF(B605="",U603,IFERROR(IF(AND(R604&gt;0,R603=0),R604,(1+(B605/B604-1)*Calc!$Z$1-M605*2)*U603),0))</f>
        <v>0</v>
      </c>
      <c r="V604">
        <f>IF(B605="",V603,IFERROR(IF(AND(R604&gt;0,R603=0),R604,(1+(B605/B604-1)*Calc!$Z$1-N605*2)*V603),0))</f>
        <v>0</v>
      </c>
      <c r="W604">
        <f>IF(ISNUMBER(C604),C604,W603)</f>
        <v>7.0000000000000007E-2</v>
      </c>
      <c r="Y604" s="1" t="e">
        <f>IF(AND(Q604&gt;=Chart!$F$2,Q604&lt;=Chart!$F$3),Q604,#N/A)</f>
        <v>#N/A</v>
      </c>
      <c r="Z604" t="e">
        <f>IF(AND(Q604&gt;=Chart!$F$2,Q604&lt;=Chart!$F$3),R604,#N/A)</f>
        <v>#N/A</v>
      </c>
      <c r="AA604" t="e">
        <f>IF(AND(Q604&gt;=Chart!$F$2,Q604&lt;=Chart!$F$3),S604,#N/A)</f>
        <v>#N/A</v>
      </c>
      <c r="AB604" t="e">
        <f>IF(AND(Q604&gt;=Chart!$F$2,Q604&lt;=Chart!$F$3),T604,#N/A)</f>
        <v>#N/A</v>
      </c>
      <c r="AC604" t="e">
        <f>IF(AND(Q604&gt;=Chart!$F$2,Q604&lt;=Chart!$F$3),U604,#N/A)</f>
        <v>#N/A</v>
      </c>
      <c r="AD604" t="e">
        <f>IF(AND(Q604&gt;=Chart!$F$2,Q604&lt;=Chart!$F$3),V604,#N/A)</f>
        <v>#N/A</v>
      </c>
      <c r="AE604" t="e">
        <f>IF(AND(Q604&gt;=Chart!$F$2,Q604&lt;=Chart!$F$3),I604,#N/A)</f>
        <v>#N/A</v>
      </c>
      <c r="AF604" t="e">
        <f>IF(AND(Q604&gt;=Chart!$F$2,Q604&lt;=Chart!$F$3),H604/100,#N/A)</f>
        <v>#N/A</v>
      </c>
      <c r="AG604" t="e">
        <f>IF(AND(Q604&gt;=Chart!$F$2,Q604&lt;=Chart!$F$3),W604/100,#N/A)</f>
        <v>#N/A</v>
      </c>
    </row>
    <row r="605" spans="1:33" x14ac:dyDescent="0.25">
      <c r="A605">
        <v>1446474600</v>
      </c>
      <c r="B605">
        <f>INDEX('Daily Data ADJ'!$1:$1048576,MATCH(Calc!$A605,'Daily Data ADJ'!$A:$A,0),MATCH("SPY, CBOE BZX: Close",'Daily Data ADJ'!$1:$1,0))</f>
        <v>184.40092917000001</v>
      </c>
      <c r="C605">
        <f>INDEX('Daily Data ADJ'!$1:$1048576,MATCH(Calc!$A605,'Daily Data ADJ'!$A:$A,0),MATCH("EFFR, FRED: Close",'Daily Data ADJ'!$1:$1,0))</f>
        <v>0.12</v>
      </c>
      <c r="D605" t="str">
        <f>INDEX('Daily Data ADJ'!$1:$1048576,MATCH(Calc!$A605,'Daily Data ADJ'!$A:$A,1),MATCH("SOFR, FRED: Close",'Daily Data ADJ'!$1:$1,0))</f>
        <v>NaN</v>
      </c>
      <c r="E605">
        <f>INDEX('Daily Data ADJ'!$1:$1048576,MATCH(Calc!$A605,'Daily Data ADJ'!$A:$A,0),MATCH("UPRO, CBOE BZX: Close",'Daily Data ADJ'!$1:$1,0))</f>
        <v>11.18417889</v>
      </c>
      <c r="F605">
        <f>INDEX('Daily Data ADJ'!$1:$1048576,MATCH(Calc!$A605,'Daily Data ADJ'!$A:$A,0),MATCH("ES1!, CME_MINI: Close",'Daily Data ADJ'!$1:$1,0))</f>
        <v>2095.5</v>
      </c>
      <c r="G605">
        <f>INDEX('Daily Data ADJ'!$1:$1048576,MATCH(Calc!$A605,'Daily Data ADJ'!$A:$A,0),MATCH("ES2!, CME_MINI: Close",'Daily Data ADJ'!$1:$1,0))</f>
        <v>2087.75</v>
      </c>
      <c r="H605">
        <f>INDEX('QUANDL MULTPL SP500_DIV_YIELD_M'!$A:$G,MATCH(Calc!$A605,'QUANDL MULTPL SP500_DIV_YIELD_M'!$A:$A,1),MATCH('QUANDL MULTPL SP500_DIV_YIELD_M'!$E$1,'QUANDL MULTPL SP500_DIV_YIELD_M'!$A$1:$G$1,0))</f>
        <v>2.11</v>
      </c>
      <c r="I605" s="5">
        <f t="shared" si="54"/>
        <v>6.3882615274824979E-3</v>
      </c>
      <c r="J605" s="1">
        <f>A605/24/60/60+DATE(1970,1,1)</f>
        <v>42310.604166666672</v>
      </c>
      <c r="K605" s="3">
        <f t="shared" si="57"/>
        <v>3.0416666666715173</v>
      </c>
      <c r="L605" s="6">
        <f>(1+Chart!$F$4)^(1/(365/K605))-1</f>
        <v>2.0256682436126106E-4</v>
      </c>
      <c r="M605" s="6">
        <f t="shared" si="58"/>
        <v>9.9940547360066745E-6</v>
      </c>
      <c r="N605" s="6">
        <f t="shared" si="59"/>
        <v>5.3067600301881512E-5</v>
      </c>
      <c r="O605">
        <f>O604*(B605/B604)</f>
        <v>184.40092917000086</v>
      </c>
      <c r="P605">
        <f t="shared" si="55"/>
        <v>2015</v>
      </c>
      <c r="Q605" s="1">
        <f t="shared" si="56"/>
        <v>42310.604166666672</v>
      </c>
      <c r="R605">
        <f>IF(B606="",R604,IF(Q605&gt;=Chart!$F$2,E605,0))</f>
        <v>0</v>
      </c>
      <c r="S605">
        <f>IF(B606="",S604,IFERROR(IF(AND(R605&gt;0,R604=0),R605,(1+(B606/B605-1)*Calc!$Z$1)*S604),0))</f>
        <v>0</v>
      </c>
      <c r="T605">
        <f>IF(B606="",T604,IFERROR(IF(AND(R605&gt;0,R604=0),R605,(1+(B606/B605-1)*Calc!$Z$1-L606)*T604),0))</f>
        <v>0</v>
      </c>
      <c r="U605">
        <f>IF(B606="",U604,IFERROR(IF(AND(R605&gt;0,R604=0),R605,(1+(B606/B605-1)*Calc!$Z$1-M606*2)*U604),0))</f>
        <v>0</v>
      </c>
      <c r="V605">
        <f>IF(B606="",V604,IFERROR(IF(AND(R605&gt;0,R604=0),R605,(1+(B606/B605-1)*Calc!$Z$1-N606*2)*V604),0))</f>
        <v>0</v>
      </c>
      <c r="W605">
        <f>IF(ISNUMBER(C605),C605,W604)</f>
        <v>0.12</v>
      </c>
      <c r="Y605" s="1" t="e">
        <f>IF(AND(Q605&gt;=Chart!$F$2,Q605&lt;=Chart!$F$3),Q605,#N/A)</f>
        <v>#N/A</v>
      </c>
      <c r="Z605" t="e">
        <f>IF(AND(Q605&gt;=Chart!$F$2,Q605&lt;=Chart!$F$3),R605,#N/A)</f>
        <v>#N/A</v>
      </c>
      <c r="AA605" t="e">
        <f>IF(AND(Q605&gt;=Chart!$F$2,Q605&lt;=Chart!$F$3),S605,#N/A)</f>
        <v>#N/A</v>
      </c>
      <c r="AB605" t="e">
        <f>IF(AND(Q605&gt;=Chart!$F$2,Q605&lt;=Chart!$F$3),T605,#N/A)</f>
        <v>#N/A</v>
      </c>
      <c r="AC605" t="e">
        <f>IF(AND(Q605&gt;=Chart!$F$2,Q605&lt;=Chart!$F$3),U605,#N/A)</f>
        <v>#N/A</v>
      </c>
      <c r="AD605" t="e">
        <f>IF(AND(Q605&gt;=Chart!$F$2,Q605&lt;=Chart!$F$3),V605,#N/A)</f>
        <v>#N/A</v>
      </c>
      <c r="AE605" t="e">
        <f>IF(AND(Q605&gt;=Chart!$F$2,Q605&lt;=Chart!$F$3),I605,#N/A)</f>
        <v>#N/A</v>
      </c>
      <c r="AF605" t="e">
        <f>IF(AND(Q605&gt;=Chart!$F$2,Q605&lt;=Chart!$F$3),H605/100,#N/A)</f>
        <v>#N/A</v>
      </c>
      <c r="AG605" t="e">
        <f>IF(AND(Q605&gt;=Chart!$F$2,Q605&lt;=Chart!$F$3),W605/100,#N/A)</f>
        <v>#N/A</v>
      </c>
    </row>
    <row r="606" spans="1:33" x14ac:dyDescent="0.25">
      <c r="A606">
        <v>1446561000</v>
      </c>
      <c r="B606">
        <f>INDEX('Daily Data ADJ'!$1:$1048576,MATCH(Calc!$A606,'Daily Data ADJ'!$A:$A,0),MATCH("SPY, CBOE BZX: Close",'Daily Data ADJ'!$1:$1,0))</f>
        <v>184.93557704</v>
      </c>
      <c r="C606">
        <f>INDEX('Daily Data ADJ'!$1:$1048576,MATCH(Calc!$A606,'Daily Data ADJ'!$A:$A,0),MATCH("EFFR, FRED: Close",'Daily Data ADJ'!$1:$1,0))</f>
        <v>0.12</v>
      </c>
      <c r="D606" t="str">
        <f>INDEX('Daily Data ADJ'!$1:$1048576,MATCH(Calc!$A606,'Daily Data ADJ'!$A:$A,1),MATCH("SOFR, FRED: Close",'Daily Data ADJ'!$1:$1,0))</f>
        <v>NaN</v>
      </c>
      <c r="E606">
        <f>INDEX('Daily Data ADJ'!$1:$1048576,MATCH(Calc!$A606,'Daily Data ADJ'!$A:$A,0),MATCH("UPRO, CBOE BZX: Close",'Daily Data ADJ'!$1:$1,0))</f>
        <v>11.28032707</v>
      </c>
      <c r="F606">
        <f>INDEX('Daily Data ADJ'!$1:$1048576,MATCH(Calc!$A606,'Daily Data ADJ'!$A:$A,0),MATCH("ES1!, CME_MINI: Close",'Daily Data ADJ'!$1:$1,0))</f>
        <v>2103</v>
      </c>
      <c r="G606">
        <f>INDEX('Daily Data ADJ'!$1:$1048576,MATCH(Calc!$A606,'Daily Data ADJ'!$A:$A,0),MATCH("ES2!, CME_MINI: Close",'Daily Data ADJ'!$1:$1,0))</f>
        <v>2095.5</v>
      </c>
      <c r="H606">
        <f>INDEX('QUANDL MULTPL SP500_DIV_YIELD_M'!$A:$G,MATCH(Calc!$A606,'QUANDL MULTPL SP500_DIV_YIELD_M'!$A:$A,1),MATCH('QUANDL MULTPL SP500_DIV_YIELD_M'!$E$1,'QUANDL MULTPL SP500_DIV_YIELD_M'!$A$1:$G$1,0))</f>
        <v>2.11</v>
      </c>
      <c r="I606" s="5">
        <f t="shared" si="54"/>
        <v>6.9107959103600243E-3</v>
      </c>
      <c r="J606" s="1">
        <f>A606/24/60/60+DATE(1970,1,1)</f>
        <v>42311.604166666672</v>
      </c>
      <c r="K606" s="3">
        <f t="shared" si="57"/>
        <v>1</v>
      </c>
      <c r="L606" s="6">
        <f>(1+Chart!$F$4)^(1/(365/K606))-1</f>
        <v>6.6592785027408397E-5</v>
      </c>
      <c r="M606" s="6">
        <f t="shared" si="58"/>
        <v>3.2857056047053135E-6</v>
      </c>
      <c r="N606" s="6">
        <f t="shared" si="59"/>
        <v>1.8868741878286244E-5</v>
      </c>
      <c r="O606">
        <f>O605*(B606/B605)</f>
        <v>184.93557704000085</v>
      </c>
      <c r="P606">
        <f t="shared" si="55"/>
        <v>2015</v>
      </c>
      <c r="Q606" s="1">
        <f t="shared" si="56"/>
        <v>42311.604166666672</v>
      </c>
      <c r="R606">
        <f>IF(B607="",R605,IF(Q606&gt;=Chart!$F$2,E606,0))</f>
        <v>0</v>
      </c>
      <c r="S606">
        <f>IF(B607="",S605,IFERROR(IF(AND(R606&gt;0,R605=0),R606,(1+(B607/B606-1)*Calc!$Z$1)*S605),0))</f>
        <v>0</v>
      </c>
      <c r="T606">
        <f>IF(B607="",T605,IFERROR(IF(AND(R606&gt;0,R605=0),R606,(1+(B607/B606-1)*Calc!$Z$1-L607)*T605),0))</f>
        <v>0</v>
      </c>
      <c r="U606">
        <f>IF(B607="",U605,IFERROR(IF(AND(R606&gt;0,R605=0),R606,(1+(B607/B606-1)*Calc!$Z$1-M607*2)*U605),0))</f>
        <v>0</v>
      </c>
      <c r="V606">
        <f>IF(B607="",V605,IFERROR(IF(AND(R606&gt;0,R605=0),R606,(1+(B607/B606-1)*Calc!$Z$1-N607*2)*V605),0))</f>
        <v>0</v>
      </c>
      <c r="W606">
        <f>IF(ISNUMBER(C606),C606,W605)</f>
        <v>0.12</v>
      </c>
      <c r="Y606" s="1" t="e">
        <f>IF(AND(Q606&gt;=Chart!$F$2,Q606&lt;=Chart!$F$3),Q606,#N/A)</f>
        <v>#N/A</v>
      </c>
      <c r="Z606" t="e">
        <f>IF(AND(Q606&gt;=Chart!$F$2,Q606&lt;=Chart!$F$3),R606,#N/A)</f>
        <v>#N/A</v>
      </c>
      <c r="AA606" t="e">
        <f>IF(AND(Q606&gt;=Chart!$F$2,Q606&lt;=Chart!$F$3),S606,#N/A)</f>
        <v>#N/A</v>
      </c>
      <c r="AB606" t="e">
        <f>IF(AND(Q606&gt;=Chart!$F$2,Q606&lt;=Chart!$F$3),T606,#N/A)</f>
        <v>#N/A</v>
      </c>
      <c r="AC606" t="e">
        <f>IF(AND(Q606&gt;=Chart!$F$2,Q606&lt;=Chart!$F$3),U606,#N/A)</f>
        <v>#N/A</v>
      </c>
      <c r="AD606" t="e">
        <f>IF(AND(Q606&gt;=Chart!$F$2,Q606&lt;=Chart!$F$3),V606,#N/A)</f>
        <v>#N/A</v>
      </c>
      <c r="AE606" t="e">
        <f>IF(AND(Q606&gt;=Chart!$F$2,Q606&lt;=Chart!$F$3),I606,#N/A)</f>
        <v>#N/A</v>
      </c>
      <c r="AF606" t="e">
        <f>IF(AND(Q606&gt;=Chart!$F$2,Q606&lt;=Chart!$F$3),H606/100,#N/A)</f>
        <v>#N/A</v>
      </c>
      <c r="AG606" t="e">
        <f>IF(AND(Q606&gt;=Chart!$F$2,Q606&lt;=Chart!$F$3),W606/100,#N/A)</f>
        <v>#N/A</v>
      </c>
    </row>
    <row r="607" spans="1:33" x14ac:dyDescent="0.25">
      <c r="A607">
        <v>1446647400</v>
      </c>
      <c r="B607">
        <f>INDEX('Daily Data ADJ'!$1:$1048576,MATCH(Calc!$A607,'Daily Data ADJ'!$A:$A,0),MATCH("SPY, CBOE BZX: Close",'Daily Data ADJ'!$1:$1,0))</f>
        <v>184.37463500999999</v>
      </c>
      <c r="C607">
        <f>INDEX('Daily Data ADJ'!$1:$1048576,MATCH(Calc!$A607,'Daily Data ADJ'!$A:$A,0),MATCH("EFFR, FRED: Close",'Daily Data ADJ'!$1:$1,0))</f>
        <v>0.12</v>
      </c>
      <c r="D607" t="str">
        <f>INDEX('Daily Data ADJ'!$1:$1048576,MATCH(Calc!$A607,'Daily Data ADJ'!$A:$A,1),MATCH("SOFR, FRED: Close",'Daily Data ADJ'!$1:$1,0))</f>
        <v>NaN</v>
      </c>
      <c r="E607">
        <f>INDEX('Daily Data ADJ'!$1:$1048576,MATCH(Calc!$A607,'Daily Data ADJ'!$A:$A,0),MATCH("UPRO, CBOE BZX: Close",'Daily Data ADJ'!$1:$1,0))</f>
        <v>11.198845609999999</v>
      </c>
      <c r="F607">
        <f>INDEX('Daily Data ADJ'!$1:$1048576,MATCH(Calc!$A607,'Daily Data ADJ'!$A:$A,0),MATCH("ES1!, CME_MINI: Close",'Daily Data ADJ'!$1:$1,0))</f>
        <v>2094.75</v>
      </c>
      <c r="G607">
        <f>INDEX('Daily Data ADJ'!$1:$1048576,MATCH(Calc!$A607,'Daily Data ADJ'!$A:$A,0),MATCH("ES2!, CME_MINI: Close",'Daily Data ADJ'!$1:$1,0))</f>
        <v>2087.5</v>
      </c>
      <c r="H607">
        <f>INDEX('QUANDL MULTPL SP500_DIV_YIELD_M'!$A:$G,MATCH(Calc!$A607,'QUANDL MULTPL SP500_DIV_YIELD_M'!$A:$A,1),MATCH('QUANDL MULTPL SP500_DIV_YIELD_M'!$E$1,'QUANDL MULTPL SP500_DIV_YIELD_M'!$A$1:$G$1,0))</f>
        <v>2.11</v>
      </c>
      <c r="I607" s="5">
        <f t="shared" si="54"/>
        <v>7.3275726819722505E-3</v>
      </c>
      <c r="J607" s="1">
        <f>A607/24/60/60+DATE(1970,1,1)</f>
        <v>42312.604166666672</v>
      </c>
      <c r="K607" s="3">
        <f t="shared" si="57"/>
        <v>1</v>
      </c>
      <c r="L607" s="6">
        <f>(1+Chart!$F$4)^(1/(365/K607))-1</f>
        <v>6.6592785027408397E-5</v>
      </c>
      <c r="M607" s="6">
        <f t="shared" si="58"/>
        <v>3.2857056047053135E-6</v>
      </c>
      <c r="N607" s="6">
        <f t="shared" si="59"/>
        <v>2.0002546492037254E-5</v>
      </c>
      <c r="O607">
        <f>O606*(B607/B606)</f>
        <v>184.37463501000084</v>
      </c>
      <c r="P607">
        <f t="shared" si="55"/>
        <v>2015</v>
      </c>
      <c r="Q607" s="1">
        <f t="shared" si="56"/>
        <v>42312.604166666672</v>
      </c>
      <c r="R607">
        <f>IF(B608="",R606,IF(Q607&gt;=Chart!$F$2,E607,0))</f>
        <v>0</v>
      </c>
      <c r="S607">
        <f>IF(B608="",S606,IFERROR(IF(AND(R607&gt;0,R606=0),R607,(1+(B608/B607-1)*Calc!$Z$1)*S606),0))</f>
        <v>0</v>
      </c>
      <c r="T607">
        <f>IF(B608="",T606,IFERROR(IF(AND(R607&gt;0,R606=0),R607,(1+(B608/B607-1)*Calc!$Z$1-L608)*T606),0))</f>
        <v>0</v>
      </c>
      <c r="U607">
        <f>IF(B608="",U606,IFERROR(IF(AND(R607&gt;0,R606=0),R607,(1+(B608/B607-1)*Calc!$Z$1-M608*2)*U606),0))</f>
        <v>0</v>
      </c>
      <c r="V607">
        <f>IF(B608="",V606,IFERROR(IF(AND(R607&gt;0,R606=0),R607,(1+(B608/B607-1)*Calc!$Z$1-N608*2)*V606),0))</f>
        <v>0</v>
      </c>
      <c r="W607">
        <f>IF(ISNUMBER(C607),C607,W606)</f>
        <v>0.12</v>
      </c>
      <c r="Y607" s="1" t="e">
        <f>IF(AND(Q607&gt;=Chart!$F$2,Q607&lt;=Chart!$F$3),Q607,#N/A)</f>
        <v>#N/A</v>
      </c>
      <c r="Z607" t="e">
        <f>IF(AND(Q607&gt;=Chart!$F$2,Q607&lt;=Chart!$F$3),R607,#N/A)</f>
        <v>#N/A</v>
      </c>
      <c r="AA607" t="e">
        <f>IF(AND(Q607&gt;=Chart!$F$2,Q607&lt;=Chart!$F$3),S607,#N/A)</f>
        <v>#N/A</v>
      </c>
      <c r="AB607" t="e">
        <f>IF(AND(Q607&gt;=Chart!$F$2,Q607&lt;=Chart!$F$3),T607,#N/A)</f>
        <v>#N/A</v>
      </c>
      <c r="AC607" t="e">
        <f>IF(AND(Q607&gt;=Chart!$F$2,Q607&lt;=Chart!$F$3),U607,#N/A)</f>
        <v>#N/A</v>
      </c>
      <c r="AD607" t="e">
        <f>IF(AND(Q607&gt;=Chart!$F$2,Q607&lt;=Chart!$F$3),V607,#N/A)</f>
        <v>#N/A</v>
      </c>
      <c r="AE607" t="e">
        <f>IF(AND(Q607&gt;=Chart!$F$2,Q607&lt;=Chart!$F$3),I607,#N/A)</f>
        <v>#N/A</v>
      </c>
      <c r="AF607" t="e">
        <f>IF(AND(Q607&gt;=Chart!$F$2,Q607&lt;=Chart!$F$3),H607/100,#N/A)</f>
        <v>#N/A</v>
      </c>
      <c r="AG607" t="e">
        <f>IF(AND(Q607&gt;=Chart!$F$2,Q607&lt;=Chart!$F$3),W607/100,#N/A)</f>
        <v>#N/A</v>
      </c>
    </row>
    <row r="608" spans="1:33" x14ac:dyDescent="0.25">
      <c r="A608">
        <v>1446733800</v>
      </c>
      <c r="B608">
        <f>INDEX('Daily Data ADJ'!$1:$1048576,MATCH(Calc!$A608,'Daily Data ADJ'!$A:$A,0),MATCH("SPY, CBOE BZX: Close",'Daily Data ADJ'!$1:$1,0))</f>
        <v>184.1905759</v>
      </c>
      <c r="C608">
        <f>INDEX('Daily Data ADJ'!$1:$1048576,MATCH(Calc!$A608,'Daily Data ADJ'!$A:$A,0),MATCH("EFFR, FRED: Close",'Daily Data ADJ'!$1:$1,0))</f>
        <v>0.12</v>
      </c>
      <c r="D608" t="str">
        <f>INDEX('Daily Data ADJ'!$1:$1048576,MATCH(Calc!$A608,'Daily Data ADJ'!$A:$A,1),MATCH("SOFR, FRED: Close",'Daily Data ADJ'!$1:$1,0))</f>
        <v>NaN</v>
      </c>
      <c r="E608">
        <f>INDEX('Daily Data ADJ'!$1:$1048576,MATCH(Calc!$A608,'Daily Data ADJ'!$A:$A,0),MATCH("UPRO, CBOE BZX: Close",'Daily Data ADJ'!$1:$1,0))</f>
        <v>11.15321548</v>
      </c>
      <c r="F608">
        <f>INDEX('Daily Data ADJ'!$1:$1048576,MATCH(Calc!$A608,'Daily Data ADJ'!$A:$A,0),MATCH("ES1!, CME_MINI: Close",'Daily Data ADJ'!$1:$1,0))</f>
        <v>2094</v>
      </c>
      <c r="G608">
        <f>INDEX('Daily Data ADJ'!$1:$1048576,MATCH(Calc!$A608,'Daily Data ADJ'!$A:$A,0),MATCH("ES2!, CME_MINI: Close",'Daily Data ADJ'!$1:$1,0))</f>
        <v>2087</v>
      </c>
      <c r="H608">
        <f>INDEX('QUANDL MULTPL SP500_DIV_YIELD_M'!$A:$G,MATCH(Calc!$A608,'QUANDL MULTPL SP500_DIV_YIELD_M'!$A:$A,1),MATCH('QUANDL MULTPL SP500_DIV_YIELD_M'!$E$1,'QUANDL MULTPL SP500_DIV_YIELD_M'!$A$1:$G$1,0))</f>
        <v>2.11</v>
      </c>
      <c r="I608" s="5">
        <f t="shared" si="54"/>
        <v>7.7953622307016419E-3</v>
      </c>
      <c r="J608" s="1">
        <f>A608/24/60/60+DATE(1970,1,1)</f>
        <v>42313.604166666672</v>
      </c>
      <c r="K608" s="3">
        <f t="shared" si="57"/>
        <v>1</v>
      </c>
      <c r="L608" s="6">
        <f>(1+Chart!$F$4)^(1/(365/K608))-1</f>
        <v>6.6592785027408397E-5</v>
      </c>
      <c r="M608" s="6">
        <f t="shared" si="58"/>
        <v>3.2857056047053135E-6</v>
      </c>
      <c r="N608" s="6">
        <f t="shared" si="59"/>
        <v>2.1274569804718979E-5</v>
      </c>
      <c r="O608">
        <f>O607*(B608/B607)</f>
        <v>184.19057590000085</v>
      </c>
      <c r="P608">
        <f t="shared" si="55"/>
        <v>2015</v>
      </c>
      <c r="Q608" s="1">
        <f t="shared" si="56"/>
        <v>42313.604166666672</v>
      </c>
      <c r="R608">
        <f>IF(B609="",R607,IF(Q608&gt;=Chart!$F$2,E608,0))</f>
        <v>0</v>
      </c>
      <c r="S608">
        <f>IF(B609="",S607,IFERROR(IF(AND(R608&gt;0,R607=0),R608,(1+(B609/B608-1)*Calc!$Z$1)*S607),0))</f>
        <v>0</v>
      </c>
      <c r="T608">
        <f>IF(B609="",T607,IFERROR(IF(AND(R608&gt;0,R607=0),R608,(1+(B609/B608-1)*Calc!$Z$1-L609)*T607),0))</f>
        <v>0</v>
      </c>
      <c r="U608">
        <f>IF(B609="",U607,IFERROR(IF(AND(R608&gt;0,R607=0),R608,(1+(B609/B608-1)*Calc!$Z$1-M609*2)*U607),0))</f>
        <v>0</v>
      </c>
      <c r="V608">
        <f>IF(B609="",V607,IFERROR(IF(AND(R608&gt;0,R607=0),R608,(1+(B609/B608-1)*Calc!$Z$1-N609*2)*V607),0))</f>
        <v>0</v>
      </c>
      <c r="W608">
        <f>IF(ISNUMBER(C608),C608,W607)</f>
        <v>0.12</v>
      </c>
      <c r="Y608" s="1" t="e">
        <f>IF(AND(Q608&gt;=Chart!$F$2,Q608&lt;=Chart!$F$3),Q608,#N/A)</f>
        <v>#N/A</v>
      </c>
      <c r="Z608" t="e">
        <f>IF(AND(Q608&gt;=Chart!$F$2,Q608&lt;=Chart!$F$3),R608,#N/A)</f>
        <v>#N/A</v>
      </c>
      <c r="AA608" t="e">
        <f>IF(AND(Q608&gt;=Chart!$F$2,Q608&lt;=Chart!$F$3),S608,#N/A)</f>
        <v>#N/A</v>
      </c>
      <c r="AB608" t="e">
        <f>IF(AND(Q608&gt;=Chart!$F$2,Q608&lt;=Chart!$F$3),T608,#N/A)</f>
        <v>#N/A</v>
      </c>
      <c r="AC608" t="e">
        <f>IF(AND(Q608&gt;=Chart!$F$2,Q608&lt;=Chart!$F$3),U608,#N/A)</f>
        <v>#N/A</v>
      </c>
      <c r="AD608" t="e">
        <f>IF(AND(Q608&gt;=Chart!$F$2,Q608&lt;=Chart!$F$3),V608,#N/A)</f>
        <v>#N/A</v>
      </c>
      <c r="AE608" t="e">
        <f>IF(AND(Q608&gt;=Chart!$F$2,Q608&lt;=Chart!$F$3),I608,#N/A)</f>
        <v>#N/A</v>
      </c>
      <c r="AF608" t="e">
        <f>IF(AND(Q608&gt;=Chart!$F$2,Q608&lt;=Chart!$F$3),H608/100,#N/A)</f>
        <v>#N/A</v>
      </c>
      <c r="AG608" t="e">
        <f>IF(AND(Q608&gt;=Chart!$F$2,Q608&lt;=Chart!$F$3),W608/100,#N/A)</f>
        <v>#N/A</v>
      </c>
    </row>
    <row r="609" spans="1:33" x14ac:dyDescent="0.25">
      <c r="A609">
        <v>1446820200</v>
      </c>
      <c r="B609">
        <f>INDEX('Daily Data ADJ'!$1:$1048576,MATCH(Calc!$A609,'Daily Data ADJ'!$A:$A,0),MATCH("SPY, CBOE BZX: Close",'Daily Data ADJ'!$1:$1,0))</f>
        <v>184.09416399</v>
      </c>
      <c r="C609">
        <f>INDEX('Daily Data ADJ'!$1:$1048576,MATCH(Calc!$A609,'Daily Data ADJ'!$A:$A,0),MATCH("EFFR, FRED: Close",'Daily Data ADJ'!$1:$1,0))</f>
        <v>0.12</v>
      </c>
      <c r="D609" t="str">
        <f>INDEX('Daily Data ADJ'!$1:$1048576,MATCH(Calc!$A609,'Daily Data ADJ'!$A:$A,1),MATCH("SOFR, FRED: Close",'Daily Data ADJ'!$1:$1,0))</f>
        <v>NaN</v>
      </c>
      <c r="E609">
        <f>INDEX('Daily Data ADJ'!$1:$1048576,MATCH(Calc!$A609,'Daily Data ADJ'!$A:$A,0),MATCH("UPRO, CBOE BZX: Close",'Daily Data ADJ'!$1:$1,0))</f>
        <v>11.130400910000001</v>
      </c>
      <c r="F609">
        <f>INDEX('Daily Data ADJ'!$1:$1048576,MATCH(Calc!$A609,'Daily Data ADJ'!$A:$A,0),MATCH("ES1!, CME_MINI: Close",'Daily Data ADJ'!$1:$1,0))</f>
        <v>2093.75</v>
      </c>
      <c r="G609">
        <f>INDEX('Daily Data ADJ'!$1:$1048576,MATCH(Calc!$A609,'Daily Data ADJ'!$A:$A,0),MATCH("ES2!, CME_MINI: Close",'Daily Data ADJ'!$1:$1,0))</f>
        <v>2086.75</v>
      </c>
      <c r="H609">
        <f>INDEX('QUANDL MULTPL SP500_DIV_YIELD_M'!$A:$G,MATCH(Calc!$A609,'QUANDL MULTPL SP500_DIV_YIELD_M'!$A:$A,1),MATCH('QUANDL MULTPL SP500_DIV_YIELD_M'!$E$1,'QUANDL MULTPL SP500_DIV_YIELD_M'!$A$1:$G$1,0))</f>
        <v>2.11</v>
      </c>
      <c r="I609" s="5">
        <f t="shared" si="54"/>
        <v>7.7937815884285729E-3</v>
      </c>
      <c r="J609" s="1">
        <f>A609/24/60/60+DATE(1970,1,1)</f>
        <v>42314.604166666672</v>
      </c>
      <c r="K609" s="3">
        <f t="shared" si="57"/>
        <v>1</v>
      </c>
      <c r="L609" s="6">
        <f>(1+Chart!$F$4)^(1/(365/K609))-1</f>
        <v>6.6592785027408397E-5</v>
      </c>
      <c r="M609" s="6">
        <f t="shared" si="58"/>
        <v>3.2857056047053135E-6</v>
      </c>
      <c r="N609" s="6">
        <f t="shared" si="59"/>
        <v>2.1270272680284918E-5</v>
      </c>
      <c r="O609">
        <f>O608*(B609/B608)</f>
        <v>184.09416399000085</v>
      </c>
      <c r="P609">
        <f t="shared" si="55"/>
        <v>2015</v>
      </c>
      <c r="Q609" s="1">
        <f t="shared" si="56"/>
        <v>42314.604166666672</v>
      </c>
      <c r="R609">
        <f>IF(B610="",R608,IF(Q609&gt;=Chart!$F$2,E609,0))</f>
        <v>0</v>
      </c>
      <c r="S609">
        <f>IF(B610="",S608,IFERROR(IF(AND(R609&gt;0,R608=0),R609,(1+(B610/B609-1)*Calc!$Z$1)*S608),0))</f>
        <v>0</v>
      </c>
      <c r="T609">
        <f>IF(B610="",T608,IFERROR(IF(AND(R609&gt;0,R608=0),R609,(1+(B610/B609-1)*Calc!$Z$1-L610)*T608),0))</f>
        <v>0</v>
      </c>
      <c r="U609">
        <f>IF(B610="",U608,IFERROR(IF(AND(R609&gt;0,R608=0),R609,(1+(B610/B609-1)*Calc!$Z$1-M610*2)*U608),0))</f>
        <v>0</v>
      </c>
      <c r="V609">
        <f>IF(B610="",V608,IFERROR(IF(AND(R609&gt;0,R608=0),R609,(1+(B610/B609-1)*Calc!$Z$1-N610*2)*V608),0))</f>
        <v>0</v>
      </c>
      <c r="W609">
        <f>IF(ISNUMBER(C609),C609,W608)</f>
        <v>0.12</v>
      </c>
      <c r="Y609" s="1" t="e">
        <f>IF(AND(Q609&gt;=Chart!$F$2,Q609&lt;=Chart!$F$3),Q609,#N/A)</f>
        <v>#N/A</v>
      </c>
      <c r="Z609" t="e">
        <f>IF(AND(Q609&gt;=Chart!$F$2,Q609&lt;=Chart!$F$3),R609,#N/A)</f>
        <v>#N/A</v>
      </c>
      <c r="AA609" t="e">
        <f>IF(AND(Q609&gt;=Chart!$F$2,Q609&lt;=Chart!$F$3),S609,#N/A)</f>
        <v>#N/A</v>
      </c>
      <c r="AB609" t="e">
        <f>IF(AND(Q609&gt;=Chart!$F$2,Q609&lt;=Chart!$F$3),T609,#N/A)</f>
        <v>#N/A</v>
      </c>
      <c r="AC609" t="e">
        <f>IF(AND(Q609&gt;=Chart!$F$2,Q609&lt;=Chart!$F$3),U609,#N/A)</f>
        <v>#N/A</v>
      </c>
      <c r="AD609" t="e">
        <f>IF(AND(Q609&gt;=Chart!$F$2,Q609&lt;=Chart!$F$3),V609,#N/A)</f>
        <v>#N/A</v>
      </c>
      <c r="AE609" t="e">
        <f>IF(AND(Q609&gt;=Chart!$F$2,Q609&lt;=Chart!$F$3),I609,#N/A)</f>
        <v>#N/A</v>
      </c>
      <c r="AF609" t="e">
        <f>IF(AND(Q609&gt;=Chart!$F$2,Q609&lt;=Chart!$F$3),H609/100,#N/A)</f>
        <v>#N/A</v>
      </c>
      <c r="AG609" t="e">
        <f>IF(AND(Q609&gt;=Chart!$F$2,Q609&lt;=Chart!$F$3),W609/100,#N/A)</f>
        <v>#N/A</v>
      </c>
    </row>
    <row r="610" spans="1:33" x14ac:dyDescent="0.25">
      <c r="A610">
        <v>1447079400</v>
      </c>
      <c r="B610">
        <f>INDEX('Daily Data ADJ'!$1:$1048576,MATCH(Calc!$A610,'Daily Data ADJ'!$A:$A,0),MATCH("SPY, CBOE BZX: Close",'Daily Data ADJ'!$1:$1,0))</f>
        <v>182.37627900999999</v>
      </c>
      <c r="C610">
        <f>INDEX('Daily Data ADJ'!$1:$1048576,MATCH(Calc!$A610,'Daily Data ADJ'!$A:$A,0),MATCH("EFFR, FRED: Close",'Daily Data ADJ'!$1:$1,0))</f>
        <v>0.12</v>
      </c>
      <c r="D610" t="str">
        <f>INDEX('Daily Data ADJ'!$1:$1048576,MATCH(Calc!$A610,'Daily Data ADJ'!$A:$A,1),MATCH("SOFR, FRED: Close",'Daily Data ADJ'!$1:$1,0))</f>
        <v>NaN</v>
      </c>
      <c r="E610">
        <f>INDEX('Daily Data ADJ'!$1:$1048576,MATCH(Calc!$A610,'Daily Data ADJ'!$A:$A,0),MATCH("UPRO, CBOE BZX: Close",'Daily Data ADJ'!$1:$1,0))</f>
        <v>10.82402972</v>
      </c>
      <c r="F610">
        <f>INDEX('Daily Data ADJ'!$1:$1048576,MATCH(Calc!$A610,'Daily Data ADJ'!$A:$A,0),MATCH("ES1!, CME_MINI: Close",'Daily Data ADJ'!$1:$1,0))</f>
        <v>2073</v>
      </c>
      <c r="G610">
        <f>INDEX('Daily Data ADJ'!$1:$1048576,MATCH(Calc!$A610,'Daily Data ADJ'!$A:$A,0),MATCH("ES2!, CME_MINI: Close",'Daily Data ADJ'!$1:$1,0))</f>
        <v>2066</v>
      </c>
      <c r="H610">
        <f>INDEX('QUANDL MULTPL SP500_DIV_YIELD_M'!$A:$G,MATCH(Calc!$A610,'QUANDL MULTPL SP500_DIV_YIELD_M'!$A:$A,1),MATCH('QUANDL MULTPL SP500_DIV_YIELD_M'!$E$1,'QUANDL MULTPL SP500_DIV_YIELD_M'!$A$1:$G$1,0))</f>
        <v>2.11</v>
      </c>
      <c r="I610" s="5">
        <f t="shared" si="54"/>
        <v>7.6612660133722373E-3</v>
      </c>
      <c r="J610" s="1">
        <f>A610/24/60/60+DATE(1970,1,1)</f>
        <v>42317.604166666672</v>
      </c>
      <c r="K610" s="3">
        <f t="shared" si="57"/>
        <v>3</v>
      </c>
      <c r="L610" s="6">
        <f>(1+Chart!$F$4)^(1/(365/K610))-1</f>
        <v>1.9979165917494157E-4</v>
      </c>
      <c r="M610" s="6">
        <f t="shared" si="58"/>
        <v>9.8571492017640594E-6</v>
      </c>
      <c r="N610" s="6">
        <f t="shared" si="59"/>
        <v>6.2731289866446716E-5</v>
      </c>
      <c r="O610">
        <f>O609*(B610/B609)</f>
        <v>182.37627901000084</v>
      </c>
      <c r="P610">
        <f t="shared" si="55"/>
        <v>2015</v>
      </c>
      <c r="Q610" s="1">
        <f t="shared" si="56"/>
        <v>42317.604166666672</v>
      </c>
      <c r="R610">
        <f>IF(B611="",R609,IF(Q610&gt;=Chart!$F$2,E610,0))</f>
        <v>0</v>
      </c>
      <c r="S610">
        <f>IF(B611="",S609,IFERROR(IF(AND(R610&gt;0,R609=0),R610,(1+(B611/B610-1)*Calc!$Z$1)*S609),0))</f>
        <v>0</v>
      </c>
      <c r="T610">
        <f>IF(B611="",T609,IFERROR(IF(AND(R610&gt;0,R609=0),R610,(1+(B611/B610-1)*Calc!$Z$1-L611)*T609),0))</f>
        <v>0</v>
      </c>
      <c r="U610">
        <f>IF(B611="",U609,IFERROR(IF(AND(R610&gt;0,R609=0),R610,(1+(B611/B610-1)*Calc!$Z$1-M611*2)*U609),0))</f>
        <v>0</v>
      </c>
      <c r="V610">
        <f>IF(B611="",V609,IFERROR(IF(AND(R610&gt;0,R609=0),R610,(1+(B611/B610-1)*Calc!$Z$1-N611*2)*V609),0))</f>
        <v>0</v>
      </c>
      <c r="W610">
        <f>IF(ISNUMBER(C610),C610,W609)</f>
        <v>0.12</v>
      </c>
      <c r="Y610" s="1" t="e">
        <f>IF(AND(Q610&gt;=Chart!$F$2,Q610&lt;=Chart!$F$3),Q610,#N/A)</f>
        <v>#N/A</v>
      </c>
      <c r="Z610" t="e">
        <f>IF(AND(Q610&gt;=Chart!$F$2,Q610&lt;=Chart!$F$3),R610,#N/A)</f>
        <v>#N/A</v>
      </c>
      <c r="AA610" t="e">
        <f>IF(AND(Q610&gt;=Chart!$F$2,Q610&lt;=Chart!$F$3),S610,#N/A)</f>
        <v>#N/A</v>
      </c>
      <c r="AB610" t="e">
        <f>IF(AND(Q610&gt;=Chart!$F$2,Q610&lt;=Chart!$F$3),T610,#N/A)</f>
        <v>#N/A</v>
      </c>
      <c r="AC610" t="e">
        <f>IF(AND(Q610&gt;=Chart!$F$2,Q610&lt;=Chart!$F$3),U610,#N/A)</f>
        <v>#N/A</v>
      </c>
      <c r="AD610" t="e">
        <f>IF(AND(Q610&gt;=Chart!$F$2,Q610&lt;=Chart!$F$3),V610,#N/A)</f>
        <v>#N/A</v>
      </c>
      <c r="AE610" t="e">
        <f>IF(AND(Q610&gt;=Chart!$F$2,Q610&lt;=Chart!$F$3),I610,#N/A)</f>
        <v>#N/A</v>
      </c>
      <c r="AF610" t="e">
        <f>IF(AND(Q610&gt;=Chart!$F$2,Q610&lt;=Chart!$F$3),H610/100,#N/A)</f>
        <v>#N/A</v>
      </c>
      <c r="AG610" t="e">
        <f>IF(AND(Q610&gt;=Chart!$F$2,Q610&lt;=Chart!$F$3),W610/100,#N/A)</f>
        <v>#N/A</v>
      </c>
    </row>
    <row r="611" spans="1:33" x14ac:dyDescent="0.25">
      <c r="A611">
        <v>1447165800</v>
      </c>
      <c r="B611">
        <f>INDEX('Daily Data ADJ'!$1:$1048576,MATCH(Calc!$A611,'Daily Data ADJ'!$A:$A,0),MATCH("SPY, CBOE BZX: Close",'Daily Data ADJ'!$1:$1,0))</f>
        <v>182.79698554000001</v>
      </c>
      <c r="C611">
        <f>INDEX('Daily Data ADJ'!$1:$1048576,MATCH(Calc!$A611,'Daily Data ADJ'!$A:$A,0),MATCH("EFFR, FRED: Close",'Daily Data ADJ'!$1:$1,0))</f>
        <v>0.12</v>
      </c>
      <c r="D611" t="str">
        <f>INDEX('Daily Data ADJ'!$1:$1048576,MATCH(Calc!$A611,'Daily Data ADJ'!$A:$A,1),MATCH("SOFR, FRED: Close",'Daily Data ADJ'!$1:$1,0))</f>
        <v>NaN</v>
      </c>
      <c r="E611">
        <f>INDEX('Daily Data ADJ'!$1:$1048576,MATCH(Calc!$A611,'Daily Data ADJ'!$A:$A,0),MATCH("UPRO, CBOE BZX: Close",'Daily Data ADJ'!$1:$1,0))</f>
        <v>10.88106664</v>
      </c>
      <c r="F611">
        <f>INDEX('Daily Data ADJ'!$1:$1048576,MATCH(Calc!$A611,'Daily Data ADJ'!$A:$A,0),MATCH("ES1!, CME_MINI: Close",'Daily Data ADJ'!$1:$1,0))</f>
        <v>2078</v>
      </c>
      <c r="G611">
        <f>INDEX('Daily Data ADJ'!$1:$1048576,MATCH(Calc!$A611,'Daily Data ADJ'!$A:$A,0),MATCH("ES2!, CME_MINI: Close",'Daily Data ADJ'!$1:$1,0))</f>
        <v>2071</v>
      </c>
      <c r="H611">
        <f>INDEX('QUANDL MULTPL SP500_DIV_YIELD_M'!$A:$G,MATCH(Calc!$A611,'QUANDL MULTPL SP500_DIV_YIELD_M'!$A:$A,1),MATCH('QUANDL MULTPL SP500_DIV_YIELD_M'!$E$1,'QUANDL MULTPL SP500_DIV_YIELD_M'!$A$1:$G$1,0))</f>
        <v>2.11</v>
      </c>
      <c r="I611" s="5">
        <f t="shared" si="54"/>
        <v>7.6934382716482459E-3</v>
      </c>
      <c r="J611" s="1">
        <f>A611/24/60/60+DATE(1970,1,1)</f>
        <v>42318.604166666672</v>
      </c>
      <c r="K611" s="3">
        <f t="shared" si="57"/>
        <v>1</v>
      </c>
      <c r="L611" s="6">
        <f>(1+Chart!$F$4)^(1/(365/K611))-1</f>
        <v>6.6592785027408397E-5</v>
      </c>
      <c r="M611" s="6">
        <f t="shared" si="58"/>
        <v>3.2857056047053135E-6</v>
      </c>
      <c r="N611" s="6">
        <f t="shared" si="59"/>
        <v>2.0997466180450175E-5</v>
      </c>
      <c r="O611">
        <f>O610*(B611/B610)</f>
        <v>182.79698554000089</v>
      </c>
      <c r="P611">
        <f t="shared" si="55"/>
        <v>2015</v>
      </c>
      <c r="Q611" s="1">
        <f t="shared" si="56"/>
        <v>42318.604166666672</v>
      </c>
      <c r="R611">
        <f>IF(B612="",R610,IF(Q611&gt;=Chart!$F$2,E611,0))</f>
        <v>0</v>
      </c>
      <c r="S611">
        <f>IF(B612="",S610,IFERROR(IF(AND(R611&gt;0,R610=0),R611,(1+(B612/B611-1)*Calc!$Z$1)*S610),0))</f>
        <v>0</v>
      </c>
      <c r="T611">
        <f>IF(B612="",T610,IFERROR(IF(AND(R611&gt;0,R610=0),R611,(1+(B612/B611-1)*Calc!$Z$1-L612)*T610),0))</f>
        <v>0</v>
      </c>
      <c r="U611">
        <f>IF(B612="",U610,IFERROR(IF(AND(R611&gt;0,R610=0),R611,(1+(B612/B611-1)*Calc!$Z$1-M612*2)*U610),0))</f>
        <v>0</v>
      </c>
      <c r="V611">
        <f>IF(B612="",V610,IFERROR(IF(AND(R611&gt;0,R610=0),R611,(1+(B612/B611-1)*Calc!$Z$1-N612*2)*V610),0))</f>
        <v>0</v>
      </c>
      <c r="W611">
        <f>IF(ISNUMBER(C611),C611,W610)</f>
        <v>0.12</v>
      </c>
      <c r="Y611" s="1" t="e">
        <f>IF(AND(Q611&gt;=Chart!$F$2,Q611&lt;=Chart!$F$3),Q611,#N/A)</f>
        <v>#N/A</v>
      </c>
      <c r="Z611" t="e">
        <f>IF(AND(Q611&gt;=Chart!$F$2,Q611&lt;=Chart!$F$3),R611,#N/A)</f>
        <v>#N/A</v>
      </c>
      <c r="AA611" t="e">
        <f>IF(AND(Q611&gt;=Chart!$F$2,Q611&lt;=Chart!$F$3),S611,#N/A)</f>
        <v>#N/A</v>
      </c>
      <c r="AB611" t="e">
        <f>IF(AND(Q611&gt;=Chart!$F$2,Q611&lt;=Chart!$F$3),T611,#N/A)</f>
        <v>#N/A</v>
      </c>
      <c r="AC611" t="e">
        <f>IF(AND(Q611&gt;=Chart!$F$2,Q611&lt;=Chart!$F$3),U611,#N/A)</f>
        <v>#N/A</v>
      </c>
      <c r="AD611" t="e">
        <f>IF(AND(Q611&gt;=Chart!$F$2,Q611&lt;=Chart!$F$3),V611,#N/A)</f>
        <v>#N/A</v>
      </c>
      <c r="AE611" t="e">
        <f>IF(AND(Q611&gt;=Chart!$F$2,Q611&lt;=Chart!$F$3),I611,#N/A)</f>
        <v>#N/A</v>
      </c>
      <c r="AF611" t="e">
        <f>IF(AND(Q611&gt;=Chart!$F$2,Q611&lt;=Chart!$F$3),H611/100,#N/A)</f>
        <v>#N/A</v>
      </c>
      <c r="AG611" t="e">
        <f>IF(AND(Q611&gt;=Chart!$F$2,Q611&lt;=Chart!$F$3),W611/100,#N/A)</f>
        <v>#N/A</v>
      </c>
    </row>
    <row r="612" spans="1:33" x14ac:dyDescent="0.25">
      <c r="A612">
        <v>1447252200</v>
      </c>
      <c r="B612">
        <f>INDEX('Daily Data ADJ'!$1:$1048576,MATCH(Calc!$A612,'Daily Data ADJ'!$A:$A,0),MATCH("SPY, CBOE BZX: Close",'Daily Data ADJ'!$1:$1,0))</f>
        <v>182.07827854999999</v>
      </c>
      <c r="C612" t="str">
        <f>INDEX('Daily Data ADJ'!$1:$1048576,MATCH(Calc!$A612,'Daily Data ADJ'!$A:$A,0),MATCH("EFFR, FRED: Close",'Daily Data ADJ'!$1:$1,0))</f>
        <v>NaN</v>
      </c>
      <c r="D612" t="str">
        <f>INDEX('Daily Data ADJ'!$1:$1048576,MATCH(Calc!$A612,'Daily Data ADJ'!$A:$A,1),MATCH("SOFR, FRED: Close",'Daily Data ADJ'!$1:$1,0))</f>
        <v>NaN</v>
      </c>
      <c r="E612">
        <f>INDEX('Daily Data ADJ'!$1:$1048576,MATCH(Calc!$A612,'Daily Data ADJ'!$A:$A,0),MATCH("UPRO, CBOE BZX: Close",'Daily Data ADJ'!$1:$1,0))</f>
        <v>10.76373287</v>
      </c>
      <c r="F612">
        <f>INDEX('Daily Data ADJ'!$1:$1048576,MATCH(Calc!$A612,'Daily Data ADJ'!$A:$A,0),MATCH("ES1!, CME_MINI: Close",'Daily Data ADJ'!$1:$1,0))</f>
        <v>2069</v>
      </c>
      <c r="G612">
        <f>INDEX('Daily Data ADJ'!$1:$1048576,MATCH(Calc!$A612,'Daily Data ADJ'!$A:$A,0),MATCH("ES2!, CME_MINI: Close",'Daily Data ADJ'!$1:$1,0))</f>
        <v>2062</v>
      </c>
      <c r="H612">
        <f>INDEX('QUANDL MULTPL SP500_DIV_YIELD_M'!$A:$G,MATCH(Calc!$A612,'QUANDL MULTPL SP500_DIV_YIELD_M'!$A:$A,1),MATCH('QUANDL MULTPL SP500_DIV_YIELD_M'!$E$1,'QUANDL MULTPL SP500_DIV_YIELD_M'!$A$1:$G$1,0))</f>
        <v>2.11</v>
      </c>
      <c r="I612" s="5">
        <f t="shared" si="54"/>
        <v>7.6354168192527168E-3</v>
      </c>
      <c r="J612" s="1">
        <f>A612/24/60/60+DATE(1970,1,1)</f>
        <v>42319.604166666672</v>
      </c>
      <c r="K612" s="3">
        <f t="shared" si="57"/>
        <v>1</v>
      </c>
      <c r="L612" s="6">
        <f>(1+Chart!$F$4)^(1/(365/K612))-1</f>
        <v>6.6592785027408397E-5</v>
      </c>
      <c r="M612" s="6">
        <f t="shared" si="58"/>
        <v>3.2857056047053135E-6</v>
      </c>
      <c r="N612" s="6">
        <f t="shared" si="59"/>
        <v>2.0839709089726099E-5</v>
      </c>
      <c r="O612">
        <f>O611*(B612/B611)</f>
        <v>182.07827855000087</v>
      </c>
      <c r="P612">
        <f t="shared" si="55"/>
        <v>2015</v>
      </c>
      <c r="Q612" s="1">
        <f t="shared" si="56"/>
        <v>42319.604166666672</v>
      </c>
      <c r="R612">
        <f>IF(B613="",R611,IF(Q612&gt;=Chart!$F$2,E612,0))</f>
        <v>0</v>
      </c>
      <c r="S612">
        <f>IF(B613="",S611,IFERROR(IF(AND(R612&gt;0,R611=0),R612,(1+(B613/B612-1)*Calc!$Z$1)*S611),0))</f>
        <v>0</v>
      </c>
      <c r="T612">
        <f>IF(B613="",T611,IFERROR(IF(AND(R612&gt;0,R611=0),R612,(1+(B613/B612-1)*Calc!$Z$1-L613)*T611),0))</f>
        <v>0</v>
      </c>
      <c r="U612">
        <f>IF(B613="",U611,IFERROR(IF(AND(R612&gt;0,R611=0),R612,(1+(B613/B612-1)*Calc!$Z$1-M613*2)*U611),0))</f>
        <v>0</v>
      </c>
      <c r="V612">
        <f>IF(B613="",V611,IFERROR(IF(AND(R612&gt;0,R611=0),R612,(1+(B613/B612-1)*Calc!$Z$1-N613*2)*V611),0))</f>
        <v>0</v>
      </c>
      <c r="W612">
        <f>IF(ISNUMBER(C612),C612,W611)</f>
        <v>0.12</v>
      </c>
      <c r="Y612" s="1" t="e">
        <f>IF(AND(Q612&gt;=Chart!$F$2,Q612&lt;=Chart!$F$3),Q612,#N/A)</f>
        <v>#N/A</v>
      </c>
      <c r="Z612" t="e">
        <f>IF(AND(Q612&gt;=Chart!$F$2,Q612&lt;=Chart!$F$3),R612,#N/A)</f>
        <v>#N/A</v>
      </c>
      <c r="AA612" t="e">
        <f>IF(AND(Q612&gt;=Chart!$F$2,Q612&lt;=Chart!$F$3),S612,#N/A)</f>
        <v>#N/A</v>
      </c>
      <c r="AB612" t="e">
        <f>IF(AND(Q612&gt;=Chart!$F$2,Q612&lt;=Chart!$F$3),T612,#N/A)</f>
        <v>#N/A</v>
      </c>
      <c r="AC612" t="e">
        <f>IF(AND(Q612&gt;=Chart!$F$2,Q612&lt;=Chart!$F$3),U612,#N/A)</f>
        <v>#N/A</v>
      </c>
      <c r="AD612" t="e">
        <f>IF(AND(Q612&gt;=Chart!$F$2,Q612&lt;=Chart!$F$3),V612,#N/A)</f>
        <v>#N/A</v>
      </c>
      <c r="AE612" t="e">
        <f>IF(AND(Q612&gt;=Chart!$F$2,Q612&lt;=Chart!$F$3),I612,#N/A)</f>
        <v>#N/A</v>
      </c>
      <c r="AF612" t="e">
        <f>IF(AND(Q612&gt;=Chart!$F$2,Q612&lt;=Chart!$F$3),H612/100,#N/A)</f>
        <v>#N/A</v>
      </c>
      <c r="AG612" t="e">
        <f>IF(AND(Q612&gt;=Chart!$F$2,Q612&lt;=Chart!$F$3),W612/100,#N/A)</f>
        <v>#N/A</v>
      </c>
    </row>
    <row r="613" spans="1:33" x14ac:dyDescent="0.25">
      <c r="A613">
        <v>1447338600</v>
      </c>
      <c r="B613">
        <f>INDEX('Daily Data ADJ'!$1:$1048576,MATCH(Calc!$A613,'Daily Data ADJ'!$A:$A,0),MATCH("SPY, CBOE BZX: Close",'Daily Data ADJ'!$1:$1,0))</f>
        <v>179.53650995999999</v>
      </c>
      <c r="C613">
        <f>INDEX('Daily Data ADJ'!$1:$1048576,MATCH(Calc!$A613,'Daily Data ADJ'!$A:$A,0),MATCH("EFFR, FRED: Close",'Daily Data ADJ'!$1:$1,0))</f>
        <v>0.12</v>
      </c>
      <c r="D613" t="str">
        <f>INDEX('Daily Data ADJ'!$1:$1048576,MATCH(Calc!$A613,'Daily Data ADJ'!$A:$A,1),MATCH("SOFR, FRED: Close",'Daily Data ADJ'!$1:$1,0))</f>
        <v>NaN</v>
      </c>
      <c r="E613">
        <f>INDEX('Daily Data ADJ'!$1:$1048576,MATCH(Calc!$A613,'Daily Data ADJ'!$A:$A,0),MATCH("UPRO, CBOE BZX: Close",'Daily Data ADJ'!$1:$1,0))</f>
        <v>10.318843299999999</v>
      </c>
      <c r="F613">
        <f>INDEX('Daily Data ADJ'!$1:$1048576,MATCH(Calc!$A613,'Daily Data ADJ'!$A:$A,0),MATCH("ES1!, CME_MINI: Close",'Daily Data ADJ'!$1:$1,0))</f>
        <v>2040.5</v>
      </c>
      <c r="G613">
        <f>INDEX('Daily Data ADJ'!$1:$1048576,MATCH(Calc!$A613,'Daily Data ADJ'!$A:$A,0),MATCH("ES2!, CME_MINI: Close",'Daily Data ADJ'!$1:$1,0))</f>
        <v>2033.25</v>
      </c>
      <c r="H613">
        <f>INDEX('QUANDL MULTPL SP500_DIV_YIELD_M'!$A:$G,MATCH(Calc!$A613,'QUANDL MULTPL SP500_DIV_YIELD_M'!$A:$A,1),MATCH('QUANDL MULTPL SP500_DIV_YIELD_M'!$E$1,'QUANDL MULTPL SP500_DIV_YIELD_M'!$A$1:$G$1,0))</f>
        <v>2.11</v>
      </c>
      <c r="I613" s="5">
        <f t="shared" si="54"/>
        <v>6.9633628672994725E-3</v>
      </c>
      <c r="J613" s="1">
        <f>A613/24/60/60+DATE(1970,1,1)</f>
        <v>42320.604166666672</v>
      </c>
      <c r="K613" s="3">
        <f t="shared" si="57"/>
        <v>1</v>
      </c>
      <c r="L613" s="6">
        <f>(1+Chart!$F$4)^(1/(365/K613))-1</f>
        <v>6.6592785027408397E-5</v>
      </c>
      <c r="M613" s="6">
        <f t="shared" si="58"/>
        <v>3.2857056047053135E-6</v>
      </c>
      <c r="N613" s="6">
        <f t="shared" si="59"/>
        <v>1.9011771458465887E-5</v>
      </c>
      <c r="O613">
        <f>O612*(B613/B612)</f>
        <v>179.53650996000087</v>
      </c>
      <c r="P613">
        <f t="shared" si="55"/>
        <v>2015</v>
      </c>
      <c r="Q613" s="1">
        <f t="shared" si="56"/>
        <v>42320.604166666672</v>
      </c>
      <c r="R613">
        <f>IF(B614="",R612,IF(Q613&gt;=Chart!$F$2,E613,0))</f>
        <v>0</v>
      </c>
      <c r="S613">
        <f>IF(B614="",S612,IFERROR(IF(AND(R613&gt;0,R612=0),R613,(1+(B614/B613-1)*Calc!$Z$1)*S612),0))</f>
        <v>0</v>
      </c>
      <c r="T613">
        <f>IF(B614="",T612,IFERROR(IF(AND(R613&gt;0,R612=0),R613,(1+(B614/B613-1)*Calc!$Z$1-L614)*T612),0))</f>
        <v>0</v>
      </c>
      <c r="U613">
        <f>IF(B614="",U612,IFERROR(IF(AND(R613&gt;0,R612=0),R613,(1+(B614/B613-1)*Calc!$Z$1-M614*2)*U612),0))</f>
        <v>0</v>
      </c>
      <c r="V613">
        <f>IF(B614="",V612,IFERROR(IF(AND(R613&gt;0,R612=0),R613,(1+(B614/B613-1)*Calc!$Z$1-N614*2)*V612),0))</f>
        <v>0</v>
      </c>
      <c r="W613">
        <f>IF(ISNUMBER(C613),C613,W612)</f>
        <v>0.12</v>
      </c>
      <c r="Y613" s="1" t="e">
        <f>IF(AND(Q613&gt;=Chart!$F$2,Q613&lt;=Chart!$F$3),Q613,#N/A)</f>
        <v>#N/A</v>
      </c>
      <c r="Z613" t="e">
        <f>IF(AND(Q613&gt;=Chart!$F$2,Q613&lt;=Chart!$F$3),R613,#N/A)</f>
        <v>#N/A</v>
      </c>
      <c r="AA613" t="e">
        <f>IF(AND(Q613&gt;=Chart!$F$2,Q613&lt;=Chart!$F$3),S613,#N/A)</f>
        <v>#N/A</v>
      </c>
      <c r="AB613" t="e">
        <f>IF(AND(Q613&gt;=Chart!$F$2,Q613&lt;=Chart!$F$3),T613,#N/A)</f>
        <v>#N/A</v>
      </c>
      <c r="AC613" t="e">
        <f>IF(AND(Q613&gt;=Chart!$F$2,Q613&lt;=Chart!$F$3),U613,#N/A)</f>
        <v>#N/A</v>
      </c>
      <c r="AD613" t="e">
        <f>IF(AND(Q613&gt;=Chart!$F$2,Q613&lt;=Chart!$F$3),V613,#N/A)</f>
        <v>#N/A</v>
      </c>
      <c r="AE613" t="e">
        <f>IF(AND(Q613&gt;=Chart!$F$2,Q613&lt;=Chart!$F$3),I613,#N/A)</f>
        <v>#N/A</v>
      </c>
      <c r="AF613" t="e">
        <f>IF(AND(Q613&gt;=Chart!$F$2,Q613&lt;=Chart!$F$3),H613/100,#N/A)</f>
        <v>#N/A</v>
      </c>
      <c r="AG613" t="e">
        <f>IF(AND(Q613&gt;=Chart!$F$2,Q613&lt;=Chart!$F$3),W613/100,#N/A)</f>
        <v>#N/A</v>
      </c>
    </row>
    <row r="614" spans="1:33" x14ac:dyDescent="0.25">
      <c r="A614">
        <v>1447425000</v>
      </c>
      <c r="B614">
        <f>INDEX('Daily Data ADJ'!$1:$1048576,MATCH(Calc!$A614,'Daily Data ADJ'!$A:$A,0),MATCH("SPY, CBOE BZX: Close",'Daily Data ADJ'!$1:$1,0))</f>
        <v>177.52062452000001</v>
      </c>
      <c r="C614">
        <f>INDEX('Daily Data ADJ'!$1:$1048576,MATCH(Calc!$A614,'Daily Data ADJ'!$A:$A,0),MATCH("EFFR, FRED: Close",'Daily Data ADJ'!$1:$1,0))</f>
        <v>0.12</v>
      </c>
      <c r="D614" t="str">
        <f>INDEX('Daily Data ADJ'!$1:$1048576,MATCH(Calc!$A614,'Daily Data ADJ'!$A:$A,1),MATCH("SOFR, FRED: Close",'Daily Data ADJ'!$1:$1,0))</f>
        <v>NaN</v>
      </c>
      <c r="E614">
        <f>INDEX('Daily Data ADJ'!$1:$1048576,MATCH(Calc!$A614,'Daily Data ADJ'!$A:$A,0),MATCH("UPRO, CBOE BZX: Close",'Daily Data ADJ'!$1:$1,0))</f>
        <v>9.9701009299999992</v>
      </c>
      <c r="F614">
        <f>INDEX('Daily Data ADJ'!$1:$1048576,MATCH(Calc!$A614,'Daily Data ADJ'!$A:$A,0),MATCH("ES1!, CME_MINI: Close",'Daily Data ADJ'!$1:$1,0))</f>
        <v>2018.5</v>
      </c>
      <c r="G614">
        <f>INDEX('Daily Data ADJ'!$1:$1048576,MATCH(Calc!$A614,'Daily Data ADJ'!$A:$A,0),MATCH("ES2!, CME_MINI: Close",'Daily Data ADJ'!$1:$1,0))</f>
        <v>2011.25</v>
      </c>
      <c r="H614">
        <f>INDEX('QUANDL MULTPL SP500_DIV_YIELD_M'!$A:$G,MATCH(Calc!$A614,'QUANDL MULTPL SP500_DIV_YIELD_M'!$A:$A,1),MATCH('QUANDL MULTPL SP500_DIV_YIELD_M'!$E$1,'QUANDL MULTPL SP500_DIV_YIELD_M'!$A$1:$G$1,0))</f>
        <v>2.11</v>
      </c>
      <c r="I614" s="5">
        <f t="shared" si="54"/>
        <v>6.8101156652174873E-3</v>
      </c>
      <c r="J614" s="1">
        <f>A614/24/60/60+DATE(1970,1,1)</f>
        <v>42321.604166666672</v>
      </c>
      <c r="K614" s="3">
        <f t="shared" si="57"/>
        <v>1</v>
      </c>
      <c r="L614" s="6">
        <f>(1+Chart!$F$4)^(1/(365/K614))-1</f>
        <v>6.6592785027408397E-5</v>
      </c>
      <c r="M614" s="6">
        <f t="shared" si="58"/>
        <v>3.2857056047053135E-6</v>
      </c>
      <c r="N614" s="6">
        <f t="shared" si="59"/>
        <v>1.8594779926939253E-5</v>
      </c>
      <c r="O614">
        <f>O613*(B614/B613)</f>
        <v>177.52062452000089</v>
      </c>
      <c r="P614">
        <f t="shared" si="55"/>
        <v>2015</v>
      </c>
      <c r="Q614" s="1">
        <f t="shared" si="56"/>
        <v>42321.604166666672</v>
      </c>
      <c r="R614">
        <f>IF(B615="",R613,IF(Q614&gt;=Chart!$F$2,E614,0))</f>
        <v>0</v>
      </c>
      <c r="S614">
        <f>IF(B615="",S613,IFERROR(IF(AND(R614&gt;0,R613=0),R614,(1+(B615/B614-1)*Calc!$Z$1)*S613),0))</f>
        <v>0</v>
      </c>
      <c r="T614">
        <f>IF(B615="",T613,IFERROR(IF(AND(R614&gt;0,R613=0),R614,(1+(B615/B614-1)*Calc!$Z$1-L615)*T613),0))</f>
        <v>0</v>
      </c>
      <c r="U614">
        <f>IF(B615="",U613,IFERROR(IF(AND(R614&gt;0,R613=0),R614,(1+(B615/B614-1)*Calc!$Z$1-M615*2)*U613),0))</f>
        <v>0</v>
      </c>
      <c r="V614">
        <f>IF(B615="",V613,IFERROR(IF(AND(R614&gt;0,R613=0),R614,(1+(B615/B614-1)*Calc!$Z$1-N615*2)*V613),0))</f>
        <v>0</v>
      </c>
      <c r="W614">
        <f>IF(ISNUMBER(C614),C614,W613)</f>
        <v>0.12</v>
      </c>
      <c r="Y614" s="1" t="e">
        <f>IF(AND(Q614&gt;=Chart!$F$2,Q614&lt;=Chart!$F$3),Q614,#N/A)</f>
        <v>#N/A</v>
      </c>
      <c r="Z614" t="e">
        <f>IF(AND(Q614&gt;=Chart!$F$2,Q614&lt;=Chart!$F$3),R614,#N/A)</f>
        <v>#N/A</v>
      </c>
      <c r="AA614" t="e">
        <f>IF(AND(Q614&gt;=Chart!$F$2,Q614&lt;=Chart!$F$3),S614,#N/A)</f>
        <v>#N/A</v>
      </c>
      <c r="AB614" t="e">
        <f>IF(AND(Q614&gt;=Chart!$F$2,Q614&lt;=Chart!$F$3),T614,#N/A)</f>
        <v>#N/A</v>
      </c>
      <c r="AC614" t="e">
        <f>IF(AND(Q614&gt;=Chart!$F$2,Q614&lt;=Chart!$F$3),U614,#N/A)</f>
        <v>#N/A</v>
      </c>
      <c r="AD614" t="e">
        <f>IF(AND(Q614&gt;=Chart!$F$2,Q614&lt;=Chart!$F$3),V614,#N/A)</f>
        <v>#N/A</v>
      </c>
      <c r="AE614" t="e">
        <f>IF(AND(Q614&gt;=Chart!$F$2,Q614&lt;=Chart!$F$3),I614,#N/A)</f>
        <v>#N/A</v>
      </c>
      <c r="AF614" t="e">
        <f>IF(AND(Q614&gt;=Chart!$F$2,Q614&lt;=Chart!$F$3),H614/100,#N/A)</f>
        <v>#N/A</v>
      </c>
      <c r="AG614" t="e">
        <f>IF(AND(Q614&gt;=Chart!$F$2,Q614&lt;=Chart!$F$3),W614/100,#N/A)</f>
        <v>#N/A</v>
      </c>
    </row>
    <row r="615" spans="1:33" x14ac:dyDescent="0.25">
      <c r="A615">
        <v>1447684200</v>
      </c>
      <c r="B615">
        <f>INDEX('Daily Data ADJ'!$1:$1048576,MATCH(Calc!$A615,'Daily Data ADJ'!$A:$A,0),MATCH("SPY, CBOE BZX: Close",'Daily Data ADJ'!$1:$1,0))</f>
        <v>180.22015807</v>
      </c>
      <c r="C615">
        <f>INDEX('Daily Data ADJ'!$1:$1048576,MATCH(Calc!$A615,'Daily Data ADJ'!$A:$A,0),MATCH("EFFR, FRED: Close",'Daily Data ADJ'!$1:$1,0))</f>
        <v>0.13</v>
      </c>
      <c r="D615" t="str">
        <f>INDEX('Daily Data ADJ'!$1:$1048576,MATCH(Calc!$A615,'Daily Data ADJ'!$A:$A,1),MATCH("SOFR, FRED: Close",'Daily Data ADJ'!$1:$1,0))</f>
        <v>NaN</v>
      </c>
      <c r="E615">
        <f>INDEX('Daily Data ADJ'!$1:$1048576,MATCH(Calc!$A615,'Daily Data ADJ'!$A:$A,0),MATCH("UPRO, CBOE BZX: Close",'Daily Data ADJ'!$1:$1,0))</f>
        <v>10.42151035</v>
      </c>
      <c r="F615">
        <f>INDEX('Daily Data ADJ'!$1:$1048576,MATCH(Calc!$A615,'Daily Data ADJ'!$A:$A,0),MATCH("ES1!, CME_MINI: Close",'Daily Data ADJ'!$1:$1,0))</f>
        <v>2048</v>
      </c>
      <c r="G615">
        <f>INDEX('Daily Data ADJ'!$1:$1048576,MATCH(Calc!$A615,'Daily Data ADJ'!$A:$A,0),MATCH("ES2!, CME_MINI: Close",'Daily Data ADJ'!$1:$1,0))</f>
        <v>2040.75</v>
      </c>
      <c r="H615">
        <f>INDEX('QUANDL MULTPL SP500_DIV_YIELD_M'!$A:$G,MATCH(Calc!$A615,'QUANDL MULTPL SP500_DIV_YIELD_M'!$A:$A,1),MATCH('QUANDL MULTPL SP500_DIV_YIELD_M'!$E$1,'QUANDL MULTPL SP500_DIV_YIELD_M'!$A$1:$G$1,0))</f>
        <v>2.11</v>
      </c>
      <c r="I615" s="5">
        <f t="shared" si="54"/>
        <v>7.0148577131018304E-3</v>
      </c>
      <c r="J615" s="1">
        <f>A615/24/60/60+DATE(1970,1,1)</f>
        <v>42324.604166666672</v>
      </c>
      <c r="K615" s="3">
        <f t="shared" si="57"/>
        <v>3</v>
      </c>
      <c r="L615" s="6">
        <f>(1+Chart!$F$4)^(1/(365/K615))-1</f>
        <v>1.9979165917494157E-4</v>
      </c>
      <c r="M615" s="6">
        <f t="shared" si="58"/>
        <v>1.0678049324752692E-5</v>
      </c>
      <c r="N615" s="6">
        <f t="shared" si="59"/>
        <v>5.745673051715805E-5</v>
      </c>
      <c r="O615">
        <f>O614*(B615/B614)</f>
        <v>180.22015807000088</v>
      </c>
      <c r="P615">
        <f t="shared" si="55"/>
        <v>2015</v>
      </c>
      <c r="Q615" s="1">
        <f t="shared" si="56"/>
        <v>42324.604166666672</v>
      </c>
      <c r="R615">
        <f>IF(B616="",R614,IF(Q615&gt;=Chart!$F$2,E615,0))</f>
        <v>0</v>
      </c>
      <c r="S615">
        <f>IF(B616="",S614,IFERROR(IF(AND(R615&gt;0,R614=0),R615,(1+(B616/B615-1)*Calc!$Z$1)*S614),0))</f>
        <v>0</v>
      </c>
      <c r="T615">
        <f>IF(B616="",T614,IFERROR(IF(AND(R615&gt;0,R614=0),R615,(1+(B616/B615-1)*Calc!$Z$1-L616)*T614),0))</f>
        <v>0</v>
      </c>
      <c r="U615">
        <f>IF(B616="",U614,IFERROR(IF(AND(R615&gt;0,R614=0),R615,(1+(B616/B615-1)*Calc!$Z$1-M616*2)*U614),0))</f>
        <v>0</v>
      </c>
      <c r="V615">
        <f>IF(B616="",V614,IFERROR(IF(AND(R615&gt;0,R614=0),R615,(1+(B616/B615-1)*Calc!$Z$1-N616*2)*V614),0))</f>
        <v>0</v>
      </c>
      <c r="W615">
        <f>IF(ISNUMBER(C615),C615,W614)</f>
        <v>0.13</v>
      </c>
      <c r="Y615" s="1" t="e">
        <f>IF(AND(Q615&gt;=Chart!$F$2,Q615&lt;=Chart!$F$3),Q615,#N/A)</f>
        <v>#N/A</v>
      </c>
      <c r="Z615" t="e">
        <f>IF(AND(Q615&gt;=Chart!$F$2,Q615&lt;=Chart!$F$3),R615,#N/A)</f>
        <v>#N/A</v>
      </c>
      <c r="AA615" t="e">
        <f>IF(AND(Q615&gt;=Chart!$F$2,Q615&lt;=Chart!$F$3),S615,#N/A)</f>
        <v>#N/A</v>
      </c>
      <c r="AB615" t="e">
        <f>IF(AND(Q615&gt;=Chart!$F$2,Q615&lt;=Chart!$F$3),T615,#N/A)</f>
        <v>#N/A</v>
      </c>
      <c r="AC615" t="e">
        <f>IF(AND(Q615&gt;=Chart!$F$2,Q615&lt;=Chart!$F$3),U615,#N/A)</f>
        <v>#N/A</v>
      </c>
      <c r="AD615" t="e">
        <f>IF(AND(Q615&gt;=Chart!$F$2,Q615&lt;=Chart!$F$3),V615,#N/A)</f>
        <v>#N/A</v>
      </c>
      <c r="AE615" t="e">
        <f>IF(AND(Q615&gt;=Chart!$F$2,Q615&lt;=Chart!$F$3),I615,#N/A)</f>
        <v>#N/A</v>
      </c>
      <c r="AF615" t="e">
        <f>IF(AND(Q615&gt;=Chart!$F$2,Q615&lt;=Chart!$F$3),H615/100,#N/A)</f>
        <v>#N/A</v>
      </c>
      <c r="AG615" t="e">
        <f>IF(AND(Q615&gt;=Chart!$F$2,Q615&lt;=Chart!$F$3),W615/100,#N/A)</f>
        <v>#N/A</v>
      </c>
    </row>
    <row r="616" spans="1:33" x14ac:dyDescent="0.25">
      <c r="A616">
        <v>1447770600</v>
      </c>
      <c r="B616">
        <f>INDEX('Daily Data ADJ'!$1:$1048576,MATCH(Calc!$A616,'Daily Data ADJ'!$A:$A,0),MATCH("SPY, CBOE BZX: Close",'Daily Data ADJ'!$1:$1,0))</f>
        <v>180.08868727999999</v>
      </c>
      <c r="C616">
        <f>INDEX('Daily Data ADJ'!$1:$1048576,MATCH(Calc!$A616,'Daily Data ADJ'!$A:$A,0),MATCH("EFFR, FRED: Close",'Daily Data ADJ'!$1:$1,0))</f>
        <v>0.13</v>
      </c>
      <c r="D616" t="str">
        <f>INDEX('Daily Data ADJ'!$1:$1048576,MATCH(Calc!$A616,'Daily Data ADJ'!$A:$A,1),MATCH("SOFR, FRED: Close",'Daily Data ADJ'!$1:$1,0))</f>
        <v>NaN</v>
      </c>
      <c r="E616">
        <f>INDEX('Daily Data ADJ'!$1:$1048576,MATCH(Calc!$A616,'Daily Data ADJ'!$A:$A,0),MATCH("UPRO, CBOE BZX: Close",'Daily Data ADJ'!$1:$1,0))</f>
        <v>10.385658039999999</v>
      </c>
      <c r="F616">
        <f>INDEX('Daily Data ADJ'!$1:$1048576,MATCH(Calc!$A616,'Daily Data ADJ'!$A:$A,0),MATCH("ES1!, CME_MINI: Close",'Daily Data ADJ'!$1:$1,0))</f>
        <v>2049</v>
      </c>
      <c r="G616">
        <f>INDEX('Daily Data ADJ'!$1:$1048576,MATCH(Calc!$A616,'Daily Data ADJ'!$A:$A,0),MATCH("ES2!, CME_MINI: Close",'Daily Data ADJ'!$1:$1,0))</f>
        <v>2041.75</v>
      </c>
      <c r="H616">
        <f>INDEX('QUANDL MULTPL SP500_DIV_YIELD_M'!$A:$G,MATCH(Calc!$A616,'QUANDL MULTPL SP500_DIV_YIELD_M'!$A:$A,1),MATCH('QUANDL MULTPL SP500_DIV_YIELD_M'!$E$1,'QUANDL MULTPL SP500_DIV_YIELD_M'!$A$1:$G$1,0))</f>
        <v>2.11</v>
      </c>
      <c r="I616" s="5">
        <f t="shared" si="54"/>
        <v>7.0216953616620732E-3</v>
      </c>
      <c r="J616" s="1">
        <f>A616/24/60/60+DATE(1970,1,1)</f>
        <v>42325.604166666672</v>
      </c>
      <c r="K616" s="3">
        <f t="shared" si="57"/>
        <v>1</v>
      </c>
      <c r="L616" s="6">
        <f>(1+Chart!$F$4)^(1/(365/K616))-1</f>
        <v>6.6592785027408397E-5</v>
      </c>
      <c r="M616" s="6">
        <f t="shared" si="58"/>
        <v>3.5593371059405854E-6</v>
      </c>
      <c r="N616" s="6">
        <f t="shared" si="59"/>
        <v>1.9170479790053818E-5</v>
      </c>
      <c r="O616">
        <f>O615*(B616/B615)</f>
        <v>180.08868728000087</v>
      </c>
      <c r="P616">
        <f t="shared" si="55"/>
        <v>2015</v>
      </c>
      <c r="Q616" s="1">
        <f t="shared" si="56"/>
        <v>42325.604166666672</v>
      </c>
      <c r="R616">
        <f>IF(B617="",R615,IF(Q616&gt;=Chart!$F$2,E616,0))</f>
        <v>0</v>
      </c>
      <c r="S616">
        <f>IF(B617="",S615,IFERROR(IF(AND(R616&gt;0,R615=0),R616,(1+(B617/B616-1)*Calc!$Z$1)*S615),0))</f>
        <v>0</v>
      </c>
      <c r="T616">
        <f>IF(B617="",T615,IFERROR(IF(AND(R616&gt;0,R615=0),R616,(1+(B617/B616-1)*Calc!$Z$1-L617)*T615),0))</f>
        <v>0</v>
      </c>
      <c r="U616">
        <f>IF(B617="",U615,IFERROR(IF(AND(R616&gt;0,R615=0),R616,(1+(B617/B616-1)*Calc!$Z$1-M617*2)*U615),0))</f>
        <v>0</v>
      </c>
      <c r="V616">
        <f>IF(B617="",V615,IFERROR(IF(AND(R616&gt;0,R615=0),R616,(1+(B617/B616-1)*Calc!$Z$1-N617*2)*V615),0))</f>
        <v>0</v>
      </c>
      <c r="W616">
        <f>IF(ISNUMBER(C616),C616,W615)</f>
        <v>0.13</v>
      </c>
      <c r="Y616" s="1" t="e">
        <f>IF(AND(Q616&gt;=Chart!$F$2,Q616&lt;=Chart!$F$3),Q616,#N/A)</f>
        <v>#N/A</v>
      </c>
      <c r="Z616" t="e">
        <f>IF(AND(Q616&gt;=Chart!$F$2,Q616&lt;=Chart!$F$3),R616,#N/A)</f>
        <v>#N/A</v>
      </c>
      <c r="AA616" t="e">
        <f>IF(AND(Q616&gt;=Chart!$F$2,Q616&lt;=Chart!$F$3),S616,#N/A)</f>
        <v>#N/A</v>
      </c>
      <c r="AB616" t="e">
        <f>IF(AND(Q616&gt;=Chart!$F$2,Q616&lt;=Chart!$F$3),T616,#N/A)</f>
        <v>#N/A</v>
      </c>
      <c r="AC616" t="e">
        <f>IF(AND(Q616&gt;=Chart!$F$2,Q616&lt;=Chart!$F$3),U616,#N/A)</f>
        <v>#N/A</v>
      </c>
      <c r="AD616" t="e">
        <f>IF(AND(Q616&gt;=Chart!$F$2,Q616&lt;=Chart!$F$3),V616,#N/A)</f>
        <v>#N/A</v>
      </c>
      <c r="AE616" t="e">
        <f>IF(AND(Q616&gt;=Chart!$F$2,Q616&lt;=Chart!$F$3),I616,#N/A)</f>
        <v>#N/A</v>
      </c>
      <c r="AF616" t="e">
        <f>IF(AND(Q616&gt;=Chart!$F$2,Q616&lt;=Chart!$F$3),H616/100,#N/A)</f>
        <v>#N/A</v>
      </c>
      <c r="AG616" t="e">
        <f>IF(AND(Q616&gt;=Chart!$F$2,Q616&lt;=Chart!$F$3),W616/100,#N/A)</f>
        <v>#N/A</v>
      </c>
    </row>
    <row r="617" spans="1:33" x14ac:dyDescent="0.25">
      <c r="A617">
        <v>1447857000</v>
      </c>
      <c r="B617">
        <f>INDEX('Daily Data ADJ'!$1:$1048576,MATCH(Calc!$A617,'Daily Data ADJ'!$A:$A,0),MATCH("SPY, CBOE BZX: Close",'Daily Data ADJ'!$1:$1,0))</f>
        <v>182.94598576000001</v>
      </c>
      <c r="C617">
        <f>INDEX('Daily Data ADJ'!$1:$1048576,MATCH(Calc!$A617,'Daily Data ADJ'!$A:$A,0),MATCH("EFFR, FRED: Close",'Daily Data ADJ'!$1:$1,0))</f>
        <v>0.12</v>
      </c>
      <c r="D617" t="str">
        <f>INDEX('Daily Data ADJ'!$1:$1048576,MATCH(Calc!$A617,'Daily Data ADJ'!$A:$A,1),MATCH("SOFR, FRED: Close",'Daily Data ADJ'!$1:$1,0))</f>
        <v>NaN</v>
      </c>
      <c r="E617">
        <f>INDEX('Daily Data ADJ'!$1:$1048576,MATCH(Calc!$A617,'Daily Data ADJ'!$A:$A,0),MATCH("UPRO, CBOE BZX: Close",'Daily Data ADJ'!$1:$1,0))</f>
        <v>10.884326570000001</v>
      </c>
      <c r="F617">
        <f>INDEX('Daily Data ADJ'!$1:$1048576,MATCH(Calc!$A617,'Daily Data ADJ'!$A:$A,0),MATCH("ES1!, CME_MINI: Close",'Daily Data ADJ'!$1:$1,0))</f>
        <v>2079.75</v>
      </c>
      <c r="G617">
        <f>INDEX('Daily Data ADJ'!$1:$1048576,MATCH(Calc!$A617,'Daily Data ADJ'!$A:$A,0),MATCH("ES2!, CME_MINI: Close",'Daily Data ADJ'!$1:$1,0))</f>
        <v>2072.5</v>
      </c>
      <c r="H617">
        <f>INDEX('QUANDL MULTPL SP500_DIV_YIELD_M'!$A:$G,MATCH(Calc!$A617,'QUANDL MULTPL SP500_DIV_YIELD_M'!$A:$A,1),MATCH('QUANDL MULTPL SP500_DIV_YIELD_M'!$E$1,'QUANDL MULTPL SP500_DIV_YIELD_M'!$A$1:$G$1,0))</f>
        <v>2.11</v>
      </c>
      <c r="I617" s="5">
        <f t="shared" si="54"/>
        <v>7.2287600512005341E-3</v>
      </c>
      <c r="J617" s="1">
        <f>A617/24/60/60+DATE(1970,1,1)</f>
        <v>42326.604166666672</v>
      </c>
      <c r="K617" s="3">
        <f t="shared" si="57"/>
        <v>1</v>
      </c>
      <c r="L617" s="6">
        <f>(1+Chart!$F$4)^(1/(365/K617))-1</f>
        <v>6.6592785027408397E-5</v>
      </c>
      <c r="M617" s="6">
        <f t="shared" si="58"/>
        <v>3.2857056047053135E-6</v>
      </c>
      <c r="N617" s="6">
        <f t="shared" si="59"/>
        <v>1.9733777720576384E-5</v>
      </c>
      <c r="O617">
        <f>O616*(B617/B616)</f>
        <v>182.94598576000089</v>
      </c>
      <c r="P617">
        <f t="shared" si="55"/>
        <v>2015</v>
      </c>
      <c r="Q617" s="1">
        <f t="shared" si="56"/>
        <v>42326.604166666672</v>
      </c>
      <c r="R617">
        <f>IF(B618="",R616,IF(Q617&gt;=Chart!$F$2,E617,0))</f>
        <v>0</v>
      </c>
      <c r="S617">
        <f>IF(B618="",S616,IFERROR(IF(AND(R617&gt;0,R616=0),R617,(1+(B618/B617-1)*Calc!$Z$1)*S616),0))</f>
        <v>0</v>
      </c>
      <c r="T617">
        <f>IF(B618="",T616,IFERROR(IF(AND(R617&gt;0,R616=0),R617,(1+(B618/B617-1)*Calc!$Z$1-L618)*T616),0))</f>
        <v>0</v>
      </c>
      <c r="U617">
        <f>IF(B618="",U616,IFERROR(IF(AND(R617&gt;0,R616=0),R617,(1+(B618/B617-1)*Calc!$Z$1-M618*2)*U616),0))</f>
        <v>0</v>
      </c>
      <c r="V617">
        <f>IF(B618="",V616,IFERROR(IF(AND(R617&gt;0,R616=0),R617,(1+(B618/B617-1)*Calc!$Z$1-N618*2)*V616),0))</f>
        <v>0</v>
      </c>
      <c r="W617">
        <f>IF(ISNUMBER(C617),C617,W616)</f>
        <v>0.12</v>
      </c>
      <c r="Y617" s="1" t="e">
        <f>IF(AND(Q617&gt;=Chart!$F$2,Q617&lt;=Chart!$F$3),Q617,#N/A)</f>
        <v>#N/A</v>
      </c>
      <c r="Z617" t="e">
        <f>IF(AND(Q617&gt;=Chart!$F$2,Q617&lt;=Chart!$F$3),R617,#N/A)</f>
        <v>#N/A</v>
      </c>
      <c r="AA617" t="e">
        <f>IF(AND(Q617&gt;=Chart!$F$2,Q617&lt;=Chart!$F$3),S617,#N/A)</f>
        <v>#N/A</v>
      </c>
      <c r="AB617" t="e">
        <f>IF(AND(Q617&gt;=Chart!$F$2,Q617&lt;=Chart!$F$3),T617,#N/A)</f>
        <v>#N/A</v>
      </c>
      <c r="AC617" t="e">
        <f>IF(AND(Q617&gt;=Chart!$F$2,Q617&lt;=Chart!$F$3),U617,#N/A)</f>
        <v>#N/A</v>
      </c>
      <c r="AD617" t="e">
        <f>IF(AND(Q617&gt;=Chart!$F$2,Q617&lt;=Chart!$F$3),V617,#N/A)</f>
        <v>#N/A</v>
      </c>
      <c r="AE617" t="e">
        <f>IF(AND(Q617&gt;=Chart!$F$2,Q617&lt;=Chart!$F$3),I617,#N/A)</f>
        <v>#N/A</v>
      </c>
      <c r="AF617" t="e">
        <f>IF(AND(Q617&gt;=Chart!$F$2,Q617&lt;=Chart!$F$3),H617/100,#N/A)</f>
        <v>#N/A</v>
      </c>
      <c r="AG617" t="e">
        <f>IF(AND(Q617&gt;=Chart!$F$2,Q617&lt;=Chart!$F$3),W617/100,#N/A)</f>
        <v>#N/A</v>
      </c>
    </row>
    <row r="618" spans="1:33" x14ac:dyDescent="0.25">
      <c r="A618">
        <v>1447943400</v>
      </c>
      <c r="B618">
        <f>INDEX('Daily Data ADJ'!$1:$1048576,MATCH(Calc!$A618,'Daily Data ADJ'!$A:$A,0),MATCH("SPY, CBOE BZX: Close",'Daily Data ADJ'!$1:$1,0))</f>
        <v>182.78822081999999</v>
      </c>
      <c r="C618">
        <f>INDEX('Daily Data ADJ'!$1:$1048576,MATCH(Calc!$A618,'Daily Data ADJ'!$A:$A,0),MATCH("EFFR, FRED: Close",'Daily Data ADJ'!$1:$1,0))</f>
        <v>0.12</v>
      </c>
      <c r="D618" t="str">
        <f>INDEX('Daily Data ADJ'!$1:$1048576,MATCH(Calc!$A618,'Daily Data ADJ'!$A:$A,1),MATCH("SOFR, FRED: Close",'Daily Data ADJ'!$1:$1,0))</f>
        <v>NaN</v>
      </c>
      <c r="E618">
        <f>INDEX('Daily Data ADJ'!$1:$1048576,MATCH(Calc!$A618,'Daily Data ADJ'!$A:$A,0),MATCH("UPRO, CBOE BZX: Close",'Daily Data ADJ'!$1:$1,0))</f>
        <v>10.86802988</v>
      </c>
      <c r="F618">
        <f>INDEX('Daily Data ADJ'!$1:$1048576,MATCH(Calc!$A618,'Daily Data ADJ'!$A:$A,0),MATCH("ES1!, CME_MINI: Close",'Daily Data ADJ'!$1:$1,0))</f>
        <v>2079.25</v>
      </c>
      <c r="G618">
        <f>INDEX('Daily Data ADJ'!$1:$1048576,MATCH(Calc!$A618,'Daily Data ADJ'!$A:$A,0),MATCH("ES2!, CME_MINI: Close",'Daily Data ADJ'!$1:$1,0))</f>
        <v>2072.25</v>
      </c>
      <c r="H618">
        <f>INDEX('QUANDL MULTPL SP500_DIV_YIELD_M'!$A:$G,MATCH(Calc!$A618,'QUANDL MULTPL SP500_DIV_YIELD_M'!$A:$A,1),MATCH('QUANDL MULTPL SP500_DIV_YIELD_M'!$E$1,'QUANDL MULTPL SP500_DIV_YIELD_M'!$A$1:$G$1,0))</f>
        <v>2.11</v>
      </c>
      <c r="I618" s="5">
        <f t="shared" si="54"/>
        <v>7.7014572821405454E-3</v>
      </c>
      <c r="J618" s="1">
        <f>A618/24/60/60+DATE(1970,1,1)</f>
        <v>42327.604166666672</v>
      </c>
      <c r="K618" s="3">
        <f t="shared" si="57"/>
        <v>1</v>
      </c>
      <c r="L618" s="6">
        <f>(1+Chart!$F$4)^(1/(365/K618))-1</f>
        <v>6.6592785027408397E-5</v>
      </c>
      <c r="M618" s="6">
        <f t="shared" si="58"/>
        <v>3.2857056047053135E-6</v>
      </c>
      <c r="N618" s="6">
        <f t="shared" si="59"/>
        <v>2.1019268710009698E-5</v>
      </c>
      <c r="O618">
        <f>O617*(B618/B617)</f>
        <v>182.78822082000087</v>
      </c>
      <c r="P618">
        <f t="shared" si="55"/>
        <v>2015</v>
      </c>
      <c r="Q618" s="1">
        <f t="shared" si="56"/>
        <v>42327.604166666672</v>
      </c>
      <c r="R618">
        <f>IF(B619="",R617,IF(Q618&gt;=Chart!$F$2,E618,0))</f>
        <v>0</v>
      </c>
      <c r="S618">
        <f>IF(B619="",S617,IFERROR(IF(AND(R618&gt;0,R617=0),R618,(1+(B619/B618-1)*Calc!$Z$1)*S617),0))</f>
        <v>0</v>
      </c>
      <c r="T618">
        <f>IF(B619="",T617,IFERROR(IF(AND(R618&gt;0,R617=0),R618,(1+(B619/B618-1)*Calc!$Z$1-L619)*T617),0))</f>
        <v>0</v>
      </c>
      <c r="U618">
        <f>IF(B619="",U617,IFERROR(IF(AND(R618&gt;0,R617=0),R618,(1+(B619/B618-1)*Calc!$Z$1-M619*2)*U617),0))</f>
        <v>0</v>
      </c>
      <c r="V618">
        <f>IF(B619="",V617,IFERROR(IF(AND(R618&gt;0,R617=0),R618,(1+(B619/B618-1)*Calc!$Z$1-N619*2)*V617),0))</f>
        <v>0</v>
      </c>
      <c r="W618">
        <f>IF(ISNUMBER(C618),C618,W617)</f>
        <v>0.12</v>
      </c>
      <c r="Y618" s="1" t="e">
        <f>IF(AND(Q618&gt;=Chart!$F$2,Q618&lt;=Chart!$F$3),Q618,#N/A)</f>
        <v>#N/A</v>
      </c>
      <c r="Z618" t="e">
        <f>IF(AND(Q618&gt;=Chart!$F$2,Q618&lt;=Chart!$F$3),R618,#N/A)</f>
        <v>#N/A</v>
      </c>
      <c r="AA618" t="e">
        <f>IF(AND(Q618&gt;=Chart!$F$2,Q618&lt;=Chart!$F$3),S618,#N/A)</f>
        <v>#N/A</v>
      </c>
      <c r="AB618" t="e">
        <f>IF(AND(Q618&gt;=Chart!$F$2,Q618&lt;=Chart!$F$3),T618,#N/A)</f>
        <v>#N/A</v>
      </c>
      <c r="AC618" t="e">
        <f>IF(AND(Q618&gt;=Chart!$F$2,Q618&lt;=Chart!$F$3),U618,#N/A)</f>
        <v>#N/A</v>
      </c>
      <c r="AD618" t="e">
        <f>IF(AND(Q618&gt;=Chart!$F$2,Q618&lt;=Chart!$F$3),V618,#N/A)</f>
        <v>#N/A</v>
      </c>
      <c r="AE618" t="e">
        <f>IF(AND(Q618&gt;=Chart!$F$2,Q618&lt;=Chart!$F$3),I618,#N/A)</f>
        <v>#N/A</v>
      </c>
      <c r="AF618" t="e">
        <f>IF(AND(Q618&gt;=Chart!$F$2,Q618&lt;=Chart!$F$3),H618/100,#N/A)</f>
        <v>#N/A</v>
      </c>
      <c r="AG618" t="e">
        <f>IF(AND(Q618&gt;=Chart!$F$2,Q618&lt;=Chart!$F$3),W618/100,#N/A)</f>
        <v>#N/A</v>
      </c>
    </row>
    <row r="619" spans="1:33" x14ac:dyDescent="0.25">
      <c r="A619">
        <v>1448029800</v>
      </c>
      <c r="B619">
        <f>INDEX('Daily Data ADJ'!$1:$1048576,MATCH(Calc!$A619,'Daily Data ADJ'!$A:$A,0),MATCH("SPY, CBOE BZX: Close",'Daily Data ADJ'!$1:$1,0))</f>
        <v>183.45504066000001</v>
      </c>
      <c r="C619">
        <f>INDEX('Daily Data ADJ'!$1:$1048576,MATCH(Calc!$A619,'Daily Data ADJ'!$A:$A,0),MATCH("EFFR, FRED: Close",'Daily Data ADJ'!$1:$1,0))</f>
        <v>0.12</v>
      </c>
      <c r="D619" t="str">
        <f>INDEX('Daily Data ADJ'!$1:$1048576,MATCH(Calc!$A619,'Daily Data ADJ'!$A:$A,1),MATCH("SOFR, FRED: Close",'Daily Data ADJ'!$1:$1,0))</f>
        <v>NaN</v>
      </c>
      <c r="E619">
        <f>INDEX('Daily Data ADJ'!$1:$1048576,MATCH(Calc!$A619,'Daily Data ADJ'!$A:$A,0),MATCH("UPRO, CBOE BZX: Close",'Daily Data ADJ'!$1:$1,0))</f>
        <v>10.98699264</v>
      </c>
      <c r="F619">
        <f>INDEX('Daily Data ADJ'!$1:$1048576,MATCH(Calc!$A619,'Daily Data ADJ'!$A:$A,0),MATCH("ES1!, CME_MINI: Close",'Daily Data ADJ'!$1:$1,0))</f>
        <v>2088.75</v>
      </c>
      <c r="G619">
        <f>INDEX('Daily Data ADJ'!$1:$1048576,MATCH(Calc!$A619,'Daily Data ADJ'!$A:$A,0),MATCH("ES2!, CME_MINI: Close",'Daily Data ADJ'!$1:$1,0))</f>
        <v>2081.75</v>
      </c>
      <c r="H619">
        <f>INDEX('QUANDL MULTPL SP500_DIV_YIELD_M'!$A:$G,MATCH(Calc!$A619,'QUANDL MULTPL SP500_DIV_YIELD_M'!$A:$A,1),MATCH('QUANDL MULTPL SP500_DIV_YIELD_M'!$E$1,'QUANDL MULTPL SP500_DIV_YIELD_M'!$A$1:$G$1,0))</f>
        <v>2.11</v>
      </c>
      <c r="I619" s="5">
        <f t="shared" si="54"/>
        <v>7.7620896859585849E-3</v>
      </c>
      <c r="J619" s="1">
        <f>A619/24/60/60+DATE(1970,1,1)</f>
        <v>42328.604166666672</v>
      </c>
      <c r="K619" s="3">
        <f t="shared" si="57"/>
        <v>1</v>
      </c>
      <c r="L619" s="6">
        <f>(1+Chart!$F$4)^(1/(365/K619))-1</f>
        <v>6.6592785027408397E-5</v>
      </c>
      <c r="M619" s="6">
        <f t="shared" si="58"/>
        <v>3.2857056047053135E-6</v>
      </c>
      <c r="N619" s="6">
        <f t="shared" si="59"/>
        <v>2.1184113844885388E-5</v>
      </c>
      <c r="O619">
        <f>O618*(B619/B618)</f>
        <v>183.45504066000092</v>
      </c>
      <c r="P619">
        <f t="shared" si="55"/>
        <v>2015</v>
      </c>
      <c r="Q619" s="1">
        <f t="shared" si="56"/>
        <v>42328.604166666672</v>
      </c>
      <c r="R619">
        <f>IF(B620="",R618,IF(Q619&gt;=Chart!$F$2,E619,0))</f>
        <v>0</v>
      </c>
      <c r="S619">
        <f>IF(B620="",S618,IFERROR(IF(AND(R619&gt;0,R618=0),R619,(1+(B620/B619-1)*Calc!$Z$1)*S618),0))</f>
        <v>0</v>
      </c>
      <c r="T619">
        <f>IF(B620="",T618,IFERROR(IF(AND(R619&gt;0,R618=0),R619,(1+(B620/B619-1)*Calc!$Z$1-L620)*T618),0))</f>
        <v>0</v>
      </c>
      <c r="U619">
        <f>IF(B620="",U618,IFERROR(IF(AND(R619&gt;0,R618=0),R619,(1+(B620/B619-1)*Calc!$Z$1-M620*2)*U618),0))</f>
        <v>0</v>
      </c>
      <c r="V619">
        <f>IF(B620="",V618,IFERROR(IF(AND(R619&gt;0,R618=0),R619,(1+(B620/B619-1)*Calc!$Z$1-N620*2)*V618),0))</f>
        <v>0</v>
      </c>
      <c r="W619">
        <f>IF(ISNUMBER(C619),C619,W618)</f>
        <v>0.12</v>
      </c>
      <c r="Y619" s="1" t="e">
        <f>IF(AND(Q619&gt;=Chart!$F$2,Q619&lt;=Chart!$F$3),Q619,#N/A)</f>
        <v>#N/A</v>
      </c>
      <c r="Z619" t="e">
        <f>IF(AND(Q619&gt;=Chart!$F$2,Q619&lt;=Chart!$F$3),R619,#N/A)</f>
        <v>#N/A</v>
      </c>
      <c r="AA619" t="e">
        <f>IF(AND(Q619&gt;=Chart!$F$2,Q619&lt;=Chart!$F$3),S619,#N/A)</f>
        <v>#N/A</v>
      </c>
      <c r="AB619" t="e">
        <f>IF(AND(Q619&gt;=Chart!$F$2,Q619&lt;=Chart!$F$3),T619,#N/A)</f>
        <v>#N/A</v>
      </c>
      <c r="AC619" t="e">
        <f>IF(AND(Q619&gt;=Chart!$F$2,Q619&lt;=Chart!$F$3),U619,#N/A)</f>
        <v>#N/A</v>
      </c>
      <c r="AD619" t="e">
        <f>IF(AND(Q619&gt;=Chart!$F$2,Q619&lt;=Chart!$F$3),V619,#N/A)</f>
        <v>#N/A</v>
      </c>
      <c r="AE619" t="e">
        <f>IF(AND(Q619&gt;=Chart!$F$2,Q619&lt;=Chart!$F$3),I619,#N/A)</f>
        <v>#N/A</v>
      </c>
      <c r="AF619" t="e">
        <f>IF(AND(Q619&gt;=Chart!$F$2,Q619&lt;=Chart!$F$3),H619/100,#N/A)</f>
        <v>#N/A</v>
      </c>
      <c r="AG619" t="e">
        <f>IF(AND(Q619&gt;=Chart!$F$2,Q619&lt;=Chart!$F$3),W619/100,#N/A)</f>
        <v>#N/A</v>
      </c>
    </row>
    <row r="620" spans="1:33" x14ac:dyDescent="0.25">
      <c r="A620">
        <v>1448289000</v>
      </c>
      <c r="B620">
        <f>INDEX('Daily Data ADJ'!$1:$1048576,MATCH(Calc!$A620,'Daily Data ADJ'!$A:$A,0),MATCH("SPY, CBOE BZX: Close",'Daily Data ADJ'!$1:$1,0))</f>
        <v>183.24398622000001</v>
      </c>
      <c r="C620">
        <f>INDEX('Daily Data ADJ'!$1:$1048576,MATCH(Calc!$A620,'Daily Data ADJ'!$A:$A,0),MATCH("EFFR, FRED: Close",'Daily Data ADJ'!$1:$1,0))</f>
        <v>0.12</v>
      </c>
      <c r="D620" t="str">
        <f>INDEX('Daily Data ADJ'!$1:$1048576,MATCH(Calc!$A620,'Daily Data ADJ'!$A:$A,1),MATCH("SOFR, FRED: Close",'Daily Data ADJ'!$1:$1,0))</f>
        <v>NaN</v>
      </c>
      <c r="E620">
        <f>INDEX('Daily Data ADJ'!$1:$1048576,MATCH(Calc!$A620,'Daily Data ADJ'!$A:$A,0),MATCH("UPRO, CBOE BZX: Close",'Daily Data ADJ'!$1:$1,0))</f>
        <v>10.93973353</v>
      </c>
      <c r="F620">
        <f>INDEX('Daily Data ADJ'!$1:$1048576,MATCH(Calc!$A620,'Daily Data ADJ'!$A:$A,0),MATCH("ES1!, CME_MINI: Close",'Daily Data ADJ'!$1:$1,0))</f>
        <v>2084.25</v>
      </c>
      <c r="G620">
        <f>INDEX('Daily Data ADJ'!$1:$1048576,MATCH(Calc!$A620,'Daily Data ADJ'!$A:$A,0),MATCH("ES2!, CME_MINI: Close",'Daily Data ADJ'!$1:$1,0))</f>
        <v>2077</v>
      </c>
      <c r="H620">
        <f>INDEX('QUANDL MULTPL SP500_DIV_YIELD_M'!$A:$G,MATCH(Calc!$A620,'QUANDL MULTPL SP500_DIV_YIELD_M'!$A:$A,1),MATCH('QUANDL MULTPL SP500_DIV_YIELD_M'!$E$1,'QUANDL MULTPL SP500_DIV_YIELD_M'!$A$1:$G$1,0))</f>
        <v>2.11</v>
      </c>
      <c r="I620" s="5">
        <f t="shared" si="54"/>
        <v>7.2585523975004958E-3</v>
      </c>
      <c r="J620" s="1">
        <f>A620/24/60/60+DATE(1970,1,1)</f>
        <v>42331.604166666672</v>
      </c>
      <c r="K620" s="3">
        <f t="shared" si="57"/>
        <v>3</v>
      </c>
      <c r="L620" s="6">
        <f>(1+Chart!$F$4)^(1/(365/K620))-1</f>
        <v>1.9979165917494157E-4</v>
      </c>
      <c r="M620" s="6">
        <f t="shared" si="58"/>
        <v>9.8571492017640594E-6</v>
      </c>
      <c r="N620" s="6">
        <f t="shared" si="59"/>
        <v>5.9445623469267517E-5</v>
      </c>
      <c r="O620">
        <f>O619*(B620/B619)</f>
        <v>183.24398622000092</v>
      </c>
      <c r="P620">
        <f t="shared" si="55"/>
        <v>2015</v>
      </c>
      <c r="Q620" s="1">
        <f t="shared" si="56"/>
        <v>42331.604166666672</v>
      </c>
      <c r="R620">
        <f>IF(B621="",R619,IF(Q620&gt;=Chart!$F$2,E620,0))</f>
        <v>0</v>
      </c>
      <c r="S620">
        <f>IF(B621="",S619,IFERROR(IF(AND(R620&gt;0,R619=0),R620,(1+(B621/B620-1)*Calc!$Z$1)*S619),0))</f>
        <v>0</v>
      </c>
      <c r="T620">
        <f>IF(B621="",T619,IFERROR(IF(AND(R620&gt;0,R619=0),R620,(1+(B621/B620-1)*Calc!$Z$1-L621)*T619),0))</f>
        <v>0</v>
      </c>
      <c r="U620">
        <f>IF(B621="",U619,IFERROR(IF(AND(R620&gt;0,R619=0),R620,(1+(B621/B620-1)*Calc!$Z$1-M621*2)*U619),0))</f>
        <v>0</v>
      </c>
      <c r="V620">
        <f>IF(B621="",V619,IFERROR(IF(AND(R620&gt;0,R619=0),R620,(1+(B621/B620-1)*Calc!$Z$1-N621*2)*V619),0))</f>
        <v>0</v>
      </c>
      <c r="W620">
        <f>IF(ISNUMBER(C620),C620,W619)</f>
        <v>0.12</v>
      </c>
      <c r="Y620" s="1" t="e">
        <f>IF(AND(Q620&gt;=Chart!$F$2,Q620&lt;=Chart!$F$3),Q620,#N/A)</f>
        <v>#N/A</v>
      </c>
      <c r="Z620" t="e">
        <f>IF(AND(Q620&gt;=Chart!$F$2,Q620&lt;=Chart!$F$3),R620,#N/A)</f>
        <v>#N/A</v>
      </c>
      <c r="AA620" t="e">
        <f>IF(AND(Q620&gt;=Chart!$F$2,Q620&lt;=Chart!$F$3),S620,#N/A)</f>
        <v>#N/A</v>
      </c>
      <c r="AB620" t="e">
        <f>IF(AND(Q620&gt;=Chart!$F$2,Q620&lt;=Chart!$F$3),T620,#N/A)</f>
        <v>#N/A</v>
      </c>
      <c r="AC620" t="e">
        <f>IF(AND(Q620&gt;=Chart!$F$2,Q620&lt;=Chart!$F$3),U620,#N/A)</f>
        <v>#N/A</v>
      </c>
      <c r="AD620" t="e">
        <f>IF(AND(Q620&gt;=Chart!$F$2,Q620&lt;=Chart!$F$3),V620,#N/A)</f>
        <v>#N/A</v>
      </c>
      <c r="AE620" t="e">
        <f>IF(AND(Q620&gt;=Chart!$F$2,Q620&lt;=Chart!$F$3),I620,#N/A)</f>
        <v>#N/A</v>
      </c>
      <c r="AF620" t="e">
        <f>IF(AND(Q620&gt;=Chart!$F$2,Q620&lt;=Chart!$F$3),H620/100,#N/A)</f>
        <v>#N/A</v>
      </c>
      <c r="AG620" t="e">
        <f>IF(AND(Q620&gt;=Chart!$F$2,Q620&lt;=Chart!$F$3),W620/100,#N/A)</f>
        <v>#N/A</v>
      </c>
    </row>
    <row r="621" spans="1:33" x14ac:dyDescent="0.25">
      <c r="A621">
        <v>1448375400</v>
      </c>
      <c r="B621">
        <f>INDEX('Daily Data ADJ'!$1:$1048576,MATCH(Calc!$A621,'Daily Data ADJ'!$A:$A,0),MATCH("SPY, CBOE BZX: Close",'Daily Data ADJ'!$1:$1,0))</f>
        <v>183.48939836</v>
      </c>
      <c r="C621">
        <f>INDEX('Daily Data ADJ'!$1:$1048576,MATCH(Calc!$A621,'Daily Data ADJ'!$A:$A,0),MATCH("EFFR, FRED: Close",'Daily Data ADJ'!$1:$1,0))</f>
        <v>0.12</v>
      </c>
      <c r="D621" t="str">
        <f>INDEX('Daily Data ADJ'!$1:$1048576,MATCH(Calc!$A621,'Daily Data ADJ'!$A:$A,1),MATCH("SOFR, FRED: Close",'Daily Data ADJ'!$1:$1,0))</f>
        <v>NaN</v>
      </c>
      <c r="E621">
        <f>INDEX('Daily Data ADJ'!$1:$1048576,MATCH(Calc!$A621,'Daily Data ADJ'!$A:$A,0),MATCH("UPRO, CBOE BZX: Close",'Daily Data ADJ'!$1:$1,0))</f>
        <v>10.99188155</v>
      </c>
      <c r="F621">
        <f>INDEX('Daily Data ADJ'!$1:$1048576,MATCH(Calc!$A621,'Daily Data ADJ'!$A:$A,0),MATCH("ES1!, CME_MINI: Close",'Daily Data ADJ'!$1:$1,0))</f>
        <v>2084.75</v>
      </c>
      <c r="G621">
        <f>INDEX('Daily Data ADJ'!$1:$1048576,MATCH(Calc!$A621,'Daily Data ADJ'!$A:$A,0),MATCH("ES2!, CME_MINI: Close",'Daily Data ADJ'!$1:$1,0))</f>
        <v>2077.5</v>
      </c>
      <c r="H621">
        <f>INDEX('QUANDL MULTPL SP500_DIV_YIELD_M'!$A:$G,MATCH(Calc!$A621,'QUANDL MULTPL SP500_DIV_YIELD_M'!$A:$A,1),MATCH('QUANDL MULTPL SP500_DIV_YIELD_M'!$E$1,'QUANDL MULTPL SP500_DIV_YIELD_M'!$A$1:$G$1,0))</f>
        <v>2.11</v>
      </c>
      <c r="I621" s="5">
        <f t="shared" si="54"/>
        <v>7.2618547605328605E-3</v>
      </c>
      <c r="J621" s="1">
        <f>A621/24/60/60+DATE(1970,1,1)</f>
        <v>42332.604166666672</v>
      </c>
      <c r="K621" s="3">
        <f t="shared" si="57"/>
        <v>1</v>
      </c>
      <c r="L621" s="6">
        <f>(1+Chart!$F$4)^(1/(365/K621))-1</f>
        <v>6.6592785027408397E-5</v>
      </c>
      <c r="M621" s="6">
        <f t="shared" si="58"/>
        <v>3.2857056047053135E-6</v>
      </c>
      <c r="N621" s="6">
        <f t="shared" si="59"/>
        <v>1.9823797727802628E-5</v>
      </c>
      <c r="O621">
        <f>O620*(B621/B620)</f>
        <v>183.48939836000093</v>
      </c>
      <c r="P621">
        <f t="shared" si="55"/>
        <v>2015</v>
      </c>
      <c r="Q621" s="1">
        <f t="shared" si="56"/>
        <v>42332.604166666672</v>
      </c>
      <c r="R621">
        <f>IF(B622="",R620,IF(Q621&gt;=Chart!$F$2,E621,0))</f>
        <v>0</v>
      </c>
      <c r="S621">
        <f>IF(B622="",S620,IFERROR(IF(AND(R621&gt;0,R620=0),R621,(1+(B622/B621-1)*Calc!$Z$1)*S620),0))</f>
        <v>0</v>
      </c>
      <c r="T621">
        <f>IF(B622="",T620,IFERROR(IF(AND(R621&gt;0,R620=0),R621,(1+(B622/B621-1)*Calc!$Z$1-L622)*T620),0))</f>
        <v>0</v>
      </c>
      <c r="U621">
        <f>IF(B622="",U620,IFERROR(IF(AND(R621&gt;0,R620=0),R621,(1+(B622/B621-1)*Calc!$Z$1-M622*2)*U620),0))</f>
        <v>0</v>
      </c>
      <c r="V621">
        <f>IF(B622="",V620,IFERROR(IF(AND(R621&gt;0,R620=0),R621,(1+(B622/B621-1)*Calc!$Z$1-N622*2)*V620),0))</f>
        <v>0</v>
      </c>
      <c r="W621">
        <f>IF(ISNUMBER(C621),C621,W620)</f>
        <v>0.12</v>
      </c>
      <c r="Y621" s="1" t="e">
        <f>IF(AND(Q621&gt;=Chart!$F$2,Q621&lt;=Chart!$F$3),Q621,#N/A)</f>
        <v>#N/A</v>
      </c>
      <c r="Z621" t="e">
        <f>IF(AND(Q621&gt;=Chart!$F$2,Q621&lt;=Chart!$F$3),R621,#N/A)</f>
        <v>#N/A</v>
      </c>
      <c r="AA621" t="e">
        <f>IF(AND(Q621&gt;=Chart!$F$2,Q621&lt;=Chart!$F$3),S621,#N/A)</f>
        <v>#N/A</v>
      </c>
      <c r="AB621" t="e">
        <f>IF(AND(Q621&gt;=Chart!$F$2,Q621&lt;=Chart!$F$3),T621,#N/A)</f>
        <v>#N/A</v>
      </c>
      <c r="AC621" t="e">
        <f>IF(AND(Q621&gt;=Chart!$F$2,Q621&lt;=Chart!$F$3),U621,#N/A)</f>
        <v>#N/A</v>
      </c>
      <c r="AD621" t="e">
        <f>IF(AND(Q621&gt;=Chart!$F$2,Q621&lt;=Chart!$F$3),V621,#N/A)</f>
        <v>#N/A</v>
      </c>
      <c r="AE621" t="e">
        <f>IF(AND(Q621&gt;=Chart!$F$2,Q621&lt;=Chart!$F$3),I621,#N/A)</f>
        <v>#N/A</v>
      </c>
      <c r="AF621" t="e">
        <f>IF(AND(Q621&gt;=Chart!$F$2,Q621&lt;=Chart!$F$3),H621/100,#N/A)</f>
        <v>#N/A</v>
      </c>
      <c r="AG621" t="e">
        <f>IF(AND(Q621&gt;=Chart!$F$2,Q621&lt;=Chart!$F$3),W621/100,#N/A)</f>
        <v>#N/A</v>
      </c>
    </row>
    <row r="622" spans="1:33" x14ac:dyDescent="0.25">
      <c r="A622">
        <v>1448461800</v>
      </c>
      <c r="B622">
        <f>INDEX('Daily Data ADJ'!$1:$1048576,MATCH(Calc!$A622,'Daily Data ADJ'!$A:$A,0),MATCH("SPY, CBOE BZX: Close",'Daily Data ADJ'!$1:$1,0))</f>
        <v>183.4631042</v>
      </c>
      <c r="C622">
        <f>INDEX('Daily Data ADJ'!$1:$1048576,MATCH(Calc!$A622,'Daily Data ADJ'!$A:$A,0),MATCH("EFFR, FRED: Close",'Daily Data ADJ'!$1:$1,0))</f>
        <v>0.12</v>
      </c>
      <c r="D622" t="str">
        <f>INDEX('Daily Data ADJ'!$1:$1048576,MATCH(Calc!$A622,'Daily Data ADJ'!$A:$A,1),MATCH("SOFR, FRED: Close",'Daily Data ADJ'!$1:$1,0))</f>
        <v>NaN</v>
      </c>
      <c r="E622">
        <f>INDEX('Daily Data ADJ'!$1:$1048576,MATCH(Calc!$A622,'Daily Data ADJ'!$A:$A,0),MATCH("UPRO, CBOE BZX: Close",'Daily Data ADJ'!$1:$1,0))</f>
        <v>10.97884479</v>
      </c>
      <c r="F622">
        <f>INDEX('Daily Data ADJ'!$1:$1048576,MATCH(Calc!$A622,'Daily Data ADJ'!$A:$A,0),MATCH("ES1!, CME_MINI: Close",'Daily Data ADJ'!$1:$1,0))</f>
        <v>2088</v>
      </c>
      <c r="G622">
        <f>INDEX('Daily Data ADJ'!$1:$1048576,MATCH(Calc!$A622,'Daily Data ADJ'!$A:$A,0),MATCH("ES2!, CME_MINI: Close",'Daily Data ADJ'!$1:$1,0))</f>
        <v>2081</v>
      </c>
      <c r="H622">
        <f>INDEX('QUANDL MULTPL SP500_DIV_YIELD_M'!$A:$G,MATCH(Calc!$A622,'QUANDL MULTPL SP500_DIV_YIELD_M'!$A:$A,1),MATCH('QUANDL MULTPL SP500_DIV_YIELD_M'!$E$1,'QUANDL MULTPL SP500_DIV_YIELD_M'!$A$1:$G$1,0))</f>
        <v>2.11</v>
      </c>
      <c r="I622" s="5">
        <f t="shared" si="54"/>
        <v>7.7573228755171038E-3</v>
      </c>
      <c r="J622" s="1">
        <f>A622/24/60/60+DATE(1970,1,1)</f>
        <v>42333.604166666672</v>
      </c>
      <c r="K622" s="3">
        <f t="shared" si="57"/>
        <v>1</v>
      </c>
      <c r="L622" s="6">
        <f>(1+Chart!$F$4)^(1/(365/K622))-1</f>
        <v>6.6592785027408397E-5</v>
      </c>
      <c r="M622" s="6">
        <f t="shared" si="58"/>
        <v>3.2857056047053135E-6</v>
      </c>
      <c r="N622" s="6">
        <f t="shared" si="59"/>
        <v>2.1171154375387857E-5</v>
      </c>
      <c r="O622">
        <f>O621*(B622/B621)</f>
        <v>183.46310420000094</v>
      </c>
      <c r="P622">
        <f t="shared" si="55"/>
        <v>2015</v>
      </c>
      <c r="Q622" s="1">
        <f t="shared" si="56"/>
        <v>42333.604166666672</v>
      </c>
      <c r="R622">
        <f>IF(B623="",R621,IF(Q622&gt;=Chart!$F$2,E622,0))</f>
        <v>0</v>
      </c>
      <c r="S622">
        <f>IF(B623="",S621,IFERROR(IF(AND(R622&gt;0,R621=0),R622,(1+(B623/B622-1)*Calc!$Z$1)*S621),0))</f>
        <v>0</v>
      </c>
      <c r="T622">
        <f>IF(B623="",T621,IFERROR(IF(AND(R622&gt;0,R621=0),R622,(1+(B623/B622-1)*Calc!$Z$1-L623)*T621),0))</f>
        <v>0</v>
      </c>
      <c r="U622">
        <f>IF(B623="",U621,IFERROR(IF(AND(R622&gt;0,R621=0),R622,(1+(B623/B622-1)*Calc!$Z$1-M623*2)*U621),0))</f>
        <v>0</v>
      </c>
      <c r="V622">
        <f>IF(B623="",V621,IFERROR(IF(AND(R622&gt;0,R621=0),R622,(1+(B623/B622-1)*Calc!$Z$1-N623*2)*V621),0))</f>
        <v>0</v>
      </c>
      <c r="W622">
        <f>IF(ISNUMBER(C622),C622,W621)</f>
        <v>0.12</v>
      </c>
      <c r="Y622" s="1" t="e">
        <f>IF(AND(Q622&gt;=Chart!$F$2,Q622&lt;=Chart!$F$3),Q622,#N/A)</f>
        <v>#N/A</v>
      </c>
      <c r="Z622" t="e">
        <f>IF(AND(Q622&gt;=Chart!$F$2,Q622&lt;=Chart!$F$3),R622,#N/A)</f>
        <v>#N/A</v>
      </c>
      <c r="AA622" t="e">
        <f>IF(AND(Q622&gt;=Chart!$F$2,Q622&lt;=Chart!$F$3),S622,#N/A)</f>
        <v>#N/A</v>
      </c>
      <c r="AB622" t="e">
        <f>IF(AND(Q622&gt;=Chart!$F$2,Q622&lt;=Chart!$F$3),T622,#N/A)</f>
        <v>#N/A</v>
      </c>
      <c r="AC622" t="e">
        <f>IF(AND(Q622&gt;=Chart!$F$2,Q622&lt;=Chart!$F$3),U622,#N/A)</f>
        <v>#N/A</v>
      </c>
      <c r="AD622" t="e">
        <f>IF(AND(Q622&gt;=Chart!$F$2,Q622&lt;=Chart!$F$3),V622,#N/A)</f>
        <v>#N/A</v>
      </c>
      <c r="AE622" t="e">
        <f>IF(AND(Q622&gt;=Chart!$F$2,Q622&lt;=Chart!$F$3),I622,#N/A)</f>
        <v>#N/A</v>
      </c>
      <c r="AF622" t="e">
        <f>IF(AND(Q622&gt;=Chart!$F$2,Q622&lt;=Chart!$F$3),H622/100,#N/A)</f>
        <v>#N/A</v>
      </c>
      <c r="AG622" t="e">
        <f>IF(AND(Q622&gt;=Chart!$F$2,Q622&lt;=Chart!$F$3),W622/100,#N/A)</f>
        <v>#N/A</v>
      </c>
    </row>
    <row r="623" spans="1:33" x14ac:dyDescent="0.25">
      <c r="A623">
        <v>1448634600</v>
      </c>
      <c r="B623">
        <f>INDEX('Daily Data ADJ'!$1:$1048576,MATCH(Calc!$A623,'Daily Data ADJ'!$A:$A,0),MATCH("SPY, CBOE BZX: Close",'Daily Data ADJ'!$1:$1,0))</f>
        <v>183.67345746999999</v>
      </c>
      <c r="C623">
        <f>INDEX('Daily Data ADJ'!$1:$1048576,MATCH(Calc!$A623,'Daily Data ADJ'!$A:$A,0),MATCH("EFFR, FRED: Close",'Daily Data ADJ'!$1:$1,0))</f>
        <v>0.12</v>
      </c>
      <c r="D623" t="str">
        <f>INDEX('Daily Data ADJ'!$1:$1048576,MATCH(Calc!$A623,'Daily Data ADJ'!$A:$A,1),MATCH("SOFR, FRED: Close",'Daily Data ADJ'!$1:$1,0))</f>
        <v>NaN</v>
      </c>
      <c r="E623">
        <f>INDEX('Daily Data ADJ'!$1:$1048576,MATCH(Calc!$A623,'Daily Data ADJ'!$A:$A,0),MATCH("UPRO, CBOE BZX: Close",'Daily Data ADJ'!$1:$1,0))</f>
        <v>11.009808189999999</v>
      </c>
      <c r="F623">
        <f>INDEX('Daily Data ADJ'!$1:$1048576,MATCH(Calc!$A623,'Daily Data ADJ'!$A:$A,0),MATCH("ES1!, CME_MINI: Close",'Daily Data ADJ'!$1:$1,0))</f>
        <v>2090</v>
      </c>
      <c r="G623">
        <f>INDEX('Daily Data ADJ'!$1:$1048576,MATCH(Calc!$A623,'Daily Data ADJ'!$A:$A,0),MATCH("ES2!, CME_MINI: Close",'Daily Data ADJ'!$1:$1,0))</f>
        <v>2082.75</v>
      </c>
      <c r="H623">
        <f>INDEX('QUANDL MULTPL SP500_DIV_YIELD_M'!$A:$G,MATCH(Calc!$A623,'QUANDL MULTPL SP500_DIV_YIELD_M'!$A:$A,1),MATCH('QUANDL MULTPL SP500_DIV_YIELD_M'!$E$1,'QUANDL MULTPL SP500_DIV_YIELD_M'!$A$1:$G$1,0))</f>
        <v>2.11</v>
      </c>
      <c r="I623" s="5">
        <f t="shared" si="54"/>
        <v>7.2964346732845471E-3</v>
      </c>
      <c r="J623" s="1">
        <f>A623/24/60/60+DATE(1970,1,1)</f>
        <v>42335.604166666672</v>
      </c>
      <c r="K623" s="3">
        <f t="shared" si="57"/>
        <v>2</v>
      </c>
      <c r="L623" s="6">
        <f>(1+Chart!$F$4)^(1/(365/K623))-1</f>
        <v>1.3319000465394915E-4</v>
      </c>
      <c r="M623" s="6">
        <f t="shared" si="58"/>
        <v>6.5714220052193184E-6</v>
      </c>
      <c r="N623" s="6">
        <f t="shared" si="59"/>
        <v>3.9836105610646655E-5</v>
      </c>
      <c r="O623">
        <f>O622*(B623/B622)</f>
        <v>183.67345747000093</v>
      </c>
      <c r="P623">
        <f t="shared" si="55"/>
        <v>2015</v>
      </c>
      <c r="Q623" s="1">
        <f t="shared" si="56"/>
        <v>42335.604166666672</v>
      </c>
      <c r="R623">
        <f>IF(B624="",R622,IF(Q623&gt;=Chart!$F$2,E623,0))</f>
        <v>0</v>
      </c>
      <c r="S623">
        <f>IF(B624="",S622,IFERROR(IF(AND(R623&gt;0,R622=0),R623,(1+(B624/B623-1)*Calc!$Z$1)*S622),0))</f>
        <v>0</v>
      </c>
      <c r="T623">
        <f>IF(B624="",T622,IFERROR(IF(AND(R623&gt;0,R622=0),R623,(1+(B624/B623-1)*Calc!$Z$1-L624)*T622),0))</f>
        <v>0</v>
      </c>
      <c r="U623">
        <f>IF(B624="",U622,IFERROR(IF(AND(R623&gt;0,R622=0),R623,(1+(B624/B623-1)*Calc!$Z$1-M624*2)*U622),0))</f>
        <v>0</v>
      </c>
      <c r="V623">
        <f>IF(B624="",V622,IFERROR(IF(AND(R623&gt;0,R622=0),R623,(1+(B624/B623-1)*Calc!$Z$1-N624*2)*V622),0))</f>
        <v>0</v>
      </c>
      <c r="W623">
        <f>IF(ISNUMBER(C623),C623,W622)</f>
        <v>0.12</v>
      </c>
      <c r="Y623" s="1" t="e">
        <f>IF(AND(Q623&gt;=Chart!$F$2,Q623&lt;=Chart!$F$3),Q623,#N/A)</f>
        <v>#N/A</v>
      </c>
      <c r="Z623" t="e">
        <f>IF(AND(Q623&gt;=Chart!$F$2,Q623&lt;=Chart!$F$3),R623,#N/A)</f>
        <v>#N/A</v>
      </c>
      <c r="AA623" t="e">
        <f>IF(AND(Q623&gt;=Chart!$F$2,Q623&lt;=Chart!$F$3),S623,#N/A)</f>
        <v>#N/A</v>
      </c>
      <c r="AB623" t="e">
        <f>IF(AND(Q623&gt;=Chart!$F$2,Q623&lt;=Chart!$F$3),T623,#N/A)</f>
        <v>#N/A</v>
      </c>
      <c r="AC623" t="e">
        <f>IF(AND(Q623&gt;=Chart!$F$2,Q623&lt;=Chart!$F$3),U623,#N/A)</f>
        <v>#N/A</v>
      </c>
      <c r="AD623" t="e">
        <f>IF(AND(Q623&gt;=Chart!$F$2,Q623&lt;=Chart!$F$3),V623,#N/A)</f>
        <v>#N/A</v>
      </c>
      <c r="AE623" t="e">
        <f>IF(AND(Q623&gt;=Chart!$F$2,Q623&lt;=Chart!$F$3),I623,#N/A)</f>
        <v>#N/A</v>
      </c>
      <c r="AF623" t="e">
        <f>IF(AND(Q623&gt;=Chart!$F$2,Q623&lt;=Chart!$F$3),H623/100,#N/A)</f>
        <v>#N/A</v>
      </c>
      <c r="AG623" t="e">
        <f>IF(AND(Q623&gt;=Chart!$F$2,Q623&lt;=Chart!$F$3),W623/100,#N/A)</f>
        <v>#N/A</v>
      </c>
    </row>
    <row r="624" spans="1:33" x14ac:dyDescent="0.25">
      <c r="A624">
        <v>1448893800</v>
      </c>
      <c r="B624">
        <f>INDEX('Daily Data ADJ'!$1:$1048576,MATCH(Calc!$A624,'Daily Data ADJ'!$A:$A,0),MATCH("SPY, CBOE BZX: Close",'Daily Data ADJ'!$1:$1,0))</f>
        <v>182.91092689000001</v>
      </c>
      <c r="C624">
        <f>INDEX('Daily Data ADJ'!$1:$1048576,MATCH(Calc!$A624,'Daily Data ADJ'!$A:$A,0),MATCH("EFFR, FRED: Close",'Daily Data ADJ'!$1:$1,0))</f>
        <v>0.08</v>
      </c>
      <c r="D624" t="str">
        <f>INDEX('Daily Data ADJ'!$1:$1048576,MATCH(Calc!$A624,'Daily Data ADJ'!$A:$A,1),MATCH("SOFR, FRED: Close",'Daily Data ADJ'!$1:$1,0))</f>
        <v>NaN</v>
      </c>
      <c r="E624">
        <f>INDEX('Daily Data ADJ'!$1:$1048576,MATCH(Calc!$A624,'Daily Data ADJ'!$A:$A,0),MATCH("UPRO, CBOE BZX: Close",'Daily Data ADJ'!$1:$1,0))</f>
        <v>10.88595555</v>
      </c>
      <c r="F624">
        <f>INDEX('Daily Data ADJ'!$1:$1048576,MATCH(Calc!$A624,'Daily Data ADJ'!$A:$A,0),MATCH("ES1!, CME_MINI: Close",'Daily Data ADJ'!$1:$1,0))</f>
        <v>2079.75</v>
      </c>
      <c r="G624">
        <f>INDEX('Daily Data ADJ'!$1:$1048576,MATCH(Calc!$A624,'Daily Data ADJ'!$A:$A,0),MATCH("ES2!, CME_MINI: Close",'Daily Data ADJ'!$1:$1,0))</f>
        <v>2072.75</v>
      </c>
      <c r="H624">
        <f>INDEX('QUANDL MULTPL SP500_DIV_YIELD_M'!$A:$G,MATCH(Calc!$A624,'QUANDL MULTPL SP500_DIV_YIELD_M'!$A:$A,1),MATCH('QUANDL MULTPL SP500_DIV_YIELD_M'!$E$1,'QUANDL MULTPL SP500_DIV_YIELD_M'!$A$1:$G$1,0))</f>
        <v>2.0699999999999998</v>
      </c>
      <c r="I624" s="5">
        <f t="shared" si="54"/>
        <v>7.3046622009803087E-3</v>
      </c>
      <c r="J624" s="1">
        <f>A624/24/60/60+DATE(1970,1,1)</f>
        <v>42338.604166666672</v>
      </c>
      <c r="K624" s="3">
        <f t="shared" si="57"/>
        <v>3</v>
      </c>
      <c r="L624" s="6">
        <f>(1+Chart!$F$4)^(1/(365/K624))-1</f>
        <v>1.9979165917494157E-4</v>
      </c>
      <c r="M624" s="6">
        <f t="shared" si="58"/>
        <v>6.5727353308897563E-6</v>
      </c>
      <c r="N624" s="6">
        <f t="shared" si="59"/>
        <v>5.9821890923794641E-5</v>
      </c>
      <c r="O624">
        <f>O623*(B624/B623)</f>
        <v>182.91092689000095</v>
      </c>
      <c r="P624">
        <f t="shared" si="55"/>
        <v>2015</v>
      </c>
      <c r="Q624" s="1">
        <f t="shared" si="56"/>
        <v>42338.604166666672</v>
      </c>
      <c r="R624">
        <f>IF(B625="",R623,IF(Q624&gt;=Chart!$F$2,E624,0))</f>
        <v>0</v>
      </c>
      <c r="S624">
        <f>IF(B625="",S623,IFERROR(IF(AND(R624&gt;0,R623=0),R624,(1+(B625/B624-1)*Calc!$Z$1)*S623),0))</f>
        <v>0</v>
      </c>
      <c r="T624">
        <f>IF(B625="",T623,IFERROR(IF(AND(R624&gt;0,R623=0),R624,(1+(B625/B624-1)*Calc!$Z$1-L625)*T623),0))</f>
        <v>0</v>
      </c>
      <c r="U624">
        <f>IF(B625="",U623,IFERROR(IF(AND(R624&gt;0,R623=0),R624,(1+(B625/B624-1)*Calc!$Z$1-M625*2)*U623),0))</f>
        <v>0</v>
      </c>
      <c r="V624">
        <f>IF(B625="",V623,IFERROR(IF(AND(R624&gt;0,R623=0),R624,(1+(B625/B624-1)*Calc!$Z$1-N625*2)*V623),0))</f>
        <v>0</v>
      </c>
      <c r="W624">
        <f>IF(ISNUMBER(C624),C624,W623)</f>
        <v>0.08</v>
      </c>
      <c r="Y624" s="1" t="e">
        <f>IF(AND(Q624&gt;=Chart!$F$2,Q624&lt;=Chart!$F$3),Q624,#N/A)</f>
        <v>#N/A</v>
      </c>
      <c r="Z624" t="e">
        <f>IF(AND(Q624&gt;=Chart!$F$2,Q624&lt;=Chart!$F$3),R624,#N/A)</f>
        <v>#N/A</v>
      </c>
      <c r="AA624" t="e">
        <f>IF(AND(Q624&gt;=Chart!$F$2,Q624&lt;=Chart!$F$3),S624,#N/A)</f>
        <v>#N/A</v>
      </c>
      <c r="AB624" t="e">
        <f>IF(AND(Q624&gt;=Chart!$F$2,Q624&lt;=Chart!$F$3),T624,#N/A)</f>
        <v>#N/A</v>
      </c>
      <c r="AC624" t="e">
        <f>IF(AND(Q624&gt;=Chart!$F$2,Q624&lt;=Chart!$F$3),U624,#N/A)</f>
        <v>#N/A</v>
      </c>
      <c r="AD624" t="e">
        <f>IF(AND(Q624&gt;=Chart!$F$2,Q624&lt;=Chart!$F$3),V624,#N/A)</f>
        <v>#N/A</v>
      </c>
      <c r="AE624" t="e">
        <f>IF(AND(Q624&gt;=Chart!$F$2,Q624&lt;=Chart!$F$3),I624,#N/A)</f>
        <v>#N/A</v>
      </c>
      <c r="AF624" t="e">
        <f>IF(AND(Q624&gt;=Chart!$F$2,Q624&lt;=Chart!$F$3),H624/100,#N/A)</f>
        <v>#N/A</v>
      </c>
      <c r="AG624" t="e">
        <f>IF(AND(Q624&gt;=Chart!$F$2,Q624&lt;=Chart!$F$3),W624/100,#N/A)</f>
        <v>#N/A</v>
      </c>
    </row>
    <row r="625" spans="1:33" x14ac:dyDescent="0.25">
      <c r="A625">
        <v>1448980200</v>
      </c>
      <c r="B625">
        <f>INDEX('Daily Data ADJ'!$1:$1048576,MATCH(Calc!$A625,'Daily Data ADJ'!$A:$A,0),MATCH("SPY, CBOE BZX: Close",'Daily Data ADJ'!$1:$1,0))</f>
        <v>184.65510603000001</v>
      </c>
      <c r="C625">
        <f>INDEX('Daily Data ADJ'!$1:$1048576,MATCH(Calc!$A625,'Daily Data ADJ'!$A:$A,0),MATCH("EFFR, FRED: Close",'Daily Data ADJ'!$1:$1,0))</f>
        <v>0.13</v>
      </c>
      <c r="D625" t="str">
        <f>INDEX('Daily Data ADJ'!$1:$1048576,MATCH(Calc!$A625,'Daily Data ADJ'!$A:$A,1),MATCH("SOFR, FRED: Close",'Daily Data ADJ'!$1:$1,0))</f>
        <v>NaN</v>
      </c>
      <c r="E625">
        <f>INDEX('Daily Data ADJ'!$1:$1048576,MATCH(Calc!$A625,'Daily Data ADJ'!$A:$A,0),MATCH("UPRO, CBOE BZX: Close",'Daily Data ADJ'!$1:$1,0))</f>
        <v>11.193956699999999</v>
      </c>
      <c r="F625">
        <f>INDEX('Daily Data ADJ'!$1:$1048576,MATCH(Calc!$A625,'Daily Data ADJ'!$A:$A,0),MATCH("ES1!, CME_MINI: Close",'Daily Data ADJ'!$1:$1,0))</f>
        <v>2100</v>
      </c>
      <c r="G625">
        <f>INDEX('Daily Data ADJ'!$1:$1048576,MATCH(Calc!$A625,'Daily Data ADJ'!$A:$A,0),MATCH("ES2!, CME_MINI: Close",'Daily Data ADJ'!$1:$1,0))</f>
        <v>2093</v>
      </c>
      <c r="H625">
        <f>INDEX('QUANDL MULTPL SP500_DIV_YIELD_M'!$A:$G,MATCH(Calc!$A625,'QUANDL MULTPL SP500_DIV_YIELD_M'!$A:$A,1),MATCH('QUANDL MULTPL SP500_DIV_YIELD_M'!$E$1,'QUANDL MULTPL SP500_DIV_YIELD_M'!$A$1:$G$1,0))</f>
        <v>2.0699999999999998</v>
      </c>
      <c r="I625" s="5">
        <f t="shared" si="54"/>
        <v>7.4331853086420686E-3</v>
      </c>
      <c r="J625" s="1">
        <f>A625/24/60/60+DATE(1970,1,1)</f>
        <v>42339.604166666672</v>
      </c>
      <c r="K625" s="3">
        <f t="shared" si="57"/>
        <v>1</v>
      </c>
      <c r="L625" s="6">
        <f>(1+Chart!$F$4)^(1/(365/K625))-1</f>
        <v>6.6592785027408397E-5</v>
      </c>
      <c r="M625" s="6">
        <f t="shared" si="58"/>
        <v>3.5593371059405854E-6</v>
      </c>
      <c r="N625" s="6">
        <f t="shared" si="59"/>
        <v>2.0289782076243768E-5</v>
      </c>
      <c r="O625">
        <f>O624*(B625/B624)</f>
        <v>184.65510603000095</v>
      </c>
      <c r="P625">
        <f t="shared" si="55"/>
        <v>2015</v>
      </c>
      <c r="Q625" s="1">
        <f t="shared" si="56"/>
        <v>42339.604166666672</v>
      </c>
      <c r="R625">
        <f>IF(B626="",R624,IF(Q625&gt;=Chart!$F$2,E625,0))</f>
        <v>0</v>
      </c>
      <c r="S625">
        <f>IF(B626="",S624,IFERROR(IF(AND(R625&gt;0,R624=0),R625,(1+(B626/B625-1)*Calc!$Z$1)*S624),0))</f>
        <v>0</v>
      </c>
      <c r="T625">
        <f>IF(B626="",T624,IFERROR(IF(AND(R625&gt;0,R624=0),R625,(1+(B626/B625-1)*Calc!$Z$1-L626)*T624),0))</f>
        <v>0</v>
      </c>
      <c r="U625">
        <f>IF(B626="",U624,IFERROR(IF(AND(R625&gt;0,R624=0),R625,(1+(B626/B625-1)*Calc!$Z$1-M626*2)*U624),0))</f>
        <v>0</v>
      </c>
      <c r="V625">
        <f>IF(B626="",V624,IFERROR(IF(AND(R625&gt;0,R624=0),R625,(1+(B626/B625-1)*Calc!$Z$1-N626*2)*V624),0))</f>
        <v>0</v>
      </c>
      <c r="W625">
        <f>IF(ISNUMBER(C625),C625,W624)</f>
        <v>0.13</v>
      </c>
      <c r="Y625" s="1" t="e">
        <f>IF(AND(Q625&gt;=Chart!$F$2,Q625&lt;=Chart!$F$3),Q625,#N/A)</f>
        <v>#N/A</v>
      </c>
      <c r="Z625" t="e">
        <f>IF(AND(Q625&gt;=Chart!$F$2,Q625&lt;=Chart!$F$3),R625,#N/A)</f>
        <v>#N/A</v>
      </c>
      <c r="AA625" t="e">
        <f>IF(AND(Q625&gt;=Chart!$F$2,Q625&lt;=Chart!$F$3),S625,#N/A)</f>
        <v>#N/A</v>
      </c>
      <c r="AB625" t="e">
        <f>IF(AND(Q625&gt;=Chart!$F$2,Q625&lt;=Chart!$F$3),T625,#N/A)</f>
        <v>#N/A</v>
      </c>
      <c r="AC625" t="e">
        <f>IF(AND(Q625&gt;=Chart!$F$2,Q625&lt;=Chart!$F$3),U625,#N/A)</f>
        <v>#N/A</v>
      </c>
      <c r="AD625" t="e">
        <f>IF(AND(Q625&gt;=Chart!$F$2,Q625&lt;=Chart!$F$3),V625,#N/A)</f>
        <v>#N/A</v>
      </c>
      <c r="AE625" t="e">
        <f>IF(AND(Q625&gt;=Chart!$F$2,Q625&lt;=Chart!$F$3),I625,#N/A)</f>
        <v>#N/A</v>
      </c>
      <c r="AF625" t="e">
        <f>IF(AND(Q625&gt;=Chart!$F$2,Q625&lt;=Chart!$F$3),H625/100,#N/A)</f>
        <v>#N/A</v>
      </c>
      <c r="AG625" t="e">
        <f>IF(AND(Q625&gt;=Chart!$F$2,Q625&lt;=Chart!$F$3),W625/100,#N/A)</f>
        <v>#N/A</v>
      </c>
    </row>
    <row r="626" spans="1:33" x14ac:dyDescent="0.25">
      <c r="A626">
        <v>1449066600</v>
      </c>
      <c r="B626">
        <f>INDEX('Daily Data ADJ'!$1:$1048576,MATCH(Calc!$A626,'Daily Data ADJ'!$A:$A,0),MATCH("SPY, CBOE BZX: Close",'Daily Data ADJ'!$1:$1,0))</f>
        <v>182.76981491000001</v>
      </c>
      <c r="C626">
        <f>INDEX('Daily Data ADJ'!$1:$1048576,MATCH(Calc!$A626,'Daily Data ADJ'!$A:$A,0),MATCH("EFFR, FRED: Close",'Daily Data ADJ'!$1:$1,0))</f>
        <v>0.13</v>
      </c>
      <c r="D626" t="str">
        <f>INDEX('Daily Data ADJ'!$1:$1048576,MATCH(Calc!$A626,'Daily Data ADJ'!$A:$A,1),MATCH("SOFR, FRED: Close",'Daily Data ADJ'!$1:$1,0))</f>
        <v>NaN</v>
      </c>
      <c r="E626">
        <f>INDEX('Daily Data ADJ'!$1:$1048576,MATCH(Calc!$A626,'Daily Data ADJ'!$A:$A,0),MATCH("UPRO, CBOE BZX: Close",'Daily Data ADJ'!$1:$1,0))</f>
        <v>10.83869644</v>
      </c>
      <c r="F626">
        <f>INDEX('Daily Data ADJ'!$1:$1048576,MATCH(Calc!$A626,'Daily Data ADJ'!$A:$A,0),MATCH("ES1!, CME_MINI: Close",'Daily Data ADJ'!$1:$1,0))</f>
        <v>2081.5</v>
      </c>
      <c r="G626">
        <f>INDEX('Daily Data ADJ'!$1:$1048576,MATCH(Calc!$A626,'Daily Data ADJ'!$A:$A,0),MATCH("ES2!, CME_MINI: Close",'Daily Data ADJ'!$1:$1,0))</f>
        <v>2074.5</v>
      </c>
      <c r="H626">
        <f>INDEX('QUANDL MULTPL SP500_DIV_YIELD_M'!$A:$G,MATCH(Calc!$A626,'QUANDL MULTPL SP500_DIV_YIELD_M'!$A:$A,1),MATCH('QUANDL MULTPL SP500_DIV_YIELD_M'!$E$1,'QUANDL MULTPL SP500_DIV_YIELD_M'!$A$1:$G$1,0))</f>
        <v>2.0699999999999998</v>
      </c>
      <c r="I626" s="5">
        <f t="shared" si="54"/>
        <v>7.31586735302742E-3</v>
      </c>
      <c r="J626" s="1">
        <f>A626/24/60/60+DATE(1970,1,1)</f>
        <v>42340.604166666672</v>
      </c>
      <c r="K626" s="3">
        <f t="shared" si="57"/>
        <v>1</v>
      </c>
      <c r="L626" s="6">
        <f>(1+Chart!$F$4)^(1/(365/K626))-1</f>
        <v>6.6592785027408397E-5</v>
      </c>
      <c r="M626" s="6">
        <f t="shared" si="58"/>
        <v>3.5593371059405854E-6</v>
      </c>
      <c r="N626" s="6">
        <f t="shared" si="59"/>
        <v>1.9970709557837196E-5</v>
      </c>
      <c r="O626">
        <f>O625*(B626/B625)</f>
        <v>182.76981491000095</v>
      </c>
      <c r="P626">
        <f t="shared" si="55"/>
        <v>2015</v>
      </c>
      <c r="Q626" s="1">
        <f t="shared" si="56"/>
        <v>42340.604166666672</v>
      </c>
      <c r="R626">
        <f>IF(B627="",R625,IF(Q626&gt;=Chart!$F$2,E626,0))</f>
        <v>0</v>
      </c>
      <c r="S626">
        <f>IF(B627="",S625,IFERROR(IF(AND(R626&gt;0,R625=0),R626,(1+(B627/B626-1)*Calc!$Z$1)*S625),0))</f>
        <v>0</v>
      </c>
      <c r="T626">
        <f>IF(B627="",T625,IFERROR(IF(AND(R626&gt;0,R625=0),R626,(1+(B627/B626-1)*Calc!$Z$1-L627)*T625),0))</f>
        <v>0</v>
      </c>
      <c r="U626">
        <f>IF(B627="",U625,IFERROR(IF(AND(R626&gt;0,R625=0),R626,(1+(B627/B626-1)*Calc!$Z$1-M627*2)*U625),0))</f>
        <v>0</v>
      </c>
      <c r="V626">
        <f>IF(B627="",V625,IFERROR(IF(AND(R626&gt;0,R625=0),R626,(1+(B627/B626-1)*Calc!$Z$1-N627*2)*V625),0))</f>
        <v>0</v>
      </c>
      <c r="W626">
        <f>IF(ISNUMBER(C626),C626,W625)</f>
        <v>0.13</v>
      </c>
      <c r="Y626" s="1" t="e">
        <f>IF(AND(Q626&gt;=Chart!$F$2,Q626&lt;=Chart!$F$3),Q626,#N/A)</f>
        <v>#N/A</v>
      </c>
      <c r="Z626" t="e">
        <f>IF(AND(Q626&gt;=Chart!$F$2,Q626&lt;=Chart!$F$3),R626,#N/A)</f>
        <v>#N/A</v>
      </c>
      <c r="AA626" t="e">
        <f>IF(AND(Q626&gt;=Chart!$F$2,Q626&lt;=Chart!$F$3),S626,#N/A)</f>
        <v>#N/A</v>
      </c>
      <c r="AB626" t="e">
        <f>IF(AND(Q626&gt;=Chart!$F$2,Q626&lt;=Chart!$F$3),T626,#N/A)</f>
        <v>#N/A</v>
      </c>
      <c r="AC626" t="e">
        <f>IF(AND(Q626&gt;=Chart!$F$2,Q626&lt;=Chart!$F$3),U626,#N/A)</f>
        <v>#N/A</v>
      </c>
      <c r="AD626" t="e">
        <f>IF(AND(Q626&gt;=Chart!$F$2,Q626&lt;=Chart!$F$3),V626,#N/A)</f>
        <v>#N/A</v>
      </c>
      <c r="AE626" t="e">
        <f>IF(AND(Q626&gt;=Chart!$F$2,Q626&lt;=Chart!$F$3),I626,#N/A)</f>
        <v>#N/A</v>
      </c>
      <c r="AF626" t="e">
        <f>IF(AND(Q626&gt;=Chart!$F$2,Q626&lt;=Chart!$F$3),H626/100,#N/A)</f>
        <v>#N/A</v>
      </c>
      <c r="AG626" t="e">
        <f>IF(AND(Q626&gt;=Chart!$F$2,Q626&lt;=Chart!$F$3),W626/100,#N/A)</f>
        <v>#N/A</v>
      </c>
    </row>
    <row r="627" spans="1:33" x14ac:dyDescent="0.25">
      <c r="A627">
        <v>1449153000</v>
      </c>
      <c r="B627">
        <f>INDEX('Daily Data ADJ'!$1:$1048576,MATCH(Calc!$A627,'Daily Data ADJ'!$A:$A,0),MATCH("SPY, CBOE BZX: Close",'Daily Data ADJ'!$1:$1,0))</f>
        <v>180.21139335000001</v>
      </c>
      <c r="C627">
        <f>INDEX('Daily Data ADJ'!$1:$1048576,MATCH(Calc!$A627,'Daily Data ADJ'!$A:$A,0),MATCH("EFFR, FRED: Close",'Daily Data ADJ'!$1:$1,0))</f>
        <v>0.13</v>
      </c>
      <c r="D627" t="str">
        <f>INDEX('Daily Data ADJ'!$1:$1048576,MATCH(Calc!$A627,'Daily Data ADJ'!$A:$A,1),MATCH("SOFR, FRED: Close",'Daily Data ADJ'!$1:$1,0))</f>
        <v>NaN</v>
      </c>
      <c r="E627">
        <f>INDEX('Daily Data ADJ'!$1:$1048576,MATCH(Calc!$A627,'Daily Data ADJ'!$A:$A,0),MATCH("UPRO, CBOE BZX: Close",'Daily Data ADJ'!$1:$1,0))</f>
        <v>10.387288</v>
      </c>
      <c r="F627">
        <f>INDEX('Daily Data ADJ'!$1:$1048576,MATCH(Calc!$A627,'Daily Data ADJ'!$A:$A,0),MATCH("ES1!, CME_MINI: Close",'Daily Data ADJ'!$1:$1,0))</f>
        <v>2051.25</v>
      </c>
      <c r="G627">
        <f>INDEX('Daily Data ADJ'!$1:$1048576,MATCH(Calc!$A627,'Daily Data ADJ'!$A:$A,0),MATCH("ES2!, CME_MINI: Close",'Daily Data ADJ'!$1:$1,0))</f>
        <v>2044</v>
      </c>
      <c r="H627">
        <f>INDEX('QUANDL MULTPL SP500_DIV_YIELD_M'!$A:$G,MATCH(Calc!$A627,'QUANDL MULTPL SP500_DIV_YIELD_M'!$A:$A,1),MATCH('QUANDL MULTPL SP500_DIV_YIELD_M'!$E$1,'QUANDL MULTPL SP500_DIV_YIELD_M'!$A$1:$G$1,0))</f>
        <v>2.0699999999999998</v>
      </c>
      <c r="I627" s="5">
        <f t="shared" si="54"/>
        <v>6.6370558250832858E-3</v>
      </c>
      <c r="J627" s="1">
        <f>A627/24/60/60+DATE(1970,1,1)</f>
        <v>42341.604166666672</v>
      </c>
      <c r="K627" s="3">
        <f t="shared" si="57"/>
        <v>1</v>
      </c>
      <c r="L627" s="6">
        <f>(1+Chart!$F$4)^(1/(365/K627))-1</f>
        <v>6.6592785027408397E-5</v>
      </c>
      <c r="M627" s="6">
        <f t="shared" si="58"/>
        <v>3.5593371059405854E-6</v>
      </c>
      <c r="N627" s="6">
        <f t="shared" si="59"/>
        <v>1.8123801337477374E-5</v>
      </c>
      <c r="O627">
        <f>O626*(B627/B626)</f>
        <v>180.21139335000092</v>
      </c>
      <c r="P627">
        <f t="shared" si="55"/>
        <v>2015</v>
      </c>
      <c r="Q627" s="1">
        <f t="shared" si="56"/>
        <v>42341.604166666672</v>
      </c>
      <c r="R627">
        <f>IF(B628="",R626,IF(Q627&gt;=Chart!$F$2,E627,0))</f>
        <v>0</v>
      </c>
      <c r="S627">
        <f>IF(B628="",S626,IFERROR(IF(AND(R627&gt;0,R626=0),R627,(1+(B628/B627-1)*Calc!$Z$1)*S626),0))</f>
        <v>0</v>
      </c>
      <c r="T627">
        <f>IF(B628="",T626,IFERROR(IF(AND(R627&gt;0,R626=0),R627,(1+(B628/B627-1)*Calc!$Z$1-L628)*T626),0))</f>
        <v>0</v>
      </c>
      <c r="U627">
        <f>IF(B628="",U626,IFERROR(IF(AND(R627&gt;0,R626=0),R627,(1+(B628/B627-1)*Calc!$Z$1-M628*2)*U626),0))</f>
        <v>0</v>
      </c>
      <c r="V627">
        <f>IF(B628="",V626,IFERROR(IF(AND(R627&gt;0,R626=0),R627,(1+(B628/B627-1)*Calc!$Z$1-N628*2)*V626),0))</f>
        <v>0</v>
      </c>
      <c r="W627">
        <f>IF(ISNUMBER(C627),C627,W626)</f>
        <v>0.13</v>
      </c>
      <c r="Y627" s="1" t="e">
        <f>IF(AND(Q627&gt;=Chart!$F$2,Q627&lt;=Chart!$F$3),Q627,#N/A)</f>
        <v>#N/A</v>
      </c>
      <c r="Z627" t="e">
        <f>IF(AND(Q627&gt;=Chart!$F$2,Q627&lt;=Chart!$F$3),R627,#N/A)</f>
        <v>#N/A</v>
      </c>
      <c r="AA627" t="e">
        <f>IF(AND(Q627&gt;=Chart!$F$2,Q627&lt;=Chart!$F$3),S627,#N/A)</f>
        <v>#N/A</v>
      </c>
      <c r="AB627" t="e">
        <f>IF(AND(Q627&gt;=Chart!$F$2,Q627&lt;=Chart!$F$3),T627,#N/A)</f>
        <v>#N/A</v>
      </c>
      <c r="AC627" t="e">
        <f>IF(AND(Q627&gt;=Chart!$F$2,Q627&lt;=Chart!$F$3),U627,#N/A)</f>
        <v>#N/A</v>
      </c>
      <c r="AD627" t="e">
        <f>IF(AND(Q627&gt;=Chart!$F$2,Q627&lt;=Chart!$F$3),V627,#N/A)</f>
        <v>#N/A</v>
      </c>
      <c r="AE627" t="e">
        <f>IF(AND(Q627&gt;=Chart!$F$2,Q627&lt;=Chart!$F$3),I627,#N/A)</f>
        <v>#N/A</v>
      </c>
      <c r="AF627" t="e">
        <f>IF(AND(Q627&gt;=Chart!$F$2,Q627&lt;=Chart!$F$3),H627/100,#N/A)</f>
        <v>#N/A</v>
      </c>
      <c r="AG627" t="e">
        <f>IF(AND(Q627&gt;=Chart!$F$2,Q627&lt;=Chart!$F$3),W627/100,#N/A)</f>
        <v>#N/A</v>
      </c>
    </row>
    <row r="628" spans="1:33" x14ac:dyDescent="0.25">
      <c r="A628">
        <v>1449239400</v>
      </c>
      <c r="B628">
        <f>INDEX('Daily Data ADJ'!$1:$1048576,MATCH(Calc!$A628,'Daily Data ADJ'!$A:$A,0),MATCH("SPY, CBOE BZX: Close",'Daily Data ADJ'!$1:$1,0))</f>
        <v>183.72604577999999</v>
      </c>
      <c r="C628">
        <f>INDEX('Daily Data ADJ'!$1:$1048576,MATCH(Calc!$A628,'Daily Data ADJ'!$A:$A,0),MATCH("EFFR, FRED: Close",'Daily Data ADJ'!$1:$1,0))</f>
        <v>0.13</v>
      </c>
      <c r="D628" t="str">
        <f>INDEX('Daily Data ADJ'!$1:$1048576,MATCH(Calc!$A628,'Daily Data ADJ'!$A:$A,1),MATCH("SOFR, FRED: Close",'Daily Data ADJ'!$1:$1,0))</f>
        <v>NaN</v>
      </c>
      <c r="E628">
        <f>INDEX('Daily Data ADJ'!$1:$1048576,MATCH(Calc!$A628,'Daily Data ADJ'!$A:$A,0),MATCH("UPRO, CBOE BZX: Close",'Daily Data ADJ'!$1:$1,0))</f>
        <v>10.99514147</v>
      </c>
      <c r="F628">
        <f>INDEX('Daily Data ADJ'!$1:$1048576,MATCH(Calc!$A628,'Daily Data ADJ'!$A:$A,0),MATCH("ES1!, CME_MINI: Close",'Daily Data ADJ'!$1:$1,0))</f>
        <v>2088.5</v>
      </c>
      <c r="G628">
        <f>INDEX('Daily Data ADJ'!$1:$1048576,MATCH(Calc!$A628,'Daily Data ADJ'!$A:$A,0),MATCH("ES2!, CME_MINI: Close",'Daily Data ADJ'!$1:$1,0))</f>
        <v>2081.25</v>
      </c>
      <c r="H628">
        <f>INDEX('QUANDL MULTPL SP500_DIV_YIELD_M'!$A:$G,MATCH(Calc!$A628,'QUANDL MULTPL SP500_DIV_YIELD_M'!$A:$A,1),MATCH('QUANDL MULTPL SP500_DIV_YIELD_M'!$E$1,'QUANDL MULTPL SP500_DIV_YIELD_M'!$A$1:$G$1,0))</f>
        <v>2.0699999999999998</v>
      </c>
      <c r="I628" s="5">
        <f t="shared" si="54"/>
        <v>6.8865723454771301E-3</v>
      </c>
      <c r="J628" s="1">
        <f>A628/24/60/60+DATE(1970,1,1)</f>
        <v>42342.604166666672</v>
      </c>
      <c r="K628" s="3">
        <f t="shared" si="57"/>
        <v>1</v>
      </c>
      <c r="L628" s="6">
        <f>(1+Chart!$F$4)^(1/(365/K628))-1</f>
        <v>6.6592785027408397E-5</v>
      </c>
      <c r="M628" s="6">
        <f t="shared" si="58"/>
        <v>3.5593371059405854E-6</v>
      </c>
      <c r="N628" s="6">
        <f t="shared" si="59"/>
        <v>1.8802829406361354E-5</v>
      </c>
      <c r="O628">
        <f>O627*(B628/B627)</f>
        <v>183.72604578000093</v>
      </c>
      <c r="P628">
        <f t="shared" si="55"/>
        <v>2015</v>
      </c>
      <c r="Q628" s="1">
        <f t="shared" si="56"/>
        <v>42342.604166666672</v>
      </c>
      <c r="R628">
        <f>IF(B629="",R627,IF(Q628&gt;=Chart!$F$2,E628,0))</f>
        <v>0</v>
      </c>
      <c r="S628">
        <f>IF(B629="",S627,IFERROR(IF(AND(R628&gt;0,R627=0),R628,(1+(B629/B628-1)*Calc!$Z$1)*S627),0))</f>
        <v>0</v>
      </c>
      <c r="T628">
        <f>IF(B629="",T627,IFERROR(IF(AND(R628&gt;0,R627=0),R628,(1+(B629/B628-1)*Calc!$Z$1-L629)*T627),0))</f>
        <v>0</v>
      </c>
      <c r="U628">
        <f>IF(B629="",U627,IFERROR(IF(AND(R628&gt;0,R627=0),R628,(1+(B629/B628-1)*Calc!$Z$1-M629*2)*U627),0))</f>
        <v>0</v>
      </c>
      <c r="V628">
        <f>IF(B629="",V627,IFERROR(IF(AND(R628&gt;0,R627=0),R628,(1+(B629/B628-1)*Calc!$Z$1-N629*2)*V627),0))</f>
        <v>0</v>
      </c>
      <c r="W628">
        <f>IF(ISNUMBER(C628),C628,W627)</f>
        <v>0.13</v>
      </c>
      <c r="Y628" s="1" t="e">
        <f>IF(AND(Q628&gt;=Chart!$F$2,Q628&lt;=Chart!$F$3),Q628,#N/A)</f>
        <v>#N/A</v>
      </c>
      <c r="Z628" t="e">
        <f>IF(AND(Q628&gt;=Chart!$F$2,Q628&lt;=Chart!$F$3),R628,#N/A)</f>
        <v>#N/A</v>
      </c>
      <c r="AA628" t="e">
        <f>IF(AND(Q628&gt;=Chart!$F$2,Q628&lt;=Chart!$F$3),S628,#N/A)</f>
        <v>#N/A</v>
      </c>
      <c r="AB628" t="e">
        <f>IF(AND(Q628&gt;=Chart!$F$2,Q628&lt;=Chart!$F$3),T628,#N/A)</f>
        <v>#N/A</v>
      </c>
      <c r="AC628" t="e">
        <f>IF(AND(Q628&gt;=Chart!$F$2,Q628&lt;=Chart!$F$3),U628,#N/A)</f>
        <v>#N/A</v>
      </c>
      <c r="AD628" t="e">
        <f>IF(AND(Q628&gt;=Chart!$F$2,Q628&lt;=Chart!$F$3),V628,#N/A)</f>
        <v>#N/A</v>
      </c>
      <c r="AE628" t="e">
        <f>IF(AND(Q628&gt;=Chart!$F$2,Q628&lt;=Chart!$F$3),I628,#N/A)</f>
        <v>#N/A</v>
      </c>
      <c r="AF628" t="e">
        <f>IF(AND(Q628&gt;=Chart!$F$2,Q628&lt;=Chart!$F$3),H628/100,#N/A)</f>
        <v>#N/A</v>
      </c>
      <c r="AG628" t="e">
        <f>IF(AND(Q628&gt;=Chart!$F$2,Q628&lt;=Chart!$F$3),W628/100,#N/A)</f>
        <v>#N/A</v>
      </c>
    </row>
    <row r="629" spans="1:33" x14ac:dyDescent="0.25">
      <c r="A629">
        <v>1449498600</v>
      </c>
      <c r="B629">
        <f>INDEX('Daily Data ADJ'!$1:$1048576,MATCH(Calc!$A629,'Daily Data ADJ'!$A:$A,0),MATCH("SPY, CBOE BZX: Close",'Daily Data ADJ'!$1:$1,0))</f>
        <v>182.61292642999999</v>
      </c>
      <c r="C629">
        <f>INDEX('Daily Data ADJ'!$1:$1048576,MATCH(Calc!$A629,'Daily Data ADJ'!$A:$A,0),MATCH("EFFR, FRED: Close",'Daily Data ADJ'!$1:$1,0))</f>
        <v>0.13</v>
      </c>
      <c r="D629" t="str">
        <f>INDEX('Daily Data ADJ'!$1:$1048576,MATCH(Calc!$A629,'Daily Data ADJ'!$A:$A,1),MATCH("SOFR, FRED: Close",'Daily Data ADJ'!$1:$1,0))</f>
        <v>NaN</v>
      </c>
      <c r="E629">
        <f>INDEX('Daily Data ADJ'!$1:$1048576,MATCH(Calc!$A629,'Daily Data ADJ'!$A:$A,0),MATCH("UPRO, CBOE BZX: Close",'Daily Data ADJ'!$1:$1,0))</f>
        <v>10.79469628</v>
      </c>
      <c r="F629">
        <f>INDEX('Daily Data ADJ'!$1:$1048576,MATCH(Calc!$A629,'Daily Data ADJ'!$A:$A,0),MATCH("ES1!, CME_MINI: Close",'Daily Data ADJ'!$1:$1,0))</f>
        <v>2081</v>
      </c>
      <c r="G629">
        <f>INDEX('Daily Data ADJ'!$1:$1048576,MATCH(Calc!$A629,'Daily Data ADJ'!$A:$A,0),MATCH("ES2!, CME_MINI: Close",'Daily Data ADJ'!$1:$1,0))</f>
        <v>2073.75</v>
      </c>
      <c r="H629">
        <f>INDEX('QUANDL MULTPL SP500_DIV_YIELD_M'!$A:$G,MATCH(Calc!$A629,'QUANDL MULTPL SP500_DIV_YIELD_M'!$A:$A,1),MATCH('QUANDL MULTPL SP500_DIV_YIELD_M'!$E$1,'QUANDL MULTPL SP500_DIV_YIELD_M'!$A$1:$G$1,0))</f>
        <v>2.0699999999999998</v>
      </c>
      <c r="I629" s="5">
        <f t="shared" si="54"/>
        <v>6.8370485596651077E-3</v>
      </c>
      <c r="J629" s="1">
        <f>A629/24/60/60+DATE(1970,1,1)</f>
        <v>42345.604166666672</v>
      </c>
      <c r="K629" s="3">
        <f t="shared" si="57"/>
        <v>3</v>
      </c>
      <c r="L629" s="6">
        <f>(1+Chart!$F$4)^(1/(365/K629))-1</f>
        <v>1.9979165917494157E-4</v>
      </c>
      <c r="M629" s="6">
        <f t="shared" si="58"/>
        <v>1.0678049324752692E-5</v>
      </c>
      <c r="N629" s="6">
        <f t="shared" si="59"/>
        <v>5.6005255356206263E-5</v>
      </c>
      <c r="O629">
        <f>O628*(B629/B628)</f>
        <v>182.61292643000093</v>
      </c>
      <c r="P629">
        <f t="shared" si="55"/>
        <v>2015</v>
      </c>
      <c r="Q629" s="1">
        <f t="shared" si="56"/>
        <v>42345.604166666672</v>
      </c>
      <c r="R629">
        <f>IF(B630="",R628,IF(Q629&gt;=Chart!$F$2,E629,0))</f>
        <v>0</v>
      </c>
      <c r="S629">
        <f>IF(B630="",S628,IFERROR(IF(AND(R629&gt;0,R628=0),R629,(1+(B630/B629-1)*Calc!$Z$1)*S628),0))</f>
        <v>0</v>
      </c>
      <c r="T629">
        <f>IF(B630="",T628,IFERROR(IF(AND(R629&gt;0,R628=0),R629,(1+(B630/B629-1)*Calc!$Z$1-L630)*T628),0))</f>
        <v>0</v>
      </c>
      <c r="U629">
        <f>IF(B630="",U628,IFERROR(IF(AND(R629&gt;0,R628=0),R629,(1+(B630/B629-1)*Calc!$Z$1-M630*2)*U628),0))</f>
        <v>0</v>
      </c>
      <c r="V629">
        <f>IF(B630="",V628,IFERROR(IF(AND(R629&gt;0,R628=0),R629,(1+(B630/B629-1)*Calc!$Z$1-N630*2)*V628),0))</f>
        <v>0</v>
      </c>
      <c r="W629">
        <f>IF(ISNUMBER(C629),C629,W628)</f>
        <v>0.13</v>
      </c>
      <c r="Y629" s="1" t="e">
        <f>IF(AND(Q629&gt;=Chart!$F$2,Q629&lt;=Chart!$F$3),Q629,#N/A)</f>
        <v>#N/A</v>
      </c>
      <c r="Z629" t="e">
        <f>IF(AND(Q629&gt;=Chart!$F$2,Q629&lt;=Chart!$F$3),R629,#N/A)</f>
        <v>#N/A</v>
      </c>
      <c r="AA629" t="e">
        <f>IF(AND(Q629&gt;=Chart!$F$2,Q629&lt;=Chart!$F$3),S629,#N/A)</f>
        <v>#N/A</v>
      </c>
      <c r="AB629" t="e">
        <f>IF(AND(Q629&gt;=Chart!$F$2,Q629&lt;=Chart!$F$3),T629,#N/A)</f>
        <v>#N/A</v>
      </c>
      <c r="AC629" t="e">
        <f>IF(AND(Q629&gt;=Chart!$F$2,Q629&lt;=Chart!$F$3),U629,#N/A)</f>
        <v>#N/A</v>
      </c>
      <c r="AD629" t="e">
        <f>IF(AND(Q629&gt;=Chart!$F$2,Q629&lt;=Chart!$F$3),V629,#N/A)</f>
        <v>#N/A</v>
      </c>
      <c r="AE629" t="e">
        <f>IF(AND(Q629&gt;=Chart!$F$2,Q629&lt;=Chart!$F$3),I629,#N/A)</f>
        <v>#N/A</v>
      </c>
      <c r="AF629" t="e">
        <f>IF(AND(Q629&gt;=Chart!$F$2,Q629&lt;=Chart!$F$3),H629/100,#N/A)</f>
        <v>#N/A</v>
      </c>
      <c r="AG629" t="e">
        <f>IF(AND(Q629&gt;=Chart!$F$2,Q629&lt;=Chart!$F$3),W629/100,#N/A)</f>
        <v>#N/A</v>
      </c>
    </row>
    <row r="630" spans="1:33" x14ac:dyDescent="0.25">
      <c r="A630">
        <v>1449585000</v>
      </c>
      <c r="B630">
        <f>INDEX('Daily Data ADJ'!$1:$1048576,MATCH(Calc!$A630,'Daily Data ADJ'!$A:$A,0),MATCH("SPY, CBOE BZX: Close",'Daily Data ADJ'!$1:$1,0))</f>
        <v>181.38498926</v>
      </c>
      <c r="C630">
        <f>INDEX('Daily Data ADJ'!$1:$1048576,MATCH(Calc!$A630,'Daily Data ADJ'!$A:$A,0),MATCH("EFFR, FRED: Close",'Daily Data ADJ'!$1:$1,0))</f>
        <v>0.13</v>
      </c>
      <c r="D630" t="str">
        <f>INDEX('Daily Data ADJ'!$1:$1048576,MATCH(Calc!$A630,'Daily Data ADJ'!$A:$A,1),MATCH("SOFR, FRED: Close",'Daily Data ADJ'!$1:$1,0))</f>
        <v>NaN</v>
      </c>
      <c r="E630">
        <f>INDEX('Daily Data ADJ'!$1:$1048576,MATCH(Calc!$A630,'Daily Data ADJ'!$A:$A,0),MATCH("UPRO, CBOE BZX: Close",'Daily Data ADJ'!$1:$1,0))</f>
        <v>10.576325410000001</v>
      </c>
      <c r="F630">
        <f>INDEX('Daily Data ADJ'!$1:$1048576,MATCH(Calc!$A630,'Daily Data ADJ'!$A:$A,0),MATCH("ES1!, CME_MINI: Close",'Daily Data ADJ'!$1:$1,0))</f>
        <v>2058.75</v>
      </c>
      <c r="G630">
        <f>INDEX('Daily Data ADJ'!$1:$1048576,MATCH(Calc!$A630,'Daily Data ADJ'!$A:$A,0),MATCH("ES2!, CME_MINI: Close",'Daily Data ADJ'!$1:$1,0))</f>
        <v>2051</v>
      </c>
      <c r="H630">
        <f>INDEX('QUANDL MULTPL SP500_DIV_YIELD_M'!$A:$G,MATCH(Calc!$A630,'QUANDL MULTPL SP500_DIV_YIELD_M'!$A:$A,1),MATCH('QUANDL MULTPL SP500_DIV_YIELD_M'!$E$1,'QUANDL MULTPL SP500_DIV_YIELD_M'!$A$1:$G$1,0))</f>
        <v>2.0699999999999998</v>
      </c>
      <c r="I630" s="5">
        <f t="shared" si="54"/>
        <v>5.727131343840456E-3</v>
      </c>
      <c r="J630" s="1">
        <f>A630/24/60/60+DATE(1970,1,1)</f>
        <v>42346.604166666672</v>
      </c>
      <c r="K630" s="3">
        <f t="shared" si="57"/>
        <v>1</v>
      </c>
      <c r="L630" s="6">
        <f>(1+Chart!$F$4)^(1/(365/K630))-1</f>
        <v>6.6592785027408397E-5</v>
      </c>
      <c r="M630" s="6">
        <f t="shared" si="58"/>
        <v>3.5593371059405854E-6</v>
      </c>
      <c r="N630" s="6">
        <f t="shared" si="59"/>
        <v>1.5646132470958918E-5</v>
      </c>
      <c r="O630">
        <f>O629*(B630/B629)</f>
        <v>181.38498926000094</v>
      </c>
      <c r="P630">
        <f t="shared" si="55"/>
        <v>2015</v>
      </c>
      <c r="Q630" s="1">
        <f t="shared" si="56"/>
        <v>42346.604166666672</v>
      </c>
      <c r="R630">
        <f>IF(B631="",R629,IF(Q630&gt;=Chart!$F$2,E630,0))</f>
        <v>0</v>
      </c>
      <c r="S630">
        <f>IF(B631="",S629,IFERROR(IF(AND(R630&gt;0,R629=0),R630,(1+(B631/B630-1)*Calc!$Z$1)*S629),0))</f>
        <v>0</v>
      </c>
      <c r="T630">
        <f>IF(B631="",T629,IFERROR(IF(AND(R630&gt;0,R629=0),R630,(1+(B631/B630-1)*Calc!$Z$1-L631)*T629),0))</f>
        <v>0</v>
      </c>
      <c r="U630">
        <f>IF(B631="",U629,IFERROR(IF(AND(R630&gt;0,R629=0),R630,(1+(B631/B630-1)*Calc!$Z$1-M631*2)*U629),0))</f>
        <v>0</v>
      </c>
      <c r="V630">
        <f>IF(B631="",V629,IFERROR(IF(AND(R630&gt;0,R629=0),R630,(1+(B631/B630-1)*Calc!$Z$1-N631*2)*V629),0))</f>
        <v>0</v>
      </c>
      <c r="W630">
        <f>IF(ISNUMBER(C630),C630,W629)</f>
        <v>0.13</v>
      </c>
      <c r="Y630" s="1" t="e">
        <f>IF(AND(Q630&gt;=Chart!$F$2,Q630&lt;=Chart!$F$3),Q630,#N/A)</f>
        <v>#N/A</v>
      </c>
      <c r="Z630" t="e">
        <f>IF(AND(Q630&gt;=Chart!$F$2,Q630&lt;=Chart!$F$3),R630,#N/A)</f>
        <v>#N/A</v>
      </c>
      <c r="AA630" t="e">
        <f>IF(AND(Q630&gt;=Chart!$F$2,Q630&lt;=Chart!$F$3),S630,#N/A)</f>
        <v>#N/A</v>
      </c>
      <c r="AB630" t="e">
        <f>IF(AND(Q630&gt;=Chart!$F$2,Q630&lt;=Chart!$F$3),T630,#N/A)</f>
        <v>#N/A</v>
      </c>
      <c r="AC630" t="e">
        <f>IF(AND(Q630&gt;=Chart!$F$2,Q630&lt;=Chart!$F$3),U630,#N/A)</f>
        <v>#N/A</v>
      </c>
      <c r="AD630" t="e">
        <f>IF(AND(Q630&gt;=Chart!$F$2,Q630&lt;=Chart!$F$3),V630,#N/A)</f>
        <v>#N/A</v>
      </c>
      <c r="AE630" t="e">
        <f>IF(AND(Q630&gt;=Chart!$F$2,Q630&lt;=Chart!$F$3),I630,#N/A)</f>
        <v>#N/A</v>
      </c>
      <c r="AF630" t="e">
        <f>IF(AND(Q630&gt;=Chart!$F$2,Q630&lt;=Chart!$F$3),H630/100,#N/A)</f>
        <v>#N/A</v>
      </c>
      <c r="AG630" t="e">
        <f>IF(AND(Q630&gt;=Chart!$F$2,Q630&lt;=Chart!$F$3),W630/100,#N/A)</f>
        <v>#N/A</v>
      </c>
    </row>
    <row r="631" spans="1:33" x14ac:dyDescent="0.25">
      <c r="A631">
        <v>1449671400</v>
      </c>
      <c r="B631">
        <f>INDEX('Daily Data ADJ'!$1:$1048576,MATCH(Calc!$A631,'Daily Data ADJ'!$A:$A,0),MATCH("SPY, CBOE BZX: Close",'Daily Data ADJ'!$1:$1,0))</f>
        <v>179.97474593000001</v>
      </c>
      <c r="C631">
        <f>INDEX('Daily Data ADJ'!$1:$1048576,MATCH(Calc!$A631,'Daily Data ADJ'!$A:$A,0),MATCH("EFFR, FRED: Close",'Daily Data ADJ'!$1:$1,0))</f>
        <v>0.14000000000000001</v>
      </c>
      <c r="D631" t="str">
        <f>INDEX('Daily Data ADJ'!$1:$1048576,MATCH(Calc!$A631,'Daily Data ADJ'!$A:$A,1),MATCH("SOFR, FRED: Close",'Daily Data ADJ'!$1:$1,0))</f>
        <v>NaN</v>
      </c>
      <c r="E631">
        <f>INDEX('Daily Data ADJ'!$1:$1048576,MATCH(Calc!$A631,'Daily Data ADJ'!$A:$A,0),MATCH("UPRO, CBOE BZX: Close",'Daily Data ADJ'!$1:$1,0))</f>
        <v>10.335139</v>
      </c>
      <c r="F631">
        <f>INDEX('Daily Data ADJ'!$1:$1048576,MATCH(Calc!$A631,'Daily Data ADJ'!$A:$A,0),MATCH("ES1!, CME_MINI: Close",'Daily Data ADJ'!$1:$1,0))</f>
        <v>2042</v>
      </c>
      <c r="G631">
        <f>INDEX('Daily Data ADJ'!$1:$1048576,MATCH(Calc!$A631,'Daily Data ADJ'!$A:$A,0),MATCH("ES2!, CME_MINI: Close",'Daily Data ADJ'!$1:$1,0))</f>
        <v>2034.25</v>
      </c>
      <c r="H631">
        <f>INDEX('QUANDL MULTPL SP500_DIV_YIELD_M'!$A:$G,MATCH(Calc!$A631,'QUANDL MULTPL SP500_DIV_YIELD_M'!$A:$A,1),MATCH('QUANDL MULTPL SP500_DIV_YIELD_M'!$E$1,'QUANDL MULTPL SP500_DIV_YIELD_M'!$A$1:$G$1,0))</f>
        <v>2.0699999999999998</v>
      </c>
      <c r="I631" s="5">
        <f t="shared" si="54"/>
        <v>5.6050123807100428E-3</v>
      </c>
      <c r="J631" s="1">
        <f>A631/24/60/60+DATE(1970,1,1)</f>
        <v>42347.604166666672</v>
      </c>
      <c r="K631" s="3">
        <f t="shared" si="57"/>
        <v>1</v>
      </c>
      <c r="L631" s="6">
        <f>(1+Chart!$F$4)^(1/(365/K631))-1</f>
        <v>6.6592785027408397E-5</v>
      </c>
      <c r="M631" s="6">
        <f t="shared" si="58"/>
        <v>3.8329413558635395E-6</v>
      </c>
      <c r="N631" s="6">
        <f t="shared" si="59"/>
        <v>1.5313439849951038E-5</v>
      </c>
      <c r="O631">
        <f>O630*(B631/B630)</f>
        <v>179.97474593000095</v>
      </c>
      <c r="P631">
        <f t="shared" si="55"/>
        <v>2015</v>
      </c>
      <c r="Q631" s="1">
        <f t="shared" si="56"/>
        <v>42347.604166666672</v>
      </c>
      <c r="R631">
        <f>IF(B632="",R630,IF(Q631&gt;=Chart!$F$2,E631,0))</f>
        <v>0</v>
      </c>
      <c r="S631">
        <f>IF(B632="",S630,IFERROR(IF(AND(R631&gt;0,R630=0),R631,(1+(B632/B631-1)*Calc!$Z$1)*S630),0))</f>
        <v>0</v>
      </c>
      <c r="T631">
        <f>IF(B632="",T630,IFERROR(IF(AND(R631&gt;0,R630=0),R631,(1+(B632/B631-1)*Calc!$Z$1-L632)*T630),0))</f>
        <v>0</v>
      </c>
      <c r="U631">
        <f>IF(B632="",U630,IFERROR(IF(AND(R631&gt;0,R630=0),R631,(1+(B632/B631-1)*Calc!$Z$1-M632*2)*U630),0))</f>
        <v>0</v>
      </c>
      <c r="V631">
        <f>IF(B632="",V630,IFERROR(IF(AND(R631&gt;0,R630=0),R631,(1+(B632/B631-1)*Calc!$Z$1-N632*2)*V630),0))</f>
        <v>0</v>
      </c>
      <c r="W631">
        <f>IF(ISNUMBER(C631),C631,W630)</f>
        <v>0.14000000000000001</v>
      </c>
      <c r="Y631" s="1" t="e">
        <f>IF(AND(Q631&gt;=Chart!$F$2,Q631&lt;=Chart!$F$3),Q631,#N/A)</f>
        <v>#N/A</v>
      </c>
      <c r="Z631" t="e">
        <f>IF(AND(Q631&gt;=Chart!$F$2,Q631&lt;=Chart!$F$3),R631,#N/A)</f>
        <v>#N/A</v>
      </c>
      <c r="AA631" t="e">
        <f>IF(AND(Q631&gt;=Chart!$F$2,Q631&lt;=Chart!$F$3),S631,#N/A)</f>
        <v>#N/A</v>
      </c>
      <c r="AB631" t="e">
        <f>IF(AND(Q631&gt;=Chart!$F$2,Q631&lt;=Chart!$F$3),T631,#N/A)</f>
        <v>#N/A</v>
      </c>
      <c r="AC631" t="e">
        <f>IF(AND(Q631&gt;=Chart!$F$2,Q631&lt;=Chart!$F$3),U631,#N/A)</f>
        <v>#N/A</v>
      </c>
      <c r="AD631" t="e">
        <f>IF(AND(Q631&gt;=Chart!$F$2,Q631&lt;=Chart!$F$3),V631,#N/A)</f>
        <v>#N/A</v>
      </c>
      <c r="AE631" t="e">
        <f>IF(AND(Q631&gt;=Chart!$F$2,Q631&lt;=Chart!$F$3),I631,#N/A)</f>
        <v>#N/A</v>
      </c>
      <c r="AF631" t="e">
        <f>IF(AND(Q631&gt;=Chart!$F$2,Q631&lt;=Chart!$F$3),H631/100,#N/A)</f>
        <v>#N/A</v>
      </c>
      <c r="AG631" t="e">
        <f>IF(AND(Q631&gt;=Chart!$F$2,Q631&lt;=Chart!$F$3),W631/100,#N/A)</f>
        <v>#N/A</v>
      </c>
    </row>
    <row r="632" spans="1:33" x14ac:dyDescent="0.25">
      <c r="A632">
        <v>1449757800</v>
      </c>
      <c r="B632">
        <f>INDEX('Daily Data ADJ'!$1:$1048576,MATCH(Calc!$A632,'Daily Data ADJ'!$A:$A,0),MATCH("SPY, CBOE BZX: Close",'Daily Data ADJ'!$1:$1,0))</f>
        <v>180.43927604999999</v>
      </c>
      <c r="C632">
        <f>INDEX('Daily Data ADJ'!$1:$1048576,MATCH(Calc!$A632,'Daily Data ADJ'!$A:$A,0),MATCH("EFFR, FRED: Close",'Daily Data ADJ'!$1:$1,0))</f>
        <v>0.14000000000000001</v>
      </c>
      <c r="D632" t="str">
        <f>INDEX('Daily Data ADJ'!$1:$1048576,MATCH(Calc!$A632,'Daily Data ADJ'!$A:$A,1),MATCH("SOFR, FRED: Close",'Daily Data ADJ'!$1:$1,0))</f>
        <v>NaN</v>
      </c>
      <c r="E632">
        <f>INDEX('Daily Data ADJ'!$1:$1048576,MATCH(Calc!$A632,'Daily Data ADJ'!$A:$A,0),MATCH("UPRO, CBOE BZX: Close",'Daily Data ADJ'!$1:$1,0))</f>
        <v>10.39543585</v>
      </c>
      <c r="F632">
        <f>INDEX('Daily Data ADJ'!$1:$1048576,MATCH(Calc!$A632,'Daily Data ADJ'!$A:$A,0),MATCH("ES1!, CME_MINI: Close",'Daily Data ADJ'!$1:$1,0))</f>
        <v>2049.25</v>
      </c>
      <c r="G632">
        <f>INDEX('Daily Data ADJ'!$1:$1048576,MATCH(Calc!$A632,'Daily Data ADJ'!$A:$A,0),MATCH("ES2!, CME_MINI: Close",'Daily Data ADJ'!$1:$1,0))</f>
        <v>2041</v>
      </c>
      <c r="H632">
        <f>INDEX('QUANDL MULTPL SP500_DIV_YIELD_M'!$A:$G,MATCH(Calc!$A632,'QUANDL MULTPL SP500_DIV_YIELD_M'!$A:$A,1),MATCH('QUANDL MULTPL SP500_DIV_YIELD_M'!$E$1,'QUANDL MULTPL SP500_DIV_YIELD_M'!$A$1:$G$1,0))</f>
        <v>2.0699999999999998</v>
      </c>
      <c r="I632" s="5">
        <f t="shared" si="54"/>
        <v>4.6935322253716695E-3</v>
      </c>
      <c r="J632" s="1">
        <f>A632/24/60/60+DATE(1970,1,1)</f>
        <v>42348.604166666672</v>
      </c>
      <c r="K632" s="3">
        <f t="shared" si="57"/>
        <v>1</v>
      </c>
      <c r="L632" s="6">
        <f>(1+Chart!$F$4)^(1/(365/K632))-1</f>
        <v>6.6592785027408397E-5</v>
      </c>
      <c r="M632" s="6">
        <f t="shared" si="58"/>
        <v>3.8329413558635395E-6</v>
      </c>
      <c r="N632" s="6">
        <f t="shared" si="59"/>
        <v>1.2828991734936679E-5</v>
      </c>
      <c r="O632">
        <f>O631*(B632/B631)</f>
        <v>180.43927605000093</v>
      </c>
      <c r="P632">
        <f t="shared" si="55"/>
        <v>2015</v>
      </c>
      <c r="Q632" s="1">
        <f t="shared" si="56"/>
        <v>42348.604166666672</v>
      </c>
      <c r="R632">
        <f>IF(B633="",R631,IF(Q632&gt;=Chart!$F$2,E632,0))</f>
        <v>0</v>
      </c>
      <c r="S632">
        <f>IF(B633="",S631,IFERROR(IF(AND(R632&gt;0,R631=0),R632,(1+(B633/B632-1)*Calc!$Z$1)*S631),0))</f>
        <v>0</v>
      </c>
      <c r="T632">
        <f>IF(B633="",T631,IFERROR(IF(AND(R632&gt;0,R631=0),R632,(1+(B633/B632-1)*Calc!$Z$1-L633)*T631),0))</f>
        <v>0</v>
      </c>
      <c r="U632">
        <f>IF(B633="",U631,IFERROR(IF(AND(R632&gt;0,R631=0),R632,(1+(B633/B632-1)*Calc!$Z$1-M633*2)*U631),0))</f>
        <v>0</v>
      </c>
      <c r="V632">
        <f>IF(B633="",V631,IFERROR(IF(AND(R632&gt;0,R631=0),R632,(1+(B633/B632-1)*Calc!$Z$1-N633*2)*V631),0))</f>
        <v>0</v>
      </c>
      <c r="W632">
        <f>IF(ISNUMBER(C632),C632,W631)</f>
        <v>0.14000000000000001</v>
      </c>
      <c r="Y632" s="1" t="e">
        <f>IF(AND(Q632&gt;=Chart!$F$2,Q632&lt;=Chart!$F$3),Q632,#N/A)</f>
        <v>#N/A</v>
      </c>
      <c r="Z632" t="e">
        <f>IF(AND(Q632&gt;=Chart!$F$2,Q632&lt;=Chart!$F$3),R632,#N/A)</f>
        <v>#N/A</v>
      </c>
      <c r="AA632" t="e">
        <f>IF(AND(Q632&gt;=Chart!$F$2,Q632&lt;=Chart!$F$3),S632,#N/A)</f>
        <v>#N/A</v>
      </c>
      <c r="AB632" t="e">
        <f>IF(AND(Q632&gt;=Chart!$F$2,Q632&lt;=Chart!$F$3),T632,#N/A)</f>
        <v>#N/A</v>
      </c>
      <c r="AC632" t="e">
        <f>IF(AND(Q632&gt;=Chart!$F$2,Q632&lt;=Chart!$F$3),U632,#N/A)</f>
        <v>#N/A</v>
      </c>
      <c r="AD632" t="e">
        <f>IF(AND(Q632&gt;=Chart!$F$2,Q632&lt;=Chart!$F$3),V632,#N/A)</f>
        <v>#N/A</v>
      </c>
      <c r="AE632" t="e">
        <f>IF(AND(Q632&gt;=Chart!$F$2,Q632&lt;=Chart!$F$3),I632,#N/A)</f>
        <v>#N/A</v>
      </c>
      <c r="AF632" t="e">
        <f>IF(AND(Q632&gt;=Chart!$F$2,Q632&lt;=Chart!$F$3),H632/100,#N/A)</f>
        <v>#N/A</v>
      </c>
      <c r="AG632" t="e">
        <f>IF(AND(Q632&gt;=Chart!$F$2,Q632&lt;=Chart!$F$3),W632/100,#N/A)</f>
        <v>#N/A</v>
      </c>
    </row>
    <row r="633" spans="1:33" x14ac:dyDescent="0.25">
      <c r="A633">
        <v>1449844200</v>
      </c>
      <c r="B633">
        <f>INDEX('Daily Data ADJ'!$1:$1048576,MATCH(Calc!$A633,'Daily Data ADJ'!$A:$A,0),MATCH("SPY, CBOE BZX: Close",'Daily Data ADJ'!$1:$1,0))</f>
        <v>176.94215305</v>
      </c>
      <c r="C633">
        <f>INDEX('Daily Data ADJ'!$1:$1048576,MATCH(Calc!$A633,'Daily Data ADJ'!$A:$A,0),MATCH("EFFR, FRED: Close",'Daily Data ADJ'!$1:$1,0))</f>
        <v>0.14000000000000001</v>
      </c>
      <c r="D633" t="str">
        <f>INDEX('Daily Data ADJ'!$1:$1048576,MATCH(Calc!$A633,'Daily Data ADJ'!$A:$A,1),MATCH("SOFR, FRED: Close",'Daily Data ADJ'!$1:$1,0))</f>
        <v>NaN</v>
      </c>
      <c r="E633">
        <f>INDEX('Daily Data ADJ'!$1:$1048576,MATCH(Calc!$A633,'Daily Data ADJ'!$A:$A,0),MATCH("UPRO, CBOE BZX: Close",'Daily Data ADJ'!$1:$1,0))</f>
        <v>9.7859524199999992</v>
      </c>
      <c r="F633">
        <f>INDEX('Daily Data ADJ'!$1:$1048576,MATCH(Calc!$A633,'Daily Data ADJ'!$A:$A,0),MATCH("ES1!, CME_MINI: Close",'Daily Data ADJ'!$1:$1,0))</f>
        <v>2001.25</v>
      </c>
      <c r="G633">
        <f>INDEX('Daily Data ADJ'!$1:$1048576,MATCH(Calc!$A633,'Daily Data ADJ'!$A:$A,0),MATCH("ES2!, CME_MINI: Close",'Daily Data ADJ'!$1:$1,0))</f>
        <v>1994.25</v>
      </c>
      <c r="H633">
        <f>INDEX('QUANDL MULTPL SP500_DIV_YIELD_M'!$A:$G,MATCH(Calc!$A633,'QUANDL MULTPL SP500_DIV_YIELD_M'!$A:$A,1),MATCH('QUANDL MULTPL SP500_DIV_YIELD_M'!$E$1,'QUANDL MULTPL SP500_DIV_YIELD_M'!$A$1:$G$1,0))</f>
        <v>2.0699999999999998</v>
      </c>
      <c r="I633" s="5">
        <f t="shared" si="54"/>
        <v>6.7819817165759057E-3</v>
      </c>
      <c r="J633" s="1">
        <f>A633/24/60/60+DATE(1970,1,1)</f>
        <v>42349.604166666672</v>
      </c>
      <c r="K633" s="3">
        <f t="shared" si="57"/>
        <v>1</v>
      </c>
      <c r="L633" s="6">
        <f>(1+Chart!$F$4)^(1/(365/K633))-1</f>
        <v>6.6592785027408397E-5</v>
      </c>
      <c r="M633" s="6">
        <f t="shared" si="58"/>
        <v>3.8329413558635395E-6</v>
      </c>
      <c r="N633" s="6">
        <f t="shared" si="59"/>
        <v>1.8518219493612875E-5</v>
      </c>
      <c r="O633">
        <f>O632*(B633/B632)</f>
        <v>176.94215305000091</v>
      </c>
      <c r="P633">
        <f t="shared" si="55"/>
        <v>2015</v>
      </c>
      <c r="Q633" s="1">
        <f t="shared" si="56"/>
        <v>42349.604166666672</v>
      </c>
      <c r="R633">
        <f>IF(B634="",R632,IF(Q633&gt;=Chart!$F$2,E633,0))</f>
        <v>0</v>
      </c>
      <c r="S633">
        <f>IF(B634="",S632,IFERROR(IF(AND(R633&gt;0,R632=0),R633,(1+(B634/B633-1)*Calc!$Z$1)*S632),0))</f>
        <v>0</v>
      </c>
      <c r="T633">
        <f>IF(B634="",T632,IFERROR(IF(AND(R633&gt;0,R632=0),R633,(1+(B634/B633-1)*Calc!$Z$1-L634)*T632),0))</f>
        <v>0</v>
      </c>
      <c r="U633">
        <f>IF(B634="",U632,IFERROR(IF(AND(R633&gt;0,R632=0),R633,(1+(B634/B633-1)*Calc!$Z$1-M634*2)*U632),0))</f>
        <v>0</v>
      </c>
      <c r="V633">
        <f>IF(B634="",V632,IFERROR(IF(AND(R633&gt;0,R632=0),R633,(1+(B634/B633-1)*Calc!$Z$1-N634*2)*V632),0))</f>
        <v>0</v>
      </c>
      <c r="W633">
        <f>IF(ISNUMBER(C633),C633,W632)</f>
        <v>0.14000000000000001</v>
      </c>
      <c r="Y633" s="1" t="e">
        <f>IF(AND(Q633&gt;=Chart!$F$2,Q633&lt;=Chart!$F$3),Q633,#N/A)</f>
        <v>#N/A</v>
      </c>
      <c r="Z633" t="e">
        <f>IF(AND(Q633&gt;=Chart!$F$2,Q633&lt;=Chart!$F$3),R633,#N/A)</f>
        <v>#N/A</v>
      </c>
      <c r="AA633" t="e">
        <f>IF(AND(Q633&gt;=Chart!$F$2,Q633&lt;=Chart!$F$3),S633,#N/A)</f>
        <v>#N/A</v>
      </c>
      <c r="AB633" t="e">
        <f>IF(AND(Q633&gt;=Chart!$F$2,Q633&lt;=Chart!$F$3),T633,#N/A)</f>
        <v>#N/A</v>
      </c>
      <c r="AC633" t="e">
        <f>IF(AND(Q633&gt;=Chart!$F$2,Q633&lt;=Chart!$F$3),U633,#N/A)</f>
        <v>#N/A</v>
      </c>
      <c r="AD633" t="e">
        <f>IF(AND(Q633&gt;=Chart!$F$2,Q633&lt;=Chart!$F$3),V633,#N/A)</f>
        <v>#N/A</v>
      </c>
      <c r="AE633" t="e">
        <f>IF(AND(Q633&gt;=Chart!$F$2,Q633&lt;=Chart!$F$3),I633,#N/A)</f>
        <v>#N/A</v>
      </c>
      <c r="AF633" t="e">
        <f>IF(AND(Q633&gt;=Chart!$F$2,Q633&lt;=Chart!$F$3),H633/100,#N/A)</f>
        <v>#N/A</v>
      </c>
      <c r="AG633" t="e">
        <f>IF(AND(Q633&gt;=Chart!$F$2,Q633&lt;=Chart!$F$3),W633/100,#N/A)</f>
        <v>#N/A</v>
      </c>
    </row>
    <row r="634" spans="1:33" x14ac:dyDescent="0.25">
      <c r="A634">
        <v>1450103400</v>
      </c>
      <c r="B634">
        <f>INDEX('Daily Data ADJ'!$1:$1048576,MATCH(Calc!$A634,'Daily Data ADJ'!$A:$A,0),MATCH("SPY, CBOE BZX: Close",'Daily Data ADJ'!$1:$1,0))</f>
        <v>177.83685560000001</v>
      </c>
      <c r="C634">
        <f>INDEX('Daily Data ADJ'!$1:$1048576,MATCH(Calc!$A634,'Daily Data ADJ'!$A:$A,0),MATCH("EFFR, FRED: Close",'Daily Data ADJ'!$1:$1,0))</f>
        <v>0.15</v>
      </c>
      <c r="D634" t="str">
        <f>INDEX('Daily Data ADJ'!$1:$1048576,MATCH(Calc!$A634,'Daily Data ADJ'!$A:$A,1),MATCH("SOFR, FRED: Close",'Daily Data ADJ'!$1:$1,0))</f>
        <v>NaN</v>
      </c>
      <c r="E634">
        <f>INDEX('Daily Data ADJ'!$1:$1048576,MATCH(Calc!$A634,'Daily Data ADJ'!$A:$A,0),MATCH("UPRO, CBOE BZX: Close",'Daily Data ADJ'!$1:$1,0))</f>
        <v>9.9554341999999991</v>
      </c>
      <c r="F634">
        <f>INDEX('Daily Data ADJ'!$1:$1048576,MATCH(Calc!$A634,'Daily Data ADJ'!$A:$A,0),MATCH("ES1!, CME_MINI: Close",'Daily Data ADJ'!$1:$1,0))</f>
        <v>2009.5</v>
      </c>
      <c r="G634">
        <f>INDEX('Daily Data ADJ'!$1:$1048576,MATCH(Calc!$A634,'Daily Data ADJ'!$A:$A,0),MATCH("ES2!, CME_MINI: Close",'Daily Data ADJ'!$1:$1,0))</f>
        <v>2002.5</v>
      </c>
      <c r="H634">
        <f>INDEX('QUANDL MULTPL SP500_DIV_YIELD_M'!$A:$G,MATCH(Calc!$A634,'QUANDL MULTPL SP500_DIV_YIELD_M'!$A:$A,1),MATCH('QUANDL MULTPL SP500_DIV_YIELD_M'!$E$1,'QUANDL MULTPL SP500_DIV_YIELD_M'!$A$1:$G$1,0))</f>
        <v>2.0699999999999998</v>
      </c>
      <c r="I634" s="5">
        <f t="shared" si="54"/>
        <v>6.8388233801070543E-3</v>
      </c>
      <c r="J634" s="1">
        <f>A634/24/60/60+DATE(1970,1,1)</f>
        <v>42352.604166666672</v>
      </c>
      <c r="K634" s="3">
        <f t="shared" si="57"/>
        <v>3</v>
      </c>
      <c r="L634" s="6">
        <f>(1+Chart!$F$4)^(1/(365/K634))-1</f>
        <v>1.9979165917494157E-4</v>
      </c>
      <c r="M634" s="6">
        <f t="shared" si="58"/>
        <v>1.231960566983048E-5</v>
      </c>
      <c r="N634" s="6">
        <f t="shared" si="59"/>
        <v>5.6019744661739423E-5</v>
      </c>
      <c r="O634">
        <f>O633*(B634/B633)</f>
        <v>177.83685560000094</v>
      </c>
      <c r="P634">
        <f t="shared" si="55"/>
        <v>2015</v>
      </c>
      <c r="Q634" s="1">
        <f t="shared" si="56"/>
        <v>42352.604166666672</v>
      </c>
      <c r="R634">
        <f>IF(B635="",R633,IF(Q634&gt;=Chart!$F$2,E634,0))</f>
        <v>0</v>
      </c>
      <c r="S634">
        <f>IF(B635="",S633,IFERROR(IF(AND(R634&gt;0,R633=0),R634,(1+(B635/B634-1)*Calc!$Z$1)*S633),0))</f>
        <v>0</v>
      </c>
      <c r="T634">
        <f>IF(B635="",T633,IFERROR(IF(AND(R634&gt;0,R633=0),R634,(1+(B635/B634-1)*Calc!$Z$1-L635)*T633),0))</f>
        <v>0</v>
      </c>
      <c r="U634">
        <f>IF(B635="",U633,IFERROR(IF(AND(R634&gt;0,R633=0),R634,(1+(B635/B634-1)*Calc!$Z$1-M635*2)*U633),0))</f>
        <v>0</v>
      </c>
      <c r="V634">
        <f>IF(B635="",V633,IFERROR(IF(AND(R634&gt;0,R633=0),R634,(1+(B635/B634-1)*Calc!$Z$1-N635*2)*V633),0))</f>
        <v>0</v>
      </c>
      <c r="W634">
        <f>IF(ISNUMBER(C634),C634,W633)</f>
        <v>0.15</v>
      </c>
      <c r="Y634" s="1" t="e">
        <f>IF(AND(Q634&gt;=Chart!$F$2,Q634&lt;=Chart!$F$3),Q634,#N/A)</f>
        <v>#N/A</v>
      </c>
      <c r="Z634" t="e">
        <f>IF(AND(Q634&gt;=Chart!$F$2,Q634&lt;=Chart!$F$3),R634,#N/A)</f>
        <v>#N/A</v>
      </c>
      <c r="AA634" t="e">
        <f>IF(AND(Q634&gt;=Chart!$F$2,Q634&lt;=Chart!$F$3),S634,#N/A)</f>
        <v>#N/A</v>
      </c>
      <c r="AB634" t="e">
        <f>IF(AND(Q634&gt;=Chart!$F$2,Q634&lt;=Chart!$F$3),T634,#N/A)</f>
        <v>#N/A</v>
      </c>
      <c r="AC634" t="e">
        <f>IF(AND(Q634&gt;=Chart!$F$2,Q634&lt;=Chart!$F$3),U634,#N/A)</f>
        <v>#N/A</v>
      </c>
      <c r="AD634" t="e">
        <f>IF(AND(Q634&gt;=Chart!$F$2,Q634&lt;=Chart!$F$3),V634,#N/A)</f>
        <v>#N/A</v>
      </c>
      <c r="AE634" t="e">
        <f>IF(AND(Q634&gt;=Chart!$F$2,Q634&lt;=Chart!$F$3),I634,#N/A)</f>
        <v>#N/A</v>
      </c>
      <c r="AF634" t="e">
        <f>IF(AND(Q634&gt;=Chart!$F$2,Q634&lt;=Chart!$F$3),H634/100,#N/A)</f>
        <v>#N/A</v>
      </c>
      <c r="AG634" t="e">
        <f>IF(AND(Q634&gt;=Chart!$F$2,Q634&lt;=Chart!$F$3),W634/100,#N/A)</f>
        <v>#N/A</v>
      </c>
    </row>
    <row r="635" spans="1:33" x14ac:dyDescent="0.25">
      <c r="A635">
        <v>1450189800</v>
      </c>
      <c r="B635">
        <f>INDEX('Daily Data ADJ'!$1:$1048576,MATCH(Calc!$A635,'Daily Data ADJ'!$A:$A,0),MATCH("SPY, CBOE BZX: Close",'Daily Data ADJ'!$1:$1,0))</f>
        <v>179.70374079999999</v>
      </c>
      <c r="C635">
        <f>INDEX('Daily Data ADJ'!$1:$1048576,MATCH(Calc!$A635,'Daily Data ADJ'!$A:$A,0),MATCH("EFFR, FRED: Close",'Daily Data ADJ'!$1:$1,0))</f>
        <v>0.15</v>
      </c>
      <c r="D635" t="str">
        <f>INDEX('Daily Data ADJ'!$1:$1048576,MATCH(Calc!$A635,'Daily Data ADJ'!$A:$A,1),MATCH("SOFR, FRED: Close",'Daily Data ADJ'!$1:$1,0))</f>
        <v>NaN</v>
      </c>
      <c r="E635">
        <f>INDEX('Daily Data ADJ'!$1:$1048576,MATCH(Calc!$A635,'Daily Data ADJ'!$A:$A,0),MATCH("UPRO, CBOE BZX: Close",'Daily Data ADJ'!$1:$1,0))</f>
        <v>10.26180637</v>
      </c>
      <c r="F635">
        <f>INDEX('Daily Data ADJ'!$1:$1048576,MATCH(Calc!$A635,'Daily Data ADJ'!$A:$A,0),MATCH("ES1!, CME_MINI: Close",'Daily Data ADJ'!$1:$1,0))</f>
        <v>2037</v>
      </c>
      <c r="G635">
        <f>INDEX('Daily Data ADJ'!$1:$1048576,MATCH(Calc!$A635,'Daily Data ADJ'!$A:$A,0),MATCH("ES2!, CME_MINI: Close",'Daily Data ADJ'!$1:$1,0))</f>
        <v>2029.75</v>
      </c>
      <c r="H635">
        <f>INDEX('QUANDL MULTPL SP500_DIV_YIELD_M'!$A:$G,MATCH(Calc!$A635,'QUANDL MULTPL SP500_DIV_YIELD_M'!$A:$A,1),MATCH('QUANDL MULTPL SP500_DIV_YIELD_M'!$E$1,'QUANDL MULTPL SP500_DIV_YIELD_M'!$A$1:$G$1,0))</f>
        <v>2.0699999999999998</v>
      </c>
      <c r="I635" s="5">
        <f t="shared" si="54"/>
        <v>6.5392028651514757E-3</v>
      </c>
      <c r="J635" s="1">
        <f>A635/24/60/60+DATE(1970,1,1)</f>
        <v>42353.604166666672</v>
      </c>
      <c r="K635" s="3">
        <f t="shared" si="57"/>
        <v>1</v>
      </c>
      <c r="L635" s="6">
        <f>(1+Chart!$F$4)^(1/(365/K635))-1</f>
        <v>6.6592785027408397E-5</v>
      </c>
      <c r="M635" s="6">
        <f t="shared" si="58"/>
        <v>4.1065183598032462E-6</v>
      </c>
      <c r="N635" s="6">
        <f t="shared" si="59"/>
        <v>1.7857460898218491E-5</v>
      </c>
      <c r="O635">
        <f>O634*(B635/B634)</f>
        <v>179.70374080000096</v>
      </c>
      <c r="P635">
        <f t="shared" si="55"/>
        <v>2015</v>
      </c>
      <c r="Q635" s="1">
        <f t="shared" si="56"/>
        <v>42353.604166666672</v>
      </c>
      <c r="R635">
        <f>IF(B636="",R634,IF(Q635&gt;=Chart!$F$2,E635,0))</f>
        <v>0</v>
      </c>
      <c r="S635">
        <f>IF(B636="",S634,IFERROR(IF(AND(R635&gt;0,R634=0),R635,(1+(B636/B635-1)*Calc!$Z$1)*S634),0))</f>
        <v>0</v>
      </c>
      <c r="T635">
        <f>IF(B636="",T634,IFERROR(IF(AND(R635&gt;0,R634=0),R635,(1+(B636/B635-1)*Calc!$Z$1-L636)*T634),0))</f>
        <v>0</v>
      </c>
      <c r="U635">
        <f>IF(B636="",U634,IFERROR(IF(AND(R635&gt;0,R634=0),R635,(1+(B636/B635-1)*Calc!$Z$1-M636*2)*U634),0))</f>
        <v>0</v>
      </c>
      <c r="V635">
        <f>IF(B636="",V634,IFERROR(IF(AND(R635&gt;0,R634=0),R635,(1+(B636/B635-1)*Calc!$Z$1-N636*2)*V634),0))</f>
        <v>0</v>
      </c>
      <c r="W635">
        <f>IF(ISNUMBER(C635),C635,W634)</f>
        <v>0.15</v>
      </c>
      <c r="Y635" s="1" t="e">
        <f>IF(AND(Q635&gt;=Chart!$F$2,Q635&lt;=Chart!$F$3),Q635,#N/A)</f>
        <v>#N/A</v>
      </c>
      <c r="Z635" t="e">
        <f>IF(AND(Q635&gt;=Chart!$F$2,Q635&lt;=Chart!$F$3),R635,#N/A)</f>
        <v>#N/A</v>
      </c>
      <c r="AA635" t="e">
        <f>IF(AND(Q635&gt;=Chart!$F$2,Q635&lt;=Chart!$F$3),S635,#N/A)</f>
        <v>#N/A</v>
      </c>
      <c r="AB635" t="e">
        <f>IF(AND(Q635&gt;=Chart!$F$2,Q635&lt;=Chart!$F$3),T635,#N/A)</f>
        <v>#N/A</v>
      </c>
      <c r="AC635" t="e">
        <f>IF(AND(Q635&gt;=Chart!$F$2,Q635&lt;=Chart!$F$3),U635,#N/A)</f>
        <v>#N/A</v>
      </c>
      <c r="AD635" t="e">
        <f>IF(AND(Q635&gt;=Chart!$F$2,Q635&lt;=Chart!$F$3),V635,#N/A)</f>
        <v>#N/A</v>
      </c>
      <c r="AE635" t="e">
        <f>IF(AND(Q635&gt;=Chart!$F$2,Q635&lt;=Chart!$F$3),I635,#N/A)</f>
        <v>#N/A</v>
      </c>
      <c r="AF635" t="e">
        <f>IF(AND(Q635&gt;=Chart!$F$2,Q635&lt;=Chart!$F$3),H635/100,#N/A)</f>
        <v>#N/A</v>
      </c>
      <c r="AG635" t="e">
        <f>IF(AND(Q635&gt;=Chart!$F$2,Q635&lt;=Chart!$F$3),W635/100,#N/A)</f>
        <v>#N/A</v>
      </c>
    </row>
    <row r="636" spans="1:33" x14ac:dyDescent="0.25">
      <c r="A636">
        <v>1450276200</v>
      </c>
      <c r="B636">
        <f>INDEX('Daily Data ADJ'!$1:$1048576,MATCH(Calc!$A636,'Daily Data ADJ'!$A:$A,0),MATCH("SPY, CBOE BZX: Close",'Daily Data ADJ'!$1:$1,0))</f>
        <v>182.33245540999999</v>
      </c>
      <c r="C636">
        <f>INDEX('Daily Data ADJ'!$1:$1048576,MATCH(Calc!$A636,'Daily Data ADJ'!$A:$A,0),MATCH("EFFR, FRED: Close",'Daily Data ADJ'!$1:$1,0))</f>
        <v>0.15</v>
      </c>
      <c r="D636" t="str">
        <f>INDEX('Daily Data ADJ'!$1:$1048576,MATCH(Calc!$A636,'Daily Data ADJ'!$A:$A,1),MATCH("SOFR, FRED: Close",'Daily Data ADJ'!$1:$1,0))</f>
        <v>NaN</v>
      </c>
      <c r="E636">
        <f>INDEX('Daily Data ADJ'!$1:$1048576,MATCH(Calc!$A636,'Daily Data ADJ'!$A:$A,0),MATCH("UPRO, CBOE BZX: Close",'Daily Data ADJ'!$1:$1,0))</f>
        <v>10.709954890000001</v>
      </c>
      <c r="F636">
        <f>INDEX('Daily Data ADJ'!$1:$1048576,MATCH(Calc!$A636,'Daily Data ADJ'!$A:$A,0),MATCH("ES1!, CME_MINI: Close",'Daily Data ADJ'!$1:$1,0))</f>
        <v>2063.75</v>
      </c>
      <c r="G636">
        <f>INDEX('Daily Data ADJ'!$1:$1048576,MATCH(Calc!$A636,'Daily Data ADJ'!$A:$A,0),MATCH("ES2!, CME_MINI: Close",'Daily Data ADJ'!$1:$1,0))</f>
        <v>2056.5</v>
      </c>
      <c r="H636">
        <f>INDEX('QUANDL MULTPL SP500_DIV_YIELD_M'!$A:$G,MATCH(Calc!$A636,'QUANDL MULTPL SP500_DIV_YIELD_M'!$A:$A,1),MATCH('QUANDL MULTPL SP500_DIV_YIELD_M'!$E$1,'QUANDL MULTPL SP500_DIV_YIELD_M'!$A$1:$G$1,0))</f>
        <v>2.0699999999999998</v>
      </c>
      <c r="I636" s="5">
        <f t="shared" si="54"/>
        <v>6.7217850469885633E-3</v>
      </c>
      <c r="J636" s="1">
        <f>A636/24/60/60+DATE(1970,1,1)</f>
        <v>42354.604166666672</v>
      </c>
      <c r="K636" s="3">
        <f t="shared" si="57"/>
        <v>1</v>
      </c>
      <c r="L636" s="6">
        <f>(1+Chart!$F$4)^(1/(365/K636))-1</f>
        <v>6.6592785027408397E-5</v>
      </c>
      <c r="M636" s="6">
        <f t="shared" si="58"/>
        <v>4.1065183598032462E-6</v>
      </c>
      <c r="N636" s="6">
        <f t="shared" si="59"/>
        <v>1.8354400159736883E-5</v>
      </c>
      <c r="O636">
        <f>O635*(B636/B635)</f>
        <v>182.33245541000099</v>
      </c>
      <c r="P636">
        <f t="shared" si="55"/>
        <v>2015</v>
      </c>
      <c r="Q636" s="1">
        <f t="shared" si="56"/>
        <v>42354.604166666672</v>
      </c>
      <c r="R636">
        <f>IF(B637="",R635,IF(Q636&gt;=Chart!$F$2,E636,0))</f>
        <v>0</v>
      </c>
      <c r="S636">
        <f>IF(B637="",S635,IFERROR(IF(AND(R636&gt;0,R635=0),R636,(1+(B637/B636-1)*Calc!$Z$1)*S635),0))</f>
        <v>0</v>
      </c>
      <c r="T636">
        <f>IF(B637="",T635,IFERROR(IF(AND(R636&gt;0,R635=0),R636,(1+(B637/B636-1)*Calc!$Z$1-L637)*T635),0))</f>
        <v>0</v>
      </c>
      <c r="U636">
        <f>IF(B637="",U635,IFERROR(IF(AND(R636&gt;0,R635=0),R636,(1+(B637/B636-1)*Calc!$Z$1-M637*2)*U635),0))</f>
        <v>0</v>
      </c>
      <c r="V636">
        <f>IF(B637="",V635,IFERROR(IF(AND(R636&gt;0,R635=0),R636,(1+(B637/B636-1)*Calc!$Z$1-N637*2)*V635),0))</f>
        <v>0</v>
      </c>
      <c r="W636">
        <f>IF(ISNUMBER(C636),C636,W635)</f>
        <v>0.15</v>
      </c>
      <c r="Y636" s="1" t="e">
        <f>IF(AND(Q636&gt;=Chart!$F$2,Q636&lt;=Chart!$F$3),Q636,#N/A)</f>
        <v>#N/A</v>
      </c>
      <c r="Z636" t="e">
        <f>IF(AND(Q636&gt;=Chart!$F$2,Q636&lt;=Chart!$F$3),R636,#N/A)</f>
        <v>#N/A</v>
      </c>
      <c r="AA636" t="e">
        <f>IF(AND(Q636&gt;=Chart!$F$2,Q636&lt;=Chart!$F$3),S636,#N/A)</f>
        <v>#N/A</v>
      </c>
      <c r="AB636" t="e">
        <f>IF(AND(Q636&gt;=Chart!$F$2,Q636&lt;=Chart!$F$3),T636,#N/A)</f>
        <v>#N/A</v>
      </c>
      <c r="AC636" t="e">
        <f>IF(AND(Q636&gt;=Chart!$F$2,Q636&lt;=Chart!$F$3),U636,#N/A)</f>
        <v>#N/A</v>
      </c>
      <c r="AD636" t="e">
        <f>IF(AND(Q636&gt;=Chart!$F$2,Q636&lt;=Chart!$F$3),V636,#N/A)</f>
        <v>#N/A</v>
      </c>
      <c r="AE636" t="e">
        <f>IF(AND(Q636&gt;=Chart!$F$2,Q636&lt;=Chart!$F$3),I636,#N/A)</f>
        <v>#N/A</v>
      </c>
      <c r="AF636" t="e">
        <f>IF(AND(Q636&gt;=Chart!$F$2,Q636&lt;=Chart!$F$3),H636/100,#N/A)</f>
        <v>#N/A</v>
      </c>
      <c r="AG636" t="e">
        <f>IF(AND(Q636&gt;=Chart!$F$2,Q636&lt;=Chart!$F$3),W636/100,#N/A)</f>
        <v>#N/A</v>
      </c>
    </row>
    <row r="637" spans="1:33" x14ac:dyDescent="0.25">
      <c r="A637">
        <v>1450362600</v>
      </c>
      <c r="B637">
        <f>INDEX('Daily Data ADJ'!$1:$1048576,MATCH(Calc!$A637,'Daily Data ADJ'!$A:$A,0),MATCH("SPY, CBOE BZX: Close",'Daily Data ADJ'!$1:$1,0))</f>
        <v>179.55403939999999</v>
      </c>
      <c r="C637">
        <f>INDEX('Daily Data ADJ'!$1:$1048576,MATCH(Calc!$A637,'Daily Data ADJ'!$A:$A,0),MATCH("EFFR, FRED: Close",'Daily Data ADJ'!$1:$1,0))</f>
        <v>0.37</v>
      </c>
      <c r="D637" t="str">
        <f>INDEX('Daily Data ADJ'!$1:$1048576,MATCH(Calc!$A637,'Daily Data ADJ'!$A:$A,1),MATCH("SOFR, FRED: Close",'Daily Data ADJ'!$1:$1,0))</f>
        <v>NaN</v>
      </c>
      <c r="E637">
        <f>INDEX('Daily Data ADJ'!$1:$1048576,MATCH(Calc!$A637,'Daily Data ADJ'!$A:$A,0),MATCH("UPRO, CBOE BZX: Close",'Daily Data ADJ'!$1:$1,0))</f>
        <v>10.23410191</v>
      </c>
      <c r="F637">
        <f>INDEX('Daily Data ADJ'!$1:$1048576,MATCH(Calc!$A637,'Daily Data ADJ'!$A:$A,0),MATCH("ES1!, CME_MINI: Close",'Daily Data ADJ'!$1:$1,0))</f>
        <v>2024.75</v>
      </c>
      <c r="G637">
        <f>INDEX('Daily Data ADJ'!$1:$1048576,MATCH(Calc!$A637,'Daily Data ADJ'!$A:$A,0),MATCH("ES2!, CME_MINI: Close",'Daily Data ADJ'!$1:$1,0))</f>
        <v>2017.75</v>
      </c>
      <c r="H637">
        <f>INDEX('QUANDL MULTPL SP500_DIV_YIELD_M'!$A:$G,MATCH(Calc!$A637,'QUANDL MULTPL SP500_DIV_YIELD_M'!$A:$A,1),MATCH('QUANDL MULTPL SP500_DIV_YIELD_M'!$E$1,'QUANDL MULTPL SP500_DIV_YIELD_M'!$A$1:$G$1,0))</f>
        <v>2.0699999999999998</v>
      </c>
      <c r="I637" s="5">
        <f t="shared" si="54"/>
        <v>6.9426811877895712E-3</v>
      </c>
      <c r="J637" s="1">
        <f>A637/24/60/60+DATE(1970,1,1)</f>
        <v>42355.604166666672</v>
      </c>
      <c r="K637" s="3">
        <f t="shared" si="57"/>
        <v>1</v>
      </c>
      <c r="L637" s="6">
        <f>(1+Chart!$F$4)^(1/(365/K637))-1</f>
        <v>6.6592785027408397E-5</v>
      </c>
      <c r="M637" s="6">
        <f t="shared" si="58"/>
        <v>1.0118330197039782E-5</v>
      </c>
      <c r="N637" s="6">
        <f t="shared" si="59"/>
        <v>1.895549950736708E-5</v>
      </c>
      <c r="O637">
        <f>O636*(B637/B636)</f>
        <v>179.55403940000099</v>
      </c>
      <c r="P637">
        <f t="shared" si="55"/>
        <v>2015</v>
      </c>
      <c r="Q637" s="1">
        <f t="shared" si="56"/>
        <v>42355.604166666672</v>
      </c>
      <c r="R637">
        <f>IF(B638="",R636,IF(Q637&gt;=Chart!$F$2,E637,0))</f>
        <v>0</v>
      </c>
      <c r="S637">
        <f>IF(B638="",S636,IFERROR(IF(AND(R637&gt;0,R636=0),R637,(1+(B638/B637-1)*Calc!$Z$1)*S636),0))</f>
        <v>0</v>
      </c>
      <c r="T637">
        <f>IF(B638="",T636,IFERROR(IF(AND(R637&gt;0,R636=0),R637,(1+(B638/B637-1)*Calc!$Z$1-L638)*T636),0))</f>
        <v>0</v>
      </c>
      <c r="U637">
        <f>IF(B638="",U636,IFERROR(IF(AND(R637&gt;0,R636=0),R637,(1+(B638/B637-1)*Calc!$Z$1-M638*2)*U636),0))</f>
        <v>0</v>
      </c>
      <c r="V637">
        <f>IF(B638="",V636,IFERROR(IF(AND(R637&gt;0,R636=0),R637,(1+(B638/B637-1)*Calc!$Z$1-N638*2)*V636),0))</f>
        <v>0</v>
      </c>
      <c r="W637">
        <f>IF(ISNUMBER(C637),C637,W636)</f>
        <v>0.37</v>
      </c>
      <c r="Y637" s="1" t="e">
        <f>IF(AND(Q637&gt;=Chart!$F$2,Q637&lt;=Chart!$F$3),Q637,#N/A)</f>
        <v>#N/A</v>
      </c>
      <c r="Z637" t="e">
        <f>IF(AND(Q637&gt;=Chart!$F$2,Q637&lt;=Chart!$F$3),R637,#N/A)</f>
        <v>#N/A</v>
      </c>
      <c r="AA637" t="e">
        <f>IF(AND(Q637&gt;=Chart!$F$2,Q637&lt;=Chart!$F$3),S637,#N/A)</f>
        <v>#N/A</v>
      </c>
      <c r="AB637" t="e">
        <f>IF(AND(Q637&gt;=Chart!$F$2,Q637&lt;=Chart!$F$3),T637,#N/A)</f>
        <v>#N/A</v>
      </c>
      <c r="AC637" t="e">
        <f>IF(AND(Q637&gt;=Chart!$F$2,Q637&lt;=Chart!$F$3),U637,#N/A)</f>
        <v>#N/A</v>
      </c>
      <c r="AD637" t="e">
        <f>IF(AND(Q637&gt;=Chart!$F$2,Q637&lt;=Chart!$F$3),V637,#N/A)</f>
        <v>#N/A</v>
      </c>
      <c r="AE637" t="e">
        <f>IF(AND(Q637&gt;=Chart!$F$2,Q637&lt;=Chart!$F$3),I637,#N/A)</f>
        <v>#N/A</v>
      </c>
      <c r="AF637" t="e">
        <f>IF(AND(Q637&gt;=Chart!$F$2,Q637&lt;=Chart!$F$3),H637/100,#N/A)</f>
        <v>#N/A</v>
      </c>
      <c r="AG637" t="e">
        <f>IF(AND(Q637&gt;=Chart!$F$2,Q637&lt;=Chart!$F$3),W637/100,#N/A)</f>
        <v>#N/A</v>
      </c>
    </row>
    <row r="638" spans="1:33" x14ac:dyDescent="0.25">
      <c r="A638">
        <v>1450449000</v>
      </c>
      <c r="B638">
        <f>INDEX('Daily Data ADJ'!$1:$1048576,MATCH(Calc!$A638,'Daily Data ADJ'!$A:$A,0),MATCH("SPY, CBOE BZX: Close",'Daily Data ADJ'!$1:$1,0))</f>
        <v>176.35559025000001</v>
      </c>
      <c r="C638">
        <f>INDEX('Daily Data ADJ'!$1:$1048576,MATCH(Calc!$A638,'Daily Data ADJ'!$A:$A,0),MATCH("EFFR, FRED: Close",'Daily Data ADJ'!$1:$1,0))</f>
        <v>0.37</v>
      </c>
      <c r="D638" t="str">
        <f>INDEX('Daily Data ADJ'!$1:$1048576,MATCH(Calc!$A638,'Daily Data ADJ'!$A:$A,1),MATCH("SOFR, FRED: Close",'Daily Data ADJ'!$1:$1,0))</f>
        <v>NaN</v>
      </c>
      <c r="E638">
        <f>INDEX('Daily Data ADJ'!$1:$1048576,MATCH(Calc!$A638,'Daily Data ADJ'!$A:$A,0),MATCH("UPRO, CBOE BZX: Close",'Daily Data ADJ'!$1:$1,0))</f>
        <v>9.6539519200000008</v>
      </c>
      <c r="F638">
        <f>INDEX('Daily Data ADJ'!$1:$1048576,MATCH(Calc!$A638,'Daily Data ADJ'!$A:$A,0),MATCH("ES1!, CME_MINI: Close",'Daily Data ADJ'!$1:$1,0))</f>
        <v>1992</v>
      </c>
      <c r="G638">
        <f>INDEX('Daily Data ADJ'!$1:$1048576,MATCH(Calc!$A638,'Daily Data ADJ'!$A:$A,0),MATCH("ES2!, CME_MINI: Close",'Daily Data ADJ'!$1:$1,0))</f>
        <v>1985</v>
      </c>
      <c r="H638">
        <f>INDEX('QUANDL MULTPL SP500_DIV_YIELD_M'!$A:$G,MATCH(Calc!$A638,'QUANDL MULTPL SP500_DIV_YIELD_M'!$A:$A,1),MATCH('QUANDL MULTPL SP500_DIV_YIELD_M'!$E$1,'QUANDL MULTPL SP500_DIV_YIELD_M'!$A$1:$G$1,0))</f>
        <v>2.0699999999999998</v>
      </c>
      <c r="I638" s="5">
        <f t="shared" si="54"/>
        <v>6.7176932252252554E-3</v>
      </c>
      <c r="J638" s="1">
        <f>A638/24/60/60+DATE(1970,1,1)</f>
        <v>42356.604166666672</v>
      </c>
      <c r="K638" s="3">
        <f t="shared" si="57"/>
        <v>1</v>
      </c>
      <c r="L638" s="6">
        <f>(1+Chart!$F$4)^(1/(365/K638))-1</f>
        <v>6.6592785027408397E-5</v>
      </c>
      <c r="M638" s="6">
        <f t="shared" si="58"/>
        <v>1.0118330197039782E-5</v>
      </c>
      <c r="N638" s="6">
        <f t="shared" si="59"/>
        <v>1.8343264313269714E-5</v>
      </c>
      <c r="O638">
        <f>O637*(B638/B637)</f>
        <v>176.35559025000097</v>
      </c>
      <c r="P638">
        <f t="shared" si="55"/>
        <v>2015</v>
      </c>
      <c r="Q638" s="1">
        <f t="shared" si="56"/>
        <v>42356.604166666672</v>
      </c>
      <c r="R638">
        <f>IF(B639="",R637,IF(Q638&gt;=Chart!$F$2,E638,0))</f>
        <v>0</v>
      </c>
      <c r="S638">
        <f>IF(B639="",S637,IFERROR(IF(AND(R638&gt;0,R637=0),R638,(1+(B639/B638-1)*Calc!$Z$1)*S637),0))</f>
        <v>0</v>
      </c>
      <c r="T638">
        <f>IF(B639="",T637,IFERROR(IF(AND(R638&gt;0,R637=0),R638,(1+(B639/B638-1)*Calc!$Z$1-L639)*T637),0))</f>
        <v>0</v>
      </c>
      <c r="U638">
        <f>IF(B639="",U637,IFERROR(IF(AND(R638&gt;0,R637=0),R638,(1+(B639/B638-1)*Calc!$Z$1-M639*2)*U637),0))</f>
        <v>0</v>
      </c>
      <c r="V638">
        <f>IF(B639="",V637,IFERROR(IF(AND(R638&gt;0,R637=0),R638,(1+(B639/B638-1)*Calc!$Z$1-N639*2)*V637),0))</f>
        <v>0</v>
      </c>
      <c r="W638">
        <f>IF(ISNUMBER(C638),C638,W637)</f>
        <v>0.37</v>
      </c>
      <c r="Y638" s="1" t="e">
        <f>IF(AND(Q638&gt;=Chart!$F$2,Q638&lt;=Chart!$F$3),Q638,#N/A)</f>
        <v>#N/A</v>
      </c>
      <c r="Z638" t="e">
        <f>IF(AND(Q638&gt;=Chart!$F$2,Q638&lt;=Chart!$F$3),R638,#N/A)</f>
        <v>#N/A</v>
      </c>
      <c r="AA638" t="e">
        <f>IF(AND(Q638&gt;=Chart!$F$2,Q638&lt;=Chart!$F$3),S638,#N/A)</f>
        <v>#N/A</v>
      </c>
      <c r="AB638" t="e">
        <f>IF(AND(Q638&gt;=Chart!$F$2,Q638&lt;=Chart!$F$3),T638,#N/A)</f>
        <v>#N/A</v>
      </c>
      <c r="AC638" t="e">
        <f>IF(AND(Q638&gt;=Chart!$F$2,Q638&lt;=Chart!$F$3),U638,#N/A)</f>
        <v>#N/A</v>
      </c>
      <c r="AD638" t="e">
        <f>IF(AND(Q638&gt;=Chart!$F$2,Q638&lt;=Chart!$F$3),V638,#N/A)</f>
        <v>#N/A</v>
      </c>
      <c r="AE638" t="e">
        <f>IF(AND(Q638&gt;=Chart!$F$2,Q638&lt;=Chart!$F$3),I638,#N/A)</f>
        <v>#N/A</v>
      </c>
      <c r="AF638" t="e">
        <f>IF(AND(Q638&gt;=Chart!$F$2,Q638&lt;=Chart!$F$3),H638/100,#N/A)</f>
        <v>#N/A</v>
      </c>
      <c r="AG638" t="e">
        <f>IF(AND(Q638&gt;=Chart!$F$2,Q638&lt;=Chart!$F$3),W638/100,#N/A)</f>
        <v>#N/A</v>
      </c>
    </row>
    <row r="639" spans="1:33" x14ac:dyDescent="0.25">
      <c r="A639">
        <v>1450708200</v>
      </c>
      <c r="B639">
        <f>INDEX('Daily Data ADJ'!$1:$1048576,MATCH(Calc!$A639,'Daily Data ADJ'!$A:$A,0),MATCH("SPY, CBOE BZX: Close",'Daily Data ADJ'!$1:$1,0))</f>
        <v>177.80966723</v>
      </c>
      <c r="C639">
        <f>INDEX('Daily Data ADJ'!$1:$1048576,MATCH(Calc!$A639,'Daily Data ADJ'!$A:$A,0),MATCH("EFFR, FRED: Close",'Daily Data ADJ'!$1:$1,0))</f>
        <v>0.36</v>
      </c>
      <c r="D639" t="str">
        <f>INDEX('Daily Data ADJ'!$1:$1048576,MATCH(Calc!$A639,'Daily Data ADJ'!$A:$A,1),MATCH("SOFR, FRED: Close",'Daily Data ADJ'!$1:$1,0))</f>
        <v>NaN</v>
      </c>
      <c r="E639">
        <f>INDEX('Daily Data ADJ'!$1:$1048576,MATCH(Calc!$A639,'Daily Data ADJ'!$A:$A,0),MATCH("UPRO, CBOE BZX: Close",'Daily Data ADJ'!$1:$1,0))</f>
        <v>9.9179529100000003</v>
      </c>
      <c r="F639">
        <f>INDEX('Daily Data ADJ'!$1:$1048576,MATCH(Calc!$A639,'Daily Data ADJ'!$A:$A,0),MATCH("ES1!, CME_MINI: Close",'Daily Data ADJ'!$1:$1,0))</f>
        <v>2015</v>
      </c>
      <c r="G639">
        <f>INDEX('Daily Data ADJ'!$1:$1048576,MATCH(Calc!$A639,'Daily Data ADJ'!$A:$A,0),MATCH("ES2!, CME_MINI: Close",'Daily Data ADJ'!$1:$1,0))</f>
        <v>2008.25</v>
      </c>
      <c r="H639">
        <f>INDEX('QUANDL MULTPL SP500_DIV_YIELD_M'!$A:$G,MATCH(Calc!$A639,'QUANDL MULTPL SP500_DIV_YIELD_M'!$A:$A,1),MATCH('QUANDL MULTPL SP500_DIV_YIELD_M'!$E$1,'QUANDL MULTPL SP500_DIV_YIELD_M'!$A$1:$G$1,0))</f>
        <v>2.0699999999999998</v>
      </c>
      <c r="I639" s="5">
        <f t="shared" si="54"/>
        <v>7.3676760515488139E-3</v>
      </c>
      <c r="J639" s="1">
        <f>A639/24/60/60+DATE(1970,1,1)</f>
        <v>42359.604166666672</v>
      </c>
      <c r="K639" s="3">
        <f t="shared" si="57"/>
        <v>3</v>
      </c>
      <c r="L639" s="6">
        <f>(1+Chart!$F$4)^(1/(365/K639))-1</f>
        <v>1.9979165917494157E-4</v>
      </c>
      <c r="M639" s="6">
        <f t="shared" si="58"/>
        <v>2.9536344491765121E-5</v>
      </c>
      <c r="N639" s="6">
        <f t="shared" si="59"/>
        <v>6.0336071980415795E-5</v>
      </c>
      <c r="O639">
        <f>O638*(B639/B638)</f>
        <v>177.80966723000097</v>
      </c>
      <c r="P639">
        <f t="shared" si="55"/>
        <v>2015</v>
      </c>
      <c r="Q639" s="1">
        <f t="shared" si="56"/>
        <v>42359.604166666672</v>
      </c>
      <c r="R639">
        <f>IF(B640="",R638,IF(Q639&gt;=Chart!$F$2,E639,0))</f>
        <v>0</v>
      </c>
      <c r="S639">
        <f>IF(B640="",S638,IFERROR(IF(AND(R639&gt;0,R638=0),R639,(1+(B640/B639-1)*Calc!$Z$1)*S638),0))</f>
        <v>0</v>
      </c>
      <c r="T639">
        <f>IF(B640="",T638,IFERROR(IF(AND(R639&gt;0,R638=0),R639,(1+(B640/B639-1)*Calc!$Z$1-L640)*T638),0))</f>
        <v>0</v>
      </c>
      <c r="U639">
        <f>IF(B640="",U638,IFERROR(IF(AND(R639&gt;0,R638=0),R639,(1+(B640/B639-1)*Calc!$Z$1-M640*2)*U638),0))</f>
        <v>0</v>
      </c>
      <c r="V639">
        <f>IF(B640="",V638,IFERROR(IF(AND(R639&gt;0,R638=0),R639,(1+(B640/B639-1)*Calc!$Z$1-N640*2)*V638),0))</f>
        <v>0</v>
      </c>
      <c r="W639">
        <f>IF(ISNUMBER(C639),C639,W638)</f>
        <v>0.36</v>
      </c>
      <c r="Y639" s="1" t="e">
        <f>IF(AND(Q639&gt;=Chart!$F$2,Q639&lt;=Chart!$F$3),Q639,#N/A)</f>
        <v>#N/A</v>
      </c>
      <c r="Z639" t="e">
        <f>IF(AND(Q639&gt;=Chart!$F$2,Q639&lt;=Chart!$F$3),R639,#N/A)</f>
        <v>#N/A</v>
      </c>
      <c r="AA639" t="e">
        <f>IF(AND(Q639&gt;=Chart!$F$2,Q639&lt;=Chart!$F$3),S639,#N/A)</f>
        <v>#N/A</v>
      </c>
      <c r="AB639" t="e">
        <f>IF(AND(Q639&gt;=Chart!$F$2,Q639&lt;=Chart!$F$3),T639,#N/A)</f>
        <v>#N/A</v>
      </c>
      <c r="AC639" t="e">
        <f>IF(AND(Q639&gt;=Chart!$F$2,Q639&lt;=Chart!$F$3),U639,#N/A)</f>
        <v>#N/A</v>
      </c>
      <c r="AD639" t="e">
        <f>IF(AND(Q639&gt;=Chart!$F$2,Q639&lt;=Chart!$F$3),V639,#N/A)</f>
        <v>#N/A</v>
      </c>
      <c r="AE639" t="e">
        <f>IF(AND(Q639&gt;=Chart!$F$2,Q639&lt;=Chart!$F$3),I639,#N/A)</f>
        <v>#N/A</v>
      </c>
      <c r="AF639" t="e">
        <f>IF(AND(Q639&gt;=Chart!$F$2,Q639&lt;=Chart!$F$3),H639/100,#N/A)</f>
        <v>#N/A</v>
      </c>
      <c r="AG639" t="e">
        <f>IF(AND(Q639&gt;=Chart!$F$2,Q639&lt;=Chart!$F$3),W639/100,#N/A)</f>
        <v>#N/A</v>
      </c>
    </row>
    <row r="640" spans="1:33" x14ac:dyDescent="0.25">
      <c r="A640">
        <v>1450794600</v>
      </c>
      <c r="B640">
        <f>INDEX('Daily Data ADJ'!$1:$1048576,MATCH(Calc!$A640,'Daily Data ADJ'!$A:$A,0),MATCH("SPY, CBOE BZX: Close",'Daily Data ADJ'!$1:$1,0))</f>
        <v>179.42315307000001</v>
      </c>
      <c r="C640">
        <f>INDEX('Daily Data ADJ'!$1:$1048576,MATCH(Calc!$A640,'Daily Data ADJ'!$A:$A,0),MATCH("EFFR, FRED: Close",'Daily Data ADJ'!$1:$1,0))</f>
        <v>0.36</v>
      </c>
      <c r="D640" t="str">
        <f>INDEX('Daily Data ADJ'!$1:$1048576,MATCH(Calc!$A640,'Daily Data ADJ'!$A:$A,1),MATCH("SOFR, FRED: Close",'Daily Data ADJ'!$1:$1,0))</f>
        <v>NaN</v>
      </c>
      <c r="E640">
        <f>INDEX('Daily Data ADJ'!$1:$1048576,MATCH(Calc!$A640,'Daily Data ADJ'!$A:$A,0),MATCH("UPRO, CBOE BZX: Close",'Daily Data ADJ'!$1:$1,0))</f>
        <v>10.18424536</v>
      </c>
      <c r="F640">
        <f>INDEX('Daily Data ADJ'!$1:$1048576,MATCH(Calc!$A640,'Daily Data ADJ'!$A:$A,0),MATCH("ES1!, CME_MINI: Close",'Daily Data ADJ'!$1:$1,0))</f>
        <v>2036</v>
      </c>
      <c r="G640">
        <f>INDEX('Daily Data ADJ'!$1:$1048576,MATCH(Calc!$A640,'Daily Data ADJ'!$A:$A,0),MATCH("ES2!, CME_MINI: Close",'Daily Data ADJ'!$1:$1,0))</f>
        <v>2029</v>
      </c>
      <c r="H640">
        <f>INDEX('QUANDL MULTPL SP500_DIV_YIELD_M'!$A:$G,MATCH(Calc!$A640,'QUANDL MULTPL SP500_DIV_YIELD_M'!$A:$A,1),MATCH('QUANDL MULTPL SP500_DIV_YIELD_M'!$E$1,'QUANDL MULTPL SP500_DIV_YIELD_M'!$A$1:$G$1,0))</f>
        <v>2.0699999999999998</v>
      </c>
      <c r="I640" s="5">
        <f t="shared" si="54"/>
        <v>7.0183055465465362E-3</v>
      </c>
      <c r="J640" s="1">
        <f>A640/24/60/60+DATE(1970,1,1)</f>
        <v>42360.604166666672</v>
      </c>
      <c r="K640" s="3">
        <f t="shared" si="57"/>
        <v>1</v>
      </c>
      <c r="L640" s="6">
        <f>(1+Chart!$F$4)^(1/(365/K640))-1</f>
        <v>6.6592785027408397E-5</v>
      </c>
      <c r="M640" s="6">
        <f t="shared" si="58"/>
        <v>9.8453512327179027E-6</v>
      </c>
      <c r="N640" s="6">
        <f t="shared" si="59"/>
        <v>1.9161257190036807E-5</v>
      </c>
      <c r="O640">
        <f>O639*(B640/B639)</f>
        <v>179.42315307000098</v>
      </c>
      <c r="P640">
        <f t="shared" si="55"/>
        <v>2015</v>
      </c>
      <c r="Q640" s="1">
        <f t="shared" si="56"/>
        <v>42360.604166666672</v>
      </c>
      <c r="R640">
        <f>IF(B641="",R639,IF(Q640&gt;=Chart!$F$2,E640,0))</f>
        <v>0</v>
      </c>
      <c r="S640">
        <f>IF(B641="",S639,IFERROR(IF(AND(R640&gt;0,R639=0),R640,(1+(B641/B640-1)*Calc!$Z$1)*S639),0))</f>
        <v>0</v>
      </c>
      <c r="T640">
        <f>IF(B641="",T639,IFERROR(IF(AND(R640&gt;0,R639=0),R640,(1+(B641/B640-1)*Calc!$Z$1-L641)*T639),0))</f>
        <v>0</v>
      </c>
      <c r="U640">
        <f>IF(B641="",U639,IFERROR(IF(AND(R640&gt;0,R639=0),R640,(1+(B641/B640-1)*Calc!$Z$1-M641*2)*U639),0))</f>
        <v>0</v>
      </c>
      <c r="V640">
        <f>IF(B641="",V639,IFERROR(IF(AND(R640&gt;0,R639=0),R640,(1+(B641/B640-1)*Calc!$Z$1-N641*2)*V639),0))</f>
        <v>0</v>
      </c>
      <c r="W640">
        <f>IF(ISNUMBER(C640),C640,W639)</f>
        <v>0.36</v>
      </c>
      <c r="Y640" s="1" t="e">
        <f>IF(AND(Q640&gt;=Chart!$F$2,Q640&lt;=Chart!$F$3),Q640,#N/A)</f>
        <v>#N/A</v>
      </c>
      <c r="Z640" t="e">
        <f>IF(AND(Q640&gt;=Chart!$F$2,Q640&lt;=Chart!$F$3),R640,#N/A)</f>
        <v>#N/A</v>
      </c>
      <c r="AA640" t="e">
        <f>IF(AND(Q640&gt;=Chart!$F$2,Q640&lt;=Chart!$F$3),S640,#N/A)</f>
        <v>#N/A</v>
      </c>
      <c r="AB640" t="e">
        <f>IF(AND(Q640&gt;=Chart!$F$2,Q640&lt;=Chart!$F$3),T640,#N/A)</f>
        <v>#N/A</v>
      </c>
      <c r="AC640" t="e">
        <f>IF(AND(Q640&gt;=Chart!$F$2,Q640&lt;=Chart!$F$3),U640,#N/A)</f>
        <v>#N/A</v>
      </c>
      <c r="AD640" t="e">
        <f>IF(AND(Q640&gt;=Chart!$F$2,Q640&lt;=Chart!$F$3),V640,#N/A)</f>
        <v>#N/A</v>
      </c>
      <c r="AE640" t="e">
        <f>IF(AND(Q640&gt;=Chart!$F$2,Q640&lt;=Chart!$F$3),I640,#N/A)</f>
        <v>#N/A</v>
      </c>
      <c r="AF640" t="e">
        <f>IF(AND(Q640&gt;=Chart!$F$2,Q640&lt;=Chart!$F$3),H640/100,#N/A)</f>
        <v>#N/A</v>
      </c>
      <c r="AG640" t="e">
        <f>IF(AND(Q640&gt;=Chart!$F$2,Q640&lt;=Chart!$F$3),W640/100,#N/A)</f>
        <v>#N/A</v>
      </c>
    </row>
    <row r="641" spans="1:33" x14ac:dyDescent="0.25">
      <c r="A641">
        <v>1450881000</v>
      </c>
      <c r="B641">
        <f>INDEX('Daily Data ADJ'!$1:$1048576,MATCH(Calc!$A641,'Daily Data ADJ'!$A:$A,0),MATCH("SPY, CBOE BZX: Close",'Daily Data ADJ'!$1:$1,0))</f>
        <v>181.64500244000001</v>
      </c>
      <c r="C641">
        <f>INDEX('Daily Data ADJ'!$1:$1048576,MATCH(Calc!$A641,'Daily Data ADJ'!$A:$A,0),MATCH("EFFR, FRED: Close",'Daily Data ADJ'!$1:$1,0))</f>
        <v>0.36</v>
      </c>
      <c r="D641" t="str">
        <f>INDEX('Daily Data ADJ'!$1:$1048576,MATCH(Calc!$A641,'Daily Data ADJ'!$A:$A,1),MATCH("SOFR, FRED: Close",'Daily Data ADJ'!$1:$1,0))</f>
        <v>NaN</v>
      </c>
      <c r="E641">
        <f>INDEX('Daily Data ADJ'!$1:$1048576,MATCH(Calc!$A641,'Daily Data ADJ'!$A:$A,0),MATCH("UPRO, CBOE BZX: Close",'Daily Data ADJ'!$1:$1,0))</f>
        <v>10.55660108</v>
      </c>
      <c r="F641">
        <f>INDEX('Daily Data ADJ'!$1:$1048576,MATCH(Calc!$A641,'Daily Data ADJ'!$A:$A,0),MATCH("ES1!, CME_MINI: Close",'Daily Data ADJ'!$1:$1,0))</f>
        <v>2053</v>
      </c>
      <c r="G641">
        <f>INDEX('Daily Data ADJ'!$1:$1048576,MATCH(Calc!$A641,'Daily Data ADJ'!$A:$A,0),MATCH("ES2!, CME_MINI: Close",'Daily Data ADJ'!$1:$1,0))</f>
        <v>2046.5</v>
      </c>
      <c r="H641">
        <f>INDEX('QUANDL MULTPL SP500_DIV_YIELD_M'!$A:$G,MATCH(Calc!$A641,'QUANDL MULTPL SP500_DIV_YIELD_M'!$A:$A,1),MATCH('QUANDL MULTPL SP500_DIV_YIELD_M'!$E$1,'QUANDL MULTPL SP500_DIV_YIELD_M'!$A$1:$G$1,0))</f>
        <v>2.0699999999999998</v>
      </c>
      <c r="I641" s="5">
        <f t="shared" si="54"/>
        <v>8.0956246541405465E-3</v>
      </c>
      <c r="J641" s="1">
        <f>A641/24/60/60+DATE(1970,1,1)</f>
        <v>42361.604166666672</v>
      </c>
      <c r="K641" s="3">
        <f t="shared" si="57"/>
        <v>1</v>
      </c>
      <c r="L641" s="6">
        <f>(1+Chart!$F$4)^(1/(365/K641))-1</f>
        <v>6.6592785027408397E-5</v>
      </c>
      <c r="M641" s="6">
        <f t="shared" si="58"/>
        <v>9.8453512327179027E-6</v>
      </c>
      <c r="N641" s="6">
        <f t="shared" si="59"/>
        <v>2.2090739552949046E-5</v>
      </c>
      <c r="O641">
        <f>O640*(B641/B640)</f>
        <v>181.64500244000098</v>
      </c>
      <c r="P641">
        <f t="shared" si="55"/>
        <v>2015</v>
      </c>
      <c r="Q641" s="1">
        <f t="shared" si="56"/>
        <v>42361.604166666672</v>
      </c>
      <c r="R641">
        <f>IF(B642="",R640,IF(Q641&gt;=Chart!$F$2,E641,0))</f>
        <v>0</v>
      </c>
      <c r="S641">
        <f>IF(B642="",S640,IFERROR(IF(AND(R641&gt;0,R640=0),R641,(1+(B642/B641-1)*Calc!$Z$1)*S640),0))</f>
        <v>0</v>
      </c>
      <c r="T641">
        <f>IF(B642="",T640,IFERROR(IF(AND(R641&gt;0,R640=0),R641,(1+(B642/B641-1)*Calc!$Z$1-L642)*T640),0))</f>
        <v>0</v>
      </c>
      <c r="U641">
        <f>IF(B642="",U640,IFERROR(IF(AND(R641&gt;0,R640=0),R641,(1+(B642/B641-1)*Calc!$Z$1-M642*2)*U640),0))</f>
        <v>0</v>
      </c>
      <c r="V641">
        <f>IF(B642="",V640,IFERROR(IF(AND(R641&gt;0,R640=0),R641,(1+(B642/B641-1)*Calc!$Z$1-N642*2)*V640),0))</f>
        <v>0</v>
      </c>
      <c r="W641">
        <f>IF(ISNUMBER(C641),C641,W640)</f>
        <v>0.36</v>
      </c>
      <c r="Y641" s="1" t="e">
        <f>IF(AND(Q641&gt;=Chart!$F$2,Q641&lt;=Chart!$F$3),Q641,#N/A)</f>
        <v>#N/A</v>
      </c>
      <c r="Z641" t="e">
        <f>IF(AND(Q641&gt;=Chart!$F$2,Q641&lt;=Chart!$F$3),R641,#N/A)</f>
        <v>#N/A</v>
      </c>
      <c r="AA641" t="e">
        <f>IF(AND(Q641&gt;=Chart!$F$2,Q641&lt;=Chart!$F$3),S641,#N/A)</f>
        <v>#N/A</v>
      </c>
      <c r="AB641" t="e">
        <f>IF(AND(Q641&gt;=Chart!$F$2,Q641&lt;=Chart!$F$3),T641,#N/A)</f>
        <v>#N/A</v>
      </c>
      <c r="AC641" t="e">
        <f>IF(AND(Q641&gt;=Chart!$F$2,Q641&lt;=Chart!$F$3),U641,#N/A)</f>
        <v>#N/A</v>
      </c>
      <c r="AD641" t="e">
        <f>IF(AND(Q641&gt;=Chart!$F$2,Q641&lt;=Chart!$F$3),V641,#N/A)</f>
        <v>#N/A</v>
      </c>
      <c r="AE641" t="e">
        <f>IF(AND(Q641&gt;=Chart!$F$2,Q641&lt;=Chart!$F$3),I641,#N/A)</f>
        <v>#N/A</v>
      </c>
      <c r="AF641" t="e">
        <f>IF(AND(Q641&gt;=Chart!$F$2,Q641&lt;=Chart!$F$3),H641/100,#N/A)</f>
        <v>#N/A</v>
      </c>
      <c r="AG641" t="e">
        <f>IF(AND(Q641&gt;=Chart!$F$2,Q641&lt;=Chart!$F$3),W641/100,#N/A)</f>
        <v>#N/A</v>
      </c>
    </row>
    <row r="642" spans="1:33" x14ac:dyDescent="0.25">
      <c r="A642">
        <v>1450967400</v>
      </c>
      <c r="B642">
        <f>INDEX('Daily Data ADJ'!$1:$1048576,MATCH(Calc!$A642,'Daily Data ADJ'!$A:$A,0),MATCH("SPY, CBOE BZX: Close",'Daily Data ADJ'!$1:$1,0))</f>
        <v>181.34522910999999</v>
      </c>
      <c r="C642">
        <f>INDEX('Daily Data ADJ'!$1:$1048576,MATCH(Calc!$A642,'Daily Data ADJ'!$A:$A,0),MATCH("EFFR, FRED: Close",'Daily Data ADJ'!$1:$1,0))</f>
        <v>0.36</v>
      </c>
      <c r="D642" t="str">
        <f>INDEX('Daily Data ADJ'!$1:$1048576,MATCH(Calc!$A642,'Daily Data ADJ'!$A:$A,1),MATCH("SOFR, FRED: Close",'Daily Data ADJ'!$1:$1,0))</f>
        <v>NaN</v>
      </c>
      <c r="E642">
        <f>INDEX('Daily Data ADJ'!$1:$1048576,MATCH(Calc!$A642,'Daily Data ADJ'!$A:$A,0),MATCH("UPRO, CBOE BZX: Close",'Daily Data ADJ'!$1:$1,0))</f>
        <v>10.483109819999999</v>
      </c>
      <c r="F642">
        <f>INDEX('Daily Data ADJ'!$1:$1048576,MATCH(Calc!$A642,'Daily Data ADJ'!$A:$A,0),MATCH("ES1!, CME_MINI: Close",'Daily Data ADJ'!$1:$1,0))</f>
        <v>2051.25</v>
      </c>
      <c r="G642">
        <f>INDEX('Daily Data ADJ'!$1:$1048576,MATCH(Calc!$A642,'Daily Data ADJ'!$A:$A,0),MATCH("ES2!, CME_MINI: Close",'Daily Data ADJ'!$1:$1,0))</f>
        <v>2044.5</v>
      </c>
      <c r="H642">
        <f>INDEX('QUANDL MULTPL SP500_DIV_YIELD_M'!$A:$G,MATCH(Calc!$A642,'QUANDL MULTPL SP500_DIV_YIELD_M'!$A:$A,1),MATCH('QUANDL MULTPL SP500_DIV_YIELD_M'!$E$1,'QUANDL MULTPL SP500_DIV_YIELD_M'!$A$1:$G$1,0))</f>
        <v>2.0699999999999998</v>
      </c>
      <c r="I642" s="5">
        <f t="shared" si="54"/>
        <v>7.6021232246294458E-3</v>
      </c>
      <c r="J642" s="1">
        <f>A642/24/60/60+DATE(1970,1,1)</f>
        <v>42362.604166666672</v>
      </c>
      <c r="K642" s="3">
        <f t="shared" si="57"/>
        <v>1</v>
      </c>
      <c r="L642" s="6">
        <f>(1+Chart!$F$4)^(1/(365/K642))-1</f>
        <v>6.6592785027408397E-5</v>
      </c>
      <c r="M642" s="6">
        <f t="shared" si="58"/>
        <v>9.8453512327179027E-6</v>
      </c>
      <c r="N642" s="6">
        <f t="shared" si="59"/>
        <v>2.0749181573354036E-5</v>
      </c>
      <c r="O642">
        <f>O641*(B642/B641)</f>
        <v>181.34522911000096</v>
      </c>
      <c r="P642">
        <f t="shared" si="55"/>
        <v>2015</v>
      </c>
      <c r="Q642" s="1">
        <f t="shared" si="56"/>
        <v>42362.604166666672</v>
      </c>
      <c r="R642">
        <f>IF(B643="",R641,IF(Q642&gt;=Chart!$F$2,E642,0))</f>
        <v>0</v>
      </c>
      <c r="S642">
        <f>IF(B643="",S641,IFERROR(IF(AND(R642&gt;0,R641=0),R642,(1+(B643/B642-1)*Calc!$Z$1)*S641),0))</f>
        <v>0</v>
      </c>
      <c r="T642">
        <f>IF(B643="",T641,IFERROR(IF(AND(R642&gt;0,R641=0),R642,(1+(B643/B642-1)*Calc!$Z$1-L643)*T641),0))</f>
        <v>0</v>
      </c>
      <c r="U642">
        <f>IF(B643="",U641,IFERROR(IF(AND(R642&gt;0,R641=0),R642,(1+(B643/B642-1)*Calc!$Z$1-M643*2)*U641),0))</f>
        <v>0</v>
      </c>
      <c r="V642">
        <f>IF(B643="",V641,IFERROR(IF(AND(R642&gt;0,R641=0),R642,(1+(B643/B642-1)*Calc!$Z$1-N643*2)*V641),0))</f>
        <v>0</v>
      </c>
      <c r="W642">
        <f>IF(ISNUMBER(C642),C642,W641)</f>
        <v>0.36</v>
      </c>
      <c r="Y642" s="1" t="e">
        <f>IF(AND(Q642&gt;=Chart!$F$2,Q642&lt;=Chart!$F$3),Q642,#N/A)</f>
        <v>#N/A</v>
      </c>
      <c r="Z642" t="e">
        <f>IF(AND(Q642&gt;=Chart!$F$2,Q642&lt;=Chart!$F$3),R642,#N/A)</f>
        <v>#N/A</v>
      </c>
      <c r="AA642" t="e">
        <f>IF(AND(Q642&gt;=Chart!$F$2,Q642&lt;=Chart!$F$3),S642,#N/A)</f>
        <v>#N/A</v>
      </c>
      <c r="AB642" t="e">
        <f>IF(AND(Q642&gt;=Chart!$F$2,Q642&lt;=Chart!$F$3),T642,#N/A)</f>
        <v>#N/A</v>
      </c>
      <c r="AC642" t="e">
        <f>IF(AND(Q642&gt;=Chart!$F$2,Q642&lt;=Chart!$F$3),U642,#N/A)</f>
        <v>#N/A</v>
      </c>
      <c r="AD642" t="e">
        <f>IF(AND(Q642&gt;=Chart!$F$2,Q642&lt;=Chart!$F$3),V642,#N/A)</f>
        <v>#N/A</v>
      </c>
      <c r="AE642" t="e">
        <f>IF(AND(Q642&gt;=Chart!$F$2,Q642&lt;=Chart!$F$3),I642,#N/A)</f>
        <v>#N/A</v>
      </c>
      <c r="AF642" t="e">
        <f>IF(AND(Q642&gt;=Chart!$F$2,Q642&lt;=Chart!$F$3),H642/100,#N/A)</f>
        <v>#N/A</v>
      </c>
      <c r="AG642" t="e">
        <f>IF(AND(Q642&gt;=Chart!$F$2,Q642&lt;=Chart!$F$3),W642/100,#N/A)</f>
        <v>#N/A</v>
      </c>
    </row>
    <row r="643" spans="1:33" x14ac:dyDescent="0.25">
      <c r="A643">
        <v>1451313000</v>
      </c>
      <c r="B643">
        <f>INDEX('Daily Data ADJ'!$1:$1048576,MATCH(Calc!$A643,'Daily Data ADJ'!$A:$A,0),MATCH("SPY, CBOE BZX: Close",'Daily Data ADJ'!$1:$1,0))</f>
        <v>180.93083657</v>
      </c>
      <c r="C643">
        <f>INDEX('Daily Data ADJ'!$1:$1048576,MATCH(Calc!$A643,'Daily Data ADJ'!$A:$A,0),MATCH("EFFR, FRED: Close",'Daily Data ADJ'!$1:$1,0))</f>
        <v>0.36</v>
      </c>
      <c r="D643" t="str">
        <f>INDEX('Daily Data ADJ'!$1:$1048576,MATCH(Calc!$A643,'Daily Data ADJ'!$A:$A,1),MATCH("SOFR, FRED: Close",'Daily Data ADJ'!$1:$1,0))</f>
        <v>NaN</v>
      </c>
      <c r="E643">
        <f>INDEX('Daily Data ADJ'!$1:$1048576,MATCH(Calc!$A643,'Daily Data ADJ'!$A:$A,0),MATCH("UPRO, CBOE BZX: Close",'Daily Data ADJ'!$1:$1,0))</f>
        <v>10.43574813</v>
      </c>
      <c r="F643">
        <f>INDEX('Daily Data ADJ'!$1:$1048576,MATCH(Calc!$A643,'Daily Data ADJ'!$A:$A,0),MATCH("ES1!, CME_MINI: Close",'Daily Data ADJ'!$1:$1,0))</f>
        <v>2048.75</v>
      </c>
      <c r="G643">
        <f>INDEX('Daily Data ADJ'!$1:$1048576,MATCH(Calc!$A643,'Daily Data ADJ'!$A:$A,0),MATCH("ES2!, CME_MINI: Close",'Daily Data ADJ'!$1:$1,0))</f>
        <v>2042.25</v>
      </c>
      <c r="H643">
        <f>INDEX('QUANDL MULTPL SP500_DIV_YIELD_M'!$A:$G,MATCH(Calc!$A643,'QUANDL MULTPL SP500_DIV_YIELD_M'!$A:$A,1),MATCH('QUANDL MULTPL SP500_DIV_YIELD_M'!$E$1,'QUANDL MULTPL SP500_DIV_YIELD_M'!$A$1:$G$1,0))</f>
        <v>2.0699999999999998</v>
      </c>
      <c r="I643" s="5">
        <f t="shared" si="54"/>
        <v>8.0696021870045355E-3</v>
      </c>
      <c r="J643" s="1">
        <f>A643/24/60/60+DATE(1970,1,1)</f>
        <v>42366.604166666672</v>
      </c>
      <c r="K643" s="3">
        <f t="shared" si="57"/>
        <v>4</v>
      </c>
      <c r="L643" s="6">
        <f>(1+Chart!$F$4)^(1/(365/K643))-1</f>
        <v>2.6639774888526091E-4</v>
      </c>
      <c r="M643" s="6">
        <f t="shared" si="58"/>
        <v>3.9381986520092838E-5</v>
      </c>
      <c r="N643" s="6">
        <f t="shared" si="59"/>
        <v>8.8082970080227696E-5</v>
      </c>
      <c r="O643">
        <f>O642*(B643/B642)</f>
        <v>180.93083657000096</v>
      </c>
      <c r="P643">
        <f t="shared" si="55"/>
        <v>2015</v>
      </c>
      <c r="Q643" s="1">
        <f t="shared" si="56"/>
        <v>42366.604166666672</v>
      </c>
      <c r="R643">
        <f>IF(B644="",R642,IF(Q643&gt;=Chart!$F$2,E643,0))</f>
        <v>0</v>
      </c>
      <c r="S643">
        <f>IF(B644="",S642,IFERROR(IF(AND(R643&gt;0,R642=0),R643,(1+(B644/B643-1)*Calc!$Z$1)*S642),0))</f>
        <v>0</v>
      </c>
      <c r="T643">
        <f>IF(B644="",T642,IFERROR(IF(AND(R643&gt;0,R642=0),R643,(1+(B644/B643-1)*Calc!$Z$1-L644)*T642),0))</f>
        <v>0</v>
      </c>
      <c r="U643">
        <f>IF(B644="",U642,IFERROR(IF(AND(R643&gt;0,R642=0),R643,(1+(B644/B643-1)*Calc!$Z$1-M644*2)*U642),0))</f>
        <v>0</v>
      </c>
      <c r="V643">
        <f>IF(B644="",V642,IFERROR(IF(AND(R643&gt;0,R642=0),R643,(1+(B644/B643-1)*Calc!$Z$1-N644*2)*V642),0))</f>
        <v>0</v>
      </c>
      <c r="W643">
        <f>IF(ISNUMBER(C643),C643,W642)</f>
        <v>0.36</v>
      </c>
      <c r="Y643" s="1" t="e">
        <f>IF(AND(Q643&gt;=Chart!$F$2,Q643&lt;=Chart!$F$3),Q643,#N/A)</f>
        <v>#N/A</v>
      </c>
      <c r="Z643" t="e">
        <f>IF(AND(Q643&gt;=Chart!$F$2,Q643&lt;=Chart!$F$3),R643,#N/A)</f>
        <v>#N/A</v>
      </c>
      <c r="AA643" t="e">
        <f>IF(AND(Q643&gt;=Chart!$F$2,Q643&lt;=Chart!$F$3),S643,#N/A)</f>
        <v>#N/A</v>
      </c>
      <c r="AB643" t="e">
        <f>IF(AND(Q643&gt;=Chart!$F$2,Q643&lt;=Chart!$F$3),T643,#N/A)</f>
        <v>#N/A</v>
      </c>
      <c r="AC643" t="e">
        <f>IF(AND(Q643&gt;=Chart!$F$2,Q643&lt;=Chart!$F$3),U643,#N/A)</f>
        <v>#N/A</v>
      </c>
      <c r="AD643" t="e">
        <f>IF(AND(Q643&gt;=Chart!$F$2,Q643&lt;=Chart!$F$3),V643,#N/A)</f>
        <v>#N/A</v>
      </c>
      <c r="AE643" t="e">
        <f>IF(AND(Q643&gt;=Chart!$F$2,Q643&lt;=Chart!$F$3),I643,#N/A)</f>
        <v>#N/A</v>
      </c>
      <c r="AF643" t="e">
        <f>IF(AND(Q643&gt;=Chart!$F$2,Q643&lt;=Chart!$F$3),H643/100,#N/A)</f>
        <v>#N/A</v>
      </c>
      <c r="AG643" t="e">
        <f>IF(AND(Q643&gt;=Chart!$F$2,Q643&lt;=Chart!$F$3),W643/100,#N/A)</f>
        <v>#N/A</v>
      </c>
    </row>
    <row r="644" spans="1:33" x14ac:dyDescent="0.25">
      <c r="A644">
        <v>1451399400</v>
      </c>
      <c r="B644">
        <f>INDEX('Daily Data ADJ'!$1:$1048576,MATCH(Calc!$A644,'Daily Data ADJ'!$A:$A,0),MATCH("SPY, CBOE BZX: Close",'Daily Data ADJ'!$1:$1,0))</f>
        <v>182.86172947</v>
      </c>
      <c r="C644">
        <f>INDEX('Daily Data ADJ'!$1:$1048576,MATCH(Calc!$A644,'Daily Data ADJ'!$A:$A,0),MATCH("EFFR, FRED: Close",'Daily Data ADJ'!$1:$1,0))</f>
        <v>0.36</v>
      </c>
      <c r="D644" t="str">
        <f>INDEX('Daily Data ADJ'!$1:$1048576,MATCH(Calc!$A644,'Daily Data ADJ'!$A:$A,1),MATCH("SOFR, FRED: Close",'Daily Data ADJ'!$1:$1,0))</f>
        <v>NaN</v>
      </c>
      <c r="E644">
        <f>INDEX('Daily Data ADJ'!$1:$1048576,MATCH(Calc!$A644,'Daily Data ADJ'!$A:$A,0),MATCH("UPRO, CBOE BZX: Close",'Daily Data ADJ'!$1:$1,0))</f>
        <v>10.764009100000001</v>
      </c>
      <c r="F644">
        <f>INDEX('Daily Data ADJ'!$1:$1048576,MATCH(Calc!$A644,'Daily Data ADJ'!$A:$A,0),MATCH("ES1!, CME_MINI: Close",'Daily Data ADJ'!$1:$1,0))</f>
        <v>2072.75</v>
      </c>
      <c r="G644">
        <f>INDEX('Daily Data ADJ'!$1:$1048576,MATCH(Calc!$A644,'Daily Data ADJ'!$A:$A,0),MATCH("ES2!, CME_MINI: Close",'Daily Data ADJ'!$1:$1,0))</f>
        <v>2066.25</v>
      </c>
      <c r="H644">
        <f>INDEX('QUANDL MULTPL SP500_DIV_YIELD_M'!$A:$G,MATCH(Calc!$A644,'QUANDL MULTPL SP500_DIV_YIELD_M'!$A:$A,1),MATCH('QUANDL MULTPL SP500_DIV_YIELD_M'!$E$1,'QUANDL MULTPL SP500_DIV_YIELD_M'!$A$1:$G$1,0))</f>
        <v>2.0699999999999998</v>
      </c>
      <c r="I644" s="5">
        <f t="shared" si="54"/>
        <v>8.215158994303421E-3</v>
      </c>
      <c r="J644" s="1">
        <f>A644/24/60/60+DATE(1970,1,1)</f>
        <v>42367.604166666672</v>
      </c>
      <c r="K644" s="3">
        <f t="shared" si="57"/>
        <v>1</v>
      </c>
      <c r="L644" s="6">
        <f>(1+Chart!$F$4)^(1/(365/K644))-1</f>
        <v>6.6592785027408397E-5</v>
      </c>
      <c r="M644" s="6">
        <f t="shared" si="58"/>
        <v>9.8453512327179027E-6</v>
      </c>
      <c r="N644" s="6">
        <f t="shared" si="59"/>
        <v>2.2415588910140727E-5</v>
      </c>
      <c r="O644">
        <f>O643*(B644/B643)</f>
        <v>182.86172947000097</v>
      </c>
      <c r="P644">
        <f t="shared" si="55"/>
        <v>2015</v>
      </c>
      <c r="Q644" s="1">
        <f t="shared" si="56"/>
        <v>42367.604166666672</v>
      </c>
      <c r="R644">
        <f>IF(B645="",R643,IF(Q644&gt;=Chart!$F$2,E644,0))</f>
        <v>0</v>
      </c>
      <c r="S644">
        <f>IF(B645="",S643,IFERROR(IF(AND(R644&gt;0,R643=0),R644,(1+(B645/B644-1)*Calc!$Z$1)*S643),0))</f>
        <v>0</v>
      </c>
      <c r="T644">
        <f>IF(B645="",T643,IFERROR(IF(AND(R644&gt;0,R643=0),R644,(1+(B645/B644-1)*Calc!$Z$1-L645)*T643),0))</f>
        <v>0</v>
      </c>
      <c r="U644">
        <f>IF(B645="",U643,IFERROR(IF(AND(R644&gt;0,R643=0),R644,(1+(B645/B644-1)*Calc!$Z$1-M645*2)*U643),0))</f>
        <v>0</v>
      </c>
      <c r="V644">
        <f>IF(B645="",V643,IFERROR(IF(AND(R644&gt;0,R643=0),R644,(1+(B645/B644-1)*Calc!$Z$1-N645*2)*V643),0))</f>
        <v>0</v>
      </c>
      <c r="W644">
        <f>IF(ISNUMBER(C644),C644,W643)</f>
        <v>0.36</v>
      </c>
      <c r="Y644" s="1" t="e">
        <f>IF(AND(Q644&gt;=Chart!$F$2,Q644&lt;=Chart!$F$3),Q644,#N/A)</f>
        <v>#N/A</v>
      </c>
      <c r="Z644" t="e">
        <f>IF(AND(Q644&gt;=Chart!$F$2,Q644&lt;=Chart!$F$3),R644,#N/A)</f>
        <v>#N/A</v>
      </c>
      <c r="AA644" t="e">
        <f>IF(AND(Q644&gt;=Chart!$F$2,Q644&lt;=Chart!$F$3),S644,#N/A)</f>
        <v>#N/A</v>
      </c>
      <c r="AB644" t="e">
        <f>IF(AND(Q644&gt;=Chart!$F$2,Q644&lt;=Chart!$F$3),T644,#N/A)</f>
        <v>#N/A</v>
      </c>
      <c r="AC644" t="e">
        <f>IF(AND(Q644&gt;=Chart!$F$2,Q644&lt;=Chart!$F$3),U644,#N/A)</f>
        <v>#N/A</v>
      </c>
      <c r="AD644" t="e">
        <f>IF(AND(Q644&gt;=Chart!$F$2,Q644&lt;=Chart!$F$3),V644,#N/A)</f>
        <v>#N/A</v>
      </c>
      <c r="AE644" t="e">
        <f>IF(AND(Q644&gt;=Chart!$F$2,Q644&lt;=Chart!$F$3),I644,#N/A)</f>
        <v>#N/A</v>
      </c>
      <c r="AF644" t="e">
        <f>IF(AND(Q644&gt;=Chart!$F$2,Q644&lt;=Chart!$F$3),H644/100,#N/A)</f>
        <v>#N/A</v>
      </c>
      <c r="AG644" t="e">
        <f>IF(AND(Q644&gt;=Chart!$F$2,Q644&lt;=Chart!$F$3),W644/100,#N/A)</f>
        <v>#N/A</v>
      </c>
    </row>
    <row r="645" spans="1:33" x14ac:dyDescent="0.25">
      <c r="A645">
        <v>1451485800</v>
      </c>
      <c r="B645">
        <f>INDEX('Daily Data ADJ'!$1:$1048576,MATCH(Calc!$A645,'Daily Data ADJ'!$A:$A,0),MATCH("SPY, CBOE BZX: Close",'Daily Data ADJ'!$1:$1,0))</f>
        <v>181.56565068</v>
      </c>
      <c r="C645">
        <f>INDEX('Daily Data ADJ'!$1:$1048576,MATCH(Calc!$A645,'Daily Data ADJ'!$A:$A,0),MATCH("EFFR, FRED: Close",'Daily Data ADJ'!$1:$1,0))</f>
        <v>0.35</v>
      </c>
      <c r="D645" t="str">
        <f>INDEX('Daily Data ADJ'!$1:$1048576,MATCH(Calc!$A645,'Daily Data ADJ'!$A:$A,1),MATCH("SOFR, FRED: Close",'Daily Data ADJ'!$1:$1,0))</f>
        <v>NaN</v>
      </c>
      <c r="E645">
        <f>INDEX('Daily Data ADJ'!$1:$1048576,MATCH(Calc!$A645,'Daily Data ADJ'!$A:$A,0),MATCH("UPRO, CBOE BZX: Close",'Daily Data ADJ'!$1:$1,0))</f>
        <v>10.54026936</v>
      </c>
      <c r="F645">
        <f>INDEX('Daily Data ADJ'!$1:$1048576,MATCH(Calc!$A645,'Daily Data ADJ'!$A:$A,0),MATCH("ES1!, CME_MINI: Close",'Daily Data ADJ'!$1:$1,0))</f>
        <v>2054.5</v>
      </c>
      <c r="G645">
        <f>INDEX('Daily Data ADJ'!$1:$1048576,MATCH(Calc!$A645,'Daily Data ADJ'!$A:$A,0),MATCH("ES2!, CME_MINI: Close",'Daily Data ADJ'!$1:$1,0))</f>
        <v>2048</v>
      </c>
      <c r="H645">
        <f>INDEX('QUANDL MULTPL SP500_DIV_YIELD_M'!$A:$G,MATCH(Calc!$A645,'QUANDL MULTPL SP500_DIV_YIELD_M'!$A:$A,1),MATCH('QUANDL MULTPL SP500_DIV_YIELD_M'!$E$1,'QUANDL MULTPL SP500_DIV_YIELD_M'!$A$1:$G$1,0))</f>
        <v>2.0699999999999998</v>
      </c>
      <c r="I645" s="5">
        <f t="shared" si="54"/>
        <v>8.104783471982905E-3</v>
      </c>
      <c r="J645" s="1">
        <f>A645/24/60/60+DATE(1970,1,1)</f>
        <v>42368.604166666672</v>
      </c>
      <c r="K645" s="3">
        <f t="shared" si="57"/>
        <v>1</v>
      </c>
      <c r="L645" s="6">
        <f>(1+Chart!$F$4)^(1/(365/K645))-1</f>
        <v>6.6592785027408397E-5</v>
      </c>
      <c r="M645" s="6">
        <f t="shared" si="58"/>
        <v>9.5723451414286842E-6</v>
      </c>
      <c r="N645" s="6">
        <f t="shared" si="59"/>
        <v>2.2115631132413327E-5</v>
      </c>
      <c r="O645">
        <f>O644*(B645/B644)</f>
        <v>181.56565068000094</v>
      </c>
      <c r="P645">
        <f t="shared" si="55"/>
        <v>2015</v>
      </c>
      <c r="Q645" s="1">
        <f t="shared" si="56"/>
        <v>42368.604166666672</v>
      </c>
      <c r="R645">
        <f>IF(B646="",R644,IF(Q645&gt;=Chart!$F$2,E645,0))</f>
        <v>0</v>
      </c>
      <c r="S645">
        <f>IF(B646="",S644,IFERROR(IF(AND(R645&gt;0,R644=0),R645,(1+(B646/B645-1)*Calc!$Z$1)*S644),0))</f>
        <v>0</v>
      </c>
      <c r="T645">
        <f>IF(B646="",T644,IFERROR(IF(AND(R645&gt;0,R644=0),R645,(1+(B646/B645-1)*Calc!$Z$1-L646)*T644),0))</f>
        <v>0</v>
      </c>
      <c r="U645">
        <f>IF(B646="",U644,IFERROR(IF(AND(R645&gt;0,R644=0),R645,(1+(B646/B645-1)*Calc!$Z$1-M646*2)*U644),0))</f>
        <v>0</v>
      </c>
      <c r="V645">
        <f>IF(B646="",V644,IFERROR(IF(AND(R645&gt;0,R644=0),R645,(1+(B646/B645-1)*Calc!$Z$1-N646*2)*V644),0))</f>
        <v>0</v>
      </c>
      <c r="W645">
        <f>IF(ISNUMBER(C645),C645,W644)</f>
        <v>0.35</v>
      </c>
      <c r="Y645" s="1" t="e">
        <f>IF(AND(Q645&gt;=Chart!$F$2,Q645&lt;=Chart!$F$3),Q645,#N/A)</f>
        <v>#N/A</v>
      </c>
      <c r="Z645" t="e">
        <f>IF(AND(Q645&gt;=Chart!$F$2,Q645&lt;=Chart!$F$3),R645,#N/A)</f>
        <v>#N/A</v>
      </c>
      <c r="AA645" t="e">
        <f>IF(AND(Q645&gt;=Chart!$F$2,Q645&lt;=Chart!$F$3),S645,#N/A)</f>
        <v>#N/A</v>
      </c>
      <c r="AB645" t="e">
        <f>IF(AND(Q645&gt;=Chart!$F$2,Q645&lt;=Chart!$F$3),T645,#N/A)</f>
        <v>#N/A</v>
      </c>
      <c r="AC645" t="e">
        <f>IF(AND(Q645&gt;=Chart!$F$2,Q645&lt;=Chart!$F$3),U645,#N/A)</f>
        <v>#N/A</v>
      </c>
      <c r="AD645" t="e">
        <f>IF(AND(Q645&gt;=Chart!$F$2,Q645&lt;=Chart!$F$3),V645,#N/A)</f>
        <v>#N/A</v>
      </c>
      <c r="AE645" t="e">
        <f>IF(AND(Q645&gt;=Chart!$F$2,Q645&lt;=Chart!$F$3),I645,#N/A)</f>
        <v>#N/A</v>
      </c>
      <c r="AF645" t="e">
        <f>IF(AND(Q645&gt;=Chart!$F$2,Q645&lt;=Chart!$F$3),H645/100,#N/A)</f>
        <v>#N/A</v>
      </c>
      <c r="AG645" t="e">
        <f>IF(AND(Q645&gt;=Chart!$F$2,Q645&lt;=Chart!$F$3),W645/100,#N/A)</f>
        <v>#N/A</v>
      </c>
    </row>
    <row r="646" spans="1:33" x14ac:dyDescent="0.25">
      <c r="A646">
        <v>1451572200</v>
      </c>
      <c r="B646">
        <f>INDEX('Daily Data ADJ'!$1:$1048576,MATCH(Calc!$A646,'Daily Data ADJ'!$A:$A,0),MATCH("SPY, CBOE BZX: Close",'Daily Data ADJ'!$1:$1,0))</f>
        <v>179.74937699</v>
      </c>
      <c r="C646">
        <f>INDEX('Daily Data ADJ'!$1:$1048576,MATCH(Calc!$A646,'Daily Data ADJ'!$A:$A,0),MATCH("EFFR, FRED: Close",'Daily Data ADJ'!$1:$1,0))</f>
        <v>0.2</v>
      </c>
      <c r="D646" t="str">
        <f>INDEX('Daily Data ADJ'!$1:$1048576,MATCH(Calc!$A646,'Daily Data ADJ'!$A:$A,1),MATCH("SOFR, FRED: Close",'Daily Data ADJ'!$1:$1,0))</f>
        <v>NaN</v>
      </c>
      <c r="E646">
        <f>INDEX('Daily Data ADJ'!$1:$1048576,MATCH(Calc!$A646,'Daily Data ADJ'!$A:$A,0),MATCH("UPRO, CBOE BZX: Close",'Daily Data ADJ'!$1:$1,0))</f>
        <v>10.226706650000001</v>
      </c>
      <c r="F646">
        <f>INDEX('Daily Data ADJ'!$1:$1048576,MATCH(Calc!$A646,'Daily Data ADJ'!$A:$A,0),MATCH("ES1!, CME_MINI: Close",'Daily Data ADJ'!$1:$1,0))</f>
        <v>2035.5</v>
      </c>
      <c r="G646">
        <f>INDEX('Daily Data ADJ'!$1:$1048576,MATCH(Calc!$A646,'Daily Data ADJ'!$A:$A,0),MATCH("ES2!, CME_MINI: Close",'Daily Data ADJ'!$1:$1,0))</f>
        <v>2028.5</v>
      </c>
      <c r="H646">
        <f>INDEX('QUANDL MULTPL SP500_DIV_YIELD_M'!$A:$G,MATCH(Calc!$A646,'QUANDL MULTPL SP500_DIV_YIELD_M'!$A:$A,1),MATCH('QUANDL MULTPL SP500_DIV_YIELD_M'!$E$1,'QUANDL MULTPL SP500_DIV_YIELD_M'!$A$1:$G$1,0))</f>
        <v>2.11</v>
      </c>
      <c r="I646" s="5">
        <f t="shared" si="54"/>
        <v>7.4149621227950109E-3</v>
      </c>
      <c r="J646" s="1">
        <f>A646/24/60/60+DATE(1970,1,1)</f>
        <v>42369.604166666672</v>
      </c>
      <c r="K646" s="3">
        <f t="shared" si="57"/>
        <v>1</v>
      </c>
      <c r="L646" s="6">
        <f>(1+Chart!$F$4)^(1/(365/K646))-1</f>
        <v>6.6592785027408397E-5</v>
      </c>
      <c r="M646" s="6">
        <f t="shared" si="58"/>
        <v>5.4739948800452964E-6</v>
      </c>
      <c r="N646" s="6">
        <f t="shared" si="59"/>
        <v>2.0240222462053481E-5</v>
      </c>
      <c r="O646">
        <f>O645*(B646/B645)</f>
        <v>179.74937699000091</v>
      </c>
      <c r="P646">
        <f t="shared" si="55"/>
        <v>2015</v>
      </c>
      <c r="Q646" s="1">
        <f t="shared" si="56"/>
        <v>42369.604166666672</v>
      </c>
      <c r="R646">
        <f>IF(B647="",R645,IF(Q646&gt;=Chart!$F$2,E646,0))</f>
        <v>0</v>
      </c>
      <c r="S646">
        <f>IF(B647="",S645,IFERROR(IF(AND(R646&gt;0,R645=0),R646,(1+(B647/B646-1)*Calc!$Z$1)*S645),0))</f>
        <v>0</v>
      </c>
      <c r="T646">
        <f>IF(B647="",T645,IFERROR(IF(AND(R646&gt;0,R645=0),R646,(1+(B647/B646-1)*Calc!$Z$1-L647)*T645),0))</f>
        <v>0</v>
      </c>
      <c r="U646">
        <f>IF(B647="",U645,IFERROR(IF(AND(R646&gt;0,R645=0),R646,(1+(B647/B646-1)*Calc!$Z$1-M647*2)*U645),0))</f>
        <v>0</v>
      </c>
      <c r="V646">
        <f>IF(B647="",V645,IFERROR(IF(AND(R646&gt;0,R645=0),R646,(1+(B647/B646-1)*Calc!$Z$1-N647*2)*V645),0))</f>
        <v>0</v>
      </c>
      <c r="W646">
        <f>IF(ISNUMBER(C646),C646,W645)</f>
        <v>0.2</v>
      </c>
      <c r="Y646" s="1" t="e">
        <f>IF(AND(Q646&gt;=Chart!$F$2,Q646&lt;=Chart!$F$3),Q646,#N/A)</f>
        <v>#N/A</v>
      </c>
      <c r="Z646" t="e">
        <f>IF(AND(Q646&gt;=Chart!$F$2,Q646&lt;=Chart!$F$3),R646,#N/A)</f>
        <v>#N/A</v>
      </c>
      <c r="AA646" t="e">
        <f>IF(AND(Q646&gt;=Chart!$F$2,Q646&lt;=Chart!$F$3),S646,#N/A)</f>
        <v>#N/A</v>
      </c>
      <c r="AB646" t="e">
        <f>IF(AND(Q646&gt;=Chart!$F$2,Q646&lt;=Chart!$F$3),T646,#N/A)</f>
        <v>#N/A</v>
      </c>
      <c r="AC646" t="e">
        <f>IF(AND(Q646&gt;=Chart!$F$2,Q646&lt;=Chart!$F$3),U646,#N/A)</f>
        <v>#N/A</v>
      </c>
      <c r="AD646" t="e">
        <f>IF(AND(Q646&gt;=Chart!$F$2,Q646&lt;=Chart!$F$3),V646,#N/A)</f>
        <v>#N/A</v>
      </c>
      <c r="AE646" t="e">
        <f>IF(AND(Q646&gt;=Chart!$F$2,Q646&lt;=Chart!$F$3),I646,#N/A)</f>
        <v>#N/A</v>
      </c>
      <c r="AF646" t="e">
        <f>IF(AND(Q646&gt;=Chart!$F$2,Q646&lt;=Chart!$F$3),H646/100,#N/A)</f>
        <v>#N/A</v>
      </c>
      <c r="AG646" t="e">
        <f>IF(AND(Q646&gt;=Chart!$F$2,Q646&lt;=Chart!$F$3),W646/100,#N/A)</f>
        <v>#N/A</v>
      </c>
    </row>
    <row r="647" spans="1:33" x14ac:dyDescent="0.25">
      <c r="A647">
        <v>1451917800</v>
      </c>
      <c r="B647">
        <f>INDEX('Daily Data ADJ'!$1:$1048576,MATCH(Calc!$A647,'Daily Data ADJ'!$A:$A,0),MATCH("SPY, CBOE BZX: Close",'Daily Data ADJ'!$1:$1,0))</f>
        <v>177.23586581000001</v>
      </c>
      <c r="C647">
        <f>INDEX('Daily Data ADJ'!$1:$1048576,MATCH(Calc!$A647,'Daily Data ADJ'!$A:$A,0),MATCH("EFFR, FRED: Close",'Daily Data ADJ'!$1:$1,0))</f>
        <v>0.36</v>
      </c>
      <c r="D647" t="str">
        <f>INDEX('Daily Data ADJ'!$1:$1048576,MATCH(Calc!$A647,'Daily Data ADJ'!$A:$A,1),MATCH("SOFR, FRED: Close",'Daily Data ADJ'!$1:$1,0))</f>
        <v>NaN</v>
      </c>
      <c r="E647">
        <f>INDEX('Daily Data ADJ'!$1:$1048576,MATCH(Calc!$A647,'Daily Data ADJ'!$A:$A,0),MATCH("UPRO, CBOE BZX: Close",'Daily Data ADJ'!$1:$1,0))</f>
        <v>9.7857600799999993</v>
      </c>
      <c r="F647">
        <f>INDEX('Daily Data ADJ'!$1:$1048576,MATCH(Calc!$A647,'Daily Data ADJ'!$A:$A,0),MATCH("ES1!, CME_MINI: Close",'Daily Data ADJ'!$1:$1,0))</f>
        <v>2009</v>
      </c>
      <c r="G647">
        <f>INDEX('Daily Data ADJ'!$1:$1048576,MATCH(Calc!$A647,'Daily Data ADJ'!$A:$A,0),MATCH("ES2!, CME_MINI: Close",'Daily Data ADJ'!$1:$1,0))</f>
        <v>2002</v>
      </c>
      <c r="H647">
        <f>INDEX('QUANDL MULTPL SP500_DIV_YIELD_M'!$A:$G,MATCH(Calc!$A647,'QUANDL MULTPL SP500_DIV_YIELD_M'!$A:$A,1),MATCH('QUANDL MULTPL SP500_DIV_YIELD_M'!$E$1,'QUANDL MULTPL SP500_DIV_YIELD_M'!$A$1:$G$1,0))</f>
        <v>2.11</v>
      </c>
      <c r="I647" s="5">
        <f t="shared" si="54"/>
        <v>7.235391650478696E-3</v>
      </c>
      <c r="J647" s="1">
        <f>A647/24/60/60+DATE(1970,1,1)</f>
        <v>42373.604166666672</v>
      </c>
      <c r="K647" s="3">
        <f t="shared" si="57"/>
        <v>4</v>
      </c>
      <c r="L647" s="6">
        <f>(1+Chart!$F$4)^(1/(365/K647))-1</f>
        <v>2.6639774888526091E-4</v>
      </c>
      <c r="M647" s="6">
        <f t="shared" si="58"/>
        <v>3.9381986520092838E-5</v>
      </c>
      <c r="N647" s="6">
        <f t="shared" si="59"/>
        <v>7.9009606385849196E-5</v>
      </c>
      <c r="O647">
        <f>O646*(B647/B646)</f>
        <v>177.23586581000089</v>
      </c>
      <c r="P647">
        <f t="shared" si="55"/>
        <v>2016</v>
      </c>
      <c r="Q647" s="1">
        <f t="shared" si="56"/>
        <v>42373.604166666672</v>
      </c>
      <c r="R647">
        <f>IF(B648="",R646,IF(Q647&gt;=Chart!$F$2,E647,0))</f>
        <v>0</v>
      </c>
      <c r="S647">
        <f>IF(B648="",S646,IFERROR(IF(AND(R647&gt;0,R646=0),R647,(1+(B648/B647-1)*Calc!$Z$1)*S646),0))</f>
        <v>0</v>
      </c>
      <c r="T647">
        <f>IF(B648="",T646,IFERROR(IF(AND(R647&gt;0,R646=0),R647,(1+(B648/B647-1)*Calc!$Z$1-L648)*T646),0))</f>
        <v>0</v>
      </c>
      <c r="U647">
        <f>IF(B648="",U646,IFERROR(IF(AND(R647&gt;0,R646=0),R647,(1+(B648/B647-1)*Calc!$Z$1-M648*2)*U646),0))</f>
        <v>0</v>
      </c>
      <c r="V647">
        <f>IF(B648="",V646,IFERROR(IF(AND(R647&gt;0,R646=0),R647,(1+(B648/B647-1)*Calc!$Z$1-N648*2)*V646),0))</f>
        <v>0</v>
      </c>
      <c r="W647">
        <f>IF(ISNUMBER(C647),C647,W646)</f>
        <v>0.36</v>
      </c>
      <c r="Y647" s="1" t="e">
        <f>IF(AND(Q647&gt;=Chart!$F$2,Q647&lt;=Chart!$F$3),Q647,#N/A)</f>
        <v>#N/A</v>
      </c>
      <c r="Z647" t="e">
        <f>IF(AND(Q647&gt;=Chart!$F$2,Q647&lt;=Chart!$F$3),R647,#N/A)</f>
        <v>#N/A</v>
      </c>
      <c r="AA647" t="e">
        <f>IF(AND(Q647&gt;=Chart!$F$2,Q647&lt;=Chart!$F$3),S647,#N/A)</f>
        <v>#N/A</v>
      </c>
      <c r="AB647" t="e">
        <f>IF(AND(Q647&gt;=Chart!$F$2,Q647&lt;=Chart!$F$3),T647,#N/A)</f>
        <v>#N/A</v>
      </c>
      <c r="AC647" t="e">
        <f>IF(AND(Q647&gt;=Chart!$F$2,Q647&lt;=Chart!$F$3),U647,#N/A)</f>
        <v>#N/A</v>
      </c>
      <c r="AD647" t="e">
        <f>IF(AND(Q647&gt;=Chart!$F$2,Q647&lt;=Chart!$F$3),V647,#N/A)</f>
        <v>#N/A</v>
      </c>
      <c r="AE647" t="e">
        <f>IF(AND(Q647&gt;=Chart!$F$2,Q647&lt;=Chart!$F$3),I647,#N/A)</f>
        <v>#N/A</v>
      </c>
      <c r="AF647" t="e">
        <f>IF(AND(Q647&gt;=Chart!$F$2,Q647&lt;=Chart!$F$3),H647/100,#N/A)</f>
        <v>#N/A</v>
      </c>
      <c r="AG647" t="e">
        <f>IF(AND(Q647&gt;=Chart!$F$2,Q647&lt;=Chart!$F$3),W647/100,#N/A)</f>
        <v>#N/A</v>
      </c>
    </row>
    <row r="648" spans="1:33" x14ac:dyDescent="0.25">
      <c r="A648">
        <v>1452004200</v>
      </c>
      <c r="B648">
        <f>INDEX('Daily Data ADJ'!$1:$1048576,MATCH(Calc!$A648,'Daily Data ADJ'!$A:$A,0),MATCH("SPY, CBOE BZX: Close",'Daily Data ADJ'!$1:$1,0))</f>
        <v>177.53634449</v>
      </c>
      <c r="C648">
        <f>INDEX('Daily Data ADJ'!$1:$1048576,MATCH(Calc!$A648,'Daily Data ADJ'!$A:$A,0),MATCH("EFFR, FRED: Close",'Daily Data ADJ'!$1:$1,0))</f>
        <v>0.36</v>
      </c>
      <c r="D648" t="str">
        <f>INDEX('Daily Data ADJ'!$1:$1048576,MATCH(Calc!$A648,'Daily Data ADJ'!$A:$A,1),MATCH("SOFR, FRED: Close",'Daily Data ADJ'!$1:$1,0))</f>
        <v>NaN</v>
      </c>
      <c r="E648">
        <f>INDEX('Daily Data ADJ'!$1:$1048576,MATCH(Calc!$A648,'Daily Data ADJ'!$A:$A,0),MATCH("UPRO, CBOE BZX: Close",'Daily Data ADJ'!$1:$1,0))</f>
        <v>9.8396536700000006</v>
      </c>
      <c r="F648">
        <f>INDEX('Daily Data ADJ'!$1:$1048576,MATCH(Calc!$A648,'Daily Data ADJ'!$A:$A,0),MATCH("ES1!, CME_MINI: Close",'Daily Data ADJ'!$1:$1,0))</f>
        <v>2011.75</v>
      </c>
      <c r="G648">
        <f>INDEX('Daily Data ADJ'!$1:$1048576,MATCH(Calc!$A648,'Daily Data ADJ'!$A:$A,0),MATCH("ES2!, CME_MINI: Close",'Daily Data ADJ'!$1:$1,0))</f>
        <v>2004.75</v>
      </c>
      <c r="H648">
        <f>INDEX('QUANDL MULTPL SP500_DIV_YIELD_M'!$A:$G,MATCH(Calc!$A648,'QUANDL MULTPL SP500_DIV_YIELD_M'!$A:$A,1),MATCH('QUANDL MULTPL SP500_DIV_YIELD_M'!$E$1,'QUANDL MULTPL SP500_DIV_YIELD_M'!$A$1:$G$1,0))</f>
        <v>2.11</v>
      </c>
      <c r="I648" s="5">
        <f t="shared" ref="I648:I711" si="60">(G648/F648)^4-1+H648/100</f>
        <v>7.2542451641948065E-3</v>
      </c>
      <c r="J648" s="1">
        <f>A648/24/60/60+DATE(1970,1,1)</f>
        <v>42374.604166666672</v>
      </c>
      <c r="K648" s="3">
        <f t="shared" si="57"/>
        <v>1</v>
      </c>
      <c r="L648" s="6">
        <f>(1+Chart!$F$4)^(1/(365/K648))-1</f>
        <v>6.6592785027408397E-5</v>
      </c>
      <c r="M648" s="6">
        <f t="shared" si="58"/>
        <v>9.8453512327179027E-6</v>
      </c>
      <c r="N648" s="6">
        <f t="shared" si="59"/>
        <v>1.9803099335469199E-5</v>
      </c>
      <c r="O648">
        <f>O647*(B648/B647)</f>
        <v>177.53634449000089</v>
      </c>
      <c r="P648">
        <f t="shared" ref="P648:P711" si="61">YEAR(Q648)</f>
        <v>2016</v>
      </c>
      <c r="Q648" s="1">
        <f t="shared" ref="Q648:Q711" si="62">J648</f>
        <v>42374.604166666672</v>
      </c>
      <c r="R648">
        <f>IF(B649="",R647,IF(Q648&gt;=Chart!$F$2,E648,0))</f>
        <v>0</v>
      </c>
      <c r="S648">
        <f>IF(B649="",S647,IFERROR(IF(AND(R648&gt;0,R647=0),R648,(1+(B649/B648-1)*Calc!$Z$1)*S647),0))</f>
        <v>0</v>
      </c>
      <c r="T648">
        <f>IF(B649="",T647,IFERROR(IF(AND(R648&gt;0,R647=0),R648,(1+(B649/B648-1)*Calc!$Z$1-L649)*T647),0))</f>
        <v>0</v>
      </c>
      <c r="U648">
        <f>IF(B649="",U647,IFERROR(IF(AND(R648&gt;0,R647=0),R648,(1+(B649/B648-1)*Calc!$Z$1-M649*2)*U647),0))</f>
        <v>0</v>
      </c>
      <c r="V648">
        <f>IF(B649="",V647,IFERROR(IF(AND(R648&gt;0,R647=0),R648,(1+(B649/B648-1)*Calc!$Z$1-N649*2)*V647),0))</f>
        <v>0</v>
      </c>
      <c r="W648">
        <f>IF(ISNUMBER(C648),C648,W647)</f>
        <v>0.36</v>
      </c>
      <c r="Y648" s="1" t="e">
        <f>IF(AND(Q648&gt;=Chart!$F$2,Q648&lt;=Chart!$F$3),Q648,#N/A)</f>
        <v>#N/A</v>
      </c>
      <c r="Z648" t="e">
        <f>IF(AND(Q648&gt;=Chart!$F$2,Q648&lt;=Chart!$F$3),R648,#N/A)</f>
        <v>#N/A</v>
      </c>
      <c r="AA648" t="e">
        <f>IF(AND(Q648&gt;=Chart!$F$2,Q648&lt;=Chart!$F$3),S648,#N/A)</f>
        <v>#N/A</v>
      </c>
      <c r="AB648" t="e">
        <f>IF(AND(Q648&gt;=Chart!$F$2,Q648&lt;=Chart!$F$3),T648,#N/A)</f>
        <v>#N/A</v>
      </c>
      <c r="AC648" t="e">
        <f>IF(AND(Q648&gt;=Chart!$F$2,Q648&lt;=Chart!$F$3),U648,#N/A)</f>
        <v>#N/A</v>
      </c>
      <c r="AD648" t="e">
        <f>IF(AND(Q648&gt;=Chart!$F$2,Q648&lt;=Chart!$F$3),V648,#N/A)</f>
        <v>#N/A</v>
      </c>
      <c r="AE648" t="e">
        <f>IF(AND(Q648&gt;=Chart!$F$2,Q648&lt;=Chart!$F$3),I648,#N/A)</f>
        <v>#N/A</v>
      </c>
      <c r="AF648" t="e">
        <f>IF(AND(Q648&gt;=Chart!$F$2,Q648&lt;=Chart!$F$3),H648/100,#N/A)</f>
        <v>#N/A</v>
      </c>
      <c r="AG648" t="e">
        <f>IF(AND(Q648&gt;=Chart!$F$2,Q648&lt;=Chart!$F$3),W648/100,#N/A)</f>
        <v>#N/A</v>
      </c>
    </row>
    <row r="649" spans="1:33" x14ac:dyDescent="0.25">
      <c r="A649">
        <v>1452090600</v>
      </c>
      <c r="B649">
        <f>INDEX('Daily Data ADJ'!$1:$1048576,MATCH(Calc!$A649,'Daily Data ADJ'!$A:$A,0),MATCH("SPY, CBOE BZX: Close",'Daily Data ADJ'!$1:$1,0))</f>
        <v>175.29686140000001</v>
      </c>
      <c r="C649">
        <f>INDEX('Daily Data ADJ'!$1:$1048576,MATCH(Calc!$A649,'Daily Data ADJ'!$A:$A,0),MATCH("EFFR, FRED: Close",'Daily Data ADJ'!$1:$1,0))</f>
        <v>0.36</v>
      </c>
      <c r="D649" t="str">
        <f>INDEX('Daily Data ADJ'!$1:$1048576,MATCH(Calc!$A649,'Daily Data ADJ'!$A:$A,1),MATCH("SOFR, FRED: Close",'Daily Data ADJ'!$1:$1,0))</f>
        <v>NaN</v>
      </c>
      <c r="E649">
        <f>INDEX('Daily Data ADJ'!$1:$1048576,MATCH(Calc!$A649,'Daily Data ADJ'!$A:$A,0),MATCH("UPRO, CBOE BZX: Close",'Daily Data ADJ'!$1:$1,0))</f>
        <v>9.4653381799999998</v>
      </c>
      <c r="F649">
        <f>INDEX('Daily Data ADJ'!$1:$1048576,MATCH(Calc!$A649,'Daily Data ADJ'!$A:$A,0),MATCH("ES1!, CME_MINI: Close",'Daily Data ADJ'!$1:$1,0))</f>
        <v>1986</v>
      </c>
      <c r="G649">
        <f>INDEX('Daily Data ADJ'!$1:$1048576,MATCH(Calc!$A649,'Daily Data ADJ'!$A:$A,0),MATCH("ES2!, CME_MINI: Close",'Daily Data ADJ'!$1:$1,0))</f>
        <v>1978.75</v>
      </c>
      <c r="H649">
        <f>INDEX('QUANDL MULTPL SP500_DIV_YIELD_M'!$A:$G,MATCH(Calc!$A649,'QUANDL MULTPL SP500_DIV_YIELD_M'!$A:$A,1),MATCH('QUANDL MULTPL SP500_DIV_YIELD_M'!$E$1,'QUANDL MULTPL SP500_DIV_YIELD_M'!$A$1:$G$1,0))</f>
        <v>2.11</v>
      </c>
      <c r="I649" s="5">
        <f t="shared" si="60"/>
        <v>6.5775493336344033E-3</v>
      </c>
      <c r="J649" s="1">
        <f>A649/24/60/60+DATE(1970,1,1)</f>
        <v>42375.604166666672</v>
      </c>
      <c r="K649" s="3">
        <f t="shared" ref="K649:K712" si="63">J649-J648</f>
        <v>1</v>
      </c>
      <c r="L649" s="6">
        <f>(1+Chart!$F$4)^(1/(365/K649))-1</f>
        <v>6.6592785027408397E-5</v>
      </c>
      <c r="M649" s="6">
        <f t="shared" ref="M649:M712" si="64">IFERROR((1+C649/100)^(1/(365/K649))-1,M648)</f>
        <v>9.8453512327179027E-6</v>
      </c>
      <c r="N649" s="6">
        <f t="shared" ref="N649:N712" si="65">(1+I649)^(1/(365/K649))-1</f>
        <v>1.7961837059488062E-5</v>
      </c>
      <c r="O649">
        <f>O648*(B649/B648)</f>
        <v>175.29686140000089</v>
      </c>
      <c r="P649">
        <f t="shared" si="61"/>
        <v>2016</v>
      </c>
      <c r="Q649" s="1">
        <f t="shared" si="62"/>
        <v>42375.604166666672</v>
      </c>
      <c r="R649">
        <f>IF(B650="",R648,IF(Q649&gt;=Chart!$F$2,E649,0))</f>
        <v>0</v>
      </c>
      <c r="S649">
        <f>IF(B650="",S648,IFERROR(IF(AND(R649&gt;0,R648=0),R649,(1+(B650/B649-1)*Calc!$Z$1)*S648),0))</f>
        <v>0</v>
      </c>
      <c r="T649">
        <f>IF(B650="",T648,IFERROR(IF(AND(R649&gt;0,R648=0),R649,(1+(B650/B649-1)*Calc!$Z$1-L650)*T648),0))</f>
        <v>0</v>
      </c>
      <c r="U649">
        <f>IF(B650="",U648,IFERROR(IF(AND(R649&gt;0,R648=0),R649,(1+(B650/B649-1)*Calc!$Z$1-M650*2)*U648),0))</f>
        <v>0</v>
      </c>
      <c r="V649">
        <f>IF(B650="",V648,IFERROR(IF(AND(R649&gt;0,R648=0),R649,(1+(B650/B649-1)*Calc!$Z$1-N650*2)*V648),0))</f>
        <v>0</v>
      </c>
      <c r="W649">
        <f>IF(ISNUMBER(C649),C649,W648)</f>
        <v>0.36</v>
      </c>
      <c r="Y649" s="1" t="e">
        <f>IF(AND(Q649&gt;=Chart!$F$2,Q649&lt;=Chart!$F$3),Q649,#N/A)</f>
        <v>#N/A</v>
      </c>
      <c r="Z649" t="e">
        <f>IF(AND(Q649&gt;=Chart!$F$2,Q649&lt;=Chart!$F$3),R649,#N/A)</f>
        <v>#N/A</v>
      </c>
      <c r="AA649" t="e">
        <f>IF(AND(Q649&gt;=Chart!$F$2,Q649&lt;=Chart!$F$3),S649,#N/A)</f>
        <v>#N/A</v>
      </c>
      <c r="AB649" t="e">
        <f>IF(AND(Q649&gt;=Chart!$F$2,Q649&lt;=Chart!$F$3),T649,#N/A)</f>
        <v>#N/A</v>
      </c>
      <c r="AC649" t="e">
        <f>IF(AND(Q649&gt;=Chart!$F$2,Q649&lt;=Chart!$F$3),U649,#N/A)</f>
        <v>#N/A</v>
      </c>
      <c r="AD649" t="e">
        <f>IF(AND(Q649&gt;=Chart!$F$2,Q649&lt;=Chart!$F$3),V649,#N/A)</f>
        <v>#N/A</v>
      </c>
      <c r="AE649" t="e">
        <f>IF(AND(Q649&gt;=Chart!$F$2,Q649&lt;=Chart!$F$3),I649,#N/A)</f>
        <v>#N/A</v>
      </c>
      <c r="AF649" t="e">
        <f>IF(AND(Q649&gt;=Chart!$F$2,Q649&lt;=Chart!$F$3),H649/100,#N/A)</f>
        <v>#N/A</v>
      </c>
      <c r="AG649" t="e">
        <f>IF(AND(Q649&gt;=Chart!$F$2,Q649&lt;=Chart!$F$3),W649/100,#N/A)</f>
        <v>#N/A</v>
      </c>
    </row>
    <row r="650" spans="1:33" x14ac:dyDescent="0.25">
      <c r="A650">
        <v>1452177000</v>
      </c>
      <c r="B650">
        <f>INDEX('Daily Data ADJ'!$1:$1048576,MATCH(Calc!$A650,'Daily Data ADJ'!$A:$A,0),MATCH("SPY, CBOE BZX: Close",'Daily Data ADJ'!$1:$1,0))</f>
        <v>171.09121795999999</v>
      </c>
      <c r="C650">
        <f>INDEX('Daily Data ADJ'!$1:$1048576,MATCH(Calc!$A650,'Daily Data ADJ'!$A:$A,0),MATCH("EFFR, FRED: Close",'Daily Data ADJ'!$1:$1,0))</f>
        <v>0.36</v>
      </c>
      <c r="D650" t="str">
        <f>INDEX('Daily Data ADJ'!$1:$1048576,MATCH(Calc!$A650,'Daily Data ADJ'!$A:$A,1),MATCH("SOFR, FRED: Close",'Daily Data ADJ'!$1:$1,0))</f>
        <v>NaN</v>
      </c>
      <c r="E650">
        <f>INDEX('Daily Data ADJ'!$1:$1048576,MATCH(Calc!$A650,'Daily Data ADJ'!$A:$A,0),MATCH("UPRO, CBOE BZX: Close",'Daily Data ADJ'!$1:$1,0))</f>
        <v>8.7830129899999996</v>
      </c>
      <c r="F650">
        <f>INDEX('Daily Data ADJ'!$1:$1048576,MATCH(Calc!$A650,'Daily Data ADJ'!$A:$A,0),MATCH("ES1!, CME_MINI: Close",'Daily Data ADJ'!$1:$1,0))</f>
        <v>1933</v>
      </c>
      <c r="G650">
        <f>INDEX('Daily Data ADJ'!$1:$1048576,MATCH(Calc!$A650,'Daily Data ADJ'!$A:$A,0),MATCH("ES2!, CME_MINI: Close",'Daily Data ADJ'!$1:$1,0))</f>
        <v>1925.5</v>
      </c>
      <c r="H650">
        <f>INDEX('QUANDL MULTPL SP500_DIV_YIELD_M'!$A:$G,MATCH(Calc!$A650,'QUANDL MULTPL SP500_DIV_YIELD_M'!$A:$A,1),MATCH('QUANDL MULTPL SP500_DIV_YIELD_M'!$E$1,'QUANDL MULTPL SP500_DIV_YIELD_M'!$A$1:$G$1,0))</f>
        <v>2.11</v>
      </c>
      <c r="I650" s="5">
        <f t="shared" si="60"/>
        <v>5.6701747954982402E-3</v>
      </c>
      <c r="J650" s="1">
        <f>A650/24/60/60+DATE(1970,1,1)</f>
        <v>42376.604166666672</v>
      </c>
      <c r="K650" s="3">
        <f t="shared" si="63"/>
        <v>1</v>
      </c>
      <c r="L650" s="6">
        <f>(1+Chart!$F$4)^(1/(365/K650))-1</f>
        <v>6.6592785027408397E-5</v>
      </c>
      <c r="M650" s="6">
        <f t="shared" si="64"/>
        <v>9.8453512327179027E-6</v>
      </c>
      <c r="N650" s="6">
        <f t="shared" si="65"/>
        <v>1.5490968926723525E-5</v>
      </c>
      <c r="O650">
        <f>O649*(B650/B649)</f>
        <v>171.09121796000085</v>
      </c>
      <c r="P650">
        <f t="shared" si="61"/>
        <v>2016</v>
      </c>
      <c r="Q650" s="1">
        <f t="shared" si="62"/>
        <v>42376.604166666672</v>
      </c>
      <c r="R650">
        <f>IF(B651="",R649,IF(Q650&gt;=Chart!$F$2,E650,0))</f>
        <v>0</v>
      </c>
      <c r="S650">
        <f>IF(B651="",S649,IFERROR(IF(AND(R650&gt;0,R649=0),R650,(1+(B651/B650-1)*Calc!$Z$1)*S649),0))</f>
        <v>0</v>
      </c>
      <c r="T650">
        <f>IF(B651="",T649,IFERROR(IF(AND(R650&gt;0,R649=0),R650,(1+(B651/B650-1)*Calc!$Z$1-L651)*T649),0))</f>
        <v>0</v>
      </c>
      <c r="U650">
        <f>IF(B651="",U649,IFERROR(IF(AND(R650&gt;0,R649=0),R650,(1+(B651/B650-1)*Calc!$Z$1-M651*2)*U649),0))</f>
        <v>0</v>
      </c>
      <c r="V650">
        <f>IF(B651="",V649,IFERROR(IF(AND(R650&gt;0,R649=0),R650,(1+(B651/B650-1)*Calc!$Z$1-N651*2)*V649),0))</f>
        <v>0</v>
      </c>
      <c r="W650">
        <f>IF(ISNUMBER(C650),C650,W649)</f>
        <v>0.36</v>
      </c>
      <c r="Y650" s="1" t="e">
        <f>IF(AND(Q650&gt;=Chart!$F$2,Q650&lt;=Chart!$F$3),Q650,#N/A)</f>
        <v>#N/A</v>
      </c>
      <c r="Z650" t="e">
        <f>IF(AND(Q650&gt;=Chart!$F$2,Q650&lt;=Chart!$F$3),R650,#N/A)</f>
        <v>#N/A</v>
      </c>
      <c r="AA650" t="e">
        <f>IF(AND(Q650&gt;=Chart!$F$2,Q650&lt;=Chart!$F$3),S650,#N/A)</f>
        <v>#N/A</v>
      </c>
      <c r="AB650" t="e">
        <f>IF(AND(Q650&gt;=Chart!$F$2,Q650&lt;=Chart!$F$3),T650,#N/A)</f>
        <v>#N/A</v>
      </c>
      <c r="AC650" t="e">
        <f>IF(AND(Q650&gt;=Chart!$F$2,Q650&lt;=Chart!$F$3),U650,#N/A)</f>
        <v>#N/A</v>
      </c>
      <c r="AD650" t="e">
        <f>IF(AND(Q650&gt;=Chart!$F$2,Q650&lt;=Chart!$F$3),V650,#N/A)</f>
        <v>#N/A</v>
      </c>
      <c r="AE650" t="e">
        <f>IF(AND(Q650&gt;=Chart!$F$2,Q650&lt;=Chart!$F$3),I650,#N/A)</f>
        <v>#N/A</v>
      </c>
      <c r="AF650" t="e">
        <f>IF(AND(Q650&gt;=Chart!$F$2,Q650&lt;=Chart!$F$3),H650/100,#N/A)</f>
        <v>#N/A</v>
      </c>
      <c r="AG650" t="e">
        <f>IF(AND(Q650&gt;=Chart!$F$2,Q650&lt;=Chart!$F$3),W650/100,#N/A)</f>
        <v>#N/A</v>
      </c>
    </row>
    <row r="651" spans="1:33" x14ac:dyDescent="0.25">
      <c r="A651">
        <v>1452263400</v>
      </c>
      <c r="B651">
        <f>INDEX('Daily Data ADJ'!$1:$1048576,MATCH(Calc!$A651,'Daily Data ADJ'!$A:$A,0),MATCH("SPY, CBOE BZX: Close",'Daily Data ADJ'!$1:$1,0))</f>
        <v>169.21587129</v>
      </c>
      <c r="C651">
        <f>INDEX('Daily Data ADJ'!$1:$1048576,MATCH(Calc!$A651,'Daily Data ADJ'!$A:$A,0),MATCH("EFFR, FRED: Close",'Daily Data ADJ'!$1:$1,0))</f>
        <v>0.36</v>
      </c>
      <c r="D651" t="str">
        <f>INDEX('Daily Data ADJ'!$1:$1048576,MATCH(Calc!$A651,'Daily Data ADJ'!$A:$A,1),MATCH("SOFR, FRED: Close",'Daily Data ADJ'!$1:$1,0))</f>
        <v>NaN</v>
      </c>
      <c r="E651">
        <f>INDEX('Daily Data ADJ'!$1:$1048576,MATCH(Calc!$A651,'Daily Data ADJ'!$A:$A,0),MATCH("UPRO, CBOE BZX: Close",'Daily Data ADJ'!$1:$1,0))</f>
        <v>8.4906814100000005</v>
      </c>
      <c r="F651">
        <f>INDEX('Daily Data ADJ'!$1:$1048576,MATCH(Calc!$A651,'Daily Data ADJ'!$A:$A,0),MATCH("ES1!, CME_MINI: Close",'Daily Data ADJ'!$1:$1,0))</f>
        <v>1911.5</v>
      </c>
      <c r="G651">
        <f>INDEX('Daily Data ADJ'!$1:$1048576,MATCH(Calc!$A651,'Daily Data ADJ'!$A:$A,0),MATCH("ES2!, CME_MINI: Close",'Daily Data ADJ'!$1:$1,0))</f>
        <v>1904.25</v>
      </c>
      <c r="H651">
        <f>INDEX('QUANDL MULTPL SP500_DIV_YIELD_M'!$A:$G,MATCH(Calc!$A651,'QUANDL MULTPL SP500_DIV_YIELD_M'!$A:$A,1),MATCH('QUANDL MULTPL SP500_DIV_YIELD_M'!$E$1,'QUANDL MULTPL SP500_DIV_YIELD_M'!$A$1:$G$1,0))</f>
        <v>2.11</v>
      </c>
      <c r="I651" s="5">
        <f t="shared" si="60"/>
        <v>6.0147640297484213E-3</v>
      </c>
      <c r="J651" s="1">
        <f>A651/24/60/60+DATE(1970,1,1)</f>
        <v>42377.604166666672</v>
      </c>
      <c r="K651" s="3">
        <f t="shared" si="63"/>
        <v>1</v>
      </c>
      <c r="L651" s="6">
        <f>(1+Chart!$F$4)^(1/(365/K651))-1</f>
        <v>6.6592785027408397E-5</v>
      </c>
      <c r="M651" s="6">
        <f t="shared" si="64"/>
        <v>9.8453512327179027E-6</v>
      </c>
      <c r="N651" s="6">
        <f t="shared" si="65"/>
        <v>1.6429580289356593E-5</v>
      </c>
      <c r="O651">
        <f>O650*(B651/B650)</f>
        <v>169.21587129000082</v>
      </c>
      <c r="P651">
        <f t="shared" si="61"/>
        <v>2016</v>
      </c>
      <c r="Q651" s="1">
        <f t="shared" si="62"/>
        <v>42377.604166666672</v>
      </c>
      <c r="R651">
        <f>IF(B652="",R650,IF(Q651&gt;=Chart!$F$2,E651,0))</f>
        <v>0</v>
      </c>
      <c r="S651">
        <f>IF(B652="",S650,IFERROR(IF(AND(R651&gt;0,R650=0),R651,(1+(B652/B651-1)*Calc!$Z$1)*S650),0))</f>
        <v>0</v>
      </c>
      <c r="T651">
        <f>IF(B652="",T650,IFERROR(IF(AND(R651&gt;0,R650=0),R651,(1+(B652/B651-1)*Calc!$Z$1-L652)*T650),0))</f>
        <v>0</v>
      </c>
      <c r="U651">
        <f>IF(B652="",U650,IFERROR(IF(AND(R651&gt;0,R650=0),R651,(1+(B652/B651-1)*Calc!$Z$1-M652*2)*U650),0))</f>
        <v>0</v>
      </c>
      <c r="V651">
        <f>IF(B652="",V650,IFERROR(IF(AND(R651&gt;0,R650=0),R651,(1+(B652/B651-1)*Calc!$Z$1-N652*2)*V650),0))</f>
        <v>0</v>
      </c>
      <c r="W651">
        <f>IF(ISNUMBER(C651),C651,W650)</f>
        <v>0.36</v>
      </c>
      <c r="Y651" s="1" t="e">
        <f>IF(AND(Q651&gt;=Chart!$F$2,Q651&lt;=Chart!$F$3),Q651,#N/A)</f>
        <v>#N/A</v>
      </c>
      <c r="Z651" t="e">
        <f>IF(AND(Q651&gt;=Chart!$F$2,Q651&lt;=Chart!$F$3),R651,#N/A)</f>
        <v>#N/A</v>
      </c>
      <c r="AA651" t="e">
        <f>IF(AND(Q651&gt;=Chart!$F$2,Q651&lt;=Chart!$F$3),S651,#N/A)</f>
        <v>#N/A</v>
      </c>
      <c r="AB651" t="e">
        <f>IF(AND(Q651&gt;=Chart!$F$2,Q651&lt;=Chart!$F$3),T651,#N/A)</f>
        <v>#N/A</v>
      </c>
      <c r="AC651" t="e">
        <f>IF(AND(Q651&gt;=Chart!$F$2,Q651&lt;=Chart!$F$3),U651,#N/A)</f>
        <v>#N/A</v>
      </c>
      <c r="AD651" t="e">
        <f>IF(AND(Q651&gt;=Chart!$F$2,Q651&lt;=Chart!$F$3),V651,#N/A)</f>
        <v>#N/A</v>
      </c>
      <c r="AE651" t="e">
        <f>IF(AND(Q651&gt;=Chart!$F$2,Q651&lt;=Chart!$F$3),I651,#N/A)</f>
        <v>#N/A</v>
      </c>
      <c r="AF651" t="e">
        <f>IF(AND(Q651&gt;=Chart!$F$2,Q651&lt;=Chart!$F$3),H651/100,#N/A)</f>
        <v>#N/A</v>
      </c>
      <c r="AG651" t="e">
        <f>IF(AND(Q651&gt;=Chart!$F$2,Q651&lt;=Chart!$F$3),W651/100,#N/A)</f>
        <v>#N/A</v>
      </c>
    </row>
    <row r="652" spans="1:33" x14ac:dyDescent="0.25">
      <c r="A652">
        <v>1452522600</v>
      </c>
      <c r="B652">
        <f>INDEX('Daily Data ADJ'!$1:$1048576,MATCH(Calc!$A652,'Daily Data ADJ'!$A:$A,0),MATCH("SPY, CBOE BZX: Close",'Daily Data ADJ'!$1:$1,0))</f>
        <v>169.38074662</v>
      </c>
      <c r="C652">
        <f>INDEX('Daily Data ADJ'!$1:$1048576,MATCH(Calc!$A652,'Daily Data ADJ'!$A:$A,0),MATCH("EFFR, FRED: Close",'Daily Data ADJ'!$1:$1,0))</f>
        <v>0.36</v>
      </c>
      <c r="D652" t="str">
        <f>INDEX('Daily Data ADJ'!$1:$1048576,MATCH(Calc!$A652,'Daily Data ADJ'!$A:$A,1),MATCH("SOFR, FRED: Close",'Daily Data ADJ'!$1:$1,0))</f>
        <v>NaN</v>
      </c>
      <c r="E652">
        <f>INDEX('Daily Data ADJ'!$1:$1048576,MATCH(Calc!$A652,'Daily Data ADJ'!$A:$A,0),MATCH("UPRO, CBOE BZX: Close",'Daily Data ADJ'!$1:$1,0))</f>
        <v>8.5053796699999999</v>
      </c>
      <c r="F652">
        <f>INDEX('Daily Data ADJ'!$1:$1048576,MATCH(Calc!$A652,'Daily Data ADJ'!$A:$A,0),MATCH("ES1!, CME_MINI: Close",'Daily Data ADJ'!$1:$1,0))</f>
        <v>1914.25</v>
      </c>
      <c r="G652">
        <f>INDEX('Daily Data ADJ'!$1:$1048576,MATCH(Calc!$A652,'Daily Data ADJ'!$A:$A,0),MATCH("ES2!, CME_MINI: Close",'Daily Data ADJ'!$1:$1,0))</f>
        <v>1907</v>
      </c>
      <c r="H652">
        <f>INDEX('QUANDL MULTPL SP500_DIV_YIELD_M'!$A:$G,MATCH(Calc!$A652,'QUANDL MULTPL SP500_DIV_YIELD_M'!$A:$A,1),MATCH('QUANDL MULTPL SP500_DIV_YIELD_M'!$E$1,'QUANDL MULTPL SP500_DIV_YIELD_M'!$A$1:$G$1,0))</f>
        <v>2.11</v>
      </c>
      <c r="I652" s="5">
        <f t="shared" si="60"/>
        <v>6.0363121942524807E-3</v>
      </c>
      <c r="J652" s="1">
        <f>A652/24/60/60+DATE(1970,1,1)</f>
        <v>42380.604166666672</v>
      </c>
      <c r="K652" s="3">
        <f t="shared" si="63"/>
        <v>3</v>
      </c>
      <c r="L652" s="6">
        <f>(1+Chart!$F$4)^(1/(365/K652))-1</f>
        <v>1.9979165917494157E-4</v>
      </c>
      <c r="M652" s="6">
        <f t="shared" si="64"/>
        <v>2.9536344491765121E-5</v>
      </c>
      <c r="N652" s="6">
        <f t="shared" si="65"/>
        <v>4.946560677976386E-5</v>
      </c>
      <c r="O652">
        <f>O651*(B652/B651)</f>
        <v>169.38074662000082</v>
      </c>
      <c r="P652">
        <f t="shared" si="61"/>
        <v>2016</v>
      </c>
      <c r="Q652" s="1">
        <f t="shared" si="62"/>
        <v>42380.604166666672</v>
      </c>
      <c r="R652">
        <f>IF(B653="",R651,IF(Q652&gt;=Chart!$F$2,E652,0))</f>
        <v>0</v>
      </c>
      <c r="S652">
        <f>IF(B653="",S651,IFERROR(IF(AND(R652&gt;0,R651=0),R652,(1+(B653/B652-1)*Calc!$Z$1)*S651),0))</f>
        <v>0</v>
      </c>
      <c r="T652">
        <f>IF(B653="",T651,IFERROR(IF(AND(R652&gt;0,R651=0),R652,(1+(B653/B652-1)*Calc!$Z$1-L653)*T651),0))</f>
        <v>0</v>
      </c>
      <c r="U652">
        <f>IF(B653="",U651,IFERROR(IF(AND(R652&gt;0,R651=0),R652,(1+(B653/B652-1)*Calc!$Z$1-M653*2)*U651),0))</f>
        <v>0</v>
      </c>
      <c r="V652">
        <f>IF(B653="",V651,IFERROR(IF(AND(R652&gt;0,R651=0),R652,(1+(B653/B652-1)*Calc!$Z$1-N653*2)*V651),0))</f>
        <v>0</v>
      </c>
      <c r="W652">
        <f>IF(ISNUMBER(C652),C652,W651)</f>
        <v>0.36</v>
      </c>
      <c r="Y652" s="1" t="e">
        <f>IF(AND(Q652&gt;=Chart!$F$2,Q652&lt;=Chart!$F$3),Q652,#N/A)</f>
        <v>#N/A</v>
      </c>
      <c r="Z652" t="e">
        <f>IF(AND(Q652&gt;=Chart!$F$2,Q652&lt;=Chart!$F$3),R652,#N/A)</f>
        <v>#N/A</v>
      </c>
      <c r="AA652" t="e">
        <f>IF(AND(Q652&gt;=Chart!$F$2,Q652&lt;=Chart!$F$3),S652,#N/A)</f>
        <v>#N/A</v>
      </c>
      <c r="AB652" t="e">
        <f>IF(AND(Q652&gt;=Chart!$F$2,Q652&lt;=Chart!$F$3),T652,#N/A)</f>
        <v>#N/A</v>
      </c>
      <c r="AC652" t="e">
        <f>IF(AND(Q652&gt;=Chart!$F$2,Q652&lt;=Chart!$F$3),U652,#N/A)</f>
        <v>#N/A</v>
      </c>
      <c r="AD652" t="e">
        <f>IF(AND(Q652&gt;=Chart!$F$2,Q652&lt;=Chart!$F$3),V652,#N/A)</f>
        <v>#N/A</v>
      </c>
      <c r="AE652" t="e">
        <f>IF(AND(Q652&gt;=Chart!$F$2,Q652&lt;=Chart!$F$3),I652,#N/A)</f>
        <v>#N/A</v>
      </c>
      <c r="AF652" t="e">
        <f>IF(AND(Q652&gt;=Chart!$F$2,Q652&lt;=Chart!$F$3),H652/100,#N/A)</f>
        <v>#N/A</v>
      </c>
      <c r="AG652" t="e">
        <f>IF(AND(Q652&gt;=Chart!$F$2,Q652&lt;=Chart!$F$3),W652/100,#N/A)</f>
        <v>#N/A</v>
      </c>
    </row>
    <row r="653" spans="1:33" x14ac:dyDescent="0.25">
      <c r="A653">
        <v>1452609000</v>
      </c>
      <c r="B653">
        <f>INDEX('Daily Data ADJ'!$1:$1048576,MATCH(Calc!$A653,'Daily Data ADJ'!$A:$A,0),MATCH("SPY, CBOE BZX: Close",'Daily Data ADJ'!$1:$1,0))</f>
        <v>170.74806566999999</v>
      </c>
      <c r="C653">
        <f>INDEX('Daily Data ADJ'!$1:$1048576,MATCH(Calc!$A653,'Daily Data ADJ'!$A:$A,0),MATCH("EFFR, FRED: Close",'Daily Data ADJ'!$1:$1,0))</f>
        <v>0.36</v>
      </c>
      <c r="D653" t="str">
        <f>INDEX('Daily Data ADJ'!$1:$1048576,MATCH(Calc!$A653,'Daily Data ADJ'!$A:$A,1),MATCH("SOFR, FRED: Close",'Daily Data ADJ'!$1:$1,0))</f>
        <v>NaN</v>
      </c>
      <c r="E653">
        <f>INDEX('Daily Data ADJ'!$1:$1048576,MATCH(Calc!$A653,'Daily Data ADJ'!$A:$A,0),MATCH("UPRO, CBOE BZX: Close",'Daily Data ADJ'!$1:$1,0))</f>
        <v>8.7242199800000009</v>
      </c>
      <c r="F653">
        <f>INDEX('Daily Data ADJ'!$1:$1048576,MATCH(Calc!$A653,'Daily Data ADJ'!$A:$A,0),MATCH("ES1!, CME_MINI: Close",'Daily Data ADJ'!$1:$1,0))</f>
        <v>1925</v>
      </c>
      <c r="G653">
        <f>INDEX('Daily Data ADJ'!$1:$1048576,MATCH(Calc!$A653,'Daily Data ADJ'!$A:$A,0),MATCH("ES2!, CME_MINI: Close",'Daily Data ADJ'!$1:$1,0))</f>
        <v>1917.5</v>
      </c>
      <c r="H653">
        <f>INDEX('QUANDL MULTPL SP500_DIV_YIELD_M'!$A:$G,MATCH(Calc!$A653,'QUANDL MULTPL SP500_DIV_YIELD_M'!$A:$A,1),MATCH('QUANDL MULTPL SP500_DIV_YIELD_M'!$E$1,'QUANDL MULTPL SP500_DIV_YIELD_M'!$A$1:$G$1,0))</f>
        <v>2.11</v>
      </c>
      <c r="I653" s="5">
        <f t="shared" si="60"/>
        <v>5.6064258338276336E-3</v>
      </c>
      <c r="J653" s="1">
        <f>A653/24/60/60+DATE(1970,1,1)</f>
        <v>42381.604166666672</v>
      </c>
      <c r="K653" s="3">
        <f t="shared" si="63"/>
        <v>1</v>
      </c>
      <c r="L653" s="6">
        <f>(1+Chart!$F$4)^(1/(365/K653))-1</f>
        <v>6.6592785027408397E-5</v>
      </c>
      <c r="M653" s="6">
        <f t="shared" si="64"/>
        <v>9.8453512327179027E-6</v>
      </c>
      <c r="N653" s="6">
        <f t="shared" si="65"/>
        <v>1.5317290796179606E-5</v>
      </c>
      <c r="O653">
        <f>O652*(B653/B652)</f>
        <v>170.74806567000081</v>
      </c>
      <c r="P653">
        <f t="shared" si="61"/>
        <v>2016</v>
      </c>
      <c r="Q653" s="1">
        <f t="shared" si="62"/>
        <v>42381.604166666672</v>
      </c>
      <c r="R653">
        <f>IF(B654="",R652,IF(Q653&gt;=Chart!$F$2,E653,0))</f>
        <v>0</v>
      </c>
      <c r="S653">
        <f>IF(B654="",S652,IFERROR(IF(AND(R653&gt;0,R652=0),R653,(1+(B654/B653-1)*Calc!$Z$1)*S652),0))</f>
        <v>0</v>
      </c>
      <c r="T653">
        <f>IF(B654="",T652,IFERROR(IF(AND(R653&gt;0,R652=0),R653,(1+(B654/B653-1)*Calc!$Z$1-L654)*T652),0))</f>
        <v>0</v>
      </c>
      <c r="U653">
        <f>IF(B654="",U652,IFERROR(IF(AND(R653&gt;0,R652=0),R653,(1+(B654/B653-1)*Calc!$Z$1-M654*2)*U652),0))</f>
        <v>0</v>
      </c>
      <c r="V653">
        <f>IF(B654="",V652,IFERROR(IF(AND(R653&gt;0,R652=0),R653,(1+(B654/B653-1)*Calc!$Z$1-N654*2)*V652),0))</f>
        <v>0</v>
      </c>
      <c r="W653">
        <f>IF(ISNUMBER(C653),C653,W652)</f>
        <v>0.36</v>
      </c>
      <c r="Y653" s="1" t="e">
        <f>IF(AND(Q653&gt;=Chart!$F$2,Q653&lt;=Chart!$F$3),Q653,#N/A)</f>
        <v>#N/A</v>
      </c>
      <c r="Z653" t="e">
        <f>IF(AND(Q653&gt;=Chart!$F$2,Q653&lt;=Chart!$F$3),R653,#N/A)</f>
        <v>#N/A</v>
      </c>
      <c r="AA653" t="e">
        <f>IF(AND(Q653&gt;=Chart!$F$2,Q653&lt;=Chart!$F$3),S653,#N/A)</f>
        <v>#N/A</v>
      </c>
      <c r="AB653" t="e">
        <f>IF(AND(Q653&gt;=Chart!$F$2,Q653&lt;=Chart!$F$3),T653,#N/A)</f>
        <v>#N/A</v>
      </c>
      <c r="AC653" t="e">
        <f>IF(AND(Q653&gt;=Chart!$F$2,Q653&lt;=Chart!$F$3),U653,#N/A)</f>
        <v>#N/A</v>
      </c>
      <c r="AD653" t="e">
        <f>IF(AND(Q653&gt;=Chart!$F$2,Q653&lt;=Chart!$F$3),V653,#N/A)</f>
        <v>#N/A</v>
      </c>
      <c r="AE653" t="e">
        <f>IF(AND(Q653&gt;=Chart!$F$2,Q653&lt;=Chart!$F$3),I653,#N/A)</f>
        <v>#N/A</v>
      </c>
      <c r="AF653" t="e">
        <f>IF(AND(Q653&gt;=Chart!$F$2,Q653&lt;=Chart!$F$3),H653/100,#N/A)</f>
        <v>#N/A</v>
      </c>
      <c r="AG653" t="e">
        <f>IF(AND(Q653&gt;=Chart!$F$2,Q653&lt;=Chart!$F$3),W653/100,#N/A)</f>
        <v>#N/A</v>
      </c>
    </row>
    <row r="654" spans="1:33" x14ac:dyDescent="0.25">
      <c r="A654">
        <v>1452695400</v>
      </c>
      <c r="B654">
        <f>INDEX('Daily Data ADJ'!$1:$1048576,MATCH(Calc!$A654,'Daily Data ADJ'!$A:$A,0),MATCH("SPY, CBOE BZX: Close",'Daily Data ADJ'!$1:$1,0))</f>
        <v>166.4888157</v>
      </c>
      <c r="C654">
        <f>INDEX('Daily Data ADJ'!$1:$1048576,MATCH(Calc!$A654,'Daily Data ADJ'!$A:$A,0),MATCH("EFFR, FRED: Close",'Daily Data ADJ'!$1:$1,0))</f>
        <v>0.36</v>
      </c>
      <c r="D654" t="str">
        <f>INDEX('Daily Data ADJ'!$1:$1048576,MATCH(Calc!$A654,'Daily Data ADJ'!$A:$A,1),MATCH("SOFR, FRED: Close",'Daily Data ADJ'!$1:$1,0))</f>
        <v>NaN</v>
      </c>
      <c r="E654">
        <f>INDEX('Daily Data ADJ'!$1:$1048576,MATCH(Calc!$A654,'Daily Data ADJ'!$A:$A,0),MATCH("UPRO, CBOE BZX: Close",'Daily Data ADJ'!$1:$1,0))</f>
        <v>8.0660655699999992</v>
      </c>
      <c r="F654">
        <f>INDEX('Daily Data ADJ'!$1:$1048576,MATCH(Calc!$A654,'Daily Data ADJ'!$A:$A,0),MATCH("ES1!, CME_MINI: Close",'Daily Data ADJ'!$1:$1,0))</f>
        <v>1881.5</v>
      </c>
      <c r="G654">
        <f>INDEX('Daily Data ADJ'!$1:$1048576,MATCH(Calc!$A654,'Daily Data ADJ'!$A:$A,0),MATCH("ES2!, CME_MINI: Close",'Daily Data ADJ'!$1:$1,0))</f>
        <v>1874</v>
      </c>
      <c r="H654">
        <f>INDEX('QUANDL MULTPL SP500_DIV_YIELD_M'!$A:$G,MATCH(Calc!$A654,'QUANDL MULTPL SP500_DIV_YIELD_M'!$A:$A,1),MATCH('QUANDL MULTPL SP500_DIV_YIELD_M'!$E$1,'QUANDL MULTPL SP500_DIV_YIELD_M'!$A$1:$G$1,0))</f>
        <v>2.11</v>
      </c>
      <c r="I654" s="5">
        <f t="shared" si="60"/>
        <v>5.2503597882237359E-3</v>
      </c>
      <c r="J654" s="1">
        <f>A654/24/60/60+DATE(1970,1,1)</f>
        <v>42382.604166666672</v>
      </c>
      <c r="K654" s="3">
        <f t="shared" si="63"/>
        <v>1</v>
      </c>
      <c r="L654" s="6">
        <f>(1+Chart!$F$4)^(1/(365/K654))-1</f>
        <v>6.6592785027408397E-5</v>
      </c>
      <c r="M654" s="6">
        <f t="shared" si="64"/>
        <v>9.8453512327179027E-6</v>
      </c>
      <c r="N654" s="6">
        <f t="shared" si="65"/>
        <v>1.4347019915872394E-5</v>
      </c>
      <c r="O654">
        <f>O653*(B654/B653)</f>
        <v>166.48881570000083</v>
      </c>
      <c r="P654">
        <f t="shared" si="61"/>
        <v>2016</v>
      </c>
      <c r="Q654" s="1">
        <f t="shared" si="62"/>
        <v>42382.604166666672</v>
      </c>
      <c r="R654">
        <f>IF(B655="",R653,IF(Q654&gt;=Chart!$F$2,E654,0))</f>
        <v>0</v>
      </c>
      <c r="S654">
        <f>IF(B655="",S653,IFERROR(IF(AND(R654&gt;0,R653=0),R654,(1+(B655/B654-1)*Calc!$Z$1)*S653),0))</f>
        <v>0</v>
      </c>
      <c r="T654">
        <f>IF(B655="",T653,IFERROR(IF(AND(R654&gt;0,R653=0),R654,(1+(B655/B654-1)*Calc!$Z$1-L655)*T653),0))</f>
        <v>0</v>
      </c>
      <c r="U654">
        <f>IF(B655="",U653,IFERROR(IF(AND(R654&gt;0,R653=0),R654,(1+(B655/B654-1)*Calc!$Z$1-M655*2)*U653),0))</f>
        <v>0</v>
      </c>
      <c r="V654">
        <f>IF(B655="",V653,IFERROR(IF(AND(R654&gt;0,R653=0),R654,(1+(B655/B654-1)*Calc!$Z$1-N655*2)*V653),0))</f>
        <v>0</v>
      </c>
      <c r="W654">
        <f>IF(ISNUMBER(C654),C654,W653)</f>
        <v>0.36</v>
      </c>
      <c r="Y654" s="1" t="e">
        <f>IF(AND(Q654&gt;=Chart!$F$2,Q654&lt;=Chart!$F$3),Q654,#N/A)</f>
        <v>#N/A</v>
      </c>
      <c r="Z654" t="e">
        <f>IF(AND(Q654&gt;=Chart!$F$2,Q654&lt;=Chart!$F$3),R654,#N/A)</f>
        <v>#N/A</v>
      </c>
      <c r="AA654" t="e">
        <f>IF(AND(Q654&gt;=Chart!$F$2,Q654&lt;=Chart!$F$3),S654,#N/A)</f>
        <v>#N/A</v>
      </c>
      <c r="AB654" t="e">
        <f>IF(AND(Q654&gt;=Chart!$F$2,Q654&lt;=Chart!$F$3),T654,#N/A)</f>
        <v>#N/A</v>
      </c>
      <c r="AC654" t="e">
        <f>IF(AND(Q654&gt;=Chart!$F$2,Q654&lt;=Chart!$F$3),U654,#N/A)</f>
        <v>#N/A</v>
      </c>
      <c r="AD654" t="e">
        <f>IF(AND(Q654&gt;=Chart!$F$2,Q654&lt;=Chart!$F$3),V654,#N/A)</f>
        <v>#N/A</v>
      </c>
      <c r="AE654" t="e">
        <f>IF(AND(Q654&gt;=Chart!$F$2,Q654&lt;=Chart!$F$3),I654,#N/A)</f>
        <v>#N/A</v>
      </c>
      <c r="AF654" t="e">
        <f>IF(AND(Q654&gt;=Chart!$F$2,Q654&lt;=Chart!$F$3),H654/100,#N/A)</f>
        <v>#N/A</v>
      </c>
      <c r="AG654" t="e">
        <f>IF(AND(Q654&gt;=Chart!$F$2,Q654&lt;=Chart!$F$3),W654/100,#N/A)</f>
        <v>#N/A</v>
      </c>
    </row>
    <row r="655" spans="1:33" x14ac:dyDescent="0.25">
      <c r="A655">
        <v>1452781800</v>
      </c>
      <c r="B655">
        <f>INDEX('Daily Data ADJ'!$1:$1048576,MATCH(Calc!$A655,'Daily Data ADJ'!$A:$A,0),MATCH("SPY, CBOE BZX: Close",'Daily Data ADJ'!$1:$1,0))</f>
        <v>169.22204309</v>
      </c>
      <c r="C655">
        <f>INDEX('Daily Data ADJ'!$1:$1048576,MATCH(Calc!$A655,'Daily Data ADJ'!$A:$A,0),MATCH("EFFR, FRED: Close",'Daily Data ADJ'!$1:$1,0))</f>
        <v>0.36</v>
      </c>
      <c r="D655" t="str">
        <f>INDEX('Daily Data ADJ'!$1:$1048576,MATCH(Calc!$A655,'Daily Data ADJ'!$A:$A,1),MATCH("SOFR, FRED: Close",'Daily Data ADJ'!$1:$1,0))</f>
        <v>NaN</v>
      </c>
      <c r="E655">
        <f>INDEX('Daily Data ADJ'!$1:$1048576,MATCH(Calc!$A655,'Daily Data ADJ'!$A:$A,0),MATCH("UPRO, CBOE BZX: Close",'Daily Data ADJ'!$1:$1,0))</f>
        <v>8.4596524199999994</v>
      </c>
      <c r="F655">
        <f>INDEX('Daily Data ADJ'!$1:$1048576,MATCH(Calc!$A655,'Daily Data ADJ'!$A:$A,0),MATCH("ES1!, CME_MINI: Close",'Daily Data ADJ'!$1:$1,0))</f>
        <v>1914.5</v>
      </c>
      <c r="G655">
        <f>INDEX('Daily Data ADJ'!$1:$1048576,MATCH(Calc!$A655,'Daily Data ADJ'!$A:$A,0),MATCH("ES2!, CME_MINI: Close",'Daily Data ADJ'!$1:$1,0))</f>
        <v>1907.25</v>
      </c>
      <c r="H655">
        <f>INDEX('QUANDL MULTPL SP500_DIV_YIELD_M'!$A:$G,MATCH(Calc!$A655,'QUANDL MULTPL SP500_DIV_YIELD_M'!$A:$A,1),MATCH('QUANDL MULTPL SP500_DIV_YIELD_M'!$E$1,'QUANDL MULTPL SP500_DIV_YIELD_M'!$A$1:$G$1,0))</f>
        <v>2.11</v>
      </c>
      <c r="I655" s="5">
        <f t="shared" si="60"/>
        <v>6.0382680661893347E-3</v>
      </c>
      <c r="J655" s="1">
        <f>A655/24/60/60+DATE(1970,1,1)</f>
        <v>42383.604166666672</v>
      </c>
      <c r="K655" s="3">
        <f t="shared" si="63"/>
        <v>1</v>
      </c>
      <c r="L655" s="6">
        <f>(1+Chart!$F$4)^(1/(365/K655))-1</f>
        <v>6.6592785027408397E-5</v>
      </c>
      <c r="M655" s="6">
        <f t="shared" si="64"/>
        <v>9.8453512327179027E-6</v>
      </c>
      <c r="N655" s="6">
        <f t="shared" si="65"/>
        <v>1.649359021294039E-5</v>
      </c>
      <c r="O655">
        <f>O654*(B655/B654)</f>
        <v>169.22204309000082</v>
      </c>
      <c r="P655">
        <f t="shared" si="61"/>
        <v>2016</v>
      </c>
      <c r="Q655" s="1">
        <f t="shared" si="62"/>
        <v>42383.604166666672</v>
      </c>
      <c r="R655">
        <f>IF(B656="",R654,IF(Q655&gt;=Chart!$F$2,E655,0))</f>
        <v>0</v>
      </c>
      <c r="S655">
        <f>IF(B656="",S654,IFERROR(IF(AND(R655&gt;0,R654=0),R655,(1+(B656/B655-1)*Calc!$Z$1)*S654),0))</f>
        <v>0</v>
      </c>
      <c r="T655">
        <f>IF(B656="",T654,IFERROR(IF(AND(R655&gt;0,R654=0),R655,(1+(B656/B655-1)*Calc!$Z$1-L656)*T654),0))</f>
        <v>0</v>
      </c>
      <c r="U655">
        <f>IF(B656="",U654,IFERROR(IF(AND(R655&gt;0,R654=0),R655,(1+(B656/B655-1)*Calc!$Z$1-M656*2)*U654),0))</f>
        <v>0</v>
      </c>
      <c r="V655">
        <f>IF(B656="",V654,IFERROR(IF(AND(R655&gt;0,R654=0),R655,(1+(B656/B655-1)*Calc!$Z$1-N656*2)*V654),0))</f>
        <v>0</v>
      </c>
      <c r="W655">
        <f>IF(ISNUMBER(C655),C655,W654)</f>
        <v>0.36</v>
      </c>
      <c r="Y655" s="1" t="e">
        <f>IF(AND(Q655&gt;=Chart!$F$2,Q655&lt;=Chart!$F$3),Q655,#N/A)</f>
        <v>#N/A</v>
      </c>
      <c r="Z655" t="e">
        <f>IF(AND(Q655&gt;=Chart!$F$2,Q655&lt;=Chart!$F$3),R655,#N/A)</f>
        <v>#N/A</v>
      </c>
      <c r="AA655" t="e">
        <f>IF(AND(Q655&gt;=Chart!$F$2,Q655&lt;=Chart!$F$3),S655,#N/A)</f>
        <v>#N/A</v>
      </c>
      <c r="AB655" t="e">
        <f>IF(AND(Q655&gt;=Chart!$F$2,Q655&lt;=Chart!$F$3),T655,#N/A)</f>
        <v>#N/A</v>
      </c>
      <c r="AC655" t="e">
        <f>IF(AND(Q655&gt;=Chart!$F$2,Q655&lt;=Chart!$F$3),U655,#N/A)</f>
        <v>#N/A</v>
      </c>
      <c r="AD655" t="e">
        <f>IF(AND(Q655&gt;=Chart!$F$2,Q655&lt;=Chart!$F$3),V655,#N/A)</f>
        <v>#N/A</v>
      </c>
      <c r="AE655" t="e">
        <f>IF(AND(Q655&gt;=Chart!$F$2,Q655&lt;=Chart!$F$3),I655,#N/A)</f>
        <v>#N/A</v>
      </c>
      <c r="AF655" t="e">
        <f>IF(AND(Q655&gt;=Chart!$F$2,Q655&lt;=Chart!$F$3),H655/100,#N/A)</f>
        <v>#N/A</v>
      </c>
      <c r="AG655" t="e">
        <f>IF(AND(Q655&gt;=Chart!$F$2,Q655&lt;=Chart!$F$3),W655/100,#N/A)</f>
        <v>#N/A</v>
      </c>
    </row>
    <row r="656" spans="1:33" x14ac:dyDescent="0.25">
      <c r="A656">
        <v>1452868200</v>
      </c>
      <c r="B656">
        <f>INDEX('Daily Data ADJ'!$1:$1048576,MATCH(Calc!$A656,'Daily Data ADJ'!$A:$A,0),MATCH("SPY, CBOE BZX: Close",'Daily Data ADJ'!$1:$1,0))</f>
        <v>165.58949572</v>
      </c>
      <c r="C656">
        <f>INDEX('Daily Data ADJ'!$1:$1048576,MATCH(Calc!$A656,'Daily Data ADJ'!$A:$A,0),MATCH("EFFR, FRED: Close",'Daily Data ADJ'!$1:$1,0))</f>
        <v>0.36</v>
      </c>
      <c r="D656" t="str">
        <f>INDEX('Daily Data ADJ'!$1:$1048576,MATCH(Calc!$A656,'Daily Data ADJ'!$A:$A,1),MATCH("SOFR, FRED: Close",'Daily Data ADJ'!$1:$1,0))</f>
        <v>NaN</v>
      </c>
      <c r="E656">
        <f>INDEX('Daily Data ADJ'!$1:$1048576,MATCH(Calc!$A656,'Daily Data ADJ'!$A:$A,0),MATCH("UPRO, CBOE BZX: Close",'Daily Data ADJ'!$1:$1,0))</f>
        <v>7.9060182699999997</v>
      </c>
      <c r="F656">
        <f>INDEX('Daily Data ADJ'!$1:$1048576,MATCH(Calc!$A656,'Daily Data ADJ'!$A:$A,0),MATCH("ES1!, CME_MINI: Close",'Daily Data ADJ'!$1:$1,0))</f>
        <v>1875</v>
      </c>
      <c r="G656">
        <f>INDEX('Daily Data ADJ'!$1:$1048576,MATCH(Calc!$A656,'Daily Data ADJ'!$A:$A,0),MATCH("ES2!, CME_MINI: Close",'Daily Data ADJ'!$1:$1,0))</f>
        <v>1867.5</v>
      </c>
      <c r="H656">
        <f>INDEX('QUANDL MULTPL SP500_DIV_YIELD_M'!$A:$G,MATCH(Calc!$A656,'QUANDL MULTPL SP500_DIV_YIELD_M'!$A:$A,1),MATCH('QUANDL MULTPL SP500_DIV_YIELD_M'!$E$1,'QUANDL MULTPL SP500_DIV_YIELD_M'!$A$1:$G$1,0))</f>
        <v>2.11</v>
      </c>
      <c r="I656" s="5">
        <f t="shared" si="60"/>
        <v>5.1957442559999907E-3</v>
      </c>
      <c r="J656" s="1">
        <f>A656/24/60/60+DATE(1970,1,1)</f>
        <v>42384.604166666672</v>
      </c>
      <c r="K656" s="3">
        <f t="shared" si="63"/>
        <v>1</v>
      </c>
      <c r="L656" s="6">
        <f>(1+Chart!$F$4)^(1/(365/K656))-1</f>
        <v>6.6592785027408397E-5</v>
      </c>
      <c r="M656" s="6">
        <f t="shared" si="64"/>
        <v>9.8453512327179027E-6</v>
      </c>
      <c r="N656" s="6">
        <f t="shared" si="65"/>
        <v>1.4198163668988073E-5</v>
      </c>
      <c r="O656">
        <f>O655*(B656/B655)</f>
        <v>165.58949572000083</v>
      </c>
      <c r="P656">
        <f t="shared" si="61"/>
        <v>2016</v>
      </c>
      <c r="Q656" s="1">
        <f t="shared" si="62"/>
        <v>42384.604166666672</v>
      </c>
      <c r="R656">
        <f>IF(B657="",R655,IF(Q656&gt;=Chart!$F$2,E656,0))</f>
        <v>0</v>
      </c>
      <c r="S656">
        <f>IF(B657="",S655,IFERROR(IF(AND(R656&gt;0,R655=0),R656,(1+(B657/B656-1)*Calc!$Z$1)*S655),0))</f>
        <v>0</v>
      </c>
      <c r="T656">
        <f>IF(B657="",T655,IFERROR(IF(AND(R656&gt;0,R655=0),R656,(1+(B657/B656-1)*Calc!$Z$1-L657)*T655),0))</f>
        <v>0</v>
      </c>
      <c r="U656">
        <f>IF(B657="",U655,IFERROR(IF(AND(R656&gt;0,R655=0),R656,(1+(B657/B656-1)*Calc!$Z$1-M657*2)*U655),0))</f>
        <v>0</v>
      </c>
      <c r="V656">
        <f>IF(B657="",V655,IFERROR(IF(AND(R656&gt;0,R655=0),R656,(1+(B657/B656-1)*Calc!$Z$1-N657*2)*V655),0))</f>
        <v>0</v>
      </c>
      <c r="W656">
        <f>IF(ISNUMBER(C656),C656,W655)</f>
        <v>0.36</v>
      </c>
      <c r="Y656" s="1" t="e">
        <f>IF(AND(Q656&gt;=Chart!$F$2,Q656&lt;=Chart!$F$3),Q656,#N/A)</f>
        <v>#N/A</v>
      </c>
      <c r="Z656" t="e">
        <f>IF(AND(Q656&gt;=Chart!$F$2,Q656&lt;=Chart!$F$3),R656,#N/A)</f>
        <v>#N/A</v>
      </c>
      <c r="AA656" t="e">
        <f>IF(AND(Q656&gt;=Chart!$F$2,Q656&lt;=Chart!$F$3),S656,#N/A)</f>
        <v>#N/A</v>
      </c>
      <c r="AB656" t="e">
        <f>IF(AND(Q656&gt;=Chart!$F$2,Q656&lt;=Chart!$F$3),T656,#N/A)</f>
        <v>#N/A</v>
      </c>
      <c r="AC656" t="e">
        <f>IF(AND(Q656&gt;=Chart!$F$2,Q656&lt;=Chart!$F$3),U656,#N/A)</f>
        <v>#N/A</v>
      </c>
      <c r="AD656" t="e">
        <f>IF(AND(Q656&gt;=Chart!$F$2,Q656&lt;=Chart!$F$3),V656,#N/A)</f>
        <v>#N/A</v>
      </c>
      <c r="AE656" t="e">
        <f>IF(AND(Q656&gt;=Chart!$F$2,Q656&lt;=Chart!$F$3),I656,#N/A)</f>
        <v>#N/A</v>
      </c>
      <c r="AF656" t="e">
        <f>IF(AND(Q656&gt;=Chart!$F$2,Q656&lt;=Chart!$F$3),H656/100,#N/A)</f>
        <v>#N/A</v>
      </c>
      <c r="AG656" t="e">
        <f>IF(AND(Q656&gt;=Chart!$F$2,Q656&lt;=Chart!$F$3),W656/100,#N/A)</f>
        <v>#N/A</v>
      </c>
    </row>
    <row r="657" spans="1:33" x14ac:dyDescent="0.25">
      <c r="A657">
        <v>1453213800</v>
      </c>
      <c r="B657">
        <f>INDEX('Daily Data ADJ'!$1:$1048576,MATCH(Calc!$A657,'Daily Data ADJ'!$A:$A,0),MATCH("SPY, CBOE BZX: Close",'Daily Data ADJ'!$1:$1,0))</f>
        <v>165.80991728000001</v>
      </c>
      <c r="C657">
        <f>INDEX('Daily Data ADJ'!$1:$1048576,MATCH(Calc!$A657,'Daily Data ADJ'!$A:$A,0),MATCH("EFFR, FRED: Close",'Daily Data ADJ'!$1:$1,0))</f>
        <v>0.36</v>
      </c>
      <c r="D657" t="str">
        <f>INDEX('Daily Data ADJ'!$1:$1048576,MATCH(Calc!$A657,'Daily Data ADJ'!$A:$A,1),MATCH("SOFR, FRED: Close",'Daily Data ADJ'!$1:$1,0))</f>
        <v>NaN</v>
      </c>
      <c r="E657">
        <f>INDEX('Daily Data ADJ'!$1:$1048576,MATCH(Calc!$A657,'Daily Data ADJ'!$A:$A,0),MATCH("UPRO, CBOE BZX: Close",'Daily Data ADJ'!$1:$1,0))</f>
        <v>7.9517464899999997</v>
      </c>
      <c r="F657">
        <f>INDEX('Daily Data ADJ'!$1:$1048576,MATCH(Calc!$A657,'Daily Data ADJ'!$A:$A,0),MATCH("ES1!, CME_MINI: Close",'Daily Data ADJ'!$1:$1,0))</f>
        <v>1873</v>
      </c>
      <c r="G657">
        <f>INDEX('Daily Data ADJ'!$1:$1048576,MATCH(Calc!$A657,'Daily Data ADJ'!$A:$A,0),MATCH("ES2!, CME_MINI: Close",'Daily Data ADJ'!$1:$1,0))</f>
        <v>1865.25</v>
      </c>
      <c r="H657">
        <f>INDEX('QUANDL MULTPL SP500_DIV_YIELD_M'!$A:$G,MATCH(Calc!$A657,'QUANDL MULTPL SP500_DIV_YIELD_M'!$A:$A,1),MATCH('QUANDL MULTPL SP500_DIV_YIELD_M'!$E$1,'QUANDL MULTPL SP500_DIV_YIELD_M'!$A$1:$G$1,0))</f>
        <v>2.11</v>
      </c>
      <c r="I657" s="5">
        <f t="shared" si="60"/>
        <v>4.6514549022076308E-3</v>
      </c>
      <c r="J657" s="1">
        <f>A657/24/60/60+DATE(1970,1,1)</f>
        <v>42388.604166666672</v>
      </c>
      <c r="K657" s="3">
        <f t="shared" si="63"/>
        <v>4</v>
      </c>
      <c r="L657" s="6">
        <f>(1+Chart!$F$4)^(1/(365/K657))-1</f>
        <v>2.6639774888526091E-4</v>
      </c>
      <c r="M657" s="6">
        <f t="shared" si="64"/>
        <v>3.9381986520092838E-5</v>
      </c>
      <c r="N657" s="6">
        <f t="shared" si="65"/>
        <v>5.0857954214889034E-5</v>
      </c>
      <c r="O657">
        <f>O656*(B657/B656)</f>
        <v>165.8099172800008</v>
      </c>
      <c r="P657">
        <f t="shared" si="61"/>
        <v>2016</v>
      </c>
      <c r="Q657" s="1">
        <f t="shared" si="62"/>
        <v>42388.604166666672</v>
      </c>
      <c r="R657">
        <f>IF(B658="",R656,IF(Q657&gt;=Chart!$F$2,E657,0))</f>
        <v>0</v>
      </c>
      <c r="S657">
        <f>IF(B658="",S656,IFERROR(IF(AND(R657&gt;0,R656=0),R657,(1+(B658/B657-1)*Calc!$Z$1)*S656),0))</f>
        <v>0</v>
      </c>
      <c r="T657">
        <f>IF(B658="",T656,IFERROR(IF(AND(R657&gt;0,R656=0),R657,(1+(B658/B657-1)*Calc!$Z$1-L658)*T656),0))</f>
        <v>0</v>
      </c>
      <c r="U657">
        <f>IF(B658="",U656,IFERROR(IF(AND(R657&gt;0,R656=0),R657,(1+(B658/B657-1)*Calc!$Z$1-M658*2)*U656),0))</f>
        <v>0</v>
      </c>
      <c r="V657">
        <f>IF(B658="",V656,IFERROR(IF(AND(R657&gt;0,R656=0),R657,(1+(B658/B657-1)*Calc!$Z$1-N658*2)*V656),0))</f>
        <v>0</v>
      </c>
      <c r="W657">
        <f>IF(ISNUMBER(C657),C657,W656)</f>
        <v>0.36</v>
      </c>
      <c r="Y657" s="1" t="e">
        <f>IF(AND(Q657&gt;=Chart!$F$2,Q657&lt;=Chart!$F$3),Q657,#N/A)</f>
        <v>#N/A</v>
      </c>
      <c r="Z657" t="e">
        <f>IF(AND(Q657&gt;=Chart!$F$2,Q657&lt;=Chart!$F$3),R657,#N/A)</f>
        <v>#N/A</v>
      </c>
      <c r="AA657" t="e">
        <f>IF(AND(Q657&gt;=Chart!$F$2,Q657&lt;=Chart!$F$3),S657,#N/A)</f>
        <v>#N/A</v>
      </c>
      <c r="AB657" t="e">
        <f>IF(AND(Q657&gt;=Chart!$F$2,Q657&lt;=Chart!$F$3),T657,#N/A)</f>
        <v>#N/A</v>
      </c>
      <c r="AC657" t="e">
        <f>IF(AND(Q657&gt;=Chart!$F$2,Q657&lt;=Chart!$F$3),U657,#N/A)</f>
        <v>#N/A</v>
      </c>
      <c r="AD657" t="e">
        <f>IF(AND(Q657&gt;=Chart!$F$2,Q657&lt;=Chart!$F$3),V657,#N/A)</f>
        <v>#N/A</v>
      </c>
      <c r="AE657" t="e">
        <f>IF(AND(Q657&gt;=Chart!$F$2,Q657&lt;=Chart!$F$3),I657,#N/A)</f>
        <v>#N/A</v>
      </c>
      <c r="AF657" t="e">
        <f>IF(AND(Q657&gt;=Chart!$F$2,Q657&lt;=Chart!$F$3),H657/100,#N/A)</f>
        <v>#N/A</v>
      </c>
      <c r="AG657" t="e">
        <f>IF(AND(Q657&gt;=Chart!$F$2,Q657&lt;=Chart!$F$3),W657/100,#N/A)</f>
        <v>#N/A</v>
      </c>
    </row>
    <row r="658" spans="1:33" x14ac:dyDescent="0.25">
      <c r="A658">
        <v>1453300200</v>
      </c>
      <c r="B658">
        <f>INDEX('Daily Data ADJ'!$1:$1048576,MATCH(Calc!$A658,'Daily Data ADJ'!$A:$A,0),MATCH("SPY, CBOE BZX: Close",'Daily Data ADJ'!$1:$1,0))</f>
        <v>163.68505340999999</v>
      </c>
      <c r="C658">
        <f>INDEX('Daily Data ADJ'!$1:$1048576,MATCH(Calc!$A658,'Daily Data ADJ'!$A:$A,0),MATCH("EFFR, FRED: Close",'Daily Data ADJ'!$1:$1,0))</f>
        <v>0.37</v>
      </c>
      <c r="D658" t="str">
        <f>INDEX('Daily Data ADJ'!$1:$1048576,MATCH(Calc!$A658,'Daily Data ADJ'!$A:$A,1),MATCH("SOFR, FRED: Close",'Daily Data ADJ'!$1:$1,0))</f>
        <v>NaN</v>
      </c>
      <c r="E658">
        <f>INDEX('Daily Data ADJ'!$1:$1048576,MATCH(Calc!$A658,'Daily Data ADJ'!$A:$A,0),MATCH("UPRO, CBOE BZX: Close",'Daily Data ADJ'!$1:$1,0))</f>
        <v>7.6496160800000004</v>
      </c>
      <c r="F658">
        <f>INDEX('Daily Data ADJ'!$1:$1048576,MATCH(Calc!$A658,'Daily Data ADJ'!$A:$A,0),MATCH("ES1!, CME_MINI: Close",'Daily Data ADJ'!$1:$1,0))</f>
        <v>1855</v>
      </c>
      <c r="G658">
        <f>INDEX('Daily Data ADJ'!$1:$1048576,MATCH(Calc!$A658,'Daily Data ADJ'!$A:$A,0),MATCH("ES2!, CME_MINI: Close",'Daily Data ADJ'!$1:$1,0))</f>
        <v>1846.75</v>
      </c>
      <c r="H658">
        <f>INDEX('QUANDL MULTPL SP500_DIV_YIELD_M'!$A:$G,MATCH(Calc!$A658,'QUANDL MULTPL SP500_DIV_YIELD_M'!$A:$A,1),MATCH('QUANDL MULTPL SP500_DIV_YIELD_M'!$E$1,'QUANDL MULTPL SP500_DIV_YIELD_M'!$A$1:$G$1,0))</f>
        <v>2.11</v>
      </c>
      <c r="I658" s="5">
        <f t="shared" si="60"/>
        <v>3.4285694032715093E-3</v>
      </c>
      <c r="J658" s="1">
        <f>A658/24/60/60+DATE(1970,1,1)</f>
        <v>42389.604166666672</v>
      </c>
      <c r="K658" s="3">
        <f t="shared" si="63"/>
        <v>1</v>
      </c>
      <c r="L658" s="6">
        <f>(1+Chart!$F$4)^(1/(365/K658))-1</f>
        <v>6.6592785027408397E-5</v>
      </c>
      <c r="M658" s="6">
        <f t="shared" si="64"/>
        <v>1.0118330197039782E-5</v>
      </c>
      <c r="N658" s="6">
        <f t="shared" si="65"/>
        <v>9.3773186493617544E-6</v>
      </c>
      <c r="O658">
        <f>O657*(B658/B657)</f>
        <v>163.68505341000076</v>
      </c>
      <c r="P658">
        <f t="shared" si="61"/>
        <v>2016</v>
      </c>
      <c r="Q658" s="1">
        <f t="shared" si="62"/>
        <v>42389.604166666672</v>
      </c>
      <c r="R658">
        <f>IF(B659="",R657,IF(Q658&gt;=Chart!$F$2,E658,0))</f>
        <v>0</v>
      </c>
      <c r="S658">
        <f>IF(B659="",S657,IFERROR(IF(AND(R658&gt;0,R657=0),R658,(1+(B659/B658-1)*Calc!$Z$1)*S657),0))</f>
        <v>0</v>
      </c>
      <c r="T658">
        <f>IF(B659="",T657,IFERROR(IF(AND(R658&gt;0,R657=0),R658,(1+(B659/B658-1)*Calc!$Z$1-L659)*T657),0))</f>
        <v>0</v>
      </c>
      <c r="U658">
        <f>IF(B659="",U657,IFERROR(IF(AND(R658&gt;0,R657=0),R658,(1+(B659/B658-1)*Calc!$Z$1-M659*2)*U657),0))</f>
        <v>0</v>
      </c>
      <c r="V658">
        <f>IF(B659="",V657,IFERROR(IF(AND(R658&gt;0,R657=0),R658,(1+(B659/B658-1)*Calc!$Z$1-N659*2)*V657),0))</f>
        <v>0</v>
      </c>
      <c r="W658">
        <f>IF(ISNUMBER(C658),C658,W657)</f>
        <v>0.37</v>
      </c>
      <c r="Y658" s="1" t="e">
        <f>IF(AND(Q658&gt;=Chart!$F$2,Q658&lt;=Chart!$F$3),Q658,#N/A)</f>
        <v>#N/A</v>
      </c>
      <c r="Z658" t="e">
        <f>IF(AND(Q658&gt;=Chart!$F$2,Q658&lt;=Chart!$F$3),R658,#N/A)</f>
        <v>#N/A</v>
      </c>
      <c r="AA658" t="e">
        <f>IF(AND(Q658&gt;=Chart!$F$2,Q658&lt;=Chart!$F$3),S658,#N/A)</f>
        <v>#N/A</v>
      </c>
      <c r="AB658" t="e">
        <f>IF(AND(Q658&gt;=Chart!$F$2,Q658&lt;=Chart!$F$3),T658,#N/A)</f>
        <v>#N/A</v>
      </c>
      <c r="AC658" t="e">
        <f>IF(AND(Q658&gt;=Chart!$F$2,Q658&lt;=Chart!$F$3),U658,#N/A)</f>
        <v>#N/A</v>
      </c>
      <c r="AD658" t="e">
        <f>IF(AND(Q658&gt;=Chart!$F$2,Q658&lt;=Chart!$F$3),V658,#N/A)</f>
        <v>#N/A</v>
      </c>
      <c r="AE658" t="e">
        <f>IF(AND(Q658&gt;=Chart!$F$2,Q658&lt;=Chart!$F$3),I658,#N/A)</f>
        <v>#N/A</v>
      </c>
      <c r="AF658" t="e">
        <f>IF(AND(Q658&gt;=Chart!$F$2,Q658&lt;=Chart!$F$3),H658/100,#N/A)</f>
        <v>#N/A</v>
      </c>
      <c r="AG658" t="e">
        <f>IF(AND(Q658&gt;=Chart!$F$2,Q658&lt;=Chart!$F$3),W658/100,#N/A)</f>
        <v>#N/A</v>
      </c>
    </row>
    <row r="659" spans="1:33" x14ac:dyDescent="0.25">
      <c r="A659">
        <v>1453386600</v>
      </c>
      <c r="B659">
        <f>INDEX('Daily Data ADJ'!$1:$1048576,MATCH(Calc!$A659,'Daily Data ADJ'!$A:$A,0),MATCH("SPY, CBOE BZX: Close",'Daily Data ADJ'!$1:$1,0))</f>
        <v>164.60200710999999</v>
      </c>
      <c r="C659">
        <f>INDEX('Daily Data ADJ'!$1:$1048576,MATCH(Calc!$A659,'Daily Data ADJ'!$A:$A,0),MATCH("EFFR, FRED: Close",'Daily Data ADJ'!$1:$1,0))</f>
        <v>0.37</v>
      </c>
      <c r="D659" t="str">
        <f>INDEX('Daily Data ADJ'!$1:$1048576,MATCH(Calc!$A659,'Daily Data ADJ'!$A:$A,1),MATCH("SOFR, FRED: Close",'Daily Data ADJ'!$1:$1,0))</f>
        <v>NaN</v>
      </c>
      <c r="E659">
        <f>INDEX('Daily Data ADJ'!$1:$1048576,MATCH(Calc!$A659,'Daily Data ADJ'!$A:$A,0),MATCH("UPRO, CBOE BZX: Close",'Daily Data ADJ'!$1:$1,0))</f>
        <v>7.7606692099999997</v>
      </c>
      <c r="F659">
        <f>INDEX('Daily Data ADJ'!$1:$1048576,MATCH(Calc!$A659,'Daily Data ADJ'!$A:$A,0),MATCH("ES1!, CME_MINI: Close",'Daily Data ADJ'!$1:$1,0))</f>
        <v>1861</v>
      </c>
      <c r="G659">
        <f>INDEX('Daily Data ADJ'!$1:$1048576,MATCH(Calc!$A659,'Daily Data ADJ'!$A:$A,0),MATCH("ES2!, CME_MINI: Close",'Daily Data ADJ'!$1:$1,0))</f>
        <v>1853</v>
      </c>
      <c r="H659">
        <f>INDEX('QUANDL MULTPL SP500_DIV_YIELD_M'!$A:$G,MATCH(Calc!$A659,'QUANDL MULTPL SP500_DIV_YIELD_M'!$A:$A,1),MATCH('QUANDL MULTPL SP500_DIV_YIELD_M'!$E$1,'QUANDL MULTPL SP500_DIV_YIELD_M'!$A$1:$G$1,0))</f>
        <v>2.11</v>
      </c>
      <c r="I659" s="5">
        <f t="shared" si="60"/>
        <v>4.0155024033490146E-3</v>
      </c>
      <c r="J659" s="1">
        <f>A659/24/60/60+DATE(1970,1,1)</f>
        <v>42390.604166666672</v>
      </c>
      <c r="K659" s="3">
        <f t="shared" si="63"/>
        <v>1</v>
      </c>
      <c r="L659" s="6">
        <f>(1+Chart!$F$4)^(1/(365/K659))-1</f>
        <v>6.6592785027408397E-5</v>
      </c>
      <c r="M659" s="6">
        <f t="shared" si="64"/>
        <v>1.0118330197039782E-5</v>
      </c>
      <c r="N659" s="6">
        <f t="shared" si="65"/>
        <v>1.0979407646161121E-5</v>
      </c>
      <c r="O659">
        <f>O658*(B659/B658)</f>
        <v>164.60200711000076</v>
      </c>
      <c r="P659">
        <f t="shared" si="61"/>
        <v>2016</v>
      </c>
      <c r="Q659" s="1">
        <f t="shared" si="62"/>
        <v>42390.604166666672</v>
      </c>
      <c r="R659">
        <f>IF(B660="",R658,IF(Q659&gt;=Chart!$F$2,E659,0))</f>
        <v>0</v>
      </c>
      <c r="S659">
        <f>IF(B660="",S658,IFERROR(IF(AND(R659&gt;0,R658=0),R659,(1+(B660/B659-1)*Calc!$Z$1)*S658),0))</f>
        <v>0</v>
      </c>
      <c r="T659">
        <f>IF(B660="",T658,IFERROR(IF(AND(R659&gt;0,R658=0),R659,(1+(B660/B659-1)*Calc!$Z$1-L660)*T658),0))</f>
        <v>0</v>
      </c>
      <c r="U659">
        <f>IF(B660="",U658,IFERROR(IF(AND(R659&gt;0,R658=0),R659,(1+(B660/B659-1)*Calc!$Z$1-M660*2)*U658),0))</f>
        <v>0</v>
      </c>
      <c r="V659">
        <f>IF(B660="",V658,IFERROR(IF(AND(R659&gt;0,R658=0),R659,(1+(B660/B659-1)*Calc!$Z$1-N660*2)*V658),0))</f>
        <v>0</v>
      </c>
      <c r="W659">
        <f>IF(ISNUMBER(C659),C659,W658)</f>
        <v>0.37</v>
      </c>
      <c r="Y659" s="1" t="e">
        <f>IF(AND(Q659&gt;=Chart!$F$2,Q659&lt;=Chart!$F$3),Q659,#N/A)</f>
        <v>#N/A</v>
      </c>
      <c r="Z659" t="e">
        <f>IF(AND(Q659&gt;=Chart!$F$2,Q659&lt;=Chart!$F$3),R659,#N/A)</f>
        <v>#N/A</v>
      </c>
      <c r="AA659" t="e">
        <f>IF(AND(Q659&gt;=Chart!$F$2,Q659&lt;=Chart!$F$3),S659,#N/A)</f>
        <v>#N/A</v>
      </c>
      <c r="AB659" t="e">
        <f>IF(AND(Q659&gt;=Chart!$F$2,Q659&lt;=Chart!$F$3),T659,#N/A)</f>
        <v>#N/A</v>
      </c>
      <c r="AC659" t="e">
        <f>IF(AND(Q659&gt;=Chart!$F$2,Q659&lt;=Chart!$F$3),U659,#N/A)</f>
        <v>#N/A</v>
      </c>
      <c r="AD659" t="e">
        <f>IF(AND(Q659&gt;=Chart!$F$2,Q659&lt;=Chart!$F$3),V659,#N/A)</f>
        <v>#N/A</v>
      </c>
      <c r="AE659" t="e">
        <f>IF(AND(Q659&gt;=Chart!$F$2,Q659&lt;=Chart!$F$3),I659,#N/A)</f>
        <v>#N/A</v>
      </c>
      <c r="AF659" t="e">
        <f>IF(AND(Q659&gt;=Chart!$F$2,Q659&lt;=Chart!$F$3),H659/100,#N/A)</f>
        <v>#N/A</v>
      </c>
      <c r="AG659" t="e">
        <f>IF(AND(Q659&gt;=Chart!$F$2,Q659&lt;=Chart!$F$3),W659/100,#N/A)</f>
        <v>#N/A</v>
      </c>
    </row>
    <row r="660" spans="1:33" x14ac:dyDescent="0.25">
      <c r="A660">
        <v>1453473000</v>
      </c>
      <c r="B660">
        <f>INDEX('Daily Data ADJ'!$1:$1048576,MATCH(Calc!$A660,'Daily Data ADJ'!$A:$A,0),MATCH("SPY, CBOE BZX: Close",'Daily Data ADJ'!$1:$1,0))</f>
        <v>167.97886546999999</v>
      </c>
      <c r="C660">
        <f>INDEX('Daily Data ADJ'!$1:$1048576,MATCH(Calc!$A660,'Daily Data ADJ'!$A:$A,0),MATCH("EFFR, FRED: Close",'Daily Data ADJ'!$1:$1,0))</f>
        <v>0.38</v>
      </c>
      <c r="D660" t="str">
        <f>INDEX('Daily Data ADJ'!$1:$1048576,MATCH(Calc!$A660,'Daily Data ADJ'!$A:$A,1),MATCH("SOFR, FRED: Close",'Daily Data ADJ'!$1:$1,0))</f>
        <v>NaN</v>
      </c>
      <c r="E660">
        <f>INDEX('Daily Data ADJ'!$1:$1048576,MATCH(Calc!$A660,'Daily Data ADJ'!$A:$A,0),MATCH("UPRO, CBOE BZX: Close",'Daily Data ADJ'!$1:$1,0))</f>
        <v>8.2506109399999996</v>
      </c>
      <c r="F660">
        <f>INDEX('Daily Data ADJ'!$1:$1048576,MATCH(Calc!$A660,'Daily Data ADJ'!$A:$A,0),MATCH("ES1!, CME_MINI: Close",'Daily Data ADJ'!$1:$1,0))</f>
        <v>1899.25</v>
      </c>
      <c r="G660">
        <f>INDEX('Daily Data ADJ'!$1:$1048576,MATCH(Calc!$A660,'Daily Data ADJ'!$A:$A,0),MATCH("ES2!, CME_MINI: Close",'Daily Data ADJ'!$1:$1,0))</f>
        <v>1891</v>
      </c>
      <c r="H660">
        <f>INDEX('QUANDL MULTPL SP500_DIV_YIELD_M'!$A:$G,MATCH(Calc!$A660,'QUANDL MULTPL SP500_DIV_YIELD_M'!$A:$A,1),MATCH('QUANDL MULTPL SP500_DIV_YIELD_M'!$E$1,'QUANDL MULTPL SP500_DIV_YIELD_M'!$A$1:$G$1,0))</f>
        <v>2.11</v>
      </c>
      <c r="I660" s="5">
        <f t="shared" si="60"/>
        <v>3.8376054196185179E-3</v>
      </c>
      <c r="J660" s="1">
        <f>A660/24/60/60+DATE(1970,1,1)</f>
        <v>42391.604166666672</v>
      </c>
      <c r="K660" s="3">
        <f t="shared" si="63"/>
        <v>1</v>
      </c>
      <c r="L660" s="6">
        <f>(1+Chart!$F$4)^(1/(365/K660))-1</f>
        <v>6.6592785027408397E-5</v>
      </c>
      <c r="M660" s="6">
        <f t="shared" si="64"/>
        <v>1.0391282040167482E-5</v>
      </c>
      <c r="N660" s="6">
        <f t="shared" si="65"/>
        <v>1.0493919710086175E-5</v>
      </c>
      <c r="O660">
        <f>O659*(B660/B659)</f>
        <v>167.97886547000078</v>
      </c>
      <c r="P660">
        <f t="shared" si="61"/>
        <v>2016</v>
      </c>
      <c r="Q660" s="1">
        <f t="shared" si="62"/>
        <v>42391.604166666672</v>
      </c>
      <c r="R660">
        <f>IF(B661="",R659,IF(Q660&gt;=Chart!$F$2,E660,0))</f>
        <v>0</v>
      </c>
      <c r="S660">
        <f>IF(B661="",S659,IFERROR(IF(AND(R660&gt;0,R659=0),R660,(1+(B661/B660-1)*Calc!$Z$1)*S659),0))</f>
        <v>0</v>
      </c>
      <c r="T660">
        <f>IF(B661="",T659,IFERROR(IF(AND(R660&gt;0,R659=0),R660,(1+(B661/B660-1)*Calc!$Z$1-L661)*T659),0))</f>
        <v>0</v>
      </c>
      <c r="U660">
        <f>IF(B661="",U659,IFERROR(IF(AND(R660&gt;0,R659=0),R660,(1+(B661/B660-1)*Calc!$Z$1-M661*2)*U659),0))</f>
        <v>0</v>
      </c>
      <c r="V660">
        <f>IF(B661="",V659,IFERROR(IF(AND(R660&gt;0,R659=0),R660,(1+(B661/B660-1)*Calc!$Z$1-N661*2)*V659),0))</f>
        <v>0</v>
      </c>
      <c r="W660">
        <f>IF(ISNUMBER(C660),C660,W659)</f>
        <v>0.38</v>
      </c>
      <c r="Y660" s="1" t="e">
        <f>IF(AND(Q660&gt;=Chart!$F$2,Q660&lt;=Chart!$F$3),Q660,#N/A)</f>
        <v>#N/A</v>
      </c>
      <c r="Z660" t="e">
        <f>IF(AND(Q660&gt;=Chart!$F$2,Q660&lt;=Chart!$F$3),R660,#N/A)</f>
        <v>#N/A</v>
      </c>
      <c r="AA660" t="e">
        <f>IF(AND(Q660&gt;=Chart!$F$2,Q660&lt;=Chart!$F$3),S660,#N/A)</f>
        <v>#N/A</v>
      </c>
      <c r="AB660" t="e">
        <f>IF(AND(Q660&gt;=Chart!$F$2,Q660&lt;=Chart!$F$3),T660,#N/A)</f>
        <v>#N/A</v>
      </c>
      <c r="AC660" t="e">
        <f>IF(AND(Q660&gt;=Chart!$F$2,Q660&lt;=Chart!$F$3),U660,#N/A)</f>
        <v>#N/A</v>
      </c>
      <c r="AD660" t="e">
        <f>IF(AND(Q660&gt;=Chart!$F$2,Q660&lt;=Chart!$F$3),V660,#N/A)</f>
        <v>#N/A</v>
      </c>
      <c r="AE660" t="e">
        <f>IF(AND(Q660&gt;=Chart!$F$2,Q660&lt;=Chart!$F$3),I660,#N/A)</f>
        <v>#N/A</v>
      </c>
      <c r="AF660" t="e">
        <f>IF(AND(Q660&gt;=Chart!$F$2,Q660&lt;=Chart!$F$3),H660/100,#N/A)</f>
        <v>#N/A</v>
      </c>
      <c r="AG660" t="e">
        <f>IF(AND(Q660&gt;=Chart!$F$2,Q660&lt;=Chart!$F$3),W660/100,#N/A)</f>
        <v>#N/A</v>
      </c>
    </row>
    <row r="661" spans="1:33" x14ac:dyDescent="0.25">
      <c r="A661">
        <v>1453732200</v>
      </c>
      <c r="B661">
        <f>INDEX('Daily Data ADJ'!$1:$1048576,MATCH(Calc!$A661,'Daily Data ADJ'!$A:$A,0),MATCH("SPY, CBOE BZX: Close",'Daily Data ADJ'!$1:$1,0))</f>
        <v>165.43960906000001</v>
      </c>
      <c r="C661">
        <f>INDEX('Daily Data ADJ'!$1:$1048576,MATCH(Calc!$A661,'Daily Data ADJ'!$A:$A,0),MATCH("EFFR, FRED: Close",'Daily Data ADJ'!$1:$1,0))</f>
        <v>0.38</v>
      </c>
      <c r="D661" t="str">
        <f>INDEX('Daily Data ADJ'!$1:$1048576,MATCH(Calc!$A661,'Daily Data ADJ'!$A:$A,1),MATCH("SOFR, FRED: Close",'Daily Data ADJ'!$1:$1,0))</f>
        <v>NaN</v>
      </c>
      <c r="E661">
        <f>INDEX('Daily Data ADJ'!$1:$1048576,MATCH(Calc!$A661,'Daily Data ADJ'!$A:$A,0),MATCH("UPRO, CBOE BZX: Close",'Daily Data ADJ'!$1:$1,0))</f>
        <v>7.8831546499999998</v>
      </c>
      <c r="F661">
        <f>INDEX('Daily Data ADJ'!$1:$1048576,MATCH(Calc!$A661,'Daily Data ADJ'!$A:$A,0),MATCH("ES1!, CME_MINI: Close",'Daily Data ADJ'!$1:$1,0))</f>
        <v>1870.25</v>
      </c>
      <c r="G661">
        <f>INDEX('Daily Data ADJ'!$1:$1048576,MATCH(Calc!$A661,'Daily Data ADJ'!$A:$A,0),MATCH("ES2!, CME_MINI: Close",'Daily Data ADJ'!$1:$1,0))</f>
        <v>1862</v>
      </c>
      <c r="H661">
        <f>INDEX('QUANDL MULTPL SP500_DIV_YIELD_M'!$A:$G,MATCH(Calc!$A661,'QUANDL MULTPL SP500_DIV_YIELD_M'!$A:$A,1),MATCH('QUANDL MULTPL SP500_DIV_YIELD_M'!$E$1,'QUANDL MULTPL SP500_DIV_YIELD_M'!$A$1:$G$1,0))</f>
        <v>2.11</v>
      </c>
      <c r="I661" s="5">
        <f t="shared" si="60"/>
        <v>3.5717079214779741E-3</v>
      </c>
      <c r="J661" s="1">
        <f>A661/24/60/60+DATE(1970,1,1)</f>
        <v>42394.604166666672</v>
      </c>
      <c r="K661" s="3">
        <f t="shared" si="63"/>
        <v>3</v>
      </c>
      <c r="L661" s="6">
        <f>(1+Chart!$F$4)^(1/(365/K661))-1</f>
        <v>1.9979165917494157E-4</v>
      </c>
      <c r="M661" s="6">
        <f t="shared" si="64"/>
        <v>3.1174170058045902E-5</v>
      </c>
      <c r="N661" s="6">
        <f t="shared" si="65"/>
        <v>2.9304630909665619E-5</v>
      </c>
      <c r="O661">
        <f>O660*(B661/B660)</f>
        <v>165.43960906000081</v>
      </c>
      <c r="P661">
        <f t="shared" si="61"/>
        <v>2016</v>
      </c>
      <c r="Q661" s="1">
        <f t="shared" si="62"/>
        <v>42394.604166666672</v>
      </c>
      <c r="R661">
        <f>IF(B662="",R660,IF(Q661&gt;=Chart!$F$2,E661,0))</f>
        <v>0</v>
      </c>
      <c r="S661">
        <f>IF(B662="",S660,IFERROR(IF(AND(R661&gt;0,R660=0),R661,(1+(B662/B661-1)*Calc!$Z$1)*S660),0))</f>
        <v>0</v>
      </c>
      <c r="T661">
        <f>IF(B662="",T660,IFERROR(IF(AND(R661&gt;0,R660=0),R661,(1+(B662/B661-1)*Calc!$Z$1-L662)*T660),0))</f>
        <v>0</v>
      </c>
      <c r="U661">
        <f>IF(B662="",U660,IFERROR(IF(AND(R661&gt;0,R660=0),R661,(1+(B662/B661-1)*Calc!$Z$1-M662*2)*U660),0))</f>
        <v>0</v>
      </c>
      <c r="V661">
        <f>IF(B662="",V660,IFERROR(IF(AND(R661&gt;0,R660=0),R661,(1+(B662/B661-1)*Calc!$Z$1-N662*2)*V660),0))</f>
        <v>0</v>
      </c>
      <c r="W661">
        <f>IF(ISNUMBER(C661),C661,W660)</f>
        <v>0.38</v>
      </c>
      <c r="Y661" s="1" t="e">
        <f>IF(AND(Q661&gt;=Chart!$F$2,Q661&lt;=Chart!$F$3),Q661,#N/A)</f>
        <v>#N/A</v>
      </c>
      <c r="Z661" t="e">
        <f>IF(AND(Q661&gt;=Chart!$F$2,Q661&lt;=Chart!$F$3),R661,#N/A)</f>
        <v>#N/A</v>
      </c>
      <c r="AA661" t="e">
        <f>IF(AND(Q661&gt;=Chart!$F$2,Q661&lt;=Chart!$F$3),S661,#N/A)</f>
        <v>#N/A</v>
      </c>
      <c r="AB661" t="e">
        <f>IF(AND(Q661&gt;=Chart!$F$2,Q661&lt;=Chart!$F$3),T661,#N/A)</f>
        <v>#N/A</v>
      </c>
      <c r="AC661" t="e">
        <f>IF(AND(Q661&gt;=Chart!$F$2,Q661&lt;=Chart!$F$3),U661,#N/A)</f>
        <v>#N/A</v>
      </c>
      <c r="AD661" t="e">
        <f>IF(AND(Q661&gt;=Chart!$F$2,Q661&lt;=Chart!$F$3),V661,#N/A)</f>
        <v>#N/A</v>
      </c>
      <c r="AE661" t="e">
        <f>IF(AND(Q661&gt;=Chart!$F$2,Q661&lt;=Chart!$F$3),I661,#N/A)</f>
        <v>#N/A</v>
      </c>
      <c r="AF661" t="e">
        <f>IF(AND(Q661&gt;=Chart!$F$2,Q661&lt;=Chart!$F$3),H661/100,#N/A)</f>
        <v>#N/A</v>
      </c>
      <c r="AG661" t="e">
        <f>IF(AND(Q661&gt;=Chart!$F$2,Q661&lt;=Chart!$F$3),W661/100,#N/A)</f>
        <v>#N/A</v>
      </c>
    </row>
    <row r="662" spans="1:33" x14ac:dyDescent="0.25">
      <c r="A662">
        <v>1453818600</v>
      </c>
      <c r="B662">
        <f>INDEX('Daily Data ADJ'!$1:$1048576,MATCH(Calc!$A662,'Daily Data ADJ'!$A:$A,0),MATCH("SPY, CBOE BZX: Close",'Daily Data ADJ'!$1:$1,0))</f>
        <v>167.69672586999999</v>
      </c>
      <c r="C662">
        <f>INDEX('Daily Data ADJ'!$1:$1048576,MATCH(Calc!$A662,'Daily Data ADJ'!$A:$A,0),MATCH("EFFR, FRED: Close",'Daily Data ADJ'!$1:$1,0))</f>
        <v>0.38</v>
      </c>
      <c r="D662" t="str">
        <f>INDEX('Daily Data ADJ'!$1:$1048576,MATCH(Calc!$A662,'Daily Data ADJ'!$A:$A,1),MATCH("SOFR, FRED: Close",'Daily Data ADJ'!$1:$1,0))</f>
        <v>NaN</v>
      </c>
      <c r="E662">
        <f>INDEX('Daily Data ADJ'!$1:$1048576,MATCH(Calc!$A662,'Daily Data ADJ'!$A:$A,0),MATCH("UPRO, CBOE BZX: Close",'Daily Data ADJ'!$1:$1,0))</f>
        <v>8.1967173500000001</v>
      </c>
      <c r="F662">
        <f>INDEX('Daily Data ADJ'!$1:$1048576,MATCH(Calc!$A662,'Daily Data ADJ'!$A:$A,0),MATCH("ES1!, CME_MINI: Close",'Daily Data ADJ'!$1:$1,0))</f>
        <v>1896</v>
      </c>
      <c r="G662">
        <f>INDEX('Daily Data ADJ'!$1:$1048576,MATCH(Calc!$A662,'Daily Data ADJ'!$A:$A,0),MATCH("ES2!, CME_MINI: Close",'Daily Data ADJ'!$1:$1,0))</f>
        <v>1887.75</v>
      </c>
      <c r="H662">
        <f>INDEX('QUANDL MULTPL SP500_DIV_YIELD_M'!$A:$G,MATCH(Calc!$A662,'QUANDL MULTPL SP500_DIV_YIELD_M'!$A:$A,1),MATCH('QUANDL MULTPL SP500_DIV_YIELD_M'!$E$1,'QUANDL MULTPL SP500_DIV_YIELD_M'!$A$1:$G$1,0))</f>
        <v>2.11</v>
      </c>
      <c r="I662" s="5">
        <f t="shared" si="60"/>
        <v>3.8082086138879652E-3</v>
      </c>
      <c r="J662" s="1">
        <f>A662/24/60/60+DATE(1970,1,1)</f>
        <v>42395.604166666672</v>
      </c>
      <c r="K662" s="3">
        <f t="shared" si="63"/>
        <v>1</v>
      </c>
      <c r="L662" s="6">
        <f>(1+Chart!$F$4)^(1/(365/K662))-1</f>
        <v>6.6592785027408397E-5</v>
      </c>
      <c r="M662" s="6">
        <f t="shared" si="64"/>
        <v>1.0391282040167482E-5</v>
      </c>
      <c r="N662" s="6">
        <f t="shared" si="65"/>
        <v>1.041368639875806E-5</v>
      </c>
      <c r="O662">
        <f>O661*(B662/B661)</f>
        <v>167.69672587000082</v>
      </c>
      <c r="P662">
        <f t="shared" si="61"/>
        <v>2016</v>
      </c>
      <c r="Q662" s="1">
        <f t="shared" si="62"/>
        <v>42395.604166666672</v>
      </c>
      <c r="R662">
        <f>IF(B663="",R661,IF(Q662&gt;=Chart!$F$2,E662,0))</f>
        <v>0</v>
      </c>
      <c r="S662">
        <f>IF(B663="",S661,IFERROR(IF(AND(R662&gt;0,R661=0),R662,(1+(B663/B662-1)*Calc!$Z$1)*S661),0))</f>
        <v>0</v>
      </c>
      <c r="T662">
        <f>IF(B663="",T661,IFERROR(IF(AND(R662&gt;0,R661=0),R662,(1+(B663/B662-1)*Calc!$Z$1-L663)*T661),0))</f>
        <v>0</v>
      </c>
      <c r="U662">
        <f>IF(B663="",U661,IFERROR(IF(AND(R662&gt;0,R661=0),R662,(1+(B663/B662-1)*Calc!$Z$1-M663*2)*U661),0))</f>
        <v>0</v>
      </c>
      <c r="V662">
        <f>IF(B663="",V661,IFERROR(IF(AND(R662&gt;0,R661=0),R662,(1+(B663/B662-1)*Calc!$Z$1-N663*2)*V661),0))</f>
        <v>0</v>
      </c>
      <c r="W662">
        <f>IF(ISNUMBER(C662),C662,W661)</f>
        <v>0.38</v>
      </c>
      <c r="Y662" s="1" t="e">
        <f>IF(AND(Q662&gt;=Chart!$F$2,Q662&lt;=Chart!$F$3),Q662,#N/A)</f>
        <v>#N/A</v>
      </c>
      <c r="Z662" t="e">
        <f>IF(AND(Q662&gt;=Chart!$F$2,Q662&lt;=Chart!$F$3),R662,#N/A)</f>
        <v>#N/A</v>
      </c>
      <c r="AA662" t="e">
        <f>IF(AND(Q662&gt;=Chart!$F$2,Q662&lt;=Chart!$F$3),S662,#N/A)</f>
        <v>#N/A</v>
      </c>
      <c r="AB662" t="e">
        <f>IF(AND(Q662&gt;=Chart!$F$2,Q662&lt;=Chart!$F$3),T662,#N/A)</f>
        <v>#N/A</v>
      </c>
      <c r="AC662" t="e">
        <f>IF(AND(Q662&gt;=Chart!$F$2,Q662&lt;=Chart!$F$3),U662,#N/A)</f>
        <v>#N/A</v>
      </c>
      <c r="AD662" t="e">
        <f>IF(AND(Q662&gt;=Chart!$F$2,Q662&lt;=Chart!$F$3),V662,#N/A)</f>
        <v>#N/A</v>
      </c>
      <c r="AE662" t="e">
        <f>IF(AND(Q662&gt;=Chart!$F$2,Q662&lt;=Chart!$F$3),I662,#N/A)</f>
        <v>#N/A</v>
      </c>
      <c r="AF662" t="e">
        <f>IF(AND(Q662&gt;=Chart!$F$2,Q662&lt;=Chart!$F$3),H662/100,#N/A)</f>
        <v>#N/A</v>
      </c>
      <c r="AG662" t="e">
        <f>IF(AND(Q662&gt;=Chart!$F$2,Q662&lt;=Chart!$F$3),W662/100,#N/A)</f>
        <v>#N/A</v>
      </c>
    </row>
    <row r="663" spans="1:33" x14ac:dyDescent="0.25">
      <c r="A663">
        <v>1453905000</v>
      </c>
      <c r="B663">
        <f>INDEX('Daily Data ADJ'!$1:$1048576,MATCH(Calc!$A663,'Daily Data ADJ'!$A:$A,0),MATCH("SPY, CBOE BZX: Close",'Daily Data ADJ'!$1:$1,0))</f>
        <v>165.87163532</v>
      </c>
      <c r="C663">
        <f>INDEX('Daily Data ADJ'!$1:$1048576,MATCH(Calc!$A663,'Daily Data ADJ'!$A:$A,0),MATCH("EFFR, FRED: Close",'Daily Data ADJ'!$1:$1,0))</f>
        <v>0.38</v>
      </c>
      <c r="D663" t="str">
        <f>INDEX('Daily Data ADJ'!$1:$1048576,MATCH(Calc!$A663,'Daily Data ADJ'!$A:$A,1),MATCH("SOFR, FRED: Close",'Daily Data ADJ'!$1:$1,0))</f>
        <v>NaN</v>
      </c>
      <c r="E663">
        <f>INDEX('Daily Data ADJ'!$1:$1048576,MATCH(Calc!$A663,'Daily Data ADJ'!$A:$A,0),MATCH("UPRO, CBOE BZX: Close",'Daily Data ADJ'!$1:$1,0))</f>
        <v>7.9288828699999998</v>
      </c>
      <c r="F663">
        <f>INDEX('Daily Data ADJ'!$1:$1048576,MATCH(Calc!$A663,'Daily Data ADJ'!$A:$A,0),MATCH("ES1!, CME_MINI: Close",'Daily Data ADJ'!$1:$1,0))</f>
        <v>1875</v>
      </c>
      <c r="G663">
        <f>INDEX('Daily Data ADJ'!$1:$1048576,MATCH(Calc!$A663,'Daily Data ADJ'!$A:$A,0),MATCH("ES2!, CME_MINI: Close",'Daily Data ADJ'!$1:$1,0))</f>
        <v>1867</v>
      </c>
      <c r="H663">
        <f>INDEX('QUANDL MULTPL SP500_DIV_YIELD_M'!$A:$G,MATCH(Calc!$A663,'QUANDL MULTPL SP500_DIV_YIELD_M'!$A:$A,1),MATCH('QUANDL MULTPL SP500_DIV_YIELD_M'!$E$1,'QUANDL MULTPL SP500_DIV_YIELD_M'!$A$1:$G$1,0))</f>
        <v>2.11</v>
      </c>
      <c r="I663" s="5">
        <f t="shared" si="60"/>
        <v>4.1422496422167561E-3</v>
      </c>
      <c r="J663" s="1">
        <f>A663/24/60/60+DATE(1970,1,1)</f>
        <v>42396.604166666672</v>
      </c>
      <c r="K663" s="3">
        <f t="shared" si="63"/>
        <v>1</v>
      </c>
      <c r="L663" s="6">
        <f>(1+Chart!$F$4)^(1/(365/K663))-1</f>
        <v>6.6592785027408397E-5</v>
      </c>
      <c r="M663" s="6">
        <f t="shared" si="64"/>
        <v>1.0391282040167482E-5</v>
      </c>
      <c r="N663" s="6">
        <f t="shared" si="65"/>
        <v>1.1325253565841464E-5</v>
      </c>
      <c r="O663">
        <f>O662*(B663/B662)</f>
        <v>165.87163532000079</v>
      </c>
      <c r="P663">
        <f t="shared" si="61"/>
        <v>2016</v>
      </c>
      <c r="Q663" s="1">
        <f t="shared" si="62"/>
        <v>42396.604166666672</v>
      </c>
      <c r="R663">
        <f>IF(B664="",R662,IF(Q663&gt;=Chart!$F$2,E663,0))</f>
        <v>0</v>
      </c>
      <c r="S663">
        <f>IF(B664="",S662,IFERROR(IF(AND(R663&gt;0,R662=0),R663,(1+(B664/B663-1)*Calc!$Z$1)*S662),0))</f>
        <v>0</v>
      </c>
      <c r="T663">
        <f>IF(B664="",T662,IFERROR(IF(AND(R663&gt;0,R662=0),R663,(1+(B664/B663-1)*Calc!$Z$1-L664)*T662),0))</f>
        <v>0</v>
      </c>
      <c r="U663">
        <f>IF(B664="",U662,IFERROR(IF(AND(R663&gt;0,R662=0),R663,(1+(B664/B663-1)*Calc!$Z$1-M664*2)*U662),0))</f>
        <v>0</v>
      </c>
      <c r="V663">
        <f>IF(B664="",V662,IFERROR(IF(AND(R663&gt;0,R662=0),R663,(1+(B664/B663-1)*Calc!$Z$1-N664*2)*V662),0))</f>
        <v>0</v>
      </c>
      <c r="W663">
        <f>IF(ISNUMBER(C663),C663,W662)</f>
        <v>0.38</v>
      </c>
      <c r="Y663" s="1" t="e">
        <f>IF(AND(Q663&gt;=Chart!$F$2,Q663&lt;=Chart!$F$3),Q663,#N/A)</f>
        <v>#N/A</v>
      </c>
      <c r="Z663" t="e">
        <f>IF(AND(Q663&gt;=Chart!$F$2,Q663&lt;=Chart!$F$3),R663,#N/A)</f>
        <v>#N/A</v>
      </c>
      <c r="AA663" t="e">
        <f>IF(AND(Q663&gt;=Chart!$F$2,Q663&lt;=Chart!$F$3),S663,#N/A)</f>
        <v>#N/A</v>
      </c>
      <c r="AB663" t="e">
        <f>IF(AND(Q663&gt;=Chart!$F$2,Q663&lt;=Chart!$F$3),T663,#N/A)</f>
        <v>#N/A</v>
      </c>
      <c r="AC663" t="e">
        <f>IF(AND(Q663&gt;=Chart!$F$2,Q663&lt;=Chart!$F$3),U663,#N/A)</f>
        <v>#N/A</v>
      </c>
      <c r="AD663" t="e">
        <f>IF(AND(Q663&gt;=Chart!$F$2,Q663&lt;=Chart!$F$3),V663,#N/A)</f>
        <v>#N/A</v>
      </c>
      <c r="AE663" t="e">
        <f>IF(AND(Q663&gt;=Chart!$F$2,Q663&lt;=Chart!$F$3),I663,#N/A)</f>
        <v>#N/A</v>
      </c>
      <c r="AF663" t="e">
        <f>IF(AND(Q663&gt;=Chart!$F$2,Q663&lt;=Chart!$F$3),H663/100,#N/A)</f>
        <v>#N/A</v>
      </c>
      <c r="AG663" t="e">
        <f>IF(AND(Q663&gt;=Chart!$F$2,Q663&lt;=Chart!$F$3),W663/100,#N/A)</f>
        <v>#N/A</v>
      </c>
    </row>
    <row r="664" spans="1:33" x14ac:dyDescent="0.25">
      <c r="A664">
        <v>1453991400</v>
      </c>
      <c r="B664">
        <f>INDEX('Daily Data ADJ'!$1:$1048576,MATCH(Calc!$A664,'Daily Data ADJ'!$A:$A,0),MATCH("SPY, CBOE BZX: Close",'Daily Data ADJ'!$1:$1,0))</f>
        <v>166.73568785000001</v>
      </c>
      <c r="C664">
        <f>INDEX('Daily Data ADJ'!$1:$1048576,MATCH(Calc!$A664,'Daily Data ADJ'!$A:$A,0),MATCH("EFFR, FRED: Close",'Daily Data ADJ'!$1:$1,0))</f>
        <v>0.38</v>
      </c>
      <c r="D664" t="str">
        <f>INDEX('Daily Data ADJ'!$1:$1048576,MATCH(Calc!$A664,'Daily Data ADJ'!$A:$A,1),MATCH("SOFR, FRED: Close",'Daily Data ADJ'!$1:$1,0))</f>
        <v>NaN</v>
      </c>
      <c r="E664">
        <f>INDEX('Daily Data ADJ'!$1:$1048576,MATCH(Calc!$A664,'Daily Data ADJ'!$A:$A,0),MATCH("UPRO, CBOE BZX: Close",'Daily Data ADJ'!$1:$1,0))</f>
        <v>8.0530007900000005</v>
      </c>
      <c r="F664">
        <f>INDEX('Daily Data ADJ'!$1:$1048576,MATCH(Calc!$A664,'Daily Data ADJ'!$A:$A,0),MATCH("ES1!, CME_MINI: Close",'Daily Data ADJ'!$1:$1,0))</f>
        <v>1880.75</v>
      </c>
      <c r="G664">
        <f>INDEX('Daily Data ADJ'!$1:$1048576,MATCH(Calc!$A664,'Daily Data ADJ'!$A:$A,0),MATCH("ES2!, CME_MINI: Close",'Daily Data ADJ'!$1:$1,0))</f>
        <v>1872.5</v>
      </c>
      <c r="H664">
        <f>INDEX('QUANDL MULTPL SP500_DIV_YIELD_M'!$A:$G,MATCH(Calc!$A664,'QUANDL MULTPL SP500_DIV_YIELD_M'!$A:$A,1),MATCH('QUANDL MULTPL SP500_DIV_YIELD_M'!$E$1,'QUANDL MULTPL SP500_DIV_YIELD_M'!$A$1:$G$1,0))</f>
        <v>2.11</v>
      </c>
      <c r="I664" s="5">
        <f t="shared" si="60"/>
        <v>3.6689218869492175E-3</v>
      </c>
      <c r="J664" s="1">
        <f>A664/24/60/60+DATE(1970,1,1)</f>
        <v>42397.604166666672</v>
      </c>
      <c r="K664" s="3">
        <f t="shared" si="63"/>
        <v>1</v>
      </c>
      <c r="L664" s="6">
        <f>(1+Chart!$F$4)^(1/(365/K664))-1</f>
        <v>6.6592785027408397E-5</v>
      </c>
      <c r="M664" s="6">
        <f t="shared" si="64"/>
        <v>1.0391282040167482E-5</v>
      </c>
      <c r="N664" s="6">
        <f t="shared" si="65"/>
        <v>1.0033496390837726E-5</v>
      </c>
      <c r="O664">
        <f>O663*(B664/B663)</f>
        <v>166.7356878500008</v>
      </c>
      <c r="P664">
        <f t="shared" si="61"/>
        <v>2016</v>
      </c>
      <c r="Q664" s="1">
        <f t="shared" si="62"/>
        <v>42397.604166666672</v>
      </c>
      <c r="R664">
        <f>IF(B665="",R663,IF(Q664&gt;=Chart!$F$2,E664,0))</f>
        <v>0</v>
      </c>
      <c r="S664">
        <f>IF(B665="",S663,IFERROR(IF(AND(R664&gt;0,R663=0),R664,(1+(B665/B664-1)*Calc!$Z$1)*S663),0))</f>
        <v>0</v>
      </c>
      <c r="T664">
        <f>IF(B665="",T663,IFERROR(IF(AND(R664&gt;0,R663=0),R664,(1+(B665/B664-1)*Calc!$Z$1-L665)*T663),0))</f>
        <v>0</v>
      </c>
      <c r="U664">
        <f>IF(B665="",U663,IFERROR(IF(AND(R664&gt;0,R663=0),R664,(1+(B665/B664-1)*Calc!$Z$1-M665*2)*U663),0))</f>
        <v>0</v>
      </c>
      <c r="V664">
        <f>IF(B665="",V663,IFERROR(IF(AND(R664&gt;0,R663=0),R664,(1+(B665/B664-1)*Calc!$Z$1-N665*2)*V663),0))</f>
        <v>0</v>
      </c>
      <c r="W664">
        <f>IF(ISNUMBER(C664),C664,W663)</f>
        <v>0.38</v>
      </c>
      <c r="Y664" s="1" t="e">
        <f>IF(AND(Q664&gt;=Chart!$F$2,Q664&lt;=Chart!$F$3),Q664,#N/A)</f>
        <v>#N/A</v>
      </c>
      <c r="Z664" t="e">
        <f>IF(AND(Q664&gt;=Chart!$F$2,Q664&lt;=Chart!$F$3),R664,#N/A)</f>
        <v>#N/A</v>
      </c>
      <c r="AA664" t="e">
        <f>IF(AND(Q664&gt;=Chart!$F$2,Q664&lt;=Chart!$F$3),S664,#N/A)</f>
        <v>#N/A</v>
      </c>
      <c r="AB664" t="e">
        <f>IF(AND(Q664&gt;=Chart!$F$2,Q664&lt;=Chart!$F$3),T664,#N/A)</f>
        <v>#N/A</v>
      </c>
      <c r="AC664" t="e">
        <f>IF(AND(Q664&gt;=Chart!$F$2,Q664&lt;=Chart!$F$3),U664,#N/A)</f>
        <v>#N/A</v>
      </c>
      <c r="AD664" t="e">
        <f>IF(AND(Q664&gt;=Chart!$F$2,Q664&lt;=Chart!$F$3),V664,#N/A)</f>
        <v>#N/A</v>
      </c>
      <c r="AE664" t="e">
        <f>IF(AND(Q664&gt;=Chart!$F$2,Q664&lt;=Chart!$F$3),I664,#N/A)</f>
        <v>#N/A</v>
      </c>
      <c r="AF664" t="e">
        <f>IF(AND(Q664&gt;=Chart!$F$2,Q664&lt;=Chart!$F$3),H664/100,#N/A)</f>
        <v>#N/A</v>
      </c>
      <c r="AG664" t="e">
        <f>IF(AND(Q664&gt;=Chart!$F$2,Q664&lt;=Chart!$F$3),W664/100,#N/A)</f>
        <v>#N/A</v>
      </c>
    </row>
    <row r="665" spans="1:33" x14ac:dyDescent="0.25">
      <c r="A665">
        <v>1454077800</v>
      </c>
      <c r="B665">
        <f>INDEX('Daily Data ADJ'!$1:$1048576,MATCH(Calc!$A665,'Daily Data ADJ'!$A:$A,0),MATCH("SPY, CBOE BZX: Close",'Daily Data ADJ'!$1:$1,0))</f>
        <v>170.80096684</v>
      </c>
      <c r="C665">
        <f>INDEX('Daily Data ADJ'!$1:$1048576,MATCH(Calc!$A665,'Daily Data ADJ'!$A:$A,0),MATCH("EFFR, FRED: Close",'Daily Data ADJ'!$1:$1,0))</f>
        <v>0.28999999999999998</v>
      </c>
      <c r="D665" t="str">
        <f>INDEX('Daily Data ADJ'!$1:$1048576,MATCH(Calc!$A665,'Daily Data ADJ'!$A:$A,1),MATCH("SOFR, FRED: Close",'Daily Data ADJ'!$1:$1,0))</f>
        <v>NaN</v>
      </c>
      <c r="E665">
        <f>INDEX('Daily Data ADJ'!$1:$1048576,MATCH(Calc!$A665,'Daily Data ADJ'!$A:$A,0),MATCH("UPRO, CBOE BZX: Close",'Daily Data ADJ'!$1:$1,0))</f>
        <v>8.6539956500000006</v>
      </c>
      <c r="F665">
        <f>INDEX('Daily Data ADJ'!$1:$1048576,MATCH(Calc!$A665,'Daily Data ADJ'!$A:$A,0),MATCH("ES1!, CME_MINI: Close",'Daily Data ADJ'!$1:$1,0))</f>
        <v>1930</v>
      </c>
      <c r="G665">
        <f>INDEX('Daily Data ADJ'!$1:$1048576,MATCH(Calc!$A665,'Daily Data ADJ'!$A:$A,0),MATCH("ES2!, CME_MINI: Close",'Daily Data ADJ'!$1:$1,0))</f>
        <v>1922</v>
      </c>
      <c r="H665">
        <f>INDEX('QUANDL MULTPL SP500_DIV_YIELD_M'!$A:$G,MATCH(Calc!$A665,'QUANDL MULTPL SP500_DIV_YIELD_M'!$A:$A,1),MATCH('QUANDL MULTPL SP500_DIV_YIELD_M'!$E$1,'QUANDL MULTPL SP500_DIV_YIELD_M'!$A$1:$G$1,0))</f>
        <v>2.11</v>
      </c>
      <c r="I665" s="5">
        <f t="shared" si="60"/>
        <v>4.6224945528016044E-3</v>
      </c>
      <c r="J665" s="1">
        <f>A665/24/60/60+DATE(1970,1,1)</f>
        <v>42398.604166666672</v>
      </c>
      <c r="K665" s="3">
        <f t="shared" si="63"/>
        <v>1</v>
      </c>
      <c r="L665" s="6">
        <f>(1+Chart!$F$4)^(1/(365/K665))-1</f>
        <v>6.6592785027408397E-5</v>
      </c>
      <c r="M665" s="6">
        <f t="shared" si="64"/>
        <v>7.933738628063125E-6</v>
      </c>
      <c r="N665" s="6">
        <f t="shared" si="65"/>
        <v>1.2635267864880007E-5</v>
      </c>
      <c r="O665">
        <f>O664*(B665/B664)</f>
        <v>170.8009668400008</v>
      </c>
      <c r="P665">
        <f t="shared" si="61"/>
        <v>2016</v>
      </c>
      <c r="Q665" s="1">
        <f t="shared" si="62"/>
        <v>42398.604166666672</v>
      </c>
      <c r="R665">
        <f>IF(B666="",R664,IF(Q665&gt;=Chart!$F$2,E665,0))</f>
        <v>0</v>
      </c>
      <c r="S665">
        <f>IF(B666="",S664,IFERROR(IF(AND(R665&gt;0,R664=0),R665,(1+(B666/B665-1)*Calc!$Z$1)*S664),0))</f>
        <v>0</v>
      </c>
      <c r="T665">
        <f>IF(B666="",T664,IFERROR(IF(AND(R665&gt;0,R664=0),R665,(1+(B666/B665-1)*Calc!$Z$1-L666)*T664),0))</f>
        <v>0</v>
      </c>
      <c r="U665">
        <f>IF(B666="",U664,IFERROR(IF(AND(R665&gt;0,R664=0),R665,(1+(B666/B665-1)*Calc!$Z$1-M666*2)*U664),0))</f>
        <v>0</v>
      </c>
      <c r="V665">
        <f>IF(B666="",V664,IFERROR(IF(AND(R665&gt;0,R664=0),R665,(1+(B666/B665-1)*Calc!$Z$1-N666*2)*V664),0))</f>
        <v>0</v>
      </c>
      <c r="W665">
        <f>IF(ISNUMBER(C665),C665,W664)</f>
        <v>0.28999999999999998</v>
      </c>
      <c r="Y665" s="1" t="e">
        <f>IF(AND(Q665&gt;=Chart!$F$2,Q665&lt;=Chart!$F$3),Q665,#N/A)</f>
        <v>#N/A</v>
      </c>
      <c r="Z665" t="e">
        <f>IF(AND(Q665&gt;=Chart!$F$2,Q665&lt;=Chart!$F$3),R665,#N/A)</f>
        <v>#N/A</v>
      </c>
      <c r="AA665" t="e">
        <f>IF(AND(Q665&gt;=Chart!$F$2,Q665&lt;=Chart!$F$3),S665,#N/A)</f>
        <v>#N/A</v>
      </c>
      <c r="AB665" t="e">
        <f>IF(AND(Q665&gt;=Chart!$F$2,Q665&lt;=Chart!$F$3),T665,#N/A)</f>
        <v>#N/A</v>
      </c>
      <c r="AC665" t="e">
        <f>IF(AND(Q665&gt;=Chart!$F$2,Q665&lt;=Chart!$F$3),U665,#N/A)</f>
        <v>#N/A</v>
      </c>
      <c r="AD665" t="e">
        <f>IF(AND(Q665&gt;=Chart!$F$2,Q665&lt;=Chart!$F$3),V665,#N/A)</f>
        <v>#N/A</v>
      </c>
      <c r="AE665" t="e">
        <f>IF(AND(Q665&gt;=Chart!$F$2,Q665&lt;=Chart!$F$3),I665,#N/A)</f>
        <v>#N/A</v>
      </c>
      <c r="AF665" t="e">
        <f>IF(AND(Q665&gt;=Chart!$F$2,Q665&lt;=Chart!$F$3),H665/100,#N/A)</f>
        <v>#N/A</v>
      </c>
      <c r="AG665" t="e">
        <f>IF(AND(Q665&gt;=Chart!$F$2,Q665&lt;=Chart!$F$3),W665/100,#N/A)</f>
        <v>#N/A</v>
      </c>
    </row>
    <row r="666" spans="1:33" x14ac:dyDescent="0.25">
      <c r="A666">
        <v>1454337000</v>
      </c>
      <c r="B666">
        <f>INDEX('Daily Data ADJ'!$1:$1048576,MATCH(Calc!$A666,'Daily Data ADJ'!$A:$A,0),MATCH("SPY, CBOE BZX: Close",'Daily Data ADJ'!$1:$1,0))</f>
        <v>170.73854345000001</v>
      </c>
      <c r="C666">
        <f>INDEX('Daily Data ADJ'!$1:$1048576,MATCH(Calc!$A666,'Daily Data ADJ'!$A:$A,0),MATCH("EFFR, FRED: Close",'Daily Data ADJ'!$1:$1,0))</f>
        <v>0.38</v>
      </c>
      <c r="D666" t="str">
        <f>INDEX('Daily Data ADJ'!$1:$1048576,MATCH(Calc!$A666,'Daily Data ADJ'!$A:$A,1),MATCH("SOFR, FRED: Close",'Daily Data ADJ'!$1:$1,0))</f>
        <v>NaN</v>
      </c>
      <c r="E666">
        <f>INDEX('Daily Data ADJ'!$1:$1048576,MATCH(Calc!$A666,'Daily Data ADJ'!$A:$A,0),MATCH("UPRO, CBOE BZX: Close",'Daily Data ADJ'!$1:$1,0))</f>
        <v>8.6278650999999993</v>
      </c>
      <c r="F666">
        <f>INDEX('Daily Data ADJ'!$1:$1048576,MATCH(Calc!$A666,'Daily Data ADJ'!$A:$A,0),MATCH("ES1!, CME_MINI: Close",'Daily Data ADJ'!$1:$1,0))</f>
        <v>1931.25</v>
      </c>
      <c r="G666">
        <f>INDEX('Daily Data ADJ'!$1:$1048576,MATCH(Calc!$A666,'Daily Data ADJ'!$A:$A,0),MATCH("ES2!, CME_MINI: Close",'Daily Data ADJ'!$1:$1,0))</f>
        <v>1923</v>
      </c>
      <c r="H666">
        <f>INDEX('QUANDL MULTPL SP500_DIV_YIELD_M'!$A:$G,MATCH(Calc!$A666,'QUANDL MULTPL SP500_DIV_YIELD_M'!$A:$A,1),MATCH('QUANDL MULTPL SP500_DIV_YIELD_M'!$E$1,'QUANDL MULTPL SP500_DIV_YIELD_M'!$A$1:$G$1,0))</f>
        <v>2.27</v>
      </c>
      <c r="I666" s="5">
        <f t="shared" si="60"/>
        <v>5.7218018113333637E-3</v>
      </c>
      <c r="J666" s="1">
        <f>A666/24/60/60+DATE(1970,1,1)</f>
        <v>42401.604166666672</v>
      </c>
      <c r="K666" s="3">
        <f t="shared" si="63"/>
        <v>3</v>
      </c>
      <c r="L666" s="6">
        <f>(1+Chart!$F$4)^(1/(365/K666))-1</f>
        <v>1.9979165917494157E-4</v>
      </c>
      <c r="M666" s="6">
        <f t="shared" si="64"/>
        <v>3.1174170058045902E-5</v>
      </c>
      <c r="N666" s="6">
        <f t="shared" si="65"/>
        <v>4.6895574730143608E-5</v>
      </c>
      <c r="O666">
        <f>O665*(B666/B665)</f>
        <v>170.7385434500008</v>
      </c>
      <c r="P666">
        <f t="shared" si="61"/>
        <v>2016</v>
      </c>
      <c r="Q666" s="1">
        <f t="shared" si="62"/>
        <v>42401.604166666672</v>
      </c>
      <c r="R666">
        <f>IF(B667="",R665,IF(Q666&gt;=Chart!$F$2,E666,0))</f>
        <v>0</v>
      </c>
      <c r="S666">
        <f>IF(B667="",S665,IFERROR(IF(AND(R666&gt;0,R665=0),R666,(1+(B667/B666-1)*Calc!$Z$1)*S665),0))</f>
        <v>0</v>
      </c>
      <c r="T666">
        <f>IF(B667="",T665,IFERROR(IF(AND(R666&gt;0,R665=0),R666,(1+(B667/B666-1)*Calc!$Z$1-L667)*T665),0))</f>
        <v>0</v>
      </c>
      <c r="U666">
        <f>IF(B667="",U665,IFERROR(IF(AND(R666&gt;0,R665=0),R666,(1+(B667/B666-1)*Calc!$Z$1-M667*2)*U665),0))</f>
        <v>0</v>
      </c>
      <c r="V666">
        <f>IF(B667="",V665,IFERROR(IF(AND(R666&gt;0,R665=0),R666,(1+(B667/B666-1)*Calc!$Z$1-N667*2)*V665),0))</f>
        <v>0</v>
      </c>
      <c r="W666">
        <f>IF(ISNUMBER(C666),C666,W665)</f>
        <v>0.38</v>
      </c>
      <c r="Y666" s="1" t="e">
        <f>IF(AND(Q666&gt;=Chart!$F$2,Q666&lt;=Chart!$F$3),Q666,#N/A)</f>
        <v>#N/A</v>
      </c>
      <c r="Z666" t="e">
        <f>IF(AND(Q666&gt;=Chart!$F$2,Q666&lt;=Chart!$F$3),R666,#N/A)</f>
        <v>#N/A</v>
      </c>
      <c r="AA666" t="e">
        <f>IF(AND(Q666&gt;=Chart!$F$2,Q666&lt;=Chart!$F$3),S666,#N/A)</f>
        <v>#N/A</v>
      </c>
      <c r="AB666" t="e">
        <f>IF(AND(Q666&gt;=Chart!$F$2,Q666&lt;=Chart!$F$3),T666,#N/A)</f>
        <v>#N/A</v>
      </c>
      <c r="AC666" t="e">
        <f>IF(AND(Q666&gt;=Chart!$F$2,Q666&lt;=Chart!$F$3),U666,#N/A)</f>
        <v>#N/A</v>
      </c>
      <c r="AD666" t="e">
        <f>IF(AND(Q666&gt;=Chart!$F$2,Q666&lt;=Chart!$F$3),V666,#N/A)</f>
        <v>#N/A</v>
      </c>
      <c r="AE666" t="e">
        <f>IF(AND(Q666&gt;=Chart!$F$2,Q666&lt;=Chart!$F$3),I666,#N/A)</f>
        <v>#N/A</v>
      </c>
      <c r="AF666" t="e">
        <f>IF(AND(Q666&gt;=Chart!$F$2,Q666&lt;=Chart!$F$3),H666/100,#N/A)</f>
        <v>#N/A</v>
      </c>
      <c r="AG666" t="e">
        <f>IF(AND(Q666&gt;=Chart!$F$2,Q666&lt;=Chart!$F$3),W666/100,#N/A)</f>
        <v>#N/A</v>
      </c>
    </row>
    <row r="667" spans="1:33" x14ac:dyDescent="0.25">
      <c r="A667">
        <v>1454423400</v>
      </c>
      <c r="B667">
        <f>INDEX('Daily Data ADJ'!$1:$1048576,MATCH(Calc!$A667,'Daily Data ADJ'!$A:$A,0),MATCH("SPY, CBOE BZX: Close",'Daily Data ADJ'!$1:$1,0))</f>
        <v>167.66145842</v>
      </c>
      <c r="C667">
        <f>INDEX('Daily Data ADJ'!$1:$1048576,MATCH(Calc!$A667,'Daily Data ADJ'!$A:$A,0),MATCH("EFFR, FRED: Close",'Daily Data ADJ'!$1:$1,0))</f>
        <v>0.38</v>
      </c>
      <c r="D667" t="str">
        <f>INDEX('Daily Data ADJ'!$1:$1048576,MATCH(Calc!$A667,'Daily Data ADJ'!$A:$A,1),MATCH("SOFR, FRED: Close",'Daily Data ADJ'!$1:$1,0))</f>
        <v>NaN</v>
      </c>
      <c r="E667">
        <f>INDEX('Daily Data ADJ'!$1:$1048576,MATCH(Calc!$A667,'Daily Data ADJ'!$A:$A,0),MATCH("UPRO, CBOE BZX: Close",'Daily Data ADJ'!$1:$1,0))</f>
        <v>8.1656873799999996</v>
      </c>
      <c r="F667">
        <f>INDEX('Daily Data ADJ'!$1:$1048576,MATCH(Calc!$A667,'Daily Data ADJ'!$A:$A,0),MATCH("ES1!, CME_MINI: Close",'Daily Data ADJ'!$1:$1,0))</f>
        <v>1897.5</v>
      </c>
      <c r="G667">
        <f>INDEX('Daily Data ADJ'!$1:$1048576,MATCH(Calc!$A667,'Daily Data ADJ'!$A:$A,0),MATCH("ES2!, CME_MINI: Close",'Daily Data ADJ'!$1:$1,0))</f>
        <v>1889</v>
      </c>
      <c r="H667">
        <f>INDEX('QUANDL MULTPL SP500_DIV_YIELD_M'!$A:$G,MATCH(Calc!$A667,'QUANDL MULTPL SP500_DIV_YIELD_M'!$A:$A,1),MATCH('QUANDL MULTPL SP500_DIV_YIELD_M'!$E$1,'QUANDL MULTPL SP500_DIV_YIELD_M'!$A$1:$G$1,0))</f>
        <v>2.27</v>
      </c>
      <c r="I667" s="5">
        <f t="shared" si="60"/>
        <v>4.901727007600002E-3</v>
      </c>
      <c r="J667" s="1">
        <f>A667/24/60/60+DATE(1970,1,1)</f>
        <v>42402.604166666672</v>
      </c>
      <c r="K667" s="3">
        <f t="shared" si="63"/>
        <v>1</v>
      </c>
      <c r="L667" s="6">
        <f>(1+Chart!$F$4)^(1/(365/K667))-1</f>
        <v>6.6592785027408397E-5</v>
      </c>
      <c r="M667" s="6">
        <f t="shared" si="64"/>
        <v>1.0391282040167482E-5</v>
      </c>
      <c r="N667" s="6">
        <f t="shared" si="65"/>
        <v>1.3396672358778616E-5</v>
      </c>
      <c r="O667">
        <f>O666*(B667/B666)</f>
        <v>167.6614584200008</v>
      </c>
      <c r="P667">
        <f t="shared" si="61"/>
        <v>2016</v>
      </c>
      <c r="Q667" s="1">
        <f t="shared" si="62"/>
        <v>42402.604166666672</v>
      </c>
      <c r="R667">
        <f>IF(B668="",R666,IF(Q667&gt;=Chart!$F$2,E667,0))</f>
        <v>0</v>
      </c>
      <c r="S667">
        <f>IF(B668="",S666,IFERROR(IF(AND(R667&gt;0,R666=0),R667,(1+(B668/B667-1)*Calc!$Z$1)*S666),0))</f>
        <v>0</v>
      </c>
      <c r="T667">
        <f>IF(B668="",T666,IFERROR(IF(AND(R667&gt;0,R666=0),R667,(1+(B668/B667-1)*Calc!$Z$1-L668)*T666),0))</f>
        <v>0</v>
      </c>
      <c r="U667">
        <f>IF(B668="",U666,IFERROR(IF(AND(R667&gt;0,R666=0),R667,(1+(B668/B667-1)*Calc!$Z$1-M668*2)*U666),0))</f>
        <v>0</v>
      </c>
      <c r="V667">
        <f>IF(B668="",V666,IFERROR(IF(AND(R667&gt;0,R666=0),R667,(1+(B668/B667-1)*Calc!$Z$1-N668*2)*V666),0))</f>
        <v>0</v>
      </c>
      <c r="W667">
        <f>IF(ISNUMBER(C667),C667,W666)</f>
        <v>0.38</v>
      </c>
      <c r="Y667" s="1" t="e">
        <f>IF(AND(Q667&gt;=Chart!$F$2,Q667&lt;=Chart!$F$3),Q667,#N/A)</f>
        <v>#N/A</v>
      </c>
      <c r="Z667" t="e">
        <f>IF(AND(Q667&gt;=Chart!$F$2,Q667&lt;=Chart!$F$3),R667,#N/A)</f>
        <v>#N/A</v>
      </c>
      <c r="AA667" t="e">
        <f>IF(AND(Q667&gt;=Chart!$F$2,Q667&lt;=Chart!$F$3),S667,#N/A)</f>
        <v>#N/A</v>
      </c>
      <c r="AB667" t="e">
        <f>IF(AND(Q667&gt;=Chart!$F$2,Q667&lt;=Chart!$F$3),T667,#N/A)</f>
        <v>#N/A</v>
      </c>
      <c r="AC667" t="e">
        <f>IF(AND(Q667&gt;=Chart!$F$2,Q667&lt;=Chart!$F$3),U667,#N/A)</f>
        <v>#N/A</v>
      </c>
      <c r="AD667" t="e">
        <f>IF(AND(Q667&gt;=Chart!$F$2,Q667&lt;=Chart!$F$3),V667,#N/A)</f>
        <v>#N/A</v>
      </c>
      <c r="AE667" t="e">
        <f>IF(AND(Q667&gt;=Chart!$F$2,Q667&lt;=Chart!$F$3),I667,#N/A)</f>
        <v>#N/A</v>
      </c>
      <c r="AF667" t="e">
        <f>IF(AND(Q667&gt;=Chart!$F$2,Q667&lt;=Chart!$F$3),H667/100,#N/A)</f>
        <v>#N/A</v>
      </c>
      <c r="AG667" t="e">
        <f>IF(AND(Q667&gt;=Chart!$F$2,Q667&lt;=Chart!$F$3),W667/100,#N/A)</f>
        <v>#N/A</v>
      </c>
    </row>
    <row r="668" spans="1:33" x14ac:dyDescent="0.25">
      <c r="A668">
        <v>1454509800</v>
      </c>
      <c r="B668">
        <f>INDEX('Daily Data ADJ'!$1:$1048576,MATCH(Calc!$A668,'Daily Data ADJ'!$A:$A,0),MATCH("SPY, CBOE BZX: Close",'Daily Data ADJ'!$1:$1,0))</f>
        <v>168.66658075000001</v>
      </c>
      <c r="C668">
        <f>INDEX('Daily Data ADJ'!$1:$1048576,MATCH(Calc!$A668,'Daily Data ADJ'!$A:$A,0),MATCH("EFFR, FRED: Close",'Daily Data ADJ'!$1:$1,0))</f>
        <v>0.38</v>
      </c>
      <c r="D668" t="str">
        <f>INDEX('Daily Data ADJ'!$1:$1048576,MATCH(Calc!$A668,'Daily Data ADJ'!$A:$A,1),MATCH("SOFR, FRED: Close",'Daily Data ADJ'!$1:$1,0))</f>
        <v>NaN</v>
      </c>
      <c r="E668">
        <f>INDEX('Daily Data ADJ'!$1:$1048576,MATCH(Calc!$A668,'Daily Data ADJ'!$A:$A,0),MATCH("UPRO, CBOE BZX: Close",'Daily Data ADJ'!$1:$1,0))</f>
        <v>8.3028710700000001</v>
      </c>
      <c r="F668">
        <f>INDEX('Daily Data ADJ'!$1:$1048576,MATCH(Calc!$A668,'Daily Data ADJ'!$A:$A,0),MATCH("ES1!, CME_MINI: Close",'Daily Data ADJ'!$1:$1,0))</f>
        <v>1908.5</v>
      </c>
      <c r="G668">
        <f>INDEX('Daily Data ADJ'!$1:$1048576,MATCH(Calc!$A668,'Daily Data ADJ'!$A:$A,0),MATCH("ES2!, CME_MINI: Close",'Daily Data ADJ'!$1:$1,0))</f>
        <v>1899.75</v>
      </c>
      <c r="H668">
        <f>INDEX('QUANDL MULTPL SP500_DIV_YIELD_M'!$A:$G,MATCH(Calc!$A668,'QUANDL MULTPL SP500_DIV_YIELD_M'!$A:$A,1),MATCH('QUANDL MULTPL SP500_DIV_YIELD_M'!$E$1,'QUANDL MULTPL SP500_DIV_YIELD_M'!$A$1:$G$1,0))</f>
        <v>2.27</v>
      </c>
      <c r="I668" s="5">
        <f t="shared" si="60"/>
        <v>4.4867249919091114E-3</v>
      </c>
      <c r="J668" s="1">
        <f>A668/24/60/60+DATE(1970,1,1)</f>
        <v>42403.604166666672</v>
      </c>
      <c r="K668" s="3">
        <f t="shared" si="63"/>
        <v>1</v>
      </c>
      <c r="L668" s="6">
        <f>(1+Chart!$F$4)^(1/(365/K668))-1</f>
        <v>6.6592785027408397E-5</v>
      </c>
      <c r="M668" s="6">
        <f t="shared" si="64"/>
        <v>1.0391282040167482E-5</v>
      </c>
      <c r="N668" s="6">
        <f t="shared" si="65"/>
        <v>1.2264978357601208E-5</v>
      </c>
      <c r="O668">
        <f>O667*(B668/B667)</f>
        <v>168.6665807500008</v>
      </c>
      <c r="P668">
        <f t="shared" si="61"/>
        <v>2016</v>
      </c>
      <c r="Q668" s="1">
        <f t="shared" si="62"/>
        <v>42403.604166666672</v>
      </c>
      <c r="R668">
        <f>IF(B669="",R667,IF(Q668&gt;=Chart!$F$2,E668,0))</f>
        <v>0</v>
      </c>
      <c r="S668">
        <f>IF(B669="",S667,IFERROR(IF(AND(R668&gt;0,R667=0),R668,(1+(B669/B668-1)*Calc!$Z$1)*S667),0))</f>
        <v>0</v>
      </c>
      <c r="T668">
        <f>IF(B669="",T667,IFERROR(IF(AND(R668&gt;0,R667=0),R668,(1+(B669/B668-1)*Calc!$Z$1-L669)*T667),0))</f>
        <v>0</v>
      </c>
      <c r="U668">
        <f>IF(B669="",U667,IFERROR(IF(AND(R668&gt;0,R667=0),R668,(1+(B669/B668-1)*Calc!$Z$1-M669*2)*U667),0))</f>
        <v>0</v>
      </c>
      <c r="V668">
        <f>IF(B669="",V667,IFERROR(IF(AND(R668&gt;0,R667=0),R668,(1+(B669/B668-1)*Calc!$Z$1-N669*2)*V667),0))</f>
        <v>0</v>
      </c>
      <c r="W668">
        <f>IF(ISNUMBER(C668),C668,W667)</f>
        <v>0.38</v>
      </c>
      <c r="Y668" s="1" t="e">
        <f>IF(AND(Q668&gt;=Chart!$F$2,Q668&lt;=Chart!$F$3),Q668,#N/A)</f>
        <v>#N/A</v>
      </c>
      <c r="Z668" t="e">
        <f>IF(AND(Q668&gt;=Chart!$F$2,Q668&lt;=Chart!$F$3),R668,#N/A)</f>
        <v>#N/A</v>
      </c>
      <c r="AA668" t="e">
        <f>IF(AND(Q668&gt;=Chart!$F$2,Q668&lt;=Chart!$F$3),S668,#N/A)</f>
        <v>#N/A</v>
      </c>
      <c r="AB668" t="e">
        <f>IF(AND(Q668&gt;=Chart!$F$2,Q668&lt;=Chart!$F$3),T668,#N/A)</f>
        <v>#N/A</v>
      </c>
      <c r="AC668" t="e">
        <f>IF(AND(Q668&gt;=Chart!$F$2,Q668&lt;=Chart!$F$3),U668,#N/A)</f>
        <v>#N/A</v>
      </c>
      <c r="AD668" t="e">
        <f>IF(AND(Q668&gt;=Chart!$F$2,Q668&lt;=Chart!$F$3),V668,#N/A)</f>
        <v>#N/A</v>
      </c>
      <c r="AE668" t="e">
        <f>IF(AND(Q668&gt;=Chart!$F$2,Q668&lt;=Chart!$F$3),I668,#N/A)</f>
        <v>#N/A</v>
      </c>
      <c r="AF668" t="e">
        <f>IF(AND(Q668&gt;=Chart!$F$2,Q668&lt;=Chart!$F$3),H668/100,#N/A)</f>
        <v>#N/A</v>
      </c>
      <c r="AG668" t="e">
        <f>IF(AND(Q668&gt;=Chart!$F$2,Q668&lt;=Chart!$F$3),W668/100,#N/A)</f>
        <v>#N/A</v>
      </c>
    </row>
    <row r="669" spans="1:33" x14ac:dyDescent="0.25">
      <c r="A669">
        <v>1454596200</v>
      </c>
      <c r="B669">
        <f>INDEX('Daily Data ADJ'!$1:$1048576,MATCH(Calc!$A669,'Daily Data ADJ'!$A:$A,0),MATCH("SPY, CBOE BZX: Close",'Daily Data ADJ'!$1:$1,0))</f>
        <v>168.93108663000001</v>
      </c>
      <c r="C669">
        <f>INDEX('Daily Data ADJ'!$1:$1048576,MATCH(Calc!$A669,'Daily Data ADJ'!$A:$A,0),MATCH("EFFR, FRED: Close",'Daily Data ADJ'!$1:$1,0))</f>
        <v>0.38</v>
      </c>
      <c r="D669" t="str">
        <f>INDEX('Daily Data ADJ'!$1:$1048576,MATCH(Calc!$A669,'Daily Data ADJ'!$A:$A,1),MATCH("SOFR, FRED: Close",'Daily Data ADJ'!$1:$1,0))</f>
        <v>NaN</v>
      </c>
      <c r="E669">
        <f>INDEX('Daily Data ADJ'!$1:$1048576,MATCH(Calc!$A669,'Daily Data ADJ'!$A:$A,0),MATCH("UPRO, CBOE BZX: Close",'Daily Data ADJ'!$1:$1,0))</f>
        <v>8.3387994800000005</v>
      </c>
      <c r="F669">
        <f>INDEX('Daily Data ADJ'!$1:$1048576,MATCH(Calc!$A669,'Daily Data ADJ'!$A:$A,0),MATCH("ES1!, CME_MINI: Close",'Daily Data ADJ'!$1:$1,0))</f>
        <v>1907.75</v>
      </c>
      <c r="G669">
        <f>INDEX('Daily Data ADJ'!$1:$1048576,MATCH(Calc!$A669,'Daily Data ADJ'!$A:$A,0),MATCH("ES2!, CME_MINI: Close",'Daily Data ADJ'!$1:$1,0))</f>
        <v>1899</v>
      </c>
      <c r="H669">
        <f>INDEX('QUANDL MULTPL SP500_DIV_YIELD_M'!$A:$G,MATCH(Calc!$A669,'QUANDL MULTPL SP500_DIV_YIELD_M'!$A:$A,1),MATCH('QUANDL MULTPL SP500_DIV_YIELD_M'!$E$1,'QUANDL MULTPL SP500_DIV_YIELD_M'!$A$1:$G$1,0))</f>
        <v>2.27</v>
      </c>
      <c r="I669" s="5">
        <f t="shared" si="60"/>
        <v>4.4796140461104729E-3</v>
      </c>
      <c r="J669" s="1">
        <f>A669/24/60/60+DATE(1970,1,1)</f>
        <v>42404.604166666672</v>
      </c>
      <c r="K669" s="3">
        <f t="shared" si="63"/>
        <v>1</v>
      </c>
      <c r="L669" s="6">
        <f>(1+Chart!$F$4)^(1/(365/K669))-1</f>
        <v>6.6592785027408397E-5</v>
      </c>
      <c r="M669" s="6">
        <f t="shared" si="64"/>
        <v>1.0391282040167482E-5</v>
      </c>
      <c r="N669" s="6">
        <f t="shared" si="65"/>
        <v>1.2245583028258622E-5</v>
      </c>
      <c r="O669">
        <f>O668*(B669/B668)</f>
        <v>168.93108663000081</v>
      </c>
      <c r="P669">
        <f t="shared" si="61"/>
        <v>2016</v>
      </c>
      <c r="Q669" s="1">
        <f t="shared" si="62"/>
        <v>42404.604166666672</v>
      </c>
      <c r="R669">
        <f>IF(B670="",R668,IF(Q669&gt;=Chart!$F$2,E669,0))</f>
        <v>0</v>
      </c>
      <c r="S669">
        <f>IF(B670="",S668,IFERROR(IF(AND(R669&gt;0,R668=0),R669,(1+(B670/B669-1)*Calc!$Z$1)*S668),0))</f>
        <v>0</v>
      </c>
      <c r="T669">
        <f>IF(B670="",T668,IFERROR(IF(AND(R669&gt;0,R668=0),R669,(1+(B670/B669-1)*Calc!$Z$1-L670)*T668),0))</f>
        <v>0</v>
      </c>
      <c r="U669">
        <f>IF(B670="",U668,IFERROR(IF(AND(R669&gt;0,R668=0),R669,(1+(B670/B669-1)*Calc!$Z$1-M670*2)*U668),0))</f>
        <v>0</v>
      </c>
      <c r="V669">
        <f>IF(B670="",V668,IFERROR(IF(AND(R669&gt;0,R668=0),R669,(1+(B670/B669-1)*Calc!$Z$1-N670*2)*V668),0))</f>
        <v>0</v>
      </c>
      <c r="W669">
        <f>IF(ISNUMBER(C669),C669,W668)</f>
        <v>0.38</v>
      </c>
      <c r="Y669" s="1" t="e">
        <f>IF(AND(Q669&gt;=Chart!$F$2,Q669&lt;=Chart!$F$3),Q669,#N/A)</f>
        <v>#N/A</v>
      </c>
      <c r="Z669" t="e">
        <f>IF(AND(Q669&gt;=Chart!$F$2,Q669&lt;=Chart!$F$3),R669,#N/A)</f>
        <v>#N/A</v>
      </c>
      <c r="AA669" t="e">
        <f>IF(AND(Q669&gt;=Chart!$F$2,Q669&lt;=Chart!$F$3),S669,#N/A)</f>
        <v>#N/A</v>
      </c>
      <c r="AB669" t="e">
        <f>IF(AND(Q669&gt;=Chart!$F$2,Q669&lt;=Chart!$F$3),T669,#N/A)</f>
        <v>#N/A</v>
      </c>
      <c r="AC669" t="e">
        <f>IF(AND(Q669&gt;=Chart!$F$2,Q669&lt;=Chart!$F$3),U669,#N/A)</f>
        <v>#N/A</v>
      </c>
      <c r="AD669" t="e">
        <f>IF(AND(Q669&gt;=Chart!$F$2,Q669&lt;=Chart!$F$3),V669,#N/A)</f>
        <v>#N/A</v>
      </c>
      <c r="AE669" t="e">
        <f>IF(AND(Q669&gt;=Chart!$F$2,Q669&lt;=Chart!$F$3),I669,#N/A)</f>
        <v>#N/A</v>
      </c>
      <c r="AF669" t="e">
        <f>IF(AND(Q669&gt;=Chart!$F$2,Q669&lt;=Chart!$F$3),H669/100,#N/A)</f>
        <v>#N/A</v>
      </c>
      <c r="AG669" t="e">
        <f>IF(AND(Q669&gt;=Chart!$F$2,Q669&lt;=Chart!$F$3),W669/100,#N/A)</f>
        <v>#N/A</v>
      </c>
    </row>
    <row r="670" spans="1:33" x14ac:dyDescent="0.25">
      <c r="A670">
        <v>1454682600</v>
      </c>
      <c r="B670">
        <f>INDEX('Daily Data ADJ'!$1:$1048576,MATCH(Calc!$A670,'Daily Data ADJ'!$A:$A,0),MATCH("SPY, CBOE BZX: Close",'Daily Data ADJ'!$1:$1,0))</f>
        <v>165.71293180000001</v>
      </c>
      <c r="C670">
        <f>INDEX('Daily Data ADJ'!$1:$1048576,MATCH(Calc!$A670,'Daily Data ADJ'!$A:$A,0),MATCH("EFFR, FRED: Close",'Daily Data ADJ'!$1:$1,0))</f>
        <v>0.38</v>
      </c>
      <c r="D670" t="str">
        <f>INDEX('Daily Data ADJ'!$1:$1048576,MATCH(Calc!$A670,'Daily Data ADJ'!$A:$A,1),MATCH("SOFR, FRED: Close",'Daily Data ADJ'!$1:$1,0))</f>
        <v>NaN</v>
      </c>
      <c r="E670">
        <f>INDEX('Daily Data ADJ'!$1:$1048576,MATCH(Calc!$A670,'Daily Data ADJ'!$A:$A,0),MATCH("UPRO, CBOE BZX: Close",'Daily Data ADJ'!$1:$1,0))</f>
        <v>7.8619235099999996</v>
      </c>
      <c r="F670">
        <f>INDEX('Daily Data ADJ'!$1:$1048576,MATCH(Calc!$A670,'Daily Data ADJ'!$A:$A,0),MATCH("ES1!, CME_MINI: Close",'Daily Data ADJ'!$1:$1,0))</f>
        <v>1875.25</v>
      </c>
      <c r="G670">
        <f>INDEX('Daily Data ADJ'!$1:$1048576,MATCH(Calc!$A670,'Daily Data ADJ'!$A:$A,0),MATCH("ES2!, CME_MINI: Close",'Daily Data ADJ'!$1:$1,0))</f>
        <v>1866.5</v>
      </c>
      <c r="H670">
        <f>INDEX('QUANDL MULTPL SP500_DIV_YIELD_M'!$A:$G,MATCH(Calc!$A670,'QUANDL MULTPL SP500_DIV_YIELD_M'!$A:$A,1),MATCH('QUANDL MULTPL SP500_DIV_YIELD_M'!$E$1,'QUANDL MULTPL SP500_DIV_YIELD_M'!$A$1:$G$1,0))</f>
        <v>2.27</v>
      </c>
      <c r="I670" s="5">
        <f t="shared" si="60"/>
        <v>4.1660478376685552E-3</v>
      </c>
      <c r="J670" s="1">
        <f>A670/24/60/60+DATE(1970,1,1)</f>
        <v>42405.604166666672</v>
      </c>
      <c r="K670" s="3">
        <f t="shared" si="63"/>
        <v>1</v>
      </c>
      <c r="L670" s="6">
        <f>(1+Chart!$F$4)^(1/(365/K670))-1</f>
        <v>6.6592785027408397E-5</v>
      </c>
      <c r="M670" s="6">
        <f t="shared" si="64"/>
        <v>1.0391282040167482E-5</v>
      </c>
      <c r="N670" s="6">
        <f t="shared" si="65"/>
        <v>1.139018510665224E-5</v>
      </c>
      <c r="O670">
        <f>O669*(B670/B669)</f>
        <v>165.7129318000008</v>
      </c>
      <c r="P670">
        <f t="shared" si="61"/>
        <v>2016</v>
      </c>
      <c r="Q670" s="1">
        <f t="shared" si="62"/>
        <v>42405.604166666672</v>
      </c>
      <c r="R670">
        <f>IF(B671="",R669,IF(Q670&gt;=Chart!$F$2,E670,0))</f>
        <v>0</v>
      </c>
      <c r="S670">
        <f>IF(B671="",S669,IFERROR(IF(AND(R670&gt;0,R669=0),R670,(1+(B671/B670-1)*Calc!$Z$1)*S669),0))</f>
        <v>0</v>
      </c>
      <c r="T670">
        <f>IF(B671="",T669,IFERROR(IF(AND(R670&gt;0,R669=0),R670,(1+(B671/B670-1)*Calc!$Z$1-L671)*T669),0))</f>
        <v>0</v>
      </c>
      <c r="U670">
        <f>IF(B671="",U669,IFERROR(IF(AND(R670&gt;0,R669=0),R670,(1+(B671/B670-1)*Calc!$Z$1-M671*2)*U669),0))</f>
        <v>0</v>
      </c>
      <c r="V670">
        <f>IF(B671="",V669,IFERROR(IF(AND(R670&gt;0,R669=0),R670,(1+(B671/B670-1)*Calc!$Z$1-N671*2)*V669),0))</f>
        <v>0</v>
      </c>
      <c r="W670">
        <f>IF(ISNUMBER(C670),C670,W669)</f>
        <v>0.38</v>
      </c>
      <c r="Y670" s="1" t="e">
        <f>IF(AND(Q670&gt;=Chart!$F$2,Q670&lt;=Chart!$F$3),Q670,#N/A)</f>
        <v>#N/A</v>
      </c>
      <c r="Z670" t="e">
        <f>IF(AND(Q670&gt;=Chart!$F$2,Q670&lt;=Chart!$F$3),R670,#N/A)</f>
        <v>#N/A</v>
      </c>
      <c r="AA670" t="e">
        <f>IF(AND(Q670&gt;=Chart!$F$2,Q670&lt;=Chart!$F$3),S670,#N/A)</f>
        <v>#N/A</v>
      </c>
      <c r="AB670" t="e">
        <f>IF(AND(Q670&gt;=Chart!$F$2,Q670&lt;=Chart!$F$3),T670,#N/A)</f>
        <v>#N/A</v>
      </c>
      <c r="AC670" t="e">
        <f>IF(AND(Q670&gt;=Chart!$F$2,Q670&lt;=Chart!$F$3),U670,#N/A)</f>
        <v>#N/A</v>
      </c>
      <c r="AD670" t="e">
        <f>IF(AND(Q670&gt;=Chart!$F$2,Q670&lt;=Chart!$F$3),V670,#N/A)</f>
        <v>#N/A</v>
      </c>
      <c r="AE670" t="e">
        <f>IF(AND(Q670&gt;=Chart!$F$2,Q670&lt;=Chart!$F$3),I670,#N/A)</f>
        <v>#N/A</v>
      </c>
      <c r="AF670" t="e">
        <f>IF(AND(Q670&gt;=Chart!$F$2,Q670&lt;=Chart!$F$3),H670/100,#N/A)</f>
        <v>#N/A</v>
      </c>
      <c r="AG670" t="e">
        <f>IF(AND(Q670&gt;=Chart!$F$2,Q670&lt;=Chart!$F$3),W670/100,#N/A)</f>
        <v>#N/A</v>
      </c>
    </row>
    <row r="671" spans="1:33" x14ac:dyDescent="0.25">
      <c r="A671">
        <v>1454941800</v>
      </c>
      <c r="B671">
        <f>INDEX('Daily Data ADJ'!$1:$1048576,MATCH(Calc!$A671,'Daily Data ADJ'!$A:$A,0),MATCH("SPY, CBOE BZX: Close",'Daily Data ADJ'!$1:$1,0))</f>
        <v>163.48226557000001</v>
      </c>
      <c r="C671">
        <f>INDEX('Daily Data ADJ'!$1:$1048576,MATCH(Calc!$A671,'Daily Data ADJ'!$A:$A,0),MATCH("EFFR, FRED: Close",'Daily Data ADJ'!$1:$1,0))</f>
        <v>0.38</v>
      </c>
      <c r="D671" t="str">
        <f>INDEX('Daily Data ADJ'!$1:$1048576,MATCH(Calc!$A671,'Daily Data ADJ'!$A:$A,1),MATCH("SOFR, FRED: Close",'Daily Data ADJ'!$1:$1,0))</f>
        <v>NaN</v>
      </c>
      <c r="E671">
        <f>INDEX('Daily Data ADJ'!$1:$1048576,MATCH(Calc!$A671,'Daily Data ADJ'!$A:$A,0),MATCH("UPRO, CBOE BZX: Close",'Daily Data ADJ'!$1:$1,0))</f>
        <v>7.5385629500000002</v>
      </c>
      <c r="F671">
        <f>INDEX('Daily Data ADJ'!$1:$1048576,MATCH(Calc!$A671,'Daily Data ADJ'!$A:$A,0),MATCH("ES1!, CME_MINI: Close",'Daily Data ADJ'!$1:$1,0))</f>
        <v>1852</v>
      </c>
      <c r="G671">
        <f>INDEX('Daily Data ADJ'!$1:$1048576,MATCH(Calc!$A671,'Daily Data ADJ'!$A:$A,0),MATCH("ES2!, CME_MINI: Close",'Daily Data ADJ'!$1:$1,0))</f>
        <v>1843.25</v>
      </c>
      <c r="H671">
        <f>INDEX('QUANDL MULTPL SP500_DIV_YIELD_M'!$A:$G,MATCH(Calc!$A671,'QUANDL MULTPL SP500_DIV_YIELD_M'!$A:$A,1),MATCH('QUANDL MULTPL SP500_DIV_YIELD_M'!$E$1,'QUANDL MULTPL SP500_DIV_YIELD_M'!$A$1:$G$1,0))</f>
        <v>2.27</v>
      </c>
      <c r="I671" s="5">
        <f t="shared" si="60"/>
        <v>3.9350228442356951E-3</v>
      </c>
      <c r="J671" s="1">
        <f>A671/24/60/60+DATE(1970,1,1)</f>
        <v>42408.604166666672</v>
      </c>
      <c r="K671" s="3">
        <f t="shared" si="63"/>
        <v>3</v>
      </c>
      <c r="L671" s="6">
        <f>(1+Chart!$F$4)^(1/(365/K671))-1</f>
        <v>1.9979165917494157E-4</v>
      </c>
      <c r="M671" s="6">
        <f t="shared" si="64"/>
        <v>3.1174170058045902E-5</v>
      </c>
      <c r="N671" s="6">
        <f t="shared" si="65"/>
        <v>3.2279706396964869E-5</v>
      </c>
      <c r="O671">
        <f>O670*(B671/B670)</f>
        <v>163.48226557000081</v>
      </c>
      <c r="P671">
        <f t="shared" si="61"/>
        <v>2016</v>
      </c>
      <c r="Q671" s="1">
        <f t="shared" si="62"/>
        <v>42408.604166666672</v>
      </c>
      <c r="R671">
        <f>IF(B672="",R670,IF(Q671&gt;=Chart!$F$2,E671,0))</f>
        <v>0</v>
      </c>
      <c r="S671">
        <f>IF(B672="",S670,IFERROR(IF(AND(R671&gt;0,R670=0),R671,(1+(B672/B671-1)*Calc!$Z$1)*S670),0))</f>
        <v>0</v>
      </c>
      <c r="T671">
        <f>IF(B672="",T670,IFERROR(IF(AND(R671&gt;0,R670=0),R671,(1+(B672/B671-1)*Calc!$Z$1-L672)*T670),0))</f>
        <v>0</v>
      </c>
      <c r="U671">
        <f>IF(B672="",U670,IFERROR(IF(AND(R671&gt;0,R670=0),R671,(1+(B672/B671-1)*Calc!$Z$1-M672*2)*U670),0))</f>
        <v>0</v>
      </c>
      <c r="V671">
        <f>IF(B672="",V670,IFERROR(IF(AND(R671&gt;0,R670=0),R671,(1+(B672/B671-1)*Calc!$Z$1-N672*2)*V670),0))</f>
        <v>0</v>
      </c>
      <c r="W671">
        <f>IF(ISNUMBER(C671),C671,W670)</f>
        <v>0.38</v>
      </c>
      <c r="Y671" s="1" t="e">
        <f>IF(AND(Q671&gt;=Chart!$F$2,Q671&lt;=Chart!$F$3),Q671,#N/A)</f>
        <v>#N/A</v>
      </c>
      <c r="Z671" t="e">
        <f>IF(AND(Q671&gt;=Chart!$F$2,Q671&lt;=Chart!$F$3),R671,#N/A)</f>
        <v>#N/A</v>
      </c>
      <c r="AA671" t="e">
        <f>IF(AND(Q671&gt;=Chart!$F$2,Q671&lt;=Chart!$F$3),S671,#N/A)</f>
        <v>#N/A</v>
      </c>
      <c r="AB671" t="e">
        <f>IF(AND(Q671&gt;=Chart!$F$2,Q671&lt;=Chart!$F$3),T671,#N/A)</f>
        <v>#N/A</v>
      </c>
      <c r="AC671" t="e">
        <f>IF(AND(Q671&gt;=Chart!$F$2,Q671&lt;=Chart!$F$3),U671,#N/A)</f>
        <v>#N/A</v>
      </c>
      <c r="AD671" t="e">
        <f>IF(AND(Q671&gt;=Chart!$F$2,Q671&lt;=Chart!$F$3),V671,#N/A)</f>
        <v>#N/A</v>
      </c>
      <c r="AE671" t="e">
        <f>IF(AND(Q671&gt;=Chart!$F$2,Q671&lt;=Chart!$F$3),I671,#N/A)</f>
        <v>#N/A</v>
      </c>
      <c r="AF671" t="e">
        <f>IF(AND(Q671&gt;=Chart!$F$2,Q671&lt;=Chart!$F$3),H671/100,#N/A)</f>
        <v>#N/A</v>
      </c>
      <c r="AG671" t="e">
        <f>IF(AND(Q671&gt;=Chart!$F$2,Q671&lt;=Chart!$F$3),W671/100,#N/A)</f>
        <v>#N/A</v>
      </c>
    </row>
    <row r="672" spans="1:33" x14ac:dyDescent="0.25">
      <c r="A672">
        <v>1455028200</v>
      </c>
      <c r="B672">
        <f>INDEX('Daily Data ADJ'!$1:$1048576,MATCH(Calc!$A672,'Daily Data ADJ'!$A:$A,0),MATCH("SPY, CBOE BZX: Close",'Daily Data ADJ'!$1:$1,0))</f>
        <v>163.49108243000001</v>
      </c>
      <c r="C672">
        <f>INDEX('Daily Data ADJ'!$1:$1048576,MATCH(Calc!$A672,'Daily Data ADJ'!$A:$A,0),MATCH("EFFR, FRED: Close",'Daily Data ADJ'!$1:$1,0))</f>
        <v>0.38</v>
      </c>
      <c r="D672" t="str">
        <f>INDEX('Daily Data ADJ'!$1:$1048576,MATCH(Calc!$A672,'Daily Data ADJ'!$A:$A,1),MATCH("SOFR, FRED: Close",'Daily Data ADJ'!$1:$1,0))</f>
        <v>NaN</v>
      </c>
      <c r="E672">
        <f>INDEX('Daily Data ADJ'!$1:$1048576,MATCH(Calc!$A672,'Daily Data ADJ'!$A:$A,0),MATCH("UPRO, CBOE BZX: Close",'Daily Data ADJ'!$1:$1,0))</f>
        <v>7.5369294800000004</v>
      </c>
      <c r="F672">
        <f>INDEX('Daily Data ADJ'!$1:$1048576,MATCH(Calc!$A672,'Daily Data ADJ'!$A:$A,0),MATCH("ES1!, CME_MINI: Close",'Daily Data ADJ'!$1:$1,0))</f>
        <v>1848.25</v>
      </c>
      <c r="G672">
        <f>INDEX('Daily Data ADJ'!$1:$1048576,MATCH(Calc!$A672,'Daily Data ADJ'!$A:$A,0),MATCH("ES2!, CME_MINI: Close",'Daily Data ADJ'!$1:$1,0))</f>
        <v>1839.5</v>
      </c>
      <c r="H672">
        <f>INDEX('QUANDL MULTPL SP500_DIV_YIELD_M'!$A:$G,MATCH(Calc!$A672,'QUANDL MULTPL SP500_DIV_YIELD_M'!$A:$A,1),MATCH('QUANDL MULTPL SP500_DIV_YIELD_M'!$E$1,'QUANDL MULTPL SP500_DIV_YIELD_M'!$A$1:$G$1,0))</f>
        <v>2.27</v>
      </c>
      <c r="I672" s="5">
        <f t="shared" si="60"/>
        <v>3.8972202920871148E-3</v>
      </c>
      <c r="J672" s="1">
        <f>A672/24/60/60+DATE(1970,1,1)</f>
        <v>42409.604166666672</v>
      </c>
      <c r="K672" s="3">
        <f t="shared" si="63"/>
        <v>1</v>
      </c>
      <c r="L672" s="6">
        <f>(1+Chart!$F$4)^(1/(365/K672))-1</f>
        <v>6.6592785027408397E-5</v>
      </c>
      <c r="M672" s="6">
        <f t="shared" si="64"/>
        <v>1.0391282040167482E-5</v>
      </c>
      <c r="N672" s="6">
        <f t="shared" si="65"/>
        <v>1.0656620623494817E-5</v>
      </c>
      <c r="O672">
        <f>O671*(B672/B671)</f>
        <v>163.4910824300008</v>
      </c>
      <c r="P672">
        <f t="shared" si="61"/>
        <v>2016</v>
      </c>
      <c r="Q672" s="1">
        <f t="shared" si="62"/>
        <v>42409.604166666672</v>
      </c>
      <c r="R672">
        <f>IF(B673="",R671,IF(Q672&gt;=Chart!$F$2,E672,0))</f>
        <v>0</v>
      </c>
      <c r="S672">
        <f>IF(B673="",S671,IFERROR(IF(AND(R672&gt;0,R671=0),R672,(1+(B673/B672-1)*Calc!$Z$1)*S671),0))</f>
        <v>0</v>
      </c>
      <c r="T672">
        <f>IF(B673="",T671,IFERROR(IF(AND(R672&gt;0,R671=0),R672,(1+(B673/B672-1)*Calc!$Z$1-L673)*T671),0))</f>
        <v>0</v>
      </c>
      <c r="U672">
        <f>IF(B673="",U671,IFERROR(IF(AND(R672&gt;0,R671=0),R672,(1+(B673/B672-1)*Calc!$Z$1-M673*2)*U671),0))</f>
        <v>0</v>
      </c>
      <c r="V672">
        <f>IF(B673="",V671,IFERROR(IF(AND(R672&gt;0,R671=0),R672,(1+(B673/B672-1)*Calc!$Z$1-N673*2)*V671),0))</f>
        <v>0</v>
      </c>
      <c r="W672">
        <f>IF(ISNUMBER(C672),C672,W671)</f>
        <v>0.38</v>
      </c>
      <c r="Y672" s="1" t="e">
        <f>IF(AND(Q672&gt;=Chart!$F$2,Q672&lt;=Chart!$F$3),Q672,#N/A)</f>
        <v>#N/A</v>
      </c>
      <c r="Z672" t="e">
        <f>IF(AND(Q672&gt;=Chart!$F$2,Q672&lt;=Chart!$F$3),R672,#N/A)</f>
        <v>#N/A</v>
      </c>
      <c r="AA672" t="e">
        <f>IF(AND(Q672&gt;=Chart!$F$2,Q672&lt;=Chart!$F$3),S672,#N/A)</f>
        <v>#N/A</v>
      </c>
      <c r="AB672" t="e">
        <f>IF(AND(Q672&gt;=Chart!$F$2,Q672&lt;=Chart!$F$3),T672,#N/A)</f>
        <v>#N/A</v>
      </c>
      <c r="AC672" t="e">
        <f>IF(AND(Q672&gt;=Chart!$F$2,Q672&lt;=Chart!$F$3),U672,#N/A)</f>
        <v>#N/A</v>
      </c>
      <c r="AD672" t="e">
        <f>IF(AND(Q672&gt;=Chart!$F$2,Q672&lt;=Chart!$F$3),V672,#N/A)</f>
        <v>#N/A</v>
      </c>
      <c r="AE672" t="e">
        <f>IF(AND(Q672&gt;=Chart!$F$2,Q672&lt;=Chart!$F$3),I672,#N/A)</f>
        <v>#N/A</v>
      </c>
      <c r="AF672" t="e">
        <f>IF(AND(Q672&gt;=Chart!$F$2,Q672&lt;=Chart!$F$3),H672/100,#N/A)</f>
        <v>#N/A</v>
      </c>
      <c r="AG672" t="e">
        <f>IF(AND(Q672&gt;=Chart!$F$2,Q672&lt;=Chart!$F$3),W672/100,#N/A)</f>
        <v>#N/A</v>
      </c>
    </row>
    <row r="673" spans="1:33" x14ac:dyDescent="0.25">
      <c r="A673">
        <v>1455114600</v>
      </c>
      <c r="B673">
        <f>INDEX('Daily Data ADJ'!$1:$1048576,MATCH(Calc!$A673,'Daily Data ADJ'!$A:$A,0),MATCH("SPY, CBOE BZX: Close",'Daily Data ADJ'!$1:$1,0))</f>
        <v>163.35001263000001</v>
      </c>
      <c r="C673">
        <f>INDEX('Daily Data ADJ'!$1:$1048576,MATCH(Calc!$A673,'Daily Data ADJ'!$A:$A,0),MATCH("EFFR, FRED: Close",'Daily Data ADJ'!$1:$1,0))</f>
        <v>0.38</v>
      </c>
      <c r="D673" t="str">
        <f>INDEX('Daily Data ADJ'!$1:$1048576,MATCH(Calc!$A673,'Daily Data ADJ'!$A:$A,1),MATCH("SOFR, FRED: Close",'Daily Data ADJ'!$1:$1,0))</f>
        <v>NaN</v>
      </c>
      <c r="E673">
        <f>INDEX('Daily Data ADJ'!$1:$1048576,MATCH(Calc!$A673,'Daily Data ADJ'!$A:$A,0),MATCH("UPRO, CBOE BZX: Close",'Daily Data ADJ'!$1:$1,0))</f>
        <v>7.5288131099999998</v>
      </c>
      <c r="F673">
        <f>INDEX('Daily Data ADJ'!$1:$1048576,MATCH(Calc!$A673,'Daily Data ADJ'!$A:$A,0),MATCH("ES1!, CME_MINI: Close",'Daily Data ADJ'!$1:$1,0))</f>
        <v>1846.75</v>
      </c>
      <c r="G673">
        <f>INDEX('Daily Data ADJ'!$1:$1048576,MATCH(Calc!$A673,'Daily Data ADJ'!$A:$A,0),MATCH("ES2!, CME_MINI: Close",'Daily Data ADJ'!$1:$1,0))</f>
        <v>1837.75</v>
      </c>
      <c r="H673">
        <f>INDEX('QUANDL MULTPL SP500_DIV_YIELD_M'!$A:$G,MATCH(Calc!$A673,'QUANDL MULTPL SP500_DIV_YIELD_M'!$A:$A,1),MATCH('QUANDL MULTPL SP500_DIV_YIELD_M'!$E$1,'QUANDL MULTPL SP500_DIV_YIELD_M'!$A$1:$G$1,0))</f>
        <v>2.27</v>
      </c>
      <c r="I673" s="5">
        <f t="shared" si="60"/>
        <v>3.348334128127909E-3</v>
      </c>
      <c r="J673" s="1">
        <f>A673/24/60/60+DATE(1970,1,1)</f>
        <v>42410.604166666672</v>
      </c>
      <c r="K673" s="3">
        <f t="shared" si="63"/>
        <v>1</v>
      </c>
      <c r="L673" s="6">
        <f>(1+Chart!$F$4)^(1/(365/K673))-1</f>
        <v>6.6592785027408397E-5</v>
      </c>
      <c r="M673" s="6">
        <f t="shared" si="64"/>
        <v>1.0391282040167482E-5</v>
      </c>
      <c r="N673" s="6">
        <f t="shared" si="65"/>
        <v>9.1582362902187242E-6</v>
      </c>
      <c r="O673">
        <f>O672*(B673/B672)</f>
        <v>163.3500126300008</v>
      </c>
      <c r="P673">
        <f t="shared" si="61"/>
        <v>2016</v>
      </c>
      <c r="Q673" s="1">
        <f t="shared" si="62"/>
        <v>42410.604166666672</v>
      </c>
      <c r="R673">
        <f>IF(B674="",R672,IF(Q673&gt;=Chart!$F$2,E673,0))</f>
        <v>0</v>
      </c>
      <c r="S673">
        <f>IF(B674="",S672,IFERROR(IF(AND(R673&gt;0,R672=0),R673,(1+(B674/B673-1)*Calc!$Z$1)*S672),0))</f>
        <v>0</v>
      </c>
      <c r="T673">
        <f>IF(B674="",T672,IFERROR(IF(AND(R673&gt;0,R672=0),R673,(1+(B674/B673-1)*Calc!$Z$1-L674)*T672),0))</f>
        <v>0</v>
      </c>
      <c r="U673">
        <f>IF(B674="",U672,IFERROR(IF(AND(R673&gt;0,R672=0),R673,(1+(B674/B673-1)*Calc!$Z$1-M674*2)*U672),0))</f>
        <v>0</v>
      </c>
      <c r="V673">
        <f>IF(B674="",V672,IFERROR(IF(AND(R673&gt;0,R672=0),R673,(1+(B674/B673-1)*Calc!$Z$1-N674*2)*V672),0))</f>
        <v>0</v>
      </c>
      <c r="W673">
        <f>IF(ISNUMBER(C673),C673,W672)</f>
        <v>0.38</v>
      </c>
      <c r="Y673" s="1" t="e">
        <f>IF(AND(Q673&gt;=Chart!$F$2,Q673&lt;=Chart!$F$3),Q673,#N/A)</f>
        <v>#N/A</v>
      </c>
      <c r="Z673" t="e">
        <f>IF(AND(Q673&gt;=Chart!$F$2,Q673&lt;=Chart!$F$3),R673,#N/A)</f>
        <v>#N/A</v>
      </c>
      <c r="AA673" t="e">
        <f>IF(AND(Q673&gt;=Chart!$F$2,Q673&lt;=Chart!$F$3),S673,#N/A)</f>
        <v>#N/A</v>
      </c>
      <c r="AB673" t="e">
        <f>IF(AND(Q673&gt;=Chart!$F$2,Q673&lt;=Chart!$F$3),T673,#N/A)</f>
        <v>#N/A</v>
      </c>
      <c r="AC673" t="e">
        <f>IF(AND(Q673&gt;=Chart!$F$2,Q673&lt;=Chart!$F$3),U673,#N/A)</f>
        <v>#N/A</v>
      </c>
      <c r="AD673" t="e">
        <f>IF(AND(Q673&gt;=Chart!$F$2,Q673&lt;=Chart!$F$3),V673,#N/A)</f>
        <v>#N/A</v>
      </c>
      <c r="AE673" t="e">
        <f>IF(AND(Q673&gt;=Chart!$F$2,Q673&lt;=Chart!$F$3),I673,#N/A)</f>
        <v>#N/A</v>
      </c>
      <c r="AF673" t="e">
        <f>IF(AND(Q673&gt;=Chart!$F$2,Q673&lt;=Chart!$F$3),H673/100,#N/A)</f>
        <v>#N/A</v>
      </c>
      <c r="AG673" t="e">
        <f>IF(AND(Q673&gt;=Chart!$F$2,Q673&lt;=Chart!$F$3),W673/100,#N/A)</f>
        <v>#N/A</v>
      </c>
    </row>
    <row r="674" spans="1:33" x14ac:dyDescent="0.25">
      <c r="A674">
        <v>1455201000</v>
      </c>
      <c r="B674">
        <f>INDEX('Daily Data ADJ'!$1:$1048576,MATCH(Calc!$A674,'Daily Data ADJ'!$A:$A,0),MATCH("SPY, CBOE BZX: Close",'Daily Data ADJ'!$1:$1,0))</f>
        <v>161.22514874999999</v>
      </c>
      <c r="C674">
        <f>INDEX('Daily Data ADJ'!$1:$1048576,MATCH(Calc!$A674,'Daily Data ADJ'!$A:$A,0),MATCH("EFFR, FRED: Close",'Daily Data ADJ'!$1:$1,0))</f>
        <v>0.38</v>
      </c>
      <c r="D674" t="str">
        <f>INDEX('Daily Data ADJ'!$1:$1048576,MATCH(Calc!$A674,'Daily Data ADJ'!$A:$A,1),MATCH("SOFR, FRED: Close",'Daily Data ADJ'!$1:$1,0))</f>
        <v>NaN</v>
      </c>
      <c r="E674">
        <f>INDEX('Daily Data ADJ'!$1:$1048576,MATCH(Calc!$A674,'Daily Data ADJ'!$A:$A,0),MATCH("UPRO, CBOE BZX: Close",'Daily Data ADJ'!$1:$1,0))</f>
        <v>7.2560302099999996</v>
      </c>
      <c r="F674">
        <f>INDEX('Daily Data ADJ'!$1:$1048576,MATCH(Calc!$A674,'Daily Data ADJ'!$A:$A,0),MATCH("ES1!, CME_MINI: Close",'Daily Data ADJ'!$1:$1,0))</f>
        <v>1824.5</v>
      </c>
      <c r="G674">
        <f>INDEX('Daily Data ADJ'!$1:$1048576,MATCH(Calc!$A674,'Daily Data ADJ'!$A:$A,0),MATCH("ES2!, CME_MINI: Close",'Daily Data ADJ'!$1:$1,0))</f>
        <v>1815.5</v>
      </c>
      <c r="H674">
        <f>INDEX('QUANDL MULTPL SP500_DIV_YIELD_M'!$A:$G,MATCH(Calc!$A674,'QUANDL MULTPL SP500_DIV_YIELD_M'!$A:$A,1),MATCH('QUANDL MULTPL SP500_DIV_YIELD_M'!$E$1,'QUANDL MULTPL SP500_DIV_YIELD_M'!$A$1:$G$1,0))</f>
        <v>2.27</v>
      </c>
      <c r="I674" s="5">
        <f t="shared" si="60"/>
        <v>3.1140857430195824E-3</v>
      </c>
      <c r="J674" s="1">
        <f>A674/24/60/60+DATE(1970,1,1)</f>
        <v>42411.604166666672</v>
      </c>
      <c r="K674" s="3">
        <f t="shared" si="63"/>
        <v>1</v>
      </c>
      <c r="L674" s="6">
        <f>(1+Chart!$F$4)^(1/(365/K674))-1</f>
        <v>6.6592785027408397E-5</v>
      </c>
      <c r="M674" s="6">
        <f t="shared" si="64"/>
        <v>1.0391282040167482E-5</v>
      </c>
      <c r="N674" s="6">
        <f t="shared" si="65"/>
        <v>8.5185212710392477E-6</v>
      </c>
      <c r="O674">
        <f>O673*(B674/B673)</f>
        <v>161.22514875000078</v>
      </c>
      <c r="P674">
        <f t="shared" si="61"/>
        <v>2016</v>
      </c>
      <c r="Q674" s="1">
        <f t="shared" si="62"/>
        <v>42411.604166666672</v>
      </c>
      <c r="R674">
        <f>IF(B675="",R673,IF(Q674&gt;=Chart!$F$2,E674,0))</f>
        <v>0</v>
      </c>
      <c r="S674">
        <f>IF(B675="",S673,IFERROR(IF(AND(R674&gt;0,R673=0),R674,(1+(B675/B674-1)*Calc!$Z$1)*S673),0))</f>
        <v>0</v>
      </c>
      <c r="T674">
        <f>IF(B675="",T673,IFERROR(IF(AND(R674&gt;0,R673=0),R674,(1+(B675/B674-1)*Calc!$Z$1-L675)*T673),0))</f>
        <v>0</v>
      </c>
      <c r="U674">
        <f>IF(B675="",U673,IFERROR(IF(AND(R674&gt;0,R673=0),R674,(1+(B675/B674-1)*Calc!$Z$1-M675*2)*U673),0))</f>
        <v>0</v>
      </c>
      <c r="V674">
        <f>IF(B675="",V673,IFERROR(IF(AND(R674&gt;0,R673=0),R674,(1+(B675/B674-1)*Calc!$Z$1-N675*2)*V673),0))</f>
        <v>0</v>
      </c>
      <c r="W674">
        <f>IF(ISNUMBER(C674),C674,W673)</f>
        <v>0.38</v>
      </c>
      <c r="Y674" s="1" t="e">
        <f>IF(AND(Q674&gt;=Chart!$F$2,Q674&lt;=Chart!$F$3),Q674,#N/A)</f>
        <v>#N/A</v>
      </c>
      <c r="Z674" t="e">
        <f>IF(AND(Q674&gt;=Chart!$F$2,Q674&lt;=Chart!$F$3),R674,#N/A)</f>
        <v>#N/A</v>
      </c>
      <c r="AA674" t="e">
        <f>IF(AND(Q674&gt;=Chart!$F$2,Q674&lt;=Chart!$F$3),S674,#N/A)</f>
        <v>#N/A</v>
      </c>
      <c r="AB674" t="e">
        <f>IF(AND(Q674&gt;=Chart!$F$2,Q674&lt;=Chart!$F$3),T674,#N/A)</f>
        <v>#N/A</v>
      </c>
      <c r="AC674" t="e">
        <f>IF(AND(Q674&gt;=Chart!$F$2,Q674&lt;=Chart!$F$3),U674,#N/A)</f>
        <v>#N/A</v>
      </c>
      <c r="AD674" t="e">
        <f>IF(AND(Q674&gt;=Chart!$F$2,Q674&lt;=Chart!$F$3),V674,#N/A)</f>
        <v>#N/A</v>
      </c>
      <c r="AE674" t="e">
        <f>IF(AND(Q674&gt;=Chart!$F$2,Q674&lt;=Chart!$F$3),I674,#N/A)</f>
        <v>#N/A</v>
      </c>
      <c r="AF674" t="e">
        <f>IF(AND(Q674&gt;=Chart!$F$2,Q674&lt;=Chart!$F$3),H674/100,#N/A)</f>
        <v>#N/A</v>
      </c>
      <c r="AG674" t="e">
        <f>IF(AND(Q674&gt;=Chart!$F$2,Q674&lt;=Chart!$F$3),W674/100,#N/A)</f>
        <v>#N/A</v>
      </c>
    </row>
    <row r="675" spans="1:33" x14ac:dyDescent="0.25">
      <c r="A675">
        <v>1455287400</v>
      </c>
      <c r="B675">
        <f>INDEX('Daily Data ADJ'!$1:$1048576,MATCH(Calc!$A675,'Daily Data ADJ'!$A:$A,0),MATCH("SPY, CBOE BZX: Close",'Daily Data ADJ'!$1:$1,0))</f>
        <v>164.54910594</v>
      </c>
      <c r="C675">
        <f>INDEX('Daily Data ADJ'!$1:$1048576,MATCH(Calc!$A675,'Daily Data ADJ'!$A:$A,0),MATCH("EFFR, FRED: Close",'Daily Data ADJ'!$1:$1,0))</f>
        <v>0.38</v>
      </c>
      <c r="D675" t="str">
        <f>INDEX('Daily Data ADJ'!$1:$1048576,MATCH(Calc!$A675,'Daily Data ADJ'!$A:$A,1),MATCH("SOFR, FRED: Close",'Daily Data ADJ'!$1:$1,0))</f>
        <v>NaN</v>
      </c>
      <c r="E675">
        <f>INDEX('Daily Data ADJ'!$1:$1048576,MATCH(Calc!$A675,'Daily Data ADJ'!$A:$A,0),MATCH("UPRO, CBOE BZX: Close",'Daily Data ADJ'!$1:$1,0))</f>
        <v>7.6806450699999997</v>
      </c>
      <c r="F675">
        <f>INDEX('Daily Data ADJ'!$1:$1048576,MATCH(Calc!$A675,'Daily Data ADJ'!$A:$A,0),MATCH("ES1!, CME_MINI: Close",'Daily Data ADJ'!$1:$1,0))</f>
        <v>1858.25</v>
      </c>
      <c r="G675">
        <f>INDEX('Daily Data ADJ'!$1:$1048576,MATCH(Calc!$A675,'Daily Data ADJ'!$A:$A,0),MATCH("ES2!, CME_MINI: Close",'Daily Data ADJ'!$1:$1,0))</f>
        <v>1849.25</v>
      </c>
      <c r="H675">
        <f>INDEX('QUANDL MULTPL SP500_DIV_YIELD_M'!$A:$G,MATCH(Calc!$A675,'QUANDL MULTPL SP500_DIV_YIELD_M'!$A:$A,1),MATCH('QUANDL MULTPL SP500_DIV_YIELD_M'!$E$1,'QUANDL MULTPL SP500_DIV_YIELD_M'!$A$1:$G$1,0))</f>
        <v>2.27</v>
      </c>
      <c r="I675" s="5">
        <f t="shared" si="60"/>
        <v>3.4672234381565893E-3</v>
      </c>
      <c r="J675" s="1">
        <f>A675/24/60/60+DATE(1970,1,1)</f>
        <v>42412.604166666672</v>
      </c>
      <c r="K675" s="3">
        <f t="shared" si="63"/>
        <v>1</v>
      </c>
      <c r="L675" s="6">
        <f>(1+Chart!$F$4)^(1/(365/K675))-1</f>
        <v>6.6592785027408397E-5</v>
      </c>
      <c r="M675" s="6">
        <f t="shared" si="64"/>
        <v>1.0391282040167482E-5</v>
      </c>
      <c r="N675" s="6">
        <f t="shared" si="65"/>
        <v>9.482857227238739E-6</v>
      </c>
      <c r="O675">
        <f>O674*(B675/B674)</f>
        <v>164.54910594000083</v>
      </c>
      <c r="P675">
        <f t="shared" si="61"/>
        <v>2016</v>
      </c>
      <c r="Q675" s="1">
        <f t="shared" si="62"/>
        <v>42412.604166666672</v>
      </c>
      <c r="R675">
        <f>IF(B676="",R674,IF(Q675&gt;=Chart!$F$2,E675,0))</f>
        <v>0</v>
      </c>
      <c r="S675">
        <f>IF(B676="",S674,IFERROR(IF(AND(R675&gt;0,R674=0),R675,(1+(B676/B675-1)*Calc!$Z$1)*S674),0))</f>
        <v>0</v>
      </c>
      <c r="T675">
        <f>IF(B676="",T674,IFERROR(IF(AND(R675&gt;0,R674=0),R675,(1+(B676/B675-1)*Calc!$Z$1-L676)*T674),0))</f>
        <v>0</v>
      </c>
      <c r="U675">
        <f>IF(B676="",U674,IFERROR(IF(AND(R675&gt;0,R674=0),R675,(1+(B676/B675-1)*Calc!$Z$1-M676*2)*U674),0))</f>
        <v>0</v>
      </c>
      <c r="V675">
        <f>IF(B676="",V674,IFERROR(IF(AND(R675&gt;0,R674=0),R675,(1+(B676/B675-1)*Calc!$Z$1-N676*2)*V674),0))</f>
        <v>0</v>
      </c>
      <c r="W675">
        <f>IF(ISNUMBER(C675),C675,W674)</f>
        <v>0.38</v>
      </c>
      <c r="Y675" s="1" t="e">
        <f>IF(AND(Q675&gt;=Chart!$F$2,Q675&lt;=Chart!$F$3),Q675,#N/A)</f>
        <v>#N/A</v>
      </c>
      <c r="Z675" t="e">
        <f>IF(AND(Q675&gt;=Chart!$F$2,Q675&lt;=Chart!$F$3),R675,#N/A)</f>
        <v>#N/A</v>
      </c>
      <c r="AA675" t="e">
        <f>IF(AND(Q675&gt;=Chart!$F$2,Q675&lt;=Chart!$F$3),S675,#N/A)</f>
        <v>#N/A</v>
      </c>
      <c r="AB675" t="e">
        <f>IF(AND(Q675&gt;=Chart!$F$2,Q675&lt;=Chart!$F$3),T675,#N/A)</f>
        <v>#N/A</v>
      </c>
      <c r="AC675" t="e">
        <f>IF(AND(Q675&gt;=Chart!$F$2,Q675&lt;=Chart!$F$3),U675,#N/A)</f>
        <v>#N/A</v>
      </c>
      <c r="AD675" t="e">
        <f>IF(AND(Q675&gt;=Chart!$F$2,Q675&lt;=Chart!$F$3),V675,#N/A)</f>
        <v>#N/A</v>
      </c>
      <c r="AE675" t="e">
        <f>IF(AND(Q675&gt;=Chart!$F$2,Q675&lt;=Chart!$F$3),I675,#N/A)</f>
        <v>#N/A</v>
      </c>
      <c r="AF675" t="e">
        <f>IF(AND(Q675&gt;=Chart!$F$2,Q675&lt;=Chart!$F$3),H675/100,#N/A)</f>
        <v>#N/A</v>
      </c>
      <c r="AG675" t="e">
        <f>IF(AND(Q675&gt;=Chart!$F$2,Q675&lt;=Chart!$F$3),W675/100,#N/A)</f>
        <v>#N/A</v>
      </c>
    </row>
    <row r="676" spans="1:33" x14ac:dyDescent="0.25">
      <c r="A676">
        <v>1455633000</v>
      </c>
      <c r="B676">
        <f>INDEX('Daily Data ADJ'!$1:$1048576,MATCH(Calc!$A676,'Daily Data ADJ'!$A:$A,0),MATCH("SPY, CBOE BZX: Close",'Daily Data ADJ'!$1:$1,0))</f>
        <v>167.32641763999999</v>
      </c>
      <c r="C676">
        <f>INDEX('Daily Data ADJ'!$1:$1048576,MATCH(Calc!$A676,'Daily Data ADJ'!$A:$A,0),MATCH("EFFR, FRED: Close",'Daily Data ADJ'!$1:$1,0))</f>
        <v>0.38</v>
      </c>
      <c r="D676" t="str">
        <f>INDEX('Daily Data ADJ'!$1:$1048576,MATCH(Calc!$A676,'Daily Data ADJ'!$A:$A,1),MATCH("SOFR, FRED: Close",'Daily Data ADJ'!$1:$1,0))</f>
        <v>NaN</v>
      </c>
      <c r="E676">
        <f>INDEX('Daily Data ADJ'!$1:$1048576,MATCH(Calc!$A676,'Daily Data ADJ'!$A:$A,0),MATCH("UPRO, CBOE BZX: Close",'Daily Data ADJ'!$1:$1,0))</f>
        <v>8.06116615</v>
      </c>
      <c r="F676">
        <f>INDEX('Daily Data ADJ'!$1:$1048576,MATCH(Calc!$A676,'Daily Data ADJ'!$A:$A,0),MATCH("ES1!, CME_MINI: Close",'Daily Data ADJ'!$1:$1,0))</f>
        <v>1888.75</v>
      </c>
      <c r="G676">
        <f>INDEX('Daily Data ADJ'!$1:$1048576,MATCH(Calc!$A676,'Daily Data ADJ'!$A:$A,0),MATCH("ES2!, CME_MINI: Close",'Daily Data ADJ'!$1:$1,0))</f>
        <v>1880</v>
      </c>
      <c r="H676">
        <f>INDEX('QUANDL MULTPL SP500_DIV_YIELD_M'!$A:$G,MATCH(Calc!$A676,'QUANDL MULTPL SP500_DIV_YIELD_M'!$A:$A,1),MATCH('QUANDL MULTPL SP500_DIV_YIELD_M'!$E$1,'QUANDL MULTPL SP500_DIV_YIELD_M'!$A$1:$G$1,0))</f>
        <v>2.27</v>
      </c>
      <c r="I676" s="5">
        <f t="shared" si="60"/>
        <v>4.2975995331344143E-3</v>
      </c>
      <c r="J676" s="1">
        <f>A676/24/60/60+DATE(1970,1,1)</f>
        <v>42416.604166666672</v>
      </c>
      <c r="K676" s="3">
        <f t="shared" si="63"/>
        <v>4</v>
      </c>
      <c r="L676" s="6">
        <f>(1+Chart!$F$4)^(1/(365/K676))-1</f>
        <v>2.6639774888526091E-4</v>
      </c>
      <c r="M676" s="6">
        <f t="shared" si="64"/>
        <v>4.1565776037755242E-5</v>
      </c>
      <c r="N676" s="6">
        <f t="shared" si="65"/>
        <v>4.6997172554297251E-5</v>
      </c>
      <c r="O676">
        <f>O675*(B676/B675)</f>
        <v>167.32641764000081</v>
      </c>
      <c r="P676">
        <f t="shared" si="61"/>
        <v>2016</v>
      </c>
      <c r="Q676" s="1">
        <f t="shared" si="62"/>
        <v>42416.604166666672</v>
      </c>
      <c r="R676">
        <f>IF(B677="",R675,IF(Q676&gt;=Chart!$F$2,E676,0))</f>
        <v>0</v>
      </c>
      <c r="S676">
        <f>IF(B677="",S675,IFERROR(IF(AND(R676&gt;0,R675=0),R676,(1+(B677/B676-1)*Calc!$Z$1)*S675),0))</f>
        <v>0</v>
      </c>
      <c r="T676">
        <f>IF(B677="",T675,IFERROR(IF(AND(R676&gt;0,R675=0),R676,(1+(B677/B676-1)*Calc!$Z$1-L677)*T675),0))</f>
        <v>0</v>
      </c>
      <c r="U676">
        <f>IF(B677="",U675,IFERROR(IF(AND(R676&gt;0,R675=0),R676,(1+(B677/B676-1)*Calc!$Z$1-M677*2)*U675),0))</f>
        <v>0</v>
      </c>
      <c r="V676">
        <f>IF(B677="",V675,IFERROR(IF(AND(R676&gt;0,R675=0),R676,(1+(B677/B676-1)*Calc!$Z$1-N677*2)*V675),0))</f>
        <v>0</v>
      </c>
      <c r="W676">
        <f>IF(ISNUMBER(C676),C676,W675)</f>
        <v>0.38</v>
      </c>
      <c r="Y676" s="1" t="e">
        <f>IF(AND(Q676&gt;=Chart!$F$2,Q676&lt;=Chart!$F$3),Q676,#N/A)</f>
        <v>#N/A</v>
      </c>
      <c r="Z676" t="e">
        <f>IF(AND(Q676&gt;=Chart!$F$2,Q676&lt;=Chart!$F$3),R676,#N/A)</f>
        <v>#N/A</v>
      </c>
      <c r="AA676" t="e">
        <f>IF(AND(Q676&gt;=Chart!$F$2,Q676&lt;=Chart!$F$3),S676,#N/A)</f>
        <v>#N/A</v>
      </c>
      <c r="AB676" t="e">
        <f>IF(AND(Q676&gt;=Chart!$F$2,Q676&lt;=Chart!$F$3),T676,#N/A)</f>
        <v>#N/A</v>
      </c>
      <c r="AC676" t="e">
        <f>IF(AND(Q676&gt;=Chart!$F$2,Q676&lt;=Chart!$F$3),U676,#N/A)</f>
        <v>#N/A</v>
      </c>
      <c r="AD676" t="e">
        <f>IF(AND(Q676&gt;=Chart!$F$2,Q676&lt;=Chart!$F$3),V676,#N/A)</f>
        <v>#N/A</v>
      </c>
      <c r="AE676" t="e">
        <f>IF(AND(Q676&gt;=Chart!$F$2,Q676&lt;=Chart!$F$3),I676,#N/A)</f>
        <v>#N/A</v>
      </c>
      <c r="AF676" t="e">
        <f>IF(AND(Q676&gt;=Chart!$F$2,Q676&lt;=Chart!$F$3),H676/100,#N/A)</f>
        <v>#N/A</v>
      </c>
      <c r="AG676" t="e">
        <f>IF(AND(Q676&gt;=Chart!$F$2,Q676&lt;=Chart!$F$3),W676/100,#N/A)</f>
        <v>#N/A</v>
      </c>
    </row>
    <row r="677" spans="1:33" x14ac:dyDescent="0.25">
      <c r="A677">
        <v>1455719400</v>
      </c>
      <c r="B677">
        <f>INDEX('Daily Data ADJ'!$1:$1048576,MATCH(Calc!$A677,'Daily Data ADJ'!$A:$A,0),MATCH("SPY, CBOE BZX: Close",'Daily Data ADJ'!$1:$1,0))</f>
        <v>170.05964503999999</v>
      </c>
      <c r="C677">
        <f>INDEX('Daily Data ADJ'!$1:$1048576,MATCH(Calc!$A677,'Daily Data ADJ'!$A:$A,0),MATCH("EFFR, FRED: Close",'Daily Data ADJ'!$1:$1,0))</f>
        <v>0.37</v>
      </c>
      <c r="D677" t="str">
        <f>INDEX('Daily Data ADJ'!$1:$1048576,MATCH(Calc!$A677,'Daily Data ADJ'!$A:$A,1),MATCH("SOFR, FRED: Close",'Daily Data ADJ'!$1:$1,0))</f>
        <v>NaN</v>
      </c>
      <c r="E677">
        <f>INDEX('Daily Data ADJ'!$1:$1048576,MATCH(Calc!$A677,'Daily Data ADJ'!$A:$A,0),MATCH("UPRO, CBOE BZX: Close",'Daily Data ADJ'!$1:$1,0))</f>
        <v>8.4612849099999998</v>
      </c>
      <c r="F677">
        <f>INDEX('Daily Data ADJ'!$1:$1048576,MATCH(Calc!$A677,'Daily Data ADJ'!$A:$A,0),MATCH("ES1!, CME_MINI: Close",'Daily Data ADJ'!$1:$1,0))</f>
        <v>1922.75</v>
      </c>
      <c r="G677">
        <f>INDEX('Daily Data ADJ'!$1:$1048576,MATCH(Calc!$A677,'Daily Data ADJ'!$A:$A,0),MATCH("ES2!, CME_MINI: Close",'Daily Data ADJ'!$1:$1,0))</f>
        <v>1913.75</v>
      </c>
      <c r="H677">
        <f>INDEX('QUANDL MULTPL SP500_DIV_YIELD_M'!$A:$G,MATCH(Calc!$A677,'QUANDL MULTPL SP500_DIV_YIELD_M'!$A:$A,1),MATCH('QUANDL MULTPL SP500_DIV_YIELD_M'!$E$1,'QUANDL MULTPL SP500_DIV_YIELD_M'!$A$1:$G$1,0))</f>
        <v>2.27</v>
      </c>
      <c r="I677" s="5">
        <f t="shared" si="60"/>
        <v>4.1078664091280283E-3</v>
      </c>
      <c r="J677" s="1">
        <f>A677/24/60/60+DATE(1970,1,1)</f>
        <v>42417.604166666672</v>
      </c>
      <c r="K677" s="3">
        <f t="shared" si="63"/>
        <v>1</v>
      </c>
      <c r="L677" s="6">
        <f>(1+Chart!$F$4)^(1/(365/K677))-1</f>
        <v>6.6592785027408397E-5</v>
      </c>
      <c r="M677" s="6">
        <f t="shared" si="64"/>
        <v>1.0118330197039782E-5</v>
      </c>
      <c r="N677" s="6">
        <f t="shared" si="65"/>
        <v>1.1231438856063036E-5</v>
      </c>
      <c r="O677">
        <f>O676*(B677/B676)</f>
        <v>170.05964504000085</v>
      </c>
      <c r="P677">
        <f t="shared" si="61"/>
        <v>2016</v>
      </c>
      <c r="Q677" s="1">
        <f t="shared" si="62"/>
        <v>42417.604166666672</v>
      </c>
      <c r="R677">
        <f>IF(B678="",R676,IF(Q677&gt;=Chart!$F$2,E677,0))</f>
        <v>0</v>
      </c>
      <c r="S677">
        <f>IF(B678="",S676,IFERROR(IF(AND(R677&gt;0,R676=0),R677,(1+(B678/B677-1)*Calc!$Z$1)*S676),0))</f>
        <v>0</v>
      </c>
      <c r="T677">
        <f>IF(B678="",T676,IFERROR(IF(AND(R677&gt;0,R676=0),R677,(1+(B678/B677-1)*Calc!$Z$1-L678)*T676),0))</f>
        <v>0</v>
      </c>
      <c r="U677">
        <f>IF(B678="",U676,IFERROR(IF(AND(R677&gt;0,R676=0),R677,(1+(B678/B677-1)*Calc!$Z$1-M678*2)*U676),0))</f>
        <v>0</v>
      </c>
      <c r="V677">
        <f>IF(B678="",V676,IFERROR(IF(AND(R677&gt;0,R676=0),R677,(1+(B678/B677-1)*Calc!$Z$1-N678*2)*V676),0))</f>
        <v>0</v>
      </c>
      <c r="W677">
        <f>IF(ISNUMBER(C677),C677,W676)</f>
        <v>0.37</v>
      </c>
      <c r="Y677" s="1" t="e">
        <f>IF(AND(Q677&gt;=Chart!$F$2,Q677&lt;=Chart!$F$3),Q677,#N/A)</f>
        <v>#N/A</v>
      </c>
      <c r="Z677" t="e">
        <f>IF(AND(Q677&gt;=Chart!$F$2,Q677&lt;=Chart!$F$3),R677,#N/A)</f>
        <v>#N/A</v>
      </c>
      <c r="AA677" t="e">
        <f>IF(AND(Q677&gt;=Chart!$F$2,Q677&lt;=Chart!$F$3),S677,#N/A)</f>
        <v>#N/A</v>
      </c>
      <c r="AB677" t="e">
        <f>IF(AND(Q677&gt;=Chart!$F$2,Q677&lt;=Chart!$F$3),T677,#N/A)</f>
        <v>#N/A</v>
      </c>
      <c r="AC677" t="e">
        <f>IF(AND(Q677&gt;=Chart!$F$2,Q677&lt;=Chart!$F$3),U677,#N/A)</f>
        <v>#N/A</v>
      </c>
      <c r="AD677" t="e">
        <f>IF(AND(Q677&gt;=Chart!$F$2,Q677&lt;=Chart!$F$3),V677,#N/A)</f>
        <v>#N/A</v>
      </c>
      <c r="AE677" t="e">
        <f>IF(AND(Q677&gt;=Chart!$F$2,Q677&lt;=Chart!$F$3),I677,#N/A)</f>
        <v>#N/A</v>
      </c>
      <c r="AF677" t="e">
        <f>IF(AND(Q677&gt;=Chart!$F$2,Q677&lt;=Chart!$F$3),H677/100,#N/A)</f>
        <v>#N/A</v>
      </c>
      <c r="AG677" t="e">
        <f>IF(AND(Q677&gt;=Chart!$F$2,Q677&lt;=Chart!$F$3),W677/100,#N/A)</f>
        <v>#N/A</v>
      </c>
    </row>
    <row r="678" spans="1:33" x14ac:dyDescent="0.25">
      <c r="A678">
        <v>1455805800</v>
      </c>
      <c r="B678">
        <f>INDEX('Daily Data ADJ'!$1:$1048576,MATCH(Calc!$A678,'Daily Data ADJ'!$A:$A,0),MATCH("SPY, CBOE BZX: Close",'Daily Data ADJ'!$1:$1,0))</f>
        <v>169.36311289</v>
      </c>
      <c r="C678">
        <f>INDEX('Daily Data ADJ'!$1:$1048576,MATCH(Calc!$A678,'Daily Data ADJ'!$A:$A,0),MATCH("EFFR, FRED: Close",'Daily Data ADJ'!$1:$1,0))</f>
        <v>0.38</v>
      </c>
      <c r="D678" t="str">
        <f>INDEX('Daily Data ADJ'!$1:$1048576,MATCH(Calc!$A678,'Daily Data ADJ'!$A:$A,1),MATCH("SOFR, FRED: Close",'Daily Data ADJ'!$1:$1,0))</f>
        <v>NaN</v>
      </c>
      <c r="E678">
        <f>INDEX('Daily Data ADJ'!$1:$1048576,MATCH(Calc!$A678,'Daily Data ADJ'!$A:$A,0),MATCH("UPRO, CBOE BZX: Close",'Daily Data ADJ'!$1:$1,0))</f>
        <v>8.3567646599999996</v>
      </c>
      <c r="F678">
        <f>INDEX('Daily Data ADJ'!$1:$1048576,MATCH(Calc!$A678,'Daily Data ADJ'!$A:$A,0),MATCH("ES1!, CME_MINI: Close",'Daily Data ADJ'!$1:$1,0))</f>
        <v>1916.5</v>
      </c>
      <c r="G678">
        <f>INDEX('Daily Data ADJ'!$1:$1048576,MATCH(Calc!$A678,'Daily Data ADJ'!$A:$A,0),MATCH("ES2!, CME_MINI: Close",'Daily Data ADJ'!$1:$1,0))</f>
        <v>1907.75</v>
      </c>
      <c r="H678">
        <f>INDEX('QUANDL MULTPL SP500_DIV_YIELD_M'!$A:$G,MATCH(Calc!$A678,'QUANDL MULTPL SP500_DIV_YIELD_M'!$A:$A,1),MATCH('QUANDL MULTPL SP500_DIV_YIELD_M'!$E$1,'QUANDL MULTPL SP500_DIV_YIELD_M'!$A$1:$G$1,0))</f>
        <v>2.27</v>
      </c>
      <c r="I678" s="5">
        <f t="shared" si="60"/>
        <v>4.5622311607506662E-3</v>
      </c>
      <c r="J678" s="1">
        <f>A678/24/60/60+DATE(1970,1,1)</f>
        <v>42418.604166666672</v>
      </c>
      <c r="K678" s="3">
        <f t="shared" si="63"/>
        <v>1</v>
      </c>
      <c r="L678" s="6">
        <f>(1+Chart!$F$4)^(1/(365/K678))-1</f>
        <v>6.6592785027408397E-5</v>
      </c>
      <c r="M678" s="6">
        <f t="shared" si="64"/>
        <v>1.0391282040167482E-5</v>
      </c>
      <c r="N678" s="6">
        <f t="shared" si="65"/>
        <v>1.2470915374818148E-5</v>
      </c>
      <c r="O678">
        <f>O677*(B678/B677)</f>
        <v>169.36311289000085</v>
      </c>
      <c r="P678">
        <f t="shared" si="61"/>
        <v>2016</v>
      </c>
      <c r="Q678" s="1">
        <f t="shared" si="62"/>
        <v>42418.604166666672</v>
      </c>
      <c r="R678">
        <f>IF(B679="",R677,IF(Q678&gt;=Chart!$F$2,E678,0))</f>
        <v>0</v>
      </c>
      <c r="S678">
        <f>IF(B679="",S677,IFERROR(IF(AND(R678&gt;0,R677=0),R678,(1+(B679/B678-1)*Calc!$Z$1)*S677),0))</f>
        <v>0</v>
      </c>
      <c r="T678">
        <f>IF(B679="",T677,IFERROR(IF(AND(R678&gt;0,R677=0),R678,(1+(B679/B678-1)*Calc!$Z$1-L679)*T677),0))</f>
        <v>0</v>
      </c>
      <c r="U678">
        <f>IF(B679="",U677,IFERROR(IF(AND(R678&gt;0,R677=0),R678,(1+(B679/B678-1)*Calc!$Z$1-M679*2)*U677),0))</f>
        <v>0</v>
      </c>
      <c r="V678">
        <f>IF(B679="",V677,IFERROR(IF(AND(R678&gt;0,R677=0),R678,(1+(B679/B678-1)*Calc!$Z$1-N679*2)*V677),0))</f>
        <v>0</v>
      </c>
      <c r="W678">
        <f>IF(ISNUMBER(C678),C678,W677)</f>
        <v>0.38</v>
      </c>
      <c r="Y678" s="1" t="e">
        <f>IF(AND(Q678&gt;=Chart!$F$2,Q678&lt;=Chart!$F$3),Q678,#N/A)</f>
        <v>#N/A</v>
      </c>
      <c r="Z678" t="e">
        <f>IF(AND(Q678&gt;=Chart!$F$2,Q678&lt;=Chart!$F$3),R678,#N/A)</f>
        <v>#N/A</v>
      </c>
      <c r="AA678" t="e">
        <f>IF(AND(Q678&gt;=Chart!$F$2,Q678&lt;=Chart!$F$3),S678,#N/A)</f>
        <v>#N/A</v>
      </c>
      <c r="AB678" t="e">
        <f>IF(AND(Q678&gt;=Chart!$F$2,Q678&lt;=Chart!$F$3),T678,#N/A)</f>
        <v>#N/A</v>
      </c>
      <c r="AC678" t="e">
        <f>IF(AND(Q678&gt;=Chart!$F$2,Q678&lt;=Chart!$F$3),U678,#N/A)</f>
        <v>#N/A</v>
      </c>
      <c r="AD678" t="e">
        <f>IF(AND(Q678&gt;=Chart!$F$2,Q678&lt;=Chart!$F$3),V678,#N/A)</f>
        <v>#N/A</v>
      </c>
      <c r="AE678" t="e">
        <f>IF(AND(Q678&gt;=Chart!$F$2,Q678&lt;=Chart!$F$3),I678,#N/A)</f>
        <v>#N/A</v>
      </c>
      <c r="AF678" t="e">
        <f>IF(AND(Q678&gt;=Chart!$F$2,Q678&lt;=Chart!$F$3),H678/100,#N/A)</f>
        <v>#N/A</v>
      </c>
      <c r="AG678" t="e">
        <f>IF(AND(Q678&gt;=Chart!$F$2,Q678&lt;=Chart!$F$3),W678/100,#N/A)</f>
        <v>#N/A</v>
      </c>
    </row>
    <row r="679" spans="1:33" x14ac:dyDescent="0.25">
      <c r="A679">
        <v>1455892200</v>
      </c>
      <c r="B679">
        <f>INDEX('Daily Data ADJ'!$1:$1048576,MATCH(Calc!$A679,'Daily Data ADJ'!$A:$A,0),MATCH("SPY, CBOE BZX: Close",'Daily Data ADJ'!$1:$1,0))</f>
        <v>169.28376112999999</v>
      </c>
      <c r="C679">
        <f>INDEX('Daily Data ADJ'!$1:$1048576,MATCH(Calc!$A679,'Daily Data ADJ'!$A:$A,0),MATCH("EFFR, FRED: Close",'Daily Data ADJ'!$1:$1,0))</f>
        <v>0.38</v>
      </c>
      <c r="D679" t="str">
        <f>INDEX('Daily Data ADJ'!$1:$1048576,MATCH(Calc!$A679,'Daily Data ADJ'!$A:$A,1),MATCH("SOFR, FRED: Close",'Daily Data ADJ'!$1:$1,0))</f>
        <v>NaN</v>
      </c>
      <c r="E679">
        <f>INDEX('Daily Data ADJ'!$1:$1048576,MATCH(Calc!$A679,'Daily Data ADJ'!$A:$A,0),MATCH("UPRO, CBOE BZX: Close",'Daily Data ADJ'!$1:$1,0))</f>
        <v>8.3551311899999998</v>
      </c>
      <c r="F679">
        <f>INDEX('Daily Data ADJ'!$1:$1048576,MATCH(Calc!$A679,'Daily Data ADJ'!$A:$A,0),MATCH("ES1!, CME_MINI: Close",'Daily Data ADJ'!$1:$1,0))</f>
        <v>1914.5</v>
      </c>
      <c r="G679">
        <f>INDEX('Daily Data ADJ'!$1:$1048576,MATCH(Calc!$A679,'Daily Data ADJ'!$A:$A,0),MATCH("ES2!, CME_MINI: Close",'Daily Data ADJ'!$1:$1,0))</f>
        <v>1905.75</v>
      </c>
      <c r="H679">
        <f>INDEX('QUANDL MULTPL SP500_DIV_YIELD_M'!$A:$G,MATCH(Calc!$A679,'QUANDL MULTPL SP500_DIV_YIELD_M'!$A:$A,1),MATCH('QUANDL MULTPL SP500_DIV_YIELD_M'!$E$1,'QUANDL MULTPL SP500_DIV_YIELD_M'!$A$1:$G$1,0))</f>
        <v>2.27</v>
      </c>
      <c r="I679" s="5">
        <f t="shared" si="60"/>
        <v>4.5434133697674385E-3</v>
      </c>
      <c r="J679" s="1">
        <f>A679/24/60/60+DATE(1970,1,1)</f>
        <v>42419.604166666672</v>
      </c>
      <c r="K679" s="3">
        <f t="shared" si="63"/>
        <v>1</v>
      </c>
      <c r="L679" s="6">
        <f>(1+Chart!$F$4)^(1/(365/K679))-1</f>
        <v>6.6592785027408397E-5</v>
      </c>
      <c r="M679" s="6">
        <f t="shared" si="64"/>
        <v>1.0391282040167482E-5</v>
      </c>
      <c r="N679" s="6">
        <f t="shared" si="65"/>
        <v>1.2419592803958324E-5</v>
      </c>
      <c r="O679">
        <f>O678*(B679/B678)</f>
        <v>169.28376113000084</v>
      </c>
      <c r="P679">
        <f t="shared" si="61"/>
        <v>2016</v>
      </c>
      <c r="Q679" s="1">
        <f t="shared" si="62"/>
        <v>42419.604166666672</v>
      </c>
      <c r="R679">
        <f>IF(B680="",R678,IF(Q679&gt;=Chart!$F$2,E679,0))</f>
        <v>0</v>
      </c>
      <c r="S679">
        <f>IF(B680="",S678,IFERROR(IF(AND(R679&gt;0,R678=0),R679,(1+(B680/B679-1)*Calc!$Z$1)*S678),0))</f>
        <v>0</v>
      </c>
      <c r="T679">
        <f>IF(B680="",T678,IFERROR(IF(AND(R679&gt;0,R678=0),R679,(1+(B680/B679-1)*Calc!$Z$1-L680)*T678),0))</f>
        <v>0</v>
      </c>
      <c r="U679">
        <f>IF(B680="",U678,IFERROR(IF(AND(R679&gt;0,R678=0),R679,(1+(B680/B679-1)*Calc!$Z$1-M680*2)*U678),0))</f>
        <v>0</v>
      </c>
      <c r="V679">
        <f>IF(B680="",V678,IFERROR(IF(AND(R679&gt;0,R678=0),R679,(1+(B680/B679-1)*Calc!$Z$1-N680*2)*V678),0))</f>
        <v>0</v>
      </c>
      <c r="W679">
        <f>IF(ISNUMBER(C679),C679,W678)</f>
        <v>0.38</v>
      </c>
      <c r="Y679" s="1" t="e">
        <f>IF(AND(Q679&gt;=Chart!$F$2,Q679&lt;=Chart!$F$3),Q679,#N/A)</f>
        <v>#N/A</v>
      </c>
      <c r="Z679" t="e">
        <f>IF(AND(Q679&gt;=Chart!$F$2,Q679&lt;=Chart!$F$3),R679,#N/A)</f>
        <v>#N/A</v>
      </c>
      <c r="AA679" t="e">
        <f>IF(AND(Q679&gt;=Chart!$F$2,Q679&lt;=Chart!$F$3),S679,#N/A)</f>
        <v>#N/A</v>
      </c>
      <c r="AB679" t="e">
        <f>IF(AND(Q679&gt;=Chart!$F$2,Q679&lt;=Chart!$F$3),T679,#N/A)</f>
        <v>#N/A</v>
      </c>
      <c r="AC679" t="e">
        <f>IF(AND(Q679&gt;=Chart!$F$2,Q679&lt;=Chart!$F$3),U679,#N/A)</f>
        <v>#N/A</v>
      </c>
      <c r="AD679" t="e">
        <f>IF(AND(Q679&gt;=Chart!$F$2,Q679&lt;=Chart!$F$3),V679,#N/A)</f>
        <v>#N/A</v>
      </c>
      <c r="AE679" t="e">
        <f>IF(AND(Q679&gt;=Chart!$F$2,Q679&lt;=Chart!$F$3),I679,#N/A)</f>
        <v>#N/A</v>
      </c>
      <c r="AF679" t="e">
        <f>IF(AND(Q679&gt;=Chart!$F$2,Q679&lt;=Chart!$F$3),H679/100,#N/A)</f>
        <v>#N/A</v>
      </c>
      <c r="AG679" t="e">
        <f>IF(AND(Q679&gt;=Chart!$F$2,Q679&lt;=Chart!$F$3),W679/100,#N/A)</f>
        <v>#N/A</v>
      </c>
    </row>
    <row r="680" spans="1:33" x14ac:dyDescent="0.25">
      <c r="A680">
        <v>1456151400</v>
      </c>
      <c r="B680">
        <f>INDEX('Daily Data ADJ'!$1:$1048576,MATCH(Calc!$A680,'Daily Data ADJ'!$A:$A,0),MATCH("SPY, CBOE BZX: Close",'Daily Data ADJ'!$1:$1,0))</f>
        <v>171.73484891999999</v>
      </c>
      <c r="C680">
        <f>INDEX('Daily Data ADJ'!$1:$1048576,MATCH(Calc!$A680,'Daily Data ADJ'!$A:$A,0),MATCH("EFFR, FRED: Close",'Daily Data ADJ'!$1:$1,0))</f>
        <v>0.38</v>
      </c>
      <c r="D680" t="str">
        <f>INDEX('Daily Data ADJ'!$1:$1048576,MATCH(Calc!$A680,'Daily Data ADJ'!$A:$A,1),MATCH("SOFR, FRED: Close",'Daily Data ADJ'!$1:$1,0))</f>
        <v>NaN</v>
      </c>
      <c r="E680">
        <f>INDEX('Daily Data ADJ'!$1:$1048576,MATCH(Calc!$A680,'Daily Data ADJ'!$A:$A,0),MATCH("UPRO, CBOE BZX: Close",'Daily Data ADJ'!$1:$1,0))</f>
        <v>8.7062557799999993</v>
      </c>
      <c r="F680">
        <f>INDEX('Daily Data ADJ'!$1:$1048576,MATCH(Calc!$A680,'Daily Data ADJ'!$A:$A,0),MATCH("ES1!, CME_MINI: Close",'Daily Data ADJ'!$1:$1,0))</f>
        <v>1936.25</v>
      </c>
      <c r="G680">
        <f>INDEX('Daily Data ADJ'!$1:$1048576,MATCH(Calc!$A680,'Daily Data ADJ'!$A:$A,0),MATCH("ES2!, CME_MINI: Close",'Daily Data ADJ'!$1:$1,0))</f>
        <v>1927.5</v>
      </c>
      <c r="H680">
        <f>INDEX('QUANDL MULTPL SP500_DIV_YIELD_M'!$A:$G,MATCH(Calc!$A680,'QUANDL MULTPL SP500_DIV_YIELD_M'!$A:$A,1),MATCH('QUANDL MULTPL SP500_DIV_YIELD_M'!$E$1,'QUANDL MULTPL SP500_DIV_YIELD_M'!$A$1:$G$1,0))</f>
        <v>2.27</v>
      </c>
      <c r="I680" s="5">
        <f t="shared" si="60"/>
        <v>4.7459836717313499E-3</v>
      </c>
      <c r="J680" s="1">
        <f>A680/24/60/60+DATE(1970,1,1)</f>
        <v>42422.604166666672</v>
      </c>
      <c r="K680" s="3">
        <f t="shared" si="63"/>
        <v>3</v>
      </c>
      <c r="L680" s="6">
        <f>(1+Chart!$F$4)^(1/(365/K680))-1</f>
        <v>1.9979165917494157E-4</v>
      </c>
      <c r="M680" s="6">
        <f t="shared" si="64"/>
        <v>3.1174170058045902E-5</v>
      </c>
      <c r="N680" s="6">
        <f t="shared" si="65"/>
        <v>3.8916568174895971E-5</v>
      </c>
      <c r="O680">
        <f>O679*(B680/B679)</f>
        <v>171.73484892000084</v>
      </c>
      <c r="P680">
        <f t="shared" si="61"/>
        <v>2016</v>
      </c>
      <c r="Q680" s="1">
        <f t="shared" si="62"/>
        <v>42422.604166666672</v>
      </c>
      <c r="R680">
        <f>IF(B681="",R679,IF(Q680&gt;=Chart!$F$2,E680,0))</f>
        <v>0</v>
      </c>
      <c r="S680">
        <f>IF(B681="",S679,IFERROR(IF(AND(R680&gt;0,R679=0),R680,(1+(B681/B680-1)*Calc!$Z$1)*S679),0))</f>
        <v>0</v>
      </c>
      <c r="T680">
        <f>IF(B681="",T679,IFERROR(IF(AND(R680&gt;0,R679=0),R680,(1+(B681/B680-1)*Calc!$Z$1-L681)*T679),0))</f>
        <v>0</v>
      </c>
      <c r="U680">
        <f>IF(B681="",U679,IFERROR(IF(AND(R680&gt;0,R679=0),R680,(1+(B681/B680-1)*Calc!$Z$1-M681*2)*U679),0))</f>
        <v>0</v>
      </c>
      <c r="V680">
        <f>IF(B681="",V679,IFERROR(IF(AND(R680&gt;0,R679=0),R680,(1+(B681/B680-1)*Calc!$Z$1-N681*2)*V679),0))</f>
        <v>0</v>
      </c>
      <c r="W680">
        <f>IF(ISNUMBER(C680),C680,W679)</f>
        <v>0.38</v>
      </c>
      <c r="Y680" s="1" t="e">
        <f>IF(AND(Q680&gt;=Chart!$F$2,Q680&lt;=Chart!$F$3),Q680,#N/A)</f>
        <v>#N/A</v>
      </c>
      <c r="Z680" t="e">
        <f>IF(AND(Q680&gt;=Chart!$F$2,Q680&lt;=Chart!$F$3),R680,#N/A)</f>
        <v>#N/A</v>
      </c>
      <c r="AA680" t="e">
        <f>IF(AND(Q680&gt;=Chart!$F$2,Q680&lt;=Chart!$F$3),S680,#N/A)</f>
        <v>#N/A</v>
      </c>
      <c r="AB680" t="e">
        <f>IF(AND(Q680&gt;=Chart!$F$2,Q680&lt;=Chart!$F$3),T680,#N/A)</f>
        <v>#N/A</v>
      </c>
      <c r="AC680" t="e">
        <f>IF(AND(Q680&gt;=Chart!$F$2,Q680&lt;=Chart!$F$3),U680,#N/A)</f>
        <v>#N/A</v>
      </c>
      <c r="AD680" t="e">
        <f>IF(AND(Q680&gt;=Chart!$F$2,Q680&lt;=Chart!$F$3),V680,#N/A)</f>
        <v>#N/A</v>
      </c>
      <c r="AE680" t="e">
        <f>IF(AND(Q680&gt;=Chart!$F$2,Q680&lt;=Chart!$F$3),I680,#N/A)</f>
        <v>#N/A</v>
      </c>
      <c r="AF680" t="e">
        <f>IF(AND(Q680&gt;=Chart!$F$2,Q680&lt;=Chart!$F$3),H680/100,#N/A)</f>
        <v>#N/A</v>
      </c>
      <c r="AG680" t="e">
        <f>IF(AND(Q680&gt;=Chart!$F$2,Q680&lt;=Chart!$F$3),W680/100,#N/A)</f>
        <v>#N/A</v>
      </c>
    </row>
    <row r="681" spans="1:33" x14ac:dyDescent="0.25">
      <c r="A681">
        <v>1456237800</v>
      </c>
      <c r="B681">
        <f>INDEX('Daily Data ADJ'!$1:$1048576,MATCH(Calc!$A681,'Daily Data ADJ'!$A:$A,0),MATCH("SPY, CBOE BZX: Close",'Daily Data ADJ'!$1:$1,0))</f>
        <v>169.56590073000001</v>
      </c>
      <c r="C681">
        <f>INDEX('Daily Data ADJ'!$1:$1048576,MATCH(Calc!$A681,'Daily Data ADJ'!$A:$A,0),MATCH("EFFR, FRED: Close",'Daily Data ADJ'!$1:$1,0))</f>
        <v>0.38</v>
      </c>
      <c r="D681" t="str">
        <f>INDEX('Daily Data ADJ'!$1:$1048576,MATCH(Calc!$A681,'Daily Data ADJ'!$A:$A,1),MATCH("SOFR, FRED: Close",'Daily Data ADJ'!$1:$1,0))</f>
        <v>NaN</v>
      </c>
      <c r="E681">
        <f>INDEX('Daily Data ADJ'!$1:$1048576,MATCH(Calc!$A681,'Daily Data ADJ'!$A:$A,0),MATCH("UPRO, CBOE BZX: Close",'Daily Data ADJ'!$1:$1,0))</f>
        <v>8.3894271200000006</v>
      </c>
      <c r="F681">
        <f>INDEX('Daily Data ADJ'!$1:$1048576,MATCH(Calc!$A681,'Daily Data ADJ'!$A:$A,0),MATCH("ES1!, CME_MINI: Close",'Daily Data ADJ'!$1:$1,0))</f>
        <v>1916</v>
      </c>
      <c r="G681">
        <f>INDEX('Daily Data ADJ'!$1:$1048576,MATCH(Calc!$A681,'Daily Data ADJ'!$A:$A,0),MATCH("ES2!, CME_MINI: Close",'Daily Data ADJ'!$1:$1,0))</f>
        <v>1907.25</v>
      </c>
      <c r="H681">
        <f>INDEX('QUANDL MULTPL SP500_DIV_YIELD_M'!$A:$G,MATCH(Calc!$A681,'QUANDL MULTPL SP500_DIV_YIELD_M'!$A:$A,1),MATCH('QUANDL MULTPL SP500_DIV_YIELD_M'!$E$1,'QUANDL MULTPL SP500_DIV_YIELD_M'!$A$1:$G$1,0))</f>
        <v>2.27</v>
      </c>
      <c r="I681" s="5">
        <f t="shared" si="60"/>
        <v>4.5575303706822425E-3</v>
      </c>
      <c r="J681" s="1">
        <f>A681/24/60/60+DATE(1970,1,1)</f>
        <v>42423.604166666672</v>
      </c>
      <c r="K681" s="3">
        <f t="shared" si="63"/>
        <v>1</v>
      </c>
      <c r="L681" s="6">
        <f>(1+Chart!$F$4)^(1/(365/K681))-1</f>
        <v>6.6592785027408397E-5</v>
      </c>
      <c r="M681" s="6">
        <f t="shared" si="64"/>
        <v>1.0391282040167482E-5</v>
      </c>
      <c r="N681" s="6">
        <f t="shared" si="65"/>
        <v>1.2458094797551666E-5</v>
      </c>
      <c r="O681">
        <f>O680*(B681/B680)</f>
        <v>169.56590073000086</v>
      </c>
      <c r="P681">
        <f t="shared" si="61"/>
        <v>2016</v>
      </c>
      <c r="Q681" s="1">
        <f t="shared" si="62"/>
        <v>42423.604166666672</v>
      </c>
      <c r="R681">
        <f>IF(B682="",R680,IF(Q681&gt;=Chart!$F$2,E681,0))</f>
        <v>0</v>
      </c>
      <c r="S681">
        <f>IF(B682="",S680,IFERROR(IF(AND(R681&gt;0,R680=0),R681,(1+(B682/B681-1)*Calc!$Z$1)*S680),0))</f>
        <v>0</v>
      </c>
      <c r="T681">
        <f>IF(B682="",T680,IFERROR(IF(AND(R681&gt;0,R680=0),R681,(1+(B682/B681-1)*Calc!$Z$1-L682)*T680),0))</f>
        <v>0</v>
      </c>
      <c r="U681">
        <f>IF(B682="",U680,IFERROR(IF(AND(R681&gt;0,R680=0),R681,(1+(B682/B681-1)*Calc!$Z$1-M682*2)*U680),0))</f>
        <v>0</v>
      </c>
      <c r="V681">
        <f>IF(B682="",V680,IFERROR(IF(AND(R681&gt;0,R680=0),R681,(1+(B682/B681-1)*Calc!$Z$1-N682*2)*V680),0))</f>
        <v>0</v>
      </c>
      <c r="W681">
        <f>IF(ISNUMBER(C681),C681,W680)</f>
        <v>0.38</v>
      </c>
      <c r="Y681" s="1" t="e">
        <f>IF(AND(Q681&gt;=Chart!$F$2,Q681&lt;=Chart!$F$3),Q681,#N/A)</f>
        <v>#N/A</v>
      </c>
      <c r="Z681" t="e">
        <f>IF(AND(Q681&gt;=Chart!$F$2,Q681&lt;=Chart!$F$3),R681,#N/A)</f>
        <v>#N/A</v>
      </c>
      <c r="AA681" t="e">
        <f>IF(AND(Q681&gt;=Chart!$F$2,Q681&lt;=Chart!$F$3),S681,#N/A)</f>
        <v>#N/A</v>
      </c>
      <c r="AB681" t="e">
        <f>IF(AND(Q681&gt;=Chart!$F$2,Q681&lt;=Chart!$F$3),T681,#N/A)</f>
        <v>#N/A</v>
      </c>
      <c r="AC681" t="e">
        <f>IF(AND(Q681&gt;=Chart!$F$2,Q681&lt;=Chart!$F$3),U681,#N/A)</f>
        <v>#N/A</v>
      </c>
      <c r="AD681" t="e">
        <f>IF(AND(Q681&gt;=Chart!$F$2,Q681&lt;=Chart!$F$3),V681,#N/A)</f>
        <v>#N/A</v>
      </c>
      <c r="AE681" t="e">
        <f>IF(AND(Q681&gt;=Chart!$F$2,Q681&lt;=Chart!$F$3),I681,#N/A)</f>
        <v>#N/A</v>
      </c>
      <c r="AF681" t="e">
        <f>IF(AND(Q681&gt;=Chart!$F$2,Q681&lt;=Chart!$F$3),H681/100,#N/A)</f>
        <v>#N/A</v>
      </c>
      <c r="AG681" t="e">
        <f>IF(AND(Q681&gt;=Chart!$F$2,Q681&lt;=Chart!$F$3),W681/100,#N/A)</f>
        <v>#N/A</v>
      </c>
    </row>
    <row r="682" spans="1:33" x14ac:dyDescent="0.25">
      <c r="A682">
        <v>1456324200</v>
      </c>
      <c r="B682">
        <f>INDEX('Daily Data ADJ'!$1:$1048576,MATCH(Calc!$A682,'Daily Data ADJ'!$A:$A,0),MATCH("SPY, CBOE BZX: Close",'Daily Data ADJ'!$1:$1,0))</f>
        <v>170.34178463999999</v>
      </c>
      <c r="C682">
        <f>INDEX('Daily Data ADJ'!$1:$1048576,MATCH(Calc!$A682,'Daily Data ADJ'!$A:$A,0),MATCH("EFFR, FRED: Close",'Daily Data ADJ'!$1:$1,0))</f>
        <v>0.38</v>
      </c>
      <c r="D682" t="str">
        <f>INDEX('Daily Data ADJ'!$1:$1048576,MATCH(Calc!$A682,'Daily Data ADJ'!$A:$A,1),MATCH("SOFR, FRED: Close",'Daily Data ADJ'!$1:$1,0))</f>
        <v>NaN</v>
      </c>
      <c r="E682">
        <f>INDEX('Daily Data ADJ'!$1:$1048576,MATCH(Calc!$A682,'Daily Data ADJ'!$A:$A,0),MATCH("UPRO, CBOE BZX: Close",'Daily Data ADJ'!$1:$1,0))</f>
        <v>8.5004802500000007</v>
      </c>
      <c r="F682">
        <f>INDEX('Daily Data ADJ'!$1:$1048576,MATCH(Calc!$A682,'Daily Data ADJ'!$A:$A,0),MATCH("ES1!, CME_MINI: Close",'Daily Data ADJ'!$1:$1,0))</f>
        <v>1930.25</v>
      </c>
      <c r="G682">
        <f>INDEX('Daily Data ADJ'!$1:$1048576,MATCH(Calc!$A682,'Daily Data ADJ'!$A:$A,0),MATCH("ES2!, CME_MINI: Close",'Daily Data ADJ'!$1:$1,0))</f>
        <v>1921</v>
      </c>
      <c r="H682">
        <f>INDEX('QUANDL MULTPL SP500_DIV_YIELD_M'!$A:$G,MATCH(Calc!$A682,'QUANDL MULTPL SP500_DIV_YIELD_M'!$A:$A,1),MATCH('QUANDL MULTPL SP500_DIV_YIELD_M'!$E$1,'QUANDL MULTPL SP500_DIV_YIELD_M'!$A$1:$G$1,0))</f>
        <v>2.27</v>
      </c>
      <c r="I682" s="5">
        <f t="shared" si="60"/>
        <v>3.6688456370363477E-3</v>
      </c>
      <c r="J682" s="1">
        <f>A682/24/60/60+DATE(1970,1,1)</f>
        <v>42424.604166666672</v>
      </c>
      <c r="K682" s="3">
        <f t="shared" si="63"/>
        <v>1</v>
      </c>
      <c r="L682" s="6">
        <f>(1+Chart!$F$4)^(1/(365/K682))-1</f>
        <v>6.6592785027408397E-5</v>
      </c>
      <c r="M682" s="6">
        <f t="shared" si="64"/>
        <v>1.0391282040167482E-5</v>
      </c>
      <c r="N682" s="6">
        <f t="shared" si="65"/>
        <v>1.0033288248445515E-5</v>
      </c>
      <c r="O682">
        <f>O681*(B682/B681)</f>
        <v>170.34178464000087</v>
      </c>
      <c r="P682">
        <f t="shared" si="61"/>
        <v>2016</v>
      </c>
      <c r="Q682" s="1">
        <f t="shared" si="62"/>
        <v>42424.604166666672</v>
      </c>
      <c r="R682">
        <f>IF(B683="",R681,IF(Q682&gt;=Chart!$F$2,E682,0))</f>
        <v>0</v>
      </c>
      <c r="S682">
        <f>IF(B683="",S681,IFERROR(IF(AND(R682&gt;0,R681=0),R682,(1+(B683/B682-1)*Calc!$Z$1)*S681),0))</f>
        <v>0</v>
      </c>
      <c r="T682">
        <f>IF(B683="",T681,IFERROR(IF(AND(R682&gt;0,R681=0),R682,(1+(B683/B682-1)*Calc!$Z$1-L683)*T681),0))</f>
        <v>0</v>
      </c>
      <c r="U682">
        <f>IF(B683="",U681,IFERROR(IF(AND(R682&gt;0,R681=0),R682,(1+(B683/B682-1)*Calc!$Z$1-M683*2)*U681),0))</f>
        <v>0</v>
      </c>
      <c r="V682">
        <f>IF(B683="",V681,IFERROR(IF(AND(R682&gt;0,R681=0),R682,(1+(B683/B682-1)*Calc!$Z$1-N683*2)*V681),0))</f>
        <v>0</v>
      </c>
      <c r="W682">
        <f>IF(ISNUMBER(C682),C682,W681)</f>
        <v>0.38</v>
      </c>
      <c r="Y682" s="1" t="e">
        <f>IF(AND(Q682&gt;=Chart!$F$2,Q682&lt;=Chart!$F$3),Q682,#N/A)</f>
        <v>#N/A</v>
      </c>
      <c r="Z682" t="e">
        <f>IF(AND(Q682&gt;=Chart!$F$2,Q682&lt;=Chart!$F$3),R682,#N/A)</f>
        <v>#N/A</v>
      </c>
      <c r="AA682" t="e">
        <f>IF(AND(Q682&gt;=Chart!$F$2,Q682&lt;=Chart!$F$3),S682,#N/A)</f>
        <v>#N/A</v>
      </c>
      <c r="AB682" t="e">
        <f>IF(AND(Q682&gt;=Chart!$F$2,Q682&lt;=Chart!$F$3),T682,#N/A)</f>
        <v>#N/A</v>
      </c>
      <c r="AC682" t="e">
        <f>IF(AND(Q682&gt;=Chart!$F$2,Q682&lt;=Chart!$F$3),U682,#N/A)</f>
        <v>#N/A</v>
      </c>
      <c r="AD682" t="e">
        <f>IF(AND(Q682&gt;=Chart!$F$2,Q682&lt;=Chart!$F$3),V682,#N/A)</f>
        <v>#N/A</v>
      </c>
      <c r="AE682" t="e">
        <f>IF(AND(Q682&gt;=Chart!$F$2,Q682&lt;=Chart!$F$3),I682,#N/A)</f>
        <v>#N/A</v>
      </c>
      <c r="AF682" t="e">
        <f>IF(AND(Q682&gt;=Chart!$F$2,Q682&lt;=Chart!$F$3),H682/100,#N/A)</f>
        <v>#N/A</v>
      </c>
      <c r="AG682" t="e">
        <f>IF(AND(Q682&gt;=Chart!$F$2,Q682&lt;=Chart!$F$3),W682/100,#N/A)</f>
        <v>#N/A</v>
      </c>
    </row>
    <row r="683" spans="1:33" x14ac:dyDescent="0.25">
      <c r="A683">
        <v>1456410600</v>
      </c>
      <c r="B683">
        <f>INDEX('Daily Data ADJ'!$1:$1048576,MATCH(Calc!$A683,'Daily Data ADJ'!$A:$A,0),MATCH("SPY, CBOE BZX: Close",'Daily Data ADJ'!$1:$1,0))</f>
        <v>172.40493047999999</v>
      </c>
      <c r="C683">
        <f>INDEX('Daily Data ADJ'!$1:$1048576,MATCH(Calc!$A683,'Daily Data ADJ'!$A:$A,0),MATCH("EFFR, FRED: Close",'Daily Data ADJ'!$1:$1,0))</f>
        <v>0.37</v>
      </c>
      <c r="D683" t="str">
        <f>INDEX('Daily Data ADJ'!$1:$1048576,MATCH(Calc!$A683,'Daily Data ADJ'!$A:$A,1),MATCH("SOFR, FRED: Close",'Daily Data ADJ'!$1:$1,0))</f>
        <v>NaN</v>
      </c>
      <c r="E683">
        <f>INDEX('Daily Data ADJ'!$1:$1048576,MATCH(Calc!$A683,'Daily Data ADJ'!$A:$A,0),MATCH("UPRO, CBOE BZX: Close",'Daily Data ADJ'!$1:$1,0))</f>
        <v>8.7993447099999997</v>
      </c>
      <c r="F683">
        <f>INDEX('Daily Data ADJ'!$1:$1048576,MATCH(Calc!$A683,'Daily Data ADJ'!$A:$A,0),MATCH("ES1!, CME_MINI: Close",'Daily Data ADJ'!$1:$1,0))</f>
        <v>1950.5</v>
      </c>
      <c r="G683">
        <f>INDEX('Daily Data ADJ'!$1:$1048576,MATCH(Calc!$A683,'Daily Data ADJ'!$A:$A,0),MATCH("ES2!, CME_MINI: Close",'Daily Data ADJ'!$1:$1,0))</f>
        <v>1941.25</v>
      </c>
      <c r="H683">
        <f>INDEX('QUANDL MULTPL SP500_DIV_YIELD_M'!$A:$G,MATCH(Calc!$A683,'QUANDL MULTPL SP500_DIV_YIELD_M'!$A:$A,1),MATCH('QUANDL MULTPL SP500_DIV_YIELD_M'!$E$1,'QUANDL MULTPL SP500_DIV_YIELD_M'!$A$1:$G$1,0))</f>
        <v>2.27</v>
      </c>
      <c r="I683" s="5">
        <f t="shared" si="60"/>
        <v>3.8650195312435777E-3</v>
      </c>
      <c r="J683" s="1">
        <f>A683/24/60/60+DATE(1970,1,1)</f>
        <v>42425.604166666672</v>
      </c>
      <c r="K683" s="3">
        <f t="shared" si="63"/>
        <v>1</v>
      </c>
      <c r="L683" s="6">
        <f>(1+Chart!$F$4)^(1/(365/K683))-1</f>
        <v>6.6592785027408397E-5</v>
      </c>
      <c r="M683" s="6">
        <f t="shared" si="64"/>
        <v>1.0118330197039782E-5</v>
      </c>
      <c r="N683" s="6">
        <f t="shared" si="65"/>
        <v>1.0568739501781721E-5</v>
      </c>
      <c r="O683">
        <f>O682*(B683/B682)</f>
        <v>172.40493048000087</v>
      </c>
      <c r="P683">
        <f t="shared" si="61"/>
        <v>2016</v>
      </c>
      <c r="Q683" s="1">
        <f t="shared" si="62"/>
        <v>42425.604166666672</v>
      </c>
      <c r="R683">
        <f>IF(B684="",R682,IF(Q683&gt;=Chart!$F$2,E683,0))</f>
        <v>0</v>
      </c>
      <c r="S683">
        <f>IF(B684="",S682,IFERROR(IF(AND(R683&gt;0,R682=0),R683,(1+(B684/B683-1)*Calc!$Z$1)*S682),0))</f>
        <v>0</v>
      </c>
      <c r="T683">
        <f>IF(B684="",T682,IFERROR(IF(AND(R683&gt;0,R682=0),R683,(1+(B684/B683-1)*Calc!$Z$1-L684)*T682),0))</f>
        <v>0</v>
      </c>
      <c r="U683">
        <f>IF(B684="",U682,IFERROR(IF(AND(R683&gt;0,R682=0),R683,(1+(B684/B683-1)*Calc!$Z$1-M684*2)*U682),0))</f>
        <v>0</v>
      </c>
      <c r="V683">
        <f>IF(B684="",V682,IFERROR(IF(AND(R683&gt;0,R682=0),R683,(1+(B684/B683-1)*Calc!$Z$1-N684*2)*V682),0))</f>
        <v>0</v>
      </c>
      <c r="W683">
        <f>IF(ISNUMBER(C683),C683,W682)</f>
        <v>0.37</v>
      </c>
      <c r="Y683" s="1" t="e">
        <f>IF(AND(Q683&gt;=Chart!$F$2,Q683&lt;=Chart!$F$3),Q683,#N/A)</f>
        <v>#N/A</v>
      </c>
      <c r="Z683" t="e">
        <f>IF(AND(Q683&gt;=Chart!$F$2,Q683&lt;=Chart!$F$3),R683,#N/A)</f>
        <v>#N/A</v>
      </c>
      <c r="AA683" t="e">
        <f>IF(AND(Q683&gt;=Chart!$F$2,Q683&lt;=Chart!$F$3),S683,#N/A)</f>
        <v>#N/A</v>
      </c>
      <c r="AB683" t="e">
        <f>IF(AND(Q683&gt;=Chart!$F$2,Q683&lt;=Chart!$F$3),T683,#N/A)</f>
        <v>#N/A</v>
      </c>
      <c r="AC683" t="e">
        <f>IF(AND(Q683&gt;=Chart!$F$2,Q683&lt;=Chart!$F$3),U683,#N/A)</f>
        <v>#N/A</v>
      </c>
      <c r="AD683" t="e">
        <f>IF(AND(Q683&gt;=Chart!$F$2,Q683&lt;=Chart!$F$3),V683,#N/A)</f>
        <v>#N/A</v>
      </c>
      <c r="AE683" t="e">
        <f>IF(AND(Q683&gt;=Chart!$F$2,Q683&lt;=Chart!$F$3),I683,#N/A)</f>
        <v>#N/A</v>
      </c>
      <c r="AF683" t="e">
        <f>IF(AND(Q683&gt;=Chart!$F$2,Q683&lt;=Chart!$F$3),H683/100,#N/A)</f>
        <v>#N/A</v>
      </c>
      <c r="AG683" t="e">
        <f>IF(AND(Q683&gt;=Chart!$F$2,Q683&lt;=Chart!$F$3),W683/100,#N/A)</f>
        <v>#N/A</v>
      </c>
    </row>
    <row r="684" spans="1:33" x14ac:dyDescent="0.25">
      <c r="A684">
        <v>1456497000</v>
      </c>
      <c r="B684">
        <f>INDEX('Daily Data ADJ'!$1:$1048576,MATCH(Calc!$A684,'Daily Data ADJ'!$A:$A,0),MATCH("SPY, CBOE BZX: Close",'Daily Data ADJ'!$1:$1,0))</f>
        <v>172.00746631000001</v>
      </c>
      <c r="C684">
        <f>INDEX('Daily Data ADJ'!$1:$1048576,MATCH(Calc!$A684,'Daily Data ADJ'!$A:$A,0),MATCH("EFFR, FRED: Close",'Daily Data ADJ'!$1:$1,0))</f>
        <v>0.37</v>
      </c>
      <c r="D684" t="str">
        <f>INDEX('Daily Data ADJ'!$1:$1048576,MATCH(Calc!$A684,'Daily Data ADJ'!$A:$A,1),MATCH("SOFR, FRED: Close",'Daily Data ADJ'!$1:$1,0))</f>
        <v>NaN</v>
      </c>
      <c r="E684">
        <f>INDEX('Daily Data ADJ'!$1:$1048576,MATCH(Calc!$A684,'Daily Data ADJ'!$A:$A,0),MATCH("UPRO, CBOE BZX: Close",'Daily Data ADJ'!$1:$1,0))</f>
        <v>8.7470845799999992</v>
      </c>
      <c r="F684">
        <f>INDEX('Daily Data ADJ'!$1:$1048576,MATCH(Calc!$A684,'Daily Data ADJ'!$A:$A,0),MATCH("ES1!, CME_MINI: Close",'Daily Data ADJ'!$1:$1,0))</f>
        <v>1942.75</v>
      </c>
      <c r="G684">
        <f>INDEX('Daily Data ADJ'!$1:$1048576,MATCH(Calc!$A684,'Daily Data ADJ'!$A:$A,0),MATCH("ES2!, CME_MINI: Close",'Daily Data ADJ'!$1:$1,0))</f>
        <v>1933.5</v>
      </c>
      <c r="H684">
        <f>INDEX('QUANDL MULTPL SP500_DIV_YIELD_M'!$A:$G,MATCH(Calc!$A684,'QUANDL MULTPL SP500_DIV_YIELD_M'!$A:$A,1),MATCH('QUANDL MULTPL SP500_DIV_YIELD_M'!$E$1,'QUANDL MULTPL SP500_DIV_YIELD_M'!$A$1:$G$1,0))</f>
        <v>2.27</v>
      </c>
      <c r="I684" s="5">
        <f t="shared" si="60"/>
        <v>3.7904202378760722E-3</v>
      </c>
      <c r="J684" s="1">
        <f>A684/24/60/60+DATE(1970,1,1)</f>
        <v>42426.604166666672</v>
      </c>
      <c r="K684" s="3">
        <f t="shared" si="63"/>
        <v>1</v>
      </c>
      <c r="L684" s="6">
        <f>(1+Chart!$F$4)^(1/(365/K684))-1</f>
        <v>6.6592785027408397E-5</v>
      </c>
      <c r="M684" s="6">
        <f t="shared" si="64"/>
        <v>1.0118330197039782E-5</v>
      </c>
      <c r="N684" s="6">
        <f t="shared" si="65"/>
        <v>1.0365135077350374E-5</v>
      </c>
      <c r="O684">
        <f>O683*(B684/B683)</f>
        <v>172.00746631000089</v>
      </c>
      <c r="P684">
        <f t="shared" si="61"/>
        <v>2016</v>
      </c>
      <c r="Q684" s="1">
        <f t="shared" si="62"/>
        <v>42426.604166666672</v>
      </c>
      <c r="R684">
        <f>IF(B685="",R683,IF(Q684&gt;=Chart!$F$2,E684,0))</f>
        <v>0</v>
      </c>
      <c r="S684">
        <f>IF(B685="",S683,IFERROR(IF(AND(R684&gt;0,R683=0),R684,(1+(B685/B684-1)*Calc!$Z$1)*S683),0))</f>
        <v>0</v>
      </c>
      <c r="T684">
        <f>IF(B685="",T683,IFERROR(IF(AND(R684&gt;0,R683=0),R684,(1+(B685/B684-1)*Calc!$Z$1-L685)*T683),0))</f>
        <v>0</v>
      </c>
      <c r="U684">
        <f>IF(B685="",U683,IFERROR(IF(AND(R684&gt;0,R683=0),R684,(1+(B685/B684-1)*Calc!$Z$1-M685*2)*U683),0))</f>
        <v>0</v>
      </c>
      <c r="V684">
        <f>IF(B685="",V683,IFERROR(IF(AND(R684&gt;0,R683=0),R684,(1+(B685/B684-1)*Calc!$Z$1-N685*2)*V683),0))</f>
        <v>0</v>
      </c>
      <c r="W684">
        <f>IF(ISNUMBER(C684),C684,W683)</f>
        <v>0.37</v>
      </c>
      <c r="Y684" s="1" t="e">
        <f>IF(AND(Q684&gt;=Chart!$F$2,Q684&lt;=Chart!$F$3),Q684,#N/A)</f>
        <v>#N/A</v>
      </c>
      <c r="Z684" t="e">
        <f>IF(AND(Q684&gt;=Chart!$F$2,Q684&lt;=Chart!$F$3),R684,#N/A)</f>
        <v>#N/A</v>
      </c>
      <c r="AA684" t="e">
        <f>IF(AND(Q684&gt;=Chart!$F$2,Q684&lt;=Chart!$F$3),S684,#N/A)</f>
        <v>#N/A</v>
      </c>
      <c r="AB684" t="e">
        <f>IF(AND(Q684&gt;=Chart!$F$2,Q684&lt;=Chart!$F$3),T684,#N/A)</f>
        <v>#N/A</v>
      </c>
      <c r="AC684" t="e">
        <f>IF(AND(Q684&gt;=Chart!$F$2,Q684&lt;=Chart!$F$3),U684,#N/A)</f>
        <v>#N/A</v>
      </c>
      <c r="AD684" t="e">
        <f>IF(AND(Q684&gt;=Chart!$F$2,Q684&lt;=Chart!$F$3),V684,#N/A)</f>
        <v>#N/A</v>
      </c>
      <c r="AE684" t="e">
        <f>IF(AND(Q684&gt;=Chart!$F$2,Q684&lt;=Chart!$F$3),I684,#N/A)</f>
        <v>#N/A</v>
      </c>
      <c r="AF684" t="e">
        <f>IF(AND(Q684&gt;=Chart!$F$2,Q684&lt;=Chart!$F$3),H684/100,#N/A)</f>
        <v>#N/A</v>
      </c>
      <c r="AG684" t="e">
        <f>IF(AND(Q684&gt;=Chart!$F$2,Q684&lt;=Chart!$F$3),W684/100,#N/A)</f>
        <v>#N/A</v>
      </c>
    </row>
    <row r="685" spans="1:33" x14ac:dyDescent="0.25">
      <c r="A685">
        <v>1456756200</v>
      </c>
      <c r="B685">
        <f>INDEX('Daily Data ADJ'!$1:$1048576,MATCH(Calc!$A685,'Daily Data ADJ'!$A:$A,0),MATCH("SPY, CBOE BZX: Close",'Daily Data ADJ'!$1:$1,0))</f>
        <v>170.65919169</v>
      </c>
      <c r="C685">
        <f>INDEX('Daily Data ADJ'!$1:$1048576,MATCH(Calc!$A685,'Daily Data ADJ'!$A:$A,0),MATCH("EFFR, FRED: Close",'Daily Data ADJ'!$1:$1,0))</f>
        <v>0.28999999999999998</v>
      </c>
      <c r="D685" t="str">
        <f>INDEX('Daily Data ADJ'!$1:$1048576,MATCH(Calc!$A685,'Daily Data ADJ'!$A:$A,1),MATCH("SOFR, FRED: Close",'Daily Data ADJ'!$1:$1,0))</f>
        <v>NaN</v>
      </c>
      <c r="E685">
        <f>INDEX('Daily Data ADJ'!$1:$1048576,MATCH(Calc!$A685,'Daily Data ADJ'!$A:$A,0),MATCH("UPRO, CBOE BZX: Close",'Daily Data ADJ'!$1:$1,0))</f>
        <v>8.5086466000000005</v>
      </c>
      <c r="F685">
        <f>INDEX('Daily Data ADJ'!$1:$1048576,MATCH(Calc!$A685,'Daily Data ADJ'!$A:$A,0),MATCH("ES1!, CME_MINI: Close",'Daily Data ADJ'!$1:$1,0))</f>
        <v>1929.5</v>
      </c>
      <c r="G685">
        <f>INDEX('Daily Data ADJ'!$1:$1048576,MATCH(Calc!$A685,'Daily Data ADJ'!$A:$A,0),MATCH("ES2!, CME_MINI: Close",'Daily Data ADJ'!$1:$1,0))</f>
        <v>1920.25</v>
      </c>
      <c r="H685">
        <f>INDEX('QUANDL MULTPL SP500_DIV_YIELD_M'!$A:$G,MATCH(Calc!$A685,'QUANDL MULTPL SP500_DIV_YIELD_M'!$A:$A,1),MATCH('QUANDL MULTPL SP500_DIV_YIELD_M'!$E$1,'QUANDL MULTPL SP500_DIV_YIELD_M'!$A$1:$G$1,0))</f>
        <v>2.2999999999999998</v>
      </c>
      <c r="I685" s="5">
        <f t="shared" si="60"/>
        <v>3.9615014312843547E-3</v>
      </c>
      <c r="J685" s="1">
        <f>A685/24/60/60+DATE(1970,1,1)</f>
        <v>42429.604166666672</v>
      </c>
      <c r="K685" s="3">
        <f t="shared" si="63"/>
        <v>3</v>
      </c>
      <c r="L685" s="6">
        <f>(1+Chart!$F$4)^(1/(365/K685))-1</f>
        <v>1.9979165917494157E-4</v>
      </c>
      <c r="M685" s="6">
        <f t="shared" si="64"/>
        <v>2.3801404717582741E-5</v>
      </c>
      <c r="N685" s="6">
        <f t="shared" si="65"/>
        <v>3.2496489750455382E-5</v>
      </c>
      <c r="O685">
        <f>O684*(B685/B684)</f>
        <v>170.65919169000085</v>
      </c>
      <c r="P685">
        <f t="shared" si="61"/>
        <v>2016</v>
      </c>
      <c r="Q685" s="1">
        <f t="shared" si="62"/>
        <v>42429.604166666672</v>
      </c>
      <c r="R685">
        <f>IF(B686="",R684,IF(Q685&gt;=Chart!$F$2,E685,0))</f>
        <v>0</v>
      </c>
      <c r="S685">
        <f>IF(B686="",S684,IFERROR(IF(AND(R685&gt;0,R684=0),R685,(1+(B686/B685-1)*Calc!$Z$1)*S684),0))</f>
        <v>0</v>
      </c>
      <c r="T685">
        <f>IF(B686="",T684,IFERROR(IF(AND(R685&gt;0,R684=0),R685,(1+(B686/B685-1)*Calc!$Z$1-L686)*T684),0))</f>
        <v>0</v>
      </c>
      <c r="U685">
        <f>IF(B686="",U684,IFERROR(IF(AND(R685&gt;0,R684=0),R685,(1+(B686/B685-1)*Calc!$Z$1-M686*2)*U684),0))</f>
        <v>0</v>
      </c>
      <c r="V685">
        <f>IF(B686="",V684,IFERROR(IF(AND(R685&gt;0,R684=0),R685,(1+(B686/B685-1)*Calc!$Z$1-N686*2)*V684),0))</f>
        <v>0</v>
      </c>
      <c r="W685">
        <f>IF(ISNUMBER(C685),C685,W684)</f>
        <v>0.28999999999999998</v>
      </c>
      <c r="Y685" s="1" t="e">
        <f>IF(AND(Q685&gt;=Chart!$F$2,Q685&lt;=Chart!$F$3),Q685,#N/A)</f>
        <v>#N/A</v>
      </c>
      <c r="Z685" t="e">
        <f>IF(AND(Q685&gt;=Chart!$F$2,Q685&lt;=Chart!$F$3),R685,#N/A)</f>
        <v>#N/A</v>
      </c>
      <c r="AA685" t="e">
        <f>IF(AND(Q685&gt;=Chart!$F$2,Q685&lt;=Chart!$F$3),S685,#N/A)</f>
        <v>#N/A</v>
      </c>
      <c r="AB685" t="e">
        <f>IF(AND(Q685&gt;=Chart!$F$2,Q685&lt;=Chart!$F$3),T685,#N/A)</f>
        <v>#N/A</v>
      </c>
      <c r="AC685" t="e">
        <f>IF(AND(Q685&gt;=Chart!$F$2,Q685&lt;=Chart!$F$3),U685,#N/A)</f>
        <v>#N/A</v>
      </c>
      <c r="AD685" t="e">
        <f>IF(AND(Q685&gt;=Chart!$F$2,Q685&lt;=Chart!$F$3),V685,#N/A)</f>
        <v>#N/A</v>
      </c>
      <c r="AE685" t="e">
        <f>IF(AND(Q685&gt;=Chart!$F$2,Q685&lt;=Chart!$F$3),I685,#N/A)</f>
        <v>#N/A</v>
      </c>
      <c r="AF685" t="e">
        <f>IF(AND(Q685&gt;=Chart!$F$2,Q685&lt;=Chart!$F$3),H685/100,#N/A)</f>
        <v>#N/A</v>
      </c>
      <c r="AG685" t="e">
        <f>IF(AND(Q685&gt;=Chart!$F$2,Q685&lt;=Chart!$F$3),W685/100,#N/A)</f>
        <v>#N/A</v>
      </c>
    </row>
    <row r="686" spans="1:33" x14ac:dyDescent="0.25">
      <c r="A686">
        <v>1456842600</v>
      </c>
      <c r="B686">
        <f>INDEX('Daily Data ADJ'!$1:$1048576,MATCH(Calc!$A686,'Daily Data ADJ'!$A:$A,0),MATCH("SPY, CBOE BZX: Close",'Daily Data ADJ'!$1:$1,0))</f>
        <v>174.67086416000001</v>
      </c>
      <c r="C686">
        <f>INDEX('Daily Data ADJ'!$1:$1048576,MATCH(Calc!$A686,'Daily Data ADJ'!$A:$A,0),MATCH("EFFR, FRED: Close",'Daily Data ADJ'!$1:$1,0))</f>
        <v>0.36</v>
      </c>
      <c r="D686" t="str">
        <f>INDEX('Daily Data ADJ'!$1:$1048576,MATCH(Calc!$A686,'Daily Data ADJ'!$A:$A,1),MATCH("SOFR, FRED: Close",'Daily Data ADJ'!$1:$1,0))</f>
        <v>NaN</v>
      </c>
      <c r="E686">
        <f>INDEX('Daily Data ADJ'!$1:$1048576,MATCH(Calc!$A686,'Daily Data ADJ'!$A:$A,0),MATCH("UPRO, CBOE BZX: Close",'Daily Data ADJ'!$1:$1,0))</f>
        <v>9.14067045</v>
      </c>
      <c r="F686">
        <f>INDEX('Daily Data ADJ'!$1:$1048576,MATCH(Calc!$A686,'Daily Data ADJ'!$A:$A,0),MATCH("ES1!, CME_MINI: Close",'Daily Data ADJ'!$1:$1,0))</f>
        <v>1978</v>
      </c>
      <c r="G686">
        <f>INDEX('Daily Data ADJ'!$1:$1048576,MATCH(Calc!$A686,'Daily Data ADJ'!$A:$A,0),MATCH("ES2!, CME_MINI: Close",'Daily Data ADJ'!$1:$1,0))</f>
        <v>1968.75</v>
      </c>
      <c r="H686">
        <f>INDEX('QUANDL MULTPL SP500_DIV_YIELD_M'!$A:$G,MATCH(Calc!$A686,'QUANDL MULTPL SP500_DIV_YIELD_M'!$A:$A,1),MATCH('QUANDL MULTPL SP500_DIV_YIELD_M'!$E$1,'QUANDL MULTPL SP500_DIV_YIELD_M'!$A$1:$G$1,0))</f>
        <v>2.2999999999999998</v>
      </c>
      <c r="I686" s="5">
        <f t="shared" si="60"/>
        <v>4.4250425967986354E-3</v>
      </c>
      <c r="J686" s="1">
        <f>A686/24/60/60+DATE(1970,1,1)</f>
        <v>42430.604166666672</v>
      </c>
      <c r="K686" s="3">
        <f t="shared" si="63"/>
        <v>1</v>
      </c>
      <c r="L686" s="6">
        <f>(1+Chart!$F$4)^(1/(365/K686))-1</f>
        <v>6.6592785027408397E-5</v>
      </c>
      <c r="M686" s="6">
        <f t="shared" si="64"/>
        <v>9.8453512327179027E-6</v>
      </c>
      <c r="N686" s="6">
        <f t="shared" si="65"/>
        <v>1.2096733116973013E-5</v>
      </c>
      <c r="O686">
        <f>O685*(B686/B685)</f>
        <v>174.67086416000086</v>
      </c>
      <c r="P686">
        <f t="shared" si="61"/>
        <v>2016</v>
      </c>
      <c r="Q686" s="1">
        <f t="shared" si="62"/>
        <v>42430.604166666672</v>
      </c>
      <c r="R686">
        <f>IF(B687="",R685,IF(Q686&gt;=Chart!$F$2,E686,0))</f>
        <v>0</v>
      </c>
      <c r="S686">
        <f>IF(B687="",S685,IFERROR(IF(AND(R686&gt;0,R685=0),R686,(1+(B687/B686-1)*Calc!$Z$1)*S685),0))</f>
        <v>0</v>
      </c>
      <c r="T686">
        <f>IF(B687="",T685,IFERROR(IF(AND(R686&gt;0,R685=0),R686,(1+(B687/B686-1)*Calc!$Z$1-L687)*T685),0))</f>
        <v>0</v>
      </c>
      <c r="U686">
        <f>IF(B687="",U685,IFERROR(IF(AND(R686&gt;0,R685=0),R686,(1+(B687/B686-1)*Calc!$Z$1-M687*2)*U685),0))</f>
        <v>0</v>
      </c>
      <c r="V686">
        <f>IF(B687="",V685,IFERROR(IF(AND(R686&gt;0,R685=0),R686,(1+(B687/B686-1)*Calc!$Z$1-N687*2)*V685),0))</f>
        <v>0</v>
      </c>
      <c r="W686">
        <f>IF(ISNUMBER(C686),C686,W685)</f>
        <v>0.36</v>
      </c>
      <c r="Y686" s="1" t="e">
        <f>IF(AND(Q686&gt;=Chart!$F$2,Q686&lt;=Chart!$F$3),Q686,#N/A)</f>
        <v>#N/A</v>
      </c>
      <c r="Z686" t="e">
        <f>IF(AND(Q686&gt;=Chart!$F$2,Q686&lt;=Chart!$F$3),R686,#N/A)</f>
        <v>#N/A</v>
      </c>
      <c r="AA686" t="e">
        <f>IF(AND(Q686&gt;=Chart!$F$2,Q686&lt;=Chart!$F$3),S686,#N/A)</f>
        <v>#N/A</v>
      </c>
      <c r="AB686" t="e">
        <f>IF(AND(Q686&gt;=Chart!$F$2,Q686&lt;=Chart!$F$3),T686,#N/A)</f>
        <v>#N/A</v>
      </c>
      <c r="AC686" t="e">
        <f>IF(AND(Q686&gt;=Chart!$F$2,Q686&lt;=Chart!$F$3),U686,#N/A)</f>
        <v>#N/A</v>
      </c>
      <c r="AD686" t="e">
        <f>IF(AND(Q686&gt;=Chart!$F$2,Q686&lt;=Chart!$F$3),V686,#N/A)</f>
        <v>#N/A</v>
      </c>
      <c r="AE686" t="e">
        <f>IF(AND(Q686&gt;=Chart!$F$2,Q686&lt;=Chart!$F$3),I686,#N/A)</f>
        <v>#N/A</v>
      </c>
      <c r="AF686" t="e">
        <f>IF(AND(Q686&gt;=Chart!$F$2,Q686&lt;=Chart!$F$3),H686/100,#N/A)</f>
        <v>#N/A</v>
      </c>
      <c r="AG686" t="e">
        <f>IF(AND(Q686&gt;=Chart!$F$2,Q686&lt;=Chart!$F$3),W686/100,#N/A)</f>
        <v>#N/A</v>
      </c>
    </row>
    <row r="687" spans="1:33" x14ac:dyDescent="0.25">
      <c r="A687">
        <v>1456929000</v>
      </c>
      <c r="B687">
        <f>INDEX('Daily Data ADJ'!$1:$1048576,MATCH(Calc!$A687,'Daily Data ADJ'!$A:$A,0),MATCH("SPY, CBOE BZX: Close",'Daily Data ADJ'!$1:$1,0))</f>
        <v>175.45556492</v>
      </c>
      <c r="C687">
        <f>INDEX('Daily Data ADJ'!$1:$1048576,MATCH(Calc!$A687,'Daily Data ADJ'!$A:$A,0),MATCH("EFFR, FRED: Close",'Daily Data ADJ'!$1:$1,0))</f>
        <v>0.37</v>
      </c>
      <c r="D687" t="str">
        <f>INDEX('Daily Data ADJ'!$1:$1048576,MATCH(Calc!$A687,'Daily Data ADJ'!$A:$A,1),MATCH("SOFR, FRED: Close",'Daily Data ADJ'!$1:$1,0))</f>
        <v>NaN</v>
      </c>
      <c r="E687">
        <f>INDEX('Daily Data ADJ'!$1:$1048576,MATCH(Calc!$A687,'Daily Data ADJ'!$A:$A,0),MATCH("UPRO, CBOE BZX: Close",'Daily Data ADJ'!$1:$1,0))</f>
        <v>9.2664218399999996</v>
      </c>
      <c r="F687">
        <f>INDEX('Daily Data ADJ'!$1:$1048576,MATCH(Calc!$A687,'Daily Data ADJ'!$A:$A,0),MATCH("ES1!, CME_MINI: Close",'Daily Data ADJ'!$1:$1,0))</f>
        <v>1983.5</v>
      </c>
      <c r="G687">
        <f>INDEX('Daily Data ADJ'!$1:$1048576,MATCH(Calc!$A687,'Daily Data ADJ'!$A:$A,0),MATCH("ES2!, CME_MINI: Close",'Daily Data ADJ'!$1:$1,0))</f>
        <v>1974.25</v>
      </c>
      <c r="H687">
        <f>INDEX('QUANDL MULTPL SP500_DIV_YIELD_M'!$A:$G,MATCH(Calc!$A687,'QUANDL MULTPL SP500_DIV_YIELD_M'!$A:$A,1),MATCH('QUANDL MULTPL SP500_DIV_YIELD_M'!$E$1,'QUANDL MULTPL SP500_DIV_YIELD_M'!$A$1:$G$1,0))</f>
        <v>2.2999999999999998</v>
      </c>
      <c r="I687" s="5">
        <f t="shared" si="60"/>
        <v>4.4761880769570231E-3</v>
      </c>
      <c r="J687" s="1">
        <f>A687/24/60/60+DATE(1970,1,1)</f>
        <v>42431.604166666672</v>
      </c>
      <c r="K687" s="3">
        <f t="shared" si="63"/>
        <v>1</v>
      </c>
      <c r="L687" s="6">
        <f>(1+Chart!$F$4)^(1/(365/K687))-1</f>
        <v>6.6592785027408397E-5</v>
      </c>
      <c r="M687" s="6">
        <f t="shared" si="64"/>
        <v>1.0118330197039782E-5</v>
      </c>
      <c r="N687" s="6">
        <f t="shared" si="65"/>
        <v>1.2236238540186406E-5</v>
      </c>
      <c r="O687">
        <f>O686*(B687/B686)</f>
        <v>175.45556492000085</v>
      </c>
      <c r="P687">
        <f t="shared" si="61"/>
        <v>2016</v>
      </c>
      <c r="Q687" s="1">
        <f t="shared" si="62"/>
        <v>42431.604166666672</v>
      </c>
      <c r="R687">
        <f>IF(B688="",R686,IF(Q687&gt;=Chart!$F$2,E687,0))</f>
        <v>0</v>
      </c>
      <c r="S687">
        <f>IF(B688="",S686,IFERROR(IF(AND(R687&gt;0,R686=0),R687,(1+(B688/B687-1)*Calc!$Z$1)*S686),0))</f>
        <v>0</v>
      </c>
      <c r="T687">
        <f>IF(B688="",T686,IFERROR(IF(AND(R687&gt;0,R686=0),R687,(1+(B688/B687-1)*Calc!$Z$1-L688)*T686),0))</f>
        <v>0</v>
      </c>
      <c r="U687">
        <f>IF(B688="",U686,IFERROR(IF(AND(R687&gt;0,R686=0),R687,(1+(B688/B687-1)*Calc!$Z$1-M688*2)*U686),0))</f>
        <v>0</v>
      </c>
      <c r="V687">
        <f>IF(B688="",V686,IFERROR(IF(AND(R687&gt;0,R686=0),R687,(1+(B688/B687-1)*Calc!$Z$1-N688*2)*V686),0))</f>
        <v>0</v>
      </c>
      <c r="W687">
        <f>IF(ISNUMBER(C687),C687,W686)</f>
        <v>0.37</v>
      </c>
      <c r="Y687" s="1" t="e">
        <f>IF(AND(Q687&gt;=Chart!$F$2,Q687&lt;=Chart!$F$3),Q687,#N/A)</f>
        <v>#N/A</v>
      </c>
      <c r="Z687" t="e">
        <f>IF(AND(Q687&gt;=Chart!$F$2,Q687&lt;=Chart!$F$3),R687,#N/A)</f>
        <v>#N/A</v>
      </c>
      <c r="AA687" t="e">
        <f>IF(AND(Q687&gt;=Chart!$F$2,Q687&lt;=Chart!$F$3),S687,#N/A)</f>
        <v>#N/A</v>
      </c>
      <c r="AB687" t="e">
        <f>IF(AND(Q687&gt;=Chart!$F$2,Q687&lt;=Chart!$F$3),T687,#N/A)</f>
        <v>#N/A</v>
      </c>
      <c r="AC687" t="e">
        <f>IF(AND(Q687&gt;=Chart!$F$2,Q687&lt;=Chart!$F$3),U687,#N/A)</f>
        <v>#N/A</v>
      </c>
      <c r="AD687" t="e">
        <f>IF(AND(Q687&gt;=Chart!$F$2,Q687&lt;=Chart!$F$3),V687,#N/A)</f>
        <v>#N/A</v>
      </c>
      <c r="AE687" t="e">
        <f>IF(AND(Q687&gt;=Chart!$F$2,Q687&lt;=Chart!$F$3),I687,#N/A)</f>
        <v>#N/A</v>
      </c>
      <c r="AF687" t="e">
        <f>IF(AND(Q687&gt;=Chart!$F$2,Q687&lt;=Chart!$F$3),H687/100,#N/A)</f>
        <v>#N/A</v>
      </c>
      <c r="AG687" t="e">
        <f>IF(AND(Q687&gt;=Chart!$F$2,Q687&lt;=Chart!$F$3),W687/100,#N/A)</f>
        <v>#N/A</v>
      </c>
    </row>
    <row r="688" spans="1:33" x14ac:dyDescent="0.25">
      <c r="A688">
        <v>1457015400</v>
      </c>
      <c r="B688">
        <f>INDEX('Daily Data ADJ'!$1:$1048576,MATCH(Calc!$A688,'Daily Data ADJ'!$A:$A,0),MATCH("SPY, CBOE BZX: Close",'Daily Data ADJ'!$1:$1,0))</f>
        <v>176.13887177000001</v>
      </c>
      <c r="C688">
        <f>INDEX('Daily Data ADJ'!$1:$1048576,MATCH(Calc!$A688,'Daily Data ADJ'!$A:$A,0),MATCH("EFFR, FRED: Close",'Daily Data ADJ'!$1:$1,0))</f>
        <v>0.37</v>
      </c>
      <c r="D688" t="str">
        <f>INDEX('Daily Data ADJ'!$1:$1048576,MATCH(Calc!$A688,'Daily Data ADJ'!$A:$A,1),MATCH("SOFR, FRED: Close",'Daily Data ADJ'!$1:$1,0))</f>
        <v>NaN</v>
      </c>
      <c r="E688">
        <f>INDEX('Daily Data ADJ'!$1:$1048576,MATCH(Calc!$A688,'Daily Data ADJ'!$A:$A,0),MATCH("UPRO, CBOE BZX: Close",'Daily Data ADJ'!$1:$1,0))</f>
        <v>9.3611442300000007</v>
      </c>
      <c r="F688">
        <f>INDEX('Daily Data ADJ'!$1:$1048576,MATCH(Calc!$A688,'Daily Data ADJ'!$A:$A,0),MATCH("ES1!, CME_MINI: Close",'Daily Data ADJ'!$1:$1,0))</f>
        <v>1990.5</v>
      </c>
      <c r="G688">
        <f>INDEX('Daily Data ADJ'!$1:$1048576,MATCH(Calc!$A688,'Daily Data ADJ'!$A:$A,0),MATCH("ES2!, CME_MINI: Close",'Daily Data ADJ'!$1:$1,0))</f>
        <v>1981.25</v>
      </c>
      <c r="H688">
        <f>INDEX('QUANDL MULTPL SP500_DIV_YIELD_M'!$A:$G,MATCH(Calc!$A688,'QUANDL MULTPL SP500_DIV_YIELD_M'!$A:$A,1),MATCH('QUANDL MULTPL SP500_DIV_YIELD_M'!$E$1,'QUANDL MULTPL SP500_DIV_YIELD_M'!$A$1:$G$1,0))</f>
        <v>2.2999999999999998</v>
      </c>
      <c r="I688" s="5">
        <f t="shared" si="60"/>
        <v>4.5408764065404186E-3</v>
      </c>
      <c r="J688" s="1">
        <f>A688/24/60/60+DATE(1970,1,1)</f>
        <v>42432.604166666672</v>
      </c>
      <c r="K688" s="3">
        <f t="shared" si="63"/>
        <v>1</v>
      </c>
      <c r="L688" s="6">
        <f>(1+Chart!$F$4)^(1/(365/K688))-1</f>
        <v>6.6592785027408397E-5</v>
      </c>
      <c r="M688" s="6">
        <f t="shared" si="64"/>
        <v>1.0118330197039782E-5</v>
      </c>
      <c r="N688" s="6">
        <f t="shared" si="65"/>
        <v>1.2412673561668086E-5</v>
      </c>
      <c r="O688">
        <f>O687*(B688/B687)</f>
        <v>176.13887177000086</v>
      </c>
      <c r="P688">
        <f t="shared" si="61"/>
        <v>2016</v>
      </c>
      <c r="Q688" s="1">
        <f t="shared" si="62"/>
        <v>42432.604166666672</v>
      </c>
      <c r="R688">
        <f>IF(B689="",R687,IF(Q688&gt;=Chart!$F$2,E688,0))</f>
        <v>0</v>
      </c>
      <c r="S688">
        <f>IF(B689="",S687,IFERROR(IF(AND(R688&gt;0,R687=0),R688,(1+(B689/B688-1)*Calc!$Z$1)*S687),0))</f>
        <v>0</v>
      </c>
      <c r="T688">
        <f>IF(B689="",T687,IFERROR(IF(AND(R688&gt;0,R687=0),R688,(1+(B689/B688-1)*Calc!$Z$1-L689)*T687),0))</f>
        <v>0</v>
      </c>
      <c r="U688">
        <f>IF(B689="",U687,IFERROR(IF(AND(R688&gt;0,R687=0),R688,(1+(B689/B688-1)*Calc!$Z$1-M689*2)*U687),0))</f>
        <v>0</v>
      </c>
      <c r="V688">
        <f>IF(B689="",V687,IFERROR(IF(AND(R688&gt;0,R687=0),R688,(1+(B689/B688-1)*Calc!$Z$1-N689*2)*V687),0))</f>
        <v>0</v>
      </c>
      <c r="W688">
        <f>IF(ISNUMBER(C688),C688,W687)</f>
        <v>0.37</v>
      </c>
      <c r="Y688" s="1" t="e">
        <f>IF(AND(Q688&gt;=Chart!$F$2,Q688&lt;=Chart!$F$3),Q688,#N/A)</f>
        <v>#N/A</v>
      </c>
      <c r="Z688" t="e">
        <f>IF(AND(Q688&gt;=Chart!$F$2,Q688&lt;=Chart!$F$3),R688,#N/A)</f>
        <v>#N/A</v>
      </c>
      <c r="AA688" t="e">
        <f>IF(AND(Q688&gt;=Chart!$F$2,Q688&lt;=Chart!$F$3),S688,#N/A)</f>
        <v>#N/A</v>
      </c>
      <c r="AB688" t="e">
        <f>IF(AND(Q688&gt;=Chart!$F$2,Q688&lt;=Chart!$F$3),T688,#N/A)</f>
        <v>#N/A</v>
      </c>
      <c r="AC688" t="e">
        <f>IF(AND(Q688&gt;=Chart!$F$2,Q688&lt;=Chart!$F$3),U688,#N/A)</f>
        <v>#N/A</v>
      </c>
      <c r="AD688" t="e">
        <f>IF(AND(Q688&gt;=Chart!$F$2,Q688&lt;=Chart!$F$3),V688,#N/A)</f>
        <v>#N/A</v>
      </c>
      <c r="AE688" t="e">
        <f>IF(AND(Q688&gt;=Chart!$F$2,Q688&lt;=Chart!$F$3),I688,#N/A)</f>
        <v>#N/A</v>
      </c>
      <c r="AF688" t="e">
        <f>IF(AND(Q688&gt;=Chart!$F$2,Q688&lt;=Chart!$F$3),H688/100,#N/A)</f>
        <v>#N/A</v>
      </c>
      <c r="AG688" t="e">
        <f>IF(AND(Q688&gt;=Chart!$F$2,Q688&lt;=Chart!$F$3),W688/100,#N/A)</f>
        <v>#N/A</v>
      </c>
    </row>
    <row r="689" spans="1:33" x14ac:dyDescent="0.25">
      <c r="A689">
        <v>1457101800</v>
      </c>
      <c r="B689">
        <f>INDEX('Daily Data ADJ'!$1:$1048576,MATCH(Calc!$A689,'Daily Data ADJ'!$A:$A,0),MATCH("SPY, CBOE BZX: Close",'Daily Data ADJ'!$1:$1,0))</f>
        <v>176.71637627000001</v>
      </c>
      <c r="C689">
        <f>INDEX('Daily Data ADJ'!$1:$1048576,MATCH(Calc!$A689,'Daily Data ADJ'!$A:$A,0),MATCH("EFFR, FRED: Close",'Daily Data ADJ'!$1:$1,0))</f>
        <v>0.36</v>
      </c>
      <c r="D689" t="str">
        <f>INDEX('Daily Data ADJ'!$1:$1048576,MATCH(Calc!$A689,'Daily Data ADJ'!$A:$A,1),MATCH("SOFR, FRED: Close",'Daily Data ADJ'!$1:$1,0))</f>
        <v>NaN</v>
      </c>
      <c r="E689">
        <f>INDEX('Daily Data ADJ'!$1:$1048576,MATCH(Calc!$A689,'Daily Data ADJ'!$A:$A,0),MATCH("UPRO, CBOE BZX: Close",'Daily Data ADJ'!$1:$1,0))</f>
        <v>9.4607650700000008</v>
      </c>
      <c r="F689">
        <f>INDEX('Daily Data ADJ'!$1:$1048576,MATCH(Calc!$A689,'Daily Data ADJ'!$A:$A,0),MATCH("ES1!, CME_MINI: Close",'Daily Data ADJ'!$1:$1,0))</f>
        <v>1995</v>
      </c>
      <c r="G689">
        <f>INDEX('Daily Data ADJ'!$1:$1048576,MATCH(Calc!$A689,'Daily Data ADJ'!$A:$A,0),MATCH("ES2!, CME_MINI: Close",'Daily Data ADJ'!$1:$1,0))</f>
        <v>1985.75</v>
      </c>
      <c r="H689">
        <f>INDEX('QUANDL MULTPL SP500_DIV_YIELD_M'!$A:$G,MATCH(Calc!$A689,'QUANDL MULTPL SP500_DIV_YIELD_M'!$A:$A,1),MATCH('QUANDL MULTPL SP500_DIV_YIELD_M'!$E$1,'QUANDL MULTPL SP500_DIV_YIELD_M'!$A$1:$G$1,0))</f>
        <v>2.2999999999999998</v>
      </c>
      <c r="I689" s="5">
        <f t="shared" si="60"/>
        <v>4.5822237212044051E-3</v>
      </c>
      <c r="J689" s="1">
        <f>A689/24/60/60+DATE(1970,1,1)</f>
        <v>42433.604166666672</v>
      </c>
      <c r="K689" s="3">
        <f t="shared" si="63"/>
        <v>1</v>
      </c>
      <c r="L689" s="6">
        <f>(1+Chart!$F$4)^(1/(365/K689))-1</f>
        <v>6.6592785027408397E-5</v>
      </c>
      <c r="M689" s="6">
        <f t="shared" si="64"/>
        <v>9.8453512327179027E-6</v>
      </c>
      <c r="N689" s="6">
        <f t="shared" si="65"/>
        <v>1.252544089447305E-5</v>
      </c>
      <c r="O689">
        <f>O688*(B689/B688)</f>
        <v>176.71637627000086</v>
      </c>
      <c r="P689">
        <f t="shared" si="61"/>
        <v>2016</v>
      </c>
      <c r="Q689" s="1">
        <f t="shared" si="62"/>
        <v>42433.604166666672</v>
      </c>
      <c r="R689">
        <f>IF(B690="",R688,IF(Q689&gt;=Chart!$F$2,E689,0))</f>
        <v>0</v>
      </c>
      <c r="S689">
        <f>IF(B690="",S688,IFERROR(IF(AND(R689&gt;0,R688=0),R689,(1+(B690/B689-1)*Calc!$Z$1)*S688),0))</f>
        <v>0</v>
      </c>
      <c r="T689">
        <f>IF(B690="",T688,IFERROR(IF(AND(R689&gt;0,R688=0),R689,(1+(B690/B689-1)*Calc!$Z$1-L690)*T688),0))</f>
        <v>0</v>
      </c>
      <c r="U689">
        <f>IF(B690="",U688,IFERROR(IF(AND(R689&gt;0,R688=0),R689,(1+(B690/B689-1)*Calc!$Z$1-M690*2)*U688),0))</f>
        <v>0</v>
      </c>
      <c r="V689">
        <f>IF(B690="",V688,IFERROR(IF(AND(R689&gt;0,R688=0),R689,(1+(B690/B689-1)*Calc!$Z$1-N690*2)*V688),0))</f>
        <v>0</v>
      </c>
      <c r="W689">
        <f>IF(ISNUMBER(C689),C689,W688)</f>
        <v>0.36</v>
      </c>
      <c r="Y689" s="1" t="e">
        <f>IF(AND(Q689&gt;=Chart!$F$2,Q689&lt;=Chart!$F$3),Q689,#N/A)</f>
        <v>#N/A</v>
      </c>
      <c r="Z689" t="e">
        <f>IF(AND(Q689&gt;=Chart!$F$2,Q689&lt;=Chart!$F$3),R689,#N/A)</f>
        <v>#N/A</v>
      </c>
      <c r="AA689" t="e">
        <f>IF(AND(Q689&gt;=Chart!$F$2,Q689&lt;=Chart!$F$3),S689,#N/A)</f>
        <v>#N/A</v>
      </c>
      <c r="AB689" t="e">
        <f>IF(AND(Q689&gt;=Chart!$F$2,Q689&lt;=Chart!$F$3),T689,#N/A)</f>
        <v>#N/A</v>
      </c>
      <c r="AC689" t="e">
        <f>IF(AND(Q689&gt;=Chart!$F$2,Q689&lt;=Chart!$F$3),U689,#N/A)</f>
        <v>#N/A</v>
      </c>
      <c r="AD689" t="e">
        <f>IF(AND(Q689&gt;=Chart!$F$2,Q689&lt;=Chart!$F$3),V689,#N/A)</f>
        <v>#N/A</v>
      </c>
      <c r="AE689" t="e">
        <f>IF(AND(Q689&gt;=Chart!$F$2,Q689&lt;=Chart!$F$3),I689,#N/A)</f>
        <v>#N/A</v>
      </c>
      <c r="AF689" t="e">
        <f>IF(AND(Q689&gt;=Chart!$F$2,Q689&lt;=Chart!$F$3),H689/100,#N/A)</f>
        <v>#N/A</v>
      </c>
      <c r="AG689" t="e">
        <f>IF(AND(Q689&gt;=Chart!$F$2,Q689&lt;=Chart!$F$3),W689/100,#N/A)</f>
        <v>#N/A</v>
      </c>
    </row>
    <row r="690" spans="1:33" x14ac:dyDescent="0.25">
      <c r="A690">
        <v>1457361000</v>
      </c>
      <c r="B690">
        <f>INDEX('Daily Data ADJ'!$1:$1048576,MATCH(Calc!$A690,'Daily Data ADJ'!$A:$A,0),MATCH("SPY, CBOE BZX: Close",'Daily Data ADJ'!$1:$1,0))</f>
        <v>176.85744607000001</v>
      </c>
      <c r="C690">
        <f>INDEX('Daily Data ADJ'!$1:$1048576,MATCH(Calc!$A690,'Daily Data ADJ'!$A:$A,0),MATCH("EFFR, FRED: Close",'Daily Data ADJ'!$1:$1,0))</f>
        <v>0.36</v>
      </c>
      <c r="D690" t="str">
        <f>INDEX('Daily Data ADJ'!$1:$1048576,MATCH(Calc!$A690,'Daily Data ADJ'!$A:$A,1),MATCH("SOFR, FRED: Close",'Daily Data ADJ'!$1:$1,0))</f>
        <v>NaN</v>
      </c>
      <c r="E690">
        <f>INDEX('Daily Data ADJ'!$1:$1048576,MATCH(Calc!$A690,'Daily Data ADJ'!$A:$A,0),MATCH("UPRO, CBOE BZX: Close",'Daily Data ADJ'!$1:$1,0))</f>
        <v>9.4803627299999995</v>
      </c>
      <c r="F690">
        <f>INDEX('Daily Data ADJ'!$1:$1048576,MATCH(Calc!$A690,'Daily Data ADJ'!$A:$A,0),MATCH("ES1!, CME_MINI: Close",'Daily Data ADJ'!$1:$1,0))</f>
        <v>1999</v>
      </c>
      <c r="G690">
        <f>INDEX('Daily Data ADJ'!$1:$1048576,MATCH(Calc!$A690,'Daily Data ADJ'!$A:$A,0),MATCH("ES2!, CME_MINI: Close",'Daily Data ADJ'!$1:$1,0))</f>
        <v>1990</v>
      </c>
      <c r="H690">
        <f>INDEX('QUANDL MULTPL SP500_DIV_YIELD_M'!$A:$G,MATCH(Calc!$A690,'QUANDL MULTPL SP500_DIV_YIELD_M'!$A:$A,1),MATCH('QUANDL MULTPL SP500_DIV_YIELD_M'!$E$1,'QUANDL MULTPL SP500_DIV_YIELD_M'!$A$1:$G$1,0))</f>
        <v>2.2999999999999998</v>
      </c>
      <c r="I690" s="5">
        <f t="shared" si="60"/>
        <v>5.1122524525212057E-3</v>
      </c>
      <c r="J690" s="1">
        <f>A690/24/60/60+DATE(1970,1,1)</f>
        <v>42436.604166666672</v>
      </c>
      <c r="K690" s="3">
        <f t="shared" si="63"/>
        <v>3</v>
      </c>
      <c r="L690" s="6">
        <f>(1+Chart!$F$4)^(1/(365/K690))-1</f>
        <v>1.9979165917494157E-4</v>
      </c>
      <c r="M690" s="6">
        <f t="shared" si="64"/>
        <v>2.9536344491765121E-5</v>
      </c>
      <c r="N690" s="6">
        <f t="shared" si="65"/>
        <v>4.1912351637751755E-5</v>
      </c>
      <c r="O690">
        <f>O689*(B690/B689)</f>
        <v>176.85744607000086</v>
      </c>
      <c r="P690">
        <f t="shared" si="61"/>
        <v>2016</v>
      </c>
      <c r="Q690" s="1">
        <f t="shared" si="62"/>
        <v>42436.604166666672</v>
      </c>
      <c r="R690">
        <f>IF(B691="",R689,IF(Q690&gt;=Chart!$F$2,E690,0))</f>
        <v>0</v>
      </c>
      <c r="S690">
        <f>IF(B691="",S689,IFERROR(IF(AND(R690&gt;0,R689=0),R690,(1+(B691/B690-1)*Calc!$Z$1)*S689),0))</f>
        <v>0</v>
      </c>
      <c r="T690">
        <f>IF(B691="",T689,IFERROR(IF(AND(R690&gt;0,R689=0),R690,(1+(B691/B690-1)*Calc!$Z$1-L691)*T689),0))</f>
        <v>0</v>
      </c>
      <c r="U690">
        <f>IF(B691="",U689,IFERROR(IF(AND(R690&gt;0,R689=0),R690,(1+(B691/B690-1)*Calc!$Z$1-M691*2)*U689),0))</f>
        <v>0</v>
      </c>
      <c r="V690">
        <f>IF(B691="",V689,IFERROR(IF(AND(R690&gt;0,R689=0),R690,(1+(B691/B690-1)*Calc!$Z$1-N691*2)*V689),0))</f>
        <v>0</v>
      </c>
      <c r="W690">
        <f>IF(ISNUMBER(C690),C690,W689)</f>
        <v>0.36</v>
      </c>
      <c r="Y690" s="1" t="e">
        <f>IF(AND(Q690&gt;=Chart!$F$2,Q690&lt;=Chart!$F$3),Q690,#N/A)</f>
        <v>#N/A</v>
      </c>
      <c r="Z690" t="e">
        <f>IF(AND(Q690&gt;=Chart!$F$2,Q690&lt;=Chart!$F$3),R690,#N/A)</f>
        <v>#N/A</v>
      </c>
      <c r="AA690" t="e">
        <f>IF(AND(Q690&gt;=Chart!$F$2,Q690&lt;=Chart!$F$3),S690,#N/A)</f>
        <v>#N/A</v>
      </c>
      <c r="AB690" t="e">
        <f>IF(AND(Q690&gt;=Chart!$F$2,Q690&lt;=Chart!$F$3),T690,#N/A)</f>
        <v>#N/A</v>
      </c>
      <c r="AC690" t="e">
        <f>IF(AND(Q690&gt;=Chart!$F$2,Q690&lt;=Chart!$F$3),U690,#N/A)</f>
        <v>#N/A</v>
      </c>
      <c r="AD690" t="e">
        <f>IF(AND(Q690&gt;=Chart!$F$2,Q690&lt;=Chart!$F$3),V690,#N/A)</f>
        <v>#N/A</v>
      </c>
      <c r="AE690" t="e">
        <f>IF(AND(Q690&gt;=Chart!$F$2,Q690&lt;=Chart!$F$3),I690,#N/A)</f>
        <v>#N/A</v>
      </c>
      <c r="AF690" t="e">
        <f>IF(AND(Q690&gt;=Chart!$F$2,Q690&lt;=Chart!$F$3),H690/100,#N/A)</f>
        <v>#N/A</v>
      </c>
      <c r="AG690" t="e">
        <f>IF(AND(Q690&gt;=Chart!$F$2,Q690&lt;=Chart!$F$3),W690/100,#N/A)</f>
        <v>#N/A</v>
      </c>
    </row>
    <row r="691" spans="1:33" x14ac:dyDescent="0.25">
      <c r="A691">
        <v>1457447400</v>
      </c>
      <c r="B691">
        <f>INDEX('Daily Data ADJ'!$1:$1048576,MATCH(Calc!$A691,'Daily Data ADJ'!$A:$A,0),MATCH("SPY, CBOE BZX: Close",'Daily Data ADJ'!$1:$1,0))</f>
        <v>174.92655317000001</v>
      </c>
      <c r="C691">
        <f>INDEX('Daily Data ADJ'!$1:$1048576,MATCH(Calc!$A691,'Daily Data ADJ'!$A:$A,0),MATCH("EFFR, FRED: Close",'Daily Data ADJ'!$1:$1,0))</f>
        <v>0.36</v>
      </c>
      <c r="D691" t="str">
        <f>INDEX('Daily Data ADJ'!$1:$1048576,MATCH(Calc!$A691,'Daily Data ADJ'!$A:$A,1),MATCH("SOFR, FRED: Close",'Daily Data ADJ'!$1:$1,0))</f>
        <v>NaN</v>
      </c>
      <c r="E691">
        <f>INDEX('Daily Data ADJ'!$1:$1048576,MATCH(Calc!$A691,'Daily Data ADJ'!$A:$A,0),MATCH("UPRO, CBOE BZX: Close",'Daily Data ADJ'!$1:$1,0))</f>
        <v>9.1651675400000006</v>
      </c>
      <c r="F691">
        <f>INDEX('Daily Data ADJ'!$1:$1048576,MATCH(Calc!$A691,'Daily Data ADJ'!$A:$A,0),MATCH("ES1!, CME_MINI: Close",'Daily Data ADJ'!$1:$1,0))</f>
        <v>1981</v>
      </c>
      <c r="G691">
        <f>INDEX('Daily Data ADJ'!$1:$1048576,MATCH(Calc!$A691,'Daily Data ADJ'!$A:$A,0),MATCH("ES2!, CME_MINI: Close",'Daily Data ADJ'!$1:$1,0))</f>
        <v>1971.5</v>
      </c>
      <c r="H691">
        <f>INDEX('QUANDL MULTPL SP500_DIV_YIELD_M'!$A:$G,MATCH(Calc!$A691,'QUANDL MULTPL SP500_DIV_YIELD_M'!$A:$A,1),MATCH('QUANDL MULTPL SP500_DIV_YIELD_M'!$E$1,'QUANDL MULTPL SP500_DIV_YIELD_M'!$A$1:$G$1,0))</f>
        <v>2.2999999999999998</v>
      </c>
      <c r="I691" s="5">
        <f t="shared" si="60"/>
        <v>3.9553124391837682E-3</v>
      </c>
      <c r="J691" s="1">
        <f>A691/24/60/60+DATE(1970,1,1)</f>
        <v>42437.604166666672</v>
      </c>
      <c r="K691" s="3">
        <f t="shared" si="63"/>
        <v>1</v>
      </c>
      <c r="L691" s="6">
        <f>(1+Chart!$F$4)^(1/(365/K691))-1</f>
        <v>6.6592785027408397E-5</v>
      </c>
      <c r="M691" s="6">
        <f t="shared" si="64"/>
        <v>9.8453512327179027E-6</v>
      </c>
      <c r="N691" s="6">
        <f t="shared" si="65"/>
        <v>1.0815156445742602E-5</v>
      </c>
      <c r="O691">
        <f>O690*(B691/B690)</f>
        <v>174.92655317000086</v>
      </c>
      <c r="P691">
        <f t="shared" si="61"/>
        <v>2016</v>
      </c>
      <c r="Q691" s="1">
        <f t="shared" si="62"/>
        <v>42437.604166666672</v>
      </c>
      <c r="R691">
        <f>IF(B692="",R690,IF(Q691&gt;=Chart!$F$2,E691,0))</f>
        <v>0</v>
      </c>
      <c r="S691">
        <f>IF(B692="",S690,IFERROR(IF(AND(R691&gt;0,R690=0),R691,(1+(B692/B691-1)*Calc!$Z$1)*S690),0))</f>
        <v>0</v>
      </c>
      <c r="T691">
        <f>IF(B692="",T690,IFERROR(IF(AND(R691&gt;0,R690=0),R691,(1+(B692/B691-1)*Calc!$Z$1-L692)*T690),0))</f>
        <v>0</v>
      </c>
      <c r="U691">
        <f>IF(B692="",U690,IFERROR(IF(AND(R691&gt;0,R690=0),R691,(1+(B692/B691-1)*Calc!$Z$1-M692*2)*U690),0))</f>
        <v>0</v>
      </c>
      <c r="V691">
        <f>IF(B692="",V690,IFERROR(IF(AND(R691&gt;0,R690=0),R691,(1+(B692/B691-1)*Calc!$Z$1-N692*2)*V690),0))</f>
        <v>0</v>
      </c>
      <c r="W691">
        <f>IF(ISNUMBER(C691),C691,W690)</f>
        <v>0.36</v>
      </c>
      <c r="Y691" s="1" t="e">
        <f>IF(AND(Q691&gt;=Chart!$F$2,Q691&lt;=Chart!$F$3),Q691,#N/A)</f>
        <v>#N/A</v>
      </c>
      <c r="Z691" t="e">
        <f>IF(AND(Q691&gt;=Chart!$F$2,Q691&lt;=Chart!$F$3),R691,#N/A)</f>
        <v>#N/A</v>
      </c>
      <c r="AA691" t="e">
        <f>IF(AND(Q691&gt;=Chart!$F$2,Q691&lt;=Chart!$F$3),S691,#N/A)</f>
        <v>#N/A</v>
      </c>
      <c r="AB691" t="e">
        <f>IF(AND(Q691&gt;=Chart!$F$2,Q691&lt;=Chart!$F$3),T691,#N/A)</f>
        <v>#N/A</v>
      </c>
      <c r="AC691" t="e">
        <f>IF(AND(Q691&gt;=Chart!$F$2,Q691&lt;=Chart!$F$3),U691,#N/A)</f>
        <v>#N/A</v>
      </c>
      <c r="AD691" t="e">
        <f>IF(AND(Q691&gt;=Chart!$F$2,Q691&lt;=Chart!$F$3),V691,#N/A)</f>
        <v>#N/A</v>
      </c>
      <c r="AE691" t="e">
        <f>IF(AND(Q691&gt;=Chart!$F$2,Q691&lt;=Chart!$F$3),I691,#N/A)</f>
        <v>#N/A</v>
      </c>
      <c r="AF691" t="e">
        <f>IF(AND(Q691&gt;=Chart!$F$2,Q691&lt;=Chart!$F$3),H691/100,#N/A)</f>
        <v>#N/A</v>
      </c>
      <c r="AG691" t="e">
        <f>IF(AND(Q691&gt;=Chart!$F$2,Q691&lt;=Chart!$F$3),W691/100,#N/A)</f>
        <v>#N/A</v>
      </c>
    </row>
    <row r="692" spans="1:33" x14ac:dyDescent="0.25">
      <c r="A692">
        <v>1457533800</v>
      </c>
      <c r="B692">
        <f>INDEX('Daily Data ADJ'!$1:$1048576,MATCH(Calc!$A692,'Daily Data ADJ'!$A:$A,0),MATCH("SPY, CBOE BZX: Close",'Daily Data ADJ'!$1:$1,0))</f>
        <v>175.79060569999999</v>
      </c>
      <c r="C692">
        <f>INDEX('Daily Data ADJ'!$1:$1048576,MATCH(Calc!$A692,'Daily Data ADJ'!$A:$A,0),MATCH("EFFR, FRED: Close",'Daily Data ADJ'!$1:$1,0))</f>
        <v>0.36</v>
      </c>
      <c r="D692" t="str">
        <f>INDEX('Daily Data ADJ'!$1:$1048576,MATCH(Calc!$A692,'Daily Data ADJ'!$A:$A,1),MATCH("SOFR, FRED: Close",'Daily Data ADJ'!$1:$1,0))</f>
        <v>NaN</v>
      </c>
      <c r="E692">
        <f>INDEX('Daily Data ADJ'!$1:$1048576,MATCH(Calc!$A692,'Daily Data ADJ'!$A:$A,0),MATCH("UPRO, CBOE BZX: Close",'Daily Data ADJ'!$1:$1,0))</f>
        <v>9.3072506399999995</v>
      </c>
      <c r="F692">
        <f>INDEX('Daily Data ADJ'!$1:$1048576,MATCH(Calc!$A692,'Daily Data ADJ'!$A:$A,0),MATCH("ES1!, CME_MINI: Close",'Daily Data ADJ'!$1:$1,0))</f>
        <v>1989</v>
      </c>
      <c r="G692">
        <f>INDEX('Daily Data ADJ'!$1:$1048576,MATCH(Calc!$A692,'Daily Data ADJ'!$A:$A,0),MATCH("ES2!, CME_MINI: Close",'Daily Data ADJ'!$1:$1,0))</f>
        <v>1979.75</v>
      </c>
      <c r="H692">
        <f>INDEX('QUANDL MULTPL SP500_DIV_YIELD_M'!$A:$G,MATCH(Calc!$A692,'QUANDL MULTPL SP500_DIV_YIELD_M'!$A:$A,1),MATCH('QUANDL MULTPL SP500_DIV_YIELD_M'!$E$1,'QUANDL MULTPL SP500_DIV_YIELD_M'!$A$1:$G$1,0))</f>
        <v>2.2999999999999998</v>
      </c>
      <c r="I692" s="5">
        <f t="shared" si="60"/>
        <v>4.5270526837156502E-3</v>
      </c>
      <c r="J692" s="1">
        <f>A692/24/60/60+DATE(1970,1,1)</f>
        <v>42438.604166666672</v>
      </c>
      <c r="K692" s="3">
        <f t="shared" si="63"/>
        <v>1</v>
      </c>
      <c r="L692" s="6">
        <f>(1+Chart!$F$4)^(1/(365/K692))-1</f>
        <v>6.6592785027408397E-5</v>
      </c>
      <c r="M692" s="6">
        <f t="shared" si="64"/>
        <v>9.8453512327179027E-6</v>
      </c>
      <c r="N692" s="6">
        <f t="shared" si="65"/>
        <v>1.2374970821849018E-5</v>
      </c>
      <c r="O692">
        <f>O691*(B692/B691)</f>
        <v>175.79060570000084</v>
      </c>
      <c r="P692">
        <f t="shared" si="61"/>
        <v>2016</v>
      </c>
      <c r="Q692" s="1">
        <f t="shared" si="62"/>
        <v>42438.604166666672</v>
      </c>
      <c r="R692">
        <f>IF(B693="",R691,IF(Q692&gt;=Chart!$F$2,E692,0))</f>
        <v>0</v>
      </c>
      <c r="S692">
        <f>IF(B693="",S691,IFERROR(IF(AND(R692&gt;0,R691=0),R692,(1+(B693/B692-1)*Calc!$Z$1)*S691),0))</f>
        <v>0</v>
      </c>
      <c r="T692">
        <f>IF(B693="",T691,IFERROR(IF(AND(R692&gt;0,R691=0),R692,(1+(B693/B692-1)*Calc!$Z$1-L693)*T691),0))</f>
        <v>0</v>
      </c>
      <c r="U692">
        <f>IF(B693="",U691,IFERROR(IF(AND(R692&gt;0,R691=0),R692,(1+(B693/B692-1)*Calc!$Z$1-M693*2)*U691),0))</f>
        <v>0</v>
      </c>
      <c r="V692">
        <f>IF(B693="",V691,IFERROR(IF(AND(R692&gt;0,R691=0),R692,(1+(B693/B692-1)*Calc!$Z$1-N693*2)*V691),0))</f>
        <v>0</v>
      </c>
      <c r="W692">
        <f>IF(ISNUMBER(C692),C692,W691)</f>
        <v>0.36</v>
      </c>
      <c r="Y692" s="1" t="e">
        <f>IF(AND(Q692&gt;=Chart!$F$2,Q692&lt;=Chart!$F$3),Q692,#N/A)</f>
        <v>#N/A</v>
      </c>
      <c r="Z692" t="e">
        <f>IF(AND(Q692&gt;=Chart!$F$2,Q692&lt;=Chart!$F$3),R692,#N/A)</f>
        <v>#N/A</v>
      </c>
      <c r="AA692" t="e">
        <f>IF(AND(Q692&gt;=Chart!$F$2,Q692&lt;=Chart!$F$3),S692,#N/A)</f>
        <v>#N/A</v>
      </c>
      <c r="AB692" t="e">
        <f>IF(AND(Q692&gt;=Chart!$F$2,Q692&lt;=Chart!$F$3),T692,#N/A)</f>
        <v>#N/A</v>
      </c>
      <c r="AC692" t="e">
        <f>IF(AND(Q692&gt;=Chart!$F$2,Q692&lt;=Chart!$F$3),U692,#N/A)</f>
        <v>#N/A</v>
      </c>
      <c r="AD692" t="e">
        <f>IF(AND(Q692&gt;=Chart!$F$2,Q692&lt;=Chart!$F$3),V692,#N/A)</f>
        <v>#N/A</v>
      </c>
      <c r="AE692" t="e">
        <f>IF(AND(Q692&gt;=Chart!$F$2,Q692&lt;=Chart!$F$3),I692,#N/A)</f>
        <v>#N/A</v>
      </c>
      <c r="AF692" t="e">
        <f>IF(AND(Q692&gt;=Chart!$F$2,Q692&lt;=Chart!$F$3),H692/100,#N/A)</f>
        <v>#N/A</v>
      </c>
      <c r="AG692" t="e">
        <f>IF(AND(Q692&gt;=Chart!$F$2,Q692&lt;=Chart!$F$3),W692/100,#N/A)</f>
        <v>#N/A</v>
      </c>
    </row>
    <row r="693" spans="1:33" x14ac:dyDescent="0.25">
      <c r="A693">
        <v>1457620200</v>
      </c>
      <c r="B693">
        <f>INDEX('Daily Data ADJ'!$1:$1048576,MATCH(Calc!$A693,'Daily Data ADJ'!$A:$A,0),MATCH("SPY, CBOE BZX: Close",'Daily Data ADJ'!$1:$1,0))</f>
        <v>175.93167550000001</v>
      </c>
      <c r="C693">
        <f>INDEX('Daily Data ADJ'!$1:$1048576,MATCH(Calc!$A693,'Daily Data ADJ'!$A:$A,0),MATCH("EFFR, FRED: Close",'Daily Data ADJ'!$1:$1,0))</f>
        <v>0.36</v>
      </c>
      <c r="D693" t="str">
        <f>INDEX('Daily Data ADJ'!$1:$1048576,MATCH(Calc!$A693,'Daily Data ADJ'!$A:$A,1),MATCH("SOFR, FRED: Close",'Daily Data ADJ'!$1:$1,0))</f>
        <v>NaN</v>
      </c>
      <c r="E693">
        <f>INDEX('Daily Data ADJ'!$1:$1048576,MATCH(Calc!$A693,'Daily Data ADJ'!$A:$A,0),MATCH("UPRO, CBOE BZX: Close",'Daily Data ADJ'!$1:$1,0))</f>
        <v>9.3235813800000003</v>
      </c>
      <c r="F693">
        <f>INDEX('Daily Data ADJ'!$1:$1048576,MATCH(Calc!$A693,'Daily Data ADJ'!$A:$A,0),MATCH("ES1!, CME_MINI: Close",'Daily Data ADJ'!$1:$1,0))</f>
        <v>1988.75</v>
      </c>
      <c r="G693">
        <f>INDEX('Daily Data ADJ'!$1:$1048576,MATCH(Calc!$A693,'Daily Data ADJ'!$A:$A,0),MATCH("ES2!, CME_MINI: Close",'Daily Data ADJ'!$1:$1,0))</f>
        <v>1979.5</v>
      </c>
      <c r="H693">
        <f>INDEX('QUANDL MULTPL SP500_DIV_YIELD_M'!$A:$G,MATCH(Calc!$A693,'QUANDL MULTPL SP500_DIV_YIELD_M'!$A:$A,1),MATCH('QUANDL MULTPL SP500_DIV_YIELD_M'!$E$1,'QUANDL MULTPL SP500_DIV_YIELD_M'!$A$1:$G$1,0))</f>
        <v>2.2999999999999998</v>
      </c>
      <c r="I693" s="5">
        <f t="shared" si="60"/>
        <v>4.524746716758378E-3</v>
      </c>
      <c r="J693" s="1">
        <f>A693/24/60/60+DATE(1970,1,1)</f>
        <v>42439.604166666672</v>
      </c>
      <c r="K693" s="3">
        <f t="shared" si="63"/>
        <v>1</v>
      </c>
      <c r="L693" s="6">
        <f>(1+Chart!$F$4)^(1/(365/K693))-1</f>
        <v>6.6592785027408397E-5</v>
      </c>
      <c r="M693" s="6">
        <f t="shared" si="64"/>
        <v>9.8453512327179027E-6</v>
      </c>
      <c r="N693" s="6">
        <f t="shared" si="65"/>
        <v>1.236868149101511E-5</v>
      </c>
      <c r="O693">
        <f>O692*(B693/B692)</f>
        <v>175.93167550000086</v>
      </c>
      <c r="P693">
        <f t="shared" si="61"/>
        <v>2016</v>
      </c>
      <c r="Q693" s="1">
        <f t="shared" si="62"/>
        <v>42439.604166666672</v>
      </c>
      <c r="R693">
        <f>IF(B694="",R692,IF(Q693&gt;=Chart!$F$2,E693,0))</f>
        <v>0</v>
      </c>
      <c r="S693">
        <f>IF(B694="",S692,IFERROR(IF(AND(R693&gt;0,R692=0),R693,(1+(B694/B693-1)*Calc!$Z$1)*S692),0))</f>
        <v>0</v>
      </c>
      <c r="T693">
        <f>IF(B694="",T692,IFERROR(IF(AND(R693&gt;0,R692=0),R693,(1+(B694/B693-1)*Calc!$Z$1-L694)*T692),0))</f>
        <v>0</v>
      </c>
      <c r="U693">
        <f>IF(B694="",U692,IFERROR(IF(AND(R693&gt;0,R692=0),R693,(1+(B694/B693-1)*Calc!$Z$1-M694*2)*U692),0))</f>
        <v>0</v>
      </c>
      <c r="V693">
        <f>IF(B694="",V692,IFERROR(IF(AND(R693&gt;0,R692=0),R693,(1+(B694/B693-1)*Calc!$Z$1-N694*2)*V692),0))</f>
        <v>0</v>
      </c>
      <c r="W693">
        <f>IF(ISNUMBER(C693),C693,W692)</f>
        <v>0.36</v>
      </c>
      <c r="Y693" s="1" t="e">
        <f>IF(AND(Q693&gt;=Chart!$F$2,Q693&lt;=Chart!$F$3),Q693,#N/A)</f>
        <v>#N/A</v>
      </c>
      <c r="Z693" t="e">
        <f>IF(AND(Q693&gt;=Chart!$F$2,Q693&lt;=Chart!$F$3),R693,#N/A)</f>
        <v>#N/A</v>
      </c>
      <c r="AA693" t="e">
        <f>IF(AND(Q693&gt;=Chart!$F$2,Q693&lt;=Chart!$F$3),S693,#N/A)</f>
        <v>#N/A</v>
      </c>
      <c r="AB693" t="e">
        <f>IF(AND(Q693&gt;=Chart!$F$2,Q693&lt;=Chart!$F$3),T693,#N/A)</f>
        <v>#N/A</v>
      </c>
      <c r="AC693" t="e">
        <f>IF(AND(Q693&gt;=Chart!$F$2,Q693&lt;=Chart!$F$3),U693,#N/A)</f>
        <v>#N/A</v>
      </c>
      <c r="AD693" t="e">
        <f>IF(AND(Q693&gt;=Chart!$F$2,Q693&lt;=Chart!$F$3),V693,#N/A)</f>
        <v>#N/A</v>
      </c>
      <c r="AE693" t="e">
        <f>IF(AND(Q693&gt;=Chart!$F$2,Q693&lt;=Chart!$F$3),I693,#N/A)</f>
        <v>#N/A</v>
      </c>
      <c r="AF693" t="e">
        <f>IF(AND(Q693&gt;=Chart!$F$2,Q693&lt;=Chart!$F$3),H693/100,#N/A)</f>
        <v>#N/A</v>
      </c>
      <c r="AG693" t="e">
        <f>IF(AND(Q693&gt;=Chart!$F$2,Q693&lt;=Chart!$F$3),W693/100,#N/A)</f>
        <v>#N/A</v>
      </c>
    </row>
    <row r="694" spans="1:33" x14ac:dyDescent="0.25">
      <c r="A694">
        <v>1457706600</v>
      </c>
      <c r="B694">
        <f>INDEX('Daily Data ADJ'!$1:$1048576,MATCH(Calc!$A694,'Daily Data ADJ'!$A:$A,0),MATCH("SPY, CBOE BZX: Close",'Daily Data ADJ'!$1:$1,0))</f>
        <v>178.77070524999999</v>
      </c>
      <c r="C694">
        <f>INDEX('Daily Data ADJ'!$1:$1048576,MATCH(Calc!$A694,'Daily Data ADJ'!$A:$A,0),MATCH("EFFR, FRED: Close",'Daily Data ADJ'!$1:$1,0))</f>
        <v>0.36</v>
      </c>
      <c r="D694" t="str">
        <f>INDEX('Daily Data ADJ'!$1:$1048576,MATCH(Calc!$A694,'Daily Data ADJ'!$A:$A,1),MATCH("SOFR, FRED: Close",'Daily Data ADJ'!$1:$1,0))</f>
        <v>NaN</v>
      </c>
      <c r="E694">
        <f>INDEX('Daily Data ADJ'!$1:$1048576,MATCH(Calc!$A694,'Daily Data ADJ'!$A:$A,0),MATCH("UPRO, CBOE BZX: Close",'Daily Data ADJ'!$1:$1,0))</f>
        <v>9.7792271900000003</v>
      </c>
      <c r="F694">
        <f>INDEX('Daily Data ADJ'!$1:$1048576,MATCH(Calc!$A694,'Daily Data ADJ'!$A:$A,0),MATCH("ES1!, CME_MINI: Close",'Daily Data ADJ'!$1:$1,0))</f>
        <v>2010.5</v>
      </c>
      <c r="G694">
        <f>INDEX('Daily Data ADJ'!$1:$1048576,MATCH(Calc!$A694,'Daily Data ADJ'!$A:$A,0),MATCH("ES2!, CME_MINI: Close",'Daily Data ADJ'!$1:$1,0))</f>
        <v>2002.5</v>
      </c>
      <c r="H694">
        <f>INDEX('QUANDL MULTPL SP500_DIV_YIELD_M'!$A:$G,MATCH(Calc!$A694,'QUANDL MULTPL SP500_DIV_YIELD_M'!$A:$A,1),MATCH('QUANDL MULTPL SP500_DIV_YIELD_M'!$E$1,'QUANDL MULTPL SP500_DIV_YIELD_M'!$A$1:$G$1,0))</f>
        <v>2.2999999999999998</v>
      </c>
      <c r="I694" s="5">
        <f t="shared" si="60"/>
        <v>7.1783094266799422E-3</v>
      </c>
      <c r="J694" s="1">
        <f>A694/24/60/60+DATE(1970,1,1)</f>
        <v>42440.604166666672</v>
      </c>
      <c r="K694" s="3">
        <f t="shared" si="63"/>
        <v>1</v>
      </c>
      <c r="L694" s="6">
        <f>(1+Chart!$F$4)^(1/(365/K694))-1</f>
        <v>6.6592785027408397E-5</v>
      </c>
      <c r="M694" s="6">
        <f t="shared" si="64"/>
        <v>9.8453512327179027E-6</v>
      </c>
      <c r="N694" s="6">
        <f t="shared" si="65"/>
        <v>1.9596542690569763E-5</v>
      </c>
      <c r="O694">
        <f>O693*(B694/B693)</f>
        <v>178.77070525000087</v>
      </c>
      <c r="P694">
        <f t="shared" si="61"/>
        <v>2016</v>
      </c>
      <c r="Q694" s="1">
        <f t="shared" si="62"/>
        <v>42440.604166666672</v>
      </c>
      <c r="R694">
        <f>IF(B695="",R693,IF(Q694&gt;=Chart!$F$2,E694,0))</f>
        <v>0</v>
      </c>
      <c r="S694">
        <f>IF(B695="",S693,IFERROR(IF(AND(R694&gt;0,R693=0),R694,(1+(B695/B694-1)*Calc!$Z$1)*S693),0))</f>
        <v>0</v>
      </c>
      <c r="T694">
        <f>IF(B695="",T693,IFERROR(IF(AND(R694&gt;0,R693=0),R694,(1+(B695/B694-1)*Calc!$Z$1-L695)*T693),0))</f>
        <v>0</v>
      </c>
      <c r="U694">
        <f>IF(B695="",U693,IFERROR(IF(AND(R694&gt;0,R693=0),R694,(1+(B695/B694-1)*Calc!$Z$1-M695*2)*U693),0))</f>
        <v>0</v>
      </c>
      <c r="V694">
        <f>IF(B695="",V693,IFERROR(IF(AND(R694&gt;0,R693=0),R694,(1+(B695/B694-1)*Calc!$Z$1-N695*2)*V693),0))</f>
        <v>0</v>
      </c>
      <c r="W694">
        <f>IF(ISNUMBER(C694),C694,W693)</f>
        <v>0.36</v>
      </c>
      <c r="Y694" s="1" t="e">
        <f>IF(AND(Q694&gt;=Chart!$F$2,Q694&lt;=Chart!$F$3),Q694,#N/A)</f>
        <v>#N/A</v>
      </c>
      <c r="Z694" t="e">
        <f>IF(AND(Q694&gt;=Chart!$F$2,Q694&lt;=Chart!$F$3),R694,#N/A)</f>
        <v>#N/A</v>
      </c>
      <c r="AA694" t="e">
        <f>IF(AND(Q694&gt;=Chart!$F$2,Q694&lt;=Chart!$F$3),S694,#N/A)</f>
        <v>#N/A</v>
      </c>
      <c r="AB694" t="e">
        <f>IF(AND(Q694&gt;=Chart!$F$2,Q694&lt;=Chart!$F$3),T694,#N/A)</f>
        <v>#N/A</v>
      </c>
      <c r="AC694" t="e">
        <f>IF(AND(Q694&gt;=Chart!$F$2,Q694&lt;=Chart!$F$3),U694,#N/A)</f>
        <v>#N/A</v>
      </c>
      <c r="AD694" t="e">
        <f>IF(AND(Q694&gt;=Chart!$F$2,Q694&lt;=Chart!$F$3),V694,#N/A)</f>
        <v>#N/A</v>
      </c>
      <c r="AE694" t="e">
        <f>IF(AND(Q694&gt;=Chart!$F$2,Q694&lt;=Chart!$F$3),I694,#N/A)</f>
        <v>#N/A</v>
      </c>
      <c r="AF694" t="e">
        <f>IF(AND(Q694&gt;=Chart!$F$2,Q694&lt;=Chart!$F$3),H694/100,#N/A)</f>
        <v>#N/A</v>
      </c>
      <c r="AG694" t="e">
        <f>IF(AND(Q694&gt;=Chart!$F$2,Q694&lt;=Chart!$F$3),W694/100,#N/A)</f>
        <v>#N/A</v>
      </c>
    </row>
    <row r="695" spans="1:33" x14ac:dyDescent="0.25">
      <c r="A695">
        <v>1457962200</v>
      </c>
      <c r="B695">
        <f>INDEX('Daily Data ADJ'!$1:$1048576,MATCH(Calc!$A695,'Daily Data ADJ'!$A:$A,0),MATCH("SPY, CBOE BZX: Close",'Daily Data ADJ'!$1:$1,0))</f>
        <v>178.54146682000001</v>
      </c>
      <c r="C695">
        <f>INDEX('Daily Data ADJ'!$1:$1048576,MATCH(Calc!$A695,'Daily Data ADJ'!$A:$A,0),MATCH("EFFR, FRED: Close",'Daily Data ADJ'!$1:$1,0))</f>
        <v>0.36</v>
      </c>
      <c r="D695" t="str">
        <f>INDEX('Daily Data ADJ'!$1:$1048576,MATCH(Calc!$A695,'Daily Data ADJ'!$A:$A,1),MATCH("SOFR, FRED: Close",'Daily Data ADJ'!$1:$1,0))</f>
        <v>NaN</v>
      </c>
      <c r="E695">
        <f>INDEX('Daily Data ADJ'!$1:$1048576,MATCH(Calc!$A695,'Daily Data ADJ'!$A:$A,0),MATCH("UPRO, CBOE BZX: Close",'Daily Data ADJ'!$1:$1,0))</f>
        <v>9.7432978099999996</v>
      </c>
      <c r="F695">
        <f>INDEX('Daily Data ADJ'!$1:$1048576,MATCH(Calc!$A695,'Daily Data ADJ'!$A:$A,0),MATCH("ES1!, CME_MINI: Close",'Daily Data ADJ'!$1:$1,0))</f>
        <v>2009.25</v>
      </c>
      <c r="G695">
        <f>INDEX('Daily Data ADJ'!$1:$1048576,MATCH(Calc!$A695,'Daily Data ADJ'!$A:$A,0),MATCH("ES2!, CME_MINI: Close",'Daily Data ADJ'!$1:$1,0))</f>
        <v>2001.25</v>
      </c>
      <c r="H695">
        <f>INDEX('QUANDL MULTPL SP500_DIV_YIELD_M'!$A:$G,MATCH(Calc!$A695,'QUANDL MULTPL SP500_DIV_YIELD_M'!$A:$A,1),MATCH('QUANDL MULTPL SP500_DIV_YIELD_M'!$E$1,'QUANDL MULTPL SP500_DIV_YIELD_M'!$A$1:$G$1,0))</f>
        <v>2.2999999999999998</v>
      </c>
      <c r="I695" s="5">
        <f t="shared" si="60"/>
        <v>7.168525219061507E-3</v>
      </c>
      <c r="J695" s="1">
        <f>A695/24/60/60+DATE(1970,1,1)</f>
        <v>42443.5625</v>
      </c>
      <c r="K695" s="3">
        <f t="shared" si="63"/>
        <v>2.9583333333284827</v>
      </c>
      <c r="L695" s="6">
        <f>(1+Chart!$F$4)^(1/(365/K695))-1</f>
        <v>1.9701650168846285E-4</v>
      </c>
      <c r="M695" s="6">
        <f t="shared" si="64"/>
        <v>2.9126111510624497E-5</v>
      </c>
      <c r="N695" s="6">
        <f t="shared" si="65"/>
        <v>5.7895476892166897E-5</v>
      </c>
      <c r="O695">
        <f>O694*(B695/B694)</f>
        <v>178.54146682000089</v>
      </c>
      <c r="P695">
        <f t="shared" si="61"/>
        <v>2016</v>
      </c>
      <c r="Q695" s="1">
        <f t="shared" si="62"/>
        <v>42443.5625</v>
      </c>
      <c r="R695">
        <f>IF(B696="",R694,IF(Q695&gt;=Chart!$F$2,E695,0))</f>
        <v>0</v>
      </c>
      <c r="S695">
        <f>IF(B696="",S694,IFERROR(IF(AND(R695&gt;0,R694=0),R695,(1+(B696/B695-1)*Calc!$Z$1)*S694),0))</f>
        <v>0</v>
      </c>
      <c r="T695">
        <f>IF(B696="",T694,IFERROR(IF(AND(R695&gt;0,R694=0),R695,(1+(B696/B695-1)*Calc!$Z$1-L696)*T694),0))</f>
        <v>0</v>
      </c>
      <c r="U695">
        <f>IF(B696="",U694,IFERROR(IF(AND(R695&gt;0,R694=0),R695,(1+(B696/B695-1)*Calc!$Z$1-M696*2)*U694),0))</f>
        <v>0</v>
      </c>
      <c r="V695">
        <f>IF(B696="",V694,IFERROR(IF(AND(R695&gt;0,R694=0),R695,(1+(B696/B695-1)*Calc!$Z$1-N696*2)*V694),0))</f>
        <v>0</v>
      </c>
      <c r="W695">
        <f>IF(ISNUMBER(C695),C695,W694)</f>
        <v>0.36</v>
      </c>
      <c r="Y695" s="1" t="e">
        <f>IF(AND(Q695&gt;=Chart!$F$2,Q695&lt;=Chart!$F$3),Q695,#N/A)</f>
        <v>#N/A</v>
      </c>
      <c r="Z695" t="e">
        <f>IF(AND(Q695&gt;=Chart!$F$2,Q695&lt;=Chart!$F$3),R695,#N/A)</f>
        <v>#N/A</v>
      </c>
      <c r="AA695" t="e">
        <f>IF(AND(Q695&gt;=Chart!$F$2,Q695&lt;=Chart!$F$3),S695,#N/A)</f>
        <v>#N/A</v>
      </c>
      <c r="AB695" t="e">
        <f>IF(AND(Q695&gt;=Chart!$F$2,Q695&lt;=Chart!$F$3),T695,#N/A)</f>
        <v>#N/A</v>
      </c>
      <c r="AC695" t="e">
        <f>IF(AND(Q695&gt;=Chart!$F$2,Q695&lt;=Chart!$F$3),U695,#N/A)</f>
        <v>#N/A</v>
      </c>
      <c r="AD695" t="e">
        <f>IF(AND(Q695&gt;=Chart!$F$2,Q695&lt;=Chart!$F$3),V695,#N/A)</f>
        <v>#N/A</v>
      </c>
      <c r="AE695" t="e">
        <f>IF(AND(Q695&gt;=Chart!$F$2,Q695&lt;=Chart!$F$3),I695,#N/A)</f>
        <v>#N/A</v>
      </c>
      <c r="AF695" t="e">
        <f>IF(AND(Q695&gt;=Chart!$F$2,Q695&lt;=Chart!$F$3),H695/100,#N/A)</f>
        <v>#N/A</v>
      </c>
      <c r="AG695" t="e">
        <f>IF(AND(Q695&gt;=Chart!$F$2,Q695&lt;=Chart!$F$3),W695/100,#N/A)</f>
        <v>#N/A</v>
      </c>
    </row>
    <row r="696" spans="1:33" x14ac:dyDescent="0.25">
      <c r="A696">
        <v>1458048600</v>
      </c>
      <c r="B696">
        <f>INDEX('Daily Data ADJ'!$1:$1048576,MATCH(Calc!$A696,'Daily Data ADJ'!$A:$A,0),MATCH("SPY, CBOE BZX: Close",'Daily Data ADJ'!$1:$1,0))</f>
        <v>178.25051035000001</v>
      </c>
      <c r="C696">
        <f>INDEX('Daily Data ADJ'!$1:$1048576,MATCH(Calc!$A696,'Daily Data ADJ'!$A:$A,0),MATCH("EFFR, FRED: Close",'Daily Data ADJ'!$1:$1,0))</f>
        <v>0.37</v>
      </c>
      <c r="D696" t="str">
        <f>INDEX('Daily Data ADJ'!$1:$1048576,MATCH(Calc!$A696,'Daily Data ADJ'!$A:$A,1),MATCH("SOFR, FRED: Close",'Daily Data ADJ'!$1:$1,0))</f>
        <v>NaN</v>
      </c>
      <c r="E696">
        <f>INDEX('Daily Data ADJ'!$1:$1048576,MATCH(Calc!$A696,'Daily Data ADJ'!$A:$A,0),MATCH("UPRO, CBOE BZX: Close",'Daily Data ADJ'!$1:$1,0))</f>
        <v>9.6992030499999995</v>
      </c>
      <c r="F696">
        <f>INDEX('Daily Data ADJ'!$1:$1048576,MATCH(Calc!$A696,'Daily Data ADJ'!$A:$A,0),MATCH("ES1!, CME_MINI: Close",'Daily Data ADJ'!$1:$1,0))</f>
        <v>2006.5</v>
      </c>
      <c r="G696">
        <f>INDEX('Daily Data ADJ'!$1:$1048576,MATCH(Calc!$A696,'Daily Data ADJ'!$A:$A,0),MATCH("ES2!, CME_MINI: Close",'Daily Data ADJ'!$1:$1,0))</f>
        <v>1998.5</v>
      </c>
      <c r="H696">
        <f>INDEX('QUANDL MULTPL SP500_DIV_YIELD_M'!$A:$G,MATCH(Calc!$A696,'QUANDL MULTPL SP500_DIV_YIELD_M'!$A:$A,1),MATCH('QUANDL MULTPL SP500_DIV_YIELD_M'!$E$1,'QUANDL MULTPL SP500_DIV_YIELD_M'!$A$1:$G$1,0))</f>
        <v>2.2999999999999998</v>
      </c>
      <c r="I696" s="5">
        <f t="shared" si="60"/>
        <v>7.1469573089046681E-3</v>
      </c>
      <c r="J696" s="1">
        <f>A696/24/60/60+DATE(1970,1,1)</f>
        <v>42444.5625</v>
      </c>
      <c r="K696" s="3">
        <f t="shared" si="63"/>
        <v>1</v>
      </c>
      <c r="L696" s="6">
        <f>(1+Chart!$F$4)^(1/(365/K696))-1</f>
        <v>6.6592785027408397E-5</v>
      </c>
      <c r="M696" s="6">
        <f t="shared" si="64"/>
        <v>1.0118330197039782E-5</v>
      </c>
      <c r="N696" s="6">
        <f t="shared" si="65"/>
        <v>1.9511255677562289E-5</v>
      </c>
      <c r="O696">
        <f>O695*(B696/B695)</f>
        <v>178.25051035000089</v>
      </c>
      <c r="P696">
        <f t="shared" si="61"/>
        <v>2016</v>
      </c>
      <c r="Q696" s="1">
        <f t="shared" si="62"/>
        <v>42444.5625</v>
      </c>
      <c r="R696">
        <f>IF(B697="",R695,IF(Q696&gt;=Chart!$F$2,E696,0))</f>
        <v>0</v>
      </c>
      <c r="S696">
        <f>IF(B697="",S695,IFERROR(IF(AND(R696&gt;0,R695=0),R696,(1+(B697/B696-1)*Calc!$Z$1)*S695),0))</f>
        <v>0</v>
      </c>
      <c r="T696">
        <f>IF(B697="",T695,IFERROR(IF(AND(R696&gt;0,R695=0),R696,(1+(B697/B696-1)*Calc!$Z$1-L697)*T695),0))</f>
        <v>0</v>
      </c>
      <c r="U696">
        <f>IF(B697="",U695,IFERROR(IF(AND(R696&gt;0,R695=0),R696,(1+(B697/B696-1)*Calc!$Z$1-M697*2)*U695),0))</f>
        <v>0</v>
      </c>
      <c r="V696">
        <f>IF(B697="",V695,IFERROR(IF(AND(R696&gt;0,R695=0),R696,(1+(B697/B696-1)*Calc!$Z$1-N697*2)*V695),0))</f>
        <v>0</v>
      </c>
      <c r="W696">
        <f>IF(ISNUMBER(C696),C696,W695)</f>
        <v>0.37</v>
      </c>
      <c r="Y696" s="1" t="e">
        <f>IF(AND(Q696&gt;=Chart!$F$2,Q696&lt;=Chart!$F$3),Q696,#N/A)</f>
        <v>#N/A</v>
      </c>
      <c r="Z696" t="e">
        <f>IF(AND(Q696&gt;=Chart!$F$2,Q696&lt;=Chart!$F$3),R696,#N/A)</f>
        <v>#N/A</v>
      </c>
      <c r="AA696" t="e">
        <f>IF(AND(Q696&gt;=Chart!$F$2,Q696&lt;=Chart!$F$3),S696,#N/A)</f>
        <v>#N/A</v>
      </c>
      <c r="AB696" t="e">
        <f>IF(AND(Q696&gt;=Chart!$F$2,Q696&lt;=Chart!$F$3),T696,#N/A)</f>
        <v>#N/A</v>
      </c>
      <c r="AC696" t="e">
        <f>IF(AND(Q696&gt;=Chart!$F$2,Q696&lt;=Chart!$F$3),U696,#N/A)</f>
        <v>#N/A</v>
      </c>
      <c r="AD696" t="e">
        <f>IF(AND(Q696&gt;=Chart!$F$2,Q696&lt;=Chart!$F$3),V696,#N/A)</f>
        <v>#N/A</v>
      </c>
      <c r="AE696" t="e">
        <f>IF(AND(Q696&gt;=Chart!$F$2,Q696&lt;=Chart!$F$3),I696,#N/A)</f>
        <v>#N/A</v>
      </c>
      <c r="AF696" t="e">
        <f>IF(AND(Q696&gt;=Chart!$F$2,Q696&lt;=Chart!$F$3),H696/100,#N/A)</f>
        <v>#N/A</v>
      </c>
      <c r="AG696" t="e">
        <f>IF(AND(Q696&gt;=Chart!$F$2,Q696&lt;=Chart!$F$3),W696/100,#N/A)</f>
        <v>#N/A</v>
      </c>
    </row>
    <row r="697" spans="1:33" x14ac:dyDescent="0.25">
      <c r="A697">
        <v>1458135000</v>
      </c>
      <c r="B697">
        <f>INDEX('Daily Data ADJ'!$1:$1048576,MATCH(Calc!$A697,'Daily Data ADJ'!$A:$A,0),MATCH("SPY, CBOE BZX: Close",'Daily Data ADJ'!$1:$1,0))</f>
        <v>179.28208326999999</v>
      </c>
      <c r="C697">
        <f>INDEX('Daily Data ADJ'!$1:$1048576,MATCH(Calc!$A697,'Daily Data ADJ'!$A:$A,0),MATCH("EFFR, FRED: Close",'Daily Data ADJ'!$1:$1,0))</f>
        <v>0.37</v>
      </c>
      <c r="D697" t="str">
        <f>INDEX('Daily Data ADJ'!$1:$1048576,MATCH(Calc!$A697,'Daily Data ADJ'!$A:$A,1),MATCH("SOFR, FRED: Close",'Daily Data ADJ'!$1:$1,0))</f>
        <v>NaN</v>
      </c>
      <c r="E697">
        <f>INDEX('Daily Data ADJ'!$1:$1048576,MATCH(Calc!$A697,'Daily Data ADJ'!$A:$A,0),MATCH("UPRO, CBOE BZX: Close",'Daily Data ADJ'!$1:$1,0))</f>
        <v>9.8739495900000005</v>
      </c>
      <c r="F697">
        <f>INDEX('Daily Data ADJ'!$1:$1048576,MATCH(Calc!$A697,'Daily Data ADJ'!$A:$A,0),MATCH("ES1!, CME_MINI: Close",'Daily Data ADJ'!$1:$1,0))</f>
        <v>2017.25</v>
      </c>
      <c r="G697">
        <f>INDEX('Daily Data ADJ'!$1:$1048576,MATCH(Calc!$A697,'Daily Data ADJ'!$A:$A,0),MATCH("ES2!, CME_MINI: Close",'Daily Data ADJ'!$1:$1,0))</f>
        <v>2009.5</v>
      </c>
      <c r="H697">
        <f>INDEX('QUANDL MULTPL SP500_DIV_YIELD_M'!$A:$G,MATCH(Calc!$A697,'QUANDL MULTPL SP500_DIV_YIELD_M'!$A:$A,1),MATCH('QUANDL MULTPL SP500_DIV_YIELD_M'!$E$1,'QUANDL MULTPL SP500_DIV_YIELD_M'!$A$1:$G$1,0))</f>
        <v>2.2999999999999998</v>
      </c>
      <c r="I697" s="5">
        <f t="shared" si="60"/>
        <v>7.7208772112765459E-3</v>
      </c>
      <c r="J697" s="1">
        <f>A697/24/60/60+DATE(1970,1,1)</f>
        <v>42445.5625</v>
      </c>
      <c r="K697" s="3">
        <f t="shared" si="63"/>
        <v>1</v>
      </c>
      <c r="L697" s="6">
        <f>(1+Chart!$F$4)^(1/(365/K697))-1</f>
        <v>6.6592785027408397E-5</v>
      </c>
      <c r="M697" s="6">
        <f t="shared" si="64"/>
        <v>1.0118330197039782E-5</v>
      </c>
      <c r="N697" s="6">
        <f t="shared" si="65"/>
        <v>2.1072067970973052E-5</v>
      </c>
      <c r="O697">
        <f>O696*(B697/B696)</f>
        <v>179.28208327000087</v>
      </c>
      <c r="P697">
        <f t="shared" si="61"/>
        <v>2016</v>
      </c>
      <c r="Q697" s="1">
        <f t="shared" si="62"/>
        <v>42445.5625</v>
      </c>
      <c r="R697">
        <f>IF(B698="",R696,IF(Q697&gt;=Chart!$F$2,E697,0))</f>
        <v>0</v>
      </c>
      <c r="S697">
        <f>IF(B698="",S696,IFERROR(IF(AND(R697&gt;0,R696=0),R697,(1+(B698/B697-1)*Calc!$Z$1)*S696),0))</f>
        <v>0</v>
      </c>
      <c r="T697">
        <f>IF(B698="",T696,IFERROR(IF(AND(R697&gt;0,R696=0),R697,(1+(B698/B697-1)*Calc!$Z$1-L698)*T696),0))</f>
        <v>0</v>
      </c>
      <c r="U697">
        <f>IF(B698="",U696,IFERROR(IF(AND(R697&gt;0,R696=0),R697,(1+(B698/B697-1)*Calc!$Z$1-M698*2)*U696),0))</f>
        <v>0</v>
      </c>
      <c r="V697">
        <f>IF(B698="",V696,IFERROR(IF(AND(R697&gt;0,R696=0),R697,(1+(B698/B697-1)*Calc!$Z$1-N698*2)*V696),0))</f>
        <v>0</v>
      </c>
      <c r="W697">
        <f>IF(ISNUMBER(C697),C697,W696)</f>
        <v>0.37</v>
      </c>
      <c r="Y697" s="1" t="e">
        <f>IF(AND(Q697&gt;=Chart!$F$2,Q697&lt;=Chart!$F$3),Q697,#N/A)</f>
        <v>#N/A</v>
      </c>
      <c r="Z697" t="e">
        <f>IF(AND(Q697&gt;=Chart!$F$2,Q697&lt;=Chart!$F$3),R697,#N/A)</f>
        <v>#N/A</v>
      </c>
      <c r="AA697" t="e">
        <f>IF(AND(Q697&gt;=Chart!$F$2,Q697&lt;=Chart!$F$3),S697,#N/A)</f>
        <v>#N/A</v>
      </c>
      <c r="AB697" t="e">
        <f>IF(AND(Q697&gt;=Chart!$F$2,Q697&lt;=Chart!$F$3),T697,#N/A)</f>
        <v>#N/A</v>
      </c>
      <c r="AC697" t="e">
        <f>IF(AND(Q697&gt;=Chart!$F$2,Q697&lt;=Chart!$F$3),U697,#N/A)</f>
        <v>#N/A</v>
      </c>
      <c r="AD697" t="e">
        <f>IF(AND(Q697&gt;=Chart!$F$2,Q697&lt;=Chart!$F$3),V697,#N/A)</f>
        <v>#N/A</v>
      </c>
      <c r="AE697" t="e">
        <f>IF(AND(Q697&gt;=Chart!$F$2,Q697&lt;=Chart!$F$3),I697,#N/A)</f>
        <v>#N/A</v>
      </c>
      <c r="AF697" t="e">
        <f>IF(AND(Q697&gt;=Chart!$F$2,Q697&lt;=Chart!$F$3),H697/100,#N/A)</f>
        <v>#N/A</v>
      </c>
      <c r="AG697" t="e">
        <f>IF(AND(Q697&gt;=Chart!$F$2,Q697&lt;=Chart!$F$3),W697/100,#N/A)</f>
        <v>#N/A</v>
      </c>
    </row>
    <row r="698" spans="1:33" x14ac:dyDescent="0.25">
      <c r="A698">
        <v>1458221400</v>
      </c>
      <c r="B698">
        <f>INDEX('Daily Data ADJ'!$1:$1048576,MATCH(Calc!$A698,'Daily Data ADJ'!$A:$A,0),MATCH("SPY, CBOE BZX: Close",'Daily Data ADJ'!$1:$1,0))</f>
        <v>180.41945853999999</v>
      </c>
      <c r="C698">
        <f>INDEX('Daily Data ADJ'!$1:$1048576,MATCH(Calc!$A698,'Daily Data ADJ'!$A:$A,0),MATCH("EFFR, FRED: Close",'Daily Data ADJ'!$1:$1,0))</f>
        <v>0.37</v>
      </c>
      <c r="D698" t="str">
        <f>INDEX('Daily Data ADJ'!$1:$1048576,MATCH(Calc!$A698,'Daily Data ADJ'!$A:$A,1),MATCH("SOFR, FRED: Close",'Daily Data ADJ'!$1:$1,0))</f>
        <v>NaN</v>
      </c>
      <c r="E698">
        <f>INDEX('Daily Data ADJ'!$1:$1048576,MATCH(Calc!$A698,'Daily Data ADJ'!$A:$A,0),MATCH("UPRO, CBOE BZX: Close",'Daily Data ADJ'!$1:$1,0))</f>
        <v>10.05686051</v>
      </c>
      <c r="F698">
        <f>INDEX('Daily Data ADJ'!$1:$1048576,MATCH(Calc!$A698,'Daily Data ADJ'!$A:$A,0),MATCH("ES1!, CME_MINI: Close",'Daily Data ADJ'!$1:$1,0))</f>
        <v>2030.25</v>
      </c>
      <c r="G698">
        <f>INDEX('Daily Data ADJ'!$1:$1048576,MATCH(Calc!$A698,'Daily Data ADJ'!$A:$A,0),MATCH("ES2!, CME_MINI: Close",'Daily Data ADJ'!$1:$1,0))</f>
        <v>2022</v>
      </c>
      <c r="H698">
        <f>INDEX('QUANDL MULTPL SP500_DIV_YIELD_M'!$A:$G,MATCH(Calc!$A698,'QUANDL MULTPL SP500_DIV_YIELD_M'!$A:$A,1),MATCH('QUANDL MULTPL SP500_DIV_YIELD_M'!$E$1,'QUANDL MULTPL SP500_DIV_YIELD_M'!$A$1:$G$1,0))</f>
        <v>2.2999999999999998</v>
      </c>
      <c r="I698" s="5">
        <f t="shared" si="60"/>
        <v>6.8446500801436563E-3</v>
      </c>
      <c r="J698" s="1">
        <f>A698/24/60/60+DATE(1970,1,1)</f>
        <v>42446.5625</v>
      </c>
      <c r="K698" s="3">
        <f t="shared" si="63"/>
        <v>1</v>
      </c>
      <c r="L698" s="6">
        <f>(1+Chart!$F$4)^(1/(365/K698))-1</f>
        <v>6.6592785027408397E-5</v>
      </c>
      <c r="M698" s="6">
        <f t="shared" si="64"/>
        <v>1.0118330197039782E-5</v>
      </c>
      <c r="N698" s="6">
        <f t="shared" si="65"/>
        <v>1.8688754922724371E-5</v>
      </c>
      <c r="O698">
        <f>O697*(B698/B697)</f>
        <v>180.41945854000087</v>
      </c>
      <c r="P698">
        <f t="shared" si="61"/>
        <v>2016</v>
      </c>
      <c r="Q698" s="1">
        <f t="shared" si="62"/>
        <v>42446.5625</v>
      </c>
      <c r="R698">
        <f>IF(B699="",R697,IF(Q698&gt;=Chart!$F$2,E698,0))</f>
        <v>0</v>
      </c>
      <c r="S698">
        <f>IF(B699="",S697,IFERROR(IF(AND(R698&gt;0,R697=0),R698,(1+(B699/B698-1)*Calc!$Z$1)*S697),0))</f>
        <v>0</v>
      </c>
      <c r="T698">
        <f>IF(B699="",T697,IFERROR(IF(AND(R698&gt;0,R697=0),R698,(1+(B699/B698-1)*Calc!$Z$1-L699)*T697),0))</f>
        <v>0</v>
      </c>
      <c r="U698">
        <f>IF(B699="",U697,IFERROR(IF(AND(R698&gt;0,R697=0),R698,(1+(B699/B698-1)*Calc!$Z$1-M699*2)*U697),0))</f>
        <v>0</v>
      </c>
      <c r="V698">
        <f>IF(B699="",V697,IFERROR(IF(AND(R698&gt;0,R697=0),R698,(1+(B699/B698-1)*Calc!$Z$1-N699*2)*V697),0))</f>
        <v>0</v>
      </c>
      <c r="W698">
        <f>IF(ISNUMBER(C698),C698,W697)</f>
        <v>0.37</v>
      </c>
      <c r="Y698" s="1" t="e">
        <f>IF(AND(Q698&gt;=Chart!$F$2,Q698&lt;=Chart!$F$3),Q698,#N/A)</f>
        <v>#N/A</v>
      </c>
      <c r="Z698" t="e">
        <f>IF(AND(Q698&gt;=Chart!$F$2,Q698&lt;=Chart!$F$3),R698,#N/A)</f>
        <v>#N/A</v>
      </c>
      <c r="AA698" t="e">
        <f>IF(AND(Q698&gt;=Chart!$F$2,Q698&lt;=Chart!$F$3),S698,#N/A)</f>
        <v>#N/A</v>
      </c>
      <c r="AB698" t="e">
        <f>IF(AND(Q698&gt;=Chart!$F$2,Q698&lt;=Chart!$F$3),T698,#N/A)</f>
        <v>#N/A</v>
      </c>
      <c r="AC698" t="e">
        <f>IF(AND(Q698&gt;=Chart!$F$2,Q698&lt;=Chart!$F$3),U698,#N/A)</f>
        <v>#N/A</v>
      </c>
      <c r="AD698" t="e">
        <f>IF(AND(Q698&gt;=Chart!$F$2,Q698&lt;=Chart!$F$3),V698,#N/A)</f>
        <v>#N/A</v>
      </c>
      <c r="AE698" t="e">
        <f>IF(AND(Q698&gt;=Chart!$F$2,Q698&lt;=Chart!$F$3),I698,#N/A)</f>
        <v>#N/A</v>
      </c>
      <c r="AF698" t="e">
        <f>IF(AND(Q698&gt;=Chart!$F$2,Q698&lt;=Chart!$F$3),H698/100,#N/A)</f>
        <v>#N/A</v>
      </c>
      <c r="AG698" t="e">
        <f>IF(AND(Q698&gt;=Chart!$F$2,Q698&lt;=Chart!$F$3),W698/100,#N/A)</f>
        <v>#N/A</v>
      </c>
    </row>
    <row r="699" spans="1:33" x14ac:dyDescent="0.25">
      <c r="A699">
        <v>1458307800</v>
      </c>
      <c r="B699">
        <f>INDEX('Daily Data ADJ'!$1:$1048576,MATCH(Calc!$A699,'Daily Data ADJ'!$A:$A,0),MATCH("SPY, CBOE BZX: Close",'Daily Data ADJ'!$1:$1,0))</f>
        <v>181.12809324</v>
      </c>
      <c r="C699">
        <f>INDEX('Daily Data ADJ'!$1:$1048576,MATCH(Calc!$A699,'Daily Data ADJ'!$A:$A,0),MATCH("EFFR, FRED: Close",'Daily Data ADJ'!$1:$1,0))</f>
        <v>0.37</v>
      </c>
      <c r="D699" t="str">
        <f>INDEX('Daily Data ADJ'!$1:$1048576,MATCH(Calc!$A699,'Daily Data ADJ'!$A:$A,1),MATCH("SOFR, FRED: Close",'Daily Data ADJ'!$1:$1,0))</f>
        <v>NaN</v>
      </c>
      <c r="E699">
        <f>INDEX('Daily Data ADJ'!$1:$1048576,MATCH(Calc!$A699,'Daily Data ADJ'!$A:$A,0),MATCH("UPRO, CBOE BZX: Close",'Daily Data ADJ'!$1:$1,0))</f>
        <v>10.174446530000001</v>
      </c>
      <c r="F699">
        <f>INDEX('Daily Data ADJ'!$1:$1048576,MATCH(Calc!$A699,'Daily Data ADJ'!$A:$A,0),MATCH("ES1!, CME_MINI: Close",'Daily Data ADJ'!$1:$1,0))</f>
        <v>2037.5</v>
      </c>
      <c r="G699">
        <f>INDEX('Daily Data ADJ'!$1:$1048576,MATCH(Calc!$A699,'Daily Data ADJ'!$A:$A,0),MATCH("ES2!, CME_MINI: Close",'Daily Data ADJ'!$1:$1,0))</f>
        <v>2029.25</v>
      </c>
      <c r="H699">
        <f>INDEX('QUANDL MULTPL SP500_DIV_YIELD_M'!$A:$G,MATCH(Calc!$A699,'QUANDL MULTPL SP500_DIV_YIELD_M'!$A:$A,1),MATCH('QUANDL MULTPL SP500_DIV_YIELD_M'!$E$1,'QUANDL MULTPL SP500_DIV_YIELD_M'!$A$1:$G$1,0))</f>
        <v>2.2999999999999998</v>
      </c>
      <c r="I699" s="5">
        <f t="shared" si="60"/>
        <v>6.9017859921381777E-3</v>
      </c>
      <c r="J699" s="1">
        <f>A699/24/60/60+DATE(1970,1,1)</f>
        <v>42447.5625</v>
      </c>
      <c r="K699" s="3">
        <f t="shared" si="63"/>
        <v>1</v>
      </c>
      <c r="L699" s="6">
        <f>(1+Chart!$F$4)^(1/(365/K699))-1</f>
        <v>6.6592785027408397E-5</v>
      </c>
      <c r="M699" s="6">
        <f t="shared" si="64"/>
        <v>1.0118330197039782E-5</v>
      </c>
      <c r="N699" s="6">
        <f t="shared" si="65"/>
        <v>1.8844226018943644E-5</v>
      </c>
      <c r="O699">
        <f>O698*(B699/B698)</f>
        <v>181.12809324000091</v>
      </c>
      <c r="P699">
        <f t="shared" si="61"/>
        <v>2016</v>
      </c>
      <c r="Q699" s="1">
        <f t="shared" si="62"/>
        <v>42447.5625</v>
      </c>
      <c r="R699">
        <f>IF(B700="",R698,IF(Q699&gt;=Chart!$F$2,E699,0))</f>
        <v>0</v>
      </c>
      <c r="S699">
        <f>IF(B700="",S698,IFERROR(IF(AND(R699&gt;0,R698=0),R699,(1+(B700/B699-1)*Calc!$Z$1)*S698),0))</f>
        <v>0</v>
      </c>
      <c r="T699">
        <f>IF(B700="",T698,IFERROR(IF(AND(R699&gt;0,R698=0),R699,(1+(B700/B699-1)*Calc!$Z$1-L700)*T698),0))</f>
        <v>0</v>
      </c>
      <c r="U699">
        <f>IF(B700="",U698,IFERROR(IF(AND(R699&gt;0,R698=0),R699,(1+(B700/B699-1)*Calc!$Z$1-M700*2)*U698),0))</f>
        <v>0</v>
      </c>
      <c r="V699">
        <f>IF(B700="",V698,IFERROR(IF(AND(R699&gt;0,R698=0),R699,(1+(B700/B699-1)*Calc!$Z$1-N700*2)*V698),0))</f>
        <v>0</v>
      </c>
      <c r="W699">
        <f>IF(ISNUMBER(C699),C699,W698)</f>
        <v>0.37</v>
      </c>
      <c r="Y699" s="1" t="e">
        <f>IF(AND(Q699&gt;=Chart!$F$2,Q699&lt;=Chart!$F$3),Q699,#N/A)</f>
        <v>#N/A</v>
      </c>
      <c r="Z699" t="e">
        <f>IF(AND(Q699&gt;=Chart!$F$2,Q699&lt;=Chart!$F$3),R699,#N/A)</f>
        <v>#N/A</v>
      </c>
      <c r="AA699" t="e">
        <f>IF(AND(Q699&gt;=Chart!$F$2,Q699&lt;=Chart!$F$3),S699,#N/A)</f>
        <v>#N/A</v>
      </c>
      <c r="AB699" t="e">
        <f>IF(AND(Q699&gt;=Chart!$F$2,Q699&lt;=Chart!$F$3),T699,#N/A)</f>
        <v>#N/A</v>
      </c>
      <c r="AC699" t="e">
        <f>IF(AND(Q699&gt;=Chart!$F$2,Q699&lt;=Chart!$F$3),U699,#N/A)</f>
        <v>#N/A</v>
      </c>
      <c r="AD699" t="e">
        <f>IF(AND(Q699&gt;=Chart!$F$2,Q699&lt;=Chart!$F$3),V699,#N/A)</f>
        <v>#N/A</v>
      </c>
      <c r="AE699" t="e">
        <f>IF(AND(Q699&gt;=Chart!$F$2,Q699&lt;=Chart!$F$3),I699,#N/A)</f>
        <v>#N/A</v>
      </c>
      <c r="AF699" t="e">
        <f>IF(AND(Q699&gt;=Chart!$F$2,Q699&lt;=Chart!$F$3),H699/100,#N/A)</f>
        <v>#N/A</v>
      </c>
      <c r="AG699" t="e">
        <f>IF(AND(Q699&gt;=Chart!$F$2,Q699&lt;=Chart!$F$3),W699/100,#N/A)</f>
        <v>#N/A</v>
      </c>
    </row>
    <row r="700" spans="1:33" x14ac:dyDescent="0.25">
      <c r="A700">
        <v>1458567000</v>
      </c>
      <c r="B700">
        <f>INDEX('Daily Data ADJ'!$1:$1048576,MATCH(Calc!$A700,'Daily Data ADJ'!$A:$A,0),MATCH("SPY, CBOE BZX: Close",'Daily Data ADJ'!$1:$1,0))</f>
        <v>181.38510051</v>
      </c>
      <c r="C700">
        <f>INDEX('Daily Data ADJ'!$1:$1048576,MATCH(Calc!$A700,'Daily Data ADJ'!$A:$A,0),MATCH("EFFR, FRED: Close",'Daily Data ADJ'!$1:$1,0))</f>
        <v>0.37</v>
      </c>
      <c r="D700" t="str">
        <f>INDEX('Daily Data ADJ'!$1:$1048576,MATCH(Calc!$A700,'Daily Data ADJ'!$A:$A,1),MATCH("SOFR, FRED: Close",'Daily Data ADJ'!$1:$1,0))</f>
        <v>NaN</v>
      </c>
      <c r="E700">
        <f>INDEX('Daily Data ADJ'!$1:$1048576,MATCH(Calc!$A700,'Daily Data ADJ'!$A:$A,0),MATCH("UPRO, CBOE BZX: Close",'Daily Data ADJ'!$1:$1,0))</f>
        <v>10.2120084</v>
      </c>
      <c r="F700">
        <f>INDEX('Daily Data ADJ'!$1:$1048576,MATCH(Calc!$A700,'Daily Data ADJ'!$A:$A,0),MATCH("ES1!, CME_MINI: Close",'Daily Data ADJ'!$1:$1,0))</f>
        <v>2042.75</v>
      </c>
      <c r="G700">
        <f>INDEX('Daily Data ADJ'!$1:$1048576,MATCH(Calc!$A700,'Daily Data ADJ'!$A:$A,0),MATCH("ES2!, CME_MINI: Close",'Daily Data ADJ'!$1:$1,0))</f>
        <v>2034.75</v>
      </c>
      <c r="H700">
        <f>INDEX('QUANDL MULTPL SP500_DIV_YIELD_M'!$A:$G,MATCH(Calc!$A700,'QUANDL MULTPL SP500_DIV_YIELD_M'!$A:$A,1),MATCH('QUANDL MULTPL SP500_DIV_YIELD_M'!$E$1,'QUANDL MULTPL SP500_DIV_YIELD_M'!$A$1:$G$1,0))</f>
        <v>2.2999999999999998</v>
      </c>
      <c r="I700" s="5">
        <f t="shared" si="60"/>
        <v>7.4266266422132535E-3</v>
      </c>
      <c r="J700" s="1">
        <f>A700/24/60/60+DATE(1970,1,1)</f>
        <v>42450.5625</v>
      </c>
      <c r="K700" s="3">
        <f t="shared" si="63"/>
        <v>3</v>
      </c>
      <c r="L700" s="6">
        <f>(1+Chart!$F$4)^(1/(365/K700))-1</f>
        <v>1.9979165917494157E-4</v>
      </c>
      <c r="M700" s="6">
        <f t="shared" si="64"/>
        <v>3.0355297734319109E-5</v>
      </c>
      <c r="N700" s="6">
        <f t="shared" si="65"/>
        <v>6.081706872862469E-5</v>
      </c>
      <c r="O700">
        <f>O699*(B700/B699)</f>
        <v>181.38510051000091</v>
      </c>
      <c r="P700">
        <f t="shared" si="61"/>
        <v>2016</v>
      </c>
      <c r="Q700" s="1">
        <f t="shared" si="62"/>
        <v>42450.5625</v>
      </c>
      <c r="R700">
        <f>IF(B701="",R699,IF(Q700&gt;=Chart!$F$2,E700,0))</f>
        <v>0</v>
      </c>
      <c r="S700">
        <f>IF(B701="",S699,IFERROR(IF(AND(R700&gt;0,R699=0),R700,(1+(B701/B700-1)*Calc!$Z$1)*S699),0))</f>
        <v>0</v>
      </c>
      <c r="T700">
        <f>IF(B701="",T699,IFERROR(IF(AND(R700&gt;0,R699=0),R700,(1+(B701/B700-1)*Calc!$Z$1-L701)*T699),0))</f>
        <v>0</v>
      </c>
      <c r="U700">
        <f>IF(B701="",U699,IFERROR(IF(AND(R700&gt;0,R699=0),R700,(1+(B701/B700-1)*Calc!$Z$1-M701*2)*U699),0))</f>
        <v>0</v>
      </c>
      <c r="V700">
        <f>IF(B701="",V699,IFERROR(IF(AND(R700&gt;0,R699=0),R700,(1+(B701/B700-1)*Calc!$Z$1-N701*2)*V699),0))</f>
        <v>0</v>
      </c>
      <c r="W700">
        <f>IF(ISNUMBER(C700),C700,W699)</f>
        <v>0.37</v>
      </c>
      <c r="Y700" s="1" t="e">
        <f>IF(AND(Q700&gt;=Chart!$F$2,Q700&lt;=Chart!$F$3),Q700,#N/A)</f>
        <v>#N/A</v>
      </c>
      <c r="Z700" t="e">
        <f>IF(AND(Q700&gt;=Chart!$F$2,Q700&lt;=Chart!$F$3),R700,#N/A)</f>
        <v>#N/A</v>
      </c>
      <c r="AA700" t="e">
        <f>IF(AND(Q700&gt;=Chart!$F$2,Q700&lt;=Chart!$F$3),S700,#N/A)</f>
        <v>#N/A</v>
      </c>
      <c r="AB700" t="e">
        <f>IF(AND(Q700&gt;=Chart!$F$2,Q700&lt;=Chart!$F$3),T700,#N/A)</f>
        <v>#N/A</v>
      </c>
      <c r="AC700" t="e">
        <f>IF(AND(Q700&gt;=Chart!$F$2,Q700&lt;=Chart!$F$3),U700,#N/A)</f>
        <v>#N/A</v>
      </c>
      <c r="AD700" t="e">
        <f>IF(AND(Q700&gt;=Chart!$F$2,Q700&lt;=Chart!$F$3),V700,#N/A)</f>
        <v>#N/A</v>
      </c>
      <c r="AE700" t="e">
        <f>IF(AND(Q700&gt;=Chart!$F$2,Q700&lt;=Chart!$F$3),I700,#N/A)</f>
        <v>#N/A</v>
      </c>
      <c r="AF700" t="e">
        <f>IF(AND(Q700&gt;=Chart!$F$2,Q700&lt;=Chart!$F$3),H700/100,#N/A)</f>
        <v>#N/A</v>
      </c>
      <c r="AG700" t="e">
        <f>IF(AND(Q700&gt;=Chart!$F$2,Q700&lt;=Chart!$F$3),W700/100,#N/A)</f>
        <v>#N/A</v>
      </c>
    </row>
    <row r="701" spans="1:33" x14ac:dyDescent="0.25">
      <c r="A701">
        <v>1458653400</v>
      </c>
      <c r="B701">
        <f>INDEX('Daily Data ADJ'!$1:$1048576,MATCH(Calc!$A701,'Daily Data ADJ'!$A:$A,0),MATCH("SPY, CBOE BZX: Close",'Daily Data ADJ'!$1:$1,0))</f>
        <v>181.28761499000001</v>
      </c>
      <c r="C701">
        <f>INDEX('Daily Data ADJ'!$1:$1048576,MATCH(Calc!$A701,'Daily Data ADJ'!$A:$A,0),MATCH("EFFR, FRED: Close",'Daily Data ADJ'!$1:$1,0))</f>
        <v>0.37</v>
      </c>
      <c r="D701" t="str">
        <f>INDEX('Daily Data ADJ'!$1:$1048576,MATCH(Calc!$A701,'Daily Data ADJ'!$A:$A,1),MATCH("SOFR, FRED: Close",'Daily Data ADJ'!$1:$1,0))</f>
        <v>NaN</v>
      </c>
      <c r="E701">
        <f>INDEX('Daily Data ADJ'!$1:$1048576,MATCH(Calc!$A701,'Daily Data ADJ'!$A:$A,0),MATCH("UPRO, CBOE BZX: Close",'Daily Data ADJ'!$1:$1,0))</f>
        <v>10.202209570000001</v>
      </c>
      <c r="F701">
        <f>INDEX('Daily Data ADJ'!$1:$1048576,MATCH(Calc!$A701,'Daily Data ADJ'!$A:$A,0),MATCH("ES1!, CME_MINI: Close",'Daily Data ADJ'!$1:$1,0))</f>
        <v>2042.5</v>
      </c>
      <c r="G701">
        <f>INDEX('Daily Data ADJ'!$1:$1048576,MATCH(Calc!$A701,'Daily Data ADJ'!$A:$A,0),MATCH("ES2!, CME_MINI: Close",'Daily Data ADJ'!$1:$1,0))</f>
        <v>2034.5</v>
      </c>
      <c r="H701">
        <f>INDEX('QUANDL MULTPL SP500_DIV_YIELD_M'!$A:$G,MATCH(Calc!$A701,'QUANDL MULTPL SP500_DIV_YIELD_M'!$A:$A,1),MATCH('QUANDL MULTPL SP500_DIV_YIELD_M'!$E$1,'QUANDL MULTPL SP500_DIV_YIELD_M'!$A$1:$G$1,0))</f>
        <v>2.2999999999999998</v>
      </c>
      <c r="I701" s="5">
        <f t="shared" si="60"/>
        <v>7.4247316828413915E-3</v>
      </c>
      <c r="J701" s="1">
        <f>A701/24/60/60+DATE(1970,1,1)</f>
        <v>42451.5625</v>
      </c>
      <c r="K701" s="3">
        <f t="shared" si="63"/>
        <v>1</v>
      </c>
      <c r="L701" s="6">
        <f>(1+Chart!$F$4)^(1/(365/K701))-1</f>
        <v>6.6592785027408397E-5</v>
      </c>
      <c r="M701" s="6">
        <f t="shared" si="64"/>
        <v>1.0118330197039782E-5</v>
      </c>
      <c r="N701" s="6">
        <f t="shared" si="65"/>
        <v>2.0266791781908822E-5</v>
      </c>
      <c r="O701">
        <f>O700*(B701/B700)</f>
        <v>181.28761499000092</v>
      </c>
      <c r="P701">
        <f t="shared" si="61"/>
        <v>2016</v>
      </c>
      <c r="Q701" s="1">
        <f t="shared" si="62"/>
        <v>42451.5625</v>
      </c>
      <c r="R701">
        <f>IF(B702="",R700,IF(Q701&gt;=Chart!$F$2,E701,0))</f>
        <v>0</v>
      </c>
      <c r="S701">
        <f>IF(B702="",S700,IFERROR(IF(AND(R701&gt;0,R700=0),R701,(1+(B702/B701-1)*Calc!$Z$1)*S700),0))</f>
        <v>0</v>
      </c>
      <c r="T701">
        <f>IF(B702="",T700,IFERROR(IF(AND(R701&gt;0,R700=0),R701,(1+(B702/B701-1)*Calc!$Z$1-L702)*T700),0))</f>
        <v>0</v>
      </c>
      <c r="U701">
        <f>IF(B702="",U700,IFERROR(IF(AND(R701&gt;0,R700=0),R701,(1+(B702/B701-1)*Calc!$Z$1-M702*2)*U700),0))</f>
        <v>0</v>
      </c>
      <c r="V701">
        <f>IF(B702="",V700,IFERROR(IF(AND(R701&gt;0,R700=0),R701,(1+(B702/B701-1)*Calc!$Z$1-N702*2)*V700),0))</f>
        <v>0</v>
      </c>
      <c r="W701">
        <f>IF(ISNUMBER(C701),C701,W700)</f>
        <v>0.37</v>
      </c>
      <c r="Y701" s="1" t="e">
        <f>IF(AND(Q701&gt;=Chart!$F$2,Q701&lt;=Chart!$F$3),Q701,#N/A)</f>
        <v>#N/A</v>
      </c>
      <c r="Z701" t="e">
        <f>IF(AND(Q701&gt;=Chart!$F$2,Q701&lt;=Chart!$F$3),R701,#N/A)</f>
        <v>#N/A</v>
      </c>
      <c r="AA701" t="e">
        <f>IF(AND(Q701&gt;=Chart!$F$2,Q701&lt;=Chart!$F$3),S701,#N/A)</f>
        <v>#N/A</v>
      </c>
      <c r="AB701" t="e">
        <f>IF(AND(Q701&gt;=Chart!$F$2,Q701&lt;=Chart!$F$3),T701,#N/A)</f>
        <v>#N/A</v>
      </c>
      <c r="AC701" t="e">
        <f>IF(AND(Q701&gt;=Chart!$F$2,Q701&lt;=Chart!$F$3),U701,#N/A)</f>
        <v>#N/A</v>
      </c>
      <c r="AD701" t="e">
        <f>IF(AND(Q701&gt;=Chart!$F$2,Q701&lt;=Chart!$F$3),V701,#N/A)</f>
        <v>#N/A</v>
      </c>
      <c r="AE701" t="e">
        <f>IF(AND(Q701&gt;=Chart!$F$2,Q701&lt;=Chart!$F$3),I701,#N/A)</f>
        <v>#N/A</v>
      </c>
      <c r="AF701" t="e">
        <f>IF(AND(Q701&gt;=Chart!$F$2,Q701&lt;=Chart!$F$3),H701/100,#N/A)</f>
        <v>#N/A</v>
      </c>
      <c r="AG701" t="e">
        <f>IF(AND(Q701&gt;=Chart!$F$2,Q701&lt;=Chart!$F$3),W701/100,#N/A)</f>
        <v>#N/A</v>
      </c>
    </row>
    <row r="702" spans="1:33" x14ac:dyDescent="0.25">
      <c r="A702">
        <v>1458739800</v>
      </c>
      <c r="B702">
        <f>INDEX('Daily Data ADJ'!$1:$1048576,MATCH(Calc!$A702,'Daily Data ADJ'!$A:$A,0),MATCH("SPY, CBOE BZX: Close",'Daily Data ADJ'!$1:$1,0))</f>
        <v>180.09049282999999</v>
      </c>
      <c r="C702">
        <f>INDEX('Daily Data ADJ'!$1:$1048576,MATCH(Calc!$A702,'Daily Data ADJ'!$A:$A,0),MATCH("EFFR, FRED: Close",'Daily Data ADJ'!$1:$1,0))</f>
        <v>0.37</v>
      </c>
      <c r="D702" t="str">
        <f>INDEX('Daily Data ADJ'!$1:$1048576,MATCH(Calc!$A702,'Daily Data ADJ'!$A:$A,1),MATCH("SOFR, FRED: Close",'Daily Data ADJ'!$1:$1,0))</f>
        <v>NaN</v>
      </c>
      <c r="E702">
        <f>INDEX('Daily Data ADJ'!$1:$1048576,MATCH(Calc!$A702,'Daily Data ADJ'!$A:$A,0),MATCH("UPRO, CBOE BZX: Close",'Daily Data ADJ'!$1:$1,0))</f>
        <v>10.00133346</v>
      </c>
      <c r="F702">
        <f>INDEX('Daily Data ADJ'!$1:$1048576,MATCH(Calc!$A702,'Daily Data ADJ'!$A:$A,0),MATCH("ES1!, CME_MINI: Close",'Daily Data ADJ'!$1:$1,0))</f>
        <v>2028.75</v>
      </c>
      <c r="G702">
        <f>INDEX('Daily Data ADJ'!$1:$1048576,MATCH(Calc!$A702,'Daily Data ADJ'!$A:$A,0),MATCH("ES2!, CME_MINI: Close",'Daily Data ADJ'!$1:$1,0))</f>
        <v>2020.75</v>
      </c>
      <c r="H702">
        <f>INDEX('QUANDL MULTPL SP500_DIV_YIELD_M'!$A:$G,MATCH(Calc!$A702,'QUANDL MULTPL SP500_DIV_YIELD_M'!$A:$A,1),MATCH('QUANDL MULTPL SP500_DIV_YIELD_M'!$E$1,'QUANDL MULTPL SP500_DIV_YIELD_M'!$A$1:$G$1,0))</f>
        <v>2.2999999999999998</v>
      </c>
      <c r="I702" s="5">
        <f t="shared" si="60"/>
        <v>7.3197939676501247E-3</v>
      </c>
      <c r="J702" s="1">
        <f>A702/24/60/60+DATE(1970,1,1)</f>
        <v>42452.5625</v>
      </c>
      <c r="K702" s="3">
        <f t="shared" si="63"/>
        <v>1</v>
      </c>
      <c r="L702" s="6">
        <f>(1+Chart!$F$4)^(1/(365/K702))-1</f>
        <v>6.6592785027408397E-5</v>
      </c>
      <c r="M702" s="6">
        <f t="shared" si="64"/>
        <v>1.0118330197039782E-5</v>
      </c>
      <c r="N702" s="6">
        <f t="shared" si="65"/>
        <v>1.9981389467238486E-5</v>
      </c>
      <c r="O702">
        <f>O701*(B702/B701)</f>
        <v>180.0904928300009</v>
      </c>
      <c r="P702">
        <f t="shared" si="61"/>
        <v>2016</v>
      </c>
      <c r="Q702" s="1">
        <f t="shared" si="62"/>
        <v>42452.5625</v>
      </c>
      <c r="R702">
        <f>IF(B703="",R701,IF(Q702&gt;=Chart!$F$2,E702,0))</f>
        <v>0</v>
      </c>
      <c r="S702">
        <f>IF(B703="",S701,IFERROR(IF(AND(R702&gt;0,R701=0),R702,(1+(B703/B702-1)*Calc!$Z$1)*S701),0))</f>
        <v>0</v>
      </c>
      <c r="T702">
        <f>IF(B703="",T701,IFERROR(IF(AND(R702&gt;0,R701=0),R702,(1+(B703/B702-1)*Calc!$Z$1-L703)*T701),0))</f>
        <v>0</v>
      </c>
      <c r="U702">
        <f>IF(B703="",U701,IFERROR(IF(AND(R702&gt;0,R701=0),R702,(1+(B703/B702-1)*Calc!$Z$1-M703*2)*U701),0))</f>
        <v>0</v>
      </c>
      <c r="V702">
        <f>IF(B703="",V701,IFERROR(IF(AND(R702&gt;0,R701=0),R702,(1+(B703/B702-1)*Calc!$Z$1-N703*2)*V701),0))</f>
        <v>0</v>
      </c>
      <c r="W702">
        <f>IF(ISNUMBER(C702),C702,W701)</f>
        <v>0.37</v>
      </c>
      <c r="Y702" s="1" t="e">
        <f>IF(AND(Q702&gt;=Chart!$F$2,Q702&lt;=Chart!$F$3),Q702,#N/A)</f>
        <v>#N/A</v>
      </c>
      <c r="Z702" t="e">
        <f>IF(AND(Q702&gt;=Chart!$F$2,Q702&lt;=Chart!$F$3),R702,#N/A)</f>
        <v>#N/A</v>
      </c>
      <c r="AA702" t="e">
        <f>IF(AND(Q702&gt;=Chart!$F$2,Q702&lt;=Chart!$F$3),S702,#N/A)</f>
        <v>#N/A</v>
      </c>
      <c r="AB702" t="e">
        <f>IF(AND(Q702&gt;=Chart!$F$2,Q702&lt;=Chart!$F$3),T702,#N/A)</f>
        <v>#N/A</v>
      </c>
      <c r="AC702" t="e">
        <f>IF(AND(Q702&gt;=Chart!$F$2,Q702&lt;=Chart!$F$3),U702,#N/A)</f>
        <v>#N/A</v>
      </c>
      <c r="AD702" t="e">
        <f>IF(AND(Q702&gt;=Chart!$F$2,Q702&lt;=Chart!$F$3),V702,#N/A)</f>
        <v>#N/A</v>
      </c>
      <c r="AE702" t="e">
        <f>IF(AND(Q702&gt;=Chart!$F$2,Q702&lt;=Chart!$F$3),I702,#N/A)</f>
        <v>#N/A</v>
      </c>
      <c r="AF702" t="e">
        <f>IF(AND(Q702&gt;=Chart!$F$2,Q702&lt;=Chart!$F$3),H702/100,#N/A)</f>
        <v>#N/A</v>
      </c>
      <c r="AG702" t="e">
        <f>IF(AND(Q702&gt;=Chart!$F$2,Q702&lt;=Chart!$F$3),W702/100,#N/A)</f>
        <v>#N/A</v>
      </c>
    </row>
    <row r="703" spans="1:33" x14ac:dyDescent="0.25">
      <c r="A703">
        <v>1458826200</v>
      </c>
      <c r="B703">
        <f>INDEX('Daily Data ADJ'!$1:$1048576,MATCH(Calc!$A703,'Daily Data ADJ'!$A:$A,0),MATCH("SPY, CBOE BZX: Close",'Daily Data ADJ'!$1:$1,0))</f>
        <v>180.01144094</v>
      </c>
      <c r="C703">
        <f>INDEX('Daily Data ADJ'!$1:$1048576,MATCH(Calc!$A703,'Daily Data ADJ'!$A:$A,0),MATCH("EFFR, FRED: Close",'Daily Data ADJ'!$1:$1,0))</f>
        <v>0.37</v>
      </c>
      <c r="D703" t="str">
        <f>INDEX('Daily Data ADJ'!$1:$1048576,MATCH(Calc!$A703,'Daily Data ADJ'!$A:$A,1),MATCH("SOFR, FRED: Close",'Daily Data ADJ'!$1:$1,0))</f>
        <v>NaN</v>
      </c>
      <c r="E703">
        <f>INDEX('Daily Data ADJ'!$1:$1048576,MATCH(Calc!$A703,'Daily Data ADJ'!$A:$A,0),MATCH("UPRO, CBOE BZX: Close",'Daily Data ADJ'!$1:$1,0))</f>
        <v>9.9768363699999991</v>
      </c>
      <c r="F703">
        <f>INDEX('Daily Data ADJ'!$1:$1048576,MATCH(Calc!$A703,'Daily Data ADJ'!$A:$A,0),MATCH("ES1!, CME_MINI: Close",'Daily Data ADJ'!$1:$1,0))</f>
        <v>2028.5</v>
      </c>
      <c r="G703">
        <f>INDEX('Daily Data ADJ'!$1:$1048576,MATCH(Calc!$A703,'Daily Data ADJ'!$A:$A,0),MATCH("ES2!, CME_MINI: Close",'Daily Data ADJ'!$1:$1,0))</f>
        <v>2020.75</v>
      </c>
      <c r="H703">
        <f>INDEX('QUANDL MULTPL SP500_DIV_YIELD_M'!$A:$G,MATCH(Calc!$A703,'QUANDL MULTPL SP500_DIV_YIELD_M'!$A:$A,1),MATCH('QUANDL MULTPL SP500_DIV_YIELD_M'!$E$1,'QUANDL MULTPL SP500_DIV_YIELD_M'!$A$1:$G$1,0))</f>
        <v>2.2999999999999998</v>
      </c>
      <c r="I703" s="5">
        <f t="shared" si="60"/>
        <v>7.8051288337343885E-3</v>
      </c>
      <c r="J703" s="1">
        <f>A703/24/60/60+DATE(1970,1,1)</f>
        <v>42453.5625</v>
      </c>
      <c r="K703" s="3">
        <f t="shared" si="63"/>
        <v>1</v>
      </c>
      <c r="L703" s="6">
        <f>(1+Chart!$F$4)^(1/(365/K703))-1</f>
        <v>6.6592785027408397E-5</v>
      </c>
      <c r="M703" s="6">
        <f t="shared" si="64"/>
        <v>1.0118330197039782E-5</v>
      </c>
      <c r="N703" s="6">
        <f t="shared" si="65"/>
        <v>2.1301121084560393E-5</v>
      </c>
      <c r="O703">
        <f>O702*(B703/B702)</f>
        <v>180.01144094000091</v>
      </c>
      <c r="P703">
        <f t="shared" si="61"/>
        <v>2016</v>
      </c>
      <c r="Q703" s="1">
        <f t="shared" si="62"/>
        <v>42453.5625</v>
      </c>
      <c r="R703">
        <f>IF(B704="",R702,IF(Q703&gt;=Chart!$F$2,E703,0))</f>
        <v>0</v>
      </c>
      <c r="S703">
        <f>IF(B704="",S702,IFERROR(IF(AND(R703&gt;0,R702=0),R703,(1+(B704/B703-1)*Calc!$Z$1)*S702),0))</f>
        <v>0</v>
      </c>
      <c r="T703">
        <f>IF(B704="",T702,IFERROR(IF(AND(R703&gt;0,R702=0),R703,(1+(B704/B703-1)*Calc!$Z$1-L704)*T702),0))</f>
        <v>0</v>
      </c>
      <c r="U703">
        <f>IF(B704="",U702,IFERROR(IF(AND(R703&gt;0,R702=0),R703,(1+(B704/B703-1)*Calc!$Z$1-M704*2)*U702),0))</f>
        <v>0</v>
      </c>
      <c r="V703">
        <f>IF(B704="",V702,IFERROR(IF(AND(R703&gt;0,R702=0),R703,(1+(B704/B703-1)*Calc!$Z$1-N704*2)*V702),0))</f>
        <v>0</v>
      </c>
      <c r="W703">
        <f>IF(ISNUMBER(C703),C703,W702)</f>
        <v>0.37</v>
      </c>
      <c r="Y703" s="1" t="e">
        <f>IF(AND(Q703&gt;=Chart!$F$2,Q703&lt;=Chart!$F$3),Q703,#N/A)</f>
        <v>#N/A</v>
      </c>
      <c r="Z703" t="e">
        <f>IF(AND(Q703&gt;=Chart!$F$2,Q703&lt;=Chart!$F$3),R703,#N/A)</f>
        <v>#N/A</v>
      </c>
      <c r="AA703" t="e">
        <f>IF(AND(Q703&gt;=Chart!$F$2,Q703&lt;=Chart!$F$3),S703,#N/A)</f>
        <v>#N/A</v>
      </c>
      <c r="AB703" t="e">
        <f>IF(AND(Q703&gt;=Chart!$F$2,Q703&lt;=Chart!$F$3),T703,#N/A)</f>
        <v>#N/A</v>
      </c>
      <c r="AC703" t="e">
        <f>IF(AND(Q703&gt;=Chart!$F$2,Q703&lt;=Chart!$F$3),U703,#N/A)</f>
        <v>#N/A</v>
      </c>
      <c r="AD703" t="e">
        <f>IF(AND(Q703&gt;=Chart!$F$2,Q703&lt;=Chart!$F$3),V703,#N/A)</f>
        <v>#N/A</v>
      </c>
      <c r="AE703" t="e">
        <f>IF(AND(Q703&gt;=Chart!$F$2,Q703&lt;=Chart!$F$3),I703,#N/A)</f>
        <v>#N/A</v>
      </c>
      <c r="AF703" t="e">
        <f>IF(AND(Q703&gt;=Chart!$F$2,Q703&lt;=Chart!$F$3),H703/100,#N/A)</f>
        <v>#N/A</v>
      </c>
      <c r="AG703" t="e">
        <f>IF(AND(Q703&gt;=Chart!$F$2,Q703&lt;=Chart!$F$3),W703/100,#N/A)</f>
        <v>#N/A</v>
      </c>
    </row>
    <row r="704" spans="1:33" x14ac:dyDescent="0.25">
      <c r="A704">
        <v>1459171800</v>
      </c>
      <c r="B704">
        <f>INDEX('Daily Data ADJ'!$1:$1048576,MATCH(Calc!$A704,'Daily Data ADJ'!$A:$A,0),MATCH("SPY, CBOE BZX: Close",'Daily Data ADJ'!$1:$1,0))</f>
        <v>180.11778877</v>
      </c>
      <c r="C704">
        <f>INDEX('Daily Data ADJ'!$1:$1048576,MATCH(Calc!$A704,'Daily Data ADJ'!$A:$A,0),MATCH("EFFR, FRED: Close",'Daily Data ADJ'!$1:$1,0))</f>
        <v>0.37</v>
      </c>
      <c r="D704" t="str">
        <f>INDEX('Daily Data ADJ'!$1:$1048576,MATCH(Calc!$A704,'Daily Data ADJ'!$A:$A,1),MATCH("SOFR, FRED: Close",'Daily Data ADJ'!$1:$1,0))</f>
        <v>NaN</v>
      </c>
      <c r="E704">
        <f>INDEX('Daily Data ADJ'!$1:$1048576,MATCH(Calc!$A704,'Daily Data ADJ'!$A:$A,0),MATCH("UPRO, CBOE BZX: Close",'Daily Data ADJ'!$1:$1,0))</f>
        <v>10.00133346</v>
      </c>
      <c r="F704">
        <f>INDEX('Daily Data ADJ'!$1:$1048576,MATCH(Calc!$A704,'Daily Data ADJ'!$A:$A,0),MATCH("ES1!, CME_MINI: Close",'Daily Data ADJ'!$1:$1,0))</f>
        <v>2028</v>
      </c>
      <c r="G704">
        <f>INDEX('Daily Data ADJ'!$1:$1048576,MATCH(Calc!$A704,'Daily Data ADJ'!$A:$A,0),MATCH("ES2!, CME_MINI: Close",'Daily Data ADJ'!$1:$1,0))</f>
        <v>2020</v>
      </c>
      <c r="H704">
        <f>INDEX('QUANDL MULTPL SP500_DIV_YIELD_M'!$A:$G,MATCH(Calc!$A704,'QUANDL MULTPL SP500_DIV_YIELD_M'!$A:$A,1),MATCH('QUANDL MULTPL SP500_DIV_YIELD_M'!$E$1,'QUANDL MULTPL SP500_DIV_YIELD_M'!$A$1:$G$1,0))</f>
        <v>2.2999999999999998</v>
      </c>
      <c r="I704" s="5">
        <f t="shared" si="60"/>
        <v>7.31402941024515E-3</v>
      </c>
      <c r="J704" s="1">
        <f>A704/24/60/60+DATE(1970,1,1)</f>
        <v>42457.5625</v>
      </c>
      <c r="K704" s="3">
        <f t="shared" si="63"/>
        <v>4</v>
      </c>
      <c r="L704" s="6">
        <f>(1+Chart!$F$4)^(1/(365/K704))-1</f>
        <v>2.6639774888526091E-4</v>
      </c>
      <c r="M704" s="6">
        <f t="shared" si="64"/>
        <v>4.047393507633501E-5</v>
      </c>
      <c r="N704" s="6">
        <f t="shared" si="65"/>
        <v>7.9865234069220747E-5</v>
      </c>
      <c r="O704">
        <f>O703*(B704/B703)</f>
        <v>180.11778877000091</v>
      </c>
      <c r="P704">
        <f t="shared" si="61"/>
        <v>2016</v>
      </c>
      <c r="Q704" s="1">
        <f t="shared" si="62"/>
        <v>42457.5625</v>
      </c>
      <c r="R704">
        <f>IF(B705="",R703,IF(Q704&gt;=Chart!$F$2,E704,0))</f>
        <v>0</v>
      </c>
      <c r="S704">
        <f>IF(B705="",S703,IFERROR(IF(AND(R704&gt;0,R703=0),R704,(1+(B705/B704-1)*Calc!$Z$1)*S703),0))</f>
        <v>0</v>
      </c>
      <c r="T704">
        <f>IF(B705="",T703,IFERROR(IF(AND(R704&gt;0,R703=0),R704,(1+(B705/B704-1)*Calc!$Z$1-L705)*T703),0))</f>
        <v>0</v>
      </c>
      <c r="U704">
        <f>IF(B705="",U703,IFERROR(IF(AND(R704&gt;0,R703=0),R704,(1+(B705/B704-1)*Calc!$Z$1-M705*2)*U703),0))</f>
        <v>0</v>
      </c>
      <c r="V704">
        <f>IF(B705="",V703,IFERROR(IF(AND(R704&gt;0,R703=0),R704,(1+(B705/B704-1)*Calc!$Z$1-N705*2)*V703),0))</f>
        <v>0</v>
      </c>
      <c r="W704">
        <f>IF(ISNUMBER(C704),C704,W703)</f>
        <v>0.37</v>
      </c>
      <c r="Y704" s="1" t="e">
        <f>IF(AND(Q704&gt;=Chart!$F$2,Q704&lt;=Chart!$F$3),Q704,#N/A)</f>
        <v>#N/A</v>
      </c>
      <c r="Z704" t="e">
        <f>IF(AND(Q704&gt;=Chart!$F$2,Q704&lt;=Chart!$F$3),R704,#N/A)</f>
        <v>#N/A</v>
      </c>
      <c r="AA704" t="e">
        <f>IF(AND(Q704&gt;=Chart!$F$2,Q704&lt;=Chart!$F$3),S704,#N/A)</f>
        <v>#N/A</v>
      </c>
      <c r="AB704" t="e">
        <f>IF(AND(Q704&gt;=Chart!$F$2,Q704&lt;=Chart!$F$3),T704,#N/A)</f>
        <v>#N/A</v>
      </c>
      <c r="AC704" t="e">
        <f>IF(AND(Q704&gt;=Chart!$F$2,Q704&lt;=Chart!$F$3),U704,#N/A)</f>
        <v>#N/A</v>
      </c>
      <c r="AD704" t="e">
        <f>IF(AND(Q704&gt;=Chart!$F$2,Q704&lt;=Chart!$F$3),V704,#N/A)</f>
        <v>#N/A</v>
      </c>
      <c r="AE704" t="e">
        <f>IF(AND(Q704&gt;=Chart!$F$2,Q704&lt;=Chart!$F$3),I704,#N/A)</f>
        <v>#N/A</v>
      </c>
      <c r="AF704" t="e">
        <f>IF(AND(Q704&gt;=Chart!$F$2,Q704&lt;=Chart!$F$3),H704/100,#N/A)</f>
        <v>#N/A</v>
      </c>
      <c r="AG704" t="e">
        <f>IF(AND(Q704&gt;=Chart!$F$2,Q704&lt;=Chart!$F$3),W704/100,#N/A)</f>
        <v>#N/A</v>
      </c>
    </row>
    <row r="705" spans="1:33" x14ac:dyDescent="0.25">
      <c r="A705">
        <v>1459258200</v>
      </c>
      <c r="B705">
        <f>INDEX('Daily Data ADJ'!$1:$1048576,MATCH(Calc!$A705,'Daily Data ADJ'!$A:$A,0),MATCH("SPY, CBOE BZX: Close",'Daily Data ADJ'!$1:$1,0))</f>
        <v>181.78461389</v>
      </c>
      <c r="C705">
        <f>INDEX('Daily Data ADJ'!$1:$1048576,MATCH(Calc!$A705,'Daily Data ADJ'!$A:$A,0),MATCH("EFFR, FRED: Close",'Daily Data ADJ'!$1:$1,0))</f>
        <v>0.37</v>
      </c>
      <c r="D705" t="str">
        <f>INDEX('Daily Data ADJ'!$1:$1048576,MATCH(Calc!$A705,'Daily Data ADJ'!$A:$A,1),MATCH("SOFR, FRED: Close",'Daily Data ADJ'!$1:$1,0))</f>
        <v>NaN</v>
      </c>
      <c r="E705">
        <f>INDEX('Daily Data ADJ'!$1:$1048576,MATCH(Calc!$A705,'Daily Data ADJ'!$A:$A,0),MATCH("UPRO, CBOE BZX: Close",'Daily Data ADJ'!$1:$1,0))</f>
        <v>10.285499659999999</v>
      </c>
      <c r="F705">
        <f>INDEX('Daily Data ADJ'!$1:$1048576,MATCH(Calc!$A705,'Daily Data ADJ'!$A:$A,0),MATCH("ES1!, CME_MINI: Close",'Daily Data ADJ'!$1:$1,0))</f>
        <v>2047.5</v>
      </c>
      <c r="G705">
        <f>INDEX('Daily Data ADJ'!$1:$1048576,MATCH(Calc!$A705,'Daily Data ADJ'!$A:$A,0),MATCH("ES2!, CME_MINI: Close",'Daily Data ADJ'!$1:$1,0))</f>
        <v>2039.5</v>
      </c>
      <c r="H705">
        <f>INDEX('QUANDL MULTPL SP500_DIV_YIELD_M'!$A:$G,MATCH(Calc!$A705,'QUANDL MULTPL SP500_DIV_YIELD_M'!$A:$A,1),MATCH('QUANDL MULTPL SP500_DIV_YIELD_M'!$E$1,'QUANDL MULTPL SP500_DIV_YIELD_M'!$A$1:$G$1,0))</f>
        <v>2.2999999999999998</v>
      </c>
      <c r="I705" s="5">
        <f t="shared" si="60"/>
        <v>7.4625434651900205E-3</v>
      </c>
      <c r="J705" s="1">
        <f>A705/24/60/60+DATE(1970,1,1)</f>
        <v>42458.5625</v>
      </c>
      <c r="K705" s="3">
        <f t="shared" si="63"/>
        <v>1</v>
      </c>
      <c r="L705" s="6">
        <f>(1+Chart!$F$4)^(1/(365/K705))-1</f>
        <v>6.6592785027408397E-5</v>
      </c>
      <c r="M705" s="6">
        <f t="shared" si="64"/>
        <v>1.0118330197039782E-5</v>
      </c>
      <c r="N705" s="6">
        <f t="shared" si="65"/>
        <v>2.0369622377280905E-5</v>
      </c>
      <c r="O705">
        <f>O704*(B705/B704)</f>
        <v>181.78461389000094</v>
      </c>
      <c r="P705">
        <f t="shared" si="61"/>
        <v>2016</v>
      </c>
      <c r="Q705" s="1">
        <f t="shared" si="62"/>
        <v>42458.5625</v>
      </c>
      <c r="R705">
        <f>IF(B706="",R704,IF(Q705&gt;=Chart!$F$2,E705,0))</f>
        <v>0</v>
      </c>
      <c r="S705">
        <f>IF(B706="",S704,IFERROR(IF(AND(R705&gt;0,R704=0),R705,(1+(B706/B705-1)*Calc!$Z$1)*S704),0))</f>
        <v>0</v>
      </c>
      <c r="T705">
        <f>IF(B706="",T704,IFERROR(IF(AND(R705&gt;0,R704=0),R705,(1+(B706/B705-1)*Calc!$Z$1-L706)*T704),0))</f>
        <v>0</v>
      </c>
      <c r="U705">
        <f>IF(B706="",U704,IFERROR(IF(AND(R705&gt;0,R704=0),R705,(1+(B706/B705-1)*Calc!$Z$1-M706*2)*U704),0))</f>
        <v>0</v>
      </c>
      <c r="V705">
        <f>IF(B706="",V704,IFERROR(IF(AND(R705&gt;0,R704=0),R705,(1+(B706/B705-1)*Calc!$Z$1-N706*2)*V704),0))</f>
        <v>0</v>
      </c>
      <c r="W705">
        <f>IF(ISNUMBER(C705),C705,W704)</f>
        <v>0.37</v>
      </c>
      <c r="Y705" s="1" t="e">
        <f>IF(AND(Q705&gt;=Chart!$F$2,Q705&lt;=Chart!$F$3),Q705,#N/A)</f>
        <v>#N/A</v>
      </c>
      <c r="Z705" t="e">
        <f>IF(AND(Q705&gt;=Chart!$F$2,Q705&lt;=Chart!$F$3),R705,#N/A)</f>
        <v>#N/A</v>
      </c>
      <c r="AA705" t="e">
        <f>IF(AND(Q705&gt;=Chart!$F$2,Q705&lt;=Chart!$F$3),S705,#N/A)</f>
        <v>#N/A</v>
      </c>
      <c r="AB705" t="e">
        <f>IF(AND(Q705&gt;=Chart!$F$2,Q705&lt;=Chart!$F$3),T705,#N/A)</f>
        <v>#N/A</v>
      </c>
      <c r="AC705" t="e">
        <f>IF(AND(Q705&gt;=Chart!$F$2,Q705&lt;=Chart!$F$3),U705,#N/A)</f>
        <v>#N/A</v>
      </c>
      <c r="AD705" t="e">
        <f>IF(AND(Q705&gt;=Chart!$F$2,Q705&lt;=Chart!$F$3),V705,#N/A)</f>
        <v>#N/A</v>
      </c>
      <c r="AE705" t="e">
        <f>IF(AND(Q705&gt;=Chart!$F$2,Q705&lt;=Chart!$F$3),I705,#N/A)</f>
        <v>#N/A</v>
      </c>
      <c r="AF705" t="e">
        <f>IF(AND(Q705&gt;=Chart!$F$2,Q705&lt;=Chart!$F$3),H705/100,#N/A)</f>
        <v>#N/A</v>
      </c>
      <c r="AG705" t="e">
        <f>IF(AND(Q705&gt;=Chart!$F$2,Q705&lt;=Chart!$F$3),W705/100,#N/A)</f>
        <v>#N/A</v>
      </c>
    </row>
    <row r="706" spans="1:33" x14ac:dyDescent="0.25">
      <c r="A706">
        <v>1459344600</v>
      </c>
      <c r="B706">
        <f>INDEX('Daily Data ADJ'!$1:$1048576,MATCH(Calc!$A706,'Daily Data ADJ'!$A:$A,0),MATCH("SPY, CBOE BZX: Close",'Daily Data ADJ'!$1:$1,0))</f>
        <v>182.58151369000001</v>
      </c>
      <c r="C706">
        <f>INDEX('Daily Data ADJ'!$1:$1048576,MATCH(Calc!$A706,'Daily Data ADJ'!$A:$A,0),MATCH("EFFR, FRED: Close",'Daily Data ADJ'!$1:$1,0))</f>
        <v>0.37</v>
      </c>
      <c r="D706" t="str">
        <f>INDEX('Daily Data ADJ'!$1:$1048576,MATCH(Calc!$A706,'Daily Data ADJ'!$A:$A,1),MATCH("SOFR, FRED: Close",'Daily Data ADJ'!$1:$1,0))</f>
        <v>NaN</v>
      </c>
      <c r="E706">
        <f>INDEX('Daily Data ADJ'!$1:$1048576,MATCH(Calc!$A706,'Daily Data ADJ'!$A:$A,0),MATCH("UPRO, CBOE BZX: Close",'Daily Data ADJ'!$1:$1,0))</f>
        <v>10.407985099999999</v>
      </c>
      <c r="F706">
        <f>INDEX('Daily Data ADJ'!$1:$1048576,MATCH(Calc!$A706,'Daily Data ADJ'!$A:$A,0),MATCH("ES1!, CME_MINI: Close",'Daily Data ADJ'!$1:$1,0))</f>
        <v>2055.25</v>
      </c>
      <c r="G706">
        <f>INDEX('Daily Data ADJ'!$1:$1048576,MATCH(Calc!$A706,'Daily Data ADJ'!$A:$A,0),MATCH("ES2!, CME_MINI: Close",'Daily Data ADJ'!$1:$1,0))</f>
        <v>2047.25</v>
      </c>
      <c r="H706">
        <f>INDEX('QUANDL MULTPL SP500_DIV_YIELD_M'!$A:$G,MATCH(Calc!$A706,'QUANDL MULTPL SP500_DIV_YIELD_M'!$A:$A,1),MATCH('QUANDL MULTPL SP500_DIV_YIELD_M'!$E$1,'QUANDL MULTPL SP500_DIV_YIELD_M'!$A$1:$G$1,0))</f>
        <v>2.2999999999999998</v>
      </c>
      <c r="I706" s="5">
        <f t="shared" si="60"/>
        <v>7.5207902753780878E-3</v>
      </c>
      <c r="J706" s="1">
        <f>A706/24/60/60+DATE(1970,1,1)</f>
        <v>42459.5625</v>
      </c>
      <c r="K706" s="3">
        <f t="shared" si="63"/>
        <v>1</v>
      </c>
      <c r="L706" s="6">
        <f>(1+Chart!$F$4)^(1/(365/K706))-1</f>
        <v>6.6592785027408397E-5</v>
      </c>
      <c r="M706" s="6">
        <f t="shared" si="64"/>
        <v>1.0118330197039782E-5</v>
      </c>
      <c r="N706" s="6">
        <f t="shared" si="65"/>
        <v>2.0528019285537269E-5</v>
      </c>
      <c r="O706">
        <f>O705*(B706/B705)</f>
        <v>182.58151369000092</v>
      </c>
      <c r="P706">
        <f t="shared" si="61"/>
        <v>2016</v>
      </c>
      <c r="Q706" s="1">
        <f t="shared" si="62"/>
        <v>42459.5625</v>
      </c>
      <c r="R706">
        <f>IF(B707="",R705,IF(Q706&gt;=Chart!$F$2,E706,0))</f>
        <v>0</v>
      </c>
      <c r="S706">
        <f>IF(B707="",S705,IFERROR(IF(AND(R706&gt;0,R705=0),R706,(1+(B707/B706-1)*Calc!$Z$1)*S705),0))</f>
        <v>0</v>
      </c>
      <c r="T706">
        <f>IF(B707="",T705,IFERROR(IF(AND(R706&gt;0,R705=0),R706,(1+(B707/B706-1)*Calc!$Z$1-L707)*T705),0))</f>
        <v>0</v>
      </c>
      <c r="U706">
        <f>IF(B707="",U705,IFERROR(IF(AND(R706&gt;0,R705=0),R706,(1+(B707/B706-1)*Calc!$Z$1-M707*2)*U705),0))</f>
        <v>0</v>
      </c>
      <c r="V706">
        <f>IF(B707="",V705,IFERROR(IF(AND(R706&gt;0,R705=0),R706,(1+(B707/B706-1)*Calc!$Z$1-N707*2)*V705),0))</f>
        <v>0</v>
      </c>
      <c r="W706">
        <f>IF(ISNUMBER(C706),C706,W705)</f>
        <v>0.37</v>
      </c>
      <c r="Y706" s="1" t="e">
        <f>IF(AND(Q706&gt;=Chart!$F$2,Q706&lt;=Chart!$F$3),Q706,#N/A)</f>
        <v>#N/A</v>
      </c>
      <c r="Z706" t="e">
        <f>IF(AND(Q706&gt;=Chart!$F$2,Q706&lt;=Chart!$F$3),R706,#N/A)</f>
        <v>#N/A</v>
      </c>
      <c r="AA706" t="e">
        <f>IF(AND(Q706&gt;=Chart!$F$2,Q706&lt;=Chart!$F$3),S706,#N/A)</f>
        <v>#N/A</v>
      </c>
      <c r="AB706" t="e">
        <f>IF(AND(Q706&gt;=Chart!$F$2,Q706&lt;=Chart!$F$3),T706,#N/A)</f>
        <v>#N/A</v>
      </c>
      <c r="AC706" t="e">
        <f>IF(AND(Q706&gt;=Chart!$F$2,Q706&lt;=Chart!$F$3),U706,#N/A)</f>
        <v>#N/A</v>
      </c>
      <c r="AD706" t="e">
        <f>IF(AND(Q706&gt;=Chart!$F$2,Q706&lt;=Chart!$F$3),V706,#N/A)</f>
        <v>#N/A</v>
      </c>
      <c r="AE706" t="e">
        <f>IF(AND(Q706&gt;=Chart!$F$2,Q706&lt;=Chart!$F$3),I706,#N/A)</f>
        <v>#N/A</v>
      </c>
      <c r="AF706" t="e">
        <f>IF(AND(Q706&gt;=Chart!$F$2,Q706&lt;=Chart!$F$3),H706/100,#N/A)</f>
        <v>#N/A</v>
      </c>
      <c r="AG706" t="e">
        <f>IF(AND(Q706&gt;=Chart!$F$2,Q706&lt;=Chart!$F$3),W706/100,#N/A)</f>
        <v>#N/A</v>
      </c>
    </row>
    <row r="707" spans="1:33" x14ac:dyDescent="0.25">
      <c r="A707">
        <v>1459431000</v>
      </c>
      <c r="B707">
        <f>INDEX('Daily Data ADJ'!$1:$1048576,MATCH(Calc!$A707,'Daily Data ADJ'!$A:$A,0),MATCH("SPY, CBOE BZX: Close",'Daily Data ADJ'!$1:$1,0))</f>
        <v>182.13839770000001</v>
      </c>
      <c r="C707">
        <f>INDEX('Daily Data ADJ'!$1:$1048576,MATCH(Calc!$A707,'Daily Data ADJ'!$A:$A,0),MATCH("EFFR, FRED: Close",'Daily Data ADJ'!$1:$1,0))</f>
        <v>0.25</v>
      </c>
      <c r="D707" t="str">
        <f>INDEX('Daily Data ADJ'!$1:$1048576,MATCH(Calc!$A707,'Daily Data ADJ'!$A:$A,1),MATCH("SOFR, FRED: Close",'Daily Data ADJ'!$1:$1,0))</f>
        <v>NaN</v>
      </c>
      <c r="E707">
        <f>INDEX('Daily Data ADJ'!$1:$1048576,MATCH(Calc!$A707,'Daily Data ADJ'!$A:$A,0),MATCH("UPRO, CBOE BZX: Close",'Daily Data ADJ'!$1:$1,0))</f>
        <v>10.33775979</v>
      </c>
      <c r="F707">
        <f>INDEX('Daily Data ADJ'!$1:$1048576,MATCH(Calc!$A707,'Daily Data ADJ'!$A:$A,0),MATCH("ES1!, CME_MINI: Close",'Daily Data ADJ'!$1:$1,0))</f>
        <v>2051.5</v>
      </c>
      <c r="G707">
        <f>INDEX('Daily Data ADJ'!$1:$1048576,MATCH(Calc!$A707,'Daily Data ADJ'!$A:$A,0),MATCH("ES2!, CME_MINI: Close",'Daily Data ADJ'!$1:$1,0))</f>
        <v>2043.5</v>
      </c>
      <c r="H707">
        <f>INDEX('QUANDL MULTPL SP500_DIV_YIELD_M'!$A:$G,MATCH(Calc!$A707,'QUANDL MULTPL SP500_DIV_YIELD_M'!$A:$A,1),MATCH('QUANDL MULTPL SP500_DIV_YIELD_M'!$E$1,'QUANDL MULTPL SP500_DIV_YIELD_M'!$A$1:$G$1,0))</f>
        <v>2.17</v>
      </c>
      <c r="I707" s="5">
        <f t="shared" si="60"/>
        <v>6.1926609651109001E-3</v>
      </c>
      <c r="J707" s="1">
        <f>A707/24/60/60+DATE(1970,1,1)</f>
        <v>42460.5625</v>
      </c>
      <c r="K707" s="3">
        <f t="shared" si="63"/>
        <v>1</v>
      </c>
      <c r="L707" s="6">
        <f>(1+Chart!$F$4)^(1/(365/K707))-1</f>
        <v>6.6592785027408397E-5</v>
      </c>
      <c r="M707" s="6">
        <f t="shared" si="64"/>
        <v>6.840791065387819E-6</v>
      </c>
      <c r="N707" s="6">
        <f t="shared" si="65"/>
        <v>1.6914020397162943E-5</v>
      </c>
      <c r="O707">
        <f>O706*(B707/B706)</f>
        <v>182.13839770000092</v>
      </c>
      <c r="P707">
        <f t="shared" si="61"/>
        <v>2016</v>
      </c>
      <c r="Q707" s="1">
        <f t="shared" si="62"/>
        <v>42460.5625</v>
      </c>
      <c r="R707">
        <f>IF(B708="",R706,IF(Q707&gt;=Chart!$F$2,E707,0))</f>
        <v>0</v>
      </c>
      <c r="S707">
        <f>IF(B708="",S706,IFERROR(IF(AND(R707&gt;0,R706=0),R707,(1+(B708/B707-1)*Calc!$Z$1)*S706),0))</f>
        <v>0</v>
      </c>
      <c r="T707">
        <f>IF(B708="",T706,IFERROR(IF(AND(R707&gt;0,R706=0),R707,(1+(B708/B707-1)*Calc!$Z$1-L708)*T706),0))</f>
        <v>0</v>
      </c>
      <c r="U707">
        <f>IF(B708="",U706,IFERROR(IF(AND(R707&gt;0,R706=0),R707,(1+(B708/B707-1)*Calc!$Z$1-M708*2)*U706),0))</f>
        <v>0</v>
      </c>
      <c r="V707">
        <f>IF(B708="",V706,IFERROR(IF(AND(R707&gt;0,R706=0),R707,(1+(B708/B707-1)*Calc!$Z$1-N708*2)*V706),0))</f>
        <v>0</v>
      </c>
      <c r="W707">
        <f>IF(ISNUMBER(C707),C707,W706)</f>
        <v>0.25</v>
      </c>
      <c r="Y707" s="1" t="e">
        <f>IF(AND(Q707&gt;=Chart!$F$2,Q707&lt;=Chart!$F$3),Q707,#N/A)</f>
        <v>#N/A</v>
      </c>
      <c r="Z707" t="e">
        <f>IF(AND(Q707&gt;=Chart!$F$2,Q707&lt;=Chart!$F$3),R707,#N/A)</f>
        <v>#N/A</v>
      </c>
      <c r="AA707" t="e">
        <f>IF(AND(Q707&gt;=Chart!$F$2,Q707&lt;=Chart!$F$3),S707,#N/A)</f>
        <v>#N/A</v>
      </c>
      <c r="AB707" t="e">
        <f>IF(AND(Q707&gt;=Chart!$F$2,Q707&lt;=Chart!$F$3),T707,#N/A)</f>
        <v>#N/A</v>
      </c>
      <c r="AC707" t="e">
        <f>IF(AND(Q707&gt;=Chart!$F$2,Q707&lt;=Chart!$F$3),U707,#N/A)</f>
        <v>#N/A</v>
      </c>
      <c r="AD707" t="e">
        <f>IF(AND(Q707&gt;=Chart!$F$2,Q707&lt;=Chart!$F$3),V707,#N/A)</f>
        <v>#N/A</v>
      </c>
      <c r="AE707" t="e">
        <f>IF(AND(Q707&gt;=Chart!$F$2,Q707&lt;=Chart!$F$3),I707,#N/A)</f>
        <v>#N/A</v>
      </c>
      <c r="AF707" t="e">
        <f>IF(AND(Q707&gt;=Chart!$F$2,Q707&lt;=Chart!$F$3),H707/100,#N/A)</f>
        <v>#N/A</v>
      </c>
      <c r="AG707" t="e">
        <f>IF(AND(Q707&gt;=Chart!$F$2,Q707&lt;=Chart!$F$3),W707/100,#N/A)</f>
        <v>#N/A</v>
      </c>
    </row>
    <row r="708" spans="1:33" x14ac:dyDescent="0.25">
      <c r="A708">
        <v>1459517400</v>
      </c>
      <c r="B708">
        <f>INDEX('Daily Data ADJ'!$1:$1048576,MATCH(Calc!$A708,'Daily Data ADJ'!$A:$A,0),MATCH("SPY, CBOE BZX: Close",'Daily Data ADJ'!$1:$1,0))</f>
        <v>183.37912248000001</v>
      </c>
      <c r="C708">
        <f>INDEX('Daily Data ADJ'!$1:$1048576,MATCH(Calc!$A708,'Daily Data ADJ'!$A:$A,0),MATCH("EFFR, FRED: Close",'Daily Data ADJ'!$1:$1,0))</f>
        <v>0.37</v>
      </c>
      <c r="D708" t="str">
        <f>INDEX('Daily Data ADJ'!$1:$1048576,MATCH(Calc!$A708,'Daily Data ADJ'!$A:$A,1),MATCH("SOFR, FRED: Close",'Daily Data ADJ'!$1:$1,0))</f>
        <v>NaN</v>
      </c>
      <c r="E708">
        <f>INDEX('Daily Data ADJ'!$1:$1048576,MATCH(Calc!$A708,'Daily Data ADJ'!$A:$A,0),MATCH("UPRO, CBOE BZX: Close",'Daily Data ADJ'!$1:$1,0))</f>
        <v>10.530470530000001</v>
      </c>
      <c r="F708">
        <f>INDEX('Daily Data ADJ'!$1:$1048576,MATCH(Calc!$A708,'Daily Data ADJ'!$A:$A,0),MATCH("ES1!, CME_MINI: Close",'Daily Data ADJ'!$1:$1,0))</f>
        <v>2065</v>
      </c>
      <c r="G708">
        <f>INDEX('Daily Data ADJ'!$1:$1048576,MATCH(Calc!$A708,'Daily Data ADJ'!$A:$A,0),MATCH("ES2!, CME_MINI: Close",'Daily Data ADJ'!$1:$1,0))</f>
        <v>2057.25</v>
      </c>
      <c r="H708">
        <f>INDEX('QUANDL MULTPL SP500_DIV_YIELD_M'!$A:$G,MATCH(Calc!$A708,'QUANDL MULTPL SP500_DIV_YIELD_M'!$A:$A,1),MATCH('QUANDL MULTPL SP500_DIV_YIELD_M'!$E$1,'QUANDL MULTPL SP500_DIV_YIELD_M'!$A$1:$G$1,0))</f>
        <v>2.17</v>
      </c>
      <c r="I708" s="5">
        <f t="shared" si="60"/>
        <v>6.7721934657162842E-3</v>
      </c>
      <c r="J708" s="1">
        <f>A708/24/60/60+DATE(1970,1,1)</f>
        <v>42461.5625</v>
      </c>
      <c r="K708" s="3">
        <f t="shared" si="63"/>
        <v>1</v>
      </c>
      <c r="L708" s="6">
        <f>(1+Chart!$F$4)^(1/(365/K708))-1</f>
        <v>6.6592785027408397E-5</v>
      </c>
      <c r="M708" s="6">
        <f t="shared" si="64"/>
        <v>1.0118330197039782E-5</v>
      </c>
      <c r="N708" s="6">
        <f t="shared" si="65"/>
        <v>1.8491582393753703E-5</v>
      </c>
      <c r="O708">
        <f>O707*(B708/B707)</f>
        <v>183.37912248000092</v>
      </c>
      <c r="P708">
        <f t="shared" si="61"/>
        <v>2016</v>
      </c>
      <c r="Q708" s="1">
        <f t="shared" si="62"/>
        <v>42461.5625</v>
      </c>
      <c r="R708">
        <f>IF(B709="",R707,IF(Q708&gt;=Chart!$F$2,E708,0))</f>
        <v>0</v>
      </c>
      <c r="S708">
        <f>IF(B709="",S707,IFERROR(IF(AND(R708&gt;0,R707=0),R708,(1+(B709/B708-1)*Calc!$Z$1)*S707),0))</f>
        <v>0</v>
      </c>
      <c r="T708">
        <f>IF(B709="",T707,IFERROR(IF(AND(R708&gt;0,R707=0),R708,(1+(B709/B708-1)*Calc!$Z$1-L709)*T707),0))</f>
        <v>0</v>
      </c>
      <c r="U708">
        <f>IF(B709="",U707,IFERROR(IF(AND(R708&gt;0,R707=0),R708,(1+(B709/B708-1)*Calc!$Z$1-M709*2)*U707),0))</f>
        <v>0</v>
      </c>
      <c r="V708">
        <f>IF(B709="",V707,IFERROR(IF(AND(R708&gt;0,R707=0),R708,(1+(B709/B708-1)*Calc!$Z$1-N709*2)*V707),0))</f>
        <v>0</v>
      </c>
      <c r="W708">
        <f>IF(ISNUMBER(C708),C708,W707)</f>
        <v>0.37</v>
      </c>
      <c r="Y708" s="1" t="e">
        <f>IF(AND(Q708&gt;=Chart!$F$2,Q708&lt;=Chart!$F$3),Q708,#N/A)</f>
        <v>#N/A</v>
      </c>
      <c r="Z708" t="e">
        <f>IF(AND(Q708&gt;=Chart!$F$2,Q708&lt;=Chart!$F$3),R708,#N/A)</f>
        <v>#N/A</v>
      </c>
      <c r="AA708" t="e">
        <f>IF(AND(Q708&gt;=Chart!$F$2,Q708&lt;=Chart!$F$3),S708,#N/A)</f>
        <v>#N/A</v>
      </c>
      <c r="AB708" t="e">
        <f>IF(AND(Q708&gt;=Chart!$F$2,Q708&lt;=Chart!$F$3),T708,#N/A)</f>
        <v>#N/A</v>
      </c>
      <c r="AC708" t="e">
        <f>IF(AND(Q708&gt;=Chart!$F$2,Q708&lt;=Chart!$F$3),U708,#N/A)</f>
        <v>#N/A</v>
      </c>
      <c r="AD708" t="e">
        <f>IF(AND(Q708&gt;=Chart!$F$2,Q708&lt;=Chart!$F$3),V708,#N/A)</f>
        <v>#N/A</v>
      </c>
      <c r="AE708" t="e">
        <f>IF(AND(Q708&gt;=Chart!$F$2,Q708&lt;=Chart!$F$3),I708,#N/A)</f>
        <v>#N/A</v>
      </c>
      <c r="AF708" t="e">
        <f>IF(AND(Q708&gt;=Chart!$F$2,Q708&lt;=Chart!$F$3),H708/100,#N/A)</f>
        <v>#N/A</v>
      </c>
      <c r="AG708" t="e">
        <f>IF(AND(Q708&gt;=Chart!$F$2,Q708&lt;=Chart!$F$3),W708/100,#N/A)</f>
        <v>#N/A</v>
      </c>
    </row>
    <row r="709" spans="1:33" x14ac:dyDescent="0.25">
      <c r="A709">
        <v>1459776600</v>
      </c>
      <c r="B709">
        <f>INDEX('Daily Data ADJ'!$1:$1048576,MATCH(Calc!$A709,'Daily Data ADJ'!$A:$A,0),MATCH("SPY, CBOE BZX: Close",'Daily Data ADJ'!$1:$1,0))</f>
        <v>182.78534705000001</v>
      </c>
      <c r="C709">
        <f>INDEX('Daily Data ADJ'!$1:$1048576,MATCH(Calc!$A709,'Daily Data ADJ'!$A:$A,0),MATCH("EFFR, FRED: Close",'Daily Data ADJ'!$1:$1,0))</f>
        <v>0.37</v>
      </c>
      <c r="D709" t="str">
        <f>INDEX('Daily Data ADJ'!$1:$1048576,MATCH(Calc!$A709,'Daily Data ADJ'!$A:$A,1),MATCH("SOFR, FRED: Close",'Daily Data ADJ'!$1:$1,0))</f>
        <v>NaN</v>
      </c>
      <c r="E709">
        <f>INDEX('Daily Data ADJ'!$1:$1048576,MATCH(Calc!$A709,'Daily Data ADJ'!$A:$A,0),MATCH("UPRO, CBOE BZX: Close",'Daily Data ADJ'!$1:$1,0))</f>
        <v>10.434115650000001</v>
      </c>
      <c r="F709">
        <f>INDEX('Daily Data ADJ'!$1:$1048576,MATCH(Calc!$A709,'Daily Data ADJ'!$A:$A,0),MATCH("ES1!, CME_MINI: Close",'Daily Data ADJ'!$1:$1,0))</f>
        <v>2057.5</v>
      </c>
      <c r="G709">
        <f>INDEX('Daily Data ADJ'!$1:$1048576,MATCH(Calc!$A709,'Daily Data ADJ'!$A:$A,0),MATCH("ES2!, CME_MINI: Close",'Daily Data ADJ'!$1:$1,0))</f>
        <v>2049.5</v>
      </c>
      <c r="H709">
        <f>INDEX('QUANDL MULTPL SP500_DIV_YIELD_M'!$A:$G,MATCH(Calc!$A709,'QUANDL MULTPL SP500_DIV_YIELD_M'!$A:$A,1),MATCH('QUANDL MULTPL SP500_DIV_YIELD_M'!$E$1,'QUANDL MULTPL SP500_DIV_YIELD_M'!$A$1:$G$1,0))</f>
        <v>2.17</v>
      </c>
      <c r="I709" s="5">
        <f t="shared" si="60"/>
        <v>6.2376189319680066E-3</v>
      </c>
      <c r="J709" s="1">
        <f>A709/24/60/60+DATE(1970,1,1)</f>
        <v>42464.5625</v>
      </c>
      <c r="K709" s="3">
        <f t="shared" si="63"/>
        <v>3</v>
      </c>
      <c r="L709" s="6">
        <f>(1+Chart!$F$4)^(1/(365/K709))-1</f>
        <v>1.9979165917494157E-4</v>
      </c>
      <c r="M709" s="6">
        <f t="shared" si="64"/>
        <v>3.0355297734319109E-5</v>
      </c>
      <c r="N709" s="6">
        <f t="shared" si="65"/>
        <v>5.1110173268975601E-5</v>
      </c>
      <c r="O709">
        <f>O708*(B709/B708)</f>
        <v>182.78534705000092</v>
      </c>
      <c r="P709">
        <f t="shared" si="61"/>
        <v>2016</v>
      </c>
      <c r="Q709" s="1">
        <f t="shared" si="62"/>
        <v>42464.5625</v>
      </c>
      <c r="R709">
        <f>IF(B710="",R708,IF(Q709&gt;=Chart!$F$2,E709,0))</f>
        <v>0</v>
      </c>
      <c r="S709">
        <f>IF(B710="",S708,IFERROR(IF(AND(R709&gt;0,R708=0),R709,(1+(B710/B709-1)*Calc!$Z$1)*S708),0))</f>
        <v>0</v>
      </c>
      <c r="T709">
        <f>IF(B710="",T708,IFERROR(IF(AND(R709&gt;0,R708=0),R709,(1+(B710/B709-1)*Calc!$Z$1-L710)*T708),0))</f>
        <v>0</v>
      </c>
      <c r="U709">
        <f>IF(B710="",U708,IFERROR(IF(AND(R709&gt;0,R708=0),R709,(1+(B710/B709-1)*Calc!$Z$1-M710*2)*U708),0))</f>
        <v>0</v>
      </c>
      <c r="V709">
        <f>IF(B710="",V708,IFERROR(IF(AND(R709&gt;0,R708=0),R709,(1+(B710/B709-1)*Calc!$Z$1-N710*2)*V708),0))</f>
        <v>0</v>
      </c>
      <c r="W709">
        <f>IF(ISNUMBER(C709),C709,W708)</f>
        <v>0.37</v>
      </c>
      <c r="Y709" s="1" t="e">
        <f>IF(AND(Q709&gt;=Chart!$F$2,Q709&lt;=Chart!$F$3),Q709,#N/A)</f>
        <v>#N/A</v>
      </c>
      <c r="Z709" t="e">
        <f>IF(AND(Q709&gt;=Chart!$F$2,Q709&lt;=Chart!$F$3),R709,#N/A)</f>
        <v>#N/A</v>
      </c>
      <c r="AA709" t="e">
        <f>IF(AND(Q709&gt;=Chart!$F$2,Q709&lt;=Chart!$F$3),S709,#N/A)</f>
        <v>#N/A</v>
      </c>
      <c r="AB709" t="e">
        <f>IF(AND(Q709&gt;=Chart!$F$2,Q709&lt;=Chart!$F$3),T709,#N/A)</f>
        <v>#N/A</v>
      </c>
      <c r="AC709" t="e">
        <f>IF(AND(Q709&gt;=Chart!$F$2,Q709&lt;=Chart!$F$3),U709,#N/A)</f>
        <v>#N/A</v>
      </c>
      <c r="AD709" t="e">
        <f>IF(AND(Q709&gt;=Chart!$F$2,Q709&lt;=Chart!$F$3),V709,#N/A)</f>
        <v>#N/A</v>
      </c>
      <c r="AE709" t="e">
        <f>IF(AND(Q709&gt;=Chart!$F$2,Q709&lt;=Chart!$F$3),I709,#N/A)</f>
        <v>#N/A</v>
      </c>
      <c r="AF709" t="e">
        <f>IF(AND(Q709&gt;=Chart!$F$2,Q709&lt;=Chart!$F$3),H709/100,#N/A)</f>
        <v>#N/A</v>
      </c>
      <c r="AG709" t="e">
        <f>IF(AND(Q709&gt;=Chart!$F$2,Q709&lt;=Chart!$F$3),W709/100,#N/A)</f>
        <v>#N/A</v>
      </c>
    </row>
    <row r="710" spans="1:33" x14ac:dyDescent="0.25">
      <c r="A710">
        <v>1459863000</v>
      </c>
      <c r="B710">
        <f>INDEX('Daily Data ADJ'!$1:$1048576,MATCH(Calc!$A710,'Daily Data ADJ'!$A:$A,0),MATCH("SPY, CBOE BZX: Close",'Daily Data ADJ'!$1:$1,0))</f>
        <v>180.95900017</v>
      </c>
      <c r="C710">
        <f>INDEX('Daily Data ADJ'!$1:$1048576,MATCH(Calc!$A710,'Daily Data ADJ'!$A:$A,0),MATCH("EFFR, FRED: Close",'Daily Data ADJ'!$1:$1,0))</f>
        <v>0.37</v>
      </c>
      <c r="D710" t="str">
        <f>INDEX('Daily Data ADJ'!$1:$1048576,MATCH(Calc!$A710,'Daily Data ADJ'!$A:$A,1),MATCH("SOFR, FRED: Close",'Daily Data ADJ'!$1:$1,0))</f>
        <v>NaN</v>
      </c>
      <c r="E710">
        <f>INDEX('Daily Data ADJ'!$1:$1048576,MATCH(Calc!$A710,'Daily Data ADJ'!$A:$A,0),MATCH("UPRO, CBOE BZX: Close",'Daily Data ADJ'!$1:$1,0))</f>
        <v>10.12871831</v>
      </c>
      <c r="F710">
        <f>INDEX('Daily Data ADJ'!$1:$1048576,MATCH(Calc!$A710,'Daily Data ADJ'!$A:$A,0),MATCH("ES1!, CME_MINI: Close",'Daily Data ADJ'!$1:$1,0))</f>
        <v>2038.75</v>
      </c>
      <c r="G710">
        <f>INDEX('Daily Data ADJ'!$1:$1048576,MATCH(Calc!$A710,'Daily Data ADJ'!$A:$A,0),MATCH("ES2!, CME_MINI: Close",'Daily Data ADJ'!$1:$1,0))</f>
        <v>2030.75</v>
      </c>
      <c r="H710">
        <f>INDEX('QUANDL MULTPL SP500_DIV_YIELD_M'!$A:$G,MATCH(Calc!$A710,'QUANDL MULTPL SP500_DIV_YIELD_M'!$A:$A,1),MATCH('QUANDL MULTPL SP500_DIV_YIELD_M'!$E$1,'QUANDL MULTPL SP500_DIV_YIELD_M'!$A$1:$G$1,0))</f>
        <v>2.17</v>
      </c>
      <c r="I710" s="5">
        <f t="shared" si="60"/>
        <v>6.0962518535325229E-3</v>
      </c>
      <c r="J710" s="1">
        <f>A710/24/60/60+DATE(1970,1,1)</f>
        <v>42465.5625</v>
      </c>
      <c r="K710" s="3">
        <f t="shared" si="63"/>
        <v>1</v>
      </c>
      <c r="L710" s="6">
        <f>(1+Chart!$F$4)^(1/(365/K710))-1</f>
        <v>6.6592785027408397E-5</v>
      </c>
      <c r="M710" s="6">
        <f t="shared" si="64"/>
        <v>1.0118330197039782E-5</v>
      </c>
      <c r="N710" s="6">
        <f t="shared" si="65"/>
        <v>1.6651494490815821E-5</v>
      </c>
      <c r="O710">
        <f>O709*(B710/B709)</f>
        <v>180.95900017000091</v>
      </c>
      <c r="P710">
        <f t="shared" si="61"/>
        <v>2016</v>
      </c>
      <c r="Q710" s="1">
        <f t="shared" si="62"/>
        <v>42465.5625</v>
      </c>
      <c r="R710">
        <f>IF(B711="",R709,IF(Q710&gt;=Chart!$F$2,E710,0))</f>
        <v>0</v>
      </c>
      <c r="S710">
        <f>IF(B711="",S709,IFERROR(IF(AND(R710&gt;0,R709=0),R710,(1+(B711/B710-1)*Calc!$Z$1)*S709),0))</f>
        <v>0</v>
      </c>
      <c r="T710">
        <f>IF(B711="",T709,IFERROR(IF(AND(R710&gt;0,R709=0),R710,(1+(B711/B710-1)*Calc!$Z$1-L711)*T709),0))</f>
        <v>0</v>
      </c>
      <c r="U710">
        <f>IF(B711="",U709,IFERROR(IF(AND(R710&gt;0,R709=0),R710,(1+(B711/B710-1)*Calc!$Z$1-M711*2)*U709),0))</f>
        <v>0</v>
      </c>
      <c r="V710">
        <f>IF(B711="",V709,IFERROR(IF(AND(R710&gt;0,R709=0),R710,(1+(B711/B710-1)*Calc!$Z$1-N711*2)*V709),0))</f>
        <v>0</v>
      </c>
      <c r="W710">
        <f>IF(ISNUMBER(C710),C710,W709)</f>
        <v>0.37</v>
      </c>
      <c r="Y710" s="1" t="e">
        <f>IF(AND(Q710&gt;=Chart!$F$2,Q710&lt;=Chart!$F$3),Q710,#N/A)</f>
        <v>#N/A</v>
      </c>
      <c r="Z710" t="e">
        <f>IF(AND(Q710&gt;=Chart!$F$2,Q710&lt;=Chart!$F$3),R710,#N/A)</f>
        <v>#N/A</v>
      </c>
      <c r="AA710" t="e">
        <f>IF(AND(Q710&gt;=Chart!$F$2,Q710&lt;=Chart!$F$3),S710,#N/A)</f>
        <v>#N/A</v>
      </c>
      <c r="AB710" t="e">
        <f>IF(AND(Q710&gt;=Chart!$F$2,Q710&lt;=Chart!$F$3),T710,#N/A)</f>
        <v>#N/A</v>
      </c>
      <c r="AC710" t="e">
        <f>IF(AND(Q710&gt;=Chart!$F$2,Q710&lt;=Chart!$F$3),U710,#N/A)</f>
        <v>#N/A</v>
      </c>
      <c r="AD710" t="e">
        <f>IF(AND(Q710&gt;=Chart!$F$2,Q710&lt;=Chart!$F$3),V710,#N/A)</f>
        <v>#N/A</v>
      </c>
      <c r="AE710" t="e">
        <f>IF(AND(Q710&gt;=Chart!$F$2,Q710&lt;=Chart!$F$3),I710,#N/A)</f>
        <v>#N/A</v>
      </c>
      <c r="AF710" t="e">
        <f>IF(AND(Q710&gt;=Chart!$F$2,Q710&lt;=Chart!$F$3),H710/100,#N/A)</f>
        <v>#N/A</v>
      </c>
      <c r="AG710" t="e">
        <f>IF(AND(Q710&gt;=Chart!$F$2,Q710&lt;=Chart!$F$3),W710/100,#N/A)</f>
        <v>#N/A</v>
      </c>
    </row>
    <row r="711" spans="1:33" x14ac:dyDescent="0.25">
      <c r="A711">
        <v>1459949400</v>
      </c>
      <c r="B711">
        <f>INDEX('Daily Data ADJ'!$1:$1048576,MATCH(Calc!$A711,'Daily Data ADJ'!$A:$A,0),MATCH("SPY, CBOE BZX: Close",'Daily Data ADJ'!$1:$1,0))</f>
        <v>182.93600649000001</v>
      </c>
      <c r="C711">
        <f>INDEX('Daily Data ADJ'!$1:$1048576,MATCH(Calc!$A711,'Daily Data ADJ'!$A:$A,0),MATCH("EFFR, FRED: Close",'Daily Data ADJ'!$1:$1,0))</f>
        <v>0.37</v>
      </c>
      <c r="D711" t="str">
        <f>INDEX('Daily Data ADJ'!$1:$1048576,MATCH(Calc!$A711,'Daily Data ADJ'!$A:$A,1),MATCH("SOFR, FRED: Close",'Daily Data ADJ'!$1:$1,0))</f>
        <v>NaN</v>
      </c>
      <c r="E711">
        <f>INDEX('Daily Data ADJ'!$1:$1048576,MATCH(Calc!$A711,'Daily Data ADJ'!$A:$A,0),MATCH("UPRO, CBOE BZX: Close",'Daily Data ADJ'!$1:$1,0))</f>
        <v>10.44391448</v>
      </c>
      <c r="F711">
        <f>INDEX('Daily Data ADJ'!$1:$1048576,MATCH(Calc!$A711,'Daily Data ADJ'!$A:$A,0),MATCH("ES1!, CME_MINI: Close",'Daily Data ADJ'!$1:$1,0))</f>
        <v>2060.25</v>
      </c>
      <c r="G711">
        <f>INDEX('Daily Data ADJ'!$1:$1048576,MATCH(Calc!$A711,'Daily Data ADJ'!$A:$A,0),MATCH("ES2!, CME_MINI: Close",'Daily Data ADJ'!$1:$1,0))</f>
        <v>2052</v>
      </c>
      <c r="H711">
        <f>INDEX('QUANDL MULTPL SP500_DIV_YIELD_M'!$A:$G,MATCH(Calc!$A711,'QUANDL MULTPL SP500_DIV_YIELD_M'!$A:$A,1),MATCH('QUANDL MULTPL SP500_DIV_YIELD_M'!$E$1,'QUANDL MULTPL SP500_DIV_YIELD_M'!$A$1:$G$1,0))</f>
        <v>2.17</v>
      </c>
      <c r="I711" s="5">
        <f t="shared" si="60"/>
        <v>5.7784796076871293E-3</v>
      </c>
      <c r="J711" s="1">
        <f>A711/24/60/60+DATE(1970,1,1)</f>
        <v>42466.5625</v>
      </c>
      <c r="K711" s="3">
        <f t="shared" si="63"/>
        <v>1</v>
      </c>
      <c r="L711" s="6">
        <f>(1+Chart!$F$4)^(1/(365/K711))-1</f>
        <v>6.6592785027408397E-5</v>
      </c>
      <c r="M711" s="6">
        <f t="shared" si="64"/>
        <v>1.0118330197039782E-5</v>
      </c>
      <c r="N711" s="6">
        <f t="shared" si="65"/>
        <v>1.5786010167717635E-5</v>
      </c>
      <c r="O711">
        <f>O710*(B711/B710)</f>
        <v>182.93600649000092</v>
      </c>
      <c r="P711">
        <f t="shared" si="61"/>
        <v>2016</v>
      </c>
      <c r="Q711" s="1">
        <f t="shared" si="62"/>
        <v>42466.5625</v>
      </c>
      <c r="R711">
        <f>IF(B712="",R710,IF(Q711&gt;=Chart!$F$2,E711,0))</f>
        <v>0</v>
      </c>
      <c r="S711">
        <f>IF(B712="",S710,IFERROR(IF(AND(R711&gt;0,R710=0),R711,(1+(B712/B711-1)*Calc!$Z$1)*S710),0))</f>
        <v>0</v>
      </c>
      <c r="T711">
        <f>IF(B712="",T710,IFERROR(IF(AND(R711&gt;0,R710=0),R711,(1+(B712/B711-1)*Calc!$Z$1-L712)*T710),0))</f>
        <v>0</v>
      </c>
      <c r="U711">
        <f>IF(B712="",U710,IFERROR(IF(AND(R711&gt;0,R710=0),R711,(1+(B712/B711-1)*Calc!$Z$1-M712*2)*U710),0))</f>
        <v>0</v>
      </c>
      <c r="V711">
        <f>IF(B712="",V710,IFERROR(IF(AND(R711&gt;0,R710=0),R711,(1+(B712/B711-1)*Calc!$Z$1-N712*2)*V710),0))</f>
        <v>0</v>
      </c>
      <c r="W711">
        <f>IF(ISNUMBER(C711),C711,W710)</f>
        <v>0.37</v>
      </c>
      <c r="Y711" s="1" t="e">
        <f>IF(AND(Q711&gt;=Chart!$F$2,Q711&lt;=Chart!$F$3),Q711,#N/A)</f>
        <v>#N/A</v>
      </c>
      <c r="Z711" t="e">
        <f>IF(AND(Q711&gt;=Chart!$F$2,Q711&lt;=Chart!$F$3),R711,#N/A)</f>
        <v>#N/A</v>
      </c>
      <c r="AA711" t="e">
        <f>IF(AND(Q711&gt;=Chart!$F$2,Q711&lt;=Chart!$F$3),S711,#N/A)</f>
        <v>#N/A</v>
      </c>
      <c r="AB711" t="e">
        <f>IF(AND(Q711&gt;=Chart!$F$2,Q711&lt;=Chart!$F$3),T711,#N/A)</f>
        <v>#N/A</v>
      </c>
      <c r="AC711" t="e">
        <f>IF(AND(Q711&gt;=Chart!$F$2,Q711&lt;=Chart!$F$3),U711,#N/A)</f>
        <v>#N/A</v>
      </c>
      <c r="AD711" t="e">
        <f>IF(AND(Q711&gt;=Chart!$F$2,Q711&lt;=Chart!$F$3),V711,#N/A)</f>
        <v>#N/A</v>
      </c>
      <c r="AE711" t="e">
        <f>IF(AND(Q711&gt;=Chart!$F$2,Q711&lt;=Chart!$F$3),I711,#N/A)</f>
        <v>#N/A</v>
      </c>
      <c r="AF711" t="e">
        <f>IF(AND(Q711&gt;=Chart!$F$2,Q711&lt;=Chart!$F$3),H711/100,#N/A)</f>
        <v>#N/A</v>
      </c>
      <c r="AG711" t="e">
        <f>IF(AND(Q711&gt;=Chart!$F$2,Q711&lt;=Chart!$F$3),W711/100,#N/A)</f>
        <v>#N/A</v>
      </c>
    </row>
    <row r="712" spans="1:33" x14ac:dyDescent="0.25">
      <c r="A712">
        <v>1460035800</v>
      </c>
      <c r="B712">
        <f>INDEX('Daily Data ADJ'!$1:$1048576,MATCH(Calc!$A712,'Daily Data ADJ'!$A:$A,0),MATCH("SPY, CBOE BZX: Close",'Daily Data ADJ'!$1:$1,0))</f>
        <v>180.74701347999999</v>
      </c>
      <c r="C712">
        <f>INDEX('Daily Data ADJ'!$1:$1048576,MATCH(Calc!$A712,'Daily Data ADJ'!$A:$A,0),MATCH("EFFR, FRED: Close",'Daily Data ADJ'!$1:$1,0))</f>
        <v>0.37</v>
      </c>
      <c r="D712" t="str">
        <f>INDEX('Daily Data ADJ'!$1:$1048576,MATCH(Calc!$A712,'Daily Data ADJ'!$A:$A,1),MATCH("SOFR, FRED: Close",'Daily Data ADJ'!$1:$1,0))</f>
        <v>NaN</v>
      </c>
      <c r="E712">
        <f>INDEX('Daily Data ADJ'!$1:$1048576,MATCH(Calc!$A712,'Daily Data ADJ'!$A:$A,0),MATCH("UPRO, CBOE BZX: Close",'Daily Data ADJ'!$1:$1,0))</f>
        <v>10.07972414</v>
      </c>
      <c r="F712">
        <f>INDEX('Daily Data ADJ'!$1:$1048576,MATCH(Calc!$A712,'Daily Data ADJ'!$A:$A,0),MATCH("ES1!, CME_MINI: Close",'Daily Data ADJ'!$1:$1,0))</f>
        <v>2035</v>
      </c>
      <c r="G712">
        <f>INDEX('Daily Data ADJ'!$1:$1048576,MATCH(Calc!$A712,'Daily Data ADJ'!$A:$A,0),MATCH("ES2!, CME_MINI: Close",'Daily Data ADJ'!$1:$1,0))</f>
        <v>2026.75</v>
      </c>
      <c r="H712">
        <f>INDEX('QUANDL MULTPL SP500_DIV_YIELD_M'!$A:$G,MATCH(Calc!$A712,'QUANDL MULTPL SP500_DIV_YIELD_M'!$A:$A,1),MATCH('QUANDL MULTPL SP500_DIV_YIELD_M'!$E$1,'QUANDL MULTPL SP500_DIV_YIELD_M'!$A$1:$G$1,0))</f>
        <v>2.17</v>
      </c>
      <c r="I712" s="5">
        <f t="shared" ref="I712:I775" si="66">(G712/F712)^4-1+H712/100</f>
        <v>5.5821296602855432E-3</v>
      </c>
      <c r="J712" s="1">
        <f>A712/24/60/60+DATE(1970,1,1)</f>
        <v>42467.5625</v>
      </c>
      <c r="K712" s="3">
        <f t="shared" si="63"/>
        <v>1</v>
      </c>
      <c r="L712" s="6">
        <f>(1+Chart!$F$4)^(1/(365/K712))-1</f>
        <v>6.6592785027408397E-5</v>
      </c>
      <c r="M712" s="6">
        <f t="shared" si="64"/>
        <v>1.0118330197039782E-5</v>
      </c>
      <c r="N712" s="6">
        <f t="shared" si="65"/>
        <v>1.5251095236257228E-5</v>
      </c>
      <c r="O712">
        <f>O711*(B712/B711)</f>
        <v>180.7470134800009</v>
      </c>
      <c r="P712">
        <f t="shared" ref="P712:P775" si="67">YEAR(Q712)</f>
        <v>2016</v>
      </c>
      <c r="Q712" s="1">
        <f t="shared" ref="Q712:Q775" si="68">J712</f>
        <v>42467.5625</v>
      </c>
      <c r="R712">
        <f>IF(B713="",R711,IF(Q712&gt;=Chart!$F$2,E712,0))</f>
        <v>0</v>
      </c>
      <c r="S712">
        <f>IF(B713="",S711,IFERROR(IF(AND(R712&gt;0,R711=0),R712,(1+(B713/B712-1)*Calc!$Z$1)*S711),0))</f>
        <v>0</v>
      </c>
      <c r="T712">
        <f>IF(B713="",T711,IFERROR(IF(AND(R712&gt;0,R711=0),R712,(1+(B713/B712-1)*Calc!$Z$1-L713)*T711),0))</f>
        <v>0</v>
      </c>
      <c r="U712">
        <f>IF(B713="",U711,IFERROR(IF(AND(R712&gt;0,R711=0),R712,(1+(B713/B712-1)*Calc!$Z$1-M713*2)*U711),0))</f>
        <v>0</v>
      </c>
      <c r="V712">
        <f>IF(B713="",V711,IFERROR(IF(AND(R712&gt;0,R711=0),R712,(1+(B713/B712-1)*Calc!$Z$1-N713*2)*V711),0))</f>
        <v>0</v>
      </c>
      <c r="W712">
        <f>IF(ISNUMBER(C712),C712,W711)</f>
        <v>0.37</v>
      </c>
      <c r="Y712" s="1" t="e">
        <f>IF(AND(Q712&gt;=Chart!$F$2,Q712&lt;=Chart!$F$3),Q712,#N/A)</f>
        <v>#N/A</v>
      </c>
      <c r="Z712" t="e">
        <f>IF(AND(Q712&gt;=Chart!$F$2,Q712&lt;=Chart!$F$3),R712,#N/A)</f>
        <v>#N/A</v>
      </c>
      <c r="AA712" t="e">
        <f>IF(AND(Q712&gt;=Chart!$F$2,Q712&lt;=Chart!$F$3),S712,#N/A)</f>
        <v>#N/A</v>
      </c>
      <c r="AB712" t="e">
        <f>IF(AND(Q712&gt;=Chart!$F$2,Q712&lt;=Chart!$F$3),T712,#N/A)</f>
        <v>#N/A</v>
      </c>
      <c r="AC712" t="e">
        <f>IF(AND(Q712&gt;=Chart!$F$2,Q712&lt;=Chart!$F$3),U712,#N/A)</f>
        <v>#N/A</v>
      </c>
      <c r="AD712" t="e">
        <f>IF(AND(Q712&gt;=Chart!$F$2,Q712&lt;=Chart!$F$3),V712,#N/A)</f>
        <v>#N/A</v>
      </c>
      <c r="AE712" t="e">
        <f>IF(AND(Q712&gt;=Chart!$F$2,Q712&lt;=Chart!$F$3),I712,#N/A)</f>
        <v>#N/A</v>
      </c>
      <c r="AF712" t="e">
        <f>IF(AND(Q712&gt;=Chart!$F$2,Q712&lt;=Chart!$F$3),H712/100,#N/A)</f>
        <v>#N/A</v>
      </c>
      <c r="AG712" t="e">
        <f>IF(AND(Q712&gt;=Chart!$F$2,Q712&lt;=Chart!$F$3),W712/100,#N/A)</f>
        <v>#N/A</v>
      </c>
    </row>
    <row r="713" spans="1:33" x14ac:dyDescent="0.25">
      <c r="A713">
        <v>1460122200</v>
      </c>
      <c r="B713">
        <f>INDEX('Daily Data ADJ'!$1:$1048576,MATCH(Calc!$A713,'Daily Data ADJ'!$A:$A,0),MATCH("SPY, CBOE BZX: Close",'Daily Data ADJ'!$1:$1,0))</f>
        <v>181.23373208999999</v>
      </c>
      <c r="C713">
        <f>INDEX('Daily Data ADJ'!$1:$1048576,MATCH(Calc!$A713,'Daily Data ADJ'!$A:$A,0),MATCH("EFFR, FRED: Close",'Daily Data ADJ'!$1:$1,0))</f>
        <v>0.37</v>
      </c>
      <c r="D713" t="str">
        <f>INDEX('Daily Data ADJ'!$1:$1048576,MATCH(Calc!$A713,'Daily Data ADJ'!$A:$A,1),MATCH("SOFR, FRED: Close",'Daily Data ADJ'!$1:$1,0))</f>
        <v>NaN</v>
      </c>
      <c r="E713">
        <f>INDEX('Daily Data ADJ'!$1:$1048576,MATCH(Calc!$A713,'Daily Data ADJ'!$A:$A,0),MATCH("UPRO, CBOE BZX: Close",'Daily Data ADJ'!$1:$1,0))</f>
        <v>10.159748280000001</v>
      </c>
      <c r="F713">
        <f>INDEX('Daily Data ADJ'!$1:$1048576,MATCH(Calc!$A713,'Daily Data ADJ'!$A:$A,0),MATCH("ES1!, CME_MINI: Close",'Daily Data ADJ'!$1:$1,0))</f>
        <v>2040.75</v>
      </c>
      <c r="G713">
        <f>INDEX('Daily Data ADJ'!$1:$1048576,MATCH(Calc!$A713,'Daily Data ADJ'!$A:$A,0),MATCH("ES2!, CME_MINI: Close",'Daily Data ADJ'!$1:$1,0))</f>
        <v>2032.5</v>
      </c>
      <c r="H713">
        <f>INDEX('QUANDL MULTPL SP500_DIV_YIELD_M'!$A:$G,MATCH(Calc!$A713,'QUANDL MULTPL SP500_DIV_YIELD_M'!$A:$A,1),MATCH('QUANDL MULTPL SP500_DIV_YIELD_M'!$E$1,'QUANDL MULTPL SP500_DIV_YIELD_M'!$A$1:$G$1,0))</f>
        <v>2.17</v>
      </c>
      <c r="I713" s="5">
        <f t="shared" si="66"/>
        <v>5.6272676633512576E-3</v>
      </c>
      <c r="J713" s="1">
        <f>A713/24/60/60+DATE(1970,1,1)</f>
        <v>42468.5625</v>
      </c>
      <c r="K713" s="3">
        <f t="shared" ref="K713:K776" si="69">J713-J712</f>
        <v>1</v>
      </c>
      <c r="L713" s="6">
        <f>(1+Chart!$F$4)^(1/(365/K713))-1</f>
        <v>6.6592785027408397E-5</v>
      </c>
      <c r="M713" s="6">
        <f t="shared" ref="M713:M776" si="70">IFERROR((1+C713/100)^(1/(365/K713))-1,M712)</f>
        <v>1.0118330197039782E-5</v>
      </c>
      <c r="N713" s="6">
        <f t="shared" ref="N713:N776" si="71">(1+I713)^(1/(365/K713))-1</f>
        <v>1.5374073634832897E-5</v>
      </c>
      <c r="O713">
        <f>O712*(B713/B712)</f>
        <v>181.23373209000093</v>
      </c>
      <c r="P713">
        <f t="shared" si="67"/>
        <v>2016</v>
      </c>
      <c r="Q713" s="1">
        <f t="shared" si="68"/>
        <v>42468.5625</v>
      </c>
      <c r="R713">
        <f>IF(B714="",R712,IF(Q713&gt;=Chart!$F$2,E713,0))</f>
        <v>0</v>
      </c>
      <c r="S713">
        <f>IF(B714="",S712,IFERROR(IF(AND(R713&gt;0,R712=0),R713,(1+(B714/B713-1)*Calc!$Z$1)*S712),0))</f>
        <v>0</v>
      </c>
      <c r="T713">
        <f>IF(B714="",T712,IFERROR(IF(AND(R713&gt;0,R712=0),R713,(1+(B714/B713-1)*Calc!$Z$1-L714)*T712),0))</f>
        <v>0</v>
      </c>
      <c r="U713">
        <f>IF(B714="",U712,IFERROR(IF(AND(R713&gt;0,R712=0),R713,(1+(B714/B713-1)*Calc!$Z$1-M714*2)*U712),0))</f>
        <v>0</v>
      </c>
      <c r="V713">
        <f>IF(B714="",V712,IFERROR(IF(AND(R713&gt;0,R712=0),R713,(1+(B714/B713-1)*Calc!$Z$1-N714*2)*V712),0))</f>
        <v>0</v>
      </c>
      <c r="W713">
        <f>IF(ISNUMBER(C713),C713,W712)</f>
        <v>0.37</v>
      </c>
      <c r="Y713" s="1" t="e">
        <f>IF(AND(Q713&gt;=Chart!$F$2,Q713&lt;=Chart!$F$3),Q713,#N/A)</f>
        <v>#N/A</v>
      </c>
      <c r="Z713" t="e">
        <f>IF(AND(Q713&gt;=Chart!$F$2,Q713&lt;=Chart!$F$3),R713,#N/A)</f>
        <v>#N/A</v>
      </c>
      <c r="AA713" t="e">
        <f>IF(AND(Q713&gt;=Chart!$F$2,Q713&lt;=Chart!$F$3),S713,#N/A)</f>
        <v>#N/A</v>
      </c>
      <c r="AB713" t="e">
        <f>IF(AND(Q713&gt;=Chart!$F$2,Q713&lt;=Chart!$F$3),T713,#N/A)</f>
        <v>#N/A</v>
      </c>
      <c r="AC713" t="e">
        <f>IF(AND(Q713&gt;=Chart!$F$2,Q713&lt;=Chart!$F$3),U713,#N/A)</f>
        <v>#N/A</v>
      </c>
      <c r="AD713" t="e">
        <f>IF(AND(Q713&gt;=Chart!$F$2,Q713&lt;=Chart!$F$3),V713,#N/A)</f>
        <v>#N/A</v>
      </c>
      <c r="AE713" t="e">
        <f>IF(AND(Q713&gt;=Chart!$F$2,Q713&lt;=Chart!$F$3),I713,#N/A)</f>
        <v>#N/A</v>
      </c>
      <c r="AF713" t="e">
        <f>IF(AND(Q713&gt;=Chart!$F$2,Q713&lt;=Chart!$F$3),H713/100,#N/A)</f>
        <v>#N/A</v>
      </c>
      <c r="AG713" t="e">
        <f>IF(AND(Q713&gt;=Chart!$F$2,Q713&lt;=Chart!$F$3),W713/100,#N/A)</f>
        <v>#N/A</v>
      </c>
    </row>
    <row r="714" spans="1:33" x14ac:dyDescent="0.25">
      <c r="A714">
        <v>1460381400</v>
      </c>
      <c r="B714">
        <f>INDEX('Daily Data ADJ'!$1:$1048576,MATCH(Calc!$A714,'Daily Data ADJ'!$A:$A,0),MATCH("SPY, CBOE BZX: Close",'Daily Data ADJ'!$1:$1,0))</f>
        <v>180.80913835000001</v>
      </c>
      <c r="C714">
        <f>INDEX('Daily Data ADJ'!$1:$1048576,MATCH(Calc!$A714,'Daily Data ADJ'!$A:$A,0),MATCH("EFFR, FRED: Close",'Daily Data ADJ'!$1:$1,0))</f>
        <v>0.37</v>
      </c>
      <c r="D714" t="str">
        <f>INDEX('Daily Data ADJ'!$1:$1048576,MATCH(Calc!$A714,'Daily Data ADJ'!$A:$A,1),MATCH("SOFR, FRED: Close",'Daily Data ADJ'!$1:$1,0))</f>
        <v>NaN</v>
      </c>
      <c r="E714">
        <f>INDEX('Daily Data ADJ'!$1:$1048576,MATCH(Calc!$A714,'Daily Data ADJ'!$A:$A,0),MATCH("UPRO, CBOE BZX: Close",'Daily Data ADJ'!$1:$1,0))</f>
        <v>10.0813576</v>
      </c>
      <c r="F714">
        <f>INDEX('Daily Data ADJ'!$1:$1048576,MATCH(Calc!$A714,'Daily Data ADJ'!$A:$A,0),MATCH("ES1!, CME_MINI: Close",'Daily Data ADJ'!$1:$1,0))</f>
        <v>2034.5</v>
      </c>
      <c r="G714">
        <f>INDEX('Daily Data ADJ'!$1:$1048576,MATCH(Calc!$A714,'Daily Data ADJ'!$A:$A,0),MATCH("ES2!, CME_MINI: Close",'Daily Data ADJ'!$1:$1,0))</f>
        <v>2026.25</v>
      </c>
      <c r="H714">
        <f>INDEX('QUANDL MULTPL SP500_DIV_YIELD_M'!$A:$G,MATCH(Calc!$A714,'QUANDL MULTPL SP500_DIV_YIELD_M'!$A:$A,1),MATCH('QUANDL MULTPL SP500_DIV_YIELD_M'!$E$1,'QUANDL MULTPL SP500_DIV_YIELD_M'!$A$1:$G$1,0))</f>
        <v>2.17</v>
      </c>
      <c r="I714" s="5">
        <f t="shared" si="66"/>
        <v>5.5781926324150501E-3</v>
      </c>
      <c r="J714" s="1">
        <f>A714/24/60/60+DATE(1970,1,1)</f>
        <v>42471.5625</v>
      </c>
      <c r="K714" s="3">
        <f t="shared" si="69"/>
        <v>3</v>
      </c>
      <c r="L714" s="6">
        <f>(1+Chart!$F$4)^(1/(365/K714))-1</f>
        <v>1.9979165917494157E-4</v>
      </c>
      <c r="M714" s="6">
        <f t="shared" si="70"/>
        <v>3.0355297734319109E-5</v>
      </c>
      <c r="N714" s="6">
        <f t="shared" si="71"/>
        <v>4.572180246209534E-5</v>
      </c>
      <c r="O714">
        <f>O713*(B714/B713)</f>
        <v>180.80913835000095</v>
      </c>
      <c r="P714">
        <f t="shared" si="67"/>
        <v>2016</v>
      </c>
      <c r="Q714" s="1">
        <f t="shared" si="68"/>
        <v>42471.5625</v>
      </c>
      <c r="R714">
        <f>IF(B715="",R713,IF(Q714&gt;=Chart!$F$2,E714,0))</f>
        <v>0</v>
      </c>
      <c r="S714">
        <f>IF(B715="",S713,IFERROR(IF(AND(R714&gt;0,R713=0),R714,(1+(B715/B714-1)*Calc!$Z$1)*S713),0))</f>
        <v>0</v>
      </c>
      <c r="T714">
        <f>IF(B715="",T713,IFERROR(IF(AND(R714&gt;0,R713=0),R714,(1+(B715/B714-1)*Calc!$Z$1-L715)*T713),0))</f>
        <v>0</v>
      </c>
      <c r="U714">
        <f>IF(B715="",U713,IFERROR(IF(AND(R714&gt;0,R713=0),R714,(1+(B715/B714-1)*Calc!$Z$1-M715*2)*U713),0))</f>
        <v>0</v>
      </c>
      <c r="V714">
        <f>IF(B715="",V713,IFERROR(IF(AND(R714&gt;0,R713=0),R714,(1+(B715/B714-1)*Calc!$Z$1-N715*2)*V713),0))</f>
        <v>0</v>
      </c>
      <c r="W714">
        <f>IF(ISNUMBER(C714),C714,W713)</f>
        <v>0.37</v>
      </c>
      <c r="Y714" s="1" t="e">
        <f>IF(AND(Q714&gt;=Chart!$F$2,Q714&lt;=Chart!$F$3),Q714,#N/A)</f>
        <v>#N/A</v>
      </c>
      <c r="Z714" t="e">
        <f>IF(AND(Q714&gt;=Chart!$F$2,Q714&lt;=Chart!$F$3),R714,#N/A)</f>
        <v>#N/A</v>
      </c>
      <c r="AA714" t="e">
        <f>IF(AND(Q714&gt;=Chart!$F$2,Q714&lt;=Chart!$F$3),S714,#N/A)</f>
        <v>#N/A</v>
      </c>
      <c r="AB714" t="e">
        <f>IF(AND(Q714&gt;=Chart!$F$2,Q714&lt;=Chart!$F$3),T714,#N/A)</f>
        <v>#N/A</v>
      </c>
      <c r="AC714" t="e">
        <f>IF(AND(Q714&gt;=Chart!$F$2,Q714&lt;=Chart!$F$3),U714,#N/A)</f>
        <v>#N/A</v>
      </c>
      <c r="AD714" t="e">
        <f>IF(AND(Q714&gt;=Chart!$F$2,Q714&lt;=Chart!$F$3),V714,#N/A)</f>
        <v>#N/A</v>
      </c>
      <c r="AE714" t="e">
        <f>IF(AND(Q714&gt;=Chart!$F$2,Q714&lt;=Chart!$F$3),I714,#N/A)</f>
        <v>#N/A</v>
      </c>
      <c r="AF714" t="e">
        <f>IF(AND(Q714&gt;=Chart!$F$2,Q714&lt;=Chart!$F$3),H714/100,#N/A)</f>
        <v>#N/A</v>
      </c>
      <c r="AG714" t="e">
        <f>IF(AND(Q714&gt;=Chart!$F$2,Q714&lt;=Chart!$F$3),W714/100,#N/A)</f>
        <v>#N/A</v>
      </c>
    </row>
    <row r="715" spans="1:33" x14ac:dyDescent="0.25">
      <c r="A715">
        <v>1460467800</v>
      </c>
      <c r="B715">
        <f>INDEX('Daily Data ADJ'!$1:$1048576,MATCH(Calc!$A715,'Daily Data ADJ'!$A:$A,0),MATCH("SPY, CBOE BZX: Close",'Daily Data ADJ'!$1:$1,0))</f>
        <v>182.49289049999999</v>
      </c>
      <c r="C715">
        <f>INDEX('Daily Data ADJ'!$1:$1048576,MATCH(Calc!$A715,'Daily Data ADJ'!$A:$A,0),MATCH("EFFR, FRED: Close",'Daily Data ADJ'!$1:$1,0))</f>
        <v>0.37</v>
      </c>
      <c r="D715" t="str">
        <f>INDEX('Daily Data ADJ'!$1:$1048576,MATCH(Calc!$A715,'Daily Data ADJ'!$A:$A,1),MATCH("SOFR, FRED: Close",'Daily Data ADJ'!$1:$1,0))</f>
        <v>NaN</v>
      </c>
      <c r="E715">
        <f>INDEX('Daily Data ADJ'!$1:$1048576,MATCH(Calc!$A715,'Daily Data ADJ'!$A:$A,0),MATCH("UPRO, CBOE BZX: Close",'Daily Data ADJ'!$1:$1,0))</f>
        <v>10.37205571</v>
      </c>
      <c r="F715">
        <f>INDEX('Daily Data ADJ'!$1:$1048576,MATCH(Calc!$A715,'Daily Data ADJ'!$A:$A,0),MATCH("ES1!, CME_MINI: Close",'Daily Data ADJ'!$1:$1,0))</f>
        <v>2055.75</v>
      </c>
      <c r="G715">
        <f>INDEX('Daily Data ADJ'!$1:$1048576,MATCH(Calc!$A715,'Daily Data ADJ'!$A:$A,0),MATCH("ES2!, CME_MINI: Close",'Daily Data ADJ'!$1:$1,0))</f>
        <v>2047.5</v>
      </c>
      <c r="H715">
        <f>INDEX('QUANDL MULTPL SP500_DIV_YIELD_M'!$A:$G,MATCH(Calc!$A715,'QUANDL MULTPL SP500_DIV_YIELD_M'!$A:$A,1),MATCH('QUANDL MULTPL SP500_DIV_YIELD_M'!$E$1,'QUANDL MULTPL SP500_DIV_YIELD_M'!$A$1:$G$1,0))</f>
        <v>2.17</v>
      </c>
      <c r="I715" s="5">
        <f t="shared" si="66"/>
        <v>5.7438376202694798E-3</v>
      </c>
      <c r="J715" s="1">
        <f>A715/24/60/60+DATE(1970,1,1)</f>
        <v>42472.5625</v>
      </c>
      <c r="K715" s="3">
        <f t="shared" si="69"/>
        <v>1</v>
      </c>
      <c r="L715" s="6">
        <f>(1+Chart!$F$4)^(1/(365/K715))-1</f>
        <v>6.6592785027408397E-5</v>
      </c>
      <c r="M715" s="6">
        <f t="shared" si="70"/>
        <v>1.0118330197039782E-5</v>
      </c>
      <c r="N715" s="6">
        <f t="shared" si="71"/>
        <v>1.5691642784698701E-5</v>
      </c>
      <c r="O715">
        <f>O714*(B715/B714)</f>
        <v>182.49289050000095</v>
      </c>
      <c r="P715">
        <f t="shared" si="67"/>
        <v>2016</v>
      </c>
      <c r="Q715" s="1">
        <f t="shared" si="68"/>
        <v>42472.5625</v>
      </c>
      <c r="R715">
        <f>IF(B716="",R714,IF(Q715&gt;=Chart!$F$2,E715,0))</f>
        <v>0</v>
      </c>
      <c r="S715">
        <f>IF(B716="",S714,IFERROR(IF(AND(R715&gt;0,R714=0),R715,(1+(B716/B715-1)*Calc!$Z$1)*S714),0))</f>
        <v>0</v>
      </c>
      <c r="T715">
        <f>IF(B716="",T714,IFERROR(IF(AND(R715&gt;0,R714=0),R715,(1+(B716/B715-1)*Calc!$Z$1-L716)*T714),0))</f>
        <v>0</v>
      </c>
      <c r="U715">
        <f>IF(B716="",U714,IFERROR(IF(AND(R715&gt;0,R714=0),R715,(1+(B716/B715-1)*Calc!$Z$1-M716*2)*U714),0))</f>
        <v>0</v>
      </c>
      <c r="V715">
        <f>IF(B716="",V714,IFERROR(IF(AND(R715&gt;0,R714=0),R715,(1+(B716/B715-1)*Calc!$Z$1-N716*2)*V714),0))</f>
        <v>0</v>
      </c>
      <c r="W715">
        <f>IF(ISNUMBER(C715),C715,W714)</f>
        <v>0.37</v>
      </c>
      <c r="Y715" s="1" t="e">
        <f>IF(AND(Q715&gt;=Chart!$F$2,Q715&lt;=Chart!$F$3),Q715,#N/A)</f>
        <v>#N/A</v>
      </c>
      <c r="Z715" t="e">
        <f>IF(AND(Q715&gt;=Chart!$F$2,Q715&lt;=Chart!$F$3),R715,#N/A)</f>
        <v>#N/A</v>
      </c>
      <c r="AA715" t="e">
        <f>IF(AND(Q715&gt;=Chart!$F$2,Q715&lt;=Chart!$F$3),S715,#N/A)</f>
        <v>#N/A</v>
      </c>
      <c r="AB715" t="e">
        <f>IF(AND(Q715&gt;=Chart!$F$2,Q715&lt;=Chart!$F$3),T715,#N/A)</f>
        <v>#N/A</v>
      </c>
      <c r="AC715" t="e">
        <f>IF(AND(Q715&gt;=Chart!$F$2,Q715&lt;=Chart!$F$3),U715,#N/A)</f>
        <v>#N/A</v>
      </c>
      <c r="AD715" t="e">
        <f>IF(AND(Q715&gt;=Chart!$F$2,Q715&lt;=Chart!$F$3),V715,#N/A)</f>
        <v>#N/A</v>
      </c>
      <c r="AE715" t="e">
        <f>IF(AND(Q715&gt;=Chart!$F$2,Q715&lt;=Chart!$F$3),I715,#N/A)</f>
        <v>#N/A</v>
      </c>
      <c r="AF715" t="e">
        <f>IF(AND(Q715&gt;=Chart!$F$2,Q715&lt;=Chart!$F$3),H715/100,#N/A)</f>
        <v>#N/A</v>
      </c>
      <c r="AG715" t="e">
        <f>IF(AND(Q715&gt;=Chart!$F$2,Q715&lt;=Chart!$F$3),W715/100,#N/A)</f>
        <v>#N/A</v>
      </c>
    </row>
    <row r="716" spans="1:33" x14ac:dyDescent="0.25">
      <c r="A716">
        <v>1460554200</v>
      </c>
      <c r="B716">
        <f>INDEX('Daily Data ADJ'!$1:$1048576,MATCH(Calc!$A716,'Daily Data ADJ'!$A:$A,0),MATCH("SPY, CBOE BZX: Close",'Daily Data ADJ'!$1:$1,0))</f>
        <v>184.33696201000001</v>
      </c>
      <c r="C716">
        <f>INDEX('Daily Data ADJ'!$1:$1048576,MATCH(Calc!$A716,'Daily Data ADJ'!$A:$A,0),MATCH("EFFR, FRED: Close",'Daily Data ADJ'!$1:$1,0))</f>
        <v>0.37</v>
      </c>
      <c r="D716" t="str">
        <f>INDEX('Daily Data ADJ'!$1:$1048576,MATCH(Calc!$A716,'Daily Data ADJ'!$A:$A,1),MATCH("SOFR, FRED: Close",'Daily Data ADJ'!$1:$1,0))</f>
        <v>NaN</v>
      </c>
      <c r="E716">
        <f>INDEX('Daily Data ADJ'!$1:$1048576,MATCH(Calc!$A716,'Daily Data ADJ'!$A:$A,0),MATCH("UPRO, CBOE BZX: Close",'Daily Data ADJ'!$1:$1,0))</f>
        <v>10.675819580000001</v>
      </c>
      <c r="F716">
        <f>INDEX('Daily Data ADJ'!$1:$1048576,MATCH(Calc!$A716,'Daily Data ADJ'!$A:$A,0),MATCH("ES1!, CME_MINI: Close",'Daily Data ADJ'!$1:$1,0))</f>
        <v>2076</v>
      </c>
      <c r="G716">
        <f>INDEX('Daily Data ADJ'!$1:$1048576,MATCH(Calc!$A716,'Daily Data ADJ'!$A:$A,0),MATCH("ES2!, CME_MINI: Close",'Daily Data ADJ'!$1:$1,0))</f>
        <v>2067.75</v>
      </c>
      <c r="H716">
        <f>INDEX('QUANDL MULTPL SP500_DIV_YIELD_M'!$A:$G,MATCH(Calc!$A716,'QUANDL MULTPL SP500_DIV_YIELD_M'!$A:$A,1),MATCH('QUANDL MULTPL SP500_DIV_YIELD_M'!$E$1,'QUANDL MULTPL SP500_DIV_YIELD_M'!$A$1:$G$1,0))</f>
        <v>2.17</v>
      </c>
      <c r="I716" s="5">
        <f t="shared" si="66"/>
        <v>5.8985509586878017E-3</v>
      </c>
      <c r="J716" s="1">
        <f>A716/24/60/60+DATE(1970,1,1)</f>
        <v>42473.5625</v>
      </c>
      <c r="K716" s="3">
        <f t="shared" si="69"/>
        <v>1</v>
      </c>
      <c r="L716" s="6">
        <f>(1+Chart!$F$4)^(1/(365/K716))-1</f>
        <v>6.6592785027408397E-5</v>
      </c>
      <c r="M716" s="6">
        <f t="shared" si="70"/>
        <v>1.0118330197039782E-5</v>
      </c>
      <c r="N716" s="6">
        <f t="shared" si="71"/>
        <v>1.6113068485257287E-5</v>
      </c>
      <c r="O716">
        <f>O715*(B716/B715)</f>
        <v>184.336962010001</v>
      </c>
      <c r="P716">
        <f t="shared" si="67"/>
        <v>2016</v>
      </c>
      <c r="Q716" s="1">
        <f t="shared" si="68"/>
        <v>42473.5625</v>
      </c>
      <c r="R716">
        <f>IF(B717="",R715,IF(Q716&gt;=Chart!$F$2,E716,0))</f>
        <v>0</v>
      </c>
      <c r="S716">
        <f>IF(B717="",S715,IFERROR(IF(AND(R716&gt;0,R715=0),R716,(1+(B717/B716-1)*Calc!$Z$1)*S715),0))</f>
        <v>0</v>
      </c>
      <c r="T716">
        <f>IF(B717="",T715,IFERROR(IF(AND(R716&gt;0,R715=0),R716,(1+(B717/B716-1)*Calc!$Z$1-L717)*T715),0))</f>
        <v>0</v>
      </c>
      <c r="U716">
        <f>IF(B717="",U715,IFERROR(IF(AND(R716&gt;0,R715=0),R716,(1+(B717/B716-1)*Calc!$Z$1-M717*2)*U715),0))</f>
        <v>0</v>
      </c>
      <c r="V716">
        <f>IF(B717="",V715,IFERROR(IF(AND(R716&gt;0,R715=0),R716,(1+(B717/B716-1)*Calc!$Z$1-N717*2)*V715),0))</f>
        <v>0</v>
      </c>
      <c r="W716">
        <f>IF(ISNUMBER(C716),C716,W715)</f>
        <v>0.37</v>
      </c>
      <c r="Y716" s="1" t="e">
        <f>IF(AND(Q716&gt;=Chart!$F$2,Q716&lt;=Chart!$F$3),Q716,#N/A)</f>
        <v>#N/A</v>
      </c>
      <c r="Z716" t="e">
        <f>IF(AND(Q716&gt;=Chart!$F$2,Q716&lt;=Chart!$F$3),R716,#N/A)</f>
        <v>#N/A</v>
      </c>
      <c r="AA716" t="e">
        <f>IF(AND(Q716&gt;=Chart!$F$2,Q716&lt;=Chart!$F$3),S716,#N/A)</f>
        <v>#N/A</v>
      </c>
      <c r="AB716" t="e">
        <f>IF(AND(Q716&gt;=Chart!$F$2,Q716&lt;=Chart!$F$3),T716,#N/A)</f>
        <v>#N/A</v>
      </c>
      <c r="AC716" t="e">
        <f>IF(AND(Q716&gt;=Chart!$F$2,Q716&lt;=Chart!$F$3),U716,#N/A)</f>
        <v>#N/A</v>
      </c>
      <c r="AD716" t="e">
        <f>IF(AND(Q716&gt;=Chart!$F$2,Q716&lt;=Chart!$F$3),V716,#N/A)</f>
        <v>#N/A</v>
      </c>
      <c r="AE716" t="e">
        <f>IF(AND(Q716&gt;=Chart!$F$2,Q716&lt;=Chart!$F$3),I716,#N/A)</f>
        <v>#N/A</v>
      </c>
      <c r="AF716" t="e">
        <f>IF(AND(Q716&gt;=Chart!$F$2,Q716&lt;=Chart!$F$3),H716/100,#N/A)</f>
        <v>#N/A</v>
      </c>
      <c r="AG716" t="e">
        <f>IF(AND(Q716&gt;=Chart!$F$2,Q716&lt;=Chart!$F$3),W716/100,#N/A)</f>
        <v>#N/A</v>
      </c>
    </row>
    <row r="717" spans="1:33" x14ac:dyDescent="0.25">
      <c r="A717">
        <v>1460640600</v>
      </c>
      <c r="B717">
        <f>INDEX('Daily Data ADJ'!$1:$1048576,MATCH(Calc!$A717,'Daily Data ADJ'!$A:$A,0),MATCH("SPY, CBOE BZX: Close",'Daily Data ADJ'!$1:$1,0))</f>
        <v>184.34511534999999</v>
      </c>
      <c r="C717">
        <f>INDEX('Daily Data ADJ'!$1:$1048576,MATCH(Calc!$A717,'Daily Data ADJ'!$A:$A,0),MATCH("EFFR, FRED: Close",'Daily Data ADJ'!$1:$1,0))</f>
        <v>0.37</v>
      </c>
      <c r="D717" t="str">
        <f>INDEX('Daily Data ADJ'!$1:$1048576,MATCH(Calc!$A717,'Daily Data ADJ'!$A:$A,1),MATCH("SOFR, FRED: Close",'Daily Data ADJ'!$1:$1,0))</f>
        <v>NaN</v>
      </c>
      <c r="E717">
        <f>INDEX('Daily Data ADJ'!$1:$1048576,MATCH(Calc!$A717,'Daily Data ADJ'!$A:$A,0),MATCH("UPRO, CBOE BZX: Close",'Daily Data ADJ'!$1:$1,0))</f>
        <v>10.683984949999999</v>
      </c>
      <c r="F717">
        <f>INDEX('Daily Data ADJ'!$1:$1048576,MATCH(Calc!$A717,'Daily Data ADJ'!$A:$A,0),MATCH("ES1!, CME_MINI: Close",'Daily Data ADJ'!$1:$1,0))</f>
        <v>2076.5</v>
      </c>
      <c r="G717">
        <f>INDEX('Daily Data ADJ'!$1:$1048576,MATCH(Calc!$A717,'Daily Data ADJ'!$A:$A,0),MATCH("ES2!, CME_MINI: Close",'Daily Data ADJ'!$1:$1,0))</f>
        <v>2068.25</v>
      </c>
      <c r="H717">
        <f>INDEX('QUANDL MULTPL SP500_DIV_YIELD_M'!$A:$G,MATCH(Calc!$A717,'QUANDL MULTPL SP500_DIV_YIELD_M'!$A:$A,1),MATCH('QUANDL MULTPL SP500_DIV_YIELD_M'!$E$1,'QUANDL MULTPL SP500_DIV_YIELD_M'!$A$1:$G$1,0))</f>
        <v>2.17</v>
      </c>
      <c r="I717" s="5">
        <f t="shared" si="66"/>
        <v>5.9023330962995647E-3</v>
      </c>
      <c r="J717" s="1">
        <f>A717/24/60/60+DATE(1970,1,1)</f>
        <v>42474.5625</v>
      </c>
      <c r="K717" s="3">
        <f t="shared" si="69"/>
        <v>1</v>
      </c>
      <c r="L717" s="6">
        <f>(1+Chart!$F$4)^(1/(365/K717))-1</f>
        <v>6.6592785027408397E-5</v>
      </c>
      <c r="M717" s="6">
        <f t="shared" si="70"/>
        <v>1.0118330197039782E-5</v>
      </c>
      <c r="N717" s="6">
        <f t="shared" si="71"/>
        <v>1.6123369890319594E-5</v>
      </c>
      <c r="O717">
        <f>O716*(B717/B716)</f>
        <v>184.34511535000101</v>
      </c>
      <c r="P717">
        <f t="shared" si="67"/>
        <v>2016</v>
      </c>
      <c r="Q717" s="1">
        <f t="shared" si="68"/>
        <v>42474.5625</v>
      </c>
      <c r="R717">
        <f>IF(B718="",R716,IF(Q717&gt;=Chart!$F$2,E717,0))</f>
        <v>0</v>
      </c>
      <c r="S717">
        <f>IF(B718="",S716,IFERROR(IF(AND(R717&gt;0,R716=0),R717,(1+(B718/B717-1)*Calc!$Z$1)*S716),0))</f>
        <v>0</v>
      </c>
      <c r="T717">
        <f>IF(B718="",T716,IFERROR(IF(AND(R717&gt;0,R716=0),R717,(1+(B718/B717-1)*Calc!$Z$1-L718)*T716),0))</f>
        <v>0</v>
      </c>
      <c r="U717">
        <f>IF(B718="",U716,IFERROR(IF(AND(R717&gt;0,R716=0),R717,(1+(B718/B717-1)*Calc!$Z$1-M718*2)*U716),0))</f>
        <v>0</v>
      </c>
      <c r="V717">
        <f>IF(B718="",V716,IFERROR(IF(AND(R717&gt;0,R716=0),R717,(1+(B718/B717-1)*Calc!$Z$1-N718*2)*V716),0))</f>
        <v>0</v>
      </c>
      <c r="W717">
        <f>IF(ISNUMBER(C717),C717,W716)</f>
        <v>0.37</v>
      </c>
      <c r="Y717" s="1" t="e">
        <f>IF(AND(Q717&gt;=Chart!$F$2,Q717&lt;=Chart!$F$3),Q717,#N/A)</f>
        <v>#N/A</v>
      </c>
      <c r="Z717" t="e">
        <f>IF(AND(Q717&gt;=Chart!$F$2,Q717&lt;=Chart!$F$3),R717,#N/A)</f>
        <v>#N/A</v>
      </c>
      <c r="AA717" t="e">
        <f>IF(AND(Q717&gt;=Chart!$F$2,Q717&lt;=Chart!$F$3),S717,#N/A)</f>
        <v>#N/A</v>
      </c>
      <c r="AB717" t="e">
        <f>IF(AND(Q717&gt;=Chart!$F$2,Q717&lt;=Chart!$F$3),T717,#N/A)</f>
        <v>#N/A</v>
      </c>
      <c r="AC717" t="e">
        <f>IF(AND(Q717&gt;=Chart!$F$2,Q717&lt;=Chart!$F$3),U717,#N/A)</f>
        <v>#N/A</v>
      </c>
      <c r="AD717" t="e">
        <f>IF(AND(Q717&gt;=Chart!$F$2,Q717&lt;=Chart!$F$3),V717,#N/A)</f>
        <v>#N/A</v>
      </c>
      <c r="AE717" t="e">
        <f>IF(AND(Q717&gt;=Chart!$F$2,Q717&lt;=Chart!$F$3),I717,#N/A)</f>
        <v>#N/A</v>
      </c>
      <c r="AF717" t="e">
        <f>IF(AND(Q717&gt;=Chart!$F$2,Q717&lt;=Chart!$F$3),H717/100,#N/A)</f>
        <v>#N/A</v>
      </c>
      <c r="AG717" t="e">
        <f>IF(AND(Q717&gt;=Chart!$F$2,Q717&lt;=Chart!$F$3),W717/100,#N/A)</f>
        <v>#N/A</v>
      </c>
    </row>
    <row r="718" spans="1:33" x14ac:dyDescent="0.25">
      <c r="A718">
        <v>1460727000</v>
      </c>
      <c r="B718">
        <f>INDEX('Daily Data ADJ'!$1:$1048576,MATCH(Calc!$A718,'Daily Data ADJ'!$A:$A,0),MATCH("SPY, CBOE BZX: Close",'Daily Data ADJ'!$1:$1,0))</f>
        <v>184.14128199000001</v>
      </c>
      <c r="C718">
        <f>INDEX('Daily Data ADJ'!$1:$1048576,MATCH(Calc!$A718,'Daily Data ADJ'!$A:$A,0),MATCH("EFFR, FRED: Close",'Daily Data ADJ'!$1:$1,0))</f>
        <v>0.37</v>
      </c>
      <c r="D718" t="str">
        <f>INDEX('Daily Data ADJ'!$1:$1048576,MATCH(Calc!$A718,'Daily Data ADJ'!$A:$A,1),MATCH("SOFR, FRED: Close",'Daily Data ADJ'!$1:$1,0))</f>
        <v>NaN</v>
      </c>
      <c r="E718">
        <f>INDEX('Daily Data ADJ'!$1:$1048576,MATCH(Calc!$A718,'Daily Data ADJ'!$A:$A,0),MATCH("UPRO, CBOE BZX: Close",'Daily Data ADJ'!$1:$1,0))</f>
        <v>10.634990780000001</v>
      </c>
      <c r="F718">
        <f>INDEX('Daily Data ADJ'!$1:$1048576,MATCH(Calc!$A718,'Daily Data ADJ'!$A:$A,0),MATCH("ES1!, CME_MINI: Close",'Daily Data ADJ'!$1:$1,0))</f>
        <v>2075</v>
      </c>
      <c r="G718">
        <f>INDEX('Daily Data ADJ'!$1:$1048576,MATCH(Calc!$A718,'Daily Data ADJ'!$A:$A,0),MATCH("ES2!, CME_MINI: Close",'Daily Data ADJ'!$1:$1,0))</f>
        <v>2066.75</v>
      </c>
      <c r="H718">
        <f>INDEX('QUANDL MULTPL SP500_DIV_YIELD_M'!$A:$G,MATCH(Calc!$A718,'QUANDL MULTPL SP500_DIV_YIELD_M'!$A:$A,1),MATCH('QUANDL MULTPL SP500_DIV_YIELD_M'!$E$1,'QUANDL MULTPL SP500_DIV_YIELD_M'!$A$1:$G$1,0))</f>
        <v>2.17</v>
      </c>
      <c r="I718" s="5">
        <f t="shared" si="66"/>
        <v>5.8909812480555969E-3</v>
      </c>
      <c r="J718" s="1">
        <f>A718/24/60/60+DATE(1970,1,1)</f>
        <v>42475.5625</v>
      </c>
      <c r="K718" s="3">
        <f t="shared" si="69"/>
        <v>1</v>
      </c>
      <c r="L718" s="6">
        <f>(1+Chart!$F$4)^(1/(365/K718))-1</f>
        <v>6.6592785027408397E-5</v>
      </c>
      <c r="M718" s="6">
        <f t="shared" si="70"/>
        <v>1.0118330197039782E-5</v>
      </c>
      <c r="N718" s="6">
        <f t="shared" si="71"/>
        <v>1.6092450754845444E-5</v>
      </c>
      <c r="O718">
        <f>O717*(B718/B717)</f>
        <v>184.14128199000103</v>
      </c>
      <c r="P718">
        <f t="shared" si="67"/>
        <v>2016</v>
      </c>
      <c r="Q718" s="1">
        <f t="shared" si="68"/>
        <v>42475.5625</v>
      </c>
      <c r="R718">
        <f>IF(B719="",R717,IF(Q718&gt;=Chart!$F$2,E718,0))</f>
        <v>0</v>
      </c>
      <c r="S718">
        <f>IF(B719="",S717,IFERROR(IF(AND(R718&gt;0,R717=0),R718,(1+(B719/B718-1)*Calc!$Z$1)*S717),0))</f>
        <v>0</v>
      </c>
      <c r="T718">
        <f>IF(B719="",T717,IFERROR(IF(AND(R718&gt;0,R717=0),R718,(1+(B719/B718-1)*Calc!$Z$1-L719)*T717),0))</f>
        <v>0</v>
      </c>
      <c r="U718">
        <f>IF(B719="",U717,IFERROR(IF(AND(R718&gt;0,R717=0),R718,(1+(B719/B718-1)*Calc!$Z$1-M719*2)*U717),0))</f>
        <v>0</v>
      </c>
      <c r="V718">
        <f>IF(B719="",V717,IFERROR(IF(AND(R718&gt;0,R717=0),R718,(1+(B719/B718-1)*Calc!$Z$1-N719*2)*V717),0))</f>
        <v>0</v>
      </c>
      <c r="W718">
        <f>IF(ISNUMBER(C718),C718,W717)</f>
        <v>0.37</v>
      </c>
      <c r="Y718" s="1" t="e">
        <f>IF(AND(Q718&gt;=Chart!$F$2,Q718&lt;=Chart!$F$3),Q718,#N/A)</f>
        <v>#N/A</v>
      </c>
      <c r="Z718" t="e">
        <f>IF(AND(Q718&gt;=Chart!$F$2,Q718&lt;=Chart!$F$3),R718,#N/A)</f>
        <v>#N/A</v>
      </c>
      <c r="AA718" t="e">
        <f>IF(AND(Q718&gt;=Chart!$F$2,Q718&lt;=Chart!$F$3),S718,#N/A)</f>
        <v>#N/A</v>
      </c>
      <c r="AB718" t="e">
        <f>IF(AND(Q718&gt;=Chart!$F$2,Q718&lt;=Chart!$F$3),T718,#N/A)</f>
        <v>#N/A</v>
      </c>
      <c r="AC718" t="e">
        <f>IF(AND(Q718&gt;=Chart!$F$2,Q718&lt;=Chart!$F$3),U718,#N/A)</f>
        <v>#N/A</v>
      </c>
      <c r="AD718" t="e">
        <f>IF(AND(Q718&gt;=Chart!$F$2,Q718&lt;=Chart!$F$3),V718,#N/A)</f>
        <v>#N/A</v>
      </c>
      <c r="AE718" t="e">
        <f>IF(AND(Q718&gt;=Chart!$F$2,Q718&lt;=Chart!$F$3),I718,#N/A)</f>
        <v>#N/A</v>
      </c>
      <c r="AF718" t="e">
        <f>IF(AND(Q718&gt;=Chart!$F$2,Q718&lt;=Chart!$F$3),H718/100,#N/A)</f>
        <v>#N/A</v>
      </c>
      <c r="AG718" t="e">
        <f>IF(AND(Q718&gt;=Chart!$F$2,Q718&lt;=Chart!$F$3),W718/100,#N/A)</f>
        <v>#N/A</v>
      </c>
    </row>
    <row r="719" spans="1:33" x14ac:dyDescent="0.25">
      <c r="A719">
        <v>1460986200</v>
      </c>
      <c r="B719">
        <f>INDEX('Daily Data ADJ'!$1:$1048576,MATCH(Calc!$A719,'Daily Data ADJ'!$A:$A,0),MATCH("SPY, CBOE BZX: Close",'Daily Data ADJ'!$1:$1,0))</f>
        <v>185.43447169999999</v>
      </c>
      <c r="C719">
        <f>INDEX('Daily Data ADJ'!$1:$1048576,MATCH(Calc!$A719,'Daily Data ADJ'!$A:$A,0),MATCH("EFFR, FRED: Close",'Daily Data ADJ'!$1:$1,0))</f>
        <v>0.37</v>
      </c>
      <c r="D719" t="str">
        <f>INDEX('Daily Data ADJ'!$1:$1048576,MATCH(Calc!$A719,'Daily Data ADJ'!$A:$A,1),MATCH("SOFR, FRED: Close",'Daily Data ADJ'!$1:$1,0))</f>
        <v>NaN</v>
      </c>
      <c r="E719">
        <f>INDEX('Daily Data ADJ'!$1:$1048576,MATCH(Calc!$A719,'Daily Data ADJ'!$A:$A,0),MATCH("UPRO, CBOE BZX: Close",'Daily Data ADJ'!$1:$1,0))</f>
        <v>10.86853033</v>
      </c>
      <c r="F719">
        <f>INDEX('Daily Data ADJ'!$1:$1048576,MATCH(Calc!$A719,'Daily Data ADJ'!$A:$A,0),MATCH("ES1!, CME_MINI: Close",'Daily Data ADJ'!$1:$1,0))</f>
        <v>2086.75</v>
      </c>
      <c r="G719">
        <f>INDEX('Daily Data ADJ'!$1:$1048576,MATCH(Calc!$A719,'Daily Data ADJ'!$A:$A,0),MATCH("ES2!, CME_MINI: Close",'Daily Data ADJ'!$1:$1,0))</f>
        <v>2078.5</v>
      </c>
      <c r="H719">
        <f>INDEX('QUANDL MULTPL SP500_DIV_YIELD_M'!$A:$G,MATCH(Calc!$A719,'QUANDL MULTPL SP500_DIV_YIELD_M'!$A:$A,1),MATCH('QUANDL MULTPL SP500_DIV_YIELD_M'!$E$1,'QUANDL MULTPL SP500_DIV_YIELD_M'!$A$1:$G$1,0))</f>
        <v>2.17</v>
      </c>
      <c r="I719" s="5">
        <f t="shared" si="66"/>
        <v>5.9794698760118926E-3</v>
      </c>
      <c r="J719" s="1">
        <f>A719/24/60/60+DATE(1970,1,1)</f>
        <v>42478.5625</v>
      </c>
      <c r="K719" s="3">
        <f t="shared" si="69"/>
        <v>3</v>
      </c>
      <c r="L719" s="6">
        <f>(1+Chart!$F$4)^(1/(365/K719))-1</f>
        <v>1.9979165917494157E-4</v>
      </c>
      <c r="M719" s="6">
        <f t="shared" si="70"/>
        <v>3.0355297734319109E-5</v>
      </c>
      <c r="N719" s="6">
        <f t="shared" si="71"/>
        <v>4.9001176886109832E-5</v>
      </c>
      <c r="O719">
        <f>O718*(B719/B718)</f>
        <v>185.43447170000101</v>
      </c>
      <c r="P719">
        <f t="shared" si="67"/>
        <v>2016</v>
      </c>
      <c r="Q719" s="1">
        <f t="shared" si="68"/>
        <v>42478.5625</v>
      </c>
      <c r="R719">
        <f>IF(B720="",R718,IF(Q719&gt;=Chart!$F$2,E719,0))</f>
        <v>0</v>
      </c>
      <c r="S719">
        <f>IF(B720="",S718,IFERROR(IF(AND(R719&gt;0,R718=0),R719,(1+(B720/B719-1)*Calc!$Z$1)*S718),0))</f>
        <v>0</v>
      </c>
      <c r="T719">
        <f>IF(B720="",T718,IFERROR(IF(AND(R719&gt;0,R718=0),R719,(1+(B720/B719-1)*Calc!$Z$1-L720)*T718),0))</f>
        <v>0</v>
      </c>
      <c r="U719">
        <f>IF(B720="",U718,IFERROR(IF(AND(R719&gt;0,R718=0),R719,(1+(B720/B719-1)*Calc!$Z$1-M720*2)*U718),0))</f>
        <v>0</v>
      </c>
      <c r="V719">
        <f>IF(B720="",V718,IFERROR(IF(AND(R719&gt;0,R718=0),R719,(1+(B720/B719-1)*Calc!$Z$1-N720*2)*V718),0))</f>
        <v>0</v>
      </c>
      <c r="W719">
        <f>IF(ISNUMBER(C719),C719,W718)</f>
        <v>0.37</v>
      </c>
      <c r="Y719" s="1" t="e">
        <f>IF(AND(Q719&gt;=Chart!$F$2,Q719&lt;=Chart!$F$3),Q719,#N/A)</f>
        <v>#N/A</v>
      </c>
      <c r="Z719" t="e">
        <f>IF(AND(Q719&gt;=Chart!$F$2,Q719&lt;=Chart!$F$3),R719,#N/A)</f>
        <v>#N/A</v>
      </c>
      <c r="AA719" t="e">
        <f>IF(AND(Q719&gt;=Chart!$F$2,Q719&lt;=Chart!$F$3),S719,#N/A)</f>
        <v>#N/A</v>
      </c>
      <c r="AB719" t="e">
        <f>IF(AND(Q719&gt;=Chart!$F$2,Q719&lt;=Chart!$F$3),T719,#N/A)</f>
        <v>#N/A</v>
      </c>
      <c r="AC719" t="e">
        <f>IF(AND(Q719&gt;=Chart!$F$2,Q719&lt;=Chart!$F$3),U719,#N/A)</f>
        <v>#N/A</v>
      </c>
      <c r="AD719" t="e">
        <f>IF(AND(Q719&gt;=Chart!$F$2,Q719&lt;=Chart!$F$3),V719,#N/A)</f>
        <v>#N/A</v>
      </c>
      <c r="AE719" t="e">
        <f>IF(AND(Q719&gt;=Chart!$F$2,Q719&lt;=Chart!$F$3),I719,#N/A)</f>
        <v>#N/A</v>
      </c>
      <c r="AF719" t="e">
        <f>IF(AND(Q719&gt;=Chart!$F$2,Q719&lt;=Chart!$F$3),H719/100,#N/A)</f>
        <v>#N/A</v>
      </c>
      <c r="AG719" t="e">
        <f>IF(AND(Q719&gt;=Chart!$F$2,Q719&lt;=Chart!$F$3),W719/100,#N/A)</f>
        <v>#N/A</v>
      </c>
    </row>
    <row r="720" spans="1:33" x14ac:dyDescent="0.25">
      <c r="A720">
        <v>1461072600</v>
      </c>
      <c r="B720">
        <f>INDEX('Daily Data ADJ'!$1:$1048576,MATCH(Calc!$A720,'Daily Data ADJ'!$A:$A,0),MATCH("SPY, CBOE BZX: Close",'Daily Data ADJ'!$1:$1,0))</f>
        <v>186.02009380000001</v>
      </c>
      <c r="C720">
        <f>INDEX('Daily Data ADJ'!$1:$1048576,MATCH(Calc!$A720,'Daily Data ADJ'!$A:$A,0),MATCH("EFFR, FRED: Close",'Daily Data ADJ'!$1:$1,0))</f>
        <v>0.37</v>
      </c>
      <c r="D720" t="str">
        <f>INDEX('Daily Data ADJ'!$1:$1048576,MATCH(Calc!$A720,'Daily Data ADJ'!$A:$A,1),MATCH("SOFR, FRED: Close",'Daily Data ADJ'!$1:$1,0))</f>
        <v>NaN</v>
      </c>
      <c r="E720">
        <f>INDEX('Daily Data ADJ'!$1:$1048576,MATCH(Calc!$A720,'Daily Data ADJ'!$A:$A,0),MATCH("UPRO, CBOE BZX: Close",'Daily Data ADJ'!$1:$1,0))</f>
        <v>10.971417110000001</v>
      </c>
      <c r="F720">
        <f>INDEX('Daily Data ADJ'!$1:$1048576,MATCH(Calc!$A720,'Daily Data ADJ'!$A:$A,0),MATCH("ES1!, CME_MINI: Close",'Daily Data ADJ'!$1:$1,0))</f>
        <v>2093.75</v>
      </c>
      <c r="G720">
        <f>INDEX('Daily Data ADJ'!$1:$1048576,MATCH(Calc!$A720,'Daily Data ADJ'!$A:$A,0),MATCH("ES2!, CME_MINI: Close",'Daily Data ADJ'!$1:$1,0))</f>
        <v>2085.5</v>
      </c>
      <c r="H720">
        <f>INDEX('QUANDL MULTPL SP500_DIV_YIELD_M'!$A:$G,MATCH(Calc!$A720,'QUANDL MULTPL SP500_DIV_YIELD_M'!$A:$A,1),MATCH('QUANDL MULTPL SP500_DIV_YIELD_M'!$E$1,'QUANDL MULTPL SP500_DIV_YIELD_M'!$A$1:$G$1,0))</f>
        <v>2.17</v>
      </c>
      <c r="I720" s="5">
        <f t="shared" si="66"/>
        <v>6.0317172176246915E-3</v>
      </c>
      <c r="J720" s="1">
        <f>A720/24/60/60+DATE(1970,1,1)</f>
        <v>42479.5625</v>
      </c>
      <c r="K720" s="3">
        <f t="shared" si="69"/>
        <v>1</v>
      </c>
      <c r="L720" s="6">
        <f>(1+Chart!$F$4)^(1/(365/K720))-1</f>
        <v>6.6592785027408397E-5</v>
      </c>
      <c r="M720" s="6">
        <f t="shared" si="70"/>
        <v>1.0118330197039782E-5</v>
      </c>
      <c r="N720" s="6">
        <f t="shared" si="71"/>
        <v>1.6475750052036275E-5</v>
      </c>
      <c r="O720">
        <f>O719*(B720/B719)</f>
        <v>186.02009380000104</v>
      </c>
      <c r="P720">
        <f t="shared" si="67"/>
        <v>2016</v>
      </c>
      <c r="Q720" s="1">
        <f t="shared" si="68"/>
        <v>42479.5625</v>
      </c>
      <c r="R720">
        <f>IF(B721="",R719,IF(Q720&gt;=Chart!$F$2,E720,0))</f>
        <v>0</v>
      </c>
      <c r="S720">
        <f>IF(B721="",S719,IFERROR(IF(AND(R720&gt;0,R719=0),R720,(1+(B721/B720-1)*Calc!$Z$1)*S719),0))</f>
        <v>0</v>
      </c>
      <c r="T720">
        <f>IF(B721="",T719,IFERROR(IF(AND(R720&gt;0,R719=0),R720,(1+(B721/B720-1)*Calc!$Z$1-L721)*T719),0))</f>
        <v>0</v>
      </c>
      <c r="U720">
        <f>IF(B721="",U719,IFERROR(IF(AND(R720&gt;0,R719=0),R720,(1+(B721/B720-1)*Calc!$Z$1-M721*2)*U719),0))</f>
        <v>0</v>
      </c>
      <c r="V720">
        <f>IF(B721="",V719,IFERROR(IF(AND(R720&gt;0,R719=0),R720,(1+(B721/B720-1)*Calc!$Z$1-N721*2)*V719),0))</f>
        <v>0</v>
      </c>
      <c r="W720">
        <f>IF(ISNUMBER(C720),C720,W719)</f>
        <v>0.37</v>
      </c>
      <c r="Y720" s="1" t="e">
        <f>IF(AND(Q720&gt;=Chart!$F$2,Q720&lt;=Chart!$F$3),Q720,#N/A)</f>
        <v>#N/A</v>
      </c>
      <c r="Z720" t="e">
        <f>IF(AND(Q720&gt;=Chart!$F$2,Q720&lt;=Chart!$F$3),R720,#N/A)</f>
        <v>#N/A</v>
      </c>
      <c r="AA720" t="e">
        <f>IF(AND(Q720&gt;=Chart!$F$2,Q720&lt;=Chart!$F$3),S720,#N/A)</f>
        <v>#N/A</v>
      </c>
      <c r="AB720" t="e">
        <f>IF(AND(Q720&gt;=Chart!$F$2,Q720&lt;=Chart!$F$3),T720,#N/A)</f>
        <v>#N/A</v>
      </c>
      <c r="AC720" t="e">
        <f>IF(AND(Q720&gt;=Chart!$F$2,Q720&lt;=Chart!$F$3),U720,#N/A)</f>
        <v>#N/A</v>
      </c>
      <c r="AD720" t="e">
        <f>IF(AND(Q720&gt;=Chart!$F$2,Q720&lt;=Chart!$F$3),V720,#N/A)</f>
        <v>#N/A</v>
      </c>
      <c r="AE720" t="e">
        <f>IF(AND(Q720&gt;=Chart!$F$2,Q720&lt;=Chart!$F$3),I720,#N/A)</f>
        <v>#N/A</v>
      </c>
      <c r="AF720" t="e">
        <f>IF(AND(Q720&gt;=Chart!$F$2,Q720&lt;=Chart!$F$3),H720/100,#N/A)</f>
        <v>#N/A</v>
      </c>
      <c r="AG720" t="e">
        <f>IF(AND(Q720&gt;=Chart!$F$2,Q720&lt;=Chart!$F$3),W720/100,#N/A)</f>
        <v>#N/A</v>
      </c>
    </row>
    <row r="721" spans="1:33" x14ac:dyDescent="0.25">
      <c r="A721">
        <v>1461159000</v>
      </c>
      <c r="B721">
        <f>INDEX('Daily Data ADJ'!$1:$1048576,MATCH(Calc!$A721,'Daily Data ADJ'!$A:$A,0),MATCH("SPY, CBOE BZX: Close",'Daily Data ADJ'!$1:$1,0))</f>
        <v>186.19734020000001</v>
      </c>
      <c r="C721">
        <f>INDEX('Daily Data ADJ'!$1:$1048576,MATCH(Calc!$A721,'Daily Data ADJ'!$A:$A,0),MATCH("EFFR, FRED: Close",'Daily Data ADJ'!$1:$1,0))</f>
        <v>0.37</v>
      </c>
      <c r="D721" t="str">
        <f>INDEX('Daily Data ADJ'!$1:$1048576,MATCH(Calc!$A721,'Daily Data ADJ'!$A:$A,1),MATCH("SOFR, FRED: Close",'Daily Data ADJ'!$1:$1,0))</f>
        <v>NaN</v>
      </c>
      <c r="E721">
        <f>INDEX('Daily Data ADJ'!$1:$1048576,MATCH(Calc!$A721,'Daily Data ADJ'!$A:$A,0),MATCH("UPRO, CBOE BZX: Close",'Daily Data ADJ'!$1:$1,0))</f>
        <v>10.99754766</v>
      </c>
      <c r="F721">
        <f>INDEX('Daily Data ADJ'!$1:$1048576,MATCH(Calc!$A721,'Daily Data ADJ'!$A:$A,0),MATCH("ES1!, CME_MINI: Close",'Daily Data ADJ'!$1:$1,0))</f>
        <v>2098</v>
      </c>
      <c r="G721">
        <f>INDEX('Daily Data ADJ'!$1:$1048576,MATCH(Calc!$A721,'Daily Data ADJ'!$A:$A,0),MATCH("ES2!, CME_MINI: Close",'Daily Data ADJ'!$1:$1,0))</f>
        <v>2089.75</v>
      </c>
      <c r="H721">
        <f>INDEX('QUANDL MULTPL SP500_DIV_YIELD_M'!$A:$G,MATCH(Calc!$A721,'QUANDL MULTPL SP500_DIV_YIELD_M'!$A:$A,1),MATCH('QUANDL MULTPL SP500_DIV_YIELD_M'!$E$1,'QUANDL MULTPL SP500_DIV_YIELD_M'!$A$1:$G$1,0))</f>
        <v>2.17</v>
      </c>
      <c r="I721" s="5">
        <f t="shared" si="66"/>
        <v>6.0632697260573666E-3</v>
      </c>
      <c r="J721" s="1">
        <f>A721/24/60/60+DATE(1970,1,1)</f>
        <v>42480.5625</v>
      </c>
      <c r="K721" s="3">
        <f t="shared" si="69"/>
        <v>1</v>
      </c>
      <c r="L721" s="6">
        <f>(1+Chart!$F$4)^(1/(365/K721))-1</f>
        <v>6.6592785027408397E-5</v>
      </c>
      <c r="M721" s="6">
        <f t="shared" si="70"/>
        <v>1.0118330197039782E-5</v>
      </c>
      <c r="N721" s="6">
        <f t="shared" si="71"/>
        <v>1.6561677065540792E-5</v>
      </c>
      <c r="O721">
        <f>O720*(B721/B720)</f>
        <v>186.19734020000101</v>
      </c>
      <c r="P721">
        <f t="shared" si="67"/>
        <v>2016</v>
      </c>
      <c r="Q721" s="1">
        <f t="shared" si="68"/>
        <v>42480.5625</v>
      </c>
      <c r="R721">
        <f>IF(B722="",R720,IF(Q721&gt;=Chart!$F$2,E721,0))</f>
        <v>0</v>
      </c>
      <c r="S721">
        <f>IF(B722="",S720,IFERROR(IF(AND(R721&gt;0,R720=0),R721,(1+(B722/B721-1)*Calc!$Z$1)*S720),0))</f>
        <v>0</v>
      </c>
      <c r="T721">
        <f>IF(B722="",T720,IFERROR(IF(AND(R721&gt;0,R720=0),R721,(1+(B722/B721-1)*Calc!$Z$1-L722)*T720),0))</f>
        <v>0</v>
      </c>
      <c r="U721">
        <f>IF(B722="",U720,IFERROR(IF(AND(R721&gt;0,R720=0),R721,(1+(B722/B721-1)*Calc!$Z$1-M722*2)*U720),0))</f>
        <v>0</v>
      </c>
      <c r="V721">
        <f>IF(B722="",V720,IFERROR(IF(AND(R721&gt;0,R720=0),R721,(1+(B722/B721-1)*Calc!$Z$1-N722*2)*V720),0))</f>
        <v>0</v>
      </c>
      <c r="W721">
        <f>IF(ISNUMBER(C721),C721,W720)</f>
        <v>0.37</v>
      </c>
      <c r="Y721" s="1" t="e">
        <f>IF(AND(Q721&gt;=Chart!$F$2,Q721&lt;=Chart!$F$3),Q721,#N/A)</f>
        <v>#N/A</v>
      </c>
      <c r="Z721" t="e">
        <f>IF(AND(Q721&gt;=Chart!$F$2,Q721&lt;=Chart!$F$3),R721,#N/A)</f>
        <v>#N/A</v>
      </c>
      <c r="AA721" t="e">
        <f>IF(AND(Q721&gt;=Chart!$F$2,Q721&lt;=Chart!$F$3),S721,#N/A)</f>
        <v>#N/A</v>
      </c>
      <c r="AB721" t="e">
        <f>IF(AND(Q721&gt;=Chart!$F$2,Q721&lt;=Chart!$F$3),T721,#N/A)</f>
        <v>#N/A</v>
      </c>
      <c r="AC721" t="e">
        <f>IF(AND(Q721&gt;=Chart!$F$2,Q721&lt;=Chart!$F$3),U721,#N/A)</f>
        <v>#N/A</v>
      </c>
      <c r="AD721" t="e">
        <f>IF(AND(Q721&gt;=Chart!$F$2,Q721&lt;=Chart!$F$3),V721,#N/A)</f>
        <v>#N/A</v>
      </c>
      <c r="AE721" t="e">
        <f>IF(AND(Q721&gt;=Chart!$F$2,Q721&lt;=Chart!$F$3),I721,#N/A)</f>
        <v>#N/A</v>
      </c>
      <c r="AF721" t="e">
        <f>IF(AND(Q721&gt;=Chart!$F$2,Q721&lt;=Chart!$F$3),H721/100,#N/A)</f>
        <v>#N/A</v>
      </c>
      <c r="AG721" t="e">
        <f>IF(AND(Q721&gt;=Chart!$F$2,Q721&lt;=Chart!$F$3),W721/100,#N/A)</f>
        <v>#N/A</v>
      </c>
    </row>
    <row r="722" spans="1:33" x14ac:dyDescent="0.25">
      <c r="A722">
        <v>1461245400</v>
      </c>
      <c r="B722">
        <f>INDEX('Daily Data ADJ'!$1:$1048576,MATCH(Calc!$A722,'Daily Data ADJ'!$A:$A,0),MATCH("SPY, CBOE BZX: Close",'Daily Data ADJ'!$1:$1,0))</f>
        <v>185.19589805000001</v>
      </c>
      <c r="C722">
        <f>INDEX('Daily Data ADJ'!$1:$1048576,MATCH(Calc!$A722,'Daily Data ADJ'!$A:$A,0),MATCH("EFFR, FRED: Close",'Daily Data ADJ'!$1:$1,0))</f>
        <v>0.37</v>
      </c>
      <c r="D722" t="str">
        <f>INDEX('Daily Data ADJ'!$1:$1048576,MATCH(Calc!$A722,'Daily Data ADJ'!$A:$A,1),MATCH("SOFR, FRED: Close",'Daily Data ADJ'!$1:$1,0))</f>
        <v>NaN</v>
      </c>
      <c r="E722">
        <f>INDEX('Daily Data ADJ'!$1:$1048576,MATCH(Calc!$A722,'Daily Data ADJ'!$A:$A,0),MATCH("UPRO, CBOE BZX: Close",'Daily Data ADJ'!$1:$1,0))</f>
        <v>10.82443557</v>
      </c>
      <c r="F722">
        <f>INDEX('Daily Data ADJ'!$1:$1048576,MATCH(Calc!$A722,'Daily Data ADJ'!$A:$A,0),MATCH("ES1!, CME_MINI: Close",'Daily Data ADJ'!$1:$1,0))</f>
        <v>2082.75</v>
      </c>
      <c r="G722">
        <f>INDEX('Daily Data ADJ'!$1:$1048576,MATCH(Calc!$A722,'Daily Data ADJ'!$A:$A,0),MATCH("ES2!, CME_MINI: Close",'Daily Data ADJ'!$1:$1,0))</f>
        <v>2074.5</v>
      </c>
      <c r="H722">
        <f>INDEX('QUANDL MULTPL SP500_DIV_YIELD_M'!$A:$G,MATCH(Calc!$A722,'QUANDL MULTPL SP500_DIV_YIELD_M'!$A:$A,1),MATCH('QUANDL MULTPL SP500_DIV_YIELD_M'!$E$1,'QUANDL MULTPL SP500_DIV_YIELD_M'!$A$1:$G$1,0))</f>
        <v>2.17</v>
      </c>
      <c r="I722" s="5">
        <f t="shared" si="66"/>
        <v>5.9494575109846938E-3</v>
      </c>
      <c r="J722" s="1">
        <f>A722/24/60/60+DATE(1970,1,1)</f>
        <v>42481.5625</v>
      </c>
      <c r="K722" s="3">
        <f t="shared" si="69"/>
        <v>1</v>
      </c>
      <c r="L722" s="6">
        <f>(1+Chart!$F$4)^(1/(365/K722))-1</f>
        <v>6.6592785027408397E-5</v>
      </c>
      <c r="M722" s="6">
        <f t="shared" si="70"/>
        <v>1.0118330197039782E-5</v>
      </c>
      <c r="N722" s="6">
        <f t="shared" si="71"/>
        <v>1.6251719380022678E-5</v>
      </c>
      <c r="O722">
        <f>O721*(B722/B721)</f>
        <v>185.19589805000101</v>
      </c>
      <c r="P722">
        <f t="shared" si="67"/>
        <v>2016</v>
      </c>
      <c r="Q722" s="1">
        <f t="shared" si="68"/>
        <v>42481.5625</v>
      </c>
      <c r="R722">
        <f>IF(B723="",R721,IF(Q722&gt;=Chart!$F$2,E722,0))</f>
        <v>0</v>
      </c>
      <c r="S722">
        <f>IF(B723="",S721,IFERROR(IF(AND(R722&gt;0,R721=0),R722,(1+(B723/B722-1)*Calc!$Z$1)*S721),0))</f>
        <v>0</v>
      </c>
      <c r="T722">
        <f>IF(B723="",T721,IFERROR(IF(AND(R722&gt;0,R721=0),R722,(1+(B723/B722-1)*Calc!$Z$1-L723)*T721),0))</f>
        <v>0</v>
      </c>
      <c r="U722">
        <f>IF(B723="",U721,IFERROR(IF(AND(R722&gt;0,R721=0),R722,(1+(B723/B722-1)*Calc!$Z$1-M723*2)*U721),0))</f>
        <v>0</v>
      </c>
      <c r="V722">
        <f>IF(B723="",V721,IFERROR(IF(AND(R722&gt;0,R721=0),R722,(1+(B723/B722-1)*Calc!$Z$1-N723*2)*V721),0))</f>
        <v>0</v>
      </c>
      <c r="W722">
        <f>IF(ISNUMBER(C722),C722,W721)</f>
        <v>0.37</v>
      </c>
      <c r="Y722" s="1" t="e">
        <f>IF(AND(Q722&gt;=Chart!$F$2,Q722&lt;=Chart!$F$3),Q722,#N/A)</f>
        <v>#N/A</v>
      </c>
      <c r="Z722" t="e">
        <f>IF(AND(Q722&gt;=Chart!$F$2,Q722&lt;=Chart!$F$3),R722,#N/A)</f>
        <v>#N/A</v>
      </c>
      <c r="AA722" t="e">
        <f>IF(AND(Q722&gt;=Chart!$F$2,Q722&lt;=Chart!$F$3),S722,#N/A)</f>
        <v>#N/A</v>
      </c>
      <c r="AB722" t="e">
        <f>IF(AND(Q722&gt;=Chart!$F$2,Q722&lt;=Chart!$F$3),T722,#N/A)</f>
        <v>#N/A</v>
      </c>
      <c r="AC722" t="e">
        <f>IF(AND(Q722&gt;=Chart!$F$2,Q722&lt;=Chart!$F$3),U722,#N/A)</f>
        <v>#N/A</v>
      </c>
      <c r="AD722" t="e">
        <f>IF(AND(Q722&gt;=Chart!$F$2,Q722&lt;=Chart!$F$3),V722,#N/A)</f>
        <v>#N/A</v>
      </c>
      <c r="AE722" t="e">
        <f>IF(AND(Q722&gt;=Chart!$F$2,Q722&lt;=Chart!$F$3),I722,#N/A)</f>
        <v>#N/A</v>
      </c>
      <c r="AF722" t="e">
        <f>IF(AND(Q722&gt;=Chart!$F$2,Q722&lt;=Chart!$F$3),H722/100,#N/A)</f>
        <v>#N/A</v>
      </c>
      <c r="AG722" t="e">
        <f>IF(AND(Q722&gt;=Chart!$F$2,Q722&lt;=Chart!$F$3),W722/100,#N/A)</f>
        <v>#N/A</v>
      </c>
    </row>
    <row r="723" spans="1:33" x14ac:dyDescent="0.25">
      <c r="A723">
        <v>1461331800</v>
      </c>
      <c r="B723">
        <f>INDEX('Daily Data ADJ'!$1:$1048576,MATCH(Calc!$A723,'Daily Data ADJ'!$A:$A,0),MATCH("SPY, CBOE BZX: Close",'Daily Data ADJ'!$1:$1,0))</f>
        <v>185.19589805000001</v>
      </c>
      <c r="C723">
        <f>INDEX('Daily Data ADJ'!$1:$1048576,MATCH(Calc!$A723,'Daily Data ADJ'!$A:$A,0),MATCH("EFFR, FRED: Close",'Daily Data ADJ'!$1:$1,0))</f>
        <v>0.37</v>
      </c>
      <c r="D723" t="str">
        <f>INDEX('Daily Data ADJ'!$1:$1048576,MATCH(Calc!$A723,'Daily Data ADJ'!$A:$A,1),MATCH("SOFR, FRED: Close",'Daily Data ADJ'!$1:$1,0))</f>
        <v>NaN</v>
      </c>
      <c r="E723">
        <f>INDEX('Daily Data ADJ'!$1:$1048576,MATCH(Calc!$A723,'Daily Data ADJ'!$A:$A,0),MATCH("UPRO, CBOE BZX: Close",'Daily Data ADJ'!$1:$1,0))</f>
        <v>10.830967469999999</v>
      </c>
      <c r="F723">
        <f>INDEX('Daily Data ADJ'!$1:$1048576,MATCH(Calc!$A723,'Daily Data ADJ'!$A:$A,0),MATCH("ES1!, CME_MINI: Close",'Daily Data ADJ'!$1:$1,0))</f>
        <v>2086</v>
      </c>
      <c r="G723">
        <f>INDEX('Daily Data ADJ'!$1:$1048576,MATCH(Calc!$A723,'Daily Data ADJ'!$A:$A,0),MATCH("ES2!, CME_MINI: Close",'Daily Data ADJ'!$1:$1,0))</f>
        <v>2077.75</v>
      </c>
      <c r="H723">
        <f>INDEX('QUANDL MULTPL SP500_DIV_YIELD_M'!$A:$G,MATCH(Calc!$A723,'QUANDL MULTPL SP500_DIV_YIELD_M'!$A:$A,1),MATCH('QUANDL MULTPL SP500_DIV_YIELD_M'!$E$1,'QUANDL MULTPL SP500_DIV_YIELD_M'!$A$1:$G$1,0))</f>
        <v>2.17</v>
      </c>
      <c r="I723" s="5">
        <f t="shared" si="66"/>
        <v>5.9738512727454708E-3</v>
      </c>
      <c r="J723" s="1">
        <f>A723/24/60/60+DATE(1970,1,1)</f>
        <v>42482.5625</v>
      </c>
      <c r="K723" s="3">
        <f t="shared" si="69"/>
        <v>1</v>
      </c>
      <c r="L723" s="6">
        <f>(1+Chart!$F$4)^(1/(365/K723))-1</f>
        <v>6.6592785027408397E-5</v>
      </c>
      <c r="M723" s="6">
        <f t="shared" si="70"/>
        <v>1.0118330197039782E-5</v>
      </c>
      <c r="N723" s="6">
        <f t="shared" si="71"/>
        <v>1.6318156616623725E-5</v>
      </c>
      <c r="O723">
        <f>O722*(B723/B722)</f>
        <v>185.19589805000101</v>
      </c>
      <c r="P723">
        <f t="shared" si="67"/>
        <v>2016</v>
      </c>
      <c r="Q723" s="1">
        <f t="shared" si="68"/>
        <v>42482.5625</v>
      </c>
      <c r="R723">
        <f>IF(B724="",R722,IF(Q723&gt;=Chart!$F$2,E723,0))</f>
        <v>0</v>
      </c>
      <c r="S723">
        <f>IF(B724="",S722,IFERROR(IF(AND(R723&gt;0,R722=0),R723,(1+(B724/B723-1)*Calc!$Z$1)*S722),0))</f>
        <v>0</v>
      </c>
      <c r="T723">
        <f>IF(B724="",T722,IFERROR(IF(AND(R723&gt;0,R722=0),R723,(1+(B724/B723-1)*Calc!$Z$1-L724)*T722),0))</f>
        <v>0</v>
      </c>
      <c r="U723">
        <f>IF(B724="",U722,IFERROR(IF(AND(R723&gt;0,R722=0),R723,(1+(B724/B723-1)*Calc!$Z$1-M724*2)*U722),0))</f>
        <v>0</v>
      </c>
      <c r="V723">
        <f>IF(B724="",V722,IFERROR(IF(AND(R723&gt;0,R722=0),R723,(1+(B724/B723-1)*Calc!$Z$1-N724*2)*V722),0))</f>
        <v>0</v>
      </c>
      <c r="W723">
        <f>IF(ISNUMBER(C723),C723,W722)</f>
        <v>0.37</v>
      </c>
      <c r="Y723" s="1" t="e">
        <f>IF(AND(Q723&gt;=Chart!$F$2,Q723&lt;=Chart!$F$3),Q723,#N/A)</f>
        <v>#N/A</v>
      </c>
      <c r="Z723" t="e">
        <f>IF(AND(Q723&gt;=Chart!$F$2,Q723&lt;=Chart!$F$3),R723,#N/A)</f>
        <v>#N/A</v>
      </c>
      <c r="AA723" t="e">
        <f>IF(AND(Q723&gt;=Chart!$F$2,Q723&lt;=Chart!$F$3),S723,#N/A)</f>
        <v>#N/A</v>
      </c>
      <c r="AB723" t="e">
        <f>IF(AND(Q723&gt;=Chart!$F$2,Q723&lt;=Chart!$F$3),T723,#N/A)</f>
        <v>#N/A</v>
      </c>
      <c r="AC723" t="e">
        <f>IF(AND(Q723&gt;=Chart!$F$2,Q723&lt;=Chart!$F$3),U723,#N/A)</f>
        <v>#N/A</v>
      </c>
      <c r="AD723" t="e">
        <f>IF(AND(Q723&gt;=Chart!$F$2,Q723&lt;=Chart!$F$3),V723,#N/A)</f>
        <v>#N/A</v>
      </c>
      <c r="AE723" t="e">
        <f>IF(AND(Q723&gt;=Chart!$F$2,Q723&lt;=Chart!$F$3),I723,#N/A)</f>
        <v>#N/A</v>
      </c>
      <c r="AF723" t="e">
        <f>IF(AND(Q723&gt;=Chart!$F$2,Q723&lt;=Chart!$F$3),H723/100,#N/A)</f>
        <v>#N/A</v>
      </c>
      <c r="AG723" t="e">
        <f>IF(AND(Q723&gt;=Chart!$F$2,Q723&lt;=Chart!$F$3),W723/100,#N/A)</f>
        <v>#N/A</v>
      </c>
    </row>
    <row r="724" spans="1:33" x14ac:dyDescent="0.25">
      <c r="A724">
        <v>1461591000</v>
      </c>
      <c r="B724">
        <f>INDEX('Daily Data ADJ'!$1:$1048576,MATCH(Calc!$A724,'Daily Data ADJ'!$A:$A,0),MATCH("SPY, CBOE BZX: Close",'Daily Data ADJ'!$1:$1,0))</f>
        <v>184.87685454000001</v>
      </c>
      <c r="C724">
        <f>INDEX('Daily Data ADJ'!$1:$1048576,MATCH(Calc!$A724,'Daily Data ADJ'!$A:$A,0),MATCH("EFFR, FRED: Close",'Daily Data ADJ'!$1:$1,0))</f>
        <v>0.37</v>
      </c>
      <c r="D724" t="str">
        <f>INDEX('Daily Data ADJ'!$1:$1048576,MATCH(Calc!$A724,'Daily Data ADJ'!$A:$A,1),MATCH("SOFR, FRED: Close",'Daily Data ADJ'!$1:$1,0))</f>
        <v>NaN</v>
      </c>
      <c r="E724">
        <f>INDEX('Daily Data ADJ'!$1:$1048576,MATCH(Calc!$A724,'Daily Data ADJ'!$A:$A,0),MATCH("UPRO, CBOE BZX: Close",'Daily Data ADJ'!$1:$1,0))</f>
        <v>10.76727505</v>
      </c>
      <c r="F724">
        <f>INDEX('Daily Data ADJ'!$1:$1048576,MATCH(Calc!$A724,'Daily Data ADJ'!$A:$A,0),MATCH("ES1!, CME_MINI: Close",'Daily Data ADJ'!$1:$1,0))</f>
        <v>2083.25</v>
      </c>
      <c r="G724">
        <f>INDEX('Daily Data ADJ'!$1:$1048576,MATCH(Calc!$A724,'Daily Data ADJ'!$A:$A,0),MATCH("ES2!, CME_MINI: Close",'Daily Data ADJ'!$1:$1,0))</f>
        <v>2075</v>
      </c>
      <c r="H724">
        <f>INDEX('QUANDL MULTPL SP500_DIV_YIELD_M'!$A:$G,MATCH(Calc!$A724,'QUANDL MULTPL SP500_DIV_YIELD_M'!$A:$A,1),MATCH('QUANDL MULTPL SP500_DIV_YIELD_M'!$E$1,'QUANDL MULTPL SP500_DIV_YIELD_M'!$A$1:$G$1,0))</f>
        <v>2.17</v>
      </c>
      <c r="I724" s="5">
        <f t="shared" si="66"/>
        <v>5.9532153218727103E-3</v>
      </c>
      <c r="J724" s="1">
        <f>A724/24/60/60+DATE(1970,1,1)</f>
        <v>42485.5625</v>
      </c>
      <c r="K724" s="3">
        <f t="shared" si="69"/>
        <v>3</v>
      </c>
      <c r="L724" s="6">
        <f>(1+Chart!$F$4)^(1/(365/K724))-1</f>
        <v>1.9979165917494157E-4</v>
      </c>
      <c r="M724" s="6">
        <f t="shared" si="70"/>
        <v>3.0355297734319109E-5</v>
      </c>
      <c r="N724" s="6">
        <f t="shared" si="71"/>
        <v>4.8786655387988986E-5</v>
      </c>
      <c r="O724">
        <f>O723*(B724/B723)</f>
        <v>184.87685454000101</v>
      </c>
      <c r="P724">
        <f t="shared" si="67"/>
        <v>2016</v>
      </c>
      <c r="Q724" s="1">
        <f t="shared" si="68"/>
        <v>42485.5625</v>
      </c>
      <c r="R724">
        <f>IF(B725="",R723,IF(Q724&gt;=Chart!$F$2,E724,0))</f>
        <v>0</v>
      </c>
      <c r="S724">
        <f>IF(B725="",S723,IFERROR(IF(AND(R724&gt;0,R723=0),R724,(1+(B725/B724-1)*Calc!$Z$1)*S723),0))</f>
        <v>0</v>
      </c>
      <c r="T724">
        <f>IF(B725="",T723,IFERROR(IF(AND(R724&gt;0,R723=0),R724,(1+(B725/B724-1)*Calc!$Z$1-L725)*T723),0))</f>
        <v>0</v>
      </c>
      <c r="U724">
        <f>IF(B725="",U723,IFERROR(IF(AND(R724&gt;0,R723=0),R724,(1+(B725/B724-1)*Calc!$Z$1-M725*2)*U723),0))</f>
        <v>0</v>
      </c>
      <c r="V724">
        <f>IF(B725="",V723,IFERROR(IF(AND(R724&gt;0,R723=0),R724,(1+(B725/B724-1)*Calc!$Z$1-N725*2)*V723),0))</f>
        <v>0</v>
      </c>
      <c r="W724">
        <f>IF(ISNUMBER(C724),C724,W723)</f>
        <v>0.37</v>
      </c>
      <c r="Y724" s="1" t="e">
        <f>IF(AND(Q724&gt;=Chart!$F$2,Q724&lt;=Chart!$F$3),Q724,#N/A)</f>
        <v>#N/A</v>
      </c>
      <c r="Z724" t="e">
        <f>IF(AND(Q724&gt;=Chart!$F$2,Q724&lt;=Chart!$F$3),R724,#N/A)</f>
        <v>#N/A</v>
      </c>
      <c r="AA724" t="e">
        <f>IF(AND(Q724&gt;=Chart!$F$2,Q724&lt;=Chart!$F$3),S724,#N/A)</f>
        <v>#N/A</v>
      </c>
      <c r="AB724" t="e">
        <f>IF(AND(Q724&gt;=Chart!$F$2,Q724&lt;=Chart!$F$3),T724,#N/A)</f>
        <v>#N/A</v>
      </c>
      <c r="AC724" t="e">
        <f>IF(AND(Q724&gt;=Chart!$F$2,Q724&lt;=Chart!$F$3),U724,#N/A)</f>
        <v>#N/A</v>
      </c>
      <c r="AD724" t="e">
        <f>IF(AND(Q724&gt;=Chart!$F$2,Q724&lt;=Chart!$F$3),V724,#N/A)</f>
        <v>#N/A</v>
      </c>
      <c r="AE724" t="e">
        <f>IF(AND(Q724&gt;=Chart!$F$2,Q724&lt;=Chart!$F$3),I724,#N/A)</f>
        <v>#N/A</v>
      </c>
      <c r="AF724" t="e">
        <f>IF(AND(Q724&gt;=Chart!$F$2,Q724&lt;=Chart!$F$3),H724/100,#N/A)</f>
        <v>#N/A</v>
      </c>
      <c r="AG724" t="e">
        <f>IF(AND(Q724&gt;=Chart!$F$2,Q724&lt;=Chart!$F$3),W724/100,#N/A)</f>
        <v>#N/A</v>
      </c>
    </row>
    <row r="725" spans="1:33" x14ac:dyDescent="0.25">
      <c r="A725">
        <v>1461677400</v>
      </c>
      <c r="B725">
        <f>INDEX('Daily Data ADJ'!$1:$1048576,MATCH(Calc!$A725,'Daily Data ADJ'!$A:$A,0),MATCH("SPY, CBOE BZX: Close",'Daily Data ADJ'!$1:$1,0))</f>
        <v>185.15087747000001</v>
      </c>
      <c r="C725">
        <f>INDEX('Daily Data ADJ'!$1:$1048576,MATCH(Calc!$A725,'Daily Data ADJ'!$A:$A,0),MATCH("EFFR, FRED: Close",'Daily Data ADJ'!$1:$1,0))</f>
        <v>0.37</v>
      </c>
      <c r="D725" t="str">
        <f>INDEX('Daily Data ADJ'!$1:$1048576,MATCH(Calc!$A725,'Daily Data ADJ'!$A:$A,1),MATCH("SOFR, FRED: Close",'Daily Data ADJ'!$1:$1,0))</f>
        <v>NaN</v>
      </c>
      <c r="E725">
        <f>INDEX('Daily Data ADJ'!$1:$1048576,MATCH(Calc!$A725,'Daily Data ADJ'!$A:$A,0),MATCH("UPRO, CBOE BZX: Close",'Daily Data ADJ'!$1:$1,0))</f>
        <v>10.826068060000001</v>
      </c>
      <c r="F725">
        <f>INDEX('Daily Data ADJ'!$1:$1048576,MATCH(Calc!$A725,'Daily Data ADJ'!$A:$A,0),MATCH("ES1!, CME_MINI: Close",'Daily Data ADJ'!$1:$1,0))</f>
        <v>2088.5</v>
      </c>
      <c r="G725">
        <f>INDEX('Daily Data ADJ'!$1:$1048576,MATCH(Calc!$A725,'Daily Data ADJ'!$A:$A,0),MATCH("ES2!, CME_MINI: Close",'Daily Data ADJ'!$1:$1,0))</f>
        <v>2080.5</v>
      </c>
      <c r="H725">
        <f>INDEX('QUANDL MULTPL SP500_DIV_YIELD_M'!$A:$G,MATCH(Calc!$A725,'QUANDL MULTPL SP500_DIV_YIELD_M'!$A:$A,1),MATCH('QUANDL MULTPL SP500_DIV_YIELD_M'!$E$1,'QUANDL MULTPL SP500_DIV_YIELD_M'!$A$1:$G$1,0))</f>
        <v>2.17</v>
      </c>
      <c r="I725" s="5">
        <f t="shared" si="66"/>
        <v>6.4658103612223496E-3</v>
      </c>
      <c r="J725" s="1">
        <f>A725/24/60/60+DATE(1970,1,1)</f>
        <v>42486.5625</v>
      </c>
      <c r="K725" s="3">
        <f t="shared" si="69"/>
        <v>1</v>
      </c>
      <c r="L725" s="6">
        <f>(1+Chart!$F$4)^(1/(365/K725))-1</f>
        <v>6.6592785027408397E-5</v>
      </c>
      <c r="M725" s="6">
        <f t="shared" si="70"/>
        <v>1.0118330197039782E-5</v>
      </c>
      <c r="N725" s="6">
        <f t="shared" si="71"/>
        <v>1.7657681044225271E-5</v>
      </c>
      <c r="O725">
        <f>O724*(B725/B724)</f>
        <v>185.15087747000101</v>
      </c>
      <c r="P725">
        <f t="shared" si="67"/>
        <v>2016</v>
      </c>
      <c r="Q725" s="1">
        <f t="shared" si="68"/>
        <v>42486.5625</v>
      </c>
      <c r="R725">
        <f>IF(B726="",R724,IF(Q725&gt;=Chart!$F$2,E725,0))</f>
        <v>0</v>
      </c>
      <c r="S725">
        <f>IF(B726="",S724,IFERROR(IF(AND(R725&gt;0,R724=0),R725,(1+(B726/B725-1)*Calc!$Z$1)*S724),0))</f>
        <v>0</v>
      </c>
      <c r="T725">
        <f>IF(B726="",T724,IFERROR(IF(AND(R725&gt;0,R724=0),R725,(1+(B726/B725-1)*Calc!$Z$1-L726)*T724),0))</f>
        <v>0</v>
      </c>
      <c r="U725">
        <f>IF(B726="",U724,IFERROR(IF(AND(R725&gt;0,R724=0),R725,(1+(B726/B725-1)*Calc!$Z$1-M726*2)*U724),0))</f>
        <v>0</v>
      </c>
      <c r="V725">
        <f>IF(B726="",V724,IFERROR(IF(AND(R725&gt;0,R724=0),R725,(1+(B726/B725-1)*Calc!$Z$1-N726*2)*V724),0))</f>
        <v>0</v>
      </c>
      <c r="W725">
        <f>IF(ISNUMBER(C725),C725,W724)</f>
        <v>0.37</v>
      </c>
      <c r="Y725" s="1" t="e">
        <f>IF(AND(Q725&gt;=Chart!$F$2,Q725&lt;=Chart!$F$3),Q725,#N/A)</f>
        <v>#N/A</v>
      </c>
      <c r="Z725" t="e">
        <f>IF(AND(Q725&gt;=Chart!$F$2,Q725&lt;=Chart!$F$3),R725,#N/A)</f>
        <v>#N/A</v>
      </c>
      <c r="AA725" t="e">
        <f>IF(AND(Q725&gt;=Chart!$F$2,Q725&lt;=Chart!$F$3),S725,#N/A)</f>
        <v>#N/A</v>
      </c>
      <c r="AB725" t="e">
        <f>IF(AND(Q725&gt;=Chart!$F$2,Q725&lt;=Chart!$F$3),T725,#N/A)</f>
        <v>#N/A</v>
      </c>
      <c r="AC725" t="e">
        <f>IF(AND(Q725&gt;=Chart!$F$2,Q725&lt;=Chart!$F$3),U725,#N/A)</f>
        <v>#N/A</v>
      </c>
      <c r="AD725" t="e">
        <f>IF(AND(Q725&gt;=Chart!$F$2,Q725&lt;=Chart!$F$3),V725,#N/A)</f>
        <v>#N/A</v>
      </c>
      <c r="AE725" t="e">
        <f>IF(AND(Q725&gt;=Chart!$F$2,Q725&lt;=Chart!$F$3),I725,#N/A)</f>
        <v>#N/A</v>
      </c>
      <c r="AF725" t="e">
        <f>IF(AND(Q725&gt;=Chart!$F$2,Q725&lt;=Chart!$F$3),H725/100,#N/A)</f>
        <v>#N/A</v>
      </c>
      <c r="AG725" t="e">
        <f>IF(AND(Q725&gt;=Chart!$F$2,Q725&lt;=Chart!$F$3),W725/100,#N/A)</f>
        <v>#N/A</v>
      </c>
    </row>
    <row r="726" spans="1:33" x14ac:dyDescent="0.25">
      <c r="A726">
        <v>1461763800</v>
      </c>
      <c r="B726">
        <f>INDEX('Daily Data ADJ'!$1:$1048576,MATCH(Calc!$A726,'Daily Data ADJ'!$A:$A,0),MATCH("SPY, CBOE BZX: Close",'Daily Data ADJ'!$1:$1,0))</f>
        <v>185.53266621</v>
      </c>
      <c r="C726">
        <f>INDEX('Daily Data ADJ'!$1:$1048576,MATCH(Calc!$A726,'Daily Data ADJ'!$A:$A,0),MATCH("EFFR, FRED: Close",'Daily Data ADJ'!$1:$1,0))</f>
        <v>0.37</v>
      </c>
      <c r="D726" t="str">
        <f>INDEX('Daily Data ADJ'!$1:$1048576,MATCH(Calc!$A726,'Daily Data ADJ'!$A:$A,1),MATCH("SOFR, FRED: Close",'Daily Data ADJ'!$1:$1,0))</f>
        <v>NaN</v>
      </c>
      <c r="E726">
        <f>INDEX('Daily Data ADJ'!$1:$1048576,MATCH(Calc!$A726,'Daily Data ADJ'!$A:$A,0),MATCH("UPRO, CBOE BZX: Close",'Daily Data ADJ'!$1:$1,0))</f>
        <v>10.883228580000001</v>
      </c>
      <c r="F726">
        <f>INDEX('Daily Data ADJ'!$1:$1048576,MATCH(Calc!$A726,'Daily Data ADJ'!$A:$A,0),MATCH("ES1!, CME_MINI: Close",'Daily Data ADJ'!$1:$1,0))</f>
        <v>2090.75</v>
      </c>
      <c r="G726">
        <f>INDEX('Daily Data ADJ'!$1:$1048576,MATCH(Calc!$A726,'Daily Data ADJ'!$A:$A,0),MATCH("ES2!, CME_MINI: Close",'Daily Data ADJ'!$1:$1,0))</f>
        <v>2082.75</v>
      </c>
      <c r="H726">
        <f>INDEX('QUANDL MULTPL SP500_DIV_YIELD_M'!$A:$G,MATCH(Calc!$A726,'QUANDL MULTPL SP500_DIV_YIELD_M'!$A:$A,1),MATCH('QUANDL MULTPL SP500_DIV_YIELD_M'!$E$1,'QUANDL MULTPL SP500_DIV_YIELD_M'!$A$1:$G$1,0))</f>
        <v>2.17</v>
      </c>
      <c r="I726" s="5">
        <f t="shared" si="66"/>
        <v>6.4821107637326771E-3</v>
      </c>
      <c r="J726" s="1">
        <f>A726/24/60/60+DATE(1970,1,1)</f>
        <v>42487.5625</v>
      </c>
      <c r="K726" s="3">
        <f t="shared" si="69"/>
        <v>1</v>
      </c>
      <c r="L726" s="6">
        <f>(1+Chart!$F$4)^(1/(365/K726))-1</f>
        <v>6.6592785027408397E-5</v>
      </c>
      <c r="M726" s="6">
        <f t="shared" si="70"/>
        <v>1.0118330197039782E-5</v>
      </c>
      <c r="N726" s="6">
        <f t="shared" si="71"/>
        <v>1.7702053207058199E-5</v>
      </c>
      <c r="O726">
        <f>O725*(B726/B725)</f>
        <v>185.532666210001</v>
      </c>
      <c r="P726">
        <f t="shared" si="67"/>
        <v>2016</v>
      </c>
      <c r="Q726" s="1">
        <f t="shared" si="68"/>
        <v>42487.5625</v>
      </c>
      <c r="R726">
        <f>IF(B727="",R725,IF(Q726&gt;=Chart!$F$2,E726,0))</f>
        <v>0</v>
      </c>
      <c r="S726">
        <f>IF(B727="",S725,IFERROR(IF(AND(R726&gt;0,R725=0),R726,(1+(B727/B726-1)*Calc!$Z$1)*S725),0))</f>
        <v>0</v>
      </c>
      <c r="T726">
        <f>IF(B727="",T725,IFERROR(IF(AND(R726&gt;0,R725=0),R726,(1+(B727/B726-1)*Calc!$Z$1-L727)*T725),0))</f>
        <v>0</v>
      </c>
      <c r="U726">
        <f>IF(B727="",U725,IFERROR(IF(AND(R726&gt;0,R725=0),R726,(1+(B727/B726-1)*Calc!$Z$1-M727*2)*U725),0))</f>
        <v>0</v>
      </c>
      <c r="V726">
        <f>IF(B727="",V725,IFERROR(IF(AND(R726&gt;0,R725=0),R726,(1+(B727/B726-1)*Calc!$Z$1-N727*2)*V725),0))</f>
        <v>0</v>
      </c>
      <c r="W726">
        <f>IF(ISNUMBER(C726),C726,W725)</f>
        <v>0.37</v>
      </c>
      <c r="Y726" s="1" t="e">
        <f>IF(AND(Q726&gt;=Chart!$F$2,Q726&lt;=Chart!$F$3),Q726,#N/A)</f>
        <v>#N/A</v>
      </c>
      <c r="Z726" t="e">
        <f>IF(AND(Q726&gt;=Chart!$F$2,Q726&lt;=Chart!$F$3),R726,#N/A)</f>
        <v>#N/A</v>
      </c>
      <c r="AA726" t="e">
        <f>IF(AND(Q726&gt;=Chart!$F$2,Q726&lt;=Chart!$F$3),S726,#N/A)</f>
        <v>#N/A</v>
      </c>
      <c r="AB726" t="e">
        <f>IF(AND(Q726&gt;=Chart!$F$2,Q726&lt;=Chart!$F$3),T726,#N/A)</f>
        <v>#N/A</v>
      </c>
      <c r="AC726" t="e">
        <f>IF(AND(Q726&gt;=Chart!$F$2,Q726&lt;=Chart!$F$3),U726,#N/A)</f>
        <v>#N/A</v>
      </c>
      <c r="AD726" t="e">
        <f>IF(AND(Q726&gt;=Chart!$F$2,Q726&lt;=Chart!$F$3),V726,#N/A)</f>
        <v>#N/A</v>
      </c>
      <c r="AE726" t="e">
        <f>IF(AND(Q726&gt;=Chart!$F$2,Q726&lt;=Chart!$F$3),I726,#N/A)</f>
        <v>#N/A</v>
      </c>
      <c r="AF726" t="e">
        <f>IF(AND(Q726&gt;=Chart!$F$2,Q726&lt;=Chart!$F$3),H726/100,#N/A)</f>
        <v>#N/A</v>
      </c>
      <c r="AG726" t="e">
        <f>IF(AND(Q726&gt;=Chart!$F$2,Q726&lt;=Chart!$F$3),W726/100,#N/A)</f>
        <v>#N/A</v>
      </c>
    </row>
    <row r="727" spans="1:33" x14ac:dyDescent="0.25">
      <c r="A727">
        <v>1461850200</v>
      </c>
      <c r="B727">
        <f>INDEX('Daily Data ADJ'!$1:$1048576,MATCH(Calc!$A727,'Daily Data ADJ'!$A:$A,0),MATCH("SPY, CBOE BZX: Close",'Daily Data ADJ'!$1:$1,0))</f>
        <v>183.84660984999999</v>
      </c>
      <c r="C727">
        <f>INDEX('Daily Data ADJ'!$1:$1048576,MATCH(Calc!$A727,'Daily Data ADJ'!$A:$A,0),MATCH("EFFR, FRED: Close",'Daily Data ADJ'!$1:$1,0))</f>
        <v>0.37</v>
      </c>
      <c r="D727" t="str">
        <f>INDEX('Daily Data ADJ'!$1:$1048576,MATCH(Calc!$A727,'Daily Data ADJ'!$A:$A,1),MATCH("SOFR, FRED: Close",'Daily Data ADJ'!$1:$1,0))</f>
        <v>NaN</v>
      </c>
      <c r="E727">
        <f>INDEX('Daily Data ADJ'!$1:$1048576,MATCH(Calc!$A727,'Daily Data ADJ'!$A:$A,0),MATCH("UPRO, CBOE BZX: Close",'Daily Data ADJ'!$1:$1,0))</f>
        <v>10.595796419999999</v>
      </c>
      <c r="F727">
        <f>INDEX('Daily Data ADJ'!$1:$1048576,MATCH(Calc!$A727,'Daily Data ADJ'!$A:$A,0),MATCH("ES1!, CME_MINI: Close",'Daily Data ADJ'!$1:$1,0))</f>
        <v>2072.5</v>
      </c>
      <c r="G727">
        <f>INDEX('Daily Data ADJ'!$1:$1048576,MATCH(Calc!$A727,'Daily Data ADJ'!$A:$A,0),MATCH("ES2!, CME_MINI: Close",'Daily Data ADJ'!$1:$1,0))</f>
        <v>2064.5</v>
      </c>
      <c r="H727">
        <f>INDEX('QUANDL MULTPL SP500_DIV_YIELD_M'!$A:$G,MATCH(Calc!$A727,'QUANDL MULTPL SP500_DIV_YIELD_M'!$A:$A,1),MATCH('QUANDL MULTPL SP500_DIV_YIELD_M'!$E$1,'QUANDL MULTPL SP500_DIV_YIELD_M'!$A$1:$G$1,0))</f>
        <v>2.17</v>
      </c>
      <c r="I727" s="5">
        <f t="shared" si="66"/>
        <v>6.3488816063257993E-3</v>
      </c>
      <c r="J727" s="1">
        <f>A727/24/60/60+DATE(1970,1,1)</f>
        <v>42488.5625</v>
      </c>
      <c r="K727" s="3">
        <f t="shared" si="69"/>
        <v>1</v>
      </c>
      <c r="L727" s="6">
        <f>(1+Chart!$F$4)^(1/(365/K727))-1</f>
        <v>6.6592785027408397E-5</v>
      </c>
      <c r="M727" s="6">
        <f t="shared" si="70"/>
        <v>1.0118330197039782E-5</v>
      </c>
      <c r="N727" s="6">
        <f t="shared" si="71"/>
        <v>1.7339362263557589E-5</v>
      </c>
      <c r="O727">
        <f>O726*(B727/B726)</f>
        <v>183.84660985000099</v>
      </c>
      <c r="P727">
        <f t="shared" si="67"/>
        <v>2016</v>
      </c>
      <c r="Q727" s="1">
        <f t="shared" si="68"/>
        <v>42488.5625</v>
      </c>
      <c r="R727">
        <f>IF(B728="",R726,IF(Q727&gt;=Chart!$F$2,E727,0))</f>
        <v>0</v>
      </c>
      <c r="S727">
        <f>IF(B728="",S726,IFERROR(IF(AND(R727&gt;0,R726=0),R727,(1+(B728/B727-1)*Calc!$Z$1)*S726),0))</f>
        <v>0</v>
      </c>
      <c r="T727">
        <f>IF(B728="",T726,IFERROR(IF(AND(R727&gt;0,R726=0),R727,(1+(B728/B727-1)*Calc!$Z$1-L728)*T726),0))</f>
        <v>0</v>
      </c>
      <c r="U727">
        <f>IF(B728="",U726,IFERROR(IF(AND(R727&gt;0,R726=0),R727,(1+(B728/B727-1)*Calc!$Z$1-M728*2)*U726),0))</f>
        <v>0</v>
      </c>
      <c r="V727">
        <f>IF(B728="",V726,IFERROR(IF(AND(R727&gt;0,R726=0),R727,(1+(B728/B727-1)*Calc!$Z$1-N728*2)*V726),0))</f>
        <v>0</v>
      </c>
      <c r="W727">
        <f>IF(ISNUMBER(C727),C727,W726)</f>
        <v>0.37</v>
      </c>
      <c r="Y727" s="1" t="e">
        <f>IF(AND(Q727&gt;=Chart!$F$2,Q727&lt;=Chart!$F$3),Q727,#N/A)</f>
        <v>#N/A</v>
      </c>
      <c r="Z727" t="e">
        <f>IF(AND(Q727&gt;=Chart!$F$2,Q727&lt;=Chart!$F$3),R727,#N/A)</f>
        <v>#N/A</v>
      </c>
      <c r="AA727" t="e">
        <f>IF(AND(Q727&gt;=Chart!$F$2,Q727&lt;=Chart!$F$3),S727,#N/A)</f>
        <v>#N/A</v>
      </c>
      <c r="AB727" t="e">
        <f>IF(AND(Q727&gt;=Chart!$F$2,Q727&lt;=Chart!$F$3),T727,#N/A)</f>
        <v>#N/A</v>
      </c>
      <c r="AC727" t="e">
        <f>IF(AND(Q727&gt;=Chart!$F$2,Q727&lt;=Chart!$F$3),U727,#N/A)</f>
        <v>#N/A</v>
      </c>
      <c r="AD727" t="e">
        <f>IF(AND(Q727&gt;=Chart!$F$2,Q727&lt;=Chart!$F$3),V727,#N/A)</f>
        <v>#N/A</v>
      </c>
      <c r="AE727" t="e">
        <f>IF(AND(Q727&gt;=Chart!$F$2,Q727&lt;=Chart!$F$3),I727,#N/A)</f>
        <v>#N/A</v>
      </c>
      <c r="AF727" t="e">
        <f>IF(AND(Q727&gt;=Chart!$F$2,Q727&lt;=Chart!$F$3),H727/100,#N/A)</f>
        <v>#N/A</v>
      </c>
      <c r="AG727" t="e">
        <f>IF(AND(Q727&gt;=Chart!$F$2,Q727&lt;=Chart!$F$3),W727/100,#N/A)</f>
        <v>#N/A</v>
      </c>
    </row>
    <row r="728" spans="1:33" x14ac:dyDescent="0.25">
      <c r="A728">
        <v>1461936600</v>
      </c>
      <c r="B728">
        <f>INDEX('Daily Data ADJ'!$1:$1048576,MATCH(Calc!$A728,'Daily Data ADJ'!$A:$A,0),MATCH("SPY, CBOE BZX: Close",'Daily Data ADJ'!$1:$1,0))</f>
        <v>182.85695459999999</v>
      </c>
      <c r="C728">
        <f>INDEX('Daily Data ADJ'!$1:$1048576,MATCH(Calc!$A728,'Daily Data ADJ'!$A:$A,0),MATCH("EFFR, FRED: Close",'Daily Data ADJ'!$1:$1,0))</f>
        <v>0.3</v>
      </c>
      <c r="D728" t="str">
        <f>INDEX('Daily Data ADJ'!$1:$1048576,MATCH(Calc!$A728,'Daily Data ADJ'!$A:$A,1),MATCH("SOFR, FRED: Close",'Daily Data ADJ'!$1:$1,0))</f>
        <v>NaN</v>
      </c>
      <c r="E728">
        <f>INDEX('Daily Data ADJ'!$1:$1048576,MATCH(Calc!$A728,'Daily Data ADJ'!$A:$A,0),MATCH("UPRO, CBOE BZX: Close",'Daily Data ADJ'!$1:$1,0))</f>
        <v>10.42104988</v>
      </c>
      <c r="F728">
        <f>INDEX('Daily Data ADJ'!$1:$1048576,MATCH(Calc!$A728,'Daily Data ADJ'!$A:$A,0),MATCH("ES1!, CME_MINI: Close",'Daily Data ADJ'!$1:$1,0))</f>
        <v>2059</v>
      </c>
      <c r="G728">
        <f>INDEX('Daily Data ADJ'!$1:$1048576,MATCH(Calc!$A728,'Daily Data ADJ'!$A:$A,0),MATCH("ES2!, CME_MINI: Close",'Daily Data ADJ'!$1:$1,0))</f>
        <v>2051.25</v>
      </c>
      <c r="H728">
        <f>INDEX('QUANDL MULTPL SP500_DIV_YIELD_M'!$A:$G,MATCH(Calc!$A728,'QUANDL MULTPL SP500_DIV_YIELD_M'!$A:$A,1),MATCH('QUANDL MULTPL SP500_DIV_YIELD_M'!$E$1,'QUANDL MULTPL SP500_DIV_YIELD_M'!$A$1:$G$1,0))</f>
        <v>2.17</v>
      </c>
      <c r="I728" s="5">
        <f t="shared" si="66"/>
        <v>6.7289390514543891E-3</v>
      </c>
      <c r="J728" s="1">
        <f>A728/24/60/60+DATE(1970,1,1)</f>
        <v>42489.5625</v>
      </c>
      <c r="K728" s="3">
        <f t="shared" si="69"/>
        <v>1</v>
      </c>
      <c r="L728" s="6">
        <f>(1+Chart!$F$4)^(1/(365/K728))-1</f>
        <v>6.6592785027408397E-5</v>
      </c>
      <c r="M728" s="6">
        <f t="shared" si="70"/>
        <v>8.2069075937329927E-6</v>
      </c>
      <c r="N728" s="6">
        <f t="shared" si="71"/>
        <v>1.837386959291365E-5</v>
      </c>
      <c r="O728">
        <f>O727*(B728/B727)</f>
        <v>182.85695460000099</v>
      </c>
      <c r="P728">
        <f t="shared" si="67"/>
        <v>2016</v>
      </c>
      <c r="Q728" s="1">
        <f t="shared" si="68"/>
        <v>42489.5625</v>
      </c>
      <c r="R728">
        <f>IF(B729="",R727,IF(Q728&gt;=Chart!$F$2,E728,0))</f>
        <v>0</v>
      </c>
      <c r="S728">
        <f>IF(B729="",S727,IFERROR(IF(AND(R728&gt;0,R727=0),R728,(1+(B729/B728-1)*Calc!$Z$1)*S727),0))</f>
        <v>0</v>
      </c>
      <c r="T728">
        <f>IF(B729="",T727,IFERROR(IF(AND(R728&gt;0,R727=0),R728,(1+(B729/B728-1)*Calc!$Z$1-L729)*T727),0))</f>
        <v>0</v>
      </c>
      <c r="U728">
        <f>IF(B729="",U727,IFERROR(IF(AND(R728&gt;0,R727=0),R728,(1+(B729/B728-1)*Calc!$Z$1-M729*2)*U727),0))</f>
        <v>0</v>
      </c>
      <c r="V728">
        <f>IF(B729="",V727,IFERROR(IF(AND(R728&gt;0,R727=0),R728,(1+(B729/B728-1)*Calc!$Z$1-N729*2)*V727),0))</f>
        <v>0</v>
      </c>
      <c r="W728">
        <f>IF(ISNUMBER(C728),C728,W727)</f>
        <v>0.3</v>
      </c>
      <c r="Y728" s="1" t="e">
        <f>IF(AND(Q728&gt;=Chart!$F$2,Q728&lt;=Chart!$F$3),Q728,#N/A)</f>
        <v>#N/A</v>
      </c>
      <c r="Z728" t="e">
        <f>IF(AND(Q728&gt;=Chart!$F$2,Q728&lt;=Chart!$F$3),R728,#N/A)</f>
        <v>#N/A</v>
      </c>
      <c r="AA728" t="e">
        <f>IF(AND(Q728&gt;=Chart!$F$2,Q728&lt;=Chart!$F$3),S728,#N/A)</f>
        <v>#N/A</v>
      </c>
      <c r="AB728" t="e">
        <f>IF(AND(Q728&gt;=Chart!$F$2,Q728&lt;=Chart!$F$3),T728,#N/A)</f>
        <v>#N/A</v>
      </c>
      <c r="AC728" t="e">
        <f>IF(AND(Q728&gt;=Chart!$F$2,Q728&lt;=Chart!$F$3),U728,#N/A)</f>
        <v>#N/A</v>
      </c>
      <c r="AD728" t="e">
        <f>IF(AND(Q728&gt;=Chart!$F$2,Q728&lt;=Chart!$F$3),V728,#N/A)</f>
        <v>#N/A</v>
      </c>
      <c r="AE728" t="e">
        <f>IF(AND(Q728&gt;=Chart!$F$2,Q728&lt;=Chart!$F$3),I728,#N/A)</f>
        <v>#N/A</v>
      </c>
      <c r="AF728" t="e">
        <f>IF(AND(Q728&gt;=Chart!$F$2,Q728&lt;=Chart!$F$3),H728/100,#N/A)</f>
        <v>#N/A</v>
      </c>
      <c r="AG728" t="e">
        <f>IF(AND(Q728&gt;=Chart!$F$2,Q728&lt;=Chart!$F$3),W728/100,#N/A)</f>
        <v>#N/A</v>
      </c>
    </row>
    <row r="729" spans="1:33" x14ac:dyDescent="0.25">
      <c r="A729">
        <v>1462195800</v>
      </c>
      <c r="B729">
        <f>INDEX('Daily Data ADJ'!$1:$1048576,MATCH(Calc!$A729,'Daily Data ADJ'!$A:$A,0),MATCH("SPY, CBOE BZX: Close",'Daily Data ADJ'!$1:$1,0))</f>
        <v>184.30966606999999</v>
      </c>
      <c r="C729">
        <f>INDEX('Daily Data ADJ'!$1:$1048576,MATCH(Calc!$A729,'Daily Data ADJ'!$A:$A,0),MATCH("EFFR, FRED: Close",'Daily Data ADJ'!$1:$1,0))</f>
        <v>0.37</v>
      </c>
      <c r="D729" t="str">
        <f>INDEX('Daily Data ADJ'!$1:$1048576,MATCH(Calc!$A729,'Daily Data ADJ'!$A:$A,1),MATCH("SOFR, FRED: Close",'Daily Data ADJ'!$1:$1,0))</f>
        <v>NaN</v>
      </c>
      <c r="E729">
        <f>INDEX('Daily Data ADJ'!$1:$1048576,MATCH(Calc!$A729,'Daily Data ADJ'!$A:$A,0),MATCH("UPRO, CBOE BZX: Close",'Daily Data ADJ'!$1:$1,0))</f>
        <v>10.65295596</v>
      </c>
      <c r="F729">
        <f>INDEX('Daily Data ADJ'!$1:$1048576,MATCH(Calc!$A729,'Daily Data ADJ'!$A:$A,0),MATCH("ES1!, CME_MINI: Close",'Daily Data ADJ'!$1:$1,0))</f>
        <v>2074.25</v>
      </c>
      <c r="G729">
        <f>INDEX('Daily Data ADJ'!$1:$1048576,MATCH(Calc!$A729,'Daily Data ADJ'!$A:$A,0),MATCH("ES2!, CME_MINI: Close",'Daily Data ADJ'!$1:$1,0))</f>
        <v>2066.5</v>
      </c>
      <c r="H729">
        <f>INDEX('QUANDL MULTPL SP500_DIV_YIELD_M'!$A:$G,MATCH(Calc!$A729,'QUANDL MULTPL SP500_DIV_YIELD_M'!$A:$A,1),MATCH('QUANDL MULTPL SP500_DIV_YIELD_M'!$E$1,'QUANDL MULTPL SP500_DIV_YIELD_M'!$A$1:$G$1,0))</f>
        <v>2.12</v>
      </c>
      <c r="I729" s="5">
        <f t="shared" si="66"/>
        <v>6.3383898488134117E-3</v>
      </c>
      <c r="J729" s="1">
        <f>A729/24/60/60+DATE(1970,1,1)</f>
        <v>42492.5625</v>
      </c>
      <c r="K729" s="3">
        <f t="shared" si="69"/>
        <v>3</v>
      </c>
      <c r="L729" s="6">
        <f>(1+Chart!$F$4)^(1/(365/K729))-1</f>
        <v>1.9979165917494157E-4</v>
      </c>
      <c r="M729" s="6">
        <f t="shared" si="70"/>
        <v>3.0355297734319109E-5</v>
      </c>
      <c r="N729" s="6">
        <f t="shared" si="71"/>
        <v>5.1933294265449348E-5</v>
      </c>
      <c r="O729">
        <f>O728*(B729/B728)</f>
        <v>184.30966607000101</v>
      </c>
      <c r="P729">
        <f t="shared" si="67"/>
        <v>2016</v>
      </c>
      <c r="Q729" s="1">
        <f t="shared" si="68"/>
        <v>42492.5625</v>
      </c>
      <c r="R729">
        <f>IF(B730="",R728,IF(Q729&gt;=Chart!$F$2,E729,0))</f>
        <v>0</v>
      </c>
      <c r="S729">
        <f>IF(B730="",S728,IFERROR(IF(AND(R729&gt;0,R728=0),R729,(1+(B730/B729-1)*Calc!$Z$1)*S728),0))</f>
        <v>0</v>
      </c>
      <c r="T729">
        <f>IF(B730="",T728,IFERROR(IF(AND(R729&gt;0,R728=0),R729,(1+(B730/B729-1)*Calc!$Z$1-L730)*T728),0))</f>
        <v>0</v>
      </c>
      <c r="U729">
        <f>IF(B730="",U728,IFERROR(IF(AND(R729&gt;0,R728=0),R729,(1+(B730/B729-1)*Calc!$Z$1-M730*2)*U728),0))</f>
        <v>0</v>
      </c>
      <c r="V729">
        <f>IF(B730="",V728,IFERROR(IF(AND(R729&gt;0,R728=0),R729,(1+(B730/B729-1)*Calc!$Z$1-N730*2)*V728),0))</f>
        <v>0</v>
      </c>
      <c r="W729">
        <f>IF(ISNUMBER(C729),C729,W728)</f>
        <v>0.37</v>
      </c>
      <c r="Y729" s="1" t="e">
        <f>IF(AND(Q729&gt;=Chart!$F$2,Q729&lt;=Chart!$F$3),Q729,#N/A)</f>
        <v>#N/A</v>
      </c>
      <c r="Z729" t="e">
        <f>IF(AND(Q729&gt;=Chart!$F$2,Q729&lt;=Chart!$F$3),R729,#N/A)</f>
        <v>#N/A</v>
      </c>
      <c r="AA729" t="e">
        <f>IF(AND(Q729&gt;=Chart!$F$2,Q729&lt;=Chart!$F$3),S729,#N/A)</f>
        <v>#N/A</v>
      </c>
      <c r="AB729" t="e">
        <f>IF(AND(Q729&gt;=Chart!$F$2,Q729&lt;=Chart!$F$3),T729,#N/A)</f>
        <v>#N/A</v>
      </c>
      <c r="AC729" t="e">
        <f>IF(AND(Q729&gt;=Chart!$F$2,Q729&lt;=Chart!$F$3),U729,#N/A)</f>
        <v>#N/A</v>
      </c>
      <c r="AD729" t="e">
        <f>IF(AND(Q729&gt;=Chart!$F$2,Q729&lt;=Chart!$F$3),V729,#N/A)</f>
        <v>#N/A</v>
      </c>
      <c r="AE729" t="e">
        <f>IF(AND(Q729&gt;=Chart!$F$2,Q729&lt;=Chart!$F$3),I729,#N/A)</f>
        <v>#N/A</v>
      </c>
      <c r="AF729" t="e">
        <f>IF(AND(Q729&gt;=Chart!$F$2,Q729&lt;=Chart!$F$3),H729/100,#N/A)</f>
        <v>#N/A</v>
      </c>
      <c r="AG729" t="e">
        <f>IF(AND(Q729&gt;=Chart!$F$2,Q729&lt;=Chart!$F$3),W729/100,#N/A)</f>
        <v>#N/A</v>
      </c>
    </row>
    <row r="730" spans="1:33" x14ac:dyDescent="0.25">
      <c r="A730">
        <v>1462282200</v>
      </c>
      <c r="B730">
        <f>INDEX('Daily Data ADJ'!$1:$1048576,MATCH(Calc!$A730,'Daily Data ADJ'!$A:$A,0),MATCH("SPY, CBOE BZX: Close",'Daily Data ADJ'!$1:$1,0))</f>
        <v>182.70487718999999</v>
      </c>
      <c r="C730">
        <f>INDEX('Daily Data ADJ'!$1:$1048576,MATCH(Calc!$A730,'Daily Data ADJ'!$A:$A,0),MATCH("EFFR, FRED: Close",'Daily Data ADJ'!$1:$1,0))</f>
        <v>0.37</v>
      </c>
      <c r="D730" t="str">
        <f>INDEX('Daily Data ADJ'!$1:$1048576,MATCH(Calc!$A730,'Daily Data ADJ'!$A:$A,1),MATCH("SOFR, FRED: Close",'Daily Data ADJ'!$1:$1,0))</f>
        <v>NaN</v>
      </c>
      <c r="E730">
        <f>INDEX('Daily Data ADJ'!$1:$1048576,MATCH(Calc!$A730,'Daily Data ADJ'!$A:$A,0),MATCH("UPRO, CBOE BZX: Close",'Daily Data ADJ'!$1:$1,0))</f>
        <v>10.37858859</v>
      </c>
      <c r="F730">
        <f>INDEX('Daily Data ADJ'!$1:$1048576,MATCH(Calc!$A730,'Daily Data ADJ'!$A:$A,0),MATCH("ES1!, CME_MINI: Close",'Daily Data ADJ'!$1:$1,0))</f>
        <v>2057</v>
      </c>
      <c r="G730">
        <f>INDEX('Daily Data ADJ'!$1:$1048576,MATCH(Calc!$A730,'Daily Data ADJ'!$A:$A,0),MATCH("ES2!, CME_MINI: Close",'Daily Data ADJ'!$1:$1,0))</f>
        <v>2049</v>
      </c>
      <c r="H730">
        <f>INDEX('QUANDL MULTPL SP500_DIV_YIELD_M'!$A:$G,MATCH(Calc!$A730,'QUANDL MULTPL SP500_DIV_YIELD_M'!$A:$A,1),MATCH('QUANDL MULTPL SP500_DIV_YIELD_M'!$E$1,'QUANDL MULTPL SP500_DIV_YIELD_M'!$A$1:$G$1,0))</f>
        <v>2.12</v>
      </c>
      <c r="I730" s="5">
        <f t="shared" si="66"/>
        <v>5.7338823934348672E-3</v>
      </c>
      <c r="J730" s="1">
        <f>A730/24/60/60+DATE(1970,1,1)</f>
        <v>42493.5625</v>
      </c>
      <c r="K730" s="3">
        <f t="shared" si="69"/>
        <v>1</v>
      </c>
      <c r="L730" s="6">
        <f>(1+Chart!$F$4)^(1/(365/K730))-1</f>
        <v>6.6592785027408397E-5</v>
      </c>
      <c r="M730" s="6">
        <f t="shared" si="70"/>
        <v>1.0118330197039782E-5</v>
      </c>
      <c r="N730" s="6">
        <f t="shared" si="71"/>
        <v>1.5664523397518337E-5</v>
      </c>
      <c r="O730">
        <f>O729*(B730/B729)</f>
        <v>182.70487719000101</v>
      </c>
      <c r="P730">
        <f t="shared" si="67"/>
        <v>2016</v>
      </c>
      <c r="Q730" s="1">
        <f t="shared" si="68"/>
        <v>42493.5625</v>
      </c>
      <c r="R730">
        <f>IF(B731="",R729,IF(Q730&gt;=Chart!$F$2,E730,0))</f>
        <v>0</v>
      </c>
      <c r="S730">
        <f>IF(B731="",S729,IFERROR(IF(AND(R730&gt;0,R729=0),R730,(1+(B731/B730-1)*Calc!$Z$1)*S729),0))</f>
        <v>0</v>
      </c>
      <c r="T730">
        <f>IF(B731="",T729,IFERROR(IF(AND(R730&gt;0,R729=0),R730,(1+(B731/B730-1)*Calc!$Z$1-L731)*T729),0))</f>
        <v>0</v>
      </c>
      <c r="U730">
        <f>IF(B731="",U729,IFERROR(IF(AND(R730&gt;0,R729=0),R730,(1+(B731/B730-1)*Calc!$Z$1-M731*2)*U729),0))</f>
        <v>0</v>
      </c>
      <c r="V730">
        <f>IF(B731="",V729,IFERROR(IF(AND(R730&gt;0,R729=0),R730,(1+(B731/B730-1)*Calc!$Z$1-N731*2)*V729),0))</f>
        <v>0</v>
      </c>
      <c r="W730">
        <f>IF(ISNUMBER(C730),C730,W729)</f>
        <v>0.37</v>
      </c>
      <c r="Y730" s="1" t="e">
        <f>IF(AND(Q730&gt;=Chart!$F$2,Q730&lt;=Chart!$F$3),Q730,#N/A)</f>
        <v>#N/A</v>
      </c>
      <c r="Z730" t="e">
        <f>IF(AND(Q730&gt;=Chart!$F$2,Q730&lt;=Chart!$F$3),R730,#N/A)</f>
        <v>#N/A</v>
      </c>
      <c r="AA730" t="e">
        <f>IF(AND(Q730&gt;=Chart!$F$2,Q730&lt;=Chart!$F$3),S730,#N/A)</f>
        <v>#N/A</v>
      </c>
      <c r="AB730" t="e">
        <f>IF(AND(Q730&gt;=Chart!$F$2,Q730&lt;=Chart!$F$3),T730,#N/A)</f>
        <v>#N/A</v>
      </c>
      <c r="AC730" t="e">
        <f>IF(AND(Q730&gt;=Chart!$F$2,Q730&lt;=Chart!$F$3),U730,#N/A)</f>
        <v>#N/A</v>
      </c>
      <c r="AD730" t="e">
        <f>IF(AND(Q730&gt;=Chart!$F$2,Q730&lt;=Chart!$F$3),V730,#N/A)</f>
        <v>#N/A</v>
      </c>
      <c r="AE730" t="e">
        <f>IF(AND(Q730&gt;=Chart!$F$2,Q730&lt;=Chart!$F$3),I730,#N/A)</f>
        <v>#N/A</v>
      </c>
      <c r="AF730" t="e">
        <f>IF(AND(Q730&gt;=Chart!$F$2,Q730&lt;=Chart!$F$3),H730/100,#N/A)</f>
        <v>#N/A</v>
      </c>
      <c r="AG730" t="e">
        <f>IF(AND(Q730&gt;=Chart!$F$2,Q730&lt;=Chart!$F$3),W730/100,#N/A)</f>
        <v>#N/A</v>
      </c>
    </row>
    <row r="731" spans="1:33" x14ac:dyDescent="0.25">
      <c r="A731">
        <v>1462368600</v>
      </c>
      <c r="B731">
        <f>INDEX('Daily Data ADJ'!$1:$1048576,MATCH(Calc!$A731,'Daily Data ADJ'!$A:$A,0),MATCH("SPY, CBOE BZX: Close",'Daily Data ADJ'!$1:$1,0))</f>
        <v>181.68641939</v>
      </c>
      <c r="C731">
        <f>INDEX('Daily Data ADJ'!$1:$1048576,MATCH(Calc!$A731,'Daily Data ADJ'!$A:$A,0),MATCH("EFFR, FRED: Close",'Daily Data ADJ'!$1:$1,0))</f>
        <v>0.37</v>
      </c>
      <c r="D731" t="str">
        <f>INDEX('Daily Data ADJ'!$1:$1048576,MATCH(Calc!$A731,'Daily Data ADJ'!$A:$A,1),MATCH("SOFR, FRED: Close",'Daily Data ADJ'!$1:$1,0))</f>
        <v>NaN</v>
      </c>
      <c r="E731">
        <f>INDEX('Daily Data ADJ'!$1:$1048576,MATCH(Calc!$A731,'Daily Data ADJ'!$A:$A,0),MATCH("UPRO, CBOE BZX: Close",'Daily Data ADJ'!$1:$1,0))</f>
        <v>10.19567767</v>
      </c>
      <c r="F731">
        <f>INDEX('Daily Data ADJ'!$1:$1048576,MATCH(Calc!$A731,'Daily Data ADJ'!$A:$A,0),MATCH("ES1!, CME_MINI: Close",'Daily Data ADJ'!$1:$1,0))</f>
        <v>2047</v>
      </c>
      <c r="G731">
        <f>INDEX('Daily Data ADJ'!$1:$1048576,MATCH(Calc!$A731,'Daily Data ADJ'!$A:$A,0),MATCH("ES2!, CME_MINI: Close",'Daily Data ADJ'!$1:$1,0))</f>
        <v>2039</v>
      </c>
      <c r="H731">
        <f>INDEX('QUANDL MULTPL SP500_DIV_YIELD_M'!$A:$G,MATCH(Calc!$A731,'QUANDL MULTPL SP500_DIV_YIELD_M'!$A:$A,1),MATCH('QUANDL MULTPL SP500_DIV_YIELD_M'!$E$1,'QUANDL MULTPL SP500_DIV_YIELD_M'!$A$1:$G$1,0))</f>
        <v>2.12</v>
      </c>
      <c r="I731" s="5">
        <f t="shared" si="66"/>
        <v>5.6587705503465847E-3</v>
      </c>
      <c r="J731" s="1">
        <f>A731/24/60/60+DATE(1970,1,1)</f>
        <v>42494.5625</v>
      </c>
      <c r="K731" s="3">
        <f t="shared" si="69"/>
        <v>1</v>
      </c>
      <c r="L731" s="6">
        <f>(1+Chart!$F$4)^(1/(365/K731))-1</f>
        <v>6.6592785027408397E-5</v>
      </c>
      <c r="M731" s="6">
        <f t="shared" si="70"/>
        <v>1.0118330197039782E-5</v>
      </c>
      <c r="N731" s="6">
        <f t="shared" si="71"/>
        <v>1.545989992557395E-5</v>
      </c>
      <c r="O731">
        <f>O730*(B731/B730)</f>
        <v>181.68641939000102</v>
      </c>
      <c r="P731">
        <f t="shared" si="67"/>
        <v>2016</v>
      </c>
      <c r="Q731" s="1">
        <f t="shared" si="68"/>
        <v>42494.5625</v>
      </c>
      <c r="R731">
        <f>IF(B732="",R730,IF(Q731&gt;=Chart!$F$2,E731,0))</f>
        <v>0</v>
      </c>
      <c r="S731">
        <f>IF(B732="",S730,IFERROR(IF(AND(R731&gt;0,R730=0),R731,(1+(B732/B731-1)*Calc!$Z$1)*S730),0))</f>
        <v>0</v>
      </c>
      <c r="T731">
        <f>IF(B732="",T730,IFERROR(IF(AND(R731&gt;0,R730=0),R731,(1+(B732/B731-1)*Calc!$Z$1-L732)*T730),0))</f>
        <v>0</v>
      </c>
      <c r="U731">
        <f>IF(B732="",U730,IFERROR(IF(AND(R731&gt;0,R730=0),R731,(1+(B732/B731-1)*Calc!$Z$1-M732*2)*U730),0))</f>
        <v>0</v>
      </c>
      <c r="V731">
        <f>IF(B732="",V730,IFERROR(IF(AND(R731&gt;0,R730=0),R731,(1+(B732/B731-1)*Calc!$Z$1-N732*2)*V730),0))</f>
        <v>0</v>
      </c>
      <c r="W731">
        <f>IF(ISNUMBER(C731),C731,W730)</f>
        <v>0.37</v>
      </c>
      <c r="Y731" s="1" t="e">
        <f>IF(AND(Q731&gt;=Chart!$F$2,Q731&lt;=Chart!$F$3),Q731,#N/A)</f>
        <v>#N/A</v>
      </c>
      <c r="Z731" t="e">
        <f>IF(AND(Q731&gt;=Chart!$F$2,Q731&lt;=Chart!$F$3),R731,#N/A)</f>
        <v>#N/A</v>
      </c>
      <c r="AA731" t="e">
        <f>IF(AND(Q731&gt;=Chart!$F$2,Q731&lt;=Chart!$F$3),S731,#N/A)</f>
        <v>#N/A</v>
      </c>
      <c r="AB731" t="e">
        <f>IF(AND(Q731&gt;=Chart!$F$2,Q731&lt;=Chart!$F$3),T731,#N/A)</f>
        <v>#N/A</v>
      </c>
      <c r="AC731" t="e">
        <f>IF(AND(Q731&gt;=Chart!$F$2,Q731&lt;=Chart!$F$3),U731,#N/A)</f>
        <v>#N/A</v>
      </c>
      <c r="AD731" t="e">
        <f>IF(AND(Q731&gt;=Chart!$F$2,Q731&lt;=Chart!$F$3),V731,#N/A)</f>
        <v>#N/A</v>
      </c>
      <c r="AE731" t="e">
        <f>IF(AND(Q731&gt;=Chart!$F$2,Q731&lt;=Chart!$F$3),I731,#N/A)</f>
        <v>#N/A</v>
      </c>
      <c r="AF731" t="e">
        <f>IF(AND(Q731&gt;=Chart!$F$2,Q731&lt;=Chart!$F$3),H731/100,#N/A)</f>
        <v>#N/A</v>
      </c>
      <c r="AG731" t="e">
        <f>IF(AND(Q731&gt;=Chart!$F$2,Q731&lt;=Chart!$F$3),W731/100,#N/A)</f>
        <v>#N/A</v>
      </c>
    </row>
    <row r="732" spans="1:33" x14ac:dyDescent="0.25">
      <c r="A732">
        <v>1462455000</v>
      </c>
      <c r="B732">
        <f>INDEX('Daily Data ADJ'!$1:$1048576,MATCH(Calc!$A732,'Daily Data ADJ'!$A:$A,0),MATCH("SPY, CBOE BZX: Close",'Daily Data ADJ'!$1:$1,0))</f>
        <v>181.65097011</v>
      </c>
      <c r="C732">
        <f>INDEX('Daily Data ADJ'!$1:$1048576,MATCH(Calc!$A732,'Daily Data ADJ'!$A:$A,0),MATCH("EFFR, FRED: Close",'Daily Data ADJ'!$1:$1,0))</f>
        <v>0.37</v>
      </c>
      <c r="D732" t="str">
        <f>INDEX('Daily Data ADJ'!$1:$1048576,MATCH(Calc!$A732,'Daily Data ADJ'!$A:$A,1),MATCH("SOFR, FRED: Close",'Daily Data ADJ'!$1:$1,0))</f>
        <v>NaN</v>
      </c>
      <c r="E732">
        <f>INDEX('Daily Data ADJ'!$1:$1048576,MATCH(Calc!$A732,'Daily Data ADJ'!$A:$A,0),MATCH("UPRO, CBOE BZX: Close",'Daily Data ADJ'!$1:$1,0))</f>
        <v>10.20384303</v>
      </c>
      <c r="F732">
        <f>INDEX('Daily Data ADJ'!$1:$1048576,MATCH(Calc!$A732,'Daily Data ADJ'!$A:$A,0),MATCH("ES1!, CME_MINI: Close",'Daily Data ADJ'!$1:$1,0))</f>
        <v>2044</v>
      </c>
      <c r="G732">
        <f>INDEX('Daily Data ADJ'!$1:$1048576,MATCH(Calc!$A732,'Daily Data ADJ'!$A:$A,0),MATCH("ES2!, CME_MINI: Close",'Daily Data ADJ'!$1:$1,0))</f>
        <v>2036</v>
      </c>
      <c r="H732">
        <f>INDEX('QUANDL MULTPL SP500_DIV_YIELD_M'!$A:$G,MATCH(Calc!$A732,'QUANDL MULTPL SP500_DIV_YIELD_M'!$A:$A,1),MATCH('QUANDL MULTPL SP500_DIV_YIELD_M'!$E$1,'QUANDL MULTPL SP500_DIV_YIELD_M'!$A$1:$G$1,0))</f>
        <v>2.12</v>
      </c>
      <c r="I732" s="5">
        <f t="shared" si="66"/>
        <v>5.6360945269245989E-3</v>
      </c>
      <c r="J732" s="1">
        <f>A732/24/60/60+DATE(1970,1,1)</f>
        <v>42495.5625</v>
      </c>
      <c r="K732" s="3">
        <f t="shared" si="69"/>
        <v>1</v>
      </c>
      <c r="L732" s="6">
        <f>(1+Chart!$F$4)^(1/(365/K732))-1</f>
        <v>6.6592785027408397E-5</v>
      </c>
      <c r="M732" s="6">
        <f t="shared" si="70"/>
        <v>1.0118330197039782E-5</v>
      </c>
      <c r="N732" s="6">
        <f t="shared" si="71"/>
        <v>1.5398121763432471E-5</v>
      </c>
      <c r="O732">
        <f>O731*(B732/B731)</f>
        <v>181.65097011000103</v>
      </c>
      <c r="P732">
        <f t="shared" si="67"/>
        <v>2016</v>
      </c>
      <c r="Q732" s="1">
        <f t="shared" si="68"/>
        <v>42495.5625</v>
      </c>
      <c r="R732">
        <f>IF(B733="",R731,IF(Q732&gt;=Chart!$F$2,E732,0))</f>
        <v>0</v>
      </c>
      <c r="S732">
        <f>IF(B733="",S731,IFERROR(IF(AND(R732&gt;0,R731=0),R732,(1+(B733/B732-1)*Calc!$Z$1)*S731),0))</f>
        <v>0</v>
      </c>
      <c r="T732">
        <f>IF(B733="",T731,IFERROR(IF(AND(R732&gt;0,R731=0),R732,(1+(B733/B732-1)*Calc!$Z$1-L733)*T731),0))</f>
        <v>0</v>
      </c>
      <c r="U732">
        <f>IF(B733="",U731,IFERROR(IF(AND(R732&gt;0,R731=0),R732,(1+(B733/B732-1)*Calc!$Z$1-M733*2)*U731),0))</f>
        <v>0</v>
      </c>
      <c r="V732">
        <f>IF(B733="",V731,IFERROR(IF(AND(R732&gt;0,R731=0),R732,(1+(B733/B732-1)*Calc!$Z$1-N733*2)*V731),0))</f>
        <v>0</v>
      </c>
      <c r="W732">
        <f>IF(ISNUMBER(C732),C732,W731)</f>
        <v>0.37</v>
      </c>
      <c r="Y732" s="1" t="e">
        <f>IF(AND(Q732&gt;=Chart!$F$2,Q732&lt;=Chart!$F$3),Q732,#N/A)</f>
        <v>#N/A</v>
      </c>
      <c r="Z732" t="e">
        <f>IF(AND(Q732&gt;=Chart!$F$2,Q732&lt;=Chart!$F$3),R732,#N/A)</f>
        <v>#N/A</v>
      </c>
      <c r="AA732" t="e">
        <f>IF(AND(Q732&gt;=Chart!$F$2,Q732&lt;=Chart!$F$3),S732,#N/A)</f>
        <v>#N/A</v>
      </c>
      <c r="AB732" t="e">
        <f>IF(AND(Q732&gt;=Chart!$F$2,Q732&lt;=Chart!$F$3),T732,#N/A)</f>
        <v>#N/A</v>
      </c>
      <c r="AC732" t="e">
        <f>IF(AND(Q732&gt;=Chart!$F$2,Q732&lt;=Chart!$F$3),U732,#N/A)</f>
        <v>#N/A</v>
      </c>
      <c r="AD732" t="e">
        <f>IF(AND(Q732&gt;=Chart!$F$2,Q732&lt;=Chart!$F$3),V732,#N/A)</f>
        <v>#N/A</v>
      </c>
      <c r="AE732" t="e">
        <f>IF(AND(Q732&gt;=Chart!$F$2,Q732&lt;=Chart!$F$3),I732,#N/A)</f>
        <v>#N/A</v>
      </c>
      <c r="AF732" t="e">
        <f>IF(AND(Q732&gt;=Chart!$F$2,Q732&lt;=Chart!$F$3),H732/100,#N/A)</f>
        <v>#N/A</v>
      </c>
      <c r="AG732" t="e">
        <f>IF(AND(Q732&gt;=Chart!$F$2,Q732&lt;=Chart!$F$3),W732/100,#N/A)</f>
        <v>#N/A</v>
      </c>
    </row>
    <row r="733" spans="1:33" x14ac:dyDescent="0.25">
      <c r="A733">
        <v>1462541400</v>
      </c>
      <c r="B733">
        <f>INDEX('Daily Data ADJ'!$1:$1048576,MATCH(Calc!$A733,'Daily Data ADJ'!$A:$A,0),MATCH("SPY, CBOE BZX: Close",'Daily Data ADJ'!$1:$1,0))</f>
        <v>182.31564409999999</v>
      </c>
      <c r="C733">
        <f>INDEX('Daily Data ADJ'!$1:$1048576,MATCH(Calc!$A733,'Daily Data ADJ'!$A:$A,0),MATCH("EFFR, FRED: Close",'Daily Data ADJ'!$1:$1,0))</f>
        <v>0.37</v>
      </c>
      <c r="D733" t="str">
        <f>INDEX('Daily Data ADJ'!$1:$1048576,MATCH(Calc!$A733,'Daily Data ADJ'!$A:$A,1),MATCH("SOFR, FRED: Close",'Daily Data ADJ'!$1:$1,0))</f>
        <v>NaN</v>
      </c>
      <c r="E733">
        <f>INDEX('Daily Data ADJ'!$1:$1048576,MATCH(Calc!$A733,'Daily Data ADJ'!$A:$A,0),MATCH("UPRO, CBOE BZX: Close",'Daily Data ADJ'!$1:$1,0))</f>
        <v>10.30346387</v>
      </c>
      <c r="F733">
        <f>INDEX('Daily Data ADJ'!$1:$1048576,MATCH(Calc!$A733,'Daily Data ADJ'!$A:$A,0),MATCH("ES1!, CME_MINI: Close",'Daily Data ADJ'!$1:$1,0))</f>
        <v>2052.75</v>
      </c>
      <c r="G733">
        <f>INDEX('Daily Data ADJ'!$1:$1048576,MATCH(Calc!$A733,'Daily Data ADJ'!$A:$A,0),MATCH("ES2!, CME_MINI: Close",'Daily Data ADJ'!$1:$1,0))</f>
        <v>2044.75</v>
      </c>
      <c r="H733">
        <f>INDEX('QUANDL MULTPL SP500_DIV_YIELD_M'!$A:$G,MATCH(Calc!$A733,'QUANDL MULTPL SP500_DIV_YIELD_M'!$A:$A,1),MATCH('QUANDL MULTPL SP500_DIV_YIELD_M'!$E$1,'QUANDL MULTPL SP500_DIV_YIELD_M'!$A$1:$G$1,0))</f>
        <v>2.12</v>
      </c>
      <c r="I733" s="5">
        <f t="shared" si="66"/>
        <v>5.7020487542105459E-3</v>
      </c>
      <c r="J733" s="1">
        <f>A733/24/60/60+DATE(1970,1,1)</f>
        <v>42496.5625</v>
      </c>
      <c r="K733" s="3">
        <f t="shared" si="69"/>
        <v>1</v>
      </c>
      <c r="L733" s="6">
        <f>(1+Chart!$F$4)^(1/(365/K733))-1</f>
        <v>6.6592785027408397E-5</v>
      </c>
      <c r="M733" s="6">
        <f t="shared" si="70"/>
        <v>1.0118330197039782E-5</v>
      </c>
      <c r="N733" s="6">
        <f t="shared" si="71"/>
        <v>1.5577802452426681E-5</v>
      </c>
      <c r="O733">
        <f>O732*(B733/B732)</f>
        <v>182.31564410000101</v>
      </c>
      <c r="P733">
        <f t="shared" si="67"/>
        <v>2016</v>
      </c>
      <c r="Q733" s="1">
        <f t="shared" si="68"/>
        <v>42496.5625</v>
      </c>
      <c r="R733">
        <f>IF(B734="",R732,IF(Q733&gt;=Chart!$F$2,E733,0))</f>
        <v>0</v>
      </c>
      <c r="S733">
        <f>IF(B734="",S732,IFERROR(IF(AND(R733&gt;0,R732=0),R733,(1+(B734/B733-1)*Calc!$Z$1)*S732),0))</f>
        <v>0</v>
      </c>
      <c r="T733">
        <f>IF(B734="",T732,IFERROR(IF(AND(R733&gt;0,R732=0),R733,(1+(B734/B733-1)*Calc!$Z$1-L734)*T732),0))</f>
        <v>0</v>
      </c>
      <c r="U733">
        <f>IF(B734="",U732,IFERROR(IF(AND(R733&gt;0,R732=0),R733,(1+(B734/B733-1)*Calc!$Z$1-M734*2)*U732),0))</f>
        <v>0</v>
      </c>
      <c r="V733">
        <f>IF(B734="",V732,IFERROR(IF(AND(R733&gt;0,R732=0),R733,(1+(B734/B733-1)*Calc!$Z$1-N734*2)*V732),0))</f>
        <v>0</v>
      </c>
      <c r="W733">
        <f>IF(ISNUMBER(C733),C733,W732)</f>
        <v>0.37</v>
      </c>
      <c r="Y733" s="1" t="e">
        <f>IF(AND(Q733&gt;=Chart!$F$2,Q733&lt;=Chart!$F$3),Q733,#N/A)</f>
        <v>#N/A</v>
      </c>
      <c r="Z733" t="e">
        <f>IF(AND(Q733&gt;=Chart!$F$2,Q733&lt;=Chart!$F$3),R733,#N/A)</f>
        <v>#N/A</v>
      </c>
      <c r="AA733" t="e">
        <f>IF(AND(Q733&gt;=Chart!$F$2,Q733&lt;=Chart!$F$3),S733,#N/A)</f>
        <v>#N/A</v>
      </c>
      <c r="AB733" t="e">
        <f>IF(AND(Q733&gt;=Chart!$F$2,Q733&lt;=Chart!$F$3),T733,#N/A)</f>
        <v>#N/A</v>
      </c>
      <c r="AC733" t="e">
        <f>IF(AND(Q733&gt;=Chart!$F$2,Q733&lt;=Chart!$F$3),U733,#N/A)</f>
        <v>#N/A</v>
      </c>
      <c r="AD733" t="e">
        <f>IF(AND(Q733&gt;=Chart!$F$2,Q733&lt;=Chart!$F$3),V733,#N/A)</f>
        <v>#N/A</v>
      </c>
      <c r="AE733" t="e">
        <f>IF(AND(Q733&gt;=Chart!$F$2,Q733&lt;=Chart!$F$3),I733,#N/A)</f>
        <v>#N/A</v>
      </c>
      <c r="AF733" t="e">
        <f>IF(AND(Q733&gt;=Chart!$F$2,Q733&lt;=Chart!$F$3),H733/100,#N/A)</f>
        <v>#N/A</v>
      </c>
      <c r="AG733" t="e">
        <f>IF(AND(Q733&gt;=Chart!$F$2,Q733&lt;=Chart!$F$3),W733/100,#N/A)</f>
        <v>#N/A</v>
      </c>
    </row>
    <row r="734" spans="1:33" x14ac:dyDescent="0.25">
      <c r="A734">
        <v>1462800600</v>
      </c>
      <c r="B734">
        <f>INDEX('Daily Data ADJ'!$1:$1048576,MATCH(Calc!$A734,'Daily Data ADJ'!$A:$A,0),MATCH("SPY, CBOE BZX: Close",'Daily Data ADJ'!$1:$1,0))</f>
        <v>182.46559454999999</v>
      </c>
      <c r="C734">
        <f>INDEX('Daily Data ADJ'!$1:$1048576,MATCH(Calc!$A734,'Daily Data ADJ'!$A:$A,0),MATCH("EFFR, FRED: Close",'Daily Data ADJ'!$1:$1,0))</f>
        <v>0.37</v>
      </c>
      <c r="D734" t="str">
        <f>INDEX('Daily Data ADJ'!$1:$1048576,MATCH(Calc!$A734,'Daily Data ADJ'!$A:$A,1),MATCH("SOFR, FRED: Close",'Daily Data ADJ'!$1:$1,0))</f>
        <v>NaN</v>
      </c>
      <c r="E734">
        <f>INDEX('Daily Data ADJ'!$1:$1048576,MATCH(Calc!$A734,'Daily Data ADJ'!$A:$A,0),MATCH("UPRO, CBOE BZX: Close",'Daily Data ADJ'!$1:$1,0))</f>
        <v>10.342659210000001</v>
      </c>
      <c r="F734">
        <f>INDEX('Daily Data ADJ'!$1:$1048576,MATCH(Calc!$A734,'Daily Data ADJ'!$A:$A,0),MATCH("ES1!, CME_MINI: Close",'Daily Data ADJ'!$1:$1,0))</f>
        <v>2054.25</v>
      </c>
      <c r="G734">
        <f>INDEX('Daily Data ADJ'!$1:$1048576,MATCH(Calc!$A734,'Daily Data ADJ'!$A:$A,0),MATCH("ES2!, CME_MINI: Close",'Daily Data ADJ'!$1:$1,0))</f>
        <v>2046.25</v>
      </c>
      <c r="H734">
        <f>INDEX('QUANDL MULTPL SP500_DIV_YIELD_M'!$A:$G,MATCH(Calc!$A734,'QUANDL MULTPL SP500_DIV_YIELD_M'!$A:$A,1),MATCH('QUANDL MULTPL SP500_DIV_YIELD_M'!$E$1,'QUANDL MULTPL SP500_DIV_YIELD_M'!$A$1:$G$1,0))</f>
        <v>2.12</v>
      </c>
      <c r="I734" s="5">
        <f t="shared" si="66"/>
        <v>5.7132991087844899E-3</v>
      </c>
      <c r="J734" s="1">
        <f>A734/24/60/60+DATE(1970,1,1)</f>
        <v>42499.5625</v>
      </c>
      <c r="K734" s="3">
        <f t="shared" si="69"/>
        <v>3</v>
      </c>
      <c r="L734" s="6">
        <f>(1+Chart!$F$4)^(1/(365/K734))-1</f>
        <v>1.9979165917494157E-4</v>
      </c>
      <c r="M734" s="6">
        <f t="shared" si="70"/>
        <v>3.0355297734319109E-5</v>
      </c>
      <c r="N734" s="6">
        <f t="shared" si="71"/>
        <v>4.6826083548223707E-5</v>
      </c>
      <c r="O734">
        <f>O733*(B734/B733)</f>
        <v>182.46559455000101</v>
      </c>
      <c r="P734">
        <f t="shared" si="67"/>
        <v>2016</v>
      </c>
      <c r="Q734" s="1">
        <f t="shared" si="68"/>
        <v>42499.5625</v>
      </c>
      <c r="R734">
        <f>IF(B735="",R733,IF(Q734&gt;=Chart!$F$2,E734,0))</f>
        <v>0</v>
      </c>
      <c r="S734">
        <f>IF(B735="",S733,IFERROR(IF(AND(R734&gt;0,R733=0),R734,(1+(B735/B734-1)*Calc!$Z$1)*S733),0))</f>
        <v>0</v>
      </c>
      <c r="T734">
        <f>IF(B735="",T733,IFERROR(IF(AND(R734&gt;0,R733=0),R734,(1+(B735/B734-1)*Calc!$Z$1-L735)*T733),0))</f>
        <v>0</v>
      </c>
      <c r="U734">
        <f>IF(B735="",U733,IFERROR(IF(AND(R734&gt;0,R733=0),R734,(1+(B735/B734-1)*Calc!$Z$1-M735*2)*U733),0))</f>
        <v>0</v>
      </c>
      <c r="V734">
        <f>IF(B735="",V733,IFERROR(IF(AND(R734&gt;0,R733=0),R734,(1+(B735/B734-1)*Calc!$Z$1-N735*2)*V733),0))</f>
        <v>0</v>
      </c>
      <c r="W734">
        <f>IF(ISNUMBER(C734),C734,W733)</f>
        <v>0.37</v>
      </c>
      <c r="Y734" s="1" t="e">
        <f>IF(AND(Q734&gt;=Chart!$F$2,Q734&lt;=Chart!$F$3),Q734,#N/A)</f>
        <v>#N/A</v>
      </c>
      <c r="Z734" t="e">
        <f>IF(AND(Q734&gt;=Chart!$F$2,Q734&lt;=Chart!$F$3),R734,#N/A)</f>
        <v>#N/A</v>
      </c>
      <c r="AA734" t="e">
        <f>IF(AND(Q734&gt;=Chart!$F$2,Q734&lt;=Chart!$F$3),S734,#N/A)</f>
        <v>#N/A</v>
      </c>
      <c r="AB734" t="e">
        <f>IF(AND(Q734&gt;=Chart!$F$2,Q734&lt;=Chart!$F$3),T734,#N/A)</f>
        <v>#N/A</v>
      </c>
      <c r="AC734" t="e">
        <f>IF(AND(Q734&gt;=Chart!$F$2,Q734&lt;=Chart!$F$3),U734,#N/A)</f>
        <v>#N/A</v>
      </c>
      <c r="AD734" t="e">
        <f>IF(AND(Q734&gt;=Chart!$F$2,Q734&lt;=Chart!$F$3),V734,#N/A)</f>
        <v>#N/A</v>
      </c>
      <c r="AE734" t="e">
        <f>IF(AND(Q734&gt;=Chart!$F$2,Q734&lt;=Chart!$F$3),I734,#N/A)</f>
        <v>#N/A</v>
      </c>
      <c r="AF734" t="e">
        <f>IF(AND(Q734&gt;=Chart!$F$2,Q734&lt;=Chart!$F$3),H734/100,#N/A)</f>
        <v>#N/A</v>
      </c>
      <c r="AG734" t="e">
        <f>IF(AND(Q734&gt;=Chart!$F$2,Q734&lt;=Chart!$F$3),W734/100,#N/A)</f>
        <v>#N/A</v>
      </c>
    </row>
    <row r="735" spans="1:33" x14ac:dyDescent="0.25">
      <c r="A735">
        <v>1462887000</v>
      </c>
      <c r="B735">
        <f>INDEX('Daily Data ADJ'!$1:$1048576,MATCH(Calc!$A735,'Daily Data ADJ'!$A:$A,0),MATCH("SPY, CBOE BZX: Close",'Daily Data ADJ'!$1:$1,0))</f>
        <v>184.73505742</v>
      </c>
      <c r="C735">
        <f>INDEX('Daily Data ADJ'!$1:$1048576,MATCH(Calc!$A735,'Daily Data ADJ'!$A:$A,0),MATCH("EFFR, FRED: Close",'Daily Data ADJ'!$1:$1,0))</f>
        <v>0.37</v>
      </c>
      <c r="D735" t="str">
        <f>INDEX('Daily Data ADJ'!$1:$1048576,MATCH(Calc!$A735,'Daily Data ADJ'!$A:$A,1),MATCH("SOFR, FRED: Close",'Daily Data ADJ'!$1:$1,0))</f>
        <v>NaN</v>
      </c>
      <c r="E735">
        <f>INDEX('Daily Data ADJ'!$1:$1048576,MATCH(Calc!$A735,'Daily Data ADJ'!$A:$A,0),MATCH("UPRO, CBOE BZX: Close",'Daily Data ADJ'!$1:$1,0))</f>
        <v>10.71664839</v>
      </c>
      <c r="F735">
        <f>INDEX('Daily Data ADJ'!$1:$1048576,MATCH(Calc!$A735,'Daily Data ADJ'!$A:$A,0),MATCH("ES1!, CME_MINI: Close",'Daily Data ADJ'!$1:$1,0))</f>
        <v>2077.5</v>
      </c>
      <c r="G735">
        <f>INDEX('Daily Data ADJ'!$1:$1048576,MATCH(Calc!$A735,'Daily Data ADJ'!$A:$A,0),MATCH("ES2!, CME_MINI: Close",'Daily Data ADJ'!$1:$1,0))</f>
        <v>2069.25</v>
      </c>
      <c r="H735">
        <f>INDEX('QUANDL MULTPL SP500_DIV_YIELD_M'!$A:$G,MATCH(Calc!$A735,'QUANDL MULTPL SP500_DIV_YIELD_M'!$A:$A,1),MATCH('QUANDL MULTPL SP500_DIV_YIELD_M'!$E$1,'QUANDL MULTPL SP500_DIV_YIELD_M'!$A$1:$G$1,0))</f>
        <v>2.12</v>
      </c>
      <c r="I735" s="5">
        <f t="shared" si="66"/>
        <v>5.4098919426142124E-3</v>
      </c>
      <c r="J735" s="1">
        <f>A735/24/60/60+DATE(1970,1,1)</f>
        <v>42500.5625</v>
      </c>
      <c r="K735" s="3">
        <f t="shared" si="69"/>
        <v>1</v>
      </c>
      <c r="L735" s="6">
        <f>(1+Chart!$F$4)^(1/(365/K735))-1</f>
        <v>6.6592785027408397E-5</v>
      </c>
      <c r="M735" s="6">
        <f t="shared" si="70"/>
        <v>1.0118330197039782E-5</v>
      </c>
      <c r="N735" s="6">
        <f t="shared" si="71"/>
        <v>1.4781783334250065E-5</v>
      </c>
      <c r="O735">
        <f>O734*(B735/B734)</f>
        <v>184.73505742000103</v>
      </c>
      <c r="P735">
        <f t="shared" si="67"/>
        <v>2016</v>
      </c>
      <c r="Q735" s="1">
        <f t="shared" si="68"/>
        <v>42500.5625</v>
      </c>
      <c r="R735">
        <f>IF(B736="",R734,IF(Q735&gt;=Chart!$F$2,E735,0))</f>
        <v>0</v>
      </c>
      <c r="S735">
        <f>IF(B736="",S734,IFERROR(IF(AND(R735&gt;0,R734=0),R735,(1+(B736/B735-1)*Calc!$Z$1)*S734),0))</f>
        <v>0</v>
      </c>
      <c r="T735">
        <f>IF(B736="",T734,IFERROR(IF(AND(R735&gt;0,R734=0),R735,(1+(B736/B735-1)*Calc!$Z$1-L736)*T734),0))</f>
        <v>0</v>
      </c>
      <c r="U735">
        <f>IF(B736="",U734,IFERROR(IF(AND(R735&gt;0,R734=0),R735,(1+(B736/B735-1)*Calc!$Z$1-M736*2)*U734),0))</f>
        <v>0</v>
      </c>
      <c r="V735">
        <f>IF(B736="",V734,IFERROR(IF(AND(R735&gt;0,R734=0),R735,(1+(B736/B735-1)*Calc!$Z$1-N736*2)*V734),0))</f>
        <v>0</v>
      </c>
      <c r="W735">
        <f>IF(ISNUMBER(C735),C735,W734)</f>
        <v>0.37</v>
      </c>
      <c r="Y735" s="1" t="e">
        <f>IF(AND(Q735&gt;=Chart!$F$2,Q735&lt;=Chart!$F$3),Q735,#N/A)</f>
        <v>#N/A</v>
      </c>
      <c r="Z735" t="e">
        <f>IF(AND(Q735&gt;=Chart!$F$2,Q735&lt;=Chart!$F$3),R735,#N/A)</f>
        <v>#N/A</v>
      </c>
      <c r="AA735" t="e">
        <f>IF(AND(Q735&gt;=Chart!$F$2,Q735&lt;=Chart!$F$3),S735,#N/A)</f>
        <v>#N/A</v>
      </c>
      <c r="AB735" t="e">
        <f>IF(AND(Q735&gt;=Chart!$F$2,Q735&lt;=Chart!$F$3),T735,#N/A)</f>
        <v>#N/A</v>
      </c>
      <c r="AC735" t="e">
        <f>IF(AND(Q735&gt;=Chart!$F$2,Q735&lt;=Chart!$F$3),U735,#N/A)</f>
        <v>#N/A</v>
      </c>
      <c r="AD735" t="e">
        <f>IF(AND(Q735&gt;=Chart!$F$2,Q735&lt;=Chart!$F$3),V735,#N/A)</f>
        <v>#N/A</v>
      </c>
      <c r="AE735" t="e">
        <f>IF(AND(Q735&gt;=Chart!$F$2,Q735&lt;=Chart!$F$3),I735,#N/A)</f>
        <v>#N/A</v>
      </c>
      <c r="AF735" t="e">
        <f>IF(AND(Q735&gt;=Chart!$F$2,Q735&lt;=Chart!$F$3),H735/100,#N/A)</f>
        <v>#N/A</v>
      </c>
      <c r="AG735" t="e">
        <f>IF(AND(Q735&gt;=Chart!$F$2,Q735&lt;=Chart!$F$3),W735/100,#N/A)</f>
        <v>#N/A</v>
      </c>
    </row>
    <row r="736" spans="1:33" x14ac:dyDescent="0.25">
      <c r="A736">
        <v>1462973400</v>
      </c>
      <c r="B736">
        <f>INDEX('Daily Data ADJ'!$1:$1048576,MATCH(Calc!$A736,'Daily Data ADJ'!$A:$A,0),MATCH("SPY, CBOE BZX: Close",'Daily Data ADJ'!$1:$1,0))</f>
        <v>183.00690505</v>
      </c>
      <c r="C736">
        <f>INDEX('Daily Data ADJ'!$1:$1048576,MATCH(Calc!$A736,'Daily Data ADJ'!$A:$A,0),MATCH("EFFR, FRED: Close",'Daily Data ADJ'!$1:$1,0))</f>
        <v>0.37</v>
      </c>
      <c r="D736" t="str">
        <f>INDEX('Daily Data ADJ'!$1:$1048576,MATCH(Calc!$A736,'Daily Data ADJ'!$A:$A,1),MATCH("SOFR, FRED: Close",'Daily Data ADJ'!$1:$1,0))</f>
        <v>NaN</v>
      </c>
      <c r="E736">
        <f>INDEX('Daily Data ADJ'!$1:$1048576,MATCH(Calc!$A736,'Daily Data ADJ'!$A:$A,0),MATCH("UPRO, CBOE BZX: Close",'Daily Data ADJ'!$1:$1,0))</f>
        <v>10.42268335</v>
      </c>
      <c r="F736">
        <f>INDEX('Daily Data ADJ'!$1:$1048576,MATCH(Calc!$A736,'Daily Data ADJ'!$A:$A,0),MATCH("ES1!, CME_MINI: Close",'Daily Data ADJ'!$1:$1,0))</f>
        <v>2058</v>
      </c>
      <c r="G736">
        <f>INDEX('Daily Data ADJ'!$1:$1048576,MATCH(Calc!$A736,'Daily Data ADJ'!$A:$A,0),MATCH("ES2!, CME_MINI: Close",'Daily Data ADJ'!$1:$1,0))</f>
        <v>2049.75</v>
      </c>
      <c r="H736">
        <f>INDEX('QUANDL MULTPL SP500_DIV_YIELD_M'!$A:$G,MATCH(Calc!$A736,'QUANDL MULTPL SP500_DIV_YIELD_M'!$A:$A,1),MATCH('QUANDL MULTPL SP500_DIV_YIELD_M'!$E$1,'QUANDL MULTPL SP500_DIV_YIELD_M'!$A$1:$G$1,0))</f>
        <v>2.12</v>
      </c>
      <c r="I736" s="5">
        <f t="shared" si="66"/>
        <v>5.2611774365962684E-3</v>
      </c>
      <c r="J736" s="1">
        <f>A736/24/60/60+DATE(1970,1,1)</f>
        <v>42501.5625</v>
      </c>
      <c r="K736" s="3">
        <f t="shared" si="69"/>
        <v>1</v>
      </c>
      <c r="L736" s="6">
        <f>(1+Chart!$F$4)^(1/(365/K736))-1</f>
        <v>6.6592785027408397E-5</v>
      </c>
      <c r="M736" s="6">
        <f t="shared" si="70"/>
        <v>1.0118330197039782E-5</v>
      </c>
      <c r="N736" s="6">
        <f t="shared" si="71"/>
        <v>1.437650277913427E-5</v>
      </c>
      <c r="O736">
        <f>O735*(B736/B735)</f>
        <v>183.00690505000102</v>
      </c>
      <c r="P736">
        <f t="shared" si="67"/>
        <v>2016</v>
      </c>
      <c r="Q736" s="1">
        <f t="shared" si="68"/>
        <v>42501.5625</v>
      </c>
      <c r="R736">
        <f>IF(B737="",R735,IF(Q736&gt;=Chart!$F$2,E736,0))</f>
        <v>0</v>
      </c>
      <c r="S736">
        <f>IF(B737="",S735,IFERROR(IF(AND(R736&gt;0,R735=0),R736,(1+(B737/B736-1)*Calc!$Z$1)*S735),0))</f>
        <v>0</v>
      </c>
      <c r="T736">
        <f>IF(B737="",T735,IFERROR(IF(AND(R736&gt;0,R735=0),R736,(1+(B737/B736-1)*Calc!$Z$1-L737)*T735),0))</f>
        <v>0</v>
      </c>
      <c r="U736">
        <f>IF(B737="",U735,IFERROR(IF(AND(R736&gt;0,R735=0),R736,(1+(B737/B736-1)*Calc!$Z$1-M737*2)*U735),0))</f>
        <v>0</v>
      </c>
      <c r="V736">
        <f>IF(B737="",V735,IFERROR(IF(AND(R736&gt;0,R735=0),R736,(1+(B737/B736-1)*Calc!$Z$1-N737*2)*V735),0))</f>
        <v>0</v>
      </c>
      <c r="W736">
        <f>IF(ISNUMBER(C736),C736,W735)</f>
        <v>0.37</v>
      </c>
      <c r="Y736" s="1" t="e">
        <f>IF(AND(Q736&gt;=Chart!$F$2,Q736&lt;=Chart!$F$3),Q736,#N/A)</f>
        <v>#N/A</v>
      </c>
      <c r="Z736" t="e">
        <f>IF(AND(Q736&gt;=Chart!$F$2,Q736&lt;=Chart!$F$3),R736,#N/A)</f>
        <v>#N/A</v>
      </c>
      <c r="AA736" t="e">
        <f>IF(AND(Q736&gt;=Chart!$F$2,Q736&lt;=Chart!$F$3),S736,#N/A)</f>
        <v>#N/A</v>
      </c>
      <c r="AB736" t="e">
        <f>IF(AND(Q736&gt;=Chart!$F$2,Q736&lt;=Chart!$F$3),T736,#N/A)</f>
        <v>#N/A</v>
      </c>
      <c r="AC736" t="e">
        <f>IF(AND(Q736&gt;=Chart!$F$2,Q736&lt;=Chart!$F$3),U736,#N/A)</f>
        <v>#N/A</v>
      </c>
      <c r="AD736" t="e">
        <f>IF(AND(Q736&gt;=Chart!$F$2,Q736&lt;=Chart!$F$3),V736,#N/A)</f>
        <v>#N/A</v>
      </c>
      <c r="AE736" t="e">
        <f>IF(AND(Q736&gt;=Chart!$F$2,Q736&lt;=Chart!$F$3),I736,#N/A)</f>
        <v>#N/A</v>
      </c>
      <c r="AF736" t="e">
        <f>IF(AND(Q736&gt;=Chart!$F$2,Q736&lt;=Chart!$F$3),H736/100,#N/A)</f>
        <v>#N/A</v>
      </c>
      <c r="AG736" t="e">
        <f>IF(AND(Q736&gt;=Chart!$F$2,Q736&lt;=Chart!$F$3),W736/100,#N/A)</f>
        <v>#N/A</v>
      </c>
    </row>
    <row r="737" spans="1:33" x14ac:dyDescent="0.25">
      <c r="A737">
        <v>1463059800</v>
      </c>
      <c r="B737">
        <f>INDEX('Daily Data ADJ'!$1:$1048576,MATCH(Calc!$A737,'Daily Data ADJ'!$A:$A,0),MATCH("SPY, CBOE BZX: Close",'Daily Data ADJ'!$1:$1,0))</f>
        <v>183.06007897000001</v>
      </c>
      <c r="C737">
        <f>INDEX('Daily Data ADJ'!$1:$1048576,MATCH(Calc!$A737,'Daily Data ADJ'!$A:$A,0),MATCH("EFFR, FRED: Close",'Daily Data ADJ'!$1:$1,0))</f>
        <v>0.37</v>
      </c>
      <c r="D737" t="str">
        <f>INDEX('Daily Data ADJ'!$1:$1048576,MATCH(Calc!$A737,'Daily Data ADJ'!$A:$A,1),MATCH("SOFR, FRED: Close",'Daily Data ADJ'!$1:$1,0))</f>
        <v>NaN</v>
      </c>
      <c r="E737">
        <f>INDEX('Daily Data ADJ'!$1:$1048576,MATCH(Calc!$A737,'Daily Data ADJ'!$A:$A,0),MATCH("UPRO, CBOE BZX: Close",'Daily Data ADJ'!$1:$1,0))</f>
        <v>10.42104988</v>
      </c>
      <c r="F737">
        <f>INDEX('Daily Data ADJ'!$1:$1048576,MATCH(Calc!$A737,'Daily Data ADJ'!$A:$A,0),MATCH("ES1!, CME_MINI: Close",'Daily Data ADJ'!$1:$1,0))</f>
        <v>2058.75</v>
      </c>
      <c r="G737">
        <f>INDEX('Daily Data ADJ'!$1:$1048576,MATCH(Calc!$A737,'Daily Data ADJ'!$A:$A,0),MATCH("ES2!, CME_MINI: Close",'Daily Data ADJ'!$1:$1,0))</f>
        <v>2050.75</v>
      </c>
      <c r="H737">
        <f>INDEX('QUANDL MULTPL SP500_DIV_YIELD_M'!$A:$G,MATCH(Calc!$A737,'QUANDL MULTPL SP500_DIV_YIELD_M'!$A:$A,1),MATCH('QUANDL MULTPL SP500_DIV_YIELD_M'!$E$1,'QUANDL MULTPL SP500_DIV_YIELD_M'!$A$1:$G$1,0))</f>
        <v>2.12</v>
      </c>
      <c r="I737" s="5">
        <f t="shared" si="66"/>
        <v>5.74695238433676E-3</v>
      </c>
      <c r="J737" s="1">
        <f>A737/24/60/60+DATE(1970,1,1)</f>
        <v>42502.5625</v>
      </c>
      <c r="K737" s="3">
        <f t="shared" si="69"/>
        <v>1</v>
      </c>
      <c r="L737" s="6">
        <f>(1+Chart!$F$4)^(1/(365/K737))-1</f>
        <v>6.6592785027408397E-5</v>
      </c>
      <c r="M737" s="6">
        <f t="shared" si="70"/>
        <v>1.0118330197039782E-5</v>
      </c>
      <c r="N737" s="6">
        <f t="shared" si="71"/>
        <v>1.5700127769413541E-5</v>
      </c>
      <c r="O737">
        <f>O736*(B737/B736)</f>
        <v>183.06007897000103</v>
      </c>
      <c r="P737">
        <f t="shared" si="67"/>
        <v>2016</v>
      </c>
      <c r="Q737" s="1">
        <f t="shared" si="68"/>
        <v>42502.5625</v>
      </c>
      <c r="R737">
        <f>IF(B738="",R736,IF(Q737&gt;=Chart!$F$2,E737,0))</f>
        <v>0</v>
      </c>
      <c r="S737">
        <f>IF(B738="",S736,IFERROR(IF(AND(R737&gt;0,R736=0),R737,(1+(B738/B737-1)*Calc!$Z$1)*S736),0))</f>
        <v>0</v>
      </c>
      <c r="T737">
        <f>IF(B738="",T736,IFERROR(IF(AND(R737&gt;0,R736=0),R737,(1+(B738/B737-1)*Calc!$Z$1-L738)*T736),0))</f>
        <v>0</v>
      </c>
      <c r="U737">
        <f>IF(B738="",U736,IFERROR(IF(AND(R737&gt;0,R736=0),R737,(1+(B738/B737-1)*Calc!$Z$1-M738*2)*U736),0))</f>
        <v>0</v>
      </c>
      <c r="V737">
        <f>IF(B738="",V736,IFERROR(IF(AND(R737&gt;0,R736=0),R737,(1+(B738/B737-1)*Calc!$Z$1-N738*2)*V736),0))</f>
        <v>0</v>
      </c>
      <c r="W737">
        <f>IF(ISNUMBER(C737),C737,W736)</f>
        <v>0.37</v>
      </c>
      <c r="Y737" s="1" t="e">
        <f>IF(AND(Q737&gt;=Chart!$F$2,Q737&lt;=Chart!$F$3),Q737,#N/A)</f>
        <v>#N/A</v>
      </c>
      <c r="Z737" t="e">
        <f>IF(AND(Q737&gt;=Chart!$F$2,Q737&lt;=Chart!$F$3),R737,#N/A)</f>
        <v>#N/A</v>
      </c>
      <c r="AA737" t="e">
        <f>IF(AND(Q737&gt;=Chart!$F$2,Q737&lt;=Chart!$F$3),S737,#N/A)</f>
        <v>#N/A</v>
      </c>
      <c r="AB737" t="e">
        <f>IF(AND(Q737&gt;=Chart!$F$2,Q737&lt;=Chart!$F$3),T737,#N/A)</f>
        <v>#N/A</v>
      </c>
      <c r="AC737" t="e">
        <f>IF(AND(Q737&gt;=Chart!$F$2,Q737&lt;=Chart!$F$3),U737,#N/A)</f>
        <v>#N/A</v>
      </c>
      <c r="AD737" t="e">
        <f>IF(AND(Q737&gt;=Chart!$F$2,Q737&lt;=Chart!$F$3),V737,#N/A)</f>
        <v>#N/A</v>
      </c>
      <c r="AE737" t="e">
        <f>IF(AND(Q737&gt;=Chart!$F$2,Q737&lt;=Chart!$F$3),I737,#N/A)</f>
        <v>#N/A</v>
      </c>
      <c r="AF737" t="e">
        <f>IF(AND(Q737&gt;=Chart!$F$2,Q737&lt;=Chart!$F$3),H737/100,#N/A)</f>
        <v>#N/A</v>
      </c>
      <c r="AG737" t="e">
        <f>IF(AND(Q737&gt;=Chart!$F$2,Q737&lt;=Chart!$F$3),W737/100,#N/A)</f>
        <v>#N/A</v>
      </c>
    </row>
    <row r="738" spans="1:33" x14ac:dyDescent="0.25">
      <c r="A738">
        <v>1463146200</v>
      </c>
      <c r="B738">
        <f>INDEX('Daily Data ADJ'!$1:$1048576,MATCH(Calc!$A738,'Daily Data ADJ'!$A:$A,0),MATCH("SPY, CBOE BZX: Close",'Daily Data ADJ'!$1:$1,0))</f>
        <v>181.46486139000001</v>
      </c>
      <c r="C738">
        <f>INDEX('Daily Data ADJ'!$1:$1048576,MATCH(Calc!$A738,'Daily Data ADJ'!$A:$A,0),MATCH("EFFR, FRED: Close",'Daily Data ADJ'!$1:$1,0))</f>
        <v>0.37</v>
      </c>
      <c r="D738" t="str">
        <f>INDEX('Daily Data ADJ'!$1:$1048576,MATCH(Calc!$A738,'Daily Data ADJ'!$A:$A,1),MATCH("SOFR, FRED: Close",'Daily Data ADJ'!$1:$1,0))</f>
        <v>NaN</v>
      </c>
      <c r="E738">
        <f>INDEX('Daily Data ADJ'!$1:$1048576,MATCH(Calc!$A738,'Daily Data ADJ'!$A:$A,0),MATCH("UPRO, CBOE BZX: Close",'Daily Data ADJ'!$1:$1,0))</f>
        <v>10.14505003</v>
      </c>
      <c r="F738">
        <f>INDEX('Daily Data ADJ'!$1:$1048576,MATCH(Calc!$A738,'Daily Data ADJ'!$A:$A,0),MATCH("ES1!, CME_MINI: Close",'Daily Data ADJ'!$1:$1,0))</f>
        <v>2043.5</v>
      </c>
      <c r="G738">
        <f>INDEX('Daily Data ADJ'!$1:$1048576,MATCH(Calc!$A738,'Daily Data ADJ'!$A:$A,0),MATCH("ES2!, CME_MINI: Close",'Daily Data ADJ'!$1:$1,0))</f>
        <v>2035.5</v>
      </c>
      <c r="H738">
        <f>INDEX('QUANDL MULTPL SP500_DIV_YIELD_M'!$A:$G,MATCH(Calc!$A738,'QUANDL MULTPL SP500_DIV_YIELD_M'!$A:$A,1),MATCH('QUANDL MULTPL SP500_DIV_YIELD_M'!$E$1,'QUANDL MULTPL SP500_DIV_YIELD_M'!$A$1:$G$1,0))</f>
        <v>2.12</v>
      </c>
      <c r="I738" s="5">
        <f t="shared" si="66"/>
        <v>5.6323087547969254E-3</v>
      </c>
      <c r="J738" s="1">
        <f>A738/24/60/60+DATE(1970,1,1)</f>
        <v>42503.5625</v>
      </c>
      <c r="K738" s="3">
        <f t="shared" si="69"/>
        <v>1</v>
      </c>
      <c r="L738" s="6">
        <f>(1+Chart!$F$4)^(1/(365/K738))-1</f>
        <v>6.6592785027408397E-5</v>
      </c>
      <c r="M738" s="6">
        <f t="shared" si="70"/>
        <v>1.0118330197039782E-5</v>
      </c>
      <c r="N738" s="6">
        <f t="shared" si="71"/>
        <v>1.5387807736688686E-5</v>
      </c>
      <c r="O738">
        <f>O737*(B738/B737)</f>
        <v>181.464861390001</v>
      </c>
      <c r="P738">
        <f t="shared" si="67"/>
        <v>2016</v>
      </c>
      <c r="Q738" s="1">
        <f t="shared" si="68"/>
        <v>42503.5625</v>
      </c>
      <c r="R738">
        <f>IF(B739="",R737,IF(Q738&gt;=Chart!$F$2,E738,0))</f>
        <v>0</v>
      </c>
      <c r="S738">
        <f>IF(B739="",S737,IFERROR(IF(AND(R738&gt;0,R737=0),R738,(1+(B739/B738-1)*Calc!$Z$1)*S737),0))</f>
        <v>0</v>
      </c>
      <c r="T738">
        <f>IF(B739="",T737,IFERROR(IF(AND(R738&gt;0,R737=0),R738,(1+(B739/B738-1)*Calc!$Z$1-L739)*T737),0))</f>
        <v>0</v>
      </c>
      <c r="U738">
        <f>IF(B739="",U737,IFERROR(IF(AND(R738&gt;0,R737=0),R738,(1+(B739/B738-1)*Calc!$Z$1-M739*2)*U737),0))</f>
        <v>0</v>
      </c>
      <c r="V738">
        <f>IF(B739="",V737,IFERROR(IF(AND(R738&gt;0,R737=0),R738,(1+(B739/B738-1)*Calc!$Z$1-N739*2)*V737),0))</f>
        <v>0</v>
      </c>
      <c r="W738">
        <f>IF(ISNUMBER(C738),C738,W737)</f>
        <v>0.37</v>
      </c>
      <c r="Y738" s="1" t="e">
        <f>IF(AND(Q738&gt;=Chart!$F$2,Q738&lt;=Chart!$F$3),Q738,#N/A)</f>
        <v>#N/A</v>
      </c>
      <c r="Z738" t="e">
        <f>IF(AND(Q738&gt;=Chart!$F$2,Q738&lt;=Chart!$F$3),R738,#N/A)</f>
        <v>#N/A</v>
      </c>
      <c r="AA738" t="e">
        <f>IF(AND(Q738&gt;=Chart!$F$2,Q738&lt;=Chart!$F$3),S738,#N/A)</f>
        <v>#N/A</v>
      </c>
      <c r="AB738" t="e">
        <f>IF(AND(Q738&gt;=Chart!$F$2,Q738&lt;=Chart!$F$3),T738,#N/A)</f>
        <v>#N/A</v>
      </c>
      <c r="AC738" t="e">
        <f>IF(AND(Q738&gt;=Chart!$F$2,Q738&lt;=Chart!$F$3),U738,#N/A)</f>
        <v>#N/A</v>
      </c>
      <c r="AD738" t="e">
        <f>IF(AND(Q738&gt;=Chart!$F$2,Q738&lt;=Chart!$F$3),V738,#N/A)</f>
        <v>#N/A</v>
      </c>
      <c r="AE738" t="e">
        <f>IF(AND(Q738&gt;=Chart!$F$2,Q738&lt;=Chart!$F$3),I738,#N/A)</f>
        <v>#N/A</v>
      </c>
      <c r="AF738" t="e">
        <f>IF(AND(Q738&gt;=Chart!$F$2,Q738&lt;=Chart!$F$3),H738/100,#N/A)</f>
        <v>#N/A</v>
      </c>
      <c r="AG738" t="e">
        <f>IF(AND(Q738&gt;=Chart!$F$2,Q738&lt;=Chart!$F$3),W738/100,#N/A)</f>
        <v>#N/A</v>
      </c>
    </row>
    <row r="739" spans="1:33" x14ac:dyDescent="0.25">
      <c r="A739">
        <v>1463405400</v>
      </c>
      <c r="B739">
        <f>INDEX('Daily Data ADJ'!$1:$1048576,MATCH(Calc!$A739,'Daily Data ADJ'!$A:$A,0),MATCH("SPY, CBOE BZX: Close",'Daily Data ADJ'!$1:$1,0))</f>
        <v>183.25505000000001</v>
      </c>
      <c r="C739">
        <f>INDEX('Daily Data ADJ'!$1:$1048576,MATCH(Calc!$A739,'Daily Data ADJ'!$A:$A,0),MATCH("EFFR, FRED: Close",'Daily Data ADJ'!$1:$1,0))</f>
        <v>0.37</v>
      </c>
      <c r="D739" t="str">
        <f>INDEX('Daily Data ADJ'!$1:$1048576,MATCH(Calc!$A739,'Daily Data ADJ'!$A:$A,1),MATCH("SOFR, FRED: Close",'Daily Data ADJ'!$1:$1,0))</f>
        <v>NaN</v>
      </c>
      <c r="E739">
        <f>INDEX('Daily Data ADJ'!$1:$1048576,MATCH(Calc!$A739,'Daily Data ADJ'!$A:$A,0),MATCH("UPRO, CBOE BZX: Close",'Daily Data ADJ'!$1:$1,0))</f>
        <v>10.445546970000001</v>
      </c>
      <c r="F739">
        <f>INDEX('Daily Data ADJ'!$1:$1048576,MATCH(Calc!$A739,'Daily Data ADJ'!$A:$A,0),MATCH("ES1!, CME_MINI: Close",'Daily Data ADJ'!$1:$1,0))</f>
        <v>2062.75</v>
      </c>
      <c r="G739">
        <f>INDEX('Daily Data ADJ'!$1:$1048576,MATCH(Calc!$A739,'Daily Data ADJ'!$A:$A,0),MATCH("ES2!, CME_MINI: Close",'Daily Data ADJ'!$1:$1,0))</f>
        <v>2054.5</v>
      </c>
      <c r="H739">
        <f>INDEX('QUANDL MULTPL SP500_DIV_YIELD_M'!$A:$G,MATCH(Calc!$A739,'QUANDL MULTPL SP500_DIV_YIELD_M'!$A:$A,1),MATCH('QUANDL MULTPL SP500_DIV_YIELD_M'!$E$1,'QUANDL MULTPL SP500_DIV_YIELD_M'!$A$1:$G$1,0))</f>
        <v>2.12</v>
      </c>
      <c r="I739" s="5">
        <f t="shared" si="66"/>
        <v>5.2976602393376461E-3</v>
      </c>
      <c r="J739" s="1">
        <f>A739/24/60/60+DATE(1970,1,1)</f>
        <v>42506.5625</v>
      </c>
      <c r="K739" s="3">
        <f t="shared" si="69"/>
        <v>3</v>
      </c>
      <c r="L739" s="6">
        <f>(1+Chart!$F$4)^(1/(365/K739))-1</f>
        <v>1.9979165917494157E-4</v>
      </c>
      <c r="M739" s="6">
        <f t="shared" si="70"/>
        <v>3.0355297734319109E-5</v>
      </c>
      <c r="N739" s="6">
        <f t="shared" si="71"/>
        <v>4.3428425188674069E-5</v>
      </c>
      <c r="O739">
        <f>O738*(B739/B738)</f>
        <v>183.25505000000101</v>
      </c>
      <c r="P739">
        <f t="shared" si="67"/>
        <v>2016</v>
      </c>
      <c r="Q739" s="1">
        <f t="shared" si="68"/>
        <v>42506.5625</v>
      </c>
      <c r="R739">
        <f>IF(B740="",R738,IF(Q739&gt;=Chart!$F$2,E739,0))</f>
        <v>0</v>
      </c>
      <c r="S739">
        <f>IF(B740="",S738,IFERROR(IF(AND(R739&gt;0,R738=0),R739,(1+(B740/B739-1)*Calc!$Z$1)*S738),0))</f>
        <v>0</v>
      </c>
      <c r="T739">
        <f>IF(B740="",T738,IFERROR(IF(AND(R739&gt;0,R738=0),R739,(1+(B740/B739-1)*Calc!$Z$1-L740)*T738),0))</f>
        <v>0</v>
      </c>
      <c r="U739">
        <f>IF(B740="",U738,IFERROR(IF(AND(R739&gt;0,R738=0),R739,(1+(B740/B739-1)*Calc!$Z$1-M740*2)*U738),0))</f>
        <v>0</v>
      </c>
      <c r="V739">
        <f>IF(B740="",V738,IFERROR(IF(AND(R739&gt;0,R738=0),R739,(1+(B740/B739-1)*Calc!$Z$1-N740*2)*V738),0))</f>
        <v>0</v>
      </c>
      <c r="W739">
        <f>IF(ISNUMBER(C739),C739,W738)</f>
        <v>0.37</v>
      </c>
      <c r="Y739" s="1" t="e">
        <f>IF(AND(Q739&gt;=Chart!$F$2,Q739&lt;=Chart!$F$3),Q739,#N/A)</f>
        <v>#N/A</v>
      </c>
      <c r="Z739" t="e">
        <f>IF(AND(Q739&gt;=Chart!$F$2,Q739&lt;=Chart!$F$3),R739,#N/A)</f>
        <v>#N/A</v>
      </c>
      <c r="AA739" t="e">
        <f>IF(AND(Q739&gt;=Chart!$F$2,Q739&lt;=Chart!$F$3),S739,#N/A)</f>
        <v>#N/A</v>
      </c>
      <c r="AB739" t="e">
        <f>IF(AND(Q739&gt;=Chart!$F$2,Q739&lt;=Chart!$F$3),T739,#N/A)</f>
        <v>#N/A</v>
      </c>
      <c r="AC739" t="e">
        <f>IF(AND(Q739&gt;=Chart!$F$2,Q739&lt;=Chart!$F$3),U739,#N/A)</f>
        <v>#N/A</v>
      </c>
      <c r="AD739" t="e">
        <f>IF(AND(Q739&gt;=Chart!$F$2,Q739&lt;=Chart!$F$3),V739,#N/A)</f>
        <v>#N/A</v>
      </c>
      <c r="AE739" t="e">
        <f>IF(AND(Q739&gt;=Chart!$F$2,Q739&lt;=Chart!$F$3),I739,#N/A)</f>
        <v>#N/A</v>
      </c>
      <c r="AF739" t="e">
        <f>IF(AND(Q739&gt;=Chart!$F$2,Q739&lt;=Chart!$F$3),H739/100,#N/A)</f>
        <v>#N/A</v>
      </c>
      <c r="AG739" t="e">
        <f>IF(AND(Q739&gt;=Chart!$F$2,Q739&lt;=Chart!$F$3),W739/100,#N/A)</f>
        <v>#N/A</v>
      </c>
    </row>
    <row r="740" spans="1:33" x14ac:dyDescent="0.25">
      <c r="A740">
        <v>1463491800</v>
      </c>
      <c r="B740">
        <f>INDEX('Daily Data ADJ'!$1:$1048576,MATCH(Calc!$A740,'Daily Data ADJ'!$A:$A,0),MATCH("SPY, CBOE BZX: Close",'Daily Data ADJ'!$1:$1,0))</f>
        <v>181.54533126000001</v>
      </c>
      <c r="C740">
        <f>INDEX('Daily Data ADJ'!$1:$1048576,MATCH(Calc!$A740,'Daily Data ADJ'!$A:$A,0),MATCH("EFFR, FRED: Close",'Daily Data ADJ'!$1:$1,0))</f>
        <v>0.37</v>
      </c>
      <c r="D740" t="str">
        <f>INDEX('Daily Data ADJ'!$1:$1048576,MATCH(Calc!$A740,'Daily Data ADJ'!$A:$A,1),MATCH("SOFR, FRED: Close",'Daily Data ADJ'!$1:$1,0))</f>
        <v>NaN</v>
      </c>
      <c r="E740">
        <f>INDEX('Daily Data ADJ'!$1:$1048576,MATCH(Calc!$A740,'Daily Data ADJ'!$A:$A,0),MATCH("UPRO, CBOE BZX: Close",'Daily Data ADJ'!$1:$1,0))</f>
        <v>10.161381739999999</v>
      </c>
      <c r="F740">
        <f>INDEX('Daily Data ADJ'!$1:$1048576,MATCH(Calc!$A740,'Daily Data ADJ'!$A:$A,0),MATCH("ES1!, CME_MINI: Close",'Daily Data ADJ'!$1:$1,0))</f>
        <v>2043.5</v>
      </c>
      <c r="G740">
        <f>INDEX('Daily Data ADJ'!$1:$1048576,MATCH(Calc!$A740,'Daily Data ADJ'!$A:$A,0),MATCH("ES2!, CME_MINI: Close",'Daily Data ADJ'!$1:$1,0))</f>
        <v>2035.5</v>
      </c>
      <c r="H740">
        <f>INDEX('QUANDL MULTPL SP500_DIV_YIELD_M'!$A:$G,MATCH(Calc!$A740,'QUANDL MULTPL SP500_DIV_YIELD_M'!$A:$A,1),MATCH('QUANDL MULTPL SP500_DIV_YIELD_M'!$E$1,'QUANDL MULTPL SP500_DIV_YIELD_M'!$A$1:$G$1,0))</f>
        <v>2.12</v>
      </c>
      <c r="I740" s="5">
        <f t="shared" si="66"/>
        <v>5.6323087547969254E-3</v>
      </c>
      <c r="J740" s="1">
        <f>A740/24/60/60+DATE(1970,1,1)</f>
        <v>42507.5625</v>
      </c>
      <c r="K740" s="3">
        <f t="shared" si="69"/>
        <v>1</v>
      </c>
      <c r="L740" s="6">
        <f>(1+Chart!$F$4)^(1/(365/K740))-1</f>
        <v>6.6592785027408397E-5</v>
      </c>
      <c r="M740" s="6">
        <f t="shared" si="70"/>
        <v>1.0118330197039782E-5</v>
      </c>
      <c r="N740" s="6">
        <f t="shared" si="71"/>
        <v>1.5387807736688686E-5</v>
      </c>
      <c r="O740">
        <f>O739*(B740/B739)</f>
        <v>181.54533126000101</v>
      </c>
      <c r="P740">
        <f t="shared" si="67"/>
        <v>2016</v>
      </c>
      <c r="Q740" s="1">
        <f t="shared" si="68"/>
        <v>42507.5625</v>
      </c>
      <c r="R740">
        <f>IF(B741="",R739,IF(Q740&gt;=Chart!$F$2,E740,0))</f>
        <v>0</v>
      </c>
      <c r="S740">
        <f>IF(B741="",S739,IFERROR(IF(AND(R740&gt;0,R739=0),R740,(1+(B741/B740-1)*Calc!$Z$1)*S739),0))</f>
        <v>0</v>
      </c>
      <c r="T740">
        <f>IF(B741="",T739,IFERROR(IF(AND(R740&gt;0,R739=0),R740,(1+(B741/B740-1)*Calc!$Z$1-L741)*T739),0))</f>
        <v>0</v>
      </c>
      <c r="U740">
        <f>IF(B741="",U739,IFERROR(IF(AND(R740&gt;0,R739=0),R740,(1+(B741/B740-1)*Calc!$Z$1-M741*2)*U739),0))</f>
        <v>0</v>
      </c>
      <c r="V740">
        <f>IF(B741="",V739,IFERROR(IF(AND(R740&gt;0,R739=0),R740,(1+(B741/B740-1)*Calc!$Z$1-N741*2)*V739),0))</f>
        <v>0</v>
      </c>
      <c r="W740">
        <f>IF(ISNUMBER(C740),C740,W739)</f>
        <v>0.37</v>
      </c>
      <c r="Y740" s="1" t="e">
        <f>IF(AND(Q740&gt;=Chart!$F$2,Q740&lt;=Chart!$F$3),Q740,#N/A)</f>
        <v>#N/A</v>
      </c>
      <c r="Z740" t="e">
        <f>IF(AND(Q740&gt;=Chart!$F$2,Q740&lt;=Chart!$F$3),R740,#N/A)</f>
        <v>#N/A</v>
      </c>
      <c r="AA740" t="e">
        <f>IF(AND(Q740&gt;=Chart!$F$2,Q740&lt;=Chart!$F$3),S740,#N/A)</f>
        <v>#N/A</v>
      </c>
      <c r="AB740" t="e">
        <f>IF(AND(Q740&gt;=Chart!$F$2,Q740&lt;=Chart!$F$3),T740,#N/A)</f>
        <v>#N/A</v>
      </c>
      <c r="AC740" t="e">
        <f>IF(AND(Q740&gt;=Chart!$F$2,Q740&lt;=Chart!$F$3),U740,#N/A)</f>
        <v>#N/A</v>
      </c>
      <c r="AD740" t="e">
        <f>IF(AND(Q740&gt;=Chart!$F$2,Q740&lt;=Chart!$F$3),V740,#N/A)</f>
        <v>#N/A</v>
      </c>
      <c r="AE740" t="e">
        <f>IF(AND(Q740&gt;=Chart!$F$2,Q740&lt;=Chart!$F$3),I740,#N/A)</f>
        <v>#N/A</v>
      </c>
      <c r="AF740" t="e">
        <f>IF(AND(Q740&gt;=Chart!$F$2,Q740&lt;=Chart!$F$3),H740/100,#N/A)</f>
        <v>#N/A</v>
      </c>
      <c r="AG740" t="e">
        <f>IF(AND(Q740&gt;=Chart!$F$2,Q740&lt;=Chart!$F$3),W740/100,#N/A)</f>
        <v>#N/A</v>
      </c>
    </row>
    <row r="741" spans="1:33" x14ac:dyDescent="0.25">
      <c r="A741">
        <v>1463578200</v>
      </c>
      <c r="B741">
        <f>INDEX('Daily Data ADJ'!$1:$1048576,MATCH(Calc!$A741,'Daily Data ADJ'!$A:$A,0),MATCH("SPY, CBOE BZX: Close",'Daily Data ADJ'!$1:$1,0))</f>
        <v>181.59779619</v>
      </c>
      <c r="C741">
        <f>INDEX('Daily Data ADJ'!$1:$1048576,MATCH(Calc!$A741,'Daily Data ADJ'!$A:$A,0),MATCH("EFFR, FRED: Close",'Daily Data ADJ'!$1:$1,0))</f>
        <v>0.37</v>
      </c>
      <c r="D741" t="str">
        <f>INDEX('Daily Data ADJ'!$1:$1048576,MATCH(Calc!$A741,'Daily Data ADJ'!$A:$A,1),MATCH("SOFR, FRED: Close",'Daily Data ADJ'!$1:$1,0))</f>
        <v>NaN</v>
      </c>
      <c r="E741">
        <f>INDEX('Daily Data ADJ'!$1:$1048576,MATCH(Calc!$A741,'Daily Data ADJ'!$A:$A,0),MATCH("UPRO, CBOE BZX: Close",'Daily Data ADJ'!$1:$1,0))</f>
        <v>10.174446530000001</v>
      </c>
      <c r="F741">
        <f>INDEX('Daily Data ADJ'!$1:$1048576,MATCH(Calc!$A741,'Daily Data ADJ'!$A:$A,0),MATCH("ES1!, CME_MINI: Close",'Daily Data ADJ'!$1:$1,0))</f>
        <v>2041.5</v>
      </c>
      <c r="G741">
        <f>INDEX('Daily Data ADJ'!$1:$1048576,MATCH(Calc!$A741,'Daily Data ADJ'!$A:$A,0),MATCH("ES2!, CME_MINI: Close",'Daily Data ADJ'!$1:$1,0))</f>
        <v>2033.5</v>
      </c>
      <c r="H741">
        <f>INDEX('QUANDL MULTPL SP500_DIV_YIELD_M'!$A:$G,MATCH(Calc!$A741,'QUANDL MULTPL SP500_DIV_YIELD_M'!$A:$A,1),MATCH('QUANDL MULTPL SP500_DIV_YIELD_M'!$E$1,'QUANDL MULTPL SP500_DIV_YIELD_M'!$A$1:$G$1,0))</f>
        <v>2.12</v>
      </c>
      <c r="I741" s="5">
        <f t="shared" si="66"/>
        <v>5.6171472316464167E-3</v>
      </c>
      <c r="J741" s="1">
        <f>A741/24/60/60+DATE(1970,1,1)</f>
        <v>42508.5625</v>
      </c>
      <c r="K741" s="3">
        <f t="shared" si="69"/>
        <v>1</v>
      </c>
      <c r="L741" s="6">
        <f>(1+Chart!$F$4)^(1/(365/K741))-1</f>
        <v>6.6592785027408397E-5</v>
      </c>
      <c r="M741" s="6">
        <f t="shared" si="70"/>
        <v>1.0118330197039782E-5</v>
      </c>
      <c r="N741" s="6">
        <f t="shared" si="71"/>
        <v>1.5346501017754477E-5</v>
      </c>
      <c r="O741">
        <f>O740*(B741/B740)</f>
        <v>181.59779619000102</v>
      </c>
      <c r="P741">
        <f t="shared" si="67"/>
        <v>2016</v>
      </c>
      <c r="Q741" s="1">
        <f t="shared" si="68"/>
        <v>42508.5625</v>
      </c>
      <c r="R741">
        <f>IF(B742="",R740,IF(Q741&gt;=Chart!$F$2,E741,0))</f>
        <v>0</v>
      </c>
      <c r="S741">
        <f>IF(B742="",S740,IFERROR(IF(AND(R741&gt;0,R740=0),R741,(1+(B742/B741-1)*Calc!$Z$1)*S740),0))</f>
        <v>0</v>
      </c>
      <c r="T741">
        <f>IF(B742="",T740,IFERROR(IF(AND(R741&gt;0,R740=0),R741,(1+(B742/B741-1)*Calc!$Z$1-L742)*T740),0))</f>
        <v>0</v>
      </c>
      <c r="U741">
        <f>IF(B742="",U740,IFERROR(IF(AND(R741&gt;0,R740=0),R741,(1+(B742/B741-1)*Calc!$Z$1-M742*2)*U740),0))</f>
        <v>0</v>
      </c>
      <c r="V741">
        <f>IF(B742="",V740,IFERROR(IF(AND(R741&gt;0,R740=0),R741,(1+(B742/B741-1)*Calc!$Z$1-N742*2)*V740),0))</f>
        <v>0</v>
      </c>
      <c r="W741">
        <f>IF(ISNUMBER(C741),C741,W740)</f>
        <v>0.37</v>
      </c>
      <c r="Y741" s="1" t="e">
        <f>IF(AND(Q741&gt;=Chart!$F$2,Q741&lt;=Chart!$F$3),Q741,#N/A)</f>
        <v>#N/A</v>
      </c>
      <c r="Z741" t="e">
        <f>IF(AND(Q741&gt;=Chart!$F$2,Q741&lt;=Chart!$F$3),R741,#N/A)</f>
        <v>#N/A</v>
      </c>
      <c r="AA741" t="e">
        <f>IF(AND(Q741&gt;=Chart!$F$2,Q741&lt;=Chart!$F$3),S741,#N/A)</f>
        <v>#N/A</v>
      </c>
      <c r="AB741" t="e">
        <f>IF(AND(Q741&gt;=Chart!$F$2,Q741&lt;=Chart!$F$3),T741,#N/A)</f>
        <v>#N/A</v>
      </c>
      <c r="AC741" t="e">
        <f>IF(AND(Q741&gt;=Chart!$F$2,Q741&lt;=Chart!$F$3),U741,#N/A)</f>
        <v>#N/A</v>
      </c>
      <c r="AD741" t="e">
        <f>IF(AND(Q741&gt;=Chart!$F$2,Q741&lt;=Chart!$F$3),V741,#N/A)</f>
        <v>#N/A</v>
      </c>
      <c r="AE741" t="e">
        <f>IF(AND(Q741&gt;=Chart!$F$2,Q741&lt;=Chart!$F$3),I741,#N/A)</f>
        <v>#N/A</v>
      </c>
      <c r="AF741" t="e">
        <f>IF(AND(Q741&gt;=Chart!$F$2,Q741&lt;=Chart!$F$3),H741/100,#N/A)</f>
        <v>#N/A</v>
      </c>
      <c r="AG741" t="e">
        <f>IF(AND(Q741&gt;=Chart!$F$2,Q741&lt;=Chart!$F$3),W741/100,#N/A)</f>
        <v>#N/A</v>
      </c>
    </row>
    <row r="742" spans="1:33" x14ac:dyDescent="0.25">
      <c r="A742">
        <v>1463664600</v>
      </c>
      <c r="B742">
        <f>INDEX('Daily Data ADJ'!$1:$1048576,MATCH(Calc!$A742,'Daily Data ADJ'!$A:$A,0),MATCH("SPY, CBOE BZX: Close",'Daily Data ADJ'!$1:$1,0))</f>
        <v>180.96857148000001</v>
      </c>
      <c r="C742">
        <f>INDEX('Daily Data ADJ'!$1:$1048576,MATCH(Calc!$A742,'Daily Data ADJ'!$A:$A,0),MATCH("EFFR, FRED: Close",'Daily Data ADJ'!$1:$1,0))</f>
        <v>0.37</v>
      </c>
      <c r="D742" t="str">
        <f>INDEX('Daily Data ADJ'!$1:$1048576,MATCH(Calc!$A742,'Daily Data ADJ'!$A:$A,1),MATCH("SOFR, FRED: Close",'Daily Data ADJ'!$1:$1,0))</f>
        <v>NaN</v>
      </c>
      <c r="E742">
        <f>INDEX('Daily Data ADJ'!$1:$1048576,MATCH(Calc!$A742,'Daily Data ADJ'!$A:$A,0),MATCH("UPRO, CBOE BZX: Close",'Daily Data ADJ'!$1:$1,0))</f>
        <v>10.06665935</v>
      </c>
      <c r="F742">
        <f>INDEX('Daily Data ADJ'!$1:$1048576,MATCH(Calc!$A742,'Daily Data ADJ'!$A:$A,0),MATCH("ES1!, CME_MINI: Close",'Daily Data ADJ'!$1:$1,0))</f>
        <v>2038.75</v>
      </c>
      <c r="G742">
        <f>INDEX('Daily Data ADJ'!$1:$1048576,MATCH(Calc!$A742,'Daily Data ADJ'!$A:$A,0),MATCH("ES2!, CME_MINI: Close",'Daily Data ADJ'!$1:$1,0))</f>
        <v>2030.5</v>
      </c>
      <c r="H742">
        <f>INDEX('QUANDL MULTPL SP500_DIV_YIELD_M'!$A:$G,MATCH(Calc!$A742,'QUANDL MULTPL SP500_DIV_YIELD_M'!$A:$A,1),MATCH('QUANDL MULTPL SP500_DIV_YIELD_M'!$E$1,'QUANDL MULTPL SP500_DIV_YIELD_M'!$A$1:$G$1,0))</f>
        <v>2.12</v>
      </c>
      <c r="I742" s="5">
        <f t="shared" si="66"/>
        <v>5.1115961906816922E-3</v>
      </c>
      <c r="J742" s="1">
        <f>A742/24/60/60+DATE(1970,1,1)</f>
        <v>42509.5625</v>
      </c>
      <c r="K742" s="3">
        <f t="shared" si="69"/>
        <v>1</v>
      </c>
      <c r="L742" s="6">
        <f>(1+Chart!$F$4)^(1/(365/K742))-1</f>
        <v>6.6592785027408397E-5</v>
      </c>
      <c r="M742" s="6">
        <f t="shared" si="70"/>
        <v>1.0118330197039782E-5</v>
      </c>
      <c r="N742" s="6">
        <f t="shared" si="71"/>
        <v>1.3968799842833945E-5</v>
      </c>
      <c r="O742">
        <f>O741*(B742/B741)</f>
        <v>180.96857148000103</v>
      </c>
      <c r="P742">
        <f t="shared" si="67"/>
        <v>2016</v>
      </c>
      <c r="Q742" s="1">
        <f t="shared" si="68"/>
        <v>42509.5625</v>
      </c>
      <c r="R742">
        <f>IF(B743="",R741,IF(Q742&gt;=Chart!$F$2,E742,0))</f>
        <v>0</v>
      </c>
      <c r="S742">
        <f>IF(B743="",S741,IFERROR(IF(AND(R742&gt;0,R741=0),R742,(1+(B743/B742-1)*Calc!$Z$1)*S741),0))</f>
        <v>0</v>
      </c>
      <c r="T742">
        <f>IF(B743="",T741,IFERROR(IF(AND(R742&gt;0,R741=0),R742,(1+(B743/B742-1)*Calc!$Z$1-L743)*T741),0))</f>
        <v>0</v>
      </c>
      <c r="U742">
        <f>IF(B743="",U741,IFERROR(IF(AND(R742&gt;0,R741=0),R742,(1+(B743/B742-1)*Calc!$Z$1-M743*2)*U741),0))</f>
        <v>0</v>
      </c>
      <c r="V742">
        <f>IF(B743="",V741,IFERROR(IF(AND(R742&gt;0,R741=0),R742,(1+(B743/B742-1)*Calc!$Z$1-N743*2)*V741),0))</f>
        <v>0</v>
      </c>
      <c r="W742">
        <f>IF(ISNUMBER(C742),C742,W741)</f>
        <v>0.37</v>
      </c>
      <c r="Y742" s="1" t="e">
        <f>IF(AND(Q742&gt;=Chart!$F$2,Q742&lt;=Chart!$F$3),Q742,#N/A)</f>
        <v>#N/A</v>
      </c>
      <c r="Z742" t="e">
        <f>IF(AND(Q742&gt;=Chart!$F$2,Q742&lt;=Chart!$F$3),R742,#N/A)</f>
        <v>#N/A</v>
      </c>
      <c r="AA742" t="e">
        <f>IF(AND(Q742&gt;=Chart!$F$2,Q742&lt;=Chart!$F$3),S742,#N/A)</f>
        <v>#N/A</v>
      </c>
      <c r="AB742" t="e">
        <f>IF(AND(Q742&gt;=Chart!$F$2,Q742&lt;=Chart!$F$3),T742,#N/A)</f>
        <v>#N/A</v>
      </c>
      <c r="AC742" t="e">
        <f>IF(AND(Q742&gt;=Chart!$F$2,Q742&lt;=Chart!$F$3),U742,#N/A)</f>
        <v>#N/A</v>
      </c>
      <c r="AD742" t="e">
        <f>IF(AND(Q742&gt;=Chart!$F$2,Q742&lt;=Chart!$F$3),V742,#N/A)</f>
        <v>#N/A</v>
      </c>
      <c r="AE742" t="e">
        <f>IF(AND(Q742&gt;=Chart!$F$2,Q742&lt;=Chart!$F$3),I742,#N/A)</f>
        <v>#N/A</v>
      </c>
      <c r="AF742" t="e">
        <f>IF(AND(Q742&gt;=Chart!$F$2,Q742&lt;=Chart!$F$3),H742/100,#N/A)</f>
        <v>#N/A</v>
      </c>
      <c r="AG742" t="e">
        <f>IF(AND(Q742&gt;=Chart!$F$2,Q742&lt;=Chart!$F$3),W742/100,#N/A)</f>
        <v>#N/A</v>
      </c>
    </row>
    <row r="743" spans="1:33" x14ac:dyDescent="0.25">
      <c r="A743">
        <v>1463751000</v>
      </c>
      <c r="B743">
        <f>INDEX('Daily Data ADJ'!$1:$1048576,MATCH(Calc!$A743,'Daily Data ADJ'!$A:$A,0),MATCH("SPY, CBOE BZX: Close",'Daily Data ADJ'!$1:$1,0))</f>
        <v>182.11181074000001</v>
      </c>
      <c r="C743">
        <f>INDEX('Daily Data ADJ'!$1:$1048576,MATCH(Calc!$A743,'Daily Data ADJ'!$A:$A,0),MATCH("EFFR, FRED: Close",'Daily Data ADJ'!$1:$1,0))</f>
        <v>0.37</v>
      </c>
      <c r="D743" t="str">
        <f>INDEX('Daily Data ADJ'!$1:$1048576,MATCH(Calc!$A743,'Daily Data ADJ'!$A:$A,1),MATCH("SOFR, FRED: Close",'Daily Data ADJ'!$1:$1,0))</f>
        <v>NaN</v>
      </c>
      <c r="E743">
        <f>INDEX('Daily Data ADJ'!$1:$1048576,MATCH(Calc!$A743,'Daily Data ADJ'!$A:$A,0),MATCH("UPRO, CBOE BZX: Close",'Daily Data ADJ'!$1:$1,0))</f>
        <v>10.24957126</v>
      </c>
      <c r="F743">
        <f>INDEX('Daily Data ADJ'!$1:$1048576,MATCH(Calc!$A743,'Daily Data ADJ'!$A:$A,0),MATCH("ES1!, CME_MINI: Close",'Daily Data ADJ'!$1:$1,0))</f>
        <v>2050</v>
      </c>
      <c r="G743">
        <f>INDEX('Daily Data ADJ'!$1:$1048576,MATCH(Calc!$A743,'Daily Data ADJ'!$A:$A,0),MATCH("ES2!, CME_MINI: Close",'Daily Data ADJ'!$1:$1,0))</f>
        <v>2041.75</v>
      </c>
      <c r="H743">
        <f>INDEX('QUANDL MULTPL SP500_DIV_YIELD_M'!$A:$G,MATCH(Calc!$A743,'QUANDL MULTPL SP500_DIV_YIELD_M'!$A:$A,1),MATCH('QUANDL MULTPL SP500_DIV_YIELD_M'!$E$1,'QUANDL MULTPL SP500_DIV_YIELD_M'!$A$1:$G$1,0))</f>
        <v>2.12</v>
      </c>
      <c r="I743" s="5">
        <f t="shared" si="66"/>
        <v>5.199352876163469E-3</v>
      </c>
      <c r="J743" s="1">
        <f>A743/24/60/60+DATE(1970,1,1)</f>
        <v>42510.5625</v>
      </c>
      <c r="K743" s="3">
        <f t="shared" si="69"/>
        <v>1</v>
      </c>
      <c r="L743" s="6">
        <f>(1+Chart!$F$4)^(1/(365/K743))-1</f>
        <v>6.6592785027408397E-5</v>
      </c>
      <c r="M743" s="6">
        <f t="shared" si="70"/>
        <v>1.0118330197039782E-5</v>
      </c>
      <c r="N743" s="6">
        <f t="shared" si="71"/>
        <v>1.420799931861616E-5</v>
      </c>
      <c r="O743">
        <f>O742*(B743/B742)</f>
        <v>182.11181074000103</v>
      </c>
      <c r="P743">
        <f t="shared" si="67"/>
        <v>2016</v>
      </c>
      <c r="Q743" s="1">
        <f t="shared" si="68"/>
        <v>42510.5625</v>
      </c>
      <c r="R743">
        <f>IF(B744="",R742,IF(Q743&gt;=Chart!$F$2,E743,0))</f>
        <v>0</v>
      </c>
      <c r="S743">
        <f>IF(B744="",S742,IFERROR(IF(AND(R743&gt;0,R742=0),R743,(1+(B744/B743-1)*Calc!$Z$1)*S742),0))</f>
        <v>0</v>
      </c>
      <c r="T743">
        <f>IF(B744="",T742,IFERROR(IF(AND(R743&gt;0,R742=0),R743,(1+(B744/B743-1)*Calc!$Z$1-L744)*T742),0))</f>
        <v>0</v>
      </c>
      <c r="U743">
        <f>IF(B744="",U742,IFERROR(IF(AND(R743&gt;0,R742=0),R743,(1+(B744/B743-1)*Calc!$Z$1-M744*2)*U742),0))</f>
        <v>0</v>
      </c>
      <c r="V743">
        <f>IF(B744="",V742,IFERROR(IF(AND(R743&gt;0,R742=0),R743,(1+(B744/B743-1)*Calc!$Z$1-N744*2)*V742),0))</f>
        <v>0</v>
      </c>
      <c r="W743">
        <f>IF(ISNUMBER(C743),C743,W742)</f>
        <v>0.37</v>
      </c>
      <c r="Y743" s="1" t="e">
        <f>IF(AND(Q743&gt;=Chart!$F$2,Q743&lt;=Chart!$F$3),Q743,#N/A)</f>
        <v>#N/A</v>
      </c>
      <c r="Z743" t="e">
        <f>IF(AND(Q743&gt;=Chart!$F$2,Q743&lt;=Chart!$F$3),R743,#N/A)</f>
        <v>#N/A</v>
      </c>
      <c r="AA743" t="e">
        <f>IF(AND(Q743&gt;=Chart!$F$2,Q743&lt;=Chart!$F$3),S743,#N/A)</f>
        <v>#N/A</v>
      </c>
      <c r="AB743" t="e">
        <f>IF(AND(Q743&gt;=Chart!$F$2,Q743&lt;=Chart!$F$3),T743,#N/A)</f>
        <v>#N/A</v>
      </c>
      <c r="AC743" t="e">
        <f>IF(AND(Q743&gt;=Chart!$F$2,Q743&lt;=Chart!$F$3),U743,#N/A)</f>
        <v>#N/A</v>
      </c>
      <c r="AD743" t="e">
        <f>IF(AND(Q743&gt;=Chart!$F$2,Q743&lt;=Chart!$F$3),V743,#N/A)</f>
        <v>#N/A</v>
      </c>
      <c r="AE743" t="e">
        <f>IF(AND(Q743&gt;=Chart!$F$2,Q743&lt;=Chart!$F$3),I743,#N/A)</f>
        <v>#N/A</v>
      </c>
      <c r="AF743" t="e">
        <f>IF(AND(Q743&gt;=Chart!$F$2,Q743&lt;=Chart!$F$3),H743/100,#N/A)</f>
        <v>#N/A</v>
      </c>
      <c r="AG743" t="e">
        <f>IF(AND(Q743&gt;=Chart!$F$2,Q743&lt;=Chart!$F$3),W743/100,#N/A)</f>
        <v>#N/A</v>
      </c>
    </row>
    <row r="744" spans="1:33" x14ac:dyDescent="0.25">
      <c r="A744">
        <v>1464010200</v>
      </c>
      <c r="B744">
        <f>INDEX('Daily Data ADJ'!$1:$1048576,MATCH(Calc!$A744,'Daily Data ADJ'!$A:$A,0),MATCH("SPY, CBOE BZX: Close",'Daily Data ADJ'!$1:$1,0))</f>
        <v>181.86366579</v>
      </c>
      <c r="C744">
        <f>INDEX('Daily Data ADJ'!$1:$1048576,MATCH(Calc!$A744,'Daily Data ADJ'!$A:$A,0),MATCH("EFFR, FRED: Close",'Daily Data ADJ'!$1:$1,0))</f>
        <v>0.37</v>
      </c>
      <c r="D744" t="str">
        <f>INDEX('Daily Data ADJ'!$1:$1048576,MATCH(Calc!$A744,'Daily Data ADJ'!$A:$A,1),MATCH("SOFR, FRED: Close",'Daily Data ADJ'!$1:$1,0))</f>
        <v>NaN</v>
      </c>
      <c r="E744">
        <f>INDEX('Daily Data ADJ'!$1:$1048576,MATCH(Calc!$A744,'Daily Data ADJ'!$A:$A,0),MATCH("UPRO, CBOE BZX: Close",'Daily Data ADJ'!$1:$1,0))</f>
        <v>10.19894362</v>
      </c>
      <c r="F744">
        <f>INDEX('Daily Data ADJ'!$1:$1048576,MATCH(Calc!$A744,'Daily Data ADJ'!$A:$A,0),MATCH("ES1!, CME_MINI: Close",'Daily Data ADJ'!$1:$1,0))</f>
        <v>2045.25</v>
      </c>
      <c r="G744">
        <f>INDEX('Daily Data ADJ'!$1:$1048576,MATCH(Calc!$A744,'Daily Data ADJ'!$A:$A,0),MATCH("ES2!, CME_MINI: Close",'Daily Data ADJ'!$1:$1,0))</f>
        <v>2037</v>
      </c>
      <c r="H744">
        <f>INDEX('QUANDL MULTPL SP500_DIV_YIELD_M'!$A:$G,MATCH(Calc!$A744,'QUANDL MULTPL SP500_DIV_YIELD_M'!$A:$A,1),MATCH('QUANDL MULTPL SP500_DIV_YIELD_M'!$E$1,'QUANDL MULTPL SP500_DIV_YIELD_M'!$A$1:$G$1,0))</f>
        <v>2.12</v>
      </c>
      <c r="I744" s="5">
        <f t="shared" si="66"/>
        <v>5.1624170954257566E-3</v>
      </c>
      <c r="J744" s="1">
        <f>A744/24/60/60+DATE(1970,1,1)</f>
        <v>42513.5625</v>
      </c>
      <c r="K744" s="3">
        <f t="shared" si="69"/>
        <v>3</v>
      </c>
      <c r="L744" s="6">
        <f>(1+Chart!$F$4)^(1/(365/K744))-1</f>
        <v>1.9979165917494157E-4</v>
      </c>
      <c r="M744" s="6">
        <f t="shared" si="70"/>
        <v>3.0355297734319109E-5</v>
      </c>
      <c r="N744" s="6">
        <f t="shared" si="71"/>
        <v>4.2322573688968745E-5</v>
      </c>
      <c r="O744">
        <f>O743*(B744/B743)</f>
        <v>181.86366579000102</v>
      </c>
      <c r="P744">
        <f t="shared" si="67"/>
        <v>2016</v>
      </c>
      <c r="Q744" s="1">
        <f t="shared" si="68"/>
        <v>42513.5625</v>
      </c>
      <c r="R744">
        <f>IF(B745="",R743,IF(Q744&gt;=Chart!$F$2,E744,0))</f>
        <v>0</v>
      </c>
      <c r="S744">
        <f>IF(B745="",S743,IFERROR(IF(AND(R744&gt;0,R743=0),R744,(1+(B745/B744-1)*Calc!$Z$1)*S743),0))</f>
        <v>0</v>
      </c>
      <c r="T744">
        <f>IF(B745="",T743,IFERROR(IF(AND(R744&gt;0,R743=0),R744,(1+(B745/B744-1)*Calc!$Z$1-L745)*T743),0))</f>
        <v>0</v>
      </c>
      <c r="U744">
        <f>IF(B745="",U743,IFERROR(IF(AND(R744&gt;0,R743=0),R744,(1+(B745/B744-1)*Calc!$Z$1-M745*2)*U743),0))</f>
        <v>0</v>
      </c>
      <c r="V744">
        <f>IF(B745="",V743,IFERROR(IF(AND(R744&gt;0,R743=0),R744,(1+(B745/B744-1)*Calc!$Z$1-N745*2)*V743),0))</f>
        <v>0</v>
      </c>
      <c r="W744">
        <f>IF(ISNUMBER(C744),C744,W743)</f>
        <v>0.37</v>
      </c>
      <c r="Y744" s="1" t="e">
        <f>IF(AND(Q744&gt;=Chart!$F$2,Q744&lt;=Chart!$F$3),Q744,#N/A)</f>
        <v>#N/A</v>
      </c>
      <c r="Z744" t="e">
        <f>IF(AND(Q744&gt;=Chart!$F$2,Q744&lt;=Chart!$F$3),R744,#N/A)</f>
        <v>#N/A</v>
      </c>
      <c r="AA744" t="e">
        <f>IF(AND(Q744&gt;=Chart!$F$2,Q744&lt;=Chart!$F$3),S744,#N/A)</f>
        <v>#N/A</v>
      </c>
      <c r="AB744" t="e">
        <f>IF(AND(Q744&gt;=Chart!$F$2,Q744&lt;=Chart!$F$3),T744,#N/A)</f>
        <v>#N/A</v>
      </c>
      <c r="AC744" t="e">
        <f>IF(AND(Q744&gt;=Chart!$F$2,Q744&lt;=Chart!$F$3),U744,#N/A)</f>
        <v>#N/A</v>
      </c>
      <c r="AD744" t="e">
        <f>IF(AND(Q744&gt;=Chart!$F$2,Q744&lt;=Chart!$F$3),V744,#N/A)</f>
        <v>#N/A</v>
      </c>
      <c r="AE744" t="e">
        <f>IF(AND(Q744&gt;=Chart!$F$2,Q744&lt;=Chart!$F$3),I744,#N/A)</f>
        <v>#N/A</v>
      </c>
      <c r="AF744" t="e">
        <f>IF(AND(Q744&gt;=Chart!$F$2,Q744&lt;=Chart!$F$3),H744/100,#N/A)</f>
        <v>#N/A</v>
      </c>
      <c r="AG744" t="e">
        <f>IF(AND(Q744&gt;=Chart!$F$2,Q744&lt;=Chart!$F$3),W744/100,#N/A)</f>
        <v>#N/A</v>
      </c>
    </row>
    <row r="745" spans="1:33" x14ac:dyDescent="0.25">
      <c r="A745">
        <v>1464096600</v>
      </c>
      <c r="B745">
        <f>INDEX('Daily Data ADJ'!$1:$1048576,MATCH(Calc!$A745,'Daily Data ADJ'!$A:$A,0),MATCH("SPY, CBOE BZX: Close",'Daily Data ADJ'!$1:$1,0))</f>
        <v>184.22104286999999</v>
      </c>
      <c r="C745">
        <f>INDEX('Daily Data ADJ'!$1:$1048576,MATCH(Calc!$A745,'Daily Data ADJ'!$A:$A,0),MATCH("EFFR, FRED: Close",'Daily Data ADJ'!$1:$1,0))</f>
        <v>0.37</v>
      </c>
      <c r="D745" t="str">
        <f>INDEX('Daily Data ADJ'!$1:$1048576,MATCH(Calc!$A745,'Daily Data ADJ'!$A:$A,1),MATCH("SOFR, FRED: Close",'Daily Data ADJ'!$1:$1,0))</f>
        <v>NaN</v>
      </c>
      <c r="E745">
        <f>INDEX('Daily Data ADJ'!$1:$1048576,MATCH(Calc!$A745,'Daily Data ADJ'!$A:$A,0),MATCH("UPRO, CBOE BZX: Close",'Daily Data ADJ'!$1:$1,0))</f>
        <v>10.60232832</v>
      </c>
      <c r="F745">
        <f>INDEX('Daily Data ADJ'!$1:$1048576,MATCH(Calc!$A745,'Daily Data ADJ'!$A:$A,0),MATCH("ES1!, CME_MINI: Close",'Daily Data ADJ'!$1:$1,0))</f>
        <v>2075</v>
      </c>
      <c r="G745">
        <f>INDEX('Daily Data ADJ'!$1:$1048576,MATCH(Calc!$A745,'Daily Data ADJ'!$A:$A,0),MATCH("ES2!, CME_MINI: Close",'Daily Data ADJ'!$1:$1,0))</f>
        <v>2066.75</v>
      </c>
      <c r="H745">
        <f>INDEX('QUANDL MULTPL SP500_DIV_YIELD_M'!$A:$G,MATCH(Calc!$A745,'QUANDL MULTPL SP500_DIV_YIELD_M'!$A:$A,1),MATCH('QUANDL MULTPL SP500_DIV_YIELD_M'!$E$1,'QUANDL MULTPL SP500_DIV_YIELD_M'!$A$1:$G$1,0))</f>
        <v>2.12</v>
      </c>
      <c r="I745" s="5">
        <f t="shared" si="66"/>
        <v>5.3909812480555964E-3</v>
      </c>
      <c r="J745" s="1">
        <f>A745/24/60/60+DATE(1970,1,1)</f>
        <v>42514.5625</v>
      </c>
      <c r="K745" s="3">
        <f t="shared" si="69"/>
        <v>1</v>
      </c>
      <c r="L745" s="6">
        <f>(1+Chart!$F$4)^(1/(365/K745))-1</f>
        <v>6.6592785027408397E-5</v>
      </c>
      <c r="M745" s="6">
        <f t="shared" si="70"/>
        <v>1.0118330197039782E-5</v>
      </c>
      <c r="N745" s="6">
        <f t="shared" si="71"/>
        <v>1.4730250746275431E-5</v>
      </c>
      <c r="O745">
        <f>O744*(B745/B744)</f>
        <v>184.22104287000101</v>
      </c>
      <c r="P745">
        <f t="shared" si="67"/>
        <v>2016</v>
      </c>
      <c r="Q745" s="1">
        <f t="shared" si="68"/>
        <v>42514.5625</v>
      </c>
      <c r="R745">
        <f>IF(B746="",R744,IF(Q745&gt;=Chart!$F$2,E745,0))</f>
        <v>0</v>
      </c>
      <c r="S745">
        <f>IF(B746="",S744,IFERROR(IF(AND(R745&gt;0,R744=0),R745,(1+(B746/B745-1)*Calc!$Z$1)*S744),0))</f>
        <v>0</v>
      </c>
      <c r="T745">
        <f>IF(B746="",T744,IFERROR(IF(AND(R745&gt;0,R744=0),R745,(1+(B746/B745-1)*Calc!$Z$1-L746)*T744),0))</f>
        <v>0</v>
      </c>
      <c r="U745">
        <f>IF(B746="",U744,IFERROR(IF(AND(R745&gt;0,R744=0),R745,(1+(B746/B745-1)*Calc!$Z$1-M746*2)*U744),0))</f>
        <v>0</v>
      </c>
      <c r="V745">
        <f>IF(B746="",V744,IFERROR(IF(AND(R745&gt;0,R744=0),R745,(1+(B746/B745-1)*Calc!$Z$1-N746*2)*V744),0))</f>
        <v>0</v>
      </c>
      <c r="W745">
        <f>IF(ISNUMBER(C745),C745,W744)</f>
        <v>0.37</v>
      </c>
      <c r="Y745" s="1" t="e">
        <f>IF(AND(Q745&gt;=Chart!$F$2,Q745&lt;=Chart!$F$3),Q745,#N/A)</f>
        <v>#N/A</v>
      </c>
      <c r="Z745" t="e">
        <f>IF(AND(Q745&gt;=Chart!$F$2,Q745&lt;=Chart!$F$3),R745,#N/A)</f>
        <v>#N/A</v>
      </c>
      <c r="AA745" t="e">
        <f>IF(AND(Q745&gt;=Chart!$F$2,Q745&lt;=Chart!$F$3),S745,#N/A)</f>
        <v>#N/A</v>
      </c>
      <c r="AB745" t="e">
        <f>IF(AND(Q745&gt;=Chart!$F$2,Q745&lt;=Chart!$F$3),T745,#N/A)</f>
        <v>#N/A</v>
      </c>
      <c r="AC745" t="e">
        <f>IF(AND(Q745&gt;=Chart!$F$2,Q745&lt;=Chart!$F$3),U745,#N/A)</f>
        <v>#N/A</v>
      </c>
      <c r="AD745" t="e">
        <f>IF(AND(Q745&gt;=Chart!$F$2,Q745&lt;=Chart!$F$3),V745,#N/A)</f>
        <v>#N/A</v>
      </c>
      <c r="AE745" t="e">
        <f>IF(AND(Q745&gt;=Chart!$F$2,Q745&lt;=Chart!$F$3),I745,#N/A)</f>
        <v>#N/A</v>
      </c>
      <c r="AF745" t="e">
        <f>IF(AND(Q745&gt;=Chart!$F$2,Q745&lt;=Chart!$F$3),H745/100,#N/A)</f>
        <v>#N/A</v>
      </c>
      <c r="AG745" t="e">
        <f>IF(AND(Q745&gt;=Chart!$F$2,Q745&lt;=Chart!$F$3),W745/100,#N/A)</f>
        <v>#N/A</v>
      </c>
    </row>
    <row r="746" spans="1:33" x14ac:dyDescent="0.25">
      <c r="A746">
        <v>1464183000</v>
      </c>
      <c r="B746">
        <f>INDEX('Daily Data ADJ'!$1:$1048576,MATCH(Calc!$A746,'Daily Data ADJ'!$A:$A,0),MATCH("SPY, CBOE BZX: Close",'Daily Data ADJ'!$1:$1,0))</f>
        <v>185.47062997</v>
      </c>
      <c r="C746">
        <f>INDEX('Daily Data ADJ'!$1:$1048576,MATCH(Calc!$A746,'Daily Data ADJ'!$A:$A,0),MATCH("EFFR, FRED: Close",'Daily Data ADJ'!$1:$1,0))</f>
        <v>0.37</v>
      </c>
      <c r="D746" t="str">
        <f>INDEX('Daily Data ADJ'!$1:$1048576,MATCH(Calc!$A746,'Daily Data ADJ'!$A:$A,1),MATCH("SOFR, FRED: Close",'Daily Data ADJ'!$1:$1,0))</f>
        <v>NaN</v>
      </c>
      <c r="E746">
        <f>INDEX('Daily Data ADJ'!$1:$1048576,MATCH(Calc!$A746,'Daily Data ADJ'!$A:$A,0),MATCH("UPRO, CBOE BZX: Close",'Daily Data ADJ'!$1:$1,0))</f>
        <v>10.81463673</v>
      </c>
      <c r="F746">
        <f>INDEX('Daily Data ADJ'!$1:$1048576,MATCH(Calc!$A746,'Daily Data ADJ'!$A:$A,0),MATCH("ES1!, CME_MINI: Close",'Daily Data ADJ'!$1:$1,0))</f>
        <v>2087.25</v>
      </c>
      <c r="G746">
        <f>INDEX('Daily Data ADJ'!$1:$1048576,MATCH(Calc!$A746,'Daily Data ADJ'!$A:$A,0),MATCH("ES2!, CME_MINI: Close",'Daily Data ADJ'!$1:$1,0))</f>
        <v>2079</v>
      </c>
      <c r="H746">
        <f>INDEX('QUANDL MULTPL SP500_DIV_YIELD_M'!$A:$G,MATCH(Calc!$A746,'QUANDL MULTPL SP500_DIV_YIELD_M'!$A:$A,1),MATCH('QUANDL MULTPL SP500_DIV_YIELD_M'!$E$1,'QUANDL MULTPL SP500_DIV_YIELD_M'!$A$1:$G$1,0))</f>
        <v>2.12</v>
      </c>
      <c r="I746" s="5">
        <f t="shared" si="66"/>
        <v>5.4832133816514785E-3</v>
      </c>
      <c r="J746" s="1">
        <f>A746/24/60/60+DATE(1970,1,1)</f>
        <v>42515.5625</v>
      </c>
      <c r="K746" s="3">
        <f t="shared" si="69"/>
        <v>1</v>
      </c>
      <c r="L746" s="6">
        <f>(1+Chart!$F$4)^(1/(365/K746))-1</f>
        <v>6.6592785027408397E-5</v>
      </c>
      <c r="M746" s="6">
        <f t="shared" si="70"/>
        <v>1.0118330197039782E-5</v>
      </c>
      <c r="N746" s="6">
        <f t="shared" si="71"/>
        <v>1.4981578782213845E-5</v>
      </c>
      <c r="O746">
        <f>O745*(B746/B745)</f>
        <v>185.47062997000103</v>
      </c>
      <c r="P746">
        <f t="shared" si="67"/>
        <v>2016</v>
      </c>
      <c r="Q746" s="1">
        <f t="shared" si="68"/>
        <v>42515.5625</v>
      </c>
      <c r="R746">
        <f>IF(B747="",R745,IF(Q746&gt;=Chart!$F$2,E746,0))</f>
        <v>0</v>
      </c>
      <c r="S746">
        <f>IF(B747="",S745,IFERROR(IF(AND(R746&gt;0,R745=0),R746,(1+(B747/B746-1)*Calc!$Z$1)*S745),0))</f>
        <v>0</v>
      </c>
      <c r="T746">
        <f>IF(B747="",T745,IFERROR(IF(AND(R746&gt;0,R745=0),R746,(1+(B747/B746-1)*Calc!$Z$1-L747)*T745),0))</f>
        <v>0</v>
      </c>
      <c r="U746">
        <f>IF(B747="",U745,IFERROR(IF(AND(R746&gt;0,R745=0),R746,(1+(B747/B746-1)*Calc!$Z$1-M747*2)*U745),0))</f>
        <v>0</v>
      </c>
      <c r="V746">
        <f>IF(B747="",V745,IFERROR(IF(AND(R746&gt;0,R745=0),R746,(1+(B747/B746-1)*Calc!$Z$1-N747*2)*V745),0))</f>
        <v>0</v>
      </c>
      <c r="W746">
        <f>IF(ISNUMBER(C746),C746,W745)</f>
        <v>0.37</v>
      </c>
      <c r="Y746" s="1" t="e">
        <f>IF(AND(Q746&gt;=Chart!$F$2,Q746&lt;=Chart!$F$3),Q746,#N/A)</f>
        <v>#N/A</v>
      </c>
      <c r="Z746" t="e">
        <f>IF(AND(Q746&gt;=Chart!$F$2,Q746&lt;=Chart!$F$3),R746,#N/A)</f>
        <v>#N/A</v>
      </c>
      <c r="AA746" t="e">
        <f>IF(AND(Q746&gt;=Chart!$F$2,Q746&lt;=Chart!$F$3),S746,#N/A)</f>
        <v>#N/A</v>
      </c>
      <c r="AB746" t="e">
        <f>IF(AND(Q746&gt;=Chart!$F$2,Q746&lt;=Chart!$F$3),T746,#N/A)</f>
        <v>#N/A</v>
      </c>
      <c r="AC746" t="e">
        <f>IF(AND(Q746&gt;=Chart!$F$2,Q746&lt;=Chart!$F$3),U746,#N/A)</f>
        <v>#N/A</v>
      </c>
      <c r="AD746" t="e">
        <f>IF(AND(Q746&gt;=Chart!$F$2,Q746&lt;=Chart!$F$3),V746,#N/A)</f>
        <v>#N/A</v>
      </c>
      <c r="AE746" t="e">
        <f>IF(AND(Q746&gt;=Chart!$F$2,Q746&lt;=Chart!$F$3),I746,#N/A)</f>
        <v>#N/A</v>
      </c>
      <c r="AF746" t="e">
        <f>IF(AND(Q746&gt;=Chart!$F$2,Q746&lt;=Chart!$F$3),H746/100,#N/A)</f>
        <v>#N/A</v>
      </c>
      <c r="AG746" t="e">
        <f>IF(AND(Q746&gt;=Chart!$F$2,Q746&lt;=Chart!$F$3),W746/100,#N/A)</f>
        <v>#N/A</v>
      </c>
    </row>
    <row r="747" spans="1:33" x14ac:dyDescent="0.25">
      <c r="A747">
        <v>1464269400</v>
      </c>
      <c r="B747">
        <f>INDEX('Daily Data ADJ'!$1:$1048576,MATCH(Calc!$A747,'Daily Data ADJ'!$A:$A,0),MATCH("SPY, CBOE BZX: Close",'Daily Data ADJ'!$1:$1,0))</f>
        <v>185.52380389000001</v>
      </c>
      <c r="C747">
        <f>INDEX('Daily Data ADJ'!$1:$1048576,MATCH(Calc!$A747,'Daily Data ADJ'!$A:$A,0),MATCH("EFFR, FRED: Close",'Daily Data ADJ'!$1:$1,0))</f>
        <v>0.37</v>
      </c>
      <c r="D747" t="str">
        <f>INDEX('Daily Data ADJ'!$1:$1048576,MATCH(Calc!$A747,'Daily Data ADJ'!$A:$A,1),MATCH("SOFR, FRED: Close",'Daily Data ADJ'!$1:$1,0))</f>
        <v>NaN</v>
      </c>
      <c r="E747">
        <f>INDEX('Daily Data ADJ'!$1:$1048576,MATCH(Calc!$A747,'Daily Data ADJ'!$A:$A,0),MATCH("UPRO, CBOE BZX: Close",'Daily Data ADJ'!$1:$1,0))</f>
        <v>10.826068060000001</v>
      </c>
      <c r="F747">
        <f>INDEX('Daily Data ADJ'!$1:$1048576,MATCH(Calc!$A747,'Daily Data ADJ'!$A:$A,0),MATCH("ES1!, CME_MINI: Close",'Daily Data ADJ'!$1:$1,0))</f>
        <v>2089.75</v>
      </c>
      <c r="G747">
        <f>INDEX('Daily Data ADJ'!$1:$1048576,MATCH(Calc!$A747,'Daily Data ADJ'!$A:$A,0),MATCH("ES2!, CME_MINI: Close",'Daily Data ADJ'!$1:$1,0))</f>
        <v>2081.5</v>
      </c>
      <c r="H747">
        <f>INDEX('QUANDL MULTPL SP500_DIV_YIELD_M'!$A:$G,MATCH(Calc!$A747,'QUANDL MULTPL SP500_DIV_YIELD_M'!$A:$A,1),MATCH('QUANDL MULTPL SP500_DIV_YIELD_M'!$E$1,'QUANDL MULTPL SP500_DIV_YIELD_M'!$A$1:$G$1,0))</f>
        <v>2.12</v>
      </c>
      <c r="I747" s="5">
        <f t="shared" si="66"/>
        <v>5.5019041991222241E-3</v>
      </c>
      <c r="J747" s="1">
        <f>A747/24/60/60+DATE(1970,1,1)</f>
        <v>42516.5625</v>
      </c>
      <c r="K747" s="3">
        <f t="shared" si="69"/>
        <v>1</v>
      </c>
      <c r="L747" s="6">
        <f>(1+Chart!$F$4)^(1/(365/K747))-1</f>
        <v>6.6592785027408397E-5</v>
      </c>
      <c r="M747" s="6">
        <f t="shared" si="70"/>
        <v>1.0118330197039782E-5</v>
      </c>
      <c r="N747" s="6">
        <f t="shared" si="71"/>
        <v>1.5032507540757578E-5</v>
      </c>
      <c r="O747">
        <f>O746*(B747/B746)</f>
        <v>185.52380389000103</v>
      </c>
      <c r="P747">
        <f t="shared" si="67"/>
        <v>2016</v>
      </c>
      <c r="Q747" s="1">
        <f t="shared" si="68"/>
        <v>42516.5625</v>
      </c>
      <c r="R747">
        <f>IF(B748="",R746,IF(Q747&gt;=Chart!$F$2,E747,0))</f>
        <v>0</v>
      </c>
      <c r="S747">
        <f>IF(B748="",S746,IFERROR(IF(AND(R747&gt;0,R746=0),R747,(1+(B748/B747-1)*Calc!$Z$1)*S746),0))</f>
        <v>0</v>
      </c>
      <c r="T747">
        <f>IF(B748="",T746,IFERROR(IF(AND(R747&gt;0,R746=0),R747,(1+(B748/B747-1)*Calc!$Z$1-L748)*T746),0))</f>
        <v>0</v>
      </c>
      <c r="U747">
        <f>IF(B748="",U746,IFERROR(IF(AND(R747&gt;0,R746=0),R747,(1+(B748/B747-1)*Calc!$Z$1-M748*2)*U746),0))</f>
        <v>0</v>
      </c>
      <c r="V747">
        <f>IF(B748="",V746,IFERROR(IF(AND(R747&gt;0,R746=0),R747,(1+(B748/B747-1)*Calc!$Z$1-N748*2)*V746),0))</f>
        <v>0</v>
      </c>
      <c r="W747">
        <f>IF(ISNUMBER(C747),C747,W746)</f>
        <v>0.37</v>
      </c>
      <c r="Y747" s="1" t="e">
        <f>IF(AND(Q747&gt;=Chart!$F$2,Q747&lt;=Chart!$F$3),Q747,#N/A)</f>
        <v>#N/A</v>
      </c>
      <c r="Z747" t="e">
        <f>IF(AND(Q747&gt;=Chart!$F$2,Q747&lt;=Chart!$F$3),R747,#N/A)</f>
        <v>#N/A</v>
      </c>
      <c r="AA747" t="e">
        <f>IF(AND(Q747&gt;=Chart!$F$2,Q747&lt;=Chart!$F$3),S747,#N/A)</f>
        <v>#N/A</v>
      </c>
      <c r="AB747" t="e">
        <f>IF(AND(Q747&gt;=Chart!$F$2,Q747&lt;=Chart!$F$3),T747,#N/A)</f>
        <v>#N/A</v>
      </c>
      <c r="AC747" t="e">
        <f>IF(AND(Q747&gt;=Chart!$F$2,Q747&lt;=Chart!$F$3),U747,#N/A)</f>
        <v>#N/A</v>
      </c>
      <c r="AD747" t="e">
        <f>IF(AND(Q747&gt;=Chart!$F$2,Q747&lt;=Chart!$F$3),V747,#N/A)</f>
        <v>#N/A</v>
      </c>
      <c r="AE747" t="e">
        <f>IF(AND(Q747&gt;=Chart!$F$2,Q747&lt;=Chart!$F$3),I747,#N/A)</f>
        <v>#N/A</v>
      </c>
      <c r="AF747" t="e">
        <f>IF(AND(Q747&gt;=Chart!$F$2,Q747&lt;=Chart!$F$3),H747/100,#N/A)</f>
        <v>#N/A</v>
      </c>
      <c r="AG747" t="e">
        <f>IF(AND(Q747&gt;=Chart!$F$2,Q747&lt;=Chart!$F$3),W747/100,#N/A)</f>
        <v>#N/A</v>
      </c>
    </row>
    <row r="748" spans="1:33" x14ac:dyDescent="0.25">
      <c r="A748">
        <v>1464355800</v>
      </c>
      <c r="B748">
        <f>INDEX('Daily Data ADJ'!$1:$1048576,MATCH(Calc!$A748,'Daily Data ADJ'!$A:$A,0),MATCH("SPY, CBOE BZX: Close",'Daily Data ADJ'!$1:$1,0))</f>
        <v>186.32141267</v>
      </c>
      <c r="C748">
        <f>INDEX('Daily Data ADJ'!$1:$1048576,MATCH(Calc!$A748,'Daily Data ADJ'!$A:$A,0),MATCH("EFFR, FRED: Close",'Daily Data ADJ'!$1:$1,0))</f>
        <v>0.37</v>
      </c>
      <c r="D748" t="str">
        <f>INDEX('Daily Data ADJ'!$1:$1048576,MATCH(Calc!$A748,'Daily Data ADJ'!$A:$A,1),MATCH("SOFR, FRED: Close",'Daily Data ADJ'!$1:$1,0))</f>
        <v>NaN</v>
      </c>
      <c r="E748">
        <f>INDEX('Daily Data ADJ'!$1:$1048576,MATCH(Calc!$A748,'Daily Data ADJ'!$A:$A,0),MATCH("UPRO, CBOE BZX: Close",'Daily Data ADJ'!$1:$1,0))</f>
        <v>10.958352319999999</v>
      </c>
      <c r="F748">
        <f>INDEX('Daily Data ADJ'!$1:$1048576,MATCH(Calc!$A748,'Daily Data ADJ'!$A:$A,0),MATCH("ES1!, CME_MINI: Close",'Daily Data ADJ'!$1:$1,0))</f>
        <v>2097.25</v>
      </c>
      <c r="G748">
        <f>INDEX('Daily Data ADJ'!$1:$1048576,MATCH(Calc!$A748,'Daily Data ADJ'!$A:$A,0),MATCH("ES2!, CME_MINI: Close",'Daily Data ADJ'!$1:$1,0))</f>
        <v>2089</v>
      </c>
      <c r="H748">
        <f>INDEX('QUANDL MULTPL SP500_DIV_YIELD_M'!$A:$G,MATCH(Calc!$A748,'QUANDL MULTPL SP500_DIV_YIELD_M'!$A:$A,1),MATCH('QUANDL MULTPL SP500_DIV_YIELD_M'!$E$1,'QUANDL MULTPL SP500_DIV_YIELD_M'!$A$1:$G$1,0))</f>
        <v>2.12</v>
      </c>
      <c r="I748" s="5">
        <f t="shared" si="66"/>
        <v>5.5577108736052407E-3</v>
      </c>
      <c r="J748" s="1">
        <f>A748/24/60/60+DATE(1970,1,1)</f>
        <v>42517.5625</v>
      </c>
      <c r="K748" s="3">
        <f t="shared" si="69"/>
        <v>1</v>
      </c>
      <c r="L748" s="6">
        <f>(1+Chart!$F$4)^(1/(365/K748))-1</f>
        <v>6.6592785027408397E-5</v>
      </c>
      <c r="M748" s="6">
        <f t="shared" si="70"/>
        <v>1.0118330197039782E-5</v>
      </c>
      <c r="N748" s="6">
        <f t="shared" si="71"/>
        <v>1.518456400639856E-5</v>
      </c>
      <c r="O748">
        <f>O747*(B748/B747)</f>
        <v>186.32141267000102</v>
      </c>
      <c r="P748">
        <f t="shared" si="67"/>
        <v>2016</v>
      </c>
      <c r="Q748" s="1">
        <f t="shared" si="68"/>
        <v>42517.5625</v>
      </c>
      <c r="R748">
        <f>IF(B749="",R747,IF(Q748&gt;=Chart!$F$2,E748,0))</f>
        <v>0</v>
      </c>
      <c r="S748">
        <f>IF(B749="",S747,IFERROR(IF(AND(R748&gt;0,R747=0),R748,(1+(B749/B748-1)*Calc!$Z$1)*S747),0))</f>
        <v>0</v>
      </c>
      <c r="T748">
        <f>IF(B749="",T747,IFERROR(IF(AND(R748&gt;0,R747=0),R748,(1+(B749/B748-1)*Calc!$Z$1-L749)*T747),0))</f>
        <v>0</v>
      </c>
      <c r="U748">
        <f>IF(B749="",U747,IFERROR(IF(AND(R748&gt;0,R747=0),R748,(1+(B749/B748-1)*Calc!$Z$1-M749*2)*U747),0))</f>
        <v>0</v>
      </c>
      <c r="V748">
        <f>IF(B749="",V747,IFERROR(IF(AND(R748&gt;0,R747=0),R748,(1+(B749/B748-1)*Calc!$Z$1-N749*2)*V747),0))</f>
        <v>0</v>
      </c>
      <c r="W748">
        <f>IF(ISNUMBER(C748),C748,W747)</f>
        <v>0.37</v>
      </c>
      <c r="Y748" s="1" t="e">
        <f>IF(AND(Q748&gt;=Chart!$F$2,Q748&lt;=Chart!$F$3),Q748,#N/A)</f>
        <v>#N/A</v>
      </c>
      <c r="Z748" t="e">
        <f>IF(AND(Q748&gt;=Chart!$F$2,Q748&lt;=Chart!$F$3),R748,#N/A)</f>
        <v>#N/A</v>
      </c>
      <c r="AA748" t="e">
        <f>IF(AND(Q748&gt;=Chart!$F$2,Q748&lt;=Chart!$F$3),S748,#N/A)</f>
        <v>#N/A</v>
      </c>
      <c r="AB748" t="e">
        <f>IF(AND(Q748&gt;=Chart!$F$2,Q748&lt;=Chart!$F$3),T748,#N/A)</f>
        <v>#N/A</v>
      </c>
      <c r="AC748" t="e">
        <f>IF(AND(Q748&gt;=Chart!$F$2,Q748&lt;=Chart!$F$3),U748,#N/A)</f>
        <v>#N/A</v>
      </c>
      <c r="AD748" t="e">
        <f>IF(AND(Q748&gt;=Chart!$F$2,Q748&lt;=Chart!$F$3),V748,#N/A)</f>
        <v>#N/A</v>
      </c>
      <c r="AE748" t="e">
        <f>IF(AND(Q748&gt;=Chart!$F$2,Q748&lt;=Chart!$F$3),I748,#N/A)</f>
        <v>#N/A</v>
      </c>
      <c r="AF748" t="e">
        <f>IF(AND(Q748&gt;=Chart!$F$2,Q748&lt;=Chart!$F$3),H748/100,#N/A)</f>
        <v>#N/A</v>
      </c>
      <c r="AG748" t="e">
        <f>IF(AND(Q748&gt;=Chart!$F$2,Q748&lt;=Chart!$F$3),W748/100,#N/A)</f>
        <v>#N/A</v>
      </c>
    </row>
    <row r="749" spans="1:33" x14ac:dyDescent="0.25">
      <c r="A749">
        <v>1464701400</v>
      </c>
      <c r="B749">
        <f>INDEX('Daily Data ADJ'!$1:$1048576,MATCH(Calc!$A749,'Daily Data ADJ'!$A:$A,0),MATCH("SPY, CBOE BZX: Close",'Daily Data ADJ'!$1:$1,0))</f>
        <v>185.96691988000001</v>
      </c>
      <c r="C749">
        <f>INDEX('Daily Data ADJ'!$1:$1048576,MATCH(Calc!$A749,'Daily Data ADJ'!$A:$A,0),MATCH("EFFR, FRED: Close",'Daily Data ADJ'!$1:$1,0))</f>
        <v>0.28999999999999998</v>
      </c>
      <c r="D749" t="str">
        <f>INDEX('Daily Data ADJ'!$1:$1048576,MATCH(Calc!$A749,'Daily Data ADJ'!$A:$A,1),MATCH("SOFR, FRED: Close",'Daily Data ADJ'!$1:$1,0))</f>
        <v>NaN</v>
      </c>
      <c r="E749">
        <f>INDEX('Daily Data ADJ'!$1:$1048576,MATCH(Calc!$A749,'Daily Data ADJ'!$A:$A,0),MATCH("UPRO, CBOE BZX: Close",'Daily Data ADJ'!$1:$1,0))</f>
        <v>10.9060922</v>
      </c>
      <c r="F749">
        <f>INDEX('Daily Data ADJ'!$1:$1048576,MATCH(Calc!$A749,'Daily Data ADJ'!$A:$A,0),MATCH("ES1!, CME_MINI: Close",'Daily Data ADJ'!$1:$1,0))</f>
        <v>2095</v>
      </c>
      <c r="G749">
        <f>INDEX('Daily Data ADJ'!$1:$1048576,MATCH(Calc!$A749,'Daily Data ADJ'!$A:$A,0),MATCH("ES2!, CME_MINI: Close",'Daily Data ADJ'!$1:$1,0))</f>
        <v>2086.75</v>
      </c>
      <c r="H749">
        <f>INDEX('QUANDL MULTPL SP500_DIV_YIELD_M'!$A:$G,MATCH(Calc!$A749,'QUANDL MULTPL SP500_DIV_YIELD_M'!$A:$A,1),MATCH('QUANDL MULTPL SP500_DIV_YIELD_M'!$E$1,'QUANDL MULTPL SP500_DIV_YIELD_M'!$A$1:$G$1,0))</f>
        <v>2.14</v>
      </c>
      <c r="I749" s="5">
        <f t="shared" si="66"/>
        <v>5.7410105773534614E-3</v>
      </c>
      <c r="J749" s="1">
        <f>A749/24/60/60+DATE(1970,1,1)</f>
        <v>42521.5625</v>
      </c>
      <c r="K749" s="3">
        <f t="shared" si="69"/>
        <v>4</v>
      </c>
      <c r="L749" s="6">
        <f>(1+Chart!$F$4)^(1/(365/K749))-1</f>
        <v>2.6639774888526091E-4</v>
      </c>
      <c r="M749" s="6">
        <f t="shared" si="70"/>
        <v>3.1735332179927411E-5</v>
      </c>
      <c r="N749" s="6">
        <f t="shared" si="71"/>
        <v>6.2737242187083098E-5</v>
      </c>
      <c r="O749">
        <f>O748*(B749/B748)</f>
        <v>185.96691988000103</v>
      </c>
      <c r="P749">
        <f t="shared" si="67"/>
        <v>2016</v>
      </c>
      <c r="Q749" s="1">
        <f t="shared" si="68"/>
        <v>42521.5625</v>
      </c>
      <c r="R749">
        <f>IF(B750="",R748,IF(Q749&gt;=Chart!$F$2,E749,0))</f>
        <v>0</v>
      </c>
      <c r="S749">
        <f>IF(B750="",S748,IFERROR(IF(AND(R749&gt;0,R748=0),R749,(1+(B750/B749-1)*Calc!$Z$1)*S748),0))</f>
        <v>0</v>
      </c>
      <c r="T749">
        <f>IF(B750="",T748,IFERROR(IF(AND(R749&gt;0,R748=0),R749,(1+(B750/B749-1)*Calc!$Z$1-L750)*T748),0))</f>
        <v>0</v>
      </c>
      <c r="U749">
        <f>IF(B750="",U748,IFERROR(IF(AND(R749&gt;0,R748=0),R749,(1+(B750/B749-1)*Calc!$Z$1-M750*2)*U748),0))</f>
        <v>0</v>
      </c>
      <c r="V749">
        <f>IF(B750="",V748,IFERROR(IF(AND(R749&gt;0,R748=0),R749,(1+(B750/B749-1)*Calc!$Z$1-N750*2)*V748),0))</f>
        <v>0</v>
      </c>
      <c r="W749">
        <f>IF(ISNUMBER(C749),C749,W748)</f>
        <v>0.28999999999999998</v>
      </c>
      <c r="Y749" s="1" t="e">
        <f>IF(AND(Q749&gt;=Chart!$F$2,Q749&lt;=Chart!$F$3),Q749,#N/A)</f>
        <v>#N/A</v>
      </c>
      <c r="Z749" t="e">
        <f>IF(AND(Q749&gt;=Chart!$F$2,Q749&lt;=Chart!$F$3),R749,#N/A)</f>
        <v>#N/A</v>
      </c>
      <c r="AA749" t="e">
        <f>IF(AND(Q749&gt;=Chart!$F$2,Q749&lt;=Chart!$F$3),S749,#N/A)</f>
        <v>#N/A</v>
      </c>
      <c r="AB749" t="e">
        <f>IF(AND(Q749&gt;=Chart!$F$2,Q749&lt;=Chart!$F$3),T749,#N/A)</f>
        <v>#N/A</v>
      </c>
      <c r="AC749" t="e">
        <f>IF(AND(Q749&gt;=Chart!$F$2,Q749&lt;=Chart!$F$3),U749,#N/A)</f>
        <v>#N/A</v>
      </c>
      <c r="AD749" t="e">
        <f>IF(AND(Q749&gt;=Chart!$F$2,Q749&lt;=Chart!$F$3),V749,#N/A)</f>
        <v>#N/A</v>
      </c>
      <c r="AE749" t="e">
        <f>IF(AND(Q749&gt;=Chart!$F$2,Q749&lt;=Chart!$F$3),I749,#N/A)</f>
        <v>#N/A</v>
      </c>
      <c r="AF749" t="e">
        <f>IF(AND(Q749&gt;=Chart!$F$2,Q749&lt;=Chart!$F$3),H749/100,#N/A)</f>
        <v>#N/A</v>
      </c>
      <c r="AG749" t="e">
        <f>IF(AND(Q749&gt;=Chart!$F$2,Q749&lt;=Chart!$F$3),W749/100,#N/A)</f>
        <v>#N/A</v>
      </c>
    </row>
    <row r="750" spans="1:33" x14ac:dyDescent="0.25">
      <c r="A750">
        <v>1464787800</v>
      </c>
      <c r="B750">
        <f>INDEX('Daily Data ADJ'!$1:$1048576,MATCH(Calc!$A750,'Daily Data ADJ'!$A:$A,0),MATCH("SPY, CBOE BZX: Close",'Daily Data ADJ'!$1:$1,0))</f>
        <v>186.34799963</v>
      </c>
      <c r="C750">
        <f>INDEX('Daily Data ADJ'!$1:$1048576,MATCH(Calc!$A750,'Daily Data ADJ'!$A:$A,0),MATCH("EFFR, FRED: Close",'Daily Data ADJ'!$1:$1,0))</f>
        <v>0.37</v>
      </c>
      <c r="D750" t="str">
        <f>INDEX('Daily Data ADJ'!$1:$1048576,MATCH(Calc!$A750,'Daily Data ADJ'!$A:$A,1),MATCH("SOFR, FRED: Close",'Daily Data ADJ'!$1:$1,0))</f>
        <v>NaN</v>
      </c>
      <c r="E750">
        <f>INDEX('Daily Data ADJ'!$1:$1048576,MATCH(Calc!$A750,'Daily Data ADJ'!$A:$A,0),MATCH("UPRO, CBOE BZX: Close",'Daily Data ADJ'!$1:$1,0))</f>
        <v>10.96651769</v>
      </c>
      <c r="F750">
        <f>INDEX('Daily Data ADJ'!$1:$1048576,MATCH(Calc!$A750,'Daily Data ADJ'!$A:$A,0),MATCH("ES1!, CME_MINI: Close",'Daily Data ADJ'!$1:$1,0))</f>
        <v>2098</v>
      </c>
      <c r="G750">
        <f>INDEX('Daily Data ADJ'!$1:$1048576,MATCH(Calc!$A750,'Daily Data ADJ'!$A:$A,0),MATCH("ES2!, CME_MINI: Close",'Daily Data ADJ'!$1:$1,0))</f>
        <v>2089.5</v>
      </c>
      <c r="H750">
        <f>INDEX('QUANDL MULTPL SP500_DIV_YIELD_M'!$A:$G,MATCH(Calc!$A750,'QUANDL MULTPL SP500_DIV_YIELD_M'!$A:$A,1),MATCH('QUANDL MULTPL SP500_DIV_YIELD_M'!$E$1,'QUANDL MULTPL SP500_DIV_YIELD_M'!$A$1:$G$1,0))</f>
        <v>2.14</v>
      </c>
      <c r="I750" s="5">
        <f t="shared" si="66"/>
        <v>5.2923106914934126E-3</v>
      </c>
      <c r="J750" s="1">
        <f>A750/24/60/60+DATE(1970,1,1)</f>
        <v>42522.5625</v>
      </c>
      <c r="K750" s="3">
        <f t="shared" si="69"/>
        <v>1</v>
      </c>
      <c r="L750" s="6">
        <f>(1+Chart!$F$4)^(1/(365/K750))-1</f>
        <v>6.6592785027408397E-5</v>
      </c>
      <c r="M750" s="6">
        <f t="shared" si="70"/>
        <v>1.0118330197039782E-5</v>
      </c>
      <c r="N750" s="6">
        <f t="shared" si="71"/>
        <v>1.4461352865646759E-5</v>
      </c>
      <c r="O750">
        <f>O749*(B750/B749)</f>
        <v>186.34799963000103</v>
      </c>
      <c r="P750">
        <f t="shared" si="67"/>
        <v>2016</v>
      </c>
      <c r="Q750" s="1">
        <f t="shared" si="68"/>
        <v>42522.5625</v>
      </c>
      <c r="R750">
        <f>IF(B751="",R749,IF(Q750&gt;=Chart!$F$2,E750,0))</f>
        <v>0</v>
      </c>
      <c r="S750">
        <f>IF(B751="",S749,IFERROR(IF(AND(R750&gt;0,R749=0),R750,(1+(B751/B750-1)*Calc!$Z$1)*S749),0))</f>
        <v>0</v>
      </c>
      <c r="T750">
        <f>IF(B751="",T749,IFERROR(IF(AND(R750&gt;0,R749=0),R750,(1+(B751/B750-1)*Calc!$Z$1-L751)*T749),0))</f>
        <v>0</v>
      </c>
      <c r="U750">
        <f>IF(B751="",U749,IFERROR(IF(AND(R750&gt;0,R749=0),R750,(1+(B751/B750-1)*Calc!$Z$1-M751*2)*U749),0))</f>
        <v>0</v>
      </c>
      <c r="V750">
        <f>IF(B751="",V749,IFERROR(IF(AND(R750&gt;0,R749=0),R750,(1+(B751/B750-1)*Calc!$Z$1-N751*2)*V749),0))</f>
        <v>0</v>
      </c>
      <c r="W750">
        <f>IF(ISNUMBER(C750),C750,W749)</f>
        <v>0.37</v>
      </c>
      <c r="Y750" s="1" t="e">
        <f>IF(AND(Q750&gt;=Chart!$F$2,Q750&lt;=Chart!$F$3),Q750,#N/A)</f>
        <v>#N/A</v>
      </c>
      <c r="Z750" t="e">
        <f>IF(AND(Q750&gt;=Chart!$F$2,Q750&lt;=Chart!$F$3),R750,#N/A)</f>
        <v>#N/A</v>
      </c>
      <c r="AA750" t="e">
        <f>IF(AND(Q750&gt;=Chart!$F$2,Q750&lt;=Chart!$F$3),S750,#N/A)</f>
        <v>#N/A</v>
      </c>
      <c r="AB750" t="e">
        <f>IF(AND(Q750&gt;=Chart!$F$2,Q750&lt;=Chart!$F$3),T750,#N/A)</f>
        <v>#N/A</v>
      </c>
      <c r="AC750" t="e">
        <f>IF(AND(Q750&gt;=Chart!$F$2,Q750&lt;=Chart!$F$3),U750,#N/A)</f>
        <v>#N/A</v>
      </c>
      <c r="AD750" t="e">
        <f>IF(AND(Q750&gt;=Chart!$F$2,Q750&lt;=Chart!$F$3),V750,#N/A)</f>
        <v>#N/A</v>
      </c>
      <c r="AE750" t="e">
        <f>IF(AND(Q750&gt;=Chart!$F$2,Q750&lt;=Chart!$F$3),I750,#N/A)</f>
        <v>#N/A</v>
      </c>
      <c r="AF750" t="e">
        <f>IF(AND(Q750&gt;=Chart!$F$2,Q750&lt;=Chart!$F$3),H750/100,#N/A)</f>
        <v>#N/A</v>
      </c>
      <c r="AG750" t="e">
        <f>IF(AND(Q750&gt;=Chart!$F$2,Q750&lt;=Chart!$F$3),W750/100,#N/A)</f>
        <v>#N/A</v>
      </c>
    </row>
    <row r="751" spans="1:33" x14ac:dyDescent="0.25">
      <c r="A751">
        <v>1464874200</v>
      </c>
      <c r="B751">
        <f>INDEX('Daily Data ADJ'!$1:$1048576,MATCH(Calc!$A751,'Daily Data ADJ'!$A:$A,0),MATCH("SPY, CBOE BZX: Close",'Daily Data ADJ'!$1:$1,0))</f>
        <v>186.91518809999999</v>
      </c>
      <c r="C751">
        <f>INDEX('Daily Data ADJ'!$1:$1048576,MATCH(Calc!$A751,'Daily Data ADJ'!$A:$A,0),MATCH("EFFR, FRED: Close",'Daily Data ADJ'!$1:$1,0))</f>
        <v>0.37</v>
      </c>
      <c r="D751" t="str">
        <f>INDEX('Daily Data ADJ'!$1:$1048576,MATCH(Calc!$A751,'Daily Data ADJ'!$A:$A,1),MATCH("SOFR, FRED: Close",'Daily Data ADJ'!$1:$1,0))</f>
        <v>NaN</v>
      </c>
      <c r="E751">
        <f>INDEX('Daily Data ADJ'!$1:$1048576,MATCH(Calc!$A751,'Daily Data ADJ'!$A:$A,0),MATCH("UPRO, CBOE BZX: Close",'Daily Data ADJ'!$1:$1,0))</f>
        <v>11.072672389999999</v>
      </c>
      <c r="F751">
        <f>INDEX('Daily Data ADJ'!$1:$1048576,MATCH(Calc!$A751,'Daily Data ADJ'!$A:$A,0),MATCH("ES1!, CME_MINI: Close",'Daily Data ADJ'!$1:$1,0))</f>
        <v>2103.75</v>
      </c>
      <c r="G751">
        <f>INDEX('Daily Data ADJ'!$1:$1048576,MATCH(Calc!$A751,'Daily Data ADJ'!$A:$A,0),MATCH("ES2!, CME_MINI: Close",'Daily Data ADJ'!$1:$1,0))</f>
        <v>2095.5</v>
      </c>
      <c r="H751">
        <f>INDEX('QUANDL MULTPL SP500_DIV_YIELD_M'!$A:$G,MATCH(Calc!$A751,'QUANDL MULTPL SP500_DIV_YIELD_M'!$A:$A,1),MATCH('QUANDL MULTPL SP500_DIV_YIELD_M'!$E$1,'QUANDL MULTPL SP500_DIV_YIELD_M'!$A$1:$G$1,0))</f>
        <v>2.14</v>
      </c>
      <c r="I751" s="5">
        <f t="shared" si="66"/>
        <v>5.805756695181824E-3</v>
      </c>
      <c r="J751" s="1">
        <f>A751/24/60/60+DATE(1970,1,1)</f>
        <v>42523.5625</v>
      </c>
      <c r="K751" s="3">
        <f t="shared" si="69"/>
        <v>1</v>
      </c>
      <c r="L751" s="6">
        <f>(1+Chart!$F$4)^(1/(365/K751))-1</f>
        <v>6.6592785027408397E-5</v>
      </c>
      <c r="M751" s="6">
        <f t="shared" si="70"/>
        <v>1.0118330197039782E-5</v>
      </c>
      <c r="N751" s="6">
        <f t="shared" si="71"/>
        <v>1.5860312727600245E-5</v>
      </c>
      <c r="O751">
        <f>O750*(B751/B750)</f>
        <v>186.91518810000102</v>
      </c>
      <c r="P751">
        <f t="shared" si="67"/>
        <v>2016</v>
      </c>
      <c r="Q751" s="1">
        <f t="shared" si="68"/>
        <v>42523.5625</v>
      </c>
      <c r="R751">
        <f>IF(B752="",R750,IF(Q751&gt;=Chart!$F$2,E751,0))</f>
        <v>0</v>
      </c>
      <c r="S751">
        <f>IF(B752="",S750,IFERROR(IF(AND(R751&gt;0,R750=0),R751,(1+(B752/B751-1)*Calc!$Z$1)*S750),0))</f>
        <v>0</v>
      </c>
      <c r="T751">
        <f>IF(B752="",T750,IFERROR(IF(AND(R751&gt;0,R750=0),R751,(1+(B752/B751-1)*Calc!$Z$1-L752)*T750),0))</f>
        <v>0</v>
      </c>
      <c r="U751">
        <f>IF(B752="",U750,IFERROR(IF(AND(R751&gt;0,R750=0),R751,(1+(B752/B751-1)*Calc!$Z$1-M752*2)*U750),0))</f>
        <v>0</v>
      </c>
      <c r="V751">
        <f>IF(B752="",V750,IFERROR(IF(AND(R751&gt;0,R750=0),R751,(1+(B752/B751-1)*Calc!$Z$1-N752*2)*V750),0))</f>
        <v>0</v>
      </c>
      <c r="W751">
        <f>IF(ISNUMBER(C751),C751,W750)</f>
        <v>0.37</v>
      </c>
      <c r="Y751" s="1" t="e">
        <f>IF(AND(Q751&gt;=Chart!$F$2,Q751&lt;=Chart!$F$3),Q751,#N/A)</f>
        <v>#N/A</v>
      </c>
      <c r="Z751" t="e">
        <f>IF(AND(Q751&gt;=Chart!$F$2,Q751&lt;=Chart!$F$3),R751,#N/A)</f>
        <v>#N/A</v>
      </c>
      <c r="AA751" t="e">
        <f>IF(AND(Q751&gt;=Chart!$F$2,Q751&lt;=Chart!$F$3),S751,#N/A)</f>
        <v>#N/A</v>
      </c>
      <c r="AB751" t="e">
        <f>IF(AND(Q751&gt;=Chart!$F$2,Q751&lt;=Chart!$F$3),T751,#N/A)</f>
        <v>#N/A</v>
      </c>
      <c r="AC751" t="e">
        <f>IF(AND(Q751&gt;=Chart!$F$2,Q751&lt;=Chart!$F$3),U751,#N/A)</f>
        <v>#N/A</v>
      </c>
      <c r="AD751" t="e">
        <f>IF(AND(Q751&gt;=Chart!$F$2,Q751&lt;=Chart!$F$3),V751,#N/A)</f>
        <v>#N/A</v>
      </c>
      <c r="AE751" t="e">
        <f>IF(AND(Q751&gt;=Chart!$F$2,Q751&lt;=Chart!$F$3),I751,#N/A)</f>
        <v>#N/A</v>
      </c>
      <c r="AF751" t="e">
        <f>IF(AND(Q751&gt;=Chart!$F$2,Q751&lt;=Chart!$F$3),H751/100,#N/A)</f>
        <v>#N/A</v>
      </c>
      <c r="AG751" t="e">
        <f>IF(AND(Q751&gt;=Chart!$F$2,Q751&lt;=Chart!$F$3),W751/100,#N/A)</f>
        <v>#N/A</v>
      </c>
    </row>
    <row r="752" spans="1:33" x14ac:dyDescent="0.25">
      <c r="A752">
        <v>1464960600</v>
      </c>
      <c r="B752">
        <f>INDEX('Daily Data ADJ'!$1:$1048576,MATCH(Calc!$A752,'Daily Data ADJ'!$A:$A,0),MATCH("SPY, CBOE BZX: Close",'Daily Data ADJ'!$1:$1,0))</f>
        <v>186.35686195</v>
      </c>
      <c r="C752">
        <f>INDEX('Daily Data ADJ'!$1:$1048576,MATCH(Calc!$A752,'Daily Data ADJ'!$A:$A,0),MATCH("EFFR, FRED: Close",'Daily Data ADJ'!$1:$1,0))</f>
        <v>0.37</v>
      </c>
      <c r="D752" t="str">
        <f>INDEX('Daily Data ADJ'!$1:$1048576,MATCH(Calc!$A752,'Daily Data ADJ'!$A:$A,1),MATCH("SOFR, FRED: Close",'Daily Data ADJ'!$1:$1,0))</f>
        <v>NaN</v>
      </c>
      <c r="E752">
        <f>INDEX('Daily Data ADJ'!$1:$1048576,MATCH(Calc!$A752,'Daily Data ADJ'!$A:$A,0),MATCH("UPRO, CBOE BZX: Close",'Daily Data ADJ'!$1:$1,0))</f>
        <v>10.97631653</v>
      </c>
      <c r="F752">
        <f>INDEX('Daily Data ADJ'!$1:$1048576,MATCH(Calc!$A752,'Daily Data ADJ'!$A:$A,0),MATCH("ES1!, CME_MINI: Close",'Daily Data ADJ'!$1:$1,0))</f>
        <v>2097.75</v>
      </c>
      <c r="G752">
        <f>INDEX('Daily Data ADJ'!$1:$1048576,MATCH(Calc!$A752,'Daily Data ADJ'!$A:$A,0),MATCH("ES2!, CME_MINI: Close",'Daily Data ADJ'!$1:$1,0))</f>
        <v>2089</v>
      </c>
      <c r="H752">
        <f>INDEX('QUANDL MULTPL SP500_DIV_YIELD_M'!$A:$G,MATCH(Calc!$A752,'QUANDL MULTPL SP500_DIV_YIELD_M'!$A:$A,1),MATCH('QUANDL MULTPL SP500_DIV_YIELD_M'!$E$1,'QUANDL MULTPL SP500_DIV_YIELD_M'!$A$1:$G$1,0))</f>
        <v>2.14</v>
      </c>
      <c r="I752" s="5">
        <f t="shared" si="66"/>
        <v>4.8195572963001532E-3</v>
      </c>
      <c r="J752" s="1">
        <f>A752/24/60/60+DATE(1970,1,1)</f>
        <v>42524.5625</v>
      </c>
      <c r="K752" s="3">
        <f t="shared" si="69"/>
        <v>1</v>
      </c>
      <c r="L752" s="6">
        <f>(1+Chart!$F$4)^(1/(365/K752))-1</f>
        <v>6.6592785027408397E-5</v>
      </c>
      <c r="M752" s="6">
        <f t="shared" si="70"/>
        <v>1.0118330197039782E-5</v>
      </c>
      <c r="N752" s="6">
        <f t="shared" si="71"/>
        <v>1.317263583255901E-5</v>
      </c>
      <c r="O752">
        <f>O751*(B752/B751)</f>
        <v>186.35686195000102</v>
      </c>
      <c r="P752">
        <f t="shared" si="67"/>
        <v>2016</v>
      </c>
      <c r="Q752" s="1">
        <f t="shared" si="68"/>
        <v>42524.5625</v>
      </c>
      <c r="R752">
        <f>IF(B753="",R751,IF(Q752&gt;=Chart!$F$2,E752,0))</f>
        <v>0</v>
      </c>
      <c r="S752">
        <f>IF(B753="",S751,IFERROR(IF(AND(R752&gt;0,R751=0),R752,(1+(B753/B752-1)*Calc!$Z$1)*S751),0))</f>
        <v>0</v>
      </c>
      <c r="T752">
        <f>IF(B753="",T751,IFERROR(IF(AND(R752&gt;0,R751=0),R752,(1+(B753/B752-1)*Calc!$Z$1-L753)*T751),0))</f>
        <v>0</v>
      </c>
      <c r="U752">
        <f>IF(B753="",U751,IFERROR(IF(AND(R752&gt;0,R751=0),R752,(1+(B753/B752-1)*Calc!$Z$1-M753*2)*U751),0))</f>
        <v>0</v>
      </c>
      <c r="V752">
        <f>IF(B753="",V751,IFERROR(IF(AND(R752&gt;0,R751=0),R752,(1+(B753/B752-1)*Calc!$Z$1-N753*2)*V751),0))</f>
        <v>0</v>
      </c>
      <c r="W752">
        <f>IF(ISNUMBER(C752),C752,W751)</f>
        <v>0.37</v>
      </c>
      <c r="Y752" s="1" t="e">
        <f>IF(AND(Q752&gt;=Chart!$F$2,Q752&lt;=Chart!$F$3),Q752,#N/A)</f>
        <v>#N/A</v>
      </c>
      <c r="Z752" t="e">
        <f>IF(AND(Q752&gt;=Chart!$F$2,Q752&lt;=Chart!$F$3),R752,#N/A)</f>
        <v>#N/A</v>
      </c>
      <c r="AA752" t="e">
        <f>IF(AND(Q752&gt;=Chart!$F$2,Q752&lt;=Chart!$F$3),S752,#N/A)</f>
        <v>#N/A</v>
      </c>
      <c r="AB752" t="e">
        <f>IF(AND(Q752&gt;=Chart!$F$2,Q752&lt;=Chart!$F$3),T752,#N/A)</f>
        <v>#N/A</v>
      </c>
      <c r="AC752" t="e">
        <f>IF(AND(Q752&gt;=Chart!$F$2,Q752&lt;=Chart!$F$3),U752,#N/A)</f>
        <v>#N/A</v>
      </c>
      <c r="AD752" t="e">
        <f>IF(AND(Q752&gt;=Chart!$F$2,Q752&lt;=Chart!$F$3),V752,#N/A)</f>
        <v>#N/A</v>
      </c>
      <c r="AE752" t="e">
        <f>IF(AND(Q752&gt;=Chart!$F$2,Q752&lt;=Chart!$F$3),I752,#N/A)</f>
        <v>#N/A</v>
      </c>
      <c r="AF752" t="e">
        <f>IF(AND(Q752&gt;=Chart!$F$2,Q752&lt;=Chart!$F$3),H752/100,#N/A)</f>
        <v>#N/A</v>
      </c>
      <c r="AG752" t="e">
        <f>IF(AND(Q752&gt;=Chart!$F$2,Q752&lt;=Chart!$F$3),W752/100,#N/A)</f>
        <v>#N/A</v>
      </c>
    </row>
    <row r="753" spans="1:33" x14ac:dyDescent="0.25">
      <c r="A753">
        <v>1465219800</v>
      </c>
      <c r="B753">
        <f>INDEX('Daily Data ADJ'!$1:$1048576,MATCH(Calc!$A753,'Daily Data ADJ'!$A:$A,0),MATCH("SPY, CBOE BZX: Close",'Daily Data ADJ'!$1:$1,0))</f>
        <v>187.30513017999999</v>
      </c>
      <c r="C753">
        <f>INDEX('Daily Data ADJ'!$1:$1048576,MATCH(Calc!$A753,'Daily Data ADJ'!$A:$A,0),MATCH("EFFR, FRED: Close",'Daily Data ADJ'!$1:$1,0))</f>
        <v>0.37</v>
      </c>
      <c r="D753" t="str">
        <f>INDEX('Daily Data ADJ'!$1:$1048576,MATCH(Calc!$A753,'Daily Data ADJ'!$A:$A,1),MATCH("SOFR, FRED: Close",'Daily Data ADJ'!$1:$1,0))</f>
        <v>NaN</v>
      </c>
      <c r="E753">
        <f>INDEX('Daily Data ADJ'!$1:$1048576,MATCH(Calc!$A753,'Daily Data ADJ'!$A:$A,0),MATCH("UPRO, CBOE BZX: Close",'Daily Data ADJ'!$1:$1,0))</f>
        <v>11.1379973</v>
      </c>
      <c r="F753">
        <f>INDEX('Daily Data ADJ'!$1:$1048576,MATCH(Calc!$A753,'Daily Data ADJ'!$A:$A,0),MATCH("ES1!, CME_MINI: Close",'Daily Data ADJ'!$1:$1,0))</f>
        <v>2108.25</v>
      </c>
      <c r="G753">
        <f>INDEX('Daily Data ADJ'!$1:$1048576,MATCH(Calc!$A753,'Daily Data ADJ'!$A:$A,0),MATCH("ES2!, CME_MINI: Close",'Daily Data ADJ'!$1:$1,0))</f>
        <v>2099.5</v>
      </c>
      <c r="H753">
        <f>INDEX('QUANDL MULTPL SP500_DIV_YIELD_M'!$A:$G,MATCH(Calc!$A753,'QUANDL MULTPL SP500_DIV_YIELD_M'!$A:$A,1),MATCH('QUANDL MULTPL SP500_DIV_YIELD_M'!$E$1,'QUANDL MULTPL SP500_DIV_YIELD_M'!$A$1:$G$1,0))</f>
        <v>2.14</v>
      </c>
      <c r="I753" s="5">
        <f t="shared" si="66"/>
        <v>4.9016206431350684E-3</v>
      </c>
      <c r="J753" s="1">
        <f>A753/24/60/60+DATE(1970,1,1)</f>
        <v>42527.5625</v>
      </c>
      <c r="K753" s="3">
        <f t="shared" si="69"/>
        <v>3</v>
      </c>
      <c r="L753" s="6">
        <f>(1+Chart!$F$4)^(1/(365/K753))-1</f>
        <v>1.9979165917494157E-4</v>
      </c>
      <c r="M753" s="6">
        <f t="shared" si="70"/>
        <v>3.0355297734319109E-5</v>
      </c>
      <c r="N753" s="6">
        <f t="shared" si="71"/>
        <v>4.0189685492020288E-5</v>
      </c>
      <c r="O753">
        <f>O752*(B753/B752)</f>
        <v>187.30513018000102</v>
      </c>
      <c r="P753">
        <f t="shared" si="67"/>
        <v>2016</v>
      </c>
      <c r="Q753" s="1">
        <f t="shared" si="68"/>
        <v>42527.5625</v>
      </c>
      <c r="R753">
        <f>IF(B754="",R752,IF(Q753&gt;=Chart!$F$2,E753,0))</f>
        <v>0</v>
      </c>
      <c r="S753">
        <f>IF(B754="",S752,IFERROR(IF(AND(R753&gt;0,R752=0),R753,(1+(B754/B753-1)*Calc!$Z$1)*S752),0))</f>
        <v>0</v>
      </c>
      <c r="T753">
        <f>IF(B754="",T752,IFERROR(IF(AND(R753&gt;0,R752=0),R753,(1+(B754/B753-1)*Calc!$Z$1-L754)*T752),0))</f>
        <v>0</v>
      </c>
      <c r="U753">
        <f>IF(B754="",U752,IFERROR(IF(AND(R753&gt;0,R752=0),R753,(1+(B754/B753-1)*Calc!$Z$1-M754*2)*U752),0))</f>
        <v>0</v>
      </c>
      <c r="V753">
        <f>IF(B754="",V752,IFERROR(IF(AND(R753&gt;0,R752=0),R753,(1+(B754/B753-1)*Calc!$Z$1-N754*2)*V752),0))</f>
        <v>0</v>
      </c>
      <c r="W753">
        <f>IF(ISNUMBER(C753),C753,W752)</f>
        <v>0.37</v>
      </c>
      <c r="Y753" s="1" t="e">
        <f>IF(AND(Q753&gt;=Chart!$F$2,Q753&lt;=Chart!$F$3),Q753,#N/A)</f>
        <v>#N/A</v>
      </c>
      <c r="Z753" t="e">
        <f>IF(AND(Q753&gt;=Chart!$F$2,Q753&lt;=Chart!$F$3),R753,#N/A)</f>
        <v>#N/A</v>
      </c>
      <c r="AA753" t="e">
        <f>IF(AND(Q753&gt;=Chart!$F$2,Q753&lt;=Chart!$F$3),S753,#N/A)</f>
        <v>#N/A</v>
      </c>
      <c r="AB753" t="e">
        <f>IF(AND(Q753&gt;=Chart!$F$2,Q753&lt;=Chart!$F$3),T753,#N/A)</f>
        <v>#N/A</v>
      </c>
      <c r="AC753" t="e">
        <f>IF(AND(Q753&gt;=Chart!$F$2,Q753&lt;=Chart!$F$3),U753,#N/A)</f>
        <v>#N/A</v>
      </c>
      <c r="AD753" t="e">
        <f>IF(AND(Q753&gt;=Chart!$F$2,Q753&lt;=Chart!$F$3),V753,#N/A)</f>
        <v>#N/A</v>
      </c>
      <c r="AE753" t="e">
        <f>IF(AND(Q753&gt;=Chart!$F$2,Q753&lt;=Chart!$F$3),I753,#N/A)</f>
        <v>#N/A</v>
      </c>
      <c r="AF753" t="e">
        <f>IF(AND(Q753&gt;=Chart!$F$2,Q753&lt;=Chart!$F$3),H753/100,#N/A)</f>
        <v>#N/A</v>
      </c>
      <c r="AG753" t="e">
        <f>IF(AND(Q753&gt;=Chart!$F$2,Q753&lt;=Chart!$F$3),W753/100,#N/A)</f>
        <v>#N/A</v>
      </c>
    </row>
    <row r="754" spans="1:33" x14ac:dyDescent="0.25">
      <c r="A754">
        <v>1465306200</v>
      </c>
      <c r="B754">
        <f>INDEX('Daily Data ADJ'!$1:$1048576,MATCH(Calc!$A754,'Daily Data ADJ'!$A:$A,0),MATCH("SPY, CBOE BZX: Close",'Daily Data ADJ'!$1:$1,0))</f>
        <v>187.59758672999999</v>
      </c>
      <c r="C754">
        <f>INDEX('Daily Data ADJ'!$1:$1048576,MATCH(Calc!$A754,'Daily Data ADJ'!$A:$A,0),MATCH("EFFR, FRED: Close",'Daily Data ADJ'!$1:$1,0))</f>
        <v>0.37</v>
      </c>
      <c r="D754" t="str">
        <f>INDEX('Daily Data ADJ'!$1:$1048576,MATCH(Calc!$A754,'Daily Data ADJ'!$A:$A,1),MATCH("SOFR, FRED: Close",'Daily Data ADJ'!$1:$1,0))</f>
        <v>NaN</v>
      </c>
      <c r="E754">
        <f>INDEX('Daily Data ADJ'!$1:$1048576,MATCH(Calc!$A754,'Daily Data ADJ'!$A:$A,0),MATCH("UPRO, CBOE BZX: Close",'Daily Data ADJ'!$1:$1,0))</f>
        <v>11.1788261</v>
      </c>
      <c r="F754">
        <f>INDEX('Daily Data ADJ'!$1:$1048576,MATCH(Calc!$A754,'Daily Data ADJ'!$A:$A,0),MATCH("ES1!, CME_MINI: Close",'Daily Data ADJ'!$1:$1,0))</f>
        <v>2110.25</v>
      </c>
      <c r="G754">
        <f>INDEX('Daily Data ADJ'!$1:$1048576,MATCH(Calc!$A754,'Daily Data ADJ'!$A:$A,0),MATCH("ES2!, CME_MINI: Close",'Daily Data ADJ'!$1:$1,0))</f>
        <v>2101.5</v>
      </c>
      <c r="H754">
        <f>INDEX('QUANDL MULTPL SP500_DIV_YIELD_M'!$A:$G,MATCH(Calc!$A754,'QUANDL MULTPL SP500_DIV_YIELD_M'!$A:$A,1),MATCH('QUANDL MULTPL SP500_DIV_YIELD_M'!$E$1,'QUANDL MULTPL SP500_DIV_YIELD_M'!$A$1:$G$1,0))</f>
        <v>2.14</v>
      </c>
      <c r="I754" s="5">
        <f t="shared" si="66"/>
        <v>4.9171597446946713E-3</v>
      </c>
      <c r="J754" s="1">
        <f>A754/24/60/60+DATE(1970,1,1)</f>
        <v>42528.5625</v>
      </c>
      <c r="K754" s="3">
        <f t="shared" si="69"/>
        <v>1</v>
      </c>
      <c r="L754" s="6">
        <f>(1+Chart!$F$4)^(1/(365/K754))-1</f>
        <v>6.6592785027408397E-5</v>
      </c>
      <c r="M754" s="6">
        <f t="shared" si="70"/>
        <v>1.0118330197039782E-5</v>
      </c>
      <c r="N754" s="6">
        <f t="shared" si="71"/>
        <v>1.3438747830551989E-5</v>
      </c>
      <c r="O754">
        <f>O753*(B754/B753)</f>
        <v>187.59758673000101</v>
      </c>
      <c r="P754">
        <f t="shared" si="67"/>
        <v>2016</v>
      </c>
      <c r="Q754" s="1">
        <f t="shared" si="68"/>
        <v>42528.5625</v>
      </c>
      <c r="R754">
        <f>IF(B755="",R753,IF(Q754&gt;=Chart!$F$2,E754,0))</f>
        <v>0</v>
      </c>
      <c r="S754">
        <f>IF(B755="",S753,IFERROR(IF(AND(R754&gt;0,R753=0),R754,(1+(B755/B754-1)*Calc!$Z$1)*S753),0))</f>
        <v>0</v>
      </c>
      <c r="T754">
        <f>IF(B755="",T753,IFERROR(IF(AND(R754&gt;0,R753=0),R754,(1+(B755/B754-1)*Calc!$Z$1-L755)*T753),0))</f>
        <v>0</v>
      </c>
      <c r="U754">
        <f>IF(B755="",U753,IFERROR(IF(AND(R754&gt;0,R753=0),R754,(1+(B755/B754-1)*Calc!$Z$1-M755*2)*U753),0))</f>
        <v>0</v>
      </c>
      <c r="V754">
        <f>IF(B755="",V753,IFERROR(IF(AND(R754&gt;0,R753=0),R754,(1+(B755/B754-1)*Calc!$Z$1-N755*2)*V753),0))</f>
        <v>0</v>
      </c>
      <c r="W754">
        <f>IF(ISNUMBER(C754),C754,W753)</f>
        <v>0.37</v>
      </c>
      <c r="Y754" s="1" t="e">
        <f>IF(AND(Q754&gt;=Chart!$F$2,Q754&lt;=Chart!$F$3),Q754,#N/A)</f>
        <v>#N/A</v>
      </c>
      <c r="Z754" t="e">
        <f>IF(AND(Q754&gt;=Chart!$F$2,Q754&lt;=Chart!$F$3),R754,#N/A)</f>
        <v>#N/A</v>
      </c>
      <c r="AA754" t="e">
        <f>IF(AND(Q754&gt;=Chart!$F$2,Q754&lt;=Chart!$F$3),S754,#N/A)</f>
        <v>#N/A</v>
      </c>
      <c r="AB754" t="e">
        <f>IF(AND(Q754&gt;=Chart!$F$2,Q754&lt;=Chart!$F$3),T754,#N/A)</f>
        <v>#N/A</v>
      </c>
      <c r="AC754" t="e">
        <f>IF(AND(Q754&gt;=Chart!$F$2,Q754&lt;=Chart!$F$3),U754,#N/A)</f>
        <v>#N/A</v>
      </c>
      <c r="AD754" t="e">
        <f>IF(AND(Q754&gt;=Chart!$F$2,Q754&lt;=Chart!$F$3),V754,#N/A)</f>
        <v>#N/A</v>
      </c>
      <c r="AE754" t="e">
        <f>IF(AND(Q754&gt;=Chart!$F$2,Q754&lt;=Chart!$F$3),I754,#N/A)</f>
        <v>#N/A</v>
      </c>
      <c r="AF754" t="e">
        <f>IF(AND(Q754&gt;=Chart!$F$2,Q754&lt;=Chart!$F$3),H754/100,#N/A)</f>
        <v>#N/A</v>
      </c>
      <c r="AG754" t="e">
        <f>IF(AND(Q754&gt;=Chart!$F$2,Q754&lt;=Chart!$F$3),W754/100,#N/A)</f>
        <v>#N/A</v>
      </c>
    </row>
    <row r="755" spans="1:33" x14ac:dyDescent="0.25">
      <c r="A755">
        <v>1465392600</v>
      </c>
      <c r="B755">
        <f>INDEX('Daily Data ADJ'!$1:$1048576,MATCH(Calc!$A755,'Daily Data ADJ'!$A:$A,0),MATCH("SPY, CBOE BZX: Close",'Daily Data ADJ'!$1:$1,0))</f>
        <v>188.20908679999999</v>
      </c>
      <c r="C755">
        <f>INDEX('Daily Data ADJ'!$1:$1048576,MATCH(Calc!$A755,'Daily Data ADJ'!$A:$A,0),MATCH("EFFR, FRED: Close",'Daily Data ADJ'!$1:$1,0))</f>
        <v>0.37</v>
      </c>
      <c r="D755" t="str">
        <f>INDEX('Daily Data ADJ'!$1:$1048576,MATCH(Calc!$A755,'Daily Data ADJ'!$A:$A,1),MATCH("SOFR, FRED: Close",'Daily Data ADJ'!$1:$1,0))</f>
        <v>NaN</v>
      </c>
      <c r="E755">
        <f>INDEX('Daily Data ADJ'!$1:$1048576,MATCH(Calc!$A755,'Daily Data ADJ'!$A:$A,0),MATCH("UPRO, CBOE BZX: Close",'Daily Data ADJ'!$1:$1,0))</f>
        <v>11.289879239999999</v>
      </c>
      <c r="F755">
        <f>INDEX('Daily Data ADJ'!$1:$1048576,MATCH(Calc!$A755,'Daily Data ADJ'!$A:$A,0),MATCH("ES1!, CME_MINI: Close",'Daily Data ADJ'!$1:$1,0))</f>
        <v>2118</v>
      </c>
      <c r="G755">
        <f>INDEX('Daily Data ADJ'!$1:$1048576,MATCH(Calc!$A755,'Daily Data ADJ'!$A:$A,0),MATCH("ES2!, CME_MINI: Close",'Daily Data ADJ'!$1:$1,0))</f>
        <v>2109</v>
      </c>
      <c r="H755">
        <f>INDEX('QUANDL MULTPL SP500_DIV_YIELD_M'!$A:$G,MATCH(Calc!$A755,'QUANDL MULTPL SP500_DIV_YIELD_M'!$A:$A,1),MATCH('QUANDL MULTPL SP500_DIV_YIELD_M'!$E$1,'QUANDL MULTPL SP500_DIV_YIELD_M'!$A$1:$G$1,0))</f>
        <v>2.14</v>
      </c>
      <c r="I755" s="5">
        <f t="shared" si="66"/>
        <v>4.5108651622355611E-3</v>
      </c>
      <c r="J755" s="1">
        <f>A755/24/60/60+DATE(1970,1,1)</f>
        <v>42529.5625</v>
      </c>
      <c r="K755" s="3">
        <f t="shared" si="69"/>
        <v>1</v>
      </c>
      <c r="L755" s="6">
        <f>(1+Chart!$F$4)^(1/(365/K755))-1</f>
        <v>6.6592785027408397E-5</v>
      </c>
      <c r="M755" s="6">
        <f t="shared" si="70"/>
        <v>1.0118330197039782E-5</v>
      </c>
      <c r="N755" s="6">
        <f t="shared" si="71"/>
        <v>1.233082041407485E-5</v>
      </c>
      <c r="O755">
        <f>O754*(B755/B754)</f>
        <v>188.20908680000099</v>
      </c>
      <c r="P755">
        <f t="shared" si="67"/>
        <v>2016</v>
      </c>
      <c r="Q755" s="1">
        <f t="shared" si="68"/>
        <v>42529.5625</v>
      </c>
      <c r="R755">
        <f>IF(B756="",R754,IF(Q755&gt;=Chart!$F$2,E755,0))</f>
        <v>0</v>
      </c>
      <c r="S755">
        <f>IF(B756="",S754,IFERROR(IF(AND(R755&gt;0,R754=0),R755,(1+(B756/B755-1)*Calc!$Z$1)*S754),0))</f>
        <v>0</v>
      </c>
      <c r="T755">
        <f>IF(B756="",T754,IFERROR(IF(AND(R755&gt;0,R754=0),R755,(1+(B756/B755-1)*Calc!$Z$1-L756)*T754),0))</f>
        <v>0</v>
      </c>
      <c r="U755">
        <f>IF(B756="",U754,IFERROR(IF(AND(R755&gt;0,R754=0),R755,(1+(B756/B755-1)*Calc!$Z$1-M756*2)*U754),0))</f>
        <v>0</v>
      </c>
      <c r="V755">
        <f>IF(B756="",V754,IFERROR(IF(AND(R755&gt;0,R754=0),R755,(1+(B756/B755-1)*Calc!$Z$1-N756*2)*V754),0))</f>
        <v>0</v>
      </c>
      <c r="W755">
        <f>IF(ISNUMBER(C755),C755,W754)</f>
        <v>0.37</v>
      </c>
      <c r="Y755" s="1" t="e">
        <f>IF(AND(Q755&gt;=Chart!$F$2,Q755&lt;=Chart!$F$3),Q755,#N/A)</f>
        <v>#N/A</v>
      </c>
      <c r="Z755" t="e">
        <f>IF(AND(Q755&gt;=Chart!$F$2,Q755&lt;=Chart!$F$3),R755,#N/A)</f>
        <v>#N/A</v>
      </c>
      <c r="AA755" t="e">
        <f>IF(AND(Q755&gt;=Chart!$F$2,Q755&lt;=Chart!$F$3),S755,#N/A)</f>
        <v>#N/A</v>
      </c>
      <c r="AB755" t="e">
        <f>IF(AND(Q755&gt;=Chart!$F$2,Q755&lt;=Chart!$F$3),T755,#N/A)</f>
        <v>#N/A</v>
      </c>
      <c r="AC755" t="e">
        <f>IF(AND(Q755&gt;=Chart!$F$2,Q755&lt;=Chart!$F$3),U755,#N/A)</f>
        <v>#N/A</v>
      </c>
      <c r="AD755" t="e">
        <f>IF(AND(Q755&gt;=Chart!$F$2,Q755&lt;=Chart!$F$3),V755,#N/A)</f>
        <v>#N/A</v>
      </c>
      <c r="AE755" t="e">
        <f>IF(AND(Q755&gt;=Chart!$F$2,Q755&lt;=Chart!$F$3),I755,#N/A)</f>
        <v>#N/A</v>
      </c>
      <c r="AF755" t="e">
        <f>IF(AND(Q755&gt;=Chart!$F$2,Q755&lt;=Chart!$F$3),H755/100,#N/A)</f>
        <v>#N/A</v>
      </c>
      <c r="AG755" t="e">
        <f>IF(AND(Q755&gt;=Chart!$F$2,Q755&lt;=Chart!$F$3),W755/100,#N/A)</f>
        <v>#N/A</v>
      </c>
    </row>
    <row r="756" spans="1:33" x14ac:dyDescent="0.25">
      <c r="A756">
        <v>1465479000</v>
      </c>
      <c r="B756">
        <f>INDEX('Daily Data ADJ'!$1:$1048576,MATCH(Calc!$A756,'Daily Data ADJ'!$A:$A,0),MATCH("SPY, CBOE BZX: Close",'Daily Data ADJ'!$1:$1,0))</f>
        <v>187.95207952999999</v>
      </c>
      <c r="C756">
        <f>INDEX('Daily Data ADJ'!$1:$1048576,MATCH(Calc!$A756,'Daily Data ADJ'!$A:$A,0),MATCH("EFFR, FRED: Close",'Daily Data ADJ'!$1:$1,0))</f>
        <v>0.37</v>
      </c>
      <c r="D756" t="str">
        <f>INDEX('Daily Data ADJ'!$1:$1048576,MATCH(Calc!$A756,'Daily Data ADJ'!$A:$A,1),MATCH("SOFR, FRED: Close",'Daily Data ADJ'!$1:$1,0))</f>
        <v>NaN</v>
      </c>
      <c r="E756">
        <f>INDEX('Daily Data ADJ'!$1:$1048576,MATCH(Calc!$A756,'Daily Data ADJ'!$A:$A,0),MATCH("UPRO, CBOE BZX: Close",'Daily Data ADJ'!$1:$1,0))</f>
        <v>11.247417950000001</v>
      </c>
      <c r="F756">
        <f>INDEX('Daily Data ADJ'!$1:$1048576,MATCH(Calc!$A756,'Daily Data ADJ'!$A:$A,0),MATCH("ES1!, CME_MINI: Close",'Daily Data ADJ'!$1:$1,0))</f>
        <v>2114.25</v>
      </c>
      <c r="G756">
        <f>INDEX('Daily Data ADJ'!$1:$1048576,MATCH(Calc!$A756,'Daily Data ADJ'!$A:$A,0),MATCH("ES2!, CME_MINI: Close",'Daily Data ADJ'!$1:$1,0))</f>
        <v>2105.25</v>
      </c>
      <c r="H756">
        <f>INDEX('QUANDL MULTPL SP500_DIV_YIELD_M'!$A:$G,MATCH(Calc!$A756,'QUANDL MULTPL SP500_DIV_YIELD_M'!$A:$A,1),MATCH('QUANDL MULTPL SP500_DIV_YIELD_M'!$E$1,'QUANDL MULTPL SP500_DIV_YIELD_M'!$A$1:$G$1,0))</f>
        <v>2.14</v>
      </c>
      <c r="I756" s="5">
        <f t="shared" si="66"/>
        <v>4.4811006743572801E-3</v>
      </c>
      <c r="J756" s="1">
        <f>A756/24/60/60+DATE(1970,1,1)</f>
        <v>42530.5625</v>
      </c>
      <c r="K756" s="3">
        <f t="shared" si="69"/>
        <v>1</v>
      </c>
      <c r="L756" s="6">
        <f>(1+Chart!$F$4)^(1/(365/K756))-1</f>
        <v>6.6592785027408397E-5</v>
      </c>
      <c r="M756" s="6">
        <f t="shared" si="70"/>
        <v>1.0118330197039782E-5</v>
      </c>
      <c r="N756" s="6">
        <f t="shared" si="71"/>
        <v>1.224963786494726E-5</v>
      </c>
      <c r="O756">
        <f>O755*(B756/B755)</f>
        <v>187.95207953000099</v>
      </c>
      <c r="P756">
        <f t="shared" si="67"/>
        <v>2016</v>
      </c>
      <c r="Q756" s="1">
        <f t="shared" si="68"/>
        <v>42530.5625</v>
      </c>
      <c r="R756">
        <f>IF(B757="",R755,IF(Q756&gt;=Chart!$F$2,E756,0))</f>
        <v>0</v>
      </c>
      <c r="S756">
        <f>IF(B757="",S755,IFERROR(IF(AND(R756&gt;0,R755=0),R756,(1+(B757/B756-1)*Calc!$Z$1)*S755),0))</f>
        <v>0</v>
      </c>
      <c r="T756">
        <f>IF(B757="",T755,IFERROR(IF(AND(R756&gt;0,R755=0),R756,(1+(B757/B756-1)*Calc!$Z$1-L757)*T755),0))</f>
        <v>0</v>
      </c>
      <c r="U756">
        <f>IF(B757="",U755,IFERROR(IF(AND(R756&gt;0,R755=0),R756,(1+(B757/B756-1)*Calc!$Z$1-M757*2)*U755),0))</f>
        <v>0</v>
      </c>
      <c r="V756">
        <f>IF(B757="",V755,IFERROR(IF(AND(R756&gt;0,R755=0),R756,(1+(B757/B756-1)*Calc!$Z$1-N757*2)*V755),0))</f>
        <v>0</v>
      </c>
      <c r="W756">
        <f>IF(ISNUMBER(C756),C756,W755)</f>
        <v>0.37</v>
      </c>
      <c r="Y756" s="1" t="e">
        <f>IF(AND(Q756&gt;=Chart!$F$2,Q756&lt;=Chart!$F$3),Q756,#N/A)</f>
        <v>#N/A</v>
      </c>
      <c r="Z756" t="e">
        <f>IF(AND(Q756&gt;=Chart!$F$2,Q756&lt;=Chart!$F$3),R756,#N/A)</f>
        <v>#N/A</v>
      </c>
      <c r="AA756" t="e">
        <f>IF(AND(Q756&gt;=Chart!$F$2,Q756&lt;=Chart!$F$3),S756,#N/A)</f>
        <v>#N/A</v>
      </c>
      <c r="AB756" t="e">
        <f>IF(AND(Q756&gt;=Chart!$F$2,Q756&lt;=Chart!$F$3),T756,#N/A)</f>
        <v>#N/A</v>
      </c>
      <c r="AC756" t="e">
        <f>IF(AND(Q756&gt;=Chart!$F$2,Q756&lt;=Chart!$F$3),U756,#N/A)</f>
        <v>#N/A</v>
      </c>
      <c r="AD756" t="e">
        <f>IF(AND(Q756&gt;=Chart!$F$2,Q756&lt;=Chart!$F$3),V756,#N/A)</f>
        <v>#N/A</v>
      </c>
      <c r="AE756" t="e">
        <f>IF(AND(Q756&gt;=Chart!$F$2,Q756&lt;=Chart!$F$3),I756,#N/A)</f>
        <v>#N/A</v>
      </c>
      <c r="AF756" t="e">
        <f>IF(AND(Q756&gt;=Chart!$F$2,Q756&lt;=Chart!$F$3),H756/100,#N/A)</f>
        <v>#N/A</v>
      </c>
      <c r="AG756" t="e">
        <f>IF(AND(Q756&gt;=Chart!$F$2,Q756&lt;=Chart!$F$3),W756/100,#N/A)</f>
        <v>#N/A</v>
      </c>
    </row>
    <row r="757" spans="1:33" x14ac:dyDescent="0.25">
      <c r="A757">
        <v>1465565400</v>
      </c>
      <c r="B757">
        <f>INDEX('Daily Data ADJ'!$1:$1048576,MATCH(Calc!$A757,'Daily Data ADJ'!$A:$A,0),MATCH("SPY, CBOE BZX: Close",'Daily Data ADJ'!$1:$1,0))</f>
        <v>186.17075324000001</v>
      </c>
      <c r="C757">
        <f>INDEX('Daily Data ADJ'!$1:$1048576,MATCH(Calc!$A757,'Daily Data ADJ'!$A:$A,0),MATCH("EFFR, FRED: Close",'Daily Data ADJ'!$1:$1,0))</f>
        <v>0.37</v>
      </c>
      <c r="D757" t="str">
        <f>INDEX('Daily Data ADJ'!$1:$1048576,MATCH(Calc!$A757,'Daily Data ADJ'!$A:$A,1),MATCH("SOFR, FRED: Close",'Daily Data ADJ'!$1:$1,0))</f>
        <v>NaN</v>
      </c>
      <c r="E757">
        <f>INDEX('Daily Data ADJ'!$1:$1048576,MATCH(Calc!$A757,'Daily Data ADJ'!$A:$A,0),MATCH("UPRO, CBOE BZX: Close",'Daily Data ADJ'!$1:$1,0))</f>
        <v>10.9240564</v>
      </c>
      <c r="F757">
        <f>INDEX('Daily Data ADJ'!$1:$1048576,MATCH(Calc!$A757,'Daily Data ADJ'!$A:$A,0),MATCH("ES1!, CME_MINI: Close",'Daily Data ADJ'!$1:$1,0))</f>
        <v>2087.25</v>
      </c>
      <c r="G757">
        <f>INDEX('Daily Data ADJ'!$1:$1048576,MATCH(Calc!$A757,'Daily Data ADJ'!$A:$A,0),MATCH("ES2!, CME_MINI: Close",'Daily Data ADJ'!$1:$1,0))</f>
        <v>2080</v>
      </c>
      <c r="H757">
        <f>INDEX('QUANDL MULTPL SP500_DIV_YIELD_M'!$A:$G,MATCH(Calc!$A757,'QUANDL MULTPL SP500_DIV_YIELD_M'!$A:$A,1),MATCH('QUANDL MULTPL SP500_DIV_YIELD_M'!$E$1,'QUANDL MULTPL SP500_DIV_YIELD_M'!$A$1:$G$1,0))</f>
        <v>2.14</v>
      </c>
      <c r="I757" s="5">
        <f t="shared" si="66"/>
        <v>7.5783429673810521E-3</v>
      </c>
      <c r="J757" s="1">
        <f>A757/24/60/60+DATE(1970,1,1)</f>
        <v>42531.5625</v>
      </c>
      <c r="K757" s="3">
        <f t="shared" si="69"/>
        <v>1</v>
      </c>
      <c r="L757" s="6">
        <f>(1+Chart!$F$4)^(1/(365/K757))-1</f>
        <v>6.6592785027408397E-5</v>
      </c>
      <c r="M757" s="6">
        <f t="shared" si="70"/>
        <v>1.0118330197039782E-5</v>
      </c>
      <c r="N757" s="6">
        <f t="shared" si="71"/>
        <v>2.0684519633107357E-5</v>
      </c>
      <c r="O757">
        <f>O756*(B757/B756)</f>
        <v>186.17075324000101</v>
      </c>
      <c r="P757">
        <f t="shared" si="67"/>
        <v>2016</v>
      </c>
      <c r="Q757" s="1">
        <f t="shared" si="68"/>
        <v>42531.5625</v>
      </c>
      <c r="R757">
        <f>IF(B758="",R756,IF(Q757&gt;=Chart!$F$2,E757,0))</f>
        <v>0</v>
      </c>
      <c r="S757">
        <f>IF(B758="",S756,IFERROR(IF(AND(R757&gt;0,R756=0),R757,(1+(B758/B757-1)*Calc!$Z$1)*S756),0))</f>
        <v>0</v>
      </c>
      <c r="T757">
        <f>IF(B758="",T756,IFERROR(IF(AND(R757&gt;0,R756=0),R757,(1+(B758/B757-1)*Calc!$Z$1-L758)*T756),0))</f>
        <v>0</v>
      </c>
      <c r="U757">
        <f>IF(B758="",U756,IFERROR(IF(AND(R757&gt;0,R756=0),R757,(1+(B758/B757-1)*Calc!$Z$1-M758*2)*U756),0))</f>
        <v>0</v>
      </c>
      <c r="V757">
        <f>IF(B758="",V756,IFERROR(IF(AND(R757&gt;0,R756=0),R757,(1+(B758/B757-1)*Calc!$Z$1-N758*2)*V756),0))</f>
        <v>0</v>
      </c>
      <c r="W757">
        <f>IF(ISNUMBER(C757),C757,W756)</f>
        <v>0.37</v>
      </c>
      <c r="Y757" s="1" t="e">
        <f>IF(AND(Q757&gt;=Chart!$F$2,Q757&lt;=Chart!$F$3),Q757,#N/A)</f>
        <v>#N/A</v>
      </c>
      <c r="Z757" t="e">
        <f>IF(AND(Q757&gt;=Chart!$F$2,Q757&lt;=Chart!$F$3),R757,#N/A)</f>
        <v>#N/A</v>
      </c>
      <c r="AA757" t="e">
        <f>IF(AND(Q757&gt;=Chart!$F$2,Q757&lt;=Chart!$F$3),S757,#N/A)</f>
        <v>#N/A</v>
      </c>
      <c r="AB757" t="e">
        <f>IF(AND(Q757&gt;=Chart!$F$2,Q757&lt;=Chart!$F$3),T757,#N/A)</f>
        <v>#N/A</v>
      </c>
      <c r="AC757" t="e">
        <f>IF(AND(Q757&gt;=Chart!$F$2,Q757&lt;=Chart!$F$3),U757,#N/A)</f>
        <v>#N/A</v>
      </c>
      <c r="AD757" t="e">
        <f>IF(AND(Q757&gt;=Chart!$F$2,Q757&lt;=Chart!$F$3),V757,#N/A)</f>
        <v>#N/A</v>
      </c>
      <c r="AE757" t="e">
        <f>IF(AND(Q757&gt;=Chart!$F$2,Q757&lt;=Chart!$F$3),I757,#N/A)</f>
        <v>#N/A</v>
      </c>
      <c r="AF757" t="e">
        <f>IF(AND(Q757&gt;=Chart!$F$2,Q757&lt;=Chart!$F$3),H757/100,#N/A)</f>
        <v>#N/A</v>
      </c>
      <c r="AG757" t="e">
        <f>IF(AND(Q757&gt;=Chart!$F$2,Q757&lt;=Chart!$F$3),W757/100,#N/A)</f>
        <v>#N/A</v>
      </c>
    </row>
    <row r="758" spans="1:33" x14ac:dyDescent="0.25">
      <c r="A758">
        <v>1465824600</v>
      </c>
      <c r="B758">
        <f>INDEX('Daily Data ADJ'!$1:$1048576,MATCH(Calc!$A758,'Daily Data ADJ'!$A:$A,0),MATCH("SPY, CBOE BZX: Close",'Daily Data ADJ'!$1:$1,0))</f>
        <v>184.73434843000001</v>
      </c>
      <c r="C758">
        <f>INDEX('Daily Data ADJ'!$1:$1048576,MATCH(Calc!$A758,'Daily Data ADJ'!$A:$A,0),MATCH("EFFR, FRED: Close",'Daily Data ADJ'!$1:$1,0))</f>
        <v>0.37</v>
      </c>
      <c r="D758" t="str">
        <f>INDEX('Daily Data ADJ'!$1:$1048576,MATCH(Calc!$A758,'Daily Data ADJ'!$A:$A,1),MATCH("SOFR, FRED: Close",'Daily Data ADJ'!$1:$1,0))</f>
        <v>NaN</v>
      </c>
      <c r="E758">
        <f>INDEX('Daily Data ADJ'!$1:$1048576,MATCH(Calc!$A758,'Daily Data ADJ'!$A:$A,0),MATCH("UPRO, CBOE BZX: Close",'Daily Data ADJ'!$1:$1,0))</f>
        <v>10.680719</v>
      </c>
      <c r="F758">
        <f>INDEX('Daily Data ADJ'!$1:$1048576,MATCH(Calc!$A758,'Daily Data ADJ'!$A:$A,0),MATCH("ES1!, CME_MINI: Close",'Daily Data ADJ'!$1:$1,0))</f>
        <v>2069.75</v>
      </c>
      <c r="G758">
        <f>INDEX('Daily Data ADJ'!$1:$1048576,MATCH(Calc!$A758,'Daily Data ADJ'!$A:$A,0),MATCH("ES2!, CME_MINI: Close",'Daily Data ADJ'!$1:$1,0))</f>
        <v>2062.25</v>
      </c>
      <c r="H758">
        <f>INDEX('QUANDL MULTPL SP500_DIV_YIELD_M'!$A:$G,MATCH(Calc!$A758,'QUANDL MULTPL SP500_DIV_YIELD_M'!$A:$A,1),MATCH('QUANDL MULTPL SP500_DIV_YIELD_M'!$E$1,'QUANDL MULTPL SP500_DIV_YIELD_M'!$A$1:$G$1,0))</f>
        <v>2.14</v>
      </c>
      <c r="I758" s="5">
        <f t="shared" si="66"/>
        <v>6.98408967690059E-3</v>
      </c>
      <c r="J758" s="1">
        <f>A758/24/60/60+DATE(1970,1,1)</f>
        <v>42534.5625</v>
      </c>
      <c r="K758" s="3">
        <f t="shared" si="69"/>
        <v>3</v>
      </c>
      <c r="L758" s="6">
        <f>(1+Chart!$F$4)^(1/(365/K758))-1</f>
        <v>1.9979165917494157E-4</v>
      </c>
      <c r="M758" s="6">
        <f t="shared" si="70"/>
        <v>3.0355297734319109E-5</v>
      </c>
      <c r="N758" s="6">
        <f t="shared" si="71"/>
        <v>5.7205585929809288E-5</v>
      </c>
      <c r="O758">
        <f>O757*(B758/B757)</f>
        <v>184.73434843000098</v>
      </c>
      <c r="P758">
        <f t="shared" si="67"/>
        <v>2016</v>
      </c>
      <c r="Q758" s="1">
        <f t="shared" si="68"/>
        <v>42534.5625</v>
      </c>
      <c r="R758">
        <f>IF(B759="",R757,IF(Q758&gt;=Chart!$F$2,E758,0))</f>
        <v>0</v>
      </c>
      <c r="S758">
        <f>IF(B759="",S757,IFERROR(IF(AND(R758&gt;0,R757=0),R758,(1+(B759/B758-1)*Calc!$Z$1)*S757),0))</f>
        <v>0</v>
      </c>
      <c r="T758">
        <f>IF(B759="",T757,IFERROR(IF(AND(R758&gt;0,R757=0),R758,(1+(B759/B758-1)*Calc!$Z$1-L759)*T757),0))</f>
        <v>0</v>
      </c>
      <c r="U758">
        <f>IF(B759="",U757,IFERROR(IF(AND(R758&gt;0,R757=0),R758,(1+(B759/B758-1)*Calc!$Z$1-M759*2)*U757),0))</f>
        <v>0</v>
      </c>
      <c r="V758">
        <f>IF(B759="",V757,IFERROR(IF(AND(R758&gt;0,R757=0),R758,(1+(B759/B758-1)*Calc!$Z$1-N759*2)*V757),0))</f>
        <v>0</v>
      </c>
      <c r="W758">
        <f>IF(ISNUMBER(C758),C758,W757)</f>
        <v>0.37</v>
      </c>
      <c r="Y758" s="1" t="e">
        <f>IF(AND(Q758&gt;=Chart!$F$2,Q758&lt;=Chart!$F$3),Q758,#N/A)</f>
        <v>#N/A</v>
      </c>
      <c r="Z758" t="e">
        <f>IF(AND(Q758&gt;=Chart!$F$2,Q758&lt;=Chart!$F$3),R758,#N/A)</f>
        <v>#N/A</v>
      </c>
      <c r="AA758" t="e">
        <f>IF(AND(Q758&gt;=Chart!$F$2,Q758&lt;=Chart!$F$3),S758,#N/A)</f>
        <v>#N/A</v>
      </c>
      <c r="AB758" t="e">
        <f>IF(AND(Q758&gt;=Chart!$F$2,Q758&lt;=Chart!$F$3),T758,#N/A)</f>
        <v>#N/A</v>
      </c>
      <c r="AC758" t="e">
        <f>IF(AND(Q758&gt;=Chart!$F$2,Q758&lt;=Chart!$F$3),U758,#N/A)</f>
        <v>#N/A</v>
      </c>
      <c r="AD758" t="e">
        <f>IF(AND(Q758&gt;=Chart!$F$2,Q758&lt;=Chart!$F$3),V758,#N/A)</f>
        <v>#N/A</v>
      </c>
      <c r="AE758" t="e">
        <f>IF(AND(Q758&gt;=Chart!$F$2,Q758&lt;=Chart!$F$3),I758,#N/A)</f>
        <v>#N/A</v>
      </c>
      <c r="AF758" t="e">
        <f>IF(AND(Q758&gt;=Chart!$F$2,Q758&lt;=Chart!$F$3),H758/100,#N/A)</f>
        <v>#N/A</v>
      </c>
      <c r="AG758" t="e">
        <f>IF(AND(Q758&gt;=Chart!$F$2,Q758&lt;=Chart!$F$3),W758/100,#N/A)</f>
        <v>#N/A</v>
      </c>
    </row>
    <row r="759" spans="1:33" x14ac:dyDescent="0.25">
      <c r="A759">
        <v>1465911000</v>
      </c>
      <c r="B759">
        <f>INDEX('Daily Data ADJ'!$1:$1048576,MATCH(Calc!$A759,'Daily Data ADJ'!$A:$A,0),MATCH("SPY, CBOE BZX: Close",'Daily Data ADJ'!$1:$1,0))</f>
        <v>184.37170230999999</v>
      </c>
      <c r="C759">
        <f>INDEX('Daily Data ADJ'!$1:$1048576,MATCH(Calc!$A759,'Daily Data ADJ'!$A:$A,0),MATCH("EFFR, FRED: Close",'Daily Data ADJ'!$1:$1,0))</f>
        <v>0.37</v>
      </c>
      <c r="D759" t="str">
        <f>INDEX('Daily Data ADJ'!$1:$1048576,MATCH(Calc!$A759,'Daily Data ADJ'!$A:$A,1),MATCH("SOFR, FRED: Close",'Daily Data ADJ'!$1:$1,0))</f>
        <v>NaN</v>
      </c>
      <c r="E759">
        <f>INDEX('Daily Data ADJ'!$1:$1048576,MATCH(Calc!$A759,'Daily Data ADJ'!$A:$A,0),MATCH("UPRO, CBOE BZX: Close",'Daily Data ADJ'!$1:$1,0))</f>
        <v>10.621925989999999</v>
      </c>
      <c r="F759">
        <f>INDEX('Daily Data ADJ'!$1:$1048576,MATCH(Calc!$A759,'Daily Data ADJ'!$A:$A,0),MATCH("ES1!, CME_MINI: Close",'Daily Data ADJ'!$1:$1,0))</f>
        <v>2066</v>
      </c>
      <c r="G759">
        <f>INDEX('Daily Data ADJ'!$1:$1048576,MATCH(Calc!$A759,'Daily Data ADJ'!$A:$A,0),MATCH("ES2!, CME_MINI: Close",'Daily Data ADJ'!$1:$1,0))</f>
        <v>2058.25</v>
      </c>
      <c r="H759">
        <f>INDEX('QUANDL MULTPL SP500_DIV_YIELD_M'!$A:$G,MATCH(Calc!$A759,'QUANDL MULTPL SP500_DIV_YIELD_M'!$A:$A,1),MATCH('QUANDL MULTPL SP500_DIV_YIELD_M'!$E$1,'QUANDL MULTPL SP500_DIV_YIELD_M'!$A$1:$G$1,0))</f>
        <v>2.14</v>
      </c>
      <c r="I759" s="5">
        <f t="shared" si="66"/>
        <v>6.4793782470242978E-3</v>
      </c>
      <c r="J759" s="1">
        <f>A759/24/60/60+DATE(1970,1,1)</f>
        <v>42535.5625</v>
      </c>
      <c r="K759" s="3">
        <f t="shared" si="69"/>
        <v>1</v>
      </c>
      <c r="L759" s="6">
        <f>(1+Chart!$F$4)^(1/(365/K759))-1</f>
        <v>6.6592785027408397E-5</v>
      </c>
      <c r="M759" s="6">
        <f t="shared" si="70"/>
        <v>1.0118330197039782E-5</v>
      </c>
      <c r="N759" s="6">
        <f t="shared" si="71"/>
        <v>1.7694614933061459E-5</v>
      </c>
      <c r="O759">
        <f>O758*(B759/B758)</f>
        <v>184.37170231000096</v>
      </c>
      <c r="P759">
        <f t="shared" si="67"/>
        <v>2016</v>
      </c>
      <c r="Q759" s="1">
        <f t="shared" si="68"/>
        <v>42535.5625</v>
      </c>
      <c r="R759">
        <f>IF(B760="",R758,IF(Q759&gt;=Chart!$F$2,E759,0))</f>
        <v>0</v>
      </c>
      <c r="S759">
        <f>IF(B760="",S758,IFERROR(IF(AND(R759&gt;0,R758=0),R759,(1+(B760/B759-1)*Calc!$Z$1)*S758),0))</f>
        <v>0</v>
      </c>
      <c r="T759">
        <f>IF(B760="",T758,IFERROR(IF(AND(R759&gt;0,R758=0),R759,(1+(B760/B759-1)*Calc!$Z$1-L760)*T758),0))</f>
        <v>0</v>
      </c>
      <c r="U759">
        <f>IF(B760="",U758,IFERROR(IF(AND(R759&gt;0,R758=0),R759,(1+(B760/B759-1)*Calc!$Z$1-M760*2)*U758),0))</f>
        <v>0</v>
      </c>
      <c r="V759">
        <f>IF(B760="",V758,IFERROR(IF(AND(R759&gt;0,R758=0),R759,(1+(B760/B759-1)*Calc!$Z$1-N760*2)*V758),0))</f>
        <v>0</v>
      </c>
      <c r="W759">
        <f>IF(ISNUMBER(C759),C759,W758)</f>
        <v>0.37</v>
      </c>
      <c r="Y759" s="1" t="e">
        <f>IF(AND(Q759&gt;=Chart!$F$2,Q759&lt;=Chart!$F$3),Q759,#N/A)</f>
        <v>#N/A</v>
      </c>
      <c r="Z759" t="e">
        <f>IF(AND(Q759&gt;=Chart!$F$2,Q759&lt;=Chart!$F$3),R759,#N/A)</f>
        <v>#N/A</v>
      </c>
      <c r="AA759" t="e">
        <f>IF(AND(Q759&gt;=Chart!$F$2,Q759&lt;=Chart!$F$3),S759,#N/A)</f>
        <v>#N/A</v>
      </c>
      <c r="AB759" t="e">
        <f>IF(AND(Q759&gt;=Chart!$F$2,Q759&lt;=Chart!$F$3),T759,#N/A)</f>
        <v>#N/A</v>
      </c>
      <c r="AC759" t="e">
        <f>IF(AND(Q759&gt;=Chart!$F$2,Q759&lt;=Chart!$F$3),U759,#N/A)</f>
        <v>#N/A</v>
      </c>
      <c r="AD759" t="e">
        <f>IF(AND(Q759&gt;=Chart!$F$2,Q759&lt;=Chart!$F$3),V759,#N/A)</f>
        <v>#N/A</v>
      </c>
      <c r="AE759" t="e">
        <f>IF(AND(Q759&gt;=Chart!$F$2,Q759&lt;=Chart!$F$3),I759,#N/A)</f>
        <v>#N/A</v>
      </c>
      <c r="AF759" t="e">
        <f>IF(AND(Q759&gt;=Chart!$F$2,Q759&lt;=Chart!$F$3),H759/100,#N/A)</f>
        <v>#N/A</v>
      </c>
      <c r="AG759" t="e">
        <f>IF(AND(Q759&gt;=Chart!$F$2,Q759&lt;=Chart!$F$3),W759/100,#N/A)</f>
        <v>#N/A</v>
      </c>
    </row>
    <row r="760" spans="1:33" x14ac:dyDescent="0.25">
      <c r="A760">
        <v>1465997400</v>
      </c>
      <c r="B760">
        <f>INDEX('Daily Data ADJ'!$1:$1048576,MATCH(Calc!$A760,'Daily Data ADJ'!$A:$A,0),MATCH("SPY, CBOE BZX: Close",'Daily Data ADJ'!$1:$1,0))</f>
        <v>184.11469503000001</v>
      </c>
      <c r="C760">
        <f>INDEX('Daily Data ADJ'!$1:$1048576,MATCH(Calc!$A760,'Daily Data ADJ'!$A:$A,0),MATCH("EFFR, FRED: Close",'Daily Data ADJ'!$1:$1,0))</f>
        <v>0.37</v>
      </c>
      <c r="D760" t="str">
        <f>INDEX('Daily Data ADJ'!$1:$1048576,MATCH(Calc!$A760,'Daily Data ADJ'!$A:$A,1),MATCH("SOFR, FRED: Close",'Daily Data ADJ'!$1:$1,0))</f>
        <v>NaN</v>
      </c>
      <c r="E760">
        <f>INDEX('Daily Data ADJ'!$1:$1048576,MATCH(Calc!$A760,'Daily Data ADJ'!$A:$A,0),MATCH("UPRO, CBOE BZX: Close",'Daily Data ADJ'!$1:$1,0))</f>
        <v>10.56476645</v>
      </c>
      <c r="F760">
        <f>INDEX('Daily Data ADJ'!$1:$1048576,MATCH(Calc!$A760,'Daily Data ADJ'!$A:$A,0),MATCH("ES1!, CME_MINI: Close",'Daily Data ADJ'!$1:$1,0))</f>
        <v>2063.5</v>
      </c>
      <c r="G760">
        <f>INDEX('Daily Data ADJ'!$1:$1048576,MATCH(Calc!$A760,'Daily Data ADJ'!$A:$A,0),MATCH("ES2!, CME_MINI: Close",'Daily Data ADJ'!$1:$1,0))</f>
        <v>2055.75</v>
      </c>
      <c r="H760">
        <f>INDEX('QUANDL MULTPL SP500_DIV_YIELD_M'!$A:$G,MATCH(Calc!$A760,'QUANDL MULTPL SP500_DIV_YIELD_M'!$A:$A,1),MATCH('QUANDL MULTPL SP500_DIV_YIELD_M'!$E$1,'QUANDL MULTPL SP500_DIV_YIELD_M'!$A$1:$G$1,0))</f>
        <v>2.14</v>
      </c>
      <c r="I760" s="5">
        <f t="shared" si="66"/>
        <v>6.4614033106808189E-3</v>
      </c>
      <c r="J760" s="1">
        <f>A760/24/60/60+DATE(1970,1,1)</f>
        <v>42536.5625</v>
      </c>
      <c r="K760" s="3">
        <f t="shared" si="69"/>
        <v>1</v>
      </c>
      <c r="L760" s="6">
        <f>(1+Chart!$F$4)^(1/(365/K760))-1</f>
        <v>6.6592785027408397E-5</v>
      </c>
      <c r="M760" s="6">
        <f t="shared" si="70"/>
        <v>1.0118330197039782E-5</v>
      </c>
      <c r="N760" s="6">
        <f t="shared" si="71"/>
        <v>1.7645684262435068E-5</v>
      </c>
      <c r="O760">
        <f>O759*(B760/B759)</f>
        <v>184.11469503000097</v>
      </c>
      <c r="P760">
        <f t="shared" si="67"/>
        <v>2016</v>
      </c>
      <c r="Q760" s="1">
        <f t="shared" si="68"/>
        <v>42536.5625</v>
      </c>
      <c r="R760">
        <f>IF(B761="",R759,IF(Q760&gt;=Chart!$F$2,E760,0))</f>
        <v>0</v>
      </c>
      <c r="S760">
        <f>IF(B761="",S759,IFERROR(IF(AND(R760&gt;0,R759=0),R760,(1+(B761/B760-1)*Calc!$Z$1)*S759),0))</f>
        <v>0</v>
      </c>
      <c r="T760">
        <f>IF(B761="",T759,IFERROR(IF(AND(R760&gt;0,R759=0),R760,(1+(B761/B760-1)*Calc!$Z$1-L761)*T759),0))</f>
        <v>0</v>
      </c>
      <c r="U760">
        <f>IF(B761="",U759,IFERROR(IF(AND(R760&gt;0,R759=0),R760,(1+(B761/B760-1)*Calc!$Z$1-M761*2)*U759),0))</f>
        <v>0</v>
      </c>
      <c r="V760">
        <f>IF(B761="",V759,IFERROR(IF(AND(R760&gt;0,R759=0),R760,(1+(B761/B760-1)*Calc!$Z$1-N761*2)*V759),0))</f>
        <v>0</v>
      </c>
      <c r="W760">
        <f>IF(ISNUMBER(C760),C760,W759)</f>
        <v>0.37</v>
      </c>
      <c r="Y760" s="1" t="e">
        <f>IF(AND(Q760&gt;=Chart!$F$2,Q760&lt;=Chart!$F$3),Q760,#N/A)</f>
        <v>#N/A</v>
      </c>
      <c r="Z760" t="e">
        <f>IF(AND(Q760&gt;=Chart!$F$2,Q760&lt;=Chart!$F$3),R760,#N/A)</f>
        <v>#N/A</v>
      </c>
      <c r="AA760" t="e">
        <f>IF(AND(Q760&gt;=Chart!$F$2,Q760&lt;=Chart!$F$3),S760,#N/A)</f>
        <v>#N/A</v>
      </c>
      <c r="AB760" t="e">
        <f>IF(AND(Q760&gt;=Chart!$F$2,Q760&lt;=Chart!$F$3),T760,#N/A)</f>
        <v>#N/A</v>
      </c>
      <c r="AC760" t="e">
        <f>IF(AND(Q760&gt;=Chart!$F$2,Q760&lt;=Chart!$F$3),U760,#N/A)</f>
        <v>#N/A</v>
      </c>
      <c r="AD760" t="e">
        <f>IF(AND(Q760&gt;=Chart!$F$2,Q760&lt;=Chart!$F$3),V760,#N/A)</f>
        <v>#N/A</v>
      </c>
      <c r="AE760" t="e">
        <f>IF(AND(Q760&gt;=Chart!$F$2,Q760&lt;=Chart!$F$3),I760,#N/A)</f>
        <v>#N/A</v>
      </c>
      <c r="AF760" t="e">
        <f>IF(AND(Q760&gt;=Chart!$F$2,Q760&lt;=Chart!$F$3),H760/100,#N/A)</f>
        <v>#N/A</v>
      </c>
      <c r="AG760" t="e">
        <f>IF(AND(Q760&gt;=Chart!$F$2,Q760&lt;=Chart!$F$3),W760/100,#N/A)</f>
        <v>#N/A</v>
      </c>
    </row>
    <row r="761" spans="1:33" x14ac:dyDescent="0.25">
      <c r="A761">
        <v>1466083800</v>
      </c>
      <c r="B761">
        <f>INDEX('Daily Data ADJ'!$1:$1048576,MATCH(Calc!$A761,'Daily Data ADJ'!$A:$A,0),MATCH("SPY, CBOE BZX: Close",'Daily Data ADJ'!$1:$1,0))</f>
        <v>184.66415885999999</v>
      </c>
      <c r="C761">
        <f>INDEX('Daily Data ADJ'!$1:$1048576,MATCH(Calc!$A761,'Daily Data ADJ'!$A:$A,0),MATCH("EFFR, FRED: Close",'Daily Data ADJ'!$1:$1,0))</f>
        <v>0.38</v>
      </c>
      <c r="D761" t="str">
        <f>INDEX('Daily Data ADJ'!$1:$1048576,MATCH(Calc!$A761,'Daily Data ADJ'!$A:$A,1),MATCH("SOFR, FRED: Close",'Daily Data ADJ'!$1:$1,0))</f>
        <v>NaN</v>
      </c>
      <c r="E761">
        <f>INDEX('Daily Data ADJ'!$1:$1048576,MATCH(Calc!$A761,'Daily Data ADJ'!$A:$A,0),MATCH("UPRO, CBOE BZX: Close",'Daily Data ADJ'!$1:$1,0))</f>
        <v>10.66112133</v>
      </c>
      <c r="F761">
        <f>INDEX('Daily Data ADJ'!$1:$1048576,MATCH(Calc!$A761,'Daily Data ADJ'!$A:$A,0),MATCH("ES1!, CME_MINI: Close",'Daily Data ADJ'!$1:$1,0))</f>
        <v>2070.5</v>
      </c>
      <c r="G761">
        <f>INDEX('Daily Data ADJ'!$1:$1048576,MATCH(Calc!$A761,'Daily Data ADJ'!$A:$A,0),MATCH("ES2!, CME_MINI: Close",'Daily Data ADJ'!$1:$1,0))</f>
        <v>2063</v>
      </c>
      <c r="H761">
        <f>INDEX('QUANDL MULTPL SP500_DIV_YIELD_M'!$A:$G,MATCH(Calc!$A761,'QUANDL MULTPL SP500_DIV_YIELD_M'!$A:$A,1),MATCH('QUANDL MULTPL SP500_DIV_YIELD_M'!$E$1,'QUANDL MULTPL SP500_DIV_YIELD_M'!$A$1:$G$1,0))</f>
        <v>2.14</v>
      </c>
      <c r="I761" s="5">
        <f t="shared" si="66"/>
        <v>6.9892831814120371E-3</v>
      </c>
      <c r="J761" s="1">
        <f>A761/24/60/60+DATE(1970,1,1)</f>
        <v>42537.5625</v>
      </c>
      <c r="K761" s="3">
        <f t="shared" si="69"/>
        <v>1</v>
      </c>
      <c r="L761" s="6">
        <f>(1+Chart!$F$4)^(1/(365/K761))-1</f>
        <v>6.6592785027408397E-5</v>
      </c>
      <c r="M761" s="6">
        <f t="shared" si="70"/>
        <v>1.0391282040167482E-5</v>
      </c>
      <c r="N761" s="6">
        <f t="shared" si="71"/>
        <v>1.9082295372729874E-5</v>
      </c>
      <c r="O761">
        <f>O760*(B761/B760)</f>
        <v>184.66415886000098</v>
      </c>
      <c r="P761">
        <f t="shared" si="67"/>
        <v>2016</v>
      </c>
      <c r="Q761" s="1">
        <f t="shared" si="68"/>
        <v>42537.5625</v>
      </c>
      <c r="R761">
        <f>IF(B762="",R760,IF(Q761&gt;=Chart!$F$2,E761,0))</f>
        <v>0</v>
      </c>
      <c r="S761">
        <f>IF(B762="",S760,IFERROR(IF(AND(R761&gt;0,R760=0),R761,(1+(B762/B761-1)*Calc!$Z$1)*S760),0))</f>
        <v>0</v>
      </c>
      <c r="T761">
        <f>IF(B762="",T760,IFERROR(IF(AND(R761&gt;0,R760=0),R761,(1+(B762/B761-1)*Calc!$Z$1-L762)*T760),0))</f>
        <v>0</v>
      </c>
      <c r="U761">
        <f>IF(B762="",U760,IFERROR(IF(AND(R761&gt;0,R760=0),R761,(1+(B762/B761-1)*Calc!$Z$1-M762*2)*U760),0))</f>
        <v>0</v>
      </c>
      <c r="V761">
        <f>IF(B762="",V760,IFERROR(IF(AND(R761&gt;0,R760=0),R761,(1+(B762/B761-1)*Calc!$Z$1-N762*2)*V760),0))</f>
        <v>0</v>
      </c>
      <c r="W761">
        <f>IF(ISNUMBER(C761),C761,W760)</f>
        <v>0.38</v>
      </c>
      <c r="Y761" s="1" t="e">
        <f>IF(AND(Q761&gt;=Chart!$F$2,Q761&lt;=Chart!$F$3),Q761,#N/A)</f>
        <v>#N/A</v>
      </c>
      <c r="Z761" t="e">
        <f>IF(AND(Q761&gt;=Chart!$F$2,Q761&lt;=Chart!$F$3),R761,#N/A)</f>
        <v>#N/A</v>
      </c>
      <c r="AA761" t="e">
        <f>IF(AND(Q761&gt;=Chart!$F$2,Q761&lt;=Chart!$F$3),S761,#N/A)</f>
        <v>#N/A</v>
      </c>
      <c r="AB761" t="e">
        <f>IF(AND(Q761&gt;=Chart!$F$2,Q761&lt;=Chart!$F$3),T761,#N/A)</f>
        <v>#N/A</v>
      </c>
      <c r="AC761" t="e">
        <f>IF(AND(Q761&gt;=Chart!$F$2,Q761&lt;=Chart!$F$3),U761,#N/A)</f>
        <v>#N/A</v>
      </c>
      <c r="AD761" t="e">
        <f>IF(AND(Q761&gt;=Chart!$F$2,Q761&lt;=Chart!$F$3),V761,#N/A)</f>
        <v>#N/A</v>
      </c>
      <c r="AE761" t="e">
        <f>IF(AND(Q761&gt;=Chart!$F$2,Q761&lt;=Chart!$F$3),I761,#N/A)</f>
        <v>#N/A</v>
      </c>
      <c r="AF761" t="e">
        <f>IF(AND(Q761&gt;=Chart!$F$2,Q761&lt;=Chart!$F$3),H761/100,#N/A)</f>
        <v>#N/A</v>
      </c>
      <c r="AG761" t="e">
        <f>IF(AND(Q761&gt;=Chart!$F$2,Q761&lt;=Chart!$F$3),W761/100,#N/A)</f>
        <v>#N/A</v>
      </c>
    </row>
    <row r="762" spans="1:33" x14ac:dyDescent="0.25">
      <c r="A762">
        <v>1466170200</v>
      </c>
      <c r="B762">
        <f>INDEX('Daily Data ADJ'!$1:$1048576,MATCH(Calc!$A762,'Daily Data ADJ'!$A:$A,0),MATCH("SPY, CBOE BZX: Close",'Daily Data ADJ'!$1:$1,0))</f>
        <v>183.97682208000001</v>
      </c>
      <c r="C762">
        <f>INDEX('Daily Data ADJ'!$1:$1048576,MATCH(Calc!$A762,'Daily Data ADJ'!$A:$A,0),MATCH("EFFR, FRED: Close",'Daily Data ADJ'!$1:$1,0))</f>
        <v>0.38</v>
      </c>
      <c r="D762" t="str">
        <f>INDEX('Daily Data ADJ'!$1:$1048576,MATCH(Calc!$A762,'Daily Data ADJ'!$A:$A,1),MATCH("SOFR, FRED: Close",'Daily Data ADJ'!$1:$1,0))</f>
        <v>NaN</v>
      </c>
      <c r="E762">
        <f>INDEX('Daily Data ADJ'!$1:$1048576,MATCH(Calc!$A762,'Daily Data ADJ'!$A:$A,0),MATCH("UPRO, CBOE BZX: Close",'Daily Data ADJ'!$1:$1,0))</f>
        <v>10.54026936</v>
      </c>
      <c r="F762">
        <f>INDEX('Daily Data ADJ'!$1:$1048576,MATCH(Calc!$A762,'Daily Data ADJ'!$A:$A,0),MATCH("ES1!, CME_MINI: Close",'Daily Data ADJ'!$1:$1,0))</f>
        <v>2059</v>
      </c>
      <c r="G762">
        <f>INDEX('Daily Data ADJ'!$1:$1048576,MATCH(Calc!$A762,'Daily Data ADJ'!$A:$A,0),MATCH("ES2!, CME_MINI: Close",'Daily Data ADJ'!$1:$1,0))</f>
        <v>2051.25</v>
      </c>
      <c r="H762">
        <f>INDEX('QUANDL MULTPL SP500_DIV_YIELD_M'!$A:$G,MATCH(Calc!$A762,'QUANDL MULTPL SP500_DIV_YIELD_M'!$A:$A,1),MATCH('QUANDL MULTPL SP500_DIV_YIELD_M'!$E$1,'QUANDL MULTPL SP500_DIV_YIELD_M'!$A$1:$G$1,0))</f>
        <v>2.14</v>
      </c>
      <c r="I762" s="5">
        <f t="shared" si="66"/>
        <v>6.4289390514543909E-3</v>
      </c>
      <c r="J762" s="1">
        <f>A762/24/60/60+DATE(1970,1,1)</f>
        <v>42538.5625</v>
      </c>
      <c r="K762" s="3">
        <f t="shared" si="69"/>
        <v>1</v>
      </c>
      <c r="L762" s="6">
        <f>(1+Chart!$F$4)^(1/(365/K762))-1</f>
        <v>6.6592785027408397E-5</v>
      </c>
      <c r="M762" s="6">
        <f t="shared" si="70"/>
        <v>1.0391282040167482E-5</v>
      </c>
      <c r="N762" s="6">
        <f t="shared" si="71"/>
        <v>1.7557309113902519E-5</v>
      </c>
      <c r="O762">
        <f>O761*(B762/B761)</f>
        <v>183.976822080001</v>
      </c>
      <c r="P762">
        <f t="shared" si="67"/>
        <v>2016</v>
      </c>
      <c r="Q762" s="1">
        <f t="shared" si="68"/>
        <v>42538.5625</v>
      </c>
      <c r="R762">
        <f>IF(B763="",R761,IF(Q762&gt;=Chart!$F$2,E762,0))</f>
        <v>0</v>
      </c>
      <c r="S762">
        <f>IF(B763="",S761,IFERROR(IF(AND(R762&gt;0,R761=0),R762,(1+(B763/B762-1)*Calc!$Z$1)*S761),0))</f>
        <v>0</v>
      </c>
      <c r="T762">
        <f>IF(B763="",T761,IFERROR(IF(AND(R762&gt;0,R761=0),R762,(1+(B763/B762-1)*Calc!$Z$1-L763)*T761),0))</f>
        <v>0</v>
      </c>
      <c r="U762">
        <f>IF(B763="",U761,IFERROR(IF(AND(R762&gt;0,R761=0),R762,(1+(B763/B762-1)*Calc!$Z$1-M763*2)*U761),0))</f>
        <v>0</v>
      </c>
      <c r="V762">
        <f>IF(B763="",V761,IFERROR(IF(AND(R762&gt;0,R761=0),R762,(1+(B763/B762-1)*Calc!$Z$1-N763*2)*V761),0))</f>
        <v>0</v>
      </c>
      <c r="W762">
        <f>IF(ISNUMBER(C762),C762,W761)</f>
        <v>0.38</v>
      </c>
      <c r="Y762" s="1" t="e">
        <f>IF(AND(Q762&gt;=Chart!$F$2,Q762&lt;=Chart!$F$3),Q762,#N/A)</f>
        <v>#N/A</v>
      </c>
      <c r="Z762" t="e">
        <f>IF(AND(Q762&gt;=Chart!$F$2,Q762&lt;=Chart!$F$3),R762,#N/A)</f>
        <v>#N/A</v>
      </c>
      <c r="AA762" t="e">
        <f>IF(AND(Q762&gt;=Chart!$F$2,Q762&lt;=Chart!$F$3),S762,#N/A)</f>
        <v>#N/A</v>
      </c>
      <c r="AB762" t="e">
        <f>IF(AND(Q762&gt;=Chart!$F$2,Q762&lt;=Chart!$F$3),T762,#N/A)</f>
        <v>#N/A</v>
      </c>
      <c r="AC762" t="e">
        <f>IF(AND(Q762&gt;=Chart!$F$2,Q762&lt;=Chart!$F$3),U762,#N/A)</f>
        <v>#N/A</v>
      </c>
      <c r="AD762" t="e">
        <f>IF(AND(Q762&gt;=Chart!$F$2,Q762&lt;=Chart!$F$3),V762,#N/A)</f>
        <v>#N/A</v>
      </c>
      <c r="AE762" t="e">
        <f>IF(AND(Q762&gt;=Chart!$F$2,Q762&lt;=Chart!$F$3),I762,#N/A)</f>
        <v>#N/A</v>
      </c>
      <c r="AF762" t="e">
        <f>IF(AND(Q762&gt;=Chart!$F$2,Q762&lt;=Chart!$F$3),H762/100,#N/A)</f>
        <v>#N/A</v>
      </c>
      <c r="AG762" t="e">
        <f>IF(AND(Q762&gt;=Chart!$F$2,Q762&lt;=Chart!$F$3),W762/100,#N/A)</f>
        <v>#N/A</v>
      </c>
    </row>
    <row r="763" spans="1:33" x14ac:dyDescent="0.25">
      <c r="A763">
        <v>1466429400</v>
      </c>
      <c r="B763">
        <f>INDEX('Daily Data ADJ'!$1:$1048576,MATCH(Calc!$A763,'Daily Data ADJ'!$A:$A,0),MATCH("SPY, CBOE BZX: Close",'Daily Data ADJ'!$1:$1,0))</f>
        <v>185.16164279</v>
      </c>
      <c r="C763">
        <f>INDEX('Daily Data ADJ'!$1:$1048576,MATCH(Calc!$A763,'Daily Data ADJ'!$A:$A,0),MATCH("EFFR, FRED: Close",'Daily Data ADJ'!$1:$1,0))</f>
        <v>0.38</v>
      </c>
      <c r="D763" t="str">
        <f>INDEX('Daily Data ADJ'!$1:$1048576,MATCH(Calc!$A763,'Daily Data ADJ'!$A:$A,1),MATCH("SOFR, FRED: Close",'Daily Data ADJ'!$1:$1,0))</f>
        <v>NaN</v>
      </c>
      <c r="E763">
        <f>INDEX('Daily Data ADJ'!$1:$1048576,MATCH(Calc!$A763,'Daily Data ADJ'!$A:$A,0),MATCH("UPRO, CBOE BZX: Close",'Daily Data ADJ'!$1:$1,0))</f>
        <v>10.74277796</v>
      </c>
      <c r="F763">
        <f>INDEX('Daily Data ADJ'!$1:$1048576,MATCH(Calc!$A763,'Daily Data ADJ'!$A:$A,0),MATCH("ES1!, CME_MINI: Close",'Daily Data ADJ'!$1:$1,0))</f>
        <v>2074.25</v>
      </c>
      <c r="G763">
        <f>INDEX('Daily Data ADJ'!$1:$1048576,MATCH(Calc!$A763,'Daily Data ADJ'!$A:$A,0),MATCH("ES2!, CME_MINI: Close",'Daily Data ADJ'!$1:$1,0))</f>
        <v>2066.5</v>
      </c>
      <c r="H763">
        <f>INDEX('QUANDL MULTPL SP500_DIV_YIELD_M'!$A:$G,MATCH(Calc!$A763,'QUANDL MULTPL SP500_DIV_YIELD_M'!$A:$A,1),MATCH('QUANDL MULTPL SP500_DIV_YIELD_M'!$E$1,'QUANDL MULTPL SP500_DIV_YIELD_M'!$A$1:$G$1,0))</f>
        <v>2.14</v>
      </c>
      <c r="I763" s="5">
        <f t="shared" si="66"/>
        <v>6.538389848813414E-3</v>
      </c>
      <c r="J763" s="1">
        <f>A763/24/60/60+DATE(1970,1,1)</f>
        <v>42541.5625</v>
      </c>
      <c r="K763" s="3">
        <f t="shared" si="69"/>
        <v>3</v>
      </c>
      <c r="L763" s="6">
        <f>(1+Chart!$F$4)^(1/(365/K763))-1</f>
        <v>1.9979165917494157E-4</v>
      </c>
      <c r="M763" s="6">
        <f t="shared" si="70"/>
        <v>3.1174170058045902E-5</v>
      </c>
      <c r="N763" s="6">
        <f t="shared" si="71"/>
        <v>5.3566700096041586E-5</v>
      </c>
      <c r="O763">
        <f>O762*(B763/B762)</f>
        <v>185.16164279000103</v>
      </c>
      <c r="P763">
        <f t="shared" si="67"/>
        <v>2016</v>
      </c>
      <c r="Q763" s="1">
        <f t="shared" si="68"/>
        <v>42541.5625</v>
      </c>
      <c r="R763">
        <f>IF(B764="",R762,IF(Q763&gt;=Chart!$F$2,E763,0))</f>
        <v>0</v>
      </c>
      <c r="S763">
        <f>IF(B764="",S762,IFERROR(IF(AND(R763&gt;0,R762=0),R763,(1+(B764/B763-1)*Calc!$Z$1)*S762),0))</f>
        <v>0</v>
      </c>
      <c r="T763">
        <f>IF(B764="",T762,IFERROR(IF(AND(R763&gt;0,R762=0),R763,(1+(B764/B763-1)*Calc!$Z$1-L764)*T762),0))</f>
        <v>0</v>
      </c>
      <c r="U763">
        <f>IF(B764="",U762,IFERROR(IF(AND(R763&gt;0,R762=0),R763,(1+(B764/B763-1)*Calc!$Z$1-M764*2)*U762),0))</f>
        <v>0</v>
      </c>
      <c r="V763">
        <f>IF(B764="",V762,IFERROR(IF(AND(R763&gt;0,R762=0),R763,(1+(B764/B763-1)*Calc!$Z$1-N764*2)*V762),0))</f>
        <v>0</v>
      </c>
      <c r="W763">
        <f>IF(ISNUMBER(C763),C763,W762)</f>
        <v>0.38</v>
      </c>
      <c r="Y763" s="1" t="e">
        <f>IF(AND(Q763&gt;=Chart!$F$2,Q763&lt;=Chart!$F$3),Q763,#N/A)</f>
        <v>#N/A</v>
      </c>
      <c r="Z763" t="e">
        <f>IF(AND(Q763&gt;=Chart!$F$2,Q763&lt;=Chart!$F$3),R763,#N/A)</f>
        <v>#N/A</v>
      </c>
      <c r="AA763" t="e">
        <f>IF(AND(Q763&gt;=Chart!$F$2,Q763&lt;=Chart!$F$3),S763,#N/A)</f>
        <v>#N/A</v>
      </c>
      <c r="AB763" t="e">
        <f>IF(AND(Q763&gt;=Chart!$F$2,Q763&lt;=Chart!$F$3),T763,#N/A)</f>
        <v>#N/A</v>
      </c>
      <c r="AC763" t="e">
        <f>IF(AND(Q763&gt;=Chart!$F$2,Q763&lt;=Chart!$F$3),U763,#N/A)</f>
        <v>#N/A</v>
      </c>
      <c r="AD763" t="e">
        <f>IF(AND(Q763&gt;=Chart!$F$2,Q763&lt;=Chart!$F$3),V763,#N/A)</f>
        <v>#N/A</v>
      </c>
      <c r="AE763" t="e">
        <f>IF(AND(Q763&gt;=Chart!$F$2,Q763&lt;=Chart!$F$3),I763,#N/A)</f>
        <v>#N/A</v>
      </c>
      <c r="AF763" t="e">
        <f>IF(AND(Q763&gt;=Chart!$F$2,Q763&lt;=Chart!$F$3),H763/100,#N/A)</f>
        <v>#N/A</v>
      </c>
      <c r="AG763" t="e">
        <f>IF(AND(Q763&gt;=Chart!$F$2,Q763&lt;=Chart!$F$3),W763/100,#N/A)</f>
        <v>#N/A</v>
      </c>
    </row>
    <row r="764" spans="1:33" x14ac:dyDescent="0.25">
      <c r="A764">
        <v>1466515800</v>
      </c>
      <c r="B764">
        <f>INDEX('Daily Data ADJ'!$1:$1048576,MATCH(Calc!$A764,'Daily Data ADJ'!$A:$A,0),MATCH("SPY, CBOE BZX: Close",'Daily Data ADJ'!$1:$1,0))</f>
        <v>185.68723994999999</v>
      </c>
      <c r="C764">
        <f>INDEX('Daily Data ADJ'!$1:$1048576,MATCH(Calc!$A764,'Daily Data ADJ'!$A:$A,0),MATCH("EFFR, FRED: Close",'Daily Data ADJ'!$1:$1,0))</f>
        <v>0.38</v>
      </c>
      <c r="D764" t="str">
        <f>INDEX('Daily Data ADJ'!$1:$1048576,MATCH(Calc!$A764,'Daily Data ADJ'!$A:$A,1),MATCH("SOFR, FRED: Close",'Daily Data ADJ'!$1:$1,0))</f>
        <v>NaN</v>
      </c>
      <c r="E764">
        <f>INDEX('Daily Data ADJ'!$1:$1048576,MATCH(Calc!$A764,'Daily Data ADJ'!$A:$A,0),MATCH("UPRO, CBOE BZX: Close",'Daily Data ADJ'!$1:$1,0))</f>
        <v>10.832600940000001</v>
      </c>
      <c r="F764">
        <f>INDEX('Daily Data ADJ'!$1:$1048576,MATCH(Calc!$A764,'Daily Data ADJ'!$A:$A,0),MATCH("ES1!, CME_MINI: Close",'Daily Data ADJ'!$1:$1,0))</f>
        <v>2080.5</v>
      </c>
      <c r="G764">
        <f>INDEX('Daily Data ADJ'!$1:$1048576,MATCH(Calc!$A764,'Daily Data ADJ'!$A:$A,0),MATCH("ES2!, CME_MINI: Close",'Daily Data ADJ'!$1:$1,0))</f>
        <v>2072.75</v>
      </c>
      <c r="H764">
        <f>INDEX('QUANDL MULTPL SP500_DIV_YIELD_M'!$A:$G,MATCH(Calc!$A764,'QUANDL MULTPL SP500_DIV_YIELD_M'!$A:$A,1),MATCH('QUANDL MULTPL SP500_DIV_YIELD_M'!$E$1,'QUANDL MULTPL SP500_DIV_YIELD_M'!$A$1:$G$1,0))</f>
        <v>2.14</v>
      </c>
      <c r="I764" s="5">
        <f t="shared" si="66"/>
        <v>6.5827857794446276E-3</v>
      </c>
      <c r="J764" s="1">
        <f>A764/24/60/60+DATE(1970,1,1)</f>
        <v>42542.5625</v>
      </c>
      <c r="K764" s="3">
        <f t="shared" si="69"/>
        <v>1</v>
      </c>
      <c r="L764" s="6">
        <f>(1+Chart!$F$4)^(1/(365/K764))-1</f>
        <v>6.6592785027408397E-5</v>
      </c>
      <c r="M764" s="6">
        <f t="shared" si="70"/>
        <v>1.0391282040167482E-5</v>
      </c>
      <c r="N764" s="6">
        <f t="shared" si="71"/>
        <v>1.7976089957683072E-5</v>
      </c>
      <c r="O764">
        <f>O763*(B764/B763)</f>
        <v>185.68723995000101</v>
      </c>
      <c r="P764">
        <f t="shared" si="67"/>
        <v>2016</v>
      </c>
      <c r="Q764" s="1">
        <f t="shared" si="68"/>
        <v>42542.5625</v>
      </c>
      <c r="R764">
        <f>IF(B765="",R763,IF(Q764&gt;=Chart!$F$2,E764,0))</f>
        <v>0</v>
      </c>
      <c r="S764">
        <f>IF(B765="",S763,IFERROR(IF(AND(R764&gt;0,R763=0),R764,(1+(B765/B764-1)*Calc!$Z$1)*S763),0))</f>
        <v>0</v>
      </c>
      <c r="T764">
        <f>IF(B765="",T763,IFERROR(IF(AND(R764&gt;0,R763=0),R764,(1+(B765/B764-1)*Calc!$Z$1-L765)*T763),0))</f>
        <v>0</v>
      </c>
      <c r="U764">
        <f>IF(B765="",U763,IFERROR(IF(AND(R764&gt;0,R763=0),R764,(1+(B765/B764-1)*Calc!$Z$1-M765*2)*U763),0))</f>
        <v>0</v>
      </c>
      <c r="V764">
        <f>IF(B765="",V763,IFERROR(IF(AND(R764&gt;0,R763=0),R764,(1+(B765/B764-1)*Calc!$Z$1-N765*2)*V763),0))</f>
        <v>0</v>
      </c>
      <c r="W764">
        <f>IF(ISNUMBER(C764),C764,W763)</f>
        <v>0.38</v>
      </c>
      <c r="Y764" s="1" t="e">
        <f>IF(AND(Q764&gt;=Chart!$F$2,Q764&lt;=Chart!$F$3),Q764,#N/A)</f>
        <v>#N/A</v>
      </c>
      <c r="Z764" t="e">
        <f>IF(AND(Q764&gt;=Chart!$F$2,Q764&lt;=Chart!$F$3),R764,#N/A)</f>
        <v>#N/A</v>
      </c>
      <c r="AA764" t="e">
        <f>IF(AND(Q764&gt;=Chart!$F$2,Q764&lt;=Chart!$F$3),S764,#N/A)</f>
        <v>#N/A</v>
      </c>
      <c r="AB764" t="e">
        <f>IF(AND(Q764&gt;=Chart!$F$2,Q764&lt;=Chart!$F$3),T764,#N/A)</f>
        <v>#N/A</v>
      </c>
      <c r="AC764" t="e">
        <f>IF(AND(Q764&gt;=Chart!$F$2,Q764&lt;=Chart!$F$3),U764,#N/A)</f>
        <v>#N/A</v>
      </c>
      <c r="AD764" t="e">
        <f>IF(AND(Q764&gt;=Chart!$F$2,Q764&lt;=Chart!$F$3),V764,#N/A)</f>
        <v>#N/A</v>
      </c>
      <c r="AE764" t="e">
        <f>IF(AND(Q764&gt;=Chart!$F$2,Q764&lt;=Chart!$F$3),I764,#N/A)</f>
        <v>#N/A</v>
      </c>
      <c r="AF764" t="e">
        <f>IF(AND(Q764&gt;=Chart!$F$2,Q764&lt;=Chart!$F$3),H764/100,#N/A)</f>
        <v>#N/A</v>
      </c>
      <c r="AG764" t="e">
        <f>IF(AND(Q764&gt;=Chart!$F$2,Q764&lt;=Chart!$F$3),W764/100,#N/A)</f>
        <v>#N/A</v>
      </c>
    </row>
    <row r="765" spans="1:33" x14ac:dyDescent="0.25">
      <c r="A765">
        <v>1466602200</v>
      </c>
      <c r="B765">
        <f>INDEX('Daily Data ADJ'!$1:$1048576,MATCH(Calc!$A765,'Daily Data ADJ'!$A:$A,0),MATCH("SPY, CBOE BZX: Close",'Daily Data ADJ'!$1:$1,0))</f>
        <v>185.38435344999999</v>
      </c>
      <c r="C765">
        <f>INDEX('Daily Data ADJ'!$1:$1048576,MATCH(Calc!$A765,'Daily Data ADJ'!$A:$A,0),MATCH("EFFR, FRED: Close",'Daily Data ADJ'!$1:$1,0))</f>
        <v>0.38</v>
      </c>
      <c r="D765" t="str">
        <f>INDEX('Daily Data ADJ'!$1:$1048576,MATCH(Calc!$A765,'Daily Data ADJ'!$A:$A,1),MATCH("SOFR, FRED: Close",'Daily Data ADJ'!$1:$1,0))</f>
        <v>NaN</v>
      </c>
      <c r="E765">
        <f>INDEX('Daily Data ADJ'!$1:$1048576,MATCH(Calc!$A765,'Daily Data ADJ'!$A:$A,0),MATCH("UPRO, CBOE BZX: Close",'Daily Data ADJ'!$1:$1,0))</f>
        <v>10.77253938</v>
      </c>
      <c r="F765">
        <f>INDEX('Daily Data ADJ'!$1:$1048576,MATCH(Calc!$A765,'Daily Data ADJ'!$A:$A,0),MATCH("ES1!, CME_MINI: Close",'Daily Data ADJ'!$1:$1,0))</f>
        <v>2076.75</v>
      </c>
      <c r="G765">
        <f>INDEX('Daily Data ADJ'!$1:$1048576,MATCH(Calc!$A765,'Daily Data ADJ'!$A:$A,0),MATCH("ES2!, CME_MINI: Close",'Daily Data ADJ'!$1:$1,0))</f>
        <v>2069</v>
      </c>
      <c r="H765">
        <f>INDEX('QUANDL MULTPL SP500_DIV_YIELD_M'!$A:$G,MATCH(Calc!$A765,'QUANDL MULTPL SP500_DIV_YIELD_M'!$A:$A,1),MATCH('QUANDL MULTPL SP500_DIV_YIELD_M'!$E$1,'QUANDL MULTPL SP500_DIV_YIELD_M'!$A$1:$G$1,0))</f>
        <v>2.14</v>
      </c>
      <c r="I765" s="5">
        <f t="shared" si="66"/>
        <v>6.5561801072958892E-3</v>
      </c>
      <c r="J765" s="1">
        <f>A765/24/60/60+DATE(1970,1,1)</f>
        <v>42543.5625</v>
      </c>
      <c r="K765" s="3">
        <f t="shared" si="69"/>
        <v>1</v>
      </c>
      <c r="L765" s="6">
        <f>(1+Chart!$F$4)^(1/(365/K765))-1</f>
        <v>6.6592785027408397E-5</v>
      </c>
      <c r="M765" s="6">
        <f t="shared" si="70"/>
        <v>1.0391282040167482E-5</v>
      </c>
      <c r="N765" s="6">
        <f t="shared" si="71"/>
        <v>1.7903672145047622E-5</v>
      </c>
      <c r="O765">
        <f>O764*(B765/B764)</f>
        <v>185.38435345000102</v>
      </c>
      <c r="P765">
        <f t="shared" si="67"/>
        <v>2016</v>
      </c>
      <c r="Q765" s="1">
        <f t="shared" si="68"/>
        <v>42543.5625</v>
      </c>
      <c r="R765">
        <f>IF(B766="",R764,IF(Q765&gt;=Chart!$F$2,E765,0))</f>
        <v>0</v>
      </c>
      <c r="S765">
        <f>IF(B766="",S764,IFERROR(IF(AND(R765&gt;0,R764=0),R765,(1+(B766/B765-1)*Calc!$Z$1)*S764),0))</f>
        <v>0</v>
      </c>
      <c r="T765">
        <f>IF(B766="",T764,IFERROR(IF(AND(R765&gt;0,R764=0),R765,(1+(B766/B765-1)*Calc!$Z$1-L766)*T764),0))</f>
        <v>0</v>
      </c>
      <c r="U765">
        <f>IF(B766="",U764,IFERROR(IF(AND(R765&gt;0,R764=0),R765,(1+(B766/B765-1)*Calc!$Z$1-M766*2)*U764),0))</f>
        <v>0</v>
      </c>
      <c r="V765">
        <f>IF(B766="",V764,IFERROR(IF(AND(R765&gt;0,R764=0),R765,(1+(B766/B765-1)*Calc!$Z$1-N766*2)*V764),0))</f>
        <v>0</v>
      </c>
      <c r="W765">
        <f>IF(ISNUMBER(C765),C765,W764)</f>
        <v>0.38</v>
      </c>
      <c r="Y765" s="1" t="e">
        <f>IF(AND(Q765&gt;=Chart!$F$2,Q765&lt;=Chart!$F$3),Q765,#N/A)</f>
        <v>#N/A</v>
      </c>
      <c r="Z765" t="e">
        <f>IF(AND(Q765&gt;=Chart!$F$2,Q765&lt;=Chart!$F$3),R765,#N/A)</f>
        <v>#N/A</v>
      </c>
      <c r="AA765" t="e">
        <f>IF(AND(Q765&gt;=Chart!$F$2,Q765&lt;=Chart!$F$3),S765,#N/A)</f>
        <v>#N/A</v>
      </c>
      <c r="AB765" t="e">
        <f>IF(AND(Q765&gt;=Chart!$F$2,Q765&lt;=Chart!$F$3),T765,#N/A)</f>
        <v>#N/A</v>
      </c>
      <c r="AC765" t="e">
        <f>IF(AND(Q765&gt;=Chart!$F$2,Q765&lt;=Chart!$F$3),U765,#N/A)</f>
        <v>#N/A</v>
      </c>
      <c r="AD765" t="e">
        <f>IF(AND(Q765&gt;=Chart!$F$2,Q765&lt;=Chart!$F$3),V765,#N/A)</f>
        <v>#N/A</v>
      </c>
      <c r="AE765" t="e">
        <f>IF(AND(Q765&gt;=Chart!$F$2,Q765&lt;=Chart!$F$3),I765,#N/A)</f>
        <v>#N/A</v>
      </c>
      <c r="AF765" t="e">
        <f>IF(AND(Q765&gt;=Chart!$F$2,Q765&lt;=Chart!$F$3),H765/100,#N/A)</f>
        <v>#N/A</v>
      </c>
      <c r="AG765" t="e">
        <f>IF(AND(Q765&gt;=Chart!$F$2,Q765&lt;=Chart!$F$3),W765/100,#N/A)</f>
        <v>#N/A</v>
      </c>
    </row>
    <row r="766" spans="1:33" x14ac:dyDescent="0.25">
      <c r="A766">
        <v>1466688600</v>
      </c>
      <c r="B766">
        <f>INDEX('Daily Data ADJ'!$1:$1048576,MATCH(Calc!$A766,'Daily Data ADJ'!$A:$A,0),MATCH("SPY, CBOE BZX: Close",'Daily Data ADJ'!$1:$1,0))</f>
        <v>187.79853700000001</v>
      </c>
      <c r="C766">
        <f>INDEX('Daily Data ADJ'!$1:$1048576,MATCH(Calc!$A766,'Daily Data ADJ'!$A:$A,0),MATCH("EFFR, FRED: Close",'Daily Data ADJ'!$1:$1,0))</f>
        <v>0.39</v>
      </c>
      <c r="D766" t="str">
        <f>INDEX('Daily Data ADJ'!$1:$1048576,MATCH(Calc!$A766,'Daily Data ADJ'!$A:$A,1),MATCH("SOFR, FRED: Close",'Daily Data ADJ'!$1:$1,0))</f>
        <v>NaN</v>
      </c>
      <c r="E766">
        <f>INDEX('Daily Data ADJ'!$1:$1048576,MATCH(Calc!$A766,'Daily Data ADJ'!$A:$A,0),MATCH("UPRO, CBOE BZX: Close",'Daily Data ADJ'!$1:$1,0))</f>
        <v>11.199320739999999</v>
      </c>
      <c r="F766">
        <f>INDEX('Daily Data ADJ'!$1:$1048576,MATCH(Calc!$A766,'Daily Data ADJ'!$A:$A,0),MATCH("ES1!, CME_MINI: Close",'Daily Data ADJ'!$1:$1,0))</f>
        <v>2105.75</v>
      </c>
      <c r="G766">
        <f>INDEX('Daily Data ADJ'!$1:$1048576,MATCH(Calc!$A766,'Daily Data ADJ'!$A:$A,0),MATCH("ES2!, CME_MINI: Close",'Daily Data ADJ'!$1:$1,0))</f>
        <v>2098</v>
      </c>
      <c r="H766">
        <f>INDEX('QUANDL MULTPL SP500_DIV_YIELD_M'!$A:$G,MATCH(Calc!$A766,'QUANDL MULTPL SP500_DIV_YIELD_M'!$A:$A,1),MATCH('QUANDL MULTPL SP500_DIV_YIELD_M'!$E$1,'QUANDL MULTPL SP500_DIV_YIELD_M'!$A$1:$G$1,0))</f>
        <v>2.14</v>
      </c>
      <c r="I766" s="5">
        <f t="shared" si="66"/>
        <v>6.7594771602257631E-3</v>
      </c>
      <c r="J766" s="1">
        <f>A766/24/60/60+DATE(1970,1,1)</f>
        <v>42544.5625</v>
      </c>
      <c r="K766" s="3">
        <f t="shared" si="69"/>
        <v>1</v>
      </c>
      <c r="L766" s="6">
        <f>(1+Chart!$F$4)^(1/(365/K766))-1</f>
        <v>6.6592785027408397E-5</v>
      </c>
      <c r="M766" s="6">
        <f t="shared" si="70"/>
        <v>1.0664206767208029E-5</v>
      </c>
      <c r="N766" s="6">
        <f t="shared" si="71"/>
        <v>1.8456976693448368E-5</v>
      </c>
      <c r="O766">
        <f>O765*(B766/B765)</f>
        <v>187.79853700000106</v>
      </c>
      <c r="P766">
        <f t="shared" si="67"/>
        <v>2016</v>
      </c>
      <c r="Q766" s="1">
        <f t="shared" si="68"/>
        <v>42544.5625</v>
      </c>
      <c r="R766">
        <f>IF(B767="",R765,IF(Q766&gt;=Chart!$F$2,E766,0))</f>
        <v>0</v>
      </c>
      <c r="S766">
        <f>IF(B767="",S765,IFERROR(IF(AND(R766&gt;0,R765=0),R766,(1+(B767/B766-1)*Calc!$Z$1)*S765),0))</f>
        <v>0</v>
      </c>
      <c r="T766">
        <f>IF(B767="",T765,IFERROR(IF(AND(R766&gt;0,R765=0),R766,(1+(B767/B766-1)*Calc!$Z$1-L767)*T765),0))</f>
        <v>0</v>
      </c>
      <c r="U766">
        <f>IF(B767="",U765,IFERROR(IF(AND(R766&gt;0,R765=0),R766,(1+(B767/B766-1)*Calc!$Z$1-M767*2)*U765),0))</f>
        <v>0</v>
      </c>
      <c r="V766">
        <f>IF(B767="",V765,IFERROR(IF(AND(R766&gt;0,R765=0),R766,(1+(B767/B766-1)*Calc!$Z$1-N767*2)*V765),0))</f>
        <v>0</v>
      </c>
      <c r="W766">
        <f>IF(ISNUMBER(C766),C766,W765)</f>
        <v>0.39</v>
      </c>
      <c r="Y766" s="1" t="e">
        <f>IF(AND(Q766&gt;=Chart!$F$2,Q766&lt;=Chart!$F$3),Q766,#N/A)</f>
        <v>#N/A</v>
      </c>
      <c r="Z766" t="e">
        <f>IF(AND(Q766&gt;=Chart!$F$2,Q766&lt;=Chart!$F$3),R766,#N/A)</f>
        <v>#N/A</v>
      </c>
      <c r="AA766" t="e">
        <f>IF(AND(Q766&gt;=Chart!$F$2,Q766&lt;=Chart!$F$3),S766,#N/A)</f>
        <v>#N/A</v>
      </c>
      <c r="AB766" t="e">
        <f>IF(AND(Q766&gt;=Chart!$F$2,Q766&lt;=Chart!$F$3),T766,#N/A)</f>
        <v>#N/A</v>
      </c>
      <c r="AC766" t="e">
        <f>IF(AND(Q766&gt;=Chart!$F$2,Q766&lt;=Chart!$F$3),U766,#N/A)</f>
        <v>#N/A</v>
      </c>
      <c r="AD766" t="e">
        <f>IF(AND(Q766&gt;=Chart!$F$2,Q766&lt;=Chart!$F$3),V766,#N/A)</f>
        <v>#N/A</v>
      </c>
      <c r="AE766" t="e">
        <f>IF(AND(Q766&gt;=Chart!$F$2,Q766&lt;=Chart!$F$3),I766,#N/A)</f>
        <v>#N/A</v>
      </c>
      <c r="AF766" t="e">
        <f>IF(AND(Q766&gt;=Chart!$F$2,Q766&lt;=Chart!$F$3),H766/100,#N/A)</f>
        <v>#N/A</v>
      </c>
      <c r="AG766" t="e">
        <f>IF(AND(Q766&gt;=Chart!$F$2,Q766&lt;=Chart!$F$3),W766/100,#N/A)</f>
        <v>#N/A</v>
      </c>
    </row>
    <row r="767" spans="1:33" x14ac:dyDescent="0.25">
      <c r="A767">
        <v>1466775000</v>
      </c>
      <c r="B767">
        <f>INDEX('Daily Data ADJ'!$1:$1048576,MATCH(Calc!$A767,'Daily Data ADJ'!$A:$A,0),MATCH("SPY, CBOE BZX: Close",'Daily Data ADJ'!$1:$1,0))</f>
        <v>180.95686552999999</v>
      </c>
      <c r="C767">
        <f>INDEX('Daily Data ADJ'!$1:$1048576,MATCH(Calc!$A767,'Daily Data ADJ'!$A:$A,0),MATCH("EFFR, FRED: Close",'Daily Data ADJ'!$1:$1,0))</f>
        <v>0.4</v>
      </c>
      <c r="D767" t="str">
        <f>INDEX('Daily Data ADJ'!$1:$1048576,MATCH(Calc!$A767,'Daily Data ADJ'!$A:$A,1),MATCH("SOFR, FRED: Close",'Daily Data ADJ'!$1:$1,0))</f>
        <v>NaN</v>
      </c>
      <c r="E767">
        <f>INDEX('Daily Data ADJ'!$1:$1048576,MATCH(Calc!$A767,'Daily Data ADJ'!$A:$A,0),MATCH("UPRO, CBOE BZX: Close",'Daily Data ADJ'!$1:$1,0))</f>
        <v>9.9860196000000006</v>
      </c>
      <c r="F767">
        <f>INDEX('Daily Data ADJ'!$1:$1048576,MATCH(Calc!$A767,'Daily Data ADJ'!$A:$A,0),MATCH("ES1!, CME_MINI: Close",'Daily Data ADJ'!$1:$1,0))</f>
        <v>2018.5</v>
      </c>
      <c r="G767">
        <f>INDEX('Daily Data ADJ'!$1:$1048576,MATCH(Calc!$A767,'Daily Data ADJ'!$A:$A,0),MATCH("ES2!, CME_MINI: Close",'Daily Data ADJ'!$1:$1,0))</f>
        <v>2010.25</v>
      </c>
      <c r="H767">
        <f>INDEX('QUANDL MULTPL SP500_DIV_YIELD_M'!$A:$G,MATCH(Calc!$A767,'QUANDL MULTPL SP500_DIV_YIELD_M'!$A:$A,1),MATCH('QUANDL MULTPL SP500_DIV_YIELD_M'!$E$1,'QUANDL MULTPL SP500_DIV_YIELD_M'!$A$1:$G$1,0))</f>
        <v>2.14</v>
      </c>
      <c r="I767" s="5">
        <f t="shared" si="66"/>
        <v>5.1511842306753153E-3</v>
      </c>
      <c r="J767" s="1">
        <f>A767/24/60/60+DATE(1970,1,1)</f>
        <v>42545.5625</v>
      </c>
      <c r="K767" s="3">
        <f t="shared" si="69"/>
        <v>1</v>
      </c>
      <c r="L767" s="6">
        <f>(1+Chart!$F$4)^(1/(365/K767))-1</f>
        <v>6.6592785027408397E-5</v>
      </c>
      <c r="M767" s="6">
        <f t="shared" si="70"/>
        <v>1.0937104383712537E-5</v>
      </c>
      <c r="N767" s="6">
        <f t="shared" si="71"/>
        <v>1.4076708028332163E-5</v>
      </c>
      <c r="O767">
        <f>O766*(B767/B766)</f>
        <v>180.95686553000101</v>
      </c>
      <c r="P767">
        <f t="shared" si="67"/>
        <v>2016</v>
      </c>
      <c r="Q767" s="1">
        <f t="shared" si="68"/>
        <v>42545.5625</v>
      </c>
      <c r="R767">
        <f>IF(B768="",R766,IF(Q767&gt;=Chart!$F$2,E767,0))</f>
        <v>0</v>
      </c>
      <c r="S767">
        <f>IF(B768="",S766,IFERROR(IF(AND(R767&gt;0,R766=0),R767,(1+(B768/B767-1)*Calc!$Z$1)*S766),0))</f>
        <v>0</v>
      </c>
      <c r="T767">
        <f>IF(B768="",T766,IFERROR(IF(AND(R767&gt;0,R766=0),R767,(1+(B768/B767-1)*Calc!$Z$1-L768)*T766),0))</f>
        <v>0</v>
      </c>
      <c r="U767">
        <f>IF(B768="",U766,IFERROR(IF(AND(R767&gt;0,R766=0),R767,(1+(B768/B767-1)*Calc!$Z$1-M768*2)*U766),0))</f>
        <v>0</v>
      </c>
      <c r="V767">
        <f>IF(B768="",V766,IFERROR(IF(AND(R767&gt;0,R766=0),R767,(1+(B768/B767-1)*Calc!$Z$1-N768*2)*V766),0))</f>
        <v>0</v>
      </c>
      <c r="W767">
        <f>IF(ISNUMBER(C767),C767,W766)</f>
        <v>0.4</v>
      </c>
      <c r="Y767" s="1" t="e">
        <f>IF(AND(Q767&gt;=Chart!$F$2,Q767&lt;=Chart!$F$3),Q767,#N/A)</f>
        <v>#N/A</v>
      </c>
      <c r="Z767" t="e">
        <f>IF(AND(Q767&gt;=Chart!$F$2,Q767&lt;=Chart!$F$3),R767,#N/A)</f>
        <v>#N/A</v>
      </c>
      <c r="AA767" t="e">
        <f>IF(AND(Q767&gt;=Chart!$F$2,Q767&lt;=Chart!$F$3),S767,#N/A)</f>
        <v>#N/A</v>
      </c>
      <c r="AB767" t="e">
        <f>IF(AND(Q767&gt;=Chart!$F$2,Q767&lt;=Chart!$F$3),T767,#N/A)</f>
        <v>#N/A</v>
      </c>
      <c r="AC767" t="e">
        <f>IF(AND(Q767&gt;=Chart!$F$2,Q767&lt;=Chart!$F$3),U767,#N/A)</f>
        <v>#N/A</v>
      </c>
      <c r="AD767" t="e">
        <f>IF(AND(Q767&gt;=Chart!$F$2,Q767&lt;=Chart!$F$3),V767,#N/A)</f>
        <v>#N/A</v>
      </c>
      <c r="AE767" t="e">
        <f>IF(AND(Q767&gt;=Chart!$F$2,Q767&lt;=Chart!$F$3),I767,#N/A)</f>
        <v>#N/A</v>
      </c>
      <c r="AF767" t="e">
        <f>IF(AND(Q767&gt;=Chart!$F$2,Q767&lt;=Chart!$F$3),H767/100,#N/A)</f>
        <v>#N/A</v>
      </c>
      <c r="AG767" t="e">
        <f>IF(AND(Q767&gt;=Chart!$F$2,Q767&lt;=Chart!$F$3),W767/100,#N/A)</f>
        <v>#N/A</v>
      </c>
    </row>
    <row r="768" spans="1:33" x14ac:dyDescent="0.25">
      <c r="A768">
        <v>1467034200</v>
      </c>
      <c r="B768">
        <f>INDEX('Daily Data ADJ'!$1:$1048576,MATCH(Calc!$A768,'Daily Data ADJ'!$A:$A,0),MATCH("SPY, CBOE BZX: Close",'Daily Data ADJ'!$1:$1,0))</f>
        <v>177.81219100999999</v>
      </c>
      <c r="C768">
        <f>INDEX('Daily Data ADJ'!$1:$1048576,MATCH(Calc!$A768,'Daily Data ADJ'!$A:$A,0),MATCH("EFFR, FRED: Close",'Daily Data ADJ'!$1:$1,0))</f>
        <v>0.41</v>
      </c>
      <c r="D768" t="str">
        <f>INDEX('Daily Data ADJ'!$1:$1048576,MATCH(Calc!$A768,'Daily Data ADJ'!$A:$A,1),MATCH("SOFR, FRED: Close",'Daily Data ADJ'!$1:$1,0))</f>
        <v>NaN</v>
      </c>
      <c r="E768">
        <f>INDEX('Daily Data ADJ'!$1:$1048576,MATCH(Calc!$A768,'Daily Data ADJ'!$A:$A,0),MATCH("UPRO, CBOE BZX: Close",'Daily Data ADJ'!$1:$1,0))</f>
        <v>9.4431409500000001</v>
      </c>
      <c r="F768">
        <f>INDEX('Daily Data ADJ'!$1:$1048576,MATCH(Calc!$A768,'Daily Data ADJ'!$A:$A,0),MATCH("ES1!, CME_MINI: Close",'Daily Data ADJ'!$1:$1,0))</f>
        <v>1985</v>
      </c>
      <c r="G768">
        <f>INDEX('Daily Data ADJ'!$1:$1048576,MATCH(Calc!$A768,'Daily Data ADJ'!$A:$A,0),MATCH("ES2!, CME_MINI: Close",'Daily Data ADJ'!$1:$1,0))</f>
        <v>1976.25</v>
      </c>
      <c r="H768">
        <f>INDEX('QUANDL MULTPL SP500_DIV_YIELD_M'!$A:$G,MATCH(Calc!$A768,'QUANDL MULTPL SP500_DIV_YIELD_M'!$A:$A,1),MATCH('QUANDL MULTPL SP500_DIV_YIELD_M'!$E$1,'QUANDL MULTPL SP500_DIV_YIELD_M'!$A$1:$G$1,0))</f>
        <v>2.14</v>
      </c>
      <c r="I768" s="5">
        <f t="shared" si="66"/>
        <v>3.8840019336895681E-3</v>
      </c>
      <c r="J768" s="1">
        <f>A768/24/60/60+DATE(1970,1,1)</f>
        <v>42548.5625</v>
      </c>
      <c r="K768" s="3">
        <f t="shared" si="69"/>
        <v>3</v>
      </c>
      <c r="L768" s="6">
        <f>(1+Chart!$F$4)^(1/(365/K768))-1</f>
        <v>1.9979165917494157E-4</v>
      </c>
      <c r="M768" s="6">
        <f t="shared" si="70"/>
        <v>3.3630301677023411E-5</v>
      </c>
      <c r="N768" s="6">
        <f t="shared" si="71"/>
        <v>3.1861976119929025E-5</v>
      </c>
      <c r="O768">
        <f>O767*(B768/B767)</f>
        <v>177.81219101000099</v>
      </c>
      <c r="P768">
        <f t="shared" si="67"/>
        <v>2016</v>
      </c>
      <c r="Q768" s="1">
        <f t="shared" si="68"/>
        <v>42548.5625</v>
      </c>
      <c r="R768">
        <f>IF(B769="",R767,IF(Q768&gt;=Chart!$F$2,E768,0))</f>
        <v>0</v>
      </c>
      <c r="S768">
        <f>IF(B769="",S767,IFERROR(IF(AND(R768&gt;0,R767=0),R768,(1+(B769/B768-1)*Calc!$Z$1)*S767),0))</f>
        <v>0</v>
      </c>
      <c r="T768">
        <f>IF(B769="",T767,IFERROR(IF(AND(R768&gt;0,R767=0),R768,(1+(B769/B768-1)*Calc!$Z$1-L769)*T767),0))</f>
        <v>0</v>
      </c>
      <c r="U768">
        <f>IF(B769="",U767,IFERROR(IF(AND(R768&gt;0,R767=0),R768,(1+(B769/B768-1)*Calc!$Z$1-M769*2)*U767),0))</f>
        <v>0</v>
      </c>
      <c r="V768">
        <f>IF(B769="",V767,IFERROR(IF(AND(R768&gt;0,R767=0),R768,(1+(B769/B768-1)*Calc!$Z$1-N769*2)*V767),0))</f>
        <v>0</v>
      </c>
      <c r="W768">
        <f>IF(ISNUMBER(C768),C768,W767)</f>
        <v>0.41</v>
      </c>
      <c r="Y768" s="1" t="e">
        <f>IF(AND(Q768&gt;=Chart!$F$2,Q768&lt;=Chart!$F$3),Q768,#N/A)</f>
        <v>#N/A</v>
      </c>
      <c r="Z768" t="e">
        <f>IF(AND(Q768&gt;=Chart!$F$2,Q768&lt;=Chart!$F$3),R768,#N/A)</f>
        <v>#N/A</v>
      </c>
      <c r="AA768" t="e">
        <f>IF(AND(Q768&gt;=Chart!$F$2,Q768&lt;=Chart!$F$3),S768,#N/A)</f>
        <v>#N/A</v>
      </c>
      <c r="AB768" t="e">
        <f>IF(AND(Q768&gt;=Chart!$F$2,Q768&lt;=Chart!$F$3),T768,#N/A)</f>
        <v>#N/A</v>
      </c>
      <c r="AC768" t="e">
        <f>IF(AND(Q768&gt;=Chart!$F$2,Q768&lt;=Chart!$F$3),U768,#N/A)</f>
        <v>#N/A</v>
      </c>
      <c r="AD768" t="e">
        <f>IF(AND(Q768&gt;=Chart!$F$2,Q768&lt;=Chart!$F$3),V768,#N/A)</f>
        <v>#N/A</v>
      </c>
      <c r="AE768" t="e">
        <f>IF(AND(Q768&gt;=Chart!$F$2,Q768&lt;=Chart!$F$3),I768,#N/A)</f>
        <v>#N/A</v>
      </c>
      <c r="AF768" t="e">
        <f>IF(AND(Q768&gt;=Chart!$F$2,Q768&lt;=Chart!$F$3),H768/100,#N/A)</f>
        <v>#N/A</v>
      </c>
      <c r="AG768" t="e">
        <f>IF(AND(Q768&gt;=Chart!$F$2,Q768&lt;=Chart!$F$3),W768/100,#N/A)</f>
        <v>#N/A</v>
      </c>
    </row>
    <row r="769" spans="1:33" x14ac:dyDescent="0.25">
      <c r="A769">
        <v>1467120600</v>
      </c>
      <c r="B769">
        <f>INDEX('Daily Data ADJ'!$1:$1048576,MATCH(Calc!$A769,'Daily Data ADJ'!$A:$A,0),MATCH("SPY, CBOE BZX: Close",'Daily Data ADJ'!$1:$1,0))</f>
        <v>181.01895726000001</v>
      </c>
      <c r="C769">
        <f>INDEX('Daily Data ADJ'!$1:$1048576,MATCH(Calc!$A769,'Daily Data ADJ'!$A:$A,0),MATCH("EFFR, FRED: Close",'Daily Data ADJ'!$1:$1,0))</f>
        <v>0.41</v>
      </c>
      <c r="D769" t="str">
        <f>INDEX('Daily Data ADJ'!$1:$1048576,MATCH(Calc!$A769,'Daily Data ADJ'!$A:$A,1),MATCH("SOFR, FRED: Close",'Daily Data ADJ'!$1:$1,0))</f>
        <v>NaN</v>
      </c>
      <c r="E769">
        <f>INDEX('Daily Data ADJ'!$1:$1048576,MATCH(Calc!$A769,'Daily Data ADJ'!$A:$A,0),MATCH("UPRO, CBOE BZX: Close",'Daily Data ADJ'!$1:$1,0))</f>
        <v>9.9549518799999994</v>
      </c>
      <c r="F769">
        <f>INDEX('Daily Data ADJ'!$1:$1048576,MATCH(Calc!$A769,'Daily Data ADJ'!$A:$A,0),MATCH("ES1!, CME_MINI: Close",'Daily Data ADJ'!$1:$1,0))</f>
        <v>2028.5</v>
      </c>
      <c r="G769">
        <f>INDEX('Daily Data ADJ'!$1:$1048576,MATCH(Calc!$A769,'Daily Data ADJ'!$A:$A,0),MATCH("ES2!, CME_MINI: Close",'Daily Data ADJ'!$1:$1,0))</f>
        <v>2019.75</v>
      </c>
      <c r="H769">
        <f>INDEX('QUANDL MULTPL SP500_DIV_YIELD_M'!$A:$G,MATCH(Calc!$A769,'QUANDL MULTPL SP500_DIV_YIELD_M'!$A:$A,1),MATCH('QUANDL MULTPL SP500_DIV_YIELD_M'!$E$1,'QUANDL MULTPL SP500_DIV_YIELD_M'!$A$1:$G$1,0))</f>
        <v>2.14</v>
      </c>
      <c r="I769" s="5">
        <f t="shared" si="66"/>
        <v>4.2571899982409012E-3</v>
      </c>
      <c r="J769" s="1">
        <f>A769/24/60/60+DATE(1970,1,1)</f>
        <v>42549.5625</v>
      </c>
      <c r="K769" s="3">
        <f t="shared" si="69"/>
        <v>1</v>
      </c>
      <c r="L769" s="6">
        <f>(1+Chart!$F$4)^(1/(365/K769))-1</f>
        <v>6.6592785027408397E-5</v>
      </c>
      <c r="M769" s="6">
        <f t="shared" si="70"/>
        <v>1.1209974895010077E-5</v>
      </c>
      <c r="N769" s="6">
        <f t="shared" si="71"/>
        <v>1.1638845269779097E-5</v>
      </c>
      <c r="O769">
        <f>O768*(B769/B768)</f>
        <v>181.01895726000103</v>
      </c>
      <c r="P769">
        <f t="shared" si="67"/>
        <v>2016</v>
      </c>
      <c r="Q769" s="1">
        <f t="shared" si="68"/>
        <v>42549.5625</v>
      </c>
      <c r="R769">
        <f>IF(B770="",R768,IF(Q769&gt;=Chart!$F$2,E769,0))</f>
        <v>0</v>
      </c>
      <c r="S769">
        <f>IF(B770="",S768,IFERROR(IF(AND(R769&gt;0,R768=0),R769,(1+(B770/B769-1)*Calc!$Z$1)*S768),0))</f>
        <v>0</v>
      </c>
      <c r="T769">
        <f>IF(B770="",T768,IFERROR(IF(AND(R769&gt;0,R768=0),R769,(1+(B770/B769-1)*Calc!$Z$1-L770)*T768),0))</f>
        <v>0</v>
      </c>
      <c r="U769">
        <f>IF(B770="",U768,IFERROR(IF(AND(R769&gt;0,R768=0),R769,(1+(B770/B769-1)*Calc!$Z$1-M770*2)*U768),0))</f>
        <v>0</v>
      </c>
      <c r="V769">
        <f>IF(B770="",V768,IFERROR(IF(AND(R769&gt;0,R768=0),R769,(1+(B770/B769-1)*Calc!$Z$1-N770*2)*V768),0))</f>
        <v>0</v>
      </c>
      <c r="W769">
        <f>IF(ISNUMBER(C769),C769,W768)</f>
        <v>0.41</v>
      </c>
      <c r="Y769" s="1" t="e">
        <f>IF(AND(Q769&gt;=Chart!$F$2,Q769&lt;=Chart!$F$3),Q769,#N/A)</f>
        <v>#N/A</v>
      </c>
      <c r="Z769" t="e">
        <f>IF(AND(Q769&gt;=Chart!$F$2,Q769&lt;=Chart!$F$3),R769,#N/A)</f>
        <v>#N/A</v>
      </c>
      <c r="AA769" t="e">
        <f>IF(AND(Q769&gt;=Chart!$F$2,Q769&lt;=Chart!$F$3),S769,#N/A)</f>
        <v>#N/A</v>
      </c>
      <c r="AB769" t="e">
        <f>IF(AND(Q769&gt;=Chart!$F$2,Q769&lt;=Chart!$F$3),T769,#N/A)</f>
        <v>#N/A</v>
      </c>
      <c r="AC769" t="e">
        <f>IF(AND(Q769&gt;=Chart!$F$2,Q769&lt;=Chart!$F$3),U769,#N/A)</f>
        <v>#N/A</v>
      </c>
      <c r="AD769" t="e">
        <f>IF(AND(Q769&gt;=Chart!$F$2,Q769&lt;=Chart!$F$3),V769,#N/A)</f>
        <v>#N/A</v>
      </c>
      <c r="AE769" t="e">
        <f>IF(AND(Q769&gt;=Chart!$F$2,Q769&lt;=Chart!$F$3),I769,#N/A)</f>
        <v>#N/A</v>
      </c>
      <c r="AF769" t="e">
        <f>IF(AND(Q769&gt;=Chart!$F$2,Q769&lt;=Chart!$F$3),H769/100,#N/A)</f>
        <v>#N/A</v>
      </c>
      <c r="AG769" t="e">
        <f>IF(AND(Q769&gt;=Chart!$F$2,Q769&lt;=Chart!$F$3),W769/100,#N/A)</f>
        <v>#N/A</v>
      </c>
    </row>
    <row r="770" spans="1:33" x14ac:dyDescent="0.25">
      <c r="A770">
        <v>1467207000</v>
      </c>
      <c r="B770">
        <f>INDEX('Daily Data ADJ'!$1:$1048576,MATCH(Calc!$A770,'Daily Data ADJ'!$A:$A,0),MATCH("SPY, CBOE BZX: Close",'Daily Data ADJ'!$1:$1,0))</f>
        <v>184.10154005000001</v>
      </c>
      <c r="C770">
        <f>INDEX('Daily Data ADJ'!$1:$1048576,MATCH(Calc!$A770,'Daily Data ADJ'!$A:$A,0),MATCH("EFFR, FRED: Close",'Daily Data ADJ'!$1:$1,0))</f>
        <v>0.41</v>
      </c>
      <c r="D770" t="str">
        <f>INDEX('Daily Data ADJ'!$1:$1048576,MATCH(Calc!$A770,'Daily Data ADJ'!$A:$A,1),MATCH("SOFR, FRED: Close",'Daily Data ADJ'!$1:$1,0))</f>
        <v>NaN</v>
      </c>
      <c r="E770">
        <f>INDEX('Daily Data ADJ'!$1:$1048576,MATCH(Calc!$A770,'Daily Data ADJ'!$A:$A,0),MATCH("UPRO, CBOE BZX: Close",'Daily Data ADJ'!$1:$1,0))</f>
        <v>10.476572880000001</v>
      </c>
      <c r="F770">
        <f>INDEX('Daily Data ADJ'!$1:$1048576,MATCH(Calc!$A770,'Daily Data ADJ'!$A:$A,0),MATCH("ES1!, CME_MINI: Close",'Daily Data ADJ'!$1:$1,0))</f>
        <v>2066.75</v>
      </c>
      <c r="G770">
        <f>INDEX('Daily Data ADJ'!$1:$1048576,MATCH(Calc!$A770,'Daily Data ADJ'!$A:$A,0),MATCH("ES2!, CME_MINI: Close",'Daily Data ADJ'!$1:$1,0))</f>
        <v>2058</v>
      </c>
      <c r="H770">
        <f>INDEX('QUANDL MULTPL SP500_DIV_YIELD_M'!$A:$G,MATCH(Calc!$A770,'QUANDL MULTPL SP500_DIV_YIELD_M'!$A:$A,1),MATCH('QUANDL MULTPL SP500_DIV_YIELD_M'!$E$1,'QUANDL MULTPL SP500_DIV_YIELD_M'!$A$1:$G$1,0))</f>
        <v>2.14</v>
      </c>
      <c r="I770" s="5">
        <f t="shared" si="66"/>
        <v>4.5724410691723449E-3</v>
      </c>
      <c r="J770" s="1">
        <f>A770/24/60/60+DATE(1970,1,1)</f>
        <v>42550.5625</v>
      </c>
      <c r="K770" s="3">
        <f t="shared" si="69"/>
        <v>1</v>
      </c>
      <c r="L770" s="6">
        <f>(1+Chart!$F$4)^(1/(365/K770))-1</f>
        <v>6.6592785027408397E-5</v>
      </c>
      <c r="M770" s="6">
        <f t="shared" si="70"/>
        <v>1.1209974895010077E-5</v>
      </c>
      <c r="N770" s="6">
        <f t="shared" si="71"/>
        <v>1.2498760896040295E-5</v>
      </c>
      <c r="O770">
        <f>O769*(B770/B769)</f>
        <v>184.10154005000106</v>
      </c>
      <c r="P770">
        <f t="shared" si="67"/>
        <v>2016</v>
      </c>
      <c r="Q770" s="1">
        <f t="shared" si="68"/>
        <v>42550.5625</v>
      </c>
      <c r="R770">
        <f>IF(B771="",R769,IF(Q770&gt;=Chart!$F$2,E770,0))</f>
        <v>0</v>
      </c>
      <c r="S770">
        <f>IF(B771="",S769,IFERROR(IF(AND(R770&gt;0,R769=0),R770,(1+(B771/B770-1)*Calc!$Z$1)*S769),0))</f>
        <v>0</v>
      </c>
      <c r="T770">
        <f>IF(B771="",T769,IFERROR(IF(AND(R770&gt;0,R769=0),R770,(1+(B771/B770-1)*Calc!$Z$1-L771)*T769),0))</f>
        <v>0</v>
      </c>
      <c r="U770">
        <f>IF(B771="",U769,IFERROR(IF(AND(R770&gt;0,R769=0),R770,(1+(B771/B770-1)*Calc!$Z$1-M771*2)*U769),0))</f>
        <v>0</v>
      </c>
      <c r="V770">
        <f>IF(B771="",V769,IFERROR(IF(AND(R770&gt;0,R769=0),R770,(1+(B771/B770-1)*Calc!$Z$1-N771*2)*V769),0))</f>
        <v>0</v>
      </c>
      <c r="W770">
        <f>IF(ISNUMBER(C770),C770,W769)</f>
        <v>0.41</v>
      </c>
      <c r="Y770" s="1" t="e">
        <f>IF(AND(Q770&gt;=Chart!$F$2,Q770&lt;=Chart!$F$3),Q770,#N/A)</f>
        <v>#N/A</v>
      </c>
      <c r="Z770" t="e">
        <f>IF(AND(Q770&gt;=Chart!$F$2,Q770&lt;=Chart!$F$3),R770,#N/A)</f>
        <v>#N/A</v>
      </c>
      <c r="AA770" t="e">
        <f>IF(AND(Q770&gt;=Chart!$F$2,Q770&lt;=Chart!$F$3),S770,#N/A)</f>
        <v>#N/A</v>
      </c>
      <c r="AB770" t="e">
        <f>IF(AND(Q770&gt;=Chart!$F$2,Q770&lt;=Chart!$F$3),T770,#N/A)</f>
        <v>#N/A</v>
      </c>
      <c r="AC770" t="e">
        <f>IF(AND(Q770&gt;=Chart!$F$2,Q770&lt;=Chart!$F$3),U770,#N/A)</f>
        <v>#N/A</v>
      </c>
      <c r="AD770" t="e">
        <f>IF(AND(Q770&gt;=Chart!$F$2,Q770&lt;=Chart!$F$3),V770,#N/A)</f>
        <v>#N/A</v>
      </c>
      <c r="AE770" t="e">
        <f>IF(AND(Q770&gt;=Chart!$F$2,Q770&lt;=Chart!$F$3),I770,#N/A)</f>
        <v>#N/A</v>
      </c>
      <c r="AF770" t="e">
        <f>IF(AND(Q770&gt;=Chart!$F$2,Q770&lt;=Chart!$F$3),H770/100,#N/A)</f>
        <v>#N/A</v>
      </c>
      <c r="AG770" t="e">
        <f>IF(AND(Q770&gt;=Chart!$F$2,Q770&lt;=Chart!$F$3),W770/100,#N/A)</f>
        <v>#N/A</v>
      </c>
    </row>
    <row r="771" spans="1:33" x14ac:dyDescent="0.25">
      <c r="A771">
        <v>1467293400</v>
      </c>
      <c r="B771">
        <f>INDEX('Daily Data ADJ'!$1:$1048576,MATCH(Calc!$A771,'Daily Data ADJ'!$A:$A,0),MATCH("SPY, CBOE BZX: Close",'Daily Data ADJ'!$1:$1,0))</f>
        <v>186.60926208000001</v>
      </c>
      <c r="C771">
        <f>INDEX('Daily Data ADJ'!$1:$1048576,MATCH(Calc!$A771,'Daily Data ADJ'!$A:$A,0),MATCH("EFFR, FRED: Close",'Daily Data ADJ'!$1:$1,0))</f>
        <v>0.3</v>
      </c>
      <c r="D771" t="str">
        <f>INDEX('Daily Data ADJ'!$1:$1048576,MATCH(Calc!$A771,'Daily Data ADJ'!$A:$A,1),MATCH("SOFR, FRED: Close",'Daily Data ADJ'!$1:$1,0))</f>
        <v>NaN</v>
      </c>
      <c r="E771">
        <f>INDEX('Daily Data ADJ'!$1:$1048576,MATCH(Calc!$A771,'Daily Data ADJ'!$A:$A,0),MATCH("UPRO, CBOE BZX: Close",'Daily Data ADJ'!$1:$1,0))</f>
        <v>10.883731129999999</v>
      </c>
      <c r="F771">
        <f>INDEX('Daily Data ADJ'!$1:$1048576,MATCH(Calc!$A771,'Daily Data ADJ'!$A:$A,0),MATCH("ES1!, CME_MINI: Close",'Daily Data ADJ'!$1:$1,0))</f>
        <v>2090.25</v>
      </c>
      <c r="G771">
        <f>INDEX('Daily Data ADJ'!$1:$1048576,MATCH(Calc!$A771,'Daily Data ADJ'!$A:$A,0),MATCH("ES2!, CME_MINI: Close",'Daily Data ADJ'!$1:$1,0))</f>
        <v>2081.75</v>
      </c>
      <c r="H771">
        <f>INDEX('QUANDL MULTPL SP500_DIV_YIELD_M'!$A:$G,MATCH(Calc!$A771,'QUANDL MULTPL SP500_DIV_YIELD_M'!$A:$A,1),MATCH('QUANDL MULTPL SP500_DIV_YIELD_M'!$E$1,'QUANDL MULTPL SP500_DIV_YIELD_M'!$A$1:$G$1,0))</f>
        <v>2.13</v>
      </c>
      <c r="I771" s="5">
        <f t="shared" si="66"/>
        <v>5.1329528974022459E-3</v>
      </c>
      <c r="J771" s="1">
        <f>A771/24/60/60+DATE(1970,1,1)</f>
        <v>42551.5625</v>
      </c>
      <c r="K771" s="3">
        <f t="shared" si="69"/>
        <v>1</v>
      </c>
      <c r="L771" s="6">
        <f>(1+Chart!$F$4)^(1/(365/K771))-1</f>
        <v>6.6592785027408397E-5</v>
      </c>
      <c r="M771" s="6">
        <f t="shared" si="70"/>
        <v>8.2069075937329927E-6</v>
      </c>
      <c r="N771" s="6">
        <f t="shared" si="71"/>
        <v>1.4027013998108018E-5</v>
      </c>
      <c r="O771">
        <f>O770*(B771/B770)</f>
        <v>186.60926208000109</v>
      </c>
      <c r="P771">
        <f t="shared" si="67"/>
        <v>2016</v>
      </c>
      <c r="Q771" s="1">
        <f t="shared" si="68"/>
        <v>42551.5625</v>
      </c>
      <c r="R771">
        <f>IF(B772="",R770,IF(Q771&gt;=Chart!$F$2,E771,0))</f>
        <v>0</v>
      </c>
      <c r="S771">
        <f>IF(B772="",S770,IFERROR(IF(AND(R771&gt;0,R770=0),R771,(1+(B772/B771-1)*Calc!$Z$1)*S770),0))</f>
        <v>0</v>
      </c>
      <c r="T771">
        <f>IF(B772="",T770,IFERROR(IF(AND(R771&gt;0,R770=0),R771,(1+(B772/B771-1)*Calc!$Z$1-L772)*T770),0))</f>
        <v>0</v>
      </c>
      <c r="U771">
        <f>IF(B772="",U770,IFERROR(IF(AND(R771&gt;0,R770=0),R771,(1+(B772/B771-1)*Calc!$Z$1-M772*2)*U770),0))</f>
        <v>0</v>
      </c>
      <c r="V771">
        <f>IF(B772="",V770,IFERROR(IF(AND(R771&gt;0,R770=0),R771,(1+(B772/B771-1)*Calc!$Z$1-N772*2)*V770),0))</f>
        <v>0</v>
      </c>
      <c r="W771">
        <f>IF(ISNUMBER(C771),C771,W770)</f>
        <v>0.3</v>
      </c>
      <c r="Y771" s="1" t="e">
        <f>IF(AND(Q771&gt;=Chart!$F$2,Q771&lt;=Chart!$F$3),Q771,#N/A)</f>
        <v>#N/A</v>
      </c>
      <c r="Z771" t="e">
        <f>IF(AND(Q771&gt;=Chart!$F$2,Q771&lt;=Chart!$F$3),R771,#N/A)</f>
        <v>#N/A</v>
      </c>
      <c r="AA771" t="e">
        <f>IF(AND(Q771&gt;=Chart!$F$2,Q771&lt;=Chart!$F$3),S771,#N/A)</f>
        <v>#N/A</v>
      </c>
      <c r="AB771" t="e">
        <f>IF(AND(Q771&gt;=Chart!$F$2,Q771&lt;=Chart!$F$3),T771,#N/A)</f>
        <v>#N/A</v>
      </c>
      <c r="AC771" t="e">
        <f>IF(AND(Q771&gt;=Chart!$F$2,Q771&lt;=Chart!$F$3),U771,#N/A)</f>
        <v>#N/A</v>
      </c>
      <c r="AD771" t="e">
        <f>IF(AND(Q771&gt;=Chart!$F$2,Q771&lt;=Chart!$F$3),V771,#N/A)</f>
        <v>#N/A</v>
      </c>
      <c r="AE771" t="e">
        <f>IF(AND(Q771&gt;=Chart!$F$2,Q771&lt;=Chart!$F$3),I771,#N/A)</f>
        <v>#N/A</v>
      </c>
      <c r="AF771" t="e">
        <f>IF(AND(Q771&gt;=Chart!$F$2,Q771&lt;=Chart!$F$3),H771/100,#N/A)</f>
        <v>#N/A</v>
      </c>
      <c r="AG771" t="e">
        <f>IF(AND(Q771&gt;=Chart!$F$2,Q771&lt;=Chart!$F$3),W771/100,#N/A)</f>
        <v>#N/A</v>
      </c>
    </row>
    <row r="772" spans="1:33" x14ac:dyDescent="0.25">
      <c r="A772">
        <v>1467379800</v>
      </c>
      <c r="B772">
        <f>INDEX('Daily Data ADJ'!$1:$1048576,MATCH(Calc!$A772,'Daily Data ADJ'!$A:$A,0),MATCH("SPY, CBOE BZX: Close",'Daily Data ADJ'!$1:$1,0))</f>
        <v>187.00639973</v>
      </c>
      <c r="C772">
        <f>INDEX('Daily Data ADJ'!$1:$1048576,MATCH(Calc!$A772,'Daily Data ADJ'!$A:$A,0),MATCH("EFFR, FRED: Close",'Daily Data ADJ'!$1:$1,0))</f>
        <v>0.41</v>
      </c>
      <c r="D772" t="str">
        <f>INDEX('Daily Data ADJ'!$1:$1048576,MATCH(Calc!$A772,'Daily Data ADJ'!$A:$A,1),MATCH("SOFR, FRED: Close",'Daily Data ADJ'!$1:$1,0))</f>
        <v>NaN</v>
      </c>
      <c r="E772">
        <f>INDEX('Daily Data ADJ'!$1:$1048576,MATCH(Calc!$A772,'Daily Data ADJ'!$A:$A,0),MATCH("UPRO, CBOE BZX: Close",'Daily Data ADJ'!$1:$1,0))</f>
        <v>10.960584150000001</v>
      </c>
      <c r="F772">
        <f>INDEX('Daily Data ADJ'!$1:$1048576,MATCH(Calc!$A772,'Daily Data ADJ'!$A:$A,0),MATCH("ES1!, CME_MINI: Close",'Daily Data ADJ'!$1:$1,0))</f>
        <v>2096.25</v>
      </c>
      <c r="G772">
        <f>INDEX('Daily Data ADJ'!$1:$1048576,MATCH(Calc!$A772,'Daily Data ADJ'!$A:$A,0),MATCH("ES2!, CME_MINI: Close",'Daily Data ADJ'!$1:$1,0))</f>
        <v>2087.75</v>
      </c>
      <c r="H772">
        <f>INDEX('QUANDL MULTPL SP500_DIV_YIELD_M'!$A:$G,MATCH(Calc!$A772,'QUANDL MULTPL SP500_DIV_YIELD_M'!$A:$A,1),MATCH('QUANDL MULTPL SP500_DIV_YIELD_M'!$E$1,'QUANDL MULTPL SP500_DIV_YIELD_M'!$A$1:$G$1,0))</f>
        <v>2.13</v>
      </c>
      <c r="I772" s="5">
        <f t="shared" si="66"/>
        <v>5.1789454482003144E-3</v>
      </c>
      <c r="J772" s="1">
        <f>A772/24/60/60+DATE(1970,1,1)</f>
        <v>42552.5625</v>
      </c>
      <c r="K772" s="3">
        <f t="shared" si="69"/>
        <v>1</v>
      </c>
      <c r="L772" s="6">
        <f>(1+Chart!$F$4)^(1/(365/K772))-1</f>
        <v>6.6592785027408397E-5</v>
      </c>
      <c r="M772" s="6">
        <f t="shared" si="70"/>
        <v>1.1209974895010077E-5</v>
      </c>
      <c r="N772" s="6">
        <f t="shared" si="71"/>
        <v>1.4152376399900746E-5</v>
      </c>
      <c r="O772">
        <f>O771*(B772/B771)</f>
        <v>187.00639973000108</v>
      </c>
      <c r="P772">
        <f t="shared" si="67"/>
        <v>2016</v>
      </c>
      <c r="Q772" s="1">
        <f t="shared" si="68"/>
        <v>42552.5625</v>
      </c>
      <c r="R772">
        <f>IF(B773="",R771,IF(Q772&gt;=Chart!$F$2,E772,0))</f>
        <v>0</v>
      </c>
      <c r="S772">
        <f>IF(B773="",S771,IFERROR(IF(AND(R772&gt;0,R771=0),R772,(1+(B773/B772-1)*Calc!$Z$1)*S771),0))</f>
        <v>0</v>
      </c>
      <c r="T772">
        <f>IF(B773="",T771,IFERROR(IF(AND(R772&gt;0,R771=0),R772,(1+(B773/B772-1)*Calc!$Z$1-L773)*T771),0))</f>
        <v>0</v>
      </c>
      <c r="U772">
        <f>IF(B773="",U771,IFERROR(IF(AND(R772&gt;0,R771=0),R772,(1+(B773/B772-1)*Calc!$Z$1-M773*2)*U771),0))</f>
        <v>0</v>
      </c>
      <c r="V772">
        <f>IF(B773="",V771,IFERROR(IF(AND(R772&gt;0,R771=0),R772,(1+(B773/B772-1)*Calc!$Z$1-N773*2)*V771),0))</f>
        <v>0</v>
      </c>
      <c r="W772">
        <f>IF(ISNUMBER(C772),C772,W771)</f>
        <v>0.41</v>
      </c>
      <c r="Y772" s="1" t="e">
        <f>IF(AND(Q772&gt;=Chart!$F$2,Q772&lt;=Chart!$F$3),Q772,#N/A)</f>
        <v>#N/A</v>
      </c>
      <c r="Z772" t="e">
        <f>IF(AND(Q772&gt;=Chart!$F$2,Q772&lt;=Chart!$F$3),R772,#N/A)</f>
        <v>#N/A</v>
      </c>
      <c r="AA772" t="e">
        <f>IF(AND(Q772&gt;=Chart!$F$2,Q772&lt;=Chart!$F$3),S772,#N/A)</f>
        <v>#N/A</v>
      </c>
      <c r="AB772" t="e">
        <f>IF(AND(Q772&gt;=Chart!$F$2,Q772&lt;=Chart!$F$3),T772,#N/A)</f>
        <v>#N/A</v>
      </c>
      <c r="AC772" t="e">
        <f>IF(AND(Q772&gt;=Chart!$F$2,Q772&lt;=Chart!$F$3),U772,#N/A)</f>
        <v>#N/A</v>
      </c>
      <c r="AD772" t="e">
        <f>IF(AND(Q772&gt;=Chart!$F$2,Q772&lt;=Chart!$F$3),V772,#N/A)</f>
        <v>#N/A</v>
      </c>
      <c r="AE772" t="e">
        <f>IF(AND(Q772&gt;=Chart!$F$2,Q772&lt;=Chart!$F$3),I772,#N/A)</f>
        <v>#N/A</v>
      </c>
      <c r="AF772" t="e">
        <f>IF(AND(Q772&gt;=Chart!$F$2,Q772&lt;=Chart!$F$3),H772/100,#N/A)</f>
        <v>#N/A</v>
      </c>
      <c r="AG772" t="e">
        <f>IF(AND(Q772&gt;=Chart!$F$2,Q772&lt;=Chart!$F$3),W772/100,#N/A)</f>
        <v>#N/A</v>
      </c>
    </row>
    <row r="773" spans="1:33" x14ac:dyDescent="0.25">
      <c r="A773">
        <v>1467725400</v>
      </c>
      <c r="B773">
        <f>INDEX('Daily Data ADJ'!$1:$1048576,MATCH(Calc!$A773,'Daily Data ADJ'!$A:$A,0),MATCH("SPY, CBOE BZX: Close",'Daily Data ADJ'!$1:$1,0))</f>
        <v>185.66051467</v>
      </c>
      <c r="C773">
        <f>INDEX('Daily Data ADJ'!$1:$1048576,MATCH(Calc!$A773,'Daily Data ADJ'!$A:$A,0),MATCH("EFFR, FRED: Close",'Daily Data ADJ'!$1:$1,0))</f>
        <v>0.4</v>
      </c>
      <c r="D773" t="str">
        <f>INDEX('Daily Data ADJ'!$1:$1048576,MATCH(Calc!$A773,'Daily Data ADJ'!$A:$A,1),MATCH("SOFR, FRED: Close",'Daily Data ADJ'!$1:$1,0))</f>
        <v>NaN</v>
      </c>
      <c r="E773">
        <f>INDEX('Daily Data ADJ'!$1:$1048576,MATCH(Calc!$A773,'Daily Data ADJ'!$A:$A,0),MATCH("UPRO, CBOE BZX: Close",'Daily Data ADJ'!$1:$1,0))</f>
        <v>10.73820065</v>
      </c>
      <c r="F773">
        <f>INDEX('Daily Data ADJ'!$1:$1048576,MATCH(Calc!$A773,'Daily Data ADJ'!$A:$A,0),MATCH("ES1!, CME_MINI: Close",'Daily Data ADJ'!$1:$1,0))</f>
        <v>2082.75</v>
      </c>
      <c r="G773">
        <f>INDEX('Daily Data ADJ'!$1:$1048576,MATCH(Calc!$A773,'Daily Data ADJ'!$A:$A,0),MATCH("ES2!, CME_MINI: Close",'Daily Data ADJ'!$1:$1,0))</f>
        <v>2074</v>
      </c>
      <c r="H773">
        <f>INDEX('QUANDL MULTPL SP500_DIV_YIELD_M'!$A:$G,MATCH(Calc!$A773,'QUANDL MULTPL SP500_DIV_YIELD_M'!$A:$A,1),MATCH('QUANDL MULTPL SP500_DIV_YIELD_M'!$E$1,'QUANDL MULTPL SP500_DIV_YIELD_M'!$A$1:$G$1,0))</f>
        <v>2.13</v>
      </c>
      <c r="I773" s="5">
        <f t="shared" si="66"/>
        <v>4.6008976882572356E-3</v>
      </c>
      <c r="J773" s="1">
        <f>A773/24/60/60+DATE(1970,1,1)</f>
        <v>42556.5625</v>
      </c>
      <c r="K773" s="3">
        <f t="shared" si="69"/>
        <v>4</v>
      </c>
      <c r="L773" s="6">
        <f>(1+Chart!$F$4)^(1/(365/K773))-1</f>
        <v>2.6639774888526091E-4</v>
      </c>
      <c r="M773" s="6">
        <f t="shared" si="70"/>
        <v>4.3749135261839101E-5</v>
      </c>
      <c r="N773" s="6">
        <f t="shared" si="71"/>
        <v>5.0306425996682336E-5</v>
      </c>
      <c r="O773">
        <f>O772*(B773/B772)</f>
        <v>185.66051467000108</v>
      </c>
      <c r="P773">
        <f t="shared" si="67"/>
        <v>2016</v>
      </c>
      <c r="Q773" s="1">
        <f t="shared" si="68"/>
        <v>42556.5625</v>
      </c>
      <c r="R773">
        <f>IF(B774="",R772,IF(Q773&gt;=Chart!$F$2,E773,0))</f>
        <v>0</v>
      </c>
      <c r="S773">
        <f>IF(B774="",S772,IFERROR(IF(AND(R773&gt;0,R772=0),R773,(1+(B774/B773-1)*Calc!$Z$1)*S772),0))</f>
        <v>0</v>
      </c>
      <c r="T773">
        <f>IF(B774="",T772,IFERROR(IF(AND(R773&gt;0,R772=0),R773,(1+(B774/B773-1)*Calc!$Z$1-L774)*T772),0))</f>
        <v>0</v>
      </c>
      <c r="U773">
        <f>IF(B774="",U772,IFERROR(IF(AND(R773&gt;0,R772=0),R773,(1+(B774/B773-1)*Calc!$Z$1-M774*2)*U772),0))</f>
        <v>0</v>
      </c>
      <c r="V773">
        <f>IF(B774="",V772,IFERROR(IF(AND(R773&gt;0,R772=0),R773,(1+(B774/B773-1)*Calc!$Z$1-N774*2)*V772),0))</f>
        <v>0</v>
      </c>
      <c r="W773">
        <f>IF(ISNUMBER(C773),C773,W772)</f>
        <v>0.4</v>
      </c>
      <c r="Y773" s="1" t="e">
        <f>IF(AND(Q773&gt;=Chart!$F$2,Q773&lt;=Chart!$F$3),Q773,#N/A)</f>
        <v>#N/A</v>
      </c>
      <c r="Z773" t="e">
        <f>IF(AND(Q773&gt;=Chart!$F$2,Q773&lt;=Chart!$F$3),R773,#N/A)</f>
        <v>#N/A</v>
      </c>
      <c r="AA773" t="e">
        <f>IF(AND(Q773&gt;=Chart!$F$2,Q773&lt;=Chart!$F$3),S773,#N/A)</f>
        <v>#N/A</v>
      </c>
      <c r="AB773" t="e">
        <f>IF(AND(Q773&gt;=Chart!$F$2,Q773&lt;=Chart!$F$3),T773,#N/A)</f>
        <v>#N/A</v>
      </c>
      <c r="AC773" t="e">
        <f>IF(AND(Q773&gt;=Chart!$F$2,Q773&lt;=Chart!$F$3),U773,#N/A)</f>
        <v>#N/A</v>
      </c>
      <c r="AD773" t="e">
        <f>IF(AND(Q773&gt;=Chart!$F$2,Q773&lt;=Chart!$F$3),V773,#N/A)</f>
        <v>#N/A</v>
      </c>
      <c r="AE773" t="e">
        <f>IF(AND(Q773&gt;=Chart!$F$2,Q773&lt;=Chart!$F$3),I773,#N/A)</f>
        <v>#N/A</v>
      </c>
      <c r="AF773" t="e">
        <f>IF(AND(Q773&gt;=Chart!$F$2,Q773&lt;=Chart!$F$3),H773/100,#N/A)</f>
        <v>#N/A</v>
      </c>
      <c r="AG773" t="e">
        <f>IF(AND(Q773&gt;=Chart!$F$2,Q773&lt;=Chart!$F$3),W773/100,#N/A)</f>
        <v>#N/A</v>
      </c>
    </row>
    <row r="774" spans="1:33" x14ac:dyDescent="0.25">
      <c r="A774">
        <v>1467811800</v>
      </c>
      <c r="B774">
        <f>INDEX('Daily Data ADJ'!$1:$1048576,MATCH(Calc!$A774,'Daily Data ADJ'!$A:$A,0),MATCH("SPY, CBOE BZX: Close",'Daily Data ADJ'!$1:$1,0))</f>
        <v>186.77406797</v>
      </c>
      <c r="C774">
        <f>INDEX('Daily Data ADJ'!$1:$1048576,MATCH(Calc!$A774,'Daily Data ADJ'!$A:$A,0),MATCH("EFFR, FRED: Close",'Daily Data ADJ'!$1:$1,0))</f>
        <v>0.4</v>
      </c>
      <c r="D774" t="str">
        <f>INDEX('Daily Data ADJ'!$1:$1048576,MATCH(Calc!$A774,'Daily Data ADJ'!$A:$A,1),MATCH("SOFR, FRED: Close",'Daily Data ADJ'!$1:$1,0))</f>
        <v>NaN</v>
      </c>
      <c r="E774">
        <f>INDEX('Daily Data ADJ'!$1:$1048576,MATCH(Calc!$A774,'Daily Data ADJ'!$A:$A,0),MATCH("UPRO, CBOE BZX: Close",'Daily Data ADJ'!$1:$1,0))</f>
        <v>10.918069859999999</v>
      </c>
      <c r="F774">
        <f>INDEX('Daily Data ADJ'!$1:$1048576,MATCH(Calc!$A774,'Daily Data ADJ'!$A:$A,0),MATCH("ES1!, CME_MINI: Close",'Daily Data ADJ'!$1:$1,0))</f>
        <v>2094</v>
      </c>
      <c r="G774">
        <f>INDEX('Daily Data ADJ'!$1:$1048576,MATCH(Calc!$A774,'Daily Data ADJ'!$A:$A,0),MATCH("ES2!, CME_MINI: Close",'Daily Data ADJ'!$1:$1,0))</f>
        <v>2085.5</v>
      </c>
      <c r="H774">
        <f>INDEX('QUANDL MULTPL SP500_DIV_YIELD_M'!$A:$G,MATCH(Calc!$A774,'QUANDL MULTPL SP500_DIV_YIELD_M'!$A:$A,1),MATCH('QUANDL MULTPL SP500_DIV_YIELD_M'!$E$1,'QUANDL MULTPL SP500_DIV_YIELD_M'!$A$1:$G$1,0))</f>
        <v>2.13</v>
      </c>
      <c r="I774" s="5">
        <f t="shared" si="66"/>
        <v>5.1617289396508476E-3</v>
      </c>
      <c r="J774" s="1">
        <f>A774/24/60/60+DATE(1970,1,1)</f>
        <v>42557.5625</v>
      </c>
      <c r="K774" s="3">
        <f t="shared" si="69"/>
        <v>1</v>
      </c>
      <c r="L774" s="6">
        <f>(1+Chart!$F$4)^(1/(365/K774))-1</f>
        <v>6.6592785027408397E-5</v>
      </c>
      <c r="M774" s="6">
        <f t="shared" si="70"/>
        <v>1.0937104383712537E-5</v>
      </c>
      <c r="N774" s="6">
        <f t="shared" si="71"/>
        <v>1.4105449843038187E-5</v>
      </c>
      <c r="O774">
        <f>O773*(B774/B773)</f>
        <v>186.77406797000111</v>
      </c>
      <c r="P774">
        <f t="shared" si="67"/>
        <v>2016</v>
      </c>
      <c r="Q774" s="1">
        <f t="shared" si="68"/>
        <v>42557.5625</v>
      </c>
      <c r="R774">
        <f>IF(B775="",R773,IF(Q774&gt;=Chart!$F$2,E774,0))</f>
        <v>0</v>
      </c>
      <c r="S774">
        <f>IF(B775="",S773,IFERROR(IF(AND(R774&gt;0,R773=0),R774,(1+(B775/B774-1)*Calc!$Z$1)*S773),0))</f>
        <v>0</v>
      </c>
      <c r="T774">
        <f>IF(B775="",T773,IFERROR(IF(AND(R774&gt;0,R773=0),R774,(1+(B775/B774-1)*Calc!$Z$1-L775)*T773),0))</f>
        <v>0</v>
      </c>
      <c r="U774">
        <f>IF(B775="",U773,IFERROR(IF(AND(R774&gt;0,R773=0),R774,(1+(B775/B774-1)*Calc!$Z$1-M775*2)*U773),0))</f>
        <v>0</v>
      </c>
      <c r="V774">
        <f>IF(B775="",V773,IFERROR(IF(AND(R774&gt;0,R773=0),R774,(1+(B775/B774-1)*Calc!$Z$1-N775*2)*V773),0))</f>
        <v>0</v>
      </c>
      <c r="W774">
        <f>IF(ISNUMBER(C774),C774,W773)</f>
        <v>0.4</v>
      </c>
      <c r="Y774" s="1" t="e">
        <f>IF(AND(Q774&gt;=Chart!$F$2,Q774&lt;=Chart!$F$3),Q774,#N/A)</f>
        <v>#N/A</v>
      </c>
      <c r="Z774" t="e">
        <f>IF(AND(Q774&gt;=Chart!$F$2,Q774&lt;=Chart!$F$3),R774,#N/A)</f>
        <v>#N/A</v>
      </c>
      <c r="AA774" t="e">
        <f>IF(AND(Q774&gt;=Chart!$F$2,Q774&lt;=Chart!$F$3),S774,#N/A)</f>
        <v>#N/A</v>
      </c>
      <c r="AB774" t="e">
        <f>IF(AND(Q774&gt;=Chart!$F$2,Q774&lt;=Chart!$F$3),T774,#N/A)</f>
        <v>#N/A</v>
      </c>
      <c r="AC774" t="e">
        <f>IF(AND(Q774&gt;=Chart!$F$2,Q774&lt;=Chart!$F$3),U774,#N/A)</f>
        <v>#N/A</v>
      </c>
      <c r="AD774" t="e">
        <f>IF(AND(Q774&gt;=Chart!$F$2,Q774&lt;=Chart!$F$3),V774,#N/A)</f>
        <v>#N/A</v>
      </c>
      <c r="AE774" t="e">
        <f>IF(AND(Q774&gt;=Chart!$F$2,Q774&lt;=Chart!$F$3),I774,#N/A)</f>
        <v>#N/A</v>
      </c>
      <c r="AF774" t="e">
        <f>IF(AND(Q774&gt;=Chart!$F$2,Q774&lt;=Chart!$F$3),H774/100,#N/A)</f>
        <v>#N/A</v>
      </c>
      <c r="AG774" t="e">
        <f>IF(AND(Q774&gt;=Chart!$F$2,Q774&lt;=Chart!$F$3),W774/100,#N/A)</f>
        <v>#N/A</v>
      </c>
    </row>
    <row r="775" spans="1:33" x14ac:dyDescent="0.25">
      <c r="A775">
        <v>1467898200</v>
      </c>
      <c r="B775">
        <f>INDEX('Daily Data ADJ'!$1:$1048576,MATCH(Calc!$A775,'Daily Data ADJ'!$A:$A,0),MATCH("SPY, CBOE BZX: Close",'Daily Data ADJ'!$1:$1,0))</f>
        <v>186.65469504999999</v>
      </c>
      <c r="C775">
        <f>INDEX('Daily Data ADJ'!$1:$1048576,MATCH(Calc!$A775,'Daily Data ADJ'!$A:$A,0),MATCH("EFFR, FRED: Close",'Daily Data ADJ'!$1:$1,0))</f>
        <v>0.4</v>
      </c>
      <c r="D775" t="str">
        <f>INDEX('Daily Data ADJ'!$1:$1048576,MATCH(Calc!$A775,'Daily Data ADJ'!$A:$A,1),MATCH("SOFR, FRED: Close",'Daily Data ADJ'!$1:$1,0))</f>
        <v>NaN</v>
      </c>
      <c r="E775">
        <f>INDEX('Daily Data ADJ'!$1:$1048576,MATCH(Calc!$A775,'Daily Data ADJ'!$A:$A,0),MATCH("UPRO, CBOE BZX: Close",'Daily Data ADJ'!$1:$1,0))</f>
        <v>10.8951777</v>
      </c>
      <c r="F775">
        <f>INDEX('Daily Data ADJ'!$1:$1048576,MATCH(Calc!$A775,'Daily Data ADJ'!$A:$A,0),MATCH("ES1!, CME_MINI: Close",'Daily Data ADJ'!$1:$1,0))</f>
        <v>2092</v>
      </c>
      <c r="G775">
        <f>INDEX('Daily Data ADJ'!$1:$1048576,MATCH(Calc!$A775,'Daily Data ADJ'!$A:$A,0),MATCH("ES2!, CME_MINI: Close",'Daily Data ADJ'!$1:$1,0))</f>
        <v>2083.5</v>
      </c>
      <c r="H775">
        <f>INDEX('QUANDL MULTPL SP500_DIV_YIELD_M'!$A:$G,MATCH(Calc!$A775,'QUANDL MULTPL SP500_DIV_YIELD_M'!$A:$A,1),MATCH('QUANDL MULTPL SP500_DIV_YIELD_M'!$E$1,'QUANDL MULTPL SP500_DIV_YIELD_M'!$A$1:$G$1,0))</f>
        <v>2.13</v>
      </c>
      <c r="I775" s="5">
        <f t="shared" si="66"/>
        <v>5.1463944768143227E-3</v>
      </c>
      <c r="J775" s="1">
        <f>A775/24/60/60+DATE(1970,1,1)</f>
        <v>42558.5625</v>
      </c>
      <c r="K775" s="3">
        <f t="shared" si="69"/>
        <v>1</v>
      </c>
      <c r="L775" s="6">
        <f>(1+Chart!$F$4)^(1/(365/K775))-1</f>
        <v>6.6592785027408397E-5</v>
      </c>
      <c r="M775" s="6">
        <f t="shared" si="70"/>
        <v>1.0937104383712537E-5</v>
      </c>
      <c r="N775" s="6">
        <f t="shared" si="71"/>
        <v>1.4063652450602149E-5</v>
      </c>
      <c r="O775">
        <f>O774*(B775/B774)</f>
        <v>186.6546950500011</v>
      </c>
      <c r="P775">
        <f t="shared" si="67"/>
        <v>2016</v>
      </c>
      <c r="Q775" s="1">
        <f t="shared" si="68"/>
        <v>42558.5625</v>
      </c>
      <c r="R775">
        <f>IF(B776="",R774,IF(Q775&gt;=Chart!$F$2,E775,0))</f>
        <v>0</v>
      </c>
      <c r="S775">
        <f>IF(B776="",S774,IFERROR(IF(AND(R775&gt;0,R774=0),R775,(1+(B776/B775-1)*Calc!$Z$1)*S774),0))</f>
        <v>0</v>
      </c>
      <c r="T775">
        <f>IF(B776="",T774,IFERROR(IF(AND(R775&gt;0,R774=0),R775,(1+(B776/B775-1)*Calc!$Z$1-L776)*T774),0))</f>
        <v>0</v>
      </c>
      <c r="U775">
        <f>IF(B776="",U774,IFERROR(IF(AND(R775&gt;0,R774=0),R775,(1+(B776/B775-1)*Calc!$Z$1-M776*2)*U774),0))</f>
        <v>0</v>
      </c>
      <c r="V775">
        <f>IF(B776="",V774,IFERROR(IF(AND(R775&gt;0,R774=0),R775,(1+(B776/B775-1)*Calc!$Z$1-N776*2)*V774),0))</f>
        <v>0</v>
      </c>
      <c r="W775">
        <f>IF(ISNUMBER(C775),C775,W774)</f>
        <v>0.4</v>
      </c>
      <c r="Y775" s="1" t="e">
        <f>IF(AND(Q775&gt;=Chart!$F$2,Q775&lt;=Chart!$F$3),Q775,#N/A)</f>
        <v>#N/A</v>
      </c>
      <c r="Z775" t="e">
        <f>IF(AND(Q775&gt;=Chart!$F$2,Q775&lt;=Chart!$F$3),R775,#N/A)</f>
        <v>#N/A</v>
      </c>
      <c r="AA775" t="e">
        <f>IF(AND(Q775&gt;=Chart!$F$2,Q775&lt;=Chart!$F$3),S775,#N/A)</f>
        <v>#N/A</v>
      </c>
      <c r="AB775" t="e">
        <f>IF(AND(Q775&gt;=Chart!$F$2,Q775&lt;=Chart!$F$3),T775,#N/A)</f>
        <v>#N/A</v>
      </c>
      <c r="AC775" t="e">
        <f>IF(AND(Q775&gt;=Chart!$F$2,Q775&lt;=Chart!$F$3),U775,#N/A)</f>
        <v>#N/A</v>
      </c>
      <c r="AD775" t="e">
        <f>IF(AND(Q775&gt;=Chart!$F$2,Q775&lt;=Chart!$F$3),V775,#N/A)</f>
        <v>#N/A</v>
      </c>
      <c r="AE775" t="e">
        <f>IF(AND(Q775&gt;=Chart!$F$2,Q775&lt;=Chart!$F$3),I775,#N/A)</f>
        <v>#N/A</v>
      </c>
      <c r="AF775" t="e">
        <f>IF(AND(Q775&gt;=Chart!$F$2,Q775&lt;=Chart!$F$3),H775/100,#N/A)</f>
        <v>#N/A</v>
      </c>
      <c r="AG775" t="e">
        <f>IF(AND(Q775&gt;=Chart!$F$2,Q775&lt;=Chart!$F$3),W775/100,#N/A)</f>
        <v>#N/A</v>
      </c>
    </row>
    <row r="776" spans="1:33" x14ac:dyDescent="0.25">
      <c r="A776">
        <v>1467984600</v>
      </c>
      <c r="B776">
        <f>INDEX('Daily Data ADJ'!$1:$1048576,MATCH(Calc!$A776,'Daily Data ADJ'!$A:$A,0),MATCH("SPY, CBOE BZX: Close",'Daily Data ADJ'!$1:$1,0))</f>
        <v>189.43768746000001</v>
      </c>
      <c r="C776">
        <f>INDEX('Daily Data ADJ'!$1:$1048576,MATCH(Calc!$A776,'Daily Data ADJ'!$A:$A,0),MATCH("EFFR, FRED: Close",'Daily Data ADJ'!$1:$1,0))</f>
        <v>0.4</v>
      </c>
      <c r="D776" t="str">
        <f>INDEX('Daily Data ADJ'!$1:$1048576,MATCH(Calc!$A776,'Daily Data ADJ'!$A:$A,1),MATCH("SOFR, FRED: Close",'Daily Data ADJ'!$1:$1,0))</f>
        <v>NaN</v>
      </c>
      <c r="E776">
        <f>INDEX('Daily Data ADJ'!$1:$1048576,MATCH(Calc!$A776,'Daily Data ADJ'!$A:$A,0),MATCH("UPRO, CBOE BZX: Close",'Daily Data ADJ'!$1:$1,0))</f>
        <v>11.377554440000001</v>
      </c>
      <c r="F776">
        <f>INDEX('Daily Data ADJ'!$1:$1048576,MATCH(Calc!$A776,'Daily Data ADJ'!$A:$A,0),MATCH("ES1!, CME_MINI: Close",'Daily Data ADJ'!$1:$1,0))</f>
        <v>2120.5</v>
      </c>
      <c r="G776">
        <f>INDEX('Daily Data ADJ'!$1:$1048576,MATCH(Calc!$A776,'Daily Data ADJ'!$A:$A,0),MATCH("ES2!, CME_MINI: Close",'Daily Data ADJ'!$1:$1,0))</f>
        <v>2112</v>
      </c>
      <c r="H776">
        <f>INDEX('QUANDL MULTPL SP500_DIV_YIELD_M'!$A:$G,MATCH(Calc!$A776,'QUANDL MULTPL SP500_DIV_YIELD_M'!$A:$A,1),MATCH('QUANDL MULTPL SP500_DIV_YIELD_M'!$E$1,'QUANDL MULTPL SP500_DIV_YIELD_M'!$A$1:$G$1,0))</f>
        <v>2.13</v>
      </c>
      <c r="I776" s="5">
        <f t="shared" ref="I776:I839" si="72">(G776/F776)^4-1+H776/100</f>
        <v>5.3621962522501093E-3</v>
      </c>
      <c r="J776" s="1">
        <f>A776/24/60/60+DATE(1970,1,1)</f>
        <v>42559.5625</v>
      </c>
      <c r="K776" s="3">
        <f t="shared" si="69"/>
        <v>1</v>
      </c>
      <c r="L776" s="6">
        <f>(1+Chart!$F$4)^(1/(365/K776))-1</f>
        <v>6.6592785027408397E-5</v>
      </c>
      <c r="M776" s="6">
        <f t="shared" si="70"/>
        <v>1.0937104383712537E-5</v>
      </c>
      <c r="N776" s="6">
        <f t="shared" si="71"/>
        <v>1.4651808337928784E-5</v>
      </c>
      <c r="O776">
        <f>O775*(B776/B775)</f>
        <v>189.43768746000111</v>
      </c>
      <c r="P776">
        <f t="shared" ref="P776:P839" si="73">YEAR(Q776)</f>
        <v>2016</v>
      </c>
      <c r="Q776" s="1">
        <f t="shared" ref="Q776:Q839" si="74">J776</f>
        <v>42559.5625</v>
      </c>
      <c r="R776">
        <f>IF(B777="",R775,IF(Q776&gt;=Chart!$F$2,E776,0))</f>
        <v>0</v>
      </c>
      <c r="S776">
        <f>IF(B777="",S775,IFERROR(IF(AND(R776&gt;0,R775=0),R776,(1+(B777/B776-1)*Calc!$Z$1)*S775),0))</f>
        <v>0</v>
      </c>
      <c r="T776">
        <f>IF(B777="",T775,IFERROR(IF(AND(R776&gt;0,R775=0),R776,(1+(B777/B776-1)*Calc!$Z$1-L777)*T775),0))</f>
        <v>0</v>
      </c>
      <c r="U776">
        <f>IF(B777="",U775,IFERROR(IF(AND(R776&gt;0,R775=0),R776,(1+(B777/B776-1)*Calc!$Z$1-M777*2)*U775),0))</f>
        <v>0</v>
      </c>
      <c r="V776">
        <f>IF(B777="",V775,IFERROR(IF(AND(R776&gt;0,R775=0),R776,(1+(B777/B776-1)*Calc!$Z$1-N777*2)*V775),0))</f>
        <v>0</v>
      </c>
      <c r="W776">
        <f>IF(ISNUMBER(C776),C776,W775)</f>
        <v>0.4</v>
      </c>
      <c r="Y776" s="1" t="e">
        <f>IF(AND(Q776&gt;=Chart!$F$2,Q776&lt;=Chart!$F$3),Q776,#N/A)</f>
        <v>#N/A</v>
      </c>
      <c r="Z776" t="e">
        <f>IF(AND(Q776&gt;=Chart!$F$2,Q776&lt;=Chart!$F$3),R776,#N/A)</f>
        <v>#N/A</v>
      </c>
      <c r="AA776" t="e">
        <f>IF(AND(Q776&gt;=Chart!$F$2,Q776&lt;=Chart!$F$3),S776,#N/A)</f>
        <v>#N/A</v>
      </c>
      <c r="AB776" t="e">
        <f>IF(AND(Q776&gt;=Chart!$F$2,Q776&lt;=Chart!$F$3),T776,#N/A)</f>
        <v>#N/A</v>
      </c>
      <c r="AC776" t="e">
        <f>IF(AND(Q776&gt;=Chart!$F$2,Q776&lt;=Chart!$F$3),U776,#N/A)</f>
        <v>#N/A</v>
      </c>
      <c r="AD776" t="e">
        <f>IF(AND(Q776&gt;=Chart!$F$2,Q776&lt;=Chart!$F$3),V776,#N/A)</f>
        <v>#N/A</v>
      </c>
      <c r="AE776" t="e">
        <f>IF(AND(Q776&gt;=Chart!$F$2,Q776&lt;=Chart!$F$3),I776,#N/A)</f>
        <v>#N/A</v>
      </c>
      <c r="AF776" t="e">
        <f>IF(AND(Q776&gt;=Chart!$F$2,Q776&lt;=Chart!$F$3),H776/100,#N/A)</f>
        <v>#N/A</v>
      </c>
      <c r="AG776" t="e">
        <f>IF(AND(Q776&gt;=Chart!$F$2,Q776&lt;=Chart!$F$3),W776/100,#N/A)</f>
        <v>#N/A</v>
      </c>
    </row>
    <row r="777" spans="1:33" x14ac:dyDescent="0.25">
      <c r="A777">
        <v>1468243800</v>
      </c>
      <c r="B777">
        <f>INDEX('Daily Data ADJ'!$1:$1048576,MATCH(Calc!$A777,'Daily Data ADJ'!$A:$A,0),MATCH("SPY, CBOE BZX: Close",'Daily Data ADJ'!$1:$1,0))</f>
        <v>190.10581944</v>
      </c>
      <c r="C777">
        <f>INDEX('Daily Data ADJ'!$1:$1048576,MATCH(Calc!$A777,'Daily Data ADJ'!$A:$A,0),MATCH("EFFR, FRED: Close",'Daily Data ADJ'!$1:$1,0))</f>
        <v>0.4</v>
      </c>
      <c r="D777" t="str">
        <f>INDEX('Daily Data ADJ'!$1:$1048576,MATCH(Calc!$A777,'Daily Data ADJ'!$A:$A,1),MATCH("SOFR, FRED: Close",'Daily Data ADJ'!$1:$1,0))</f>
        <v>NaN</v>
      </c>
      <c r="E777">
        <f>INDEX('Daily Data ADJ'!$1:$1048576,MATCH(Calc!$A777,'Daily Data ADJ'!$A:$A,0),MATCH("UPRO, CBOE BZX: Close",'Daily Data ADJ'!$1:$1,0))</f>
        <v>11.50019277</v>
      </c>
      <c r="F777">
        <f>INDEX('Daily Data ADJ'!$1:$1048576,MATCH(Calc!$A777,'Daily Data ADJ'!$A:$A,0),MATCH("ES1!, CME_MINI: Close",'Daily Data ADJ'!$1:$1,0))</f>
        <v>2130.25</v>
      </c>
      <c r="G777">
        <f>INDEX('Daily Data ADJ'!$1:$1048576,MATCH(Calc!$A777,'Daily Data ADJ'!$A:$A,0),MATCH("ES2!, CME_MINI: Close",'Daily Data ADJ'!$1:$1,0))</f>
        <v>2122</v>
      </c>
      <c r="H777">
        <f>INDEX('QUANDL MULTPL SP500_DIV_YIELD_M'!$A:$G,MATCH(Calc!$A777,'QUANDL MULTPL SP500_DIV_YIELD_M'!$A:$A,1),MATCH('QUANDL MULTPL SP500_DIV_YIELD_M'!$E$1,'QUANDL MULTPL SP500_DIV_YIELD_M'!$A$1:$G$1,0))</f>
        <v>2.13</v>
      </c>
      <c r="I777" s="5">
        <f t="shared" si="72"/>
        <v>5.8986191206266275E-3</v>
      </c>
      <c r="J777" s="1">
        <f>A777/24/60/60+DATE(1970,1,1)</f>
        <v>42562.5625</v>
      </c>
      <c r="K777" s="3">
        <f t="shared" ref="K777:K840" si="75">J777-J776</f>
        <v>3</v>
      </c>
      <c r="L777" s="6">
        <f>(1+Chart!$F$4)^(1/(365/K777))-1</f>
        <v>1.9979165917494157E-4</v>
      </c>
      <c r="M777" s="6">
        <f t="shared" ref="M777:M840" si="76">IFERROR((1+C777/100)^(1/(365/K777))-1,M776)</f>
        <v>3.2811672013410842E-5</v>
      </c>
      <c r="N777" s="6">
        <f t="shared" ref="N777:N840" si="77">(1+I777)^(1/(365/K777))-1</f>
        <v>4.8340541329849884E-5</v>
      </c>
      <c r="O777">
        <f>O776*(B777/B776)</f>
        <v>190.10581944000111</v>
      </c>
      <c r="P777">
        <f t="shared" si="73"/>
        <v>2016</v>
      </c>
      <c r="Q777" s="1">
        <f t="shared" si="74"/>
        <v>42562.5625</v>
      </c>
      <c r="R777">
        <f>IF(B778="",R776,IF(Q777&gt;=Chart!$F$2,E777,0))</f>
        <v>0</v>
      </c>
      <c r="S777">
        <f>IF(B778="",S776,IFERROR(IF(AND(R777&gt;0,R776=0),R777,(1+(B778/B777-1)*Calc!$Z$1)*S776),0))</f>
        <v>0</v>
      </c>
      <c r="T777">
        <f>IF(B778="",T776,IFERROR(IF(AND(R777&gt;0,R776=0),R777,(1+(B778/B777-1)*Calc!$Z$1-L778)*T776),0))</f>
        <v>0</v>
      </c>
      <c r="U777">
        <f>IF(B778="",U776,IFERROR(IF(AND(R777&gt;0,R776=0),R777,(1+(B778/B777-1)*Calc!$Z$1-M778*2)*U776),0))</f>
        <v>0</v>
      </c>
      <c r="V777">
        <f>IF(B778="",V776,IFERROR(IF(AND(R777&gt;0,R776=0),R777,(1+(B778/B777-1)*Calc!$Z$1-N778*2)*V776),0))</f>
        <v>0</v>
      </c>
      <c r="W777">
        <f>IF(ISNUMBER(C777),C777,W776)</f>
        <v>0.4</v>
      </c>
      <c r="Y777" s="1" t="e">
        <f>IF(AND(Q777&gt;=Chart!$F$2,Q777&lt;=Chart!$F$3),Q777,#N/A)</f>
        <v>#N/A</v>
      </c>
      <c r="Z777" t="e">
        <f>IF(AND(Q777&gt;=Chart!$F$2,Q777&lt;=Chart!$F$3),R777,#N/A)</f>
        <v>#N/A</v>
      </c>
      <c r="AA777" t="e">
        <f>IF(AND(Q777&gt;=Chart!$F$2,Q777&lt;=Chart!$F$3),S777,#N/A)</f>
        <v>#N/A</v>
      </c>
      <c r="AB777" t="e">
        <f>IF(AND(Q777&gt;=Chart!$F$2,Q777&lt;=Chart!$F$3),T777,#N/A)</f>
        <v>#N/A</v>
      </c>
      <c r="AC777" t="e">
        <f>IF(AND(Q777&gt;=Chart!$F$2,Q777&lt;=Chart!$F$3),U777,#N/A)</f>
        <v>#N/A</v>
      </c>
      <c r="AD777" t="e">
        <f>IF(AND(Q777&gt;=Chart!$F$2,Q777&lt;=Chart!$F$3),V777,#N/A)</f>
        <v>#N/A</v>
      </c>
      <c r="AE777" t="e">
        <f>IF(AND(Q777&gt;=Chart!$F$2,Q777&lt;=Chart!$F$3),I777,#N/A)</f>
        <v>#N/A</v>
      </c>
      <c r="AF777" t="e">
        <f>IF(AND(Q777&gt;=Chart!$F$2,Q777&lt;=Chart!$F$3),H777/100,#N/A)</f>
        <v>#N/A</v>
      </c>
      <c r="AG777" t="e">
        <f>IF(AND(Q777&gt;=Chart!$F$2,Q777&lt;=Chart!$F$3),W777/100,#N/A)</f>
        <v>#N/A</v>
      </c>
    </row>
    <row r="778" spans="1:33" x14ac:dyDescent="0.25">
      <c r="A778">
        <v>1468330200</v>
      </c>
      <c r="B778">
        <f>INDEX('Daily Data ADJ'!$1:$1048576,MATCH(Calc!$A778,'Daily Data ADJ'!$A:$A,0),MATCH("SPY, CBOE BZX: Close",'Daily Data ADJ'!$1:$1,0))</f>
        <v>191.48662553</v>
      </c>
      <c r="C778">
        <f>INDEX('Daily Data ADJ'!$1:$1048576,MATCH(Calc!$A778,'Daily Data ADJ'!$A:$A,0),MATCH("EFFR, FRED: Close",'Daily Data ADJ'!$1:$1,0))</f>
        <v>0.4</v>
      </c>
      <c r="D778" t="str">
        <f>INDEX('Daily Data ADJ'!$1:$1048576,MATCH(Calc!$A778,'Daily Data ADJ'!$A:$A,1),MATCH("SOFR, FRED: Close",'Daily Data ADJ'!$1:$1,0))</f>
        <v>NaN</v>
      </c>
      <c r="E778">
        <f>INDEX('Daily Data ADJ'!$1:$1048576,MATCH(Calc!$A778,'Daily Data ADJ'!$A:$A,0),MATCH("UPRO, CBOE BZX: Close",'Daily Data ADJ'!$1:$1,0))</f>
        <v>11.752009470000001</v>
      </c>
      <c r="F778">
        <f>INDEX('Daily Data ADJ'!$1:$1048576,MATCH(Calc!$A778,'Daily Data ADJ'!$A:$A,0),MATCH("ES1!, CME_MINI: Close",'Daily Data ADJ'!$1:$1,0))</f>
        <v>2145.75</v>
      </c>
      <c r="G778">
        <f>INDEX('Daily Data ADJ'!$1:$1048576,MATCH(Calc!$A778,'Daily Data ADJ'!$A:$A,0),MATCH("ES2!, CME_MINI: Close",'Daily Data ADJ'!$1:$1,0))</f>
        <v>2137.5</v>
      </c>
      <c r="H778">
        <f>INDEX('QUANDL MULTPL SP500_DIV_YIELD_M'!$A:$G,MATCH(Calc!$A778,'QUANDL MULTPL SP500_DIV_YIELD_M'!$A:$A,1),MATCH('QUANDL MULTPL SP500_DIV_YIELD_M'!$E$1,'QUANDL MULTPL SP500_DIV_YIELD_M'!$A$1:$G$1,0))</f>
        <v>2.13</v>
      </c>
      <c r="I778" s="5">
        <f t="shared" si="72"/>
        <v>6.0092302062298014E-3</v>
      </c>
      <c r="J778" s="1">
        <f>A778/24/60/60+DATE(1970,1,1)</f>
        <v>42563.5625</v>
      </c>
      <c r="K778" s="3">
        <f t="shared" si="75"/>
        <v>1</v>
      </c>
      <c r="L778" s="6">
        <f>(1+Chart!$F$4)^(1/(365/K778))-1</f>
        <v>6.6592785027408397E-5</v>
      </c>
      <c r="M778" s="6">
        <f t="shared" si="76"/>
        <v>1.0937104383712537E-5</v>
      </c>
      <c r="N778" s="6">
        <f t="shared" si="77"/>
        <v>1.6414509485862538E-5</v>
      </c>
      <c r="O778">
        <f>O777*(B778/B777)</f>
        <v>191.48662553000111</v>
      </c>
      <c r="P778">
        <f t="shared" si="73"/>
        <v>2016</v>
      </c>
      <c r="Q778" s="1">
        <f t="shared" si="74"/>
        <v>42563.5625</v>
      </c>
      <c r="R778">
        <f>IF(B779="",R777,IF(Q778&gt;=Chart!$F$2,E778,0))</f>
        <v>0</v>
      </c>
      <c r="S778">
        <f>IF(B779="",S777,IFERROR(IF(AND(R778&gt;0,R777=0),R778,(1+(B779/B778-1)*Calc!$Z$1)*S777),0))</f>
        <v>0</v>
      </c>
      <c r="T778">
        <f>IF(B779="",T777,IFERROR(IF(AND(R778&gt;0,R777=0),R778,(1+(B779/B778-1)*Calc!$Z$1-L779)*T777),0))</f>
        <v>0</v>
      </c>
      <c r="U778">
        <f>IF(B779="",U777,IFERROR(IF(AND(R778&gt;0,R777=0),R778,(1+(B779/B778-1)*Calc!$Z$1-M779*2)*U777),0))</f>
        <v>0</v>
      </c>
      <c r="V778">
        <f>IF(B779="",V777,IFERROR(IF(AND(R778&gt;0,R777=0),R778,(1+(B779/B778-1)*Calc!$Z$1-N779*2)*V777),0))</f>
        <v>0</v>
      </c>
      <c r="W778">
        <f>IF(ISNUMBER(C778),C778,W777)</f>
        <v>0.4</v>
      </c>
      <c r="Y778" s="1" t="e">
        <f>IF(AND(Q778&gt;=Chart!$F$2,Q778&lt;=Chart!$F$3),Q778,#N/A)</f>
        <v>#N/A</v>
      </c>
      <c r="Z778" t="e">
        <f>IF(AND(Q778&gt;=Chart!$F$2,Q778&lt;=Chart!$F$3),R778,#N/A)</f>
        <v>#N/A</v>
      </c>
      <c r="AA778" t="e">
        <f>IF(AND(Q778&gt;=Chart!$F$2,Q778&lt;=Chart!$F$3),S778,#N/A)</f>
        <v>#N/A</v>
      </c>
      <c r="AB778" t="e">
        <f>IF(AND(Q778&gt;=Chart!$F$2,Q778&lt;=Chart!$F$3),T778,#N/A)</f>
        <v>#N/A</v>
      </c>
      <c r="AC778" t="e">
        <f>IF(AND(Q778&gt;=Chart!$F$2,Q778&lt;=Chart!$F$3),U778,#N/A)</f>
        <v>#N/A</v>
      </c>
      <c r="AD778" t="e">
        <f>IF(AND(Q778&gt;=Chart!$F$2,Q778&lt;=Chart!$F$3),V778,#N/A)</f>
        <v>#N/A</v>
      </c>
      <c r="AE778" t="e">
        <f>IF(AND(Q778&gt;=Chart!$F$2,Q778&lt;=Chart!$F$3),I778,#N/A)</f>
        <v>#N/A</v>
      </c>
      <c r="AF778" t="e">
        <f>IF(AND(Q778&gt;=Chart!$F$2,Q778&lt;=Chart!$F$3),H778/100,#N/A)</f>
        <v>#N/A</v>
      </c>
      <c r="AG778" t="e">
        <f>IF(AND(Q778&gt;=Chart!$F$2,Q778&lt;=Chart!$F$3),W778/100,#N/A)</f>
        <v>#N/A</v>
      </c>
    </row>
    <row r="779" spans="1:33" x14ac:dyDescent="0.25">
      <c r="A779">
        <v>1468416600</v>
      </c>
      <c r="B779">
        <f>INDEX('Daily Data ADJ'!$1:$1048576,MATCH(Calc!$A779,'Daily Data ADJ'!$A:$A,0),MATCH("SPY, CBOE BZX: Close",'Daily Data ADJ'!$1:$1,0))</f>
        <v>191.45990026000001</v>
      </c>
      <c r="C779">
        <f>INDEX('Daily Data ADJ'!$1:$1048576,MATCH(Calc!$A779,'Daily Data ADJ'!$A:$A,0),MATCH("EFFR, FRED: Close",'Daily Data ADJ'!$1:$1,0))</f>
        <v>0.4</v>
      </c>
      <c r="D779" t="str">
        <f>INDEX('Daily Data ADJ'!$1:$1048576,MATCH(Calc!$A779,'Daily Data ADJ'!$A:$A,1),MATCH("SOFR, FRED: Close",'Daily Data ADJ'!$1:$1,0))</f>
        <v>NaN</v>
      </c>
      <c r="E779">
        <f>INDEX('Daily Data ADJ'!$1:$1048576,MATCH(Calc!$A779,'Daily Data ADJ'!$A:$A,0),MATCH("UPRO, CBOE BZX: Close",'Daily Data ADJ'!$1:$1,0))</f>
        <v>11.75364497</v>
      </c>
      <c r="F779">
        <f>INDEX('Daily Data ADJ'!$1:$1048576,MATCH(Calc!$A779,'Daily Data ADJ'!$A:$A,0),MATCH("ES1!, CME_MINI: Close",'Daily Data ADJ'!$1:$1,0))</f>
        <v>2146</v>
      </c>
      <c r="G779">
        <f>INDEX('Daily Data ADJ'!$1:$1048576,MATCH(Calc!$A779,'Daily Data ADJ'!$A:$A,0),MATCH("ES2!, CME_MINI: Close",'Daily Data ADJ'!$1:$1,0))</f>
        <v>2137.75</v>
      </c>
      <c r="H779">
        <f>INDEX('QUANDL MULTPL SP500_DIV_YIELD_M'!$A:$G,MATCH(Calc!$A779,'QUANDL MULTPL SP500_DIV_YIELD_M'!$A:$A,1),MATCH('QUANDL MULTPL SP500_DIV_YIELD_M'!$E$1,'QUANDL MULTPL SP500_DIV_YIELD_M'!$A$1:$G$1,0))</f>
        <v>2.13</v>
      </c>
      <c r="I779" s="5">
        <f t="shared" si="72"/>
        <v>6.0110012382336292E-3</v>
      </c>
      <c r="J779" s="1">
        <f>A779/24/60/60+DATE(1970,1,1)</f>
        <v>42564.5625</v>
      </c>
      <c r="K779" s="3">
        <f t="shared" si="75"/>
        <v>1</v>
      </c>
      <c r="L779" s="6">
        <f>(1+Chart!$F$4)^(1/(365/K779))-1</f>
        <v>6.6592785027408397E-5</v>
      </c>
      <c r="M779" s="6">
        <f t="shared" si="76"/>
        <v>1.0937104383712537E-5</v>
      </c>
      <c r="N779" s="6">
        <f t="shared" si="77"/>
        <v>1.6419332719674884E-5</v>
      </c>
      <c r="O779">
        <f>O778*(B779/B778)</f>
        <v>191.45990026000112</v>
      </c>
      <c r="P779">
        <f t="shared" si="73"/>
        <v>2016</v>
      </c>
      <c r="Q779" s="1">
        <f t="shared" si="74"/>
        <v>42564.5625</v>
      </c>
      <c r="R779">
        <f>IF(B780="",R778,IF(Q779&gt;=Chart!$F$2,E779,0))</f>
        <v>0</v>
      </c>
      <c r="S779">
        <f>IF(B780="",S778,IFERROR(IF(AND(R779&gt;0,R778=0),R779,(1+(B780/B779-1)*Calc!$Z$1)*S778),0))</f>
        <v>0</v>
      </c>
      <c r="T779">
        <f>IF(B780="",T778,IFERROR(IF(AND(R779&gt;0,R778=0),R779,(1+(B780/B779-1)*Calc!$Z$1-L780)*T778),0))</f>
        <v>0</v>
      </c>
      <c r="U779">
        <f>IF(B780="",U778,IFERROR(IF(AND(R779&gt;0,R778=0),R779,(1+(B780/B779-1)*Calc!$Z$1-M780*2)*U778),0))</f>
        <v>0</v>
      </c>
      <c r="V779">
        <f>IF(B780="",V778,IFERROR(IF(AND(R779&gt;0,R778=0),R779,(1+(B780/B779-1)*Calc!$Z$1-N780*2)*V778),0))</f>
        <v>0</v>
      </c>
      <c r="W779">
        <f>IF(ISNUMBER(C779),C779,W778)</f>
        <v>0.4</v>
      </c>
      <c r="Y779" s="1" t="e">
        <f>IF(AND(Q779&gt;=Chart!$F$2,Q779&lt;=Chart!$F$3),Q779,#N/A)</f>
        <v>#N/A</v>
      </c>
      <c r="Z779" t="e">
        <f>IF(AND(Q779&gt;=Chart!$F$2,Q779&lt;=Chart!$F$3),R779,#N/A)</f>
        <v>#N/A</v>
      </c>
      <c r="AA779" t="e">
        <f>IF(AND(Q779&gt;=Chart!$F$2,Q779&lt;=Chart!$F$3),S779,#N/A)</f>
        <v>#N/A</v>
      </c>
      <c r="AB779" t="e">
        <f>IF(AND(Q779&gt;=Chart!$F$2,Q779&lt;=Chart!$F$3),T779,#N/A)</f>
        <v>#N/A</v>
      </c>
      <c r="AC779" t="e">
        <f>IF(AND(Q779&gt;=Chart!$F$2,Q779&lt;=Chart!$F$3),U779,#N/A)</f>
        <v>#N/A</v>
      </c>
      <c r="AD779" t="e">
        <f>IF(AND(Q779&gt;=Chart!$F$2,Q779&lt;=Chart!$F$3),V779,#N/A)</f>
        <v>#N/A</v>
      </c>
      <c r="AE779" t="e">
        <f>IF(AND(Q779&gt;=Chart!$F$2,Q779&lt;=Chart!$F$3),I779,#N/A)</f>
        <v>#N/A</v>
      </c>
      <c r="AF779" t="e">
        <f>IF(AND(Q779&gt;=Chart!$F$2,Q779&lt;=Chart!$F$3),H779/100,#N/A)</f>
        <v>#N/A</v>
      </c>
      <c r="AG779" t="e">
        <f>IF(AND(Q779&gt;=Chart!$F$2,Q779&lt;=Chart!$F$3),W779/100,#N/A)</f>
        <v>#N/A</v>
      </c>
    </row>
    <row r="780" spans="1:33" x14ac:dyDescent="0.25">
      <c r="A780">
        <v>1468503000</v>
      </c>
      <c r="B780">
        <f>INDEX('Daily Data ADJ'!$1:$1048576,MATCH(Calc!$A780,'Daily Data ADJ'!$A:$A,0),MATCH("SPY, CBOE BZX: Close",'Daily Data ADJ'!$1:$1,0))</f>
        <v>192.52891141999999</v>
      </c>
      <c r="C780">
        <f>INDEX('Daily Data ADJ'!$1:$1048576,MATCH(Calc!$A780,'Daily Data ADJ'!$A:$A,0),MATCH("EFFR, FRED: Close",'Daily Data ADJ'!$1:$1,0))</f>
        <v>0.4</v>
      </c>
      <c r="D780" t="str">
        <f>INDEX('Daily Data ADJ'!$1:$1048576,MATCH(Calc!$A780,'Daily Data ADJ'!$A:$A,1),MATCH("SOFR, FRED: Close",'Daily Data ADJ'!$1:$1,0))</f>
        <v>NaN</v>
      </c>
      <c r="E780">
        <f>INDEX('Daily Data ADJ'!$1:$1048576,MATCH(Calc!$A780,'Daily Data ADJ'!$A:$A,0),MATCH("UPRO, CBOE BZX: Close",'Daily Data ADJ'!$1:$1,0))</f>
        <v>11.935149689999999</v>
      </c>
      <c r="F780">
        <f>INDEX('Daily Data ADJ'!$1:$1048576,MATCH(Calc!$A780,'Daily Data ADJ'!$A:$A,0),MATCH("ES1!, CME_MINI: Close",'Daily Data ADJ'!$1:$1,0))</f>
        <v>2157.25</v>
      </c>
      <c r="G780">
        <f>INDEX('Daily Data ADJ'!$1:$1048576,MATCH(Calc!$A780,'Daily Data ADJ'!$A:$A,0),MATCH("ES2!, CME_MINI: Close",'Daily Data ADJ'!$1:$1,0))</f>
        <v>2149</v>
      </c>
      <c r="H780">
        <f>INDEX('QUANDL MULTPL SP500_DIV_YIELD_M'!$A:$G,MATCH(Calc!$A780,'QUANDL MULTPL SP500_DIV_YIELD_M'!$A:$A,1),MATCH('QUANDL MULTPL SP500_DIV_YIELD_M'!$E$1,'QUANDL MULTPL SP500_DIV_YIELD_M'!$A$1:$G$1,0))</f>
        <v>2.13</v>
      </c>
      <c r="I780" s="5">
        <f t="shared" si="72"/>
        <v>6.0902752743331595E-3</v>
      </c>
      <c r="J780" s="1">
        <f>A780/24/60/60+DATE(1970,1,1)</f>
        <v>42565.5625</v>
      </c>
      <c r="K780" s="3">
        <f t="shared" si="75"/>
        <v>1</v>
      </c>
      <c r="L780" s="6">
        <f>(1+Chart!$F$4)^(1/(365/K780))-1</f>
        <v>6.6592785027408397E-5</v>
      </c>
      <c r="M780" s="6">
        <f t="shared" si="76"/>
        <v>1.0937104383712537E-5</v>
      </c>
      <c r="N780" s="6">
        <f t="shared" si="77"/>
        <v>1.6635219198368745E-5</v>
      </c>
      <c r="O780">
        <f>O779*(B780/B779)</f>
        <v>192.52891142000109</v>
      </c>
      <c r="P780">
        <f t="shared" si="73"/>
        <v>2016</v>
      </c>
      <c r="Q780" s="1">
        <f t="shared" si="74"/>
        <v>42565.5625</v>
      </c>
      <c r="R780">
        <f>IF(B781="",R779,IF(Q780&gt;=Chart!$F$2,E780,0))</f>
        <v>0</v>
      </c>
      <c r="S780">
        <f>IF(B781="",S779,IFERROR(IF(AND(R780&gt;0,R779=0),R780,(1+(B781/B780-1)*Calc!$Z$1)*S779),0))</f>
        <v>0</v>
      </c>
      <c r="T780">
        <f>IF(B781="",T779,IFERROR(IF(AND(R780&gt;0,R779=0),R780,(1+(B781/B780-1)*Calc!$Z$1-L781)*T779),0))</f>
        <v>0</v>
      </c>
      <c r="U780">
        <f>IF(B781="",U779,IFERROR(IF(AND(R780&gt;0,R779=0),R780,(1+(B781/B780-1)*Calc!$Z$1-M781*2)*U779),0))</f>
        <v>0</v>
      </c>
      <c r="V780">
        <f>IF(B781="",V779,IFERROR(IF(AND(R780&gt;0,R779=0),R780,(1+(B781/B780-1)*Calc!$Z$1-N781*2)*V779),0))</f>
        <v>0</v>
      </c>
      <c r="W780">
        <f>IF(ISNUMBER(C780),C780,W779)</f>
        <v>0.4</v>
      </c>
      <c r="Y780" s="1" t="e">
        <f>IF(AND(Q780&gt;=Chart!$F$2,Q780&lt;=Chart!$F$3),Q780,#N/A)</f>
        <v>#N/A</v>
      </c>
      <c r="Z780" t="e">
        <f>IF(AND(Q780&gt;=Chart!$F$2,Q780&lt;=Chart!$F$3),R780,#N/A)</f>
        <v>#N/A</v>
      </c>
      <c r="AA780" t="e">
        <f>IF(AND(Q780&gt;=Chart!$F$2,Q780&lt;=Chart!$F$3),S780,#N/A)</f>
        <v>#N/A</v>
      </c>
      <c r="AB780" t="e">
        <f>IF(AND(Q780&gt;=Chart!$F$2,Q780&lt;=Chart!$F$3),T780,#N/A)</f>
        <v>#N/A</v>
      </c>
      <c r="AC780" t="e">
        <f>IF(AND(Q780&gt;=Chart!$F$2,Q780&lt;=Chart!$F$3),U780,#N/A)</f>
        <v>#N/A</v>
      </c>
      <c r="AD780" t="e">
        <f>IF(AND(Q780&gt;=Chart!$F$2,Q780&lt;=Chart!$F$3),V780,#N/A)</f>
        <v>#N/A</v>
      </c>
      <c r="AE780" t="e">
        <f>IF(AND(Q780&gt;=Chart!$F$2,Q780&lt;=Chart!$F$3),I780,#N/A)</f>
        <v>#N/A</v>
      </c>
      <c r="AF780" t="e">
        <f>IF(AND(Q780&gt;=Chart!$F$2,Q780&lt;=Chart!$F$3),H780/100,#N/A)</f>
        <v>#N/A</v>
      </c>
      <c r="AG780" t="e">
        <f>IF(AND(Q780&gt;=Chart!$F$2,Q780&lt;=Chart!$F$3),W780/100,#N/A)</f>
        <v>#N/A</v>
      </c>
    </row>
    <row r="781" spans="1:33" x14ac:dyDescent="0.25">
      <c r="A781">
        <v>1468589400</v>
      </c>
      <c r="B781">
        <f>INDEX('Daily Data ADJ'!$1:$1048576,MATCH(Calc!$A781,'Daily Data ADJ'!$A:$A,0),MATCH("SPY, CBOE BZX: Close",'Daily Data ADJ'!$1:$1,0))</f>
        <v>192.27056705999999</v>
      </c>
      <c r="C781">
        <f>INDEX('Daily Data ADJ'!$1:$1048576,MATCH(Calc!$A781,'Daily Data ADJ'!$A:$A,0),MATCH("EFFR, FRED: Close",'Daily Data ADJ'!$1:$1,0))</f>
        <v>0.4</v>
      </c>
      <c r="D781" t="str">
        <f>INDEX('Daily Data ADJ'!$1:$1048576,MATCH(Calc!$A781,'Daily Data ADJ'!$A:$A,1),MATCH("SOFR, FRED: Close",'Daily Data ADJ'!$1:$1,0))</f>
        <v>NaN</v>
      </c>
      <c r="E781">
        <f>INDEX('Daily Data ADJ'!$1:$1048576,MATCH(Calc!$A781,'Daily Data ADJ'!$A:$A,0),MATCH("UPRO, CBOE BZX: Close",'Daily Data ADJ'!$1:$1,0))</f>
        <v>11.89917545</v>
      </c>
      <c r="F781">
        <f>INDEX('Daily Data ADJ'!$1:$1048576,MATCH(Calc!$A781,'Daily Data ADJ'!$A:$A,0),MATCH("ES1!, CME_MINI: Close",'Daily Data ADJ'!$1:$1,0))</f>
        <v>2152.75</v>
      </c>
      <c r="G781">
        <f>INDEX('Daily Data ADJ'!$1:$1048576,MATCH(Calc!$A781,'Daily Data ADJ'!$A:$A,0),MATCH("ES2!, CME_MINI: Close",'Daily Data ADJ'!$1:$1,0))</f>
        <v>2144.5</v>
      </c>
      <c r="H781">
        <f>INDEX('QUANDL MULTPL SP500_DIV_YIELD_M'!$A:$G,MATCH(Calc!$A781,'QUANDL MULTPL SP500_DIV_YIELD_M'!$A:$A,1),MATCH('QUANDL MULTPL SP500_DIV_YIELD_M'!$E$1,'QUANDL MULTPL SP500_DIV_YIELD_M'!$A$1:$G$1,0))</f>
        <v>2.13</v>
      </c>
      <c r="I781" s="5">
        <f t="shared" si="72"/>
        <v>6.058664512411896E-3</v>
      </c>
      <c r="J781" s="1">
        <f>A781/24/60/60+DATE(1970,1,1)</f>
        <v>42566.5625</v>
      </c>
      <c r="K781" s="3">
        <f t="shared" si="75"/>
        <v>1</v>
      </c>
      <c r="L781" s="6">
        <f>(1+Chart!$F$4)^(1/(365/K781))-1</f>
        <v>6.6592785027408397E-5</v>
      </c>
      <c r="M781" s="6">
        <f t="shared" si="76"/>
        <v>1.0937104383712537E-5</v>
      </c>
      <c r="N781" s="6">
        <f t="shared" si="77"/>
        <v>1.6549135845034257E-5</v>
      </c>
      <c r="O781">
        <f>O780*(B781/B780)</f>
        <v>192.2705670600011</v>
      </c>
      <c r="P781">
        <f t="shared" si="73"/>
        <v>2016</v>
      </c>
      <c r="Q781" s="1">
        <f t="shared" si="74"/>
        <v>42566.5625</v>
      </c>
      <c r="R781">
        <f>IF(B782="",R780,IF(Q781&gt;=Chart!$F$2,E781,0))</f>
        <v>0</v>
      </c>
      <c r="S781">
        <f>IF(B782="",S780,IFERROR(IF(AND(R781&gt;0,R780=0),R781,(1+(B782/B781-1)*Calc!$Z$1)*S780),0))</f>
        <v>0</v>
      </c>
      <c r="T781">
        <f>IF(B782="",T780,IFERROR(IF(AND(R781&gt;0,R780=0),R781,(1+(B782/B781-1)*Calc!$Z$1-L782)*T780),0))</f>
        <v>0</v>
      </c>
      <c r="U781">
        <f>IF(B782="",U780,IFERROR(IF(AND(R781&gt;0,R780=0),R781,(1+(B782/B781-1)*Calc!$Z$1-M782*2)*U780),0))</f>
        <v>0</v>
      </c>
      <c r="V781">
        <f>IF(B782="",V780,IFERROR(IF(AND(R781&gt;0,R780=0),R781,(1+(B782/B781-1)*Calc!$Z$1-N782*2)*V780),0))</f>
        <v>0</v>
      </c>
      <c r="W781">
        <f>IF(ISNUMBER(C781),C781,W780)</f>
        <v>0.4</v>
      </c>
      <c r="Y781" s="1" t="e">
        <f>IF(AND(Q781&gt;=Chart!$F$2,Q781&lt;=Chart!$F$3),Q781,#N/A)</f>
        <v>#N/A</v>
      </c>
      <c r="Z781" t="e">
        <f>IF(AND(Q781&gt;=Chart!$F$2,Q781&lt;=Chart!$F$3),R781,#N/A)</f>
        <v>#N/A</v>
      </c>
      <c r="AA781" t="e">
        <f>IF(AND(Q781&gt;=Chart!$F$2,Q781&lt;=Chart!$F$3),S781,#N/A)</f>
        <v>#N/A</v>
      </c>
      <c r="AB781" t="e">
        <f>IF(AND(Q781&gt;=Chart!$F$2,Q781&lt;=Chart!$F$3),T781,#N/A)</f>
        <v>#N/A</v>
      </c>
      <c r="AC781" t="e">
        <f>IF(AND(Q781&gt;=Chart!$F$2,Q781&lt;=Chart!$F$3),U781,#N/A)</f>
        <v>#N/A</v>
      </c>
      <c r="AD781" t="e">
        <f>IF(AND(Q781&gt;=Chart!$F$2,Q781&lt;=Chart!$F$3),V781,#N/A)</f>
        <v>#N/A</v>
      </c>
      <c r="AE781" t="e">
        <f>IF(AND(Q781&gt;=Chart!$F$2,Q781&lt;=Chart!$F$3),I781,#N/A)</f>
        <v>#N/A</v>
      </c>
      <c r="AF781" t="e">
        <f>IF(AND(Q781&gt;=Chart!$F$2,Q781&lt;=Chart!$F$3),H781/100,#N/A)</f>
        <v>#N/A</v>
      </c>
      <c r="AG781" t="e">
        <f>IF(AND(Q781&gt;=Chart!$F$2,Q781&lt;=Chart!$F$3),W781/100,#N/A)</f>
        <v>#N/A</v>
      </c>
    </row>
    <row r="782" spans="1:33" x14ac:dyDescent="0.25">
      <c r="A782">
        <v>1468848600</v>
      </c>
      <c r="B782">
        <f>INDEX('Daily Data ADJ'!$1:$1048576,MATCH(Calc!$A782,'Daily Data ADJ'!$A:$A,0),MATCH("SPY, CBOE BZX: Close",'Daily Data ADJ'!$1:$1,0))</f>
        <v>192.78654312</v>
      </c>
      <c r="C782">
        <f>INDEX('Daily Data ADJ'!$1:$1048576,MATCH(Calc!$A782,'Daily Data ADJ'!$A:$A,0),MATCH("EFFR, FRED: Close",'Daily Data ADJ'!$1:$1,0))</f>
        <v>0.4</v>
      </c>
      <c r="D782" t="str">
        <f>INDEX('Daily Data ADJ'!$1:$1048576,MATCH(Calc!$A782,'Daily Data ADJ'!$A:$A,1),MATCH("SOFR, FRED: Close",'Daily Data ADJ'!$1:$1,0))</f>
        <v>NaN</v>
      </c>
      <c r="E782">
        <f>INDEX('Daily Data ADJ'!$1:$1048576,MATCH(Calc!$A782,'Daily Data ADJ'!$A:$A,0),MATCH("UPRO, CBOE BZX: Close",'Daily Data ADJ'!$1:$1,0))</f>
        <v>11.995650599999999</v>
      </c>
      <c r="F782">
        <f>INDEX('Daily Data ADJ'!$1:$1048576,MATCH(Calc!$A782,'Daily Data ADJ'!$A:$A,0),MATCH("ES1!, CME_MINI: Close",'Daily Data ADJ'!$1:$1,0))</f>
        <v>2160</v>
      </c>
      <c r="G782">
        <f>INDEX('Daily Data ADJ'!$1:$1048576,MATCH(Calc!$A782,'Daily Data ADJ'!$A:$A,0),MATCH("ES2!, CME_MINI: Close",'Daily Data ADJ'!$1:$1,0))</f>
        <v>2151.75</v>
      </c>
      <c r="H782">
        <f>INDEX('QUANDL MULTPL SP500_DIV_YIELD_M'!$A:$G,MATCH(Calc!$A782,'QUANDL MULTPL SP500_DIV_YIELD_M'!$A:$A,1),MATCH('QUANDL MULTPL SP500_DIV_YIELD_M'!$E$1,'QUANDL MULTPL SP500_DIV_YIELD_M'!$A$1:$G$1,0))</f>
        <v>2.13</v>
      </c>
      <c r="I782" s="5">
        <f t="shared" si="72"/>
        <v>6.1095284956180912E-3</v>
      </c>
      <c r="J782" s="1">
        <f>A782/24/60/60+DATE(1970,1,1)</f>
        <v>42569.5625</v>
      </c>
      <c r="K782" s="3">
        <f t="shared" si="75"/>
        <v>3</v>
      </c>
      <c r="L782" s="6">
        <f>(1+Chart!$F$4)^(1/(365/K782))-1</f>
        <v>1.9979165917494157E-4</v>
      </c>
      <c r="M782" s="6">
        <f t="shared" si="76"/>
        <v>3.2811672013410842E-5</v>
      </c>
      <c r="N782" s="6">
        <f t="shared" si="77"/>
        <v>5.0063781877218716E-5</v>
      </c>
      <c r="O782">
        <f>O781*(B782/B781)</f>
        <v>192.78654312000111</v>
      </c>
      <c r="P782">
        <f t="shared" si="73"/>
        <v>2016</v>
      </c>
      <c r="Q782" s="1">
        <f t="shared" si="74"/>
        <v>42569.5625</v>
      </c>
      <c r="R782">
        <f>IF(B783="",R781,IF(Q782&gt;=Chart!$F$2,E782,0))</f>
        <v>0</v>
      </c>
      <c r="S782">
        <f>IF(B783="",S781,IFERROR(IF(AND(R782&gt;0,R781=0),R782,(1+(B783/B782-1)*Calc!$Z$1)*S781),0))</f>
        <v>0</v>
      </c>
      <c r="T782">
        <f>IF(B783="",T781,IFERROR(IF(AND(R782&gt;0,R781=0),R782,(1+(B783/B782-1)*Calc!$Z$1-L783)*T781),0))</f>
        <v>0</v>
      </c>
      <c r="U782">
        <f>IF(B783="",U781,IFERROR(IF(AND(R782&gt;0,R781=0),R782,(1+(B783/B782-1)*Calc!$Z$1-M783*2)*U781),0))</f>
        <v>0</v>
      </c>
      <c r="V782">
        <f>IF(B783="",V781,IFERROR(IF(AND(R782&gt;0,R781=0),R782,(1+(B783/B782-1)*Calc!$Z$1-N783*2)*V781),0))</f>
        <v>0</v>
      </c>
      <c r="W782">
        <f>IF(ISNUMBER(C782),C782,W781)</f>
        <v>0.4</v>
      </c>
      <c r="Y782" s="1" t="e">
        <f>IF(AND(Q782&gt;=Chart!$F$2,Q782&lt;=Chart!$F$3),Q782,#N/A)</f>
        <v>#N/A</v>
      </c>
      <c r="Z782" t="e">
        <f>IF(AND(Q782&gt;=Chart!$F$2,Q782&lt;=Chart!$F$3),R782,#N/A)</f>
        <v>#N/A</v>
      </c>
      <c r="AA782" t="e">
        <f>IF(AND(Q782&gt;=Chart!$F$2,Q782&lt;=Chart!$F$3),S782,#N/A)</f>
        <v>#N/A</v>
      </c>
      <c r="AB782" t="e">
        <f>IF(AND(Q782&gt;=Chart!$F$2,Q782&lt;=Chart!$F$3),T782,#N/A)</f>
        <v>#N/A</v>
      </c>
      <c r="AC782" t="e">
        <f>IF(AND(Q782&gt;=Chart!$F$2,Q782&lt;=Chart!$F$3),U782,#N/A)</f>
        <v>#N/A</v>
      </c>
      <c r="AD782" t="e">
        <f>IF(AND(Q782&gt;=Chart!$F$2,Q782&lt;=Chart!$F$3),V782,#N/A)</f>
        <v>#N/A</v>
      </c>
      <c r="AE782" t="e">
        <f>IF(AND(Q782&gt;=Chart!$F$2,Q782&lt;=Chart!$F$3),I782,#N/A)</f>
        <v>#N/A</v>
      </c>
      <c r="AF782" t="e">
        <f>IF(AND(Q782&gt;=Chart!$F$2,Q782&lt;=Chart!$F$3),H782/100,#N/A)</f>
        <v>#N/A</v>
      </c>
      <c r="AG782" t="e">
        <f>IF(AND(Q782&gt;=Chart!$F$2,Q782&lt;=Chart!$F$3),W782/100,#N/A)</f>
        <v>#N/A</v>
      </c>
    </row>
    <row r="783" spans="1:33" x14ac:dyDescent="0.25">
      <c r="A783">
        <v>1468935000</v>
      </c>
      <c r="B783">
        <f>INDEX('Daily Data ADJ'!$1:$1048576,MATCH(Calc!$A783,'Daily Data ADJ'!$A:$A,0),MATCH("SPY, CBOE BZX: Close",'Daily Data ADJ'!$1:$1,0))</f>
        <v>192.59127040999999</v>
      </c>
      <c r="C783">
        <f>INDEX('Daily Data ADJ'!$1:$1048576,MATCH(Calc!$A783,'Daily Data ADJ'!$A:$A,0),MATCH("EFFR, FRED: Close",'Daily Data ADJ'!$1:$1,0))</f>
        <v>0.4</v>
      </c>
      <c r="D783" t="str">
        <f>INDEX('Daily Data ADJ'!$1:$1048576,MATCH(Calc!$A783,'Daily Data ADJ'!$A:$A,1),MATCH("SOFR, FRED: Close",'Daily Data ADJ'!$1:$1,0))</f>
        <v>NaN</v>
      </c>
      <c r="E783">
        <f>INDEX('Daily Data ADJ'!$1:$1048576,MATCH(Calc!$A783,'Daily Data ADJ'!$A:$A,0),MATCH("UPRO, CBOE BZX: Close",'Daily Data ADJ'!$1:$1,0))</f>
        <v>11.95313631</v>
      </c>
      <c r="F783">
        <f>INDEX('Daily Data ADJ'!$1:$1048576,MATCH(Calc!$A783,'Daily Data ADJ'!$A:$A,0),MATCH("ES1!, CME_MINI: Close",'Daily Data ADJ'!$1:$1,0))</f>
        <v>2158.75</v>
      </c>
      <c r="G783">
        <f>INDEX('Daily Data ADJ'!$1:$1048576,MATCH(Calc!$A783,'Daily Data ADJ'!$A:$A,0),MATCH("ES2!, CME_MINI: Close",'Daily Data ADJ'!$1:$1,0))</f>
        <v>2150.5</v>
      </c>
      <c r="H783">
        <f>INDEX('QUANDL MULTPL SP500_DIV_YIELD_M'!$A:$G,MATCH(Calc!$A783,'QUANDL MULTPL SP500_DIV_YIELD_M'!$A:$A,1),MATCH('QUANDL MULTPL SP500_DIV_YIELD_M'!$E$1,'QUANDL MULTPL SP500_DIV_YIELD_M'!$A$1:$G$1,0))</f>
        <v>2.13</v>
      </c>
      <c r="I783" s="5">
        <f t="shared" si="72"/>
        <v>6.1007830773298771E-3</v>
      </c>
      <c r="J783" s="1">
        <f>A783/24/60/60+DATE(1970,1,1)</f>
        <v>42570.5625</v>
      </c>
      <c r="K783" s="3">
        <f t="shared" si="75"/>
        <v>1</v>
      </c>
      <c r="L783" s="6">
        <f>(1+Chart!$F$4)^(1/(365/K783))-1</f>
        <v>6.6592785027408397E-5</v>
      </c>
      <c r="M783" s="6">
        <f t="shared" si="76"/>
        <v>1.0937104383712537E-5</v>
      </c>
      <c r="N783" s="6">
        <f t="shared" si="77"/>
        <v>1.6663833758201463E-5</v>
      </c>
      <c r="O783">
        <f>O782*(B783/B782)</f>
        <v>192.5912704100011</v>
      </c>
      <c r="P783">
        <f t="shared" si="73"/>
        <v>2016</v>
      </c>
      <c r="Q783" s="1">
        <f t="shared" si="74"/>
        <v>42570.5625</v>
      </c>
      <c r="R783">
        <f>IF(B784="",R782,IF(Q783&gt;=Chart!$F$2,E783,0))</f>
        <v>0</v>
      </c>
      <c r="S783">
        <f>IF(B784="",S782,IFERROR(IF(AND(R783&gt;0,R782=0),R783,(1+(B784/B783-1)*Calc!$Z$1)*S782),0))</f>
        <v>0</v>
      </c>
      <c r="T783">
        <f>IF(B784="",T782,IFERROR(IF(AND(R783&gt;0,R782=0),R783,(1+(B784/B783-1)*Calc!$Z$1-L784)*T782),0))</f>
        <v>0</v>
      </c>
      <c r="U783">
        <f>IF(B784="",U782,IFERROR(IF(AND(R783&gt;0,R782=0),R783,(1+(B784/B783-1)*Calc!$Z$1-M784*2)*U782),0))</f>
        <v>0</v>
      </c>
      <c r="V783">
        <f>IF(B784="",V782,IFERROR(IF(AND(R783&gt;0,R782=0),R783,(1+(B784/B783-1)*Calc!$Z$1-N784*2)*V782),0))</f>
        <v>0</v>
      </c>
      <c r="W783">
        <f>IF(ISNUMBER(C783),C783,W782)</f>
        <v>0.4</v>
      </c>
      <c r="Y783" s="1" t="e">
        <f>IF(AND(Q783&gt;=Chart!$F$2,Q783&lt;=Chart!$F$3),Q783,#N/A)</f>
        <v>#N/A</v>
      </c>
      <c r="Z783" t="e">
        <f>IF(AND(Q783&gt;=Chart!$F$2,Q783&lt;=Chart!$F$3),R783,#N/A)</f>
        <v>#N/A</v>
      </c>
      <c r="AA783" t="e">
        <f>IF(AND(Q783&gt;=Chart!$F$2,Q783&lt;=Chart!$F$3),S783,#N/A)</f>
        <v>#N/A</v>
      </c>
      <c r="AB783" t="e">
        <f>IF(AND(Q783&gt;=Chart!$F$2,Q783&lt;=Chart!$F$3),T783,#N/A)</f>
        <v>#N/A</v>
      </c>
      <c r="AC783" t="e">
        <f>IF(AND(Q783&gt;=Chart!$F$2,Q783&lt;=Chart!$F$3),U783,#N/A)</f>
        <v>#N/A</v>
      </c>
      <c r="AD783" t="e">
        <f>IF(AND(Q783&gt;=Chart!$F$2,Q783&lt;=Chart!$F$3),V783,#N/A)</f>
        <v>#N/A</v>
      </c>
      <c r="AE783" t="e">
        <f>IF(AND(Q783&gt;=Chart!$F$2,Q783&lt;=Chart!$F$3),I783,#N/A)</f>
        <v>#N/A</v>
      </c>
      <c r="AF783" t="e">
        <f>IF(AND(Q783&gt;=Chart!$F$2,Q783&lt;=Chart!$F$3),H783/100,#N/A)</f>
        <v>#N/A</v>
      </c>
      <c r="AG783" t="e">
        <f>IF(AND(Q783&gt;=Chart!$F$2,Q783&lt;=Chart!$F$3),W783/100,#N/A)</f>
        <v>#N/A</v>
      </c>
    </row>
    <row r="784" spans="1:33" x14ac:dyDescent="0.25">
      <c r="A784">
        <v>1469021400</v>
      </c>
      <c r="B784">
        <f>INDEX('Daily Data ADJ'!$1:$1048576,MATCH(Calc!$A784,'Daily Data ADJ'!$A:$A,0),MATCH("SPY, CBOE BZX: Close",'Daily Data ADJ'!$1:$1,0))</f>
        <v>193.38857457</v>
      </c>
      <c r="C784">
        <f>INDEX('Daily Data ADJ'!$1:$1048576,MATCH(Calc!$A784,'Daily Data ADJ'!$A:$A,0),MATCH("EFFR, FRED: Close",'Daily Data ADJ'!$1:$1,0))</f>
        <v>0.4</v>
      </c>
      <c r="D784" t="str">
        <f>INDEX('Daily Data ADJ'!$1:$1048576,MATCH(Calc!$A784,'Daily Data ADJ'!$A:$A,1),MATCH("SOFR, FRED: Close",'Daily Data ADJ'!$1:$1,0))</f>
        <v>NaN</v>
      </c>
      <c r="E784">
        <f>INDEX('Daily Data ADJ'!$1:$1048576,MATCH(Calc!$A784,'Daily Data ADJ'!$A:$A,0),MATCH("UPRO, CBOE BZX: Close",'Daily Data ADJ'!$1:$1,0))</f>
        <v>12.106843339999999</v>
      </c>
      <c r="F784">
        <f>INDEX('Daily Data ADJ'!$1:$1048576,MATCH(Calc!$A784,'Daily Data ADJ'!$A:$A,0),MATCH("ES1!, CME_MINI: Close",'Daily Data ADJ'!$1:$1,0))</f>
        <v>2167.5</v>
      </c>
      <c r="G784">
        <f>INDEX('Daily Data ADJ'!$1:$1048576,MATCH(Calc!$A784,'Daily Data ADJ'!$A:$A,0),MATCH("ES2!, CME_MINI: Close",'Daily Data ADJ'!$1:$1,0))</f>
        <v>2159.5</v>
      </c>
      <c r="H784">
        <f>INDEX('QUANDL MULTPL SP500_DIV_YIELD_M'!$A:$G,MATCH(Calc!$A784,'QUANDL MULTPL SP500_DIV_YIELD_M'!$A:$A,1),MATCH('QUANDL MULTPL SP500_DIV_YIELD_M'!$E$1,'QUANDL MULTPL SP500_DIV_YIELD_M'!$A$1:$G$1,0))</f>
        <v>2.13</v>
      </c>
      <c r="I784" s="5">
        <f t="shared" si="72"/>
        <v>6.6179825176616719E-3</v>
      </c>
      <c r="J784" s="1">
        <f>A784/24/60/60+DATE(1970,1,1)</f>
        <v>42571.5625</v>
      </c>
      <c r="K784" s="3">
        <f t="shared" si="75"/>
        <v>1</v>
      </c>
      <c r="L784" s="6">
        <f>(1+Chart!$F$4)^(1/(365/K784))-1</f>
        <v>6.6592785027408397E-5</v>
      </c>
      <c r="M784" s="6">
        <f t="shared" si="76"/>
        <v>1.0937104383712537E-5</v>
      </c>
      <c r="N784" s="6">
        <f t="shared" si="77"/>
        <v>1.8071888806314718E-5</v>
      </c>
      <c r="O784">
        <f>O783*(B784/B783)</f>
        <v>193.38857457000111</v>
      </c>
      <c r="P784">
        <f t="shared" si="73"/>
        <v>2016</v>
      </c>
      <c r="Q784" s="1">
        <f t="shared" si="74"/>
        <v>42571.5625</v>
      </c>
      <c r="R784">
        <f>IF(B785="",R783,IF(Q784&gt;=Chart!$F$2,E784,0))</f>
        <v>0</v>
      </c>
      <c r="S784">
        <f>IF(B785="",S783,IFERROR(IF(AND(R784&gt;0,R783=0),R784,(1+(B785/B784-1)*Calc!$Z$1)*S783),0))</f>
        <v>0</v>
      </c>
      <c r="T784">
        <f>IF(B785="",T783,IFERROR(IF(AND(R784&gt;0,R783=0),R784,(1+(B785/B784-1)*Calc!$Z$1-L785)*T783),0))</f>
        <v>0</v>
      </c>
      <c r="U784">
        <f>IF(B785="",U783,IFERROR(IF(AND(R784&gt;0,R783=0),R784,(1+(B785/B784-1)*Calc!$Z$1-M785*2)*U783),0))</f>
        <v>0</v>
      </c>
      <c r="V784">
        <f>IF(B785="",V783,IFERROR(IF(AND(R784&gt;0,R783=0),R784,(1+(B785/B784-1)*Calc!$Z$1-N785*2)*V783),0))</f>
        <v>0</v>
      </c>
      <c r="W784">
        <f>IF(ISNUMBER(C784),C784,W783)</f>
        <v>0.4</v>
      </c>
      <c r="Y784" s="1" t="e">
        <f>IF(AND(Q784&gt;=Chart!$F$2,Q784&lt;=Chart!$F$3),Q784,#N/A)</f>
        <v>#N/A</v>
      </c>
      <c r="Z784" t="e">
        <f>IF(AND(Q784&gt;=Chart!$F$2,Q784&lt;=Chart!$F$3),R784,#N/A)</f>
        <v>#N/A</v>
      </c>
      <c r="AA784" t="e">
        <f>IF(AND(Q784&gt;=Chart!$F$2,Q784&lt;=Chart!$F$3),S784,#N/A)</f>
        <v>#N/A</v>
      </c>
      <c r="AB784" t="e">
        <f>IF(AND(Q784&gt;=Chart!$F$2,Q784&lt;=Chart!$F$3),T784,#N/A)</f>
        <v>#N/A</v>
      </c>
      <c r="AC784" t="e">
        <f>IF(AND(Q784&gt;=Chart!$F$2,Q784&lt;=Chart!$F$3),U784,#N/A)</f>
        <v>#N/A</v>
      </c>
      <c r="AD784" t="e">
        <f>IF(AND(Q784&gt;=Chart!$F$2,Q784&lt;=Chart!$F$3),V784,#N/A)</f>
        <v>#N/A</v>
      </c>
      <c r="AE784" t="e">
        <f>IF(AND(Q784&gt;=Chart!$F$2,Q784&lt;=Chart!$F$3),I784,#N/A)</f>
        <v>#N/A</v>
      </c>
      <c r="AF784" t="e">
        <f>IF(AND(Q784&gt;=Chart!$F$2,Q784&lt;=Chart!$F$3),H784/100,#N/A)</f>
        <v>#N/A</v>
      </c>
      <c r="AG784" t="e">
        <f>IF(AND(Q784&gt;=Chart!$F$2,Q784&lt;=Chart!$F$3),W784/100,#N/A)</f>
        <v>#N/A</v>
      </c>
    </row>
    <row r="785" spans="1:33" x14ac:dyDescent="0.25">
      <c r="A785">
        <v>1469107800</v>
      </c>
      <c r="B785">
        <f>INDEX('Daily Data ADJ'!$1:$1048576,MATCH(Calc!$A785,'Daily Data ADJ'!$A:$A,0),MATCH("SPY, CBOE BZX: Close",'Daily Data ADJ'!$1:$1,0))</f>
        <v>192.65808361000001</v>
      </c>
      <c r="C785">
        <f>INDEX('Daily Data ADJ'!$1:$1048576,MATCH(Calc!$A785,'Daily Data ADJ'!$A:$A,0),MATCH("EFFR, FRED: Close",'Daily Data ADJ'!$1:$1,0))</f>
        <v>0.4</v>
      </c>
      <c r="D785" t="str">
        <f>INDEX('Daily Data ADJ'!$1:$1048576,MATCH(Calc!$A785,'Daily Data ADJ'!$A:$A,1),MATCH("SOFR, FRED: Close",'Daily Data ADJ'!$1:$1,0))</f>
        <v>NaN</v>
      </c>
      <c r="E785">
        <f>INDEX('Daily Data ADJ'!$1:$1048576,MATCH(Calc!$A785,'Daily Data ADJ'!$A:$A,0),MATCH("UPRO, CBOE BZX: Close",'Daily Data ADJ'!$1:$1,0))</f>
        <v>11.96621741</v>
      </c>
      <c r="F785">
        <f>INDEX('Daily Data ADJ'!$1:$1048576,MATCH(Calc!$A785,'Daily Data ADJ'!$A:$A,0),MATCH("ES1!, CME_MINI: Close",'Daily Data ADJ'!$1:$1,0))</f>
        <v>2158</v>
      </c>
      <c r="G785">
        <f>INDEX('Daily Data ADJ'!$1:$1048576,MATCH(Calc!$A785,'Daily Data ADJ'!$A:$A,0),MATCH("ES2!, CME_MINI: Close",'Daily Data ADJ'!$1:$1,0))</f>
        <v>2150</v>
      </c>
      <c r="H785">
        <f>INDEX('QUANDL MULTPL SP500_DIV_YIELD_M'!$A:$G,MATCH(Calc!$A785,'QUANDL MULTPL SP500_DIV_YIELD_M'!$A:$A,1),MATCH('QUANDL MULTPL SP500_DIV_YIELD_M'!$E$1,'QUANDL MULTPL SP500_DIV_YIELD_M'!$A$1:$G$1,0))</f>
        <v>2.13</v>
      </c>
      <c r="I785" s="5">
        <f t="shared" si="72"/>
        <v>6.5537086077253198E-3</v>
      </c>
      <c r="J785" s="1">
        <f>A785/24/60/60+DATE(1970,1,1)</f>
        <v>42572.5625</v>
      </c>
      <c r="K785" s="3">
        <f t="shared" si="75"/>
        <v>1</v>
      </c>
      <c r="L785" s="6">
        <f>(1+Chart!$F$4)^(1/(365/K785))-1</f>
        <v>6.6592785027408397E-5</v>
      </c>
      <c r="M785" s="6">
        <f t="shared" si="76"/>
        <v>1.0937104383712537E-5</v>
      </c>
      <c r="N785" s="6">
        <f t="shared" si="77"/>
        <v>1.7896944888962096E-5</v>
      </c>
      <c r="O785">
        <f>O784*(B785/B784)</f>
        <v>192.65808361000111</v>
      </c>
      <c r="P785">
        <f t="shared" si="73"/>
        <v>2016</v>
      </c>
      <c r="Q785" s="1">
        <f t="shared" si="74"/>
        <v>42572.5625</v>
      </c>
      <c r="R785">
        <f>IF(B786="",R784,IF(Q785&gt;=Chart!$F$2,E785,0))</f>
        <v>0</v>
      </c>
      <c r="S785">
        <f>IF(B786="",S784,IFERROR(IF(AND(R785&gt;0,R784=0),R785,(1+(B786/B785-1)*Calc!$Z$1)*S784),0))</f>
        <v>0</v>
      </c>
      <c r="T785">
        <f>IF(B786="",T784,IFERROR(IF(AND(R785&gt;0,R784=0),R785,(1+(B786/B785-1)*Calc!$Z$1-L786)*T784),0))</f>
        <v>0</v>
      </c>
      <c r="U785">
        <f>IF(B786="",U784,IFERROR(IF(AND(R785&gt;0,R784=0),R785,(1+(B786/B785-1)*Calc!$Z$1-M786*2)*U784),0))</f>
        <v>0</v>
      </c>
      <c r="V785">
        <f>IF(B786="",V784,IFERROR(IF(AND(R785&gt;0,R784=0),R785,(1+(B786/B785-1)*Calc!$Z$1-N786*2)*V784),0))</f>
        <v>0</v>
      </c>
      <c r="W785">
        <f>IF(ISNUMBER(C785),C785,W784)</f>
        <v>0.4</v>
      </c>
      <c r="Y785" s="1" t="e">
        <f>IF(AND(Q785&gt;=Chart!$F$2,Q785&lt;=Chart!$F$3),Q785,#N/A)</f>
        <v>#N/A</v>
      </c>
      <c r="Z785" t="e">
        <f>IF(AND(Q785&gt;=Chart!$F$2,Q785&lt;=Chart!$F$3),R785,#N/A)</f>
        <v>#N/A</v>
      </c>
      <c r="AA785" t="e">
        <f>IF(AND(Q785&gt;=Chart!$F$2,Q785&lt;=Chart!$F$3),S785,#N/A)</f>
        <v>#N/A</v>
      </c>
      <c r="AB785" t="e">
        <f>IF(AND(Q785&gt;=Chart!$F$2,Q785&lt;=Chart!$F$3),T785,#N/A)</f>
        <v>#N/A</v>
      </c>
      <c r="AC785" t="e">
        <f>IF(AND(Q785&gt;=Chart!$F$2,Q785&lt;=Chart!$F$3),U785,#N/A)</f>
        <v>#N/A</v>
      </c>
      <c r="AD785" t="e">
        <f>IF(AND(Q785&gt;=Chart!$F$2,Q785&lt;=Chart!$F$3),V785,#N/A)</f>
        <v>#N/A</v>
      </c>
      <c r="AE785" t="e">
        <f>IF(AND(Q785&gt;=Chart!$F$2,Q785&lt;=Chart!$F$3),I785,#N/A)</f>
        <v>#N/A</v>
      </c>
      <c r="AF785" t="e">
        <f>IF(AND(Q785&gt;=Chart!$F$2,Q785&lt;=Chart!$F$3),H785/100,#N/A)</f>
        <v>#N/A</v>
      </c>
      <c r="AG785" t="e">
        <f>IF(AND(Q785&gt;=Chart!$F$2,Q785&lt;=Chart!$F$3),W785/100,#N/A)</f>
        <v>#N/A</v>
      </c>
    </row>
    <row r="786" spans="1:33" x14ac:dyDescent="0.25">
      <c r="A786">
        <v>1469194200</v>
      </c>
      <c r="B786">
        <f>INDEX('Daily Data ADJ'!$1:$1048576,MATCH(Calc!$A786,'Daily Data ADJ'!$A:$A,0),MATCH("SPY, CBOE BZX: Close",'Daily Data ADJ'!$1:$1,0))</f>
        <v>193.52665518000001</v>
      </c>
      <c r="C786">
        <f>INDEX('Daily Data ADJ'!$1:$1048576,MATCH(Calc!$A786,'Daily Data ADJ'!$A:$A,0),MATCH("EFFR, FRED: Close",'Daily Data ADJ'!$1:$1,0))</f>
        <v>0.4</v>
      </c>
      <c r="D786" t="str">
        <f>INDEX('Daily Data ADJ'!$1:$1048576,MATCH(Calc!$A786,'Daily Data ADJ'!$A:$A,1),MATCH("SOFR, FRED: Close",'Daily Data ADJ'!$1:$1,0))</f>
        <v>NaN</v>
      </c>
      <c r="E786">
        <f>INDEX('Daily Data ADJ'!$1:$1048576,MATCH(Calc!$A786,'Daily Data ADJ'!$A:$A,0),MATCH("UPRO, CBOE BZX: Close",'Daily Data ADJ'!$1:$1,0))</f>
        <v>12.128099990000001</v>
      </c>
      <c r="F786">
        <f>INDEX('Daily Data ADJ'!$1:$1048576,MATCH(Calc!$A786,'Daily Data ADJ'!$A:$A,0),MATCH("ES1!, CME_MINI: Close",'Daily Data ADJ'!$1:$1,0))</f>
        <v>2167.5</v>
      </c>
      <c r="G786">
        <f>INDEX('Daily Data ADJ'!$1:$1048576,MATCH(Calc!$A786,'Daily Data ADJ'!$A:$A,0),MATCH("ES2!, CME_MINI: Close",'Daily Data ADJ'!$1:$1,0))</f>
        <v>2159.5</v>
      </c>
      <c r="H786">
        <f>INDEX('QUANDL MULTPL SP500_DIV_YIELD_M'!$A:$G,MATCH(Calc!$A786,'QUANDL MULTPL SP500_DIV_YIELD_M'!$A:$A,1),MATCH('QUANDL MULTPL SP500_DIV_YIELD_M'!$E$1,'QUANDL MULTPL SP500_DIV_YIELD_M'!$A$1:$G$1,0))</f>
        <v>2.13</v>
      </c>
      <c r="I786" s="5">
        <f t="shared" si="72"/>
        <v>6.6179825176616719E-3</v>
      </c>
      <c r="J786" s="1">
        <f>A786/24/60/60+DATE(1970,1,1)</f>
        <v>42573.5625</v>
      </c>
      <c r="K786" s="3">
        <f t="shared" si="75"/>
        <v>1</v>
      </c>
      <c r="L786" s="6">
        <f>(1+Chart!$F$4)^(1/(365/K786))-1</f>
        <v>6.6592785027408397E-5</v>
      </c>
      <c r="M786" s="6">
        <f t="shared" si="76"/>
        <v>1.0937104383712537E-5</v>
      </c>
      <c r="N786" s="6">
        <f t="shared" si="77"/>
        <v>1.8071888806314718E-5</v>
      </c>
      <c r="O786">
        <f>O785*(B786/B785)</f>
        <v>193.52665518000111</v>
      </c>
      <c r="P786">
        <f t="shared" si="73"/>
        <v>2016</v>
      </c>
      <c r="Q786" s="1">
        <f t="shared" si="74"/>
        <v>42573.5625</v>
      </c>
      <c r="R786">
        <f>IF(B787="",R785,IF(Q786&gt;=Chart!$F$2,E786,0))</f>
        <v>0</v>
      </c>
      <c r="S786">
        <f>IF(B787="",S785,IFERROR(IF(AND(R786&gt;0,R785=0),R786,(1+(B787/B786-1)*Calc!$Z$1)*S785),0))</f>
        <v>0</v>
      </c>
      <c r="T786">
        <f>IF(B787="",T785,IFERROR(IF(AND(R786&gt;0,R785=0),R786,(1+(B787/B786-1)*Calc!$Z$1-L787)*T785),0))</f>
        <v>0</v>
      </c>
      <c r="U786">
        <f>IF(B787="",U785,IFERROR(IF(AND(R786&gt;0,R785=0),R786,(1+(B787/B786-1)*Calc!$Z$1-M787*2)*U785),0))</f>
        <v>0</v>
      </c>
      <c r="V786">
        <f>IF(B787="",V785,IFERROR(IF(AND(R786&gt;0,R785=0),R786,(1+(B787/B786-1)*Calc!$Z$1-N787*2)*V785),0))</f>
        <v>0</v>
      </c>
      <c r="W786">
        <f>IF(ISNUMBER(C786),C786,W785)</f>
        <v>0.4</v>
      </c>
      <c r="Y786" s="1" t="e">
        <f>IF(AND(Q786&gt;=Chart!$F$2,Q786&lt;=Chart!$F$3),Q786,#N/A)</f>
        <v>#N/A</v>
      </c>
      <c r="Z786" t="e">
        <f>IF(AND(Q786&gt;=Chart!$F$2,Q786&lt;=Chart!$F$3),R786,#N/A)</f>
        <v>#N/A</v>
      </c>
      <c r="AA786" t="e">
        <f>IF(AND(Q786&gt;=Chart!$F$2,Q786&lt;=Chart!$F$3),S786,#N/A)</f>
        <v>#N/A</v>
      </c>
      <c r="AB786" t="e">
        <f>IF(AND(Q786&gt;=Chart!$F$2,Q786&lt;=Chart!$F$3),T786,#N/A)</f>
        <v>#N/A</v>
      </c>
      <c r="AC786" t="e">
        <f>IF(AND(Q786&gt;=Chart!$F$2,Q786&lt;=Chart!$F$3),U786,#N/A)</f>
        <v>#N/A</v>
      </c>
      <c r="AD786" t="e">
        <f>IF(AND(Q786&gt;=Chart!$F$2,Q786&lt;=Chart!$F$3),V786,#N/A)</f>
        <v>#N/A</v>
      </c>
      <c r="AE786" t="e">
        <f>IF(AND(Q786&gt;=Chart!$F$2,Q786&lt;=Chart!$F$3),I786,#N/A)</f>
        <v>#N/A</v>
      </c>
      <c r="AF786" t="e">
        <f>IF(AND(Q786&gt;=Chart!$F$2,Q786&lt;=Chart!$F$3),H786/100,#N/A)</f>
        <v>#N/A</v>
      </c>
      <c r="AG786" t="e">
        <f>IF(AND(Q786&gt;=Chart!$F$2,Q786&lt;=Chart!$F$3),W786/100,#N/A)</f>
        <v>#N/A</v>
      </c>
    </row>
    <row r="787" spans="1:33" x14ac:dyDescent="0.25">
      <c r="A787">
        <v>1469453400</v>
      </c>
      <c r="B787">
        <f>INDEX('Daily Data ADJ'!$1:$1048576,MATCH(Calc!$A787,'Daily Data ADJ'!$A:$A,0),MATCH("SPY, CBOE BZX: Close",'Daily Data ADJ'!$1:$1,0))</f>
        <v>193.00105801999999</v>
      </c>
      <c r="C787">
        <f>INDEX('Daily Data ADJ'!$1:$1048576,MATCH(Calc!$A787,'Daily Data ADJ'!$A:$A,0),MATCH("EFFR, FRED: Close",'Daily Data ADJ'!$1:$1,0))</f>
        <v>0.4</v>
      </c>
      <c r="D787" t="str">
        <f>INDEX('Daily Data ADJ'!$1:$1048576,MATCH(Calc!$A787,'Daily Data ADJ'!$A:$A,1),MATCH("SOFR, FRED: Close",'Daily Data ADJ'!$1:$1,0))</f>
        <v>NaN</v>
      </c>
      <c r="E787">
        <f>INDEX('Daily Data ADJ'!$1:$1048576,MATCH(Calc!$A787,'Daily Data ADJ'!$A:$A,0),MATCH("UPRO, CBOE BZX: Close",'Daily Data ADJ'!$1:$1,0))</f>
        <v>12.036530369999999</v>
      </c>
      <c r="F787">
        <f>INDEX('Daily Data ADJ'!$1:$1048576,MATCH(Calc!$A787,'Daily Data ADJ'!$A:$A,0),MATCH("ES1!, CME_MINI: Close",'Daily Data ADJ'!$1:$1,0))</f>
        <v>2162.25</v>
      </c>
      <c r="G787">
        <f>INDEX('Daily Data ADJ'!$1:$1048576,MATCH(Calc!$A787,'Daily Data ADJ'!$A:$A,0),MATCH("ES2!, CME_MINI: Close",'Daily Data ADJ'!$1:$1,0))</f>
        <v>2154.5</v>
      </c>
      <c r="H787">
        <f>INDEX('QUANDL MULTPL SP500_DIV_YIELD_M'!$A:$G,MATCH(Calc!$A787,'QUANDL MULTPL SP500_DIV_YIELD_M'!$A:$A,1),MATCH('QUANDL MULTPL SP500_DIV_YIELD_M'!$E$1,'QUANDL MULTPL SP500_DIV_YIELD_M'!$A$1:$G$1,0))</f>
        <v>2.13</v>
      </c>
      <c r="I787" s="5">
        <f t="shared" si="72"/>
        <v>7.0399786221801014E-3</v>
      </c>
      <c r="J787" s="1">
        <f>A787/24/60/60+DATE(1970,1,1)</f>
        <v>42576.5625</v>
      </c>
      <c r="K787" s="3">
        <f t="shared" si="75"/>
        <v>3</v>
      </c>
      <c r="L787" s="6">
        <f>(1+Chart!$F$4)^(1/(365/K787))-1</f>
        <v>1.9979165917494157E-4</v>
      </c>
      <c r="M787" s="6">
        <f t="shared" si="76"/>
        <v>3.2811672013410842E-5</v>
      </c>
      <c r="N787" s="6">
        <f t="shared" si="77"/>
        <v>5.7661774695683121E-5</v>
      </c>
      <c r="O787">
        <f>O786*(B787/B786)</f>
        <v>193.0010580200011</v>
      </c>
      <c r="P787">
        <f t="shared" si="73"/>
        <v>2016</v>
      </c>
      <c r="Q787" s="1">
        <f t="shared" si="74"/>
        <v>42576.5625</v>
      </c>
      <c r="R787">
        <f>IF(B788="",R786,IF(Q787&gt;=Chart!$F$2,E787,0))</f>
        <v>0</v>
      </c>
      <c r="S787">
        <f>IF(B788="",S786,IFERROR(IF(AND(R787&gt;0,R786=0),R787,(1+(B788/B787-1)*Calc!$Z$1)*S786),0))</f>
        <v>0</v>
      </c>
      <c r="T787">
        <f>IF(B788="",T786,IFERROR(IF(AND(R787&gt;0,R786=0),R787,(1+(B788/B787-1)*Calc!$Z$1-L788)*T786),0))</f>
        <v>0</v>
      </c>
      <c r="U787">
        <f>IF(B788="",U786,IFERROR(IF(AND(R787&gt;0,R786=0),R787,(1+(B788/B787-1)*Calc!$Z$1-M788*2)*U786),0))</f>
        <v>0</v>
      </c>
      <c r="V787">
        <f>IF(B788="",V786,IFERROR(IF(AND(R787&gt;0,R786=0),R787,(1+(B788/B787-1)*Calc!$Z$1-N788*2)*V786),0))</f>
        <v>0</v>
      </c>
      <c r="W787">
        <f>IF(ISNUMBER(C787),C787,W786)</f>
        <v>0.4</v>
      </c>
      <c r="Y787" s="1" t="e">
        <f>IF(AND(Q787&gt;=Chart!$F$2,Q787&lt;=Chart!$F$3),Q787,#N/A)</f>
        <v>#N/A</v>
      </c>
      <c r="Z787" t="e">
        <f>IF(AND(Q787&gt;=Chart!$F$2,Q787&lt;=Chart!$F$3),R787,#N/A)</f>
        <v>#N/A</v>
      </c>
      <c r="AA787" t="e">
        <f>IF(AND(Q787&gt;=Chart!$F$2,Q787&lt;=Chart!$F$3),S787,#N/A)</f>
        <v>#N/A</v>
      </c>
      <c r="AB787" t="e">
        <f>IF(AND(Q787&gt;=Chart!$F$2,Q787&lt;=Chart!$F$3),T787,#N/A)</f>
        <v>#N/A</v>
      </c>
      <c r="AC787" t="e">
        <f>IF(AND(Q787&gt;=Chart!$F$2,Q787&lt;=Chart!$F$3),U787,#N/A)</f>
        <v>#N/A</v>
      </c>
      <c r="AD787" t="e">
        <f>IF(AND(Q787&gt;=Chart!$F$2,Q787&lt;=Chart!$F$3),V787,#N/A)</f>
        <v>#N/A</v>
      </c>
      <c r="AE787" t="e">
        <f>IF(AND(Q787&gt;=Chart!$F$2,Q787&lt;=Chart!$F$3),I787,#N/A)</f>
        <v>#N/A</v>
      </c>
      <c r="AF787" t="e">
        <f>IF(AND(Q787&gt;=Chart!$F$2,Q787&lt;=Chart!$F$3),H787/100,#N/A)</f>
        <v>#N/A</v>
      </c>
      <c r="AG787" t="e">
        <f>IF(AND(Q787&gt;=Chart!$F$2,Q787&lt;=Chart!$F$3),W787/100,#N/A)</f>
        <v>#N/A</v>
      </c>
    </row>
    <row r="788" spans="1:33" x14ac:dyDescent="0.25">
      <c r="A788">
        <v>1469539800</v>
      </c>
      <c r="B788">
        <f>INDEX('Daily Data ADJ'!$1:$1048576,MATCH(Calc!$A788,'Daily Data ADJ'!$A:$A,0),MATCH("SPY, CBOE BZX: Close",'Daily Data ADJ'!$1:$1,0))</f>
        <v>193.09014228999999</v>
      </c>
      <c r="C788">
        <f>INDEX('Daily Data ADJ'!$1:$1048576,MATCH(Calc!$A788,'Daily Data ADJ'!$A:$A,0),MATCH("EFFR, FRED: Close",'Daily Data ADJ'!$1:$1,0))</f>
        <v>0.4</v>
      </c>
      <c r="D788" t="str">
        <f>INDEX('Daily Data ADJ'!$1:$1048576,MATCH(Calc!$A788,'Daily Data ADJ'!$A:$A,1),MATCH("SOFR, FRED: Close",'Daily Data ADJ'!$1:$1,0))</f>
        <v>NaN</v>
      </c>
      <c r="E788">
        <f>INDEX('Daily Data ADJ'!$1:$1048576,MATCH(Calc!$A788,'Daily Data ADJ'!$A:$A,0),MATCH("UPRO, CBOE BZX: Close",'Daily Data ADJ'!$1:$1,0))</f>
        <v>12.041435910000001</v>
      </c>
      <c r="F788">
        <f>INDEX('Daily Data ADJ'!$1:$1048576,MATCH(Calc!$A788,'Daily Data ADJ'!$A:$A,0),MATCH("ES1!, CME_MINI: Close",'Daily Data ADJ'!$1:$1,0))</f>
        <v>2163.25</v>
      </c>
      <c r="G788">
        <f>INDEX('Daily Data ADJ'!$1:$1048576,MATCH(Calc!$A788,'Daily Data ADJ'!$A:$A,0),MATCH("ES2!, CME_MINI: Close",'Daily Data ADJ'!$1:$1,0))</f>
        <v>2155.5</v>
      </c>
      <c r="H788">
        <f>INDEX('QUANDL MULTPL SP500_DIV_YIELD_M'!$A:$G,MATCH(Calc!$A788,'QUANDL MULTPL SP500_DIV_YIELD_M'!$A:$A,1),MATCH('QUANDL MULTPL SP500_DIV_YIELD_M'!$E$1,'QUANDL MULTPL SP500_DIV_YIELD_M'!$A$1:$G$1,0))</f>
        <v>2.13</v>
      </c>
      <c r="I788" s="5">
        <f t="shared" si="72"/>
        <v>7.0465351202370213E-3</v>
      </c>
      <c r="J788" s="1">
        <f>A788/24/60/60+DATE(1970,1,1)</f>
        <v>42577.5625</v>
      </c>
      <c r="K788" s="3">
        <f t="shared" si="75"/>
        <v>1</v>
      </c>
      <c r="L788" s="6">
        <f>(1+Chart!$F$4)^(1/(365/K788))-1</f>
        <v>6.6592785027408397E-5</v>
      </c>
      <c r="M788" s="6">
        <f t="shared" si="76"/>
        <v>1.0937104383712537E-5</v>
      </c>
      <c r="N788" s="6">
        <f t="shared" si="77"/>
        <v>1.9238059864035151E-5</v>
      </c>
      <c r="O788">
        <f>O787*(B788/B787)</f>
        <v>193.0901422900011</v>
      </c>
      <c r="P788">
        <f t="shared" si="73"/>
        <v>2016</v>
      </c>
      <c r="Q788" s="1">
        <f t="shared" si="74"/>
        <v>42577.5625</v>
      </c>
      <c r="R788">
        <f>IF(B789="",R787,IF(Q788&gt;=Chart!$F$2,E788,0))</f>
        <v>0</v>
      </c>
      <c r="S788">
        <f>IF(B789="",S787,IFERROR(IF(AND(R788&gt;0,R787=0),R788,(1+(B789/B788-1)*Calc!$Z$1)*S787),0))</f>
        <v>0</v>
      </c>
      <c r="T788">
        <f>IF(B789="",T787,IFERROR(IF(AND(R788&gt;0,R787=0),R788,(1+(B789/B788-1)*Calc!$Z$1-L789)*T787),0))</f>
        <v>0</v>
      </c>
      <c r="U788">
        <f>IF(B789="",U787,IFERROR(IF(AND(R788&gt;0,R787=0),R788,(1+(B789/B788-1)*Calc!$Z$1-M789*2)*U787),0))</f>
        <v>0</v>
      </c>
      <c r="V788">
        <f>IF(B789="",V787,IFERROR(IF(AND(R788&gt;0,R787=0),R788,(1+(B789/B788-1)*Calc!$Z$1-N789*2)*V787),0))</f>
        <v>0</v>
      </c>
      <c r="W788">
        <f>IF(ISNUMBER(C788),C788,W787)</f>
        <v>0.4</v>
      </c>
      <c r="Y788" s="1" t="e">
        <f>IF(AND(Q788&gt;=Chart!$F$2,Q788&lt;=Chart!$F$3),Q788,#N/A)</f>
        <v>#N/A</v>
      </c>
      <c r="Z788" t="e">
        <f>IF(AND(Q788&gt;=Chart!$F$2,Q788&lt;=Chart!$F$3),R788,#N/A)</f>
        <v>#N/A</v>
      </c>
      <c r="AA788" t="e">
        <f>IF(AND(Q788&gt;=Chart!$F$2,Q788&lt;=Chart!$F$3),S788,#N/A)</f>
        <v>#N/A</v>
      </c>
      <c r="AB788" t="e">
        <f>IF(AND(Q788&gt;=Chart!$F$2,Q788&lt;=Chart!$F$3),T788,#N/A)</f>
        <v>#N/A</v>
      </c>
      <c r="AC788" t="e">
        <f>IF(AND(Q788&gt;=Chart!$F$2,Q788&lt;=Chart!$F$3),U788,#N/A)</f>
        <v>#N/A</v>
      </c>
      <c r="AD788" t="e">
        <f>IF(AND(Q788&gt;=Chart!$F$2,Q788&lt;=Chart!$F$3),V788,#N/A)</f>
        <v>#N/A</v>
      </c>
      <c r="AE788" t="e">
        <f>IF(AND(Q788&gt;=Chart!$F$2,Q788&lt;=Chart!$F$3),I788,#N/A)</f>
        <v>#N/A</v>
      </c>
      <c r="AF788" t="e">
        <f>IF(AND(Q788&gt;=Chart!$F$2,Q788&lt;=Chart!$F$3),H788/100,#N/A)</f>
        <v>#N/A</v>
      </c>
      <c r="AG788" t="e">
        <f>IF(AND(Q788&gt;=Chart!$F$2,Q788&lt;=Chart!$F$3),W788/100,#N/A)</f>
        <v>#N/A</v>
      </c>
    </row>
    <row r="789" spans="1:33" x14ac:dyDescent="0.25">
      <c r="A789">
        <v>1469626200</v>
      </c>
      <c r="B789">
        <f>INDEX('Daily Data ADJ'!$1:$1048576,MATCH(Calc!$A789,'Daily Data ADJ'!$A:$A,0),MATCH("SPY, CBOE BZX: Close",'Daily Data ADJ'!$1:$1,0))</f>
        <v>192.88524848</v>
      </c>
      <c r="C789">
        <f>INDEX('Daily Data ADJ'!$1:$1048576,MATCH(Calc!$A789,'Daily Data ADJ'!$A:$A,0),MATCH("EFFR, FRED: Close",'Daily Data ADJ'!$1:$1,0))</f>
        <v>0.4</v>
      </c>
      <c r="D789" t="str">
        <f>INDEX('Daily Data ADJ'!$1:$1048576,MATCH(Calc!$A789,'Daily Data ADJ'!$A:$A,1),MATCH("SOFR, FRED: Close",'Daily Data ADJ'!$1:$1,0))</f>
        <v>NaN</v>
      </c>
      <c r="E789">
        <f>INDEX('Daily Data ADJ'!$1:$1048576,MATCH(Calc!$A789,'Daily Data ADJ'!$A:$A,0),MATCH("UPRO, CBOE BZX: Close",'Daily Data ADJ'!$1:$1,0))</f>
        <v>12.012002710000001</v>
      </c>
      <c r="F789">
        <f>INDEX('Daily Data ADJ'!$1:$1048576,MATCH(Calc!$A789,'Daily Data ADJ'!$A:$A,0),MATCH("ES1!, CME_MINI: Close",'Daily Data ADJ'!$1:$1,0))</f>
        <v>2160.5</v>
      </c>
      <c r="G789">
        <f>INDEX('Daily Data ADJ'!$1:$1048576,MATCH(Calc!$A789,'Daily Data ADJ'!$A:$A,0),MATCH("ES2!, CME_MINI: Close",'Daily Data ADJ'!$1:$1,0))</f>
        <v>2153</v>
      </c>
      <c r="H789">
        <f>INDEX('QUANDL MULTPL SP500_DIV_YIELD_M'!$A:$G,MATCH(Calc!$A789,'QUANDL MULTPL SP500_DIV_YIELD_M'!$A:$A,1),MATCH('QUANDL MULTPL SP500_DIV_YIELD_M'!$E$1,'QUANDL MULTPL SP500_DIV_YIELD_M'!$A$1:$G$1,0))</f>
        <v>2.13</v>
      </c>
      <c r="I789" s="5">
        <f t="shared" si="72"/>
        <v>7.4864626848944044E-3</v>
      </c>
      <c r="J789" s="1">
        <f>A789/24/60/60+DATE(1970,1,1)</f>
        <v>42578.5625</v>
      </c>
      <c r="K789" s="3">
        <f t="shared" si="75"/>
        <v>1</v>
      </c>
      <c r="L789" s="6">
        <f>(1+Chart!$F$4)^(1/(365/K789))-1</f>
        <v>6.6592785027408397E-5</v>
      </c>
      <c r="M789" s="6">
        <f t="shared" si="76"/>
        <v>1.0937104383712537E-5</v>
      </c>
      <c r="N789" s="6">
        <f t="shared" si="77"/>
        <v>2.0434669627089619E-5</v>
      </c>
      <c r="O789">
        <f>O788*(B789/B788)</f>
        <v>192.88524848000111</v>
      </c>
      <c r="P789">
        <f t="shared" si="73"/>
        <v>2016</v>
      </c>
      <c r="Q789" s="1">
        <f t="shared" si="74"/>
        <v>42578.5625</v>
      </c>
      <c r="R789">
        <f>IF(B790="",R788,IF(Q789&gt;=Chart!$F$2,E789,0))</f>
        <v>0</v>
      </c>
      <c r="S789">
        <f>IF(B790="",S788,IFERROR(IF(AND(R789&gt;0,R788=0),R789,(1+(B790/B789-1)*Calc!$Z$1)*S788),0))</f>
        <v>0</v>
      </c>
      <c r="T789">
        <f>IF(B790="",T788,IFERROR(IF(AND(R789&gt;0,R788=0),R789,(1+(B790/B789-1)*Calc!$Z$1-L790)*T788),0))</f>
        <v>0</v>
      </c>
      <c r="U789">
        <f>IF(B790="",U788,IFERROR(IF(AND(R789&gt;0,R788=0),R789,(1+(B790/B789-1)*Calc!$Z$1-M790*2)*U788),0))</f>
        <v>0</v>
      </c>
      <c r="V789">
        <f>IF(B790="",V788,IFERROR(IF(AND(R789&gt;0,R788=0),R789,(1+(B790/B789-1)*Calc!$Z$1-N790*2)*V788),0))</f>
        <v>0</v>
      </c>
      <c r="W789">
        <f>IF(ISNUMBER(C789),C789,W788)</f>
        <v>0.4</v>
      </c>
      <c r="Y789" s="1" t="e">
        <f>IF(AND(Q789&gt;=Chart!$F$2,Q789&lt;=Chart!$F$3),Q789,#N/A)</f>
        <v>#N/A</v>
      </c>
      <c r="Z789" t="e">
        <f>IF(AND(Q789&gt;=Chart!$F$2,Q789&lt;=Chart!$F$3),R789,#N/A)</f>
        <v>#N/A</v>
      </c>
      <c r="AA789" t="e">
        <f>IF(AND(Q789&gt;=Chart!$F$2,Q789&lt;=Chart!$F$3),S789,#N/A)</f>
        <v>#N/A</v>
      </c>
      <c r="AB789" t="e">
        <f>IF(AND(Q789&gt;=Chart!$F$2,Q789&lt;=Chart!$F$3),T789,#N/A)</f>
        <v>#N/A</v>
      </c>
      <c r="AC789" t="e">
        <f>IF(AND(Q789&gt;=Chart!$F$2,Q789&lt;=Chart!$F$3),U789,#N/A)</f>
        <v>#N/A</v>
      </c>
      <c r="AD789" t="e">
        <f>IF(AND(Q789&gt;=Chart!$F$2,Q789&lt;=Chart!$F$3),V789,#N/A)</f>
        <v>#N/A</v>
      </c>
      <c r="AE789" t="e">
        <f>IF(AND(Q789&gt;=Chart!$F$2,Q789&lt;=Chart!$F$3),I789,#N/A)</f>
        <v>#N/A</v>
      </c>
      <c r="AF789" t="e">
        <f>IF(AND(Q789&gt;=Chart!$F$2,Q789&lt;=Chart!$F$3),H789/100,#N/A)</f>
        <v>#N/A</v>
      </c>
      <c r="AG789" t="e">
        <f>IF(AND(Q789&gt;=Chart!$F$2,Q789&lt;=Chart!$F$3),W789/100,#N/A)</f>
        <v>#N/A</v>
      </c>
    </row>
    <row r="790" spans="1:33" x14ac:dyDescent="0.25">
      <c r="A790">
        <v>1469712600</v>
      </c>
      <c r="B790">
        <f>INDEX('Daily Data ADJ'!$1:$1048576,MATCH(Calc!$A790,'Daily Data ADJ'!$A:$A,0),MATCH("SPY, CBOE BZX: Close",'Daily Data ADJ'!$1:$1,0))</f>
        <v>193.10795913999999</v>
      </c>
      <c r="C790">
        <f>INDEX('Daily Data ADJ'!$1:$1048576,MATCH(Calc!$A790,'Daily Data ADJ'!$A:$A,0),MATCH("EFFR, FRED: Close",'Daily Data ADJ'!$1:$1,0))</f>
        <v>0.4</v>
      </c>
      <c r="D790" t="str">
        <f>INDEX('Daily Data ADJ'!$1:$1048576,MATCH(Calc!$A790,'Daily Data ADJ'!$A:$A,1),MATCH("SOFR, FRED: Close",'Daily Data ADJ'!$1:$1,0))</f>
        <v>NaN</v>
      </c>
      <c r="E790">
        <f>INDEX('Daily Data ADJ'!$1:$1048576,MATCH(Calc!$A790,'Daily Data ADJ'!$A:$A,0),MATCH("UPRO, CBOE BZX: Close",'Daily Data ADJ'!$1:$1,0))</f>
        <v>12.051246969999999</v>
      </c>
      <c r="F790">
        <f>INDEX('Daily Data ADJ'!$1:$1048576,MATCH(Calc!$A790,'Daily Data ADJ'!$A:$A,0),MATCH("ES1!, CME_MINI: Close",'Daily Data ADJ'!$1:$1,0))</f>
        <v>2164.75</v>
      </c>
      <c r="G790">
        <f>INDEX('Daily Data ADJ'!$1:$1048576,MATCH(Calc!$A790,'Daily Data ADJ'!$A:$A,0),MATCH("ES2!, CME_MINI: Close",'Daily Data ADJ'!$1:$1,0))</f>
        <v>2157</v>
      </c>
      <c r="H790">
        <f>INDEX('QUANDL MULTPL SP500_DIV_YIELD_M'!$A:$G,MATCH(Calc!$A790,'QUANDL MULTPL SP500_DIV_YIELD_M'!$A:$A,1),MATCH('QUANDL MULTPL SP500_DIV_YIELD_M'!$E$1,'QUANDL MULTPL SP500_DIV_YIELD_M'!$A$1:$G$1,0))</f>
        <v>2.13</v>
      </c>
      <c r="I790" s="5">
        <f t="shared" si="72"/>
        <v>7.0563585707029836E-3</v>
      </c>
      <c r="J790" s="1">
        <f>A790/24/60/60+DATE(1970,1,1)</f>
        <v>42579.5625</v>
      </c>
      <c r="K790" s="3">
        <f t="shared" si="75"/>
        <v>1</v>
      </c>
      <c r="L790" s="6">
        <f>(1+Chart!$F$4)^(1/(365/K790))-1</f>
        <v>6.6592785027408397E-5</v>
      </c>
      <c r="M790" s="6">
        <f t="shared" si="76"/>
        <v>1.0937104383712537E-5</v>
      </c>
      <c r="N790" s="6">
        <f t="shared" si="77"/>
        <v>1.9264785490857861E-5</v>
      </c>
      <c r="O790">
        <f>O789*(B790/B789)</f>
        <v>193.1079591400011</v>
      </c>
      <c r="P790">
        <f t="shared" si="73"/>
        <v>2016</v>
      </c>
      <c r="Q790" s="1">
        <f t="shared" si="74"/>
        <v>42579.5625</v>
      </c>
      <c r="R790">
        <f>IF(B791="",R789,IF(Q790&gt;=Chart!$F$2,E790,0))</f>
        <v>0</v>
      </c>
      <c r="S790">
        <f>IF(B791="",S789,IFERROR(IF(AND(R790&gt;0,R789=0),R790,(1+(B791/B790-1)*Calc!$Z$1)*S789),0))</f>
        <v>0</v>
      </c>
      <c r="T790">
        <f>IF(B791="",T789,IFERROR(IF(AND(R790&gt;0,R789=0),R790,(1+(B791/B790-1)*Calc!$Z$1-L791)*T789),0))</f>
        <v>0</v>
      </c>
      <c r="U790">
        <f>IF(B791="",U789,IFERROR(IF(AND(R790&gt;0,R789=0),R790,(1+(B791/B790-1)*Calc!$Z$1-M791*2)*U789),0))</f>
        <v>0</v>
      </c>
      <c r="V790">
        <f>IF(B791="",V789,IFERROR(IF(AND(R790&gt;0,R789=0),R790,(1+(B791/B790-1)*Calc!$Z$1-N791*2)*V789),0))</f>
        <v>0</v>
      </c>
      <c r="W790">
        <f>IF(ISNUMBER(C790),C790,W789)</f>
        <v>0.4</v>
      </c>
      <c r="Y790" s="1" t="e">
        <f>IF(AND(Q790&gt;=Chart!$F$2,Q790&lt;=Chart!$F$3),Q790,#N/A)</f>
        <v>#N/A</v>
      </c>
      <c r="Z790" t="e">
        <f>IF(AND(Q790&gt;=Chart!$F$2,Q790&lt;=Chart!$F$3),R790,#N/A)</f>
        <v>#N/A</v>
      </c>
      <c r="AA790" t="e">
        <f>IF(AND(Q790&gt;=Chart!$F$2,Q790&lt;=Chart!$F$3),S790,#N/A)</f>
        <v>#N/A</v>
      </c>
      <c r="AB790" t="e">
        <f>IF(AND(Q790&gt;=Chart!$F$2,Q790&lt;=Chart!$F$3),T790,#N/A)</f>
        <v>#N/A</v>
      </c>
      <c r="AC790" t="e">
        <f>IF(AND(Q790&gt;=Chart!$F$2,Q790&lt;=Chart!$F$3),U790,#N/A)</f>
        <v>#N/A</v>
      </c>
      <c r="AD790" t="e">
        <f>IF(AND(Q790&gt;=Chart!$F$2,Q790&lt;=Chart!$F$3),V790,#N/A)</f>
        <v>#N/A</v>
      </c>
      <c r="AE790" t="e">
        <f>IF(AND(Q790&gt;=Chart!$F$2,Q790&lt;=Chart!$F$3),I790,#N/A)</f>
        <v>#N/A</v>
      </c>
      <c r="AF790" t="e">
        <f>IF(AND(Q790&gt;=Chart!$F$2,Q790&lt;=Chart!$F$3),H790/100,#N/A)</f>
        <v>#N/A</v>
      </c>
      <c r="AG790" t="e">
        <f>IF(AND(Q790&gt;=Chart!$F$2,Q790&lt;=Chart!$F$3),W790/100,#N/A)</f>
        <v>#N/A</v>
      </c>
    </row>
    <row r="791" spans="1:33" x14ac:dyDescent="0.25">
      <c r="A791">
        <v>1469799000</v>
      </c>
      <c r="B791">
        <f>INDEX('Daily Data ADJ'!$1:$1048576,MATCH(Calc!$A791,'Daily Data ADJ'!$A:$A,0),MATCH("SPY, CBOE BZX: Close",'Daily Data ADJ'!$1:$1,0))</f>
        <v>193.41975406</v>
      </c>
      <c r="C791">
        <f>INDEX('Daily Data ADJ'!$1:$1048576,MATCH(Calc!$A791,'Daily Data ADJ'!$A:$A,0),MATCH("EFFR, FRED: Close",'Daily Data ADJ'!$1:$1,0))</f>
        <v>0.3</v>
      </c>
      <c r="D791" t="str">
        <f>INDEX('Daily Data ADJ'!$1:$1048576,MATCH(Calc!$A791,'Daily Data ADJ'!$A:$A,1),MATCH("SOFR, FRED: Close",'Daily Data ADJ'!$1:$1,0))</f>
        <v>NaN</v>
      </c>
      <c r="E791">
        <f>INDEX('Daily Data ADJ'!$1:$1048576,MATCH(Calc!$A791,'Daily Data ADJ'!$A:$A,0),MATCH("UPRO, CBOE BZX: Close",'Daily Data ADJ'!$1:$1,0))</f>
        <v>12.095396770000001</v>
      </c>
      <c r="F791">
        <f>INDEX('Daily Data ADJ'!$1:$1048576,MATCH(Calc!$A791,'Daily Data ADJ'!$A:$A,0),MATCH("ES1!, CME_MINI: Close",'Daily Data ADJ'!$1:$1,0))</f>
        <v>2168.25</v>
      </c>
      <c r="G791">
        <f>INDEX('Daily Data ADJ'!$1:$1048576,MATCH(Calc!$A791,'Daily Data ADJ'!$A:$A,0),MATCH("ES2!, CME_MINI: Close",'Daily Data ADJ'!$1:$1,0))</f>
        <v>2160.5</v>
      </c>
      <c r="H791">
        <f>INDEX('QUANDL MULTPL SP500_DIV_YIELD_M'!$A:$G,MATCH(Calc!$A791,'QUANDL MULTPL SP500_DIV_YIELD_M'!$A:$A,1),MATCH('QUANDL MULTPL SP500_DIV_YIELD_M'!$E$1,'QUANDL MULTPL SP500_DIV_YIELD_M'!$A$1:$G$1,0))</f>
        <v>2.13</v>
      </c>
      <c r="I791" s="5">
        <f t="shared" si="72"/>
        <v>7.0792273826566637E-3</v>
      </c>
      <c r="J791" s="1">
        <f>A791/24/60/60+DATE(1970,1,1)</f>
        <v>42580.5625</v>
      </c>
      <c r="K791" s="3">
        <f t="shared" si="75"/>
        <v>1</v>
      </c>
      <c r="L791" s="6">
        <f>(1+Chart!$F$4)^(1/(365/K791))-1</f>
        <v>6.6592785027408397E-5</v>
      </c>
      <c r="M791" s="6">
        <f t="shared" si="76"/>
        <v>8.2069075937329927E-6</v>
      </c>
      <c r="N791" s="6">
        <f t="shared" si="77"/>
        <v>1.932700125095721E-5</v>
      </c>
      <c r="O791">
        <f>O790*(B791/B790)</f>
        <v>193.41975406000111</v>
      </c>
      <c r="P791">
        <f t="shared" si="73"/>
        <v>2016</v>
      </c>
      <c r="Q791" s="1">
        <f t="shared" si="74"/>
        <v>42580.5625</v>
      </c>
      <c r="R791">
        <f>IF(B792="",R790,IF(Q791&gt;=Chart!$F$2,E791,0))</f>
        <v>0</v>
      </c>
      <c r="S791">
        <f>IF(B792="",S790,IFERROR(IF(AND(R791&gt;0,R790=0),R791,(1+(B792/B791-1)*Calc!$Z$1)*S790),0))</f>
        <v>0</v>
      </c>
      <c r="T791">
        <f>IF(B792="",T790,IFERROR(IF(AND(R791&gt;0,R790=0),R791,(1+(B792/B791-1)*Calc!$Z$1-L792)*T790),0))</f>
        <v>0</v>
      </c>
      <c r="U791">
        <f>IF(B792="",U790,IFERROR(IF(AND(R791&gt;0,R790=0),R791,(1+(B792/B791-1)*Calc!$Z$1-M792*2)*U790),0))</f>
        <v>0</v>
      </c>
      <c r="V791">
        <f>IF(B792="",V790,IFERROR(IF(AND(R791&gt;0,R790=0),R791,(1+(B792/B791-1)*Calc!$Z$1-N792*2)*V790),0))</f>
        <v>0</v>
      </c>
      <c r="W791">
        <f>IF(ISNUMBER(C791),C791,W790)</f>
        <v>0.3</v>
      </c>
      <c r="Y791" s="1" t="e">
        <f>IF(AND(Q791&gt;=Chart!$F$2,Q791&lt;=Chart!$F$3),Q791,#N/A)</f>
        <v>#N/A</v>
      </c>
      <c r="Z791" t="e">
        <f>IF(AND(Q791&gt;=Chart!$F$2,Q791&lt;=Chart!$F$3),R791,#N/A)</f>
        <v>#N/A</v>
      </c>
      <c r="AA791" t="e">
        <f>IF(AND(Q791&gt;=Chart!$F$2,Q791&lt;=Chart!$F$3),S791,#N/A)</f>
        <v>#N/A</v>
      </c>
      <c r="AB791" t="e">
        <f>IF(AND(Q791&gt;=Chart!$F$2,Q791&lt;=Chart!$F$3),T791,#N/A)</f>
        <v>#N/A</v>
      </c>
      <c r="AC791" t="e">
        <f>IF(AND(Q791&gt;=Chart!$F$2,Q791&lt;=Chart!$F$3),U791,#N/A)</f>
        <v>#N/A</v>
      </c>
      <c r="AD791" t="e">
        <f>IF(AND(Q791&gt;=Chart!$F$2,Q791&lt;=Chart!$F$3),V791,#N/A)</f>
        <v>#N/A</v>
      </c>
      <c r="AE791" t="e">
        <f>IF(AND(Q791&gt;=Chart!$F$2,Q791&lt;=Chart!$F$3),I791,#N/A)</f>
        <v>#N/A</v>
      </c>
      <c r="AF791" t="e">
        <f>IF(AND(Q791&gt;=Chart!$F$2,Q791&lt;=Chart!$F$3),H791/100,#N/A)</f>
        <v>#N/A</v>
      </c>
      <c r="AG791" t="e">
        <f>IF(AND(Q791&gt;=Chart!$F$2,Q791&lt;=Chart!$F$3),W791/100,#N/A)</f>
        <v>#N/A</v>
      </c>
    </row>
    <row r="792" spans="1:33" x14ac:dyDescent="0.25">
      <c r="A792">
        <v>1470058200</v>
      </c>
      <c r="B792">
        <f>INDEX('Daily Data ADJ'!$1:$1048576,MATCH(Calc!$A792,'Daily Data ADJ'!$A:$A,0),MATCH("SPY, CBOE BZX: Close",'Daily Data ADJ'!$1:$1,0))</f>
        <v>193.25940238999999</v>
      </c>
      <c r="C792">
        <f>INDEX('Daily Data ADJ'!$1:$1048576,MATCH(Calc!$A792,'Daily Data ADJ'!$A:$A,0),MATCH("EFFR, FRED: Close",'Daily Data ADJ'!$1:$1,0))</f>
        <v>0.4</v>
      </c>
      <c r="D792" t="str">
        <f>INDEX('Daily Data ADJ'!$1:$1048576,MATCH(Calc!$A792,'Daily Data ADJ'!$A:$A,1),MATCH("SOFR, FRED: Close",'Daily Data ADJ'!$1:$1,0))</f>
        <v>NaN</v>
      </c>
      <c r="E792">
        <f>INDEX('Daily Data ADJ'!$1:$1048576,MATCH(Calc!$A792,'Daily Data ADJ'!$A:$A,0),MATCH("UPRO, CBOE BZX: Close",'Daily Data ADJ'!$1:$1,0))</f>
        <v>12.065963569999999</v>
      </c>
      <c r="F792">
        <f>INDEX('Daily Data ADJ'!$1:$1048576,MATCH(Calc!$A792,'Daily Data ADJ'!$A:$A,0),MATCH("ES1!, CME_MINI: Close",'Daily Data ADJ'!$1:$1,0))</f>
        <v>2164.5</v>
      </c>
      <c r="G792">
        <f>INDEX('Daily Data ADJ'!$1:$1048576,MATCH(Calc!$A792,'Daily Data ADJ'!$A:$A,0),MATCH("ES2!, CME_MINI: Close",'Daily Data ADJ'!$1:$1,0))</f>
        <v>2156.75</v>
      </c>
      <c r="H792">
        <f>INDEX('QUANDL MULTPL SP500_DIV_YIELD_M'!$A:$G,MATCH(Calc!$A792,'QUANDL MULTPL SP500_DIV_YIELD_M'!$A:$A,1),MATCH('QUANDL MULTPL SP500_DIV_YIELD_M'!$E$1,'QUANDL MULTPL SP500_DIV_YIELD_M'!$A$1:$G$1,0))</f>
        <v>2.08</v>
      </c>
      <c r="I792" s="5">
        <f t="shared" si="72"/>
        <v>6.5547222693703305E-3</v>
      </c>
      <c r="J792" s="1">
        <f>A792/24/60/60+DATE(1970,1,1)</f>
        <v>42583.5625</v>
      </c>
      <c r="K792" s="3">
        <f t="shared" si="75"/>
        <v>3</v>
      </c>
      <c r="L792" s="6">
        <f>(1+Chart!$F$4)^(1/(365/K792))-1</f>
        <v>1.9979165917494157E-4</v>
      </c>
      <c r="M792" s="6">
        <f t="shared" si="76"/>
        <v>3.2811672013410842E-5</v>
      </c>
      <c r="N792" s="6">
        <f t="shared" si="77"/>
        <v>5.3700073234130841E-5</v>
      </c>
      <c r="O792">
        <f>O791*(B792/B791)</f>
        <v>193.2594023900011</v>
      </c>
      <c r="P792">
        <f t="shared" si="73"/>
        <v>2016</v>
      </c>
      <c r="Q792" s="1">
        <f t="shared" si="74"/>
        <v>42583.5625</v>
      </c>
      <c r="R792">
        <f>IF(B793="",R791,IF(Q792&gt;=Chart!$F$2,E792,0))</f>
        <v>0</v>
      </c>
      <c r="S792">
        <f>IF(B793="",S791,IFERROR(IF(AND(R792&gt;0,R791=0),R792,(1+(B793/B792-1)*Calc!$Z$1)*S791),0))</f>
        <v>0</v>
      </c>
      <c r="T792">
        <f>IF(B793="",T791,IFERROR(IF(AND(R792&gt;0,R791=0),R792,(1+(B793/B792-1)*Calc!$Z$1-L793)*T791),0))</f>
        <v>0</v>
      </c>
      <c r="U792">
        <f>IF(B793="",U791,IFERROR(IF(AND(R792&gt;0,R791=0),R792,(1+(B793/B792-1)*Calc!$Z$1-M793*2)*U791),0))</f>
        <v>0</v>
      </c>
      <c r="V792">
        <f>IF(B793="",V791,IFERROR(IF(AND(R792&gt;0,R791=0),R792,(1+(B793/B792-1)*Calc!$Z$1-N793*2)*V791),0))</f>
        <v>0</v>
      </c>
      <c r="W792">
        <f>IF(ISNUMBER(C792),C792,W791)</f>
        <v>0.4</v>
      </c>
      <c r="Y792" s="1" t="e">
        <f>IF(AND(Q792&gt;=Chart!$F$2,Q792&lt;=Chart!$F$3),Q792,#N/A)</f>
        <v>#N/A</v>
      </c>
      <c r="Z792" t="e">
        <f>IF(AND(Q792&gt;=Chart!$F$2,Q792&lt;=Chart!$F$3),R792,#N/A)</f>
        <v>#N/A</v>
      </c>
      <c r="AA792" t="e">
        <f>IF(AND(Q792&gt;=Chart!$F$2,Q792&lt;=Chart!$F$3),S792,#N/A)</f>
        <v>#N/A</v>
      </c>
      <c r="AB792" t="e">
        <f>IF(AND(Q792&gt;=Chart!$F$2,Q792&lt;=Chart!$F$3),T792,#N/A)</f>
        <v>#N/A</v>
      </c>
      <c r="AC792" t="e">
        <f>IF(AND(Q792&gt;=Chart!$F$2,Q792&lt;=Chart!$F$3),U792,#N/A)</f>
        <v>#N/A</v>
      </c>
      <c r="AD792" t="e">
        <f>IF(AND(Q792&gt;=Chart!$F$2,Q792&lt;=Chart!$F$3),V792,#N/A)</f>
        <v>#N/A</v>
      </c>
      <c r="AE792" t="e">
        <f>IF(AND(Q792&gt;=Chart!$F$2,Q792&lt;=Chart!$F$3),I792,#N/A)</f>
        <v>#N/A</v>
      </c>
      <c r="AF792" t="e">
        <f>IF(AND(Q792&gt;=Chart!$F$2,Q792&lt;=Chart!$F$3),H792/100,#N/A)</f>
        <v>#N/A</v>
      </c>
      <c r="AG792" t="e">
        <f>IF(AND(Q792&gt;=Chart!$F$2,Q792&lt;=Chart!$F$3),W792/100,#N/A)</f>
        <v>#N/A</v>
      </c>
    </row>
    <row r="793" spans="1:33" x14ac:dyDescent="0.25">
      <c r="A793">
        <v>1470144600</v>
      </c>
      <c r="B793">
        <f>INDEX('Daily Data ADJ'!$1:$1048576,MATCH(Calc!$A793,'Daily Data ADJ'!$A:$A,0),MATCH("SPY, CBOE BZX: Close",'Daily Data ADJ'!$1:$1,0))</f>
        <v>192.02041843999999</v>
      </c>
      <c r="C793">
        <f>INDEX('Daily Data ADJ'!$1:$1048576,MATCH(Calc!$A793,'Daily Data ADJ'!$A:$A,0),MATCH("EFFR, FRED: Close",'Daily Data ADJ'!$1:$1,0))</f>
        <v>0.4</v>
      </c>
      <c r="D793" t="str">
        <f>INDEX('Daily Data ADJ'!$1:$1048576,MATCH(Calc!$A793,'Daily Data ADJ'!$A:$A,1),MATCH("SOFR, FRED: Close",'Daily Data ADJ'!$1:$1,0))</f>
        <v>NaN</v>
      </c>
      <c r="E793">
        <f>INDEX('Daily Data ADJ'!$1:$1048576,MATCH(Calc!$A793,'Daily Data ADJ'!$A:$A,0),MATCH("UPRO, CBOE BZX: Close",'Daily Data ADJ'!$1:$1,0))</f>
        <v>11.833769</v>
      </c>
      <c r="F793">
        <f>INDEX('Daily Data ADJ'!$1:$1048576,MATCH(Calc!$A793,'Daily Data ADJ'!$A:$A,0),MATCH("ES1!, CME_MINI: Close",'Daily Data ADJ'!$1:$1,0))</f>
        <v>2152.75</v>
      </c>
      <c r="G793">
        <f>INDEX('Daily Data ADJ'!$1:$1048576,MATCH(Calc!$A793,'Daily Data ADJ'!$A:$A,0),MATCH("ES2!, CME_MINI: Close",'Daily Data ADJ'!$1:$1,0))</f>
        <v>2145</v>
      </c>
      <c r="H793">
        <f>INDEX('QUANDL MULTPL SP500_DIV_YIELD_M'!$A:$G,MATCH(Calc!$A793,'QUANDL MULTPL SP500_DIV_YIELD_M'!$A:$A,1),MATCH('QUANDL MULTPL SP500_DIV_YIELD_M'!$E$1,'QUANDL MULTPL SP500_DIV_YIELD_M'!$A$1:$G$1,0))</f>
        <v>2.08</v>
      </c>
      <c r="I793" s="5">
        <f t="shared" si="72"/>
        <v>6.4773897346454695E-3</v>
      </c>
      <c r="J793" s="1">
        <f>A793/24/60/60+DATE(1970,1,1)</f>
        <v>42584.5625</v>
      </c>
      <c r="K793" s="3">
        <f t="shared" si="75"/>
        <v>1</v>
      </c>
      <c r="L793" s="6">
        <f>(1+Chart!$F$4)^(1/(365/K793))-1</f>
        <v>6.6592785027408397E-5</v>
      </c>
      <c r="M793" s="6">
        <f t="shared" si="76"/>
        <v>1.0937104383712537E-5</v>
      </c>
      <c r="N793" s="6">
        <f t="shared" si="77"/>
        <v>1.768920192501966E-5</v>
      </c>
      <c r="O793">
        <f>O792*(B793/B792)</f>
        <v>192.02041844000107</v>
      </c>
      <c r="P793">
        <f t="shared" si="73"/>
        <v>2016</v>
      </c>
      <c r="Q793" s="1">
        <f t="shared" si="74"/>
        <v>42584.5625</v>
      </c>
      <c r="R793">
        <f>IF(B794="",R792,IF(Q793&gt;=Chart!$F$2,E793,0))</f>
        <v>0</v>
      </c>
      <c r="S793">
        <f>IF(B794="",S792,IFERROR(IF(AND(R793&gt;0,R792=0),R793,(1+(B794/B793-1)*Calc!$Z$1)*S792),0))</f>
        <v>0</v>
      </c>
      <c r="T793">
        <f>IF(B794="",T792,IFERROR(IF(AND(R793&gt;0,R792=0),R793,(1+(B794/B793-1)*Calc!$Z$1-L794)*T792),0))</f>
        <v>0</v>
      </c>
      <c r="U793">
        <f>IF(B794="",U792,IFERROR(IF(AND(R793&gt;0,R792=0),R793,(1+(B794/B793-1)*Calc!$Z$1-M794*2)*U792),0))</f>
        <v>0</v>
      </c>
      <c r="V793">
        <f>IF(B794="",V792,IFERROR(IF(AND(R793&gt;0,R792=0),R793,(1+(B794/B793-1)*Calc!$Z$1-N794*2)*V792),0))</f>
        <v>0</v>
      </c>
      <c r="W793">
        <f>IF(ISNUMBER(C793),C793,W792)</f>
        <v>0.4</v>
      </c>
      <c r="Y793" s="1" t="e">
        <f>IF(AND(Q793&gt;=Chart!$F$2,Q793&lt;=Chart!$F$3),Q793,#N/A)</f>
        <v>#N/A</v>
      </c>
      <c r="Z793" t="e">
        <f>IF(AND(Q793&gt;=Chart!$F$2,Q793&lt;=Chart!$F$3),R793,#N/A)</f>
        <v>#N/A</v>
      </c>
      <c r="AA793" t="e">
        <f>IF(AND(Q793&gt;=Chart!$F$2,Q793&lt;=Chart!$F$3),S793,#N/A)</f>
        <v>#N/A</v>
      </c>
      <c r="AB793" t="e">
        <f>IF(AND(Q793&gt;=Chart!$F$2,Q793&lt;=Chart!$F$3),T793,#N/A)</f>
        <v>#N/A</v>
      </c>
      <c r="AC793" t="e">
        <f>IF(AND(Q793&gt;=Chart!$F$2,Q793&lt;=Chart!$F$3),U793,#N/A)</f>
        <v>#N/A</v>
      </c>
      <c r="AD793" t="e">
        <f>IF(AND(Q793&gt;=Chart!$F$2,Q793&lt;=Chart!$F$3),V793,#N/A)</f>
        <v>#N/A</v>
      </c>
      <c r="AE793" t="e">
        <f>IF(AND(Q793&gt;=Chart!$F$2,Q793&lt;=Chart!$F$3),I793,#N/A)</f>
        <v>#N/A</v>
      </c>
      <c r="AF793" t="e">
        <f>IF(AND(Q793&gt;=Chart!$F$2,Q793&lt;=Chart!$F$3),H793/100,#N/A)</f>
        <v>#N/A</v>
      </c>
      <c r="AG793" t="e">
        <f>IF(AND(Q793&gt;=Chart!$F$2,Q793&lt;=Chart!$F$3),W793/100,#N/A)</f>
        <v>#N/A</v>
      </c>
    </row>
    <row r="794" spans="1:33" x14ac:dyDescent="0.25">
      <c r="A794">
        <v>1470231000</v>
      </c>
      <c r="B794">
        <f>INDEX('Daily Data ADJ'!$1:$1048576,MATCH(Calc!$A794,'Daily Data ADJ'!$A:$A,0),MATCH("SPY, CBOE BZX: Close",'Daily Data ADJ'!$1:$1,0))</f>
        <v>192.58236198</v>
      </c>
      <c r="C794">
        <f>INDEX('Daily Data ADJ'!$1:$1048576,MATCH(Calc!$A794,'Daily Data ADJ'!$A:$A,0),MATCH("EFFR, FRED: Close",'Daily Data ADJ'!$1:$1,0))</f>
        <v>0.4</v>
      </c>
      <c r="D794" t="str">
        <f>INDEX('Daily Data ADJ'!$1:$1048576,MATCH(Calc!$A794,'Daily Data ADJ'!$A:$A,1),MATCH("SOFR, FRED: Close",'Daily Data ADJ'!$1:$1,0))</f>
        <v>NaN</v>
      </c>
      <c r="E794">
        <f>INDEX('Daily Data ADJ'!$1:$1048576,MATCH(Calc!$A794,'Daily Data ADJ'!$A:$A,0),MATCH("UPRO, CBOE BZX: Close",'Daily Data ADJ'!$1:$1,0))</f>
        <v>11.94005522</v>
      </c>
      <c r="F794">
        <f>INDEX('Daily Data ADJ'!$1:$1048576,MATCH(Calc!$A794,'Daily Data ADJ'!$A:$A,0),MATCH("ES1!, CME_MINI: Close",'Daily Data ADJ'!$1:$1,0))</f>
        <v>2157</v>
      </c>
      <c r="G794">
        <f>INDEX('Daily Data ADJ'!$1:$1048576,MATCH(Calc!$A794,'Daily Data ADJ'!$A:$A,0),MATCH("ES2!, CME_MINI: Close",'Daily Data ADJ'!$1:$1,0))</f>
        <v>2149.5</v>
      </c>
      <c r="H794">
        <f>INDEX('QUANDL MULTPL SP500_DIV_YIELD_M'!$A:$G,MATCH(Calc!$A794,'QUANDL MULTPL SP500_DIV_YIELD_M'!$A:$A,1),MATCH('QUANDL MULTPL SP500_DIV_YIELD_M'!$E$1,'QUANDL MULTPL SP500_DIV_YIELD_M'!$A$1:$G$1,0))</f>
        <v>2.08</v>
      </c>
      <c r="I794" s="5">
        <f t="shared" si="72"/>
        <v>6.9641654772319567E-3</v>
      </c>
      <c r="J794" s="1">
        <f>A794/24/60/60+DATE(1970,1,1)</f>
        <v>42585.5625</v>
      </c>
      <c r="K794" s="3">
        <f t="shared" si="75"/>
        <v>1</v>
      </c>
      <c r="L794" s="6">
        <f>(1+Chart!$F$4)^(1/(365/K794))-1</f>
        <v>6.6592785027408397E-5</v>
      </c>
      <c r="M794" s="6">
        <f t="shared" si="76"/>
        <v>1.0937104383712537E-5</v>
      </c>
      <c r="N794" s="6">
        <f t="shared" si="77"/>
        <v>1.9013955224522761E-5</v>
      </c>
      <c r="O794">
        <f>O793*(B794/B793)</f>
        <v>192.58236198000108</v>
      </c>
      <c r="P794">
        <f t="shared" si="73"/>
        <v>2016</v>
      </c>
      <c r="Q794" s="1">
        <f t="shared" si="74"/>
        <v>42585.5625</v>
      </c>
      <c r="R794">
        <f>IF(B795="",R793,IF(Q794&gt;=Chart!$F$2,E794,0))</f>
        <v>0</v>
      </c>
      <c r="S794">
        <f>IF(B795="",S793,IFERROR(IF(AND(R794&gt;0,R793=0),R794,(1+(B795/B794-1)*Calc!$Z$1)*S793),0))</f>
        <v>0</v>
      </c>
      <c r="T794">
        <f>IF(B795="",T793,IFERROR(IF(AND(R794&gt;0,R793=0),R794,(1+(B795/B794-1)*Calc!$Z$1-L795)*T793),0))</f>
        <v>0</v>
      </c>
      <c r="U794">
        <f>IF(B795="",U793,IFERROR(IF(AND(R794&gt;0,R793=0),R794,(1+(B795/B794-1)*Calc!$Z$1-M795*2)*U793),0))</f>
        <v>0</v>
      </c>
      <c r="V794">
        <f>IF(B795="",V793,IFERROR(IF(AND(R794&gt;0,R793=0),R794,(1+(B795/B794-1)*Calc!$Z$1-N795*2)*V793),0))</f>
        <v>0</v>
      </c>
      <c r="W794">
        <f>IF(ISNUMBER(C794),C794,W793)</f>
        <v>0.4</v>
      </c>
      <c r="Y794" s="1" t="e">
        <f>IF(AND(Q794&gt;=Chart!$F$2,Q794&lt;=Chart!$F$3),Q794,#N/A)</f>
        <v>#N/A</v>
      </c>
      <c r="Z794" t="e">
        <f>IF(AND(Q794&gt;=Chart!$F$2,Q794&lt;=Chart!$F$3),R794,#N/A)</f>
        <v>#N/A</v>
      </c>
      <c r="AA794" t="e">
        <f>IF(AND(Q794&gt;=Chart!$F$2,Q794&lt;=Chart!$F$3),S794,#N/A)</f>
        <v>#N/A</v>
      </c>
      <c r="AB794" t="e">
        <f>IF(AND(Q794&gt;=Chart!$F$2,Q794&lt;=Chart!$F$3),T794,#N/A)</f>
        <v>#N/A</v>
      </c>
      <c r="AC794" t="e">
        <f>IF(AND(Q794&gt;=Chart!$F$2,Q794&lt;=Chart!$F$3),U794,#N/A)</f>
        <v>#N/A</v>
      </c>
      <c r="AD794" t="e">
        <f>IF(AND(Q794&gt;=Chart!$F$2,Q794&lt;=Chart!$F$3),V794,#N/A)</f>
        <v>#N/A</v>
      </c>
      <c r="AE794" t="e">
        <f>IF(AND(Q794&gt;=Chart!$F$2,Q794&lt;=Chart!$F$3),I794,#N/A)</f>
        <v>#N/A</v>
      </c>
      <c r="AF794" t="e">
        <f>IF(AND(Q794&gt;=Chart!$F$2,Q794&lt;=Chart!$F$3),H794/100,#N/A)</f>
        <v>#N/A</v>
      </c>
      <c r="AG794" t="e">
        <f>IF(AND(Q794&gt;=Chart!$F$2,Q794&lt;=Chart!$F$3),W794/100,#N/A)</f>
        <v>#N/A</v>
      </c>
    </row>
    <row r="795" spans="1:33" x14ac:dyDescent="0.25">
      <c r="A795">
        <v>1470317400</v>
      </c>
      <c r="B795">
        <f>INDEX('Daily Data ADJ'!$1:$1048576,MATCH(Calc!$A795,'Daily Data ADJ'!$A:$A,0),MATCH("SPY, CBOE BZX: Close",'Daily Data ADJ'!$1:$1,0))</f>
        <v>192.78698854000001</v>
      </c>
      <c r="C795">
        <f>INDEX('Daily Data ADJ'!$1:$1048576,MATCH(Calc!$A795,'Daily Data ADJ'!$A:$A,0),MATCH("EFFR, FRED: Close",'Daily Data ADJ'!$1:$1,0))</f>
        <v>0.4</v>
      </c>
      <c r="D795" t="str">
        <f>INDEX('Daily Data ADJ'!$1:$1048576,MATCH(Calc!$A795,'Daily Data ADJ'!$A:$A,1),MATCH("SOFR, FRED: Close",'Daily Data ADJ'!$1:$1,0))</f>
        <v>NaN</v>
      </c>
      <c r="E795">
        <f>INDEX('Daily Data ADJ'!$1:$1048576,MATCH(Calc!$A795,'Daily Data ADJ'!$A:$A,0),MATCH("UPRO, CBOE BZX: Close",'Daily Data ADJ'!$1:$1,0))</f>
        <v>11.982569509999999</v>
      </c>
      <c r="F795">
        <f>INDEX('Daily Data ADJ'!$1:$1048576,MATCH(Calc!$A795,'Daily Data ADJ'!$A:$A,0),MATCH("ES1!, CME_MINI: Close",'Daily Data ADJ'!$1:$1,0))</f>
        <v>2159.25</v>
      </c>
      <c r="G795">
        <f>INDEX('Daily Data ADJ'!$1:$1048576,MATCH(Calc!$A795,'Daily Data ADJ'!$A:$A,0),MATCH("ES2!, CME_MINI: Close",'Daily Data ADJ'!$1:$1,0))</f>
        <v>2151.75</v>
      </c>
      <c r="H795">
        <f>INDEX('QUANDL MULTPL SP500_DIV_YIELD_M'!$A:$G,MATCH(Calc!$A795,'QUANDL MULTPL SP500_DIV_YIELD_M'!$A:$A,1),MATCH('QUANDL MULTPL SP500_DIV_YIELD_M'!$E$1,'QUANDL MULTPL SP500_DIV_YIELD_M'!$A$1:$G$1,0))</f>
        <v>2.08</v>
      </c>
      <c r="I795" s="5">
        <f t="shared" si="72"/>
        <v>6.9785076510326532E-3</v>
      </c>
      <c r="J795" s="1">
        <f>A795/24/60/60+DATE(1970,1,1)</f>
        <v>42586.5625</v>
      </c>
      <c r="K795" s="3">
        <f t="shared" si="75"/>
        <v>1</v>
      </c>
      <c r="L795" s="6">
        <f>(1+Chart!$F$4)^(1/(365/K795))-1</f>
        <v>6.6592785027408397E-5</v>
      </c>
      <c r="M795" s="6">
        <f t="shared" si="76"/>
        <v>1.0937104383712537E-5</v>
      </c>
      <c r="N795" s="6">
        <f t="shared" si="77"/>
        <v>1.9052977561440088E-5</v>
      </c>
      <c r="O795">
        <f>O794*(B795/B794)</f>
        <v>192.78698854000109</v>
      </c>
      <c r="P795">
        <f t="shared" si="73"/>
        <v>2016</v>
      </c>
      <c r="Q795" s="1">
        <f t="shared" si="74"/>
        <v>42586.5625</v>
      </c>
      <c r="R795">
        <f>IF(B796="",R794,IF(Q795&gt;=Chart!$F$2,E795,0))</f>
        <v>0</v>
      </c>
      <c r="S795">
        <f>IF(B796="",S794,IFERROR(IF(AND(R795&gt;0,R794=0),R795,(1+(B796/B795-1)*Calc!$Z$1)*S794),0))</f>
        <v>0</v>
      </c>
      <c r="T795">
        <f>IF(B796="",T794,IFERROR(IF(AND(R795&gt;0,R794=0),R795,(1+(B796/B795-1)*Calc!$Z$1-L796)*T794),0))</f>
        <v>0</v>
      </c>
      <c r="U795">
        <f>IF(B796="",U794,IFERROR(IF(AND(R795&gt;0,R794=0),R795,(1+(B796/B795-1)*Calc!$Z$1-M796*2)*U794),0))</f>
        <v>0</v>
      </c>
      <c r="V795">
        <f>IF(B796="",V794,IFERROR(IF(AND(R795&gt;0,R794=0),R795,(1+(B796/B795-1)*Calc!$Z$1-N796*2)*V794),0))</f>
        <v>0</v>
      </c>
      <c r="W795">
        <f>IF(ISNUMBER(C795),C795,W794)</f>
        <v>0.4</v>
      </c>
      <c r="Y795" s="1" t="e">
        <f>IF(AND(Q795&gt;=Chart!$F$2,Q795&lt;=Chart!$F$3),Q795,#N/A)</f>
        <v>#N/A</v>
      </c>
      <c r="Z795" t="e">
        <f>IF(AND(Q795&gt;=Chart!$F$2,Q795&lt;=Chart!$F$3),R795,#N/A)</f>
        <v>#N/A</v>
      </c>
      <c r="AA795" t="e">
        <f>IF(AND(Q795&gt;=Chart!$F$2,Q795&lt;=Chart!$F$3),S795,#N/A)</f>
        <v>#N/A</v>
      </c>
      <c r="AB795" t="e">
        <f>IF(AND(Q795&gt;=Chart!$F$2,Q795&lt;=Chart!$F$3),T795,#N/A)</f>
        <v>#N/A</v>
      </c>
      <c r="AC795" t="e">
        <f>IF(AND(Q795&gt;=Chart!$F$2,Q795&lt;=Chart!$F$3),U795,#N/A)</f>
        <v>#N/A</v>
      </c>
      <c r="AD795" t="e">
        <f>IF(AND(Q795&gt;=Chart!$F$2,Q795&lt;=Chart!$F$3),V795,#N/A)</f>
        <v>#N/A</v>
      </c>
      <c r="AE795" t="e">
        <f>IF(AND(Q795&gt;=Chart!$F$2,Q795&lt;=Chart!$F$3),I795,#N/A)</f>
        <v>#N/A</v>
      </c>
      <c r="AF795" t="e">
        <f>IF(AND(Q795&gt;=Chart!$F$2,Q795&lt;=Chart!$F$3),H795/100,#N/A)</f>
        <v>#N/A</v>
      </c>
      <c r="AG795" t="e">
        <f>IF(AND(Q795&gt;=Chart!$F$2,Q795&lt;=Chart!$F$3),W795/100,#N/A)</f>
        <v>#N/A</v>
      </c>
    </row>
    <row r="796" spans="1:33" x14ac:dyDescent="0.25">
      <c r="A796">
        <v>1470403800</v>
      </c>
      <c r="B796">
        <f>INDEX('Daily Data ADJ'!$1:$1048576,MATCH(Calc!$A796,'Daily Data ADJ'!$A:$A,0),MATCH("SPY, CBOE BZX: Close",'Daily Data ADJ'!$1:$1,0))</f>
        <v>194.36404726000001</v>
      </c>
      <c r="C796">
        <f>INDEX('Daily Data ADJ'!$1:$1048576,MATCH(Calc!$A796,'Daily Data ADJ'!$A:$A,0),MATCH("EFFR, FRED: Close",'Daily Data ADJ'!$1:$1,0))</f>
        <v>0.4</v>
      </c>
      <c r="D796" t="str">
        <f>INDEX('Daily Data ADJ'!$1:$1048576,MATCH(Calc!$A796,'Daily Data ADJ'!$A:$A,1),MATCH("SOFR, FRED: Close",'Daily Data ADJ'!$1:$1,0))</f>
        <v>NaN</v>
      </c>
      <c r="E796">
        <f>INDEX('Daily Data ADJ'!$1:$1048576,MATCH(Calc!$A796,'Daily Data ADJ'!$A:$A,0),MATCH("UPRO, CBOE BZX: Close",'Daily Data ADJ'!$1:$1,0))</f>
        <v>12.27526598</v>
      </c>
      <c r="F796">
        <f>INDEX('Daily Data ADJ'!$1:$1048576,MATCH(Calc!$A796,'Daily Data ADJ'!$A:$A,0),MATCH("ES1!, CME_MINI: Close",'Daily Data ADJ'!$1:$1,0))</f>
        <v>2176.75</v>
      </c>
      <c r="G796">
        <f>INDEX('Daily Data ADJ'!$1:$1048576,MATCH(Calc!$A796,'Daily Data ADJ'!$A:$A,0),MATCH("ES2!, CME_MINI: Close",'Daily Data ADJ'!$1:$1,0))</f>
        <v>2169.25</v>
      </c>
      <c r="H796">
        <f>INDEX('QUANDL MULTPL SP500_DIV_YIELD_M'!$A:$G,MATCH(Calc!$A796,'QUANDL MULTPL SP500_DIV_YIELD_M'!$A:$A,1),MATCH('QUANDL MULTPL SP500_DIV_YIELD_M'!$E$1,'QUANDL MULTPL SP500_DIV_YIELD_M'!$A$1:$G$1,0))</f>
        <v>2.08</v>
      </c>
      <c r="I796" s="5">
        <f t="shared" si="72"/>
        <v>7.0890510277794166E-3</v>
      </c>
      <c r="J796" s="1">
        <f>A796/24/60/60+DATE(1970,1,1)</f>
        <v>42587.5625</v>
      </c>
      <c r="K796" s="3">
        <f t="shared" si="75"/>
        <v>1</v>
      </c>
      <c r="L796" s="6">
        <f>(1+Chart!$F$4)^(1/(365/K796))-1</f>
        <v>6.6592785027408397E-5</v>
      </c>
      <c r="M796" s="6">
        <f t="shared" si="76"/>
        <v>1.0937104383712537E-5</v>
      </c>
      <c r="N796" s="6">
        <f t="shared" si="77"/>
        <v>1.9353726542048477E-5</v>
      </c>
      <c r="O796">
        <f>O795*(B796/B795)</f>
        <v>194.36404726000112</v>
      </c>
      <c r="P796">
        <f t="shared" si="73"/>
        <v>2016</v>
      </c>
      <c r="Q796" s="1">
        <f t="shared" si="74"/>
        <v>42587.5625</v>
      </c>
      <c r="R796">
        <f>IF(B797="",R795,IF(Q796&gt;=Chart!$F$2,E796,0))</f>
        <v>0</v>
      </c>
      <c r="S796">
        <f>IF(B797="",S795,IFERROR(IF(AND(R796&gt;0,R795=0),R796,(1+(B797/B796-1)*Calc!$Z$1)*S795),0))</f>
        <v>0</v>
      </c>
      <c r="T796">
        <f>IF(B797="",T795,IFERROR(IF(AND(R796&gt;0,R795=0),R796,(1+(B797/B796-1)*Calc!$Z$1-L797)*T795),0))</f>
        <v>0</v>
      </c>
      <c r="U796">
        <f>IF(B797="",U795,IFERROR(IF(AND(R796&gt;0,R795=0),R796,(1+(B797/B796-1)*Calc!$Z$1-M797*2)*U795),0))</f>
        <v>0</v>
      </c>
      <c r="V796">
        <f>IF(B797="",V795,IFERROR(IF(AND(R796&gt;0,R795=0),R796,(1+(B797/B796-1)*Calc!$Z$1-N797*2)*V795),0))</f>
        <v>0</v>
      </c>
      <c r="W796">
        <f>IF(ISNUMBER(C796),C796,W795)</f>
        <v>0.4</v>
      </c>
      <c r="Y796" s="1" t="e">
        <f>IF(AND(Q796&gt;=Chart!$F$2,Q796&lt;=Chart!$F$3),Q796,#N/A)</f>
        <v>#N/A</v>
      </c>
      <c r="Z796" t="e">
        <f>IF(AND(Q796&gt;=Chart!$F$2,Q796&lt;=Chart!$F$3),R796,#N/A)</f>
        <v>#N/A</v>
      </c>
      <c r="AA796" t="e">
        <f>IF(AND(Q796&gt;=Chart!$F$2,Q796&lt;=Chart!$F$3),S796,#N/A)</f>
        <v>#N/A</v>
      </c>
      <c r="AB796" t="e">
        <f>IF(AND(Q796&gt;=Chart!$F$2,Q796&lt;=Chart!$F$3),T796,#N/A)</f>
        <v>#N/A</v>
      </c>
      <c r="AC796" t="e">
        <f>IF(AND(Q796&gt;=Chart!$F$2,Q796&lt;=Chart!$F$3),U796,#N/A)</f>
        <v>#N/A</v>
      </c>
      <c r="AD796" t="e">
        <f>IF(AND(Q796&gt;=Chart!$F$2,Q796&lt;=Chart!$F$3),V796,#N/A)</f>
        <v>#N/A</v>
      </c>
      <c r="AE796" t="e">
        <f>IF(AND(Q796&gt;=Chart!$F$2,Q796&lt;=Chart!$F$3),I796,#N/A)</f>
        <v>#N/A</v>
      </c>
      <c r="AF796" t="e">
        <f>IF(AND(Q796&gt;=Chart!$F$2,Q796&lt;=Chart!$F$3),H796/100,#N/A)</f>
        <v>#N/A</v>
      </c>
      <c r="AG796" t="e">
        <f>IF(AND(Q796&gt;=Chart!$F$2,Q796&lt;=Chart!$F$3),W796/100,#N/A)</f>
        <v>#N/A</v>
      </c>
    </row>
    <row r="797" spans="1:33" x14ac:dyDescent="0.25">
      <c r="A797">
        <v>1470663000</v>
      </c>
      <c r="B797">
        <f>INDEX('Daily Data ADJ'!$1:$1048576,MATCH(Calc!$A797,'Daily Data ADJ'!$A:$A,0),MATCH("SPY, CBOE BZX: Close",'Daily Data ADJ'!$1:$1,0))</f>
        <v>194.24823771999999</v>
      </c>
      <c r="C797">
        <f>INDEX('Daily Data ADJ'!$1:$1048576,MATCH(Calc!$A797,'Daily Data ADJ'!$A:$A,0),MATCH("EFFR, FRED: Close",'Daily Data ADJ'!$1:$1,0))</f>
        <v>0.4</v>
      </c>
      <c r="D797" t="str">
        <f>INDEX('Daily Data ADJ'!$1:$1048576,MATCH(Calc!$A797,'Daily Data ADJ'!$A:$A,1),MATCH("SOFR, FRED: Close",'Daily Data ADJ'!$1:$1,0))</f>
        <v>NaN</v>
      </c>
      <c r="E797">
        <f>INDEX('Daily Data ADJ'!$1:$1048576,MATCH(Calc!$A797,'Daily Data ADJ'!$A:$A,0),MATCH("UPRO, CBOE BZX: Close",'Daily Data ADJ'!$1:$1,0))</f>
        <v>12.250738309999999</v>
      </c>
      <c r="F797">
        <f>INDEX('Daily Data ADJ'!$1:$1048576,MATCH(Calc!$A797,'Daily Data ADJ'!$A:$A,0),MATCH("ES1!, CME_MINI: Close",'Daily Data ADJ'!$1:$1,0))</f>
        <v>2175.5</v>
      </c>
      <c r="G797">
        <f>INDEX('Daily Data ADJ'!$1:$1048576,MATCH(Calc!$A797,'Daily Data ADJ'!$A:$A,0),MATCH("ES2!, CME_MINI: Close",'Daily Data ADJ'!$1:$1,0))</f>
        <v>2168</v>
      </c>
      <c r="H797">
        <f>INDEX('QUANDL MULTPL SP500_DIV_YIELD_M'!$A:$G,MATCH(Calc!$A797,'QUANDL MULTPL SP500_DIV_YIELD_M'!$A:$A,1),MATCH('QUANDL MULTPL SP500_DIV_YIELD_M'!$E$1,'QUANDL MULTPL SP500_DIV_YIELD_M'!$A$1:$G$1,0))</f>
        <v>2.08</v>
      </c>
      <c r="I797" s="5">
        <f t="shared" si="72"/>
        <v>7.0812137454540763E-3</v>
      </c>
      <c r="J797" s="1">
        <f>A797/24/60/60+DATE(1970,1,1)</f>
        <v>42590.5625</v>
      </c>
      <c r="K797" s="3">
        <f t="shared" si="75"/>
        <v>3</v>
      </c>
      <c r="L797" s="6">
        <f>(1+Chart!$F$4)^(1/(365/K797))-1</f>
        <v>1.9979165917494157E-4</v>
      </c>
      <c r="M797" s="6">
        <f t="shared" si="76"/>
        <v>3.2811672013410842E-5</v>
      </c>
      <c r="N797" s="6">
        <f t="shared" si="77"/>
        <v>5.7998336787878912E-5</v>
      </c>
      <c r="O797">
        <f>O796*(B797/B796)</f>
        <v>194.2482377200011</v>
      </c>
      <c r="P797">
        <f t="shared" si="73"/>
        <v>2016</v>
      </c>
      <c r="Q797" s="1">
        <f t="shared" si="74"/>
        <v>42590.5625</v>
      </c>
      <c r="R797">
        <f>IF(B798="",R796,IF(Q797&gt;=Chart!$F$2,E797,0))</f>
        <v>0</v>
      </c>
      <c r="S797">
        <f>IF(B798="",S796,IFERROR(IF(AND(R797&gt;0,R796=0),R797,(1+(B798/B797-1)*Calc!$Z$1)*S796),0))</f>
        <v>0</v>
      </c>
      <c r="T797">
        <f>IF(B798="",T796,IFERROR(IF(AND(R797&gt;0,R796=0),R797,(1+(B798/B797-1)*Calc!$Z$1-L798)*T796),0))</f>
        <v>0</v>
      </c>
      <c r="U797">
        <f>IF(B798="",U796,IFERROR(IF(AND(R797&gt;0,R796=0),R797,(1+(B798/B797-1)*Calc!$Z$1-M798*2)*U796),0))</f>
        <v>0</v>
      </c>
      <c r="V797">
        <f>IF(B798="",V796,IFERROR(IF(AND(R797&gt;0,R796=0),R797,(1+(B798/B797-1)*Calc!$Z$1-N798*2)*V796),0))</f>
        <v>0</v>
      </c>
      <c r="W797">
        <f>IF(ISNUMBER(C797),C797,W796)</f>
        <v>0.4</v>
      </c>
      <c r="Y797" s="1" t="e">
        <f>IF(AND(Q797&gt;=Chart!$F$2,Q797&lt;=Chart!$F$3),Q797,#N/A)</f>
        <v>#N/A</v>
      </c>
      <c r="Z797" t="e">
        <f>IF(AND(Q797&gt;=Chart!$F$2,Q797&lt;=Chart!$F$3),R797,#N/A)</f>
        <v>#N/A</v>
      </c>
      <c r="AA797" t="e">
        <f>IF(AND(Q797&gt;=Chart!$F$2,Q797&lt;=Chart!$F$3),S797,#N/A)</f>
        <v>#N/A</v>
      </c>
      <c r="AB797" t="e">
        <f>IF(AND(Q797&gt;=Chart!$F$2,Q797&lt;=Chart!$F$3),T797,#N/A)</f>
        <v>#N/A</v>
      </c>
      <c r="AC797" t="e">
        <f>IF(AND(Q797&gt;=Chart!$F$2,Q797&lt;=Chart!$F$3),U797,#N/A)</f>
        <v>#N/A</v>
      </c>
      <c r="AD797" t="e">
        <f>IF(AND(Q797&gt;=Chart!$F$2,Q797&lt;=Chart!$F$3),V797,#N/A)</f>
        <v>#N/A</v>
      </c>
      <c r="AE797" t="e">
        <f>IF(AND(Q797&gt;=Chart!$F$2,Q797&lt;=Chart!$F$3),I797,#N/A)</f>
        <v>#N/A</v>
      </c>
      <c r="AF797" t="e">
        <f>IF(AND(Q797&gt;=Chart!$F$2,Q797&lt;=Chart!$F$3),H797/100,#N/A)</f>
        <v>#N/A</v>
      </c>
      <c r="AG797" t="e">
        <f>IF(AND(Q797&gt;=Chart!$F$2,Q797&lt;=Chart!$F$3),W797/100,#N/A)</f>
        <v>#N/A</v>
      </c>
    </row>
    <row r="798" spans="1:33" x14ac:dyDescent="0.25">
      <c r="A798">
        <v>1470749400</v>
      </c>
      <c r="B798">
        <f>INDEX('Daily Data ADJ'!$1:$1048576,MATCH(Calc!$A798,'Daily Data ADJ'!$A:$A,0),MATCH("SPY, CBOE BZX: Close",'Daily Data ADJ'!$1:$1,0))</f>
        <v>194.36404726000001</v>
      </c>
      <c r="C798">
        <f>INDEX('Daily Data ADJ'!$1:$1048576,MATCH(Calc!$A798,'Daily Data ADJ'!$A:$A,0),MATCH("EFFR, FRED: Close",'Daily Data ADJ'!$1:$1,0))</f>
        <v>0.4</v>
      </c>
      <c r="D798" t="str">
        <f>INDEX('Daily Data ADJ'!$1:$1048576,MATCH(Calc!$A798,'Daily Data ADJ'!$A:$A,1),MATCH("SOFR, FRED: Close",'Daily Data ADJ'!$1:$1,0))</f>
        <v>NaN</v>
      </c>
      <c r="E798">
        <f>INDEX('Daily Data ADJ'!$1:$1048576,MATCH(Calc!$A798,'Daily Data ADJ'!$A:$A,0),MATCH("UPRO, CBOE BZX: Close",'Daily Data ADJ'!$1:$1,0))</f>
        <v>12.263820389999999</v>
      </c>
      <c r="F798">
        <f>INDEX('Daily Data ADJ'!$1:$1048576,MATCH(Calc!$A798,'Daily Data ADJ'!$A:$A,0),MATCH("ES1!, CME_MINI: Close",'Daily Data ADJ'!$1:$1,0))</f>
        <v>2177.5</v>
      </c>
      <c r="G798">
        <f>INDEX('Daily Data ADJ'!$1:$1048576,MATCH(Calc!$A798,'Daily Data ADJ'!$A:$A,0),MATCH("ES2!, CME_MINI: Close",'Daily Data ADJ'!$1:$1,0))</f>
        <v>2170.25</v>
      </c>
      <c r="H798">
        <f>INDEX('QUANDL MULTPL SP500_DIV_YIELD_M'!$A:$G,MATCH(Calc!$A798,'QUANDL MULTPL SP500_DIV_YIELD_M'!$A:$A,1),MATCH('QUANDL MULTPL SP500_DIV_YIELD_M'!$E$1,'QUANDL MULTPL SP500_DIV_YIELD_M'!$A$1:$G$1,0))</f>
        <v>2.08</v>
      </c>
      <c r="I798" s="5">
        <f t="shared" si="72"/>
        <v>7.54834089989527E-3</v>
      </c>
      <c r="J798" s="1">
        <f>A798/24/60/60+DATE(1970,1,1)</f>
        <v>42591.5625</v>
      </c>
      <c r="K798" s="3">
        <f t="shared" si="75"/>
        <v>1</v>
      </c>
      <c r="L798" s="6">
        <f>(1+Chart!$F$4)^(1/(365/K798))-1</f>
        <v>6.6592785027408397E-5</v>
      </c>
      <c r="M798" s="6">
        <f t="shared" si="76"/>
        <v>1.0937104383712537E-5</v>
      </c>
      <c r="N798" s="6">
        <f t="shared" si="77"/>
        <v>2.0602937524483167E-5</v>
      </c>
      <c r="O798">
        <f>O797*(B798/B797)</f>
        <v>194.36404726000112</v>
      </c>
      <c r="P798">
        <f t="shared" si="73"/>
        <v>2016</v>
      </c>
      <c r="Q798" s="1">
        <f t="shared" si="74"/>
        <v>42591.5625</v>
      </c>
      <c r="R798">
        <f>IF(B799="",R797,IF(Q798&gt;=Chart!$F$2,E798,0))</f>
        <v>0</v>
      </c>
      <c r="S798">
        <f>IF(B799="",S797,IFERROR(IF(AND(R798&gt;0,R797=0),R798,(1+(B799/B798-1)*Calc!$Z$1)*S797),0))</f>
        <v>0</v>
      </c>
      <c r="T798">
        <f>IF(B799="",T797,IFERROR(IF(AND(R798&gt;0,R797=0),R798,(1+(B799/B798-1)*Calc!$Z$1-L799)*T797),0))</f>
        <v>0</v>
      </c>
      <c r="U798">
        <f>IF(B799="",U797,IFERROR(IF(AND(R798&gt;0,R797=0),R798,(1+(B799/B798-1)*Calc!$Z$1-M799*2)*U797),0))</f>
        <v>0</v>
      </c>
      <c r="V798">
        <f>IF(B799="",V797,IFERROR(IF(AND(R798&gt;0,R797=0),R798,(1+(B799/B798-1)*Calc!$Z$1-N799*2)*V797),0))</f>
        <v>0</v>
      </c>
      <c r="W798">
        <f>IF(ISNUMBER(C798),C798,W797)</f>
        <v>0.4</v>
      </c>
      <c r="Y798" s="1" t="e">
        <f>IF(AND(Q798&gt;=Chart!$F$2,Q798&lt;=Chart!$F$3),Q798,#N/A)</f>
        <v>#N/A</v>
      </c>
      <c r="Z798" t="e">
        <f>IF(AND(Q798&gt;=Chart!$F$2,Q798&lt;=Chart!$F$3),R798,#N/A)</f>
        <v>#N/A</v>
      </c>
      <c r="AA798" t="e">
        <f>IF(AND(Q798&gt;=Chart!$F$2,Q798&lt;=Chart!$F$3),S798,#N/A)</f>
        <v>#N/A</v>
      </c>
      <c r="AB798" t="e">
        <f>IF(AND(Q798&gt;=Chart!$F$2,Q798&lt;=Chart!$F$3),T798,#N/A)</f>
        <v>#N/A</v>
      </c>
      <c r="AC798" t="e">
        <f>IF(AND(Q798&gt;=Chart!$F$2,Q798&lt;=Chart!$F$3),U798,#N/A)</f>
        <v>#N/A</v>
      </c>
      <c r="AD798" t="e">
        <f>IF(AND(Q798&gt;=Chart!$F$2,Q798&lt;=Chart!$F$3),V798,#N/A)</f>
        <v>#N/A</v>
      </c>
      <c r="AE798" t="e">
        <f>IF(AND(Q798&gt;=Chart!$F$2,Q798&lt;=Chart!$F$3),I798,#N/A)</f>
        <v>#N/A</v>
      </c>
      <c r="AF798" t="e">
        <f>IF(AND(Q798&gt;=Chart!$F$2,Q798&lt;=Chart!$F$3),H798/100,#N/A)</f>
        <v>#N/A</v>
      </c>
      <c r="AG798" t="e">
        <f>IF(AND(Q798&gt;=Chart!$F$2,Q798&lt;=Chart!$F$3),W798/100,#N/A)</f>
        <v>#N/A</v>
      </c>
    </row>
    <row r="799" spans="1:33" x14ac:dyDescent="0.25">
      <c r="A799">
        <v>1470835800</v>
      </c>
      <c r="B799">
        <f>INDEX('Daily Data ADJ'!$1:$1048576,MATCH(Calc!$A799,'Daily Data ADJ'!$A:$A,0),MATCH("SPY, CBOE BZX: Close",'Daily Data ADJ'!$1:$1,0))</f>
        <v>193.88299223999999</v>
      </c>
      <c r="C799">
        <f>INDEX('Daily Data ADJ'!$1:$1048576,MATCH(Calc!$A799,'Daily Data ADJ'!$A:$A,0),MATCH("EFFR, FRED: Close",'Daily Data ADJ'!$1:$1,0))</f>
        <v>0.4</v>
      </c>
      <c r="D799" t="str">
        <f>INDEX('Daily Data ADJ'!$1:$1048576,MATCH(Calc!$A799,'Daily Data ADJ'!$A:$A,1),MATCH("SOFR, FRED: Close",'Daily Data ADJ'!$1:$1,0))</f>
        <v>NaN</v>
      </c>
      <c r="E799">
        <f>INDEX('Daily Data ADJ'!$1:$1048576,MATCH(Calc!$A799,'Daily Data ADJ'!$A:$A,0),MATCH("UPRO, CBOE BZX: Close",'Daily Data ADJ'!$1:$1,0))</f>
        <v>12.175520799999999</v>
      </c>
      <c r="F799">
        <f>INDEX('Daily Data ADJ'!$1:$1048576,MATCH(Calc!$A799,'Daily Data ADJ'!$A:$A,0),MATCH("ES1!, CME_MINI: Close",'Daily Data ADJ'!$1:$1,0))</f>
        <v>2172.75</v>
      </c>
      <c r="G799">
        <f>INDEX('Daily Data ADJ'!$1:$1048576,MATCH(Calc!$A799,'Daily Data ADJ'!$A:$A,0),MATCH("ES2!, CME_MINI: Close",'Daily Data ADJ'!$1:$1,0))</f>
        <v>2165.5</v>
      </c>
      <c r="H799">
        <f>INDEX('QUANDL MULTPL SP500_DIV_YIELD_M'!$A:$G,MATCH(Calc!$A799,'QUANDL MULTPL SP500_DIV_YIELD_M'!$A:$A,1),MATCH('QUANDL MULTPL SP500_DIV_YIELD_M'!$E$1,'QUANDL MULTPL SP500_DIV_YIELD_M'!$A$1:$G$1,0))</f>
        <v>2.08</v>
      </c>
      <c r="I799" s="5">
        <f t="shared" si="72"/>
        <v>7.5195156068402352E-3</v>
      </c>
      <c r="J799" s="1">
        <f>A799/24/60/60+DATE(1970,1,1)</f>
        <v>42592.5625</v>
      </c>
      <c r="K799" s="3">
        <f t="shared" si="75"/>
        <v>1</v>
      </c>
      <c r="L799" s="6">
        <f>(1+Chart!$F$4)^(1/(365/K799))-1</f>
        <v>6.6592785027408397E-5</v>
      </c>
      <c r="M799" s="6">
        <f t="shared" si="76"/>
        <v>1.0937104383712537E-5</v>
      </c>
      <c r="N799" s="6">
        <f t="shared" si="77"/>
        <v>2.0524553038026028E-5</v>
      </c>
      <c r="O799">
        <f>O798*(B799/B798)</f>
        <v>193.8829922400011</v>
      </c>
      <c r="P799">
        <f t="shared" si="73"/>
        <v>2016</v>
      </c>
      <c r="Q799" s="1">
        <f t="shared" si="74"/>
        <v>42592.5625</v>
      </c>
      <c r="R799">
        <f>IF(B800="",R798,IF(Q799&gt;=Chart!$F$2,E799,0))</f>
        <v>0</v>
      </c>
      <c r="S799">
        <f>IF(B800="",S798,IFERROR(IF(AND(R799&gt;0,R798=0),R799,(1+(B800/B799-1)*Calc!$Z$1)*S798),0))</f>
        <v>0</v>
      </c>
      <c r="T799">
        <f>IF(B800="",T798,IFERROR(IF(AND(R799&gt;0,R798=0),R799,(1+(B800/B799-1)*Calc!$Z$1-L800)*T798),0))</f>
        <v>0</v>
      </c>
      <c r="U799">
        <f>IF(B800="",U798,IFERROR(IF(AND(R799&gt;0,R798=0),R799,(1+(B800/B799-1)*Calc!$Z$1-M800*2)*U798),0))</f>
        <v>0</v>
      </c>
      <c r="V799">
        <f>IF(B800="",V798,IFERROR(IF(AND(R799&gt;0,R798=0),R799,(1+(B800/B799-1)*Calc!$Z$1-N800*2)*V798),0))</f>
        <v>0</v>
      </c>
      <c r="W799">
        <f>IF(ISNUMBER(C799),C799,W798)</f>
        <v>0.4</v>
      </c>
      <c r="Y799" s="1" t="e">
        <f>IF(AND(Q799&gt;=Chart!$F$2,Q799&lt;=Chart!$F$3),Q799,#N/A)</f>
        <v>#N/A</v>
      </c>
      <c r="Z799" t="e">
        <f>IF(AND(Q799&gt;=Chart!$F$2,Q799&lt;=Chart!$F$3),R799,#N/A)</f>
        <v>#N/A</v>
      </c>
      <c r="AA799" t="e">
        <f>IF(AND(Q799&gt;=Chart!$F$2,Q799&lt;=Chart!$F$3),S799,#N/A)</f>
        <v>#N/A</v>
      </c>
      <c r="AB799" t="e">
        <f>IF(AND(Q799&gt;=Chart!$F$2,Q799&lt;=Chart!$F$3),T799,#N/A)</f>
        <v>#N/A</v>
      </c>
      <c r="AC799" t="e">
        <f>IF(AND(Q799&gt;=Chart!$F$2,Q799&lt;=Chart!$F$3),U799,#N/A)</f>
        <v>#N/A</v>
      </c>
      <c r="AD799" t="e">
        <f>IF(AND(Q799&gt;=Chart!$F$2,Q799&lt;=Chart!$F$3),V799,#N/A)</f>
        <v>#N/A</v>
      </c>
      <c r="AE799" t="e">
        <f>IF(AND(Q799&gt;=Chart!$F$2,Q799&lt;=Chart!$F$3),I799,#N/A)</f>
        <v>#N/A</v>
      </c>
      <c r="AF799" t="e">
        <f>IF(AND(Q799&gt;=Chart!$F$2,Q799&lt;=Chart!$F$3),H799/100,#N/A)</f>
        <v>#N/A</v>
      </c>
      <c r="AG799" t="e">
        <f>IF(AND(Q799&gt;=Chart!$F$2,Q799&lt;=Chart!$F$3),W799/100,#N/A)</f>
        <v>#N/A</v>
      </c>
    </row>
    <row r="800" spans="1:33" x14ac:dyDescent="0.25">
      <c r="A800">
        <v>1470922200</v>
      </c>
      <c r="B800">
        <f>INDEX('Daily Data ADJ'!$1:$1048576,MATCH(Calc!$A800,'Daily Data ADJ'!$A:$A,0),MATCH("SPY, CBOE BZX: Close",'Daily Data ADJ'!$1:$1,0))</f>
        <v>194.78274329999999</v>
      </c>
      <c r="C800">
        <f>INDEX('Daily Data ADJ'!$1:$1048576,MATCH(Calc!$A800,'Daily Data ADJ'!$A:$A,0),MATCH("EFFR, FRED: Close",'Daily Data ADJ'!$1:$1,0))</f>
        <v>0.4</v>
      </c>
      <c r="D800" t="str">
        <f>INDEX('Daily Data ADJ'!$1:$1048576,MATCH(Calc!$A800,'Daily Data ADJ'!$A:$A,1),MATCH("SOFR, FRED: Close",'Daily Data ADJ'!$1:$1,0))</f>
        <v>NaN</v>
      </c>
      <c r="E800">
        <f>INDEX('Daily Data ADJ'!$1:$1048576,MATCH(Calc!$A800,'Daily Data ADJ'!$A:$A,0),MATCH("UPRO, CBOE BZX: Close",'Daily Data ADJ'!$1:$1,0))</f>
        <v>12.35048448</v>
      </c>
      <c r="F800">
        <f>INDEX('Daily Data ADJ'!$1:$1048576,MATCH(Calc!$A800,'Daily Data ADJ'!$A:$A,0),MATCH("ES1!, CME_MINI: Close",'Daily Data ADJ'!$1:$1,0))</f>
        <v>2181.75</v>
      </c>
      <c r="G800">
        <f>INDEX('Daily Data ADJ'!$1:$1048576,MATCH(Calc!$A800,'Daily Data ADJ'!$A:$A,0),MATCH("ES2!, CME_MINI: Close",'Daily Data ADJ'!$1:$1,0))</f>
        <v>2174.5</v>
      </c>
      <c r="H800">
        <f>INDEX('QUANDL MULTPL SP500_DIV_YIELD_M'!$A:$G,MATCH(Calc!$A800,'QUANDL MULTPL SP500_DIV_YIELD_M'!$A:$A,1),MATCH('QUANDL MULTPL SP500_DIV_YIELD_M'!$E$1,'QUANDL MULTPL SP500_DIV_YIELD_M'!$A$1:$G$1,0))</f>
        <v>2.08</v>
      </c>
      <c r="I800" s="5">
        <f t="shared" si="72"/>
        <v>7.5740260922521757E-3</v>
      </c>
      <c r="J800" s="1">
        <f>A800/24/60/60+DATE(1970,1,1)</f>
        <v>42593.5625</v>
      </c>
      <c r="K800" s="3">
        <f t="shared" si="75"/>
        <v>1</v>
      </c>
      <c r="L800" s="6">
        <f>(1+Chart!$F$4)^(1/(365/K800))-1</f>
        <v>6.6592785027408397E-5</v>
      </c>
      <c r="M800" s="6">
        <f t="shared" si="76"/>
        <v>1.0937104383712537E-5</v>
      </c>
      <c r="N800" s="6">
        <f t="shared" si="77"/>
        <v>2.0672781265496099E-5</v>
      </c>
      <c r="O800">
        <f>O799*(B800/B799)</f>
        <v>194.7827433000011</v>
      </c>
      <c r="P800">
        <f t="shared" si="73"/>
        <v>2016</v>
      </c>
      <c r="Q800" s="1">
        <f t="shared" si="74"/>
        <v>42593.5625</v>
      </c>
      <c r="R800">
        <f>IF(B801="",R799,IF(Q800&gt;=Chart!$F$2,E800,0))</f>
        <v>0</v>
      </c>
      <c r="S800">
        <f>IF(B801="",S799,IFERROR(IF(AND(R800&gt;0,R799=0),R800,(1+(B801/B800-1)*Calc!$Z$1)*S799),0))</f>
        <v>0</v>
      </c>
      <c r="T800">
        <f>IF(B801="",T799,IFERROR(IF(AND(R800&gt;0,R799=0),R800,(1+(B801/B800-1)*Calc!$Z$1-L801)*T799),0))</f>
        <v>0</v>
      </c>
      <c r="U800">
        <f>IF(B801="",U799,IFERROR(IF(AND(R800&gt;0,R799=0),R800,(1+(B801/B800-1)*Calc!$Z$1-M801*2)*U799),0))</f>
        <v>0</v>
      </c>
      <c r="V800">
        <f>IF(B801="",V799,IFERROR(IF(AND(R800&gt;0,R799=0),R800,(1+(B801/B800-1)*Calc!$Z$1-N801*2)*V799),0))</f>
        <v>0</v>
      </c>
      <c r="W800">
        <f>IF(ISNUMBER(C800),C800,W799)</f>
        <v>0.4</v>
      </c>
      <c r="Y800" s="1" t="e">
        <f>IF(AND(Q800&gt;=Chart!$F$2,Q800&lt;=Chart!$F$3),Q800,#N/A)</f>
        <v>#N/A</v>
      </c>
      <c r="Z800" t="e">
        <f>IF(AND(Q800&gt;=Chart!$F$2,Q800&lt;=Chart!$F$3),R800,#N/A)</f>
        <v>#N/A</v>
      </c>
      <c r="AA800" t="e">
        <f>IF(AND(Q800&gt;=Chart!$F$2,Q800&lt;=Chart!$F$3),S800,#N/A)</f>
        <v>#N/A</v>
      </c>
      <c r="AB800" t="e">
        <f>IF(AND(Q800&gt;=Chart!$F$2,Q800&lt;=Chart!$F$3),T800,#N/A)</f>
        <v>#N/A</v>
      </c>
      <c r="AC800" t="e">
        <f>IF(AND(Q800&gt;=Chart!$F$2,Q800&lt;=Chart!$F$3),U800,#N/A)</f>
        <v>#N/A</v>
      </c>
      <c r="AD800" t="e">
        <f>IF(AND(Q800&gt;=Chart!$F$2,Q800&lt;=Chart!$F$3),V800,#N/A)</f>
        <v>#N/A</v>
      </c>
      <c r="AE800" t="e">
        <f>IF(AND(Q800&gt;=Chart!$F$2,Q800&lt;=Chart!$F$3),I800,#N/A)</f>
        <v>#N/A</v>
      </c>
      <c r="AF800" t="e">
        <f>IF(AND(Q800&gt;=Chart!$F$2,Q800&lt;=Chart!$F$3),H800/100,#N/A)</f>
        <v>#N/A</v>
      </c>
      <c r="AG800" t="e">
        <f>IF(AND(Q800&gt;=Chart!$F$2,Q800&lt;=Chart!$F$3),W800/100,#N/A)</f>
        <v>#N/A</v>
      </c>
    </row>
    <row r="801" spans="1:33" x14ac:dyDescent="0.25">
      <c r="A801">
        <v>1471008600</v>
      </c>
      <c r="B801">
        <f>INDEX('Daily Data ADJ'!$1:$1048576,MATCH(Calc!$A801,'Daily Data ADJ'!$A:$A,0),MATCH("SPY, CBOE BZX: Close",'Daily Data ADJ'!$1:$1,0))</f>
        <v>194.61348319999999</v>
      </c>
      <c r="C801">
        <f>INDEX('Daily Data ADJ'!$1:$1048576,MATCH(Calc!$A801,'Daily Data ADJ'!$A:$A,0),MATCH("EFFR, FRED: Close",'Daily Data ADJ'!$1:$1,0))</f>
        <v>0.4</v>
      </c>
      <c r="D801" t="str">
        <f>INDEX('Daily Data ADJ'!$1:$1048576,MATCH(Calc!$A801,'Daily Data ADJ'!$A:$A,1),MATCH("SOFR, FRED: Close",'Daily Data ADJ'!$1:$1,0))</f>
        <v>NaN</v>
      </c>
      <c r="E801">
        <f>INDEX('Daily Data ADJ'!$1:$1048576,MATCH(Calc!$A801,'Daily Data ADJ'!$A:$A,0),MATCH("UPRO, CBOE BZX: Close",'Daily Data ADJ'!$1:$1,0))</f>
        <v>12.314510240000001</v>
      </c>
      <c r="F801">
        <f>INDEX('Daily Data ADJ'!$1:$1048576,MATCH(Calc!$A801,'Daily Data ADJ'!$A:$A,0),MATCH("ES1!, CME_MINI: Close",'Daily Data ADJ'!$1:$1,0))</f>
        <v>2180.25</v>
      </c>
      <c r="G801">
        <f>INDEX('Daily Data ADJ'!$1:$1048576,MATCH(Calc!$A801,'Daily Data ADJ'!$A:$A,0),MATCH("ES2!, CME_MINI: Close",'Daily Data ADJ'!$1:$1,0))</f>
        <v>2173</v>
      </c>
      <c r="H801">
        <f>INDEX('QUANDL MULTPL SP500_DIV_YIELD_M'!$A:$G,MATCH(Calc!$A801,'QUANDL MULTPL SP500_DIV_YIELD_M'!$A:$A,1),MATCH('QUANDL MULTPL SP500_DIV_YIELD_M'!$E$1,'QUANDL MULTPL SP500_DIV_YIELD_M'!$A$1:$G$1,0))</f>
        <v>2.08</v>
      </c>
      <c r="I801" s="5">
        <f t="shared" si="72"/>
        <v>7.564972107371129E-3</v>
      </c>
      <c r="J801" s="1">
        <f>A801/24/60/60+DATE(1970,1,1)</f>
        <v>42594.5625</v>
      </c>
      <c r="K801" s="3">
        <f t="shared" si="75"/>
        <v>1</v>
      </c>
      <c r="L801" s="6">
        <f>(1+Chart!$F$4)^(1/(365/K801))-1</f>
        <v>6.6592785027408397E-5</v>
      </c>
      <c r="M801" s="6">
        <f t="shared" si="76"/>
        <v>1.0937104383712537E-5</v>
      </c>
      <c r="N801" s="6">
        <f t="shared" si="77"/>
        <v>2.0648161672909282E-5</v>
      </c>
      <c r="O801">
        <f>O800*(B801/B800)</f>
        <v>194.6134832000011</v>
      </c>
      <c r="P801">
        <f t="shared" si="73"/>
        <v>2016</v>
      </c>
      <c r="Q801" s="1">
        <f t="shared" si="74"/>
        <v>42594.5625</v>
      </c>
      <c r="R801">
        <f>IF(B802="",R800,IF(Q801&gt;=Chart!$F$2,E801,0))</f>
        <v>0</v>
      </c>
      <c r="S801">
        <f>IF(B802="",S800,IFERROR(IF(AND(R801&gt;0,R800=0),R801,(1+(B802/B801-1)*Calc!$Z$1)*S800),0))</f>
        <v>0</v>
      </c>
      <c r="T801">
        <f>IF(B802="",T800,IFERROR(IF(AND(R801&gt;0,R800=0),R801,(1+(B802/B801-1)*Calc!$Z$1-L802)*T800),0))</f>
        <v>0</v>
      </c>
      <c r="U801">
        <f>IF(B802="",U800,IFERROR(IF(AND(R801&gt;0,R800=0),R801,(1+(B802/B801-1)*Calc!$Z$1-M802*2)*U800),0))</f>
        <v>0</v>
      </c>
      <c r="V801">
        <f>IF(B802="",V800,IFERROR(IF(AND(R801&gt;0,R800=0),R801,(1+(B802/B801-1)*Calc!$Z$1-N802*2)*V800),0))</f>
        <v>0</v>
      </c>
      <c r="W801">
        <f>IF(ISNUMBER(C801),C801,W800)</f>
        <v>0.4</v>
      </c>
      <c r="Y801" s="1" t="e">
        <f>IF(AND(Q801&gt;=Chart!$F$2,Q801&lt;=Chart!$F$3),Q801,#N/A)</f>
        <v>#N/A</v>
      </c>
      <c r="Z801" t="e">
        <f>IF(AND(Q801&gt;=Chart!$F$2,Q801&lt;=Chart!$F$3),R801,#N/A)</f>
        <v>#N/A</v>
      </c>
      <c r="AA801" t="e">
        <f>IF(AND(Q801&gt;=Chart!$F$2,Q801&lt;=Chart!$F$3),S801,#N/A)</f>
        <v>#N/A</v>
      </c>
      <c r="AB801" t="e">
        <f>IF(AND(Q801&gt;=Chart!$F$2,Q801&lt;=Chart!$F$3),T801,#N/A)</f>
        <v>#N/A</v>
      </c>
      <c r="AC801" t="e">
        <f>IF(AND(Q801&gt;=Chart!$F$2,Q801&lt;=Chart!$F$3),U801,#N/A)</f>
        <v>#N/A</v>
      </c>
      <c r="AD801" t="e">
        <f>IF(AND(Q801&gt;=Chart!$F$2,Q801&lt;=Chart!$F$3),V801,#N/A)</f>
        <v>#N/A</v>
      </c>
      <c r="AE801" t="e">
        <f>IF(AND(Q801&gt;=Chart!$F$2,Q801&lt;=Chart!$F$3),I801,#N/A)</f>
        <v>#N/A</v>
      </c>
      <c r="AF801" t="e">
        <f>IF(AND(Q801&gt;=Chart!$F$2,Q801&lt;=Chart!$F$3),H801/100,#N/A)</f>
        <v>#N/A</v>
      </c>
      <c r="AG801" t="e">
        <f>IF(AND(Q801&gt;=Chart!$F$2,Q801&lt;=Chart!$F$3),W801/100,#N/A)</f>
        <v>#N/A</v>
      </c>
    </row>
    <row r="802" spans="1:33" x14ac:dyDescent="0.25">
      <c r="A802">
        <v>1471267800</v>
      </c>
      <c r="B802">
        <f>INDEX('Daily Data ADJ'!$1:$1048576,MATCH(Calc!$A802,'Daily Data ADJ'!$A:$A,0),MATCH("SPY, CBOE BZX: Close",'Daily Data ADJ'!$1:$1,0))</f>
        <v>195.17471406999999</v>
      </c>
      <c r="C802">
        <f>INDEX('Daily Data ADJ'!$1:$1048576,MATCH(Calc!$A802,'Daily Data ADJ'!$A:$A,0),MATCH("EFFR, FRED: Close",'Daily Data ADJ'!$1:$1,0))</f>
        <v>0.4</v>
      </c>
      <c r="D802" t="str">
        <f>INDEX('Daily Data ADJ'!$1:$1048576,MATCH(Calc!$A802,'Daily Data ADJ'!$A:$A,1),MATCH("SOFR, FRED: Close",'Daily Data ADJ'!$1:$1,0))</f>
        <v>NaN</v>
      </c>
      <c r="E802">
        <f>INDEX('Daily Data ADJ'!$1:$1048576,MATCH(Calc!$A802,'Daily Data ADJ'!$A:$A,0),MATCH("UPRO, CBOE BZX: Close",'Daily Data ADJ'!$1:$1,0))</f>
        <v>12.428972999999999</v>
      </c>
      <c r="F802">
        <f>INDEX('Daily Data ADJ'!$1:$1048576,MATCH(Calc!$A802,'Daily Data ADJ'!$A:$A,0),MATCH("ES1!, CME_MINI: Close",'Daily Data ADJ'!$1:$1,0))</f>
        <v>2186</v>
      </c>
      <c r="G802">
        <f>INDEX('Daily Data ADJ'!$1:$1048576,MATCH(Calc!$A802,'Daily Data ADJ'!$A:$A,0),MATCH("ES2!, CME_MINI: Close",'Daily Data ADJ'!$1:$1,0))</f>
        <v>2178.5</v>
      </c>
      <c r="H802">
        <f>INDEX('QUANDL MULTPL SP500_DIV_YIELD_M'!$A:$G,MATCH(Calc!$A802,'QUANDL MULTPL SP500_DIV_YIELD_M'!$A:$A,1),MATCH('QUANDL MULTPL SP500_DIV_YIELD_M'!$E$1,'QUANDL MULTPL SP500_DIV_YIELD_M'!$A$1:$G$1,0))</f>
        <v>2.08</v>
      </c>
      <c r="I802" s="5">
        <f t="shared" si="72"/>
        <v>7.1467697843085737E-3</v>
      </c>
      <c r="J802" s="1">
        <f>A802/24/60/60+DATE(1970,1,1)</f>
        <v>42597.5625</v>
      </c>
      <c r="K802" s="3">
        <f t="shared" si="75"/>
        <v>3</v>
      </c>
      <c r="L802" s="6">
        <f>(1+Chart!$F$4)^(1/(365/K802))-1</f>
        <v>1.9979165917494157E-4</v>
      </c>
      <c r="M802" s="6">
        <f t="shared" si="76"/>
        <v>3.2811672013410842E-5</v>
      </c>
      <c r="N802" s="6">
        <f t="shared" si="77"/>
        <v>5.8533378656910884E-5</v>
      </c>
      <c r="O802">
        <f>O801*(B802/B801)</f>
        <v>195.1747140700011</v>
      </c>
      <c r="P802">
        <f t="shared" si="73"/>
        <v>2016</v>
      </c>
      <c r="Q802" s="1">
        <f t="shared" si="74"/>
        <v>42597.5625</v>
      </c>
      <c r="R802">
        <f>IF(B803="",R801,IF(Q802&gt;=Chart!$F$2,E802,0))</f>
        <v>0</v>
      </c>
      <c r="S802">
        <f>IF(B803="",S801,IFERROR(IF(AND(R802&gt;0,R801=0),R802,(1+(B803/B802-1)*Calc!$Z$1)*S801),0))</f>
        <v>0</v>
      </c>
      <c r="T802">
        <f>IF(B803="",T801,IFERROR(IF(AND(R802&gt;0,R801=0),R802,(1+(B803/B802-1)*Calc!$Z$1-L803)*T801),0))</f>
        <v>0</v>
      </c>
      <c r="U802">
        <f>IF(B803="",U801,IFERROR(IF(AND(R802&gt;0,R801=0),R802,(1+(B803/B802-1)*Calc!$Z$1-M803*2)*U801),0))</f>
        <v>0</v>
      </c>
      <c r="V802">
        <f>IF(B803="",V801,IFERROR(IF(AND(R802&gt;0,R801=0),R802,(1+(B803/B802-1)*Calc!$Z$1-N803*2)*V801),0))</f>
        <v>0</v>
      </c>
      <c r="W802">
        <f>IF(ISNUMBER(C802),C802,W801)</f>
        <v>0.4</v>
      </c>
      <c r="Y802" s="1" t="e">
        <f>IF(AND(Q802&gt;=Chart!$F$2,Q802&lt;=Chart!$F$3),Q802,#N/A)</f>
        <v>#N/A</v>
      </c>
      <c r="Z802" t="e">
        <f>IF(AND(Q802&gt;=Chart!$F$2,Q802&lt;=Chart!$F$3),R802,#N/A)</f>
        <v>#N/A</v>
      </c>
      <c r="AA802" t="e">
        <f>IF(AND(Q802&gt;=Chart!$F$2,Q802&lt;=Chart!$F$3),S802,#N/A)</f>
        <v>#N/A</v>
      </c>
      <c r="AB802" t="e">
        <f>IF(AND(Q802&gt;=Chart!$F$2,Q802&lt;=Chart!$F$3),T802,#N/A)</f>
        <v>#N/A</v>
      </c>
      <c r="AC802" t="e">
        <f>IF(AND(Q802&gt;=Chart!$F$2,Q802&lt;=Chart!$F$3),U802,#N/A)</f>
        <v>#N/A</v>
      </c>
      <c r="AD802" t="e">
        <f>IF(AND(Q802&gt;=Chart!$F$2,Q802&lt;=Chart!$F$3),V802,#N/A)</f>
        <v>#N/A</v>
      </c>
      <c r="AE802" t="e">
        <f>IF(AND(Q802&gt;=Chart!$F$2,Q802&lt;=Chart!$F$3),I802,#N/A)</f>
        <v>#N/A</v>
      </c>
      <c r="AF802" t="e">
        <f>IF(AND(Q802&gt;=Chart!$F$2,Q802&lt;=Chart!$F$3),H802/100,#N/A)</f>
        <v>#N/A</v>
      </c>
      <c r="AG802" t="e">
        <f>IF(AND(Q802&gt;=Chart!$F$2,Q802&lt;=Chart!$F$3),W802/100,#N/A)</f>
        <v>#N/A</v>
      </c>
    </row>
    <row r="803" spans="1:33" x14ac:dyDescent="0.25">
      <c r="A803">
        <v>1471354200</v>
      </c>
      <c r="B803">
        <f>INDEX('Daily Data ADJ'!$1:$1048576,MATCH(Calc!$A803,'Daily Data ADJ'!$A:$A,0),MATCH("SPY, CBOE BZX: Close",'Daily Data ADJ'!$1:$1,0))</f>
        <v>194.16806188000001</v>
      </c>
      <c r="C803">
        <f>INDEX('Daily Data ADJ'!$1:$1048576,MATCH(Calc!$A803,'Daily Data ADJ'!$A:$A,0),MATCH("EFFR, FRED: Close",'Daily Data ADJ'!$1:$1,0))</f>
        <v>0.4</v>
      </c>
      <c r="D803" t="str">
        <f>INDEX('Daily Data ADJ'!$1:$1048576,MATCH(Calc!$A803,'Daily Data ADJ'!$A:$A,1),MATCH("SOFR, FRED: Close",'Daily Data ADJ'!$1:$1,0))</f>
        <v>NaN</v>
      </c>
      <c r="E803">
        <f>INDEX('Daily Data ADJ'!$1:$1048576,MATCH(Calc!$A803,'Daily Data ADJ'!$A:$A,0),MATCH("UPRO, CBOE BZX: Close",'Daily Data ADJ'!$1:$1,0))</f>
        <v>12.224576130000001</v>
      </c>
      <c r="F803">
        <f>INDEX('Daily Data ADJ'!$1:$1048576,MATCH(Calc!$A803,'Daily Data ADJ'!$A:$A,0),MATCH("ES1!, CME_MINI: Close",'Daily Data ADJ'!$1:$1,0))</f>
        <v>2176.75</v>
      </c>
      <c r="G803">
        <f>INDEX('Daily Data ADJ'!$1:$1048576,MATCH(Calc!$A803,'Daily Data ADJ'!$A:$A,0),MATCH("ES2!, CME_MINI: Close",'Daily Data ADJ'!$1:$1,0))</f>
        <v>2169.25</v>
      </c>
      <c r="H803">
        <f>INDEX('QUANDL MULTPL SP500_DIV_YIELD_M'!$A:$G,MATCH(Calc!$A803,'QUANDL MULTPL SP500_DIV_YIELD_M'!$A:$A,1),MATCH('QUANDL MULTPL SP500_DIV_YIELD_M'!$E$1,'QUANDL MULTPL SP500_DIV_YIELD_M'!$A$1:$G$1,0))</f>
        <v>2.08</v>
      </c>
      <c r="I803" s="5">
        <f t="shared" si="72"/>
        <v>7.0890510277794166E-3</v>
      </c>
      <c r="J803" s="1">
        <f>A803/24/60/60+DATE(1970,1,1)</f>
        <v>42598.5625</v>
      </c>
      <c r="K803" s="3">
        <f t="shared" si="75"/>
        <v>1</v>
      </c>
      <c r="L803" s="6">
        <f>(1+Chart!$F$4)^(1/(365/K803))-1</f>
        <v>6.6592785027408397E-5</v>
      </c>
      <c r="M803" s="6">
        <f t="shared" si="76"/>
        <v>1.0937104383712537E-5</v>
      </c>
      <c r="N803" s="6">
        <f t="shared" si="77"/>
        <v>1.9353726542048477E-5</v>
      </c>
      <c r="O803">
        <f>O802*(B803/B802)</f>
        <v>194.16806188000112</v>
      </c>
      <c r="P803">
        <f t="shared" si="73"/>
        <v>2016</v>
      </c>
      <c r="Q803" s="1">
        <f t="shared" si="74"/>
        <v>42598.5625</v>
      </c>
      <c r="R803">
        <f>IF(B804="",R802,IF(Q803&gt;=Chart!$F$2,E803,0))</f>
        <v>0</v>
      </c>
      <c r="S803">
        <f>IF(B804="",S802,IFERROR(IF(AND(R803&gt;0,R802=0),R803,(1+(B804/B803-1)*Calc!$Z$1)*S802),0))</f>
        <v>0</v>
      </c>
      <c r="T803">
        <f>IF(B804="",T802,IFERROR(IF(AND(R803&gt;0,R802=0),R803,(1+(B804/B803-1)*Calc!$Z$1-L804)*T802),0))</f>
        <v>0</v>
      </c>
      <c r="U803">
        <f>IF(B804="",U802,IFERROR(IF(AND(R803&gt;0,R802=0),R803,(1+(B804/B803-1)*Calc!$Z$1-M804*2)*U802),0))</f>
        <v>0</v>
      </c>
      <c r="V803">
        <f>IF(B804="",V802,IFERROR(IF(AND(R803&gt;0,R802=0),R803,(1+(B804/B803-1)*Calc!$Z$1-N804*2)*V802),0))</f>
        <v>0</v>
      </c>
      <c r="W803">
        <f>IF(ISNUMBER(C803),C803,W802)</f>
        <v>0.4</v>
      </c>
      <c r="Y803" s="1" t="e">
        <f>IF(AND(Q803&gt;=Chart!$F$2,Q803&lt;=Chart!$F$3),Q803,#N/A)</f>
        <v>#N/A</v>
      </c>
      <c r="Z803" t="e">
        <f>IF(AND(Q803&gt;=Chart!$F$2,Q803&lt;=Chart!$F$3),R803,#N/A)</f>
        <v>#N/A</v>
      </c>
      <c r="AA803" t="e">
        <f>IF(AND(Q803&gt;=Chart!$F$2,Q803&lt;=Chart!$F$3),S803,#N/A)</f>
        <v>#N/A</v>
      </c>
      <c r="AB803" t="e">
        <f>IF(AND(Q803&gt;=Chart!$F$2,Q803&lt;=Chart!$F$3),T803,#N/A)</f>
        <v>#N/A</v>
      </c>
      <c r="AC803" t="e">
        <f>IF(AND(Q803&gt;=Chart!$F$2,Q803&lt;=Chart!$F$3),U803,#N/A)</f>
        <v>#N/A</v>
      </c>
      <c r="AD803" t="e">
        <f>IF(AND(Q803&gt;=Chart!$F$2,Q803&lt;=Chart!$F$3),V803,#N/A)</f>
        <v>#N/A</v>
      </c>
      <c r="AE803" t="e">
        <f>IF(AND(Q803&gt;=Chart!$F$2,Q803&lt;=Chart!$F$3),I803,#N/A)</f>
        <v>#N/A</v>
      </c>
      <c r="AF803" t="e">
        <f>IF(AND(Q803&gt;=Chart!$F$2,Q803&lt;=Chart!$F$3),H803/100,#N/A)</f>
        <v>#N/A</v>
      </c>
      <c r="AG803" t="e">
        <f>IF(AND(Q803&gt;=Chart!$F$2,Q803&lt;=Chart!$F$3),W803/100,#N/A)</f>
        <v>#N/A</v>
      </c>
    </row>
    <row r="804" spans="1:33" x14ac:dyDescent="0.25">
      <c r="A804">
        <v>1471440600</v>
      </c>
      <c r="B804">
        <f>INDEX('Daily Data ADJ'!$1:$1048576,MATCH(Calc!$A804,'Daily Data ADJ'!$A:$A,0),MATCH("SPY, CBOE BZX: Close",'Daily Data ADJ'!$1:$1,0))</f>
        <v>194.53330736000001</v>
      </c>
      <c r="C804">
        <f>INDEX('Daily Data ADJ'!$1:$1048576,MATCH(Calc!$A804,'Daily Data ADJ'!$A:$A,0),MATCH("EFFR, FRED: Close",'Daily Data ADJ'!$1:$1,0))</f>
        <v>0.4</v>
      </c>
      <c r="D804" t="str">
        <f>INDEX('Daily Data ADJ'!$1:$1048576,MATCH(Calc!$A804,'Daily Data ADJ'!$A:$A,1),MATCH("SOFR, FRED: Close",'Daily Data ADJ'!$1:$1,0))</f>
        <v>NaN</v>
      </c>
      <c r="E804">
        <f>INDEX('Daily Data ADJ'!$1:$1048576,MATCH(Calc!$A804,'Daily Data ADJ'!$A:$A,0),MATCH("UPRO, CBOE BZX: Close",'Daily Data ADJ'!$1:$1,0))</f>
        <v>12.28998258</v>
      </c>
      <c r="F804">
        <f>INDEX('Daily Data ADJ'!$1:$1048576,MATCH(Calc!$A804,'Daily Data ADJ'!$A:$A,0),MATCH("ES1!, CME_MINI: Close",'Daily Data ADJ'!$1:$1,0))</f>
        <v>2179.75</v>
      </c>
      <c r="G804">
        <f>INDEX('Daily Data ADJ'!$1:$1048576,MATCH(Calc!$A804,'Daily Data ADJ'!$A:$A,0),MATCH("ES2!, CME_MINI: Close",'Daily Data ADJ'!$1:$1,0))</f>
        <v>2172.25</v>
      </c>
      <c r="H804">
        <f>INDEX('QUANDL MULTPL SP500_DIV_YIELD_M'!$A:$G,MATCH(Calc!$A804,'QUANDL MULTPL SP500_DIV_YIELD_M'!$A:$A,1),MATCH('QUANDL MULTPL SP500_DIV_YIELD_M'!$E$1,'QUANDL MULTPL SP500_DIV_YIELD_M'!$A$1:$G$1,0))</f>
        <v>2.08</v>
      </c>
      <c r="I804" s="5">
        <f t="shared" si="72"/>
        <v>7.1078240212375104E-3</v>
      </c>
      <c r="J804" s="1">
        <f>A804/24/60/60+DATE(1970,1,1)</f>
        <v>42599.5625</v>
      </c>
      <c r="K804" s="3">
        <f t="shared" si="75"/>
        <v>1</v>
      </c>
      <c r="L804" s="6">
        <f>(1+Chart!$F$4)^(1/(365/K804))-1</f>
        <v>6.6592785027408397E-5</v>
      </c>
      <c r="M804" s="6">
        <f t="shared" si="76"/>
        <v>1.0937104383712537E-5</v>
      </c>
      <c r="N804" s="6">
        <f t="shared" si="77"/>
        <v>1.9404797870992141E-5</v>
      </c>
      <c r="O804">
        <f>O803*(B804/B803)</f>
        <v>194.53330736000109</v>
      </c>
      <c r="P804">
        <f t="shared" si="73"/>
        <v>2016</v>
      </c>
      <c r="Q804" s="1">
        <f t="shared" si="74"/>
        <v>42599.5625</v>
      </c>
      <c r="R804">
        <f>IF(B805="",R803,IF(Q804&gt;=Chart!$F$2,E804,0))</f>
        <v>0</v>
      </c>
      <c r="S804">
        <f>IF(B805="",S803,IFERROR(IF(AND(R804&gt;0,R803=0),R804,(1+(B805/B804-1)*Calc!$Z$1)*S803),0))</f>
        <v>0</v>
      </c>
      <c r="T804">
        <f>IF(B805="",T803,IFERROR(IF(AND(R804&gt;0,R803=0),R804,(1+(B805/B804-1)*Calc!$Z$1-L805)*T803),0))</f>
        <v>0</v>
      </c>
      <c r="U804">
        <f>IF(B805="",U803,IFERROR(IF(AND(R804&gt;0,R803=0),R804,(1+(B805/B804-1)*Calc!$Z$1-M805*2)*U803),0))</f>
        <v>0</v>
      </c>
      <c r="V804">
        <f>IF(B805="",V803,IFERROR(IF(AND(R804&gt;0,R803=0),R804,(1+(B805/B804-1)*Calc!$Z$1-N805*2)*V803),0))</f>
        <v>0</v>
      </c>
      <c r="W804">
        <f>IF(ISNUMBER(C804),C804,W803)</f>
        <v>0.4</v>
      </c>
      <c r="Y804" s="1" t="e">
        <f>IF(AND(Q804&gt;=Chart!$F$2,Q804&lt;=Chart!$F$3),Q804,#N/A)</f>
        <v>#N/A</v>
      </c>
      <c r="Z804" t="e">
        <f>IF(AND(Q804&gt;=Chart!$F$2,Q804&lt;=Chart!$F$3),R804,#N/A)</f>
        <v>#N/A</v>
      </c>
      <c r="AA804" t="e">
        <f>IF(AND(Q804&gt;=Chart!$F$2,Q804&lt;=Chart!$F$3),S804,#N/A)</f>
        <v>#N/A</v>
      </c>
      <c r="AB804" t="e">
        <f>IF(AND(Q804&gt;=Chart!$F$2,Q804&lt;=Chart!$F$3),T804,#N/A)</f>
        <v>#N/A</v>
      </c>
      <c r="AC804" t="e">
        <f>IF(AND(Q804&gt;=Chart!$F$2,Q804&lt;=Chart!$F$3),U804,#N/A)</f>
        <v>#N/A</v>
      </c>
      <c r="AD804" t="e">
        <f>IF(AND(Q804&gt;=Chart!$F$2,Q804&lt;=Chart!$F$3),V804,#N/A)</f>
        <v>#N/A</v>
      </c>
      <c r="AE804" t="e">
        <f>IF(AND(Q804&gt;=Chart!$F$2,Q804&lt;=Chart!$F$3),I804,#N/A)</f>
        <v>#N/A</v>
      </c>
      <c r="AF804" t="e">
        <f>IF(AND(Q804&gt;=Chart!$F$2,Q804&lt;=Chart!$F$3),H804/100,#N/A)</f>
        <v>#N/A</v>
      </c>
      <c r="AG804" t="e">
        <f>IF(AND(Q804&gt;=Chart!$F$2,Q804&lt;=Chart!$F$3),W804/100,#N/A)</f>
        <v>#N/A</v>
      </c>
    </row>
    <row r="805" spans="1:33" x14ac:dyDescent="0.25">
      <c r="A805">
        <v>1471527000</v>
      </c>
      <c r="B805">
        <f>INDEX('Daily Data ADJ'!$1:$1048576,MATCH(Calc!$A805,'Daily Data ADJ'!$A:$A,0),MATCH("SPY, CBOE BZX: Close",'Daily Data ADJ'!$1:$1,0))</f>
        <v>194.96982026000001</v>
      </c>
      <c r="C805">
        <f>INDEX('Daily Data ADJ'!$1:$1048576,MATCH(Calc!$A805,'Daily Data ADJ'!$A:$A,0),MATCH("EFFR, FRED: Close",'Daily Data ADJ'!$1:$1,0))</f>
        <v>0.4</v>
      </c>
      <c r="D805" t="str">
        <f>INDEX('Daily Data ADJ'!$1:$1048576,MATCH(Calc!$A805,'Daily Data ADJ'!$A:$A,1),MATCH("SOFR, FRED: Close",'Daily Data ADJ'!$1:$1,0))</f>
        <v>NaN</v>
      </c>
      <c r="E805">
        <f>INDEX('Daily Data ADJ'!$1:$1048576,MATCH(Calc!$A805,'Daily Data ADJ'!$A:$A,0),MATCH("UPRO, CBOE BZX: Close",'Daily Data ADJ'!$1:$1,0))</f>
        <v>12.37664666</v>
      </c>
      <c r="F805">
        <f>INDEX('Daily Data ADJ'!$1:$1048576,MATCH(Calc!$A805,'Daily Data ADJ'!$A:$A,0),MATCH("ES1!, CME_MINI: Close",'Daily Data ADJ'!$1:$1,0))</f>
        <v>2183.5</v>
      </c>
      <c r="G805">
        <f>INDEX('Daily Data ADJ'!$1:$1048576,MATCH(Calc!$A805,'Daily Data ADJ'!$A:$A,0),MATCH("ES2!, CME_MINI: Close",'Daily Data ADJ'!$1:$1,0))</f>
        <v>2176.25</v>
      </c>
      <c r="H805">
        <f>INDEX('QUANDL MULTPL SP500_DIV_YIELD_M'!$A:$G,MATCH(Calc!$A805,'QUANDL MULTPL SP500_DIV_YIELD_M'!$A:$A,1),MATCH('QUANDL MULTPL SP500_DIV_YIELD_M'!$E$1,'QUANDL MULTPL SP500_DIV_YIELD_M'!$A$1:$G$1,0))</f>
        <v>2.08</v>
      </c>
      <c r="I805" s="5">
        <f t="shared" si="72"/>
        <v>7.584573430857014E-3</v>
      </c>
      <c r="J805" s="1">
        <f>A805/24/60/60+DATE(1970,1,1)</f>
        <v>42600.5625</v>
      </c>
      <c r="K805" s="3">
        <f t="shared" si="75"/>
        <v>1</v>
      </c>
      <c r="L805" s="6">
        <f>(1+Chart!$F$4)^(1/(365/K805))-1</f>
        <v>6.6592785027408397E-5</v>
      </c>
      <c r="M805" s="6">
        <f t="shared" si="76"/>
        <v>1.0937104383712537E-5</v>
      </c>
      <c r="N805" s="6">
        <f t="shared" si="77"/>
        <v>2.0701461306726898E-5</v>
      </c>
      <c r="O805">
        <f>O804*(B805/B804)</f>
        <v>194.96982026000109</v>
      </c>
      <c r="P805">
        <f t="shared" si="73"/>
        <v>2016</v>
      </c>
      <c r="Q805" s="1">
        <f t="shared" si="74"/>
        <v>42600.5625</v>
      </c>
      <c r="R805">
        <f>IF(B806="",R804,IF(Q805&gt;=Chart!$F$2,E805,0))</f>
        <v>0</v>
      </c>
      <c r="S805">
        <f>IF(B806="",S804,IFERROR(IF(AND(R805&gt;0,R804=0),R805,(1+(B806/B805-1)*Calc!$Z$1)*S804),0))</f>
        <v>0</v>
      </c>
      <c r="T805">
        <f>IF(B806="",T804,IFERROR(IF(AND(R805&gt;0,R804=0),R805,(1+(B806/B805-1)*Calc!$Z$1-L806)*T804),0))</f>
        <v>0</v>
      </c>
      <c r="U805">
        <f>IF(B806="",U804,IFERROR(IF(AND(R805&gt;0,R804=0),R805,(1+(B806/B805-1)*Calc!$Z$1-M806*2)*U804),0))</f>
        <v>0</v>
      </c>
      <c r="V805">
        <f>IF(B806="",V804,IFERROR(IF(AND(R805&gt;0,R804=0),R805,(1+(B806/B805-1)*Calc!$Z$1-N806*2)*V804),0))</f>
        <v>0</v>
      </c>
      <c r="W805">
        <f>IF(ISNUMBER(C805),C805,W804)</f>
        <v>0.4</v>
      </c>
      <c r="Y805" s="1" t="e">
        <f>IF(AND(Q805&gt;=Chart!$F$2,Q805&lt;=Chart!$F$3),Q805,#N/A)</f>
        <v>#N/A</v>
      </c>
      <c r="Z805" t="e">
        <f>IF(AND(Q805&gt;=Chart!$F$2,Q805&lt;=Chart!$F$3),R805,#N/A)</f>
        <v>#N/A</v>
      </c>
      <c r="AA805" t="e">
        <f>IF(AND(Q805&gt;=Chart!$F$2,Q805&lt;=Chart!$F$3),S805,#N/A)</f>
        <v>#N/A</v>
      </c>
      <c r="AB805" t="e">
        <f>IF(AND(Q805&gt;=Chart!$F$2,Q805&lt;=Chart!$F$3),T805,#N/A)</f>
        <v>#N/A</v>
      </c>
      <c r="AC805" t="e">
        <f>IF(AND(Q805&gt;=Chart!$F$2,Q805&lt;=Chart!$F$3),U805,#N/A)</f>
        <v>#N/A</v>
      </c>
      <c r="AD805" t="e">
        <f>IF(AND(Q805&gt;=Chart!$F$2,Q805&lt;=Chart!$F$3),V805,#N/A)</f>
        <v>#N/A</v>
      </c>
      <c r="AE805" t="e">
        <f>IF(AND(Q805&gt;=Chart!$F$2,Q805&lt;=Chart!$F$3),I805,#N/A)</f>
        <v>#N/A</v>
      </c>
      <c r="AF805" t="e">
        <f>IF(AND(Q805&gt;=Chart!$F$2,Q805&lt;=Chart!$F$3),H805/100,#N/A)</f>
        <v>#N/A</v>
      </c>
      <c r="AG805" t="e">
        <f>IF(AND(Q805&gt;=Chart!$F$2,Q805&lt;=Chart!$F$3),W805/100,#N/A)</f>
        <v>#N/A</v>
      </c>
    </row>
    <row r="806" spans="1:33" x14ac:dyDescent="0.25">
      <c r="A806">
        <v>1471613400</v>
      </c>
      <c r="B806">
        <f>INDEX('Daily Data ADJ'!$1:$1048576,MATCH(Calc!$A806,'Daily Data ADJ'!$A:$A,0),MATCH("SPY, CBOE BZX: Close",'Daily Data ADJ'!$1:$1,0))</f>
        <v>194.68475061000001</v>
      </c>
      <c r="C806">
        <f>INDEX('Daily Data ADJ'!$1:$1048576,MATCH(Calc!$A806,'Daily Data ADJ'!$A:$A,0),MATCH("EFFR, FRED: Close",'Daily Data ADJ'!$1:$1,0))</f>
        <v>0.4</v>
      </c>
      <c r="D806" t="str">
        <f>INDEX('Daily Data ADJ'!$1:$1048576,MATCH(Calc!$A806,'Daily Data ADJ'!$A:$A,1),MATCH("SOFR, FRED: Close",'Daily Data ADJ'!$1:$1,0))</f>
        <v>NaN</v>
      </c>
      <c r="E806">
        <f>INDEX('Daily Data ADJ'!$1:$1048576,MATCH(Calc!$A806,'Daily Data ADJ'!$A:$A,0),MATCH("UPRO, CBOE BZX: Close",'Daily Data ADJ'!$1:$1,0))</f>
        <v>12.319415770000001</v>
      </c>
      <c r="F806">
        <f>INDEX('Daily Data ADJ'!$1:$1048576,MATCH(Calc!$A806,'Daily Data ADJ'!$A:$A,0),MATCH("ES1!, CME_MINI: Close",'Daily Data ADJ'!$1:$1,0))</f>
        <v>2181.75</v>
      </c>
      <c r="G806">
        <f>INDEX('Daily Data ADJ'!$1:$1048576,MATCH(Calc!$A806,'Daily Data ADJ'!$A:$A,0),MATCH("ES2!, CME_MINI: Close",'Daily Data ADJ'!$1:$1,0))</f>
        <v>2174.5</v>
      </c>
      <c r="H806">
        <f>INDEX('QUANDL MULTPL SP500_DIV_YIELD_M'!$A:$G,MATCH(Calc!$A806,'QUANDL MULTPL SP500_DIV_YIELD_M'!$A:$A,1),MATCH('QUANDL MULTPL SP500_DIV_YIELD_M'!$E$1,'QUANDL MULTPL SP500_DIV_YIELD_M'!$A$1:$G$1,0))</f>
        <v>2.08</v>
      </c>
      <c r="I806" s="5">
        <f t="shared" si="72"/>
        <v>7.5740260922521757E-3</v>
      </c>
      <c r="J806" s="1">
        <f>A806/24/60/60+DATE(1970,1,1)</f>
        <v>42601.5625</v>
      </c>
      <c r="K806" s="3">
        <f t="shared" si="75"/>
        <v>1</v>
      </c>
      <c r="L806" s="6">
        <f>(1+Chart!$F$4)^(1/(365/K806))-1</f>
        <v>6.6592785027408397E-5</v>
      </c>
      <c r="M806" s="6">
        <f t="shared" si="76"/>
        <v>1.0937104383712537E-5</v>
      </c>
      <c r="N806" s="6">
        <f t="shared" si="77"/>
        <v>2.0672781265496099E-5</v>
      </c>
      <c r="O806">
        <f>O805*(B806/B805)</f>
        <v>194.68475061000109</v>
      </c>
      <c r="P806">
        <f t="shared" si="73"/>
        <v>2016</v>
      </c>
      <c r="Q806" s="1">
        <f t="shared" si="74"/>
        <v>42601.5625</v>
      </c>
      <c r="R806">
        <f>IF(B807="",R805,IF(Q806&gt;=Chart!$F$2,E806,0))</f>
        <v>0</v>
      </c>
      <c r="S806">
        <f>IF(B807="",S805,IFERROR(IF(AND(R806&gt;0,R805=0),R806,(1+(B807/B806-1)*Calc!$Z$1)*S805),0))</f>
        <v>0</v>
      </c>
      <c r="T806">
        <f>IF(B807="",T805,IFERROR(IF(AND(R806&gt;0,R805=0),R806,(1+(B807/B806-1)*Calc!$Z$1-L807)*T805),0))</f>
        <v>0</v>
      </c>
      <c r="U806">
        <f>IF(B807="",U805,IFERROR(IF(AND(R806&gt;0,R805=0),R806,(1+(B807/B806-1)*Calc!$Z$1-M807*2)*U805),0))</f>
        <v>0</v>
      </c>
      <c r="V806">
        <f>IF(B807="",V805,IFERROR(IF(AND(R806&gt;0,R805=0),R806,(1+(B807/B806-1)*Calc!$Z$1-N807*2)*V805),0))</f>
        <v>0</v>
      </c>
      <c r="W806">
        <f>IF(ISNUMBER(C806),C806,W805)</f>
        <v>0.4</v>
      </c>
      <c r="Y806" s="1" t="e">
        <f>IF(AND(Q806&gt;=Chart!$F$2,Q806&lt;=Chart!$F$3),Q806,#N/A)</f>
        <v>#N/A</v>
      </c>
      <c r="Z806" t="e">
        <f>IF(AND(Q806&gt;=Chart!$F$2,Q806&lt;=Chart!$F$3),R806,#N/A)</f>
        <v>#N/A</v>
      </c>
      <c r="AA806" t="e">
        <f>IF(AND(Q806&gt;=Chart!$F$2,Q806&lt;=Chart!$F$3),S806,#N/A)</f>
        <v>#N/A</v>
      </c>
      <c r="AB806" t="e">
        <f>IF(AND(Q806&gt;=Chart!$F$2,Q806&lt;=Chart!$F$3),T806,#N/A)</f>
        <v>#N/A</v>
      </c>
      <c r="AC806" t="e">
        <f>IF(AND(Q806&gt;=Chart!$F$2,Q806&lt;=Chart!$F$3),U806,#N/A)</f>
        <v>#N/A</v>
      </c>
      <c r="AD806" t="e">
        <f>IF(AND(Q806&gt;=Chart!$F$2,Q806&lt;=Chart!$F$3),V806,#N/A)</f>
        <v>#N/A</v>
      </c>
      <c r="AE806" t="e">
        <f>IF(AND(Q806&gt;=Chart!$F$2,Q806&lt;=Chart!$F$3),I806,#N/A)</f>
        <v>#N/A</v>
      </c>
      <c r="AF806" t="e">
        <f>IF(AND(Q806&gt;=Chart!$F$2,Q806&lt;=Chart!$F$3),H806/100,#N/A)</f>
        <v>#N/A</v>
      </c>
      <c r="AG806" t="e">
        <f>IF(AND(Q806&gt;=Chart!$F$2,Q806&lt;=Chart!$F$3),W806/100,#N/A)</f>
        <v>#N/A</v>
      </c>
    </row>
    <row r="807" spans="1:33" x14ac:dyDescent="0.25">
      <c r="A807">
        <v>1471872600</v>
      </c>
      <c r="B807">
        <f>INDEX('Daily Data ADJ'!$1:$1048576,MATCH(Calc!$A807,'Daily Data ADJ'!$A:$A,0),MATCH("SPY, CBOE BZX: Close",'Daily Data ADJ'!$1:$1,0))</f>
        <v>194.67584219</v>
      </c>
      <c r="C807">
        <f>INDEX('Daily Data ADJ'!$1:$1048576,MATCH(Calc!$A807,'Daily Data ADJ'!$A:$A,0),MATCH("EFFR, FRED: Close",'Daily Data ADJ'!$1:$1,0))</f>
        <v>0.4</v>
      </c>
      <c r="D807" t="str">
        <f>INDEX('Daily Data ADJ'!$1:$1048576,MATCH(Calc!$A807,'Daily Data ADJ'!$A:$A,1),MATCH("SOFR, FRED: Close",'Daily Data ADJ'!$1:$1,0))</f>
        <v>NaN</v>
      </c>
      <c r="E807">
        <f>INDEX('Daily Data ADJ'!$1:$1048576,MATCH(Calc!$A807,'Daily Data ADJ'!$A:$A,0),MATCH("UPRO, CBOE BZX: Close",'Daily Data ADJ'!$1:$1,0))</f>
        <v>12.31614575</v>
      </c>
      <c r="F807">
        <f>INDEX('Daily Data ADJ'!$1:$1048576,MATCH(Calc!$A807,'Daily Data ADJ'!$A:$A,0),MATCH("ES1!, CME_MINI: Close",'Daily Data ADJ'!$1:$1,0))</f>
        <v>2181.5</v>
      </c>
      <c r="G807">
        <f>INDEX('Daily Data ADJ'!$1:$1048576,MATCH(Calc!$A807,'Daily Data ADJ'!$A:$A,0),MATCH("ES2!, CME_MINI: Close",'Daily Data ADJ'!$1:$1,0))</f>
        <v>2174.25</v>
      </c>
      <c r="H807">
        <f>INDEX('QUANDL MULTPL SP500_DIV_YIELD_M'!$A:$G,MATCH(Calc!$A807,'QUANDL MULTPL SP500_DIV_YIELD_M'!$A:$A,1),MATCH('QUANDL MULTPL SP500_DIV_YIELD_M'!$E$1,'QUANDL MULTPL SP500_DIV_YIELD_M'!$A$1:$G$1,0))</f>
        <v>2.08</v>
      </c>
      <c r="I807" s="5">
        <f t="shared" si="72"/>
        <v>7.5725179551032334E-3</v>
      </c>
      <c r="J807" s="1">
        <f>A807/24/60/60+DATE(1970,1,1)</f>
        <v>42604.5625</v>
      </c>
      <c r="K807" s="3">
        <f t="shared" si="75"/>
        <v>3</v>
      </c>
      <c r="L807" s="6">
        <f>(1+Chart!$F$4)^(1/(365/K807))-1</f>
        <v>1.9979165917494157E-4</v>
      </c>
      <c r="M807" s="6">
        <f t="shared" si="76"/>
        <v>3.2811672013410842E-5</v>
      </c>
      <c r="N807" s="6">
        <f t="shared" si="77"/>
        <v>6.2007322656265629E-5</v>
      </c>
      <c r="O807">
        <f>O806*(B807/B806)</f>
        <v>194.67584219000108</v>
      </c>
      <c r="P807">
        <f t="shared" si="73"/>
        <v>2016</v>
      </c>
      <c r="Q807" s="1">
        <f t="shared" si="74"/>
        <v>42604.5625</v>
      </c>
      <c r="R807">
        <f>IF(B808="",R806,IF(Q807&gt;=Chart!$F$2,E807,0))</f>
        <v>0</v>
      </c>
      <c r="S807">
        <f>IF(B808="",S806,IFERROR(IF(AND(R807&gt;0,R806=0),R807,(1+(B808/B807-1)*Calc!$Z$1)*S806),0))</f>
        <v>0</v>
      </c>
      <c r="T807">
        <f>IF(B808="",T806,IFERROR(IF(AND(R807&gt;0,R806=0),R807,(1+(B808/B807-1)*Calc!$Z$1-L808)*T806),0))</f>
        <v>0</v>
      </c>
      <c r="U807">
        <f>IF(B808="",U806,IFERROR(IF(AND(R807&gt;0,R806=0),R807,(1+(B808/B807-1)*Calc!$Z$1-M808*2)*U806),0))</f>
        <v>0</v>
      </c>
      <c r="V807">
        <f>IF(B808="",V806,IFERROR(IF(AND(R807&gt;0,R806=0),R807,(1+(B808/B807-1)*Calc!$Z$1-N808*2)*V806),0))</f>
        <v>0</v>
      </c>
      <c r="W807">
        <f>IF(ISNUMBER(C807),C807,W806)</f>
        <v>0.4</v>
      </c>
      <c r="Y807" s="1" t="e">
        <f>IF(AND(Q807&gt;=Chart!$F$2,Q807&lt;=Chart!$F$3),Q807,#N/A)</f>
        <v>#N/A</v>
      </c>
      <c r="Z807" t="e">
        <f>IF(AND(Q807&gt;=Chart!$F$2,Q807&lt;=Chart!$F$3),R807,#N/A)</f>
        <v>#N/A</v>
      </c>
      <c r="AA807" t="e">
        <f>IF(AND(Q807&gt;=Chart!$F$2,Q807&lt;=Chart!$F$3),S807,#N/A)</f>
        <v>#N/A</v>
      </c>
      <c r="AB807" t="e">
        <f>IF(AND(Q807&gt;=Chart!$F$2,Q807&lt;=Chart!$F$3),T807,#N/A)</f>
        <v>#N/A</v>
      </c>
      <c r="AC807" t="e">
        <f>IF(AND(Q807&gt;=Chart!$F$2,Q807&lt;=Chart!$F$3),U807,#N/A)</f>
        <v>#N/A</v>
      </c>
      <c r="AD807" t="e">
        <f>IF(AND(Q807&gt;=Chart!$F$2,Q807&lt;=Chart!$F$3),V807,#N/A)</f>
        <v>#N/A</v>
      </c>
      <c r="AE807" t="e">
        <f>IF(AND(Q807&gt;=Chart!$F$2,Q807&lt;=Chart!$F$3),I807,#N/A)</f>
        <v>#N/A</v>
      </c>
      <c r="AF807" t="e">
        <f>IF(AND(Q807&gt;=Chart!$F$2,Q807&lt;=Chart!$F$3),H807/100,#N/A)</f>
        <v>#N/A</v>
      </c>
      <c r="AG807" t="e">
        <f>IF(AND(Q807&gt;=Chart!$F$2,Q807&lt;=Chart!$F$3),W807/100,#N/A)</f>
        <v>#N/A</v>
      </c>
    </row>
    <row r="808" spans="1:33" x14ac:dyDescent="0.25">
      <c r="A808">
        <v>1471959000</v>
      </c>
      <c r="B808">
        <f>INDEX('Daily Data ADJ'!$1:$1048576,MATCH(Calc!$A808,'Daily Data ADJ'!$A:$A,0),MATCH("SPY, CBOE BZX: Close",'Daily Data ADJ'!$1:$1,0))</f>
        <v>195.06781294999999</v>
      </c>
      <c r="C808">
        <f>INDEX('Daily Data ADJ'!$1:$1048576,MATCH(Calc!$A808,'Daily Data ADJ'!$A:$A,0),MATCH("EFFR, FRED: Close",'Daily Data ADJ'!$1:$1,0))</f>
        <v>0.4</v>
      </c>
      <c r="D808" t="str">
        <f>INDEX('Daily Data ADJ'!$1:$1048576,MATCH(Calc!$A808,'Daily Data ADJ'!$A:$A,1),MATCH("SOFR, FRED: Close",'Daily Data ADJ'!$1:$1,0))</f>
        <v>NaN</v>
      </c>
      <c r="E808">
        <f>INDEX('Daily Data ADJ'!$1:$1048576,MATCH(Calc!$A808,'Daily Data ADJ'!$A:$A,0),MATCH("UPRO, CBOE BZX: Close",'Daily Data ADJ'!$1:$1,0))</f>
        <v>12.38645773</v>
      </c>
      <c r="F808">
        <f>INDEX('Daily Data ADJ'!$1:$1048576,MATCH(Calc!$A808,'Daily Data ADJ'!$A:$A,0),MATCH("ES1!, CME_MINI: Close",'Daily Data ADJ'!$1:$1,0))</f>
        <v>2185.25</v>
      </c>
      <c r="G808">
        <f>INDEX('Daily Data ADJ'!$1:$1048576,MATCH(Calc!$A808,'Daily Data ADJ'!$A:$A,0),MATCH("ES2!, CME_MINI: Close",'Daily Data ADJ'!$1:$1,0))</f>
        <v>2178</v>
      </c>
      <c r="H808">
        <f>INDEX('QUANDL MULTPL SP500_DIV_YIELD_M'!$A:$G,MATCH(Calc!$A808,'QUANDL MULTPL SP500_DIV_YIELD_M'!$A:$A,1),MATCH('QUANDL MULTPL SP500_DIV_YIELD_M'!$E$1,'QUANDL MULTPL SP500_DIV_YIELD_M'!$A$1:$G$1,0))</f>
        <v>2.08</v>
      </c>
      <c r="I808" s="5">
        <f t="shared" si="72"/>
        <v>7.5951039606936971E-3</v>
      </c>
      <c r="J808" s="1">
        <f>A808/24/60/60+DATE(1970,1,1)</f>
        <v>42605.5625</v>
      </c>
      <c r="K808" s="3">
        <f t="shared" si="75"/>
        <v>1</v>
      </c>
      <c r="L808" s="6">
        <f>(1+Chart!$F$4)^(1/(365/K808))-1</f>
        <v>6.6592785027408397E-5</v>
      </c>
      <c r="M808" s="6">
        <f t="shared" si="76"/>
        <v>1.0937104383712537E-5</v>
      </c>
      <c r="N808" s="6">
        <f t="shared" si="77"/>
        <v>2.0730095343424182E-5</v>
      </c>
      <c r="O808">
        <f>O807*(B808/B807)</f>
        <v>195.06781295000107</v>
      </c>
      <c r="P808">
        <f t="shared" si="73"/>
        <v>2016</v>
      </c>
      <c r="Q808" s="1">
        <f t="shared" si="74"/>
        <v>42605.5625</v>
      </c>
      <c r="R808">
        <f>IF(B809="",R807,IF(Q808&gt;=Chart!$F$2,E808,0))</f>
        <v>0</v>
      </c>
      <c r="S808">
        <f>IF(B809="",S807,IFERROR(IF(AND(R808&gt;0,R807=0),R808,(1+(B809/B808-1)*Calc!$Z$1)*S807),0))</f>
        <v>0</v>
      </c>
      <c r="T808">
        <f>IF(B809="",T807,IFERROR(IF(AND(R808&gt;0,R807=0),R808,(1+(B809/B808-1)*Calc!$Z$1-L809)*T807),0))</f>
        <v>0</v>
      </c>
      <c r="U808">
        <f>IF(B809="",U807,IFERROR(IF(AND(R808&gt;0,R807=0),R808,(1+(B809/B808-1)*Calc!$Z$1-M809*2)*U807),0))</f>
        <v>0</v>
      </c>
      <c r="V808">
        <f>IF(B809="",V807,IFERROR(IF(AND(R808&gt;0,R807=0),R808,(1+(B809/B808-1)*Calc!$Z$1-N809*2)*V807),0))</f>
        <v>0</v>
      </c>
      <c r="W808">
        <f>IF(ISNUMBER(C808),C808,W807)</f>
        <v>0.4</v>
      </c>
      <c r="Y808" s="1" t="e">
        <f>IF(AND(Q808&gt;=Chart!$F$2,Q808&lt;=Chart!$F$3),Q808,#N/A)</f>
        <v>#N/A</v>
      </c>
      <c r="Z808" t="e">
        <f>IF(AND(Q808&gt;=Chart!$F$2,Q808&lt;=Chart!$F$3),R808,#N/A)</f>
        <v>#N/A</v>
      </c>
      <c r="AA808" t="e">
        <f>IF(AND(Q808&gt;=Chart!$F$2,Q808&lt;=Chart!$F$3),S808,#N/A)</f>
        <v>#N/A</v>
      </c>
      <c r="AB808" t="e">
        <f>IF(AND(Q808&gt;=Chart!$F$2,Q808&lt;=Chart!$F$3),T808,#N/A)</f>
        <v>#N/A</v>
      </c>
      <c r="AC808" t="e">
        <f>IF(AND(Q808&gt;=Chart!$F$2,Q808&lt;=Chart!$F$3),U808,#N/A)</f>
        <v>#N/A</v>
      </c>
      <c r="AD808" t="e">
        <f>IF(AND(Q808&gt;=Chart!$F$2,Q808&lt;=Chart!$F$3),V808,#N/A)</f>
        <v>#N/A</v>
      </c>
      <c r="AE808" t="e">
        <f>IF(AND(Q808&gt;=Chart!$F$2,Q808&lt;=Chart!$F$3),I808,#N/A)</f>
        <v>#N/A</v>
      </c>
      <c r="AF808" t="e">
        <f>IF(AND(Q808&gt;=Chart!$F$2,Q808&lt;=Chart!$F$3),H808/100,#N/A)</f>
        <v>#N/A</v>
      </c>
      <c r="AG808" t="e">
        <f>IF(AND(Q808&gt;=Chart!$F$2,Q808&lt;=Chart!$F$3),W808/100,#N/A)</f>
        <v>#N/A</v>
      </c>
    </row>
    <row r="809" spans="1:33" x14ac:dyDescent="0.25">
      <c r="A809">
        <v>1472045400</v>
      </c>
      <c r="B809">
        <f>INDEX('Daily Data ADJ'!$1:$1048576,MATCH(Calc!$A809,'Daily Data ADJ'!$A:$A,0),MATCH("SPY, CBOE BZX: Close",'Daily Data ADJ'!$1:$1,0))</f>
        <v>194.07006919</v>
      </c>
      <c r="C809">
        <f>INDEX('Daily Data ADJ'!$1:$1048576,MATCH(Calc!$A809,'Daily Data ADJ'!$A:$A,0),MATCH("EFFR, FRED: Close",'Daily Data ADJ'!$1:$1,0))</f>
        <v>0.4</v>
      </c>
      <c r="D809" t="str">
        <f>INDEX('Daily Data ADJ'!$1:$1048576,MATCH(Calc!$A809,'Daily Data ADJ'!$A:$A,1),MATCH("SOFR, FRED: Close",'Daily Data ADJ'!$1:$1,0))</f>
        <v>NaN</v>
      </c>
      <c r="E809">
        <f>INDEX('Daily Data ADJ'!$1:$1048576,MATCH(Calc!$A809,'Daily Data ADJ'!$A:$A,0),MATCH("UPRO, CBOE BZX: Close",'Daily Data ADJ'!$1:$1,0))</f>
        <v>12.211494050000001</v>
      </c>
      <c r="F809">
        <f>INDEX('Daily Data ADJ'!$1:$1048576,MATCH(Calc!$A809,'Daily Data ADJ'!$A:$A,0),MATCH("ES1!, CME_MINI: Close",'Daily Data ADJ'!$1:$1,0))</f>
        <v>2175</v>
      </c>
      <c r="G809">
        <f>INDEX('Daily Data ADJ'!$1:$1048576,MATCH(Calc!$A809,'Daily Data ADJ'!$A:$A,0),MATCH("ES2!, CME_MINI: Close",'Daily Data ADJ'!$1:$1,0))</f>
        <v>2167.75</v>
      </c>
      <c r="H809">
        <f>INDEX('QUANDL MULTPL SP500_DIV_YIELD_M'!$A:$G,MATCH(Calc!$A809,'QUANDL MULTPL SP500_DIV_YIELD_M'!$A:$A,1),MATCH('QUANDL MULTPL SP500_DIV_YIELD_M'!$E$1,'QUANDL MULTPL SP500_DIV_YIELD_M'!$A$1:$G$1,0))</f>
        <v>2.08</v>
      </c>
      <c r="I809" s="5">
        <f t="shared" si="72"/>
        <v>7.533185308642068E-3</v>
      </c>
      <c r="J809" s="1">
        <f>A809/24/60/60+DATE(1970,1,1)</f>
        <v>42606.5625</v>
      </c>
      <c r="K809" s="3">
        <f t="shared" si="75"/>
        <v>1</v>
      </c>
      <c r="L809" s="6">
        <f>(1+Chart!$F$4)^(1/(365/K809))-1</f>
        <v>6.6592785027408397E-5</v>
      </c>
      <c r="M809" s="6">
        <f t="shared" si="76"/>
        <v>1.0937104383712537E-5</v>
      </c>
      <c r="N809" s="6">
        <f t="shared" si="77"/>
        <v>2.0561725273982034E-5</v>
      </c>
      <c r="O809">
        <f>O808*(B809/B808)</f>
        <v>194.07006919000105</v>
      </c>
      <c r="P809">
        <f t="shared" si="73"/>
        <v>2016</v>
      </c>
      <c r="Q809" s="1">
        <f t="shared" si="74"/>
        <v>42606.5625</v>
      </c>
      <c r="R809">
        <f>IF(B810="",R808,IF(Q809&gt;=Chart!$F$2,E809,0))</f>
        <v>0</v>
      </c>
      <c r="S809">
        <f>IF(B810="",S808,IFERROR(IF(AND(R809&gt;0,R808=0),R809,(1+(B810/B809-1)*Calc!$Z$1)*S808),0))</f>
        <v>0</v>
      </c>
      <c r="T809">
        <f>IF(B810="",T808,IFERROR(IF(AND(R809&gt;0,R808=0),R809,(1+(B810/B809-1)*Calc!$Z$1-L810)*T808),0))</f>
        <v>0</v>
      </c>
      <c r="U809">
        <f>IF(B810="",U808,IFERROR(IF(AND(R809&gt;0,R808=0),R809,(1+(B810/B809-1)*Calc!$Z$1-M810*2)*U808),0))</f>
        <v>0</v>
      </c>
      <c r="V809">
        <f>IF(B810="",V808,IFERROR(IF(AND(R809&gt;0,R808=0),R809,(1+(B810/B809-1)*Calc!$Z$1-N810*2)*V808),0))</f>
        <v>0</v>
      </c>
      <c r="W809">
        <f>IF(ISNUMBER(C809),C809,W808)</f>
        <v>0.4</v>
      </c>
      <c r="Y809" s="1" t="e">
        <f>IF(AND(Q809&gt;=Chart!$F$2,Q809&lt;=Chart!$F$3),Q809,#N/A)</f>
        <v>#N/A</v>
      </c>
      <c r="Z809" t="e">
        <f>IF(AND(Q809&gt;=Chart!$F$2,Q809&lt;=Chart!$F$3),R809,#N/A)</f>
        <v>#N/A</v>
      </c>
      <c r="AA809" t="e">
        <f>IF(AND(Q809&gt;=Chart!$F$2,Q809&lt;=Chart!$F$3),S809,#N/A)</f>
        <v>#N/A</v>
      </c>
      <c r="AB809" t="e">
        <f>IF(AND(Q809&gt;=Chart!$F$2,Q809&lt;=Chart!$F$3),T809,#N/A)</f>
        <v>#N/A</v>
      </c>
      <c r="AC809" t="e">
        <f>IF(AND(Q809&gt;=Chart!$F$2,Q809&lt;=Chart!$F$3),U809,#N/A)</f>
        <v>#N/A</v>
      </c>
      <c r="AD809" t="e">
        <f>IF(AND(Q809&gt;=Chart!$F$2,Q809&lt;=Chart!$F$3),V809,#N/A)</f>
        <v>#N/A</v>
      </c>
      <c r="AE809" t="e">
        <f>IF(AND(Q809&gt;=Chart!$F$2,Q809&lt;=Chart!$F$3),I809,#N/A)</f>
        <v>#N/A</v>
      </c>
      <c r="AF809" t="e">
        <f>IF(AND(Q809&gt;=Chart!$F$2,Q809&lt;=Chart!$F$3),H809/100,#N/A)</f>
        <v>#N/A</v>
      </c>
      <c r="AG809" t="e">
        <f>IF(AND(Q809&gt;=Chart!$F$2,Q809&lt;=Chart!$F$3),W809/100,#N/A)</f>
        <v>#N/A</v>
      </c>
    </row>
    <row r="810" spans="1:33" x14ac:dyDescent="0.25">
      <c r="A810">
        <v>1472131800</v>
      </c>
      <c r="B810">
        <f>INDEX('Daily Data ADJ'!$1:$1048576,MATCH(Calc!$A810,'Daily Data ADJ'!$A:$A,0),MATCH("SPY, CBOE BZX: Close",'Daily Data ADJ'!$1:$1,0))</f>
        <v>193.93644280000001</v>
      </c>
      <c r="C810">
        <f>INDEX('Daily Data ADJ'!$1:$1048576,MATCH(Calc!$A810,'Daily Data ADJ'!$A:$A,0),MATCH("EFFR, FRED: Close",'Daily Data ADJ'!$1:$1,0))</f>
        <v>0.4</v>
      </c>
      <c r="D810" t="str">
        <f>INDEX('Daily Data ADJ'!$1:$1048576,MATCH(Calc!$A810,'Daily Data ADJ'!$A:$A,1),MATCH("SOFR, FRED: Close",'Daily Data ADJ'!$1:$1,0))</f>
        <v>NaN</v>
      </c>
      <c r="E810">
        <f>INDEX('Daily Data ADJ'!$1:$1048576,MATCH(Calc!$A810,'Daily Data ADJ'!$A:$A,0),MATCH("UPRO, CBOE BZX: Close",'Daily Data ADJ'!$1:$1,0))</f>
        <v>12.160804199999999</v>
      </c>
      <c r="F810">
        <f>INDEX('Daily Data ADJ'!$1:$1048576,MATCH(Calc!$A810,'Daily Data ADJ'!$A:$A,0),MATCH("ES1!, CME_MINI: Close",'Daily Data ADJ'!$1:$1,0))</f>
        <v>2173.5</v>
      </c>
      <c r="G810">
        <f>INDEX('Daily Data ADJ'!$1:$1048576,MATCH(Calc!$A810,'Daily Data ADJ'!$A:$A,0),MATCH("ES2!, CME_MINI: Close",'Daily Data ADJ'!$1:$1,0))</f>
        <v>2166.5</v>
      </c>
      <c r="H810">
        <f>INDEX('QUANDL MULTPL SP500_DIV_YIELD_M'!$A:$G,MATCH(Calc!$A810,'QUANDL MULTPL SP500_DIV_YIELD_M'!$A:$A,1),MATCH('QUANDL MULTPL SP500_DIV_YIELD_M'!$E$1,'QUANDL MULTPL SP500_DIV_YIELD_M'!$A$1:$G$1,0))</f>
        <v>2.08</v>
      </c>
      <c r="I810" s="5">
        <f t="shared" si="72"/>
        <v>7.9796528680786266E-3</v>
      </c>
      <c r="J810" s="1">
        <f>A810/24/60/60+DATE(1970,1,1)</f>
        <v>42607.5625</v>
      </c>
      <c r="K810" s="3">
        <f t="shared" si="75"/>
        <v>1</v>
      </c>
      <c r="L810" s="6">
        <f>(1+Chart!$F$4)^(1/(365/K810))-1</f>
        <v>6.6592785027408397E-5</v>
      </c>
      <c r="M810" s="6">
        <f t="shared" si="76"/>
        <v>1.0937104383712537E-5</v>
      </c>
      <c r="N810" s="6">
        <f t="shared" si="77"/>
        <v>2.1775535162138482E-5</v>
      </c>
      <c r="O810">
        <f>O809*(B810/B809)</f>
        <v>193.93644280000106</v>
      </c>
      <c r="P810">
        <f t="shared" si="73"/>
        <v>2016</v>
      </c>
      <c r="Q810" s="1">
        <f t="shared" si="74"/>
        <v>42607.5625</v>
      </c>
      <c r="R810">
        <f>IF(B811="",R809,IF(Q810&gt;=Chart!$F$2,E810,0))</f>
        <v>0</v>
      </c>
      <c r="S810">
        <f>IF(B811="",S809,IFERROR(IF(AND(R810&gt;0,R809=0),R810,(1+(B811/B810-1)*Calc!$Z$1)*S809),0))</f>
        <v>0</v>
      </c>
      <c r="T810">
        <f>IF(B811="",T809,IFERROR(IF(AND(R810&gt;0,R809=0),R810,(1+(B811/B810-1)*Calc!$Z$1-L811)*T809),0))</f>
        <v>0</v>
      </c>
      <c r="U810">
        <f>IF(B811="",U809,IFERROR(IF(AND(R810&gt;0,R809=0),R810,(1+(B811/B810-1)*Calc!$Z$1-M811*2)*U809),0))</f>
        <v>0</v>
      </c>
      <c r="V810">
        <f>IF(B811="",V809,IFERROR(IF(AND(R810&gt;0,R809=0),R810,(1+(B811/B810-1)*Calc!$Z$1-N811*2)*V809),0))</f>
        <v>0</v>
      </c>
      <c r="W810">
        <f>IF(ISNUMBER(C810),C810,W809)</f>
        <v>0.4</v>
      </c>
      <c r="Y810" s="1" t="e">
        <f>IF(AND(Q810&gt;=Chart!$F$2,Q810&lt;=Chart!$F$3),Q810,#N/A)</f>
        <v>#N/A</v>
      </c>
      <c r="Z810" t="e">
        <f>IF(AND(Q810&gt;=Chart!$F$2,Q810&lt;=Chart!$F$3),R810,#N/A)</f>
        <v>#N/A</v>
      </c>
      <c r="AA810" t="e">
        <f>IF(AND(Q810&gt;=Chart!$F$2,Q810&lt;=Chart!$F$3),S810,#N/A)</f>
        <v>#N/A</v>
      </c>
      <c r="AB810" t="e">
        <f>IF(AND(Q810&gt;=Chart!$F$2,Q810&lt;=Chart!$F$3),T810,#N/A)</f>
        <v>#N/A</v>
      </c>
      <c r="AC810" t="e">
        <f>IF(AND(Q810&gt;=Chart!$F$2,Q810&lt;=Chart!$F$3),U810,#N/A)</f>
        <v>#N/A</v>
      </c>
      <c r="AD810" t="e">
        <f>IF(AND(Q810&gt;=Chart!$F$2,Q810&lt;=Chart!$F$3),V810,#N/A)</f>
        <v>#N/A</v>
      </c>
      <c r="AE810" t="e">
        <f>IF(AND(Q810&gt;=Chart!$F$2,Q810&lt;=Chart!$F$3),I810,#N/A)</f>
        <v>#N/A</v>
      </c>
      <c r="AF810" t="e">
        <f>IF(AND(Q810&gt;=Chart!$F$2,Q810&lt;=Chart!$F$3),H810/100,#N/A)</f>
        <v>#N/A</v>
      </c>
      <c r="AG810" t="e">
        <f>IF(AND(Q810&gt;=Chart!$F$2,Q810&lt;=Chart!$F$3),W810/100,#N/A)</f>
        <v>#N/A</v>
      </c>
    </row>
    <row r="811" spans="1:33" x14ac:dyDescent="0.25">
      <c r="A811">
        <v>1472218200</v>
      </c>
      <c r="B811">
        <f>INDEX('Daily Data ADJ'!$1:$1048576,MATCH(Calc!$A811,'Daily Data ADJ'!$A:$A,0),MATCH("SPY, CBOE BZX: Close",'Daily Data ADJ'!$1:$1,0))</f>
        <v>193.57119731</v>
      </c>
      <c r="C811">
        <f>INDEX('Daily Data ADJ'!$1:$1048576,MATCH(Calc!$A811,'Daily Data ADJ'!$A:$A,0),MATCH("EFFR, FRED: Close",'Daily Data ADJ'!$1:$1,0))</f>
        <v>0.4</v>
      </c>
      <c r="D811" t="str">
        <f>INDEX('Daily Data ADJ'!$1:$1048576,MATCH(Calc!$A811,'Daily Data ADJ'!$A:$A,1),MATCH("SOFR, FRED: Close",'Daily Data ADJ'!$1:$1,0))</f>
        <v>NaN</v>
      </c>
      <c r="E811">
        <f>INDEX('Daily Data ADJ'!$1:$1048576,MATCH(Calc!$A811,'Daily Data ADJ'!$A:$A,0),MATCH("UPRO, CBOE BZX: Close",'Daily Data ADJ'!$1:$1,0))</f>
        <v>12.10357233</v>
      </c>
      <c r="F811">
        <f>INDEX('Daily Data ADJ'!$1:$1048576,MATCH(Calc!$A811,'Daily Data ADJ'!$A:$A,0),MATCH("ES1!, CME_MINI: Close",'Daily Data ADJ'!$1:$1,0))</f>
        <v>2168.5</v>
      </c>
      <c r="G811">
        <f>INDEX('Daily Data ADJ'!$1:$1048576,MATCH(Calc!$A811,'Daily Data ADJ'!$A:$A,0),MATCH("ES2!, CME_MINI: Close",'Daily Data ADJ'!$1:$1,0))</f>
        <v>2161.25</v>
      </c>
      <c r="H811">
        <f>INDEX('QUANDL MULTPL SP500_DIV_YIELD_M'!$A:$G,MATCH(Calc!$A811,'QUANDL MULTPL SP500_DIV_YIELD_M'!$A:$A,1),MATCH('QUANDL MULTPL SP500_DIV_YIELD_M'!$E$1,'QUANDL MULTPL SP500_DIV_YIELD_M'!$A$1:$G$1,0))</f>
        <v>2.08</v>
      </c>
      <c r="I811" s="5">
        <f t="shared" si="72"/>
        <v>7.4936180522748447E-3</v>
      </c>
      <c r="J811" s="1">
        <f>A811/24/60/60+DATE(1970,1,1)</f>
        <v>42608.5625</v>
      </c>
      <c r="K811" s="3">
        <f t="shared" si="75"/>
        <v>1</v>
      </c>
      <c r="L811" s="6">
        <f>(1+Chart!$F$4)^(1/(365/K811))-1</f>
        <v>6.6592785027408397E-5</v>
      </c>
      <c r="M811" s="6">
        <f t="shared" si="76"/>
        <v>1.0937104383712537E-5</v>
      </c>
      <c r="N811" s="6">
        <f t="shared" si="77"/>
        <v>2.0454128029978591E-5</v>
      </c>
      <c r="O811">
        <f>O810*(B811/B810)</f>
        <v>193.57119731000105</v>
      </c>
      <c r="P811">
        <f t="shared" si="73"/>
        <v>2016</v>
      </c>
      <c r="Q811" s="1">
        <f t="shared" si="74"/>
        <v>42608.5625</v>
      </c>
      <c r="R811">
        <f>IF(B812="",R810,IF(Q811&gt;=Chart!$F$2,E811,0))</f>
        <v>0</v>
      </c>
      <c r="S811">
        <f>IF(B812="",S810,IFERROR(IF(AND(R811&gt;0,R810=0),R811,(1+(B812/B811-1)*Calc!$Z$1)*S810),0))</f>
        <v>0</v>
      </c>
      <c r="T811">
        <f>IF(B812="",T810,IFERROR(IF(AND(R811&gt;0,R810=0),R811,(1+(B812/B811-1)*Calc!$Z$1-L812)*T810),0))</f>
        <v>0</v>
      </c>
      <c r="U811">
        <f>IF(B812="",U810,IFERROR(IF(AND(R811&gt;0,R810=0),R811,(1+(B812/B811-1)*Calc!$Z$1-M812*2)*U810),0))</f>
        <v>0</v>
      </c>
      <c r="V811">
        <f>IF(B812="",V810,IFERROR(IF(AND(R811&gt;0,R810=0),R811,(1+(B812/B811-1)*Calc!$Z$1-N812*2)*V810),0))</f>
        <v>0</v>
      </c>
      <c r="W811">
        <f>IF(ISNUMBER(C811),C811,W810)</f>
        <v>0.4</v>
      </c>
      <c r="Y811" s="1" t="e">
        <f>IF(AND(Q811&gt;=Chart!$F$2,Q811&lt;=Chart!$F$3),Q811,#N/A)</f>
        <v>#N/A</v>
      </c>
      <c r="Z811" t="e">
        <f>IF(AND(Q811&gt;=Chart!$F$2,Q811&lt;=Chart!$F$3),R811,#N/A)</f>
        <v>#N/A</v>
      </c>
      <c r="AA811" t="e">
        <f>IF(AND(Q811&gt;=Chart!$F$2,Q811&lt;=Chart!$F$3),S811,#N/A)</f>
        <v>#N/A</v>
      </c>
      <c r="AB811" t="e">
        <f>IF(AND(Q811&gt;=Chart!$F$2,Q811&lt;=Chart!$F$3),T811,#N/A)</f>
        <v>#N/A</v>
      </c>
      <c r="AC811" t="e">
        <f>IF(AND(Q811&gt;=Chart!$F$2,Q811&lt;=Chart!$F$3),U811,#N/A)</f>
        <v>#N/A</v>
      </c>
      <c r="AD811" t="e">
        <f>IF(AND(Q811&gt;=Chart!$F$2,Q811&lt;=Chart!$F$3),V811,#N/A)</f>
        <v>#N/A</v>
      </c>
      <c r="AE811" t="e">
        <f>IF(AND(Q811&gt;=Chart!$F$2,Q811&lt;=Chart!$F$3),I811,#N/A)</f>
        <v>#N/A</v>
      </c>
      <c r="AF811" t="e">
        <f>IF(AND(Q811&gt;=Chart!$F$2,Q811&lt;=Chart!$F$3),H811/100,#N/A)</f>
        <v>#N/A</v>
      </c>
      <c r="AG811" t="e">
        <f>IF(AND(Q811&gt;=Chart!$F$2,Q811&lt;=Chart!$F$3),W811/100,#N/A)</f>
        <v>#N/A</v>
      </c>
    </row>
    <row r="812" spans="1:33" x14ac:dyDescent="0.25">
      <c r="A812">
        <v>1472477400</v>
      </c>
      <c r="B812">
        <f>INDEX('Daily Data ADJ'!$1:$1048576,MATCH(Calc!$A812,'Daily Data ADJ'!$A:$A,0),MATCH("SPY, CBOE BZX: Close",'Daily Data ADJ'!$1:$1,0))</f>
        <v>194.52511161000001</v>
      </c>
      <c r="C812">
        <f>INDEX('Daily Data ADJ'!$1:$1048576,MATCH(Calc!$A812,'Daily Data ADJ'!$A:$A,0),MATCH("EFFR, FRED: Close",'Daily Data ADJ'!$1:$1,0))</f>
        <v>0.4</v>
      </c>
      <c r="D812" t="str">
        <f>INDEX('Daily Data ADJ'!$1:$1048576,MATCH(Calc!$A812,'Daily Data ADJ'!$A:$A,1),MATCH("SOFR, FRED: Close",'Daily Data ADJ'!$1:$1,0))</f>
        <v>NaN</v>
      </c>
      <c r="E812">
        <f>INDEX('Daily Data ADJ'!$1:$1048576,MATCH(Calc!$A812,'Daily Data ADJ'!$A:$A,0),MATCH("UPRO, CBOE BZX: Close",'Daily Data ADJ'!$1:$1,0))</f>
        <v>12.276901479999999</v>
      </c>
      <c r="F812">
        <f>INDEX('Daily Data ADJ'!$1:$1048576,MATCH(Calc!$A812,'Daily Data ADJ'!$A:$A,0),MATCH("ES1!, CME_MINI: Close",'Daily Data ADJ'!$1:$1,0))</f>
        <v>2179.25</v>
      </c>
      <c r="G812">
        <f>INDEX('Daily Data ADJ'!$1:$1048576,MATCH(Calc!$A812,'Daily Data ADJ'!$A:$A,0),MATCH("ES2!, CME_MINI: Close",'Daily Data ADJ'!$1:$1,0))</f>
        <v>2172</v>
      </c>
      <c r="H812">
        <f>INDEX('QUANDL MULTPL SP500_DIV_YIELD_M'!$A:$G,MATCH(Calc!$A812,'QUANDL MULTPL SP500_DIV_YIELD_M'!$A:$A,1),MATCH('QUANDL MULTPL SP500_DIV_YIELD_M'!$E$1,'QUANDL MULTPL SP500_DIV_YIELD_M'!$A$1:$G$1,0))</f>
        <v>2.08</v>
      </c>
      <c r="I812" s="5">
        <f t="shared" si="72"/>
        <v>7.5589292277312287E-3</v>
      </c>
      <c r="J812" s="1">
        <f>A812/24/60/60+DATE(1970,1,1)</f>
        <v>42611.5625</v>
      </c>
      <c r="K812" s="3">
        <f t="shared" si="75"/>
        <v>3</v>
      </c>
      <c r="L812" s="6">
        <f>(1+Chart!$F$4)^(1/(365/K812))-1</f>
        <v>1.9979165917494157E-4</v>
      </c>
      <c r="M812" s="6">
        <f t="shared" si="76"/>
        <v>3.2811672013410842E-5</v>
      </c>
      <c r="N812" s="6">
        <f t="shared" si="77"/>
        <v>6.189646627552392E-5</v>
      </c>
      <c r="O812">
        <f>O811*(B812/B811)</f>
        <v>194.52511161000106</v>
      </c>
      <c r="P812">
        <f t="shared" si="73"/>
        <v>2016</v>
      </c>
      <c r="Q812" s="1">
        <f t="shared" si="74"/>
        <v>42611.5625</v>
      </c>
      <c r="R812">
        <f>IF(B813="",R811,IF(Q812&gt;=Chart!$F$2,E812,0))</f>
        <v>0</v>
      </c>
      <c r="S812">
        <f>IF(B813="",S811,IFERROR(IF(AND(R812&gt;0,R811=0),R812,(1+(B813/B812-1)*Calc!$Z$1)*S811),0))</f>
        <v>0</v>
      </c>
      <c r="T812">
        <f>IF(B813="",T811,IFERROR(IF(AND(R812&gt;0,R811=0),R812,(1+(B813/B812-1)*Calc!$Z$1-L813)*T811),0))</f>
        <v>0</v>
      </c>
      <c r="U812">
        <f>IF(B813="",U811,IFERROR(IF(AND(R812&gt;0,R811=0),R812,(1+(B813/B812-1)*Calc!$Z$1-M813*2)*U811),0))</f>
        <v>0</v>
      </c>
      <c r="V812">
        <f>IF(B813="",V811,IFERROR(IF(AND(R812&gt;0,R811=0),R812,(1+(B813/B812-1)*Calc!$Z$1-N813*2)*V811),0))</f>
        <v>0</v>
      </c>
      <c r="W812">
        <f>IF(ISNUMBER(C812),C812,W811)</f>
        <v>0.4</v>
      </c>
      <c r="Y812" s="1" t="e">
        <f>IF(AND(Q812&gt;=Chart!$F$2,Q812&lt;=Chart!$F$3),Q812,#N/A)</f>
        <v>#N/A</v>
      </c>
      <c r="Z812" t="e">
        <f>IF(AND(Q812&gt;=Chart!$F$2,Q812&lt;=Chart!$F$3),R812,#N/A)</f>
        <v>#N/A</v>
      </c>
      <c r="AA812" t="e">
        <f>IF(AND(Q812&gt;=Chart!$F$2,Q812&lt;=Chart!$F$3),S812,#N/A)</f>
        <v>#N/A</v>
      </c>
      <c r="AB812" t="e">
        <f>IF(AND(Q812&gt;=Chart!$F$2,Q812&lt;=Chart!$F$3),T812,#N/A)</f>
        <v>#N/A</v>
      </c>
      <c r="AC812" t="e">
        <f>IF(AND(Q812&gt;=Chart!$F$2,Q812&lt;=Chart!$F$3),U812,#N/A)</f>
        <v>#N/A</v>
      </c>
      <c r="AD812" t="e">
        <f>IF(AND(Q812&gt;=Chart!$F$2,Q812&lt;=Chart!$F$3),V812,#N/A)</f>
        <v>#N/A</v>
      </c>
      <c r="AE812" t="e">
        <f>IF(AND(Q812&gt;=Chart!$F$2,Q812&lt;=Chart!$F$3),I812,#N/A)</f>
        <v>#N/A</v>
      </c>
      <c r="AF812" t="e">
        <f>IF(AND(Q812&gt;=Chart!$F$2,Q812&lt;=Chart!$F$3),H812/100,#N/A)</f>
        <v>#N/A</v>
      </c>
      <c r="AG812" t="e">
        <f>IF(AND(Q812&gt;=Chart!$F$2,Q812&lt;=Chart!$F$3),W812/100,#N/A)</f>
        <v>#N/A</v>
      </c>
    </row>
    <row r="813" spans="1:33" x14ac:dyDescent="0.25">
      <c r="A813">
        <v>1472563800</v>
      </c>
      <c r="B813">
        <f>INDEX('Daily Data ADJ'!$1:$1048576,MATCH(Calc!$A813,'Daily Data ADJ'!$A:$A,0),MATCH("SPY, CBOE BZX: Close",'Daily Data ADJ'!$1:$1,0))</f>
        <v>194.20369559</v>
      </c>
      <c r="C813">
        <f>INDEX('Daily Data ADJ'!$1:$1048576,MATCH(Calc!$A813,'Daily Data ADJ'!$A:$A,0),MATCH("EFFR, FRED: Close",'Daily Data ADJ'!$1:$1,0))</f>
        <v>0.4</v>
      </c>
      <c r="D813" t="str">
        <f>INDEX('Daily Data ADJ'!$1:$1048576,MATCH(Calc!$A813,'Daily Data ADJ'!$A:$A,1),MATCH("SOFR, FRED: Close",'Daily Data ADJ'!$1:$1,0))</f>
        <v>NaN</v>
      </c>
      <c r="E813">
        <f>INDEX('Daily Data ADJ'!$1:$1048576,MATCH(Calc!$A813,'Daily Data ADJ'!$A:$A,0),MATCH("UPRO, CBOE BZX: Close",'Daily Data ADJ'!$1:$1,0))</f>
        <v>12.211494050000001</v>
      </c>
      <c r="F813">
        <f>INDEX('Daily Data ADJ'!$1:$1048576,MATCH(Calc!$A813,'Daily Data ADJ'!$A:$A,0),MATCH("ES1!, CME_MINI: Close",'Daily Data ADJ'!$1:$1,0))</f>
        <v>2175.25</v>
      </c>
      <c r="G813">
        <f>INDEX('Daily Data ADJ'!$1:$1048576,MATCH(Calc!$A813,'Daily Data ADJ'!$A:$A,0),MATCH("ES2!, CME_MINI: Close",'Daily Data ADJ'!$1:$1,0))</f>
        <v>2168</v>
      </c>
      <c r="H813">
        <f>INDEX('QUANDL MULTPL SP500_DIV_YIELD_M'!$A:$G,MATCH(Calc!$A813,'QUANDL MULTPL SP500_DIV_YIELD_M'!$A:$A,1),MATCH('QUANDL MULTPL SP500_DIV_YIELD_M'!$E$1,'QUANDL MULTPL SP500_DIV_YIELD_M'!$A$1:$G$1,0))</f>
        <v>2.08</v>
      </c>
      <c r="I813" s="5">
        <f t="shared" si="72"/>
        <v>7.5347024275435742E-3</v>
      </c>
      <c r="J813" s="1">
        <f>A813/24/60/60+DATE(1970,1,1)</f>
        <v>42612.5625</v>
      </c>
      <c r="K813" s="3">
        <f t="shared" si="75"/>
        <v>1</v>
      </c>
      <c r="L813" s="6">
        <f>(1+Chart!$F$4)^(1/(365/K813))-1</f>
        <v>6.6592785027408397E-5</v>
      </c>
      <c r="M813" s="6">
        <f t="shared" si="76"/>
        <v>1.0937104383712537E-5</v>
      </c>
      <c r="N813" s="6">
        <f t="shared" si="77"/>
        <v>2.0565850768372584E-5</v>
      </c>
      <c r="O813">
        <f>O812*(B813/B812)</f>
        <v>194.20369559000105</v>
      </c>
      <c r="P813">
        <f t="shared" si="73"/>
        <v>2016</v>
      </c>
      <c r="Q813" s="1">
        <f t="shared" si="74"/>
        <v>42612.5625</v>
      </c>
      <c r="R813">
        <f>IF(B814="",R812,IF(Q813&gt;=Chart!$F$2,E813,0))</f>
        <v>0</v>
      </c>
      <c r="S813">
        <f>IF(B814="",S812,IFERROR(IF(AND(R813&gt;0,R812=0),R813,(1+(B814/B813-1)*Calc!$Z$1)*S812),0))</f>
        <v>0</v>
      </c>
      <c r="T813">
        <f>IF(B814="",T812,IFERROR(IF(AND(R813&gt;0,R812=0),R813,(1+(B814/B813-1)*Calc!$Z$1-L814)*T812),0))</f>
        <v>0</v>
      </c>
      <c r="U813">
        <f>IF(B814="",U812,IFERROR(IF(AND(R813&gt;0,R812=0),R813,(1+(B814/B813-1)*Calc!$Z$1-M814*2)*U812),0))</f>
        <v>0</v>
      </c>
      <c r="V813">
        <f>IF(B814="",V812,IFERROR(IF(AND(R813&gt;0,R812=0),R813,(1+(B814/B813-1)*Calc!$Z$1-N814*2)*V812),0))</f>
        <v>0</v>
      </c>
      <c r="W813">
        <f>IF(ISNUMBER(C813),C813,W812)</f>
        <v>0.4</v>
      </c>
      <c r="Y813" s="1" t="e">
        <f>IF(AND(Q813&gt;=Chart!$F$2,Q813&lt;=Chart!$F$3),Q813,#N/A)</f>
        <v>#N/A</v>
      </c>
      <c r="Z813" t="e">
        <f>IF(AND(Q813&gt;=Chart!$F$2,Q813&lt;=Chart!$F$3),R813,#N/A)</f>
        <v>#N/A</v>
      </c>
      <c r="AA813" t="e">
        <f>IF(AND(Q813&gt;=Chart!$F$2,Q813&lt;=Chart!$F$3),S813,#N/A)</f>
        <v>#N/A</v>
      </c>
      <c r="AB813" t="e">
        <f>IF(AND(Q813&gt;=Chart!$F$2,Q813&lt;=Chart!$F$3),T813,#N/A)</f>
        <v>#N/A</v>
      </c>
      <c r="AC813" t="e">
        <f>IF(AND(Q813&gt;=Chart!$F$2,Q813&lt;=Chart!$F$3),U813,#N/A)</f>
        <v>#N/A</v>
      </c>
      <c r="AD813" t="e">
        <f>IF(AND(Q813&gt;=Chart!$F$2,Q813&lt;=Chart!$F$3),V813,#N/A)</f>
        <v>#N/A</v>
      </c>
      <c r="AE813" t="e">
        <f>IF(AND(Q813&gt;=Chart!$F$2,Q813&lt;=Chart!$F$3),I813,#N/A)</f>
        <v>#N/A</v>
      </c>
      <c r="AF813" t="e">
        <f>IF(AND(Q813&gt;=Chart!$F$2,Q813&lt;=Chart!$F$3),H813/100,#N/A)</f>
        <v>#N/A</v>
      </c>
      <c r="AG813" t="e">
        <f>IF(AND(Q813&gt;=Chart!$F$2,Q813&lt;=Chart!$F$3),W813/100,#N/A)</f>
        <v>#N/A</v>
      </c>
    </row>
    <row r="814" spans="1:33" x14ac:dyDescent="0.25">
      <c r="A814">
        <v>1472650200</v>
      </c>
      <c r="B814">
        <f>INDEX('Daily Data ADJ'!$1:$1048576,MATCH(Calc!$A814,'Daily Data ADJ'!$A:$A,0),MATCH("SPY, CBOE BZX: Close",'Daily Data ADJ'!$1:$1,0))</f>
        <v>193.65137315000001</v>
      </c>
      <c r="C814">
        <f>INDEX('Daily Data ADJ'!$1:$1048576,MATCH(Calc!$A814,'Daily Data ADJ'!$A:$A,0),MATCH("EFFR, FRED: Close",'Daily Data ADJ'!$1:$1,0))</f>
        <v>0.3</v>
      </c>
      <c r="D814" t="str">
        <f>INDEX('Daily Data ADJ'!$1:$1048576,MATCH(Calc!$A814,'Daily Data ADJ'!$A:$A,1),MATCH("SOFR, FRED: Close",'Daily Data ADJ'!$1:$1,0))</f>
        <v>NaN</v>
      </c>
      <c r="E814">
        <f>INDEX('Daily Data ADJ'!$1:$1048576,MATCH(Calc!$A814,'Daily Data ADJ'!$A:$A,0),MATCH("UPRO, CBOE BZX: Close",'Daily Data ADJ'!$1:$1,0))</f>
        <v>12.108477860000001</v>
      </c>
      <c r="F814">
        <f>INDEX('Daily Data ADJ'!$1:$1048576,MATCH(Calc!$A814,'Daily Data ADJ'!$A:$A,0),MATCH("ES1!, CME_MINI: Close",'Daily Data ADJ'!$1:$1,0))</f>
        <v>2169.5</v>
      </c>
      <c r="G814">
        <f>INDEX('Daily Data ADJ'!$1:$1048576,MATCH(Calc!$A814,'Daily Data ADJ'!$A:$A,0),MATCH("ES2!, CME_MINI: Close",'Daily Data ADJ'!$1:$1,0))</f>
        <v>2162.25</v>
      </c>
      <c r="H814">
        <f>INDEX('QUANDL MULTPL SP500_DIV_YIELD_M'!$A:$G,MATCH(Calc!$A814,'QUANDL MULTPL SP500_DIV_YIELD_M'!$A:$A,1),MATCH('QUANDL MULTPL SP500_DIV_YIELD_M'!$E$1,'QUANDL MULTPL SP500_DIV_YIELD_M'!$A$1:$G$1,0))</f>
        <v>2.0699999999999998</v>
      </c>
      <c r="I814" s="5">
        <f t="shared" si="72"/>
        <v>7.3997206769911873E-3</v>
      </c>
      <c r="J814" s="1">
        <f>A814/24/60/60+DATE(1970,1,1)</f>
        <v>42613.5625</v>
      </c>
      <c r="K814" s="3">
        <f t="shared" si="75"/>
        <v>1</v>
      </c>
      <c r="L814" s="6">
        <f>(1+Chart!$F$4)^(1/(365/K814))-1</f>
        <v>6.6592785027408397E-5</v>
      </c>
      <c r="M814" s="6">
        <f t="shared" si="76"/>
        <v>8.2069075937329927E-6</v>
      </c>
      <c r="N814" s="6">
        <f t="shared" si="77"/>
        <v>2.0198771275126148E-5</v>
      </c>
      <c r="O814">
        <f>O813*(B814/B813)</f>
        <v>193.65137315000106</v>
      </c>
      <c r="P814">
        <f t="shared" si="73"/>
        <v>2016</v>
      </c>
      <c r="Q814" s="1">
        <f t="shared" si="74"/>
        <v>42613.5625</v>
      </c>
      <c r="R814">
        <f>IF(B815="",R813,IF(Q814&gt;=Chart!$F$2,E814,0))</f>
        <v>0</v>
      </c>
      <c r="S814">
        <f>IF(B815="",S813,IFERROR(IF(AND(R814&gt;0,R813=0),R814,(1+(B815/B814-1)*Calc!$Z$1)*S813),0))</f>
        <v>0</v>
      </c>
      <c r="T814">
        <f>IF(B815="",T813,IFERROR(IF(AND(R814&gt;0,R813=0),R814,(1+(B815/B814-1)*Calc!$Z$1-L815)*T813),0))</f>
        <v>0</v>
      </c>
      <c r="U814">
        <f>IF(B815="",U813,IFERROR(IF(AND(R814&gt;0,R813=0),R814,(1+(B815/B814-1)*Calc!$Z$1-M815*2)*U813),0))</f>
        <v>0</v>
      </c>
      <c r="V814">
        <f>IF(B815="",V813,IFERROR(IF(AND(R814&gt;0,R813=0),R814,(1+(B815/B814-1)*Calc!$Z$1-N815*2)*V813),0))</f>
        <v>0</v>
      </c>
      <c r="W814">
        <f>IF(ISNUMBER(C814),C814,W813)</f>
        <v>0.3</v>
      </c>
      <c r="Y814" s="1" t="e">
        <f>IF(AND(Q814&gt;=Chart!$F$2,Q814&lt;=Chart!$F$3),Q814,#N/A)</f>
        <v>#N/A</v>
      </c>
      <c r="Z814" t="e">
        <f>IF(AND(Q814&gt;=Chart!$F$2,Q814&lt;=Chart!$F$3),R814,#N/A)</f>
        <v>#N/A</v>
      </c>
      <c r="AA814" t="e">
        <f>IF(AND(Q814&gt;=Chart!$F$2,Q814&lt;=Chart!$F$3),S814,#N/A)</f>
        <v>#N/A</v>
      </c>
      <c r="AB814" t="e">
        <f>IF(AND(Q814&gt;=Chart!$F$2,Q814&lt;=Chart!$F$3),T814,#N/A)</f>
        <v>#N/A</v>
      </c>
      <c r="AC814" t="e">
        <f>IF(AND(Q814&gt;=Chart!$F$2,Q814&lt;=Chart!$F$3),U814,#N/A)</f>
        <v>#N/A</v>
      </c>
      <c r="AD814" t="e">
        <f>IF(AND(Q814&gt;=Chart!$F$2,Q814&lt;=Chart!$F$3),V814,#N/A)</f>
        <v>#N/A</v>
      </c>
      <c r="AE814" t="e">
        <f>IF(AND(Q814&gt;=Chart!$F$2,Q814&lt;=Chart!$F$3),I814,#N/A)</f>
        <v>#N/A</v>
      </c>
      <c r="AF814" t="e">
        <f>IF(AND(Q814&gt;=Chart!$F$2,Q814&lt;=Chart!$F$3),H814/100,#N/A)</f>
        <v>#N/A</v>
      </c>
      <c r="AG814" t="e">
        <f>IF(AND(Q814&gt;=Chart!$F$2,Q814&lt;=Chart!$F$3),W814/100,#N/A)</f>
        <v>#N/A</v>
      </c>
    </row>
    <row r="815" spans="1:33" x14ac:dyDescent="0.25">
      <c r="A815">
        <v>1472736600</v>
      </c>
      <c r="B815">
        <f>INDEX('Daily Data ADJ'!$1:$1048576,MATCH(Calc!$A815,'Daily Data ADJ'!$A:$A,0),MATCH("SPY, CBOE BZX: Close",'Daily Data ADJ'!$1:$1,0))</f>
        <v>193.66028158</v>
      </c>
      <c r="C815">
        <f>INDEX('Daily Data ADJ'!$1:$1048576,MATCH(Calc!$A815,'Daily Data ADJ'!$A:$A,0),MATCH("EFFR, FRED: Close",'Daily Data ADJ'!$1:$1,0))</f>
        <v>0.4</v>
      </c>
      <c r="D815" t="str">
        <f>INDEX('Daily Data ADJ'!$1:$1048576,MATCH(Calc!$A815,'Daily Data ADJ'!$A:$A,1),MATCH("SOFR, FRED: Close",'Daily Data ADJ'!$1:$1,0))</f>
        <v>NaN</v>
      </c>
      <c r="E815">
        <f>INDEX('Daily Data ADJ'!$1:$1048576,MATCH(Calc!$A815,'Daily Data ADJ'!$A:$A,0),MATCH("UPRO, CBOE BZX: Close",'Daily Data ADJ'!$1:$1,0))</f>
        <v>12.11828893</v>
      </c>
      <c r="F815">
        <f>INDEX('Daily Data ADJ'!$1:$1048576,MATCH(Calc!$A815,'Daily Data ADJ'!$A:$A,0),MATCH("ES1!, CME_MINI: Close",'Daily Data ADJ'!$1:$1,0))</f>
        <v>2167.25</v>
      </c>
      <c r="G815">
        <f>INDEX('Daily Data ADJ'!$1:$1048576,MATCH(Calc!$A815,'Daily Data ADJ'!$A:$A,0),MATCH("ES2!, CME_MINI: Close",'Daily Data ADJ'!$1:$1,0))</f>
        <v>2160.25</v>
      </c>
      <c r="H815">
        <f>INDEX('QUANDL MULTPL SP500_DIV_YIELD_M'!$A:$G,MATCH(Calc!$A815,'QUANDL MULTPL SP500_DIV_YIELD_M'!$A:$A,1),MATCH('QUANDL MULTPL SP500_DIV_YIELD_M'!$E$1,'QUANDL MULTPL SP500_DIV_YIELD_M'!$A$1:$G$1,0))</f>
        <v>2.0699999999999998</v>
      </c>
      <c r="I815" s="5">
        <f t="shared" si="72"/>
        <v>7.8428602689120698E-3</v>
      </c>
      <c r="J815" s="1">
        <f>A815/24/60/60+DATE(1970,1,1)</f>
        <v>42614.5625</v>
      </c>
      <c r="K815" s="3">
        <f t="shared" si="75"/>
        <v>1</v>
      </c>
      <c r="L815" s="6">
        <f>(1+Chart!$F$4)^(1/(365/K815))-1</f>
        <v>6.6592785027408397E-5</v>
      </c>
      <c r="M815" s="6">
        <f t="shared" si="76"/>
        <v>1.0937104383712537E-5</v>
      </c>
      <c r="N815" s="6">
        <f t="shared" si="77"/>
        <v>2.1403694552502017E-5</v>
      </c>
      <c r="O815">
        <f>O814*(B815/B814)</f>
        <v>193.66028158000105</v>
      </c>
      <c r="P815">
        <f t="shared" si="73"/>
        <v>2016</v>
      </c>
      <c r="Q815" s="1">
        <f t="shared" si="74"/>
        <v>42614.5625</v>
      </c>
      <c r="R815">
        <f>IF(B816="",R814,IF(Q815&gt;=Chart!$F$2,E815,0))</f>
        <v>0</v>
      </c>
      <c r="S815">
        <f>IF(B816="",S814,IFERROR(IF(AND(R815&gt;0,R814=0),R815,(1+(B816/B815-1)*Calc!$Z$1)*S814),0))</f>
        <v>0</v>
      </c>
      <c r="T815">
        <f>IF(B816="",T814,IFERROR(IF(AND(R815&gt;0,R814=0),R815,(1+(B816/B815-1)*Calc!$Z$1-L816)*T814),0))</f>
        <v>0</v>
      </c>
      <c r="U815">
        <f>IF(B816="",U814,IFERROR(IF(AND(R815&gt;0,R814=0),R815,(1+(B816/B815-1)*Calc!$Z$1-M816*2)*U814),0))</f>
        <v>0</v>
      </c>
      <c r="V815">
        <f>IF(B816="",V814,IFERROR(IF(AND(R815&gt;0,R814=0),R815,(1+(B816/B815-1)*Calc!$Z$1-N816*2)*V814),0))</f>
        <v>0</v>
      </c>
      <c r="W815">
        <f>IF(ISNUMBER(C815),C815,W814)</f>
        <v>0.4</v>
      </c>
      <c r="Y815" s="1" t="e">
        <f>IF(AND(Q815&gt;=Chart!$F$2,Q815&lt;=Chart!$F$3),Q815,#N/A)</f>
        <v>#N/A</v>
      </c>
      <c r="Z815" t="e">
        <f>IF(AND(Q815&gt;=Chart!$F$2,Q815&lt;=Chart!$F$3),R815,#N/A)</f>
        <v>#N/A</v>
      </c>
      <c r="AA815" t="e">
        <f>IF(AND(Q815&gt;=Chart!$F$2,Q815&lt;=Chart!$F$3),S815,#N/A)</f>
        <v>#N/A</v>
      </c>
      <c r="AB815" t="e">
        <f>IF(AND(Q815&gt;=Chart!$F$2,Q815&lt;=Chart!$F$3),T815,#N/A)</f>
        <v>#N/A</v>
      </c>
      <c r="AC815" t="e">
        <f>IF(AND(Q815&gt;=Chart!$F$2,Q815&lt;=Chart!$F$3),U815,#N/A)</f>
        <v>#N/A</v>
      </c>
      <c r="AD815" t="e">
        <f>IF(AND(Q815&gt;=Chart!$F$2,Q815&lt;=Chart!$F$3),V815,#N/A)</f>
        <v>#N/A</v>
      </c>
      <c r="AE815" t="e">
        <f>IF(AND(Q815&gt;=Chart!$F$2,Q815&lt;=Chart!$F$3),I815,#N/A)</f>
        <v>#N/A</v>
      </c>
      <c r="AF815" t="e">
        <f>IF(AND(Q815&gt;=Chart!$F$2,Q815&lt;=Chart!$F$3),H815/100,#N/A)</f>
        <v>#N/A</v>
      </c>
      <c r="AG815" t="e">
        <f>IF(AND(Q815&gt;=Chart!$F$2,Q815&lt;=Chart!$F$3),W815/100,#N/A)</f>
        <v>#N/A</v>
      </c>
    </row>
    <row r="816" spans="1:33" x14ac:dyDescent="0.25">
      <c r="A816">
        <v>1472823000</v>
      </c>
      <c r="B816">
        <f>INDEX('Daily Data ADJ'!$1:$1048576,MATCH(Calc!$A816,'Daily Data ADJ'!$A:$A,0),MATCH("SPY, CBOE BZX: Close",'Daily Data ADJ'!$1:$1,0))</f>
        <v>194.53330736000001</v>
      </c>
      <c r="C816">
        <f>INDEX('Daily Data ADJ'!$1:$1048576,MATCH(Calc!$A816,'Daily Data ADJ'!$A:$A,0),MATCH("EFFR, FRED: Close",'Daily Data ADJ'!$1:$1,0))</f>
        <v>0.4</v>
      </c>
      <c r="D816" t="str">
        <f>INDEX('Daily Data ADJ'!$1:$1048576,MATCH(Calc!$A816,'Daily Data ADJ'!$A:$A,1),MATCH("SOFR, FRED: Close",'Daily Data ADJ'!$1:$1,0))</f>
        <v>NaN</v>
      </c>
      <c r="E816">
        <f>INDEX('Daily Data ADJ'!$1:$1048576,MATCH(Calc!$A816,'Daily Data ADJ'!$A:$A,0),MATCH("UPRO, CBOE BZX: Close",'Daily Data ADJ'!$1:$1,0))</f>
        <v>12.273630470000001</v>
      </c>
      <c r="F816">
        <f>INDEX('Daily Data ADJ'!$1:$1048576,MATCH(Calc!$A816,'Daily Data ADJ'!$A:$A,0),MATCH("ES1!, CME_MINI: Close",'Daily Data ADJ'!$1:$1,0))</f>
        <v>2178</v>
      </c>
      <c r="G816">
        <f>INDEX('Daily Data ADJ'!$1:$1048576,MATCH(Calc!$A816,'Daily Data ADJ'!$A:$A,0),MATCH("ES2!, CME_MINI: Close",'Daily Data ADJ'!$1:$1,0))</f>
        <v>2171</v>
      </c>
      <c r="H816">
        <f>INDEX('QUANDL MULTPL SP500_DIV_YIELD_M'!$A:$G,MATCH(Calc!$A816,'QUANDL MULTPL SP500_DIV_YIELD_M'!$A:$A,1),MATCH('QUANDL MULTPL SP500_DIV_YIELD_M'!$E$1,'QUANDL MULTPL SP500_DIV_YIELD_M'!$A$1:$G$1,0))</f>
        <v>2.0699999999999998</v>
      </c>
      <c r="I816" s="5">
        <f t="shared" si="72"/>
        <v>7.9060134213040957E-3</v>
      </c>
      <c r="J816" s="1">
        <f>A816/24/60/60+DATE(1970,1,1)</f>
        <v>42615.5625</v>
      </c>
      <c r="K816" s="3">
        <f t="shared" si="75"/>
        <v>1</v>
      </c>
      <c r="L816" s="6">
        <f>(1+Chart!$F$4)^(1/(365/K816))-1</f>
        <v>6.6592785027408397E-5</v>
      </c>
      <c r="M816" s="6">
        <f t="shared" si="76"/>
        <v>1.0937104383712537E-5</v>
      </c>
      <c r="N816" s="6">
        <f t="shared" si="77"/>
        <v>2.1575368768234071E-5</v>
      </c>
      <c r="O816">
        <f>O815*(B816/B815)</f>
        <v>194.53330736000103</v>
      </c>
      <c r="P816">
        <f t="shared" si="73"/>
        <v>2016</v>
      </c>
      <c r="Q816" s="1">
        <f t="shared" si="74"/>
        <v>42615.5625</v>
      </c>
      <c r="R816">
        <f>IF(B817="",R815,IF(Q816&gt;=Chart!$F$2,E816,0))</f>
        <v>0</v>
      </c>
      <c r="S816">
        <f>IF(B817="",S815,IFERROR(IF(AND(R816&gt;0,R815=0),R816,(1+(B817/B816-1)*Calc!$Z$1)*S815),0))</f>
        <v>0</v>
      </c>
      <c r="T816">
        <f>IF(B817="",T815,IFERROR(IF(AND(R816&gt;0,R815=0),R816,(1+(B817/B816-1)*Calc!$Z$1-L817)*T815),0))</f>
        <v>0</v>
      </c>
      <c r="U816">
        <f>IF(B817="",U815,IFERROR(IF(AND(R816&gt;0,R815=0),R816,(1+(B817/B816-1)*Calc!$Z$1-M817*2)*U815),0))</f>
        <v>0</v>
      </c>
      <c r="V816">
        <f>IF(B817="",V815,IFERROR(IF(AND(R816&gt;0,R815=0),R816,(1+(B817/B816-1)*Calc!$Z$1-N817*2)*V815),0))</f>
        <v>0</v>
      </c>
      <c r="W816">
        <f>IF(ISNUMBER(C816),C816,W815)</f>
        <v>0.4</v>
      </c>
      <c r="Y816" s="1" t="e">
        <f>IF(AND(Q816&gt;=Chart!$F$2,Q816&lt;=Chart!$F$3),Q816,#N/A)</f>
        <v>#N/A</v>
      </c>
      <c r="Z816" t="e">
        <f>IF(AND(Q816&gt;=Chart!$F$2,Q816&lt;=Chart!$F$3),R816,#N/A)</f>
        <v>#N/A</v>
      </c>
      <c r="AA816" t="e">
        <f>IF(AND(Q816&gt;=Chart!$F$2,Q816&lt;=Chart!$F$3),S816,#N/A)</f>
        <v>#N/A</v>
      </c>
      <c r="AB816" t="e">
        <f>IF(AND(Q816&gt;=Chart!$F$2,Q816&lt;=Chart!$F$3),T816,#N/A)</f>
        <v>#N/A</v>
      </c>
      <c r="AC816" t="e">
        <f>IF(AND(Q816&gt;=Chart!$F$2,Q816&lt;=Chart!$F$3),U816,#N/A)</f>
        <v>#N/A</v>
      </c>
      <c r="AD816" t="e">
        <f>IF(AND(Q816&gt;=Chart!$F$2,Q816&lt;=Chart!$F$3),V816,#N/A)</f>
        <v>#N/A</v>
      </c>
      <c r="AE816" t="e">
        <f>IF(AND(Q816&gt;=Chart!$F$2,Q816&lt;=Chart!$F$3),I816,#N/A)</f>
        <v>#N/A</v>
      </c>
      <c r="AF816" t="e">
        <f>IF(AND(Q816&gt;=Chart!$F$2,Q816&lt;=Chart!$F$3),H816/100,#N/A)</f>
        <v>#N/A</v>
      </c>
      <c r="AG816" t="e">
        <f>IF(AND(Q816&gt;=Chart!$F$2,Q816&lt;=Chart!$F$3),W816/100,#N/A)</f>
        <v>#N/A</v>
      </c>
    </row>
    <row r="817" spans="1:33" x14ac:dyDescent="0.25">
      <c r="A817">
        <v>1473168600</v>
      </c>
      <c r="B817">
        <f>INDEX('Daily Data ADJ'!$1:$1048576,MATCH(Calc!$A817,'Daily Data ADJ'!$A:$A,0),MATCH("SPY, CBOE BZX: Close",'Daily Data ADJ'!$1:$1,0))</f>
        <v>195.12197617999999</v>
      </c>
      <c r="C817">
        <f>INDEX('Daily Data ADJ'!$1:$1048576,MATCH(Calc!$A817,'Daily Data ADJ'!$A:$A,0),MATCH("EFFR, FRED: Close",'Daily Data ADJ'!$1:$1,0))</f>
        <v>0.4</v>
      </c>
      <c r="D817" t="str">
        <f>INDEX('Daily Data ADJ'!$1:$1048576,MATCH(Calc!$A817,'Daily Data ADJ'!$A:$A,1),MATCH("SOFR, FRED: Close",'Daily Data ADJ'!$1:$1,0))</f>
        <v>NaN</v>
      </c>
      <c r="E817">
        <f>INDEX('Daily Data ADJ'!$1:$1048576,MATCH(Calc!$A817,'Daily Data ADJ'!$A:$A,0),MATCH("UPRO, CBOE BZX: Close",'Daily Data ADJ'!$1:$1,0))</f>
        <v>12.39136326</v>
      </c>
      <c r="F817">
        <f>INDEX('Daily Data ADJ'!$1:$1048576,MATCH(Calc!$A817,'Daily Data ADJ'!$A:$A,0),MATCH("ES1!, CME_MINI: Close",'Daily Data ADJ'!$1:$1,0))</f>
        <v>2184.5</v>
      </c>
      <c r="G817">
        <f>INDEX('Daily Data ADJ'!$1:$1048576,MATCH(Calc!$A817,'Daily Data ADJ'!$A:$A,0),MATCH("ES2!, CME_MINI: Close",'Daily Data ADJ'!$1:$1,0))</f>
        <v>2177.5</v>
      </c>
      <c r="H817">
        <f>INDEX('QUANDL MULTPL SP500_DIV_YIELD_M'!$A:$G,MATCH(Calc!$A817,'QUANDL MULTPL SP500_DIV_YIELD_M'!$A:$A,1),MATCH('QUANDL MULTPL SP500_DIV_YIELD_M'!$E$1,'QUANDL MULTPL SP500_DIV_YIELD_M'!$A$1:$G$1,0))</f>
        <v>2.0699999999999998</v>
      </c>
      <c r="I817" s="5">
        <f t="shared" si="72"/>
        <v>7.9438989679096496E-3</v>
      </c>
      <c r="J817" s="1">
        <f>A817/24/60/60+DATE(1970,1,1)</f>
        <v>42619.5625</v>
      </c>
      <c r="K817" s="3">
        <f t="shared" si="75"/>
        <v>4</v>
      </c>
      <c r="L817" s="6">
        <f>(1+Chart!$F$4)^(1/(365/K817))-1</f>
        <v>2.6639774888526091E-4</v>
      </c>
      <c r="M817" s="6">
        <f t="shared" si="76"/>
        <v>4.3749135261839101E-5</v>
      </c>
      <c r="N817" s="6">
        <f t="shared" si="77"/>
        <v>8.6716223355320921E-5</v>
      </c>
      <c r="O817">
        <f>O816*(B817/B816)</f>
        <v>195.12197618000101</v>
      </c>
      <c r="P817">
        <f t="shared" si="73"/>
        <v>2016</v>
      </c>
      <c r="Q817" s="1">
        <f t="shared" si="74"/>
        <v>42619.5625</v>
      </c>
      <c r="R817">
        <f>IF(B818="",R816,IF(Q817&gt;=Chart!$F$2,E817,0))</f>
        <v>0</v>
      </c>
      <c r="S817">
        <f>IF(B818="",S816,IFERROR(IF(AND(R817&gt;0,R816=0),R817,(1+(B818/B817-1)*Calc!$Z$1)*S816),0))</f>
        <v>0</v>
      </c>
      <c r="T817">
        <f>IF(B818="",T816,IFERROR(IF(AND(R817&gt;0,R816=0),R817,(1+(B818/B817-1)*Calc!$Z$1-L818)*T816),0))</f>
        <v>0</v>
      </c>
      <c r="U817">
        <f>IF(B818="",U816,IFERROR(IF(AND(R817&gt;0,R816=0),R817,(1+(B818/B817-1)*Calc!$Z$1-M818*2)*U816),0))</f>
        <v>0</v>
      </c>
      <c r="V817">
        <f>IF(B818="",V816,IFERROR(IF(AND(R817&gt;0,R816=0),R817,(1+(B818/B817-1)*Calc!$Z$1-N818*2)*V816),0))</f>
        <v>0</v>
      </c>
      <c r="W817">
        <f>IF(ISNUMBER(C817),C817,W816)</f>
        <v>0.4</v>
      </c>
      <c r="Y817" s="1" t="e">
        <f>IF(AND(Q817&gt;=Chart!$F$2,Q817&lt;=Chart!$F$3),Q817,#N/A)</f>
        <v>#N/A</v>
      </c>
      <c r="Z817" t="e">
        <f>IF(AND(Q817&gt;=Chart!$F$2,Q817&lt;=Chart!$F$3),R817,#N/A)</f>
        <v>#N/A</v>
      </c>
      <c r="AA817" t="e">
        <f>IF(AND(Q817&gt;=Chart!$F$2,Q817&lt;=Chart!$F$3),S817,#N/A)</f>
        <v>#N/A</v>
      </c>
      <c r="AB817" t="e">
        <f>IF(AND(Q817&gt;=Chart!$F$2,Q817&lt;=Chart!$F$3),T817,#N/A)</f>
        <v>#N/A</v>
      </c>
      <c r="AC817" t="e">
        <f>IF(AND(Q817&gt;=Chart!$F$2,Q817&lt;=Chart!$F$3),U817,#N/A)</f>
        <v>#N/A</v>
      </c>
      <c r="AD817" t="e">
        <f>IF(AND(Q817&gt;=Chart!$F$2,Q817&lt;=Chart!$F$3),V817,#N/A)</f>
        <v>#N/A</v>
      </c>
      <c r="AE817" t="e">
        <f>IF(AND(Q817&gt;=Chart!$F$2,Q817&lt;=Chart!$F$3),I817,#N/A)</f>
        <v>#N/A</v>
      </c>
      <c r="AF817" t="e">
        <f>IF(AND(Q817&gt;=Chart!$F$2,Q817&lt;=Chart!$F$3),H817/100,#N/A)</f>
        <v>#N/A</v>
      </c>
      <c r="AG817" t="e">
        <f>IF(AND(Q817&gt;=Chart!$F$2,Q817&lt;=Chart!$F$3),W817/100,#N/A)</f>
        <v>#N/A</v>
      </c>
    </row>
    <row r="818" spans="1:33" x14ac:dyDescent="0.25">
      <c r="A818">
        <v>1473255000</v>
      </c>
      <c r="B818">
        <f>INDEX('Daily Data ADJ'!$1:$1048576,MATCH(Calc!$A818,'Daily Data ADJ'!$A:$A,0),MATCH("SPY, CBOE BZX: Close",'Daily Data ADJ'!$1:$1,0))</f>
        <v>195.10344665</v>
      </c>
      <c r="C818">
        <f>INDEX('Daily Data ADJ'!$1:$1048576,MATCH(Calc!$A818,'Daily Data ADJ'!$A:$A,0),MATCH("EFFR, FRED: Close",'Daily Data ADJ'!$1:$1,0))</f>
        <v>0.4</v>
      </c>
      <c r="D818" t="str">
        <f>INDEX('Daily Data ADJ'!$1:$1048576,MATCH(Calc!$A818,'Daily Data ADJ'!$A:$A,1),MATCH("SOFR, FRED: Close",'Daily Data ADJ'!$1:$1,0))</f>
        <v>NaN</v>
      </c>
      <c r="E818">
        <f>INDEX('Daily Data ADJ'!$1:$1048576,MATCH(Calc!$A818,'Daily Data ADJ'!$A:$A,0),MATCH("UPRO, CBOE BZX: Close",'Daily Data ADJ'!$1:$1,0))</f>
        <v>12.388093230000001</v>
      </c>
      <c r="F818">
        <f>INDEX('Daily Data ADJ'!$1:$1048576,MATCH(Calc!$A818,'Daily Data ADJ'!$A:$A,0),MATCH("ES1!, CME_MINI: Close",'Daily Data ADJ'!$1:$1,0))</f>
        <v>2184.5</v>
      </c>
      <c r="G818">
        <f>INDEX('Daily Data ADJ'!$1:$1048576,MATCH(Calc!$A818,'Daily Data ADJ'!$A:$A,0),MATCH("ES2!, CME_MINI: Close",'Daily Data ADJ'!$1:$1,0))</f>
        <v>2178</v>
      </c>
      <c r="H818">
        <f>INDEX('QUANDL MULTPL SP500_DIV_YIELD_M'!$A:$G,MATCH(Calc!$A818,'QUANDL MULTPL SP500_DIV_YIELD_M'!$A:$A,1),MATCH('QUANDL MULTPL SP500_DIV_YIELD_M'!$E$1,'QUANDL MULTPL SP500_DIV_YIELD_M'!$A$1:$G$1,0))</f>
        <v>2.0699999999999998</v>
      </c>
      <c r="I818" s="5">
        <f t="shared" si="72"/>
        <v>8.8509795549190397E-3</v>
      </c>
      <c r="J818" s="1">
        <f>A818/24/60/60+DATE(1970,1,1)</f>
        <v>42620.5625</v>
      </c>
      <c r="K818" s="3">
        <f t="shared" si="75"/>
        <v>1</v>
      </c>
      <c r="L818" s="6">
        <f>(1+Chart!$F$4)^(1/(365/K818))-1</f>
        <v>6.6592785027408397E-5</v>
      </c>
      <c r="M818" s="6">
        <f t="shared" si="76"/>
        <v>1.0937104383712537E-5</v>
      </c>
      <c r="N818" s="6">
        <f t="shared" si="77"/>
        <v>2.4142864694542965E-5</v>
      </c>
      <c r="O818">
        <f>O817*(B818/B817)</f>
        <v>195.10344665000102</v>
      </c>
      <c r="P818">
        <f t="shared" si="73"/>
        <v>2016</v>
      </c>
      <c r="Q818" s="1">
        <f t="shared" si="74"/>
        <v>42620.5625</v>
      </c>
      <c r="R818">
        <f>IF(B819="",R817,IF(Q818&gt;=Chart!$F$2,E818,0))</f>
        <v>0</v>
      </c>
      <c r="S818">
        <f>IF(B819="",S817,IFERROR(IF(AND(R818&gt;0,R817=0),R818,(1+(B819/B818-1)*Calc!$Z$1)*S817),0))</f>
        <v>0</v>
      </c>
      <c r="T818">
        <f>IF(B819="",T817,IFERROR(IF(AND(R818&gt;0,R817=0),R818,(1+(B819/B818-1)*Calc!$Z$1-L819)*T817),0))</f>
        <v>0</v>
      </c>
      <c r="U818">
        <f>IF(B819="",U817,IFERROR(IF(AND(R818&gt;0,R817=0),R818,(1+(B819/B818-1)*Calc!$Z$1-M819*2)*U817),0))</f>
        <v>0</v>
      </c>
      <c r="V818">
        <f>IF(B819="",V817,IFERROR(IF(AND(R818&gt;0,R817=0),R818,(1+(B819/B818-1)*Calc!$Z$1-N819*2)*V817),0))</f>
        <v>0</v>
      </c>
      <c r="W818">
        <f>IF(ISNUMBER(C818),C818,W817)</f>
        <v>0.4</v>
      </c>
      <c r="Y818" s="1" t="e">
        <f>IF(AND(Q818&gt;=Chart!$F$2,Q818&lt;=Chart!$F$3),Q818,#N/A)</f>
        <v>#N/A</v>
      </c>
      <c r="Z818" t="e">
        <f>IF(AND(Q818&gt;=Chart!$F$2,Q818&lt;=Chart!$F$3),R818,#N/A)</f>
        <v>#N/A</v>
      </c>
      <c r="AA818" t="e">
        <f>IF(AND(Q818&gt;=Chart!$F$2,Q818&lt;=Chart!$F$3),S818,#N/A)</f>
        <v>#N/A</v>
      </c>
      <c r="AB818" t="e">
        <f>IF(AND(Q818&gt;=Chart!$F$2,Q818&lt;=Chart!$F$3),T818,#N/A)</f>
        <v>#N/A</v>
      </c>
      <c r="AC818" t="e">
        <f>IF(AND(Q818&gt;=Chart!$F$2,Q818&lt;=Chart!$F$3),U818,#N/A)</f>
        <v>#N/A</v>
      </c>
      <c r="AD818" t="e">
        <f>IF(AND(Q818&gt;=Chart!$F$2,Q818&lt;=Chart!$F$3),V818,#N/A)</f>
        <v>#N/A</v>
      </c>
      <c r="AE818" t="e">
        <f>IF(AND(Q818&gt;=Chart!$F$2,Q818&lt;=Chart!$F$3),I818,#N/A)</f>
        <v>#N/A</v>
      </c>
      <c r="AF818" t="e">
        <f>IF(AND(Q818&gt;=Chart!$F$2,Q818&lt;=Chart!$F$3),H818/100,#N/A)</f>
        <v>#N/A</v>
      </c>
      <c r="AG818" t="e">
        <f>IF(AND(Q818&gt;=Chart!$F$2,Q818&lt;=Chart!$F$3),W818/100,#N/A)</f>
        <v>#N/A</v>
      </c>
    </row>
    <row r="819" spans="1:33" x14ac:dyDescent="0.25">
      <c r="A819">
        <v>1473341400</v>
      </c>
      <c r="B819">
        <f>INDEX('Daily Data ADJ'!$1:$1048576,MATCH(Calc!$A819,'Daily Data ADJ'!$A:$A,0),MATCH("SPY, CBOE BZX: Close",'Daily Data ADJ'!$1:$1,0))</f>
        <v>194.65802532999999</v>
      </c>
      <c r="C819">
        <f>INDEX('Daily Data ADJ'!$1:$1048576,MATCH(Calc!$A819,'Daily Data ADJ'!$A:$A,0),MATCH("EFFR, FRED: Close",'Daily Data ADJ'!$1:$1,0))</f>
        <v>0.4</v>
      </c>
      <c r="D819" t="str">
        <f>INDEX('Daily Data ADJ'!$1:$1048576,MATCH(Calc!$A819,'Daily Data ADJ'!$A:$A,1),MATCH("SOFR, FRED: Close",'Daily Data ADJ'!$1:$1,0))</f>
        <v>NaN</v>
      </c>
      <c r="E819">
        <f>INDEX('Daily Data ADJ'!$1:$1048576,MATCH(Calc!$A819,'Daily Data ADJ'!$A:$A,0),MATCH("UPRO, CBOE BZX: Close",'Daily Data ADJ'!$1:$1,0))</f>
        <v>12.29488811</v>
      </c>
      <c r="F819">
        <f>INDEX('Daily Data ADJ'!$1:$1048576,MATCH(Calc!$A819,'Daily Data ADJ'!$A:$A,0),MATCH("ES1!, CME_MINI: Close",'Daily Data ADJ'!$1:$1,0))</f>
        <v>2177.5</v>
      </c>
      <c r="G819">
        <f>INDEX('Daily Data ADJ'!$1:$1048576,MATCH(Calc!$A819,'Daily Data ADJ'!$A:$A,0),MATCH("ES2!, CME_MINI: Close",'Daily Data ADJ'!$1:$1,0))</f>
        <v>2171</v>
      </c>
      <c r="H819">
        <f>INDEX('QUANDL MULTPL SP500_DIV_YIELD_M'!$A:$G,MATCH(Calc!$A819,'QUANDL MULTPL SP500_DIV_YIELD_M'!$A:$A,1),MATCH('QUANDL MULTPL SP500_DIV_YIELD_M'!$E$1,'QUANDL MULTPL SP500_DIV_YIELD_M'!$A$1:$G$1,0))</f>
        <v>2.0699999999999998</v>
      </c>
      <c r="I819" s="5">
        <f t="shared" si="72"/>
        <v>8.8130591990390229E-3</v>
      </c>
      <c r="J819" s="1">
        <f>A819/24/60/60+DATE(1970,1,1)</f>
        <v>42621.5625</v>
      </c>
      <c r="K819" s="3">
        <f t="shared" si="75"/>
        <v>1</v>
      </c>
      <c r="L819" s="6">
        <f>(1+Chart!$F$4)^(1/(365/K819))-1</f>
        <v>6.6592785027408397E-5</v>
      </c>
      <c r="M819" s="6">
        <f t="shared" si="76"/>
        <v>1.0937104383712537E-5</v>
      </c>
      <c r="N819" s="6">
        <f t="shared" si="77"/>
        <v>2.4039880365256394E-5</v>
      </c>
      <c r="O819">
        <f>O818*(B819/B818)</f>
        <v>194.65802533000101</v>
      </c>
      <c r="P819">
        <f t="shared" si="73"/>
        <v>2016</v>
      </c>
      <c r="Q819" s="1">
        <f t="shared" si="74"/>
        <v>42621.5625</v>
      </c>
      <c r="R819">
        <f>IF(B820="",R818,IF(Q819&gt;=Chart!$F$2,E819,0))</f>
        <v>0</v>
      </c>
      <c r="S819">
        <f>IF(B820="",S818,IFERROR(IF(AND(R819&gt;0,R818=0),R819,(1+(B820/B819-1)*Calc!$Z$1)*S818),0))</f>
        <v>0</v>
      </c>
      <c r="T819">
        <f>IF(B820="",T818,IFERROR(IF(AND(R819&gt;0,R818=0),R819,(1+(B820/B819-1)*Calc!$Z$1-L820)*T818),0))</f>
        <v>0</v>
      </c>
      <c r="U819">
        <f>IF(B820="",U818,IFERROR(IF(AND(R819&gt;0,R818=0),R819,(1+(B820/B819-1)*Calc!$Z$1-M820*2)*U818),0))</f>
        <v>0</v>
      </c>
      <c r="V819">
        <f>IF(B820="",V818,IFERROR(IF(AND(R819&gt;0,R818=0),R819,(1+(B820/B819-1)*Calc!$Z$1-N820*2)*V818),0))</f>
        <v>0</v>
      </c>
      <c r="W819">
        <f>IF(ISNUMBER(C819),C819,W818)</f>
        <v>0.4</v>
      </c>
      <c r="Y819" s="1" t="e">
        <f>IF(AND(Q819&gt;=Chart!$F$2,Q819&lt;=Chart!$F$3),Q819,#N/A)</f>
        <v>#N/A</v>
      </c>
      <c r="Z819" t="e">
        <f>IF(AND(Q819&gt;=Chart!$F$2,Q819&lt;=Chart!$F$3),R819,#N/A)</f>
        <v>#N/A</v>
      </c>
      <c r="AA819" t="e">
        <f>IF(AND(Q819&gt;=Chart!$F$2,Q819&lt;=Chart!$F$3),S819,#N/A)</f>
        <v>#N/A</v>
      </c>
      <c r="AB819" t="e">
        <f>IF(AND(Q819&gt;=Chart!$F$2,Q819&lt;=Chart!$F$3),T819,#N/A)</f>
        <v>#N/A</v>
      </c>
      <c r="AC819" t="e">
        <f>IF(AND(Q819&gt;=Chart!$F$2,Q819&lt;=Chart!$F$3),U819,#N/A)</f>
        <v>#N/A</v>
      </c>
      <c r="AD819" t="e">
        <f>IF(AND(Q819&gt;=Chart!$F$2,Q819&lt;=Chart!$F$3),V819,#N/A)</f>
        <v>#N/A</v>
      </c>
      <c r="AE819" t="e">
        <f>IF(AND(Q819&gt;=Chart!$F$2,Q819&lt;=Chart!$F$3),I819,#N/A)</f>
        <v>#N/A</v>
      </c>
      <c r="AF819" t="e">
        <f>IF(AND(Q819&gt;=Chart!$F$2,Q819&lt;=Chart!$F$3),H819/100,#N/A)</f>
        <v>#N/A</v>
      </c>
      <c r="AG819" t="e">
        <f>IF(AND(Q819&gt;=Chart!$F$2,Q819&lt;=Chart!$F$3),W819/100,#N/A)</f>
        <v>#N/A</v>
      </c>
    </row>
    <row r="820" spans="1:33" x14ac:dyDescent="0.25">
      <c r="A820">
        <v>1473427800</v>
      </c>
      <c r="B820">
        <f>INDEX('Daily Data ADJ'!$1:$1048576,MATCH(Calc!$A820,'Daily Data ADJ'!$A:$A,0),MATCH("SPY, CBOE BZX: Close",'Daily Data ADJ'!$1:$1,0))</f>
        <v>189.99891833000001</v>
      </c>
      <c r="C820">
        <f>INDEX('Daily Data ADJ'!$1:$1048576,MATCH(Calc!$A820,'Daily Data ADJ'!$A:$A,0),MATCH("EFFR, FRED: Close",'Daily Data ADJ'!$1:$1,0))</f>
        <v>0.4</v>
      </c>
      <c r="D820" t="str">
        <f>INDEX('Daily Data ADJ'!$1:$1048576,MATCH(Calc!$A820,'Daily Data ADJ'!$A:$A,1),MATCH("SOFR, FRED: Close",'Daily Data ADJ'!$1:$1,0))</f>
        <v>NaN</v>
      </c>
      <c r="E820">
        <f>INDEX('Daily Data ADJ'!$1:$1048576,MATCH(Calc!$A820,'Daily Data ADJ'!$A:$A,0),MATCH("UPRO, CBOE BZX: Close",'Daily Data ADJ'!$1:$1,0))</f>
        <v>11.418434209999999</v>
      </c>
      <c r="F820">
        <f>INDEX('Daily Data ADJ'!$1:$1048576,MATCH(Calc!$A820,'Daily Data ADJ'!$A:$A,0),MATCH("ES1!, CME_MINI: Close",'Daily Data ADJ'!$1:$1,0))</f>
        <v>2116</v>
      </c>
      <c r="G820">
        <f>INDEX('Daily Data ADJ'!$1:$1048576,MATCH(Calc!$A820,'Daily Data ADJ'!$A:$A,0),MATCH("ES2!, CME_MINI: Close",'Daily Data ADJ'!$1:$1,0))</f>
        <v>2110</v>
      </c>
      <c r="H820">
        <f>INDEX('QUANDL MULTPL SP500_DIV_YIELD_M'!$A:$G,MATCH(Calc!$A820,'QUANDL MULTPL SP500_DIV_YIELD_M'!$A:$A,1),MATCH('QUANDL MULTPL SP500_DIV_YIELD_M'!$E$1,'QUANDL MULTPL SP500_DIV_YIELD_M'!$A$1:$G$1,0))</f>
        <v>2.0699999999999998</v>
      </c>
      <c r="I820" s="5">
        <f t="shared" si="72"/>
        <v>9.4059955411887643E-3</v>
      </c>
      <c r="J820" s="1">
        <f>A820/24/60/60+DATE(1970,1,1)</f>
        <v>42622.5625</v>
      </c>
      <c r="K820" s="3">
        <f t="shared" si="75"/>
        <v>1</v>
      </c>
      <c r="L820" s="6">
        <f>(1+Chart!$F$4)^(1/(365/K820))-1</f>
        <v>6.6592785027408397E-5</v>
      </c>
      <c r="M820" s="6">
        <f t="shared" si="76"/>
        <v>1.0937104383712537E-5</v>
      </c>
      <c r="N820" s="6">
        <f t="shared" si="77"/>
        <v>2.5649738851107884E-5</v>
      </c>
      <c r="O820">
        <f>O819*(B820/B819)</f>
        <v>189.998918330001</v>
      </c>
      <c r="P820">
        <f t="shared" si="73"/>
        <v>2016</v>
      </c>
      <c r="Q820" s="1">
        <f t="shared" si="74"/>
        <v>42622.5625</v>
      </c>
      <c r="R820">
        <f>IF(B821="",R819,IF(Q820&gt;=Chart!$F$2,E820,0))</f>
        <v>0</v>
      </c>
      <c r="S820">
        <f>IF(B821="",S819,IFERROR(IF(AND(R820&gt;0,R819=0),R820,(1+(B821/B820-1)*Calc!$Z$1)*S819),0))</f>
        <v>0</v>
      </c>
      <c r="T820">
        <f>IF(B821="",T819,IFERROR(IF(AND(R820&gt;0,R819=0),R820,(1+(B821/B820-1)*Calc!$Z$1-L821)*T819),0))</f>
        <v>0</v>
      </c>
      <c r="U820">
        <f>IF(B821="",U819,IFERROR(IF(AND(R820&gt;0,R819=0),R820,(1+(B821/B820-1)*Calc!$Z$1-M821*2)*U819),0))</f>
        <v>0</v>
      </c>
      <c r="V820">
        <f>IF(B821="",V819,IFERROR(IF(AND(R820&gt;0,R819=0),R820,(1+(B821/B820-1)*Calc!$Z$1-N821*2)*V819),0))</f>
        <v>0</v>
      </c>
      <c r="W820">
        <f>IF(ISNUMBER(C820),C820,W819)</f>
        <v>0.4</v>
      </c>
      <c r="Y820" s="1" t="e">
        <f>IF(AND(Q820&gt;=Chart!$F$2,Q820&lt;=Chart!$F$3),Q820,#N/A)</f>
        <v>#N/A</v>
      </c>
      <c r="Z820" t="e">
        <f>IF(AND(Q820&gt;=Chart!$F$2,Q820&lt;=Chart!$F$3),R820,#N/A)</f>
        <v>#N/A</v>
      </c>
      <c r="AA820" t="e">
        <f>IF(AND(Q820&gt;=Chart!$F$2,Q820&lt;=Chart!$F$3),S820,#N/A)</f>
        <v>#N/A</v>
      </c>
      <c r="AB820" t="e">
        <f>IF(AND(Q820&gt;=Chart!$F$2,Q820&lt;=Chart!$F$3),T820,#N/A)</f>
        <v>#N/A</v>
      </c>
      <c r="AC820" t="e">
        <f>IF(AND(Q820&gt;=Chart!$F$2,Q820&lt;=Chart!$F$3),U820,#N/A)</f>
        <v>#N/A</v>
      </c>
      <c r="AD820" t="e">
        <f>IF(AND(Q820&gt;=Chart!$F$2,Q820&lt;=Chart!$F$3),V820,#N/A)</f>
        <v>#N/A</v>
      </c>
      <c r="AE820" t="e">
        <f>IF(AND(Q820&gt;=Chart!$F$2,Q820&lt;=Chart!$F$3),I820,#N/A)</f>
        <v>#N/A</v>
      </c>
      <c r="AF820" t="e">
        <f>IF(AND(Q820&gt;=Chart!$F$2,Q820&lt;=Chart!$F$3),H820/100,#N/A)</f>
        <v>#N/A</v>
      </c>
      <c r="AG820" t="e">
        <f>IF(AND(Q820&gt;=Chart!$F$2,Q820&lt;=Chart!$F$3),W820/100,#N/A)</f>
        <v>#N/A</v>
      </c>
    </row>
    <row r="821" spans="1:33" x14ac:dyDescent="0.25">
      <c r="A821">
        <v>1473687000</v>
      </c>
      <c r="B821">
        <f>INDEX('Daily Data ADJ'!$1:$1048576,MATCH(Calc!$A821,'Daily Data ADJ'!$A:$A,0),MATCH("SPY, CBOE BZX: Close",'Daily Data ADJ'!$1:$1,0))</f>
        <v>192.72489680000001</v>
      </c>
      <c r="C821">
        <f>INDEX('Daily Data ADJ'!$1:$1048576,MATCH(Calc!$A821,'Daily Data ADJ'!$A:$A,0),MATCH("EFFR, FRED: Close",'Daily Data ADJ'!$1:$1,0))</f>
        <v>0.4</v>
      </c>
      <c r="D821" t="str">
        <f>INDEX('Daily Data ADJ'!$1:$1048576,MATCH(Calc!$A821,'Daily Data ADJ'!$A:$A,1),MATCH("SOFR, FRED: Close",'Daily Data ADJ'!$1:$1,0))</f>
        <v>NaN</v>
      </c>
      <c r="E821">
        <f>INDEX('Daily Data ADJ'!$1:$1048576,MATCH(Calc!$A821,'Daily Data ADJ'!$A:$A,0),MATCH("UPRO, CBOE BZX: Close",'Daily Data ADJ'!$1:$1,0))</f>
        <v>11.894269919999999</v>
      </c>
      <c r="F821">
        <f>INDEX('Daily Data ADJ'!$1:$1048576,MATCH(Calc!$A821,'Daily Data ADJ'!$A:$A,0),MATCH("ES1!, CME_MINI: Close",'Daily Data ADJ'!$1:$1,0))</f>
        <v>2152</v>
      </c>
      <c r="G821">
        <f>INDEX('Daily Data ADJ'!$1:$1048576,MATCH(Calc!$A821,'Daily Data ADJ'!$A:$A,0),MATCH("ES2!, CME_MINI: Close",'Daily Data ADJ'!$1:$1,0))</f>
        <v>2145.75</v>
      </c>
      <c r="H821">
        <f>INDEX('QUANDL MULTPL SP500_DIV_YIELD_M'!$A:$G,MATCH(Calc!$A821,'QUANDL MULTPL SP500_DIV_YIELD_M'!$A:$A,1),MATCH('QUANDL MULTPL SP500_DIV_YIELD_M'!$E$1,'QUANDL MULTPL SP500_DIV_YIELD_M'!$A$1:$G$1,0))</f>
        <v>2.0699999999999998</v>
      </c>
      <c r="I821" s="5">
        <f t="shared" si="72"/>
        <v>9.1334105942128575E-3</v>
      </c>
      <c r="J821" s="1">
        <f>A821/24/60/60+DATE(1970,1,1)</f>
        <v>42625.5625</v>
      </c>
      <c r="K821" s="3">
        <f t="shared" si="75"/>
        <v>3</v>
      </c>
      <c r="L821" s="6">
        <f>(1+Chart!$F$4)^(1/(365/K821))-1</f>
        <v>1.9979165917494157E-4</v>
      </c>
      <c r="M821" s="6">
        <f t="shared" si="76"/>
        <v>3.2811672013410842E-5</v>
      </c>
      <c r="N821" s="6">
        <f t="shared" si="77"/>
        <v>7.4731175028208696E-5</v>
      </c>
      <c r="O821">
        <f>O820*(B821/B820)</f>
        <v>192.72489680000101</v>
      </c>
      <c r="P821">
        <f t="shared" si="73"/>
        <v>2016</v>
      </c>
      <c r="Q821" s="1">
        <f t="shared" si="74"/>
        <v>42625.5625</v>
      </c>
      <c r="R821">
        <f>IF(B822="",R820,IF(Q821&gt;=Chart!$F$2,E821,0))</f>
        <v>0</v>
      </c>
      <c r="S821">
        <f>IF(B822="",S820,IFERROR(IF(AND(R821&gt;0,R820=0),R821,(1+(B822/B821-1)*Calc!$Z$1)*S820),0))</f>
        <v>0</v>
      </c>
      <c r="T821">
        <f>IF(B822="",T820,IFERROR(IF(AND(R821&gt;0,R820=0),R821,(1+(B822/B821-1)*Calc!$Z$1-L822)*T820),0))</f>
        <v>0</v>
      </c>
      <c r="U821">
        <f>IF(B822="",U820,IFERROR(IF(AND(R821&gt;0,R820=0),R821,(1+(B822/B821-1)*Calc!$Z$1-M822*2)*U820),0))</f>
        <v>0</v>
      </c>
      <c r="V821">
        <f>IF(B822="",V820,IFERROR(IF(AND(R821&gt;0,R820=0),R821,(1+(B822/B821-1)*Calc!$Z$1-N822*2)*V820),0))</f>
        <v>0</v>
      </c>
      <c r="W821">
        <f>IF(ISNUMBER(C821),C821,W820)</f>
        <v>0.4</v>
      </c>
      <c r="Y821" s="1" t="e">
        <f>IF(AND(Q821&gt;=Chart!$F$2,Q821&lt;=Chart!$F$3),Q821,#N/A)</f>
        <v>#N/A</v>
      </c>
      <c r="Z821" t="e">
        <f>IF(AND(Q821&gt;=Chart!$F$2,Q821&lt;=Chart!$F$3),R821,#N/A)</f>
        <v>#N/A</v>
      </c>
      <c r="AA821" t="e">
        <f>IF(AND(Q821&gt;=Chart!$F$2,Q821&lt;=Chart!$F$3),S821,#N/A)</f>
        <v>#N/A</v>
      </c>
      <c r="AB821" t="e">
        <f>IF(AND(Q821&gt;=Chart!$F$2,Q821&lt;=Chart!$F$3),T821,#N/A)</f>
        <v>#N/A</v>
      </c>
      <c r="AC821" t="e">
        <f>IF(AND(Q821&gt;=Chart!$F$2,Q821&lt;=Chart!$F$3),U821,#N/A)</f>
        <v>#N/A</v>
      </c>
      <c r="AD821" t="e">
        <f>IF(AND(Q821&gt;=Chart!$F$2,Q821&lt;=Chart!$F$3),V821,#N/A)</f>
        <v>#N/A</v>
      </c>
      <c r="AE821" t="e">
        <f>IF(AND(Q821&gt;=Chart!$F$2,Q821&lt;=Chart!$F$3),I821,#N/A)</f>
        <v>#N/A</v>
      </c>
      <c r="AF821" t="e">
        <f>IF(AND(Q821&gt;=Chart!$F$2,Q821&lt;=Chart!$F$3),H821/100,#N/A)</f>
        <v>#N/A</v>
      </c>
      <c r="AG821" t="e">
        <f>IF(AND(Q821&gt;=Chart!$F$2,Q821&lt;=Chart!$F$3),W821/100,#N/A)</f>
        <v>#N/A</v>
      </c>
    </row>
    <row r="822" spans="1:33" x14ac:dyDescent="0.25">
      <c r="A822">
        <v>1473773400</v>
      </c>
      <c r="B822">
        <f>INDEX('Daily Data ADJ'!$1:$1048576,MATCH(Calc!$A822,'Daily Data ADJ'!$A:$A,0),MATCH("SPY, CBOE BZX: Close",'Daily Data ADJ'!$1:$1,0))</f>
        <v>189.95437619</v>
      </c>
      <c r="C822">
        <f>INDEX('Daily Data ADJ'!$1:$1048576,MATCH(Calc!$A822,'Daily Data ADJ'!$A:$A,0),MATCH("EFFR, FRED: Close",'Daily Data ADJ'!$1:$1,0))</f>
        <v>0.4</v>
      </c>
      <c r="D822" t="str">
        <f>INDEX('Daily Data ADJ'!$1:$1048576,MATCH(Calc!$A822,'Daily Data ADJ'!$A:$A,1),MATCH("SOFR, FRED: Close",'Daily Data ADJ'!$1:$1,0))</f>
        <v>NaN</v>
      </c>
      <c r="E822">
        <f>INDEX('Daily Data ADJ'!$1:$1048576,MATCH(Calc!$A822,'Daily Data ADJ'!$A:$A,0),MATCH("UPRO, CBOE BZX: Close",'Daily Data ADJ'!$1:$1,0))</f>
        <v>11.379189950000001</v>
      </c>
      <c r="F822">
        <f>INDEX('Daily Data ADJ'!$1:$1048576,MATCH(Calc!$A822,'Daily Data ADJ'!$A:$A,0),MATCH("ES1!, CME_MINI: Close",'Daily Data ADJ'!$1:$1,0))</f>
        <v>2122.25</v>
      </c>
      <c r="G822">
        <f>INDEX('Daily Data ADJ'!$1:$1048576,MATCH(Calc!$A822,'Daily Data ADJ'!$A:$A,0),MATCH("ES2!, CME_MINI: Close",'Daily Data ADJ'!$1:$1,0))</f>
        <v>2116</v>
      </c>
      <c r="H822">
        <f>INDEX('QUANDL MULTPL SP500_DIV_YIELD_M'!$A:$G,MATCH(Calc!$A822,'QUANDL MULTPL SP500_DIV_YIELD_M'!$A:$A,1),MATCH('QUANDL MULTPL SP500_DIV_YIELD_M'!$E$1,'QUANDL MULTPL SP500_DIV_YIELD_M'!$A$1:$G$1,0))</f>
        <v>2.0699999999999998</v>
      </c>
      <c r="I822" s="5">
        <f t="shared" si="72"/>
        <v>8.9719850969471361E-3</v>
      </c>
      <c r="J822" s="1">
        <f>A822/24/60/60+DATE(1970,1,1)</f>
        <v>42626.5625</v>
      </c>
      <c r="K822" s="3">
        <f t="shared" si="75"/>
        <v>1</v>
      </c>
      <c r="L822" s="6">
        <f>(1+Chart!$F$4)^(1/(365/K822))-1</f>
        <v>6.6592785027408397E-5</v>
      </c>
      <c r="M822" s="6">
        <f t="shared" si="76"/>
        <v>1.0937104383712537E-5</v>
      </c>
      <c r="N822" s="6">
        <f t="shared" si="77"/>
        <v>2.4471466457454127E-5</v>
      </c>
      <c r="O822">
        <f>O821*(B822/B821)</f>
        <v>189.95437619000097</v>
      </c>
      <c r="P822">
        <f t="shared" si="73"/>
        <v>2016</v>
      </c>
      <c r="Q822" s="1">
        <f t="shared" si="74"/>
        <v>42626.5625</v>
      </c>
      <c r="R822">
        <f>IF(B823="",R821,IF(Q822&gt;=Chart!$F$2,E822,0))</f>
        <v>0</v>
      </c>
      <c r="S822">
        <f>IF(B823="",S821,IFERROR(IF(AND(R822&gt;0,R821=0),R822,(1+(B823/B822-1)*Calc!$Z$1)*S821),0))</f>
        <v>0</v>
      </c>
      <c r="T822">
        <f>IF(B823="",T821,IFERROR(IF(AND(R822&gt;0,R821=0),R822,(1+(B823/B822-1)*Calc!$Z$1-L823)*T821),0))</f>
        <v>0</v>
      </c>
      <c r="U822">
        <f>IF(B823="",U821,IFERROR(IF(AND(R822&gt;0,R821=0),R822,(1+(B823/B822-1)*Calc!$Z$1-M823*2)*U821),0))</f>
        <v>0</v>
      </c>
      <c r="V822">
        <f>IF(B823="",V821,IFERROR(IF(AND(R822&gt;0,R821=0),R822,(1+(B823/B822-1)*Calc!$Z$1-N823*2)*V821),0))</f>
        <v>0</v>
      </c>
      <c r="W822">
        <f>IF(ISNUMBER(C822),C822,W821)</f>
        <v>0.4</v>
      </c>
      <c r="Y822" s="1" t="e">
        <f>IF(AND(Q822&gt;=Chart!$F$2,Q822&lt;=Chart!$F$3),Q822,#N/A)</f>
        <v>#N/A</v>
      </c>
      <c r="Z822" t="e">
        <f>IF(AND(Q822&gt;=Chart!$F$2,Q822&lt;=Chart!$F$3),R822,#N/A)</f>
        <v>#N/A</v>
      </c>
      <c r="AA822" t="e">
        <f>IF(AND(Q822&gt;=Chart!$F$2,Q822&lt;=Chart!$F$3),S822,#N/A)</f>
        <v>#N/A</v>
      </c>
      <c r="AB822" t="e">
        <f>IF(AND(Q822&gt;=Chart!$F$2,Q822&lt;=Chart!$F$3),T822,#N/A)</f>
        <v>#N/A</v>
      </c>
      <c r="AC822" t="e">
        <f>IF(AND(Q822&gt;=Chart!$F$2,Q822&lt;=Chart!$F$3),U822,#N/A)</f>
        <v>#N/A</v>
      </c>
      <c r="AD822" t="e">
        <f>IF(AND(Q822&gt;=Chart!$F$2,Q822&lt;=Chart!$F$3),V822,#N/A)</f>
        <v>#N/A</v>
      </c>
      <c r="AE822" t="e">
        <f>IF(AND(Q822&gt;=Chart!$F$2,Q822&lt;=Chart!$F$3),I822,#N/A)</f>
        <v>#N/A</v>
      </c>
      <c r="AF822" t="e">
        <f>IF(AND(Q822&gt;=Chart!$F$2,Q822&lt;=Chart!$F$3),H822/100,#N/A)</f>
        <v>#N/A</v>
      </c>
      <c r="AG822" t="e">
        <f>IF(AND(Q822&gt;=Chart!$F$2,Q822&lt;=Chart!$F$3),W822/100,#N/A)</f>
        <v>#N/A</v>
      </c>
    </row>
    <row r="823" spans="1:33" x14ac:dyDescent="0.25">
      <c r="A823">
        <v>1473859800</v>
      </c>
      <c r="B823">
        <f>INDEX('Daily Data ADJ'!$1:$1048576,MATCH(Calc!$A823,'Daily Data ADJ'!$A:$A,0),MATCH("SPY, CBOE BZX: Close",'Daily Data ADJ'!$1:$1,0))</f>
        <v>189.88310877999999</v>
      </c>
      <c r="C823">
        <f>INDEX('Daily Data ADJ'!$1:$1048576,MATCH(Calc!$A823,'Daily Data ADJ'!$A:$A,0),MATCH("EFFR, FRED: Close",'Daily Data ADJ'!$1:$1,0))</f>
        <v>0.4</v>
      </c>
      <c r="D823" t="str">
        <f>INDEX('Daily Data ADJ'!$1:$1048576,MATCH(Calc!$A823,'Daily Data ADJ'!$A:$A,1),MATCH("SOFR, FRED: Close",'Daily Data ADJ'!$1:$1,0))</f>
        <v>NaN</v>
      </c>
      <c r="E823">
        <f>INDEX('Daily Data ADJ'!$1:$1048576,MATCH(Calc!$A823,'Daily Data ADJ'!$A:$A,0),MATCH("UPRO, CBOE BZX: Close",'Daily Data ADJ'!$1:$1,0))</f>
        <v>11.36283785</v>
      </c>
      <c r="F823">
        <f>INDEX('Daily Data ADJ'!$1:$1048576,MATCH(Calc!$A823,'Daily Data ADJ'!$A:$A,0),MATCH("ES1!, CME_MINI: Close",'Daily Data ADJ'!$1:$1,0))</f>
        <v>2113.25</v>
      </c>
      <c r="G823">
        <f>INDEX('Daily Data ADJ'!$1:$1048576,MATCH(Calc!$A823,'Daily Data ADJ'!$A:$A,0),MATCH("ES2!, CME_MINI: Close",'Daily Data ADJ'!$1:$1,0))</f>
        <v>2107.25</v>
      </c>
      <c r="H823">
        <f>INDEX('QUANDL MULTPL SP500_DIV_YIELD_M'!$A:$G,MATCH(Calc!$A823,'QUANDL MULTPL SP500_DIV_YIELD_M'!$A:$A,1),MATCH('QUANDL MULTPL SP500_DIV_YIELD_M'!$E$1,'QUANDL MULTPL SP500_DIV_YIELD_M'!$A$1:$G$1,0))</f>
        <v>2.0699999999999998</v>
      </c>
      <c r="I823" s="5">
        <f t="shared" si="72"/>
        <v>9.3913611264174225E-3</v>
      </c>
      <c r="J823" s="1">
        <f>A823/24/60/60+DATE(1970,1,1)</f>
        <v>42627.5625</v>
      </c>
      <c r="K823" s="3">
        <f t="shared" si="75"/>
        <v>1</v>
      </c>
      <c r="L823" s="6">
        <f>(1+Chart!$F$4)^(1/(365/K823))-1</f>
        <v>6.6592785027408397E-5</v>
      </c>
      <c r="M823" s="6">
        <f t="shared" si="76"/>
        <v>1.0937104383712537E-5</v>
      </c>
      <c r="N823" s="6">
        <f t="shared" si="77"/>
        <v>2.5610016870736274E-5</v>
      </c>
      <c r="O823">
        <f>O822*(B823/B822)</f>
        <v>189.88310878000095</v>
      </c>
      <c r="P823">
        <f t="shared" si="73"/>
        <v>2016</v>
      </c>
      <c r="Q823" s="1">
        <f t="shared" si="74"/>
        <v>42627.5625</v>
      </c>
      <c r="R823">
        <f>IF(B824="",R822,IF(Q823&gt;=Chart!$F$2,E823,0))</f>
        <v>0</v>
      </c>
      <c r="S823">
        <f>IF(B824="",S822,IFERROR(IF(AND(R823&gt;0,R822=0),R823,(1+(B824/B823-1)*Calc!$Z$1)*S822),0))</f>
        <v>0</v>
      </c>
      <c r="T823">
        <f>IF(B824="",T822,IFERROR(IF(AND(R823&gt;0,R822=0),R823,(1+(B824/B823-1)*Calc!$Z$1-L824)*T822),0))</f>
        <v>0</v>
      </c>
      <c r="U823">
        <f>IF(B824="",U822,IFERROR(IF(AND(R823&gt;0,R822=0),R823,(1+(B824/B823-1)*Calc!$Z$1-M824*2)*U822),0))</f>
        <v>0</v>
      </c>
      <c r="V823">
        <f>IF(B824="",V822,IFERROR(IF(AND(R823&gt;0,R822=0),R823,(1+(B824/B823-1)*Calc!$Z$1-N824*2)*V822),0))</f>
        <v>0</v>
      </c>
      <c r="W823">
        <f>IF(ISNUMBER(C823),C823,W822)</f>
        <v>0.4</v>
      </c>
      <c r="Y823" s="1" t="e">
        <f>IF(AND(Q823&gt;=Chart!$F$2,Q823&lt;=Chart!$F$3),Q823,#N/A)</f>
        <v>#N/A</v>
      </c>
      <c r="Z823" t="e">
        <f>IF(AND(Q823&gt;=Chart!$F$2,Q823&lt;=Chart!$F$3),R823,#N/A)</f>
        <v>#N/A</v>
      </c>
      <c r="AA823" t="e">
        <f>IF(AND(Q823&gt;=Chart!$F$2,Q823&lt;=Chart!$F$3),S823,#N/A)</f>
        <v>#N/A</v>
      </c>
      <c r="AB823" t="e">
        <f>IF(AND(Q823&gt;=Chart!$F$2,Q823&lt;=Chart!$F$3),T823,#N/A)</f>
        <v>#N/A</v>
      </c>
      <c r="AC823" t="e">
        <f>IF(AND(Q823&gt;=Chart!$F$2,Q823&lt;=Chart!$F$3),U823,#N/A)</f>
        <v>#N/A</v>
      </c>
      <c r="AD823" t="e">
        <f>IF(AND(Q823&gt;=Chart!$F$2,Q823&lt;=Chart!$F$3),V823,#N/A)</f>
        <v>#N/A</v>
      </c>
      <c r="AE823" t="e">
        <f>IF(AND(Q823&gt;=Chart!$F$2,Q823&lt;=Chart!$F$3),I823,#N/A)</f>
        <v>#N/A</v>
      </c>
      <c r="AF823" t="e">
        <f>IF(AND(Q823&gt;=Chart!$F$2,Q823&lt;=Chart!$F$3),H823/100,#N/A)</f>
        <v>#N/A</v>
      </c>
      <c r="AG823" t="e">
        <f>IF(AND(Q823&gt;=Chart!$F$2,Q823&lt;=Chart!$F$3),W823/100,#N/A)</f>
        <v>#N/A</v>
      </c>
    </row>
    <row r="824" spans="1:33" x14ac:dyDescent="0.25">
      <c r="A824">
        <v>1473946200</v>
      </c>
      <c r="B824">
        <f>INDEX('Daily Data ADJ'!$1:$1048576,MATCH(Calc!$A824,'Daily Data ADJ'!$A:$A,0),MATCH("SPY, CBOE BZX: Close",'Daily Data ADJ'!$1:$1,0))</f>
        <v>191.78060361000001</v>
      </c>
      <c r="C824">
        <f>INDEX('Daily Data ADJ'!$1:$1048576,MATCH(Calc!$A824,'Daily Data ADJ'!$A:$A,0),MATCH("EFFR, FRED: Close",'Daily Data ADJ'!$1:$1,0))</f>
        <v>0.4</v>
      </c>
      <c r="D824" t="str">
        <f>INDEX('Daily Data ADJ'!$1:$1048576,MATCH(Calc!$A824,'Daily Data ADJ'!$A:$A,1),MATCH("SOFR, FRED: Close",'Daily Data ADJ'!$1:$1,0))</f>
        <v>NaN</v>
      </c>
      <c r="E824">
        <f>INDEX('Daily Data ADJ'!$1:$1048576,MATCH(Calc!$A824,'Daily Data ADJ'!$A:$A,0),MATCH("UPRO, CBOE BZX: Close",'Daily Data ADJ'!$1:$1,0))</f>
        <v>11.707859669999999</v>
      </c>
      <c r="F824">
        <f>INDEX('Daily Data ADJ'!$1:$1048576,MATCH(Calc!$A824,'Daily Data ADJ'!$A:$A,0),MATCH("ES1!, CME_MINI: Close",'Daily Data ADJ'!$1:$1,0))</f>
        <v>2138</v>
      </c>
      <c r="G824">
        <f>INDEX('Daily Data ADJ'!$1:$1048576,MATCH(Calc!$A824,'Daily Data ADJ'!$A:$A,0),MATCH("ES2!, CME_MINI: Close",'Daily Data ADJ'!$1:$1,0))</f>
        <v>2131.5</v>
      </c>
      <c r="H824">
        <f>INDEX('QUANDL MULTPL SP500_DIV_YIELD_M'!$A:$G,MATCH(Calc!$A824,'QUANDL MULTPL SP500_DIV_YIELD_M'!$A:$A,1),MATCH('QUANDL MULTPL SP500_DIV_YIELD_M'!$E$1,'QUANDL MULTPL SP500_DIV_YIELD_M'!$A$1:$G$1,0))</f>
        <v>2.0699999999999998</v>
      </c>
      <c r="I824" s="5">
        <f t="shared" si="72"/>
        <v>8.5944474375158654E-3</v>
      </c>
      <c r="J824" s="1">
        <f>A824/24/60/60+DATE(1970,1,1)</f>
        <v>42628.5625</v>
      </c>
      <c r="K824" s="3">
        <f t="shared" si="75"/>
        <v>1</v>
      </c>
      <c r="L824" s="6">
        <f>(1+Chart!$F$4)^(1/(365/K824))-1</f>
        <v>6.6592785027408397E-5</v>
      </c>
      <c r="M824" s="6">
        <f t="shared" si="76"/>
        <v>1.0937104383712537E-5</v>
      </c>
      <c r="N824" s="6">
        <f t="shared" si="77"/>
        <v>2.3446097945134525E-5</v>
      </c>
      <c r="O824">
        <f>O823*(B824/B823)</f>
        <v>191.78060361000101</v>
      </c>
      <c r="P824">
        <f t="shared" si="73"/>
        <v>2016</v>
      </c>
      <c r="Q824" s="1">
        <f t="shared" si="74"/>
        <v>42628.5625</v>
      </c>
      <c r="R824">
        <f>IF(B825="",R823,IF(Q824&gt;=Chart!$F$2,E824,0))</f>
        <v>0</v>
      </c>
      <c r="S824">
        <f>IF(B825="",S823,IFERROR(IF(AND(R824&gt;0,R823=0),R824,(1+(B825/B824-1)*Calc!$Z$1)*S823),0))</f>
        <v>0</v>
      </c>
      <c r="T824">
        <f>IF(B825="",T823,IFERROR(IF(AND(R824&gt;0,R823=0),R824,(1+(B825/B824-1)*Calc!$Z$1-L825)*T823),0))</f>
        <v>0</v>
      </c>
      <c r="U824">
        <f>IF(B825="",U823,IFERROR(IF(AND(R824&gt;0,R823=0),R824,(1+(B825/B824-1)*Calc!$Z$1-M825*2)*U823),0))</f>
        <v>0</v>
      </c>
      <c r="V824">
        <f>IF(B825="",V823,IFERROR(IF(AND(R824&gt;0,R823=0),R824,(1+(B825/B824-1)*Calc!$Z$1-N825*2)*V823),0))</f>
        <v>0</v>
      </c>
      <c r="W824">
        <f>IF(ISNUMBER(C824),C824,W823)</f>
        <v>0.4</v>
      </c>
      <c r="Y824" s="1" t="e">
        <f>IF(AND(Q824&gt;=Chart!$F$2,Q824&lt;=Chart!$F$3),Q824,#N/A)</f>
        <v>#N/A</v>
      </c>
      <c r="Z824" t="e">
        <f>IF(AND(Q824&gt;=Chart!$F$2,Q824&lt;=Chart!$F$3),R824,#N/A)</f>
        <v>#N/A</v>
      </c>
      <c r="AA824" t="e">
        <f>IF(AND(Q824&gt;=Chart!$F$2,Q824&lt;=Chart!$F$3),S824,#N/A)</f>
        <v>#N/A</v>
      </c>
      <c r="AB824" t="e">
        <f>IF(AND(Q824&gt;=Chart!$F$2,Q824&lt;=Chart!$F$3),T824,#N/A)</f>
        <v>#N/A</v>
      </c>
      <c r="AC824" t="e">
        <f>IF(AND(Q824&gt;=Chart!$F$2,Q824&lt;=Chart!$F$3),U824,#N/A)</f>
        <v>#N/A</v>
      </c>
      <c r="AD824" t="e">
        <f>IF(AND(Q824&gt;=Chart!$F$2,Q824&lt;=Chart!$F$3),V824,#N/A)</f>
        <v>#N/A</v>
      </c>
      <c r="AE824" t="e">
        <f>IF(AND(Q824&gt;=Chart!$F$2,Q824&lt;=Chart!$F$3),I824,#N/A)</f>
        <v>#N/A</v>
      </c>
      <c r="AF824" t="e">
        <f>IF(AND(Q824&gt;=Chart!$F$2,Q824&lt;=Chart!$F$3),H824/100,#N/A)</f>
        <v>#N/A</v>
      </c>
      <c r="AG824" t="e">
        <f>IF(AND(Q824&gt;=Chart!$F$2,Q824&lt;=Chart!$F$3),W824/100,#N/A)</f>
        <v>#N/A</v>
      </c>
    </row>
    <row r="825" spans="1:33" x14ac:dyDescent="0.25">
      <c r="A825">
        <v>1474032600</v>
      </c>
      <c r="B825">
        <f>INDEX('Daily Data ADJ'!$1:$1048576,MATCH(Calc!$A825,'Daily Data ADJ'!$A:$A,0),MATCH("SPY, CBOE BZX: Close",'Daily Data ADJ'!$1:$1,0))</f>
        <v>191.03932051999999</v>
      </c>
      <c r="C825">
        <f>INDEX('Daily Data ADJ'!$1:$1048576,MATCH(Calc!$A825,'Daily Data ADJ'!$A:$A,0),MATCH("EFFR, FRED: Close",'Daily Data ADJ'!$1:$1,0))</f>
        <v>0.4</v>
      </c>
      <c r="D825" t="str">
        <f>INDEX('Daily Data ADJ'!$1:$1048576,MATCH(Calc!$A825,'Daily Data ADJ'!$A:$A,1),MATCH("SOFR, FRED: Close",'Daily Data ADJ'!$1:$1,0))</f>
        <v>NaN</v>
      </c>
      <c r="E825">
        <f>INDEX('Daily Data ADJ'!$1:$1048576,MATCH(Calc!$A825,'Daily Data ADJ'!$A:$A,0),MATCH("UPRO, CBOE BZX: Close",'Daily Data ADJ'!$1:$1,0))</f>
        <v>11.575411259999999</v>
      </c>
      <c r="F825">
        <f>INDEX('Daily Data ADJ'!$1:$1048576,MATCH(Calc!$A825,'Daily Data ADJ'!$A:$A,0),MATCH("ES1!, CME_MINI: Close",'Daily Data ADJ'!$1:$1,0))</f>
        <v>2132.5</v>
      </c>
      <c r="G825">
        <f>INDEX('Daily Data ADJ'!$1:$1048576,MATCH(Calc!$A825,'Daily Data ADJ'!$A:$A,0),MATCH("ES2!, CME_MINI: Close",'Daily Data ADJ'!$1:$1,0))</f>
        <v>2126.25</v>
      </c>
      <c r="H825">
        <f>INDEX('QUANDL MULTPL SP500_DIV_YIELD_M'!$A:$G,MATCH(Calc!$A825,'QUANDL MULTPL SP500_DIV_YIELD_M'!$A:$A,1),MATCH('QUANDL MULTPL SP500_DIV_YIELD_M'!$E$1,'QUANDL MULTPL SP500_DIV_YIELD_M'!$A$1:$G$1,0))</f>
        <v>2.0699999999999998</v>
      </c>
      <c r="I825" s="5">
        <f t="shared" si="72"/>
        <v>9.0281086172340798E-3</v>
      </c>
      <c r="J825" s="1">
        <f>A825/24/60/60+DATE(1970,1,1)</f>
        <v>42629.5625</v>
      </c>
      <c r="K825" s="3">
        <f t="shared" si="75"/>
        <v>1</v>
      </c>
      <c r="L825" s="6">
        <f>(1+Chart!$F$4)^(1/(365/K825))-1</f>
        <v>6.6592785027408397E-5</v>
      </c>
      <c r="M825" s="6">
        <f t="shared" si="76"/>
        <v>1.0937104383712537E-5</v>
      </c>
      <c r="N825" s="6">
        <f t="shared" si="77"/>
        <v>2.4623861736516872E-5</v>
      </c>
      <c r="O825">
        <f>O824*(B825/B824)</f>
        <v>191.03932052000098</v>
      </c>
      <c r="P825">
        <f t="shared" si="73"/>
        <v>2016</v>
      </c>
      <c r="Q825" s="1">
        <f t="shared" si="74"/>
        <v>42629.5625</v>
      </c>
      <c r="R825">
        <f>IF(B826="",R824,IF(Q825&gt;=Chart!$F$2,E825,0))</f>
        <v>0</v>
      </c>
      <c r="S825">
        <f>IF(B826="",S824,IFERROR(IF(AND(R825&gt;0,R824=0),R825,(1+(B826/B825-1)*Calc!$Z$1)*S824),0))</f>
        <v>0</v>
      </c>
      <c r="T825">
        <f>IF(B826="",T824,IFERROR(IF(AND(R825&gt;0,R824=0),R825,(1+(B826/B825-1)*Calc!$Z$1-L826)*T824),0))</f>
        <v>0</v>
      </c>
      <c r="U825">
        <f>IF(B826="",U824,IFERROR(IF(AND(R825&gt;0,R824=0),R825,(1+(B826/B825-1)*Calc!$Z$1-M826*2)*U824),0))</f>
        <v>0</v>
      </c>
      <c r="V825">
        <f>IF(B826="",V824,IFERROR(IF(AND(R825&gt;0,R824=0),R825,(1+(B826/B825-1)*Calc!$Z$1-N826*2)*V824),0))</f>
        <v>0</v>
      </c>
      <c r="W825">
        <f>IF(ISNUMBER(C825),C825,W824)</f>
        <v>0.4</v>
      </c>
      <c r="Y825" s="1" t="e">
        <f>IF(AND(Q825&gt;=Chart!$F$2,Q825&lt;=Chart!$F$3),Q825,#N/A)</f>
        <v>#N/A</v>
      </c>
      <c r="Z825" t="e">
        <f>IF(AND(Q825&gt;=Chart!$F$2,Q825&lt;=Chart!$F$3),R825,#N/A)</f>
        <v>#N/A</v>
      </c>
      <c r="AA825" t="e">
        <f>IF(AND(Q825&gt;=Chart!$F$2,Q825&lt;=Chart!$F$3),S825,#N/A)</f>
        <v>#N/A</v>
      </c>
      <c r="AB825" t="e">
        <f>IF(AND(Q825&gt;=Chart!$F$2,Q825&lt;=Chart!$F$3),T825,#N/A)</f>
        <v>#N/A</v>
      </c>
      <c r="AC825" t="e">
        <f>IF(AND(Q825&gt;=Chart!$F$2,Q825&lt;=Chart!$F$3),U825,#N/A)</f>
        <v>#N/A</v>
      </c>
      <c r="AD825" t="e">
        <f>IF(AND(Q825&gt;=Chart!$F$2,Q825&lt;=Chart!$F$3),V825,#N/A)</f>
        <v>#N/A</v>
      </c>
      <c r="AE825" t="e">
        <f>IF(AND(Q825&gt;=Chart!$F$2,Q825&lt;=Chart!$F$3),I825,#N/A)</f>
        <v>#N/A</v>
      </c>
      <c r="AF825" t="e">
        <f>IF(AND(Q825&gt;=Chart!$F$2,Q825&lt;=Chart!$F$3),H825/100,#N/A)</f>
        <v>#N/A</v>
      </c>
      <c r="AG825" t="e">
        <f>IF(AND(Q825&gt;=Chart!$F$2,Q825&lt;=Chart!$F$3),W825/100,#N/A)</f>
        <v>#N/A</v>
      </c>
    </row>
    <row r="826" spans="1:33" x14ac:dyDescent="0.25">
      <c r="A826">
        <v>1474291800</v>
      </c>
      <c r="B826">
        <f>INDEX('Daily Data ADJ'!$1:$1048576,MATCH(Calc!$A826,'Daily Data ADJ'!$A:$A,0),MATCH("SPY, CBOE BZX: Close",'Daily Data ADJ'!$1:$1,0))</f>
        <v>191.07513424000001</v>
      </c>
      <c r="C826">
        <f>INDEX('Daily Data ADJ'!$1:$1048576,MATCH(Calc!$A826,'Daily Data ADJ'!$A:$A,0),MATCH("EFFR, FRED: Close",'Daily Data ADJ'!$1:$1,0))</f>
        <v>0.4</v>
      </c>
      <c r="D826" t="str">
        <f>INDEX('Daily Data ADJ'!$1:$1048576,MATCH(Calc!$A826,'Daily Data ADJ'!$A:$A,1),MATCH("SOFR, FRED: Close",'Daily Data ADJ'!$1:$1,0))</f>
        <v>NaN</v>
      </c>
      <c r="E826">
        <f>INDEX('Daily Data ADJ'!$1:$1048576,MATCH(Calc!$A826,'Daily Data ADJ'!$A:$A,0),MATCH("UPRO, CBOE BZX: Close",'Daily Data ADJ'!$1:$1,0))</f>
        <v>11.57214025</v>
      </c>
      <c r="F826">
        <f>INDEX('Daily Data ADJ'!$1:$1048576,MATCH(Calc!$A826,'Daily Data ADJ'!$A:$A,0),MATCH("ES1!, CME_MINI: Close",'Daily Data ADJ'!$1:$1,0))</f>
        <v>2133</v>
      </c>
      <c r="G826">
        <f>INDEX('Daily Data ADJ'!$1:$1048576,MATCH(Calc!$A826,'Daily Data ADJ'!$A:$A,0),MATCH("ES2!, CME_MINI: Close",'Daily Data ADJ'!$1:$1,0))</f>
        <v>2126.75</v>
      </c>
      <c r="H826">
        <f>INDEX('QUANDL MULTPL SP500_DIV_YIELD_M'!$A:$G,MATCH(Calc!$A826,'QUANDL MULTPL SP500_DIV_YIELD_M'!$A:$A,1),MATCH('QUANDL MULTPL SP500_DIV_YIELD_M'!$E$1,'QUANDL MULTPL SP500_DIV_YIELD_M'!$A$1:$G$1,0))</f>
        <v>2.0699999999999998</v>
      </c>
      <c r="I826" s="5">
        <f t="shared" si="72"/>
        <v>9.0308326129923712E-3</v>
      </c>
      <c r="J826" s="1">
        <f>A826/24/60/60+DATE(1970,1,1)</f>
        <v>42632.5625</v>
      </c>
      <c r="K826" s="3">
        <f t="shared" si="75"/>
        <v>3</v>
      </c>
      <c r="L826" s="6">
        <f>(1+Chart!$F$4)^(1/(365/K826))-1</f>
        <v>1.9979165917494157E-4</v>
      </c>
      <c r="M826" s="6">
        <f t="shared" si="76"/>
        <v>3.2811672013410842E-5</v>
      </c>
      <c r="N826" s="6">
        <f t="shared" si="77"/>
        <v>7.3895594522310759E-5</v>
      </c>
      <c r="O826">
        <f>O825*(B826/B825)</f>
        <v>191.07513424000101</v>
      </c>
      <c r="P826">
        <f t="shared" si="73"/>
        <v>2016</v>
      </c>
      <c r="Q826" s="1">
        <f t="shared" si="74"/>
        <v>42632.5625</v>
      </c>
      <c r="R826">
        <f>IF(B827="",R825,IF(Q826&gt;=Chart!$F$2,E826,0))</f>
        <v>0</v>
      </c>
      <c r="S826">
        <f>IF(B827="",S825,IFERROR(IF(AND(R826&gt;0,R825=0),R826,(1+(B827/B826-1)*Calc!$Z$1)*S825),0))</f>
        <v>0</v>
      </c>
      <c r="T826">
        <f>IF(B827="",T825,IFERROR(IF(AND(R826&gt;0,R825=0),R826,(1+(B827/B826-1)*Calc!$Z$1-L827)*T825),0))</f>
        <v>0</v>
      </c>
      <c r="U826">
        <f>IF(B827="",U825,IFERROR(IF(AND(R826&gt;0,R825=0),R826,(1+(B827/B826-1)*Calc!$Z$1-M827*2)*U825),0))</f>
        <v>0</v>
      </c>
      <c r="V826">
        <f>IF(B827="",V825,IFERROR(IF(AND(R826&gt;0,R825=0),R826,(1+(B827/B826-1)*Calc!$Z$1-N827*2)*V825),0))</f>
        <v>0</v>
      </c>
      <c r="W826">
        <f>IF(ISNUMBER(C826),C826,W825)</f>
        <v>0.4</v>
      </c>
      <c r="Y826" s="1" t="e">
        <f>IF(AND(Q826&gt;=Chart!$F$2,Q826&lt;=Chart!$F$3),Q826,#N/A)</f>
        <v>#N/A</v>
      </c>
      <c r="Z826" t="e">
        <f>IF(AND(Q826&gt;=Chart!$F$2,Q826&lt;=Chart!$F$3),R826,#N/A)</f>
        <v>#N/A</v>
      </c>
      <c r="AA826" t="e">
        <f>IF(AND(Q826&gt;=Chart!$F$2,Q826&lt;=Chart!$F$3),S826,#N/A)</f>
        <v>#N/A</v>
      </c>
      <c r="AB826" t="e">
        <f>IF(AND(Q826&gt;=Chart!$F$2,Q826&lt;=Chart!$F$3),T826,#N/A)</f>
        <v>#N/A</v>
      </c>
      <c r="AC826" t="e">
        <f>IF(AND(Q826&gt;=Chart!$F$2,Q826&lt;=Chart!$F$3),U826,#N/A)</f>
        <v>#N/A</v>
      </c>
      <c r="AD826" t="e">
        <f>IF(AND(Q826&gt;=Chart!$F$2,Q826&lt;=Chart!$F$3),V826,#N/A)</f>
        <v>#N/A</v>
      </c>
      <c r="AE826" t="e">
        <f>IF(AND(Q826&gt;=Chart!$F$2,Q826&lt;=Chart!$F$3),I826,#N/A)</f>
        <v>#N/A</v>
      </c>
      <c r="AF826" t="e">
        <f>IF(AND(Q826&gt;=Chart!$F$2,Q826&lt;=Chart!$F$3),H826/100,#N/A)</f>
        <v>#N/A</v>
      </c>
      <c r="AG826" t="e">
        <f>IF(AND(Q826&gt;=Chart!$F$2,Q826&lt;=Chart!$F$3),W826/100,#N/A)</f>
        <v>#N/A</v>
      </c>
    </row>
    <row r="827" spans="1:33" x14ac:dyDescent="0.25">
      <c r="A827">
        <v>1474378200</v>
      </c>
      <c r="B827">
        <f>INDEX('Daily Data ADJ'!$1:$1048576,MATCH(Calc!$A827,'Daily Data ADJ'!$A:$A,0),MATCH("SPY, CBOE BZX: Close",'Daily Data ADJ'!$1:$1,0))</f>
        <v>191.08408765999999</v>
      </c>
      <c r="C827">
        <f>INDEX('Daily Data ADJ'!$1:$1048576,MATCH(Calc!$A827,'Daily Data ADJ'!$A:$A,0),MATCH("EFFR, FRED: Close",'Daily Data ADJ'!$1:$1,0))</f>
        <v>0.4</v>
      </c>
      <c r="D827" t="str">
        <f>INDEX('Daily Data ADJ'!$1:$1048576,MATCH(Calc!$A827,'Daily Data ADJ'!$A:$A,1),MATCH("SOFR, FRED: Close",'Daily Data ADJ'!$1:$1,0))</f>
        <v>NaN</v>
      </c>
      <c r="E827">
        <f>INDEX('Daily Data ADJ'!$1:$1048576,MATCH(Calc!$A827,'Daily Data ADJ'!$A:$A,0),MATCH("UPRO, CBOE BZX: Close",'Daily Data ADJ'!$1:$1,0))</f>
        <v>11.58685685</v>
      </c>
      <c r="F827">
        <f>INDEX('Daily Data ADJ'!$1:$1048576,MATCH(Calc!$A827,'Daily Data ADJ'!$A:$A,0),MATCH("ES1!, CME_MINI: Close",'Daily Data ADJ'!$1:$1,0))</f>
        <v>2131</v>
      </c>
      <c r="G827">
        <f>INDEX('Daily Data ADJ'!$1:$1048576,MATCH(Calc!$A827,'Daily Data ADJ'!$A:$A,0),MATCH("ES2!, CME_MINI: Close",'Daily Data ADJ'!$1:$1,0))</f>
        <v>2125</v>
      </c>
      <c r="H827">
        <f>INDEX('QUANDL MULTPL SP500_DIV_YIELD_M'!$A:$G,MATCH(Calc!$A827,'QUANDL MULTPL SP500_DIV_YIELD_M'!$A:$A,1),MATCH('QUANDL MULTPL SP500_DIV_YIELD_M'!$E$1,'QUANDL MULTPL SP500_DIV_YIELD_M'!$A$1:$G$1,0))</f>
        <v>2.0699999999999998</v>
      </c>
      <c r="I827" s="5">
        <f t="shared" si="72"/>
        <v>9.4851575493437069E-3</v>
      </c>
      <c r="J827" s="1">
        <f>A827/24/60/60+DATE(1970,1,1)</f>
        <v>42633.5625</v>
      </c>
      <c r="K827" s="3">
        <f t="shared" si="75"/>
        <v>1</v>
      </c>
      <c r="L827" s="6">
        <f>(1+Chart!$F$4)^(1/(365/K827))-1</f>
        <v>6.6592785027408397E-5</v>
      </c>
      <c r="M827" s="6">
        <f t="shared" si="76"/>
        <v>1.0937104383712537E-5</v>
      </c>
      <c r="N827" s="6">
        <f t="shared" si="77"/>
        <v>2.5864597190894401E-5</v>
      </c>
      <c r="O827">
        <f>O826*(B827/B826)</f>
        <v>191.08408766000096</v>
      </c>
      <c r="P827">
        <f t="shared" si="73"/>
        <v>2016</v>
      </c>
      <c r="Q827" s="1">
        <f t="shared" si="74"/>
        <v>42633.5625</v>
      </c>
      <c r="R827">
        <f>IF(B828="",R826,IF(Q827&gt;=Chart!$F$2,E827,0))</f>
        <v>0</v>
      </c>
      <c r="S827">
        <f>IF(B828="",S826,IFERROR(IF(AND(R827&gt;0,R826=0),R827,(1+(B828/B827-1)*Calc!$Z$1)*S826),0))</f>
        <v>0</v>
      </c>
      <c r="T827">
        <f>IF(B828="",T826,IFERROR(IF(AND(R827&gt;0,R826=0),R827,(1+(B828/B827-1)*Calc!$Z$1-L828)*T826),0))</f>
        <v>0</v>
      </c>
      <c r="U827">
        <f>IF(B828="",U826,IFERROR(IF(AND(R827&gt;0,R826=0),R827,(1+(B828/B827-1)*Calc!$Z$1-M828*2)*U826),0))</f>
        <v>0</v>
      </c>
      <c r="V827">
        <f>IF(B828="",V826,IFERROR(IF(AND(R827&gt;0,R826=0),R827,(1+(B828/B827-1)*Calc!$Z$1-N828*2)*V826),0))</f>
        <v>0</v>
      </c>
      <c r="W827">
        <f>IF(ISNUMBER(C827),C827,W826)</f>
        <v>0.4</v>
      </c>
      <c r="Y827" s="1" t="e">
        <f>IF(AND(Q827&gt;=Chart!$F$2,Q827&lt;=Chart!$F$3),Q827,#N/A)</f>
        <v>#N/A</v>
      </c>
      <c r="Z827" t="e">
        <f>IF(AND(Q827&gt;=Chart!$F$2,Q827&lt;=Chart!$F$3),R827,#N/A)</f>
        <v>#N/A</v>
      </c>
      <c r="AA827" t="e">
        <f>IF(AND(Q827&gt;=Chart!$F$2,Q827&lt;=Chart!$F$3),S827,#N/A)</f>
        <v>#N/A</v>
      </c>
      <c r="AB827" t="e">
        <f>IF(AND(Q827&gt;=Chart!$F$2,Q827&lt;=Chart!$F$3),T827,#N/A)</f>
        <v>#N/A</v>
      </c>
      <c r="AC827" t="e">
        <f>IF(AND(Q827&gt;=Chart!$F$2,Q827&lt;=Chart!$F$3),U827,#N/A)</f>
        <v>#N/A</v>
      </c>
      <c r="AD827" t="e">
        <f>IF(AND(Q827&gt;=Chart!$F$2,Q827&lt;=Chart!$F$3),V827,#N/A)</f>
        <v>#N/A</v>
      </c>
      <c r="AE827" t="e">
        <f>IF(AND(Q827&gt;=Chart!$F$2,Q827&lt;=Chart!$F$3),I827,#N/A)</f>
        <v>#N/A</v>
      </c>
      <c r="AF827" t="e">
        <f>IF(AND(Q827&gt;=Chart!$F$2,Q827&lt;=Chart!$F$3),H827/100,#N/A)</f>
        <v>#N/A</v>
      </c>
      <c r="AG827" t="e">
        <f>IF(AND(Q827&gt;=Chart!$F$2,Q827&lt;=Chart!$F$3),W827/100,#N/A)</f>
        <v>#N/A</v>
      </c>
    </row>
    <row r="828" spans="1:33" x14ac:dyDescent="0.25">
      <c r="A828">
        <v>1474464600</v>
      </c>
      <c r="B828">
        <f>INDEX('Daily Data ADJ'!$1:$1048576,MATCH(Calc!$A828,'Daily Data ADJ'!$A:$A,0),MATCH("SPY, CBOE BZX: Close",'Daily Data ADJ'!$1:$1,0))</f>
        <v>193.23291069000001</v>
      </c>
      <c r="C828">
        <f>INDEX('Daily Data ADJ'!$1:$1048576,MATCH(Calc!$A828,'Daily Data ADJ'!$A:$A,0),MATCH("EFFR, FRED: Close",'Daily Data ADJ'!$1:$1,0))</f>
        <v>0.4</v>
      </c>
      <c r="D828" t="str">
        <f>INDEX('Daily Data ADJ'!$1:$1048576,MATCH(Calc!$A828,'Daily Data ADJ'!$A:$A,1),MATCH("SOFR, FRED: Close",'Daily Data ADJ'!$1:$1,0))</f>
        <v>NaN</v>
      </c>
      <c r="E828">
        <f>INDEX('Daily Data ADJ'!$1:$1048576,MATCH(Calc!$A828,'Daily Data ADJ'!$A:$A,0),MATCH("UPRO, CBOE BZX: Close",'Daily Data ADJ'!$1:$1,0))</f>
        <v>11.97173544</v>
      </c>
      <c r="F828">
        <f>INDEX('Daily Data ADJ'!$1:$1048576,MATCH(Calc!$A828,'Daily Data ADJ'!$A:$A,0),MATCH("ES1!, CME_MINI: Close",'Daily Data ADJ'!$1:$1,0))</f>
        <v>2156.25</v>
      </c>
      <c r="G828">
        <f>INDEX('Daily Data ADJ'!$1:$1048576,MATCH(Calc!$A828,'Daily Data ADJ'!$A:$A,0),MATCH("ES2!, CME_MINI: Close",'Daily Data ADJ'!$1:$1,0))</f>
        <v>2150.25</v>
      </c>
      <c r="H828">
        <f>INDEX('QUANDL MULTPL SP500_DIV_YIELD_M'!$A:$G,MATCH(Calc!$A828,'QUANDL MULTPL SP500_DIV_YIELD_M'!$A:$A,1),MATCH('QUANDL MULTPL SP500_DIV_YIELD_M'!$E$1,'QUANDL MULTPL SP500_DIV_YIELD_M'!$A$1:$G$1,0))</f>
        <v>2.0699999999999998</v>
      </c>
      <c r="I828" s="5">
        <f t="shared" si="72"/>
        <v>9.61593656229515E-3</v>
      </c>
      <c r="J828" s="1">
        <f>A828/24/60/60+DATE(1970,1,1)</f>
        <v>42634.5625</v>
      </c>
      <c r="K828" s="3">
        <f t="shared" si="75"/>
        <v>1</v>
      </c>
      <c r="L828" s="6">
        <f>(1+Chart!$F$4)^(1/(365/K828))-1</f>
        <v>6.6592785027408397E-5</v>
      </c>
      <c r="M828" s="6">
        <f t="shared" si="76"/>
        <v>1.0937104383712537E-5</v>
      </c>
      <c r="N828" s="6">
        <f t="shared" si="77"/>
        <v>2.6219515523395742E-5</v>
      </c>
      <c r="O828">
        <f>O827*(B828/B827)</f>
        <v>193.23291069000101</v>
      </c>
      <c r="P828">
        <f t="shared" si="73"/>
        <v>2016</v>
      </c>
      <c r="Q828" s="1">
        <f t="shared" si="74"/>
        <v>42634.5625</v>
      </c>
      <c r="R828">
        <f>IF(B829="",R827,IF(Q828&gt;=Chart!$F$2,E828,0))</f>
        <v>0</v>
      </c>
      <c r="S828">
        <f>IF(B829="",S827,IFERROR(IF(AND(R828&gt;0,R827=0),R828,(1+(B829/B828-1)*Calc!$Z$1)*S827),0))</f>
        <v>0</v>
      </c>
      <c r="T828">
        <f>IF(B829="",T827,IFERROR(IF(AND(R828&gt;0,R827=0),R828,(1+(B829/B828-1)*Calc!$Z$1-L829)*T827),0))</f>
        <v>0</v>
      </c>
      <c r="U828">
        <f>IF(B829="",U827,IFERROR(IF(AND(R828&gt;0,R827=0),R828,(1+(B829/B828-1)*Calc!$Z$1-M829*2)*U827),0))</f>
        <v>0</v>
      </c>
      <c r="V828">
        <f>IF(B829="",V827,IFERROR(IF(AND(R828&gt;0,R827=0),R828,(1+(B829/B828-1)*Calc!$Z$1-N829*2)*V827),0))</f>
        <v>0</v>
      </c>
      <c r="W828">
        <f>IF(ISNUMBER(C828),C828,W827)</f>
        <v>0.4</v>
      </c>
      <c r="Y828" s="1" t="e">
        <f>IF(AND(Q828&gt;=Chart!$F$2,Q828&lt;=Chart!$F$3),Q828,#N/A)</f>
        <v>#N/A</v>
      </c>
      <c r="Z828" t="e">
        <f>IF(AND(Q828&gt;=Chart!$F$2,Q828&lt;=Chart!$F$3),R828,#N/A)</f>
        <v>#N/A</v>
      </c>
      <c r="AA828" t="e">
        <f>IF(AND(Q828&gt;=Chart!$F$2,Q828&lt;=Chart!$F$3),S828,#N/A)</f>
        <v>#N/A</v>
      </c>
      <c r="AB828" t="e">
        <f>IF(AND(Q828&gt;=Chart!$F$2,Q828&lt;=Chart!$F$3),T828,#N/A)</f>
        <v>#N/A</v>
      </c>
      <c r="AC828" t="e">
        <f>IF(AND(Q828&gt;=Chart!$F$2,Q828&lt;=Chart!$F$3),U828,#N/A)</f>
        <v>#N/A</v>
      </c>
      <c r="AD828" t="e">
        <f>IF(AND(Q828&gt;=Chart!$F$2,Q828&lt;=Chart!$F$3),V828,#N/A)</f>
        <v>#N/A</v>
      </c>
      <c r="AE828" t="e">
        <f>IF(AND(Q828&gt;=Chart!$F$2,Q828&lt;=Chart!$F$3),I828,#N/A)</f>
        <v>#N/A</v>
      </c>
      <c r="AF828" t="e">
        <f>IF(AND(Q828&gt;=Chart!$F$2,Q828&lt;=Chart!$F$3),H828/100,#N/A)</f>
        <v>#N/A</v>
      </c>
      <c r="AG828" t="e">
        <f>IF(AND(Q828&gt;=Chart!$F$2,Q828&lt;=Chart!$F$3),W828/100,#N/A)</f>
        <v>#N/A</v>
      </c>
    </row>
    <row r="829" spans="1:33" x14ac:dyDescent="0.25">
      <c r="A829">
        <v>1474551000</v>
      </c>
      <c r="B829">
        <f>INDEX('Daily Data ADJ'!$1:$1048576,MATCH(Calc!$A829,'Daily Data ADJ'!$A:$A,0),MATCH("SPY, CBOE BZX: Close",'Daily Data ADJ'!$1:$1,0))</f>
        <v>194.45057707000001</v>
      </c>
      <c r="C829">
        <f>INDEX('Daily Data ADJ'!$1:$1048576,MATCH(Calc!$A829,'Daily Data ADJ'!$A:$A,0),MATCH("EFFR, FRED: Close",'Daily Data ADJ'!$1:$1,0))</f>
        <v>0.4</v>
      </c>
      <c r="D829" t="str">
        <f>INDEX('Daily Data ADJ'!$1:$1048576,MATCH(Calc!$A829,'Daily Data ADJ'!$A:$A,1),MATCH("SOFR, FRED: Close",'Daily Data ADJ'!$1:$1,0))</f>
        <v>NaN</v>
      </c>
      <c r="E829">
        <f>INDEX('Daily Data ADJ'!$1:$1048576,MATCH(Calc!$A829,'Daily Data ADJ'!$A:$A,0),MATCH("UPRO, CBOE BZX: Close",'Daily Data ADJ'!$1:$1,0))</f>
        <v>12.18761941</v>
      </c>
      <c r="F829">
        <f>INDEX('Daily Data ADJ'!$1:$1048576,MATCH(Calc!$A829,'Daily Data ADJ'!$A:$A,0),MATCH("ES1!, CME_MINI: Close",'Daily Data ADJ'!$1:$1,0))</f>
        <v>2168.25</v>
      </c>
      <c r="G829">
        <f>INDEX('Daily Data ADJ'!$1:$1048576,MATCH(Calc!$A829,'Daily Data ADJ'!$A:$A,0),MATCH("ES2!, CME_MINI: Close",'Daily Data ADJ'!$1:$1,0))</f>
        <v>2162.5</v>
      </c>
      <c r="H829">
        <f>INDEX('QUANDL MULTPL SP500_DIV_YIELD_M'!$A:$G,MATCH(Calc!$A829,'QUANDL MULTPL SP500_DIV_YIELD_M'!$A:$A,1),MATCH('QUANDL MULTPL SP500_DIV_YIELD_M'!$E$1,'QUANDL MULTPL SP500_DIV_YIELD_M'!$A$1:$G$1,0))</f>
        <v>2.0699999999999998</v>
      </c>
      <c r="I829" s="5">
        <f t="shared" si="72"/>
        <v>1.0134488269647305E-2</v>
      </c>
      <c r="J829" s="1">
        <f>A829/24/60/60+DATE(1970,1,1)</f>
        <v>42635.5625</v>
      </c>
      <c r="K829" s="3">
        <f t="shared" si="75"/>
        <v>1</v>
      </c>
      <c r="L829" s="6">
        <f>(1+Chart!$F$4)^(1/(365/K829))-1</f>
        <v>6.6592785027408397E-5</v>
      </c>
      <c r="M829" s="6">
        <f t="shared" si="76"/>
        <v>1.0937104383712537E-5</v>
      </c>
      <c r="N829" s="6">
        <f t="shared" si="77"/>
        <v>2.7626350617593332E-5</v>
      </c>
      <c r="O829">
        <f>O828*(B829/B828)</f>
        <v>194.45057707000103</v>
      </c>
      <c r="P829">
        <f t="shared" si="73"/>
        <v>2016</v>
      </c>
      <c r="Q829" s="1">
        <f t="shared" si="74"/>
        <v>42635.5625</v>
      </c>
      <c r="R829">
        <f>IF(B830="",R828,IF(Q829&gt;=Chart!$F$2,E829,0))</f>
        <v>0</v>
      </c>
      <c r="S829">
        <f>IF(B830="",S828,IFERROR(IF(AND(R829&gt;0,R828=0),R829,(1+(B830/B829-1)*Calc!$Z$1)*S828),0))</f>
        <v>0</v>
      </c>
      <c r="T829">
        <f>IF(B830="",T828,IFERROR(IF(AND(R829&gt;0,R828=0),R829,(1+(B830/B829-1)*Calc!$Z$1-L830)*T828),0))</f>
        <v>0</v>
      </c>
      <c r="U829">
        <f>IF(B830="",U828,IFERROR(IF(AND(R829&gt;0,R828=0),R829,(1+(B830/B829-1)*Calc!$Z$1-M830*2)*U828),0))</f>
        <v>0</v>
      </c>
      <c r="V829">
        <f>IF(B830="",V828,IFERROR(IF(AND(R829&gt;0,R828=0),R829,(1+(B830/B829-1)*Calc!$Z$1-N830*2)*V828),0))</f>
        <v>0</v>
      </c>
      <c r="W829">
        <f>IF(ISNUMBER(C829),C829,W828)</f>
        <v>0.4</v>
      </c>
      <c r="Y829" s="1" t="e">
        <f>IF(AND(Q829&gt;=Chart!$F$2,Q829&lt;=Chart!$F$3),Q829,#N/A)</f>
        <v>#N/A</v>
      </c>
      <c r="Z829" t="e">
        <f>IF(AND(Q829&gt;=Chart!$F$2,Q829&lt;=Chart!$F$3),R829,#N/A)</f>
        <v>#N/A</v>
      </c>
      <c r="AA829" t="e">
        <f>IF(AND(Q829&gt;=Chart!$F$2,Q829&lt;=Chart!$F$3),S829,#N/A)</f>
        <v>#N/A</v>
      </c>
      <c r="AB829" t="e">
        <f>IF(AND(Q829&gt;=Chart!$F$2,Q829&lt;=Chart!$F$3),T829,#N/A)</f>
        <v>#N/A</v>
      </c>
      <c r="AC829" t="e">
        <f>IF(AND(Q829&gt;=Chart!$F$2,Q829&lt;=Chart!$F$3),U829,#N/A)</f>
        <v>#N/A</v>
      </c>
      <c r="AD829" t="e">
        <f>IF(AND(Q829&gt;=Chart!$F$2,Q829&lt;=Chart!$F$3),V829,#N/A)</f>
        <v>#N/A</v>
      </c>
      <c r="AE829" t="e">
        <f>IF(AND(Q829&gt;=Chart!$F$2,Q829&lt;=Chart!$F$3),I829,#N/A)</f>
        <v>#N/A</v>
      </c>
      <c r="AF829" t="e">
        <f>IF(AND(Q829&gt;=Chart!$F$2,Q829&lt;=Chart!$F$3),H829/100,#N/A)</f>
        <v>#N/A</v>
      </c>
      <c r="AG829" t="e">
        <f>IF(AND(Q829&gt;=Chart!$F$2,Q829&lt;=Chart!$F$3),W829/100,#N/A)</f>
        <v>#N/A</v>
      </c>
    </row>
    <row r="830" spans="1:33" x14ac:dyDescent="0.25">
      <c r="A830">
        <v>1474637400</v>
      </c>
      <c r="B830">
        <f>INDEX('Daily Data ADJ'!$1:$1048576,MATCH(Calc!$A830,'Daily Data ADJ'!$A:$A,0),MATCH("SPY, CBOE BZX: Close",'Daily Data ADJ'!$1:$1,0))</f>
        <v>193.38511899</v>
      </c>
      <c r="C830">
        <f>INDEX('Daily Data ADJ'!$1:$1048576,MATCH(Calc!$A830,'Daily Data ADJ'!$A:$A,0),MATCH("EFFR, FRED: Close",'Daily Data ADJ'!$1:$1,0))</f>
        <v>0.4</v>
      </c>
      <c r="D830" t="str">
        <f>INDEX('Daily Data ADJ'!$1:$1048576,MATCH(Calc!$A830,'Daily Data ADJ'!$A:$A,1),MATCH("SOFR, FRED: Close",'Daily Data ADJ'!$1:$1,0))</f>
        <v>NaN</v>
      </c>
      <c r="E830">
        <f>INDEX('Daily Data ADJ'!$1:$1048576,MATCH(Calc!$A830,'Daily Data ADJ'!$A:$A,0),MATCH("UPRO, CBOE BZX: Close",'Daily Data ADJ'!$1:$1,0))</f>
        <v>11.99790254</v>
      </c>
      <c r="F830">
        <f>INDEX('Daily Data ADJ'!$1:$1048576,MATCH(Calc!$A830,'Daily Data ADJ'!$A:$A,0),MATCH("ES1!, CME_MINI: Close",'Daily Data ADJ'!$1:$1,0))</f>
        <v>2158</v>
      </c>
      <c r="G830">
        <f>INDEX('Daily Data ADJ'!$1:$1048576,MATCH(Calc!$A830,'Daily Data ADJ'!$A:$A,0),MATCH("ES2!, CME_MINI: Close",'Daily Data ADJ'!$1:$1,0))</f>
        <v>2152.25</v>
      </c>
      <c r="H830">
        <f>INDEX('QUANDL MULTPL SP500_DIV_YIELD_M'!$A:$G,MATCH(Calc!$A830,'QUANDL MULTPL SP500_DIV_YIELD_M'!$A:$A,1),MATCH('QUANDL MULTPL SP500_DIV_YIELD_M'!$E$1,'QUANDL MULTPL SP500_DIV_YIELD_M'!$A$1:$G$1,0))</f>
        <v>2.0699999999999998</v>
      </c>
      <c r="I830" s="5">
        <f t="shared" si="72"/>
        <v>1.0084505195671448E-2</v>
      </c>
      <c r="J830" s="1">
        <f>A830/24/60/60+DATE(1970,1,1)</f>
        <v>42636.5625</v>
      </c>
      <c r="K830" s="3">
        <f t="shared" si="75"/>
        <v>1</v>
      </c>
      <c r="L830" s="6">
        <f>(1+Chart!$F$4)^(1/(365/K830))-1</f>
        <v>6.6592785027408397E-5</v>
      </c>
      <c r="M830" s="6">
        <f t="shared" si="76"/>
        <v>1.0937104383712537E-5</v>
      </c>
      <c r="N830" s="6">
        <f t="shared" si="77"/>
        <v>2.7490777491090412E-5</v>
      </c>
      <c r="O830">
        <f>O829*(B830/B829)</f>
        <v>193.38511899000102</v>
      </c>
      <c r="P830">
        <f t="shared" si="73"/>
        <v>2016</v>
      </c>
      <c r="Q830" s="1">
        <f t="shared" si="74"/>
        <v>42636.5625</v>
      </c>
      <c r="R830">
        <f>IF(B831="",R829,IF(Q830&gt;=Chart!$F$2,E830,0))</f>
        <v>0</v>
      </c>
      <c r="S830">
        <f>IF(B831="",S829,IFERROR(IF(AND(R830&gt;0,R829=0),R830,(1+(B831/B830-1)*Calc!$Z$1)*S829),0))</f>
        <v>0</v>
      </c>
      <c r="T830">
        <f>IF(B831="",T829,IFERROR(IF(AND(R830&gt;0,R829=0),R830,(1+(B831/B830-1)*Calc!$Z$1-L831)*T829),0))</f>
        <v>0</v>
      </c>
      <c r="U830">
        <f>IF(B831="",U829,IFERROR(IF(AND(R830&gt;0,R829=0),R830,(1+(B831/B830-1)*Calc!$Z$1-M831*2)*U829),0))</f>
        <v>0</v>
      </c>
      <c r="V830">
        <f>IF(B831="",V829,IFERROR(IF(AND(R830&gt;0,R829=0),R830,(1+(B831/B830-1)*Calc!$Z$1-N831*2)*V829),0))</f>
        <v>0</v>
      </c>
      <c r="W830">
        <f>IF(ISNUMBER(C830),C830,W829)</f>
        <v>0.4</v>
      </c>
      <c r="Y830" s="1" t="e">
        <f>IF(AND(Q830&gt;=Chart!$F$2,Q830&lt;=Chart!$F$3),Q830,#N/A)</f>
        <v>#N/A</v>
      </c>
      <c r="Z830" t="e">
        <f>IF(AND(Q830&gt;=Chart!$F$2,Q830&lt;=Chart!$F$3),R830,#N/A)</f>
        <v>#N/A</v>
      </c>
      <c r="AA830" t="e">
        <f>IF(AND(Q830&gt;=Chart!$F$2,Q830&lt;=Chart!$F$3),S830,#N/A)</f>
        <v>#N/A</v>
      </c>
      <c r="AB830" t="e">
        <f>IF(AND(Q830&gt;=Chart!$F$2,Q830&lt;=Chart!$F$3),T830,#N/A)</f>
        <v>#N/A</v>
      </c>
      <c r="AC830" t="e">
        <f>IF(AND(Q830&gt;=Chart!$F$2,Q830&lt;=Chart!$F$3),U830,#N/A)</f>
        <v>#N/A</v>
      </c>
      <c r="AD830" t="e">
        <f>IF(AND(Q830&gt;=Chart!$F$2,Q830&lt;=Chart!$F$3),V830,#N/A)</f>
        <v>#N/A</v>
      </c>
      <c r="AE830" t="e">
        <f>IF(AND(Q830&gt;=Chart!$F$2,Q830&lt;=Chart!$F$3),I830,#N/A)</f>
        <v>#N/A</v>
      </c>
      <c r="AF830" t="e">
        <f>IF(AND(Q830&gt;=Chart!$F$2,Q830&lt;=Chart!$F$3),H830/100,#N/A)</f>
        <v>#N/A</v>
      </c>
      <c r="AG830" t="e">
        <f>IF(AND(Q830&gt;=Chart!$F$2,Q830&lt;=Chart!$F$3),W830/100,#N/A)</f>
        <v>#N/A</v>
      </c>
    </row>
    <row r="831" spans="1:33" x14ac:dyDescent="0.25">
      <c r="A831">
        <v>1474896600</v>
      </c>
      <c r="B831">
        <f>INDEX('Daily Data ADJ'!$1:$1048576,MATCH(Calc!$A831,'Daily Data ADJ'!$A:$A,0),MATCH("SPY, CBOE BZX: Close",'Daily Data ADJ'!$1:$1,0))</f>
        <v>191.81826887</v>
      </c>
      <c r="C831">
        <f>INDEX('Daily Data ADJ'!$1:$1048576,MATCH(Calc!$A831,'Daily Data ADJ'!$A:$A,0),MATCH("EFFR, FRED: Close",'Daily Data ADJ'!$1:$1,0))</f>
        <v>0.4</v>
      </c>
      <c r="D831" t="str">
        <f>INDEX('Daily Data ADJ'!$1:$1048576,MATCH(Calc!$A831,'Daily Data ADJ'!$A:$A,1),MATCH("SOFR, FRED: Close",'Daily Data ADJ'!$1:$1,0))</f>
        <v>NaN</v>
      </c>
      <c r="E831">
        <f>INDEX('Daily Data ADJ'!$1:$1048576,MATCH(Calc!$A831,'Daily Data ADJ'!$A:$A,0),MATCH("UPRO, CBOE BZX: Close",'Daily Data ADJ'!$1:$1,0))</f>
        <v>11.70188048</v>
      </c>
      <c r="F831">
        <f>INDEX('Daily Data ADJ'!$1:$1048576,MATCH(Calc!$A831,'Daily Data ADJ'!$A:$A,0),MATCH("ES1!, CME_MINI: Close",'Daily Data ADJ'!$1:$1,0))</f>
        <v>2139.75</v>
      </c>
      <c r="G831">
        <f>INDEX('Daily Data ADJ'!$1:$1048576,MATCH(Calc!$A831,'Daily Data ADJ'!$A:$A,0),MATCH("ES2!, CME_MINI: Close",'Daily Data ADJ'!$1:$1,0))</f>
        <v>2133.75</v>
      </c>
      <c r="H831">
        <f>INDEX('QUANDL MULTPL SP500_DIV_YIELD_M'!$A:$G,MATCH(Calc!$A831,'QUANDL MULTPL SP500_DIV_YIELD_M'!$A:$A,1),MATCH('QUANDL MULTPL SP500_DIV_YIELD_M'!$E$1,'QUANDL MULTPL SP500_DIV_YIELD_M'!$A$1:$G$1,0))</f>
        <v>2.0699999999999998</v>
      </c>
      <c r="I831" s="5">
        <f t="shared" si="72"/>
        <v>9.5308250018336128E-3</v>
      </c>
      <c r="J831" s="1">
        <f>A831/24/60/60+DATE(1970,1,1)</f>
        <v>42639.5625</v>
      </c>
      <c r="K831" s="3">
        <f t="shared" si="75"/>
        <v>3</v>
      </c>
      <c r="L831" s="6">
        <f>(1+Chart!$F$4)^(1/(365/K831))-1</f>
        <v>1.9979165917494157E-4</v>
      </c>
      <c r="M831" s="6">
        <f t="shared" si="76"/>
        <v>3.2811672013410842E-5</v>
      </c>
      <c r="N831" s="6">
        <f t="shared" si="77"/>
        <v>7.7967641165077595E-5</v>
      </c>
      <c r="O831">
        <f>O830*(B831/B830)</f>
        <v>191.81826887000099</v>
      </c>
      <c r="P831">
        <f t="shared" si="73"/>
        <v>2016</v>
      </c>
      <c r="Q831" s="1">
        <f t="shared" si="74"/>
        <v>42639.5625</v>
      </c>
      <c r="R831">
        <f>IF(B832="",R830,IF(Q831&gt;=Chart!$F$2,E831,0))</f>
        <v>0</v>
      </c>
      <c r="S831">
        <f>IF(B832="",S830,IFERROR(IF(AND(R831&gt;0,R830=0),R831,(1+(B832/B831-1)*Calc!$Z$1)*S830),0))</f>
        <v>0</v>
      </c>
      <c r="T831">
        <f>IF(B832="",T830,IFERROR(IF(AND(R831&gt;0,R830=0),R831,(1+(B832/B831-1)*Calc!$Z$1-L832)*T830),0))</f>
        <v>0</v>
      </c>
      <c r="U831">
        <f>IF(B832="",U830,IFERROR(IF(AND(R831&gt;0,R830=0),R831,(1+(B832/B831-1)*Calc!$Z$1-M832*2)*U830),0))</f>
        <v>0</v>
      </c>
      <c r="V831">
        <f>IF(B832="",V830,IFERROR(IF(AND(R831&gt;0,R830=0),R831,(1+(B832/B831-1)*Calc!$Z$1-N832*2)*V830),0))</f>
        <v>0</v>
      </c>
      <c r="W831">
        <f>IF(ISNUMBER(C831),C831,W830)</f>
        <v>0.4</v>
      </c>
      <c r="Y831" s="1" t="e">
        <f>IF(AND(Q831&gt;=Chart!$F$2,Q831&lt;=Chart!$F$3),Q831,#N/A)</f>
        <v>#N/A</v>
      </c>
      <c r="Z831" t="e">
        <f>IF(AND(Q831&gt;=Chart!$F$2,Q831&lt;=Chart!$F$3),R831,#N/A)</f>
        <v>#N/A</v>
      </c>
      <c r="AA831" t="e">
        <f>IF(AND(Q831&gt;=Chart!$F$2,Q831&lt;=Chart!$F$3),S831,#N/A)</f>
        <v>#N/A</v>
      </c>
      <c r="AB831" t="e">
        <f>IF(AND(Q831&gt;=Chart!$F$2,Q831&lt;=Chart!$F$3),T831,#N/A)</f>
        <v>#N/A</v>
      </c>
      <c r="AC831" t="e">
        <f>IF(AND(Q831&gt;=Chart!$F$2,Q831&lt;=Chart!$F$3),U831,#N/A)</f>
        <v>#N/A</v>
      </c>
      <c r="AD831" t="e">
        <f>IF(AND(Q831&gt;=Chart!$F$2,Q831&lt;=Chart!$F$3),V831,#N/A)</f>
        <v>#N/A</v>
      </c>
      <c r="AE831" t="e">
        <f>IF(AND(Q831&gt;=Chart!$F$2,Q831&lt;=Chart!$F$3),I831,#N/A)</f>
        <v>#N/A</v>
      </c>
      <c r="AF831" t="e">
        <f>IF(AND(Q831&gt;=Chart!$F$2,Q831&lt;=Chart!$F$3),H831/100,#N/A)</f>
        <v>#N/A</v>
      </c>
      <c r="AG831" t="e">
        <f>IF(AND(Q831&gt;=Chart!$F$2,Q831&lt;=Chart!$F$3),W831/100,#N/A)</f>
        <v>#N/A</v>
      </c>
    </row>
    <row r="832" spans="1:33" x14ac:dyDescent="0.25">
      <c r="A832">
        <v>1474983000</v>
      </c>
      <c r="B832">
        <f>INDEX('Daily Data ADJ'!$1:$1048576,MATCH(Calc!$A832,'Daily Data ADJ'!$A:$A,0),MATCH("SPY, CBOE BZX: Close",'Daily Data ADJ'!$1:$1,0))</f>
        <v>193.00907495999999</v>
      </c>
      <c r="C832">
        <f>INDEX('Daily Data ADJ'!$1:$1048576,MATCH(Calc!$A832,'Daily Data ADJ'!$A:$A,0),MATCH("EFFR, FRED: Close",'Daily Data ADJ'!$1:$1,0))</f>
        <v>0.4</v>
      </c>
      <c r="D832" t="str">
        <f>INDEX('Daily Data ADJ'!$1:$1048576,MATCH(Calc!$A832,'Daily Data ADJ'!$A:$A,1),MATCH("SOFR, FRED: Close",'Daily Data ADJ'!$1:$1,0))</f>
        <v>NaN</v>
      </c>
      <c r="E832">
        <f>INDEX('Daily Data ADJ'!$1:$1048576,MATCH(Calc!$A832,'Daily Data ADJ'!$A:$A,0),MATCH("UPRO, CBOE BZX: Close",'Daily Data ADJ'!$1:$1,0))</f>
        <v>11.9226709</v>
      </c>
      <c r="F832">
        <f>INDEX('Daily Data ADJ'!$1:$1048576,MATCH(Calc!$A832,'Daily Data ADJ'!$A:$A,0),MATCH("ES1!, CME_MINI: Close",'Daily Data ADJ'!$1:$1,0))</f>
        <v>2152.75</v>
      </c>
      <c r="G832">
        <f>INDEX('Daily Data ADJ'!$1:$1048576,MATCH(Calc!$A832,'Daily Data ADJ'!$A:$A,0),MATCH("ES2!, CME_MINI: Close",'Daily Data ADJ'!$1:$1,0))</f>
        <v>2147</v>
      </c>
      <c r="H832">
        <f>INDEX('QUANDL MULTPL SP500_DIV_YIELD_M'!$A:$G,MATCH(Calc!$A832,'QUANDL MULTPL SP500_DIV_YIELD_M'!$A:$A,1),MATCH('QUANDL MULTPL SP500_DIV_YIELD_M'!$E$1,'QUANDL MULTPL SP500_DIV_YIELD_M'!$A$1:$G$1,0))</f>
        <v>2.0699999999999998</v>
      </c>
      <c r="I832" s="5">
        <f t="shared" si="72"/>
        <v>1.0058720519279533E-2</v>
      </c>
      <c r="J832" s="1">
        <f>A832/24/60/60+DATE(1970,1,1)</f>
        <v>42640.5625</v>
      </c>
      <c r="K832" s="3">
        <f t="shared" si="75"/>
        <v>1</v>
      </c>
      <c r="L832" s="6">
        <f>(1+Chart!$F$4)^(1/(365/K832))-1</f>
        <v>6.6592785027408397E-5</v>
      </c>
      <c r="M832" s="6">
        <f t="shared" si="76"/>
        <v>1.0937104383712537E-5</v>
      </c>
      <c r="N832" s="6">
        <f t="shared" si="77"/>
        <v>2.7420837015901256E-5</v>
      </c>
      <c r="O832">
        <f>O831*(B832/B831)</f>
        <v>193.00907496000099</v>
      </c>
      <c r="P832">
        <f t="shared" si="73"/>
        <v>2016</v>
      </c>
      <c r="Q832" s="1">
        <f t="shared" si="74"/>
        <v>42640.5625</v>
      </c>
      <c r="R832">
        <f>IF(B833="",R831,IF(Q832&gt;=Chart!$F$2,E832,0))</f>
        <v>0</v>
      </c>
      <c r="S832">
        <f>IF(B833="",S831,IFERROR(IF(AND(R832&gt;0,R831=0),R832,(1+(B833/B832-1)*Calc!$Z$1)*S831),0))</f>
        <v>0</v>
      </c>
      <c r="T832">
        <f>IF(B833="",T831,IFERROR(IF(AND(R832&gt;0,R831=0),R832,(1+(B833/B832-1)*Calc!$Z$1-L833)*T831),0))</f>
        <v>0</v>
      </c>
      <c r="U832">
        <f>IF(B833="",U831,IFERROR(IF(AND(R832&gt;0,R831=0),R832,(1+(B833/B832-1)*Calc!$Z$1-M833*2)*U831),0))</f>
        <v>0</v>
      </c>
      <c r="V832">
        <f>IF(B833="",V831,IFERROR(IF(AND(R832&gt;0,R831=0),R832,(1+(B833/B832-1)*Calc!$Z$1-N833*2)*V831),0))</f>
        <v>0</v>
      </c>
      <c r="W832">
        <f>IF(ISNUMBER(C832),C832,W831)</f>
        <v>0.4</v>
      </c>
      <c r="Y832" s="1" t="e">
        <f>IF(AND(Q832&gt;=Chart!$F$2,Q832&lt;=Chart!$F$3),Q832,#N/A)</f>
        <v>#N/A</v>
      </c>
      <c r="Z832" t="e">
        <f>IF(AND(Q832&gt;=Chart!$F$2,Q832&lt;=Chart!$F$3),R832,#N/A)</f>
        <v>#N/A</v>
      </c>
      <c r="AA832" t="e">
        <f>IF(AND(Q832&gt;=Chart!$F$2,Q832&lt;=Chart!$F$3),S832,#N/A)</f>
        <v>#N/A</v>
      </c>
      <c r="AB832" t="e">
        <f>IF(AND(Q832&gt;=Chart!$F$2,Q832&lt;=Chart!$F$3),T832,#N/A)</f>
        <v>#N/A</v>
      </c>
      <c r="AC832" t="e">
        <f>IF(AND(Q832&gt;=Chart!$F$2,Q832&lt;=Chart!$F$3),U832,#N/A)</f>
        <v>#N/A</v>
      </c>
      <c r="AD832" t="e">
        <f>IF(AND(Q832&gt;=Chart!$F$2,Q832&lt;=Chart!$F$3),V832,#N/A)</f>
        <v>#N/A</v>
      </c>
      <c r="AE832" t="e">
        <f>IF(AND(Q832&gt;=Chart!$F$2,Q832&lt;=Chart!$F$3),I832,#N/A)</f>
        <v>#N/A</v>
      </c>
      <c r="AF832" t="e">
        <f>IF(AND(Q832&gt;=Chart!$F$2,Q832&lt;=Chart!$F$3),H832/100,#N/A)</f>
        <v>#N/A</v>
      </c>
      <c r="AG832" t="e">
        <f>IF(AND(Q832&gt;=Chart!$F$2,Q832&lt;=Chart!$F$3),W832/100,#N/A)</f>
        <v>#N/A</v>
      </c>
    </row>
    <row r="833" spans="1:33" x14ac:dyDescent="0.25">
      <c r="A833">
        <v>1475069400</v>
      </c>
      <c r="B833">
        <f>INDEX('Daily Data ADJ'!$1:$1048576,MATCH(Calc!$A833,'Daily Data ADJ'!$A:$A,0),MATCH("SPY, CBOE BZX: Close",'Daily Data ADJ'!$1:$1,0))</f>
        <v>193.96709189000001</v>
      </c>
      <c r="C833">
        <f>INDEX('Daily Data ADJ'!$1:$1048576,MATCH(Calc!$A833,'Daily Data ADJ'!$A:$A,0),MATCH("EFFR, FRED: Close",'Daily Data ADJ'!$1:$1,0))</f>
        <v>0.4</v>
      </c>
      <c r="D833" t="str">
        <f>INDEX('Daily Data ADJ'!$1:$1048576,MATCH(Calc!$A833,'Daily Data ADJ'!$A:$A,1),MATCH("SOFR, FRED: Close",'Daily Data ADJ'!$1:$1,0))</f>
        <v>NaN</v>
      </c>
      <c r="E833">
        <f>INDEX('Daily Data ADJ'!$1:$1048576,MATCH(Calc!$A833,'Daily Data ADJ'!$A:$A,0),MATCH("UPRO, CBOE BZX: Close",'Daily Data ADJ'!$1:$1,0))</f>
        <v>12.09439678</v>
      </c>
      <c r="F833">
        <f>INDEX('Daily Data ADJ'!$1:$1048576,MATCH(Calc!$A833,'Daily Data ADJ'!$A:$A,0),MATCH("ES1!, CME_MINI: Close",'Daily Data ADJ'!$1:$1,0))</f>
        <v>2163.25</v>
      </c>
      <c r="G833">
        <f>INDEX('Daily Data ADJ'!$1:$1048576,MATCH(Calc!$A833,'Daily Data ADJ'!$A:$A,0),MATCH("ES2!, CME_MINI: Close",'Daily Data ADJ'!$1:$1,0))</f>
        <v>2157.5</v>
      </c>
      <c r="H833">
        <f>INDEX('QUANDL MULTPL SP500_DIV_YIELD_M'!$A:$G,MATCH(Calc!$A833,'QUANDL MULTPL SP500_DIV_YIELD_M'!$A:$A,1),MATCH('QUANDL MULTPL SP500_DIV_YIELD_M'!$E$1,'QUANDL MULTPL SP500_DIV_YIELD_M'!$A$1:$G$1,0))</f>
        <v>2.0699999999999998</v>
      </c>
      <c r="I833" s="5">
        <f t="shared" si="72"/>
        <v>1.0110165218529425E-2</v>
      </c>
      <c r="J833" s="1">
        <f>A833/24/60/60+DATE(1970,1,1)</f>
        <v>42641.5625</v>
      </c>
      <c r="K833" s="3">
        <f t="shared" si="75"/>
        <v>1</v>
      </c>
      <c r="L833" s="6">
        <f>(1+Chart!$F$4)^(1/(365/K833))-1</f>
        <v>6.6592785027408397E-5</v>
      </c>
      <c r="M833" s="6">
        <f t="shared" si="76"/>
        <v>1.0937104383712537E-5</v>
      </c>
      <c r="N833" s="6">
        <f t="shared" si="77"/>
        <v>2.7560378078161918E-5</v>
      </c>
      <c r="O833">
        <f>O832*(B833/B832)</f>
        <v>193.967091890001</v>
      </c>
      <c r="P833">
        <f t="shared" si="73"/>
        <v>2016</v>
      </c>
      <c r="Q833" s="1">
        <f t="shared" si="74"/>
        <v>42641.5625</v>
      </c>
      <c r="R833">
        <f>IF(B834="",R832,IF(Q833&gt;=Chart!$F$2,E833,0))</f>
        <v>0</v>
      </c>
      <c r="S833">
        <f>IF(B834="",S832,IFERROR(IF(AND(R833&gt;0,R832=0),R833,(1+(B834/B833-1)*Calc!$Z$1)*S832),0))</f>
        <v>0</v>
      </c>
      <c r="T833">
        <f>IF(B834="",T832,IFERROR(IF(AND(R833&gt;0,R832=0),R833,(1+(B834/B833-1)*Calc!$Z$1-L834)*T832),0))</f>
        <v>0</v>
      </c>
      <c r="U833">
        <f>IF(B834="",U832,IFERROR(IF(AND(R833&gt;0,R832=0),R833,(1+(B834/B833-1)*Calc!$Z$1-M834*2)*U832),0))</f>
        <v>0</v>
      </c>
      <c r="V833">
        <f>IF(B834="",V832,IFERROR(IF(AND(R833&gt;0,R832=0),R833,(1+(B834/B833-1)*Calc!$Z$1-N834*2)*V832),0))</f>
        <v>0</v>
      </c>
      <c r="W833">
        <f>IF(ISNUMBER(C833),C833,W832)</f>
        <v>0.4</v>
      </c>
      <c r="Y833" s="1" t="e">
        <f>IF(AND(Q833&gt;=Chart!$F$2,Q833&lt;=Chart!$F$3),Q833,#N/A)</f>
        <v>#N/A</v>
      </c>
      <c r="Z833" t="e">
        <f>IF(AND(Q833&gt;=Chart!$F$2,Q833&lt;=Chart!$F$3),R833,#N/A)</f>
        <v>#N/A</v>
      </c>
      <c r="AA833" t="e">
        <f>IF(AND(Q833&gt;=Chart!$F$2,Q833&lt;=Chart!$F$3),S833,#N/A)</f>
        <v>#N/A</v>
      </c>
      <c r="AB833" t="e">
        <f>IF(AND(Q833&gt;=Chart!$F$2,Q833&lt;=Chart!$F$3),T833,#N/A)</f>
        <v>#N/A</v>
      </c>
      <c r="AC833" t="e">
        <f>IF(AND(Q833&gt;=Chart!$F$2,Q833&lt;=Chart!$F$3),U833,#N/A)</f>
        <v>#N/A</v>
      </c>
      <c r="AD833" t="e">
        <f>IF(AND(Q833&gt;=Chart!$F$2,Q833&lt;=Chart!$F$3),V833,#N/A)</f>
        <v>#N/A</v>
      </c>
      <c r="AE833" t="e">
        <f>IF(AND(Q833&gt;=Chart!$F$2,Q833&lt;=Chart!$F$3),I833,#N/A)</f>
        <v>#N/A</v>
      </c>
      <c r="AF833" t="e">
        <f>IF(AND(Q833&gt;=Chart!$F$2,Q833&lt;=Chart!$F$3),H833/100,#N/A)</f>
        <v>#N/A</v>
      </c>
      <c r="AG833" t="e">
        <f>IF(AND(Q833&gt;=Chart!$F$2,Q833&lt;=Chart!$F$3),W833/100,#N/A)</f>
        <v>#N/A</v>
      </c>
    </row>
    <row r="834" spans="1:33" x14ac:dyDescent="0.25">
      <c r="A834">
        <v>1475155800</v>
      </c>
      <c r="B834">
        <f>INDEX('Daily Data ADJ'!$1:$1048576,MATCH(Calc!$A834,'Daily Data ADJ'!$A:$A,0),MATCH("SPY, CBOE BZX: Close",'Daily Data ADJ'!$1:$1,0))</f>
        <v>192.21221975</v>
      </c>
      <c r="C834">
        <f>INDEX('Daily Data ADJ'!$1:$1048576,MATCH(Calc!$A834,'Daily Data ADJ'!$A:$A,0),MATCH("EFFR, FRED: Close",'Daily Data ADJ'!$1:$1,0))</f>
        <v>0.4</v>
      </c>
      <c r="D834" t="str">
        <f>INDEX('Daily Data ADJ'!$1:$1048576,MATCH(Calc!$A834,'Daily Data ADJ'!$A:$A,1),MATCH("SOFR, FRED: Close",'Daily Data ADJ'!$1:$1,0))</f>
        <v>NaN</v>
      </c>
      <c r="E834">
        <f>INDEX('Daily Data ADJ'!$1:$1048576,MATCH(Calc!$A834,'Daily Data ADJ'!$A:$A,0),MATCH("UPRO, CBOE BZX: Close",'Daily Data ADJ'!$1:$1,0))</f>
        <v>11.76730019</v>
      </c>
      <c r="F834">
        <f>INDEX('Daily Data ADJ'!$1:$1048576,MATCH(Calc!$A834,'Daily Data ADJ'!$A:$A,0),MATCH("ES1!, CME_MINI: Close",'Daily Data ADJ'!$1:$1,0))</f>
        <v>2148.5</v>
      </c>
      <c r="G834">
        <f>INDEX('Daily Data ADJ'!$1:$1048576,MATCH(Calc!$A834,'Daily Data ADJ'!$A:$A,0),MATCH("ES2!, CME_MINI: Close",'Daily Data ADJ'!$1:$1,0))</f>
        <v>2142.5</v>
      </c>
      <c r="H834">
        <f>INDEX('QUANDL MULTPL SP500_DIV_YIELD_M'!$A:$G,MATCH(Calc!$A834,'QUANDL MULTPL SP500_DIV_YIELD_M'!$A:$A,1),MATCH('QUANDL MULTPL SP500_DIV_YIELD_M'!$E$1,'QUANDL MULTPL SP500_DIV_YIELD_M'!$A$1:$G$1,0))</f>
        <v>2.0699999999999998</v>
      </c>
      <c r="I834" s="5">
        <f t="shared" si="72"/>
        <v>9.5761220455707376E-3</v>
      </c>
      <c r="J834" s="1">
        <f>A834/24/60/60+DATE(1970,1,1)</f>
        <v>42642.5625</v>
      </c>
      <c r="K834" s="3">
        <f t="shared" si="75"/>
        <v>1</v>
      </c>
      <c r="L834" s="6">
        <f>(1+Chart!$F$4)^(1/(365/K834))-1</f>
        <v>6.6592785027408397E-5</v>
      </c>
      <c r="M834" s="6">
        <f t="shared" si="76"/>
        <v>1.0937104383712537E-5</v>
      </c>
      <c r="N834" s="6">
        <f t="shared" si="77"/>
        <v>2.6111468622858069E-5</v>
      </c>
      <c r="O834">
        <f>O833*(B834/B833)</f>
        <v>192.212219750001</v>
      </c>
      <c r="P834">
        <f t="shared" si="73"/>
        <v>2016</v>
      </c>
      <c r="Q834" s="1">
        <f t="shared" si="74"/>
        <v>42642.5625</v>
      </c>
      <c r="R834">
        <f>IF(B835="",R833,IF(Q834&gt;=Chart!$F$2,E834,0))</f>
        <v>0</v>
      </c>
      <c r="S834">
        <f>IF(B835="",S833,IFERROR(IF(AND(R834&gt;0,R833=0),R834,(1+(B835/B834-1)*Calc!$Z$1)*S833),0))</f>
        <v>0</v>
      </c>
      <c r="T834">
        <f>IF(B835="",T833,IFERROR(IF(AND(R834&gt;0,R833=0),R834,(1+(B835/B834-1)*Calc!$Z$1-L835)*T833),0))</f>
        <v>0</v>
      </c>
      <c r="U834">
        <f>IF(B835="",U833,IFERROR(IF(AND(R834&gt;0,R833=0),R834,(1+(B835/B834-1)*Calc!$Z$1-M835*2)*U833),0))</f>
        <v>0</v>
      </c>
      <c r="V834">
        <f>IF(B835="",V833,IFERROR(IF(AND(R834&gt;0,R833=0),R834,(1+(B835/B834-1)*Calc!$Z$1-N835*2)*V833),0))</f>
        <v>0</v>
      </c>
      <c r="W834">
        <f>IF(ISNUMBER(C834),C834,W833)</f>
        <v>0.4</v>
      </c>
      <c r="Y834" s="1" t="e">
        <f>IF(AND(Q834&gt;=Chart!$F$2,Q834&lt;=Chart!$F$3),Q834,#N/A)</f>
        <v>#N/A</v>
      </c>
      <c r="Z834" t="e">
        <f>IF(AND(Q834&gt;=Chart!$F$2,Q834&lt;=Chart!$F$3),R834,#N/A)</f>
        <v>#N/A</v>
      </c>
      <c r="AA834" t="e">
        <f>IF(AND(Q834&gt;=Chart!$F$2,Q834&lt;=Chart!$F$3),S834,#N/A)</f>
        <v>#N/A</v>
      </c>
      <c r="AB834" t="e">
        <f>IF(AND(Q834&gt;=Chart!$F$2,Q834&lt;=Chart!$F$3),T834,#N/A)</f>
        <v>#N/A</v>
      </c>
      <c r="AC834" t="e">
        <f>IF(AND(Q834&gt;=Chart!$F$2,Q834&lt;=Chart!$F$3),U834,#N/A)</f>
        <v>#N/A</v>
      </c>
      <c r="AD834" t="e">
        <f>IF(AND(Q834&gt;=Chart!$F$2,Q834&lt;=Chart!$F$3),V834,#N/A)</f>
        <v>#N/A</v>
      </c>
      <c r="AE834" t="e">
        <f>IF(AND(Q834&gt;=Chart!$F$2,Q834&lt;=Chart!$F$3),I834,#N/A)</f>
        <v>#N/A</v>
      </c>
      <c r="AF834" t="e">
        <f>IF(AND(Q834&gt;=Chart!$F$2,Q834&lt;=Chart!$F$3),H834/100,#N/A)</f>
        <v>#N/A</v>
      </c>
      <c r="AG834" t="e">
        <f>IF(AND(Q834&gt;=Chart!$F$2,Q834&lt;=Chart!$F$3),W834/100,#N/A)</f>
        <v>#N/A</v>
      </c>
    </row>
    <row r="835" spans="1:33" x14ac:dyDescent="0.25">
      <c r="A835">
        <v>1475242200</v>
      </c>
      <c r="B835">
        <f>INDEX('Daily Data ADJ'!$1:$1048576,MATCH(Calc!$A835,'Daily Data ADJ'!$A:$A,0),MATCH("SPY, CBOE BZX: Close",'Daily Data ADJ'!$1:$1,0))</f>
        <v>193.66267529999999</v>
      </c>
      <c r="C835">
        <f>INDEX('Daily Data ADJ'!$1:$1048576,MATCH(Calc!$A835,'Daily Data ADJ'!$A:$A,0),MATCH("EFFR, FRED: Close",'Daily Data ADJ'!$1:$1,0))</f>
        <v>0.28999999999999998</v>
      </c>
      <c r="D835" t="str">
        <f>INDEX('Daily Data ADJ'!$1:$1048576,MATCH(Calc!$A835,'Daily Data ADJ'!$A:$A,1),MATCH("SOFR, FRED: Close",'Daily Data ADJ'!$1:$1,0))</f>
        <v>NaN</v>
      </c>
      <c r="E835">
        <f>INDEX('Daily Data ADJ'!$1:$1048576,MATCH(Calc!$A835,'Daily Data ADJ'!$A:$A,0),MATCH("UPRO, CBOE BZX: Close",'Daily Data ADJ'!$1:$1,0))</f>
        <v>12.04369644</v>
      </c>
      <c r="F835">
        <f>INDEX('Daily Data ADJ'!$1:$1048576,MATCH(Calc!$A835,'Daily Data ADJ'!$A:$A,0),MATCH("ES1!, CME_MINI: Close",'Daily Data ADJ'!$1:$1,0))</f>
        <v>2160.5</v>
      </c>
      <c r="G835">
        <f>INDEX('Daily Data ADJ'!$1:$1048576,MATCH(Calc!$A835,'Daily Data ADJ'!$A:$A,0),MATCH("ES2!, CME_MINI: Close",'Daily Data ADJ'!$1:$1,0))</f>
        <v>2154.5</v>
      </c>
      <c r="H835">
        <f>INDEX('QUANDL MULTPL SP500_DIV_YIELD_M'!$A:$G,MATCH(Calc!$A835,'QUANDL MULTPL SP500_DIV_YIELD_M'!$A:$A,1),MATCH('QUANDL MULTPL SP500_DIV_YIELD_M'!$E$1,'QUANDL MULTPL SP500_DIV_YIELD_M'!$A$1:$G$1,0))</f>
        <v>2.09</v>
      </c>
      <c r="I835" s="5">
        <f t="shared" si="72"/>
        <v>9.8376495654891281E-3</v>
      </c>
      <c r="J835" s="1">
        <f>A835/24/60/60+DATE(1970,1,1)</f>
        <v>42643.5625</v>
      </c>
      <c r="K835" s="3">
        <f t="shared" si="75"/>
        <v>1</v>
      </c>
      <c r="L835" s="6">
        <f>(1+Chart!$F$4)^(1/(365/K835))-1</f>
        <v>6.6592785027408397E-5</v>
      </c>
      <c r="M835" s="6">
        <f t="shared" si="76"/>
        <v>7.933738628063125E-6</v>
      </c>
      <c r="N835" s="6">
        <f t="shared" si="77"/>
        <v>2.6821112907526867E-5</v>
      </c>
      <c r="O835">
        <f>O834*(B835/B834)</f>
        <v>193.66267530000101</v>
      </c>
      <c r="P835">
        <f t="shared" si="73"/>
        <v>2016</v>
      </c>
      <c r="Q835" s="1">
        <f t="shared" si="74"/>
        <v>42643.5625</v>
      </c>
      <c r="R835">
        <f>IF(B836="",R834,IF(Q835&gt;=Chart!$F$2,E835,0))</f>
        <v>0</v>
      </c>
      <c r="S835">
        <f>IF(B836="",S834,IFERROR(IF(AND(R835&gt;0,R834=0),R835,(1+(B836/B835-1)*Calc!$Z$1)*S834),0))</f>
        <v>0</v>
      </c>
      <c r="T835">
        <f>IF(B836="",T834,IFERROR(IF(AND(R835&gt;0,R834=0),R835,(1+(B836/B835-1)*Calc!$Z$1-L836)*T834),0))</f>
        <v>0</v>
      </c>
      <c r="U835">
        <f>IF(B836="",U834,IFERROR(IF(AND(R835&gt;0,R834=0),R835,(1+(B836/B835-1)*Calc!$Z$1-M836*2)*U834),0))</f>
        <v>0</v>
      </c>
      <c r="V835">
        <f>IF(B836="",V834,IFERROR(IF(AND(R835&gt;0,R834=0),R835,(1+(B836/B835-1)*Calc!$Z$1-N836*2)*V834),0))</f>
        <v>0</v>
      </c>
      <c r="W835">
        <f>IF(ISNUMBER(C835),C835,W834)</f>
        <v>0.28999999999999998</v>
      </c>
      <c r="Y835" s="1" t="e">
        <f>IF(AND(Q835&gt;=Chart!$F$2,Q835&lt;=Chart!$F$3),Q835,#N/A)</f>
        <v>#N/A</v>
      </c>
      <c r="Z835" t="e">
        <f>IF(AND(Q835&gt;=Chart!$F$2,Q835&lt;=Chart!$F$3),R835,#N/A)</f>
        <v>#N/A</v>
      </c>
      <c r="AA835" t="e">
        <f>IF(AND(Q835&gt;=Chart!$F$2,Q835&lt;=Chart!$F$3),S835,#N/A)</f>
        <v>#N/A</v>
      </c>
      <c r="AB835" t="e">
        <f>IF(AND(Q835&gt;=Chart!$F$2,Q835&lt;=Chart!$F$3),T835,#N/A)</f>
        <v>#N/A</v>
      </c>
      <c r="AC835" t="e">
        <f>IF(AND(Q835&gt;=Chart!$F$2,Q835&lt;=Chart!$F$3),U835,#N/A)</f>
        <v>#N/A</v>
      </c>
      <c r="AD835" t="e">
        <f>IF(AND(Q835&gt;=Chart!$F$2,Q835&lt;=Chart!$F$3),V835,#N/A)</f>
        <v>#N/A</v>
      </c>
      <c r="AE835" t="e">
        <f>IF(AND(Q835&gt;=Chart!$F$2,Q835&lt;=Chart!$F$3),I835,#N/A)</f>
        <v>#N/A</v>
      </c>
      <c r="AF835" t="e">
        <f>IF(AND(Q835&gt;=Chart!$F$2,Q835&lt;=Chart!$F$3),H835/100,#N/A)</f>
        <v>#N/A</v>
      </c>
      <c r="AG835" t="e">
        <f>IF(AND(Q835&gt;=Chart!$F$2,Q835&lt;=Chart!$F$3),W835/100,#N/A)</f>
        <v>#N/A</v>
      </c>
    </row>
    <row r="836" spans="1:33" x14ac:dyDescent="0.25">
      <c r="A836">
        <v>1475501400</v>
      </c>
      <c r="B836">
        <f>INDEX('Daily Data ADJ'!$1:$1048576,MATCH(Calc!$A836,'Daily Data ADJ'!$A:$A,0),MATCH("SPY, CBOE BZX: Close",'Daily Data ADJ'!$1:$1,0))</f>
        <v>193.19709696999999</v>
      </c>
      <c r="C836">
        <f>INDEX('Daily Data ADJ'!$1:$1048576,MATCH(Calc!$A836,'Daily Data ADJ'!$A:$A,0),MATCH("EFFR, FRED: Close",'Daily Data ADJ'!$1:$1,0))</f>
        <v>0.4</v>
      </c>
      <c r="D836" t="str">
        <f>INDEX('Daily Data ADJ'!$1:$1048576,MATCH(Calc!$A836,'Daily Data ADJ'!$A:$A,1),MATCH("SOFR, FRED: Close",'Daily Data ADJ'!$1:$1,0))</f>
        <v>NaN</v>
      </c>
      <c r="E836">
        <f>INDEX('Daily Data ADJ'!$1:$1048576,MATCH(Calc!$A836,'Daily Data ADJ'!$A:$A,0),MATCH("UPRO, CBOE BZX: Close",'Daily Data ADJ'!$1:$1,0))</f>
        <v>11.929213170000001</v>
      </c>
      <c r="F836">
        <f>INDEX('Daily Data ADJ'!$1:$1048576,MATCH(Calc!$A836,'Daily Data ADJ'!$A:$A,0),MATCH("ES1!, CME_MINI: Close",'Daily Data ADJ'!$1:$1,0))</f>
        <v>2153.25</v>
      </c>
      <c r="G836">
        <f>INDEX('Daily Data ADJ'!$1:$1048576,MATCH(Calc!$A836,'Daily Data ADJ'!$A:$A,0),MATCH("ES2!, CME_MINI: Close",'Daily Data ADJ'!$1:$1,0))</f>
        <v>2147.5</v>
      </c>
      <c r="H836">
        <f>INDEX('QUANDL MULTPL SP500_DIV_YIELD_M'!$A:$G,MATCH(Calc!$A836,'QUANDL MULTPL SP500_DIV_YIELD_M'!$A:$A,1),MATCH('QUANDL MULTPL SP500_DIV_YIELD_M'!$E$1,'QUANDL MULTPL SP500_DIV_YIELD_M'!$A$1:$G$1,0))</f>
        <v>2.09</v>
      </c>
      <c r="I836" s="5">
        <f t="shared" si="72"/>
        <v>1.0261181598147231E-2</v>
      </c>
      <c r="J836" s="1">
        <f>A836/24/60/60+DATE(1970,1,1)</f>
        <v>42646.5625</v>
      </c>
      <c r="K836" s="3">
        <f t="shared" si="75"/>
        <v>3</v>
      </c>
      <c r="L836" s="6">
        <f>(1+Chart!$F$4)^(1/(365/K836))-1</f>
        <v>1.9979165917494157E-4</v>
      </c>
      <c r="M836" s="6">
        <f t="shared" si="76"/>
        <v>3.2811672013410842E-5</v>
      </c>
      <c r="N836" s="6">
        <f t="shared" si="77"/>
        <v>8.3912230556038025E-5</v>
      </c>
      <c r="O836">
        <f>O835*(B836/B835)</f>
        <v>193.19709697000101</v>
      </c>
      <c r="P836">
        <f t="shared" si="73"/>
        <v>2016</v>
      </c>
      <c r="Q836" s="1">
        <f t="shared" si="74"/>
        <v>42646.5625</v>
      </c>
      <c r="R836">
        <f>IF(B837="",R835,IF(Q836&gt;=Chart!$F$2,E836,0))</f>
        <v>0</v>
      </c>
      <c r="S836">
        <f>IF(B837="",S835,IFERROR(IF(AND(R836&gt;0,R835=0),R836,(1+(B837/B836-1)*Calc!$Z$1)*S835),0))</f>
        <v>0</v>
      </c>
      <c r="T836">
        <f>IF(B837="",T835,IFERROR(IF(AND(R836&gt;0,R835=0),R836,(1+(B837/B836-1)*Calc!$Z$1-L837)*T835),0))</f>
        <v>0</v>
      </c>
      <c r="U836">
        <f>IF(B837="",U835,IFERROR(IF(AND(R836&gt;0,R835=0),R836,(1+(B837/B836-1)*Calc!$Z$1-M837*2)*U835),0))</f>
        <v>0</v>
      </c>
      <c r="V836">
        <f>IF(B837="",V835,IFERROR(IF(AND(R836&gt;0,R835=0),R836,(1+(B837/B836-1)*Calc!$Z$1-N837*2)*V835),0))</f>
        <v>0</v>
      </c>
      <c r="W836">
        <f>IF(ISNUMBER(C836),C836,W835)</f>
        <v>0.4</v>
      </c>
      <c r="Y836" s="1" t="e">
        <f>IF(AND(Q836&gt;=Chart!$F$2,Q836&lt;=Chart!$F$3),Q836,#N/A)</f>
        <v>#N/A</v>
      </c>
      <c r="Z836" t="e">
        <f>IF(AND(Q836&gt;=Chart!$F$2,Q836&lt;=Chart!$F$3),R836,#N/A)</f>
        <v>#N/A</v>
      </c>
      <c r="AA836" t="e">
        <f>IF(AND(Q836&gt;=Chart!$F$2,Q836&lt;=Chart!$F$3),S836,#N/A)</f>
        <v>#N/A</v>
      </c>
      <c r="AB836" t="e">
        <f>IF(AND(Q836&gt;=Chart!$F$2,Q836&lt;=Chart!$F$3),T836,#N/A)</f>
        <v>#N/A</v>
      </c>
      <c r="AC836" t="e">
        <f>IF(AND(Q836&gt;=Chart!$F$2,Q836&lt;=Chart!$F$3),U836,#N/A)</f>
        <v>#N/A</v>
      </c>
      <c r="AD836" t="e">
        <f>IF(AND(Q836&gt;=Chart!$F$2,Q836&lt;=Chart!$F$3),V836,#N/A)</f>
        <v>#N/A</v>
      </c>
      <c r="AE836" t="e">
        <f>IF(AND(Q836&gt;=Chart!$F$2,Q836&lt;=Chart!$F$3),I836,#N/A)</f>
        <v>#N/A</v>
      </c>
      <c r="AF836" t="e">
        <f>IF(AND(Q836&gt;=Chart!$F$2,Q836&lt;=Chart!$F$3),H836/100,#N/A)</f>
        <v>#N/A</v>
      </c>
      <c r="AG836" t="e">
        <f>IF(AND(Q836&gt;=Chart!$F$2,Q836&lt;=Chart!$F$3),W836/100,#N/A)</f>
        <v>#N/A</v>
      </c>
    </row>
    <row r="837" spans="1:33" x14ac:dyDescent="0.25">
      <c r="A837">
        <v>1475587800</v>
      </c>
      <c r="B837">
        <f>INDEX('Daily Data ADJ'!$1:$1048576,MATCH(Calc!$A837,'Daily Data ADJ'!$A:$A,0),MATCH("SPY, CBOE BZX: Close",'Daily Data ADJ'!$1:$1,0))</f>
        <v>192.21221975</v>
      </c>
      <c r="C837">
        <f>INDEX('Daily Data ADJ'!$1:$1048576,MATCH(Calc!$A837,'Daily Data ADJ'!$A:$A,0),MATCH("EFFR, FRED: Close",'Daily Data ADJ'!$1:$1,0))</f>
        <v>0.4</v>
      </c>
      <c r="D837" t="str">
        <f>INDEX('Daily Data ADJ'!$1:$1048576,MATCH(Calc!$A837,'Daily Data ADJ'!$A:$A,1),MATCH("SOFR, FRED: Close",'Daily Data ADJ'!$1:$1,0))</f>
        <v>NaN</v>
      </c>
      <c r="E837">
        <f>INDEX('Daily Data ADJ'!$1:$1048576,MATCH(Calc!$A837,'Daily Data ADJ'!$A:$A,0),MATCH("UPRO, CBOE BZX: Close",'Daily Data ADJ'!$1:$1,0))</f>
        <v>11.764028570000001</v>
      </c>
      <c r="F837">
        <f>INDEX('Daily Data ADJ'!$1:$1048576,MATCH(Calc!$A837,'Daily Data ADJ'!$A:$A,0),MATCH("ES1!, CME_MINI: Close",'Daily Data ADJ'!$1:$1,0))</f>
        <v>2144.75</v>
      </c>
      <c r="G837">
        <f>INDEX('Daily Data ADJ'!$1:$1048576,MATCH(Calc!$A837,'Daily Data ADJ'!$A:$A,0),MATCH("ES2!, CME_MINI: Close",'Daily Data ADJ'!$1:$1,0))</f>
        <v>2139</v>
      </c>
      <c r="H837">
        <f>INDEX('QUANDL MULTPL SP500_DIV_YIELD_M'!$A:$G,MATCH(Calc!$A837,'QUANDL MULTPL SP500_DIV_YIELD_M'!$A:$A,1),MATCH('QUANDL MULTPL SP500_DIV_YIELD_M'!$E$1,'QUANDL MULTPL SP500_DIV_YIELD_M'!$A$1:$G$1,0))</f>
        <v>2.09</v>
      </c>
      <c r="I837" s="5">
        <f t="shared" si="72"/>
        <v>1.0219187828037182E-2</v>
      </c>
      <c r="J837" s="1">
        <f>A837/24/60/60+DATE(1970,1,1)</f>
        <v>42647.5625</v>
      </c>
      <c r="K837" s="3">
        <f t="shared" si="75"/>
        <v>1</v>
      </c>
      <c r="L837" s="6">
        <f>(1+Chart!$F$4)^(1/(365/K837))-1</f>
        <v>6.6592785027408397E-5</v>
      </c>
      <c r="M837" s="6">
        <f t="shared" si="76"/>
        <v>1.0937104383712537E-5</v>
      </c>
      <c r="N837" s="6">
        <f t="shared" si="77"/>
        <v>2.785607279442992E-5</v>
      </c>
      <c r="O837">
        <f>O836*(B837/B836)</f>
        <v>192.21221975000103</v>
      </c>
      <c r="P837">
        <f t="shared" si="73"/>
        <v>2016</v>
      </c>
      <c r="Q837" s="1">
        <f t="shared" si="74"/>
        <v>42647.5625</v>
      </c>
      <c r="R837">
        <f>IF(B838="",R836,IF(Q837&gt;=Chart!$F$2,E837,0))</f>
        <v>0</v>
      </c>
      <c r="S837">
        <f>IF(B838="",S836,IFERROR(IF(AND(R837&gt;0,R836=0),R837,(1+(B838/B837-1)*Calc!$Z$1)*S836),0))</f>
        <v>0</v>
      </c>
      <c r="T837">
        <f>IF(B838="",T836,IFERROR(IF(AND(R837&gt;0,R836=0),R837,(1+(B838/B837-1)*Calc!$Z$1-L838)*T836),0))</f>
        <v>0</v>
      </c>
      <c r="U837">
        <f>IF(B838="",U836,IFERROR(IF(AND(R837&gt;0,R836=0),R837,(1+(B838/B837-1)*Calc!$Z$1-M838*2)*U836),0))</f>
        <v>0</v>
      </c>
      <c r="V837">
        <f>IF(B838="",V836,IFERROR(IF(AND(R837&gt;0,R836=0),R837,(1+(B838/B837-1)*Calc!$Z$1-N838*2)*V836),0))</f>
        <v>0</v>
      </c>
      <c r="W837">
        <f>IF(ISNUMBER(C837),C837,W836)</f>
        <v>0.4</v>
      </c>
      <c r="Y837" s="1" t="e">
        <f>IF(AND(Q837&gt;=Chart!$F$2,Q837&lt;=Chart!$F$3),Q837,#N/A)</f>
        <v>#N/A</v>
      </c>
      <c r="Z837" t="e">
        <f>IF(AND(Q837&gt;=Chart!$F$2,Q837&lt;=Chart!$F$3),R837,#N/A)</f>
        <v>#N/A</v>
      </c>
      <c r="AA837" t="e">
        <f>IF(AND(Q837&gt;=Chart!$F$2,Q837&lt;=Chart!$F$3),S837,#N/A)</f>
        <v>#N/A</v>
      </c>
      <c r="AB837" t="e">
        <f>IF(AND(Q837&gt;=Chart!$F$2,Q837&lt;=Chart!$F$3),T837,#N/A)</f>
        <v>#N/A</v>
      </c>
      <c r="AC837" t="e">
        <f>IF(AND(Q837&gt;=Chart!$F$2,Q837&lt;=Chart!$F$3),U837,#N/A)</f>
        <v>#N/A</v>
      </c>
      <c r="AD837" t="e">
        <f>IF(AND(Q837&gt;=Chart!$F$2,Q837&lt;=Chart!$F$3),V837,#N/A)</f>
        <v>#N/A</v>
      </c>
      <c r="AE837" t="e">
        <f>IF(AND(Q837&gt;=Chart!$F$2,Q837&lt;=Chart!$F$3),I837,#N/A)</f>
        <v>#N/A</v>
      </c>
      <c r="AF837" t="e">
        <f>IF(AND(Q837&gt;=Chart!$F$2,Q837&lt;=Chart!$F$3),H837/100,#N/A)</f>
        <v>#N/A</v>
      </c>
      <c r="AG837" t="e">
        <f>IF(AND(Q837&gt;=Chart!$F$2,Q837&lt;=Chart!$F$3),W837/100,#N/A)</f>
        <v>#N/A</v>
      </c>
    </row>
    <row r="838" spans="1:33" x14ac:dyDescent="0.25">
      <c r="A838">
        <v>1475674200</v>
      </c>
      <c r="B838">
        <f>INDEX('Daily Data ADJ'!$1:$1048576,MATCH(Calc!$A838,'Daily Data ADJ'!$A:$A,0),MATCH("SPY, CBOE BZX: Close",'Daily Data ADJ'!$1:$1,0))</f>
        <v>193.06279552999999</v>
      </c>
      <c r="C838">
        <f>INDEX('Daily Data ADJ'!$1:$1048576,MATCH(Calc!$A838,'Daily Data ADJ'!$A:$A,0),MATCH("EFFR, FRED: Close",'Daily Data ADJ'!$1:$1,0))</f>
        <v>0.4</v>
      </c>
      <c r="D838" t="str">
        <f>INDEX('Daily Data ADJ'!$1:$1048576,MATCH(Calc!$A838,'Daily Data ADJ'!$A:$A,1),MATCH("SOFR, FRED: Close",'Daily Data ADJ'!$1:$1,0))</f>
        <v>NaN</v>
      </c>
      <c r="E838">
        <f>INDEX('Daily Data ADJ'!$1:$1048576,MATCH(Calc!$A838,'Daily Data ADJ'!$A:$A,0),MATCH("UPRO, CBOE BZX: Close",'Daily Data ADJ'!$1:$1,0))</f>
        <v>11.91940026</v>
      </c>
      <c r="F838">
        <f>INDEX('Daily Data ADJ'!$1:$1048576,MATCH(Calc!$A838,'Daily Data ADJ'!$A:$A,0),MATCH("ES1!, CME_MINI: Close",'Daily Data ADJ'!$1:$1,0))</f>
        <v>2153.25</v>
      </c>
      <c r="G838">
        <f>INDEX('Daily Data ADJ'!$1:$1048576,MATCH(Calc!$A838,'Daily Data ADJ'!$A:$A,0),MATCH("ES2!, CME_MINI: Close",'Daily Data ADJ'!$1:$1,0))</f>
        <v>2148</v>
      </c>
      <c r="H838">
        <f>INDEX('QUANDL MULTPL SP500_DIV_YIELD_M'!$A:$G,MATCH(Calc!$A838,'QUANDL MULTPL SP500_DIV_YIELD_M'!$A:$A,1),MATCH('QUANDL MULTPL SP500_DIV_YIELD_M'!$E$1,'QUANDL MULTPL SP500_DIV_YIELD_M'!$A$1:$G$1,0))</f>
        <v>2.09</v>
      </c>
      <c r="I838" s="5">
        <f t="shared" si="72"/>
        <v>1.1182910830281081E-2</v>
      </c>
      <c r="J838" s="1">
        <f>A838/24/60/60+DATE(1970,1,1)</f>
        <v>42648.5625</v>
      </c>
      <c r="K838" s="3">
        <f t="shared" si="75"/>
        <v>1</v>
      </c>
      <c r="L838" s="6">
        <f>(1+Chart!$F$4)^(1/(365/K838))-1</f>
        <v>6.6592785027408397E-5</v>
      </c>
      <c r="M838" s="6">
        <f t="shared" si="76"/>
        <v>1.0937104383712537E-5</v>
      </c>
      <c r="N838" s="6">
        <f t="shared" si="77"/>
        <v>3.0468530941796246E-5</v>
      </c>
      <c r="O838">
        <f>O837*(B838/B837)</f>
        <v>193.06279553000104</v>
      </c>
      <c r="P838">
        <f t="shared" si="73"/>
        <v>2016</v>
      </c>
      <c r="Q838" s="1">
        <f t="shared" si="74"/>
        <v>42648.5625</v>
      </c>
      <c r="R838">
        <f>IF(B839="",R837,IF(Q838&gt;=Chart!$F$2,E838,0))</f>
        <v>0</v>
      </c>
      <c r="S838">
        <f>IF(B839="",S837,IFERROR(IF(AND(R838&gt;0,R837=0),R838,(1+(B839/B838-1)*Calc!$Z$1)*S837),0))</f>
        <v>0</v>
      </c>
      <c r="T838">
        <f>IF(B839="",T837,IFERROR(IF(AND(R838&gt;0,R837=0),R838,(1+(B839/B838-1)*Calc!$Z$1-L839)*T837),0))</f>
        <v>0</v>
      </c>
      <c r="U838">
        <f>IF(B839="",U837,IFERROR(IF(AND(R838&gt;0,R837=0),R838,(1+(B839/B838-1)*Calc!$Z$1-M839*2)*U837),0))</f>
        <v>0</v>
      </c>
      <c r="V838">
        <f>IF(B839="",V837,IFERROR(IF(AND(R838&gt;0,R837=0),R838,(1+(B839/B838-1)*Calc!$Z$1-N839*2)*V837),0))</f>
        <v>0</v>
      </c>
      <c r="W838">
        <f>IF(ISNUMBER(C838),C838,W837)</f>
        <v>0.4</v>
      </c>
      <c r="Y838" s="1" t="e">
        <f>IF(AND(Q838&gt;=Chart!$F$2,Q838&lt;=Chart!$F$3),Q838,#N/A)</f>
        <v>#N/A</v>
      </c>
      <c r="Z838" t="e">
        <f>IF(AND(Q838&gt;=Chart!$F$2,Q838&lt;=Chart!$F$3),R838,#N/A)</f>
        <v>#N/A</v>
      </c>
      <c r="AA838" t="e">
        <f>IF(AND(Q838&gt;=Chart!$F$2,Q838&lt;=Chart!$F$3),S838,#N/A)</f>
        <v>#N/A</v>
      </c>
      <c r="AB838" t="e">
        <f>IF(AND(Q838&gt;=Chart!$F$2,Q838&lt;=Chart!$F$3),T838,#N/A)</f>
        <v>#N/A</v>
      </c>
      <c r="AC838" t="e">
        <f>IF(AND(Q838&gt;=Chart!$F$2,Q838&lt;=Chart!$F$3),U838,#N/A)</f>
        <v>#N/A</v>
      </c>
      <c r="AD838" t="e">
        <f>IF(AND(Q838&gt;=Chart!$F$2,Q838&lt;=Chart!$F$3),V838,#N/A)</f>
        <v>#N/A</v>
      </c>
      <c r="AE838" t="e">
        <f>IF(AND(Q838&gt;=Chart!$F$2,Q838&lt;=Chart!$F$3),I838,#N/A)</f>
        <v>#N/A</v>
      </c>
      <c r="AF838" t="e">
        <f>IF(AND(Q838&gt;=Chart!$F$2,Q838&lt;=Chart!$F$3),H838/100,#N/A)</f>
        <v>#N/A</v>
      </c>
      <c r="AG838" t="e">
        <f>IF(AND(Q838&gt;=Chart!$F$2,Q838&lt;=Chart!$F$3),W838/100,#N/A)</f>
        <v>#N/A</v>
      </c>
    </row>
    <row r="839" spans="1:33" x14ac:dyDescent="0.25">
      <c r="A839">
        <v>1475760600</v>
      </c>
      <c r="B839">
        <f>INDEX('Daily Data ADJ'!$1:$1048576,MATCH(Calc!$A839,'Daily Data ADJ'!$A:$A,0),MATCH("SPY, CBOE BZX: Close",'Daily Data ADJ'!$1:$1,0))</f>
        <v>193.19709696999999</v>
      </c>
      <c r="C839">
        <f>INDEX('Daily Data ADJ'!$1:$1048576,MATCH(Calc!$A839,'Daily Data ADJ'!$A:$A,0),MATCH("EFFR, FRED: Close",'Daily Data ADJ'!$1:$1,0))</f>
        <v>0.4</v>
      </c>
      <c r="D839" t="str">
        <f>INDEX('Daily Data ADJ'!$1:$1048576,MATCH(Calc!$A839,'Daily Data ADJ'!$A:$A,1),MATCH("SOFR, FRED: Close",'Daily Data ADJ'!$1:$1,0))</f>
        <v>NaN</v>
      </c>
      <c r="E839">
        <f>INDEX('Daily Data ADJ'!$1:$1048576,MATCH(Calc!$A839,'Daily Data ADJ'!$A:$A,0),MATCH("UPRO, CBOE BZX: Close",'Daily Data ADJ'!$1:$1,0))</f>
        <v>11.939025089999999</v>
      </c>
      <c r="F839">
        <f>INDEX('Daily Data ADJ'!$1:$1048576,MATCH(Calc!$A839,'Daily Data ADJ'!$A:$A,0),MATCH("ES1!, CME_MINI: Close",'Daily Data ADJ'!$1:$1,0))</f>
        <v>2156.5</v>
      </c>
      <c r="G839">
        <f>INDEX('Daily Data ADJ'!$1:$1048576,MATCH(Calc!$A839,'Daily Data ADJ'!$A:$A,0),MATCH("ES2!, CME_MINI: Close",'Daily Data ADJ'!$1:$1,0))</f>
        <v>2151</v>
      </c>
      <c r="H839">
        <f>INDEX('QUANDL MULTPL SP500_DIV_YIELD_M'!$A:$G,MATCH(Calc!$A839,'QUANDL MULTPL SP500_DIV_YIELD_M'!$A:$A,1),MATCH('QUANDL MULTPL SP500_DIV_YIELD_M'!$E$1,'QUANDL MULTPL SP500_DIV_YIELD_M'!$A$1:$G$1,0))</f>
        <v>2.09</v>
      </c>
      <c r="I839" s="5">
        <f t="shared" si="72"/>
        <v>1.0737246066771591E-2</v>
      </c>
      <c r="J839" s="1">
        <f>A839/24/60/60+DATE(1970,1,1)</f>
        <v>42649.5625</v>
      </c>
      <c r="K839" s="3">
        <f t="shared" si="75"/>
        <v>1</v>
      </c>
      <c r="L839" s="6">
        <f>(1+Chart!$F$4)^(1/(365/K839))-1</f>
        <v>6.6592785027408397E-5</v>
      </c>
      <c r="M839" s="6">
        <f t="shared" si="76"/>
        <v>1.0937104383712537E-5</v>
      </c>
      <c r="N839" s="6">
        <f t="shared" si="77"/>
        <v>2.926073266906748E-5</v>
      </c>
      <c r="O839">
        <f>O838*(B839/B838)</f>
        <v>193.19709697000104</v>
      </c>
      <c r="P839">
        <f t="shared" si="73"/>
        <v>2016</v>
      </c>
      <c r="Q839" s="1">
        <f t="shared" si="74"/>
        <v>42649.5625</v>
      </c>
      <c r="R839">
        <f>IF(B840="",R838,IF(Q839&gt;=Chart!$F$2,E839,0))</f>
        <v>0</v>
      </c>
      <c r="S839">
        <f>IF(B840="",S838,IFERROR(IF(AND(R839&gt;0,R838=0),R839,(1+(B840/B839-1)*Calc!$Z$1)*S838),0))</f>
        <v>0</v>
      </c>
      <c r="T839">
        <f>IF(B840="",T838,IFERROR(IF(AND(R839&gt;0,R838=0),R839,(1+(B840/B839-1)*Calc!$Z$1-L840)*T838),0))</f>
        <v>0</v>
      </c>
      <c r="U839">
        <f>IF(B840="",U838,IFERROR(IF(AND(R839&gt;0,R838=0),R839,(1+(B840/B839-1)*Calc!$Z$1-M840*2)*U838),0))</f>
        <v>0</v>
      </c>
      <c r="V839">
        <f>IF(B840="",V838,IFERROR(IF(AND(R839&gt;0,R838=0),R839,(1+(B840/B839-1)*Calc!$Z$1-N840*2)*V838),0))</f>
        <v>0</v>
      </c>
      <c r="W839">
        <f>IF(ISNUMBER(C839),C839,W838)</f>
        <v>0.4</v>
      </c>
      <c r="Y839" s="1" t="e">
        <f>IF(AND(Q839&gt;=Chart!$F$2,Q839&lt;=Chart!$F$3),Q839,#N/A)</f>
        <v>#N/A</v>
      </c>
      <c r="Z839" t="e">
        <f>IF(AND(Q839&gt;=Chart!$F$2,Q839&lt;=Chart!$F$3),R839,#N/A)</f>
        <v>#N/A</v>
      </c>
      <c r="AA839" t="e">
        <f>IF(AND(Q839&gt;=Chart!$F$2,Q839&lt;=Chart!$F$3),S839,#N/A)</f>
        <v>#N/A</v>
      </c>
      <c r="AB839" t="e">
        <f>IF(AND(Q839&gt;=Chart!$F$2,Q839&lt;=Chart!$F$3),T839,#N/A)</f>
        <v>#N/A</v>
      </c>
      <c r="AC839" t="e">
        <f>IF(AND(Q839&gt;=Chart!$F$2,Q839&lt;=Chart!$F$3),U839,#N/A)</f>
        <v>#N/A</v>
      </c>
      <c r="AD839" t="e">
        <f>IF(AND(Q839&gt;=Chart!$F$2,Q839&lt;=Chart!$F$3),V839,#N/A)</f>
        <v>#N/A</v>
      </c>
      <c r="AE839" t="e">
        <f>IF(AND(Q839&gt;=Chart!$F$2,Q839&lt;=Chart!$F$3),I839,#N/A)</f>
        <v>#N/A</v>
      </c>
      <c r="AF839" t="e">
        <f>IF(AND(Q839&gt;=Chart!$F$2,Q839&lt;=Chart!$F$3),H839/100,#N/A)</f>
        <v>#N/A</v>
      </c>
      <c r="AG839" t="e">
        <f>IF(AND(Q839&gt;=Chart!$F$2,Q839&lt;=Chart!$F$3),W839/100,#N/A)</f>
        <v>#N/A</v>
      </c>
    </row>
    <row r="840" spans="1:33" x14ac:dyDescent="0.25">
      <c r="A840">
        <v>1475847000</v>
      </c>
      <c r="B840">
        <f>INDEX('Daily Data ADJ'!$1:$1048576,MATCH(Calc!$A840,'Daily Data ADJ'!$A:$A,0),MATCH("SPY, CBOE BZX: Close",'Daily Data ADJ'!$1:$1,0))</f>
        <v>192.53454321000001</v>
      </c>
      <c r="C840">
        <f>INDEX('Daily Data ADJ'!$1:$1048576,MATCH(Calc!$A840,'Daily Data ADJ'!$A:$A,0),MATCH("EFFR, FRED: Close",'Daily Data ADJ'!$1:$1,0))</f>
        <v>0.4</v>
      </c>
      <c r="D840" t="str">
        <f>INDEX('Daily Data ADJ'!$1:$1048576,MATCH(Calc!$A840,'Daily Data ADJ'!$A:$A,1),MATCH("SOFR, FRED: Close",'Daily Data ADJ'!$1:$1,0))</f>
        <v>NaN</v>
      </c>
      <c r="E840">
        <f>INDEX('Daily Data ADJ'!$1:$1048576,MATCH(Calc!$A840,'Daily Data ADJ'!$A:$A,0),MATCH("UPRO, CBOE BZX: Close",'Daily Data ADJ'!$1:$1,0))</f>
        <v>11.80982247</v>
      </c>
      <c r="F840">
        <f>INDEX('Daily Data ADJ'!$1:$1048576,MATCH(Calc!$A840,'Daily Data ADJ'!$A:$A,0),MATCH("ES1!, CME_MINI: Close",'Daily Data ADJ'!$1:$1,0))</f>
        <v>2146.5</v>
      </c>
      <c r="G840">
        <f>INDEX('Daily Data ADJ'!$1:$1048576,MATCH(Calc!$A840,'Daily Data ADJ'!$A:$A,0),MATCH("ES2!, CME_MINI: Close",'Daily Data ADJ'!$1:$1,0))</f>
        <v>2141</v>
      </c>
      <c r="H840">
        <f>INDEX('QUANDL MULTPL SP500_DIV_YIELD_M'!$A:$G,MATCH(Calc!$A840,'QUANDL MULTPL SP500_DIV_YIELD_M'!$A:$A,1),MATCH('QUANDL MULTPL SP500_DIV_YIELD_M'!$E$1,'QUANDL MULTPL SP500_DIV_YIELD_M'!$A$1:$G$1,0))</f>
        <v>2.09</v>
      </c>
      <c r="I840" s="5">
        <f t="shared" ref="I840:I903" si="78">(G840/F840)^4-1+H840/100</f>
        <v>1.0690082416628468E-2</v>
      </c>
      <c r="J840" s="1">
        <f>A840/24/60/60+DATE(1970,1,1)</f>
        <v>42650.5625</v>
      </c>
      <c r="K840" s="3">
        <f t="shared" si="75"/>
        <v>1</v>
      </c>
      <c r="L840" s="6">
        <f>(1+Chart!$F$4)^(1/(365/K840))-1</f>
        <v>6.6592785027408397E-5</v>
      </c>
      <c r="M840" s="6">
        <f t="shared" si="76"/>
        <v>1.0937104383712537E-5</v>
      </c>
      <c r="N840" s="6">
        <f t="shared" si="77"/>
        <v>2.9132883153204503E-5</v>
      </c>
      <c r="O840">
        <f>O839*(B840/B839)</f>
        <v>192.53454321000106</v>
      </c>
      <c r="P840">
        <f t="shared" ref="P840:P903" si="79">YEAR(Q840)</f>
        <v>2016</v>
      </c>
      <c r="Q840" s="1">
        <f t="shared" ref="Q840:Q903" si="80">J840</f>
        <v>42650.5625</v>
      </c>
      <c r="R840">
        <f>IF(B841="",R839,IF(Q840&gt;=Chart!$F$2,E840,0))</f>
        <v>0</v>
      </c>
      <c r="S840">
        <f>IF(B841="",S839,IFERROR(IF(AND(R840&gt;0,R839=0),R840,(1+(B841/B840-1)*Calc!$Z$1)*S839),0))</f>
        <v>0</v>
      </c>
      <c r="T840">
        <f>IF(B841="",T839,IFERROR(IF(AND(R840&gt;0,R839=0),R840,(1+(B841/B840-1)*Calc!$Z$1-L841)*T839),0))</f>
        <v>0</v>
      </c>
      <c r="U840">
        <f>IF(B841="",U839,IFERROR(IF(AND(R840&gt;0,R839=0),R840,(1+(B841/B840-1)*Calc!$Z$1-M841*2)*U839),0))</f>
        <v>0</v>
      </c>
      <c r="V840">
        <f>IF(B841="",V839,IFERROR(IF(AND(R840&gt;0,R839=0),R840,(1+(B841/B840-1)*Calc!$Z$1-N841*2)*V839),0))</f>
        <v>0</v>
      </c>
      <c r="W840">
        <f>IF(ISNUMBER(C840),C840,W839)</f>
        <v>0.4</v>
      </c>
      <c r="Y840" s="1" t="e">
        <f>IF(AND(Q840&gt;=Chart!$F$2,Q840&lt;=Chart!$F$3),Q840,#N/A)</f>
        <v>#N/A</v>
      </c>
      <c r="Z840" t="e">
        <f>IF(AND(Q840&gt;=Chart!$F$2,Q840&lt;=Chart!$F$3),R840,#N/A)</f>
        <v>#N/A</v>
      </c>
      <c r="AA840" t="e">
        <f>IF(AND(Q840&gt;=Chart!$F$2,Q840&lt;=Chart!$F$3),S840,#N/A)</f>
        <v>#N/A</v>
      </c>
      <c r="AB840" t="e">
        <f>IF(AND(Q840&gt;=Chart!$F$2,Q840&lt;=Chart!$F$3),T840,#N/A)</f>
        <v>#N/A</v>
      </c>
      <c r="AC840" t="e">
        <f>IF(AND(Q840&gt;=Chart!$F$2,Q840&lt;=Chart!$F$3),U840,#N/A)</f>
        <v>#N/A</v>
      </c>
      <c r="AD840" t="e">
        <f>IF(AND(Q840&gt;=Chart!$F$2,Q840&lt;=Chart!$F$3),V840,#N/A)</f>
        <v>#N/A</v>
      </c>
      <c r="AE840" t="e">
        <f>IF(AND(Q840&gt;=Chart!$F$2,Q840&lt;=Chart!$F$3),I840,#N/A)</f>
        <v>#N/A</v>
      </c>
      <c r="AF840" t="e">
        <f>IF(AND(Q840&gt;=Chart!$F$2,Q840&lt;=Chart!$F$3),H840/100,#N/A)</f>
        <v>#N/A</v>
      </c>
      <c r="AG840" t="e">
        <f>IF(AND(Q840&gt;=Chart!$F$2,Q840&lt;=Chart!$F$3),W840/100,#N/A)</f>
        <v>#N/A</v>
      </c>
    </row>
    <row r="841" spans="1:33" x14ac:dyDescent="0.25">
      <c r="A841">
        <v>1476106200</v>
      </c>
      <c r="B841">
        <f>INDEX('Daily Data ADJ'!$1:$1048576,MATCH(Calc!$A841,'Daily Data ADJ'!$A:$A,0),MATCH("SPY, CBOE BZX: Close",'Daily Data ADJ'!$1:$1,0))</f>
        <v>193.53732729000001</v>
      </c>
      <c r="C841" t="str">
        <f>INDEX('Daily Data ADJ'!$1:$1048576,MATCH(Calc!$A841,'Daily Data ADJ'!$A:$A,0),MATCH("EFFR, FRED: Close",'Daily Data ADJ'!$1:$1,0))</f>
        <v>NaN</v>
      </c>
      <c r="D841" t="str">
        <f>INDEX('Daily Data ADJ'!$1:$1048576,MATCH(Calc!$A841,'Daily Data ADJ'!$A:$A,1),MATCH("SOFR, FRED: Close",'Daily Data ADJ'!$1:$1,0))</f>
        <v>NaN</v>
      </c>
      <c r="E841">
        <f>INDEX('Daily Data ADJ'!$1:$1048576,MATCH(Calc!$A841,'Daily Data ADJ'!$A:$A,0),MATCH("UPRO, CBOE BZX: Close",'Daily Data ADJ'!$1:$1,0))</f>
        <v>11.988089629999999</v>
      </c>
      <c r="F841">
        <f>INDEX('Daily Data ADJ'!$1:$1048576,MATCH(Calc!$A841,'Daily Data ADJ'!$A:$A,0),MATCH("ES1!, CME_MINI: Close",'Daily Data ADJ'!$1:$1,0))</f>
        <v>2159</v>
      </c>
      <c r="G841">
        <f>INDEX('Daily Data ADJ'!$1:$1048576,MATCH(Calc!$A841,'Daily Data ADJ'!$A:$A,0),MATCH("ES2!, CME_MINI: Close",'Daily Data ADJ'!$1:$1,0))</f>
        <v>2153.5</v>
      </c>
      <c r="H841">
        <f>INDEX('QUANDL MULTPL SP500_DIV_YIELD_M'!$A:$G,MATCH(Calc!$A841,'QUANDL MULTPL SP500_DIV_YIELD_M'!$A:$A,1),MATCH('QUANDL MULTPL SP500_DIV_YIELD_M'!$E$1,'QUANDL MULTPL SP500_DIV_YIELD_M'!$A$1:$G$1,0))</f>
        <v>2.09</v>
      </c>
      <c r="I841" s="5">
        <f t="shared" si="78"/>
        <v>1.0748968974784581E-2</v>
      </c>
      <c r="J841" s="1">
        <f>A841/24/60/60+DATE(1970,1,1)</f>
        <v>42653.5625</v>
      </c>
      <c r="K841" s="3">
        <f t="shared" ref="K841:K904" si="81">J841-J840</f>
        <v>3</v>
      </c>
      <c r="L841" s="6">
        <f>(1+Chart!$F$4)^(1/(365/K841))-1</f>
        <v>1.9979165917494157E-4</v>
      </c>
      <c r="M841" s="6">
        <f t="shared" ref="M841:M904" si="82">IFERROR((1+C841/100)^(1/(365/K841))-1,M840)</f>
        <v>1.0937104383712537E-5</v>
      </c>
      <c r="N841" s="6">
        <f t="shared" ref="N841:N904" si="83">(1+I841)^(1/(365/K841))-1</f>
        <v>8.7880103520232566E-5</v>
      </c>
      <c r="O841">
        <f>O840*(B841/B840)</f>
        <v>193.53732729000109</v>
      </c>
      <c r="P841">
        <f t="shared" si="79"/>
        <v>2016</v>
      </c>
      <c r="Q841" s="1">
        <f t="shared" si="80"/>
        <v>42653.5625</v>
      </c>
      <c r="R841">
        <f>IF(B842="",R840,IF(Q841&gt;=Chart!$F$2,E841,0))</f>
        <v>0</v>
      </c>
      <c r="S841">
        <f>IF(B842="",S840,IFERROR(IF(AND(R841&gt;0,R840=0),R841,(1+(B842/B841-1)*Calc!$Z$1)*S840),0))</f>
        <v>0</v>
      </c>
      <c r="T841">
        <f>IF(B842="",T840,IFERROR(IF(AND(R841&gt;0,R840=0),R841,(1+(B842/B841-1)*Calc!$Z$1-L842)*T840),0))</f>
        <v>0</v>
      </c>
      <c r="U841">
        <f>IF(B842="",U840,IFERROR(IF(AND(R841&gt;0,R840=0),R841,(1+(B842/B841-1)*Calc!$Z$1-M842*2)*U840),0))</f>
        <v>0</v>
      </c>
      <c r="V841">
        <f>IF(B842="",V840,IFERROR(IF(AND(R841&gt;0,R840=0),R841,(1+(B842/B841-1)*Calc!$Z$1-N842*2)*V840),0))</f>
        <v>0</v>
      </c>
      <c r="W841">
        <f>IF(ISNUMBER(C841),C841,W840)</f>
        <v>0.4</v>
      </c>
      <c r="Y841" s="1" t="e">
        <f>IF(AND(Q841&gt;=Chart!$F$2,Q841&lt;=Chart!$F$3),Q841,#N/A)</f>
        <v>#N/A</v>
      </c>
      <c r="Z841" t="e">
        <f>IF(AND(Q841&gt;=Chart!$F$2,Q841&lt;=Chart!$F$3),R841,#N/A)</f>
        <v>#N/A</v>
      </c>
      <c r="AA841" t="e">
        <f>IF(AND(Q841&gt;=Chart!$F$2,Q841&lt;=Chart!$F$3),S841,#N/A)</f>
        <v>#N/A</v>
      </c>
      <c r="AB841" t="e">
        <f>IF(AND(Q841&gt;=Chart!$F$2,Q841&lt;=Chart!$F$3),T841,#N/A)</f>
        <v>#N/A</v>
      </c>
      <c r="AC841" t="e">
        <f>IF(AND(Q841&gt;=Chart!$F$2,Q841&lt;=Chart!$F$3),U841,#N/A)</f>
        <v>#N/A</v>
      </c>
      <c r="AD841" t="e">
        <f>IF(AND(Q841&gt;=Chart!$F$2,Q841&lt;=Chart!$F$3),V841,#N/A)</f>
        <v>#N/A</v>
      </c>
      <c r="AE841" t="e">
        <f>IF(AND(Q841&gt;=Chart!$F$2,Q841&lt;=Chart!$F$3),I841,#N/A)</f>
        <v>#N/A</v>
      </c>
      <c r="AF841" t="e">
        <f>IF(AND(Q841&gt;=Chart!$F$2,Q841&lt;=Chart!$F$3),H841/100,#N/A)</f>
        <v>#N/A</v>
      </c>
      <c r="AG841" t="e">
        <f>IF(AND(Q841&gt;=Chart!$F$2,Q841&lt;=Chart!$F$3),W841/100,#N/A)</f>
        <v>#N/A</v>
      </c>
    </row>
    <row r="842" spans="1:33" x14ac:dyDescent="0.25">
      <c r="A842">
        <v>1476192600</v>
      </c>
      <c r="B842">
        <f>INDEX('Daily Data ADJ'!$1:$1048576,MATCH(Calc!$A842,'Daily Data ADJ'!$A:$A,0),MATCH("SPY, CBOE BZX: Close",'Daily Data ADJ'!$1:$1,0))</f>
        <v>191.09304109000001</v>
      </c>
      <c r="C842">
        <f>INDEX('Daily Data ADJ'!$1:$1048576,MATCH(Calc!$A842,'Daily Data ADJ'!$A:$A,0),MATCH("EFFR, FRED: Close",'Daily Data ADJ'!$1:$1,0))</f>
        <v>0.41</v>
      </c>
      <c r="D842" t="str">
        <f>INDEX('Daily Data ADJ'!$1:$1048576,MATCH(Calc!$A842,'Daily Data ADJ'!$A:$A,1),MATCH("SOFR, FRED: Close",'Daily Data ADJ'!$1:$1,0))</f>
        <v>NaN</v>
      </c>
      <c r="E842">
        <f>INDEX('Daily Data ADJ'!$1:$1048576,MATCH(Calc!$A842,'Daily Data ADJ'!$A:$A,0),MATCH("UPRO, CBOE BZX: Close",'Daily Data ADJ'!$1:$1,0))</f>
        <v>11.551416229999999</v>
      </c>
      <c r="F842">
        <f>INDEX('Daily Data ADJ'!$1:$1048576,MATCH(Calc!$A842,'Daily Data ADJ'!$A:$A,0),MATCH("ES1!, CME_MINI: Close",'Daily Data ADJ'!$1:$1,0))</f>
        <v>2134.5</v>
      </c>
      <c r="G842">
        <f>INDEX('Daily Data ADJ'!$1:$1048576,MATCH(Calc!$A842,'Daily Data ADJ'!$A:$A,0),MATCH("ES2!, CME_MINI: Close",'Daily Data ADJ'!$1:$1,0))</f>
        <v>2129</v>
      </c>
      <c r="H842">
        <f>INDEX('QUANDL MULTPL SP500_DIV_YIELD_M'!$A:$G,MATCH(Calc!$A842,'QUANDL MULTPL SP500_DIV_YIELD_M'!$A:$A,1),MATCH('QUANDL MULTPL SP500_DIV_YIELD_M'!$E$1,'QUANDL MULTPL SP500_DIV_YIELD_M'!$A$1:$G$1,0))</f>
        <v>2.09</v>
      </c>
      <c r="I842" s="5">
        <f t="shared" si="78"/>
        <v>1.0632904965661352E-2</v>
      </c>
      <c r="J842" s="1">
        <f>A842/24/60/60+DATE(1970,1,1)</f>
        <v>42654.5625</v>
      </c>
      <c r="K842" s="3">
        <f t="shared" si="81"/>
        <v>1</v>
      </c>
      <c r="L842" s="6">
        <f>(1+Chart!$F$4)^(1/(365/K842))-1</f>
        <v>6.6592785027408397E-5</v>
      </c>
      <c r="M842" s="6">
        <f t="shared" si="82"/>
        <v>1.1209974895010077E-5</v>
      </c>
      <c r="N842" s="6">
        <f t="shared" si="83"/>
        <v>2.8977880609737383E-5</v>
      </c>
      <c r="O842">
        <f>O841*(B842/B841)</f>
        <v>191.09304109000109</v>
      </c>
      <c r="P842">
        <f t="shared" si="79"/>
        <v>2016</v>
      </c>
      <c r="Q842" s="1">
        <f t="shared" si="80"/>
        <v>42654.5625</v>
      </c>
      <c r="R842">
        <f>IF(B843="",R841,IF(Q842&gt;=Chart!$F$2,E842,0))</f>
        <v>0</v>
      </c>
      <c r="S842">
        <f>IF(B843="",S841,IFERROR(IF(AND(R842&gt;0,R841=0),R842,(1+(B843/B842-1)*Calc!$Z$1)*S841),0))</f>
        <v>0</v>
      </c>
      <c r="T842">
        <f>IF(B843="",T841,IFERROR(IF(AND(R842&gt;0,R841=0),R842,(1+(B843/B842-1)*Calc!$Z$1-L843)*T841),0))</f>
        <v>0</v>
      </c>
      <c r="U842">
        <f>IF(B843="",U841,IFERROR(IF(AND(R842&gt;0,R841=0),R842,(1+(B843/B842-1)*Calc!$Z$1-M843*2)*U841),0))</f>
        <v>0</v>
      </c>
      <c r="V842">
        <f>IF(B843="",V841,IFERROR(IF(AND(R842&gt;0,R841=0),R842,(1+(B843/B842-1)*Calc!$Z$1-N843*2)*V841),0))</f>
        <v>0</v>
      </c>
      <c r="W842">
        <f>IF(ISNUMBER(C842),C842,W841)</f>
        <v>0.41</v>
      </c>
      <c r="Y842" s="1" t="e">
        <f>IF(AND(Q842&gt;=Chart!$F$2,Q842&lt;=Chart!$F$3),Q842,#N/A)</f>
        <v>#N/A</v>
      </c>
      <c r="Z842" t="e">
        <f>IF(AND(Q842&gt;=Chart!$F$2,Q842&lt;=Chart!$F$3),R842,#N/A)</f>
        <v>#N/A</v>
      </c>
      <c r="AA842" t="e">
        <f>IF(AND(Q842&gt;=Chart!$F$2,Q842&lt;=Chart!$F$3),S842,#N/A)</f>
        <v>#N/A</v>
      </c>
      <c r="AB842" t="e">
        <f>IF(AND(Q842&gt;=Chart!$F$2,Q842&lt;=Chart!$F$3),T842,#N/A)</f>
        <v>#N/A</v>
      </c>
      <c r="AC842" t="e">
        <f>IF(AND(Q842&gt;=Chart!$F$2,Q842&lt;=Chart!$F$3),U842,#N/A)</f>
        <v>#N/A</v>
      </c>
      <c r="AD842" t="e">
        <f>IF(AND(Q842&gt;=Chart!$F$2,Q842&lt;=Chart!$F$3),V842,#N/A)</f>
        <v>#N/A</v>
      </c>
      <c r="AE842" t="e">
        <f>IF(AND(Q842&gt;=Chart!$F$2,Q842&lt;=Chart!$F$3),I842,#N/A)</f>
        <v>#N/A</v>
      </c>
      <c r="AF842" t="e">
        <f>IF(AND(Q842&gt;=Chart!$F$2,Q842&lt;=Chart!$F$3),H842/100,#N/A)</f>
        <v>#N/A</v>
      </c>
      <c r="AG842" t="e">
        <f>IF(AND(Q842&gt;=Chart!$F$2,Q842&lt;=Chart!$F$3),W842/100,#N/A)</f>
        <v>#N/A</v>
      </c>
    </row>
    <row r="843" spans="1:33" x14ac:dyDescent="0.25">
      <c r="A843">
        <v>1476279000</v>
      </c>
      <c r="B843">
        <f>INDEX('Daily Data ADJ'!$1:$1048576,MATCH(Calc!$A843,'Daily Data ADJ'!$A:$A,0),MATCH("SPY, CBOE BZX: Close",'Daily Data ADJ'!$1:$1,0))</f>
        <v>191.34373711000001</v>
      </c>
      <c r="C843">
        <f>INDEX('Daily Data ADJ'!$1:$1048576,MATCH(Calc!$A843,'Daily Data ADJ'!$A:$A,0),MATCH("EFFR, FRED: Close",'Daily Data ADJ'!$1:$1,0))</f>
        <v>0.41</v>
      </c>
      <c r="D843" t="str">
        <f>INDEX('Daily Data ADJ'!$1:$1048576,MATCH(Calc!$A843,'Daily Data ADJ'!$A:$A,1),MATCH("SOFR, FRED: Close",'Daily Data ADJ'!$1:$1,0))</f>
        <v>NaN</v>
      </c>
      <c r="E843">
        <f>INDEX('Daily Data ADJ'!$1:$1048576,MATCH(Calc!$A843,'Daily Data ADJ'!$A:$A,0),MATCH("UPRO, CBOE BZX: Close",'Daily Data ADJ'!$1:$1,0))</f>
        <v>11.5939385</v>
      </c>
      <c r="F843">
        <f>INDEX('Daily Data ADJ'!$1:$1048576,MATCH(Calc!$A843,'Daily Data ADJ'!$A:$A,0),MATCH("ES1!, CME_MINI: Close",'Daily Data ADJ'!$1:$1,0))</f>
        <v>2131.5</v>
      </c>
      <c r="G843">
        <f>INDEX('Daily Data ADJ'!$1:$1048576,MATCH(Calc!$A843,'Daily Data ADJ'!$A:$A,0),MATCH("ES2!, CME_MINI: Close",'Daily Data ADJ'!$1:$1,0))</f>
        <v>2126</v>
      </c>
      <c r="H843">
        <f>INDEX('QUANDL MULTPL SP500_DIV_YIELD_M'!$A:$G,MATCH(Calc!$A843,'QUANDL MULTPL SP500_DIV_YIELD_M'!$A:$A,1),MATCH('QUANDL MULTPL SP500_DIV_YIELD_M'!$E$1,'QUANDL MULTPL SP500_DIV_YIELD_M'!$A$1:$G$1,0))</f>
        <v>2.09</v>
      </c>
      <c r="I843" s="5">
        <f t="shared" si="78"/>
        <v>1.0618510399583028E-2</v>
      </c>
      <c r="J843" s="1">
        <f>A843/24/60/60+DATE(1970,1,1)</f>
        <v>42655.5625</v>
      </c>
      <c r="K843" s="3">
        <f t="shared" si="81"/>
        <v>1</v>
      </c>
      <c r="L843" s="6">
        <f>(1+Chart!$F$4)^(1/(365/K843))-1</f>
        <v>6.6592785027408397E-5</v>
      </c>
      <c r="M843" s="6">
        <f t="shared" si="82"/>
        <v>1.1209974895010077E-5</v>
      </c>
      <c r="N843" s="6">
        <f t="shared" si="83"/>
        <v>2.8938856954319192E-5</v>
      </c>
      <c r="O843">
        <f>O842*(B843/B842)</f>
        <v>191.34373711000111</v>
      </c>
      <c r="P843">
        <f t="shared" si="79"/>
        <v>2016</v>
      </c>
      <c r="Q843" s="1">
        <f t="shared" si="80"/>
        <v>42655.5625</v>
      </c>
      <c r="R843">
        <f>IF(B844="",R842,IF(Q843&gt;=Chart!$F$2,E843,0))</f>
        <v>0</v>
      </c>
      <c r="S843">
        <f>IF(B844="",S842,IFERROR(IF(AND(R843&gt;0,R842=0),R843,(1+(B844/B843-1)*Calc!$Z$1)*S842),0))</f>
        <v>0</v>
      </c>
      <c r="T843">
        <f>IF(B844="",T842,IFERROR(IF(AND(R843&gt;0,R842=0),R843,(1+(B844/B843-1)*Calc!$Z$1-L844)*T842),0))</f>
        <v>0</v>
      </c>
      <c r="U843">
        <f>IF(B844="",U842,IFERROR(IF(AND(R843&gt;0,R842=0),R843,(1+(B844/B843-1)*Calc!$Z$1-M844*2)*U842),0))</f>
        <v>0</v>
      </c>
      <c r="V843">
        <f>IF(B844="",V842,IFERROR(IF(AND(R843&gt;0,R842=0),R843,(1+(B844/B843-1)*Calc!$Z$1-N844*2)*V842),0))</f>
        <v>0</v>
      </c>
      <c r="W843">
        <f>IF(ISNUMBER(C843),C843,W842)</f>
        <v>0.41</v>
      </c>
      <c r="Y843" s="1" t="e">
        <f>IF(AND(Q843&gt;=Chart!$F$2,Q843&lt;=Chart!$F$3),Q843,#N/A)</f>
        <v>#N/A</v>
      </c>
      <c r="Z843" t="e">
        <f>IF(AND(Q843&gt;=Chart!$F$2,Q843&lt;=Chart!$F$3),R843,#N/A)</f>
        <v>#N/A</v>
      </c>
      <c r="AA843" t="e">
        <f>IF(AND(Q843&gt;=Chart!$F$2,Q843&lt;=Chart!$F$3),S843,#N/A)</f>
        <v>#N/A</v>
      </c>
      <c r="AB843" t="e">
        <f>IF(AND(Q843&gt;=Chart!$F$2,Q843&lt;=Chart!$F$3),T843,#N/A)</f>
        <v>#N/A</v>
      </c>
      <c r="AC843" t="e">
        <f>IF(AND(Q843&gt;=Chart!$F$2,Q843&lt;=Chart!$F$3),U843,#N/A)</f>
        <v>#N/A</v>
      </c>
      <c r="AD843" t="e">
        <f>IF(AND(Q843&gt;=Chart!$F$2,Q843&lt;=Chart!$F$3),V843,#N/A)</f>
        <v>#N/A</v>
      </c>
      <c r="AE843" t="e">
        <f>IF(AND(Q843&gt;=Chart!$F$2,Q843&lt;=Chart!$F$3),I843,#N/A)</f>
        <v>#N/A</v>
      </c>
      <c r="AF843" t="e">
        <f>IF(AND(Q843&gt;=Chart!$F$2,Q843&lt;=Chart!$F$3),H843/100,#N/A)</f>
        <v>#N/A</v>
      </c>
      <c r="AG843" t="e">
        <f>IF(AND(Q843&gt;=Chart!$F$2,Q843&lt;=Chart!$F$3),W843/100,#N/A)</f>
        <v>#N/A</v>
      </c>
    </row>
    <row r="844" spans="1:33" x14ac:dyDescent="0.25">
      <c r="A844">
        <v>1476365400</v>
      </c>
      <c r="B844">
        <f>INDEX('Daily Data ADJ'!$1:$1048576,MATCH(Calc!$A844,'Daily Data ADJ'!$A:$A,0),MATCH("SPY, CBOE BZX: Close",'Daily Data ADJ'!$1:$1,0))</f>
        <v>190.71699706000001</v>
      </c>
      <c r="C844">
        <f>INDEX('Daily Data ADJ'!$1:$1048576,MATCH(Calc!$A844,'Daily Data ADJ'!$A:$A,0),MATCH("EFFR, FRED: Close",'Daily Data ADJ'!$1:$1,0))</f>
        <v>0.41</v>
      </c>
      <c r="D844" t="str">
        <f>INDEX('Daily Data ADJ'!$1:$1048576,MATCH(Calc!$A844,'Daily Data ADJ'!$A:$A,1),MATCH("SOFR, FRED: Close",'Daily Data ADJ'!$1:$1,0))</f>
        <v>NaN</v>
      </c>
      <c r="E844">
        <f>INDEX('Daily Data ADJ'!$1:$1048576,MATCH(Calc!$A844,'Daily Data ADJ'!$A:$A,0),MATCH("UPRO, CBOE BZX: Close",'Daily Data ADJ'!$1:$1,0))</f>
        <v>11.47618361</v>
      </c>
      <c r="F844">
        <f>INDEX('Daily Data ADJ'!$1:$1048576,MATCH(Calc!$A844,'Daily Data ADJ'!$A:$A,0),MATCH("ES1!, CME_MINI: Close",'Daily Data ADJ'!$1:$1,0))</f>
        <v>2126.25</v>
      </c>
      <c r="G844">
        <f>INDEX('Daily Data ADJ'!$1:$1048576,MATCH(Calc!$A844,'Daily Data ADJ'!$A:$A,0),MATCH("ES2!, CME_MINI: Close",'Daily Data ADJ'!$1:$1,0))</f>
        <v>2120.75</v>
      </c>
      <c r="H844">
        <f>INDEX('QUANDL MULTPL SP500_DIV_YIELD_M'!$A:$G,MATCH(Calc!$A844,'QUANDL MULTPL SP500_DIV_YIELD_M'!$A:$A,1),MATCH('QUANDL MULTPL SP500_DIV_YIELD_M'!$E$1,'QUANDL MULTPL SP500_DIV_YIELD_M'!$A$1:$G$1,0))</f>
        <v>2.09</v>
      </c>
      <c r="I844" s="5">
        <f t="shared" si="78"/>
        <v>1.0593222548285066E-2</v>
      </c>
      <c r="J844" s="1">
        <f>A844/24/60/60+DATE(1970,1,1)</f>
        <v>42656.5625</v>
      </c>
      <c r="K844" s="3">
        <f t="shared" si="81"/>
        <v>1</v>
      </c>
      <c r="L844" s="6">
        <f>(1+Chart!$F$4)^(1/(365/K844))-1</f>
        <v>6.6592785027408397E-5</v>
      </c>
      <c r="M844" s="6">
        <f t="shared" si="82"/>
        <v>1.1209974895010077E-5</v>
      </c>
      <c r="N844" s="6">
        <f t="shared" si="83"/>
        <v>2.8870300270433802E-5</v>
      </c>
      <c r="O844">
        <f>O843*(B844/B843)</f>
        <v>190.71699706000112</v>
      </c>
      <c r="P844">
        <f t="shared" si="79"/>
        <v>2016</v>
      </c>
      <c r="Q844" s="1">
        <f t="shared" si="80"/>
        <v>42656.5625</v>
      </c>
      <c r="R844">
        <f>IF(B845="",R843,IF(Q844&gt;=Chart!$F$2,E844,0))</f>
        <v>0</v>
      </c>
      <c r="S844">
        <f>IF(B845="",S843,IFERROR(IF(AND(R844&gt;0,R843=0),R844,(1+(B845/B844-1)*Calc!$Z$1)*S843),0))</f>
        <v>0</v>
      </c>
      <c r="T844">
        <f>IF(B845="",T843,IFERROR(IF(AND(R844&gt;0,R843=0),R844,(1+(B845/B844-1)*Calc!$Z$1-L845)*T843),0))</f>
        <v>0</v>
      </c>
      <c r="U844">
        <f>IF(B845="",U843,IFERROR(IF(AND(R844&gt;0,R843=0),R844,(1+(B845/B844-1)*Calc!$Z$1-M845*2)*U843),0))</f>
        <v>0</v>
      </c>
      <c r="V844">
        <f>IF(B845="",V843,IFERROR(IF(AND(R844&gt;0,R843=0),R844,(1+(B845/B844-1)*Calc!$Z$1-N845*2)*V843),0))</f>
        <v>0</v>
      </c>
      <c r="W844">
        <f>IF(ISNUMBER(C844),C844,W843)</f>
        <v>0.41</v>
      </c>
      <c r="Y844" s="1" t="e">
        <f>IF(AND(Q844&gt;=Chart!$F$2,Q844&lt;=Chart!$F$3),Q844,#N/A)</f>
        <v>#N/A</v>
      </c>
      <c r="Z844" t="e">
        <f>IF(AND(Q844&gt;=Chart!$F$2,Q844&lt;=Chart!$F$3),R844,#N/A)</f>
        <v>#N/A</v>
      </c>
      <c r="AA844" t="e">
        <f>IF(AND(Q844&gt;=Chart!$F$2,Q844&lt;=Chart!$F$3),S844,#N/A)</f>
        <v>#N/A</v>
      </c>
      <c r="AB844" t="e">
        <f>IF(AND(Q844&gt;=Chart!$F$2,Q844&lt;=Chart!$F$3),T844,#N/A)</f>
        <v>#N/A</v>
      </c>
      <c r="AC844" t="e">
        <f>IF(AND(Q844&gt;=Chart!$F$2,Q844&lt;=Chart!$F$3),U844,#N/A)</f>
        <v>#N/A</v>
      </c>
      <c r="AD844" t="e">
        <f>IF(AND(Q844&gt;=Chart!$F$2,Q844&lt;=Chart!$F$3),V844,#N/A)</f>
        <v>#N/A</v>
      </c>
      <c r="AE844" t="e">
        <f>IF(AND(Q844&gt;=Chart!$F$2,Q844&lt;=Chart!$F$3),I844,#N/A)</f>
        <v>#N/A</v>
      </c>
      <c r="AF844" t="e">
        <f>IF(AND(Q844&gt;=Chart!$F$2,Q844&lt;=Chart!$F$3),H844/100,#N/A)</f>
        <v>#N/A</v>
      </c>
      <c r="AG844" t="e">
        <f>IF(AND(Q844&gt;=Chart!$F$2,Q844&lt;=Chart!$F$3),W844/100,#N/A)</f>
        <v>#N/A</v>
      </c>
    </row>
    <row r="845" spans="1:33" x14ac:dyDescent="0.25">
      <c r="A845">
        <v>1476451800</v>
      </c>
      <c r="B845">
        <f>INDEX('Daily Data ADJ'!$1:$1048576,MATCH(Calc!$A845,'Daily Data ADJ'!$A:$A,0),MATCH("SPY, CBOE BZX: Close",'Daily Data ADJ'!$1:$1,0))</f>
        <v>190.81548479</v>
      </c>
      <c r="C845">
        <f>INDEX('Daily Data ADJ'!$1:$1048576,MATCH(Calc!$A845,'Daily Data ADJ'!$A:$A,0),MATCH("EFFR, FRED: Close",'Daily Data ADJ'!$1:$1,0))</f>
        <v>0.41</v>
      </c>
      <c r="D845" t="str">
        <f>INDEX('Daily Data ADJ'!$1:$1048576,MATCH(Calc!$A845,'Daily Data ADJ'!$A:$A,1),MATCH("SOFR, FRED: Close",'Daily Data ADJ'!$1:$1,0))</f>
        <v>NaN</v>
      </c>
      <c r="E845">
        <f>INDEX('Daily Data ADJ'!$1:$1048576,MATCH(Calc!$A845,'Daily Data ADJ'!$A:$A,0),MATCH("UPRO, CBOE BZX: Close",'Daily Data ADJ'!$1:$1,0))</f>
        <v>11.48763233</v>
      </c>
      <c r="F845">
        <f>INDEX('Daily Data ADJ'!$1:$1048576,MATCH(Calc!$A845,'Daily Data ADJ'!$A:$A,0),MATCH("ES1!, CME_MINI: Close",'Daily Data ADJ'!$1:$1,0))</f>
        <v>2127</v>
      </c>
      <c r="G845">
        <f>INDEX('Daily Data ADJ'!$1:$1048576,MATCH(Calc!$A845,'Daily Data ADJ'!$A:$A,0),MATCH("ES2!, CME_MINI: Close",'Daily Data ADJ'!$1:$1,0))</f>
        <v>2121.5</v>
      </c>
      <c r="H845">
        <f>INDEX('QUANDL MULTPL SP500_DIV_YIELD_M'!$A:$G,MATCH(Calc!$A845,'QUANDL MULTPL SP500_DIV_YIELD_M'!$A:$A,1),MATCH('QUANDL MULTPL SP500_DIV_YIELD_M'!$E$1,'QUANDL MULTPL SP500_DIV_YIELD_M'!$A$1:$G$1,0))</f>
        <v>2.09</v>
      </c>
      <c r="I845" s="5">
        <f t="shared" si="78"/>
        <v>1.0596842711662027E-2</v>
      </c>
      <c r="J845" s="1">
        <f>A845/24/60/60+DATE(1970,1,1)</f>
        <v>42657.5625</v>
      </c>
      <c r="K845" s="3">
        <f t="shared" si="81"/>
        <v>1</v>
      </c>
      <c r="L845" s="6">
        <f>(1+Chart!$F$4)^(1/(365/K845))-1</f>
        <v>6.6592785027408397E-5</v>
      </c>
      <c r="M845" s="6">
        <f t="shared" si="82"/>
        <v>1.1209974895010077E-5</v>
      </c>
      <c r="N845" s="6">
        <f t="shared" si="83"/>
        <v>2.8880114827156689E-5</v>
      </c>
      <c r="O845">
        <f>O844*(B845/B844)</f>
        <v>190.81548479000111</v>
      </c>
      <c r="P845">
        <f t="shared" si="79"/>
        <v>2016</v>
      </c>
      <c r="Q845" s="1">
        <f t="shared" si="80"/>
        <v>42657.5625</v>
      </c>
      <c r="R845">
        <f>IF(B846="",R844,IF(Q845&gt;=Chart!$F$2,E845,0))</f>
        <v>0</v>
      </c>
      <c r="S845">
        <f>IF(B846="",S844,IFERROR(IF(AND(R845&gt;0,R844=0),R845,(1+(B846/B845-1)*Calc!$Z$1)*S844),0))</f>
        <v>0</v>
      </c>
      <c r="T845">
        <f>IF(B846="",T844,IFERROR(IF(AND(R845&gt;0,R844=0),R845,(1+(B846/B845-1)*Calc!$Z$1-L846)*T844),0))</f>
        <v>0</v>
      </c>
      <c r="U845">
        <f>IF(B846="",U844,IFERROR(IF(AND(R845&gt;0,R844=0),R845,(1+(B846/B845-1)*Calc!$Z$1-M846*2)*U844),0))</f>
        <v>0</v>
      </c>
      <c r="V845">
        <f>IF(B846="",V844,IFERROR(IF(AND(R845&gt;0,R844=0),R845,(1+(B846/B845-1)*Calc!$Z$1-N846*2)*V844),0))</f>
        <v>0</v>
      </c>
      <c r="W845">
        <f>IF(ISNUMBER(C845),C845,W844)</f>
        <v>0.41</v>
      </c>
      <c r="Y845" s="1" t="e">
        <f>IF(AND(Q845&gt;=Chart!$F$2,Q845&lt;=Chart!$F$3),Q845,#N/A)</f>
        <v>#N/A</v>
      </c>
      <c r="Z845" t="e">
        <f>IF(AND(Q845&gt;=Chart!$F$2,Q845&lt;=Chart!$F$3),R845,#N/A)</f>
        <v>#N/A</v>
      </c>
      <c r="AA845" t="e">
        <f>IF(AND(Q845&gt;=Chart!$F$2,Q845&lt;=Chart!$F$3),S845,#N/A)</f>
        <v>#N/A</v>
      </c>
      <c r="AB845" t="e">
        <f>IF(AND(Q845&gt;=Chart!$F$2,Q845&lt;=Chart!$F$3),T845,#N/A)</f>
        <v>#N/A</v>
      </c>
      <c r="AC845" t="e">
        <f>IF(AND(Q845&gt;=Chart!$F$2,Q845&lt;=Chart!$F$3),U845,#N/A)</f>
        <v>#N/A</v>
      </c>
      <c r="AD845" t="e">
        <f>IF(AND(Q845&gt;=Chart!$F$2,Q845&lt;=Chart!$F$3),V845,#N/A)</f>
        <v>#N/A</v>
      </c>
      <c r="AE845" t="e">
        <f>IF(AND(Q845&gt;=Chart!$F$2,Q845&lt;=Chart!$F$3),I845,#N/A)</f>
        <v>#N/A</v>
      </c>
      <c r="AF845" t="e">
        <f>IF(AND(Q845&gt;=Chart!$F$2,Q845&lt;=Chart!$F$3),H845/100,#N/A)</f>
        <v>#N/A</v>
      </c>
      <c r="AG845" t="e">
        <f>IF(AND(Q845&gt;=Chart!$F$2,Q845&lt;=Chart!$F$3),W845/100,#N/A)</f>
        <v>#N/A</v>
      </c>
    </row>
    <row r="846" spans="1:33" x14ac:dyDescent="0.25">
      <c r="A846">
        <v>1476711000</v>
      </c>
      <c r="B846">
        <f>INDEX('Daily Data ADJ'!$1:$1048576,MATCH(Calc!$A846,'Daily Data ADJ'!$A:$A,0),MATCH("SPY, CBOE BZX: Close",'Daily Data ADJ'!$1:$1,0))</f>
        <v>190.15293102000001</v>
      </c>
      <c r="C846">
        <f>INDEX('Daily Data ADJ'!$1:$1048576,MATCH(Calc!$A846,'Daily Data ADJ'!$A:$A,0),MATCH("EFFR, FRED: Close",'Daily Data ADJ'!$1:$1,0))</f>
        <v>0.41</v>
      </c>
      <c r="D846" t="str">
        <f>INDEX('Daily Data ADJ'!$1:$1048576,MATCH(Calc!$A846,'Daily Data ADJ'!$A:$A,1),MATCH("SOFR, FRED: Close",'Daily Data ADJ'!$1:$1,0))</f>
        <v>NaN</v>
      </c>
      <c r="E846">
        <f>INDEX('Daily Data ADJ'!$1:$1048576,MATCH(Calc!$A846,'Daily Data ADJ'!$A:$A,0),MATCH("UPRO, CBOE BZX: Close",'Daily Data ADJ'!$1:$1,0))</f>
        <v>11.3764197</v>
      </c>
      <c r="F846">
        <f>INDEX('Daily Data ADJ'!$1:$1048576,MATCH(Calc!$A846,'Daily Data ADJ'!$A:$A,0),MATCH("ES1!, CME_MINI: Close",'Daily Data ADJ'!$1:$1,0))</f>
        <v>2123</v>
      </c>
      <c r="G846">
        <f>INDEX('Daily Data ADJ'!$1:$1048576,MATCH(Calc!$A846,'Daily Data ADJ'!$A:$A,0),MATCH("ES2!, CME_MINI: Close",'Daily Data ADJ'!$1:$1,0))</f>
        <v>2117.5</v>
      </c>
      <c r="H846">
        <f>INDEX('QUANDL MULTPL SP500_DIV_YIELD_M'!$A:$G,MATCH(Calc!$A846,'QUANDL MULTPL SP500_DIV_YIELD_M'!$A:$A,1),MATCH('QUANDL MULTPL SP500_DIV_YIELD_M'!$E$1,'QUANDL MULTPL SP500_DIV_YIELD_M'!$A$1:$G$1,0))</f>
        <v>2.09</v>
      </c>
      <c r="I846" s="5">
        <f t="shared" si="78"/>
        <v>1.0577505731813566E-2</v>
      </c>
      <c r="J846" s="1">
        <f>A846/24/60/60+DATE(1970,1,1)</f>
        <v>42660.5625</v>
      </c>
      <c r="K846" s="3">
        <f t="shared" si="81"/>
        <v>3</v>
      </c>
      <c r="L846" s="6">
        <f>(1+Chart!$F$4)^(1/(365/K846))-1</f>
        <v>1.9979165917494157E-4</v>
      </c>
      <c r="M846" s="6">
        <f t="shared" si="82"/>
        <v>3.3630301677023411E-5</v>
      </c>
      <c r="N846" s="6">
        <f t="shared" si="83"/>
        <v>8.648556402834906E-5</v>
      </c>
      <c r="O846">
        <f>O845*(B846/B845)</f>
        <v>190.15293102000112</v>
      </c>
      <c r="P846">
        <f t="shared" si="79"/>
        <v>2016</v>
      </c>
      <c r="Q846" s="1">
        <f t="shared" si="80"/>
        <v>42660.5625</v>
      </c>
      <c r="R846">
        <f>IF(B847="",R845,IF(Q846&gt;=Chart!$F$2,E846,0))</f>
        <v>0</v>
      </c>
      <c r="S846">
        <f>IF(B847="",S845,IFERROR(IF(AND(R846&gt;0,R845=0),R846,(1+(B847/B846-1)*Calc!$Z$1)*S845),0))</f>
        <v>0</v>
      </c>
      <c r="T846">
        <f>IF(B847="",T845,IFERROR(IF(AND(R846&gt;0,R845=0),R846,(1+(B847/B846-1)*Calc!$Z$1-L847)*T845),0))</f>
        <v>0</v>
      </c>
      <c r="U846">
        <f>IF(B847="",U845,IFERROR(IF(AND(R846&gt;0,R845=0),R846,(1+(B847/B846-1)*Calc!$Z$1-M847*2)*U845),0))</f>
        <v>0</v>
      </c>
      <c r="V846">
        <f>IF(B847="",V845,IFERROR(IF(AND(R846&gt;0,R845=0),R846,(1+(B847/B846-1)*Calc!$Z$1-N847*2)*V845),0))</f>
        <v>0</v>
      </c>
      <c r="W846">
        <f>IF(ISNUMBER(C846),C846,W845)</f>
        <v>0.41</v>
      </c>
      <c r="Y846" s="1" t="e">
        <f>IF(AND(Q846&gt;=Chart!$F$2,Q846&lt;=Chart!$F$3),Q846,#N/A)</f>
        <v>#N/A</v>
      </c>
      <c r="Z846" t="e">
        <f>IF(AND(Q846&gt;=Chart!$F$2,Q846&lt;=Chart!$F$3),R846,#N/A)</f>
        <v>#N/A</v>
      </c>
      <c r="AA846" t="e">
        <f>IF(AND(Q846&gt;=Chart!$F$2,Q846&lt;=Chart!$F$3),S846,#N/A)</f>
        <v>#N/A</v>
      </c>
      <c r="AB846" t="e">
        <f>IF(AND(Q846&gt;=Chart!$F$2,Q846&lt;=Chart!$F$3),T846,#N/A)</f>
        <v>#N/A</v>
      </c>
      <c r="AC846" t="e">
        <f>IF(AND(Q846&gt;=Chart!$F$2,Q846&lt;=Chart!$F$3),U846,#N/A)</f>
        <v>#N/A</v>
      </c>
      <c r="AD846" t="e">
        <f>IF(AND(Q846&gt;=Chart!$F$2,Q846&lt;=Chart!$F$3),V846,#N/A)</f>
        <v>#N/A</v>
      </c>
      <c r="AE846" t="e">
        <f>IF(AND(Q846&gt;=Chart!$F$2,Q846&lt;=Chart!$F$3),I846,#N/A)</f>
        <v>#N/A</v>
      </c>
      <c r="AF846" t="e">
        <f>IF(AND(Q846&gt;=Chart!$F$2,Q846&lt;=Chart!$F$3),H846/100,#N/A)</f>
        <v>#N/A</v>
      </c>
      <c r="AG846" t="e">
        <f>IF(AND(Q846&gt;=Chart!$F$2,Q846&lt;=Chart!$F$3),W846/100,#N/A)</f>
        <v>#N/A</v>
      </c>
    </row>
    <row r="847" spans="1:33" x14ac:dyDescent="0.25">
      <c r="A847">
        <v>1476797400</v>
      </c>
      <c r="B847">
        <f>INDEX('Daily Data ADJ'!$1:$1048576,MATCH(Calc!$A847,'Daily Data ADJ'!$A:$A,0),MATCH("SPY, CBOE BZX: Close",'Daily Data ADJ'!$1:$1,0))</f>
        <v>191.34373711000001</v>
      </c>
      <c r="C847">
        <f>INDEX('Daily Data ADJ'!$1:$1048576,MATCH(Calc!$A847,'Daily Data ADJ'!$A:$A,0),MATCH("EFFR, FRED: Close",'Daily Data ADJ'!$1:$1,0))</f>
        <v>0.41</v>
      </c>
      <c r="D847" t="str">
        <f>INDEX('Daily Data ADJ'!$1:$1048576,MATCH(Calc!$A847,'Daily Data ADJ'!$A:$A,1),MATCH("SOFR, FRED: Close",'Daily Data ADJ'!$1:$1,0))</f>
        <v>NaN</v>
      </c>
      <c r="E847">
        <f>INDEX('Daily Data ADJ'!$1:$1048576,MATCH(Calc!$A847,'Daily Data ADJ'!$A:$A,0),MATCH("UPRO, CBOE BZX: Close",'Daily Data ADJ'!$1:$1,0))</f>
        <v>11.57104204</v>
      </c>
      <c r="F847">
        <f>INDEX('Daily Data ADJ'!$1:$1048576,MATCH(Calc!$A847,'Daily Data ADJ'!$A:$A,0),MATCH("ES1!, CME_MINI: Close",'Daily Data ADJ'!$1:$1,0))</f>
        <v>2132</v>
      </c>
      <c r="G847">
        <f>INDEX('Daily Data ADJ'!$1:$1048576,MATCH(Calc!$A847,'Daily Data ADJ'!$A:$A,0),MATCH("ES2!, CME_MINI: Close",'Daily Data ADJ'!$1:$1,0))</f>
        <v>2126.5</v>
      </c>
      <c r="H847">
        <f>INDEX('QUANDL MULTPL SP500_DIV_YIELD_M'!$A:$G,MATCH(Calc!$A847,'QUANDL MULTPL SP500_DIV_YIELD_M'!$A:$A,1),MATCH('QUANDL MULTPL SP500_DIV_YIELD_M'!$E$1,'QUANDL MULTPL SP500_DIV_YIELD_M'!$A$1:$G$1,0))</f>
        <v>2.09</v>
      </c>
      <c r="I847" s="5">
        <f t="shared" si="78"/>
        <v>1.0620912296211839E-2</v>
      </c>
      <c r="J847" s="1">
        <f>A847/24/60/60+DATE(1970,1,1)</f>
        <v>42661.5625</v>
      </c>
      <c r="K847" s="3">
        <f t="shared" si="81"/>
        <v>1</v>
      </c>
      <c r="L847" s="6">
        <f>(1+Chart!$F$4)^(1/(365/K847))-1</f>
        <v>6.6592785027408397E-5</v>
      </c>
      <c r="M847" s="6">
        <f t="shared" si="82"/>
        <v>1.1209974895010077E-5</v>
      </c>
      <c r="N847" s="6">
        <f t="shared" si="83"/>
        <v>2.894536853248475E-5</v>
      </c>
      <c r="O847">
        <f>O846*(B847/B846)</f>
        <v>191.34373711000114</v>
      </c>
      <c r="P847">
        <f t="shared" si="79"/>
        <v>2016</v>
      </c>
      <c r="Q847" s="1">
        <f t="shared" si="80"/>
        <v>42661.5625</v>
      </c>
      <c r="R847">
        <f>IF(B848="",R846,IF(Q847&gt;=Chart!$F$2,E847,0))</f>
        <v>0</v>
      </c>
      <c r="S847">
        <f>IF(B848="",S846,IFERROR(IF(AND(R847&gt;0,R846=0),R847,(1+(B848/B847-1)*Calc!$Z$1)*S846),0))</f>
        <v>0</v>
      </c>
      <c r="T847">
        <f>IF(B848="",T846,IFERROR(IF(AND(R847&gt;0,R846=0),R847,(1+(B848/B847-1)*Calc!$Z$1-L848)*T846),0))</f>
        <v>0</v>
      </c>
      <c r="U847">
        <f>IF(B848="",U846,IFERROR(IF(AND(R847&gt;0,R846=0),R847,(1+(B848/B847-1)*Calc!$Z$1-M848*2)*U846),0))</f>
        <v>0</v>
      </c>
      <c r="V847">
        <f>IF(B848="",V846,IFERROR(IF(AND(R847&gt;0,R846=0),R847,(1+(B848/B847-1)*Calc!$Z$1-N848*2)*V846),0))</f>
        <v>0</v>
      </c>
      <c r="W847">
        <f>IF(ISNUMBER(C847),C847,W846)</f>
        <v>0.41</v>
      </c>
      <c r="Y847" s="1" t="e">
        <f>IF(AND(Q847&gt;=Chart!$F$2,Q847&lt;=Chart!$F$3),Q847,#N/A)</f>
        <v>#N/A</v>
      </c>
      <c r="Z847" t="e">
        <f>IF(AND(Q847&gt;=Chart!$F$2,Q847&lt;=Chart!$F$3),R847,#N/A)</f>
        <v>#N/A</v>
      </c>
      <c r="AA847" t="e">
        <f>IF(AND(Q847&gt;=Chart!$F$2,Q847&lt;=Chart!$F$3),S847,#N/A)</f>
        <v>#N/A</v>
      </c>
      <c r="AB847" t="e">
        <f>IF(AND(Q847&gt;=Chart!$F$2,Q847&lt;=Chart!$F$3),T847,#N/A)</f>
        <v>#N/A</v>
      </c>
      <c r="AC847" t="e">
        <f>IF(AND(Q847&gt;=Chart!$F$2,Q847&lt;=Chart!$F$3),U847,#N/A)</f>
        <v>#N/A</v>
      </c>
      <c r="AD847" t="e">
        <f>IF(AND(Q847&gt;=Chart!$F$2,Q847&lt;=Chart!$F$3),V847,#N/A)</f>
        <v>#N/A</v>
      </c>
      <c r="AE847" t="e">
        <f>IF(AND(Q847&gt;=Chart!$F$2,Q847&lt;=Chart!$F$3),I847,#N/A)</f>
        <v>#N/A</v>
      </c>
      <c r="AF847" t="e">
        <f>IF(AND(Q847&gt;=Chart!$F$2,Q847&lt;=Chart!$F$3),H847/100,#N/A)</f>
        <v>#N/A</v>
      </c>
      <c r="AG847" t="e">
        <f>IF(AND(Q847&gt;=Chart!$F$2,Q847&lt;=Chart!$F$3),W847/100,#N/A)</f>
        <v>#N/A</v>
      </c>
    </row>
    <row r="848" spans="1:33" x14ac:dyDescent="0.25">
      <c r="A848">
        <v>1476883800</v>
      </c>
      <c r="B848">
        <f>INDEX('Daily Data ADJ'!$1:$1048576,MATCH(Calc!$A848,'Daily Data ADJ'!$A:$A,0),MATCH("SPY, CBOE BZX: Close",'Daily Data ADJ'!$1:$1,0))</f>
        <v>191.85408258000001</v>
      </c>
      <c r="C848">
        <f>INDEX('Daily Data ADJ'!$1:$1048576,MATCH(Calc!$A848,'Daily Data ADJ'!$A:$A,0),MATCH("EFFR, FRED: Close",'Daily Data ADJ'!$1:$1,0))</f>
        <v>0.41</v>
      </c>
      <c r="D848" t="str">
        <f>INDEX('Daily Data ADJ'!$1:$1048576,MATCH(Calc!$A848,'Daily Data ADJ'!$A:$A,1),MATCH("SOFR, FRED: Close",'Daily Data ADJ'!$1:$1,0))</f>
        <v>NaN</v>
      </c>
      <c r="E848">
        <f>INDEX('Daily Data ADJ'!$1:$1048576,MATCH(Calc!$A848,'Daily Data ADJ'!$A:$A,0),MATCH("UPRO, CBOE BZX: Close",'Daily Data ADJ'!$1:$1,0))</f>
        <v>11.66753531</v>
      </c>
      <c r="F848">
        <f>INDEX('Daily Data ADJ'!$1:$1048576,MATCH(Calc!$A848,'Daily Data ADJ'!$A:$A,0),MATCH("ES1!, CME_MINI: Close",'Daily Data ADJ'!$1:$1,0))</f>
        <v>2138</v>
      </c>
      <c r="G848">
        <f>INDEX('Daily Data ADJ'!$1:$1048576,MATCH(Calc!$A848,'Daily Data ADJ'!$A:$A,0),MATCH("ES2!, CME_MINI: Close",'Daily Data ADJ'!$1:$1,0))</f>
        <v>2132.5</v>
      </c>
      <c r="H848">
        <f>INDEX('QUANDL MULTPL SP500_DIV_YIELD_M'!$A:$G,MATCH(Calc!$A848,'QUANDL MULTPL SP500_DIV_YIELD_M'!$A:$A,1),MATCH('QUANDL MULTPL SP500_DIV_YIELD_M'!$E$1,'QUANDL MULTPL SP500_DIV_YIELD_M'!$A$1:$G$1,0))</f>
        <v>2.09</v>
      </c>
      <c r="I848" s="5">
        <f t="shared" si="78"/>
        <v>1.0649647767111605E-2</v>
      </c>
      <c r="J848" s="1">
        <f>A848/24/60/60+DATE(1970,1,1)</f>
        <v>42662.5625</v>
      </c>
      <c r="K848" s="3">
        <f t="shared" si="81"/>
        <v>1</v>
      </c>
      <c r="L848" s="6">
        <f>(1+Chart!$F$4)^(1/(365/K848))-1</f>
        <v>6.6592785027408397E-5</v>
      </c>
      <c r="M848" s="6">
        <f t="shared" si="82"/>
        <v>1.1209974895010077E-5</v>
      </c>
      <c r="N848" s="6">
        <f t="shared" si="83"/>
        <v>2.902326963183377E-5</v>
      </c>
      <c r="O848">
        <f>O847*(B848/B847)</f>
        <v>191.85408258000115</v>
      </c>
      <c r="P848">
        <f t="shared" si="79"/>
        <v>2016</v>
      </c>
      <c r="Q848" s="1">
        <f t="shared" si="80"/>
        <v>42662.5625</v>
      </c>
      <c r="R848">
        <f>IF(B849="",R847,IF(Q848&gt;=Chart!$F$2,E848,0))</f>
        <v>0</v>
      </c>
      <c r="S848">
        <f>IF(B849="",S847,IFERROR(IF(AND(R848&gt;0,R847=0),R848,(1+(B849/B848-1)*Calc!$Z$1)*S847),0))</f>
        <v>0</v>
      </c>
      <c r="T848">
        <f>IF(B849="",T847,IFERROR(IF(AND(R848&gt;0,R847=0),R848,(1+(B849/B848-1)*Calc!$Z$1-L849)*T847),0))</f>
        <v>0</v>
      </c>
      <c r="U848">
        <f>IF(B849="",U847,IFERROR(IF(AND(R848&gt;0,R847=0),R848,(1+(B849/B848-1)*Calc!$Z$1-M849*2)*U847),0))</f>
        <v>0</v>
      </c>
      <c r="V848">
        <f>IF(B849="",V847,IFERROR(IF(AND(R848&gt;0,R847=0),R848,(1+(B849/B848-1)*Calc!$Z$1-N849*2)*V847),0))</f>
        <v>0</v>
      </c>
      <c r="W848">
        <f>IF(ISNUMBER(C848),C848,W847)</f>
        <v>0.41</v>
      </c>
      <c r="Y848" s="1" t="e">
        <f>IF(AND(Q848&gt;=Chart!$F$2,Q848&lt;=Chart!$F$3),Q848,#N/A)</f>
        <v>#N/A</v>
      </c>
      <c r="Z848" t="e">
        <f>IF(AND(Q848&gt;=Chart!$F$2,Q848&lt;=Chart!$F$3),R848,#N/A)</f>
        <v>#N/A</v>
      </c>
      <c r="AA848" t="e">
        <f>IF(AND(Q848&gt;=Chart!$F$2,Q848&lt;=Chart!$F$3),S848,#N/A)</f>
        <v>#N/A</v>
      </c>
      <c r="AB848" t="e">
        <f>IF(AND(Q848&gt;=Chart!$F$2,Q848&lt;=Chart!$F$3),T848,#N/A)</f>
        <v>#N/A</v>
      </c>
      <c r="AC848" t="e">
        <f>IF(AND(Q848&gt;=Chart!$F$2,Q848&lt;=Chart!$F$3),U848,#N/A)</f>
        <v>#N/A</v>
      </c>
      <c r="AD848" t="e">
        <f>IF(AND(Q848&gt;=Chart!$F$2,Q848&lt;=Chart!$F$3),V848,#N/A)</f>
        <v>#N/A</v>
      </c>
      <c r="AE848" t="e">
        <f>IF(AND(Q848&gt;=Chart!$F$2,Q848&lt;=Chart!$F$3),I848,#N/A)</f>
        <v>#N/A</v>
      </c>
      <c r="AF848" t="e">
        <f>IF(AND(Q848&gt;=Chart!$F$2,Q848&lt;=Chart!$F$3),H848/100,#N/A)</f>
        <v>#N/A</v>
      </c>
      <c r="AG848" t="e">
        <f>IF(AND(Q848&gt;=Chart!$F$2,Q848&lt;=Chart!$F$3),W848/100,#N/A)</f>
        <v>#N/A</v>
      </c>
    </row>
    <row r="849" spans="1:33" x14ac:dyDescent="0.25">
      <c r="A849">
        <v>1476970200</v>
      </c>
      <c r="B849">
        <f>INDEX('Daily Data ADJ'!$1:$1048576,MATCH(Calc!$A849,'Daily Data ADJ'!$A:$A,0),MATCH("SPY, CBOE BZX: Close",'Daily Data ADJ'!$1:$1,0))</f>
        <v>191.49594540999999</v>
      </c>
      <c r="C849">
        <f>INDEX('Daily Data ADJ'!$1:$1048576,MATCH(Calc!$A849,'Daily Data ADJ'!$A:$A,0),MATCH("EFFR, FRED: Close",'Daily Data ADJ'!$1:$1,0))</f>
        <v>0.41</v>
      </c>
      <c r="D849" t="str">
        <f>INDEX('Daily Data ADJ'!$1:$1048576,MATCH(Calc!$A849,'Daily Data ADJ'!$A:$A,1),MATCH("SOFR, FRED: Close",'Daily Data ADJ'!$1:$1,0))</f>
        <v>NaN</v>
      </c>
      <c r="E849">
        <f>INDEX('Daily Data ADJ'!$1:$1048576,MATCH(Calc!$A849,'Daily Data ADJ'!$A:$A,0),MATCH("UPRO, CBOE BZX: Close",'Daily Data ADJ'!$1:$1,0))</f>
        <v>11.603751409999999</v>
      </c>
      <c r="F849">
        <f>INDEX('Daily Data ADJ'!$1:$1048576,MATCH(Calc!$A849,'Daily Data ADJ'!$A:$A,0),MATCH("ES1!, CME_MINI: Close",'Daily Data ADJ'!$1:$1,0))</f>
        <v>2137</v>
      </c>
      <c r="G849">
        <f>INDEX('Daily Data ADJ'!$1:$1048576,MATCH(Calc!$A849,'Daily Data ADJ'!$A:$A,0),MATCH("ES2!, CME_MINI: Close",'Daily Data ADJ'!$1:$1,0))</f>
        <v>2131.75</v>
      </c>
      <c r="H849">
        <f>INDEX('QUANDL MULTPL SP500_DIV_YIELD_M'!$A:$G,MATCH(Calc!$A849,'QUANDL MULTPL SP500_DIV_YIELD_M'!$A:$A,1),MATCH('QUANDL MULTPL SP500_DIV_YIELD_M'!$E$1,'QUANDL MULTPL SP500_DIV_YIELD_M'!$A$1:$G$1,0))</f>
        <v>2.09</v>
      </c>
      <c r="I849" s="5">
        <f t="shared" si="78"/>
        <v>1.1109293334854522E-2</v>
      </c>
      <c r="J849" s="1">
        <f>A849/24/60/60+DATE(1970,1,1)</f>
        <v>42663.5625</v>
      </c>
      <c r="K849" s="3">
        <f t="shared" si="81"/>
        <v>1</v>
      </c>
      <c r="L849" s="6">
        <f>(1+Chart!$F$4)^(1/(365/K849))-1</f>
        <v>6.6592785027408397E-5</v>
      </c>
      <c r="M849" s="6">
        <f t="shared" si="82"/>
        <v>1.1209974895010077E-5</v>
      </c>
      <c r="N849" s="6">
        <f t="shared" si="83"/>
        <v>3.026905641179134E-5</v>
      </c>
      <c r="O849">
        <f>O848*(B849/B848)</f>
        <v>191.49594541000113</v>
      </c>
      <c r="P849">
        <f t="shared" si="79"/>
        <v>2016</v>
      </c>
      <c r="Q849" s="1">
        <f t="shared" si="80"/>
        <v>42663.5625</v>
      </c>
      <c r="R849">
        <f>IF(B850="",R848,IF(Q849&gt;=Chart!$F$2,E849,0))</f>
        <v>0</v>
      </c>
      <c r="S849">
        <f>IF(B850="",S848,IFERROR(IF(AND(R849&gt;0,R848=0),R849,(1+(B850/B849-1)*Calc!$Z$1)*S848),0))</f>
        <v>0</v>
      </c>
      <c r="T849">
        <f>IF(B850="",T848,IFERROR(IF(AND(R849&gt;0,R848=0),R849,(1+(B850/B849-1)*Calc!$Z$1-L850)*T848),0))</f>
        <v>0</v>
      </c>
      <c r="U849">
        <f>IF(B850="",U848,IFERROR(IF(AND(R849&gt;0,R848=0),R849,(1+(B850/B849-1)*Calc!$Z$1-M850*2)*U848),0))</f>
        <v>0</v>
      </c>
      <c r="V849">
        <f>IF(B850="",V848,IFERROR(IF(AND(R849&gt;0,R848=0),R849,(1+(B850/B849-1)*Calc!$Z$1-N850*2)*V848),0))</f>
        <v>0</v>
      </c>
      <c r="W849">
        <f>IF(ISNUMBER(C849),C849,W848)</f>
        <v>0.41</v>
      </c>
      <c r="Y849" s="1" t="e">
        <f>IF(AND(Q849&gt;=Chart!$F$2,Q849&lt;=Chart!$F$3),Q849,#N/A)</f>
        <v>#N/A</v>
      </c>
      <c r="Z849" t="e">
        <f>IF(AND(Q849&gt;=Chart!$F$2,Q849&lt;=Chart!$F$3),R849,#N/A)</f>
        <v>#N/A</v>
      </c>
      <c r="AA849" t="e">
        <f>IF(AND(Q849&gt;=Chart!$F$2,Q849&lt;=Chart!$F$3),S849,#N/A)</f>
        <v>#N/A</v>
      </c>
      <c r="AB849" t="e">
        <f>IF(AND(Q849&gt;=Chart!$F$2,Q849&lt;=Chart!$F$3),T849,#N/A)</f>
        <v>#N/A</v>
      </c>
      <c r="AC849" t="e">
        <f>IF(AND(Q849&gt;=Chart!$F$2,Q849&lt;=Chart!$F$3),U849,#N/A)</f>
        <v>#N/A</v>
      </c>
      <c r="AD849" t="e">
        <f>IF(AND(Q849&gt;=Chart!$F$2,Q849&lt;=Chart!$F$3),V849,#N/A)</f>
        <v>#N/A</v>
      </c>
      <c r="AE849" t="e">
        <f>IF(AND(Q849&gt;=Chart!$F$2,Q849&lt;=Chart!$F$3),I849,#N/A)</f>
        <v>#N/A</v>
      </c>
      <c r="AF849" t="e">
        <f>IF(AND(Q849&gt;=Chart!$F$2,Q849&lt;=Chart!$F$3),H849/100,#N/A)</f>
        <v>#N/A</v>
      </c>
      <c r="AG849" t="e">
        <f>IF(AND(Q849&gt;=Chart!$F$2,Q849&lt;=Chart!$F$3),W849/100,#N/A)</f>
        <v>#N/A</v>
      </c>
    </row>
    <row r="850" spans="1:33" x14ac:dyDescent="0.25">
      <c r="A850">
        <v>1477056600</v>
      </c>
      <c r="B850">
        <f>INDEX('Daily Data ADJ'!$1:$1048576,MATCH(Calc!$A850,'Daily Data ADJ'!$A:$A,0),MATCH("SPY, CBOE BZX: Close",'Daily Data ADJ'!$1:$1,0))</f>
        <v>191.58547970000001</v>
      </c>
      <c r="C850">
        <f>INDEX('Daily Data ADJ'!$1:$1048576,MATCH(Calc!$A850,'Daily Data ADJ'!$A:$A,0),MATCH("EFFR, FRED: Close",'Daily Data ADJ'!$1:$1,0))</f>
        <v>0.41</v>
      </c>
      <c r="D850" t="str">
        <f>INDEX('Daily Data ADJ'!$1:$1048576,MATCH(Calc!$A850,'Daily Data ADJ'!$A:$A,1),MATCH("SOFR, FRED: Close",'Daily Data ADJ'!$1:$1,0))</f>
        <v>NaN</v>
      </c>
      <c r="E850">
        <f>INDEX('Daily Data ADJ'!$1:$1048576,MATCH(Calc!$A850,'Daily Data ADJ'!$A:$A,0),MATCH("UPRO, CBOE BZX: Close",'Daily Data ADJ'!$1:$1,0))</f>
        <v>11.610293670000001</v>
      </c>
      <c r="F850">
        <f>INDEX('Daily Data ADJ'!$1:$1048576,MATCH(Calc!$A850,'Daily Data ADJ'!$A:$A,0),MATCH("ES1!, CME_MINI: Close",'Daily Data ADJ'!$1:$1,0))</f>
        <v>2134.75</v>
      </c>
      <c r="G850">
        <f>INDEX('Daily Data ADJ'!$1:$1048576,MATCH(Calc!$A850,'Daily Data ADJ'!$A:$A,0),MATCH("ES2!, CME_MINI: Close",'Daily Data ADJ'!$1:$1,0))</f>
        <v>2129.25</v>
      </c>
      <c r="H850">
        <f>INDEX('QUANDL MULTPL SP500_DIV_YIELD_M'!$A:$G,MATCH(Calc!$A850,'QUANDL MULTPL SP500_DIV_YIELD_M'!$A:$A,1),MATCH('QUANDL MULTPL SP500_DIV_YIELD_M'!$E$1,'QUANDL MULTPL SP500_DIV_YIELD_M'!$A$1:$G$1,0))</f>
        <v>2.09</v>
      </c>
      <c r="I850" s="5">
        <f t="shared" si="78"/>
        <v>1.0634102693687555E-2</v>
      </c>
      <c r="J850" s="1">
        <f>A850/24/60/60+DATE(1970,1,1)</f>
        <v>42664.5625</v>
      </c>
      <c r="K850" s="3">
        <f t="shared" si="81"/>
        <v>1</v>
      </c>
      <c r="L850" s="6">
        <f>(1+Chart!$F$4)^(1/(365/K850))-1</f>
        <v>6.6592785027408397E-5</v>
      </c>
      <c r="M850" s="6">
        <f t="shared" si="82"/>
        <v>1.1209974895010077E-5</v>
      </c>
      <c r="N850" s="6">
        <f t="shared" si="83"/>
        <v>2.8981127624394531E-5</v>
      </c>
      <c r="O850">
        <f>O849*(B850/B849)</f>
        <v>191.58547970000114</v>
      </c>
      <c r="P850">
        <f t="shared" si="79"/>
        <v>2016</v>
      </c>
      <c r="Q850" s="1">
        <f t="shared" si="80"/>
        <v>42664.5625</v>
      </c>
      <c r="R850">
        <f>IF(B851="",R849,IF(Q850&gt;=Chart!$F$2,E850,0))</f>
        <v>0</v>
      </c>
      <c r="S850">
        <f>IF(B851="",S849,IFERROR(IF(AND(R850&gt;0,R849=0),R850,(1+(B851/B850-1)*Calc!$Z$1)*S849),0))</f>
        <v>0</v>
      </c>
      <c r="T850">
        <f>IF(B851="",T849,IFERROR(IF(AND(R850&gt;0,R849=0),R850,(1+(B851/B850-1)*Calc!$Z$1-L851)*T849),0))</f>
        <v>0</v>
      </c>
      <c r="U850">
        <f>IF(B851="",U849,IFERROR(IF(AND(R850&gt;0,R849=0),R850,(1+(B851/B850-1)*Calc!$Z$1-M851*2)*U849),0))</f>
        <v>0</v>
      </c>
      <c r="V850">
        <f>IF(B851="",V849,IFERROR(IF(AND(R850&gt;0,R849=0),R850,(1+(B851/B850-1)*Calc!$Z$1-N851*2)*V849),0))</f>
        <v>0</v>
      </c>
      <c r="W850">
        <f>IF(ISNUMBER(C850),C850,W849)</f>
        <v>0.41</v>
      </c>
      <c r="Y850" s="1" t="e">
        <f>IF(AND(Q850&gt;=Chart!$F$2,Q850&lt;=Chart!$F$3),Q850,#N/A)</f>
        <v>#N/A</v>
      </c>
      <c r="Z850" t="e">
        <f>IF(AND(Q850&gt;=Chart!$F$2,Q850&lt;=Chart!$F$3),R850,#N/A)</f>
        <v>#N/A</v>
      </c>
      <c r="AA850" t="e">
        <f>IF(AND(Q850&gt;=Chart!$F$2,Q850&lt;=Chart!$F$3),S850,#N/A)</f>
        <v>#N/A</v>
      </c>
      <c r="AB850" t="e">
        <f>IF(AND(Q850&gt;=Chart!$F$2,Q850&lt;=Chart!$F$3),T850,#N/A)</f>
        <v>#N/A</v>
      </c>
      <c r="AC850" t="e">
        <f>IF(AND(Q850&gt;=Chart!$F$2,Q850&lt;=Chart!$F$3),U850,#N/A)</f>
        <v>#N/A</v>
      </c>
      <c r="AD850" t="e">
        <f>IF(AND(Q850&gt;=Chart!$F$2,Q850&lt;=Chart!$F$3),V850,#N/A)</f>
        <v>#N/A</v>
      </c>
      <c r="AE850" t="e">
        <f>IF(AND(Q850&gt;=Chart!$F$2,Q850&lt;=Chart!$F$3),I850,#N/A)</f>
        <v>#N/A</v>
      </c>
      <c r="AF850" t="e">
        <f>IF(AND(Q850&gt;=Chart!$F$2,Q850&lt;=Chart!$F$3),H850/100,#N/A)</f>
        <v>#N/A</v>
      </c>
      <c r="AG850" t="e">
        <f>IF(AND(Q850&gt;=Chart!$F$2,Q850&lt;=Chart!$F$3),W850/100,#N/A)</f>
        <v>#N/A</v>
      </c>
    </row>
    <row r="851" spans="1:33" x14ac:dyDescent="0.25">
      <c r="A851">
        <v>1477315800</v>
      </c>
      <c r="B851">
        <f>INDEX('Daily Data ADJ'!$1:$1048576,MATCH(Calc!$A851,'Daily Data ADJ'!$A:$A,0),MATCH("SPY, CBOE BZX: Close",'Daily Data ADJ'!$1:$1,0))</f>
        <v>192.40024177000001</v>
      </c>
      <c r="C851">
        <f>INDEX('Daily Data ADJ'!$1:$1048576,MATCH(Calc!$A851,'Daily Data ADJ'!$A:$A,0),MATCH("EFFR, FRED: Close",'Daily Data ADJ'!$1:$1,0))</f>
        <v>0.41</v>
      </c>
      <c r="D851" t="str">
        <f>INDEX('Daily Data ADJ'!$1:$1048576,MATCH(Calc!$A851,'Daily Data ADJ'!$A:$A,1),MATCH("SOFR, FRED: Close",'Daily Data ADJ'!$1:$1,0))</f>
        <v>NaN</v>
      </c>
      <c r="E851">
        <f>INDEX('Daily Data ADJ'!$1:$1048576,MATCH(Calc!$A851,'Daily Data ADJ'!$A:$A,0),MATCH("UPRO, CBOE BZX: Close",'Daily Data ADJ'!$1:$1,0))</f>
        <v>11.75748729</v>
      </c>
      <c r="F851">
        <f>INDEX('Daily Data ADJ'!$1:$1048576,MATCH(Calc!$A851,'Daily Data ADJ'!$A:$A,0),MATCH("ES1!, CME_MINI: Close",'Daily Data ADJ'!$1:$1,0))</f>
        <v>2144.25</v>
      </c>
      <c r="G851">
        <f>INDEX('Daily Data ADJ'!$1:$1048576,MATCH(Calc!$A851,'Daily Data ADJ'!$A:$A,0),MATCH("ES2!, CME_MINI: Close",'Daily Data ADJ'!$1:$1,0))</f>
        <v>2138.75</v>
      </c>
      <c r="H851">
        <f>INDEX('QUANDL MULTPL SP500_DIV_YIELD_M'!$A:$G,MATCH(Calc!$A851,'QUANDL MULTPL SP500_DIV_YIELD_M'!$A:$A,1),MATCH('QUANDL MULTPL SP500_DIV_YIELD_M'!$E$1,'QUANDL MULTPL SP500_DIV_YIELD_M'!$A$1:$G$1,0))</f>
        <v>2.09</v>
      </c>
      <c r="I851" s="5">
        <f t="shared" si="78"/>
        <v>1.0679410204358E-2</v>
      </c>
      <c r="J851" s="1">
        <f>A851/24/60/60+DATE(1970,1,1)</f>
        <v>42667.5625</v>
      </c>
      <c r="K851" s="3">
        <f t="shared" si="81"/>
        <v>3</v>
      </c>
      <c r="L851" s="6">
        <f>(1+Chart!$F$4)^(1/(365/K851))-1</f>
        <v>1.9979165917494157E-4</v>
      </c>
      <c r="M851" s="6">
        <f t="shared" si="82"/>
        <v>3.3630301677023411E-5</v>
      </c>
      <c r="N851" s="6">
        <f t="shared" si="83"/>
        <v>8.7314398588000941E-5</v>
      </c>
      <c r="O851">
        <f>O850*(B851/B850)</f>
        <v>192.40024177000114</v>
      </c>
      <c r="P851">
        <f t="shared" si="79"/>
        <v>2016</v>
      </c>
      <c r="Q851" s="1">
        <f t="shared" si="80"/>
        <v>42667.5625</v>
      </c>
      <c r="R851">
        <f>IF(B852="",R850,IF(Q851&gt;=Chart!$F$2,E851,0))</f>
        <v>0</v>
      </c>
      <c r="S851">
        <f>IF(B852="",S850,IFERROR(IF(AND(R851&gt;0,R850=0),R851,(1+(B852/B851-1)*Calc!$Z$1)*S850),0))</f>
        <v>0</v>
      </c>
      <c r="T851">
        <f>IF(B852="",T850,IFERROR(IF(AND(R851&gt;0,R850=0),R851,(1+(B852/B851-1)*Calc!$Z$1-L852)*T850),0))</f>
        <v>0</v>
      </c>
      <c r="U851">
        <f>IF(B852="",U850,IFERROR(IF(AND(R851&gt;0,R850=0),R851,(1+(B852/B851-1)*Calc!$Z$1-M852*2)*U850),0))</f>
        <v>0</v>
      </c>
      <c r="V851">
        <f>IF(B852="",V850,IFERROR(IF(AND(R851&gt;0,R850=0),R851,(1+(B852/B851-1)*Calc!$Z$1-N852*2)*V850),0))</f>
        <v>0</v>
      </c>
      <c r="W851">
        <f>IF(ISNUMBER(C851),C851,W850)</f>
        <v>0.41</v>
      </c>
      <c r="Y851" s="1" t="e">
        <f>IF(AND(Q851&gt;=Chart!$F$2,Q851&lt;=Chart!$F$3),Q851,#N/A)</f>
        <v>#N/A</v>
      </c>
      <c r="Z851" t="e">
        <f>IF(AND(Q851&gt;=Chart!$F$2,Q851&lt;=Chart!$F$3),R851,#N/A)</f>
        <v>#N/A</v>
      </c>
      <c r="AA851" t="e">
        <f>IF(AND(Q851&gt;=Chart!$F$2,Q851&lt;=Chart!$F$3),S851,#N/A)</f>
        <v>#N/A</v>
      </c>
      <c r="AB851" t="e">
        <f>IF(AND(Q851&gt;=Chart!$F$2,Q851&lt;=Chart!$F$3),T851,#N/A)</f>
        <v>#N/A</v>
      </c>
      <c r="AC851" t="e">
        <f>IF(AND(Q851&gt;=Chart!$F$2,Q851&lt;=Chart!$F$3),U851,#N/A)</f>
        <v>#N/A</v>
      </c>
      <c r="AD851" t="e">
        <f>IF(AND(Q851&gt;=Chart!$F$2,Q851&lt;=Chart!$F$3),V851,#N/A)</f>
        <v>#N/A</v>
      </c>
      <c r="AE851" t="e">
        <f>IF(AND(Q851&gt;=Chart!$F$2,Q851&lt;=Chart!$F$3),I851,#N/A)</f>
        <v>#N/A</v>
      </c>
      <c r="AF851" t="e">
        <f>IF(AND(Q851&gt;=Chart!$F$2,Q851&lt;=Chart!$F$3),H851/100,#N/A)</f>
        <v>#N/A</v>
      </c>
      <c r="AG851" t="e">
        <f>IF(AND(Q851&gt;=Chart!$F$2,Q851&lt;=Chart!$F$3),W851/100,#N/A)</f>
        <v>#N/A</v>
      </c>
    </row>
    <row r="852" spans="1:33" x14ac:dyDescent="0.25">
      <c r="A852">
        <v>1477402200</v>
      </c>
      <c r="B852">
        <f>INDEX('Daily Data ADJ'!$1:$1048576,MATCH(Calc!$A852,'Daily Data ADJ'!$A:$A,0),MATCH("SPY, CBOE BZX: Close",'Daily Data ADJ'!$1:$1,0))</f>
        <v>191.75559486</v>
      </c>
      <c r="C852">
        <f>INDEX('Daily Data ADJ'!$1:$1048576,MATCH(Calc!$A852,'Daily Data ADJ'!$A:$A,0),MATCH("EFFR, FRED: Close",'Daily Data ADJ'!$1:$1,0))</f>
        <v>0.41</v>
      </c>
      <c r="D852" t="str">
        <f>INDEX('Daily Data ADJ'!$1:$1048576,MATCH(Calc!$A852,'Daily Data ADJ'!$A:$A,1),MATCH("SOFR, FRED: Close",'Daily Data ADJ'!$1:$1,0))</f>
        <v>NaN</v>
      </c>
      <c r="E852">
        <f>INDEX('Daily Data ADJ'!$1:$1048576,MATCH(Calc!$A852,'Daily Data ADJ'!$A:$A,0),MATCH("UPRO, CBOE BZX: Close",'Daily Data ADJ'!$1:$1,0))</f>
        <v>11.657722400000001</v>
      </c>
      <c r="F852">
        <f>INDEX('Daily Data ADJ'!$1:$1048576,MATCH(Calc!$A852,'Daily Data ADJ'!$A:$A,0),MATCH("ES1!, CME_MINI: Close",'Daily Data ADJ'!$1:$1,0))</f>
        <v>2138</v>
      </c>
      <c r="G852">
        <f>INDEX('Daily Data ADJ'!$1:$1048576,MATCH(Calc!$A852,'Daily Data ADJ'!$A:$A,0),MATCH("ES2!, CME_MINI: Close",'Daily Data ADJ'!$1:$1,0))</f>
        <v>2132.5</v>
      </c>
      <c r="H852">
        <f>INDEX('QUANDL MULTPL SP500_DIV_YIELD_M'!$A:$G,MATCH(Calc!$A852,'QUANDL MULTPL SP500_DIV_YIELD_M'!$A:$A,1),MATCH('QUANDL MULTPL SP500_DIV_YIELD_M'!$E$1,'QUANDL MULTPL SP500_DIV_YIELD_M'!$A$1:$G$1,0))</f>
        <v>2.09</v>
      </c>
      <c r="I852" s="5">
        <f t="shared" si="78"/>
        <v>1.0649647767111605E-2</v>
      </c>
      <c r="J852" s="1">
        <f>A852/24/60/60+DATE(1970,1,1)</f>
        <v>42668.5625</v>
      </c>
      <c r="K852" s="3">
        <f t="shared" si="81"/>
        <v>1</v>
      </c>
      <c r="L852" s="6">
        <f>(1+Chart!$F$4)^(1/(365/K852))-1</f>
        <v>6.6592785027408397E-5</v>
      </c>
      <c r="M852" s="6">
        <f t="shared" si="82"/>
        <v>1.1209974895010077E-5</v>
      </c>
      <c r="N852" s="6">
        <f t="shared" si="83"/>
        <v>2.902326963183377E-5</v>
      </c>
      <c r="O852">
        <f>O851*(B852/B851)</f>
        <v>191.75559486000114</v>
      </c>
      <c r="P852">
        <f t="shared" si="79"/>
        <v>2016</v>
      </c>
      <c r="Q852" s="1">
        <f t="shared" si="80"/>
        <v>42668.5625</v>
      </c>
      <c r="R852">
        <f>IF(B853="",R851,IF(Q852&gt;=Chart!$F$2,E852,0))</f>
        <v>0</v>
      </c>
      <c r="S852">
        <f>IF(B853="",S851,IFERROR(IF(AND(R852&gt;0,R851=0),R852,(1+(B853/B852-1)*Calc!$Z$1)*S851),0))</f>
        <v>0</v>
      </c>
      <c r="T852">
        <f>IF(B853="",T851,IFERROR(IF(AND(R852&gt;0,R851=0),R852,(1+(B853/B852-1)*Calc!$Z$1-L853)*T851),0))</f>
        <v>0</v>
      </c>
      <c r="U852">
        <f>IF(B853="",U851,IFERROR(IF(AND(R852&gt;0,R851=0),R852,(1+(B853/B852-1)*Calc!$Z$1-M853*2)*U851),0))</f>
        <v>0</v>
      </c>
      <c r="V852">
        <f>IF(B853="",V851,IFERROR(IF(AND(R852&gt;0,R851=0),R852,(1+(B853/B852-1)*Calc!$Z$1-N853*2)*V851),0))</f>
        <v>0</v>
      </c>
      <c r="W852">
        <f>IF(ISNUMBER(C852),C852,W851)</f>
        <v>0.41</v>
      </c>
      <c r="Y852" s="1" t="e">
        <f>IF(AND(Q852&gt;=Chart!$F$2,Q852&lt;=Chart!$F$3),Q852,#N/A)</f>
        <v>#N/A</v>
      </c>
      <c r="Z852" t="e">
        <f>IF(AND(Q852&gt;=Chart!$F$2,Q852&lt;=Chart!$F$3),R852,#N/A)</f>
        <v>#N/A</v>
      </c>
      <c r="AA852" t="e">
        <f>IF(AND(Q852&gt;=Chart!$F$2,Q852&lt;=Chart!$F$3),S852,#N/A)</f>
        <v>#N/A</v>
      </c>
      <c r="AB852" t="e">
        <f>IF(AND(Q852&gt;=Chart!$F$2,Q852&lt;=Chart!$F$3),T852,#N/A)</f>
        <v>#N/A</v>
      </c>
      <c r="AC852" t="e">
        <f>IF(AND(Q852&gt;=Chart!$F$2,Q852&lt;=Chart!$F$3),U852,#N/A)</f>
        <v>#N/A</v>
      </c>
      <c r="AD852" t="e">
        <f>IF(AND(Q852&gt;=Chart!$F$2,Q852&lt;=Chart!$F$3),V852,#N/A)</f>
        <v>#N/A</v>
      </c>
      <c r="AE852" t="e">
        <f>IF(AND(Q852&gt;=Chart!$F$2,Q852&lt;=Chart!$F$3),I852,#N/A)</f>
        <v>#N/A</v>
      </c>
      <c r="AF852" t="e">
        <f>IF(AND(Q852&gt;=Chart!$F$2,Q852&lt;=Chart!$F$3),H852/100,#N/A)</f>
        <v>#N/A</v>
      </c>
      <c r="AG852" t="e">
        <f>IF(AND(Q852&gt;=Chart!$F$2,Q852&lt;=Chart!$F$3),W852/100,#N/A)</f>
        <v>#N/A</v>
      </c>
    </row>
    <row r="853" spans="1:33" x14ac:dyDescent="0.25">
      <c r="A853">
        <v>1477488600</v>
      </c>
      <c r="B853">
        <f>INDEX('Daily Data ADJ'!$1:$1048576,MATCH(Calc!$A853,'Daily Data ADJ'!$A:$A,0),MATCH("SPY, CBOE BZX: Close",'Daily Data ADJ'!$1:$1,0))</f>
        <v>191.37059740000001</v>
      </c>
      <c r="C853">
        <f>INDEX('Daily Data ADJ'!$1:$1048576,MATCH(Calc!$A853,'Daily Data ADJ'!$A:$A,0),MATCH("EFFR, FRED: Close",'Daily Data ADJ'!$1:$1,0))</f>
        <v>0.41</v>
      </c>
      <c r="D853" t="str">
        <f>INDEX('Daily Data ADJ'!$1:$1048576,MATCH(Calc!$A853,'Daily Data ADJ'!$A:$A,1),MATCH("SOFR, FRED: Close",'Daily Data ADJ'!$1:$1,0))</f>
        <v>NaN</v>
      </c>
      <c r="E853">
        <f>INDEX('Daily Data ADJ'!$1:$1048576,MATCH(Calc!$A853,'Daily Data ADJ'!$A:$A,0),MATCH("UPRO, CBOE BZX: Close",'Daily Data ADJ'!$1:$1,0))</f>
        <v>11.584125589999999</v>
      </c>
      <c r="F853">
        <f>INDEX('Daily Data ADJ'!$1:$1048576,MATCH(Calc!$A853,'Daily Data ADJ'!$A:$A,0),MATCH("ES1!, CME_MINI: Close",'Daily Data ADJ'!$1:$1,0))</f>
        <v>2134</v>
      </c>
      <c r="G853">
        <f>INDEX('Daily Data ADJ'!$1:$1048576,MATCH(Calc!$A853,'Daily Data ADJ'!$A:$A,0),MATCH("ES2!, CME_MINI: Close",'Daily Data ADJ'!$1:$1,0))</f>
        <v>2128.75</v>
      </c>
      <c r="H853">
        <f>INDEX('QUANDL MULTPL SP500_DIV_YIELD_M'!$A:$G,MATCH(Calc!$A853,'QUANDL MULTPL SP500_DIV_YIELD_M'!$A:$A,1),MATCH('QUANDL MULTPL SP500_DIV_YIELD_M'!$E$1,'QUANDL MULTPL SP500_DIV_YIELD_M'!$A$1:$G$1,0))</f>
        <v>2.09</v>
      </c>
      <c r="I853" s="5">
        <f t="shared" si="78"/>
        <v>1.1095580267622664E-2</v>
      </c>
      <c r="J853" s="1">
        <f>A853/24/60/60+DATE(1970,1,1)</f>
        <v>42669.5625</v>
      </c>
      <c r="K853" s="3">
        <f t="shared" si="81"/>
        <v>1</v>
      </c>
      <c r="L853" s="6">
        <f>(1+Chart!$F$4)^(1/(365/K853))-1</f>
        <v>6.6592785027408397E-5</v>
      </c>
      <c r="M853" s="6">
        <f t="shared" si="82"/>
        <v>1.1209974895010077E-5</v>
      </c>
      <c r="N853" s="6">
        <f t="shared" si="83"/>
        <v>3.0231897779398054E-5</v>
      </c>
      <c r="O853">
        <f>O852*(B853/B852)</f>
        <v>191.37059740000115</v>
      </c>
      <c r="P853">
        <f t="shared" si="79"/>
        <v>2016</v>
      </c>
      <c r="Q853" s="1">
        <f t="shared" si="80"/>
        <v>42669.5625</v>
      </c>
      <c r="R853">
        <f>IF(B854="",R852,IF(Q853&gt;=Chart!$F$2,E853,0))</f>
        <v>0</v>
      </c>
      <c r="S853">
        <f>IF(B854="",S852,IFERROR(IF(AND(R853&gt;0,R852=0),R853,(1+(B854/B853-1)*Calc!$Z$1)*S852),0))</f>
        <v>0</v>
      </c>
      <c r="T853">
        <f>IF(B854="",T852,IFERROR(IF(AND(R853&gt;0,R852=0),R853,(1+(B854/B853-1)*Calc!$Z$1-L854)*T852),0))</f>
        <v>0</v>
      </c>
      <c r="U853">
        <f>IF(B854="",U852,IFERROR(IF(AND(R853&gt;0,R852=0),R853,(1+(B854/B853-1)*Calc!$Z$1-M854*2)*U852),0))</f>
        <v>0</v>
      </c>
      <c r="V853">
        <f>IF(B854="",V852,IFERROR(IF(AND(R853&gt;0,R852=0),R853,(1+(B854/B853-1)*Calc!$Z$1-N854*2)*V852),0))</f>
        <v>0</v>
      </c>
      <c r="W853">
        <f>IF(ISNUMBER(C853),C853,W852)</f>
        <v>0.41</v>
      </c>
      <c r="Y853" s="1" t="e">
        <f>IF(AND(Q853&gt;=Chart!$F$2,Q853&lt;=Chart!$F$3),Q853,#N/A)</f>
        <v>#N/A</v>
      </c>
      <c r="Z853" t="e">
        <f>IF(AND(Q853&gt;=Chart!$F$2,Q853&lt;=Chart!$F$3),R853,#N/A)</f>
        <v>#N/A</v>
      </c>
      <c r="AA853" t="e">
        <f>IF(AND(Q853&gt;=Chart!$F$2,Q853&lt;=Chart!$F$3),S853,#N/A)</f>
        <v>#N/A</v>
      </c>
      <c r="AB853" t="e">
        <f>IF(AND(Q853&gt;=Chart!$F$2,Q853&lt;=Chart!$F$3),T853,#N/A)</f>
        <v>#N/A</v>
      </c>
      <c r="AC853" t="e">
        <f>IF(AND(Q853&gt;=Chart!$F$2,Q853&lt;=Chart!$F$3),U853,#N/A)</f>
        <v>#N/A</v>
      </c>
      <c r="AD853" t="e">
        <f>IF(AND(Q853&gt;=Chart!$F$2,Q853&lt;=Chart!$F$3),V853,#N/A)</f>
        <v>#N/A</v>
      </c>
      <c r="AE853" t="e">
        <f>IF(AND(Q853&gt;=Chart!$F$2,Q853&lt;=Chart!$F$3),I853,#N/A)</f>
        <v>#N/A</v>
      </c>
      <c r="AF853" t="e">
        <f>IF(AND(Q853&gt;=Chart!$F$2,Q853&lt;=Chart!$F$3),H853/100,#N/A)</f>
        <v>#N/A</v>
      </c>
      <c r="AG853" t="e">
        <f>IF(AND(Q853&gt;=Chart!$F$2,Q853&lt;=Chart!$F$3),W853/100,#N/A)</f>
        <v>#N/A</v>
      </c>
    </row>
    <row r="854" spans="1:33" x14ac:dyDescent="0.25">
      <c r="A854">
        <v>1477575000</v>
      </c>
      <c r="B854">
        <f>INDEX('Daily Data ADJ'!$1:$1048576,MATCH(Calc!$A854,'Daily Data ADJ'!$A:$A,0),MATCH("SPY, CBOE BZX: Close",'Daily Data ADJ'!$1:$1,0))</f>
        <v>190.86025193</v>
      </c>
      <c r="C854">
        <f>INDEX('Daily Data ADJ'!$1:$1048576,MATCH(Calc!$A854,'Daily Data ADJ'!$A:$A,0),MATCH("EFFR, FRED: Close",'Daily Data ADJ'!$1:$1,0))</f>
        <v>0.41</v>
      </c>
      <c r="D854" t="str">
        <f>INDEX('Daily Data ADJ'!$1:$1048576,MATCH(Calc!$A854,'Daily Data ADJ'!$A:$A,1),MATCH("SOFR, FRED: Close",'Daily Data ADJ'!$1:$1,0))</f>
        <v>NaN</v>
      </c>
      <c r="E854">
        <f>INDEX('Daily Data ADJ'!$1:$1048576,MATCH(Calc!$A854,'Daily Data ADJ'!$A:$A,0),MATCH("UPRO, CBOE BZX: Close",'Daily Data ADJ'!$1:$1,0))</f>
        <v>11.48599652</v>
      </c>
      <c r="F854">
        <f>INDEX('Daily Data ADJ'!$1:$1048576,MATCH(Calc!$A854,'Daily Data ADJ'!$A:$A,0),MATCH("ES1!, CME_MINI: Close",'Daily Data ADJ'!$1:$1,0))</f>
        <v>2123.5</v>
      </c>
      <c r="G854">
        <f>INDEX('Daily Data ADJ'!$1:$1048576,MATCH(Calc!$A854,'Daily Data ADJ'!$A:$A,0),MATCH("ES2!, CME_MINI: Close",'Daily Data ADJ'!$1:$1,0))</f>
        <v>2118</v>
      </c>
      <c r="H854">
        <f>INDEX('QUANDL MULTPL SP500_DIV_YIELD_M'!$A:$G,MATCH(Calc!$A854,'QUANDL MULTPL SP500_DIV_YIELD_M'!$A:$A,1),MATCH('QUANDL MULTPL SP500_DIV_YIELD_M'!$E$1,'QUANDL MULTPL SP500_DIV_YIELD_M'!$A$1:$G$1,0))</f>
        <v>2.09</v>
      </c>
      <c r="I854" s="5">
        <f t="shared" si="78"/>
        <v>1.0579926822731536E-2</v>
      </c>
      <c r="J854" s="1">
        <f>A854/24/60/60+DATE(1970,1,1)</f>
        <v>42670.5625</v>
      </c>
      <c r="K854" s="3">
        <f t="shared" si="81"/>
        <v>1</v>
      </c>
      <c r="L854" s="6">
        <f>(1+Chart!$F$4)^(1/(365/K854))-1</f>
        <v>6.6592785027408397E-5</v>
      </c>
      <c r="M854" s="6">
        <f t="shared" si="82"/>
        <v>1.1209974895010077E-5</v>
      </c>
      <c r="N854" s="6">
        <f t="shared" si="83"/>
        <v>2.8834254178766727E-5</v>
      </c>
      <c r="O854">
        <f>O853*(B854/B853)</f>
        <v>190.86025193000114</v>
      </c>
      <c r="P854">
        <f t="shared" si="79"/>
        <v>2016</v>
      </c>
      <c r="Q854" s="1">
        <f t="shared" si="80"/>
        <v>42670.5625</v>
      </c>
      <c r="R854">
        <f>IF(B855="",R853,IF(Q854&gt;=Chart!$F$2,E854,0))</f>
        <v>0</v>
      </c>
      <c r="S854">
        <f>IF(B855="",S853,IFERROR(IF(AND(R854&gt;0,R853=0),R854,(1+(B855/B854-1)*Calc!$Z$1)*S853),0))</f>
        <v>0</v>
      </c>
      <c r="T854">
        <f>IF(B855="",T853,IFERROR(IF(AND(R854&gt;0,R853=0),R854,(1+(B855/B854-1)*Calc!$Z$1-L855)*T853),0))</f>
        <v>0</v>
      </c>
      <c r="U854">
        <f>IF(B855="",U853,IFERROR(IF(AND(R854&gt;0,R853=0),R854,(1+(B855/B854-1)*Calc!$Z$1-M855*2)*U853),0))</f>
        <v>0</v>
      </c>
      <c r="V854">
        <f>IF(B855="",V853,IFERROR(IF(AND(R854&gt;0,R853=0),R854,(1+(B855/B854-1)*Calc!$Z$1-N855*2)*V853),0))</f>
        <v>0</v>
      </c>
      <c r="W854">
        <f>IF(ISNUMBER(C854),C854,W853)</f>
        <v>0.41</v>
      </c>
      <c r="Y854" s="1" t="e">
        <f>IF(AND(Q854&gt;=Chart!$F$2,Q854&lt;=Chart!$F$3),Q854,#N/A)</f>
        <v>#N/A</v>
      </c>
      <c r="Z854" t="e">
        <f>IF(AND(Q854&gt;=Chart!$F$2,Q854&lt;=Chart!$F$3),R854,#N/A)</f>
        <v>#N/A</v>
      </c>
      <c r="AA854" t="e">
        <f>IF(AND(Q854&gt;=Chart!$F$2,Q854&lt;=Chart!$F$3),S854,#N/A)</f>
        <v>#N/A</v>
      </c>
      <c r="AB854" t="e">
        <f>IF(AND(Q854&gt;=Chart!$F$2,Q854&lt;=Chart!$F$3),T854,#N/A)</f>
        <v>#N/A</v>
      </c>
      <c r="AC854" t="e">
        <f>IF(AND(Q854&gt;=Chart!$F$2,Q854&lt;=Chart!$F$3),U854,#N/A)</f>
        <v>#N/A</v>
      </c>
      <c r="AD854" t="e">
        <f>IF(AND(Q854&gt;=Chart!$F$2,Q854&lt;=Chart!$F$3),V854,#N/A)</f>
        <v>#N/A</v>
      </c>
      <c r="AE854" t="e">
        <f>IF(AND(Q854&gt;=Chart!$F$2,Q854&lt;=Chart!$F$3),I854,#N/A)</f>
        <v>#N/A</v>
      </c>
      <c r="AF854" t="e">
        <f>IF(AND(Q854&gt;=Chart!$F$2,Q854&lt;=Chart!$F$3),H854/100,#N/A)</f>
        <v>#N/A</v>
      </c>
      <c r="AG854" t="e">
        <f>IF(AND(Q854&gt;=Chart!$F$2,Q854&lt;=Chart!$F$3),W854/100,#N/A)</f>
        <v>#N/A</v>
      </c>
    </row>
    <row r="855" spans="1:33" x14ac:dyDescent="0.25">
      <c r="A855">
        <v>1477661400</v>
      </c>
      <c r="B855">
        <f>INDEX('Daily Data ADJ'!$1:$1048576,MATCH(Calc!$A855,'Daily Data ADJ'!$A:$A,0),MATCH("SPY, CBOE BZX: Close",'Daily Data ADJ'!$1:$1,0))</f>
        <v>190.29618589</v>
      </c>
      <c r="C855">
        <f>INDEX('Daily Data ADJ'!$1:$1048576,MATCH(Calc!$A855,'Daily Data ADJ'!$A:$A,0),MATCH("EFFR, FRED: Close",'Daily Data ADJ'!$1:$1,0))</f>
        <v>0.41</v>
      </c>
      <c r="D855" t="str">
        <f>INDEX('Daily Data ADJ'!$1:$1048576,MATCH(Calc!$A855,'Daily Data ADJ'!$A:$A,1),MATCH("SOFR, FRED: Close",'Daily Data ADJ'!$1:$1,0))</f>
        <v>NaN</v>
      </c>
      <c r="E855">
        <f>INDEX('Daily Data ADJ'!$1:$1048576,MATCH(Calc!$A855,'Daily Data ADJ'!$A:$A,0),MATCH("UPRO, CBOE BZX: Close",'Daily Data ADJ'!$1:$1,0))</f>
        <v>11.37478389</v>
      </c>
      <c r="F855">
        <f>INDEX('Daily Data ADJ'!$1:$1048576,MATCH(Calc!$A855,'Daily Data ADJ'!$A:$A,0),MATCH("ES1!, CME_MINI: Close",'Daily Data ADJ'!$1:$1,0))</f>
        <v>2123.75</v>
      </c>
      <c r="G855">
        <f>INDEX('Daily Data ADJ'!$1:$1048576,MATCH(Calc!$A855,'Daily Data ADJ'!$A:$A,0),MATCH("ES2!, CME_MINI: Close",'Daily Data ADJ'!$1:$1,0))</f>
        <v>2118.5</v>
      </c>
      <c r="H855">
        <f>INDEX('QUANDL MULTPL SP500_DIV_YIELD_M'!$A:$G,MATCH(Calc!$A855,'QUANDL MULTPL SP500_DIV_YIELD_M'!$A:$A,1),MATCH('QUANDL MULTPL SP500_DIV_YIELD_M'!$E$1,'QUANDL MULTPL SP500_DIV_YIELD_M'!$A$1:$G$1,0))</f>
        <v>2.09</v>
      </c>
      <c r="I855" s="5">
        <f t="shared" si="78"/>
        <v>1.1048436060434898E-2</v>
      </c>
      <c r="J855" s="1">
        <f>A855/24/60/60+DATE(1970,1,1)</f>
        <v>42671.5625</v>
      </c>
      <c r="K855" s="3">
        <f t="shared" si="81"/>
        <v>1</v>
      </c>
      <c r="L855" s="6">
        <f>(1+Chart!$F$4)^(1/(365/K855))-1</f>
        <v>6.6592785027408397E-5</v>
      </c>
      <c r="M855" s="6">
        <f t="shared" si="82"/>
        <v>1.1209974895010077E-5</v>
      </c>
      <c r="N855" s="6">
        <f t="shared" si="83"/>
        <v>3.0104146138576482E-5</v>
      </c>
      <c r="O855">
        <f>O854*(B855/B854)</f>
        <v>190.29618589000114</v>
      </c>
      <c r="P855">
        <f t="shared" si="79"/>
        <v>2016</v>
      </c>
      <c r="Q855" s="1">
        <f t="shared" si="80"/>
        <v>42671.5625</v>
      </c>
      <c r="R855">
        <f>IF(B856="",R854,IF(Q855&gt;=Chart!$F$2,E855,0))</f>
        <v>0</v>
      </c>
      <c r="S855">
        <f>IF(B856="",S854,IFERROR(IF(AND(R855&gt;0,R854=0),R855,(1+(B856/B855-1)*Calc!$Z$1)*S854),0))</f>
        <v>0</v>
      </c>
      <c r="T855">
        <f>IF(B856="",T854,IFERROR(IF(AND(R855&gt;0,R854=0),R855,(1+(B856/B855-1)*Calc!$Z$1-L856)*T854),0))</f>
        <v>0</v>
      </c>
      <c r="U855">
        <f>IF(B856="",U854,IFERROR(IF(AND(R855&gt;0,R854=0),R855,(1+(B856/B855-1)*Calc!$Z$1-M856*2)*U854),0))</f>
        <v>0</v>
      </c>
      <c r="V855">
        <f>IF(B856="",V854,IFERROR(IF(AND(R855&gt;0,R854=0),R855,(1+(B856/B855-1)*Calc!$Z$1-N856*2)*V854),0))</f>
        <v>0</v>
      </c>
      <c r="W855">
        <f>IF(ISNUMBER(C855),C855,W854)</f>
        <v>0.41</v>
      </c>
      <c r="Y855" s="1" t="e">
        <f>IF(AND(Q855&gt;=Chart!$F$2,Q855&lt;=Chart!$F$3),Q855,#N/A)</f>
        <v>#N/A</v>
      </c>
      <c r="Z855" t="e">
        <f>IF(AND(Q855&gt;=Chart!$F$2,Q855&lt;=Chart!$F$3),R855,#N/A)</f>
        <v>#N/A</v>
      </c>
      <c r="AA855" t="e">
        <f>IF(AND(Q855&gt;=Chart!$F$2,Q855&lt;=Chart!$F$3),S855,#N/A)</f>
        <v>#N/A</v>
      </c>
      <c r="AB855" t="e">
        <f>IF(AND(Q855&gt;=Chart!$F$2,Q855&lt;=Chart!$F$3),T855,#N/A)</f>
        <v>#N/A</v>
      </c>
      <c r="AC855" t="e">
        <f>IF(AND(Q855&gt;=Chart!$F$2,Q855&lt;=Chart!$F$3),U855,#N/A)</f>
        <v>#N/A</v>
      </c>
      <c r="AD855" t="e">
        <f>IF(AND(Q855&gt;=Chart!$F$2,Q855&lt;=Chart!$F$3),V855,#N/A)</f>
        <v>#N/A</v>
      </c>
      <c r="AE855" t="e">
        <f>IF(AND(Q855&gt;=Chart!$F$2,Q855&lt;=Chart!$F$3),I855,#N/A)</f>
        <v>#N/A</v>
      </c>
      <c r="AF855" t="e">
        <f>IF(AND(Q855&gt;=Chart!$F$2,Q855&lt;=Chart!$F$3),H855/100,#N/A)</f>
        <v>#N/A</v>
      </c>
      <c r="AG855" t="e">
        <f>IF(AND(Q855&gt;=Chart!$F$2,Q855&lt;=Chart!$F$3),W855/100,#N/A)</f>
        <v>#N/A</v>
      </c>
    </row>
    <row r="856" spans="1:33" x14ac:dyDescent="0.25">
      <c r="A856">
        <v>1477920600</v>
      </c>
      <c r="B856">
        <f>INDEX('Daily Data ADJ'!$1:$1048576,MATCH(Calc!$A856,'Daily Data ADJ'!$A:$A,0),MATCH("SPY, CBOE BZX: Close",'Daily Data ADJ'!$1:$1,0))</f>
        <v>190.30513931999999</v>
      </c>
      <c r="C856">
        <f>INDEX('Daily Data ADJ'!$1:$1048576,MATCH(Calc!$A856,'Daily Data ADJ'!$A:$A,0),MATCH("EFFR, FRED: Close",'Daily Data ADJ'!$1:$1,0))</f>
        <v>0.31</v>
      </c>
      <c r="D856" t="str">
        <f>INDEX('Daily Data ADJ'!$1:$1048576,MATCH(Calc!$A856,'Daily Data ADJ'!$A:$A,1),MATCH("SOFR, FRED: Close",'Daily Data ADJ'!$1:$1,0))</f>
        <v>NaN</v>
      </c>
      <c r="E856">
        <f>INDEX('Daily Data ADJ'!$1:$1048576,MATCH(Calc!$A856,'Daily Data ADJ'!$A:$A,0),MATCH("UPRO, CBOE BZX: Close",'Daily Data ADJ'!$1:$1,0))</f>
        <v>11.3666068</v>
      </c>
      <c r="F856">
        <f>INDEX('Daily Data ADJ'!$1:$1048576,MATCH(Calc!$A856,'Daily Data ADJ'!$A:$A,0),MATCH("ES1!, CME_MINI: Close",'Daily Data ADJ'!$1:$1,0))</f>
        <v>2120</v>
      </c>
      <c r="G856">
        <f>INDEX('Daily Data ADJ'!$1:$1048576,MATCH(Calc!$A856,'Daily Data ADJ'!$A:$A,0),MATCH("ES2!, CME_MINI: Close",'Daily Data ADJ'!$1:$1,0))</f>
        <v>2114.5</v>
      </c>
      <c r="H856">
        <f>INDEX('QUANDL MULTPL SP500_DIV_YIELD_M'!$A:$G,MATCH(Calc!$A856,'QUANDL MULTPL SP500_DIV_YIELD_M'!$A:$A,1),MATCH('QUANDL MULTPL SP500_DIV_YIELD_M'!$E$1,'QUANDL MULTPL SP500_DIV_YIELD_M'!$A$1:$G$1,0))</f>
        <v>2.11</v>
      </c>
      <c r="I856" s="5">
        <f t="shared" si="78"/>
        <v>1.0762955297371358E-2</v>
      </c>
      <c r="J856" s="1">
        <f>A856/24/60/60+DATE(1970,1,1)</f>
        <v>42674.5625</v>
      </c>
      <c r="K856" s="3">
        <f t="shared" si="81"/>
        <v>3</v>
      </c>
      <c r="L856" s="6">
        <f>(1+Chart!$F$4)^(1/(365/K856))-1</f>
        <v>1.9979165917494157E-4</v>
      </c>
      <c r="M856" s="6">
        <f t="shared" si="82"/>
        <v>2.5440363934592369E-5</v>
      </c>
      <c r="N856" s="6">
        <f t="shared" si="83"/>
        <v>8.7993846292322431E-5</v>
      </c>
      <c r="O856">
        <f>O855*(B856/B855)</f>
        <v>190.30513932000116</v>
      </c>
      <c r="P856">
        <f t="shared" si="79"/>
        <v>2016</v>
      </c>
      <c r="Q856" s="1">
        <f t="shared" si="80"/>
        <v>42674.5625</v>
      </c>
      <c r="R856">
        <f>IF(B857="",R855,IF(Q856&gt;=Chart!$F$2,E856,0))</f>
        <v>0</v>
      </c>
      <c r="S856">
        <f>IF(B857="",S855,IFERROR(IF(AND(R856&gt;0,R855=0),R856,(1+(B857/B856-1)*Calc!$Z$1)*S855),0))</f>
        <v>0</v>
      </c>
      <c r="T856">
        <f>IF(B857="",T855,IFERROR(IF(AND(R856&gt;0,R855=0),R856,(1+(B857/B856-1)*Calc!$Z$1-L857)*T855),0))</f>
        <v>0</v>
      </c>
      <c r="U856">
        <f>IF(B857="",U855,IFERROR(IF(AND(R856&gt;0,R855=0),R856,(1+(B857/B856-1)*Calc!$Z$1-M857*2)*U855),0))</f>
        <v>0</v>
      </c>
      <c r="V856">
        <f>IF(B857="",V855,IFERROR(IF(AND(R856&gt;0,R855=0),R856,(1+(B857/B856-1)*Calc!$Z$1-N857*2)*V855),0))</f>
        <v>0</v>
      </c>
      <c r="W856">
        <f>IF(ISNUMBER(C856),C856,W855)</f>
        <v>0.31</v>
      </c>
      <c r="Y856" s="1" t="e">
        <f>IF(AND(Q856&gt;=Chart!$F$2,Q856&lt;=Chart!$F$3),Q856,#N/A)</f>
        <v>#N/A</v>
      </c>
      <c r="Z856" t="e">
        <f>IF(AND(Q856&gt;=Chart!$F$2,Q856&lt;=Chart!$F$3),R856,#N/A)</f>
        <v>#N/A</v>
      </c>
      <c r="AA856" t="e">
        <f>IF(AND(Q856&gt;=Chart!$F$2,Q856&lt;=Chart!$F$3),S856,#N/A)</f>
        <v>#N/A</v>
      </c>
      <c r="AB856" t="e">
        <f>IF(AND(Q856&gt;=Chart!$F$2,Q856&lt;=Chart!$F$3),T856,#N/A)</f>
        <v>#N/A</v>
      </c>
      <c r="AC856" t="e">
        <f>IF(AND(Q856&gt;=Chart!$F$2,Q856&lt;=Chart!$F$3),U856,#N/A)</f>
        <v>#N/A</v>
      </c>
      <c r="AD856" t="e">
        <f>IF(AND(Q856&gt;=Chart!$F$2,Q856&lt;=Chart!$F$3),V856,#N/A)</f>
        <v>#N/A</v>
      </c>
      <c r="AE856" t="e">
        <f>IF(AND(Q856&gt;=Chart!$F$2,Q856&lt;=Chart!$F$3),I856,#N/A)</f>
        <v>#N/A</v>
      </c>
      <c r="AF856" t="e">
        <f>IF(AND(Q856&gt;=Chart!$F$2,Q856&lt;=Chart!$F$3),H856/100,#N/A)</f>
        <v>#N/A</v>
      </c>
      <c r="AG856" t="e">
        <f>IF(AND(Q856&gt;=Chart!$F$2,Q856&lt;=Chart!$F$3),W856/100,#N/A)</f>
        <v>#N/A</v>
      </c>
    </row>
    <row r="857" spans="1:33" x14ac:dyDescent="0.25">
      <c r="A857">
        <v>1478007000</v>
      </c>
      <c r="B857">
        <f>INDEX('Daily Data ADJ'!$1:$1048576,MATCH(Calc!$A857,'Daily Data ADJ'!$A:$A,0),MATCH("SPY, CBOE BZX: Close",'Daily Data ADJ'!$1:$1,0))</f>
        <v>188.92631120999999</v>
      </c>
      <c r="C857">
        <f>INDEX('Daily Data ADJ'!$1:$1048576,MATCH(Calc!$A857,'Daily Data ADJ'!$A:$A,0),MATCH("EFFR, FRED: Close",'Daily Data ADJ'!$1:$1,0))</f>
        <v>0.41</v>
      </c>
      <c r="D857" t="str">
        <f>INDEX('Daily Data ADJ'!$1:$1048576,MATCH(Calc!$A857,'Daily Data ADJ'!$A:$A,1),MATCH("SOFR, FRED: Close",'Daily Data ADJ'!$1:$1,0))</f>
        <v>NaN</v>
      </c>
      <c r="E857">
        <f>INDEX('Daily Data ADJ'!$1:$1048576,MATCH(Calc!$A857,'Daily Data ADJ'!$A:$A,0),MATCH("UPRO, CBOE BZX: Close",'Daily Data ADJ'!$1:$1,0))</f>
        <v>11.13763928</v>
      </c>
      <c r="F857">
        <f>INDEX('Daily Data ADJ'!$1:$1048576,MATCH(Calc!$A857,'Daily Data ADJ'!$A:$A,0),MATCH("ES1!, CME_MINI: Close",'Daily Data ADJ'!$1:$1,0))</f>
        <v>2103.75</v>
      </c>
      <c r="G857">
        <f>INDEX('Daily Data ADJ'!$1:$1048576,MATCH(Calc!$A857,'Daily Data ADJ'!$A:$A,0),MATCH("ES2!, CME_MINI: Close",'Daily Data ADJ'!$1:$1,0))</f>
        <v>2098.25</v>
      </c>
      <c r="H857">
        <f>INDEX('QUANDL MULTPL SP500_DIV_YIELD_M'!$A:$G,MATCH(Calc!$A857,'QUANDL MULTPL SP500_DIV_YIELD_M'!$A:$A,1),MATCH('QUANDL MULTPL SP500_DIV_YIELD_M'!$E$1,'QUANDL MULTPL SP500_DIV_YIELD_M'!$A$1:$G$1,0))</f>
        <v>2.11</v>
      </c>
      <c r="I857" s="5">
        <f t="shared" si="78"/>
        <v>1.0683422097953022E-2</v>
      </c>
      <c r="J857" s="1">
        <f>A857/24/60/60+DATE(1970,1,1)</f>
        <v>42675.5625</v>
      </c>
      <c r="K857" s="3">
        <f t="shared" si="81"/>
        <v>1</v>
      </c>
      <c r="L857" s="6">
        <f>(1+Chart!$F$4)^(1/(365/K857))-1</f>
        <v>6.6592785027408397E-5</v>
      </c>
      <c r="M857" s="6">
        <f t="shared" si="82"/>
        <v>1.1209974895010077E-5</v>
      </c>
      <c r="N857" s="6">
        <f t="shared" si="83"/>
        <v>2.9114828123066872E-5</v>
      </c>
      <c r="O857">
        <f>O856*(B857/B856)</f>
        <v>188.92631121000113</v>
      </c>
      <c r="P857">
        <f t="shared" si="79"/>
        <v>2016</v>
      </c>
      <c r="Q857" s="1">
        <f t="shared" si="80"/>
        <v>42675.5625</v>
      </c>
      <c r="R857">
        <f>IF(B858="",R856,IF(Q857&gt;=Chart!$F$2,E857,0))</f>
        <v>0</v>
      </c>
      <c r="S857">
        <f>IF(B858="",S856,IFERROR(IF(AND(R857&gt;0,R856=0),R857,(1+(B858/B857-1)*Calc!$Z$1)*S856),0))</f>
        <v>0</v>
      </c>
      <c r="T857">
        <f>IF(B858="",T856,IFERROR(IF(AND(R857&gt;0,R856=0),R857,(1+(B858/B857-1)*Calc!$Z$1-L858)*T856),0))</f>
        <v>0</v>
      </c>
      <c r="U857">
        <f>IF(B858="",U856,IFERROR(IF(AND(R857&gt;0,R856=0),R857,(1+(B858/B857-1)*Calc!$Z$1-M858*2)*U856),0))</f>
        <v>0</v>
      </c>
      <c r="V857">
        <f>IF(B858="",V856,IFERROR(IF(AND(R857&gt;0,R856=0),R857,(1+(B858/B857-1)*Calc!$Z$1-N858*2)*V856),0))</f>
        <v>0</v>
      </c>
      <c r="W857">
        <f>IF(ISNUMBER(C857),C857,W856)</f>
        <v>0.41</v>
      </c>
      <c r="Y857" s="1" t="e">
        <f>IF(AND(Q857&gt;=Chart!$F$2,Q857&lt;=Chart!$F$3),Q857,#N/A)</f>
        <v>#N/A</v>
      </c>
      <c r="Z857" t="e">
        <f>IF(AND(Q857&gt;=Chart!$F$2,Q857&lt;=Chart!$F$3),R857,#N/A)</f>
        <v>#N/A</v>
      </c>
      <c r="AA857" t="e">
        <f>IF(AND(Q857&gt;=Chart!$F$2,Q857&lt;=Chart!$F$3),S857,#N/A)</f>
        <v>#N/A</v>
      </c>
      <c r="AB857" t="e">
        <f>IF(AND(Q857&gt;=Chart!$F$2,Q857&lt;=Chart!$F$3),T857,#N/A)</f>
        <v>#N/A</v>
      </c>
      <c r="AC857" t="e">
        <f>IF(AND(Q857&gt;=Chart!$F$2,Q857&lt;=Chart!$F$3),U857,#N/A)</f>
        <v>#N/A</v>
      </c>
      <c r="AD857" t="e">
        <f>IF(AND(Q857&gt;=Chart!$F$2,Q857&lt;=Chart!$F$3),V857,#N/A)</f>
        <v>#N/A</v>
      </c>
      <c r="AE857" t="e">
        <f>IF(AND(Q857&gt;=Chart!$F$2,Q857&lt;=Chart!$F$3),I857,#N/A)</f>
        <v>#N/A</v>
      </c>
      <c r="AF857" t="e">
        <f>IF(AND(Q857&gt;=Chart!$F$2,Q857&lt;=Chart!$F$3),H857/100,#N/A)</f>
        <v>#N/A</v>
      </c>
      <c r="AG857" t="e">
        <f>IF(AND(Q857&gt;=Chart!$F$2,Q857&lt;=Chart!$F$3),W857/100,#N/A)</f>
        <v>#N/A</v>
      </c>
    </row>
    <row r="858" spans="1:33" x14ac:dyDescent="0.25">
      <c r="A858">
        <v>1478093400</v>
      </c>
      <c r="B858">
        <f>INDEX('Daily Data ADJ'!$1:$1048576,MATCH(Calc!$A858,'Daily Data ADJ'!$A:$A,0),MATCH("SPY, CBOE BZX: Close",'Daily Data ADJ'!$1:$1,0))</f>
        <v>187.78922568999999</v>
      </c>
      <c r="C858">
        <f>INDEX('Daily Data ADJ'!$1:$1048576,MATCH(Calc!$A858,'Daily Data ADJ'!$A:$A,0),MATCH("EFFR, FRED: Close",'Daily Data ADJ'!$1:$1,0))</f>
        <v>0.41</v>
      </c>
      <c r="D858" t="str">
        <f>INDEX('Daily Data ADJ'!$1:$1048576,MATCH(Calc!$A858,'Daily Data ADJ'!$A:$A,1),MATCH("SOFR, FRED: Close",'Daily Data ADJ'!$1:$1,0))</f>
        <v>NaN</v>
      </c>
      <c r="E858">
        <f>INDEX('Daily Data ADJ'!$1:$1048576,MATCH(Calc!$A858,'Daily Data ADJ'!$A:$A,0),MATCH("UPRO, CBOE BZX: Close",'Daily Data ADJ'!$1:$1,0))</f>
        <v>10.925025959999999</v>
      </c>
      <c r="F858">
        <f>INDEX('Daily Data ADJ'!$1:$1048576,MATCH(Calc!$A858,'Daily Data ADJ'!$A:$A,0),MATCH("ES1!, CME_MINI: Close",'Daily Data ADJ'!$1:$1,0))</f>
        <v>2092.25</v>
      </c>
      <c r="G858">
        <f>INDEX('Daily Data ADJ'!$1:$1048576,MATCH(Calc!$A858,'Daily Data ADJ'!$A:$A,0),MATCH("ES2!, CME_MINI: Close",'Daily Data ADJ'!$1:$1,0))</f>
        <v>2086.75</v>
      </c>
      <c r="H858">
        <f>INDEX('QUANDL MULTPL SP500_DIV_YIELD_M'!$A:$G,MATCH(Calc!$A858,'QUANDL MULTPL SP500_DIV_YIELD_M'!$A:$A,1),MATCH('QUANDL MULTPL SP500_DIV_YIELD_M'!$E$1,'QUANDL MULTPL SP500_DIV_YIELD_M'!$A$1:$G$1,0))</f>
        <v>2.11</v>
      </c>
      <c r="I858" s="5">
        <f t="shared" si="78"/>
        <v>1.0626393494250087E-2</v>
      </c>
      <c r="J858" s="1">
        <f>A858/24/60/60+DATE(1970,1,1)</f>
        <v>42676.5625</v>
      </c>
      <c r="K858" s="3">
        <f t="shared" si="81"/>
        <v>1</v>
      </c>
      <c r="L858" s="6">
        <f>(1+Chart!$F$4)^(1/(365/K858))-1</f>
        <v>6.6592785027408397E-5</v>
      </c>
      <c r="M858" s="6">
        <f t="shared" si="82"/>
        <v>1.1209974895010077E-5</v>
      </c>
      <c r="N858" s="6">
        <f t="shared" si="83"/>
        <v>2.8960228085406214E-5</v>
      </c>
      <c r="O858">
        <f>O857*(B858/B857)</f>
        <v>187.78922569000113</v>
      </c>
      <c r="P858">
        <f t="shared" si="79"/>
        <v>2016</v>
      </c>
      <c r="Q858" s="1">
        <f t="shared" si="80"/>
        <v>42676.5625</v>
      </c>
      <c r="R858">
        <f>IF(B859="",R857,IF(Q858&gt;=Chart!$F$2,E858,0))</f>
        <v>0</v>
      </c>
      <c r="S858">
        <f>IF(B859="",S857,IFERROR(IF(AND(R858&gt;0,R857=0),R858,(1+(B859/B858-1)*Calc!$Z$1)*S857),0))</f>
        <v>0</v>
      </c>
      <c r="T858">
        <f>IF(B859="",T857,IFERROR(IF(AND(R858&gt;0,R857=0),R858,(1+(B859/B858-1)*Calc!$Z$1-L859)*T857),0))</f>
        <v>0</v>
      </c>
      <c r="U858">
        <f>IF(B859="",U857,IFERROR(IF(AND(R858&gt;0,R857=0),R858,(1+(B859/B858-1)*Calc!$Z$1-M859*2)*U857),0))</f>
        <v>0</v>
      </c>
      <c r="V858">
        <f>IF(B859="",V857,IFERROR(IF(AND(R858&gt;0,R857=0),R858,(1+(B859/B858-1)*Calc!$Z$1-N859*2)*V857),0))</f>
        <v>0</v>
      </c>
      <c r="W858">
        <f>IF(ISNUMBER(C858),C858,W857)</f>
        <v>0.41</v>
      </c>
      <c r="Y858" s="1" t="e">
        <f>IF(AND(Q858&gt;=Chart!$F$2,Q858&lt;=Chart!$F$3),Q858,#N/A)</f>
        <v>#N/A</v>
      </c>
      <c r="Z858" t="e">
        <f>IF(AND(Q858&gt;=Chart!$F$2,Q858&lt;=Chart!$F$3),R858,#N/A)</f>
        <v>#N/A</v>
      </c>
      <c r="AA858" t="e">
        <f>IF(AND(Q858&gt;=Chart!$F$2,Q858&lt;=Chart!$F$3),S858,#N/A)</f>
        <v>#N/A</v>
      </c>
      <c r="AB858" t="e">
        <f>IF(AND(Q858&gt;=Chart!$F$2,Q858&lt;=Chart!$F$3),T858,#N/A)</f>
        <v>#N/A</v>
      </c>
      <c r="AC858" t="e">
        <f>IF(AND(Q858&gt;=Chart!$F$2,Q858&lt;=Chart!$F$3),U858,#N/A)</f>
        <v>#N/A</v>
      </c>
      <c r="AD858" t="e">
        <f>IF(AND(Q858&gt;=Chart!$F$2,Q858&lt;=Chart!$F$3),V858,#N/A)</f>
        <v>#N/A</v>
      </c>
      <c r="AE858" t="e">
        <f>IF(AND(Q858&gt;=Chart!$F$2,Q858&lt;=Chart!$F$3),I858,#N/A)</f>
        <v>#N/A</v>
      </c>
      <c r="AF858" t="e">
        <f>IF(AND(Q858&gt;=Chart!$F$2,Q858&lt;=Chart!$F$3),H858/100,#N/A)</f>
        <v>#N/A</v>
      </c>
      <c r="AG858" t="e">
        <f>IF(AND(Q858&gt;=Chart!$F$2,Q858&lt;=Chart!$F$3),W858/100,#N/A)</f>
        <v>#N/A</v>
      </c>
    </row>
    <row r="859" spans="1:33" x14ac:dyDescent="0.25">
      <c r="A859">
        <v>1478179800</v>
      </c>
      <c r="B859">
        <f>INDEX('Daily Data ADJ'!$1:$1048576,MATCH(Calc!$A859,'Daily Data ADJ'!$A:$A,0),MATCH("SPY, CBOE BZX: Close",'Daily Data ADJ'!$1:$1,0))</f>
        <v>186.92969647999999</v>
      </c>
      <c r="C859">
        <f>INDEX('Daily Data ADJ'!$1:$1048576,MATCH(Calc!$A859,'Daily Data ADJ'!$A:$A,0),MATCH("EFFR, FRED: Close",'Daily Data ADJ'!$1:$1,0))</f>
        <v>0.41</v>
      </c>
      <c r="D859" t="str">
        <f>INDEX('Daily Data ADJ'!$1:$1048576,MATCH(Calc!$A859,'Daily Data ADJ'!$A:$A,1),MATCH("SOFR, FRED: Close",'Daily Data ADJ'!$1:$1,0))</f>
        <v>NaN</v>
      </c>
      <c r="E859">
        <f>INDEX('Daily Data ADJ'!$1:$1048576,MATCH(Calc!$A859,'Daily Data ADJ'!$A:$A,0),MATCH("UPRO, CBOE BZX: Close",'Daily Data ADJ'!$1:$1,0))</f>
        <v>10.77946815</v>
      </c>
      <c r="F859">
        <f>INDEX('Daily Data ADJ'!$1:$1048576,MATCH(Calc!$A859,'Daily Data ADJ'!$A:$A,0),MATCH("ES1!, CME_MINI: Close",'Daily Data ADJ'!$1:$1,0))</f>
        <v>2083.5</v>
      </c>
      <c r="G859">
        <f>INDEX('Daily Data ADJ'!$1:$1048576,MATCH(Calc!$A859,'Daily Data ADJ'!$A:$A,0),MATCH("ES2!, CME_MINI: Close",'Daily Data ADJ'!$1:$1,0))</f>
        <v>2078.25</v>
      </c>
      <c r="H859">
        <f>INDEX('QUANDL MULTPL SP500_DIV_YIELD_M'!$A:$G,MATCH(Calc!$A859,'QUANDL MULTPL SP500_DIV_YIELD_M'!$A:$A,1),MATCH('QUANDL MULTPL SP500_DIV_YIELD_M'!$E$1,'QUANDL MULTPL SP500_DIV_YIELD_M'!$A$1:$G$1,0))</f>
        <v>2.11</v>
      </c>
      <c r="I859" s="5">
        <f t="shared" si="78"/>
        <v>1.1058838683483885E-2</v>
      </c>
      <c r="J859" s="1">
        <f>A859/24/60/60+DATE(1970,1,1)</f>
        <v>42677.5625</v>
      </c>
      <c r="K859" s="3">
        <f t="shared" si="81"/>
        <v>1</v>
      </c>
      <c r="L859" s="6">
        <f>(1+Chart!$F$4)^(1/(365/K859))-1</f>
        <v>6.6592785027408397E-5</v>
      </c>
      <c r="M859" s="6">
        <f t="shared" si="82"/>
        <v>1.1209974895010077E-5</v>
      </c>
      <c r="N859" s="6">
        <f t="shared" si="83"/>
        <v>3.0132335736343663E-5</v>
      </c>
      <c r="O859">
        <f>O858*(B859/B858)</f>
        <v>186.9296964800011</v>
      </c>
      <c r="P859">
        <f t="shared" si="79"/>
        <v>2016</v>
      </c>
      <c r="Q859" s="1">
        <f t="shared" si="80"/>
        <v>42677.5625</v>
      </c>
      <c r="R859">
        <f>IF(B860="",R858,IF(Q859&gt;=Chart!$F$2,E859,0))</f>
        <v>0</v>
      </c>
      <c r="S859">
        <f>IF(B860="",S858,IFERROR(IF(AND(R859&gt;0,R858=0),R859,(1+(B860/B859-1)*Calc!$Z$1)*S858),0))</f>
        <v>0</v>
      </c>
      <c r="T859">
        <f>IF(B860="",T858,IFERROR(IF(AND(R859&gt;0,R858=0),R859,(1+(B860/B859-1)*Calc!$Z$1-L860)*T858),0))</f>
        <v>0</v>
      </c>
      <c r="U859">
        <f>IF(B860="",U858,IFERROR(IF(AND(R859&gt;0,R858=0),R859,(1+(B860/B859-1)*Calc!$Z$1-M860*2)*U858),0))</f>
        <v>0</v>
      </c>
      <c r="V859">
        <f>IF(B860="",V858,IFERROR(IF(AND(R859&gt;0,R858=0),R859,(1+(B860/B859-1)*Calc!$Z$1-N860*2)*V858),0))</f>
        <v>0</v>
      </c>
      <c r="W859">
        <f>IF(ISNUMBER(C859),C859,W858)</f>
        <v>0.41</v>
      </c>
      <c r="Y859" s="1" t="e">
        <f>IF(AND(Q859&gt;=Chart!$F$2,Q859&lt;=Chart!$F$3),Q859,#N/A)</f>
        <v>#N/A</v>
      </c>
      <c r="Z859" t="e">
        <f>IF(AND(Q859&gt;=Chart!$F$2,Q859&lt;=Chart!$F$3),R859,#N/A)</f>
        <v>#N/A</v>
      </c>
      <c r="AA859" t="e">
        <f>IF(AND(Q859&gt;=Chart!$F$2,Q859&lt;=Chart!$F$3),S859,#N/A)</f>
        <v>#N/A</v>
      </c>
      <c r="AB859" t="e">
        <f>IF(AND(Q859&gt;=Chart!$F$2,Q859&lt;=Chart!$F$3),T859,#N/A)</f>
        <v>#N/A</v>
      </c>
      <c r="AC859" t="e">
        <f>IF(AND(Q859&gt;=Chart!$F$2,Q859&lt;=Chart!$F$3),U859,#N/A)</f>
        <v>#N/A</v>
      </c>
      <c r="AD859" t="e">
        <f>IF(AND(Q859&gt;=Chart!$F$2,Q859&lt;=Chart!$F$3),V859,#N/A)</f>
        <v>#N/A</v>
      </c>
      <c r="AE859" t="e">
        <f>IF(AND(Q859&gt;=Chart!$F$2,Q859&lt;=Chart!$F$3),I859,#N/A)</f>
        <v>#N/A</v>
      </c>
      <c r="AF859" t="e">
        <f>IF(AND(Q859&gt;=Chart!$F$2,Q859&lt;=Chart!$F$3),H859/100,#N/A)</f>
        <v>#N/A</v>
      </c>
      <c r="AG859" t="e">
        <f>IF(AND(Q859&gt;=Chart!$F$2,Q859&lt;=Chart!$F$3),W859/100,#N/A)</f>
        <v>#N/A</v>
      </c>
    </row>
    <row r="860" spans="1:33" x14ac:dyDescent="0.25">
      <c r="A860">
        <v>1478266200</v>
      </c>
      <c r="B860">
        <f>INDEX('Daily Data ADJ'!$1:$1048576,MATCH(Calc!$A860,'Daily Data ADJ'!$A:$A,0),MATCH("SPY, CBOE BZX: Close",'Daily Data ADJ'!$1:$1,0))</f>
        <v>186.72376761000001</v>
      </c>
      <c r="C860">
        <f>INDEX('Daily Data ADJ'!$1:$1048576,MATCH(Calc!$A860,'Daily Data ADJ'!$A:$A,0),MATCH("EFFR, FRED: Close",'Daily Data ADJ'!$1:$1,0))</f>
        <v>0.41</v>
      </c>
      <c r="D860" t="str">
        <f>INDEX('Daily Data ADJ'!$1:$1048576,MATCH(Calc!$A860,'Daily Data ADJ'!$A:$A,1),MATCH("SOFR, FRED: Close",'Daily Data ADJ'!$1:$1,0))</f>
        <v>NaN</v>
      </c>
      <c r="E860">
        <f>INDEX('Daily Data ADJ'!$1:$1048576,MATCH(Calc!$A860,'Daily Data ADJ'!$A:$A,0),MATCH("UPRO, CBOE BZX: Close",'Daily Data ADJ'!$1:$1,0))</f>
        <v>10.7287678</v>
      </c>
      <c r="F860">
        <f>INDEX('Daily Data ADJ'!$1:$1048576,MATCH(Calc!$A860,'Daily Data ADJ'!$A:$A,0),MATCH("ES1!, CME_MINI: Close",'Daily Data ADJ'!$1:$1,0))</f>
        <v>2080</v>
      </c>
      <c r="G860">
        <f>INDEX('Daily Data ADJ'!$1:$1048576,MATCH(Calc!$A860,'Daily Data ADJ'!$A:$A,0),MATCH("ES2!, CME_MINI: Close",'Daily Data ADJ'!$1:$1,0))</f>
        <v>2074.5</v>
      </c>
      <c r="H860">
        <f>INDEX('QUANDL MULTPL SP500_DIV_YIELD_M'!$A:$G,MATCH(Calc!$A860,'QUANDL MULTPL SP500_DIV_YIELD_M'!$A:$A,1),MATCH('QUANDL MULTPL SP500_DIV_YIELD_M'!$E$1,'QUANDL MULTPL SP500_DIV_YIELD_M'!$A$1:$G$1,0))</f>
        <v>2.11</v>
      </c>
      <c r="I860" s="5">
        <f t="shared" si="78"/>
        <v>1.0564954756745449E-2</v>
      </c>
      <c r="J860" s="1">
        <f>A860/24/60/60+DATE(1970,1,1)</f>
        <v>42678.5625</v>
      </c>
      <c r="K860" s="3">
        <f t="shared" si="81"/>
        <v>1</v>
      </c>
      <c r="L860" s="6">
        <f>(1+Chart!$F$4)^(1/(365/K860))-1</f>
        <v>6.6592785027408397E-5</v>
      </c>
      <c r="M860" s="6">
        <f t="shared" si="82"/>
        <v>1.1209974895010077E-5</v>
      </c>
      <c r="N860" s="6">
        <f t="shared" si="83"/>
        <v>2.8793662788073604E-5</v>
      </c>
      <c r="O860">
        <f>O859*(B860/B859)</f>
        <v>186.72376761000112</v>
      </c>
      <c r="P860">
        <f t="shared" si="79"/>
        <v>2016</v>
      </c>
      <c r="Q860" s="1">
        <f t="shared" si="80"/>
        <v>42678.5625</v>
      </c>
      <c r="R860">
        <f>IF(B861="",R859,IF(Q860&gt;=Chart!$F$2,E860,0))</f>
        <v>0</v>
      </c>
      <c r="S860">
        <f>IF(B861="",S859,IFERROR(IF(AND(R860&gt;0,R859=0),R860,(1+(B861/B860-1)*Calc!$Z$1)*S859),0))</f>
        <v>0</v>
      </c>
      <c r="T860">
        <f>IF(B861="",T859,IFERROR(IF(AND(R860&gt;0,R859=0),R860,(1+(B861/B860-1)*Calc!$Z$1-L861)*T859),0))</f>
        <v>0</v>
      </c>
      <c r="U860">
        <f>IF(B861="",U859,IFERROR(IF(AND(R860&gt;0,R859=0),R860,(1+(B861/B860-1)*Calc!$Z$1-M861*2)*U859),0))</f>
        <v>0</v>
      </c>
      <c r="V860">
        <f>IF(B861="",V859,IFERROR(IF(AND(R860&gt;0,R859=0),R860,(1+(B861/B860-1)*Calc!$Z$1-N861*2)*V859),0))</f>
        <v>0</v>
      </c>
      <c r="W860">
        <f>IF(ISNUMBER(C860),C860,W859)</f>
        <v>0.41</v>
      </c>
      <c r="Y860" s="1" t="e">
        <f>IF(AND(Q860&gt;=Chart!$F$2,Q860&lt;=Chart!$F$3),Q860,#N/A)</f>
        <v>#N/A</v>
      </c>
      <c r="Z860" t="e">
        <f>IF(AND(Q860&gt;=Chart!$F$2,Q860&lt;=Chart!$F$3),R860,#N/A)</f>
        <v>#N/A</v>
      </c>
      <c r="AA860" t="e">
        <f>IF(AND(Q860&gt;=Chart!$F$2,Q860&lt;=Chart!$F$3),S860,#N/A)</f>
        <v>#N/A</v>
      </c>
      <c r="AB860" t="e">
        <f>IF(AND(Q860&gt;=Chart!$F$2,Q860&lt;=Chart!$F$3),T860,#N/A)</f>
        <v>#N/A</v>
      </c>
      <c r="AC860" t="e">
        <f>IF(AND(Q860&gt;=Chart!$F$2,Q860&lt;=Chart!$F$3),U860,#N/A)</f>
        <v>#N/A</v>
      </c>
      <c r="AD860" t="e">
        <f>IF(AND(Q860&gt;=Chart!$F$2,Q860&lt;=Chart!$F$3),V860,#N/A)</f>
        <v>#N/A</v>
      </c>
      <c r="AE860" t="e">
        <f>IF(AND(Q860&gt;=Chart!$F$2,Q860&lt;=Chart!$F$3),I860,#N/A)</f>
        <v>#N/A</v>
      </c>
      <c r="AF860" t="e">
        <f>IF(AND(Q860&gt;=Chart!$F$2,Q860&lt;=Chart!$F$3),H860/100,#N/A)</f>
        <v>#N/A</v>
      </c>
      <c r="AG860" t="e">
        <f>IF(AND(Q860&gt;=Chart!$F$2,Q860&lt;=Chart!$F$3),W860/100,#N/A)</f>
        <v>#N/A</v>
      </c>
    </row>
    <row r="861" spans="1:33" x14ac:dyDescent="0.25">
      <c r="A861">
        <v>1478529000</v>
      </c>
      <c r="B861">
        <f>INDEX('Daily Data ADJ'!$1:$1048576,MATCH(Calc!$A861,'Daily Data ADJ'!$A:$A,0),MATCH("SPY, CBOE BZX: Close",'Daily Data ADJ'!$1:$1,0))</f>
        <v>190.84234506999999</v>
      </c>
      <c r="C861">
        <f>INDEX('Daily Data ADJ'!$1:$1048576,MATCH(Calc!$A861,'Daily Data ADJ'!$A:$A,0),MATCH("EFFR, FRED: Close",'Daily Data ADJ'!$1:$1,0))</f>
        <v>0.41</v>
      </c>
      <c r="D861" t="str">
        <f>INDEX('Daily Data ADJ'!$1:$1048576,MATCH(Calc!$A861,'Daily Data ADJ'!$A:$A,1),MATCH("SOFR, FRED: Close",'Daily Data ADJ'!$1:$1,0))</f>
        <v>NaN</v>
      </c>
      <c r="E861">
        <f>INDEX('Daily Data ADJ'!$1:$1048576,MATCH(Calc!$A861,'Daily Data ADJ'!$A:$A,0),MATCH("UPRO, CBOE BZX: Close",'Daily Data ADJ'!$1:$1,0))</f>
        <v>11.43529715</v>
      </c>
      <c r="F861">
        <f>INDEX('Daily Data ADJ'!$1:$1048576,MATCH(Calc!$A861,'Daily Data ADJ'!$A:$A,0),MATCH("ES1!, CME_MINI: Close",'Daily Data ADJ'!$1:$1,0))</f>
        <v>2129</v>
      </c>
      <c r="G861">
        <f>INDEX('Daily Data ADJ'!$1:$1048576,MATCH(Calc!$A861,'Daily Data ADJ'!$A:$A,0),MATCH("ES2!, CME_MINI: Close",'Daily Data ADJ'!$1:$1,0))</f>
        <v>2123.5</v>
      </c>
      <c r="H861">
        <f>INDEX('QUANDL MULTPL SP500_DIV_YIELD_M'!$A:$G,MATCH(Calc!$A861,'QUANDL MULTPL SP500_DIV_YIELD_M'!$A:$A,1),MATCH('QUANDL MULTPL SP500_DIV_YIELD_M'!$E$1,'QUANDL MULTPL SP500_DIV_YIELD_M'!$A$1:$G$1,0))</f>
        <v>2.11</v>
      </c>
      <c r="I861" s="5">
        <f t="shared" si="78"/>
        <v>1.0806484059472699E-2</v>
      </c>
      <c r="J861" s="1">
        <f>A861/24/60/60+DATE(1970,1,1)</f>
        <v>42681.604166666672</v>
      </c>
      <c r="K861" s="3">
        <f t="shared" si="81"/>
        <v>3.0416666666715173</v>
      </c>
      <c r="L861" s="6">
        <f>(1+Chart!$F$4)^(1/(365/K861))-1</f>
        <v>2.0256682436126106E-4</v>
      </c>
      <c r="M861" s="6">
        <f t="shared" si="82"/>
        <v>3.4097397163534993E-5</v>
      </c>
      <c r="N861" s="6">
        <f t="shared" si="83"/>
        <v>8.957493902195246E-5</v>
      </c>
      <c r="O861">
        <f>O860*(B861/B860)</f>
        <v>190.84234507000113</v>
      </c>
      <c r="P861">
        <f t="shared" si="79"/>
        <v>2016</v>
      </c>
      <c r="Q861" s="1">
        <f t="shared" si="80"/>
        <v>42681.604166666672</v>
      </c>
      <c r="R861">
        <f>IF(B862="",R860,IF(Q861&gt;=Chart!$F$2,E861,0))</f>
        <v>0</v>
      </c>
      <c r="S861">
        <f>IF(B862="",S860,IFERROR(IF(AND(R861&gt;0,R860=0),R861,(1+(B862/B861-1)*Calc!$Z$1)*S860),0))</f>
        <v>0</v>
      </c>
      <c r="T861">
        <f>IF(B862="",T860,IFERROR(IF(AND(R861&gt;0,R860=0),R861,(1+(B862/B861-1)*Calc!$Z$1-L862)*T860),0))</f>
        <v>0</v>
      </c>
      <c r="U861">
        <f>IF(B862="",U860,IFERROR(IF(AND(R861&gt;0,R860=0),R861,(1+(B862/B861-1)*Calc!$Z$1-M862*2)*U860),0))</f>
        <v>0</v>
      </c>
      <c r="V861">
        <f>IF(B862="",V860,IFERROR(IF(AND(R861&gt;0,R860=0),R861,(1+(B862/B861-1)*Calc!$Z$1-N862*2)*V860),0))</f>
        <v>0</v>
      </c>
      <c r="W861">
        <f>IF(ISNUMBER(C861),C861,W860)</f>
        <v>0.41</v>
      </c>
      <c r="Y861" s="1" t="e">
        <f>IF(AND(Q861&gt;=Chart!$F$2,Q861&lt;=Chart!$F$3),Q861,#N/A)</f>
        <v>#N/A</v>
      </c>
      <c r="Z861" t="e">
        <f>IF(AND(Q861&gt;=Chart!$F$2,Q861&lt;=Chart!$F$3),R861,#N/A)</f>
        <v>#N/A</v>
      </c>
      <c r="AA861" t="e">
        <f>IF(AND(Q861&gt;=Chart!$F$2,Q861&lt;=Chart!$F$3),S861,#N/A)</f>
        <v>#N/A</v>
      </c>
      <c r="AB861" t="e">
        <f>IF(AND(Q861&gt;=Chart!$F$2,Q861&lt;=Chart!$F$3),T861,#N/A)</f>
        <v>#N/A</v>
      </c>
      <c r="AC861" t="e">
        <f>IF(AND(Q861&gt;=Chart!$F$2,Q861&lt;=Chart!$F$3),U861,#N/A)</f>
        <v>#N/A</v>
      </c>
      <c r="AD861" t="e">
        <f>IF(AND(Q861&gt;=Chart!$F$2,Q861&lt;=Chart!$F$3),V861,#N/A)</f>
        <v>#N/A</v>
      </c>
      <c r="AE861" t="e">
        <f>IF(AND(Q861&gt;=Chart!$F$2,Q861&lt;=Chart!$F$3),I861,#N/A)</f>
        <v>#N/A</v>
      </c>
      <c r="AF861" t="e">
        <f>IF(AND(Q861&gt;=Chart!$F$2,Q861&lt;=Chart!$F$3),H861/100,#N/A)</f>
        <v>#N/A</v>
      </c>
      <c r="AG861" t="e">
        <f>IF(AND(Q861&gt;=Chart!$F$2,Q861&lt;=Chart!$F$3),W861/100,#N/A)</f>
        <v>#N/A</v>
      </c>
    </row>
    <row r="862" spans="1:33" x14ac:dyDescent="0.25">
      <c r="A862">
        <v>1478615400</v>
      </c>
      <c r="B862">
        <f>INDEX('Daily Data ADJ'!$1:$1048576,MATCH(Calc!$A862,'Daily Data ADJ'!$A:$A,0),MATCH("SPY, CBOE BZX: Close",'Daily Data ADJ'!$1:$1,0))</f>
        <v>191.70187428</v>
      </c>
      <c r="C862">
        <f>INDEX('Daily Data ADJ'!$1:$1048576,MATCH(Calc!$A862,'Daily Data ADJ'!$A:$A,0),MATCH("EFFR, FRED: Close",'Daily Data ADJ'!$1:$1,0))</f>
        <v>0.41</v>
      </c>
      <c r="D862" t="str">
        <f>INDEX('Daily Data ADJ'!$1:$1048576,MATCH(Calc!$A862,'Daily Data ADJ'!$A:$A,1),MATCH("SOFR, FRED: Close",'Daily Data ADJ'!$1:$1,0))</f>
        <v>NaN</v>
      </c>
      <c r="E862">
        <f>INDEX('Daily Data ADJ'!$1:$1048576,MATCH(Calc!$A862,'Daily Data ADJ'!$A:$A,0),MATCH("UPRO, CBOE BZX: Close",'Daily Data ADJ'!$1:$1,0))</f>
        <v>11.59066786</v>
      </c>
      <c r="F862">
        <f>INDEX('Daily Data ADJ'!$1:$1048576,MATCH(Calc!$A862,'Daily Data ADJ'!$A:$A,0),MATCH("ES1!, CME_MINI: Close",'Daily Data ADJ'!$1:$1,0))</f>
        <v>2135.5</v>
      </c>
      <c r="G862">
        <f>INDEX('Daily Data ADJ'!$1:$1048576,MATCH(Calc!$A862,'Daily Data ADJ'!$A:$A,0),MATCH("ES2!, CME_MINI: Close",'Daily Data ADJ'!$1:$1,0))</f>
        <v>2130</v>
      </c>
      <c r="H862">
        <f>INDEX('QUANDL MULTPL SP500_DIV_YIELD_M'!$A:$G,MATCH(Calc!$A862,'QUANDL MULTPL SP500_DIV_YIELD_M'!$A:$A,1),MATCH('QUANDL MULTPL SP500_DIV_YIELD_M'!$E$1,'QUANDL MULTPL SP500_DIV_YIELD_M'!$A$1:$G$1,0))</f>
        <v>2.11</v>
      </c>
      <c r="I862" s="5">
        <f t="shared" si="78"/>
        <v>1.0837694201688997E-2</v>
      </c>
      <c r="J862" s="1">
        <f>A862/24/60/60+DATE(1970,1,1)</f>
        <v>42682.604166666672</v>
      </c>
      <c r="K862" s="3">
        <f t="shared" si="81"/>
        <v>1</v>
      </c>
      <c r="L862" s="6">
        <f>(1+Chart!$F$4)^(1/(365/K862))-1</f>
        <v>6.6592785027408397E-5</v>
      </c>
      <c r="M862" s="6">
        <f t="shared" si="82"/>
        <v>1.1209974895010077E-5</v>
      </c>
      <c r="N862" s="6">
        <f t="shared" si="83"/>
        <v>2.953300400987402E-5</v>
      </c>
      <c r="O862">
        <f>O861*(B862/B861)</f>
        <v>191.70187428000116</v>
      </c>
      <c r="P862">
        <f t="shared" si="79"/>
        <v>2016</v>
      </c>
      <c r="Q862" s="1">
        <f t="shared" si="80"/>
        <v>42682.604166666672</v>
      </c>
      <c r="R862">
        <f>IF(B863="",R861,IF(Q862&gt;=Chart!$F$2,E862,0))</f>
        <v>0</v>
      </c>
      <c r="S862">
        <f>IF(B863="",S861,IFERROR(IF(AND(R862&gt;0,R861=0),R862,(1+(B863/B862-1)*Calc!$Z$1)*S861),0))</f>
        <v>0</v>
      </c>
      <c r="T862">
        <f>IF(B863="",T861,IFERROR(IF(AND(R862&gt;0,R861=0),R862,(1+(B863/B862-1)*Calc!$Z$1-L863)*T861),0))</f>
        <v>0</v>
      </c>
      <c r="U862">
        <f>IF(B863="",U861,IFERROR(IF(AND(R862&gt;0,R861=0),R862,(1+(B863/B862-1)*Calc!$Z$1-M863*2)*U861),0))</f>
        <v>0</v>
      </c>
      <c r="V862">
        <f>IF(B863="",V861,IFERROR(IF(AND(R862&gt;0,R861=0),R862,(1+(B863/B862-1)*Calc!$Z$1-N863*2)*V861),0))</f>
        <v>0</v>
      </c>
      <c r="W862">
        <f>IF(ISNUMBER(C862),C862,W861)</f>
        <v>0.41</v>
      </c>
      <c r="Y862" s="1" t="e">
        <f>IF(AND(Q862&gt;=Chart!$F$2,Q862&lt;=Chart!$F$3),Q862,#N/A)</f>
        <v>#N/A</v>
      </c>
      <c r="Z862" t="e">
        <f>IF(AND(Q862&gt;=Chart!$F$2,Q862&lt;=Chart!$F$3),R862,#N/A)</f>
        <v>#N/A</v>
      </c>
      <c r="AA862" t="e">
        <f>IF(AND(Q862&gt;=Chart!$F$2,Q862&lt;=Chart!$F$3),S862,#N/A)</f>
        <v>#N/A</v>
      </c>
      <c r="AB862" t="e">
        <f>IF(AND(Q862&gt;=Chart!$F$2,Q862&lt;=Chart!$F$3),T862,#N/A)</f>
        <v>#N/A</v>
      </c>
      <c r="AC862" t="e">
        <f>IF(AND(Q862&gt;=Chart!$F$2,Q862&lt;=Chart!$F$3),U862,#N/A)</f>
        <v>#N/A</v>
      </c>
      <c r="AD862" t="e">
        <f>IF(AND(Q862&gt;=Chart!$F$2,Q862&lt;=Chart!$F$3),V862,#N/A)</f>
        <v>#N/A</v>
      </c>
      <c r="AE862" t="e">
        <f>IF(AND(Q862&gt;=Chart!$F$2,Q862&lt;=Chart!$F$3),I862,#N/A)</f>
        <v>#N/A</v>
      </c>
      <c r="AF862" t="e">
        <f>IF(AND(Q862&gt;=Chart!$F$2,Q862&lt;=Chart!$F$3),H862/100,#N/A)</f>
        <v>#N/A</v>
      </c>
      <c r="AG862" t="e">
        <f>IF(AND(Q862&gt;=Chart!$F$2,Q862&lt;=Chart!$F$3),W862/100,#N/A)</f>
        <v>#N/A</v>
      </c>
    </row>
    <row r="863" spans="1:33" x14ac:dyDescent="0.25">
      <c r="A863">
        <v>1478701800</v>
      </c>
      <c r="B863">
        <f>INDEX('Daily Data ADJ'!$1:$1048576,MATCH(Calc!$A863,'Daily Data ADJ'!$A:$A,0),MATCH("SPY, CBOE BZX: Close",'Daily Data ADJ'!$1:$1,0))</f>
        <v>193.73358646</v>
      </c>
      <c r="C863">
        <f>INDEX('Daily Data ADJ'!$1:$1048576,MATCH(Calc!$A863,'Daily Data ADJ'!$A:$A,0),MATCH("EFFR, FRED: Close",'Daily Data ADJ'!$1:$1,0))</f>
        <v>0.41</v>
      </c>
      <c r="D863" t="str">
        <f>INDEX('Daily Data ADJ'!$1:$1048576,MATCH(Calc!$A863,'Daily Data ADJ'!$A:$A,1),MATCH("SOFR, FRED: Close",'Daily Data ADJ'!$1:$1,0))</f>
        <v>NaN</v>
      </c>
      <c r="E863">
        <f>INDEX('Daily Data ADJ'!$1:$1048576,MATCH(Calc!$A863,'Daily Data ADJ'!$A:$A,0),MATCH("UPRO, CBOE BZX: Close",'Daily Data ADJ'!$1:$1,0))</f>
        <v>11.984818990000001</v>
      </c>
      <c r="F863">
        <f>INDEX('Daily Data ADJ'!$1:$1048576,MATCH(Calc!$A863,'Daily Data ADJ'!$A:$A,0),MATCH("ES1!, CME_MINI: Close",'Daily Data ADJ'!$1:$1,0))</f>
        <v>2160.25</v>
      </c>
      <c r="G863">
        <f>INDEX('Daily Data ADJ'!$1:$1048576,MATCH(Calc!$A863,'Daily Data ADJ'!$A:$A,0),MATCH("ES2!, CME_MINI: Close",'Daily Data ADJ'!$1:$1,0))</f>
        <v>2154.5</v>
      </c>
      <c r="H863">
        <f>INDEX('QUANDL MULTPL SP500_DIV_YIELD_M'!$A:$G,MATCH(Calc!$A863,'QUANDL MULTPL SP500_DIV_YIELD_M'!$A:$A,1),MATCH('QUANDL MULTPL SP500_DIV_YIELD_M'!$E$1,'QUANDL MULTPL SP500_DIV_YIELD_M'!$A$1:$G$1,0))</f>
        <v>2.11</v>
      </c>
      <c r="I863" s="5">
        <f t="shared" si="78"/>
        <v>1.0495517559242263E-2</v>
      </c>
      <c r="J863" s="1">
        <f>A863/24/60/60+DATE(1970,1,1)</f>
        <v>42683.604166666672</v>
      </c>
      <c r="K863" s="3">
        <f t="shared" si="81"/>
        <v>1</v>
      </c>
      <c r="L863" s="6">
        <f>(1+Chart!$F$4)^(1/(365/K863))-1</f>
        <v>6.6592785027408397E-5</v>
      </c>
      <c r="M863" s="6">
        <f t="shared" si="82"/>
        <v>1.1209974895010077E-5</v>
      </c>
      <c r="N863" s="6">
        <f t="shared" si="83"/>
        <v>2.8605400873349396E-5</v>
      </c>
      <c r="O863">
        <f>O862*(B863/B862)</f>
        <v>193.73358646000119</v>
      </c>
      <c r="P863">
        <f t="shared" si="79"/>
        <v>2016</v>
      </c>
      <c r="Q863" s="1">
        <f t="shared" si="80"/>
        <v>42683.604166666672</v>
      </c>
      <c r="R863">
        <f>IF(B864="",R862,IF(Q863&gt;=Chart!$F$2,E863,0))</f>
        <v>0</v>
      </c>
      <c r="S863">
        <f>IF(B864="",S862,IFERROR(IF(AND(R863&gt;0,R862=0),R863,(1+(B864/B863-1)*Calc!$Z$1)*S862),0))</f>
        <v>0</v>
      </c>
      <c r="T863">
        <f>IF(B864="",T862,IFERROR(IF(AND(R863&gt;0,R862=0),R863,(1+(B864/B863-1)*Calc!$Z$1-L864)*T862),0))</f>
        <v>0</v>
      </c>
      <c r="U863">
        <f>IF(B864="",U862,IFERROR(IF(AND(R863&gt;0,R862=0),R863,(1+(B864/B863-1)*Calc!$Z$1-M864*2)*U862),0))</f>
        <v>0</v>
      </c>
      <c r="V863">
        <f>IF(B864="",V862,IFERROR(IF(AND(R863&gt;0,R862=0),R863,(1+(B864/B863-1)*Calc!$Z$1-N864*2)*V862),0))</f>
        <v>0</v>
      </c>
      <c r="W863">
        <f>IF(ISNUMBER(C863),C863,W862)</f>
        <v>0.41</v>
      </c>
      <c r="Y863" s="1" t="e">
        <f>IF(AND(Q863&gt;=Chart!$F$2,Q863&lt;=Chart!$F$3),Q863,#N/A)</f>
        <v>#N/A</v>
      </c>
      <c r="Z863" t="e">
        <f>IF(AND(Q863&gt;=Chart!$F$2,Q863&lt;=Chart!$F$3),R863,#N/A)</f>
        <v>#N/A</v>
      </c>
      <c r="AA863" t="e">
        <f>IF(AND(Q863&gt;=Chart!$F$2,Q863&lt;=Chart!$F$3),S863,#N/A)</f>
        <v>#N/A</v>
      </c>
      <c r="AB863" t="e">
        <f>IF(AND(Q863&gt;=Chart!$F$2,Q863&lt;=Chart!$F$3),T863,#N/A)</f>
        <v>#N/A</v>
      </c>
      <c r="AC863" t="e">
        <f>IF(AND(Q863&gt;=Chart!$F$2,Q863&lt;=Chart!$F$3),U863,#N/A)</f>
        <v>#N/A</v>
      </c>
      <c r="AD863" t="e">
        <f>IF(AND(Q863&gt;=Chart!$F$2,Q863&lt;=Chart!$F$3),V863,#N/A)</f>
        <v>#N/A</v>
      </c>
      <c r="AE863" t="e">
        <f>IF(AND(Q863&gt;=Chart!$F$2,Q863&lt;=Chart!$F$3),I863,#N/A)</f>
        <v>#N/A</v>
      </c>
      <c r="AF863" t="e">
        <f>IF(AND(Q863&gt;=Chart!$F$2,Q863&lt;=Chart!$F$3),H863/100,#N/A)</f>
        <v>#N/A</v>
      </c>
      <c r="AG863" t="e">
        <f>IF(AND(Q863&gt;=Chart!$F$2,Q863&lt;=Chart!$F$3),W863/100,#N/A)</f>
        <v>#N/A</v>
      </c>
    </row>
    <row r="864" spans="1:33" x14ac:dyDescent="0.25">
      <c r="A864">
        <v>1478788200</v>
      </c>
      <c r="B864">
        <f>INDEX('Daily Data ADJ'!$1:$1048576,MATCH(Calc!$A864,'Daily Data ADJ'!$A:$A,0),MATCH("SPY, CBOE BZX: Close",'Daily Data ADJ'!$1:$1,0))</f>
        <v>194.21778791</v>
      </c>
      <c r="C864">
        <f>INDEX('Daily Data ADJ'!$1:$1048576,MATCH(Calc!$A864,'Daily Data ADJ'!$A:$A,0),MATCH("EFFR, FRED: Close",'Daily Data ADJ'!$1:$1,0))</f>
        <v>0.41</v>
      </c>
      <c r="D864" t="str">
        <f>INDEX('Daily Data ADJ'!$1:$1048576,MATCH(Calc!$A864,'Daily Data ADJ'!$A:$A,1),MATCH("SOFR, FRED: Close",'Daily Data ADJ'!$1:$1,0))</f>
        <v>NaN</v>
      </c>
      <c r="E864">
        <f>INDEX('Daily Data ADJ'!$1:$1048576,MATCH(Calc!$A864,'Daily Data ADJ'!$A:$A,0),MATCH("UPRO, CBOE BZX: Close",'Daily Data ADJ'!$1:$1,0))</f>
        <v>12.058415800000001</v>
      </c>
      <c r="F864">
        <f>INDEX('Daily Data ADJ'!$1:$1048576,MATCH(Calc!$A864,'Daily Data ADJ'!$A:$A,0),MATCH("ES1!, CME_MINI: Close",'Daily Data ADJ'!$1:$1,0))</f>
        <v>2167.25</v>
      </c>
      <c r="G864">
        <f>INDEX('Daily Data ADJ'!$1:$1048576,MATCH(Calc!$A864,'Daily Data ADJ'!$A:$A,0),MATCH("ES2!, CME_MINI: Close",'Daily Data ADJ'!$1:$1,0))</f>
        <v>2161.75</v>
      </c>
      <c r="H864">
        <f>INDEX('QUANDL MULTPL SP500_DIV_YIELD_M'!$A:$G,MATCH(Calc!$A864,'QUANDL MULTPL SP500_DIV_YIELD_M'!$A:$A,1),MATCH('QUANDL MULTPL SP500_DIV_YIELD_M'!$E$1,'QUANDL MULTPL SP500_DIV_YIELD_M'!$A$1:$G$1,0))</f>
        <v>2.11</v>
      </c>
      <c r="I864" s="5">
        <f t="shared" si="78"/>
        <v>1.0987463415142108E-2</v>
      </c>
      <c r="J864" s="1">
        <f>A864/24/60/60+DATE(1970,1,1)</f>
        <v>42684.604166666672</v>
      </c>
      <c r="K864" s="3">
        <f t="shared" si="81"/>
        <v>1</v>
      </c>
      <c r="L864" s="6">
        <f>(1+Chart!$F$4)^(1/(365/K864))-1</f>
        <v>6.6592785027408397E-5</v>
      </c>
      <c r="M864" s="6">
        <f t="shared" si="82"/>
        <v>1.1209974895010077E-5</v>
      </c>
      <c r="N864" s="6">
        <f t="shared" si="83"/>
        <v>2.9938913307159254E-5</v>
      </c>
      <c r="O864">
        <f>O863*(B864/B863)</f>
        <v>194.21778791000119</v>
      </c>
      <c r="P864">
        <f t="shared" si="79"/>
        <v>2016</v>
      </c>
      <c r="Q864" s="1">
        <f t="shared" si="80"/>
        <v>42684.604166666672</v>
      </c>
      <c r="R864">
        <f>IF(B865="",R863,IF(Q864&gt;=Chart!$F$2,E864,0))</f>
        <v>0</v>
      </c>
      <c r="S864">
        <f>IF(B865="",S863,IFERROR(IF(AND(R864&gt;0,R863=0),R864,(1+(B865/B864-1)*Calc!$Z$1)*S863),0))</f>
        <v>0</v>
      </c>
      <c r="T864">
        <f>IF(B865="",T863,IFERROR(IF(AND(R864&gt;0,R863=0),R864,(1+(B865/B864-1)*Calc!$Z$1-L865)*T863),0))</f>
        <v>0</v>
      </c>
      <c r="U864">
        <f>IF(B865="",U863,IFERROR(IF(AND(R864&gt;0,R863=0),R864,(1+(B865/B864-1)*Calc!$Z$1-M865*2)*U863),0))</f>
        <v>0</v>
      </c>
      <c r="V864">
        <f>IF(B865="",V863,IFERROR(IF(AND(R864&gt;0,R863=0),R864,(1+(B865/B864-1)*Calc!$Z$1-N865*2)*V863),0))</f>
        <v>0</v>
      </c>
      <c r="W864">
        <f>IF(ISNUMBER(C864),C864,W863)</f>
        <v>0.41</v>
      </c>
      <c r="Y864" s="1" t="e">
        <f>IF(AND(Q864&gt;=Chart!$F$2,Q864&lt;=Chart!$F$3),Q864,#N/A)</f>
        <v>#N/A</v>
      </c>
      <c r="Z864" t="e">
        <f>IF(AND(Q864&gt;=Chart!$F$2,Q864&lt;=Chart!$F$3),R864,#N/A)</f>
        <v>#N/A</v>
      </c>
      <c r="AA864" t="e">
        <f>IF(AND(Q864&gt;=Chart!$F$2,Q864&lt;=Chart!$F$3),S864,#N/A)</f>
        <v>#N/A</v>
      </c>
      <c r="AB864" t="e">
        <f>IF(AND(Q864&gt;=Chart!$F$2,Q864&lt;=Chart!$F$3),T864,#N/A)</f>
        <v>#N/A</v>
      </c>
      <c r="AC864" t="e">
        <f>IF(AND(Q864&gt;=Chart!$F$2,Q864&lt;=Chart!$F$3),U864,#N/A)</f>
        <v>#N/A</v>
      </c>
      <c r="AD864" t="e">
        <f>IF(AND(Q864&gt;=Chart!$F$2,Q864&lt;=Chart!$F$3),V864,#N/A)</f>
        <v>#N/A</v>
      </c>
      <c r="AE864" t="e">
        <f>IF(AND(Q864&gt;=Chart!$F$2,Q864&lt;=Chart!$F$3),I864,#N/A)</f>
        <v>#N/A</v>
      </c>
      <c r="AF864" t="e">
        <f>IF(AND(Q864&gt;=Chart!$F$2,Q864&lt;=Chart!$F$3),H864/100,#N/A)</f>
        <v>#N/A</v>
      </c>
      <c r="AG864" t="e">
        <f>IF(AND(Q864&gt;=Chart!$F$2,Q864&lt;=Chart!$F$3),W864/100,#N/A)</f>
        <v>#N/A</v>
      </c>
    </row>
    <row r="865" spans="1:33" x14ac:dyDescent="0.25">
      <c r="A865">
        <v>1478874600</v>
      </c>
      <c r="B865">
        <f>INDEX('Daily Data ADJ'!$1:$1048576,MATCH(Calc!$A865,'Daily Data ADJ'!$A:$A,0),MATCH("SPY, CBOE BZX: Close",'Daily Data ADJ'!$1:$1,0))</f>
        <v>193.77011644999999</v>
      </c>
      <c r="C865" t="str">
        <f>INDEX('Daily Data ADJ'!$1:$1048576,MATCH(Calc!$A865,'Daily Data ADJ'!$A:$A,0),MATCH("EFFR, FRED: Close",'Daily Data ADJ'!$1:$1,0))</f>
        <v>NaN</v>
      </c>
      <c r="D865" t="str">
        <f>INDEX('Daily Data ADJ'!$1:$1048576,MATCH(Calc!$A865,'Daily Data ADJ'!$A:$A,1),MATCH("SOFR, FRED: Close",'Daily Data ADJ'!$1:$1,0))</f>
        <v>NaN</v>
      </c>
      <c r="E865">
        <f>INDEX('Daily Data ADJ'!$1:$1048576,MATCH(Calc!$A865,'Daily Data ADJ'!$A:$A,0),MATCH("UPRO, CBOE BZX: Close",'Daily Data ADJ'!$1:$1,0))</f>
        <v>11.97827672</v>
      </c>
      <c r="F865">
        <f>INDEX('Daily Data ADJ'!$1:$1048576,MATCH(Calc!$A865,'Daily Data ADJ'!$A:$A,0),MATCH("ES1!, CME_MINI: Close",'Daily Data ADJ'!$1:$1,0))</f>
        <v>2161.5</v>
      </c>
      <c r="G865">
        <f>INDEX('Daily Data ADJ'!$1:$1048576,MATCH(Calc!$A865,'Daily Data ADJ'!$A:$A,0),MATCH("ES2!, CME_MINI: Close",'Daily Data ADJ'!$1:$1,0))</f>
        <v>2156.25</v>
      </c>
      <c r="H865">
        <f>INDEX('QUANDL MULTPL SP500_DIV_YIELD_M'!$A:$G,MATCH(Calc!$A865,'QUANDL MULTPL SP500_DIV_YIELD_M'!$A:$A,1),MATCH('QUANDL MULTPL SP500_DIV_YIELD_M'!$E$1,'QUANDL MULTPL SP500_DIV_YIELD_M'!$A$1:$G$1,0))</f>
        <v>2.11</v>
      </c>
      <c r="I865" s="5">
        <f t="shared" si="78"/>
        <v>1.1419863778042928E-2</v>
      </c>
      <c r="J865" s="1">
        <f>A865/24/60/60+DATE(1970,1,1)</f>
        <v>42685.604166666672</v>
      </c>
      <c r="K865" s="3">
        <f t="shared" si="81"/>
        <v>1</v>
      </c>
      <c r="L865" s="6">
        <f>(1+Chart!$F$4)^(1/(365/K865))-1</f>
        <v>6.6592785027408397E-5</v>
      </c>
      <c r="M865" s="6">
        <f t="shared" si="82"/>
        <v>1.1209974895010077E-5</v>
      </c>
      <c r="N865" s="6">
        <f t="shared" si="83"/>
        <v>3.1110482151763819E-5</v>
      </c>
      <c r="O865">
        <f>O864*(B865/B864)</f>
        <v>193.77011645000118</v>
      </c>
      <c r="P865">
        <f t="shared" si="79"/>
        <v>2016</v>
      </c>
      <c r="Q865" s="1">
        <f t="shared" si="80"/>
        <v>42685.604166666672</v>
      </c>
      <c r="R865">
        <f>IF(B866="",R864,IF(Q865&gt;=Chart!$F$2,E865,0))</f>
        <v>0</v>
      </c>
      <c r="S865">
        <f>IF(B866="",S864,IFERROR(IF(AND(R865&gt;0,R864=0),R865,(1+(B866/B865-1)*Calc!$Z$1)*S864),0))</f>
        <v>0</v>
      </c>
      <c r="T865">
        <f>IF(B866="",T864,IFERROR(IF(AND(R865&gt;0,R864=0),R865,(1+(B866/B865-1)*Calc!$Z$1-L866)*T864),0))</f>
        <v>0</v>
      </c>
      <c r="U865">
        <f>IF(B866="",U864,IFERROR(IF(AND(R865&gt;0,R864=0),R865,(1+(B866/B865-1)*Calc!$Z$1-M866*2)*U864),0))</f>
        <v>0</v>
      </c>
      <c r="V865">
        <f>IF(B866="",V864,IFERROR(IF(AND(R865&gt;0,R864=0),R865,(1+(B866/B865-1)*Calc!$Z$1-N866*2)*V864),0))</f>
        <v>0</v>
      </c>
      <c r="W865">
        <f>IF(ISNUMBER(C865),C865,W864)</f>
        <v>0.41</v>
      </c>
      <c r="Y865" s="1" t="e">
        <f>IF(AND(Q865&gt;=Chart!$F$2,Q865&lt;=Chart!$F$3),Q865,#N/A)</f>
        <v>#N/A</v>
      </c>
      <c r="Z865" t="e">
        <f>IF(AND(Q865&gt;=Chart!$F$2,Q865&lt;=Chart!$F$3),R865,#N/A)</f>
        <v>#N/A</v>
      </c>
      <c r="AA865" t="e">
        <f>IF(AND(Q865&gt;=Chart!$F$2,Q865&lt;=Chart!$F$3),S865,#N/A)</f>
        <v>#N/A</v>
      </c>
      <c r="AB865" t="e">
        <f>IF(AND(Q865&gt;=Chart!$F$2,Q865&lt;=Chart!$F$3),T865,#N/A)</f>
        <v>#N/A</v>
      </c>
      <c r="AC865" t="e">
        <f>IF(AND(Q865&gt;=Chart!$F$2,Q865&lt;=Chart!$F$3),U865,#N/A)</f>
        <v>#N/A</v>
      </c>
      <c r="AD865" t="e">
        <f>IF(AND(Q865&gt;=Chart!$F$2,Q865&lt;=Chart!$F$3),V865,#N/A)</f>
        <v>#N/A</v>
      </c>
      <c r="AE865" t="e">
        <f>IF(AND(Q865&gt;=Chart!$F$2,Q865&lt;=Chart!$F$3),I865,#N/A)</f>
        <v>#N/A</v>
      </c>
      <c r="AF865" t="e">
        <f>IF(AND(Q865&gt;=Chart!$F$2,Q865&lt;=Chart!$F$3),H865/100,#N/A)</f>
        <v>#N/A</v>
      </c>
      <c r="AG865" t="e">
        <f>IF(AND(Q865&gt;=Chart!$F$2,Q865&lt;=Chart!$F$3),W865/100,#N/A)</f>
        <v>#N/A</v>
      </c>
    </row>
    <row r="866" spans="1:33" x14ac:dyDescent="0.25">
      <c r="A866">
        <v>1479133800</v>
      </c>
      <c r="B866">
        <f>INDEX('Daily Data ADJ'!$1:$1048576,MATCH(Calc!$A866,'Daily Data ADJ'!$A:$A,0),MATCH("SPY, CBOE BZX: Close",'Daily Data ADJ'!$1:$1,0))</f>
        <v>193.92232475</v>
      </c>
      <c r="C866">
        <f>INDEX('Daily Data ADJ'!$1:$1048576,MATCH(Calc!$A866,'Daily Data ADJ'!$A:$A,0),MATCH("EFFR, FRED: Close",'Daily Data ADJ'!$1:$1,0))</f>
        <v>0.41</v>
      </c>
      <c r="D866" t="str">
        <f>INDEX('Daily Data ADJ'!$1:$1048576,MATCH(Calc!$A866,'Daily Data ADJ'!$A:$A,1),MATCH("SOFR, FRED: Close",'Daily Data ADJ'!$1:$1,0))</f>
        <v>NaN</v>
      </c>
      <c r="E866">
        <f>INDEX('Daily Data ADJ'!$1:$1048576,MATCH(Calc!$A866,'Daily Data ADJ'!$A:$A,0),MATCH("UPRO, CBOE BZX: Close",'Daily Data ADJ'!$1:$1,0))</f>
        <v>12.00117416</v>
      </c>
      <c r="F866">
        <f>INDEX('Daily Data ADJ'!$1:$1048576,MATCH(Calc!$A866,'Daily Data ADJ'!$A:$A,0),MATCH("ES1!, CME_MINI: Close",'Daily Data ADJ'!$1:$1,0))</f>
        <v>2160.5</v>
      </c>
      <c r="G866">
        <f>INDEX('Daily Data ADJ'!$1:$1048576,MATCH(Calc!$A866,'Daily Data ADJ'!$A:$A,0),MATCH("ES2!, CME_MINI: Close",'Daily Data ADJ'!$1:$1,0))</f>
        <v>2155.5</v>
      </c>
      <c r="H866">
        <f>INDEX('QUANDL MULTPL SP500_DIV_YIELD_M'!$A:$G,MATCH(Calc!$A866,'QUANDL MULTPL SP500_DIV_YIELD_M'!$A:$A,1),MATCH('QUANDL MULTPL SP500_DIV_YIELD_M'!$E$1,'QUANDL MULTPL SP500_DIV_YIELD_M'!$A$1:$G$1,0))</f>
        <v>2.11</v>
      </c>
      <c r="I866" s="5">
        <f t="shared" si="78"/>
        <v>1.1874969366943423E-2</v>
      </c>
      <c r="J866" s="1">
        <f>A866/24/60/60+DATE(1970,1,1)</f>
        <v>42688.604166666672</v>
      </c>
      <c r="K866" s="3">
        <f t="shared" si="81"/>
        <v>3</v>
      </c>
      <c r="L866" s="6">
        <f>(1+Chart!$F$4)^(1/(365/K866))-1</f>
        <v>1.9979165917494157E-4</v>
      </c>
      <c r="M866" s="6">
        <f t="shared" si="82"/>
        <v>3.3630301677023411E-5</v>
      </c>
      <c r="N866" s="6">
        <f t="shared" si="83"/>
        <v>9.7032229318561036E-5</v>
      </c>
      <c r="O866">
        <f>O865*(B866/B865)</f>
        <v>193.92232475000117</v>
      </c>
      <c r="P866">
        <f t="shared" si="79"/>
        <v>2016</v>
      </c>
      <c r="Q866" s="1">
        <f t="shared" si="80"/>
        <v>42688.604166666672</v>
      </c>
      <c r="R866">
        <f>IF(B867="",R865,IF(Q866&gt;=Chart!$F$2,E866,0))</f>
        <v>0</v>
      </c>
      <c r="S866">
        <f>IF(B867="",S865,IFERROR(IF(AND(R866&gt;0,R865=0),R866,(1+(B867/B866-1)*Calc!$Z$1)*S865),0))</f>
        <v>0</v>
      </c>
      <c r="T866">
        <f>IF(B867="",T865,IFERROR(IF(AND(R866&gt;0,R865=0),R866,(1+(B867/B866-1)*Calc!$Z$1-L867)*T865),0))</f>
        <v>0</v>
      </c>
      <c r="U866">
        <f>IF(B867="",U865,IFERROR(IF(AND(R866&gt;0,R865=0),R866,(1+(B867/B866-1)*Calc!$Z$1-M867*2)*U865),0))</f>
        <v>0</v>
      </c>
      <c r="V866">
        <f>IF(B867="",V865,IFERROR(IF(AND(R866&gt;0,R865=0),R866,(1+(B867/B866-1)*Calc!$Z$1-N867*2)*V865),0))</f>
        <v>0</v>
      </c>
      <c r="W866">
        <f>IF(ISNUMBER(C866),C866,W865)</f>
        <v>0.41</v>
      </c>
      <c r="Y866" s="1" t="e">
        <f>IF(AND(Q866&gt;=Chart!$F$2,Q866&lt;=Chart!$F$3),Q866,#N/A)</f>
        <v>#N/A</v>
      </c>
      <c r="Z866" t="e">
        <f>IF(AND(Q866&gt;=Chart!$F$2,Q866&lt;=Chart!$F$3),R866,#N/A)</f>
        <v>#N/A</v>
      </c>
      <c r="AA866" t="e">
        <f>IF(AND(Q866&gt;=Chart!$F$2,Q866&lt;=Chart!$F$3),S866,#N/A)</f>
        <v>#N/A</v>
      </c>
      <c r="AB866" t="e">
        <f>IF(AND(Q866&gt;=Chart!$F$2,Q866&lt;=Chart!$F$3),T866,#N/A)</f>
        <v>#N/A</v>
      </c>
      <c r="AC866" t="e">
        <f>IF(AND(Q866&gt;=Chart!$F$2,Q866&lt;=Chart!$F$3),U866,#N/A)</f>
        <v>#N/A</v>
      </c>
      <c r="AD866" t="e">
        <f>IF(AND(Q866&gt;=Chart!$F$2,Q866&lt;=Chart!$F$3),V866,#N/A)</f>
        <v>#N/A</v>
      </c>
      <c r="AE866" t="e">
        <f>IF(AND(Q866&gt;=Chart!$F$2,Q866&lt;=Chart!$F$3),I866,#N/A)</f>
        <v>#N/A</v>
      </c>
      <c r="AF866" t="e">
        <f>IF(AND(Q866&gt;=Chart!$F$2,Q866&lt;=Chart!$F$3),H866/100,#N/A)</f>
        <v>#N/A</v>
      </c>
      <c r="AG866" t="e">
        <f>IF(AND(Q866&gt;=Chart!$F$2,Q866&lt;=Chart!$F$3),W866/100,#N/A)</f>
        <v>#N/A</v>
      </c>
    </row>
    <row r="867" spans="1:33" x14ac:dyDescent="0.25">
      <c r="A867">
        <v>1479220200</v>
      </c>
      <c r="B867">
        <f>INDEX('Daily Data ADJ'!$1:$1048576,MATCH(Calc!$A867,'Daily Data ADJ'!$A:$A,0),MATCH("SPY, CBOE BZX: Close",'Daily Data ADJ'!$1:$1,0))</f>
        <v>195.43545429</v>
      </c>
      <c r="C867">
        <f>INDEX('Daily Data ADJ'!$1:$1048576,MATCH(Calc!$A867,'Daily Data ADJ'!$A:$A,0),MATCH("EFFR, FRED: Close",'Daily Data ADJ'!$1:$1,0))</f>
        <v>0.41</v>
      </c>
      <c r="D867" t="str">
        <f>INDEX('Daily Data ADJ'!$1:$1048576,MATCH(Calc!$A867,'Daily Data ADJ'!$A:$A,1),MATCH("SOFR, FRED: Close",'Daily Data ADJ'!$1:$1,0))</f>
        <v>NaN</v>
      </c>
      <c r="E867">
        <f>INDEX('Daily Data ADJ'!$1:$1048576,MATCH(Calc!$A867,'Daily Data ADJ'!$A:$A,0),MATCH("UPRO, CBOE BZX: Close",'Daily Data ADJ'!$1:$1,0))</f>
        <v>12.280841049999999</v>
      </c>
      <c r="F867">
        <f>INDEX('Daily Data ADJ'!$1:$1048576,MATCH(Calc!$A867,'Daily Data ADJ'!$A:$A,0),MATCH("ES1!, CME_MINI: Close",'Daily Data ADJ'!$1:$1,0))</f>
        <v>2179.25</v>
      </c>
      <c r="G867">
        <f>INDEX('Daily Data ADJ'!$1:$1048576,MATCH(Calc!$A867,'Daily Data ADJ'!$A:$A,0),MATCH("ES2!, CME_MINI: Close",'Daily Data ADJ'!$1:$1,0))</f>
        <v>2174.5</v>
      </c>
      <c r="H867">
        <f>INDEX('QUANDL MULTPL SP500_DIV_YIELD_M'!$A:$G,MATCH(Calc!$A867,'QUANDL MULTPL SP500_DIV_YIELD_M'!$A:$A,1),MATCH('QUANDL MULTPL SP500_DIV_YIELD_M'!$E$1,'QUANDL MULTPL SP500_DIV_YIELD_M'!$A$1:$G$1,0))</f>
        <v>2.11</v>
      </c>
      <c r="I867" s="5">
        <f t="shared" si="78"/>
        <v>1.2409867972043787E-2</v>
      </c>
      <c r="J867" s="1">
        <f>A867/24/60/60+DATE(1970,1,1)</f>
        <v>42689.604166666672</v>
      </c>
      <c r="K867" s="3">
        <f t="shared" si="81"/>
        <v>1</v>
      </c>
      <c r="L867" s="6">
        <f>(1+Chart!$F$4)^(1/(365/K867))-1</f>
        <v>6.6592785027408397E-5</v>
      </c>
      <c r="M867" s="6">
        <f t="shared" si="82"/>
        <v>1.1209974895010077E-5</v>
      </c>
      <c r="N867" s="6">
        <f t="shared" si="83"/>
        <v>3.3790972954861331E-5</v>
      </c>
      <c r="O867">
        <f>O866*(B867/B866)</f>
        <v>195.43545429000119</v>
      </c>
      <c r="P867">
        <f t="shared" si="79"/>
        <v>2016</v>
      </c>
      <c r="Q867" s="1">
        <f t="shared" si="80"/>
        <v>42689.604166666672</v>
      </c>
      <c r="R867">
        <f>IF(B868="",R866,IF(Q867&gt;=Chart!$F$2,E867,0))</f>
        <v>0</v>
      </c>
      <c r="S867">
        <f>IF(B868="",S866,IFERROR(IF(AND(R867&gt;0,R866=0),R867,(1+(B868/B867-1)*Calc!$Z$1)*S866),0))</f>
        <v>0</v>
      </c>
      <c r="T867">
        <f>IF(B868="",T866,IFERROR(IF(AND(R867&gt;0,R866=0),R867,(1+(B868/B867-1)*Calc!$Z$1-L868)*T866),0))</f>
        <v>0</v>
      </c>
      <c r="U867">
        <f>IF(B868="",U866,IFERROR(IF(AND(R867&gt;0,R866=0),R867,(1+(B868/B867-1)*Calc!$Z$1-M868*2)*U866),0))</f>
        <v>0</v>
      </c>
      <c r="V867">
        <f>IF(B868="",V866,IFERROR(IF(AND(R867&gt;0,R866=0),R867,(1+(B868/B867-1)*Calc!$Z$1-N868*2)*V866),0))</f>
        <v>0</v>
      </c>
      <c r="W867">
        <f>IF(ISNUMBER(C867),C867,W866)</f>
        <v>0.41</v>
      </c>
      <c r="Y867" s="1" t="e">
        <f>IF(AND(Q867&gt;=Chart!$F$2,Q867&lt;=Chart!$F$3),Q867,#N/A)</f>
        <v>#N/A</v>
      </c>
      <c r="Z867" t="e">
        <f>IF(AND(Q867&gt;=Chart!$F$2,Q867&lt;=Chart!$F$3),R867,#N/A)</f>
        <v>#N/A</v>
      </c>
      <c r="AA867" t="e">
        <f>IF(AND(Q867&gt;=Chart!$F$2,Q867&lt;=Chart!$F$3),S867,#N/A)</f>
        <v>#N/A</v>
      </c>
      <c r="AB867" t="e">
        <f>IF(AND(Q867&gt;=Chart!$F$2,Q867&lt;=Chart!$F$3),T867,#N/A)</f>
        <v>#N/A</v>
      </c>
      <c r="AC867" t="e">
        <f>IF(AND(Q867&gt;=Chart!$F$2,Q867&lt;=Chart!$F$3),U867,#N/A)</f>
        <v>#N/A</v>
      </c>
      <c r="AD867" t="e">
        <f>IF(AND(Q867&gt;=Chart!$F$2,Q867&lt;=Chart!$F$3),V867,#N/A)</f>
        <v>#N/A</v>
      </c>
      <c r="AE867" t="e">
        <f>IF(AND(Q867&gt;=Chart!$F$2,Q867&lt;=Chart!$F$3),I867,#N/A)</f>
        <v>#N/A</v>
      </c>
      <c r="AF867" t="e">
        <f>IF(AND(Q867&gt;=Chart!$F$2,Q867&lt;=Chart!$F$3),H867/100,#N/A)</f>
        <v>#N/A</v>
      </c>
      <c r="AG867" t="e">
        <f>IF(AND(Q867&gt;=Chart!$F$2,Q867&lt;=Chart!$F$3),W867/100,#N/A)</f>
        <v>#N/A</v>
      </c>
    </row>
    <row r="868" spans="1:33" x14ac:dyDescent="0.25">
      <c r="A868">
        <v>1479306600</v>
      </c>
      <c r="B868">
        <f>INDEX('Daily Data ADJ'!$1:$1048576,MATCH(Calc!$A868,'Daily Data ADJ'!$A:$A,0),MATCH("SPY, CBOE BZX: Close",'Daily Data ADJ'!$1:$1,0))</f>
        <v>195.06836369000001</v>
      </c>
      <c r="C868">
        <f>INDEX('Daily Data ADJ'!$1:$1048576,MATCH(Calc!$A868,'Daily Data ADJ'!$A:$A,0),MATCH("EFFR, FRED: Close",'Daily Data ADJ'!$1:$1,0))</f>
        <v>0.41</v>
      </c>
      <c r="D868" t="str">
        <f>INDEX('Daily Data ADJ'!$1:$1048576,MATCH(Calc!$A868,'Daily Data ADJ'!$A:$A,1),MATCH("SOFR, FRED: Close",'Daily Data ADJ'!$1:$1,0))</f>
        <v>NaN</v>
      </c>
      <c r="E868">
        <f>INDEX('Daily Data ADJ'!$1:$1048576,MATCH(Calc!$A868,'Daily Data ADJ'!$A:$A,0),MATCH("UPRO, CBOE BZX: Close",'Daily Data ADJ'!$1:$1,0))</f>
        <v>12.21869296</v>
      </c>
      <c r="F868">
        <f>INDEX('Daily Data ADJ'!$1:$1048576,MATCH(Calc!$A868,'Daily Data ADJ'!$A:$A,0),MATCH("ES1!, CME_MINI: Close",'Daily Data ADJ'!$1:$1,0))</f>
        <v>2172.75</v>
      </c>
      <c r="G868">
        <f>INDEX('Daily Data ADJ'!$1:$1048576,MATCH(Calc!$A868,'Daily Data ADJ'!$A:$A,0),MATCH("ES2!, CME_MINI: Close",'Daily Data ADJ'!$1:$1,0))</f>
        <v>2167.75</v>
      </c>
      <c r="H868">
        <f>INDEX('QUANDL MULTPL SP500_DIV_YIELD_M'!$A:$G,MATCH(Calc!$A868,'QUANDL MULTPL SP500_DIV_YIELD_M'!$A:$A,1),MATCH('QUANDL MULTPL SP500_DIV_YIELD_M'!$E$1,'QUANDL MULTPL SP500_DIV_YIELD_M'!$A$1:$G$1,0))</f>
        <v>2.11</v>
      </c>
      <c r="I868" s="5">
        <f t="shared" si="78"/>
        <v>1.1926800636242619E-2</v>
      </c>
      <c r="J868" s="1">
        <f>A868/24/60/60+DATE(1970,1,1)</f>
        <v>42690.604166666672</v>
      </c>
      <c r="K868" s="3">
        <f t="shared" si="81"/>
        <v>1</v>
      </c>
      <c r="L868" s="6">
        <f>(1+Chart!$F$4)^(1/(365/K868))-1</f>
        <v>6.6592785027408397E-5</v>
      </c>
      <c r="M868" s="6">
        <f t="shared" si="82"/>
        <v>1.1209974895010077E-5</v>
      </c>
      <c r="N868" s="6">
        <f t="shared" si="83"/>
        <v>3.2483368291424952E-5</v>
      </c>
      <c r="O868">
        <f>O867*(B868/B867)</f>
        <v>195.06836369000121</v>
      </c>
      <c r="P868">
        <f t="shared" si="79"/>
        <v>2016</v>
      </c>
      <c r="Q868" s="1">
        <f t="shared" si="80"/>
        <v>42690.604166666672</v>
      </c>
      <c r="R868">
        <f>IF(B869="",R867,IF(Q868&gt;=Chart!$F$2,E868,0))</f>
        <v>0</v>
      </c>
      <c r="S868">
        <f>IF(B869="",S867,IFERROR(IF(AND(R868&gt;0,R867=0),R868,(1+(B869/B868-1)*Calc!$Z$1)*S867),0))</f>
        <v>0</v>
      </c>
      <c r="T868">
        <f>IF(B869="",T867,IFERROR(IF(AND(R868&gt;0,R867=0),R868,(1+(B869/B868-1)*Calc!$Z$1-L869)*T867),0))</f>
        <v>0</v>
      </c>
      <c r="U868">
        <f>IF(B869="",U867,IFERROR(IF(AND(R868&gt;0,R867=0),R868,(1+(B869/B868-1)*Calc!$Z$1-M869*2)*U867),0))</f>
        <v>0</v>
      </c>
      <c r="V868">
        <f>IF(B869="",V867,IFERROR(IF(AND(R868&gt;0,R867=0),R868,(1+(B869/B868-1)*Calc!$Z$1-N869*2)*V867),0))</f>
        <v>0</v>
      </c>
      <c r="W868">
        <f>IF(ISNUMBER(C868),C868,W867)</f>
        <v>0.41</v>
      </c>
      <c r="Y868" s="1" t="e">
        <f>IF(AND(Q868&gt;=Chart!$F$2,Q868&lt;=Chart!$F$3),Q868,#N/A)</f>
        <v>#N/A</v>
      </c>
      <c r="Z868" t="e">
        <f>IF(AND(Q868&gt;=Chart!$F$2,Q868&lt;=Chart!$F$3),R868,#N/A)</f>
        <v>#N/A</v>
      </c>
      <c r="AA868" t="e">
        <f>IF(AND(Q868&gt;=Chart!$F$2,Q868&lt;=Chart!$F$3),S868,#N/A)</f>
        <v>#N/A</v>
      </c>
      <c r="AB868" t="e">
        <f>IF(AND(Q868&gt;=Chart!$F$2,Q868&lt;=Chart!$F$3),T868,#N/A)</f>
        <v>#N/A</v>
      </c>
      <c r="AC868" t="e">
        <f>IF(AND(Q868&gt;=Chart!$F$2,Q868&lt;=Chart!$F$3),U868,#N/A)</f>
        <v>#N/A</v>
      </c>
      <c r="AD868" t="e">
        <f>IF(AND(Q868&gt;=Chart!$F$2,Q868&lt;=Chart!$F$3),V868,#N/A)</f>
        <v>#N/A</v>
      </c>
      <c r="AE868" t="e">
        <f>IF(AND(Q868&gt;=Chart!$F$2,Q868&lt;=Chart!$F$3),I868,#N/A)</f>
        <v>#N/A</v>
      </c>
      <c r="AF868" t="e">
        <f>IF(AND(Q868&gt;=Chart!$F$2,Q868&lt;=Chart!$F$3),H868/100,#N/A)</f>
        <v>#N/A</v>
      </c>
      <c r="AG868" t="e">
        <f>IF(AND(Q868&gt;=Chart!$F$2,Q868&lt;=Chart!$F$3),W868/100,#N/A)</f>
        <v>#N/A</v>
      </c>
    </row>
    <row r="869" spans="1:33" x14ac:dyDescent="0.25">
      <c r="A869">
        <v>1479393000</v>
      </c>
      <c r="B869">
        <f>INDEX('Daily Data ADJ'!$1:$1048576,MATCH(Calc!$A869,'Daily Data ADJ'!$A:$A,0),MATCH("SPY, CBOE BZX: Close",'Daily Data ADJ'!$1:$1,0))</f>
        <v>196.07114777000001</v>
      </c>
      <c r="C869">
        <f>INDEX('Daily Data ADJ'!$1:$1048576,MATCH(Calc!$A869,'Daily Data ADJ'!$A:$A,0),MATCH("EFFR, FRED: Close",'Daily Data ADJ'!$1:$1,0))</f>
        <v>0.41</v>
      </c>
      <c r="D869" t="str">
        <f>INDEX('Daily Data ADJ'!$1:$1048576,MATCH(Calc!$A869,'Daily Data ADJ'!$A:$A,1),MATCH("SOFR, FRED: Close",'Daily Data ADJ'!$1:$1,0))</f>
        <v>NaN</v>
      </c>
      <c r="E869">
        <f>INDEX('Daily Data ADJ'!$1:$1048576,MATCH(Calc!$A869,'Daily Data ADJ'!$A:$A,0),MATCH("UPRO, CBOE BZX: Close",'Daily Data ADJ'!$1:$1,0))</f>
        <v>12.396961109999999</v>
      </c>
      <c r="F869">
        <f>INDEX('Daily Data ADJ'!$1:$1048576,MATCH(Calc!$A869,'Daily Data ADJ'!$A:$A,0),MATCH("ES1!, CME_MINI: Close",'Daily Data ADJ'!$1:$1,0))</f>
        <v>2184.25</v>
      </c>
      <c r="G869">
        <f>INDEX('Daily Data ADJ'!$1:$1048576,MATCH(Calc!$A869,'Daily Data ADJ'!$A:$A,0),MATCH("ES2!, CME_MINI: Close",'Daily Data ADJ'!$1:$1,0))</f>
        <v>2179.5</v>
      </c>
      <c r="H869">
        <f>INDEX('QUANDL MULTPL SP500_DIV_YIELD_M'!$A:$G,MATCH(Calc!$A869,'QUANDL MULTPL SP500_DIV_YIELD_M'!$A:$A,1),MATCH('QUANDL MULTPL SP500_DIV_YIELD_M'!$E$1,'QUANDL MULTPL SP500_DIV_YIELD_M'!$A$1:$G$1,0))</f>
        <v>2.11</v>
      </c>
      <c r="I869" s="5">
        <f t="shared" si="78"/>
        <v>1.2429695772323435E-2</v>
      </c>
      <c r="J869" s="1">
        <f>A869/24/60/60+DATE(1970,1,1)</f>
        <v>42691.604166666672</v>
      </c>
      <c r="K869" s="3">
        <f t="shared" si="81"/>
        <v>1</v>
      </c>
      <c r="L869" s="6">
        <f>(1+Chart!$F$4)^(1/(365/K869))-1</f>
        <v>6.6592785027408397E-5</v>
      </c>
      <c r="M869" s="6">
        <f t="shared" si="82"/>
        <v>1.1209974895010077E-5</v>
      </c>
      <c r="N869" s="6">
        <f t="shared" si="83"/>
        <v>3.3844631109669621E-5</v>
      </c>
      <c r="O869">
        <f>O868*(B869/B868)</f>
        <v>196.0711477700012</v>
      </c>
      <c r="P869">
        <f t="shared" si="79"/>
        <v>2016</v>
      </c>
      <c r="Q869" s="1">
        <f t="shared" si="80"/>
        <v>42691.604166666672</v>
      </c>
      <c r="R869">
        <f>IF(B870="",R868,IF(Q869&gt;=Chart!$F$2,E869,0))</f>
        <v>0</v>
      </c>
      <c r="S869">
        <f>IF(B870="",S868,IFERROR(IF(AND(R869&gt;0,R868=0),R869,(1+(B870/B869-1)*Calc!$Z$1)*S868),0))</f>
        <v>0</v>
      </c>
      <c r="T869">
        <f>IF(B870="",T868,IFERROR(IF(AND(R869&gt;0,R868=0),R869,(1+(B870/B869-1)*Calc!$Z$1-L870)*T868),0))</f>
        <v>0</v>
      </c>
      <c r="U869">
        <f>IF(B870="",U868,IFERROR(IF(AND(R869&gt;0,R868=0),R869,(1+(B870/B869-1)*Calc!$Z$1-M870*2)*U868),0))</f>
        <v>0</v>
      </c>
      <c r="V869">
        <f>IF(B870="",V868,IFERROR(IF(AND(R869&gt;0,R868=0),R869,(1+(B870/B869-1)*Calc!$Z$1-N870*2)*V868),0))</f>
        <v>0</v>
      </c>
      <c r="W869">
        <f>IF(ISNUMBER(C869),C869,W868)</f>
        <v>0.41</v>
      </c>
      <c r="Y869" s="1" t="e">
        <f>IF(AND(Q869&gt;=Chart!$F$2,Q869&lt;=Chart!$F$3),Q869,#N/A)</f>
        <v>#N/A</v>
      </c>
      <c r="Z869" t="e">
        <f>IF(AND(Q869&gt;=Chart!$F$2,Q869&lt;=Chart!$F$3),R869,#N/A)</f>
        <v>#N/A</v>
      </c>
      <c r="AA869" t="e">
        <f>IF(AND(Q869&gt;=Chart!$F$2,Q869&lt;=Chart!$F$3),S869,#N/A)</f>
        <v>#N/A</v>
      </c>
      <c r="AB869" t="e">
        <f>IF(AND(Q869&gt;=Chart!$F$2,Q869&lt;=Chart!$F$3),T869,#N/A)</f>
        <v>#N/A</v>
      </c>
      <c r="AC869" t="e">
        <f>IF(AND(Q869&gt;=Chart!$F$2,Q869&lt;=Chart!$F$3),U869,#N/A)</f>
        <v>#N/A</v>
      </c>
      <c r="AD869" t="e">
        <f>IF(AND(Q869&gt;=Chart!$F$2,Q869&lt;=Chart!$F$3),V869,#N/A)</f>
        <v>#N/A</v>
      </c>
      <c r="AE869" t="e">
        <f>IF(AND(Q869&gt;=Chart!$F$2,Q869&lt;=Chart!$F$3),I869,#N/A)</f>
        <v>#N/A</v>
      </c>
      <c r="AF869" t="e">
        <f>IF(AND(Q869&gt;=Chart!$F$2,Q869&lt;=Chart!$F$3),H869/100,#N/A)</f>
        <v>#N/A</v>
      </c>
      <c r="AG869" t="e">
        <f>IF(AND(Q869&gt;=Chart!$F$2,Q869&lt;=Chart!$F$3),W869/100,#N/A)</f>
        <v>#N/A</v>
      </c>
    </row>
    <row r="870" spans="1:33" x14ac:dyDescent="0.25">
      <c r="A870">
        <v>1479479400</v>
      </c>
      <c r="B870">
        <f>INDEX('Daily Data ADJ'!$1:$1048576,MATCH(Calc!$A870,'Daily Data ADJ'!$A:$A,0),MATCH("SPY, CBOE BZX: Close",'Daily Data ADJ'!$1:$1,0))</f>
        <v>195.63242973999999</v>
      </c>
      <c r="C870">
        <f>INDEX('Daily Data ADJ'!$1:$1048576,MATCH(Calc!$A870,'Daily Data ADJ'!$A:$A,0),MATCH("EFFR, FRED: Close",'Daily Data ADJ'!$1:$1,0))</f>
        <v>0.41</v>
      </c>
      <c r="D870" t="str">
        <f>INDEX('Daily Data ADJ'!$1:$1048576,MATCH(Calc!$A870,'Daily Data ADJ'!$A:$A,1),MATCH("SOFR, FRED: Close",'Daily Data ADJ'!$1:$1,0))</f>
        <v>NaN</v>
      </c>
      <c r="E870">
        <f>INDEX('Daily Data ADJ'!$1:$1048576,MATCH(Calc!$A870,'Daily Data ADJ'!$A:$A,0),MATCH("UPRO, CBOE BZX: Close",'Daily Data ADJ'!$1:$1,0))</f>
        <v>12.315186219999999</v>
      </c>
      <c r="F870">
        <f>INDEX('Daily Data ADJ'!$1:$1048576,MATCH(Calc!$A870,'Daily Data ADJ'!$A:$A,0),MATCH("ES1!, CME_MINI: Close",'Daily Data ADJ'!$1:$1,0))</f>
        <v>2180.75</v>
      </c>
      <c r="G870">
        <f>INDEX('Daily Data ADJ'!$1:$1048576,MATCH(Calc!$A870,'Daily Data ADJ'!$A:$A,0),MATCH("ES2!, CME_MINI: Close",'Daily Data ADJ'!$1:$1,0))</f>
        <v>2175.75</v>
      </c>
      <c r="H870">
        <f>INDEX('QUANDL MULTPL SP500_DIV_YIELD_M'!$A:$G,MATCH(Calc!$A870,'QUANDL MULTPL SP500_DIV_YIELD_M'!$A:$A,1),MATCH('QUANDL MULTPL SP500_DIV_YIELD_M'!$E$1,'QUANDL MULTPL SP500_DIV_YIELD_M'!$A$1:$G$1,0))</f>
        <v>2.11</v>
      </c>
      <c r="I870" s="5">
        <f t="shared" si="78"/>
        <v>1.1960336397093142E-2</v>
      </c>
      <c r="J870" s="1">
        <f>A870/24/60/60+DATE(1970,1,1)</f>
        <v>42692.604166666672</v>
      </c>
      <c r="K870" s="3">
        <f t="shared" si="81"/>
        <v>1</v>
      </c>
      <c r="L870" s="6">
        <f>(1+Chart!$F$4)^(1/(365/K870))-1</f>
        <v>6.6592785027408397E-5</v>
      </c>
      <c r="M870" s="6">
        <f t="shared" si="82"/>
        <v>1.1209974895010077E-5</v>
      </c>
      <c r="N870" s="6">
        <f t="shared" si="83"/>
        <v>3.2574165632626162E-5</v>
      </c>
      <c r="O870">
        <f>O869*(B870/B869)</f>
        <v>195.63242974000119</v>
      </c>
      <c r="P870">
        <f t="shared" si="79"/>
        <v>2016</v>
      </c>
      <c r="Q870" s="1">
        <f t="shared" si="80"/>
        <v>42692.604166666672</v>
      </c>
      <c r="R870">
        <f>IF(B871="",R869,IF(Q870&gt;=Chart!$F$2,E870,0))</f>
        <v>0</v>
      </c>
      <c r="S870">
        <f>IF(B871="",S869,IFERROR(IF(AND(R870&gt;0,R869=0),R870,(1+(B871/B870-1)*Calc!$Z$1)*S869),0))</f>
        <v>0</v>
      </c>
      <c r="T870">
        <f>IF(B871="",T869,IFERROR(IF(AND(R870&gt;0,R869=0),R870,(1+(B871/B870-1)*Calc!$Z$1-L871)*T869),0))</f>
        <v>0</v>
      </c>
      <c r="U870">
        <f>IF(B871="",U869,IFERROR(IF(AND(R870&gt;0,R869=0),R870,(1+(B871/B870-1)*Calc!$Z$1-M871*2)*U869),0))</f>
        <v>0</v>
      </c>
      <c r="V870">
        <f>IF(B871="",V869,IFERROR(IF(AND(R870&gt;0,R869=0),R870,(1+(B871/B870-1)*Calc!$Z$1-N871*2)*V869),0))</f>
        <v>0</v>
      </c>
      <c r="W870">
        <f>IF(ISNUMBER(C870),C870,W869)</f>
        <v>0.41</v>
      </c>
      <c r="Y870" s="1" t="e">
        <f>IF(AND(Q870&gt;=Chart!$F$2,Q870&lt;=Chart!$F$3),Q870,#N/A)</f>
        <v>#N/A</v>
      </c>
      <c r="Z870" t="e">
        <f>IF(AND(Q870&gt;=Chart!$F$2,Q870&lt;=Chart!$F$3),R870,#N/A)</f>
        <v>#N/A</v>
      </c>
      <c r="AA870" t="e">
        <f>IF(AND(Q870&gt;=Chart!$F$2,Q870&lt;=Chart!$F$3),S870,#N/A)</f>
        <v>#N/A</v>
      </c>
      <c r="AB870" t="e">
        <f>IF(AND(Q870&gt;=Chart!$F$2,Q870&lt;=Chart!$F$3),T870,#N/A)</f>
        <v>#N/A</v>
      </c>
      <c r="AC870" t="e">
        <f>IF(AND(Q870&gt;=Chart!$F$2,Q870&lt;=Chart!$F$3),U870,#N/A)</f>
        <v>#N/A</v>
      </c>
      <c r="AD870" t="e">
        <f>IF(AND(Q870&gt;=Chart!$F$2,Q870&lt;=Chart!$F$3),V870,#N/A)</f>
        <v>#N/A</v>
      </c>
      <c r="AE870" t="e">
        <f>IF(AND(Q870&gt;=Chart!$F$2,Q870&lt;=Chart!$F$3),I870,#N/A)</f>
        <v>#N/A</v>
      </c>
      <c r="AF870" t="e">
        <f>IF(AND(Q870&gt;=Chart!$F$2,Q870&lt;=Chart!$F$3),H870/100,#N/A)</f>
        <v>#N/A</v>
      </c>
      <c r="AG870" t="e">
        <f>IF(AND(Q870&gt;=Chart!$F$2,Q870&lt;=Chart!$F$3),W870/100,#N/A)</f>
        <v>#N/A</v>
      </c>
    </row>
    <row r="871" spans="1:33" x14ac:dyDescent="0.25">
      <c r="A871">
        <v>1479738600</v>
      </c>
      <c r="B871">
        <f>INDEX('Daily Data ADJ'!$1:$1048576,MATCH(Calc!$A871,'Daily Data ADJ'!$A:$A,0),MATCH("SPY, CBOE BZX: Close",'Daily Data ADJ'!$1:$1,0))</f>
        <v>197.10974557</v>
      </c>
      <c r="C871">
        <f>INDEX('Daily Data ADJ'!$1:$1048576,MATCH(Calc!$A871,'Daily Data ADJ'!$A:$A,0),MATCH("EFFR, FRED: Close",'Daily Data ADJ'!$1:$1,0))</f>
        <v>0.41</v>
      </c>
      <c r="D871" t="str">
        <f>INDEX('Daily Data ADJ'!$1:$1048576,MATCH(Calc!$A871,'Daily Data ADJ'!$A:$A,1),MATCH("SOFR, FRED: Close",'Daily Data ADJ'!$1:$1,0))</f>
        <v>NaN</v>
      </c>
      <c r="E871">
        <f>INDEX('Daily Data ADJ'!$1:$1048576,MATCH(Calc!$A871,'Daily Data ADJ'!$A:$A,0),MATCH("UPRO, CBOE BZX: Close",'Daily Data ADJ'!$1:$1,0))</f>
        <v>12.59158345</v>
      </c>
      <c r="F871">
        <f>INDEX('Daily Data ADJ'!$1:$1048576,MATCH(Calc!$A871,'Daily Data ADJ'!$A:$A,0),MATCH("ES1!, CME_MINI: Close",'Daily Data ADJ'!$1:$1,0))</f>
        <v>2193</v>
      </c>
      <c r="G871">
        <f>INDEX('Daily Data ADJ'!$1:$1048576,MATCH(Calc!$A871,'Daily Data ADJ'!$A:$A,0),MATCH("ES2!, CME_MINI: Close",'Daily Data ADJ'!$1:$1,0))</f>
        <v>2188</v>
      </c>
      <c r="H871">
        <f>INDEX('QUANDL MULTPL SP500_DIV_YIELD_M'!$A:$G,MATCH(Calc!$A871,'QUANDL MULTPL SP500_DIV_YIELD_M'!$A:$A,1),MATCH('QUANDL MULTPL SP500_DIV_YIELD_M'!$E$1,'QUANDL MULTPL SP500_DIV_YIELD_M'!$A$1:$G$1,0))</f>
        <v>2.11</v>
      </c>
      <c r="I871" s="5">
        <f t="shared" si="78"/>
        <v>1.2011215479128302E-2</v>
      </c>
      <c r="J871" s="1">
        <f>A871/24/60/60+DATE(1970,1,1)</f>
        <v>42695.604166666672</v>
      </c>
      <c r="K871" s="3">
        <f t="shared" si="81"/>
        <v>3</v>
      </c>
      <c r="L871" s="6">
        <f>(1+Chart!$F$4)^(1/(365/K871))-1</f>
        <v>1.9979165917494157E-4</v>
      </c>
      <c r="M871" s="6">
        <f t="shared" si="82"/>
        <v>3.3630301677023411E-5</v>
      </c>
      <c r="N871" s="6">
        <f t="shared" si="83"/>
        <v>9.8138951967641219E-5</v>
      </c>
      <c r="O871">
        <f>O870*(B871/B870)</f>
        <v>197.10974557000119</v>
      </c>
      <c r="P871">
        <f t="shared" si="79"/>
        <v>2016</v>
      </c>
      <c r="Q871" s="1">
        <f t="shared" si="80"/>
        <v>42695.604166666672</v>
      </c>
      <c r="R871">
        <f>IF(B872="",R870,IF(Q871&gt;=Chart!$F$2,E871,0))</f>
        <v>0</v>
      </c>
      <c r="S871">
        <f>IF(B872="",S870,IFERROR(IF(AND(R871&gt;0,R870=0),R871,(1+(B872/B871-1)*Calc!$Z$1)*S870),0))</f>
        <v>0</v>
      </c>
      <c r="T871">
        <f>IF(B872="",T870,IFERROR(IF(AND(R871&gt;0,R870=0),R871,(1+(B872/B871-1)*Calc!$Z$1-L872)*T870),0))</f>
        <v>0</v>
      </c>
      <c r="U871">
        <f>IF(B872="",U870,IFERROR(IF(AND(R871&gt;0,R870=0),R871,(1+(B872/B871-1)*Calc!$Z$1-M872*2)*U870),0))</f>
        <v>0</v>
      </c>
      <c r="V871">
        <f>IF(B872="",V870,IFERROR(IF(AND(R871&gt;0,R870=0),R871,(1+(B872/B871-1)*Calc!$Z$1-N872*2)*V870),0))</f>
        <v>0</v>
      </c>
      <c r="W871">
        <f>IF(ISNUMBER(C871),C871,W870)</f>
        <v>0.41</v>
      </c>
      <c r="Y871" s="1" t="e">
        <f>IF(AND(Q871&gt;=Chart!$F$2,Q871&lt;=Chart!$F$3),Q871,#N/A)</f>
        <v>#N/A</v>
      </c>
      <c r="Z871" t="e">
        <f>IF(AND(Q871&gt;=Chart!$F$2,Q871&lt;=Chart!$F$3),R871,#N/A)</f>
        <v>#N/A</v>
      </c>
      <c r="AA871" t="e">
        <f>IF(AND(Q871&gt;=Chart!$F$2,Q871&lt;=Chart!$F$3),S871,#N/A)</f>
        <v>#N/A</v>
      </c>
      <c r="AB871" t="e">
        <f>IF(AND(Q871&gt;=Chart!$F$2,Q871&lt;=Chart!$F$3),T871,#N/A)</f>
        <v>#N/A</v>
      </c>
      <c r="AC871" t="e">
        <f>IF(AND(Q871&gt;=Chart!$F$2,Q871&lt;=Chart!$F$3),U871,#N/A)</f>
        <v>#N/A</v>
      </c>
      <c r="AD871" t="e">
        <f>IF(AND(Q871&gt;=Chart!$F$2,Q871&lt;=Chart!$F$3),V871,#N/A)</f>
        <v>#N/A</v>
      </c>
      <c r="AE871" t="e">
        <f>IF(AND(Q871&gt;=Chart!$F$2,Q871&lt;=Chart!$F$3),I871,#N/A)</f>
        <v>#N/A</v>
      </c>
      <c r="AF871" t="e">
        <f>IF(AND(Q871&gt;=Chart!$F$2,Q871&lt;=Chart!$F$3),H871/100,#N/A)</f>
        <v>#N/A</v>
      </c>
      <c r="AG871" t="e">
        <f>IF(AND(Q871&gt;=Chart!$F$2,Q871&lt;=Chart!$F$3),W871/100,#N/A)</f>
        <v>#N/A</v>
      </c>
    </row>
    <row r="872" spans="1:33" x14ac:dyDescent="0.25">
      <c r="A872">
        <v>1479825000</v>
      </c>
      <c r="B872">
        <f>INDEX('Daily Data ADJ'!$1:$1048576,MATCH(Calc!$A872,'Daily Data ADJ'!$A:$A,0),MATCH("SPY, CBOE BZX: Close",'Daily Data ADJ'!$1:$1,0))</f>
        <v>197.49474303</v>
      </c>
      <c r="C872">
        <f>INDEX('Daily Data ADJ'!$1:$1048576,MATCH(Calc!$A872,'Daily Data ADJ'!$A:$A,0),MATCH("EFFR, FRED: Close",'Daily Data ADJ'!$1:$1,0))</f>
        <v>0.41</v>
      </c>
      <c r="D872" t="str">
        <f>INDEX('Daily Data ADJ'!$1:$1048576,MATCH(Calc!$A872,'Daily Data ADJ'!$A:$A,1),MATCH("SOFR, FRED: Close",'Daily Data ADJ'!$1:$1,0))</f>
        <v>NaN</v>
      </c>
      <c r="E872">
        <f>INDEX('Daily Data ADJ'!$1:$1048576,MATCH(Calc!$A872,'Daily Data ADJ'!$A:$A,0),MATCH("UPRO, CBOE BZX: Close",'Daily Data ADJ'!$1:$1,0))</f>
        <v>12.665180250000001</v>
      </c>
      <c r="F872">
        <f>INDEX('Daily Data ADJ'!$1:$1048576,MATCH(Calc!$A872,'Daily Data ADJ'!$A:$A,0),MATCH("ES1!, CME_MINI: Close",'Daily Data ADJ'!$1:$1,0))</f>
        <v>2200.25</v>
      </c>
      <c r="G872">
        <f>INDEX('Daily Data ADJ'!$1:$1048576,MATCH(Calc!$A872,'Daily Data ADJ'!$A:$A,0),MATCH("ES2!, CME_MINI: Close",'Daily Data ADJ'!$1:$1,0))</f>
        <v>2195.25</v>
      </c>
      <c r="H872">
        <f>INDEX('QUANDL MULTPL SP500_DIV_YIELD_M'!$A:$G,MATCH(Calc!$A872,'QUANDL MULTPL SP500_DIV_YIELD_M'!$A:$A,1),MATCH('QUANDL MULTPL SP500_DIV_YIELD_M'!$E$1,'QUANDL MULTPL SP500_DIV_YIELD_M'!$A$1:$G$1,0))</f>
        <v>2.11</v>
      </c>
      <c r="I872" s="5">
        <f t="shared" si="78"/>
        <v>1.2041061628221373E-2</v>
      </c>
      <c r="J872" s="1">
        <f>A872/24/60/60+DATE(1970,1,1)</f>
        <v>42696.604166666672</v>
      </c>
      <c r="K872" s="3">
        <f t="shared" si="81"/>
        <v>1</v>
      </c>
      <c r="L872" s="6">
        <f>(1+Chart!$F$4)^(1/(365/K872))-1</f>
        <v>6.6592785027408397E-5</v>
      </c>
      <c r="M872" s="6">
        <f t="shared" si="82"/>
        <v>1.1209974895010077E-5</v>
      </c>
      <c r="N872" s="6">
        <f t="shared" si="83"/>
        <v>3.2792715131124694E-5</v>
      </c>
      <c r="O872">
        <f>O871*(B872/B871)</f>
        <v>197.49474303000119</v>
      </c>
      <c r="P872">
        <f t="shared" si="79"/>
        <v>2016</v>
      </c>
      <c r="Q872" s="1">
        <f t="shared" si="80"/>
        <v>42696.604166666672</v>
      </c>
      <c r="R872">
        <f>IF(B873="",R871,IF(Q872&gt;=Chart!$F$2,E872,0))</f>
        <v>0</v>
      </c>
      <c r="S872">
        <f>IF(B873="",S871,IFERROR(IF(AND(R872&gt;0,R871=0),R872,(1+(B873/B872-1)*Calc!$Z$1)*S871),0))</f>
        <v>0</v>
      </c>
      <c r="T872">
        <f>IF(B873="",T871,IFERROR(IF(AND(R872&gt;0,R871=0),R872,(1+(B873/B872-1)*Calc!$Z$1-L873)*T871),0))</f>
        <v>0</v>
      </c>
      <c r="U872">
        <f>IF(B873="",U871,IFERROR(IF(AND(R872&gt;0,R871=0),R872,(1+(B873/B872-1)*Calc!$Z$1-M873*2)*U871),0))</f>
        <v>0</v>
      </c>
      <c r="V872">
        <f>IF(B873="",V871,IFERROR(IF(AND(R872&gt;0,R871=0),R872,(1+(B873/B872-1)*Calc!$Z$1-N873*2)*V871),0))</f>
        <v>0</v>
      </c>
      <c r="W872">
        <f>IF(ISNUMBER(C872),C872,W871)</f>
        <v>0.41</v>
      </c>
      <c r="Y872" s="1" t="e">
        <f>IF(AND(Q872&gt;=Chart!$F$2,Q872&lt;=Chart!$F$3),Q872,#N/A)</f>
        <v>#N/A</v>
      </c>
      <c r="Z872" t="e">
        <f>IF(AND(Q872&gt;=Chart!$F$2,Q872&lt;=Chart!$F$3),R872,#N/A)</f>
        <v>#N/A</v>
      </c>
      <c r="AA872" t="e">
        <f>IF(AND(Q872&gt;=Chart!$F$2,Q872&lt;=Chart!$F$3),S872,#N/A)</f>
        <v>#N/A</v>
      </c>
      <c r="AB872" t="e">
        <f>IF(AND(Q872&gt;=Chart!$F$2,Q872&lt;=Chart!$F$3),T872,#N/A)</f>
        <v>#N/A</v>
      </c>
      <c r="AC872" t="e">
        <f>IF(AND(Q872&gt;=Chart!$F$2,Q872&lt;=Chart!$F$3),U872,#N/A)</f>
        <v>#N/A</v>
      </c>
      <c r="AD872" t="e">
        <f>IF(AND(Q872&gt;=Chart!$F$2,Q872&lt;=Chart!$F$3),V872,#N/A)</f>
        <v>#N/A</v>
      </c>
      <c r="AE872" t="e">
        <f>IF(AND(Q872&gt;=Chart!$F$2,Q872&lt;=Chart!$F$3),I872,#N/A)</f>
        <v>#N/A</v>
      </c>
      <c r="AF872" t="e">
        <f>IF(AND(Q872&gt;=Chart!$F$2,Q872&lt;=Chart!$F$3),H872/100,#N/A)</f>
        <v>#N/A</v>
      </c>
      <c r="AG872" t="e">
        <f>IF(AND(Q872&gt;=Chart!$F$2,Q872&lt;=Chart!$F$3),W872/100,#N/A)</f>
        <v>#N/A</v>
      </c>
    </row>
    <row r="873" spans="1:33" x14ac:dyDescent="0.25">
      <c r="A873">
        <v>1479911400</v>
      </c>
      <c r="B873">
        <f>INDEX('Daily Data ADJ'!$1:$1048576,MATCH(Calc!$A873,'Daily Data ADJ'!$A:$A,0),MATCH("SPY, CBOE BZX: Close",'Daily Data ADJ'!$1:$1,0))</f>
        <v>197.60218417999999</v>
      </c>
      <c r="C873">
        <f>INDEX('Daily Data ADJ'!$1:$1048576,MATCH(Calc!$A873,'Daily Data ADJ'!$A:$A,0),MATCH("EFFR, FRED: Close",'Daily Data ADJ'!$1:$1,0))</f>
        <v>0.41</v>
      </c>
      <c r="D873" t="str">
        <f>INDEX('Daily Data ADJ'!$1:$1048576,MATCH(Calc!$A873,'Daily Data ADJ'!$A:$A,1),MATCH("SOFR, FRED: Close",'Daily Data ADJ'!$1:$1,0))</f>
        <v>NaN</v>
      </c>
      <c r="E873">
        <f>INDEX('Daily Data ADJ'!$1:$1048576,MATCH(Calc!$A873,'Daily Data ADJ'!$A:$A,0),MATCH("UPRO, CBOE BZX: Close",'Daily Data ADJ'!$1:$1,0))</f>
        <v>12.688076710000001</v>
      </c>
      <c r="F873">
        <f>INDEX('Daily Data ADJ'!$1:$1048576,MATCH(Calc!$A873,'Daily Data ADJ'!$A:$A,0),MATCH("ES1!, CME_MINI: Close",'Daily Data ADJ'!$1:$1,0))</f>
        <v>2200.75</v>
      </c>
      <c r="G873">
        <f>INDEX('Daily Data ADJ'!$1:$1048576,MATCH(Calc!$A873,'Daily Data ADJ'!$A:$A,0),MATCH("ES2!, CME_MINI: Close",'Daily Data ADJ'!$1:$1,0))</f>
        <v>2195.75</v>
      </c>
      <c r="H873">
        <f>INDEX('QUANDL MULTPL SP500_DIV_YIELD_M'!$A:$G,MATCH(Calc!$A873,'QUANDL MULTPL SP500_DIV_YIELD_M'!$A:$A,1),MATCH('QUANDL MULTPL SP500_DIV_YIELD_M'!$E$1,'QUANDL MULTPL SP500_DIV_YIELD_M'!$A$1:$G$1,0))</f>
        <v>2.11</v>
      </c>
      <c r="I873" s="5">
        <f t="shared" si="78"/>
        <v>1.2043112759537389E-2</v>
      </c>
      <c r="J873" s="1">
        <f>A873/24/60/60+DATE(1970,1,1)</f>
        <v>42697.604166666672</v>
      </c>
      <c r="K873" s="3">
        <f t="shared" si="81"/>
        <v>1</v>
      </c>
      <c r="L873" s="6">
        <f>(1+Chart!$F$4)^(1/(365/K873))-1</f>
        <v>6.6592785027408397E-5</v>
      </c>
      <c r="M873" s="6">
        <f t="shared" si="82"/>
        <v>1.1209974895010077E-5</v>
      </c>
      <c r="N873" s="6">
        <f t="shared" si="83"/>
        <v>3.2798267985301166E-5</v>
      </c>
      <c r="O873">
        <f>O872*(B873/B872)</f>
        <v>197.60218418000119</v>
      </c>
      <c r="P873">
        <f t="shared" si="79"/>
        <v>2016</v>
      </c>
      <c r="Q873" s="1">
        <f t="shared" si="80"/>
        <v>42697.604166666672</v>
      </c>
      <c r="R873">
        <f>IF(B874="",R872,IF(Q873&gt;=Chart!$F$2,E873,0))</f>
        <v>0</v>
      </c>
      <c r="S873">
        <f>IF(B874="",S872,IFERROR(IF(AND(R873&gt;0,R872=0),R873,(1+(B874/B873-1)*Calc!$Z$1)*S872),0))</f>
        <v>0</v>
      </c>
      <c r="T873">
        <f>IF(B874="",T872,IFERROR(IF(AND(R873&gt;0,R872=0),R873,(1+(B874/B873-1)*Calc!$Z$1-L874)*T872),0))</f>
        <v>0</v>
      </c>
      <c r="U873">
        <f>IF(B874="",U872,IFERROR(IF(AND(R873&gt;0,R872=0),R873,(1+(B874/B873-1)*Calc!$Z$1-M874*2)*U872),0))</f>
        <v>0</v>
      </c>
      <c r="V873">
        <f>IF(B874="",V872,IFERROR(IF(AND(R873&gt;0,R872=0),R873,(1+(B874/B873-1)*Calc!$Z$1-N874*2)*V872),0))</f>
        <v>0</v>
      </c>
      <c r="W873">
        <f>IF(ISNUMBER(C873),C873,W872)</f>
        <v>0.41</v>
      </c>
      <c r="Y873" s="1" t="e">
        <f>IF(AND(Q873&gt;=Chart!$F$2,Q873&lt;=Chart!$F$3),Q873,#N/A)</f>
        <v>#N/A</v>
      </c>
      <c r="Z873" t="e">
        <f>IF(AND(Q873&gt;=Chart!$F$2,Q873&lt;=Chart!$F$3),R873,#N/A)</f>
        <v>#N/A</v>
      </c>
      <c r="AA873" t="e">
        <f>IF(AND(Q873&gt;=Chart!$F$2,Q873&lt;=Chart!$F$3),S873,#N/A)</f>
        <v>#N/A</v>
      </c>
      <c r="AB873" t="e">
        <f>IF(AND(Q873&gt;=Chart!$F$2,Q873&lt;=Chart!$F$3),T873,#N/A)</f>
        <v>#N/A</v>
      </c>
      <c r="AC873" t="e">
        <f>IF(AND(Q873&gt;=Chart!$F$2,Q873&lt;=Chart!$F$3),U873,#N/A)</f>
        <v>#N/A</v>
      </c>
      <c r="AD873" t="e">
        <f>IF(AND(Q873&gt;=Chart!$F$2,Q873&lt;=Chart!$F$3),V873,#N/A)</f>
        <v>#N/A</v>
      </c>
      <c r="AE873" t="e">
        <f>IF(AND(Q873&gt;=Chart!$F$2,Q873&lt;=Chart!$F$3),I873,#N/A)</f>
        <v>#N/A</v>
      </c>
      <c r="AF873" t="e">
        <f>IF(AND(Q873&gt;=Chart!$F$2,Q873&lt;=Chart!$F$3),H873/100,#N/A)</f>
        <v>#N/A</v>
      </c>
      <c r="AG873" t="e">
        <f>IF(AND(Q873&gt;=Chart!$F$2,Q873&lt;=Chart!$F$3),W873/100,#N/A)</f>
        <v>#N/A</v>
      </c>
    </row>
    <row r="874" spans="1:33" x14ac:dyDescent="0.25">
      <c r="A874">
        <v>1480084200</v>
      </c>
      <c r="B874">
        <f>INDEX('Daily Data ADJ'!$1:$1048576,MATCH(Calc!$A874,'Daily Data ADJ'!$A:$A,0),MATCH("SPY, CBOE BZX: Close",'Daily Data ADJ'!$1:$1,0))</f>
        <v>198.33636537999999</v>
      </c>
      <c r="C874">
        <f>INDEX('Daily Data ADJ'!$1:$1048576,MATCH(Calc!$A874,'Daily Data ADJ'!$A:$A,0),MATCH("EFFR, FRED: Close",'Daily Data ADJ'!$1:$1,0))</f>
        <v>0.41</v>
      </c>
      <c r="D874" t="str">
        <f>INDEX('Daily Data ADJ'!$1:$1048576,MATCH(Calc!$A874,'Daily Data ADJ'!$A:$A,1),MATCH("SOFR, FRED: Close",'Daily Data ADJ'!$1:$1,0))</f>
        <v>NaN</v>
      </c>
      <c r="E874">
        <f>INDEX('Daily Data ADJ'!$1:$1048576,MATCH(Calc!$A874,'Daily Data ADJ'!$A:$A,0),MATCH("UPRO, CBOE BZX: Close",'Daily Data ADJ'!$1:$1,0))</f>
        <v>12.83363451</v>
      </c>
      <c r="F874">
        <f>INDEX('Daily Data ADJ'!$1:$1048576,MATCH(Calc!$A874,'Daily Data ADJ'!$A:$A,0),MATCH("ES1!, CME_MINI: Close",'Daily Data ADJ'!$1:$1,0))</f>
        <v>2211.25</v>
      </c>
      <c r="G874">
        <f>INDEX('Daily Data ADJ'!$1:$1048576,MATCH(Calc!$A874,'Daily Data ADJ'!$A:$A,0),MATCH("ES2!, CME_MINI: Close",'Daily Data ADJ'!$1:$1,0))</f>
        <v>2206.25</v>
      </c>
      <c r="H874">
        <f>INDEX('QUANDL MULTPL SP500_DIV_YIELD_M'!$A:$G,MATCH(Calc!$A874,'QUANDL MULTPL SP500_DIV_YIELD_M'!$A:$A,1),MATCH('QUANDL MULTPL SP500_DIV_YIELD_M'!$E$1,'QUANDL MULTPL SP500_DIV_YIELD_M'!$A$1:$G$1,0))</f>
        <v>2.11</v>
      </c>
      <c r="I874" s="5">
        <f t="shared" si="78"/>
        <v>1.2085972972526327E-2</v>
      </c>
      <c r="J874" s="1">
        <f>A874/24/60/60+DATE(1970,1,1)</f>
        <v>42699.604166666672</v>
      </c>
      <c r="K874" s="3">
        <f t="shared" si="81"/>
        <v>2</v>
      </c>
      <c r="L874" s="6">
        <f>(1+Chart!$F$4)^(1/(365/K874))-1</f>
        <v>1.3319000465394915E-4</v>
      </c>
      <c r="M874" s="6">
        <f t="shared" si="82"/>
        <v>2.2420075453499777E-5</v>
      </c>
      <c r="N874" s="6">
        <f t="shared" si="83"/>
        <v>6.5829677840190115E-5</v>
      </c>
      <c r="O874">
        <f>O873*(B874/B873)</f>
        <v>198.33636538000121</v>
      </c>
      <c r="P874">
        <f t="shared" si="79"/>
        <v>2016</v>
      </c>
      <c r="Q874" s="1">
        <f t="shared" si="80"/>
        <v>42699.604166666672</v>
      </c>
      <c r="R874">
        <f>IF(B875="",R873,IF(Q874&gt;=Chart!$F$2,E874,0))</f>
        <v>0</v>
      </c>
      <c r="S874">
        <f>IF(B875="",S873,IFERROR(IF(AND(R874&gt;0,R873=0),R874,(1+(B875/B874-1)*Calc!$Z$1)*S873),0))</f>
        <v>0</v>
      </c>
      <c r="T874">
        <f>IF(B875="",T873,IFERROR(IF(AND(R874&gt;0,R873=0),R874,(1+(B875/B874-1)*Calc!$Z$1-L875)*T873),0))</f>
        <v>0</v>
      </c>
      <c r="U874">
        <f>IF(B875="",U873,IFERROR(IF(AND(R874&gt;0,R873=0),R874,(1+(B875/B874-1)*Calc!$Z$1-M875*2)*U873),0))</f>
        <v>0</v>
      </c>
      <c r="V874">
        <f>IF(B875="",V873,IFERROR(IF(AND(R874&gt;0,R873=0),R874,(1+(B875/B874-1)*Calc!$Z$1-N875*2)*V873),0))</f>
        <v>0</v>
      </c>
      <c r="W874">
        <f>IF(ISNUMBER(C874),C874,W873)</f>
        <v>0.41</v>
      </c>
      <c r="Y874" s="1" t="e">
        <f>IF(AND(Q874&gt;=Chart!$F$2,Q874&lt;=Chart!$F$3),Q874,#N/A)</f>
        <v>#N/A</v>
      </c>
      <c r="Z874" t="e">
        <f>IF(AND(Q874&gt;=Chart!$F$2,Q874&lt;=Chart!$F$3),R874,#N/A)</f>
        <v>#N/A</v>
      </c>
      <c r="AA874" t="e">
        <f>IF(AND(Q874&gt;=Chart!$F$2,Q874&lt;=Chart!$F$3),S874,#N/A)</f>
        <v>#N/A</v>
      </c>
      <c r="AB874" t="e">
        <f>IF(AND(Q874&gt;=Chart!$F$2,Q874&lt;=Chart!$F$3),T874,#N/A)</f>
        <v>#N/A</v>
      </c>
      <c r="AC874" t="e">
        <f>IF(AND(Q874&gt;=Chart!$F$2,Q874&lt;=Chart!$F$3),U874,#N/A)</f>
        <v>#N/A</v>
      </c>
      <c r="AD874" t="e">
        <f>IF(AND(Q874&gt;=Chart!$F$2,Q874&lt;=Chart!$F$3),V874,#N/A)</f>
        <v>#N/A</v>
      </c>
      <c r="AE874" t="e">
        <f>IF(AND(Q874&gt;=Chart!$F$2,Q874&lt;=Chart!$F$3),I874,#N/A)</f>
        <v>#N/A</v>
      </c>
      <c r="AF874" t="e">
        <f>IF(AND(Q874&gt;=Chart!$F$2,Q874&lt;=Chart!$F$3),H874/100,#N/A)</f>
        <v>#N/A</v>
      </c>
      <c r="AG874" t="e">
        <f>IF(AND(Q874&gt;=Chart!$F$2,Q874&lt;=Chart!$F$3),W874/100,#N/A)</f>
        <v>#N/A</v>
      </c>
    </row>
    <row r="875" spans="1:33" x14ac:dyDescent="0.25">
      <c r="A875">
        <v>1480343400</v>
      </c>
      <c r="B875">
        <f>INDEX('Daily Data ADJ'!$1:$1048576,MATCH(Calc!$A875,'Daily Data ADJ'!$A:$A,0),MATCH("SPY, CBOE BZX: Close",'Daily Data ADJ'!$1:$1,0))</f>
        <v>197.40520874000001</v>
      </c>
      <c r="C875">
        <f>INDEX('Daily Data ADJ'!$1:$1048576,MATCH(Calc!$A875,'Daily Data ADJ'!$A:$A,0),MATCH("EFFR, FRED: Close",'Daily Data ADJ'!$1:$1,0))</f>
        <v>0.41</v>
      </c>
      <c r="D875" t="str">
        <f>INDEX('Daily Data ADJ'!$1:$1048576,MATCH(Calc!$A875,'Daily Data ADJ'!$A:$A,1),MATCH("SOFR, FRED: Close",'Daily Data ADJ'!$1:$1,0))</f>
        <v>NaN</v>
      </c>
      <c r="E875">
        <f>INDEX('Daily Data ADJ'!$1:$1048576,MATCH(Calc!$A875,'Daily Data ADJ'!$A:$A,0),MATCH("UPRO, CBOE BZX: Close",'Daily Data ADJ'!$1:$1,0))</f>
        <v>12.65209572</v>
      </c>
      <c r="F875">
        <f>INDEX('Daily Data ADJ'!$1:$1048576,MATCH(Calc!$A875,'Daily Data ADJ'!$A:$A,0),MATCH("ES1!, CME_MINI: Close",'Daily Data ADJ'!$1:$1,0))</f>
        <v>2200.75</v>
      </c>
      <c r="G875">
        <f>INDEX('Daily Data ADJ'!$1:$1048576,MATCH(Calc!$A875,'Daily Data ADJ'!$A:$A,0),MATCH("ES2!, CME_MINI: Close",'Daily Data ADJ'!$1:$1,0))</f>
        <v>2195.75</v>
      </c>
      <c r="H875">
        <f>INDEX('QUANDL MULTPL SP500_DIV_YIELD_M'!$A:$G,MATCH(Calc!$A875,'QUANDL MULTPL SP500_DIV_YIELD_M'!$A:$A,1),MATCH('QUANDL MULTPL SP500_DIV_YIELD_M'!$E$1,'QUANDL MULTPL SP500_DIV_YIELD_M'!$A$1:$G$1,0))</f>
        <v>2.11</v>
      </c>
      <c r="I875" s="5">
        <f t="shared" si="78"/>
        <v>1.2043112759537389E-2</v>
      </c>
      <c r="J875" s="1">
        <f>A875/24/60/60+DATE(1970,1,1)</f>
        <v>42702.604166666672</v>
      </c>
      <c r="K875" s="3">
        <f t="shared" si="81"/>
        <v>3</v>
      </c>
      <c r="L875" s="6">
        <f>(1+Chart!$F$4)^(1/(365/K875))-1</f>
        <v>1.9979165917494157E-4</v>
      </c>
      <c r="M875" s="6">
        <f t="shared" si="82"/>
        <v>3.3630301677023411E-5</v>
      </c>
      <c r="N875" s="6">
        <f t="shared" si="83"/>
        <v>9.8398031170621181E-5</v>
      </c>
      <c r="O875">
        <f>O874*(B875/B874)</f>
        <v>197.40520874000123</v>
      </c>
      <c r="P875">
        <f t="shared" si="79"/>
        <v>2016</v>
      </c>
      <c r="Q875" s="1">
        <f t="shared" si="80"/>
        <v>42702.604166666672</v>
      </c>
      <c r="R875">
        <f>IF(B876="",R874,IF(Q875&gt;=Chart!$F$2,E875,0))</f>
        <v>0</v>
      </c>
      <c r="S875">
        <f>IF(B876="",S874,IFERROR(IF(AND(R875&gt;0,R874=0),R875,(1+(B876/B875-1)*Calc!$Z$1)*S874),0))</f>
        <v>0</v>
      </c>
      <c r="T875">
        <f>IF(B876="",T874,IFERROR(IF(AND(R875&gt;0,R874=0),R875,(1+(B876/B875-1)*Calc!$Z$1-L876)*T874),0))</f>
        <v>0</v>
      </c>
      <c r="U875">
        <f>IF(B876="",U874,IFERROR(IF(AND(R875&gt;0,R874=0),R875,(1+(B876/B875-1)*Calc!$Z$1-M876*2)*U874),0))</f>
        <v>0</v>
      </c>
      <c r="V875">
        <f>IF(B876="",V874,IFERROR(IF(AND(R875&gt;0,R874=0),R875,(1+(B876/B875-1)*Calc!$Z$1-N876*2)*V874),0))</f>
        <v>0</v>
      </c>
      <c r="W875">
        <f>IF(ISNUMBER(C875),C875,W874)</f>
        <v>0.41</v>
      </c>
      <c r="Y875" s="1" t="e">
        <f>IF(AND(Q875&gt;=Chart!$F$2,Q875&lt;=Chart!$F$3),Q875,#N/A)</f>
        <v>#N/A</v>
      </c>
      <c r="Z875" t="e">
        <f>IF(AND(Q875&gt;=Chart!$F$2,Q875&lt;=Chart!$F$3),R875,#N/A)</f>
        <v>#N/A</v>
      </c>
      <c r="AA875" t="e">
        <f>IF(AND(Q875&gt;=Chart!$F$2,Q875&lt;=Chart!$F$3),S875,#N/A)</f>
        <v>#N/A</v>
      </c>
      <c r="AB875" t="e">
        <f>IF(AND(Q875&gt;=Chart!$F$2,Q875&lt;=Chart!$F$3),T875,#N/A)</f>
        <v>#N/A</v>
      </c>
      <c r="AC875" t="e">
        <f>IF(AND(Q875&gt;=Chart!$F$2,Q875&lt;=Chart!$F$3),U875,#N/A)</f>
        <v>#N/A</v>
      </c>
      <c r="AD875" t="e">
        <f>IF(AND(Q875&gt;=Chart!$F$2,Q875&lt;=Chart!$F$3),V875,#N/A)</f>
        <v>#N/A</v>
      </c>
      <c r="AE875" t="e">
        <f>IF(AND(Q875&gt;=Chart!$F$2,Q875&lt;=Chart!$F$3),I875,#N/A)</f>
        <v>#N/A</v>
      </c>
      <c r="AF875" t="e">
        <f>IF(AND(Q875&gt;=Chart!$F$2,Q875&lt;=Chart!$F$3),H875/100,#N/A)</f>
        <v>#N/A</v>
      </c>
      <c r="AG875" t="e">
        <f>IF(AND(Q875&gt;=Chart!$F$2,Q875&lt;=Chart!$F$3),W875/100,#N/A)</f>
        <v>#N/A</v>
      </c>
    </row>
    <row r="876" spans="1:33" x14ac:dyDescent="0.25">
      <c r="A876">
        <v>1480429800</v>
      </c>
      <c r="B876">
        <f>INDEX('Daily Data ADJ'!$1:$1048576,MATCH(Calc!$A876,'Daily Data ADJ'!$A:$A,0),MATCH("SPY, CBOE BZX: Close",'Daily Data ADJ'!$1:$1,0))</f>
        <v>197.79020618999999</v>
      </c>
      <c r="C876">
        <f>INDEX('Daily Data ADJ'!$1:$1048576,MATCH(Calc!$A876,'Daily Data ADJ'!$A:$A,0),MATCH("EFFR, FRED: Close",'Daily Data ADJ'!$1:$1,0))</f>
        <v>0.41</v>
      </c>
      <c r="D876" t="str">
        <f>INDEX('Daily Data ADJ'!$1:$1048576,MATCH(Calc!$A876,'Daily Data ADJ'!$A:$A,1),MATCH("SOFR, FRED: Close",'Daily Data ADJ'!$1:$1,0))</f>
        <v>NaN</v>
      </c>
      <c r="E876">
        <f>INDEX('Daily Data ADJ'!$1:$1048576,MATCH(Calc!$A876,'Daily Data ADJ'!$A:$A,0),MATCH("UPRO, CBOE BZX: Close",'Daily Data ADJ'!$1:$1,0))</f>
        <v>12.724057699999999</v>
      </c>
      <c r="F876">
        <f>INDEX('Daily Data ADJ'!$1:$1048576,MATCH(Calc!$A876,'Daily Data ADJ'!$A:$A,0),MATCH("ES1!, CME_MINI: Close",'Daily Data ADJ'!$1:$1,0))</f>
        <v>2203.75</v>
      </c>
      <c r="G876">
        <f>INDEX('Daily Data ADJ'!$1:$1048576,MATCH(Calc!$A876,'Daily Data ADJ'!$A:$A,0),MATCH("ES2!, CME_MINI: Close",'Daily Data ADJ'!$1:$1,0))</f>
        <v>2198.75</v>
      </c>
      <c r="H876">
        <f>INDEX('QUANDL MULTPL SP500_DIV_YIELD_M'!$A:$G,MATCH(Calc!$A876,'QUANDL MULTPL SP500_DIV_YIELD_M'!$A:$A,1),MATCH('QUANDL MULTPL SP500_DIV_YIELD_M'!$E$1,'QUANDL MULTPL SP500_DIV_YIELD_M'!$A$1:$G$1,0))</f>
        <v>2.11</v>
      </c>
      <c r="I876" s="5">
        <f t="shared" si="78"/>
        <v>1.2055400068442402E-2</v>
      </c>
      <c r="J876" s="1">
        <f>A876/24/60/60+DATE(1970,1,1)</f>
        <v>42703.604166666672</v>
      </c>
      <c r="K876" s="3">
        <f t="shared" si="81"/>
        <v>1</v>
      </c>
      <c r="L876" s="6">
        <f>(1+Chart!$F$4)^(1/(365/K876))-1</f>
        <v>6.6592785027408397E-5</v>
      </c>
      <c r="M876" s="6">
        <f t="shared" si="82"/>
        <v>1.1209974895010077E-5</v>
      </c>
      <c r="N876" s="6">
        <f t="shared" si="83"/>
        <v>3.2831532141841535E-5</v>
      </c>
      <c r="O876">
        <f>O875*(B876/B875)</f>
        <v>197.79020619000121</v>
      </c>
      <c r="P876">
        <f t="shared" si="79"/>
        <v>2016</v>
      </c>
      <c r="Q876" s="1">
        <f t="shared" si="80"/>
        <v>42703.604166666672</v>
      </c>
      <c r="R876">
        <f>IF(B877="",R875,IF(Q876&gt;=Chart!$F$2,E876,0))</f>
        <v>0</v>
      </c>
      <c r="S876">
        <f>IF(B877="",S875,IFERROR(IF(AND(R876&gt;0,R875=0),R876,(1+(B877/B876-1)*Calc!$Z$1)*S875),0))</f>
        <v>0</v>
      </c>
      <c r="T876">
        <f>IF(B877="",T875,IFERROR(IF(AND(R876&gt;0,R875=0),R876,(1+(B877/B876-1)*Calc!$Z$1-L877)*T875),0))</f>
        <v>0</v>
      </c>
      <c r="U876">
        <f>IF(B877="",U875,IFERROR(IF(AND(R876&gt;0,R875=0),R876,(1+(B877/B876-1)*Calc!$Z$1-M877*2)*U875),0))</f>
        <v>0</v>
      </c>
      <c r="V876">
        <f>IF(B877="",V875,IFERROR(IF(AND(R876&gt;0,R875=0),R876,(1+(B877/B876-1)*Calc!$Z$1-N877*2)*V875),0))</f>
        <v>0</v>
      </c>
      <c r="W876">
        <f>IF(ISNUMBER(C876),C876,W875)</f>
        <v>0.41</v>
      </c>
      <c r="Y876" s="1" t="e">
        <f>IF(AND(Q876&gt;=Chart!$F$2,Q876&lt;=Chart!$F$3),Q876,#N/A)</f>
        <v>#N/A</v>
      </c>
      <c r="Z876" t="e">
        <f>IF(AND(Q876&gt;=Chart!$F$2,Q876&lt;=Chart!$F$3),R876,#N/A)</f>
        <v>#N/A</v>
      </c>
      <c r="AA876" t="e">
        <f>IF(AND(Q876&gt;=Chart!$F$2,Q876&lt;=Chart!$F$3),S876,#N/A)</f>
        <v>#N/A</v>
      </c>
      <c r="AB876" t="e">
        <f>IF(AND(Q876&gt;=Chart!$F$2,Q876&lt;=Chart!$F$3),T876,#N/A)</f>
        <v>#N/A</v>
      </c>
      <c r="AC876" t="e">
        <f>IF(AND(Q876&gt;=Chart!$F$2,Q876&lt;=Chart!$F$3),U876,#N/A)</f>
        <v>#N/A</v>
      </c>
      <c r="AD876" t="e">
        <f>IF(AND(Q876&gt;=Chart!$F$2,Q876&lt;=Chart!$F$3),V876,#N/A)</f>
        <v>#N/A</v>
      </c>
      <c r="AE876" t="e">
        <f>IF(AND(Q876&gt;=Chart!$F$2,Q876&lt;=Chart!$F$3),I876,#N/A)</f>
        <v>#N/A</v>
      </c>
      <c r="AF876" t="e">
        <f>IF(AND(Q876&gt;=Chart!$F$2,Q876&lt;=Chart!$F$3),H876/100,#N/A)</f>
        <v>#N/A</v>
      </c>
      <c r="AG876" t="e">
        <f>IF(AND(Q876&gt;=Chart!$F$2,Q876&lt;=Chart!$F$3),W876/100,#N/A)</f>
        <v>#N/A</v>
      </c>
    </row>
    <row r="877" spans="1:33" x14ac:dyDescent="0.25">
      <c r="A877">
        <v>1480516200</v>
      </c>
      <c r="B877">
        <f>INDEX('Daily Data ADJ'!$1:$1048576,MATCH(Calc!$A877,'Daily Data ADJ'!$A:$A,0),MATCH("SPY, CBOE BZX: Close",'Daily Data ADJ'!$1:$1,0))</f>
        <v>197.31567444000001</v>
      </c>
      <c r="C877">
        <f>INDEX('Daily Data ADJ'!$1:$1048576,MATCH(Calc!$A877,'Daily Data ADJ'!$A:$A,0),MATCH("EFFR, FRED: Close",'Daily Data ADJ'!$1:$1,0))</f>
        <v>0.31</v>
      </c>
      <c r="D877" t="str">
        <f>INDEX('Daily Data ADJ'!$1:$1048576,MATCH(Calc!$A877,'Daily Data ADJ'!$A:$A,1),MATCH("SOFR, FRED: Close",'Daily Data ADJ'!$1:$1,0))</f>
        <v>NaN</v>
      </c>
      <c r="E877">
        <f>INDEX('Daily Data ADJ'!$1:$1048576,MATCH(Calc!$A877,'Daily Data ADJ'!$A:$A,0),MATCH("UPRO, CBOE BZX: Close",'Daily Data ADJ'!$1:$1,0))</f>
        <v>12.622657</v>
      </c>
      <c r="F877">
        <f>INDEX('Daily Data ADJ'!$1:$1048576,MATCH(Calc!$A877,'Daily Data ADJ'!$A:$A,0),MATCH("ES1!, CME_MINI: Close",'Daily Data ADJ'!$1:$1,0))</f>
        <v>2198.75</v>
      </c>
      <c r="G877">
        <f>INDEX('Daily Data ADJ'!$1:$1048576,MATCH(Calc!$A877,'Daily Data ADJ'!$A:$A,0),MATCH("ES2!, CME_MINI: Close",'Daily Data ADJ'!$1:$1,0))</f>
        <v>2193.75</v>
      </c>
      <c r="H877">
        <f>INDEX('QUANDL MULTPL SP500_DIV_YIELD_M'!$A:$G,MATCH(Calc!$A877,'QUANDL MULTPL SP500_DIV_YIELD_M'!$A:$A,1),MATCH('QUANDL MULTPL SP500_DIV_YIELD_M'!$E$1,'QUANDL MULTPL SP500_DIV_YIELD_M'!$A$1:$G$1,0))</f>
        <v>2.1</v>
      </c>
      <c r="I877" s="5">
        <f t="shared" si="78"/>
        <v>1.1934902656233631E-2</v>
      </c>
      <c r="J877" s="1">
        <f>A877/24/60/60+DATE(1970,1,1)</f>
        <v>42704.604166666672</v>
      </c>
      <c r="K877" s="3">
        <f t="shared" si="81"/>
        <v>1</v>
      </c>
      <c r="L877" s="6">
        <f>(1+Chart!$F$4)^(1/(365/K877))-1</f>
        <v>6.6592785027408397E-5</v>
      </c>
      <c r="M877" s="6">
        <f t="shared" si="82"/>
        <v>8.480049400017009E-6</v>
      </c>
      <c r="N877" s="6">
        <f t="shared" si="83"/>
        <v>3.2505304608632102E-5</v>
      </c>
      <c r="O877">
        <f>O876*(B877/B876)</f>
        <v>197.31567444000123</v>
      </c>
      <c r="P877">
        <f t="shared" si="79"/>
        <v>2016</v>
      </c>
      <c r="Q877" s="1">
        <f t="shared" si="80"/>
        <v>42704.604166666672</v>
      </c>
      <c r="R877">
        <f>IF(B878="",R876,IF(Q877&gt;=Chart!$F$2,E877,0))</f>
        <v>0</v>
      </c>
      <c r="S877">
        <f>IF(B878="",S876,IFERROR(IF(AND(R877&gt;0,R876=0),R877,(1+(B878/B877-1)*Calc!$Z$1)*S876),0))</f>
        <v>0</v>
      </c>
      <c r="T877">
        <f>IF(B878="",T876,IFERROR(IF(AND(R877&gt;0,R876=0),R877,(1+(B878/B877-1)*Calc!$Z$1-L878)*T876),0))</f>
        <v>0</v>
      </c>
      <c r="U877">
        <f>IF(B878="",U876,IFERROR(IF(AND(R877&gt;0,R876=0),R877,(1+(B878/B877-1)*Calc!$Z$1-M878*2)*U876),0))</f>
        <v>0</v>
      </c>
      <c r="V877">
        <f>IF(B878="",V876,IFERROR(IF(AND(R877&gt;0,R876=0),R877,(1+(B878/B877-1)*Calc!$Z$1-N878*2)*V876),0))</f>
        <v>0</v>
      </c>
      <c r="W877">
        <f>IF(ISNUMBER(C877),C877,W876)</f>
        <v>0.31</v>
      </c>
      <c r="Y877" s="1" t="e">
        <f>IF(AND(Q877&gt;=Chart!$F$2,Q877&lt;=Chart!$F$3),Q877,#N/A)</f>
        <v>#N/A</v>
      </c>
      <c r="Z877" t="e">
        <f>IF(AND(Q877&gt;=Chart!$F$2,Q877&lt;=Chart!$F$3),R877,#N/A)</f>
        <v>#N/A</v>
      </c>
      <c r="AA877" t="e">
        <f>IF(AND(Q877&gt;=Chart!$F$2,Q877&lt;=Chart!$F$3),S877,#N/A)</f>
        <v>#N/A</v>
      </c>
      <c r="AB877" t="e">
        <f>IF(AND(Q877&gt;=Chart!$F$2,Q877&lt;=Chart!$F$3),T877,#N/A)</f>
        <v>#N/A</v>
      </c>
      <c r="AC877" t="e">
        <f>IF(AND(Q877&gt;=Chart!$F$2,Q877&lt;=Chart!$F$3),U877,#N/A)</f>
        <v>#N/A</v>
      </c>
      <c r="AD877" t="e">
        <f>IF(AND(Q877&gt;=Chart!$F$2,Q877&lt;=Chart!$F$3),V877,#N/A)</f>
        <v>#N/A</v>
      </c>
      <c r="AE877" t="e">
        <f>IF(AND(Q877&gt;=Chart!$F$2,Q877&lt;=Chart!$F$3),I877,#N/A)</f>
        <v>#N/A</v>
      </c>
      <c r="AF877" t="e">
        <f>IF(AND(Q877&gt;=Chart!$F$2,Q877&lt;=Chart!$F$3),H877/100,#N/A)</f>
        <v>#N/A</v>
      </c>
      <c r="AG877" t="e">
        <f>IF(AND(Q877&gt;=Chart!$F$2,Q877&lt;=Chart!$F$3),W877/100,#N/A)</f>
        <v>#N/A</v>
      </c>
    </row>
    <row r="878" spans="1:33" x14ac:dyDescent="0.25">
      <c r="A878">
        <v>1480602600</v>
      </c>
      <c r="B878">
        <f>INDEX('Daily Data ADJ'!$1:$1048576,MATCH(Calc!$A878,'Daily Data ADJ'!$A:$A,0),MATCH("SPY, CBOE BZX: Close",'Daily Data ADJ'!$1:$1,0))</f>
        <v>196.59044667000001</v>
      </c>
      <c r="C878">
        <f>INDEX('Daily Data ADJ'!$1:$1048576,MATCH(Calc!$A878,'Daily Data ADJ'!$A:$A,0),MATCH("EFFR, FRED: Close",'Daily Data ADJ'!$1:$1,0))</f>
        <v>0.41</v>
      </c>
      <c r="D878" t="str">
        <f>INDEX('Daily Data ADJ'!$1:$1048576,MATCH(Calc!$A878,'Daily Data ADJ'!$A:$A,1),MATCH("SOFR, FRED: Close",'Daily Data ADJ'!$1:$1,0))</f>
        <v>NaN</v>
      </c>
      <c r="E878">
        <f>INDEX('Daily Data ADJ'!$1:$1048576,MATCH(Calc!$A878,'Daily Data ADJ'!$A:$A,0),MATCH("UPRO, CBOE BZX: Close",'Daily Data ADJ'!$1:$1,0))</f>
        <v>12.4770992</v>
      </c>
      <c r="F878">
        <f>INDEX('Daily Data ADJ'!$1:$1048576,MATCH(Calc!$A878,'Daily Data ADJ'!$A:$A,0),MATCH("ES1!, CME_MINI: Close",'Daily Data ADJ'!$1:$1,0))</f>
        <v>2192</v>
      </c>
      <c r="G878">
        <f>INDEX('Daily Data ADJ'!$1:$1048576,MATCH(Calc!$A878,'Daily Data ADJ'!$A:$A,0),MATCH("ES2!, CME_MINI: Close",'Daily Data ADJ'!$1:$1,0))</f>
        <v>2187</v>
      </c>
      <c r="H878">
        <f>INDEX('QUANDL MULTPL SP500_DIV_YIELD_M'!$A:$G,MATCH(Calc!$A878,'QUANDL MULTPL SP500_DIV_YIELD_M'!$A:$A,1),MATCH('QUANDL MULTPL SP500_DIV_YIELD_M'!$E$1,'QUANDL MULTPL SP500_DIV_YIELD_M'!$A$1:$G$1,0))</f>
        <v>2.1</v>
      </c>
      <c r="I878" s="5">
        <f t="shared" si="78"/>
        <v>1.1907083328037232E-2</v>
      </c>
      <c r="J878" s="1">
        <f>A878/24/60/60+DATE(1970,1,1)</f>
        <v>42705.604166666672</v>
      </c>
      <c r="K878" s="3">
        <f t="shared" si="81"/>
        <v>1</v>
      </c>
      <c r="L878" s="6">
        <f>(1+Chart!$F$4)^(1/(365/K878))-1</f>
        <v>6.6592785027408397E-5</v>
      </c>
      <c r="M878" s="6">
        <f t="shared" si="82"/>
        <v>1.1209974895010077E-5</v>
      </c>
      <c r="N878" s="6">
        <f t="shared" si="83"/>
        <v>3.2429982708359617E-5</v>
      </c>
      <c r="O878">
        <f>O877*(B878/B877)</f>
        <v>196.59044667000123</v>
      </c>
      <c r="P878">
        <f t="shared" si="79"/>
        <v>2016</v>
      </c>
      <c r="Q878" s="1">
        <f t="shared" si="80"/>
        <v>42705.604166666672</v>
      </c>
      <c r="R878">
        <f>IF(B879="",R877,IF(Q878&gt;=Chart!$F$2,E878,0))</f>
        <v>0</v>
      </c>
      <c r="S878">
        <f>IF(B879="",S877,IFERROR(IF(AND(R878&gt;0,R877=0),R878,(1+(B879/B878-1)*Calc!$Z$1)*S877),0))</f>
        <v>0</v>
      </c>
      <c r="T878">
        <f>IF(B879="",T877,IFERROR(IF(AND(R878&gt;0,R877=0),R878,(1+(B879/B878-1)*Calc!$Z$1-L879)*T877),0))</f>
        <v>0</v>
      </c>
      <c r="U878">
        <f>IF(B879="",U877,IFERROR(IF(AND(R878&gt;0,R877=0),R878,(1+(B879/B878-1)*Calc!$Z$1-M879*2)*U877),0))</f>
        <v>0</v>
      </c>
      <c r="V878">
        <f>IF(B879="",V877,IFERROR(IF(AND(R878&gt;0,R877=0),R878,(1+(B879/B878-1)*Calc!$Z$1-N879*2)*V877),0))</f>
        <v>0</v>
      </c>
      <c r="W878">
        <f>IF(ISNUMBER(C878),C878,W877)</f>
        <v>0.41</v>
      </c>
      <c r="Y878" s="1" t="e">
        <f>IF(AND(Q878&gt;=Chart!$F$2,Q878&lt;=Chart!$F$3),Q878,#N/A)</f>
        <v>#N/A</v>
      </c>
      <c r="Z878" t="e">
        <f>IF(AND(Q878&gt;=Chart!$F$2,Q878&lt;=Chart!$F$3),R878,#N/A)</f>
        <v>#N/A</v>
      </c>
      <c r="AA878" t="e">
        <f>IF(AND(Q878&gt;=Chart!$F$2,Q878&lt;=Chart!$F$3),S878,#N/A)</f>
        <v>#N/A</v>
      </c>
      <c r="AB878" t="e">
        <f>IF(AND(Q878&gt;=Chart!$F$2,Q878&lt;=Chart!$F$3),T878,#N/A)</f>
        <v>#N/A</v>
      </c>
      <c r="AC878" t="e">
        <f>IF(AND(Q878&gt;=Chart!$F$2,Q878&lt;=Chart!$F$3),U878,#N/A)</f>
        <v>#N/A</v>
      </c>
      <c r="AD878" t="e">
        <f>IF(AND(Q878&gt;=Chart!$F$2,Q878&lt;=Chart!$F$3),V878,#N/A)</f>
        <v>#N/A</v>
      </c>
      <c r="AE878" t="e">
        <f>IF(AND(Q878&gt;=Chart!$F$2,Q878&lt;=Chart!$F$3),I878,#N/A)</f>
        <v>#N/A</v>
      </c>
      <c r="AF878" t="e">
        <f>IF(AND(Q878&gt;=Chart!$F$2,Q878&lt;=Chart!$F$3),H878/100,#N/A)</f>
        <v>#N/A</v>
      </c>
      <c r="AG878" t="e">
        <f>IF(AND(Q878&gt;=Chart!$F$2,Q878&lt;=Chart!$F$3),W878/100,#N/A)</f>
        <v>#N/A</v>
      </c>
    </row>
    <row r="879" spans="1:33" x14ac:dyDescent="0.25">
      <c r="A879">
        <v>1480689000</v>
      </c>
      <c r="B879">
        <f>INDEX('Daily Data ADJ'!$1:$1048576,MATCH(Calc!$A879,'Daily Data ADJ'!$A:$A,0),MATCH("SPY, CBOE BZX: Close",'Daily Data ADJ'!$1:$1,0))</f>
        <v>196.68893438999999</v>
      </c>
      <c r="C879">
        <f>INDEX('Daily Data ADJ'!$1:$1048576,MATCH(Calc!$A879,'Daily Data ADJ'!$A:$A,0),MATCH("EFFR, FRED: Close",'Daily Data ADJ'!$1:$1,0))</f>
        <v>0.41</v>
      </c>
      <c r="D879" t="str">
        <f>INDEX('Daily Data ADJ'!$1:$1048576,MATCH(Calc!$A879,'Daily Data ADJ'!$A:$A,1),MATCH("SOFR, FRED: Close",'Daily Data ADJ'!$1:$1,0))</f>
        <v>NaN</v>
      </c>
      <c r="E879">
        <f>INDEX('Daily Data ADJ'!$1:$1048576,MATCH(Calc!$A879,'Daily Data ADJ'!$A:$A,0),MATCH("UPRO, CBOE BZX: Close",'Daily Data ADJ'!$1:$1,0))</f>
        <v>12.499996640000001</v>
      </c>
      <c r="F879">
        <f>INDEX('Daily Data ADJ'!$1:$1048576,MATCH(Calc!$A879,'Daily Data ADJ'!$A:$A,0),MATCH("ES1!, CME_MINI: Close",'Daily Data ADJ'!$1:$1,0))</f>
        <v>2192</v>
      </c>
      <c r="G879">
        <f>INDEX('Daily Data ADJ'!$1:$1048576,MATCH(Calc!$A879,'Daily Data ADJ'!$A:$A,0),MATCH("ES2!, CME_MINI: Close",'Daily Data ADJ'!$1:$1,0))</f>
        <v>2186.75</v>
      </c>
      <c r="H879">
        <f>INDEX('QUANDL MULTPL SP500_DIV_YIELD_M'!$A:$G,MATCH(Calc!$A879,'QUANDL MULTPL SP500_DIV_YIELD_M'!$A:$A,1),MATCH('QUANDL MULTPL SP500_DIV_YIELD_M'!$E$1,'QUANDL MULTPL SP500_DIV_YIELD_M'!$A$1:$G$1,0))</f>
        <v>2.1</v>
      </c>
      <c r="I879" s="5">
        <f t="shared" si="78"/>
        <v>1.1454071353801592E-2</v>
      </c>
      <c r="J879" s="1">
        <f>A879/24/60/60+DATE(1970,1,1)</f>
        <v>42706.604166666672</v>
      </c>
      <c r="K879" s="3">
        <f t="shared" si="81"/>
        <v>1</v>
      </c>
      <c r="L879" s="6">
        <f>(1+Chart!$F$4)^(1/(365/K879))-1</f>
        <v>6.6592785027408397E-5</v>
      </c>
      <c r="M879" s="6">
        <f t="shared" si="82"/>
        <v>1.1209974895010077E-5</v>
      </c>
      <c r="N879" s="6">
        <f t="shared" si="83"/>
        <v>3.1203144679192718E-5</v>
      </c>
      <c r="O879">
        <f>O878*(B879/B878)</f>
        <v>196.68893439000121</v>
      </c>
      <c r="P879">
        <f t="shared" si="79"/>
        <v>2016</v>
      </c>
      <c r="Q879" s="1">
        <f t="shared" si="80"/>
        <v>42706.604166666672</v>
      </c>
      <c r="R879">
        <f>IF(B880="",R878,IF(Q879&gt;=Chart!$F$2,E879,0))</f>
        <v>0</v>
      </c>
      <c r="S879">
        <f>IF(B880="",S878,IFERROR(IF(AND(R879&gt;0,R878=0),R879,(1+(B880/B879-1)*Calc!$Z$1)*S878),0))</f>
        <v>0</v>
      </c>
      <c r="T879">
        <f>IF(B880="",T878,IFERROR(IF(AND(R879&gt;0,R878=0),R879,(1+(B880/B879-1)*Calc!$Z$1-L880)*T878),0))</f>
        <v>0</v>
      </c>
      <c r="U879">
        <f>IF(B880="",U878,IFERROR(IF(AND(R879&gt;0,R878=0),R879,(1+(B880/B879-1)*Calc!$Z$1-M880*2)*U878),0))</f>
        <v>0</v>
      </c>
      <c r="V879">
        <f>IF(B880="",V878,IFERROR(IF(AND(R879&gt;0,R878=0),R879,(1+(B880/B879-1)*Calc!$Z$1-N880*2)*V878),0))</f>
        <v>0</v>
      </c>
      <c r="W879">
        <f>IF(ISNUMBER(C879),C879,W878)</f>
        <v>0.41</v>
      </c>
      <c r="Y879" s="1" t="e">
        <f>IF(AND(Q879&gt;=Chart!$F$2,Q879&lt;=Chart!$F$3),Q879,#N/A)</f>
        <v>#N/A</v>
      </c>
      <c r="Z879" t="e">
        <f>IF(AND(Q879&gt;=Chart!$F$2,Q879&lt;=Chart!$F$3),R879,#N/A)</f>
        <v>#N/A</v>
      </c>
      <c r="AA879" t="e">
        <f>IF(AND(Q879&gt;=Chart!$F$2,Q879&lt;=Chart!$F$3),S879,#N/A)</f>
        <v>#N/A</v>
      </c>
      <c r="AB879" t="e">
        <f>IF(AND(Q879&gt;=Chart!$F$2,Q879&lt;=Chart!$F$3),T879,#N/A)</f>
        <v>#N/A</v>
      </c>
      <c r="AC879" t="e">
        <f>IF(AND(Q879&gt;=Chart!$F$2,Q879&lt;=Chart!$F$3),U879,#N/A)</f>
        <v>#N/A</v>
      </c>
      <c r="AD879" t="e">
        <f>IF(AND(Q879&gt;=Chart!$F$2,Q879&lt;=Chart!$F$3),V879,#N/A)</f>
        <v>#N/A</v>
      </c>
      <c r="AE879" t="e">
        <f>IF(AND(Q879&gt;=Chart!$F$2,Q879&lt;=Chart!$F$3),I879,#N/A)</f>
        <v>#N/A</v>
      </c>
      <c r="AF879" t="e">
        <f>IF(AND(Q879&gt;=Chart!$F$2,Q879&lt;=Chart!$F$3),H879/100,#N/A)</f>
        <v>#N/A</v>
      </c>
      <c r="AG879" t="e">
        <f>IF(AND(Q879&gt;=Chart!$F$2,Q879&lt;=Chart!$F$3),W879/100,#N/A)</f>
        <v>#N/A</v>
      </c>
    </row>
    <row r="880" spans="1:33" x14ac:dyDescent="0.25">
      <c r="A880">
        <v>1480948200</v>
      </c>
      <c r="B880">
        <f>INDEX('Daily Data ADJ'!$1:$1048576,MATCH(Calc!$A880,'Daily Data ADJ'!$A:$A,0),MATCH("SPY, CBOE BZX: Close",'Daily Data ADJ'!$1:$1,0))</f>
        <v>197.87078706</v>
      </c>
      <c r="C880">
        <f>INDEX('Daily Data ADJ'!$1:$1048576,MATCH(Calc!$A880,'Daily Data ADJ'!$A:$A,0),MATCH("EFFR, FRED: Close",'Daily Data ADJ'!$1:$1,0))</f>
        <v>0.41</v>
      </c>
      <c r="D880" t="str">
        <f>INDEX('Daily Data ADJ'!$1:$1048576,MATCH(Calc!$A880,'Daily Data ADJ'!$A:$A,1),MATCH("SOFR, FRED: Close",'Daily Data ADJ'!$1:$1,0))</f>
        <v>NaN</v>
      </c>
      <c r="E880">
        <f>INDEX('Daily Data ADJ'!$1:$1048576,MATCH(Calc!$A880,'Daily Data ADJ'!$A:$A,0),MATCH("UPRO, CBOE BZX: Close",'Daily Data ADJ'!$1:$1,0))</f>
        <v>12.710973170000001</v>
      </c>
      <c r="F880">
        <f>INDEX('Daily Data ADJ'!$1:$1048576,MATCH(Calc!$A880,'Daily Data ADJ'!$A:$A,0),MATCH("ES1!, CME_MINI: Close",'Daily Data ADJ'!$1:$1,0))</f>
        <v>2204.25</v>
      </c>
      <c r="G880">
        <f>INDEX('Daily Data ADJ'!$1:$1048576,MATCH(Calc!$A880,'Daily Data ADJ'!$A:$A,0),MATCH("ES2!, CME_MINI: Close",'Daily Data ADJ'!$1:$1,0))</f>
        <v>2199</v>
      </c>
      <c r="H880">
        <f>INDEX('QUANDL MULTPL SP500_DIV_YIELD_M'!$A:$G,MATCH(Calc!$A880,'QUANDL MULTPL SP500_DIV_YIELD_M'!$A:$A,1),MATCH('QUANDL MULTPL SP500_DIV_YIELD_M'!$E$1,'QUANDL MULTPL SP500_DIV_YIELD_M'!$A$1:$G$1,0))</f>
        <v>2.1</v>
      </c>
      <c r="I880" s="5">
        <f t="shared" si="78"/>
        <v>1.1506932725948809E-2</v>
      </c>
      <c r="J880" s="1">
        <f>A880/24/60/60+DATE(1970,1,1)</f>
        <v>42709.604166666672</v>
      </c>
      <c r="K880" s="3">
        <f t="shared" si="81"/>
        <v>3</v>
      </c>
      <c r="L880" s="6">
        <f>(1+Chart!$F$4)^(1/(365/K880))-1</f>
        <v>1.9979165917494157E-4</v>
      </c>
      <c r="M880" s="6">
        <f t="shared" si="82"/>
        <v>3.3630301677023411E-5</v>
      </c>
      <c r="N880" s="6">
        <f t="shared" si="83"/>
        <v>9.4041940911671063E-5</v>
      </c>
      <c r="O880">
        <f>O879*(B880/B879)</f>
        <v>197.87078706000122</v>
      </c>
      <c r="P880">
        <f t="shared" si="79"/>
        <v>2016</v>
      </c>
      <c r="Q880" s="1">
        <f t="shared" si="80"/>
        <v>42709.604166666672</v>
      </c>
      <c r="R880">
        <f>IF(B881="",R879,IF(Q880&gt;=Chart!$F$2,E880,0))</f>
        <v>0</v>
      </c>
      <c r="S880">
        <f>IF(B881="",S879,IFERROR(IF(AND(R880&gt;0,R879=0),R880,(1+(B881/B880-1)*Calc!$Z$1)*S879),0))</f>
        <v>0</v>
      </c>
      <c r="T880">
        <f>IF(B881="",T879,IFERROR(IF(AND(R880&gt;0,R879=0),R880,(1+(B881/B880-1)*Calc!$Z$1-L881)*T879),0))</f>
        <v>0</v>
      </c>
      <c r="U880">
        <f>IF(B881="",U879,IFERROR(IF(AND(R880&gt;0,R879=0),R880,(1+(B881/B880-1)*Calc!$Z$1-M881*2)*U879),0))</f>
        <v>0</v>
      </c>
      <c r="V880">
        <f>IF(B881="",V879,IFERROR(IF(AND(R880&gt;0,R879=0),R880,(1+(B881/B880-1)*Calc!$Z$1-N881*2)*V879),0))</f>
        <v>0</v>
      </c>
      <c r="W880">
        <f>IF(ISNUMBER(C880),C880,W879)</f>
        <v>0.41</v>
      </c>
      <c r="Y880" s="1" t="e">
        <f>IF(AND(Q880&gt;=Chart!$F$2,Q880&lt;=Chart!$F$3),Q880,#N/A)</f>
        <v>#N/A</v>
      </c>
      <c r="Z880" t="e">
        <f>IF(AND(Q880&gt;=Chart!$F$2,Q880&lt;=Chart!$F$3),R880,#N/A)</f>
        <v>#N/A</v>
      </c>
      <c r="AA880" t="e">
        <f>IF(AND(Q880&gt;=Chart!$F$2,Q880&lt;=Chart!$F$3),S880,#N/A)</f>
        <v>#N/A</v>
      </c>
      <c r="AB880" t="e">
        <f>IF(AND(Q880&gt;=Chart!$F$2,Q880&lt;=Chart!$F$3),T880,#N/A)</f>
        <v>#N/A</v>
      </c>
      <c r="AC880" t="e">
        <f>IF(AND(Q880&gt;=Chart!$F$2,Q880&lt;=Chart!$F$3),U880,#N/A)</f>
        <v>#N/A</v>
      </c>
      <c r="AD880" t="e">
        <f>IF(AND(Q880&gt;=Chart!$F$2,Q880&lt;=Chart!$F$3),V880,#N/A)</f>
        <v>#N/A</v>
      </c>
      <c r="AE880" t="e">
        <f>IF(AND(Q880&gt;=Chart!$F$2,Q880&lt;=Chart!$F$3),I880,#N/A)</f>
        <v>#N/A</v>
      </c>
      <c r="AF880" t="e">
        <f>IF(AND(Q880&gt;=Chart!$F$2,Q880&lt;=Chart!$F$3),H880/100,#N/A)</f>
        <v>#N/A</v>
      </c>
      <c r="AG880" t="e">
        <f>IF(AND(Q880&gt;=Chart!$F$2,Q880&lt;=Chart!$F$3),W880/100,#N/A)</f>
        <v>#N/A</v>
      </c>
    </row>
    <row r="881" spans="1:33" x14ac:dyDescent="0.25">
      <c r="A881">
        <v>1481034600</v>
      </c>
      <c r="B881">
        <f>INDEX('Daily Data ADJ'!$1:$1048576,MATCH(Calc!$A881,'Daily Data ADJ'!$A:$A,0),MATCH("SPY, CBOE BZX: Close",'Daily Data ADJ'!$1:$1,0))</f>
        <v>198.49752710999999</v>
      </c>
      <c r="C881">
        <f>INDEX('Daily Data ADJ'!$1:$1048576,MATCH(Calc!$A881,'Daily Data ADJ'!$A:$A,0),MATCH("EFFR, FRED: Close",'Daily Data ADJ'!$1:$1,0))</f>
        <v>0.41</v>
      </c>
      <c r="D881" t="str">
        <f>INDEX('Daily Data ADJ'!$1:$1048576,MATCH(Calc!$A881,'Daily Data ADJ'!$A:$A,1),MATCH("SOFR, FRED: Close",'Daily Data ADJ'!$1:$1,0))</f>
        <v>NaN</v>
      </c>
      <c r="E881">
        <f>INDEX('Daily Data ADJ'!$1:$1048576,MATCH(Calc!$A881,'Daily Data ADJ'!$A:$A,0),MATCH("UPRO, CBOE BZX: Close",'Daily Data ADJ'!$1:$1,0))</f>
        <v>12.851625500000001</v>
      </c>
      <c r="F881">
        <f>INDEX('Daily Data ADJ'!$1:$1048576,MATCH(Calc!$A881,'Daily Data ADJ'!$A:$A,0),MATCH("ES1!, CME_MINI: Close",'Daily Data ADJ'!$1:$1,0))</f>
        <v>2210</v>
      </c>
      <c r="G881">
        <f>INDEX('Daily Data ADJ'!$1:$1048576,MATCH(Calc!$A881,'Daily Data ADJ'!$A:$A,0),MATCH("ES2!, CME_MINI: Close",'Daily Data ADJ'!$1:$1,0))</f>
        <v>2204.75</v>
      </c>
      <c r="H881">
        <f>INDEX('QUANDL MULTPL SP500_DIV_YIELD_M'!$A:$G,MATCH(Calc!$A881,'QUANDL MULTPL SP500_DIV_YIELD_M'!$A:$A,1),MATCH('QUANDL MULTPL SP500_DIV_YIELD_M'!$E$1,'QUANDL MULTPL SP500_DIV_YIELD_M'!$A$1:$G$1,0))</f>
        <v>2.1</v>
      </c>
      <c r="I881" s="5">
        <f t="shared" si="78"/>
        <v>1.1531543836005725E-2</v>
      </c>
      <c r="J881" s="1">
        <f>A881/24/60/60+DATE(1970,1,1)</f>
        <v>42710.604166666672</v>
      </c>
      <c r="K881" s="3">
        <f t="shared" si="81"/>
        <v>1</v>
      </c>
      <c r="L881" s="6">
        <f>(1+Chart!$F$4)^(1/(365/K881))-1</f>
        <v>6.6592785027408397E-5</v>
      </c>
      <c r="M881" s="6">
        <f t="shared" si="82"/>
        <v>1.1209974895010077E-5</v>
      </c>
      <c r="N881" s="6">
        <f t="shared" si="83"/>
        <v>3.1412992954615859E-5</v>
      </c>
      <c r="O881">
        <f>O880*(B881/B880)</f>
        <v>198.49752711000124</v>
      </c>
      <c r="P881">
        <f t="shared" si="79"/>
        <v>2016</v>
      </c>
      <c r="Q881" s="1">
        <f t="shared" si="80"/>
        <v>42710.604166666672</v>
      </c>
      <c r="R881">
        <f>IF(B882="",R880,IF(Q881&gt;=Chart!$F$2,E881,0))</f>
        <v>0</v>
      </c>
      <c r="S881">
        <f>IF(B882="",S880,IFERROR(IF(AND(R881&gt;0,R880=0),R881,(1+(B882/B881-1)*Calc!$Z$1)*S880),0))</f>
        <v>0</v>
      </c>
      <c r="T881">
        <f>IF(B882="",T880,IFERROR(IF(AND(R881&gt;0,R880=0),R881,(1+(B882/B881-1)*Calc!$Z$1-L882)*T880),0))</f>
        <v>0</v>
      </c>
      <c r="U881">
        <f>IF(B882="",U880,IFERROR(IF(AND(R881&gt;0,R880=0),R881,(1+(B882/B881-1)*Calc!$Z$1-M882*2)*U880),0))</f>
        <v>0</v>
      </c>
      <c r="V881">
        <f>IF(B882="",V880,IFERROR(IF(AND(R881&gt;0,R880=0),R881,(1+(B882/B881-1)*Calc!$Z$1-N882*2)*V880),0))</f>
        <v>0</v>
      </c>
      <c r="W881">
        <f>IF(ISNUMBER(C881),C881,W880)</f>
        <v>0.41</v>
      </c>
      <c r="Y881" s="1" t="e">
        <f>IF(AND(Q881&gt;=Chart!$F$2,Q881&lt;=Chart!$F$3),Q881,#N/A)</f>
        <v>#N/A</v>
      </c>
      <c r="Z881" t="e">
        <f>IF(AND(Q881&gt;=Chart!$F$2,Q881&lt;=Chart!$F$3),R881,#N/A)</f>
        <v>#N/A</v>
      </c>
      <c r="AA881" t="e">
        <f>IF(AND(Q881&gt;=Chart!$F$2,Q881&lt;=Chart!$F$3),S881,#N/A)</f>
        <v>#N/A</v>
      </c>
      <c r="AB881" t="e">
        <f>IF(AND(Q881&gt;=Chart!$F$2,Q881&lt;=Chart!$F$3),T881,#N/A)</f>
        <v>#N/A</v>
      </c>
      <c r="AC881" t="e">
        <f>IF(AND(Q881&gt;=Chart!$F$2,Q881&lt;=Chart!$F$3),U881,#N/A)</f>
        <v>#N/A</v>
      </c>
      <c r="AD881" t="e">
        <f>IF(AND(Q881&gt;=Chart!$F$2,Q881&lt;=Chart!$F$3),V881,#N/A)</f>
        <v>#N/A</v>
      </c>
      <c r="AE881" t="e">
        <f>IF(AND(Q881&gt;=Chart!$F$2,Q881&lt;=Chart!$F$3),I881,#N/A)</f>
        <v>#N/A</v>
      </c>
      <c r="AF881" t="e">
        <f>IF(AND(Q881&gt;=Chart!$F$2,Q881&lt;=Chart!$F$3),H881/100,#N/A)</f>
        <v>#N/A</v>
      </c>
      <c r="AG881" t="e">
        <f>IF(AND(Q881&gt;=Chart!$F$2,Q881&lt;=Chart!$F$3),W881/100,#N/A)</f>
        <v>#N/A</v>
      </c>
    </row>
    <row r="882" spans="1:33" x14ac:dyDescent="0.25">
      <c r="A882">
        <v>1481121000</v>
      </c>
      <c r="B882">
        <f>INDEX('Daily Data ADJ'!$1:$1048576,MATCH(Calc!$A882,'Daily Data ADJ'!$A:$A,0),MATCH("SPY, CBOE BZX: Close",'Daily Data ADJ'!$1:$1,0))</f>
        <v>201.09402159999999</v>
      </c>
      <c r="C882">
        <f>INDEX('Daily Data ADJ'!$1:$1048576,MATCH(Calc!$A882,'Daily Data ADJ'!$A:$A,0),MATCH("EFFR, FRED: Close",'Daily Data ADJ'!$1:$1,0))</f>
        <v>0.41</v>
      </c>
      <c r="D882" t="str">
        <f>INDEX('Daily Data ADJ'!$1:$1048576,MATCH(Calc!$A882,'Daily Data ADJ'!$A:$A,1),MATCH("SOFR, FRED: Close",'Daily Data ADJ'!$1:$1,0))</f>
        <v>NaN</v>
      </c>
      <c r="E882">
        <f>INDEX('Daily Data ADJ'!$1:$1048576,MATCH(Calc!$A882,'Daily Data ADJ'!$A:$A,0),MATCH("UPRO, CBOE BZX: Close",'Daily Data ADJ'!$1:$1,0))</f>
        <v>13.342269890000001</v>
      </c>
      <c r="F882">
        <f>INDEX('Daily Data ADJ'!$1:$1048576,MATCH(Calc!$A882,'Daily Data ADJ'!$A:$A,0),MATCH("ES1!, CME_MINI: Close",'Daily Data ADJ'!$1:$1,0))</f>
        <v>2236.75</v>
      </c>
      <c r="G882">
        <f>INDEX('Daily Data ADJ'!$1:$1048576,MATCH(Calc!$A882,'Daily Data ADJ'!$A:$A,0),MATCH("ES2!, CME_MINI: Close",'Daily Data ADJ'!$1:$1,0))</f>
        <v>2231.5</v>
      </c>
      <c r="H882">
        <f>INDEX('QUANDL MULTPL SP500_DIV_YIELD_M'!$A:$G,MATCH(Calc!$A882,'QUANDL MULTPL SP500_DIV_YIELD_M'!$A:$A,1),MATCH('QUANDL MULTPL SP500_DIV_YIELD_M'!$E$1,'QUANDL MULTPL SP500_DIV_YIELD_M'!$A$1:$G$1,0))</f>
        <v>2.1</v>
      </c>
      <c r="I882" s="5">
        <f t="shared" si="78"/>
        <v>1.1644381255532226E-2</v>
      </c>
      <c r="J882" s="1">
        <f>A882/24/60/60+DATE(1970,1,1)</f>
        <v>42711.604166666672</v>
      </c>
      <c r="K882" s="3">
        <f t="shared" si="81"/>
        <v>1</v>
      </c>
      <c r="L882" s="6">
        <f>(1+Chart!$F$4)^(1/(365/K882))-1</f>
        <v>6.6592785027408397E-5</v>
      </c>
      <c r="M882" s="6">
        <f t="shared" si="82"/>
        <v>1.1209974895010077E-5</v>
      </c>
      <c r="N882" s="6">
        <f t="shared" si="83"/>
        <v>3.1718604908581582E-5</v>
      </c>
      <c r="O882">
        <f>O881*(B882/B881)</f>
        <v>201.09402160000127</v>
      </c>
      <c r="P882">
        <f t="shared" si="79"/>
        <v>2016</v>
      </c>
      <c r="Q882" s="1">
        <f t="shared" si="80"/>
        <v>42711.604166666672</v>
      </c>
      <c r="R882">
        <f>IF(B883="",R881,IF(Q882&gt;=Chart!$F$2,E882,0))</f>
        <v>0</v>
      </c>
      <c r="S882">
        <f>IF(B883="",S881,IFERROR(IF(AND(R882&gt;0,R881=0),R882,(1+(B883/B882-1)*Calc!$Z$1)*S881),0))</f>
        <v>0</v>
      </c>
      <c r="T882">
        <f>IF(B883="",T881,IFERROR(IF(AND(R882&gt;0,R881=0),R882,(1+(B883/B882-1)*Calc!$Z$1-L883)*T881),0))</f>
        <v>0</v>
      </c>
      <c r="U882">
        <f>IF(B883="",U881,IFERROR(IF(AND(R882&gt;0,R881=0),R882,(1+(B883/B882-1)*Calc!$Z$1-M883*2)*U881),0))</f>
        <v>0</v>
      </c>
      <c r="V882">
        <f>IF(B883="",V881,IFERROR(IF(AND(R882&gt;0,R881=0),R882,(1+(B883/B882-1)*Calc!$Z$1-N883*2)*V881),0))</f>
        <v>0</v>
      </c>
      <c r="W882">
        <f>IF(ISNUMBER(C882),C882,W881)</f>
        <v>0.41</v>
      </c>
      <c r="Y882" s="1" t="e">
        <f>IF(AND(Q882&gt;=Chart!$F$2,Q882&lt;=Chart!$F$3),Q882,#N/A)</f>
        <v>#N/A</v>
      </c>
      <c r="Z882" t="e">
        <f>IF(AND(Q882&gt;=Chart!$F$2,Q882&lt;=Chart!$F$3),R882,#N/A)</f>
        <v>#N/A</v>
      </c>
      <c r="AA882" t="e">
        <f>IF(AND(Q882&gt;=Chart!$F$2,Q882&lt;=Chart!$F$3),S882,#N/A)</f>
        <v>#N/A</v>
      </c>
      <c r="AB882" t="e">
        <f>IF(AND(Q882&gt;=Chart!$F$2,Q882&lt;=Chart!$F$3),T882,#N/A)</f>
        <v>#N/A</v>
      </c>
      <c r="AC882" t="e">
        <f>IF(AND(Q882&gt;=Chart!$F$2,Q882&lt;=Chart!$F$3),U882,#N/A)</f>
        <v>#N/A</v>
      </c>
      <c r="AD882" t="e">
        <f>IF(AND(Q882&gt;=Chart!$F$2,Q882&lt;=Chart!$F$3),V882,#N/A)</f>
        <v>#N/A</v>
      </c>
      <c r="AE882" t="e">
        <f>IF(AND(Q882&gt;=Chart!$F$2,Q882&lt;=Chart!$F$3),I882,#N/A)</f>
        <v>#N/A</v>
      </c>
      <c r="AF882" t="e">
        <f>IF(AND(Q882&gt;=Chart!$F$2,Q882&lt;=Chart!$F$3),H882/100,#N/A)</f>
        <v>#N/A</v>
      </c>
      <c r="AG882" t="e">
        <f>IF(AND(Q882&gt;=Chart!$F$2,Q882&lt;=Chart!$F$3),W882/100,#N/A)</f>
        <v>#N/A</v>
      </c>
    </row>
    <row r="883" spans="1:33" x14ac:dyDescent="0.25">
      <c r="A883">
        <v>1481207400</v>
      </c>
      <c r="B883">
        <f>INDEX('Daily Data ADJ'!$1:$1048576,MATCH(Calc!$A883,'Daily Data ADJ'!$A:$A,0),MATCH("SPY, CBOE BZX: Close",'Daily Data ADJ'!$1:$1,0))</f>
        <v>201.58646021000001</v>
      </c>
      <c r="C883">
        <f>INDEX('Daily Data ADJ'!$1:$1048576,MATCH(Calc!$A883,'Daily Data ADJ'!$A:$A,0),MATCH("EFFR, FRED: Close",'Daily Data ADJ'!$1:$1,0))</f>
        <v>0.41</v>
      </c>
      <c r="D883" t="str">
        <f>INDEX('Daily Data ADJ'!$1:$1048576,MATCH(Calc!$A883,'Daily Data ADJ'!$A:$A,1),MATCH("SOFR, FRED: Close",'Daily Data ADJ'!$1:$1,0))</f>
        <v>NaN</v>
      </c>
      <c r="E883">
        <f>INDEX('Daily Data ADJ'!$1:$1048576,MATCH(Calc!$A883,'Daily Data ADJ'!$A:$A,0),MATCH("UPRO, CBOE BZX: Close",'Daily Data ADJ'!$1:$1,0))</f>
        <v>13.443669610000001</v>
      </c>
      <c r="F883">
        <f>INDEX('Daily Data ADJ'!$1:$1048576,MATCH(Calc!$A883,'Daily Data ADJ'!$A:$A,0),MATCH("ES1!, CME_MINI: Close",'Daily Data ADJ'!$1:$1,0))</f>
        <v>2247.75</v>
      </c>
      <c r="G883">
        <f>INDEX('Daily Data ADJ'!$1:$1048576,MATCH(Calc!$A883,'Daily Data ADJ'!$A:$A,0),MATCH("ES2!, CME_MINI: Close",'Daily Data ADJ'!$1:$1,0))</f>
        <v>2242.5</v>
      </c>
      <c r="H883">
        <f>INDEX('QUANDL MULTPL SP500_DIV_YIELD_M'!$A:$G,MATCH(Calc!$A883,'QUANDL MULTPL SP500_DIV_YIELD_M'!$A:$A,1),MATCH('QUANDL MULTPL SP500_DIV_YIELD_M'!$E$1,'QUANDL MULTPL SP500_DIV_YIELD_M'!$A$1:$G$1,0))</f>
        <v>2.1</v>
      </c>
      <c r="I883" s="5">
        <f t="shared" si="78"/>
        <v>1.1690005150984489E-2</v>
      </c>
      <c r="J883" s="1">
        <f>A883/24/60/60+DATE(1970,1,1)</f>
        <v>42712.604166666672</v>
      </c>
      <c r="K883" s="3">
        <f t="shared" si="81"/>
        <v>1</v>
      </c>
      <c r="L883" s="6">
        <f>(1+Chart!$F$4)^(1/(365/K883))-1</f>
        <v>6.6592785027408397E-5</v>
      </c>
      <c r="M883" s="6">
        <f t="shared" si="82"/>
        <v>1.1209974895010077E-5</v>
      </c>
      <c r="N883" s="6">
        <f t="shared" si="83"/>
        <v>3.1842164263995443E-5</v>
      </c>
      <c r="O883">
        <f>O882*(B883/B882)</f>
        <v>201.58646021000132</v>
      </c>
      <c r="P883">
        <f t="shared" si="79"/>
        <v>2016</v>
      </c>
      <c r="Q883" s="1">
        <f t="shared" si="80"/>
        <v>42712.604166666672</v>
      </c>
      <c r="R883">
        <f>IF(B884="",R882,IF(Q883&gt;=Chart!$F$2,E883,0))</f>
        <v>0</v>
      </c>
      <c r="S883">
        <f>IF(B884="",S882,IFERROR(IF(AND(R883&gt;0,R882=0),R883,(1+(B884/B883-1)*Calc!$Z$1)*S882),0))</f>
        <v>0</v>
      </c>
      <c r="T883">
        <f>IF(B884="",T882,IFERROR(IF(AND(R883&gt;0,R882=0),R883,(1+(B884/B883-1)*Calc!$Z$1-L884)*T882),0))</f>
        <v>0</v>
      </c>
      <c r="U883">
        <f>IF(B884="",U882,IFERROR(IF(AND(R883&gt;0,R882=0),R883,(1+(B884/B883-1)*Calc!$Z$1-M884*2)*U882),0))</f>
        <v>0</v>
      </c>
      <c r="V883">
        <f>IF(B884="",V882,IFERROR(IF(AND(R883&gt;0,R882=0),R883,(1+(B884/B883-1)*Calc!$Z$1-N884*2)*V882),0))</f>
        <v>0</v>
      </c>
      <c r="W883">
        <f>IF(ISNUMBER(C883),C883,W882)</f>
        <v>0.41</v>
      </c>
      <c r="Y883" s="1" t="e">
        <f>IF(AND(Q883&gt;=Chart!$F$2,Q883&lt;=Chart!$F$3),Q883,#N/A)</f>
        <v>#N/A</v>
      </c>
      <c r="Z883" t="e">
        <f>IF(AND(Q883&gt;=Chart!$F$2,Q883&lt;=Chart!$F$3),R883,#N/A)</f>
        <v>#N/A</v>
      </c>
      <c r="AA883" t="e">
        <f>IF(AND(Q883&gt;=Chart!$F$2,Q883&lt;=Chart!$F$3),S883,#N/A)</f>
        <v>#N/A</v>
      </c>
      <c r="AB883" t="e">
        <f>IF(AND(Q883&gt;=Chart!$F$2,Q883&lt;=Chart!$F$3),T883,#N/A)</f>
        <v>#N/A</v>
      </c>
      <c r="AC883" t="e">
        <f>IF(AND(Q883&gt;=Chart!$F$2,Q883&lt;=Chart!$F$3),U883,#N/A)</f>
        <v>#N/A</v>
      </c>
      <c r="AD883" t="e">
        <f>IF(AND(Q883&gt;=Chart!$F$2,Q883&lt;=Chart!$F$3),V883,#N/A)</f>
        <v>#N/A</v>
      </c>
      <c r="AE883" t="e">
        <f>IF(AND(Q883&gt;=Chart!$F$2,Q883&lt;=Chart!$F$3),I883,#N/A)</f>
        <v>#N/A</v>
      </c>
      <c r="AF883" t="e">
        <f>IF(AND(Q883&gt;=Chart!$F$2,Q883&lt;=Chart!$F$3),H883/100,#N/A)</f>
        <v>#N/A</v>
      </c>
      <c r="AG883" t="e">
        <f>IF(AND(Q883&gt;=Chart!$F$2,Q883&lt;=Chart!$F$3),W883/100,#N/A)</f>
        <v>#N/A</v>
      </c>
    </row>
    <row r="884" spans="1:33" x14ac:dyDescent="0.25">
      <c r="A884">
        <v>1481293800</v>
      </c>
      <c r="B884">
        <f>INDEX('Daily Data ADJ'!$1:$1048576,MATCH(Calc!$A884,'Daily Data ADJ'!$A:$A,0),MATCH("SPY, CBOE BZX: Close",'Daily Data ADJ'!$1:$1,0))</f>
        <v>202.80412659000001</v>
      </c>
      <c r="C884">
        <f>INDEX('Daily Data ADJ'!$1:$1048576,MATCH(Calc!$A884,'Daily Data ADJ'!$A:$A,0),MATCH("EFFR, FRED: Close",'Daily Data ADJ'!$1:$1,0))</f>
        <v>0.41</v>
      </c>
      <c r="D884" t="str">
        <f>INDEX('Daily Data ADJ'!$1:$1048576,MATCH(Calc!$A884,'Daily Data ADJ'!$A:$A,1),MATCH("SOFR, FRED: Close",'Daily Data ADJ'!$1:$1,0))</f>
        <v>NaN</v>
      </c>
      <c r="E884">
        <f>INDEX('Daily Data ADJ'!$1:$1048576,MATCH(Calc!$A884,'Daily Data ADJ'!$A:$A,0),MATCH("UPRO, CBOE BZX: Close",'Daily Data ADJ'!$1:$1,0))</f>
        <v>13.684085850000001</v>
      </c>
      <c r="F884">
        <f>INDEX('Daily Data ADJ'!$1:$1048576,MATCH(Calc!$A884,'Daily Data ADJ'!$A:$A,0),MATCH("ES1!, CME_MINI: Close",'Daily Data ADJ'!$1:$1,0))</f>
        <v>2254.75</v>
      </c>
      <c r="G884">
        <f>INDEX('Daily Data ADJ'!$1:$1048576,MATCH(Calc!$A884,'Daily Data ADJ'!$A:$A,0),MATCH("ES2!, CME_MINI: Close",'Daily Data ADJ'!$1:$1,0))</f>
        <v>2249.5</v>
      </c>
      <c r="H884">
        <f>INDEX('QUANDL MULTPL SP500_DIV_YIELD_M'!$A:$G,MATCH(Calc!$A884,'QUANDL MULTPL SP500_DIV_YIELD_M'!$A:$A,1),MATCH('QUANDL MULTPL SP500_DIV_YIELD_M'!$E$1,'QUANDL MULTPL SP500_DIV_YIELD_M'!$A$1:$G$1,0))</f>
        <v>2.1</v>
      </c>
      <c r="I884" s="5">
        <f t="shared" si="78"/>
        <v>1.1718807572624317E-2</v>
      </c>
      <c r="J884" s="1">
        <f>A884/24/60/60+DATE(1970,1,1)</f>
        <v>42713.604166666672</v>
      </c>
      <c r="K884" s="3">
        <f t="shared" si="81"/>
        <v>1</v>
      </c>
      <c r="L884" s="6">
        <f>(1+Chart!$F$4)^(1/(365/K884))-1</f>
        <v>6.6592785027408397E-5</v>
      </c>
      <c r="M884" s="6">
        <f t="shared" si="82"/>
        <v>1.1209974895010077E-5</v>
      </c>
      <c r="N884" s="6">
        <f t="shared" si="83"/>
        <v>3.1920164576648702E-5</v>
      </c>
      <c r="O884">
        <f>O883*(B884/B883)</f>
        <v>202.80412659000132</v>
      </c>
      <c r="P884">
        <f t="shared" si="79"/>
        <v>2016</v>
      </c>
      <c r="Q884" s="1">
        <f t="shared" si="80"/>
        <v>42713.604166666672</v>
      </c>
      <c r="R884">
        <f>IF(B885="",R883,IF(Q884&gt;=Chart!$F$2,E884,0))</f>
        <v>0</v>
      </c>
      <c r="S884">
        <f>IF(B885="",S883,IFERROR(IF(AND(R884&gt;0,R883=0),R884,(1+(B885/B884-1)*Calc!$Z$1)*S883),0))</f>
        <v>0</v>
      </c>
      <c r="T884">
        <f>IF(B885="",T883,IFERROR(IF(AND(R884&gt;0,R883=0),R884,(1+(B885/B884-1)*Calc!$Z$1-L885)*T883),0))</f>
        <v>0</v>
      </c>
      <c r="U884">
        <f>IF(B885="",U883,IFERROR(IF(AND(R884&gt;0,R883=0),R884,(1+(B885/B884-1)*Calc!$Z$1-M885*2)*U883),0))</f>
        <v>0</v>
      </c>
      <c r="V884">
        <f>IF(B885="",V883,IFERROR(IF(AND(R884&gt;0,R883=0),R884,(1+(B885/B884-1)*Calc!$Z$1-N885*2)*V883),0))</f>
        <v>0</v>
      </c>
      <c r="W884">
        <f>IF(ISNUMBER(C884),C884,W883)</f>
        <v>0.41</v>
      </c>
      <c r="Y884" s="1" t="e">
        <f>IF(AND(Q884&gt;=Chart!$F$2,Q884&lt;=Chart!$F$3),Q884,#N/A)</f>
        <v>#N/A</v>
      </c>
      <c r="Z884" t="e">
        <f>IF(AND(Q884&gt;=Chart!$F$2,Q884&lt;=Chart!$F$3),R884,#N/A)</f>
        <v>#N/A</v>
      </c>
      <c r="AA884" t="e">
        <f>IF(AND(Q884&gt;=Chart!$F$2,Q884&lt;=Chart!$F$3),S884,#N/A)</f>
        <v>#N/A</v>
      </c>
      <c r="AB884" t="e">
        <f>IF(AND(Q884&gt;=Chart!$F$2,Q884&lt;=Chart!$F$3),T884,#N/A)</f>
        <v>#N/A</v>
      </c>
      <c r="AC884" t="e">
        <f>IF(AND(Q884&gt;=Chart!$F$2,Q884&lt;=Chart!$F$3),U884,#N/A)</f>
        <v>#N/A</v>
      </c>
      <c r="AD884" t="e">
        <f>IF(AND(Q884&gt;=Chart!$F$2,Q884&lt;=Chart!$F$3),V884,#N/A)</f>
        <v>#N/A</v>
      </c>
      <c r="AE884" t="e">
        <f>IF(AND(Q884&gt;=Chart!$F$2,Q884&lt;=Chart!$F$3),I884,#N/A)</f>
        <v>#N/A</v>
      </c>
      <c r="AF884" t="e">
        <f>IF(AND(Q884&gt;=Chart!$F$2,Q884&lt;=Chart!$F$3),H884/100,#N/A)</f>
        <v>#N/A</v>
      </c>
      <c r="AG884" t="e">
        <f>IF(AND(Q884&gt;=Chart!$F$2,Q884&lt;=Chart!$F$3),W884/100,#N/A)</f>
        <v>#N/A</v>
      </c>
    </row>
    <row r="885" spans="1:33" x14ac:dyDescent="0.25">
      <c r="A885">
        <v>1481553000</v>
      </c>
      <c r="B885">
        <f>INDEX('Daily Data ADJ'!$1:$1048576,MATCH(Calc!$A885,'Daily Data ADJ'!$A:$A,0),MATCH("SPY, CBOE BZX: Close",'Daily Data ADJ'!$1:$1,0))</f>
        <v>202.57133743</v>
      </c>
      <c r="C885">
        <f>INDEX('Daily Data ADJ'!$1:$1048576,MATCH(Calc!$A885,'Daily Data ADJ'!$A:$A,0),MATCH("EFFR, FRED: Close",'Daily Data ADJ'!$1:$1,0))</f>
        <v>0.41</v>
      </c>
      <c r="D885" t="str">
        <f>INDEX('Daily Data ADJ'!$1:$1048576,MATCH(Calc!$A885,'Daily Data ADJ'!$A:$A,1),MATCH("SOFR, FRED: Close",'Daily Data ADJ'!$1:$1,0))</f>
        <v>NaN</v>
      </c>
      <c r="E885">
        <f>INDEX('Daily Data ADJ'!$1:$1048576,MATCH(Calc!$A885,'Daily Data ADJ'!$A:$A,0),MATCH("UPRO, CBOE BZX: Close",'Daily Data ADJ'!$1:$1,0))</f>
        <v>13.64647003</v>
      </c>
      <c r="F885">
        <f>INDEX('Daily Data ADJ'!$1:$1048576,MATCH(Calc!$A885,'Daily Data ADJ'!$A:$A,0),MATCH("ES1!, CME_MINI: Close",'Daily Data ADJ'!$1:$1,0))</f>
        <v>2250.5</v>
      </c>
      <c r="G885">
        <f>INDEX('Daily Data ADJ'!$1:$1048576,MATCH(Calc!$A885,'Daily Data ADJ'!$A:$A,0),MATCH("ES2!, CME_MINI: Close",'Daily Data ADJ'!$1:$1,0))</f>
        <v>2245.25</v>
      </c>
      <c r="H885">
        <f>INDEX('QUANDL MULTPL SP500_DIV_YIELD_M'!$A:$G,MATCH(Calc!$A885,'QUANDL MULTPL SP500_DIV_YIELD_M'!$A:$A,1),MATCH('QUANDL MULTPL SP500_DIV_YIELD_M'!$E$1,'QUANDL MULTPL SP500_DIV_YIELD_M'!$A$1:$G$1,0))</f>
        <v>2.1</v>
      </c>
      <c r="I885" s="5">
        <f t="shared" si="78"/>
        <v>1.1701341681586191E-2</v>
      </c>
      <c r="J885" s="1">
        <f>A885/24/60/60+DATE(1970,1,1)</f>
        <v>42716.604166666672</v>
      </c>
      <c r="K885" s="3">
        <f t="shared" si="81"/>
        <v>3</v>
      </c>
      <c r="L885" s="6">
        <f>(1+Chart!$F$4)^(1/(365/K885))-1</f>
        <v>1.9979165917494157E-4</v>
      </c>
      <c r="M885" s="6">
        <f t="shared" si="82"/>
        <v>3.3630301677023411E-5</v>
      </c>
      <c r="N885" s="6">
        <f t="shared" si="83"/>
        <v>9.5621643191767802E-5</v>
      </c>
      <c r="O885">
        <f>O884*(B885/B884)</f>
        <v>202.57133743000131</v>
      </c>
      <c r="P885">
        <f t="shared" si="79"/>
        <v>2016</v>
      </c>
      <c r="Q885" s="1">
        <f t="shared" si="80"/>
        <v>42716.604166666672</v>
      </c>
      <c r="R885">
        <f>IF(B886="",R884,IF(Q885&gt;=Chart!$F$2,E885,0))</f>
        <v>0</v>
      </c>
      <c r="S885">
        <f>IF(B886="",S884,IFERROR(IF(AND(R885&gt;0,R884=0),R885,(1+(B886/B885-1)*Calc!$Z$1)*S884),0))</f>
        <v>0</v>
      </c>
      <c r="T885">
        <f>IF(B886="",T884,IFERROR(IF(AND(R885&gt;0,R884=0),R885,(1+(B886/B885-1)*Calc!$Z$1-L886)*T884),0))</f>
        <v>0</v>
      </c>
      <c r="U885">
        <f>IF(B886="",U884,IFERROR(IF(AND(R885&gt;0,R884=0),R885,(1+(B886/B885-1)*Calc!$Z$1-M886*2)*U884),0))</f>
        <v>0</v>
      </c>
      <c r="V885">
        <f>IF(B886="",V884,IFERROR(IF(AND(R885&gt;0,R884=0),R885,(1+(B886/B885-1)*Calc!$Z$1-N886*2)*V884),0))</f>
        <v>0</v>
      </c>
      <c r="W885">
        <f>IF(ISNUMBER(C885),C885,W884)</f>
        <v>0.41</v>
      </c>
      <c r="Y885" s="1" t="e">
        <f>IF(AND(Q885&gt;=Chart!$F$2,Q885&lt;=Chart!$F$3),Q885,#N/A)</f>
        <v>#N/A</v>
      </c>
      <c r="Z885" t="e">
        <f>IF(AND(Q885&gt;=Chart!$F$2,Q885&lt;=Chart!$F$3),R885,#N/A)</f>
        <v>#N/A</v>
      </c>
      <c r="AA885" t="e">
        <f>IF(AND(Q885&gt;=Chart!$F$2,Q885&lt;=Chart!$F$3),S885,#N/A)</f>
        <v>#N/A</v>
      </c>
      <c r="AB885" t="e">
        <f>IF(AND(Q885&gt;=Chart!$F$2,Q885&lt;=Chart!$F$3),T885,#N/A)</f>
        <v>#N/A</v>
      </c>
      <c r="AC885" t="e">
        <f>IF(AND(Q885&gt;=Chart!$F$2,Q885&lt;=Chart!$F$3),U885,#N/A)</f>
        <v>#N/A</v>
      </c>
      <c r="AD885" t="e">
        <f>IF(AND(Q885&gt;=Chart!$F$2,Q885&lt;=Chart!$F$3),V885,#N/A)</f>
        <v>#N/A</v>
      </c>
      <c r="AE885" t="e">
        <f>IF(AND(Q885&gt;=Chart!$F$2,Q885&lt;=Chart!$F$3),I885,#N/A)</f>
        <v>#N/A</v>
      </c>
      <c r="AF885" t="e">
        <f>IF(AND(Q885&gt;=Chart!$F$2,Q885&lt;=Chart!$F$3),H885/100,#N/A)</f>
        <v>#N/A</v>
      </c>
      <c r="AG885" t="e">
        <f>IF(AND(Q885&gt;=Chart!$F$2,Q885&lt;=Chart!$F$3),W885/100,#N/A)</f>
        <v>#N/A</v>
      </c>
    </row>
    <row r="886" spans="1:33" x14ac:dyDescent="0.25">
      <c r="A886">
        <v>1481639400</v>
      </c>
      <c r="B886">
        <f>INDEX('Daily Data ADJ'!$1:$1048576,MATCH(Calc!$A886,'Daily Data ADJ'!$A:$A,0),MATCH("SPY, CBOE BZX: Close",'Daily Data ADJ'!$1:$1,0))</f>
        <v>203.92330525</v>
      </c>
      <c r="C886">
        <f>INDEX('Daily Data ADJ'!$1:$1048576,MATCH(Calc!$A886,'Daily Data ADJ'!$A:$A,0),MATCH("EFFR, FRED: Close",'Daily Data ADJ'!$1:$1,0))</f>
        <v>0.41</v>
      </c>
      <c r="D886" t="str">
        <f>INDEX('Daily Data ADJ'!$1:$1048576,MATCH(Calc!$A886,'Daily Data ADJ'!$A:$A,1),MATCH("SOFR, FRED: Close",'Daily Data ADJ'!$1:$1,0))</f>
        <v>NaN</v>
      </c>
      <c r="E886">
        <f>INDEX('Daily Data ADJ'!$1:$1048576,MATCH(Calc!$A886,'Daily Data ADJ'!$A:$A,0),MATCH("UPRO, CBOE BZX: Close",'Daily Data ADJ'!$1:$1,0))</f>
        <v>13.906511099999999</v>
      </c>
      <c r="F886">
        <f>INDEX('Daily Data ADJ'!$1:$1048576,MATCH(Calc!$A886,'Daily Data ADJ'!$A:$A,0),MATCH("ES1!, CME_MINI: Close",'Daily Data ADJ'!$1:$1,0))</f>
        <v>2267.75</v>
      </c>
      <c r="G886">
        <f>INDEX('Daily Data ADJ'!$1:$1048576,MATCH(Calc!$A886,'Daily Data ADJ'!$A:$A,0),MATCH("ES2!, CME_MINI: Close",'Daily Data ADJ'!$1:$1,0))</f>
        <v>2262.5</v>
      </c>
      <c r="H886">
        <f>INDEX('QUANDL MULTPL SP500_DIV_YIELD_M'!$A:$G,MATCH(Calc!$A886,'QUANDL MULTPL SP500_DIV_YIELD_M'!$A:$A,1),MATCH('QUANDL MULTPL SP500_DIV_YIELD_M'!$E$1,'QUANDL MULTPL SP500_DIV_YIELD_M'!$A$1:$G$1,0))</f>
        <v>2.1</v>
      </c>
      <c r="I886" s="5">
        <f t="shared" si="78"/>
        <v>1.1771827679291507E-2</v>
      </c>
      <c r="J886" s="1">
        <f>A886/24/60/60+DATE(1970,1,1)</f>
        <v>42717.604166666672</v>
      </c>
      <c r="K886" s="3">
        <f t="shared" si="81"/>
        <v>1</v>
      </c>
      <c r="L886" s="6">
        <f>(1+Chart!$F$4)^(1/(365/K886))-1</f>
        <v>6.6592785027408397E-5</v>
      </c>
      <c r="M886" s="6">
        <f t="shared" si="82"/>
        <v>1.1209974895010077E-5</v>
      </c>
      <c r="N886" s="6">
        <f t="shared" si="83"/>
        <v>3.2063743411026024E-5</v>
      </c>
      <c r="O886">
        <f>O885*(B886/B885)</f>
        <v>203.92330525000131</v>
      </c>
      <c r="P886">
        <f t="shared" si="79"/>
        <v>2016</v>
      </c>
      <c r="Q886" s="1">
        <f t="shared" si="80"/>
        <v>42717.604166666672</v>
      </c>
      <c r="R886">
        <f>IF(B887="",R885,IF(Q886&gt;=Chart!$F$2,E886,0))</f>
        <v>0</v>
      </c>
      <c r="S886">
        <f>IF(B887="",S885,IFERROR(IF(AND(R886&gt;0,R885=0),R886,(1+(B887/B886-1)*Calc!$Z$1)*S885),0))</f>
        <v>0</v>
      </c>
      <c r="T886">
        <f>IF(B887="",T885,IFERROR(IF(AND(R886&gt;0,R885=0),R886,(1+(B887/B886-1)*Calc!$Z$1-L887)*T885),0))</f>
        <v>0</v>
      </c>
      <c r="U886">
        <f>IF(B887="",U885,IFERROR(IF(AND(R886&gt;0,R885=0),R886,(1+(B887/B886-1)*Calc!$Z$1-M887*2)*U885),0))</f>
        <v>0</v>
      </c>
      <c r="V886">
        <f>IF(B887="",V885,IFERROR(IF(AND(R886&gt;0,R885=0),R886,(1+(B887/B886-1)*Calc!$Z$1-N887*2)*V885),0))</f>
        <v>0</v>
      </c>
      <c r="W886">
        <f>IF(ISNUMBER(C886),C886,W885)</f>
        <v>0.41</v>
      </c>
      <c r="Y886" s="1" t="e">
        <f>IF(AND(Q886&gt;=Chart!$F$2,Q886&lt;=Chart!$F$3),Q886,#N/A)</f>
        <v>#N/A</v>
      </c>
      <c r="Z886" t="e">
        <f>IF(AND(Q886&gt;=Chart!$F$2,Q886&lt;=Chart!$F$3),R886,#N/A)</f>
        <v>#N/A</v>
      </c>
      <c r="AA886" t="e">
        <f>IF(AND(Q886&gt;=Chart!$F$2,Q886&lt;=Chart!$F$3),S886,#N/A)</f>
        <v>#N/A</v>
      </c>
      <c r="AB886" t="e">
        <f>IF(AND(Q886&gt;=Chart!$F$2,Q886&lt;=Chart!$F$3),T886,#N/A)</f>
        <v>#N/A</v>
      </c>
      <c r="AC886" t="e">
        <f>IF(AND(Q886&gt;=Chart!$F$2,Q886&lt;=Chart!$F$3),U886,#N/A)</f>
        <v>#N/A</v>
      </c>
      <c r="AD886" t="e">
        <f>IF(AND(Q886&gt;=Chart!$F$2,Q886&lt;=Chart!$F$3),V886,#N/A)</f>
        <v>#N/A</v>
      </c>
      <c r="AE886" t="e">
        <f>IF(AND(Q886&gt;=Chart!$F$2,Q886&lt;=Chart!$F$3),I886,#N/A)</f>
        <v>#N/A</v>
      </c>
      <c r="AF886" t="e">
        <f>IF(AND(Q886&gt;=Chart!$F$2,Q886&lt;=Chart!$F$3),H886/100,#N/A)</f>
        <v>#N/A</v>
      </c>
      <c r="AG886" t="e">
        <f>IF(AND(Q886&gt;=Chart!$F$2,Q886&lt;=Chart!$F$3),W886/100,#N/A)</f>
        <v>#N/A</v>
      </c>
    </row>
    <row r="887" spans="1:33" x14ac:dyDescent="0.25">
      <c r="A887">
        <v>1481725800</v>
      </c>
      <c r="B887">
        <f>INDEX('Daily Data ADJ'!$1:$1048576,MATCH(Calc!$A887,'Daily Data ADJ'!$A:$A,0),MATCH("SPY, CBOE BZX: Close",'Daily Data ADJ'!$1:$1,0))</f>
        <v>202.24006055000001</v>
      </c>
      <c r="C887">
        <f>INDEX('Daily Data ADJ'!$1:$1048576,MATCH(Calc!$A887,'Daily Data ADJ'!$A:$A,0),MATCH("EFFR, FRED: Close",'Daily Data ADJ'!$1:$1,0))</f>
        <v>0.41</v>
      </c>
      <c r="D887" t="str">
        <f>INDEX('Daily Data ADJ'!$1:$1048576,MATCH(Calc!$A887,'Daily Data ADJ'!$A:$A,1),MATCH("SOFR, FRED: Close",'Daily Data ADJ'!$1:$1,0))</f>
        <v>NaN</v>
      </c>
      <c r="E887">
        <f>INDEX('Daily Data ADJ'!$1:$1048576,MATCH(Calc!$A887,'Daily Data ADJ'!$A:$A,0),MATCH("UPRO, CBOE BZX: Close",'Daily Data ADJ'!$1:$1,0))</f>
        <v>13.589227409999999</v>
      </c>
      <c r="F887">
        <f>INDEX('Daily Data ADJ'!$1:$1048576,MATCH(Calc!$A887,'Daily Data ADJ'!$A:$A,0),MATCH("ES1!, CME_MINI: Close",'Daily Data ADJ'!$1:$1,0))</f>
        <v>2252</v>
      </c>
      <c r="G887">
        <f>INDEX('Daily Data ADJ'!$1:$1048576,MATCH(Calc!$A887,'Daily Data ADJ'!$A:$A,0),MATCH("ES2!, CME_MINI: Close",'Daily Data ADJ'!$1:$1,0))</f>
        <v>2246.75</v>
      </c>
      <c r="H887">
        <f>INDEX('QUANDL MULTPL SP500_DIV_YIELD_M'!$A:$G,MATCH(Calc!$A887,'QUANDL MULTPL SP500_DIV_YIELD_M'!$A:$A,1),MATCH('QUANDL MULTPL SP500_DIV_YIELD_M'!$E$1,'QUANDL MULTPL SP500_DIV_YIELD_M'!$A$1:$G$1,0))</f>
        <v>2.1</v>
      </c>
      <c r="I887" s="5">
        <f t="shared" si="78"/>
        <v>1.1707513614947134E-2</v>
      </c>
      <c r="J887" s="1">
        <f>A887/24/60/60+DATE(1970,1,1)</f>
        <v>42718.604166666672</v>
      </c>
      <c r="K887" s="3">
        <f t="shared" si="81"/>
        <v>1</v>
      </c>
      <c r="L887" s="6">
        <f>(1+Chart!$F$4)^(1/(365/K887))-1</f>
        <v>6.6592785027408397E-5</v>
      </c>
      <c r="M887" s="6">
        <f t="shared" si="82"/>
        <v>1.1209974895010077E-5</v>
      </c>
      <c r="N887" s="6">
        <f t="shared" si="83"/>
        <v>3.1889579487742736E-5</v>
      </c>
      <c r="O887">
        <f>O886*(B887/B886)</f>
        <v>202.24006055000132</v>
      </c>
      <c r="P887">
        <f t="shared" si="79"/>
        <v>2016</v>
      </c>
      <c r="Q887" s="1">
        <f t="shared" si="80"/>
        <v>42718.604166666672</v>
      </c>
      <c r="R887">
        <f>IF(B888="",R886,IF(Q887&gt;=Chart!$F$2,E887,0))</f>
        <v>0</v>
      </c>
      <c r="S887">
        <f>IF(B888="",S886,IFERROR(IF(AND(R887&gt;0,R886=0),R887,(1+(B888/B887-1)*Calc!$Z$1)*S886),0))</f>
        <v>0</v>
      </c>
      <c r="T887">
        <f>IF(B888="",T886,IFERROR(IF(AND(R887&gt;0,R886=0),R887,(1+(B888/B887-1)*Calc!$Z$1-L888)*T886),0))</f>
        <v>0</v>
      </c>
      <c r="U887">
        <f>IF(B888="",U886,IFERROR(IF(AND(R887&gt;0,R886=0),R887,(1+(B888/B887-1)*Calc!$Z$1-M888*2)*U886),0))</f>
        <v>0</v>
      </c>
      <c r="V887">
        <f>IF(B888="",V886,IFERROR(IF(AND(R887&gt;0,R886=0),R887,(1+(B888/B887-1)*Calc!$Z$1-N888*2)*V886),0))</f>
        <v>0</v>
      </c>
      <c r="W887">
        <f>IF(ISNUMBER(C887),C887,W886)</f>
        <v>0.41</v>
      </c>
      <c r="Y887" s="1" t="e">
        <f>IF(AND(Q887&gt;=Chart!$F$2,Q887&lt;=Chart!$F$3),Q887,#N/A)</f>
        <v>#N/A</v>
      </c>
      <c r="Z887" t="e">
        <f>IF(AND(Q887&gt;=Chart!$F$2,Q887&lt;=Chart!$F$3),R887,#N/A)</f>
        <v>#N/A</v>
      </c>
      <c r="AA887" t="e">
        <f>IF(AND(Q887&gt;=Chart!$F$2,Q887&lt;=Chart!$F$3),S887,#N/A)</f>
        <v>#N/A</v>
      </c>
      <c r="AB887" t="e">
        <f>IF(AND(Q887&gt;=Chart!$F$2,Q887&lt;=Chart!$F$3),T887,#N/A)</f>
        <v>#N/A</v>
      </c>
      <c r="AC887" t="e">
        <f>IF(AND(Q887&gt;=Chart!$F$2,Q887&lt;=Chart!$F$3),U887,#N/A)</f>
        <v>#N/A</v>
      </c>
      <c r="AD887" t="e">
        <f>IF(AND(Q887&gt;=Chart!$F$2,Q887&lt;=Chart!$F$3),V887,#N/A)</f>
        <v>#N/A</v>
      </c>
      <c r="AE887" t="e">
        <f>IF(AND(Q887&gt;=Chart!$F$2,Q887&lt;=Chart!$F$3),I887,#N/A)</f>
        <v>#N/A</v>
      </c>
      <c r="AF887" t="e">
        <f>IF(AND(Q887&gt;=Chart!$F$2,Q887&lt;=Chart!$F$3),H887/100,#N/A)</f>
        <v>#N/A</v>
      </c>
      <c r="AG887" t="e">
        <f>IF(AND(Q887&gt;=Chart!$F$2,Q887&lt;=Chart!$F$3),W887/100,#N/A)</f>
        <v>#N/A</v>
      </c>
    </row>
    <row r="888" spans="1:33" x14ac:dyDescent="0.25">
      <c r="A888">
        <v>1481812200</v>
      </c>
      <c r="B888">
        <f>INDEX('Daily Data ADJ'!$1:$1048576,MATCH(Calc!$A888,'Daily Data ADJ'!$A:$A,0),MATCH("SPY, CBOE BZX: Close",'Daily Data ADJ'!$1:$1,0))</f>
        <v>203.07272947000001</v>
      </c>
      <c r="C888">
        <f>INDEX('Daily Data ADJ'!$1:$1048576,MATCH(Calc!$A888,'Daily Data ADJ'!$A:$A,0),MATCH("EFFR, FRED: Close",'Daily Data ADJ'!$1:$1,0))</f>
        <v>0.66</v>
      </c>
      <c r="D888" t="str">
        <f>INDEX('Daily Data ADJ'!$1:$1048576,MATCH(Calc!$A888,'Daily Data ADJ'!$A:$A,1),MATCH("SOFR, FRED: Close",'Daily Data ADJ'!$1:$1,0))</f>
        <v>NaN</v>
      </c>
      <c r="E888">
        <f>INDEX('Daily Data ADJ'!$1:$1048576,MATCH(Calc!$A888,'Daily Data ADJ'!$A:$A,0),MATCH("UPRO, CBOE BZX: Close",'Daily Data ADJ'!$1:$1,0))</f>
        <v>13.72824393</v>
      </c>
      <c r="F888">
        <f>INDEX('Daily Data ADJ'!$1:$1048576,MATCH(Calc!$A888,'Daily Data ADJ'!$A:$A,0),MATCH("ES1!, CME_MINI: Close",'Daily Data ADJ'!$1:$1,0))</f>
        <v>2258.5</v>
      </c>
      <c r="G888">
        <f>INDEX('Daily Data ADJ'!$1:$1048576,MATCH(Calc!$A888,'Daily Data ADJ'!$A:$A,0),MATCH("ES2!, CME_MINI: Close",'Daily Data ADJ'!$1:$1,0))</f>
        <v>2253.5</v>
      </c>
      <c r="H888">
        <f>INDEX('QUANDL MULTPL SP500_DIV_YIELD_M'!$A:$G,MATCH(Calc!$A888,'QUANDL MULTPL SP500_DIV_YIELD_M'!$A:$A,1),MATCH('QUANDL MULTPL SP500_DIV_YIELD_M'!$E$1,'QUANDL MULTPL SP500_DIV_YIELD_M'!$A$1:$G$1,0))</f>
        <v>2.1</v>
      </c>
      <c r="I888" s="5">
        <f t="shared" si="78"/>
        <v>1.2173928622322455E-2</v>
      </c>
      <c r="J888" s="1">
        <f>A888/24/60/60+DATE(1970,1,1)</f>
        <v>42719.604166666672</v>
      </c>
      <c r="K888" s="3">
        <f t="shared" si="81"/>
        <v>1</v>
      </c>
      <c r="L888" s="6">
        <f>(1+Chart!$F$4)^(1/(365/K888))-1</f>
        <v>6.6592785027408397E-5</v>
      </c>
      <c r="M888" s="6">
        <f t="shared" si="82"/>
        <v>1.8022944219930892E-5</v>
      </c>
      <c r="N888" s="6">
        <f t="shared" si="83"/>
        <v>3.3152391516244606E-5</v>
      </c>
      <c r="O888">
        <f>O887*(B888/B887)</f>
        <v>203.07272947000132</v>
      </c>
      <c r="P888">
        <f t="shared" si="79"/>
        <v>2016</v>
      </c>
      <c r="Q888" s="1">
        <f t="shared" si="80"/>
        <v>42719.604166666672</v>
      </c>
      <c r="R888">
        <f>IF(B889="",R887,IF(Q888&gt;=Chart!$F$2,E888,0))</f>
        <v>0</v>
      </c>
      <c r="S888">
        <f>IF(B889="",S887,IFERROR(IF(AND(R888&gt;0,R887=0),R888,(1+(B889/B888-1)*Calc!$Z$1)*S887),0))</f>
        <v>0</v>
      </c>
      <c r="T888">
        <f>IF(B889="",T887,IFERROR(IF(AND(R888&gt;0,R887=0),R888,(1+(B889/B888-1)*Calc!$Z$1-L889)*T887),0))</f>
        <v>0</v>
      </c>
      <c r="U888">
        <f>IF(B889="",U887,IFERROR(IF(AND(R888&gt;0,R887=0),R888,(1+(B889/B888-1)*Calc!$Z$1-M889*2)*U887),0))</f>
        <v>0</v>
      </c>
      <c r="V888">
        <f>IF(B889="",V887,IFERROR(IF(AND(R888&gt;0,R887=0),R888,(1+(B889/B888-1)*Calc!$Z$1-N889*2)*V887),0))</f>
        <v>0</v>
      </c>
      <c r="W888">
        <f>IF(ISNUMBER(C888),C888,W887)</f>
        <v>0.66</v>
      </c>
      <c r="Y888" s="1" t="e">
        <f>IF(AND(Q888&gt;=Chart!$F$2,Q888&lt;=Chart!$F$3),Q888,#N/A)</f>
        <v>#N/A</v>
      </c>
      <c r="Z888" t="e">
        <f>IF(AND(Q888&gt;=Chart!$F$2,Q888&lt;=Chart!$F$3),R888,#N/A)</f>
        <v>#N/A</v>
      </c>
      <c r="AA888" t="e">
        <f>IF(AND(Q888&gt;=Chart!$F$2,Q888&lt;=Chart!$F$3),S888,#N/A)</f>
        <v>#N/A</v>
      </c>
      <c r="AB888" t="e">
        <f>IF(AND(Q888&gt;=Chart!$F$2,Q888&lt;=Chart!$F$3),T888,#N/A)</f>
        <v>#N/A</v>
      </c>
      <c r="AC888" t="e">
        <f>IF(AND(Q888&gt;=Chart!$F$2,Q888&lt;=Chart!$F$3),U888,#N/A)</f>
        <v>#N/A</v>
      </c>
      <c r="AD888" t="e">
        <f>IF(AND(Q888&gt;=Chart!$F$2,Q888&lt;=Chart!$F$3),V888,#N/A)</f>
        <v>#N/A</v>
      </c>
      <c r="AE888" t="e">
        <f>IF(AND(Q888&gt;=Chart!$F$2,Q888&lt;=Chart!$F$3),I888,#N/A)</f>
        <v>#N/A</v>
      </c>
      <c r="AF888" t="e">
        <f>IF(AND(Q888&gt;=Chart!$F$2,Q888&lt;=Chart!$F$3),H888/100,#N/A)</f>
        <v>#N/A</v>
      </c>
      <c r="AG888" t="e">
        <f>IF(AND(Q888&gt;=Chart!$F$2,Q888&lt;=Chart!$F$3),W888/100,#N/A)</f>
        <v>#N/A</v>
      </c>
    </row>
    <row r="889" spans="1:33" x14ac:dyDescent="0.25">
      <c r="A889">
        <v>1481898600</v>
      </c>
      <c r="B889">
        <f>INDEX('Daily Data ADJ'!$1:$1048576,MATCH(Calc!$A889,'Daily Data ADJ'!$A:$A,0),MATCH("SPY, CBOE BZX: Close",'Daily Data ADJ'!$1:$1,0))</f>
        <v>202.67549309</v>
      </c>
      <c r="C889">
        <f>INDEX('Daily Data ADJ'!$1:$1048576,MATCH(Calc!$A889,'Daily Data ADJ'!$A:$A,0),MATCH("EFFR, FRED: Close",'Daily Data ADJ'!$1:$1,0))</f>
        <v>0.66</v>
      </c>
      <c r="D889" t="str">
        <f>INDEX('Daily Data ADJ'!$1:$1048576,MATCH(Calc!$A889,'Daily Data ADJ'!$A:$A,1),MATCH("SOFR, FRED: Close",'Daily Data ADJ'!$1:$1,0))</f>
        <v>NaN</v>
      </c>
      <c r="E889">
        <f>INDEX('Daily Data ADJ'!$1:$1048576,MATCH(Calc!$A889,'Daily Data ADJ'!$A:$A,0),MATCH("UPRO, CBOE BZX: Close",'Daily Data ADJ'!$1:$1,0))</f>
        <v>13.669366480000001</v>
      </c>
      <c r="F889">
        <f>INDEX('Daily Data ADJ'!$1:$1048576,MATCH(Calc!$A889,'Daily Data ADJ'!$A:$A,0),MATCH("ES1!, CME_MINI: Close",'Daily Data ADJ'!$1:$1,0))</f>
        <v>2255.25</v>
      </c>
      <c r="G889">
        <f>INDEX('Daily Data ADJ'!$1:$1048576,MATCH(Calc!$A889,'Daily Data ADJ'!$A:$A,0),MATCH("ES2!, CME_MINI: Close",'Daily Data ADJ'!$1:$1,0))</f>
        <v>2250</v>
      </c>
      <c r="H889">
        <f>INDEX('QUANDL MULTPL SP500_DIV_YIELD_M'!$A:$G,MATCH(Calc!$A889,'QUANDL MULTPL SP500_DIV_YIELD_M'!$A:$A,1),MATCH('QUANDL MULTPL SP500_DIV_YIELD_M'!$E$1,'QUANDL MULTPL SP500_DIV_YIELD_M'!$A$1:$G$1,0))</f>
        <v>2.1</v>
      </c>
      <c r="I889" s="5">
        <f t="shared" si="78"/>
        <v>1.172085807064625E-2</v>
      </c>
      <c r="J889" s="1">
        <f>A889/24/60/60+DATE(1970,1,1)</f>
        <v>42720.604166666672</v>
      </c>
      <c r="K889" s="3">
        <f t="shared" si="81"/>
        <v>1</v>
      </c>
      <c r="L889" s="6">
        <f>(1+Chart!$F$4)^(1/(365/K889))-1</f>
        <v>6.6592785027408397E-5</v>
      </c>
      <c r="M889" s="6">
        <f t="shared" si="82"/>
        <v>1.8022944219930892E-5</v>
      </c>
      <c r="N889" s="6">
        <f t="shared" si="83"/>
        <v>3.1925717479674987E-5</v>
      </c>
      <c r="O889">
        <f>O888*(B889/B888)</f>
        <v>202.67549309000131</v>
      </c>
      <c r="P889">
        <f t="shared" si="79"/>
        <v>2016</v>
      </c>
      <c r="Q889" s="1">
        <f t="shared" si="80"/>
        <v>42720.604166666672</v>
      </c>
      <c r="R889">
        <f>IF(B890="",R888,IF(Q889&gt;=Chart!$F$2,E889,0))</f>
        <v>0</v>
      </c>
      <c r="S889">
        <f>IF(B890="",S888,IFERROR(IF(AND(R889&gt;0,R888=0),R889,(1+(B890/B889-1)*Calc!$Z$1)*S888),0))</f>
        <v>0</v>
      </c>
      <c r="T889">
        <f>IF(B890="",T888,IFERROR(IF(AND(R889&gt;0,R888=0),R889,(1+(B890/B889-1)*Calc!$Z$1-L890)*T888),0))</f>
        <v>0</v>
      </c>
      <c r="U889">
        <f>IF(B890="",U888,IFERROR(IF(AND(R889&gt;0,R888=0),R889,(1+(B890/B889-1)*Calc!$Z$1-M890*2)*U888),0))</f>
        <v>0</v>
      </c>
      <c r="V889">
        <f>IF(B890="",V888,IFERROR(IF(AND(R889&gt;0,R888=0),R889,(1+(B890/B889-1)*Calc!$Z$1-N890*2)*V888),0))</f>
        <v>0</v>
      </c>
      <c r="W889">
        <f>IF(ISNUMBER(C889),C889,W888)</f>
        <v>0.66</v>
      </c>
      <c r="Y889" s="1" t="e">
        <f>IF(AND(Q889&gt;=Chart!$F$2,Q889&lt;=Chart!$F$3),Q889,#N/A)</f>
        <v>#N/A</v>
      </c>
      <c r="Z889" t="e">
        <f>IF(AND(Q889&gt;=Chart!$F$2,Q889&lt;=Chart!$F$3),R889,#N/A)</f>
        <v>#N/A</v>
      </c>
      <c r="AA889" t="e">
        <f>IF(AND(Q889&gt;=Chart!$F$2,Q889&lt;=Chart!$F$3),S889,#N/A)</f>
        <v>#N/A</v>
      </c>
      <c r="AB889" t="e">
        <f>IF(AND(Q889&gt;=Chart!$F$2,Q889&lt;=Chart!$F$3),T889,#N/A)</f>
        <v>#N/A</v>
      </c>
      <c r="AC889" t="e">
        <f>IF(AND(Q889&gt;=Chart!$F$2,Q889&lt;=Chart!$F$3),U889,#N/A)</f>
        <v>#N/A</v>
      </c>
      <c r="AD889" t="e">
        <f>IF(AND(Q889&gt;=Chart!$F$2,Q889&lt;=Chart!$F$3),V889,#N/A)</f>
        <v>#N/A</v>
      </c>
      <c r="AE889" t="e">
        <f>IF(AND(Q889&gt;=Chart!$F$2,Q889&lt;=Chart!$F$3),I889,#N/A)</f>
        <v>#N/A</v>
      </c>
      <c r="AF889" t="e">
        <f>IF(AND(Q889&gt;=Chart!$F$2,Q889&lt;=Chart!$F$3),H889/100,#N/A)</f>
        <v>#N/A</v>
      </c>
      <c r="AG889" t="e">
        <f>IF(AND(Q889&gt;=Chart!$F$2,Q889&lt;=Chart!$F$3),W889/100,#N/A)</f>
        <v>#N/A</v>
      </c>
    </row>
    <row r="890" spans="1:33" x14ac:dyDescent="0.25">
      <c r="A890">
        <v>1482157800</v>
      </c>
      <c r="B890">
        <f>INDEX('Daily Data ADJ'!$1:$1048576,MATCH(Calc!$A890,'Daily Data ADJ'!$A:$A,0),MATCH("SPY, CBOE BZX: Close",'Daily Data ADJ'!$1:$1,0))</f>
        <v>203.11679681999999</v>
      </c>
      <c r="C890">
        <f>INDEX('Daily Data ADJ'!$1:$1048576,MATCH(Calc!$A890,'Daily Data ADJ'!$A:$A,0),MATCH("EFFR, FRED: Close",'Daily Data ADJ'!$1:$1,0))</f>
        <v>0.66</v>
      </c>
      <c r="D890" t="str">
        <f>INDEX('Daily Data ADJ'!$1:$1048576,MATCH(Calc!$A890,'Daily Data ADJ'!$A:$A,1),MATCH("SOFR, FRED: Close",'Daily Data ADJ'!$1:$1,0))</f>
        <v>NaN</v>
      </c>
      <c r="E890">
        <f>INDEX('Daily Data ADJ'!$1:$1048576,MATCH(Calc!$A890,'Daily Data ADJ'!$A:$A,0),MATCH("UPRO, CBOE BZX: Close",'Daily Data ADJ'!$1:$1,0))</f>
        <v>13.7445991</v>
      </c>
      <c r="F890">
        <f>INDEX('Daily Data ADJ'!$1:$1048576,MATCH(Calc!$A890,'Daily Data ADJ'!$A:$A,0),MATCH("ES1!, CME_MINI: Close",'Daily Data ADJ'!$1:$1,0))</f>
        <v>2260</v>
      </c>
      <c r="G890">
        <f>INDEX('Daily Data ADJ'!$1:$1048576,MATCH(Calc!$A890,'Daily Data ADJ'!$A:$A,0),MATCH("ES2!, CME_MINI: Close",'Daily Data ADJ'!$1:$1,0))</f>
        <v>2254.75</v>
      </c>
      <c r="H890">
        <f>INDEX('QUANDL MULTPL SP500_DIV_YIELD_M'!$A:$G,MATCH(Calc!$A890,'QUANDL MULTPL SP500_DIV_YIELD_M'!$A:$A,1),MATCH('QUANDL MULTPL SP500_DIV_YIELD_M'!$E$1,'QUANDL MULTPL SP500_DIV_YIELD_M'!$A$1:$G$1,0))</f>
        <v>2.1</v>
      </c>
      <c r="I890" s="5">
        <f t="shared" si="78"/>
        <v>1.1740292708319427E-2</v>
      </c>
      <c r="J890" s="1">
        <f>A890/24/60/60+DATE(1970,1,1)</f>
        <v>42723.604166666672</v>
      </c>
      <c r="K890" s="3">
        <f t="shared" si="81"/>
        <v>3</v>
      </c>
      <c r="L890" s="6">
        <f>(1+Chart!$F$4)^(1/(365/K890))-1</f>
        <v>1.9979165917494157E-4</v>
      </c>
      <c r="M890" s="6">
        <f t="shared" si="82"/>
        <v>5.4069807144951909E-5</v>
      </c>
      <c r="N890" s="6">
        <f t="shared" si="83"/>
        <v>9.5938110030502344E-5</v>
      </c>
      <c r="O890">
        <f>O889*(B890/B889)</f>
        <v>203.1167968200013</v>
      </c>
      <c r="P890">
        <f t="shared" si="79"/>
        <v>2016</v>
      </c>
      <c r="Q890" s="1">
        <f t="shared" si="80"/>
        <v>42723.604166666672</v>
      </c>
      <c r="R890">
        <f>IF(B891="",R889,IF(Q890&gt;=Chart!$F$2,E890,0))</f>
        <v>0</v>
      </c>
      <c r="S890">
        <f>IF(B891="",S889,IFERROR(IF(AND(R890&gt;0,R889=0),R890,(1+(B891/B890-1)*Calc!$Z$1)*S889),0))</f>
        <v>0</v>
      </c>
      <c r="T890">
        <f>IF(B891="",T889,IFERROR(IF(AND(R890&gt;0,R889=0),R890,(1+(B891/B890-1)*Calc!$Z$1-L891)*T889),0))</f>
        <v>0</v>
      </c>
      <c r="U890">
        <f>IF(B891="",U889,IFERROR(IF(AND(R890&gt;0,R889=0),R890,(1+(B891/B890-1)*Calc!$Z$1-M891*2)*U889),0))</f>
        <v>0</v>
      </c>
      <c r="V890">
        <f>IF(B891="",V889,IFERROR(IF(AND(R890&gt;0,R889=0),R890,(1+(B891/B890-1)*Calc!$Z$1-N891*2)*V889),0))</f>
        <v>0</v>
      </c>
      <c r="W890">
        <f>IF(ISNUMBER(C890),C890,W889)</f>
        <v>0.66</v>
      </c>
      <c r="Y890" s="1" t="e">
        <f>IF(AND(Q890&gt;=Chart!$F$2,Q890&lt;=Chart!$F$3),Q890,#N/A)</f>
        <v>#N/A</v>
      </c>
      <c r="Z890" t="e">
        <f>IF(AND(Q890&gt;=Chart!$F$2,Q890&lt;=Chart!$F$3),R890,#N/A)</f>
        <v>#N/A</v>
      </c>
      <c r="AA890" t="e">
        <f>IF(AND(Q890&gt;=Chart!$F$2,Q890&lt;=Chart!$F$3),S890,#N/A)</f>
        <v>#N/A</v>
      </c>
      <c r="AB890" t="e">
        <f>IF(AND(Q890&gt;=Chart!$F$2,Q890&lt;=Chart!$F$3),T890,#N/A)</f>
        <v>#N/A</v>
      </c>
      <c r="AC890" t="e">
        <f>IF(AND(Q890&gt;=Chart!$F$2,Q890&lt;=Chart!$F$3),U890,#N/A)</f>
        <v>#N/A</v>
      </c>
      <c r="AD890" t="e">
        <f>IF(AND(Q890&gt;=Chart!$F$2,Q890&lt;=Chart!$F$3),V890,#N/A)</f>
        <v>#N/A</v>
      </c>
      <c r="AE890" t="e">
        <f>IF(AND(Q890&gt;=Chart!$F$2,Q890&lt;=Chart!$F$3),I890,#N/A)</f>
        <v>#N/A</v>
      </c>
      <c r="AF890" t="e">
        <f>IF(AND(Q890&gt;=Chart!$F$2,Q890&lt;=Chart!$F$3),H890/100,#N/A)</f>
        <v>#N/A</v>
      </c>
      <c r="AG890" t="e">
        <f>IF(AND(Q890&gt;=Chart!$F$2,Q890&lt;=Chart!$F$3),W890/100,#N/A)</f>
        <v>#N/A</v>
      </c>
    </row>
    <row r="891" spans="1:33" x14ac:dyDescent="0.25">
      <c r="A891">
        <v>1482244200</v>
      </c>
      <c r="B891">
        <f>INDEX('Daily Data ADJ'!$1:$1048576,MATCH(Calc!$A891,'Daily Data ADJ'!$A:$A,0),MATCH("SPY, CBOE BZX: Close",'Daily Data ADJ'!$1:$1,0))</f>
        <v>203.90033609</v>
      </c>
      <c r="C891">
        <f>INDEX('Daily Data ADJ'!$1:$1048576,MATCH(Calc!$A891,'Daily Data ADJ'!$A:$A,0),MATCH("EFFR, FRED: Close",'Daily Data ADJ'!$1:$1,0))</f>
        <v>0.66</v>
      </c>
      <c r="D891" t="str">
        <f>INDEX('Daily Data ADJ'!$1:$1048576,MATCH(Calc!$A891,'Daily Data ADJ'!$A:$A,1),MATCH("SOFR, FRED: Close",'Daily Data ADJ'!$1:$1,0))</f>
        <v>NaN</v>
      </c>
      <c r="E891">
        <f>INDEX('Daily Data ADJ'!$1:$1048576,MATCH(Calc!$A891,'Daily Data ADJ'!$A:$A,0),MATCH("UPRO, CBOE BZX: Close",'Daily Data ADJ'!$1:$1,0))</f>
        <v>13.890156899999999</v>
      </c>
      <c r="F891">
        <f>INDEX('Daily Data ADJ'!$1:$1048576,MATCH(Calc!$A891,'Daily Data ADJ'!$A:$A,0),MATCH("ES1!, CME_MINI: Close",'Daily Data ADJ'!$1:$1,0))</f>
        <v>2266.5</v>
      </c>
      <c r="G891">
        <f>INDEX('Daily Data ADJ'!$1:$1048576,MATCH(Calc!$A891,'Daily Data ADJ'!$A:$A,0),MATCH("ES2!, CME_MINI: Close",'Daily Data ADJ'!$1:$1,0))</f>
        <v>2261.25</v>
      </c>
      <c r="H891">
        <f>INDEX('QUANDL MULTPL SP500_DIV_YIELD_M'!$A:$G,MATCH(Calc!$A891,'QUANDL MULTPL SP500_DIV_YIELD_M'!$A:$A,1),MATCH('QUANDL MULTPL SP500_DIV_YIELD_M'!$E$1,'QUANDL MULTPL SP500_DIV_YIELD_M'!$A$1:$G$1,0))</f>
        <v>2.1</v>
      </c>
      <c r="I891" s="5">
        <f t="shared" si="78"/>
        <v>1.176675592959529E-2</v>
      </c>
      <c r="J891" s="1">
        <f>A891/24/60/60+DATE(1970,1,1)</f>
        <v>42724.604166666672</v>
      </c>
      <c r="K891" s="3">
        <f t="shared" si="81"/>
        <v>1</v>
      </c>
      <c r="L891" s="6">
        <f>(1+Chart!$F$4)^(1/(365/K891))-1</f>
        <v>6.6592785027408397E-5</v>
      </c>
      <c r="M891" s="6">
        <f t="shared" si="82"/>
        <v>1.8022944219930892E-5</v>
      </c>
      <c r="N891" s="6">
        <f t="shared" si="83"/>
        <v>3.2050009400430568E-5</v>
      </c>
      <c r="O891">
        <f>O890*(B891/B890)</f>
        <v>203.9003360900013</v>
      </c>
      <c r="P891">
        <f t="shared" si="79"/>
        <v>2016</v>
      </c>
      <c r="Q891" s="1">
        <f t="shared" si="80"/>
        <v>42724.604166666672</v>
      </c>
      <c r="R891">
        <f>IF(B892="",R890,IF(Q891&gt;=Chart!$F$2,E891,0))</f>
        <v>0</v>
      </c>
      <c r="S891">
        <f>IF(B892="",S890,IFERROR(IF(AND(R891&gt;0,R890=0),R891,(1+(B892/B891-1)*Calc!$Z$1)*S890),0))</f>
        <v>0</v>
      </c>
      <c r="T891">
        <f>IF(B892="",T890,IFERROR(IF(AND(R891&gt;0,R890=0),R891,(1+(B892/B891-1)*Calc!$Z$1-L892)*T890),0))</f>
        <v>0</v>
      </c>
      <c r="U891">
        <f>IF(B892="",U890,IFERROR(IF(AND(R891&gt;0,R890=0),R891,(1+(B892/B891-1)*Calc!$Z$1-M892*2)*U890),0))</f>
        <v>0</v>
      </c>
      <c r="V891">
        <f>IF(B892="",V890,IFERROR(IF(AND(R891&gt;0,R890=0),R891,(1+(B892/B891-1)*Calc!$Z$1-N892*2)*V890),0))</f>
        <v>0</v>
      </c>
      <c r="W891">
        <f>IF(ISNUMBER(C891),C891,W890)</f>
        <v>0.66</v>
      </c>
      <c r="Y891" s="1" t="e">
        <f>IF(AND(Q891&gt;=Chart!$F$2,Q891&lt;=Chart!$F$3),Q891,#N/A)</f>
        <v>#N/A</v>
      </c>
      <c r="Z891" t="e">
        <f>IF(AND(Q891&gt;=Chart!$F$2,Q891&lt;=Chart!$F$3),R891,#N/A)</f>
        <v>#N/A</v>
      </c>
      <c r="AA891" t="e">
        <f>IF(AND(Q891&gt;=Chart!$F$2,Q891&lt;=Chart!$F$3),S891,#N/A)</f>
        <v>#N/A</v>
      </c>
      <c r="AB891" t="e">
        <f>IF(AND(Q891&gt;=Chart!$F$2,Q891&lt;=Chart!$F$3),T891,#N/A)</f>
        <v>#N/A</v>
      </c>
      <c r="AC891" t="e">
        <f>IF(AND(Q891&gt;=Chart!$F$2,Q891&lt;=Chart!$F$3),U891,#N/A)</f>
        <v>#N/A</v>
      </c>
      <c r="AD891" t="e">
        <f>IF(AND(Q891&gt;=Chart!$F$2,Q891&lt;=Chart!$F$3),V891,#N/A)</f>
        <v>#N/A</v>
      </c>
      <c r="AE891" t="e">
        <f>IF(AND(Q891&gt;=Chart!$F$2,Q891&lt;=Chart!$F$3),I891,#N/A)</f>
        <v>#N/A</v>
      </c>
      <c r="AF891" t="e">
        <f>IF(AND(Q891&gt;=Chart!$F$2,Q891&lt;=Chart!$F$3),H891/100,#N/A)</f>
        <v>#N/A</v>
      </c>
      <c r="AG891" t="e">
        <f>IF(AND(Q891&gt;=Chart!$F$2,Q891&lt;=Chart!$F$3),W891/100,#N/A)</f>
        <v>#N/A</v>
      </c>
    </row>
    <row r="892" spans="1:33" x14ac:dyDescent="0.25">
      <c r="A892">
        <v>1482330600</v>
      </c>
      <c r="B892">
        <f>INDEX('Daily Data ADJ'!$1:$1048576,MATCH(Calc!$A892,'Daily Data ADJ'!$A:$A,0),MATCH("SPY, CBOE BZX: Close",'Daily Data ADJ'!$1:$1,0))</f>
        <v>203.33294558</v>
      </c>
      <c r="C892">
        <f>INDEX('Daily Data ADJ'!$1:$1048576,MATCH(Calc!$A892,'Daily Data ADJ'!$A:$A,0),MATCH("EFFR, FRED: Close",'Daily Data ADJ'!$1:$1,0))</f>
        <v>0.66</v>
      </c>
      <c r="D892" t="str">
        <f>INDEX('Daily Data ADJ'!$1:$1048576,MATCH(Calc!$A892,'Daily Data ADJ'!$A:$A,1),MATCH("SOFR, FRED: Close",'Daily Data ADJ'!$1:$1,0))</f>
        <v>NaN</v>
      </c>
      <c r="E892">
        <f>INDEX('Daily Data ADJ'!$1:$1048576,MATCH(Calc!$A892,'Daily Data ADJ'!$A:$A,0),MATCH("UPRO, CBOE BZX: Close",'Daily Data ADJ'!$1:$1,0))</f>
        <v>13.787121369999999</v>
      </c>
      <c r="F892">
        <f>INDEX('Daily Data ADJ'!$1:$1048576,MATCH(Calc!$A892,'Daily Data ADJ'!$A:$A,0),MATCH("ES1!, CME_MINI: Close",'Daily Data ADJ'!$1:$1,0))</f>
        <v>2260.5</v>
      </c>
      <c r="G892">
        <f>INDEX('Daily Data ADJ'!$1:$1048576,MATCH(Calc!$A892,'Daily Data ADJ'!$A:$A,0),MATCH("ES2!, CME_MINI: Close",'Daily Data ADJ'!$1:$1,0))</f>
        <v>2255</v>
      </c>
      <c r="H892">
        <f>INDEX('QUANDL MULTPL SP500_DIV_YIELD_M'!$A:$G,MATCH(Calc!$A892,'QUANDL MULTPL SP500_DIV_YIELD_M'!$A:$A,1),MATCH('QUANDL MULTPL SP500_DIV_YIELD_M'!$E$1,'QUANDL MULTPL SP500_DIV_YIELD_M'!$A$1:$G$1,0))</f>
        <v>2.1</v>
      </c>
      <c r="I892" s="5">
        <f t="shared" si="78"/>
        <v>1.1303101885258831E-2</v>
      </c>
      <c r="J892" s="1">
        <f>A892/24/60/60+DATE(1970,1,1)</f>
        <v>42725.604166666672</v>
      </c>
      <c r="K892" s="3">
        <f t="shared" si="81"/>
        <v>1</v>
      </c>
      <c r="L892" s="6">
        <f>(1+Chart!$F$4)^(1/(365/K892))-1</f>
        <v>6.6592785027408397E-5</v>
      </c>
      <c r="M892" s="6">
        <f t="shared" si="82"/>
        <v>1.8022944219930892E-5</v>
      </c>
      <c r="N892" s="6">
        <f t="shared" si="83"/>
        <v>3.0794170423620315E-5</v>
      </c>
      <c r="O892">
        <f>O891*(B892/B891)</f>
        <v>203.33294558000131</v>
      </c>
      <c r="P892">
        <f t="shared" si="79"/>
        <v>2016</v>
      </c>
      <c r="Q892" s="1">
        <f t="shared" si="80"/>
        <v>42725.604166666672</v>
      </c>
      <c r="R892">
        <f>IF(B893="",R891,IF(Q892&gt;=Chart!$F$2,E892,0))</f>
        <v>0</v>
      </c>
      <c r="S892">
        <f>IF(B893="",S891,IFERROR(IF(AND(R892&gt;0,R891=0),R892,(1+(B893/B892-1)*Calc!$Z$1)*S891),0))</f>
        <v>0</v>
      </c>
      <c r="T892">
        <f>IF(B893="",T891,IFERROR(IF(AND(R892&gt;0,R891=0),R892,(1+(B893/B892-1)*Calc!$Z$1-L893)*T891),0))</f>
        <v>0</v>
      </c>
      <c r="U892">
        <f>IF(B893="",U891,IFERROR(IF(AND(R892&gt;0,R891=0),R892,(1+(B893/B892-1)*Calc!$Z$1-M893*2)*U891),0))</f>
        <v>0</v>
      </c>
      <c r="V892">
        <f>IF(B893="",V891,IFERROR(IF(AND(R892&gt;0,R891=0),R892,(1+(B893/B892-1)*Calc!$Z$1-N893*2)*V891),0))</f>
        <v>0</v>
      </c>
      <c r="W892">
        <f>IF(ISNUMBER(C892),C892,W891)</f>
        <v>0.66</v>
      </c>
      <c r="Y892" s="1" t="e">
        <f>IF(AND(Q892&gt;=Chart!$F$2,Q892&lt;=Chart!$F$3),Q892,#N/A)</f>
        <v>#N/A</v>
      </c>
      <c r="Z892" t="e">
        <f>IF(AND(Q892&gt;=Chart!$F$2,Q892&lt;=Chart!$F$3),R892,#N/A)</f>
        <v>#N/A</v>
      </c>
      <c r="AA892" t="e">
        <f>IF(AND(Q892&gt;=Chart!$F$2,Q892&lt;=Chart!$F$3),S892,#N/A)</f>
        <v>#N/A</v>
      </c>
      <c r="AB892" t="e">
        <f>IF(AND(Q892&gt;=Chart!$F$2,Q892&lt;=Chart!$F$3),T892,#N/A)</f>
        <v>#N/A</v>
      </c>
      <c r="AC892" t="e">
        <f>IF(AND(Q892&gt;=Chart!$F$2,Q892&lt;=Chart!$F$3),U892,#N/A)</f>
        <v>#N/A</v>
      </c>
      <c r="AD892" t="e">
        <f>IF(AND(Q892&gt;=Chart!$F$2,Q892&lt;=Chart!$F$3),V892,#N/A)</f>
        <v>#N/A</v>
      </c>
      <c r="AE892" t="e">
        <f>IF(AND(Q892&gt;=Chart!$F$2,Q892&lt;=Chart!$F$3),I892,#N/A)</f>
        <v>#N/A</v>
      </c>
      <c r="AF892" t="e">
        <f>IF(AND(Q892&gt;=Chart!$F$2,Q892&lt;=Chart!$F$3),H892/100,#N/A)</f>
        <v>#N/A</v>
      </c>
      <c r="AG892" t="e">
        <f>IF(AND(Q892&gt;=Chart!$F$2,Q892&lt;=Chart!$F$3),W892/100,#N/A)</f>
        <v>#N/A</v>
      </c>
    </row>
    <row r="893" spans="1:33" x14ac:dyDescent="0.25">
      <c r="A893">
        <v>1482417000</v>
      </c>
      <c r="B893">
        <f>INDEX('Daily Data ADJ'!$1:$1048576,MATCH(Calc!$A893,'Daily Data ADJ'!$A:$A,0),MATCH("SPY, CBOE BZX: Close",'Daily Data ADJ'!$1:$1,0))</f>
        <v>202.98170383999999</v>
      </c>
      <c r="C893">
        <f>INDEX('Daily Data ADJ'!$1:$1048576,MATCH(Calc!$A893,'Daily Data ADJ'!$A:$A,0),MATCH("EFFR, FRED: Close",'Daily Data ADJ'!$1:$1,0))</f>
        <v>0.66</v>
      </c>
      <c r="D893" t="str">
        <f>INDEX('Daily Data ADJ'!$1:$1048576,MATCH(Calc!$A893,'Daily Data ADJ'!$A:$A,1),MATCH("SOFR, FRED: Close",'Daily Data ADJ'!$1:$1,0))</f>
        <v>NaN</v>
      </c>
      <c r="E893">
        <f>INDEX('Daily Data ADJ'!$1:$1048576,MATCH(Calc!$A893,'Daily Data ADJ'!$A:$A,0),MATCH("UPRO, CBOE BZX: Close",'Daily Data ADJ'!$1:$1,0))</f>
        <v>13.721701660000001</v>
      </c>
      <c r="F893">
        <f>INDEX('Daily Data ADJ'!$1:$1048576,MATCH(Calc!$A893,'Daily Data ADJ'!$A:$A,0),MATCH("ES1!, CME_MINI: Close",'Daily Data ADJ'!$1:$1,0))</f>
        <v>2258.75</v>
      </c>
      <c r="G893">
        <f>INDEX('Daily Data ADJ'!$1:$1048576,MATCH(Calc!$A893,'Daily Data ADJ'!$A:$A,0),MATCH("ES2!, CME_MINI: Close",'Daily Data ADJ'!$1:$1,0))</f>
        <v>2253.25</v>
      </c>
      <c r="H893">
        <f>INDEX('QUANDL MULTPL SP500_DIV_YIELD_M'!$A:$G,MATCH(Calc!$A893,'QUANDL MULTPL SP500_DIV_YIELD_M'!$A:$A,1),MATCH('QUANDL MULTPL SP500_DIV_YIELD_M'!$E$1,'QUANDL MULTPL SP500_DIV_YIELD_M'!$A$1:$G$1,0))</f>
        <v>2.1</v>
      </c>
      <c r="I893" s="5">
        <f t="shared" si="78"/>
        <v>1.1295616521225443E-2</v>
      </c>
      <c r="J893" s="1">
        <f>A893/24/60/60+DATE(1970,1,1)</f>
        <v>42726.604166666672</v>
      </c>
      <c r="K893" s="3">
        <f t="shared" si="81"/>
        <v>1</v>
      </c>
      <c r="L893" s="6">
        <f>(1+Chart!$F$4)^(1/(365/K893))-1</f>
        <v>6.6592785027408397E-5</v>
      </c>
      <c r="M893" s="6">
        <f t="shared" si="82"/>
        <v>1.8022944219930892E-5</v>
      </c>
      <c r="N893" s="6">
        <f t="shared" si="83"/>
        <v>3.0773891089186378E-5</v>
      </c>
      <c r="O893">
        <f>O892*(B893/B892)</f>
        <v>202.9817038400013</v>
      </c>
      <c r="P893">
        <f t="shared" si="79"/>
        <v>2016</v>
      </c>
      <c r="Q893" s="1">
        <f t="shared" si="80"/>
        <v>42726.604166666672</v>
      </c>
      <c r="R893">
        <f>IF(B894="",R892,IF(Q893&gt;=Chart!$F$2,E893,0))</f>
        <v>0</v>
      </c>
      <c r="S893">
        <f>IF(B894="",S892,IFERROR(IF(AND(R893&gt;0,R892=0),R893,(1+(B894/B893-1)*Calc!$Z$1)*S892),0))</f>
        <v>0</v>
      </c>
      <c r="T893">
        <f>IF(B894="",T892,IFERROR(IF(AND(R893&gt;0,R892=0),R893,(1+(B894/B893-1)*Calc!$Z$1-L894)*T892),0))</f>
        <v>0</v>
      </c>
      <c r="U893">
        <f>IF(B894="",U892,IFERROR(IF(AND(R893&gt;0,R892=0),R893,(1+(B894/B893-1)*Calc!$Z$1-M894*2)*U892),0))</f>
        <v>0</v>
      </c>
      <c r="V893">
        <f>IF(B894="",V892,IFERROR(IF(AND(R893&gt;0,R892=0),R893,(1+(B894/B893-1)*Calc!$Z$1-N894*2)*V892),0))</f>
        <v>0</v>
      </c>
      <c r="W893">
        <f>IF(ISNUMBER(C893),C893,W892)</f>
        <v>0.66</v>
      </c>
      <c r="Y893" s="1" t="e">
        <f>IF(AND(Q893&gt;=Chart!$F$2,Q893&lt;=Chart!$F$3),Q893,#N/A)</f>
        <v>#N/A</v>
      </c>
      <c r="Z893" t="e">
        <f>IF(AND(Q893&gt;=Chart!$F$2,Q893&lt;=Chart!$F$3),R893,#N/A)</f>
        <v>#N/A</v>
      </c>
      <c r="AA893" t="e">
        <f>IF(AND(Q893&gt;=Chart!$F$2,Q893&lt;=Chart!$F$3),S893,#N/A)</f>
        <v>#N/A</v>
      </c>
      <c r="AB893" t="e">
        <f>IF(AND(Q893&gt;=Chart!$F$2,Q893&lt;=Chart!$F$3),T893,#N/A)</f>
        <v>#N/A</v>
      </c>
      <c r="AC893" t="e">
        <f>IF(AND(Q893&gt;=Chart!$F$2,Q893&lt;=Chart!$F$3),U893,#N/A)</f>
        <v>#N/A</v>
      </c>
      <c r="AD893" t="e">
        <f>IF(AND(Q893&gt;=Chart!$F$2,Q893&lt;=Chart!$F$3),V893,#N/A)</f>
        <v>#N/A</v>
      </c>
      <c r="AE893" t="e">
        <f>IF(AND(Q893&gt;=Chart!$F$2,Q893&lt;=Chart!$F$3),I893,#N/A)</f>
        <v>#N/A</v>
      </c>
      <c r="AF893" t="e">
        <f>IF(AND(Q893&gt;=Chart!$F$2,Q893&lt;=Chart!$F$3),H893/100,#N/A)</f>
        <v>#N/A</v>
      </c>
      <c r="AG893" t="e">
        <f>IF(AND(Q893&gt;=Chart!$F$2,Q893&lt;=Chart!$F$3),W893/100,#N/A)</f>
        <v>#N/A</v>
      </c>
    </row>
    <row r="894" spans="1:33" x14ac:dyDescent="0.25">
      <c r="A894">
        <v>1482503400</v>
      </c>
      <c r="B894">
        <f>INDEX('Daily Data ADJ'!$1:$1048576,MATCH(Calc!$A894,'Daily Data ADJ'!$A:$A,0),MATCH("SPY, CBOE BZX: Close",'Daily Data ADJ'!$1:$1,0))</f>
        <v>203.27890839</v>
      </c>
      <c r="C894">
        <f>INDEX('Daily Data ADJ'!$1:$1048576,MATCH(Calc!$A894,'Daily Data ADJ'!$A:$A,0),MATCH("EFFR, FRED: Close",'Daily Data ADJ'!$1:$1,0))</f>
        <v>0.66</v>
      </c>
      <c r="D894" t="str">
        <f>INDEX('Daily Data ADJ'!$1:$1048576,MATCH(Calc!$A894,'Daily Data ADJ'!$A:$A,1),MATCH("SOFR, FRED: Close",'Daily Data ADJ'!$1:$1,0))</f>
        <v>NaN</v>
      </c>
      <c r="E894">
        <f>INDEX('Daily Data ADJ'!$1:$1048576,MATCH(Calc!$A894,'Daily Data ADJ'!$A:$A,0),MATCH("UPRO, CBOE BZX: Close",'Daily Data ADJ'!$1:$1,0))</f>
        <v>13.76258911</v>
      </c>
      <c r="F894">
        <f>INDEX('Daily Data ADJ'!$1:$1048576,MATCH(Calc!$A894,'Daily Data ADJ'!$A:$A,0),MATCH("ES1!, CME_MINI: Close",'Daily Data ADJ'!$1:$1,0))</f>
        <v>2260</v>
      </c>
      <c r="G894">
        <f>INDEX('Daily Data ADJ'!$1:$1048576,MATCH(Calc!$A894,'Daily Data ADJ'!$A:$A,0),MATCH("ES2!, CME_MINI: Close",'Daily Data ADJ'!$1:$1,0))</f>
        <v>2254.5</v>
      </c>
      <c r="H894">
        <f>INDEX('QUANDL MULTPL SP500_DIV_YIELD_M'!$A:$G,MATCH(Calc!$A894,'QUANDL MULTPL SP500_DIV_YIELD_M'!$A:$A,1),MATCH('QUANDL MULTPL SP500_DIV_YIELD_M'!$E$1,'QUANDL MULTPL SP500_DIV_YIELD_M'!$A$1:$G$1,0))</f>
        <v>2.1</v>
      </c>
      <c r="I894" s="5">
        <f t="shared" si="78"/>
        <v>1.1300964388387996E-2</v>
      </c>
      <c r="J894" s="1">
        <f>A894/24/60/60+DATE(1970,1,1)</f>
        <v>42727.604166666672</v>
      </c>
      <c r="K894" s="3">
        <f t="shared" si="81"/>
        <v>1</v>
      </c>
      <c r="L894" s="6">
        <f>(1+Chart!$F$4)^(1/(365/K894))-1</f>
        <v>6.6592785027408397E-5</v>
      </c>
      <c r="M894" s="6">
        <f t="shared" si="82"/>
        <v>1.8022944219930892E-5</v>
      </c>
      <c r="N894" s="6">
        <f t="shared" si="83"/>
        <v>3.0788379536295096E-5</v>
      </c>
      <c r="O894">
        <f>O893*(B894/B893)</f>
        <v>203.27890839000131</v>
      </c>
      <c r="P894">
        <f t="shared" si="79"/>
        <v>2016</v>
      </c>
      <c r="Q894" s="1">
        <f t="shared" si="80"/>
        <v>42727.604166666672</v>
      </c>
      <c r="R894">
        <f>IF(B895="",R893,IF(Q894&gt;=Chart!$F$2,E894,0))</f>
        <v>0</v>
      </c>
      <c r="S894">
        <f>IF(B895="",S893,IFERROR(IF(AND(R894&gt;0,R893=0),R894,(1+(B895/B894-1)*Calc!$Z$1)*S893),0))</f>
        <v>0</v>
      </c>
      <c r="T894">
        <f>IF(B895="",T893,IFERROR(IF(AND(R894&gt;0,R893=0),R894,(1+(B895/B894-1)*Calc!$Z$1-L895)*T893),0))</f>
        <v>0</v>
      </c>
      <c r="U894">
        <f>IF(B895="",U893,IFERROR(IF(AND(R894&gt;0,R893=0),R894,(1+(B895/B894-1)*Calc!$Z$1-M895*2)*U893),0))</f>
        <v>0</v>
      </c>
      <c r="V894">
        <f>IF(B895="",V893,IFERROR(IF(AND(R894&gt;0,R893=0),R894,(1+(B895/B894-1)*Calc!$Z$1-N895*2)*V893),0))</f>
        <v>0</v>
      </c>
      <c r="W894">
        <f>IF(ISNUMBER(C894),C894,W893)</f>
        <v>0.66</v>
      </c>
      <c r="Y894" s="1" t="e">
        <f>IF(AND(Q894&gt;=Chart!$F$2,Q894&lt;=Chart!$F$3),Q894,#N/A)</f>
        <v>#N/A</v>
      </c>
      <c r="Z894" t="e">
        <f>IF(AND(Q894&gt;=Chart!$F$2,Q894&lt;=Chart!$F$3),R894,#N/A)</f>
        <v>#N/A</v>
      </c>
      <c r="AA894" t="e">
        <f>IF(AND(Q894&gt;=Chart!$F$2,Q894&lt;=Chart!$F$3),S894,#N/A)</f>
        <v>#N/A</v>
      </c>
      <c r="AB894" t="e">
        <f>IF(AND(Q894&gt;=Chart!$F$2,Q894&lt;=Chart!$F$3),T894,#N/A)</f>
        <v>#N/A</v>
      </c>
      <c r="AC894" t="e">
        <f>IF(AND(Q894&gt;=Chart!$F$2,Q894&lt;=Chart!$F$3),U894,#N/A)</f>
        <v>#N/A</v>
      </c>
      <c r="AD894" t="e">
        <f>IF(AND(Q894&gt;=Chart!$F$2,Q894&lt;=Chart!$F$3),V894,#N/A)</f>
        <v>#N/A</v>
      </c>
      <c r="AE894" t="e">
        <f>IF(AND(Q894&gt;=Chart!$F$2,Q894&lt;=Chart!$F$3),I894,#N/A)</f>
        <v>#N/A</v>
      </c>
      <c r="AF894" t="e">
        <f>IF(AND(Q894&gt;=Chart!$F$2,Q894&lt;=Chart!$F$3),H894/100,#N/A)</f>
        <v>#N/A</v>
      </c>
      <c r="AG894" t="e">
        <f>IF(AND(Q894&gt;=Chart!$F$2,Q894&lt;=Chart!$F$3),W894/100,#N/A)</f>
        <v>#N/A</v>
      </c>
    </row>
    <row r="895" spans="1:33" x14ac:dyDescent="0.25">
      <c r="A895">
        <v>1482849000</v>
      </c>
      <c r="B895">
        <f>INDEX('Daily Data ADJ'!$1:$1048576,MATCH(Calc!$A895,'Daily Data ADJ'!$A:$A,0),MATCH("SPY, CBOE BZX: Close",'Daily Data ADJ'!$1:$1,0))</f>
        <v>203.78325551</v>
      </c>
      <c r="C895">
        <f>INDEX('Daily Data ADJ'!$1:$1048576,MATCH(Calc!$A895,'Daily Data ADJ'!$A:$A,0),MATCH("EFFR, FRED: Close",'Daily Data ADJ'!$1:$1,0))</f>
        <v>0.66</v>
      </c>
      <c r="D895" t="str">
        <f>INDEX('Daily Data ADJ'!$1:$1048576,MATCH(Calc!$A895,'Daily Data ADJ'!$A:$A,1),MATCH("SOFR, FRED: Close",'Daily Data ADJ'!$1:$1,0))</f>
        <v>NaN</v>
      </c>
      <c r="E895">
        <f>INDEX('Daily Data ADJ'!$1:$1048576,MATCH(Calc!$A895,'Daily Data ADJ'!$A:$A,0),MATCH("UPRO, CBOE BZX: Close",'Daily Data ADJ'!$1:$1,0))</f>
        <v>13.86726045</v>
      </c>
      <c r="F895">
        <f>INDEX('Daily Data ADJ'!$1:$1048576,MATCH(Calc!$A895,'Daily Data ADJ'!$A:$A,0),MATCH("ES1!, CME_MINI: Close",'Daily Data ADJ'!$1:$1,0))</f>
        <v>2261</v>
      </c>
      <c r="G895">
        <f>INDEX('Daily Data ADJ'!$1:$1048576,MATCH(Calc!$A895,'Daily Data ADJ'!$A:$A,0),MATCH("ES2!, CME_MINI: Close",'Daily Data ADJ'!$1:$1,0))</f>
        <v>2255.5</v>
      </c>
      <c r="H895">
        <f>INDEX('QUANDL MULTPL SP500_DIV_YIELD_M'!$A:$G,MATCH(Calc!$A895,'QUANDL MULTPL SP500_DIV_YIELD_M'!$A:$A,1),MATCH('QUANDL MULTPL SP500_DIV_YIELD_M'!$E$1,'QUANDL MULTPL SP500_DIV_YIELD_M'!$A$1:$G$1,0))</f>
        <v>2.1</v>
      </c>
      <c r="I895" s="5">
        <f t="shared" si="78"/>
        <v>1.130523844021079E-2</v>
      </c>
      <c r="J895" s="1">
        <f>A895/24/60/60+DATE(1970,1,1)</f>
        <v>42731.604166666672</v>
      </c>
      <c r="K895" s="3">
        <f t="shared" si="81"/>
        <v>4</v>
      </c>
      <c r="L895" s="6">
        <f>(1+Chart!$F$4)^(1/(365/K895))-1</f>
        <v>2.6639774888526091E-4</v>
      </c>
      <c r="M895" s="6">
        <f t="shared" si="82"/>
        <v>7.2093725862032443E-5</v>
      </c>
      <c r="N895" s="6">
        <f t="shared" si="83"/>
        <v>1.2320552692912656E-4</v>
      </c>
      <c r="O895">
        <f>O894*(B895/B894)</f>
        <v>203.78325551000131</v>
      </c>
      <c r="P895">
        <f t="shared" si="79"/>
        <v>2016</v>
      </c>
      <c r="Q895" s="1">
        <f t="shared" si="80"/>
        <v>42731.604166666672</v>
      </c>
      <c r="R895">
        <f>IF(B896="",R894,IF(Q895&gt;=Chart!$F$2,E895,0))</f>
        <v>0</v>
      </c>
      <c r="S895">
        <f>IF(B896="",S894,IFERROR(IF(AND(R895&gt;0,R894=0),R895,(1+(B896/B895-1)*Calc!$Z$1)*S894),0))</f>
        <v>0</v>
      </c>
      <c r="T895">
        <f>IF(B896="",T894,IFERROR(IF(AND(R895&gt;0,R894=0),R895,(1+(B896/B895-1)*Calc!$Z$1-L896)*T894),0))</f>
        <v>0</v>
      </c>
      <c r="U895">
        <f>IF(B896="",U894,IFERROR(IF(AND(R895&gt;0,R894=0),R895,(1+(B896/B895-1)*Calc!$Z$1-M896*2)*U894),0))</f>
        <v>0</v>
      </c>
      <c r="V895">
        <f>IF(B896="",V894,IFERROR(IF(AND(R895&gt;0,R894=0),R895,(1+(B896/B895-1)*Calc!$Z$1-N896*2)*V894),0))</f>
        <v>0</v>
      </c>
      <c r="W895">
        <f>IF(ISNUMBER(C895),C895,W894)</f>
        <v>0.66</v>
      </c>
      <c r="Y895" s="1" t="e">
        <f>IF(AND(Q895&gt;=Chart!$F$2,Q895&lt;=Chart!$F$3),Q895,#N/A)</f>
        <v>#N/A</v>
      </c>
      <c r="Z895" t="e">
        <f>IF(AND(Q895&gt;=Chart!$F$2,Q895&lt;=Chart!$F$3),R895,#N/A)</f>
        <v>#N/A</v>
      </c>
      <c r="AA895" t="e">
        <f>IF(AND(Q895&gt;=Chart!$F$2,Q895&lt;=Chart!$F$3),S895,#N/A)</f>
        <v>#N/A</v>
      </c>
      <c r="AB895" t="e">
        <f>IF(AND(Q895&gt;=Chart!$F$2,Q895&lt;=Chart!$F$3),T895,#N/A)</f>
        <v>#N/A</v>
      </c>
      <c r="AC895" t="e">
        <f>IF(AND(Q895&gt;=Chart!$F$2,Q895&lt;=Chart!$F$3),U895,#N/A)</f>
        <v>#N/A</v>
      </c>
      <c r="AD895" t="e">
        <f>IF(AND(Q895&gt;=Chart!$F$2,Q895&lt;=Chart!$F$3),V895,#N/A)</f>
        <v>#N/A</v>
      </c>
      <c r="AE895" t="e">
        <f>IF(AND(Q895&gt;=Chart!$F$2,Q895&lt;=Chart!$F$3),I895,#N/A)</f>
        <v>#N/A</v>
      </c>
      <c r="AF895" t="e">
        <f>IF(AND(Q895&gt;=Chart!$F$2,Q895&lt;=Chart!$F$3),H895/100,#N/A)</f>
        <v>#N/A</v>
      </c>
      <c r="AG895" t="e">
        <f>IF(AND(Q895&gt;=Chart!$F$2,Q895&lt;=Chart!$F$3),W895/100,#N/A)</f>
        <v>#N/A</v>
      </c>
    </row>
    <row r="896" spans="1:33" x14ac:dyDescent="0.25">
      <c r="A896">
        <v>1482935400</v>
      </c>
      <c r="B896">
        <f>INDEX('Daily Data ADJ'!$1:$1048576,MATCH(Calc!$A896,'Daily Data ADJ'!$A:$A,0),MATCH("SPY, CBOE BZX: Close",'Daily Data ADJ'!$1:$1,0))</f>
        <v>202.09909637999999</v>
      </c>
      <c r="C896">
        <f>INDEX('Daily Data ADJ'!$1:$1048576,MATCH(Calc!$A896,'Daily Data ADJ'!$A:$A,0),MATCH("EFFR, FRED: Close",'Daily Data ADJ'!$1:$1,0))</f>
        <v>0.66</v>
      </c>
      <c r="D896" t="str">
        <f>INDEX('Daily Data ADJ'!$1:$1048576,MATCH(Calc!$A896,'Daily Data ADJ'!$A:$A,1),MATCH("SOFR, FRED: Close",'Daily Data ADJ'!$1:$1,0))</f>
        <v>NaN</v>
      </c>
      <c r="E896">
        <f>INDEX('Daily Data ADJ'!$1:$1048576,MATCH(Calc!$A896,'Daily Data ADJ'!$A:$A,0),MATCH("UPRO, CBOE BZX: Close",'Daily Data ADJ'!$1:$1,0))</f>
        <v>13.536892229999999</v>
      </c>
      <c r="F896">
        <f>INDEX('Daily Data ADJ'!$1:$1048576,MATCH(Calc!$A896,'Daily Data ADJ'!$A:$A,0),MATCH("ES1!, CME_MINI: Close",'Daily Data ADJ'!$1:$1,0))</f>
        <v>2245.25</v>
      </c>
      <c r="G896">
        <f>INDEX('Daily Data ADJ'!$1:$1048576,MATCH(Calc!$A896,'Daily Data ADJ'!$A:$A,0),MATCH("ES2!, CME_MINI: Close",'Daily Data ADJ'!$1:$1,0))</f>
        <v>2239.75</v>
      </c>
      <c r="H896">
        <f>INDEX('QUANDL MULTPL SP500_DIV_YIELD_M'!$A:$G,MATCH(Calc!$A896,'QUANDL MULTPL SP500_DIV_YIELD_M'!$A:$A,1),MATCH('QUANDL MULTPL SP500_DIV_YIELD_M'!$E$1,'QUANDL MULTPL SP500_DIV_YIELD_M'!$A$1:$G$1,0))</f>
        <v>2.1</v>
      </c>
      <c r="I896" s="5">
        <f t="shared" si="78"/>
        <v>1.1237481523434494E-2</v>
      </c>
      <c r="J896" s="1">
        <f>A896/24/60/60+DATE(1970,1,1)</f>
        <v>42732.604166666672</v>
      </c>
      <c r="K896" s="3">
        <f t="shared" si="81"/>
        <v>1</v>
      </c>
      <c r="L896" s="6">
        <f>(1+Chart!$F$4)^(1/(365/K896))-1</f>
        <v>6.6592785027408397E-5</v>
      </c>
      <c r="M896" s="6">
        <f t="shared" si="82"/>
        <v>1.8022944219930892E-5</v>
      </c>
      <c r="N896" s="6">
        <f t="shared" si="83"/>
        <v>3.0616386763826497E-5</v>
      </c>
      <c r="O896">
        <f>O895*(B896/B895)</f>
        <v>202.09909638000127</v>
      </c>
      <c r="P896">
        <f t="shared" si="79"/>
        <v>2016</v>
      </c>
      <c r="Q896" s="1">
        <f t="shared" si="80"/>
        <v>42732.604166666672</v>
      </c>
      <c r="R896">
        <f>IF(B897="",R895,IF(Q896&gt;=Chart!$F$2,E896,0))</f>
        <v>0</v>
      </c>
      <c r="S896">
        <f>IF(B897="",S895,IFERROR(IF(AND(R896&gt;0,R895=0),R896,(1+(B897/B896-1)*Calc!$Z$1)*S895),0))</f>
        <v>0</v>
      </c>
      <c r="T896">
        <f>IF(B897="",T895,IFERROR(IF(AND(R896&gt;0,R895=0),R896,(1+(B897/B896-1)*Calc!$Z$1-L897)*T895),0))</f>
        <v>0</v>
      </c>
      <c r="U896">
        <f>IF(B897="",U895,IFERROR(IF(AND(R896&gt;0,R895=0),R896,(1+(B897/B896-1)*Calc!$Z$1-M897*2)*U895),0))</f>
        <v>0</v>
      </c>
      <c r="V896">
        <f>IF(B897="",V895,IFERROR(IF(AND(R896&gt;0,R895=0),R896,(1+(B897/B896-1)*Calc!$Z$1-N897*2)*V895),0))</f>
        <v>0</v>
      </c>
      <c r="W896">
        <f>IF(ISNUMBER(C896),C896,W895)</f>
        <v>0.66</v>
      </c>
      <c r="Y896" s="1" t="e">
        <f>IF(AND(Q896&gt;=Chart!$F$2,Q896&lt;=Chart!$F$3),Q896,#N/A)</f>
        <v>#N/A</v>
      </c>
      <c r="Z896" t="e">
        <f>IF(AND(Q896&gt;=Chart!$F$2,Q896&lt;=Chart!$F$3),R896,#N/A)</f>
        <v>#N/A</v>
      </c>
      <c r="AA896" t="e">
        <f>IF(AND(Q896&gt;=Chart!$F$2,Q896&lt;=Chart!$F$3),S896,#N/A)</f>
        <v>#N/A</v>
      </c>
      <c r="AB896" t="e">
        <f>IF(AND(Q896&gt;=Chart!$F$2,Q896&lt;=Chart!$F$3),T896,#N/A)</f>
        <v>#N/A</v>
      </c>
      <c r="AC896" t="e">
        <f>IF(AND(Q896&gt;=Chart!$F$2,Q896&lt;=Chart!$F$3),U896,#N/A)</f>
        <v>#N/A</v>
      </c>
      <c r="AD896" t="e">
        <f>IF(AND(Q896&gt;=Chart!$F$2,Q896&lt;=Chart!$F$3),V896,#N/A)</f>
        <v>#N/A</v>
      </c>
      <c r="AE896" t="e">
        <f>IF(AND(Q896&gt;=Chart!$F$2,Q896&lt;=Chart!$F$3),I896,#N/A)</f>
        <v>#N/A</v>
      </c>
      <c r="AF896" t="e">
        <f>IF(AND(Q896&gt;=Chart!$F$2,Q896&lt;=Chart!$F$3),H896/100,#N/A)</f>
        <v>#N/A</v>
      </c>
      <c r="AG896" t="e">
        <f>IF(AND(Q896&gt;=Chart!$F$2,Q896&lt;=Chart!$F$3),W896/100,#N/A)</f>
        <v>#N/A</v>
      </c>
    </row>
    <row r="897" spans="1:33" x14ac:dyDescent="0.25">
      <c r="A897">
        <v>1483021800</v>
      </c>
      <c r="B897">
        <f>INDEX('Daily Data ADJ'!$1:$1048576,MATCH(Calc!$A897,'Daily Data ADJ'!$A:$A,0),MATCH("SPY, CBOE BZX: Close",'Daily Data ADJ'!$1:$1,0))</f>
        <v>202.05406538</v>
      </c>
      <c r="C897">
        <f>INDEX('Daily Data ADJ'!$1:$1048576,MATCH(Calc!$A897,'Daily Data ADJ'!$A:$A,0),MATCH("EFFR, FRED: Close",'Daily Data ADJ'!$1:$1,0))</f>
        <v>0.66</v>
      </c>
      <c r="D897" t="str">
        <f>INDEX('Daily Data ADJ'!$1:$1048576,MATCH(Calc!$A897,'Daily Data ADJ'!$A:$A,1),MATCH("SOFR, FRED: Close",'Daily Data ADJ'!$1:$1,0))</f>
        <v>NaN</v>
      </c>
      <c r="E897">
        <f>INDEX('Daily Data ADJ'!$1:$1048576,MATCH(Calc!$A897,'Daily Data ADJ'!$A:$A,0),MATCH("UPRO, CBOE BZX: Close",'Daily Data ADJ'!$1:$1,0))</f>
        <v>13.51399578</v>
      </c>
      <c r="F897">
        <f>INDEX('Daily Data ADJ'!$1:$1048576,MATCH(Calc!$A897,'Daily Data ADJ'!$A:$A,0),MATCH("ES1!, CME_MINI: Close",'Daily Data ADJ'!$1:$1,0))</f>
        <v>2245</v>
      </c>
      <c r="G897">
        <f>INDEX('Daily Data ADJ'!$1:$1048576,MATCH(Calc!$A897,'Daily Data ADJ'!$A:$A,0),MATCH("ES2!, CME_MINI: Close",'Daily Data ADJ'!$1:$1,0))</f>
        <v>2239.5</v>
      </c>
      <c r="H897">
        <f>INDEX('QUANDL MULTPL SP500_DIV_YIELD_M'!$A:$G,MATCH(Calc!$A897,'QUANDL MULTPL SP500_DIV_YIELD_M'!$A:$A,1),MATCH('QUANDL MULTPL SP500_DIV_YIELD_M'!$E$1,'QUANDL MULTPL SP500_DIV_YIELD_M'!$A$1:$G$1,0))</f>
        <v>2.1</v>
      </c>
      <c r="I897" s="5">
        <f t="shared" si="78"/>
        <v>1.1236398379975126E-2</v>
      </c>
      <c r="J897" s="1">
        <f>A897/24/60/60+DATE(1970,1,1)</f>
        <v>42733.604166666672</v>
      </c>
      <c r="K897" s="3">
        <f t="shared" si="81"/>
        <v>1</v>
      </c>
      <c r="L897" s="6">
        <f>(1+Chart!$F$4)^(1/(365/K897))-1</f>
        <v>6.6592785027408397E-5</v>
      </c>
      <c r="M897" s="6">
        <f t="shared" si="82"/>
        <v>1.8022944219930892E-5</v>
      </c>
      <c r="N897" s="6">
        <f t="shared" si="83"/>
        <v>3.0613452132843832E-5</v>
      </c>
      <c r="O897">
        <f>O896*(B897/B896)</f>
        <v>202.05406538000128</v>
      </c>
      <c r="P897">
        <f t="shared" si="79"/>
        <v>2016</v>
      </c>
      <c r="Q897" s="1">
        <f t="shared" si="80"/>
        <v>42733.604166666672</v>
      </c>
      <c r="R897">
        <f>IF(B898="",R896,IF(Q897&gt;=Chart!$F$2,E897,0))</f>
        <v>0</v>
      </c>
      <c r="S897">
        <f>IF(B898="",S896,IFERROR(IF(AND(R897&gt;0,R896=0),R897,(1+(B898/B897-1)*Calc!$Z$1)*S896),0))</f>
        <v>0</v>
      </c>
      <c r="T897">
        <f>IF(B898="",T896,IFERROR(IF(AND(R897&gt;0,R896=0),R897,(1+(B898/B897-1)*Calc!$Z$1-L898)*T896),0))</f>
        <v>0</v>
      </c>
      <c r="U897">
        <f>IF(B898="",U896,IFERROR(IF(AND(R897&gt;0,R896=0),R897,(1+(B898/B897-1)*Calc!$Z$1-M898*2)*U896),0))</f>
        <v>0</v>
      </c>
      <c r="V897">
        <f>IF(B898="",V896,IFERROR(IF(AND(R897&gt;0,R896=0),R897,(1+(B898/B897-1)*Calc!$Z$1-N898*2)*V896),0))</f>
        <v>0</v>
      </c>
      <c r="W897">
        <f>IF(ISNUMBER(C897),C897,W896)</f>
        <v>0.66</v>
      </c>
      <c r="Y897" s="1" t="e">
        <f>IF(AND(Q897&gt;=Chart!$F$2,Q897&lt;=Chart!$F$3),Q897,#N/A)</f>
        <v>#N/A</v>
      </c>
      <c r="Z897" t="e">
        <f>IF(AND(Q897&gt;=Chart!$F$2,Q897&lt;=Chart!$F$3),R897,#N/A)</f>
        <v>#N/A</v>
      </c>
      <c r="AA897" t="e">
        <f>IF(AND(Q897&gt;=Chart!$F$2,Q897&lt;=Chart!$F$3),S897,#N/A)</f>
        <v>#N/A</v>
      </c>
      <c r="AB897" t="e">
        <f>IF(AND(Q897&gt;=Chart!$F$2,Q897&lt;=Chart!$F$3),T897,#N/A)</f>
        <v>#N/A</v>
      </c>
      <c r="AC897" t="e">
        <f>IF(AND(Q897&gt;=Chart!$F$2,Q897&lt;=Chart!$F$3),U897,#N/A)</f>
        <v>#N/A</v>
      </c>
      <c r="AD897" t="e">
        <f>IF(AND(Q897&gt;=Chart!$F$2,Q897&lt;=Chart!$F$3),V897,#N/A)</f>
        <v>#N/A</v>
      </c>
      <c r="AE897" t="e">
        <f>IF(AND(Q897&gt;=Chart!$F$2,Q897&lt;=Chart!$F$3),I897,#N/A)</f>
        <v>#N/A</v>
      </c>
      <c r="AF897" t="e">
        <f>IF(AND(Q897&gt;=Chart!$F$2,Q897&lt;=Chart!$F$3),H897/100,#N/A)</f>
        <v>#N/A</v>
      </c>
      <c r="AG897" t="e">
        <f>IF(AND(Q897&gt;=Chart!$F$2,Q897&lt;=Chart!$F$3),W897/100,#N/A)</f>
        <v>#N/A</v>
      </c>
    </row>
    <row r="898" spans="1:33" x14ac:dyDescent="0.25">
      <c r="A898">
        <v>1483108200</v>
      </c>
      <c r="B898">
        <f>INDEX('Daily Data ADJ'!$1:$1048576,MATCH(Calc!$A898,'Daily Data ADJ'!$A:$A,0),MATCH("SPY, CBOE BZX: Close",'Daily Data ADJ'!$1:$1,0))</f>
        <v>201.31555710000001</v>
      </c>
      <c r="C898">
        <f>INDEX('Daily Data ADJ'!$1:$1048576,MATCH(Calc!$A898,'Daily Data ADJ'!$A:$A,0),MATCH("EFFR, FRED: Close",'Daily Data ADJ'!$1:$1,0))</f>
        <v>0.55000000000000004</v>
      </c>
      <c r="D898" t="str">
        <f>INDEX('Daily Data ADJ'!$1:$1048576,MATCH(Calc!$A898,'Daily Data ADJ'!$A:$A,1),MATCH("SOFR, FRED: Close",'Daily Data ADJ'!$1:$1,0))</f>
        <v>NaN</v>
      </c>
      <c r="E898">
        <f>INDEX('Daily Data ADJ'!$1:$1048576,MATCH(Calc!$A898,'Daily Data ADJ'!$A:$A,0),MATCH("UPRO, CBOE BZX: Close",'Daily Data ADJ'!$1:$1,0))</f>
        <v>13.37497926</v>
      </c>
      <c r="F898">
        <f>INDEX('Daily Data ADJ'!$1:$1048576,MATCH(Calc!$A898,'Daily Data ADJ'!$A:$A,0),MATCH("ES1!, CME_MINI: Close",'Daily Data ADJ'!$1:$1,0))</f>
        <v>2236.25</v>
      </c>
      <c r="G898">
        <f>INDEX('Daily Data ADJ'!$1:$1048576,MATCH(Calc!$A898,'Daily Data ADJ'!$A:$A,0),MATCH("ES2!, CME_MINI: Close",'Daily Data ADJ'!$1:$1,0))</f>
        <v>2230.5</v>
      </c>
      <c r="H898">
        <f>INDEX('QUANDL MULTPL SP500_DIV_YIELD_M'!$A:$G,MATCH(Calc!$A898,'QUANDL MULTPL SP500_DIV_YIELD_M'!$A:$A,1),MATCH('QUANDL MULTPL SP500_DIV_YIELD_M'!$E$1,'QUANDL MULTPL SP500_DIV_YIELD_M'!$A$1:$G$1,0))</f>
        <v>2.1</v>
      </c>
      <c r="I898" s="5">
        <f t="shared" si="78"/>
        <v>1.075452512503448E-2</v>
      </c>
      <c r="J898" s="1">
        <f>A898/24/60/60+DATE(1970,1,1)</f>
        <v>42734.604166666672</v>
      </c>
      <c r="K898" s="3">
        <f t="shared" si="81"/>
        <v>1</v>
      </c>
      <c r="L898" s="6">
        <f>(1+Chart!$F$4)^(1/(365/K898))-1</f>
        <v>6.6592785027408397E-5</v>
      </c>
      <c r="M898" s="6">
        <f t="shared" si="82"/>
        <v>1.5027319020255447E-5</v>
      </c>
      <c r="N898" s="6">
        <f t="shared" si="83"/>
        <v>2.9307570625691781E-5</v>
      </c>
      <c r="O898">
        <f>O897*(B898/B897)</f>
        <v>201.31555710000129</v>
      </c>
      <c r="P898">
        <f t="shared" si="79"/>
        <v>2016</v>
      </c>
      <c r="Q898" s="1">
        <f t="shared" si="80"/>
        <v>42734.604166666672</v>
      </c>
      <c r="R898">
        <f>IF(B899="",R897,IF(Q898&gt;=Chart!$F$2,E898,0))</f>
        <v>0</v>
      </c>
      <c r="S898">
        <f>IF(B899="",S897,IFERROR(IF(AND(R898&gt;0,R897=0),R898,(1+(B899/B898-1)*Calc!$Z$1)*S897),0))</f>
        <v>0</v>
      </c>
      <c r="T898">
        <f>IF(B899="",T897,IFERROR(IF(AND(R898&gt;0,R897=0),R898,(1+(B899/B898-1)*Calc!$Z$1-L899)*T897),0))</f>
        <v>0</v>
      </c>
      <c r="U898">
        <f>IF(B899="",U897,IFERROR(IF(AND(R898&gt;0,R897=0),R898,(1+(B899/B898-1)*Calc!$Z$1-M899*2)*U897),0))</f>
        <v>0</v>
      </c>
      <c r="V898">
        <f>IF(B899="",V897,IFERROR(IF(AND(R898&gt;0,R897=0),R898,(1+(B899/B898-1)*Calc!$Z$1-N899*2)*V897),0))</f>
        <v>0</v>
      </c>
      <c r="W898">
        <f>IF(ISNUMBER(C898),C898,W897)</f>
        <v>0.55000000000000004</v>
      </c>
      <c r="Y898" s="1" t="e">
        <f>IF(AND(Q898&gt;=Chart!$F$2,Q898&lt;=Chart!$F$3),Q898,#N/A)</f>
        <v>#N/A</v>
      </c>
      <c r="Z898" t="e">
        <f>IF(AND(Q898&gt;=Chart!$F$2,Q898&lt;=Chart!$F$3),R898,#N/A)</f>
        <v>#N/A</v>
      </c>
      <c r="AA898" t="e">
        <f>IF(AND(Q898&gt;=Chart!$F$2,Q898&lt;=Chart!$F$3),S898,#N/A)</f>
        <v>#N/A</v>
      </c>
      <c r="AB898" t="e">
        <f>IF(AND(Q898&gt;=Chart!$F$2,Q898&lt;=Chart!$F$3),T898,#N/A)</f>
        <v>#N/A</v>
      </c>
      <c r="AC898" t="e">
        <f>IF(AND(Q898&gt;=Chart!$F$2,Q898&lt;=Chart!$F$3),U898,#N/A)</f>
        <v>#N/A</v>
      </c>
      <c r="AD898" t="e">
        <f>IF(AND(Q898&gt;=Chart!$F$2,Q898&lt;=Chart!$F$3),V898,#N/A)</f>
        <v>#N/A</v>
      </c>
      <c r="AE898" t="e">
        <f>IF(AND(Q898&gt;=Chart!$F$2,Q898&lt;=Chart!$F$3),I898,#N/A)</f>
        <v>#N/A</v>
      </c>
      <c r="AF898" t="e">
        <f>IF(AND(Q898&gt;=Chart!$F$2,Q898&lt;=Chart!$F$3),H898/100,#N/A)</f>
        <v>#N/A</v>
      </c>
      <c r="AG898" t="e">
        <f>IF(AND(Q898&gt;=Chart!$F$2,Q898&lt;=Chart!$F$3),W898/100,#N/A)</f>
        <v>#N/A</v>
      </c>
    </row>
    <row r="899" spans="1:33" x14ac:dyDescent="0.25">
      <c r="A899">
        <v>1483453800</v>
      </c>
      <c r="B899">
        <f>INDEX('Daily Data ADJ'!$1:$1048576,MATCH(Calc!$A899,'Daily Data ADJ'!$A:$A,0),MATCH("SPY, CBOE BZX: Close",'Daily Data ADJ'!$1:$1,0))</f>
        <v>202.85561705999999</v>
      </c>
      <c r="C899">
        <f>INDEX('Daily Data ADJ'!$1:$1048576,MATCH(Calc!$A899,'Daily Data ADJ'!$A:$A,0),MATCH("EFFR, FRED: Close",'Daily Data ADJ'!$1:$1,0))</f>
        <v>0.66</v>
      </c>
      <c r="D899" t="str">
        <f>INDEX('Daily Data ADJ'!$1:$1048576,MATCH(Calc!$A899,'Daily Data ADJ'!$A:$A,1),MATCH("SOFR, FRED: Close",'Daily Data ADJ'!$1:$1,0))</f>
        <v>NaN</v>
      </c>
      <c r="E899">
        <f>INDEX('Daily Data ADJ'!$1:$1048576,MATCH(Calc!$A899,'Daily Data ADJ'!$A:$A,0),MATCH("UPRO, CBOE BZX: Close",'Daily Data ADJ'!$1:$1,0))</f>
        <v>13.664460030000001</v>
      </c>
      <c r="F899">
        <f>INDEX('Daily Data ADJ'!$1:$1048576,MATCH(Calc!$A899,'Daily Data ADJ'!$A:$A,0),MATCH("ES1!, CME_MINI: Close",'Daily Data ADJ'!$1:$1,0))</f>
        <v>2252.5</v>
      </c>
      <c r="G899">
        <f>INDEX('Daily Data ADJ'!$1:$1048576,MATCH(Calc!$A899,'Daily Data ADJ'!$A:$A,0),MATCH("ES2!, CME_MINI: Close",'Daily Data ADJ'!$1:$1,0))</f>
        <v>2247</v>
      </c>
      <c r="H899">
        <f>INDEX('QUANDL MULTPL SP500_DIV_YIELD_M'!$A:$G,MATCH(Calc!$A899,'QUANDL MULTPL SP500_DIV_YIELD_M'!$A:$A,1),MATCH('QUANDL MULTPL SP500_DIV_YIELD_M'!$E$1,'QUANDL MULTPL SP500_DIV_YIELD_M'!$A$1:$G$1,0))</f>
        <v>2.0299999999999998</v>
      </c>
      <c r="I899" s="5">
        <f t="shared" si="78"/>
        <v>1.0568788480103133E-2</v>
      </c>
      <c r="J899" s="1">
        <f>A899/24/60/60+DATE(1970,1,1)</f>
        <v>42738.604166666672</v>
      </c>
      <c r="K899" s="3">
        <f t="shared" si="81"/>
        <v>4</v>
      </c>
      <c r="L899" s="6">
        <f>(1+Chart!$F$4)^(1/(365/K899))-1</f>
        <v>2.6639774888526091E-4</v>
      </c>
      <c r="M899" s="6">
        <f t="shared" si="82"/>
        <v>7.2093725862032443E-5</v>
      </c>
      <c r="N899" s="6">
        <f t="shared" si="83"/>
        <v>1.1522120458540286E-4</v>
      </c>
      <c r="O899">
        <f>O898*(B899/B898)</f>
        <v>202.85561706000126</v>
      </c>
      <c r="P899">
        <f t="shared" si="79"/>
        <v>2017</v>
      </c>
      <c r="Q899" s="1">
        <f t="shared" si="80"/>
        <v>42738.604166666672</v>
      </c>
      <c r="R899">
        <f>IF(B900="",R898,IF(Q899&gt;=Chart!$F$2,E899,0))</f>
        <v>0</v>
      </c>
      <c r="S899">
        <f>IF(B900="",S898,IFERROR(IF(AND(R899&gt;0,R898=0),R899,(1+(B900/B899-1)*Calc!$Z$1)*S898),0))</f>
        <v>0</v>
      </c>
      <c r="T899">
        <f>IF(B900="",T898,IFERROR(IF(AND(R899&gt;0,R898=0),R899,(1+(B900/B899-1)*Calc!$Z$1-L900)*T898),0))</f>
        <v>0</v>
      </c>
      <c r="U899">
        <f>IF(B900="",U898,IFERROR(IF(AND(R899&gt;0,R898=0),R899,(1+(B900/B899-1)*Calc!$Z$1-M900*2)*U898),0))</f>
        <v>0</v>
      </c>
      <c r="V899">
        <f>IF(B900="",V898,IFERROR(IF(AND(R899&gt;0,R898=0),R899,(1+(B900/B899-1)*Calc!$Z$1-N900*2)*V898),0))</f>
        <v>0</v>
      </c>
      <c r="W899">
        <f>IF(ISNUMBER(C899),C899,W898)</f>
        <v>0.66</v>
      </c>
      <c r="Y899" s="1" t="e">
        <f>IF(AND(Q899&gt;=Chart!$F$2,Q899&lt;=Chart!$F$3),Q899,#N/A)</f>
        <v>#N/A</v>
      </c>
      <c r="Z899" t="e">
        <f>IF(AND(Q899&gt;=Chart!$F$2,Q899&lt;=Chart!$F$3),R899,#N/A)</f>
        <v>#N/A</v>
      </c>
      <c r="AA899" t="e">
        <f>IF(AND(Q899&gt;=Chart!$F$2,Q899&lt;=Chart!$F$3),S899,#N/A)</f>
        <v>#N/A</v>
      </c>
      <c r="AB899" t="e">
        <f>IF(AND(Q899&gt;=Chart!$F$2,Q899&lt;=Chart!$F$3),T899,#N/A)</f>
        <v>#N/A</v>
      </c>
      <c r="AC899" t="e">
        <f>IF(AND(Q899&gt;=Chart!$F$2,Q899&lt;=Chart!$F$3),U899,#N/A)</f>
        <v>#N/A</v>
      </c>
      <c r="AD899" t="e">
        <f>IF(AND(Q899&gt;=Chart!$F$2,Q899&lt;=Chart!$F$3),V899,#N/A)</f>
        <v>#N/A</v>
      </c>
      <c r="AE899" t="e">
        <f>IF(AND(Q899&gt;=Chart!$F$2,Q899&lt;=Chart!$F$3),I899,#N/A)</f>
        <v>#N/A</v>
      </c>
      <c r="AF899" t="e">
        <f>IF(AND(Q899&gt;=Chart!$F$2,Q899&lt;=Chart!$F$3),H899/100,#N/A)</f>
        <v>#N/A</v>
      </c>
      <c r="AG899" t="e">
        <f>IF(AND(Q899&gt;=Chart!$F$2,Q899&lt;=Chart!$F$3),W899/100,#N/A)</f>
        <v>#N/A</v>
      </c>
    </row>
    <row r="900" spans="1:33" x14ac:dyDescent="0.25">
      <c r="A900">
        <v>1483540200</v>
      </c>
      <c r="B900">
        <f>INDEX('Daily Data ADJ'!$1:$1048576,MATCH(Calc!$A900,'Daily Data ADJ'!$A:$A,0),MATCH("SPY, CBOE BZX: Close",'Daily Data ADJ'!$1:$1,0))</f>
        <v>204.06244767000001</v>
      </c>
      <c r="C900">
        <f>INDEX('Daily Data ADJ'!$1:$1048576,MATCH(Calc!$A900,'Daily Data ADJ'!$A:$A,0),MATCH("EFFR, FRED: Close",'Daily Data ADJ'!$1:$1,0))</f>
        <v>0.66</v>
      </c>
      <c r="D900" t="str">
        <f>INDEX('Daily Data ADJ'!$1:$1048576,MATCH(Calc!$A900,'Daily Data ADJ'!$A:$A,1),MATCH("SOFR, FRED: Close",'Daily Data ADJ'!$1:$1,0))</f>
        <v>NaN</v>
      </c>
      <c r="E900">
        <f>INDEX('Daily Data ADJ'!$1:$1048576,MATCH(Calc!$A900,'Daily Data ADJ'!$A:$A,0),MATCH("UPRO, CBOE BZX: Close",'Daily Data ADJ'!$1:$1,0))</f>
        <v>13.908146909999999</v>
      </c>
      <c r="F900">
        <f>INDEX('Daily Data ADJ'!$1:$1048576,MATCH(Calc!$A900,'Daily Data ADJ'!$A:$A,0),MATCH("ES1!, CME_MINI: Close",'Daily Data ADJ'!$1:$1,0))</f>
        <v>2264.25</v>
      </c>
      <c r="G900">
        <f>INDEX('Daily Data ADJ'!$1:$1048576,MATCH(Calc!$A900,'Daily Data ADJ'!$A:$A,0),MATCH("ES2!, CME_MINI: Close",'Daily Data ADJ'!$1:$1,0))</f>
        <v>2258.5</v>
      </c>
      <c r="H900">
        <f>INDEX('QUANDL MULTPL SP500_DIV_YIELD_M'!$A:$G,MATCH(Calc!$A900,'QUANDL MULTPL SP500_DIV_YIELD_M'!$A:$A,1),MATCH('QUANDL MULTPL SP500_DIV_YIELD_M'!$E$1,'QUANDL MULTPL SP500_DIV_YIELD_M'!$A$1:$G$1,0))</f>
        <v>2.0299999999999998</v>
      </c>
      <c r="I900" s="5">
        <f t="shared" si="78"/>
        <v>1.0180739123775498E-2</v>
      </c>
      <c r="J900" s="1">
        <f>A900/24/60/60+DATE(1970,1,1)</f>
        <v>42739.604166666672</v>
      </c>
      <c r="K900" s="3">
        <f t="shared" si="81"/>
        <v>1</v>
      </c>
      <c r="L900" s="6">
        <f>(1+Chart!$F$4)^(1/(365/K900))-1</f>
        <v>6.6592785027408397E-5</v>
      </c>
      <c r="M900" s="6">
        <f t="shared" si="82"/>
        <v>1.8022944219930892E-5</v>
      </c>
      <c r="N900" s="6">
        <f t="shared" si="83"/>
        <v>2.775179458369692E-5</v>
      </c>
      <c r="O900">
        <f>O899*(B900/B899)</f>
        <v>204.06244767000129</v>
      </c>
      <c r="P900">
        <f t="shared" si="79"/>
        <v>2017</v>
      </c>
      <c r="Q900" s="1">
        <f t="shared" si="80"/>
        <v>42739.604166666672</v>
      </c>
      <c r="R900">
        <f>IF(B901="",R899,IF(Q900&gt;=Chart!$F$2,E900,0))</f>
        <v>0</v>
      </c>
      <c r="S900">
        <f>IF(B901="",S899,IFERROR(IF(AND(R900&gt;0,R899=0),R900,(1+(B901/B900-1)*Calc!$Z$1)*S899),0))</f>
        <v>0</v>
      </c>
      <c r="T900">
        <f>IF(B901="",T899,IFERROR(IF(AND(R900&gt;0,R899=0),R900,(1+(B901/B900-1)*Calc!$Z$1-L901)*T899),0))</f>
        <v>0</v>
      </c>
      <c r="U900">
        <f>IF(B901="",U899,IFERROR(IF(AND(R900&gt;0,R899=0),R900,(1+(B901/B900-1)*Calc!$Z$1-M901*2)*U899),0))</f>
        <v>0</v>
      </c>
      <c r="V900">
        <f>IF(B901="",V899,IFERROR(IF(AND(R900&gt;0,R899=0),R900,(1+(B901/B900-1)*Calc!$Z$1-N901*2)*V899),0))</f>
        <v>0</v>
      </c>
      <c r="W900">
        <f>IF(ISNUMBER(C900),C900,W899)</f>
        <v>0.66</v>
      </c>
      <c r="Y900" s="1" t="e">
        <f>IF(AND(Q900&gt;=Chart!$F$2,Q900&lt;=Chart!$F$3),Q900,#N/A)</f>
        <v>#N/A</v>
      </c>
      <c r="Z900" t="e">
        <f>IF(AND(Q900&gt;=Chart!$F$2,Q900&lt;=Chart!$F$3),R900,#N/A)</f>
        <v>#N/A</v>
      </c>
      <c r="AA900" t="e">
        <f>IF(AND(Q900&gt;=Chart!$F$2,Q900&lt;=Chart!$F$3),S900,#N/A)</f>
        <v>#N/A</v>
      </c>
      <c r="AB900" t="e">
        <f>IF(AND(Q900&gt;=Chart!$F$2,Q900&lt;=Chart!$F$3),T900,#N/A)</f>
        <v>#N/A</v>
      </c>
      <c r="AC900" t="e">
        <f>IF(AND(Q900&gt;=Chart!$F$2,Q900&lt;=Chart!$F$3),U900,#N/A)</f>
        <v>#N/A</v>
      </c>
      <c r="AD900" t="e">
        <f>IF(AND(Q900&gt;=Chart!$F$2,Q900&lt;=Chart!$F$3),V900,#N/A)</f>
        <v>#N/A</v>
      </c>
      <c r="AE900" t="e">
        <f>IF(AND(Q900&gt;=Chart!$F$2,Q900&lt;=Chart!$F$3),I900,#N/A)</f>
        <v>#N/A</v>
      </c>
      <c r="AF900" t="e">
        <f>IF(AND(Q900&gt;=Chart!$F$2,Q900&lt;=Chart!$F$3),H900/100,#N/A)</f>
        <v>#N/A</v>
      </c>
      <c r="AG900" t="e">
        <f>IF(AND(Q900&gt;=Chart!$F$2,Q900&lt;=Chart!$F$3),W900/100,#N/A)</f>
        <v>#N/A</v>
      </c>
    </row>
    <row r="901" spans="1:33" x14ac:dyDescent="0.25">
      <c r="A901">
        <v>1483626600</v>
      </c>
      <c r="B901">
        <f>INDEX('Daily Data ADJ'!$1:$1048576,MATCH(Calc!$A901,'Daily Data ADJ'!$A:$A,0),MATCH("SPY, CBOE BZX: Close",'Daily Data ADJ'!$1:$1,0))</f>
        <v>203.90033609</v>
      </c>
      <c r="C901">
        <f>INDEX('Daily Data ADJ'!$1:$1048576,MATCH(Calc!$A901,'Daily Data ADJ'!$A:$A,0),MATCH("EFFR, FRED: Close",'Daily Data ADJ'!$1:$1,0))</f>
        <v>0.66</v>
      </c>
      <c r="D901" t="str">
        <f>INDEX('Daily Data ADJ'!$1:$1048576,MATCH(Calc!$A901,'Daily Data ADJ'!$A:$A,1),MATCH("SOFR, FRED: Close",'Daily Data ADJ'!$1:$1,0))</f>
        <v>NaN</v>
      </c>
      <c r="E901">
        <f>INDEX('Daily Data ADJ'!$1:$1048576,MATCH(Calc!$A901,'Daily Data ADJ'!$A:$A,0),MATCH("UPRO, CBOE BZX: Close",'Daily Data ADJ'!$1:$1,0))</f>
        <v>13.86562464</v>
      </c>
      <c r="F901">
        <f>INDEX('Daily Data ADJ'!$1:$1048576,MATCH(Calc!$A901,'Daily Data ADJ'!$A:$A,0),MATCH("ES1!, CME_MINI: Close",'Daily Data ADJ'!$1:$1,0))</f>
        <v>2264.25</v>
      </c>
      <c r="G901">
        <f>INDEX('Daily Data ADJ'!$1:$1048576,MATCH(Calc!$A901,'Daily Data ADJ'!$A:$A,0),MATCH("ES2!, CME_MINI: Close",'Daily Data ADJ'!$1:$1,0))</f>
        <v>2258.5</v>
      </c>
      <c r="H901">
        <f>INDEX('QUANDL MULTPL SP500_DIV_YIELD_M'!$A:$G,MATCH(Calc!$A901,'QUANDL MULTPL SP500_DIV_YIELD_M'!$A:$A,1),MATCH('QUANDL MULTPL SP500_DIV_YIELD_M'!$E$1,'QUANDL MULTPL SP500_DIV_YIELD_M'!$A$1:$G$1,0))</f>
        <v>2.0299999999999998</v>
      </c>
      <c r="I901" s="5">
        <f t="shared" si="78"/>
        <v>1.0180739123775498E-2</v>
      </c>
      <c r="J901" s="1">
        <f>A901/24/60/60+DATE(1970,1,1)</f>
        <v>42740.604166666672</v>
      </c>
      <c r="K901" s="3">
        <f t="shared" si="81"/>
        <v>1</v>
      </c>
      <c r="L901" s="6">
        <f>(1+Chart!$F$4)^(1/(365/K901))-1</f>
        <v>6.6592785027408397E-5</v>
      </c>
      <c r="M901" s="6">
        <f t="shared" si="82"/>
        <v>1.8022944219930892E-5</v>
      </c>
      <c r="N901" s="6">
        <f t="shared" si="83"/>
        <v>2.775179458369692E-5</v>
      </c>
      <c r="O901">
        <f>O900*(B901/B900)</f>
        <v>203.90033609000128</v>
      </c>
      <c r="P901">
        <f t="shared" si="79"/>
        <v>2017</v>
      </c>
      <c r="Q901" s="1">
        <f t="shared" si="80"/>
        <v>42740.604166666672</v>
      </c>
      <c r="R901">
        <f>IF(B902="",R900,IF(Q901&gt;=Chart!$F$2,E901,0))</f>
        <v>0</v>
      </c>
      <c r="S901">
        <f>IF(B902="",S900,IFERROR(IF(AND(R901&gt;0,R900=0),R901,(1+(B902/B901-1)*Calc!$Z$1)*S900),0))</f>
        <v>0</v>
      </c>
      <c r="T901">
        <f>IF(B902="",T900,IFERROR(IF(AND(R901&gt;0,R900=0),R901,(1+(B902/B901-1)*Calc!$Z$1-L902)*T900),0))</f>
        <v>0</v>
      </c>
      <c r="U901">
        <f>IF(B902="",U900,IFERROR(IF(AND(R901&gt;0,R900=0),R901,(1+(B902/B901-1)*Calc!$Z$1-M902*2)*U900),0))</f>
        <v>0</v>
      </c>
      <c r="V901">
        <f>IF(B902="",V900,IFERROR(IF(AND(R901&gt;0,R900=0),R901,(1+(B902/B901-1)*Calc!$Z$1-N902*2)*V900),0))</f>
        <v>0</v>
      </c>
      <c r="W901">
        <f>IF(ISNUMBER(C901),C901,W900)</f>
        <v>0.66</v>
      </c>
      <c r="Y901" s="1" t="e">
        <f>IF(AND(Q901&gt;=Chart!$F$2,Q901&lt;=Chart!$F$3),Q901,#N/A)</f>
        <v>#N/A</v>
      </c>
      <c r="Z901" t="e">
        <f>IF(AND(Q901&gt;=Chart!$F$2,Q901&lt;=Chart!$F$3),R901,#N/A)</f>
        <v>#N/A</v>
      </c>
      <c r="AA901" t="e">
        <f>IF(AND(Q901&gt;=Chart!$F$2,Q901&lt;=Chart!$F$3),S901,#N/A)</f>
        <v>#N/A</v>
      </c>
      <c r="AB901" t="e">
        <f>IF(AND(Q901&gt;=Chart!$F$2,Q901&lt;=Chart!$F$3),T901,#N/A)</f>
        <v>#N/A</v>
      </c>
      <c r="AC901" t="e">
        <f>IF(AND(Q901&gt;=Chart!$F$2,Q901&lt;=Chart!$F$3),U901,#N/A)</f>
        <v>#N/A</v>
      </c>
      <c r="AD901" t="e">
        <f>IF(AND(Q901&gt;=Chart!$F$2,Q901&lt;=Chart!$F$3),V901,#N/A)</f>
        <v>#N/A</v>
      </c>
      <c r="AE901" t="e">
        <f>IF(AND(Q901&gt;=Chart!$F$2,Q901&lt;=Chart!$F$3),I901,#N/A)</f>
        <v>#N/A</v>
      </c>
      <c r="AF901" t="e">
        <f>IF(AND(Q901&gt;=Chart!$F$2,Q901&lt;=Chart!$F$3),H901/100,#N/A)</f>
        <v>#N/A</v>
      </c>
      <c r="AG901" t="e">
        <f>IF(AND(Q901&gt;=Chart!$F$2,Q901&lt;=Chart!$F$3),W901/100,#N/A)</f>
        <v>#N/A</v>
      </c>
    </row>
    <row r="902" spans="1:33" x14ac:dyDescent="0.25">
      <c r="A902">
        <v>1483713000</v>
      </c>
      <c r="B902">
        <f>INDEX('Daily Data ADJ'!$1:$1048576,MATCH(Calc!$A902,'Daily Data ADJ'!$A:$A,0),MATCH("SPY, CBOE BZX: Close",'Daily Data ADJ'!$1:$1,0))</f>
        <v>204.62983818000001</v>
      </c>
      <c r="C902">
        <f>INDEX('Daily Data ADJ'!$1:$1048576,MATCH(Calc!$A902,'Daily Data ADJ'!$A:$A,0),MATCH("EFFR, FRED: Close",'Daily Data ADJ'!$1:$1,0))</f>
        <v>0.66</v>
      </c>
      <c r="D902" t="str">
        <f>INDEX('Daily Data ADJ'!$1:$1048576,MATCH(Calc!$A902,'Daily Data ADJ'!$A:$A,1),MATCH("SOFR, FRED: Close",'Daily Data ADJ'!$1:$1,0))</f>
        <v>NaN</v>
      </c>
      <c r="E902">
        <f>INDEX('Daily Data ADJ'!$1:$1048576,MATCH(Calc!$A902,'Daily Data ADJ'!$A:$A,0),MATCH("UPRO, CBOE BZX: Close",'Daily Data ADJ'!$1:$1,0))</f>
        <v>14.02263116</v>
      </c>
      <c r="F902">
        <f>INDEX('Daily Data ADJ'!$1:$1048576,MATCH(Calc!$A902,'Daily Data ADJ'!$A:$A,0),MATCH("ES1!, CME_MINI: Close",'Daily Data ADJ'!$1:$1,0))</f>
        <v>2271.5</v>
      </c>
      <c r="G902">
        <f>INDEX('Daily Data ADJ'!$1:$1048576,MATCH(Calc!$A902,'Daily Data ADJ'!$A:$A,0),MATCH("ES2!, CME_MINI: Close",'Daily Data ADJ'!$1:$1,0))</f>
        <v>2265.75</v>
      </c>
      <c r="H902">
        <f>INDEX('QUANDL MULTPL SP500_DIV_YIELD_M'!$A:$G,MATCH(Calc!$A902,'QUANDL MULTPL SP500_DIV_YIELD_M'!$A:$A,1),MATCH('QUANDL MULTPL SP500_DIV_YIELD_M'!$E$1,'QUANDL MULTPL SP500_DIV_YIELD_M'!$A$1:$G$1,0))</f>
        <v>2.0299999999999998</v>
      </c>
      <c r="I902" s="5">
        <f t="shared" si="78"/>
        <v>1.0212914317766622E-2</v>
      </c>
      <c r="J902" s="1">
        <f>A902/24/60/60+DATE(1970,1,1)</f>
        <v>42741.604166666672</v>
      </c>
      <c r="K902" s="3">
        <f t="shared" si="81"/>
        <v>1</v>
      </c>
      <c r="L902" s="6">
        <f>(1+Chart!$F$4)^(1/(365/K902))-1</f>
        <v>6.6592785027408397E-5</v>
      </c>
      <c r="M902" s="6">
        <f t="shared" si="82"/>
        <v>1.8022944219930892E-5</v>
      </c>
      <c r="N902" s="6">
        <f t="shared" si="83"/>
        <v>2.7839058436063269E-5</v>
      </c>
      <c r="O902">
        <f>O901*(B902/B901)</f>
        <v>204.62983818000129</v>
      </c>
      <c r="P902">
        <f t="shared" si="79"/>
        <v>2017</v>
      </c>
      <c r="Q902" s="1">
        <f t="shared" si="80"/>
        <v>42741.604166666672</v>
      </c>
      <c r="R902">
        <f>IF(B903="",R901,IF(Q902&gt;=Chart!$F$2,E902,0))</f>
        <v>0</v>
      </c>
      <c r="S902">
        <f>IF(B903="",S901,IFERROR(IF(AND(R902&gt;0,R901=0),R902,(1+(B903/B902-1)*Calc!$Z$1)*S901),0))</f>
        <v>0</v>
      </c>
      <c r="T902">
        <f>IF(B903="",T901,IFERROR(IF(AND(R902&gt;0,R901=0),R902,(1+(B903/B902-1)*Calc!$Z$1-L903)*T901),0))</f>
        <v>0</v>
      </c>
      <c r="U902">
        <f>IF(B903="",U901,IFERROR(IF(AND(R902&gt;0,R901=0),R902,(1+(B903/B902-1)*Calc!$Z$1-M903*2)*U901),0))</f>
        <v>0</v>
      </c>
      <c r="V902">
        <f>IF(B903="",V901,IFERROR(IF(AND(R902&gt;0,R901=0),R902,(1+(B903/B902-1)*Calc!$Z$1-N903*2)*V901),0))</f>
        <v>0</v>
      </c>
      <c r="W902">
        <f>IF(ISNUMBER(C902),C902,W901)</f>
        <v>0.66</v>
      </c>
      <c r="Y902" s="1" t="e">
        <f>IF(AND(Q902&gt;=Chart!$F$2,Q902&lt;=Chart!$F$3),Q902,#N/A)</f>
        <v>#N/A</v>
      </c>
      <c r="Z902" t="e">
        <f>IF(AND(Q902&gt;=Chart!$F$2,Q902&lt;=Chart!$F$3),R902,#N/A)</f>
        <v>#N/A</v>
      </c>
      <c r="AA902" t="e">
        <f>IF(AND(Q902&gt;=Chart!$F$2,Q902&lt;=Chart!$F$3),S902,#N/A)</f>
        <v>#N/A</v>
      </c>
      <c r="AB902" t="e">
        <f>IF(AND(Q902&gt;=Chart!$F$2,Q902&lt;=Chart!$F$3),T902,#N/A)</f>
        <v>#N/A</v>
      </c>
      <c r="AC902" t="e">
        <f>IF(AND(Q902&gt;=Chart!$F$2,Q902&lt;=Chart!$F$3),U902,#N/A)</f>
        <v>#N/A</v>
      </c>
      <c r="AD902" t="e">
        <f>IF(AND(Q902&gt;=Chart!$F$2,Q902&lt;=Chart!$F$3),V902,#N/A)</f>
        <v>#N/A</v>
      </c>
      <c r="AE902" t="e">
        <f>IF(AND(Q902&gt;=Chart!$F$2,Q902&lt;=Chart!$F$3),I902,#N/A)</f>
        <v>#N/A</v>
      </c>
      <c r="AF902" t="e">
        <f>IF(AND(Q902&gt;=Chart!$F$2,Q902&lt;=Chart!$F$3),H902/100,#N/A)</f>
        <v>#N/A</v>
      </c>
      <c r="AG902" t="e">
        <f>IF(AND(Q902&gt;=Chart!$F$2,Q902&lt;=Chart!$F$3),W902/100,#N/A)</f>
        <v>#N/A</v>
      </c>
    </row>
    <row r="903" spans="1:33" x14ac:dyDescent="0.25">
      <c r="A903">
        <v>1483972200</v>
      </c>
      <c r="B903">
        <f>INDEX('Daily Data ADJ'!$1:$1048576,MATCH(Calc!$A903,'Daily Data ADJ'!$A:$A,0),MATCH("SPY, CBOE BZX: Close",'Daily Data ADJ'!$1:$1,0))</f>
        <v>203.95437329000001</v>
      </c>
      <c r="C903">
        <f>INDEX('Daily Data ADJ'!$1:$1048576,MATCH(Calc!$A903,'Daily Data ADJ'!$A:$A,0),MATCH("EFFR, FRED: Close",'Daily Data ADJ'!$1:$1,0))</f>
        <v>0.66</v>
      </c>
      <c r="D903" t="str">
        <f>INDEX('Daily Data ADJ'!$1:$1048576,MATCH(Calc!$A903,'Daily Data ADJ'!$A:$A,1),MATCH("SOFR, FRED: Close",'Daily Data ADJ'!$1:$1,0))</f>
        <v>NaN</v>
      </c>
      <c r="E903">
        <f>INDEX('Daily Data ADJ'!$1:$1048576,MATCH(Calc!$A903,'Daily Data ADJ'!$A:$A,0),MATCH("UPRO, CBOE BZX: Close",'Daily Data ADJ'!$1:$1,0))</f>
        <v>13.890156899999999</v>
      </c>
      <c r="F903">
        <f>INDEX('Daily Data ADJ'!$1:$1048576,MATCH(Calc!$A903,'Daily Data ADJ'!$A:$A,0),MATCH("ES1!, CME_MINI: Close",'Daily Data ADJ'!$1:$1,0))</f>
        <v>2265</v>
      </c>
      <c r="G903">
        <f>INDEX('Daily Data ADJ'!$1:$1048576,MATCH(Calc!$A903,'Daily Data ADJ'!$A:$A,0),MATCH("ES2!, CME_MINI: Close",'Daily Data ADJ'!$1:$1,0))</f>
        <v>2259.25</v>
      </c>
      <c r="H903">
        <f>INDEX('QUANDL MULTPL SP500_DIV_YIELD_M'!$A:$G,MATCH(Calc!$A903,'QUANDL MULTPL SP500_DIV_YIELD_M'!$A:$A,1),MATCH('QUANDL MULTPL SP500_DIV_YIELD_M'!$E$1,'QUANDL MULTPL SP500_DIV_YIELD_M'!$A$1:$G$1,0))</f>
        <v>2.0299999999999998</v>
      </c>
      <c r="I903" s="5">
        <f t="shared" si="78"/>
        <v>1.0184077107549885E-2</v>
      </c>
      <c r="J903" s="1">
        <f>A903/24/60/60+DATE(1970,1,1)</f>
        <v>42744.604166666672</v>
      </c>
      <c r="K903" s="3">
        <f t="shared" si="81"/>
        <v>3</v>
      </c>
      <c r="L903" s="6">
        <f>(1+Chart!$F$4)^(1/(365/K903))-1</f>
        <v>1.9979165917494157E-4</v>
      </c>
      <c r="M903" s="6">
        <f t="shared" si="82"/>
        <v>5.4069807144951909E-5</v>
      </c>
      <c r="N903" s="6">
        <f t="shared" si="83"/>
        <v>8.3284855460163953E-5</v>
      </c>
      <c r="O903">
        <f>O902*(B903/B902)</f>
        <v>203.95437329000129</v>
      </c>
      <c r="P903">
        <f t="shared" si="79"/>
        <v>2017</v>
      </c>
      <c r="Q903" s="1">
        <f t="shared" si="80"/>
        <v>42744.604166666672</v>
      </c>
      <c r="R903">
        <f>IF(B904="",R902,IF(Q903&gt;=Chart!$F$2,E903,0))</f>
        <v>0</v>
      </c>
      <c r="S903">
        <f>IF(B904="",S902,IFERROR(IF(AND(R903&gt;0,R902=0),R903,(1+(B904/B903-1)*Calc!$Z$1)*S902),0))</f>
        <v>0</v>
      </c>
      <c r="T903">
        <f>IF(B904="",T902,IFERROR(IF(AND(R903&gt;0,R902=0),R903,(1+(B904/B903-1)*Calc!$Z$1-L904)*T902),0))</f>
        <v>0</v>
      </c>
      <c r="U903">
        <f>IF(B904="",U902,IFERROR(IF(AND(R903&gt;0,R902=0),R903,(1+(B904/B903-1)*Calc!$Z$1-M904*2)*U902),0))</f>
        <v>0</v>
      </c>
      <c r="V903">
        <f>IF(B904="",V902,IFERROR(IF(AND(R903&gt;0,R902=0),R903,(1+(B904/B903-1)*Calc!$Z$1-N904*2)*V902),0))</f>
        <v>0</v>
      </c>
      <c r="W903">
        <f>IF(ISNUMBER(C903),C903,W902)</f>
        <v>0.66</v>
      </c>
      <c r="Y903" s="1" t="e">
        <f>IF(AND(Q903&gt;=Chart!$F$2,Q903&lt;=Chart!$F$3),Q903,#N/A)</f>
        <v>#N/A</v>
      </c>
      <c r="Z903" t="e">
        <f>IF(AND(Q903&gt;=Chart!$F$2,Q903&lt;=Chart!$F$3),R903,#N/A)</f>
        <v>#N/A</v>
      </c>
      <c r="AA903" t="e">
        <f>IF(AND(Q903&gt;=Chart!$F$2,Q903&lt;=Chart!$F$3),S903,#N/A)</f>
        <v>#N/A</v>
      </c>
      <c r="AB903" t="e">
        <f>IF(AND(Q903&gt;=Chart!$F$2,Q903&lt;=Chart!$F$3),T903,#N/A)</f>
        <v>#N/A</v>
      </c>
      <c r="AC903" t="e">
        <f>IF(AND(Q903&gt;=Chart!$F$2,Q903&lt;=Chart!$F$3),U903,#N/A)</f>
        <v>#N/A</v>
      </c>
      <c r="AD903" t="e">
        <f>IF(AND(Q903&gt;=Chart!$F$2,Q903&lt;=Chart!$F$3),V903,#N/A)</f>
        <v>#N/A</v>
      </c>
      <c r="AE903" t="e">
        <f>IF(AND(Q903&gt;=Chart!$F$2,Q903&lt;=Chart!$F$3),I903,#N/A)</f>
        <v>#N/A</v>
      </c>
      <c r="AF903" t="e">
        <f>IF(AND(Q903&gt;=Chart!$F$2,Q903&lt;=Chart!$F$3),H903/100,#N/A)</f>
        <v>#N/A</v>
      </c>
      <c r="AG903" t="e">
        <f>IF(AND(Q903&gt;=Chart!$F$2,Q903&lt;=Chart!$F$3),W903/100,#N/A)</f>
        <v>#N/A</v>
      </c>
    </row>
    <row r="904" spans="1:33" x14ac:dyDescent="0.25">
      <c r="A904">
        <v>1484058600</v>
      </c>
      <c r="B904">
        <f>INDEX('Daily Data ADJ'!$1:$1048576,MATCH(Calc!$A904,'Daily Data ADJ'!$A:$A,0),MATCH("SPY, CBOE BZX: Close",'Daily Data ADJ'!$1:$1,0))</f>
        <v>203.95437329000001</v>
      </c>
      <c r="C904">
        <f>INDEX('Daily Data ADJ'!$1:$1048576,MATCH(Calc!$A904,'Daily Data ADJ'!$A:$A,0),MATCH("EFFR, FRED: Close",'Daily Data ADJ'!$1:$1,0))</f>
        <v>0.66</v>
      </c>
      <c r="D904" t="str">
        <f>INDEX('Daily Data ADJ'!$1:$1048576,MATCH(Calc!$A904,'Daily Data ADJ'!$A:$A,1),MATCH("SOFR, FRED: Close",'Daily Data ADJ'!$1:$1,0))</f>
        <v>NaN</v>
      </c>
      <c r="E904">
        <f>INDEX('Daily Data ADJ'!$1:$1048576,MATCH(Calc!$A904,'Daily Data ADJ'!$A:$A,0),MATCH("UPRO, CBOE BZX: Close",'Daily Data ADJ'!$1:$1,0))</f>
        <v>13.86726045</v>
      </c>
      <c r="F904">
        <f>INDEX('Daily Data ADJ'!$1:$1048576,MATCH(Calc!$A904,'Daily Data ADJ'!$A:$A,0),MATCH("ES1!, CME_MINI: Close",'Daily Data ADJ'!$1:$1,0))</f>
        <v>2263.75</v>
      </c>
      <c r="G904">
        <f>INDEX('Daily Data ADJ'!$1:$1048576,MATCH(Calc!$A904,'Daily Data ADJ'!$A:$A,0),MATCH("ES2!, CME_MINI: Close",'Daily Data ADJ'!$1:$1,0))</f>
        <v>2257.75</v>
      </c>
      <c r="H904">
        <f>INDEX('QUANDL MULTPL SP500_DIV_YIELD_M'!$A:$G,MATCH(Calc!$A904,'QUANDL MULTPL SP500_DIV_YIELD_M'!$A:$A,1),MATCH('QUANDL MULTPL SP500_DIV_YIELD_M'!$E$1,'QUANDL MULTPL SP500_DIV_YIELD_M'!$A$1:$G$1,0))</f>
        <v>2.0299999999999998</v>
      </c>
      <c r="I904" s="5">
        <f t="shared" ref="I904:I967" si="84">(G904/F904)^4-1+H904/100</f>
        <v>9.7401980822760109E-3</v>
      </c>
      <c r="J904" s="1">
        <f>A904/24/60/60+DATE(1970,1,1)</f>
        <v>42745.604166666672</v>
      </c>
      <c r="K904" s="3">
        <f t="shared" si="81"/>
        <v>1</v>
      </c>
      <c r="L904" s="6">
        <f>(1+Chart!$F$4)^(1/(365/K904))-1</f>
        <v>6.6592785027408397E-5</v>
      </c>
      <c r="M904" s="6">
        <f t="shared" si="82"/>
        <v>1.8022944219930892E-5</v>
      </c>
      <c r="N904" s="6">
        <f t="shared" si="83"/>
        <v>2.6556703698110695E-5</v>
      </c>
      <c r="O904">
        <f>O903*(B904/B903)</f>
        <v>203.95437329000129</v>
      </c>
      <c r="P904">
        <f t="shared" ref="P904:P967" si="85">YEAR(Q904)</f>
        <v>2017</v>
      </c>
      <c r="Q904" s="1">
        <f t="shared" ref="Q904:Q967" si="86">J904</f>
        <v>42745.604166666672</v>
      </c>
      <c r="R904">
        <f>IF(B905="",R903,IF(Q904&gt;=Chart!$F$2,E904,0))</f>
        <v>0</v>
      </c>
      <c r="S904">
        <f>IF(B905="",S903,IFERROR(IF(AND(R904&gt;0,R903=0),R904,(1+(B905/B904-1)*Calc!$Z$1)*S903),0))</f>
        <v>0</v>
      </c>
      <c r="T904">
        <f>IF(B905="",T903,IFERROR(IF(AND(R904&gt;0,R903=0),R904,(1+(B905/B904-1)*Calc!$Z$1-L905)*T903),0))</f>
        <v>0</v>
      </c>
      <c r="U904">
        <f>IF(B905="",U903,IFERROR(IF(AND(R904&gt;0,R903=0),R904,(1+(B905/B904-1)*Calc!$Z$1-M905*2)*U903),0))</f>
        <v>0</v>
      </c>
      <c r="V904">
        <f>IF(B905="",V903,IFERROR(IF(AND(R904&gt;0,R903=0),R904,(1+(B905/B904-1)*Calc!$Z$1-N905*2)*V903),0))</f>
        <v>0</v>
      </c>
      <c r="W904">
        <f>IF(ISNUMBER(C904),C904,W903)</f>
        <v>0.66</v>
      </c>
      <c r="Y904" s="1" t="e">
        <f>IF(AND(Q904&gt;=Chart!$F$2,Q904&lt;=Chart!$F$3),Q904,#N/A)</f>
        <v>#N/A</v>
      </c>
      <c r="Z904" t="e">
        <f>IF(AND(Q904&gt;=Chart!$F$2,Q904&lt;=Chart!$F$3),R904,#N/A)</f>
        <v>#N/A</v>
      </c>
      <c r="AA904" t="e">
        <f>IF(AND(Q904&gt;=Chart!$F$2,Q904&lt;=Chart!$F$3),S904,#N/A)</f>
        <v>#N/A</v>
      </c>
      <c r="AB904" t="e">
        <f>IF(AND(Q904&gt;=Chart!$F$2,Q904&lt;=Chart!$F$3),T904,#N/A)</f>
        <v>#N/A</v>
      </c>
      <c r="AC904" t="e">
        <f>IF(AND(Q904&gt;=Chart!$F$2,Q904&lt;=Chart!$F$3),U904,#N/A)</f>
        <v>#N/A</v>
      </c>
      <c r="AD904" t="e">
        <f>IF(AND(Q904&gt;=Chart!$F$2,Q904&lt;=Chart!$F$3),V904,#N/A)</f>
        <v>#N/A</v>
      </c>
      <c r="AE904" t="e">
        <f>IF(AND(Q904&gt;=Chart!$F$2,Q904&lt;=Chart!$F$3),I904,#N/A)</f>
        <v>#N/A</v>
      </c>
      <c r="AF904" t="e">
        <f>IF(AND(Q904&gt;=Chart!$F$2,Q904&lt;=Chart!$F$3),H904/100,#N/A)</f>
        <v>#N/A</v>
      </c>
      <c r="AG904" t="e">
        <f>IF(AND(Q904&gt;=Chart!$F$2,Q904&lt;=Chart!$F$3),W904/100,#N/A)</f>
        <v>#N/A</v>
      </c>
    </row>
    <row r="905" spans="1:33" x14ac:dyDescent="0.25">
      <c r="A905">
        <v>1484145000</v>
      </c>
      <c r="B905">
        <f>INDEX('Daily Data ADJ'!$1:$1048576,MATCH(Calc!$A905,'Daily Data ADJ'!$A:$A,0),MATCH("SPY, CBOE BZX: Close",'Daily Data ADJ'!$1:$1,0))</f>
        <v>204.53076999000001</v>
      </c>
      <c r="C905">
        <f>INDEX('Daily Data ADJ'!$1:$1048576,MATCH(Calc!$A905,'Daily Data ADJ'!$A:$A,0),MATCH("EFFR, FRED: Close",'Daily Data ADJ'!$1:$1,0))</f>
        <v>0.66</v>
      </c>
      <c r="D905" t="str">
        <f>INDEX('Daily Data ADJ'!$1:$1048576,MATCH(Calc!$A905,'Daily Data ADJ'!$A:$A,1),MATCH("SOFR, FRED: Close",'Daily Data ADJ'!$1:$1,0))</f>
        <v>NaN</v>
      </c>
      <c r="E905">
        <f>INDEX('Daily Data ADJ'!$1:$1048576,MATCH(Calc!$A905,'Daily Data ADJ'!$A:$A,0),MATCH("UPRO, CBOE BZX: Close",'Daily Data ADJ'!$1:$1,0))</f>
        <v>13.9801079</v>
      </c>
      <c r="F905">
        <f>INDEX('Daily Data ADJ'!$1:$1048576,MATCH(Calc!$A905,'Daily Data ADJ'!$A:$A,0),MATCH("ES1!, CME_MINI: Close",'Daily Data ADJ'!$1:$1,0))</f>
        <v>2270.5</v>
      </c>
      <c r="G905">
        <f>INDEX('Daily Data ADJ'!$1:$1048576,MATCH(Calc!$A905,'Daily Data ADJ'!$A:$A,0),MATCH("ES2!, CME_MINI: Close",'Daily Data ADJ'!$1:$1,0))</f>
        <v>2264.75</v>
      </c>
      <c r="H905">
        <f>INDEX('QUANDL MULTPL SP500_DIV_YIELD_M'!$A:$G,MATCH(Calc!$A905,'QUANDL MULTPL SP500_DIV_YIELD_M'!$A:$A,1),MATCH('QUANDL MULTPL SP500_DIV_YIELD_M'!$E$1,'QUANDL MULTPL SP500_DIV_YIELD_M'!$A$1:$G$1,0))</f>
        <v>2.0299999999999998</v>
      </c>
      <c r="I905" s="5">
        <f t="shared" si="84"/>
        <v>1.0208488529805951E-2</v>
      </c>
      <c r="J905" s="1">
        <f>A905/24/60/60+DATE(1970,1,1)</f>
        <v>42746.604166666672</v>
      </c>
      <c r="K905" s="3">
        <f t="shared" ref="K905:K968" si="87">J905-J904</f>
        <v>1</v>
      </c>
      <c r="L905" s="6">
        <f>(1+Chart!$F$4)^(1/(365/K905))-1</f>
        <v>6.6592785027408397E-5</v>
      </c>
      <c r="M905" s="6">
        <f t="shared" ref="M905:M968" si="88">IFERROR((1+C905/100)^(1/(365/K905))-1,M904)</f>
        <v>1.8022944219930892E-5</v>
      </c>
      <c r="N905" s="6">
        <f t="shared" ref="N905:N968" si="89">(1+I905)^(1/(365/K905))-1</f>
        <v>2.7827055213425211E-5</v>
      </c>
      <c r="O905">
        <f>O904*(B905/B904)</f>
        <v>204.53076999000132</v>
      </c>
      <c r="P905">
        <f t="shared" si="85"/>
        <v>2017</v>
      </c>
      <c r="Q905" s="1">
        <f t="shared" si="86"/>
        <v>42746.604166666672</v>
      </c>
      <c r="R905">
        <f>IF(B906="",R904,IF(Q905&gt;=Chart!$F$2,E905,0))</f>
        <v>0</v>
      </c>
      <c r="S905">
        <f>IF(B906="",S904,IFERROR(IF(AND(R905&gt;0,R904=0),R905,(1+(B906/B905-1)*Calc!$Z$1)*S904),0))</f>
        <v>0</v>
      </c>
      <c r="T905">
        <f>IF(B906="",T904,IFERROR(IF(AND(R905&gt;0,R904=0),R905,(1+(B906/B905-1)*Calc!$Z$1-L906)*T904),0))</f>
        <v>0</v>
      </c>
      <c r="U905">
        <f>IF(B906="",U904,IFERROR(IF(AND(R905&gt;0,R904=0),R905,(1+(B906/B905-1)*Calc!$Z$1-M906*2)*U904),0))</f>
        <v>0</v>
      </c>
      <c r="V905">
        <f>IF(B906="",V904,IFERROR(IF(AND(R905&gt;0,R904=0),R905,(1+(B906/B905-1)*Calc!$Z$1-N906*2)*V904),0))</f>
        <v>0</v>
      </c>
      <c r="W905">
        <f>IF(ISNUMBER(C905),C905,W904)</f>
        <v>0.66</v>
      </c>
      <c r="Y905" s="1" t="e">
        <f>IF(AND(Q905&gt;=Chart!$F$2,Q905&lt;=Chart!$F$3),Q905,#N/A)</f>
        <v>#N/A</v>
      </c>
      <c r="Z905" t="e">
        <f>IF(AND(Q905&gt;=Chart!$F$2,Q905&lt;=Chart!$F$3),R905,#N/A)</f>
        <v>#N/A</v>
      </c>
      <c r="AA905" t="e">
        <f>IF(AND(Q905&gt;=Chart!$F$2,Q905&lt;=Chart!$F$3),S905,#N/A)</f>
        <v>#N/A</v>
      </c>
      <c r="AB905" t="e">
        <f>IF(AND(Q905&gt;=Chart!$F$2,Q905&lt;=Chart!$F$3),T905,#N/A)</f>
        <v>#N/A</v>
      </c>
      <c r="AC905" t="e">
        <f>IF(AND(Q905&gt;=Chart!$F$2,Q905&lt;=Chart!$F$3),U905,#N/A)</f>
        <v>#N/A</v>
      </c>
      <c r="AD905" t="e">
        <f>IF(AND(Q905&gt;=Chart!$F$2,Q905&lt;=Chart!$F$3),V905,#N/A)</f>
        <v>#N/A</v>
      </c>
      <c r="AE905" t="e">
        <f>IF(AND(Q905&gt;=Chart!$F$2,Q905&lt;=Chart!$F$3),I905,#N/A)</f>
        <v>#N/A</v>
      </c>
      <c r="AF905" t="e">
        <f>IF(AND(Q905&gt;=Chart!$F$2,Q905&lt;=Chart!$F$3),H905/100,#N/A)</f>
        <v>#N/A</v>
      </c>
      <c r="AG905" t="e">
        <f>IF(AND(Q905&gt;=Chart!$F$2,Q905&lt;=Chart!$F$3),W905/100,#N/A)</f>
        <v>#N/A</v>
      </c>
    </row>
    <row r="906" spans="1:33" x14ac:dyDescent="0.25">
      <c r="A906">
        <v>1484231400</v>
      </c>
      <c r="B906">
        <f>INDEX('Daily Data ADJ'!$1:$1048576,MATCH(Calc!$A906,'Daily Data ADJ'!$A:$A,0),MATCH("SPY, CBOE BZX: Close",'Daily Data ADJ'!$1:$1,0))</f>
        <v>204.01741668</v>
      </c>
      <c r="C906">
        <f>INDEX('Daily Data ADJ'!$1:$1048576,MATCH(Calc!$A906,'Daily Data ADJ'!$A:$A,0),MATCH("EFFR, FRED: Close",'Daily Data ADJ'!$1:$1,0))</f>
        <v>0.66</v>
      </c>
      <c r="D906" t="str">
        <f>INDEX('Daily Data ADJ'!$1:$1048576,MATCH(Calc!$A906,'Daily Data ADJ'!$A:$A,1),MATCH("SOFR, FRED: Close",'Daily Data ADJ'!$1:$1,0))</f>
        <v>NaN</v>
      </c>
      <c r="E906">
        <f>INDEX('Daily Data ADJ'!$1:$1048576,MATCH(Calc!$A906,'Daily Data ADJ'!$A:$A,0),MATCH("UPRO, CBOE BZX: Close",'Daily Data ADJ'!$1:$1,0))</f>
        <v>13.888521089999999</v>
      </c>
      <c r="F906">
        <f>INDEX('Daily Data ADJ'!$1:$1048576,MATCH(Calc!$A906,'Daily Data ADJ'!$A:$A,0),MATCH("ES1!, CME_MINI: Close",'Daily Data ADJ'!$1:$1,0))</f>
        <v>2263.5</v>
      </c>
      <c r="G906">
        <f>INDEX('Daily Data ADJ'!$1:$1048576,MATCH(Calc!$A906,'Daily Data ADJ'!$A:$A,0),MATCH("ES2!, CME_MINI: Close",'Daily Data ADJ'!$1:$1,0))</f>
        <v>2257.5</v>
      </c>
      <c r="H906">
        <f>INDEX('QUANDL MULTPL SP500_DIV_YIELD_M'!$A:$G,MATCH(Calc!$A906,'QUANDL MULTPL SP500_DIV_YIELD_M'!$A:$A,1),MATCH('QUANDL MULTPL SP500_DIV_YIELD_M'!$E$1,'QUANDL MULTPL SP500_DIV_YIELD_M'!$A$1:$G$1,0))</f>
        <v>2.0299999999999998</v>
      </c>
      <c r="I906" s="5">
        <f t="shared" si="84"/>
        <v>9.7390364083009967E-3</v>
      </c>
      <c r="J906" s="1">
        <f>A906/24/60/60+DATE(1970,1,1)</f>
        <v>42747.604166666672</v>
      </c>
      <c r="K906" s="3">
        <f t="shared" si="87"/>
        <v>1</v>
      </c>
      <c r="L906" s="6">
        <f>(1+Chart!$F$4)^(1/(365/K906))-1</f>
        <v>6.6592785027408397E-5</v>
      </c>
      <c r="M906" s="6">
        <f t="shared" si="88"/>
        <v>1.8022944219930892E-5</v>
      </c>
      <c r="N906" s="6">
        <f t="shared" si="89"/>
        <v>2.655355164504769E-5</v>
      </c>
      <c r="O906">
        <f>O905*(B906/B905)</f>
        <v>204.0174166800013</v>
      </c>
      <c r="P906">
        <f t="shared" si="85"/>
        <v>2017</v>
      </c>
      <c r="Q906" s="1">
        <f t="shared" si="86"/>
        <v>42747.604166666672</v>
      </c>
      <c r="R906">
        <f>IF(B907="",R905,IF(Q906&gt;=Chart!$F$2,E906,0))</f>
        <v>0</v>
      </c>
      <c r="S906">
        <f>IF(B907="",S905,IFERROR(IF(AND(R906&gt;0,R905=0),R906,(1+(B907/B906-1)*Calc!$Z$1)*S905),0))</f>
        <v>0</v>
      </c>
      <c r="T906">
        <f>IF(B907="",T905,IFERROR(IF(AND(R906&gt;0,R905=0),R906,(1+(B907/B906-1)*Calc!$Z$1-L907)*T905),0))</f>
        <v>0</v>
      </c>
      <c r="U906">
        <f>IF(B907="",U905,IFERROR(IF(AND(R906&gt;0,R905=0),R906,(1+(B907/B906-1)*Calc!$Z$1-M907*2)*U905),0))</f>
        <v>0</v>
      </c>
      <c r="V906">
        <f>IF(B907="",V905,IFERROR(IF(AND(R906&gt;0,R905=0),R906,(1+(B907/B906-1)*Calc!$Z$1-N907*2)*V905),0))</f>
        <v>0</v>
      </c>
      <c r="W906">
        <f>IF(ISNUMBER(C906),C906,W905)</f>
        <v>0.66</v>
      </c>
      <c r="Y906" s="1" t="e">
        <f>IF(AND(Q906&gt;=Chart!$F$2,Q906&lt;=Chart!$F$3),Q906,#N/A)</f>
        <v>#N/A</v>
      </c>
      <c r="Z906" t="e">
        <f>IF(AND(Q906&gt;=Chart!$F$2,Q906&lt;=Chart!$F$3),R906,#N/A)</f>
        <v>#N/A</v>
      </c>
      <c r="AA906" t="e">
        <f>IF(AND(Q906&gt;=Chart!$F$2,Q906&lt;=Chart!$F$3),S906,#N/A)</f>
        <v>#N/A</v>
      </c>
      <c r="AB906" t="e">
        <f>IF(AND(Q906&gt;=Chart!$F$2,Q906&lt;=Chart!$F$3),T906,#N/A)</f>
        <v>#N/A</v>
      </c>
      <c r="AC906" t="e">
        <f>IF(AND(Q906&gt;=Chart!$F$2,Q906&lt;=Chart!$F$3),U906,#N/A)</f>
        <v>#N/A</v>
      </c>
      <c r="AD906" t="e">
        <f>IF(AND(Q906&gt;=Chart!$F$2,Q906&lt;=Chart!$F$3),V906,#N/A)</f>
        <v>#N/A</v>
      </c>
      <c r="AE906" t="e">
        <f>IF(AND(Q906&gt;=Chart!$F$2,Q906&lt;=Chart!$F$3),I906,#N/A)</f>
        <v>#N/A</v>
      </c>
      <c r="AF906" t="e">
        <f>IF(AND(Q906&gt;=Chart!$F$2,Q906&lt;=Chart!$F$3),H906/100,#N/A)</f>
        <v>#N/A</v>
      </c>
      <c r="AG906" t="e">
        <f>IF(AND(Q906&gt;=Chart!$F$2,Q906&lt;=Chart!$F$3),W906/100,#N/A)</f>
        <v>#N/A</v>
      </c>
    </row>
    <row r="907" spans="1:33" x14ac:dyDescent="0.25">
      <c r="A907">
        <v>1484317800</v>
      </c>
      <c r="B907">
        <f>INDEX('Daily Data ADJ'!$1:$1048576,MATCH(Calc!$A907,'Daily Data ADJ'!$A:$A,0),MATCH("SPY, CBOE BZX: Close",'Daily Data ADJ'!$1:$1,0))</f>
        <v>204.485739</v>
      </c>
      <c r="C907">
        <f>INDEX('Daily Data ADJ'!$1:$1048576,MATCH(Calc!$A907,'Daily Data ADJ'!$A:$A,0),MATCH("EFFR, FRED: Close",'Daily Data ADJ'!$1:$1,0))</f>
        <v>0.66</v>
      </c>
      <c r="D907" t="str">
        <f>INDEX('Daily Data ADJ'!$1:$1048576,MATCH(Calc!$A907,'Daily Data ADJ'!$A:$A,1),MATCH("SOFR, FRED: Close",'Daily Data ADJ'!$1:$1,0))</f>
        <v>NaN</v>
      </c>
      <c r="E907">
        <f>INDEX('Daily Data ADJ'!$1:$1048576,MATCH(Calc!$A907,'Daily Data ADJ'!$A:$A,0),MATCH("UPRO, CBOE BZX: Close",'Daily Data ADJ'!$1:$1,0))</f>
        <v>13.97520145</v>
      </c>
      <c r="F907">
        <f>INDEX('Daily Data ADJ'!$1:$1048576,MATCH(Calc!$A907,'Daily Data ADJ'!$A:$A,0),MATCH("ES1!, CME_MINI: Close",'Daily Data ADJ'!$1:$1,0))</f>
        <v>2272.5</v>
      </c>
      <c r="G907">
        <f>INDEX('Daily Data ADJ'!$1:$1048576,MATCH(Calc!$A907,'Daily Data ADJ'!$A:$A,0),MATCH("ES2!, CME_MINI: Close",'Daily Data ADJ'!$1:$1,0))</f>
        <v>2266.75</v>
      </c>
      <c r="H907">
        <f>INDEX('QUANDL MULTPL SP500_DIV_YIELD_M'!$A:$G,MATCH(Calc!$A907,'QUANDL MULTPL SP500_DIV_YIELD_M'!$A:$A,1),MATCH('QUANDL MULTPL SP500_DIV_YIELD_M'!$E$1,'QUANDL MULTPL SP500_DIV_YIELD_M'!$A$1:$G$1,0))</f>
        <v>2.0299999999999998</v>
      </c>
      <c r="I907" s="5">
        <f t="shared" si="84"/>
        <v>1.0217336225465182E-2</v>
      </c>
      <c r="J907" s="1">
        <f>A907/24/60/60+DATE(1970,1,1)</f>
        <v>42748.604166666672</v>
      </c>
      <c r="K907" s="3">
        <f t="shared" si="87"/>
        <v>1</v>
      </c>
      <c r="L907" s="6">
        <f>(1+Chart!$F$4)^(1/(365/K907))-1</f>
        <v>6.6592785027408397E-5</v>
      </c>
      <c r="M907" s="6">
        <f t="shared" si="88"/>
        <v>1.8022944219930892E-5</v>
      </c>
      <c r="N907" s="6">
        <f t="shared" si="89"/>
        <v>2.7851051082494749E-5</v>
      </c>
      <c r="O907">
        <f>O906*(B907/B906)</f>
        <v>204.48573900000133</v>
      </c>
      <c r="P907">
        <f t="shared" si="85"/>
        <v>2017</v>
      </c>
      <c r="Q907" s="1">
        <f t="shared" si="86"/>
        <v>42748.604166666672</v>
      </c>
      <c r="R907">
        <f>IF(B908="",R906,IF(Q907&gt;=Chart!$F$2,E907,0))</f>
        <v>0</v>
      </c>
      <c r="S907">
        <f>IF(B908="",S906,IFERROR(IF(AND(R907&gt;0,R906=0),R907,(1+(B908/B907-1)*Calc!$Z$1)*S906),0))</f>
        <v>0</v>
      </c>
      <c r="T907">
        <f>IF(B908="",T906,IFERROR(IF(AND(R907&gt;0,R906=0),R907,(1+(B908/B907-1)*Calc!$Z$1-L908)*T906),0))</f>
        <v>0</v>
      </c>
      <c r="U907">
        <f>IF(B908="",U906,IFERROR(IF(AND(R907&gt;0,R906=0),R907,(1+(B908/B907-1)*Calc!$Z$1-M908*2)*U906),0))</f>
        <v>0</v>
      </c>
      <c r="V907">
        <f>IF(B908="",V906,IFERROR(IF(AND(R907&gt;0,R906=0),R907,(1+(B908/B907-1)*Calc!$Z$1-N908*2)*V906),0))</f>
        <v>0</v>
      </c>
      <c r="W907">
        <f>IF(ISNUMBER(C907),C907,W906)</f>
        <v>0.66</v>
      </c>
      <c r="Y907" s="1" t="e">
        <f>IF(AND(Q907&gt;=Chart!$F$2,Q907&lt;=Chart!$F$3),Q907,#N/A)</f>
        <v>#N/A</v>
      </c>
      <c r="Z907" t="e">
        <f>IF(AND(Q907&gt;=Chart!$F$2,Q907&lt;=Chart!$F$3),R907,#N/A)</f>
        <v>#N/A</v>
      </c>
      <c r="AA907" t="e">
        <f>IF(AND(Q907&gt;=Chart!$F$2,Q907&lt;=Chart!$F$3),S907,#N/A)</f>
        <v>#N/A</v>
      </c>
      <c r="AB907" t="e">
        <f>IF(AND(Q907&gt;=Chart!$F$2,Q907&lt;=Chart!$F$3),T907,#N/A)</f>
        <v>#N/A</v>
      </c>
      <c r="AC907" t="e">
        <f>IF(AND(Q907&gt;=Chart!$F$2,Q907&lt;=Chart!$F$3),U907,#N/A)</f>
        <v>#N/A</v>
      </c>
      <c r="AD907" t="e">
        <f>IF(AND(Q907&gt;=Chart!$F$2,Q907&lt;=Chart!$F$3),V907,#N/A)</f>
        <v>#N/A</v>
      </c>
      <c r="AE907" t="e">
        <f>IF(AND(Q907&gt;=Chart!$F$2,Q907&lt;=Chart!$F$3),I907,#N/A)</f>
        <v>#N/A</v>
      </c>
      <c r="AF907" t="e">
        <f>IF(AND(Q907&gt;=Chart!$F$2,Q907&lt;=Chart!$F$3),H907/100,#N/A)</f>
        <v>#N/A</v>
      </c>
      <c r="AG907" t="e">
        <f>IF(AND(Q907&gt;=Chart!$F$2,Q907&lt;=Chart!$F$3),W907/100,#N/A)</f>
        <v>#N/A</v>
      </c>
    </row>
    <row r="908" spans="1:33" x14ac:dyDescent="0.25">
      <c r="A908">
        <v>1484663400</v>
      </c>
      <c r="B908">
        <f>INDEX('Daily Data ADJ'!$1:$1048576,MATCH(Calc!$A908,'Daily Data ADJ'!$A:$A,0),MATCH("SPY, CBOE BZX: Close",'Daily Data ADJ'!$1:$1,0))</f>
        <v>203.76524311</v>
      </c>
      <c r="C908">
        <f>INDEX('Daily Data ADJ'!$1:$1048576,MATCH(Calc!$A908,'Daily Data ADJ'!$A:$A,0),MATCH("EFFR, FRED: Close",'Daily Data ADJ'!$1:$1,0))</f>
        <v>0.66</v>
      </c>
      <c r="D908" t="str">
        <f>INDEX('Daily Data ADJ'!$1:$1048576,MATCH(Calc!$A908,'Daily Data ADJ'!$A:$A,1),MATCH("SOFR, FRED: Close",'Daily Data ADJ'!$1:$1,0))</f>
        <v>NaN</v>
      </c>
      <c r="E908">
        <f>INDEX('Daily Data ADJ'!$1:$1048576,MATCH(Calc!$A908,'Daily Data ADJ'!$A:$A,0),MATCH("UPRO, CBOE BZX: Close",'Daily Data ADJ'!$1:$1,0))</f>
        <v>13.84599882</v>
      </c>
      <c r="F908">
        <f>INDEX('Daily Data ADJ'!$1:$1048576,MATCH(Calc!$A908,'Daily Data ADJ'!$A:$A,0),MATCH("ES1!, CME_MINI: Close",'Daily Data ADJ'!$1:$1,0))</f>
        <v>2262.75</v>
      </c>
      <c r="G908">
        <f>INDEX('Daily Data ADJ'!$1:$1048576,MATCH(Calc!$A908,'Daily Data ADJ'!$A:$A,0),MATCH("ES2!, CME_MINI: Close",'Daily Data ADJ'!$1:$1,0))</f>
        <v>2257</v>
      </c>
      <c r="H908">
        <f>INDEX('QUANDL MULTPL SP500_DIV_YIELD_M'!$A:$G,MATCH(Calc!$A908,'QUANDL MULTPL SP500_DIV_YIELD_M'!$A:$A,1),MATCH('QUANDL MULTPL SP500_DIV_YIELD_M'!$E$1,'QUANDL MULTPL SP500_DIV_YIELD_M'!$A$1:$G$1,0))</f>
        <v>2.0299999999999998</v>
      </c>
      <c r="I908" s="5">
        <f t="shared" si="84"/>
        <v>1.0174056543244561E-2</v>
      </c>
      <c r="J908" s="1">
        <f>A908/24/60/60+DATE(1970,1,1)</f>
        <v>42752.604166666672</v>
      </c>
      <c r="K908" s="3">
        <f t="shared" si="87"/>
        <v>4</v>
      </c>
      <c r="L908" s="6">
        <f>(1+Chart!$F$4)^(1/(365/K908))-1</f>
        <v>2.6639774888526091E-4</v>
      </c>
      <c r="M908" s="6">
        <f t="shared" si="88"/>
        <v>7.2093725862032443E-5</v>
      </c>
      <c r="N908" s="6">
        <f t="shared" si="89"/>
        <v>1.1093929540861858E-4</v>
      </c>
      <c r="O908">
        <f>O907*(B908/B907)</f>
        <v>203.76524311000134</v>
      </c>
      <c r="P908">
        <f t="shared" si="85"/>
        <v>2017</v>
      </c>
      <c r="Q908" s="1">
        <f t="shared" si="86"/>
        <v>42752.604166666672</v>
      </c>
      <c r="R908">
        <f>IF(B909="",R907,IF(Q908&gt;=Chart!$F$2,E908,0))</f>
        <v>0</v>
      </c>
      <c r="S908">
        <f>IF(B909="",S907,IFERROR(IF(AND(R908&gt;0,R907=0),R908,(1+(B909/B908-1)*Calc!$Z$1)*S907),0))</f>
        <v>0</v>
      </c>
      <c r="T908">
        <f>IF(B909="",T907,IFERROR(IF(AND(R908&gt;0,R907=0),R908,(1+(B909/B908-1)*Calc!$Z$1-L909)*T907),0))</f>
        <v>0</v>
      </c>
      <c r="U908">
        <f>IF(B909="",U907,IFERROR(IF(AND(R908&gt;0,R907=0),R908,(1+(B909/B908-1)*Calc!$Z$1-M909*2)*U907),0))</f>
        <v>0</v>
      </c>
      <c r="V908">
        <f>IF(B909="",V907,IFERROR(IF(AND(R908&gt;0,R907=0),R908,(1+(B909/B908-1)*Calc!$Z$1-N909*2)*V907),0))</f>
        <v>0</v>
      </c>
      <c r="W908">
        <f>IF(ISNUMBER(C908),C908,W907)</f>
        <v>0.66</v>
      </c>
      <c r="Y908" s="1" t="e">
        <f>IF(AND(Q908&gt;=Chart!$F$2,Q908&lt;=Chart!$F$3),Q908,#N/A)</f>
        <v>#N/A</v>
      </c>
      <c r="Z908" t="e">
        <f>IF(AND(Q908&gt;=Chart!$F$2,Q908&lt;=Chart!$F$3),R908,#N/A)</f>
        <v>#N/A</v>
      </c>
      <c r="AA908" t="e">
        <f>IF(AND(Q908&gt;=Chart!$F$2,Q908&lt;=Chart!$F$3),S908,#N/A)</f>
        <v>#N/A</v>
      </c>
      <c r="AB908" t="e">
        <f>IF(AND(Q908&gt;=Chart!$F$2,Q908&lt;=Chart!$F$3),T908,#N/A)</f>
        <v>#N/A</v>
      </c>
      <c r="AC908" t="e">
        <f>IF(AND(Q908&gt;=Chart!$F$2,Q908&lt;=Chart!$F$3),U908,#N/A)</f>
        <v>#N/A</v>
      </c>
      <c r="AD908" t="e">
        <f>IF(AND(Q908&gt;=Chart!$F$2,Q908&lt;=Chart!$F$3),V908,#N/A)</f>
        <v>#N/A</v>
      </c>
      <c r="AE908" t="e">
        <f>IF(AND(Q908&gt;=Chart!$F$2,Q908&lt;=Chart!$F$3),I908,#N/A)</f>
        <v>#N/A</v>
      </c>
      <c r="AF908" t="e">
        <f>IF(AND(Q908&gt;=Chart!$F$2,Q908&lt;=Chart!$F$3),H908/100,#N/A)</f>
        <v>#N/A</v>
      </c>
      <c r="AG908" t="e">
        <f>IF(AND(Q908&gt;=Chart!$F$2,Q908&lt;=Chart!$F$3),W908/100,#N/A)</f>
        <v>#N/A</v>
      </c>
    </row>
    <row r="909" spans="1:33" x14ac:dyDescent="0.25">
      <c r="A909">
        <v>1484749800</v>
      </c>
      <c r="B909">
        <f>INDEX('Daily Data ADJ'!$1:$1048576,MATCH(Calc!$A909,'Daily Data ADJ'!$A:$A,0),MATCH("SPY, CBOE BZX: Close",'Daily Data ADJ'!$1:$1,0))</f>
        <v>204.21555304</v>
      </c>
      <c r="C909">
        <f>INDEX('Daily Data ADJ'!$1:$1048576,MATCH(Calc!$A909,'Daily Data ADJ'!$A:$A,0),MATCH("EFFR, FRED: Close",'Daily Data ADJ'!$1:$1,0))</f>
        <v>0.66</v>
      </c>
      <c r="D909" t="str">
        <f>INDEX('Daily Data ADJ'!$1:$1048576,MATCH(Calc!$A909,'Daily Data ADJ'!$A:$A,1),MATCH("SOFR, FRED: Close",'Daily Data ADJ'!$1:$1,0))</f>
        <v>NaN</v>
      </c>
      <c r="E909">
        <f>INDEX('Daily Data ADJ'!$1:$1048576,MATCH(Calc!$A909,'Daily Data ADJ'!$A:$A,0),MATCH("UPRO, CBOE BZX: Close",'Daily Data ADJ'!$1:$1,0))</f>
        <v>13.91795982</v>
      </c>
      <c r="F909">
        <f>INDEX('Daily Data ADJ'!$1:$1048576,MATCH(Calc!$A909,'Daily Data ADJ'!$A:$A,0),MATCH("ES1!, CME_MINI: Close",'Daily Data ADJ'!$1:$1,0))</f>
        <v>2266.5</v>
      </c>
      <c r="G909">
        <f>INDEX('Daily Data ADJ'!$1:$1048576,MATCH(Calc!$A909,'Daily Data ADJ'!$A:$A,0),MATCH("ES2!, CME_MINI: Close",'Daily Data ADJ'!$1:$1,0))</f>
        <v>2261</v>
      </c>
      <c r="H909">
        <f>INDEX('QUANDL MULTPL SP500_DIV_YIELD_M'!$A:$G,MATCH(Calc!$A909,'QUANDL MULTPL SP500_DIV_YIELD_M'!$A:$A,1),MATCH('QUANDL MULTPL SP500_DIV_YIELD_M'!$E$1,'QUANDL MULTPL SP500_DIV_YIELD_M'!$A$1:$G$1,0))</f>
        <v>2.0299999999999998</v>
      </c>
      <c r="I909" s="5">
        <f t="shared" si="84"/>
        <v>1.0628678555674967E-2</v>
      </c>
      <c r="J909" s="1">
        <f>A909/24/60/60+DATE(1970,1,1)</f>
        <v>42753.604166666672</v>
      </c>
      <c r="K909" s="3">
        <f t="shared" si="87"/>
        <v>1</v>
      </c>
      <c r="L909" s="6">
        <f>(1+Chart!$F$4)^(1/(365/K909))-1</f>
        <v>6.6592785027408397E-5</v>
      </c>
      <c r="M909" s="6">
        <f t="shared" si="88"/>
        <v>1.8022944219930892E-5</v>
      </c>
      <c r="N909" s="6">
        <f t="shared" si="89"/>
        <v>2.8966422873644149E-5</v>
      </c>
      <c r="O909">
        <f>O908*(B909/B908)</f>
        <v>204.21555304000134</v>
      </c>
      <c r="P909">
        <f t="shared" si="85"/>
        <v>2017</v>
      </c>
      <c r="Q909" s="1">
        <f t="shared" si="86"/>
        <v>42753.604166666672</v>
      </c>
      <c r="R909">
        <f>IF(B910="",R908,IF(Q909&gt;=Chart!$F$2,E909,0))</f>
        <v>0</v>
      </c>
      <c r="S909">
        <f>IF(B910="",S908,IFERROR(IF(AND(R909&gt;0,R908=0),R909,(1+(B910/B909-1)*Calc!$Z$1)*S908),0))</f>
        <v>0</v>
      </c>
      <c r="T909">
        <f>IF(B910="",T908,IFERROR(IF(AND(R909&gt;0,R908=0),R909,(1+(B910/B909-1)*Calc!$Z$1-L910)*T908),0))</f>
        <v>0</v>
      </c>
      <c r="U909">
        <f>IF(B910="",U908,IFERROR(IF(AND(R909&gt;0,R908=0),R909,(1+(B910/B909-1)*Calc!$Z$1-M910*2)*U908),0))</f>
        <v>0</v>
      </c>
      <c r="V909">
        <f>IF(B910="",V908,IFERROR(IF(AND(R909&gt;0,R908=0),R909,(1+(B910/B909-1)*Calc!$Z$1-N910*2)*V908),0))</f>
        <v>0</v>
      </c>
      <c r="W909">
        <f>IF(ISNUMBER(C909),C909,W908)</f>
        <v>0.66</v>
      </c>
      <c r="Y909" s="1" t="e">
        <f>IF(AND(Q909&gt;=Chart!$F$2,Q909&lt;=Chart!$F$3),Q909,#N/A)</f>
        <v>#N/A</v>
      </c>
      <c r="Z909" t="e">
        <f>IF(AND(Q909&gt;=Chart!$F$2,Q909&lt;=Chart!$F$3),R909,#N/A)</f>
        <v>#N/A</v>
      </c>
      <c r="AA909" t="e">
        <f>IF(AND(Q909&gt;=Chart!$F$2,Q909&lt;=Chart!$F$3),S909,#N/A)</f>
        <v>#N/A</v>
      </c>
      <c r="AB909" t="e">
        <f>IF(AND(Q909&gt;=Chart!$F$2,Q909&lt;=Chart!$F$3),T909,#N/A)</f>
        <v>#N/A</v>
      </c>
      <c r="AC909" t="e">
        <f>IF(AND(Q909&gt;=Chart!$F$2,Q909&lt;=Chart!$F$3),U909,#N/A)</f>
        <v>#N/A</v>
      </c>
      <c r="AD909" t="e">
        <f>IF(AND(Q909&gt;=Chart!$F$2,Q909&lt;=Chart!$F$3),V909,#N/A)</f>
        <v>#N/A</v>
      </c>
      <c r="AE909" t="e">
        <f>IF(AND(Q909&gt;=Chart!$F$2,Q909&lt;=Chart!$F$3),I909,#N/A)</f>
        <v>#N/A</v>
      </c>
      <c r="AF909" t="e">
        <f>IF(AND(Q909&gt;=Chart!$F$2,Q909&lt;=Chart!$F$3),H909/100,#N/A)</f>
        <v>#N/A</v>
      </c>
      <c r="AG909" t="e">
        <f>IF(AND(Q909&gt;=Chart!$F$2,Q909&lt;=Chart!$F$3),W909/100,#N/A)</f>
        <v>#N/A</v>
      </c>
    </row>
    <row r="910" spans="1:33" x14ac:dyDescent="0.25">
      <c r="A910">
        <v>1484836200</v>
      </c>
      <c r="B910">
        <f>INDEX('Daily Data ADJ'!$1:$1048576,MATCH(Calc!$A910,'Daily Data ADJ'!$A:$A,0),MATCH("SPY, CBOE BZX: Close",'Daily Data ADJ'!$1:$1,0))</f>
        <v>203.45903236000001</v>
      </c>
      <c r="C910">
        <f>INDEX('Daily Data ADJ'!$1:$1048576,MATCH(Calc!$A910,'Daily Data ADJ'!$A:$A,0),MATCH("EFFR, FRED: Close",'Daily Data ADJ'!$1:$1,0))</f>
        <v>0.66</v>
      </c>
      <c r="D910" t="str">
        <f>INDEX('Daily Data ADJ'!$1:$1048576,MATCH(Calc!$A910,'Daily Data ADJ'!$A:$A,1),MATCH("SOFR, FRED: Close",'Daily Data ADJ'!$1:$1,0))</f>
        <v>NaN</v>
      </c>
      <c r="E910">
        <f>INDEX('Daily Data ADJ'!$1:$1048576,MATCH(Calc!$A910,'Daily Data ADJ'!$A:$A,0),MATCH("UPRO, CBOE BZX: Close",'Daily Data ADJ'!$1:$1,0))</f>
        <v>13.77240201</v>
      </c>
      <c r="F910">
        <f>INDEX('Daily Data ADJ'!$1:$1048576,MATCH(Calc!$A910,'Daily Data ADJ'!$A:$A,0),MATCH("ES1!, CME_MINI: Close",'Daily Data ADJ'!$1:$1,0))</f>
        <v>2261.5</v>
      </c>
      <c r="G910">
        <f>INDEX('Daily Data ADJ'!$1:$1048576,MATCH(Calc!$A910,'Daily Data ADJ'!$A:$A,0),MATCH("ES2!, CME_MINI: Close",'Daily Data ADJ'!$1:$1,0))</f>
        <v>2256</v>
      </c>
      <c r="H910">
        <f>INDEX('QUANDL MULTPL SP500_DIV_YIELD_M'!$A:$G,MATCH(Calc!$A910,'QUANDL MULTPL SP500_DIV_YIELD_M'!$A:$A,1),MATCH('QUANDL MULTPL SP500_DIV_YIELD_M'!$E$1,'QUANDL MULTPL SP500_DIV_YIELD_M'!$A$1:$G$1,0))</f>
        <v>2.0299999999999998</v>
      </c>
      <c r="I910" s="5">
        <f t="shared" si="84"/>
        <v>1.0607374053867039E-2</v>
      </c>
      <c r="J910" s="1">
        <f>A910/24/60/60+DATE(1970,1,1)</f>
        <v>42754.604166666672</v>
      </c>
      <c r="K910" s="3">
        <f t="shared" si="87"/>
        <v>1</v>
      </c>
      <c r="L910" s="6">
        <f>(1+Chart!$F$4)^(1/(365/K910))-1</f>
        <v>6.6592785027408397E-5</v>
      </c>
      <c r="M910" s="6">
        <f t="shared" si="88"/>
        <v>1.8022944219930892E-5</v>
      </c>
      <c r="N910" s="6">
        <f t="shared" si="89"/>
        <v>2.8908665951066226E-5</v>
      </c>
      <c r="O910">
        <f>O909*(B910/B909)</f>
        <v>203.45903236000134</v>
      </c>
      <c r="P910">
        <f t="shared" si="85"/>
        <v>2017</v>
      </c>
      <c r="Q910" s="1">
        <f t="shared" si="86"/>
        <v>42754.604166666672</v>
      </c>
      <c r="R910">
        <f>IF(B911="",R909,IF(Q910&gt;=Chart!$F$2,E910,0))</f>
        <v>0</v>
      </c>
      <c r="S910">
        <f>IF(B911="",S909,IFERROR(IF(AND(R910&gt;0,R909=0),R910,(1+(B911/B910-1)*Calc!$Z$1)*S909),0))</f>
        <v>0</v>
      </c>
      <c r="T910">
        <f>IF(B911="",T909,IFERROR(IF(AND(R910&gt;0,R909=0),R910,(1+(B911/B910-1)*Calc!$Z$1-L911)*T909),0))</f>
        <v>0</v>
      </c>
      <c r="U910">
        <f>IF(B911="",U909,IFERROR(IF(AND(R910&gt;0,R909=0),R910,(1+(B911/B910-1)*Calc!$Z$1-M911*2)*U909),0))</f>
        <v>0</v>
      </c>
      <c r="V910">
        <f>IF(B911="",V909,IFERROR(IF(AND(R910&gt;0,R909=0),R910,(1+(B911/B910-1)*Calc!$Z$1-N911*2)*V909),0))</f>
        <v>0</v>
      </c>
      <c r="W910">
        <f>IF(ISNUMBER(C910),C910,W909)</f>
        <v>0.66</v>
      </c>
      <c r="Y910" s="1" t="e">
        <f>IF(AND(Q910&gt;=Chart!$F$2,Q910&lt;=Chart!$F$3),Q910,#N/A)</f>
        <v>#N/A</v>
      </c>
      <c r="Z910" t="e">
        <f>IF(AND(Q910&gt;=Chart!$F$2,Q910&lt;=Chart!$F$3),R910,#N/A)</f>
        <v>#N/A</v>
      </c>
      <c r="AA910" t="e">
        <f>IF(AND(Q910&gt;=Chart!$F$2,Q910&lt;=Chart!$F$3),S910,#N/A)</f>
        <v>#N/A</v>
      </c>
      <c r="AB910" t="e">
        <f>IF(AND(Q910&gt;=Chart!$F$2,Q910&lt;=Chart!$F$3),T910,#N/A)</f>
        <v>#N/A</v>
      </c>
      <c r="AC910" t="e">
        <f>IF(AND(Q910&gt;=Chart!$F$2,Q910&lt;=Chart!$F$3),U910,#N/A)</f>
        <v>#N/A</v>
      </c>
      <c r="AD910" t="e">
        <f>IF(AND(Q910&gt;=Chart!$F$2,Q910&lt;=Chart!$F$3),V910,#N/A)</f>
        <v>#N/A</v>
      </c>
      <c r="AE910" t="e">
        <f>IF(AND(Q910&gt;=Chart!$F$2,Q910&lt;=Chart!$F$3),I910,#N/A)</f>
        <v>#N/A</v>
      </c>
      <c r="AF910" t="e">
        <f>IF(AND(Q910&gt;=Chart!$F$2,Q910&lt;=Chart!$F$3),H910/100,#N/A)</f>
        <v>#N/A</v>
      </c>
      <c r="AG910" t="e">
        <f>IF(AND(Q910&gt;=Chart!$F$2,Q910&lt;=Chart!$F$3),W910/100,#N/A)</f>
        <v>#N/A</v>
      </c>
    </row>
    <row r="911" spans="1:33" x14ac:dyDescent="0.25">
      <c r="A911">
        <v>1484922600</v>
      </c>
      <c r="B911">
        <f>INDEX('Daily Data ADJ'!$1:$1048576,MATCH(Calc!$A911,'Daily Data ADJ'!$A:$A,0),MATCH("SPY, CBOE BZX: Close",'Daily Data ADJ'!$1:$1,0))</f>
        <v>204.20654685</v>
      </c>
      <c r="C911">
        <f>INDEX('Daily Data ADJ'!$1:$1048576,MATCH(Calc!$A911,'Daily Data ADJ'!$A:$A,0),MATCH("EFFR, FRED: Close",'Daily Data ADJ'!$1:$1,0))</f>
        <v>0.66</v>
      </c>
      <c r="D911" t="str">
        <f>INDEX('Daily Data ADJ'!$1:$1048576,MATCH(Calc!$A911,'Daily Data ADJ'!$A:$A,1),MATCH("SOFR, FRED: Close",'Daily Data ADJ'!$1:$1,0))</f>
        <v>NaN</v>
      </c>
      <c r="E911">
        <f>INDEX('Daily Data ADJ'!$1:$1048576,MATCH(Calc!$A911,'Daily Data ADJ'!$A:$A,0),MATCH("UPRO, CBOE BZX: Close",'Daily Data ADJ'!$1:$1,0))</f>
        <v>13.914689170000001</v>
      </c>
      <c r="F911">
        <f>INDEX('Daily Data ADJ'!$1:$1048576,MATCH(Calc!$A911,'Daily Data ADJ'!$A:$A,0),MATCH("ES1!, CME_MINI: Close",'Daily Data ADJ'!$1:$1,0))</f>
        <v>2266</v>
      </c>
      <c r="G911">
        <f>INDEX('Daily Data ADJ'!$1:$1048576,MATCH(Calc!$A911,'Daily Data ADJ'!$A:$A,0),MATCH("ES2!, CME_MINI: Close",'Daily Data ADJ'!$1:$1,0))</f>
        <v>2260.25</v>
      </c>
      <c r="H911">
        <f>INDEX('QUANDL MULTPL SP500_DIV_YIELD_M'!$A:$G,MATCH(Calc!$A911,'QUANDL MULTPL SP500_DIV_YIELD_M'!$A:$A,1),MATCH('QUANDL MULTPL SP500_DIV_YIELD_M'!$E$1,'QUANDL MULTPL SP500_DIV_YIELD_M'!$A$1:$G$1,0))</f>
        <v>2.0299999999999998</v>
      </c>
      <c r="I911" s="5">
        <f t="shared" si="84"/>
        <v>1.0188524328527807E-2</v>
      </c>
      <c r="J911" s="1">
        <f>A911/24/60/60+DATE(1970,1,1)</f>
        <v>42755.604166666672</v>
      </c>
      <c r="K911" s="3">
        <f t="shared" si="87"/>
        <v>1</v>
      </c>
      <c r="L911" s="6">
        <f>(1+Chart!$F$4)^(1/(365/K911))-1</f>
        <v>6.6592785027408397E-5</v>
      </c>
      <c r="M911" s="6">
        <f t="shared" si="88"/>
        <v>1.8022944219930892E-5</v>
      </c>
      <c r="N911" s="6">
        <f t="shared" si="89"/>
        <v>2.7772909456880157E-5</v>
      </c>
      <c r="O911">
        <f>O910*(B911/B910)</f>
        <v>204.2065468500013</v>
      </c>
      <c r="P911">
        <f t="shared" si="85"/>
        <v>2017</v>
      </c>
      <c r="Q911" s="1">
        <f t="shared" si="86"/>
        <v>42755.604166666672</v>
      </c>
      <c r="R911">
        <f>IF(B912="",R910,IF(Q911&gt;=Chart!$F$2,E911,0))</f>
        <v>0</v>
      </c>
      <c r="S911">
        <f>IF(B912="",S910,IFERROR(IF(AND(R911&gt;0,R910=0),R911,(1+(B912/B911-1)*Calc!$Z$1)*S910),0))</f>
        <v>0</v>
      </c>
      <c r="T911">
        <f>IF(B912="",T910,IFERROR(IF(AND(R911&gt;0,R910=0),R911,(1+(B912/B911-1)*Calc!$Z$1-L912)*T910),0))</f>
        <v>0</v>
      </c>
      <c r="U911">
        <f>IF(B912="",U910,IFERROR(IF(AND(R911&gt;0,R910=0),R911,(1+(B912/B911-1)*Calc!$Z$1-M912*2)*U910),0))</f>
        <v>0</v>
      </c>
      <c r="V911">
        <f>IF(B912="",V910,IFERROR(IF(AND(R911&gt;0,R910=0),R911,(1+(B912/B911-1)*Calc!$Z$1-N912*2)*V910),0))</f>
        <v>0</v>
      </c>
      <c r="W911">
        <f>IF(ISNUMBER(C911),C911,W910)</f>
        <v>0.66</v>
      </c>
      <c r="Y911" s="1" t="e">
        <f>IF(AND(Q911&gt;=Chart!$F$2,Q911&lt;=Chart!$F$3),Q911,#N/A)</f>
        <v>#N/A</v>
      </c>
      <c r="Z911" t="e">
        <f>IF(AND(Q911&gt;=Chart!$F$2,Q911&lt;=Chart!$F$3),R911,#N/A)</f>
        <v>#N/A</v>
      </c>
      <c r="AA911" t="e">
        <f>IF(AND(Q911&gt;=Chart!$F$2,Q911&lt;=Chart!$F$3),S911,#N/A)</f>
        <v>#N/A</v>
      </c>
      <c r="AB911" t="e">
        <f>IF(AND(Q911&gt;=Chart!$F$2,Q911&lt;=Chart!$F$3),T911,#N/A)</f>
        <v>#N/A</v>
      </c>
      <c r="AC911" t="e">
        <f>IF(AND(Q911&gt;=Chart!$F$2,Q911&lt;=Chart!$F$3),U911,#N/A)</f>
        <v>#N/A</v>
      </c>
      <c r="AD911" t="e">
        <f>IF(AND(Q911&gt;=Chart!$F$2,Q911&lt;=Chart!$F$3),V911,#N/A)</f>
        <v>#N/A</v>
      </c>
      <c r="AE911" t="e">
        <f>IF(AND(Q911&gt;=Chart!$F$2,Q911&lt;=Chart!$F$3),I911,#N/A)</f>
        <v>#N/A</v>
      </c>
      <c r="AF911" t="e">
        <f>IF(AND(Q911&gt;=Chart!$F$2,Q911&lt;=Chart!$F$3),H911/100,#N/A)</f>
        <v>#N/A</v>
      </c>
      <c r="AG911" t="e">
        <f>IF(AND(Q911&gt;=Chart!$F$2,Q911&lt;=Chart!$F$3),W911/100,#N/A)</f>
        <v>#N/A</v>
      </c>
    </row>
    <row r="912" spans="1:33" x14ac:dyDescent="0.25">
      <c r="A912">
        <v>1485181800</v>
      </c>
      <c r="B912">
        <f>INDEX('Daily Data ADJ'!$1:$1048576,MATCH(Calc!$A912,'Daily Data ADJ'!$A:$A,0),MATCH("SPY, CBOE BZX: Close",'Daily Data ADJ'!$1:$1,0))</f>
        <v>203.67518113</v>
      </c>
      <c r="C912">
        <f>INDEX('Daily Data ADJ'!$1:$1048576,MATCH(Calc!$A912,'Daily Data ADJ'!$A:$A,0),MATCH("EFFR, FRED: Close",'Daily Data ADJ'!$1:$1,0))</f>
        <v>0.66</v>
      </c>
      <c r="D912" t="str">
        <f>INDEX('Daily Data ADJ'!$1:$1048576,MATCH(Calc!$A912,'Daily Data ADJ'!$A:$A,1),MATCH("SOFR, FRED: Close",'Daily Data ADJ'!$1:$1,0))</f>
        <v>NaN</v>
      </c>
      <c r="E912">
        <f>INDEX('Daily Data ADJ'!$1:$1048576,MATCH(Calc!$A912,'Daily Data ADJ'!$A:$A,0),MATCH("UPRO, CBOE BZX: Close",'Daily Data ADJ'!$1:$1,0))</f>
        <v>13.806747189999999</v>
      </c>
      <c r="F912">
        <f>INDEX('Daily Data ADJ'!$1:$1048576,MATCH(Calc!$A912,'Daily Data ADJ'!$A:$A,0),MATCH("ES1!, CME_MINI: Close",'Daily Data ADJ'!$1:$1,0))</f>
        <v>2262</v>
      </c>
      <c r="G912">
        <f>INDEX('Daily Data ADJ'!$1:$1048576,MATCH(Calc!$A912,'Daily Data ADJ'!$A:$A,0),MATCH("ES2!, CME_MINI: Close",'Daily Data ADJ'!$1:$1,0))</f>
        <v>2256.5</v>
      </c>
      <c r="H912">
        <f>INDEX('QUANDL MULTPL SP500_DIV_YIELD_M'!$A:$G,MATCH(Calc!$A912,'QUANDL MULTPL SP500_DIV_YIELD_M'!$A:$A,1),MATCH('QUANDL MULTPL SP500_DIV_YIELD_M'!$E$1,'QUANDL MULTPL SP500_DIV_YIELD_M'!$A$1:$G$1,0))</f>
        <v>2.0299999999999998</v>
      </c>
      <c r="I912" s="5">
        <f t="shared" si="84"/>
        <v>1.0609508726848307E-2</v>
      </c>
      <c r="J912" s="1">
        <f>A912/24/60/60+DATE(1970,1,1)</f>
        <v>42758.604166666672</v>
      </c>
      <c r="K912" s="3">
        <f t="shared" si="87"/>
        <v>3</v>
      </c>
      <c r="L912" s="6">
        <f>(1+Chart!$F$4)^(1/(365/K912))-1</f>
        <v>1.9979165917494157E-4</v>
      </c>
      <c r="M912" s="6">
        <f t="shared" si="88"/>
        <v>5.4069807144951909E-5</v>
      </c>
      <c r="N912" s="6">
        <f t="shared" si="89"/>
        <v>8.6745867599269388E-5</v>
      </c>
      <c r="O912">
        <f>O911*(B912/B911)</f>
        <v>203.67518113000131</v>
      </c>
      <c r="P912">
        <f t="shared" si="85"/>
        <v>2017</v>
      </c>
      <c r="Q912" s="1">
        <f t="shared" si="86"/>
        <v>42758.604166666672</v>
      </c>
      <c r="R912">
        <f>IF(B913="",R911,IF(Q912&gt;=Chart!$F$2,E912,0))</f>
        <v>0</v>
      </c>
      <c r="S912">
        <f>IF(B913="",S911,IFERROR(IF(AND(R912&gt;0,R911=0),R912,(1+(B913/B912-1)*Calc!$Z$1)*S911),0))</f>
        <v>0</v>
      </c>
      <c r="T912">
        <f>IF(B913="",T911,IFERROR(IF(AND(R912&gt;0,R911=0),R912,(1+(B913/B912-1)*Calc!$Z$1-L913)*T911),0))</f>
        <v>0</v>
      </c>
      <c r="U912">
        <f>IF(B913="",U911,IFERROR(IF(AND(R912&gt;0,R911=0),R912,(1+(B913/B912-1)*Calc!$Z$1-M913*2)*U911),0))</f>
        <v>0</v>
      </c>
      <c r="V912">
        <f>IF(B913="",V911,IFERROR(IF(AND(R912&gt;0,R911=0),R912,(1+(B913/B912-1)*Calc!$Z$1-N913*2)*V911),0))</f>
        <v>0</v>
      </c>
      <c r="W912">
        <f>IF(ISNUMBER(C912),C912,W911)</f>
        <v>0.66</v>
      </c>
      <c r="Y912" s="1" t="e">
        <f>IF(AND(Q912&gt;=Chart!$F$2,Q912&lt;=Chart!$F$3),Q912,#N/A)</f>
        <v>#N/A</v>
      </c>
      <c r="Z912" t="e">
        <f>IF(AND(Q912&gt;=Chart!$F$2,Q912&lt;=Chart!$F$3),R912,#N/A)</f>
        <v>#N/A</v>
      </c>
      <c r="AA912" t="e">
        <f>IF(AND(Q912&gt;=Chart!$F$2,Q912&lt;=Chart!$F$3),S912,#N/A)</f>
        <v>#N/A</v>
      </c>
      <c r="AB912" t="e">
        <f>IF(AND(Q912&gt;=Chart!$F$2,Q912&lt;=Chart!$F$3),T912,#N/A)</f>
        <v>#N/A</v>
      </c>
      <c r="AC912" t="e">
        <f>IF(AND(Q912&gt;=Chart!$F$2,Q912&lt;=Chart!$F$3),U912,#N/A)</f>
        <v>#N/A</v>
      </c>
      <c r="AD912" t="e">
        <f>IF(AND(Q912&gt;=Chart!$F$2,Q912&lt;=Chart!$F$3),V912,#N/A)</f>
        <v>#N/A</v>
      </c>
      <c r="AE912" t="e">
        <f>IF(AND(Q912&gt;=Chart!$F$2,Q912&lt;=Chart!$F$3),I912,#N/A)</f>
        <v>#N/A</v>
      </c>
      <c r="AF912" t="e">
        <f>IF(AND(Q912&gt;=Chart!$F$2,Q912&lt;=Chart!$F$3),H912/100,#N/A)</f>
        <v>#N/A</v>
      </c>
      <c r="AG912" t="e">
        <f>IF(AND(Q912&gt;=Chart!$F$2,Q912&lt;=Chart!$F$3),W912/100,#N/A)</f>
        <v>#N/A</v>
      </c>
    </row>
    <row r="913" spans="1:33" x14ac:dyDescent="0.25">
      <c r="A913">
        <v>1485268200</v>
      </c>
      <c r="B913">
        <f>INDEX('Daily Data ADJ'!$1:$1048576,MATCH(Calc!$A913,'Daily Data ADJ'!$A:$A,0),MATCH("SPY, CBOE BZX: Close",'Daily Data ADJ'!$1:$1,0))</f>
        <v>204.98107992000001</v>
      </c>
      <c r="C913">
        <f>INDEX('Daily Data ADJ'!$1:$1048576,MATCH(Calc!$A913,'Daily Data ADJ'!$A:$A,0),MATCH("EFFR, FRED: Close",'Daily Data ADJ'!$1:$1,0))</f>
        <v>0.66</v>
      </c>
      <c r="D913" t="str">
        <f>INDEX('Daily Data ADJ'!$1:$1048576,MATCH(Calc!$A913,'Daily Data ADJ'!$A:$A,1),MATCH("SOFR, FRED: Close",'Daily Data ADJ'!$1:$1,0))</f>
        <v>NaN</v>
      </c>
      <c r="E913">
        <f>INDEX('Daily Data ADJ'!$1:$1048576,MATCH(Calc!$A913,'Daily Data ADJ'!$A:$A,0),MATCH("UPRO, CBOE BZX: Close",'Daily Data ADJ'!$1:$1,0))</f>
        <v>14.070059880000001</v>
      </c>
      <c r="F913">
        <f>INDEX('Daily Data ADJ'!$1:$1048576,MATCH(Calc!$A913,'Daily Data ADJ'!$A:$A,0),MATCH("ES1!, CME_MINI: Close",'Daily Data ADJ'!$1:$1,0))</f>
        <v>2274.5</v>
      </c>
      <c r="G913">
        <f>INDEX('Daily Data ADJ'!$1:$1048576,MATCH(Calc!$A913,'Daily Data ADJ'!$A:$A,0),MATCH("ES2!, CME_MINI: Close",'Daily Data ADJ'!$1:$1,0))</f>
        <v>2269</v>
      </c>
      <c r="H913">
        <f>INDEX('QUANDL MULTPL SP500_DIV_YIELD_M'!$A:$G,MATCH(Calc!$A913,'QUANDL MULTPL SP500_DIV_YIELD_M'!$A:$A,1),MATCH('QUANDL MULTPL SP500_DIV_YIELD_M'!$E$1,'QUANDL MULTPL SP500_DIV_YIELD_M'!$A$1:$G$1,0))</f>
        <v>2.0299999999999998</v>
      </c>
      <c r="I913" s="5">
        <f t="shared" si="84"/>
        <v>1.0662571640128307E-2</v>
      </c>
      <c r="J913" s="1">
        <f>A913/24/60/60+DATE(1970,1,1)</f>
        <v>42759.604166666672</v>
      </c>
      <c r="K913" s="3">
        <f t="shared" si="87"/>
        <v>1</v>
      </c>
      <c r="L913" s="6">
        <f>(1+Chart!$F$4)^(1/(365/K913))-1</f>
        <v>6.6592785027408397E-5</v>
      </c>
      <c r="M913" s="6">
        <f t="shared" si="88"/>
        <v>1.8022944219930892E-5</v>
      </c>
      <c r="N913" s="6">
        <f t="shared" si="89"/>
        <v>2.9058305188511824E-5</v>
      </c>
      <c r="O913">
        <f>O912*(B913/B912)</f>
        <v>204.98107992000135</v>
      </c>
      <c r="P913">
        <f t="shared" si="85"/>
        <v>2017</v>
      </c>
      <c r="Q913" s="1">
        <f t="shared" si="86"/>
        <v>42759.604166666672</v>
      </c>
      <c r="R913">
        <f>IF(B914="",R912,IF(Q913&gt;=Chart!$F$2,E913,0))</f>
        <v>0</v>
      </c>
      <c r="S913">
        <f>IF(B914="",S912,IFERROR(IF(AND(R913&gt;0,R912=0),R913,(1+(B914/B913-1)*Calc!$Z$1)*S912),0))</f>
        <v>0</v>
      </c>
      <c r="T913">
        <f>IF(B914="",T912,IFERROR(IF(AND(R913&gt;0,R912=0),R913,(1+(B914/B913-1)*Calc!$Z$1-L914)*T912),0))</f>
        <v>0</v>
      </c>
      <c r="U913">
        <f>IF(B914="",U912,IFERROR(IF(AND(R913&gt;0,R912=0),R913,(1+(B914/B913-1)*Calc!$Z$1-M914*2)*U912),0))</f>
        <v>0</v>
      </c>
      <c r="V913">
        <f>IF(B914="",V912,IFERROR(IF(AND(R913&gt;0,R912=0),R913,(1+(B914/B913-1)*Calc!$Z$1-N914*2)*V912),0))</f>
        <v>0</v>
      </c>
      <c r="W913">
        <f>IF(ISNUMBER(C913),C913,W912)</f>
        <v>0.66</v>
      </c>
      <c r="Y913" s="1" t="e">
        <f>IF(AND(Q913&gt;=Chart!$F$2,Q913&lt;=Chart!$F$3),Q913,#N/A)</f>
        <v>#N/A</v>
      </c>
      <c r="Z913" t="e">
        <f>IF(AND(Q913&gt;=Chart!$F$2,Q913&lt;=Chart!$F$3),R913,#N/A)</f>
        <v>#N/A</v>
      </c>
      <c r="AA913" t="e">
        <f>IF(AND(Q913&gt;=Chart!$F$2,Q913&lt;=Chart!$F$3),S913,#N/A)</f>
        <v>#N/A</v>
      </c>
      <c r="AB913" t="e">
        <f>IF(AND(Q913&gt;=Chart!$F$2,Q913&lt;=Chart!$F$3),T913,#N/A)</f>
        <v>#N/A</v>
      </c>
      <c r="AC913" t="e">
        <f>IF(AND(Q913&gt;=Chart!$F$2,Q913&lt;=Chart!$F$3),U913,#N/A)</f>
        <v>#N/A</v>
      </c>
      <c r="AD913" t="e">
        <f>IF(AND(Q913&gt;=Chart!$F$2,Q913&lt;=Chart!$F$3),V913,#N/A)</f>
        <v>#N/A</v>
      </c>
      <c r="AE913" t="e">
        <f>IF(AND(Q913&gt;=Chart!$F$2,Q913&lt;=Chart!$F$3),I913,#N/A)</f>
        <v>#N/A</v>
      </c>
      <c r="AF913" t="e">
        <f>IF(AND(Q913&gt;=Chart!$F$2,Q913&lt;=Chart!$F$3),H913/100,#N/A)</f>
        <v>#N/A</v>
      </c>
      <c r="AG913" t="e">
        <f>IF(AND(Q913&gt;=Chart!$F$2,Q913&lt;=Chart!$F$3),W913/100,#N/A)</f>
        <v>#N/A</v>
      </c>
    </row>
    <row r="914" spans="1:33" x14ac:dyDescent="0.25">
      <c r="A914">
        <v>1485354600</v>
      </c>
      <c r="B914">
        <f>INDEX('Daily Data ADJ'!$1:$1048576,MATCH(Calc!$A914,'Daily Data ADJ'!$A:$A,0),MATCH("SPY, CBOE BZX: Close",'Daily Data ADJ'!$1:$1,0))</f>
        <v>206.75530105000001</v>
      </c>
      <c r="C914">
        <f>INDEX('Daily Data ADJ'!$1:$1048576,MATCH(Calc!$A914,'Daily Data ADJ'!$A:$A,0),MATCH("EFFR, FRED: Close",'Daily Data ADJ'!$1:$1,0))</f>
        <v>0.66</v>
      </c>
      <c r="D914" t="str">
        <f>INDEX('Daily Data ADJ'!$1:$1048576,MATCH(Calc!$A914,'Daily Data ADJ'!$A:$A,1),MATCH("SOFR, FRED: Close",'Daily Data ADJ'!$1:$1,0))</f>
        <v>NaN</v>
      </c>
      <c r="E914">
        <f>INDEX('Daily Data ADJ'!$1:$1048576,MATCH(Calc!$A914,'Daily Data ADJ'!$A:$A,0),MATCH("UPRO, CBOE BZX: Close",'Daily Data ADJ'!$1:$1,0))</f>
        <v>14.41187584</v>
      </c>
      <c r="F914">
        <f>INDEX('Daily Data ADJ'!$1:$1048576,MATCH(Calc!$A914,'Daily Data ADJ'!$A:$A,0),MATCH("ES1!, CME_MINI: Close",'Daily Data ADJ'!$1:$1,0))</f>
        <v>2294</v>
      </c>
      <c r="G914">
        <f>INDEX('Daily Data ADJ'!$1:$1048576,MATCH(Calc!$A914,'Daily Data ADJ'!$A:$A,0),MATCH("ES2!, CME_MINI: Close",'Daily Data ADJ'!$1:$1,0))</f>
        <v>2288.5</v>
      </c>
      <c r="H914">
        <f>INDEX('QUANDL MULTPL SP500_DIV_YIELD_M'!$A:$G,MATCH(Calc!$A914,'QUANDL MULTPL SP500_DIV_YIELD_M'!$A:$A,1),MATCH('QUANDL MULTPL SP500_DIV_YIELD_M'!$E$1,'QUANDL MULTPL SP500_DIV_YIELD_M'!$A$1:$G$1,0))</f>
        <v>2.0299999999999998</v>
      </c>
      <c r="I914" s="5">
        <f t="shared" si="84"/>
        <v>1.074419923952831E-2</v>
      </c>
      <c r="J914" s="1">
        <f>A914/24/60/60+DATE(1970,1,1)</f>
        <v>42760.604166666672</v>
      </c>
      <c r="K914" s="3">
        <f t="shared" si="87"/>
        <v>1</v>
      </c>
      <c r="L914" s="6">
        <f>(1+Chart!$F$4)^(1/(365/K914))-1</f>
        <v>6.6592785027408397E-5</v>
      </c>
      <c r="M914" s="6">
        <f t="shared" si="88"/>
        <v>1.8022944219930892E-5</v>
      </c>
      <c r="N914" s="6">
        <f t="shared" si="89"/>
        <v>2.9279580574970154E-5</v>
      </c>
      <c r="O914">
        <f>O913*(B914/B913)</f>
        <v>206.75530105000135</v>
      </c>
      <c r="P914">
        <f t="shared" si="85"/>
        <v>2017</v>
      </c>
      <c r="Q914" s="1">
        <f t="shared" si="86"/>
        <v>42760.604166666672</v>
      </c>
      <c r="R914">
        <f>IF(B915="",R913,IF(Q914&gt;=Chart!$F$2,E914,0))</f>
        <v>0</v>
      </c>
      <c r="S914">
        <f>IF(B915="",S913,IFERROR(IF(AND(R914&gt;0,R913=0),R914,(1+(B915/B914-1)*Calc!$Z$1)*S913),0))</f>
        <v>0</v>
      </c>
      <c r="T914">
        <f>IF(B915="",T913,IFERROR(IF(AND(R914&gt;0,R913=0),R914,(1+(B915/B914-1)*Calc!$Z$1-L915)*T913),0))</f>
        <v>0</v>
      </c>
      <c r="U914">
        <f>IF(B915="",U913,IFERROR(IF(AND(R914&gt;0,R913=0),R914,(1+(B915/B914-1)*Calc!$Z$1-M915*2)*U913),0))</f>
        <v>0</v>
      </c>
      <c r="V914">
        <f>IF(B915="",V913,IFERROR(IF(AND(R914&gt;0,R913=0),R914,(1+(B915/B914-1)*Calc!$Z$1-N915*2)*V913),0))</f>
        <v>0</v>
      </c>
      <c r="W914">
        <f>IF(ISNUMBER(C914),C914,W913)</f>
        <v>0.66</v>
      </c>
      <c r="Y914" s="1" t="e">
        <f>IF(AND(Q914&gt;=Chart!$F$2,Q914&lt;=Chart!$F$3),Q914,#N/A)</f>
        <v>#N/A</v>
      </c>
      <c r="Z914" t="e">
        <f>IF(AND(Q914&gt;=Chart!$F$2,Q914&lt;=Chart!$F$3),R914,#N/A)</f>
        <v>#N/A</v>
      </c>
      <c r="AA914" t="e">
        <f>IF(AND(Q914&gt;=Chart!$F$2,Q914&lt;=Chart!$F$3),S914,#N/A)</f>
        <v>#N/A</v>
      </c>
      <c r="AB914" t="e">
        <f>IF(AND(Q914&gt;=Chart!$F$2,Q914&lt;=Chart!$F$3),T914,#N/A)</f>
        <v>#N/A</v>
      </c>
      <c r="AC914" t="e">
        <f>IF(AND(Q914&gt;=Chart!$F$2,Q914&lt;=Chart!$F$3),U914,#N/A)</f>
        <v>#N/A</v>
      </c>
      <c r="AD914" t="e">
        <f>IF(AND(Q914&gt;=Chart!$F$2,Q914&lt;=Chart!$F$3),V914,#N/A)</f>
        <v>#N/A</v>
      </c>
      <c r="AE914" t="e">
        <f>IF(AND(Q914&gt;=Chart!$F$2,Q914&lt;=Chart!$F$3),I914,#N/A)</f>
        <v>#N/A</v>
      </c>
      <c r="AF914" t="e">
        <f>IF(AND(Q914&gt;=Chart!$F$2,Q914&lt;=Chart!$F$3),H914/100,#N/A)</f>
        <v>#N/A</v>
      </c>
      <c r="AG914" t="e">
        <f>IF(AND(Q914&gt;=Chart!$F$2,Q914&lt;=Chart!$F$3),W914/100,#N/A)</f>
        <v>#N/A</v>
      </c>
    </row>
    <row r="915" spans="1:33" x14ac:dyDescent="0.25">
      <c r="A915">
        <v>1485441000</v>
      </c>
      <c r="B915">
        <f>INDEX('Daily Data ADJ'!$1:$1048576,MATCH(Calc!$A915,'Daily Data ADJ'!$A:$A,0),MATCH("SPY, CBOE BZX: Close",'Daily Data ADJ'!$1:$1,0))</f>
        <v>206.53915228</v>
      </c>
      <c r="C915">
        <f>INDEX('Daily Data ADJ'!$1:$1048576,MATCH(Calc!$A915,'Daily Data ADJ'!$A:$A,0),MATCH("EFFR, FRED: Close",'Daily Data ADJ'!$1:$1,0))</f>
        <v>0.66</v>
      </c>
      <c r="D915" t="str">
        <f>INDEX('Daily Data ADJ'!$1:$1048576,MATCH(Calc!$A915,'Daily Data ADJ'!$A:$A,1),MATCH("SOFR, FRED: Close",'Daily Data ADJ'!$1:$1,0))</f>
        <v>NaN</v>
      </c>
      <c r="E915">
        <f>INDEX('Daily Data ADJ'!$1:$1048576,MATCH(Calc!$A915,'Daily Data ADJ'!$A:$A,0),MATCH("UPRO, CBOE BZX: Close",'Daily Data ADJ'!$1:$1,0))</f>
        <v>14.379166469999999</v>
      </c>
      <c r="F915">
        <f>INDEX('Daily Data ADJ'!$1:$1048576,MATCH(Calc!$A915,'Daily Data ADJ'!$A:$A,0),MATCH("ES1!, CME_MINI: Close",'Daily Data ADJ'!$1:$1,0))</f>
        <v>2294</v>
      </c>
      <c r="G915">
        <f>INDEX('Daily Data ADJ'!$1:$1048576,MATCH(Calc!$A915,'Daily Data ADJ'!$A:$A,0),MATCH("ES2!, CME_MINI: Close",'Daily Data ADJ'!$1:$1,0))</f>
        <v>2288.75</v>
      </c>
      <c r="H915">
        <f>INDEX('QUANDL MULTPL SP500_DIV_YIELD_M'!$A:$G,MATCH(Calc!$A915,'QUANDL MULTPL SP500_DIV_YIELD_M'!$A:$A,1),MATCH('QUANDL MULTPL SP500_DIV_YIELD_M'!$E$1,'QUANDL MULTPL SP500_DIV_YIELD_M'!$A$1:$G$1,0))</f>
        <v>2.0299999999999998</v>
      </c>
      <c r="I915" s="5">
        <f t="shared" si="84"/>
        <v>1.1177062035250832E-2</v>
      </c>
      <c r="J915" s="1">
        <f>A915/24/60/60+DATE(1970,1,1)</f>
        <v>42761.604166666672</v>
      </c>
      <c r="K915" s="3">
        <f t="shared" si="87"/>
        <v>1</v>
      </c>
      <c r="L915" s="6">
        <f>(1+Chart!$F$4)^(1/(365/K915))-1</f>
        <v>6.6592785027408397E-5</v>
      </c>
      <c r="M915" s="6">
        <f t="shared" si="88"/>
        <v>1.8022944219930892E-5</v>
      </c>
      <c r="N915" s="6">
        <f t="shared" si="89"/>
        <v>3.0452683531523306E-5</v>
      </c>
      <c r="O915">
        <f>O914*(B915/B914)</f>
        <v>206.53915228000133</v>
      </c>
      <c r="P915">
        <f t="shared" si="85"/>
        <v>2017</v>
      </c>
      <c r="Q915" s="1">
        <f t="shared" si="86"/>
        <v>42761.604166666672</v>
      </c>
      <c r="R915">
        <f>IF(B916="",R914,IF(Q915&gt;=Chart!$F$2,E915,0))</f>
        <v>0</v>
      </c>
      <c r="S915">
        <f>IF(B916="",S914,IFERROR(IF(AND(R915&gt;0,R914=0),R915,(1+(B916/B915-1)*Calc!$Z$1)*S914),0))</f>
        <v>0</v>
      </c>
      <c r="T915">
        <f>IF(B916="",T914,IFERROR(IF(AND(R915&gt;0,R914=0),R915,(1+(B916/B915-1)*Calc!$Z$1-L916)*T914),0))</f>
        <v>0</v>
      </c>
      <c r="U915">
        <f>IF(B916="",U914,IFERROR(IF(AND(R915&gt;0,R914=0),R915,(1+(B916/B915-1)*Calc!$Z$1-M916*2)*U914),0))</f>
        <v>0</v>
      </c>
      <c r="V915">
        <f>IF(B916="",V914,IFERROR(IF(AND(R915&gt;0,R914=0),R915,(1+(B916/B915-1)*Calc!$Z$1-N916*2)*V914),0))</f>
        <v>0</v>
      </c>
      <c r="W915">
        <f>IF(ISNUMBER(C915),C915,W914)</f>
        <v>0.66</v>
      </c>
      <c r="Y915" s="1" t="e">
        <f>IF(AND(Q915&gt;=Chart!$F$2,Q915&lt;=Chart!$F$3),Q915,#N/A)</f>
        <v>#N/A</v>
      </c>
      <c r="Z915" t="e">
        <f>IF(AND(Q915&gt;=Chart!$F$2,Q915&lt;=Chart!$F$3),R915,#N/A)</f>
        <v>#N/A</v>
      </c>
      <c r="AA915" t="e">
        <f>IF(AND(Q915&gt;=Chart!$F$2,Q915&lt;=Chart!$F$3),S915,#N/A)</f>
        <v>#N/A</v>
      </c>
      <c r="AB915" t="e">
        <f>IF(AND(Q915&gt;=Chart!$F$2,Q915&lt;=Chart!$F$3),T915,#N/A)</f>
        <v>#N/A</v>
      </c>
      <c r="AC915" t="e">
        <f>IF(AND(Q915&gt;=Chart!$F$2,Q915&lt;=Chart!$F$3),U915,#N/A)</f>
        <v>#N/A</v>
      </c>
      <c r="AD915" t="e">
        <f>IF(AND(Q915&gt;=Chart!$F$2,Q915&lt;=Chart!$F$3),V915,#N/A)</f>
        <v>#N/A</v>
      </c>
      <c r="AE915" t="e">
        <f>IF(AND(Q915&gt;=Chart!$F$2,Q915&lt;=Chart!$F$3),I915,#N/A)</f>
        <v>#N/A</v>
      </c>
      <c r="AF915" t="e">
        <f>IF(AND(Q915&gt;=Chart!$F$2,Q915&lt;=Chart!$F$3),H915/100,#N/A)</f>
        <v>#N/A</v>
      </c>
      <c r="AG915" t="e">
        <f>IF(AND(Q915&gt;=Chart!$F$2,Q915&lt;=Chart!$F$3),W915/100,#N/A)</f>
        <v>#N/A</v>
      </c>
    </row>
    <row r="916" spans="1:33" x14ac:dyDescent="0.25">
      <c r="A916">
        <v>1485527400</v>
      </c>
      <c r="B916">
        <f>INDEX('Daily Data ADJ'!$1:$1048576,MATCH(Calc!$A916,'Daily Data ADJ'!$A:$A,0),MATCH("SPY, CBOE BZX: Close",'Daily Data ADJ'!$1:$1,0))</f>
        <v>206.21492913</v>
      </c>
      <c r="C916">
        <f>INDEX('Daily Data ADJ'!$1:$1048576,MATCH(Calc!$A916,'Daily Data ADJ'!$A:$A,0),MATCH("EFFR, FRED: Close",'Daily Data ADJ'!$1:$1,0))</f>
        <v>0.66</v>
      </c>
      <c r="D916" t="str">
        <f>INDEX('Daily Data ADJ'!$1:$1048576,MATCH(Calc!$A916,'Daily Data ADJ'!$A:$A,1),MATCH("SOFR, FRED: Close",'Daily Data ADJ'!$1:$1,0))</f>
        <v>NaN</v>
      </c>
      <c r="E916">
        <f>INDEX('Daily Data ADJ'!$1:$1048576,MATCH(Calc!$A916,'Daily Data ADJ'!$A:$A,0),MATCH("UPRO, CBOE BZX: Close",'Daily Data ADJ'!$1:$1,0))</f>
        <v>14.32846612</v>
      </c>
      <c r="F916">
        <f>INDEX('Daily Data ADJ'!$1:$1048576,MATCH(Calc!$A916,'Daily Data ADJ'!$A:$A,0),MATCH("ES1!, CME_MINI: Close",'Daily Data ADJ'!$1:$1,0))</f>
        <v>2289</v>
      </c>
      <c r="G916">
        <f>INDEX('Daily Data ADJ'!$1:$1048576,MATCH(Calc!$A916,'Daily Data ADJ'!$A:$A,0),MATCH("ES2!, CME_MINI: Close",'Daily Data ADJ'!$1:$1,0))</f>
        <v>2284</v>
      </c>
      <c r="H916">
        <f>INDEX('QUANDL MULTPL SP500_DIV_YIELD_M'!$A:$G,MATCH(Calc!$A916,'QUANDL MULTPL SP500_DIV_YIELD_M'!$A:$A,1),MATCH('QUANDL MULTPL SP500_DIV_YIELD_M'!$E$1,'QUANDL MULTPL SP500_DIV_YIELD_M'!$A$1:$G$1,0))</f>
        <v>2.0299999999999998</v>
      </c>
      <c r="I916" s="5">
        <f t="shared" si="84"/>
        <v>1.159114697379561E-2</v>
      </c>
      <c r="J916" s="1">
        <f>A916/24/60/60+DATE(1970,1,1)</f>
        <v>42762.604166666672</v>
      </c>
      <c r="K916" s="3">
        <f t="shared" si="87"/>
        <v>1</v>
      </c>
      <c r="L916" s="6">
        <f>(1+Chart!$F$4)^(1/(365/K916))-1</f>
        <v>6.6592785027408397E-5</v>
      </c>
      <c r="M916" s="6">
        <f t="shared" si="88"/>
        <v>1.8022944219930892E-5</v>
      </c>
      <c r="N916" s="6">
        <f t="shared" si="89"/>
        <v>3.1574427959535356E-5</v>
      </c>
      <c r="O916">
        <f>O915*(B916/B915)</f>
        <v>206.21492913000134</v>
      </c>
      <c r="P916">
        <f t="shared" si="85"/>
        <v>2017</v>
      </c>
      <c r="Q916" s="1">
        <f t="shared" si="86"/>
        <v>42762.604166666672</v>
      </c>
      <c r="R916">
        <f>IF(B917="",R915,IF(Q916&gt;=Chart!$F$2,E916,0))</f>
        <v>0</v>
      </c>
      <c r="S916">
        <f>IF(B917="",S915,IFERROR(IF(AND(R916&gt;0,R915=0),R916,(1+(B917/B916-1)*Calc!$Z$1)*S915),0))</f>
        <v>0</v>
      </c>
      <c r="T916">
        <f>IF(B917="",T915,IFERROR(IF(AND(R916&gt;0,R915=0),R916,(1+(B917/B916-1)*Calc!$Z$1-L917)*T915),0))</f>
        <v>0</v>
      </c>
      <c r="U916">
        <f>IF(B917="",U915,IFERROR(IF(AND(R916&gt;0,R915=0),R916,(1+(B917/B916-1)*Calc!$Z$1-M917*2)*U915),0))</f>
        <v>0</v>
      </c>
      <c r="V916">
        <f>IF(B917="",V915,IFERROR(IF(AND(R916&gt;0,R915=0),R916,(1+(B917/B916-1)*Calc!$Z$1-N917*2)*V915),0))</f>
        <v>0</v>
      </c>
      <c r="W916">
        <f>IF(ISNUMBER(C916),C916,W915)</f>
        <v>0.66</v>
      </c>
      <c r="Y916" s="1" t="e">
        <f>IF(AND(Q916&gt;=Chart!$F$2,Q916&lt;=Chart!$F$3),Q916,#N/A)</f>
        <v>#N/A</v>
      </c>
      <c r="Z916" t="e">
        <f>IF(AND(Q916&gt;=Chart!$F$2,Q916&lt;=Chart!$F$3),R916,#N/A)</f>
        <v>#N/A</v>
      </c>
      <c r="AA916" t="e">
        <f>IF(AND(Q916&gt;=Chart!$F$2,Q916&lt;=Chart!$F$3),S916,#N/A)</f>
        <v>#N/A</v>
      </c>
      <c r="AB916" t="e">
        <f>IF(AND(Q916&gt;=Chart!$F$2,Q916&lt;=Chart!$F$3),T916,#N/A)</f>
        <v>#N/A</v>
      </c>
      <c r="AC916" t="e">
        <f>IF(AND(Q916&gt;=Chart!$F$2,Q916&lt;=Chart!$F$3),U916,#N/A)</f>
        <v>#N/A</v>
      </c>
      <c r="AD916" t="e">
        <f>IF(AND(Q916&gt;=Chart!$F$2,Q916&lt;=Chart!$F$3),V916,#N/A)</f>
        <v>#N/A</v>
      </c>
      <c r="AE916" t="e">
        <f>IF(AND(Q916&gt;=Chart!$F$2,Q916&lt;=Chart!$F$3),I916,#N/A)</f>
        <v>#N/A</v>
      </c>
      <c r="AF916" t="e">
        <f>IF(AND(Q916&gt;=Chart!$F$2,Q916&lt;=Chart!$F$3),H916/100,#N/A)</f>
        <v>#N/A</v>
      </c>
      <c r="AG916" t="e">
        <f>IF(AND(Q916&gt;=Chart!$F$2,Q916&lt;=Chart!$F$3),W916/100,#N/A)</f>
        <v>#N/A</v>
      </c>
    </row>
    <row r="917" spans="1:33" x14ac:dyDescent="0.25">
      <c r="A917">
        <v>1485786600</v>
      </c>
      <c r="B917">
        <f>INDEX('Daily Data ADJ'!$1:$1048576,MATCH(Calc!$A917,'Daily Data ADJ'!$A:$A,0),MATCH("SPY, CBOE BZX: Close",'Daily Data ADJ'!$1:$1,0))</f>
        <v>204.93604893</v>
      </c>
      <c r="C917">
        <f>INDEX('Daily Data ADJ'!$1:$1048576,MATCH(Calc!$A917,'Daily Data ADJ'!$A:$A,0),MATCH("EFFR, FRED: Close",'Daily Data ADJ'!$1:$1,0))</f>
        <v>0.66</v>
      </c>
      <c r="D917" t="str">
        <f>INDEX('Daily Data ADJ'!$1:$1048576,MATCH(Calc!$A917,'Daily Data ADJ'!$A:$A,1),MATCH("SOFR, FRED: Close",'Daily Data ADJ'!$1:$1,0))</f>
        <v>NaN</v>
      </c>
      <c r="E917">
        <f>INDEX('Daily Data ADJ'!$1:$1048576,MATCH(Calc!$A917,'Daily Data ADJ'!$A:$A,0),MATCH("UPRO, CBOE BZX: Close",'Daily Data ADJ'!$1:$1,0))</f>
        <v>14.070059880000001</v>
      </c>
      <c r="F917">
        <f>INDEX('Daily Data ADJ'!$1:$1048576,MATCH(Calc!$A917,'Daily Data ADJ'!$A:$A,0),MATCH("ES1!, CME_MINI: Close",'Daily Data ADJ'!$1:$1,0))</f>
        <v>2276</v>
      </c>
      <c r="G917">
        <f>INDEX('Daily Data ADJ'!$1:$1048576,MATCH(Calc!$A917,'Daily Data ADJ'!$A:$A,0),MATCH("ES2!, CME_MINI: Close",'Daily Data ADJ'!$1:$1,0))</f>
        <v>2271</v>
      </c>
      <c r="H917">
        <f>INDEX('QUANDL MULTPL SP500_DIV_YIELD_M'!$A:$G,MATCH(Calc!$A917,'QUANDL MULTPL SP500_DIV_YIELD_M'!$A:$A,1),MATCH('QUANDL MULTPL SP500_DIV_YIELD_M'!$E$1,'QUANDL MULTPL SP500_DIV_YIELD_M'!$A$1:$G$1,0))</f>
        <v>2.0299999999999998</v>
      </c>
      <c r="I917" s="5">
        <f t="shared" si="84"/>
        <v>1.1541567938424549E-2</v>
      </c>
      <c r="J917" s="1">
        <f>A917/24/60/60+DATE(1970,1,1)</f>
        <v>42765.604166666672</v>
      </c>
      <c r="K917" s="3">
        <f t="shared" si="87"/>
        <v>3</v>
      </c>
      <c r="L917" s="6">
        <f>(1+Chart!$F$4)^(1/(365/K917))-1</f>
        <v>1.9979165917494157E-4</v>
      </c>
      <c r="M917" s="6">
        <f t="shared" si="88"/>
        <v>5.4069807144951909E-5</v>
      </c>
      <c r="N917" s="6">
        <f t="shared" si="89"/>
        <v>9.4323397130224862E-5</v>
      </c>
      <c r="O917">
        <f>O916*(B917/B916)</f>
        <v>204.93604893000131</v>
      </c>
      <c r="P917">
        <f t="shared" si="85"/>
        <v>2017</v>
      </c>
      <c r="Q917" s="1">
        <f t="shared" si="86"/>
        <v>42765.604166666672</v>
      </c>
      <c r="R917">
        <f>IF(B918="",R916,IF(Q917&gt;=Chart!$F$2,E917,0))</f>
        <v>0</v>
      </c>
      <c r="S917">
        <f>IF(B918="",S916,IFERROR(IF(AND(R917&gt;0,R916=0),R917,(1+(B918/B917-1)*Calc!$Z$1)*S916),0))</f>
        <v>0</v>
      </c>
      <c r="T917">
        <f>IF(B918="",T916,IFERROR(IF(AND(R917&gt;0,R916=0),R917,(1+(B918/B917-1)*Calc!$Z$1-L918)*T916),0))</f>
        <v>0</v>
      </c>
      <c r="U917">
        <f>IF(B918="",U916,IFERROR(IF(AND(R917&gt;0,R916=0),R917,(1+(B918/B917-1)*Calc!$Z$1-M918*2)*U916),0))</f>
        <v>0</v>
      </c>
      <c r="V917">
        <f>IF(B918="",V916,IFERROR(IF(AND(R917&gt;0,R916=0),R917,(1+(B918/B917-1)*Calc!$Z$1-N918*2)*V916),0))</f>
        <v>0</v>
      </c>
      <c r="W917">
        <f>IF(ISNUMBER(C917),C917,W916)</f>
        <v>0.66</v>
      </c>
      <c r="Y917" s="1" t="e">
        <f>IF(AND(Q917&gt;=Chart!$F$2,Q917&lt;=Chart!$F$3),Q917,#N/A)</f>
        <v>#N/A</v>
      </c>
      <c r="Z917" t="e">
        <f>IF(AND(Q917&gt;=Chart!$F$2,Q917&lt;=Chart!$F$3),R917,#N/A)</f>
        <v>#N/A</v>
      </c>
      <c r="AA917" t="e">
        <f>IF(AND(Q917&gt;=Chart!$F$2,Q917&lt;=Chart!$F$3),S917,#N/A)</f>
        <v>#N/A</v>
      </c>
      <c r="AB917" t="e">
        <f>IF(AND(Q917&gt;=Chart!$F$2,Q917&lt;=Chart!$F$3),T917,#N/A)</f>
        <v>#N/A</v>
      </c>
      <c r="AC917" t="e">
        <f>IF(AND(Q917&gt;=Chart!$F$2,Q917&lt;=Chart!$F$3),U917,#N/A)</f>
        <v>#N/A</v>
      </c>
      <c r="AD917" t="e">
        <f>IF(AND(Q917&gt;=Chart!$F$2,Q917&lt;=Chart!$F$3),V917,#N/A)</f>
        <v>#N/A</v>
      </c>
      <c r="AE917" t="e">
        <f>IF(AND(Q917&gt;=Chart!$F$2,Q917&lt;=Chart!$F$3),I917,#N/A)</f>
        <v>#N/A</v>
      </c>
      <c r="AF917" t="e">
        <f>IF(AND(Q917&gt;=Chart!$F$2,Q917&lt;=Chart!$F$3),H917/100,#N/A)</f>
        <v>#N/A</v>
      </c>
      <c r="AG917" t="e">
        <f>IF(AND(Q917&gt;=Chart!$F$2,Q917&lt;=Chart!$F$3),W917/100,#N/A)</f>
        <v>#N/A</v>
      </c>
    </row>
    <row r="918" spans="1:33" x14ac:dyDescent="0.25">
      <c r="A918">
        <v>1485873000</v>
      </c>
      <c r="B918">
        <f>INDEX('Daily Data ADJ'!$1:$1048576,MATCH(Calc!$A918,'Daily Data ADJ'!$A:$A,0),MATCH("SPY, CBOE BZX: Close",'Daily Data ADJ'!$1:$1,0))</f>
        <v>204.91803652999999</v>
      </c>
      <c r="C918">
        <f>INDEX('Daily Data ADJ'!$1:$1048576,MATCH(Calc!$A918,'Daily Data ADJ'!$A:$A,0),MATCH("EFFR, FRED: Close",'Daily Data ADJ'!$1:$1,0))</f>
        <v>0.56000000000000005</v>
      </c>
      <c r="D918" t="str">
        <f>INDEX('Daily Data ADJ'!$1:$1048576,MATCH(Calc!$A918,'Daily Data ADJ'!$A:$A,1),MATCH("SOFR, FRED: Close",'Daily Data ADJ'!$1:$1,0))</f>
        <v>NaN</v>
      </c>
      <c r="E918">
        <f>INDEX('Daily Data ADJ'!$1:$1048576,MATCH(Calc!$A918,'Daily Data ADJ'!$A:$A,0),MATCH("UPRO, CBOE BZX: Close",'Daily Data ADJ'!$1:$1,0))</f>
        <v>14.06188279</v>
      </c>
      <c r="F918">
        <f>INDEX('Daily Data ADJ'!$1:$1048576,MATCH(Calc!$A918,'Daily Data ADJ'!$A:$A,0),MATCH("ES1!, CME_MINI: Close",'Daily Data ADJ'!$1:$1,0))</f>
        <v>2274.5</v>
      </c>
      <c r="G918">
        <f>INDEX('Daily Data ADJ'!$1:$1048576,MATCH(Calc!$A918,'Daily Data ADJ'!$A:$A,0),MATCH("ES2!, CME_MINI: Close",'Daily Data ADJ'!$1:$1,0))</f>
        <v>2269.25</v>
      </c>
      <c r="H918">
        <f>INDEX('QUANDL MULTPL SP500_DIV_YIELD_M'!$A:$G,MATCH(Calc!$A918,'QUANDL MULTPL SP500_DIV_YIELD_M'!$A:$A,1),MATCH('QUANDL MULTPL SP500_DIV_YIELD_M'!$E$1,'QUANDL MULTPL SP500_DIV_YIELD_M'!$A$1:$G$1,0))</f>
        <v>2.02</v>
      </c>
      <c r="I918" s="5">
        <f t="shared" si="84"/>
        <v>1.0999119133262018E-2</v>
      </c>
      <c r="J918" s="1">
        <f>A918/24/60/60+DATE(1970,1,1)</f>
        <v>42766.604166666672</v>
      </c>
      <c r="K918" s="3">
        <f t="shared" si="87"/>
        <v>1</v>
      </c>
      <c r="L918" s="6">
        <f>(1+Chart!$F$4)^(1/(365/K918))-1</f>
        <v>6.6592785027408397E-5</v>
      </c>
      <c r="M918" s="6">
        <f t="shared" si="88"/>
        <v>1.5299783599154182E-5</v>
      </c>
      <c r="N918" s="6">
        <f t="shared" si="89"/>
        <v>2.9970500490916763E-5</v>
      </c>
      <c r="O918">
        <f>O917*(B918/B917)</f>
        <v>204.9180365300013</v>
      </c>
      <c r="P918">
        <f t="shared" si="85"/>
        <v>2017</v>
      </c>
      <c r="Q918" s="1">
        <f t="shared" si="86"/>
        <v>42766.604166666672</v>
      </c>
      <c r="R918">
        <f>IF(B919="",R917,IF(Q918&gt;=Chart!$F$2,E918,0))</f>
        <v>0</v>
      </c>
      <c r="S918">
        <f>IF(B919="",S917,IFERROR(IF(AND(R918&gt;0,R917=0),R918,(1+(B919/B918-1)*Calc!$Z$1)*S917),0))</f>
        <v>0</v>
      </c>
      <c r="T918">
        <f>IF(B919="",T917,IFERROR(IF(AND(R918&gt;0,R917=0),R918,(1+(B919/B918-1)*Calc!$Z$1-L919)*T917),0))</f>
        <v>0</v>
      </c>
      <c r="U918">
        <f>IF(B919="",U917,IFERROR(IF(AND(R918&gt;0,R917=0),R918,(1+(B919/B918-1)*Calc!$Z$1-M919*2)*U917),0))</f>
        <v>0</v>
      </c>
      <c r="V918">
        <f>IF(B919="",V917,IFERROR(IF(AND(R918&gt;0,R917=0),R918,(1+(B919/B918-1)*Calc!$Z$1-N919*2)*V917),0))</f>
        <v>0</v>
      </c>
      <c r="W918">
        <f>IF(ISNUMBER(C918),C918,W917)</f>
        <v>0.56000000000000005</v>
      </c>
      <c r="Y918" s="1" t="e">
        <f>IF(AND(Q918&gt;=Chart!$F$2,Q918&lt;=Chart!$F$3),Q918,#N/A)</f>
        <v>#N/A</v>
      </c>
      <c r="Z918" t="e">
        <f>IF(AND(Q918&gt;=Chart!$F$2,Q918&lt;=Chart!$F$3),R918,#N/A)</f>
        <v>#N/A</v>
      </c>
      <c r="AA918" t="e">
        <f>IF(AND(Q918&gt;=Chart!$F$2,Q918&lt;=Chart!$F$3),S918,#N/A)</f>
        <v>#N/A</v>
      </c>
      <c r="AB918" t="e">
        <f>IF(AND(Q918&gt;=Chart!$F$2,Q918&lt;=Chart!$F$3),T918,#N/A)</f>
        <v>#N/A</v>
      </c>
      <c r="AC918" t="e">
        <f>IF(AND(Q918&gt;=Chart!$F$2,Q918&lt;=Chart!$F$3),U918,#N/A)</f>
        <v>#N/A</v>
      </c>
      <c r="AD918" t="e">
        <f>IF(AND(Q918&gt;=Chart!$F$2,Q918&lt;=Chart!$F$3),V918,#N/A)</f>
        <v>#N/A</v>
      </c>
      <c r="AE918" t="e">
        <f>IF(AND(Q918&gt;=Chart!$F$2,Q918&lt;=Chart!$F$3),I918,#N/A)</f>
        <v>#N/A</v>
      </c>
      <c r="AF918" t="e">
        <f>IF(AND(Q918&gt;=Chart!$F$2,Q918&lt;=Chart!$F$3),H918/100,#N/A)</f>
        <v>#N/A</v>
      </c>
      <c r="AG918" t="e">
        <f>IF(AND(Q918&gt;=Chart!$F$2,Q918&lt;=Chart!$F$3),W918/100,#N/A)</f>
        <v>#N/A</v>
      </c>
    </row>
    <row r="919" spans="1:33" x14ac:dyDescent="0.25">
      <c r="A919">
        <v>1485959400</v>
      </c>
      <c r="B919">
        <f>INDEX('Daily Data ADJ'!$1:$1048576,MATCH(Calc!$A919,'Daily Data ADJ'!$A:$A,0),MATCH("SPY, CBOE BZX: Close",'Daily Data ADJ'!$1:$1,0))</f>
        <v>204.99909231999999</v>
      </c>
      <c r="C919">
        <f>INDEX('Daily Data ADJ'!$1:$1048576,MATCH(Calc!$A919,'Daily Data ADJ'!$A:$A,0),MATCH("EFFR, FRED: Close",'Daily Data ADJ'!$1:$1,0))</f>
        <v>0.66</v>
      </c>
      <c r="D919" t="str">
        <f>INDEX('Daily Data ADJ'!$1:$1048576,MATCH(Calc!$A919,'Daily Data ADJ'!$A:$A,1),MATCH("SOFR, FRED: Close",'Daily Data ADJ'!$1:$1,0))</f>
        <v>NaN</v>
      </c>
      <c r="E919">
        <f>INDEX('Daily Data ADJ'!$1:$1048576,MATCH(Calc!$A919,'Daily Data ADJ'!$A:$A,0),MATCH("UPRO, CBOE BZX: Close",'Daily Data ADJ'!$1:$1,0))</f>
        <v>14.070059880000001</v>
      </c>
      <c r="F919">
        <f>INDEX('Daily Data ADJ'!$1:$1048576,MATCH(Calc!$A919,'Daily Data ADJ'!$A:$A,0),MATCH("ES1!, CME_MINI: Close",'Daily Data ADJ'!$1:$1,0))</f>
        <v>2274.5</v>
      </c>
      <c r="G919">
        <f>INDEX('Daily Data ADJ'!$1:$1048576,MATCH(Calc!$A919,'Daily Data ADJ'!$A:$A,0),MATCH("ES2!, CME_MINI: Close",'Daily Data ADJ'!$1:$1,0))</f>
        <v>2269.25</v>
      </c>
      <c r="H919">
        <f>INDEX('QUANDL MULTPL SP500_DIV_YIELD_M'!$A:$G,MATCH(Calc!$A919,'QUANDL MULTPL SP500_DIV_YIELD_M'!$A:$A,1),MATCH('QUANDL MULTPL SP500_DIV_YIELD_M'!$E$1,'QUANDL MULTPL SP500_DIV_YIELD_M'!$A$1:$G$1,0))</f>
        <v>2.02</v>
      </c>
      <c r="I919" s="5">
        <f t="shared" si="84"/>
        <v>1.0999119133262018E-2</v>
      </c>
      <c r="J919" s="1">
        <f>A919/24/60/60+DATE(1970,1,1)</f>
        <v>42767.604166666672</v>
      </c>
      <c r="K919" s="3">
        <f t="shared" si="87"/>
        <v>1</v>
      </c>
      <c r="L919" s="6">
        <f>(1+Chart!$F$4)^(1/(365/K919))-1</f>
        <v>6.6592785027408397E-5</v>
      </c>
      <c r="M919" s="6">
        <f t="shared" si="88"/>
        <v>1.8022944219930892E-5</v>
      </c>
      <c r="N919" s="6">
        <f t="shared" si="89"/>
        <v>2.9970500490916763E-5</v>
      </c>
      <c r="O919">
        <f>O918*(B919/B918)</f>
        <v>204.9990923200013</v>
      </c>
      <c r="P919">
        <f t="shared" si="85"/>
        <v>2017</v>
      </c>
      <c r="Q919" s="1">
        <f t="shared" si="86"/>
        <v>42767.604166666672</v>
      </c>
      <c r="R919">
        <f>IF(B920="",R918,IF(Q919&gt;=Chart!$F$2,E919,0))</f>
        <v>0</v>
      </c>
      <c r="S919">
        <f>IF(B920="",S918,IFERROR(IF(AND(R919&gt;0,R918=0),R919,(1+(B920/B919-1)*Calc!$Z$1)*S918),0))</f>
        <v>0</v>
      </c>
      <c r="T919">
        <f>IF(B920="",T918,IFERROR(IF(AND(R919&gt;0,R918=0),R919,(1+(B920/B919-1)*Calc!$Z$1-L920)*T918),0))</f>
        <v>0</v>
      </c>
      <c r="U919">
        <f>IF(B920="",U918,IFERROR(IF(AND(R919&gt;0,R918=0),R919,(1+(B920/B919-1)*Calc!$Z$1-M920*2)*U918),0))</f>
        <v>0</v>
      </c>
      <c r="V919">
        <f>IF(B920="",V918,IFERROR(IF(AND(R919&gt;0,R918=0),R919,(1+(B920/B919-1)*Calc!$Z$1-N920*2)*V918),0))</f>
        <v>0</v>
      </c>
      <c r="W919">
        <f>IF(ISNUMBER(C919),C919,W918)</f>
        <v>0.66</v>
      </c>
      <c r="Y919" s="1" t="e">
        <f>IF(AND(Q919&gt;=Chart!$F$2,Q919&lt;=Chart!$F$3),Q919,#N/A)</f>
        <v>#N/A</v>
      </c>
      <c r="Z919" t="e">
        <f>IF(AND(Q919&gt;=Chart!$F$2,Q919&lt;=Chart!$F$3),R919,#N/A)</f>
        <v>#N/A</v>
      </c>
      <c r="AA919" t="e">
        <f>IF(AND(Q919&gt;=Chart!$F$2,Q919&lt;=Chart!$F$3),S919,#N/A)</f>
        <v>#N/A</v>
      </c>
      <c r="AB919" t="e">
        <f>IF(AND(Q919&gt;=Chart!$F$2,Q919&lt;=Chart!$F$3),T919,#N/A)</f>
        <v>#N/A</v>
      </c>
      <c r="AC919" t="e">
        <f>IF(AND(Q919&gt;=Chart!$F$2,Q919&lt;=Chart!$F$3),U919,#N/A)</f>
        <v>#N/A</v>
      </c>
      <c r="AD919" t="e">
        <f>IF(AND(Q919&gt;=Chart!$F$2,Q919&lt;=Chart!$F$3),V919,#N/A)</f>
        <v>#N/A</v>
      </c>
      <c r="AE919" t="e">
        <f>IF(AND(Q919&gt;=Chart!$F$2,Q919&lt;=Chart!$F$3),I919,#N/A)</f>
        <v>#N/A</v>
      </c>
      <c r="AF919" t="e">
        <f>IF(AND(Q919&gt;=Chart!$F$2,Q919&lt;=Chart!$F$3),H919/100,#N/A)</f>
        <v>#N/A</v>
      </c>
      <c r="AG919" t="e">
        <f>IF(AND(Q919&gt;=Chart!$F$2,Q919&lt;=Chart!$F$3),W919/100,#N/A)</f>
        <v>#N/A</v>
      </c>
    </row>
    <row r="920" spans="1:33" x14ac:dyDescent="0.25">
      <c r="A920">
        <v>1486045800</v>
      </c>
      <c r="B920">
        <f>INDEX('Daily Data ADJ'!$1:$1048576,MATCH(Calc!$A920,'Daily Data ADJ'!$A:$A,0),MATCH("SPY, CBOE BZX: Close",'Daily Data ADJ'!$1:$1,0))</f>
        <v>205.13418530000001</v>
      </c>
      <c r="C920">
        <f>INDEX('Daily Data ADJ'!$1:$1048576,MATCH(Calc!$A920,'Daily Data ADJ'!$A:$A,0),MATCH("EFFR, FRED: Close",'Daily Data ADJ'!$1:$1,0))</f>
        <v>0.66</v>
      </c>
      <c r="D920" t="str">
        <f>INDEX('Daily Data ADJ'!$1:$1048576,MATCH(Calc!$A920,'Daily Data ADJ'!$A:$A,1),MATCH("SOFR, FRED: Close",'Daily Data ADJ'!$1:$1,0))</f>
        <v>NaN</v>
      </c>
      <c r="E920">
        <f>INDEX('Daily Data ADJ'!$1:$1048576,MATCH(Calc!$A920,'Daily Data ADJ'!$A:$A,0),MATCH("UPRO, CBOE BZX: Close",'Daily Data ADJ'!$1:$1,0))</f>
        <v>14.0896857</v>
      </c>
      <c r="F920">
        <f>INDEX('Daily Data ADJ'!$1:$1048576,MATCH(Calc!$A920,'Daily Data ADJ'!$A:$A,0),MATCH("ES1!, CME_MINI: Close",'Daily Data ADJ'!$1:$1,0))</f>
        <v>2275.5</v>
      </c>
      <c r="G920">
        <f>INDEX('Daily Data ADJ'!$1:$1048576,MATCH(Calc!$A920,'Daily Data ADJ'!$A:$A,0),MATCH("ES2!, CME_MINI: Close",'Daily Data ADJ'!$1:$1,0))</f>
        <v>2270.25</v>
      </c>
      <c r="H920">
        <f>INDEX('QUANDL MULTPL SP500_DIV_YIELD_M'!$A:$G,MATCH(Calc!$A920,'QUANDL MULTPL SP500_DIV_YIELD_M'!$A:$A,1),MATCH('QUANDL MULTPL SP500_DIV_YIELD_M'!$E$1,'QUANDL MULTPL SP500_DIV_YIELD_M'!$A$1:$G$1,0))</f>
        <v>2.02</v>
      </c>
      <c r="I920" s="5">
        <f t="shared" si="84"/>
        <v>1.1003148588956572E-2</v>
      </c>
      <c r="J920" s="1">
        <f>A920/24/60/60+DATE(1970,1,1)</f>
        <v>42768.604166666672</v>
      </c>
      <c r="K920" s="3">
        <f t="shared" si="87"/>
        <v>1</v>
      </c>
      <c r="L920" s="6">
        <f>(1+Chart!$F$4)^(1/(365/K920))-1</f>
        <v>6.6592785027408397E-5</v>
      </c>
      <c r="M920" s="6">
        <f t="shared" si="88"/>
        <v>1.8022944219930892E-5</v>
      </c>
      <c r="N920" s="6">
        <f t="shared" si="89"/>
        <v>2.9981420296198991E-5</v>
      </c>
      <c r="O920">
        <f>O919*(B920/B919)</f>
        <v>205.13418530000132</v>
      </c>
      <c r="P920">
        <f t="shared" si="85"/>
        <v>2017</v>
      </c>
      <c r="Q920" s="1">
        <f t="shared" si="86"/>
        <v>42768.604166666672</v>
      </c>
      <c r="R920">
        <f>IF(B921="",R919,IF(Q920&gt;=Chart!$F$2,E920,0))</f>
        <v>0</v>
      </c>
      <c r="S920">
        <f>IF(B921="",S919,IFERROR(IF(AND(R920&gt;0,R919=0),R920,(1+(B921/B920-1)*Calc!$Z$1)*S919),0))</f>
        <v>0</v>
      </c>
      <c r="T920">
        <f>IF(B921="",T919,IFERROR(IF(AND(R920&gt;0,R919=0),R920,(1+(B921/B920-1)*Calc!$Z$1-L921)*T919),0))</f>
        <v>0</v>
      </c>
      <c r="U920">
        <f>IF(B921="",U919,IFERROR(IF(AND(R920&gt;0,R919=0),R920,(1+(B921/B920-1)*Calc!$Z$1-M921*2)*U919),0))</f>
        <v>0</v>
      </c>
      <c r="V920">
        <f>IF(B921="",V919,IFERROR(IF(AND(R920&gt;0,R919=0),R920,(1+(B921/B920-1)*Calc!$Z$1-N921*2)*V919),0))</f>
        <v>0</v>
      </c>
      <c r="W920">
        <f>IF(ISNUMBER(C920),C920,W919)</f>
        <v>0.66</v>
      </c>
      <c r="Y920" s="1" t="e">
        <f>IF(AND(Q920&gt;=Chart!$F$2,Q920&lt;=Chart!$F$3),Q920,#N/A)</f>
        <v>#N/A</v>
      </c>
      <c r="Z920" t="e">
        <f>IF(AND(Q920&gt;=Chart!$F$2,Q920&lt;=Chart!$F$3),R920,#N/A)</f>
        <v>#N/A</v>
      </c>
      <c r="AA920" t="e">
        <f>IF(AND(Q920&gt;=Chart!$F$2,Q920&lt;=Chart!$F$3),S920,#N/A)</f>
        <v>#N/A</v>
      </c>
      <c r="AB920" t="e">
        <f>IF(AND(Q920&gt;=Chart!$F$2,Q920&lt;=Chart!$F$3),T920,#N/A)</f>
        <v>#N/A</v>
      </c>
      <c r="AC920" t="e">
        <f>IF(AND(Q920&gt;=Chart!$F$2,Q920&lt;=Chart!$F$3),U920,#N/A)</f>
        <v>#N/A</v>
      </c>
      <c r="AD920" t="e">
        <f>IF(AND(Q920&gt;=Chart!$F$2,Q920&lt;=Chart!$F$3),V920,#N/A)</f>
        <v>#N/A</v>
      </c>
      <c r="AE920" t="e">
        <f>IF(AND(Q920&gt;=Chart!$F$2,Q920&lt;=Chart!$F$3),I920,#N/A)</f>
        <v>#N/A</v>
      </c>
      <c r="AF920" t="e">
        <f>IF(AND(Q920&gt;=Chart!$F$2,Q920&lt;=Chart!$F$3),H920/100,#N/A)</f>
        <v>#N/A</v>
      </c>
      <c r="AG920" t="e">
        <f>IF(AND(Q920&gt;=Chart!$F$2,Q920&lt;=Chart!$F$3),W920/100,#N/A)</f>
        <v>#N/A</v>
      </c>
    </row>
    <row r="921" spans="1:33" x14ac:dyDescent="0.25">
      <c r="A921">
        <v>1486132200</v>
      </c>
      <c r="B921">
        <f>INDEX('Daily Data ADJ'!$1:$1048576,MATCH(Calc!$A921,'Daily Data ADJ'!$A:$A,0),MATCH("SPY, CBOE BZX: Close",'Daily Data ADJ'!$1:$1,0))</f>
        <v>206.54815848000001</v>
      </c>
      <c r="C921">
        <f>INDEX('Daily Data ADJ'!$1:$1048576,MATCH(Calc!$A921,'Daily Data ADJ'!$A:$A,0),MATCH("EFFR, FRED: Close",'Daily Data ADJ'!$1:$1,0))</f>
        <v>0.66</v>
      </c>
      <c r="D921" t="str">
        <f>INDEX('Daily Data ADJ'!$1:$1048576,MATCH(Calc!$A921,'Daily Data ADJ'!$A:$A,1),MATCH("SOFR, FRED: Close",'Daily Data ADJ'!$1:$1,0))</f>
        <v>NaN</v>
      </c>
      <c r="E921">
        <f>INDEX('Daily Data ADJ'!$1:$1048576,MATCH(Calc!$A921,'Daily Data ADJ'!$A:$A,0),MATCH("UPRO, CBOE BZX: Close",'Daily Data ADJ'!$1:$1,0))</f>
        <v>14.372624200000001</v>
      </c>
      <c r="F921">
        <f>INDEX('Daily Data ADJ'!$1:$1048576,MATCH(Calc!$A921,'Daily Data ADJ'!$A:$A,0),MATCH("ES1!, CME_MINI: Close",'Daily Data ADJ'!$1:$1,0))</f>
        <v>2291</v>
      </c>
      <c r="G921">
        <f>INDEX('Daily Data ADJ'!$1:$1048576,MATCH(Calc!$A921,'Daily Data ADJ'!$A:$A,0),MATCH("ES2!, CME_MINI: Close",'Daily Data ADJ'!$1:$1,0))</f>
        <v>2285.75</v>
      </c>
      <c r="H921">
        <f>INDEX('QUANDL MULTPL SP500_DIV_YIELD_M'!$A:$G,MATCH(Calc!$A921,'QUANDL MULTPL SP500_DIV_YIELD_M'!$A:$A,1),MATCH('QUANDL MULTPL SP500_DIV_YIELD_M'!$E$1,'QUANDL MULTPL SP500_DIV_YIELD_M'!$A$1:$G$1,0))</f>
        <v>2.02</v>
      </c>
      <c r="I921" s="5">
        <f t="shared" si="84"/>
        <v>1.1065156883894204E-2</v>
      </c>
      <c r="J921" s="1">
        <f>A921/24/60/60+DATE(1970,1,1)</f>
        <v>42769.604166666672</v>
      </c>
      <c r="K921" s="3">
        <f t="shared" si="87"/>
        <v>1</v>
      </c>
      <c r="L921" s="6">
        <f>(1+Chart!$F$4)^(1/(365/K921))-1</f>
        <v>6.6592785027408397E-5</v>
      </c>
      <c r="M921" s="6">
        <f t="shared" si="88"/>
        <v>1.8022944219930892E-5</v>
      </c>
      <c r="N921" s="6">
        <f t="shared" si="89"/>
        <v>3.0149457000971935E-5</v>
      </c>
      <c r="O921">
        <f>O920*(B921/B920)</f>
        <v>206.54815848000132</v>
      </c>
      <c r="P921">
        <f t="shared" si="85"/>
        <v>2017</v>
      </c>
      <c r="Q921" s="1">
        <f t="shared" si="86"/>
        <v>42769.604166666672</v>
      </c>
      <c r="R921">
        <f>IF(B922="",R920,IF(Q921&gt;=Chart!$F$2,E921,0))</f>
        <v>0</v>
      </c>
      <c r="S921">
        <f>IF(B922="",S920,IFERROR(IF(AND(R921&gt;0,R920=0),R921,(1+(B922/B921-1)*Calc!$Z$1)*S920),0))</f>
        <v>0</v>
      </c>
      <c r="T921">
        <f>IF(B922="",T920,IFERROR(IF(AND(R921&gt;0,R920=0),R921,(1+(B922/B921-1)*Calc!$Z$1-L922)*T920),0))</f>
        <v>0</v>
      </c>
      <c r="U921">
        <f>IF(B922="",U920,IFERROR(IF(AND(R921&gt;0,R920=0),R921,(1+(B922/B921-1)*Calc!$Z$1-M922*2)*U920),0))</f>
        <v>0</v>
      </c>
      <c r="V921">
        <f>IF(B922="",V920,IFERROR(IF(AND(R921&gt;0,R920=0),R921,(1+(B922/B921-1)*Calc!$Z$1-N922*2)*V920),0))</f>
        <v>0</v>
      </c>
      <c r="W921">
        <f>IF(ISNUMBER(C921),C921,W920)</f>
        <v>0.66</v>
      </c>
      <c r="Y921" s="1" t="e">
        <f>IF(AND(Q921&gt;=Chart!$F$2,Q921&lt;=Chart!$F$3),Q921,#N/A)</f>
        <v>#N/A</v>
      </c>
      <c r="Z921" t="e">
        <f>IF(AND(Q921&gt;=Chart!$F$2,Q921&lt;=Chart!$F$3),R921,#N/A)</f>
        <v>#N/A</v>
      </c>
      <c r="AA921" t="e">
        <f>IF(AND(Q921&gt;=Chart!$F$2,Q921&lt;=Chart!$F$3),S921,#N/A)</f>
        <v>#N/A</v>
      </c>
      <c r="AB921" t="e">
        <f>IF(AND(Q921&gt;=Chart!$F$2,Q921&lt;=Chart!$F$3),T921,#N/A)</f>
        <v>#N/A</v>
      </c>
      <c r="AC921" t="e">
        <f>IF(AND(Q921&gt;=Chart!$F$2,Q921&lt;=Chart!$F$3),U921,#N/A)</f>
        <v>#N/A</v>
      </c>
      <c r="AD921" t="e">
        <f>IF(AND(Q921&gt;=Chart!$F$2,Q921&lt;=Chart!$F$3),V921,#N/A)</f>
        <v>#N/A</v>
      </c>
      <c r="AE921" t="e">
        <f>IF(AND(Q921&gt;=Chart!$F$2,Q921&lt;=Chart!$F$3),I921,#N/A)</f>
        <v>#N/A</v>
      </c>
      <c r="AF921" t="e">
        <f>IF(AND(Q921&gt;=Chart!$F$2,Q921&lt;=Chart!$F$3),H921/100,#N/A)</f>
        <v>#N/A</v>
      </c>
      <c r="AG921" t="e">
        <f>IF(AND(Q921&gt;=Chart!$F$2,Q921&lt;=Chart!$F$3),W921/100,#N/A)</f>
        <v>#N/A</v>
      </c>
    </row>
    <row r="922" spans="1:33" x14ac:dyDescent="0.25">
      <c r="A922">
        <v>1486391400</v>
      </c>
      <c r="B922">
        <f>INDEX('Daily Data ADJ'!$1:$1048576,MATCH(Calc!$A922,'Daily Data ADJ'!$A:$A,0),MATCH("SPY, CBOE BZX: Close",'Daily Data ADJ'!$1:$1,0))</f>
        <v>206.17890434</v>
      </c>
      <c r="C922">
        <f>INDEX('Daily Data ADJ'!$1:$1048576,MATCH(Calc!$A922,'Daily Data ADJ'!$A:$A,0),MATCH("EFFR, FRED: Close",'Daily Data ADJ'!$1:$1,0))</f>
        <v>0.66</v>
      </c>
      <c r="D922" t="str">
        <f>INDEX('Daily Data ADJ'!$1:$1048576,MATCH(Calc!$A922,'Daily Data ADJ'!$A:$A,1),MATCH("SOFR, FRED: Close",'Daily Data ADJ'!$1:$1,0))</f>
        <v>NaN</v>
      </c>
      <c r="E922">
        <f>INDEX('Daily Data ADJ'!$1:$1048576,MATCH(Calc!$A922,'Daily Data ADJ'!$A:$A,0),MATCH("UPRO, CBOE BZX: Close",'Daily Data ADJ'!$1:$1,0))</f>
        <v>14.312110949999999</v>
      </c>
      <c r="F922">
        <f>INDEX('Daily Data ADJ'!$1:$1048576,MATCH(Calc!$A922,'Daily Data ADJ'!$A:$A,0),MATCH("ES1!, CME_MINI: Close",'Daily Data ADJ'!$1:$1,0))</f>
        <v>2286.5</v>
      </c>
      <c r="G922">
        <f>INDEX('Daily Data ADJ'!$1:$1048576,MATCH(Calc!$A922,'Daily Data ADJ'!$A:$A,0),MATCH("ES2!, CME_MINI: Close",'Daily Data ADJ'!$1:$1,0))</f>
        <v>2281.25</v>
      </c>
      <c r="H922">
        <f>INDEX('QUANDL MULTPL SP500_DIV_YIELD_M'!$A:$G,MATCH(Calc!$A922,'QUANDL MULTPL SP500_DIV_YIELD_M'!$A:$A,1),MATCH('QUANDL MULTPL SP500_DIV_YIELD_M'!$E$1,'QUANDL MULTPL SP500_DIV_YIELD_M'!$A$1:$G$1,0))</f>
        <v>2.02</v>
      </c>
      <c r="I922" s="5">
        <f t="shared" si="84"/>
        <v>1.1047240783532145E-2</v>
      </c>
      <c r="J922" s="1">
        <f>A922/24/60/60+DATE(1970,1,1)</f>
        <v>42772.604166666672</v>
      </c>
      <c r="K922" s="3">
        <f t="shared" si="87"/>
        <v>3</v>
      </c>
      <c r="L922" s="6">
        <f>(1+Chart!$F$4)^(1/(365/K922))-1</f>
        <v>1.9979165917494157E-4</v>
      </c>
      <c r="M922" s="6">
        <f t="shared" si="88"/>
        <v>5.4069807144951909E-5</v>
      </c>
      <c r="N922" s="6">
        <f t="shared" si="89"/>
        <v>9.0305439500504292E-5</v>
      </c>
      <c r="O922">
        <f>O921*(B922/B921)</f>
        <v>206.17890434000131</v>
      </c>
      <c r="P922">
        <f t="shared" si="85"/>
        <v>2017</v>
      </c>
      <c r="Q922" s="1">
        <f t="shared" si="86"/>
        <v>42772.604166666672</v>
      </c>
      <c r="R922">
        <f>IF(B923="",R921,IF(Q922&gt;=Chart!$F$2,E922,0))</f>
        <v>0</v>
      </c>
      <c r="S922">
        <f>IF(B923="",S921,IFERROR(IF(AND(R922&gt;0,R921=0),R922,(1+(B923/B922-1)*Calc!$Z$1)*S921),0))</f>
        <v>0</v>
      </c>
      <c r="T922">
        <f>IF(B923="",T921,IFERROR(IF(AND(R922&gt;0,R921=0),R922,(1+(B923/B922-1)*Calc!$Z$1-L923)*T921),0))</f>
        <v>0</v>
      </c>
      <c r="U922">
        <f>IF(B923="",U921,IFERROR(IF(AND(R922&gt;0,R921=0),R922,(1+(B923/B922-1)*Calc!$Z$1-M923*2)*U921),0))</f>
        <v>0</v>
      </c>
      <c r="V922">
        <f>IF(B923="",V921,IFERROR(IF(AND(R922&gt;0,R921=0),R922,(1+(B923/B922-1)*Calc!$Z$1-N923*2)*V921),0))</f>
        <v>0</v>
      </c>
      <c r="W922">
        <f>IF(ISNUMBER(C922),C922,W921)</f>
        <v>0.66</v>
      </c>
      <c r="Y922" s="1" t="e">
        <f>IF(AND(Q922&gt;=Chart!$F$2,Q922&lt;=Chart!$F$3),Q922,#N/A)</f>
        <v>#N/A</v>
      </c>
      <c r="Z922" t="e">
        <f>IF(AND(Q922&gt;=Chart!$F$2,Q922&lt;=Chart!$F$3),R922,#N/A)</f>
        <v>#N/A</v>
      </c>
      <c r="AA922" t="e">
        <f>IF(AND(Q922&gt;=Chart!$F$2,Q922&lt;=Chart!$F$3),S922,#N/A)</f>
        <v>#N/A</v>
      </c>
      <c r="AB922" t="e">
        <f>IF(AND(Q922&gt;=Chart!$F$2,Q922&lt;=Chart!$F$3),T922,#N/A)</f>
        <v>#N/A</v>
      </c>
      <c r="AC922" t="e">
        <f>IF(AND(Q922&gt;=Chart!$F$2,Q922&lt;=Chart!$F$3),U922,#N/A)</f>
        <v>#N/A</v>
      </c>
      <c r="AD922" t="e">
        <f>IF(AND(Q922&gt;=Chart!$F$2,Q922&lt;=Chart!$F$3),V922,#N/A)</f>
        <v>#N/A</v>
      </c>
      <c r="AE922" t="e">
        <f>IF(AND(Q922&gt;=Chart!$F$2,Q922&lt;=Chart!$F$3),I922,#N/A)</f>
        <v>#N/A</v>
      </c>
      <c r="AF922" t="e">
        <f>IF(AND(Q922&gt;=Chart!$F$2,Q922&lt;=Chart!$F$3),H922/100,#N/A)</f>
        <v>#N/A</v>
      </c>
      <c r="AG922" t="e">
        <f>IF(AND(Q922&gt;=Chart!$F$2,Q922&lt;=Chart!$F$3),W922/100,#N/A)</f>
        <v>#N/A</v>
      </c>
    </row>
    <row r="923" spans="1:33" x14ac:dyDescent="0.25">
      <c r="A923">
        <v>1486477800</v>
      </c>
      <c r="B923">
        <f>INDEX('Daily Data ADJ'!$1:$1048576,MATCH(Calc!$A923,'Daily Data ADJ'!$A:$A,0),MATCH("SPY, CBOE BZX: Close",'Daily Data ADJ'!$1:$1,0))</f>
        <v>206.18791053999999</v>
      </c>
      <c r="C923">
        <f>INDEX('Daily Data ADJ'!$1:$1048576,MATCH(Calc!$A923,'Daily Data ADJ'!$A:$A,0),MATCH("EFFR, FRED: Close",'Daily Data ADJ'!$1:$1,0))</f>
        <v>0.66</v>
      </c>
      <c r="D923" t="str">
        <f>INDEX('Daily Data ADJ'!$1:$1048576,MATCH(Calc!$A923,'Daily Data ADJ'!$A:$A,1),MATCH("SOFR, FRED: Close",'Daily Data ADJ'!$1:$1,0))</f>
        <v>NaN</v>
      </c>
      <c r="E923">
        <f>INDEX('Daily Data ADJ'!$1:$1048576,MATCH(Calc!$A923,'Daily Data ADJ'!$A:$A,0),MATCH("UPRO, CBOE BZX: Close",'Daily Data ADJ'!$1:$1,0))</f>
        <v>14.30229804</v>
      </c>
      <c r="F923">
        <f>INDEX('Daily Data ADJ'!$1:$1048576,MATCH(Calc!$A923,'Daily Data ADJ'!$A:$A,0),MATCH("ES1!, CME_MINI: Close",'Daily Data ADJ'!$1:$1,0))</f>
        <v>2288.5</v>
      </c>
      <c r="G923">
        <f>INDEX('Daily Data ADJ'!$1:$1048576,MATCH(Calc!$A923,'Daily Data ADJ'!$A:$A,0),MATCH("ES2!, CME_MINI: Close",'Daily Data ADJ'!$1:$1,0))</f>
        <v>2283</v>
      </c>
      <c r="H923">
        <f>INDEX('QUANDL MULTPL SP500_DIV_YIELD_M'!$A:$G,MATCH(Calc!$A923,'QUANDL MULTPL SP500_DIV_YIELD_M'!$A:$A,1),MATCH('QUANDL MULTPL SP500_DIV_YIELD_M'!$E$1,'QUANDL MULTPL SP500_DIV_YIELD_M'!$A$1:$G$1,0))</f>
        <v>2.02</v>
      </c>
      <c r="I923" s="5">
        <f t="shared" si="84"/>
        <v>1.0621316406750462E-2</v>
      </c>
      <c r="J923" s="1">
        <f>A923/24/60/60+DATE(1970,1,1)</f>
        <v>42773.604166666672</v>
      </c>
      <c r="K923" s="3">
        <f t="shared" si="87"/>
        <v>1</v>
      </c>
      <c r="L923" s="6">
        <f>(1+Chart!$F$4)^(1/(365/K923))-1</f>
        <v>6.6592785027408397E-5</v>
      </c>
      <c r="M923" s="6">
        <f t="shared" si="88"/>
        <v>1.8022944219930892E-5</v>
      </c>
      <c r="N923" s="6">
        <f t="shared" si="89"/>
        <v>2.8946464080581435E-5</v>
      </c>
      <c r="O923">
        <f>O922*(B923/B922)</f>
        <v>206.1879105400013</v>
      </c>
      <c r="P923">
        <f t="shared" si="85"/>
        <v>2017</v>
      </c>
      <c r="Q923" s="1">
        <f t="shared" si="86"/>
        <v>42773.604166666672</v>
      </c>
      <c r="R923">
        <f>IF(B924="",R922,IF(Q923&gt;=Chart!$F$2,E923,0))</f>
        <v>0</v>
      </c>
      <c r="S923">
        <f>IF(B924="",S922,IFERROR(IF(AND(R923&gt;0,R922=0),R923,(1+(B924/B923-1)*Calc!$Z$1)*S922),0))</f>
        <v>0</v>
      </c>
      <c r="T923">
        <f>IF(B924="",T922,IFERROR(IF(AND(R923&gt;0,R922=0),R923,(1+(B924/B923-1)*Calc!$Z$1-L924)*T922),0))</f>
        <v>0</v>
      </c>
      <c r="U923">
        <f>IF(B924="",U922,IFERROR(IF(AND(R923&gt;0,R922=0),R923,(1+(B924/B923-1)*Calc!$Z$1-M924*2)*U922),0))</f>
        <v>0</v>
      </c>
      <c r="V923">
        <f>IF(B924="",V922,IFERROR(IF(AND(R923&gt;0,R922=0),R923,(1+(B924/B923-1)*Calc!$Z$1-N924*2)*V922),0))</f>
        <v>0</v>
      </c>
      <c r="W923">
        <f>IF(ISNUMBER(C923),C923,W922)</f>
        <v>0.66</v>
      </c>
      <c r="Y923" s="1" t="e">
        <f>IF(AND(Q923&gt;=Chart!$F$2,Q923&lt;=Chart!$F$3),Q923,#N/A)</f>
        <v>#N/A</v>
      </c>
      <c r="Z923" t="e">
        <f>IF(AND(Q923&gt;=Chart!$F$2,Q923&lt;=Chart!$F$3),R923,#N/A)</f>
        <v>#N/A</v>
      </c>
      <c r="AA923" t="e">
        <f>IF(AND(Q923&gt;=Chart!$F$2,Q923&lt;=Chart!$F$3),S923,#N/A)</f>
        <v>#N/A</v>
      </c>
      <c r="AB923" t="e">
        <f>IF(AND(Q923&gt;=Chart!$F$2,Q923&lt;=Chart!$F$3),T923,#N/A)</f>
        <v>#N/A</v>
      </c>
      <c r="AC923" t="e">
        <f>IF(AND(Q923&gt;=Chart!$F$2,Q923&lt;=Chart!$F$3),U923,#N/A)</f>
        <v>#N/A</v>
      </c>
      <c r="AD923" t="e">
        <f>IF(AND(Q923&gt;=Chart!$F$2,Q923&lt;=Chart!$F$3),V923,#N/A)</f>
        <v>#N/A</v>
      </c>
      <c r="AE923" t="e">
        <f>IF(AND(Q923&gt;=Chart!$F$2,Q923&lt;=Chart!$F$3),I923,#N/A)</f>
        <v>#N/A</v>
      </c>
      <c r="AF923" t="e">
        <f>IF(AND(Q923&gt;=Chart!$F$2,Q923&lt;=Chart!$F$3),H923/100,#N/A)</f>
        <v>#N/A</v>
      </c>
      <c r="AG923" t="e">
        <f>IF(AND(Q923&gt;=Chart!$F$2,Q923&lt;=Chart!$F$3),W923/100,#N/A)</f>
        <v>#N/A</v>
      </c>
    </row>
    <row r="924" spans="1:33" x14ac:dyDescent="0.25">
      <c r="A924">
        <v>1486564200</v>
      </c>
      <c r="B924">
        <f>INDEX('Daily Data ADJ'!$1:$1048576,MATCH(Calc!$A924,'Daily Data ADJ'!$A:$A,0),MATCH("SPY, CBOE BZX: Close",'Daily Data ADJ'!$1:$1,0))</f>
        <v>206.45809649</v>
      </c>
      <c r="C924">
        <f>INDEX('Daily Data ADJ'!$1:$1048576,MATCH(Calc!$A924,'Daily Data ADJ'!$A:$A,0),MATCH("EFFR, FRED: Close",'Daily Data ADJ'!$1:$1,0))</f>
        <v>0.66</v>
      </c>
      <c r="D924" t="str">
        <f>INDEX('Daily Data ADJ'!$1:$1048576,MATCH(Calc!$A924,'Daily Data ADJ'!$A:$A,1),MATCH("SOFR, FRED: Close",'Daily Data ADJ'!$1:$1,0))</f>
        <v>NaN</v>
      </c>
      <c r="E924">
        <f>INDEX('Daily Data ADJ'!$1:$1048576,MATCH(Calc!$A924,'Daily Data ADJ'!$A:$A,0),MATCH("UPRO, CBOE BZX: Close",'Daily Data ADJ'!$1:$1,0))</f>
        <v>14.35954066</v>
      </c>
      <c r="F924">
        <f>INDEX('Daily Data ADJ'!$1:$1048576,MATCH(Calc!$A924,'Daily Data ADJ'!$A:$A,0),MATCH("ES1!, CME_MINI: Close",'Daily Data ADJ'!$1:$1,0))</f>
        <v>2290.25</v>
      </c>
      <c r="G924">
        <f>INDEX('Daily Data ADJ'!$1:$1048576,MATCH(Calc!$A924,'Daily Data ADJ'!$A:$A,0),MATCH("ES2!, CME_MINI: Close",'Daily Data ADJ'!$1:$1,0))</f>
        <v>2285</v>
      </c>
      <c r="H924">
        <f>INDEX('QUANDL MULTPL SP500_DIV_YIELD_M'!$A:$G,MATCH(Calc!$A924,'QUANDL MULTPL SP500_DIV_YIELD_M'!$A:$A,1),MATCH('QUANDL MULTPL SP500_DIV_YIELD_M'!$E$1,'QUANDL MULTPL SP500_DIV_YIELD_M'!$A$1:$G$1,0))</f>
        <v>2.02</v>
      </c>
      <c r="I924" s="5">
        <f t="shared" si="84"/>
        <v>1.1062175739548711E-2</v>
      </c>
      <c r="J924" s="1">
        <f>A924/24/60/60+DATE(1970,1,1)</f>
        <v>42774.604166666672</v>
      </c>
      <c r="K924" s="3">
        <f t="shared" si="87"/>
        <v>1</v>
      </c>
      <c r="L924" s="6">
        <f>(1+Chart!$F$4)^(1/(365/K924))-1</f>
        <v>6.6592785027408397E-5</v>
      </c>
      <c r="M924" s="6">
        <f t="shared" si="88"/>
        <v>1.8022944219930892E-5</v>
      </c>
      <c r="N924" s="6">
        <f t="shared" si="89"/>
        <v>3.014137861256927E-5</v>
      </c>
      <c r="O924">
        <f>O923*(B924/B923)</f>
        <v>206.45809649000131</v>
      </c>
      <c r="P924">
        <f t="shared" si="85"/>
        <v>2017</v>
      </c>
      <c r="Q924" s="1">
        <f t="shared" si="86"/>
        <v>42774.604166666672</v>
      </c>
      <c r="R924">
        <f>IF(B925="",R923,IF(Q924&gt;=Chart!$F$2,E924,0))</f>
        <v>0</v>
      </c>
      <c r="S924">
        <f>IF(B925="",S923,IFERROR(IF(AND(R924&gt;0,R923=0),R924,(1+(B925/B924-1)*Calc!$Z$1)*S923),0))</f>
        <v>0</v>
      </c>
      <c r="T924">
        <f>IF(B925="",T923,IFERROR(IF(AND(R924&gt;0,R923=0),R924,(1+(B925/B924-1)*Calc!$Z$1-L925)*T923),0))</f>
        <v>0</v>
      </c>
      <c r="U924">
        <f>IF(B925="",U923,IFERROR(IF(AND(R924&gt;0,R923=0),R924,(1+(B925/B924-1)*Calc!$Z$1-M925*2)*U923),0))</f>
        <v>0</v>
      </c>
      <c r="V924">
        <f>IF(B925="",V923,IFERROR(IF(AND(R924&gt;0,R923=0),R924,(1+(B925/B924-1)*Calc!$Z$1-N925*2)*V923),0))</f>
        <v>0</v>
      </c>
      <c r="W924">
        <f>IF(ISNUMBER(C924),C924,W923)</f>
        <v>0.66</v>
      </c>
      <c r="Y924" s="1" t="e">
        <f>IF(AND(Q924&gt;=Chart!$F$2,Q924&lt;=Chart!$F$3),Q924,#N/A)</f>
        <v>#N/A</v>
      </c>
      <c r="Z924" t="e">
        <f>IF(AND(Q924&gt;=Chart!$F$2,Q924&lt;=Chart!$F$3),R924,#N/A)</f>
        <v>#N/A</v>
      </c>
      <c r="AA924" t="e">
        <f>IF(AND(Q924&gt;=Chart!$F$2,Q924&lt;=Chart!$F$3),S924,#N/A)</f>
        <v>#N/A</v>
      </c>
      <c r="AB924" t="e">
        <f>IF(AND(Q924&gt;=Chart!$F$2,Q924&lt;=Chart!$F$3),T924,#N/A)</f>
        <v>#N/A</v>
      </c>
      <c r="AC924" t="e">
        <f>IF(AND(Q924&gt;=Chart!$F$2,Q924&lt;=Chart!$F$3),U924,#N/A)</f>
        <v>#N/A</v>
      </c>
      <c r="AD924" t="e">
        <f>IF(AND(Q924&gt;=Chart!$F$2,Q924&lt;=Chart!$F$3),V924,#N/A)</f>
        <v>#N/A</v>
      </c>
      <c r="AE924" t="e">
        <f>IF(AND(Q924&gt;=Chart!$F$2,Q924&lt;=Chart!$F$3),I924,#N/A)</f>
        <v>#N/A</v>
      </c>
      <c r="AF924" t="e">
        <f>IF(AND(Q924&gt;=Chart!$F$2,Q924&lt;=Chart!$F$3),H924/100,#N/A)</f>
        <v>#N/A</v>
      </c>
      <c r="AG924" t="e">
        <f>IF(AND(Q924&gt;=Chart!$F$2,Q924&lt;=Chart!$F$3),W924/100,#N/A)</f>
        <v>#N/A</v>
      </c>
    </row>
    <row r="925" spans="1:33" x14ac:dyDescent="0.25">
      <c r="A925">
        <v>1486650600</v>
      </c>
      <c r="B925">
        <f>INDEX('Daily Data ADJ'!$1:$1048576,MATCH(Calc!$A925,'Daily Data ADJ'!$A:$A,0),MATCH("SPY, CBOE BZX: Close",'Daily Data ADJ'!$1:$1,0))</f>
        <v>207.6829395</v>
      </c>
      <c r="C925">
        <f>INDEX('Daily Data ADJ'!$1:$1048576,MATCH(Calc!$A925,'Daily Data ADJ'!$A:$A,0),MATCH("EFFR, FRED: Close",'Daily Data ADJ'!$1:$1,0))</f>
        <v>0.66</v>
      </c>
      <c r="D925" t="str">
        <f>INDEX('Daily Data ADJ'!$1:$1048576,MATCH(Calc!$A925,'Daily Data ADJ'!$A:$A,1),MATCH("SOFR, FRED: Close",'Daily Data ADJ'!$1:$1,0))</f>
        <v>NaN</v>
      </c>
      <c r="E925">
        <f>INDEX('Daily Data ADJ'!$1:$1048576,MATCH(Calc!$A925,'Daily Data ADJ'!$A:$A,0),MATCH("UPRO, CBOE BZX: Close",'Daily Data ADJ'!$1:$1,0))</f>
        <v>14.60486236</v>
      </c>
      <c r="F925">
        <f>INDEX('Daily Data ADJ'!$1:$1048576,MATCH(Calc!$A925,'Daily Data ADJ'!$A:$A,0),MATCH("ES1!, CME_MINI: Close",'Daily Data ADJ'!$1:$1,0))</f>
        <v>2304.25</v>
      </c>
      <c r="G925">
        <f>INDEX('Daily Data ADJ'!$1:$1048576,MATCH(Calc!$A925,'Daily Data ADJ'!$A:$A,0),MATCH("ES2!, CME_MINI: Close",'Daily Data ADJ'!$1:$1,0))</f>
        <v>2299</v>
      </c>
      <c r="H925">
        <f>INDEX('QUANDL MULTPL SP500_DIV_YIELD_M'!$A:$G,MATCH(Calc!$A925,'QUANDL MULTPL SP500_DIV_YIELD_M'!$A:$A,1),MATCH('QUANDL MULTPL SP500_DIV_YIELD_M'!$E$1,'QUANDL MULTPL SP500_DIV_YIELD_M'!$A$1:$G$1,0))</f>
        <v>2.02</v>
      </c>
      <c r="I925" s="5">
        <f t="shared" si="84"/>
        <v>1.1117504873708887E-2</v>
      </c>
      <c r="J925" s="1">
        <f>A925/24/60/60+DATE(1970,1,1)</f>
        <v>42775.604166666672</v>
      </c>
      <c r="K925" s="3">
        <f t="shared" si="87"/>
        <v>1</v>
      </c>
      <c r="L925" s="6">
        <f>(1+Chart!$F$4)^(1/(365/K925))-1</f>
        <v>6.6592785027408397E-5</v>
      </c>
      <c r="M925" s="6">
        <f t="shared" si="88"/>
        <v>1.8022944219930892E-5</v>
      </c>
      <c r="N925" s="6">
        <f t="shared" si="89"/>
        <v>3.0291307178131888E-5</v>
      </c>
      <c r="O925">
        <f>O924*(B925/B924)</f>
        <v>207.68293950000134</v>
      </c>
      <c r="P925">
        <f t="shared" si="85"/>
        <v>2017</v>
      </c>
      <c r="Q925" s="1">
        <f t="shared" si="86"/>
        <v>42775.604166666672</v>
      </c>
      <c r="R925">
        <f>IF(B926="",R924,IF(Q925&gt;=Chart!$F$2,E925,0))</f>
        <v>0</v>
      </c>
      <c r="S925">
        <f>IF(B926="",S924,IFERROR(IF(AND(R925&gt;0,R924=0),R925,(1+(B926/B925-1)*Calc!$Z$1)*S924),0))</f>
        <v>0</v>
      </c>
      <c r="T925">
        <f>IF(B926="",T924,IFERROR(IF(AND(R925&gt;0,R924=0),R925,(1+(B926/B925-1)*Calc!$Z$1-L926)*T924),0))</f>
        <v>0</v>
      </c>
      <c r="U925">
        <f>IF(B926="",U924,IFERROR(IF(AND(R925&gt;0,R924=0),R925,(1+(B926/B925-1)*Calc!$Z$1-M926*2)*U924),0))</f>
        <v>0</v>
      </c>
      <c r="V925">
        <f>IF(B926="",V924,IFERROR(IF(AND(R925&gt;0,R924=0),R925,(1+(B926/B925-1)*Calc!$Z$1-N926*2)*V924),0))</f>
        <v>0</v>
      </c>
      <c r="W925">
        <f>IF(ISNUMBER(C925),C925,W924)</f>
        <v>0.66</v>
      </c>
      <c r="Y925" s="1" t="e">
        <f>IF(AND(Q925&gt;=Chart!$F$2,Q925&lt;=Chart!$F$3),Q925,#N/A)</f>
        <v>#N/A</v>
      </c>
      <c r="Z925" t="e">
        <f>IF(AND(Q925&gt;=Chart!$F$2,Q925&lt;=Chart!$F$3),R925,#N/A)</f>
        <v>#N/A</v>
      </c>
      <c r="AA925" t="e">
        <f>IF(AND(Q925&gt;=Chart!$F$2,Q925&lt;=Chart!$F$3),S925,#N/A)</f>
        <v>#N/A</v>
      </c>
      <c r="AB925" t="e">
        <f>IF(AND(Q925&gt;=Chart!$F$2,Q925&lt;=Chart!$F$3),T925,#N/A)</f>
        <v>#N/A</v>
      </c>
      <c r="AC925" t="e">
        <f>IF(AND(Q925&gt;=Chart!$F$2,Q925&lt;=Chart!$F$3),U925,#N/A)</f>
        <v>#N/A</v>
      </c>
      <c r="AD925" t="e">
        <f>IF(AND(Q925&gt;=Chart!$F$2,Q925&lt;=Chart!$F$3),V925,#N/A)</f>
        <v>#N/A</v>
      </c>
      <c r="AE925" t="e">
        <f>IF(AND(Q925&gt;=Chart!$F$2,Q925&lt;=Chart!$F$3),I925,#N/A)</f>
        <v>#N/A</v>
      </c>
      <c r="AF925" t="e">
        <f>IF(AND(Q925&gt;=Chart!$F$2,Q925&lt;=Chart!$F$3),H925/100,#N/A)</f>
        <v>#N/A</v>
      </c>
      <c r="AG925" t="e">
        <f>IF(AND(Q925&gt;=Chart!$F$2,Q925&lt;=Chart!$F$3),W925/100,#N/A)</f>
        <v>#N/A</v>
      </c>
    </row>
    <row r="926" spans="1:33" x14ac:dyDescent="0.25">
      <c r="A926">
        <v>1486737000</v>
      </c>
      <c r="B926">
        <f>INDEX('Daily Data ADJ'!$1:$1048576,MATCH(Calc!$A926,'Daily Data ADJ'!$A:$A,0),MATCH("SPY, CBOE BZX: Close",'Daily Data ADJ'!$1:$1,0))</f>
        <v>208.50250356999999</v>
      </c>
      <c r="C926">
        <f>INDEX('Daily Data ADJ'!$1:$1048576,MATCH(Calc!$A926,'Daily Data ADJ'!$A:$A,0),MATCH("EFFR, FRED: Close",'Daily Data ADJ'!$1:$1,0))</f>
        <v>0.66</v>
      </c>
      <c r="D926" t="str">
        <f>INDEX('Daily Data ADJ'!$1:$1048576,MATCH(Calc!$A926,'Daily Data ADJ'!$A:$A,1),MATCH("SOFR, FRED: Close",'Daily Data ADJ'!$1:$1,0))</f>
        <v>NaN</v>
      </c>
      <c r="E926">
        <f>INDEX('Daily Data ADJ'!$1:$1048576,MATCH(Calc!$A926,'Daily Data ADJ'!$A:$A,0),MATCH("UPRO, CBOE BZX: Close",'Daily Data ADJ'!$1:$1,0))</f>
        <v>14.776588240000001</v>
      </c>
      <c r="F926">
        <f>INDEX('Daily Data ADJ'!$1:$1048576,MATCH(Calc!$A926,'Daily Data ADJ'!$A:$A,0),MATCH("ES1!, CME_MINI: Close",'Daily Data ADJ'!$1:$1,0))</f>
        <v>2312.75</v>
      </c>
      <c r="G926">
        <f>INDEX('Daily Data ADJ'!$1:$1048576,MATCH(Calc!$A926,'Daily Data ADJ'!$A:$A,0),MATCH("ES2!, CME_MINI: Close",'Daily Data ADJ'!$1:$1,0))</f>
        <v>2307.5</v>
      </c>
      <c r="H926">
        <f>INDEX('QUANDL MULTPL SP500_DIV_YIELD_M'!$A:$G,MATCH(Calc!$A926,'QUANDL MULTPL SP500_DIV_YIELD_M'!$A:$A,1),MATCH('QUANDL MULTPL SP500_DIV_YIELD_M'!$E$1,'QUANDL MULTPL SP500_DIV_YIELD_M'!$A$1:$G$1,0))</f>
        <v>2.02</v>
      </c>
      <c r="I926" s="5">
        <f t="shared" si="84"/>
        <v>1.1150771865225177E-2</v>
      </c>
      <c r="J926" s="1">
        <f>A926/24/60/60+DATE(1970,1,1)</f>
        <v>42776.604166666672</v>
      </c>
      <c r="K926" s="3">
        <f t="shared" si="87"/>
        <v>1</v>
      </c>
      <c r="L926" s="6">
        <f>(1+Chart!$F$4)^(1/(365/K926))-1</f>
        <v>6.6592785027408397E-5</v>
      </c>
      <c r="M926" s="6">
        <f t="shared" si="88"/>
        <v>1.8022944219930892E-5</v>
      </c>
      <c r="N926" s="6">
        <f t="shared" si="89"/>
        <v>3.0381448736793715E-5</v>
      </c>
      <c r="O926">
        <f>O925*(B926/B925)</f>
        <v>208.50250357000135</v>
      </c>
      <c r="P926">
        <f t="shared" si="85"/>
        <v>2017</v>
      </c>
      <c r="Q926" s="1">
        <f t="shared" si="86"/>
        <v>42776.604166666672</v>
      </c>
      <c r="R926">
        <f>IF(B927="",R925,IF(Q926&gt;=Chart!$F$2,E926,0))</f>
        <v>0</v>
      </c>
      <c r="S926">
        <f>IF(B927="",S925,IFERROR(IF(AND(R926&gt;0,R925=0),R926,(1+(B927/B926-1)*Calc!$Z$1)*S925),0))</f>
        <v>0</v>
      </c>
      <c r="T926">
        <f>IF(B927="",T925,IFERROR(IF(AND(R926&gt;0,R925=0),R926,(1+(B927/B926-1)*Calc!$Z$1-L927)*T925),0))</f>
        <v>0</v>
      </c>
      <c r="U926">
        <f>IF(B927="",U925,IFERROR(IF(AND(R926&gt;0,R925=0),R926,(1+(B927/B926-1)*Calc!$Z$1-M927*2)*U925),0))</f>
        <v>0</v>
      </c>
      <c r="V926">
        <f>IF(B927="",V925,IFERROR(IF(AND(R926&gt;0,R925=0),R926,(1+(B927/B926-1)*Calc!$Z$1-N927*2)*V925),0))</f>
        <v>0</v>
      </c>
      <c r="W926">
        <f>IF(ISNUMBER(C926),C926,W925)</f>
        <v>0.66</v>
      </c>
      <c r="Y926" s="1" t="e">
        <f>IF(AND(Q926&gt;=Chart!$F$2,Q926&lt;=Chart!$F$3),Q926,#N/A)</f>
        <v>#N/A</v>
      </c>
      <c r="Z926" t="e">
        <f>IF(AND(Q926&gt;=Chart!$F$2,Q926&lt;=Chart!$F$3),R926,#N/A)</f>
        <v>#N/A</v>
      </c>
      <c r="AA926" t="e">
        <f>IF(AND(Q926&gt;=Chart!$F$2,Q926&lt;=Chart!$F$3),S926,#N/A)</f>
        <v>#N/A</v>
      </c>
      <c r="AB926" t="e">
        <f>IF(AND(Q926&gt;=Chart!$F$2,Q926&lt;=Chart!$F$3),T926,#N/A)</f>
        <v>#N/A</v>
      </c>
      <c r="AC926" t="e">
        <f>IF(AND(Q926&gt;=Chart!$F$2,Q926&lt;=Chart!$F$3),U926,#N/A)</f>
        <v>#N/A</v>
      </c>
      <c r="AD926" t="e">
        <f>IF(AND(Q926&gt;=Chart!$F$2,Q926&lt;=Chart!$F$3),V926,#N/A)</f>
        <v>#N/A</v>
      </c>
      <c r="AE926" t="e">
        <f>IF(AND(Q926&gt;=Chart!$F$2,Q926&lt;=Chart!$F$3),I926,#N/A)</f>
        <v>#N/A</v>
      </c>
      <c r="AF926" t="e">
        <f>IF(AND(Q926&gt;=Chart!$F$2,Q926&lt;=Chart!$F$3),H926/100,#N/A)</f>
        <v>#N/A</v>
      </c>
      <c r="AG926" t="e">
        <f>IF(AND(Q926&gt;=Chart!$F$2,Q926&lt;=Chart!$F$3),W926/100,#N/A)</f>
        <v>#N/A</v>
      </c>
    </row>
    <row r="927" spans="1:33" x14ac:dyDescent="0.25">
      <c r="A927">
        <v>1486996200</v>
      </c>
      <c r="B927">
        <f>INDEX('Daily Data ADJ'!$1:$1048576,MATCH(Calc!$A927,'Daily Data ADJ'!$A:$A,0),MATCH("SPY, CBOE BZX: Close",'Daily Data ADJ'!$1:$1,0))</f>
        <v>209.63728459999999</v>
      </c>
      <c r="C927">
        <f>INDEX('Daily Data ADJ'!$1:$1048576,MATCH(Calc!$A927,'Daily Data ADJ'!$A:$A,0),MATCH("EFFR, FRED: Close",'Daily Data ADJ'!$1:$1,0))</f>
        <v>0.66</v>
      </c>
      <c r="D927" t="str">
        <f>INDEX('Daily Data ADJ'!$1:$1048576,MATCH(Calc!$A927,'Daily Data ADJ'!$A:$A,1),MATCH("SOFR, FRED: Close",'Daily Data ADJ'!$1:$1,0))</f>
        <v>NaN</v>
      </c>
      <c r="E927">
        <f>INDEX('Daily Data ADJ'!$1:$1048576,MATCH(Calc!$A927,'Daily Data ADJ'!$A:$A,0),MATCH("UPRO, CBOE BZX: Close",'Daily Data ADJ'!$1:$1,0))</f>
        <v>15.00228512</v>
      </c>
      <c r="F927">
        <f>INDEX('Daily Data ADJ'!$1:$1048576,MATCH(Calc!$A927,'Daily Data ADJ'!$A:$A,0),MATCH("ES1!, CME_MINI: Close",'Daily Data ADJ'!$1:$1,0))</f>
        <v>2326.25</v>
      </c>
      <c r="G927">
        <f>INDEX('Daily Data ADJ'!$1:$1048576,MATCH(Calc!$A927,'Daily Data ADJ'!$A:$A,0),MATCH("ES2!, CME_MINI: Close",'Daily Data ADJ'!$1:$1,0))</f>
        <v>2321.25</v>
      </c>
      <c r="H927">
        <f>INDEX('QUANDL MULTPL SP500_DIV_YIELD_M'!$A:$G,MATCH(Calc!$A927,'QUANDL MULTPL SP500_DIV_YIELD_M'!$A:$A,1),MATCH('QUANDL MULTPL SP500_DIV_YIELD_M'!$E$1,'QUANDL MULTPL SP500_DIV_YIELD_M'!$A$1:$G$1,0))</f>
        <v>2.02</v>
      </c>
      <c r="I927" s="5">
        <f t="shared" si="84"/>
        <v>1.1630151150720861E-2</v>
      </c>
      <c r="J927" s="1">
        <f>A927/24/60/60+DATE(1970,1,1)</f>
        <v>42779.604166666672</v>
      </c>
      <c r="K927" s="3">
        <f t="shared" si="87"/>
        <v>3</v>
      </c>
      <c r="L927" s="6">
        <f>(1+Chart!$F$4)^(1/(365/K927))-1</f>
        <v>1.9979165917494157E-4</v>
      </c>
      <c r="M927" s="6">
        <f t="shared" si="88"/>
        <v>5.4069807144951909E-5</v>
      </c>
      <c r="N927" s="6">
        <f t="shared" si="89"/>
        <v>9.5043207641420935E-5</v>
      </c>
      <c r="O927">
        <f>O926*(B927/B926)</f>
        <v>209.63728460000138</v>
      </c>
      <c r="P927">
        <f t="shared" si="85"/>
        <v>2017</v>
      </c>
      <c r="Q927" s="1">
        <f t="shared" si="86"/>
        <v>42779.604166666672</v>
      </c>
      <c r="R927">
        <f>IF(B928="",R926,IF(Q927&gt;=Chart!$F$2,E927,0))</f>
        <v>0</v>
      </c>
      <c r="S927">
        <f>IF(B928="",S926,IFERROR(IF(AND(R927&gt;0,R926=0),R927,(1+(B928/B927-1)*Calc!$Z$1)*S926),0))</f>
        <v>0</v>
      </c>
      <c r="T927">
        <f>IF(B928="",T926,IFERROR(IF(AND(R927&gt;0,R926=0),R927,(1+(B928/B927-1)*Calc!$Z$1-L928)*T926),0))</f>
        <v>0</v>
      </c>
      <c r="U927">
        <f>IF(B928="",U926,IFERROR(IF(AND(R927&gt;0,R926=0),R927,(1+(B928/B927-1)*Calc!$Z$1-M928*2)*U926),0))</f>
        <v>0</v>
      </c>
      <c r="V927">
        <f>IF(B928="",V926,IFERROR(IF(AND(R927&gt;0,R926=0),R927,(1+(B928/B927-1)*Calc!$Z$1-N928*2)*V926),0))</f>
        <v>0</v>
      </c>
      <c r="W927">
        <f>IF(ISNUMBER(C927),C927,W926)</f>
        <v>0.66</v>
      </c>
      <c r="Y927" s="1" t="e">
        <f>IF(AND(Q927&gt;=Chart!$F$2,Q927&lt;=Chart!$F$3),Q927,#N/A)</f>
        <v>#N/A</v>
      </c>
      <c r="Z927" t="e">
        <f>IF(AND(Q927&gt;=Chart!$F$2,Q927&lt;=Chart!$F$3),R927,#N/A)</f>
        <v>#N/A</v>
      </c>
      <c r="AA927" t="e">
        <f>IF(AND(Q927&gt;=Chart!$F$2,Q927&lt;=Chart!$F$3),S927,#N/A)</f>
        <v>#N/A</v>
      </c>
      <c r="AB927" t="e">
        <f>IF(AND(Q927&gt;=Chart!$F$2,Q927&lt;=Chart!$F$3),T927,#N/A)</f>
        <v>#N/A</v>
      </c>
      <c r="AC927" t="e">
        <f>IF(AND(Q927&gt;=Chart!$F$2,Q927&lt;=Chart!$F$3),U927,#N/A)</f>
        <v>#N/A</v>
      </c>
      <c r="AD927" t="e">
        <f>IF(AND(Q927&gt;=Chart!$F$2,Q927&lt;=Chart!$F$3),V927,#N/A)</f>
        <v>#N/A</v>
      </c>
      <c r="AE927" t="e">
        <f>IF(AND(Q927&gt;=Chart!$F$2,Q927&lt;=Chart!$F$3),I927,#N/A)</f>
        <v>#N/A</v>
      </c>
      <c r="AF927" t="e">
        <f>IF(AND(Q927&gt;=Chart!$F$2,Q927&lt;=Chart!$F$3),H927/100,#N/A)</f>
        <v>#N/A</v>
      </c>
      <c r="AG927" t="e">
        <f>IF(AND(Q927&gt;=Chart!$F$2,Q927&lt;=Chart!$F$3),W927/100,#N/A)</f>
        <v>#N/A</v>
      </c>
    </row>
    <row r="928" spans="1:33" x14ac:dyDescent="0.25">
      <c r="A928">
        <v>1487082600</v>
      </c>
      <c r="B928">
        <f>INDEX('Daily Data ADJ'!$1:$1048576,MATCH(Calc!$A928,'Daily Data ADJ'!$A:$A,0),MATCH("SPY, CBOE BZX: Close",'Daily Data ADJ'!$1:$1,0))</f>
        <v>210.47486105999999</v>
      </c>
      <c r="C928">
        <f>INDEX('Daily Data ADJ'!$1:$1048576,MATCH(Calc!$A928,'Daily Data ADJ'!$A:$A,0),MATCH("EFFR, FRED: Close",'Daily Data ADJ'!$1:$1,0))</f>
        <v>0.66</v>
      </c>
      <c r="D928" t="str">
        <f>INDEX('Daily Data ADJ'!$1:$1048576,MATCH(Calc!$A928,'Daily Data ADJ'!$A:$A,1),MATCH("SOFR, FRED: Close",'Daily Data ADJ'!$1:$1,0))</f>
        <v>NaN</v>
      </c>
      <c r="E928">
        <f>INDEX('Daily Data ADJ'!$1:$1048576,MATCH(Calc!$A928,'Daily Data ADJ'!$A:$A,0),MATCH("UPRO, CBOE BZX: Close",'Daily Data ADJ'!$1:$1,0))</f>
        <v>15.19527263</v>
      </c>
      <c r="F928">
        <f>INDEX('Daily Data ADJ'!$1:$1048576,MATCH(Calc!$A928,'Daily Data ADJ'!$A:$A,0),MATCH("ES1!, CME_MINI: Close",'Daily Data ADJ'!$1:$1,0))</f>
        <v>2337</v>
      </c>
      <c r="G928">
        <f>INDEX('Daily Data ADJ'!$1:$1048576,MATCH(Calc!$A928,'Daily Data ADJ'!$A:$A,0),MATCH("ES2!, CME_MINI: Close",'Daily Data ADJ'!$1:$1,0))</f>
        <v>2332</v>
      </c>
      <c r="H928">
        <f>INDEX('QUANDL MULTPL SP500_DIV_YIELD_M'!$A:$G,MATCH(Calc!$A928,'QUANDL MULTPL SP500_DIV_YIELD_M'!$A:$A,1),MATCH('QUANDL MULTPL SP500_DIV_YIELD_M'!$E$1,'QUANDL MULTPL SP500_DIV_YIELD_M'!$A$1:$G$1,0))</f>
        <v>2.02</v>
      </c>
      <c r="I928" s="5">
        <f t="shared" si="84"/>
        <v>1.1669445165835683E-2</v>
      </c>
      <c r="J928" s="1">
        <f>A928/24/60/60+DATE(1970,1,1)</f>
        <v>42780.604166666672</v>
      </c>
      <c r="K928" s="3">
        <f t="shared" si="87"/>
        <v>1</v>
      </c>
      <c r="L928" s="6">
        <f>(1+Chart!$F$4)^(1/(365/K928))-1</f>
        <v>6.6592785027408397E-5</v>
      </c>
      <c r="M928" s="6">
        <f t="shared" si="88"/>
        <v>1.8022944219930892E-5</v>
      </c>
      <c r="N928" s="6">
        <f t="shared" si="89"/>
        <v>3.1786484074869392E-5</v>
      </c>
      <c r="O928">
        <f>O927*(B928/B927)</f>
        <v>210.47486106000142</v>
      </c>
      <c r="P928">
        <f t="shared" si="85"/>
        <v>2017</v>
      </c>
      <c r="Q928" s="1">
        <f t="shared" si="86"/>
        <v>42780.604166666672</v>
      </c>
      <c r="R928">
        <f>IF(B929="",R927,IF(Q928&gt;=Chart!$F$2,E928,0))</f>
        <v>0</v>
      </c>
      <c r="S928">
        <f>IF(B929="",S927,IFERROR(IF(AND(R928&gt;0,R927=0),R928,(1+(B929/B928-1)*Calc!$Z$1)*S927),0))</f>
        <v>0</v>
      </c>
      <c r="T928">
        <f>IF(B929="",T927,IFERROR(IF(AND(R928&gt;0,R927=0),R928,(1+(B929/B928-1)*Calc!$Z$1-L929)*T927),0))</f>
        <v>0</v>
      </c>
      <c r="U928">
        <f>IF(B929="",U927,IFERROR(IF(AND(R928&gt;0,R927=0),R928,(1+(B929/B928-1)*Calc!$Z$1-M929*2)*U927),0))</f>
        <v>0</v>
      </c>
      <c r="V928">
        <f>IF(B929="",V927,IFERROR(IF(AND(R928&gt;0,R927=0),R928,(1+(B929/B928-1)*Calc!$Z$1-N929*2)*V927),0))</f>
        <v>0</v>
      </c>
      <c r="W928">
        <f>IF(ISNUMBER(C928),C928,W927)</f>
        <v>0.66</v>
      </c>
      <c r="Y928" s="1" t="e">
        <f>IF(AND(Q928&gt;=Chart!$F$2,Q928&lt;=Chart!$F$3),Q928,#N/A)</f>
        <v>#N/A</v>
      </c>
      <c r="Z928" t="e">
        <f>IF(AND(Q928&gt;=Chart!$F$2,Q928&lt;=Chart!$F$3),R928,#N/A)</f>
        <v>#N/A</v>
      </c>
      <c r="AA928" t="e">
        <f>IF(AND(Q928&gt;=Chart!$F$2,Q928&lt;=Chart!$F$3),S928,#N/A)</f>
        <v>#N/A</v>
      </c>
      <c r="AB928" t="e">
        <f>IF(AND(Q928&gt;=Chart!$F$2,Q928&lt;=Chart!$F$3),T928,#N/A)</f>
        <v>#N/A</v>
      </c>
      <c r="AC928" t="e">
        <f>IF(AND(Q928&gt;=Chart!$F$2,Q928&lt;=Chart!$F$3),U928,#N/A)</f>
        <v>#N/A</v>
      </c>
      <c r="AD928" t="e">
        <f>IF(AND(Q928&gt;=Chart!$F$2,Q928&lt;=Chart!$F$3),V928,#N/A)</f>
        <v>#N/A</v>
      </c>
      <c r="AE928" t="e">
        <f>IF(AND(Q928&gt;=Chart!$F$2,Q928&lt;=Chart!$F$3),I928,#N/A)</f>
        <v>#N/A</v>
      </c>
      <c r="AF928" t="e">
        <f>IF(AND(Q928&gt;=Chart!$F$2,Q928&lt;=Chart!$F$3),H928/100,#N/A)</f>
        <v>#N/A</v>
      </c>
      <c r="AG928" t="e">
        <f>IF(AND(Q928&gt;=Chart!$F$2,Q928&lt;=Chart!$F$3),W928/100,#N/A)</f>
        <v>#N/A</v>
      </c>
    </row>
    <row r="929" spans="1:33" x14ac:dyDescent="0.25">
      <c r="A929">
        <v>1487169000</v>
      </c>
      <c r="B929">
        <f>INDEX('Daily Data ADJ'!$1:$1048576,MATCH(Calc!$A929,'Daily Data ADJ'!$A:$A,0),MATCH("SPY, CBOE BZX: Close",'Daily Data ADJ'!$1:$1,0))</f>
        <v>211.57361728999999</v>
      </c>
      <c r="C929">
        <f>INDEX('Daily Data ADJ'!$1:$1048576,MATCH(Calc!$A929,'Daily Data ADJ'!$A:$A,0),MATCH("EFFR, FRED: Close",'Daily Data ADJ'!$1:$1,0))</f>
        <v>0.66</v>
      </c>
      <c r="D929" t="str">
        <f>INDEX('Daily Data ADJ'!$1:$1048576,MATCH(Calc!$A929,'Daily Data ADJ'!$A:$A,1),MATCH("SOFR, FRED: Close",'Daily Data ADJ'!$1:$1,0))</f>
        <v>NaN</v>
      </c>
      <c r="E929">
        <f>INDEX('Daily Data ADJ'!$1:$1048576,MATCH(Calc!$A929,'Daily Data ADJ'!$A:$A,0),MATCH("UPRO, CBOE BZX: Close",'Daily Data ADJ'!$1:$1,0))</f>
        <v>15.42260433</v>
      </c>
      <c r="F929">
        <f>INDEX('Daily Data ADJ'!$1:$1048576,MATCH(Calc!$A929,'Daily Data ADJ'!$A:$A,0),MATCH("ES1!, CME_MINI: Close",'Daily Data ADJ'!$1:$1,0))</f>
        <v>2350.5</v>
      </c>
      <c r="G929">
        <f>INDEX('Daily Data ADJ'!$1:$1048576,MATCH(Calc!$A929,'Daily Data ADJ'!$A:$A,0),MATCH("ES2!, CME_MINI: Close",'Daily Data ADJ'!$1:$1,0))</f>
        <v>2345.75</v>
      </c>
      <c r="H929">
        <f>INDEX('QUANDL MULTPL SP500_DIV_YIELD_M'!$A:$G,MATCH(Calc!$A929,'QUANDL MULTPL SP500_DIV_YIELD_M'!$A:$A,1),MATCH('QUANDL MULTPL SP500_DIV_YIELD_M'!$E$1,'QUANDL MULTPL SP500_DIV_YIELD_M'!$A$1:$G$1,0))</f>
        <v>2.02</v>
      </c>
      <c r="I929" s="5">
        <f t="shared" si="84"/>
        <v>1.2141083418637847E-2</v>
      </c>
      <c r="J929" s="1">
        <f>A929/24/60/60+DATE(1970,1,1)</f>
        <v>42781.604166666672</v>
      </c>
      <c r="K929" s="3">
        <f t="shared" si="87"/>
        <v>1</v>
      </c>
      <c r="L929" s="6">
        <f>(1+Chart!$F$4)^(1/(365/K929))-1</f>
        <v>6.6592785027408397E-5</v>
      </c>
      <c r="M929" s="6">
        <f t="shared" si="88"/>
        <v>1.8022944219930892E-5</v>
      </c>
      <c r="N929" s="6">
        <f t="shared" si="89"/>
        <v>3.3063482588246984E-5</v>
      </c>
      <c r="O929">
        <f>O928*(B929/B928)</f>
        <v>211.57361729000141</v>
      </c>
      <c r="P929">
        <f t="shared" si="85"/>
        <v>2017</v>
      </c>
      <c r="Q929" s="1">
        <f t="shared" si="86"/>
        <v>42781.604166666672</v>
      </c>
      <c r="R929">
        <f>IF(B930="",R928,IF(Q929&gt;=Chart!$F$2,E929,0))</f>
        <v>0</v>
      </c>
      <c r="S929">
        <f>IF(B930="",S928,IFERROR(IF(AND(R929&gt;0,R928=0),R929,(1+(B930/B929-1)*Calc!$Z$1)*S928),0))</f>
        <v>0</v>
      </c>
      <c r="T929">
        <f>IF(B930="",T928,IFERROR(IF(AND(R929&gt;0,R928=0),R929,(1+(B930/B929-1)*Calc!$Z$1-L930)*T928),0))</f>
        <v>0</v>
      </c>
      <c r="U929">
        <f>IF(B930="",U928,IFERROR(IF(AND(R929&gt;0,R928=0),R929,(1+(B930/B929-1)*Calc!$Z$1-M930*2)*U928),0))</f>
        <v>0</v>
      </c>
      <c r="V929">
        <f>IF(B930="",V928,IFERROR(IF(AND(R929&gt;0,R928=0),R929,(1+(B930/B929-1)*Calc!$Z$1-N930*2)*V928),0))</f>
        <v>0</v>
      </c>
      <c r="W929">
        <f>IF(ISNUMBER(C929),C929,W928)</f>
        <v>0.66</v>
      </c>
      <c r="Y929" s="1" t="e">
        <f>IF(AND(Q929&gt;=Chart!$F$2,Q929&lt;=Chart!$F$3),Q929,#N/A)</f>
        <v>#N/A</v>
      </c>
      <c r="Z929" t="e">
        <f>IF(AND(Q929&gt;=Chart!$F$2,Q929&lt;=Chart!$F$3),R929,#N/A)</f>
        <v>#N/A</v>
      </c>
      <c r="AA929" t="e">
        <f>IF(AND(Q929&gt;=Chart!$F$2,Q929&lt;=Chart!$F$3),S929,#N/A)</f>
        <v>#N/A</v>
      </c>
      <c r="AB929" t="e">
        <f>IF(AND(Q929&gt;=Chart!$F$2,Q929&lt;=Chart!$F$3),T929,#N/A)</f>
        <v>#N/A</v>
      </c>
      <c r="AC929" t="e">
        <f>IF(AND(Q929&gt;=Chart!$F$2,Q929&lt;=Chart!$F$3),U929,#N/A)</f>
        <v>#N/A</v>
      </c>
      <c r="AD929" t="e">
        <f>IF(AND(Q929&gt;=Chart!$F$2,Q929&lt;=Chart!$F$3),V929,#N/A)</f>
        <v>#N/A</v>
      </c>
      <c r="AE929" t="e">
        <f>IF(AND(Q929&gt;=Chart!$F$2,Q929&lt;=Chart!$F$3),I929,#N/A)</f>
        <v>#N/A</v>
      </c>
      <c r="AF929" t="e">
        <f>IF(AND(Q929&gt;=Chart!$F$2,Q929&lt;=Chart!$F$3),H929/100,#N/A)</f>
        <v>#N/A</v>
      </c>
      <c r="AG929" t="e">
        <f>IF(AND(Q929&gt;=Chart!$F$2,Q929&lt;=Chart!$F$3),W929/100,#N/A)</f>
        <v>#N/A</v>
      </c>
    </row>
    <row r="930" spans="1:33" x14ac:dyDescent="0.25">
      <c r="A930">
        <v>1487255400</v>
      </c>
      <c r="B930">
        <f>INDEX('Daily Data ADJ'!$1:$1048576,MATCH(Calc!$A930,'Daily Data ADJ'!$A:$A,0),MATCH("SPY, CBOE BZX: Close",'Daily Data ADJ'!$1:$1,0))</f>
        <v>211.39349332</v>
      </c>
      <c r="C930">
        <f>INDEX('Daily Data ADJ'!$1:$1048576,MATCH(Calc!$A930,'Daily Data ADJ'!$A:$A,0),MATCH("EFFR, FRED: Close",'Daily Data ADJ'!$1:$1,0))</f>
        <v>0.66</v>
      </c>
      <c r="D930" t="str">
        <f>INDEX('Daily Data ADJ'!$1:$1048576,MATCH(Calc!$A930,'Daily Data ADJ'!$A:$A,1),MATCH("SOFR, FRED: Close",'Daily Data ADJ'!$1:$1,0))</f>
        <v>NaN</v>
      </c>
      <c r="E930">
        <f>INDEX('Daily Data ADJ'!$1:$1048576,MATCH(Calc!$A930,'Daily Data ADJ'!$A:$A,0),MATCH("UPRO, CBOE BZX: Close",'Daily Data ADJ'!$1:$1,0))</f>
        <v>15.39316561</v>
      </c>
      <c r="F930">
        <f>INDEX('Daily Data ADJ'!$1:$1048576,MATCH(Calc!$A930,'Daily Data ADJ'!$A:$A,0),MATCH("ES1!, CME_MINI: Close",'Daily Data ADJ'!$1:$1,0))</f>
        <v>2345.5</v>
      </c>
      <c r="G930">
        <f>INDEX('Daily Data ADJ'!$1:$1048576,MATCH(Calc!$A930,'Daily Data ADJ'!$A:$A,0),MATCH("ES2!, CME_MINI: Close",'Daily Data ADJ'!$1:$1,0))</f>
        <v>2341</v>
      </c>
      <c r="H930">
        <f>INDEX('QUANDL MULTPL SP500_DIV_YIELD_M'!$A:$G,MATCH(Calc!$A930,'QUANDL MULTPL SP500_DIV_YIELD_M'!$A:$A,1),MATCH('QUANDL MULTPL SP500_DIV_YIELD_M'!$E$1,'QUANDL MULTPL SP500_DIV_YIELD_M'!$A$1:$G$1,0))</f>
        <v>2.02</v>
      </c>
      <c r="I930" s="5">
        <f t="shared" si="84"/>
        <v>1.2547787293642369E-2</v>
      </c>
      <c r="J930" s="1">
        <f>A930/24/60/60+DATE(1970,1,1)</f>
        <v>42782.604166666672</v>
      </c>
      <c r="K930" s="3">
        <f t="shared" si="87"/>
        <v>1</v>
      </c>
      <c r="L930" s="6">
        <f>(1+Chart!$F$4)^(1/(365/K930))-1</f>
        <v>6.6592785027408397E-5</v>
      </c>
      <c r="M930" s="6">
        <f t="shared" si="88"/>
        <v>1.8022944219930892E-5</v>
      </c>
      <c r="N930" s="6">
        <f t="shared" si="89"/>
        <v>3.4164189642416076E-5</v>
      </c>
      <c r="O930">
        <f>O929*(B930/B929)</f>
        <v>211.39349332000143</v>
      </c>
      <c r="P930">
        <f t="shared" si="85"/>
        <v>2017</v>
      </c>
      <c r="Q930" s="1">
        <f t="shared" si="86"/>
        <v>42782.604166666672</v>
      </c>
      <c r="R930">
        <f>IF(B931="",R929,IF(Q930&gt;=Chart!$F$2,E930,0))</f>
        <v>0</v>
      </c>
      <c r="S930">
        <f>IF(B931="",S929,IFERROR(IF(AND(R930&gt;0,R929=0),R930,(1+(B931/B930-1)*Calc!$Z$1)*S929),0))</f>
        <v>0</v>
      </c>
      <c r="T930">
        <f>IF(B931="",T929,IFERROR(IF(AND(R930&gt;0,R929=0),R930,(1+(B931/B930-1)*Calc!$Z$1-L931)*T929),0))</f>
        <v>0</v>
      </c>
      <c r="U930">
        <f>IF(B931="",U929,IFERROR(IF(AND(R930&gt;0,R929=0),R930,(1+(B931/B930-1)*Calc!$Z$1-M931*2)*U929),0))</f>
        <v>0</v>
      </c>
      <c r="V930">
        <f>IF(B931="",V929,IFERROR(IF(AND(R930&gt;0,R929=0),R930,(1+(B931/B930-1)*Calc!$Z$1-N931*2)*V929),0))</f>
        <v>0</v>
      </c>
      <c r="W930">
        <f>IF(ISNUMBER(C930),C930,W929)</f>
        <v>0.66</v>
      </c>
      <c r="Y930" s="1" t="e">
        <f>IF(AND(Q930&gt;=Chart!$F$2,Q930&lt;=Chart!$F$3),Q930,#N/A)</f>
        <v>#N/A</v>
      </c>
      <c r="Z930" t="e">
        <f>IF(AND(Q930&gt;=Chart!$F$2,Q930&lt;=Chart!$F$3),R930,#N/A)</f>
        <v>#N/A</v>
      </c>
      <c r="AA930" t="e">
        <f>IF(AND(Q930&gt;=Chart!$F$2,Q930&lt;=Chart!$F$3),S930,#N/A)</f>
        <v>#N/A</v>
      </c>
      <c r="AB930" t="e">
        <f>IF(AND(Q930&gt;=Chart!$F$2,Q930&lt;=Chart!$F$3),T930,#N/A)</f>
        <v>#N/A</v>
      </c>
      <c r="AC930" t="e">
        <f>IF(AND(Q930&gt;=Chart!$F$2,Q930&lt;=Chart!$F$3),U930,#N/A)</f>
        <v>#N/A</v>
      </c>
      <c r="AD930" t="e">
        <f>IF(AND(Q930&gt;=Chart!$F$2,Q930&lt;=Chart!$F$3),V930,#N/A)</f>
        <v>#N/A</v>
      </c>
      <c r="AE930" t="e">
        <f>IF(AND(Q930&gt;=Chart!$F$2,Q930&lt;=Chart!$F$3),I930,#N/A)</f>
        <v>#N/A</v>
      </c>
      <c r="AF930" t="e">
        <f>IF(AND(Q930&gt;=Chart!$F$2,Q930&lt;=Chart!$F$3),H930/100,#N/A)</f>
        <v>#N/A</v>
      </c>
      <c r="AG930" t="e">
        <f>IF(AND(Q930&gt;=Chart!$F$2,Q930&lt;=Chart!$F$3),W930/100,#N/A)</f>
        <v>#N/A</v>
      </c>
    </row>
    <row r="931" spans="1:33" x14ac:dyDescent="0.25">
      <c r="A931">
        <v>1487341800</v>
      </c>
      <c r="B931">
        <f>INDEX('Daily Data ADJ'!$1:$1048576,MATCH(Calc!$A931,'Daily Data ADJ'!$A:$A,0),MATCH("SPY, CBOE BZX: Close",'Daily Data ADJ'!$1:$1,0))</f>
        <v>211.72672266999999</v>
      </c>
      <c r="C931">
        <f>INDEX('Daily Data ADJ'!$1:$1048576,MATCH(Calc!$A931,'Daily Data ADJ'!$A:$A,0),MATCH("EFFR, FRED: Close",'Daily Data ADJ'!$1:$1,0))</f>
        <v>0.66</v>
      </c>
      <c r="D931" t="str">
        <f>INDEX('Daily Data ADJ'!$1:$1048576,MATCH(Calc!$A931,'Daily Data ADJ'!$A:$A,1),MATCH("SOFR, FRED: Close",'Daily Data ADJ'!$1:$1,0))</f>
        <v>NaN</v>
      </c>
      <c r="E931">
        <f>INDEX('Daily Data ADJ'!$1:$1048576,MATCH(Calc!$A931,'Daily Data ADJ'!$A:$A,0),MATCH("UPRO, CBOE BZX: Close",'Daily Data ADJ'!$1:$1,0))</f>
        <v>15.453678869999999</v>
      </c>
      <c r="F931">
        <f>INDEX('Daily Data ADJ'!$1:$1048576,MATCH(Calc!$A931,'Daily Data ADJ'!$A:$A,0),MATCH("ES1!, CME_MINI: Close",'Daily Data ADJ'!$1:$1,0))</f>
        <v>2348</v>
      </c>
      <c r="G931">
        <f>INDEX('Daily Data ADJ'!$1:$1048576,MATCH(Calc!$A931,'Daily Data ADJ'!$A:$A,0),MATCH("ES2!, CME_MINI: Close",'Daily Data ADJ'!$1:$1,0))</f>
        <v>2343.5</v>
      </c>
      <c r="H931">
        <f>INDEX('QUANDL MULTPL SP500_DIV_YIELD_M'!$A:$G,MATCH(Calc!$A931,'QUANDL MULTPL SP500_DIV_YIELD_M'!$A:$A,1),MATCH('QUANDL MULTPL SP500_DIV_YIELD_M'!$E$1,'QUANDL MULTPL SP500_DIV_YIELD_M'!$A$1:$G$1,0))</f>
        <v>2.02</v>
      </c>
      <c r="I931" s="5">
        <f t="shared" si="84"/>
        <v>1.2555911449498972E-2</v>
      </c>
      <c r="J931" s="1">
        <f>A931/24/60/60+DATE(1970,1,1)</f>
        <v>42783.604166666672</v>
      </c>
      <c r="K931" s="3">
        <f t="shared" si="87"/>
        <v>1</v>
      </c>
      <c r="L931" s="6">
        <f>(1+Chart!$F$4)^(1/(365/K931))-1</f>
        <v>6.6592785027408397E-5</v>
      </c>
      <c r="M931" s="6">
        <f t="shared" si="88"/>
        <v>1.8022944219930892E-5</v>
      </c>
      <c r="N931" s="6">
        <f t="shared" si="89"/>
        <v>3.4186172439776286E-5</v>
      </c>
      <c r="O931">
        <f>O930*(B931/B930)</f>
        <v>211.72672267000141</v>
      </c>
      <c r="P931">
        <f t="shared" si="85"/>
        <v>2017</v>
      </c>
      <c r="Q931" s="1">
        <f t="shared" si="86"/>
        <v>42783.604166666672</v>
      </c>
      <c r="R931">
        <f>IF(B932="",R930,IF(Q931&gt;=Chart!$F$2,E931,0))</f>
        <v>0</v>
      </c>
      <c r="S931">
        <f>IF(B932="",S930,IFERROR(IF(AND(R931&gt;0,R930=0),R931,(1+(B932/B931-1)*Calc!$Z$1)*S930),0))</f>
        <v>0</v>
      </c>
      <c r="T931">
        <f>IF(B932="",T930,IFERROR(IF(AND(R931&gt;0,R930=0),R931,(1+(B932/B931-1)*Calc!$Z$1-L932)*T930),0))</f>
        <v>0</v>
      </c>
      <c r="U931">
        <f>IF(B932="",U930,IFERROR(IF(AND(R931&gt;0,R930=0),R931,(1+(B932/B931-1)*Calc!$Z$1-M932*2)*U930),0))</f>
        <v>0</v>
      </c>
      <c r="V931">
        <f>IF(B932="",V930,IFERROR(IF(AND(R931&gt;0,R930=0),R931,(1+(B932/B931-1)*Calc!$Z$1-N932*2)*V930),0))</f>
        <v>0</v>
      </c>
      <c r="W931">
        <f>IF(ISNUMBER(C931),C931,W930)</f>
        <v>0.66</v>
      </c>
      <c r="Y931" s="1" t="e">
        <f>IF(AND(Q931&gt;=Chart!$F$2,Q931&lt;=Chart!$F$3),Q931,#N/A)</f>
        <v>#N/A</v>
      </c>
      <c r="Z931" t="e">
        <f>IF(AND(Q931&gt;=Chart!$F$2,Q931&lt;=Chart!$F$3),R931,#N/A)</f>
        <v>#N/A</v>
      </c>
      <c r="AA931" t="e">
        <f>IF(AND(Q931&gt;=Chart!$F$2,Q931&lt;=Chart!$F$3),S931,#N/A)</f>
        <v>#N/A</v>
      </c>
      <c r="AB931" t="e">
        <f>IF(AND(Q931&gt;=Chart!$F$2,Q931&lt;=Chart!$F$3),T931,#N/A)</f>
        <v>#N/A</v>
      </c>
      <c r="AC931" t="e">
        <f>IF(AND(Q931&gt;=Chart!$F$2,Q931&lt;=Chart!$F$3),U931,#N/A)</f>
        <v>#N/A</v>
      </c>
      <c r="AD931" t="e">
        <f>IF(AND(Q931&gt;=Chart!$F$2,Q931&lt;=Chart!$F$3),V931,#N/A)</f>
        <v>#N/A</v>
      </c>
      <c r="AE931" t="e">
        <f>IF(AND(Q931&gt;=Chart!$F$2,Q931&lt;=Chart!$F$3),I931,#N/A)</f>
        <v>#N/A</v>
      </c>
      <c r="AF931" t="e">
        <f>IF(AND(Q931&gt;=Chart!$F$2,Q931&lt;=Chart!$F$3),H931/100,#N/A)</f>
        <v>#N/A</v>
      </c>
      <c r="AG931" t="e">
        <f>IF(AND(Q931&gt;=Chart!$F$2,Q931&lt;=Chart!$F$3),W931/100,#N/A)</f>
        <v>#N/A</v>
      </c>
    </row>
    <row r="932" spans="1:33" x14ac:dyDescent="0.25">
      <c r="A932">
        <v>1487687400</v>
      </c>
      <c r="B932">
        <f>INDEX('Daily Data ADJ'!$1:$1048576,MATCH(Calc!$A932,'Daily Data ADJ'!$A:$A,0),MATCH("SPY, CBOE BZX: Close",'Daily Data ADJ'!$1:$1,0))</f>
        <v>212.98759046999999</v>
      </c>
      <c r="C932">
        <f>INDEX('Daily Data ADJ'!$1:$1048576,MATCH(Calc!$A932,'Daily Data ADJ'!$A:$A,0),MATCH("EFFR, FRED: Close",'Daily Data ADJ'!$1:$1,0))</f>
        <v>0.66</v>
      </c>
      <c r="D932" t="str">
        <f>INDEX('Daily Data ADJ'!$1:$1048576,MATCH(Calc!$A932,'Daily Data ADJ'!$A:$A,1),MATCH("SOFR, FRED: Close",'Daily Data ADJ'!$1:$1,0))</f>
        <v>NaN</v>
      </c>
      <c r="E932">
        <f>INDEX('Daily Data ADJ'!$1:$1048576,MATCH(Calc!$A932,'Daily Data ADJ'!$A:$A,0),MATCH("UPRO, CBOE BZX: Close",'Daily Data ADJ'!$1:$1,0))</f>
        <v>15.720262200000001</v>
      </c>
      <c r="F932">
        <f>INDEX('Daily Data ADJ'!$1:$1048576,MATCH(Calc!$A932,'Daily Data ADJ'!$A:$A,0),MATCH("ES1!, CME_MINI: Close",'Daily Data ADJ'!$1:$1,0))</f>
        <v>2360</v>
      </c>
      <c r="G932">
        <f>INDEX('Daily Data ADJ'!$1:$1048576,MATCH(Calc!$A932,'Daily Data ADJ'!$A:$A,0),MATCH("ES2!, CME_MINI: Close",'Daily Data ADJ'!$1:$1,0))</f>
        <v>2355.25</v>
      </c>
      <c r="H932">
        <f>INDEX('QUANDL MULTPL SP500_DIV_YIELD_M'!$A:$G,MATCH(Calc!$A932,'QUANDL MULTPL SP500_DIV_YIELD_M'!$A:$A,1),MATCH('QUANDL MULTPL SP500_DIV_YIELD_M'!$E$1,'QUANDL MULTPL SP500_DIV_YIELD_M'!$A$1:$G$1,0))</f>
        <v>2.02</v>
      </c>
      <c r="I932" s="5">
        <f t="shared" si="84"/>
        <v>1.2173425999022384E-2</v>
      </c>
      <c r="J932" s="1">
        <f>A932/24/60/60+DATE(1970,1,1)</f>
        <v>42787.604166666672</v>
      </c>
      <c r="K932" s="3">
        <f t="shared" si="87"/>
        <v>4</v>
      </c>
      <c r="L932" s="6">
        <f>(1+Chart!$F$4)^(1/(365/K932))-1</f>
        <v>2.6639774888526091E-4</v>
      </c>
      <c r="M932" s="6">
        <f t="shared" si="88"/>
        <v>7.2093725862032443E-5</v>
      </c>
      <c r="N932" s="6">
        <f t="shared" si="89"/>
        <v>1.3261071802328495E-4</v>
      </c>
      <c r="O932">
        <f>O931*(B932/B931)</f>
        <v>212.98759047000144</v>
      </c>
      <c r="P932">
        <f t="shared" si="85"/>
        <v>2017</v>
      </c>
      <c r="Q932" s="1">
        <f t="shared" si="86"/>
        <v>42787.604166666672</v>
      </c>
      <c r="R932">
        <f>IF(B933="",R931,IF(Q932&gt;=Chart!$F$2,E932,0))</f>
        <v>0</v>
      </c>
      <c r="S932">
        <f>IF(B933="",S931,IFERROR(IF(AND(R932&gt;0,R931=0),R932,(1+(B933/B932-1)*Calc!$Z$1)*S931),0))</f>
        <v>0</v>
      </c>
      <c r="T932">
        <f>IF(B933="",T931,IFERROR(IF(AND(R932&gt;0,R931=0),R932,(1+(B933/B932-1)*Calc!$Z$1-L933)*T931),0))</f>
        <v>0</v>
      </c>
      <c r="U932">
        <f>IF(B933="",U931,IFERROR(IF(AND(R932&gt;0,R931=0),R932,(1+(B933/B932-1)*Calc!$Z$1-M933*2)*U931),0))</f>
        <v>0</v>
      </c>
      <c r="V932">
        <f>IF(B933="",V931,IFERROR(IF(AND(R932&gt;0,R931=0),R932,(1+(B933/B932-1)*Calc!$Z$1-N933*2)*V931),0))</f>
        <v>0</v>
      </c>
      <c r="W932">
        <f>IF(ISNUMBER(C932),C932,W931)</f>
        <v>0.66</v>
      </c>
      <c r="Y932" s="1" t="e">
        <f>IF(AND(Q932&gt;=Chart!$F$2,Q932&lt;=Chart!$F$3),Q932,#N/A)</f>
        <v>#N/A</v>
      </c>
      <c r="Z932" t="e">
        <f>IF(AND(Q932&gt;=Chart!$F$2,Q932&lt;=Chart!$F$3),R932,#N/A)</f>
        <v>#N/A</v>
      </c>
      <c r="AA932" t="e">
        <f>IF(AND(Q932&gt;=Chart!$F$2,Q932&lt;=Chart!$F$3),S932,#N/A)</f>
        <v>#N/A</v>
      </c>
      <c r="AB932" t="e">
        <f>IF(AND(Q932&gt;=Chart!$F$2,Q932&lt;=Chart!$F$3),T932,#N/A)</f>
        <v>#N/A</v>
      </c>
      <c r="AC932" t="e">
        <f>IF(AND(Q932&gt;=Chart!$F$2,Q932&lt;=Chart!$F$3),U932,#N/A)</f>
        <v>#N/A</v>
      </c>
      <c r="AD932" t="e">
        <f>IF(AND(Q932&gt;=Chart!$F$2,Q932&lt;=Chart!$F$3),V932,#N/A)</f>
        <v>#N/A</v>
      </c>
      <c r="AE932" t="e">
        <f>IF(AND(Q932&gt;=Chart!$F$2,Q932&lt;=Chart!$F$3),I932,#N/A)</f>
        <v>#N/A</v>
      </c>
      <c r="AF932" t="e">
        <f>IF(AND(Q932&gt;=Chart!$F$2,Q932&lt;=Chart!$F$3),H932/100,#N/A)</f>
        <v>#N/A</v>
      </c>
      <c r="AG932" t="e">
        <f>IF(AND(Q932&gt;=Chart!$F$2,Q932&lt;=Chart!$F$3),W932/100,#N/A)</f>
        <v>#N/A</v>
      </c>
    </row>
    <row r="933" spans="1:33" x14ac:dyDescent="0.25">
      <c r="A933">
        <v>1487773800</v>
      </c>
      <c r="B933">
        <f>INDEX('Daily Data ADJ'!$1:$1048576,MATCH(Calc!$A933,'Daily Data ADJ'!$A:$A,0),MATCH("SPY, CBOE BZX: Close",'Daily Data ADJ'!$1:$1,0))</f>
        <v>212.79846029999999</v>
      </c>
      <c r="C933">
        <f>INDEX('Daily Data ADJ'!$1:$1048576,MATCH(Calc!$A933,'Daily Data ADJ'!$A:$A,0),MATCH("EFFR, FRED: Close",'Daily Data ADJ'!$1:$1,0))</f>
        <v>0.66</v>
      </c>
      <c r="D933" t="str">
        <f>INDEX('Daily Data ADJ'!$1:$1048576,MATCH(Calc!$A933,'Daily Data ADJ'!$A:$A,1),MATCH("SOFR, FRED: Close",'Daily Data ADJ'!$1:$1,0))</f>
        <v>NaN</v>
      </c>
      <c r="E933">
        <f>INDEX('Daily Data ADJ'!$1:$1048576,MATCH(Calc!$A933,'Daily Data ADJ'!$A:$A,0),MATCH("UPRO, CBOE BZX: Close",'Daily Data ADJ'!$1:$1,0))</f>
        <v>15.69245929</v>
      </c>
      <c r="F933">
        <f>INDEX('Daily Data ADJ'!$1:$1048576,MATCH(Calc!$A933,'Daily Data ADJ'!$A:$A,0),MATCH("ES1!, CME_MINI: Close",'Daily Data ADJ'!$1:$1,0))</f>
        <v>2361</v>
      </c>
      <c r="G933">
        <f>INDEX('Daily Data ADJ'!$1:$1048576,MATCH(Calc!$A933,'Daily Data ADJ'!$A:$A,0),MATCH("ES2!, CME_MINI: Close",'Daily Data ADJ'!$1:$1,0))</f>
        <v>2356.5</v>
      </c>
      <c r="H933">
        <f>INDEX('QUANDL MULTPL SP500_DIV_YIELD_M'!$A:$G,MATCH(Calc!$A933,'QUANDL MULTPL SP500_DIV_YIELD_M'!$A:$A,1),MATCH('QUANDL MULTPL SP500_DIV_YIELD_M'!$E$1,'QUANDL MULTPL SP500_DIV_YIELD_M'!$A$1:$G$1,0))</f>
        <v>2.02</v>
      </c>
      <c r="I933" s="5">
        <f t="shared" si="84"/>
        <v>1.2597880511335483E-2</v>
      </c>
      <c r="J933" s="1">
        <f>A933/24/60/60+DATE(1970,1,1)</f>
        <v>42788.604166666672</v>
      </c>
      <c r="K933" s="3">
        <f t="shared" si="87"/>
        <v>1</v>
      </c>
      <c r="L933" s="6">
        <f>(1+Chart!$F$4)^(1/(365/K933))-1</f>
        <v>6.6592785027408397E-5</v>
      </c>
      <c r="M933" s="6">
        <f t="shared" si="88"/>
        <v>1.8022944219930892E-5</v>
      </c>
      <c r="N933" s="6">
        <f t="shared" si="89"/>
        <v>3.4299731882736495E-5</v>
      </c>
      <c r="O933">
        <f>O932*(B933/B932)</f>
        <v>212.79846030000144</v>
      </c>
      <c r="P933">
        <f t="shared" si="85"/>
        <v>2017</v>
      </c>
      <c r="Q933" s="1">
        <f t="shared" si="86"/>
        <v>42788.604166666672</v>
      </c>
      <c r="R933">
        <f>IF(B934="",R932,IF(Q933&gt;=Chart!$F$2,E933,0))</f>
        <v>0</v>
      </c>
      <c r="S933">
        <f>IF(B934="",S932,IFERROR(IF(AND(R933&gt;0,R932=0),R933,(1+(B934/B933-1)*Calc!$Z$1)*S932),0))</f>
        <v>0</v>
      </c>
      <c r="T933">
        <f>IF(B934="",T932,IFERROR(IF(AND(R933&gt;0,R932=0),R933,(1+(B934/B933-1)*Calc!$Z$1-L934)*T932),0))</f>
        <v>0</v>
      </c>
      <c r="U933">
        <f>IF(B934="",U932,IFERROR(IF(AND(R933&gt;0,R932=0),R933,(1+(B934/B933-1)*Calc!$Z$1-M934*2)*U932),0))</f>
        <v>0</v>
      </c>
      <c r="V933">
        <f>IF(B934="",V932,IFERROR(IF(AND(R933&gt;0,R932=0),R933,(1+(B934/B933-1)*Calc!$Z$1-N934*2)*V932),0))</f>
        <v>0</v>
      </c>
      <c r="W933">
        <f>IF(ISNUMBER(C933),C933,W932)</f>
        <v>0.66</v>
      </c>
      <c r="Y933" s="1" t="e">
        <f>IF(AND(Q933&gt;=Chart!$F$2,Q933&lt;=Chart!$F$3),Q933,#N/A)</f>
        <v>#N/A</v>
      </c>
      <c r="Z933" t="e">
        <f>IF(AND(Q933&gt;=Chart!$F$2,Q933&lt;=Chart!$F$3),R933,#N/A)</f>
        <v>#N/A</v>
      </c>
      <c r="AA933" t="e">
        <f>IF(AND(Q933&gt;=Chart!$F$2,Q933&lt;=Chart!$F$3),S933,#N/A)</f>
        <v>#N/A</v>
      </c>
      <c r="AB933" t="e">
        <f>IF(AND(Q933&gt;=Chart!$F$2,Q933&lt;=Chart!$F$3),T933,#N/A)</f>
        <v>#N/A</v>
      </c>
      <c r="AC933" t="e">
        <f>IF(AND(Q933&gt;=Chart!$F$2,Q933&lt;=Chart!$F$3),U933,#N/A)</f>
        <v>#N/A</v>
      </c>
      <c r="AD933" t="e">
        <f>IF(AND(Q933&gt;=Chart!$F$2,Q933&lt;=Chart!$F$3),V933,#N/A)</f>
        <v>#N/A</v>
      </c>
      <c r="AE933" t="e">
        <f>IF(AND(Q933&gt;=Chart!$F$2,Q933&lt;=Chart!$F$3),I933,#N/A)</f>
        <v>#N/A</v>
      </c>
      <c r="AF933" t="e">
        <f>IF(AND(Q933&gt;=Chart!$F$2,Q933&lt;=Chart!$F$3),H933/100,#N/A)</f>
        <v>#N/A</v>
      </c>
      <c r="AG933" t="e">
        <f>IF(AND(Q933&gt;=Chart!$F$2,Q933&lt;=Chart!$F$3),W933/100,#N/A)</f>
        <v>#N/A</v>
      </c>
    </row>
    <row r="934" spans="1:33" x14ac:dyDescent="0.25">
      <c r="A934">
        <v>1487860200</v>
      </c>
      <c r="B934">
        <f>INDEX('Daily Data ADJ'!$1:$1048576,MATCH(Calc!$A934,'Daily Data ADJ'!$A:$A,0),MATCH("SPY, CBOE BZX: Close",'Daily Data ADJ'!$1:$1,0))</f>
        <v>212.94255948</v>
      </c>
      <c r="C934">
        <f>INDEX('Daily Data ADJ'!$1:$1048576,MATCH(Calc!$A934,'Daily Data ADJ'!$A:$A,0),MATCH("EFFR, FRED: Close",'Daily Data ADJ'!$1:$1,0))</f>
        <v>0.66</v>
      </c>
      <c r="D934" t="str">
        <f>INDEX('Daily Data ADJ'!$1:$1048576,MATCH(Calc!$A934,'Daily Data ADJ'!$A:$A,1),MATCH("SOFR, FRED: Close",'Daily Data ADJ'!$1:$1,0))</f>
        <v>NaN</v>
      </c>
      <c r="E934">
        <f>INDEX('Daily Data ADJ'!$1:$1048576,MATCH(Calc!$A934,'Daily Data ADJ'!$A:$A,0),MATCH("UPRO, CBOE BZX: Close",'Daily Data ADJ'!$1:$1,0))</f>
        <v>15.731710919999999</v>
      </c>
      <c r="F934">
        <f>INDEX('Daily Data ADJ'!$1:$1048576,MATCH(Calc!$A934,'Daily Data ADJ'!$A:$A,0),MATCH("ES1!, CME_MINI: Close",'Daily Data ADJ'!$1:$1,0))</f>
        <v>2362.75</v>
      </c>
      <c r="G934">
        <f>INDEX('Daily Data ADJ'!$1:$1048576,MATCH(Calc!$A934,'Daily Data ADJ'!$A:$A,0),MATCH("ES2!, CME_MINI: Close",'Daily Data ADJ'!$1:$1,0))</f>
        <v>2358.25</v>
      </c>
      <c r="H934">
        <f>INDEX('QUANDL MULTPL SP500_DIV_YIELD_M'!$A:$G,MATCH(Calc!$A934,'QUANDL MULTPL SP500_DIV_YIELD_M'!$A:$A,1),MATCH('QUANDL MULTPL SP500_DIV_YIELD_M'!$E$1,'QUANDL MULTPL SP500_DIV_YIELD_M'!$A$1:$G$1,0))</f>
        <v>2.02</v>
      </c>
      <c r="I934" s="5">
        <f t="shared" si="84"/>
        <v>1.2603495024277715E-2</v>
      </c>
      <c r="J934" s="1">
        <f>A934/24/60/60+DATE(1970,1,1)</f>
        <v>42789.604166666672</v>
      </c>
      <c r="K934" s="3">
        <f t="shared" si="87"/>
        <v>1</v>
      </c>
      <c r="L934" s="6">
        <f>(1+Chart!$F$4)^(1/(365/K934))-1</f>
        <v>6.6592785027408397E-5</v>
      </c>
      <c r="M934" s="6">
        <f t="shared" si="88"/>
        <v>1.8022944219930892E-5</v>
      </c>
      <c r="N934" s="6">
        <f t="shared" si="89"/>
        <v>3.4314923216482995E-5</v>
      </c>
      <c r="O934">
        <f>O933*(B934/B933)</f>
        <v>212.94255948000145</v>
      </c>
      <c r="P934">
        <f t="shared" si="85"/>
        <v>2017</v>
      </c>
      <c r="Q934" s="1">
        <f t="shared" si="86"/>
        <v>42789.604166666672</v>
      </c>
      <c r="R934">
        <f>IF(B935="",R933,IF(Q934&gt;=Chart!$F$2,E934,0))</f>
        <v>0</v>
      </c>
      <c r="S934">
        <f>IF(B935="",S933,IFERROR(IF(AND(R934&gt;0,R933=0),R934,(1+(B935/B934-1)*Calc!$Z$1)*S933),0))</f>
        <v>0</v>
      </c>
      <c r="T934">
        <f>IF(B935="",T933,IFERROR(IF(AND(R934&gt;0,R933=0),R934,(1+(B935/B934-1)*Calc!$Z$1-L935)*T933),0))</f>
        <v>0</v>
      </c>
      <c r="U934">
        <f>IF(B935="",U933,IFERROR(IF(AND(R934&gt;0,R933=0),R934,(1+(B935/B934-1)*Calc!$Z$1-M935*2)*U933),0))</f>
        <v>0</v>
      </c>
      <c r="V934">
        <f>IF(B935="",V933,IFERROR(IF(AND(R934&gt;0,R933=0),R934,(1+(B935/B934-1)*Calc!$Z$1-N935*2)*V933),0))</f>
        <v>0</v>
      </c>
      <c r="W934">
        <f>IF(ISNUMBER(C934),C934,W933)</f>
        <v>0.66</v>
      </c>
      <c r="Y934" s="1" t="e">
        <f>IF(AND(Q934&gt;=Chart!$F$2,Q934&lt;=Chart!$F$3),Q934,#N/A)</f>
        <v>#N/A</v>
      </c>
      <c r="Z934" t="e">
        <f>IF(AND(Q934&gt;=Chart!$F$2,Q934&lt;=Chart!$F$3),R934,#N/A)</f>
        <v>#N/A</v>
      </c>
      <c r="AA934" t="e">
        <f>IF(AND(Q934&gt;=Chart!$F$2,Q934&lt;=Chart!$F$3),S934,#N/A)</f>
        <v>#N/A</v>
      </c>
      <c r="AB934" t="e">
        <f>IF(AND(Q934&gt;=Chart!$F$2,Q934&lt;=Chart!$F$3),T934,#N/A)</f>
        <v>#N/A</v>
      </c>
      <c r="AC934" t="e">
        <f>IF(AND(Q934&gt;=Chart!$F$2,Q934&lt;=Chart!$F$3),U934,#N/A)</f>
        <v>#N/A</v>
      </c>
      <c r="AD934" t="e">
        <f>IF(AND(Q934&gt;=Chart!$F$2,Q934&lt;=Chart!$F$3),V934,#N/A)</f>
        <v>#N/A</v>
      </c>
      <c r="AE934" t="e">
        <f>IF(AND(Q934&gt;=Chart!$F$2,Q934&lt;=Chart!$F$3),I934,#N/A)</f>
        <v>#N/A</v>
      </c>
      <c r="AF934" t="e">
        <f>IF(AND(Q934&gt;=Chart!$F$2,Q934&lt;=Chart!$F$3),H934/100,#N/A)</f>
        <v>#N/A</v>
      </c>
      <c r="AG934" t="e">
        <f>IF(AND(Q934&gt;=Chart!$F$2,Q934&lt;=Chart!$F$3),W934/100,#N/A)</f>
        <v>#N/A</v>
      </c>
    </row>
    <row r="935" spans="1:33" x14ac:dyDescent="0.25">
      <c r="A935">
        <v>1487946600</v>
      </c>
      <c r="B935">
        <f>INDEX('Daily Data ADJ'!$1:$1048576,MATCH(Calc!$A935,'Daily Data ADJ'!$A:$A,0),MATCH("SPY, CBOE BZX: Close",'Daily Data ADJ'!$1:$1,0))</f>
        <v>213.21274543999999</v>
      </c>
      <c r="C935">
        <f>INDEX('Daily Data ADJ'!$1:$1048576,MATCH(Calc!$A935,'Daily Data ADJ'!$A:$A,0),MATCH("EFFR, FRED: Close",'Daily Data ADJ'!$1:$1,0))</f>
        <v>0.66</v>
      </c>
      <c r="D935" t="str">
        <f>INDEX('Daily Data ADJ'!$1:$1048576,MATCH(Calc!$A935,'Daily Data ADJ'!$A:$A,1),MATCH("SOFR, FRED: Close",'Daily Data ADJ'!$1:$1,0))</f>
        <v>NaN</v>
      </c>
      <c r="E935">
        <f>INDEX('Daily Data ADJ'!$1:$1048576,MATCH(Calc!$A935,'Daily Data ADJ'!$A:$A,0),MATCH("UPRO, CBOE BZX: Close",'Daily Data ADJ'!$1:$1,0))</f>
        <v>15.784046099999999</v>
      </c>
      <c r="F935">
        <f>INDEX('Daily Data ADJ'!$1:$1048576,MATCH(Calc!$A935,'Daily Data ADJ'!$A:$A,0),MATCH("ES1!, CME_MINI: Close",'Daily Data ADJ'!$1:$1,0))</f>
        <v>2365</v>
      </c>
      <c r="G935">
        <f>INDEX('Daily Data ADJ'!$1:$1048576,MATCH(Calc!$A935,'Daily Data ADJ'!$A:$A,0),MATCH("ES2!, CME_MINI: Close",'Daily Data ADJ'!$1:$1,0))</f>
        <v>2360.5</v>
      </c>
      <c r="H935">
        <f>INDEX('QUANDL MULTPL SP500_DIV_YIELD_M'!$A:$G,MATCH(Calc!$A935,'QUANDL MULTPL SP500_DIV_YIELD_M'!$A:$A,1),MATCH('QUANDL MULTPL SP500_DIV_YIELD_M'!$E$1,'QUANDL MULTPL SP500_DIV_YIELD_M'!$A$1:$G$1,0))</f>
        <v>2.02</v>
      </c>
      <c r="I935" s="5">
        <f t="shared" si="84"/>
        <v>1.2610701509539361E-2</v>
      </c>
      <c r="J935" s="1">
        <f>A935/24/60/60+DATE(1970,1,1)</f>
        <v>42790.604166666672</v>
      </c>
      <c r="K935" s="3">
        <f t="shared" si="87"/>
        <v>1</v>
      </c>
      <c r="L935" s="6">
        <f>(1+Chart!$F$4)^(1/(365/K935))-1</f>
        <v>6.6592785027408397E-5</v>
      </c>
      <c r="M935" s="6">
        <f t="shared" si="88"/>
        <v>1.8022944219930892E-5</v>
      </c>
      <c r="N935" s="6">
        <f t="shared" si="89"/>
        <v>3.4334421868065235E-5</v>
      </c>
      <c r="O935">
        <f>O934*(B935/B934)</f>
        <v>213.21274544000144</v>
      </c>
      <c r="P935">
        <f t="shared" si="85"/>
        <v>2017</v>
      </c>
      <c r="Q935" s="1">
        <f t="shared" si="86"/>
        <v>42790.604166666672</v>
      </c>
      <c r="R935">
        <f>IF(B936="",R934,IF(Q935&gt;=Chart!$F$2,E935,0))</f>
        <v>0</v>
      </c>
      <c r="S935">
        <f>IF(B936="",S934,IFERROR(IF(AND(R935&gt;0,R934=0),R935,(1+(B936/B935-1)*Calc!$Z$1)*S934),0))</f>
        <v>0</v>
      </c>
      <c r="T935">
        <f>IF(B936="",T934,IFERROR(IF(AND(R935&gt;0,R934=0),R935,(1+(B936/B935-1)*Calc!$Z$1-L936)*T934),0))</f>
        <v>0</v>
      </c>
      <c r="U935">
        <f>IF(B936="",U934,IFERROR(IF(AND(R935&gt;0,R934=0),R935,(1+(B936/B935-1)*Calc!$Z$1-M936*2)*U934),0))</f>
        <v>0</v>
      </c>
      <c r="V935">
        <f>IF(B936="",V934,IFERROR(IF(AND(R935&gt;0,R934=0),R935,(1+(B936/B935-1)*Calc!$Z$1-N936*2)*V934),0))</f>
        <v>0</v>
      </c>
      <c r="W935">
        <f>IF(ISNUMBER(C935),C935,W934)</f>
        <v>0.66</v>
      </c>
      <c r="Y935" s="1" t="e">
        <f>IF(AND(Q935&gt;=Chart!$F$2,Q935&lt;=Chart!$F$3),Q935,#N/A)</f>
        <v>#N/A</v>
      </c>
      <c r="Z935" t="e">
        <f>IF(AND(Q935&gt;=Chart!$F$2,Q935&lt;=Chart!$F$3),R935,#N/A)</f>
        <v>#N/A</v>
      </c>
      <c r="AA935" t="e">
        <f>IF(AND(Q935&gt;=Chart!$F$2,Q935&lt;=Chart!$F$3),S935,#N/A)</f>
        <v>#N/A</v>
      </c>
      <c r="AB935" t="e">
        <f>IF(AND(Q935&gt;=Chart!$F$2,Q935&lt;=Chart!$F$3),T935,#N/A)</f>
        <v>#N/A</v>
      </c>
      <c r="AC935" t="e">
        <f>IF(AND(Q935&gt;=Chart!$F$2,Q935&lt;=Chart!$F$3),U935,#N/A)</f>
        <v>#N/A</v>
      </c>
      <c r="AD935" t="e">
        <f>IF(AND(Q935&gt;=Chart!$F$2,Q935&lt;=Chart!$F$3),V935,#N/A)</f>
        <v>#N/A</v>
      </c>
      <c r="AE935" t="e">
        <f>IF(AND(Q935&gt;=Chart!$F$2,Q935&lt;=Chart!$F$3),I935,#N/A)</f>
        <v>#N/A</v>
      </c>
      <c r="AF935" t="e">
        <f>IF(AND(Q935&gt;=Chart!$F$2,Q935&lt;=Chart!$F$3),H935/100,#N/A)</f>
        <v>#N/A</v>
      </c>
      <c r="AG935" t="e">
        <f>IF(AND(Q935&gt;=Chart!$F$2,Q935&lt;=Chart!$F$3),W935/100,#N/A)</f>
        <v>#N/A</v>
      </c>
    </row>
    <row r="936" spans="1:33" x14ac:dyDescent="0.25">
      <c r="A936">
        <v>1488205800</v>
      </c>
      <c r="B936">
        <f>INDEX('Daily Data ADJ'!$1:$1048576,MATCH(Calc!$A936,'Daily Data ADJ'!$A:$A,0),MATCH("SPY, CBOE BZX: Close",'Daily Data ADJ'!$1:$1,0))</f>
        <v>213.54597477999999</v>
      </c>
      <c r="C936">
        <f>INDEX('Daily Data ADJ'!$1:$1048576,MATCH(Calc!$A936,'Daily Data ADJ'!$A:$A,0),MATCH("EFFR, FRED: Close",'Daily Data ADJ'!$1:$1,0))</f>
        <v>0.66</v>
      </c>
      <c r="D936" t="str">
        <f>INDEX('Daily Data ADJ'!$1:$1048576,MATCH(Calc!$A936,'Daily Data ADJ'!$A:$A,1),MATCH("SOFR, FRED: Close",'Daily Data ADJ'!$1:$1,0))</f>
        <v>NaN</v>
      </c>
      <c r="E936">
        <f>INDEX('Daily Data ADJ'!$1:$1048576,MATCH(Calc!$A936,'Daily Data ADJ'!$A:$A,0),MATCH("UPRO, CBOE BZX: Close",'Daily Data ADJ'!$1:$1,0))</f>
        <v>15.85437226</v>
      </c>
      <c r="F936">
        <f>INDEX('Daily Data ADJ'!$1:$1048576,MATCH(Calc!$A936,'Daily Data ADJ'!$A:$A,0),MATCH("ES1!, CME_MINI: Close",'Daily Data ADJ'!$1:$1,0))</f>
        <v>2368.25</v>
      </c>
      <c r="G936">
        <f>INDEX('Daily Data ADJ'!$1:$1048576,MATCH(Calc!$A936,'Daily Data ADJ'!$A:$A,0),MATCH("ES2!, CME_MINI: Close",'Daily Data ADJ'!$1:$1,0))</f>
        <v>2364</v>
      </c>
      <c r="H936">
        <f>INDEX('QUANDL MULTPL SP500_DIV_YIELD_M'!$A:$G,MATCH(Calc!$A936,'QUANDL MULTPL SP500_DIV_YIELD_M'!$A:$A,1),MATCH('QUANDL MULTPL SP500_DIV_YIELD_M'!$E$1,'QUANDL MULTPL SP500_DIV_YIELD_M'!$A$1:$G$1,0))</f>
        <v>2.02</v>
      </c>
      <c r="I936" s="5">
        <f t="shared" si="84"/>
        <v>1.3041003658596399E-2</v>
      </c>
      <c r="J936" s="1">
        <f>A936/24/60/60+DATE(1970,1,1)</f>
        <v>42793.604166666672</v>
      </c>
      <c r="K936" s="3">
        <f t="shared" si="87"/>
        <v>3</v>
      </c>
      <c r="L936" s="6">
        <f>(1+Chart!$F$4)^(1/(365/K936))-1</f>
        <v>1.9979165917494157E-4</v>
      </c>
      <c r="M936" s="6">
        <f t="shared" si="88"/>
        <v>5.4069807144951909E-5</v>
      </c>
      <c r="N936" s="6">
        <f t="shared" si="89"/>
        <v>1.0649911089410935E-4</v>
      </c>
      <c r="O936">
        <f>O935*(B936/B935)</f>
        <v>213.54597478000144</v>
      </c>
      <c r="P936">
        <f t="shared" si="85"/>
        <v>2017</v>
      </c>
      <c r="Q936" s="1">
        <f t="shared" si="86"/>
        <v>42793.604166666672</v>
      </c>
      <c r="R936">
        <f>IF(B937="",R935,IF(Q936&gt;=Chart!$F$2,E936,0))</f>
        <v>0</v>
      </c>
      <c r="S936">
        <f>IF(B937="",S935,IFERROR(IF(AND(R936&gt;0,R935=0),R936,(1+(B937/B936-1)*Calc!$Z$1)*S935),0))</f>
        <v>0</v>
      </c>
      <c r="T936">
        <f>IF(B937="",T935,IFERROR(IF(AND(R936&gt;0,R935=0),R936,(1+(B937/B936-1)*Calc!$Z$1-L937)*T935),0))</f>
        <v>0</v>
      </c>
      <c r="U936">
        <f>IF(B937="",U935,IFERROR(IF(AND(R936&gt;0,R935=0),R936,(1+(B937/B936-1)*Calc!$Z$1-M937*2)*U935),0))</f>
        <v>0</v>
      </c>
      <c r="V936">
        <f>IF(B937="",V935,IFERROR(IF(AND(R936&gt;0,R935=0),R936,(1+(B937/B936-1)*Calc!$Z$1-N937*2)*V935),0))</f>
        <v>0</v>
      </c>
      <c r="W936">
        <f>IF(ISNUMBER(C936),C936,W935)</f>
        <v>0.66</v>
      </c>
      <c r="Y936" s="1" t="e">
        <f>IF(AND(Q936&gt;=Chart!$F$2,Q936&lt;=Chart!$F$3),Q936,#N/A)</f>
        <v>#N/A</v>
      </c>
      <c r="Z936" t="e">
        <f>IF(AND(Q936&gt;=Chart!$F$2,Q936&lt;=Chart!$F$3),R936,#N/A)</f>
        <v>#N/A</v>
      </c>
      <c r="AA936" t="e">
        <f>IF(AND(Q936&gt;=Chart!$F$2,Q936&lt;=Chart!$F$3),S936,#N/A)</f>
        <v>#N/A</v>
      </c>
      <c r="AB936" t="e">
        <f>IF(AND(Q936&gt;=Chart!$F$2,Q936&lt;=Chart!$F$3),T936,#N/A)</f>
        <v>#N/A</v>
      </c>
      <c r="AC936" t="e">
        <f>IF(AND(Q936&gt;=Chart!$F$2,Q936&lt;=Chart!$F$3),U936,#N/A)</f>
        <v>#N/A</v>
      </c>
      <c r="AD936" t="e">
        <f>IF(AND(Q936&gt;=Chart!$F$2,Q936&lt;=Chart!$F$3),V936,#N/A)</f>
        <v>#N/A</v>
      </c>
      <c r="AE936" t="e">
        <f>IF(AND(Q936&gt;=Chart!$F$2,Q936&lt;=Chart!$F$3),I936,#N/A)</f>
        <v>#N/A</v>
      </c>
      <c r="AF936" t="e">
        <f>IF(AND(Q936&gt;=Chart!$F$2,Q936&lt;=Chart!$F$3),H936/100,#N/A)</f>
        <v>#N/A</v>
      </c>
      <c r="AG936" t="e">
        <f>IF(AND(Q936&gt;=Chart!$F$2,Q936&lt;=Chart!$F$3),W936/100,#N/A)</f>
        <v>#N/A</v>
      </c>
    </row>
    <row r="937" spans="1:33" x14ac:dyDescent="0.25">
      <c r="A937">
        <v>1488292200</v>
      </c>
      <c r="B937">
        <f>INDEX('Daily Data ADJ'!$1:$1048576,MATCH(Calc!$A937,'Daily Data ADJ'!$A:$A,0),MATCH("SPY, CBOE BZX: Close",'Daily Data ADJ'!$1:$1,0))</f>
        <v>212.96957807000001</v>
      </c>
      <c r="C937">
        <f>INDEX('Daily Data ADJ'!$1:$1048576,MATCH(Calc!$A937,'Daily Data ADJ'!$A:$A,0),MATCH("EFFR, FRED: Close",'Daily Data ADJ'!$1:$1,0))</f>
        <v>0.56999999999999995</v>
      </c>
      <c r="D937" t="str">
        <f>INDEX('Daily Data ADJ'!$1:$1048576,MATCH(Calc!$A937,'Daily Data ADJ'!$A:$A,1),MATCH("SOFR, FRED: Close",'Daily Data ADJ'!$1:$1,0))</f>
        <v>NaN</v>
      </c>
      <c r="E937">
        <f>INDEX('Daily Data ADJ'!$1:$1048576,MATCH(Calc!$A937,'Daily Data ADJ'!$A:$A,0),MATCH("UPRO, CBOE BZX: Close",'Daily Data ADJ'!$1:$1,0))</f>
        <v>15.736617369999999</v>
      </c>
      <c r="F937">
        <f>INDEX('Daily Data ADJ'!$1:$1048576,MATCH(Calc!$A937,'Daily Data ADJ'!$A:$A,0),MATCH("ES1!, CME_MINI: Close",'Daily Data ADJ'!$1:$1,0))</f>
        <v>2362.75</v>
      </c>
      <c r="G937">
        <f>INDEX('Daily Data ADJ'!$1:$1048576,MATCH(Calc!$A937,'Daily Data ADJ'!$A:$A,0),MATCH("ES2!, CME_MINI: Close",'Daily Data ADJ'!$1:$1,0))</f>
        <v>2358.5</v>
      </c>
      <c r="H937">
        <f>INDEX('QUANDL MULTPL SP500_DIV_YIELD_M'!$A:$G,MATCH(Calc!$A937,'QUANDL MULTPL SP500_DIV_YIELD_M'!$A:$A,1),MATCH('QUANDL MULTPL SP500_DIV_YIELD_M'!$E$1,'QUANDL MULTPL SP500_DIV_YIELD_M'!$A$1:$G$1,0))</f>
        <v>1.98</v>
      </c>
      <c r="I937" s="5">
        <f t="shared" si="84"/>
        <v>1.2624383952266574E-2</v>
      </c>
      <c r="J937" s="1">
        <f>A937/24/60/60+DATE(1970,1,1)</f>
        <v>42794.604166666672</v>
      </c>
      <c r="K937" s="3">
        <f t="shared" si="87"/>
        <v>1</v>
      </c>
      <c r="L937" s="6">
        <f>(1+Chart!$F$4)^(1/(365/K937))-1</f>
        <v>6.6592785027408397E-5</v>
      </c>
      <c r="M937" s="6">
        <f t="shared" si="88"/>
        <v>1.5572221158999255E-5</v>
      </c>
      <c r="N937" s="6">
        <f t="shared" si="89"/>
        <v>3.4371442194647273E-5</v>
      </c>
      <c r="O937">
        <f>O936*(B937/B936)</f>
        <v>212.96957807000146</v>
      </c>
      <c r="P937">
        <f t="shared" si="85"/>
        <v>2017</v>
      </c>
      <c r="Q937" s="1">
        <f t="shared" si="86"/>
        <v>42794.604166666672</v>
      </c>
      <c r="R937">
        <f>IF(B938="",R936,IF(Q937&gt;=Chart!$F$2,E937,0))</f>
        <v>0</v>
      </c>
      <c r="S937">
        <f>IF(B938="",S936,IFERROR(IF(AND(R937&gt;0,R936=0),R937,(1+(B938/B937-1)*Calc!$Z$1)*S936),0))</f>
        <v>0</v>
      </c>
      <c r="T937">
        <f>IF(B938="",T936,IFERROR(IF(AND(R937&gt;0,R936=0),R937,(1+(B938/B937-1)*Calc!$Z$1-L938)*T936),0))</f>
        <v>0</v>
      </c>
      <c r="U937">
        <f>IF(B938="",U936,IFERROR(IF(AND(R937&gt;0,R936=0),R937,(1+(B938/B937-1)*Calc!$Z$1-M938*2)*U936),0))</f>
        <v>0</v>
      </c>
      <c r="V937">
        <f>IF(B938="",V936,IFERROR(IF(AND(R937&gt;0,R936=0),R937,(1+(B938/B937-1)*Calc!$Z$1-N938*2)*V936),0))</f>
        <v>0</v>
      </c>
      <c r="W937">
        <f>IF(ISNUMBER(C937),C937,W936)</f>
        <v>0.56999999999999995</v>
      </c>
      <c r="Y937" s="1" t="e">
        <f>IF(AND(Q937&gt;=Chart!$F$2,Q937&lt;=Chart!$F$3),Q937,#N/A)</f>
        <v>#N/A</v>
      </c>
      <c r="Z937" t="e">
        <f>IF(AND(Q937&gt;=Chart!$F$2,Q937&lt;=Chart!$F$3),R937,#N/A)</f>
        <v>#N/A</v>
      </c>
      <c r="AA937" t="e">
        <f>IF(AND(Q937&gt;=Chart!$F$2,Q937&lt;=Chart!$F$3),S937,#N/A)</f>
        <v>#N/A</v>
      </c>
      <c r="AB937" t="e">
        <f>IF(AND(Q937&gt;=Chart!$F$2,Q937&lt;=Chart!$F$3),T937,#N/A)</f>
        <v>#N/A</v>
      </c>
      <c r="AC937" t="e">
        <f>IF(AND(Q937&gt;=Chart!$F$2,Q937&lt;=Chart!$F$3),U937,#N/A)</f>
        <v>#N/A</v>
      </c>
      <c r="AD937" t="e">
        <f>IF(AND(Q937&gt;=Chart!$F$2,Q937&lt;=Chart!$F$3),V937,#N/A)</f>
        <v>#N/A</v>
      </c>
      <c r="AE937" t="e">
        <f>IF(AND(Q937&gt;=Chart!$F$2,Q937&lt;=Chart!$F$3),I937,#N/A)</f>
        <v>#N/A</v>
      </c>
      <c r="AF937" t="e">
        <f>IF(AND(Q937&gt;=Chart!$F$2,Q937&lt;=Chart!$F$3),H937/100,#N/A)</f>
        <v>#N/A</v>
      </c>
      <c r="AG937" t="e">
        <f>IF(AND(Q937&gt;=Chart!$F$2,Q937&lt;=Chart!$F$3),W937/100,#N/A)</f>
        <v>#N/A</v>
      </c>
    </row>
    <row r="938" spans="1:33" x14ac:dyDescent="0.25">
      <c r="A938">
        <v>1488378600</v>
      </c>
      <c r="B938">
        <f>INDEX('Daily Data ADJ'!$1:$1048576,MATCH(Calc!$A938,'Daily Data ADJ'!$A:$A,0),MATCH("SPY, CBOE BZX: Close",'Daily Data ADJ'!$1:$1,0))</f>
        <v>215.95062981000001</v>
      </c>
      <c r="C938">
        <f>INDEX('Daily Data ADJ'!$1:$1048576,MATCH(Calc!$A938,'Daily Data ADJ'!$A:$A,0),MATCH("EFFR, FRED: Close",'Daily Data ADJ'!$1:$1,0))</f>
        <v>0.66</v>
      </c>
      <c r="D938" t="str">
        <f>INDEX('Daily Data ADJ'!$1:$1048576,MATCH(Calc!$A938,'Daily Data ADJ'!$A:$A,1),MATCH("SOFR, FRED: Close",'Daily Data ADJ'!$1:$1,0))</f>
        <v>NaN</v>
      </c>
      <c r="E938">
        <f>INDEX('Daily Data ADJ'!$1:$1048576,MATCH(Calc!$A938,'Daily Data ADJ'!$A:$A,0),MATCH("UPRO, CBOE BZX: Close",'Daily Data ADJ'!$1:$1,0))</f>
        <v>16.37118474</v>
      </c>
      <c r="F938">
        <f>INDEX('Daily Data ADJ'!$1:$1048576,MATCH(Calc!$A938,'Daily Data ADJ'!$A:$A,0),MATCH("ES1!, CME_MINI: Close",'Daily Data ADJ'!$1:$1,0))</f>
        <v>2393.5</v>
      </c>
      <c r="G938">
        <f>INDEX('Daily Data ADJ'!$1:$1048576,MATCH(Calc!$A938,'Daily Data ADJ'!$A:$A,0),MATCH("ES2!, CME_MINI: Close",'Daily Data ADJ'!$1:$1,0))</f>
        <v>2390</v>
      </c>
      <c r="H938">
        <f>INDEX('QUANDL MULTPL SP500_DIV_YIELD_M'!$A:$G,MATCH(Calc!$A938,'QUANDL MULTPL SP500_DIV_YIELD_M'!$A:$A,1),MATCH('QUANDL MULTPL SP500_DIV_YIELD_M'!$E$1,'QUANDL MULTPL SP500_DIV_YIELD_M'!$A$1:$G$1,0))</f>
        <v>1.98</v>
      </c>
      <c r="I938" s="5">
        <f t="shared" si="84"/>
        <v>1.3963642466119988E-2</v>
      </c>
      <c r="J938" s="1">
        <f>A938/24/60/60+DATE(1970,1,1)</f>
        <v>42795.604166666672</v>
      </c>
      <c r="K938" s="3">
        <f t="shared" si="87"/>
        <v>1</v>
      </c>
      <c r="L938" s="6">
        <f>(1+Chart!$F$4)^(1/(365/K938))-1</f>
        <v>6.6592785027408397E-5</v>
      </c>
      <c r="M938" s="6">
        <f t="shared" si="88"/>
        <v>1.8022944219930892E-5</v>
      </c>
      <c r="N938" s="6">
        <f t="shared" si="89"/>
        <v>3.7992636688466419E-5</v>
      </c>
      <c r="O938">
        <f>O937*(B938/B937)</f>
        <v>215.95062981000149</v>
      </c>
      <c r="P938">
        <f t="shared" si="85"/>
        <v>2017</v>
      </c>
      <c r="Q938" s="1">
        <f t="shared" si="86"/>
        <v>42795.604166666672</v>
      </c>
      <c r="R938">
        <f>IF(B939="",R937,IF(Q938&gt;=Chart!$F$2,E938,0))</f>
        <v>0</v>
      </c>
      <c r="S938">
        <f>IF(B939="",S937,IFERROR(IF(AND(R938&gt;0,R937=0),R938,(1+(B939/B938-1)*Calc!$Z$1)*S937),0))</f>
        <v>0</v>
      </c>
      <c r="T938">
        <f>IF(B939="",T937,IFERROR(IF(AND(R938&gt;0,R937=0),R938,(1+(B939/B938-1)*Calc!$Z$1-L939)*T937),0))</f>
        <v>0</v>
      </c>
      <c r="U938">
        <f>IF(B939="",U937,IFERROR(IF(AND(R938&gt;0,R937=0),R938,(1+(B939/B938-1)*Calc!$Z$1-M939*2)*U937),0))</f>
        <v>0</v>
      </c>
      <c r="V938">
        <f>IF(B939="",V937,IFERROR(IF(AND(R938&gt;0,R937=0),R938,(1+(B939/B938-1)*Calc!$Z$1-N939*2)*V937),0))</f>
        <v>0</v>
      </c>
      <c r="W938">
        <f>IF(ISNUMBER(C938),C938,W937)</f>
        <v>0.66</v>
      </c>
      <c r="Y938" s="1" t="e">
        <f>IF(AND(Q938&gt;=Chart!$F$2,Q938&lt;=Chart!$F$3),Q938,#N/A)</f>
        <v>#N/A</v>
      </c>
      <c r="Z938" t="e">
        <f>IF(AND(Q938&gt;=Chart!$F$2,Q938&lt;=Chart!$F$3),R938,#N/A)</f>
        <v>#N/A</v>
      </c>
      <c r="AA938" t="e">
        <f>IF(AND(Q938&gt;=Chart!$F$2,Q938&lt;=Chart!$F$3),S938,#N/A)</f>
        <v>#N/A</v>
      </c>
      <c r="AB938" t="e">
        <f>IF(AND(Q938&gt;=Chart!$F$2,Q938&lt;=Chart!$F$3),T938,#N/A)</f>
        <v>#N/A</v>
      </c>
      <c r="AC938" t="e">
        <f>IF(AND(Q938&gt;=Chart!$F$2,Q938&lt;=Chart!$F$3),U938,#N/A)</f>
        <v>#N/A</v>
      </c>
      <c r="AD938" t="e">
        <f>IF(AND(Q938&gt;=Chart!$F$2,Q938&lt;=Chart!$F$3),V938,#N/A)</f>
        <v>#N/A</v>
      </c>
      <c r="AE938" t="e">
        <f>IF(AND(Q938&gt;=Chart!$F$2,Q938&lt;=Chart!$F$3),I938,#N/A)</f>
        <v>#N/A</v>
      </c>
      <c r="AF938" t="e">
        <f>IF(AND(Q938&gt;=Chart!$F$2,Q938&lt;=Chart!$F$3),H938/100,#N/A)</f>
        <v>#N/A</v>
      </c>
      <c r="AG938" t="e">
        <f>IF(AND(Q938&gt;=Chart!$F$2,Q938&lt;=Chart!$F$3),W938/100,#N/A)</f>
        <v>#N/A</v>
      </c>
    </row>
    <row r="939" spans="1:33" x14ac:dyDescent="0.25">
      <c r="A939">
        <v>1488465000</v>
      </c>
      <c r="B939">
        <f>INDEX('Daily Data ADJ'!$1:$1048576,MATCH(Calc!$A939,'Daily Data ADJ'!$A:$A,0),MATCH("SPY, CBOE BZX: Close",'Daily Data ADJ'!$1:$1,0))</f>
        <v>214.59069382000001</v>
      </c>
      <c r="C939">
        <f>INDEX('Daily Data ADJ'!$1:$1048576,MATCH(Calc!$A939,'Daily Data ADJ'!$A:$A,0),MATCH("EFFR, FRED: Close",'Daily Data ADJ'!$1:$1,0))</f>
        <v>0.66</v>
      </c>
      <c r="D939" t="str">
        <f>INDEX('Daily Data ADJ'!$1:$1048576,MATCH(Calc!$A939,'Daily Data ADJ'!$A:$A,1),MATCH("SOFR, FRED: Close",'Daily Data ADJ'!$1:$1,0))</f>
        <v>NaN</v>
      </c>
      <c r="E939">
        <f>INDEX('Daily Data ADJ'!$1:$1048576,MATCH(Calc!$A939,'Daily Data ADJ'!$A:$A,0),MATCH("UPRO, CBOE BZX: Close",'Daily Data ADJ'!$1:$1,0))</f>
        <v>16.09315269</v>
      </c>
      <c r="F939">
        <f>INDEX('Daily Data ADJ'!$1:$1048576,MATCH(Calc!$A939,'Daily Data ADJ'!$A:$A,0),MATCH("ES1!, CME_MINI: Close",'Daily Data ADJ'!$1:$1,0))</f>
        <v>2382</v>
      </c>
      <c r="G939">
        <f>INDEX('Daily Data ADJ'!$1:$1048576,MATCH(Calc!$A939,'Daily Data ADJ'!$A:$A,0),MATCH("ES2!, CME_MINI: Close",'Daily Data ADJ'!$1:$1,0))</f>
        <v>2378.5</v>
      </c>
      <c r="H939">
        <f>INDEX('QUANDL MULTPL SP500_DIV_YIELD_M'!$A:$G,MATCH(Calc!$A939,'QUANDL MULTPL SP500_DIV_YIELD_M'!$A:$A,1),MATCH('QUANDL MULTPL SP500_DIV_YIELD_M'!$E$1,'QUANDL MULTPL SP500_DIV_YIELD_M'!$A$1:$G$1,0))</f>
        <v>1.98</v>
      </c>
      <c r="I939" s="5">
        <f t="shared" si="84"/>
        <v>1.3935527375432979E-2</v>
      </c>
      <c r="J939" s="1">
        <f>A939/24/60/60+DATE(1970,1,1)</f>
        <v>42796.604166666672</v>
      </c>
      <c r="K939" s="3">
        <f t="shared" si="87"/>
        <v>1</v>
      </c>
      <c r="L939" s="6">
        <f>(1+Chart!$F$4)^(1/(365/K939))-1</f>
        <v>6.6592785027408397E-5</v>
      </c>
      <c r="M939" s="6">
        <f t="shared" si="88"/>
        <v>1.8022944219930892E-5</v>
      </c>
      <c r="N939" s="6">
        <f t="shared" si="89"/>
        <v>3.7916665880377565E-5</v>
      </c>
      <c r="O939">
        <f>O938*(B939/B938)</f>
        <v>214.59069382000149</v>
      </c>
      <c r="P939">
        <f t="shared" si="85"/>
        <v>2017</v>
      </c>
      <c r="Q939" s="1">
        <f t="shared" si="86"/>
        <v>42796.604166666672</v>
      </c>
      <c r="R939">
        <f>IF(B940="",R938,IF(Q939&gt;=Chart!$F$2,E939,0))</f>
        <v>0</v>
      </c>
      <c r="S939">
        <f>IF(B940="",S938,IFERROR(IF(AND(R939&gt;0,R938=0),R939,(1+(B940/B939-1)*Calc!$Z$1)*S938),0))</f>
        <v>0</v>
      </c>
      <c r="T939">
        <f>IF(B940="",T938,IFERROR(IF(AND(R939&gt;0,R938=0),R939,(1+(B940/B939-1)*Calc!$Z$1-L940)*T938),0))</f>
        <v>0</v>
      </c>
      <c r="U939">
        <f>IF(B940="",U938,IFERROR(IF(AND(R939&gt;0,R938=0),R939,(1+(B940/B939-1)*Calc!$Z$1-M940*2)*U938),0))</f>
        <v>0</v>
      </c>
      <c r="V939">
        <f>IF(B940="",V938,IFERROR(IF(AND(R939&gt;0,R938=0),R939,(1+(B940/B939-1)*Calc!$Z$1-N940*2)*V938),0))</f>
        <v>0</v>
      </c>
      <c r="W939">
        <f>IF(ISNUMBER(C939),C939,W938)</f>
        <v>0.66</v>
      </c>
      <c r="Y939" s="1" t="e">
        <f>IF(AND(Q939&gt;=Chart!$F$2,Q939&lt;=Chart!$F$3),Q939,#N/A)</f>
        <v>#N/A</v>
      </c>
      <c r="Z939" t="e">
        <f>IF(AND(Q939&gt;=Chart!$F$2,Q939&lt;=Chart!$F$3),R939,#N/A)</f>
        <v>#N/A</v>
      </c>
      <c r="AA939" t="e">
        <f>IF(AND(Q939&gt;=Chart!$F$2,Q939&lt;=Chart!$F$3),S939,#N/A)</f>
        <v>#N/A</v>
      </c>
      <c r="AB939" t="e">
        <f>IF(AND(Q939&gt;=Chart!$F$2,Q939&lt;=Chart!$F$3),T939,#N/A)</f>
        <v>#N/A</v>
      </c>
      <c r="AC939" t="e">
        <f>IF(AND(Q939&gt;=Chart!$F$2,Q939&lt;=Chart!$F$3),U939,#N/A)</f>
        <v>#N/A</v>
      </c>
      <c r="AD939" t="e">
        <f>IF(AND(Q939&gt;=Chart!$F$2,Q939&lt;=Chart!$F$3),V939,#N/A)</f>
        <v>#N/A</v>
      </c>
      <c r="AE939" t="e">
        <f>IF(AND(Q939&gt;=Chart!$F$2,Q939&lt;=Chart!$F$3),I939,#N/A)</f>
        <v>#N/A</v>
      </c>
      <c r="AF939" t="e">
        <f>IF(AND(Q939&gt;=Chart!$F$2,Q939&lt;=Chart!$F$3),H939/100,#N/A)</f>
        <v>#N/A</v>
      </c>
      <c r="AG939" t="e">
        <f>IF(AND(Q939&gt;=Chart!$F$2,Q939&lt;=Chart!$F$3),W939/100,#N/A)</f>
        <v>#N/A</v>
      </c>
    </row>
    <row r="940" spans="1:33" x14ac:dyDescent="0.25">
      <c r="A940">
        <v>1488551400</v>
      </c>
      <c r="B940">
        <f>INDEX('Daily Data ADJ'!$1:$1048576,MATCH(Calc!$A940,'Daily Data ADJ'!$A:$A,0),MATCH("SPY, CBOE BZX: Close",'Daily Data ADJ'!$1:$1,0))</f>
        <v>214.72578680000001</v>
      </c>
      <c r="C940">
        <f>INDEX('Daily Data ADJ'!$1:$1048576,MATCH(Calc!$A940,'Daily Data ADJ'!$A:$A,0),MATCH("EFFR, FRED: Close",'Daily Data ADJ'!$1:$1,0))</f>
        <v>0.66</v>
      </c>
      <c r="D940" t="str">
        <f>INDEX('Daily Data ADJ'!$1:$1048576,MATCH(Calc!$A940,'Daily Data ADJ'!$A:$A,1),MATCH("SOFR, FRED: Close",'Daily Data ADJ'!$1:$1,0))</f>
        <v>NaN</v>
      </c>
      <c r="E940">
        <f>INDEX('Daily Data ADJ'!$1:$1048576,MATCH(Calc!$A940,'Daily Data ADJ'!$A:$A,0),MATCH("UPRO, CBOE BZX: Close",'Daily Data ADJ'!$1:$1,0))</f>
        <v>16.107872050000001</v>
      </c>
      <c r="F940">
        <f>INDEX('Daily Data ADJ'!$1:$1048576,MATCH(Calc!$A940,'Daily Data ADJ'!$A:$A,0),MATCH("ES1!, CME_MINI: Close",'Daily Data ADJ'!$1:$1,0))</f>
        <v>2381.25</v>
      </c>
      <c r="G940">
        <f>INDEX('Daily Data ADJ'!$1:$1048576,MATCH(Calc!$A940,'Daily Data ADJ'!$A:$A,0),MATCH("ES2!, CME_MINI: Close",'Daily Data ADJ'!$1:$1,0))</f>
        <v>2377.75</v>
      </c>
      <c r="H940">
        <f>INDEX('QUANDL MULTPL SP500_DIV_YIELD_M'!$A:$G,MATCH(Calc!$A940,'QUANDL MULTPL SP500_DIV_YIELD_M'!$A:$A,1),MATCH('QUANDL MULTPL SP500_DIV_YIELD_M'!$E$1,'QUANDL MULTPL SP500_DIV_YIELD_M'!$A$1:$G$1,0))</f>
        <v>1.98</v>
      </c>
      <c r="I940" s="5">
        <f t="shared" si="84"/>
        <v>1.3933684370733126E-2</v>
      </c>
      <c r="J940" s="1">
        <f>A940/24/60/60+DATE(1970,1,1)</f>
        <v>42797.604166666672</v>
      </c>
      <c r="K940" s="3">
        <f t="shared" si="87"/>
        <v>1</v>
      </c>
      <c r="L940" s="6">
        <f>(1+Chart!$F$4)^(1/(365/K940))-1</f>
        <v>6.6592785027408397E-5</v>
      </c>
      <c r="M940" s="6">
        <f t="shared" si="88"/>
        <v>1.8022944219930892E-5</v>
      </c>
      <c r="N940" s="6">
        <f t="shared" si="89"/>
        <v>3.7911685757174851E-5</v>
      </c>
      <c r="O940">
        <f>O939*(B940/B939)</f>
        <v>214.72578680000149</v>
      </c>
      <c r="P940">
        <f t="shared" si="85"/>
        <v>2017</v>
      </c>
      <c r="Q940" s="1">
        <f t="shared" si="86"/>
        <v>42797.604166666672</v>
      </c>
      <c r="R940">
        <f>IF(B941="",R939,IF(Q940&gt;=Chart!$F$2,E940,0))</f>
        <v>0</v>
      </c>
      <c r="S940">
        <f>IF(B941="",S939,IFERROR(IF(AND(R940&gt;0,R939=0),R940,(1+(B941/B940-1)*Calc!$Z$1)*S939),0))</f>
        <v>0</v>
      </c>
      <c r="T940">
        <f>IF(B941="",T939,IFERROR(IF(AND(R940&gt;0,R939=0),R940,(1+(B941/B940-1)*Calc!$Z$1-L941)*T939),0))</f>
        <v>0</v>
      </c>
      <c r="U940">
        <f>IF(B941="",U939,IFERROR(IF(AND(R940&gt;0,R939=0),R940,(1+(B941/B940-1)*Calc!$Z$1-M941*2)*U939),0))</f>
        <v>0</v>
      </c>
      <c r="V940">
        <f>IF(B941="",V939,IFERROR(IF(AND(R940&gt;0,R939=0),R940,(1+(B941/B940-1)*Calc!$Z$1-N941*2)*V939),0))</f>
        <v>0</v>
      </c>
      <c r="W940">
        <f>IF(ISNUMBER(C940),C940,W939)</f>
        <v>0.66</v>
      </c>
      <c r="Y940" s="1" t="e">
        <f>IF(AND(Q940&gt;=Chart!$F$2,Q940&lt;=Chart!$F$3),Q940,#N/A)</f>
        <v>#N/A</v>
      </c>
      <c r="Z940" t="e">
        <f>IF(AND(Q940&gt;=Chart!$F$2,Q940&lt;=Chart!$F$3),R940,#N/A)</f>
        <v>#N/A</v>
      </c>
      <c r="AA940" t="e">
        <f>IF(AND(Q940&gt;=Chart!$F$2,Q940&lt;=Chart!$F$3),S940,#N/A)</f>
        <v>#N/A</v>
      </c>
      <c r="AB940" t="e">
        <f>IF(AND(Q940&gt;=Chart!$F$2,Q940&lt;=Chart!$F$3),T940,#N/A)</f>
        <v>#N/A</v>
      </c>
      <c r="AC940" t="e">
        <f>IF(AND(Q940&gt;=Chart!$F$2,Q940&lt;=Chart!$F$3),U940,#N/A)</f>
        <v>#N/A</v>
      </c>
      <c r="AD940" t="e">
        <f>IF(AND(Q940&gt;=Chart!$F$2,Q940&lt;=Chart!$F$3),V940,#N/A)</f>
        <v>#N/A</v>
      </c>
      <c r="AE940" t="e">
        <f>IF(AND(Q940&gt;=Chart!$F$2,Q940&lt;=Chart!$F$3),I940,#N/A)</f>
        <v>#N/A</v>
      </c>
      <c r="AF940" t="e">
        <f>IF(AND(Q940&gt;=Chart!$F$2,Q940&lt;=Chart!$F$3),H940/100,#N/A)</f>
        <v>#N/A</v>
      </c>
      <c r="AG940" t="e">
        <f>IF(AND(Q940&gt;=Chart!$F$2,Q940&lt;=Chart!$F$3),W940/100,#N/A)</f>
        <v>#N/A</v>
      </c>
    </row>
    <row r="941" spans="1:33" x14ac:dyDescent="0.25">
      <c r="A941">
        <v>1488810600</v>
      </c>
      <c r="B941">
        <f>INDEX('Daily Data ADJ'!$1:$1048576,MATCH(Calc!$A941,'Daily Data ADJ'!$A:$A,0),MATCH("SPY, CBOE BZX: Close",'Daily Data ADJ'!$1:$1,0))</f>
        <v>214.08634670000001</v>
      </c>
      <c r="C941">
        <f>INDEX('Daily Data ADJ'!$1:$1048576,MATCH(Calc!$A941,'Daily Data ADJ'!$A:$A,0),MATCH("EFFR, FRED: Close",'Daily Data ADJ'!$1:$1,0))</f>
        <v>0.66</v>
      </c>
      <c r="D941" t="str">
        <f>INDEX('Daily Data ADJ'!$1:$1048576,MATCH(Calc!$A941,'Daily Data ADJ'!$A:$A,1),MATCH("SOFR, FRED: Close",'Daily Data ADJ'!$1:$1,0))</f>
        <v>NaN</v>
      </c>
      <c r="E941">
        <f>INDEX('Daily Data ADJ'!$1:$1048576,MATCH(Calc!$A941,'Daily Data ADJ'!$A:$A,0),MATCH("UPRO, CBOE BZX: Close",'Daily Data ADJ'!$1:$1,0))</f>
        <v>15.967219719999999</v>
      </c>
      <c r="F941">
        <f>INDEX('Daily Data ADJ'!$1:$1048576,MATCH(Calc!$A941,'Daily Data ADJ'!$A:$A,0),MATCH("ES1!, CME_MINI: Close",'Daily Data ADJ'!$1:$1,0))</f>
        <v>2375.5</v>
      </c>
      <c r="G941">
        <f>INDEX('Daily Data ADJ'!$1:$1048576,MATCH(Calc!$A941,'Daily Data ADJ'!$A:$A,0),MATCH("ES2!, CME_MINI: Close",'Daily Data ADJ'!$1:$1,0))</f>
        <v>2372</v>
      </c>
      <c r="H941">
        <f>INDEX('QUANDL MULTPL SP500_DIV_YIELD_M'!$A:$G,MATCH(Calc!$A941,'QUANDL MULTPL SP500_DIV_YIELD_M'!$A:$A,1),MATCH('QUANDL MULTPL SP500_DIV_YIELD_M'!$E$1,'QUANDL MULTPL SP500_DIV_YIELD_M'!$A$1:$G$1,0))</f>
        <v>1.98</v>
      </c>
      <c r="I941" s="5">
        <f t="shared" si="84"/>
        <v>1.3919516090977704E-2</v>
      </c>
      <c r="J941" s="1">
        <f>A941/24/60/60+DATE(1970,1,1)</f>
        <v>42800.604166666672</v>
      </c>
      <c r="K941" s="3">
        <f t="shared" si="87"/>
        <v>3</v>
      </c>
      <c r="L941" s="6">
        <f>(1+Chart!$F$4)^(1/(365/K941))-1</f>
        <v>1.9979165917494157E-4</v>
      </c>
      <c r="M941" s="6">
        <f t="shared" si="88"/>
        <v>5.4069807144951909E-5</v>
      </c>
      <c r="N941" s="6">
        <f t="shared" si="89"/>
        <v>1.1362450404184266E-4</v>
      </c>
      <c r="O941">
        <f>O940*(B941/B940)</f>
        <v>214.08634670000149</v>
      </c>
      <c r="P941">
        <f t="shared" si="85"/>
        <v>2017</v>
      </c>
      <c r="Q941" s="1">
        <f t="shared" si="86"/>
        <v>42800.604166666672</v>
      </c>
      <c r="R941">
        <f>IF(B942="",R940,IF(Q941&gt;=Chart!$F$2,E941,0))</f>
        <v>0</v>
      </c>
      <c r="S941">
        <f>IF(B942="",S940,IFERROR(IF(AND(R941&gt;0,R940=0),R941,(1+(B942/B941-1)*Calc!$Z$1)*S940),0))</f>
        <v>0</v>
      </c>
      <c r="T941">
        <f>IF(B942="",T940,IFERROR(IF(AND(R941&gt;0,R940=0),R941,(1+(B942/B941-1)*Calc!$Z$1-L942)*T940),0))</f>
        <v>0</v>
      </c>
      <c r="U941">
        <f>IF(B942="",U940,IFERROR(IF(AND(R941&gt;0,R940=0),R941,(1+(B942/B941-1)*Calc!$Z$1-M942*2)*U940),0))</f>
        <v>0</v>
      </c>
      <c r="V941">
        <f>IF(B942="",V940,IFERROR(IF(AND(R941&gt;0,R940=0),R941,(1+(B942/B941-1)*Calc!$Z$1-N942*2)*V940),0))</f>
        <v>0</v>
      </c>
      <c r="W941">
        <f>IF(ISNUMBER(C941),C941,W940)</f>
        <v>0.66</v>
      </c>
      <c r="Y941" s="1" t="e">
        <f>IF(AND(Q941&gt;=Chart!$F$2,Q941&lt;=Chart!$F$3),Q941,#N/A)</f>
        <v>#N/A</v>
      </c>
      <c r="Z941" t="e">
        <f>IF(AND(Q941&gt;=Chart!$F$2,Q941&lt;=Chart!$F$3),R941,#N/A)</f>
        <v>#N/A</v>
      </c>
      <c r="AA941" t="e">
        <f>IF(AND(Q941&gt;=Chart!$F$2,Q941&lt;=Chart!$F$3),S941,#N/A)</f>
        <v>#N/A</v>
      </c>
      <c r="AB941" t="e">
        <f>IF(AND(Q941&gt;=Chart!$F$2,Q941&lt;=Chart!$F$3),T941,#N/A)</f>
        <v>#N/A</v>
      </c>
      <c r="AC941" t="e">
        <f>IF(AND(Q941&gt;=Chart!$F$2,Q941&lt;=Chart!$F$3),U941,#N/A)</f>
        <v>#N/A</v>
      </c>
      <c r="AD941" t="e">
        <f>IF(AND(Q941&gt;=Chart!$F$2,Q941&lt;=Chart!$F$3),V941,#N/A)</f>
        <v>#N/A</v>
      </c>
      <c r="AE941" t="e">
        <f>IF(AND(Q941&gt;=Chart!$F$2,Q941&lt;=Chart!$F$3),I941,#N/A)</f>
        <v>#N/A</v>
      </c>
      <c r="AF941" t="e">
        <f>IF(AND(Q941&gt;=Chart!$F$2,Q941&lt;=Chart!$F$3),H941/100,#N/A)</f>
        <v>#N/A</v>
      </c>
      <c r="AG941" t="e">
        <f>IF(AND(Q941&gt;=Chart!$F$2,Q941&lt;=Chart!$F$3),W941/100,#N/A)</f>
        <v>#N/A</v>
      </c>
    </row>
    <row r="942" spans="1:33" x14ac:dyDescent="0.25">
      <c r="A942">
        <v>1488897000</v>
      </c>
      <c r="B942">
        <f>INDEX('Daily Data ADJ'!$1:$1048576,MATCH(Calc!$A942,'Daily Data ADJ'!$A:$A,0),MATCH("SPY, CBOE BZX: Close",'Daily Data ADJ'!$1:$1,0))</f>
        <v>213.44690660000001</v>
      </c>
      <c r="C942">
        <f>INDEX('Daily Data ADJ'!$1:$1048576,MATCH(Calc!$A942,'Daily Data ADJ'!$A:$A,0),MATCH("EFFR, FRED: Close",'Daily Data ADJ'!$1:$1,0))</f>
        <v>0.66</v>
      </c>
      <c r="D942" t="str">
        <f>INDEX('Daily Data ADJ'!$1:$1048576,MATCH(Calc!$A942,'Daily Data ADJ'!$A:$A,1),MATCH("SOFR, FRED: Close",'Daily Data ADJ'!$1:$1,0))</f>
        <v>NaN</v>
      </c>
      <c r="E942">
        <f>INDEX('Daily Data ADJ'!$1:$1048576,MATCH(Calc!$A942,'Daily Data ADJ'!$A:$A,0),MATCH("UPRO, CBOE BZX: Close",'Daily Data ADJ'!$1:$1,0))</f>
        <v>15.82493354</v>
      </c>
      <c r="F942">
        <f>INDEX('Daily Data ADJ'!$1:$1048576,MATCH(Calc!$A942,'Daily Data ADJ'!$A:$A,0),MATCH("ES1!, CME_MINI: Close",'Daily Data ADJ'!$1:$1,0))</f>
        <v>2366.5</v>
      </c>
      <c r="G942">
        <f>INDEX('Daily Data ADJ'!$1:$1048576,MATCH(Calc!$A942,'Daily Data ADJ'!$A:$A,0),MATCH("ES2!, CME_MINI: Close",'Daily Data ADJ'!$1:$1,0))</f>
        <v>2363</v>
      </c>
      <c r="H942">
        <f>INDEX('QUANDL MULTPL SP500_DIV_YIELD_M'!$A:$G,MATCH(Calc!$A942,'QUANDL MULTPL SP500_DIV_YIELD_M'!$A:$A,1),MATCH('QUANDL MULTPL SP500_DIV_YIELD_M'!$E$1,'QUANDL MULTPL SP500_DIV_YIELD_M'!$A$1:$G$1,0))</f>
        <v>1.98</v>
      </c>
      <c r="I942" s="5">
        <f t="shared" si="84"/>
        <v>1.3897201738150636E-2</v>
      </c>
      <c r="J942" s="1">
        <f>A942/24/60/60+DATE(1970,1,1)</f>
        <v>42801.604166666672</v>
      </c>
      <c r="K942" s="3">
        <f t="shared" si="87"/>
        <v>1</v>
      </c>
      <c r="L942" s="6">
        <f>(1+Chart!$F$4)^(1/(365/K942))-1</f>
        <v>6.6592785027408397E-5</v>
      </c>
      <c r="M942" s="6">
        <f t="shared" si="88"/>
        <v>1.8022944219930892E-5</v>
      </c>
      <c r="N942" s="6">
        <f t="shared" si="89"/>
        <v>3.7813101399608584E-5</v>
      </c>
      <c r="O942">
        <f>O941*(B942/B941)</f>
        <v>213.44690660000148</v>
      </c>
      <c r="P942">
        <f t="shared" si="85"/>
        <v>2017</v>
      </c>
      <c r="Q942" s="1">
        <f t="shared" si="86"/>
        <v>42801.604166666672</v>
      </c>
      <c r="R942">
        <f>IF(B943="",R941,IF(Q942&gt;=Chart!$F$2,E942,0))</f>
        <v>0</v>
      </c>
      <c r="S942">
        <f>IF(B943="",S941,IFERROR(IF(AND(R942&gt;0,R941=0),R942,(1+(B943/B942-1)*Calc!$Z$1)*S941),0))</f>
        <v>0</v>
      </c>
      <c r="T942">
        <f>IF(B943="",T941,IFERROR(IF(AND(R942&gt;0,R941=0),R942,(1+(B943/B942-1)*Calc!$Z$1-L943)*T941),0))</f>
        <v>0</v>
      </c>
      <c r="U942">
        <f>IF(B943="",U941,IFERROR(IF(AND(R942&gt;0,R941=0),R942,(1+(B943/B942-1)*Calc!$Z$1-M943*2)*U941),0))</f>
        <v>0</v>
      </c>
      <c r="V942">
        <f>IF(B943="",V941,IFERROR(IF(AND(R942&gt;0,R941=0),R942,(1+(B943/B942-1)*Calc!$Z$1-N943*2)*V941),0))</f>
        <v>0</v>
      </c>
      <c r="W942">
        <f>IF(ISNUMBER(C942),C942,W941)</f>
        <v>0.66</v>
      </c>
      <c r="Y942" s="1" t="e">
        <f>IF(AND(Q942&gt;=Chart!$F$2,Q942&lt;=Chart!$F$3),Q942,#N/A)</f>
        <v>#N/A</v>
      </c>
      <c r="Z942" t="e">
        <f>IF(AND(Q942&gt;=Chart!$F$2,Q942&lt;=Chart!$F$3),R942,#N/A)</f>
        <v>#N/A</v>
      </c>
      <c r="AA942" t="e">
        <f>IF(AND(Q942&gt;=Chart!$F$2,Q942&lt;=Chart!$F$3),S942,#N/A)</f>
        <v>#N/A</v>
      </c>
      <c r="AB942" t="e">
        <f>IF(AND(Q942&gt;=Chart!$F$2,Q942&lt;=Chart!$F$3),T942,#N/A)</f>
        <v>#N/A</v>
      </c>
      <c r="AC942" t="e">
        <f>IF(AND(Q942&gt;=Chart!$F$2,Q942&lt;=Chart!$F$3),U942,#N/A)</f>
        <v>#N/A</v>
      </c>
      <c r="AD942" t="e">
        <f>IF(AND(Q942&gt;=Chart!$F$2,Q942&lt;=Chart!$F$3),V942,#N/A)</f>
        <v>#N/A</v>
      </c>
      <c r="AE942" t="e">
        <f>IF(AND(Q942&gt;=Chart!$F$2,Q942&lt;=Chart!$F$3),I942,#N/A)</f>
        <v>#N/A</v>
      </c>
      <c r="AF942" t="e">
        <f>IF(AND(Q942&gt;=Chart!$F$2,Q942&lt;=Chart!$F$3),H942/100,#N/A)</f>
        <v>#N/A</v>
      </c>
      <c r="AG942" t="e">
        <f>IF(AND(Q942&gt;=Chart!$F$2,Q942&lt;=Chart!$F$3),W942/100,#N/A)</f>
        <v>#N/A</v>
      </c>
    </row>
    <row r="943" spans="1:33" x14ac:dyDescent="0.25">
      <c r="A943">
        <v>1488983400</v>
      </c>
      <c r="B943">
        <f>INDEX('Daily Data ADJ'!$1:$1048576,MATCH(Calc!$A943,'Daily Data ADJ'!$A:$A,0),MATCH("SPY, CBOE BZX: Close",'Daily Data ADJ'!$1:$1,0))</f>
        <v>213.05063386</v>
      </c>
      <c r="C943">
        <f>INDEX('Daily Data ADJ'!$1:$1048576,MATCH(Calc!$A943,'Daily Data ADJ'!$A:$A,0),MATCH("EFFR, FRED: Close",'Daily Data ADJ'!$1:$1,0))</f>
        <v>0.66</v>
      </c>
      <c r="D943" t="str">
        <f>INDEX('Daily Data ADJ'!$1:$1048576,MATCH(Calc!$A943,'Daily Data ADJ'!$A:$A,1),MATCH("SOFR, FRED: Close",'Daily Data ADJ'!$1:$1,0))</f>
        <v>NaN</v>
      </c>
      <c r="E943">
        <f>INDEX('Daily Data ADJ'!$1:$1048576,MATCH(Calc!$A943,'Daily Data ADJ'!$A:$A,0),MATCH("UPRO, CBOE BZX: Close",'Daily Data ADJ'!$1:$1,0))</f>
        <v>15.72189801</v>
      </c>
      <c r="F943">
        <f>INDEX('Daily Data ADJ'!$1:$1048576,MATCH(Calc!$A943,'Daily Data ADJ'!$A:$A,0),MATCH("ES1!, CME_MINI: Close",'Daily Data ADJ'!$1:$1,0))</f>
        <v>2364</v>
      </c>
      <c r="G943">
        <f>INDEX('Daily Data ADJ'!$1:$1048576,MATCH(Calc!$A943,'Daily Data ADJ'!$A:$A,0),MATCH("ES2!, CME_MINI: Close",'Daily Data ADJ'!$1:$1,0))</f>
        <v>2361</v>
      </c>
      <c r="H943">
        <f>INDEX('QUANDL MULTPL SP500_DIV_YIELD_M'!$A:$G,MATCH(Calc!$A943,'QUANDL MULTPL SP500_DIV_YIELD_M'!$A:$A,1),MATCH('QUANDL MULTPL SP500_DIV_YIELD_M'!$E$1,'QUANDL MULTPL SP500_DIV_YIELD_M'!$A$1:$G$1,0))</f>
        <v>1.98</v>
      </c>
      <c r="I943" s="5">
        <f t="shared" si="84"/>
        <v>1.4733512402838558E-2</v>
      </c>
      <c r="J943" s="1">
        <f>A943/24/60/60+DATE(1970,1,1)</f>
        <v>42802.604166666672</v>
      </c>
      <c r="K943" s="3">
        <f t="shared" si="87"/>
        <v>1</v>
      </c>
      <c r="L943" s="6">
        <f>(1+Chart!$F$4)^(1/(365/K943))-1</f>
        <v>6.6592785027408397E-5</v>
      </c>
      <c r="M943" s="6">
        <f t="shared" si="88"/>
        <v>1.8022944219930892E-5</v>
      </c>
      <c r="N943" s="6">
        <f t="shared" si="89"/>
        <v>4.0072114276146209E-5</v>
      </c>
      <c r="O943">
        <f>O942*(B943/B942)</f>
        <v>213.05063386000148</v>
      </c>
      <c r="P943">
        <f t="shared" si="85"/>
        <v>2017</v>
      </c>
      <c r="Q943" s="1">
        <f t="shared" si="86"/>
        <v>42802.604166666672</v>
      </c>
      <c r="R943">
        <f>IF(B944="",R942,IF(Q943&gt;=Chart!$F$2,E943,0))</f>
        <v>0</v>
      </c>
      <c r="S943">
        <f>IF(B944="",S942,IFERROR(IF(AND(R943&gt;0,R942=0),R943,(1+(B944/B943-1)*Calc!$Z$1)*S942),0))</f>
        <v>0</v>
      </c>
      <c r="T943">
        <f>IF(B944="",T942,IFERROR(IF(AND(R943&gt;0,R942=0),R943,(1+(B944/B943-1)*Calc!$Z$1-L944)*T942),0))</f>
        <v>0</v>
      </c>
      <c r="U943">
        <f>IF(B944="",U942,IFERROR(IF(AND(R943&gt;0,R942=0),R943,(1+(B944/B943-1)*Calc!$Z$1-M944*2)*U942),0))</f>
        <v>0</v>
      </c>
      <c r="V943">
        <f>IF(B944="",V942,IFERROR(IF(AND(R943&gt;0,R942=0),R943,(1+(B944/B943-1)*Calc!$Z$1-N944*2)*V942),0))</f>
        <v>0</v>
      </c>
      <c r="W943">
        <f>IF(ISNUMBER(C943),C943,W942)</f>
        <v>0.66</v>
      </c>
      <c r="Y943" s="1" t="e">
        <f>IF(AND(Q943&gt;=Chart!$F$2,Q943&lt;=Chart!$F$3),Q943,#N/A)</f>
        <v>#N/A</v>
      </c>
      <c r="Z943" t="e">
        <f>IF(AND(Q943&gt;=Chart!$F$2,Q943&lt;=Chart!$F$3),R943,#N/A)</f>
        <v>#N/A</v>
      </c>
      <c r="AA943" t="e">
        <f>IF(AND(Q943&gt;=Chart!$F$2,Q943&lt;=Chart!$F$3),S943,#N/A)</f>
        <v>#N/A</v>
      </c>
      <c r="AB943" t="e">
        <f>IF(AND(Q943&gt;=Chart!$F$2,Q943&lt;=Chart!$F$3),T943,#N/A)</f>
        <v>#N/A</v>
      </c>
      <c r="AC943" t="e">
        <f>IF(AND(Q943&gt;=Chart!$F$2,Q943&lt;=Chart!$F$3),U943,#N/A)</f>
        <v>#N/A</v>
      </c>
      <c r="AD943" t="e">
        <f>IF(AND(Q943&gt;=Chart!$F$2,Q943&lt;=Chart!$F$3),V943,#N/A)</f>
        <v>#N/A</v>
      </c>
      <c r="AE943" t="e">
        <f>IF(AND(Q943&gt;=Chart!$F$2,Q943&lt;=Chart!$F$3),I943,#N/A)</f>
        <v>#N/A</v>
      </c>
      <c r="AF943" t="e">
        <f>IF(AND(Q943&gt;=Chart!$F$2,Q943&lt;=Chart!$F$3),H943/100,#N/A)</f>
        <v>#N/A</v>
      </c>
      <c r="AG943" t="e">
        <f>IF(AND(Q943&gt;=Chart!$F$2,Q943&lt;=Chart!$F$3),W943/100,#N/A)</f>
        <v>#N/A</v>
      </c>
    </row>
    <row r="944" spans="1:33" x14ac:dyDescent="0.25">
      <c r="A944">
        <v>1489069800</v>
      </c>
      <c r="B944">
        <f>INDEX('Daily Data ADJ'!$1:$1048576,MATCH(Calc!$A944,'Daily Data ADJ'!$A:$A,0),MATCH("SPY, CBOE BZX: Close",'Daily Data ADJ'!$1:$1,0))</f>
        <v>213.32081982</v>
      </c>
      <c r="C944">
        <f>INDEX('Daily Data ADJ'!$1:$1048576,MATCH(Calc!$A944,'Daily Data ADJ'!$A:$A,0),MATCH("EFFR, FRED: Close",'Daily Data ADJ'!$1:$1,0))</f>
        <v>0.66</v>
      </c>
      <c r="D944" t="str">
        <f>INDEX('Daily Data ADJ'!$1:$1048576,MATCH(Calc!$A944,'Daily Data ADJ'!$A:$A,1),MATCH("SOFR, FRED: Close",'Daily Data ADJ'!$1:$1,0))</f>
        <v>NaN</v>
      </c>
      <c r="E944">
        <f>INDEX('Daily Data ADJ'!$1:$1048576,MATCH(Calc!$A944,'Daily Data ADJ'!$A:$A,0),MATCH("UPRO, CBOE BZX: Close",'Daily Data ADJ'!$1:$1,0))</f>
        <v>15.777503830000001</v>
      </c>
      <c r="F944">
        <f>INDEX('Daily Data ADJ'!$1:$1048576,MATCH(Calc!$A944,'Daily Data ADJ'!$A:$A,0),MATCH("ES1!, CME_MINI: Close",'Daily Data ADJ'!$1:$1,0))</f>
        <v>2366.25</v>
      </c>
      <c r="G944">
        <f>INDEX('Daily Data ADJ'!$1:$1048576,MATCH(Calc!$A944,'Daily Data ADJ'!$A:$A,0),MATCH("ES2!, CME_MINI: Close",'Daily Data ADJ'!$1:$1,0))</f>
        <v>2363.25</v>
      </c>
      <c r="H944">
        <f>INDEX('QUANDL MULTPL SP500_DIV_YIELD_M'!$A:$G,MATCH(Calc!$A944,'QUANDL MULTPL SP500_DIV_YIELD_M'!$A:$A,1),MATCH('QUANDL MULTPL SP500_DIV_YIELD_M'!$E$1,'QUANDL MULTPL SP500_DIV_YIELD_M'!$A$1:$G$1,0))</f>
        <v>1.98</v>
      </c>
      <c r="I944" s="5">
        <f t="shared" si="84"/>
        <v>1.4738320818430142E-2</v>
      </c>
      <c r="J944" s="1">
        <f>A944/24/60/60+DATE(1970,1,1)</f>
        <v>42803.604166666672</v>
      </c>
      <c r="K944" s="3">
        <f t="shared" si="87"/>
        <v>1</v>
      </c>
      <c r="L944" s="6">
        <f>(1+Chart!$F$4)^(1/(365/K944))-1</f>
        <v>6.6592785027408397E-5</v>
      </c>
      <c r="M944" s="6">
        <f t="shared" si="88"/>
        <v>1.8022944219930892E-5</v>
      </c>
      <c r="N944" s="6">
        <f t="shared" si="89"/>
        <v>4.0085097229747291E-5</v>
      </c>
      <c r="O944">
        <f>O943*(B944/B943)</f>
        <v>213.32081982000147</v>
      </c>
      <c r="P944">
        <f t="shared" si="85"/>
        <v>2017</v>
      </c>
      <c r="Q944" s="1">
        <f t="shared" si="86"/>
        <v>42803.604166666672</v>
      </c>
      <c r="R944">
        <f>IF(B945="",R943,IF(Q944&gt;=Chart!$F$2,E944,0))</f>
        <v>0</v>
      </c>
      <c r="S944">
        <f>IF(B945="",S943,IFERROR(IF(AND(R944&gt;0,R943=0),R944,(1+(B945/B944-1)*Calc!$Z$1)*S943),0))</f>
        <v>0</v>
      </c>
      <c r="T944">
        <f>IF(B945="",T943,IFERROR(IF(AND(R944&gt;0,R943=0),R944,(1+(B945/B944-1)*Calc!$Z$1-L945)*T943),0))</f>
        <v>0</v>
      </c>
      <c r="U944">
        <f>IF(B945="",U943,IFERROR(IF(AND(R944&gt;0,R943=0),R944,(1+(B945/B944-1)*Calc!$Z$1-M945*2)*U943),0))</f>
        <v>0</v>
      </c>
      <c r="V944">
        <f>IF(B945="",V943,IFERROR(IF(AND(R944&gt;0,R943=0),R944,(1+(B945/B944-1)*Calc!$Z$1-N945*2)*V943),0))</f>
        <v>0</v>
      </c>
      <c r="W944">
        <f>IF(ISNUMBER(C944),C944,W943)</f>
        <v>0.66</v>
      </c>
      <c r="Y944" s="1" t="e">
        <f>IF(AND(Q944&gt;=Chart!$F$2,Q944&lt;=Chart!$F$3),Q944,#N/A)</f>
        <v>#N/A</v>
      </c>
      <c r="Z944" t="e">
        <f>IF(AND(Q944&gt;=Chart!$F$2,Q944&lt;=Chart!$F$3),R944,#N/A)</f>
        <v>#N/A</v>
      </c>
      <c r="AA944" t="e">
        <f>IF(AND(Q944&gt;=Chart!$F$2,Q944&lt;=Chart!$F$3),S944,#N/A)</f>
        <v>#N/A</v>
      </c>
      <c r="AB944" t="e">
        <f>IF(AND(Q944&gt;=Chart!$F$2,Q944&lt;=Chart!$F$3),T944,#N/A)</f>
        <v>#N/A</v>
      </c>
      <c r="AC944" t="e">
        <f>IF(AND(Q944&gt;=Chart!$F$2,Q944&lt;=Chart!$F$3),U944,#N/A)</f>
        <v>#N/A</v>
      </c>
      <c r="AD944" t="e">
        <f>IF(AND(Q944&gt;=Chart!$F$2,Q944&lt;=Chart!$F$3),V944,#N/A)</f>
        <v>#N/A</v>
      </c>
      <c r="AE944" t="e">
        <f>IF(AND(Q944&gt;=Chart!$F$2,Q944&lt;=Chart!$F$3),I944,#N/A)</f>
        <v>#N/A</v>
      </c>
      <c r="AF944" t="e">
        <f>IF(AND(Q944&gt;=Chart!$F$2,Q944&lt;=Chart!$F$3),H944/100,#N/A)</f>
        <v>#N/A</v>
      </c>
      <c r="AG944" t="e">
        <f>IF(AND(Q944&gt;=Chart!$F$2,Q944&lt;=Chart!$F$3),W944/100,#N/A)</f>
        <v>#N/A</v>
      </c>
    </row>
    <row r="945" spans="1:33" x14ac:dyDescent="0.25">
      <c r="A945">
        <v>1489156200</v>
      </c>
      <c r="B945">
        <f>INDEX('Daily Data ADJ'!$1:$1048576,MATCH(Calc!$A945,'Daily Data ADJ'!$A:$A,0),MATCH("SPY, CBOE BZX: Close",'Daily Data ADJ'!$1:$1,0))</f>
        <v>214.0683343</v>
      </c>
      <c r="C945">
        <f>INDEX('Daily Data ADJ'!$1:$1048576,MATCH(Calc!$A945,'Daily Data ADJ'!$A:$A,0),MATCH("EFFR, FRED: Close",'Daily Data ADJ'!$1:$1,0))</f>
        <v>0.66</v>
      </c>
      <c r="D945" t="str">
        <f>INDEX('Daily Data ADJ'!$1:$1048576,MATCH(Calc!$A945,'Daily Data ADJ'!$A:$A,1),MATCH("SOFR, FRED: Close",'Daily Data ADJ'!$1:$1,0))</f>
        <v>NaN</v>
      </c>
      <c r="E945">
        <f>INDEX('Daily Data ADJ'!$1:$1048576,MATCH(Calc!$A945,'Daily Data ADJ'!$A:$A,0),MATCH("UPRO, CBOE BZX: Close",'Daily Data ADJ'!$1:$1,0))</f>
        <v>15.93287454</v>
      </c>
      <c r="F945">
        <f>INDEX('Daily Data ADJ'!$1:$1048576,MATCH(Calc!$A945,'Daily Data ADJ'!$A:$A,0),MATCH("ES1!, CME_MINI: Close",'Daily Data ADJ'!$1:$1,0))</f>
        <v>2368.5</v>
      </c>
      <c r="G945">
        <f>INDEX('Daily Data ADJ'!$1:$1048576,MATCH(Calc!$A945,'Daily Data ADJ'!$A:$A,0),MATCH("ES2!, CME_MINI: Close",'Daily Data ADJ'!$1:$1,0))</f>
        <v>2366</v>
      </c>
      <c r="H945">
        <f>INDEX('QUANDL MULTPL SP500_DIV_YIELD_M'!$A:$G,MATCH(Calc!$A945,'QUANDL MULTPL SP500_DIV_YIELD_M'!$A:$A,1),MATCH('QUANDL MULTPL SP500_DIV_YIELD_M'!$E$1,'QUANDL MULTPL SP500_DIV_YIELD_M'!$A$1:$G$1,0))</f>
        <v>1.98</v>
      </c>
      <c r="I945" s="5">
        <f t="shared" si="84"/>
        <v>1.5584598550677689E-2</v>
      </c>
      <c r="J945" s="1">
        <f>A945/24/60/60+DATE(1970,1,1)</f>
        <v>42804.604166666672</v>
      </c>
      <c r="K945" s="3">
        <f t="shared" si="87"/>
        <v>1</v>
      </c>
      <c r="L945" s="6">
        <f>(1+Chart!$F$4)^(1/(365/K945))-1</f>
        <v>6.6592785027408397E-5</v>
      </c>
      <c r="M945" s="6">
        <f t="shared" si="88"/>
        <v>1.8022944219930892E-5</v>
      </c>
      <c r="N945" s="6">
        <f t="shared" si="89"/>
        <v>4.2369132768671491E-5</v>
      </c>
      <c r="O945">
        <f>O944*(B945/B944)</f>
        <v>214.06833430000151</v>
      </c>
      <c r="P945">
        <f t="shared" si="85"/>
        <v>2017</v>
      </c>
      <c r="Q945" s="1">
        <f t="shared" si="86"/>
        <v>42804.604166666672</v>
      </c>
      <c r="R945">
        <f>IF(B946="",R944,IF(Q945&gt;=Chart!$F$2,E945,0))</f>
        <v>0</v>
      </c>
      <c r="S945">
        <f>IF(B946="",S944,IFERROR(IF(AND(R945&gt;0,R944=0),R945,(1+(B946/B945-1)*Calc!$Z$1)*S944),0))</f>
        <v>0</v>
      </c>
      <c r="T945">
        <f>IF(B946="",T944,IFERROR(IF(AND(R945&gt;0,R944=0),R945,(1+(B946/B945-1)*Calc!$Z$1-L946)*T944),0))</f>
        <v>0</v>
      </c>
      <c r="U945">
        <f>IF(B946="",U944,IFERROR(IF(AND(R945&gt;0,R944=0),R945,(1+(B946/B945-1)*Calc!$Z$1-M946*2)*U944),0))</f>
        <v>0</v>
      </c>
      <c r="V945">
        <f>IF(B946="",V944,IFERROR(IF(AND(R945&gt;0,R944=0),R945,(1+(B946/B945-1)*Calc!$Z$1-N946*2)*V944),0))</f>
        <v>0</v>
      </c>
      <c r="W945">
        <f>IF(ISNUMBER(C945),C945,W944)</f>
        <v>0.66</v>
      </c>
      <c r="Y945" s="1" t="e">
        <f>IF(AND(Q945&gt;=Chart!$F$2,Q945&lt;=Chart!$F$3),Q945,#N/A)</f>
        <v>#N/A</v>
      </c>
      <c r="Z945" t="e">
        <f>IF(AND(Q945&gt;=Chart!$F$2,Q945&lt;=Chart!$F$3),R945,#N/A)</f>
        <v>#N/A</v>
      </c>
      <c r="AA945" t="e">
        <f>IF(AND(Q945&gt;=Chart!$F$2,Q945&lt;=Chart!$F$3),S945,#N/A)</f>
        <v>#N/A</v>
      </c>
      <c r="AB945" t="e">
        <f>IF(AND(Q945&gt;=Chart!$F$2,Q945&lt;=Chart!$F$3),T945,#N/A)</f>
        <v>#N/A</v>
      </c>
      <c r="AC945" t="e">
        <f>IF(AND(Q945&gt;=Chart!$F$2,Q945&lt;=Chart!$F$3),U945,#N/A)</f>
        <v>#N/A</v>
      </c>
      <c r="AD945" t="e">
        <f>IF(AND(Q945&gt;=Chart!$F$2,Q945&lt;=Chart!$F$3),V945,#N/A)</f>
        <v>#N/A</v>
      </c>
      <c r="AE945" t="e">
        <f>IF(AND(Q945&gt;=Chart!$F$2,Q945&lt;=Chart!$F$3),I945,#N/A)</f>
        <v>#N/A</v>
      </c>
      <c r="AF945" t="e">
        <f>IF(AND(Q945&gt;=Chart!$F$2,Q945&lt;=Chart!$F$3),H945/100,#N/A)</f>
        <v>#N/A</v>
      </c>
      <c r="AG945" t="e">
        <f>IF(AND(Q945&gt;=Chart!$F$2,Q945&lt;=Chart!$F$3),W945/100,#N/A)</f>
        <v>#N/A</v>
      </c>
    </row>
    <row r="946" spans="1:33" x14ac:dyDescent="0.25">
      <c r="A946">
        <v>1489411800</v>
      </c>
      <c r="B946">
        <f>INDEX('Daily Data ADJ'!$1:$1048576,MATCH(Calc!$A946,'Daily Data ADJ'!$A:$A,0),MATCH("SPY, CBOE BZX: Close",'Daily Data ADJ'!$1:$1,0))</f>
        <v>214.17640868999999</v>
      </c>
      <c r="C946">
        <f>INDEX('Daily Data ADJ'!$1:$1048576,MATCH(Calc!$A946,'Daily Data ADJ'!$A:$A,0),MATCH("EFFR, FRED: Close",'Daily Data ADJ'!$1:$1,0))</f>
        <v>0.66</v>
      </c>
      <c r="D946" t="str">
        <f>INDEX('Daily Data ADJ'!$1:$1048576,MATCH(Calc!$A946,'Daily Data ADJ'!$A:$A,1),MATCH("SOFR, FRED: Close",'Daily Data ADJ'!$1:$1,0))</f>
        <v>NaN</v>
      </c>
      <c r="E946">
        <f>INDEX('Daily Data ADJ'!$1:$1048576,MATCH(Calc!$A946,'Daily Data ADJ'!$A:$A,0),MATCH("UPRO, CBOE BZX: Close",'Daily Data ADJ'!$1:$1,0))</f>
        <v>15.95740681</v>
      </c>
      <c r="F946">
        <f>INDEX('Daily Data ADJ'!$1:$1048576,MATCH(Calc!$A946,'Daily Data ADJ'!$A:$A,0),MATCH("ES1!, CME_MINI: Close",'Daily Data ADJ'!$1:$1,0))</f>
        <v>2371.75</v>
      </c>
      <c r="G946">
        <f>INDEX('Daily Data ADJ'!$1:$1048576,MATCH(Calc!$A946,'Daily Data ADJ'!$A:$A,0),MATCH("ES2!, CME_MINI: Close",'Daily Data ADJ'!$1:$1,0))</f>
        <v>2369</v>
      </c>
      <c r="H946">
        <f>INDEX('QUANDL MULTPL SP500_DIV_YIELD_M'!$A:$G,MATCH(Calc!$A946,'QUANDL MULTPL SP500_DIV_YIELD_M'!$A:$A,1),MATCH('QUANDL MULTPL SP500_DIV_YIELD_M'!$E$1,'QUANDL MULTPL SP500_DIV_YIELD_M'!$A$1:$G$1,0))</f>
        <v>1.98</v>
      </c>
      <c r="I946" s="5">
        <f t="shared" si="84"/>
        <v>1.5170134566858187E-2</v>
      </c>
      <c r="J946" s="1">
        <f>A946/24/60/60+DATE(1970,1,1)</f>
        <v>42807.5625</v>
      </c>
      <c r="K946" s="3">
        <f t="shared" si="87"/>
        <v>2.9583333333284827</v>
      </c>
      <c r="L946" s="6">
        <f>(1+Chart!$F$4)^(1/(365/K946))-1</f>
        <v>1.9701650168846285E-4</v>
      </c>
      <c r="M946" s="6">
        <f t="shared" si="88"/>
        <v>5.3318817581082811E-5</v>
      </c>
      <c r="N946" s="6">
        <f t="shared" si="89"/>
        <v>1.2203844247826723E-4</v>
      </c>
      <c r="O946">
        <f>O945*(B946/B945)</f>
        <v>214.17640869000152</v>
      </c>
      <c r="P946">
        <f t="shared" si="85"/>
        <v>2017</v>
      </c>
      <c r="Q946" s="1">
        <f t="shared" si="86"/>
        <v>42807.5625</v>
      </c>
      <c r="R946">
        <f>IF(B947="",R945,IF(Q946&gt;=Chart!$F$2,E946,0))</f>
        <v>0</v>
      </c>
      <c r="S946">
        <f>IF(B947="",S945,IFERROR(IF(AND(R946&gt;0,R945=0),R946,(1+(B947/B946-1)*Calc!$Z$1)*S945),0))</f>
        <v>0</v>
      </c>
      <c r="T946">
        <f>IF(B947="",T945,IFERROR(IF(AND(R946&gt;0,R945=0),R946,(1+(B947/B946-1)*Calc!$Z$1-L947)*T945),0))</f>
        <v>0</v>
      </c>
      <c r="U946">
        <f>IF(B947="",U945,IFERROR(IF(AND(R946&gt;0,R945=0),R946,(1+(B947/B946-1)*Calc!$Z$1-M947*2)*U945),0))</f>
        <v>0</v>
      </c>
      <c r="V946">
        <f>IF(B947="",V945,IFERROR(IF(AND(R946&gt;0,R945=0),R946,(1+(B947/B946-1)*Calc!$Z$1-N947*2)*V945),0))</f>
        <v>0</v>
      </c>
      <c r="W946">
        <f>IF(ISNUMBER(C946),C946,W945)</f>
        <v>0.66</v>
      </c>
      <c r="Y946" s="1" t="e">
        <f>IF(AND(Q946&gt;=Chart!$F$2,Q946&lt;=Chart!$F$3),Q946,#N/A)</f>
        <v>#N/A</v>
      </c>
      <c r="Z946" t="e">
        <f>IF(AND(Q946&gt;=Chart!$F$2,Q946&lt;=Chart!$F$3),R946,#N/A)</f>
        <v>#N/A</v>
      </c>
      <c r="AA946" t="e">
        <f>IF(AND(Q946&gt;=Chart!$F$2,Q946&lt;=Chart!$F$3),S946,#N/A)</f>
        <v>#N/A</v>
      </c>
      <c r="AB946" t="e">
        <f>IF(AND(Q946&gt;=Chart!$F$2,Q946&lt;=Chart!$F$3),T946,#N/A)</f>
        <v>#N/A</v>
      </c>
      <c r="AC946" t="e">
        <f>IF(AND(Q946&gt;=Chart!$F$2,Q946&lt;=Chart!$F$3),U946,#N/A)</f>
        <v>#N/A</v>
      </c>
      <c r="AD946" t="e">
        <f>IF(AND(Q946&gt;=Chart!$F$2,Q946&lt;=Chart!$F$3),V946,#N/A)</f>
        <v>#N/A</v>
      </c>
      <c r="AE946" t="e">
        <f>IF(AND(Q946&gt;=Chart!$F$2,Q946&lt;=Chart!$F$3),I946,#N/A)</f>
        <v>#N/A</v>
      </c>
      <c r="AF946" t="e">
        <f>IF(AND(Q946&gt;=Chart!$F$2,Q946&lt;=Chart!$F$3),H946/100,#N/A)</f>
        <v>#N/A</v>
      </c>
      <c r="AG946" t="e">
        <f>IF(AND(Q946&gt;=Chart!$F$2,Q946&lt;=Chart!$F$3),W946/100,#N/A)</f>
        <v>#N/A</v>
      </c>
    </row>
    <row r="947" spans="1:33" x14ac:dyDescent="0.25">
      <c r="A947">
        <v>1489498200</v>
      </c>
      <c r="B947">
        <f>INDEX('Daily Data ADJ'!$1:$1048576,MATCH(Calc!$A947,'Daily Data ADJ'!$A:$A,0),MATCH("SPY, CBOE BZX: Close",'Daily Data ADJ'!$1:$1,0))</f>
        <v>213.35684461</v>
      </c>
      <c r="C947">
        <f>INDEX('Daily Data ADJ'!$1:$1048576,MATCH(Calc!$A947,'Daily Data ADJ'!$A:$A,0),MATCH("EFFR, FRED: Close",'Daily Data ADJ'!$1:$1,0))</f>
        <v>0.66</v>
      </c>
      <c r="D947" t="str">
        <f>INDEX('Daily Data ADJ'!$1:$1048576,MATCH(Calc!$A947,'Daily Data ADJ'!$A:$A,1),MATCH("SOFR, FRED: Close",'Daily Data ADJ'!$1:$1,0))</f>
        <v>NaN</v>
      </c>
      <c r="E947">
        <f>INDEX('Daily Data ADJ'!$1:$1048576,MATCH(Calc!$A947,'Daily Data ADJ'!$A:$A,0),MATCH("UPRO, CBOE BZX: Close",'Daily Data ADJ'!$1:$1,0))</f>
        <v>15.79385901</v>
      </c>
      <c r="F947">
        <f>INDEX('Daily Data ADJ'!$1:$1048576,MATCH(Calc!$A947,'Daily Data ADJ'!$A:$A,0),MATCH("ES1!, CME_MINI: Close",'Daily Data ADJ'!$1:$1,0))</f>
        <v>2363</v>
      </c>
      <c r="G947">
        <f>INDEX('Daily Data ADJ'!$1:$1048576,MATCH(Calc!$A947,'Daily Data ADJ'!$A:$A,0),MATCH("ES2!, CME_MINI: Close",'Daily Data ADJ'!$1:$1,0))</f>
        <v>2360.5</v>
      </c>
      <c r="H947">
        <f>INDEX('QUANDL MULTPL SP500_DIV_YIELD_M'!$A:$G,MATCH(Calc!$A947,'QUANDL MULTPL SP500_DIV_YIELD_M'!$A:$A,1),MATCH('QUANDL MULTPL SP500_DIV_YIELD_M'!$E$1,'QUANDL MULTPL SP500_DIV_YIELD_M'!$A$1:$G$1,0))</f>
        <v>1.98</v>
      </c>
      <c r="I947" s="5">
        <f t="shared" si="84"/>
        <v>1.5574802567507165E-2</v>
      </c>
      <c r="J947" s="1">
        <f>A947/24/60/60+DATE(1970,1,1)</f>
        <v>42808.5625</v>
      </c>
      <c r="K947" s="3">
        <f t="shared" si="87"/>
        <v>1</v>
      </c>
      <c r="L947" s="6">
        <f>(1+Chart!$F$4)^(1/(365/K947))-1</f>
        <v>6.6592785027408397E-5</v>
      </c>
      <c r="M947" s="6">
        <f t="shared" si="88"/>
        <v>1.8022944219930892E-5</v>
      </c>
      <c r="N947" s="6">
        <f t="shared" si="89"/>
        <v>4.2342705057762942E-5</v>
      </c>
      <c r="O947">
        <f>O946*(B947/B946)</f>
        <v>213.35684461000153</v>
      </c>
      <c r="P947">
        <f t="shared" si="85"/>
        <v>2017</v>
      </c>
      <c r="Q947" s="1">
        <f t="shared" si="86"/>
        <v>42808.5625</v>
      </c>
      <c r="R947">
        <f>IF(B948="",R946,IF(Q947&gt;=Chart!$F$2,E947,0))</f>
        <v>0</v>
      </c>
      <c r="S947">
        <f>IF(B948="",S946,IFERROR(IF(AND(R947&gt;0,R946=0),R947,(1+(B948/B947-1)*Calc!$Z$1)*S946),0))</f>
        <v>0</v>
      </c>
      <c r="T947">
        <f>IF(B948="",T946,IFERROR(IF(AND(R947&gt;0,R946=0),R947,(1+(B948/B947-1)*Calc!$Z$1-L948)*T946),0))</f>
        <v>0</v>
      </c>
      <c r="U947">
        <f>IF(B948="",U946,IFERROR(IF(AND(R947&gt;0,R946=0),R947,(1+(B948/B947-1)*Calc!$Z$1-M948*2)*U946),0))</f>
        <v>0</v>
      </c>
      <c r="V947">
        <f>IF(B948="",V946,IFERROR(IF(AND(R947&gt;0,R946=0),R947,(1+(B948/B947-1)*Calc!$Z$1-N948*2)*V946),0))</f>
        <v>0</v>
      </c>
      <c r="W947">
        <f>IF(ISNUMBER(C947),C947,W946)</f>
        <v>0.66</v>
      </c>
      <c r="Y947" s="1" t="e">
        <f>IF(AND(Q947&gt;=Chart!$F$2,Q947&lt;=Chart!$F$3),Q947,#N/A)</f>
        <v>#N/A</v>
      </c>
      <c r="Z947" t="e">
        <f>IF(AND(Q947&gt;=Chart!$F$2,Q947&lt;=Chart!$F$3),R947,#N/A)</f>
        <v>#N/A</v>
      </c>
      <c r="AA947" t="e">
        <f>IF(AND(Q947&gt;=Chart!$F$2,Q947&lt;=Chart!$F$3),S947,#N/A)</f>
        <v>#N/A</v>
      </c>
      <c r="AB947" t="e">
        <f>IF(AND(Q947&gt;=Chart!$F$2,Q947&lt;=Chart!$F$3),T947,#N/A)</f>
        <v>#N/A</v>
      </c>
      <c r="AC947" t="e">
        <f>IF(AND(Q947&gt;=Chart!$F$2,Q947&lt;=Chart!$F$3),U947,#N/A)</f>
        <v>#N/A</v>
      </c>
      <c r="AD947" t="e">
        <f>IF(AND(Q947&gt;=Chart!$F$2,Q947&lt;=Chart!$F$3),V947,#N/A)</f>
        <v>#N/A</v>
      </c>
      <c r="AE947" t="e">
        <f>IF(AND(Q947&gt;=Chart!$F$2,Q947&lt;=Chart!$F$3),I947,#N/A)</f>
        <v>#N/A</v>
      </c>
      <c r="AF947" t="e">
        <f>IF(AND(Q947&gt;=Chart!$F$2,Q947&lt;=Chart!$F$3),H947/100,#N/A)</f>
        <v>#N/A</v>
      </c>
      <c r="AG947" t="e">
        <f>IF(AND(Q947&gt;=Chart!$F$2,Q947&lt;=Chart!$F$3),W947/100,#N/A)</f>
        <v>#N/A</v>
      </c>
    </row>
    <row r="948" spans="1:33" x14ac:dyDescent="0.25">
      <c r="A948">
        <v>1489584600</v>
      </c>
      <c r="B948">
        <f>INDEX('Daily Data ADJ'!$1:$1048576,MATCH(Calc!$A948,'Daily Data ADJ'!$A:$A,0),MATCH("SPY, CBOE BZX: Close",'Daily Data ADJ'!$1:$1,0))</f>
        <v>215.20311531999999</v>
      </c>
      <c r="C948">
        <f>INDEX('Daily Data ADJ'!$1:$1048576,MATCH(Calc!$A948,'Daily Data ADJ'!$A:$A,0),MATCH("EFFR, FRED: Close",'Daily Data ADJ'!$1:$1,0))</f>
        <v>0.66</v>
      </c>
      <c r="D948" t="str">
        <f>INDEX('Daily Data ADJ'!$1:$1048576,MATCH(Calc!$A948,'Daily Data ADJ'!$A:$A,1),MATCH("SOFR, FRED: Close",'Daily Data ADJ'!$1:$1,0))</f>
        <v>NaN</v>
      </c>
      <c r="E948">
        <f>INDEX('Daily Data ADJ'!$1:$1048576,MATCH(Calc!$A948,'Daily Data ADJ'!$A:$A,0),MATCH("UPRO, CBOE BZX: Close",'Daily Data ADJ'!$1:$1,0))</f>
        <v>16.168384320000001</v>
      </c>
      <c r="F948">
        <f>INDEX('Daily Data ADJ'!$1:$1048576,MATCH(Calc!$A948,'Daily Data ADJ'!$A:$A,0),MATCH("ES1!, CME_MINI: Close",'Daily Data ADJ'!$1:$1,0))</f>
        <v>2380.5</v>
      </c>
      <c r="G948">
        <f>INDEX('Daily Data ADJ'!$1:$1048576,MATCH(Calc!$A948,'Daily Data ADJ'!$A:$A,0),MATCH("ES2!, CME_MINI: Close",'Daily Data ADJ'!$1:$1,0))</f>
        <v>2377.75</v>
      </c>
      <c r="H948">
        <f>INDEX('QUANDL MULTPL SP500_DIV_YIELD_M'!$A:$G,MATCH(Calc!$A948,'QUANDL MULTPL SP500_DIV_YIELD_M'!$A:$A,1),MATCH('QUANDL MULTPL SP500_DIV_YIELD_M'!$E$1,'QUANDL MULTPL SP500_DIV_YIELD_M'!$A$1:$G$1,0))</f>
        <v>1.98</v>
      </c>
      <c r="I948" s="5">
        <f t="shared" si="84"/>
        <v>1.5187123060701538E-2</v>
      </c>
      <c r="J948" s="1">
        <f>A948/24/60/60+DATE(1970,1,1)</f>
        <v>42809.5625</v>
      </c>
      <c r="K948" s="3">
        <f t="shared" si="87"/>
        <v>1</v>
      </c>
      <c r="L948" s="6">
        <f>(1+Chart!$F$4)^(1/(365/K948))-1</f>
        <v>6.6592785027408397E-5</v>
      </c>
      <c r="M948" s="6">
        <f t="shared" si="88"/>
        <v>1.8022944219930892E-5</v>
      </c>
      <c r="N948" s="6">
        <f t="shared" si="89"/>
        <v>4.1296614865959924E-5</v>
      </c>
      <c r="O948">
        <f>O947*(B948/B947)</f>
        <v>215.20311532000153</v>
      </c>
      <c r="P948">
        <f t="shared" si="85"/>
        <v>2017</v>
      </c>
      <c r="Q948" s="1">
        <f t="shared" si="86"/>
        <v>42809.5625</v>
      </c>
      <c r="R948">
        <f>IF(B949="",R947,IF(Q948&gt;=Chart!$F$2,E948,0))</f>
        <v>0</v>
      </c>
      <c r="S948">
        <f>IF(B949="",S947,IFERROR(IF(AND(R948&gt;0,R947=0),R948,(1+(B949/B948-1)*Calc!$Z$1)*S947),0))</f>
        <v>0</v>
      </c>
      <c r="T948">
        <f>IF(B949="",T947,IFERROR(IF(AND(R948&gt;0,R947=0),R948,(1+(B949/B948-1)*Calc!$Z$1-L949)*T947),0))</f>
        <v>0</v>
      </c>
      <c r="U948">
        <f>IF(B949="",U947,IFERROR(IF(AND(R948&gt;0,R947=0),R948,(1+(B949/B948-1)*Calc!$Z$1-M949*2)*U947),0))</f>
        <v>0</v>
      </c>
      <c r="V948">
        <f>IF(B949="",V947,IFERROR(IF(AND(R948&gt;0,R947=0),R948,(1+(B949/B948-1)*Calc!$Z$1-N949*2)*V947),0))</f>
        <v>0</v>
      </c>
      <c r="W948">
        <f>IF(ISNUMBER(C948),C948,W947)</f>
        <v>0.66</v>
      </c>
      <c r="Y948" s="1" t="e">
        <f>IF(AND(Q948&gt;=Chart!$F$2,Q948&lt;=Chart!$F$3),Q948,#N/A)</f>
        <v>#N/A</v>
      </c>
      <c r="Z948" t="e">
        <f>IF(AND(Q948&gt;=Chart!$F$2,Q948&lt;=Chart!$F$3),R948,#N/A)</f>
        <v>#N/A</v>
      </c>
      <c r="AA948" t="e">
        <f>IF(AND(Q948&gt;=Chart!$F$2,Q948&lt;=Chart!$F$3),S948,#N/A)</f>
        <v>#N/A</v>
      </c>
      <c r="AB948" t="e">
        <f>IF(AND(Q948&gt;=Chart!$F$2,Q948&lt;=Chart!$F$3),T948,#N/A)</f>
        <v>#N/A</v>
      </c>
      <c r="AC948" t="e">
        <f>IF(AND(Q948&gt;=Chart!$F$2,Q948&lt;=Chart!$F$3),U948,#N/A)</f>
        <v>#N/A</v>
      </c>
      <c r="AD948" t="e">
        <f>IF(AND(Q948&gt;=Chart!$F$2,Q948&lt;=Chart!$F$3),V948,#N/A)</f>
        <v>#N/A</v>
      </c>
      <c r="AE948" t="e">
        <f>IF(AND(Q948&gt;=Chart!$F$2,Q948&lt;=Chart!$F$3),I948,#N/A)</f>
        <v>#N/A</v>
      </c>
      <c r="AF948" t="e">
        <f>IF(AND(Q948&gt;=Chart!$F$2,Q948&lt;=Chart!$F$3),H948/100,#N/A)</f>
        <v>#N/A</v>
      </c>
      <c r="AG948" t="e">
        <f>IF(AND(Q948&gt;=Chart!$F$2,Q948&lt;=Chart!$F$3),W948/100,#N/A)</f>
        <v>#N/A</v>
      </c>
    </row>
    <row r="949" spans="1:33" x14ac:dyDescent="0.25">
      <c r="A949">
        <v>1489671000</v>
      </c>
      <c r="B949">
        <f>INDEX('Daily Data ADJ'!$1:$1048576,MATCH(Calc!$A949,'Daily Data ADJ'!$A:$A,0),MATCH("SPY, CBOE BZX: Close",'Daily Data ADJ'!$1:$1,0))</f>
        <v>214.77982399000001</v>
      </c>
      <c r="C949">
        <f>INDEX('Daily Data ADJ'!$1:$1048576,MATCH(Calc!$A949,'Daily Data ADJ'!$A:$A,0),MATCH("EFFR, FRED: Close",'Daily Data ADJ'!$1:$1,0))</f>
        <v>0.91</v>
      </c>
      <c r="D949" t="str">
        <f>INDEX('Daily Data ADJ'!$1:$1048576,MATCH(Calc!$A949,'Daily Data ADJ'!$A:$A,1),MATCH("SOFR, FRED: Close",'Daily Data ADJ'!$1:$1,0))</f>
        <v>NaN</v>
      </c>
      <c r="E949">
        <f>INDEX('Daily Data ADJ'!$1:$1048576,MATCH(Calc!$A949,'Daily Data ADJ'!$A:$A,0),MATCH("UPRO, CBOE BZX: Close",'Daily Data ADJ'!$1:$1,0))</f>
        <v>16.104600430000001</v>
      </c>
      <c r="F949">
        <f>INDEX('Daily Data ADJ'!$1:$1048576,MATCH(Calc!$A949,'Daily Data ADJ'!$A:$A,0),MATCH("ES1!, CME_MINI: Close",'Daily Data ADJ'!$1:$1,0))</f>
        <v>2379</v>
      </c>
      <c r="G949">
        <f>INDEX('Daily Data ADJ'!$1:$1048576,MATCH(Calc!$A949,'Daily Data ADJ'!$A:$A,0),MATCH("ES2!, CME_MINI: Close",'Daily Data ADJ'!$1:$1,0))</f>
        <v>2376.25</v>
      </c>
      <c r="H949">
        <f>INDEX('QUANDL MULTPL SP500_DIV_YIELD_M'!$A:$G,MATCH(Calc!$A949,'QUANDL MULTPL SP500_DIV_YIELD_M'!$A:$A,1),MATCH('QUANDL MULTPL SP500_DIV_YIELD_M'!$E$1,'QUANDL MULTPL SP500_DIV_YIELD_M'!$A$1:$G$1,0))</f>
        <v>1.98</v>
      </c>
      <c r="I949" s="5">
        <f t="shared" si="84"/>
        <v>1.5184219607335694E-2</v>
      </c>
      <c r="J949" s="1">
        <f>A949/24/60/60+DATE(1970,1,1)</f>
        <v>42810.5625</v>
      </c>
      <c r="K949" s="3">
        <f t="shared" si="87"/>
        <v>1</v>
      </c>
      <c r="L949" s="6">
        <f>(1+Chart!$F$4)^(1/(365/K949))-1</f>
        <v>6.6592785027408397E-5</v>
      </c>
      <c r="M949" s="6">
        <f t="shared" si="88"/>
        <v>2.4819060010727867E-5</v>
      </c>
      <c r="N949" s="6">
        <f t="shared" si="89"/>
        <v>4.1288778865666842E-5</v>
      </c>
      <c r="O949">
        <f>O948*(B949/B948)</f>
        <v>214.77982399000155</v>
      </c>
      <c r="P949">
        <f t="shared" si="85"/>
        <v>2017</v>
      </c>
      <c r="Q949" s="1">
        <f t="shared" si="86"/>
        <v>42810.5625</v>
      </c>
      <c r="R949">
        <f>IF(B950="",R948,IF(Q949&gt;=Chart!$F$2,E949,0))</f>
        <v>0</v>
      </c>
      <c r="S949">
        <f>IF(B950="",S948,IFERROR(IF(AND(R949&gt;0,R948=0),R949,(1+(B950/B949-1)*Calc!$Z$1)*S948),0))</f>
        <v>0</v>
      </c>
      <c r="T949">
        <f>IF(B950="",T948,IFERROR(IF(AND(R949&gt;0,R948=0),R949,(1+(B950/B949-1)*Calc!$Z$1-L950)*T948),0))</f>
        <v>0</v>
      </c>
      <c r="U949">
        <f>IF(B950="",U948,IFERROR(IF(AND(R949&gt;0,R948=0),R949,(1+(B950/B949-1)*Calc!$Z$1-M950*2)*U948),0))</f>
        <v>0</v>
      </c>
      <c r="V949">
        <f>IF(B950="",V948,IFERROR(IF(AND(R949&gt;0,R948=0),R949,(1+(B950/B949-1)*Calc!$Z$1-N950*2)*V948),0))</f>
        <v>0</v>
      </c>
      <c r="W949">
        <f>IF(ISNUMBER(C949),C949,W948)</f>
        <v>0.91</v>
      </c>
      <c r="Y949" s="1" t="e">
        <f>IF(AND(Q949&gt;=Chart!$F$2,Q949&lt;=Chart!$F$3),Q949,#N/A)</f>
        <v>#N/A</v>
      </c>
      <c r="Z949" t="e">
        <f>IF(AND(Q949&gt;=Chart!$F$2,Q949&lt;=Chart!$F$3),R949,#N/A)</f>
        <v>#N/A</v>
      </c>
      <c r="AA949" t="e">
        <f>IF(AND(Q949&gt;=Chart!$F$2,Q949&lt;=Chart!$F$3),S949,#N/A)</f>
        <v>#N/A</v>
      </c>
      <c r="AB949" t="e">
        <f>IF(AND(Q949&gt;=Chart!$F$2,Q949&lt;=Chart!$F$3),T949,#N/A)</f>
        <v>#N/A</v>
      </c>
      <c r="AC949" t="e">
        <f>IF(AND(Q949&gt;=Chart!$F$2,Q949&lt;=Chart!$F$3),U949,#N/A)</f>
        <v>#N/A</v>
      </c>
      <c r="AD949" t="e">
        <f>IF(AND(Q949&gt;=Chart!$F$2,Q949&lt;=Chart!$F$3),V949,#N/A)</f>
        <v>#N/A</v>
      </c>
      <c r="AE949" t="e">
        <f>IF(AND(Q949&gt;=Chart!$F$2,Q949&lt;=Chart!$F$3),I949,#N/A)</f>
        <v>#N/A</v>
      </c>
      <c r="AF949" t="e">
        <f>IF(AND(Q949&gt;=Chart!$F$2,Q949&lt;=Chart!$F$3),H949/100,#N/A)</f>
        <v>#N/A</v>
      </c>
      <c r="AG949" t="e">
        <f>IF(AND(Q949&gt;=Chart!$F$2,Q949&lt;=Chart!$F$3),W949/100,#N/A)</f>
        <v>#N/A</v>
      </c>
    </row>
    <row r="950" spans="1:33" x14ac:dyDescent="0.25">
      <c r="A950">
        <v>1489757400</v>
      </c>
      <c r="B950">
        <f>INDEX('Daily Data ADJ'!$1:$1048576,MATCH(Calc!$A950,'Daily Data ADJ'!$A:$A,0),MATCH("SPY, CBOE BZX: Close",'Daily Data ADJ'!$1:$1,0))</f>
        <v>214.40273822</v>
      </c>
      <c r="C950">
        <f>INDEX('Daily Data ADJ'!$1:$1048576,MATCH(Calc!$A950,'Daily Data ADJ'!$A:$A,0),MATCH("EFFR, FRED: Close",'Daily Data ADJ'!$1:$1,0))</f>
        <v>0.91</v>
      </c>
      <c r="D950" t="str">
        <f>INDEX('Daily Data ADJ'!$1:$1048576,MATCH(Calc!$A950,'Daily Data ADJ'!$A:$A,1),MATCH("SOFR, FRED: Close",'Daily Data ADJ'!$1:$1,0))</f>
        <v>NaN</v>
      </c>
      <c r="E950">
        <f>INDEX('Daily Data ADJ'!$1:$1048576,MATCH(Calc!$A950,'Daily Data ADJ'!$A:$A,0),MATCH("UPRO, CBOE BZX: Close",'Daily Data ADJ'!$1:$1,0))</f>
        <v>15.998294250000001</v>
      </c>
      <c r="F950">
        <f>INDEX('Daily Data ADJ'!$1:$1048576,MATCH(Calc!$A950,'Daily Data ADJ'!$A:$A,0),MATCH("ES1!, CME_MINI: Close",'Daily Data ADJ'!$1:$1,0))</f>
        <v>2375.25</v>
      </c>
      <c r="G950">
        <f>INDEX('Daily Data ADJ'!$1:$1048576,MATCH(Calc!$A950,'Daily Data ADJ'!$A:$A,0),MATCH("ES2!, CME_MINI: Close",'Daily Data ADJ'!$1:$1,0))</f>
        <v>2372</v>
      </c>
      <c r="H950">
        <f>INDEX('QUANDL MULTPL SP500_DIV_YIELD_M'!$A:$G,MATCH(Calc!$A950,'QUANDL MULTPL SP500_DIV_YIELD_M'!$A:$A,1),MATCH('QUANDL MULTPL SP500_DIV_YIELD_M'!$E$1,'QUANDL MULTPL SP500_DIV_YIELD_M'!$A$1:$G$1,0))</f>
        <v>1.98</v>
      </c>
      <c r="I950" s="5">
        <f t="shared" si="84"/>
        <v>1.4338114755043499E-2</v>
      </c>
      <c r="J950" s="1">
        <f>A950/24/60/60+DATE(1970,1,1)</f>
        <v>42811.5625</v>
      </c>
      <c r="K950" s="3">
        <f t="shared" si="87"/>
        <v>1</v>
      </c>
      <c r="L950" s="6">
        <f>(1+Chart!$F$4)^(1/(365/K950))-1</f>
        <v>6.6592785027408397E-5</v>
      </c>
      <c r="M950" s="6">
        <f t="shared" si="88"/>
        <v>2.4819060010727867E-5</v>
      </c>
      <c r="N950" s="6">
        <f t="shared" si="89"/>
        <v>3.9004311585433271E-5</v>
      </c>
      <c r="O950">
        <f>O949*(B950/B949)</f>
        <v>214.40273822000154</v>
      </c>
      <c r="P950">
        <f t="shared" si="85"/>
        <v>2017</v>
      </c>
      <c r="Q950" s="1">
        <f t="shared" si="86"/>
        <v>42811.5625</v>
      </c>
      <c r="R950">
        <f>IF(B951="",R949,IF(Q950&gt;=Chart!$F$2,E950,0))</f>
        <v>0</v>
      </c>
      <c r="S950">
        <f>IF(B951="",S949,IFERROR(IF(AND(R950&gt;0,R949=0),R950,(1+(B951/B950-1)*Calc!$Z$1)*S949),0))</f>
        <v>0</v>
      </c>
      <c r="T950">
        <f>IF(B951="",T949,IFERROR(IF(AND(R950&gt;0,R949=0),R950,(1+(B951/B950-1)*Calc!$Z$1-L951)*T949),0))</f>
        <v>0</v>
      </c>
      <c r="U950">
        <f>IF(B951="",U949,IFERROR(IF(AND(R950&gt;0,R949=0),R950,(1+(B951/B950-1)*Calc!$Z$1-M951*2)*U949),0))</f>
        <v>0</v>
      </c>
      <c r="V950">
        <f>IF(B951="",V949,IFERROR(IF(AND(R950&gt;0,R949=0),R950,(1+(B951/B950-1)*Calc!$Z$1-N951*2)*V949),0))</f>
        <v>0</v>
      </c>
      <c r="W950">
        <f>IF(ISNUMBER(C950),C950,W949)</f>
        <v>0.91</v>
      </c>
      <c r="Y950" s="1" t="e">
        <f>IF(AND(Q950&gt;=Chart!$F$2,Q950&lt;=Chart!$F$3),Q950,#N/A)</f>
        <v>#N/A</v>
      </c>
      <c r="Z950" t="e">
        <f>IF(AND(Q950&gt;=Chart!$F$2,Q950&lt;=Chart!$F$3),R950,#N/A)</f>
        <v>#N/A</v>
      </c>
      <c r="AA950" t="e">
        <f>IF(AND(Q950&gt;=Chart!$F$2,Q950&lt;=Chart!$F$3),S950,#N/A)</f>
        <v>#N/A</v>
      </c>
      <c r="AB950" t="e">
        <f>IF(AND(Q950&gt;=Chart!$F$2,Q950&lt;=Chart!$F$3),T950,#N/A)</f>
        <v>#N/A</v>
      </c>
      <c r="AC950" t="e">
        <f>IF(AND(Q950&gt;=Chart!$F$2,Q950&lt;=Chart!$F$3),U950,#N/A)</f>
        <v>#N/A</v>
      </c>
      <c r="AD950" t="e">
        <f>IF(AND(Q950&gt;=Chart!$F$2,Q950&lt;=Chart!$F$3),V950,#N/A)</f>
        <v>#N/A</v>
      </c>
      <c r="AE950" t="e">
        <f>IF(AND(Q950&gt;=Chart!$F$2,Q950&lt;=Chart!$F$3),I950,#N/A)</f>
        <v>#N/A</v>
      </c>
      <c r="AF950" t="e">
        <f>IF(AND(Q950&gt;=Chart!$F$2,Q950&lt;=Chart!$F$3),H950/100,#N/A)</f>
        <v>#N/A</v>
      </c>
      <c r="AG950" t="e">
        <f>IF(AND(Q950&gt;=Chart!$F$2,Q950&lt;=Chart!$F$3),W950/100,#N/A)</f>
        <v>#N/A</v>
      </c>
    </row>
    <row r="951" spans="1:33" x14ac:dyDescent="0.25">
      <c r="A951">
        <v>1490016600</v>
      </c>
      <c r="B951">
        <f>INDEX('Daily Data ADJ'!$1:$1048576,MATCH(Calc!$A951,'Daily Data ADJ'!$A:$A,0),MATCH("SPY, CBOE BZX: Close",'Daily Data ADJ'!$1:$1,0))</f>
        <v>214.16755824000001</v>
      </c>
      <c r="C951">
        <f>INDEX('Daily Data ADJ'!$1:$1048576,MATCH(Calc!$A951,'Daily Data ADJ'!$A:$A,0),MATCH("EFFR, FRED: Close",'Daily Data ADJ'!$1:$1,0))</f>
        <v>0.91</v>
      </c>
      <c r="D951" t="str">
        <f>INDEX('Daily Data ADJ'!$1:$1048576,MATCH(Calc!$A951,'Daily Data ADJ'!$A:$A,1),MATCH("SOFR, FRED: Close",'Daily Data ADJ'!$1:$1,0))</f>
        <v>NaN</v>
      </c>
      <c r="E951">
        <f>INDEX('Daily Data ADJ'!$1:$1048576,MATCH(Calc!$A951,'Daily Data ADJ'!$A:$A,0),MATCH("UPRO, CBOE BZX: Close",'Daily Data ADJ'!$1:$1,0))</f>
        <v>15.941052620000001</v>
      </c>
      <c r="F951">
        <f>INDEX('Daily Data ADJ'!$1:$1048576,MATCH(Calc!$A951,'Daily Data ADJ'!$A:$A,0),MATCH("ES1!, CME_MINI: Close",'Daily Data ADJ'!$1:$1,0))</f>
        <v>2370.25</v>
      </c>
      <c r="G951">
        <f>INDEX('Daily Data ADJ'!$1:$1048576,MATCH(Calc!$A951,'Daily Data ADJ'!$A:$A,0),MATCH("ES2!, CME_MINI: Close",'Daily Data ADJ'!$1:$1,0))</f>
        <v>2367</v>
      </c>
      <c r="H951">
        <f>INDEX('QUANDL MULTPL SP500_DIV_YIELD_M'!$A:$G,MATCH(Calc!$A951,'QUANDL MULTPL SP500_DIV_YIELD_M'!$A:$A,1),MATCH('QUANDL MULTPL SP500_DIV_YIELD_M'!$E$1,'QUANDL MULTPL SP500_DIV_YIELD_M'!$A$1:$G$1,0))</f>
        <v>1.98</v>
      </c>
      <c r="I951" s="5">
        <f t="shared" si="84"/>
        <v>1.4326616708414466E-2</v>
      </c>
      <c r="J951" s="1">
        <f>A951/24/60/60+DATE(1970,1,1)</f>
        <v>42814.5625</v>
      </c>
      <c r="K951" s="3">
        <f t="shared" si="87"/>
        <v>3</v>
      </c>
      <c r="L951" s="6">
        <f>(1+Chart!$F$4)^(1/(365/K951))-1</f>
        <v>1.9979165917494157E-4</v>
      </c>
      <c r="M951" s="6">
        <f t="shared" si="88"/>
        <v>7.4459028004403294E-5</v>
      </c>
      <c r="N951" s="6">
        <f t="shared" si="89"/>
        <v>1.169243187684188E-4</v>
      </c>
      <c r="O951">
        <f>O950*(B951/B950)</f>
        <v>214.16755824000154</v>
      </c>
      <c r="P951">
        <f t="shared" si="85"/>
        <v>2017</v>
      </c>
      <c r="Q951" s="1">
        <f t="shared" si="86"/>
        <v>42814.5625</v>
      </c>
      <c r="R951">
        <f>IF(B952="",R950,IF(Q951&gt;=Chart!$F$2,E951,0))</f>
        <v>0</v>
      </c>
      <c r="S951">
        <f>IF(B952="",S950,IFERROR(IF(AND(R951&gt;0,R950=0),R951,(1+(B952/B951-1)*Calc!$Z$1)*S950),0))</f>
        <v>0</v>
      </c>
      <c r="T951">
        <f>IF(B952="",T950,IFERROR(IF(AND(R951&gt;0,R950=0),R951,(1+(B952/B951-1)*Calc!$Z$1-L952)*T950),0))</f>
        <v>0</v>
      </c>
      <c r="U951">
        <f>IF(B952="",U950,IFERROR(IF(AND(R951&gt;0,R950=0),R951,(1+(B952/B951-1)*Calc!$Z$1-M952*2)*U950),0))</f>
        <v>0</v>
      </c>
      <c r="V951">
        <f>IF(B952="",V950,IFERROR(IF(AND(R951&gt;0,R950=0),R951,(1+(B952/B951-1)*Calc!$Z$1-N952*2)*V950),0))</f>
        <v>0</v>
      </c>
      <c r="W951">
        <f>IF(ISNUMBER(C951),C951,W950)</f>
        <v>0.91</v>
      </c>
      <c r="Y951" s="1" t="e">
        <f>IF(AND(Q951&gt;=Chart!$F$2,Q951&lt;=Chart!$F$3),Q951,#N/A)</f>
        <v>#N/A</v>
      </c>
      <c r="Z951" t="e">
        <f>IF(AND(Q951&gt;=Chart!$F$2,Q951&lt;=Chart!$F$3),R951,#N/A)</f>
        <v>#N/A</v>
      </c>
      <c r="AA951" t="e">
        <f>IF(AND(Q951&gt;=Chart!$F$2,Q951&lt;=Chart!$F$3),S951,#N/A)</f>
        <v>#N/A</v>
      </c>
      <c r="AB951" t="e">
        <f>IF(AND(Q951&gt;=Chart!$F$2,Q951&lt;=Chart!$F$3),T951,#N/A)</f>
        <v>#N/A</v>
      </c>
      <c r="AC951" t="e">
        <f>IF(AND(Q951&gt;=Chart!$F$2,Q951&lt;=Chart!$F$3),U951,#N/A)</f>
        <v>#N/A</v>
      </c>
      <c r="AD951" t="e">
        <f>IF(AND(Q951&gt;=Chart!$F$2,Q951&lt;=Chart!$F$3),V951,#N/A)</f>
        <v>#N/A</v>
      </c>
      <c r="AE951" t="e">
        <f>IF(AND(Q951&gt;=Chart!$F$2,Q951&lt;=Chart!$F$3),I951,#N/A)</f>
        <v>#N/A</v>
      </c>
      <c r="AF951" t="e">
        <f>IF(AND(Q951&gt;=Chart!$F$2,Q951&lt;=Chart!$F$3),H951/100,#N/A)</f>
        <v>#N/A</v>
      </c>
      <c r="AG951" t="e">
        <f>IF(AND(Q951&gt;=Chart!$F$2,Q951&lt;=Chart!$F$3),W951/100,#N/A)</f>
        <v>#N/A</v>
      </c>
    </row>
    <row r="952" spans="1:33" x14ac:dyDescent="0.25">
      <c r="A952">
        <v>1490103000</v>
      </c>
      <c r="B952">
        <f>INDEX('Daily Data ADJ'!$1:$1048576,MATCH(Calc!$A952,'Daily Data ADJ'!$A:$A,0),MATCH("SPY, CBOE BZX: Close",'Daily Data ADJ'!$1:$1,0))</f>
        <v>211.41776148</v>
      </c>
      <c r="C952">
        <f>INDEX('Daily Data ADJ'!$1:$1048576,MATCH(Calc!$A952,'Daily Data ADJ'!$A:$A,0),MATCH("EFFR, FRED: Close",'Daily Data ADJ'!$1:$1,0))</f>
        <v>0.91</v>
      </c>
      <c r="D952" t="str">
        <f>INDEX('Daily Data ADJ'!$1:$1048576,MATCH(Calc!$A952,'Daily Data ADJ'!$A:$A,1),MATCH("SOFR, FRED: Close",'Daily Data ADJ'!$1:$1,0))</f>
        <v>NaN</v>
      </c>
      <c r="E952">
        <f>INDEX('Daily Data ADJ'!$1:$1048576,MATCH(Calc!$A952,'Daily Data ADJ'!$A:$A,0),MATCH("UPRO, CBOE BZX: Close",'Daily Data ADJ'!$1:$1,0))</f>
        <v>15.34573688</v>
      </c>
      <c r="F952">
        <f>INDEX('Daily Data ADJ'!$1:$1048576,MATCH(Calc!$A952,'Daily Data ADJ'!$A:$A,0),MATCH("ES1!, CME_MINI: Close",'Daily Data ADJ'!$1:$1,0))</f>
        <v>2342.25</v>
      </c>
      <c r="G952">
        <f>INDEX('Daily Data ADJ'!$1:$1048576,MATCH(Calc!$A952,'Daily Data ADJ'!$A:$A,0),MATCH("ES2!, CME_MINI: Close",'Daily Data ADJ'!$1:$1,0))</f>
        <v>2339</v>
      </c>
      <c r="H952">
        <f>INDEX('QUANDL MULTPL SP500_DIV_YIELD_M'!$A:$G,MATCH(Calc!$A952,'QUANDL MULTPL SP500_DIV_YIELD_M'!$A:$A,1),MATCH('QUANDL MULTPL SP500_DIV_YIELD_M'!$E$1,'QUANDL MULTPL SP500_DIV_YIELD_M'!$A$1:$G$1,0))</f>
        <v>1.98</v>
      </c>
      <c r="I952" s="5">
        <f t="shared" si="84"/>
        <v>1.4261322359423748E-2</v>
      </c>
      <c r="J952" s="1">
        <f>A952/24/60/60+DATE(1970,1,1)</f>
        <v>42815.5625</v>
      </c>
      <c r="K952" s="3">
        <f t="shared" si="87"/>
        <v>1</v>
      </c>
      <c r="L952" s="6">
        <f>(1+Chart!$F$4)^(1/(365/K952))-1</f>
        <v>6.6592785027408397E-5</v>
      </c>
      <c r="M952" s="6">
        <f t="shared" si="88"/>
        <v>2.4819060010727867E-5</v>
      </c>
      <c r="N952" s="6">
        <f t="shared" si="89"/>
        <v>3.8796879496594272E-5</v>
      </c>
      <c r="O952">
        <f>O951*(B952/B951)</f>
        <v>211.4177614800015</v>
      </c>
      <c r="P952">
        <f t="shared" si="85"/>
        <v>2017</v>
      </c>
      <c r="Q952" s="1">
        <f t="shared" si="86"/>
        <v>42815.5625</v>
      </c>
      <c r="R952">
        <f>IF(B953="",R951,IF(Q952&gt;=Chart!$F$2,E952,0))</f>
        <v>0</v>
      </c>
      <c r="S952">
        <f>IF(B953="",S951,IFERROR(IF(AND(R952&gt;0,R951=0),R952,(1+(B953/B952-1)*Calc!$Z$1)*S951),0))</f>
        <v>0</v>
      </c>
      <c r="T952">
        <f>IF(B953="",T951,IFERROR(IF(AND(R952&gt;0,R951=0),R952,(1+(B953/B952-1)*Calc!$Z$1-L953)*T951),0))</f>
        <v>0</v>
      </c>
      <c r="U952">
        <f>IF(B953="",U951,IFERROR(IF(AND(R952&gt;0,R951=0),R952,(1+(B953/B952-1)*Calc!$Z$1-M953*2)*U951),0))</f>
        <v>0</v>
      </c>
      <c r="V952">
        <f>IF(B953="",V951,IFERROR(IF(AND(R952&gt;0,R951=0),R952,(1+(B953/B952-1)*Calc!$Z$1-N953*2)*V951),0))</f>
        <v>0</v>
      </c>
      <c r="W952">
        <f>IF(ISNUMBER(C952),C952,W951)</f>
        <v>0.91</v>
      </c>
      <c r="Y952" s="1" t="e">
        <f>IF(AND(Q952&gt;=Chart!$F$2,Q952&lt;=Chart!$F$3),Q952,#N/A)</f>
        <v>#N/A</v>
      </c>
      <c r="Z952" t="e">
        <f>IF(AND(Q952&gt;=Chart!$F$2,Q952&lt;=Chart!$F$3),R952,#N/A)</f>
        <v>#N/A</v>
      </c>
      <c r="AA952" t="e">
        <f>IF(AND(Q952&gt;=Chart!$F$2,Q952&lt;=Chart!$F$3),S952,#N/A)</f>
        <v>#N/A</v>
      </c>
      <c r="AB952" t="e">
        <f>IF(AND(Q952&gt;=Chart!$F$2,Q952&lt;=Chart!$F$3),T952,#N/A)</f>
        <v>#N/A</v>
      </c>
      <c r="AC952" t="e">
        <f>IF(AND(Q952&gt;=Chart!$F$2,Q952&lt;=Chart!$F$3),U952,#N/A)</f>
        <v>#N/A</v>
      </c>
      <c r="AD952" t="e">
        <f>IF(AND(Q952&gt;=Chart!$F$2,Q952&lt;=Chart!$F$3),V952,#N/A)</f>
        <v>#N/A</v>
      </c>
      <c r="AE952" t="e">
        <f>IF(AND(Q952&gt;=Chart!$F$2,Q952&lt;=Chart!$F$3),I952,#N/A)</f>
        <v>#N/A</v>
      </c>
      <c r="AF952" t="e">
        <f>IF(AND(Q952&gt;=Chart!$F$2,Q952&lt;=Chart!$F$3),H952/100,#N/A)</f>
        <v>#N/A</v>
      </c>
      <c r="AG952" t="e">
        <f>IF(AND(Q952&gt;=Chart!$F$2,Q952&lt;=Chart!$F$3),W952/100,#N/A)</f>
        <v>#N/A</v>
      </c>
    </row>
    <row r="953" spans="1:33" x14ac:dyDescent="0.25">
      <c r="A953">
        <v>1490189400</v>
      </c>
      <c r="B953">
        <f>INDEX('Daily Data ADJ'!$1:$1048576,MATCH(Calc!$A953,'Daily Data ADJ'!$A:$A,0),MATCH("SPY, CBOE BZX: Close",'Daily Data ADJ'!$1:$1,0))</f>
        <v>211.91525761</v>
      </c>
      <c r="C953">
        <f>INDEX('Daily Data ADJ'!$1:$1048576,MATCH(Calc!$A953,'Daily Data ADJ'!$A:$A,0),MATCH("EFFR, FRED: Close",'Daily Data ADJ'!$1:$1,0))</f>
        <v>0.91</v>
      </c>
      <c r="D953" t="str">
        <f>INDEX('Daily Data ADJ'!$1:$1048576,MATCH(Calc!$A953,'Daily Data ADJ'!$A:$A,1),MATCH("SOFR, FRED: Close",'Daily Data ADJ'!$1:$1,0))</f>
        <v>NaN</v>
      </c>
      <c r="E953">
        <f>INDEX('Daily Data ADJ'!$1:$1048576,MATCH(Calc!$A953,'Daily Data ADJ'!$A:$A,0),MATCH("UPRO, CBOE BZX: Close",'Daily Data ADJ'!$1:$1,0))</f>
        <v>15.438959499999999</v>
      </c>
      <c r="F953">
        <f>INDEX('Daily Data ADJ'!$1:$1048576,MATCH(Calc!$A953,'Daily Data ADJ'!$A:$A,0),MATCH("ES1!, CME_MINI: Close",'Daily Data ADJ'!$1:$1,0))</f>
        <v>2342.5</v>
      </c>
      <c r="G953">
        <f>INDEX('Daily Data ADJ'!$1:$1048576,MATCH(Calc!$A953,'Daily Data ADJ'!$A:$A,0),MATCH("ES2!, CME_MINI: Close",'Daily Data ADJ'!$1:$1,0))</f>
        <v>2339.25</v>
      </c>
      <c r="H953">
        <f>INDEX('QUANDL MULTPL SP500_DIV_YIELD_M'!$A:$G,MATCH(Calc!$A953,'QUANDL MULTPL SP500_DIV_YIELD_M'!$A:$A,1),MATCH('QUANDL MULTPL SP500_DIV_YIELD_M'!$E$1,'QUANDL MULTPL SP500_DIV_YIELD_M'!$A$1:$G$1,0))</f>
        <v>1.98</v>
      </c>
      <c r="I953" s="5">
        <f t="shared" si="84"/>
        <v>1.4261912236518917E-2</v>
      </c>
      <c r="J953" s="1">
        <f>A953/24/60/60+DATE(1970,1,1)</f>
        <v>42816.5625</v>
      </c>
      <c r="K953" s="3">
        <f t="shared" si="87"/>
        <v>1</v>
      </c>
      <c r="L953" s="6">
        <f>(1+Chart!$F$4)^(1/(365/K953))-1</f>
        <v>6.6592785027408397E-5</v>
      </c>
      <c r="M953" s="6">
        <f t="shared" si="88"/>
        <v>2.4819060010727867E-5</v>
      </c>
      <c r="N953" s="6">
        <f t="shared" si="89"/>
        <v>3.8798472935974715E-5</v>
      </c>
      <c r="O953">
        <f>O952*(B953/B952)</f>
        <v>211.91525761000153</v>
      </c>
      <c r="P953">
        <f t="shared" si="85"/>
        <v>2017</v>
      </c>
      <c r="Q953" s="1">
        <f t="shared" si="86"/>
        <v>42816.5625</v>
      </c>
      <c r="R953">
        <f>IF(B954="",R952,IF(Q953&gt;=Chart!$F$2,E953,0))</f>
        <v>0</v>
      </c>
      <c r="S953">
        <f>IF(B954="",S952,IFERROR(IF(AND(R953&gt;0,R952=0),R953,(1+(B954/B953-1)*Calc!$Z$1)*S952),0))</f>
        <v>0</v>
      </c>
      <c r="T953">
        <f>IF(B954="",T952,IFERROR(IF(AND(R953&gt;0,R952=0),R953,(1+(B954/B953-1)*Calc!$Z$1-L954)*T952),0))</f>
        <v>0</v>
      </c>
      <c r="U953">
        <f>IF(B954="",U952,IFERROR(IF(AND(R953&gt;0,R952=0),R953,(1+(B954/B953-1)*Calc!$Z$1-M954*2)*U952),0))</f>
        <v>0</v>
      </c>
      <c r="V953">
        <f>IF(B954="",V952,IFERROR(IF(AND(R953&gt;0,R952=0),R953,(1+(B954/B953-1)*Calc!$Z$1-N954*2)*V952),0))</f>
        <v>0</v>
      </c>
      <c r="W953">
        <f>IF(ISNUMBER(C953),C953,W952)</f>
        <v>0.91</v>
      </c>
      <c r="Y953" s="1" t="e">
        <f>IF(AND(Q953&gt;=Chart!$F$2,Q953&lt;=Chart!$F$3),Q953,#N/A)</f>
        <v>#N/A</v>
      </c>
      <c r="Z953" t="e">
        <f>IF(AND(Q953&gt;=Chart!$F$2,Q953&lt;=Chart!$F$3),R953,#N/A)</f>
        <v>#N/A</v>
      </c>
      <c r="AA953" t="e">
        <f>IF(AND(Q953&gt;=Chart!$F$2,Q953&lt;=Chart!$F$3),S953,#N/A)</f>
        <v>#N/A</v>
      </c>
      <c r="AB953" t="e">
        <f>IF(AND(Q953&gt;=Chart!$F$2,Q953&lt;=Chart!$F$3),T953,#N/A)</f>
        <v>#N/A</v>
      </c>
      <c r="AC953" t="e">
        <f>IF(AND(Q953&gt;=Chart!$F$2,Q953&lt;=Chart!$F$3),U953,#N/A)</f>
        <v>#N/A</v>
      </c>
      <c r="AD953" t="e">
        <f>IF(AND(Q953&gt;=Chart!$F$2,Q953&lt;=Chart!$F$3),V953,#N/A)</f>
        <v>#N/A</v>
      </c>
      <c r="AE953" t="e">
        <f>IF(AND(Q953&gt;=Chart!$F$2,Q953&lt;=Chart!$F$3),I953,#N/A)</f>
        <v>#N/A</v>
      </c>
      <c r="AF953" t="e">
        <f>IF(AND(Q953&gt;=Chart!$F$2,Q953&lt;=Chart!$F$3),H953/100,#N/A)</f>
        <v>#N/A</v>
      </c>
      <c r="AG953" t="e">
        <f>IF(AND(Q953&gt;=Chart!$F$2,Q953&lt;=Chart!$F$3),W953/100,#N/A)</f>
        <v>#N/A</v>
      </c>
    </row>
    <row r="954" spans="1:33" x14ac:dyDescent="0.25">
      <c r="A954">
        <v>1490275800</v>
      </c>
      <c r="B954">
        <f>INDEX('Daily Data ADJ'!$1:$1048576,MATCH(Calc!$A954,'Daily Data ADJ'!$A:$A,0),MATCH("SPY, CBOE BZX: Close",'Daily Data ADJ'!$1:$1,0))</f>
        <v>211.689123</v>
      </c>
      <c r="C954">
        <f>INDEX('Daily Data ADJ'!$1:$1048576,MATCH(Calc!$A954,'Daily Data ADJ'!$A:$A,0),MATCH("EFFR, FRED: Close",'Daily Data ADJ'!$1:$1,0))</f>
        <v>0.91</v>
      </c>
      <c r="D954" t="str">
        <f>INDEX('Daily Data ADJ'!$1:$1048576,MATCH(Calc!$A954,'Daily Data ADJ'!$A:$A,1),MATCH("SOFR, FRED: Close",'Daily Data ADJ'!$1:$1,0))</f>
        <v>NaN</v>
      </c>
      <c r="E954">
        <f>INDEX('Daily Data ADJ'!$1:$1048576,MATCH(Calc!$A954,'Daily Data ADJ'!$A:$A,0),MATCH("UPRO, CBOE BZX: Close",'Daily Data ADJ'!$1:$1,0))</f>
        <v>15.38662334</v>
      </c>
      <c r="F954">
        <f>INDEX('Daily Data ADJ'!$1:$1048576,MATCH(Calc!$A954,'Daily Data ADJ'!$A:$A,0),MATCH("ES1!, CME_MINI: Close",'Daily Data ADJ'!$1:$1,0))</f>
        <v>2340</v>
      </c>
      <c r="G954">
        <f>INDEX('Daily Data ADJ'!$1:$1048576,MATCH(Calc!$A954,'Daily Data ADJ'!$A:$A,0),MATCH("ES2!, CME_MINI: Close",'Daily Data ADJ'!$1:$1,0))</f>
        <v>2336.75</v>
      </c>
      <c r="H954">
        <f>INDEX('QUANDL MULTPL SP500_DIV_YIELD_M'!$A:$G,MATCH(Calc!$A954,'QUANDL MULTPL SP500_DIV_YIELD_M'!$A:$A,1),MATCH('QUANDL MULTPL SP500_DIV_YIELD_M'!$E$1,'QUANDL MULTPL SP500_DIV_YIELD_M'!$A$1:$G$1,0))</f>
        <v>1.98</v>
      </c>
      <c r="I954" s="5">
        <f t="shared" si="84"/>
        <v>1.4256007805504248E-2</v>
      </c>
      <c r="J954" s="1">
        <f>A954/24/60/60+DATE(1970,1,1)</f>
        <v>42817.5625</v>
      </c>
      <c r="K954" s="3">
        <f t="shared" si="87"/>
        <v>1</v>
      </c>
      <c r="L954" s="6">
        <f>(1+Chart!$F$4)^(1/(365/K954))-1</f>
        <v>6.6592785027408397E-5</v>
      </c>
      <c r="M954" s="6">
        <f t="shared" si="88"/>
        <v>2.4819060010727867E-5</v>
      </c>
      <c r="N954" s="6">
        <f t="shared" si="89"/>
        <v>3.8782523211544628E-5</v>
      </c>
      <c r="O954">
        <f>O953*(B954/B953)</f>
        <v>211.68912300000153</v>
      </c>
      <c r="P954">
        <f t="shared" si="85"/>
        <v>2017</v>
      </c>
      <c r="Q954" s="1">
        <f t="shared" si="86"/>
        <v>42817.5625</v>
      </c>
      <c r="R954">
        <f>IF(B955="",R953,IF(Q954&gt;=Chart!$F$2,E954,0))</f>
        <v>0</v>
      </c>
      <c r="S954">
        <f>IF(B955="",S953,IFERROR(IF(AND(R954&gt;0,R953=0),R954,(1+(B955/B954-1)*Calc!$Z$1)*S953),0))</f>
        <v>0</v>
      </c>
      <c r="T954">
        <f>IF(B955="",T953,IFERROR(IF(AND(R954&gt;0,R953=0),R954,(1+(B955/B954-1)*Calc!$Z$1-L955)*T953),0))</f>
        <v>0</v>
      </c>
      <c r="U954">
        <f>IF(B955="",U953,IFERROR(IF(AND(R954&gt;0,R953=0),R954,(1+(B955/B954-1)*Calc!$Z$1-M955*2)*U953),0))</f>
        <v>0</v>
      </c>
      <c r="V954">
        <f>IF(B955="",V953,IFERROR(IF(AND(R954&gt;0,R953=0),R954,(1+(B955/B954-1)*Calc!$Z$1-N955*2)*V953),0))</f>
        <v>0</v>
      </c>
      <c r="W954">
        <f>IF(ISNUMBER(C954),C954,W953)</f>
        <v>0.91</v>
      </c>
      <c r="Y954" s="1" t="e">
        <f>IF(AND(Q954&gt;=Chart!$F$2,Q954&lt;=Chart!$F$3),Q954,#N/A)</f>
        <v>#N/A</v>
      </c>
      <c r="Z954" t="e">
        <f>IF(AND(Q954&gt;=Chart!$F$2,Q954&lt;=Chart!$F$3),R954,#N/A)</f>
        <v>#N/A</v>
      </c>
      <c r="AA954" t="e">
        <f>IF(AND(Q954&gt;=Chart!$F$2,Q954&lt;=Chart!$F$3),S954,#N/A)</f>
        <v>#N/A</v>
      </c>
      <c r="AB954" t="e">
        <f>IF(AND(Q954&gt;=Chart!$F$2,Q954&lt;=Chart!$F$3),T954,#N/A)</f>
        <v>#N/A</v>
      </c>
      <c r="AC954" t="e">
        <f>IF(AND(Q954&gt;=Chart!$F$2,Q954&lt;=Chart!$F$3),U954,#N/A)</f>
        <v>#N/A</v>
      </c>
      <c r="AD954" t="e">
        <f>IF(AND(Q954&gt;=Chart!$F$2,Q954&lt;=Chart!$F$3),V954,#N/A)</f>
        <v>#N/A</v>
      </c>
      <c r="AE954" t="e">
        <f>IF(AND(Q954&gt;=Chart!$F$2,Q954&lt;=Chart!$F$3),I954,#N/A)</f>
        <v>#N/A</v>
      </c>
      <c r="AF954" t="e">
        <f>IF(AND(Q954&gt;=Chart!$F$2,Q954&lt;=Chart!$F$3),H954/100,#N/A)</f>
        <v>#N/A</v>
      </c>
      <c r="AG954" t="e">
        <f>IF(AND(Q954&gt;=Chart!$F$2,Q954&lt;=Chart!$F$3),W954/100,#N/A)</f>
        <v>#N/A</v>
      </c>
    </row>
    <row r="955" spans="1:33" x14ac:dyDescent="0.25">
      <c r="A955">
        <v>1490362200</v>
      </c>
      <c r="B955">
        <f>INDEX('Daily Data ADJ'!$1:$1048576,MATCH(Calc!$A955,'Daily Data ADJ'!$A:$A,0),MATCH("SPY, CBOE BZX: Close",'Daily Data ADJ'!$1:$1,0))</f>
        <v>211.53535148</v>
      </c>
      <c r="C955">
        <f>INDEX('Daily Data ADJ'!$1:$1048576,MATCH(Calc!$A955,'Daily Data ADJ'!$A:$A,0),MATCH("EFFR, FRED: Close",'Daily Data ADJ'!$1:$1,0))</f>
        <v>0.91</v>
      </c>
      <c r="D955" t="str">
        <f>INDEX('Daily Data ADJ'!$1:$1048576,MATCH(Calc!$A955,'Daily Data ADJ'!$A:$A,1),MATCH("SOFR, FRED: Close",'Daily Data ADJ'!$1:$1,0))</f>
        <v>NaN</v>
      </c>
      <c r="E955">
        <f>INDEX('Daily Data ADJ'!$1:$1048576,MATCH(Calc!$A955,'Daily Data ADJ'!$A:$A,0),MATCH("UPRO, CBOE BZX: Close",'Daily Data ADJ'!$1:$1,0))</f>
        <v>15.35554979</v>
      </c>
      <c r="F955">
        <f>INDEX('Daily Data ADJ'!$1:$1048576,MATCH(Calc!$A955,'Daily Data ADJ'!$A:$A,0),MATCH("ES1!, CME_MINI: Close",'Daily Data ADJ'!$1:$1,0))</f>
        <v>2344.75</v>
      </c>
      <c r="G955">
        <f>INDEX('Daily Data ADJ'!$1:$1048576,MATCH(Calc!$A955,'Daily Data ADJ'!$A:$A,0),MATCH("ES2!, CME_MINI: Close",'Daily Data ADJ'!$1:$1,0))</f>
        <v>2341.5</v>
      </c>
      <c r="H955">
        <f>INDEX('QUANDL MULTPL SP500_DIV_YIELD_M'!$A:$G,MATCH(Calc!$A955,'QUANDL MULTPL SP500_DIV_YIELD_M'!$A:$A,1),MATCH('QUANDL MULTPL SP500_DIV_YIELD_M'!$E$1,'QUANDL MULTPL SP500_DIV_YIELD_M'!$A$1:$G$1,0))</f>
        <v>1.98</v>
      </c>
      <c r="I955" s="5">
        <f t="shared" si="84"/>
        <v>1.4267215481756204E-2</v>
      </c>
      <c r="J955" s="1">
        <f>A955/24/60/60+DATE(1970,1,1)</f>
        <v>42818.5625</v>
      </c>
      <c r="K955" s="3">
        <f t="shared" si="87"/>
        <v>1</v>
      </c>
      <c r="L955" s="6">
        <f>(1+Chart!$F$4)^(1/(365/K955))-1</f>
        <v>6.6592785027408397E-5</v>
      </c>
      <c r="M955" s="6">
        <f t="shared" si="88"/>
        <v>2.4819060010727867E-5</v>
      </c>
      <c r="N955" s="6">
        <f t="shared" si="89"/>
        <v>3.881279858952702E-5</v>
      </c>
      <c r="O955">
        <f>O954*(B955/B954)</f>
        <v>211.53535148000154</v>
      </c>
      <c r="P955">
        <f t="shared" si="85"/>
        <v>2017</v>
      </c>
      <c r="Q955" s="1">
        <f t="shared" si="86"/>
        <v>42818.5625</v>
      </c>
      <c r="R955">
        <f>IF(B956="",R954,IF(Q955&gt;=Chart!$F$2,E955,0))</f>
        <v>0</v>
      </c>
      <c r="S955">
        <f>IF(B956="",S954,IFERROR(IF(AND(R955&gt;0,R954=0),R955,(1+(B956/B955-1)*Calc!$Z$1)*S954),0))</f>
        <v>0</v>
      </c>
      <c r="T955">
        <f>IF(B956="",T954,IFERROR(IF(AND(R955&gt;0,R954=0),R955,(1+(B956/B955-1)*Calc!$Z$1-L956)*T954),0))</f>
        <v>0</v>
      </c>
      <c r="U955">
        <f>IF(B956="",U954,IFERROR(IF(AND(R955&gt;0,R954=0),R955,(1+(B956/B955-1)*Calc!$Z$1-M956*2)*U954),0))</f>
        <v>0</v>
      </c>
      <c r="V955">
        <f>IF(B956="",V954,IFERROR(IF(AND(R955&gt;0,R954=0),R955,(1+(B956/B955-1)*Calc!$Z$1-N956*2)*V954),0))</f>
        <v>0</v>
      </c>
      <c r="W955">
        <f>IF(ISNUMBER(C955),C955,W954)</f>
        <v>0.91</v>
      </c>
      <c r="Y955" s="1" t="e">
        <f>IF(AND(Q955&gt;=Chart!$F$2,Q955&lt;=Chart!$F$3),Q955,#N/A)</f>
        <v>#N/A</v>
      </c>
      <c r="Z955" t="e">
        <f>IF(AND(Q955&gt;=Chart!$F$2,Q955&lt;=Chart!$F$3),R955,#N/A)</f>
        <v>#N/A</v>
      </c>
      <c r="AA955" t="e">
        <f>IF(AND(Q955&gt;=Chart!$F$2,Q955&lt;=Chart!$F$3),S955,#N/A)</f>
        <v>#N/A</v>
      </c>
      <c r="AB955" t="e">
        <f>IF(AND(Q955&gt;=Chart!$F$2,Q955&lt;=Chart!$F$3),T955,#N/A)</f>
        <v>#N/A</v>
      </c>
      <c r="AC955" t="e">
        <f>IF(AND(Q955&gt;=Chart!$F$2,Q955&lt;=Chart!$F$3),U955,#N/A)</f>
        <v>#N/A</v>
      </c>
      <c r="AD955" t="e">
        <f>IF(AND(Q955&gt;=Chart!$F$2,Q955&lt;=Chart!$F$3),V955,#N/A)</f>
        <v>#N/A</v>
      </c>
      <c r="AE955" t="e">
        <f>IF(AND(Q955&gt;=Chart!$F$2,Q955&lt;=Chart!$F$3),I955,#N/A)</f>
        <v>#N/A</v>
      </c>
      <c r="AF955" t="e">
        <f>IF(AND(Q955&gt;=Chart!$F$2,Q955&lt;=Chart!$F$3),H955/100,#N/A)</f>
        <v>#N/A</v>
      </c>
      <c r="AG955" t="e">
        <f>IF(AND(Q955&gt;=Chart!$F$2,Q955&lt;=Chart!$F$3),W955/100,#N/A)</f>
        <v>#N/A</v>
      </c>
    </row>
    <row r="956" spans="1:33" x14ac:dyDescent="0.25">
      <c r="A956">
        <v>1490621400</v>
      </c>
      <c r="B956">
        <f>INDEX('Daily Data ADJ'!$1:$1048576,MATCH(Calc!$A956,'Daily Data ADJ'!$A:$A,0),MATCH("SPY, CBOE BZX: Close",'Daily Data ADJ'!$1:$1,0))</f>
        <v>211.31826226000001</v>
      </c>
      <c r="C956">
        <f>INDEX('Daily Data ADJ'!$1:$1048576,MATCH(Calc!$A956,'Daily Data ADJ'!$A:$A,0),MATCH("EFFR, FRED: Close",'Daily Data ADJ'!$1:$1,0))</f>
        <v>0.91</v>
      </c>
      <c r="D956" t="str">
        <f>INDEX('Daily Data ADJ'!$1:$1048576,MATCH(Calc!$A956,'Daily Data ADJ'!$A:$A,1),MATCH("SOFR, FRED: Close",'Daily Data ADJ'!$1:$1,0))</f>
        <v>NaN</v>
      </c>
      <c r="E956">
        <f>INDEX('Daily Data ADJ'!$1:$1048576,MATCH(Calc!$A956,'Daily Data ADJ'!$A:$A,0),MATCH("UPRO, CBOE BZX: Close",'Daily Data ADJ'!$1:$1,0))</f>
        <v>15.29994299</v>
      </c>
      <c r="F956">
        <f>INDEX('Daily Data ADJ'!$1:$1048576,MATCH(Calc!$A956,'Daily Data ADJ'!$A:$A,0),MATCH("ES1!, CME_MINI: Close",'Daily Data ADJ'!$1:$1,0))</f>
        <v>2338.5</v>
      </c>
      <c r="G956">
        <f>INDEX('Daily Data ADJ'!$1:$1048576,MATCH(Calc!$A956,'Daily Data ADJ'!$A:$A,0),MATCH("ES2!, CME_MINI: Close",'Daily Data ADJ'!$1:$1,0))</f>
        <v>2335</v>
      </c>
      <c r="H956">
        <f>INDEX('QUANDL MULTPL SP500_DIV_YIELD_M'!$A:$G,MATCH(Calc!$A956,'QUANDL MULTPL SP500_DIV_YIELD_M'!$A:$A,1),MATCH('QUANDL MULTPL SP500_DIV_YIELD_M'!$E$1,'QUANDL MULTPL SP500_DIV_YIELD_M'!$A$1:$G$1,0))</f>
        <v>1.98</v>
      </c>
      <c r="I956" s="5">
        <f t="shared" si="84"/>
        <v>1.3826683367490891E-2</v>
      </c>
      <c r="J956" s="1">
        <f>A956/24/60/60+DATE(1970,1,1)</f>
        <v>42821.5625</v>
      </c>
      <c r="K956" s="3">
        <f t="shared" si="87"/>
        <v>3</v>
      </c>
      <c r="L956" s="6">
        <f>(1+Chart!$F$4)^(1/(365/K956))-1</f>
        <v>1.9979165917494157E-4</v>
      </c>
      <c r="M956" s="6">
        <f t="shared" si="88"/>
        <v>7.4459028004403294E-5</v>
      </c>
      <c r="N956" s="6">
        <f t="shared" si="89"/>
        <v>1.1287185058228566E-4</v>
      </c>
      <c r="O956">
        <f>O955*(B956/B955)</f>
        <v>211.31826226000155</v>
      </c>
      <c r="P956">
        <f t="shared" si="85"/>
        <v>2017</v>
      </c>
      <c r="Q956" s="1">
        <f t="shared" si="86"/>
        <v>42821.5625</v>
      </c>
      <c r="R956">
        <f>IF(B957="",R955,IF(Q956&gt;=Chart!$F$2,E956,0))</f>
        <v>0</v>
      </c>
      <c r="S956">
        <f>IF(B957="",S955,IFERROR(IF(AND(R956&gt;0,R955=0),R956,(1+(B957/B956-1)*Calc!$Z$1)*S955),0))</f>
        <v>0</v>
      </c>
      <c r="T956">
        <f>IF(B957="",T955,IFERROR(IF(AND(R956&gt;0,R955=0),R956,(1+(B957/B956-1)*Calc!$Z$1-L957)*T955),0))</f>
        <v>0</v>
      </c>
      <c r="U956">
        <f>IF(B957="",U955,IFERROR(IF(AND(R956&gt;0,R955=0),R956,(1+(B957/B956-1)*Calc!$Z$1-M957*2)*U955),0))</f>
        <v>0</v>
      </c>
      <c r="V956">
        <f>IF(B957="",V955,IFERROR(IF(AND(R956&gt;0,R955=0),R956,(1+(B957/B956-1)*Calc!$Z$1-N957*2)*V955),0))</f>
        <v>0</v>
      </c>
      <c r="W956">
        <f>IF(ISNUMBER(C956),C956,W955)</f>
        <v>0.91</v>
      </c>
      <c r="Y956" s="1" t="e">
        <f>IF(AND(Q956&gt;=Chart!$F$2,Q956&lt;=Chart!$F$3),Q956,#N/A)</f>
        <v>#N/A</v>
      </c>
      <c r="Z956" t="e">
        <f>IF(AND(Q956&gt;=Chart!$F$2,Q956&lt;=Chart!$F$3),R956,#N/A)</f>
        <v>#N/A</v>
      </c>
      <c r="AA956" t="e">
        <f>IF(AND(Q956&gt;=Chart!$F$2,Q956&lt;=Chart!$F$3),S956,#N/A)</f>
        <v>#N/A</v>
      </c>
      <c r="AB956" t="e">
        <f>IF(AND(Q956&gt;=Chart!$F$2,Q956&lt;=Chart!$F$3),T956,#N/A)</f>
        <v>#N/A</v>
      </c>
      <c r="AC956" t="e">
        <f>IF(AND(Q956&gt;=Chart!$F$2,Q956&lt;=Chart!$F$3),U956,#N/A)</f>
        <v>#N/A</v>
      </c>
      <c r="AD956" t="e">
        <f>IF(AND(Q956&gt;=Chart!$F$2,Q956&lt;=Chart!$F$3),V956,#N/A)</f>
        <v>#N/A</v>
      </c>
      <c r="AE956" t="e">
        <f>IF(AND(Q956&gt;=Chart!$F$2,Q956&lt;=Chart!$F$3),I956,#N/A)</f>
        <v>#N/A</v>
      </c>
      <c r="AF956" t="e">
        <f>IF(AND(Q956&gt;=Chart!$F$2,Q956&lt;=Chart!$F$3),H956/100,#N/A)</f>
        <v>#N/A</v>
      </c>
      <c r="AG956" t="e">
        <f>IF(AND(Q956&gt;=Chart!$F$2,Q956&lt;=Chart!$F$3),W956/100,#N/A)</f>
        <v>#N/A</v>
      </c>
    </row>
    <row r="957" spans="1:33" x14ac:dyDescent="0.25">
      <c r="A957">
        <v>1490707800</v>
      </c>
      <c r="B957">
        <f>INDEX('Daily Data ADJ'!$1:$1048576,MATCH(Calc!$A957,'Daily Data ADJ'!$A:$A,0),MATCH("SPY, CBOE BZX: Close",'Daily Data ADJ'!$1:$1,0))</f>
        <v>212.85597755000001</v>
      </c>
      <c r="C957">
        <f>INDEX('Daily Data ADJ'!$1:$1048576,MATCH(Calc!$A957,'Daily Data ADJ'!$A:$A,0),MATCH("EFFR, FRED: Close",'Daily Data ADJ'!$1:$1,0))</f>
        <v>0.91</v>
      </c>
      <c r="D957" t="str">
        <f>INDEX('Daily Data ADJ'!$1:$1048576,MATCH(Calc!$A957,'Daily Data ADJ'!$A:$A,1),MATCH("SOFR, FRED: Close",'Daily Data ADJ'!$1:$1,0))</f>
        <v>NaN</v>
      </c>
      <c r="E957">
        <f>INDEX('Daily Data ADJ'!$1:$1048576,MATCH(Calc!$A957,'Daily Data ADJ'!$A:$A,0),MATCH("UPRO, CBOE BZX: Close",'Daily Data ADJ'!$1:$1,0))</f>
        <v>15.618862480000001</v>
      </c>
      <c r="F957">
        <f>INDEX('Daily Data ADJ'!$1:$1048576,MATCH(Calc!$A957,'Daily Data ADJ'!$A:$A,0),MATCH("ES1!, CME_MINI: Close",'Daily Data ADJ'!$1:$1,0))</f>
        <v>2351.5</v>
      </c>
      <c r="G957">
        <f>INDEX('Daily Data ADJ'!$1:$1048576,MATCH(Calc!$A957,'Daily Data ADJ'!$A:$A,0),MATCH("ES2!, CME_MINI: Close",'Daily Data ADJ'!$1:$1,0))</f>
        <v>2348.25</v>
      </c>
      <c r="H957">
        <f>INDEX('QUANDL MULTPL SP500_DIV_YIELD_M'!$A:$G,MATCH(Calc!$A957,'QUANDL MULTPL SP500_DIV_YIELD_M'!$A:$A,1),MATCH('QUANDL MULTPL SP500_DIV_YIELD_M'!$E$1,'QUANDL MULTPL SP500_DIV_YIELD_M'!$A$1:$G$1,0))</f>
        <v>1.98</v>
      </c>
      <c r="I957" s="5">
        <f t="shared" si="84"/>
        <v>1.4283064451845642E-2</v>
      </c>
      <c r="J957" s="1">
        <f>A957/24/60/60+DATE(1970,1,1)</f>
        <v>42822.5625</v>
      </c>
      <c r="K957" s="3">
        <f t="shared" si="87"/>
        <v>1</v>
      </c>
      <c r="L957" s="6">
        <f>(1+Chart!$F$4)^(1/(365/K957))-1</f>
        <v>6.6592785027408397E-5</v>
      </c>
      <c r="M957" s="6">
        <f t="shared" si="88"/>
        <v>2.4819060010727867E-5</v>
      </c>
      <c r="N957" s="6">
        <f t="shared" si="89"/>
        <v>3.8855610959176445E-5</v>
      </c>
      <c r="O957">
        <f>O956*(B957/B956)</f>
        <v>212.85597755000157</v>
      </c>
      <c r="P957">
        <f t="shared" si="85"/>
        <v>2017</v>
      </c>
      <c r="Q957" s="1">
        <f t="shared" si="86"/>
        <v>42822.5625</v>
      </c>
      <c r="R957">
        <f>IF(B958="",R956,IF(Q957&gt;=Chart!$F$2,E957,0))</f>
        <v>0</v>
      </c>
      <c r="S957">
        <f>IF(B958="",S956,IFERROR(IF(AND(R957&gt;0,R956=0),R957,(1+(B958/B957-1)*Calc!$Z$1)*S956),0))</f>
        <v>0</v>
      </c>
      <c r="T957">
        <f>IF(B958="",T956,IFERROR(IF(AND(R957&gt;0,R956=0),R957,(1+(B958/B957-1)*Calc!$Z$1-L958)*T956),0))</f>
        <v>0</v>
      </c>
      <c r="U957">
        <f>IF(B958="",U956,IFERROR(IF(AND(R957&gt;0,R956=0),R957,(1+(B958/B957-1)*Calc!$Z$1-M958*2)*U956),0))</f>
        <v>0</v>
      </c>
      <c r="V957">
        <f>IF(B958="",V956,IFERROR(IF(AND(R957&gt;0,R956=0),R957,(1+(B958/B957-1)*Calc!$Z$1-N958*2)*V956),0))</f>
        <v>0</v>
      </c>
      <c r="W957">
        <f>IF(ISNUMBER(C957),C957,W956)</f>
        <v>0.91</v>
      </c>
      <c r="Y957" s="1" t="e">
        <f>IF(AND(Q957&gt;=Chart!$F$2,Q957&lt;=Chart!$F$3),Q957,#N/A)</f>
        <v>#N/A</v>
      </c>
      <c r="Z957" t="e">
        <f>IF(AND(Q957&gt;=Chart!$F$2,Q957&lt;=Chart!$F$3),R957,#N/A)</f>
        <v>#N/A</v>
      </c>
      <c r="AA957" t="e">
        <f>IF(AND(Q957&gt;=Chart!$F$2,Q957&lt;=Chart!$F$3),S957,#N/A)</f>
        <v>#N/A</v>
      </c>
      <c r="AB957" t="e">
        <f>IF(AND(Q957&gt;=Chart!$F$2,Q957&lt;=Chart!$F$3),T957,#N/A)</f>
        <v>#N/A</v>
      </c>
      <c r="AC957" t="e">
        <f>IF(AND(Q957&gt;=Chart!$F$2,Q957&lt;=Chart!$F$3),U957,#N/A)</f>
        <v>#N/A</v>
      </c>
      <c r="AD957" t="e">
        <f>IF(AND(Q957&gt;=Chart!$F$2,Q957&lt;=Chart!$F$3),V957,#N/A)</f>
        <v>#N/A</v>
      </c>
      <c r="AE957" t="e">
        <f>IF(AND(Q957&gt;=Chart!$F$2,Q957&lt;=Chart!$F$3),I957,#N/A)</f>
        <v>#N/A</v>
      </c>
      <c r="AF957" t="e">
        <f>IF(AND(Q957&gt;=Chart!$F$2,Q957&lt;=Chart!$F$3),H957/100,#N/A)</f>
        <v>#N/A</v>
      </c>
      <c r="AG957" t="e">
        <f>IF(AND(Q957&gt;=Chart!$F$2,Q957&lt;=Chart!$F$3),W957/100,#N/A)</f>
        <v>#N/A</v>
      </c>
    </row>
    <row r="958" spans="1:33" x14ac:dyDescent="0.25">
      <c r="A958">
        <v>1490794200</v>
      </c>
      <c r="B958">
        <f>INDEX('Daily Data ADJ'!$1:$1048576,MATCH(Calc!$A958,'Daily Data ADJ'!$A:$A,0),MATCH("SPY, CBOE BZX: Close",'Daily Data ADJ'!$1:$1,0))</f>
        <v>213.05497600000001</v>
      </c>
      <c r="C958">
        <f>INDEX('Daily Data ADJ'!$1:$1048576,MATCH(Calc!$A958,'Daily Data ADJ'!$A:$A,0),MATCH("EFFR, FRED: Close",'Daily Data ADJ'!$1:$1,0))</f>
        <v>0.91</v>
      </c>
      <c r="D958" t="str">
        <f>INDEX('Daily Data ADJ'!$1:$1048576,MATCH(Calc!$A958,'Daily Data ADJ'!$A:$A,1),MATCH("SOFR, FRED: Close",'Daily Data ADJ'!$1:$1,0))</f>
        <v>NaN</v>
      </c>
      <c r="E958">
        <f>INDEX('Daily Data ADJ'!$1:$1048576,MATCH(Calc!$A958,'Daily Data ADJ'!$A:$A,0),MATCH("UPRO, CBOE BZX: Close",'Daily Data ADJ'!$1:$1,0))</f>
        <v>15.690823480000001</v>
      </c>
      <c r="F958">
        <f>INDEX('Daily Data ADJ'!$1:$1048576,MATCH(Calc!$A958,'Daily Data ADJ'!$A:$A,0),MATCH("ES1!, CME_MINI: Close",'Daily Data ADJ'!$1:$1,0))</f>
        <v>2357</v>
      </c>
      <c r="G958">
        <f>INDEX('Daily Data ADJ'!$1:$1048576,MATCH(Calc!$A958,'Daily Data ADJ'!$A:$A,0),MATCH("ES2!, CME_MINI: Close",'Daily Data ADJ'!$1:$1,0))</f>
        <v>2354</v>
      </c>
      <c r="H958">
        <f>INDEX('QUANDL MULTPL SP500_DIV_YIELD_M'!$A:$G,MATCH(Calc!$A958,'QUANDL MULTPL SP500_DIV_YIELD_M'!$A:$A,1),MATCH('QUANDL MULTPL SP500_DIV_YIELD_M'!$E$1,'QUANDL MULTPL SP500_DIV_YIELD_M'!$A$1:$G$1,0))</f>
        <v>1.98</v>
      </c>
      <c r="I958" s="5">
        <f t="shared" si="84"/>
        <v>1.4718494291572307E-2</v>
      </c>
      <c r="J958" s="1">
        <f>A958/24/60/60+DATE(1970,1,1)</f>
        <v>42823.5625</v>
      </c>
      <c r="K958" s="3">
        <f t="shared" si="87"/>
        <v>1</v>
      </c>
      <c r="L958" s="6">
        <f>(1+Chart!$F$4)^(1/(365/K958))-1</f>
        <v>6.6592785027408397E-5</v>
      </c>
      <c r="M958" s="6">
        <f t="shared" si="88"/>
        <v>2.4819060010727867E-5</v>
      </c>
      <c r="N958" s="6">
        <f t="shared" si="89"/>
        <v>4.0031564257692054E-5</v>
      </c>
      <c r="O958">
        <f>O957*(B958/B957)</f>
        <v>213.0549760000016</v>
      </c>
      <c r="P958">
        <f t="shared" si="85"/>
        <v>2017</v>
      </c>
      <c r="Q958" s="1">
        <f t="shared" si="86"/>
        <v>42823.5625</v>
      </c>
      <c r="R958">
        <f>IF(B959="",R957,IF(Q958&gt;=Chart!$F$2,E958,0))</f>
        <v>0</v>
      </c>
      <c r="S958">
        <f>IF(B959="",S957,IFERROR(IF(AND(R958&gt;0,R957=0),R958,(1+(B959/B958-1)*Calc!$Z$1)*S957),0))</f>
        <v>0</v>
      </c>
      <c r="T958">
        <f>IF(B959="",T957,IFERROR(IF(AND(R958&gt;0,R957=0),R958,(1+(B959/B958-1)*Calc!$Z$1-L959)*T957),0))</f>
        <v>0</v>
      </c>
      <c r="U958">
        <f>IF(B959="",U957,IFERROR(IF(AND(R958&gt;0,R957=0),R958,(1+(B959/B958-1)*Calc!$Z$1-M959*2)*U957),0))</f>
        <v>0</v>
      </c>
      <c r="V958">
        <f>IF(B959="",V957,IFERROR(IF(AND(R958&gt;0,R957=0),R958,(1+(B959/B958-1)*Calc!$Z$1-N959*2)*V957),0))</f>
        <v>0</v>
      </c>
      <c r="W958">
        <f>IF(ISNUMBER(C958),C958,W957)</f>
        <v>0.91</v>
      </c>
      <c r="Y958" s="1" t="e">
        <f>IF(AND(Q958&gt;=Chart!$F$2,Q958&lt;=Chart!$F$3),Q958,#N/A)</f>
        <v>#N/A</v>
      </c>
      <c r="Z958" t="e">
        <f>IF(AND(Q958&gt;=Chart!$F$2,Q958&lt;=Chart!$F$3),R958,#N/A)</f>
        <v>#N/A</v>
      </c>
      <c r="AA958" t="e">
        <f>IF(AND(Q958&gt;=Chart!$F$2,Q958&lt;=Chart!$F$3),S958,#N/A)</f>
        <v>#N/A</v>
      </c>
      <c r="AB958" t="e">
        <f>IF(AND(Q958&gt;=Chart!$F$2,Q958&lt;=Chart!$F$3),T958,#N/A)</f>
        <v>#N/A</v>
      </c>
      <c r="AC958" t="e">
        <f>IF(AND(Q958&gt;=Chart!$F$2,Q958&lt;=Chart!$F$3),U958,#N/A)</f>
        <v>#N/A</v>
      </c>
      <c r="AD958" t="e">
        <f>IF(AND(Q958&gt;=Chart!$F$2,Q958&lt;=Chart!$F$3),V958,#N/A)</f>
        <v>#N/A</v>
      </c>
      <c r="AE958" t="e">
        <f>IF(AND(Q958&gt;=Chart!$F$2,Q958&lt;=Chart!$F$3),I958,#N/A)</f>
        <v>#N/A</v>
      </c>
      <c r="AF958" t="e">
        <f>IF(AND(Q958&gt;=Chart!$F$2,Q958&lt;=Chart!$F$3),H958/100,#N/A)</f>
        <v>#N/A</v>
      </c>
      <c r="AG958" t="e">
        <f>IF(AND(Q958&gt;=Chart!$F$2,Q958&lt;=Chart!$F$3),W958/100,#N/A)</f>
        <v>#N/A</v>
      </c>
    </row>
    <row r="959" spans="1:33" x14ac:dyDescent="0.25">
      <c r="A959">
        <v>1490880600</v>
      </c>
      <c r="B959">
        <f>INDEX('Daily Data ADJ'!$1:$1048576,MATCH(Calc!$A959,'Daily Data ADJ'!$A:$A,0),MATCH("SPY, CBOE BZX: Close",'Daily Data ADJ'!$1:$1,0))</f>
        <v>213.73337979999999</v>
      </c>
      <c r="C959">
        <f>INDEX('Daily Data ADJ'!$1:$1048576,MATCH(Calc!$A959,'Daily Data ADJ'!$A:$A,0),MATCH("EFFR, FRED: Close",'Daily Data ADJ'!$1:$1,0))</f>
        <v>0.91</v>
      </c>
      <c r="D959" t="str">
        <f>INDEX('Daily Data ADJ'!$1:$1048576,MATCH(Calc!$A959,'Daily Data ADJ'!$A:$A,1),MATCH("SOFR, FRED: Close",'Daily Data ADJ'!$1:$1,0))</f>
        <v>NaN</v>
      </c>
      <c r="E959">
        <f>INDEX('Daily Data ADJ'!$1:$1048576,MATCH(Calc!$A959,'Daily Data ADJ'!$A:$A,0),MATCH("UPRO, CBOE BZX: Close",'Daily Data ADJ'!$1:$1,0))</f>
        <v>15.813484819999999</v>
      </c>
      <c r="F959">
        <f>INDEX('Daily Data ADJ'!$1:$1048576,MATCH(Calc!$A959,'Daily Data ADJ'!$A:$A,0),MATCH("ES1!, CME_MINI: Close",'Daily Data ADJ'!$1:$1,0))</f>
        <v>2364.5</v>
      </c>
      <c r="G959">
        <f>INDEX('Daily Data ADJ'!$1:$1048576,MATCH(Calc!$A959,'Daily Data ADJ'!$A:$A,0),MATCH("ES2!, CME_MINI: Close",'Daily Data ADJ'!$1:$1,0))</f>
        <v>2361.75</v>
      </c>
      <c r="H959">
        <f>INDEX('QUANDL MULTPL SP500_DIV_YIELD_M'!$A:$G,MATCH(Calc!$A959,'QUANDL MULTPL SP500_DIV_YIELD_M'!$A:$A,1),MATCH('QUANDL MULTPL SP500_DIV_YIELD_M'!$E$1,'QUANDL MULTPL SP500_DIV_YIELD_M'!$A$1:$G$1,0))</f>
        <v>1.98</v>
      </c>
      <c r="I959" s="5">
        <f t="shared" si="84"/>
        <v>1.5155963302494205E-2</v>
      </c>
      <c r="J959" s="1">
        <f>A959/24/60/60+DATE(1970,1,1)</f>
        <v>42824.5625</v>
      </c>
      <c r="K959" s="3">
        <f t="shared" si="87"/>
        <v>1</v>
      </c>
      <c r="L959" s="6">
        <f>(1+Chart!$F$4)^(1/(365/K959))-1</f>
        <v>6.6592785027408397E-5</v>
      </c>
      <c r="M959" s="6">
        <f t="shared" si="88"/>
        <v>2.4819060010727867E-5</v>
      </c>
      <c r="N959" s="6">
        <f t="shared" si="89"/>
        <v>4.1212518022470945E-5</v>
      </c>
      <c r="O959">
        <f>O958*(B959/B958)</f>
        <v>213.73337980000159</v>
      </c>
      <c r="P959">
        <f t="shared" si="85"/>
        <v>2017</v>
      </c>
      <c r="Q959" s="1">
        <f t="shared" si="86"/>
        <v>42824.5625</v>
      </c>
      <c r="R959">
        <f>IF(B960="",R958,IF(Q959&gt;=Chart!$F$2,E959,0))</f>
        <v>0</v>
      </c>
      <c r="S959">
        <f>IF(B960="",S958,IFERROR(IF(AND(R959&gt;0,R958=0),R959,(1+(B960/B959-1)*Calc!$Z$1)*S958),0))</f>
        <v>0</v>
      </c>
      <c r="T959">
        <f>IF(B960="",T958,IFERROR(IF(AND(R959&gt;0,R958=0),R959,(1+(B960/B959-1)*Calc!$Z$1-L960)*T958),0))</f>
        <v>0</v>
      </c>
      <c r="U959">
        <f>IF(B960="",U958,IFERROR(IF(AND(R959&gt;0,R958=0),R959,(1+(B960/B959-1)*Calc!$Z$1-M960*2)*U958),0))</f>
        <v>0</v>
      </c>
      <c r="V959">
        <f>IF(B960="",V958,IFERROR(IF(AND(R959&gt;0,R958=0),R959,(1+(B960/B959-1)*Calc!$Z$1-N960*2)*V958),0))</f>
        <v>0</v>
      </c>
      <c r="W959">
        <f>IF(ISNUMBER(C959),C959,W958)</f>
        <v>0.91</v>
      </c>
      <c r="Y959" s="1" t="e">
        <f>IF(AND(Q959&gt;=Chart!$F$2,Q959&lt;=Chart!$F$3),Q959,#N/A)</f>
        <v>#N/A</v>
      </c>
      <c r="Z959" t="e">
        <f>IF(AND(Q959&gt;=Chart!$F$2,Q959&lt;=Chart!$F$3),R959,#N/A)</f>
        <v>#N/A</v>
      </c>
      <c r="AA959" t="e">
        <f>IF(AND(Q959&gt;=Chart!$F$2,Q959&lt;=Chart!$F$3),S959,#N/A)</f>
        <v>#N/A</v>
      </c>
      <c r="AB959" t="e">
        <f>IF(AND(Q959&gt;=Chart!$F$2,Q959&lt;=Chart!$F$3),T959,#N/A)</f>
        <v>#N/A</v>
      </c>
      <c r="AC959" t="e">
        <f>IF(AND(Q959&gt;=Chart!$F$2,Q959&lt;=Chart!$F$3),U959,#N/A)</f>
        <v>#N/A</v>
      </c>
      <c r="AD959" t="e">
        <f>IF(AND(Q959&gt;=Chart!$F$2,Q959&lt;=Chart!$F$3),V959,#N/A)</f>
        <v>#N/A</v>
      </c>
      <c r="AE959" t="e">
        <f>IF(AND(Q959&gt;=Chart!$F$2,Q959&lt;=Chart!$F$3),I959,#N/A)</f>
        <v>#N/A</v>
      </c>
      <c r="AF959" t="e">
        <f>IF(AND(Q959&gt;=Chart!$F$2,Q959&lt;=Chart!$F$3),H959/100,#N/A)</f>
        <v>#N/A</v>
      </c>
      <c r="AG959" t="e">
        <f>IF(AND(Q959&gt;=Chart!$F$2,Q959&lt;=Chart!$F$3),W959/100,#N/A)</f>
        <v>#N/A</v>
      </c>
    </row>
    <row r="960" spans="1:33" x14ac:dyDescent="0.25">
      <c r="A960">
        <v>1490967000</v>
      </c>
      <c r="B960">
        <f>INDEX('Daily Data ADJ'!$1:$1048576,MATCH(Calc!$A960,'Daily Data ADJ'!$A:$A,0),MATCH("SPY, CBOE BZX: Close",'Daily Data ADJ'!$1:$1,0))</f>
        <v>213.23588368</v>
      </c>
      <c r="C960">
        <f>INDEX('Daily Data ADJ'!$1:$1048576,MATCH(Calc!$A960,'Daily Data ADJ'!$A:$A,0),MATCH("EFFR, FRED: Close",'Daily Data ADJ'!$1:$1,0))</f>
        <v>0.82</v>
      </c>
      <c r="D960" t="str">
        <f>INDEX('Daily Data ADJ'!$1:$1048576,MATCH(Calc!$A960,'Daily Data ADJ'!$A:$A,1),MATCH("SOFR, FRED: Close",'Daily Data ADJ'!$1:$1,0))</f>
        <v>NaN</v>
      </c>
      <c r="E960">
        <f>INDEX('Daily Data ADJ'!$1:$1048576,MATCH(Calc!$A960,'Daily Data ADJ'!$A:$A,0),MATCH("UPRO, CBOE BZX: Close",'Daily Data ADJ'!$1:$1,0))</f>
        <v>15.702272199999999</v>
      </c>
      <c r="F960">
        <f>INDEX('Daily Data ADJ'!$1:$1048576,MATCH(Calc!$A960,'Daily Data ADJ'!$A:$A,0),MATCH("ES1!, CME_MINI: Close",'Daily Data ADJ'!$1:$1,0))</f>
        <v>2359.25</v>
      </c>
      <c r="G960">
        <f>INDEX('Daily Data ADJ'!$1:$1048576,MATCH(Calc!$A960,'Daily Data ADJ'!$A:$A,0),MATCH("ES2!, CME_MINI: Close",'Daily Data ADJ'!$1:$1,0))</f>
        <v>2356.25</v>
      </c>
      <c r="H960">
        <f>INDEX('QUANDL MULTPL SP500_DIV_YIELD_M'!$A:$G,MATCH(Calc!$A960,'QUANDL MULTPL SP500_DIV_YIELD_M'!$A:$A,1),MATCH('QUANDL MULTPL SP500_DIV_YIELD_M'!$E$1,'QUANDL MULTPL SP500_DIV_YIELD_M'!$A$1:$G$1,0))</f>
        <v>1.96</v>
      </c>
      <c r="I960" s="5">
        <f t="shared" si="84"/>
        <v>1.4523331242012709E-2</v>
      </c>
      <c r="J960" s="1">
        <f>A960/24/60/60+DATE(1970,1,1)</f>
        <v>42825.5625</v>
      </c>
      <c r="K960" s="3">
        <f t="shared" si="87"/>
        <v>1</v>
      </c>
      <c r="L960" s="6">
        <f>(1+Chart!$F$4)^(1/(365/K960))-1</f>
        <v>6.6592785027408397E-5</v>
      </c>
      <c r="M960" s="6">
        <f t="shared" si="88"/>
        <v>2.2374394594626423E-5</v>
      </c>
      <c r="N960" s="6">
        <f t="shared" si="89"/>
        <v>3.9504555061409263E-5</v>
      </c>
      <c r="O960">
        <f>O959*(B960/B959)</f>
        <v>213.23588368000159</v>
      </c>
      <c r="P960">
        <f t="shared" si="85"/>
        <v>2017</v>
      </c>
      <c r="Q960" s="1">
        <f t="shared" si="86"/>
        <v>42825.5625</v>
      </c>
      <c r="R960">
        <f>IF(B961="",R959,IF(Q960&gt;=Chart!$F$2,E960,0))</f>
        <v>0</v>
      </c>
      <c r="S960">
        <f>IF(B961="",S959,IFERROR(IF(AND(R960&gt;0,R959=0),R960,(1+(B961/B960-1)*Calc!$Z$1)*S959),0))</f>
        <v>0</v>
      </c>
      <c r="T960">
        <f>IF(B961="",T959,IFERROR(IF(AND(R960&gt;0,R959=0),R960,(1+(B961/B960-1)*Calc!$Z$1-L961)*T959),0))</f>
        <v>0</v>
      </c>
      <c r="U960">
        <f>IF(B961="",U959,IFERROR(IF(AND(R960&gt;0,R959=0),R960,(1+(B961/B960-1)*Calc!$Z$1-M961*2)*U959),0))</f>
        <v>0</v>
      </c>
      <c r="V960">
        <f>IF(B961="",V959,IFERROR(IF(AND(R960&gt;0,R959=0),R960,(1+(B961/B960-1)*Calc!$Z$1-N961*2)*V959),0))</f>
        <v>0</v>
      </c>
      <c r="W960">
        <f>IF(ISNUMBER(C960),C960,W959)</f>
        <v>0.82</v>
      </c>
      <c r="Y960" s="1" t="e">
        <f>IF(AND(Q960&gt;=Chart!$F$2,Q960&lt;=Chart!$F$3),Q960,#N/A)</f>
        <v>#N/A</v>
      </c>
      <c r="Z960" t="e">
        <f>IF(AND(Q960&gt;=Chart!$F$2,Q960&lt;=Chart!$F$3),R960,#N/A)</f>
        <v>#N/A</v>
      </c>
      <c r="AA960" t="e">
        <f>IF(AND(Q960&gt;=Chart!$F$2,Q960&lt;=Chart!$F$3),S960,#N/A)</f>
        <v>#N/A</v>
      </c>
      <c r="AB960" t="e">
        <f>IF(AND(Q960&gt;=Chart!$F$2,Q960&lt;=Chart!$F$3),T960,#N/A)</f>
        <v>#N/A</v>
      </c>
      <c r="AC960" t="e">
        <f>IF(AND(Q960&gt;=Chart!$F$2,Q960&lt;=Chart!$F$3),U960,#N/A)</f>
        <v>#N/A</v>
      </c>
      <c r="AD960" t="e">
        <f>IF(AND(Q960&gt;=Chart!$F$2,Q960&lt;=Chart!$F$3),V960,#N/A)</f>
        <v>#N/A</v>
      </c>
      <c r="AE960" t="e">
        <f>IF(AND(Q960&gt;=Chart!$F$2,Q960&lt;=Chart!$F$3),I960,#N/A)</f>
        <v>#N/A</v>
      </c>
      <c r="AF960" t="e">
        <f>IF(AND(Q960&gt;=Chart!$F$2,Q960&lt;=Chart!$F$3),H960/100,#N/A)</f>
        <v>#N/A</v>
      </c>
      <c r="AG960" t="e">
        <f>IF(AND(Q960&gt;=Chart!$F$2,Q960&lt;=Chart!$F$3),W960/100,#N/A)</f>
        <v>#N/A</v>
      </c>
    </row>
    <row r="961" spans="1:33" x14ac:dyDescent="0.25">
      <c r="A961">
        <v>1491226200</v>
      </c>
      <c r="B961">
        <f>INDEX('Daily Data ADJ'!$1:$1048576,MATCH(Calc!$A961,'Daily Data ADJ'!$A:$A,0),MATCH("SPY, CBOE BZX: Close",'Daily Data ADJ'!$1:$1,0))</f>
        <v>212.86502293000001</v>
      </c>
      <c r="C961">
        <f>INDEX('Daily Data ADJ'!$1:$1048576,MATCH(Calc!$A961,'Daily Data ADJ'!$A:$A,0),MATCH("EFFR, FRED: Close",'Daily Data ADJ'!$1:$1,0))</f>
        <v>0.91</v>
      </c>
      <c r="D961" t="str">
        <f>INDEX('Daily Data ADJ'!$1:$1048576,MATCH(Calc!$A961,'Daily Data ADJ'!$A:$A,1),MATCH("SOFR, FRED: Close",'Daily Data ADJ'!$1:$1,0))</f>
        <v>NaN</v>
      </c>
      <c r="E961">
        <f>INDEX('Daily Data ADJ'!$1:$1048576,MATCH(Calc!$A961,'Daily Data ADJ'!$A:$A,0),MATCH("UPRO, CBOE BZX: Close",'Daily Data ADJ'!$1:$1,0))</f>
        <v>15.641758940000001</v>
      </c>
      <c r="F961">
        <f>INDEX('Daily Data ADJ'!$1:$1048576,MATCH(Calc!$A961,'Daily Data ADJ'!$A:$A,0),MATCH("ES1!, CME_MINI: Close",'Daily Data ADJ'!$1:$1,0))</f>
        <v>2356</v>
      </c>
      <c r="G961">
        <f>INDEX('Daily Data ADJ'!$1:$1048576,MATCH(Calc!$A961,'Daily Data ADJ'!$A:$A,0),MATCH("ES2!, CME_MINI: Close",'Daily Data ADJ'!$1:$1,0))</f>
        <v>2353</v>
      </c>
      <c r="H961">
        <f>INDEX('QUANDL MULTPL SP500_DIV_YIELD_M'!$A:$G,MATCH(Calc!$A961,'QUANDL MULTPL SP500_DIV_YIELD_M'!$A:$A,1),MATCH('QUANDL MULTPL SP500_DIV_YIELD_M'!$E$1,'QUANDL MULTPL SP500_DIV_YIELD_M'!$A$1:$G$1,0))</f>
        <v>1.96</v>
      </c>
      <c r="I961" s="5">
        <f t="shared" si="84"/>
        <v>1.4516341575997176E-2</v>
      </c>
      <c r="J961" s="1">
        <f>A961/24/60/60+DATE(1970,1,1)</f>
        <v>42828.5625</v>
      </c>
      <c r="K961" s="3">
        <f t="shared" si="87"/>
        <v>3</v>
      </c>
      <c r="L961" s="6">
        <f>(1+Chart!$F$4)^(1/(365/K961))-1</f>
        <v>1.9979165917494157E-4</v>
      </c>
      <c r="M961" s="6">
        <f t="shared" si="88"/>
        <v>7.4459028004403294E-5</v>
      </c>
      <c r="N961" s="6">
        <f t="shared" si="89"/>
        <v>1.1846171327190014E-4</v>
      </c>
      <c r="O961">
        <f>O960*(B961/B960)</f>
        <v>212.8650229300016</v>
      </c>
      <c r="P961">
        <f t="shared" si="85"/>
        <v>2017</v>
      </c>
      <c r="Q961" s="1">
        <f t="shared" si="86"/>
        <v>42828.5625</v>
      </c>
      <c r="R961">
        <f>IF(B962="",R960,IF(Q961&gt;=Chart!$F$2,E961,0))</f>
        <v>0</v>
      </c>
      <c r="S961">
        <f>IF(B962="",S960,IFERROR(IF(AND(R961&gt;0,R960=0),R961,(1+(B962/B961-1)*Calc!$Z$1)*S960),0))</f>
        <v>0</v>
      </c>
      <c r="T961">
        <f>IF(B962="",T960,IFERROR(IF(AND(R961&gt;0,R960=0),R961,(1+(B962/B961-1)*Calc!$Z$1-L962)*T960),0))</f>
        <v>0</v>
      </c>
      <c r="U961">
        <f>IF(B962="",U960,IFERROR(IF(AND(R961&gt;0,R960=0),R961,(1+(B962/B961-1)*Calc!$Z$1-M962*2)*U960),0))</f>
        <v>0</v>
      </c>
      <c r="V961">
        <f>IF(B962="",V960,IFERROR(IF(AND(R961&gt;0,R960=0),R961,(1+(B962/B961-1)*Calc!$Z$1-N962*2)*V960),0))</f>
        <v>0</v>
      </c>
      <c r="W961">
        <f>IF(ISNUMBER(C961),C961,W960)</f>
        <v>0.91</v>
      </c>
      <c r="Y961" s="1" t="e">
        <f>IF(AND(Q961&gt;=Chart!$F$2,Q961&lt;=Chart!$F$3),Q961,#N/A)</f>
        <v>#N/A</v>
      </c>
      <c r="Z961" t="e">
        <f>IF(AND(Q961&gt;=Chart!$F$2,Q961&lt;=Chart!$F$3),R961,#N/A)</f>
        <v>#N/A</v>
      </c>
      <c r="AA961" t="e">
        <f>IF(AND(Q961&gt;=Chart!$F$2,Q961&lt;=Chart!$F$3),S961,#N/A)</f>
        <v>#N/A</v>
      </c>
      <c r="AB961" t="e">
        <f>IF(AND(Q961&gt;=Chart!$F$2,Q961&lt;=Chart!$F$3),T961,#N/A)</f>
        <v>#N/A</v>
      </c>
      <c r="AC961" t="e">
        <f>IF(AND(Q961&gt;=Chart!$F$2,Q961&lt;=Chart!$F$3),U961,#N/A)</f>
        <v>#N/A</v>
      </c>
      <c r="AD961" t="e">
        <f>IF(AND(Q961&gt;=Chart!$F$2,Q961&lt;=Chart!$F$3),V961,#N/A)</f>
        <v>#N/A</v>
      </c>
      <c r="AE961" t="e">
        <f>IF(AND(Q961&gt;=Chart!$F$2,Q961&lt;=Chart!$F$3),I961,#N/A)</f>
        <v>#N/A</v>
      </c>
      <c r="AF961" t="e">
        <f>IF(AND(Q961&gt;=Chart!$F$2,Q961&lt;=Chart!$F$3),H961/100,#N/A)</f>
        <v>#N/A</v>
      </c>
      <c r="AG961" t="e">
        <f>IF(AND(Q961&gt;=Chart!$F$2,Q961&lt;=Chart!$F$3),W961/100,#N/A)</f>
        <v>#N/A</v>
      </c>
    </row>
    <row r="962" spans="1:33" x14ac:dyDescent="0.25">
      <c r="A962">
        <v>1491312600</v>
      </c>
      <c r="B962">
        <f>INDEX('Daily Data ADJ'!$1:$1048576,MATCH(Calc!$A962,'Daily Data ADJ'!$A:$A,0),MATCH("SPY, CBOE BZX: Close",'Daily Data ADJ'!$1:$1,0))</f>
        <v>213.00070368999999</v>
      </c>
      <c r="C962">
        <f>INDEX('Daily Data ADJ'!$1:$1048576,MATCH(Calc!$A962,'Daily Data ADJ'!$A:$A,0),MATCH("EFFR, FRED: Close",'Daily Data ADJ'!$1:$1,0))</f>
        <v>0.91</v>
      </c>
      <c r="D962" t="str">
        <f>INDEX('Daily Data ADJ'!$1:$1048576,MATCH(Calc!$A962,'Daily Data ADJ'!$A:$A,1),MATCH("SOFR, FRED: Close",'Daily Data ADJ'!$1:$1,0))</f>
        <v>NaN</v>
      </c>
      <c r="E962">
        <f>INDEX('Daily Data ADJ'!$1:$1048576,MATCH(Calc!$A962,'Daily Data ADJ'!$A:$A,0),MATCH("UPRO, CBOE BZX: Close",'Daily Data ADJ'!$1:$1,0))</f>
        <v>15.66792702</v>
      </c>
      <c r="F962">
        <f>INDEX('Daily Data ADJ'!$1:$1048576,MATCH(Calc!$A962,'Daily Data ADJ'!$A:$A,0),MATCH("ES1!, CME_MINI: Close",'Daily Data ADJ'!$1:$1,0))</f>
        <v>2356.5</v>
      </c>
      <c r="G962">
        <f>INDEX('Daily Data ADJ'!$1:$1048576,MATCH(Calc!$A962,'Daily Data ADJ'!$A:$A,0),MATCH("ES2!, CME_MINI: Close",'Daily Data ADJ'!$1:$1,0))</f>
        <v>2353.75</v>
      </c>
      <c r="H962">
        <f>INDEX('QUANDL MULTPL SP500_DIV_YIELD_M'!$A:$G,MATCH(Calc!$A962,'QUANDL MULTPL SP500_DIV_YIELD_M'!$A:$A,1),MATCH('QUANDL MULTPL SP500_DIV_YIELD_M'!$E$1,'QUANDL MULTPL SP500_DIV_YIELD_M'!$A$1:$G$1,0))</f>
        <v>1.96</v>
      </c>
      <c r="I962" s="5">
        <f t="shared" si="84"/>
        <v>1.4940225026696723E-2</v>
      </c>
      <c r="J962" s="1">
        <f>A962/24/60/60+DATE(1970,1,1)</f>
        <v>42829.5625</v>
      </c>
      <c r="K962" s="3">
        <f t="shared" si="87"/>
        <v>1</v>
      </c>
      <c r="L962" s="6">
        <f>(1+Chart!$F$4)^(1/(365/K962))-1</f>
        <v>6.6592785027408397E-5</v>
      </c>
      <c r="M962" s="6">
        <f t="shared" si="88"/>
        <v>2.4819060010727867E-5</v>
      </c>
      <c r="N962" s="6">
        <f t="shared" si="89"/>
        <v>4.0630192946311539E-5</v>
      </c>
      <c r="O962">
        <f>O961*(B962/B961)</f>
        <v>213.00070369000159</v>
      </c>
      <c r="P962">
        <f t="shared" si="85"/>
        <v>2017</v>
      </c>
      <c r="Q962" s="1">
        <f t="shared" si="86"/>
        <v>42829.5625</v>
      </c>
      <c r="R962">
        <f>IF(B963="",R961,IF(Q962&gt;=Chart!$F$2,E962,0))</f>
        <v>0</v>
      </c>
      <c r="S962">
        <f>IF(B963="",S961,IFERROR(IF(AND(R962&gt;0,R961=0),R962,(1+(B963/B962-1)*Calc!$Z$1)*S961),0))</f>
        <v>0</v>
      </c>
      <c r="T962">
        <f>IF(B963="",T961,IFERROR(IF(AND(R962&gt;0,R961=0),R962,(1+(B963/B962-1)*Calc!$Z$1-L963)*T961),0))</f>
        <v>0</v>
      </c>
      <c r="U962">
        <f>IF(B963="",U961,IFERROR(IF(AND(R962&gt;0,R961=0),R962,(1+(B963/B962-1)*Calc!$Z$1-M963*2)*U961),0))</f>
        <v>0</v>
      </c>
      <c r="V962">
        <f>IF(B963="",V961,IFERROR(IF(AND(R962&gt;0,R961=0),R962,(1+(B963/B962-1)*Calc!$Z$1-N963*2)*V961),0))</f>
        <v>0</v>
      </c>
      <c r="W962">
        <f>IF(ISNUMBER(C962),C962,W961)</f>
        <v>0.91</v>
      </c>
      <c r="Y962" s="1" t="e">
        <f>IF(AND(Q962&gt;=Chart!$F$2,Q962&lt;=Chart!$F$3),Q962,#N/A)</f>
        <v>#N/A</v>
      </c>
      <c r="Z962" t="e">
        <f>IF(AND(Q962&gt;=Chart!$F$2,Q962&lt;=Chart!$F$3),R962,#N/A)</f>
        <v>#N/A</v>
      </c>
      <c r="AA962" t="e">
        <f>IF(AND(Q962&gt;=Chart!$F$2,Q962&lt;=Chart!$F$3),S962,#N/A)</f>
        <v>#N/A</v>
      </c>
      <c r="AB962" t="e">
        <f>IF(AND(Q962&gt;=Chart!$F$2,Q962&lt;=Chart!$F$3),T962,#N/A)</f>
        <v>#N/A</v>
      </c>
      <c r="AC962" t="e">
        <f>IF(AND(Q962&gt;=Chart!$F$2,Q962&lt;=Chart!$F$3),U962,#N/A)</f>
        <v>#N/A</v>
      </c>
      <c r="AD962" t="e">
        <f>IF(AND(Q962&gt;=Chart!$F$2,Q962&lt;=Chart!$F$3),V962,#N/A)</f>
        <v>#N/A</v>
      </c>
      <c r="AE962" t="e">
        <f>IF(AND(Q962&gt;=Chart!$F$2,Q962&lt;=Chart!$F$3),I962,#N/A)</f>
        <v>#N/A</v>
      </c>
      <c r="AF962" t="e">
        <f>IF(AND(Q962&gt;=Chart!$F$2,Q962&lt;=Chart!$F$3),H962/100,#N/A)</f>
        <v>#N/A</v>
      </c>
      <c r="AG962" t="e">
        <f>IF(AND(Q962&gt;=Chart!$F$2,Q962&lt;=Chart!$F$3),W962/100,#N/A)</f>
        <v>#N/A</v>
      </c>
    </row>
    <row r="963" spans="1:33" x14ac:dyDescent="0.25">
      <c r="A963">
        <v>1491399000</v>
      </c>
      <c r="B963">
        <f>INDEX('Daily Data ADJ'!$1:$1048576,MATCH(Calc!$A963,'Daily Data ADJ'!$A:$A,0),MATCH("SPY, CBOE BZX: Close",'Daily Data ADJ'!$1:$1,0))</f>
        <v>212.36752680999999</v>
      </c>
      <c r="C963">
        <f>INDEX('Daily Data ADJ'!$1:$1048576,MATCH(Calc!$A963,'Daily Data ADJ'!$A:$A,0),MATCH("EFFR, FRED: Close",'Daily Data ADJ'!$1:$1,0))</f>
        <v>0.91</v>
      </c>
      <c r="D963" t="str">
        <f>INDEX('Daily Data ADJ'!$1:$1048576,MATCH(Calc!$A963,'Daily Data ADJ'!$A:$A,1),MATCH("SOFR, FRED: Close",'Daily Data ADJ'!$1:$1,0))</f>
        <v>NaN</v>
      </c>
      <c r="E963">
        <f>INDEX('Daily Data ADJ'!$1:$1048576,MATCH(Calc!$A963,'Daily Data ADJ'!$A:$A,0),MATCH("UPRO, CBOE BZX: Close",'Daily Data ADJ'!$1:$1,0))</f>
        <v>15.509284689999999</v>
      </c>
      <c r="F963">
        <f>INDEX('Daily Data ADJ'!$1:$1048576,MATCH(Calc!$A963,'Daily Data ADJ'!$A:$A,0),MATCH("ES1!, CME_MINI: Close",'Daily Data ADJ'!$1:$1,0))</f>
        <v>2346.5</v>
      </c>
      <c r="G963">
        <f>INDEX('Daily Data ADJ'!$1:$1048576,MATCH(Calc!$A963,'Daily Data ADJ'!$A:$A,0),MATCH("ES2!, CME_MINI: Close",'Daily Data ADJ'!$1:$1,0))</f>
        <v>2343.75</v>
      </c>
      <c r="H963">
        <f>INDEX('QUANDL MULTPL SP500_DIV_YIELD_M'!$A:$G,MATCH(Calc!$A963,'QUANDL MULTPL SP500_DIV_YIELD_M'!$A:$A,1),MATCH('QUANDL MULTPL SP500_DIV_YIELD_M'!$E$1,'QUANDL MULTPL SP500_DIV_YIELD_M'!$A$1:$G$1,0))</f>
        <v>1.96</v>
      </c>
      <c r="I963" s="5">
        <f t="shared" si="84"/>
        <v>1.4920401537169274E-2</v>
      </c>
      <c r="J963" s="1">
        <f>A963/24/60/60+DATE(1970,1,1)</f>
        <v>42830.5625</v>
      </c>
      <c r="K963" s="3">
        <f t="shared" si="87"/>
        <v>1</v>
      </c>
      <c r="L963" s="6">
        <f>(1+Chart!$F$4)^(1/(365/K963))-1</f>
        <v>6.6592785027408397E-5</v>
      </c>
      <c r="M963" s="6">
        <f t="shared" si="88"/>
        <v>2.4819060010727867E-5</v>
      </c>
      <c r="N963" s="6">
        <f t="shared" si="89"/>
        <v>4.0576678793868837E-5</v>
      </c>
      <c r="O963">
        <f>O962*(B963/B962)</f>
        <v>212.36752681000158</v>
      </c>
      <c r="P963">
        <f t="shared" si="85"/>
        <v>2017</v>
      </c>
      <c r="Q963" s="1">
        <f t="shared" si="86"/>
        <v>42830.5625</v>
      </c>
      <c r="R963">
        <f>IF(B964="",R962,IF(Q963&gt;=Chart!$F$2,E963,0))</f>
        <v>0</v>
      </c>
      <c r="S963">
        <f>IF(B964="",S962,IFERROR(IF(AND(R963&gt;0,R962=0),R963,(1+(B964/B963-1)*Calc!$Z$1)*S962),0))</f>
        <v>0</v>
      </c>
      <c r="T963">
        <f>IF(B964="",T962,IFERROR(IF(AND(R963&gt;0,R962=0),R963,(1+(B964/B963-1)*Calc!$Z$1-L964)*T962),0))</f>
        <v>0</v>
      </c>
      <c r="U963">
        <f>IF(B964="",U962,IFERROR(IF(AND(R963&gt;0,R962=0),R963,(1+(B964/B963-1)*Calc!$Z$1-M964*2)*U962),0))</f>
        <v>0</v>
      </c>
      <c r="V963">
        <f>IF(B964="",V962,IFERROR(IF(AND(R963&gt;0,R962=0),R963,(1+(B964/B963-1)*Calc!$Z$1-N964*2)*V962),0))</f>
        <v>0</v>
      </c>
      <c r="W963">
        <f>IF(ISNUMBER(C963),C963,W962)</f>
        <v>0.91</v>
      </c>
      <c r="Y963" s="1" t="e">
        <f>IF(AND(Q963&gt;=Chart!$F$2,Q963&lt;=Chart!$F$3),Q963,#N/A)</f>
        <v>#N/A</v>
      </c>
      <c r="Z963" t="e">
        <f>IF(AND(Q963&gt;=Chart!$F$2,Q963&lt;=Chart!$F$3),R963,#N/A)</f>
        <v>#N/A</v>
      </c>
      <c r="AA963" t="e">
        <f>IF(AND(Q963&gt;=Chart!$F$2,Q963&lt;=Chart!$F$3),S963,#N/A)</f>
        <v>#N/A</v>
      </c>
      <c r="AB963" t="e">
        <f>IF(AND(Q963&gt;=Chart!$F$2,Q963&lt;=Chart!$F$3),T963,#N/A)</f>
        <v>#N/A</v>
      </c>
      <c r="AC963" t="e">
        <f>IF(AND(Q963&gt;=Chart!$F$2,Q963&lt;=Chart!$F$3),U963,#N/A)</f>
        <v>#N/A</v>
      </c>
      <c r="AD963" t="e">
        <f>IF(AND(Q963&gt;=Chart!$F$2,Q963&lt;=Chart!$F$3),V963,#N/A)</f>
        <v>#N/A</v>
      </c>
      <c r="AE963" t="e">
        <f>IF(AND(Q963&gt;=Chart!$F$2,Q963&lt;=Chart!$F$3),I963,#N/A)</f>
        <v>#N/A</v>
      </c>
      <c r="AF963" t="e">
        <f>IF(AND(Q963&gt;=Chart!$F$2,Q963&lt;=Chart!$F$3),H963/100,#N/A)</f>
        <v>#N/A</v>
      </c>
      <c r="AG963" t="e">
        <f>IF(AND(Q963&gt;=Chart!$F$2,Q963&lt;=Chart!$F$3),W963/100,#N/A)</f>
        <v>#N/A</v>
      </c>
    </row>
    <row r="964" spans="1:33" x14ac:dyDescent="0.25">
      <c r="A964">
        <v>1491485400</v>
      </c>
      <c r="B964">
        <f>INDEX('Daily Data ADJ'!$1:$1048576,MATCH(Calc!$A964,'Daily Data ADJ'!$A:$A,0),MATCH("SPY, CBOE BZX: Close",'Daily Data ADJ'!$1:$1,0))</f>
        <v>212.96452216</v>
      </c>
      <c r="C964">
        <f>INDEX('Daily Data ADJ'!$1:$1048576,MATCH(Calc!$A964,'Daily Data ADJ'!$A:$A,0),MATCH("EFFR, FRED: Close",'Daily Data ADJ'!$1:$1,0))</f>
        <v>0.91</v>
      </c>
      <c r="D964" t="str">
        <f>INDEX('Daily Data ADJ'!$1:$1048576,MATCH(Calc!$A964,'Daily Data ADJ'!$A:$A,1),MATCH("SOFR, FRED: Close",'Daily Data ADJ'!$1:$1,0))</f>
        <v>NaN</v>
      </c>
      <c r="E964">
        <f>INDEX('Daily Data ADJ'!$1:$1048576,MATCH(Calc!$A964,'Daily Data ADJ'!$A:$A,0),MATCH("UPRO, CBOE BZX: Close",'Daily Data ADJ'!$1:$1,0))</f>
        <v>15.636852490000001</v>
      </c>
      <c r="F964">
        <f>INDEX('Daily Data ADJ'!$1:$1048576,MATCH(Calc!$A964,'Daily Data ADJ'!$A:$A,0),MATCH("ES1!, CME_MINI: Close",'Daily Data ADJ'!$1:$1,0))</f>
        <v>2353.75</v>
      </c>
      <c r="G964">
        <f>INDEX('Daily Data ADJ'!$1:$1048576,MATCH(Calc!$A964,'Daily Data ADJ'!$A:$A,0),MATCH("ES2!, CME_MINI: Close",'Daily Data ADJ'!$1:$1,0))</f>
        <v>2351</v>
      </c>
      <c r="H964">
        <f>INDEX('QUANDL MULTPL SP500_DIV_YIELD_M'!$A:$G,MATCH(Calc!$A964,'QUANDL MULTPL SP500_DIV_YIELD_M'!$A:$A,1),MATCH('QUANDL MULTPL SP500_DIV_YIELD_M'!$E$1,'QUANDL MULTPL SP500_DIV_YIELD_M'!$A$1:$G$1,0))</f>
        <v>1.96</v>
      </c>
      <c r="I964" s="5">
        <f t="shared" si="84"/>
        <v>1.4934790329152396E-2</v>
      </c>
      <c r="J964" s="1">
        <f>A964/24/60/60+DATE(1970,1,1)</f>
        <v>42831.5625</v>
      </c>
      <c r="K964" s="3">
        <f t="shared" si="87"/>
        <v>1</v>
      </c>
      <c r="L964" s="6">
        <f>(1+Chart!$F$4)^(1/(365/K964))-1</f>
        <v>6.6592785027408397E-5</v>
      </c>
      <c r="M964" s="6">
        <f t="shared" si="88"/>
        <v>2.4819060010727867E-5</v>
      </c>
      <c r="N964" s="6">
        <f t="shared" si="89"/>
        <v>4.0615521907927388E-5</v>
      </c>
      <c r="O964">
        <f>O963*(B964/B963)</f>
        <v>212.96452216000159</v>
      </c>
      <c r="P964">
        <f t="shared" si="85"/>
        <v>2017</v>
      </c>
      <c r="Q964" s="1">
        <f t="shared" si="86"/>
        <v>42831.5625</v>
      </c>
      <c r="R964">
        <f>IF(B965="",R963,IF(Q964&gt;=Chart!$F$2,E964,0))</f>
        <v>0</v>
      </c>
      <c r="S964">
        <f>IF(B965="",S963,IFERROR(IF(AND(R964&gt;0,R963=0),R964,(1+(B965/B964-1)*Calc!$Z$1)*S963),0))</f>
        <v>0</v>
      </c>
      <c r="T964">
        <f>IF(B965="",T963,IFERROR(IF(AND(R964&gt;0,R963=0),R964,(1+(B965/B964-1)*Calc!$Z$1-L965)*T963),0))</f>
        <v>0</v>
      </c>
      <c r="U964">
        <f>IF(B965="",U963,IFERROR(IF(AND(R964&gt;0,R963=0),R964,(1+(B965/B964-1)*Calc!$Z$1-M965*2)*U963),0))</f>
        <v>0</v>
      </c>
      <c r="V964">
        <f>IF(B965="",V963,IFERROR(IF(AND(R964&gt;0,R963=0),R964,(1+(B965/B964-1)*Calc!$Z$1-N965*2)*V963),0))</f>
        <v>0</v>
      </c>
      <c r="W964">
        <f>IF(ISNUMBER(C964),C964,W963)</f>
        <v>0.91</v>
      </c>
      <c r="Y964" s="1" t="e">
        <f>IF(AND(Q964&gt;=Chart!$F$2,Q964&lt;=Chart!$F$3),Q964,#N/A)</f>
        <v>#N/A</v>
      </c>
      <c r="Z964" t="e">
        <f>IF(AND(Q964&gt;=Chart!$F$2,Q964&lt;=Chart!$F$3),R964,#N/A)</f>
        <v>#N/A</v>
      </c>
      <c r="AA964" t="e">
        <f>IF(AND(Q964&gt;=Chart!$F$2,Q964&lt;=Chart!$F$3),S964,#N/A)</f>
        <v>#N/A</v>
      </c>
      <c r="AB964" t="e">
        <f>IF(AND(Q964&gt;=Chart!$F$2,Q964&lt;=Chart!$F$3),T964,#N/A)</f>
        <v>#N/A</v>
      </c>
      <c r="AC964" t="e">
        <f>IF(AND(Q964&gt;=Chart!$F$2,Q964&lt;=Chart!$F$3),U964,#N/A)</f>
        <v>#N/A</v>
      </c>
      <c r="AD964" t="e">
        <f>IF(AND(Q964&gt;=Chart!$F$2,Q964&lt;=Chart!$F$3),V964,#N/A)</f>
        <v>#N/A</v>
      </c>
      <c r="AE964" t="e">
        <f>IF(AND(Q964&gt;=Chart!$F$2,Q964&lt;=Chart!$F$3),I964,#N/A)</f>
        <v>#N/A</v>
      </c>
      <c r="AF964" t="e">
        <f>IF(AND(Q964&gt;=Chart!$F$2,Q964&lt;=Chart!$F$3),H964/100,#N/A)</f>
        <v>#N/A</v>
      </c>
      <c r="AG964" t="e">
        <f>IF(AND(Q964&gt;=Chart!$F$2,Q964&lt;=Chart!$F$3),W964/100,#N/A)</f>
        <v>#N/A</v>
      </c>
    </row>
    <row r="965" spans="1:33" x14ac:dyDescent="0.25">
      <c r="A965">
        <v>1491571800</v>
      </c>
      <c r="B965">
        <f>INDEX('Daily Data ADJ'!$1:$1048576,MATCH(Calc!$A965,'Daily Data ADJ'!$A:$A,0),MATCH("SPY, CBOE BZX: Close",'Daily Data ADJ'!$1:$1,0))</f>
        <v>212.74743294000001</v>
      </c>
      <c r="C965">
        <f>INDEX('Daily Data ADJ'!$1:$1048576,MATCH(Calc!$A965,'Daily Data ADJ'!$A:$A,0),MATCH("EFFR, FRED: Close",'Daily Data ADJ'!$1:$1,0))</f>
        <v>0.91</v>
      </c>
      <c r="D965" t="str">
        <f>INDEX('Daily Data ADJ'!$1:$1048576,MATCH(Calc!$A965,'Daily Data ADJ'!$A:$A,1),MATCH("SOFR, FRED: Close",'Daily Data ADJ'!$1:$1,0))</f>
        <v>NaN</v>
      </c>
      <c r="E965">
        <f>INDEX('Daily Data ADJ'!$1:$1048576,MATCH(Calc!$A965,'Daily Data ADJ'!$A:$A,0),MATCH("UPRO, CBOE BZX: Close",'Daily Data ADJ'!$1:$1,0))</f>
        <v>15.591058589999999</v>
      </c>
      <c r="F965">
        <f>INDEX('Daily Data ADJ'!$1:$1048576,MATCH(Calc!$A965,'Daily Data ADJ'!$A:$A,0),MATCH("ES1!, CME_MINI: Close",'Daily Data ADJ'!$1:$1,0))</f>
        <v>2352.25</v>
      </c>
      <c r="G965">
        <f>INDEX('Daily Data ADJ'!$1:$1048576,MATCH(Calc!$A965,'Daily Data ADJ'!$A:$A,0),MATCH("ES2!, CME_MINI: Close",'Daily Data ADJ'!$1:$1,0))</f>
        <v>2349.5</v>
      </c>
      <c r="H965">
        <f>INDEX('QUANDL MULTPL SP500_DIV_YIELD_M'!$A:$G,MATCH(Calc!$A965,'QUANDL MULTPL SP500_DIV_YIELD_M'!$A:$A,1),MATCH('QUANDL MULTPL SP500_DIV_YIELD_M'!$E$1,'QUANDL MULTPL SP500_DIV_YIELD_M'!$A$1:$G$1,0))</f>
        <v>1.96</v>
      </c>
      <c r="I965" s="5">
        <f t="shared" si="84"/>
        <v>1.4931820602092021E-2</v>
      </c>
      <c r="J965" s="1">
        <f>A965/24/60/60+DATE(1970,1,1)</f>
        <v>42832.5625</v>
      </c>
      <c r="K965" s="3">
        <f t="shared" si="87"/>
        <v>1</v>
      </c>
      <c r="L965" s="6">
        <f>(1+Chart!$F$4)^(1/(365/K965))-1</f>
        <v>6.6592785027408397E-5</v>
      </c>
      <c r="M965" s="6">
        <f t="shared" si="88"/>
        <v>2.4819060010727867E-5</v>
      </c>
      <c r="N965" s="6">
        <f t="shared" si="89"/>
        <v>4.0607505056966531E-5</v>
      </c>
      <c r="O965">
        <f>O964*(B965/B964)</f>
        <v>212.7474329400016</v>
      </c>
      <c r="P965">
        <f t="shared" si="85"/>
        <v>2017</v>
      </c>
      <c r="Q965" s="1">
        <f t="shared" si="86"/>
        <v>42832.5625</v>
      </c>
      <c r="R965">
        <f>IF(B966="",R964,IF(Q965&gt;=Chart!$F$2,E965,0))</f>
        <v>0</v>
      </c>
      <c r="S965">
        <f>IF(B966="",S964,IFERROR(IF(AND(R965&gt;0,R964=0),R965,(1+(B966/B965-1)*Calc!$Z$1)*S964),0))</f>
        <v>0</v>
      </c>
      <c r="T965">
        <f>IF(B966="",T964,IFERROR(IF(AND(R965&gt;0,R964=0),R965,(1+(B966/B965-1)*Calc!$Z$1-L966)*T964),0))</f>
        <v>0</v>
      </c>
      <c r="U965">
        <f>IF(B966="",U964,IFERROR(IF(AND(R965&gt;0,R964=0),R965,(1+(B966/B965-1)*Calc!$Z$1-M966*2)*U964),0))</f>
        <v>0</v>
      </c>
      <c r="V965">
        <f>IF(B966="",V964,IFERROR(IF(AND(R965&gt;0,R964=0),R965,(1+(B966/B965-1)*Calc!$Z$1-N966*2)*V964),0))</f>
        <v>0</v>
      </c>
      <c r="W965">
        <f>IF(ISNUMBER(C965),C965,W964)</f>
        <v>0.91</v>
      </c>
      <c r="Y965" s="1" t="e">
        <f>IF(AND(Q965&gt;=Chart!$F$2,Q965&lt;=Chart!$F$3),Q965,#N/A)</f>
        <v>#N/A</v>
      </c>
      <c r="Z965" t="e">
        <f>IF(AND(Q965&gt;=Chart!$F$2,Q965&lt;=Chart!$F$3),R965,#N/A)</f>
        <v>#N/A</v>
      </c>
      <c r="AA965" t="e">
        <f>IF(AND(Q965&gt;=Chart!$F$2,Q965&lt;=Chart!$F$3),S965,#N/A)</f>
        <v>#N/A</v>
      </c>
      <c r="AB965" t="e">
        <f>IF(AND(Q965&gt;=Chart!$F$2,Q965&lt;=Chart!$F$3),T965,#N/A)</f>
        <v>#N/A</v>
      </c>
      <c r="AC965" t="e">
        <f>IF(AND(Q965&gt;=Chart!$F$2,Q965&lt;=Chart!$F$3),U965,#N/A)</f>
        <v>#N/A</v>
      </c>
      <c r="AD965" t="e">
        <f>IF(AND(Q965&gt;=Chart!$F$2,Q965&lt;=Chart!$F$3),V965,#N/A)</f>
        <v>#N/A</v>
      </c>
      <c r="AE965" t="e">
        <f>IF(AND(Q965&gt;=Chart!$F$2,Q965&lt;=Chart!$F$3),I965,#N/A)</f>
        <v>#N/A</v>
      </c>
      <c r="AF965" t="e">
        <f>IF(AND(Q965&gt;=Chart!$F$2,Q965&lt;=Chart!$F$3),H965/100,#N/A)</f>
        <v>#N/A</v>
      </c>
      <c r="AG965" t="e">
        <f>IF(AND(Q965&gt;=Chart!$F$2,Q965&lt;=Chart!$F$3),W965/100,#N/A)</f>
        <v>#N/A</v>
      </c>
    </row>
    <row r="966" spans="1:33" x14ac:dyDescent="0.25">
      <c r="A966">
        <v>1491831000</v>
      </c>
      <c r="B966">
        <f>INDEX('Daily Data ADJ'!$1:$1048576,MATCH(Calc!$A966,'Daily Data ADJ'!$A:$A,0),MATCH("SPY, CBOE BZX: Close",'Daily Data ADJ'!$1:$1,0))</f>
        <v>212.87406831999999</v>
      </c>
      <c r="C966">
        <f>INDEX('Daily Data ADJ'!$1:$1048576,MATCH(Calc!$A966,'Daily Data ADJ'!$A:$A,0),MATCH("EFFR, FRED: Close",'Daily Data ADJ'!$1:$1,0))</f>
        <v>0.91</v>
      </c>
      <c r="D966" t="str">
        <f>INDEX('Daily Data ADJ'!$1:$1048576,MATCH(Calc!$A966,'Daily Data ADJ'!$A:$A,1),MATCH("SOFR, FRED: Close",'Daily Data ADJ'!$1:$1,0))</f>
        <v>NaN</v>
      </c>
      <c r="E966">
        <f>INDEX('Daily Data ADJ'!$1:$1048576,MATCH(Calc!$A966,'Daily Data ADJ'!$A:$A,0),MATCH("UPRO, CBOE BZX: Close",'Daily Data ADJ'!$1:$1,0))</f>
        <v>15.615590859999999</v>
      </c>
      <c r="F966">
        <f>INDEX('Daily Data ADJ'!$1:$1048576,MATCH(Calc!$A966,'Daily Data ADJ'!$A:$A,0),MATCH("ES1!, CME_MINI: Close",'Daily Data ADJ'!$1:$1,0))</f>
        <v>2352.5</v>
      </c>
      <c r="G966">
        <f>INDEX('Daily Data ADJ'!$1:$1048576,MATCH(Calc!$A966,'Daily Data ADJ'!$A:$A,0),MATCH("ES2!, CME_MINI: Close",'Daily Data ADJ'!$1:$1,0))</f>
        <v>2349.75</v>
      </c>
      <c r="H966">
        <f>INDEX('QUANDL MULTPL SP500_DIV_YIELD_M'!$A:$G,MATCH(Calc!$A966,'QUANDL MULTPL SP500_DIV_YIELD_M'!$A:$A,1),MATCH('QUANDL MULTPL SP500_DIV_YIELD_M'!$E$1,'QUANDL MULTPL SP500_DIV_YIELD_M'!$A$1:$G$1,0))</f>
        <v>1.96</v>
      </c>
      <c r="I966" s="5">
        <f t="shared" si="84"/>
        <v>1.4932315819133839E-2</v>
      </c>
      <c r="J966" s="1">
        <f>A966/24/60/60+DATE(1970,1,1)</f>
        <v>42835.5625</v>
      </c>
      <c r="K966" s="3">
        <f t="shared" si="87"/>
        <v>3</v>
      </c>
      <c r="L966" s="6">
        <f>(1+Chart!$F$4)^(1/(365/K966))-1</f>
        <v>1.9979165917494157E-4</v>
      </c>
      <c r="M966" s="6">
        <f t="shared" si="88"/>
        <v>7.4459028004403294E-5</v>
      </c>
      <c r="N966" s="6">
        <f t="shared" si="89"/>
        <v>1.2183147302846642E-4</v>
      </c>
      <c r="O966">
        <f>O965*(B966/B965)</f>
        <v>212.87406832000158</v>
      </c>
      <c r="P966">
        <f t="shared" si="85"/>
        <v>2017</v>
      </c>
      <c r="Q966" s="1">
        <f t="shared" si="86"/>
        <v>42835.5625</v>
      </c>
      <c r="R966">
        <f>IF(B967="",R965,IF(Q966&gt;=Chart!$F$2,E966,0))</f>
        <v>0</v>
      </c>
      <c r="S966">
        <f>IF(B967="",S965,IFERROR(IF(AND(R966&gt;0,R965=0),R966,(1+(B967/B966-1)*Calc!$Z$1)*S965),0))</f>
        <v>0</v>
      </c>
      <c r="T966">
        <f>IF(B967="",T965,IFERROR(IF(AND(R966&gt;0,R965=0),R966,(1+(B967/B966-1)*Calc!$Z$1-L967)*T965),0))</f>
        <v>0</v>
      </c>
      <c r="U966">
        <f>IF(B967="",U965,IFERROR(IF(AND(R966&gt;0,R965=0),R966,(1+(B967/B966-1)*Calc!$Z$1-M967*2)*U965),0))</f>
        <v>0</v>
      </c>
      <c r="V966">
        <f>IF(B967="",V965,IFERROR(IF(AND(R966&gt;0,R965=0),R966,(1+(B967/B966-1)*Calc!$Z$1-N967*2)*V965),0))</f>
        <v>0</v>
      </c>
      <c r="W966">
        <f>IF(ISNUMBER(C966),C966,W965)</f>
        <v>0.91</v>
      </c>
      <c r="Y966" s="1" t="e">
        <f>IF(AND(Q966&gt;=Chart!$F$2,Q966&lt;=Chart!$F$3),Q966,#N/A)</f>
        <v>#N/A</v>
      </c>
      <c r="Z966" t="e">
        <f>IF(AND(Q966&gt;=Chart!$F$2,Q966&lt;=Chart!$F$3),R966,#N/A)</f>
        <v>#N/A</v>
      </c>
      <c r="AA966" t="e">
        <f>IF(AND(Q966&gt;=Chart!$F$2,Q966&lt;=Chart!$F$3),S966,#N/A)</f>
        <v>#N/A</v>
      </c>
      <c r="AB966" t="e">
        <f>IF(AND(Q966&gt;=Chart!$F$2,Q966&lt;=Chart!$F$3),T966,#N/A)</f>
        <v>#N/A</v>
      </c>
      <c r="AC966" t="e">
        <f>IF(AND(Q966&gt;=Chart!$F$2,Q966&lt;=Chart!$F$3),U966,#N/A)</f>
        <v>#N/A</v>
      </c>
      <c r="AD966" t="e">
        <f>IF(AND(Q966&gt;=Chart!$F$2,Q966&lt;=Chart!$F$3),V966,#N/A)</f>
        <v>#N/A</v>
      </c>
      <c r="AE966" t="e">
        <f>IF(AND(Q966&gt;=Chart!$F$2,Q966&lt;=Chart!$F$3),I966,#N/A)</f>
        <v>#N/A</v>
      </c>
      <c r="AF966" t="e">
        <f>IF(AND(Q966&gt;=Chart!$F$2,Q966&lt;=Chart!$F$3),H966/100,#N/A)</f>
        <v>#N/A</v>
      </c>
      <c r="AG966" t="e">
        <f>IF(AND(Q966&gt;=Chart!$F$2,Q966&lt;=Chart!$F$3),W966/100,#N/A)</f>
        <v>#N/A</v>
      </c>
    </row>
    <row r="967" spans="1:33" x14ac:dyDescent="0.25">
      <c r="A967">
        <v>1491917400</v>
      </c>
      <c r="B967">
        <f>INDEX('Daily Data ADJ'!$1:$1048576,MATCH(Calc!$A967,'Daily Data ADJ'!$A:$A,0),MATCH("SPY, CBOE BZX: Close",'Daily Data ADJ'!$1:$1,0))</f>
        <v>212.62079756</v>
      </c>
      <c r="C967">
        <f>INDEX('Daily Data ADJ'!$1:$1048576,MATCH(Calc!$A967,'Daily Data ADJ'!$A:$A,0),MATCH("EFFR, FRED: Close",'Daily Data ADJ'!$1:$1,0))</f>
        <v>0.91</v>
      </c>
      <c r="D967" t="str">
        <f>INDEX('Daily Data ADJ'!$1:$1048576,MATCH(Calc!$A967,'Daily Data ADJ'!$A:$A,1),MATCH("SOFR, FRED: Close",'Daily Data ADJ'!$1:$1,0))</f>
        <v>NaN</v>
      </c>
      <c r="E967">
        <f>INDEX('Daily Data ADJ'!$1:$1048576,MATCH(Calc!$A967,'Daily Data ADJ'!$A:$A,0),MATCH("UPRO, CBOE BZX: Close",'Daily Data ADJ'!$1:$1,0))</f>
        <v>15.559985040000001</v>
      </c>
      <c r="F967">
        <f>INDEX('Daily Data ADJ'!$1:$1048576,MATCH(Calc!$A967,'Daily Data ADJ'!$A:$A,0),MATCH("ES1!, CME_MINI: Close",'Daily Data ADJ'!$1:$1,0))</f>
        <v>2351</v>
      </c>
      <c r="G967">
        <f>INDEX('Daily Data ADJ'!$1:$1048576,MATCH(Calc!$A967,'Daily Data ADJ'!$A:$A,0),MATCH("ES2!, CME_MINI: Close",'Daily Data ADJ'!$1:$1,0))</f>
        <v>2348.25</v>
      </c>
      <c r="H967">
        <f>INDEX('QUANDL MULTPL SP500_DIV_YIELD_M'!$A:$G,MATCH(Calc!$A967,'QUANDL MULTPL SP500_DIV_YIELD_M'!$A:$A,1),MATCH('QUANDL MULTPL SP500_DIV_YIELD_M'!$E$1,'QUANDL MULTPL SP500_DIV_YIELD_M'!$A$1:$G$1,0))</f>
        <v>1.96</v>
      </c>
      <c r="I967" s="5">
        <f t="shared" si="84"/>
        <v>1.4929342939847538E-2</v>
      </c>
      <c r="J967" s="1">
        <f>A967/24/60/60+DATE(1970,1,1)</f>
        <v>42836.5625</v>
      </c>
      <c r="K967" s="3">
        <f t="shared" si="87"/>
        <v>1</v>
      </c>
      <c r="L967" s="6">
        <f>(1+Chart!$F$4)^(1/(365/K967))-1</f>
        <v>6.6592785027408397E-5</v>
      </c>
      <c r="M967" s="6">
        <f t="shared" si="88"/>
        <v>2.4819060010727867E-5</v>
      </c>
      <c r="N967" s="6">
        <f t="shared" si="89"/>
        <v>4.0600816529234862E-5</v>
      </c>
      <c r="O967">
        <f>O966*(B967/B966)</f>
        <v>212.62079756000159</v>
      </c>
      <c r="P967">
        <f t="shared" si="85"/>
        <v>2017</v>
      </c>
      <c r="Q967" s="1">
        <f t="shared" si="86"/>
        <v>42836.5625</v>
      </c>
      <c r="R967">
        <f>IF(B968="",R966,IF(Q967&gt;=Chart!$F$2,E967,0))</f>
        <v>0</v>
      </c>
      <c r="S967">
        <f>IF(B968="",S966,IFERROR(IF(AND(R967&gt;0,R966=0),R967,(1+(B968/B967-1)*Calc!$Z$1)*S966),0))</f>
        <v>0</v>
      </c>
      <c r="T967">
        <f>IF(B968="",T966,IFERROR(IF(AND(R967&gt;0,R966=0),R967,(1+(B968/B967-1)*Calc!$Z$1-L968)*T966),0))</f>
        <v>0</v>
      </c>
      <c r="U967">
        <f>IF(B968="",U966,IFERROR(IF(AND(R967&gt;0,R966=0),R967,(1+(B968/B967-1)*Calc!$Z$1-M968*2)*U966),0))</f>
        <v>0</v>
      </c>
      <c r="V967">
        <f>IF(B968="",V966,IFERROR(IF(AND(R967&gt;0,R966=0),R967,(1+(B968/B967-1)*Calc!$Z$1-N968*2)*V966),0))</f>
        <v>0</v>
      </c>
      <c r="W967">
        <f>IF(ISNUMBER(C967),C967,W966)</f>
        <v>0.91</v>
      </c>
      <c r="Y967" s="1" t="e">
        <f>IF(AND(Q967&gt;=Chart!$F$2,Q967&lt;=Chart!$F$3),Q967,#N/A)</f>
        <v>#N/A</v>
      </c>
      <c r="Z967" t="e">
        <f>IF(AND(Q967&gt;=Chart!$F$2,Q967&lt;=Chart!$F$3),R967,#N/A)</f>
        <v>#N/A</v>
      </c>
      <c r="AA967" t="e">
        <f>IF(AND(Q967&gt;=Chart!$F$2,Q967&lt;=Chart!$F$3),S967,#N/A)</f>
        <v>#N/A</v>
      </c>
      <c r="AB967" t="e">
        <f>IF(AND(Q967&gt;=Chart!$F$2,Q967&lt;=Chart!$F$3),T967,#N/A)</f>
        <v>#N/A</v>
      </c>
      <c r="AC967" t="e">
        <f>IF(AND(Q967&gt;=Chart!$F$2,Q967&lt;=Chart!$F$3),U967,#N/A)</f>
        <v>#N/A</v>
      </c>
      <c r="AD967" t="e">
        <f>IF(AND(Q967&gt;=Chart!$F$2,Q967&lt;=Chart!$F$3),V967,#N/A)</f>
        <v>#N/A</v>
      </c>
      <c r="AE967" t="e">
        <f>IF(AND(Q967&gt;=Chart!$F$2,Q967&lt;=Chart!$F$3),I967,#N/A)</f>
        <v>#N/A</v>
      </c>
      <c r="AF967" t="e">
        <f>IF(AND(Q967&gt;=Chart!$F$2,Q967&lt;=Chart!$F$3),H967/100,#N/A)</f>
        <v>#N/A</v>
      </c>
      <c r="AG967" t="e">
        <f>IF(AND(Q967&gt;=Chart!$F$2,Q967&lt;=Chart!$F$3),W967/100,#N/A)</f>
        <v>#N/A</v>
      </c>
    </row>
    <row r="968" spans="1:33" x14ac:dyDescent="0.25">
      <c r="A968">
        <v>1492003800</v>
      </c>
      <c r="B968">
        <f>INDEX('Daily Data ADJ'!$1:$1048576,MATCH(Calc!$A968,'Daily Data ADJ'!$A:$A,0),MATCH("SPY, CBOE BZX: Close",'Daily Data ADJ'!$1:$1,0))</f>
        <v>211.689123</v>
      </c>
      <c r="C968">
        <f>INDEX('Daily Data ADJ'!$1:$1048576,MATCH(Calc!$A968,'Daily Data ADJ'!$A:$A,0),MATCH("EFFR, FRED: Close",'Daily Data ADJ'!$1:$1,0))</f>
        <v>0.91</v>
      </c>
      <c r="D968" t="str">
        <f>INDEX('Daily Data ADJ'!$1:$1048576,MATCH(Calc!$A968,'Daily Data ADJ'!$A:$A,1),MATCH("SOFR, FRED: Close",'Daily Data ADJ'!$1:$1,0))</f>
        <v>NaN</v>
      </c>
      <c r="E968">
        <f>INDEX('Daily Data ADJ'!$1:$1048576,MATCH(Calc!$A968,'Daily Data ADJ'!$A:$A,0),MATCH("UPRO, CBOE BZX: Close",'Daily Data ADJ'!$1:$1,0))</f>
        <v>15.363726890000001</v>
      </c>
      <c r="F968">
        <f>INDEX('Daily Data ADJ'!$1:$1048576,MATCH(Calc!$A968,'Daily Data ADJ'!$A:$A,0),MATCH("ES1!, CME_MINI: Close",'Daily Data ADJ'!$1:$1,0))</f>
        <v>2340.75</v>
      </c>
      <c r="G968">
        <f>INDEX('Daily Data ADJ'!$1:$1048576,MATCH(Calc!$A968,'Daily Data ADJ'!$A:$A,0),MATCH("ES2!, CME_MINI: Close",'Daily Data ADJ'!$1:$1,0))</f>
        <v>2338</v>
      </c>
      <c r="H968">
        <f>INDEX('QUANDL MULTPL SP500_DIV_YIELD_M'!$A:$G,MATCH(Calc!$A968,'QUANDL MULTPL SP500_DIV_YIELD_M'!$A:$A,1),MATCH('QUANDL MULTPL SP500_DIV_YIELD_M'!$E$1,'QUANDL MULTPL SP500_DIV_YIELD_M'!$A$1:$G$1,0))</f>
        <v>1.96</v>
      </c>
      <c r="I968" s="5">
        <f t="shared" ref="I968:I1031" si="90">(G968/F968)^4-1+H968/100</f>
        <v>1.4908926469872789E-2</v>
      </c>
      <c r="J968" s="1">
        <f>A968/24/60/60+DATE(1970,1,1)</f>
        <v>42837.5625</v>
      </c>
      <c r="K968" s="3">
        <f t="shared" si="87"/>
        <v>1</v>
      </c>
      <c r="L968" s="6">
        <f>(1+Chart!$F$4)^(1/(365/K968))-1</f>
        <v>6.6592785027408397E-5</v>
      </c>
      <c r="M968" s="6">
        <f t="shared" si="88"/>
        <v>2.4819060010727867E-5</v>
      </c>
      <c r="N968" s="6">
        <f t="shared" si="89"/>
        <v>4.0545701001537537E-5</v>
      </c>
      <c r="O968">
        <f>O967*(B968/B967)</f>
        <v>211.68912300000159</v>
      </c>
      <c r="P968">
        <f t="shared" ref="P968:P1031" si="91">YEAR(Q968)</f>
        <v>2017</v>
      </c>
      <c r="Q968" s="1">
        <f t="shared" ref="Q968:Q1031" si="92">J968</f>
        <v>42837.5625</v>
      </c>
      <c r="R968">
        <f>IF(B969="",R967,IF(Q968&gt;=Chart!$F$2,E968,0))</f>
        <v>0</v>
      </c>
      <c r="S968">
        <f>IF(B969="",S967,IFERROR(IF(AND(R968&gt;0,R967=0),R968,(1+(B969/B968-1)*Calc!$Z$1)*S967),0))</f>
        <v>0</v>
      </c>
      <c r="T968">
        <f>IF(B969="",T967,IFERROR(IF(AND(R968&gt;0,R967=0),R968,(1+(B969/B968-1)*Calc!$Z$1-L969)*T967),0))</f>
        <v>0</v>
      </c>
      <c r="U968">
        <f>IF(B969="",U967,IFERROR(IF(AND(R968&gt;0,R967=0),R968,(1+(B969/B968-1)*Calc!$Z$1-M969*2)*U967),0))</f>
        <v>0</v>
      </c>
      <c r="V968">
        <f>IF(B969="",V967,IFERROR(IF(AND(R968&gt;0,R967=0),R968,(1+(B969/B968-1)*Calc!$Z$1-N969*2)*V967),0))</f>
        <v>0</v>
      </c>
      <c r="W968">
        <f>IF(ISNUMBER(C968),C968,W967)</f>
        <v>0.91</v>
      </c>
      <c r="Y968" s="1" t="e">
        <f>IF(AND(Q968&gt;=Chart!$F$2,Q968&lt;=Chart!$F$3),Q968,#N/A)</f>
        <v>#N/A</v>
      </c>
      <c r="Z968" t="e">
        <f>IF(AND(Q968&gt;=Chart!$F$2,Q968&lt;=Chart!$F$3),R968,#N/A)</f>
        <v>#N/A</v>
      </c>
      <c r="AA968" t="e">
        <f>IF(AND(Q968&gt;=Chart!$F$2,Q968&lt;=Chart!$F$3),S968,#N/A)</f>
        <v>#N/A</v>
      </c>
      <c r="AB968" t="e">
        <f>IF(AND(Q968&gt;=Chart!$F$2,Q968&lt;=Chart!$F$3),T968,#N/A)</f>
        <v>#N/A</v>
      </c>
      <c r="AC968" t="e">
        <f>IF(AND(Q968&gt;=Chart!$F$2,Q968&lt;=Chart!$F$3),U968,#N/A)</f>
        <v>#N/A</v>
      </c>
      <c r="AD968" t="e">
        <f>IF(AND(Q968&gt;=Chart!$F$2,Q968&lt;=Chart!$F$3),V968,#N/A)</f>
        <v>#N/A</v>
      </c>
      <c r="AE968" t="e">
        <f>IF(AND(Q968&gt;=Chart!$F$2,Q968&lt;=Chart!$F$3),I968,#N/A)</f>
        <v>#N/A</v>
      </c>
      <c r="AF968" t="e">
        <f>IF(AND(Q968&gt;=Chart!$F$2,Q968&lt;=Chart!$F$3),H968/100,#N/A)</f>
        <v>#N/A</v>
      </c>
      <c r="AG968" t="e">
        <f>IF(AND(Q968&gt;=Chart!$F$2,Q968&lt;=Chart!$F$3),W968/100,#N/A)</f>
        <v>#N/A</v>
      </c>
    </row>
    <row r="969" spans="1:33" x14ac:dyDescent="0.25">
      <c r="A969">
        <v>1492090200</v>
      </c>
      <c r="B969">
        <f>INDEX('Daily Data ADJ'!$1:$1048576,MATCH(Calc!$A969,'Daily Data ADJ'!$A:$A,0),MATCH("SPY, CBOE BZX: Close",'Daily Data ADJ'!$1:$1,0))</f>
        <v>210.31422463000001</v>
      </c>
      <c r="C969">
        <f>INDEX('Daily Data ADJ'!$1:$1048576,MATCH(Calc!$A969,'Daily Data ADJ'!$A:$A,0),MATCH("EFFR, FRED: Close",'Daily Data ADJ'!$1:$1,0))</f>
        <v>0.91</v>
      </c>
      <c r="D969" t="str">
        <f>INDEX('Daily Data ADJ'!$1:$1048576,MATCH(Calc!$A969,'Daily Data ADJ'!$A:$A,1),MATCH("SOFR, FRED: Close",'Daily Data ADJ'!$1:$1,0))</f>
        <v>NaN</v>
      </c>
      <c r="E969">
        <f>INDEX('Daily Data ADJ'!$1:$1048576,MATCH(Calc!$A969,'Daily Data ADJ'!$A:$A,0),MATCH("UPRO, CBOE BZX: Close",'Daily Data ADJ'!$1:$1,0))</f>
        <v>15.07097547</v>
      </c>
      <c r="F969">
        <f>INDEX('Daily Data ADJ'!$1:$1048576,MATCH(Calc!$A969,'Daily Data ADJ'!$A:$A,0),MATCH("ES1!, CME_MINI: Close",'Daily Data ADJ'!$1:$1,0))</f>
        <v>2327.5</v>
      </c>
      <c r="G969">
        <f>INDEX('Daily Data ADJ'!$1:$1048576,MATCH(Calc!$A969,'Daily Data ADJ'!$A:$A,0),MATCH("ES2!, CME_MINI: Close",'Daily Data ADJ'!$1:$1,0))</f>
        <v>2324.5</v>
      </c>
      <c r="H969">
        <f>INDEX('QUANDL MULTPL SP500_DIV_YIELD_M'!$A:$G,MATCH(Calc!$A969,'QUANDL MULTPL SP500_DIV_YIELD_M'!$A:$A,1),MATCH('QUANDL MULTPL SP500_DIV_YIELD_M'!$E$1,'QUANDL MULTPL SP500_DIV_YIELD_M'!$A$1:$G$1,0))</f>
        <v>1.96</v>
      </c>
      <c r="I969" s="5">
        <f t="shared" si="90"/>
        <v>1.4454213073866344E-2</v>
      </c>
      <c r="J969" s="1">
        <f>A969/24/60/60+DATE(1970,1,1)</f>
        <v>42838.5625</v>
      </c>
      <c r="K969" s="3">
        <f t="shared" ref="K969:K1032" si="93">J969-J968</f>
        <v>1</v>
      </c>
      <c r="L969" s="6">
        <f>(1+Chart!$F$4)^(1/(365/K969))-1</f>
        <v>6.6592785027408397E-5</v>
      </c>
      <c r="M969" s="6">
        <f t="shared" ref="M969:M1032" si="94">IFERROR((1+C969/100)^(1/(365/K969))-1,M968)</f>
        <v>2.4819060010727867E-5</v>
      </c>
      <c r="N969" s="6">
        <f t="shared" ref="N969:N1032" si="95">(1+I969)^(1/(365/K969))-1</f>
        <v>3.9317887339906932E-5</v>
      </c>
      <c r="O969">
        <f>O968*(B969/B968)</f>
        <v>210.3142246300016</v>
      </c>
      <c r="P969">
        <f t="shared" si="91"/>
        <v>2017</v>
      </c>
      <c r="Q969" s="1">
        <f t="shared" si="92"/>
        <v>42838.5625</v>
      </c>
      <c r="R969">
        <f>IF(B970="",R968,IF(Q969&gt;=Chart!$F$2,E969,0))</f>
        <v>0</v>
      </c>
      <c r="S969">
        <f>IF(B970="",S968,IFERROR(IF(AND(R969&gt;0,R968=0),R969,(1+(B970/B969-1)*Calc!$Z$1)*S968),0))</f>
        <v>0</v>
      </c>
      <c r="T969">
        <f>IF(B970="",T968,IFERROR(IF(AND(R969&gt;0,R968=0),R969,(1+(B970/B969-1)*Calc!$Z$1-L970)*T968),0))</f>
        <v>0</v>
      </c>
      <c r="U969">
        <f>IF(B970="",U968,IFERROR(IF(AND(R969&gt;0,R968=0),R969,(1+(B970/B969-1)*Calc!$Z$1-M970*2)*U968),0))</f>
        <v>0</v>
      </c>
      <c r="V969">
        <f>IF(B970="",V968,IFERROR(IF(AND(R969&gt;0,R968=0),R969,(1+(B970/B969-1)*Calc!$Z$1-N970*2)*V968),0))</f>
        <v>0</v>
      </c>
      <c r="W969">
        <f>IF(ISNUMBER(C969),C969,W968)</f>
        <v>0.91</v>
      </c>
      <c r="Y969" s="1" t="e">
        <f>IF(AND(Q969&gt;=Chart!$F$2,Q969&lt;=Chart!$F$3),Q969,#N/A)</f>
        <v>#N/A</v>
      </c>
      <c r="Z969" t="e">
        <f>IF(AND(Q969&gt;=Chart!$F$2,Q969&lt;=Chart!$F$3),R969,#N/A)</f>
        <v>#N/A</v>
      </c>
      <c r="AA969" t="e">
        <f>IF(AND(Q969&gt;=Chart!$F$2,Q969&lt;=Chart!$F$3),S969,#N/A)</f>
        <v>#N/A</v>
      </c>
      <c r="AB969" t="e">
        <f>IF(AND(Q969&gt;=Chart!$F$2,Q969&lt;=Chart!$F$3),T969,#N/A)</f>
        <v>#N/A</v>
      </c>
      <c r="AC969" t="e">
        <f>IF(AND(Q969&gt;=Chart!$F$2,Q969&lt;=Chart!$F$3),U969,#N/A)</f>
        <v>#N/A</v>
      </c>
      <c r="AD969" t="e">
        <f>IF(AND(Q969&gt;=Chart!$F$2,Q969&lt;=Chart!$F$3),V969,#N/A)</f>
        <v>#N/A</v>
      </c>
      <c r="AE969" t="e">
        <f>IF(AND(Q969&gt;=Chart!$F$2,Q969&lt;=Chart!$F$3),I969,#N/A)</f>
        <v>#N/A</v>
      </c>
      <c r="AF969" t="e">
        <f>IF(AND(Q969&gt;=Chart!$F$2,Q969&lt;=Chart!$F$3),H969/100,#N/A)</f>
        <v>#N/A</v>
      </c>
      <c r="AG969" t="e">
        <f>IF(AND(Q969&gt;=Chart!$F$2,Q969&lt;=Chart!$F$3),W969/100,#N/A)</f>
        <v>#N/A</v>
      </c>
    </row>
    <row r="970" spans="1:33" x14ac:dyDescent="0.25">
      <c r="A970">
        <v>1492435800</v>
      </c>
      <c r="B970">
        <f>INDEX('Daily Data ADJ'!$1:$1048576,MATCH(Calc!$A970,'Daily Data ADJ'!$A:$A,0),MATCH("SPY, CBOE BZX: Close",'Daily Data ADJ'!$1:$1,0))</f>
        <v>212.17757374000001</v>
      </c>
      <c r="C970">
        <f>INDEX('Daily Data ADJ'!$1:$1048576,MATCH(Calc!$A970,'Daily Data ADJ'!$A:$A,0),MATCH("EFFR, FRED: Close",'Daily Data ADJ'!$1:$1,0))</f>
        <v>0.91</v>
      </c>
      <c r="D970" t="str">
        <f>INDEX('Daily Data ADJ'!$1:$1048576,MATCH(Calc!$A970,'Daily Data ADJ'!$A:$A,1),MATCH("SOFR, FRED: Close",'Daily Data ADJ'!$1:$1,0))</f>
        <v>NaN</v>
      </c>
      <c r="E970">
        <f>INDEX('Daily Data ADJ'!$1:$1048576,MATCH(Calc!$A970,'Daily Data ADJ'!$A:$A,0),MATCH("UPRO, CBOE BZX: Close",'Daily Data ADJ'!$1:$1,0))</f>
        <v>15.45204305</v>
      </c>
      <c r="F970">
        <f>INDEX('Daily Data ADJ'!$1:$1048576,MATCH(Calc!$A970,'Daily Data ADJ'!$A:$A,0),MATCH("ES1!, CME_MINI: Close",'Daily Data ADJ'!$1:$1,0))</f>
        <v>2345</v>
      </c>
      <c r="G970">
        <f>INDEX('Daily Data ADJ'!$1:$1048576,MATCH(Calc!$A970,'Daily Data ADJ'!$A:$A,0),MATCH("ES2!, CME_MINI: Close",'Daily Data ADJ'!$1:$1,0))</f>
        <v>2342</v>
      </c>
      <c r="H970">
        <f>INDEX('QUANDL MULTPL SP500_DIV_YIELD_M'!$A:$G,MATCH(Calc!$A970,'QUANDL MULTPL SP500_DIV_YIELD_M'!$A:$A,1),MATCH('QUANDL MULTPL SP500_DIV_YIELD_M'!$E$1,'QUANDL MULTPL SP500_DIV_YIELD_M'!$A$1:$G$1,0))</f>
        <v>1.96</v>
      </c>
      <c r="I970" s="5">
        <f t="shared" si="90"/>
        <v>1.449254076118827E-2</v>
      </c>
      <c r="J970" s="1">
        <f>A970/24/60/60+DATE(1970,1,1)</f>
        <v>42842.5625</v>
      </c>
      <c r="K970" s="3">
        <f t="shared" si="93"/>
        <v>4</v>
      </c>
      <c r="L970" s="6">
        <f>(1+Chart!$F$4)^(1/(365/K970))-1</f>
        <v>2.6639774888526091E-4</v>
      </c>
      <c r="M970" s="6">
        <f t="shared" si="94"/>
        <v>9.9279936018215054E-5</v>
      </c>
      <c r="N970" s="6">
        <f t="shared" si="95"/>
        <v>1.5769492712380817E-4</v>
      </c>
      <c r="O970">
        <f>O969*(B970/B969)</f>
        <v>212.17757374000161</v>
      </c>
      <c r="P970">
        <f t="shared" si="91"/>
        <v>2017</v>
      </c>
      <c r="Q970" s="1">
        <f t="shared" si="92"/>
        <v>42842.5625</v>
      </c>
      <c r="R970">
        <f>IF(B971="",R969,IF(Q970&gt;=Chart!$F$2,E970,0))</f>
        <v>0</v>
      </c>
      <c r="S970">
        <f>IF(B971="",S969,IFERROR(IF(AND(R970&gt;0,R969=0),R970,(1+(B971/B970-1)*Calc!$Z$1)*S969),0))</f>
        <v>0</v>
      </c>
      <c r="T970">
        <f>IF(B971="",T969,IFERROR(IF(AND(R970&gt;0,R969=0),R970,(1+(B971/B970-1)*Calc!$Z$1-L971)*T969),0))</f>
        <v>0</v>
      </c>
      <c r="U970">
        <f>IF(B971="",U969,IFERROR(IF(AND(R970&gt;0,R969=0),R970,(1+(B971/B970-1)*Calc!$Z$1-M971*2)*U969),0))</f>
        <v>0</v>
      </c>
      <c r="V970">
        <f>IF(B971="",V969,IFERROR(IF(AND(R970&gt;0,R969=0),R970,(1+(B971/B970-1)*Calc!$Z$1-N971*2)*V969),0))</f>
        <v>0</v>
      </c>
      <c r="W970">
        <f>IF(ISNUMBER(C970),C970,W969)</f>
        <v>0.91</v>
      </c>
      <c r="Y970" s="1" t="e">
        <f>IF(AND(Q970&gt;=Chart!$F$2,Q970&lt;=Chart!$F$3),Q970,#N/A)</f>
        <v>#N/A</v>
      </c>
      <c r="Z970" t="e">
        <f>IF(AND(Q970&gt;=Chart!$F$2,Q970&lt;=Chart!$F$3),R970,#N/A)</f>
        <v>#N/A</v>
      </c>
      <c r="AA970" t="e">
        <f>IF(AND(Q970&gt;=Chart!$F$2,Q970&lt;=Chart!$F$3),S970,#N/A)</f>
        <v>#N/A</v>
      </c>
      <c r="AB970" t="e">
        <f>IF(AND(Q970&gt;=Chart!$F$2,Q970&lt;=Chart!$F$3),T970,#N/A)</f>
        <v>#N/A</v>
      </c>
      <c r="AC970" t="e">
        <f>IF(AND(Q970&gt;=Chart!$F$2,Q970&lt;=Chart!$F$3),U970,#N/A)</f>
        <v>#N/A</v>
      </c>
      <c r="AD970" t="e">
        <f>IF(AND(Q970&gt;=Chart!$F$2,Q970&lt;=Chart!$F$3),V970,#N/A)</f>
        <v>#N/A</v>
      </c>
      <c r="AE970" t="e">
        <f>IF(AND(Q970&gt;=Chart!$F$2,Q970&lt;=Chart!$F$3),I970,#N/A)</f>
        <v>#N/A</v>
      </c>
      <c r="AF970" t="e">
        <f>IF(AND(Q970&gt;=Chart!$F$2,Q970&lt;=Chart!$F$3),H970/100,#N/A)</f>
        <v>#N/A</v>
      </c>
      <c r="AG970" t="e">
        <f>IF(AND(Q970&gt;=Chart!$F$2,Q970&lt;=Chart!$F$3),W970/100,#N/A)</f>
        <v>#N/A</v>
      </c>
    </row>
    <row r="971" spans="1:33" x14ac:dyDescent="0.25">
      <c r="A971">
        <v>1492522200</v>
      </c>
      <c r="B971">
        <f>INDEX('Daily Data ADJ'!$1:$1048576,MATCH(Calc!$A971,'Daily Data ADJ'!$A:$A,0),MATCH("SPY, CBOE BZX: Close",'Daily Data ADJ'!$1:$1,0))</f>
        <v>211.54439686000001</v>
      </c>
      <c r="C971">
        <f>INDEX('Daily Data ADJ'!$1:$1048576,MATCH(Calc!$A971,'Daily Data ADJ'!$A:$A,0),MATCH("EFFR, FRED: Close",'Daily Data ADJ'!$1:$1,0))</f>
        <v>0.91</v>
      </c>
      <c r="D971" t="str">
        <f>INDEX('Daily Data ADJ'!$1:$1048576,MATCH(Calc!$A971,'Daily Data ADJ'!$A:$A,1),MATCH("SOFR, FRED: Close",'Daily Data ADJ'!$1:$1,0))</f>
        <v>NaN</v>
      </c>
      <c r="E971">
        <f>INDEX('Daily Data ADJ'!$1:$1048576,MATCH(Calc!$A971,'Daily Data ADJ'!$A:$A,0),MATCH("UPRO, CBOE BZX: Close",'Daily Data ADJ'!$1:$1,0))</f>
        <v>15.30484944</v>
      </c>
      <c r="F971">
        <f>INDEX('Daily Data ADJ'!$1:$1048576,MATCH(Calc!$A971,'Daily Data ADJ'!$A:$A,0),MATCH("ES1!, CME_MINI: Close",'Daily Data ADJ'!$1:$1,0))</f>
        <v>2337.25</v>
      </c>
      <c r="G971">
        <f>INDEX('Daily Data ADJ'!$1:$1048576,MATCH(Calc!$A971,'Daily Data ADJ'!$A:$A,0),MATCH("ES2!, CME_MINI: Close",'Daily Data ADJ'!$1:$1,0))</f>
        <v>2334.25</v>
      </c>
      <c r="H971">
        <f>INDEX('QUANDL MULTPL SP500_DIV_YIELD_M'!$A:$G,MATCH(Calc!$A971,'QUANDL MULTPL SP500_DIV_YIELD_M'!$A:$A,1),MATCH('QUANDL MULTPL SP500_DIV_YIELD_M'!$E$1,'QUANDL MULTPL SP500_DIV_YIELD_M'!$A$1:$G$1,0))</f>
        <v>1.96</v>
      </c>
      <c r="I971" s="5">
        <f t="shared" si="90"/>
        <v>1.4475637741507778E-2</v>
      </c>
      <c r="J971" s="1">
        <f>A971/24/60/60+DATE(1970,1,1)</f>
        <v>42843.5625</v>
      </c>
      <c r="K971" s="3">
        <f t="shared" si="93"/>
        <v>1</v>
      </c>
      <c r="L971" s="6">
        <f>(1+Chart!$F$4)^(1/(365/K971))-1</f>
        <v>6.6592785027408397E-5</v>
      </c>
      <c r="M971" s="6">
        <f t="shared" si="94"/>
        <v>2.4819060010727867E-5</v>
      </c>
      <c r="N971" s="6">
        <f t="shared" si="95"/>
        <v>3.9375750384484931E-5</v>
      </c>
      <c r="O971">
        <f>O970*(B971/B970)</f>
        <v>211.5443968600016</v>
      </c>
      <c r="P971">
        <f t="shared" si="91"/>
        <v>2017</v>
      </c>
      <c r="Q971" s="1">
        <f t="shared" si="92"/>
        <v>42843.5625</v>
      </c>
      <c r="R971">
        <f>IF(B972="",R970,IF(Q971&gt;=Chart!$F$2,E971,0))</f>
        <v>0</v>
      </c>
      <c r="S971">
        <f>IF(B972="",S970,IFERROR(IF(AND(R971&gt;0,R970=0),R971,(1+(B972/B971-1)*Calc!$Z$1)*S970),0))</f>
        <v>0</v>
      </c>
      <c r="T971">
        <f>IF(B972="",T970,IFERROR(IF(AND(R971&gt;0,R970=0),R971,(1+(B972/B971-1)*Calc!$Z$1-L972)*T970),0))</f>
        <v>0</v>
      </c>
      <c r="U971">
        <f>IF(B972="",U970,IFERROR(IF(AND(R971&gt;0,R970=0),R971,(1+(B972/B971-1)*Calc!$Z$1-M972*2)*U970),0))</f>
        <v>0</v>
      </c>
      <c r="V971">
        <f>IF(B972="",V970,IFERROR(IF(AND(R971&gt;0,R970=0),R971,(1+(B972/B971-1)*Calc!$Z$1-N972*2)*V970),0))</f>
        <v>0</v>
      </c>
      <c r="W971">
        <f>IF(ISNUMBER(C971),C971,W970)</f>
        <v>0.91</v>
      </c>
      <c r="Y971" s="1" t="e">
        <f>IF(AND(Q971&gt;=Chart!$F$2,Q971&lt;=Chart!$F$3),Q971,#N/A)</f>
        <v>#N/A</v>
      </c>
      <c r="Z971" t="e">
        <f>IF(AND(Q971&gt;=Chart!$F$2,Q971&lt;=Chart!$F$3),R971,#N/A)</f>
        <v>#N/A</v>
      </c>
      <c r="AA971" t="e">
        <f>IF(AND(Q971&gt;=Chart!$F$2,Q971&lt;=Chart!$F$3),S971,#N/A)</f>
        <v>#N/A</v>
      </c>
      <c r="AB971" t="e">
        <f>IF(AND(Q971&gt;=Chart!$F$2,Q971&lt;=Chart!$F$3),T971,#N/A)</f>
        <v>#N/A</v>
      </c>
      <c r="AC971" t="e">
        <f>IF(AND(Q971&gt;=Chart!$F$2,Q971&lt;=Chart!$F$3),U971,#N/A)</f>
        <v>#N/A</v>
      </c>
      <c r="AD971" t="e">
        <f>IF(AND(Q971&gt;=Chart!$F$2,Q971&lt;=Chart!$F$3),V971,#N/A)</f>
        <v>#N/A</v>
      </c>
      <c r="AE971" t="e">
        <f>IF(AND(Q971&gt;=Chart!$F$2,Q971&lt;=Chart!$F$3),I971,#N/A)</f>
        <v>#N/A</v>
      </c>
      <c r="AF971" t="e">
        <f>IF(AND(Q971&gt;=Chart!$F$2,Q971&lt;=Chart!$F$3),H971/100,#N/A)</f>
        <v>#N/A</v>
      </c>
      <c r="AG971" t="e">
        <f>IF(AND(Q971&gt;=Chart!$F$2,Q971&lt;=Chart!$F$3),W971/100,#N/A)</f>
        <v>#N/A</v>
      </c>
    </row>
    <row r="972" spans="1:33" x14ac:dyDescent="0.25">
      <c r="A972">
        <v>1492608600</v>
      </c>
      <c r="B972">
        <f>INDEX('Daily Data ADJ'!$1:$1048576,MATCH(Calc!$A972,'Daily Data ADJ'!$A:$A,0),MATCH("SPY, CBOE BZX: Close",'Daily Data ADJ'!$1:$1,0))</f>
        <v>211.15544535000001</v>
      </c>
      <c r="C972">
        <f>INDEX('Daily Data ADJ'!$1:$1048576,MATCH(Calc!$A972,'Daily Data ADJ'!$A:$A,0),MATCH("EFFR, FRED: Close",'Daily Data ADJ'!$1:$1,0))</f>
        <v>0.91</v>
      </c>
      <c r="D972" t="str">
        <f>INDEX('Daily Data ADJ'!$1:$1048576,MATCH(Calc!$A972,'Daily Data ADJ'!$A:$A,1),MATCH("SOFR, FRED: Close",'Daily Data ADJ'!$1:$1,0))</f>
        <v>NaN</v>
      </c>
      <c r="E972">
        <f>INDEX('Daily Data ADJ'!$1:$1048576,MATCH(Calc!$A972,'Daily Data ADJ'!$A:$A,0),MATCH("UPRO, CBOE BZX: Close",'Daily Data ADJ'!$1:$1,0))</f>
        <v>15.22634618</v>
      </c>
      <c r="F972">
        <f>INDEX('Daily Data ADJ'!$1:$1048576,MATCH(Calc!$A972,'Daily Data ADJ'!$A:$A,0),MATCH("ES1!, CME_MINI: Close",'Daily Data ADJ'!$1:$1,0))</f>
        <v>2333.75</v>
      </c>
      <c r="G972">
        <f>INDEX('Daily Data ADJ'!$1:$1048576,MATCH(Calc!$A972,'Daily Data ADJ'!$A:$A,0),MATCH("ES2!, CME_MINI: Close",'Daily Data ADJ'!$1:$1,0))</f>
        <v>2330.75</v>
      </c>
      <c r="H972">
        <f>INDEX('QUANDL MULTPL SP500_DIV_YIELD_M'!$A:$G,MATCH(Calc!$A972,'QUANDL MULTPL SP500_DIV_YIELD_M'!$A:$A,1),MATCH('QUANDL MULTPL SP500_DIV_YIELD_M'!$E$1,'QUANDL MULTPL SP500_DIV_YIELD_M'!$A$1:$G$1,0))</f>
        <v>1.96</v>
      </c>
      <c r="I972" s="5">
        <f t="shared" si="90"/>
        <v>1.4467967392372043E-2</v>
      </c>
      <c r="J972" s="1">
        <f>A972/24/60/60+DATE(1970,1,1)</f>
        <v>42844.5625</v>
      </c>
      <c r="K972" s="3">
        <f t="shared" si="93"/>
        <v>1</v>
      </c>
      <c r="L972" s="6">
        <f>(1+Chart!$F$4)^(1/(365/K972))-1</f>
        <v>6.6592785027408397E-5</v>
      </c>
      <c r="M972" s="6">
        <f t="shared" si="94"/>
        <v>2.4819060010727867E-5</v>
      </c>
      <c r="N972" s="6">
        <f t="shared" si="95"/>
        <v>3.9355034695320867E-5</v>
      </c>
      <c r="O972">
        <f>O971*(B972/B971)</f>
        <v>211.1554453500016</v>
      </c>
      <c r="P972">
        <f t="shared" si="91"/>
        <v>2017</v>
      </c>
      <c r="Q972" s="1">
        <f t="shared" si="92"/>
        <v>42844.5625</v>
      </c>
      <c r="R972">
        <f>IF(B973="",R971,IF(Q972&gt;=Chart!$F$2,E972,0))</f>
        <v>0</v>
      </c>
      <c r="S972">
        <f>IF(B973="",S971,IFERROR(IF(AND(R972&gt;0,R971=0),R972,(1+(B973/B972-1)*Calc!$Z$1)*S971),0))</f>
        <v>0</v>
      </c>
      <c r="T972">
        <f>IF(B973="",T971,IFERROR(IF(AND(R972&gt;0,R971=0),R972,(1+(B973/B972-1)*Calc!$Z$1-L973)*T971),0))</f>
        <v>0</v>
      </c>
      <c r="U972">
        <f>IF(B973="",U971,IFERROR(IF(AND(R972&gt;0,R971=0),R972,(1+(B973/B972-1)*Calc!$Z$1-M973*2)*U971),0))</f>
        <v>0</v>
      </c>
      <c r="V972">
        <f>IF(B973="",V971,IFERROR(IF(AND(R972&gt;0,R971=0),R972,(1+(B973/B972-1)*Calc!$Z$1-N973*2)*V971),0))</f>
        <v>0</v>
      </c>
      <c r="W972">
        <f>IF(ISNUMBER(C972),C972,W971)</f>
        <v>0.91</v>
      </c>
      <c r="Y972" s="1" t="e">
        <f>IF(AND(Q972&gt;=Chart!$F$2,Q972&lt;=Chart!$F$3),Q972,#N/A)</f>
        <v>#N/A</v>
      </c>
      <c r="Z972" t="e">
        <f>IF(AND(Q972&gt;=Chart!$F$2,Q972&lt;=Chart!$F$3),R972,#N/A)</f>
        <v>#N/A</v>
      </c>
      <c r="AA972" t="e">
        <f>IF(AND(Q972&gt;=Chart!$F$2,Q972&lt;=Chart!$F$3),S972,#N/A)</f>
        <v>#N/A</v>
      </c>
      <c r="AB972" t="e">
        <f>IF(AND(Q972&gt;=Chart!$F$2,Q972&lt;=Chart!$F$3),T972,#N/A)</f>
        <v>#N/A</v>
      </c>
      <c r="AC972" t="e">
        <f>IF(AND(Q972&gt;=Chart!$F$2,Q972&lt;=Chart!$F$3),U972,#N/A)</f>
        <v>#N/A</v>
      </c>
      <c r="AD972" t="e">
        <f>IF(AND(Q972&gt;=Chart!$F$2,Q972&lt;=Chart!$F$3),V972,#N/A)</f>
        <v>#N/A</v>
      </c>
      <c r="AE972" t="e">
        <f>IF(AND(Q972&gt;=Chart!$F$2,Q972&lt;=Chart!$F$3),I972,#N/A)</f>
        <v>#N/A</v>
      </c>
      <c r="AF972" t="e">
        <f>IF(AND(Q972&gt;=Chart!$F$2,Q972&lt;=Chart!$F$3),H972/100,#N/A)</f>
        <v>#N/A</v>
      </c>
      <c r="AG972" t="e">
        <f>IF(AND(Q972&gt;=Chart!$F$2,Q972&lt;=Chart!$F$3),W972/100,#N/A)</f>
        <v>#N/A</v>
      </c>
    </row>
    <row r="973" spans="1:33" x14ac:dyDescent="0.25">
      <c r="A973">
        <v>1492695000</v>
      </c>
      <c r="B973">
        <f>INDEX('Daily Data ADJ'!$1:$1048576,MATCH(Calc!$A973,'Daily Data ADJ'!$A:$A,0),MATCH("SPY, CBOE BZX: Close",'Daily Data ADJ'!$1:$1,0))</f>
        <v>212.87406831999999</v>
      </c>
      <c r="C973">
        <f>INDEX('Daily Data ADJ'!$1:$1048576,MATCH(Calc!$A973,'Daily Data ADJ'!$A:$A,0),MATCH("EFFR, FRED: Close",'Daily Data ADJ'!$1:$1,0))</f>
        <v>0.91</v>
      </c>
      <c r="D973" t="str">
        <f>INDEX('Daily Data ADJ'!$1:$1048576,MATCH(Calc!$A973,'Daily Data ADJ'!$A:$A,1),MATCH("SOFR, FRED: Close",'Daily Data ADJ'!$1:$1,0))</f>
        <v>NaN</v>
      </c>
      <c r="E973">
        <f>INDEX('Daily Data ADJ'!$1:$1048576,MATCH(Calc!$A973,'Daily Data ADJ'!$A:$A,0),MATCH("UPRO, CBOE BZX: Close",'Daily Data ADJ'!$1:$1,0))</f>
        <v>15.58124568</v>
      </c>
      <c r="F973">
        <f>INDEX('Daily Data ADJ'!$1:$1048576,MATCH(Calc!$A973,'Daily Data ADJ'!$A:$A,0),MATCH("ES1!, CME_MINI: Close",'Daily Data ADJ'!$1:$1,0))</f>
        <v>2352</v>
      </c>
      <c r="G973">
        <f>INDEX('Daily Data ADJ'!$1:$1048576,MATCH(Calc!$A973,'Daily Data ADJ'!$A:$A,0),MATCH("ES2!, CME_MINI: Close",'Daily Data ADJ'!$1:$1,0))</f>
        <v>2349</v>
      </c>
      <c r="H973">
        <f>INDEX('QUANDL MULTPL SP500_DIV_YIELD_M'!$A:$G,MATCH(Calc!$A973,'QUANDL MULTPL SP500_DIV_YIELD_M'!$A:$A,1),MATCH('QUANDL MULTPL SP500_DIV_YIELD_M'!$E$1,'QUANDL MULTPL SP500_DIV_YIELD_M'!$A$1:$G$1,0))</f>
        <v>1.96</v>
      </c>
      <c r="I973" s="5">
        <f t="shared" si="90"/>
        <v>1.4507712443360181E-2</v>
      </c>
      <c r="J973" s="1">
        <f>A973/24/60/60+DATE(1970,1,1)</f>
        <v>42845.5625</v>
      </c>
      <c r="K973" s="3">
        <f t="shared" si="93"/>
        <v>1</v>
      </c>
      <c r="L973" s="6">
        <f>(1+Chart!$F$4)^(1/(365/K973))-1</f>
        <v>6.6592785027408397E-5</v>
      </c>
      <c r="M973" s="6">
        <f t="shared" si="94"/>
        <v>2.4819060010727867E-5</v>
      </c>
      <c r="N973" s="6">
        <f t="shared" si="95"/>
        <v>3.9462374416654455E-5</v>
      </c>
      <c r="O973">
        <f>O972*(B973/B972)</f>
        <v>212.87406832000158</v>
      </c>
      <c r="P973">
        <f t="shared" si="91"/>
        <v>2017</v>
      </c>
      <c r="Q973" s="1">
        <f t="shared" si="92"/>
        <v>42845.5625</v>
      </c>
      <c r="R973">
        <f>IF(B974="",R972,IF(Q973&gt;=Chart!$F$2,E973,0))</f>
        <v>0</v>
      </c>
      <c r="S973">
        <f>IF(B974="",S972,IFERROR(IF(AND(R973&gt;0,R972=0),R973,(1+(B974/B973-1)*Calc!$Z$1)*S972),0))</f>
        <v>0</v>
      </c>
      <c r="T973">
        <f>IF(B974="",T972,IFERROR(IF(AND(R973&gt;0,R972=0),R973,(1+(B974/B973-1)*Calc!$Z$1-L974)*T972),0))</f>
        <v>0</v>
      </c>
      <c r="U973">
        <f>IF(B974="",U972,IFERROR(IF(AND(R973&gt;0,R972=0),R973,(1+(B974/B973-1)*Calc!$Z$1-M974*2)*U972),0))</f>
        <v>0</v>
      </c>
      <c r="V973">
        <f>IF(B974="",V972,IFERROR(IF(AND(R973&gt;0,R972=0),R973,(1+(B974/B973-1)*Calc!$Z$1-N974*2)*V972),0))</f>
        <v>0</v>
      </c>
      <c r="W973">
        <f>IF(ISNUMBER(C973),C973,W972)</f>
        <v>0.91</v>
      </c>
      <c r="Y973" s="1" t="e">
        <f>IF(AND(Q973&gt;=Chart!$F$2,Q973&lt;=Chart!$F$3),Q973,#N/A)</f>
        <v>#N/A</v>
      </c>
      <c r="Z973" t="e">
        <f>IF(AND(Q973&gt;=Chart!$F$2,Q973&lt;=Chart!$F$3),R973,#N/A)</f>
        <v>#N/A</v>
      </c>
      <c r="AA973" t="e">
        <f>IF(AND(Q973&gt;=Chart!$F$2,Q973&lt;=Chart!$F$3),S973,#N/A)</f>
        <v>#N/A</v>
      </c>
      <c r="AB973" t="e">
        <f>IF(AND(Q973&gt;=Chart!$F$2,Q973&lt;=Chart!$F$3),T973,#N/A)</f>
        <v>#N/A</v>
      </c>
      <c r="AC973" t="e">
        <f>IF(AND(Q973&gt;=Chart!$F$2,Q973&lt;=Chart!$F$3),U973,#N/A)</f>
        <v>#N/A</v>
      </c>
      <c r="AD973" t="e">
        <f>IF(AND(Q973&gt;=Chart!$F$2,Q973&lt;=Chart!$F$3),V973,#N/A)</f>
        <v>#N/A</v>
      </c>
      <c r="AE973" t="e">
        <f>IF(AND(Q973&gt;=Chart!$F$2,Q973&lt;=Chart!$F$3),I973,#N/A)</f>
        <v>#N/A</v>
      </c>
      <c r="AF973" t="e">
        <f>IF(AND(Q973&gt;=Chart!$F$2,Q973&lt;=Chart!$F$3),H973/100,#N/A)</f>
        <v>#N/A</v>
      </c>
      <c r="AG973" t="e">
        <f>IF(AND(Q973&gt;=Chart!$F$2,Q973&lt;=Chart!$F$3),W973/100,#N/A)</f>
        <v>#N/A</v>
      </c>
    </row>
    <row r="974" spans="1:33" x14ac:dyDescent="0.25">
      <c r="A974">
        <v>1492781400</v>
      </c>
      <c r="B974">
        <f>INDEX('Daily Data ADJ'!$1:$1048576,MATCH(Calc!$A974,'Daily Data ADJ'!$A:$A,0),MATCH("SPY, CBOE BZX: Close",'Daily Data ADJ'!$1:$1,0))</f>
        <v>212.19566451</v>
      </c>
      <c r="C974">
        <f>INDEX('Daily Data ADJ'!$1:$1048576,MATCH(Calc!$A974,'Daily Data ADJ'!$A:$A,0),MATCH("EFFR, FRED: Close",'Daily Data ADJ'!$1:$1,0))</f>
        <v>0.91</v>
      </c>
      <c r="D974" t="str">
        <f>INDEX('Daily Data ADJ'!$1:$1048576,MATCH(Calc!$A974,'Daily Data ADJ'!$A:$A,1),MATCH("SOFR, FRED: Close",'Daily Data ADJ'!$1:$1,0))</f>
        <v>NaN</v>
      </c>
      <c r="E974">
        <f>INDEX('Daily Data ADJ'!$1:$1048576,MATCH(Calc!$A974,'Daily Data ADJ'!$A:$A,0),MATCH("UPRO, CBOE BZX: Close",'Daily Data ADJ'!$1:$1,0))</f>
        <v>15.450407240000001</v>
      </c>
      <c r="F974">
        <f>INDEX('Daily Data ADJ'!$1:$1048576,MATCH(Calc!$A974,'Daily Data ADJ'!$A:$A,0),MATCH("ES1!, CME_MINI: Close",'Daily Data ADJ'!$1:$1,0))</f>
        <v>2347.5</v>
      </c>
      <c r="G974">
        <f>INDEX('Daily Data ADJ'!$1:$1048576,MATCH(Calc!$A974,'Daily Data ADJ'!$A:$A,0),MATCH("ES2!, CME_MINI: Close",'Daily Data ADJ'!$1:$1,0))</f>
        <v>2344.5</v>
      </c>
      <c r="H974">
        <f>INDEX('QUANDL MULTPL SP500_DIV_YIELD_M'!$A:$G,MATCH(Calc!$A974,'QUANDL MULTPL SP500_DIV_YIELD_M'!$A:$A,1),MATCH('QUANDL MULTPL SP500_DIV_YIELD_M'!$E$1,'QUANDL MULTPL SP500_DIV_YIELD_M'!$A$1:$G$1,0))</f>
        <v>1.96</v>
      </c>
      <c r="I974" s="5">
        <f t="shared" si="90"/>
        <v>1.4497969585990859E-2</v>
      </c>
      <c r="J974" s="1">
        <f>A974/24/60/60+DATE(1970,1,1)</f>
        <v>42846.5625</v>
      </c>
      <c r="K974" s="3">
        <f t="shared" si="93"/>
        <v>1</v>
      </c>
      <c r="L974" s="6">
        <f>(1+Chart!$F$4)^(1/(365/K974))-1</f>
        <v>6.6592785027408397E-5</v>
      </c>
      <c r="M974" s="6">
        <f t="shared" si="94"/>
        <v>2.4819060010727867E-5</v>
      </c>
      <c r="N974" s="6">
        <f t="shared" si="95"/>
        <v>3.9436062205577826E-5</v>
      </c>
      <c r="O974">
        <f>O973*(B974/B973)</f>
        <v>212.19566451000159</v>
      </c>
      <c r="P974">
        <f t="shared" si="91"/>
        <v>2017</v>
      </c>
      <c r="Q974" s="1">
        <f t="shared" si="92"/>
        <v>42846.5625</v>
      </c>
      <c r="R974">
        <f>IF(B975="",R973,IF(Q974&gt;=Chart!$F$2,E974,0))</f>
        <v>0</v>
      </c>
      <c r="S974">
        <f>IF(B975="",S973,IFERROR(IF(AND(R974&gt;0,R973=0),R974,(1+(B975/B974-1)*Calc!$Z$1)*S973),0))</f>
        <v>0</v>
      </c>
      <c r="T974">
        <f>IF(B975="",T973,IFERROR(IF(AND(R974&gt;0,R973=0),R974,(1+(B975/B974-1)*Calc!$Z$1-L975)*T973),0))</f>
        <v>0</v>
      </c>
      <c r="U974">
        <f>IF(B975="",U973,IFERROR(IF(AND(R974&gt;0,R973=0),R974,(1+(B975/B974-1)*Calc!$Z$1-M975*2)*U973),0))</f>
        <v>0</v>
      </c>
      <c r="V974">
        <f>IF(B975="",V973,IFERROR(IF(AND(R974&gt;0,R973=0),R974,(1+(B975/B974-1)*Calc!$Z$1-N975*2)*V973),0))</f>
        <v>0</v>
      </c>
      <c r="W974">
        <f>IF(ISNUMBER(C974),C974,W973)</f>
        <v>0.91</v>
      </c>
      <c r="Y974" s="1" t="e">
        <f>IF(AND(Q974&gt;=Chart!$F$2,Q974&lt;=Chart!$F$3),Q974,#N/A)</f>
        <v>#N/A</v>
      </c>
      <c r="Z974" t="e">
        <f>IF(AND(Q974&gt;=Chart!$F$2,Q974&lt;=Chart!$F$3),R974,#N/A)</f>
        <v>#N/A</v>
      </c>
      <c r="AA974" t="e">
        <f>IF(AND(Q974&gt;=Chart!$F$2,Q974&lt;=Chart!$F$3),S974,#N/A)</f>
        <v>#N/A</v>
      </c>
      <c r="AB974" t="e">
        <f>IF(AND(Q974&gt;=Chart!$F$2,Q974&lt;=Chart!$F$3),T974,#N/A)</f>
        <v>#N/A</v>
      </c>
      <c r="AC974" t="e">
        <f>IF(AND(Q974&gt;=Chart!$F$2,Q974&lt;=Chart!$F$3),U974,#N/A)</f>
        <v>#N/A</v>
      </c>
      <c r="AD974" t="e">
        <f>IF(AND(Q974&gt;=Chart!$F$2,Q974&lt;=Chart!$F$3),V974,#N/A)</f>
        <v>#N/A</v>
      </c>
      <c r="AE974" t="e">
        <f>IF(AND(Q974&gt;=Chart!$F$2,Q974&lt;=Chart!$F$3),I974,#N/A)</f>
        <v>#N/A</v>
      </c>
      <c r="AF974" t="e">
        <f>IF(AND(Q974&gt;=Chart!$F$2,Q974&lt;=Chart!$F$3),H974/100,#N/A)</f>
        <v>#N/A</v>
      </c>
      <c r="AG974" t="e">
        <f>IF(AND(Q974&gt;=Chart!$F$2,Q974&lt;=Chart!$F$3),W974/100,#N/A)</f>
        <v>#N/A</v>
      </c>
    </row>
    <row r="975" spans="1:33" x14ac:dyDescent="0.25">
      <c r="A975">
        <v>1493040600</v>
      </c>
      <c r="B975">
        <f>INDEX('Daily Data ADJ'!$1:$1048576,MATCH(Calc!$A975,'Daily Data ADJ'!$A:$A,0),MATCH("SPY, CBOE BZX: Close",'Daily Data ADJ'!$1:$1,0))</f>
        <v>214.52937360000001</v>
      </c>
      <c r="C975">
        <f>INDEX('Daily Data ADJ'!$1:$1048576,MATCH(Calc!$A975,'Daily Data ADJ'!$A:$A,0),MATCH("EFFR, FRED: Close",'Daily Data ADJ'!$1:$1,0))</f>
        <v>0.91</v>
      </c>
      <c r="D975" t="str">
        <f>INDEX('Daily Data ADJ'!$1:$1048576,MATCH(Calc!$A975,'Daily Data ADJ'!$A:$A,1),MATCH("SOFR, FRED: Close",'Daily Data ADJ'!$1:$1,0))</f>
        <v>NaN</v>
      </c>
      <c r="E975">
        <f>INDEX('Daily Data ADJ'!$1:$1048576,MATCH(Calc!$A975,'Daily Data ADJ'!$A:$A,0),MATCH("UPRO, CBOE BZX: Close",'Daily Data ADJ'!$1:$1,0))</f>
        <v>15.941052620000001</v>
      </c>
      <c r="F975">
        <f>INDEX('Daily Data ADJ'!$1:$1048576,MATCH(Calc!$A975,'Daily Data ADJ'!$A:$A,0),MATCH("ES1!, CME_MINI: Close",'Daily Data ADJ'!$1:$1,0))</f>
        <v>2370</v>
      </c>
      <c r="G975">
        <f>INDEX('Daily Data ADJ'!$1:$1048576,MATCH(Calc!$A975,'Daily Data ADJ'!$A:$A,0),MATCH("ES2!, CME_MINI: Close",'Daily Data ADJ'!$1:$1,0))</f>
        <v>2367.25</v>
      </c>
      <c r="H975">
        <f>INDEX('QUANDL MULTPL SP500_DIV_YIELD_M'!$A:$G,MATCH(Calc!$A975,'QUANDL MULTPL SP500_DIV_YIELD_M'!$A:$A,1),MATCH('QUANDL MULTPL SP500_DIV_YIELD_M'!$E$1,'QUANDL MULTPL SP500_DIV_YIELD_M'!$A$1:$G$1,0))</f>
        <v>1.96</v>
      </c>
      <c r="I975" s="5">
        <f t="shared" si="90"/>
        <v>1.4966721841224211E-2</v>
      </c>
      <c r="J975" s="1">
        <f>A975/24/60/60+DATE(1970,1,1)</f>
        <v>42849.5625</v>
      </c>
      <c r="K975" s="3">
        <f t="shared" si="93"/>
        <v>3</v>
      </c>
      <c r="L975" s="6">
        <f>(1+Chart!$F$4)^(1/(365/K975))-1</f>
        <v>1.9979165917494157E-4</v>
      </c>
      <c r="M975" s="6">
        <f t="shared" si="94"/>
        <v>7.4459028004403294E-5</v>
      </c>
      <c r="N975" s="6">
        <f t="shared" si="95"/>
        <v>1.2211013094143297E-4</v>
      </c>
      <c r="O975">
        <f>O974*(B975/B974)</f>
        <v>214.52937360000161</v>
      </c>
      <c r="P975">
        <f t="shared" si="91"/>
        <v>2017</v>
      </c>
      <c r="Q975" s="1">
        <f t="shared" si="92"/>
        <v>42849.5625</v>
      </c>
      <c r="R975">
        <f>IF(B976="",R974,IF(Q975&gt;=Chart!$F$2,E975,0))</f>
        <v>0</v>
      </c>
      <c r="S975">
        <f>IF(B976="",S974,IFERROR(IF(AND(R975&gt;0,R974=0),R975,(1+(B976/B975-1)*Calc!$Z$1)*S974),0))</f>
        <v>0</v>
      </c>
      <c r="T975">
        <f>IF(B976="",T974,IFERROR(IF(AND(R975&gt;0,R974=0),R975,(1+(B976/B975-1)*Calc!$Z$1-L976)*T974),0))</f>
        <v>0</v>
      </c>
      <c r="U975">
        <f>IF(B976="",U974,IFERROR(IF(AND(R975&gt;0,R974=0),R975,(1+(B976/B975-1)*Calc!$Z$1-M976*2)*U974),0))</f>
        <v>0</v>
      </c>
      <c r="V975">
        <f>IF(B976="",V974,IFERROR(IF(AND(R975&gt;0,R974=0),R975,(1+(B976/B975-1)*Calc!$Z$1-N976*2)*V974),0))</f>
        <v>0</v>
      </c>
      <c r="W975">
        <f>IF(ISNUMBER(C975),C975,W974)</f>
        <v>0.91</v>
      </c>
      <c r="Y975" s="1" t="e">
        <f>IF(AND(Q975&gt;=Chart!$F$2,Q975&lt;=Chart!$F$3),Q975,#N/A)</f>
        <v>#N/A</v>
      </c>
      <c r="Z975" t="e">
        <f>IF(AND(Q975&gt;=Chart!$F$2,Q975&lt;=Chart!$F$3),R975,#N/A)</f>
        <v>#N/A</v>
      </c>
      <c r="AA975" t="e">
        <f>IF(AND(Q975&gt;=Chart!$F$2,Q975&lt;=Chart!$F$3),S975,#N/A)</f>
        <v>#N/A</v>
      </c>
      <c r="AB975" t="e">
        <f>IF(AND(Q975&gt;=Chart!$F$2,Q975&lt;=Chart!$F$3),T975,#N/A)</f>
        <v>#N/A</v>
      </c>
      <c r="AC975" t="e">
        <f>IF(AND(Q975&gt;=Chart!$F$2,Q975&lt;=Chart!$F$3),U975,#N/A)</f>
        <v>#N/A</v>
      </c>
      <c r="AD975" t="e">
        <f>IF(AND(Q975&gt;=Chart!$F$2,Q975&lt;=Chart!$F$3),V975,#N/A)</f>
        <v>#N/A</v>
      </c>
      <c r="AE975" t="e">
        <f>IF(AND(Q975&gt;=Chart!$F$2,Q975&lt;=Chart!$F$3),I975,#N/A)</f>
        <v>#N/A</v>
      </c>
      <c r="AF975" t="e">
        <f>IF(AND(Q975&gt;=Chart!$F$2,Q975&lt;=Chart!$F$3),H975/100,#N/A)</f>
        <v>#N/A</v>
      </c>
      <c r="AG975" t="e">
        <f>IF(AND(Q975&gt;=Chart!$F$2,Q975&lt;=Chart!$F$3),W975/100,#N/A)</f>
        <v>#N/A</v>
      </c>
    </row>
    <row r="976" spans="1:33" x14ac:dyDescent="0.25">
      <c r="A976">
        <v>1493127000</v>
      </c>
      <c r="B976">
        <f>INDEX('Daily Data ADJ'!$1:$1048576,MATCH(Calc!$A976,'Daily Data ADJ'!$A:$A,0),MATCH("SPY, CBOE BZX: Close",'Daily Data ADJ'!$1:$1,0))</f>
        <v>215.77763659999999</v>
      </c>
      <c r="C976">
        <f>INDEX('Daily Data ADJ'!$1:$1048576,MATCH(Calc!$A976,'Daily Data ADJ'!$A:$A,0),MATCH("EFFR, FRED: Close",'Daily Data ADJ'!$1:$1,0))</f>
        <v>0.91</v>
      </c>
      <c r="D976" t="str">
        <f>INDEX('Daily Data ADJ'!$1:$1048576,MATCH(Calc!$A976,'Daily Data ADJ'!$A:$A,1),MATCH("SOFR, FRED: Close",'Daily Data ADJ'!$1:$1,0))</f>
        <v>NaN</v>
      </c>
      <c r="E976">
        <f>INDEX('Daily Data ADJ'!$1:$1048576,MATCH(Calc!$A976,'Daily Data ADJ'!$A:$A,0),MATCH("UPRO, CBOE BZX: Close",'Daily Data ADJ'!$1:$1,0))</f>
        <v>16.220719500000001</v>
      </c>
      <c r="F976">
        <f>INDEX('Daily Data ADJ'!$1:$1048576,MATCH(Calc!$A976,'Daily Data ADJ'!$A:$A,0),MATCH("ES1!, CME_MINI: Close",'Daily Data ADJ'!$1:$1,0))</f>
        <v>2385</v>
      </c>
      <c r="G976">
        <f>INDEX('Daily Data ADJ'!$1:$1048576,MATCH(Calc!$A976,'Daily Data ADJ'!$A:$A,0),MATCH("ES2!, CME_MINI: Close",'Daily Data ADJ'!$1:$1,0))</f>
        <v>2382.5</v>
      </c>
      <c r="H976">
        <f>INDEX('QUANDL MULTPL SP500_DIV_YIELD_M'!$A:$G,MATCH(Calc!$A976,'QUANDL MULTPL SP500_DIV_YIELD_M'!$A:$A,1),MATCH('QUANDL MULTPL SP500_DIV_YIELD_M'!$E$1,'QUANDL MULTPL SP500_DIV_YIELD_M'!$A$1:$G$1,0))</f>
        <v>1.96</v>
      </c>
      <c r="I976" s="5">
        <f t="shared" si="90"/>
        <v>1.5413715843064772E-2</v>
      </c>
      <c r="J976" s="1">
        <f>A976/24/60/60+DATE(1970,1,1)</f>
        <v>42850.5625</v>
      </c>
      <c r="K976" s="3">
        <f t="shared" si="93"/>
        <v>1</v>
      </c>
      <c r="L976" s="6">
        <f>(1+Chart!$F$4)^(1/(365/K976))-1</f>
        <v>6.6592785027408397E-5</v>
      </c>
      <c r="M976" s="6">
        <f t="shared" si="94"/>
        <v>2.4819060010727867E-5</v>
      </c>
      <c r="N976" s="6">
        <f t="shared" si="95"/>
        <v>4.1908087057729304E-5</v>
      </c>
      <c r="O976">
        <f>O975*(B976/B975)</f>
        <v>215.77763660000159</v>
      </c>
      <c r="P976">
        <f t="shared" si="91"/>
        <v>2017</v>
      </c>
      <c r="Q976" s="1">
        <f t="shared" si="92"/>
        <v>42850.5625</v>
      </c>
      <c r="R976">
        <f>IF(B977="",R975,IF(Q976&gt;=Chart!$F$2,E976,0))</f>
        <v>0</v>
      </c>
      <c r="S976">
        <f>IF(B977="",S975,IFERROR(IF(AND(R976&gt;0,R975=0),R976,(1+(B977/B976-1)*Calc!$Z$1)*S975),0))</f>
        <v>0</v>
      </c>
      <c r="T976">
        <f>IF(B977="",T975,IFERROR(IF(AND(R976&gt;0,R975=0),R976,(1+(B977/B976-1)*Calc!$Z$1-L977)*T975),0))</f>
        <v>0</v>
      </c>
      <c r="U976">
        <f>IF(B977="",U975,IFERROR(IF(AND(R976&gt;0,R975=0),R976,(1+(B977/B976-1)*Calc!$Z$1-M977*2)*U975),0))</f>
        <v>0</v>
      </c>
      <c r="V976">
        <f>IF(B977="",V975,IFERROR(IF(AND(R976&gt;0,R975=0),R976,(1+(B977/B976-1)*Calc!$Z$1-N977*2)*V975),0))</f>
        <v>0</v>
      </c>
      <c r="W976">
        <f>IF(ISNUMBER(C976),C976,W975)</f>
        <v>0.91</v>
      </c>
      <c r="Y976" s="1" t="e">
        <f>IF(AND(Q976&gt;=Chart!$F$2,Q976&lt;=Chart!$F$3),Q976,#N/A)</f>
        <v>#N/A</v>
      </c>
      <c r="Z976" t="e">
        <f>IF(AND(Q976&gt;=Chart!$F$2,Q976&lt;=Chart!$F$3),R976,#N/A)</f>
        <v>#N/A</v>
      </c>
      <c r="AA976" t="e">
        <f>IF(AND(Q976&gt;=Chart!$F$2,Q976&lt;=Chart!$F$3),S976,#N/A)</f>
        <v>#N/A</v>
      </c>
      <c r="AB976" t="e">
        <f>IF(AND(Q976&gt;=Chart!$F$2,Q976&lt;=Chart!$F$3),T976,#N/A)</f>
        <v>#N/A</v>
      </c>
      <c r="AC976" t="e">
        <f>IF(AND(Q976&gt;=Chart!$F$2,Q976&lt;=Chart!$F$3),U976,#N/A)</f>
        <v>#N/A</v>
      </c>
      <c r="AD976" t="e">
        <f>IF(AND(Q976&gt;=Chart!$F$2,Q976&lt;=Chart!$F$3),V976,#N/A)</f>
        <v>#N/A</v>
      </c>
      <c r="AE976" t="e">
        <f>IF(AND(Q976&gt;=Chart!$F$2,Q976&lt;=Chart!$F$3),I976,#N/A)</f>
        <v>#N/A</v>
      </c>
      <c r="AF976" t="e">
        <f>IF(AND(Q976&gt;=Chart!$F$2,Q976&lt;=Chart!$F$3),H976/100,#N/A)</f>
        <v>#N/A</v>
      </c>
      <c r="AG976" t="e">
        <f>IF(AND(Q976&gt;=Chart!$F$2,Q976&lt;=Chart!$F$3),W976/100,#N/A)</f>
        <v>#N/A</v>
      </c>
    </row>
    <row r="977" spans="1:33" x14ac:dyDescent="0.25">
      <c r="A977">
        <v>1493213400</v>
      </c>
      <c r="B977">
        <f>INDEX('Daily Data ADJ'!$1:$1048576,MATCH(Calc!$A977,'Daily Data ADJ'!$A:$A,0),MATCH("SPY, CBOE BZX: Close",'Daily Data ADJ'!$1:$1,0))</f>
        <v>215.64195584000001</v>
      </c>
      <c r="C977">
        <f>INDEX('Daily Data ADJ'!$1:$1048576,MATCH(Calc!$A977,'Daily Data ADJ'!$A:$A,0),MATCH("EFFR, FRED: Close",'Daily Data ADJ'!$1:$1,0))</f>
        <v>0.91</v>
      </c>
      <c r="D977" t="str">
        <f>INDEX('Daily Data ADJ'!$1:$1048576,MATCH(Calc!$A977,'Daily Data ADJ'!$A:$A,1),MATCH("SOFR, FRED: Close",'Daily Data ADJ'!$1:$1,0))</f>
        <v>NaN</v>
      </c>
      <c r="E977">
        <f>INDEX('Daily Data ADJ'!$1:$1048576,MATCH(Calc!$A977,'Daily Data ADJ'!$A:$A,0),MATCH("UPRO, CBOE BZX: Close",'Daily Data ADJ'!$1:$1,0))</f>
        <v>16.19782305</v>
      </c>
      <c r="F977">
        <f>INDEX('Daily Data ADJ'!$1:$1048576,MATCH(Calc!$A977,'Daily Data ADJ'!$A:$A,0),MATCH("ES1!, CME_MINI: Close",'Daily Data ADJ'!$1:$1,0))</f>
        <v>2382.25</v>
      </c>
      <c r="G977">
        <f>INDEX('Daily Data ADJ'!$1:$1048576,MATCH(Calc!$A977,'Daily Data ADJ'!$A:$A,0),MATCH("ES2!, CME_MINI: Close",'Daily Data ADJ'!$1:$1,0))</f>
        <v>2379.75</v>
      </c>
      <c r="H977">
        <f>INDEX('QUANDL MULTPL SP500_DIV_YIELD_M'!$A:$G,MATCH(Calc!$A977,'QUANDL MULTPL SP500_DIV_YIELD_M'!$A:$A,1),MATCH('QUANDL MULTPL SP500_DIV_YIELD_M'!$E$1,'QUANDL MULTPL SP500_DIV_YIELD_M'!$A$1:$G$1,0))</f>
        <v>1.96</v>
      </c>
      <c r="I977" s="5">
        <f t="shared" si="90"/>
        <v>1.5408890926990097E-2</v>
      </c>
      <c r="J977" s="1">
        <f>A977/24/60/60+DATE(1970,1,1)</f>
        <v>42851.5625</v>
      </c>
      <c r="K977" s="3">
        <f t="shared" si="93"/>
        <v>1</v>
      </c>
      <c r="L977" s="6">
        <f>(1+Chart!$F$4)^(1/(365/K977))-1</f>
        <v>6.6592785027408397E-5</v>
      </c>
      <c r="M977" s="6">
        <f t="shared" si="94"/>
        <v>2.4819060010727867E-5</v>
      </c>
      <c r="N977" s="6">
        <f t="shared" si="95"/>
        <v>4.1895068193298357E-5</v>
      </c>
      <c r="O977">
        <f>O976*(B977/B976)</f>
        <v>215.6419558400016</v>
      </c>
      <c r="P977">
        <f t="shared" si="91"/>
        <v>2017</v>
      </c>
      <c r="Q977" s="1">
        <f t="shared" si="92"/>
        <v>42851.5625</v>
      </c>
      <c r="R977">
        <f>IF(B978="",R976,IF(Q977&gt;=Chart!$F$2,E977,0))</f>
        <v>0</v>
      </c>
      <c r="S977">
        <f>IF(B978="",S976,IFERROR(IF(AND(R977&gt;0,R976=0),R977,(1+(B978/B977-1)*Calc!$Z$1)*S976),0))</f>
        <v>0</v>
      </c>
      <c r="T977">
        <f>IF(B978="",T976,IFERROR(IF(AND(R977&gt;0,R976=0),R977,(1+(B978/B977-1)*Calc!$Z$1-L978)*T976),0))</f>
        <v>0</v>
      </c>
      <c r="U977">
        <f>IF(B978="",U976,IFERROR(IF(AND(R977&gt;0,R976=0),R977,(1+(B978/B977-1)*Calc!$Z$1-M978*2)*U976),0))</f>
        <v>0</v>
      </c>
      <c r="V977">
        <f>IF(B978="",V976,IFERROR(IF(AND(R977&gt;0,R976=0),R977,(1+(B978/B977-1)*Calc!$Z$1-N978*2)*V976),0))</f>
        <v>0</v>
      </c>
      <c r="W977">
        <f>IF(ISNUMBER(C977),C977,W976)</f>
        <v>0.91</v>
      </c>
      <c r="Y977" s="1" t="e">
        <f>IF(AND(Q977&gt;=Chart!$F$2,Q977&lt;=Chart!$F$3),Q977,#N/A)</f>
        <v>#N/A</v>
      </c>
      <c r="Z977" t="e">
        <f>IF(AND(Q977&gt;=Chart!$F$2,Q977&lt;=Chart!$F$3),R977,#N/A)</f>
        <v>#N/A</v>
      </c>
      <c r="AA977" t="e">
        <f>IF(AND(Q977&gt;=Chart!$F$2,Q977&lt;=Chart!$F$3),S977,#N/A)</f>
        <v>#N/A</v>
      </c>
      <c r="AB977" t="e">
        <f>IF(AND(Q977&gt;=Chart!$F$2,Q977&lt;=Chart!$F$3),T977,#N/A)</f>
        <v>#N/A</v>
      </c>
      <c r="AC977" t="e">
        <f>IF(AND(Q977&gt;=Chart!$F$2,Q977&lt;=Chart!$F$3),U977,#N/A)</f>
        <v>#N/A</v>
      </c>
      <c r="AD977" t="e">
        <f>IF(AND(Q977&gt;=Chart!$F$2,Q977&lt;=Chart!$F$3),V977,#N/A)</f>
        <v>#N/A</v>
      </c>
      <c r="AE977" t="e">
        <f>IF(AND(Q977&gt;=Chart!$F$2,Q977&lt;=Chart!$F$3),I977,#N/A)</f>
        <v>#N/A</v>
      </c>
      <c r="AF977" t="e">
        <f>IF(AND(Q977&gt;=Chart!$F$2,Q977&lt;=Chart!$F$3),H977/100,#N/A)</f>
        <v>#N/A</v>
      </c>
      <c r="AG977" t="e">
        <f>IF(AND(Q977&gt;=Chart!$F$2,Q977&lt;=Chart!$F$3),W977/100,#N/A)</f>
        <v>#N/A</v>
      </c>
    </row>
    <row r="978" spans="1:33" x14ac:dyDescent="0.25">
      <c r="A978">
        <v>1493299800</v>
      </c>
      <c r="B978">
        <f>INDEX('Daily Data ADJ'!$1:$1048576,MATCH(Calc!$A978,'Daily Data ADJ'!$A:$A,0),MATCH("SPY, CBOE BZX: Close",'Daily Data ADJ'!$1:$1,0))</f>
        <v>215.82286352</v>
      </c>
      <c r="C978">
        <f>INDEX('Daily Data ADJ'!$1:$1048576,MATCH(Calc!$A978,'Daily Data ADJ'!$A:$A,0),MATCH("EFFR, FRED: Close",'Daily Data ADJ'!$1:$1,0))</f>
        <v>0.91</v>
      </c>
      <c r="D978" t="str">
        <f>INDEX('Daily Data ADJ'!$1:$1048576,MATCH(Calc!$A978,'Daily Data ADJ'!$A:$A,1),MATCH("SOFR, FRED: Close",'Daily Data ADJ'!$1:$1,0))</f>
        <v>NaN</v>
      </c>
      <c r="E978">
        <f>INDEX('Daily Data ADJ'!$1:$1048576,MATCH(Calc!$A978,'Daily Data ADJ'!$A:$A,0),MATCH("UPRO, CBOE BZX: Close",'Daily Data ADJ'!$1:$1,0))</f>
        <v>16.237074679999999</v>
      </c>
      <c r="F978">
        <f>INDEX('Daily Data ADJ'!$1:$1048576,MATCH(Calc!$A978,'Daily Data ADJ'!$A:$A,0),MATCH("ES1!, CME_MINI: Close",'Daily Data ADJ'!$1:$1,0))</f>
        <v>2386</v>
      </c>
      <c r="G978">
        <f>INDEX('Daily Data ADJ'!$1:$1048576,MATCH(Calc!$A978,'Daily Data ADJ'!$A:$A,0),MATCH("ES2!, CME_MINI: Close",'Daily Data ADJ'!$1:$1,0))</f>
        <v>2383.5</v>
      </c>
      <c r="H978">
        <f>INDEX('QUANDL MULTPL SP500_DIV_YIELD_M'!$A:$G,MATCH(Calc!$A978,'QUANDL MULTPL SP500_DIV_YIELD_M'!$A:$A,1),MATCH('QUANDL MULTPL SP500_DIV_YIELD_M'!$E$1,'QUANDL MULTPL SP500_DIV_YIELD_M'!$A$1:$G$1,0))</f>
        <v>1.96</v>
      </c>
      <c r="I978" s="5">
        <f t="shared" si="90"/>
        <v>1.5415467604824089E-2</v>
      </c>
      <c r="J978" s="1">
        <f>A978/24/60/60+DATE(1970,1,1)</f>
        <v>42852.5625</v>
      </c>
      <c r="K978" s="3">
        <f t="shared" si="93"/>
        <v>1</v>
      </c>
      <c r="L978" s="6">
        <f>(1+Chart!$F$4)^(1/(365/K978))-1</f>
        <v>6.6592785027408397E-5</v>
      </c>
      <c r="M978" s="6">
        <f t="shared" si="94"/>
        <v>2.4819060010727867E-5</v>
      </c>
      <c r="N978" s="6">
        <f t="shared" si="95"/>
        <v>4.1912813746325384E-5</v>
      </c>
      <c r="O978">
        <f>O977*(B978/B977)</f>
        <v>215.82286352000159</v>
      </c>
      <c r="P978">
        <f t="shared" si="91"/>
        <v>2017</v>
      </c>
      <c r="Q978" s="1">
        <f t="shared" si="92"/>
        <v>42852.5625</v>
      </c>
      <c r="R978">
        <f>IF(B979="",R977,IF(Q978&gt;=Chart!$F$2,E978,0))</f>
        <v>0</v>
      </c>
      <c r="S978">
        <f>IF(B979="",S977,IFERROR(IF(AND(R978&gt;0,R977=0),R978,(1+(B979/B978-1)*Calc!$Z$1)*S977),0))</f>
        <v>0</v>
      </c>
      <c r="T978">
        <f>IF(B979="",T977,IFERROR(IF(AND(R978&gt;0,R977=0),R978,(1+(B979/B978-1)*Calc!$Z$1-L979)*T977),0))</f>
        <v>0</v>
      </c>
      <c r="U978">
        <f>IF(B979="",U977,IFERROR(IF(AND(R978&gt;0,R977=0),R978,(1+(B979/B978-1)*Calc!$Z$1-M979*2)*U977),0))</f>
        <v>0</v>
      </c>
      <c r="V978">
        <f>IF(B979="",V977,IFERROR(IF(AND(R978&gt;0,R977=0),R978,(1+(B979/B978-1)*Calc!$Z$1-N979*2)*V977),0))</f>
        <v>0</v>
      </c>
      <c r="W978">
        <f>IF(ISNUMBER(C978),C978,W977)</f>
        <v>0.91</v>
      </c>
      <c r="Y978" s="1" t="e">
        <f>IF(AND(Q978&gt;=Chart!$F$2,Q978&lt;=Chart!$F$3),Q978,#N/A)</f>
        <v>#N/A</v>
      </c>
      <c r="Z978" t="e">
        <f>IF(AND(Q978&gt;=Chart!$F$2,Q978&lt;=Chart!$F$3),R978,#N/A)</f>
        <v>#N/A</v>
      </c>
      <c r="AA978" t="e">
        <f>IF(AND(Q978&gt;=Chart!$F$2,Q978&lt;=Chart!$F$3),S978,#N/A)</f>
        <v>#N/A</v>
      </c>
      <c r="AB978" t="e">
        <f>IF(AND(Q978&gt;=Chart!$F$2,Q978&lt;=Chart!$F$3),T978,#N/A)</f>
        <v>#N/A</v>
      </c>
      <c r="AC978" t="e">
        <f>IF(AND(Q978&gt;=Chart!$F$2,Q978&lt;=Chart!$F$3),U978,#N/A)</f>
        <v>#N/A</v>
      </c>
      <c r="AD978" t="e">
        <f>IF(AND(Q978&gt;=Chart!$F$2,Q978&lt;=Chart!$F$3),V978,#N/A)</f>
        <v>#N/A</v>
      </c>
      <c r="AE978" t="e">
        <f>IF(AND(Q978&gt;=Chart!$F$2,Q978&lt;=Chart!$F$3),I978,#N/A)</f>
        <v>#N/A</v>
      </c>
      <c r="AF978" t="e">
        <f>IF(AND(Q978&gt;=Chart!$F$2,Q978&lt;=Chart!$F$3),H978/100,#N/A)</f>
        <v>#N/A</v>
      </c>
      <c r="AG978" t="e">
        <f>IF(AND(Q978&gt;=Chart!$F$2,Q978&lt;=Chart!$F$3),W978/100,#N/A)</f>
        <v>#N/A</v>
      </c>
    </row>
    <row r="979" spans="1:33" x14ac:dyDescent="0.25">
      <c r="A979">
        <v>1493386200</v>
      </c>
      <c r="B979">
        <f>INDEX('Daily Data ADJ'!$1:$1048576,MATCH(Calc!$A979,'Daily Data ADJ'!$A:$A,0),MATCH("SPY, CBOE BZX: Close",'Daily Data ADJ'!$1:$1,0))</f>
        <v>215.35250354999999</v>
      </c>
      <c r="C979">
        <f>INDEX('Daily Data ADJ'!$1:$1048576,MATCH(Calc!$A979,'Daily Data ADJ'!$A:$A,0),MATCH("EFFR, FRED: Close",'Daily Data ADJ'!$1:$1,0))</f>
        <v>0.83</v>
      </c>
      <c r="D979" t="str">
        <f>INDEX('Daily Data ADJ'!$1:$1048576,MATCH(Calc!$A979,'Daily Data ADJ'!$A:$A,1),MATCH("SOFR, FRED: Close",'Daily Data ADJ'!$1:$1,0))</f>
        <v>NaN</v>
      </c>
      <c r="E979">
        <f>INDEX('Daily Data ADJ'!$1:$1048576,MATCH(Calc!$A979,'Daily Data ADJ'!$A:$A,0),MATCH("UPRO, CBOE BZX: Close",'Daily Data ADJ'!$1:$1,0))</f>
        <v>16.137310769999999</v>
      </c>
      <c r="F979">
        <f>INDEX('Daily Data ADJ'!$1:$1048576,MATCH(Calc!$A979,'Daily Data ADJ'!$A:$A,0),MATCH("ES1!, CME_MINI: Close",'Daily Data ADJ'!$1:$1,0))</f>
        <v>2380.5</v>
      </c>
      <c r="G979">
        <f>INDEX('Daily Data ADJ'!$1:$1048576,MATCH(Calc!$A979,'Daily Data ADJ'!$A:$A,0),MATCH("ES2!, CME_MINI: Close",'Daily Data ADJ'!$1:$1,0))</f>
        <v>2378</v>
      </c>
      <c r="H979">
        <f>INDEX('QUANDL MULTPL SP500_DIV_YIELD_M'!$A:$G,MATCH(Calc!$A979,'QUANDL MULTPL SP500_DIV_YIELD_M'!$A:$A,1),MATCH('QUANDL MULTPL SP500_DIV_YIELD_M'!$E$1,'QUANDL MULTPL SP500_DIV_YIELD_M'!$A$1:$G$1,0))</f>
        <v>1.96</v>
      </c>
      <c r="I979" s="5">
        <f t="shared" si="90"/>
        <v>1.5405814730843841E-2</v>
      </c>
      <c r="J979" s="1">
        <f>A979/24/60/60+DATE(1970,1,1)</f>
        <v>42853.5625</v>
      </c>
      <c r="K979" s="3">
        <f t="shared" si="93"/>
        <v>1</v>
      </c>
      <c r="L979" s="6">
        <f>(1+Chart!$F$4)^(1/(365/K979))-1</f>
        <v>6.6592785027408397E-5</v>
      </c>
      <c r="M979" s="6">
        <f t="shared" si="94"/>
        <v>2.2646131534909131E-5</v>
      </c>
      <c r="N979" s="6">
        <f t="shared" si="95"/>
        <v>4.1886767792931323E-5</v>
      </c>
      <c r="O979">
        <f>O978*(B979/B978)</f>
        <v>215.35250355000159</v>
      </c>
      <c r="P979">
        <f t="shared" si="91"/>
        <v>2017</v>
      </c>
      <c r="Q979" s="1">
        <f t="shared" si="92"/>
        <v>42853.5625</v>
      </c>
      <c r="R979">
        <f>IF(B980="",R978,IF(Q979&gt;=Chart!$F$2,E979,0))</f>
        <v>0</v>
      </c>
      <c r="S979">
        <f>IF(B980="",S978,IFERROR(IF(AND(R979&gt;0,R978=0),R979,(1+(B980/B979-1)*Calc!$Z$1)*S978),0))</f>
        <v>0</v>
      </c>
      <c r="T979">
        <f>IF(B980="",T978,IFERROR(IF(AND(R979&gt;0,R978=0),R979,(1+(B980/B979-1)*Calc!$Z$1-L980)*T978),0))</f>
        <v>0</v>
      </c>
      <c r="U979">
        <f>IF(B980="",U978,IFERROR(IF(AND(R979&gt;0,R978=0),R979,(1+(B980/B979-1)*Calc!$Z$1-M980*2)*U978),0))</f>
        <v>0</v>
      </c>
      <c r="V979">
        <f>IF(B980="",V978,IFERROR(IF(AND(R979&gt;0,R978=0),R979,(1+(B980/B979-1)*Calc!$Z$1-N980*2)*V978),0))</f>
        <v>0</v>
      </c>
      <c r="W979">
        <f>IF(ISNUMBER(C979),C979,W978)</f>
        <v>0.83</v>
      </c>
      <c r="Y979" s="1" t="e">
        <f>IF(AND(Q979&gt;=Chart!$F$2,Q979&lt;=Chart!$F$3),Q979,#N/A)</f>
        <v>#N/A</v>
      </c>
      <c r="Z979" t="e">
        <f>IF(AND(Q979&gt;=Chart!$F$2,Q979&lt;=Chart!$F$3),R979,#N/A)</f>
        <v>#N/A</v>
      </c>
      <c r="AA979" t="e">
        <f>IF(AND(Q979&gt;=Chart!$F$2,Q979&lt;=Chart!$F$3),S979,#N/A)</f>
        <v>#N/A</v>
      </c>
      <c r="AB979" t="e">
        <f>IF(AND(Q979&gt;=Chart!$F$2,Q979&lt;=Chart!$F$3),T979,#N/A)</f>
        <v>#N/A</v>
      </c>
      <c r="AC979" t="e">
        <f>IF(AND(Q979&gt;=Chart!$F$2,Q979&lt;=Chart!$F$3),U979,#N/A)</f>
        <v>#N/A</v>
      </c>
      <c r="AD979" t="e">
        <f>IF(AND(Q979&gt;=Chart!$F$2,Q979&lt;=Chart!$F$3),V979,#N/A)</f>
        <v>#N/A</v>
      </c>
      <c r="AE979" t="e">
        <f>IF(AND(Q979&gt;=Chart!$F$2,Q979&lt;=Chart!$F$3),I979,#N/A)</f>
        <v>#N/A</v>
      </c>
      <c r="AF979" t="e">
        <f>IF(AND(Q979&gt;=Chart!$F$2,Q979&lt;=Chart!$F$3),H979/100,#N/A)</f>
        <v>#N/A</v>
      </c>
      <c r="AG979" t="e">
        <f>IF(AND(Q979&gt;=Chart!$F$2,Q979&lt;=Chart!$F$3),W979/100,#N/A)</f>
        <v>#N/A</v>
      </c>
    </row>
    <row r="980" spans="1:33" x14ac:dyDescent="0.25">
      <c r="A980">
        <v>1493645400</v>
      </c>
      <c r="B980">
        <f>INDEX('Daily Data ADJ'!$1:$1048576,MATCH(Calc!$A980,'Daily Data ADJ'!$A:$A,0),MATCH("SPY, CBOE BZX: Close",'Daily Data ADJ'!$1:$1,0))</f>
        <v>215.89522658999999</v>
      </c>
      <c r="C980">
        <f>INDEX('Daily Data ADJ'!$1:$1048576,MATCH(Calc!$A980,'Daily Data ADJ'!$A:$A,0),MATCH("EFFR, FRED: Close",'Daily Data ADJ'!$1:$1,0))</f>
        <v>0.91</v>
      </c>
      <c r="D980" t="str">
        <f>INDEX('Daily Data ADJ'!$1:$1048576,MATCH(Calc!$A980,'Daily Data ADJ'!$A:$A,1),MATCH("SOFR, FRED: Close",'Daily Data ADJ'!$1:$1,0))</f>
        <v>NaN</v>
      </c>
      <c r="E980">
        <f>INDEX('Daily Data ADJ'!$1:$1048576,MATCH(Calc!$A980,'Daily Data ADJ'!$A:$A,0),MATCH("UPRO, CBOE BZX: Close",'Daily Data ADJ'!$1:$1,0))</f>
        <v>16.238710489999999</v>
      </c>
      <c r="F980">
        <f>INDEX('Daily Data ADJ'!$1:$1048576,MATCH(Calc!$A980,'Daily Data ADJ'!$A:$A,0),MATCH("ES1!, CME_MINI: Close",'Daily Data ADJ'!$1:$1,0))</f>
        <v>2387</v>
      </c>
      <c r="G980">
        <f>INDEX('Daily Data ADJ'!$1:$1048576,MATCH(Calc!$A980,'Daily Data ADJ'!$A:$A,0),MATCH("ES2!, CME_MINI: Close",'Daily Data ADJ'!$1:$1,0))</f>
        <v>2384.5</v>
      </c>
      <c r="H980">
        <f>INDEX('QUANDL MULTPL SP500_DIV_YIELD_M'!$A:$G,MATCH(Calc!$A980,'QUANDL MULTPL SP500_DIV_YIELD_M'!$A:$A,1),MATCH('QUANDL MULTPL SP500_DIV_YIELD_M'!$E$1,'QUANDL MULTPL SP500_DIV_YIELD_M'!$A$1:$G$1,0))</f>
        <v>1.98</v>
      </c>
      <c r="I980" s="5">
        <f t="shared" si="90"/>
        <v>1.5617217901140082E-2</v>
      </c>
      <c r="J980" s="1">
        <f>A980/24/60/60+DATE(1970,1,1)</f>
        <v>42856.5625</v>
      </c>
      <c r="K980" s="3">
        <f t="shared" si="93"/>
        <v>3</v>
      </c>
      <c r="L980" s="6">
        <f>(1+Chart!$F$4)^(1/(365/K980))-1</f>
        <v>1.9979165917494157E-4</v>
      </c>
      <c r="M980" s="6">
        <f t="shared" si="94"/>
        <v>7.4459028004403294E-5</v>
      </c>
      <c r="N980" s="6">
        <f t="shared" si="95"/>
        <v>1.2737680323482437E-4</v>
      </c>
      <c r="O980">
        <f>O979*(B980/B979)</f>
        <v>215.89522659000156</v>
      </c>
      <c r="P980">
        <f t="shared" si="91"/>
        <v>2017</v>
      </c>
      <c r="Q980" s="1">
        <f t="shared" si="92"/>
        <v>42856.5625</v>
      </c>
      <c r="R980">
        <f>IF(B981="",R979,IF(Q980&gt;=Chart!$F$2,E980,0))</f>
        <v>0</v>
      </c>
      <c r="S980">
        <f>IF(B981="",S979,IFERROR(IF(AND(R980&gt;0,R979=0),R980,(1+(B981/B980-1)*Calc!$Z$1)*S979),0))</f>
        <v>0</v>
      </c>
      <c r="T980">
        <f>IF(B981="",T979,IFERROR(IF(AND(R980&gt;0,R979=0),R980,(1+(B981/B980-1)*Calc!$Z$1-L981)*T979),0))</f>
        <v>0</v>
      </c>
      <c r="U980">
        <f>IF(B981="",U979,IFERROR(IF(AND(R980&gt;0,R979=0),R980,(1+(B981/B980-1)*Calc!$Z$1-M981*2)*U979),0))</f>
        <v>0</v>
      </c>
      <c r="V980">
        <f>IF(B981="",V979,IFERROR(IF(AND(R980&gt;0,R979=0),R980,(1+(B981/B980-1)*Calc!$Z$1-N981*2)*V979),0))</f>
        <v>0</v>
      </c>
      <c r="W980">
        <f>IF(ISNUMBER(C980),C980,W979)</f>
        <v>0.91</v>
      </c>
      <c r="Y980" s="1" t="e">
        <f>IF(AND(Q980&gt;=Chart!$F$2,Q980&lt;=Chart!$F$3),Q980,#N/A)</f>
        <v>#N/A</v>
      </c>
      <c r="Z980" t="e">
        <f>IF(AND(Q980&gt;=Chart!$F$2,Q980&lt;=Chart!$F$3),R980,#N/A)</f>
        <v>#N/A</v>
      </c>
      <c r="AA980" t="e">
        <f>IF(AND(Q980&gt;=Chart!$F$2,Q980&lt;=Chart!$F$3),S980,#N/A)</f>
        <v>#N/A</v>
      </c>
      <c r="AB980" t="e">
        <f>IF(AND(Q980&gt;=Chart!$F$2,Q980&lt;=Chart!$F$3),T980,#N/A)</f>
        <v>#N/A</v>
      </c>
      <c r="AC980" t="e">
        <f>IF(AND(Q980&gt;=Chart!$F$2,Q980&lt;=Chart!$F$3),U980,#N/A)</f>
        <v>#N/A</v>
      </c>
      <c r="AD980" t="e">
        <f>IF(AND(Q980&gt;=Chart!$F$2,Q980&lt;=Chart!$F$3),V980,#N/A)</f>
        <v>#N/A</v>
      </c>
      <c r="AE980" t="e">
        <f>IF(AND(Q980&gt;=Chart!$F$2,Q980&lt;=Chart!$F$3),I980,#N/A)</f>
        <v>#N/A</v>
      </c>
      <c r="AF980" t="e">
        <f>IF(AND(Q980&gt;=Chart!$F$2,Q980&lt;=Chart!$F$3),H980/100,#N/A)</f>
        <v>#N/A</v>
      </c>
      <c r="AG980" t="e">
        <f>IF(AND(Q980&gt;=Chart!$F$2,Q980&lt;=Chart!$F$3),W980/100,#N/A)</f>
        <v>#N/A</v>
      </c>
    </row>
    <row r="981" spans="1:33" x14ac:dyDescent="0.25">
      <c r="A981">
        <v>1493731800</v>
      </c>
      <c r="B981">
        <f>INDEX('Daily Data ADJ'!$1:$1048576,MATCH(Calc!$A981,'Daily Data ADJ'!$A:$A,0),MATCH("SPY, CBOE BZX: Close",'Daily Data ADJ'!$1:$1,0))</f>
        <v>215.97663505</v>
      </c>
      <c r="C981">
        <f>INDEX('Daily Data ADJ'!$1:$1048576,MATCH(Calc!$A981,'Daily Data ADJ'!$A:$A,0),MATCH("EFFR, FRED: Close",'Daily Data ADJ'!$1:$1,0))</f>
        <v>0.91</v>
      </c>
      <c r="D981" t="str">
        <f>INDEX('Daily Data ADJ'!$1:$1048576,MATCH(Calc!$A981,'Daily Data ADJ'!$A:$A,1),MATCH("SOFR, FRED: Close",'Daily Data ADJ'!$1:$1,0))</f>
        <v>NaN</v>
      </c>
      <c r="E981">
        <f>INDEX('Daily Data ADJ'!$1:$1048576,MATCH(Calc!$A981,'Daily Data ADJ'!$A:$A,0),MATCH("UPRO, CBOE BZX: Close",'Daily Data ADJ'!$1:$1,0))</f>
        <v>16.266513400000001</v>
      </c>
      <c r="F981">
        <f>INDEX('Daily Data ADJ'!$1:$1048576,MATCH(Calc!$A981,'Daily Data ADJ'!$A:$A,0),MATCH("ES1!, CME_MINI: Close",'Daily Data ADJ'!$1:$1,0))</f>
        <v>2385.75</v>
      </c>
      <c r="G981">
        <f>INDEX('Daily Data ADJ'!$1:$1048576,MATCH(Calc!$A981,'Daily Data ADJ'!$A:$A,0),MATCH("ES2!, CME_MINI: Close",'Daily Data ADJ'!$1:$1,0))</f>
        <v>2383.25</v>
      </c>
      <c r="H981">
        <f>INDEX('QUANDL MULTPL SP500_DIV_YIELD_M'!$A:$G,MATCH(Calc!$A981,'QUANDL MULTPL SP500_DIV_YIELD_M'!$A:$A,1),MATCH('QUANDL MULTPL SP500_DIV_YIELD_M'!$E$1,'QUANDL MULTPL SP500_DIV_YIELD_M'!$A$1:$G$1,0))</f>
        <v>1.98</v>
      </c>
      <c r="I981" s="5">
        <f t="shared" si="90"/>
        <v>1.5615029801841665E-2</v>
      </c>
      <c r="J981" s="1">
        <f>A981/24/60/60+DATE(1970,1,1)</f>
        <v>42857.5625</v>
      </c>
      <c r="K981" s="3">
        <f t="shared" si="93"/>
        <v>1</v>
      </c>
      <c r="L981" s="6">
        <f>(1+Chart!$F$4)^(1/(365/K981))-1</f>
        <v>6.6592785027408397E-5</v>
      </c>
      <c r="M981" s="6">
        <f t="shared" si="94"/>
        <v>2.4819060010727867E-5</v>
      </c>
      <c r="N981" s="6">
        <f t="shared" si="95"/>
        <v>4.2451228911000172E-5</v>
      </c>
      <c r="O981">
        <f>O980*(B981/B980)</f>
        <v>215.97663505000156</v>
      </c>
      <c r="P981">
        <f t="shared" si="91"/>
        <v>2017</v>
      </c>
      <c r="Q981" s="1">
        <f t="shared" si="92"/>
        <v>42857.5625</v>
      </c>
      <c r="R981">
        <f>IF(B982="",R980,IF(Q981&gt;=Chart!$F$2,E981,0))</f>
        <v>0</v>
      </c>
      <c r="S981">
        <f>IF(B982="",S980,IFERROR(IF(AND(R981&gt;0,R980=0),R981,(1+(B982/B981-1)*Calc!$Z$1)*S980),0))</f>
        <v>0</v>
      </c>
      <c r="T981">
        <f>IF(B982="",T980,IFERROR(IF(AND(R981&gt;0,R980=0),R981,(1+(B982/B981-1)*Calc!$Z$1-L982)*T980),0))</f>
        <v>0</v>
      </c>
      <c r="U981">
        <f>IF(B982="",U980,IFERROR(IF(AND(R981&gt;0,R980=0),R981,(1+(B982/B981-1)*Calc!$Z$1-M982*2)*U980),0))</f>
        <v>0</v>
      </c>
      <c r="V981">
        <f>IF(B982="",V980,IFERROR(IF(AND(R981&gt;0,R980=0),R981,(1+(B982/B981-1)*Calc!$Z$1-N982*2)*V980),0))</f>
        <v>0</v>
      </c>
      <c r="W981">
        <f>IF(ISNUMBER(C981),C981,W980)</f>
        <v>0.91</v>
      </c>
      <c r="Y981" s="1" t="e">
        <f>IF(AND(Q981&gt;=Chart!$F$2,Q981&lt;=Chart!$F$3),Q981,#N/A)</f>
        <v>#N/A</v>
      </c>
      <c r="Z981" t="e">
        <f>IF(AND(Q981&gt;=Chart!$F$2,Q981&lt;=Chart!$F$3),R981,#N/A)</f>
        <v>#N/A</v>
      </c>
      <c r="AA981" t="e">
        <f>IF(AND(Q981&gt;=Chart!$F$2,Q981&lt;=Chart!$F$3),S981,#N/A)</f>
        <v>#N/A</v>
      </c>
      <c r="AB981" t="e">
        <f>IF(AND(Q981&gt;=Chart!$F$2,Q981&lt;=Chart!$F$3),T981,#N/A)</f>
        <v>#N/A</v>
      </c>
      <c r="AC981" t="e">
        <f>IF(AND(Q981&gt;=Chart!$F$2,Q981&lt;=Chart!$F$3),U981,#N/A)</f>
        <v>#N/A</v>
      </c>
      <c r="AD981" t="e">
        <f>IF(AND(Q981&gt;=Chart!$F$2,Q981&lt;=Chart!$F$3),V981,#N/A)</f>
        <v>#N/A</v>
      </c>
      <c r="AE981" t="e">
        <f>IF(AND(Q981&gt;=Chart!$F$2,Q981&lt;=Chart!$F$3),I981,#N/A)</f>
        <v>#N/A</v>
      </c>
      <c r="AF981" t="e">
        <f>IF(AND(Q981&gt;=Chart!$F$2,Q981&lt;=Chart!$F$3),H981/100,#N/A)</f>
        <v>#N/A</v>
      </c>
      <c r="AG981" t="e">
        <f>IF(AND(Q981&gt;=Chart!$F$2,Q981&lt;=Chart!$F$3),W981/100,#N/A)</f>
        <v>#N/A</v>
      </c>
    </row>
    <row r="982" spans="1:33" x14ac:dyDescent="0.25">
      <c r="A982">
        <v>1493818200</v>
      </c>
      <c r="B982">
        <f>INDEX('Daily Data ADJ'!$1:$1048576,MATCH(Calc!$A982,'Daily Data ADJ'!$A:$A,0),MATCH("SPY, CBOE BZX: Close",'Daily Data ADJ'!$1:$1,0))</f>
        <v>215.71431891</v>
      </c>
      <c r="C982">
        <f>INDEX('Daily Data ADJ'!$1:$1048576,MATCH(Calc!$A982,'Daily Data ADJ'!$A:$A,0),MATCH("EFFR, FRED: Close",'Daily Data ADJ'!$1:$1,0))</f>
        <v>0.91</v>
      </c>
      <c r="D982" t="str">
        <f>INDEX('Daily Data ADJ'!$1:$1048576,MATCH(Calc!$A982,'Daily Data ADJ'!$A:$A,1),MATCH("SOFR, FRED: Close",'Daily Data ADJ'!$1:$1,0))</f>
        <v>NaN</v>
      </c>
      <c r="E982">
        <f>INDEX('Daily Data ADJ'!$1:$1048576,MATCH(Calc!$A982,'Daily Data ADJ'!$A:$A,0),MATCH("UPRO, CBOE BZX: Close",'Daily Data ADJ'!$1:$1,0))</f>
        <v>16.214178220000001</v>
      </c>
      <c r="F982">
        <f>INDEX('Daily Data ADJ'!$1:$1048576,MATCH(Calc!$A982,'Daily Data ADJ'!$A:$A,0),MATCH("ES1!, CME_MINI: Close",'Daily Data ADJ'!$1:$1,0))</f>
        <v>2383.25</v>
      </c>
      <c r="G982">
        <f>INDEX('Daily Data ADJ'!$1:$1048576,MATCH(Calc!$A982,'Daily Data ADJ'!$A:$A,0),MATCH("ES2!, CME_MINI: Close",'Daily Data ADJ'!$1:$1,0))</f>
        <v>2380.75</v>
      </c>
      <c r="H982">
        <f>INDEX('QUANDL MULTPL SP500_DIV_YIELD_M'!$A:$G,MATCH(Calc!$A982,'QUANDL MULTPL SP500_DIV_YIELD_M'!$A:$A,1),MATCH('QUANDL MULTPL SP500_DIV_YIELD_M'!$E$1,'QUANDL MULTPL SP500_DIV_YIELD_M'!$A$1:$G$1,0))</f>
        <v>1.98</v>
      </c>
      <c r="I982" s="5">
        <f t="shared" si="90"/>
        <v>1.561064672822228E-2</v>
      </c>
      <c r="J982" s="1">
        <f>A982/24/60/60+DATE(1970,1,1)</f>
        <v>42858.5625</v>
      </c>
      <c r="K982" s="3">
        <f t="shared" si="93"/>
        <v>1</v>
      </c>
      <c r="L982" s="6">
        <f>(1+Chart!$F$4)^(1/(365/K982))-1</f>
        <v>6.6592785027408397E-5</v>
      </c>
      <c r="M982" s="6">
        <f t="shared" si="94"/>
        <v>2.4819060010727867E-5</v>
      </c>
      <c r="N982" s="6">
        <f t="shared" si="95"/>
        <v>4.2439404591476659E-5</v>
      </c>
      <c r="O982">
        <f>O981*(B982/B981)</f>
        <v>215.71431891000157</v>
      </c>
      <c r="P982">
        <f t="shared" si="91"/>
        <v>2017</v>
      </c>
      <c r="Q982" s="1">
        <f t="shared" si="92"/>
        <v>42858.5625</v>
      </c>
      <c r="R982">
        <f>IF(B983="",R981,IF(Q982&gt;=Chart!$F$2,E982,0))</f>
        <v>0</v>
      </c>
      <c r="S982">
        <f>IF(B983="",S981,IFERROR(IF(AND(R982&gt;0,R981=0),R982,(1+(B983/B982-1)*Calc!$Z$1)*S981),0))</f>
        <v>0</v>
      </c>
      <c r="T982">
        <f>IF(B983="",T981,IFERROR(IF(AND(R982&gt;0,R981=0),R982,(1+(B983/B982-1)*Calc!$Z$1-L983)*T981),0))</f>
        <v>0</v>
      </c>
      <c r="U982">
        <f>IF(B983="",U981,IFERROR(IF(AND(R982&gt;0,R981=0),R982,(1+(B983/B982-1)*Calc!$Z$1-M983*2)*U981),0))</f>
        <v>0</v>
      </c>
      <c r="V982">
        <f>IF(B983="",V981,IFERROR(IF(AND(R982&gt;0,R981=0),R982,(1+(B983/B982-1)*Calc!$Z$1-N983*2)*V981),0))</f>
        <v>0</v>
      </c>
      <c r="W982">
        <f>IF(ISNUMBER(C982),C982,W981)</f>
        <v>0.91</v>
      </c>
      <c r="Y982" s="1" t="e">
        <f>IF(AND(Q982&gt;=Chart!$F$2,Q982&lt;=Chart!$F$3),Q982,#N/A)</f>
        <v>#N/A</v>
      </c>
      <c r="Z982" t="e">
        <f>IF(AND(Q982&gt;=Chart!$F$2,Q982&lt;=Chart!$F$3),R982,#N/A)</f>
        <v>#N/A</v>
      </c>
      <c r="AA982" t="e">
        <f>IF(AND(Q982&gt;=Chart!$F$2,Q982&lt;=Chart!$F$3),S982,#N/A)</f>
        <v>#N/A</v>
      </c>
      <c r="AB982" t="e">
        <f>IF(AND(Q982&gt;=Chart!$F$2,Q982&lt;=Chart!$F$3),T982,#N/A)</f>
        <v>#N/A</v>
      </c>
      <c r="AC982" t="e">
        <f>IF(AND(Q982&gt;=Chart!$F$2,Q982&lt;=Chart!$F$3),U982,#N/A)</f>
        <v>#N/A</v>
      </c>
      <c r="AD982" t="e">
        <f>IF(AND(Q982&gt;=Chart!$F$2,Q982&lt;=Chart!$F$3),V982,#N/A)</f>
        <v>#N/A</v>
      </c>
      <c r="AE982" t="e">
        <f>IF(AND(Q982&gt;=Chart!$F$2,Q982&lt;=Chart!$F$3),I982,#N/A)</f>
        <v>#N/A</v>
      </c>
      <c r="AF982" t="e">
        <f>IF(AND(Q982&gt;=Chart!$F$2,Q982&lt;=Chart!$F$3),H982/100,#N/A)</f>
        <v>#N/A</v>
      </c>
      <c r="AG982" t="e">
        <f>IF(AND(Q982&gt;=Chart!$F$2,Q982&lt;=Chart!$F$3),W982/100,#N/A)</f>
        <v>#N/A</v>
      </c>
    </row>
    <row r="983" spans="1:33" x14ac:dyDescent="0.25">
      <c r="A983">
        <v>1493904600</v>
      </c>
      <c r="B983">
        <f>INDEX('Daily Data ADJ'!$1:$1048576,MATCH(Calc!$A983,'Daily Data ADJ'!$A:$A,0),MATCH("SPY, CBOE BZX: Close",'Daily Data ADJ'!$1:$1,0))</f>
        <v>215.96758965999999</v>
      </c>
      <c r="C983">
        <f>INDEX('Daily Data ADJ'!$1:$1048576,MATCH(Calc!$A983,'Daily Data ADJ'!$A:$A,0),MATCH("EFFR, FRED: Close",'Daily Data ADJ'!$1:$1,0))</f>
        <v>0.91</v>
      </c>
      <c r="D983" t="str">
        <f>INDEX('Daily Data ADJ'!$1:$1048576,MATCH(Calc!$A983,'Daily Data ADJ'!$A:$A,1),MATCH("SOFR, FRED: Close",'Daily Data ADJ'!$1:$1,0))</f>
        <v>NaN</v>
      </c>
      <c r="E983">
        <f>INDEX('Daily Data ADJ'!$1:$1048576,MATCH(Calc!$A983,'Daily Data ADJ'!$A:$A,0),MATCH("UPRO, CBOE BZX: Close",'Daily Data ADJ'!$1:$1,0))</f>
        <v>16.245251769999999</v>
      </c>
      <c r="F983">
        <f>INDEX('Daily Data ADJ'!$1:$1048576,MATCH(Calc!$A983,'Daily Data ADJ'!$A:$A,0),MATCH("ES1!, CME_MINI: Close",'Daily Data ADJ'!$1:$1,0))</f>
        <v>2385.5</v>
      </c>
      <c r="G983">
        <f>INDEX('Daily Data ADJ'!$1:$1048576,MATCH(Calc!$A983,'Daily Data ADJ'!$A:$A,0),MATCH("ES2!, CME_MINI: Close",'Daily Data ADJ'!$1:$1,0))</f>
        <v>2383</v>
      </c>
      <c r="H983">
        <f>INDEX('QUANDL MULTPL SP500_DIV_YIELD_M'!$A:$G,MATCH(Calc!$A983,'QUANDL MULTPL SP500_DIV_YIELD_M'!$A:$A,1),MATCH('QUANDL MULTPL SP500_DIV_YIELD_M'!$E$1,'QUANDL MULTPL SP500_DIV_YIELD_M'!$A$1:$G$1,0))</f>
        <v>1.98</v>
      </c>
      <c r="I983" s="5">
        <f t="shared" si="90"/>
        <v>1.5614591907239864E-2</v>
      </c>
      <c r="J983" s="1">
        <f>A983/24/60/60+DATE(1970,1,1)</f>
        <v>42859.5625</v>
      </c>
      <c r="K983" s="3">
        <f t="shared" si="93"/>
        <v>1</v>
      </c>
      <c r="L983" s="6">
        <f>(1+Chart!$F$4)^(1/(365/K983))-1</f>
        <v>6.6592785027408397E-5</v>
      </c>
      <c r="M983" s="6">
        <f t="shared" si="94"/>
        <v>2.4819060010727867E-5</v>
      </c>
      <c r="N983" s="6">
        <f t="shared" si="95"/>
        <v>4.2450047594844165E-5</v>
      </c>
      <c r="O983">
        <f>O982*(B983/B982)</f>
        <v>215.96758966000155</v>
      </c>
      <c r="P983">
        <f t="shared" si="91"/>
        <v>2017</v>
      </c>
      <c r="Q983" s="1">
        <f t="shared" si="92"/>
        <v>42859.5625</v>
      </c>
      <c r="R983">
        <f>IF(B984="",R982,IF(Q983&gt;=Chart!$F$2,E983,0))</f>
        <v>0</v>
      </c>
      <c r="S983">
        <f>IF(B984="",S982,IFERROR(IF(AND(R983&gt;0,R982=0),R983,(1+(B984/B983-1)*Calc!$Z$1)*S982),0))</f>
        <v>0</v>
      </c>
      <c r="T983">
        <f>IF(B984="",T982,IFERROR(IF(AND(R983&gt;0,R982=0),R983,(1+(B984/B983-1)*Calc!$Z$1-L984)*T982),0))</f>
        <v>0</v>
      </c>
      <c r="U983">
        <f>IF(B984="",U982,IFERROR(IF(AND(R983&gt;0,R982=0),R983,(1+(B984/B983-1)*Calc!$Z$1-M984*2)*U982),0))</f>
        <v>0</v>
      </c>
      <c r="V983">
        <f>IF(B984="",V982,IFERROR(IF(AND(R983&gt;0,R982=0),R983,(1+(B984/B983-1)*Calc!$Z$1-N984*2)*V982),0))</f>
        <v>0</v>
      </c>
      <c r="W983">
        <f>IF(ISNUMBER(C983),C983,W982)</f>
        <v>0.91</v>
      </c>
      <c r="Y983" s="1" t="e">
        <f>IF(AND(Q983&gt;=Chart!$F$2,Q983&lt;=Chart!$F$3),Q983,#N/A)</f>
        <v>#N/A</v>
      </c>
      <c r="Z983" t="e">
        <f>IF(AND(Q983&gt;=Chart!$F$2,Q983&lt;=Chart!$F$3),R983,#N/A)</f>
        <v>#N/A</v>
      </c>
      <c r="AA983" t="e">
        <f>IF(AND(Q983&gt;=Chart!$F$2,Q983&lt;=Chart!$F$3),S983,#N/A)</f>
        <v>#N/A</v>
      </c>
      <c r="AB983" t="e">
        <f>IF(AND(Q983&gt;=Chart!$F$2,Q983&lt;=Chart!$F$3),T983,#N/A)</f>
        <v>#N/A</v>
      </c>
      <c r="AC983" t="e">
        <f>IF(AND(Q983&gt;=Chart!$F$2,Q983&lt;=Chart!$F$3),U983,#N/A)</f>
        <v>#N/A</v>
      </c>
      <c r="AD983" t="e">
        <f>IF(AND(Q983&gt;=Chart!$F$2,Q983&lt;=Chart!$F$3),V983,#N/A)</f>
        <v>#N/A</v>
      </c>
      <c r="AE983" t="e">
        <f>IF(AND(Q983&gt;=Chart!$F$2,Q983&lt;=Chart!$F$3),I983,#N/A)</f>
        <v>#N/A</v>
      </c>
      <c r="AF983" t="e">
        <f>IF(AND(Q983&gt;=Chart!$F$2,Q983&lt;=Chart!$F$3),H983/100,#N/A)</f>
        <v>#N/A</v>
      </c>
      <c r="AG983" t="e">
        <f>IF(AND(Q983&gt;=Chart!$F$2,Q983&lt;=Chart!$F$3),W983/100,#N/A)</f>
        <v>#N/A</v>
      </c>
    </row>
    <row r="984" spans="1:33" x14ac:dyDescent="0.25">
      <c r="A984">
        <v>1493991000</v>
      </c>
      <c r="B984">
        <f>INDEX('Daily Data ADJ'!$1:$1048576,MATCH(Calc!$A984,'Daily Data ADJ'!$A:$A,0),MATCH("SPY, CBOE BZX: Close",'Daily Data ADJ'!$1:$1,0))</f>
        <v>216.81785575999999</v>
      </c>
      <c r="C984">
        <f>INDEX('Daily Data ADJ'!$1:$1048576,MATCH(Calc!$A984,'Daily Data ADJ'!$A:$A,0),MATCH("EFFR, FRED: Close",'Daily Data ADJ'!$1:$1,0))</f>
        <v>0.91</v>
      </c>
      <c r="D984" t="str">
        <f>INDEX('Daily Data ADJ'!$1:$1048576,MATCH(Calc!$A984,'Daily Data ADJ'!$A:$A,1),MATCH("SOFR, FRED: Close",'Daily Data ADJ'!$1:$1,0))</f>
        <v>NaN</v>
      </c>
      <c r="E984">
        <f>INDEX('Daily Data ADJ'!$1:$1048576,MATCH(Calc!$A984,'Daily Data ADJ'!$A:$A,0),MATCH("UPRO, CBOE BZX: Close",'Daily Data ADJ'!$1:$1,0))</f>
        <v>16.449687999999998</v>
      </c>
      <c r="F984">
        <f>INDEX('Daily Data ADJ'!$1:$1048576,MATCH(Calc!$A984,'Daily Data ADJ'!$A:$A,0),MATCH("ES1!, CME_MINI: Close",'Daily Data ADJ'!$1:$1,0))</f>
        <v>2397.75</v>
      </c>
      <c r="G984">
        <f>INDEX('Daily Data ADJ'!$1:$1048576,MATCH(Calc!$A984,'Daily Data ADJ'!$A:$A,0),MATCH("ES2!, CME_MINI: Close",'Daily Data ADJ'!$1:$1,0))</f>
        <v>2395.25</v>
      </c>
      <c r="H984">
        <f>INDEX('QUANDL MULTPL SP500_DIV_YIELD_M'!$A:$G,MATCH(Calc!$A984,'QUANDL MULTPL SP500_DIV_YIELD_M'!$A:$A,1),MATCH('QUANDL MULTPL SP500_DIV_YIELD_M'!$E$1,'QUANDL MULTPL SP500_DIV_YIELD_M'!$A$1:$G$1,0))</f>
        <v>1.98</v>
      </c>
      <c r="I984" s="5">
        <f t="shared" si="90"/>
        <v>1.5635941525992639E-2</v>
      </c>
      <c r="J984" s="1">
        <f>A984/24/60/60+DATE(1970,1,1)</f>
        <v>42860.5625</v>
      </c>
      <c r="K984" s="3">
        <f t="shared" si="93"/>
        <v>1</v>
      </c>
      <c r="L984" s="6">
        <f>(1+Chart!$F$4)^(1/(365/K984))-1</f>
        <v>6.6592785027408397E-5</v>
      </c>
      <c r="M984" s="6">
        <f t="shared" si="94"/>
        <v>2.4819060010727867E-5</v>
      </c>
      <c r="N984" s="6">
        <f t="shared" si="95"/>
        <v>4.2507642253664102E-5</v>
      </c>
      <c r="O984">
        <f>O983*(B984/B983)</f>
        <v>216.81785576000155</v>
      </c>
      <c r="P984">
        <f t="shared" si="91"/>
        <v>2017</v>
      </c>
      <c r="Q984" s="1">
        <f t="shared" si="92"/>
        <v>42860.5625</v>
      </c>
      <c r="R984">
        <f>IF(B985="",R983,IF(Q984&gt;=Chart!$F$2,E984,0))</f>
        <v>0</v>
      </c>
      <c r="S984">
        <f>IF(B985="",S983,IFERROR(IF(AND(R984&gt;0,R983=0),R984,(1+(B985/B984-1)*Calc!$Z$1)*S983),0))</f>
        <v>0</v>
      </c>
      <c r="T984">
        <f>IF(B985="",T983,IFERROR(IF(AND(R984&gt;0,R983=0),R984,(1+(B985/B984-1)*Calc!$Z$1-L985)*T983),0))</f>
        <v>0</v>
      </c>
      <c r="U984">
        <f>IF(B985="",U983,IFERROR(IF(AND(R984&gt;0,R983=0),R984,(1+(B985/B984-1)*Calc!$Z$1-M985*2)*U983),0))</f>
        <v>0</v>
      </c>
      <c r="V984">
        <f>IF(B985="",V983,IFERROR(IF(AND(R984&gt;0,R983=0),R984,(1+(B985/B984-1)*Calc!$Z$1-N985*2)*V983),0))</f>
        <v>0</v>
      </c>
      <c r="W984">
        <f>IF(ISNUMBER(C984),C984,W983)</f>
        <v>0.91</v>
      </c>
      <c r="Y984" s="1" t="e">
        <f>IF(AND(Q984&gt;=Chart!$F$2,Q984&lt;=Chart!$F$3),Q984,#N/A)</f>
        <v>#N/A</v>
      </c>
      <c r="Z984" t="e">
        <f>IF(AND(Q984&gt;=Chart!$F$2,Q984&lt;=Chart!$F$3),R984,#N/A)</f>
        <v>#N/A</v>
      </c>
      <c r="AA984" t="e">
        <f>IF(AND(Q984&gt;=Chart!$F$2,Q984&lt;=Chart!$F$3),S984,#N/A)</f>
        <v>#N/A</v>
      </c>
      <c r="AB984" t="e">
        <f>IF(AND(Q984&gt;=Chart!$F$2,Q984&lt;=Chart!$F$3),T984,#N/A)</f>
        <v>#N/A</v>
      </c>
      <c r="AC984" t="e">
        <f>IF(AND(Q984&gt;=Chart!$F$2,Q984&lt;=Chart!$F$3),U984,#N/A)</f>
        <v>#N/A</v>
      </c>
      <c r="AD984" t="e">
        <f>IF(AND(Q984&gt;=Chart!$F$2,Q984&lt;=Chart!$F$3),V984,#N/A)</f>
        <v>#N/A</v>
      </c>
      <c r="AE984" t="e">
        <f>IF(AND(Q984&gt;=Chart!$F$2,Q984&lt;=Chart!$F$3),I984,#N/A)</f>
        <v>#N/A</v>
      </c>
      <c r="AF984" t="e">
        <f>IF(AND(Q984&gt;=Chart!$F$2,Q984&lt;=Chart!$F$3),H984/100,#N/A)</f>
        <v>#N/A</v>
      </c>
      <c r="AG984" t="e">
        <f>IF(AND(Q984&gt;=Chart!$F$2,Q984&lt;=Chart!$F$3),W984/100,#N/A)</f>
        <v>#N/A</v>
      </c>
    </row>
    <row r="985" spans="1:33" x14ac:dyDescent="0.25">
      <c r="A985">
        <v>1494250200</v>
      </c>
      <c r="B985">
        <f>INDEX('Daily Data ADJ'!$1:$1048576,MATCH(Calc!$A985,'Daily Data ADJ'!$A:$A,0),MATCH("SPY, CBOE BZX: Close",'Daily Data ADJ'!$1:$1,0))</f>
        <v>216.78167422999999</v>
      </c>
      <c r="C985">
        <f>INDEX('Daily Data ADJ'!$1:$1048576,MATCH(Calc!$A985,'Daily Data ADJ'!$A:$A,0),MATCH("EFFR, FRED: Close",'Daily Data ADJ'!$1:$1,0))</f>
        <v>0.91</v>
      </c>
      <c r="D985" t="str">
        <f>INDEX('Daily Data ADJ'!$1:$1048576,MATCH(Calc!$A985,'Daily Data ADJ'!$A:$A,1),MATCH("SOFR, FRED: Close",'Daily Data ADJ'!$1:$1,0))</f>
        <v>NaN</v>
      </c>
      <c r="E985">
        <f>INDEX('Daily Data ADJ'!$1:$1048576,MATCH(Calc!$A985,'Daily Data ADJ'!$A:$A,0),MATCH("UPRO, CBOE BZX: Close",'Daily Data ADJ'!$1:$1,0))</f>
        <v>16.439875090000001</v>
      </c>
      <c r="F985">
        <f>INDEX('Daily Data ADJ'!$1:$1048576,MATCH(Calc!$A985,'Daily Data ADJ'!$A:$A,0),MATCH("ES1!, CME_MINI: Close",'Daily Data ADJ'!$1:$1,0))</f>
        <v>2395</v>
      </c>
      <c r="G985">
        <f>INDEX('Daily Data ADJ'!$1:$1048576,MATCH(Calc!$A985,'Daily Data ADJ'!$A:$A,0),MATCH("ES2!, CME_MINI: Close",'Daily Data ADJ'!$1:$1,0))</f>
        <v>2392.5</v>
      </c>
      <c r="H985">
        <f>INDEX('QUANDL MULTPL SP500_DIV_YIELD_M'!$A:$G,MATCH(Calc!$A985,'QUANDL MULTPL SP500_DIV_YIELD_M'!$A:$A,1),MATCH('QUANDL MULTPL SP500_DIV_YIELD_M'!$E$1,'QUANDL MULTPL SP500_DIV_YIELD_M'!$A$1:$G$1,0))</f>
        <v>1.98</v>
      </c>
      <c r="I985" s="5">
        <f t="shared" si="90"/>
        <v>1.5631167735631737E-2</v>
      </c>
      <c r="J985" s="1">
        <f>A985/24/60/60+DATE(1970,1,1)</f>
        <v>42863.5625</v>
      </c>
      <c r="K985" s="3">
        <f t="shared" si="93"/>
        <v>3</v>
      </c>
      <c r="L985" s="6">
        <f>(1+Chart!$F$4)^(1/(365/K985))-1</f>
        <v>1.9979165917494157E-4</v>
      </c>
      <c r="M985" s="6">
        <f t="shared" si="94"/>
        <v>7.4459028004403294E-5</v>
      </c>
      <c r="N985" s="6">
        <f t="shared" si="95"/>
        <v>1.2748970994369557E-4</v>
      </c>
      <c r="O985">
        <f>O984*(B985/B984)</f>
        <v>216.78167423000156</v>
      </c>
      <c r="P985">
        <f t="shared" si="91"/>
        <v>2017</v>
      </c>
      <c r="Q985" s="1">
        <f t="shared" si="92"/>
        <v>42863.5625</v>
      </c>
      <c r="R985">
        <f>IF(B986="",R984,IF(Q985&gt;=Chart!$F$2,E985,0))</f>
        <v>0</v>
      </c>
      <c r="S985">
        <f>IF(B986="",S984,IFERROR(IF(AND(R985&gt;0,R984=0),R985,(1+(B986/B985-1)*Calc!$Z$1)*S984),0))</f>
        <v>0</v>
      </c>
      <c r="T985">
        <f>IF(B986="",T984,IFERROR(IF(AND(R985&gt;0,R984=0),R985,(1+(B986/B985-1)*Calc!$Z$1-L986)*T984),0))</f>
        <v>0</v>
      </c>
      <c r="U985">
        <f>IF(B986="",U984,IFERROR(IF(AND(R985&gt;0,R984=0),R985,(1+(B986/B985-1)*Calc!$Z$1-M986*2)*U984),0))</f>
        <v>0</v>
      </c>
      <c r="V985">
        <f>IF(B986="",V984,IFERROR(IF(AND(R985&gt;0,R984=0),R985,(1+(B986/B985-1)*Calc!$Z$1-N986*2)*V984),0))</f>
        <v>0</v>
      </c>
      <c r="W985">
        <f>IF(ISNUMBER(C985),C985,W984)</f>
        <v>0.91</v>
      </c>
      <c r="Y985" s="1" t="e">
        <f>IF(AND(Q985&gt;=Chart!$F$2,Q985&lt;=Chart!$F$3),Q985,#N/A)</f>
        <v>#N/A</v>
      </c>
      <c r="Z985" t="e">
        <f>IF(AND(Q985&gt;=Chart!$F$2,Q985&lt;=Chart!$F$3),R985,#N/A)</f>
        <v>#N/A</v>
      </c>
      <c r="AA985" t="e">
        <f>IF(AND(Q985&gt;=Chart!$F$2,Q985&lt;=Chart!$F$3),S985,#N/A)</f>
        <v>#N/A</v>
      </c>
      <c r="AB985" t="e">
        <f>IF(AND(Q985&gt;=Chart!$F$2,Q985&lt;=Chart!$F$3),T985,#N/A)</f>
        <v>#N/A</v>
      </c>
      <c r="AC985" t="e">
        <f>IF(AND(Q985&gt;=Chart!$F$2,Q985&lt;=Chart!$F$3),U985,#N/A)</f>
        <v>#N/A</v>
      </c>
      <c r="AD985" t="e">
        <f>IF(AND(Q985&gt;=Chart!$F$2,Q985&lt;=Chart!$F$3),V985,#N/A)</f>
        <v>#N/A</v>
      </c>
      <c r="AE985" t="e">
        <f>IF(AND(Q985&gt;=Chart!$F$2,Q985&lt;=Chart!$F$3),I985,#N/A)</f>
        <v>#N/A</v>
      </c>
      <c r="AF985" t="e">
        <f>IF(AND(Q985&gt;=Chart!$F$2,Q985&lt;=Chart!$F$3),H985/100,#N/A)</f>
        <v>#N/A</v>
      </c>
      <c r="AG985" t="e">
        <f>IF(AND(Q985&gt;=Chart!$F$2,Q985&lt;=Chart!$F$3),W985/100,#N/A)</f>
        <v>#N/A</v>
      </c>
    </row>
    <row r="986" spans="1:33" x14ac:dyDescent="0.25">
      <c r="A986">
        <v>1494336600</v>
      </c>
      <c r="B986">
        <f>INDEX('Daily Data ADJ'!$1:$1048576,MATCH(Calc!$A986,'Daily Data ADJ'!$A:$A,0),MATCH("SPY, CBOE BZX: Close",'Daily Data ADJ'!$1:$1,0))</f>
        <v>216.58267577999999</v>
      </c>
      <c r="C986">
        <f>INDEX('Daily Data ADJ'!$1:$1048576,MATCH(Calc!$A986,'Daily Data ADJ'!$A:$A,0),MATCH("EFFR, FRED: Close",'Daily Data ADJ'!$1:$1,0))</f>
        <v>0.91</v>
      </c>
      <c r="D986" t="str">
        <f>INDEX('Daily Data ADJ'!$1:$1048576,MATCH(Calc!$A986,'Daily Data ADJ'!$A:$A,1),MATCH("SOFR, FRED: Close",'Daily Data ADJ'!$1:$1,0))</f>
        <v>NaN</v>
      </c>
      <c r="E986">
        <f>INDEX('Daily Data ADJ'!$1:$1048576,MATCH(Calc!$A986,'Daily Data ADJ'!$A:$A,0),MATCH("UPRO, CBOE BZX: Close",'Daily Data ADJ'!$1:$1,0))</f>
        <v>16.395717009999998</v>
      </c>
      <c r="F986">
        <f>INDEX('Daily Data ADJ'!$1:$1048576,MATCH(Calc!$A986,'Daily Data ADJ'!$A:$A,0),MATCH("ES1!, CME_MINI: Close",'Daily Data ADJ'!$1:$1,0))</f>
        <v>2393.25</v>
      </c>
      <c r="G986">
        <f>INDEX('Daily Data ADJ'!$1:$1048576,MATCH(Calc!$A986,'Daily Data ADJ'!$A:$A,0),MATCH("ES2!, CME_MINI: Close",'Daily Data ADJ'!$1:$1,0))</f>
        <v>2390.75</v>
      </c>
      <c r="H986">
        <f>INDEX('QUANDL MULTPL SP500_DIV_YIELD_M'!$A:$G,MATCH(Calc!$A986,'QUANDL MULTPL SP500_DIV_YIELD_M'!$A:$A,1),MATCH('QUANDL MULTPL SP500_DIV_YIELD_M'!$E$1,'QUANDL MULTPL SP500_DIV_YIELD_M'!$A$1:$G$1,0))</f>
        <v>1.98</v>
      </c>
      <c r="I986" s="5">
        <f t="shared" si="90"/>
        <v>1.5628124165933024E-2</v>
      </c>
      <c r="J986" s="1">
        <f>A986/24/60/60+DATE(1970,1,1)</f>
        <v>42864.5625</v>
      </c>
      <c r="K986" s="3">
        <f t="shared" si="93"/>
        <v>1</v>
      </c>
      <c r="L986" s="6">
        <f>(1+Chart!$F$4)^(1/(365/K986))-1</f>
        <v>6.6592785027408397E-5</v>
      </c>
      <c r="M986" s="6">
        <f t="shared" si="94"/>
        <v>2.4819060010727867E-5</v>
      </c>
      <c r="N986" s="6">
        <f t="shared" si="95"/>
        <v>4.2486553577525399E-5</v>
      </c>
      <c r="O986">
        <f>O985*(B986/B985)</f>
        <v>216.58267578000155</v>
      </c>
      <c r="P986">
        <f t="shared" si="91"/>
        <v>2017</v>
      </c>
      <c r="Q986" s="1">
        <f t="shared" si="92"/>
        <v>42864.5625</v>
      </c>
      <c r="R986">
        <f>IF(B987="",R985,IF(Q986&gt;=Chart!$F$2,E986,0))</f>
        <v>0</v>
      </c>
      <c r="S986">
        <f>IF(B987="",S985,IFERROR(IF(AND(R986&gt;0,R985=0),R986,(1+(B987/B986-1)*Calc!$Z$1)*S985),0))</f>
        <v>0</v>
      </c>
      <c r="T986">
        <f>IF(B987="",T985,IFERROR(IF(AND(R986&gt;0,R985=0),R986,(1+(B987/B986-1)*Calc!$Z$1-L987)*T985),0))</f>
        <v>0</v>
      </c>
      <c r="U986">
        <f>IF(B987="",U985,IFERROR(IF(AND(R986&gt;0,R985=0),R986,(1+(B987/B986-1)*Calc!$Z$1-M987*2)*U985),0))</f>
        <v>0</v>
      </c>
      <c r="V986">
        <f>IF(B987="",V985,IFERROR(IF(AND(R986&gt;0,R985=0),R986,(1+(B987/B986-1)*Calc!$Z$1-N987*2)*V985),0))</f>
        <v>0</v>
      </c>
      <c r="W986">
        <f>IF(ISNUMBER(C986),C986,W985)</f>
        <v>0.91</v>
      </c>
      <c r="Y986" s="1" t="e">
        <f>IF(AND(Q986&gt;=Chart!$F$2,Q986&lt;=Chart!$F$3),Q986,#N/A)</f>
        <v>#N/A</v>
      </c>
      <c r="Z986" t="e">
        <f>IF(AND(Q986&gt;=Chart!$F$2,Q986&lt;=Chart!$F$3),R986,#N/A)</f>
        <v>#N/A</v>
      </c>
      <c r="AA986" t="e">
        <f>IF(AND(Q986&gt;=Chart!$F$2,Q986&lt;=Chart!$F$3),S986,#N/A)</f>
        <v>#N/A</v>
      </c>
      <c r="AB986" t="e">
        <f>IF(AND(Q986&gt;=Chart!$F$2,Q986&lt;=Chart!$F$3),T986,#N/A)</f>
        <v>#N/A</v>
      </c>
      <c r="AC986" t="e">
        <f>IF(AND(Q986&gt;=Chart!$F$2,Q986&lt;=Chart!$F$3),U986,#N/A)</f>
        <v>#N/A</v>
      </c>
      <c r="AD986" t="e">
        <f>IF(AND(Q986&gt;=Chart!$F$2,Q986&lt;=Chart!$F$3),V986,#N/A)</f>
        <v>#N/A</v>
      </c>
      <c r="AE986" t="e">
        <f>IF(AND(Q986&gt;=Chart!$F$2,Q986&lt;=Chart!$F$3),I986,#N/A)</f>
        <v>#N/A</v>
      </c>
      <c r="AF986" t="e">
        <f>IF(AND(Q986&gt;=Chart!$F$2,Q986&lt;=Chart!$F$3),H986/100,#N/A)</f>
        <v>#N/A</v>
      </c>
      <c r="AG986" t="e">
        <f>IF(AND(Q986&gt;=Chart!$F$2,Q986&lt;=Chart!$F$3),W986/100,#N/A)</f>
        <v>#N/A</v>
      </c>
    </row>
    <row r="987" spans="1:33" x14ac:dyDescent="0.25">
      <c r="A987">
        <v>1494423000</v>
      </c>
      <c r="B987">
        <f>INDEX('Daily Data ADJ'!$1:$1048576,MATCH(Calc!$A987,'Daily Data ADJ'!$A:$A,0),MATCH("SPY, CBOE BZX: Close",'Daily Data ADJ'!$1:$1,0))</f>
        <v>216.97162728999999</v>
      </c>
      <c r="C987">
        <f>INDEX('Daily Data ADJ'!$1:$1048576,MATCH(Calc!$A987,'Daily Data ADJ'!$A:$A,0),MATCH("EFFR, FRED: Close",'Daily Data ADJ'!$1:$1,0))</f>
        <v>0.91</v>
      </c>
      <c r="D987" t="str">
        <f>INDEX('Daily Data ADJ'!$1:$1048576,MATCH(Calc!$A987,'Daily Data ADJ'!$A:$A,1),MATCH("SOFR, FRED: Close",'Daily Data ADJ'!$1:$1,0))</f>
        <v>NaN</v>
      </c>
      <c r="E987">
        <f>INDEX('Daily Data ADJ'!$1:$1048576,MATCH(Calc!$A987,'Daily Data ADJ'!$A:$A,0),MATCH("UPRO, CBOE BZX: Close",'Daily Data ADJ'!$1:$1,0))</f>
        <v>16.47094865</v>
      </c>
      <c r="F987">
        <f>INDEX('Daily Data ADJ'!$1:$1048576,MATCH(Calc!$A987,'Daily Data ADJ'!$A:$A,0),MATCH("ES1!, CME_MINI: Close",'Daily Data ADJ'!$1:$1,0))</f>
        <v>2395.25</v>
      </c>
      <c r="G987">
        <f>INDEX('Daily Data ADJ'!$1:$1048576,MATCH(Calc!$A987,'Daily Data ADJ'!$A:$A,0),MATCH("ES2!, CME_MINI: Close",'Daily Data ADJ'!$1:$1,0))</f>
        <v>2392.75</v>
      </c>
      <c r="H987">
        <f>INDEX('QUANDL MULTPL SP500_DIV_YIELD_M'!$A:$G,MATCH(Calc!$A987,'QUANDL MULTPL SP500_DIV_YIELD_M'!$A:$A,1),MATCH('QUANDL MULTPL SP500_DIV_YIELD_M'!$E$1,'QUANDL MULTPL SP500_DIV_YIELD_M'!$A$1:$G$1,0))</f>
        <v>1.98</v>
      </c>
      <c r="I987" s="5">
        <f t="shared" si="90"/>
        <v>1.5631602168823713E-2</v>
      </c>
      <c r="J987" s="1">
        <f>A987/24/60/60+DATE(1970,1,1)</f>
        <v>42865.5625</v>
      </c>
      <c r="K987" s="3">
        <f t="shared" si="93"/>
        <v>1</v>
      </c>
      <c r="L987" s="6">
        <f>(1+Chart!$F$4)^(1/(365/K987))-1</f>
        <v>6.6592785027408397E-5</v>
      </c>
      <c r="M987" s="6">
        <f t="shared" si="94"/>
        <v>2.4819060010727867E-5</v>
      </c>
      <c r="N987" s="6">
        <f t="shared" si="95"/>
        <v>4.2495936109832044E-5</v>
      </c>
      <c r="O987">
        <f>O986*(B987/B986)</f>
        <v>216.97162729000155</v>
      </c>
      <c r="P987">
        <f t="shared" si="91"/>
        <v>2017</v>
      </c>
      <c r="Q987" s="1">
        <f t="shared" si="92"/>
        <v>42865.5625</v>
      </c>
      <c r="R987">
        <f>IF(B988="",R986,IF(Q987&gt;=Chart!$F$2,E987,0))</f>
        <v>0</v>
      </c>
      <c r="S987">
        <f>IF(B988="",S986,IFERROR(IF(AND(R987&gt;0,R986=0),R987,(1+(B988/B987-1)*Calc!$Z$1)*S986),0))</f>
        <v>0</v>
      </c>
      <c r="T987">
        <f>IF(B988="",T986,IFERROR(IF(AND(R987&gt;0,R986=0),R987,(1+(B988/B987-1)*Calc!$Z$1-L988)*T986),0))</f>
        <v>0</v>
      </c>
      <c r="U987">
        <f>IF(B988="",U986,IFERROR(IF(AND(R987&gt;0,R986=0),R987,(1+(B988/B987-1)*Calc!$Z$1-M988*2)*U986),0))</f>
        <v>0</v>
      </c>
      <c r="V987">
        <f>IF(B988="",V986,IFERROR(IF(AND(R987&gt;0,R986=0),R987,(1+(B988/B987-1)*Calc!$Z$1-N988*2)*V986),0))</f>
        <v>0</v>
      </c>
      <c r="W987">
        <f>IF(ISNUMBER(C987),C987,W986)</f>
        <v>0.91</v>
      </c>
      <c r="Y987" s="1" t="e">
        <f>IF(AND(Q987&gt;=Chart!$F$2,Q987&lt;=Chart!$F$3),Q987,#N/A)</f>
        <v>#N/A</v>
      </c>
      <c r="Z987" t="e">
        <f>IF(AND(Q987&gt;=Chart!$F$2,Q987&lt;=Chart!$F$3),R987,#N/A)</f>
        <v>#N/A</v>
      </c>
      <c r="AA987" t="e">
        <f>IF(AND(Q987&gt;=Chart!$F$2,Q987&lt;=Chart!$F$3),S987,#N/A)</f>
        <v>#N/A</v>
      </c>
      <c r="AB987" t="e">
        <f>IF(AND(Q987&gt;=Chart!$F$2,Q987&lt;=Chart!$F$3),T987,#N/A)</f>
        <v>#N/A</v>
      </c>
      <c r="AC987" t="e">
        <f>IF(AND(Q987&gt;=Chart!$F$2,Q987&lt;=Chart!$F$3),U987,#N/A)</f>
        <v>#N/A</v>
      </c>
      <c r="AD987" t="e">
        <f>IF(AND(Q987&gt;=Chart!$F$2,Q987&lt;=Chart!$F$3),V987,#N/A)</f>
        <v>#N/A</v>
      </c>
      <c r="AE987" t="e">
        <f>IF(AND(Q987&gt;=Chart!$F$2,Q987&lt;=Chart!$F$3),I987,#N/A)</f>
        <v>#N/A</v>
      </c>
      <c r="AF987" t="e">
        <f>IF(AND(Q987&gt;=Chart!$F$2,Q987&lt;=Chart!$F$3),H987/100,#N/A)</f>
        <v>#N/A</v>
      </c>
      <c r="AG987" t="e">
        <f>IF(AND(Q987&gt;=Chart!$F$2,Q987&lt;=Chart!$F$3),W987/100,#N/A)</f>
        <v>#N/A</v>
      </c>
    </row>
    <row r="988" spans="1:33" x14ac:dyDescent="0.25">
      <c r="A988">
        <v>1494509400</v>
      </c>
      <c r="B988">
        <f>INDEX('Daily Data ADJ'!$1:$1048576,MATCH(Calc!$A988,'Daily Data ADJ'!$A:$A,0),MATCH("SPY, CBOE BZX: Close",'Daily Data ADJ'!$1:$1,0))</f>
        <v>216.52840347</v>
      </c>
      <c r="C988">
        <f>INDEX('Daily Data ADJ'!$1:$1048576,MATCH(Calc!$A988,'Daily Data ADJ'!$A:$A,0),MATCH("EFFR, FRED: Close",'Daily Data ADJ'!$1:$1,0))</f>
        <v>0.91</v>
      </c>
      <c r="D988" t="str">
        <f>INDEX('Daily Data ADJ'!$1:$1048576,MATCH(Calc!$A988,'Daily Data ADJ'!$A:$A,1),MATCH("SOFR, FRED: Close",'Daily Data ADJ'!$1:$1,0))</f>
        <v>NaN</v>
      </c>
      <c r="E988">
        <f>INDEX('Daily Data ADJ'!$1:$1048576,MATCH(Calc!$A988,'Daily Data ADJ'!$A:$A,0),MATCH("UPRO, CBOE BZX: Close",'Daily Data ADJ'!$1:$1,0))</f>
        <v>16.380997650000001</v>
      </c>
      <c r="F988">
        <f>INDEX('Daily Data ADJ'!$1:$1048576,MATCH(Calc!$A988,'Daily Data ADJ'!$A:$A,0),MATCH("ES1!, CME_MINI: Close",'Daily Data ADJ'!$1:$1,0))</f>
        <v>2391</v>
      </c>
      <c r="G988">
        <f>INDEX('Daily Data ADJ'!$1:$1048576,MATCH(Calc!$A988,'Daily Data ADJ'!$A:$A,0),MATCH("ES2!, CME_MINI: Close",'Daily Data ADJ'!$1:$1,0))</f>
        <v>2388.5</v>
      </c>
      <c r="H988">
        <f>INDEX('QUANDL MULTPL SP500_DIV_YIELD_M'!$A:$G,MATCH(Calc!$A988,'QUANDL MULTPL SP500_DIV_YIELD_M'!$A:$A,1),MATCH('QUANDL MULTPL SP500_DIV_YIELD_M'!$E$1,'QUANDL MULTPL SP500_DIV_YIELD_M'!$A$1:$G$1,0))</f>
        <v>1.98</v>
      </c>
      <c r="I988" s="5">
        <f t="shared" si="90"/>
        <v>1.5624204468685579E-2</v>
      </c>
      <c r="J988" s="1">
        <f>A988/24/60/60+DATE(1970,1,1)</f>
        <v>42866.5625</v>
      </c>
      <c r="K988" s="3">
        <f t="shared" si="93"/>
        <v>1</v>
      </c>
      <c r="L988" s="6">
        <f>(1+Chart!$F$4)^(1/(365/K988))-1</f>
        <v>6.6592785027408397E-5</v>
      </c>
      <c r="M988" s="6">
        <f t="shared" si="94"/>
        <v>2.4819060010727867E-5</v>
      </c>
      <c r="N988" s="6">
        <f t="shared" si="95"/>
        <v>4.2475979457723412E-5</v>
      </c>
      <c r="O988">
        <f>O987*(B988/B987)</f>
        <v>216.52840347000156</v>
      </c>
      <c r="P988">
        <f t="shared" si="91"/>
        <v>2017</v>
      </c>
      <c r="Q988" s="1">
        <f t="shared" si="92"/>
        <v>42866.5625</v>
      </c>
      <c r="R988">
        <f>IF(B989="",R987,IF(Q988&gt;=Chart!$F$2,E988,0))</f>
        <v>0</v>
      </c>
      <c r="S988">
        <f>IF(B989="",S987,IFERROR(IF(AND(R988&gt;0,R987=0),R988,(1+(B989/B988-1)*Calc!$Z$1)*S987),0))</f>
        <v>0</v>
      </c>
      <c r="T988">
        <f>IF(B989="",T987,IFERROR(IF(AND(R988&gt;0,R987=0),R988,(1+(B989/B988-1)*Calc!$Z$1-L989)*T987),0))</f>
        <v>0</v>
      </c>
      <c r="U988">
        <f>IF(B989="",U987,IFERROR(IF(AND(R988&gt;0,R987=0),R988,(1+(B989/B988-1)*Calc!$Z$1-M989*2)*U987),0))</f>
        <v>0</v>
      </c>
      <c r="V988">
        <f>IF(B989="",V987,IFERROR(IF(AND(R988&gt;0,R987=0),R988,(1+(B989/B988-1)*Calc!$Z$1-N989*2)*V987),0))</f>
        <v>0</v>
      </c>
      <c r="W988">
        <f>IF(ISNUMBER(C988),C988,W987)</f>
        <v>0.91</v>
      </c>
      <c r="Y988" s="1" t="e">
        <f>IF(AND(Q988&gt;=Chart!$F$2,Q988&lt;=Chart!$F$3),Q988,#N/A)</f>
        <v>#N/A</v>
      </c>
      <c r="Z988" t="e">
        <f>IF(AND(Q988&gt;=Chart!$F$2,Q988&lt;=Chart!$F$3),R988,#N/A)</f>
        <v>#N/A</v>
      </c>
      <c r="AA988" t="e">
        <f>IF(AND(Q988&gt;=Chart!$F$2,Q988&lt;=Chart!$F$3),S988,#N/A)</f>
        <v>#N/A</v>
      </c>
      <c r="AB988" t="e">
        <f>IF(AND(Q988&gt;=Chart!$F$2,Q988&lt;=Chart!$F$3),T988,#N/A)</f>
        <v>#N/A</v>
      </c>
      <c r="AC988" t="e">
        <f>IF(AND(Q988&gt;=Chart!$F$2,Q988&lt;=Chart!$F$3),U988,#N/A)</f>
        <v>#N/A</v>
      </c>
      <c r="AD988" t="e">
        <f>IF(AND(Q988&gt;=Chart!$F$2,Q988&lt;=Chart!$F$3),V988,#N/A)</f>
        <v>#N/A</v>
      </c>
      <c r="AE988" t="e">
        <f>IF(AND(Q988&gt;=Chart!$F$2,Q988&lt;=Chart!$F$3),I988,#N/A)</f>
        <v>#N/A</v>
      </c>
      <c r="AF988" t="e">
        <f>IF(AND(Q988&gt;=Chart!$F$2,Q988&lt;=Chart!$F$3),H988/100,#N/A)</f>
        <v>#N/A</v>
      </c>
      <c r="AG988" t="e">
        <f>IF(AND(Q988&gt;=Chart!$F$2,Q988&lt;=Chart!$F$3),W988/100,#N/A)</f>
        <v>#N/A</v>
      </c>
    </row>
    <row r="989" spans="1:33" x14ac:dyDescent="0.25">
      <c r="A989">
        <v>1494595800</v>
      </c>
      <c r="B989">
        <f>INDEX('Daily Data ADJ'!$1:$1048576,MATCH(Calc!$A989,'Daily Data ADJ'!$A:$A,0),MATCH("SPY, CBOE BZX: Close",'Daily Data ADJ'!$1:$1,0))</f>
        <v>216.16658810999999</v>
      </c>
      <c r="C989">
        <f>INDEX('Daily Data ADJ'!$1:$1048576,MATCH(Calc!$A989,'Daily Data ADJ'!$A:$A,0),MATCH("EFFR, FRED: Close",'Daily Data ADJ'!$1:$1,0))</f>
        <v>0.91</v>
      </c>
      <c r="D989" t="str">
        <f>INDEX('Daily Data ADJ'!$1:$1048576,MATCH(Calc!$A989,'Daily Data ADJ'!$A:$A,1),MATCH("SOFR, FRED: Close",'Daily Data ADJ'!$1:$1,0))</f>
        <v>NaN</v>
      </c>
      <c r="E989">
        <f>INDEX('Daily Data ADJ'!$1:$1048576,MATCH(Calc!$A989,'Daily Data ADJ'!$A:$A,0),MATCH("UPRO, CBOE BZX: Close",'Daily Data ADJ'!$1:$1,0))</f>
        <v>16.299222759999999</v>
      </c>
      <c r="F989">
        <f>INDEX('Daily Data ADJ'!$1:$1048576,MATCH(Calc!$A989,'Daily Data ADJ'!$A:$A,0),MATCH("ES1!, CME_MINI: Close",'Daily Data ADJ'!$1:$1,0))</f>
        <v>2388.75</v>
      </c>
      <c r="G989">
        <f>INDEX('Daily Data ADJ'!$1:$1048576,MATCH(Calc!$A989,'Daily Data ADJ'!$A:$A,0),MATCH("ES2!, CME_MINI: Close",'Daily Data ADJ'!$1:$1,0))</f>
        <v>2386</v>
      </c>
      <c r="H989">
        <f>INDEX('QUANDL MULTPL SP500_DIV_YIELD_M'!$A:$G,MATCH(Calc!$A989,'QUANDL MULTPL SP500_DIV_YIELD_M'!$A:$A,1),MATCH('QUANDL MULTPL SP500_DIV_YIELD_M'!$E$1,'QUANDL MULTPL SP500_DIV_YIELD_M'!$A$1:$G$1,0))</f>
        <v>1.98</v>
      </c>
      <c r="I989" s="5">
        <f t="shared" si="90"/>
        <v>1.5203026987332849E-2</v>
      </c>
      <c r="J989" s="1">
        <f>A989/24/60/60+DATE(1970,1,1)</f>
        <v>42867.5625</v>
      </c>
      <c r="K989" s="3">
        <f t="shared" si="93"/>
        <v>1</v>
      </c>
      <c r="L989" s="6">
        <f>(1+Chart!$F$4)^(1/(365/K989))-1</f>
        <v>6.6592785027408397E-5</v>
      </c>
      <c r="M989" s="6">
        <f t="shared" si="94"/>
        <v>2.4819060010727867E-5</v>
      </c>
      <c r="N989" s="6">
        <f t="shared" si="95"/>
        <v>4.1339536865026005E-5</v>
      </c>
      <c r="O989">
        <f>O988*(B989/B988)</f>
        <v>216.16658811000156</v>
      </c>
      <c r="P989">
        <f t="shared" si="91"/>
        <v>2017</v>
      </c>
      <c r="Q989" s="1">
        <f t="shared" si="92"/>
        <v>42867.5625</v>
      </c>
      <c r="R989">
        <f>IF(B990="",R988,IF(Q989&gt;=Chart!$F$2,E989,0))</f>
        <v>0</v>
      </c>
      <c r="S989">
        <f>IF(B990="",S988,IFERROR(IF(AND(R989&gt;0,R988=0),R989,(1+(B990/B989-1)*Calc!$Z$1)*S988),0))</f>
        <v>0</v>
      </c>
      <c r="T989">
        <f>IF(B990="",T988,IFERROR(IF(AND(R989&gt;0,R988=0),R989,(1+(B990/B989-1)*Calc!$Z$1-L990)*T988),0))</f>
        <v>0</v>
      </c>
      <c r="U989">
        <f>IF(B990="",U988,IFERROR(IF(AND(R989&gt;0,R988=0),R989,(1+(B990/B989-1)*Calc!$Z$1-M990*2)*U988),0))</f>
        <v>0</v>
      </c>
      <c r="V989">
        <f>IF(B990="",V988,IFERROR(IF(AND(R989&gt;0,R988=0),R989,(1+(B990/B989-1)*Calc!$Z$1-N990*2)*V988),0))</f>
        <v>0</v>
      </c>
      <c r="W989">
        <f>IF(ISNUMBER(C989),C989,W988)</f>
        <v>0.91</v>
      </c>
      <c r="Y989" s="1" t="e">
        <f>IF(AND(Q989&gt;=Chart!$F$2,Q989&lt;=Chart!$F$3),Q989,#N/A)</f>
        <v>#N/A</v>
      </c>
      <c r="Z989" t="e">
        <f>IF(AND(Q989&gt;=Chart!$F$2,Q989&lt;=Chart!$F$3),R989,#N/A)</f>
        <v>#N/A</v>
      </c>
      <c r="AA989" t="e">
        <f>IF(AND(Q989&gt;=Chart!$F$2,Q989&lt;=Chart!$F$3),S989,#N/A)</f>
        <v>#N/A</v>
      </c>
      <c r="AB989" t="e">
        <f>IF(AND(Q989&gt;=Chart!$F$2,Q989&lt;=Chart!$F$3),T989,#N/A)</f>
        <v>#N/A</v>
      </c>
      <c r="AC989" t="e">
        <f>IF(AND(Q989&gt;=Chart!$F$2,Q989&lt;=Chart!$F$3),U989,#N/A)</f>
        <v>#N/A</v>
      </c>
      <c r="AD989" t="e">
        <f>IF(AND(Q989&gt;=Chart!$F$2,Q989&lt;=Chart!$F$3),V989,#N/A)</f>
        <v>#N/A</v>
      </c>
      <c r="AE989" t="e">
        <f>IF(AND(Q989&gt;=Chart!$F$2,Q989&lt;=Chart!$F$3),I989,#N/A)</f>
        <v>#N/A</v>
      </c>
      <c r="AF989" t="e">
        <f>IF(AND(Q989&gt;=Chart!$F$2,Q989&lt;=Chart!$F$3),H989/100,#N/A)</f>
        <v>#N/A</v>
      </c>
      <c r="AG989" t="e">
        <f>IF(AND(Q989&gt;=Chart!$F$2,Q989&lt;=Chart!$F$3),W989/100,#N/A)</f>
        <v>#N/A</v>
      </c>
    </row>
    <row r="990" spans="1:33" x14ac:dyDescent="0.25">
      <c r="A990">
        <v>1494855000</v>
      </c>
      <c r="B990">
        <f>INDEX('Daily Data ADJ'!$1:$1048576,MATCH(Calc!$A990,'Daily Data ADJ'!$A:$A,0),MATCH("SPY, CBOE BZX: Close",'Daily Data ADJ'!$1:$1,0))</f>
        <v>217.36057880999999</v>
      </c>
      <c r="C990">
        <f>INDEX('Daily Data ADJ'!$1:$1048576,MATCH(Calc!$A990,'Daily Data ADJ'!$A:$A,0),MATCH("EFFR, FRED: Close",'Daily Data ADJ'!$1:$1,0))</f>
        <v>0.91</v>
      </c>
      <c r="D990" t="str">
        <f>INDEX('Daily Data ADJ'!$1:$1048576,MATCH(Calc!$A990,'Daily Data ADJ'!$A:$A,1),MATCH("SOFR, FRED: Close",'Daily Data ADJ'!$1:$1,0))</f>
        <v>NaN</v>
      </c>
      <c r="E990">
        <f>INDEX('Daily Data ADJ'!$1:$1048576,MATCH(Calc!$A990,'Daily Data ADJ'!$A:$A,0),MATCH("UPRO, CBOE BZX: Close",'Daily Data ADJ'!$1:$1,0))</f>
        <v>16.541274810000001</v>
      </c>
      <c r="F990">
        <f>INDEX('Daily Data ADJ'!$1:$1048576,MATCH(Calc!$A990,'Daily Data ADJ'!$A:$A,0),MATCH("ES1!, CME_MINI: Close",'Daily Data ADJ'!$1:$1,0))</f>
        <v>2398.5</v>
      </c>
      <c r="G990">
        <f>INDEX('Daily Data ADJ'!$1:$1048576,MATCH(Calc!$A990,'Daily Data ADJ'!$A:$A,0),MATCH("ES2!, CME_MINI: Close",'Daily Data ADJ'!$1:$1,0))</f>
        <v>2395.5</v>
      </c>
      <c r="H990">
        <f>INDEX('QUANDL MULTPL SP500_DIV_YIELD_M'!$A:$G,MATCH(Calc!$A990,'QUANDL MULTPL SP500_DIV_YIELD_M'!$A:$A,1),MATCH('QUANDL MULTPL SP500_DIV_YIELD_M'!$E$1,'QUANDL MULTPL SP500_DIV_YIELD_M'!$A$1:$G$1,0))</f>
        <v>1.98</v>
      </c>
      <c r="I990" s="5">
        <f t="shared" si="90"/>
        <v>1.4806251950679819E-2</v>
      </c>
      <c r="J990" s="1">
        <f>A990/24/60/60+DATE(1970,1,1)</f>
        <v>42870.5625</v>
      </c>
      <c r="K990" s="3">
        <f t="shared" si="93"/>
        <v>3</v>
      </c>
      <c r="L990" s="6">
        <f>(1+Chart!$F$4)^(1/(365/K990))-1</f>
        <v>1.9979165917494157E-4</v>
      </c>
      <c r="M990" s="6">
        <f t="shared" si="94"/>
        <v>7.4459028004403294E-5</v>
      </c>
      <c r="N990" s="6">
        <f t="shared" si="95"/>
        <v>1.2081038872935324E-4</v>
      </c>
      <c r="O990">
        <f>O989*(B990/B989)</f>
        <v>217.36057881000156</v>
      </c>
      <c r="P990">
        <f t="shared" si="91"/>
        <v>2017</v>
      </c>
      <c r="Q990" s="1">
        <f t="shared" si="92"/>
        <v>42870.5625</v>
      </c>
      <c r="R990">
        <f>IF(B991="",R989,IF(Q990&gt;=Chart!$F$2,E990,0))</f>
        <v>0</v>
      </c>
      <c r="S990">
        <f>IF(B991="",S989,IFERROR(IF(AND(R990&gt;0,R989=0),R990,(1+(B991/B990-1)*Calc!$Z$1)*S989),0))</f>
        <v>0</v>
      </c>
      <c r="T990">
        <f>IF(B991="",T989,IFERROR(IF(AND(R990&gt;0,R989=0),R990,(1+(B991/B990-1)*Calc!$Z$1-L991)*T989),0))</f>
        <v>0</v>
      </c>
      <c r="U990">
        <f>IF(B991="",U989,IFERROR(IF(AND(R990&gt;0,R989=0),R990,(1+(B991/B990-1)*Calc!$Z$1-M991*2)*U989),0))</f>
        <v>0</v>
      </c>
      <c r="V990">
        <f>IF(B991="",V989,IFERROR(IF(AND(R990&gt;0,R989=0),R990,(1+(B991/B990-1)*Calc!$Z$1-N991*2)*V989),0))</f>
        <v>0</v>
      </c>
      <c r="W990">
        <f>IF(ISNUMBER(C990),C990,W989)</f>
        <v>0.91</v>
      </c>
      <c r="Y990" s="1" t="e">
        <f>IF(AND(Q990&gt;=Chart!$F$2,Q990&lt;=Chart!$F$3),Q990,#N/A)</f>
        <v>#N/A</v>
      </c>
      <c r="Z990" t="e">
        <f>IF(AND(Q990&gt;=Chart!$F$2,Q990&lt;=Chart!$F$3),R990,#N/A)</f>
        <v>#N/A</v>
      </c>
      <c r="AA990" t="e">
        <f>IF(AND(Q990&gt;=Chart!$F$2,Q990&lt;=Chart!$F$3),S990,#N/A)</f>
        <v>#N/A</v>
      </c>
      <c r="AB990" t="e">
        <f>IF(AND(Q990&gt;=Chart!$F$2,Q990&lt;=Chart!$F$3),T990,#N/A)</f>
        <v>#N/A</v>
      </c>
      <c r="AC990" t="e">
        <f>IF(AND(Q990&gt;=Chart!$F$2,Q990&lt;=Chart!$F$3),U990,#N/A)</f>
        <v>#N/A</v>
      </c>
      <c r="AD990" t="e">
        <f>IF(AND(Q990&gt;=Chart!$F$2,Q990&lt;=Chart!$F$3),V990,#N/A)</f>
        <v>#N/A</v>
      </c>
      <c r="AE990" t="e">
        <f>IF(AND(Q990&gt;=Chart!$F$2,Q990&lt;=Chart!$F$3),I990,#N/A)</f>
        <v>#N/A</v>
      </c>
      <c r="AF990" t="e">
        <f>IF(AND(Q990&gt;=Chart!$F$2,Q990&lt;=Chart!$F$3),H990/100,#N/A)</f>
        <v>#N/A</v>
      </c>
      <c r="AG990" t="e">
        <f>IF(AND(Q990&gt;=Chart!$F$2,Q990&lt;=Chart!$F$3),W990/100,#N/A)</f>
        <v>#N/A</v>
      </c>
    </row>
    <row r="991" spans="1:33" x14ac:dyDescent="0.25">
      <c r="A991">
        <v>1494941400</v>
      </c>
      <c r="B991">
        <f>INDEX('Daily Data ADJ'!$1:$1048576,MATCH(Calc!$A991,'Daily Data ADJ'!$A:$A,0),MATCH("SPY, CBOE BZX: Close",'Daily Data ADJ'!$1:$1,0))</f>
        <v>217.16158035999999</v>
      </c>
      <c r="C991">
        <f>INDEX('Daily Data ADJ'!$1:$1048576,MATCH(Calc!$A991,'Daily Data ADJ'!$A:$A,0),MATCH("EFFR, FRED: Close",'Daily Data ADJ'!$1:$1,0))</f>
        <v>0.91</v>
      </c>
      <c r="D991" t="str">
        <f>INDEX('Daily Data ADJ'!$1:$1048576,MATCH(Calc!$A991,'Daily Data ADJ'!$A:$A,1),MATCH("SOFR, FRED: Close",'Daily Data ADJ'!$1:$1,0))</f>
        <v>NaN</v>
      </c>
      <c r="E991">
        <f>INDEX('Daily Data ADJ'!$1:$1048576,MATCH(Calc!$A991,'Daily Data ADJ'!$A:$A,0),MATCH("UPRO, CBOE BZX: Close",'Daily Data ADJ'!$1:$1,0))</f>
        <v>16.505293819999999</v>
      </c>
      <c r="F991">
        <f>INDEX('Daily Data ADJ'!$1:$1048576,MATCH(Calc!$A991,'Daily Data ADJ'!$A:$A,0),MATCH("ES1!, CME_MINI: Close",'Daily Data ADJ'!$1:$1,0))</f>
        <v>2397</v>
      </c>
      <c r="G991">
        <f>INDEX('Daily Data ADJ'!$1:$1048576,MATCH(Calc!$A991,'Daily Data ADJ'!$A:$A,0),MATCH("ES2!, CME_MINI: Close",'Daily Data ADJ'!$1:$1,0))</f>
        <v>2394.5</v>
      </c>
      <c r="H991">
        <f>INDEX('QUANDL MULTPL SP500_DIV_YIELD_M'!$A:$G,MATCH(Calc!$A991,'QUANDL MULTPL SP500_DIV_YIELD_M'!$A:$A,1),MATCH('QUANDL MULTPL SP500_DIV_YIELD_M'!$E$1,'QUANDL MULTPL SP500_DIV_YIELD_M'!$A$1:$G$1,0))</f>
        <v>1.98</v>
      </c>
      <c r="I991" s="5">
        <f t="shared" si="90"/>
        <v>1.5634640667776159E-2</v>
      </c>
      <c r="J991" s="1">
        <f>A991/24/60/60+DATE(1970,1,1)</f>
        <v>42871.5625</v>
      </c>
      <c r="K991" s="3">
        <f t="shared" si="93"/>
        <v>1</v>
      </c>
      <c r="L991" s="6">
        <f>(1+Chart!$F$4)^(1/(365/K991))-1</f>
        <v>6.6592785027408397E-5</v>
      </c>
      <c r="M991" s="6">
        <f t="shared" si="94"/>
        <v>2.4819060010727867E-5</v>
      </c>
      <c r="N991" s="6">
        <f t="shared" si="95"/>
        <v>4.2504132975684783E-5</v>
      </c>
      <c r="O991">
        <f>O990*(B991/B990)</f>
        <v>217.16158036000155</v>
      </c>
      <c r="P991">
        <f t="shared" si="91"/>
        <v>2017</v>
      </c>
      <c r="Q991" s="1">
        <f t="shared" si="92"/>
        <v>42871.5625</v>
      </c>
      <c r="R991">
        <f>IF(B992="",R990,IF(Q991&gt;=Chart!$F$2,E991,0))</f>
        <v>0</v>
      </c>
      <c r="S991">
        <f>IF(B992="",S990,IFERROR(IF(AND(R991&gt;0,R990=0),R991,(1+(B992/B991-1)*Calc!$Z$1)*S990),0))</f>
        <v>0</v>
      </c>
      <c r="T991">
        <f>IF(B992="",T990,IFERROR(IF(AND(R991&gt;0,R990=0),R991,(1+(B992/B991-1)*Calc!$Z$1-L992)*T990),0))</f>
        <v>0</v>
      </c>
      <c r="U991">
        <f>IF(B992="",U990,IFERROR(IF(AND(R991&gt;0,R990=0),R991,(1+(B992/B991-1)*Calc!$Z$1-M992*2)*U990),0))</f>
        <v>0</v>
      </c>
      <c r="V991">
        <f>IF(B992="",V990,IFERROR(IF(AND(R991&gt;0,R990=0),R991,(1+(B992/B991-1)*Calc!$Z$1-N992*2)*V990),0))</f>
        <v>0</v>
      </c>
      <c r="W991">
        <f>IF(ISNUMBER(C991),C991,W990)</f>
        <v>0.91</v>
      </c>
      <c r="Y991" s="1" t="e">
        <f>IF(AND(Q991&gt;=Chart!$F$2,Q991&lt;=Chart!$F$3),Q991,#N/A)</f>
        <v>#N/A</v>
      </c>
      <c r="Z991" t="e">
        <f>IF(AND(Q991&gt;=Chart!$F$2,Q991&lt;=Chart!$F$3),R991,#N/A)</f>
        <v>#N/A</v>
      </c>
      <c r="AA991" t="e">
        <f>IF(AND(Q991&gt;=Chart!$F$2,Q991&lt;=Chart!$F$3),S991,#N/A)</f>
        <v>#N/A</v>
      </c>
      <c r="AB991" t="e">
        <f>IF(AND(Q991&gt;=Chart!$F$2,Q991&lt;=Chart!$F$3),T991,#N/A)</f>
        <v>#N/A</v>
      </c>
      <c r="AC991" t="e">
        <f>IF(AND(Q991&gt;=Chart!$F$2,Q991&lt;=Chart!$F$3),U991,#N/A)</f>
        <v>#N/A</v>
      </c>
      <c r="AD991" t="e">
        <f>IF(AND(Q991&gt;=Chart!$F$2,Q991&lt;=Chart!$F$3),V991,#N/A)</f>
        <v>#N/A</v>
      </c>
      <c r="AE991" t="e">
        <f>IF(AND(Q991&gt;=Chart!$F$2,Q991&lt;=Chart!$F$3),I991,#N/A)</f>
        <v>#N/A</v>
      </c>
      <c r="AF991" t="e">
        <f>IF(AND(Q991&gt;=Chart!$F$2,Q991&lt;=Chart!$F$3),H991/100,#N/A)</f>
        <v>#N/A</v>
      </c>
      <c r="AG991" t="e">
        <f>IF(AND(Q991&gt;=Chart!$F$2,Q991&lt;=Chart!$F$3),W991/100,#N/A)</f>
        <v>#N/A</v>
      </c>
    </row>
    <row r="992" spans="1:33" x14ac:dyDescent="0.25">
      <c r="A992">
        <v>1495027800</v>
      </c>
      <c r="B992">
        <f>INDEX('Daily Data ADJ'!$1:$1048576,MATCH(Calc!$A992,'Daily Data ADJ'!$A:$A,0),MATCH("SPY, CBOE BZX: Close",'Daily Data ADJ'!$1:$1,0))</f>
        <v>213.30824675</v>
      </c>
      <c r="C992">
        <f>INDEX('Daily Data ADJ'!$1:$1048576,MATCH(Calc!$A992,'Daily Data ADJ'!$A:$A,0),MATCH("EFFR, FRED: Close",'Daily Data ADJ'!$1:$1,0))</f>
        <v>0.91</v>
      </c>
      <c r="D992" t="str">
        <f>INDEX('Daily Data ADJ'!$1:$1048576,MATCH(Calc!$A992,'Daily Data ADJ'!$A:$A,1),MATCH("SOFR, FRED: Close",'Daily Data ADJ'!$1:$1,0))</f>
        <v>NaN</v>
      </c>
      <c r="E992">
        <f>INDEX('Daily Data ADJ'!$1:$1048576,MATCH(Calc!$A992,'Daily Data ADJ'!$A:$A,0),MATCH("UPRO, CBOE BZX: Close",'Daily Data ADJ'!$1:$1,0))</f>
        <v>15.636852490000001</v>
      </c>
      <c r="F992">
        <f>INDEX('Daily Data ADJ'!$1:$1048576,MATCH(Calc!$A992,'Daily Data ADJ'!$A:$A,0),MATCH("ES1!, CME_MINI: Close",'Daily Data ADJ'!$1:$1,0))</f>
        <v>2357.5</v>
      </c>
      <c r="G992">
        <f>INDEX('Daily Data ADJ'!$1:$1048576,MATCH(Calc!$A992,'Daily Data ADJ'!$A:$A,0),MATCH("ES2!, CME_MINI: Close",'Daily Data ADJ'!$1:$1,0))</f>
        <v>2354.5</v>
      </c>
      <c r="H992">
        <f>INDEX('QUANDL MULTPL SP500_DIV_YIELD_M'!$A:$G,MATCH(Calc!$A992,'QUANDL MULTPL SP500_DIV_YIELD_M'!$A:$A,1),MATCH('QUANDL MULTPL SP500_DIV_YIELD_M'!$E$1,'QUANDL MULTPL SP500_DIV_YIELD_M'!$A$1:$G$1,0))</f>
        <v>1.98</v>
      </c>
      <c r="I992" s="5">
        <f t="shared" si="90"/>
        <v>1.471956996581765E-2</v>
      </c>
      <c r="J992" s="1">
        <f>A992/24/60/60+DATE(1970,1,1)</f>
        <v>42872.5625</v>
      </c>
      <c r="K992" s="3">
        <f t="shared" si="93"/>
        <v>1</v>
      </c>
      <c r="L992" s="6">
        <f>(1+Chart!$F$4)^(1/(365/K992))-1</f>
        <v>6.6592785027408397E-5</v>
      </c>
      <c r="M992" s="6">
        <f t="shared" si="94"/>
        <v>2.4819060010727867E-5</v>
      </c>
      <c r="N992" s="6">
        <f t="shared" si="95"/>
        <v>4.0034468678173951E-5</v>
      </c>
      <c r="O992">
        <f>O991*(B992/B991)</f>
        <v>213.30824675000153</v>
      </c>
      <c r="P992">
        <f t="shared" si="91"/>
        <v>2017</v>
      </c>
      <c r="Q992" s="1">
        <f t="shared" si="92"/>
        <v>42872.5625</v>
      </c>
      <c r="R992">
        <f>IF(B993="",R991,IF(Q992&gt;=Chart!$F$2,E992,0))</f>
        <v>0</v>
      </c>
      <c r="S992">
        <f>IF(B993="",S991,IFERROR(IF(AND(R992&gt;0,R991=0),R992,(1+(B993/B992-1)*Calc!$Z$1)*S991),0))</f>
        <v>0</v>
      </c>
      <c r="T992">
        <f>IF(B993="",T991,IFERROR(IF(AND(R992&gt;0,R991=0),R992,(1+(B993/B992-1)*Calc!$Z$1-L993)*T991),0))</f>
        <v>0</v>
      </c>
      <c r="U992">
        <f>IF(B993="",U991,IFERROR(IF(AND(R992&gt;0,R991=0),R992,(1+(B993/B992-1)*Calc!$Z$1-M993*2)*U991),0))</f>
        <v>0</v>
      </c>
      <c r="V992">
        <f>IF(B993="",V991,IFERROR(IF(AND(R992&gt;0,R991=0),R992,(1+(B993/B992-1)*Calc!$Z$1-N993*2)*V991),0))</f>
        <v>0</v>
      </c>
      <c r="W992">
        <f>IF(ISNUMBER(C992),C992,W991)</f>
        <v>0.91</v>
      </c>
      <c r="Y992" s="1" t="e">
        <f>IF(AND(Q992&gt;=Chart!$F$2,Q992&lt;=Chart!$F$3),Q992,#N/A)</f>
        <v>#N/A</v>
      </c>
      <c r="Z992" t="e">
        <f>IF(AND(Q992&gt;=Chart!$F$2,Q992&lt;=Chart!$F$3),R992,#N/A)</f>
        <v>#N/A</v>
      </c>
      <c r="AA992" t="e">
        <f>IF(AND(Q992&gt;=Chart!$F$2,Q992&lt;=Chart!$F$3),S992,#N/A)</f>
        <v>#N/A</v>
      </c>
      <c r="AB992" t="e">
        <f>IF(AND(Q992&gt;=Chart!$F$2,Q992&lt;=Chart!$F$3),T992,#N/A)</f>
        <v>#N/A</v>
      </c>
      <c r="AC992" t="e">
        <f>IF(AND(Q992&gt;=Chart!$F$2,Q992&lt;=Chart!$F$3),U992,#N/A)</f>
        <v>#N/A</v>
      </c>
      <c r="AD992" t="e">
        <f>IF(AND(Q992&gt;=Chart!$F$2,Q992&lt;=Chart!$F$3),V992,#N/A)</f>
        <v>#N/A</v>
      </c>
      <c r="AE992" t="e">
        <f>IF(AND(Q992&gt;=Chart!$F$2,Q992&lt;=Chart!$F$3),I992,#N/A)</f>
        <v>#N/A</v>
      </c>
      <c r="AF992" t="e">
        <f>IF(AND(Q992&gt;=Chart!$F$2,Q992&lt;=Chart!$F$3),H992/100,#N/A)</f>
        <v>#N/A</v>
      </c>
      <c r="AG992" t="e">
        <f>IF(AND(Q992&gt;=Chart!$F$2,Q992&lt;=Chart!$F$3),W992/100,#N/A)</f>
        <v>#N/A</v>
      </c>
    </row>
    <row r="993" spans="1:33" x14ac:dyDescent="0.25">
      <c r="A993">
        <v>1495114200</v>
      </c>
      <c r="B993">
        <f>INDEX('Daily Data ADJ'!$1:$1048576,MATCH(Calc!$A993,'Daily Data ADJ'!$A:$A,0),MATCH("SPY, CBOE BZX: Close",'Daily Data ADJ'!$1:$1,0))</f>
        <v>214.16755824000001</v>
      </c>
      <c r="C993">
        <f>INDEX('Daily Data ADJ'!$1:$1048576,MATCH(Calc!$A993,'Daily Data ADJ'!$A:$A,0),MATCH("EFFR, FRED: Close",'Daily Data ADJ'!$1:$1,0))</f>
        <v>0.91</v>
      </c>
      <c r="D993" t="str">
        <f>INDEX('Daily Data ADJ'!$1:$1048576,MATCH(Calc!$A993,'Daily Data ADJ'!$A:$A,1),MATCH("SOFR, FRED: Close",'Daily Data ADJ'!$1:$1,0))</f>
        <v>NaN</v>
      </c>
      <c r="E993">
        <f>INDEX('Daily Data ADJ'!$1:$1048576,MATCH(Calc!$A993,'Daily Data ADJ'!$A:$A,0),MATCH("UPRO, CBOE BZX: Close",'Daily Data ADJ'!$1:$1,0))</f>
        <v>15.79876546</v>
      </c>
      <c r="F993">
        <f>INDEX('Daily Data ADJ'!$1:$1048576,MATCH(Calc!$A993,'Daily Data ADJ'!$A:$A,0),MATCH("ES1!, CME_MINI: Close",'Daily Data ADJ'!$1:$1,0))</f>
        <v>2363.5</v>
      </c>
      <c r="G993">
        <f>INDEX('Daily Data ADJ'!$1:$1048576,MATCH(Calc!$A993,'Daily Data ADJ'!$A:$A,0),MATCH("ES2!, CME_MINI: Close",'Daily Data ADJ'!$1:$1,0))</f>
        <v>2360.5</v>
      </c>
      <c r="H993">
        <f>INDEX('QUANDL MULTPL SP500_DIV_YIELD_M'!$A:$G,MATCH(Calc!$A993,'QUANDL MULTPL SP500_DIV_YIELD_M'!$A:$A,1),MATCH('QUANDL MULTPL SP500_DIV_YIELD_M'!$E$1,'QUANDL MULTPL SP500_DIV_YIELD_M'!$A$1:$G$1,0))</f>
        <v>1.98</v>
      </c>
      <c r="I993" s="5">
        <f t="shared" si="90"/>
        <v>1.4732442625137579E-2</v>
      </c>
      <c r="J993" s="1">
        <f>A993/24/60/60+DATE(1970,1,1)</f>
        <v>42873.5625</v>
      </c>
      <c r="K993" s="3">
        <f t="shared" si="93"/>
        <v>1</v>
      </c>
      <c r="L993" s="6">
        <f>(1+Chart!$F$4)^(1/(365/K993))-1</f>
        <v>6.6592785027408397E-5</v>
      </c>
      <c r="M993" s="6">
        <f t="shared" si="94"/>
        <v>2.4819060010727867E-5</v>
      </c>
      <c r="N993" s="6">
        <f t="shared" si="95"/>
        <v>4.0069225816452558E-5</v>
      </c>
      <c r="O993">
        <f>O992*(B993/B992)</f>
        <v>214.16755824000157</v>
      </c>
      <c r="P993">
        <f t="shared" si="91"/>
        <v>2017</v>
      </c>
      <c r="Q993" s="1">
        <f t="shared" si="92"/>
        <v>42873.5625</v>
      </c>
      <c r="R993">
        <f>IF(B994="",R992,IF(Q993&gt;=Chart!$F$2,E993,0))</f>
        <v>0</v>
      </c>
      <c r="S993">
        <f>IF(B994="",S992,IFERROR(IF(AND(R993&gt;0,R992=0),R993,(1+(B994/B993-1)*Calc!$Z$1)*S992),0))</f>
        <v>0</v>
      </c>
      <c r="T993">
        <f>IF(B994="",T992,IFERROR(IF(AND(R993&gt;0,R992=0),R993,(1+(B994/B993-1)*Calc!$Z$1-L994)*T992),0))</f>
        <v>0</v>
      </c>
      <c r="U993">
        <f>IF(B994="",U992,IFERROR(IF(AND(R993&gt;0,R992=0),R993,(1+(B994/B993-1)*Calc!$Z$1-M994*2)*U992),0))</f>
        <v>0</v>
      </c>
      <c r="V993">
        <f>IF(B994="",V992,IFERROR(IF(AND(R993&gt;0,R992=0),R993,(1+(B994/B993-1)*Calc!$Z$1-N994*2)*V992),0))</f>
        <v>0</v>
      </c>
      <c r="W993">
        <f>IF(ISNUMBER(C993),C993,W992)</f>
        <v>0.91</v>
      </c>
      <c r="Y993" s="1" t="e">
        <f>IF(AND(Q993&gt;=Chart!$F$2,Q993&lt;=Chart!$F$3),Q993,#N/A)</f>
        <v>#N/A</v>
      </c>
      <c r="Z993" t="e">
        <f>IF(AND(Q993&gt;=Chart!$F$2,Q993&lt;=Chart!$F$3),R993,#N/A)</f>
        <v>#N/A</v>
      </c>
      <c r="AA993" t="e">
        <f>IF(AND(Q993&gt;=Chart!$F$2,Q993&lt;=Chart!$F$3),S993,#N/A)</f>
        <v>#N/A</v>
      </c>
      <c r="AB993" t="e">
        <f>IF(AND(Q993&gt;=Chart!$F$2,Q993&lt;=Chart!$F$3),T993,#N/A)</f>
        <v>#N/A</v>
      </c>
      <c r="AC993" t="e">
        <f>IF(AND(Q993&gt;=Chart!$F$2,Q993&lt;=Chart!$F$3),U993,#N/A)</f>
        <v>#N/A</v>
      </c>
      <c r="AD993" t="e">
        <f>IF(AND(Q993&gt;=Chart!$F$2,Q993&lt;=Chart!$F$3),V993,#N/A)</f>
        <v>#N/A</v>
      </c>
      <c r="AE993" t="e">
        <f>IF(AND(Q993&gt;=Chart!$F$2,Q993&lt;=Chart!$F$3),I993,#N/A)</f>
        <v>#N/A</v>
      </c>
      <c r="AF993" t="e">
        <f>IF(AND(Q993&gt;=Chart!$F$2,Q993&lt;=Chart!$F$3),H993/100,#N/A)</f>
        <v>#N/A</v>
      </c>
      <c r="AG993" t="e">
        <f>IF(AND(Q993&gt;=Chart!$F$2,Q993&lt;=Chart!$F$3),W993/100,#N/A)</f>
        <v>#N/A</v>
      </c>
    </row>
    <row r="994" spans="1:33" x14ac:dyDescent="0.25">
      <c r="A994">
        <v>1495200600</v>
      </c>
      <c r="B994">
        <f>INDEX('Daily Data ADJ'!$1:$1048576,MATCH(Calc!$A994,'Daily Data ADJ'!$A:$A,0),MATCH("SPY, CBOE BZX: Close",'Daily Data ADJ'!$1:$1,0))</f>
        <v>215.56054738</v>
      </c>
      <c r="C994">
        <f>INDEX('Daily Data ADJ'!$1:$1048576,MATCH(Calc!$A994,'Daily Data ADJ'!$A:$A,0),MATCH("EFFR, FRED: Close",'Daily Data ADJ'!$1:$1,0))</f>
        <v>0.91</v>
      </c>
      <c r="D994" t="str">
        <f>INDEX('Daily Data ADJ'!$1:$1048576,MATCH(Calc!$A994,'Daily Data ADJ'!$A:$A,1),MATCH("SOFR, FRED: Close",'Daily Data ADJ'!$1:$1,0))</f>
        <v>NaN</v>
      </c>
      <c r="E994">
        <f>INDEX('Daily Data ADJ'!$1:$1048576,MATCH(Calc!$A994,'Daily Data ADJ'!$A:$A,0),MATCH("UPRO, CBOE BZX: Close",'Daily Data ADJ'!$1:$1,0))</f>
        <v>16.106236240000001</v>
      </c>
      <c r="F994">
        <f>INDEX('Daily Data ADJ'!$1:$1048576,MATCH(Calc!$A994,'Daily Data ADJ'!$A:$A,0),MATCH("ES1!, CME_MINI: Close",'Daily Data ADJ'!$1:$1,0))</f>
        <v>2381.5</v>
      </c>
      <c r="G994">
        <f>INDEX('Daily Data ADJ'!$1:$1048576,MATCH(Calc!$A994,'Daily Data ADJ'!$A:$A,0),MATCH("ES2!, CME_MINI: Close",'Daily Data ADJ'!$1:$1,0))</f>
        <v>2378.5</v>
      </c>
      <c r="H994">
        <f>INDEX('QUANDL MULTPL SP500_DIV_YIELD_M'!$A:$G,MATCH(Calc!$A994,'QUANDL MULTPL SP500_DIV_YIELD_M'!$A:$A,1),MATCH('QUANDL MULTPL SP500_DIV_YIELD_M'!$E$1,'QUANDL MULTPL SP500_DIV_YIELD_M'!$A$1:$G$1,0))</f>
        <v>1.98</v>
      </c>
      <c r="I994" s="5">
        <f t="shared" si="90"/>
        <v>1.4770672159713463E-2</v>
      </c>
      <c r="J994" s="1">
        <f>A994/24/60/60+DATE(1970,1,1)</f>
        <v>42874.5625</v>
      </c>
      <c r="K994" s="3">
        <f t="shared" si="93"/>
        <v>1</v>
      </c>
      <c r="L994" s="6">
        <f>(1+Chart!$F$4)^(1/(365/K994))-1</f>
        <v>6.6592785027408397E-5</v>
      </c>
      <c r="M994" s="6">
        <f t="shared" si="94"/>
        <v>2.4819060010727867E-5</v>
      </c>
      <c r="N994" s="6">
        <f t="shared" si="95"/>
        <v>4.0172445813890789E-5</v>
      </c>
      <c r="O994">
        <f>O993*(B994/B993)</f>
        <v>215.56054738000157</v>
      </c>
      <c r="P994">
        <f t="shared" si="91"/>
        <v>2017</v>
      </c>
      <c r="Q994" s="1">
        <f t="shared" si="92"/>
        <v>42874.5625</v>
      </c>
      <c r="R994">
        <f>IF(B995="",R993,IF(Q994&gt;=Chart!$F$2,E994,0))</f>
        <v>0</v>
      </c>
      <c r="S994">
        <f>IF(B995="",S993,IFERROR(IF(AND(R994&gt;0,R993=0),R994,(1+(B995/B994-1)*Calc!$Z$1)*S993),0))</f>
        <v>0</v>
      </c>
      <c r="T994">
        <f>IF(B995="",T993,IFERROR(IF(AND(R994&gt;0,R993=0),R994,(1+(B995/B994-1)*Calc!$Z$1-L995)*T993),0))</f>
        <v>0</v>
      </c>
      <c r="U994">
        <f>IF(B995="",U993,IFERROR(IF(AND(R994&gt;0,R993=0),R994,(1+(B995/B994-1)*Calc!$Z$1-M995*2)*U993),0))</f>
        <v>0</v>
      </c>
      <c r="V994">
        <f>IF(B995="",V993,IFERROR(IF(AND(R994&gt;0,R993=0),R994,(1+(B995/B994-1)*Calc!$Z$1-N995*2)*V993),0))</f>
        <v>0</v>
      </c>
      <c r="W994">
        <f>IF(ISNUMBER(C994),C994,W993)</f>
        <v>0.91</v>
      </c>
      <c r="Y994" s="1" t="e">
        <f>IF(AND(Q994&gt;=Chart!$F$2,Q994&lt;=Chart!$F$3),Q994,#N/A)</f>
        <v>#N/A</v>
      </c>
      <c r="Z994" t="e">
        <f>IF(AND(Q994&gt;=Chart!$F$2,Q994&lt;=Chart!$F$3),R994,#N/A)</f>
        <v>#N/A</v>
      </c>
      <c r="AA994" t="e">
        <f>IF(AND(Q994&gt;=Chart!$F$2,Q994&lt;=Chart!$F$3),S994,#N/A)</f>
        <v>#N/A</v>
      </c>
      <c r="AB994" t="e">
        <f>IF(AND(Q994&gt;=Chart!$F$2,Q994&lt;=Chart!$F$3),T994,#N/A)</f>
        <v>#N/A</v>
      </c>
      <c r="AC994" t="e">
        <f>IF(AND(Q994&gt;=Chart!$F$2,Q994&lt;=Chart!$F$3),U994,#N/A)</f>
        <v>#N/A</v>
      </c>
      <c r="AD994" t="e">
        <f>IF(AND(Q994&gt;=Chart!$F$2,Q994&lt;=Chart!$F$3),V994,#N/A)</f>
        <v>#N/A</v>
      </c>
      <c r="AE994" t="e">
        <f>IF(AND(Q994&gt;=Chart!$F$2,Q994&lt;=Chart!$F$3),I994,#N/A)</f>
        <v>#N/A</v>
      </c>
      <c r="AF994" t="e">
        <f>IF(AND(Q994&gt;=Chart!$F$2,Q994&lt;=Chart!$F$3),H994/100,#N/A)</f>
        <v>#N/A</v>
      </c>
      <c r="AG994" t="e">
        <f>IF(AND(Q994&gt;=Chart!$F$2,Q994&lt;=Chart!$F$3),W994/100,#N/A)</f>
        <v>#N/A</v>
      </c>
    </row>
    <row r="995" spans="1:33" x14ac:dyDescent="0.25">
      <c r="A995">
        <v>1495459800</v>
      </c>
      <c r="B995">
        <f>INDEX('Daily Data ADJ'!$1:$1048576,MATCH(Calc!$A995,'Daily Data ADJ'!$A:$A,0),MATCH("SPY, CBOE BZX: Close",'Daily Data ADJ'!$1:$1,0))</f>
        <v>216.65503885000001</v>
      </c>
      <c r="C995">
        <f>INDEX('Daily Data ADJ'!$1:$1048576,MATCH(Calc!$A995,'Daily Data ADJ'!$A:$A,0),MATCH("EFFR, FRED: Close",'Daily Data ADJ'!$1:$1,0))</f>
        <v>0.91</v>
      </c>
      <c r="D995" t="str">
        <f>INDEX('Daily Data ADJ'!$1:$1048576,MATCH(Calc!$A995,'Daily Data ADJ'!$A:$A,1),MATCH("SOFR, FRED: Close",'Daily Data ADJ'!$1:$1,0))</f>
        <v>NaN</v>
      </c>
      <c r="E995">
        <f>INDEX('Daily Data ADJ'!$1:$1048576,MATCH(Calc!$A995,'Daily Data ADJ'!$A:$A,0),MATCH("UPRO, CBOE BZX: Close",'Daily Data ADJ'!$1:$1,0))</f>
        <v>16.364642480000001</v>
      </c>
      <c r="F995">
        <f>INDEX('Daily Data ADJ'!$1:$1048576,MATCH(Calc!$A995,'Daily Data ADJ'!$A:$A,0),MATCH("ES1!, CME_MINI: Close",'Daily Data ADJ'!$1:$1,0))</f>
        <v>2392.75</v>
      </c>
      <c r="G995">
        <f>INDEX('Daily Data ADJ'!$1:$1048576,MATCH(Calc!$A995,'Daily Data ADJ'!$A:$A,0),MATCH("ES2!, CME_MINI: Close",'Daily Data ADJ'!$1:$1,0))</f>
        <v>2389.75</v>
      </c>
      <c r="H995">
        <f>INDEX('QUANDL MULTPL SP500_DIV_YIELD_M'!$A:$G,MATCH(Calc!$A995,'QUANDL MULTPL SP500_DIV_YIELD_M'!$A:$A,1),MATCH('QUANDL MULTPL SP500_DIV_YIELD_M'!$E$1,'QUANDL MULTPL SP500_DIV_YIELD_M'!$A$1:$G$1,0))</f>
        <v>1.98</v>
      </c>
      <c r="I995" s="5">
        <f t="shared" si="90"/>
        <v>1.479427408496943E-2</v>
      </c>
      <c r="J995" s="1">
        <f>A995/24/60/60+DATE(1970,1,1)</f>
        <v>42877.5625</v>
      </c>
      <c r="K995" s="3">
        <f t="shared" si="93"/>
        <v>3</v>
      </c>
      <c r="L995" s="6">
        <f>(1+Chart!$F$4)^(1/(365/K995))-1</f>
        <v>1.9979165917494157E-4</v>
      </c>
      <c r="M995" s="6">
        <f t="shared" si="94"/>
        <v>7.4459028004403294E-5</v>
      </c>
      <c r="N995" s="6">
        <f t="shared" si="95"/>
        <v>1.2071336461172422E-4</v>
      </c>
      <c r="O995">
        <f>O994*(B995/B994)</f>
        <v>216.65503885000157</v>
      </c>
      <c r="P995">
        <f t="shared" si="91"/>
        <v>2017</v>
      </c>
      <c r="Q995" s="1">
        <f t="shared" si="92"/>
        <v>42877.5625</v>
      </c>
      <c r="R995">
        <f>IF(B996="",R994,IF(Q995&gt;=Chart!$F$2,E995,0))</f>
        <v>0</v>
      </c>
      <c r="S995">
        <f>IF(B996="",S994,IFERROR(IF(AND(R995&gt;0,R994=0),R995,(1+(B996/B995-1)*Calc!$Z$1)*S994),0))</f>
        <v>0</v>
      </c>
      <c r="T995">
        <f>IF(B996="",T994,IFERROR(IF(AND(R995&gt;0,R994=0),R995,(1+(B996/B995-1)*Calc!$Z$1-L996)*T994),0))</f>
        <v>0</v>
      </c>
      <c r="U995">
        <f>IF(B996="",U994,IFERROR(IF(AND(R995&gt;0,R994=0),R995,(1+(B996/B995-1)*Calc!$Z$1-M996*2)*U994),0))</f>
        <v>0</v>
      </c>
      <c r="V995">
        <f>IF(B996="",V994,IFERROR(IF(AND(R995&gt;0,R994=0),R995,(1+(B996/B995-1)*Calc!$Z$1-N996*2)*V994),0))</f>
        <v>0</v>
      </c>
      <c r="W995">
        <f>IF(ISNUMBER(C995),C995,W994)</f>
        <v>0.91</v>
      </c>
      <c r="Y995" s="1" t="e">
        <f>IF(AND(Q995&gt;=Chart!$F$2,Q995&lt;=Chart!$F$3),Q995,#N/A)</f>
        <v>#N/A</v>
      </c>
      <c r="Z995" t="e">
        <f>IF(AND(Q995&gt;=Chart!$F$2,Q995&lt;=Chart!$F$3),R995,#N/A)</f>
        <v>#N/A</v>
      </c>
      <c r="AA995" t="e">
        <f>IF(AND(Q995&gt;=Chart!$F$2,Q995&lt;=Chart!$F$3),S995,#N/A)</f>
        <v>#N/A</v>
      </c>
      <c r="AB995" t="e">
        <f>IF(AND(Q995&gt;=Chart!$F$2,Q995&lt;=Chart!$F$3),T995,#N/A)</f>
        <v>#N/A</v>
      </c>
      <c r="AC995" t="e">
        <f>IF(AND(Q995&gt;=Chart!$F$2,Q995&lt;=Chart!$F$3),U995,#N/A)</f>
        <v>#N/A</v>
      </c>
      <c r="AD995" t="e">
        <f>IF(AND(Q995&gt;=Chart!$F$2,Q995&lt;=Chart!$F$3),V995,#N/A)</f>
        <v>#N/A</v>
      </c>
      <c r="AE995" t="e">
        <f>IF(AND(Q995&gt;=Chart!$F$2,Q995&lt;=Chart!$F$3),I995,#N/A)</f>
        <v>#N/A</v>
      </c>
      <c r="AF995" t="e">
        <f>IF(AND(Q995&gt;=Chart!$F$2,Q995&lt;=Chart!$F$3),H995/100,#N/A)</f>
        <v>#N/A</v>
      </c>
      <c r="AG995" t="e">
        <f>IF(AND(Q995&gt;=Chart!$F$2,Q995&lt;=Chart!$F$3),W995/100,#N/A)</f>
        <v>#N/A</v>
      </c>
    </row>
    <row r="996" spans="1:33" x14ac:dyDescent="0.25">
      <c r="A996">
        <v>1495546200</v>
      </c>
      <c r="B996">
        <f>INDEX('Daily Data ADJ'!$1:$1048576,MATCH(Calc!$A996,'Daily Data ADJ'!$A:$A,0),MATCH("SPY, CBOE BZX: Close",'Daily Data ADJ'!$1:$1,0))</f>
        <v>217.13444419999999</v>
      </c>
      <c r="C996">
        <f>INDEX('Daily Data ADJ'!$1:$1048576,MATCH(Calc!$A996,'Daily Data ADJ'!$A:$A,0),MATCH("EFFR, FRED: Close",'Daily Data ADJ'!$1:$1,0))</f>
        <v>0.91</v>
      </c>
      <c r="D996" t="str">
        <f>INDEX('Daily Data ADJ'!$1:$1048576,MATCH(Calc!$A996,'Daily Data ADJ'!$A:$A,1),MATCH("SOFR, FRED: Close",'Daily Data ADJ'!$1:$1,0))</f>
        <v>NaN</v>
      </c>
      <c r="E996">
        <f>INDEX('Daily Data ADJ'!$1:$1048576,MATCH(Calc!$A996,'Daily Data ADJ'!$A:$A,0),MATCH("UPRO, CBOE BZX: Close",'Daily Data ADJ'!$1:$1,0))</f>
        <v>16.467677999999999</v>
      </c>
      <c r="F996">
        <f>INDEX('Daily Data ADJ'!$1:$1048576,MATCH(Calc!$A996,'Daily Data ADJ'!$A:$A,0),MATCH("ES1!, CME_MINI: Close",'Daily Data ADJ'!$1:$1,0))</f>
        <v>2398</v>
      </c>
      <c r="G996">
        <f>INDEX('Daily Data ADJ'!$1:$1048576,MATCH(Calc!$A996,'Daily Data ADJ'!$A:$A,0),MATCH("ES2!, CME_MINI: Close",'Daily Data ADJ'!$1:$1,0))</f>
        <v>2395.25</v>
      </c>
      <c r="H996">
        <f>INDEX('QUANDL MULTPL SP500_DIV_YIELD_M'!$A:$G,MATCH(Calc!$A996,'QUANDL MULTPL SP500_DIV_YIELD_M'!$A:$A,1),MATCH('QUANDL MULTPL SP500_DIV_YIELD_M'!$E$1,'QUANDL MULTPL SP500_DIV_YIELD_M'!$A$1:$G$1,0))</f>
        <v>1.98</v>
      </c>
      <c r="I996" s="5">
        <f t="shared" si="90"/>
        <v>1.5220728755680327E-2</v>
      </c>
      <c r="J996" s="1">
        <f>A996/24/60/60+DATE(1970,1,1)</f>
        <v>42878.5625</v>
      </c>
      <c r="K996" s="3">
        <f t="shared" si="93"/>
        <v>1</v>
      </c>
      <c r="L996" s="6">
        <f>(1+Chart!$F$4)^(1/(365/K996))-1</f>
        <v>6.6592785027408397E-5</v>
      </c>
      <c r="M996" s="6">
        <f t="shared" si="94"/>
        <v>2.4819060010727867E-5</v>
      </c>
      <c r="N996" s="6">
        <f t="shared" si="95"/>
        <v>4.1387310145246659E-5</v>
      </c>
      <c r="O996">
        <f>O995*(B996/B995)</f>
        <v>217.13444420000155</v>
      </c>
      <c r="P996">
        <f t="shared" si="91"/>
        <v>2017</v>
      </c>
      <c r="Q996" s="1">
        <f t="shared" si="92"/>
        <v>42878.5625</v>
      </c>
      <c r="R996">
        <f>IF(B997="",R995,IF(Q996&gt;=Chart!$F$2,E996,0))</f>
        <v>0</v>
      </c>
      <c r="S996">
        <f>IF(B997="",S995,IFERROR(IF(AND(R996&gt;0,R995=0),R996,(1+(B997/B996-1)*Calc!$Z$1)*S995),0))</f>
        <v>0</v>
      </c>
      <c r="T996">
        <f>IF(B997="",T995,IFERROR(IF(AND(R996&gt;0,R995=0),R996,(1+(B997/B996-1)*Calc!$Z$1-L997)*T995),0))</f>
        <v>0</v>
      </c>
      <c r="U996">
        <f>IF(B997="",U995,IFERROR(IF(AND(R996&gt;0,R995=0),R996,(1+(B997/B996-1)*Calc!$Z$1-M997*2)*U995),0))</f>
        <v>0</v>
      </c>
      <c r="V996">
        <f>IF(B997="",V995,IFERROR(IF(AND(R996&gt;0,R995=0),R996,(1+(B997/B996-1)*Calc!$Z$1-N997*2)*V995),0))</f>
        <v>0</v>
      </c>
      <c r="W996">
        <f>IF(ISNUMBER(C996),C996,W995)</f>
        <v>0.91</v>
      </c>
      <c r="Y996" s="1" t="e">
        <f>IF(AND(Q996&gt;=Chart!$F$2,Q996&lt;=Chart!$F$3),Q996,#N/A)</f>
        <v>#N/A</v>
      </c>
      <c r="Z996" t="e">
        <f>IF(AND(Q996&gt;=Chart!$F$2,Q996&lt;=Chart!$F$3),R996,#N/A)</f>
        <v>#N/A</v>
      </c>
      <c r="AA996" t="e">
        <f>IF(AND(Q996&gt;=Chart!$F$2,Q996&lt;=Chart!$F$3),S996,#N/A)</f>
        <v>#N/A</v>
      </c>
      <c r="AB996" t="e">
        <f>IF(AND(Q996&gt;=Chart!$F$2,Q996&lt;=Chart!$F$3),T996,#N/A)</f>
        <v>#N/A</v>
      </c>
      <c r="AC996" t="e">
        <f>IF(AND(Q996&gt;=Chart!$F$2,Q996&lt;=Chart!$F$3),U996,#N/A)</f>
        <v>#N/A</v>
      </c>
      <c r="AD996" t="e">
        <f>IF(AND(Q996&gt;=Chart!$F$2,Q996&lt;=Chart!$F$3),V996,#N/A)</f>
        <v>#N/A</v>
      </c>
      <c r="AE996" t="e">
        <f>IF(AND(Q996&gt;=Chart!$F$2,Q996&lt;=Chart!$F$3),I996,#N/A)</f>
        <v>#N/A</v>
      </c>
      <c r="AF996" t="e">
        <f>IF(AND(Q996&gt;=Chart!$F$2,Q996&lt;=Chart!$F$3),H996/100,#N/A)</f>
        <v>#N/A</v>
      </c>
      <c r="AG996" t="e">
        <f>IF(AND(Q996&gt;=Chart!$F$2,Q996&lt;=Chart!$F$3),W996/100,#N/A)</f>
        <v>#N/A</v>
      </c>
    </row>
    <row r="997" spans="1:33" x14ac:dyDescent="0.25">
      <c r="A997">
        <v>1495632600</v>
      </c>
      <c r="B997">
        <f>INDEX('Daily Data ADJ'!$1:$1048576,MATCH(Calc!$A997,'Daily Data ADJ'!$A:$A,0),MATCH("SPY, CBOE BZX: Close",'Daily Data ADJ'!$1:$1,0))</f>
        <v>217.64098571</v>
      </c>
      <c r="C997">
        <f>INDEX('Daily Data ADJ'!$1:$1048576,MATCH(Calc!$A997,'Daily Data ADJ'!$A:$A,0),MATCH("EFFR, FRED: Close",'Daily Data ADJ'!$1:$1,0))</f>
        <v>0.91</v>
      </c>
      <c r="D997" t="str">
        <f>INDEX('Daily Data ADJ'!$1:$1048576,MATCH(Calc!$A997,'Daily Data ADJ'!$A:$A,1),MATCH("SOFR, FRED: Close",'Daily Data ADJ'!$1:$1,0))</f>
        <v>NaN</v>
      </c>
      <c r="E997">
        <f>INDEX('Daily Data ADJ'!$1:$1048576,MATCH(Calc!$A997,'Daily Data ADJ'!$A:$A,0),MATCH("UPRO, CBOE BZX: Close",'Daily Data ADJ'!$1:$1,0))</f>
        <v>16.560900629999999</v>
      </c>
      <c r="F997">
        <f>INDEX('Daily Data ADJ'!$1:$1048576,MATCH(Calc!$A997,'Daily Data ADJ'!$A:$A,0),MATCH("ES1!, CME_MINI: Close",'Daily Data ADJ'!$1:$1,0))</f>
        <v>2402</v>
      </c>
      <c r="G997">
        <f>INDEX('Daily Data ADJ'!$1:$1048576,MATCH(Calc!$A997,'Daily Data ADJ'!$A:$A,0),MATCH("ES2!, CME_MINI: Close",'Daily Data ADJ'!$1:$1,0))</f>
        <v>2399</v>
      </c>
      <c r="H997">
        <f>INDEX('QUANDL MULTPL SP500_DIV_YIELD_M'!$A:$G,MATCH(Calc!$A997,'QUANDL MULTPL SP500_DIV_YIELD_M'!$A:$A,1),MATCH('QUANDL MULTPL SP500_DIV_YIELD_M'!$E$1,'QUANDL MULTPL SP500_DIV_YIELD_M'!$A$1:$G$1,0))</f>
        <v>1.98</v>
      </c>
      <c r="I997" s="5">
        <f t="shared" si="90"/>
        <v>1.4813514801276975E-2</v>
      </c>
      <c r="J997" s="1">
        <f>A997/24/60/60+DATE(1970,1,1)</f>
        <v>42879.5625</v>
      </c>
      <c r="K997" s="3">
        <f t="shared" si="93"/>
        <v>1</v>
      </c>
      <c r="L997" s="6">
        <f>(1+Chart!$F$4)^(1/(365/K997))-1</f>
        <v>6.6592785027408397E-5</v>
      </c>
      <c r="M997" s="6">
        <f t="shared" si="94"/>
        <v>2.4819060010727867E-5</v>
      </c>
      <c r="N997" s="6">
        <f t="shared" si="95"/>
        <v>4.0288116622821946E-5</v>
      </c>
      <c r="O997">
        <f>O996*(B997/B996)</f>
        <v>217.64098571000159</v>
      </c>
      <c r="P997">
        <f t="shared" si="91"/>
        <v>2017</v>
      </c>
      <c r="Q997" s="1">
        <f t="shared" si="92"/>
        <v>42879.5625</v>
      </c>
      <c r="R997">
        <f>IF(B998="",R996,IF(Q997&gt;=Chart!$F$2,E997,0))</f>
        <v>0</v>
      </c>
      <c r="S997">
        <f>IF(B998="",S996,IFERROR(IF(AND(R997&gt;0,R996=0),R997,(1+(B998/B997-1)*Calc!$Z$1)*S996),0))</f>
        <v>0</v>
      </c>
      <c r="T997">
        <f>IF(B998="",T996,IFERROR(IF(AND(R997&gt;0,R996=0),R997,(1+(B998/B997-1)*Calc!$Z$1-L998)*T996),0))</f>
        <v>0</v>
      </c>
      <c r="U997">
        <f>IF(B998="",U996,IFERROR(IF(AND(R997&gt;0,R996=0),R997,(1+(B998/B997-1)*Calc!$Z$1-M998*2)*U996),0))</f>
        <v>0</v>
      </c>
      <c r="V997">
        <f>IF(B998="",V996,IFERROR(IF(AND(R997&gt;0,R996=0),R997,(1+(B998/B997-1)*Calc!$Z$1-N998*2)*V996),0))</f>
        <v>0</v>
      </c>
      <c r="W997">
        <f>IF(ISNUMBER(C997),C997,W996)</f>
        <v>0.91</v>
      </c>
      <c r="Y997" s="1" t="e">
        <f>IF(AND(Q997&gt;=Chart!$F$2,Q997&lt;=Chart!$F$3),Q997,#N/A)</f>
        <v>#N/A</v>
      </c>
      <c r="Z997" t="e">
        <f>IF(AND(Q997&gt;=Chart!$F$2,Q997&lt;=Chart!$F$3),R997,#N/A)</f>
        <v>#N/A</v>
      </c>
      <c r="AA997" t="e">
        <f>IF(AND(Q997&gt;=Chart!$F$2,Q997&lt;=Chart!$F$3),S997,#N/A)</f>
        <v>#N/A</v>
      </c>
      <c r="AB997" t="e">
        <f>IF(AND(Q997&gt;=Chart!$F$2,Q997&lt;=Chart!$F$3),T997,#N/A)</f>
        <v>#N/A</v>
      </c>
      <c r="AC997" t="e">
        <f>IF(AND(Q997&gt;=Chart!$F$2,Q997&lt;=Chart!$F$3),U997,#N/A)</f>
        <v>#N/A</v>
      </c>
      <c r="AD997" t="e">
        <f>IF(AND(Q997&gt;=Chart!$F$2,Q997&lt;=Chart!$F$3),V997,#N/A)</f>
        <v>#N/A</v>
      </c>
      <c r="AE997" t="e">
        <f>IF(AND(Q997&gt;=Chart!$F$2,Q997&lt;=Chart!$F$3),I997,#N/A)</f>
        <v>#N/A</v>
      </c>
      <c r="AF997" t="e">
        <f>IF(AND(Q997&gt;=Chart!$F$2,Q997&lt;=Chart!$F$3),H997/100,#N/A)</f>
        <v>#N/A</v>
      </c>
      <c r="AG997" t="e">
        <f>IF(AND(Q997&gt;=Chart!$F$2,Q997&lt;=Chart!$F$3),W997/100,#N/A)</f>
        <v>#N/A</v>
      </c>
    </row>
    <row r="998" spans="1:33" x14ac:dyDescent="0.25">
      <c r="A998">
        <v>1495719000</v>
      </c>
      <c r="B998">
        <f>INDEX('Daily Data ADJ'!$1:$1048576,MATCH(Calc!$A998,'Daily Data ADJ'!$A:$A,0),MATCH("SPY, CBOE BZX: Close",'Daily Data ADJ'!$1:$1,0))</f>
        <v>218.68120488</v>
      </c>
      <c r="C998">
        <f>INDEX('Daily Data ADJ'!$1:$1048576,MATCH(Calc!$A998,'Daily Data ADJ'!$A:$A,0),MATCH("EFFR, FRED: Close",'Daily Data ADJ'!$1:$1,0))</f>
        <v>0.91</v>
      </c>
      <c r="D998" t="str">
        <f>INDEX('Daily Data ADJ'!$1:$1048576,MATCH(Calc!$A998,'Daily Data ADJ'!$A:$A,1),MATCH("SOFR, FRED: Close",'Daily Data ADJ'!$1:$1,0))</f>
        <v>NaN</v>
      </c>
      <c r="E998">
        <f>INDEX('Daily Data ADJ'!$1:$1048576,MATCH(Calc!$A998,'Daily Data ADJ'!$A:$A,0),MATCH("UPRO, CBOE BZX: Close",'Daily Data ADJ'!$1:$1,0))</f>
        <v>16.7947746</v>
      </c>
      <c r="F998">
        <f>INDEX('Daily Data ADJ'!$1:$1048576,MATCH(Calc!$A998,'Daily Data ADJ'!$A:$A,0),MATCH("ES1!, CME_MINI: Close",'Daily Data ADJ'!$1:$1,0))</f>
        <v>2413.5</v>
      </c>
      <c r="G998">
        <f>INDEX('Daily Data ADJ'!$1:$1048576,MATCH(Calc!$A998,'Daily Data ADJ'!$A:$A,0),MATCH("ES2!, CME_MINI: Close",'Daily Data ADJ'!$1:$1,0))</f>
        <v>2410.5</v>
      </c>
      <c r="H998">
        <f>INDEX('QUANDL MULTPL SP500_DIV_YIELD_M'!$A:$G,MATCH(Calc!$A998,'QUANDL MULTPL SP500_DIV_YIELD_M'!$A:$A,1),MATCH('QUANDL MULTPL SP500_DIV_YIELD_M'!$E$1,'QUANDL MULTPL SP500_DIV_YIELD_M'!$A$1:$G$1,0))</f>
        <v>1.98</v>
      </c>
      <c r="I998" s="5">
        <f t="shared" si="90"/>
        <v>1.4837230416558891E-2</v>
      </c>
      <c r="J998" s="1">
        <f>A998/24/60/60+DATE(1970,1,1)</f>
        <v>42880.5625</v>
      </c>
      <c r="K998" s="3">
        <f t="shared" si="93"/>
        <v>1</v>
      </c>
      <c r="L998" s="6">
        <f>(1+Chart!$F$4)^(1/(365/K998))-1</f>
        <v>6.6592785027408397E-5</v>
      </c>
      <c r="M998" s="6">
        <f t="shared" si="94"/>
        <v>2.4819060010727867E-5</v>
      </c>
      <c r="N998" s="6">
        <f t="shared" si="95"/>
        <v>4.0352144296873504E-5</v>
      </c>
      <c r="O998">
        <f>O997*(B998/B997)</f>
        <v>218.68120488000159</v>
      </c>
      <c r="P998">
        <f t="shared" si="91"/>
        <v>2017</v>
      </c>
      <c r="Q998" s="1">
        <f t="shared" si="92"/>
        <v>42880.5625</v>
      </c>
      <c r="R998">
        <f>IF(B999="",R997,IF(Q998&gt;=Chart!$F$2,E998,0))</f>
        <v>0</v>
      </c>
      <c r="S998">
        <f>IF(B999="",S997,IFERROR(IF(AND(R998&gt;0,R997=0),R998,(1+(B999/B998-1)*Calc!$Z$1)*S997),0))</f>
        <v>0</v>
      </c>
      <c r="T998">
        <f>IF(B999="",T997,IFERROR(IF(AND(R998&gt;0,R997=0),R998,(1+(B999/B998-1)*Calc!$Z$1-L999)*T997),0))</f>
        <v>0</v>
      </c>
      <c r="U998">
        <f>IF(B999="",U997,IFERROR(IF(AND(R998&gt;0,R997=0),R998,(1+(B999/B998-1)*Calc!$Z$1-M999*2)*U997),0))</f>
        <v>0</v>
      </c>
      <c r="V998">
        <f>IF(B999="",V997,IFERROR(IF(AND(R998&gt;0,R997=0),R998,(1+(B999/B998-1)*Calc!$Z$1-N999*2)*V997),0))</f>
        <v>0</v>
      </c>
      <c r="W998">
        <f>IF(ISNUMBER(C998),C998,W997)</f>
        <v>0.91</v>
      </c>
      <c r="Y998" s="1" t="e">
        <f>IF(AND(Q998&gt;=Chart!$F$2,Q998&lt;=Chart!$F$3),Q998,#N/A)</f>
        <v>#N/A</v>
      </c>
      <c r="Z998" t="e">
        <f>IF(AND(Q998&gt;=Chart!$F$2,Q998&lt;=Chart!$F$3),R998,#N/A)</f>
        <v>#N/A</v>
      </c>
      <c r="AA998" t="e">
        <f>IF(AND(Q998&gt;=Chart!$F$2,Q998&lt;=Chart!$F$3),S998,#N/A)</f>
        <v>#N/A</v>
      </c>
      <c r="AB998" t="e">
        <f>IF(AND(Q998&gt;=Chart!$F$2,Q998&lt;=Chart!$F$3),T998,#N/A)</f>
        <v>#N/A</v>
      </c>
      <c r="AC998" t="e">
        <f>IF(AND(Q998&gt;=Chart!$F$2,Q998&lt;=Chart!$F$3),U998,#N/A)</f>
        <v>#N/A</v>
      </c>
      <c r="AD998" t="e">
        <f>IF(AND(Q998&gt;=Chart!$F$2,Q998&lt;=Chart!$F$3),V998,#N/A)</f>
        <v>#N/A</v>
      </c>
      <c r="AE998" t="e">
        <f>IF(AND(Q998&gt;=Chart!$F$2,Q998&lt;=Chart!$F$3),I998,#N/A)</f>
        <v>#N/A</v>
      </c>
      <c r="AF998" t="e">
        <f>IF(AND(Q998&gt;=Chart!$F$2,Q998&lt;=Chart!$F$3),H998/100,#N/A)</f>
        <v>#N/A</v>
      </c>
      <c r="AG998" t="e">
        <f>IF(AND(Q998&gt;=Chart!$F$2,Q998&lt;=Chart!$F$3),W998/100,#N/A)</f>
        <v>#N/A</v>
      </c>
    </row>
    <row r="999" spans="1:33" x14ac:dyDescent="0.25">
      <c r="A999">
        <v>1495805400</v>
      </c>
      <c r="B999">
        <f>INDEX('Daily Data ADJ'!$1:$1048576,MATCH(Calc!$A999,'Daily Data ADJ'!$A:$A,0),MATCH("SPY, CBOE BZX: Close",'Daily Data ADJ'!$1:$1,0))</f>
        <v>218.63597795999999</v>
      </c>
      <c r="C999">
        <f>INDEX('Daily Data ADJ'!$1:$1048576,MATCH(Calc!$A999,'Daily Data ADJ'!$A:$A,0),MATCH("EFFR, FRED: Close",'Daily Data ADJ'!$1:$1,0))</f>
        <v>0.91</v>
      </c>
      <c r="D999" t="str">
        <f>INDEX('Daily Data ADJ'!$1:$1048576,MATCH(Calc!$A999,'Daily Data ADJ'!$A:$A,1),MATCH("SOFR, FRED: Close",'Daily Data ADJ'!$1:$1,0))</f>
        <v>NaN</v>
      </c>
      <c r="E999">
        <f>INDEX('Daily Data ADJ'!$1:$1048576,MATCH(Calc!$A999,'Daily Data ADJ'!$A:$A,0),MATCH("UPRO, CBOE BZX: Close",'Daily Data ADJ'!$1:$1,0))</f>
        <v>16.80295169</v>
      </c>
      <c r="F999">
        <f>INDEX('Daily Data ADJ'!$1:$1048576,MATCH(Calc!$A999,'Daily Data ADJ'!$A:$A,0),MATCH("ES1!, CME_MINI: Close",'Daily Data ADJ'!$1:$1,0))</f>
        <v>2413.75</v>
      </c>
      <c r="G999">
        <f>INDEX('Daily Data ADJ'!$1:$1048576,MATCH(Calc!$A999,'Daily Data ADJ'!$A:$A,0),MATCH("ES2!, CME_MINI: Close",'Daily Data ADJ'!$1:$1,0))</f>
        <v>2411</v>
      </c>
      <c r="H999">
        <f>INDEX('QUANDL MULTPL SP500_DIV_YIELD_M'!$A:$G,MATCH(Calc!$A999,'QUANDL MULTPL SP500_DIV_YIELD_M'!$A:$A,1),MATCH('QUANDL MULTPL SP500_DIV_YIELD_M'!$E$1,'QUANDL MULTPL SP500_DIV_YIELD_M'!$A$1:$G$1,0))</f>
        <v>1.98</v>
      </c>
      <c r="I999" s="5">
        <f t="shared" si="90"/>
        <v>1.5250557959954295E-2</v>
      </c>
      <c r="J999" s="1">
        <f>A999/24/60/60+DATE(1970,1,1)</f>
        <v>42881.5625</v>
      </c>
      <c r="K999" s="3">
        <f t="shared" si="93"/>
        <v>1</v>
      </c>
      <c r="L999" s="6">
        <f>(1+Chart!$F$4)^(1/(365/K999))-1</f>
        <v>6.6592785027408397E-5</v>
      </c>
      <c r="M999" s="6">
        <f t="shared" si="94"/>
        <v>2.4819060010727867E-5</v>
      </c>
      <c r="N999" s="6">
        <f t="shared" si="95"/>
        <v>4.1467810897310997E-5</v>
      </c>
      <c r="O999">
        <f>O998*(B999/B998)</f>
        <v>218.63597796000158</v>
      </c>
      <c r="P999">
        <f t="shared" si="91"/>
        <v>2017</v>
      </c>
      <c r="Q999" s="1">
        <f t="shared" si="92"/>
        <v>42881.5625</v>
      </c>
      <c r="R999">
        <f>IF(B1000="",R998,IF(Q999&gt;=Chart!$F$2,E999,0))</f>
        <v>0</v>
      </c>
      <c r="S999">
        <f>IF(B1000="",S998,IFERROR(IF(AND(R999&gt;0,R998=0),R999,(1+(B1000/B999-1)*Calc!$Z$1)*S998),0))</f>
        <v>0</v>
      </c>
      <c r="T999">
        <f>IF(B1000="",T998,IFERROR(IF(AND(R999&gt;0,R998=0),R999,(1+(B1000/B999-1)*Calc!$Z$1-L1000)*T998),0))</f>
        <v>0</v>
      </c>
      <c r="U999">
        <f>IF(B1000="",U998,IFERROR(IF(AND(R999&gt;0,R998=0),R999,(1+(B1000/B999-1)*Calc!$Z$1-M1000*2)*U998),0))</f>
        <v>0</v>
      </c>
      <c r="V999">
        <f>IF(B1000="",V998,IFERROR(IF(AND(R999&gt;0,R998=0),R999,(1+(B1000/B999-1)*Calc!$Z$1-N1000*2)*V998),0))</f>
        <v>0</v>
      </c>
      <c r="W999">
        <f>IF(ISNUMBER(C999),C999,W998)</f>
        <v>0.91</v>
      </c>
      <c r="Y999" s="1" t="e">
        <f>IF(AND(Q999&gt;=Chart!$F$2,Q999&lt;=Chart!$F$3),Q999,#N/A)</f>
        <v>#N/A</v>
      </c>
      <c r="Z999" t="e">
        <f>IF(AND(Q999&gt;=Chart!$F$2,Q999&lt;=Chart!$F$3),R999,#N/A)</f>
        <v>#N/A</v>
      </c>
      <c r="AA999" t="e">
        <f>IF(AND(Q999&gt;=Chart!$F$2,Q999&lt;=Chart!$F$3),S999,#N/A)</f>
        <v>#N/A</v>
      </c>
      <c r="AB999" t="e">
        <f>IF(AND(Q999&gt;=Chart!$F$2,Q999&lt;=Chart!$F$3),T999,#N/A)</f>
        <v>#N/A</v>
      </c>
      <c r="AC999" t="e">
        <f>IF(AND(Q999&gt;=Chart!$F$2,Q999&lt;=Chart!$F$3),U999,#N/A)</f>
        <v>#N/A</v>
      </c>
      <c r="AD999" t="e">
        <f>IF(AND(Q999&gt;=Chart!$F$2,Q999&lt;=Chart!$F$3),V999,#N/A)</f>
        <v>#N/A</v>
      </c>
      <c r="AE999" t="e">
        <f>IF(AND(Q999&gt;=Chart!$F$2,Q999&lt;=Chart!$F$3),I999,#N/A)</f>
        <v>#N/A</v>
      </c>
      <c r="AF999" t="e">
        <f>IF(AND(Q999&gt;=Chart!$F$2,Q999&lt;=Chart!$F$3),H999/100,#N/A)</f>
        <v>#N/A</v>
      </c>
      <c r="AG999" t="e">
        <f>IF(AND(Q999&gt;=Chart!$F$2,Q999&lt;=Chart!$F$3),W999/100,#N/A)</f>
        <v>#N/A</v>
      </c>
    </row>
    <row r="1000" spans="1:33" x14ac:dyDescent="0.25">
      <c r="A1000">
        <v>1496151000</v>
      </c>
      <c r="B1000">
        <f>INDEX('Daily Data ADJ'!$1:$1048576,MATCH(Calc!$A1000,'Daily Data ADJ'!$A:$A,0),MATCH("SPY, CBOE BZX: Close",'Daily Data ADJ'!$1:$1,0))</f>
        <v>218.44602488999999</v>
      </c>
      <c r="C1000">
        <f>INDEX('Daily Data ADJ'!$1:$1048576,MATCH(Calc!$A1000,'Daily Data ADJ'!$A:$A,0),MATCH("EFFR, FRED: Close",'Daily Data ADJ'!$1:$1,0))</f>
        <v>0.91</v>
      </c>
      <c r="D1000" t="str">
        <f>INDEX('Daily Data ADJ'!$1:$1048576,MATCH(Calc!$A1000,'Daily Data ADJ'!$A:$A,1),MATCH("SOFR, FRED: Close",'Daily Data ADJ'!$1:$1,0))</f>
        <v>NaN</v>
      </c>
      <c r="E1000">
        <f>INDEX('Daily Data ADJ'!$1:$1048576,MATCH(Calc!$A1000,'Daily Data ADJ'!$A:$A,0),MATCH("UPRO, CBOE BZX: Close",'Daily Data ADJ'!$1:$1,0))</f>
        <v>16.762065230000001</v>
      </c>
      <c r="F1000">
        <f>INDEX('Daily Data ADJ'!$1:$1048576,MATCH(Calc!$A1000,'Daily Data ADJ'!$A:$A,0),MATCH("ES1!, CME_MINI: Close",'Daily Data ADJ'!$1:$1,0))</f>
        <v>2410.75</v>
      </c>
      <c r="G1000">
        <f>INDEX('Daily Data ADJ'!$1:$1048576,MATCH(Calc!$A1000,'Daily Data ADJ'!$A:$A,0),MATCH("ES2!, CME_MINI: Close",'Daily Data ADJ'!$1:$1,0))</f>
        <v>2408</v>
      </c>
      <c r="H1000">
        <f>INDEX('QUANDL MULTPL SP500_DIV_YIELD_M'!$A:$G,MATCH(Calc!$A1000,'QUANDL MULTPL SP500_DIV_YIELD_M'!$A:$A,1),MATCH('QUANDL MULTPL SP500_DIV_YIELD_M'!$E$1,'QUANDL MULTPL SP500_DIV_YIELD_M'!$A$1:$G$1,0))</f>
        <v>1.98</v>
      </c>
      <c r="I1000" s="5">
        <f t="shared" si="90"/>
        <v>1.5244906204998812E-2</v>
      </c>
      <c r="J1000" s="1">
        <f>A1000/24/60/60+DATE(1970,1,1)</f>
        <v>42885.5625</v>
      </c>
      <c r="K1000" s="3">
        <f t="shared" si="93"/>
        <v>4</v>
      </c>
      <c r="L1000" s="6">
        <f>(1+Chart!$F$4)^(1/(365/K1000))-1</f>
        <v>2.6639774888526091E-4</v>
      </c>
      <c r="M1000" s="6">
        <f t="shared" si="94"/>
        <v>9.9279936018215054E-5</v>
      </c>
      <c r="N1000" s="6">
        <f t="shared" si="95"/>
        <v>1.6582054440794636E-4</v>
      </c>
      <c r="O1000">
        <f>O999*(B1000/B999)</f>
        <v>218.44602489000158</v>
      </c>
      <c r="P1000">
        <f t="shared" si="91"/>
        <v>2017</v>
      </c>
      <c r="Q1000" s="1">
        <f t="shared" si="92"/>
        <v>42885.5625</v>
      </c>
      <c r="R1000">
        <f>IF(B1001="",R999,IF(Q1000&gt;=Chart!$F$2,E1000,0))</f>
        <v>0</v>
      </c>
      <c r="S1000">
        <f>IF(B1001="",S999,IFERROR(IF(AND(R1000&gt;0,R999=0),R1000,(1+(B1001/B1000-1)*Calc!$Z$1)*S999),0))</f>
        <v>0</v>
      </c>
      <c r="T1000">
        <f>IF(B1001="",T999,IFERROR(IF(AND(R1000&gt;0,R999=0),R1000,(1+(B1001/B1000-1)*Calc!$Z$1-L1001)*T999),0))</f>
        <v>0</v>
      </c>
      <c r="U1000">
        <f>IF(B1001="",U999,IFERROR(IF(AND(R1000&gt;0,R999=0),R1000,(1+(B1001/B1000-1)*Calc!$Z$1-M1001*2)*U999),0))</f>
        <v>0</v>
      </c>
      <c r="V1000">
        <f>IF(B1001="",V999,IFERROR(IF(AND(R1000&gt;0,R999=0),R1000,(1+(B1001/B1000-1)*Calc!$Z$1-N1001*2)*V999),0))</f>
        <v>0</v>
      </c>
      <c r="W1000">
        <f>IF(ISNUMBER(C1000),C1000,W999)</f>
        <v>0.91</v>
      </c>
      <c r="Y1000" s="1" t="e">
        <f>IF(AND(Q1000&gt;=Chart!$F$2,Q1000&lt;=Chart!$F$3),Q1000,#N/A)</f>
        <v>#N/A</v>
      </c>
      <c r="Z1000" t="e">
        <f>IF(AND(Q1000&gt;=Chart!$F$2,Q1000&lt;=Chart!$F$3),R1000,#N/A)</f>
        <v>#N/A</v>
      </c>
      <c r="AA1000" t="e">
        <f>IF(AND(Q1000&gt;=Chart!$F$2,Q1000&lt;=Chart!$F$3),S1000,#N/A)</f>
        <v>#N/A</v>
      </c>
      <c r="AB1000" t="e">
        <f>IF(AND(Q1000&gt;=Chart!$F$2,Q1000&lt;=Chart!$F$3),T1000,#N/A)</f>
        <v>#N/A</v>
      </c>
      <c r="AC1000" t="e">
        <f>IF(AND(Q1000&gt;=Chart!$F$2,Q1000&lt;=Chart!$F$3),U1000,#N/A)</f>
        <v>#N/A</v>
      </c>
      <c r="AD1000" t="e">
        <f>IF(AND(Q1000&gt;=Chart!$F$2,Q1000&lt;=Chart!$F$3),V1000,#N/A)</f>
        <v>#N/A</v>
      </c>
      <c r="AE1000" t="e">
        <f>IF(AND(Q1000&gt;=Chart!$F$2,Q1000&lt;=Chart!$F$3),I1000,#N/A)</f>
        <v>#N/A</v>
      </c>
      <c r="AF1000" t="e">
        <f>IF(AND(Q1000&gt;=Chart!$F$2,Q1000&lt;=Chart!$F$3),H1000/100,#N/A)</f>
        <v>#N/A</v>
      </c>
      <c r="AG1000" t="e">
        <f>IF(AND(Q1000&gt;=Chart!$F$2,Q1000&lt;=Chart!$F$3),W1000/100,#N/A)</f>
        <v>#N/A</v>
      </c>
    </row>
    <row r="1001" spans="1:33" x14ac:dyDescent="0.25">
      <c r="A1001">
        <v>1496237400</v>
      </c>
      <c r="B1001">
        <f>INDEX('Daily Data ADJ'!$1:$1048576,MATCH(Calc!$A1001,'Daily Data ADJ'!$A:$A,0),MATCH("SPY, CBOE BZX: Close",'Daily Data ADJ'!$1:$1,0))</f>
        <v>218.39175259000001</v>
      </c>
      <c r="C1001">
        <f>INDEX('Daily Data ADJ'!$1:$1048576,MATCH(Calc!$A1001,'Daily Data ADJ'!$A:$A,0),MATCH("EFFR, FRED: Close",'Daily Data ADJ'!$1:$1,0))</f>
        <v>0.83</v>
      </c>
      <c r="D1001" t="str">
        <f>INDEX('Daily Data ADJ'!$1:$1048576,MATCH(Calc!$A1001,'Daily Data ADJ'!$A:$A,1),MATCH("SOFR, FRED: Close",'Daily Data ADJ'!$1:$1,0))</f>
        <v>NaN</v>
      </c>
      <c r="E1001">
        <f>INDEX('Daily Data ADJ'!$1:$1048576,MATCH(Calc!$A1001,'Daily Data ADJ'!$A:$A,0),MATCH("UPRO, CBOE BZX: Close",'Daily Data ADJ'!$1:$1,0))</f>
        <v>16.73426134</v>
      </c>
      <c r="F1001">
        <f>INDEX('Daily Data ADJ'!$1:$1048576,MATCH(Calc!$A1001,'Daily Data ADJ'!$A:$A,0),MATCH("ES1!, CME_MINI: Close",'Daily Data ADJ'!$1:$1,0))</f>
        <v>2411</v>
      </c>
      <c r="G1001">
        <f>INDEX('Daily Data ADJ'!$1:$1048576,MATCH(Calc!$A1001,'Daily Data ADJ'!$A:$A,0),MATCH("ES2!, CME_MINI: Close",'Daily Data ADJ'!$1:$1,0))</f>
        <v>2408.5</v>
      </c>
      <c r="H1001">
        <f>INDEX('QUANDL MULTPL SP500_DIV_YIELD_M'!$A:$G,MATCH(Calc!$A1001,'QUANDL MULTPL SP500_DIV_YIELD_M'!$A:$A,1),MATCH('QUANDL MULTPL SP500_DIV_YIELD_M'!$E$1,'QUANDL MULTPL SP500_DIV_YIELD_M'!$A$1:$G$1,0))</f>
        <v>1.96</v>
      </c>
      <c r="I1001" s="5">
        <f t="shared" si="90"/>
        <v>1.5458790113243741E-2</v>
      </c>
      <c r="J1001" s="1">
        <f>A1001/24/60/60+DATE(1970,1,1)</f>
        <v>42886.5625</v>
      </c>
      <c r="K1001" s="3">
        <f t="shared" si="93"/>
        <v>1</v>
      </c>
      <c r="L1001" s="6">
        <f>(1+Chart!$F$4)^(1/(365/K1001))-1</f>
        <v>6.6592785027408397E-5</v>
      </c>
      <c r="M1001" s="6">
        <f t="shared" si="94"/>
        <v>2.2646131534909131E-5</v>
      </c>
      <c r="N1001" s="6">
        <f t="shared" si="95"/>
        <v>4.2029706050161764E-5</v>
      </c>
      <c r="O1001">
        <f>O1000*(B1001/B1000)</f>
        <v>218.3917525900016</v>
      </c>
      <c r="P1001">
        <f t="shared" si="91"/>
        <v>2017</v>
      </c>
      <c r="Q1001" s="1">
        <f t="shared" si="92"/>
        <v>42886.5625</v>
      </c>
      <c r="R1001">
        <f>IF(B1002="",R1000,IF(Q1001&gt;=Chart!$F$2,E1001,0))</f>
        <v>0</v>
      </c>
      <c r="S1001">
        <f>IF(B1002="",S1000,IFERROR(IF(AND(R1001&gt;0,R1000=0),R1001,(1+(B1002/B1001-1)*Calc!$Z$1)*S1000),0))</f>
        <v>0</v>
      </c>
      <c r="T1001">
        <f>IF(B1002="",T1000,IFERROR(IF(AND(R1001&gt;0,R1000=0),R1001,(1+(B1002/B1001-1)*Calc!$Z$1-L1002)*T1000),0))</f>
        <v>0</v>
      </c>
      <c r="U1001">
        <f>IF(B1002="",U1000,IFERROR(IF(AND(R1001&gt;0,R1000=0),R1001,(1+(B1002/B1001-1)*Calc!$Z$1-M1002*2)*U1000),0))</f>
        <v>0</v>
      </c>
      <c r="V1001">
        <f>IF(B1002="",V1000,IFERROR(IF(AND(R1001&gt;0,R1000=0),R1001,(1+(B1002/B1001-1)*Calc!$Z$1-N1002*2)*V1000),0))</f>
        <v>0</v>
      </c>
      <c r="W1001">
        <f>IF(ISNUMBER(C1001),C1001,W1000)</f>
        <v>0.83</v>
      </c>
      <c r="Y1001" s="1" t="e">
        <f>IF(AND(Q1001&gt;=Chart!$F$2,Q1001&lt;=Chart!$F$3),Q1001,#N/A)</f>
        <v>#N/A</v>
      </c>
      <c r="Z1001" t="e">
        <f>IF(AND(Q1001&gt;=Chart!$F$2,Q1001&lt;=Chart!$F$3),R1001,#N/A)</f>
        <v>#N/A</v>
      </c>
      <c r="AA1001" t="e">
        <f>IF(AND(Q1001&gt;=Chart!$F$2,Q1001&lt;=Chart!$F$3),S1001,#N/A)</f>
        <v>#N/A</v>
      </c>
      <c r="AB1001" t="e">
        <f>IF(AND(Q1001&gt;=Chart!$F$2,Q1001&lt;=Chart!$F$3),T1001,#N/A)</f>
        <v>#N/A</v>
      </c>
      <c r="AC1001" t="e">
        <f>IF(AND(Q1001&gt;=Chart!$F$2,Q1001&lt;=Chart!$F$3),U1001,#N/A)</f>
        <v>#N/A</v>
      </c>
      <c r="AD1001" t="e">
        <f>IF(AND(Q1001&gt;=Chart!$F$2,Q1001&lt;=Chart!$F$3),V1001,#N/A)</f>
        <v>#N/A</v>
      </c>
      <c r="AE1001" t="e">
        <f>IF(AND(Q1001&gt;=Chart!$F$2,Q1001&lt;=Chart!$F$3),I1001,#N/A)</f>
        <v>#N/A</v>
      </c>
      <c r="AF1001" t="e">
        <f>IF(AND(Q1001&gt;=Chart!$F$2,Q1001&lt;=Chart!$F$3),H1001/100,#N/A)</f>
        <v>#N/A</v>
      </c>
      <c r="AG1001" t="e">
        <f>IF(AND(Q1001&gt;=Chart!$F$2,Q1001&lt;=Chart!$F$3),W1001/100,#N/A)</f>
        <v>#N/A</v>
      </c>
    </row>
    <row r="1002" spans="1:33" x14ac:dyDescent="0.25">
      <c r="A1002">
        <v>1496323800</v>
      </c>
      <c r="B1002">
        <f>INDEX('Daily Data ADJ'!$1:$1048576,MATCH(Calc!$A1002,'Daily Data ADJ'!$A:$A,0),MATCH("SPY, CBOE BZX: Close",'Daily Data ADJ'!$1:$1,0))</f>
        <v>220.12846633000001</v>
      </c>
      <c r="C1002">
        <f>INDEX('Daily Data ADJ'!$1:$1048576,MATCH(Calc!$A1002,'Daily Data ADJ'!$A:$A,0),MATCH("EFFR, FRED: Close",'Daily Data ADJ'!$1:$1,0))</f>
        <v>0.91</v>
      </c>
      <c r="D1002" t="str">
        <f>INDEX('Daily Data ADJ'!$1:$1048576,MATCH(Calc!$A1002,'Daily Data ADJ'!$A:$A,1),MATCH("SOFR, FRED: Close",'Daily Data ADJ'!$1:$1,0))</f>
        <v>NaN</v>
      </c>
      <c r="E1002">
        <f>INDEX('Daily Data ADJ'!$1:$1048576,MATCH(Calc!$A1002,'Daily Data ADJ'!$A:$A,0),MATCH("UPRO, CBOE BZX: Close",'Daily Data ADJ'!$1:$1,0))</f>
        <v>17.12514183</v>
      </c>
      <c r="F1002">
        <f>INDEX('Daily Data ADJ'!$1:$1048576,MATCH(Calc!$A1002,'Daily Data ADJ'!$A:$A,0),MATCH("ES1!, CME_MINI: Close",'Daily Data ADJ'!$1:$1,0))</f>
        <v>2429.5</v>
      </c>
      <c r="G1002">
        <f>INDEX('Daily Data ADJ'!$1:$1048576,MATCH(Calc!$A1002,'Daily Data ADJ'!$A:$A,0),MATCH("ES2!, CME_MINI: Close",'Daily Data ADJ'!$1:$1,0))</f>
        <v>2427.25</v>
      </c>
      <c r="H1002">
        <f>INDEX('QUANDL MULTPL SP500_DIV_YIELD_M'!$A:$G,MATCH(Calc!$A1002,'QUANDL MULTPL SP500_DIV_YIELD_M'!$A:$A,1),MATCH('QUANDL MULTPL SP500_DIV_YIELD_M'!$E$1,'QUANDL MULTPL SP500_DIV_YIELD_M'!$A$1:$G$1,0))</f>
        <v>1.96</v>
      </c>
      <c r="I1002" s="5">
        <f t="shared" si="90"/>
        <v>1.5900677034413495E-2</v>
      </c>
      <c r="J1002" s="1">
        <f>A1002/24/60/60+DATE(1970,1,1)</f>
        <v>42887.5625</v>
      </c>
      <c r="K1002" s="3">
        <f t="shared" si="93"/>
        <v>1</v>
      </c>
      <c r="L1002" s="6">
        <f>(1+Chart!$F$4)^(1/(365/K1002))-1</f>
        <v>6.6592785027408397E-5</v>
      </c>
      <c r="M1002" s="6">
        <f t="shared" si="94"/>
        <v>2.4819060010727867E-5</v>
      </c>
      <c r="N1002" s="6">
        <f t="shared" si="95"/>
        <v>4.3221716369057361E-5</v>
      </c>
      <c r="O1002">
        <f>O1001*(B1002/B1001)</f>
        <v>220.1284663300016</v>
      </c>
      <c r="P1002">
        <f t="shared" si="91"/>
        <v>2017</v>
      </c>
      <c r="Q1002" s="1">
        <f t="shared" si="92"/>
        <v>42887.5625</v>
      </c>
      <c r="R1002">
        <f>IF(B1003="",R1001,IF(Q1002&gt;=Chart!$F$2,E1002,0))</f>
        <v>0</v>
      </c>
      <c r="S1002">
        <f>IF(B1003="",S1001,IFERROR(IF(AND(R1002&gt;0,R1001=0),R1002,(1+(B1003/B1002-1)*Calc!$Z$1)*S1001),0))</f>
        <v>0</v>
      </c>
      <c r="T1002">
        <f>IF(B1003="",T1001,IFERROR(IF(AND(R1002&gt;0,R1001=0),R1002,(1+(B1003/B1002-1)*Calc!$Z$1-L1003)*T1001),0))</f>
        <v>0</v>
      </c>
      <c r="U1002">
        <f>IF(B1003="",U1001,IFERROR(IF(AND(R1002&gt;0,R1001=0),R1002,(1+(B1003/B1002-1)*Calc!$Z$1-M1003*2)*U1001),0))</f>
        <v>0</v>
      </c>
      <c r="V1002">
        <f>IF(B1003="",V1001,IFERROR(IF(AND(R1002&gt;0,R1001=0),R1002,(1+(B1003/B1002-1)*Calc!$Z$1-N1003*2)*V1001),0))</f>
        <v>0</v>
      </c>
      <c r="W1002">
        <f>IF(ISNUMBER(C1002),C1002,W1001)</f>
        <v>0.91</v>
      </c>
      <c r="Y1002" s="1" t="e">
        <f>IF(AND(Q1002&gt;=Chart!$F$2,Q1002&lt;=Chart!$F$3),Q1002,#N/A)</f>
        <v>#N/A</v>
      </c>
      <c r="Z1002" t="e">
        <f>IF(AND(Q1002&gt;=Chart!$F$2,Q1002&lt;=Chart!$F$3),R1002,#N/A)</f>
        <v>#N/A</v>
      </c>
      <c r="AA1002" t="e">
        <f>IF(AND(Q1002&gt;=Chart!$F$2,Q1002&lt;=Chart!$F$3),S1002,#N/A)</f>
        <v>#N/A</v>
      </c>
      <c r="AB1002" t="e">
        <f>IF(AND(Q1002&gt;=Chart!$F$2,Q1002&lt;=Chart!$F$3),T1002,#N/A)</f>
        <v>#N/A</v>
      </c>
      <c r="AC1002" t="e">
        <f>IF(AND(Q1002&gt;=Chart!$F$2,Q1002&lt;=Chart!$F$3),U1002,#N/A)</f>
        <v>#N/A</v>
      </c>
      <c r="AD1002" t="e">
        <f>IF(AND(Q1002&gt;=Chart!$F$2,Q1002&lt;=Chart!$F$3),V1002,#N/A)</f>
        <v>#N/A</v>
      </c>
      <c r="AE1002" t="e">
        <f>IF(AND(Q1002&gt;=Chart!$F$2,Q1002&lt;=Chart!$F$3),I1002,#N/A)</f>
        <v>#N/A</v>
      </c>
      <c r="AF1002" t="e">
        <f>IF(AND(Q1002&gt;=Chart!$F$2,Q1002&lt;=Chart!$F$3),H1002/100,#N/A)</f>
        <v>#N/A</v>
      </c>
      <c r="AG1002" t="e">
        <f>IF(AND(Q1002&gt;=Chart!$F$2,Q1002&lt;=Chart!$F$3),W1002/100,#N/A)</f>
        <v>#N/A</v>
      </c>
    </row>
    <row r="1003" spans="1:33" x14ac:dyDescent="0.25">
      <c r="A1003">
        <v>1496410200</v>
      </c>
      <c r="B1003">
        <f>INDEX('Daily Data ADJ'!$1:$1048576,MATCH(Calc!$A1003,'Daily Data ADJ'!$A:$A,0),MATCH("SPY, CBOE BZX: Close",'Daily Data ADJ'!$1:$1,0))</f>
        <v>220.86114243</v>
      </c>
      <c r="C1003">
        <f>INDEX('Daily Data ADJ'!$1:$1048576,MATCH(Calc!$A1003,'Daily Data ADJ'!$A:$A,0),MATCH("EFFR, FRED: Close",'Daily Data ADJ'!$1:$1,0))</f>
        <v>0.91</v>
      </c>
      <c r="D1003" t="str">
        <f>INDEX('Daily Data ADJ'!$1:$1048576,MATCH(Calc!$A1003,'Daily Data ADJ'!$A:$A,1),MATCH("SOFR, FRED: Close",'Daily Data ADJ'!$1:$1,0))</f>
        <v>NaN</v>
      </c>
      <c r="E1003">
        <f>INDEX('Daily Data ADJ'!$1:$1048576,MATCH(Calc!$A1003,'Daily Data ADJ'!$A:$A,0),MATCH("UPRO, CBOE BZX: Close",'Daily Data ADJ'!$1:$1,0))</f>
        <v>17.290325450000001</v>
      </c>
      <c r="F1003">
        <f>INDEX('Daily Data ADJ'!$1:$1048576,MATCH(Calc!$A1003,'Daily Data ADJ'!$A:$A,0),MATCH("ES1!, CME_MINI: Close",'Daily Data ADJ'!$1:$1,0))</f>
        <v>2437.75</v>
      </c>
      <c r="G1003">
        <f>INDEX('Daily Data ADJ'!$1:$1048576,MATCH(Calc!$A1003,'Daily Data ADJ'!$A:$A,0),MATCH("ES2!, CME_MINI: Close",'Daily Data ADJ'!$1:$1,0))</f>
        <v>2435.25</v>
      </c>
      <c r="H1003">
        <f>INDEX('QUANDL MULTPL SP500_DIV_YIELD_M'!$A:$G,MATCH(Calc!$A1003,'QUANDL MULTPL SP500_DIV_YIELD_M'!$A:$A,1),MATCH('QUANDL MULTPL SP500_DIV_YIELD_M'!$E$1,'QUANDL MULTPL SP500_DIV_YIELD_M'!$A$1:$G$1,0))</f>
        <v>1.96</v>
      </c>
      <c r="I1003" s="5">
        <f t="shared" si="90"/>
        <v>1.5504162659459024E-2</v>
      </c>
      <c r="J1003" s="1">
        <f>A1003/24/60/60+DATE(1970,1,1)</f>
        <v>42888.5625</v>
      </c>
      <c r="K1003" s="3">
        <f t="shared" si="93"/>
        <v>1</v>
      </c>
      <c r="L1003" s="6">
        <f>(1+Chart!$F$4)^(1/(365/K1003))-1</f>
        <v>6.6592785027408397E-5</v>
      </c>
      <c r="M1003" s="6">
        <f t="shared" si="94"/>
        <v>2.4819060010727867E-5</v>
      </c>
      <c r="N1003" s="6">
        <f t="shared" si="95"/>
        <v>4.2152124411387604E-5</v>
      </c>
      <c r="O1003">
        <f>O1002*(B1003/B1002)</f>
        <v>220.86114243000156</v>
      </c>
      <c r="P1003">
        <f t="shared" si="91"/>
        <v>2017</v>
      </c>
      <c r="Q1003" s="1">
        <f t="shared" si="92"/>
        <v>42888.5625</v>
      </c>
      <c r="R1003">
        <f>IF(B1004="",R1002,IF(Q1003&gt;=Chart!$F$2,E1003,0))</f>
        <v>0</v>
      </c>
      <c r="S1003">
        <f>IF(B1004="",S1002,IFERROR(IF(AND(R1003&gt;0,R1002=0),R1003,(1+(B1004/B1003-1)*Calc!$Z$1)*S1002),0))</f>
        <v>0</v>
      </c>
      <c r="T1003">
        <f>IF(B1004="",T1002,IFERROR(IF(AND(R1003&gt;0,R1002=0),R1003,(1+(B1004/B1003-1)*Calc!$Z$1-L1004)*T1002),0))</f>
        <v>0</v>
      </c>
      <c r="U1003">
        <f>IF(B1004="",U1002,IFERROR(IF(AND(R1003&gt;0,R1002=0),R1003,(1+(B1004/B1003-1)*Calc!$Z$1-M1004*2)*U1002),0))</f>
        <v>0</v>
      </c>
      <c r="V1003">
        <f>IF(B1004="",V1002,IFERROR(IF(AND(R1003&gt;0,R1002=0),R1003,(1+(B1004/B1003-1)*Calc!$Z$1-N1004*2)*V1002),0))</f>
        <v>0</v>
      </c>
      <c r="W1003">
        <f>IF(ISNUMBER(C1003),C1003,W1002)</f>
        <v>0.91</v>
      </c>
      <c r="Y1003" s="1" t="e">
        <f>IF(AND(Q1003&gt;=Chart!$F$2,Q1003&lt;=Chart!$F$3),Q1003,#N/A)</f>
        <v>#N/A</v>
      </c>
      <c r="Z1003" t="e">
        <f>IF(AND(Q1003&gt;=Chart!$F$2,Q1003&lt;=Chart!$F$3),R1003,#N/A)</f>
        <v>#N/A</v>
      </c>
      <c r="AA1003" t="e">
        <f>IF(AND(Q1003&gt;=Chart!$F$2,Q1003&lt;=Chart!$F$3),S1003,#N/A)</f>
        <v>#N/A</v>
      </c>
      <c r="AB1003" t="e">
        <f>IF(AND(Q1003&gt;=Chart!$F$2,Q1003&lt;=Chart!$F$3),T1003,#N/A)</f>
        <v>#N/A</v>
      </c>
      <c r="AC1003" t="e">
        <f>IF(AND(Q1003&gt;=Chart!$F$2,Q1003&lt;=Chart!$F$3),U1003,#N/A)</f>
        <v>#N/A</v>
      </c>
      <c r="AD1003" t="e">
        <f>IF(AND(Q1003&gt;=Chart!$F$2,Q1003&lt;=Chart!$F$3),V1003,#N/A)</f>
        <v>#N/A</v>
      </c>
      <c r="AE1003" t="e">
        <f>IF(AND(Q1003&gt;=Chart!$F$2,Q1003&lt;=Chart!$F$3),I1003,#N/A)</f>
        <v>#N/A</v>
      </c>
      <c r="AF1003" t="e">
        <f>IF(AND(Q1003&gt;=Chart!$F$2,Q1003&lt;=Chart!$F$3),H1003/100,#N/A)</f>
        <v>#N/A</v>
      </c>
      <c r="AG1003" t="e">
        <f>IF(AND(Q1003&gt;=Chart!$F$2,Q1003&lt;=Chart!$F$3),W1003/100,#N/A)</f>
        <v>#N/A</v>
      </c>
    </row>
    <row r="1004" spans="1:33" x14ac:dyDescent="0.25">
      <c r="A1004">
        <v>1496669400</v>
      </c>
      <c r="B1004">
        <f>INDEX('Daily Data ADJ'!$1:$1048576,MATCH(Calc!$A1004,'Daily Data ADJ'!$A:$A,0),MATCH("SPY, CBOE BZX: Close",'Daily Data ADJ'!$1:$1,0))</f>
        <v>220.69832552</v>
      </c>
      <c r="C1004">
        <f>INDEX('Daily Data ADJ'!$1:$1048576,MATCH(Calc!$A1004,'Daily Data ADJ'!$A:$A,0),MATCH("EFFR, FRED: Close",'Daily Data ADJ'!$1:$1,0))</f>
        <v>0.91</v>
      </c>
      <c r="D1004" t="str">
        <f>INDEX('Daily Data ADJ'!$1:$1048576,MATCH(Calc!$A1004,'Daily Data ADJ'!$A:$A,1),MATCH("SOFR, FRED: Close",'Daily Data ADJ'!$1:$1,0))</f>
        <v>NaN</v>
      </c>
      <c r="E1004">
        <f>INDEX('Daily Data ADJ'!$1:$1048576,MATCH(Calc!$A1004,'Daily Data ADJ'!$A:$A,0),MATCH("UPRO, CBOE BZX: Close",'Daily Data ADJ'!$1:$1,0))</f>
        <v>17.267428989999999</v>
      </c>
      <c r="F1004">
        <f>INDEX('Daily Data ADJ'!$1:$1048576,MATCH(Calc!$A1004,'Daily Data ADJ'!$A:$A,0),MATCH("ES1!, CME_MINI: Close",'Daily Data ADJ'!$1:$1,0))</f>
        <v>2434.5</v>
      </c>
      <c r="G1004">
        <f>INDEX('Daily Data ADJ'!$1:$1048576,MATCH(Calc!$A1004,'Daily Data ADJ'!$A:$A,0),MATCH("ES2!, CME_MINI: Close",'Daily Data ADJ'!$1:$1,0))</f>
        <v>2432</v>
      </c>
      <c r="H1004">
        <f>INDEX('QUANDL MULTPL SP500_DIV_YIELD_M'!$A:$G,MATCH(Calc!$A1004,'QUANDL MULTPL SP500_DIV_YIELD_M'!$A:$A,1),MATCH('QUANDL MULTPL SP500_DIV_YIELD_M'!$E$1,'QUANDL MULTPL SP500_DIV_YIELD_M'!$A$1:$G$1,0))</f>
        <v>1.96</v>
      </c>
      <c r="I1004" s="5">
        <f t="shared" si="90"/>
        <v>1.5498703237214854E-2</v>
      </c>
      <c r="J1004" s="1">
        <f>A1004/24/60/60+DATE(1970,1,1)</f>
        <v>42891.5625</v>
      </c>
      <c r="K1004" s="3">
        <f t="shared" si="93"/>
        <v>3</v>
      </c>
      <c r="L1004" s="6">
        <f>(1+Chart!$F$4)^(1/(365/K1004))-1</f>
        <v>1.9979165917494157E-4</v>
      </c>
      <c r="M1004" s="6">
        <f t="shared" si="94"/>
        <v>7.4459028004403294E-5</v>
      </c>
      <c r="N1004" s="6">
        <f t="shared" si="95"/>
        <v>1.2641751112485444E-4</v>
      </c>
      <c r="O1004">
        <f>O1003*(B1004/B1003)</f>
        <v>220.69832552000156</v>
      </c>
      <c r="P1004">
        <f t="shared" si="91"/>
        <v>2017</v>
      </c>
      <c r="Q1004" s="1">
        <f t="shared" si="92"/>
        <v>42891.5625</v>
      </c>
      <c r="R1004">
        <f>IF(B1005="",R1003,IF(Q1004&gt;=Chart!$F$2,E1004,0))</f>
        <v>0</v>
      </c>
      <c r="S1004">
        <f>IF(B1005="",S1003,IFERROR(IF(AND(R1004&gt;0,R1003=0),R1004,(1+(B1005/B1004-1)*Calc!$Z$1)*S1003),0))</f>
        <v>0</v>
      </c>
      <c r="T1004">
        <f>IF(B1005="",T1003,IFERROR(IF(AND(R1004&gt;0,R1003=0),R1004,(1+(B1005/B1004-1)*Calc!$Z$1-L1005)*T1003),0))</f>
        <v>0</v>
      </c>
      <c r="U1004">
        <f>IF(B1005="",U1003,IFERROR(IF(AND(R1004&gt;0,R1003=0),R1004,(1+(B1005/B1004-1)*Calc!$Z$1-M1005*2)*U1003),0))</f>
        <v>0</v>
      </c>
      <c r="V1004">
        <f>IF(B1005="",V1003,IFERROR(IF(AND(R1004&gt;0,R1003=0),R1004,(1+(B1005/B1004-1)*Calc!$Z$1-N1005*2)*V1003),0))</f>
        <v>0</v>
      </c>
      <c r="W1004">
        <f>IF(ISNUMBER(C1004),C1004,W1003)</f>
        <v>0.91</v>
      </c>
      <c r="Y1004" s="1" t="e">
        <f>IF(AND(Q1004&gt;=Chart!$F$2,Q1004&lt;=Chart!$F$3),Q1004,#N/A)</f>
        <v>#N/A</v>
      </c>
      <c r="Z1004" t="e">
        <f>IF(AND(Q1004&gt;=Chart!$F$2,Q1004&lt;=Chart!$F$3),R1004,#N/A)</f>
        <v>#N/A</v>
      </c>
      <c r="AA1004" t="e">
        <f>IF(AND(Q1004&gt;=Chart!$F$2,Q1004&lt;=Chart!$F$3),S1004,#N/A)</f>
        <v>#N/A</v>
      </c>
      <c r="AB1004" t="e">
        <f>IF(AND(Q1004&gt;=Chart!$F$2,Q1004&lt;=Chart!$F$3),T1004,#N/A)</f>
        <v>#N/A</v>
      </c>
      <c r="AC1004" t="e">
        <f>IF(AND(Q1004&gt;=Chart!$F$2,Q1004&lt;=Chart!$F$3),U1004,#N/A)</f>
        <v>#N/A</v>
      </c>
      <c r="AD1004" t="e">
        <f>IF(AND(Q1004&gt;=Chart!$F$2,Q1004&lt;=Chart!$F$3),V1004,#N/A)</f>
        <v>#N/A</v>
      </c>
      <c r="AE1004" t="e">
        <f>IF(AND(Q1004&gt;=Chart!$F$2,Q1004&lt;=Chart!$F$3),I1004,#N/A)</f>
        <v>#N/A</v>
      </c>
      <c r="AF1004" t="e">
        <f>IF(AND(Q1004&gt;=Chart!$F$2,Q1004&lt;=Chart!$F$3),H1004/100,#N/A)</f>
        <v>#N/A</v>
      </c>
      <c r="AG1004" t="e">
        <f>IF(AND(Q1004&gt;=Chart!$F$2,Q1004&lt;=Chart!$F$3),W1004/100,#N/A)</f>
        <v>#N/A</v>
      </c>
    </row>
    <row r="1005" spans="1:33" x14ac:dyDescent="0.25">
      <c r="A1005">
        <v>1496755800</v>
      </c>
      <c r="B1005">
        <f>INDEX('Daily Data ADJ'!$1:$1048576,MATCH(Calc!$A1005,'Daily Data ADJ'!$A:$A,0),MATCH("SPY, CBOE BZX: Close",'Daily Data ADJ'!$1:$1,0))</f>
        <v>219.99278557</v>
      </c>
      <c r="C1005">
        <f>INDEX('Daily Data ADJ'!$1:$1048576,MATCH(Calc!$A1005,'Daily Data ADJ'!$A:$A,0),MATCH("EFFR, FRED: Close",'Daily Data ADJ'!$1:$1,0))</f>
        <v>0.91</v>
      </c>
      <c r="D1005" t="str">
        <f>INDEX('Daily Data ADJ'!$1:$1048576,MATCH(Calc!$A1005,'Daily Data ADJ'!$A:$A,1),MATCH("SOFR, FRED: Close",'Daily Data ADJ'!$1:$1,0))</f>
        <v>NaN</v>
      </c>
      <c r="E1005">
        <f>INDEX('Daily Data ADJ'!$1:$1048576,MATCH(Calc!$A1005,'Daily Data ADJ'!$A:$A,0),MATCH("UPRO, CBOE BZX: Close",'Daily Data ADJ'!$1:$1,0))</f>
        <v>17.112058279999999</v>
      </c>
      <c r="F1005">
        <f>INDEX('Daily Data ADJ'!$1:$1048576,MATCH(Calc!$A1005,'Daily Data ADJ'!$A:$A,0),MATCH("ES1!, CME_MINI: Close",'Daily Data ADJ'!$1:$1,0))</f>
        <v>2430.75</v>
      </c>
      <c r="G1005">
        <f>INDEX('Daily Data ADJ'!$1:$1048576,MATCH(Calc!$A1005,'Daily Data ADJ'!$A:$A,0),MATCH("ES2!, CME_MINI: Close",'Daily Data ADJ'!$1:$1,0))</f>
        <v>2428.5</v>
      </c>
      <c r="H1005">
        <f>INDEX('QUANDL MULTPL SP500_DIV_YIELD_M'!$A:$G,MATCH(Calc!$A1005,'QUANDL MULTPL SP500_DIV_YIELD_M'!$A:$A,1),MATCH('QUANDL MULTPL SP500_DIV_YIELD_M'!$E$1,'QUANDL MULTPL SP500_DIV_YIELD_M'!$A$1:$G$1,0))</f>
        <v>1.96</v>
      </c>
      <c r="I1005" s="5">
        <f t="shared" si="90"/>
        <v>1.5902576749423906E-2</v>
      </c>
      <c r="J1005" s="1">
        <f>A1005/24/60/60+DATE(1970,1,1)</f>
        <v>42892.5625</v>
      </c>
      <c r="K1005" s="3">
        <f t="shared" si="93"/>
        <v>1</v>
      </c>
      <c r="L1005" s="6">
        <f>(1+Chart!$F$4)^(1/(365/K1005))-1</f>
        <v>6.6592785027408397E-5</v>
      </c>
      <c r="M1005" s="6">
        <f t="shared" si="94"/>
        <v>2.4819060010727867E-5</v>
      </c>
      <c r="N1005" s="6">
        <f t="shared" si="95"/>
        <v>4.322683982138642E-5</v>
      </c>
      <c r="O1005">
        <f>O1004*(B1005/B1004)</f>
        <v>219.99278557000156</v>
      </c>
      <c r="P1005">
        <f t="shared" si="91"/>
        <v>2017</v>
      </c>
      <c r="Q1005" s="1">
        <f t="shared" si="92"/>
        <v>42892.5625</v>
      </c>
      <c r="R1005">
        <f>IF(B1006="",R1004,IF(Q1005&gt;=Chart!$F$2,E1005,0))</f>
        <v>0</v>
      </c>
      <c r="S1005">
        <f>IF(B1006="",S1004,IFERROR(IF(AND(R1005&gt;0,R1004=0),R1005,(1+(B1006/B1005-1)*Calc!$Z$1)*S1004),0))</f>
        <v>0</v>
      </c>
      <c r="T1005">
        <f>IF(B1006="",T1004,IFERROR(IF(AND(R1005&gt;0,R1004=0),R1005,(1+(B1006/B1005-1)*Calc!$Z$1-L1006)*T1004),0))</f>
        <v>0</v>
      </c>
      <c r="U1005">
        <f>IF(B1006="",U1004,IFERROR(IF(AND(R1005&gt;0,R1004=0),R1005,(1+(B1006/B1005-1)*Calc!$Z$1-M1006*2)*U1004),0))</f>
        <v>0</v>
      </c>
      <c r="V1005">
        <f>IF(B1006="",V1004,IFERROR(IF(AND(R1005&gt;0,R1004=0),R1005,(1+(B1006/B1005-1)*Calc!$Z$1-N1006*2)*V1004),0))</f>
        <v>0</v>
      </c>
      <c r="W1005">
        <f>IF(ISNUMBER(C1005),C1005,W1004)</f>
        <v>0.91</v>
      </c>
      <c r="Y1005" s="1" t="e">
        <f>IF(AND(Q1005&gt;=Chart!$F$2,Q1005&lt;=Chart!$F$3),Q1005,#N/A)</f>
        <v>#N/A</v>
      </c>
      <c r="Z1005" t="e">
        <f>IF(AND(Q1005&gt;=Chart!$F$2,Q1005&lt;=Chart!$F$3),R1005,#N/A)</f>
        <v>#N/A</v>
      </c>
      <c r="AA1005" t="e">
        <f>IF(AND(Q1005&gt;=Chart!$F$2,Q1005&lt;=Chart!$F$3),S1005,#N/A)</f>
        <v>#N/A</v>
      </c>
      <c r="AB1005" t="e">
        <f>IF(AND(Q1005&gt;=Chart!$F$2,Q1005&lt;=Chart!$F$3),T1005,#N/A)</f>
        <v>#N/A</v>
      </c>
      <c r="AC1005" t="e">
        <f>IF(AND(Q1005&gt;=Chart!$F$2,Q1005&lt;=Chart!$F$3),U1005,#N/A)</f>
        <v>#N/A</v>
      </c>
      <c r="AD1005" t="e">
        <f>IF(AND(Q1005&gt;=Chart!$F$2,Q1005&lt;=Chart!$F$3),V1005,#N/A)</f>
        <v>#N/A</v>
      </c>
      <c r="AE1005" t="e">
        <f>IF(AND(Q1005&gt;=Chart!$F$2,Q1005&lt;=Chart!$F$3),I1005,#N/A)</f>
        <v>#N/A</v>
      </c>
      <c r="AF1005" t="e">
        <f>IF(AND(Q1005&gt;=Chart!$F$2,Q1005&lt;=Chart!$F$3),H1005/100,#N/A)</f>
        <v>#N/A</v>
      </c>
      <c r="AG1005" t="e">
        <f>IF(AND(Q1005&gt;=Chart!$F$2,Q1005&lt;=Chart!$F$3),W1005/100,#N/A)</f>
        <v>#N/A</v>
      </c>
    </row>
    <row r="1006" spans="1:33" x14ac:dyDescent="0.25">
      <c r="A1006">
        <v>1496842200</v>
      </c>
      <c r="B1006">
        <f>INDEX('Daily Data ADJ'!$1:$1048576,MATCH(Calc!$A1006,'Daily Data ADJ'!$A:$A,0),MATCH("SPY, CBOE BZX: Close",'Daily Data ADJ'!$1:$1,0))</f>
        <v>220.39982785000001</v>
      </c>
      <c r="C1006">
        <f>INDEX('Daily Data ADJ'!$1:$1048576,MATCH(Calc!$A1006,'Daily Data ADJ'!$A:$A,0),MATCH("EFFR, FRED: Close",'Daily Data ADJ'!$1:$1,0))</f>
        <v>0.91</v>
      </c>
      <c r="D1006" t="str">
        <f>INDEX('Daily Data ADJ'!$1:$1048576,MATCH(Calc!$A1006,'Daily Data ADJ'!$A:$A,1),MATCH("SOFR, FRED: Close",'Daily Data ADJ'!$1:$1,0))</f>
        <v>NaN</v>
      </c>
      <c r="E1006">
        <f>INDEX('Daily Data ADJ'!$1:$1048576,MATCH(Calc!$A1006,'Daily Data ADJ'!$A:$A,0),MATCH("UPRO, CBOE BZX: Close",'Daily Data ADJ'!$1:$1,0))</f>
        <v>17.188925730000001</v>
      </c>
      <c r="F1006">
        <f>INDEX('Daily Data ADJ'!$1:$1048576,MATCH(Calc!$A1006,'Daily Data ADJ'!$A:$A,0),MATCH("ES1!, CME_MINI: Close",'Daily Data ADJ'!$1:$1,0))</f>
        <v>2432</v>
      </c>
      <c r="G1006">
        <f>INDEX('Daily Data ADJ'!$1:$1048576,MATCH(Calc!$A1006,'Daily Data ADJ'!$A:$A,0),MATCH("ES2!, CME_MINI: Close",'Daily Data ADJ'!$1:$1,0))</f>
        <v>2429.75</v>
      </c>
      <c r="H1006">
        <f>INDEX('QUANDL MULTPL SP500_DIV_YIELD_M'!$A:$G,MATCH(Calc!$A1006,'QUANDL MULTPL SP500_DIV_YIELD_M'!$A:$A,1),MATCH('QUANDL MULTPL SP500_DIV_YIELD_M'!$E$1,'QUANDL MULTPL SP500_DIV_YIELD_M'!$A$1:$G$1,0))</f>
        <v>1.96</v>
      </c>
      <c r="I1006" s="5">
        <f t="shared" si="90"/>
        <v>1.5904474514314475E-2</v>
      </c>
      <c r="J1006" s="1">
        <f>A1006/24/60/60+DATE(1970,1,1)</f>
        <v>42893.5625</v>
      </c>
      <c r="K1006" s="3">
        <f t="shared" si="93"/>
        <v>1</v>
      </c>
      <c r="L1006" s="6">
        <f>(1+Chart!$F$4)^(1/(365/K1006))-1</f>
        <v>6.6592785027408397E-5</v>
      </c>
      <c r="M1006" s="6">
        <f t="shared" si="94"/>
        <v>2.4819060010727867E-5</v>
      </c>
      <c r="N1006" s="6">
        <f t="shared" si="95"/>
        <v>4.3231958004819049E-5</v>
      </c>
      <c r="O1006">
        <f>O1005*(B1006/B1005)</f>
        <v>220.39982785000154</v>
      </c>
      <c r="P1006">
        <f t="shared" si="91"/>
        <v>2017</v>
      </c>
      <c r="Q1006" s="1">
        <f t="shared" si="92"/>
        <v>42893.5625</v>
      </c>
      <c r="R1006">
        <f>IF(B1007="",R1005,IF(Q1006&gt;=Chart!$F$2,E1006,0))</f>
        <v>0</v>
      </c>
      <c r="S1006">
        <f>IF(B1007="",S1005,IFERROR(IF(AND(R1006&gt;0,R1005=0),R1006,(1+(B1007/B1006-1)*Calc!$Z$1)*S1005),0))</f>
        <v>0</v>
      </c>
      <c r="T1006">
        <f>IF(B1007="",T1005,IFERROR(IF(AND(R1006&gt;0,R1005=0),R1006,(1+(B1007/B1006-1)*Calc!$Z$1-L1007)*T1005),0))</f>
        <v>0</v>
      </c>
      <c r="U1006">
        <f>IF(B1007="",U1005,IFERROR(IF(AND(R1006&gt;0,R1005=0),R1006,(1+(B1007/B1006-1)*Calc!$Z$1-M1007*2)*U1005),0))</f>
        <v>0</v>
      </c>
      <c r="V1006">
        <f>IF(B1007="",V1005,IFERROR(IF(AND(R1006&gt;0,R1005=0),R1006,(1+(B1007/B1006-1)*Calc!$Z$1-N1007*2)*V1005),0))</f>
        <v>0</v>
      </c>
      <c r="W1006">
        <f>IF(ISNUMBER(C1006),C1006,W1005)</f>
        <v>0.91</v>
      </c>
      <c r="Y1006" s="1" t="e">
        <f>IF(AND(Q1006&gt;=Chart!$F$2,Q1006&lt;=Chart!$F$3),Q1006,#N/A)</f>
        <v>#N/A</v>
      </c>
      <c r="Z1006" t="e">
        <f>IF(AND(Q1006&gt;=Chart!$F$2,Q1006&lt;=Chart!$F$3),R1006,#N/A)</f>
        <v>#N/A</v>
      </c>
      <c r="AA1006" t="e">
        <f>IF(AND(Q1006&gt;=Chart!$F$2,Q1006&lt;=Chart!$F$3),S1006,#N/A)</f>
        <v>#N/A</v>
      </c>
      <c r="AB1006" t="e">
        <f>IF(AND(Q1006&gt;=Chart!$F$2,Q1006&lt;=Chart!$F$3),T1006,#N/A)</f>
        <v>#N/A</v>
      </c>
      <c r="AC1006" t="e">
        <f>IF(AND(Q1006&gt;=Chart!$F$2,Q1006&lt;=Chart!$F$3),U1006,#N/A)</f>
        <v>#N/A</v>
      </c>
      <c r="AD1006" t="e">
        <f>IF(AND(Q1006&gt;=Chart!$F$2,Q1006&lt;=Chart!$F$3),V1006,#N/A)</f>
        <v>#N/A</v>
      </c>
      <c r="AE1006" t="e">
        <f>IF(AND(Q1006&gt;=Chart!$F$2,Q1006&lt;=Chart!$F$3),I1006,#N/A)</f>
        <v>#N/A</v>
      </c>
      <c r="AF1006" t="e">
        <f>IF(AND(Q1006&gt;=Chart!$F$2,Q1006&lt;=Chart!$F$3),H1006/100,#N/A)</f>
        <v>#N/A</v>
      </c>
      <c r="AG1006" t="e">
        <f>IF(AND(Q1006&gt;=Chart!$F$2,Q1006&lt;=Chart!$F$3),W1006/100,#N/A)</f>
        <v>#N/A</v>
      </c>
    </row>
    <row r="1007" spans="1:33" x14ac:dyDescent="0.25">
      <c r="A1007">
        <v>1496928600</v>
      </c>
      <c r="B1007">
        <f>INDEX('Daily Data ADJ'!$1:$1048576,MATCH(Calc!$A1007,'Daily Data ADJ'!$A:$A,0),MATCH("SPY, CBOE BZX: Close",'Daily Data ADJ'!$1:$1,0))</f>
        <v>220.50837246</v>
      </c>
      <c r="C1007">
        <f>INDEX('Daily Data ADJ'!$1:$1048576,MATCH(Calc!$A1007,'Daily Data ADJ'!$A:$A,0),MATCH("EFFR, FRED: Close",'Daily Data ADJ'!$1:$1,0))</f>
        <v>0.91</v>
      </c>
      <c r="D1007" t="str">
        <f>INDEX('Daily Data ADJ'!$1:$1048576,MATCH(Calc!$A1007,'Daily Data ADJ'!$A:$A,1),MATCH("SOFR, FRED: Close",'Daily Data ADJ'!$1:$1,0))</f>
        <v>NaN</v>
      </c>
      <c r="E1007">
        <f>INDEX('Daily Data ADJ'!$1:$1048576,MATCH(Calc!$A1007,'Daily Data ADJ'!$A:$A,0),MATCH("UPRO, CBOE BZX: Close",'Daily Data ADJ'!$1:$1,0))</f>
        <v>17.210187359999999</v>
      </c>
      <c r="F1007">
        <f>INDEX('Daily Data ADJ'!$1:$1048576,MATCH(Calc!$A1007,'Daily Data ADJ'!$A:$A,0),MATCH("ES1!, CME_MINI: Close",'Daily Data ADJ'!$1:$1,0))</f>
        <v>2432.5</v>
      </c>
      <c r="G1007">
        <f>INDEX('Daily Data ADJ'!$1:$1048576,MATCH(Calc!$A1007,'Daily Data ADJ'!$A:$A,0),MATCH("ES2!, CME_MINI: Close",'Daily Data ADJ'!$1:$1,0))</f>
        <v>2430.25</v>
      </c>
      <c r="H1007">
        <f>INDEX('QUANDL MULTPL SP500_DIV_YIELD_M'!$A:$G,MATCH(Calc!$A1007,'QUANDL MULTPL SP500_DIV_YIELD_M'!$A:$A,1),MATCH('QUANDL MULTPL SP500_DIV_YIELD_M'!$E$1,'QUANDL MULTPL SP500_DIV_YIELD_M'!$A$1:$G$1,0))</f>
        <v>1.96</v>
      </c>
      <c r="I1007" s="5">
        <f t="shared" si="90"/>
        <v>1.5905233074909701E-2</v>
      </c>
      <c r="J1007" s="1">
        <f>A1007/24/60/60+DATE(1970,1,1)</f>
        <v>42894.5625</v>
      </c>
      <c r="K1007" s="3">
        <f t="shared" si="93"/>
        <v>1</v>
      </c>
      <c r="L1007" s="6">
        <f>(1+Chart!$F$4)^(1/(365/K1007))-1</f>
        <v>6.6592785027408397E-5</v>
      </c>
      <c r="M1007" s="6">
        <f t="shared" si="94"/>
        <v>2.4819060010727867E-5</v>
      </c>
      <c r="N1007" s="6">
        <f t="shared" si="95"/>
        <v>4.323400380479292E-5</v>
      </c>
      <c r="O1007">
        <f>O1006*(B1007/B1006)</f>
        <v>220.50837246000154</v>
      </c>
      <c r="P1007">
        <f t="shared" si="91"/>
        <v>2017</v>
      </c>
      <c r="Q1007" s="1">
        <f t="shared" si="92"/>
        <v>42894.5625</v>
      </c>
      <c r="R1007">
        <f>IF(B1008="",R1006,IF(Q1007&gt;=Chart!$F$2,E1007,0))</f>
        <v>0</v>
      </c>
      <c r="S1007">
        <f>IF(B1008="",S1006,IFERROR(IF(AND(R1007&gt;0,R1006=0),R1007,(1+(B1008/B1007-1)*Calc!$Z$1)*S1006),0))</f>
        <v>0</v>
      </c>
      <c r="T1007">
        <f>IF(B1008="",T1006,IFERROR(IF(AND(R1007&gt;0,R1006=0),R1007,(1+(B1008/B1007-1)*Calc!$Z$1-L1008)*T1006),0))</f>
        <v>0</v>
      </c>
      <c r="U1007">
        <f>IF(B1008="",U1006,IFERROR(IF(AND(R1007&gt;0,R1006=0),R1007,(1+(B1008/B1007-1)*Calc!$Z$1-M1008*2)*U1006),0))</f>
        <v>0</v>
      </c>
      <c r="V1007">
        <f>IF(B1008="",V1006,IFERROR(IF(AND(R1007&gt;0,R1006=0),R1007,(1+(B1008/B1007-1)*Calc!$Z$1-N1008*2)*V1006),0))</f>
        <v>0</v>
      </c>
      <c r="W1007">
        <f>IF(ISNUMBER(C1007),C1007,W1006)</f>
        <v>0.91</v>
      </c>
      <c r="Y1007" s="1" t="e">
        <f>IF(AND(Q1007&gt;=Chart!$F$2,Q1007&lt;=Chart!$F$3),Q1007,#N/A)</f>
        <v>#N/A</v>
      </c>
      <c r="Z1007" t="e">
        <f>IF(AND(Q1007&gt;=Chart!$F$2,Q1007&lt;=Chart!$F$3),R1007,#N/A)</f>
        <v>#N/A</v>
      </c>
      <c r="AA1007" t="e">
        <f>IF(AND(Q1007&gt;=Chart!$F$2,Q1007&lt;=Chart!$F$3),S1007,#N/A)</f>
        <v>#N/A</v>
      </c>
      <c r="AB1007" t="e">
        <f>IF(AND(Q1007&gt;=Chart!$F$2,Q1007&lt;=Chart!$F$3),T1007,#N/A)</f>
        <v>#N/A</v>
      </c>
      <c r="AC1007" t="e">
        <f>IF(AND(Q1007&gt;=Chart!$F$2,Q1007&lt;=Chart!$F$3),U1007,#N/A)</f>
        <v>#N/A</v>
      </c>
      <c r="AD1007" t="e">
        <f>IF(AND(Q1007&gt;=Chart!$F$2,Q1007&lt;=Chart!$F$3),V1007,#N/A)</f>
        <v>#N/A</v>
      </c>
      <c r="AE1007" t="e">
        <f>IF(AND(Q1007&gt;=Chart!$F$2,Q1007&lt;=Chart!$F$3),I1007,#N/A)</f>
        <v>#N/A</v>
      </c>
      <c r="AF1007" t="e">
        <f>IF(AND(Q1007&gt;=Chart!$F$2,Q1007&lt;=Chart!$F$3),H1007/100,#N/A)</f>
        <v>#N/A</v>
      </c>
      <c r="AG1007" t="e">
        <f>IF(AND(Q1007&gt;=Chart!$F$2,Q1007&lt;=Chart!$F$3),W1007/100,#N/A)</f>
        <v>#N/A</v>
      </c>
    </row>
    <row r="1008" spans="1:33" x14ac:dyDescent="0.25">
      <c r="A1008">
        <v>1497015000</v>
      </c>
      <c r="B1008">
        <f>INDEX('Daily Data ADJ'!$1:$1048576,MATCH(Calc!$A1008,'Daily Data ADJ'!$A:$A,0),MATCH("SPY, CBOE BZX: Close",'Daily Data ADJ'!$1:$1,0))</f>
        <v>220.17369325000001</v>
      </c>
      <c r="C1008">
        <f>INDEX('Daily Data ADJ'!$1:$1048576,MATCH(Calc!$A1008,'Daily Data ADJ'!$A:$A,0),MATCH("EFFR, FRED: Close",'Daily Data ADJ'!$1:$1,0))</f>
        <v>0.91</v>
      </c>
      <c r="D1008" t="str">
        <f>INDEX('Daily Data ADJ'!$1:$1048576,MATCH(Calc!$A1008,'Daily Data ADJ'!$A:$A,1),MATCH("SOFR, FRED: Close",'Daily Data ADJ'!$1:$1,0))</f>
        <v>NaN</v>
      </c>
      <c r="E1008">
        <f>INDEX('Daily Data ADJ'!$1:$1048576,MATCH(Calc!$A1008,'Daily Data ADJ'!$A:$A,0),MATCH("UPRO, CBOE BZX: Close",'Daily Data ADJ'!$1:$1,0))</f>
        <v>17.138226360000001</v>
      </c>
      <c r="F1008">
        <f>INDEX('Daily Data ADJ'!$1:$1048576,MATCH(Calc!$A1008,'Daily Data ADJ'!$A:$A,0),MATCH("ES1!, CME_MINI: Close",'Daily Data ADJ'!$1:$1,0))</f>
        <v>2428.25</v>
      </c>
      <c r="G1008">
        <f>INDEX('Daily Data ADJ'!$1:$1048576,MATCH(Calc!$A1008,'Daily Data ADJ'!$A:$A,0),MATCH("ES2!, CME_MINI: Close",'Daily Data ADJ'!$1:$1,0))</f>
        <v>2425.75</v>
      </c>
      <c r="H1008">
        <f>INDEX('QUANDL MULTPL SP500_DIV_YIELD_M'!$A:$G,MATCH(Calc!$A1008,'QUANDL MULTPL SP500_DIV_YIELD_M'!$A:$A,1),MATCH('QUANDL MULTPL SP500_DIV_YIELD_M'!$E$1,'QUANDL MULTPL SP500_DIV_YIELD_M'!$A$1:$G$1,0))</f>
        <v>1.96</v>
      </c>
      <c r="I1008" s="5">
        <f t="shared" si="90"/>
        <v>1.5488163337161902E-2</v>
      </c>
      <c r="J1008" s="1">
        <f>A1008/24/60/60+DATE(1970,1,1)</f>
        <v>42895.5625</v>
      </c>
      <c r="K1008" s="3">
        <f t="shared" si="93"/>
        <v>1</v>
      </c>
      <c r="L1008" s="6">
        <f>(1+Chart!$F$4)^(1/(365/K1008))-1</f>
        <v>6.6592785027408397E-5</v>
      </c>
      <c r="M1008" s="6">
        <f t="shared" si="94"/>
        <v>2.4819060010727867E-5</v>
      </c>
      <c r="N1008" s="6">
        <f t="shared" si="95"/>
        <v>4.2108957722941653E-5</v>
      </c>
      <c r="O1008">
        <f>O1007*(B1008/B1007)</f>
        <v>220.17369325000155</v>
      </c>
      <c r="P1008">
        <f t="shared" si="91"/>
        <v>2017</v>
      </c>
      <c r="Q1008" s="1">
        <f t="shared" si="92"/>
        <v>42895.5625</v>
      </c>
      <c r="R1008">
        <f>IF(B1009="",R1007,IF(Q1008&gt;=Chart!$F$2,E1008,0))</f>
        <v>0</v>
      </c>
      <c r="S1008">
        <f>IF(B1009="",S1007,IFERROR(IF(AND(R1008&gt;0,R1007=0),R1008,(1+(B1009/B1008-1)*Calc!$Z$1)*S1007),0))</f>
        <v>0</v>
      </c>
      <c r="T1008">
        <f>IF(B1009="",T1007,IFERROR(IF(AND(R1008&gt;0,R1007=0),R1008,(1+(B1009/B1008-1)*Calc!$Z$1-L1009)*T1007),0))</f>
        <v>0</v>
      </c>
      <c r="U1008">
        <f>IF(B1009="",U1007,IFERROR(IF(AND(R1008&gt;0,R1007=0),R1008,(1+(B1009/B1008-1)*Calc!$Z$1-M1009*2)*U1007),0))</f>
        <v>0</v>
      </c>
      <c r="V1008">
        <f>IF(B1009="",V1007,IFERROR(IF(AND(R1008&gt;0,R1007=0),R1008,(1+(B1009/B1008-1)*Calc!$Z$1-N1009*2)*V1007),0))</f>
        <v>0</v>
      </c>
      <c r="W1008">
        <f>IF(ISNUMBER(C1008),C1008,W1007)</f>
        <v>0.91</v>
      </c>
      <c r="Y1008" s="1" t="e">
        <f>IF(AND(Q1008&gt;=Chart!$F$2,Q1008&lt;=Chart!$F$3),Q1008,#N/A)</f>
        <v>#N/A</v>
      </c>
      <c r="Z1008" t="e">
        <f>IF(AND(Q1008&gt;=Chart!$F$2,Q1008&lt;=Chart!$F$3),R1008,#N/A)</f>
        <v>#N/A</v>
      </c>
      <c r="AA1008" t="e">
        <f>IF(AND(Q1008&gt;=Chart!$F$2,Q1008&lt;=Chart!$F$3),S1008,#N/A)</f>
        <v>#N/A</v>
      </c>
      <c r="AB1008" t="e">
        <f>IF(AND(Q1008&gt;=Chart!$F$2,Q1008&lt;=Chart!$F$3),T1008,#N/A)</f>
        <v>#N/A</v>
      </c>
      <c r="AC1008" t="e">
        <f>IF(AND(Q1008&gt;=Chart!$F$2,Q1008&lt;=Chart!$F$3),U1008,#N/A)</f>
        <v>#N/A</v>
      </c>
      <c r="AD1008" t="e">
        <f>IF(AND(Q1008&gt;=Chart!$F$2,Q1008&lt;=Chart!$F$3),V1008,#N/A)</f>
        <v>#N/A</v>
      </c>
      <c r="AE1008" t="e">
        <f>IF(AND(Q1008&gt;=Chart!$F$2,Q1008&lt;=Chart!$F$3),I1008,#N/A)</f>
        <v>#N/A</v>
      </c>
      <c r="AF1008" t="e">
        <f>IF(AND(Q1008&gt;=Chart!$F$2,Q1008&lt;=Chart!$F$3),H1008/100,#N/A)</f>
        <v>#N/A</v>
      </c>
      <c r="AG1008" t="e">
        <f>IF(AND(Q1008&gt;=Chart!$F$2,Q1008&lt;=Chart!$F$3),W1008/100,#N/A)</f>
        <v>#N/A</v>
      </c>
    </row>
    <row r="1009" spans="1:33" x14ac:dyDescent="0.25">
      <c r="A1009">
        <v>1497274200</v>
      </c>
      <c r="B1009">
        <f>INDEX('Daily Data ADJ'!$1:$1048576,MATCH(Calc!$A1009,'Daily Data ADJ'!$A:$A,0),MATCH("SPY, CBOE BZX: Close",'Daily Data ADJ'!$1:$1,0))</f>
        <v>220.12846633000001</v>
      </c>
      <c r="C1009">
        <f>INDEX('Daily Data ADJ'!$1:$1048576,MATCH(Calc!$A1009,'Daily Data ADJ'!$A:$A,0),MATCH("EFFR, FRED: Close",'Daily Data ADJ'!$1:$1,0))</f>
        <v>0.91</v>
      </c>
      <c r="D1009" t="str">
        <f>INDEX('Daily Data ADJ'!$1:$1048576,MATCH(Calc!$A1009,'Daily Data ADJ'!$A:$A,1),MATCH("SOFR, FRED: Close",'Daily Data ADJ'!$1:$1,0))</f>
        <v>NaN</v>
      </c>
      <c r="E1009">
        <f>INDEX('Daily Data ADJ'!$1:$1048576,MATCH(Calc!$A1009,'Daily Data ADJ'!$A:$A,0),MATCH("UPRO, CBOE BZX: Close",'Daily Data ADJ'!$1:$1,0))</f>
        <v>17.11532892</v>
      </c>
      <c r="F1009">
        <f>INDEX('Daily Data ADJ'!$1:$1048576,MATCH(Calc!$A1009,'Daily Data ADJ'!$A:$A,0),MATCH("ES1!, CME_MINI: Close",'Daily Data ADJ'!$1:$1,0))</f>
        <v>2426.5</v>
      </c>
      <c r="G1009">
        <f>INDEX('Daily Data ADJ'!$1:$1048576,MATCH(Calc!$A1009,'Daily Data ADJ'!$A:$A,0),MATCH("ES2!, CME_MINI: Close",'Daily Data ADJ'!$1:$1,0))</f>
        <v>2423.75</v>
      </c>
      <c r="H1009">
        <f>INDEX('QUANDL MULTPL SP500_DIV_YIELD_M'!$A:$G,MATCH(Calc!$A1009,'QUANDL MULTPL SP500_DIV_YIELD_M'!$A:$A,1),MATCH('QUANDL MULTPL SP500_DIV_YIELD_M'!$E$1,'QUANDL MULTPL SP500_DIV_YIELD_M'!$A$1:$G$1,0))</f>
        <v>1.96</v>
      </c>
      <c r="I1009" s="5">
        <f t="shared" si="90"/>
        <v>1.5074422274384096E-2</v>
      </c>
      <c r="J1009" s="1">
        <f>A1009/24/60/60+DATE(1970,1,1)</f>
        <v>42898.5625</v>
      </c>
      <c r="K1009" s="3">
        <f t="shared" si="93"/>
        <v>3</v>
      </c>
      <c r="L1009" s="6">
        <f>(1+Chart!$F$4)^(1/(365/K1009))-1</f>
        <v>1.9979165917494157E-4</v>
      </c>
      <c r="M1009" s="6">
        <f t="shared" si="94"/>
        <v>7.4459028004403294E-5</v>
      </c>
      <c r="N1009" s="6">
        <f t="shared" si="95"/>
        <v>1.2298234727281532E-4</v>
      </c>
      <c r="O1009">
        <f>O1008*(B1009/B1008)</f>
        <v>220.12846633000154</v>
      </c>
      <c r="P1009">
        <f t="shared" si="91"/>
        <v>2017</v>
      </c>
      <c r="Q1009" s="1">
        <f t="shared" si="92"/>
        <v>42898.5625</v>
      </c>
      <c r="R1009">
        <f>IF(B1010="",R1008,IF(Q1009&gt;=Chart!$F$2,E1009,0))</f>
        <v>0</v>
      </c>
      <c r="S1009">
        <f>IF(B1010="",S1008,IFERROR(IF(AND(R1009&gt;0,R1008=0),R1009,(1+(B1010/B1009-1)*Calc!$Z$1)*S1008),0))</f>
        <v>0</v>
      </c>
      <c r="T1009">
        <f>IF(B1010="",T1008,IFERROR(IF(AND(R1009&gt;0,R1008=0),R1009,(1+(B1010/B1009-1)*Calc!$Z$1-L1010)*T1008),0))</f>
        <v>0</v>
      </c>
      <c r="U1009">
        <f>IF(B1010="",U1008,IFERROR(IF(AND(R1009&gt;0,R1008=0),R1009,(1+(B1010/B1009-1)*Calc!$Z$1-M1010*2)*U1008),0))</f>
        <v>0</v>
      </c>
      <c r="V1009">
        <f>IF(B1010="",V1008,IFERROR(IF(AND(R1009&gt;0,R1008=0),R1009,(1+(B1010/B1009-1)*Calc!$Z$1-N1010*2)*V1008),0))</f>
        <v>0</v>
      </c>
      <c r="W1009">
        <f>IF(ISNUMBER(C1009),C1009,W1008)</f>
        <v>0.91</v>
      </c>
      <c r="Y1009" s="1" t="e">
        <f>IF(AND(Q1009&gt;=Chart!$F$2,Q1009&lt;=Chart!$F$3),Q1009,#N/A)</f>
        <v>#N/A</v>
      </c>
      <c r="Z1009" t="e">
        <f>IF(AND(Q1009&gt;=Chart!$F$2,Q1009&lt;=Chart!$F$3),R1009,#N/A)</f>
        <v>#N/A</v>
      </c>
      <c r="AA1009" t="e">
        <f>IF(AND(Q1009&gt;=Chart!$F$2,Q1009&lt;=Chart!$F$3),S1009,#N/A)</f>
        <v>#N/A</v>
      </c>
      <c r="AB1009" t="e">
        <f>IF(AND(Q1009&gt;=Chart!$F$2,Q1009&lt;=Chart!$F$3),T1009,#N/A)</f>
        <v>#N/A</v>
      </c>
      <c r="AC1009" t="e">
        <f>IF(AND(Q1009&gt;=Chart!$F$2,Q1009&lt;=Chart!$F$3),U1009,#N/A)</f>
        <v>#N/A</v>
      </c>
      <c r="AD1009" t="e">
        <f>IF(AND(Q1009&gt;=Chart!$F$2,Q1009&lt;=Chart!$F$3),V1009,#N/A)</f>
        <v>#N/A</v>
      </c>
      <c r="AE1009" t="e">
        <f>IF(AND(Q1009&gt;=Chart!$F$2,Q1009&lt;=Chart!$F$3),I1009,#N/A)</f>
        <v>#N/A</v>
      </c>
      <c r="AF1009" t="e">
        <f>IF(AND(Q1009&gt;=Chart!$F$2,Q1009&lt;=Chart!$F$3),H1009/100,#N/A)</f>
        <v>#N/A</v>
      </c>
      <c r="AG1009" t="e">
        <f>IF(AND(Q1009&gt;=Chart!$F$2,Q1009&lt;=Chart!$F$3),W1009/100,#N/A)</f>
        <v>#N/A</v>
      </c>
    </row>
    <row r="1010" spans="1:33" x14ac:dyDescent="0.25">
      <c r="A1010">
        <v>1497360600</v>
      </c>
      <c r="B1010">
        <f>INDEX('Daily Data ADJ'!$1:$1048576,MATCH(Calc!$A1010,'Daily Data ADJ'!$A:$A,0),MATCH("SPY, CBOE BZX: Close",'Daily Data ADJ'!$1:$1,0))</f>
        <v>221.20486703</v>
      </c>
      <c r="C1010">
        <f>INDEX('Daily Data ADJ'!$1:$1048576,MATCH(Calc!$A1010,'Daily Data ADJ'!$A:$A,0),MATCH("EFFR, FRED: Close",'Daily Data ADJ'!$1:$1,0))</f>
        <v>0.91</v>
      </c>
      <c r="D1010" t="str">
        <f>INDEX('Daily Data ADJ'!$1:$1048576,MATCH(Calc!$A1010,'Daily Data ADJ'!$A:$A,1),MATCH("SOFR, FRED: Close",'Daily Data ADJ'!$1:$1,0))</f>
        <v>NaN</v>
      </c>
      <c r="E1010">
        <f>INDEX('Daily Data ADJ'!$1:$1048576,MATCH(Calc!$A1010,'Daily Data ADJ'!$A:$A,0),MATCH("UPRO, CBOE BZX: Close",'Daily Data ADJ'!$1:$1,0))</f>
        <v>17.362287420000001</v>
      </c>
      <c r="F1010">
        <f>INDEX('Daily Data ADJ'!$1:$1048576,MATCH(Calc!$A1010,'Daily Data ADJ'!$A:$A,0),MATCH("ES1!, CME_MINI: Close",'Daily Data ADJ'!$1:$1,0))</f>
        <v>2438</v>
      </c>
      <c r="G1010">
        <f>INDEX('Daily Data ADJ'!$1:$1048576,MATCH(Calc!$A1010,'Daily Data ADJ'!$A:$A,0),MATCH("ES2!, CME_MINI: Close",'Daily Data ADJ'!$1:$1,0))</f>
        <v>2435.5</v>
      </c>
      <c r="H1010">
        <f>INDEX('QUANDL MULTPL SP500_DIV_YIELD_M'!$A:$G,MATCH(Calc!$A1010,'QUANDL MULTPL SP500_DIV_YIELD_M'!$A:$A,1),MATCH('QUANDL MULTPL SP500_DIV_YIELD_M'!$E$1,'QUANDL MULTPL SP500_DIV_YIELD_M'!$A$1:$G$1,0))</f>
        <v>1.96</v>
      </c>
      <c r="I1010" s="5">
        <f t="shared" si="90"/>
        <v>1.5504582013054762E-2</v>
      </c>
      <c r="J1010" s="1">
        <f>A1010/24/60/60+DATE(1970,1,1)</f>
        <v>42899.5625</v>
      </c>
      <c r="K1010" s="3">
        <f t="shared" si="93"/>
        <v>1</v>
      </c>
      <c r="L1010" s="6">
        <f>(1+Chart!$F$4)^(1/(365/K1010))-1</f>
        <v>6.6592785027408397E-5</v>
      </c>
      <c r="M1010" s="6">
        <f t="shared" si="94"/>
        <v>2.4819060010727867E-5</v>
      </c>
      <c r="N1010" s="6">
        <f t="shared" si="95"/>
        <v>4.2153255831678393E-5</v>
      </c>
      <c r="O1010">
        <f>O1009*(B1010/B1009)</f>
        <v>221.20486703000157</v>
      </c>
      <c r="P1010">
        <f t="shared" si="91"/>
        <v>2017</v>
      </c>
      <c r="Q1010" s="1">
        <f t="shared" si="92"/>
        <v>42899.5625</v>
      </c>
      <c r="R1010">
        <f>IF(B1011="",R1009,IF(Q1010&gt;=Chart!$F$2,E1010,0))</f>
        <v>0</v>
      </c>
      <c r="S1010">
        <f>IF(B1011="",S1009,IFERROR(IF(AND(R1010&gt;0,R1009=0),R1010,(1+(B1011/B1010-1)*Calc!$Z$1)*S1009),0))</f>
        <v>0</v>
      </c>
      <c r="T1010">
        <f>IF(B1011="",T1009,IFERROR(IF(AND(R1010&gt;0,R1009=0),R1010,(1+(B1011/B1010-1)*Calc!$Z$1-L1011)*T1009),0))</f>
        <v>0</v>
      </c>
      <c r="U1010">
        <f>IF(B1011="",U1009,IFERROR(IF(AND(R1010&gt;0,R1009=0),R1010,(1+(B1011/B1010-1)*Calc!$Z$1-M1011*2)*U1009),0))</f>
        <v>0</v>
      </c>
      <c r="V1010">
        <f>IF(B1011="",V1009,IFERROR(IF(AND(R1010&gt;0,R1009=0),R1010,(1+(B1011/B1010-1)*Calc!$Z$1-N1011*2)*V1009),0))</f>
        <v>0</v>
      </c>
      <c r="W1010">
        <f>IF(ISNUMBER(C1010),C1010,W1009)</f>
        <v>0.91</v>
      </c>
      <c r="Y1010" s="1" t="e">
        <f>IF(AND(Q1010&gt;=Chart!$F$2,Q1010&lt;=Chart!$F$3),Q1010,#N/A)</f>
        <v>#N/A</v>
      </c>
      <c r="Z1010" t="e">
        <f>IF(AND(Q1010&gt;=Chart!$F$2,Q1010&lt;=Chart!$F$3),R1010,#N/A)</f>
        <v>#N/A</v>
      </c>
      <c r="AA1010" t="e">
        <f>IF(AND(Q1010&gt;=Chart!$F$2,Q1010&lt;=Chart!$F$3),S1010,#N/A)</f>
        <v>#N/A</v>
      </c>
      <c r="AB1010" t="e">
        <f>IF(AND(Q1010&gt;=Chart!$F$2,Q1010&lt;=Chart!$F$3),T1010,#N/A)</f>
        <v>#N/A</v>
      </c>
      <c r="AC1010" t="e">
        <f>IF(AND(Q1010&gt;=Chart!$F$2,Q1010&lt;=Chart!$F$3),U1010,#N/A)</f>
        <v>#N/A</v>
      </c>
      <c r="AD1010" t="e">
        <f>IF(AND(Q1010&gt;=Chart!$F$2,Q1010&lt;=Chart!$F$3),V1010,#N/A)</f>
        <v>#N/A</v>
      </c>
      <c r="AE1010" t="e">
        <f>IF(AND(Q1010&gt;=Chart!$F$2,Q1010&lt;=Chart!$F$3),I1010,#N/A)</f>
        <v>#N/A</v>
      </c>
      <c r="AF1010" t="e">
        <f>IF(AND(Q1010&gt;=Chart!$F$2,Q1010&lt;=Chart!$F$3),H1010/100,#N/A)</f>
        <v>#N/A</v>
      </c>
      <c r="AG1010" t="e">
        <f>IF(AND(Q1010&gt;=Chart!$F$2,Q1010&lt;=Chart!$F$3),W1010/100,#N/A)</f>
        <v>#N/A</v>
      </c>
    </row>
    <row r="1011" spans="1:33" x14ac:dyDescent="0.25">
      <c r="A1011">
        <v>1497447000</v>
      </c>
      <c r="B1011">
        <f>INDEX('Daily Data ADJ'!$1:$1048576,MATCH(Calc!$A1011,'Daily Data ADJ'!$A:$A,0),MATCH("SPY, CBOE BZX: Close",'Daily Data ADJ'!$1:$1,0))</f>
        <v>220.92446011999999</v>
      </c>
      <c r="C1011">
        <f>INDEX('Daily Data ADJ'!$1:$1048576,MATCH(Calc!$A1011,'Daily Data ADJ'!$A:$A,0),MATCH("EFFR, FRED: Close",'Daily Data ADJ'!$1:$1,0))</f>
        <v>0.91</v>
      </c>
      <c r="D1011" t="str">
        <f>INDEX('Daily Data ADJ'!$1:$1048576,MATCH(Calc!$A1011,'Daily Data ADJ'!$A:$A,1),MATCH("SOFR, FRED: Close",'Daily Data ADJ'!$1:$1,0))</f>
        <v>NaN</v>
      </c>
      <c r="E1011">
        <f>INDEX('Daily Data ADJ'!$1:$1048576,MATCH(Calc!$A1011,'Daily Data ADJ'!$A:$A,0),MATCH("UPRO, CBOE BZX: Close",'Daily Data ADJ'!$1:$1,0))</f>
        <v>17.301774170000002</v>
      </c>
      <c r="F1011">
        <f>INDEX('Daily Data ADJ'!$1:$1048576,MATCH(Calc!$A1011,'Daily Data ADJ'!$A:$A,0),MATCH("ES1!, CME_MINI: Close",'Daily Data ADJ'!$1:$1,0))</f>
        <v>2435.25</v>
      </c>
      <c r="G1011">
        <f>INDEX('Daily Data ADJ'!$1:$1048576,MATCH(Calc!$A1011,'Daily Data ADJ'!$A:$A,0),MATCH("ES2!, CME_MINI: Close",'Daily Data ADJ'!$1:$1,0))</f>
        <v>2432.75</v>
      </c>
      <c r="H1011">
        <f>INDEX('QUANDL MULTPL SP500_DIV_YIELD_M'!$A:$G,MATCH(Calc!$A1011,'QUANDL MULTPL SP500_DIV_YIELD_M'!$A:$A,1),MATCH('QUANDL MULTPL SP500_DIV_YIELD_M'!$E$1,'QUANDL MULTPL SP500_DIV_YIELD_M'!$A$1:$G$1,0))</f>
        <v>1.96</v>
      </c>
      <c r="I1011" s="5">
        <f t="shared" si="90"/>
        <v>1.5499964395257963E-2</v>
      </c>
      <c r="J1011" s="1">
        <f>A1011/24/60/60+DATE(1970,1,1)</f>
        <v>42900.5625</v>
      </c>
      <c r="K1011" s="3">
        <f t="shared" si="93"/>
        <v>1</v>
      </c>
      <c r="L1011" s="6">
        <f>(1+Chart!$F$4)^(1/(365/K1011))-1</f>
        <v>6.6592785027408397E-5</v>
      </c>
      <c r="M1011" s="6">
        <f t="shared" si="94"/>
        <v>2.4819060010727867E-5</v>
      </c>
      <c r="N1011" s="6">
        <f t="shared" si="95"/>
        <v>4.2140797424483623E-5</v>
      </c>
      <c r="O1011">
        <f>O1010*(B1011/B1010)</f>
        <v>220.92446012000156</v>
      </c>
      <c r="P1011">
        <f t="shared" si="91"/>
        <v>2017</v>
      </c>
      <c r="Q1011" s="1">
        <f t="shared" si="92"/>
        <v>42900.5625</v>
      </c>
      <c r="R1011">
        <f>IF(B1012="",R1010,IF(Q1011&gt;=Chart!$F$2,E1011,0))</f>
        <v>0</v>
      </c>
      <c r="S1011">
        <f>IF(B1012="",S1010,IFERROR(IF(AND(R1011&gt;0,R1010=0),R1011,(1+(B1012/B1011-1)*Calc!$Z$1)*S1010),0))</f>
        <v>0</v>
      </c>
      <c r="T1011">
        <f>IF(B1012="",T1010,IFERROR(IF(AND(R1011&gt;0,R1010=0),R1011,(1+(B1012/B1011-1)*Calc!$Z$1-L1012)*T1010),0))</f>
        <v>0</v>
      </c>
      <c r="U1011">
        <f>IF(B1012="",U1010,IFERROR(IF(AND(R1011&gt;0,R1010=0),R1011,(1+(B1012/B1011-1)*Calc!$Z$1-M1012*2)*U1010),0))</f>
        <v>0</v>
      </c>
      <c r="V1011">
        <f>IF(B1012="",V1010,IFERROR(IF(AND(R1011&gt;0,R1010=0),R1011,(1+(B1012/B1011-1)*Calc!$Z$1-N1012*2)*V1010),0))</f>
        <v>0</v>
      </c>
      <c r="W1011">
        <f>IF(ISNUMBER(C1011),C1011,W1010)</f>
        <v>0.91</v>
      </c>
      <c r="Y1011" s="1" t="e">
        <f>IF(AND(Q1011&gt;=Chart!$F$2,Q1011&lt;=Chart!$F$3),Q1011,#N/A)</f>
        <v>#N/A</v>
      </c>
      <c r="Z1011" t="e">
        <f>IF(AND(Q1011&gt;=Chart!$F$2,Q1011&lt;=Chart!$F$3),R1011,#N/A)</f>
        <v>#N/A</v>
      </c>
      <c r="AA1011" t="e">
        <f>IF(AND(Q1011&gt;=Chart!$F$2,Q1011&lt;=Chart!$F$3),S1011,#N/A)</f>
        <v>#N/A</v>
      </c>
      <c r="AB1011" t="e">
        <f>IF(AND(Q1011&gt;=Chart!$F$2,Q1011&lt;=Chart!$F$3),T1011,#N/A)</f>
        <v>#N/A</v>
      </c>
      <c r="AC1011" t="e">
        <f>IF(AND(Q1011&gt;=Chart!$F$2,Q1011&lt;=Chart!$F$3),U1011,#N/A)</f>
        <v>#N/A</v>
      </c>
      <c r="AD1011" t="e">
        <f>IF(AND(Q1011&gt;=Chart!$F$2,Q1011&lt;=Chart!$F$3),V1011,#N/A)</f>
        <v>#N/A</v>
      </c>
      <c r="AE1011" t="e">
        <f>IF(AND(Q1011&gt;=Chart!$F$2,Q1011&lt;=Chart!$F$3),I1011,#N/A)</f>
        <v>#N/A</v>
      </c>
      <c r="AF1011" t="e">
        <f>IF(AND(Q1011&gt;=Chart!$F$2,Q1011&lt;=Chart!$F$3),H1011/100,#N/A)</f>
        <v>#N/A</v>
      </c>
      <c r="AG1011" t="e">
        <f>IF(AND(Q1011&gt;=Chart!$F$2,Q1011&lt;=Chart!$F$3),W1011/100,#N/A)</f>
        <v>#N/A</v>
      </c>
    </row>
    <row r="1012" spans="1:33" x14ac:dyDescent="0.25">
      <c r="A1012">
        <v>1497533400</v>
      </c>
      <c r="B1012">
        <f>INDEX('Daily Data ADJ'!$1:$1048576,MATCH(Calc!$A1012,'Daily Data ADJ'!$A:$A,0),MATCH("SPY, CBOE BZX: Close",'Daily Data ADJ'!$1:$1,0))</f>
        <v>220.49932706999999</v>
      </c>
      <c r="C1012">
        <f>INDEX('Daily Data ADJ'!$1:$1048576,MATCH(Calc!$A1012,'Daily Data ADJ'!$A:$A,0),MATCH("EFFR, FRED: Close",'Daily Data ADJ'!$1:$1,0))</f>
        <v>1.1599999999999999</v>
      </c>
      <c r="D1012" t="str">
        <f>INDEX('Daily Data ADJ'!$1:$1048576,MATCH(Calc!$A1012,'Daily Data ADJ'!$A:$A,1),MATCH("SOFR, FRED: Close",'Daily Data ADJ'!$1:$1,0))</f>
        <v>NaN</v>
      </c>
      <c r="E1012">
        <f>INDEX('Daily Data ADJ'!$1:$1048576,MATCH(Calc!$A1012,'Daily Data ADJ'!$A:$A,0),MATCH("UPRO, CBOE BZX: Close",'Daily Data ADJ'!$1:$1,0))</f>
        <v>17.192196370000001</v>
      </c>
      <c r="F1012">
        <f>INDEX('Daily Data ADJ'!$1:$1048576,MATCH(Calc!$A1012,'Daily Data ADJ'!$A:$A,0),MATCH("ES1!, CME_MINI: Close",'Daily Data ADJ'!$1:$1,0))</f>
        <v>2432</v>
      </c>
      <c r="G1012">
        <f>INDEX('Daily Data ADJ'!$1:$1048576,MATCH(Calc!$A1012,'Daily Data ADJ'!$A:$A,0),MATCH("ES2!, CME_MINI: Close",'Daily Data ADJ'!$1:$1,0))</f>
        <v>2429.75</v>
      </c>
      <c r="H1012">
        <f>INDEX('QUANDL MULTPL SP500_DIV_YIELD_M'!$A:$G,MATCH(Calc!$A1012,'QUANDL MULTPL SP500_DIV_YIELD_M'!$A:$A,1),MATCH('QUANDL MULTPL SP500_DIV_YIELD_M'!$E$1,'QUANDL MULTPL SP500_DIV_YIELD_M'!$A$1:$G$1,0))</f>
        <v>1.96</v>
      </c>
      <c r="I1012" s="5">
        <f t="shared" si="90"/>
        <v>1.5904474514314475E-2</v>
      </c>
      <c r="J1012" s="1">
        <f>A1012/24/60/60+DATE(1970,1,1)</f>
        <v>42901.5625</v>
      </c>
      <c r="K1012" s="3">
        <f t="shared" si="93"/>
        <v>1</v>
      </c>
      <c r="L1012" s="6">
        <f>(1+Chart!$F$4)^(1/(365/K1012))-1</f>
        <v>6.6592785027408397E-5</v>
      </c>
      <c r="M1012" s="6">
        <f t="shared" si="94"/>
        <v>3.1598405557886622E-5</v>
      </c>
      <c r="N1012" s="6">
        <f t="shared" si="95"/>
        <v>4.3231958004819049E-5</v>
      </c>
      <c r="O1012">
        <f>O1011*(B1012/B1011)</f>
        <v>220.49932707000156</v>
      </c>
      <c r="P1012">
        <f t="shared" si="91"/>
        <v>2017</v>
      </c>
      <c r="Q1012" s="1">
        <f t="shared" si="92"/>
        <v>42901.5625</v>
      </c>
      <c r="R1012">
        <f>IF(B1013="",R1011,IF(Q1012&gt;=Chart!$F$2,E1012,0))</f>
        <v>0</v>
      </c>
      <c r="S1012">
        <f>IF(B1013="",S1011,IFERROR(IF(AND(R1012&gt;0,R1011=0),R1012,(1+(B1013/B1012-1)*Calc!$Z$1)*S1011),0))</f>
        <v>0</v>
      </c>
      <c r="T1012">
        <f>IF(B1013="",T1011,IFERROR(IF(AND(R1012&gt;0,R1011=0),R1012,(1+(B1013/B1012-1)*Calc!$Z$1-L1013)*T1011),0))</f>
        <v>0</v>
      </c>
      <c r="U1012">
        <f>IF(B1013="",U1011,IFERROR(IF(AND(R1012&gt;0,R1011=0),R1012,(1+(B1013/B1012-1)*Calc!$Z$1-M1013*2)*U1011),0))</f>
        <v>0</v>
      </c>
      <c r="V1012">
        <f>IF(B1013="",V1011,IFERROR(IF(AND(R1012&gt;0,R1011=0),R1012,(1+(B1013/B1012-1)*Calc!$Z$1-N1013*2)*V1011),0))</f>
        <v>0</v>
      </c>
      <c r="W1012">
        <f>IF(ISNUMBER(C1012),C1012,W1011)</f>
        <v>1.1599999999999999</v>
      </c>
      <c r="Y1012" s="1" t="e">
        <f>IF(AND(Q1012&gt;=Chart!$F$2,Q1012&lt;=Chart!$F$3),Q1012,#N/A)</f>
        <v>#N/A</v>
      </c>
      <c r="Z1012" t="e">
        <f>IF(AND(Q1012&gt;=Chart!$F$2,Q1012&lt;=Chart!$F$3),R1012,#N/A)</f>
        <v>#N/A</v>
      </c>
      <c r="AA1012" t="e">
        <f>IF(AND(Q1012&gt;=Chart!$F$2,Q1012&lt;=Chart!$F$3),S1012,#N/A)</f>
        <v>#N/A</v>
      </c>
      <c r="AB1012" t="e">
        <f>IF(AND(Q1012&gt;=Chart!$F$2,Q1012&lt;=Chart!$F$3),T1012,#N/A)</f>
        <v>#N/A</v>
      </c>
      <c r="AC1012" t="e">
        <f>IF(AND(Q1012&gt;=Chart!$F$2,Q1012&lt;=Chart!$F$3),U1012,#N/A)</f>
        <v>#N/A</v>
      </c>
      <c r="AD1012" t="e">
        <f>IF(AND(Q1012&gt;=Chart!$F$2,Q1012&lt;=Chart!$F$3),V1012,#N/A)</f>
        <v>#N/A</v>
      </c>
      <c r="AE1012" t="e">
        <f>IF(AND(Q1012&gt;=Chart!$F$2,Q1012&lt;=Chart!$F$3),I1012,#N/A)</f>
        <v>#N/A</v>
      </c>
      <c r="AF1012" t="e">
        <f>IF(AND(Q1012&gt;=Chart!$F$2,Q1012&lt;=Chart!$F$3),H1012/100,#N/A)</f>
        <v>#N/A</v>
      </c>
      <c r="AG1012" t="e">
        <f>IF(AND(Q1012&gt;=Chart!$F$2,Q1012&lt;=Chart!$F$3),W1012/100,#N/A)</f>
        <v>#N/A</v>
      </c>
    </row>
    <row r="1013" spans="1:33" x14ac:dyDescent="0.25">
      <c r="A1013">
        <v>1497619800</v>
      </c>
      <c r="B1013">
        <f>INDEX('Daily Data ADJ'!$1:$1048576,MATCH(Calc!$A1013,'Daily Data ADJ'!$A:$A,0),MATCH("SPY, CBOE BZX: Close",'Daily Data ADJ'!$1:$1,0))</f>
        <v>220.54759956000001</v>
      </c>
      <c r="C1013">
        <f>INDEX('Daily Data ADJ'!$1:$1048576,MATCH(Calc!$A1013,'Daily Data ADJ'!$A:$A,0),MATCH("EFFR, FRED: Close",'Daily Data ADJ'!$1:$1,0))</f>
        <v>1.1599999999999999</v>
      </c>
      <c r="D1013" t="str">
        <f>INDEX('Daily Data ADJ'!$1:$1048576,MATCH(Calc!$A1013,'Daily Data ADJ'!$A:$A,1),MATCH("SOFR, FRED: Close",'Daily Data ADJ'!$1:$1,0))</f>
        <v>NaN</v>
      </c>
      <c r="E1013">
        <f>INDEX('Daily Data ADJ'!$1:$1048576,MATCH(Calc!$A1013,'Daily Data ADJ'!$A:$A,0),MATCH("UPRO, CBOE BZX: Close",'Daily Data ADJ'!$1:$1,0))</f>
        <v>17.192196370000001</v>
      </c>
      <c r="F1013">
        <f>INDEX('Daily Data ADJ'!$1:$1048576,MATCH(Calc!$A1013,'Daily Data ADJ'!$A:$A,0),MATCH("ES1!, CME_MINI: Close",'Daily Data ADJ'!$1:$1,0))</f>
        <v>2431</v>
      </c>
      <c r="G1013">
        <f>INDEX('Daily Data ADJ'!$1:$1048576,MATCH(Calc!$A1013,'Daily Data ADJ'!$A:$A,0),MATCH("ES2!, CME_MINI: Close",'Daily Data ADJ'!$1:$1,0))</f>
        <v>2428.5</v>
      </c>
      <c r="H1013">
        <f>INDEX('QUANDL MULTPL SP500_DIV_YIELD_M'!$A:$G,MATCH(Calc!$A1013,'QUANDL MULTPL SP500_DIV_YIELD_M'!$A:$A,1),MATCH('QUANDL MULTPL SP500_DIV_YIELD_M'!$E$1,'QUANDL MULTPL SP500_DIV_YIELD_M'!$A$1:$G$1,0))</f>
        <v>1.96</v>
      </c>
      <c r="I1013" s="5">
        <f t="shared" si="90"/>
        <v>1.5492807559734527E-2</v>
      </c>
      <c r="J1013" s="1">
        <f>A1013/24/60/60+DATE(1970,1,1)</f>
        <v>42902.5625</v>
      </c>
      <c r="K1013" s="3">
        <f t="shared" si="93"/>
        <v>1</v>
      </c>
      <c r="L1013" s="6">
        <f>(1+Chart!$F$4)^(1/(365/K1013))-1</f>
        <v>6.6592785027408397E-5</v>
      </c>
      <c r="M1013" s="6">
        <f t="shared" si="94"/>
        <v>3.1598405557886622E-5</v>
      </c>
      <c r="N1013" s="6">
        <f t="shared" si="95"/>
        <v>4.2121488055268941E-5</v>
      </c>
      <c r="O1013">
        <f>O1012*(B1013/B1012)</f>
        <v>220.5475995600016</v>
      </c>
      <c r="P1013">
        <f t="shared" si="91"/>
        <v>2017</v>
      </c>
      <c r="Q1013" s="1">
        <f t="shared" si="92"/>
        <v>42902.5625</v>
      </c>
      <c r="R1013">
        <f>IF(B1014="",R1012,IF(Q1013&gt;=Chart!$F$2,E1013,0))</f>
        <v>0</v>
      </c>
      <c r="S1013">
        <f>IF(B1014="",S1012,IFERROR(IF(AND(R1013&gt;0,R1012=0),R1013,(1+(B1014/B1013-1)*Calc!$Z$1)*S1012),0))</f>
        <v>0</v>
      </c>
      <c r="T1013">
        <f>IF(B1014="",T1012,IFERROR(IF(AND(R1013&gt;0,R1012=0),R1013,(1+(B1014/B1013-1)*Calc!$Z$1-L1014)*T1012),0))</f>
        <v>0</v>
      </c>
      <c r="U1013">
        <f>IF(B1014="",U1012,IFERROR(IF(AND(R1013&gt;0,R1012=0),R1013,(1+(B1014/B1013-1)*Calc!$Z$1-M1014*2)*U1012),0))</f>
        <v>0</v>
      </c>
      <c r="V1013">
        <f>IF(B1014="",V1012,IFERROR(IF(AND(R1013&gt;0,R1012=0),R1013,(1+(B1014/B1013-1)*Calc!$Z$1-N1014*2)*V1012),0))</f>
        <v>0</v>
      </c>
      <c r="W1013">
        <f>IF(ISNUMBER(C1013),C1013,W1012)</f>
        <v>1.1599999999999999</v>
      </c>
      <c r="Y1013" s="1" t="e">
        <f>IF(AND(Q1013&gt;=Chart!$F$2,Q1013&lt;=Chart!$F$3),Q1013,#N/A)</f>
        <v>#N/A</v>
      </c>
      <c r="Z1013" t="e">
        <f>IF(AND(Q1013&gt;=Chart!$F$2,Q1013&lt;=Chart!$F$3),R1013,#N/A)</f>
        <v>#N/A</v>
      </c>
      <c r="AA1013" t="e">
        <f>IF(AND(Q1013&gt;=Chart!$F$2,Q1013&lt;=Chart!$F$3),S1013,#N/A)</f>
        <v>#N/A</v>
      </c>
      <c r="AB1013" t="e">
        <f>IF(AND(Q1013&gt;=Chart!$F$2,Q1013&lt;=Chart!$F$3),T1013,#N/A)</f>
        <v>#N/A</v>
      </c>
      <c r="AC1013" t="e">
        <f>IF(AND(Q1013&gt;=Chart!$F$2,Q1013&lt;=Chart!$F$3),U1013,#N/A)</f>
        <v>#N/A</v>
      </c>
      <c r="AD1013" t="e">
        <f>IF(AND(Q1013&gt;=Chart!$F$2,Q1013&lt;=Chart!$F$3),V1013,#N/A)</f>
        <v>#N/A</v>
      </c>
      <c r="AE1013" t="e">
        <f>IF(AND(Q1013&gt;=Chart!$F$2,Q1013&lt;=Chart!$F$3),I1013,#N/A)</f>
        <v>#N/A</v>
      </c>
      <c r="AF1013" t="e">
        <f>IF(AND(Q1013&gt;=Chart!$F$2,Q1013&lt;=Chart!$F$3),H1013/100,#N/A)</f>
        <v>#N/A</v>
      </c>
      <c r="AG1013" t="e">
        <f>IF(AND(Q1013&gt;=Chart!$F$2,Q1013&lt;=Chart!$F$3),W1013/100,#N/A)</f>
        <v>#N/A</v>
      </c>
    </row>
    <row r="1014" spans="1:33" x14ac:dyDescent="0.25">
      <c r="A1014">
        <v>1497879000</v>
      </c>
      <c r="B1014">
        <f>INDEX('Daily Data ADJ'!$1:$1048576,MATCH(Calc!$A1014,'Daily Data ADJ'!$A:$A,0),MATCH("SPY, CBOE BZX: Close",'Daily Data ADJ'!$1:$1,0))</f>
        <v>222.38367832</v>
      </c>
      <c r="C1014">
        <f>INDEX('Daily Data ADJ'!$1:$1048576,MATCH(Calc!$A1014,'Daily Data ADJ'!$A:$A,0),MATCH("EFFR, FRED: Close",'Daily Data ADJ'!$1:$1,0))</f>
        <v>1.1599999999999999</v>
      </c>
      <c r="D1014" t="str">
        <f>INDEX('Daily Data ADJ'!$1:$1048576,MATCH(Calc!$A1014,'Daily Data ADJ'!$A:$A,1),MATCH("SOFR, FRED: Close",'Daily Data ADJ'!$1:$1,0))</f>
        <v>NaN</v>
      </c>
      <c r="E1014">
        <f>INDEX('Daily Data ADJ'!$1:$1048576,MATCH(Calc!$A1014,'Daily Data ADJ'!$A:$A,0),MATCH("UPRO, CBOE BZX: Close",'Daily Data ADJ'!$1:$1,0))</f>
        <v>17.627234949999998</v>
      </c>
      <c r="F1014">
        <f>INDEX('Daily Data ADJ'!$1:$1048576,MATCH(Calc!$A1014,'Daily Data ADJ'!$A:$A,0),MATCH("ES1!, CME_MINI: Close",'Daily Data ADJ'!$1:$1,0))</f>
        <v>2447.5</v>
      </c>
      <c r="G1014">
        <f>INDEX('Daily Data ADJ'!$1:$1048576,MATCH(Calc!$A1014,'Daily Data ADJ'!$A:$A,0),MATCH("ES2!, CME_MINI: Close",'Daily Data ADJ'!$1:$1,0))</f>
        <v>2445</v>
      </c>
      <c r="H1014">
        <f>INDEX('QUANDL MULTPL SP500_DIV_YIELD_M'!$A:$G,MATCH(Calc!$A1014,'QUANDL MULTPL SP500_DIV_YIELD_M'!$A:$A,1),MATCH('QUANDL MULTPL SP500_DIV_YIELD_M'!$E$1,'QUANDL MULTPL SP500_DIV_YIELD_M'!$A$1:$G$1,0))</f>
        <v>1.96</v>
      </c>
      <c r="I1014" s="5">
        <f t="shared" si="90"/>
        <v>1.5520454065760463E-2</v>
      </c>
      <c r="J1014" s="1">
        <f>A1014/24/60/60+DATE(1970,1,1)</f>
        <v>42905.5625</v>
      </c>
      <c r="K1014" s="3">
        <f t="shared" si="93"/>
        <v>3</v>
      </c>
      <c r="L1014" s="6">
        <f>(1+Chart!$F$4)^(1/(365/K1014))-1</f>
        <v>1.9979165917494157E-4</v>
      </c>
      <c r="M1014" s="6">
        <f t="shared" si="94"/>
        <v>9.479821208313588E-5</v>
      </c>
      <c r="N1014" s="6">
        <f t="shared" si="95"/>
        <v>1.2659357696698237E-4</v>
      </c>
      <c r="O1014">
        <f>O1013*(B1014/B1013)</f>
        <v>222.38367832000159</v>
      </c>
      <c r="P1014">
        <f t="shared" si="91"/>
        <v>2017</v>
      </c>
      <c r="Q1014" s="1">
        <f t="shared" si="92"/>
        <v>42905.5625</v>
      </c>
      <c r="R1014">
        <f>IF(B1015="",R1013,IF(Q1014&gt;=Chart!$F$2,E1014,0))</f>
        <v>0</v>
      </c>
      <c r="S1014">
        <f>IF(B1015="",S1013,IFERROR(IF(AND(R1014&gt;0,R1013=0),R1014,(1+(B1015/B1014-1)*Calc!$Z$1)*S1013),0))</f>
        <v>0</v>
      </c>
      <c r="T1014">
        <f>IF(B1015="",T1013,IFERROR(IF(AND(R1014&gt;0,R1013=0),R1014,(1+(B1015/B1014-1)*Calc!$Z$1-L1015)*T1013),0))</f>
        <v>0</v>
      </c>
      <c r="U1014">
        <f>IF(B1015="",U1013,IFERROR(IF(AND(R1014&gt;0,R1013=0),R1014,(1+(B1015/B1014-1)*Calc!$Z$1-M1015*2)*U1013),0))</f>
        <v>0</v>
      </c>
      <c r="V1014">
        <f>IF(B1015="",V1013,IFERROR(IF(AND(R1014&gt;0,R1013=0),R1014,(1+(B1015/B1014-1)*Calc!$Z$1-N1015*2)*V1013),0))</f>
        <v>0</v>
      </c>
      <c r="W1014">
        <f>IF(ISNUMBER(C1014),C1014,W1013)</f>
        <v>1.1599999999999999</v>
      </c>
      <c r="Y1014" s="1" t="e">
        <f>IF(AND(Q1014&gt;=Chart!$F$2,Q1014&lt;=Chart!$F$3),Q1014,#N/A)</f>
        <v>#N/A</v>
      </c>
      <c r="Z1014" t="e">
        <f>IF(AND(Q1014&gt;=Chart!$F$2,Q1014&lt;=Chart!$F$3),R1014,#N/A)</f>
        <v>#N/A</v>
      </c>
      <c r="AA1014" t="e">
        <f>IF(AND(Q1014&gt;=Chart!$F$2,Q1014&lt;=Chart!$F$3),S1014,#N/A)</f>
        <v>#N/A</v>
      </c>
      <c r="AB1014" t="e">
        <f>IF(AND(Q1014&gt;=Chart!$F$2,Q1014&lt;=Chart!$F$3),T1014,#N/A)</f>
        <v>#N/A</v>
      </c>
      <c r="AC1014" t="e">
        <f>IF(AND(Q1014&gt;=Chart!$F$2,Q1014&lt;=Chart!$F$3),U1014,#N/A)</f>
        <v>#N/A</v>
      </c>
      <c r="AD1014" t="e">
        <f>IF(AND(Q1014&gt;=Chart!$F$2,Q1014&lt;=Chart!$F$3),V1014,#N/A)</f>
        <v>#N/A</v>
      </c>
      <c r="AE1014" t="e">
        <f>IF(AND(Q1014&gt;=Chart!$F$2,Q1014&lt;=Chart!$F$3),I1014,#N/A)</f>
        <v>#N/A</v>
      </c>
      <c r="AF1014" t="e">
        <f>IF(AND(Q1014&gt;=Chart!$F$2,Q1014&lt;=Chart!$F$3),H1014/100,#N/A)</f>
        <v>#N/A</v>
      </c>
      <c r="AG1014" t="e">
        <f>IF(AND(Q1014&gt;=Chart!$F$2,Q1014&lt;=Chart!$F$3),W1014/100,#N/A)</f>
        <v>#N/A</v>
      </c>
    </row>
    <row r="1015" spans="1:33" x14ac:dyDescent="0.25">
      <c r="A1015">
        <v>1497965400</v>
      </c>
      <c r="B1015">
        <f>INDEX('Daily Data ADJ'!$1:$1048576,MATCH(Calc!$A1015,'Daily Data ADJ'!$A:$A,0),MATCH("SPY, CBOE BZX: Close",'Daily Data ADJ'!$1:$1,0))</f>
        <v>220.88391100999999</v>
      </c>
      <c r="C1015">
        <f>INDEX('Daily Data ADJ'!$1:$1048576,MATCH(Calc!$A1015,'Daily Data ADJ'!$A:$A,0),MATCH("EFFR, FRED: Close",'Daily Data ADJ'!$1:$1,0))</f>
        <v>1.1599999999999999</v>
      </c>
      <c r="D1015" t="str">
        <f>INDEX('Daily Data ADJ'!$1:$1048576,MATCH(Calc!$A1015,'Daily Data ADJ'!$A:$A,1),MATCH("SOFR, FRED: Close",'Daily Data ADJ'!$1:$1,0))</f>
        <v>NaN</v>
      </c>
      <c r="E1015">
        <f>INDEX('Daily Data ADJ'!$1:$1048576,MATCH(Calc!$A1015,'Daily Data ADJ'!$A:$A,0),MATCH("UPRO, CBOE BZX: Close",'Daily Data ADJ'!$1:$1,0))</f>
        <v>17.290325450000001</v>
      </c>
      <c r="F1015">
        <f>INDEX('Daily Data ADJ'!$1:$1048576,MATCH(Calc!$A1015,'Daily Data ADJ'!$A:$A,0),MATCH("ES1!, CME_MINI: Close",'Daily Data ADJ'!$1:$1,0))</f>
        <v>2437.5</v>
      </c>
      <c r="G1015">
        <f>INDEX('Daily Data ADJ'!$1:$1048576,MATCH(Calc!$A1015,'Daily Data ADJ'!$A:$A,0),MATCH("ES2!, CME_MINI: Close",'Daily Data ADJ'!$1:$1,0))</f>
        <v>2435.25</v>
      </c>
      <c r="H1015">
        <f>INDEX('QUANDL MULTPL SP500_DIV_YIELD_M'!$A:$G,MATCH(Calc!$A1015,'QUANDL MULTPL SP500_DIV_YIELD_M'!$A:$A,1),MATCH('QUANDL MULTPL SP500_DIV_YIELD_M'!$E$1,'QUANDL MULTPL SP500_DIV_YIELD_M'!$A$1:$G$1,0))</f>
        <v>1.96</v>
      </c>
      <c r="I1015" s="5">
        <f t="shared" si="90"/>
        <v>1.5912801588345453E-2</v>
      </c>
      <c r="J1015" s="1">
        <f>A1015/24/60/60+DATE(1970,1,1)</f>
        <v>42906.5625</v>
      </c>
      <c r="K1015" s="3">
        <f t="shared" si="93"/>
        <v>1</v>
      </c>
      <c r="L1015" s="6">
        <f>(1+Chart!$F$4)^(1/(365/K1015))-1</f>
        <v>6.6592785027408397E-5</v>
      </c>
      <c r="M1015" s="6">
        <f t="shared" si="94"/>
        <v>3.1598405557886622E-5</v>
      </c>
      <c r="N1015" s="6">
        <f t="shared" si="95"/>
        <v>4.3254415622806519E-5</v>
      </c>
      <c r="O1015">
        <f>O1014*(B1015/B1014)</f>
        <v>220.88391101000155</v>
      </c>
      <c r="P1015">
        <f t="shared" si="91"/>
        <v>2017</v>
      </c>
      <c r="Q1015" s="1">
        <f t="shared" si="92"/>
        <v>42906.5625</v>
      </c>
      <c r="R1015">
        <f>IF(B1016="",R1014,IF(Q1015&gt;=Chart!$F$2,E1015,0))</f>
        <v>0</v>
      </c>
      <c r="S1015">
        <f>IF(B1016="",S1014,IFERROR(IF(AND(R1015&gt;0,R1014=0),R1015,(1+(B1016/B1015-1)*Calc!$Z$1)*S1014),0))</f>
        <v>0</v>
      </c>
      <c r="T1015">
        <f>IF(B1016="",T1014,IFERROR(IF(AND(R1015&gt;0,R1014=0),R1015,(1+(B1016/B1015-1)*Calc!$Z$1-L1016)*T1014),0))</f>
        <v>0</v>
      </c>
      <c r="U1015">
        <f>IF(B1016="",U1014,IFERROR(IF(AND(R1015&gt;0,R1014=0),R1015,(1+(B1016/B1015-1)*Calc!$Z$1-M1016*2)*U1014),0))</f>
        <v>0</v>
      </c>
      <c r="V1015">
        <f>IF(B1016="",V1014,IFERROR(IF(AND(R1015&gt;0,R1014=0),R1015,(1+(B1016/B1015-1)*Calc!$Z$1-N1016*2)*V1014),0))</f>
        <v>0</v>
      </c>
      <c r="W1015">
        <f>IF(ISNUMBER(C1015),C1015,W1014)</f>
        <v>1.1599999999999999</v>
      </c>
      <c r="Y1015" s="1" t="e">
        <f>IF(AND(Q1015&gt;=Chart!$F$2,Q1015&lt;=Chart!$F$3),Q1015,#N/A)</f>
        <v>#N/A</v>
      </c>
      <c r="Z1015" t="e">
        <f>IF(AND(Q1015&gt;=Chart!$F$2,Q1015&lt;=Chart!$F$3),R1015,#N/A)</f>
        <v>#N/A</v>
      </c>
      <c r="AA1015" t="e">
        <f>IF(AND(Q1015&gt;=Chart!$F$2,Q1015&lt;=Chart!$F$3),S1015,#N/A)</f>
        <v>#N/A</v>
      </c>
      <c r="AB1015" t="e">
        <f>IF(AND(Q1015&gt;=Chart!$F$2,Q1015&lt;=Chart!$F$3),T1015,#N/A)</f>
        <v>#N/A</v>
      </c>
      <c r="AC1015" t="e">
        <f>IF(AND(Q1015&gt;=Chart!$F$2,Q1015&lt;=Chart!$F$3),U1015,#N/A)</f>
        <v>#N/A</v>
      </c>
      <c r="AD1015" t="e">
        <f>IF(AND(Q1015&gt;=Chart!$F$2,Q1015&lt;=Chart!$F$3),V1015,#N/A)</f>
        <v>#N/A</v>
      </c>
      <c r="AE1015" t="e">
        <f>IF(AND(Q1015&gt;=Chart!$F$2,Q1015&lt;=Chart!$F$3),I1015,#N/A)</f>
        <v>#N/A</v>
      </c>
      <c r="AF1015" t="e">
        <f>IF(AND(Q1015&gt;=Chart!$F$2,Q1015&lt;=Chart!$F$3),H1015/100,#N/A)</f>
        <v>#N/A</v>
      </c>
      <c r="AG1015" t="e">
        <f>IF(AND(Q1015&gt;=Chart!$F$2,Q1015&lt;=Chart!$F$3),W1015/100,#N/A)</f>
        <v>#N/A</v>
      </c>
    </row>
    <row r="1016" spans="1:33" x14ac:dyDescent="0.25">
      <c r="A1016">
        <v>1498051800</v>
      </c>
      <c r="B1016">
        <f>INDEX('Daily Data ADJ'!$1:$1048576,MATCH(Calc!$A1016,'Daily Data ADJ'!$A:$A,0),MATCH("SPY, CBOE BZX: Close",'Daily Data ADJ'!$1:$1,0))</f>
        <v>220.82937401999999</v>
      </c>
      <c r="C1016">
        <f>INDEX('Daily Data ADJ'!$1:$1048576,MATCH(Calc!$A1016,'Daily Data ADJ'!$A:$A,0),MATCH("EFFR, FRED: Close",'Daily Data ADJ'!$1:$1,0))</f>
        <v>1.1599999999999999</v>
      </c>
      <c r="D1016" t="str">
        <f>INDEX('Daily Data ADJ'!$1:$1048576,MATCH(Calc!$A1016,'Daily Data ADJ'!$A:$A,1),MATCH("SOFR, FRED: Close",'Daily Data ADJ'!$1:$1,0))</f>
        <v>NaN</v>
      </c>
      <c r="E1016">
        <f>INDEX('Daily Data ADJ'!$1:$1048576,MATCH(Calc!$A1016,'Daily Data ADJ'!$A:$A,0),MATCH("UPRO, CBOE BZX: Close",'Daily Data ADJ'!$1:$1,0))</f>
        <v>17.254345440000002</v>
      </c>
      <c r="F1016">
        <f>INDEX('Daily Data ADJ'!$1:$1048576,MATCH(Calc!$A1016,'Daily Data ADJ'!$A:$A,0),MATCH("ES1!, CME_MINI: Close",'Daily Data ADJ'!$1:$1,0))</f>
        <v>2433.5</v>
      </c>
      <c r="G1016">
        <f>INDEX('Daily Data ADJ'!$1:$1048576,MATCH(Calc!$A1016,'Daily Data ADJ'!$A:$A,0),MATCH("ES2!, CME_MINI: Close",'Daily Data ADJ'!$1:$1,0))</f>
        <v>2431.5</v>
      </c>
      <c r="H1016">
        <f>INDEX('QUANDL MULTPL SP500_DIV_YIELD_M'!$A:$G,MATCH(Calc!$A1016,'QUANDL MULTPL SP500_DIV_YIELD_M'!$A:$A,1),MATCH('QUANDL MULTPL SP500_DIV_YIELD_M'!$E$1,'QUANDL MULTPL SP500_DIV_YIELD_M'!$A$1:$G$1,0))</f>
        <v>1.96</v>
      </c>
      <c r="I1016" s="5">
        <f t="shared" si="90"/>
        <v>1.6316604452704379E-2</v>
      </c>
      <c r="J1016" s="1">
        <f>A1016/24/60/60+DATE(1970,1,1)</f>
        <v>42907.5625</v>
      </c>
      <c r="K1016" s="3">
        <f t="shared" si="93"/>
        <v>1</v>
      </c>
      <c r="L1016" s="6">
        <f>(1+Chart!$F$4)^(1/(365/K1016))-1</f>
        <v>6.6592785027408397E-5</v>
      </c>
      <c r="M1016" s="6">
        <f t="shared" si="94"/>
        <v>3.1598405557886622E-5</v>
      </c>
      <c r="N1016" s="6">
        <f t="shared" si="95"/>
        <v>4.4343227430854171E-5</v>
      </c>
      <c r="O1016">
        <f>O1015*(B1016/B1015)</f>
        <v>220.82937402000155</v>
      </c>
      <c r="P1016">
        <f t="shared" si="91"/>
        <v>2017</v>
      </c>
      <c r="Q1016" s="1">
        <f t="shared" si="92"/>
        <v>42907.5625</v>
      </c>
      <c r="R1016">
        <f>IF(B1017="",R1015,IF(Q1016&gt;=Chart!$F$2,E1016,0))</f>
        <v>0</v>
      </c>
      <c r="S1016">
        <f>IF(B1017="",S1015,IFERROR(IF(AND(R1016&gt;0,R1015=0),R1016,(1+(B1017/B1016-1)*Calc!$Z$1)*S1015),0))</f>
        <v>0</v>
      </c>
      <c r="T1016">
        <f>IF(B1017="",T1015,IFERROR(IF(AND(R1016&gt;0,R1015=0),R1016,(1+(B1017/B1016-1)*Calc!$Z$1-L1017)*T1015),0))</f>
        <v>0</v>
      </c>
      <c r="U1016">
        <f>IF(B1017="",U1015,IFERROR(IF(AND(R1016&gt;0,R1015=0),R1016,(1+(B1017/B1016-1)*Calc!$Z$1-M1017*2)*U1015),0))</f>
        <v>0</v>
      </c>
      <c r="V1016">
        <f>IF(B1017="",V1015,IFERROR(IF(AND(R1016&gt;0,R1015=0),R1016,(1+(B1017/B1016-1)*Calc!$Z$1-N1017*2)*V1015),0))</f>
        <v>0</v>
      </c>
      <c r="W1016">
        <f>IF(ISNUMBER(C1016),C1016,W1015)</f>
        <v>1.1599999999999999</v>
      </c>
      <c r="Y1016" s="1" t="e">
        <f>IF(AND(Q1016&gt;=Chart!$F$2,Q1016&lt;=Chart!$F$3),Q1016,#N/A)</f>
        <v>#N/A</v>
      </c>
      <c r="Z1016" t="e">
        <f>IF(AND(Q1016&gt;=Chart!$F$2,Q1016&lt;=Chart!$F$3),R1016,#N/A)</f>
        <v>#N/A</v>
      </c>
      <c r="AA1016" t="e">
        <f>IF(AND(Q1016&gt;=Chart!$F$2,Q1016&lt;=Chart!$F$3),S1016,#N/A)</f>
        <v>#N/A</v>
      </c>
      <c r="AB1016" t="e">
        <f>IF(AND(Q1016&gt;=Chart!$F$2,Q1016&lt;=Chart!$F$3),T1016,#N/A)</f>
        <v>#N/A</v>
      </c>
      <c r="AC1016" t="e">
        <f>IF(AND(Q1016&gt;=Chart!$F$2,Q1016&lt;=Chart!$F$3),U1016,#N/A)</f>
        <v>#N/A</v>
      </c>
      <c r="AD1016" t="e">
        <f>IF(AND(Q1016&gt;=Chart!$F$2,Q1016&lt;=Chart!$F$3),V1016,#N/A)</f>
        <v>#N/A</v>
      </c>
      <c r="AE1016" t="e">
        <f>IF(AND(Q1016&gt;=Chart!$F$2,Q1016&lt;=Chart!$F$3),I1016,#N/A)</f>
        <v>#N/A</v>
      </c>
      <c r="AF1016" t="e">
        <f>IF(AND(Q1016&gt;=Chart!$F$2,Q1016&lt;=Chart!$F$3),H1016/100,#N/A)</f>
        <v>#N/A</v>
      </c>
      <c r="AG1016" t="e">
        <f>IF(AND(Q1016&gt;=Chart!$F$2,Q1016&lt;=Chart!$F$3),W1016/100,#N/A)</f>
        <v>#N/A</v>
      </c>
    </row>
    <row r="1017" spans="1:33" x14ac:dyDescent="0.25">
      <c r="A1017">
        <v>1498138200</v>
      </c>
      <c r="B1017">
        <f>INDEX('Daily Data ADJ'!$1:$1048576,MATCH(Calc!$A1017,'Daily Data ADJ'!$A:$A,0),MATCH("SPY, CBOE BZX: Close",'Daily Data ADJ'!$1:$1,0))</f>
        <v>220.72938952999999</v>
      </c>
      <c r="C1017">
        <f>INDEX('Daily Data ADJ'!$1:$1048576,MATCH(Calc!$A1017,'Daily Data ADJ'!$A:$A,0),MATCH("EFFR, FRED: Close",'Daily Data ADJ'!$1:$1,0))</f>
        <v>1.1599999999999999</v>
      </c>
      <c r="D1017" t="str">
        <f>INDEX('Daily Data ADJ'!$1:$1048576,MATCH(Calc!$A1017,'Daily Data ADJ'!$A:$A,1),MATCH("SOFR, FRED: Close",'Daily Data ADJ'!$1:$1,0))</f>
        <v>NaN</v>
      </c>
      <c r="E1017">
        <f>INDEX('Daily Data ADJ'!$1:$1048576,MATCH(Calc!$A1017,'Daily Data ADJ'!$A:$A,0),MATCH("UPRO, CBOE BZX: Close",'Daily Data ADJ'!$1:$1,0))</f>
        <v>17.23471962</v>
      </c>
      <c r="F1017">
        <f>INDEX('Daily Data ADJ'!$1:$1048576,MATCH(Calc!$A1017,'Daily Data ADJ'!$A:$A,0),MATCH("ES1!, CME_MINI: Close",'Daily Data ADJ'!$1:$1,0))</f>
        <v>2431.75</v>
      </c>
      <c r="G1017">
        <f>INDEX('Daily Data ADJ'!$1:$1048576,MATCH(Calc!$A1017,'Daily Data ADJ'!$A:$A,0),MATCH("ES2!, CME_MINI: Close",'Daily Data ADJ'!$1:$1,0))</f>
        <v>2429.75</v>
      </c>
      <c r="H1017">
        <f>INDEX('QUANDL MULTPL SP500_DIV_YIELD_M'!$A:$G,MATCH(Calc!$A1017,'QUANDL MULTPL SP500_DIV_YIELD_M'!$A:$A,1),MATCH('QUANDL MULTPL SP500_DIV_YIELD_M'!$E$1,'QUANDL MULTPL SP500_DIV_YIELD_M'!$A$1:$G$1,0))</f>
        <v>1.96</v>
      </c>
      <c r="I1017" s="5">
        <f t="shared" si="90"/>
        <v>1.6314244484537048E-2</v>
      </c>
      <c r="J1017" s="1">
        <f>A1017/24/60/60+DATE(1970,1,1)</f>
        <v>42908.5625</v>
      </c>
      <c r="K1017" s="3">
        <f t="shared" si="93"/>
        <v>1</v>
      </c>
      <c r="L1017" s="6">
        <f>(1+Chart!$F$4)^(1/(365/K1017))-1</f>
        <v>6.6592785027408397E-5</v>
      </c>
      <c r="M1017" s="6">
        <f t="shared" si="94"/>
        <v>3.1598405557886622E-5</v>
      </c>
      <c r="N1017" s="6">
        <f t="shared" si="95"/>
        <v>4.4336865279159809E-5</v>
      </c>
      <c r="O1017">
        <f>O1016*(B1017/B1016)</f>
        <v>220.72938953000155</v>
      </c>
      <c r="P1017">
        <f t="shared" si="91"/>
        <v>2017</v>
      </c>
      <c r="Q1017" s="1">
        <f t="shared" si="92"/>
        <v>42908.5625</v>
      </c>
      <c r="R1017">
        <f>IF(B1018="",R1016,IF(Q1017&gt;=Chart!$F$2,E1017,0))</f>
        <v>0</v>
      </c>
      <c r="S1017">
        <f>IF(B1018="",S1016,IFERROR(IF(AND(R1017&gt;0,R1016=0),R1017,(1+(B1018/B1017-1)*Calc!$Z$1)*S1016),0))</f>
        <v>0</v>
      </c>
      <c r="T1017">
        <f>IF(B1018="",T1016,IFERROR(IF(AND(R1017&gt;0,R1016=0),R1017,(1+(B1018/B1017-1)*Calc!$Z$1-L1018)*T1016),0))</f>
        <v>0</v>
      </c>
      <c r="U1017">
        <f>IF(B1018="",U1016,IFERROR(IF(AND(R1017&gt;0,R1016=0),R1017,(1+(B1018/B1017-1)*Calc!$Z$1-M1018*2)*U1016),0))</f>
        <v>0</v>
      </c>
      <c r="V1017">
        <f>IF(B1018="",V1016,IFERROR(IF(AND(R1017&gt;0,R1016=0),R1017,(1+(B1018/B1017-1)*Calc!$Z$1-N1018*2)*V1016),0))</f>
        <v>0</v>
      </c>
      <c r="W1017">
        <f>IF(ISNUMBER(C1017),C1017,W1016)</f>
        <v>1.1599999999999999</v>
      </c>
      <c r="Y1017" s="1" t="e">
        <f>IF(AND(Q1017&gt;=Chart!$F$2,Q1017&lt;=Chart!$F$3),Q1017,#N/A)</f>
        <v>#N/A</v>
      </c>
      <c r="Z1017" t="e">
        <f>IF(AND(Q1017&gt;=Chart!$F$2,Q1017&lt;=Chart!$F$3),R1017,#N/A)</f>
        <v>#N/A</v>
      </c>
      <c r="AA1017" t="e">
        <f>IF(AND(Q1017&gt;=Chart!$F$2,Q1017&lt;=Chart!$F$3),S1017,#N/A)</f>
        <v>#N/A</v>
      </c>
      <c r="AB1017" t="e">
        <f>IF(AND(Q1017&gt;=Chart!$F$2,Q1017&lt;=Chart!$F$3),T1017,#N/A)</f>
        <v>#N/A</v>
      </c>
      <c r="AC1017" t="e">
        <f>IF(AND(Q1017&gt;=Chart!$F$2,Q1017&lt;=Chart!$F$3),U1017,#N/A)</f>
        <v>#N/A</v>
      </c>
      <c r="AD1017" t="e">
        <f>IF(AND(Q1017&gt;=Chart!$F$2,Q1017&lt;=Chart!$F$3),V1017,#N/A)</f>
        <v>#N/A</v>
      </c>
      <c r="AE1017" t="e">
        <f>IF(AND(Q1017&gt;=Chart!$F$2,Q1017&lt;=Chart!$F$3),I1017,#N/A)</f>
        <v>#N/A</v>
      </c>
      <c r="AF1017" t="e">
        <f>IF(AND(Q1017&gt;=Chart!$F$2,Q1017&lt;=Chart!$F$3),H1017/100,#N/A)</f>
        <v>#N/A</v>
      </c>
      <c r="AG1017" t="e">
        <f>IF(AND(Q1017&gt;=Chart!$F$2,Q1017&lt;=Chart!$F$3),W1017/100,#N/A)</f>
        <v>#N/A</v>
      </c>
    </row>
    <row r="1018" spans="1:33" x14ac:dyDescent="0.25">
      <c r="A1018">
        <v>1498224600</v>
      </c>
      <c r="B1018">
        <f>INDEX('Daily Data ADJ'!$1:$1048576,MATCH(Calc!$A1018,'Daily Data ADJ'!$A:$A,0),MATCH("SPY, CBOE BZX: Close",'Daily Data ADJ'!$1:$1,0))</f>
        <v>220.992985</v>
      </c>
      <c r="C1018">
        <f>INDEX('Daily Data ADJ'!$1:$1048576,MATCH(Calc!$A1018,'Daily Data ADJ'!$A:$A,0),MATCH("EFFR, FRED: Close",'Daily Data ADJ'!$1:$1,0))</f>
        <v>1.1599999999999999</v>
      </c>
      <c r="D1018" t="str">
        <f>INDEX('Daily Data ADJ'!$1:$1048576,MATCH(Calc!$A1018,'Daily Data ADJ'!$A:$A,1),MATCH("SOFR, FRED: Close",'Daily Data ADJ'!$1:$1,0))</f>
        <v>NaN</v>
      </c>
      <c r="E1018">
        <f>INDEX('Daily Data ADJ'!$1:$1048576,MATCH(Calc!$A1018,'Daily Data ADJ'!$A:$A,0),MATCH("UPRO, CBOE BZX: Close",'Daily Data ADJ'!$1:$1,0))</f>
        <v>17.308316430000001</v>
      </c>
      <c r="F1018">
        <f>INDEX('Daily Data ADJ'!$1:$1048576,MATCH(Calc!$A1018,'Daily Data ADJ'!$A:$A,0),MATCH("ES1!, CME_MINI: Close",'Daily Data ADJ'!$1:$1,0))</f>
        <v>2435</v>
      </c>
      <c r="G1018">
        <f>INDEX('Daily Data ADJ'!$1:$1048576,MATCH(Calc!$A1018,'Daily Data ADJ'!$A:$A,0),MATCH("ES2!, CME_MINI: Close",'Daily Data ADJ'!$1:$1,0))</f>
        <v>2433</v>
      </c>
      <c r="H1018">
        <f>INDEX('QUANDL MULTPL SP500_DIV_YIELD_M'!$A:$G,MATCH(Calc!$A1018,'QUANDL MULTPL SP500_DIV_YIELD_M'!$A:$A,1),MATCH('QUANDL MULTPL SP500_DIV_YIELD_M'!$E$1,'QUANDL MULTPL SP500_DIV_YIELD_M'!$A$1:$G$1,0))</f>
        <v>1.96</v>
      </c>
      <c r="I1018" s="5">
        <f t="shared" si="90"/>
        <v>1.6318624586015122E-2</v>
      </c>
      <c r="J1018" s="1">
        <f>A1018/24/60/60+DATE(1970,1,1)</f>
        <v>42909.5625</v>
      </c>
      <c r="K1018" s="3">
        <f t="shared" si="93"/>
        <v>1</v>
      </c>
      <c r="L1018" s="6">
        <f>(1+Chart!$F$4)^(1/(365/K1018))-1</f>
        <v>6.6592785027408397E-5</v>
      </c>
      <c r="M1018" s="6">
        <f t="shared" si="94"/>
        <v>3.1598405557886622E-5</v>
      </c>
      <c r="N1018" s="6">
        <f t="shared" si="95"/>
        <v>4.4348673422511808E-5</v>
      </c>
      <c r="O1018">
        <f>O1017*(B1018/B1017)</f>
        <v>220.9929850000016</v>
      </c>
      <c r="P1018">
        <f t="shared" si="91"/>
        <v>2017</v>
      </c>
      <c r="Q1018" s="1">
        <f t="shared" si="92"/>
        <v>42909.5625</v>
      </c>
      <c r="R1018">
        <f>IF(B1019="",R1017,IF(Q1018&gt;=Chart!$F$2,E1018,0))</f>
        <v>0</v>
      </c>
      <c r="S1018">
        <f>IF(B1019="",S1017,IFERROR(IF(AND(R1018&gt;0,R1017=0),R1018,(1+(B1019/B1018-1)*Calc!$Z$1)*S1017),0))</f>
        <v>0</v>
      </c>
      <c r="T1018">
        <f>IF(B1019="",T1017,IFERROR(IF(AND(R1018&gt;0,R1017=0),R1018,(1+(B1019/B1018-1)*Calc!$Z$1-L1019)*T1017),0))</f>
        <v>0</v>
      </c>
      <c r="U1018">
        <f>IF(B1019="",U1017,IFERROR(IF(AND(R1018&gt;0,R1017=0),R1018,(1+(B1019/B1018-1)*Calc!$Z$1-M1019*2)*U1017),0))</f>
        <v>0</v>
      </c>
      <c r="V1018">
        <f>IF(B1019="",V1017,IFERROR(IF(AND(R1018&gt;0,R1017=0),R1018,(1+(B1019/B1018-1)*Calc!$Z$1-N1019*2)*V1017),0))</f>
        <v>0</v>
      </c>
      <c r="W1018">
        <f>IF(ISNUMBER(C1018),C1018,W1017)</f>
        <v>1.1599999999999999</v>
      </c>
      <c r="Y1018" s="1" t="e">
        <f>IF(AND(Q1018&gt;=Chart!$F$2,Q1018&lt;=Chart!$F$3),Q1018,#N/A)</f>
        <v>#N/A</v>
      </c>
      <c r="Z1018" t="e">
        <f>IF(AND(Q1018&gt;=Chart!$F$2,Q1018&lt;=Chart!$F$3),R1018,#N/A)</f>
        <v>#N/A</v>
      </c>
      <c r="AA1018" t="e">
        <f>IF(AND(Q1018&gt;=Chart!$F$2,Q1018&lt;=Chart!$F$3),S1018,#N/A)</f>
        <v>#N/A</v>
      </c>
      <c r="AB1018" t="e">
        <f>IF(AND(Q1018&gt;=Chart!$F$2,Q1018&lt;=Chart!$F$3),T1018,#N/A)</f>
        <v>#N/A</v>
      </c>
      <c r="AC1018" t="e">
        <f>IF(AND(Q1018&gt;=Chart!$F$2,Q1018&lt;=Chart!$F$3),U1018,#N/A)</f>
        <v>#N/A</v>
      </c>
      <c r="AD1018" t="e">
        <f>IF(AND(Q1018&gt;=Chart!$F$2,Q1018&lt;=Chart!$F$3),V1018,#N/A)</f>
        <v>#N/A</v>
      </c>
      <c r="AE1018" t="e">
        <f>IF(AND(Q1018&gt;=Chart!$F$2,Q1018&lt;=Chart!$F$3),I1018,#N/A)</f>
        <v>#N/A</v>
      </c>
      <c r="AF1018" t="e">
        <f>IF(AND(Q1018&gt;=Chart!$F$2,Q1018&lt;=Chart!$F$3),H1018/100,#N/A)</f>
        <v>#N/A</v>
      </c>
      <c r="AG1018" t="e">
        <f>IF(AND(Q1018&gt;=Chart!$F$2,Q1018&lt;=Chart!$F$3),W1018/100,#N/A)</f>
        <v>#N/A</v>
      </c>
    </row>
    <row r="1019" spans="1:33" x14ac:dyDescent="0.25">
      <c r="A1019">
        <v>1498483800</v>
      </c>
      <c r="B1019">
        <f>INDEX('Daily Data ADJ'!$1:$1048576,MATCH(Calc!$A1019,'Daily Data ADJ'!$A:$A,0),MATCH("SPY, CBOE BZX: Close",'Daily Data ADJ'!$1:$1,0))</f>
        <v>221.13841697999999</v>
      </c>
      <c r="C1019">
        <f>INDEX('Daily Data ADJ'!$1:$1048576,MATCH(Calc!$A1019,'Daily Data ADJ'!$A:$A,0),MATCH("EFFR, FRED: Close",'Daily Data ADJ'!$1:$1,0))</f>
        <v>1.1599999999999999</v>
      </c>
      <c r="D1019" t="str">
        <f>INDEX('Daily Data ADJ'!$1:$1048576,MATCH(Calc!$A1019,'Daily Data ADJ'!$A:$A,1),MATCH("SOFR, FRED: Close",'Daily Data ADJ'!$1:$1,0))</f>
        <v>NaN</v>
      </c>
      <c r="E1019">
        <f>INDEX('Daily Data ADJ'!$1:$1048576,MATCH(Calc!$A1019,'Daily Data ADJ'!$A:$A,0),MATCH("UPRO, CBOE BZX: Close",'Daily Data ADJ'!$1:$1,0))</f>
        <v>17.323035789999999</v>
      </c>
      <c r="F1019">
        <f>INDEX('Daily Data ADJ'!$1:$1048576,MATCH(Calc!$A1019,'Daily Data ADJ'!$A:$A,0),MATCH("ES1!, CME_MINI: Close",'Daily Data ADJ'!$1:$1,0))</f>
        <v>2436</v>
      </c>
      <c r="G1019">
        <f>INDEX('Daily Data ADJ'!$1:$1048576,MATCH(Calc!$A1019,'Daily Data ADJ'!$A:$A,0),MATCH("ES2!, CME_MINI: Close",'Daily Data ADJ'!$1:$1,0))</f>
        <v>2434</v>
      </c>
      <c r="H1019">
        <f>INDEX('QUANDL MULTPL SP500_DIV_YIELD_M'!$A:$G,MATCH(Calc!$A1019,'QUANDL MULTPL SP500_DIV_YIELD_M'!$A:$A,1),MATCH('QUANDL MULTPL SP500_DIV_YIELD_M'!$E$1,'QUANDL MULTPL SP500_DIV_YIELD_M'!$A$1:$G$1,0))</f>
        <v>1.96</v>
      </c>
      <c r="I1019" s="5">
        <f t="shared" si="90"/>
        <v>1.6319969961120555E-2</v>
      </c>
      <c r="J1019" s="1">
        <f>A1019/24/60/60+DATE(1970,1,1)</f>
        <v>42912.5625</v>
      </c>
      <c r="K1019" s="3">
        <f t="shared" si="93"/>
        <v>3</v>
      </c>
      <c r="L1019" s="6">
        <f>(1+Chart!$F$4)^(1/(365/K1019))-1</f>
        <v>1.9979165917494157E-4</v>
      </c>
      <c r="M1019" s="6">
        <f t="shared" si="94"/>
        <v>9.479821208313588E-5</v>
      </c>
      <c r="N1019" s="6">
        <f t="shared" si="95"/>
        <v>1.3306280253533309E-4</v>
      </c>
      <c r="O1019">
        <f>O1018*(B1019/B1018)</f>
        <v>221.13841698000158</v>
      </c>
      <c r="P1019">
        <f t="shared" si="91"/>
        <v>2017</v>
      </c>
      <c r="Q1019" s="1">
        <f t="shared" si="92"/>
        <v>42912.5625</v>
      </c>
      <c r="R1019">
        <f>IF(B1020="",R1018,IF(Q1019&gt;=Chart!$F$2,E1019,0))</f>
        <v>0</v>
      </c>
      <c r="S1019">
        <f>IF(B1020="",S1018,IFERROR(IF(AND(R1019&gt;0,R1018=0),R1019,(1+(B1020/B1019-1)*Calc!$Z$1)*S1018),0))</f>
        <v>0</v>
      </c>
      <c r="T1019">
        <f>IF(B1020="",T1018,IFERROR(IF(AND(R1019&gt;0,R1018=0),R1019,(1+(B1020/B1019-1)*Calc!$Z$1-L1020)*T1018),0))</f>
        <v>0</v>
      </c>
      <c r="U1019">
        <f>IF(B1020="",U1018,IFERROR(IF(AND(R1019&gt;0,R1018=0),R1019,(1+(B1020/B1019-1)*Calc!$Z$1-M1020*2)*U1018),0))</f>
        <v>0</v>
      </c>
      <c r="V1019">
        <f>IF(B1020="",V1018,IFERROR(IF(AND(R1019&gt;0,R1018=0),R1019,(1+(B1020/B1019-1)*Calc!$Z$1-N1020*2)*V1018),0))</f>
        <v>0</v>
      </c>
      <c r="W1019">
        <f>IF(ISNUMBER(C1019),C1019,W1018)</f>
        <v>1.1599999999999999</v>
      </c>
      <c r="Y1019" s="1" t="e">
        <f>IF(AND(Q1019&gt;=Chart!$F$2,Q1019&lt;=Chart!$F$3),Q1019,#N/A)</f>
        <v>#N/A</v>
      </c>
      <c r="Z1019" t="e">
        <f>IF(AND(Q1019&gt;=Chart!$F$2,Q1019&lt;=Chart!$F$3),R1019,#N/A)</f>
        <v>#N/A</v>
      </c>
      <c r="AA1019" t="e">
        <f>IF(AND(Q1019&gt;=Chart!$F$2,Q1019&lt;=Chart!$F$3),S1019,#N/A)</f>
        <v>#N/A</v>
      </c>
      <c r="AB1019" t="e">
        <f>IF(AND(Q1019&gt;=Chart!$F$2,Q1019&lt;=Chart!$F$3),T1019,#N/A)</f>
        <v>#N/A</v>
      </c>
      <c r="AC1019" t="e">
        <f>IF(AND(Q1019&gt;=Chart!$F$2,Q1019&lt;=Chart!$F$3),U1019,#N/A)</f>
        <v>#N/A</v>
      </c>
      <c r="AD1019" t="e">
        <f>IF(AND(Q1019&gt;=Chart!$F$2,Q1019&lt;=Chart!$F$3),V1019,#N/A)</f>
        <v>#N/A</v>
      </c>
      <c r="AE1019" t="e">
        <f>IF(AND(Q1019&gt;=Chart!$F$2,Q1019&lt;=Chart!$F$3),I1019,#N/A)</f>
        <v>#N/A</v>
      </c>
      <c r="AF1019" t="e">
        <f>IF(AND(Q1019&gt;=Chart!$F$2,Q1019&lt;=Chart!$F$3),H1019/100,#N/A)</f>
        <v>#N/A</v>
      </c>
      <c r="AG1019" t="e">
        <f>IF(AND(Q1019&gt;=Chart!$F$2,Q1019&lt;=Chart!$F$3),W1019/100,#N/A)</f>
        <v>#N/A</v>
      </c>
    </row>
    <row r="1020" spans="1:33" x14ac:dyDescent="0.25">
      <c r="A1020">
        <v>1498570200</v>
      </c>
      <c r="B1020">
        <f>INDEX('Daily Data ADJ'!$1:$1048576,MATCH(Calc!$A1020,'Daily Data ADJ'!$A:$A,0),MATCH("SPY, CBOE BZX: Close",'Daily Data ADJ'!$1:$1,0))</f>
        <v>219.35687521</v>
      </c>
      <c r="C1020">
        <f>INDEX('Daily Data ADJ'!$1:$1048576,MATCH(Calc!$A1020,'Daily Data ADJ'!$A:$A,0),MATCH("EFFR, FRED: Close",'Daily Data ADJ'!$1:$1,0))</f>
        <v>1.1599999999999999</v>
      </c>
      <c r="D1020" t="str">
        <f>INDEX('Daily Data ADJ'!$1:$1048576,MATCH(Calc!$A1020,'Daily Data ADJ'!$A:$A,1),MATCH("SOFR, FRED: Close",'Daily Data ADJ'!$1:$1,0))</f>
        <v>NaN</v>
      </c>
      <c r="E1020">
        <f>INDEX('Daily Data ADJ'!$1:$1048576,MATCH(Calc!$A1020,'Daily Data ADJ'!$A:$A,0),MATCH("UPRO, CBOE BZX: Close",'Daily Data ADJ'!$1:$1,0))</f>
        <v>16.920706580000001</v>
      </c>
      <c r="F1020">
        <f>INDEX('Daily Data ADJ'!$1:$1048576,MATCH(Calc!$A1020,'Daily Data ADJ'!$A:$A,0),MATCH("ES1!, CME_MINI: Close",'Daily Data ADJ'!$1:$1,0))</f>
        <v>2420.5</v>
      </c>
      <c r="G1020">
        <f>INDEX('Daily Data ADJ'!$1:$1048576,MATCH(Calc!$A1020,'Daily Data ADJ'!$A:$A,0),MATCH("ES2!, CME_MINI: Close",'Daily Data ADJ'!$1:$1,0))</f>
        <v>2418.75</v>
      </c>
      <c r="H1020">
        <f>INDEX('QUANDL MULTPL SP500_DIV_YIELD_M'!$A:$G,MATCH(Calc!$A1020,'QUANDL MULTPL SP500_DIV_YIELD_M'!$A:$A,1),MATCH('QUANDL MULTPL SP500_DIV_YIELD_M'!$E$1,'QUANDL MULTPL SP500_DIV_YIELD_M'!$A$1:$G$1,0))</f>
        <v>1.96</v>
      </c>
      <c r="I1020" s="5">
        <f t="shared" si="90"/>
        <v>1.67111703153821E-2</v>
      </c>
      <c r="J1020" s="1">
        <f>A1020/24/60/60+DATE(1970,1,1)</f>
        <v>42913.5625</v>
      </c>
      <c r="K1020" s="3">
        <f t="shared" si="93"/>
        <v>1</v>
      </c>
      <c r="L1020" s="6">
        <f>(1+Chart!$F$4)^(1/(365/K1020))-1</f>
        <v>6.6592785027408397E-5</v>
      </c>
      <c r="M1020" s="6">
        <f t="shared" si="94"/>
        <v>3.1598405557886622E-5</v>
      </c>
      <c r="N1020" s="6">
        <f t="shared" si="95"/>
        <v>4.5406715987628132E-5</v>
      </c>
      <c r="O1020">
        <f>O1019*(B1020/B1019)</f>
        <v>219.35687521000159</v>
      </c>
      <c r="P1020">
        <f t="shared" si="91"/>
        <v>2017</v>
      </c>
      <c r="Q1020" s="1">
        <f t="shared" si="92"/>
        <v>42913.5625</v>
      </c>
      <c r="R1020">
        <f>IF(B1021="",R1019,IF(Q1020&gt;=Chart!$F$2,E1020,0))</f>
        <v>0</v>
      </c>
      <c r="S1020">
        <f>IF(B1021="",S1019,IFERROR(IF(AND(R1020&gt;0,R1019=0),R1020,(1+(B1021/B1020-1)*Calc!$Z$1)*S1019),0))</f>
        <v>0</v>
      </c>
      <c r="T1020">
        <f>IF(B1021="",T1019,IFERROR(IF(AND(R1020&gt;0,R1019=0),R1020,(1+(B1021/B1020-1)*Calc!$Z$1-L1021)*T1019),0))</f>
        <v>0</v>
      </c>
      <c r="U1020">
        <f>IF(B1021="",U1019,IFERROR(IF(AND(R1020&gt;0,R1019=0),R1020,(1+(B1021/B1020-1)*Calc!$Z$1-M1021*2)*U1019),0))</f>
        <v>0</v>
      </c>
      <c r="V1020">
        <f>IF(B1021="",V1019,IFERROR(IF(AND(R1020&gt;0,R1019=0),R1020,(1+(B1021/B1020-1)*Calc!$Z$1-N1021*2)*V1019),0))</f>
        <v>0</v>
      </c>
      <c r="W1020">
        <f>IF(ISNUMBER(C1020),C1020,W1019)</f>
        <v>1.1599999999999999</v>
      </c>
      <c r="Y1020" s="1" t="e">
        <f>IF(AND(Q1020&gt;=Chart!$F$2,Q1020&lt;=Chart!$F$3),Q1020,#N/A)</f>
        <v>#N/A</v>
      </c>
      <c r="Z1020" t="e">
        <f>IF(AND(Q1020&gt;=Chart!$F$2,Q1020&lt;=Chart!$F$3),R1020,#N/A)</f>
        <v>#N/A</v>
      </c>
      <c r="AA1020" t="e">
        <f>IF(AND(Q1020&gt;=Chart!$F$2,Q1020&lt;=Chart!$F$3),S1020,#N/A)</f>
        <v>#N/A</v>
      </c>
      <c r="AB1020" t="e">
        <f>IF(AND(Q1020&gt;=Chart!$F$2,Q1020&lt;=Chart!$F$3),T1020,#N/A)</f>
        <v>#N/A</v>
      </c>
      <c r="AC1020" t="e">
        <f>IF(AND(Q1020&gt;=Chart!$F$2,Q1020&lt;=Chart!$F$3),U1020,#N/A)</f>
        <v>#N/A</v>
      </c>
      <c r="AD1020" t="e">
        <f>IF(AND(Q1020&gt;=Chart!$F$2,Q1020&lt;=Chart!$F$3),V1020,#N/A)</f>
        <v>#N/A</v>
      </c>
      <c r="AE1020" t="e">
        <f>IF(AND(Q1020&gt;=Chart!$F$2,Q1020&lt;=Chart!$F$3),I1020,#N/A)</f>
        <v>#N/A</v>
      </c>
      <c r="AF1020" t="e">
        <f>IF(AND(Q1020&gt;=Chart!$F$2,Q1020&lt;=Chart!$F$3),H1020/100,#N/A)</f>
        <v>#N/A</v>
      </c>
      <c r="AG1020" t="e">
        <f>IF(AND(Q1020&gt;=Chart!$F$2,Q1020&lt;=Chart!$F$3),W1020/100,#N/A)</f>
        <v>#N/A</v>
      </c>
    </row>
    <row r="1021" spans="1:33" x14ac:dyDescent="0.25">
      <c r="A1021">
        <v>1498656600</v>
      </c>
      <c r="B1021">
        <f>INDEX('Daily Data ADJ'!$1:$1048576,MATCH(Calc!$A1021,'Daily Data ADJ'!$A:$A,0),MATCH("SPY, CBOE BZX: Close",'Daily Data ADJ'!$1:$1,0))</f>
        <v>221.32020696000001</v>
      </c>
      <c r="C1021">
        <f>INDEX('Daily Data ADJ'!$1:$1048576,MATCH(Calc!$A1021,'Daily Data ADJ'!$A:$A,0),MATCH("EFFR, FRED: Close",'Daily Data ADJ'!$1:$1,0))</f>
        <v>1.1599999999999999</v>
      </c>
      <c r="D1021" t="str">
        <f>INDEX('Daily Data ADJ'!$1:$1048576,MATCH(Calc!$A1021,'Daily Data ADJ'!$A:$A,1),MATCH("SOFR, FRED: Close",'Daily Data ADJ'!$1:$1,0))</f>
        <v>NaN</v>
      </c>
      <c r="E1021">
        <f>INDEX('Daily Data ADJ'!$1:$1048576,MATCH(Calc!$A1021,'Daily Data ADJ'!$A:$A,0),MATCH("UPRO, CBOE BZX: Close",'Daily Data ADJ'!$1:$1,0))</f>
        <v>17.345932250000001</v>
      </c>
      <c r="F1021">
        <f>INDEX('Daily Data ADJ'!$1:$1048576,MATCH(Calc!$A1021,'Daily Data ADJ'!$A:$A,0),MATCH("ES1!, CME_MINI: Close",'Daily Data ADJ'!$1:$1,0))</f>
        <v>2438.5</v>
      </c>
      <c r="G1021">
        <f>INDEX('Daily Data ADJ'!$1:$1048576,MATCH(Calc!$A1021,'Daily Data ADJ'!$A:$A,0),MATCH("ES2!, CME_MINI: Close",'Daily Data ADJ'!$1:$1,0))</f>
        <v>2436.5</v>
      </c>
      <c r="H1021">
        <f>INDEX('QUANDL MULTPL SP500_DIV_YIELD_M'!$A:$G,MATCH(Calc!$A1021,'QUANDL MULTPL SP500_DIV_YIELD_M'!$A:$A,1),MATCH('QUANDL MULTPL SP500_DIV_YIELD_M'!$E$1,'QUANDL MULTPL SP500_DIV_YIELD_M'!$A$1:$G$1,0))</f>
        <v>1.96</v>
      </c>
      <c r="I1021" s="5">
        <f t="shared" si="90"/>
        <v>1.6323328577258538E-2</v>
      </c>
      <c r="J1021" s="1">
        <f>A1021/24/60/60+DATE(1970,1,1)</f>
        <v>42914.5625</v>
      </c>
      <c r="K1021" s="3">
        <f t="shared" si="93"/>
        <v>1</v>
      </c>
      <c r="L1021" s="6">
        <f>(1+Chart!$F$4)^(1/(365/K1021))-1</f>
        <v>6.6592785027408397E-5</v>
      </c>
      <c r="M1021" s="6">
        <f t="shared" si="94"/>
        <v>3.1598405557886622E-5</v>
      </c>
      <c r="N1021" s="6">
        <f t="shared" si="95"/>
        <v>4.4361354671007547E-5</v>
      </c>
      <c r="O1021">
        <f>O1020*(B1021/B1020)</f>
        <v>221.3202069600016</v>
      </c>
      <c r="P1021">
        <f t="shared" si="91"/>
        <v>2017</v>
      </c>
      <c r="Q1021" s="1">
        <f t="shared" si="92"/>
        <v>42914.5625</v>
      </c>
      <c r="R1021">
        <f>IF(B1022="",R1020,IF(Q1021&gt;=Chart!$F$2,E1021,0))</f>
        <v>0</v>
      </c>
      <c r="S1021">
        <f>IF(B1022="",S1020,IFERROR(IF(AND(R1021&gt;0,R1020=0),R1021,(1+(B1022/B1021-1)*Calc!$Z$1)*S1020),0))</f>
        <v>0</v>
      </c>
      <c r="T1021">
        <f>IF(B1022="",T1020,IFERROR(IF(AND(R1021&gt;0,R1020=0),R1021,(1+(B1022/B1021-1)*Calc!$Z$1-L1022)*T1020),0))</f>
        <v>0</v>
      </c>
      <c r="U1021">
        <f>IF(B1022="",U1020,IFERROR(IF(AND(R1021&gt;0,R1020=0),R1021,(1+(B1022/B1021-1)*Calc!$Z$1-M1022*2)*U1020),0))</f>
        <v>0</v>
      </c>
      <c r="V1021">
        <f>IF(B1022="",V1020,IFERROR(IF(AND(R1021&gt;0,R1020=0),R1021,(1+(B1022/B1021-1)*Calc!$Z$1-N1022*2)*V1020),0))</f>
        <v>0</v>
      </c>
      <c r="W1021">
        <f>IF(ISNUMBER(C1021),C1021,W1020)</f>
        <v>1.1599999999999999</v>
      </c>
      <c r="Y1021" s="1" t="e">
        <f>IF(AND(Q1021&gt;=Chart!$F$2,Q1021&lt;=Chart!$F$3),Q1021,#N/A)</f>
        <v>#N/A</v>
      </c>
      <c r="Z1021" t="e">
        <f>IF(AND(Q1021&gt;=Chart!$F$2,Q1021&lt;=Chart!$F$3),R1021,#N/A)</f>
        <v>#N/A</v>
      </c>
      <c r="AA1021" t="e">
        <f>IF(AND(Q1021&gt;=Chart!$F$2,Q1021&lt;=Chart!$F$3),S1021,#N/A)</f>
        <v>#N/A</v>
      </c>
      <c r="AB1021" t="e">
        <f>IF(AND(Q1021&gt;=Chart!$F$2,Q1021&lt;=Chart!$F$3),T1021,#N/A)</f>
        <v>#N/A</v>
      </c>
      <c r="AC1021" t="e">
        <f>IF(AND(Q1021&gt;=Chart!$F$2,Q1021&lt;=Chart!$F$3),U1021,#N/A)</f>
        <v>#N/A</v>
      </c>
      <c r="AD1021" t="e">
        <f>IF(AND(Q1021&gt;=Chart!$F$2,Q1021&lt;=Chart!$F$3),V1021,#N/A)</f>
        <v>#N/A</v>
      </c>
      <c r="AE1021" t="e">
        <f>IF(AND(Q1021&gt;=Chart!$F$2,Q1021&lt;=Chart!$F$3),I1021,#N/A)</f>
        <v>#N/A</v>
      </c>
      <c r="AF1021" t="e">
        <f>IF(AND(Q1021&gt;=Chart!$F$2,Q1021&lt;=Chart!$F$3),H1021/100,#N/A)</f>
        <v>#N/A</v>
      </c>
      <c r="AG1021" t="e">
        <f>IF(AND(Q1021&gt;=Chart!$F$2,Q1021&lt;=Chart!$F$3),W1021/100,#N/A)</f>
        <v>#N/A</v>
      </c>
    </row>
    <row r="1022" spans="1:33" x14ac:dyDescent="0.25">
      <c r="A1022">
        <v>1498743000</v>
      </c>
      <c r="B1022">
        <f>INDEX('Daily Data ADJ'!$1:$1048576,MATCH(Calc!$A1022,'Daily Data ADJ'!$A:$A,0),MATCH("SPY, CBOE BZX: Close",'Daily Data ADJ'!$1:$1,0))</f>
        <v>219.37505421</v>
      </c>
      <c r="C1022">
        <f>INDEX('Daily Data ADJ'!$1:$1048576,MATCH(Calc!$A1022,'Daily Data ADJ'!$A:$A,0),MATCH("EFFR, FRED: Close",'Daily Data ADJ'!$1:$1,0))</f>
        <v>1.1599999999999999</v>
      </c>
      <c r="D1022" t="str">
        <f>INDEX('Daily Data ADJ'!$1:$1048576,MATCH(Calc!$A1022,'Daily Data ADJ'!$A:$A,1),MATCH("SOFR, FRED: Close",'Daily Data ADJ'!$1:$1,0))</f>
        <v>NaN</v>
      </c>
      <c r="E1022">
        <f>INDEX('Daily Data ADJ'!$1:$1048576,MATCH(Calc!$A1022,'Daily Data ADJ'!$A:$A,0),MATCH("UPRO, CBOE BZX: Close",'Daily Data ADJ'!$1:$1,0))</f>
        <v>16.90762303</v>
      </c>
      <c r="F1022">
        <f>INDEX('Daily Data ADJ'!$1:$1048576,MATCH(Calc!$A1022,'Daily Data ADJ'!$A:$A,0),MATCH("ES1!, CME_MINI: Close",'Daily Data ADJ'!$1:$1,0))</f>
        <v>2420</v>
      </c>
      <c r="G1022">
        <f>INDEX('Daily Data ADJ'!$1:$1048576,MATCH(Calc!$A1022,'Daily Data ADJ'!$A:$A,0),MATCH("ES2!, CME_MINI: Close",'Daily Data ADJ'!$1:$1,0))</f>
        <v>2418</v>
      </c>
      <c r="H1022">
        <f>INDEX('QUANDL MULTPL SP500_DIV_YIELD_M'!$A:$G,MATCH(Calc!$A1022,'QUANDL MULTPL SP500_DIV_YIELD_M'!$A:$A,1),MATCH('QUANDL MULTPL SP500_DIV_YIELD_M'!$E$1,'QUANDL MULTPL SP500_DIV_YIELD_M'!$A$1:$G$1,0))</f>
        <v>1.96</v>
      </c>
      <c r="I1022" s="5">
        <f t="shared" si="90"/>
        <v>1.629831069933612E-2</v>
      </c>
      <c r="J1022" s="1">
        <f>A1022/24/60/60+DATE(1970,1,1)</f>
        <v>42915.5625</v>
      </c>
      <c r="K1022" s="3">
        <f t="shared" si="93"/>
        <v>1</v>
      </c>
      <c r="L1022" s="6">
        <f>(1+Chart!$F$4)^(1/(365/K1022))-1</f>
        <v>6.6592785027408397E-5</v>
      </c>
      <c r="M1022" s="6">
        <f t="shared" si="94"/>
        <v>3.1598405557886622E-5</v>
      </c>
      <c r="N1022" s="6">
        <f t="shared" si="95"/>
        <v>4.4293909585935154E-5</v>
      </c>
      <c r="O1022">
        <f>O1021*(B1022/B1021)</f>
        <v>219.37505421000157</v>
      </c>
      <c r="P1022">
        <f t="shared" si="91"/>
        <v>2017</v>
      </c>
      <c r="Q1022" s="1">
        <f t="shared" si="92"/>
        <v>42915.5625</v>
      </c>
      <c r="R1022">
        <f>IF(B1023="",R1021,IF(Q1022&gt;=Chart!$F$2,E1022,0))</f>
        <v>0</v>
      </c>
      <c r="S1022">
        <f>IF(B1023="",S1021,IFERROR(IF(AND(R1022&gt;0,R1021=0),R1022,(1+(B1023/B1022-1)*Calc!$Z$1)*S1021),0))</f>
        <v>0</v>
      </c>
      <c r="T1022">
        <f>IF(B1023="",T1021,IFERROR(IF(AND(R1022&gt;0,R1021=0),R1022,(1+(B1023/B1022-1)*Calc!$Z$1-L1023)*T1021),0))</f>
        <v>0</v>
      </c>
      <c r="U1022">
        <f>IF(B1023="",U1021,IFERROR(IF(AND(R1022&gt;0,R1021=0),R1022,(1+(B1023/B1022-1)*Calc!$Z$1-M1023*2)*U1021),0))</f>
        <v>0</v>
      </c>
      <c r="V1022">
        <f>IF(B1023="",V1021,IFERROR(IF(AND(R1022&gt;0,R1021=0),R1022,(1+(B1023/B1022-1)*Calc!$Z$1-N1023*2)*V1021),0))</f>
        <v>0</v>
      </c>
      <c r="W1022">
        <f>IF(ISNUMBER(C1022),C1022,W1021)</f>
        <v>1.1599999999999999</v>
      </c>
      <c r="Y1022" s="1" t="e">
        <f>IF(AND(Q1022&gt;=Chart!$F$2,Q1022&lt;=Chart!$F$3),Q1022,#N/A)</f>
        <v>#N/A</v>
      </c>
      <c r="Z1022" t="e">
        <f>IF(AND(Q1022&gt;=Chart!$F$2,Q1022&lt;=Chart!$F$3),R1022,#N/A)</f>
        <v>#N/A</v>
      </c>
      <c r="AA1022" t="e">
        <f>IF(AND(Q1022&gt;=Chart!$F$2,Q1022&lt;=Chart!$F$3),S1022,#N/A)</f>
        <v>#N/A</v>
      </c>
      <c r="AB1022" t="e">
        <f>IF(AND(Q1022&gt;=Chart!$F$2,Q1022&lt;=Chart!$F$3),T1022,#N/A)</f>
        <v>#N/A</v>
      </c>
      <c r="AC1022" t="e">
        <f>IF(AND(Q1022&gt;=Chart!$F$2,Q1022&lt;=Chart!$F$3),U1022,#N/A)</f>
        <v>#N/A</v>
      </c>
      <c r="AD1022" t="e">
        <f>IF(AND(Q1022&gt;=Chart!$F$2,Q1022&lt;=Chart!$F$3),V1022,#N/A)</f>
        <v>#N/A</v>
      </c>
      <c r="AE1022" t="e">
        <f>IF(AND(Q1022&gt;=Chart!$F$2,Q1022&lt;=Chart!$F$3),I1022,#N/A)</f>
        <v>#N/A</v>
      </c>
      <c r="AF1022" t="e">
        <f>IF(AND(Q1022&gt;=Chart!$F$2,Q1022&lt;=Chart!$F$3),H1022/100,#N/A)</f>
        <v>#N/A</v>
      </c>
      <c r="AG1022" t="e">
        <f>IF(AND(Q1022&gt;=Chart!$F$2,Q1022&lt;=Chart!$F$3),W1022/100,#N/A)</f>
        <v>#N/A</v>
      </c>
    </row>
    <row r="1023" spans="1:33" x14ac:dyDescent="0.25">
      <c r="A1023">
        <v>1498829400</v>
      </c>
      <c r="B1023">
        <f>INDEX('Daily Data ADJ'!$1:$1048576,MATCH(Calc!$A1023,'Daily Data ADJ'!$A:$A,0),MATCH("SPY, CBOE BZX: Close",'Daily Data ADJ'!$1:$1,0))</f>
        <v>219.78408164999999</v>
      </c>
      <c r="C1023">
        <f>INDEX('Daily Data ADJ'!$1:$1048576,MATCH(Calc!$A1023,'Daily Data ADJ'!$A:$A,0),MATCH("EFFR, FRED: Close",'Daily Data ADJ'!$1:$1,0))</f>
        <v>1.06</v>
      </c>
      <c r="D1023" t="str">
        <f>INDEX('Daily Data ADJ'!$1:$1048576,MATCH(Calc!$A1023,'Daily Data ADJ'!$A:$A,1),MATCH("SOFR, FRED: Close",'Daily Data ADJ'!$1:$1,0))</f>
        <v>NaN</v>
      </c>
      <c r="E1023">
        <f>INDEX('Daily Data ADJ'!$1:$1048576,MATCH(Calc!$A1023,'Daily Data ADJ'!$A:$A,0),MATCH("UPRO, CBOE BZX: Close",'Daily Data ADJ'!$1:$1,0))</f>
        <v>16.987761119999998</v>
      </c>
      <c r="F1023">
        <f>INDEX('Daily Data ADJ'!$1:$1048576,MATCH(Calc!$A1023,'Daily Data ADJ'!$A:$A,0),MATCH("ES1!, CME_MINI: Close",'Daily Data ADJ'!$1:$1,0))</f>
        <v>2421</v>
      </c>
      <c r="G1023">
        <f>INDEX('Daily Data ADJ'!$1:$1048576,MATCH(Calc!$A1023,'Daily Data ADJ'!$A:$A,0),MATCH("ES2!, CME_MINI: Close",'Daily Data ADJ'!$1:$1,0))</f>
        <v>2419</v>
      </c>
      <c r="H1023">
        <f>INDEX('QUANDL MULTPL SP500_DIV_YIELD_M'!$A:$G,MATCH(Calc!$A1023,'QUANDL MULTPL SP500_DIV_YIELD_M'!$A:$A,1),MATCH('QUANDL MULTPL SP500_DIV_YIELD_M'!$E$1,'QUANDL MULTPL SP500_DIV_YIELD_M'!$A$1:$G$1,0))</f>
        <v>1.94</v>
      </c>
      <c r="I1023" s="5">
        <f t="shared" si="90"/>
        <v>1.6099672780056778E-2</v>
      </c>
      <c r="J1023" s="1">
        <f>A1023/24/60/60+DATE(1970,1,1)</f>
        <v>42916.5625</v>
      </c>
      <c r="K1023" s="3">
        <f t="shared" si="93"/>
        <v>1</v>
      </c>
      <c r="L1023" s="6">
        <f>(1+Chart!$F$4)^(1/(365/K1023))-1</f>
        <v>6.6592785027408397E-5</v>
      </c>
      <c r="M1023" s="6">
        <f t="shared" si="94"/>
        <v>2.8888674463267705E-5</v>
      </c>
      <c r="N1023" s="6">
        <f t="shared" si="95"/>
        <v>4.3758347709532686E-5</v>
      </c>
      <c r="O1023">
        <f>O1022*(B1023/B1022)</f>
        <v>219.78408165000155</v>
      </c>
      <c r="P1023">
        <f t="shared" si="91"/>
        <v>2017</v>
      </c>
      <c r="Q1023" s="1">
        <f t="shared" si="92"/>
        <v>42916.5625</v>
      </c>
      <c r="R1023">
        <f>IF(B1024="",R1022,IF(Q1023&gt;=Chart!$F$2,E1023,0))</f>
        <v>0</v>
      </c>
      <c r="S1023">
        <f>IF(B1024="",S1022,IFERROR(IF(AND(R1023&gt;0,R1022=0),R1023,(1+(B1024/B1023-1)*Calc!$Z$1)*S1022),0))</f>
        <v>0</v>
      </c>
      <c r="T1023">
        <f>IF(B1024="",T1022,IFERROR(IF(AND(R1023&gt;0,R1022=0),R1023,(1+(B1024/B1023-1)*Calc!$Z$1-L1024)*T1022),0))</f>
        <v>0</v>
      </c>
      <c r="U1023">
        <f>IF(B1024="",U1022,IFERROR(IF(AND(R1023&gt;0,R1022=0),R1023,(1+(B1024/B1023-1)*Calc!$Z$1-M1024*2)*U1022),0))</f>
        <v>0</v>
      </c>
      <c r="V1023">
        <f>IF(B1024="",V1022,IFERROR(IF(AND(R1023&gt;0,R1022=0),R1023,(1+(B1024/B1023-1)*Calc!$Z$1-N1024*2)*V1022),0))</f>
        <v>0</v>
      </c>
      <c r="W1023">
        <f>IF(ISNUMBER(C1023),C1023,W1022)</f>
        <v>1.06</v>
      </c>
      <c r="Y1023" s="1" t="e">
        <f>IF(AND(Q1023&gt;=Chart!$F$2,Q1023&lt;=Chart!$F$3),Q1023,#N/A)</f>
        <v>#N/A</v>
      </c>
      <c r="Z1023" t="e">
        <f>IF(AND(Q1023&gt;=Chart!$F$2,Q1023&lt;=Chart!$F$3),R1023,#N/A)</f>
        <v>#N/A</v>
      </c>
      <c r="AA1023" t="e">
        <f>IF(AND(Q1023&gt;=Chart!$F$2,Q1023&lt;=Chart!$F$3),S1023,#N/A)</f>
        <v>#N/A</v>
      </c>
      <c r="AB1023" t="e">
        <f>IF(AND(Q1023&gt;=Chart!$F$2,Q1023&lt;=Chart!$F$3),T1023,#N/A)</f>
        <v>#N/A</v>
      </c>
      <c r="AC1023" t="e">
        <f>IF(AND(Q1023&gt;=Chart!$F$2,Q1023&lt;=Chart!$F$3),U1023,#N/A)</f>
        <v>#N/A</v>
      </c>
      <c r="AD1023" t="e">
        <f>IF(AND(Q1023&gt;=Chart!$F$2,Q1023&lt;=Chart!$F$3),V1023,#N/A)</f>
        <v>#N/A</v>
      </c>
      <c r="AE1023" t="e">
        <f>IF(AND(Q1023&gt;=Chart!$F$2,Q1023&lt;=Chart!$F$3),I1023,#N/A)</f>
        <v>#N/A</v>
      </c>
      <c r="AF1023" t="e">
        <f>IF(AND(Q1023&gt;=Chart!$F$2,Q1023&lt;=Chart!$F$3),H1023/100,#N/A)</f>
        <v>#N/A</v>
      </c>
      <c r="AG1023" t="e">
        <f>IF(AND(Q1023&gt;=Chart!$F$2,Q1023&lt;=Chart!$F$3),W1023/100,#N/A)</f>
        <v>#N/A</v>
      </c>
    </row>
    <row r="1024" spans="1:33" x14ac:dyDescent="0.25">
      <c r="A1024">
        <v>1499088600</v>
      </c>
      <c r="B1024">
        <f>INDEX('Daily Data ADJ'!$1:$1048576,MATCH(Calc!$A1024,'Daily Data ADJ'!$A:$A,0),MATCH("SPY, CBOE BZX: Close",'Daily Data ADJ'!$1:$1,0))</f>
        <v>220.15675110999999</v>
      </c>
      <c r="C1024">
        <f>INDEX('Daily Data ADJ'!$1:$1048576,MATCH(Calc!$A1024,'Daily Data ADJ'!$A:$A,0),MATCH("EFFR, FRED: Close",'Daily Data ADJ'!$1:$1,0))</f>
        <v>1.1599999999999999</v>
      </c>
      <c r="D1024" t="str">
        <f>INDEX('Daily Data ADJ'!$1:$1048576,MATCH(Calc!$A1024,'Daily Data ADJ'!$A:$A,1),MATCH("SOFR, FRED: Close",'Daily Data ADJ'!$1:$1,0))</f>
        <v>NaN</v>
      </c>
      <c r="E1024">
        <f>INDEX('Daily Data ADJ'!$1:$1048576,MATCH(Calc!$A1024,'Daily Data ADJ'!$A:$A,0),MATCH("UPRO, CBOE BZX: Close",'Daily Data ADJ'!$1:$1,0))</f>
        <v>17.071170840000001</v>
      </c>
      <c r="F1024">
        <f>INDEX('Daily Data ADJ'!$1:$1048576,MATCH(Calc!$A1024,'Daily Data ADJ'!$A:$A,0),MATCH("ES1!, CME_MINI: Close",'Daily Data ADJ'!$1:$1,0))</f>
        <v>2425</v>
      </c>
      <c r="G1024">
        <f>INDEX('Daily Data ADJ'!$1:$1048576,MATCH(Calc!$A1024,'Daily Data ADJ'!$A:$A,0),MATCH("ES2!, CME_MINI: Close",'Daily Data ADJ'!$1:$1,0))</f>
        <v>2423</v>
      </c>
      <c r="H1024">
        <f>INDEX('QUANDL MULTPL SP500_DIV_YIELD_M'!$A:$G,MATCH(Calc!$A1024,'QUANDL MULTPL SP500_DIV_YIELD_M'!$A:$A,1),MATCH('QUANDL MULTPL SP500_DIV_YIELD_M'!$E$1,'QUANDL MULTPL SP500_DIV_YIELD_M'!$A$1:$G$1,0))</f>
        <v>1.94</v>
      </c>
      <c r="I1024" s="5">
        <f t="shared" si="90"/>
        <v>1.6105109883191943E-2</v>
      </c>
      <c r="J1024" s="1">
        <f>A1024/24/60/60+DATE(1970,1,1)</f>
        <v>42919.5625</v>
      </c>
      <c r="K1024" s="3">
        <f t="shared" si="93"/>
        <v>3</v>
      </c>
      <c r="L1024" s="6">
        <f>(1+Chart!$F$4)^(1/(365/K1024))-1</f>
        <v>1.9979165917494157E-4</v>
      </c>
      <c r="M1024" s="6">
        <f t="shared" si="94"/>
        <v>9.479821208313588E-5</v>
      </c>
      <c r="N1024" s="6">
        <f t="shared" si="95"/>
        <v>1.3132477369670603E-4</v>
      </c>
      <c r="O1024">
        <f>O1023*(B1024/B1023)</f>
        <v>220.15675111000152</v>
      </c>
      <c r="P1024">
        <f t="shared" si="91"/>
        <v>2017</v>
      </c>
      <c r="Q1024" s="1">
        <f t="shared" si="92"/>
        <v>42919.5625</v>
      </c>
      <c r="R1024">
        <f>IF(B1025="",R1023,IF(Q1024&gt;=Chart!$F$2,E1024,0))</f>
        <v>0</v>
      </c>
      <c r="S1024">
        <f>IF(B1025="",S1023,IFERROR(IF(AND(R1024&gt;0,R1023=0),R1024,(1+(B1025/B1024-1)*Calc!$Z$1)*S1023),0))</f>
        <v>0</v>
      </c>
      <c r="T1024">
        <f>IF(B1025="",T1023,IFERROR(IF(AND(R1024&gt;0,R1023=0),R1024,(1+(B1025/B1024-1)*Calc!$Z$1-L1025)*T1023),0))</f>
        <v>0</v>
      </c>
      <c r="U1024">
        <f>IF(B1025="",U1023,IFERROR(IF(AND(R1024&gt;0,R1023=0),R1024,(1+(B1025/B1024-1)*Calc!$Z$1-M1025*2)*U1023),0))</f>
        <v>0</v>
      </c>
      <c r="V1024">
        <f>IF(B1025="",V1023,IFERROR(IF(AND(R1024&gt;0,R1023=0),R1024,(1+(B1025/B1024-1)*Calc!$Z$1-N1025*2)*V1023),0))</f>
        <v>0</v>
      </c>
      <c r="W1024">
        <f>IF(ISNUMBER(C1024),C1024,W1023)</f>
        <v>1.1599999999999999</v>
      </c>
      <c r="Y1024" s="1" t="e">
        <f>IF(AND(Q1024&gt;=Chart!$F$2,Q1024&lt;=Chart!$F$3),Q1024,#N/A)</f>
        <v>#N/A</v>
      </c>
      <c r="Z1024" t="e">
        <f>IF(AND(Q1024&gt;=Chart!$F$2,Q1024&lt;=Chart!$F$3),R1024,#N/A)</f>
        <v>#N/A</v>
      </c>
      <c r="AA1024" t="e">
        <f>IF(AND(Q1024&gt;=Chart!$F$2,Q1024&lt;=Chart!$F$3),S1024,#N/A)</f>
        <v>#N/A</v>
      </c>
      <c r="AB1024" t="e">
        <f>IF(AND(Q1024&gt;=Chart!$F$2,Q1024&lt;=Chart!$F$3),T1024,#N/A)</f>
        <v>#N/A</v>
      </c>
      <c r="AC1024" t="e">
        <f>IF(AND(Q1024&gt;=Chart!$F$2,Q1024&lt;=Chart!$F$3),U1024,#N/A)</f>
        <v>#N/A</v>
      </c>
      <c r="AD1024" t="e">
        <f>IF(AND(Q1024&gt;=Chart!$F$2,Q1024&lt;=Chart!$F$3),V1024,#N/A)</f>
        <v>#N/A</v>
      </c>
      <c r="AE1024" t="e">
        <f>IF(AND(Q1024&gt;=Chart!$F$2,Q1024&lt;=Chart!$F$3),I1024,#N/A)</f>
        <v>#N/A</v>
      </c>
      <c r="AF1024" t="e">
        <f>IF(AND(Q1024&gt;=Chart!$F$2,Q1024&lt;=Chart!$F$3),H1024/100,#N/A)</f>
        <v>#N/A</v>
      </c>
      <c r="AG1024" t="e">
        <f>IF(AND(Q1024&gt;=Chart!$F$2,Q1024&lt;=Chart!$F$3),W1024/100,#N/A)</f>
        <v>#N/A</v>
      </c>
    </row>
    <row r="1025" spans="1:33" x14ac:dyDescent="0.25">
      <c r="A1025">
        <v>1499261400</v>
      </c>
      <c r="B1025">
        <f>INDEX('Daily Data ADJ'!$1:$1048576,MATCH(Calc!$A1025,'Daily Data ADJ'!$A:$A,0),MATCH("SPY, CBOE BZX: Close",'Daily Data ADJ'!$1:$1,0))</f>
        <v>220.66576304</v>
      </c>
      <c r="C1025">
        <f>INDEX('Daily Data ADJ'!$1:$1048576,MATCH(Calc!$A1025,'Daily Data ADJ'!$A:$A,0),MATCH("EFFR, FRED: Close",'Daily Data ADJ'!$1:$1,0))</f>
        <v>1.1599999999999999</v>
      </c>
      <c r="D1025" t="str">
        <f>INDEX('Daily Data ADJ'!$1:$1048576,MATCH(Calc!$A1025,'Daily Data ADJ'!$A:$A,1),MATCH("SOFR, FRED: Close",'Daily Data ADJ'!$1:$1,0))</f>
        <v>NaN</v>
      </c>
      <c r="E1025">
        <f>INDEX('Daily Data ADJ'!$1:$1048576,MATCH(Calc!$A1025,'Daily Data ADJ'!$A:$A,0),MATCH("UPRO, CBOE BZX: Close",'Daily Data ADJ'!$1:$1,0))</f>
        <v>17.18238346</v>
      </c>
      <c r="F1025">
        <f>INDEX('Daily Data ADJ'!$1:$1048576,MATCH(Calc!$A1025,'Daily Data ADJ'!$A:$A,0),MATCH("ES1!, CME_MINI: Close",'Daily Data ADJ'!$1:$1,0))</f>
        <v>2428</v>
      </c>
      <c r="G1025">
        <f>INDEX('Daily Data ADJ'!$1:$1048576,MATCH(Calc!$A1025,'Daily Data ADJ'!$A:$A,0),MATCH("ES2!, CME_MINI: Close",'Daily Data ADJ'!$1:$1,0))</f>
        <v>2426</v>
      </c>
      <c r="H1025">
        <f>INDEX('QUANDL MULTPL SP500_DIV_YIELD_M'!$A:$G,MATCH(Calc!$A1025,'QUANDL MULTPL SP500_DIV_YIELD_M'!$A:$A,1),MATCH('QUANDL MULTPL SP500_DIV_YIELD_M'!$E$1,'QUANDL MULTPL SP500_DIV_YIELD_M'!$A$1:$G$1,0))</f>
        <v>1.94</v>
      </c>
      <c r="I1025" s="5">
        <f t="shared" si="90"/>
        <v>1.6109175968577555E-2</v>
      </c>
      <c r="J1025" s="1">
        <f>A1025/24/60/60+DATE(1970,1,1)</f>
        <v>42921.5625</v>
      </c>
      <c r="K1025" s="3">
        <f t="shared" si="93"/>
        <v>2</v>
      </c>
      <c r="L1025" s="6">
        <f>(1+Chart!$F$4)^(1/(365/K1025))-1</f>
        <v>1.3319000465394915E-4</v>
      </c>
      <c r="M1025" s="6">
        <f t="shared" si="94"/>
        <v>6.3197809575088471E-5</v>
      </c>
      <c r="N1025" s="6">
        <f t="shared" si="95"/>
        <v>8.756986166158498E-5</v>
      </c>
      <c r="O1025">
        <f>O1024*(B1025/B1024)</f>
        <v>220.66576304000154</v>
      </c>
      <c r="P1025">
        <f t="shared" si="91"/>
        <v>2017</v>
      </c>
      <c r="Q1025" s="1">
        <f t="shared" si="92"/>
        <v>42921.5625</v>
      </c>
      <c r="R1025">
        <f>IF(B1026="",R1024,IF(Q1025&gt;=Chart!$F$2,E1025,0))</f>
        <v>0</v>
      </c>
      <c r="S1025">
        <f>IF(B1026="",S1024,IFERROR(IF(AND(R1025&gt;0,R1024=0),R1025,(1+(B1026/B1025-1)*Calc!$Z$1)*S1024),0))</f>
        <v>0</v>
      </c>
      <c r="T1025">
        <f>IF(B1026="",T1024,IFERROR(IF(AND(R1025&gt;0,R1024=0),R1025,(1+(B1026/B1025-1)*Calc!$Z$1-L1026)*T1024),0))</f>
        <v>0</v>
      </c>
      <c r="U1025">
        <f>IF(B1026="",U1024,IFERROR(IF(AND(R1025&gt;0,R1024=0),R1025,(1+(B1026/B1025-1)*Calc!$Z$1-M1026*2)*U1024),0))</f>
        <v>0</v>
      </c>
      <c r="V1025">
        <f>IF(B1026="",V1024,IFERROR(IF(AND(R1025&gt;0,R1024=0),R1025,(1+(B1026/B1025-1)*Calc!$Z$1-N1026*2)*V1024),0))</f>
        <v>0</v>
      </c>
      <c r="W1025">
        <f>IF(ISNUMBER(C1025),C1025,W1024)</f>
        <v>1.1599999999999999</v>
      </c>
      <c r="Y1025" s="1" t="e">
        <f>IF(AND(Q1025&gt;=Chart!$F$2,Q1025&lt;=Chart!$F$3),Q1025,#N/A)</f>
        <v>#N/A</v>
      </c>
      <c r="Z1025" t="e">
        <f>IF(AND(Q1025&gt;=Chart!$F$2,Q1025&lt;=Chart!$F$3),R1025,#N/A)</f>
        <v>#N/A</v>
      </c>
      <c r="AA1025" t="e">
        <f>IF(AND(Q1025&gt;=Chart!$F$2,Q1025&lt;=Chart!$F$3),S1025,#N/A)</f>
        <v>#N/A</v>
      </c>
      <c r="AB1025" t="e">
        <f>IF(AND(Q1025&gt;=Chart!$F$2,Q1025&lt;=Chart!$F$3),T1025,#N/A)</f>
        <v>#N/A</v>
      </c>
      <c r="AC1025" t="e">
        <f>IF(AND(Q1025&gt;=Chart!$F$2,Q1025&lt;=Chart!$F$3),U1025,#N/A)</f>
        <v>#N/A</v>
      </c>
      <c r="AD1025" t="e">
        <f>IF(AND(Q1025&gt;=Chart!$F$2,Q1025&lt;=Chart!$F$3),V1025,#N/A)</f>
        <v>#N/A</v>
      </c>
      <c r="AE1025" t="e">
        <f>IF(AND(Q1025&gt;=Chart!$F$2,Q1025&lt;=Chart!$F$3),I1025,#N/A)</f>
        <v>#N/A</v>
      </c>
      <c r="AF1025" t="e">
        <f>IF(AND(Q1025&gt;=Chart!$F$2,Q1025&lt;=Chart!$F$3),H1025/100,#N/A)</f>
        <v>#N/A</v>
      </c>
      <c r="AG1025" t="e">
        <f>IF(AND(Q1025&gt;=Chart!$F$2,Q1025&lt;=Chart!$F$3),W1025/100,#N/A)</f>
        <v>#N/A</v>
      </c>
    </row>
    <row r="1026" spans="1:33" x14ac:dyDescent="0.25">
      <c r="A1026">
        <v>1499347800</v>
      </c>
      <c r="B1026">
        <f>INDEX('Daily Data ADJ'!$1:$1048576,MATCH(Calc!$A1026,'Daily Data ADJ'!$A:$A,0),MATCH("SPY, CBOE BZX: Close",'Daily Data ADJ'!$1:$1,0))</f>
        <v>218.64789429999999</v>
      </c>
      <c r="C1026">
        <f>INDEX('Daily Data ADJ'!$1:$1048576,MATCH(Calc!$A1026,'Daily Data ADJ'!$A:$A,0),MATCH("EFFR, FRED: Close",'Daily Data ADJ'!$1:$1,0))</f>
        <v>1.1599999999999999</v>
      </c>
      <c r="D1026" t="str">
        <f>INDEX('Daily Data ADJ'!$1:$1048576,MATCH(Calc!$A1026,'Daily Data ADJ'!$A:$A,1),MATCH("SOFR, FRED: Close",'Daily Data ADJ'!$1:$1,0))</f>
        <v>NaN</v>
      </c>
      <c r="E1026">
        <f>INDEX('Daily Data ADJ'!$1:$1048576,MATCH(Calc!$A1026,'Daily Data ADJ'!$A:$A,0),MATCH("UPRO, CBOE BZX: Close",'Daily Data ADJ'!$1:$1,0))</f>
        <v>16.724448429999999</v>
      </c>
      <c r="F1026">
        <f>INDEX('Daily Data ADJ'!$1:$1048576,MATCH(Calc!$A1026,'Daily Data ADJ'!$A:$A,0),MATCH("ES1!, CME_MINI: Close",'Daily Data ADJ'!$1:$1,0))</f>
        <v>2408.5</v>
      </c>
      <c r="G1026">
        <f>INDEX('Daily Data ADJ'!$1:$1048576,MATCH(Calc!$A1026,'Daily Data ADJ'!$A:$A,0),MATCH("ES2!, CME_MINI: Close",'Daily Data ADJ'!$1:$1,0))</f>
        <v>2406.5</v>
      </c>
      <c r="H1026">
        <f>INDEX('QUANDL MULTPL SP500_DIV_YIELD_M'!$A:$G,MATCH(Calc!$A1026,'QUANDL MULTPL SP500_DIV_YIELD_M'!$A:$A,1),MATCH('QUANDL MULTPL SP500_DIV_YIELD_M'!$E$1,'QUANDL MULTPL SP500_DIV_YIELD_M'!$A$1:$G$1,0))</f>
        <v>1.94</v>
      </c>
      <c r="I1026" s="5">
        <f t="shared" si="90"/>
        <v>1.6082565577354352E-2</v>
      </c>
      <c r="J1026" s="1">
        <f>A1026/24/60/60+DATE(1970,1,1)</f>
        <v>42922.5625</v>
      </c>
      <c r="K1026" s="3">
        <f t="shared" si="93"/>
        <v>1</v>
      </c>
      <c r="L1026" s="6">
        <f>(1+Chart!$F$4)^(1/(365/K1026))-1</f>
        <v>6.6592785027408397E-5</v>
      </c>
      <c r="M1026" s="6">
        <f t="shared" si="94"/>
        <v>3.1598405557886622E-5</v>
      </c>
      <c r="N1026" s="6">
        <f t="shared" si="95"/>
        <v>4.371221887589094E-5</v>
      </c>
      <c r="O1026">
        <f>O1025*(B1026/B1025)</f>
        <v>218.6478943000015</v>
      </c>
      <c r="P1026">
        <f t="shared" si="91"/>
        <v>2017</v>
      </c>
      <c r="Q1026" s="1">
        <f t="shared" si="92"/>
        <v>42922.5625</v>
      </c>
      <c r="R1026">
        <f>IF(B1027="",R1025,IF(Q1026&gt;=Chart!$F$2,E1026,0))</f>
        <v>0</v>
      </c>
      <c r="S1026">
        <f>IF(B1027="",S1025,IFERROR(IF(AND(R1026&gt;0,R1025=0),R1026,(1+(B1027/B1026-1)*Calc!$Z$1)*S1025),0))</f>
        <v>0</v>
      </c>
      <c r="T1026">
        <f>IF(B1027="",T1025,IFERROR(IF(AND(R1026&gt;0,R1025=0),R1026,(1+(B1027/B1026-1)*Calc!$Z$1-L1027)*T1025),0))</f>
        <v>0</v>
      </c>
      <c r="U1026">
        <f>IF(B1027="",U1025,IFERROR(IF(AND(R1026&gt;0,R1025=0),R1026,(1+(B1027/B1026-1)*Calc!$Z$1-M1027*2)*U1025),0))</f>
        <v>0</v>
      </c>
      <c r="V1026">
        <f>IF(B1027="",V1025,IFERROR(IF(AND(R1026&gt;0,R1025=0),R1026,(1+(B1027/B1026-1)*Calc!$Z$1-N1027*2)*V1025),0))</f>
        <v>0</v>
      </c>
      <c r="W1026">
        <f>IF(ISNUMBER(C1026),C1026,W1025)</f>
        <v>1.1599999999999999</v>
      </c>
      <c r="Y1026" s="1" t="e">
        <f>IF(AND(Q1026&gt;=Chart!$F$2,Q1026&lt;=Chart!$F$3),Q1026,#N/A)</f>
        <v>#N/A</v>
      </c>
      <c r="Z1026" t="e">
        <f>IF(AND(Q1026&gt;=Chart!$F$2,Q1026&lt;=Chart!$F$3),R1026,#N/A)</f>
        <v>#N/A</v>
      </c>
      <c r="AA1026" t="e">
        <f>IF(AND(Q1026&gt;=Chart!$F$2,Q1026&lt;=Chart!$F$3),S1026,#N/A)</f>
        <v>#N/A</v>
      </c>
      <c r="AB1026" t="e">
        <f>IF(AND(Q1026&gt;=Chart!$F$2,Q1026&lt;=Chart!$F$3),T1026,#N/A)</f>
        <v>#N/A</v>
      </c>
      <c r="AC1026" t="e">
        <f>IF(AND(Q1026&gt;=Chart!$F$2,Q1026&lt;=Chart!$F$3),U1026,#N/A)</f>
        <v>#N/A</v>
      </c>
      <c r="AD1026" t="e">
        <f>IF(AND(Q1026&gt;=Chart!$F$2,Q1026&lt;=Chart!$F$3),V1026,#N/A)</f>
        <v>#N/A</v>
      </c>
      <c r="AE1026" t="e">
        <f>IF(AND(Q1026&gt;=Chart!$F$2,Q1026&lt;=Chart!$F$3),I1026,#N/A)</f>
        <v>#N/A</v>
      </c>
      <c r="AF1026" t="e">
        <f>IF(AND(Q1026&gt;=Chart!$F$2,Q1026&lt;=Chart!$F$3),H1026/100,#N/A)</f>
        <v>#N/A</v>
      </c>
      <c r="AG1026" t="e">
        <f>IF(AND(Q1026&gt;=Chart!$F$2,Q1026&lt;=Chart!$F$3),W1026/100,#N/A)</f>
        <v>#N/A</v>
      </c>
    </row>
    <row r="1027" spans="1:33" x14ac:dyDescent="0.25">
      <c r="A1027">
        <v>1499434200</v>
      </c>
      <c r="B1027">
        <f>INDEX('Daily Data ADJ'!$1:$1048576,MATCH(Calc!$A1027,'Daily Data ADJ'!$A:$A,0),MATCH("SPY, CBOE BZX: Close",'Daily Data ADJ'!$1:$1,0))</f>
        <v>220.06585612000001</v>
      </c>
      <c r="C1027">
        <f>INDEX('Daily Data ADJ'!$1:$1048576,MATCH(Calc!$A1027,'Daily Data ADJ'!$A:$A,0),MATCH("EFFR, FRED: Close",'Daily Data ADJ'!$1:$1,0))</f>
        <v>1.1599999999999999</v>
      </c>
      <c r="D1027" t="str">
        <f>INDEX('Daily Data ADJ'!$1:$1048576,MATCH(Calc!$A1027,'Daily Data ADJ'!$A:$A,1),MATCH("SOFR, FRED: Close",'Daily Data ADJ'!$1:$1,0))</f>
        <v>NaN</v>
      </c>
      <c r="E1027">
        <f>INDEX('Daily Data ADJ'!$1:$1048576,MATCH(Calc!$A1027,'Daily Data ADJ'!$A:$A,0),MATCH("UPRO, CBOE BZX: Close",'Daily Data ADJ'!$1:$1,0))</f>
        <v>17.031919210000002</v>
      </c>
      <c r="F1027">
        <f>INDEX('Daily Data ADJ'!$1:$1048576,MATCH(Calc!$A1027,'Daily Data ADJ'!$A:$A,0),MATCH("ES1!, CME_MINI: Close",'Daily Data ADJ'!$1:$1,0))</f>
        <v>2422.5</v>
      </c>
      <c r="G1027">
        <f>INDEX('Daily Data ADJ'!$1:$1048576,MATCH(Calc!$A1027,'Daily Data ADJ'!$A:$A,0),MATCH("ES2!, CME_MINI: Close",'Daily Data ADJ'!$1:$1,0))</f>
        <v>2420.5</v>
      </c>
      <c r="H1027">
        <f>INDEX('QUANDL MULTPL SP500_DIV_YIELD_M'!$A:$G,MATCH(Calc!$A1027,'QUANDL MULTPL SP500_DIV_YIELD_M'!$A:$A,1),MATCH('QUANDL MULTPL SP500_DIV_YIELD_M'!$E$1,'QUANDL MULTPL SP500_DIV_YIELD_M'!$A$1:$G$1,0))</f>
        <v>1.94</v>
      </c>
      <c r="I1027" s="5">
        <f t="shared" si="90"/>
        <v>1.610171379526662E-2</v>
      </c>
      <c r="J1027" s="1">
        <f>A1027/24/60/60+DATE(1970,1,1)</f>
        <v>42923.5625</v>
      </c>
      <c r="K1027" s="3">
        <f t="shared" si="93"/>
        <v>1</v>
      </c>
      <c r="L1027" s="6">
        <f>(1+Chart!$F$4)^(1/(365/K1027))-1</f>
        <v>6.6592785027408397E-5</v>
      </c>
      <c r="M1027" s="6">
        <f t="shared" si="94"/>
        <v>3.1598405557886622E-5</v>
      </c>
      <c r="N1027" s="6">
        <f t="shared" si="95"/>
        <v>4.3763851167222256E-5</v>
      </c>
      <c r="O1027">
        <f>O1026*(B1027/B1026)</f>
        <v>220.06585612000151</v>
      </c>
      <c r="P1027">
        <f t="shared" si="91"/>
        <v>2017</v>
      </c>
      <c r="Q1027" s="1">
        <f t="shared" si="92"/>
        <v>42923.5625</v>
      </c>
      <c r="R1027">
        <f>IF(B1028="",R1026,IF(Q1027&gt;=Chart!$F$2,E1027,0))</f>
        <v>0</v>
      </c>
      <c r="S1027">
        <f>IF(B1028="",S1026,IFERROR(IF(AND(R1027&gt;0,R1026=0),R1027,(1+(B1028/B1027-1)*Calc!$Z$1)*S1026),0))</f>
        <v>0</v>
      </c>
      <c r="T1027">
        <f>IF(B1028="",T1026,IFERROR(IF(AND(R1027&gt;0,R1026=0),R1027,(1+(B1028/B1027-1)*Calc!$Z$1-L1028)*T1026),0))</f>
        <v>0</v>
      </c>
      <c r="U1027">
        <f>IF(B1028="",U1026,IFERROR(IF(AND(R1027&gt;0,R1026=0),R1027,(1+(B1028/B1027-1)*Calc!$Z$1-M1028*2)*U1026),0))</f>
        <v>0</v>
      </c>
      <c r="V1027">
        <f>IF(B1028="",V1026,IFERROR(IF(AND(R1027&gt;0,R1026=0),R1027,(1+(B1028/B1027-1)*Calc!$Z$1-N1028*2)*V1026),0))</f>
        <v>0</v>
      </c>
      <c r="W1027">
        <f>IF(ISNUMBER(C1027),C1027,W1026)</f>
        <v>1.1599999999999999</v>
      </c>
      <c r="Y1027" s="1" t="e">
        <f>IF(AND(Q1027&gt;=Chart!$F$2,Q1027&lt;=Chart!$F$3),Q1027,#N/A)</f>
        <v>#N/A</v>
      </c>
      <c r="Z1027" t="e">
        <f>IF(AND(Q1027&gt;=Chart!$F$2,Q1027&lt;=Chart!$F$3),R1027,#N/A)</f>
        <v>#N/A</v>
      </c>
      <c r="AA1027" t="e">
        <f>IF(AND(Q1027&gt;=Chart!$F$2,Q1027&lt;=Chart!$F$3),S1027,#N/A)</f>
        <v>#N/A</v>
      </c>
      <c r="AB1027" t="e">
        <f>IF(AND(Q1027&gt;=Chart!$F$2,Q1027&lt;=Chart!$F$3),T1027,#N/A)</f>
        <v>#N/A</v>
      </c>
      <c r="AC1027" t="e">
        <f>IF(AND(Q1027&gt;=Chart!$F$2,Q1027&lt;=Chart!$F$3),U1027,#N/A)</f>
        <v>#N/A</v>
      </c>
      <c r="AD1027" t="e">
        <f>IF(AND(Q1027&gt;=Chart!$F$2,Q1027&lt;=Chart!$F$3),V1027,#N/A)</f>
        <v>#N/A</v>
      </c>
      <c r="AE1027" t="e">
        <f>IF(AND(Q1027&gt;=Chart!$F$2,Q1027&lt;=Chart!$F$3),I1027,#N/A)</f>
        <v>#N/A</v>
      </c>
      <c r="AF1027" t="e">
        <f>IF(AND(Q1027&gt;=Chart!$F$2,Q1027&lt;=Chart!$F$3),H1027/100,#N/A)</f>
        <v>#N/A</v>
      </c>
      <c r="AG1027" t="e">
        <f>IF(AND(Q1027&gt;=Chart!$F$2,Q1027&lt;=Chart!$F$3),W1027/100,#N/A)</f>
        <v>#N/A</v>
      </c>
    </row>
    <row r="1028" spans="1:33" x14ac:dyDescent="0.25">
      <c r="A1028">
        <v>1499693400</v>
      </c>
      <c r="B1028">
        <f>INDEX('Daily Data ADJ'!$1:$1048576,MATCH(Calc!$A1028,'Daily Data ADJ'!$A:$A,0),MATCH("SPY, CBOE BZX: Close",'Daily Data ADJ'!$1:$1,0))</f>
        <v>220.30218309</v>
      </c>
      <c r="C1028">
        <f>INDEX('Daily Data ADJ'!$1:$1048576,MATCH(Calc!$A1028,'Daily Data ADJ'!$A:$A,0),MATCH("EFFR, FRED: Close",'Daily Data ADJ'!$1:$1,0))</f>
        <v>1.1599999999999999</v>
      </c>
      <c r="D1028" t="str">
        <f>INDEX('Daily Data ADJ'!$1:$1048576,MATCH(Calc!$A1028,'Daily Data ADJ'!$A:$A,1),MATCH("SOFR, FRED: Close",'Daily Data ADJ'!$1:$1,0))</f>
        <v>NaN</v>
      </c>
      <c r="E1028">
        <f>INDEX('Daily Data ADJ'!$1:$1048576,MATCH(Calc!$A1028,'Daily Data ADJ'!$A:$A,0),MATCH("UPRO, CBOE BZX: Close",'Daily Data ADJ'!$1:$1,0))</f>
        <v>17.079348920000001</v>
      </c>
      <c r="F1028">
        <f>INDEX('Daily Data ADJ'!$1:$1048576,MATCH(Calc!$A1028,'Daily Data ADJ'!$A:$A,0),MATCH("ES1!, CME_MINI: Close",'Daily Data ADJ'!$1:$1,0))</f>
        <v>2424.5</v>
      </c>
      <c r="G1028">
        <f>INDEX('Daily Data ADJ'!$1:$1048576,MATCH(Calc!$A1028,'Daily Data ADJ'!$A:$A,0),MATCH("ES2!, CME_MINI: Close",'Daily Data ADJ'!$1:$1,0))</f>
        <v>2422.5</v>
      </c>
      <c r="H1028">
        <f>INDEX('QUANDL MULTPL SP500_DIV_YIELD_M'!$A:$G,MATCH(Calc!$A1028,'QUANDL MULTPL SP500_DIV_YIELD_M'!$A:$A,1),MATCH('QUANDL MULTPL SP500_DIV_YIELD_M'!$E$1,'QUANDL MULTPL SP500_DIV_YIELD_M'!$A$1:$G$1,0))</f>
        <v>1.94</v>
      </c>
      <c r="I1028" s="5">
        <f t="shared" si="90"/>
        <v>1.610443122520791E-2</v>
      </c>
      <c r="J1028" s="1">
        <f>A1028/24/60/60+DATE(1970,1,1)</f>
        <v>42926.5625</v>
      </c>
      <c r="K1028" s="3">
        <f t="shared" si="93"/>
        <v>3</v>
      </c>
      <c r="L1028" s="6">
        <f>(1+Chart!$F$4)^(1/(365/K1028))-1</f>
        <v>1.9979165917494157E-4</v>
      </c>
      <c r="M1028" s="6">
        <f t="shared" si="94"/>
        <v>9.479821208313588E-5</v>
      </c>
      <c r="N1028" s="6">
        <f t="shared" si="95"/>
        <v>1.3131928337384302E-4</v>
      </c>
      <c r="O1028">
        <f>O1027*(B1028/B1027)</f>
        <v>220.30218309000148</v>
      </c>
      <c r="P1028">
        <f t="shared" si="91"/>
        <v>2017</v>
      </c>
      <c r="Q1028" s="1">
        <f t="shared" si="92"/>
        <v>42926.5625</v>
      </c>
      <c r="R1028">
        <f>IF(B1029="",R1027,IF(Q1028&gt;=Chart!$F$2,E1028,0))</f>
        <v>0</v>
      </c>
      <c r="S1028">
        <f>IF(B1029="",S1027,IFERROR(IF(AND(R1028&gt;0,R1027=0),R1028,(1+(B1029/B1028-1)*Calc!$Z$1)*S1027),0))</f>
        <v>0</v>
      </c>
      <c r="T1028">
        <f>IF(B1029="",T1027,IFERROR(IF(AND(R1028&gt;0,R1027=0),R1028,(1+(B1029/B1028-1)*Calc!$Z$1-L1029)*T1027),0))</f>
        <v>0</v>
      </c>
      <c r="U1028">
        <f>IF(B1029="",U1027,IFERROR(IF(AND(R1028&gt;0,R1027=0),R1028,(1+(B1029/B1028-1)*Calc!$Z$1-M1029*2)*U1027),0))</f>
        <v>0</v>
      </c>
      <c r="V1028">
        <f>IF(B1029="",V1027,IFERROR(IF(AND(R1028&gt;0,R1027=0),R1028,(1+(B1029/B1028-1)*Calc!$Z$1-N1029*2)*V1027),0))</f>
        <v>0</v>
      </c>
      <c r="W1028">
        <f>IF(ISNUMBER(C1028),C1028,W1027)</f>
        <v>1.1599999999999999</v>
      </c>
      <c r="Y1028" s="1" t="e">
        <f>IF(AND(Q1028&gt;=Chart!$F$2,Q1028&lt;=Chart!$F$3),Q1028,#N/A)</f>
        <v>#N/A</v>
      </c>
      <c r="Z1028" t="e">
        <f>IF(AND(Q1028&gt;=Chart!$F$2,Q1028&lt;=Chart!$F$3),R1028,#N/A)</f>
        <v>#N/A</v>
      </c>
      <c r="AA1028" t="e">
        <f>IF(AND(Q1028&gt;=Chart!$F$2,Q1028&lt;=Chart!$F$3),S1028,#N/A)</f>
        <v>#N/A</v>
      </c>
      <c r="AB1028" t="e">
        <f>IF(AND(Q1028&gt;=Chart!$F$2,Q1028&lt;=Chart!$F$3),T1028,#N/A)</f>
        <v>#N/A</v>
      </c>
      <c r="AC1028" t="e">
        <f>IF(AND(Q1028&gt;=Chart!$F$2,Q1028&lt;=Chart!$F$3),U1028,#N/A)</f>
        <v>#N/A</v>
      </c>
      <c r="AD1028" t="e">
        <f>IF(AND(Q1028&gt;=Chart!$F$2,Q1028&lt;=Chart!$F$3),V1028,#N/A)</f>
        <v>#N/A</v>
      </c>
      <c r="AE1028" t="e">
        <f>IF(AND(Q1028&gt;=Chart!$F$2,Q1028&lt;=Chart!$F$3),I1028,#N/A)</f>
        <v>#N/A</v>
      </c>
      <c r="AF1028" t="e">
        <f>IF(AND(Q1028&gt;=Chart!$F$2,Q1028&lt;=Chart!$F$3),H1028/100,#N/A)</f>
        <v>#N/A</v>
      </c>
      <c r="AG1028" t="e">
        <f>IF(AND(Q1028&gt;=Chart!$F$2,Q1028&lt;=Chart!$F$3),W1028/100,#N/A)</f>
        <v>#N/A</v>
      </c>
    </row>
    <row r="1029" spans="1:33" x14ac:dyDescent="0.25">
      <c r="A1029">
        <v>1499779800</v>
      </c>
      <c r="B1029">
        <f>INDEX('Daily Data ADJ'!$1:$1048576,MATCH(Calc!$A1029,'Daily Data ADJ'!$A:$A,0),MATCH("SPY, CBOE BZX: Close",'Daily Data ADJ'!$1:$1,0))</f>
        <v>220.13857211000001</v>
      </c>
      <c r="C1029">
        <f>INDEX('Daily Data ADJ'!$1:$1048576,MATCH(Calc!$A1029,'Daily Data ADJ'!$A:$A,0),MATCH("EFFR, FRED: Close",'Daily Data ADJ'!$1:$1,0))</f>
        <v>1.1599999999999999</v>
      </c>
      <c r="D1029" t="str">
        <f>INDEX('Daily Data ADJ'!$1:$1048576,MATCH(Calc!$A1029,'Daily Data ADJ'!$A:$A,1),MATCH("SOFR, FRED: Close",'Daily Data ADJ'!$1:$1,0))</f>
        <v>NaN</v>
      </c>
      <c r="E1029">
        <f>INDEX('Daily Data ADJ'!$1:$1048576,MATCH(Calc!$A1029,'Daily Data ADJ'!$A:$A,0),MATCH("UPRO, CBOE BZX: Close",'Daily Data ADJ'!$1:$1,0))</f>
        <v>17.040097289999999</v>
      </c>
      <c r="F1029">
        <f>INDEX('Daily Data ADJ'!$1:$1048576,MATCH(Calc!$A1029,'Daily Data ADJ'!$A:$A,0),MATCH("ES1!, CME_MINI: Close",'Daily Data ADJ'!$1:$1,0))</f>
        <v>2424.5</v>
      </c>
      <c r="G1029">
        <f>INDEX('Daily Data ADJ'!$1:$1048576,MATCH(Calc!$A1029,'Daily Data ADJ'!$A:$A,0),MATCH("ES2!, CME_MINI: Close",'Daily Data ADJ'!$1:$1,0))</f>
        <v>2422.25</v>
      </c>
      <c r="H1029">
        <f>INDEX('QUANDL MULTPL SP500_DIV_YIELD_M'!$A:$G,MATCH(Calc!$A1029,'QUANDL MULTPL SP500_DIV_YIELD_M'!$A:$A,1),MATCH('QUANDL MULTPL SP500_DIV_YIELD_M'!$E$1,'QUANDL MULTPL SP500_DIV_YIELD_M'!$A$1:$G$1,0))</f>
        <v>1.94</v>
      </c>
      <c r="I1029" s="5">
        <f t="shared" si="90"/>
        <v>1.5693058612936378E-2</v>
      </c>
      <c r="J1029" s="1">
        <f>A1029/24/60/60+DATE(1970,1,1)</f>
        <v>42927.5625</v>
      </c>
      <c r="K1029" s="3">
        <f t="shared" si="93"/>
        <v>1</v>
      </c>
      <c r="L1029" s="6">
        <f>(1+Chart!$F$4)^(1/(365/K1029))-1</f>
        <v>6.6592785027408397E-5</v>
      </c>
      <c r="M1029" s="6">
        <f t="shared" si="94"/>
        <v>3.1598405557886622E-5</v>
      </c>
      <c r="N1029" s="6">
        <f t="shared" si="95"/>
        <v>4.2661720528247571E-5</v>
      </c>
      <c r="O1029">
        <f>O1028*(B1029/B1028)</f>
        <v>220.13857211000149</v>
      </c>
      <c r="P1029">
        <f t="shared" si="91"/>
        <v>2017</v>
      </c>
      <c r="Q1029" s="1">
        <f t="shared" si="92"/>
        <v>42927.5625</v>
      </c>
      <c r="R1029">
        <f>IF(B1030="",R1028,IF(Q1029&gt;=Chart!$F$2,E1029,0))</f>
        <v>0</v>
      </c>
      <c r="S1029">
        <f>IF(B1030="",S1028,IFERROR(IF(AND(R1029&gt;0,R1028=0),R1029,(1+(B1030/B1029-1)*Calc!$Z$1)*S1028),0))</f>
        <v>0</v>
      </c>
      <c r="T1029">
        <f>IF(B1030="",T1028,IFERROR(IF(AND(R1029&gt;0,R1028=0),R1029,(1+(B1030/B1029-1)*Calc!$Z$1-L1030)*T1028),0))</f>
        <v>0</v>
      </c>
      <c r="U1029">
        <f>IF(B1030="",U1028,IFERROR(IF(AND(R1029&gt;0,R1028=0),R1029,(1+(B1030/B1029-1)*Calc!$Z$1-M1030*2)*U1028),0))</f>
        <v>0</v>
      </c>
      <c r="V1029">
        <f>IF(B1030="",V1028,IFERROR(IF(AND(R1029&gt;0,R1028=0),R1029,(1+(B1030/B1029-1)*Calc!$Z$1-N1030*2)*V1028),0))</f>
        <v>0</v>
      </c>
      <c r="W1029">
        <f>IF(ISNUMBER(C1029),C1029,W1028)</f>
        <v>1.1599999999999999</v>
      </c>
      <c r="Y1029" s="1" t="e">
        <f>IF(AND(Q1029&gt;=Chart!$F$2,Q1029&lt;=Chart!$F$3),Q1029,#N/A)</f>
        <v>#N/A</v>
      </c>
      <c r="Z1029" t="e">
        <f>IF(AND(Q1029&gt;=Chart!$F$2,Q1029&lt;=Chart!$F$3),R1029,#N/A)</f>
        <v>#N/A</v>
      </c>
      <c r="AA1029" t="e">
        <f>IF(AND(Q1029&gt;=Chart!$F$2,Q1029&lt;=Chart!$F$3),S1029,#N/A)</f>
        <v>#N/A</v>
      </c>
      <c r="AB1029" t="e">
        <f>IF(AND(Q1029&gt;=Chart!$F$2,Q1029&lt;=Chart!$F$3),T1029,#N/A)</f>
        <v>#N/A</v>
      </c>
      <c r="AC1029" t="e">
        <f>IF(AND(Q1029&gt;=Chart!$F$2,Q1029&lt;=Chart!$F$3),U1029,#N/A)</f>
        <v>#N/A</v>
      </c>
      <c r="AD1029" t="e">
        <f>IF(AND(Q1029&gt;=Chart!$F$2,Q1029&lt;=Chart!$F$3),V1029,#N/A)</f>
        <v>#N/A</v>
      </c>
      <c r="AE1029" t="e">
        <f>IF(AND(Q1029&gt;=Chart!$F$2,Q1029&lt;=Chart!$F$3),I1029,#N/A)</f>
        <v>#N/A</v>
      </c>
      <c r="AF1029" t="e">
        <f>IF(AND(Q1029&gt;=Chart!$F$2,Q1029&lt;=Chart!$F$3),H1029/100,#N/A)</f>
        <v>#N/A</v>
      </c>
      <c r="AG1029" t="e">
        <f>IF(AND(Q1029&gt;=Chart!$F$2,Q1029&lt;=Chart!$F$3),W1029/100,#N/A)</f>
        <v>#N/A</v>
      </c>
    </row>
    <row r="1030" spans="1:33" x14ac:dyDescent="0.25">
      <c r="A1030">
        <v>1499866200</v>
      </c>
      <c r="B1030">
        <f>INDEX('Daily Data ADJ'!$1:$1048576,MATCH(Calc!$A1030,'Daily Data ADJ'!$A:$A,0),MATCH("SPY, CBOE BZX: Close",'Daily Data ADJ'!$1:$1,0))</f>
        <v>221.79286089999999</v>
      </c>
      <c r="C1030">
        <f>INDEX('Daily Data ADJ'!$1:$1048576,MATCH(Calc!$A1030,'Daily Data ADJ'!$A:$A,0),MATCH("EFFR, FRED: Close",'Daily Data ADJ'!$1:$1,0))</f>
        <v>1.1599999999999999</v>
      </c>
      <c r="D1030" t="str">
        <f>INDEX('Daily Data ADJ'!$1:$1048576,MATCH(Calc!$A1030,'Daily Data ADJ'!$A:$A,1),MATCH("SOFR, FRED: Close",'Daily Data ADJ'!$1:$1,0))</f>
        <v>NaN</v>
      </c>
      <c r="E1030">
        <f>INDEX('Daily Data ADJ'!$1:$1048576,MATCH(Calc!$A1030,'Daily Data ADJ'!$A:$A,0),MATCH("UPRO, CBOE BZX: Close",'Daily Data ADJ'!$1:$1,0))</f>
        <v>17.424435509999999</v>
      </c>
      <c r="F1030">
        <f>INDEX('Daily Data ADJ'!$1:$1048576,MATCH(Calc!$A1030,'Daily Data ADJ'!$A:$A,0),MATCH("ES1!, CME_MINI: Close",'Daily Data ADJ'!$1:$1,0))</f>
        <v>2440</v>
      </c>
      <c r="G1030">
        <f>INDEX('Daily Data ADJ'!$1:$1048576,MATCH(Calc!$A1030,'Daily Data ADJ'!$A:$A,0),MATCH("ES2!, CME_MINI: Close",'Daily Data ADJ'!$1:$1,0))</f>
        <v>2438</v>
      </c>
      <c r="H1030">
        <f>INDEX('QUANDL MULTPL SP500_DIV_YIELD_M'!$A:$G,MATCH(Calc!$A1030,'QUANDL MULTPL SP500_DIV_YIELD_M'!$A:$A,1),MATCH('QUANDL MULTPL SP500_DIV_YIELD_M'!$E$1,'QUANDL MULTPL SP500_DIV_YIELD_M'!$A$1:$G$1,0))</f>
        <v>1.94</v>
      </c>
      <c r="I1030" s="5">
        <f t="shared" si="90"/>
        <v>1.6125340447449205E-2</v>
      </c>
      <c r="J1030" s="1">
        <f>A1030/24/60/60+DATE(1970,1,1)</f>
        <v>42928.5625</v>
      </c>
      <c r="K1030" s="3">
        <f t="shared" si="93"/>
        <v>1</v>
      </c>
      <c r="L1030" s="6">
        <f>(1+Chart!$F$4)^(1/(365/K1030))-1</f>
        <v>6.6592785027408397E-5</v>
      </c>
      <c r="M1030" s="6">
        <f t="shared" si="94"/>
        <v>3.1598405557886622E-5</v>
      </c>
      <c r="N1030" s="6">
        <f t="shared" si="95"/>
        <v>4.3827558014131185E-5</v>
      </c>
      <c r="O1030">
        <f>O1029*(B1030/B1029)</f>
        <v>221.79286090000147</v>
      </c>
      <c r="P1030">
        <f t="shared" si="91"/>
        <v>2017</v>
      </c>
      <c r="Q1030" s="1">
        <f t="shared" si="92"/>
        <v>42928.5625</v>
      </c>
      <c r="R1030">
        <f>IF(B1031="",R1029,IF(Q1030&gt;=Chart!$F$2,E1030,0))</f>
        <v>0</v>
      </c>
      <c r="S1030">
        <f>IF(B1031="",S1029,IFERROR(IF(AND(R1030&gt;0,R1029=0),R1030,(1+(B1031/B1030-1)*Calc!$Z$1)*S1029),0))</f>
        <v>0</v>
      </c>
      <c r="T1030">
        <f>IF(B1031="",T1029,IFERROR(IF(AND(R1030&gt;0,R1029=0),R1030,(1+(B1031/B1030-1)*Calc!$Z$1-L1031)*T1029),0))</f>
        <v>0</v>
      </c>
      <c r="U1030">
        <f>IF(B1031="",U1029,IFERROR(IF(AND(R1030&gt;0,R1029=0),R1030,(1+(B1031/B1030-1)*Calc!$Z$1-M1031*2)*U1029),0))</f>
        <v>0</v>
      </c>
      <c r="V1030">
        <f>IF(B1031="",V1029,IFERROR(IF(AND(R1030&gt;0,R1029=0),R1030,(1+(B1031/B1030-1)*Calc!$Z$1-N1031*2)*V1029),0))</f>
        <v>0</v>
      </c>
      <c r="W1030">
        <f>IF(ISNUMBER(C1030),C1030,W1029)</f>
        <v>1.1599999999999999</v>
      </c>
      <c r="Y1030" s="1" t="e">
        <f>IF(AND(Q1030&gt;=Chart!$F$2,Q1030&lt;=Chart!$F$3),Q1030,#N/A)</f>
        <v>#N/A</v>
      </c>
      <c r="Z1030" t="e">
        <f>IF(AND(Q1030&gt;=Chart!$F$2,Q1030&lt;=Chart!$F$3),R1030,#N/A)</f>
        <v>#N/A</v>
      </c>
      <c r="AA1030" t="e">
        <f>IF(AND(Q1030&gt;=Chart!$F$2,Q1030&lt;=Chart!$F$3),S1030,#N/A)</f>
        <v>#N/A</v>
      </c>
      <c r="AB1030" t="e">
        <f>IF(AND(Q1030&gt;=Chart!$F$2,Q1030&lt;=Chart!$F$3),T1030,#N/A)</f>
        <v>#N/A</v>
      </c>
      <c r="AC1030" t="e">
        <f>IF(AND(Q1030&gt;=Chart!$F$2,Q1030&lt;=Chart!$F$3),U1030,#N/A)</f>
        <v>#N/A</v>
      </c>
      <c r="AD1030" t="e">
        <f>IF(AND(Q1030&gt;=Chart!$F$2,Q1030&lt;=Chart!$F$3),V1030,#N/A)</f>
        <v>#N/A</v>
      </c>
      <c r="AE1030" t="e">
        <f>IF(AND(Q1030&gt;=Chart!$F$2,Q1030&lt;=Chart!$F$3),I1030,#N/A)</f>
        <v>#N/A</v>
      </c>
      <c r="AF1030" t="e">
        <f>IF(AND(Q1030&gt;=Chart!$F$2,Q1030&lt;=Chart!$F$3),H1030/100,#N/A)</f>
        <v>#N/A</v>
      </c>
      <c r="AG1030" t="e">
        <f>IF(AND(Q1030&gt;=Chart!$F$2,Q1030&lt;=Chart!$F$3),W1030/100,#N/A)</f>
        <v>#N/A</v>
      </c>
    </row>
    <row r="1031" spans="1:33" x14ac:dyDescent="0.25">
      <c r="A1031">
        <v>1499952600</v>
      </c>
      <c r="B1031">
        <f>INDEX('Daily Data ADJ'!$1:$1048576,MATCH(Calc!$A1031,'Daily Data ADJ'!$A:$A,0),MATCH("SPY, CBOE BZX: Close",'Daily Data ADJ'!$1:$1,0))</f>
        <v>222.16553035000001</v>
      </c>
      <c r="C1031">
        <f>INDEX('Daily Data ADJ'!$1:$1048576,MATCH(Calc!$A1031,'Daily Data ADJ'!$A:$A,0),MATCH("EFFR, FRED: Close",'Daily Data ADJ'!$1:$1,0))</f>
        <v>1.1599999999999999</v>
      </c>
      <c r="D1031" t="str">
        <f>INDEX('Daily Data ADJ'!$1:$1048576,MATCH(Calc!$A1031,'Daily Data ADJ'!$A:$A,1),MATCH("SOFR, FRED: Close",'Daily Data ADJ'!$1:$1,0))</f>
        <v>NaN</v>
      </c>
      <c r="E1031">
        <f>INDEX('Daily Data ADJ'!$1:$1048576,MATCH(Calc!$A1031,'Daily Data ADJ'!$A:$A,0),MATCH("UPRO, CBOE BZX: Close",'Daily Data ADJ'!$1:$1,0))</f>
        <v>17.50620941</v>
      </c>
      <c r="F1031">
        <f>INDEX('Daily Data ADJ'!$1:$1048576,MATCH(Calc!$A1031,'Daily Data ADJ'!$A:$A,0),MATCH("ES1!, CME_MINI: Close",'Daily Data ADJ'!$1:$1,0))</f>
        <v>2445.5</v>
      </c>
      <c r="G1031">
        <f>INDEX('Daily Data ADJ'!$1:$1048576,MATCH(Calc!$A1031,'Daily Data ADJ'!$A:$A,0),MATCH("ES2!, CME_MINI: Close",'Daily Data ADJ'!$1:$1,0))</f>
        <v>2443.5</v>
      </c>
      <c r="H1031">
        <f>INDEX('QUANDL MULTPL SP500_DIV_YIELD_M'!$A:$G,MATCH(Calc!$A1031,'QUANDL MULTPL SP500_DIV_YIELD_M'!$A:$A,1),MATCH('QUANDL MULTPL SP500_DIV_YIELD_M'!$E$1,'QUANDL MULTPL SP500_DIV_YIELD_M'!$A$1:$G$1,0))</f>
        <v>1.94</v>
      </c>
      <c r="I1031" s="5">
        <f t="shared" si="90"/>
        <v>1.6132696215221093E-2</v>
      </c>
      <c r="J1031" s="1">
        <f>A1031/24/60/60+DATE(1970,1,1)</f>
        <v>42929.5625</v>
      </c>
      <c r="K1031" s="3">
        <f t="shared" si="93"/>
        <v>1</v>
      </c>
      <c r="L1031" s="6">
        <f>(1+Chart!$F$4)^(1/(365/K1031))-1</f>
        <v>6.6592785027408397E-5</v>
      </c>
      <c r="M1031" s="6">
        <f t="shared" si="94"/>
        <v>3.1598405557886622E-5</v>
      </c>
      <c r="N1031" s="6">
        <f t="shared" si="95"/>
        <v>4.3847391786755452E-5</v>
      </c>
      <c r="O1031">
        <f>O1030*(B1031/B1030)</f>
        <v>222.16553035000149</v>
      </c>
      <c r="P1031">
        <f t="shared" si="91"/>
        <v>2017</v>
      </c>
      <c r="Q1031" s="1">
        <f t="shared" si="92"/>
        <v>42929.5625</v>
      </c>
      <c r="R1031">
        <f>IF(B1032="",R1030,IF(Q1031&gt;=Chart!$F$2,E1031,0))</f>
        <v>0</v>
      </c>
      <c r="S1031">
        <f>IF(B1032="",S1030,IFERROR(IF(AND(R1031&gt;0,R1030=0),R1031,(1+(B1032/B1031-1)*Calc!$Z$1)*S1030),0))</f>
        <v>0</v>
      </c>
      <c r="T1031">
        <f>IF(B1032="",T1030,IFERROR(IF(AND(R1031&gt;0,R1030=0),R1031,(1+(B1032/B1031-1)*Calc!$Z$1-L1032)*T1030),0))</f>
        <v>0</v>
      </c>
      <c r="U1031">
        <f>IF(B1032="",U1030,IFERROR(IF(AND(R1031&gt;0,R1030=0),R1031,(1+(B1032/B1031-1)*Calc!$Z$1-M1032*2)*U1030),0))</f>
        <v>0</v>
      </c>
      <c r="V1031">
        <f>IF(B1032="",V1030,IFERROR(IF(AND(R1031&gt;0,R1030=0),R1031,(1+(B1032/B1031-1)*Calc!$Z$1-N1032*2)*V1030),0))</f>
        <v>0</v>
      </c>
      <c r="W1031">
        <f>IF(ISNUMBER(C1031),C1031,W1030)</f>
        <v>1.1599999999999999</v>
      </c>
      <c r="Y1031" s="1" t="e">
        <f>IF(AND(Q1031&gt;=Chart!$F$2,Q1031&lt;=Chart!$F$3),Q1031,#N/A)</f>
        <v>#N/A</v>
      </c>
      <c r="Z1031" t="e">
        <f>IF(AND(Q1031&gt;=Chart!$F$2,Q1031&lt;=Chart!$F$3),R1031,#N/A)</f>
        <v>#N/A</v>
      </c>
      <c r="AA1031" t="e">
        <f>IF(AND(Q1031&gt;=Chart!$F$2,Q1031&lt;=Chart!$F$3),S1031,#N/A)</f>
        <v>#N/A</v>
      </c>
      <c r="AB1031" t="e">
        <f>IF(AND(Q1031&gt;=Chart!$F$2,Q1031&lt;=Chart!$F$3),T1031,#N/A)</f>
        <v>#N/A</v>
      </c>
      <c r="AC1031" t="e">
        <f>IF(AND(Q1031&gt;=Chart!$F$2,Q1031&lt;=Chart!$F$3),U1031,#N/A)</f>
        <v>#N/A</v>
      </c>
      <c r="AD1031" t="e">
        <f>IF(AND(Q1031&gt;=Chart!$F$2,Q1031&lt;=Chart!$F$3),V1031,#N/A)</f>
        <v>#N/A</v>
      </c>
      <c r="AE1031" t="e">
        <f>IF(AND(Q1031&gt;=Chart!$F$2,Q1031&lt;=Chart!$F$3),I1031,#N/A)</f>
        <v>#N/A</v>
      </c>
      <c r="AF1031" t="e">
        <f>IF(AND(Q1031&gt;=Chart!$F$2,Q1031&lt;=Chart!$F$3),H1031/100,#N/A)</f>
        <v>#N/A</v>
      </c>
      <c r="AG1031" t="e">
        <f>IF(AND(Q1031&gt;=Chart!$F$2,Q1031&lt;=Chart!$F$3),W1031/100,#N/A)</f>
        <v>#N/A</v>
      </c>
    </row>
    <row r="1032" spans="1:33" x14ac:dyDescent="0.25">
      <c r="A1032">
        <v>1500039000</v>
      </c>
      <c r="B1032">
        <f>INDEX('Daily Data ADJ'!$1:$1048576,MATCH(Calc!$A1032,'Daily Data ADJ'!$A:$A,0),MATCH("SPY, CBOE BZX: Close",'Daily Data ADJ'!$1:$1,0))</f>
        <v>223.20173320999999</v>
      </c>
      <c r="C1032">
        <f>INDEX('Daily Data ADJ'!$1:$1048576,MATCH(Calc!$A1032,'Daily Data ADJ'!$A:$A,0),MATCH("EFFR, FRED: Close",'Daily Data ADJ'!$1:$1,0))</f>
        <v>1.1599999999999999</v>
      </c>
      <c r="D1032" t="str">
        <f>INDEX('Daily Data ADJ'!$1:$1048576,MATCH(Calc!$A1032,'Daily Data ADJ'!$A:$A,1),MATCH("SOFR, FRED: Close",'Daily Data ADJ'!$1:$1,0))</f>
        <v>NaN</v>
      </c>
      <c r="E1032">
        <f>INDEX('Daily Data ADJ'!$1:$1048576,MATCH(Calc!$A1032,'Daily Data ADJ'!$A:$A,0),MATCH("UPRO, CBOE BZX: Close",'Daily Data ADJ'!$1:$1,0))</f>
        <v>17.738448550000001</v>
      </c>
      <c r="F1032">
        <f>INDEX('Daily Data ADJ'!$1:$1048576,MATCH(Calc!$A1032,'Daily Data ADJ'!$A:$A,0),MATCH("ES1!, CME_MINI: Close",'Daily Data ADJ'!$1:$1,0))</f>
        <v>2456</v>
      </c>
      <c r="G1032">
        <f>INDEX('Daily Data ADJ'!$1:$1048576,MATCH(Calc!$A1032,'Daily Data ADJ'!$A:$A,0),MATCH("ES2!, CME_MINI: Close",'Daily Data ADJ'!$1:$1,0))</f>
        <v>2454</v>
      </c>
      <c r="H1032">
        <f>INDEX('QUANDL MULTPL SP500_DIV_YIELD_M'!$A:$G,MATCH(Calc!$A1032,'QUANDL MULTPL SP500_DIV_YIELD_M'!$A:$A,1),MATCH('QUANDL MULTPL SP500_DIV_YIELD_M'!$E$1,'QUANDL MULTPL SP500_DIV_YIELD_M'!$A$1:$G$1,0))</f>
        <v>1.94</v>
      </c>
      <c r="I1032" s="5">
        <f t="shared" ref="I1032:I1095" si="96">(G1032/F1032)^4-1+H1032/100</f>
        <v>1.6146647672212772E-2</v>
      </c>
      <c r="J1032" s="1">
        <f>A1032/24/60/60+DATE(1970,1,1)</f>
        <v>42930.5625</v>
      </c>
      <c r="K1032" s="3">
        <f t="shared" si="93"/>
        <v>1</v>
      </c>
      <c r="L1032" s="6">
        <f>(1+Chart!$F$4)^(1/(365/K1032))-1</f>
        <v>6.6592785027408397E-5</v>
      </c>
      <c r="M1032" s="6">
        <f t="shared" si="94"/>
        <v>3.1598405557886622E-5</v>
      </c>
      <c r="N1032" s="6">
        <f t="shared" si="95"/>
        <v>4.3885009495703287E-5</v>
      </c>
      <c r="O1032">
        <f>O1031*(B1032/B1031)</f>
        <v>223.20173321000144</v>
      </c>
      <c r="P1032">
        <f t="shared" ref="P1032:P1095" si="97">YEAR(Q1032)</f>
        <v>2017</v>
      </c>
      <c r="Q1032" s="1">
        <f t="shared" ref="Q1032:Q1095" si="98">J1032</f>
        <v>42930.5625</v>
      </c>
      <c r="R1032">
        <f>IF(B1033="",R1031,IF(Q1032&gt;=Chart!$F$2,E1032,0))</f>
        <v>0</v>
      </c>
      <c r="S1032">
        <f>IF(B1033="",S1031,IFERROR(IF(AND(R1032&gt;0,R1031=0),R1032,(1+(B1033/B1032-1)*Calc!$Z$1)*S1031),0))</f>
        <v>0</v>
      </c>
      <c r="T1032">
        <f>IF(B1033="",T1031,IFERROR(IF(AND(R1032&gt;0,R1031=0),R1032,(1+(B1033/B1032-1)*Calc!$Z$1-L1033)*T1031),0))</f>
        <v>0</v>
      </c>
      <c r="U1032">
        <f>IF(B1033="",U1031,IFERROR(IF(AND(R1032&gt;0,R1031=0),R1032,(1+(B1033/B1032-1)*Calc!$Z$1-M1033*2)*U1031),0))</f>
        <v>0</v>
      </c>
      <c r="V1032">
        <f>IF(B1033="",V1031,IFERROR(IF(AND(R1032&gt;0,R1031=0),R1032,(1+(B1033/B1032-1)*Calc!$Z$1-N1033*2)*V1031),0))</f>
        <v>0</v>
      </c>
      <c r="W1032">
        <f>IF(ISNUMBER(C1032),C1032,W1031)</f>
        <v>1.1599999999999999</v>
      </c>
      <c r="Y1032" s="1" t="e">
        <f>IF(AND(Q1032&gt;=Chart!$F$2,Q1032&lt;=Chart!$F$3),Q1032,#N/A)</f>
        <v>#N/A</v>
      </c>
      <c r="Z1032" t="e">
        <f>IF(AND(Q1032&gt;=Chart!$F$2,Q1032&lt;=Chart!$F$3),R1032,#N/A)</f>
        <v>#N/A</v>
      </c>
      <c r="AA1032" t="e">
        <f>IF(AND(Q1032&gt;=Chart!$F$2,Q1032&lt;=Chart!$F$3),S1032,#N/A)</f>
        <v>#N/A</v>
      </c>
      <c r="AB1032" t="e">
        <f>IF(AND(Q1032&gt;=Chart!$F$2,Q1032&lt;=Chart!$F$3),T1032,#N/A)</f>
        <v>#N/A</v>
      </c>
      <c r="AC1032" t="e">
        <f>IF(AND(Q1032&gt;=Chart!$F$2,Q1032&lt;=Chart!$F$3),U1032,#N/A)</f>
        <v>#N/A</v>
      </c>
      <c r="AD1032" t="e">
        <f>IF(AND(Q1032&gt;=Chart!$F$2,Q1032&lt;=Chart!$F$3),V1032,#N/A)</f>
        <v>#N/A</v>
      </c>
      <c r="AE1032" t="e">
        <f>IF(AND(Q1032&gt;=Chart!$F$2,Q1032&lt;=Chart!$F$3),I1032,#N/A)</f>
        <v>#N/A</v>
      </c>
      <c r="AF1032" t="e">
        <f>IF(AND(Q1032&gt;=Chart!$F$2,Q1032&lt;=Chart!$F$3),H1032/100,#N/A)</f>
        <v>#N/A</v>
      </c>
      <c r="AG1032" t="e">
        <f>IF(AND(Q1032&gt;=Chart!$F$2,Q1032&lt;=Chart!$F$3),W1032/100,#N/A)</f>
        <v>#N/A</v>
      </c>
    </row>
    <row r="1033" spans="1:33" x14ac:dyDescent="0.25">
      <c r="A1033">
        <v>1500298200</v>
      </c>
      <c r="B1033">
        <f>INDEX('Daily Data ADJ'!$1:$1048576,MATCH(Calc!$A1033,'Daily Data ADJ'!$A:$A,0),MATCH("SPY, CBOE BZX: Close",'Daily Data ADJ'!$1:$1,0))</f>
        <v>223.17446472</v>
      </c>
      <c r="C1033">
        <f>INDEX('Daily Data ADJ'!$1:$1048576,MATCH(Calc!$A1033,'Daily Data ADJ'!$A:$A,0),MATCH("EFFR, FRED: Close",'Daily Data ADJ'!$1:$1,0))</f>
        <v>1.1599999999999999</v>
      </c>
      <c r="D1033" t="str">
        <f>INDEX('Daily Data ADJ'!$1:$1048576,MATCH(Calc!$A1033,'Daily Data ADJ'!$A:$A,1),MATCH("SOFR, FRED: Close",'Daily Data ADJ'!$1:$1,0))</f>
        <v>NaN</v>
      </c>
      <c r="E1033">
        <f>INDEX('Daily Data ADJ'!$1:$1048576,MATCH(Calc!$A1033,'Daily Data ADJ'!$A:$A,0),MATCH("UPRO, CBOE BZX: Close",'Daily Data ADJ'!$1:$1,0))</f>
        <v>17.740083380000002</v>
      </c>
      <c r="F1033">
        <f>INDEX('Daily Data ADJ'!$1:$1048576,MATCH(Calc!$A1033,'Daily Data ADJ'!$A:$A,0),MATCH("ES1!, CME_MINI: Close",'Daily Data ADJ'!$1:$1,0))</f>
        <v>2458.5</v>
      </c>
      <c r="G1033">
        <f>INDEX('Daily Data ADJ'!$1:$1048576,MATCH(Calc!$A1033,'Daily Data ADJ'!$A:$A,0),MATCH("ES2!, CME_MINI: Close",'Daily Data ADJ'!$1:$1,0))</f>
        <v>2456.5</v>
      </c>
      <c r="H1033">
        <f>INDEX('QUANDL MULTPL SP500_DIV_YIELD_M'!$A:$G,MATCH(Calc!$A1033,'QUANDL MULTPL SP500_DIV_YIELD_M'!$A:$A,1),MATCH('QUANDL MULTPL SP500_DIV_YIELD_M'!$E$1,'QUANDL MULTPL SP500_DIV_YIELD_M'!$A$1:$G$1,0))</f>
        <v>1.94</v>
      </c>
      <c r="I1033" s="5">
        <f t="shared" si="96"/>
        <v>1.6149951904329801E-2</v>
      </c>
      <c r="J1033" s="1">
        <f>A1033/24/60/60+DATE(1970,1,1)</f>
        <v>42933.5625</v>
      </c>
      <c r="K1033" s="3">
        <f t="shared" ref="K1033:K1096" si="99">J1033-J1032</f>
        <v>3</v>
      </c>
      <c r="L1033" s="6">
        <f>(1+Chart!$F$4)^(1/(365/K1033))-1</f>
        <v>1.9979165917494157E-4</v>
      </c>
      <c r="M1033" s="6">
        <f t="shared" ref="M1033:M1096" si="100">IFERROR((1+C1033/100)^(1/(365/K1033))-1,M1032)</f>
        <v>9.479821208313588E-5</v>
      </c>
      <c r="N1033" s="6">
        <f t="shared" ref="N1033:N1096" si="101">(1+I1033)^(1/(365/K1033))-1</f>
        <v>1.3168753625802943E-4</v>
      </c>
      <c r="O1033">
        <f>O1032*(B1033/B1032)</f>
        <v>223.17446472000145</v>
      </c>
      <c r="P1033">
        <f t="shared" si="97"/>
        <v>2017</v>
      </c>
      <c r="Q1033" s="1">
        <f t="shared" si="98"/>
        <v>42933.5625</v>
      </c>
      <c r="R1033">
        <f>IF(B1034="",R1032,IF(Q1033&gt;=Chart!$F$2,E1033,0))</f>
        <v>0</v>
      </c>
      <c r="S1033">
        <f>IF(B1034="",S1032,IFERROR(IF(AND(R1033&gt;0,R1032=0),R1033,(1+(B1034/B1033-1)*Calc!$Z$1)*S1032),0))</f>
        <v>0</v>
      </c>
      <c r="T1033">
        <f>IF(B1034="",T1032,IFERROR(IF(AND(R1033&gt;0,R1032=0),R1033,(1+(B1034/B1033-1)*Calc!$Z$1-L1034)*T1032),0))</f>
        <v>0</v>
      </c>
      <c r="U1033">
        <f>IF(B1034="",U1032,IFERROR(IF(AND(R1033&gt;0,R1032=0),R1033,(1+(B1034/B1033-1)*Calc!$Z$1-M1034*2)*U1032),0))</f>
        <v>0</v>
      </c>
      <c r="V1033">
        <f>IF(B1034="",V1032,IFERROR(IF(AND(R1033&gt;0,R1032=0),R1033,(1+(B1034/B1033-1)*Calc!$Z$1-N1034*2)*V1032),0))</f>
        <v>0</v>
      </c>
      <c r="W1033">
        <f>IF(ISNUMBER(C1033),C1033,W1032)</f>
        <v>1.1599999999999999</v>
      </c>
      <c r="Y1033" s="1" t="e">
        <f>IF(AND(Q1033&gt;=Chart!$F$2,Q1033&lt;=Chart!$F$3),Q1033,#N/A)</f>
        <v>#N/A</v>
      </c>
      <c r="Z1033" t="e">
        <f>IF(AND(Q1033&gt;=Chart!$F$2,Q1033&lt;=Chart!$F$3),R1033,#N/A)</f>
        <v>#N/A</v>
      </c>
      <c r="AA1033" t="e">
        <f>IF(AND(Q1033&gt;=Chart!$F$2,Q1033&lt;=Chart!$F$3),S1033,#N/A)</f>
        <v>#N/A</v>
      </c>
      <c r="AB1033" t="e">
        <f>IF(AND(Q1033&gt;=Chart!$F$2,Q1033&lt;=Chart!$F$3),T1033,#N/A)</f>
        <v>#N/A</v>
      </c>
      <c r="AC1033" t="e">
        <f>IF(AND(Q1033&gt;=Chart!$F$2,Q1033&lt;=Chart!$F$3),U1033,#N/A)</f>
        <v>#N/A</v>
      </c>
      <c r="AD1033" t="e">
        <f>IF(AND(Q1033&gt;=Chart!$F$2,Q1033&lt;=Chart!$F$3),V1033,#N/A)</f>
        <v>#N/A</v>
      </c>
      <c r="AE1033" t="e">
        <f>IF(AND(Q1033&gt;=Chart!$F$2,Q1033&lt;=Chart!$F$3),I1033,#N/A)</f>
        <v>#N/A</v>
      </c>
      <c r="AF1033" t="e">
        <f>IF(AND(Q1033&gt;=Chart!$F$2,Q1033&lt;=Chart!$F$3),H1033/100,#N/A)</f>
        <v>#N/A</v>
      </c>
      <c r="AG1033" t="e">
        <f>IF(AND(Q1033&gt;=Chart!$F$2,Q1033&lt;=Chart!$F$3),W1033/100,#N/A)</f>
        <v>#N/A</v>
      </c>
    </row>
    <row r="1034" spans="1:33" x14ac:dyDescent="0.25">
      <c r="A1034">
        <v>1500384600</v>
      </c>
      <c r="B1034">
        <f>INDEX('Daily Data ADJ'!$1:$1048576,MATCH(Calc!$A1034,'Daily Data ADJ'!$A:$A,0),MATCH("SPY, CBOE BZX: Close",'Daily Data ADJ'!$1:$1,0))</f>
        <v>223.2926282</v>
      </c>
      <c r="C1034">
        <f>INDEX('Daily Data ADJ'!$1:$1048576,MATCH(Calc!$A1034,'Daily Data ADJ'!$A:$A,0),MATCH("EFFR, FRED: Close",'Daily Data ADJ'!$1:$1,0))</f>
        <v>1.1599999999999999</v>
      </c>
      <c r="D1034" t="str">
        <f>INDEX('Daily Data ADJ'!$1:$1048576,MATCH(Calc!$A1034,'Daily Data ADJ'!$A:$A,1),MATCH("SOFR, FRED: Close",'Daily Data ADJ'!$1:$1,0))</f>
        <v>NaN</v>
      </c>
      <c r="E1034">
        <f>INDEX('Daily Data ADJ'!$1:$1048576,MATCH(Calc!$A1034,'Daily Data ADJ'!$A:$A,0),MATCH("UPRO, CBOE BZX: Close",'Daily Data ADJ'!$1:$1,0))</f>
        <v>17.767887269999999</v>
      </c>
      <c r="F1034">
        <f>INDEX('Daily Data ADJ'!$1:$1048576,MATCH(Calc!$A1034,'Daily Data ADJ'!$A:$A,0),MATCH("ES1!, CME_MINI: Close",'Daily Data ADJ'!$1:$1,0))</f>
        <v>2457.75</v>
      </c>
      <c r="G1034">
        <f>INDEX('Daily Data ADJ'!$1:$1048576,MATCH(Calc!$A1034,'Daily Data ADJ'!$A:$A,0),MATCH("ES2!, CME_MINI: Close",'Daily Data ADJ'!$1:$1,0))</f>
        <v>2455.5</v>
      </c>
      <c r="H1034">
        <f>INDEX('QUANDL MULTPL SP500_DIV_YIELD_M'!$A:$G,MATCH(Calc!$A1034,'QUANDL MULTPL SP500_DIV_YIELD_M'!$A:$A,1),MATCH('QUANDL MULTPL SP500_DIV_YIELD_M'!$E$1,'QUANDL MULTPL SP500_DIV_YIELD_M'!$A$1:$G$1,0))</f>
        <v>1.94</v>
      </c>
      <c r="I1034" s="5">
        <f t="shared" si="96"/>
        <v>1.5743139588546257E-2</v>
      </c>
      <c r="J1034" s="1">
        <f>A1034/24/60/60+DATE(1970,1,1)</f>
        <v>42934.5625</v>
      </c>
      <c r="K1034" s="3">
        <f t="shared" si="99"/>
        <v>1</v>
      </c>
      <c r="L1034" s="6">
        <f>(1+Chart!$F$4)^(1/(365/K1034))-1</f>
        <v>6.6592785027408397E-5</v>
      </c>
      <c r="M1034" s="6">
        <f t="shared" si="100"/>
        <v>3.1598405557886622E-5</v>
      </c>
      <c r="N1034" s="6">
        <f t="shared" si="101"/>
        <v>4.2796811175138672E-5</v>
      </c>
      <c r="O1034">
        <f>O1033*(B1034/B1033)</f>
        <v>223.29262820000145</v>
      </c>
      <c r="P1034">
        <f t="shared" si="97"/>
        <v>2017</v>
      </c>
      <c r="Q1034" s="1">
        <f t="shared" si="98"/>
        <v>42934.5625</v>
      </c>
      <c r="R1034">
        <f>IF(B1035="",R1033,IF(Q1034&gt;=Chart!$F$2,E1034,0))</f>
        <v>0</v>
      </c>
      <c r="S1034">
        <f>IF(B1035="",S1033,IFERROR(IF(AND(R1034&gt;0,R1033=0),R1034,(1+(B1035/B1034-1)*Calc!$Z$1)*S1033),0))</f>
        <v>0</v>
      </c>
      <c r="T1034">
        <f>IF(B1035="",T1033,IFERROR(IF(AND(R1034&gt;0,R1033=0),R1034,(1+(B1035/B1034-1)*Calc!$Z$1-L1035)*T1033),0))</f>
        <v>0</v>
      </c>
      <c r="U1034">
        <f>IF(B1035="",U1033,IFERROR(IF(AND(R1034&gt;0,R1033=0),R1034,(1+(B1035/B1034-1)*Calc!$Z$1-M1035*2)*U1033),0))</f>
        <v>0</v>
      </c>
      <c r="V1034">
        <f>IF(B1035="",V1033,IFERROR(IF(AND(R1034&gt;0,R1033=0),R1034,(1+(B1035/B1034-1)*Calc!$Z$1-N1035*2)*V1033),0))</f>
        <v>0</v>
      </c>
      <c r="W1034">
        <f>IF(ISNUMBER(C1034),C1034,W1033)</f>
        <v>1.1599999999999999</v>
      </c>
      <c r="Y1034" s="1" t="e">
        <f>IF(AND(Q1034&gt;=Chart!$F$2,Q1034&lt;=Chart!$F$3),Q1034,#N/A)</f>
        <v>#N/A</v>
      </c>
      <c r="Z1034" t="e">
        <f>IF(AND(Q1034&gt;=Chart!$F$2,Q1034&lt;=Chart!$F$3),R1034,#N/A)</f>
        <v>#N/A</v>
      </c>
      <c r="AA1034" t="e">
        <f>IF(AND(Q1034&gt;=Chart!$F$2,Q1034&lt;=Chart!$F$3),S1034,#N/A)</f>
        <v>#N/A</v>
      </c>
      <c r="AB1034" t="e">
        <f>IF(AND(Q1034&gt;=Chart!$F$2,Q1034&lt;=Chart!$F$3),T1034,#N/A)</f>
        <v>#N/A</v>
      </c>
      <c r="AC1034" t="e">
        <f>IF(AND(Q1034&gt;=Chart!$F$2,Q1034&lt;=Chart!$F$3),U1034,#N/A)</f>
        <v>#N/A</v>
      </c>
      <c r="AD1034" t="e">
        <f>IF(AND(Q1034&gt;=Chart!$F$2,Q1034&lt;=Chart!$F$3),V1034,#N/A)</f>
        <v>#N/A</v>
      </c>
      <c r="AE1034" t="e">
        <f>IF(AND(Q1034&gt;=Chart!$F$2,Q1034&lt;=Chart!$F$3),I1034,#N/A)</f>
        <v>#N/A</v>
      </c>
      <c r="AF1034" t="e">
        <f>IF(AND(Q1034&gt;=Chart!$F$2,Q1034&lt;=Chart!$F$3),H1034/100,#N/A)</f>
        <v>#N/A</v>
      </c>
      <c r="AG1034" t="e">
        <f>IF(AND(Q1034&gt;=Chart!$F$2,Q1034&lt;=Chart!$F$3),W1034/100,#N/A)</f>
        <v>#N/A</v>
      </c>
    </row>
    <row r="1035" spans="1:33" x14ac:dyDescent="0.25">
      <c r="A1035">
        <v>1500471000</v>
      </c>
      <c r="B1035">
        <f>INDEX('Daily Data ADJ'!$1:$1048576,MATCH(Calc!$A1035,'Daily Data ADJ'!$A:$A,0),MATCH("SPY, CBOE BZX: Close",'Daily Data ADJ'!$1:$1,0))</f>
        <v>224.50153155000001</v>
      </c>
      <c r="C1035">
        <f>INDEX('Daily Data ADJ'!$1:$1048576,MATCH(Calc!$A1035,'Daily Data ADJ'!$A:$A,0),MATCH("EFFR, FRED: Close",'Daily Data ADJ'!$1:$1,0))</f>
        <v>1.1599999999999999</v>
      </c>
      <c r="D1035" t="str">
        <f>INDEX('Daily Data ADJ'!$1:$1048576,MATCH(Calc!$A1035,'Daily Data ADJ'!$A:$A,1),MATCH("SOFR, FRED: Close",'Daily Data ADJ'!$1:$1,0))</f>
        <v>NaN</v>
      </c>
      <c r="E1035">
        <f>INDEX('Daily Data ADJ'!$1:$1048576,MATCH(Calc!$A1035,'Daily Data ADJ'!$A:$A,0),MATCH("UPRO, CBOE BZX: Close",'Daily Data ADJ'!$1:$1,0))</f>
        <v>18.055732240000001</v>
      </c>
      <c r="F1035">
        <f>INDEX('Daily Data ADJ'!$1:$1048576,MATCH(Calc!$A1035,'Daily Data ADJ'!$A:$A,0),MATCH("ES1!, CME_MINI: Close",'Daily Data ADJ'!$1:$1,0))</f>
        <v>2471.5</v>
      </c>
      <c r="G1035">
        <f>INDEX('Daily Data ADJ'!$1:$1048576,MATCH(Calc!$A1035,'Daily Data ADJ'!$A:$A,0),MATCH("ES2!, CME_MINI: Close",'Daily Data ADJ'!$1:$1,0))</f>
        <v>2469.25</v>
      </c>
      <c r="H1035">
        <f>INDEX('QUANDL MULTPL SP500_DIV_YIELD_M'!$A:$G,MATCH(Calc!$A1035,'QUANDL MULTPL SP500_DIV_YIELD_M'!$A:$A,1),MATCH('QUANDL MULTPL SP500_DIV_YIELD_M'!$E$1,'QUANDL MULTPL SP500_DIV_YIELD_M'!$A$1:$G$1,0))</f>
        <v>1.94</v>
      </c>
      <c r="I1035" s="5">
        <f t="shared" si="96"/>
        <v>1.5763456463614017E-2</v>
      </c>
      <c r="J1035" s="1">
        <f>A1035/24/60/60+DATE(1970,1,1)</f>
        <v>42935.5625</v>
      </c>
      <c r="K1035" s="3">
        <f t="shared" si="99"/>
        <v>1</v>
      </c>
      <c r="L1035" s="6">
        <f>(1+Chart!$F$4)^(1/(365/K1035))-1</f>
        <v>6.6592785027408397E-5</v>
      </c>
      <c r="M1035" s="6">
        <f t="shared" si="100"/>
        <v>3.1598405557886622E-5</v>
      </c>
      <c r="N1035" s="6">
        <f t="shared" si="101"/>
        <v>4.2851612922056859E-5</v>
      </c>
      <c r="O1035">
        <f>O1034*(B1035/B1034)</f>
        <v>224.50153155000149</v>
      </c>
      <c r="P1035">
        <f t="shared" si="97"/>
        <v>2017</v>
      </c>
      <c r="Q1035" s="1">
        <f t="shared" si="98"/>
        <v>42935.5625</v>
      </c>
      <c r="R1035">
        <f>IF(B1036="",R1034,IF(Q1035&gt;=Chart!$F$2,E1035,0))</f>
        <v>0</v>
      </c>
      <c r="S1035">
        <f>IF(B1036="",S1034,IFERROR(IF(AND(R1035&gt;0,R1034=0),R1035,(1+(B1036/B1035-1)*Calc!$Z$1)*S1034),0))</f>
        <v>0</v>
      </c>
      <c r="T1035">
        <f>IF(B1036="",T1034,IFERROR(IF(AND(R1035&gt;0,R1034=0),R1035,(1+(B1036/B1035-1)*Calc!$Z$1-L1036)*T1034),0))</f>
        <v>0</v>
      </c>
      <c r="U1035">
        <f>IF(B1036="",U1034,IFERROR(IF(AND(R1035&gt;0,R1034=0),R1035,(1+(B1036/B1035-1)*Calc!$Z$1-M1036*2)*U1034),0))</f>
        <v>0</v>
      </c>
      <c r="V1035">
        <f>IF(B1036="",V1034,IFERROR(IF(AND(R1035&gt;0,R1034=0),R1035,(1+(B1036/B1035-1)*Calc!$Z$1-N1036*2)*V1034),0))</f>
        <v>0</v>
      </c>
      <c r="W1035">
        <f>IF(ISNUMBER(C1035),C1035,W1034)</f>
        <v>1.1599999999999999</v>
      </c>
      <c r="Y1035" s="1" t="e">
        <f>IF(AND(Q1035&gt;=Chart!$F$2,Q1035&lt;=Chart!$F$3),Q1035,#N/A)</f>
        <v>#N/A</v>
      </c>
      <c r="Z1035" t="e">
        <f>IF(AND(Q1035&gt;=Chart!$F$2,Q1035&lt;=Chart!$F$3),R1035,#N/A)</f>
        <v>#N/A</v>
      </c>
      <c r="AA1035" t="e">
        <f>IF(AND(Q1035&gt;=Chart!$F$2,Q1035&lt;=Chart!$F$3),S1035,#N/A)</f>
        <v>#N/A</v>
      </c>
      <c r="AB1035" t="e">
        <f>IF(AND(Q1035&gt;=Chart!$F$2,Q1035&lt;=Chart!$F$3),T1035,#N/A)</f>
        <v>#N/A</v>
      </c>
      <c r="AC1035" t="e">
        <f>IF(AND(Q1035&gt;=Chart!$F$2,Q1035&lt;=Chart!$F$3),U1035,#N/A)</f>
        <v>#N/A</v>
      </c>
      <c r="AD1035" t="e">
        <f>IF(AND(Q1035&gt;=Chart!$F$2,Q1035&lt;=Chart!$F$3),V1035,#N/A)</f>
        <v>#N/A</v>
      </c>
      <c r="AE1035" t="e">
        <f>IF(AND(Q1035&gt;=Chart!$F$2,Q1035&lt;=Chart!$F$3),I1035,#N/A)</f>
        <v>#N/A</v>
      </c>
      <c r="AF1035" t="e">
        <f>IF(AND(Q1035&gt;=Chart!$F$2,Q1035&lt;=Chart!$F$3),H1035/100,#N/A)</f>
        <v>#N/A</v>
      </c>
      <c r="AG1035" t="e">
        <f>IF(AND(Q1035&gt;=Chart!$F$2,Q1035&lt;=Chart!$F$3),W1035/100,#N/A)</f>
        <v>#N/A</v>
      </c>
    </row>
    <row r="1036" spans="1:33" x14ac:dyDescent="0.25">
      <c r="A1036">
        <v>1500557400</v>
      </c>
      <c r="B1036">
        <f>INDEX('Daily Data ADJ'!$1:$1048576,MATCH(Calc!$A1036,'Daily Data ADJ'!$A:$A,0),MATCH("SPY, CBOE BZX: Close",'Daily Data ADJ'!$1:$1,0))</f>
        <v>224.60151603</v>
      </c>
      <c r="C1036">
        <f>INDEX('Daily Data ADJ'!$1:$1048576,MATCH(Calc!$A1036,'Daily Data ADJ'!$A:$A,0),MATCH("EFFR, FRED: Close",'Daily Data ADJ'!$1:$1,0))</f>
        <v>1.1599999999999999</v>
      </c>
      <c r="D1036" t="str">
        <f>INDEX('Daily Data ADJ'!$1:$1048576,MATCH(Calc!$A1036,'Daily Data ADJ'!$A:$A,1),MATCH("SOFR, FRED: Close",'Daily Data ADJ'!$1:$1,0))</f>
        <v>NaN</v>
      </c>
      <c r="E1036">
        <f>INDEX('Daily Data ADJ'!$1:$1048576,MATCH(Calc!$A1036,'Daily Data ADJ'!$A:$A,0),MATCH("UPRO, CBOE BZX: Close",'Daily Data ADJ'!$1:$1,0))</f>
        <v>18.068815789999999</v>
      </c>
      <c r="F1036">
        <f>INDEX('Daily Data ADJ'!$1:$1048576,MATCH(Calc!$A1036,'Daily Data ADJ'!$A:$A,0),MATCH("ES1!, CME_MINI: Close",'Daily Data ADJ'!$1:$1,0))</f>
        <v>2471.25</v>
      </c>
      <c r="G1036">
        <f>INDEX('Daily Data ADJ'!$1:$1048576,MATCH(Calc!$A1036,'Daily Data ADJ'!$A:$A,0),MATCH("ES2!, CME_MINI: Close",'Daily Data ADJ'!$1:$1,0))</f>
        <v>2469</v>
      </c>
      <c r="H1036">
        <f>INDEX('QUANDL MULTPL SP500_DIV_YIELD_M'!$A:$G,MATCH(Calc!$A1036,'QUANDL MULTPL SP500_DIV_YIELD_M'!$A:$A,1),MATCH('QUANDL MULTPL SP500_DIV_YIELD_M'!$E$1,'QUANDL MULTPL SP500_DIV_YIELD_M'!$A$1:$G$1,0))</f>
        <v>1.94</v>
      </c>
      <c r="I1036" s="5">
        <f t="shared" si="96"/>
        <v>1.5763089081081177E-2</v>
      </c>
      <c r="J1036" s="1">
        <f>A1036/24/60/60+DATE(1970,1,1)</f>
        <v>42936.5625</v>
      </c>
      <c r="K1036" s="3">
        <f t="shared" si="99"/>
        <v>1</v>
      </c>
      <c r="L1036" s="6">
        <f>(1+Chart!$F$4)^(1/(365/K1036))-1</f>
        <v>6.6592785027408397E-5</v>
      </c>
      <c r="M1036" s="6">
        <f t="shared" si="100"/>
        <v>3.1598405557886622E-5</v>
      </c>
      <c r="N1036" s="6">
        <f t="shared" si="101"/>
        <v>4.2850621972068126E-5</v>
      </c>
      <c r="O1036">
        <f>O1035*(B1036/B1035)</f>
        <v>224.60151603000145</v>
      </c>
      <c r="P1036">
        <f t="shared" si="97"/>
        <v>2017</v>
      </c>
      <c r="Q1036" s="1">
        <f t="shared" si="98"/>
        <v>42936.5625</v>
      </c>
      <c r="R1036">
        <f>IF(B1037="",R1035,IF(Q1036&gt;=Chart!$F$2,E1036,0))</f>
        <v>0</v>
      </c>
      <c r="S1036">
        <f>IF(B1037="",S1035,IFERROR(IF(AND(R1036&gt;0,R1035=0),R1036,(1+(B1037/B1036-1)*Calc!$Z$1)*S1035),0))</f>
        <v>0</v>
      </c>
      <c r="T1036">
        <f>IF(B1037="",T1035,IFERROR(IF(AND(R1036&gt;0,R1035=0),R1036,(1+(B1037/B1036-1)*Calc!$Z$1-L1037)*T1035),0))</f>
        <v>0</v>
      </c>
      <c r="U1036">
        <f>IF(B1037="",U1035,IFERROR(IF(AND(R1036&gt;0,R1035=0),R1036,(1+(B1037/B1036-1)*Calc!$Z$1-M1037*2)*U1035),0))</f>
        <v>0</v>
      </c>
      <c r="V1036">
        <f>IF(B1037="",V1035,IFERROR(IF(AND(R1036&gt;0,R1035=0),R1036,(1+(B1037/B1036-1)*Calc!$Z$1-N1037*2)*V1035),0))</f>
        <v>0</v>
      </c>
      <c r="W1036">
        <f>IF(ISNUMBER(C1036),C1036,W1035)</f>
        <v>1.1599999999999999</v>
      </c>
      <c r="Y1036" s="1" t="e">
        <f>IF(AND(Q1036&gt;=Chart!$F$2,Q1036&lt;=Chart!$F$3),Q1036,#N/A)</f>
        <v>#N/A</v>
      </c>
      <c r="Z1036" t="e">
        <f>IF(AND(Q1036&gt;=Chart!$F$2,Q1036&lt;=Chart!$F$3),R1036,#N/A)</f>
        <v>#N/A</v>
      </c>
      <c r="AA1036" t="e">
        <f>IF(AND(Q1036&gt;=Chart!$F$2,Q1036&lt;=Chart!$F$3),S1036,#N/A)</f>
        <v>#N/A</v>
      </c>
      <c r="AB1036" t="e">
        <f>IF(AND(Q1036&gt;=Chart!$F$2,Q1036&lt;=Chart!$F$3),T1036,#N/A)</f>
        <v>#N/A</v>
      </c>
      <c r="AC1036" t="e">
        <f>IF(AND(Q1036&gt;=Chart!$F$2,Q1036&lt;=Chart!$F$3),U1036,#N/A)</f>
        <v>#N/A</v>
      </c>
      <c r="AD1036" t="e">
        <f>IF(AND(Q1036&gt;=Chart!$F$2,Q1036&lt;=Chart!$F$3),V1036,#N/A)</f>
        <v>#N/A</v>
      </c>
      <c r="AE1036" t="e">
        <f>IF(AND(Q1036&gt;=Chart!$F$2,Q1036&lt;=Chart!$F$3),I1036,#N/A)</f>
        <v>#N/A</v>
      </c>
      <c r="AF1036" t="e">
        <f>IF(AND(Q1036&gt;=Chart!$F$2,Q1036&lt;=Chart!$F$3),H1036/100,#N/A)</f>
        <v>#N/A</v>
      </c>
      <c r="AG1036" t="e">
        <f>IF(AND(Q1036&gt;=Chart!$F$2,Q1036&lt;=Chart!$F$3),W1036/100,#N/A)</f>
        <v>#N/A</v>
      </c>
    </row>
    <row r="1037" spans="1:33" x14ac:dyDescent="0.25">
      <c r="A1037">
        <v>1500643800</v>
      </c>
      <c r="B1037">
        <f>INDEX('Daily Data ADJ'!$1:$1048576,MATCH(Calc!$A1037,'Daily Data ADJ'!$A:$A,0),MATCH("SPY, CBOE BZX: Close",'Daily Data ADJ'!$1:$1,0))</f>
        <v>224.40154706000001</v>
      </c>
      <c r="C1037">
        <f>INDEX('Daily Data ADJ'!$1:$1048576,MATCH(Calc!$A1037,'Daily Data ADJ'!$A:$A,0),MATCH("EFFR, FRED: Close",'Daily Data ADJ'!$1:$1,0))</f>
        <v>1.1599999999999999</v>
      </c>
      <c r="D1037" t="str">
        <f>INDEX('Daily Data ADJ'!$1:$1048576,MATCH(Calc!$A1037,'Daily Data ADJ'!$A:$A,1),MATCH("SOFR, FRED: Close",'Daily Data ADJ'!$1:$1,0))</f>
        <v>NaN</v>
      </c>
      <c r="E1037">
        <f>INDEX('Daily Data ADJ'!$1:$1048576,MATCH(Calc!$A1037,'Daily Data ADJ'!$A:$A,0),MATCH("UPRO, CBOE BZX: Close",'Daily Data ADJ'!$1:$1,0))</f>
        <v>18.0328348</v>
      </c>
      <c r="F1037">
        <f>INDEX('Daily Data ADJ'!$1:$1048576,MATCH(Calc!$A1037,'Daily Data ADJ'!$A:$A,0),MATCH("ES1!, CME_MINI: Close",'Daily Data ADJ'!$1:$1,0))</f>
        <v>2469.5</v>
      </c>
      <c r="G1037">
        <f>INDEX('Daily Data ADJ'!$1:$1048576,MATCH(Calc!$A1037,'Daily Data ADJ'!$A:$A,0),MATCH("ES2!, CME_MINI: Close",'Daily Data ADJ'!$1:$1,0))</f>
        <v>2467.25</v>
      </c>
      <c r="H1037">
        <f>INDEX('QUANDL MULTPL SP500_DIV_YIELD_M'!$A:$G,MATCH(Calc!$A1037,'QUANDL MULTPL SP500_DIV_YIELD_M'!$A:$A,1),MATCH('QUANDL MULTPL SP500_DIV_YIELD_M'!$E$1,'QUANDL MULTPL SP500_DIV_YIELD_M'!$A$1:$G$1,0))</f>
        <v>1.94</v>
      </c>
      <c r="I1037" s="5">
        <f t="shared" si="96"/>
        <v>1.5760515323449381E-2</v>
      </c>
      <c r="J1037" s="1">
        <f>A1037/24/60/60+DATE(1970,1,1)</f>
        <v>42937.5625</v>
      </c>
      <c r="K1037" s="3">
        <f t="shared" si="99"/>
        <v>1</v>
      </c>
      <c r="L1037" s="6">
        <f>(1+Chart!$F$4)^(1/(365/K1037))-1</f>
        <v>6.6592785027408397E-5</v>
      </c>
      <c r="M1037" s="6">
        <f t="shared" si="100"/>
        <v>3.1598405557886622E-5</v>
      </c>
      <c r="N1037" s="6">
        <f t="shared" si="101"/>
        <v>4.2843679701753956E-5</v>
      </c>
      <c r="O1037">
        <f>O1036*(B1037/B1036)</f>
        <v>224.40154706000146</v>
      </c>
      <c r="P1037">
        <f t="shared" si="97"/>
        <v>2017</v>
      </c>
      <c r="Q1037" s="1">
        <f t="shared" si="98"/>
        <v>42937.5625</v>
      </c>
      <c r="R1037">
        <f>IF(B1038="",R1036,IF(Q1037&gt;=Chart!$F$2,E1037,0))</f>
        <v>0</v>
      </c>
      <c r="S1037">
        <f>IF(B1038="",S1036,IFERROR(IF(AND(R1037&gt;0,R1036=0),R1037,(1+(B1038/B1037-1)*Calc!$Z$1)*S1036),0))</f>
        <v>0</v>
      </c>
      <c r="T1037">
        <f>IF(B1038="",T1036,IFERROR(IF(AND(R1037&gt;0,R1036=0),R1037,(1+(B1038/B1037-1)*Calc!$Z$1-L1038)*T1036),0))</f>
        <v>0</v>
      </c>
      <c r="U1037">
        <f>IF(B1038="",U1036,IFERROR(IF(AND(R1037&gt;0,R1036=0),R1037,(1+(B1038/B1037-1)*Calc!$Z$1-M1038*2)*U1036),0))</f>
        <v>0</v>
      </c>
      <c r="V1037">
        <f>IF(B1038="",V1036,IFERROR(IF(AND(R1037&gt;0,R1036=0),R1037,(1+(B1038/B1037-1)*Calc!$Z$1-N1038*2)*V1036),0))</f>
        <v>0</v>
      </c>
      <c r="W1037">
        <f>IF(ISNUMBER(C1037),C1037,W1036)</f>
        <v>1.1599999999999999</v>
      </c>
      <c r="Y1037" s="1" t="e">
        <f>IF(AND(Q1037&gt;=Chart!$F$2,Q1037&lt;=Chart!$F$3),Q1037,#N/A)</f>
        <v>#N/A</v>
      </c>
      <c r="Z1037" t="e">
        <f>IF(AND(Q1037&gt;=Chart!$F$2,Q1037&lt;=Chart!$F$3),R1037,#N/A)</f>
        <v>#N/A</v>
      </c>
      <c r="AA1037" t="e">
        <f>IF(AND(Q1037&gt;=Chart!$F$2,Q1037&lt;=Chart!$F$3),S1037,#N/A)</f>
        <v>#N/A</v>
      </c>
      <c r="AB1037" t="e">
        <f>IF(AND(Q1037&gt;=Chart!$F$2,Q1037&lt;=Chart!$F$3),T1037,#N/A)</f>
        <v>#N/A</v>
      </c>
      <c r="AC1037" t="e">
        <f>IF(AND(Q1037&gt;=Chart!$F$2,Q1037&lt;=Chart!$F$3),U1037,#N/A)</f>
        <v>#N/A</v>
      </c>
      <c r="AD1037" t="e">
        <f>IF(AND(Q1037&gt;=Chart!$F$2,Q1037&lt;=Chart!$F$3),V1037,#N/A)</f>
        <v>#N/A</v>
      </c>
      <c r="AE1037" t="e">
        <f>IF(AND(Q1037&gt;=Chart!$F$2,Q1037&lt;=Chart!$F$3),I1037,#N/A)</f>
        <v>#N/A</v>
      </c>
      <c r="AF1037" t="e">
        <f>IF(AND(Q1037&gt;=Chart!$F$2,Q1037&lt;=Chart!$F$3),H1037/100,#N/A)</f>
        <v>#N/A</v>
      </c>
      <c r="AG1037" t="e">
        <f>IF(AND(Q1037&gt;=Chart!$F$2,Q1037&lt;=Chart!$F$3),W1037/100,#N/A)</f>
        <v>#N/A</v>
      </c>
    </row>
    <row r="1038" spans="1:33" x14ac:dyDescent="0.25">
      <c r="A1038">
        <v>1500903000</v>
      </c>
      <c r="B1038">
        <f>INDEX('Daily Data ADJ'!$1:$1048576,MATCH(Calc!$A1038,'Daily Data ADJ'!$A:$A,0),MATCH("SPY, CBOE BZX: Close",'Daily Data ADJ'!$1:$1,0))</f>
        <v>224.34701007000001</v>
      </c>
      <c r="C1038">
        <f>INDEX('Daily Data ADJ'!$1:$1048576,MATCH(Calc!$A1038,'Daily Data ADJ'!$A:$A,0),MATCH("EFFR, FRED: Close",'Daily Data ADJ'!$1:$1,0))</f>
        <v>1.1599999999999999</v>
      </c>
      <c r="D1038" t="str">
        <f>INDEX('Daily Data ADJ'!$1:$1048576,MATCH(Calc!$A1038,'Daily Data ADJ'!$A:$A,1),MATCH("SOFR, FRED: Close",'Daily Data ADJ'!$1:$1,0))</f>
        <v>NaN</v>
      </c>
      <c r="E1038">
        <f>INDEX('Daily Data ADJ'!$1:$1048576,MATCH(Calc!$A1038,'Daily Data ADJ'!$A:$A,0),MATCH("UPRO, CBOE BZX: Close",'Daily Data ADJ'!$1:$1,0))</f>
        <v>18.014844790000001</v>
      </c>
      <c r="F1038">
        <f>INDEX('Daily Data ADJ'!$1:$1048576,MATCH(Calc!$A1038,'Daily Data ADJ'!$A:$A,0),MATCH("ES1!, CME_MINI: Close",'Daily Data ADJ'!$1:$1,0))</f>
        <v>2468.5</v>
      </c>
      <c r="G1038">
        <f>INDEX('Daily Data ADJ'!$1:$1048576,MATCH(Calc!$A1038,'Daily Data ADJ'!$A:$A,0),MATCH("ES2!, CME_MINI: Close",'Daily Data ADJ'!$1:$1,0))</f>
        <v>2466.25</v>
      </c>
      <c r="H1038">
        <f>INDEX('QUANDL MULTPL SP500_DIV_YIELD_M'!$A:$G,MATCH(Calc!$A1038,'QUANDL MULTPL SP500_DIV_YIELD_M'!$A:$A,1),MATCH('QUANDL MULTPL SP500_DIV_YIELD_M'!$E$1,'QUANDL MULTPL SP500_DIV_YIELD_M'!$A$1:$G$1,0))</f>
        <v>1.94</v>
      </c>
      <c r="I1038" s="5">
        <f t="shared" si="96"/>
        <v>1.5759042968609555E-2</v>
      </c>
      <c r="J1038" s="1">
        <f>A1038/24/60/60+DATE(1970,1,1)</f>
        <v>42940.5625</v>
      </c>
      <c r="K1038" s="3">
        <f t="shared" si="99"/>
        <v>3</v>
      </c>
      <c r="L1038" s="6">
        <f>(1+Chart!$F$4)^(1/(365/K1038))-1</f>
        <v>1.9979165917494157E-4</v>
      </c>
      <c r="M1038" s="6">
        <f t="shared" si="100"/>
        <v>9.479821208313588E-5</v>
      </c>
      <c r="N1038" s="6">
        <f t="shared" si="101"/>
        <v>1.2852463060752939E-4</v>
      </c>
      <c r="O1038">
        <f>O1037*(B1038/B1037)</f>
        <v>224.34701007000146</v>
      </c>
      <c r="P1038">
        <f t="shared" si="97"/>
        <v>2017</v>
      </c>
      <c r="Q1038" s="1">
        <f t="shared" si="98"/>
        <v>42940.5625</v>
      </c>
      <c r="R1038">
        <f>IF(B1039="",R1037,IF(Q1038&gt;=Chart!$F$2,E1038,0))</f>
        <v>0</v>
      </c>
      <c r="S1038">
        <f>IF(B1039="",S1037,IFERROR(IF(AND(R1038&gt;0,R1037=0),R1038,(1+(B1039/B1038-1)*Calc!$Z$1)*S1037),0))</f>
        <v>0</v>
      </c>
      <c r="T1038">
        <f>IF(B1039="",T1037,IFERROR(IF(AND(R1038&gt;0,R1037=0),R1038,(1+(B1039/B1038-1)*Calc!$Z$1-L1039)*T1037),0))</f>
        <v>0</v>
      </c>
      <c r="U1038">
        <f>IF(B1039="",U1037,IFERROR(IF(AND(R1038&gt;0,R1037=0),R1038,(1+(B1039/B1038-1)*Calc!$Z$1-M1039*2)*U1037),0))</f>
        <v>0</v>
      </c>
      <c r="V1038">
        <f>IF(B1039="",V1037,IFERROR(IF(AND(R1038&gt;0,R1037=0),R1038,(1+(B1039/B1038-1)*Calc!$Z$1-N1039*2)*V1037),0))</f>
        <v>0</v>
      </c>
      <c r="W1038">
        <f>IF(ISNUMBER(C1038),C1038,W1037)</f>
        <v>1.1599999999999999</v>
      </c>
      <c r="Y1038" s="1" t="e">
        <f>IF(AND(Q1038&gt;=Chart!$F$2,Q1038&lt;=Chart!$F$3),Q1038,#N/A)</f>
        <v>#N/A</v>
      </c>
      <c r="Z1038" t="e">
        <f>IF(AND(Q1038&gt;=Chart!$F$2,Q1038&lt;=Chart!$F$3),R1038,#N/A)</f>
        <v>#N/A</v>
      </c>
      <c r="AA1038" t="e">
        <f>IF(AND(Q1038&gt;=Chart!$F$2,Q1038&lt;=Chart!$F$3),S1038,#N/A)</f>
        <v>#N/A</v>
      </c>
      <c r="AB1038" t="e">
        <f>IF(AND(Q1038&gt;=Chart!$F$2,Q1038&lt;=Chart!$F$3),T1038,#N/A)</f>
        <v>#N/A</v>
      </c>
      <c r="AC1038" t="e">
        <f>IF(AND(Q1038&gt;=Chart!$F$2,Q1038&lt;=Chart!$F$3),U1038,#N/A)</f>
        <v>#N/A</v>
      </c>
      <c r="AD1038" t="e">
        <f>IF(AND(Q1038&gt;=Chart!$F$2,Q1038&lt;=Chart!$F$3),V1038,#N/A)</f>
        <v>#N/A</v>
      </c>
      <c r="AE1038" t="e">
        <f>IF(AND(Q1038&gt;=Chart!$F$2,Q1038&lt;=Chart!$F$3),I1038,#N/A)</f>
        <v>#N/A</v>
      </c>
      <c r="AF1038" t="e">
        <f>IF(AND(Q1038&gt;=Chart!$F$2,Q1038&lt;=Chart!$F$3),H1038/100,#N/A)</f>
        <v>#N/A</v>
      </c>
      <c r="AG1038" t="e">
        <f>IF(AND(Q1038&gt;=Chart!$F$2,Q1038&lt;=Chart!$F$3),W1038/100,#N/A)</f>
        <v>#N/A</v>
      </c>
    </row>
    <row r="1039" spans="1:33" x14ac:dyDescent="0.25">
      <c r="A1039">
        <v>1500989400</v>
      </c>
      <c r="B1039">
        <f>INDEX('Daily Data ADJ'!$1:$1048576,MATCH(Calc!$A1039,'Daily Data ADJ'!$A:$A,0),MATCH("SPY, CBOE BZX: Close",'Daily Data ADJ'!$1:$1,0))</f>
        <v>224.89238</v>
      </c>
      <c r="C1039">
        <f>INDEX('Daily Data ADJ'!$1:$1048576,MATCH(Calc!$A1039,'Daily Data ADJ'!$A:$A,0),MATCH("EFFR, FRED: Close",'Daily Data ADJ'!$1:$1,0))</f>
        <v>1.1599999999999999</v>
      </c>
      <c r="D1039" t="str">
        <f>INDEX('Daily Data ADJ'!$1:$1048576,MATCH(Calc!$A1039,'Daily Data ADJ'!$A:$A,1),MATCH("SOFR, FRED: Close",'Daily Data ADJ'!$1:$1,0))</f>
        <v>NaN</v>
      </c>
      <c r="E1039">
        <f>INDEX('Daily Data ADJ'!$1:$1048576,MATCH(Calc!$A1039,'Daily Data ADJ'!$A:$A,0),MATCH("UPRO, CBOE BZX: Close",'Daily Data ADJ'!$1:$1,0))</f>
        <v>18.122786779999998</v>
      </c>
      <c r="F1039">
        <f>INDEX('Daily Data ADJ'!$1:$1048576,MATCH(Calc!$A1039,'Daily Data ADJ'!$A:$A,0),MATCH("ES1!, CME_MINI: Close",'Daily Data ADJ'!$1:$1,0))</f>
        <v>2474</v>
      </c>
      <c r="G1039">
        <f>INDEX('Daily Data ADJ'!$1:$1048576,MATCH(Calc!$A1039,'Daily Data ADJ'!$A:$A,0),MATCH("ES2!, CME_MINI: Close",'Daily Data ADJ'!$1:$1,0))</f>
        <v>2472.25</v>
      </c>
      <c r="H1039">
        <f>INDEX('QUANDL MULTPL SP500_DIV_YIELD_M'!$A:$G,MATCH(Calc!$A1039,'QUANDL MULTPL SP500_DIV_YIELD_M'!$A:$A,1),MATCH('QUANDL MULTPL SP500_DIV_YIELD_M'!$E$1,'QUANDL MULTPL SP500_DIV_YIELD_M'!$A$1:$G$1,0))</f>
        <v>1.94</v>
      </c>
      <c r="I1039" s="5">
        <f t="shared" si="96"/>
        <v>1.6573574673192343E-2</v>
      </c>
      <c r="J1039" s="1">
        <f>A1039/24/60/60+DATE(1970,1,1)</f>
        <v>42941.5625</v>
      </c>
      <c r="K1039" s="3">
        <f t="shared" si="99"/>
        <v>1</v>
      </c>
      <c r="L1039" s="6">
        <f>(1+Chart!$F$4)^(1/(365/K1039))-1</f>
        <v>6.6592785027408397E-5</v>
      </c>
      <c r="M1039" s="6">
        <f t="shared" si="100"/>
        <v>3.1598405557886622E-5</v>
      </c>
      <c r="N1039" s="6">
        <f t="shared" si="101"/>
        <v>4.5035895903433598E-5</v>
      </c>
      <c r="O1039">
        <f>O1038*(B1039/B1038)</f>
        <v>224.89238000000145</v>
      </c>
      <c r="P1039">
        <f t="shared" si="97"/>
        <v>2017</v>
      </c>
      <c r="Q1039" s="1">
        <f t="shared" si="98"/>
        <v>42941.5625</v>
      </c>
      <c r="R1039">
        <f>IF(B1040="",R1038,IF(Q1039&gt;=Chart!$F$2,E1039,0))</f>
        <v>0</v>
      </c>
      <c r="S1039">
        <f>IF(B1040="",S1038,IFERROR(IF(AND(R1039&gt;0,R1038=0),R1039,(1+(B1040/B1039-1)*Calc!$Z$1)*S1038),0))</f>
        <v>0</v>
      </c>
      <c r="T1039">
        <f>IF(B1040="",T1038,IFERROR(IF(AND(R1039&gt;0,R1038=0),R1039,(1+(B1040/B1039-1)*Calc!$Z$1-L1040)*T1038),0))</f>
        <v>0</v>
      </c>
      <c r="U1039">
        <f>IF(B1040="",U1038,IFERROR(IF(AND(R1039&gt;0,R1038=0),R1039,(1+(B1040/B1039-1)*Calc!$Z$1-M1040*2)*U1038),0))</f>
        <v>0</v>
      </c>
      <c r="V1039">
        <f>IF(B1040="",V1038,IFERROR(IF(AND(R1039&gt;0,R1038=0),R1039,(1+(B1040/B1039-1)*Calc!$Z$1-N1040*2)*V1038),0))</f>
        <v>0</v>
      </c>
      <c r="W1039">
        <f>IF(ISNUMBER(C1039),C1039,W1038)</f>
        <v>1.1599999999999999</v>
      </c>
      <c r="Y1039" s="1" t="e">
        <f>IF(AND(Q1039&gt;=Chart!$F$2,Q1039&lt;=Chart!$F$3),Q1039,#N/A)</f>
        <v>#N/A</v>
      </c>
      <c r="Z1039" t="e">
        <f>IF(AND(Q1039&gt;=Chart!$F$2,Q1039&lt;=Chart!$F$3),R1039,#N/A)</f>
        <v>#N/A</v>
      </c>
      <c r="AA1039" t="e">
        <f>IF(AND(Q1039&gt;=Chart!$F$2,Q1039&lt;=Chart!$F$3),S1039,#N/A)</f>
        <v>#N/A</v>
      </c>
      <c r="AB1039" t="e">
        <f>IF(AND(Q1039&gt;=Chart!$F$2,Q1039&lt;=Chart!$F$3),T1039,#N/A)</f>
        <v>#N/A</v>
      </c>
      <c r="AC1039" t="e">
        <f>IF(AND(Q1039&gt;=Chart!$F$2,Q1039&lt;=Chart!$F$3),U1039,#N/A)</f>
        <v>#N/A</v>
      </c>
      <c r="AD1039" t="e">
        <f>IF(AND(Q1039&gt;=Chart!$F$2,Q1039&lt;=Chart!$F$3),V1039,#N/A)</f>
        <v>#N/A</v>
      </c>
      <c r="AE1039" t="e">
        <f>IF(AND(Q1039&gt;=Chart!$F$2,Q1039&lt;=Chart!$F$3),I1039,#N/A)</f>
        <v>#N/A</v>
      </c>
      <c r="AF1039" t="e">
        <f>IF(AND(Q1039&gt;=Chart!$F$2,Q1039&lt;=Chart!$F$3),H1039/100,#N/A)</f>
        <v>#N/A</v>
      </c>
      <c r="AG1039" t="e">
        <f>IF(AND(Q1039&gt;=Chart!$F$2,Q1039&lt;=Chart!$F$3),W1039/100,#N/A)</f>
        <v>#N/A</v>
      </c>
    </row>
    <row r="1040" spans="1:33" x14ac:dyDescent="0.25">
      <c r="A1040">
        <v>1501075800</v>
      </c>
      <c r="B1040">
        <f>INDEX('Daily Data ADJ'!$1:$1048576,MATCH(Calc!$A1040,'Daily Data ADJ'!$A:$A,0),MATCH("SPY, CBOE BZX: Close",'Daily Data ADJ'!$1:$1,0))</f>
        <v>224.90146949000001</v>
      </c>
      <c r="C1040">
        <f>INDEX('Daily Data ADJ'!$1:$1048576,MATCH(Calc!$A1040,'Daily Data ADJ'!$A:$A,0),MATCH("EFFR, FRED: Close",'Daily Data ADJ'!$1:$1,0))</f>
        <v>1.1599999999999999</v>
      </c>
      <c r="D1040" t="str">
        <f>INDEX('Daily Data ADJ'!$1:$1048576,MATCH(Calc!$A1040,'Daily Data ADJ'!$A:$A,1),MATCH("SOFR, FRED: Close",'Daily Data ADJ'!$1:$1,0))</f>
        <v>NaN</v>
      </c>
      <c r="E1040">
        <f>INDEX('Daily Data ADJ'!$1:$1048576,MATCH(Calc!$A1040,'Daily Data ADJ'!$A:$A,0),MATCH("UPRO, CBOE BZX: Close",'Daily Data ADJ'!$1:$1,0))</f>
        <v>18.137506139999999</v>
      </c>
      <c r="F1040">
        <f>INDEX('Daily Data ADJ'!$1:$1048576,MATCH(Calc!$A1040,'Daily Data ADJ'!$A:$A,0),MATCH("ES1!, CME_MINI: Close",'Daily Data ADJ'!$1:$1,0))</f>
        <v>2473.25</v>
      </c>
      <c r="G1040">
        <f>INDEX('Daily Data ADJ'!$1:$1048576,MATCH(Calc!$A1040,'Daily Data ADJ'!$A:$A,0),MATCH("ES2!, CME_MINI: Close",'Daily Data ADJ'!$1:$1,0))</f>
        <v>2471.5</v>
      </c>
      <c r="H1040">
        <f>INDEX('QUANDL MULTPL SP500_DIV_YIELD_M'!$A:$G,MATCH(Calc!$A1040,'QUANDL MULTPL SP500_DIV_YIELD_M'!$A:$A,1),MATCH('QUANDL MULTPL SP500_DIV_YIELD_M'!$E$1,'QUANDL MULTPL SP500_DIV_YIELD_M'!$A$1:$G$1,0))</f>
        <v>1.94</v>
      </c>
      <c r="I1040" s="5">
        <f t="shared" si="96"/>
        <v>1.6572718484433896E-2</v>
      </c>
      <c r="J1040" s="1">
        <f>A1040/24/60/60+DATE(1970,1,1)</f>
        <v>42942.5625</v>
      </c>
      <c r="K1040" s="3">
        <f t="shared" si="99"/>
        <v>1</v>
      </c>
      <c r="L1040" s="6">
        <f>(1+Chart!$F$4)^(1/(365/K1040))-1</f>
        <v>6.6592785027408397E-5</v>
      </c>
      <c r="M1040" s="6">
        <f t="shared" si="100"/>
        <v>3.1598405557886622E-5</v>
      </c>
      <c r="N1040" s="6">
        <f t="shared" si="101"/>
        <v>4.5033588319309814E-5</v>
      </c>
      <c r="O1040">
        <f>O1039*(B1040/B1039)</f>
        <v>224.90146949000146</v>
      </c>
      <c r="P1040">
        <f t="shared" si="97"/>
        <v>2017</v>
      </c>
      <c r="Q1040" s="1">
        <f t="shared" si="98"/>
        <v>42942.5625</v>
      </c>
      <c r="R1040">
        <f>IF(B1041="",R1039,IF(Q1040&gt;=Chart!$F$2,E1040,0))</f>
        <v>0</v>
      </c>
      <c r="S1040">
        <f>IF(B1041="",S1039,IFERROR(IF(AND(R1040&gt;0,R1039=0),R1040,(1+(B1041/B1040-1)*Calc!$Z$1)*S1039),0))</f>
        <v>0</v>
      </c>
      <c r="T1040">
        <f>IF(B1041="",T1039,IFERROR(IF(AND(R1040&gt;0,R1039=0),R1040,(1+(B1041/B1040-1)*Calc!$Z$1-L1041)*T1039),0))</f>
        <v>0</v>
      </c>
      <c r="U1040">
        <f>IF(B1041="",U1039,IFERROR(IF(AND(R1040&gt;0,R1039=0),R1040,(1+(B1041/B1040-1)*Calc!$Z$1-M1041*2)*U1039),0))</f>
        <v>0</v>
      </c>
      <c r="V1040">
        <f>IF(B1041="",V1039,IFERROR(IF(AND(R1040&gt;0,R1039=0),R1040,(1+(B1041/B1040-1)*Calc!$Z$1-N1041*2)*V1039),0))</f>
        <v>0</v>
      </c>
      <c r="W1040">
        <f>IF(ISNUMBER(C1040),C1040,W1039)</f>
        <v>1.1599999999999999</v>
      </c>
      <c r="Y1040" s="1" t="e">
        <f>IF(AND(Q1040&gt;=Chart!$F$2,Q1040&lt;=Chart!$F$3),Q1040,#N/A)</f>
        <v>#N/A</v>
      </c>
      <c r="Z1040" t="e">
        <f>IF(AND(Q1040&gt;=Chart!$F$2,Q1040&lt;=Chart!$F$3),R1040,#N/A)</f>
        <v>#N/A</v>
      </c>
      <c r="AA1040" t="e">
        <f>IF(AND(Q1040&gt;=Chart!$F$2,Q1040&lt;=Chart!$F$3),S1040,#N/A)</f>
        <v>#N/A</v>
      </c>
      <c r="AB1040" t="e">
        <f>IF(AND(Q1040&gt;=Chart!$F$2,Q1040&lt;=Chart!$F$3),T1040,#N/A)</f>
        <v>#N/A</v>
      </c>
      <c r="AC1040" t="e">
        <f>IF(AND(Q1040&gt;=Chart!$F$2,Q1040&lt;=Chart!$F$3),U1040,#N/A)</f>
        <v>#N/A</v>
      </c>
      <c r="AD1040" t="e">
        <f>IF(AND(Q1040&gt;=Chart!$F$2,Q1040&lt;=Chart!$F$3),V1040,#N/A)</f>
        <v>#N/A</v>
      </c>
      <c r="AE1040" t="e">
        <f>IF(AND(Q1040&gt;=Chart!$F$2,Q1040&lt;=Chart!$F$3),I1040,#N/A)</f>
        <v>#N/A</v>
      </c>
      <c r="AF1040" t="e">
        <f>IF(AND(Q1040&gt;=Chart!$F$2,Q1040&lt;=Chart!$F$3),H1040/100,#N/A)</f>
        <v>#N/A</v>
      </c>
      <c r="AG1040" t="e">
        <f>IF(AND(Q1040&gt;=Chart!$F$2,Q1040&lt;=Chart!$F$3),W1040/100,#N/A)</f>
        <v>#N/A</v>
      </c>
    </row>
    <row r="1041" spans="1:33" x14ac:dyDescent="0.25">
      <c r="A1041">
        <v>1501162200</v>
      </c>
      <c r="B1041">
        <f>INDEX('Daily Data ADJ'!$1:$1048576,MATCH(Calc!$A1041,'Daily Data ADJ'!$A:$A,0),MATCH("SPY, CBOE BZX: Close",'Daily Data ADJ'!$1:$1,0))</f>
        <v>224.69241102000001</v>
      </c>
      <c r="C1041">
        <f>INDEX('Daily Data ADJ'!$1:$1048576,MATCH(Calc!$A1041,'Daily Data ADJ'!$A:$A,0),MATCH("EFFR, FRED: Close",'Daily Data ADJ'!$1:$1,0))</f>
        <v>1.1599999999999999</v>
      </c>
      <c r="D1041" t="str">
        <f>INDEX('Daily Data ADJ'!$1:$1048576,MATCH(Calc!$A1041,'Daily Data ADJ'!$A:$A,1),MATCH("SOFR, FRED: Close",'Daily Data ADJ'!$1:$1,0))</f>
        <v>NaN</v>
      </c>
      <c r="E1041">
        <f>INDEX('Daily Data ADJ'!$1:$1048576,MATCH(Calc!$A1041,'Daily Data ADJ'!$A:$A,0),MATCH("UPRO, CBOE BZX: Close",'Daily Data ADJ'!$1:$1,0))</f>
        <v>18.09498387</v>
      </c>
      <c r="F1041">
        <f>INDEX('Daily Data ADJ'!$1:$1048576,MATCH(Calc!$A1041,'Daily Data ADJ'!$A:$A,0),MATCH("ES1!, CME_MINI: Close",'Daily Data ADJ'!$1:$1,0))</f>
        <v>2472</v>
      </c>
      <c r="G1041">
        <f>INDEX('Daily Data ADJ'!$1:$1048576,MATCH(Calc!$A1041,'Daily Data ADJ'!$A:$A,0),MATCH("ES2!, CME_MINI: Close",'Daily Data ADJ'!$1:$1,0))</f>
        <v>2470</v>
      </c>
      <c r="H1041">
        <f>INDEX('QUANDL MULTPL SP500_DIV_YIELD_M'!$A:$G,MATCH(Calc!$A1041,'QUANDL MULTPL SP500_DIV_YIELD_M'!$A:$A,1),MATCH('QUANDL MULTPL SP500_DIV_YIELD_M'!$E$1,'QUANDL MULTPL SP500_DIV_YIELD_M'!$A$1:$G$1,0))</f>
        <v>1.94</v>
      </c>
      <c r="I1041" s="5">
        <f t="shared" si="96"/>
        <v>1.6167679410307417E-2</v>
      </c>
      <c r="J1041" s="1">
        <f>A1041/24/60/60+DATE(1970,1,1)</f>
        <v>42943.5625</v>
      </c>
      <c r="K1041" s="3">
        <f t="shared" si="99"/>
        <v>1</v>
      </c>
      <c r="L1041" s="6">
        <f>(1+Chart!$F$4)^(1/(365/K1041))-1</f>
        <v>6.6592785027408397E-5</v>
      </c>
      <c r="M1041" s="6">
        <f t="shared" si="100"/>
        <v>3.1598405557886622E-5</v>
      </c>
      <c r="N1041" s="6">
        <f t="shared" si="101"/>
        <v>4.3941716993955993E-5</v>
      </c>
      <c r="O1041">
        <f>O1040*(B1041/B1040)</f>
        <v>224.69241102000146</v>
      </c>
      <c r="P1041">
        <f t="shared" si="97"/>
        <v>2017</v>
      </c>
      <c r="Q1041" s="1">
        <f t="shared" si="98"/>
        <v>42943.5625</v>
      </c>
      <c r="R1041">
        <f>IF(B1042="",R1040,IF(Q1041&gt;=Chart!$F$2,E1041,0))</f>
        <v>0</v>
      </c>
      <c r="S1041">
        <f>IF(B1042="",S1040,IFERROR(IF(AND(R1041&gt;0,R1040=0),R1041,(1+(B1042/B1041-1)*Calc!$Z$1)*S1040),0))</f>
        <v>0</v>
      </c>
      <c r="T1041">
        <f>IF(B1042="",T1040,IFERROR(IF(AND(R1041&gt;0,R1040=0),R1041,(1+(B1042/B1041-1)*Calc!$Z$1-L1042)*T1040),0))</f>
        <v>0</v>
      </c>
      <c r="U1041">
        <f>IF(B1042="",U1040,IFERROR(IF(AND(R1041&gt;0,R1040=0),R1041,(1+(B1042/B1041-1)*Calc!$Z$1-M1042*2)*U1040),0))</f>
        <v>0</v>
      </c>
      <c r="V1041">
        <f>IF(B1042="",V1040,IFERROR(IF(AND(R1041&gt;0,R1040=0),R1041,(1+(B1042/B1041-1)*Calc!$Z$1-N1042*2)*V1040),0))</f>
        <v>0</v>
      </c>
      <c r="W1041">
        <f>IF(ISNUMBER(C1041),C1041,W1040)</f>
        <v>1.1599999999999999</v>
      </c>
      <c r="Y1041" s="1" t="e">
        <f>IF(AND(Q1041&gt;=Chart!$F$2,Q1041&lt;=Chart!$F$3),Q1041,#N/A)</f>
        <v>#N/A</v>
      </c>
      <c r="Z1041" t="e">
        <f>IF(AND(Q1041&gt;=Chart!$F$2,Q1041&lt;=Chart!$F$3),R1041,#N/A)</f>
        <v>#N/A</v>
      </c>
      <c r="AA1041" t="e">
        <f>IF(AND(Q1041&gt;=Chart!$F$2,Q1041&lt;=Chart!$F$3),S1041,#N/A)</f>
        <v>#N/A</v>
      </c>
      <c r="AB1041" t="e">
        <f>IF(AND(Q1041&gt;=Chart!$F$2,Q1041&lt;=Chart!$F$3),T1041,#N/A)</f>
        <v>#N/A</v>
      </c>
      <c r="AC1041" t="e">
        <f>IF(AND(Q1041&gt;=Chart!$F$2,Q1041&lt;=Chart!$F$3),U1041,#N/A)</f>
        <v>#N/A</v>
      </c>
      <c r="AD1041" t="e">
        <f>IF(AND(Q1041&gt;=Chart!$F$2,Q1041&lt;=Chart!$F$3),V1041,#N/A)</f>
        <v>#N/A</v>
      </c>
      <c r="AE1041" t="e">
        <f>IF(AND(Q1041&gt;=Chart!$F$2,Q1041&lt;=Chart!$F$3),I1041,#N/A)</f>
        <v>#N/A</v>
      </c>
      <c r="AF1041" t="e">
        <f>IF(AND(Q1041&gt;=Chart!$F$2,Q1041&lt;=Chart!$F$3),H1041/100,#N/A)</f>
        <v>#N/A</v>
      </c>
      <c r="AG1041" t="e">
        <f>IF(AND(Q1041&gt;=Chart!$F$2,Q1041&lt;=Chart!$F$3),W1041/100,#N/A)</f>
        <v>#N/A</v>
      </c>
    </row>
    <row r="1042" spans="1:33" x14ac:dyDescent="0.25">
      <c r="A1042">
        <v>1501248600</v>
      </c>
      <c r="B1042">
        <f>INDEX('Daily Data ADJ'!$1:$1048576,MATCH(Calc!$A1042,'Daily Data ADJ'!$A:$A,0),MATCH("SPY, CBOE BZX: Close",'Daily Data ADJ'!$1:$1,0))</f>
        <v>224.42881556</v>
      </c>
      <c r="C1042">
        <f>INDEX('Daily Data ADJ'!$1:$1048576,MATCH(Calc!$A1042,'Daily Data ADJ'!$A:$A,0),MATCH("EFFR, FRED: Close",'Daily Data ADJ'!$1:$1,0))</f>
        <v>1.1599999999999999</v>
      </c>
      <c r="D1042" t="str">
        <f>INDEX('Daily Data ADJ'!$1:$1048576,MATCH(Calc!$A1042,'Daily Data ADJ'!$A:$A,1),MATCH("SOFR, FRED: Close",'Daily Data ADJ'!$1:$1,0))</f>
        <v>NaN</v>
      </c>
      <c r="E1042">
        <f>INDEX('Daily Data ADJ'!$1:$1048576,MATCH(Calc!$A1042,'Daily Data ADJ'!$A:$A,0),MATCH("UPRO, CBOE BZX: Close",'Daily Data ADJ'!$1:$1,0))</f>
        <v>18.009938340000001</v>
      </c>
      <c r="F1042">
        <f>INDEX('Daily Data ADJ'!$1:$1048576,MATCH(Calc!$A1042,'Daily Data ADJ'!$A:$A,0),MATCH("ES1!, CME_MINI: Close",'Daily Data ADJ'!$1:$1,0))</f>
        <v>2470.25</v>
      </c>
      <c r="G1042">
        <f>INDEX('Daily Data ADJ'!$1:$1048576,MATCH(Calc!$A1042,'Daily Data ADJ'!$A:$A,0),MATCH("ES2!, CME_MINI: Close",'Daily Data ADJ'!$1:$1,0))</f>
        <v>2468.25</v>
      </c>
      <c r="H1042">
        <f>INDEX('QUANDL MULTPL SP500_DIV_YIELD_M'!$A:$G,MATCH(Calc!$A1042,'QUANDL MULTPL SP500_DIV_YIELD_M'!$A:$A,1),MATCH('QUANDL MULTPL SP500_DIV_YIELD_M'!$E$1,'QUANDL MULTPL SP500_DIV_YIELD_M'!$A$1:$G$1,0))</f>
        <v>1.94</v>
      </c>
      <c r="I1042" s="5">
        <f t="shared" si="96"/>
        <v>1.6165392317710109E-2</v>
      </c>
      <c r="J1042" s="1">
        <f>A1042/24/60/60+DATE(1970,1,1)</f>
        <v>42944.5625</v>
      </c>
      <c r="K1042" s="3">
        <f t="shared" si="99"/>
        <v>1</v>
      </c>
      <c r="L1042" s="6">
        <f>(1+Chart!$F$4)^(1/(365/K1042))-1</f>
        <v>6.6592785027408397E-5</v>
      </c>
      <c r="M1042" s="6">
        <f t="shared" si="100"/>
        <v>3.1598405557886622E-5</v>
      </c>
      <c r="N1042" s="6">
        <f t="shared" si="101"/>
        <v>4.3935550404050616E-5</v>
      </c>
      <c r="O1042">
        <f>O1041*(B1042/B1041)</f>
        <v>224.42881556000145</v>
      </c>
      <c r="P1042">
        <f t="shared" si="97"/>
        <v>2017</v>
      </c>
      <c r="Q1042" s="1">
        <f t="shared" si="98"/>
        <v>42944.5625</v>
      </c>
      <c r="R1042">
        <f>IF(B1043="",R1041,IF(Q1042&gt;=Chart!$F$2,E1042,0))</f>
        <v>0</v>
      </c>
      <c r="S1042">
        <f>IF(B1043="",S1041,IFERROR(IF(AND(R1042&gt;0,R1041=0),R1042,(1+(B1043/B1042-1)*Calc!$Z$1)*S1041),0))</f>
        <v>0</v>
      </c>
      <c r="T1042">
        <f>IF(B1043="",T1041,IFERROR(IF(AND(R1042&gt;0,R1041=0),R1042,(1+(B1043/B1042-1)*Calc!$Z$1-L1043)*T1041),0))</f>
        <v>0</v>
      </c>
      <c r="U1042">
        <f>IF(B1043="",U1041,IFERROR(IF(AND(R1042&gt;0,R1041=0),R1042,(1+(B1043/B1042-1)*Calc!$Z$1-M1043*2)*U1041),0))</f>
        <v>0</v>
      </c>
      <c r="V1042">
        <f>IF(B1043="",V1041,IFERROR(IF(AND(R1042&gt;0,R1041=0),R1042,(1+(B1043/B1042-1)*Calc!$Z$1-N1043*2)*V1041),0))</f>
        <v>0</v>
      </c>
      <c r="W1042">
        <f>IF(ISNUMBER(C1042),C1042,W1041)</f>
        <v>1.1599999999999999</v>
      </c>
      <c r="Y1042" s="1" t="e">
        <f>IF(AND(Q1042&gt;=Chart!$F$2,Q1042&lt;=Chart!$F$3),Q1042,#N/A)</f>
        <v>#N/A</v>
      </c>
      <c r="Z1042" t="e">
        <f>IF(AND(Q1042&gt;=Chart!$F$2,Q1042&lt;=Chart!$F$3),R1042,#N/A)</f>
        <v>#N/A</v>
      </c>
      <c r="AA1042" t="e">
        <f>IF(AND(Q1042&gt;=Chart!$F$2,Q1042&lt;=Chart!$F$3),S1042,#N/A)</f>
        <v>#N/A</v>
      </c>
      <c r="AB1042" t="e">
        <f>IF(AND(Q1042&gt;=Chart!$F$2,Q1042&lt;=Chart!$F$3),T1042,#N/A)</f>
        <v>#N/A</v>
      </c>
      <c r="AC1042" t="e">
        <f>IF(AND(Q1042&gt;=Chart!$F$2,Q1042&lt;=Chart!$F$3),U1042,#N/A)</f>
        <v>#N/A</v>
      </c>
      <c r="AD1042" t="e">
        <f>IF(AND(Q1042&gt;=Chart!$F$2,Q1042&lt;=Chart!$F$3),V1042,#N/A)</f>
        <v>#N/A</v>
      </c>
      <c r="AE1042" t="e">
        <f>IF(AND(Q1042&gt;=Chart!$F$2,Q1042&lt;=Chart!$F$3),I1042,#N/A)</f>
        <v>#N/A</v>
      </c>
      <c r="AF1042" t="e">
        <f>IF(AND(Q1042&gt;=Chart!$F$2,Q1042&lt;=Chart!$F$3),H1042/100,#N/A)</f>
        <v>#N/A</v>
      </c>
      <c r="AG1042" t="e">
        <f>IF(AND(Q1042&gt;=Chart!$F$2,Q1042&lt;=Chart!$F$3),W1042/100,#N/A)</f>
        <v>#N/A</v>
      </c>
    </row>
    <row r="1043" spans="1:33" x14ac:dyDescent="0.25">
      <c r="A1043">
        <v>1501507800</v>
      </c>
      <c r="B1043">
        <f>INDEX('Daily Data ADJ'!$1:$1048576,MATCH(Calc!$A1043,'Daily Data ADJ'!$A:$A,0),MATCH("SPY, CBOE BZX: Close",'Daily Data ADJ'!$1:$1,0))</f>
        <v>224.30156256999999</v>
      </c>
      <c r="C1043">
        <f>INDEX('Daily Data ADJ'!$1:$1048576,MATCH(Calc!$A1043,'Daily Data ADJ'!$A:$A,0),MATCH("EFFR, FRED: Close",'Daily Data ADJ'!$1:$1,0))</f>
        <v>1.07</v>
      </c>
      <c r="D1043" t="str">
        <f>INDEX('Daily Data ADJ'!$1:$1048576,MATCH(Calc!$A1043,'Daily Data ADJ'!$A:$A,1),MATCH("SOFR, FRED: Close",'Daily Data ADJ'!$1:$1,0))</f>
        <v>NaN</v>
      </c>
      <c r="E1043">
        <f>INDEX('Daily Data ADJ'!$1:$1048576,MATCH(Calc!$A1043,'Daily Data ADJ'!$A:$A,0),MATCH("UPRO, CBOE BZX: Close",'Daily Data ADJ'!$1:$1,0))</f>
        <v>17.98540607</v>
      </c>
      <c r="F1043">
        <f>INDEX('Daily Data ADJ'!$1:$1048576,MATCH(Calc!$A1043,'Daily Data ADJ'!$A:$A,0),MATCH("ES1!, CME_MINI: Close",'Daily Data ADJ'!$1:$1,0))</f>
        <v>2468</v>
      </c>
      <c r="G1043">
        <f>INDEX('Daily Data ADJ'!$1:$1048576,MATCH(Calc!$A1043,'Daily Data ADJ'!$A:$A,0),MATCH("ES2!, CME_MINI: Close",'Daily Data ADJ'!$1:$1,0))</f>
        <v>2466</v>
      </c>
      <c r="H1043">
        <f>INDEX('QUANDL MULTPL SP500_DIV_YIELD_M'!$A:$G,MATCH(Calc!$A1043,'QUANDL MULTPL SP500_DIV_YIELD_M'!$A:$A,1),MATCH('QUANDL MULTPL SP500_DIV_YIELD_M'!$E$1,'QUANDL MULTPL SP500_DIV_YIELD_M'!$A$1:$G$1,0))</f>
        <v>1.94</v>
      </c>
      <c r="I1043" s="5">
        <f t="shared" si="96"/>
        <v>1.6162447010003828E-2</v>
      </c>
      <c r="J1043" s="1">
        <f>A1043/24/60/60+DATE(1970,1,1)</f>
        <v>42947.5625</v>
      </c>
      <c r="K1043" s="3">
        <f t="shared" si="99"/>
        <v>3</v>
      </c>
      <c r="L1043" s="6">
        <f>(1+Chart!$F$4)^(1/(365/K1043))-1</f>
        <v>1.9979165917494157E-4</v>
      </c>
      <c r="M1043" s="6">
        <f t="shared" si="100"/>
        <v>8.748185452089885E-5</v>
      </c>
      <c r="N1043" s="6">
        <f t="shared" si="101"/>
        <v>1.3178861621820914E-4</v>
      </c>
      <c r="O1043">
        <f>O1042*(B1043/B1042)</f>
        <v>224.30156257000144</v>
      </c>
      <c r="P1043">
        <f t="shared" si="97"/>
        <v>2017</v>
      </c>
      <c r="Q1043" s="1">
        <f t="shared" si="98"/>
        <v>42947.5625</v>
      </c>
      <c r="R1043">
        <f>IF(B1044="",R1042,IF(Q1043&gt;=Chart!$F$2,E1043,0))</f>
        <v>0</v>
      </c>
      <c r="S1043">
        <f>IF(B1044="",S1042,IFERROR(IF(AND(R1043&gt;0,R1042=0),R1043,(1+(B1044/B1043-1)*Calc!$Z$1)*S1042),0))</f>
        <v>0</v>
      </c>
      <c r="T1043">
        <f>IF(B1044="",T1042,IFERROR(IF(AND(R1043&gt;0,R1042=0),R1043,(1+(B1044/B1043-1)*Calc!$Z$1-L1044)*T1042),0))</f>
        <v>0</v>
      </c>
      <c r="U1043">
        <f>IF(B1044="",U1042,IFERROR(IF(AND(R1043&gt;0,R1042=0),R1043,(1+(B1044/B1043-1)*Calc!$Z$1-M1044*2)*U1042),0))</f>
        <v>0</v>
      </c>
      <c r="V1043">
        <f>IF(B1044="",V1042,IFERROR(IF(AND(R1043&gt;0,R1042=0),R1043,(1+(B1044/B1043-1)*Calc!$Z$1-N1044*2)*V1042),0))</f>
        <v>0</v>
      </c>
      <c r="W1043">
        <f>IF(ISNUMBER(C1043),C1043,W1042)</f>
        <v>1.07</v>
      </c>
      <c r="Y1043" s="1" t="e">
        <f>IF(AND(Q1043&gt;=Chart!$F$2,Q1043&lt;=Chart!$F$3),Q1043,#N/A)</f>
        <v>#N/A</v>
      </c>
      <c r="Z1043" t="e">
        <f>IF(AND(Q1043&gt;=Chart!$F$2,Q1043&lt;=Chart!$F$3),R1043,#N/A)</f>
        <v>#N/A</v>
      </c>
      <c r="AA1043" t="e">
        <f>IF(AND(Q1043&gt;=Chart!$F$2,Q1043&lt;=Chart!$F$3),S1043,#N/A)</f>
        <v>#N/A</v>
      </c>
      <c r="AB1043" t="e">
        <f>IF(AND(Q1043&gt;=Chart!$F$2,Q1043&lt;=Chart!$F$3),T1043,#N/A)</f>
        <v>#N/A</v>
      </c>
      <c r="AC1043" t="e">
        <f>IF(AND(Q1043&gt;=Chart!$F$2,Q1043&lt;=Chart!$F$3),U1043,#N/A)</f>
        <v>#N/A</v>
      </c>
      <c r="AD1043" t="e">
        <f>IF(AND(Q1043&gt;=Chart!$F$2,Q1043&lt;=Chart!$F$3),V1043,#N/A)</f>
        <v>#N/A</v>
      </c>
      <c r="AE1043" t="e">
        <f>IF(AND(Q1043&gt;=Chart!$F$2,Q1043&lt;=Chart!$F$3),I1043,#N/A)</f>
        <v>#N/A</v>
      </c>
      <c r="AF1043" t="e">
        <f>IF(AND(Q1043&gt;=Chart!$F$2,Q1043&lt;=Chart!$F$3),H1043/100,#N/A)</f>
        <v>#N/A</v>
      </c>
      <c r="AG1043" t="e">
        <f>IF(AND(Q1043&gt;=Chart!$F$2,Q1043&lt;=Chart!$F$3),W1043/100,#N/A)</f>
        <v>#N/A</v>
      </c>
    </row>
    <row r="1044" spans="1:33" x14ac:dyDescent="0.25">
      <c r="A1044">
        <v>1501594200</v>
      </c>
      <c r="B1044">
        <f>INDEX('Daily Data ADJ'!$1:$1048576,MATCH(Calc!$A1044,'Daily Data ADJ'!$A:$A,0),MATCH("SPY, CBOE BZX: Close",'Daily Data ADJ'!$1:$1,0))</f>
        <v>224.80148500999999</v>
      </c>
      <c r="C1044">
        <f>INDEX('Daily Data ADJ'!$1:$1048576,MATCH(Calc!$A1044,'Daily Data ADJ'!$A:$A,0),MATCH("EFFR, FRED: Close",'Daily Data ADJ'!$1:$1,0))</f>
        <v>1.1599999999999999</v>
      </c>
      <c r="D1044" t="str">
        <f>INDEX('Daily Data ADJ'!$1:$1048576,MATCH(Calc!$A1044,'Daily Data ADJ'!$A:$A,1),MATCH("SOFR, FRED: Close",'Daily Data ADJ'!$1:$1,0))</f>
        <v>NaN</v>
      </c>
      <c r="E1044">
        <f>INDEX('Daily Data ADJ'!$1:$1048576,MATCH(Calc!$A1044,'Daily Data ADJ'!$A:$A,0),MATCH("UPRO, CBOE BZX: Close",'Daily Data ADJ'!$1:$1,0))</f>
        <v>18.09171224</v>
      </c>
      <c r="F1044">
        <f>INDEX('Daily Data ADJ'!$1:$1048576,MATCH(Calc!$A1044,'Daily Data ADJ'!$A:$A,0),MATCH("ES1!, CME_MINI: Close",'Daily Data ADJ'!$1:$1,0))</f>
        <v>2472.25</v>
      </c>
      <c r="G1044">
        <f>INDEX('Daily Data ADJ'!$1:$1048576,MATCH(Calc!$A1044,'Daily Data ADJ'!$A:$A,0),MATCH("ES2!, CME_MINI: Close",'Daily Data ADJ'!$1:$1,0))</f>
        <v>2470.25</v>
      </c>
      <c r="H1044">
        <f>INDEX('QUANDL MULTPL SP500_DIV_YIELD_M'!$A:$G,MATCH(Calc!$A1044,'QUANDL MULTPL SP500_DIV_YIELD_M'!$A:$A,1),MATCH('QUANDL MULTPL SP500_DIV_YIELD_M'!$E$1,'QUANDL MULTPL SP500_DIV_YIELD_M'!$A$1:$G$1,0))</f>
        <v>1.94</v>
      </c>
      <c r="I1044" s="5">
        <f t="shared" si="96"/>
        <v>1.6168005873826302E-2</v>
      </c>
      <c r="J1044" s="1">
        <f>A1044/24/60/60+DATE(1970,1,1)</f>
        <v>42948.5625</v>
      </c>
      <c r="K1044" s="3">
        <f t="shared" si="99"/>
        <v>1</v>
      </c>
      <c r="L1044" s="6">
        <f>(1+Chart!$F$4)^(1/(365/K1044))-1</f>
        <v>6.6592785027408397E-5</v>
      </c>
      <c r="M1044" s="6">
        <f t="shared" si="100"/>
        <v>3.1598405557886622E-5</v>
      </c>
      <c r="N1044" s="6">
        <f t="shared" si="101"/>
        <v>4.3942597222512703E-5</v>
      </c>
      <c r="O1044">
        <f>O1043*(B1044/B1043)</f>
        <v>224.80148501000144</v>
      </c>
      <c r="P1044">
        <f t="shared" si="97"/>
        <v>2017</v>
      </c>
      <c r="Q1044" s="1">
        <f t="shared" si="98"/>
        <v>42948.5625</v>
      </c>
      <c r="R1044">
        <f>IF(B1045="",R1043,IF(Q1044&gt;=Chart!$F$2,E1044,0))</f>
        <v>0</v>
      </c>
      <c r="S1044">
        <f>IF(B1045="",S1043,IFERROR(IF(AND(R1044&gt;0,R1043=0),R1044,(1+(B1045/B1044-1)*Calc!$Z$1)*S1043),0))</f>
        <v>0</v>
      </c>
      <c r="T1044">
        <f>IF(B1045="",T1043,IFERROR(IF(AND(R1044&gt;0,R1043=0),R1044,(1+(B1045/B1044-1)*Calc!$Z$1-L1045)*T1043),0))</f>
        <v>0</v>
      </c>
      <c r="U1044">
        <f>IF(B1045="",U1043,IFERROR(IF(AND(R1044&gt;0,R1043=0),R1044,(1+(B1045/B1044-1)*Calc!$Z$1-M1045*2)*U1043),0))</f>
        <v>0</v>
      </c>
      <c r="V1044">
        <f>IF(B1045="",V1043,IFERROR(IF(AND(R1044&gt;0,R1043=0),R1044,(1+(B1045/B1044-1)*Calc!$Z$1-N1045*2)*V1043),0))</f>
        <v>0</v>
      </c>
      <c r="W1044">
        <f>IF(ISNUMBER(C1044),C1044,W1043)</f>
        <v>1.1599999999999999</v>
      </c>
      <c r="Y1044" s="1" t="e">
        <f>IF(AND(Q1044&gt;=Chart!$F$2,Q1044&lt;=Chart!$F$3),Q1044,#N/A)</f>
        <v>#N/A</v>
      </c>
      <c r="Z1044" t="e">
        <f>IF(AND(Q1044&gt;=Chart!$F$2,Q1044&lt;=Chart!$F$3),R1044,#N/A)</f>
        <v>#N/A</v>
      </c>
      <c r="AA1044" t="e">
        <f>IF(AND(Q1044&gt;=Chart!$F$2,Q1044&lt;=Chart!$F$3),S1044,#N/A)</f>
        <v>#N/A</v>
      </c>
      <c r="AB1044" t="e">
        <f>IF(AND(Q1044&gt;=Chart!$F$2,Q1044&lt;=Chart!$F$3),T1044,#N/A)</f>
        <v>#N/A</v>
      </c>
      <c r="AC1044" t="e">
        <f>IF(AND(Q1044&gt;=Chart!$F$2,Q1044&lt;=Chart!$F$3),U1044,#N/A)</f>
        <v>#N/A</v>
      </c>
      <c r="AD1044" t="e">
        <f>IF(AND(Q1044&gt;=Chart!$F$2,Q1044&lt;=Chart!$F$3),V1044,#N/A)</f>
        <v>#N/A</v>
      </c>
      <c r="AE1044" t="e">
        <f>IF(AND(Q1044&gt;=Chart!$F$2,Q1044&lt;=Chart!$F$3),I1044,#N/A)</f>
        <v>#N/A</v>
      </c>
      <c r="AF1044" t="e">
        <f>IF(AND(Q1044&gt;=Chart!$F$2,Q1044&lt;=Chart!$F$3),H1044/100,#N/A)</f>
        <v>#N/A</v>
      </c>
      <c r="AG1044" t="e">
        <f>IF(AND(Q1044&gt;=Chart!$F$2,Q1044&lt;=Chart!$F$3),W1044/100,#N/A)</f>
        <v>#N/A</v>
      </c>
    </row>
    <row r="1045" spans="1:33" x14ac:dyDescent="0.25">
      <c r="A1045">
        <v>1501680600</v>
      </c>
      <c r="B1045">
        <f>INDEX('Daily Data ADJ'!$1:$1048576,MATCH(Calc!$A1045,'Daily Data ADJ'!$A:$A,0),MATCH("SPY, CBOE BZX: Close",'Daily Data ADJ'!$1:$1,0))</f>
        <v>224.91055899</v>
      </c>
      <c r="C1045">
        <f>INDEX('Daily Data ADJ'!$1:$1048576,MATCH(Calc!$A1045,'Daily Data ADJ'!$A:$A,0),MATCH("EFFR, FRED: Close",'Daily Data ADJ'!$1:$1,0))</f>
        <v>1.1599999999999999</v>
      </c>
      <c r="D1045" t="str">
        <f>INDEX('Daily Data ADJ'!$1:$1048576,MATCH(Calc!$A1045,'Daily Data ADJ'!$A:$A,1),MATCH("SOFR, FRED: Close",'Daily Data ADJ'!$1:$1,0))</f>
        <v>NaN</v>
      </c>
      <c r="E1045">
        <f>INDEX('Daily Data ADJ'!$1:$1048576,MATCH(Calc!$A1045,'Daily Data ADJ'!$A:$A,0),MATCH("UPRO, CBOE BZX: Close",'Daily Data ADJ'!$1:$1,0))</f>
        <v>18.112973870000001</v>
      </c>
      <c r="F1045">
        <f>INDEX('Daily Data ADJ'!$1:$1048576,MATCH(Calc!$A1045,'Daily Data ADJ'!$A:$A,0),MATCH("ES1!, CME_MINI: Close",'Daily Data ADJ'!$1:$1,0))</f>
        <v>2473.5</v>
      </c>
      <c r="G1045">
        <f>INDEX('Daily Data ADJ'!$1:$1048576,MATCH(Calc!$A1045,'Daily Data ADJ'!$A:$A,0),MATCH("ES2!, CME_MINI: Close",'Daily Data ADJ'!$1:$1,0))</f>
        <v>2471.5</v>
      </c>
      <c r="H1045">
        <f>INDEX('QUANDL MULTPL SP500_DIV_YIELD_M'!$A:$G,MATCH(Calc!$A1045,'QUANDL MULTPL SP500_DIV_YIELD_M'!$A:$A,1),MATCH('QUANDL MULTPL SP500_DIV_YIELD_M'!$E$1,'QUANDL MULTPL SP500_DIV_YIELD_M'!$A$1:$G$1,0))</f>
        <v>1.94</v>
      </c>
      <c r="I1045" s="5">
        <f t="shared" si="96"/>
        <v>1.6169637202739034E-2</v>
      </c>
      <c r="J1045" s="1">
        <f>A1045/24/60/60+DATE(1970,1,1)</f>
        <v>42949.5625</v>
      </c>
      <c r="K1045" s="3">
        <f t="shared" si="99"/>
        <v>1</v>
      </c>
      <c r="L1045" s="6">
        <f>(1+Chart!$F$4)^(1/(365/K1045))-1</f>
        <v>6.6592785027408397E-5</v>
      </c>
      <c r="M1045" s="6">
        <f t="shared" si="100"/>
        <v>3.1598405557886622E-5</v>
      </c>
      <c r="N1045" s="6">
        <f t="shared" si="101"/>
        <v>4.3946995695209878E-5</v>
      </c>
      <c r="O1045">
        <f>O1044*(B1045/B1044)</f>
        <v>224.91055899000148</v>
      </c>
      <c r="P1045">
        <f t="shared" si="97"/>
        <v>2017</v>
      </c>
      <c r="Q1045" s="1">
        <f t="shared" si="98"/>
        <v>42949.5625</v>
      </c>
      <c r="R1045">
        <f>IF(B1046="",R1044,IF(Q1045&gt;=Chart!$F$2,E1045,0))</f>
        <v>0</v>
      </c>
      <c r="S1045">
        <f>IF(B1046="",S1044,IFERROR(IF(AND(R1045&gt;0,R1044=0),R1045,(1+(B1046/B1045-1)*Calc!$Z$1)*S1044),0))</f>
        <v>0</v>
      </c>
      <c r="T1045">
        <f>IF(B1046="",T1044,IFERROR(IF(AND(R1045&gt;0,R1044=0),R1045,(1+(B1046/B1045-1)*Calc!$Z$1-L1046)*T1044),0))</f>
        <v>0</v>
      </c>
      <c r="U1045">
        <f>IF(B1046="",U1044,IFERROR(IF(AND(R1045&gt;0,R1044=0),R1045,(1+(B1046/B1045-1)*Calc!$Z$1-M1046*2)*U1044),0))</f>
        <v>0</v>
      </c>
      <c r="V1045">
        <f>IF(B1046="",V1044,IFERROR(IF(AND(R1045&gt;0,R1044=0),R1045,(1+(B1046/B1045-1)*Calc!$Z$1-N1046*2)*V1044),0))</f>
        <v>0</v>
      </c>
      <c r="W1045">
        <f>IF(ISNUMBER(C1045),C1045,W1044)</f>
        <v>1.1599999999999999</v>
      </c>
      <c r="Y1045" s="1" t="e">
        <f>IF(AND(Q1045&gt;=Chart!$F$2,Q1045&lt;=Chart!$F$3),Q1045,#N/A)</f>
        <v>#N/A</v>
      </c>
      <c r="Z1045" t="e">
        <f>IF(AND(Q1045&gt;=Chart!$F$2,Q1045&lt;=Chart!$F$3),R1045,#N/A)</f>
        <v>#N/A</v>
      </c>
      <c r="AA1045" t="e">
        <f>IF(AND(Q1045&gt;=Chart!$F$2,Q1045&lt;=Chart!$F$3),S1045,#N/A)</f>
        <v>#N/A</v>
      </c>
      <c r="AB1045" t="e">
        <f>IF(AND(Q1045&gt;=Chart!$F$2,Q1045&lt;=Chart!$F$3),T1045,#N/A)</f>
        <v>#N/A</v>
      </c>
      <c r="AC1045" t="e">
        <f>IF(AND(Q1045&gt;=Chart!$F$2,Q1045&lt;=Chart!$F$3),U1045,#N/A)</f>
        <v>#N/A</v>
      </c>
      <c r="AD1045" t="e">
        <f>IF(AND(Q1045&gt;=Chart!$F$2,Q1045&lt;=Chart!$F$3),V1045,#N/A)</f>
        <v>#N/A</v>
      </c>
      <c r="AE1045" t="e">
        <f>IF(AND(Q1045&gt;=Chart!$F$2,Q1045&lt;=Chart!$F$3),I1045,#N/A)</f>
        <v>#N/A</v>
      </c>
      <c r="AF1045" t="e">
        <f>IF(AND(Q1045&gt;=Chart!$F$2,Q1045&lt;=Chart!$F$3),H1045/100,#N/A)</f>
        <v>#N/A</v>
      </c>
      <c r="AG1045" t="e">
        <f>IF(AND(Q1045&gt;=Chart!$F$2,Q1045&lt;=Chart!$F$3),W1045/100,#N/A)</f>
        <v>#N/A</v>
      </c>
    </row>
    <row r="1046" spans="1:33" x14ac:dyDescent="0.25">
      <c r="A1046">
        <v>1501767000</v>
      </c>
      <c r="B1046">
        <f>INDEX('Daily Data ADJ'!$1:$1048576,MATCH(Calc!$A1046,'Daily Data ADJ'!$A:$A,0),MATCH("SPY, CBOE BZX: Close",'Daily Data ADJ'!$1:$1,0))</f>
        <v>224.47426304999999</v>
      </c>
      <c r="C1046">
        <f>INDEX('Daily Data ADJ'!$1:$1048576,MATCH(Calc!$A1046,'Daily Data ADJ'!$A:$A,0),MATCH("EFFR, FRED: Close",'Daily Data ADJ'!$1:$1,0))</f>
        <v>1.1599999999999999</v>
      </c>
      <c r="D1046" t="str">
        <f>INDEX('Daily Data ADJ'!$1:$1048576,MATCH(Calc!$A1046,'Daily Data ADJ'!$A:$A,1),MATCH("SOFR, FRED: Close",'Daily Data ADJ'!$1:$1,0))</f>
        <v>NaN</v>
      </c>
      <c r="E1046">
        <f>INDEX('Daily Data ADJ'!$1:$1048576,MATCH(Calc!$A1046,'Daily Data ADJ'!$A:$A,0),MATCH("UPRO, CBOE BZX: Close",'Daily Data ADJ'!$1:$1,0))</f>
        <v>18.027928339999999</v>
      </c>
      <c r="F1046">
        <f>INDEX('Daily Data ADJ'!$1:$1048576,MATCH(Calc!$A1046,'Daily Data ADJ'!$A:$A,0),MATCH("ES1!, CME_MINI: Close",'Daily Data ADJ'!$1:$1,0))</f>
        <v>2471.75</v>
      </c>
      <c r="G1046">
        <f>INDEX('Daily Data ADJ'!$1:$1048576,MATCH(Calc!$A1046,'Daily Data ADJ'!$A:$A,0),MATCH("ES2!, CME_MINI: Close",'Daily Data ADJ'!$1:$1,0))</f>
        <v>2469.75</v>
      </c>
      <c r="H1046">
        <f>INDEX('QUANDL MULTPL SP500_DIV_YIELD_M'!$A:$G,MATCH(Calc!$A1046,'QUANDL MULTPL SP500_DIV_YIELD_M'!$A:$A,1),MATCH('QUANDL MULTPL SP500_DIV_YIELD_M'!$E$1,'QUANDL MULTPL SP500_DIV_YIELD_M'!$A$1:$G$1,0))</f>
        <v>1.94</v>
      </c>
      <c r="I1046" s="5">
        <f t="shared" si="96"/>
        <v>1.6167352880829738E-2</v>
      </c>
      <c r="J1046" s="1">
        <f>A1046/24/60/60+DATE(1970,1,1)</f>
        <v>42950.5625</v>
      </c>
      <c r="K1046" s="3">
        <f t="shared" si="99"/>
        <v>1</v>
      </c>
      <c r="L1046" s="6">
        <f>(1+Chart!$F$4)^(1/(365/K1046))-1</f>
        <v>6.6592785027408397E-5</v>
      </c>
      <c r="M1046" s="6">
        <f t="shared" si="100"/>
        <v>3.1598405557886622E-5</v>
      </c>
      <c r="N1046" s="6">
        <f t="shared" si="101"/>
        <v>4.3940836587541554E-5</v>
      </c>
      <c r="O1046">
        <f>O1045*(B1046/B1045)</f>
        <v>224.47426305000147</v>
      </c>
      <c r="P1046">
        <f t="shared" si="97"/>
        <v>2017</v>
      </c>
      <c r="Q1046" s="1">
        <f t="shared" si="98"/>
        <v>42950.5625</v>
      </c>
      <c r="R1046">
        <f>IF(B1047="",R1045,IF(Q1046&gt;=Chart!$F$2,E1046,0))</f>
        <v>0</v>
      </c>
      <c r="S1046">
        <f>IF(B1047="",S1045,IFERROR(IF(AND(R1046&gt;0,R1045=0),R1046,(1+(B1047/B1046-1)*Calc!$Z$1)*S1045),0))</f>
        <v>0</v>
      </c>
      <c r="T1046">
        <f>IF(B1047="",T1045,IFERROR(IF(AND(R1046&gt;0,R1045=0),R1046,(1+(B1047/B1046-1)*Calc!$Z$1-L1047)*T1045),0))</f>
        <v>0</v>
      </c>
      <c r="U1046">
        <f>IF(B1047="",U1045,IFERROR(IF(AND(R1046&gt;0,R1045=0),R1046,(1+(B1047/B1046-1)*Calc!$Z$1-M1047*2)*U1045),0))</f>
        <v>0</v>
      </c>
      <c r="V1046">
        <f>IF(B1047="",V1045,IFERROR(IF(AND(R1046&gt;0,R1045=0),R1046,(1+(B1047/B1046-1)*Calc!$Z$1-N1047*2)*V1045),0))</f>
        <v>0</v>
      </c>
      <c r="W1046">
        <f>IF(ISNUMBER(C1046),C1046,W1045)</f>
        <v>1.1599999999999999</v>
      </c>
      <c r="Y1046" s="1" t="e">
        <f>IF(AND(Q1046&gt;=Chart!$F$2,Q1046&lt;=Chart!$F$3),Q1046,#N/A)</f>
        <v>#N/A</v>
      </c>
      <c r="Z1046" t="e">
        <f>IF(AND(Q1046&gt;=Chart!$F$2,Q1046&lt;=Chart!$F$3),R1046,#N/A)</f>
        <v>#N/A</v>
      </c>
      <c r="AA1046" t="e">
        <f>IF(AND(Q1046&gt;=Chart!$F$2,Q1046&lt;=Chart!$F$3),S1046,#N/A)</f>
        <v>#N/A</v>
      </c>
      <c r="AB1046" t="e">
        <f>IF(AND(Q1046&gt;=Chart!$F$2,Q1046&lt;=Chart!$F$3),T1046,#N/A)</f>
        <v>#N/A</v>
      </c>
      <c r="AC1046" t="e">
        <f>IF(AND(Q1046&gt;=Chart!$F$2,Q1046&lt;=Chart!$F$3),U1046,#N/A)</f>
        <v>#N/A</v>
      </c>
      <c r="AD1046" t="e">
        <f>IF(AND(Q1046&gt;=Chart!$F$2,Q1046&lt;=Chart!$F$3),V1046,#N/A)</f>
        <v>#N/A</v>
      </c>
      <c r="AE1046" t="e">
        <f>IF(AND(Q1046&gt;=Chart!$F$2,Q1046&lt;=Chart!$F$3),I1046,#N/A)</f>
        <v>#N/A</v>
      </c>
      <c r="AF1046" t="e">
        <f>IF(AND(Q1046&gt;=Chart!$F$2,Q1046&lt;=Chart!$F$3),H1046/100,#N/A)</f>
        <v>#N/A</v>
      </c>
      <c r="AG1046" t="e">
        <f>IF(AND(Q1046&gt;=Chart!$F$2,Q1046&lt;=Chart!$F$3),W1046/100,#N/A)</f>
        <v>#N/A</v>
      </c>
    </row>
    <row r="1047" spans="1:33" x14ac:dyDescent="0.25">
      <c r="A1047">
        <v>1501853400</v>
      </c>
      <c r="B1047">
        <f>INDEX('Daily Data ADJ'!$1:$1048576,MATCH(Calc!$A1047,'Daily Data ADJ'!$A:$A,0),MATCH("SPY, CBOE BZX: Close",'Daily Data ADJ'!$1:$1,0))</f>
        <v>224.88329049999999</v>
      </c>
      <c r="C1047">
        <f>INDEX('Daily Data ADJ'!$1:$1048576,MATCH(Calc!$A1047,'Daily Data ADJ'!$A:$A,0),MATCH("EFFR, FRED: Close",'Daily Data ADJ'!$1:$1,0))</f>
        <v>1.1599999999999999</v>
      </c>
      <c r="D1047" t="str">
        <f>INDEX('Daily Data ADJ'!$1:$1048576,MATCH(Calc!$A1047,'Daily Data ADJ'!$A:$A,1),MATCH("SOFR, FRED: Close",'Daily Data ADJ'!$1:$1,0))</f>
        <v>NaN</v>
      </c>
      <c r="E1047">
        <f>INDEX('Daily Data ADJ'!$1:$1048576,MATCH(Calc!$A1047,'Daily Data ADJ'!$A:$A,0),MATCH("UPRO, CBOE BZX: Close",'Daily Data ADJ'!$1:$1,0))</f>
        <v>18.10479677</v>
      </c>
      <c r="F1047">
        <f>INDEX('Daily Data ADJ'!$1:$1048576,MATCH(Calc!$A1047,'Daily Data ADJ'!$A:$A,0),MATCH("ES1!, CME_MINI: Close",'Daily Data ADJ'!$1:$1,0))</f>
        <v>2472</v>
      </c>
      <c r="G1047">
        <f>INDEX('Daily Data ADJ'!$1:$1048576,MATCH(Calc!$A1047,'Daily Data ADJ'!$A:$A,0),MATCH("ES2!, CME_MINI: Close",'Daily Data ADJ'!$1:$1,0))</f>
        <v>2470</v>
      </c>
      <c r="H1047">
        <f>INDEX('QUANDL MULTPL SP500_DIV_YIELD_M'!$A:$G,MATCH(Calc!$A1047,'QUANDL MULTPL SP500_DIV_YIELD_M'!$A:$A,1),MATCH('QUANDL MULTPL SP500_DIV_YIELD_M'!$E$1,'QUANDL MULTPL SP500_DIV_YIELD_M'!$A$1:$G$1,0))</f>
        <v>1.94</v>
      </c>
      <c r="I1047" s="5">
        <f t="shared" si="96"/>
        <v>1.6167679410307417E-2</v>
      </c>
      <c r="J1047" s="1">
        <f>A1047/24/60/60+DATE(1970,1,1)</f>
        <v>42951.5625</v>
      </c>
      <c r="K1047" s="3">
        <f t="shared" si="99"/>
        <v>1</v>
      </c>
      <c r="L1047" s="6">
        <f>(1+Chart!$F$4)^(1/(365/K1047))-1</f>
        <v>6.6592785027408397E-5</v>
      </c>
      <c r="M1047" s="6">
        <f t="shared" si="100"/>
        <v>3.1598405557886622E-5</v>
      </c>
      <c r="N1047" s="6">
        <f t="shared" si="101"/>
        <v>4.3941716993955993E-5</v>
      </c>
      <c r="O1047">
        <f>O1046*(B1047/B1046)</f>
        <v>224.88329050000146</v>
      </c>
      <c r="P1047">
        <f t="shared" si="97"/>
        <v>2017</v>
      </c>
      <c r="Q1047" s="1">
        <f t="shared" si="98"/>
        <v>42951.5625</v>
      </c>
      <c r="R1047">
        <f>IF(B1048="",R1046,IF(Q1047&gt;=Chart!$F$2,E1047,0))</f>
        <v>0</v>
      </c>
      <c r="S1047">
        <f>IF(B1048="",S1046,IFERROR(IF(AND(R1047&gt;0,R1046=0),R1047,(1+(B1048/B1047-1)*Calc!$Z$1)*S1046),0))</f>
        <v>0</v>
      </c>
      <c r="T1047">
        <f>IF(B1048="",T1046,IFERROR(IF(AND(R1047&gt;0,R1046=0),R1047,(1+(B1048/B1047-1)*Calc!$Z$1-L1048)*T1046),0))</f>
        <v>0</v>
      </c>
      <c r="U1047">
        <f>IF(B1048="",U1046,IFERROR(IF(AND(R1047&gt;0,R1046=0),R1047,(1+(B1048/B1047-1)*Calc!$Z$1-M1048*2)*U1046),0))</f>
        <v>0</v>
      </c>
      <c r="V1047">
        <f>IF(B1048="",V1046,IFERROR(IF(AND(R1047&gt;0,R1046=0),R1047,(1+(B1048/B1047-1)*Calc!$Z$1-N1048*2)*V1046),0))</f>
        <v>0</v>
      </c>
      <c r="W1047">
        <f>IF(ISNUMBER(C1047),C1047,W1046)</f>
        <v>1.1599999999999999</v>
      </c>
      <c r="Y1047" s="1" t="e">
        <f>IF(AND(Q1047&gt;=Chart!$F$2,Q1047&lt;=Chart!$F$3),Q1047,#N/A)</f>
        <v>#N/A</v>
      </c>
      <c r="Z1047" t="e">
        <f>IF(AND(Q1047&gt;=Chart!$F$2,Q1047&lt;=Chart!$F$3),R1047,#N/A)</f>
        <v>#N/A</v>
      </c>
      <c r="AA1047" t="e">
        <f>IF(AND(Q1047&gt;=Chart!$F$2,Q1047&lt;=Chart!$F$3),S1047,#N/A)</f>
        <v>#N/A</v>
      </c>
      <c r="AB1047" t="e">
        <f>IF(AND(Q1047&gt;=Chart!$F$2,Q1047&lt;=Chart!$F$3),T1047,#N/A)</f>
        <v>#N/A</v>
      </c>
      <c r="AC1047" t="e">
        <f>IF(AND(Q1047&gt;=Chart!$F$2,Q1047&lt;=Chart!$F$3),U1047,#N/A)</f>
        <v>#N/A</v>
      </c>
      <c r="AD1047" t="e">
        <f>IF(AND(Q1047&gt;=Chart!$F$2,Q1047&lt;=Chart!$F$3),V1047,#N/A)</f>
        <v>#N/A</v>
      </c>
      <c r="AE1047" t="e">
        <f>IF(AND(Q1047&gt;=Chart!$F$2,Q1047&lt;=Chart!$F$3),I1047,#N/A)</f>
        <v>#N/A</v>
      </c>
      <c r="AF1047" t="e">
        <f>IF(AND(Q1047&gt;=Chart!$F$2,Q1047&lt;=Chart!$F$3),H1047/100,#N/A)</f>
        <v>#N/A</v>
      </c>
      <c r="AG1047" t="e">
        <f>IF(AND(Q1047&gt;=Chart!$F$2,Q1047&lt;=Chart!$F$3),W1047/100,#N/A)</f>
        <v>#N/A</v>
      </c>
    </row>
    <row r="1048" spans="1:33" x14ac:dyDescent="0.25">
      <c r="A1048">
        <v>1502112600</v>
      </c>
      <c r="B1048">
        <f>INDEX('Daily Data ADJ'!$1:$1048576,MATCH(Calc!$A1048,'Daily Data ADJ'!$A:$A,0),MATCH("SPY, CBOE BZX: Close",'Daily Data ADJ'!$1:$1,0))</f>
        <v>225.30140743999999</v>
      </c>
      <c r="C1048">
        <f>INDEX('Daily Data ADJ'!$1:$1048576,MATCH(Calc!$A1048,'Daily Data ADJ'!$A:$A,0),MATCH("EFFR, FRED: Close",'Daily Data ADJ'!$1:$1,0))</f>
        <v>1.1599999999999999</v>
      </c>
      <c r="D1048" t="str">
        <f>INDEX('Daily Data ADJ'!$1:$1048576,MATCH(Calc!$A1048,'Daily Data ADJ'!$A:$A,1),MATCH("SOFR, FRED: Close",'Daily Data ADJ'!$1:$1,0))</f>
        <v>NaN</v>
      </c>
      <c r="E1048">
        <f>INDEX('Daily Data ADJ'!$1:$1048576,MATCH(Calc!$A1048,'Daily Data ADJ'!$A:$A,0),MATCH("UPRO, CBOE BZX: Close",'Daily Data ADJ'!$1:$1,0))</f>
        <v>18.20129004</v>
      </c>
      <c r="F1048">
        <f>INDEX('Daily Data ADJ'!$1:$1048576,MATCH(Calc!$A1048,'Daily Data ADJ'!$A:$A,0),MATCH("ES1!, CME_MINI: Close",'Daily Data ADJ'!$1:$1,0))</f>
        <v>2477.5</v>
      </c>
      <c r="G1048">
        <f>INDEX('Daily Data ADJ'!$1:$1048576,MATCH(Calc!$A1048,'Daily Data ADJ'!$A:$A,0),MATCH("ES2!, CME_MINI: Close",'Daily Data ADJ'!$1:$1,0))</f>
        <v>2475.5</v>
      </c>
      <c r="H1048">
        <f>INDEX('QUANDL MULTPL SP500_DIV_YIELD_M'!$A:$G,MATCH(Calc!$A1048,'QUANDL MULTPL SP500_DIV_YIELD_M'!$A:$A,1),MATCH('QUANDL MULTPL SP500_DIV_YIELD_M'!$E$1,'QUANDL MULTPL SP500_DIV_YIELD_M'!$A$1:$G$1,0))</f>
        <v>1.94</v>
      </c>
      <c r="I1048" s="5">
        <f t="shared" si="96"/>
        <v>1.6174846406576987E-2</v>
      </c>
      <c r="J1048" s="1">
        <f>A1048/24/60/60+DATE(1970,1,1)</f>
        <v>42954.5625</v>
      </c>
      <c r="K1048" s="3">
        <f t="shared" si="99"/>
        <v>3</v>
      </c>
      <c r="L1048" s="6">
        <f>(1+Chart!$F$4)^(1/(365/K1048))-1</f>
        <v>1.9979165917494157E-4</v>
      </c>
      <c r="M1048" s="6">
        <f t="shared" si="100"/>
        <v>9.479821208313588E-5</v>
      </c>
      <c r="N1048" s="6">
        <f t="shared" si="101"/>
        <v>1.3188892071491765E-4</v>
      </c>
      <c r="O1048">
        <f>O1047*(B1048/B1047)</f>
        <v>225.3014074400015</v>
      </c>
      <c r="P1048">
        <f t="shared" si="97"/>
        <v>2017</v>
      </c>
      <c r="Q1048" s="1">
        <f t="shared" si="98"/>
        <v>42954.5625</v>
      </c>
      <c r="R1048">
        <f>IF(B1049="",R1047,IF(Q1048&gt;=Chart!$F$2,E1048,0))</f>
        <v>0</v>
      </c>
      <c r="S1048">
        <f>IF(B1049="",S1047,IFERROR(IF(AND(R1048&gt;0,R1047=0),R1048,(1+(B1049/B1048-1)*Calc!$Z$1)*S1047),0))</f>
        <v>0</v>
      </c>
      <c r="T1048">
        <f>IF(B1049="",T1047,IFERROR(IF(AND(R1048&gt;0,R1047=0),R1048,(1+(B1049/B1048-1)*Calc!$Z$1-L1049)*T1047),0))</f>
        <v>0</v>
      </c>
      <c r="U1048">
        <f>IF(B1049="",U1047,IFERROR(IF(AND(R1048&gt;0,R1047=0),R1048,(1+(B1049/B1048-1)*Calc!$Z$1-M1049*2)*U1047),0))</f>
        <v>0</v>
      </c>
      <c r="V1048">
        <f>IF(B1049="",V1047,IFERROR(IF(AND(R1048&gt;0,R1047=0),R1048,(1+(B1049/B1048-1)*Calc!$Z$1-N1049*2)*V1047),0))</f>
        <v>0</v>
      </c>
      <c r="W1048">
        <f>IF(ISNUMBER(C1048),C1048,W1047)</f>
        <v>1.1599999999999999</v>
      </c>
      <c r="Y1048" s="1" t="e">
        <f>IF(AND(Q1048&gt;=Chart!$F$2,Q1048&lt;=Chart!$F$3),Q1048,#N/A)</f>
        <v>#N/A</v>
      </c>
      <c r="Z1048" t="e">
        <f>IF(AND(Q1048&gt;=Chart!$F$2,Q1048&lt;=Chart!$F$3),R1048,#N/A)</f>
        <v>#N/A</v>
      </c>
      <c r="AA1048" t="e">
        <f>IF(AND(Q1048&gt;=Chart!$F$2,Q1048&lt;=Chart!$F$3),S1048,#N/A)</f>
        <v>#N/A</v>
      </c>
      <c r="AB1048" t="e">
        <f>IF(AND(Q1048&gt;=Chart!$F$2,Q1048&lt;=Chart!$F$3),T1048,#N/A)</f>
        <v>#N/A</v>
      </c>
      <c r="AC1048" t="e">
        <f>IF(AND(Q1048&gt;=Chart!$F$2,Q1048&lt;=Chart!$F$3),U1048,#N/A)</f>
        <v>#N/A</v>
      </c>
      <c r="AD1048" t="e">
        <f>IF(AND(Q1048&gt;=Chart!$F$2,Q1048&lt;=Chart!$F$3),V1048,#N/A)</f>
        <v>#N/A</v>
      </c>
      <c r="AE1048" t="e">
        <f>IF(AND(Q1048&gt;=Chart!$F$2,Q1048&lt;=Chart!$F$3),I1048,#N/A)</f>
        <v>#N/A</v>
      </c>
      <c r="AF1048" t="e">
        <f>IF(AND(Q1048&gt;=Chart!$F$2,Q1048&lt;=Chart!$F$3),H1048/100,#N/A)</f>
        <v>#N/A</v>
      </c>
      <c r="AG1048" t="e">
        <f>IF(AND(Q1048&gt;=Chart!$F$2,Q1048&lt;=Chart!$F$3),W1048/100,#N/A)</f>
        <v>#N/A</v>
      </c>
    </row>
    <row r="1049" spans="1:33" x14ac:dyDescent="0.25">
      <c r="A1049">
        <v>1502199000</v>
      </c>
      <c r="B1049">
        <f>INDEX('Daily Data ADJ'!$1:$1048576,MATCH(Calc!$A1049,'Daily Data ADJ'!$A:$A,0),MATCH("SPY, CBOE BZX: Close",'Daily Data ADJ'!$1:$1,0))</f>
        <v>224.74694801000001</v>
      </c>
      <c r="C1049">
        <f>INDEX('Daily Data ADJ'!$1:$1048576,MATCH(Calc!$A1049,'Daily Data ADJ'!$A:$A,0),MATCH("EFFR, FRED: Close",'Daily Data ADJ'!$1:$1,0))</f>
        <v>1.1599999999999999</v>
      </c>
      <c r="D1049" t="str">
        <f>INDEX('Daily Data ADJ'!$1:$1048576,MATCH(Calc!$A1049,'Daily Data ADJ'!$A:$A,1),MATCH("SOFR, FRED: Close",'Daily Data ADJ'!$1:$1,0))</f>
        <v>NaN</v>
      </c>
      <c r="E1049">
        <f>INDEX('Daily Data ADJ'!$1:$1048576,MATCH(Calc!$A1049,'Daily Data ADJ'!$A:$A,0),MATCH("UPRO, CBOE BZX: Close",'Daily Data ADJ'!$1:$1,0))</f>
        <v>18.088441599999999</v>
      </c>
      <c r="F1049">
        <f>INDEX('Daily Data ADJ'!$1:$1048576,MATCH(Calc!$A1049,'Daily Data ADJ'!$A:$A,0),MATCH("ES1!, CME_MINI: Close",'Daily Data ADJ'!$1:$1,0))</f>
        <v>2472.75</v>
      </c>
      <c r="G1049">
        <f>INDEX('Daily Data ADJ'!$1:$1048576,MATCH(Calc!$A1049,'Daily Data ADJ'!$A:$A,0),MATCH("ES2!, CME_MINI: Close",'Daily Data ADJ'!$1:$1,0))</f>
        <v>2470.75</v>
      </c>
      <c r="H1049">
        <f>INDEX('QUANDL MULTPL SP500_DIV_YIELD_M'!$A:$G,MATCH(Calc!$A1049,'QUANDL MULTPL SP500_DIV_YIELD_M'!$A:$A,1),MATCH('QUANDL MULTPL SP500_DIV_YIELD_M'!$E$1,'QUANDL MULTPL SP500_DIV_YIELD_M'!$A$1:$G$1,0))</f>
        <v>1.94</v>
      </c>
      <c r="I1049" s="5">
        <f t="shared" si="96"/>
        <v>1.6168658603067959E-2</v>
      </c>
      <c r="J1049" s="1">
        <f>A1049/24/60/60+DATE(1970,1,1)</f>
        <v>42955.5625</v>
      </c>
      <c r="K1049" s="3">
        <f t="shared" si="99"/>
        <v>1</v>
      </c>
      <c r="L1049" s="6">
        <f>(1+Chart!$F$4)^(1/(365/K1049))-1</f>
        <v>6.6592785027408397E-5</v>
      </c>
      <c r="M1049" s="6">
        <f t="shared" si="100"/>
        <v>3.1598405557886622E-5</v>
      </c>
      <c r="N1049" s="6">
        <f t="shared" si="101"/>
        <v>4.3944357145386803E-5</v>
      </c>
      <c r="O1049">
        <f>O1048*(B1049/B1048)</f>
        <v>224.74694801000152</v>
      </c>
      <c r="P1049">
        <f t="shared" si="97"/>
        <v>2017</v>
      </c>
      <c r="Q1049" s="1">
        <f t="shared" si="98"/>
        <v>42955.5625</v>
      </c>
      <c r="R1049">
        <f>IF(B1050="",R1048,IF(Q1049&gt;=Chart!$F$2,E1049,0))</f>
        <v>0</v>
      </c>
      <c r="S1049">
        <f>IF(B1050="",S1048,IFERROR(IF(AND(R1049&gt;0,R1048=0),R1049,(1+(B1050/B1049-1)*Calc!$Z$1)*S1048),0))</f>
        <v>0</v>
      </c>
      <c r="T1049">
        <f>IF(B1050="",T1048,IFERROR(IF(AND(R1049&gt;0,R1048=0),R1049,(1+(B1050/B1049-1)*Calc!$Z$1-L1050)*T1048),0))</f>
        <v>0</v>
      </c>
      <c r="U1049">
        <f>IF(B1050="",U1048,IFERROR(IF(AND(R1049&gt;0,R1048=0),R1049,(1+(B1050/B1049-1)*Calc!$Z$1-M1050*2)*U1048),0))</f>
        <v>0</v>
      </c>
      <c r="V1049">
        <f>IF(B1050="",V1048,IFERROR(IF(AND(R1049&gt;0,R1048=0),R1049,(1+(B1050/B1049-1)*Calc!$Z$1-N1050*2)*V1048),0))</f>
        <v>0</v>
      </c>
      <c r="W1049">
        <f>IF(ISNUMBER(C1049),C1049,W1048)</f>
        <v>1.1599999999999999</v>
      </c>
      <c r="Y1049" s="1" t="e">
        <f>IF(AND(Q1049&gt;=Chart!$F$2,Q1049&lt;=Chart!$F$3),Q1049,#N/A)</f>
        <v>#N/A</v>
      </c>
      <c r="Z1049" t="e">
        <f>IF(AND(Q1049&gt;=Chart!$F$2,Q1049&lt;=Chart!$F$3),R1049,#N/A)</f>
        <v>#N/A</v>
      </c>
      <c r="AA1049" t="e">
        <f>IF(AND(Q1049&gt;=Chart!$F$2,Q1049&lt;=Chart!$F$3),S1049,#N/A)</f>
        <v>#N/A</v>
      </c>
      <c r="AB1049" t="e">
        <f>IF(AND(Q1049&gt;=Chart!$F$2,Q1049&lt;=Chart!$F$3),T1049,#N/A)</f>
        <v>#N/A</v>
      </c>
      <c r="AC1049" t="e">
        <f>IF(AND(Q1049&gt;=Chart!$F$2,Q1049&lt;=Chart!$F$3),U1049,#N/A)</f>
        <v>#N/A</v>
      </c>
      <c r="AD1049" t="e">
        <f>IF(AND(Q1049&gt;=Chart!$F$2,Q1049&lt;=Chart!$F$3),V1049,#N/A)</f>
        <v>#N/A</v>
      </c>
      <c r="AE1049" t="e">
        <f>IF(AND(Q1049&gt;=Chart!$F$2,Q1049&lt;=Chart!$F$3),I1049,#N/A)</f>
        <v>#N/A</v>
      </c>
      <c r="AF1049" t="e">
        <f>IF(AND(Q1049&gt;=Chart!$F$2,Q1049&lt;=Chart!$F$3),H1049/100,#N/A)</f>
        <v>#N/A</v>
      </c>
      <c r="AG1049" t="e">
        <f>IF(AND(Q1049&gt;=Chart!$F$2,Q1049&lt;=Chart!$F$3),W1049/100,#N/A)</f>
        <v>#N/A</v>
      </c>
    </row>
    <row r="1050" spans="1:33" x14ac:dyDescent="0.25">
      <c r="A1050">
        <v>1502285400</v>
      </c>
      <c r="B1050">
        <f>INDEX('Daily Data ADJ'!$1:$1048576,MATCH(Calc!$A1050,'Daily Data ADJ'!$A:$A,0),MATCH("SPY, CBOE BZX: Close",'Daily Data ADJ'!$1:$1,0))</f>
        <v>224.73785852</v>
      </c>
      <c r="C1050">
        <f>INDEX('Daily Data ADJ'!$1:$1048576,MATCH(Calc!$A1050,'Daily Data ADJ'!$A:$A,0),MATCH("EFFR, FRED: Close",'Daily Data ADJ'!$1:$1,0))</f>
        <v>1.1599999999999999</v>
      </c>
      <c r="D1050" t="str">
        <f>INDEX('Daily Data ADJ'!$1:$1048576,MATCH(Calc!$A1050,'Daily Data ADJ'!$A:$A,1),MATCH("SOFR, FRED: Close",'Daily Data ADJ'!$1:$1,0))</f>
        <v>NaN</v>
      </c>
      <c r="E1050">
        <f>INDEX('Daily Data ADJ'!$1:$1048576,MATCH(Calc!$A1050,'Daily Data ADJ'!$A:$A,0),MATCH("UPRO, CBOE BZX: Close",'Daily Data ADJ'!$1:$1,0))</f>
        <v>18.060638690000001</v>
      </c>
      <c r="F1050">
        <f>INDEX('Daily Data ADJ'!$1:$1048576,MATCH(Calc!$A1050,'Daily Data ADJ'!$A:$A,0),MATCH("ES1!, CME_MINI: Close",'Daily Data ADJ'!$1:$1,0))</f>
        <v>2473</v>
      </c>
      <c r="G1050">
        <f>INDEX('Daily Data ADJ'!$1:$1048576,MATCH(Calc!$A1050,'Daily Data ADJ'!$A:$A,0),MATCH("ES2!, CME_MINI: Close",'Daily Data ADJ'!$1:$1,0))</f>
        <v>2471</v>
      </c>
      <c r="H1050">
        <f>INDEX('QUANDL MULTPL SP500_DIV_YIELD_M'!$A:$G,MATCH(Calc!$A1050,'QUANDL MULTPL SP500_DIV_YIELD_M'!$A:$A,1),MATCH('QUANDL MULTPL SP500_DIV_YIELD_M'!$E$1,'QUANDL MULTPL SP500_DIV_YIELD_M'!$A$1:$G$1,0))</f>
        <v>1.94</v>
      </c>
      <c r="I1050" s="5">
        <f t="shared" si="96"/>
        <v>1.6168984868830366E-2</v>
      </c>
      <c r="J1050" s="1">
        <f>A1050/24/60/60+DATE(1970,1,1)</f>
        <v>42956.5625</v>
      </c>
      <c r="K1050" s="3">
        <f t="shared" si="99"/>
        <v>1</v>
      </c>
      <c r="L1050" s="6">
        <f>(1+Chart!$F$4)^(1/(365/K1050))-1</f>
        <v>6.6592785027408397E-5</v>
      </c>
      <c r="M1050" s="6">
        <f t="shared" si="100"/>
        <v>3.1598405557886622E-5</v>
      </c>
      <c r="N1050" s="6">
        <f t="shared" si="101"/>
        <v>4.3945236839926238E-5</v>
      </c>
      <c r="O1050">
        <f>O1049*(B1050/B1049)</f>
        <v>224.73785852000151</v>
      </c>
      <c r="P1050">
        <f t="shared" si="97"/>
        <v>2017</v>
      </c>
      <c r="Q1050" s="1">
        <f t="shared" si="98"/>
        <v>42956.5625</v>
      </c>
      <c r="R1050">
        <f>IF(B1051="",R1049,IF(Q1050&gt;=Chart!$F$2,E1050,0))</f>
        <v>0</v>
      </c>
      <c r="S1050">
        <f>IF(B1051="",S1049,IFERROR(IF(AND(R1050&gt;0,R1049=0),R1050,(1+(B1051/B1050-1)*Calc!$Z$1)*S1049),0))</f>
        <v>0</v>
      </c>
      <c r="T1050">
        <f>IF(B1051="",T1049,IFERROR(IF(AND(R1050&gt;0,R1049=0),R1050,(1+(B1051/B1050-1)*Calc!$Z$1-L1051)*T1049),0))</f>
        <v>0</v>
      </c>
      <c r="U1050">
        <f>IF(B1051="",U1049,IFERROR(IF(AND(R1050&gt;0,R1049=0),R1050,(1+(B1051/B1050-1)*Calc!$Z$1-M1051*2)*U1049),0))</f>
        <v>0</v>
      </c>
      <c r="V1050">
        <f>IF(B1051="",V1049,IFERROR(IF(AND(R1050&gt;0,R1049=0),R1050,(1+(B1051/B1050-1)*Calc!$Z$1-N1051*2)*V1049),0))</f>
        <v>0</v>
      </c>
      <c r="W1050">
        <f>IF(ISNUMBER(C1050),C1050,W1049)</f>
        <v>1.1599999999999999</v>
      </c>
      <c r="Y1050" s="1" t="e">
        <f>IF(AND(Q1050&gt;=Chart!$F$2,Q1050&lt;=Chart!$F$3),Q1050,#N/A)</f>
        <v>#N/A</v>
      </c>
      <c r="Z1050" t="e">
        <f>IF(AND(Q1050&gt;=Chart!$F$2,Q1050&lt;=Chart!$F$3),R1050,#N/A)</f>
        <v>#N/A</v>
      </c>
      <c r="AA1050" t="e">
        <f>IF(AND(Q1050&gt;=Chart!$F$2,Q1050&lt;=Chart!$F$3),S1050,#N/A)</f>
        <v>#N/A</v>
      </c>
      <c r="AB1050" t="e">
        <f>IF(AND(Q1050&gt;=Chart!$F$2,Q1050&lt;=Chart!$F$3),T1050,#N/A)</f>
        <v>#N/A</v>
      </c>
      <c r="AC1050" t="e">
        <f>IF(AND(Q1050&gt;=Chart!$F$2,Q1050&lt;=Chart!$F$3),U1050,#N/A)</f>
        <v>#N/A</v>
      </c>
      <c r="AD1050" t="e">
        <f>IF(AND(Q1050&gt;=Chart!$F$2,Q1050&lt;=Chart!$F$3),V1050,#N/A)</f>
        <v>#N/A</v>
      </c>
      <c r="AE1050" t="e">
        <f>IF(AND(Q1050&gt;=Chart!$F$2,Q1050&lt;=Chart!$F$3),I1050,#N/A)</f>
        <v>#N/A</v>
      </c>
      <c r="AF1050" t="e">
        <f>IF(AND(Q1050&gt;=Chart!$F$2,Q1050&lt;=Chart!$F$3),H1050/100,#N/A)</f>
        <v>#N/A</v>
      </c>
      <c r="AG1050" t="e">
        <f>IF(AND(Q1050&gt;=Chart!$F$2,Q1050&lt;=Chart!$F$3),W1050/100,#N/A)</f>
        <v>#N/A</v>
      </c>
    </row>
    <row r="1051" spans="1:33" x14ac:dyDescent="0.25">
      <c r="A1051">
        <v>1502371800</v>
      </c>
      <c r="B1051">
        <f>INDEX('Daily Data ADJ'!$1:$1048576,MATCH(Calc!$A1051,'Daily Data ADJ'!$A:$A,0),MATCH("SPY, CBOE BZX: Close",'Daily Data ADJ'!$1:$1,0))</f>
        <v>221.56562342000001</v>
      </c>
      <c r="C1051">
        <f>INDEX('Daily Data ADJ'!$1:$1048576,MATCH(Calc!$A1051,'Daily Data ADJ'!$A:$A,0),MATCH("EFFR, FRED: Close",'Daily Data ADJ'!$1:$1,0))</f>
        <v>1.1599999999999999</v>
      </c>
      <c r="D1051" t="str">
        <f>INDEX('Daily Data ADJ'!$1:$1048576,MATCH(Calc!$A1051,'Daily Data ADJ'!$A:$A,1),MATCH("SOFR, FRED: Close",'Daily Data ADJ'!$1:$1,0))</f>
        <v>NaN</v>
      </c>
      <c r="E1051">
        <f>INDEX('Daily Data ADJ'!$1:$1048576,MATCH(Calc!$A1051,'Daily Data ADJ'!$A:$A,0),MATCH("UPRO, CBOE BZX: Close",'Daily Data ADJ'!$1:$1,0))</f>
        <v>17.309951259999998</v>
      </c>
      <c r="F1051">
        <f>INDEX('Daily Data ADJ'!$1:$1048576,MATCH(Calc!$A1051,'Daily Data ADJ'!$A:$A,0),MATCH("ES1!, CME_MINI: Close",'Daily Data ADJ'!$1:$1,0))</f>
        <v>2437.5</v>
      </c>
      <c r="G1051">
        <f>INDEX('Daily Data ADJ'!$1:$1048576,MATCH(Calc!$A1051,'Daily Data ADJ'!$A:$A,0),MATCH("ES2!, CME_MINI: Close",'Daily Data ADJ'!$1:$1,0))</f>
        <v>2435.5</v>
      </c>
      <c r="H1051">
        <f>INDEX('QUANDL MULTPL SP500_DIV_YIELD_M'!$A:$G,MATCH(Calc!$A1051,'QUANDL MULTPL SP500_DIV_YIELD_M'!$A:$A,1),MATCH('QUANDL MULTPL SP500_DIV_YIELD_M'!$E$1,'QUANDL MULTPL SP500_DIV_YIELD_M'!$A$1:$G$1,0))</f>
        <v>1.94</v>
      </c>
      <c r="I1051" s="5">
        <f t="shared" si="96"/>
        <v>1.6121985956521062E-2</v>
      </c>
      <c r="J1051" s="1">
        <f>A1051/24/60/60+DATE(1970,1,1)</f>
        <v>42957.5625</v>
      </c>
      <c r="K1051" s="3">
        <f t="shared" si="99"/>
        <v>1</v>
      </c>
      <c r="L1051" s="6">
        <f>(1+Chart!$F$4)^(1/(365/K1051))-1</f>
        <v>6.6592785027408397E-5</v>
      </c>
      <c r="M1051" s="6">
        <f t="shared" si="100"/>
        <v>3.1598405557886622E-5</v>
      </c>
      <c r="N1051" s="6">
        <f t="shared" si="101"/>
        <v>4.381851306312079E-5</v>
      </c>
      <c r="O1051">
        <f>O1050*(B1051/B1050)</f>
        <v>221.56562342000149</v>
      </c>
      <c r="P1051">
        <f t="shared" si="97"/>
        <v>2017</v>
      </c>
      <c r="Q1051" s="1">
        <f t="shared" si="98"/>
        <v>42957.5625</v>
      </c>
      <c r="R1051">
        <f>IF(B1052="",R1050,IF(Q1051&gt;=Chart!$F$2,E1051,0))</f>
        <v>0</v>
      </c>
      <c r="S1051">
        <f>IF(B1052="",S1050,IFERROR(IF(AND(R1051&gt;0,R1050=0),R1051,(1+(B1052/B1051-1)*Calc!$Z$1)*S1050),0))</f>
        <v>0</v>
      </c>
      <c r="T1051">
        <f>IF(B1052="",T1050,IFERROR(IF(AND(R1051&gt;0,R1050=0),R1051,(1+(B1052/B1051-1)*Calc!$Z$1-L1052)*T1050),0))</f>
        <v>0</v>
      </c>
      <c r="U1051">
        <f>IF(B1052="",U1050,IFERROR(IF(AND(R1051&gt;0,R1050=0),R1051,(1+(B1052/B1051-1)*Calc!$Z$1-M1052*2)*U1050),0))</f>
        <v>0</v>
      </c>
      <c r="V1051">
        <f>IF(B1052="",V1050,IFERROR(IF(AND(R1051&gt;0,R1050=0),R1051,(1+(B1052/B1051-1)*Calc!$Z$1-N1052*2)*V1050),0))</f>
        <v>0</v>
      </c>
      <c r="W1051">
        <f>IF(ISNUMBER(C1051),C1051,W1050)</f>
        <v>1.1599999999999999</v>
      </c>
      <c r="Y1051" s="1" t="e">
        <f>IF(AND(Q1051&gt;=Chart!$F$2,Q1051&lt;=Chart!$F$3),Q1051,#N/A)</f>
        <v>#N/A</v>
      </c>
      <c r="Z1051" t="e">
        <f>IF(AND(Q1051&gt;=Chart!$F$2,Q1051&lt;=Chart!$F$3),R1051,#N/A)</f>
        <v>#N/A</v>
      </c>
      <c r="AA1051" t="e">
        <f>IF(AND(Q1051&gt;=Chart!$F$2,Q1051&lt;=Chart!$F$3),S1051,#N/A)</f>
        <v>#N/A</v>
      </c>
      <c r="AB1051" t="e">
        <f>IF(AND(Q1051&gt;=Chart!$F$2,Q1051&lt;=Chart!$F$3),T1051,#N/A)</f>
        <v>#N/A</v>
      </c>
      <c r="AC1051" t="e">
        <f>IF(AND(Q1051&gt;=Chart!$F$2,Q1051&lt;=Chart!$F$3),U1051,#N/A)</f>
        <v>#N/A</v>
      </c>
      <c r="AD1051" t="e">
        <f>IF(AND(Q1051&gt;=Chart!$F$2,Q1051&lt;=Chart!$F$3),V1051,#N/A)</f>
        <v>#N/A</v>
      </c>
      <c r="AE1051" t="e">
        <f>IF(AND(Q1051&gt;=Chart!$F$2,Q1051&lt;=Chart!$F$3),I1051,#N/A)</f>
        <v>#N/A</v>
      </c>
      <c r="AF1051" t="e">
        <f>IF(AND(Q1051&gt;=Chart!$F$2,Q1051&lt;=Chart!$F$3),H1051/100,#N/A)</f>
        <v>#N/A</v>
      </c>
      <c r="AG1051" t="e">
        <f>IF(AND(Q1051&gt;=Chart!$F$2,Q1051&lt;=Chart!$F$3),W1051/100,#N/A)</f>
        <v>#N/A</v>
      </c>
    </row>
    <row r="1052" spans="1:33" x14ac:dyDescent="0.25">
      <c r="A1052">
        <v>1502458200</v>
      </c>
      <c r="B1052">
        <f>INDEX('Daily Data ADJ'!$1:$1048576,MATCH(Calc!$A1052,'Daily Data ADJ'!$A:$A,0),MATCH("SPY, CBOE BZX: Close",'Daily Data ADJ'!$1:$1,0))</f>
        <v>221.89284538000001</v>
      </c>
      <c r="C1052">
        <f>INDEX('Daily Data ADJ'!$1:$1048576,MATCH(Calc!$A1052,'Daily Data ADJ'!$A:$A,0),MATCH("EFFR, FRED: Close",'Daily Data ADJ'!$1:$1,0))</f>
        <v>1.1599999999999999</v>
      </c>
      <c r="D1052" t="str">
        <f>INDEX('Daily Data ADJ'!$1:$1048576,MATCH(Calc!$A1052,'Daily Data ADJ'!$A:$A,1),MATCH("SOFR, FRED: Close",'Daily Data ADJ'!$1:$1,0))</f>
        <v>NaN</v>
      </c>
      <c r="E1052">
        <f>INDEX('Daily Data ADJ'!$1:$1048576,MATCH(Calc!$A1052,'Daily Data ADJ'!$A:$A,0),MATCH("UPRO, CBOE BZX: Close",'Daily Data ADJ'!$1:$1,0))</f>
        <v>17.375370969999999</v>
      </c>
      <c r="F1052">
        <f>INDEX('Daily Data ADJ'!$1:$1048576,MATCH(Calc!$A1052,'Daily Data ADJ'!$A:$A,0),MATCH("ES1!, CME_MINI: Close",'Daily Data ADJ'!$1:$1,0))</f>
        <v>2440</v>
      </c>
      <c r="G1052">
        <f>INDEX('Daily Data ADJ'!$1:$1048576,MATCH(Calc!$A1052,'Daily Data ADJ'!$A:$A,0),MATCH("ES2!, CME_MINI: Close",'Daily Data ADJ'!$1:$1,0))</f>
        <v>2438.25</v>
      </c>
      <c r="H1052">
        <f>INDEX('QUANDL MULTPL SP500_DIV_YIELD_M'!$A:$G,MATCH(Calc!$A1052,'QUANDL MULTPL SP500_DIV_YIELD_M'!$A:$A,1),MATCH('QUANDL MULTPL SP500_DIV_YIELD_M'!$E$1,'QUANDL MULTPL SP500_DIV_YIELD_M'!$A$1:$G$1,0))</f>
        <v>1.94</v>
      </c>
      <c r="I1052" s="5">
        <f t="shared" si="96"/>
        <v>1.6534232433437573E-2</v>
      </c>
      <c r="J1052" s="1">
        <f>A1052/24/60/60+DATE(1970,1,1)</f>
        <v>42958.5625</v>
      </c>
      <c r="K1052" s="3">
        <f t="shared" si="99"/>
        <v>1</v>
      </c>
      <c r="L1052" s="6">
        <f>(1+Chart!$F$4)^(1/(365/K1052))-1</f>
        <v>6.6592785027408397E-5</v>
      </c>
      <c r="M1052" s="6">
        <f t="shared" si="100"/>
        <v>3.1598405557886622E-5</v>
      </c>
      <c r="N1052" s="6">
        <f t="shared" si="101"/>
        <v>4.4929859414510886E-5</v>
      </c>
      <c r="O1052">
        <f>O1051*(B1052/B1051)</f>
        <v>221.89284538000149</v>
      </c>
      <c r="P1052">
        <f t="shared" si="97"/>
        <v>2017</v>
      </c>
      <c r="Q1052" s="1">
        <f t="shared" si="98"/>
        <v>42958.5625</v>
      </c>
      <c r="R1052">
        <f>IF(B1053="",R1051,IF(Q1052&gt;=Chart!$F$2,E1052,0))</f>
        <v>0</v>
      </c>
      <c r="S1052">
        <f>IF(B1053="",S1051,IFERROR(IF(AND(R1052&gt;0,R1051=0),R1052,(1+(B1053/B1052-1)*Calc!$Z$1)*S1051),0))</f>
        <v>0</v>
      </c>
      <c r="T1052">
        <f>IF(B1053="",T1051,IFERROR(IF(AND(R1052&gt;0,R1051=0),R1052,(1+(B1053/B1052-1)*Calc!$Z$1-L1053)*T1051),0))</f>
        <v>0</v>
      </c>
      <c r="U1052">
        <f>IF(B1053="",U1051,IFERROR(IF(AND(R1052&gt;0,R1051=0),R1052,(1+(B1053/B1052-1)*Calc!$Z$1-M1053*2)*U1051),0))</f>
        <v>0</v>
      </c>
      <c r="V1052">
        <f>IF(B1053="",V1051,IFERROR(IF(AND(R1052&gt;0,R1051=0),R1052,(1+(B1053/B1052-1)*Calc!$Z$1-N1053*2)*V1051),0))</f>
        <v>0</v>
      </c>
      <c r="W1052">
        <f>IF(ISNUMBER(C1052),C1052,W1051)</f>
        <v>1.1599999999999999</v>
      </c>
      <c r="Y1052" s="1" t="e">
        <f>IF(AND(Q1052&gt;=Chart!$F$2,Q1052&lt;=Chart!$F$3),Q1052,#N/A)</f>
        <v>#N/A</v>
      </c>
      <c r="Z1052" t="e">
        <f>IF(AND(Q1052&gt;=Chart!$F$2,Q1052&lt;=Chart!$F$3),R1052,#N/A)</f>
        <v>#N/A</v>
      </c>
      <c r="AA1052" t="e">
        <f>IF(AND(Q1052&gt;=Chart!$F$2,Q1052&lt;=Chart!$F$3),S1052,#N/A)</f>
        <v>#N/A</v>
      </c>
      <c r="AB1052" t="e">
        <f>IF(AND(Q1052&gt;=Chart!$F$2,Q1052&lt;=Chart!$F$3),T1052,#N/A)</f>
        <v>#N/A</v>
      </c>
      <c r="AC1052" t="e">
        <f>IF(AND(Q1052&gt;=Chart!$F$2,Q1052&lt;=Chart!$F$3),U1052,#N/A)</f>
        <v>#N/A</v>
      </c>
      <c r="AD1052" t="e">
        <f>IF(AND(Q1052&gt;=Chart!$F$2,Q1052&lt;=Chart!$F$3),V1052,#N/A)</f>
        <v>#N/A</v>
      </c>
      <c r="AE1052" t="e">
        <f>IF(AND(Q1052&gt;=Chart!$F$2,Q1052&lt;=Chart!$F$3),I1052,#N/A)</f>
        <v>#N/A</v>
      </c>
      <c r="AF1052" t="e">
        <f>IF(AND(Q1052&gt;=Chart!$F$2,Q1052&lt;=Chart!$F$3),H1052/100,#N/A)</f>
        <v>#N/A</v>
      </c>
      <c r="AG1052" t="e">
        <f>IF(AND(Q1052&gt;=Chart!$F$2,Q1052&lt;=Chart!$F$3),W1052/100,#N/A)</f>
        <v>#N/A</v>
      </c>
    </row>
    <row r="1053" spans="1:33" x14ac:dyDescent="0.25">
      <c r="A1053">
        <v>1502717400</v>
      </c>
      <c r="B1053">
        <f>INDEX('Daily Data ADJ'!$1:$1048576,MATCH(Calc!$A1053,'Daily Data ADJ'!$A:$A,0),MATCH("SPY, CBOE BZX: Close",'Daily Data ADJ'!$1:$1,0))</f>
        <v>224.09250410000001</v>
      </c>
      <c r="C1053">
        <f>INDEX('Daily Data ADJ'!$1:$1048576,MATCH(Calc!$A1053,'Daily Data ADJ'!$A:$A,0),MATCH("EFFR, FRED: Close",'Daily Data ADJ'!$1:$1,0))</f>
        <v>1.1599999999999999</v>
      </c>
      <c r="D1053" t="str">
        <f>INDEX('Daily Data ADJ'!$1:$1048576,MATCH(Calc!$A1053,'Daily Data ADJ'!$A:$A,1),MATCH("SOFR, FRED: Close",'Daily Data ADJ'!$1:$1,0))</f>
        <v>NaN</v>
      </c>
      <c r="E1053">
        <f>INDEX('Daily Data ADJ'!$1:$1048576,MATCH(Calc!$A1053,'Daily Data ADJ'!$A:$A,0),MATCH("UPRO, CBOE BZX: Close",'Daily Data ADJ'!$1:$1,0))</f>
        <v>17.88564118</v>
      </c>
      <c r="F1053">
        <f>INDEX('Daily Data ADJ'!$1:$1048576,MATCH(Calc!$A1053,'Daily Data ADJ'!$A:$A,0),MATCH("ES1!, CME_MINI: Close",'Daily Data ADJ'!$1:$1,0))</f>
        <v>2463.5</v>
      </c>
      <c r="G1053">
        <f>INDEX('Daily Data ADJ'!$1:$1048576,MATCH(Calc!$A1053,'Daily Data ADJ'!$A:$A,0),MATCH("ES2!, CME_MINI: Close",'Daily Data ADJ'!$1:$1,0))</f>
        <v>2461.5</v>
      </c>
      <c r="H1053">
        <f>INDEX('QUANDL MULTPL SP500_DIV_YIELD_M'!$A:$G,MATCH(Calc!$A1053,'QUANDL MULTPL SP500_DIV_YIELD_M'!$A:$A,1),MATCH('QUANDL MULTPL SP500_DIV_YIELD_M'!$E$1,'QUANDL MULTPL SP500_DIV_YIELD_M'!$A$1:$G$1,0))</f>
        <v>1.94</v>
      </c>
      <c r="I1053" s="5">
        <f t="shared" si="96"/>
        <v>1.6156540273952774E-2</v>
      </c>
      <c r="J1053" s="1">
        <f>A1053/24/60/60+DATE(1970,1,1)</f>
        <v>42961.5625</v>
      </c>
      <c r="K1053" s="3">
        <f t="shared" si="99"/>
        <v>3</v>
      </c>
      <c r="L1053" s="6">
        <f>(1+Chart!$F$4)^(1/(365/K1053))-1</f>
        <v>1.9979165917494157E-4</v>
      </c>
      <c r="M1053" s="6">
        <f t="shared" si="100"/>
        <v>9.479821208313588E-5</v>
      </c>
      <c r="N1053" s="6">
        <f t="shared" si="101"/>
        <v>1.3174083345113274E-4</v>
      </c>
      <c r="O1053">
        <f>O1052*(B1053/B1052)</f>
        <v>224.09250410000149</v>
      </c>
      <c r="P1053">
        <f t="shared" si="97"/>
        <v>2017</v>
      </c>
      <c r="Q1053" s="1">
        <f t="shared" si="98"/>
        <v>42961.5625</v>
      </c>
      <c r="R1053">
        <f>IF(B1054="",R1052,IF(Q1053&gt;=Chart!$F$2,E1053,0))</f>
        <v>0</v>
      </c>
      <c r="S1053">
        <f>IF(B1054="",S1052,IFERROR(IF(AND(R1053&gt;0,R1052=0),R1053,(1+(B1054/B1053-1)*Calc!$Z$1)*S1052),0))</f>
        <v>0</v>
      </c>
      <c r="T1053">
        <f>IF(B1054="",T1052,IFERROR(IF(AND(R1053&gt;0,R1052=0),R1053,(1+(B1054/B1053-1)*Calc!$Z$1-L1054)*T1052),0))</f>
        <v>0</v>
      </c>
      <c r="U1053">
        <f>IF(B1054="",U1052,IFERROR(IF(AND(R1053&gt;0,R1052=0),R1053,(1+(B1054/B1053-1)*Calc!$Z$1-M1054*2)*U1052),0))</f>
        <v>0</v>
      </c>
      <c r="V1053">
        <f>IF(B1054="",V1052,IFERROR(IF(AND(R1053&gt;0,R1052=0),R1053,(1+(B1054/B1053-1)*Calc!$Z$1-N1054*2)*V1052),0))</f>
        <v>0</v>
      </c>
      <c r="W1053">
        <f>IF(ISNUMBER(C1053),C1053,W1052)</f>
        <v>1.1599999999999999</v>
      </c>
      <c r="Y1053" s="1" t="e">
        <f>IF(AND(Q1053&gt;=Chart!$F$2,Q1053&lt;=Chart!$F$3),Q1053,#N/A)</f>
        <v>#N/A</v>
      </c>
      <c r="Z1053" t="e">
        <f>IF(AND(Q1053&gt;=Chart!$F$2,Q1053&lt;=Chart!$F$3),R1053,#N/A)</f>
        <v>#N/A</v>
      </c>
      <c r="AA1053" t="e">
        <f>IF(AND(Q1053&gt;=Chart!$F$2,Q1053&lt;=Chart!$F$3),S1053,#N/A)</f>
        <v>#N/A</v>
      </c>
      <c r="AB1053" t="e">
        <f>IF(AND(Q1053&gt;=Chart!$F$2,Q1053&lt;=Chart!$F$3),T1053,#N/A)</f>
        <v>#N/A</v>
      </c>
      <c r="AC1053" t="e">
        <f>IF(AND(Q1053&gt;=Chart!$F$2,Q1053&lt;=Chart!$F$3),U1053,#N/A)</f>
        <v>#N/A</v>
      </c>
      <c r="AD1053" t="e">
        <f>IF(AND(Q1053&gt;=Chart!$F$2,Q1053&lt;=Chart!$F$3),V1053,#N/A)</f>
        <v>#N/A</v>
      </c>
      <c r="AE1053" t="e">
        <f>IF(AND(Q1053&gt;=Chart!$F$2,Q1053&lt;=Chart!$F$3),I1053,#N/A)</f>
        <v>#N/A</v>
      </c>
      <c r="AF1053" t="e">
        <f>IF(AND(Q1053&gt;=Chart!$F$2,Q1053&lt;=Chart!$F$3),H1053/100,#N/A)</f>
        <v>#N/A</v>
      </c>
      <c r="AG1053" t="e">
        <f>IF(AND(Q1053&gt;=Chart!$F$2,Q1053&lt;=Chart!$F$3),W1053/100,#N/A)</f>
        <v>#N/A</v>
      </c>
    </row>
    <row r="1054" spans="1:33" x14ac:dyDescent="0.25">
      <c r="A1054">
        <v>1502803800</v>
      </c>
      <c r="B1054">
        <f>INDEX('Daily Data ADJ'!$1:$1048576,MATCH(Calc!$A1054,'Daily Data ADJ'!$A:$A,0),MATCH("SPY, CBOE BZX: Close",'Daily Data ADJ'!$1:$1,0))</f>
        <v>224.06523559999999</v>
      </c>
      <c r="C1054">
        <f>INDEX('Daily Data ADJ'!$1:$1048576,MATCH(Calc!$A1054,'Daily Data ADJ'!$A:$A,0),MATCH("EFFR, FRED: Close",'Daily Data ADJ'!$1:$1,0))</f>
        <v>1.1599999999999999</v>
      </c>
      <c r="D1054" t="str">
        <f>INDEX('Daily Data ADJ'!$1:$1048576,MATCH(Calc!$A1054,'Daily Data ADJ'!$A:$A,1),MATCH("SOFR, FRED: Close",'Daily Data ADJ'!$1:$1,0))</f>
        <v>NaN</v>
      </c>
      <c r="E1054">
        <f>INDEX('Daily Data ADJ'!$1:$1048576,MATCH(Calc!$A1054,'Daily Data ADJ'!$A:$A,0),MATCH("UPRO, CBOE BZX: Close",'Daily Data ADJ'!$1:$1,0))</f>
        <v>17.88237054</v>
      </c>
      <c r="F1054">
        <f>INDEX('Daily Data ADJ'!$1:$1048576,MATCH(Calc!$A1054,'Daily Data ADJ'!$A:$A,0),MATCH("ES1!, CME_MINI: Close",'Daily Data ADJ'!$1:$1,0))</f>
        <v>2463.75</v>
      </c>
      <c r="G1054">
        <f>INDEX('Daily Data ADJ'!$1:$1048576,MATCH(Calc!$A1054,'Daily Data ADJ'!$A:$A,0),MATCH("ES2!, CME_MINI: Close",'Daily Data ADJ'!$1:$1,0))</f>
        <v>2461.75</v>
      </c>
      <c r="H1054">
        <f>INDEX('QUANDL MULTPL SP500_DIV_YIELD_M'!$A:$G,MATCH(Calc!$A1054,'QUANDL MULTPL SP500_DIV_YIELD_M'!$A:$A,1),MATCH('QUANDL MULTPL SP500_DIV_YIELD_M'!$E$1,'QUANDL MULTPL SP500_DIV_YIELD_M'!$A$1:$G$1,0))</f>
        <v>1.94</v>
      </c>
      <c r="I1054" s="5">
        <f t="shared" si="96"/>
        <v>1.6156868991332313E-2</v>
      </c>
      <c r="J1054" s="1">
        <f>A1054/24/60/60+DATE(1970,1,1)</f>
        <v>42962.5625</v>
      </c>
      <c r="K1054" s="3">
        <f t="shared" si="99"/>
        <v>1</v>
      </c>
      <c r="L1054" s="6">
        <f>(1+Chart!$F$4)^(1/(365/K1054))-1</f>
        <v>6.6592785027408397E-5</v>
      </c>
      <c r="M1054" s="6">
        <f t="shared" si="100"/>
        <v>3.1598405557886622E-5</v>
      </c>
      <c r="N1054" s="6">
        <f t="shared" si="101"/>
        <v>4.3912569201332019E-5</v>
      </c>
      <c r="O1054">
        <f>O1053*(B1054/B1053)</f>
        <v>224.06523560000147</v>
      </c>
      <c r="P1054">
        <f t="shared" si="97"/>
        <v>2017</v>
      </c>
      <c r="Q1054" s="1">
        <f t="shared" si="98"/>
        <v>42962.5625</v>
      </c>
      <c r="R1054">
        <f>IF(B1055="",R1053,IF(Q1054&gt;=Chart!$F$2,E1054,0))</f>
        <v>0</v>
      </c>
      <c r="S1054">
        <f>IF(B1055="",S1053,IFERROR(IF(AND(R1054&gt;0,R1053=0),R1054,(1+(B1055/B1054-1)*Calc!$Z$1)*S1053),0))</f>
        <v>0</v>
      </c>
      <c r="T1054">
        <f>IF(B1055="",T1053,IFERROR(IF(AND(R1054&gt;0,R1053=0),R1054,(1+(B1055/B1054-1)*Calc!$Z$1-L1055)*T1053),0))</f>
        <v>0</v>
      </c>
      <c r="U1054">
        <f>IF(B1055="",U1053,IFERROR(IF(AND(R1054&gt;0,R1053=0),R1054,(1+(B1055/B1054-1)*Calc!$Z$1-M1055*2)*U1053),0))</f>
        <v>0</v>
      </c>
      <c r="V1054">
        <f>IF(B1055="",V1053,IFERROR(IF(AND(R1054&gt;0,R1053=0),R1054,(1+(B1055/B1054-1)*Calc!$Z$1-N1055*2)*V1053),0))</f>
        <v>0</v>
      </c>
      <c r="W1054">
        <f>IF(ISNUMBER(C1054),C1054,W1053)</f>
        <v>1.1599999999999999</v>
      </c>
      <c r="Y1054" s="1" t="e">
        <f>IF(AND(Q1054&gt;=Chart!$F$2,Q1054&lt;=Chart!$F$3),Q1054,#N/A)</f>
        <v>#N/A</v>
      </c>
      <c r="Z1054" t="e">
        <f>IF(AND(Q1054&gt;=Chart!$F$2,Q1054&lt;=Chart!$F$3),R1054,#N/A)</f>
        <v>#N/A</v>
      </c>
      <c r="AA1054" t="e">
        <f>IF(AND(Q1054&gt;=Chart!$F$2,Q1054&lt;=Chart!$F$3),S1054,#N/A)</f>
        <v>#N/A</v>
      </c>
      <c r="AB1054" t="e">
        <f>IF(AND(Q1054&gt;=Chart!$F$2,Q1054&lt;=Chart!$F$3),T1054,#N/A)</f>
        <v>#N/A</v>
      </c>
      <c r="AC1054" t="e">
        <f>IF(AND(Q1054&gt;=Chart!$F$2,Q1054&lt;=Chart!$F$3),U1054,#N/A)</f>
        <v>#N/A</v>
      </c>
      <c r="AD1054" t="e">
        <f>IF(AND(Q1054&gt;=Chart!$F$2,Q1054&lt;=Chart!$F$3),V1054,#N/A)</f>
        <v>#N/A</v>
      </c>
      <c r="AE1054" t="e">
        <f>IF(AND(Q1054&gt;=Chart!$F$2,Q1054&lt;=Chart!$F$3),I1054,#N/A)</f>
        <v>#N/A</v>
      </c>
      <c r="AF1054" t="e">
        <f>IF(AND(Q1054&gt;=Chart!$F$2,Q1054&lt;=Chart!$F$3),H1054/100,#N/A)</f>
        <v>#N/A</v>
      </c>
      <c r="AG1054" t="e">
        <f>IF(AND(Q1054&gt;=Chart!$F$2,Q1054&lt;=Chart!$F$3),W1054/100,#N/A)</f>
        <v>#N/A</v>
      </c>
    </row>
    <row r="1055" spans="1:33" x14ac:dyDescent="0.25">
      <c r="A1055">
        <v>1502890200</v>
      </c>
      <c r="B1055">
        <f>INDEX('Daily Data ADJ'!$1:$1048576,MATCH(Calc!$A1055,'Daily Data ADJ'!$A:$A,0),MATCH("SPY, CBOE BZX: Close",'Daily Data ADJ'!$1:$1,0))</f>
        <v>224.45608404999999</v>
      </c>
      <c r="C1055">
        <f>INDEX('Daily Data ADJ'!$1:$1048576,MATCH(Calc!$A1055,'Daily Data ADJ'!$A:$A,0),MATCH("EFFR, FRED: Close",'Daily Data ADJ'!$1:$1,0))</f>
        <v>1.1599999999999999</v>
      </c>
      <c r="D1055" t="str">
        <f>INDEX('Daily Data ADJ'!$1:$1048576,MATCH(Calc!$A1055,'Daily Data ADJ'!$A:$A,1),MATCH("SOFR, FRED: Close",'Daily Data ADJ'!$1:$1,0))</f>
        <v>NaN</v>
      </c>
      <c r="E1055">
        <f>INDEX('Daily Data ADJ'!$1:$1048576,MATCH(Calc!$A1055,'Daily Data ADJ'!$A:$A,0),MATCH("UPRO, CBOE BZX: Close",'Daily Data ADJ'!$1:$1,0))</f>
        <v>17.962509610000001</v>
      </c>
      <c r="F1055">
        <f>INDEX('Daily Data ADJ'!$1:$1048576,MATCH(Calc!$A1055,'Daily Data ADJ'!$A:$A,0),MATCH("ES1!, CME_MINI: Close",'Daily Data ADJ'!$1:$1,0))</f>
        <v>2467.5</v>
      </c>
      <c r="G1055">
        <f>INDEX('Daily Data ADJ'!$1:$1048576,MATCH(Calc!$A1055,'Daily Data ADJ'!$A:$A,0),MATCH("ES2!, CME_MINI: Close",'Daily Data ADJ'!$1:$1,0))</f>
        <v>2465.5</v>
      </c>
      <c r="H1055">
        <f>INDEX('QUANDL MULTPL SP500_DIV_YIELD_M'!$A:$G,MATCH(Calc!$A1055,'QUANDL MULTPL SP500_DIV_YIELD_M'!$A:$A,1),MATCH('QUANDL MULTPL SP500_DIV_YIELD_M'!$E$1,'QUANDL MULTPL SP500_DIV_YIELD_M'!$A$1:$G$1,0))</f>
        <v>1.94</v>
      </c>
      <c r="I1055" s="5">
        <f t="shared" si="96"/>
        <v>1.6161791768621009E-2</v>
      </c>
      <c r="J1055" s="1">
        <f>A1055/24/60/60+DATE(1970,1,1)</f>
        <v>42963.5625</v>
      </c>
      <c r="K1055" s="3">
        <f t="shared" si="99"/>
        <v>1</v>
      </c>
      <c r="L1055" s="6">
        <f>(1+Chart!$F$4)^(1/(365/K1055))-1</f>
        <v>6.6592785027408397E-5</v>
      </c>
      <c r="M1055" s="6">
        <f t="shared" si="100"/>
        <v>3.1598405557886622E-5</v>
      </c>
      <c r="N1055" s="6">
        <f t="shared" si="101"/>
        <v>4.3925842369230139E-5</v>
      </c>
      <c r="O1055">
        <f>O1054*(B1055/B1054)</f>
        <v>224.45608405000146</v>
      </c>
      <c r="P1055">
        <f t="shared" si="97"/>
        <v>2017</v>
      </c>
      <c r="Q1055" s="1">
        <f t="shared" si="98"/>
        <v>42963.5625</v>
      </c>
      <c r="R1055">
        <f>IF(B1056="",R1054,IF(Q1055&gt;=Chart!$F$2,E1055,0))</f>
        <v>0</v>
      </c>
      <c r="S1055">
        <f>IF(B1056="",S1054,IFERROR(IF(AND(R1055&gt;0,R1054=0),R1055,(1+(B1056/B1055-1)*Calc!$Z$1)*S1054),0))</f>
        <v>0</v>
      </c>
      <c r="T1055">
        <f>IF(B1056="",T1054,IFERROR(IF(AND(R1055&gt;0,R1054=0),R1055,(1+(B1056/B1055-1)*Calc!$Z$1-L1056)*T1054),0))</f>
        <v>0</v>
      </c>
      <c r="U1055">
        <f>IF(B1056="",U1054,IFERROR(IF(AND(R1055&gt;0,R1054=0),R1055,(1+(B1056/B1055-1)*Calc!$Z$1-M1056*2)*U1054),0))</f>
        <v>0</v>
      </c>
      <c r="V1055">
        <f>IF(B1056="",V1054,IFERROR(IF(AND(R1055&gt;0,R1054=0),R1055,(1+(B1056/B1055-1)*Calc!$Z$1-N1056*2)*V1054),0))</f>
        <v>0</v>
      </c>
      <c r="W1055">
        <f>IF(ISNUMBER(C1055),C1055,W1054)</f>
        <v>1.1599999999999999</v>
      </c>
      <c r="Y1055" s="1" t="e">
        <f>IF(AND(Q1055&gt;=Chart!$F$2,Q1055&lt;=Chart!$F$3),Q1055,#N/A)</f>
        <v>#N/A</v>
      </c>
      <c r="Z1055" t="e">
        <f>IF(AND(Q1055&gt;=Chart!$F$2,Q1055&lt;=Chart!$F$3),R1055,#N/A)</f>
        <v>#N/A</v>
      </c>
      <c r="AA1055" t="e">
        <f>IF(AND(Q1055&gt;=Chart!$F$2,Q1055&lt;=Chart!$F$3),S1055,#N/A)</f>
        <v>#N/A</v>
      </c>
      <c r="AB1055" t="e">
        <f>IF(AND(Q1055&gt;=Chart!$F$2,Q1055&lt;=Chart!$F$3),T1055,#N/A)</f>
        <v>#N/A</v>
      </c>
      <c r="AC1055" t="e">
        <f>IF(AND(Q1055&gt;=Chart!$F$2,Q1055&lt;=Chart!$F$3),U1055,#N/A)</f>
        <v>#N/A</v>
      </c>
      <c r="AD1055" t="e">
        <f>IF(AND(Q1055&gt;=Chart!$F$2,Q1055&lt;=Chart!$F$3),V1055,#N/A)</f>
        <v>#N/A</v>
      </c>
      <c r="AE1055" t="e">
        <f>IF(AND(Q1055&gt;=Chart!$F$2,Q1055&lt;=Chart!$F$3),I1055,#N/A)</f>
        <v>#N/A</v>
      </c>
      <c r="AF1055" t="e">
        <f>IF(AND(Q1055&gt;=Chart!$F$2,Q1055&lt;=Chart!$F$3),H1055/100,#N/A)</f>
        <v>#N/A</v>
      </c>
      <c r="AG1055" t="e">
        <f>IF(AND(Q1055&gt;=Chart!$F$2,Q1055&lt;=Chart!$F$3),W1055/100,#N/A)</f>
        <v>#N/A</v>
      </c>
    </row>
    <row r="1056" spans="1:33" x14ac:dyDescent="0.25">
      <c r="A1056">
        <v>1502976600</v>
      </c>
      <c r="B1056">
        <f>INDEX('Daily Data ADJ'!$1:$1048576,MATCH(Calc!$A1056,'Daily Data ADJ'!$A:$A,0),MATCH("SPY, CBOE BZX: Close",'Daily Data ADJ'!$1:$1,0))</f>
        <v>220.956627</v>
      </c>
      <c r="C1056">
        <f>INDEX('Daily Data ADJ'!$1:$1048576,MATCH(Calc!$A1056,'Daily Data ADJ'!$A:$A,0),MATCH("EFFR, FRED: Close",'Daily Data ADJ'!$1:$1,0))</f>
        <v>1.1599999999999999</v>
      </c>
      <c r="D1056" t="str">
        <f>INDEX('Daily Data ADJ'!$1:$1048576,MATCH(Calc!$A1056,'Daily Data ADJ'!$A:$A,1),MATCH("SOFR, FRED: Close",'Daily Data ADJ'!$1:$1,0))</f>
        <v>NaN</v>
      </c>
      <c r="E1056">
        <f>INDEX('Daily Data ADJ'!$1:$1048576,MATCH(Calc!$A1056,'Daily Data ADJ'!$A:$A,0),MATCH("UPRO, CBOE BZX: Close",'Daily Data ADJ'!$1:$1,0))</f>
        <v>17.131684100000001</v>
      </c>
      <c r="F1056">
        <f>INDEX('Daily Data ADJ'!$1:$1048576,MATCH(Calc!$A1056,'Daily Data ADJ'!$A:$A,0),MATCH("ES1!, CME_MINI: Close",'Daily Data ADJ'!$1:$1,0))</f>
        <v>2429.5</v>
      </c>
      <c r="G1056">
        <f>INDEX('Daily Data ADJ'!$1:$1048576,MATCH(Calc!$A1056,'Daily Data ADJ'!$A:$A,0),MATCH("ES2!, CME_MINI: Close",'Daily Data ADJ'!$1:$1,0))</f>
        <v>2427.5</v>
      </c>
      <c r="H1056">
        <f>INDEX('QUANDL MULTPL SP500_DIV_YIELD_M'!$A:$G,MATCH(Calc!$A1056,'QUANDL MULTPL SP500_DIV_YIELD_M'!$A:$A,1),MATCH('QUANDL MULTPL SP500_DIV_YIELD_M'!$E$1,'QUANDL MULTPL SP500_DIV_YIELD_M'!$A$1:$G$1,0))</f>
        <v>1.94</v>
      </c>
      <c r="I1056" s="5">
        <f t="shared" si="96"/>
        <v>1.6111205250255473E-2</v>
      </c>
      <c r="J1056" s="1">
        <f>A1056/24/60/60+DATE(1970,1,1)</f>
        <v>42964.5625</v>
      </c>
      <c r="K1056" s="3">
        <f t="shared" si="99"/>
        <v>1</v>
      </c>
      <c r="L1056" s="6">
        <f>(1+Chart!$F$4)^(1/(365/K1056))-1</f>
        <v>6.6592785027408397E-5</v>
      </c>
      <c r="M1056" s="6">
        <f t="shared" si="100"/>
        <v>3.1598405557886622E-5</v>
      </c>
      <c r="N1056" s="6">
        <f t="shared" si="101"/>
        <v>4.3789444080788442E-5</v>
      </c>
      <c r="O1056">
        <f>O1055*(B1056/B1055)</f>
        <v>220.95662700000145</v>
      </c>
      <c r="P1056">
        <f t="shared" si="97"/>
        <v>2017</v>
      </c>
      <c r="Q1056" s="1">
        <f t="shared" si="98"/>
        <v>42964.5625</v>
      </c>
      <c r="R1056">
        <f>IF(B1057="",R1055,IF(Q1056&gt;=Chart!$F$2,E1056,0))</f>
        <v>0</v>
      </c>
      <c r="S1056">
        <f>IF(B1057="",S1055,IFERROR(IF(AND(R1056&gt;0,R1055=0),R1056,(1+(B1057/B1056-1)*Calc!$Z$1)*S1055),0))</f>
        <v>0</v>
      </c>
      <c r="T1056">
        <f>IF(B1057="",T1055,IFERROR(IF(AND(R1056&gt;0,R1055=0),R1056,(1+(B1057/B1056-1)*Calc!$Z$1-L1057)*T1055),0))</f>
        <v>0</v>
      </c>
      <c r="U1056">
        <f>IF(B1057="",U1055,IFERROR(IF(AND(R1056&gt;0,R1055=0),R1056,(1+(B1057/B1056-1)*Calc!$Z$1-M1057*2)*U1055),0))</f>
        <v>0</v>
      </c>
      <c r="V1056">
        <f>IF(B1057="",V1055,IFERROR(IF(AND(R1056&gt;0,R1055=0),R1056,(1+(B1057/B1056-1)*Calc!$Z$1-N1057*2)*V1055),0))</f>
        <v>0</v>
      </c>
      <c r="W1056">
        <f>IF(ISNUMBER(C1056),C1056,W1055)</f>
        <v>1.1599999999999999</v>
      </c>
      <c r="Y1056" s="1" t="e">
        <f>IF(AND(Q1056&gt;=Chart!$F$2,Q1056&lt;=Chart!$F$3),Q1056,#N/A)</f>
        <v>#N/A</v>
      </c>
      <c r="Z1056" t="e">
        <f>IF(AND(Q1056&gt;=Chart!$F$2,Q1056&lt;=Chart!$F$3),R1056,#N/A)</f>
        <v>#N/A</v>
      </c>
      <c r="AA1056" t="e">
        <f>IF(AND(Q1056&gt;=Chart!$F$2,Q1056&lt;=Chart!$F$3),S1056,#N/A)</f>
        <v>#N/A</v>
      </c>
      <c r="AB1056" t="e">
        <f>IF(AND(Q1056&gt;=Chart!$F$2,Q1056&lt;=Chart!$F$3),T1056,#N/A)</f>
        <v>#N/A</v>
      </c>
      <c r="AC1056" t="e">
        <f>IF(AND(Q1056&gt;=Chart!$F$2,Q1056&lt;=Chart!$F$3),U1056,#N/A)</f>
        <v>#N/A</v>
      </c>
      <c r="AD1056" t="e">
        <f>IF(AND(Q1056&gt;=Chart!$F$2,Q1056&lt;=Chart!$F$3),V1056,#N/A)</f>
        <v>#N/A</v>
      </c>
      <c r="AE1056" t="e">
        <f>IF(AND(Q1056&gt;=Chart!$F$2,Q1056&lt;=Chart!$F$3),I1056,#N/A)</f>
        <v>#N/A</v>
      </c>
      <c r="AF1056" t="e">
        <f>IF(AND(Q1056&gt;=Chart!$F$2,Q1056&lt;=Chart!$F$3),H1056/100,#N/A)</f>
        <v>#N/A</v>
      </c>
      <c r="AG1056" t="e">
        <f>IF(AND(Q1056&gt;=Chart!$F$2,Q1056&lt;=Chart!$F$3),W1056/100,#N/A)</f>
        <v>#N/A</v>
      </c>
    </row>
    <row r="1057" spans="1:33" x14ac:dyDescent="0.25">
      <c r="A1057">
        <v>1503063000</v>
      </c>
      <c r="B1057">
        <f>INDEX('Daily Data ADJ'!$1:$1048576,MATCH(Calc!$A1057,'Daily Data ADJ'!$A:$A,0),MATCH("SPY, CBOE BZX: Close",'Daily Data ADJ'!$1:$1,0))</f>
        <v>220.61122605</v>
      </c>
      <c r="C1057">
        <f>INDEX('Daily Data ADJ'!$1:$1048576,MATCH(Calc!$A1057,'Daily Data ADJ'!$A:$A,0),MATCH("EFFR, FRED: Close",'Daily Data ADJ'!$1:$1,0))</f>
        <v>1.1599999999999999</v>
      </c>
      <c r="D1057" t="str">
        <f>INDEX('Daily Data ADJ'!$1:$1048576,MATCH(Calc!$A1057,'Daily Data ADJ'!$A:$A,1),MATCH("SOFR, FRED: Close",'Daily Data ADJ'!$1:$1,0))</f>
        <v>NaN</v>
      </c>
      <c r="E1057">
        <f>INDEX('Daily Data ADJ'!$1:$1048576,MATCH(Calc!$A1057,'Daily Data ADJ'!$A:$A,0),MATCH("UPRO, CBOE BZX: Close",'Daily Data ADJ'!$1:$1,0))</f>
        <v>17.035190830000001</v>
      </c>
      <c r="F1057">
        <f>INDEX('Daily Data ADJ'!$1:$1048576,MATCH(Calc!$A1057,'Daily Data ADJ'!$A:$A,0),MATCH("ES1!, CME_MINI: Close",'Daily Data ADJ'!$1:$1,0))</f>
        <v>2426.75</v>
      </c>
      <c r="G1057">
        <f>INDEX('Daily Data ADJ'!$1:$1048576,MATCH(Calc!$A1057,'Daily Data ADJ'!$A:$A,0),MATCH("ES2!, CME_MINI: Close",'Daily Data ADJ'!$1:$1,0))</f>
        <v>2424.75</v>
      </c>
      <c r="H1057">
        <f>INDEX('QUANDL MULTPL SP500_DIV_YIELD_M'!$A:$G,MATCH(Calc!$A1057,'QUANDL MULTPL SP500_DIV_YIELD_M'!$A:$A,1),MATCH('QUANDL MULTPL SP500_DIV_YIELD_M'!$E$1,'QUANDL MULTPL SP500_DIV_YIELD_M'!$A$1:$G$1,0))</f>
        <v>1.94</v>
      </c>
      <c r="I1057" s="5">
        <f t="shared" si="96"/>
        <v>1.6107482986560201E-2</v>
      </c>
      <c r="J1057" s="1">
        <f>A1057/24/60/60+DATE(1970,1,1)</f>
        <v>42965.5625</v>
      </c>
      <c r="K1057" s="3">
        <f t="shared" si="99"/>
        <v>1</v>
      </c>
      <c r="L1057" s="6">
        <f>(1+Chart!$F$4)^(1/(365/K1057))-1</f>
        <v>6.6592785027408397E-5</v>
      </c>
      <c r="M1057" s="6">
        <f t="shared" si="100"/>
        <v>3.1598405557886622E-5</v>
      </c>
      <c r="N1057" s="6">
        <f t="shared" si="101"/>
        <v>4.3779407336907994E-5</v>
      </c>
      <c r="O1057">
        <f>O1056*(B1057/B1056)</f>
        <v>220.61122605000145</v>
      </c>
      <c r="P1057">
        <f t="shared" si="97"/>
        <v>2017</v>
      </c>
      <c r="Q1057" s="1">
        <f t="shared" si="98"/>
        <v>42965.5625</v>
      </c>
      <c r="R1057">
        <f>IF(B1058="",R1056,IF(Q1057&gt;=Chart!$F$2,E1057,0))</f>
        <v>0</v>
      </c>
      <c r="S1057">
        <f>IF(B1058="",S1056,IFERROR(IF(AND(R1057&gt;0,R1056=0),R1057,(1+(B1058/B1057-1)*Calc!$Z$1)*S1056),0))</f>
        <v>0</v>
      </c>
      <c r="T1057">
        <f>IF(B1058="",T1056,IFERROR(IF(AND(R1057&gt;0,R1056=0),R1057,(1+(B1058/B1057-1)*Calc!$Z$1-L1058)*T1056),0))</f>
        <v>0</v>
      </c>
      <c r="U1057">
        <f>IF(B1058="",U1056,IFERROR(IF(AND(R1057&gt;0,R1056=0),R1057,(1+(B1058/B1057-1)*Calc!$Z$1-M1058*2)*U1056),0))</f>
        <v>0</v>
      </c>
      <c r="V1057">
        <f>IF(B1058="",V1056,IFERROR(IF(AND(R1057&gt;0,R1056=0),R1057,(1+(B1058/B1057-1)*Calc!$Z$1-N1058*2)*V1056),0))</f>
        <v>0</v>
      </c>
      <c r="W1057">
        <f>IF(ISNUMBER(C1057),C1057,W1056)</f>
        <v>1.1599999999999999</v>
      </c>
      <c r="Y1057" s="1" t="e">
        <f>IF(AND(Q1057&gt;=Chart!$F$2,Q1057&lt;=Chart!$F$3),Q1057,#N/A)</f>
        <v>#N/A</v>
      </c>
      <c r="Z1057" t="e">
        <f>IF(AND(Q1057&gt;=Chart!$F$2,Q1057&lt;=Chart!$F$3),R1057,#N/A)</f>
        <v>#N/A</v>
      </c>
      <c r="AA1057" t="e">
        <f>IF(AND(Q1057&gt;=Chart!$F$2,Q1057&lt;=Chart!$F$3),S1057,#N/A)</f>
        <v>#N/A</v>
      </c>
      <c r="AB1057" t="e">
        <f>IF(AND(Q1057&gt;=Chart!$F$2,Q1057&lt;=Chart!$F$3),T1057,#N/A)</f>
        <v>#N/A</v>
      </c>
      <c r="AC1057" t="e">
        <f>IF(AND(Q1057&gt;=Chart!$F$2,Q1057&lt;=Chart!$F$3),U1057,#N/A)</f>
        <v>#N/A</v>
      </c>
      <c r="AD1057" t="e">
        <f>IF(AND(Q1057&gt;=Chart!$F$2,Q1057&lt;=Chart!$F$3),V1057,#N/A)</f>
        <v>#N/A</v>
      </c>
      <c r="AE1057" t="e">
        <f>IF(AND(Q1057&gt;=Chart!$F$2,Q1057&lt;=Chart!$F$3),I1057,#N/A)</f>
        <v>#N/A</v>
      </c>
      <c r="AF1057" t="e">
        <f>IF(AND(Q1057&gt;=Chart!$F$2,Q1057&lt;=Chart!$F$3),H1057/100,#N/A)</f>
        <v>#N/A</v>
      </c>
      <c r="AG1057" t="e">
        <f>IF(AND(Q1057&gt;=Chart!$F$2,Q1057&lt;=Chart!$F$3),W1057/100,#N/A)</f>
        <v>#N/A</v>
      </c>
    </row>
    <row r="1058" spans="1:33" x14ac:dyDescent="0.25">
      <c r="A1058">
        <v>1503322200</v>
      </c>
      <c r="B1058">
        <f>INDEX('Daily Data ADJ'!$1:$1048576,MATCH(Calc!$A1058,'Daily Data ADJ'!$A:$A,0),MATCH("SPY, CBOE BZX: Close",'Daily Data ADJ'!$1:$1,0))</f>
        <v>220.78392653</v>
      </c>
      <c r="C1058">
        <f>INDEX('Daily Data ADJ'!$1:$1048576,MATCH(Calc!$A1058,'Daily Data ADJ'!$A:$A,0),MATCH("EFFR, FRED: Close",'Daily Data ADJ'!$1:$1,0))</f>
        <v>1.1599999999999999</v>
      </c>
      <c r="D1058" t="str">
        <f>INDEX('Daily Data ADJ'!$1:$1048576,MATCH(Calc!$A1058,'Daily Data ADJ'!$A:$A,1),MATCH("SOFR, FRED: Close",'Daily Data ADJ'!$1:$1,0))</f>
        <v>NaN</v>
      </c>
      <c r="E1058">
        <f>INDEX('Daily Data ADJ'!$1:$1048576,MATCH(Calc!$A1058,'Daily Data ADJ'!$A:$A,0),MATCH("UPRO, CBOE BZX: Close",'Daily Data ADJ'!$1:$1,0))</f>
        <v>17.087526010000001</v>
      </c>
      <c r="F1058">
        <f>INDEX('Daily Data ADJ'!$1:$1048576,MATCH(Calc!$A1058,'Daily Data ADJ'!$A:$A,0),MATCH("ES1!, CME_MINI: Close",'Daily Data ADJ'!$1:$1,0))</f>
        <v>2428</v>
      </c>
      <c r="G1058">
        <f>INDEX('Daily Data ADJ'!$1:$1048576,MATCH(Calc!$A1058,'Daily Data ADJ'!$A:$A,0),MATCH("ES2!, CME_MINI: Close",'Daily Data ADJ'!$1:$1,0))</f>
        <v>2426</v>
      </c>
      <c r="H1058">
        <f>INDEX('QUANDL MULTPL SP500_DIV_YIELD_M'!$A:$G,MATCH(Calc!$A1058,'QUANDL MULTPL SP500_DIV_YIELD_M'!$A:$A,1),MATCH('QUANDL MULTPL SP500_DIV_YIELD_M'!$E$1,'QUANDL MULTPL SP500_DIV_YIELD_M'!$A$1:$G$1,0))</f>
        <v>1.94</v>
      </c>
      <c r="I1058" s="5">
        <f t="shared" si="96"/>
        <v>1.6109175968577555E-2</v>
      </c>
      <c r="J1058" s="1">
        <f>A1058/24/60/60+DATE(1970,1,1)</f>
        <v>42968.5625</v>
      </c>
      <c r="K1058" s="3">
        <f t="shared" si="99"/>
        <v>3</v>
      </c>
      <c r="L1058" s="6">
        <f>(1+Chart!$F$4)^(1/(365/K1058))-1</f>
        <v>1.9979165917494157E-4</v>
      </c>
      <c r="M1058" s="6">
        <f t="shared" si="100"/>
        <v>9.479821208313588E-5</v>
      </c>
      <c r="N1058" s="6">
        <f t="shared" si="101"/>
        <v>1.313576681305495E-4</v>
      </c>
      <c r="O1058">
        <f>O1057*(B1058/B1057)</f>
        <v>220.78392653000145</v>
      </c>
      <c r="P1058">
        <f t="shared" si="97"/>
        <v>2017</v>
      </c>
      <c r="Q1058" s="1">
        <f t="shared" si="98"/>
        <v>42968.5625</v>
      </c>
      <c r="R1058">
        <f>IF(B1059="",R1057,IF(Q1058&gt;=Chart!$F$2,E1058,0))</f>
        <v>0</v>
      </c>
      <c r="S1058">
        <f>IF(B1059="",S1057,IFERROR(IF(AND(R1058&gt;0,R1057=0),R1058,(1+(B1059/B1058-1)*Calc!$Z$1)*S1057),0))</f>
        <v>0</v>
      </c>
      <c r="T1058">
        <f>IF(B1059="",T1057,IFERROR(IF(AND(R1058&gt;0,R1057=0),R1058,(1+(B1059/B1058-1)*Calc!$Z$1-L1059)*T1057),0))</f>
        <v>0</v>
      </c>
      <c r="U1058">
        <f>IF(B1059="",U1057,IFERROR(IF(AND(R1058&gt;0,R1057=0),R1058,(1+(B1059/B1058-1)*Calc!$Z$1-M1059*2)*U1057),0))</f>
        <v>0</v>
      </c>
      <c r="V1058">
        <f>IF(B1059="",V1057,IFERROR(IF(AND(R1058&gt;0,R1057=0),R1058,(1+(B1059/B1058-1)*Calc!$Z$1-N1059*2)*V1057),0))</f>
        <v>0</v>
      </c>
      <c r="W1058">
        <f>IF(ISNUMBER(C1058),C1058,W1057)</f>
        <v>1.1599999999999999</v>
      </c>
      <c r="Y1058" s="1" t="e">
        <f>IF(AND(Q1058&gt;=Chart!$F$2,Q1058&lt;=Chart!$F$3),Q1058,#N/A)</f>
        <v>#N/A</v>
      </c>
      <c r="Z1058" t="e">
        <f>IF(AND(Q1058&gt;=Chart!$F$2,Q1058&lt;=Chart!$F$3),R1058,#N/A)</f>
        <v>#N/A</v>
      </c>
      <c r="AA1058" t="e">
        <f>IF(AND(Q1058&gt;=Chart!$F$2,Q1058&lt;=Chart!$F$3),S1058,#N/A)</f>
        <v>#N/A</v>
      </c>
      <c r="AB1058" t="e">
        <f>IF(AND(Q1058&gt;=Chart!$F$2,Q1058&lt;=Chart!$F$3),T1058,#N/A)</f>
        <v>#N/A</v>
      </c>
      <c r="AC1058" t="e">
        <f>IF(AND(Q1058&gt;=Chart!$F$2,Q1058&lt;=Chart!$F$3),U1058,#N/A)</f>
        <v>#N/A</v>
      </c>
      <c r="AD1058" t="e">
        <f>IF(AND(Q1058&gt;=Chart!$F$2,Q1058&lt;=Chart!$F$3),V1058,#N/A)</f>
        <v>#N/A</v>
      </c>
      <c r="AE1058" t="e">
        <f>IF(AND(Q1058&gt;=Chart!$F$2,Q1058&lt;=Chart!$F$3),I1058,#N/A)</f>
        <v>#N/A</v>
      </c>
      <c r="AF1058" t="e">
        <f>IF(AND(Q1058&gt;=Chart!$F$2,Q1058&lt;=Chart!$F$3),H1058/100,#N/A)</f>
        <v>#N/A</v>
      </c>
      <c r="AG1058" t="e">
        <f>IF(AND(Q1058&gt;=Chart!$F$2,Q1058&lt;=Chart!$F$3),W1058/100,#N/A)</f>
        <v>#N/A</v>
      </c>
    </row>
    <row r="1059" spans="1:33" x14ac:dyDescent="0.25">
      <c r="A1059">
        <v>1503408600</v>
      </c>
      <c r="B1059">
        <f>INDEX('Daily Data ADJ'!$1:$1048576,MATCH(Calc!$A1059,'Daily Data ADJ'!$A:$A,0),MATCH("SPY, CBOE BZX: Close",'Daily Data ADJ'!$1:$1,0))</f>
        <v>223.09265923000001</v>
      </c>
      <c r="C1059">
        <f>INDEX('Daily Data ADJ'!$1:$1048576,MATCH(Calc!$A1059,'Daily Data ADJ'!$A:$A,0),MATCH("EFFR, FRED: Close",'Daily Data ADJ'!$1:$1,0))</f>
        <v>1.1599999999999999</v>
      </c>
      <c r="D1059" t="str">
        <f>INDEX('Daily Data ADJ'!$1:$1048576,MATCH(Calc!$A1059,'Daily Data ADJ'!$A:$A,1),MATCH("SOFR, FRED: Close",'Daily Data ADJ'!$1:$1,0))</f>
        <v>NaN</v>
      </c>
      <c r="E1059">
        <f>INDEX('Daily Data ADJ'!$1:$1048576,MATCH(Calc!$A1059,'Daily Data ADJ'!$A:$A,0),MATCH("UPRO, CBOE BZX: Close",'Daily Data ADJ'!$1:$1,0))</f>
        <v>17.591254939999999</v>
      </c>
      <c r="F1059">
        <f>INDEX('Daily Data ADJ'!$1:$1048576,MATCH(Calc!$A1059,'Daily Data ADJ'!$A:$A,0),MATCH("ES1!, CME_MINI: Close",'Daily Data ADJ'!$1:$1,0))</f>
        <v>2452.75</v>
      </c>
      <c r="G1059">
        <f>INDEX('Daily Data ADJ'!$1:$1048576,MATCH(Calc!$A1059,'Daily Data ADJ'!$A:$A,0),MATCH("ES2!, CME_MINI: Close",'Daily Data ADJ'!$1:$1,0))</f>
        <v>2450.75</v>
      </c>
      <c r="H1059">
        <f>INDEX('QUANDL MULTPL SP500_DIV_YIELD_M'!$A:$G,MATCH(Calc!$A1059,'QUANDL MULTPL SP500_DIV_YIELD_M'!$A:$A,1),MATCH('QUANDL MULTPL SP500_DIV_YIELD_M'!$E$1,'QUANDL MULTPL SP500_DIV_YIELD_M'!$A$1:$G$1,0))</f>
        <v>1.94</v>
      </c>
      <c r="I1059" s="5">
        <f t="shared" si="96"/>
        <v>1.6142342112810987E-2</v>
      </c>
      <c r="J1059" s="1">
        <f>A1059/24/60/60+DATE(1970,1,1)</f>
        <v>42969.5625</v>
      </c>
      <c r="K1059" s="3">
        <f t="shared" si="99"/>
        <v>1</v>
      </c>
      <c r="L1059" s="6">
        <f>(1+Chart!$F$4)^(1/(365/K1059))-1</f>
        <v>6.6592785027408397E-5</v>
      </c>
      <c r="M1059" s="6">
        <f t="shared" si="100"/>
        <v>3.1598405557886622E-5</v>
      </c>
      <c r="N1059" s="6">
        <f t="shared" si="101"/>
        <v>4.3873400348948266E-5</v>
      </c>
      <c r="O1059">
        <f>O1058*(B1059/B1058)</f>
        <v>223.09265923000146</v>
      </c>
      <c r="P1059">
        <f t="shared" si="97"/>
        <v>2017</v>
      </c>
      <c r="Q1059" s="1">
        <f t="shared" si="98"/>
        <v>42969.5625</v>
      </c>
      <c r="R1059">
        <f>IF(B1060="",R1058,IF(Q1059&gt;=Chart!$F$2,E1059,0))</f>
        <v>0</v>
      </c>
      <c r="S1059">
        <f>IF(B1060="",S1058,IFERROR(IF(AND(R1059&gt;0,R1058=0),R1059,(1+(B1060/B1059-1)*Calc!$Z$1)*S1058),0))</f>
        <v>0</v>
      </c>
      <c r="T1059">
        <f>IF(B1060="",T1058,IFERROR(IF(AND(R1059&gt;0,R1058=0),R1059,(1+(B1060/B1059-1)*Calc!$Z$1-L1060)*T1058),0))</f>
        <v>0</v>
      </c>
      <c r="U1059">
        <f>IF(B1060="",U1058,IFERROR(IF(AND(R1059&gt;0,R1058=0),R1059,(1+(B1060/B1059-1)*Calc!$Z$1-M1060*2)*U1058),0))</f>
        <v>0</v>
      </c>
      <c r="V1059">
        <f>IF(B1060="",V1058,IFERROR(IF(AND(R1059&gt;0,R1058=0),R1059,(1+(B1060/B1059-1)*Calc!$Z$1-N1060*2)*V1058),0))</f>
        <v>0</v>
      </c>
      <c r="W1059">
        <f>IF(ISNUMBER(C1059),C1059,W1058)</f>
        <v>1.1599999999999999</v>
      </c>
      <c r="Y1059" s="1" t="e">
        <f>IF(AND(Q1059&gt;=Chart!$F$2,Q1059&lt;=Chart!$F$3),Q1059,#N/A)</f>
        <v>#N/A</v>
      </c>
      <c r="Z1059" t="e">
        <f>IF(AND(Q1059&gt;=Chart!$F$2,Q1059&lt;=Chart!$F$3),R1059,#N/A)</f>
        <v>#N/A</v>
      </c>
      <c r="AA1059" t="e">
        <f>IF(AND(Q1059&gt;=Chart!$F$2,Q1059&lt;=Chart!$F$3),S1059,#N/A)</f>
        <v>#N/A</v>
      </c>
      <c r="AB1059" t="e">
        <f>IF(AND(Q1059&gt;=Chart!$F$2,Q1059&lt;=Chart!$F$3),T1059,#N/A)</f>
        <v>#N/A</v>
      </c>
      <c r="AC1059" t="e">
        <f>IF(AND(Q1059&gt;=Chart!$F$2,Q1059&lt;=Chart!$F$3),U1059,#N/A)</f>
        <v>#N/A</v>
      </c>
      <c r="AD1059" t="e">
        <f>IF(AND(Q1059&gt;=Chart!$F$2,Q1059&lt;=Chart!$F$3),V1059,#N/A)</f>
        <v>#N/A</v>
      </c>
      <c r="AE1059" t="e">
        <f>IF(AND(Q1059&gt;=Chart!$F$2,Q1059&lt;=Chart!$F$3),I1059,#N/A)</f>
        <v>#N/A</v>
      </c>
      <c r="AF1059" t="e">
        <f>IF(AND(Q1059&gt;=Chart!$F$2,Q1059&lt;=Chart!$F$3),H1059/100,#N/A)</f>
        <v>#N/A</v>
      </c>
      <c r="AG1059" t="e">
        <f>IF(AND(Q1059&gt;=Chart!$F$2,Q1059&lt;=Chart!$F$3),W1059/100,#N/A)</f>
        <v>#N/A</v>
      </c>
    </row>
    <row r="1060" spans="1:33" x14ac:dyDescent="0.25">
      <c r="A1060">
        <v>1503495000</v>
      </c>
      <c r="B1060">
        <f>INDEX('Daily Data ADJ'!$1:$1048576,MATCH(Calc!$A1060,'Daily Data ADJ'!$A:$A,0),MATCH("SPY, CBOE BZX: Close",'Daily Data ADJ'!$1:$1,0))</f>
        <v>222.29278332999999</v>
      </c>
      <c r="C1060">
        <f>INDEX('Daily Data ADJ'!$1:$1048576,MATCH(Calc!$A1060,'Daily Data ADJ'!$A:$A,0),MATCH("EFFR, FRED: Close",'Daily Data ADJ'!$1:$1,0))</f>
        <v>1.1599999999999999</v>
      </c>
      <c r="D1060" t="str">
        <f>INDEX('Daily Data ADJ'!$1:$1048576,MATCH(Calc!$A1060,'Daily Data ADJ'!$A:$A,1),MATCH("SOFR, FRED: Close",'Daily Data ADJ'!$1:$1,0))</f>
        <v>NaN</v>
      </c>
      <c r="E1060">
        <f>INDEX('Daily Data ADJ'!$1:$1048576,MATCH(Calc!$A1060,'Daily Data ADJ'!$A:$A,0),MATCH("UPRO, CBOE BZX: Close",'Daily Data ADJ'!$1:$1,0))</f>
        <v>17.416258410000001</v>
      </c>
      <c r="F1060">
        <f>INDEX('Daily Data ADJ'!$1:$1048576,MATCH(Calc!$A1060,'Daily Data ADJ'!$A:$A,0),MATCH("ES1!, CME_MINI: Close",'Daily Data ADJ'!$1:$1,0))</f>
        <v>2441.5</v>
      </c>
      <c r="G1060">
        <f>INDEX('Daily Data ADJ'!$1:$1048576,MATCH(Calc!$A1060,'Daily Data ADJ'!$A:$A,0),MATCH("ES2!, CME_MINI: Close",'Daily Data ADJ'!$1:$1,0))</f>
        <v>2439.5</v>
      </c>
      <c r="H1060">
        <f>INDEX('QUANDL MULTPL SP500_DIV_YIELD_M'!$A:$G,MATCH(Calc!$A1060,'QUANDL MULTPL SP500_DIV_YIELD_M'!$A:$A,1),MATCH('QUANDL MULTPL SP500_DIV_YIELD_M'!$E$1,'QUANDL MULTPL SP500_DIV_YIELD_M'!$A$1:$G$1,0))</f>
        <v>1.94</v>
      </c>
      <c r="I1060" s="5">
        <f t="shared" si="96"/>
        <v>1.6127349848588685E-2</v>
      </c>
      <c r="J1060" s="1">
        <f>A1060/24/60/60+DATE(1970,1,1)</f>
        <v>42970.5625</v>
      </c>
      <c r="K1060" s="3">
        <f t="shared" si="99"/>
        <v>1</v>
      </c>
      <c r="L1060" s="6">
        <f>(1+Chart!$F$4)^(1/(365/K1060))-1</f>
        <v>6.6592785027408397E-5</v>
      </c>
      <c r="M1060" s="6">
        <f t="shared" si="100"/>
        <v>3.1598405557886622E-5</v>
      </c>
      <c r="N1060" s="6">
        <f t="shared" si="101"/>
        <v>4.3832976090341091E-5</v>
      </c>
      <c r="O1060">
        <f>O1059*(B1060/B1059)</f>
        <v>222.29278333000144</v>
      </c>
      <c r="P1060">
        <f t="shared" si="97"/>
        <v>2017</v>
      </c>
      <c r="Q1060" s="1">
        <f t="shared" si="98"/>
        <v>42970.5625</v>
      </c>
      <c r="R1060">
        <f>IF(B1061="",R1059,IF(Q1060&gt;=Chart!$F$2,E1060,0))</f>
        <v>0</v>
      </c>
      <c r="S1060">
        <f>IF(B1061="",S1059,IFERROR(IF(AND(R1060&gt;0,R1059=0),R1060,(1+(B1061/B1060-1)*Calc!$Z$1)*S1059),0))</f>
        <v>0</v>
      </c>
      <c r="T1060">
        <f>IF(B1061="",T1059,IFERROR(IF(AND(R1060&gt;0,R1059=0),R1060,(1+(B1061/B1060-1)*Calc!$Z$1-L1061)*T1059),0))</f>
        <v>0</v>
      </c>
      <c r="U1060">
        <f>IF(B1061="",U1059,IFERROR(IF(AND(R1060&gt;0,R1059=0),R1060,(1+(B1061/B1060-1)*Calc!$Z$1-M1061*2)*U1059),0))</f>
        <v>0</v>
      </c>
      <c r="V1060">
        <f>IF(B1061="",V1059,IFERROR(IF(AND(R1060&gt;0,R1059=0),R1060,(1+(B1061/B1060-1)*Calc!$Z$1-N1061*2)*V1059),0))</f>
        <v>0</v>
      </c>
      <c r="W1060">
        <f>IF(ISNUMBER(C1060),C1060,W1059)</f>
        <v>1.1599999999999999</v>
      </c>
      <c r="Y1060" s="1" t="e">
        <f>IF(AND(Q1060&gt;=Chart!$F$2,Q1060&lt;=Chart!$F$3),Q1060,#N/A)</f>
        <v>#N/A</v>
      </c>
      <c r="Z1060" t="e">
        <f>IF(AND(Q1060&gt;=Chart!$F$2,Q1060&lt;=Chart!$F$3),R1060,#N/A)</f>
        <v>#N/A</v>
      </c>
      <c r="AA1060" t="e">
        <f>IF(AND(Q1060&gt;=Chart!$F$2,Q1060&lt;=Chart!$F$3),S1060,#N/A)</f>
        <v>#N/A</v>
      </c>
      <c r="AB1060" t="e">
        <f>IF(AND(Q1060&gt;=Chart!$F$2,Q1060&lt;=Chart!$F$3),T1060,#N/A)</f>
        <v>#N/A</v>
      </c>
      <c r="AC1060" t="e">
        <f>IF(AND(Q1060&gt;=Chart!$F$2,Q1060&lt;=Chart!$F$3),U1060,#N/A)</f>
        <v>#N/A</v>
      </c>
      <c r="AD1060" t="e">
        <f>IF(AND(Q1060&gt;=Chart!$F$2,Q1060&lt;=Chart!$F$3),V1060,#N/A)</f>
        <v>#N/A</v>
      </c>
      <c r="AE1060" t="e">
        <f>IF(AND(Q1060&gt;=Chart!$F$2,Q1060&lt;=Chart!$F$3),I1060,#N/A)</f>
        <v>#N/A</v>
      </c>
      <c r="AF1060" t="e">
        <f>IF(AND(Q1060&gt;=Chart!$F$2,Q1060&lt;=Chart!$F$3),H1060/100,#N/A)</f>
        <v>#N/A</v>
      </c>
      <c r="AG1060" t="e">
        <f>IF(AND(Q1060&gt;=Chart!$F$2,Q1060&lt;=Chart!$F$3),W1060/100,#N/A)</f>
        <v>#N/A</v>
      </c>
    </row>
    <row r="1061" spans="1:33" x14ac:dyDescent="0.25">
      <c r="A1061">
        <v>1503581400</v>
      </c>
      <c r="B1061">
        <f>INDEX('Daily Data ADJ'!$1:$1048576,MATCH(Calc!$A1061,'Daily Data ADJ'!$A:$A,0),MATCH("SPY, CBOE BZX: Close",'Daily Data ADJ'!$1:$1,0))</f>
        <v>221.77468189999999</v>
      </c>
      <c r="C1061">
        <f>INDEX('Daily Data ADJ'!$1:$1048576,MATCH(Calc!$A1061,'Daily Data ADJ'!$A:$A,0),MATCH("EFFR, FRED: Close",'Daily Data ADJ'!$1:$1,0))</f>
        <v>1.1599999999999999</v>
      </c>
      <c r="D1061" t="str">
        <f>INDEX('Daily Data ADJ'!$1:$1048576,MATCH(Calc!$A1061,'Daily Data ADJ'!$A:$A,1),MATCH("SOFR, FRED: Close",'Daily Data ADJ'!$1:$1,0))</f>
        <v>NaN</v>
      </c>
      <c r="E1061">
        <f>INDEX('Daily Data ADJ'!$1:$1048576,MATCH(Calc!$A1061,'Daily Data ADJ'!$A:$A,0),MATCH("UPRO, CBOE BZX: Close",'Daily Data ADJ'!$1:$1,0))</f>
        <v>17.296867710000001</v>
      </c>
      <c r="F1061">
        <f>INDEX('Daily Data ADJ'!$1:$1048576,MATCH(Calc!$A1061,'Daily Data ADJ'!$A:$A,0),MATCH("ES1!, CME_MINI: Close",'Daily Data ADJ'!$1:$1,0))</f>
        <v>2440.75</v>
      </c>
      <c r="G1061">
        <f>INDEX('Daily Data ADJ'!$1:$1048576,MATCH(Calc!$A1061,'Daily Data ADJ'!$A:$A,0),MATCH("ES2!, CME_MINI: Close",'Daily Data ADJ'!$1:$1,0))</f>
        <v>2438.75</v>
      </c>
      <c r="H1061">
        <f>INDEX('QUANDL MULTPL SP500_DIV_YIELD_M'!$A:$G,MATCH(Calc!$A1061,'QUANDL MULTPL SP500_DIV_YIELD_M'!$A:$A,1),MATCH('QUANDL MULTPL SP500_DIV_YIELD_M'!$E$1,'QUANDL MULTPL SP500_DIV_YIELD_M'!$A$1:$G$1,0))</f>
        <v>1.94</v>
      </c>
      <c r="I1061" s="5">
        <f t="shared" si="96"/>
        <v>1.6126345456366292E-2</v>
      </c>
      <c r="J1061" s="1">
        <f>A1061/24/60/60+DATE(1970,1,1)</f>
        <v>42971.5625</v>
      </c>
      <c r="K1061" s="3">
        <f t="shared" si="99"/>
        <v>1</v>
      </c>
      <c r="L1061" s="6">
        <f>(1+Chart!$F$4)^(1/(365/K1061))-1</f>
        <v>6.6592785027408397E-5</v>
      </c>
      <c r="M1061" s="6">
        <f t="shared" si="100"/>
        <v>3.1598405557886622E-5</v>
      </c>
      <c r="N1061" s="6">
        <f t="shared" si="101"/>
        <v>4.3830267884903407E-5</v>
      </c>
      <c r="O1061">
        <f>O1060*(B1061/B1060)</f>
        <v>221.77468190000144</v>
      </c>
      <c r="P1061">
        <f t="shared" si="97"/>
        <v>2017</v>
      </c>
      <c r="Q1061" s="1">
        <f t="shared" si="98"/>
        <v>42971.5625</v>
      </c>
      <c r="R1061">
        <f>IF(B1062="",R1060,IF(Q1061&gt;=Chart!$F$2,E1061,0))</f>
        <v>0</v>
      </c>
      <c r="S1061">
        <f>IF(B1062="",S1060,IFERROR(IF(AND(R1061&gt;0,R1060=0),R1061,(1+(B1062/B1061-1)*Calc!$Z$1)*S1060),0))</f>
        <v>0</v>
      </c>
      <c r="T1061">
        <f>IF(B1062="",T1060,IFERROR(IF(AND(R1061&gt;0,R1060=0),R1061,(1+(B1062/B1061-1)*Calc!$Z$1-L1062)*T1060),0))</f>
        <v>0</v>
      </c>
      <c r="U1061">
        <f>IF(B1062="",U1060,IFERROR(IF(AND(R1061&gt;0,R1060=0),R1061,(1+(B1062/B1061-1)*Calc!$Z$1-M1062*2)*U1060),0))</f>
        <v>0</v>
      </c>
      <c r="V1061">
        <f>IF(B1062="",V1060,IFERROR(IF(AND(R1061&gt;0,R1060=0),R1061,(1+(B1062/B1061-1)*Calc!$Z$1-N1062*2)*V1060),0))</f>
        <v>0</v>
      </c>
      <c r="W1061">
        <f>IF(ISNUMBER(C1061),C1061,W1060)</f>
        <v>1.1599999999999999</v>
      </c>
      <c r="Y1061" s="1" t="e">
        <f>IF(AND(Q1061&gt;=Chart!$F$2,Q1061&lt;=Chart!$F$3),Q1061,#N/A)</f>
        <v>#N/A</v>
      </c>
      <c r="Z1061" t="e">
        <f>IF(AND(Q1061&gt;=Chart!$F$2,Q1061&lt;=Chart!$F$3),R1061,#N/A)</f>
        <v>#N/A</v>
      </c>
      <c r="AA1061" t="e">
        <f>IF(AND(Q1061&gt;=Chart!$F$2,Q1061&lt;=Chart!$F$3),S1061,#N/A)</f>
        <v>#N/A</v>
      </c>
      <c r="AB1061" t="e">
        <f>IF(AND(Q1061&gt;=Chart!$F$2,Q1061&lt;=Chart!$F$3),T1061,#N/A)</f>
        <v>#N/A</v>
      </c>
      <c r="AC1061" t="e">
        <f>IF(AND(Q1061&gt;=Chart!$F$2,Q1061&lt;=Chart!$F$3),U1061,#N/A)</f>
        <v>#N/A</v>
      </c>
      <c r="AD1061" t="e">
        <f>IF(AND(Q1061&gt;=Chart!$F$2,Q1061&lt;=Chart!$F$3),V1061,#N/A)</f>
        <v>#N/A</v>
      </c>
      <c r="AE1061" t="e">
        <f>IF(AND(Q1061&gt;=Chart!$F$2,Q1061&lt;=Chart!$F$3),I1061,#N/A)</f>
        <v>#N/A</v>
      </c>
      <c r="AF1061" t="e">
        <f>IF(AND(Q1061&gt;=Chart!$F$2,Q1061&lt;=Chart!$F$3),H1061/100,#N/A)</f>
        <v>#N/A</v>
      </c>
      <c r="AG1061" t="e">
        <f>IF(AND(Q1061&gt;=Chart!$F$2,Q1061&lt;=Chart!$F$3),W1061/100,#N/A)</f>
        <v>#N/A</v>
      </c>
    </row>
    <row r="1062" spans="1:33" x14ac:dyDescent="0.25">
      <c r="A1062">
        <v>1503667800</v>
      </c>
      <c r="B1062">
        <f>INDEX('Daily Data ADJ'!$1:$1048576,MATCH(Calc!$A1062,'Daily Data ADJ'!$A:$A,0),MATCH("SPY, CBOE BZX: Close",'Daily Data ADJ'!$1:$1,0))</f>
        <v>222.29278332999999</v>
      </c>
      <c r="C1062">
        <f>INDEX('Daily Data ADJ'!$1:$1048576,MATCH(Calc!$A1062,'Daily Data ADJ'!$A:$A,0),MATCH("EFFR, FRED: Close",'Daily Data ADJ'!$1:$1,0))</f>
        <v>1.1599999999999999</v>
      </c>
      <c r="D1062" t="str">
        <f>INDEX('Daily Data ADJ'!$1:$1048576,MATCH(Calc!$A1062,'Daily Data ADJ'!$A:$A,1),MATCH("SOFR, FRED: Close",'Daily Data ADJ'!$1:$1,0))</f>
        <v>NaN</v>
      </c>
      <c r="E1062">
        <f>INDEX('Daily Data ADJ'!$1:$1048576,MATCH(Calc!$A1062,'Daily Data ADJ'!$A:$A,0),MATCH("UPRO, CBOE BZX: Close",'Daily Data ADJ'!$1:$1,0))</f>
        <v>17.411351960000001</v>
      </c>
      <c r="F1062">
        <f>INDEX('Daily Data ADJ'!$1:$1048576,MATCH(Calc!$A1062,'Daily Data ADJ'!$A:$A,0),MATCH("ES1!, CME_MINI: Close",'Daily Data ADJ'!$1:$1,0))</f>
        <v>2442.5</v>
      </c>
      <c r="G1062">
        <f>INDEX('Daily Data ADJ'!$1:$1048576,MATCH(Calc!$A1062,'Daily Data ADJ'!$A:$A,0),MATCH("ES2!, CME_MINI: Close",'Daily Data ADJ'!$1:$1,0))</f>
        <v>2440.5</v>
      </c>
      <c r="H1062">
        <f>INDEX('QUANDL MULTPL SP500_DIV_YIELD_M'!$A:$G,MATCH(Calc!$A1062,'QUANDL MULTPL SP500_DIV_YIELD_M'!$A:$A,1),MATCH('QUANDL MULTPL SP500_DIV_YIELD_M'!$E$1,'QUANDL MULTPL SP500_DIV_YIELD_M'!$A$1:$G$1,0))</f>
        <v>1.94</v>
      </c>
      <c r="I1062" s="5">
        <f t="shared" si="96"/>
        <v>1.612868807989723E-2</v>
      </c>
      <c r="J1062" s="1">
        <f>A1062/24/60/60+DATE(1970,1,1)</f>
        <v>42972.5625</v>
      </c>
      <c r="K1062" s="3">
        <f t="shared" si="99"/>
        <v>1</v>
      </c>
      <c r="L1062" s="6">
        <f>(1+Chart!$F$4)^(1/(365/K1062))-1</f>
        <v>6.6592785027408397E-5</v>
      </c>
      <c r="M1062" s="6">
        <f t="shared" si="100"/>
        <v>3.1598405557886622E-5</v>
      </c>
      <c r="N1062" s="6">
        <f t="shared" si="101"/>
        <v>4.3836584442624726E-5</v>
      </c>
      <c r="O1062">
        <f>O1061*(B1062/B1061)</f>
        <v>222.29278333000144</v>
      </c>
      <c r="P1062">
        <f t="shared" si="97"/>
        <v>2017</v>
      </c>
      <c r="Q1062" s="1">
        <f t="shared" si="98"/>
        <v>42972.5625</v>
      </c>
      <c r="R1062">
        <f>IF(B1063="",R1061,IF(Q1062&gt;=Chart!$F$2,E1062,0))</f>
        <v>0</v>
      </c>
      <c r="S1062">
        <f>IF(B1063="",S1061,IFERROR(IF(AND(R1062&gt;0,R1061=0),R1062,(1+(B1063/B1062-1)*Calc!$Z$1)*S1061),0))</f>
        <v>0</v>
      </c>
      <c r="T1062">
        <f>IF(B1063="",T1061,IFERROR(IF(AND(R1062&gt;0,R1061=0),R1062,(1+(B1063/B1062-1)*Calc!$Z$1-L1063)*T1061),0))</f>
        <v>0</v>
      </c>
      <c r="U1062">
        <f>IF(B1063="",U1061,IFERROR(IF(AND(R1062&gt;0,R1061=0),R1062,(1+(B1063/B1062-1)*Calc!$Z$1-M1063*2)*U1061),0))</f>
        <v>0</v>
      </c>
      <c r="V1062">
        <f>IF(B1063="",V1061,IFERROR(IF(AND(R1062&gt;0,R1061=0),R1062,(1+(B1063/B1062-1)*Calc!$Z$1-N1063*2)*V1061),0))</f>
        <v>0</v>
      </c>
      <c r="W1062">
        <f>IF(ISNUMBER(C1062),C1062,W1061)</f>
        <v>1.1599999999999999</v>
      </c>
      <c r="Y1062" s="1" t="e">
        <f>IF(AND(Q1062&gt;=Chart!$F$2,Q1062&lt;=Chart!$F$3),Q1062,#N/A)</f>
        <v>#N/A</v>
      </c>
      <c r="Z1062" t="e">
        <f>IF(AND(Q1062&gt;=Chart!$F$2,Q1062&lt;=Chart!$F$3),R1062,#N/A)</f>
        <v>#N/A</v>
      </c>
      <c r="AA1062" t="e">
        <f>IF(AND(Q1062&gt;=Chart!$F$2,Q1062&lt;=Chart!$F$3),S1062,#N/A)</f>
        <v>#N/A</v>
      </c>
      <c r="AB1062" t="e">
        <f>IF(AND(Q1062&gt;=Chart!$F$2,Q1062&lt;=Chart!$F$3),T1062,#N/A)</f>
        <v>#N/A</v>
      </c>
      <c r="AC1062" t="e">
        <f>IF(AND(Q1062&gt;=Chart!$F$2,Q1062&lt;=Chart!$F$3),U1062,#N/A)</f>
        <v>#N/A</v>
      </c>
      <c r="AD1062" t="e">
        <f>IF(AND(Q1062&gt;=Chart!$F$2,Q1062&lt;=Chart!$F$3),V1062,#N/A)</f>
        <v>#N/A</v>
      </c>
      <c r="AE1062" t="e">
        <f>IF(AND(Q1062&gt;=Chart!$F$2,Q1062&lt;=Chart!$F$3),I1062,#N/A)</f>
        <v>#N/A</v>
      </c>
      <c r="AF1062" t="e">
        <f>IF(AND(Q1062&gt;=Chart!$F$2,Q1062&lt;=Chart!$F$3),H1062/100,#N/A)</f>
        <v>#N/A</v>
      </c>
      <c r="AG1062" t="e">
        <f>IF(AND(Q1062&gt;=Chart!$F$2,Q1062&lt;=Chart!$F$3),W1062/100,#N/A)</f>
        <v>#N/A</v>
      </c>
    </row>
    <row r="1063" spans="1:33" x14ac:dyDescent="0.25">
      <c r="A1063">
        <v>1503927000</v>
      </c>
      <c r="B1063">
        <f>INDEX('Daily Data ADJ'!$1:$1048576,MATCH(Calc!$A1063,'Daily Data ADJ'!$A:$A,0),MATCH("SPY, CBOE BZX: Close",'Daily Data ADJ'!$1:$1,0))</f>
        <v>222.30187283000001</v>
      </c>
      <c r="C1063">
        <f>INDEX('Daily Data ADJ'!$1:$1048576,MATCH(Calc!$A1063,'Daily Data ADJ'!$A:$A,0),MATCH("EFFR, FRED: Close",'Daily Data ADJ'!$1:$1,0))</f>
        <v>1.1599999999999999</v>
      </c>
      <c r="D1063" t="str">
        <f>INDEX('Daily Data ADJ'!$1:$1048576,MATCH(Calc!$A1063,'Daily Data ADJ'!$A:$A,1),MATCH("SOFR, FRED: Close",'Daily Data ADJ'!$1:$1,0))</f>
        <v>NaN</v>
      </c>
      <c r="E1063">
        <f>INDEX('Daily Data ADJ'!$1:$1048576,MATCH(Calc!$A1063,'Daily Data ADJ'!$A:$A,0),MATCH("UPRO, CBOE BZX: Close",'Daily Data ADJ'!$1:$1,0))</f>
        <v>17.414622600000001</v>
      </c>
      <c r="F1063">
        <f>INDEX('Daily Data ADJ'!$1:$1048576,MATCH(Calc!$A1063,'Daily Data ADJ'!$A:$A,0),MATCH("ES1!, CME_MINI: Close",'Daily Data ADJ'!$1:$1,0))</f>
        <v>2443.75</v>
      </c>
      <c r="G1063">
        <f>INDEX('Daily Data ADJ'!$1:$1048576,MATCH(Calc!$A1063,'Daily Data ADJ'!$A:$A,0),MATCH("ES2!, CME_MINI: Close",'Daily Data ADJ'!$1:$1,0))</f>
        <v>2441.75</v>
      </c>
      <c r="H1063">
        <f>INDEX('QUANDL MULTPL SP500_DIV_YIELD_M'!$A:$G,MATCH(Calc!$A1063,'QUANDL MULTPL SP500_DIV_YIELD_M'!$A:$A,1),MATCH('QUANDL MULTPL SP500_DIV_YIELD_M'!$E$1,'QUANDL MULTPL SP500_DIV_YIELD_M'!$A$1:$G$1,0))</f>
        <v>1.94</v>
      </c>
      <c r="I1063" s="5">
        <f t="shared" si="96"/>
        <v>1.6130359330761151E-2</v>
      </c>
      <c r="J1063" s="1">
        <f>A1063/24/60/60+DATE(1970,1,1)</f>
        <v>42975.5625</v>
      </c>
      <c r="K1063" s="3">
        <f t="shared" si="99"/>
        <v>3</v>
      </c>
      <c r="L1063" s="6">
        <f>(1+Chart!$F$4)^(1/(365/K1063))-1</f>
        <v>1.9979165917494157E-4</v>
      </c>
      <c r="M1063" s="6">
        <f t="shared" si="100"/>
        <v>9.479821208313588E-5</v>
      </c>
      <c r="N1063" s="6">
        <f t="shared" si="101"/>
        <v>1.3152903839364072E-4</v>
      </c>
      <c r="O1063">
        <f>O1062*(B1063/B1062)</f>
        <v>222.30187283000146</v>
      </c>
      <c r="P1063">
        <f t="shared" si="97"/>
        <v>2017</v>
      </c>
      <c r="Q1063" s="1">
        <f t="shared" si="98"/>
        <v>42975.5625</v>
      </c>
      <c r="R1063">
        <f>IF(B1064="",R1062,IF(Q1063&gt;=Chart!$F$2,E1063,0))</f>
        <v>0</v>
      </c>
      <c r="S1063">
        <f>IF(B1064="",S1062,IFERROR(IF(AND(R1063&gt;0,R1062=0),R1063,(1+(B1064/B1063-1)*Calc!$Z$1)*S1062),0))</f>
        <v>0</v>
      </c>
      <c r="T1063">
        <f>IF(B1064="",T1062,IFERROR(IF(AND(R1063&gt;0,R1062=0),R1063,(1+(B1064/B1063-1)*Calc!$Z$1-L1064)*T1062),0))</f>
        <v>0</v>
      </c>
      <c r="U1063">
        <f>IF(B1064="",U1062,IFERROR(IF(AND(R1063&gt;0,R1062=0),R1063,(1+(B1064/B1063-1)*Calc!$Z$1-M1064*2)*U1062),0))</f>
        <v>0</v>
      </c>
      <c r="V1063">
        <f>IF(B1064="",V1062,IFERROR(IF(AND(R1063&gt;0,R1062=0),R1063,(1+(B1064/B1063-1)*Calc!$Z$1-N1064*2)*V1062),0))</f>
        <v>0</v>
      </c>
      <c r="W1063">
        <f>IF(ISNUMBER(C1063),C1063,W1062)</f>
        <v>1.1599999999999999</v>
      </c>
      <c r="Y1063" s="1" t="e">
        <f>IF(AND(Q1063&gt;=Chart!$F$2,Q1063&lt;=Chart!$F$3),Q1063,#N/A)</f>
        <v>#N/A</v>
      </c>
      <c r="Z1063" t="e">
        <f>IF(AND(Q1063&gt;=Chart!$F$2,Q1063&lt;=Chart!$F$3),R1063,#N/A)</f>
        <v>#N/A</v>
      </c>
      <c r="AA1063" t="e">
        <f>IF(AND(Q1063&gt;=Chart!$F$2,Q1063&lt;=Chart!$F$3),S1063,#N/A)</f>
        <v>#N/A</v>
      </c>
      <c r="AB1063" t="e">
        <f>IF(AND(Q1063&gt;=Chart!$F$2,Q1063&lt;=Chart!$F$3),T1063,#N/A)</f>
        <v>#N/A</v>
      </c>
      <c r="AC1063" t="e">
        <f>IF(AND(Q1063&gt;=Chart!$F$2,Q1063&lt;=Chart!$F$3),U1063,#N/A)</f>
        <v>#N/A</v>
      </c>
      <c r="AD1063" t="e">
        <f>IF(AND(Q1063&gt;=Chart!$F$2,Q1063&lt;=Chart!$F$3),V1063,#N/A)</f>
        <v>#N/A</v>
      </c>
      <c r="AE1063" t="e">
        <f>IF(AND(Q1063&gt;=Chart!$F$2,Q1063&lt;=Chart!$F$3),I1063,#N/A)</f>
        <v>#N/A</v>
      </c>
      <c r="AF1063" t="e">
        <f>IF(AND(Q1063&gt;=Chart!$F$2,Q1063&lt;=Chart!$F$3),H1063/100,#N/A)</f>
        <v>#N/A</v>
      </c>
      <c r="AG1063" t="e">
        <f>IF(AND(Q1063&gt;=Chart!$F$2,Q1063&lt;=Chart!$F$3),W1063/100,#N/A)</f>
        <v>#N/A</v>
      </c>
    </row>
    <row r="1064" spans="1:33" x14ac:dyDescent="0.25">
      <c r="A1064">
        <v>1504013400</v>
      </c>
      <c r="B1064">
        <f>INDEX('Daily Data ADJ'!$1:$1048576,MATCH(Calc!$A1064,'Daily Data ADJ'!$A:$A,0),MATCH("SPY, CBOE BZX: Close",'Daily Data ADJ'!$1:$1,0))</f>
        <v>222.5563788</v>
      </c>
      <c r="C1064">
        <f>INDEX('Daily Data ADJ'!$1:$1048576,MATCH(Calc!$A1064,'Daily Data ADJ'!$A:$A,0),MATCH("EFFR, FRED: Close",'Daily Data ADJ'!$1:$1,0))</f>
        <v>1.1599999999999999</v>
      </c>
      <c r="D1064" t="str">
        <f>INDEX('Daily Data ADJ'!$1:$1048576,MATCH(Calc!$A1064,'Daily Data ADJ'!$A:$A,1),MATCH("SOFR, FRED: Close",'Daily Data ADJ'!$1:$1,0))</f>
        <v>NaN</v>
      </c>
      <c r="E1064">
        <f>INDEX('Daily Data ADJ'!$1:$1048576,MATCH(Calc!$A1064,'Daily Data ADJ'!$A:$A,0),MATCH("UPRO, CBOE BZX: Close",'Daily Data ADJ'!$1:$1,0))</f>
        <v>17.463687140000001</v>
      </c>
      <c r="F1064">
        <f>INDEX('Daily Data ADJ'!$1:$1048576,MATCH(Calc!$A1064,'Daily Data ADJ'!$A:$A,0),MATCH("ES1!, CME_MINI: Close",'Daily Data ADJ'!$1:$1,0))</f>
        <v>2447</v>
      </c>
      <c r="G1064">
        <f>INDEX('Daily Data ADJ'!$1:$1048576,MATCH(Calc!$A1064,'Daily Data ADJ'!$A:$A,0),MATCH("ES2!, CME_MINI: Close",'Daily Data ADJ'!$1:$1,0))</f>
        <v>2445</v>
      </c>
      <c r="H1064">
        <f>INDEX('QUANDL MULTPL SP500_DIV_YIELD_M'!$A:$G,MATCH(Calc!$A1064,'QUANDL MULTPL SP500_DIV_YIELD_M'!$A:$A,1),MATCH('QUANDL MULTPL SP500_DIV_YIELD_M'!$E$1,'QUANDL MULTPL SP500_DIV_YIELD_M'!$A$1:$G$1,0))</f>
        <v>1.94</v>
      </c>
      <c r="I1064" s="5">
        <f t="shared" si="96"/>
        <v>1.6134696601951465E-2</v>
      </c>
      <c r="J1064" s="1">
        <f>A1064/24/60/60+DATE(1970,1,1)</f>
        <v>42976.5625</v>
      </c>
      <c r="K1064" s="3">
        <f t="shared" si="99"/>
        <v>1</v>
      </c>
      <c r="L1064" s="6">
        <f>(1+Chart!$F$4)^(1/(365/K1064))-1</f>
        <v>6.6592785027408397E-5</v>
      </c>
      <c r="M1064" s="6">
        <f t="shared" si="100"/>
        <v>3.1598405557886622E-5</v>
      </c>
      <c r="N1064" s="6">
        <f t="shared" si="101"/>
        <v>4.385278551777283E-5</v>
      </c>
      <c r="O1064">
        <f>O1063*(B1064/B1063)</f>
        <v>222.55637880000145</v>
      </c>
      <c r="P1064">
        <f t="shared" si="97"/>
        <v>2017</v>
      </c>
      <c r="Q1064" s="1">
        <f t="shared" si="98"/>
        <v>42976.5625</v>
      </c>
      <c r="R1064">
        <f>IF(B1065="",R1063,IF(Q1064&gt;=Chart!$F$2,E1064,0))</f>
        <v>0</v>
      </c>
      <c r="S1064">
        <f>IF(B1065="",S1063,IFERROR(IF(AND(R1064&gt;0,R1063=0),R1064,(1+(B1065/B1064-1)*Calc!$Z$1)*S1063),0))</f>
        <v>0</v>
      </c>
      <c r="T1064">
        <f>IF(B1065="",T1063,IFERROR(IF(AND(R1064&gt;0,R1063=0),R1064,(1+(B1065/B1064-1)*Calc!$Z$1-L1065)*T1063),0))</f>
        <v>0</v>
      </c>
      <c r="U1064">
        <f>IF(B1065="",U1063,IFERROR(IF(AND(R1064&gt;0,R1063=0),R1064,(1+(B1065/B1064-1)*Calc!$Z$1-M1065*2)*U1063),0))</f>
        <v>0</v>
      </c>
      <c r="V1064">
        <f>IF(B1065="",V1063,IFERROR(IF(AND(R1064&gt;0,R1063=0),R1064,(1+(B1065/B1064-1)*Calc!$Z$1-N1065*2)*V1063),0))</f>
        <v>0</v>
      </c>
      <c r="W1064">
        <f>IF(ISNUMBER(C1064),C1064,W1063)</f>
        <v>1.1599999999999999</v>
      </c>
      <c r="Y1064" s="1" t="e">
        <f>IF(AND(Q1064&gt;=Chart!$F$2,Q1064&lt;=Chart!$F$3),Q1064,#N/A)</f>
        <v>#N/A</v>
      </c>
      <c r="Z1064" t="e">
        <f>IF(AND(Q1064&gt;=Chart!$F$2,Q1064&lt;=Chart!$F$3),R1064,#N/A)</f>
        <v>#N/A</v>
      </c>
      <c r="AA1064" t="e">
        <f>IF(AND(Q1064&gt;=Chart!$F$2,Q1064&lt;=Chart!$F$3),S1064,#N/A)</f>
        <v>#N/A</v>
      </c>
      <c r="AB1064" t="e">
        <f>IF(AND(Q1064&gt;=Chart!$F$2,Q1064&lt;=Chart!$F$3),T1064,#N/A)</f>
        <v>#N/A</v>
      </c>
      <c r="AC1064" t="e">
        <f>IF(AND(Q1064&gt;=Chart!$F$2,Q1064&lt;=Chart!$F$3),U1064,#N/A)</f>
        <v>#N/A</v>
      </c>
      <c r="AD1064" t="e">
        <f>IF(AND(Q1064&gt;=Chart!$F$2,Q1064&lt;=Chart!$F$3),V1064,#N/A)</f>
        <v>#N/A</v>
      </c>
      <c r="AE1064" t="e">
        <f>IF(AND(Q1064&gt;=Chart!$F$2,Q1064&lt;=Chart!$F$3),I1064,#N/A)</f>
        <v>#N/A</v>
      </c>
      <c r="AF1064" t="e">
        <f>IF(AND(Q1064&gt;=Chart!$F$2,Q1064&lt;=Chart!$F$3),H1064/100,#N/A)</f>
        <v>#N/A</v>
      </c>
      <c r="AG1064" t="e">
        <f>IF(AND(Q1064&gt;=Chart!$F$2,Q1064&lt;=Chart!$F$3),W1064/100,#N/A)</f>
        <v>#N/A</v>
      </c>
    </row>
    <row r="1065" spans="1:33" x14ac:dyDescent="0.25">
      <c r="A1065">
        <v>1504099800</v>
      </c>
      <c r="B1065">
        <f>INDEX('Daily Data ADJ'!$1:$1048576,MATCH(Calc!$A1065,'Daily Data ADJ'!$A:$A,0),MATCH("SPY, CBOE BZX: Close",'Daily Data ADJ'!$1:$1,0))</f>
        <v>223.61076066000001</v>
      </c>
      <c r="C1065">
        <f>INDEX('Daily Data ADJ'!$1:$1048576,MATCH(Calc!$A1065,'Daily Data ADJ'!$A:$A,0),MATCH("EFFR, FRED: Close",'Daily Data ADJ'!$1:$1,0))</f>
        <v>1.1599999999999999</v>
      </c>
      <c r="D1065" t="str">
        <f>INDEX('Daily Data ADJ'!$1:$1048576,MATCH(Calc!$A1065,'Daily Data ADJ'!$A:$A,1),MATCH("SOFR, FRED: Close",'Daily Data ADJ'!$1:$1,0))</f>
        <v>NaN</v>
      </c>
      <c r="E1065">
        <f>INDEX('Daily Data ADJ'!$1:$1048576,MATCH(Calc!$A1065,'Daily Data ADJ'!$A:$A,0),MATCH("UPRO, CBOE BZX: Close",'Daily Data ADJ'!$1:$1,0))</f>
        <v>17.72372919</v>
      </c>
      <c r="F1065">
        <f>INDEX('Daily Data ADJ'!$1:$1048576,MATCH(Calc!$A1065,'Daily Data ADJ'!$A:$A,0),MATCH("ES1!, CME_MINI: Close",'Daily Data ADJ'!$1:$1,0))</f>
        <v>2455.75</v>
      </c>
      <c r="G1065">
        <f>INDEX('Daily Data ADJ'!$1:$1048576,MATCH(Calc!$A1065,'Daily Data ADJ'!$A:$A,0),MATCH("ES2!, CME_MINI: Close",'Daily Data ADJ'!$1:$1,0))</f>
        <v>2453.75</v>
      </c>
      <c r="H1065">
        <f>INDEX('QUANDL MULTPL SP500_DIV_YIELD_M'!$A:$G,MATCH(Calc!$A1065,'QUANDL MULTPL SP500_DIV_YIELD_M'!$A:$A,1),MATCH('QUANDL MULTPL SP500_DIV_YIELD_M'!$E$1,'QUANDL MULTPL SP500_DIV_YIELD_M'!$A$1:$G$1,0))</f>
        <v>1.94</v>
      </c>
      <c r="I1065" s="5">
        <f t="shared" si="96"/>
        <v>1.614631687943871E-2</v>
      </c>
      <c r="J1065" s="1">
        <f>A1065/24/60/60+DATE(1970,1,1)</f>
        <v>42977.5625</v>
      </c>
      <c r="K1065" s="3">
        <f t="shared" si="99"/>
        <v>1</v>
      </c>
      <c r="L1065" s="6">
        <f>(1+Chart!$F$4)^(1/(365/K1065))-1</f>
        <v>6.6592785027408397E-5</v>
      </c>
      <c r="M1065" s="6">
        <f t="shared" si="100"/>
        <v>3.1598405557886622E-5</v>
      </c>
      <c r="N1065" s="6">
        <f t="shared" si="101"/>
        <v>4.3884117575831993E-5</v>
      </c>
      <c r="O1065">
        <f>O1064*(B1065/B1064)</f>
        <v>223.61076066000149</v>
      </c>
      <c r="P1065">
        <f t="shared" si="97"/>
        <v>2017</v>
      </c>
      <c r="Q1065" s="1">
        <f t="shared" si="98"/>
        <v>42977.5625</v>
      </c>
      <c r="R1065">
        <f>IF(B1066="",R1064,IF(Q1065&gt;=Chart!$F$2,E1065,0))</f>
        <v>0</v>
      </c>
      <c r="S1065">
        <f>IF(B1066="",S1064,IFERROR(IF(AND(R1065&gt;0,R1064=0),R1065,(1+(B1066/B1065-1)*Calc!$Z$1)*S1064),0))</f>
        <v>0</v>
      </c>
      <c r="T1065">
        <f>IF(B1066="",T1064,IFERROR(IF(AND(R1065&gt;0,R1064=0),R1065,(1+(B1066/B1065-1)*Calc!$Z$1-L1066)*T1064),0))</f>
        <v>0</v>
      </c>
      <c r="U1065">
        <f>IF(B1066="",U1064,IFERROR(IF(AND(R1065&gt;0,R1064=0),R1065,(1+(B1066/B1065-1)*Calc!$Z$1-M1066*2)*U1064),0))</f>
        <v>0</v>
      </c>
      <c r="V1065">
        <f>IF(B1066="",V1064,IFERROR(IF(AND(R1065&gt;0,R1064=0),R1065,(1+(B1066/B1065-1)*Calc!$Z$1-N1066*2)*V1064),0))</f>
        <v>0</v>
      </c>
      <c r="W1065">
        <f>IF(ISNUMBER(C1065),C1065,W1064)</f>
        <v>1.1599999999999999</v>
      </c>
      <c r="Y1065" s="1" t="e">
        <f>IF(AND(Q1065&gt;=Chart!$F$2,Q1065&lt;=Chart!$F$3),Q1065,#N/A)</f>
        <v>#N/A</v>
      </c>
      <c r="Z1065" t="e">
        <f>IF(AND(Q1065&gt;=Chart!$F$2,Q1065&lt;=Chart!$F$3),R1065,#N/A)</f>
        <v>#N/A</v>
      </c>
      <c r="AA1065" t="e">
        <f>IF(AND(Q1065&gt;=Chart!$F$2,Q1065&lt;=Chart!$F$3),S1065,#N/A)</f>
        <v>#N/A</v>
      </c>
      <c r="AB1065" t="e">
        <f>IF(AND(Q1065&gt;=Chart!$F$2,Q1065&lt;=Chart!$F$3),T1065,#N/A)</f>
        <v>#N/A</v>
      </c>
      <c r="AC1065" t="e">
        <f>IF(AND(Q1065&gt;=Chart!$F$2,Q1065&lt;=Chart!$F$3),U1065,#N/A)</f>
        <v>#N/A</v>
      </c>
      <c r="AD1065" t="e">
        <f>IF(AND(Q1065&gt;=Chart!$F$2,Q1065&lt;=Chart!$F$3),V1065,#N/A)</f>
        <v>#N/A</v>
      </c>
      <c r="AE1065" t="e">
        <f>IF(AND(Q1065&gt;=Chart!$F$2,Q1065&lt;=Chart!$F$3),I1065,#N/A)</f>
        <v>#N/A</v>
      </c>
      <c r="AF1065" t="e">
        <f>IF(AND(Q1065&gt;=Chart!$F$2,Q1065&lt;=Chart!$F$3),H1065/100,#N/A)</f>
        <v>#N/A</v>
      </c>
      <c r="AG1065" t="e">
        <f>IF(AND(Q1065&gt;=Chart!$F$2,Q1065&lt;=Chart!$F$3),W1065/100,#N/A)</f>
        <v>#N/A</v>
      </c>
    </row>
    <row r="1066" spans="1:33" x14ac:dyDescent="0.25">
      <c r="A1066">
        <v>1504186200</v>
      </c>
      <c r="B1066">
        <f>INDEX('Daily Data ADJ'!$1:$1048576,MATCH(Calc!$A1066,'Daily Data ADJ'!$A:$A,0),MATCH("SPY, CBOE BZX: Close",'Daily Data ADJ'!$1:$1,0))</f>
        <v>224.95600648999999</v>
      </c>
      <c r="C1066">
        <f>INDEX('Daily Data ADJ'!$1:$1048576,MATCH(Calc!$A1066,'Daily Data ADJ'!$A:$A,0),MATCH("EFFR, FRED: Close",'Daily Data ADJ'!$1:$1,0))</f>
        <v>1.07</v>
      </c>
      <c r="D1066" t="str">
        <f>INDEX('Daily Data ADJ'!$1:$1048576,MATCH(Calc!$A1066,'Daily Data ADJ'!$A:$A,1),MATCH("SOFR, FRED: Close",'Daily Data ADJ'!$1:$1,0))</f>
        <v>NaN</v>
      </c>
      <c r="E1066">
        <f>INDEX('Daily Data ADJ'!$1:$1048576,MATCH(Calc!$A1066,'Daily Data ADJ'!$A:$A,0),MATCH("UPRO, CBOE BZX: Close",'Daily Data ADJ'!$1:$1,0))</f>
        <v>18.023021889999999</v>
      </c>
      <c r="F1066">
        <f>INDEX('Daily Data ADJ'!$1:$1048576,MATCH(Calc!$A1066,'Daily Data ADJ'!$A:$A,0),MATCH("ES1!, CME_MINI: Close",'Daily Data ADJ'!$1:$1,0))</f>
        <v>2470</v>
      </c>
      <c r="G1066">
        <f>INDEX('Daily Data ADJ'!$1:$1048576,MATCH(Calc!$A1066,'Daily Data ADJ'!$A:$A,0),MATCH("ES2!, CME_MINI: Close",'Daily Data ADJ'!$1:$1,0))</f>
        <v>2468</v>
      </c>
      <c r="H1066">
        <f>INDEX('QUANDL MULTPL SP500_DIV_YIELD_M'!$A:$G,MATCH(Calc!$A1066,'QUANDL MULTPL SP500_DIV_YIELD_M'!$A:$A,1),MATCH('QUANDL MULTPL SP500_DIV_YIELD_M'!$E$1,'QUANDL MULTPL SP500_DIV_YIELD_M'!$A$1:$G$1,0))</f>
        <v>1.95</v>
      </c>
      <c r="I1066" s="5">
        <f t="shared" si="96"/>
        <v>1.6265065325961208E-2</v>
      </c>
      <c r="J1066" s="1">
        <f>A1066/24/60/60+DATE(1970,1,1)</f>
        <v>42978.5625</v>
      </c>
      <c r="K1066" s="3">
        <f t="shared" si="99"/>
        <v>1</v>
      </c>
      <c r="L1066" s="6">
        <f>(1+Chart!$F$4)^(1/(365/K1066))-1</f>
        <v>6.6592785027408397E-5</v>
      </c>
      <c r="M1066" s="6">
        <f t="shared" si="100"/>
        <v>2.915976787343233E-5</v>
      </c>
      <c r="N1066" s="6">
        <f t="shared" si="101"/>
        <v>4.420428163531831E-5</v>
      </c>
      <c r="O1066">
        <f>O1065*(B1066/B1065)</f>
        <v>224.95600649000147</v>
      </c>
      <c r="P1066">
        <f t="shared" si="97"/>
        <v>2017</v>
      </c>
      <c r="Q1066" s="1">
        <f t="shared" si="98"/>
        <v>42978.5625</v>
      </c>
      <c r="R1066">
        <f>IF(B1067="",R1065,IF(Q1066&gt;=Chart!$F$2,E1066,0))</f>
        <v>0</v>
      </c>
      <c r="S1066">
        <f>IF(B1067="",S1065,IFERROR(IF(AND(R1066&gt;0,R1065=0),R1066,(1+(B1067/B1066-1)*Calc!$Z$1)*S1065),0))</f>
        <v>0</v>
      </c>
      <c r="T1066">
        <f>IF(B1067="",T1065,IFERROR(IF(AND(R1066&gt;0,R1065=0),R1066,(1+(B1067/B1066-1)*Calc!$Z$1-L1067)*T1065),0))</f>
        <v>0</v>
      </c>
      <c r="U1066">
        <f>IF(B1067="",U1065,IFERROR(IF(AND(R1066&gt;0,R1065=0),R1066,(1+(B1067/B1066-1)*Calc!$Z$1-M1067*2)*U1065),0))</f>
        <v>0</v>
      </c>
      <c r="V1066">
        <f>IF(B1067="",V1065,IFERROR(IF(AND(R1066&gt;0,R1065=0),R1066,(1+(B1067/B1066-1)*Calc!$Z$1-N1067*2)*V1065),0))</f>
        <v>0</v>
      </c>
      <c r="W1066">
        <f>IF(ISNUMBER(C1066),C1066,W1065)</f>
        <v>1.07</v>
      </c>
      <c r="Y1066" s="1" t="e">
        <f>IF(AND(Q1066&gt;=Chart!$F$2,Q1066&lt;=Chart!$F$3),Q1066,#N/A)</f>
        <v>#N/A</v>
      </c>
      <c r="Z1066" t="e">
        <f>IF(AND(Q1066&gt;=Chart!$F$2,Q1066&lt;=Chart!$F$3),R1066,#N/A)</f>
        <v>#N/A</v>
      </c>
      <c r="AA1066" t="e">
        <f>IF(AND(Q1066&gt;=Chart!$F$2,Q1066&lt;=Chart!$F$3),S1066,#N/A)</f>
        <v>#N/A</v>
      </c>
      <c r="AB1066" t="e">
        <f>IF(AND(Q1066&gt;=Chart!$F$2,Q1066&lt;=Chart!$F$3),T1066,#N/A)</f>
        <v>#N/A</v>
      </c>
      <c r="AC1066" t="e">
        <f>IF(AND(Q1066&gt;=Chart!$F$2,Q1066&lt;=Chart!$F$3),U1066,#N/A)</f>
        <v>#N/A</v>
      </c>
      <c r="AD1066" t="e">
        <f>IF(AND(Q1066&gt;=Chart!$F$2,Q1066&lt;=Chart!$F$3),V1066,#N/A)</f>
        <v>#N/A</v>
      </c>
      <c r="AE1066" t="e">
        <f>IF(AND(Q1066&gt;=Chart!$F$2,Q1066&lt;=Chart!$F$3),I1066,#N/A)</f>
        <v>#N/A</v>
      </c>
      <c r="AF1066" t="e">
        <f>IF(AND(Q1066&gt;=Chart!$F$2,Q1066&lt;=Chart!$F$3),H1066/100,#N/A)</f>
        <v>#N/A</v>
      </c>
      <c r="AG1066" t="e">
        <f>IF(AND(Q1066&gt;=Chart!$F$2,Q1066&lt;=Chart!$F$3),W1066/100,#N/A)</f>
        <v>#N/A</v>
      </c>
    </row>
    <row r="1067" spans="1:33" x14ac:dyDescent="0.25">
      <c r="A1067">
        <v>1504272600</v>
      </c>
      <c r="B1067">
        <f>INDEX('Daily Data ADJ'!$1:$1048576,MATCH(Calc!$A1067,'Daily Data ADJ'!$A:$A,0),MATCH("SPY, CBOE BZX: Close",'Daily Data ADJ'!$1:$1,0))</f>
        <v>225.27413895000001</v>
      </c>
      <c r="C1067">
        <f>INDEX('Daily Data ADJ'!$1:$1048576,MATCH(Calc!$A1067,'Daily Data ADJ'!$A:$A,0),MATCH("EFFR, FRED: Close",'Daily Data ADJ'!$1:$1,0))</f>
        <v>1.1599999999999999</v>
      </c>
      <c r="D1067" t="str">
        <f>INDEX('Daily Data ADJ'!$1:$1048576,MATCH(Calc!$A1067,'Daily Data ADJ'!$A:$A,1),MATCH("SOFR, FRED: Close",'Daily Data ADJ'!$1:$1,0))</f>
        <v>NaN</v>
      </c>
      <c r="E1067">
        <f>INDEX('Daily Data ADJ'!$1:$1048576,MATCH(Calc!$A1067,'Daily Data ADJ'!$A:$A,0),MATCH("UPRO, CBOE BZX: Close",'Daily Data ADJ'!$1:$1,0))</f>
        <v>18.121150969999999</v>
      </c>
      <c r="F1067">
        <f>INDEX('Daily Data ADJ'!$1:$1048576,MATCH(Calc!$A1067,'Daily Data ADJ'!$A:$A,0),MATCH("ES1!, CME_MINI: Close",'Daily Data ADJ'!$1:$1,0))</f>
        <v>2474.25</v>
      </c>
      <c r="G1067">
        <f>INDEX('Daily Data ADJ'!$1:$1048576,MATCH(Calc!$A1067,'Daily Data ADJ'!$A:$A,0),MATCH("ES2!, CME_MINI: Close",'Daily Data ADJ'!$1:$1,0))</f>
        <v>2472.25</v>
      </c>
      <c r="H1067">
        <f>INDEX('QUANDL MULTPL SP500_DIV_YIELD_M'!$A:$G,MATCH(Calc!$A1067,'QUANDL MULTPL SP500_DIV_YIELD_M'!$A:$A,1),MATCH('QUANDL MULTPL SP500_DIV_YIELD_M'!$E$1,'QUANDL MULTPL SP500_DIV_YIELD_M'!$A$1:$G$1,0))</f>
        <v>1.95</v>
      </c>
      <c r="I1067" s="5">
        <f t="shared" si="96"/>
        <v>1.6270615209859989E-2</v>
      </c>
      <c r="J1067" s="1">
        <f>A1067/24/60/60+DATE(1970,1,1)</f>
        <v>42979.5625</v>
      </c>
      <c r="K1067" s="3">
        <f t="shared" si="99"/>
        <v>1</v>
      </c>
      <c r="L1067" s="6">
        <f>(1+Chart!$F$4)^(1/(365/K1067))-1</f>
        <v>6.6592785027408397E-5</v>
      </c>
      <c r="M1067" s="6">
        <f t="shared" si="100"/>
        <v>3.1598405557886622E-5</v>
      </c>
      <c r="N1067" s="6">
        <f t="shared" si="101"/>
        <v>4.4219244062393415E-5</v>
      </c>
      <c r="O1067">
        <f>O1066*(B1067/B1066)</f>
        <v>225.27413895000149</v>
      </c>
      <c r="P1067">
        <f t="shared" si="97"/>
        <v>2017</v>
      </c>
      <c r="Q1067" s="1">
        <f t="shared" si="98"/>
        <v>42979.5625</v>
      </c>
      <c r="R1067">
        <f>IF(B1068="",R1066,IF(Q1067&gt;=Chart!$F$2,E1067,0))</f>
        <v>0</v>
      </c>
      <c r="S1067">
        <f>IF(B1068="",S1066,IFERROR(IF(AND(R1067&gt;0,R1066=0),R1067,(1+(B1068/B1067-1)*Calc!$Z$1)*S1066),0))</f>
        <v>0</v>
      </c>
      <c r="T1067">
        <f>IF(B1068="",T1066,IFERROR(IF(AND(R1067&gt;0,R1066=0),R1067,(1+(B1068/B1067-1)*Calc!$Z$1-L1068)*T1066),0))</f>
        <v>0</v>
      </c>
      <c r="U1067">
        <f>IF(B1068="",U1066,IFERROR(IF(AND(R1067&gt;0,R1066=0),R1067,(1+(B1068/B1067-1)*Calc!$Z$1-M1068*2)*U1066),0))</f>
        <v>0</v>
      </c>
      <c r="V1067">
        <f>IF(B1068="",V1066,IFERROR(IF(AND(R1067&gt;0,R1066=0),R1067,(1+(B1068/B1067-1)*Calc!$Z$1-N1068*2)*V1066),0))</f>
        <v>0</v>
      </c>
      <c r="W1067">
        <f>IF(ISNUMBER(C1067),C1067,W1066)</f>
        <v>1.1599999999999999</v>
      </c>
      <c r="Y1067" s="1" t="e">
        <f>IF(AND(Q1067&gt;=Chart!$F$2,Q1067&lt;=Chart!$F$3),Q1067,#N/A)</f>
        <v>#N/A</v>
      </c>
      <c r="Z1067" t="e">
        <f>IF(AND(Q1067&gt;=Chart!$F$2,Q1067&lt;=Chart!$F$3),R1067,#N/A)</f>
        <v>#N/A</v>
      </c>
      <c r="AA1067" t="e">
        <f>IF(AND(Q1067&gt;=Chart!$F$2,Q1067&lt;=Chart!$F$3),S1067,#N/A)</f>
        <v>#N/A</v>
      </c>
      <c r="AB1067" t="e">
        <f>IF(AND(Q1067&gt;=Chart!$F$2,Q1067&lt;=Chart!$F$3),T1067,#N/A)</f>
        <v>#N/A</v>
      </c>
      <c r="AC1067" t="e">
        <f>IF(AND(Q1067&gt;=Chart!$F$2,Q1067&lt;=Chart!$F$3),U1067,#N/A)</f>
        <v>#N/A</v>
      </c>
      <c r="AD1067" t="e">
        <f>IF(AND(Q1067&gt;=Chart!$F$2,Q1067&lt;=Chart!$F$3),V1067,#N/A)</f>
        <v>#N/A</v>
      </c>
      <c r="AE1067" t="e">
        <f>IF(AND(Q1067&gt;=Chart!$F$2,Q1067&lt;=Chart!$F$3),I1067,#N/A)</f>
        <v>#N/A</v>
      </c>
      <c r="AF1067" t="e">
        <f>IF(AND(Q1067&gt;=Chart!$F$2,Q1067&lt;=Chart!$F$3),H1067/100,#N/A)</f>
        <v>#N/A</v>
      </c>
      <c r="AG1067" t="e">
        <f>IF(AND(Q1067&gt;=Chart!$F$2,Q1067&lt;=Chart!$F$3),W1067/100,#N/A)</f>
        <v>#N/A</v>
      </c>
    </row>
    <row r="1068" spans="1:33" x14ac:dyDescent="0.25">
      <c r="A1068">
        <v>1504618200</v>
      </c>
      <c r="B1068">
        <f>INDEX('Daily Data ADJ'!$1:$1048576,MATCH(Calc!$A1068,'Daily Data ADJ'!$A:$A,0),MATCH("SPY, CBOE BZX: Close",'Daily Data ADJ'!$1:$1,0))</f>
        <v>223.65620815</v>
      </c>
      <c r="C1068">
        <f>INDEX('Daily Data ADJ'!$1:$1048576,MATCH(Calc!$A1068,'Daily Data ADJ'!$A:$A,0),MATCH("EFFR, FRED: Close",'Daily Data ADJ'!$1:$1,0))</f>
        <v>1.1599999999999999</v>
      </c>
      <c r="D1068" t="str">
        <f>INDEX('Daily Data ADJ'!$1:$1048576,MATCH(Calc!$A1068,'Daily Data ADJ'!$A:$A,1),MATCH("SOFR, FRED: Close",'Daily Data ADJ'!$1:$1,0))</f>
        <v>NaN</v>
      </c>
      <c r="E1068">
        <f>INDEX('Daily Data ADJ'!$1:$1048576,MATCH(Calc!$A1068,'Daily Data ADJ'!$A:$A,0),MATCH("UPRO, CBOE BZX: Close",'Daily Data ADJ'!$1:$1,0))</f>
        <v>17.71064466</v>
      </c>
      <c r="F1068">
        <f>INDEX('Daily Data ADJ'!$1:$1048576,MATCH(Calc!$A1068,'Daily Data ADJ'!$A:$A,0),MATCH("ES1!, CME_MINI: Close",'Daily Data ADJ'!$1:$1,0))</f>
        <v>2459.75</v>
      </c>
      <c r="G1068">
        <f>INDEX('Daily Data ADJ'!$1:$1048576,MATCH(Calc!$A1068,'Daily Data ADJ'!$A:$A,0),MATCH("ES2!, CME_MINI: Close",'Daily Data ADJ'!$1:$1,0))</f>
        <v>2458</v>
      </c>
      <c r="H1068">
        <f>INDEX('QUANDL MULTPL SP500_DIV_YIELD_M'!$A:$G,MATCH(Calc!$A1068,'QUANDL MULTPL SP500_DIV_YIELD_M'!$A:$A,1),MATCH('QUANDL MULTPL SP500_DIV_YIELD_M'!$E$1,'QUANDL MULTPL SP500_DIV_YIELD_M'!$A$1:$G$1,0))</f>
        <v>1.95</v>
      </c>
      <c r="I1068" s="5">
        <f t="shared" si="96"/>
        <v>1.6657217899716453E-2</v>
      </c>
      <c r="J1068" s="1">
        <f>A1068/24/60/60+DATE(1970,1,1)</f>
        <v>42983.5625</v>
      </c>
      <c r="K1068" s="3">
        <f t="shared" si="99"/>
        <v>4</v>
      </c>
      <c r="L1068" s="6">
        <f>(1+Chart!$F$4)^(1/(365/K1068))-1</f>
        <v>2.6639774888526091E-4</v>
      </c>
      <c r="M1068" s="6">
        <f t="shared" si="100"/>
        <v>1.2639961311333714E-4</v>
      </c>
      <c r="N1068" s="6">
        <f t="shared" si="101"/>
        <v>1.8105757293196412E-4</v>
      </c>
      <c r="O1068">
        <f>O1067*(B1068/B1067)</f>
        <v>223.65620815000145</v>
      </c>
      <c r="P1068">
        <f t="shared" si="97"/>
        <v>2017</v>
      </c>
      <c r="Q1068" s="1">
        <f t="shared" si="98"/>
        <v>42983.5625</v>
      </c>
      <c r="R1068">
        <f>IF(B1069="",R1067,IF(Q1068&gt;=Chart!$F$2,E1068,0))</f>
        <v>0</v>
      </c>
      <c r="S1068">
        <f>IF(B1069="",S1067,IFERROR(IF(AND(R1068&gt;0,R1067=0),R1068,(1+(B1069/B1068-1)*Calc!$Z$1)*S1067),0))</f>
        <v>0</v>
      </c>
      <c r="T1068">
        <f>IF(B1069="",T1067,IFERROR(IF(AND(R1068&gt;0,R1067=0),R1068,(1+(B1069/B1068-1)*Calc!$Z$1-L1069)*T1067),0))</f>
        <v>0</v>
      </c>
      <c r="U1068">
        <f>IF(B1069="",U1067,IFERROR(IF(AND(R1068&gt;0,R1067=0),R1068,(1+(B1069/B1068-1)*Calc!$Z$1-M1069*2)*U1067),0))</f>
        <v>0</v>
      </c>
      <c r="V1068">
        <f>IF(B1069="",V1067,IFERROR(IF(AND(R1068&gt;0,R1067=0),R1068,(1+(B1069/B1068-1)*Calc!$Z$1-N1069*2)*V1067),0))</f>
        <v>0</v>
      </c>
      <c r="W1068">
        <f>IF(ISNUMBER(C1068),C1068,W1067)</f>
        <v>1.1599999999999999</v>
      </c>
      <c r="Y1068" s="1" t="e">
        <f>IF(AND(Q1068&gt;=Chart!$F$2,Q1068&lt;=Chart!$F$3),Q1068,#N/A)</f>
        <v>#N/A</v>
      </c>
      <c r="Z1068" t="e">
        <f>IF(AND(Q1068&gt;=Chart!$F$2,Q1068&lt;=Chart!$F$3),R1068,#N/A)</f>
        <v>#N/A</v>
      </c>
      <c r="AA1068" t="e">
        <f>IF(AND(Q1068&gt;=Chart!$F$2,Q1068&lt;=Chart!$F$3),S1068,#N/A)</f>
        <v>#N/A</v>
      </c>
      <c r="AB1068" t="e">
        <f>IF(AND(Q1068&gt;=Chart!$F$2,Q1068&lt;=Chart!$F$3),T1068,#N/A)</f>
        <v>#N/A</v>
      </c>
      <c r="AC1068" t="e">
        <f>IF(AND(Q1068&gt;=Chart!$F$2,Q1068&lt;=Chart!$F$3),U1068,#N/A)</f>
        <v>#N/A</v>
      </c>
      <c r="AD1068" t="e">
        <f>IF(AND(Q1068&gt;=Chart!$F$2,Q1068&lt;=Chart!$F$3),V1068,#N/A)</f>
        <v>#N/A</v>
      </c>
      <c r="AE1068" t="e">
        <f>IF(AND(Q1068&gt;=Chart!$F$2,Q1068&lt;=Chart!$F$3),I1068,#N/A)</f>
        <v>#N/A</v>
      </c>
      <c r="AF1068" t="e">
        <f>IF(AND(Q1068&gt;=Chart!$F$2,Q1068&lt;=Chart!$F$3),H1068/100,#N/A)</f>
        <v>#N/A</v>
      </c>
      <c r="AG1068" t="e">
        <f>IF(AND(Q1068&gt;=Chart!$F$2,Q1068&lt;=Chart!$F$3),W1068/100,#N/A)</f>
        <v>#N/A</v>
      </c>
    </row>
    <row r="1069" spans="1:33" x14ac:dyDescent="0.25">
      <c r="A1069">
        <v>1504704600</v>
      </c>
      <c r="B1069">
        <f>INDEX('Daily Data ADJ'!$1:$1048576,MATCH(Calc!$A1069,'Daily Data ADJ'!$A:$A,0),MATCH("SPY, CBOE BZX: Close",'Daily Data ADJ'!$1:$1,0))</f>
        <v>224.41972605999999</v>
      </c>
      <c r="C1069">
        <f>INDEX('Daily Data ADJ'!$1:$1048576,MATCH(Calc!$A1069,'Daily Data ADJ'!$A:$A,0),MATCH("EFFR, FRED: Close",'Daily Data ADJ'!$1:$1,0))</f>
        <v>1.1599999999999999</v>
      </c>
      <c r="D1069" t="str">
        <f>INDEX('Daily Data ADJ'!$1:$1048576,MATCH(Calc!$A1069,'Daily Data ADJ'!$A:$A,1),MATCH("SOFR, FRED: Close",'Daily Data ADJ'!$1:$1,0))</f>
        <v>NaN</v>
      </c>
      <c r="E1069">
        <f>INDEX('Daily Data ADJ'!$1:$1048576,MATCH(Calc!$A1069,'Daily Data ADJ'!$A:$A,0),MATCH("UPRO, CBOE BZX: Close",'Daily Data ADJ'!$1:$1,0))</f>
        <v>17.890547640000001</v>
      </c>
      <c r="F1069">
        <f>INDEX('Daily Data ADJ'!$1:$1048576,MATCH(Calc!$A1069,'Daily Data ADJ'!$A:$A,0),MATCH("ES1!, CME_MINI: Close",'Daily Data ADJ'!$1:$1,0))</f>
        <v>2465.5</v>
      </c>
      <c r="G1069">
        <f>INDEX('Daily Data ADJ'!$1:$1048576,MATCH(Calc!$A1069,'Daily Data ADJ'!$A:$A,0),MATCH("ES2!, CME_MINI: Close",'Daily Data ADJ'!$1:$1,0))</f>
        <v>2463.75</v>
      </c>
      <c r="H1069">
        <f>INDEX('QUANDL MULTPL SP500_DIV_YIELD_M'!$A:$G,MATCH(Calc!$A1069,'QUANDL MULTPL SP500_DIV_YIELD_M'!$A:$A,1),MATCH('QUANDL MULTPL SP500_DIV_YIELD_M'!$E$1,'QUANDL MULTPL SP500_DIV_YIELD_M'!$A$1:$G$1,0))</f>
        <v>1.95</v>
      </c>
      <c r="I1069" s="5">
        <f t="shared" si="96"/>
        <v>1.6663840731405959E-2</v>
      </c>
      <c r="J1069" s="1">
        <f>A1069/24/60/60+DATE(1970,1,1)</f>
        <v>42984.5625</v>
      </c>
      <c r="K1069" s="3">
        <f t="shared" si="99"/>
        <v>1</v>
      </c>
      <c r="L1069" s="6">
        <f>(1+Chart!$F$4)^(1/(365/K1069))-1</f>
        <v>6.6592785027408397E-5</v>
      </c>
      <c r="M1069" s="6">
        <f t="shared" si="100"/>
        <v>3.1598405557886622E-5</v>
      </c>
      <c r="N1069" s="6">
        <f t="shared" si="101"/>
        <v>4.5279168464862352E-5</v>
      </c>
      <c r="O1069">
        <f>O1068*(B1069/B1068)</f>
        <v>224.41972606000144</v>
      </c>
      <c r="P1069">
        <f t="shared" si="97"/>
        <v>2017</v>
      </c>
      <c r="Q1069" s="1">
        <f t="shared" si="98"/>
        <v>42984.5625</v>
      </c>
      <c r="R1069">
        <f>IF(B1070="",R1068,IF(Q1069&gt;=Chart!$F$2,E1069,0))</f>
        <v>0</v>
      </c>
      <c r="S1069">
        <f>IF(B1070="",S1068,IFERROR(IF(AND(R1069&gt;0,R1068=0),R1069,(1+(B1070/B1069-1)*Calc!$Z$1)*S1068),0))</f>
        <v>0</v>
      </c>
      <c r="T1069">
        <f>IF(B1070="",T1068,IFERROR(IF(AND(R1069&gt;0,R1068=0),R1069,(1+(B1070/B1069-1)*Calc!$Z$1-L1070)*T1068),0))</f>
        <v>0</v>
      </c>
      <c r="U1069">
        <f>IF(B1070="",U1068,IFERROR(IF(AND(R1069&gt;0,R1068=0),R1069,(1+(B1070/B1069-1)*Calc!$Z$1-M1070*2)*U1068),0))</f>
        <v>0</v>
      </c>
      <c r="V1069">
        <f>IF(B1070="",V1068,IFERROR(IF(AND(R1069&gt;0,R1068=0),R1069,(1+(B1070/B1069-1)*Calc!$Z$1-N1070*2)*V1068),0))</f>
        <v>0</v>
      </c>
      <c r="W1069">
        <f>IF(ISNUMBER(C1069),C1069,W1068)</f>
        <v>1.1599999999999999</v>
      </c>
      <c r="Y1069" s="1" t="e">
        <f>IF(AND(Q1069&gt;=Chart!$F$2,Q1069&lt;=Chart!$F$3),Q1069,#N/A)</f>
        <v>#N/A</v>
      </c>
      <c r="Z1069" t="e">
        <f>IF(AND(Q1069&gt;=Chart!$F$2,Q1069&lt;=Chart!$F$3),R1069,#N/A)</f>
        <v>#N/A</v>
      </c>
      <c r="AA1069" t="e">
        <f>IF(AND(Q1069&gt;=Chart!$F$2,Q1069&lt;=Chart!$F$3),S1069,#N/A)</f>
        <v>#N/A</v>
      </c>
      <c r="AB1069" t="e">
        <f>IF(AND(Q1069&gt;=Chart!$F$2,Q1069&lt;=Chart!$F$3),T1069,#N/A)</f>
        <v>#N/A</v>
      </c>
      <c r="AC1069" t="e">
        <f>IF(AND(Q1069&gt;=Chart!$F$2,Q1069&lt;=Chart!$F$3),U1069,#N/A)</f>
        <v>#N/A</v>
      </c>
      <c r="AD1069" t="e">
        <f>IF(AND(Q1069&gt;=Chart!$F$2,Q1069&lt;=Chart!$F$3),V1069,#N/A)</f>
        <v>#N/A</v>
      </c>
      <c r="AE1069" t="e">
        <f>IF(AND(Q1069&gt;=Chart!$F$2,Q1069&lt;=Chart!$F$3),I1069,#N/A)</f>
        <v>#N/A</v>
      </c>
      <c r="AF1069" t="e">
        <f>IF(AND(Q1069&gt;=Chart!$F$2,Q1069&lt;=Chart!$F$3),H1069/100,#N/A)</f>
        <v>#N/A</v>
      </c>
      <c r="AG1069" t="e">
        <f>IF(AND(Q1069&gt;=Chart!$F$2,Q1069&lt;=Chart!$F$3),W1069/100,#N/A)</f>
        <v>#N/A</v>
      </c>
    </row>
    <row r="1070" spans="1:33" x14ac:dyDescent="0.25">
      <c r="A1070">
        <v>1504791000</v>
      </c>
      <c r="B1070">
        <f>INDEX('Daily Data ADJ'!$1:$1048576,MATCH(Calc!$A1070,'Daily Data ADJ'!$A:$A,0),MATCH("SPY, CBOE BZX: Close",'Daily Data ADJ'!$1:$1,0))</f>
        <v>224.39245756</v>
      </c>
      <c r="C1070">
        <f>INDEX('Daily Data ADJ'!$1:$1048576,MATCH(Calc!$A1070,'Daily Data ADJ'!$A:$A,0),MATCH("EFFR, FRED: Close",'Daily Data ADJ'!$1:$1,0))</f>
        <v>1.1599999999999999</v>
      </c>
      <c r="D1070" t="str">
        <f>INDEX('Daily Data ADJ'!$1:$1048576,MATCH(Calc!$A1070,'Daily Data ADJ'!$A:$A,1),MATCH("SOFR, FRED: Close",'Daily Data ADJ'!$1:$1,0))</f>
        <v>NaN</v>
      </c>
      <c r="E1070">
        <f>INDEX('Daily Data ADJ'!$1:$1048576,MATCH(Calc!$A1070,'Daily Data ADJ'!$A:$A,0),MATCH("UPRO, CBOE BZX: Close",'Daily Data ADJ'!$1:$1,0))</f>
        <v>17.87746409</v>
      </c>
      <c r="F1070">
        <f>INDEX('Daily Data ADJ'!$1:$1048576,MATCH(Calc!$A1070,'Daily Data ADJ'!$A:$A,0),MATCH("ES1!, CME_MINI: Close",'Daily Data ADJ'!$1:$1,0))</f>
        <v>2466.5</v>
      </c>
      <c r="G1070">
        <f>INDEX('Daily Data ADJ'!$1:$1048576,MATCH(Calc!$A1070,'Daily Data ADJ'!$A:$A,0),MATCH("ES2!, CME_MINI: Close",'Daily Data ADJ'!$1:$1,0))</f>
        <v>2464.75</v>
      </c>
      <c r="H1070">
        <f>INDEX('QUANDL MULTPL SP500_DIV_YIELD_M'!$A:$G,MATCH(Calc!$A1070,'QUANDL MULTPL SP500_DIV_YIELD_M'!$A:$A,1),MATCH('QUANDL MULTPL SP500_DIV_YIELD_M'!$E$1,'QUANDL MULTPL SP500_DIV_YIELD_M'!$A$1:$G$1,0))</f>
        <v>1.95</v>
      </c>
      <c r="I1070" s="5">
        <f t="shared" si="96"/>
        <v>1.6664989379489608E-2</v>
      </c>
      <c r="J1070" s="1">
        <f>A1070/24/60/60+DATE(1970,1,1)</f>
        <v>42985.5625</v>
      </c>
      <c r="K1070" s="3">
        <f t="shared" si="99"/>
        <v>1</v>
      </c>
      <c r="L1070" s="6">
        <f>(1+Chart!$F$4)^(1/(365/K1070))-1</f>
        <v>6.6592785027408397E-5</v>
      </c>
      <c r="M1070" s="6">
        <f t="shared" si="100"/>
        <v>3.1598405557886622E-5</v>
      </c>
      <c r="N1070" s="6">
        <f t="shared" si="101"/>
        <v>4.5282264003132511E-5</v>
      </c>
      <c r="O1070">
        <f>O1069*(B1070/B1069)</f>
        <v>224.39245756000145</v>
      </c>
      <c r="P1070">
        <f t="shared" si="97"/>
        <v>2017</v>
      </c>
      <c r="Q1070" s="1">
        <f t="shared" si="98"/>
        <v>42985.5625</v>
      </c>
      <c r="R1070">
        <f>IF(B1071="",R1069,IF(Q1070&gt;=Chart!$F$2,E1070,0))</f>
        <v>0</v>
      </c>
      <c r="S1070">
        <f>IF(B1071="",S1069,IFERROR(IF(AND(R1070&gt;0,R1069=0),R1070,(1+(B1071/B1070-1)*Calc!$Z$1)*S1069),0))</f>
        <v>0</v>
      </c>
      <c r="T1070">
        <f>IF(B1071="",T1069,IFERROR(IF(AND(R1070&gt;0,R1069=0),R1070,(1+(B1071/B1070-1)*Calc!$Z$1-L1071)*T1069),0))</f>
        <v>0</v>
      </c>
      <c r="U1070">
        <f>IF(B1071="",U1069,IFERROR(IF(AND(R1070&gt;0,R1069=0),R1070,(1+(B1071/B1070-1)*Calc!$Z$1-M1071*2)*U1069),0))</f>
        <v>0</v>
      </c>
      <c r="V1070">
        <f>IF(B1071="",V1069,IFERROR(IF(AND(R1070&gt;0,R1069=0),R1070,(1+(B1071/B1070-1)*Calc!$Z$1-N1071*2)*V1069),0))</f>
        <v>0</v>
      </c>
      <c r="W1070">
        <f>IF(ISNUMBER(C1070),C1070,W1069)</f>
        <v>1.1599999999999999</v>
      </c>
      <c r="Y1070" s="1" t="e">
        <f>IF(AND(Q1070&gt;=Chart!$F$2,Q1070&lt;=Chart!$F$3),Q1070,#N/A)</f>
        <v>#N/A</v>
      </c>
      <c r="Z1070" t="e">
        <f>IF(AND(Q1070&gt;=Chart!$F$2,Q1070&lt;=Chart!$F$3),R1070,#N/A)</f>
        <v>#N/A</v>
      </c>
      <c r="AA1070" t="e">
        <f>IF(AND(Q1070&gt;=Chart!$F$2,Q1070&lt;=Chart!$F$3),S1070,#N/A)</f>
        <v>#N/A</v>
      </c>
      <c r="AB1070" t="e">
        <f>IF(AND(Q1070&gt;=Chart!$F$2,Q1070&lt;=Chart!$F$3),T1070,#N/A)</f>
        <v>#N/A</v>
      </c>
      <c r="AC1070" t="e">
        <f>IF(AND(Q1070&gt;=Chart!$F$2,Q1070&lt;=Chart!$F$3),U1070,#N/A)</f>
        <v>#N/A</v>
      </c>
      <c r="AD1070" t="e">
        <f>IF(AND(Q1070&gt;=Chart!$F$2,Q1070&lt;=Chart!$F$3),V1070,#N/A)</f>
        <v>#N/A</v>
      </c>
      <c r="AE1070" t="e">
        <f>IF(AND(Q1070&gt;=Chart!$F$2,Q1070&lt;=Chart!$F$3),I1070,#N/A)</f>
        <v>#N/A</v>
      </c>
      <c r="AF1070" t="e">
        <f>IF(AND(Q1070&gt;=Chart!$F$2,Q1070&lt;=Chart!$F$3),H1070/100,#N/A)</f>
        <v>#N/A</v>
      </c>
      <c r="AG1070" t="e">
        <f>IF(AND(Q1070&gt;=Chart!$F$2,Q1070&lt;=Chart!$F$3),W1070/100,#N/A)</f>
        <v>#N/A</v>
      </c>
    </row>
    <row r="1071" spans="1:33" x14ac:dyDescent="0.25">
      <c r="A1071">
        <v>1504877400</v>
      </c>
      <c r="B1071">
        <f>INDEX('Daily Data ADJ'!$1:$1048576,MATCH(Calc!$A1071,'Daily Data ADJ'!$A:$A,0),MATCH("SPY, CBOE BZX: Close",'Daily Data ADJ'!$1:$1,0))</f>
        <v>224.12886209000001</v>
      </c>
      <c r="C1071">
        <f>INDEX('Daily Data ADJ'!$1:$1048576,MATCH(Calc!$A1071,'Daily Data ADJ'!$A:$A,0),MATCH("EFFR, FRED: Close",'Daily Data ADJ'!$1:$1,0))</f>
        <v>1.1599999999999999</v>
      </c>
      <c r="D1071" t="str">
        <f>INDEX('Daily Data ADJ'!$1:$1048576,MATCH(Calc!$A1071,'Daily Data ADJ'!$A:$A,1),MATCH("SOFR, FRED: Close",'Daily Data ADJ'!$1:$1,0))</f>
        <v>NaN</v>
      </c>
      <c r="E1071">
        <f>INDEX('Daily Data ADJ'!$1:$1048576,MATCH(Calc!$A1071,'Daily Data ADJ'!$A:$A,0),MATCH("UPRO, CBOE BZX: Close",'Daily Data ADJ'!$1:$1,0))</f>
        <v>17.802232450000002</v>
      </c>
      <c r="F1071">
        <f>INDEX('Daily Data ADJ'!$1:$1048576,MATCH(Calc!$A1071,'Daily Data ADJ'!$A:$A,0),MATCH("ES1!, CME_MINI: Close",'Daily Data ADJ'!$1:$1,0))</f>
        <v>2461</v>
      </c>
      <c r="G1071">
        <f>INDEX('Daily Data ADJ'!$1:$1048576,MATCH(Calc!$A1071,'Daily Data ADJ'!$A:$A,0),MATCH("ES2!, CME_MINI: Close",'Daily Data ADJ'!$1:$1,0))</f>
        <v>2459.75</v>
      </c>
      <c r="H1071">
        <f>INDEX('QUANDL MULTPL SP500_DIV_YIELD_M'!$A:$G,MATCH(Calc!$A1071,'QUANDL MULTPL SP500_DIV_YIELD_M'!$A:$A,1),MATCH('QUANDL MULTPL SP500_DIV_YIELD_M'!$E$1,'QUANDL MULTPL SP500_DIV_YIELD_M'!$A$1:$G$1,0))</f>
        <v>1.95</v>
      </c>
      <c r="I1071" s="5">
        <f t="shared" si="96"/>
        <v>1.7469852961110737E-2</v>
      </c>
      <c r="J1071" s="1">
        <f>A1071/24/60/60+DATE(1970,1,1)</f>
        <v>42986.5625</v>
      </c>
      <c r="K1071" s="3">
        <f t="shared" si="99"/>
        <v>1</v>
      </c>
      <c r="L1071" s="6">
        <f>(1+Chart!$F$4)^(1/(365/K1071))-1</f>
        <v>6.6592785027408397E-5</v>
      </c>
      <c r="M1071" s="6">
        <f t="shared" si="100"/>
        <v>3.1598405557886622E-5</v>
      </c>
      <c r="N1071" s="6">
        <f t="shared" si="101"/>
        <v>4.7450466439835637E-5</v>
      </c>
      <c r="O1071">
        <f>O1070*(B1071/B1070)</f>
        <v>224.12886209000146</v>
      </c>
      <c r="P1071">
        <f t="shared" si="97"/>
        <v>2017</v>
      </c>
      <c r="Q1071" s="1">
        <f t="shared" si="98"/>
        <v>42986.5625</v>
      </c>
      <c r="R1071">
        <f>IF(B1072="",R1070,IF(Q1071&gt;=Chart!$F$2,E1071,0))</f>
        <v>0</v>
      </c>
      <c r="S1071">
        <f>IF(B1072="",S1070,IFERROR(IF(AND(R1071&gt;0,R1070=0),R1071,(1+(B1072/B1071-1)*Calc!$Z$1)*S1070),0))</f>
        <v>0</v>
      </c>
      <c r="T1071">
        <f>IF(B1072="",T1070,IFERROR(IF(AND(R1071&gt;0,R1070=0),R1071,(1+(B1072/B1071-1)*Calc!$Z$1-L1072)*T1070),0))</f>
        <v>0</v>
      </c>
      <c r="U1071">
        <f>IF(B1072="",U1070,IFERROR(IF(AND(R1071&gt;0,R1070=0),R1071,(1+(B1072/B1071-1)*Calc!$Z$1-M1072*2)*U1070),0))</f>
        <v>0</v>
      </c>
      <c r="V1071">
        <f>IF(B1072="",V1070,IFERROR(IF(AND(R1071&gt;0,R1070=0),R1071,(1+(B1072/B1071-1)*Calc!$Z$1-N1072*2)*V1070),0))</f>
        <v>0</v>
      </c>
      <c r="W1071">
        <f>IF(ISNUMBER(C1071),C1071,W1070)</f>
        <v>1.1599999999999999</v>
      </c>
      <c r="Y1071" s="1" t="e">
        <f>IF(AND(Q1071&gt;=Chart!$F$2,Q1071&lt;=Chart!$F$3),Q1071,#N/A)</f>
        <v>#N/A</v>
      </c>
      <c r="Z1071" t="e">
        <f>IF(AND(Q1071&gt;=Chart!$F$2,Q1071&lt;=Chart!$F$3),R1071,#N/A)</f>
        <v>#N/A</v>
      </c>
      <c r="AA1071" t="e">
        <f>IF(AND(Q1071&gt;=Chart!$F$2,Q1071&lt;=Chart!$F$3),S1071,#N/A)</f>
        <v>#N/A</v>
      </c>
      <c r="AB1071" t="e">
        <f>IF(AND(Q1071&gt;=Chart!$F$2,Q1071&lt;=Chart!$F$3),T1071,#N/A)</f>
        <v>#N/A</v>
      </c>
      <c r="AC1071" t="e">
        <f>IF(AND(Q1071&gt;=Chart!$F$2,Q1071&lt;=Chart!$F$3),U1071,#N/A)</f>
        <v>#N/A</v>
      </c>
      <c r="AD1071" t="e">
        <f>IF(AND(Q1071&gt;=Chart!$F$2,Q1071&lt;=Chart!$F$3),V1071,#N/A)</f>
        <v>#N/A</v>
      </c>
      <c r="AE1071" t="e">
        <f>IF(AND(Q1071&gt;=Chart!$F$2,Q1071&lt;=Chart!$F$3),I1071,#N/A)</f>
        <v>#N/A</v>
      </c>
      <c r="AF1071" t="e">
        <f>IF(AND(Q1071&gt;=Chart!$F$2,Q1071&lt;=Chart!$F$3),H1071/100,#N/A)</f>
        <v>#N/A</v>
      </c>
      <c r="AG1071" t="e">
        <f>IF(AND(Q1071&gt;=Chart!$F$2,Q1071&lt;=Chart!$F$3),W1071/100,#N/A)</f>
        <v>#N/A</v>
      </c>
    </row>
    <row r="1072" spans="1:33" x14ac:dyDescent="0.25">
      <c r="A1072">
        <v>1505136600</v>
      </c>
      <c r="B1072">
        <f>INDEX('Daily Data ADJ'!$1:$1048576,MATCH(Calc!$A1072,'Daily Data ADJ'!$A:$A,0),MATCH("SPY, CBOE BZX: Close",'Daily Data ADJ'!$1:$1,0))</f>
        <v>226.51940028999999</v>
      </c>
      <c r="C1072">
        <f>INDEX('Daily Data ADJ'!$1:$1048576,MATCH(Calc!$A1072,'Daily Data ADJ'!$A:$A,0),MATCH("EFFR, FRED: Close",'Daily Data ADJ'!$1:$1,0))</f>
        <v>1.1599999999999999</v>
      </c>
      <c r="D1072" t="str">
        <f>INDEX('Daily Data ADJ'!$1:$1048576,MATCH(Calc!$A1072,'Daily Data ADJ'!$A:$A,1),MATCH("SOFR, FRED: Close",'Daily Data ADJ'!$1:$1,0))</f>
        <v>NaN</v>
      </c>
      <c r="E1072">
        <f>INDEX('Daily Data ADJ'!$1:$1048576,MATCH(Calc!$A1072,'Daily Data ADJ'!$A:$A,0),MATCH("UPRO, CBOE BZX: Close",'Daily Data ADJ'!$1:$1,0))</f>
        <v>18.363203009999999</v>
      </c>
      <c r="F1072">
        <f>INDEX('Daily Data ADJ'!$1:$1048576,MATCH(Calc!$A1072,'Daily Data ADJ'!$A:$A,0),MATCH("ES1!, CME_MINI: Close",'Daily Data ADJ'!$1:$1,0))</f>
        <v>2485.75</v>
      </c>
      <c r="G1072">
        <f>INDEX('Daily Data ADJ'!$1:$1048576,MATCH(Calc!$A1072,'Daily Data ADJ'!$A:$A,0),MATCH("ES2!, CME_MINI: Close",'Daily Data ADJ'!$1:$1,0))</f>
        <v>2484.75</v>
      </c>
      <c r="H1072">
        <f>INDEX('QUANDL MULTPL SP500_DIV_YIELD_M'!$A:$G,MATCH(Calc!$A1072,'QUANDL MULTPL SP500_DIV_YIELD_M'!$A:$A,1),MATCH('QUANDL MULTPL SP500_DIV_YIELD_M'!$E$1,'QUANDL MULTPL SP500_DIV_YIELD_M'!$A$1:$G$1,0))</f>
        <v>1.95</v>
      </c>
      <c r="I1072" s="5">
        <f t="shared" si="96"/>
        <v>1.7891798495878002E-2</v>
      </c>
      <c r="J1072" s="1">
        <f>A1072/24/60/60+DATE(1970,1,1)</f>
        <v>42989.5625</v>
      </c>
      <c r="K1072" s="3">
        <f t="shared" si="99"/>
        <v>3</v>
      </c>
      <c r="L1072" s="6">
        <f>(1+Chart!$F$4)^(1/(365/K1072))-1</f>
        <v>1.9979165917494157E-4</v>
      </c>
      <c r="M1072" s="6">
        <f t="shared" si="100"/>
        <v>9.479821208313588E-5</v>
      </c>
      <c r="N1072" s="6">
        <f t="shared" si="101"/>
        <v>1.4576643794872446E-4</v>
      </c>
      <c r="O1072">
        <f>O1071*(B1072/B1071)</f>
        <v>226.51940029000147</v>
      </c>
      <c r="P1072">
        <f t="shared" si="97"/>
        <v>2017</v>
      </c>
      <c r="Q1072" s="1">
        <f t="shared" si="98"/>
        <v>42989.5625</v>
      </c>
      <c r="R1072">
        <f>IF(B1073="",R1071,IF(Q1072&gt;=Chart!$F$2,E1072,0))</f>
        <v>0</v>
      </c>
      <c r="S1072">
        <f>IF(B1073="",S1071,IFERROR(IF(AND(R1072&gt;0,R1071=0),R1072,(1+(B1073/B1072-1)*Calc!$Z$1)*S1071),0))</f>
        <v>0</v>
      </c>
      <c r="T1072">
        <f>IF(B1073="",T1071,IFERROR(IF(AND(R1072&gt;0,R1071=0),R1072,(1+(B1073/B1072-1)*Calc!$Z$1-L1073)*T1071),0))</f>
        <v>0</v>
      </c>
      <c r="U1072">
        <f>IF(B1073="",U1071,IFERROR(IF(AND(R1072&gt;0,R1071=0),R1072,(1+(B1073/B1072-1)*Calc!$Z$1-M1073*2)*U1071),0))</f>
        <v>0</v>
      </c>
      <c r="V1072">
        <f>IF(B1073="",V1071,IFERROR(IF(AND(R1072&gt;0,R1071=0),R1072,(1+(B1073/B1072-1)*Calc!$Z$1-N1073*2)*V1071),0))</f>
        <v>0</v>
      </c>
      <c r="W1072">
        <f>IF(ISNUMBER(C1072),C1072,W1071)</f>
        <v>1.1599999999999999</v>
      </c>
      <c r="Y1072" s="1" t="e">
        <f>IF(AND(Q1072&gt;=Chart!$F$2,Q1072&lt;=Chart!$F$3),Q1072,#N/A)</f>
        <v>#N/A</v>
      </c>
      <c r="Z1072" t="e">
        <f>IF(AND(Q1072&gt;=Chart!$F$2,Q1072&lt;=Chart!$F$3),R1072,#N/A)</f>
        <v>#N/A</v>
      </c>
      <c r="AA1072" t="e">
        <f>IF(AND(Q1072&gt;=Chart!$F$2,Q1072&lt;=Chart!$F$3),S1072,#N/A)</f>
        <v>#N/A</v>
      </c>
      <c r="AB1072" t="e">
        <f>IF(AND(Q1072&gt;=Chart!$F$2,Q1072&lt;=Chart!$F$3),T1072,#N/A)</f>
        <v>#N/A</v>
      </c>
      <c r="AC1072" t="e">
        <f>IF(AND(Q1072&gt;=Chart!$F$2,Q1072&lt;=Chart!$F$3),U1072,#N/A)</f>
        <v>#N/A</v>
      </c>
      <c r="AD1072" t="e">
        <f>IF(AND(Q1072&gt;=Chart!$F$2,Q1072&lt;=Chart!$F$3),V1072,#N/A)</f>
        <v>#N/A</v>
      </c>
      <c r="AE1072" t="e">
        <f>IF(AND(Q1072&gt;=Chart!$F$2,Q1072&lt;=Chart!$F$3),I1072,#N/A)</f>
        <v>#N/A</v>
      </c>
      <c r="AF1072" t="e">
        <f>IF(AND(Q1072&gt;=Chart!$F$2,Q1072&lt;=Chart!$F$3),H1072/100,#N/A)</f>
        <v>#N/A</v>
      </c>
      <c r="AG1072" t="e">
        <f>IF(AND(Q1072&gt;=Chart!$F$2,Q1072&lt;=Chart!$F$3),W1072/100,#N/A)</f>
        <v>#N/A</v>
      </c>
    </row>
    <row r="1073" spans="1:33" x14ac:dyDescent="0.25">
      <c r="A1073">
        <v>1505223000</v>
      </c>
      <c r="B1073">
        <f>INDEX('Daily Data ADJ'!$1:$1048576,MATCH(Calc!$A1073,'Daily Data ADJ'!$A:$A,0),MATCH("SPY, CBOE BZX: Close",'Daily Data ADJ'!$1:$1,0))</f>
        <v>227.28291819</v>
      </c>
      <c r="C1073">
        <f>INDEX('Daily Data ADJ'!$1:$1048576,MATCH(Calc!$A1073,'Daily Data ADJ'!$A:$A,0),MATCH("EFFR, FRED: Close",'Daily Data ADJ'!$1:$1,0))</f>
        <v>1.1599999999999999</v>
      </c>
      <c r="D1073" t="str">
        <f>INDEX('Daily Data ADJ'!$1:$1048576,MATCH(Calc!$A1073,'Daily Data ADJ'!$A:$A,1),MATCH("SOFR, FRED: Close",'Daily Data ADJ'!$1:$1,0))</f>
        <v>NaN</v>
      </c>
      <c r="E1073">
        <f>INDEX('Daily Data ADJ'!$1:$1048576,MATCH(Calc!$A1073,'Daily Data ADJ'!$A:$A,0),MATCH("UPRO, CBOE BZX: Close",'Daily Data ADJ'!$1:$1,0))</f>
        <v>18.564366639999999</v>
      </c>
      <c r="F1073">
        <f>INDEX('Daily Data ADJ'!$1:$1048576,MATCH(Calc!$A1073,'Daily Data ADJ'!$A:$A,0),MATCH("ES1!, CME_MINI: Close",'Daily Data ADJ'!$1:$1,0))</f>
        <v>2494.25</v>
      </c>
      <c r="G1073">
        <f>INDEX('Daily Data ADJ'!$1:$1048576,MATCH(Calc!$A1073,'Daily Data ADJ'!$A:$A,0),MATCH("ES2!, CME_MINI: Close",'Daily Data ADJ'!$1:$1,0))</f>
        <v>2493</v>
      </c>
      <c r="H1073">
        <f>INDEX('QUANDL MULTPL SP500_DIV_YIELD_M'!$A:$G,MATCH(Calc!$A1073,'QUANDL MULTPL SP500_DIV_YIELD_M'!$A:$A,1),MATCH('QUANDL MULTPL SP500_DIV_YIELD_M'!$E$1,'QUANDL MULTPL SP500_DIV_YIELD_M'!$A$1:$G$1,0))</f>
        <v>1.95</v>
      </c>
      <c r="I1073" s="5">
        <f t="shared" si="96"/>
        <v>1.7496895816085305E-2</v>
      </c>
      <c r="J1073" s="1">
        <f>A1073/24/60/60+DATE(1970,1,1)</f>
        <v>42990.5625</v>
      </c>
      <c r="K1073" s="3">
        <f t="shared" si="99"/>
        <v>1</v>
      </c>
      <c r="L1073" s="6">
        <f>(1+Chart!$F$4)^(1/(365/K1073))-1</f>
        <v>6.6592785027408397E-5</v>
      </c>
      <c r="M1073" s="6">
        <f t="shared" si="100"/>
        <v>3.1598405557886622E-5</v>
      </c>
      <c r="N1073" s="6">
        <f t="shared" si="101"/>
        <v>4.7523286825557065E-5</v>
      </c>
      <c r="O1073">
        <f>O1072*(B1073/B1072)</f>
        <v>227.28291819000148</v>
      </c>
      <c r="P1073">
        <f t="shared" si="97"/>
        <v>2017</v>
      </c>
      <c r="Q1073" s="1">
        <f t="shared" si="98"/>
        <v>42990.5625</v>
      </c>
      <c r="R1073">
        <f>IF(B1074="",R1072,IF(Q1073&gt;=Chart!$F$2,E1073,0))</f>
        <v>0</v>
      </c>
      <c r="S1073">
        <f>IF(B1074="",S1072,IFERROR(IF(AND(R1073&gt;0,R1072=0),R1073,(1+(B1074/B1073-1)*Calc!$Z$1)*S1072),0))</f>
        <v>0</v>
      </c>
      <c r="T1073">
        <f>IF(B1074="",T1072,IFERROR(IF(AND(R1073&gt;0,R1072=0),R1073,(1+(B1074/B1073-1)*Calc!$Z$1-L1074)*T1072),0))</f>
        <v>0</v>
      </c>
      <c r="U1073">
        <f>IF(B1074="",U1072,IFERROR(IF(AND(R1073&gt;0,R1072=0),R1073,(1+(B1074/B1073-1)*Calc!$Z$1-M1074*2)*U1072),0))</f>
        <v>0</v>
      </c>
      <c r="V1073">
        <f>IF(B1074="",V1072,IFERROR(IF(AND(R1073&gt;0,R1072=0),R1073,(1+(B1074/B1073-1)*Calc!$Z$1-N1074*2)*V1072),0))</f>
        <v>0</v>
      </c>
      <c r="W1073">
        <f>IF(ISNUMBER(C1073),C1073,W1072)</f>
        <v>1.1599999999999999</v>
      </c>
      <c r="Y1073" s="1" t="e">
        <f>IF(AND(Q1073&gt;=Chart!$F$2,Q1073&lt;=Chart!$F$3),Q1073,#N/A)</f>
        <v>#N/A</v>
      </c>
      <c r="Z1073" t="e">
        <f>IF(AND(Q1073&gt;=Chart!$F$2,Q1073&lt;=Chart!$F$3),R1073,#N/A)</f>
        <v>#N/A</v>
      </c>
      <c r="AA1073" t="e">
        <f>IF(AND(Q1073&gt;=Chart!$F$2,Q1073&lt;=Chart!$F$3),S1073,#N/A)</f>
        <v>#N/A</v>
      </c>
      <c r="AB1073" t="e">
        <f>IF(AND(Q1073&gt;=Chart!$F$2,Q1073&lt;=Chart!$F$3),T1073,#N/A)</f>
        <v>#N/A</v>
      </c>
      <c r="AC1073" t="e">
        <f>IF(AND(Q1073&gt;=Chart!$F$2,Q1073&lt;=Chart!$F$3),U1073,#N/A)</f>
        <v>#N/A</v>
      </c>
      <c r="AD1073" t="e">
        <f>IF(AND(Q1073&gt;=Chart!$F$2,Q1073&lt;=Chart!$F$3),V1073,#N/A)</f>
        <v>#N/A</v>
      </c>
      <c r="AE1073" t="e">
        <f>IF(AND(Q1073&gt;=Chart!$F$2,Q1073&lt;=Chart!$F$3),I1073,#N/A)</f>
        <v>#N/A</v>
      </c>
      <c r="AF1073" t="e">
        <f>IF(AND(Q1073&gt;=Chart!$F$2,Q1073&lt;=Chart!$F$3),H1073/100,#N/A)</f>
        <v>#N/A</v>
      </c>
      <c r="AG1073" t="e">
        <f>IF(AND(Q1073&gt;=Chart!$F$2,Q1073&lt;=Chart!$F$3),W1073/100,#N/A)</f>
        <v>#N/A</v>
      </c>
    </row>
    <row r="1074" spans="1:33" x14ac:dyDescent="0.25">
      <c r="A1074">
        <v>1505309400</v>
      </c>
      <c r="B1074">
        <f>INDEX('Daily Data ADJ'!$1:$1048576,MATCH(Calc!$A1074,'Daily Data ADJ'!$A:$A,0),MATCH("SPY, CBOE BZX: Close",'Daily Data ADJ'!$1:$1,0))</f>
        <v>227.39199217000001</v>
      </c>
      <c r="C1074">
        <f>INDEX('Daily Data ADJ'!$1:$1048576,MATCH(Calc!$A1074,'Daily Data ADJ'!$A:$A,0),MATCH("EFFR, FRED: Close",'Daily Data ADJ'!$1:$1,0))</f>
        <v>1.1599999999999999</v>
      </c>
      <c r="D1074" t="str">
        <f>INDEX('Daily Data ADJ'!$1:$1048576,MATCH(Calc!$A1074,'Daily Data ADJ'!$A:$A,1),MATCH("SOFR, FRED: Close",'Daily Data ADJ'!$1:$1,0))</f>
        <v>NaN</v>
      </c>
      <c r="E1074">
        <f>INDEX('Daily Data ADJ'!$1:$1048576,MATCH(Calc!$A1074,'Daily Data ADJ'!$A:$A,0),MATCH("UPRO, CBOE BZX: Close",'Daily Data ADJ'!$1:$1,0))</f>
        <v>18.598711810000001</v>
      </c>
      <c r="F1074">
        <f>INDEX('Daily Data ADJ'!$1:$1048576,MATCH(Calc!$A1074,'Daily Data ADJ'!$A:$A,0),MATCH("ES1!, CME_MINI: Close",'Daily Data ADJ'!$1:$1,0))</f>
        <v>2494.75</v>
      </c>
      <c r="G1074">
        <f>INDEX('Daily Data ADJ'!$1:$1048576,MATCH(Calc!$A1074,'Daily Data ADJ'!$A:$A,0),MATCH("ES2!, CME_MINI: Close",'Daily Data ADJ'!$1:$1,0))</f>
        <v>2493.5</v>
      </c>
      <c r="H1074">
        <f>INDEX('QUANDL MULTPL SP500_DIV_YIELD_M'!$A:$G,MATCH(Calc!$A1074,'QUANDL MULTPL SP500_DIV_YIELD_M'!$A:$A,1),MATCH('QUANDL MULTPL SP500_DIV_YIELD_M'!$E$1,'QUANDL MULTPL SP500_DIV_YIELD_M'!$A$1:$G$1,0))</f>
        <v>1.95</v>
      </c>
      <c r="I1074" s="5">
        <f t="shared" si="96"/>
        <v>1.7497296978239468E-2</v>
      </c>
      <c r="J1074" s="1">
        <f>A1074/24/60/60+DATE(1970,1,1)</f>
        <v>42991.5625</v>
      </c>
      <c r="K1074" s="3">
        <f t="shared" si="99"/>
        <v>1</v>
      </c>
      <c r="L1074" s="6">
        <f>(1+Chart!$F$4)^(1/(365/K1074))-1</f>
        <v>6.6592785027408397E-5</v>
      </c>
      <c r="M1074" s="6">
        <f t="shared" si="100"/>
        <v>3.1598405557886622E-5</v>
      </c>
      <c r="N1074" s="6">
        <f t="shared" si="101"/>
        <v>4.7524367051465788E-5</v>
      </c>
      <c r="O1074">
        <f>O1073*(B1074/B1073)</f>
        <v>227.39199217000146</v>
      </c>
      <c r="P1074">
        <f t="shared" si="97"/>
        <v>2017</v>
      </c>
      <c r="Q1074" s="1">
        <f t="shared" si="98"/>
        <v>42991.5625</v>
      </c>
      <c r="R1074">
        <f>IF(B1075="",R1073,IF(Q1074&gt;=Chart!$F$2,E1074,0))</f>
        <v>0</v>
      </c>
      <c r="S1074">
        <f>IF(B1075="",S1073,IFERROR(IF(AND(R1074&gt;0,R1073=0),R1074,(1+(B1075/B1074-1)*Calc!$Z$1)*S1073),0))</f>
        <v>0</v>
      </c>
      <c r="T1074">
        <f>IF(B1075="",T1073,IFERROR(IF(AND(R1074&gt;0,R1073=0),R1074,(1+(B1075/B1074-1)*Calc!$Z$1-L1075)*T1073),0))</f>
        <v>0</v>
      </c>
      <c r="U1074">
        <f>IF(B1075="",U1073,IFERROR(IF(AND(R1074&gt;0,R1073=0),R1074,(1+(B1075/B1074-1)*Calc!$Z$1-M1075*2)*U1073),0))</f>
        <v>0</v>
      </c>
      <c r="V1074">
        <f>IF(B1075="",V1073,IFERROR(IF(AND(R1074&gt;0,R1073=0),R1074,(1+(B1075/B1074-1)*Calc!$Z$1-N1075*2)*V1073),0))</f>
        <v>0</v>
      </c>
      <c r="W1074">
        <f>IF(ISNUMBER(C1074),C1074,W1073)</f>
        <v>1.1599999999999999</v>
      </c>
      <c r="Y1074" s="1" t="e">
        <f>IF(AND(Q1074&gt;=Chart!$F$2,Q1074&lt;=Chart!$F$3),Q1074,#N/A)</f>
        <v>#N/A</v>
      </c>
      <c r="Z1074" t="e">
        <f>IF(AND(Q1074&gt;=Chart!$F$2,Q1074&lt;=Chart!$F$3),R1074,#N/A)</f>
        <v>#N/A</v>
      </c>
      <c r="AA1074" t="e">
        <f>IF(AND(Q1074&gt;=Chart!$F$2,Q1074&lt;=Chart!$F$3),S1074,#N/A)</f>
        <v>#N/A</v>
      </c>
      <c r="AB1074" t="e">
        <f>IF(AND(Q1074&gt;=Chart!$F$2,Q1074&lt;=Chart!$F$3),T1074,#N/A)</f>
        <v>#N/A</v>
      </c>
      <c r="AC1074" t="e">
        <f>IF(AND(Q1074&gt;=Chart!$F$2,Q1074&lt;=Chart!$F$3),U1074,#N/A)</f>
        <v>#N/A</v>
      </c>
      <c r="AD1074" t="e">
        <f>IF(AND(Q1074&gt;=Chart!$F$2,Q1074&lt;=Chart!$F$3),V1074,#N/A)</f>
        <v>#N/A</v>
      </c>
      <c r="AE1074" t="e">
        <f>IF(AND(Q1074&gt;=Chart!$F$2,Q1074&lt;=Chart!$F$3),I1074,#N/A)</f>
        <v>#N/A</v>
      </c>
      <c r="AF1074" t="e">
        <f>IF(AND(Q1074&gt;=Chart!$F$2,Q1074&lt;=Chart!$F$3),H1074/100,#N/A)</f>
        <v>#N/A</v>
      </c>
      <c r="AG1074" t="e">
        <f>IF(AND(Q1074&gt;=Chart!$F$2,Q1074&lt;=Chart!$F$3),W1074/100,#N/A)</f>
        <v>#N/A</v>
      </c>
    </row>
    <row r="1075" spans="1:33" x14ac:dyDescent="0.25">
      <c r="A1075">
        <v>1505395800</v>
      </c>
      <c r="B1075">
        <f>INDEX('Daily Data ADJ'!$1:$1048576,MATCH(Calc!$A1075,'Daily Data ADJ'!$A:$A,0),MATCH("SPY, CBOE BZX: Close",'Daily Data ADJ'!$1:$1,0))</f>
        <v>227.31927618</v>
      </c>
      <c r="C1075">
        <f>INDEX('Daily Data ADJ'!$1:$1048576,MATCH(Calc!$A1075,'Daily Data ADJ'!$A:$A,0),MATCH("EFFR, FRED: Close",'Daily Data ADJ'!$1:$1,0))</f>
        <v>1.1599999999999999</v>
      </c>
      <c r="D1075" t="str">
        <f>INDEX('Daily Data ADJ'!$1:$1048576,MATCH(Calc!$A1075,'Daily Data ADJ'!$A:$A,1),MATCH("SOFR, FRED: Close",'Daily Data ADJ'!$1:$1,0))</f>
        <v>NaN</v>
      </c>
      <c r="E1075">
        <f>INDEX('Daily Data ADJ'!$1:$1048576,MATCH(Calc!$A1075,'Daily Data ADJ'!$A:$A,0),MATCH("UPRO, CBOE BZX: Close",'Daily Data ADJ'!$1:$1,0))</f>
        <v>18.572544709999999</v>
      </c>
      <c r="F1075">
        <f>INDEX('Daily Data ADJ'!$1:$1048576,MATCH(Calc!$A1075,'Daily Data ADJ'!$A:$A,0),MATCH("ES1!, CME_MINI: Close",'Daily Data ADJ'!$1:$1,0))</f>
        <v>2494.25</v>
      </c>
      <c r="G1075">
        <f>INDEX('Daily Data ADJ'!$1:$1048576,MATCH(Calc!$A1075,'Daily Data ADJ'!$A:$A,0),MATCH("ES2!, CME_MINI: Close",'Daily Data ADJ'!$1:$1,0))</f>
        <v>2493.25</v>
      </c>
      <c r="H1075">
        <f>INDEX('QUANDL MULTPL SP500_DIV_YIELD_M'!$A:$G,MATCH(Calc!$A1075,'QUANDL MULTPL SP500_DIV_YIELD_M'!$A:$A,1),MATCH('QUANDL MULTPL SP500_DIV_YIELD_M'!$E$1,'QUANDL MULTPL SP500_DIV_YIELD_M'!$A$1:$G$1,0))</f>
        <v>1.95</v>
      </c>
      <c r="I1075" s="5">
        <f t="shared" si="96"/>
        <v>1.7897275690021124E-2</v>
      </c>
      <c r="J1075" s="1">
        <f>A1075/24/60/60+DATE(1970,1,1)</f>
        <v>42992.5625</v>
      </c>
      <c r="K1075" s="3">
        <f t="shared" si="99"/>
        <v>1</v>
      </c>
      <c r="L1075" s="6">
        <f>(1+Chart!$F$4)^(1/(365/K1075))-1</f>
        <v>6.6592785027408397E-5</v>
      </c>
      <c r="M1075" s="6">
        <f t="shared" si="100"/>
        <v>3.1598405557886622E-5</v>
      </c>
      <c r="N1075" s="6">
        <f t="shared" si="101"/>
        <v>4.8601194890807164E-5</v>
      </c>
      <c r="O1075">
        <f>O1074*(B1075/B1074)</f>
        <v>227.31927618000145</v>
      </c>
      <c r="P1075">
        <f t="shared" si="97"/>
        <v>2017</v>
      </c>
      <c r="Q1075" s="1">
        <f t="shared" si="98"/>
        <v>42992.5625</v>
      </c>
      <c r="R1075">
        <f>IF(B1076="",R1074,IF(Q1075&gt;=Chart!$F$2,E1075,0))</f>
        <v>0</v>
      </c>
      <c r="S1075">
        <f>IF(B1076="",S1074,IFERROR(IF(AND(R1075&gt;0,R1074=0),R1075,(1+(B1076/B1075-1)*Calc!$Z$1)*S1074),0))</f>
        <v>0</v>
      </c>
      <c r="T1075">
        <f>IF(B1076="",T1074,IFERROR(IF(AND(R1075&gt;0,R1074=0),R1075,(1+(B1076/B1075-1)*Calc!$Z$1-L1076)*T1074),0))</f>
        <v>0</v>
      </c>
      <c r="U1075">
        <f>IF(B1076="",U1074,IFERROR(IF(AND(R1075&gt;0,R1074=0),R1075,(1+(B1076/B1075-1)*Calc!$Z$1-M1076*2)*U1074),0))</f>
        <v>0</v>
      </c>
      <c r="V1075">
        <f>IF(B1076="",V1074,IFERROR(IF(AND(R1075&gt;0,R1074=0),R1075,(1+(B1076/B1075-1)*Calc!$Z$1-N1076*2)*V1074),0))</f>
        <v>0</v>
      </c>
      <c r="W1075">
        <f>IF(ISNUMBER(C1075),C1075,W1074)</f>
        <v>1.1599999999999999</v>
      </c>
      <c r="Y1075" s="1" t="e">
        <f>IF(AND(Q1075&gt;=Chart!$F$2,Q1075&lt;=Chart!$F$3),Q1075,#N/A)</f>
        <v>#N/A</v>
      </c>
      <c r="Z1075" t="e">
        <f>IF(AND(Q1075&gt;=Chart!$F$2,Q1075&lt;=Chart!$F$3),R1075,#N/A)</f>
        <v>#N/A</v>
      </c>
      <c r="AA1075" t="e">
        <f>IF(AND(Q1075&gt;=Chart!$F$2,Q1075&lt;=Chart!$F$3),S1075,#N/A)</f>
        <v>#N/A</v>
      </c>
      <c r="AB1075" t="e">
        <f>IF(AND(Q1075&gt;=Chart!$F$2,Q1075&lt;=Chart!$F$3),T1075,#N/A)</f>
        <v>#N/A</v>
      </c>
      <c r="AC1075" t="e">
        <f>IF(AND(Q1075&gt;=Chart!$F$2,Q1075&lt;=Chart!$F$3),U1075,#N/A)</f>
        <v>#N/A</v>
      </c>
      <c r="AD1075" t="e">
        <f>IF(AND(Q1075&gt;=Chart!$F$2,Q1075&lt;=Chart!$F$3),V1075,#N/A)</f>
        <v>#N/A</v>
      </c>
      <c r="AE1075" t="e">
        <f>IF(AND(Q1075&gt;=Chart!$F$2,Q1075&lt;=Chart!$F$3),I1075,#N/A)</f>
        <v>#N/A</v>
      </c>
      <c r="AF1075" t="e">
        <f>IF(AND(Q1075&gt;=Chart!$F$2,Q1075&lt;=Chart!$F$3),H1075/100,#N/A)</f>
        <v>#N/A</v>
      </c>
      <c r="AG1075" t="e">
        <f>IF(AND(Q1075&gt;=Chart!$F$2,Q1075&lt;=Chart!$F$3),W1075/100,#N/A)</f>
        <v>#N/A</v>
      </c>
    </row>
    <row r="1076" spans="1:33" x14ac:dyDescent="0.25">
      <c r="A1076">
        <v>1505482200</v>
      </c>
      <c r="B1076">
        <f>INDEX('Daily Data ADJ'!$1:$1048576,MATCH(Calc!$A1076,'Daily Data ADJ'!$A:$A,0),MATCH("SPY, CBOE BZX: Close",'Daily Data ADJ'!$1:$1,0))</f>
        <v>227.62489583999999</v>
      </c>
      <c r="C1076">
        <f>INDEX('Daily Data ADJ'!$1:$1048576,MATCH(Calc!$A1076,'Daily Data ADJ'!$A:$A,0),MATCH("EFFR, FRED: Close",'Daily Data ADJ'!$1:$1,0))</f>
        <v>1.1599999999999999</v>
      </c>
      <c r="D1076" t="str">
        <f>INDEX('Daily Data ADJ'!$1:$1048576,MATCH(Calc!$A1076,'Daily Data ADJ'!$A:$A,1),MATCH("SOFR, FRED: Close",'Daily Data ADJ'!$1:$1,0))</f>
        <v>NaN</v>
      </c>
      <c r="E1076">
        <f>INDEX('Daily Data ADJ'!$1:$1048576,MATCH(Calc!$A1076,'Daily Data ADJ'!$A:$A,0),MATCH("UPRO, CBOE BZX: Close",'Daily Data ADJ'!$1:$1,0))</f>
        <v>18.654318620000002</v>
      </c>
      <c r="F1076">
        <f>INDEX('Daily Data ADJ'!$1:$1048576,MATCH(Calc!$A1076,'Daily Data ADJ'!$A:$A,0),MATCH("ES1!, CME_MINI: Close",'Daily Data ADJ'!$1:$1,0))</f>
        <v>2497.25</v>
      </c>
      <c r="G1076">
        <f>INDEX('Daily Data ADJ'!$1:$1048576,MATCH(Calc!$A1076,'Daily Data ADJ'!$A:$A,0),MATCH("ES2!, CME_MINI: Close",'Daily Data ADJ'!$1:$1,0))</f>
        <v>2496</v>
      </c>
      <c r="H1076">
        <f>INDEX('QUANDL MULTPL SP500_DIV_YIELD_M'!$A:$G,MATCH(Calc!$A1076,'QUANDL MULTPL SP500_DIV_YIELD_M'!$A:$A,1),MATCH('QUANDL MULTPL SP500_DIV_YIELD_M'!$E$1,'QUANDL MULTPL SP500_DIV_YIELD_M'!$A$1:$G$1,0))</f>
        <v>1.95</v>
      </c>
      <c r="I1076" s="5">
        <f t="shared" si="96"/>
        <v>1.7499300381197107E-2</v>
      </c>
      <c r="J1076" s="1">
        <f>A1076/24/60/60+DATE(1970,1,1)</f>
        <v>42993.5625</v>
      </c>
      <c r="K1076" s="3">
        <f t="shared" si="99"/>
        <v>1</v>
      </c>
      <c r="L1076" s="6">
        <f>(1+Chart!$F$4)^(1/(365/K1076))-1</f>
        <v>6.6592785027408397E-5</v>
      </c>
      <c r="M1076" s="6">
        <f t="shared" si="100"/>
        <v>3.1598405557886622E-5</v>
      </c>
      <c r="N1076" s="6">
        <f t="shared" si="101"/>
        <v>4.75297616906456E-5</v>
      </c>
      <c r="O1076">
        <f>O1075*(B1076/B1075)</f>
        <v>227.62489584000144</v>
      </c>
      <c r="P1076">
        <f t="shared" si="97"/>
        <v>2017</v>
      </c>
      <c r="Q1076" s="1">
        <f t="shared" si="98"/>
        <v>42993.5625</v>
      </c>
      <c r="R1076">
        <f>IF(B1077="",R1075,IF(Q1076&gt;=Chart!$F$2,E1076,0))</f>
        <v>0</v>
      </c>
      <c r="S1076">
        <f>IF(B1077="",S1075,IFERROR(IF(AND(R1076&gt;0,R1075=0),R1076,(1+(B1077/B1076-1)*Calc!$Z$1)*S1075),0))</f>
        <v>0</v>
      </c>
      <c r="T1076">
        <f>IF(B1077="",T1075,IFERROR(IF(AND(R1076&gt;0,R1075=0),R1076,(1+(B1077/B1076-1)*Calc!$Z$1-L1077)*T1075),0))</f>
        <v>0</v>
      </c>
      <c r="U1076">
        <f>IF(B1077="",U1075,IFERROR(IF(AND(R1076&gt;0,R1075=0),R1076,(1+(B1077/B1076-1)*Calc!$Z$1-M1077*2)*U1075),0))</f>
        <v>0</v>
      </c>
      <c r="V1076">
        <f>IF(B1077="",V1075,IFERROR(IF(AND(R1076&gt;0,R1075=0),R1076,(1+(B1077/B1076-1)*Calc!$Z$1-N1077*2)*V1075),0))</f>
        <v>0</v>
      </c>
      <c r="W1076">
        <f>IF(ISNUMBER(C1076),C1076,W1075)</f>
        <v>1.1599999999999999</v>
      </c>
      <c r="Y1076" s="1" t="e">
        <f>IF(AND(Q1076&gt;=Chart!$F$2,Q1076&lt;=Chart!$F$3),Q1076,#N/A)</f>
        <v>#N/A</v>
      </c>
      <c r="Z1076" t="e">
        <f>IF(AND(Q1076&gt;=Chart!$F$2,Q1076&lt;=Chart!$F$3),R1076,#N/A)</f>
        <v>#N/A</v>
      </c>
      <c r="AA1076" t="e">
        <f>IF(AND(Q1076&gt;=Chart!$F$2,Q1076&lt;=Chart!$F$3),S1076,#N/A)</f>
        <v>#N/A</v>
      </c>
      <c r="AB1076" t="e">
        <f>IF(AND(Q1076&gt;=Chart!$F$2,Q1076&lt;=Chart!$F$3),T1076,#N/A)</f>
        <v>#N/A</v>
      </c>
      <c r="AC1076" t="e">
        <f>IF(AND(Q1076&gt;=Chart!$F$2,Q1076&lt;=Chart!$F$3),U1076,#N/A)</f>
        <v>#N/A</v>
      </c>
      <c r="AD1076" t="e">
        <f>IF(AND(Q1076&gt;=Chart!$F$2,Q1076&lt;=Chart!$F$3),V1076,#N/A)</f>
        <v>#N/A</v>
      </c>
      <c r="AE1076" t="e">
        <f>IF(AND(Q1076&gt;=Chart!$F$2,Q1076&lt;=Chart!$F$3),I1076,#N/A)</f>
        <v>#N/A</v>
      </c>
      <c r="AF1076" t="e">
        <f>IF(AND(Q1076&gt;=Chart!$F$2,Q1076&lt;=Chart!$F$3),H1076/100,#N/A)</f>
        <v>#N/A</v>
      </c>
      <c r="AG1076" t="e">
        <f>IF(AND(Q1076&gt;=Chart!$F$2,Q1076&lt;=Chart!$F$3),W1076/100,#N/A)</f>
        <v>#N/A</v>
      </c>
    </row>
    <row r="1077" spans="1:33" x14ac:dyDescent="0.25">
      <c r="A1077">
        <v>1505741400</v>
      </c>
      <c r="B1077">
        <f>INDEX('Daily Data ADJ'!$1:$1048576,MATCH(Calc!$A1077,'Daily Data ADJ'!$A:$A,0),MATCH("SPY, CBOE BZX: Close",'Daily Data ADJ'!$1:$1,0))</f>
        <v>228.10902920999999</v>
      </c>
      <c r="C1077">
        <f>INDEX('Daily Data ADJ'!$1:$1048576,MATCH(Calc!$A1077,'Daily Data ADJ'!$A:$A,0),MATCH("EFFR, FRED: Close",'Daily Data ADJ'!$1:$1,0))</f>
        <v>1.1599999999999999</v>
      </c>
      <c r="D1077" t="str">
        <f>INDEX('Daily Data ADJ'!$1:$1048576,MATCH(Calc!$A1077,'Daily Data ADJ'!$A:$A,1),MATCH("SOFR, FRED: Close",'Daily Data ADJ'!$1:$1,0))</f>
        <v>NaN</v>
      </c>
      <c r="E1077">
        <f>INDEX('Daily Data ADJ'!$1:$1048576,MATCH(Calc!$A1077,'Daily Data ADJ'!$A:$A,0),MATCH("UPRO, CBOE BZX: Close",'Daily Data ADJ'!$1:$1,0))</f>
        <v>18.7540835</v>
      </c>
      <c r="F1077">
        <f>INDEX('Daily Data ADJ'!$1:$1048576,MATCH(Calc!$A1077,'Daily Data ADJ'!$A:$A,0),MATCH("ES1!, CME_MINI: Close",'Daily Data ADJ'!$1:$1,0))</f>
        <v>2502.75</v>
      </c>
      <c r="G1077">
        <f>INDEX('Daily Data ADJ'!$1:$1048576,MATCH(Calc!$A1077,'Daily Data ADJ'!$A:$A,0),MATCH("ES2!, CME_MINI: Close",'Daily Data ADJ'!$1:$1,0))</f>
        <v>2501.75</v>
      </c>
      <c r="H1077">
        <f>INDEX('QUANDL MULTPL SP500_DIV_YIELD_M'!$A:$G,MATCH(Calc!$A1077,'QUANDL MULTPL SP500_DIV_YIELD_M'!$A:$A,1),MATCH('QUANDL MULTPL SP500_DIV_YIELD_M'!$E$1,'QUANDL MULTPL SP500_DIV_YIELD_M'!$A$1:$G$1,0))</f>
        <v>1.95</v>
      </c>
      <c r="I1077" s="5">
        <f t="shared" si="96"/>
        <v>1.7902715702475074E-2</v>
      </c>
      <c r="J1077" s="1">
        <f>A1077/24/60/60+DATE(1970,1,1)</f>
        <v>42996.5625</v>
      </c>
      <c r="K1077" s="3">
        <f t="shared" si="99"/>
        <v>3</v>
      </c>
      <c r="L1077" s="6">
        <f>(1+Chart!$F$4)^(1/(365/K1077))-1</f>
        <v>1.9979165917494157E-4</v>
      </c>
      <c r="M1077" s="6">
        <f t="shared" si="100"/>
        <v>9.479821208313588E-5</v>
      </c>
      <c r="N1077" s="6">
        <f t="shared" si="101"/>
        <v>1.4585460357463553E-4</v>
      </c>
      <c r="O1077">
        <f>O1076*(B1077/B1076)</f>
        <v>228.10902921000147</v>
      </c>
      <c r="P1077">
        <f t="shared" si="97"/>
        <v>2017</v>
      </c>
      <c r="Q1077" s="1">
        <f t="shared" si="98"/>
        <v>42996.5625</v>
      </c>
      <c r="R1077">
        <f>IF(B1078="",R1076,IF(Q1077&gt;=Chart!$F$2,E1077,0))</f>
        <v>0</v>
      </c>
      <c r="S1077">
        <f>IF(B1078="",S1076,IFERROR(IF(AND(R1077&gt;0,R1076=0),R1077,(1+(B1078/B1077-1)*Calc!$Z$1)*S1076),0))</f>
        <v>0</v>
      </c>
      <c r="T1077">
        <f>IF(B1078="",T1076,IFERROR(IF(AND(R1077&gt;0,R1076=0),R1077,(1+(B1078/B1077-1)*Calc!$Z$1-L1078)*T1076),0))</f>
        <v>0</v>
      </c>
      <c r="U1077">
        <f>IF(B1078="",U1076,IFERROR(IF(AND(R1077&gt;0,R1076=0),R1077,(1+(B1078/B1077-1)*Calc!$Z$1-M1078*2)*U1076),0))</f>
        <v>0</v>
      </c>
      <c r="V1077">
        <f>IF(B1078="",V1076,IFERROR(IF(AND(R1077&gt;0,R1076=0),R1077,(1+(B1078/B1077-1)*Calc!$Z$1-N1078*2)*V1076),0))</f>
        <v>0</v>
      </c>
      <c r="W1077">
        <f>IF(ISNUMBER(C1077),C1077,W1076)</f>
        <v>1.1599999999999999</v>
      </c>
      <c r="Y1077" s="1" t="e">
        <f>IF(AND(Q1077&gt;=Chart!$F$2,Q1077&lt;=Chart!$F$3),Q1077,#N/A)</f>
        <v>#N/A</v>
      </c>
      <c r="Z1077" t="e">
        <f>IF(AND(Q1077&gt;=Chart!$F$2,Q1077&lt;=Chart!$F$3),R1077,#N/A)</f>
        <v>#N/A</v>
      </c>
      <c r="AA1077" t="e">
        <f>IF(AND(Q1077&gt;=Chart!$F$2,Q1077&lt;=Chart!$F$3),S1077,#N/A)</f>
        <v>#N/A</v>
      </c>
      <c r="AB1077" t="e">
        <f>IF(AND(Q1077&gt;=Chart!$F$2,Q1077&lt;=Chart!$F$3),T1077,#N/A)</f>
        <v>#N/A</v>
      </c>
      <c r="AC1077" t="e">
        <f>IF(AND(Q1077&gt;=Chart!$F$2,Q1077&lt;=Chart!$F$3),U1077,#N/A)</f>
        <v>#N/A</v>
      </c>
      <c r="AD1077" t="e">
        <f>IF(AND(Q1077&gt;=Chart!$F$2,Q1077&lt;=Chart!$F$3),V1077,#N/A)</f>
        <v>#N/A</v>
      </c>
      <c r="AE1077" t="e">
        <f>IF(AND(Q1077&gt;=Chart!$F$2,Q1077&lt;=Chart!$F$3),I1077,#N/A)</f>
        <v>#N/A</v>
      </c>
      <c r="AF1077" t="e">
        <f>IF(AND(Q1077&gt;=Chart!$F$2,Q1077&lt;=Chart!$F$3),H1077/100,#N/A)</f>
        <v>#N/A</v>
      </c>
      <c r="AG1077" t="e">
        <f>IF(AND(Q1077&gt;=Chart!$F$2,Q1077&lt;=Chart!$F$3),W1077/100,#N/A)</f>
        <v>#N/A</v>
      </c>
    </row>
    <row r="1078" spans="1:33" x14ac:dyDescent="0.25">
      <c r="A1078">
        <v>1505827800</v>
      </c>
      <c r="B1078">
        <f>INDEX('Daily Data ADJ'!$1:$1048576,MATCH(Calc!$A1078,'Daily Data ADJ'!$A:$A,0),MATCH("SPY, CBOE BZX: Close",'Daily Data ADJ'!$1:$1,0))</f>
        <v>228.33739401</v>
      </c>
      <c r="C1078">
        <f>INDEX('Daily Data ADJ'!$1:$1048576,MATCH(Calc!$A1078,'Daily Data ADJ'!$A:$A,0),MATCH("EFFR, FRED: Close",'Daily Data ADJ'!$1:$1,0))</f>
        <v>1.1599999999999999</v>
      </c>
      <c r="D1078" t="str">
        <f>INDEX('Daily Data ADJ'!$1:$1048576,MATCH(Calc!$A1078,'Daily Data ADJ'!$A:$A,1),MATCH("SOFR, FRED: Close",'Daily Data ADJ'!$1:$1,0))</f>
        <v>NaN</v>
      </c>
      <c r="E1078">
        <f>INDEX('Daily Data ADJ'!$1:$1048576,MATCH(Calc!$A1078,'Daily Data ADJ'!$A:$A,0),MATCH("UPRO, CBOE BZX: Close",'Daily Data ADJ'!$1:$1,0))</f>
        <v>18.79824159</v>
      </c>
      <c r="F1078">
        <f>INDEX('Daily Data ADJ'!$1:$1048576,MATCH(Calc!$A1078,'Daily Data ADJ'!$A:$A,0),MATCH("ES1!, CME_MINI: Close",'Daily Data ADJ'!$1:$1,0))</f>
        <v>2504.75</v>
      </c>
      <c r="G1078">
        <f>INDEX('Daily Data ADJ'!$1:$1048576,MATCH(Calc!$A1078,'Daily Data ADJ'!$A:$A,0),MATCH("ES2!, CME_MINI: Close",'Daily Data ADJ'!$1:$1,0))</f>
        <v>2504</v>
      </c>
      <c r="H1078">
        <f>INDEX('QUANDL MULTPL SP500_DIV_YIELD_M'!$A:$G,MATCH(Calc!$A1078,'QUANDL MULTPL SP500_DIV_YIELD_M'!$A:$A,1),MATCH('QUANDL MULTPL SP500_DIV_YIELD_M'!$E$1,'QUANDL MULTPL SP500_DIV_YIELD_M'!$A$1:$G$1,0))</f>
        <v>1.95</v>
      </c>
      <c r="I1078" s="5">
        <f t="shared" si="96"/>
        <v>1.8302813522669863E-2</v>
      </c>
      <c r="J1078" s="1">
        <f>A1078/24/60/60+DATE(1970,1,1)</f>
        <v>42997.5625</v>
      </c>
      <c r="K1078" s="3">
        <f t="shared" si="99"/>
        <v>1</v>
      </c>
      <c r="L1078" s="6">
        <f>(1+Chart!$F$4)^(1/(365/K1078))-1</f>
        <v>6.6592785027408397E-5</v>
      </c>
      <c r="M1078" s="6">
        <f t="shared" si="100"/>
        <v>3.1598405557886622E-5</v>
      </c>
      <c r="N1078" s="6">
        <f t="shared" si="101"/>
        <v>4.9692558338865211E-5</v>
      </c>
      <c r="O1078">
        <f>O1077*(B1078/B1077)</f>
        <v>228.33739401000145</v>
      </c>
      <c r="P1078">
        <f t="shared" si="97"/>
        <v>2017</v>
      </c>
      <c r="Q1078" s="1">
        <f t="shared" si="98"/>
        <v>42997.5625</v>
      </c>
      <c r="R1078">
        <f>IF(B1079="",R1077,IF(Q1078&gt;=Chart!$F$2,E1078,0))</f>
        <v>0</v>
      </c>
      <c r="S1078">
        <f>IF(B1079="",S1077,IFERROR(IF(AND(R1078&gt;0,R1077=0),R1078,(1+(B1079/B1078-1)*Calc!$Z$1)*S1077),0))</f>
        <v>0</v>
      </c>
      <c r="T1078">
        <f>IF(B1079="",T1077,IFERROR(IF(AND(R1078&gt;0,R1077=0),R1078,(1+(B1079/B1078-1)*Calc!$Z$1-L1079)*T1077),0))</f>
        <v>0</v>
      </c>
      <c r="U1078">
        <f>IF(B1079="",U1077,IFERROR(IF(AND(R1078&gt;0,R1077=0),R1078,(1+(B1079/B1078-1)*Calc!$Z$1-M1079*2)*U1077),0))</f>
        <v>0</v>
      </c>
      <c r="V1078">
        <f>IF(B1079="",V1077,IFERROR(IF(AND(R1078&gt;0,R1077=0),R1078,(1+(B1079/B1078-1)*Calc!$Z$1-N1079*2)*V1077),0))</f>
        <v>0</v>
      </c>
      <c r="W1078">
        <f>IF(ISNUMBER(C1078),C1078,W1077)</f>
        <v>1.1599999999999999</v>
      </c>
      <c r="Y1078" s="1" t="e">
        <f>IF(AND(Q1078&gt;=Chart!$F$2,Q1078&lt;=Chart!$F$3),Q1078,#N/A)</f>
        <v>#N/A</v>
      </c>
      <c r="Z1078" t="e">
        <f>IF(AND(Q1078&gt;=Chart!$F$2,Q1078&lt;=Chart!$F$3),R1078,#N/A)</f>
        <v>#N/A</v>
      </c>
      <c r="AA1078" t="e">
        <f>IF(AND(Q1078&gt;=Chart!$F$2,Q1078&lt;=Chart!$F$3),S1078,#N/A)</f>
        <v>#N/A</v>
      </c>
      <c r="AB1078" t="e">
        <f>IF(AND(Q1078&gt;=Chart!$F$2,Q1078&lt;=Chart!$F$3),T1078,#N/A)</f>
        <v>#N/A</v>
      </c>
      <c r="AC1078" t="e">
        <f>IF(AND(Q1078&gt;=Chart!$F$2,Q1078&lt;=Chart!$F$3),U1078,#N/A)</f>
        <v>#N/A</v>
      </c>
      <c r="AD1078" t="e">
        <f>IF(AND(Q1078&gt;=Chart!$F$2,Q1078&lt;=Chart!$F$3),V1078,#N/A)</f>
        <v>#N/A</v>
      </c>
      <c r="AE1078" t="e">
        <f>IF(AND(Q1078&gt;=Chart!$F$2,Q1078&lt;=Chart!$F$3),I1078,#N/A)</f>
        <v>#N/A</v>
      </c>
      <c r="AF1078" t="e">
        <f>IF(AND(Q1078&gt;=Chart!$F$2,Q1078&lt;=Chart!$F$3),H1078/100,#N/A)</f>
        <v>#N/A</v>
      </c>
      <c r="AG1078" t="e">
        <f>IF(AND(Q1078&gt;=Chart!$F$2,Q1078&lt;=Chart!$F$3),W1078/100,#N/A)</f>
        <v>#N/A</v>
      </c>
    </row>
    <row r="1079" spans="1:33" x14ac:dyDescent="0.25">
      <c r="A1079">
        <v>1505914200</v>
      </c>
      <c r="B1079">
        <f>INDEX('Daily Data ADJ'!$1:$1048576,MATCH(Calc!$A1079,'Daily Data ADJ'!$A:$A,0),MATCH("SPY, CBOE BZX: Close",'Daily Data ADJ'!$1:$1,0))</f>
        <v>228.41960534</v>
      </c>
      <c r="C1079">
        <f>INDEX('Daily Data ADJ'!$1:$1048576,MATCH(Calc!$A1079,'Daily Data ADJ'!$A:$A,0),MATCH("EFFR, FRED: Close",'Daily Data ADJ'!$1:$1,0))</f>
        <v>1.1599999999999999</v>
      </c>
      <c r="D1079" t="str">
        <f>INDEX('Daily Data ADJ'!$1:$1048576,MATCH(Calc!$A1079,'Daily Data ADJ'!$A:$A,1),MATCH("SOFR, FRED: Close",'Daily Data ADJ'!$1:$1,0))</f>
        <v>NaN</v>
      </c>
      <c r="E1079">
        <f>INDEX('Daily Data ADJ'!$1:$1048576,MATCH(Calc!$A1079,'Daily Data ADJ'!$A:$A,0),MATCH("UPRO, CBOE BZX: Close",'Daily Data ADJ'!$1:$1,0))</f>
        <v>18.827679329999999</v>
      </c>
      <c r="F1079">
        <f>INDEX('Daily Data ADJ'!$1:$1048576,MATCH(Calc!$A1079,'Daily Data ADJ'!$A:$A,0),MATCH("ES1!, CME_MINI: Close",'Daily Data ADJ'!$1:$1,0))</f>
        <v>2505.25</v>
      </c>
      <c r="G1079">
        <f>INDEX('Daily Data ADJ'!$1:$1048576,MATCH(Calc!$A1079,'Daily Data ADJ'!$A:$A,0),MATCH("ES2!, CME_MINI: Close",'Daily Data ADJ'!$1:$1,0))</f>
        <v>2504.5</v>
      </c>
      <c r="H1079">
        <f>INDEX('QUANDL MULTPL SP500_DIV_YIELD_M'!$A:$G,MATCH(Calc!$A1079,'QUANDL MULTPL SP500_DIV_YIELD_M'!$A:$A,1),MATCH('QUANDL MULTPL SP500_DIV_YIELD_M'!$E$1,'QUANDL MULTPL SP500_DIV_YIELD_M'!$A$1:$G$1,0))</f>
        <v>1.95</v>
      </c>
      <c r="I1079" s="5">
        <f t="shared" si="96"/>
        <v>1.8303052350899945E-2</v>
      </c>
      <c r="J1079" s="1">
        <f>A1079/24/60/60+DATE(1970,1,1)</f>
        <v>42998.5625</v>
      </c>
      <c r="K1079" s="3">
        <f t="shared" si="99"/>
        <v>1</v>
      </c>
      <c r="L1079" s="6">
        <f>(1+Chart!$F$4)^(1/(365/K1079))-1</f>
        <v>6.6592785027408397E-5</v>
      </c>
      <c r="M1079" s="6">
        <f t="shared" si="100"/>
        <v>3.1598405557886622E-5</v>
      </c>
      <c r="N1079" s="6">
        <f t="shared" si="101"/>
        <v>4.9693200933953463E-5</v>
      </c>
      <c r="O1079">
        <f>O1078*(B1079/B1078)</f>
        <v>228.41960534000145</v>
      </c>
      <c r="P1079">
        <f t="shared" si="97"/>
        <v>2017</v>
      </c>
      <c r="Q1079" s="1">
        <f t="shared" si="98"/>
        <v>42998.5625</v>
      </c>
      <c r="R1079">
        <f>IF(B1080="",R1078,IF(Q1079&gt;=Chart!$F$2,E1079,0))</f>
        <v>0</v>
      </c>
      <c r="S1079">
        <f>IF(B1080="",S1078,IFERROR(IF(AND(R1079&gt;0,R1078=0),R1079,(1+(B1080/B1079-1)*Calc!$Z$1)*S1078),0))</f>
        <v>0</v>
      </c>
      <c r="T1079">
        <f>IF(B1080="",T1078,IFERROR(IF(AND(R1079&gt;0,R1078=0),R1079,(1+(B1080/B1079-1)*Calc!$Z$1-L1080)*T1078),0))</f>
        <v>0</v>
      </c>
      <c r="U1079">
        <f>IF(B1080="",U1078,IFERROR(IF(AND(R1079&gt;0,R1078=0),R1079,(1+(B1080/B1079-1)*Calc!$Z$1-M1080*2)*U1078),0))</f>
        <v>0</v>
      </c>
      <c r="V1079">
        <f>IF(B1080="",V1078,IFERROR(IF(AND(R1079&gt;0,R1078=0),R1079,(1+(B1080/B1079-1)*Calc!$Z$1-N1080*2)*V1078),0))</f>
        <v>0</v>
      </c>
      <c r="W1079">
        <f>IF(ISNUMBER(C1079),C1079,W1078)</f>
        <v>1.1599999999999999</v>
      </c>
      <c r="Y1079" s="1" t="e">
        <f>IF(AND(Q1079&gt;=Chart!$F$2,Q1079&lt;=Chart!$F$3),Q1079,#N/A)</f>
        <v>#N/A</v>
      </c>
      <c r="Z1079" t="e">
        <f>IF(AND(Q1079&gt;=Chart!$F$2,Q1079&lt;=Chart!$F$3),R1079,#N/A)</f>
        <v>#N/A</v>
      </c>
      <c r="AA1079" t="e">
        <f>IF(AND(Q1079&gt;=Chart!$F$2,Q1079&lt;=Chart!$F$3),S1079,#N/A)</f>
        <v>#N/A</v>
      </c>
      <c r="AB1079" t="e">
        <f>IF(AND(Q1079&gt;=Chart!$F$2,Q1079&lt;=Chart!$F$3),T1079,#N/A)</f>
        <v>#N/A</v>
      </c>
      <c r="AC1079" t="e">
        <f>IF(AND(Q1079&gt;=Chart!$F$2,Q1079&lt;=Chart!$F$3),U1079,#N/A)</f>
        <v>#N/A</v>
      </c>
      <c r="AD1079" t="e">
        <f>IF(AND(Q1079&gt;=Chart!$F$2,Q1079&lt;=Chart!$F$3),V1079,#N/A)</f>
        <v>#N/A</v>
      </c>
      <c r="AE1079" t="e">
        <f>IF(AND(Q1079&gt;=Chart!$F$2,Q1079&lt;=Chart!$F$3),I1079,#N/A)</f>
        <v>#N/A</v>
      </c>
      <c r="AF1079" t="e">
        <f>IF(AND(Q1079&gt;=Chart!$F$2,Q1079&lt;=Chart!$F$3),H1079/100,#N/A)</f>
        <v>#N/A</v>
      </c>
      <c r="AG1079" t="e">
        <f>IF(AND(Q1079&gt;=Chart!$F$2,Q1079&lt;=Chart!$F$3),W1079/100,#N/A)</f>
        <v>#N/A</v>
      </c>
    </row>
    <row r="1080" spans="1:33" x14ac:dyDescent="0.25">
      <c r="A1080">
        <v>1506000600</v>
      </c>
      <c r="B1080">
        <f>INDEX('Daily Data ADJ'!$1:$1048576,MATCH(Calc!$A1080,'Daily Data ADJ'!$A:$A,0),MATCH("SPY, CBOE BZX: Close",'Daily Data ADJ'!$1:$1,0))</f>
        <v>227.80758768000001</v>
      </c>
      <c r="C1080">
        <f>INDEX('Daily Data ADJ'!$1:$1048576,MATCH(Calc!$A1080,'Daily Data ADJ'!$A:$A,0),MATCH("EFFR, FRED: Close",'Daily Data ADJ'!$1:$1,0))</f>
        <v>1.1599999999999999</v>
      </c>
      <c r="D1080" t="str">
        <f>INDEX('Daily Data ADJ'!$1:$1048576,MATCH(Calc!$A1080,'Daily Data ADJ'!$A:$A,1),MATCH("SOFR, FRED: Close",'Daily Data ADJ'!$1:$1,0))</f>
        <v>NaN</v>
      </c>
      <c r="E1080">
        <f>INDEX('Daily Data ADJ'!$1:$1048576,MATCH(Calc!$A1080,'Daily Data ADJ'!$A:$A,0),MATCH("UPRO, CBOE BZX: Close",'Daily Data ADJ'!$1:$1,0))</f>
        <v>18.667402160000002</v>
      </c>
      <c r="F1080">
        <f>INDEX('Daily Data ADJ'!$1:$1048576,MATCH(Calc!$A1080,'Daily Data ADJ'!$A:$A,0),MATCH("ES1!, CME_MINI: Close",'Daily Data ADJ'!$1:$1,0))</f>
        <v>2501</v>
      </c>
      <c r="G1080">
        <f>INDEX('Daily Data ADJ'!$1:$1048576,MATCH(Calc!$A1080,'Daily Data ADJ'!$A:$A,0),MATCH("ES2!, CME_MINI: Close",'Daily Data ADJ'!$1:$1,0))</f>
        <v>2500.25</v>
      </c>
      <c r="H1080">
        <f>INDEX('QUANDL MULTPL SP500_DIV_YIELD_M'!$A:$G,MATCH(Calc!$A1080,'QUANDL MULTPL SP500_DIV_YIELD_M'!$A:$A,1),MATCH('QUANDL MULTPL SP500_DIV_YIELD_M'!$E$1,'QUANDL MULTPL SP500_DIV_YIELD_M'!$A$1:$G$1,0))</f>
        <v>1.95</v>
      </c>
      <c r="I1080" s="5">
        <f t="shared" si="96"/>
        <v>1.8301019268473533E-2</v>
      </c>
      <c r="J1080" s="1">
        <f>A1080/24/60/60+DATE(1970,1,1)</f>
        <v>42999.5625</v>
      </c>
      <c r="K1080" s="3">
        <f t="shared" si="99"/>
        <v>1</v>
      </c>
      <c r="L1080" s="6">
        <f>(1+Chart!$F$4)^(1/(365/K1080))-1</f>
        <v>6.6592785027408397E-5</v>
      </c>
      <c r="M1080" s="6">
        <f t="shared" si="100"/>
        <v>3.1598405557886622E-5</v>
      </c>
      <c r="N1080" s="6">
        <f t="shared" si="101"/>
        <v>4.968773068503296E-5</v>
      </c>
      <c r="O1080">
        <f>O1079*(B1080/B1079)</f>
        <v>227.80758768000146</v>
      </c>
      <c r="P1080">
        <f t="shared" si="97"/>
        <v>2017</v>
      </c>
      <c r="Q1080" s="1">
        <f t="shared" si="98"/>
        <v>42999.5625</v>
      </c>
      <c r="R1080">
        <f>IF(B1081="",R1079,IF(Q1080&gt;=Chart!$F$2,E1080,0))</f>
        <v>0</v>
      </c>
      <c r="S1080">
        <f>IF(B1081="",S1079,IFERROR(IF(AND(R1080&gt;0,R1079=0),R1080,(1+(B1081/B1080-1)*Calc!$Z$1)*S1079),0))</f>
        <v>0</v>
      </c>
      <c r="T1080">
        <f>IF(B1081="",T1079,IFERROR(IF(AND(R1080&gt;0,R1079=0),R1080,(1+(B1081/B1080-1)*Calc!$Z$1-L1081)*T1079),0))</f>
        <v>0</v>
      </c>
      <c r="U1080">
        <f>IF(B1081="",U1079,IFERROR(IF(AND(R1080&gt;0,R1079=0),R1080,(1+(B1081/B1080-1)*Calc!$Z$1-M1081*2)*U1079),0))</f>
        <v>0</v>
      </c>
      <c r="V1080">
        <f>IF(B1081="",V1079,IFERROR(IF(AND(R1080&gt;0,R1079=0),R1080,(1+(B1081/B1080-1)*Calc!$Z$1-N1081*2)*V1079),0))</f>
        <v>0</v>
      </c>
      <c r="W1080">
        <f>IF(ISNUMBER(C1080),C1080,W1079)</f>
        <v>1.1599999999999999</v>
      </c>
      <c r="Y1080" s="1" t="e">
        <f>IF(AND(Q1080&gt;=Chart!$F$2,Q1080&lt;=Chart!$F$3),Q1080,#N/A)</f>
        <v>#N/A</v>
      </c>
      <c r="Z1080" t="e">
        <f>IF(AND(Q1080&gt;=Chart!$F$2,Q1080&lt;=Chart!$F$3),R1080,#N/A)</f>
        <v>#N/A</v>
      </c>
      <c r="AA1080" t="e">
        <f>IF(AND(Q1080&gt;=Chart!$F$2,Q1080&lt;=Chart!$F$3),S1080,#N/A)</f>
        <v>#N/A</v>
      </c>
      <c r="AB1080" t="e">
        <f>IF(AND(Q1080&gt;=Chart!$F$2,Q1080&lt;=Chart!$F$3),T1080,#N/A)</f>
        <v>#N/A</v>
      </c>
      <c r="AC1080" t="e">
        <f>IF(AND(Q1080&gt;=Chart!$F$2,Q1080&lt;=Chart!$F$3),U1080,#N/A)</f>
        <v>#N/A</v>
      </c>
      <c r="AD1080" t="e">
        <f>IF(AND(Q1080&gt;=Chart!$F$2,Q1080&lt;=Chart!$F$3),V1080,#N/A)</f>
        <v>#N/A</v>
      </c>
      <c r="AE1080" t="e">
        <f>IF(AND(Q1080&gt;=Chart!$F$2,Q1080&lt;=Chart!$F$3),I1080,#N/A)</f>
        <v>#N/A</v>
      </c>
      <c r="AF1080" t="e">
        <f>IF(AND(Q1080&gt;=Chart!$F$2,Q1080&lt;=Chart!$F$3),H1080/100,#N/A)</f>
        <v>#N/A</v>
      </c>
      <c r="AG1080" t="e">
        <f>IF(AND(Q1080&gt;=Chart!$F$2,Q1080&lt;=Chart!$F$3),W1080/100,#N/A)</f>
        <v>#N/A</v>
      </c>
    </row>
    <row r="1081" spans="1:33" x14ac:dyDescent="0.25">
      <c r="A1081">
        <v>1506087000</v>
      </c>
      <c r="B1081">
        <f>INDEX('Daily Data ADJ'!$1:$1048576,MATCH(Calc!$A1081,'Daily Data ADJ'!$A:$A,0),MATCH("SPY, CBOE BZX: Close",'Daily Data ADJ'!$1:$1,0))</f>
        <v>227.85326064</v>
      </c>
      <c r="C1081">
        <f>INDEX('Daily Data ADJ'!$1:$1048576,MATCH(Calc!$A1081,'Daily Data ADJ'!$A:$A,0),MATCH("EFFR, FRED: Close",'Daily Data ADJ'!$1:$1,0))</f>
        <v>1.1599999999999999</v>
      </c>
      <c r="D1081" t="str">
        <f>INDEX('Daily Data ADJ'!$1:$1048576,MATCH(Calc!$A1081,'Daily Data ADJ'!$A:$A,1),MATCH("SOFR, FRED: Close",'Daily Data ADJ'!$1:$1,0))</f>
        <v>NaN</v>
      </c>
      <c r="E1081">
        <f>INDEX('Daily Data ADJ'!$1:$1048576,MATCH(Calc!$A1081,'Daily Data ADJ'!$A:$A,0),MATCH("UPRO, CBOE BZX: Close",'Daily Data ADJ'!$1:$1,0))</f>
        <v>18.677215069999999</v>
      </c>
      <c r="F1081">
        <f>INDEX('Daily Data ADJ'!$1:$1048576,MATCH(Calc!$A1081,'Daily Data ADJ'!$A:$A,0),MATCH("ES1!, CME_MINI: Close",'Daily Data ADJ'!$1:$1,0))</f>
        <v>2499.5</v>
      </c>
      <c r="G1081">
        <f>INDEX('Daily Data ADJ'!$1:$1048576,MATCH(Calc!$A1081,'Daily Data ADJ'!$A:$A,0),MATCH("ES2!, CME_MINI: Close",'Daily Data ADJ'!$1:$1,0))</f>
        <v>2498.75</v>
      </c>
      <c r="H1081">
        <f>INDEX('QUANDL MULTPL SP500_DIV_YIELD_M'!$A:$G,MATCH(Calc!$A1081,'QUANDL MULTPL SP500_DIV_YIELD_M'!$A:$A,1),MATCH('QUANDL MULTPL SP500_DIV_YIELD_M'!$E$1,'QUANDL MULTPL SP500_DIV_YIELD_M'!$A$1:$G$1,0))</f>
        <v>1.95</v>
      </c>
      <c r="I1081" s="5">
        <f t="shared" si="96"/>
        <v>1.8300300059998203E-2</v>
      </c>
      <c r="J1081" s="1">
        <f>A1081/24/60/60+DATE(1970,1,1)</f>
        <v>43000.5625</v>
      </c>
      <c r="K1081" s="3">
        <f t="shared" si="99"/>
        <v>1</v>
      </c>
      <c r="L1081" s="6">
        <f>(1+Chart!$F$4)^(1/(365/K1081))-1</f>
        <v>6.6592785027408397E-5</v>
      </c>
      <c r="M1081" s="6">
        <f t="shared" si="100"/>
        <v>3.1598405557886622E-5</v>
      </c>
      <c r="N1081" s="6">
        <f t="shared" si="101"/>
        <v>4.9685795566745128E-5</v>
      </c>
      <c r="O1081">
        <f>O1080*(B1081/B1080)</f>
        <v>227.85326064000145</v>
      </c>
      <c r="P1081">
        <f t="shared" si="97"/>
        <v>2017</v>
      </c>
      <c r="Q1081" s="1">
        <f t="shared" si="98"/>
        <v>43000.5625</v>
      </c>
      <c r="R1081">
        <f>IF(B1082="",R1080,IF(Q1081&gt;=Chart!$F$2,E1081,0))</f>
        <v>0</v>
      </c>
      <c r="S1081">
        <f>IF(B1082="",S1080,IFERROR(IF(AND(R1081&gt;0,R1080=0),R1081,(1+(B1082/B1081-1)*Calc!$Z$1)*S1080),0))</f>
        <v>0</v>
      </c>
      <c r="T1081">
        <f>IF(B1082="",T1080,IFERROR(IF(AND(R1081&gt;0,R1080=0),R1081,(1+(B1082/B1081-1)*Calc!$Z$1-L1082)*T1080),0))</f>
        <v>0</v>
      </c>
      <c r="U1081">
        <f>IF(B1082="",U1080,IFERROR(IF(AND(R1081&gt;0,R1080=0),R1081,(1+(B1082/B1081-1)*Calc!$Z$1-M1082*2)*U1080),0))</f>
        <v>0</v>
      </c>
      <c r="V1081">
        <f>IF(B1082="",V1080,IFERROR(IF(AND(R1081&gt;0,R1080=0),R1081,(1+(B1082/B1081-1)*Calc!$Z$1-N1082*2)*V1080),0))</f>
        <v>0</v>
      </c>
      <c r="W1081">
        <f>IF(ISNUMBER(C1081),C1081,W1080)</f>
        <v>1.1599999999999999</v>
      </c>
      <c r="Y1081" s="1" t="e">
        <f>IF(AND(Q1081&gt;=Chart!$F$2,Q1081&lt;=Chart!$F$3),Q1081,#N/A)</f>
        <v>#N/A</v>
      </c>
      <c r="Z1081" t="e">
        <f>IF(AND(Q1081&gt;=Chart!$F$2,Q1081&lt;=Chart!$F$3),R1081,#N/A)</f>
        <v>#N/A</v>
      </c>
      <c r="AA1081" t="e">
        <f>IF(AND(Q1081&gt;=Chart!$F$2,Q1081&lt;=Chart!$F$3),S1081,#N/A)</f>
        <v>#N/A</v>
      </c>
      <c r="AB1081" t="e">
        <f>IF(AND(Q1081&gt;=Chart!$F$2,Q1081&lt;=Chart!$F$3),T1081,#N/A)</f>
        <v>#N/A</v>
      </c>
      <c r="AC1081" t="e">
        <f>IF(AND(Q1081&gt;=Chart!$F$2,Q1081&lt;=Chart!$F$3),U1081,#N/A)</f>
        <v>#N/A</v>
      </c>
      <c r="AD1081" t="e">
        <f>IF(AND(Q1081&gt;=Chart!$F$2,Q1081&lt;=Chart!$F$3),V1081,#N/A)</f>
        <v>#N/A</v>
      </c>
      <c r="AE1081" t="e">
        <f>IF(AND(Q1081&gt;=Chart!$F$2,Q1081&lt;=Chart!$F$3),I1081,#N/A)</f>
        <v>#N/A</v>
      </c>
      <c r="AF1081" t="e">
        <f>IF(AND(Q1081&gt;=Chart!$F$2,Q1081&lt;=Chart!$F$3),H1081/100,#N/A)</f>
        <v>#N/A</v>
      </c>
      <c r="AG1081" t="e">
        <f>IF(AND(Q1081&gt;=Chart!$F$2,Q1081&lt;=Chart!$F$3),W1081/100,#N/A)</f>
        <v>#N/A</v>
      </c>
    </row>
    <row r="1082" spans="1:33" x14ac:dyDescent="0.25">
      <c r="A1082">
        <v>1506346200</v>
      </c>
      <c r="B1082">
        <f>INDEX('Daily Data ADJ'!$1:$1048576,MATCH(Calc!$A1082,'Daily Data ADJ'!$A:$A,0),MATCH("SPY, CBOE BZX: Close",'Daily Data ADJ'!$1:$1,0))</f>
        <v>227.38739645000001</v>
      </c>
      <c r="C1082">
        <f>INDEX('Daily Data ADJ'!$1:$1048576,MATCH(Calc!$A1082,'Daily Data ADJ'!$A:$A,0),MATCH("EFFR, FRED: Close",'Daily Data ADJ'!$1:$1,0))</f>
        <v>1.1599999999999999</v>
      </c>
      <c r="D1082" t="str">
        <f>INDEX('Daily Data ADJ'!$1:$1048576,MATCH(Calc!$A1082,'Daily Data ADJ'!$A:$A,1),MATCH("SOFR, FRED: Close",'Daily Data ADJ'!$1:$1,0))</f>
        <v>NaN</v>
      </c>
      <c r="E1082">
        <f>INDEX('Daily Data ADJ'!$1:$1048576,MATCH(Calc!$A1082,'Daily Data ADJ'!$A:$A,0),MATCH("UPRO, CBOE BZX: Close",'Daily Data ADJ'!$1:$1,0))</f>
        <v>18.561095989999998</v>
      </c>
      <c r="F1082">
        <f>INDEX('Daily Data ADJ'!$1:$1048576,MATCH(Calc!$A1082,'Daily Data ADJ'!$A:$A,0),MATCH("ES1!, CME_MINI: Close",'Daily Data ADJ'!$1:$1,0))</f>
        <v>2497</v>
      </c>
      <c r="G1082">
        <f>INDEX('Daily Data ADJ'!$1:$1048576,MATCH(Calc!$A1082,'Daily Data ADJ'!$A:$A,0),MATCH("ES2!, CME_MINI: Close",'Daily Data ADJ'!$1:$1,0))</f>
        <v>2496.5</v>
      </c>
      <c r="H1082">
        <f>INDEX('QUANDL MULTPL SP500_DIV_YIELD_M'!$A:$G,MATCH(Calc!$A1082,'QUANDL MULTPL SP500_DIV_YIELD_M'!$A:$A,1),MATCH('QUANDL MULTPL SP500_DIV_YIELD_M'!$E$1,'QUANDL MULTPL SP500_DIV_YIELD_M'!$A$1:$G$1,0))</f>
        <v>1.95</v>
      </c>
      <c r="I1082" s="5">
        <f t="shared" si="96"/>
        <v>1.8699279391540629E-2</v>
      </c>
      <c r="J1082" s="1">
        <f>A1082/24/60/60+DATE(1970,1,1)</f>
        <v>43003.5625</v>
      </c>
      <c r="K1082" s="3">
        <f t="shared" si="99"/>
        <v>3</v>
      </c>
      <c r="L1082" s="6">
        <f>(1+Chart!$F$4)^(1/(365/K1082))-1</f>
        <v>1.9979165917494157E-4</v>
      </c>
      <c r="M1082" s="6">
        <f t="shared" si="100"/>
        <v>9.479821208313588E-5</v>
      </c>
      <c r="N1082" s="6">
        <f t="shared" si="101"/>
        <v>1.5228499609953872E-4</v>
      </c>
      <c r="O1082">
        <f>O1081*(B1082/B1081)</f>
        <v>227.38739645000146</v>
      </c>
      <c r="P1082">
        <f t="shared" si="97"/>
        <v>2017</v>
      </c>
      <c r="Q1082" s="1">
        <f t="shared" si="98"/>
        <v>43003.5625</v>
      </c>
      <c r="R1082">
        <f>IF(B1083="",R1081,IF(Q1082&gt;=Chart!$F$2,E1082,0))</f>
        <v>0</v>
      </c>
      <c r="S1082">
        <f>IF(B1083="",S1081,IFERROR(IF(AND(R1082&gt;0,R1081=0),R1082,(1+(B1083/B1082-1)*Calc!$Z$1)*S1081),0))</f>
        <v>0</v>
      </c>
      <c r="T1082">
        <f>IF(B1083="",T1081,IFERROR(IF(AND(R1082&gt;0,R1081=0),R1082,(1+(B1083/B1082-1)*Calc!$Z$1-L1083)*T1081),0))</f>
        <v>0</v>
      </c>
      <c r="U1082">
        <f>IF(B1083="",U1081,IFERROR(IF(AND(R1082&gt;0,R1081=0),R1082,(1+(B1083/B1082-1)*Calc!$Z$1-M1083*2)*U1081),0))</f>
        <v>0</v>
      </c>
      <c r="V1082">
        <f>IF(B1083="",V1081,IFERROR(IF(AND(R1082&gt;0,R1081=0),R1082,(1+(B1083/B1082-1)*Calc!$Z$1-N1083*2)*V1081),0))</f>
        <v>0</v>
      </c>
      <c r="W1082">
        <f>IF(ISNUMBER(C1082),C1082,W1081)</f>
        <v>1.1599999999999999</v>
      </c>
      <c r="Y1082" s="1" t="e">
        <f>IF(AND(Q1082&gt;=Chart!$F$2,Q1082&lt;=Chart!$F$3),Q1082,#N/A)</f>
        <v>#N/A</v>
      </c>
      <c r="Z1082" t="e">
        <f>IF(AND(Q1082&gt;=Chart!$F$2,Q1082&lt;=Chart!$F$3),R1082,#N/A)</f>
        <v>#N/A</v>
      </c>
      <c r="AA1082" t="e">
        <f>IF(AND(Q1082&gt;=Chart!$F$2,Q1082&lt;=Chart!$F$3),S1082,#N/A)</f>
        <v>#N/A</v>
      </c>
      <c r="AB1082" t="e">
        <f>IF(AND(Q1082&gt;=Chart!$F$2,Q1082&lt;=Chart!$F$3),T1082,#N/A)</f>
        <v>#N/A</v>
      </c>
      <c r="AC1082" t="e">
        <f>IF(AND(Q1082&gt;=Chart!$F$2,Q1082&lt;=Chart!$F$3),U1082,#N/A)</f>
        <v>#N/A</v>
      </c>
      <c r="AD1082" t="e">
        <f>IF(AND(Q1082&gt;=Chart!$F$2,Q1082&lt;=Chart!$F$3),V1082,#N/A)</f>
        <v>#N/A</v>
      </c>
      <c r="AE1082" t="e">
        <f>IF(AND(Q1082&gt;=Chart!$F$2,Q1082&lt;=Chart!$F$3),I1082,#N/A)</f>
        <v>#N/A</v>
      </c>
      <c r="AF1082" t="e">
        <f>IF(AND(Q1082&gt;=Chart!$F$2,Q1082&lt;=Chart!$F$3),H1082/100,#N/A)</f>
        <v>#N/A</v>
      </c>
      <c r="AG1082" t="e">
        <f>IF(AND(Q1082&gt;=Chart!$F$2,Q1082&lt;=Chart!$F$3),W1082/100,#N/A)</f>
        <v>#N/A</v>
      </c>
    </row>
    <row r="1083" spans="1:33" x14ac:dyDescent="0.25">
      <c r="A1083">
        <v>1506432600</v>
      </c>
      <c r="B1083">
        <f>INDEX('Daily Data ADJ'!$1:$1048576,MATCH(Calc!$A1083,'Daily Data ADJ'!$A:$A,0),MATCH("SPY, CBOE BZX: Close",'Daily Data ADJ'!$1:$1,0))</f>
        <v>227.52441533000001</v>
      </c>
      <c r="C1083">
        <f>INDEX('Daily Data ADJ'!$1:$1048576,MATCH(Calc!$A1083,'Daily Data ADJ'!$A:$A,0),MATCH("EFFR, FRED: Close",'Daily Data ADJ'!$1:$1,0))</f>
        <v>1.1599999999999999</v>
      </c>
      <c r="D1083" t="str">
        <f>INDEX('Daily Data ADJ'!$1:$1048576,MATCH(Calc!$A1083,'Daily Data ADJ'!$A:$A,1),MATCH("SOFR, FRED: Close",'Daily Data ADJ'!$1:$1,0))</f>
        <v>NaN</v>
      </c>
      <c r="E1083">
        <f>INDEX('Daily Data ADJ'!$1:$1048576,MATCH(Calc!$A1083,'Daily Data ADJ'!$A:$A,0),MATCH("UPRO, CBOE BZX: Close",'Daily Data ADJ'!$1:$1,0))</f>
        <v>18.593805360000001</v>
      </c>
      <c r="F1083">
        <f>INDEX('Daily Data ADJ'!$1:$1048576,MATCH(Calc!$A1083,'Daily Data ADJ'!$A:$A,0),MATCH("ES1!, CME_MINI: Close",'Daily Data ADJ'!$1:$1,0))</f>
        <v>2495.5</v>
      </c>
      <c r="G1083">
        <f>INDEX('Daily Data ADJ'!$1:$1048576,MATCH(Calc!$A1083,'Daily Data ADJ'!$A:$A,0),MATCH("ES2!, CME_MINI: Close",'Daily Data ADJ'!$1:$1,0))</f>
        <v>2495</v>
      </c>
      <c r="H1083">
        <f>INDEX('QUANDL MULTPL SP500_DIV_YIELD_M'!$A:$G,MATCH(Calc!$A1083,'QUANDL MULTPL SP500_DIV_YIELD_M'!$A:$A,1),MATCH('QUANDL MULTPL SP500_DIV_YIELD_M'!$E$1,'QUANDL MULTPL SP500_DIV_YIELD_M'!$A$1:$G$1,0))</f>
        <v>1.95</v>
      </c>
      <c r="I1083" s="5">
        <f t="shared" si="96"/>
        <v>1.8698798237492469E-2</v>
      </c>
      <c r="J1083" s="1">
        <f>A1083/24/60/60+DATE(1970,1,1)</f>
        <v>43004.5625</v>
      </c>
      <c r="K1083" s="3">
        <f t="shared" si="99"/>
        <v>1</v>
      </c>
      <c r="L1083" s="6">
        <f>(1+Chart!$F$4)^(1/(365/K1083))-1</f>
        <v>6.6592785027408397E-5</v>
      </c>
      <c r="M1083" s="6">
        <f t="shared" si="100"/>
        <v>3.1598405557886622E-5</v>
      </c>
      <c r="N1083" s="6">
        <f t="shared" si="101"/>
        <v>5.0757794739064721E-5</v>
      </c>
      <c r="O1083">
        <f>O1082*(B1083/B1082)</f>
        <v>227.52441533000146</v>
      </c>
      <c r="P1083">
        <f t="shared" si="97"/>
        <v>2017</v>
      </c>
      <c r="Q1083" s="1">
        <f t="shared" si="98"/>
        <v>43004.5625</v>
      </c>
      <c r="R1083">
        <f>IF(B1084="",R1082,IF(Q1083&gt;=Chart!$F$2,E1083,0))</f>
        <v>0</v>
      </c>
      <c r="S1083">
        <f>IF(B1084="",S1082,IFERROR(IF(AND(R1083&gt;0,R1082=0),R1083,(1+(B1084/B1083-1)*Calc!$Z$1)*S1082),0))</f>
        <v>0</v>
      </c>
      <c r="T1083">
        <f>IF(B1084="",T1082,IFERROR(IF(AND(R1083&gt;0,R1082=0),R1083,(1+(B1084/B1083-1)*Calc!$Z$1-L1084)*T1082),0))</f>
        <v>0</v>
      </c>
      <c r="U1083">
        <f>IF(B1084="",U1082,IFERROR(IF(AND(R1083&gt;0,R1082=0),R1083,(1+(B1084/B1083-1)*Calc!$Z$1-M1084*2)*U1082),0))</f>
        <v>0</v>
      </c>
      <c r="V1083">
        <f>IF(B1084="",V1082,IFERROR(IF(AND(R1083&gt;0,R1082=0),R1083,(1+(B1084/B1083-1)*Calc!$Z$1-N1084*2)*V1082),0))</f>
        <v>0</v>
      </c>
      <c r="W1083">
        <f>IF(ISNUMBER(C1083),C1083,W1082)</f>
        <v>1.1599999999999999</v>
      </c>
      <c r="Y1083" s="1" t="e">
        <f>IF(AND(Q1083&gt;=Chart!$F$2,Q1083&lt;=Chart!$F$3),Q1083,#N/A)</f>
        <v>#N/A</v>
      </c>
      <c r="Z1083" t="e">
        <f>IF(AND(Q1083&gt;=Chart!$F$2,Q1083&lt;=Chart!$F$3),R1083,#N/A)</f>
        <v>#N/A</v>
      </c>
      <c r="AA1083" t="e">
        <f>IF(AND(Q1083&gt;=Chart!$F$2,Q1083&lt;=Chart!$F$3),S1083,#N/A)</f>
        <v>#N/A</v>
      </c>
      <c r="AB1083" t="e">
        <f>IF(AND(Q1083&gt;=Chart!$F$2,Q1083&lt;=Chart!$F$3),T1083,#N/A)</f>
        <v>#N/A</v>
      </c>
      <c r="AC1083" t="e">
        <f>IF(AND(Q1083&gt;=Chart!$F$2,Q1083&lt;=Chart!$F$3),U1083,#N/A)</f>
        <v>#N/A</v>
      </c>
      <c r="AD1083" t="e">
        <f>IF(AND(Q1083&gt;=Chart!$F$2,Q1083&lt;=Chart!$F$3),V1083,#N/A)</f>
        <v>#N/A</v>
      </c>
      <c r="AE1083" t="e">
        <f>IF(AND(Q1083&gt;=Chart!$F$2,Q1083&lt;=Chart!$F$3),I1083,#N/A)</f>
        <v>#N/A</v>
      </c>
      <c r="AF1083" t="e">
        <f>IF(AND(Q1083&gt;=Chart!$F$2,Q1083&lt;=Chart!$F$3),H1083/100,#N/A)</f>
        <v>#N/A</v>
      </c>
      <c r="AG1083" t="e">
        <f>IF(AND(Q1083&gt;=Chart!$F$2,Q1083&lt;=Chart!$F$3),W1083/100,#N/A)</f>
        <v>#N/A</v>
      </c>
    </row>
    <row r="1084" spans="1:33" x14ac:dyDescent="0.25">
      <c r="A1084">
        <v>1506519000</v>
      </c>
      <c r="B1084">
        <f>INDEX('Daily Data ADJ'!$1:$1048576,MATCH(Calc!$A1084,'Daily Data ADJ'!$A:$A,0),MATCH("SPY, CBOE BZX: Close",'Daily Data ADJ'!$1:$1,0))</f>
        <v>228.41047075</v>
      </c>
      <c r="C1084">
        <f>INDEX('Daily Data ADJ'!$1:$1048576,MATCH(Calc!$A1084,'Daily Data ADJ'!$A:$A,0),MATCH("EFFR, FRED: Close",'Daily Data ADJ'!$1:$1,0))</f>
        <v>1.1599999999999999</v>
      </c>
      <c r="D1084" t="str">
        <f>INDEX('Daily Data ADJ'!$1:$1048576,MATCH(Calc!$A1084,'Daily Data ADJ'!$A:$A,1),MATCH("SOFR, FRED: Close",'Daily Data ADJ'!$1:$1,0))</f>
        <v>NaN</v>
      </c>
      <c r="E1084">
        <f>INDEX('Daily Data ADJ'!$1:$1048576,MATCH(Calc!$A1084,'Daily Data ADJ'!$A:$A,0),MATCH("UPRO, CBOE BZX: Close",'Daily Data ADJ'!$1:$1,0))</f>
        <v>18.79496996</v>
      </c>
      <c r="F1084">
        <f>INDEX('Daily Data ADJ'!$1:$1048576,MATCH(Calc!$A1084,'Daily Data ADJ'!$A:$A,0),MATCH("ES1!, CME_MINI: Close",'Daily Data ADJ'!$1:$1,0))</f>
        <v>2504.5</v>
      </c>
      <c r="G1084">
        <f>INDEX('Daily Data ADJ'!$1:$1048576,MATCH(Calc!$A1084,'Daily Data ADJ'!$A:$A,0),MATCH("ES2!, CME_MINI: Close",'Daily Data ADJ'!$1:$1,0))</f>
        <v>2503.75</v>
      </c>
      <c r="H1084">
        <f>INDEX('QUANDL MULTPL SP500_DIV_YIELD_M'!$A:$G,MATCH(Calc!$A1084,'QUANDL MULTPL SP500_DIV_YIELD_M'!$A:$A,1),MATCH('QUANDL MULTPL SP500_DIV_YIELD_M'!$E$1,'QUANDL MULTPL SP500_DIV_YIELD_M'!$A$1:$G$1,0))</f>
        <v>1.95</v>
      </c>
      <c r="I1084" s="5">
        <f t="shared" si="96"/>
        <v>1.8302694072811081E-2</v>
      </c>
      <c r="J1084" s="1">
        <f>A1084/24/60/60+DATE(1970,1,1)</f>
        <v>43005.5625</v>
      </c>
      <c r="K1084" s="3">
        <f t="shared" si="99"/>
        <v>1</v>
      </c>
      <c r="L1084" s="6">
        <f>(1+Chart!$F$4)^(1/(365/K1084))-1</f>
        <v>6.6592785027408397E-5</v>
      </c>
      <c r="M1084" s="6">
        <f t="shared" si="100"/>
        <v>3.1598405557886622E-5</v>
      </c>
      <c r="N1084" s="6">
        <f t="shared" si="101"/>
        <v>4.9692236945064749E-5</v>
      </c>
      <c r="O1084">
        <f>O1083*(B1084/B1083)</f>
        <v>228.41047075000145</v>
      </c>
      <c r="P1084">
        <f t="shared" si="97"/>
        <v>2017</v>
      </c>
      <c r="Q1084" s="1">
        <f t="shared" si="98"/>
        <v>43005.5625</v>
      </c>
      <c r="R1084">
        <f>IF(B1085="",R1083,IF(Q1084&gt;=Chart!$F$2,E1084,0))</f>
        <v>0</v>
      </c>
      <c r="S1084">
        <f>IF(B1085="",S1083,IFERROR(IF(AND(R1084&gt;0,R1083=0),R1084,(1+(B1085/B1084-1)*Calc!$Z$1)*S1083),0))</f>
        <v>0</v>
      </c>
      <c r="T1084">
        <f>IF(B1085="",T1083,IFERROR(IF(AND(R1084&gt;0,R1083=0),R1084,(1+(B1085/B1084-1)*Calc!$Z$1-L1085)*T1083),0))</f>
        <v>0</v>
      </c>
      <c r="U1084">
        <f>IF(B1085="",U1083,IFERROR(IF(AND(R1084&gt;0,R1083=0),R1084,(1+(B1085/B1084-1)*Calc!$Z$1-M1085*2)*U1083),0))</f>
        <v>0</v>
      </c>
      <c r="V1084">
        <f>IF(B1085="",V1083,IFERROR(IF(AND(R1084&gt;0,R1083=0),R1084,(1+(B1085/B1084-1)*Calc!$Z$1-N1085*2)*V1083),0))</f>
        <v>0</v>
      </c>
      <c r="W1084">
        <f>IF(ISNUMBER(C1084),C1084,W1083)</f>
        <v>1.1599999999999999</v>
      </c>
      <c r="Y1084" s="1" t="e">
        <f>IF(AND(Q1084&gt;=Chart!$F$2,Q1084&lt;=Chart!$F$3),Q1084,#N/A)</f>
        <v>#N/A</v>
      </c>
      <c r="Z1084" t="e">
        <f>IF(AND(Q1084&gt;=Chart!$F$2,Q1084&lt;=Chart!$F$3),R1084,#N/A)</f>
        <v>#N/A</v>
      </c>
      <c r="AA1084" t="e">
        <f>IF(AND(Q1084&gt;=Chart!$F$2,Q1084&lt;=Chart!$F$3),S1084,#N/A)</f>
        <v>#N/A</v>
      </c>
      <c r="AB1084" t="e">
        <f>IF(AND(Q1084&gt;=Chart!$F$2,Q1084&lt;=Chart!$F$3),T1084,#N/A)</f>
        <v>#N/A</v>
      </c>
      <c r="AC1084" t="e">
        <f>IF(AND(Q1084&gt;=Chart!$F$2,Q1084&lt;=Chart!$F$3),U1084,#N/A)</f>
        <v>#N/A</v>
      </c>
      <c r="AD1084" t="e">
        <f>IF(AND(Q1084&gt;=Chart!$F$2,Q1084&lt;=Chart!$F$3),V1084,#N/A)</f>
        <v>#N/A</v>
      </c>
      <c r="AE1084" t="e">
        <f>IF(AND(Q1084&gt;=Chart!$F$2,Q1084&lt;=Chart!$F$3),I1084,#N/A)</f>
        <v>#N/A</v>
      </c>
      <c r="AF1084" t="e">
        <f>IF(AND(Q1084&gt;=Chart!$F$2,Q1084&lt;=Chart!$F$3),H1084/100,#N/A)</f>
        <v>#N/A</v>
      </c>
      <c r="AG1084" t="e">
        <f>IF(AND(Q1084&gt;=Chart!$F$2,Q1084&lt;=Chart!$F$3),W1084/100,#N/A)</f>
        <v>#N/A</v>
      </c>
    </row>
    <row r="1085" spans="1:33" x14ac:dyDescent="0.25">
      <c r="A1085">
        <v>1506605400</v>
      </c>
      <c r="B1085">
        <f>INDEX('Daily Data ADJ'!$1:$1048576,MATCH(Calc!$A1085,'Daily Data ADJ'!$A:$A,0),MATCH("SPY, CBOE BZX: Close",'Daily Data ADJ'!$1:$1,0))</f>
        <v>228.68450849999999</v>
      </c>
      <c r="C1085">
        <f>INDEX('Daily Data ADJ'!$1:$1048576,MATCH(Calc!$A1085,'Daily Data ADJ'!$A:$A,0),MATCH("EFFR, FRED: Close",'Daily Data ADJ'!$1:$1,0))</f>
        <v>1.1599999999999999</v>
      </c>
      <c r="D1085" t="str">
        <f>INDEX('Daily Data ADJ'!$1:$1048576,MATCH(Calc!$A1085,'Daily Data ADJ'!$A:$A,1),MATCH("SOFR, FRED: Close",'Daily Data ADJ'!$1:$1,0))</f>
        <v>NaN</v>
      </c>
      <c r="E1085">
        <f>INDEX('Daily Data ADJ'!$1:$1048576,MATCH(Calc!$A1085,'Daily Data ADJ'!$A:$A,0),MATCH("UPRO, CBOE BZX: Close",'Daily Data ADJ'!$1:$1,0))</f>
        <v>18.866930960000001</v>
      </c>
      <c r="F1085">
        <f>INDEX('Daily Data ADJ'!$1:$1048576,MATCH(Calc!$A1085,'Daily Data ADJ'!$A:$A,0),MATCH("ES1!, CME_MINI: Close",'Daily Data ADJ'!$1:$1,0))</f>
        <v>2507.75</v>
      </c>
      <c r="G1085">
        <f>INDEX('Daily Data ADJ'!$1:$1048576,MATCH(Calc!$A1085,'Daily Data ADJ'!$A:$A,0),MATCH("ES2!, CME_MINI: Close",'Daily Data ADJ'!$1:$1,0))</f>
        <v>2507.25</v>
      </c>
      <c r="H1085">
        <f>INDEX('QUANDL MULTPL SP500_DIV_YIELD_M'!$A:$G,MATCH(Calc!$A1085,'QUANDL MULTPL SP500_DIV_YIELD_M'!$A:$A,1),MATCH('QUANDL MULTPL SP500_DIV_YIELD_M'!$E$1,'QUANDL MULTPL SP500_DIV_YIELD_M'!$A$1:$G$1,0))</f>
        <v>1.95</v>
      </c>
      <c r="I1085" s="5">
        <f t="shared" si="96"/>
        <v>1.8702710822947315E-2</v>
      </c>
      <c r="J1085" s="1">
        <f>A1085/24/60/60+DATE(1970,1,1)</f>
        <v>43006.5625</v>
      </c>
      <c r="K1085" s="3">
        <f t="shared" si="99"/>
        <v>1</v>
      </c>
      <c r="L1085" s="6">
        <f>(1+Chart!$F$4)^(1/(365/K1085))-1</f>
        <v>6.6592785027408397E-5</v>
      </c>
      <c r="M1085" s="6">
        <f t="shared" si="100"/>
        <v>3.1598405557886622E-5</v>
      </c>
      <c r="N1085" s="6">
        <f t="shared" si="101"/>
        <v>5.0768317904292815E-5</v>
      </c>
      <c r="O1085">
        <f>O1084*(B1085/B1084)</f>
        <v>228.68450850000141</v>
      </c>
      <c r="P1085">
        <f t="shared" si="97"/>
        <v>2017</v>
      </c>
      <c r="Q1085" s="1">
        <f t="shared" si="98"/>
        <v>43006.5625</v>
      </c>
      <c r="R1085">
        <f>IF(B1086="",R1084,IF(Q1085&gt;=Chart!$F$2,E1085,0))</f>
        <v>0</v>
      </c>
      <c r="S1085">
        <f>IF(B1086="",S1084,IFERROR(IF(AND(R1085&gt;0,R1084=0),R1085,(1+(B1086/B1085-1)*Calc!$Z$1)*S1084),0))</f>
        <v>0</v>
      </c>
      <c r="T1085">
        <f>IF(B1086="",T1084,IFERROR(IF(AND(R1085&gt;0,R1084=0),R1085,(1+(B1086/B1085-1)*Calc!$Z$1-L1086)*T1084),0))</f>
        <v>0</v>
      </c>
      <c r="U1085">
        <f>IF(B1086="",U1084,IFERROR(IF(AND(R1085&gt;0,R1084=0),R1085,(1+(B1086/B1085-1)*Calc!$Z$1-M1086*2)*U1084),0))</f>
        <v>0</v>
      </c>
      <c r="V1085">
        <f>IF(B1086="",V1084,IFERROR(IF(AND(R1085&gt;0,R1084=0),R1085,(1+(B1086/B1085-1)*Calc!$Z$1-N1086*2)*V1084),0))</f>
        <v>0</v>
      </c>
      <c r="W1085">
        <f>IF(ISNUMBER(C1085),C1085,W1084)</f>
        <v>1.1599999999999999</v>
      </c>
      <c r="Y1085" s="1" t="e">
        <f>IF(AND(Q1085&gt;=Chart!$F$2,Q1085&lt;=Chart!$F$3),Q1085,#N/A)</f>
        <v>#N/A</v>
      </c>
      <c r="Z1085" t="e">
        <f>IF(AND(Q1085&gt;=Chart!$F$2,Q1085&lt;=Chart!$F$3),R1085,#N/A)</f>
        <v>#N/A</v>
      </c>
      <c r="AA1085" t="e">
        <f>IF(AND(Q1085&gt;=Chart!$F$2,Q1085&lt;=Chart!$F$3),S1085,#N/A)</f>
        <v>#N/A</v>
      </c>
      <c r="AB1085" t="e">
        <f>IF(AND(Q1085&gt;=Chart!$F$2,Q1085&lt;=Chart!$F$3),T1085,#N/A)</f>
        <v>#N/A</v>
      </c>
      <c r="AC1085" t="e">
        <f>IF(AND(Q1085&gt;=Chart!$F$2,Q1085&lt;=Chart!$F$3),U1085,#N/A)</f>
        <v>#N/A</v>
      </c>
      <c r="AD1085" t="e">
        <f>IF(AND(Q1085&gt;=Chart!$F$2,Q1085&lt;=Chart!$F$3),V1085,#N/A)</f>
        <v>#N/A</v>
      </c>
      <c r="AE1085" t="e">
        <f>IF(AND(Q1085&gt;=Chart!$F$2,Q1085&lt;=Chart!$F$3),I1085,#N/A)</f>
        <v>#N/A</v>
      </c>
      <c r="AF1085" t="e">
        <f>IF(AND(Q1085&gt;=Chart!$F$2,Q1085&lt;=Chart!$F$3),H1085/100,#N/A)</f>
        <v>#N/A</v>
      </c>
      <c r="AG1085" t="e">
        <f>IF(AND(Q1085&gt;=Chart!$F$2,Q1085&lt;=Chart!$F$3),W1085/100,#N/A)</f>
        <v>#N/A</v>
      </c>
    </row>
    <row r="1086" spans="1:33" x14ac:dyDescent="0.25">
      <c r="A1086">
        <v>1506691800</v>
      </c>
      <c r="B1086">
        <f>INDEX('Daily Data ADJ'!$1:$1048576,MATCH(Calc!$A1086,'Daily Data ADJ'!$A:$A,0),MATCH("SPY, CBOE BZX: Close",'Daily Data ADJ'!$1:$1,0))</f>
        <v>229.48835259000001</v>
      </c>
      <c r="C1086">
        <f>INDEX('Daily Data ADJ'!$1:$1048576,MATCH(Calc!$A1086,'Daily Data ADJ'!$A:$A,0),MATCH("EFFR, FRED: Close",'Daily Data ADJ'!$1:$1,0))</f>
        <v>1.06</v>
      </c>
      <c r="D1086" t="str">
        <f>INDEX('Daily Data ADJ'!$1:$1048576,MATCH(Calc!$A1086,'Daily Data ADJ'!$A:$A,1),MATCH("SOFR, FRED: Close",'Daily Data ADJ'!$1:$1,0))</f>
        <v>NaN</v>
      </c>
      <c r="E1086">
        <f>INDEX('Daily Data ADJ'!$1:$1048576,MATCH(Calc!$A1086,'Daily Data ADJ'!$A:$A,0),MATCH("UPRO, CBOE BZX: Close",'Daily Data ADJ'!$1:$1,0))</f>
        <v>19.048469749999999</v>
      </c>
      <c r="F1086">
        <f>INDEX('Daily Data ADJ'!$1:$1048576,MATCH(Calc!$A1086,'Daily Data ADJ'!$A:$A,0),MATCH("ES1!, CME_MINI: Close",'Daily Data ADJ'!$1:$1,0))</f>
        <v>2516</v>
      </c>
      <c r="G1086">
        <f>INDEX('Daily Data ADJ'!$1:$1048576,MATCH(Calc!$A1086,'Daily Data ADJ'!$A:$A,0),MATCH("ES2!, CME_MINI: Close",'Daily Data ADJ'!$1:$1,0))</f>
        <v>2515.5</v>
      </c>
      <c r="H1086">
        <f>INDEX('QUANDL MULTPL SP500_DIV_YIELD_M'!$A:$G,MATCH(Calc!$A1086,'QUANDL MULTPL SP500_DIV_YIELD_M'!$A:$A,1),MATCH('QUANDL MULTPL SP500_DIV_YIELD_M'!$E$1,'QUANDL MULTPL SP500_DIV_YIELD_M'!$A$1:$G$1,0))</f>
        <v>1.95</v>
      </c>
      <c r="I1086" s="5">
        <f t="shared" si="96"/>
        <v>1.8705324366231329E-2</v>
      </c>
      <c r="J1086" s="1">
        <f>A1086/24/60/60+DATE(1970,1,1)</f>
        <v>43007.5625</v>
      </c>
      <c r="K1086" s="3">
        <f t="shared" si="99"/>
        <v>1</v>
      </c>
      <c r="L1086" s="6">
        <f>(1+Chart!$F$4)^(1/(365/K1086))-1</f>
        <v>6.6592785027408397E-5</v>
      </c>
      <c r="M1086" s="6">
        <f t="shared" si="100"/>
        <v>2.8888674463267705E-5</v>
      </c>
      <c r="N1086" s="6">
        <f t="shared" si="101"/>
        <v>5.0775347184561781E-5</v>
      </c>
      <c r="O1086">
        <f>O1085*(B1086/B1085)</f>
        <v>229.48835259000143</v>
      </c>
      <c r="P1086">
        <f t="shared" si="97"/>
        <v>2017</v>
      </c>
      <c r="Q1086" s="1">
        <f t="shared" si="98"/>
        <v>43007.5625</v>
      </c>
      <c r="R1086">
        <f>IF(B1087="",R1085,IF(Q1086&gt;=Chart!$F$2,E1086,0))</f>
        <v>0</v>
      </c>
      <c r="S1086">
        <f>IF(B1087="",S1085,IFERROR(IF(AND(R1086&gt;0,R1085=0),R1086,(1+(B1087/B1086-1)*Calc!$Z$1)*S1085),0))</f>
        <v>0</v>
      </c>
      <c r="T1086">
        <f>IF(B1087="",T1085,IFERROR(IF(AND(R1086&gt;0,R1085=0),R1086,(1+(B1087/B1086-1)*Calc!$Z$1-L1087)*T1085),0))</f>
        <v>0</v>
      </c>
      <c r="U1086">
        <f>IF(B1087="",U1085,IFERROR(IF(AND(R1086&gt;0,R1085=0),R1086,(1+(B1087/B1086-1)*Calc!$Z$1-M1087*2)*U1085),0))</f>
        <v>0</v>
      </c>
      <c r="V1086">
        <f>IF(B1087="",V1085,IFERROR(IF(AND(R1086&gt;0,R1085=0),R1086,(1+(B1087/B1086-1)*Calc!$Z$1-N1087*2)*V1085),0))</f>
        <v>0</v>
      </c>
      <c r="W1086">
        <f>IF(ISNUMBER(C1086),C1086,W1085)</f>
        <v>1.06</v>
      </c>
      <c r="Y1086" s="1" t="e">
        <f>IF(AND(Q1086&gt;=Chart!$F$2,Q1086&lt;=Chart!$F$3),Q1086,#N/A)</f>
        <v>#N/A</v>
      </c>
      <c r="Z1086" t="e">
        <f>IF(AND(Q1086&gt;=Chart!$F$2,Q1086&lt;=Chart!$F$3),R1086,#N/A)</f>
        <v>#N/A</v>
      </c>
      <c r="AA1086" t="e">
        <f>IF(AND(Q1086&gt;=Chart!$F$2,Q1086&lt;=Chart!$F$3),S1086,#N/A)</f>
        <v>#N/A</v>
      </c>
      <c r="AB1086" t="e">
        <f>IF(AND(Q1086&gt;=Chart!$F$2,Q1086&lt;=Chart!$F$3),T1086,#N/A)</f>
        <v>#N/A</v>
      </c>
      <c r="AC1086" t="e">
        <f>IF(AND(Q1086&gt;=Chart!$F$2,Q1086&lt;=Chart!$F$3),U1086,#N/A)</f>
        <v>#N/A</v>
      </c>
      <c r="AD1086" t="e">
        <f>IF(AND(Q1086&gt;=Chart!$F$2,Q1086&lt;=Chart!$F$3),V1086,#N/A)</f>
        <v>#N/A</v>
      </c>
      <c r="AE1086" t="e">
        <f>IF(AND(Q1086&gt;=Chart!$F$2,Q1086&lt;=Chart!$F$3),I1086,#N/A)</f>
        <v>#N/A</v>
      </c>
      <c r="AF1086" t="e">
        <f>IF(AND(Q1086&gt;=Chart!$F$2,Q1086&lt;=Chart!$F$3),H1086/100,#N/A)</f>
        <v>#N/A</v>
      </c>
      <c r="AG1086" t="e">
        <f>IF(AND(Q1086&gt;=Chart!$F$2,Q1086&lt;=Chart!$F$3),W1086/100,#N/A)</f>
        <v>#N/A</v>
      </c>
    </row>
    <row r="1087" spans="1:33" x14ac:dyDescent="0.25">
      <c r="A1087">
        <v>1506951000</v>
      </c>
      <c r="B1087">
        <f>INDEX('Daily Data ADJ'!$1:$1048576,MATCH(Calc!$A1087,'Daily Data ADJ'!$A:$A,0),MATCH("SPY, CBOE BZX: Close",'Daily Data ADJ'!$1:$1,0))</f>
        <v>230.48402311000001</v>
      </c>
      <c r="C1087">
        <f>INDEX('Daily Data ADJ'!$1:$1048576,MATCH(Calc!$A1087,'Daily Data ADJ'!$A:$A,0),MATCH("EFFR, FRED: Close",'Daily Data ADJ'!$1:$1,0))</f>
        <v>1.1599999999999999</v>
      </c>
      <c r="D1087" t="str">
        <f>INDEX('Daily Data ADJ'!$1:$1048576,MATCH(Calc!$A1087,'Daily Data ADJ'!$A:$A,1),MATCH("SOFR, FRED: Close",'Daily Data ADJ'!$1:$1,0))</f>
        <v>NaN</v>
      </c>
      <c r="E1087">
        <f>INDEX('Daily Data ADJ'!$1:$1048576,MATCH(Calc!$A1087,'Daily Data ADJ'!$A:$A,0),MATCH("UPRO, CBOE BZX: Close",'Daily Data ADJ'!$1:$1,0))</f>
        <v>19.29052179</v>
      </c>
      <c r="F1087">
        <f>INDEX('Daily Data ADJ'!$1:$1048576,MATCH(Calc!$A1087,'Daily Data ADJ'!$A:$A,0),MATCH("ES1!, CME_MINI: Close",'Daily Data ADJ'!$1:$1,0))</f>
        <v>2526.25</v>
      </c>
      <c r="G1087">
        <f>INDEX('Daily Data ADJ'!$1:$1048576,MATCH(Calc!$A1087,'Daily Data ADJ'!$A:$A,0),MATCH("ES2!, CME_MINI: Close",'Daily Data ADJ'!$1:$1,0))</f>
        <v>2526</v>
      </c>
      <c r="H1087">
        <f>INDEX('QUANDL MULTPL SP500_DIV_YIELD_M'!$A:$G,MATCH(Calc!$A1087,'QUANDL MULTPL SP500_DIV_YIELD_M'!$A:$A,1),MATCH('QUANDL MULTPL SP500_DIV_YIELD_M'!$E$1,'QUANDL MULTPL SP500_DIV_YIELD_M'!$A$1:$G$1,0))</f>
        <v>1.93</v>
      </c>
      <c r="I1087" s="5">
        <f t="shared" si="96"/>
        <v>1.8904215113932712E-2</v>
      </c>
      <c r="J1087" s="1">
        <f>A1087/24/60/60+DATE(1970,1,1)</f>
        <v>43010.5625</v>
      </c>
      <c r="K1087" s="3">
        <f t="shared" si="99"/>
        <v>3</v>
      </c>
      <c r="L1087" s="6">
        <f>(1+Chart!$F$4)^(1/(365/K1087))-1</f>
        <v>1.9979165917494157E-4</v>
      </c>
      <c r="M1087" s="6">
        <f t="shared" si="100"/>
        <v>9.479821208313588E-5</v>
      </c>
      <c r="N1087" s="6">
        <f t="shared" si="101"/>
        <v>1.5393856717937915E-4</v>
      </c>
      <c r="O1087">
        <f>O1086*(B1087/B1086)</f>
        <v>230.48402311000143</v>
      </c>
      <c r="P1087">
        <f t="shared" si="97"/>
        <v>2017</v>
      </c>
      <c r="Q1087" s="1">
        <f t="shared" si="98"/>
        <v>43010.5625</v>
      </c>
      <c r="R1087">
        <f>IF(B1088="",R1086,IF(Q1087&gt;=Chart!$F$2,E1087,0))</f>
        <v>0</v>
      </c>
      <c r="S1087">
        <f>IF(B1088="",S1086,IFERROR(IF(AND(R1087&gt;0,R1086=0),R1087,(1+(B1088/B1087-1)*Calc!$Z$1)*S1086),0))</f>
        <v>0</v>
      </c>
      <c r="T1087">
        <f>IF(B1088="",T1086,IFERROR(IF(AND(R1087&gt;0,R1086=0),R1087,(1+(B1088/B1087-1)*Calc!$Z$1-L1088)*T1086),0))</f>
        <v>0</v>
      </c>
      <c r="U1087">
        <f>IF(B1088="",U1086,IFERROR(IF(AND(R1087&gt;0,R1086=0),R1087,(1+(B1088/B1087-1)*Calc!$Z$1-M1088*2)*U1086),0))</f>
        <v>0</v>
      </c>
      <c r="V1087">
        <f>IF(B1088="",V1086,IFERROR(IF(AND(R1087&gt;0,R1086=0),R1087,(1+(B1088/B1087-1)*Calc!$Z$1-N1088*2)*V1086),0))</f>
        <v>0</v>
      </c>
      <c r="W1087">
        <f>IF(ISNUMBER(C1087),C1087,W1086)</f>
        <v>1.1599999999999999</v>
      </c>
      <c r="Y1087" s="1" t="e">
        <f>IF(AND(Q1087&gt;=Chart!$F$2,Q1087&lt;=Chart!$F$3),Q1087,#N/A)</f>
        <v>#N/A</v>
      </c>
      <c r="Z1087" t="e">
        <f>IF(AND(Q1087&gt;=Chart!$F$2,Q1087&lt;=Chart!$F$3),R1087,#N/A)</f>
        <v>#N/A</v>
      </c>
      <c r="AA1087" t="e">
        <f>IF(AND(Q1087&gt;=Chart!$F$2,Q1087&lt;=Chart!$F$3),S1087,#N/A)</f>
        <v>#N/A</v>
      </c>
      <c r="AB1087" t="e">
        <f>IF(AND(Q1087&gt;=Chart!$F$2,Q1087&lt;=Chart!$F$3),T1087,#N/A)</f>
        <v>#N/A</v>
      </c>
      <c r="AC1087" t="e">
        <f>IF(AND(Q1087&gt;=Chart!$F$2,Q1087&lt;=Chart!$F$3),U1087,#N/A)</f>
        <v>#N/A</v>
      </c>
      <c r="AD1087" t="e">
        <f>IF(AND(Q1087&gt;=Chart!$F$2,Q1087&lt;=Chart!$F$3),V1087,#N/A)</f>
        <v>#N/A</v>
      </c>
      <c r="AE1087" t="e">
        <f>IF(AND(Q1087&gt;=Chart!$F$2,Q1087&lt;=Chart!$F$3),I1087,#N/A)</f>
        <v>#N/A</v>
      </c>
      <c r="AF1087" t="e">
        <f>IF(AND(Q1087&gt;=Chart!$F$2,Q1087&lt;=Chart!$F$3),H1087/100,#N/A)</f>
        <v>#N/A</v>
      </c>
      <c r="AG1087" t="e">
        <f>IF(AND(Q1087&gt;=Chart!$F$2,Q1087&lt;=Chart!$F$3),W1087/100,#N/A)</f>
        <v>#N/A</v>
      </c>
    </row>
    <row r="1088" spans="1:33" x14ac:dyDescent="0.25">
      <c r="A1088">
        <v>1507037400</v>
      </c>
      <c r="B1088">
        <f>INDEX('Daily Data ADJ'!$1:$1048576,MATCH(Calc!$A1088,'Daily Data ADJ'!$A:$A,0),MATCH("SPY, CBOE BZX: Close",'Daily Data ADJ'!$1:$1,0))</f>
        <v>230.97729107000001</v>
      </c>
      <c r="C1088">
        <f>INDEX('Daily Data ADJ'!$1:$1048576,MATCH(Calc!$A1088,'Daily Data ADJ'!$A:$A,0),MATCH("EFFR, FRED: Close",'Daily Data ADJ'!$1:$1,0))</f>
        <v>1.1599999999999999</v>
      </c>
      <c r="D1088" t="str">
        <f>INDEX('Daily Data ADJ'!$1:$1048576,MATCH(Calc!$A1088,'Daily Data ADJ'!$A:$A,1),MATCH("SOFR, FRED: Close",'Daily Data ADJ'!$1:$1,0))</f>
        <v>NaN</v>
      </c>
      <c r="E1088">
        <f>INDEX('Daily Data ADJ'!$1:$1048576,MATCH(Calc!$A1088,'Daily Data ADJ'!$A:$A,0),MATCH("UPRO, CBOE BZX: Close",'Daily Data ADJ'!$1:$1,0))</f>
        <v>19.429537329999999</v>
      </c>
      <c r="F1088">
        <f>INDEX('Daily Data ADJ'!$1:$1048576,MATCH(Calc!$A1088,'Daily Data ADJ'!$A:$A,0),MATCH("ES1!, CME_MINI: Close",'Daily Data ADJ'!$1:$1,0))</f>
        <v>2532.75</v>
      </c>
      <c r="G1088">
        <f>INDEX('Daily Data ADJ'!$1:$1048576,MATCH(Calc!$A1088,'Daily Data ADJ'!$A:$A,0),MATCH("ES2!, CME_MINI: Close",'Daily Data ADJ'!$1:$1,0))</f>
        <v>2532.5</v>
      </c>
      <c r="H1088">
        <f>INDEX('QUANDL MULTPL SP500_DIV_YIELD_M'!$A:$G,MATCH(Calc!$A1088,'QUANDL MULTPL SP500_DIV_YIELD_M'!$A:$A,1),MATCH('QUANDL MULTPL SP500_DIV_YIELD_M'!$E$1,'QUANDL MULTPL SP500_DIV_YIELD_M'!$A$1:$G$1,0))</f>
        <v>1.93</v>
      </c>
      <c r="I1088" s="5">
        <f t="shared" si="96"/>
        <v>1.8905230698120792E-2</v>
      </c>
      <c r="J1088" s="1">
        <f>A1088/24/60/60+DATE(1970,1,1)</f>
        <v>43011.5625</v>
      </c>
      <c r="K1088" s="3">
        <f t="shared" si="99"/>
        <v>1</v>
      </c>
      <c r="L1088" s="6">
        <f>(1+Chart!$F$4)^(1/(365/K1088))-1</f>
        <v>6.6592785027408397E-5</v>
      </c>
      <c r="M1088" s="6">
        <f t="shared" si="100"/>
        <v>3.1598405557886622E-5</v>
      </c>
      <c r="N1088" s="6">
        <f t="shared" si="101"/>
        <v>5.13129538801671E-5</v>
      </c>
      <c r="O1088">
        <f>O1087*(B1088/B1087)</f>
        <v>230.97729107000143</v>
      </c>
      <c r="P1088">
        <f t="shared" si="97"/>
        <v>2017</v>
      </c>
      <c r="Q1088" s="1">
        <f t="shared" si="98"/>
        <v>43011.5625</v>
      </c>
      <c r="R1088">
        <f>IF(B1089="",R1087,IF(Q1088&gt;=Chart!$F$2,E1088,0))</f>
        <v>0</v>
      </c>
      <c r="S1088">
        <f>IF(B1089="",S1087,IFERROR(IF(AND(R1088&gt;0,R1087=0),R1088,(1+(B1089/B1088-1)*Calc!$Z$1)*S1087),0))</f>
        <v>0</v>
      </c>
      <c r="T1088">
        <f>IF(B1089="",T1087,IFERROR(IF(AND(R1088&gt;0,R1087=0),R1088,(1+(B1089/B1088-1)*Calc!$Z$1-L1089)*T1087),0))</f>
        <v>0</v>
      </c>
      <c r="U1088">
        <f>IF(B1089="",U1087,IFERROR(IF(AND(R1088&gt;0,R1087=0),R1088,(1+(B1089/B1088-1)*Calc!$Z$1-M1089*2)*U1087),0))</f>
        <v>0</v>
      </c>
      <c r="V1088">
        <f>IF(B1089="",V1087,IFERROR(IF(AND(R1088&gt;0,R1087=0),R1088,(1+(B1089/B1088-1)*Calc!$Z$1-N1089*2)*V1087),0))</f>
        <v>0</v>
      </c>
      <c r="W1088">
        <f>IF(ISNUMBER(C1088),C1088,W1087)</f>
        <v>1.1599999999999999</v>
      </c>
      <c r="Y1088" s="1" t="e">
        <f>IF(AND(Q1088&gt;=Chart!$F$2,Q1088&lt;=Chart!$F$3),Q1088,#N/A)</f>
        <v>#N/A</v>
      </c>
      <c r="Z1088" t="e">
        <f>IF(AND(Q1088&gt;=Chart!$F$2,Q1088&lt;=Chart!$F$3),R1088,#N/A)</f>
        <v>#N/A</v>
      </c>
      <c r="AA1088" t="e">
        <f>IF(AND(Q1088&gt;=Chart!$F$2,Q1088&lt;=Chart!$F$3),S1088,#N/A)</f>
        <v>#N/A</v>
      </c>
      <c r="AB1088" t="e">
        <f>IF(AND(Q1088&gt;=Chart!$F$2,Q1088&lt;=Chart!$F$3),T1088,#N/A)</f>
        <v>#N/A</v>
      </c>
      <c r="AC1088" t="e">
        <f>IF(AND(Q1088&gt;=Chart!$F$2,Q1088&lt;=Chart!$F$3),U1088,#N/A)</f>
        <v>#N/A</v>
      </c>
      <c r="AD1088" t="e">
        <f>IF(AND(Q1088&gt;=Chart!$F$2,Q1088&lt;=Chart!$F$3),V1088,#N/A)</f>
        <v>#N/A</v>
      </c>
      <c r="AE1088" t="e">
        <f>IF(AND(Q1088&gt;=Chart!$F$2,Q1088&lt;=Chart!$F$3),I1088,#N/A)</f>
        <v>#N/A</v>
      </c>
      <c r="AF1088" t="e">
        <f>IF(AND(Q1088&gt;=Chart!$F$2,Q1088&lt;=Chart!$F$3),H1088/100,#N/A)</f>
        <v>#N/A</v>
      </c>
      <c r="AG1088" t="e">
        <f>IF(AND(Q1088&gt;=Chart!$F$2,Q1088&lt;=Chart!$F$3),W1088/100,#N/A)</f>
        <v>#N/A</v>
      </c>
    </row>
    <row r="1089" spans="1:33" x14ac:dyDescent="0.25">
      <c r="A1089">
        <v>1507123800</v>
      </c>
      <c r="B1089">
        <f>INDEX('Daily Data ADJ'!$1:$1048576,MATCH(Calc!$A1089,'Daily Data ADJ'!$A:$A,0),MATCH("SPY, CBOE BZX: Close",'Daily Data ADJ'!$1:$1,0))</f>
        <v>231.25132883000001</v>
      </c>
      <c r="C1089">
        <f>INDEX('Daily Data ADJ'!$1:$1048576,MATCH(Calc!$A1089,'Daily Data ADJ'!$A:$A,0),MATCH("EFFR, FRED: Close",'Daily Data ADJ'!$1:$1,0))</f>
        <v>1.1599999999999999</v>
      </c>
      <c r="D1089" t="str">
        <f>INDEX('Daily Data ADJ'!$1:$1048576,MATCH(Calc!$A1089,'Daily Data ADJ'!$A:$A,1),MATCH("SOFR, FRED: Close",'Daily Data ADJ'!$1:$1,0))</f>
        <v>NaN</v>
      </c>
      <c r="E1089">
        <f>INDEX('Daily Data ADJ'!$1:$1048576,MATCH(Calc!$A1089,'Daily Data ADJ'!$A:$A,0),MATCH("UPRO, CBOE BZX: Close",'Daily Data ADJ'!$1:$1,0))</f>
        <v>19.49168542</v>
      </c>
      <c r="F1089">
        <f>INDEX('Daily Data ADJ'!$1:$1048576,MATCH(Calc!$A1089,'Daily Data ADJ'!$A:$A,0),MATCH("ES1!, CME_MINI: Close",'Daily Data ADJ'!$1:$1,0))</f>
        <v>2536.25</v>
      </c>
      <c r="G1089">
        <f>INDEX('Daily Data ADJ'!$1:$1048576,MATCH(Calc!$A1089,'Daily Data ADJ'!$A:$A,0),MATCH("ES2!, CME_MINI: Close",'Daily Data ADJ'!$1:$1,0))</f>
        <v>2536</v>
      </c>
      <c r="H1089">
        <f>INDEX('QUANDL MULTPL SP500_DIV_YIELD_M'!$A:$G,MATCH(Calc!$A1089,'QUANDL MULTPL SP500_DIV_YIELD_M'!$A:$A,1),MATCH('QUANDL MULTPL SP500_DIV_YIELD_M'!$E$1,'QUANDL MULTPL SP500_DIV_YIELD_M'!$A$1:$G$1,0))</f>
        <v>1.93</v>
      </c>
      <c r="I1089" s="5">
        <f t="shared" si="96"/>
        <v>1.8905775395316252E-2</v>
      </c>
      <c r="J1089" s="1">
        <f>A1089/24/60/60+DATE(1970,1,1)</f>
        <v>43012.5625</v>
      </c>
      <c r="K1089" s="3">
        <f t="shared" si="99"/>
        <v>1</v>
      </c>
      <c r="L1089" s="6">
        <f>(1+Chart!$F$4)^(1/(365/K1089))-1</f>
        <v>6.6592785027408397E-5</v>
      </c>
      <c r="M1089" s="6">
        <f t="shared" si="100"/>
        <v>3.1598405557886622E-5</v>
      </c>
      <c r="N1089" s="6">
        <f t="shared" si="101"/>
        <v>5.1314418586745347E-5</v>
      </c>
      <c r="O1089">
        <f>O1088*(B1089/B1088)</f>
        <v>231.25132883000146</v>
      </c>
      <c r="P1089">
        <f t="shared" si="97"/>
        <v>2017</v>
      </c>
      <c r="Q1089" s="1">
        <f t="shared" si="98"/>
        <v>43012.5625</v>
      </c>
      <c r="R1089">
        <f>IF(B1090="",R1088,IF(Q1089&gt;=Chart!$F$2,E1089,0))</f>
        <v>0</v>
      </c>
      <c r="S1089">
        <f>IF(B1090="",S1088,IFERROR(IF(AND(R1089&gt;0,R1088=0),R1089,(1+(B1090/B1089-1)*Calc!$Z$1)*S1088),0))</f>
        <v>0</v>
      </c>
      <c r="T1089">
        <f>IF(B1090="",T1088,IFERROR(IF(AND(R1089&gt;0,R1088=0),R1089,(1+(B1090/B1089-1)*Calc!$Z$1-L1090)*T1088),0))</f>
        <v>0</v>
      </c>
      <c r="U1089">
        <f>IF(B1090="",U1088,IFERROR(IF(AND(R1089&gt;0,R1088=0),R1089,(1+(B1090/B1089-1)*Calc!$Z$1-M1090*2)*U1088),0))</f>
        <v>0</v>
      </c>
      <c r="V1089">
        <f>IF(B1090="",V1088,IFERROR(IF(AND(R1089&gt;0,R1088=0),R1089,(1+(B1090/B1089-1)*Calc!$Z$1-N1090*2)*V1088),0))</f>
        <v>0</v>
      </c>
      <c r="W1089">
        <f>IF(ISNUMBER(C1089),C1089,W1088)</f>
        <v>1.1599999999999999</v>
      </c>
      <c r="Y1089" s="1" t="e">
        <f>IF(AND(Q1089&gt;=Chart!$F$2,Q1089&lt;=Chart!$F$3),Q1089,#N/A)</f>
        <v>#N/A</v>
      </c>
      <c r="Z1089" t="e">
        <f>IF(AND(Q1089&gt;=Chart!$F$2,Q1089&lt;=Chart!$F$3),R1089,#N/A)</f>
        <v>#N/A</v>
      </c>
      <c r="AA1089" t="e">
        <f>IF(AND(Q1089&gt;=Chart!$F$2,Q1089&lt;=Chart!$F$3),S1089,#N/A)</f>
        <v>#N/A</v>
      </c>
      <c r="AB1089" t="e">
        <f>IF(AND(Q1089&gt;=Chart!$F$2,Q1089&lt;=Chart!$F$3),T1089,#N/A)</f>
        <v>#N/A</v>
      </c>
      <c r="AC1089" t="e">
        <f>IF(AND(Q1089&gt;=Chart!$F$2,Q1089&lt;=Chart!$F$3),U1089,#N/A)</f>
        <v>#N/A</v>
      </c>
      <c r="AD1089" t="e">
        <f>IF(AND(Q1089&gt;=Chart!$F$2,Q1089&lt;=Chart!$F$3),V1089,#N/A)</f>
        <v>#N/A</v>
      </c>
      <c r="AE1089" t="e">
        <f>IF(AND(Q1089&gt;=Chart!$F$2,Q1089&lt;=Chart!$F$3),I1089,#N/A)</f>
        <v>#N/A</v>
      </c>
      <c r="AF1089" t="e">
        <f>IF(AND(Q1089&gt;=Chart!$F$2,Q1089&lt;=Chart!$F$3),H1089/100,#N/A)</f>
        <v>#N/A</v>
      </c>
      <c r="AG1089" t="e">
        <f>IF(AND(Q1089&gt;=Chart!$F$2,Q1089&lt;=Chart!$F$3),W1089/100,#N/A)</f>
        <v>#N/A</v>
      </c>
    </row>
    <row r="1090" spans="1:33" x14ac:dyDescent="0.25">
      <c r="A1090">
        <v>1507210200</v>
      </c>
      <c r="B1090">
        <f>INDEX('Daily Data ADJ'!$1:$1048576,MATCH(Calc!$A1090,'Daily Data ADJ'!$A:$A,0),MATCH("SPY, CBOE BZX: Close",'Daily Data ADJ'!$1:$1,0))</f>
        <v>232.62151761999999</v>
      </c>
      <c r="C1090">
        <f>INDEX('Daily Data ADJ'!$1:$1048576,MATCH(Calc!$A1090,'Daily Data ADJ'!$A:$A,0),MATCH("EFFR, FRED: Close",'Daily Data ADJ'!$1:$1,0))</f>
        <v>1.1599999999999999</v>
      </c>
      <c r="D1090" t="str">
        <f>INDEX('Daily Data ADJ'!$1:$1048576,MATCH(Calc!$A1090,'Daily Data ADJ'!$A:$A,1),MATCH("SOFR, FRED: Close",'Daily Data ADJ'!$1:$1,0))</f>
        <v>NaN</v>
      </c>
      <c r="E1090">
        <f>INDEX('Daily Data ADJ'!$1:$1048576,MATCH(Calc!$A1090,'Daily Data ADJ'!$A:$A,0),MATCH("UPRO, CBOE BZX: Close",'Daily Data ADJ'!$1:$1,0))</f>
        <v>19.82696009</v>
      </c>
      <c r="F1090">
        <f>INDEX('Daily Data ADJ'!$1:$1048576,MATCH(Calc!$A1090,'Daily Data ADJ'!$A:$A,0),MATCH("ES1!, CME_MINI: Close",'Daily Data ADJ'!$1:$1,0))</f>
        <v>2550</v>
      </c>
      <c r="G1090">
        <f>INDEX('Daily Data ADJ'!$1:$1048576,MATCH(Calc!$A1090,'Daily Data ADJ'!$A:$A,0),MATCH("ES2!, CME_MINI: Close",'Daily Data ADJ'!$1:$1,0))</f>
        <v>2550</v>
      </c>
      <c r="H1090">
        <f>INDEX('QUANDL MULTPL SP500_DIV_YIELD_M'!$A:$G,MATCH(Calc!$A1090,'QUANDL MULTPL SP500_DIV_YIELD_M'!$A:$A,1),MATCH('QUANDL MULTPL SP500_DIV_YIELD_M'!$E$1,'QUANDL MULTPL SP500_DIV_YIELD_M'!$A$1:$G$1,0))</f>
        <v>1.93</v>
      </c>
      <c r="I1090" s="5">
        <f t="shared" si="96"/>
        <v>1.9299999999999998E-2</v>
      </c>
      <c r="J1090" s="1">
        <f>A1090/24/60/60+DATE(1970,1,1)</f>
        <v>43013.5625</v>
      </c>
      <c r="K1090" s="3">
        <f t="shared" si="99"/>
        <v>1</v>
      </c>
      <c r="L1090" s="6">
        <f>(1+Chart!$F$4)^(1/(365/K1090))-1</f>
        <v>6.6592785027408397E-5</v>
      </c>
      <c r="M1090" s="6">
        <f t="shared" si="100"/>
        <v>3.1598405557886622E-5</v>
      </c>
      <c r="N1090" s="6">
        <f t="shared" si="101"/>
        <v>5.2374295299806306E-5</v>
      </c>
      <c r="O1090">
        <f>O1089*(B1090/B1089)</f>
        <v>232.62151762000144</v>
      </c>
      <c r="P1090">
        <f t="shared" si="97"/>
        <v>2017</v>
      </c>
      <c r="Q1090" s="1">
        <f t="shared" si="98"/>
        <v>43013.5625</v>
      </c>
      <c r="R1090">
        <f>IF(B1091="",R1089,IF(Q1090&gt;=Chart!$F$2,E1090,0))</f>
        <v>0</v>
      </c>
      <c r="S1090">
        <f>IF(B1091="",S1089,IFERROR(IF(AND(R1090&gt;0,R1089=0),R1090,(1+(B1091/B1090-1)*Calc!$Z$1)*S1089),0))</f>
        <v>0</v>
      </c>
      <c r="T1090">
        <f>IF(B1091="",T1089,IFERROR(IF(AND(R1090&gt;0,R1089=0),R1090,(1+(B1091/B1090-1)*Calc!$Z$1-L1091)*T1089),0))</f>
        <v>0</v>
      </c>
      <c r="U1090">
        <f>IF(B1091="",U1089,IFERROR(IF(AND(R1090&gt;0,R1089=0),R1090,(1+(B1091/B1090-1)*Calc!$Z$1-M1091*2)*U1089),0))</f>
        <v>0</v>
      </c>
      <c r="V1090">
        <f>IF(B1091="",V1089,IFERROR(IF(AND(R1090&gt;0,R1089=0),R1090,(1+(B1091/B1090-1)*Calc!$Z$1-N1091*2)*V1089),0))</f>
        <v>0</v>
      </c>
      <c r="W1090">
        <f>IF(ISNUMBER(C1090),C1090,W1089)</f>
        <v>1.1599999999999999</v>
      </c>
      <c r="Y1090" s="1" t="e">
        <f>IF(AND(Q1090&gt;=Chart!$F$2,Q1090&lt;=Chart!$F$3),Q1090,#N/A)</f>
        <v>#N/A</v>
      </c>
      <c r="Z1090" t="e">
        <f>IF(AND(Q1090&gt;=Chart!$F$2,Q1090&lt;=Chart!$F$3),R1090,#N/A)</f>
        <v>#N/A</v>
      </c>
      <c r="AA1090" t="e">
        <f>IF(AND(Q1090&gt;=Chart!$F$2,Q1090&lt;=Chart!$F$3),S1090,#N/A)</f>
        <v>#N/A</v>
      </c>
      <c r="AB1090" t="e">
        <f>IF(AND(Q1090&gt;=Chart!$F$2,Q1090&lt;=Chart!$F$3),T1090,#N/A)</f>
        <v>#N/A</v>
      </c>
      <c r="AC1090" t="e">
        <f>IF(AND(Q1090&gt;=Chart!$F$2,Q1090&lt;=Chart!$F$3),U1090,#N/A)</f>
        <v>#N/A</v>
      </c>
      <c r="AD1090" t="e">
        <f>IF(AND(Q1090&gt;=Chart!$F$2,Q1090&lt;=Chart!$F$3),V1090,#N/A)</f>
        <v>#N/A</v>
      </c>
      <c r="AE1090" t="e">
        <f>IF(AND(Q1090&gt;=Chart!$F$2,Q1090&lt;=Chart!$F$3),I1090,#N/A)</f>
        <v>#N/A</v>
      </c>
      <c r="AF1090" t="e">
        <f>IF(AND(Q1090&gt;=Chart!$F$2,Q1090&lt;=Chart!$F$3),H1090/100,#N/A)</f>
        <v>#N/A</v>
      </c>
      <c r="AG1090" t="e">
        <f>IF(AND(Q1090&gt;=Chart!$F$2,Q1090&lt;=Chart!$F$3),W1090/100,#N/A)</f>
        <v>#N/A</v>
      </c>
    </row>
    <row r="1091" spans="1:33" x14ac:dyDescent="0.25">
      <c r="A1091">
        <v>1507296600</v>
      </c>
      <c r="B1091">
        <f>INDEX('Daily Data ADJ'!$1:$1048576,MATCH(Calc!$A1091,'Daily Data ADJ'!$A:$A,0),MATCH("SPY, CBOE BZX: Close",'Daily Data ADJ'!$1:$1,0))</f>
        <v>232.35661445</v>
      </c>
      <c r="C1091">
        <f>INDEX('Daily Data ADJ'!$1:$1048576,MATCH(Calc!$A1091,'Daily Data ADJ'!$A:$A,0),MATCH("EFFR, FRED: Close",'Daily Data ADJ'!$1:$1,0))</f>
        <v>1.1599999999999999</v>
      </c>
      <c r="D1091" t="str">
        <f>INDEX('Daily Data ADJ'!$1:$1048576,MATCH(Calc!$A1091,'Daily Data ADJ'!$A:$A,1),MATCH("SOFR, FRED: Close",'Daily Data ADJ'!$1:$1,0))</f>
        <v>NaN</v>
      </c>
      <c r="E1091">
        <f>INDEX('Daily Data ADJ'!$1:$1048576,MATCH(Calc!$A1091,'Daily Data ADJ'!$A:$A,0),MATCH("UPRO, CBOE BZX: Close",'Daily Data ADJ'!$1:$1,0))</f>
        <v>19.77625974</v>
      </c>
      <c r="F1091">
        <f>INDEX('Daily Data ADJ'!$1:$1048576,MATCH(Calc!$A1091,'Daily Data ADJ'!$A:$A,0),MATCH("ES1!, CME_MINI: Close",'Daily Data ADJ'!$1:$1,0))</f>
        <v>2545</v>
      </c>
      <c r="G1091">
        <f>INDEX('Daily Data ADJ'!$1:$1048576,MATCH(Calc!$A1091,'Daily Data ADJ'!$A:$A,0),MATCH("ES2!, CME_MINI: Close",'Daily Data ADJ'!$1:$1,0))</f>
        <v>2545.5</v>
      </c>
      <c r="H1091">
        <f>INDEX('QUANDL MULTPL SP500_DIV_YIELD_M'!$A:$G,MATCH(Calc!$A1091,'QUANDL MULTPL SP500_DIV_YIELD_M'!$A:$A,1),MATCH('QUANDL MULTPL SP500_DIV_YIELD_M'!$E$1,'QUANDL MULTPL SP500_DIV_YIELD_M'!$A$1:$G$1,0))</f>
        <v>1.93</v>
      </c>
      <c r="I1091" s="5">
        <f t="shared" si="96"/>
        <v>2.008608623503462E-2</v>
      </c>
      <c r="J1091" s="1">
        <f>A1091/24/60/60+DATE(1970,1,1)</f>
        <v>43014.5625</v>
      </c>
      <c r="K1091" s="3">
        <f t="shared" si="99"/>
        <v>1</v>
      </c>
      <c r="L1091" s="6">
        <f>(1+Chart!$F$4)^(1/(365/K1091))-1</f>
        <v>6.6592785027408397E-5</v>
      </c>
      <c r="M1091" s="6">
        <f t="shared" si="100"/>
        <v>3.1598405557886622E-5</v>
      </c>
      <c r="N1091" s="6">
        <f t="shared" si="101"/>
        <v>5.4486476127157957E-5</v>
      </c>
      <c r="O1091">
        <f>O1090*(B1091/B1090)</f>
        <v>232.35661445000144</v>
      </c>
      <c r="P1091">
        <f t="shared" si="97"/>
        <v>2017</v>
      </c>
      <c r="Q1091" s="1">
        <f t="shared" si="98"/>
        <v>43014.5625</v>
      </c>
      <c r="R1091">
        <f>IF(B1092="",R1090,IF(Q1091&gt;=Chart!$F$2,E1091,0))</f>
        <v>0</v>
      </c>
      <c r="S1091">
        <f>IF(B1092="",S1090,IFERROR(IF(AND(R1091&gt;0,R1090=0),R1091,(1+(B1092/B1091-1)*Calc!$Z$1)*S1090),0))</f>
        <v>0</v>
      </c>
      <c r="T1091">
        <f>IF(B1092="",T1090,IFERROR(IF(AND(R1091&gt;0,R1090=0),R1091,(1+(B1092/B1091-1)*Calc!$Z$1-L1092)*T1090),0))</f>
        <v>0</v>
      </c>
      <c r="U1091">
        <f>IF(B1092="",U1090,IFERROR(IF(AND(R1091&gt;0,R1090=0),R1091,(1+(B1092/B1091-1)*Calc!$Z$1-M1092*2)*U1090),0))</f>
        <v>0</v>
      </c>
      <c r="V1091">
        <f>IF(B1092="",V1090,IFERROR(IF(AND(R1091&gt;0,R1090=0),R1091,(1+(B1092/B1091-1)*Calc!$Z$1-N1092*2)*V1090),0))</f>
        <v>0</v>
      </c>
      <c r="W1091">
        <f>IF(ISNUMBER(C1091),C1091,W1090)</f>
        <v>1.1599999999999999</v>
      </c>
      <c r="Y1091" s="1" t="e">
        <f>IF(AND(Q1091&gt;=Chart!$F$2,Q1091&lt;=Chart!$F$3),Q1091,#N/A)</f>
        <v>#N/A</v>
      </c>
      <c r="Z1091" t="e">
        <f>IF(AND(Q1091&gt;=Chart!$F$2,Q1091&lt;=Chart!$F$3),R1091,#N/A)</f>
        <v>#N/A</v>
      </c>
      <c r="AA1091" t="e">
        <f>IF(AND(Q1091&gt;=Chart!$F$2,Q1091&lt;=Chart!$F$3),S1091,#N/A)</f>
        <v>#N/A</v>
      </c>
      <c r="AB1091" t="e">
        <f>IF(AND(Q1091&gt;=Chart!$F$2,Q1091&lt;=Chart!$F$3),T1091,#N/A)</f>
        <v>#N/A</v>
      </c>
      <c r="AC1091" t="e">
        <f>IF(AND(Q1091&gt;=Chart!$F$2,Q1091&lt;=Chart!$F$3),U1091,#N/A)</f>
        <v>#N/A</v>
      </c>
      <c r="AD1091" t="e">
        <f>IF(AND(Q1091&gt;=Chart!$F$2,Q1091&lt;=Chart!$F$3),V1091,#N/A)</f>
        <v>#N/A</v>
      </c>
      <c r="AE1091" t="e">
        <f>IF(AND(Q1091&gt;=Chart!$F$2,Q1091&lt;=Chart!$F$3),I1091,#N/A)</f>
        <v>#N/A</v>
      </c>
      <c r="AF1091" t="e">
        <f>IF(AND(Q1091&gt;=Chart!$F$2,Q1091&lt;=Chart!$F$3),H1091/100,#N/A)</f>
        <v>#N/A</v>
      </c>
      <c r="AG1091" t="e">
        <f>IF(AND(Q1091&gt;=Chart!$F$2,Q1091&lt;=Chart!$F$3),W1091/100,#N/A)</f>
        <v>#N/A</v>
      </c>
    </row>
    <row r="1092" spans="1:33" x14ac:dyDescent="0.25">
      <c r="A1092">
        <v>1507555800</v>
      </c>
      <c r="B1092">
        <f>INDEX('Daily Data ADJ'!$1:$1048576,MATCH(Calc!$A1092,'Daily Data ADJ'!$A:$A,0),MATCH("SPY, CBOE BZX: Close",'Daily Data ADJ'!$1:$1,0))</f>
        <v>231.97296159000001</v>
      </c>
      <c r="C1092" t="str">
        <f>INDEX('Daily Data ADJ'!$1:$1048576,MATCH(Calc!$A1092,'Daily Data ADJ'!$A:$A,0),MATCH("EFFR, FRED: Close",'Daily Data ADJ'!$1:$1,0))</f>
        <v>NaN</v>
      </c>
      <c r="D1092" t="str">
        <f>INDEX('Daily Data ADJ'!$1:$1048576,MATCH(Calc!$A1092,'Daily Data ADJ'!$A:$A,1),MATCH("SOFR, FRED: Close",'Daily Data ADJ'!$1:$1,0))</f>
        <v>NaN</v>
      </c>
      <c r="E1092">
        <f>INDEX('Daily Data ADJ'!$1:$1048576,MATCH(Calc!$A1092,'Daily Data ADJ'!$A:$A,0),MATCH("UPRO, CBOE BZX: Close",'Daily Data ADJ'!$1:$1,0))</f>
        <v>19.678130660000001</v>
      </c>
      <c r="F1092">
        <f>INDEX('Daily Data ADJ'!$1:$1048576,MATCH(Calc!$A1092,'Daily Data ADJ'!$A:$A,0),MATCH("ES1!, CME_MINI: Close",'Daily Data ADJ'!$1:$1,0))</f>
        <v>2543.75</v>
      </c>
      <c r="G1092">
        <f>INDEX('Daily Data ADJ'!$1:$1048576,MATCH(Calc!$A1092,'Daily Data ADJ'!$A:$A,0),MATCH("ES2!, CME_MINI: Close",'Daily Data ADJ'!$1:$1,0))</f>
        <v>2544</v>
      </c>
      <c r="H1092">
        <f>INDEX('QUANDL MULTPL SP500_DIV_YIELD_M'!$A:$G,MATCH(Calc!$A1092,'QUANDL MULTPL SP500_DIV_YIELD_M'!$A:$A,1),MATCH('QUANDL MULTPL SP500_DIV_YIELD_M'!$E$1,'QUANDL MULTPL SP500_DIV_YIELD_M'!$A$1:$G$1,0))</f>
        <v>1.93</v>
      </c>
      <c r="I1092" s="5">
        <f t="shared" si="96"/>
        <v>1.9693178350783561E-2</v>
      </c>
      <c r="J1092" s="1">
        <f>A1092/24/60/60+DATE(1970,1,1)</f>
        <v>43017.5625</v>
      </c>
      <c r="K1092" s="3">
        <f t="shared" si="99"/>
        <v>3</v>
      </c>
      <c r="L1092" s="6">
        <f>(1+Chart!$F$4)^(1/(365/K1092))-1</f>
        <v>1.9979165917494157E-4</v>
      </c>
      <c r="M1092" s="6">
        <f t="shared" si="100"/>
        <v>3.1598405557886622E-5</v>
      </c>
      <c r="N1092" s="6">
        <f t="shared" si="101"/>
        <v>1.6030142092726685E-4</v>
      </c>
      <c r="O1092">
        <f>O1091*(B1092/B1091)</f>
        <v>231.97296159000146</v>
      </c>
      <c r="P1092">
        <f t="shared" si="97"/>
        <v>2017</v>
      </c>
      <c r="Q1092" s="1">
        <f t="shared" si="98"/>
        <v>43017.5625</v>
      </c>
      <c r="R1092">
        <f>IF(B1093="",R1091,IF(Q1092&gt;=Chart!$F$2,E1092,0))</f>
        <v>0</v>
      </c>
      <c r="S1092">
        <f>IF(B1093="",S1091,IFERROR(IF(AND(R1092&gt;0,R1091=0),R1092,(1+(B1093/B1092-1)*Calc!$Z$1)*S1091),0))</f>
        <v>0</v>
      </c>
      <c r="T1092">
        <f>IF(B1093="",T1091,IFERROR(IF(AND(R1092&gt;0,R1091=0),R1092,(1+(B1093/B1092-1)*Calc!$Z$1-L1093)*T1091),0))</f>
        <v>0</v>
      </c>
      <c r="U1092">
        <f>IF(B1093="",U1091,IFERROR(IF(AND(R1092&gt;0,R1091=0),R1092,(1+(B1093/B1092-1)*Calc!$Z$1-M1093*2)*U1091),0))</f>
        <v>0</v>
      </c>
      <c r="V1092">
        <f>IF(B1093="",V1091,IFERROR(IF(AND(R1092&gt;0,R1091=0),R1092,(1+(B1093/B1092-1)*Calc!$Z$1-N1093*2)*V1091),0))</f>
        <v>0</v>
      </c>
      <c r="W1092">
        <f>IF(ISNUMBER(C1092),C1092,W1091)</f>
        <v>1.1599999999999999</v>
      </c>
      <c r="Y1092" s="1" t="e">
        <f>IF(AND(Q1092&gt;=Chart!$F$2,Q1092&lt;=Chart!$F$3),Q1092,#N/A)</f>
        <v>#N/A</v>
      </c>
      <c r="Z1092" t="e">
        <f>IF(AND(Q1092&gt;=Chart!$F$2,Q1092&lt;=Chart!$F$3),R1092,#N/A)</f>
        <v>#N/A</v>
      </c>
      <c r="AA1092" t="e">
        <f>IF(AND(Q1092&gt;=Chart!$F$2,Q1092&lt;=Chart!$F$3),S1092,#N/A)</f>
        <v>#N/A</v>
      </c>
      <c r="AB1092" t="e">
        <f>IF(AND(Q1092&gt;=Chart!$F$2,Q1092&lt;=Chart!$F$3),T1092,#N/A)</f>
        <v>#N/A</v>
      </c>
      <c r="AC1092" t="e">
        <f>IF(AND(Q1092&gt;=Chart!$F$2,Q1092&lt;=Chart!$F$3),U1092,#N/A)</f>
        <v>#N/A</v>
      </c>
      <c r="AD1092" t="e">
        <f>IF(AND(Q1092&gt;=Chart!$F$2,Q1092&lt;=Chart!$F$3),V1092,#N/A)</f>
        <v>#N/A</v>
      </c>
      <c r="AE1092" t="e">
        <f>IF(AND(Q1092&gt;=Chart!$F$2,Q1092&lt;=Chart!$F$3),I1092,#N/A)</f>
        <v>#N/A</v>
      </c>
      <c r="AF1092" t="e">
        <f>IF(AND(Q1092&gt;=Chart!$F$2,Q1092&lt;=Chart!$F$3),H1092/100,#N/A)</f>
        <v>#N/A</v>
      </c>
      <c r="AG1092" t="e">
        <f>IF(AND(Q1092&gt;=Chart!$F$2,Q1092&lt;=Chart!$F$3),W1092/100,#N/A)</f>
        <v>#N/A</v>
      </c>
    </row>
    <row r="1093" spans="1:33" x14ac:dyDescent="0.25">
      <c r="A1093">
        <v>1507642200</v>
      </c>
      <c r="B1093">
        <f>INDEX('Daily Data ADJ'!$1:$1048576,MATCH(Calc!$A1093,'Daily Data ADJ'!$A:$A,0),MATCH("SPY, CBOE BZX: Close",'Daily Data ADJ'!$1:$1,0))</f>
        <v>232.58497925</v>
      </c>
      <c r="C1093">
        <f>INDEX('Daily Data ADJ'!$1:$1048576,MATCH(Calc!$A1093,'Daily Data ADJ'!$A:$A,0),MATCH("EFFR, FRED: Close",'Daily Data ADJ'!$1:$1,0))</f>
        <v>1.1599999999999999</v>
      </c>
      <c r="D1093" t="str">
        <f>INDEX('Daily Data ADJ'!$1:$1048576,MATCH(Calc!$A1093,'Daily Data ADJ'!$A:$A,1),MATCH("SOFR, FRED: Close",'Daily Data ADJ'!$1:$1,0))</f>
        <v>NaN</v>
      </c>
      <c r="E1093">
        <f>INDEX('Daily Data ADJ'!$1:$1048576,MATCH(Calc!$A1093,'Daily Data ADJ'!$A:$A,0),MATCH("UPRO, CBOE BZX: Close",'Daily Data ADJ'!$1:$1,0))</f>
        <v>19.810604909999999</v>
      </c>
      <c r="F1093">
        <f>INDEX('Daily Data ADJ'!$1:$1048576,MATCH(Calc!$A1093,'Daily Data ADJ'!$A:$A,0),MATCH("ES1!, CME_MINI: Close",'Daily Data ADJ'!$1:$1,0))</f>
        <v>2548.5</v>
      </c>
      <c r="G1093">
        <f>INDEX('Daily Data ADJ'!$1:$1048576,MATCH(Calc!$A1093,'Daily Data ADJ'!$A:$A,0),MATCH("ES2!, CME_MINI: Close",'Daily Data ADJ'!$1:$1,0))</f>
        <v>2548.75</v>
      </c>
      <c r="H1093">
        <f>INDEX('QUANDL MULTPL SP500_DIV_YIELD_M'!$A:$G,MATCH(Calc!$A1093,'QUANDL MULTPL SP500_DIV_YIELD_M'!$A:$A,1),MATCH('QUANDL MULTPL SP500_DIV_YIELD_M'!$E$1,'QUANDL MULTPL SP500_DIV_YIELD_M'!$A$1:$G$1,0))</f>
        <v>1.93</v>
      </c>
      <c r="I1093" s="5">
        <f t="shared" si="96"/>
        <v>1.9692445420837493E-2</v>
      </c>
      <c r="J1093" s="1">
        <f>A1093/24/60/60+DATE(1970,1,1)</f>
        <v>43018.5625</v>
      </c>
      <c r="K1093" s="3">
        <f t="shared" si="99"/>
        <v>1</v>
      </c>
      <c r="L1093" s="6">
        <f>(1+Chart!$F$4)^(1/(365/K1093))-1</f>
        <v>6.6592785027408397E-5</v>
      </c>
      <c r="M1093" s="6">
        <f t="shared" si="100"/>
        <v>3.1598405557886622E-5</v>
      </c>
      <c r="N1093" s="6">
        <f t="shared" si="101"/>
        <v>5.3428982705883143E-5</v>
      </c>
      <c r="O1093">
        <f>O1092*(B1093/B1092)</f>
        <v>232.58497925000145</v>
      </c>
      <c r="P1093">
        <f t="shared" si="97"/>
        <v>2017</v>
      </c>
      <c r="Q1093" s="1">
        <f t="shared" si="98"/>
        <v>43018.5625</v>
      </c>
      <c r="R1093">
        <f>IF(B1094="",R1092,IF(Q1093&gt;=Chart!$F$2,E1093,0))</f>
        <v>0</v>
      </c>
      <c r="S1093">
        <f>IF(B1094="",S1092,IFERROR(IF(AND(R1093&gt;0,R1092=0),R1093,(1+(B1094/B1093-1)*Calc!$Z$1)*S1092),0))</f>
        <v>0</v>
      </c>
      <c r="T1093">
        <f>IF(B1094="",T1092,IFERROR(IF(AND(R1093&gt;0,R1092=0),R1093,(1+(B1094/B1093-1)*Calc!$Z$1-L1094)*T1092),0))</f>
        <v>0</v>
      </c>
      <c r="U1093">
        <f>IF(B1094="",U1092,IFERROR(IF(AND(R1093&gt;0,R1092=0),R1093,(1+(B1094/B1093-1)*Calc!$Z$1-M1094*2)*U1092),0))</f>
        <v>0</v>
      </c>
      <c r="V1093">
        <f>IF(B1094="",V1092,IFERROR(IF(AND(R1093&gt;0,R1092=0),R1093,(1+(B1094/B1093-1)*Calc!$Z$1-N1094*2)*V1092),0))</f>
        <v>0</v>
      </c>
      <c r="W1093">
        <f>IF(ISNUMBER(C1093),C1093,W1092)</f>
        <v>1.1599999999999999</v>
      </c>
      <c r="Y1093" s="1" t="e">
        <f>IF(AND(Q1093&gt;=Chart!$F$2,Q1093&lt;=Chart!$F$3),Q1093,#N/A)</f>
        <v>#N/A</v>
      </c>
      <c r="Z1093" t="e">
        <f>IF(AND(Q1093&gt;=Chart!$F$2,Q1093&lt;=Chart!$F$3),R1093,#N/A)</f>
        <v>#N/A</v>
      </c>
      <c r="AA1093" t="e">
        <f>IF(AND(Q1093&gt;=Chart!$F$2,Q1093&lt;=Chart!$F$3),S1093,#N/A)</f>
        <v>#N/A</v>
      </c>
      <c r="AB1093" t="e">
        <f>IF(AND(Q1093&gt;=Chart!$F$2,Q1093&lt;=Chart!$F$3),T1093,#N/A)</f>
        <v>#N/A</v>
      </c>
      <c r="AC1093" t="e">
        <f>IF(AND(Q1093&gt;=Chart!$F$2,Q1093&lt;=Chart!$F$3),U1093,#N/A)</f>
        <v>#N/A</v>
      </c>
      <c r="AD1093" t="e">
        <f>IF(AND(Q1093&gt;=Chart!$F$2,Q1093&lt;=Chart!$F$3),V1093,#N/A)</f>
        <v>#N/A</v>
      </c>
      <c r="AE1093" t="e">
        <f>IF(AND(Q1093&gt;=Chart!$F$2,Q1093&lt;=Chart!$F$3),I1093,#N/A)</f>
        <v>#N/A</v>
      </c>
      <c r="AF1093" t="e">
        <f>IF(AND(Q1093&gt;=Chart!$F$2,Q1093&lt;=Chart!$F$3),H1093/100,#N/A)</f>
        <v>#N/A</v>
      </c>
      <c r="AG1093" t="e">
        <f>IF(AND(Q1093&gt;=Chart!$F$2,Q1093&lt;=Chart!$F$3),W1093/100,#N/A)</f>
        <v>#N/A</v>
      </c>
    </row>
    <row r="1094" spans="1:33" x14ac:dyDescent="0.25">
      <c r="A1094">
        <v>1507728600</v>
      </c>
      <c r="B1094">
        <f>INDEX('Daily Data ADJ'!$1:$1048576,MATCH(Calc!$A1094,'Daily Data ADJ'!$A:$A,0),MATCH("SPY, CBOE BZX: Close",'Daily Data ADJ'!$1:$1,0))</f>
        <v>232.95036293000001</v>
      </c>
      <c r="C1094">
        <f>INDEX('Daily Data ADJ'!$1:$1048576,MATCH(Calc!$A1094,'Daily Data ADJ'!$A:$A,0),MATCH("EFFR, FRED: Close",'Daily Data ADJ'!$1:$1,0))</f>
        <v>1.1599999999999999</v>
      </c>
      <c r="D1094" t="str">
        <f>INDEX('Daily Data ADJ'!$1:$1048576,MATCH(Calc!$A1094,'Daily Data ADJ'!$A:$A,1),MATCH("SOFR, FRED: Close",'Daily Data ADJ'!$1:$1,0))</f>
        <v>NaN</v>
      </c>
      <c r="E1094">
        <f>INDEX('Daily Data ADJ'!$1:$1048576,MATCH(Calc!$A1094,'Daily Data ADJ'!$A:$A,0),MATCH("UPRO, CBOE BZX: Close",'Daily Data ADJ'!$1:$1,0))</f>
        <v>19.903827540000002</v>
      </c>
      <c r="F1094">
        <f>INDEX('Daily Data ADJ'!$1:$1048576,MATCH(Calc!$A1094,'Daily Data ADJ'!$A:$A,0),MATCH("ES1!, CME_MINI: Close",'Daily Data ADJ'!$1:$1,0))</f>
        <v>2553</v>
      </c>
      <c r="G1094">
        <f>INDEX('Daily Data ADJ'!$1:$1048576,MATCH(Calc!$A1094,'Daily Data ADJ'!$A:$A,0),MATCH("ES2!, CME_MINI: Close",'Daily Data ADJ'!$1:$1,0))</f>
        <v>2553.25</v>
      </c>
      <c r="H1094">
        <f>INDEX('QUANDL MULTPL SP500_DIV_YIELD_M'!$A:$G,MATCH(Calc!$A1094,'QUANDL MULTPL SP500_DIV_YIELD_M'!$A:$A,1),MATCH('QUANDL MULTPL SP500_DIV_YIELD_M'!$E$1,'QUANDL MULTPL SP500_DIV_YIELD_M'!$A$1:$G$1,0))</f>
        <v>1.93</v>
      </c>
      <c r="I1094" s="5">
        <f t="shared" si="96"/>
        <v>1.9691753582297924E-2</v>
      </c>
      <c r="J1094" s="1">
        <f>A1094/24/60/60+DATE(1970,1,1)</f>
        <v>43019.5625</v>
      </c>
      <c r="K1094" s="3">
        <f t="shared" si="99"/>
        <v>1</v>
      </c>
      <c r="L1094" s="6">
        <f>(1+Chart!$F$4)^(1/(365/K1094))-1</f>
        <v>6.6592785027408397E-5</v>
      </c>
      <c r="M1094" s="6">
        <f t="shared" si="100"/>
        <v>3.1598405557886622E-5</v>
      </c>
      <c r="N1094" s="6">
        <f t="shared" si="101"/>
        <v>5.3427123763105655E-5</v>
      </c>
      <c r="O1094">
        <f>O1093*(B1094/B1093)</f>
        <v>232.95036293000146</v>
      </c>
      <c r="P1094">
        <f t="shared" si="97"/>
        <v>2017</v>
      </c>
      <c r="Q1094" s="1">
        <f t="shared" si="98"/>
        <v>43019.5625</v>
      </c>
      <c r="R1094">
        <f>IF(B1095="",R1093,IF(Q1094&gt;=Chart!$F$2,E1094,0))</f>
        <v>0</v>
      </c>
      <c r="S1094">
        <f>IF(B1095="",S1093,IFERROR(IF(AND(R1094&gt;0,R1093=0),R1094,(1+(B1095/B1094-1)*Calc!$Z$1)*S1093),0))</f>
        <v>0</v>
      </c>
      <c r="T1094">
        <f>IF(B1095="",T1093,IFERROR(IF(AND(R1094&gt;0,R1093=0),R1094,(1+(B1095/B1094-1)*Calc!$Z$1-L1095)*T1093),0))</f>
        <v>0</v>
      </c>
      <c r="U1094">
        <f>IF(B1095="",U1093,IFERROR(IF(AND(R1094&gt;0,R1093=0),R1094,(1+(B1095/B1094-1)*Calc!$Z$1-M1095*2)*U1093),0))</f>
        <v>0</v>
      </c>
      <c r="V1094">
        <f>IF(B1095="",V1093,IFERROR(IF(AND(R1094&gt;0,R1093=0),R1094,(1+(B1095/B1094-1)*Calc!$Z$1-N1095*2)*V1093),0))</f>
        <v>0</v>
      </c>
      <c r="W1094">
        <f>IF(ISNUMBER(C1094),C1094,W1093)</f>
        <v>1.1599999999999999</v>
      </c>
      <c r="Y1094" s="1" t="e">
        <f>IF(AND(Q1094&gt;=Chart!$F$2,Q1094&lt;=Chart!$F$3),Q1094,#N/A)</f>
        <v>#N/A</v>
      </c>
      <c r="Z1094" t="e">
        <f>IF(AND(Q1094&gt;=Chart!$F$2,Q1094&lt;=Chart!$F$3),R1094,#N/A)</f>
        <v>#N/A</v>
      </c>
      <c r="AA1094" t="e">
        <f>IF(AND(Q1094&gt;=Chart!$F$2,Q1094&lt;=Chart!$F$3),S1094,#N/A)</f>
        <v>#N/A</v>
      </c>
      <c r="AB1094" t="e">
        <f>IF(AND(Q1094&gt;=Chart!$F$2,Q1094&lt;=Chart!$F$3),T1094,#N/A)</f>
        <v>#N/A</v>
      </c>
      <c r="AC1094" t="e">
        <f>IF(AND(Q1094&gt;=Chart!$F$2,Q1094&lt;=Chart!$F$3),U1094,#N/A)</f>
        <v>#N/A</v>
      </c>
      <c r="AD1094" t="e">
        <f>IF(AND(Q1094&gt;=Chart!$F$2,Q1094&lt;=Chart!$F$3),V1094,#N/A)</f>
        <v>#N/A</v>
      </c>
      <c r="AE1094" t="e">
        <f>IF(AND(Q1094&gt;=Chart!$F$2,Q1094&lt;=Chart!$F$3),I1094,#N/A)</f>
        <v>#N/A</v>
      </c>
      <c r="AF1094" t="e">
        <f>IF(AND(Q1094&gt;=Chart!$F$2,Q1094&lt;=Chart!$F$3),H1094/100,#N/A)</f>
        <v>#N/A</v>
      </c>
      <c r="AG1094" t="e">
        <f>IF(AND(Q1094&gt;=Chart!$F$2,Q1094&lt;=Chart!$F$3),W1094/100,#N/A)</f>
        <v>#N/A</v>
      </c>
    </row>
    <row r="1095" spans="1:33" x14ac:dyDescent="0.25">
      <c r="A1095">
        <v>1507815000</v>
      </c>
      <c r="B1095">
        <f>INDEX('Daily Data ADJ'!$1:$1048576,MATCH(Calc!$A1095,'Daily Data ADJ'!$A:$A,0),MATCH("SPY, CBOE BZX: Close",'Daily Data ADJ'!$1:$1,0))</f>
        <v>232.60324843000001</v>
      </c>
      <c r="C1095">
        <f>INDEX('Daily Data ADJ'!$1:$1048576,MATCH(Calc!$A1095,'Daily Data ADJ'!$A:$A,0),MATCH("EFFR, FRED: Close",'Daily Data ADJ'!$1:$1,0))</f>
        <v>1.1599999999999999</v>
      </c>
      <c r="D1095" t="str">
        <f>INDEX('Daily Data ADJ'!$1:$1048576,MATCH(Calc!$A1095,'Daily Data ADJ'!$A:$A,1),MATCH("SOFR, FRED: Close",'Daily Data ADJ'!$1:$1,0))</f>
        <v>NaN</v>
      </c>
      <c r="E1095">
        <f>INDEX('Daily Data ADJ'!$1:$1048576,MATCH(Calc!$A1095,'Daily Data ADJ'!$A:$A,0),MATCH("UPRO, CBOE BZX: Close",'Daily Data ADJ'!$1:$1,0))</f>
        <v>19.81878201</v>
      </c>
      <c r="F1095">
        <f>INDEX('Daily Data ADJ'!$1:$1048576,MATCH(Calc!$A1095,'Daily Data ADJ'!$A:$A,0),MATCH("ES1!, CME_MINI: Close",'Daily Data ADJ'!$1:$1,0))</f>
        <v>2549.5</v>
      </c>
      <c r="G1095">
        <f>INDEX('Daily Data ADJ'!$1:$1048576,MATCH(Calc!$A1095,'Daily Data ADJ'!$A:$A,0),MATCH("ES2!, CME_MINI: Close",'Daily Data ADJ'!$1:$1,0))</f>
        <v>2549.75</v>
      </c>
      <c r="H1095">
        <f>INDEX('QUANDL MULTPL SP500_DIV_YIELD_M'!$A:$G,MATCH(Calc!$A1095,'QUANDL MULTPL SP500_DIV_YIELD_M'!$A:$A,1),MATCH('QUANDL MULTPL SP500_DIV_YIELD_M'!$E$1,'QUANDL MULTPL SP500_DIV_YIELD_M'!$A$1:$G$1,0))</f>
        <v>1.93</v>
      </c>
      <c r="I1095" s="5">
        <f t="shared" si="96"/>
        <v>1.9692291467848247E-2</v>
      </c>
      <c r="J1095" s="1">
        <f>A1095/24/60/60+DATE(1970,1,1)</f>
        <v>43020.5625</v>
      </c>
      <c r="K1095" s="3">
        <f t="shared" si="99"/>
        <v>1</v>
      </c>
      <c r="L1095" s="6">
        <f>(1+Chart!$F$4)^(1/(365/K1095))-1</f>
        <v>6.6592785027408397E-5</v>
      </c>
      <c r="M1095" s="6">
        <f t="shared" si="100"/>
        <v>3.1598405557886622E-5</v>
      </c>
      <c r="N1095" s="6">
        <f t="shared" si="101"/>
        <v>5.3428569040336882E-5</v>
      </c>
      <c r="O1095">
        <f>O1094*(B1095/B1094)</f>
        <v>232.60324843000143</v>
      </c>
      <c r="P1095">
        <f t="shared" si="97"/>
        <v>2017</v>
      </c>
      <c r="Q1095" s="1">
        <f t="shared" si="98"/>
        <v>43020.5625</v>
      </c>
      <c r="R1095">
        <f>IF(B1096="",R1094,IF(Q1095&gt;=Chart!$F$2,E1095,0))</f>
        <v>0</v>
      </c>
      <c r="S1095">
        <f>IF(B1096="",S1094,IFERROR(IF(AND(R1095&gt;0,R1094=0),R1095,(1+(B1096/B1095-1)*Calc!$Z$1)*S1094),0))</f>
        <v>0</v>
      </c>
      <c r="T1095">
        <f>IF(B1096="",T1094,IFERROR(IF(AND(R1095&gt;0,R1094=0),R1095,(1+(B1096/B1095-1)*Calc!$Z$1-L1096)*T1094),0))</f>
        <v>0</v>
      </c>
      <c r="U1095">
        <f>IF(B1096="",U1094,IFERROR(IF(AND(R1095&gt;0,R1094=0),R1095,(1+(B1096/B1095-1)*Calc!$Z$1-M1096*2)*U1094),0))</f>
        <v>0</v>
      </c>
      <c r="V1095">
        <f>IF(B1096="",V1094,IFERROR(IF(AND(R1095&gt;0,R1094=0),R1095,(1+(B1096/B1095-1)*Calc!$Z$1-N1096*2)*V1094),0))</f>
        <v>0</v>
      </c>
      <c r="W1095">
        <f>IF(ISNUMBER(C1095),C1095,W1094)</f>
        <v>1.1599999999999999</v>
      </c>
      <c r="Y1095" s="1" t="e">
        <f>IF(AND(Q1095&gt;=Chart!$F$2,Q1095&lt;=Chart!$F$3),Q1095,#N/A)</f>
        <v>#N/A</v>
      </c>
      <c r="Z1095" t="e">
        <f>IF(AND(Q1095&gt;=Chart!$F$2,Q1095&lt;=Chart!$F$3),R1095,#N/A)</f>
        <v>#N/A</v>
      </c>
      <c r="AA1095" t="e">
        <f>IF(AND(Q1095&gt;=Chart!$F$2,Q1095&lt;=Chart!$F$3),S1095,#N/A)</f>
        <v>#N/A</v>
      </c>
      <c r="AB1095" t="e">
        <f>IF(AND(Q1095&gt;=Chart!$F$2,Q1095&lt;=Chart!$F$3),T1095,#N/A)</f>
        <v>#N/A</v>
      </c>
      <c r="AC1095" t="e">
        <f>IF(AND(Q1095&gt;=Chart!$F$2,Q1095&lt;=Chart!$F$3),U1095,#N/A)</f>
        <v>#N/A</v>
      </c>
      <c r="AD1095" t="e">
        <f>IF(AND(Q1095&gt;=Chart!$F$2,Q1095&lt;=Chart!$F$3),V1095,#N/A)</f>
        <v>#N/A</v>
      </c>
      <c r="AE1095" t="e">
        <f>IF(AND(Q1095&gt;=Chart!$F$2,Q1095&lt;=Chart!$F$3),I1095,#N/A)</f>
        <v>#N/A</v>
      </c>
      <c r="AF1095" t="e">
        <f>IF(AND(Q1095&gt;=Chart!$F$2,Q1095&lt;=Chart!$F$3),H1095/100,#N/A)</f>
        <v>#N/A</v>
      </c>
      <c r="AG1095" t="e">
        <f>IF(AND(Q1095&gt;=Chart!$F$2,Q1095&lt;=Chart!$F$3),W1095/100,#N/A)</f>
        <v>#N/A</v>
      </c>
    </row>
    <row r="1096" spans="1:33" x14ac:dyDescent="0.25">
      <c r="A1096">
        <v>1507901400</v>
      </c>
      <c r="B1096">
        <f>INDEX('Daily Data ADJ'!$1:$1048576,MATCH(Calc!$A1096,'Daily Data ADJ'!$A:$A,0),MATCH("SPY, CBOE BZX: Close",'Daily Data ADJ'!$1:$1,0))</f>
        <v>232.88642078000001</v>
      </c>
      <c r="C1096">
        <f>INDEX('Daily Data ADJ'!$1:$1048576,MATCH(Calc!$A1096,'Daily Data ADJ'!$A:$A,0),MATCH("EFFR, FRED: Close",'Daily Data ADJ'!$1:$1,0))</f>
        <v>1.1599999999999999</v>
      </c>
      <c r="D1096" t="str">
        <f>INDEX('Daily Data ADJ'!$1:$1048576,MATCH(Calc!$A1096,'Daily Data ADJ'!$A:$A,1),MATCH("SOFR, FRED: Close",'Daily Data ADJ'!$1:$1,0))</f>
        <v>NaN</v>
      </c>
      <c r="E1096">
        <f>INDEX('Daily Data ADJ'!$1:$1048576,MATCH(Calc!$A1096,'Daily Data ADJ'!$A:$A,0),MATCH("UPRO, CBOE BZX: Close",'Daily Data ADJ'!$1:$1,0))</f>
        <v>19.871118169999999</v>
      </c>
      <c r="F1096">
        <f>INDEX('Daily Data ADJ'!$1:$1048576,MATCH(Calc!$A1096,'Daily Data ADJ'!$A:$A,0),MATCH("ES1!, CME_MINI: Close",'Daily Data ADJ'!$1:$1,0))</f>
        <v>2552.75</v>
      </c>
      <c r="G1096">
        <f>INDEX('Daily Data ADJ'!$1:$1048576,MATCH(Calc!$A1096,'Daily Data ADJ'!$A:$A,0),MATCH("ES2!, CME_MINI: Close",'Daily Data ADJ'!$1:$1,0))</f>
        <v>2553</v>
      </c>
      <c r="H1096">
        <f>INDEX('QUANDL MULTPL SP500_DIV_YIELD_M'!$A:$G,MATCH(Calc!$A1096,'QUANDL MULTPL SP500_DIV_YIELD_M'!$A:$A,1),MATCH('QUANDL MULTPL SP500_DIV_YIELD_M'!$E$1,'QUANDL MULTPL SP500_DIV_YIELD_M'!$A$1:$G$1,0))</f>
        <v>1.93</v>
      </c>
      <c r="I1096" s="5">
        <f t="shared" ref="I1096:I1159" si="102">(G1096/F1096)^4-1+H1096/100</f>
        <v>1.9691791953772589E-2</v>
      </c>
      <c r="J1096" s="1">
        <f>A1096/24/60/60+DATE(1970,1,1)</f>
        <v>43021.5625</v>
      </c>
      <c r="K1096" s="3">
        <f t="shared" si="99"/>
        <v>1</v>
      </c>
      <c r="L1096" s="6">
        <f>(1+Chart!$F$4)^(1/(365/K1096))-1</f>
        <v>6.6592785027408397E-5</v>
      </c>
      <c r="M1096" s="6">
        <f t="shared" si="100"/>
        <v>3.1598405557886622E-5</v>
      </c>
      <c r="N1096" s="6">
        <f t="shared" si="101"/>
        <v>5.3427226865743194E-5</v>
      </c>
      <c r="O1096">
        <f>O1095*(B1096/B1095)</f>
        <v>232.8864207800014</v>
      </c>
      <c r="P1096">
        <f t="shared" ref="P1096:P1159" si="103">YEAR(Q1096)</f>
        <v>2017</v>
      </c>
      <c r="Q1096" s="1">
        <f t="shared" ref="Q1096:Q1159" si="104">J1096</f>
        <v>43021.5625</v>
      </c>
      <c r="R1096">
        <f>IF(B1097="",R1095,IF(Q1096&gt;=Chart!$F$2,E1096,0))</f>
        <v>0</v>
      </c>
      <c r="S1096">
        <f>IF(B1097="",S1095,IFERROR(IF(AND(R1096&gt;0,R1095=0),R1096,(1+(B1097/B1096-1)*Calc!$Z$1)*S1095),0))</f>
        <v>0</v>
      </c>
      <c r="T1096">
        <f>IF(B1097="",T1095,IFERROR(IF(AND(R1096&gt;0,R1095=0),R1096,(1+(B1097/B1096-1)*Calc!$Z$1-L1097)*T1095),0))</f>
        <v>0</v>
      </c>
      <c r="U1096">
        <f>IF(B1097="",U1095,IFERROR(IF(AND(R1096&gt;0,R1095=0),R1096,(1+(B1097/B1096-1)*Calc!$Z$1-M1097*2)*U1095),0))</f>
        <v>0</v>
      </c>
      <c r="V1096">
        <f>IF(B1097="",V1095,IFERROR(IF(AND(R1096&gt;0,R1095=0),R1096,(1+(B1097/B1096-1)*Calc!$Z$1-N1097*2)*V1095),0))</f>
        <v>0</v>
      </c>
      <c r="W1096">
        <f>IF(ISNUMBER(C1096),C1096,W1095)</f>
        <v>1.1599999999999999</v>
      </c>
      <c r="Y1096" s="1" t="e">
        <f>IF(AND(Q1096&gt;=Chart!$F$2,Q1096&lt;=Chart!$F$3),Q1096,#N/A)</f>
        <v>#N/A</v>
      </c>
      <c r="Z1096" t="e">
        <f>IF(AND(Q1096&gt;=Chart!$F$2,Q1096&lt;=Chart!$F$3),R1096,#N/A)</f>
        <v>#N/A</v>
      </c>
      <c r="AA1096" t="e">
        <f>IF(AND(Q1096&gt;=Chart!$F$2,Q1096&lt;=Chart!$F$3),S1096,#N/A)</f>
        <v>#N/A</v>
      </c>
      <c r="AB1096" t="e">
        <f>IF(AND(Q1096&gt;=Chart!$F$2,Q1096&lt;=Chart!$F$3),T1096,#N/A)</f>
        <v>#N/A</v>
      </c>
      <c r="AC1096" t="e">
        <f>IF(AND(Q1096&gt;=Chart!$F$2,Q1096&lt;=Chart!$F$3),U1096,#N/A)</f>
        <v>#N/A</v>
      </c>
      <c r="AD1096" t="e">
        <f>IF(AND(Q1096&gt;=Chart!$F$2,Q1096&lt;=Chart!$F$3),V1096,#N/A)</f>
        <v>#N/A</v>
      </c>
      <c r="AE1096" t="e">
        <f>IF(AND(Q1096&gt;=Chart!$F$2,Q1096&lt;=Chart!$F$3),I1096,#N/A)</f>
        <v>#N/A</v>
      </c>
      <c r="AF1096" t="e">
        <f>IF(AND(Q1096&gt;=Chart!$F$2,Q1096&lt;=Chart!$F$3),H1096/100,#N/A)</f>
        <v>#N/A</v>
      </c>
      <c r="AG1096" t="e">
        <f>IF(AND(Q1096&gt;=Chart!$F$2,Q1096&lt;=Chart!$F$3),W1096/100,#N/A)</f>
        <v>#N/A</v>
      </c>
    </row>
    <row r="1097" spans="1:33" x14ac:dyDescent="0.25">
      <c r="A1097">
        <v>1508160600</v>
      </c>
      <c r="B1097">
        <f>INDEX('Daily Data ADJ'!$1:$1048576,MATCH(Calc!$A1097,'Daily Data ADJ'!$A:$A,0),MATCH("SPY, CBOE BZX: Close",'Daily Data ADJ'!$1:$1,0))</f>
        <v>233.19699691</v>
      </c>
      <c r="C1097">
        <f>INDEX('Daily Data ADJ'!$1:$1048576,MATCH(Calc!$A1097,'Daily Data ADJ'!$A:$A,0),MATCH("EFFR, FRED: Close",'Daily Data ADJ'!$1:$1,0))</f>
        <v>1.1599999999999999</v>
      </c>
      <c r="D1097" t="str">
        <f>INDEX('Daily Data ADJ'!$1:$1048576,MATCH(Calc!$A1097,'Daily Data ADJ'!$A:$A,1),MATCH("SOFR, FRED: Close",'Daily Data ADJ'!$1:$1,0))</f>
        <v>NaN</v>
      </c>
      <c r="E1097">
        <f>INDEX('Daily Data ADJ'!$1:$1048576,MATCH(Calc!$A1097,'Daily Data ADJ'!$A:$A,0),MATCH("UPRO, CBOE BZX: Close",'Daily Data ADJ'!$1:$1,0))</f>
        <v>19.957798530000002</v>
      </c>
      <c r="F1097">
        <f>INDEX('Daily Data ADJ'!$1:$1048576,MATCH(Calc!$A1097,'Daily Data ADJ'!$A:$A,0),MATCH("ES1!, CME_MINI: Close",'Daily Data ADJ'!$1:$1,0))</f>
        <v>2556.25</v>
      </c>
      <c r="G1097">
        <f>INDEX('Daily Data ADJ'!$1:$1048576,MATCH(Calc!$A1097,'Daily Data ADJ'!$A:$A,0),MATCH("ES2!, CME_MINI: Close",'Daily Data ADJ'!$1:$1,0))</f>
        <v>2556.5</v>
      </c>
      <c r="H1097">
        <f>INDEX('QUANDL MULTPL SP500_DIV_YIELD_M'!$A:$G,MATCH(Calc!$A1097,'QUANDL MULTPL SP500_DIV_YIELD_M'!$A:$A,1),MATCH('QUANDL MULTPL SP500_DIV_YIELD_M'!$E$1,'QUANDL MULTPL SP500_DIV_YIELD_M'!$A$1:$G$1,0))</f>
        <v>1.93</v>
      </c>
      <c r="I1097" s="5">
        <f t="shared" si="102"/>
        <v>1.9691255436217983E-2</v>
      </c>
      <c r="J1097" s="1">
        <f>A1097/24/60/60+DATE(1970,1,1)</f>
        <v>43024.5625</v>
      </c>
      <c r="K1097" s="3">
        <f t="shared" ref="K1097:K1160" si="105">J1097-J1096</f>
        <v>3</v>
      </c>
      <c r="L1097" s="6">
        <f>(1+Chart!$F$4)^(1/(365/K1097))-1</f>
        <v>1.9979165917494157E-4</v>
      </c>
      <c r="M1097" s="6">
        <f t="shared" ref="M1097:M1160" si="106">IFERROR((1+C1097/100)^(1/(365/K1097))-1,M1096)</f>
        <v>9.479821208313588E-5</v>
      </c>
      <c r="N1097" s="6">
        <f t="shared" ref="N1097:N1160" si="107">(1+I1097)^(1/(365/K1097))-1</f>
        <v>1.6028591888628263E-4</v>
      </c>
      <c r="O1097">
        <f>O1096*(B1097/B1096)</f>
        <v>233.19699691000139</v>
      </c>
      <c r="P1097">
        <f t="shared" si="103"/>
        <v>2017</v>
      </c>
      <c r="Q1097" s="1">
        <f t="shared" si="104"/>
        <v>43024.5625</v>
      </c>
      <c r="R1097">
        <f>IF(B1098="",R1096,IF(Q1097&gt;=Chart!$F$2,E1097,0))</f>
        <v>0</v>
      </c>
      <c r="S1097">
        <f>IF(B1098="",S1096,IFERROR(IF(AND(R1097&gt;0,R1096=0),R1097,(1+(B1098/B1097-1)*Calc!$Z$1)*S1096),0))</f>
        <v>0</v>
      </c>
      <c r="T1097">
        <f>IF(B1098="",T1096,IFERROR(IF(AND(R1097&gt;0,R1096=0),R1097,(1+(B1098/B1097-1)*Calc!$Z$1-L1098)*T1096),0))</f>
        <v>0</v>
      </c>
      <c r="U1097">
        <f>IF(B1098="",U1096,IFERROR(IF(AND(R1097&gt;0,R1096=0),R1097,(1+(B1098/B1097-1)*Calc!$Z$1-M1098*2)*U1096),0))</f>
        <v>0</v>
      </c>
      <c r="V1097">
        <f>IF(B1098="",V1096,IFERROR(IF(AND(R1097&gt;0,R1096=0),R1097,(1+(B1098/B1097-1)*Calc!$Z$1-N1098*2)*V1096),0))</f>
        <v>0</v>
      </c>
      <c r="W1097">
        <f>IF(ISNUMBER(C1097),C1097,W1096)</f>
        <v>1.1599999999999999</v>
      </c>
      <c r="Y1097" s="1" t="e">
        <f>IF(AND(Q1097&gt;=Chart!$F$2,Q1097&lt;=Chart!$F$3),Q1097,#N/A)</f>
        <v>#N/A</v>
      </c>
      <c r="Z1097" t="e">
        <f>IF(AND(Q1097&gt;=Chart!$F$2,Q1097&lt;=Chart!$F$3),R1097,#N/A)</f>
        <v>#N/A</v>
      </c>
      <c r="AA1097" t="e">
        <f>IF(AND(Q1097&gt;=Chart!$F$2,Q1097&lt;=Chart!$F$3),S1097,#N/A)</f>
        <v>#N/A</v>
      </c>
      <c r="AB1097" t="e">
        <f>IF(AND(Q1097&gt;=Chart!$F$2,Q1097&lt;=Chart!$F$3),T1097,#N/A)</f>
        <v>#N/A</v>
      </c>
      <c r="AC1097" t="e">
        <f>IF(AND(Q1097&gt;=Chart!$F$2,Q1097&lt;=Chart!$F$3),U1097,#N/A)</f>
        <v>#N/A</v>
      </c>
      <c r="AD1097" t="e">
        <f>IF(AND(Q1097&gt;=Chart!$F$2,Q1097&lt;=Chart!$F$3),V1097,#N/A)</f>
        <v>#N/A</v>
      </c>
      <c r="AE1097" t="e">
        <f>IF(AND(Q1097&gt;=Chart!$F$2,Q1097&lt;=Chart!$F$3),I1097,#N/A)</f>
        <v>#N/A</v>
      </c>
      <c r="AF1097" t="e">
        <f>IF(AND(Q1097&gt;=Chart!$F$2,Q1097&lt;=Chart!$F$3),H1097/100,#N/A)</f>
        <v>#N/A</v>
      </c>
      <c r="AG1097" t="e">
        <f>IF(AND(Q1097&gt;=Chart!$F$2,Q1097&lt;=Chart!$F$3),W1097/100,#N/A)</f>
        <v>#N/A</v>
      </c>
    </row>
    <row r="1098" spans="1:33" x14ac:dyDescent="0.25">
      <c r="A1098">
        <v>1508247000</v>
      </c>
      <c r="B1098">
        <f>INDEX('Daily Data ADJ'!$1:$1048576,MATCH(Calc!$A1098,'Daily Data ADJ'!$A:$A,0),MATCH("SPY, CBOE BZX: Close",'Daily Data ADJ'!$1:$1,0))</f>
        <v>233.36141956</v>
      </c>
      <c r="C1098">
        <f>INDEX('Daily Data ADJ'!$1:$1048576,MATCH(Calc!$A1098,'Daily Data ADJ'!$A:$A,0),MATCH("EFFR, FRED: Close",'Daily Data ADJ'!$1:$1,0))</f>
        <v>1.1599999999999999</v>
      </c>
      <c r="D1098" t="str">
        <f>INDEX('Daily Data ADJ'!$1:$1048576,MATCH(Calc!$A1098,'Daily Data ADJ'!$A:$A,1),MATCH("SOFR, FRED: Close",'Daily Data ADJ'!$1:$1,0))</f>
        <v>NaN</v>
      </c>
      <c r="E1098">
        <f>INDEX('Daily Data ADJ'!$1:$1048576,MATCH(Calc!$A1098,'Daily Data ADJ'!$A:$A,0),MATCH("UPRO, CBOE BZX: Close",'Daily Data ADJ'!$1:$1,0))</f>
        <v>20.000320800000001</v>
      </c>
      <c r="F1098">
        <f>INDEX('Daily Data ADJ'!$1:$1048576,MATCH(Calc!$A1098,'Daily Data ADJ'!$A:$A,0),MATCH("ES1!, CME_MINI: Close",'Daily Data ADJ'!$1:$1,0))</f>
        <v>2557</v>
      </c>
      <c r="G1098">
        <f>INDEX('Daily Data ADJ'!$1:$1048576,MATCH(Calc!$A1098,'Daily Data ADJ'!$A:$A,0),MATCH("ES2!, CME_MINI: Close",'Daily Data ADJ'!$1:$1,0))</f>
        <v>2557.25</v>
      </c>
      <c r="H1098">
        <f>INDEX('QUANDL MULTPL SP500_DIV_YIELD_M'!$A:$G,MATCH(Calc!$A1098,'QUANDL MULTPL SP500_DIV_YIELD_M'!$A:$A,1),MATCH('QUANDL MULTPL SP500_DIV_YIELD_M'!$E$1,'QUANDL MULTPL SP500_DIV_YIELD_M'!$A$1:$G$1,0))</f>
        <v>1.93</v>
      </c>
      <c r="I1098" s="5">
        <f t="shared" si="102"/>
        <v>1.9691140659286691E-2</v>
      </c>
      <c r="J1098" s="1">
        <f>A1098/24/60/60+DATE(1970,1,1)</f>
        <v>43025.5625</v>
      </c>
      <c r="K1098" s="3">
        <f t="shared" si="105"/>
        <v>1</v>
      </c>
      <c r="L1098" s="6">
        <f>(1+Chart!$F$4)^(1/(365/K1098))-1</f>
        <v>6.6592785027408397E-5</v>
      </c>
      <c r="M1098" s="6">
        <f t="shared" si="106"/>
        <v>3.1598405557886622E-5</v>
      </c>
      <c r="N1098" s="6">
        <f t="shared" si="107"/>
        <v>5.3425476862045684E-5</v>
      </c>
      <c r="O1098">
        <f>O1097*(B1098/B1097)</f>
        <v>233.36141956000139</v>
      </c>
      <c r="P1098">
        <f t="shared" si="103"/>
        <v>2017</v>
      </c>
      <c r="Q1098" s="1">
        <f t="shared" si="104"/>
        <v>43025.5625</v>
      </c>
      <c r="R1098">
        <f>IF(B1099="",R1097,IF(Q1098&gt;=Chart!$F$2,E1098,0))</f>
        <v>0</v>
      </c>
      <c r="S1098">
        <f>IF(B1099="",S1097,IFERROR(IF(AND(R1098&gt;0,R1097=0),R1098,(1+(B1099/B1098-1)*Calc!$Z$1)*S1097),0))</f>
        <v>0</v>
      </c>
      <c r="T1098">
        <f>IF(B1099="",T1097,IFERROR(IF(AND(R1098&gt;0,R1097=0),R1098,(1+(B1099/B1098-1)*Calc!$Z$1-L1099)*T1097),0))</f>
        <v>0</v>
      </c>
      <c r="U1098">
        <f>IF(B1099="",U1097,IFERROR(IF(AND(R1098&gt;0,R1097=0),R1098,(1+(B1099/B1098-1)*Calc!$Z$1-M1099*2)*U1097),0))</f>
        <v>0</v>
      </c>
      <c r="V1098">
        <f>IF(B1099="",V1097,IFERROR(IF(AND(R1098&gt;0,R1097=0),R1098,(1+(B1099/B1098-1)*Calc!$Z$1-N1099*2)*V1097),0))</f>
        <v>0</v>
      </c>
      <c r="W1098">
        <f>IF(ISNUMBER(C1098),C1098,W1097)</f>
        <v>1.1599999999999999</v>
      </c>
      <c r="Y1098" s="1" t="e">
        <f>IF(AND(Q1098&gt;=Chart!$F$2,Q1098&lt;=Chart!$F$3),Q1098,#N/A)</f>
        <v>#N/A</v>
      </c>
      <c r="Z1098" t="e">
        <f>IF(AND(Q1098&gt;=Chart!$F$2,Q1098&lt;=Chart!$F$3),R1098,#N/A)</f>
        <v>#N/A</v>
      </c>
      <c r="AA1098" t="e">
        <f>IF(AND(Q1098&gt;=Chart!$F$2,Q1098&lt;=Chart!$F$3),S1098,#N/A)</f>
        <v>#N/A</v>
      </c>
      <c r="AB1098" t="e">
        <f>IF(AND(Q1098&gt;=Chart!$F$2,Q1098&lt;=Chart!$F$3),T1098,#N/A)</f>
        <v>#N/A</v>
      </c>
      <c r="AC1098" t="e">
        <f>IF(AND(Q1098&gt;=Chart!$F$2,Q1098&lt;=Chart!$F$3),U1098,#N/A)</f>
        <v>#N/A</v>
      </c>
      <c r="AD1098" t="e">
        <f>IF(AND(Q1098&gt;=Chart!$F$2,Q1098&lt;=Chart!$F$3),V1098,#N/A)</f>
        <v>#N/A</v>
      </c>
      <c r="AE1098" t="e">
        <f>IF(AND(Q1098&gt;=Chart!$F$2,Q1098&lt;=Chart!$F$3),I1098,#N/A)</f>
        <v>#N/A</v>
      </c>
      <c r="AF1098" t="e">
        <f>IF(AND(Q1098&gt;=Chart!$F$2,Q1098&lt;=Chart!$F$3),H1098/100,#N/A)</f>
        <v>#N/A</v>
      </c>
      <c r="AG1098" t="e">
        <f>IF(AND(Q1098&gt;=Chart!$F$2,Q1098&lt;=Chart!$F$3),W1098/100,#N/A)</f>
        <v>#N/A</v>
      </c>
    </row>
    <row r="1099" spans="1:33" x14ac:dyDescent="0.25">
      <c r="A1099">
        <v>1508333400</v>
      </c>
      <c r="B1099">
        <f>INDEX('Daily Data ADJ'!$1:$1048576,MATCH(Calc!$A1099,'Daily Data ADJ'!$A:$A,0),MATCH("SPY, CBOE BZX: Close",'Daily Data ADJ'!$1:$1,0))</f>
        <v>233.58978436000001</v>
      </c>
      <c r="C1099">
        <f>INDEX('Daily Data ADJ'!$1:$1048576,MATCH(Calc!$A1099,'Daily Data ADJ'!$A:$A,0),MATCH("EFFR, FRED: Close",'Daily Data ADJ'!$1:$1,0))</f>
        <v>1.1599999999999999</v>
      </c>
      <c r="D1099" t="str">
        <f>INDEX('Daily Data ADJ'!$1:$1048576,MATCH(Calc!$A1099,'Daily Data ADJ'!$A:$A,1),MATCH("SOFR, FRED: Close",'Daily Data ADJ'!$1:$1,0))</f>
        <v>NaN</v>
      </c>
      <c r="E1099">
        <f>INDEX('Daily Data ADJ'!$1:$1048576,MATCH(Calc!$A1099,'Daily Data ADJ'!$A:$A,0),MATCH("UPRO, CBOE BZX: Close",'Daily Data ADJ'!$1:$1,0))</f>
        <v>20.05756341</v>
      </c>
      <c r="F1099">
        <f>INDEX('Daily Data ADJ'!$1:$1048576,MATCH(Calc!$A1099,'Daily Data ADJ'!$A:$A,0),MATCH("ES1!, CME_MINI: Close",'Daily Data ADJ'!$1:$1,0))</f>
        <v>2560</v>
      </c>
      <c r="G1099">
        <f>INDEX('Daily Data ADJ'!$1:$1048576,MATCH(Calc!$A1099,'Daily Data ADJ'!$A:$A,0),MATCH("ES2!, CME_MINI: Close",'Daily Data ADJ'!$1:$1,0))</f>
        <v>2560.5</v>
      </c>
      <c r="H1099">
        <f>INDEX('QUANDL MULTPL SP500_DIV_YIELD_M'!$A:$G,MATCH(Calc!$A1099,'QUANDL MULTPL SP500_DIV_YIELD_M'!$A:$A,1),MATCH('QUANDL MULTPL SP500_DIV_YIELD_M'!$E$1,'QUANDL MULTPL SP500_DIV_YIELD_M'!$A$1:$G$1,0))</f>
        <v>1.93</v>
      </c>
      <c r="I1099" s="5">
        <f t="shared" si="102"/>
        <v>2.0081478911640041E-2</v>
      </c>
      <c r="J1099" s="1">
        <f>A1099/24/60/60+DATE(1970,1,1)</f>
        <v>43026.5625</v>
      </c>
      <c r="K1099" s="3">
        <f t="shared" si="105"/>
        <v>1</v>
      </c>
      <c r="L1099" s="6">
        <f>(1+Chart!$F$4)^(1/(365/K1099))-1</f>
        <v>6.6592785027408397E-5</v>
      </c>
      <c r="M1099" s="6">
        <f t="shared" si="106"/>
        <v>3.1598405557886622E-5</v>
      </c>
      <c r="N1099" s="6">
        <f t="shared" si="107"/>
        <v>5.4474101171653189E-5</v>
      </c>
      <c r="O1099">
        <f>O1098*(B1099/B1098)</f>
        <v>233.5897843600014</v>
      </c>
      <c r="P1099">
        <f t="shared" si="103"/>
        <v>2017</v>
      </c>
      <c r="Q1099" s="1">
        <f t="shared" si="104"/>
        <v>43026.5625</v>
      </c>
      <c r="R1099">
        <f>IF(B1100="",R1098,IF(Q1099&gt;=Chart!$F$2,E1099,0))</f>
        <v>0</v>
      </c>
      <c r="S1099">
        <f>IF(B1100="",S1098,IFERROR(IF(AND(R1099&gt;0,R1098=0),R1099,(1+(B1100/B1099-1)*Calc!$Z$1)*S1098),0))</f>
        <v>0</v>
      </c>
      <c r="T1099">
        <f>IF(B1100="",T1098,IFERROR(IF(AND(R1099&gt;0,R1098=0),R1099,(1+(B1100/B1099-1)*Calc!$Z$1-L1100)*T1098),0))</f>
        <v>0</v>
      </c>
      <c r="U1099">
        <f>IF(B1100="",U1098,IFERROR(IF(AND(R1099&gt;0,R1098=0),R1099,(1+(B1100/B1099-1)*Calc!$Z$1-M1100*2)*U1098),0))</f>
        <v>0</v>
      </c>
      <c r="V1099">
        <f>IF(B1100="",V1098,IFERROR(IF(AND(R1099&gt;0,R1098=0),R1099,(1+(B1100/B1099-1)*Calc!$Z$1-N1100*2)*V1098),0))</f>
        <v>0</v>
      </c>
      <c r="W1099">
        <f>IF(ISNUMBER(C1099),C1099,W1098)</f>
        <v>1.1599999999999999</v>
      </c>
      <c r="Y1099" s="1" t="e">
        <f>IF(AND(Q1099&gt;=Chart!$F$2,Q1099&lt;=Chart!$F$3),Q1099,#N/A)</f>
        <v>#N/A</v>
      </c>
      <c r="Z1099" t="e">
        <f>IF(AND(Q1099&gt;=Chart!$F$2,Q1099&lt;=Chart!$F$3),R1099,#N/A)</f>
        <v>#N/A</v>
      </c>
      <c r="AA1099" t="e">
        <f>IF(AND(Q1099&gt;=Chart!$F$2,Q1099&lt;=Chart!$F$3),S1099,#N/A)</f>
        <v>#N/A</v>
      </c>
      <c r="AB1099" t="e">
        <f>IF(AND(Q1099&gt;=Chart!$F$2,Q1099&lt;=Chart!$F$3),T1099,#N/A)</f>
        <v>#N/A</v>
      </c>
      <c r="AC1099" t="e">
        <f>IF(AND(Q1099&gt;=Chart!$F$2,Q1099&lt;=Chart!$F$3),U1099,#N/A)</f>
        <v>#N/A</v>
      </c>
      <c r="AD1099" t="e">
        <f>IF(AND(Q1099&gt;=Chart!$F$2,Q1099&lt;=Chart!$F$3),V1099,#N/A)</f>
        <v>#N/A</v>
      </c>
      <c r="AE1099" t="e">
        <f>IF(AND(Q1099&gt;=Chart!$F$2,Q1099&lt;=Chart!$F$3),I1099,#N/A)</f>
        <v>#N/A</v>
      </c>
      <c r="AF1099" t="e">
        <f>IF(AND(Q1099&gt;=Chart!$F$2,Q1099&lt;=Chart!$F$3),H1099/100,#N/A)</f>
        <v>#N/A</v>
      </c>
      <c r="AG1099" t="e">
        <f>IF(AND(Q1099&gt;=Chart!$F$2,Q1099&lt;=Chart!$F$3),W1099/100,#N/A)</f>
        <v>#N/A</v>
      </c>
    </row>
    <row r="1100" spans="1:33" x14ac:dyDescent="0.25">
      <c r="A1100">
        <v>1508419800</v>
      </c>
      <c r="B1100">
        <f>INDEX('Daily Data ADJ'!$1:$1048576,MATCH(Calc!$A1100,'Daily Data ADJ'!$A:$A,0),MATCH("SPY, CBOE BZX: Close",'Daily Data ADJ'!$1:$1,0))</f>
        <v>233.6537265</v>
      </c>
      <c r="C1100">
        <f>INDEX('Daily Data ADJ'!$1:$1048576,MATCH(Calc!$A1100,'Daily Data ADJ'!$A:$A,0),MATCH("EFFR, FRED: Close",'Daily Data ADJ'!$1:$1,0))</f>
        <v>1.1599999999999999</v>
      </c>
      <c r="D1100" t="str">
        <f>INDEX('Daily Data ADJ'!$1:$1048576,MATCH(Calc!$A1100,'Daily Data ADJ'!$A:$A,1),MATCH("SOFR, FRED: Close",'Daily Data ADJ'!$1:$1,0))</f>
        <v>NaN</v>
      </c>
      <c r="E1100">
        <f>INDEX('Daily Data ADJ'!$1:$1048576,MATCH(Calc!$A1100,'Daily Data ADJ'!$A:$A,0),MATCH("UPRO, CBOE BZX: Close",'Daily Data ADJ'!$1:$1,0))</f>
        <v>20.075553419999999</v>
      </c>
      <c r="F1100">
        <f>INDEX('Daily Data ADJ'!$1:$1048576,MATCH(Calc!$A1100,'Daily Data ADJ'!$A:$A,0),MATCH("ES1!, CME_MINI: Close",'Daily Data ADJ'!$1:$1,0))</f>
        <v>2560.5</v>
      </c>
      <c r="G1100">
        <f>INDEX('Daily Data ADJ'!$1:$1048576,MATCH(Calc!$A1100,'Daily Data ADJ'!$A:$A,0),MATCH("ES2!, CME_MINI: Close",'Daily Data ADJ'!$1:$1,0))</f>
        <v>2561</v>
      </c>
      <c r="H1100">
        <f>INDEX('QUANDL MULTPL SP500_DIV_YIELD_M'!$A:$G,MATCH(Calc!$A1100,'QUANDL MULTPL SP500_DIV_YIELD_M'!$A:$A,1),MATCH('QUANDL MULTPL SP500_DIV_YIELD_M'!$E$1,'QUANDL MULTPL SP500_DIV_YIELD_M'!$A$1:$G$1,0))</f>
        <v>1.93</v>
      </c>
      <c r="I1100" s="5">
        <f t="shared" si="102"/>
        <v>2.0081326264147617E-2</v>
      </c>
      <c r="J1100" s="1">
        <f>A1100/24/60/60+DATE(1970,1,1)</f>
        <v>43027.5625</v>
      </c>
      <c r="K1100" s="3">
        <f t="shared" si="105"/>
        <v>1</v>
      </c>
      <c r="L1100" s="6">
        <f>(1+Chart!$F$4)^(1/(365/K1100))-1</f>
        <v>6.6592785027408397E-5</v>
      </c>
      <c r="M1100" s="6">
        <f t="shared" si="106"/>
        <v>3.1598405557886622E-5</v>
      </c>
      <c r="N1100" s="6">
        <f t="shared" si="107"/>
        <v>5.4473691170064953E-5</v>
      </c>
      <c r="O1100">
        <f>O1099*(B1100/B1099)</f>
        <v>233.65372650000143</v>
      </c>
      <c r="P1100">
        <f t="shared" si="103"/>
        <v>2017</v>
      </c>
      <c r="Q1100" s="1">
        <f t="shared" si="104"/>
        <v>43027.5625</v>
      </c>
      <c r="R1100">
        <f>IF(B1101="",R1099,IF(Q1100&gt;=Chart!$F$2,E1100,0))</f>
        <v>0</v>
      </c>
      <c r="S1100">
        <f>IF(B1101="",S1099,IFERROR(IF(AND(R1100&gt;0,R1099=0),R1100,(1+(B1101/B1100-1)*Calc!$Z$1)*S1099),0))</f>
        <v>0</v>
      </c>
      <c r="T1100">
        <f>IF(B1101="",T1099,IFERROR(IF(AND(R1100&gt;0,R1099=0),R1100,(1+(B1101/B1100-1)*Calc!$Z$1-L1101)*T1099),0))</f>
        <v>0</v>
      </c>
      <c r="U1100">
        <f>IF(B1101="",U1099,IFERROR(IF(AND(R1100&gt;0,R1099=0),R1100,(1+(B1101/B1100-1)*Calc!$Z$1-M1101*2)*U1099),0))</f>
        <v>0</v>
      </c>
      <c r="V1100">
        <f>IF(B1101="",V1099,IFERROR(IF(AND(R1100&gt;0,R1099=0),R1100,(1+(B1101/B1100-1)*Calc!$Z$1-N1101*2)*V1099),0))</f>
        <v>0</v>
      </c>
      <c r="W1100">
        <f>IF(ISNUMBER(C1100),C1100,W1099)</f>
        <v>1.1599999999999999</v>
      </c>
      <c r="Y1100" s="1" t="e">
        <f>IF(AND(Q1100&gt;=Chart!$F$2,Q1100&lt;=Chart!$F$3),Q1100,#N/A)</f>
        <v>#N/A</v>
      </c>
      <c r="Z1100" t="e">
        <f>IF(AND(Q1100&gt;=Chart!$F$2,Q1100&lt;=Chart!$F$3),R1100,#N/A)</f>
        <v>#N/A</v>
      </c>
      <c r="AA1100" t="e">
        <f>IF(AND(Q1100&gt;=Chart!$F$2,Q1100&lt;=Chart!$F$3),S1100,#N/A)</f>
        <v>#N/A</v>
      </c>
      <c r="AB1100" t="e">
        <f>IF(AND(Q1100&gt;=Chart!$F$2,Q1100&lt;=Chart!$F$3),T1100,#N/A)</f>
        <v>#N/A</v>
      </c>
      <c r="AC1100" t="e">
        <f>IF(AND(Q1100&gt;=Chart!$F$2,Q1100&lt;=Chart!$F$3),U1100,#N/A)</f>
        <v>#N/A</v>
      </c>
      <c r="AD1100" t="e">
        <f>IF(AND(Q1100&gt;=Chart!$F$2,Q1100&lt;=Chart!$F$3),V1100,#N/A)</f>
        <v>#N/A</v>
      </c>
      <c r="AE1100" t="e">
        <f>IF(AND(Q1100&gt;=Chart!$F$2,Q1100&lt;=Chart!$F$3),I1100,#N/A)</f>
        <v>#N/A</v>
      </c>
      <c r="AF1100" t="e">
        <f>IF(AND(Q1100&gt;=Chart!$F$2,Q1100&lt;=Chart!$F$3),H1100/100,#N/A)</f>
        <v>#N/A</v>
      </c>
      <c r="AG1100" t="e">
        <f>IF(AND(Q1100&gt;=Chart!$F$2,Q1100&lt;=Chart!$F$3),W1100/100,#N/A)</f>
        <v>#N/A</v>
      </c>
    </row>
    <row r="1101" spans="1:33" x14ac:dyDescent="0.25">
      <c r="A1101">
        <v>1508506200</v>
      </c>
      <c r="B1101">
        <f>INDEX('Daily Data ADJ'!$1:$1048576,MATCH(Calc!$A1101,'Daily Data ADJ'!$A:$A,0),MATCH("SPY, CBOE BZX: Close",'Daily Data ADJ'!$1:$1,0))</f>
        <v>234.85949264000001</v>
      </c>
      <c r="C1101">
        <f>INDEX('Daily Data ADJ'!$1:$1048576,MATCH(Calc!$A1101,'Daily Data ADJ'!$A:$A,0),MATCH("EFFR, FRED: Close",'Daily Data ADJ'!$1:$1,0))</f>
        <v>1.1599999999999999</v>
      </c>
      <c r="D1101" t="str">
        <f>INDEX('Daily Data ADJ'!$1:$1048576,MATCH(Calc!$A1101,'Daily Data ADJ'!$A:$A,1),MATCH("SOFR, FRED: Close",'Daily Data ADJ'!$1:$1,0))</f>
        <v>NaN</v>
      </c>
      <c r="E1101">
        <f>INDEX('Daily Data ADJ'!$1:$1048576,MATCH(Calc!$A1101,'Daily Data ADJ'!$A:$A,0),MATCH("UPRO, CBOE BZX: Close",'Daily Data ADJ'!$1:$1,0))</f>
        <v>20.36339838</v>
      </c>
      <c r="F1101">
        <f>INDEX('Daily Data ADJ'!$1:$1048576,MATCH(Calc!$A1101,'Daily Data ADJ'!$A:$A,0),MATCH("ES1!, CME_MINI: Close",'Daily Data ADJ'!$1:$1,0))</f>
        <v>2574</v>
      </c>
      <c r="G1101">
        <f>INDEX('Daily Data ADJ'!$1:$1048576,MATCH(Calc!$A1101,'Daily Data ADJ'!$A:$A,0),MATCH("ES2!, CME_MINI: Close",'Daily Data ADJ'!$1:$1,0))</f>
        <v>2574.5</v>
      </c>
      <c r="H1101">
        <f>INDEX('QUANDL MULTPL SP500_DIV_YIELD_M'!$A:$G,MATCH(Calc!$A1101,'QUANDL MULTPL SP500_DIV_YIELD_M'!$A:$A,1),MATCH('QUANDL MULTPL SP500_DIV_YIELD_M'!$E$1,'QUANDL MULTPL SP500_DIV_YIELD_M'!$A$1:$G$1,0))</f>
        <v>1.93</v>
      </c>
      <c r="I1101" s="5">
        <f t="shared" si="102"/>
        <v>2.0077227205148721E-2</v>
      </c>
      <c r="J1101" s="1">
        <f>A1101/24/60/60+DATE(1970,1,1)</f>
        <v>43028.5625</v>
      </c>
      <c r="K1101" s="3">
        <f t="shared" si="105"/>
        <v>1</v>
      </c>
      <c r="L1101" s="6">
        <f>(1+Chart!$F$4)^(1/(365/K1101))-1</f>
        <v>6.6592785027408397E-5</v>
      </c>
      <c r="M1101" s="6">
        <f t="shared" si="106"/>
        <v>3.1598405557886622E-5</v>
      </c>
      <c r="N1101" s="6">
        <f t="shared" si="107"/>
        <v>5.4462681329248142E-5</v>
      </c>
      <c r="O1101">
        <f>O1100*(B1101/B1100)</f>
        <v>234.85949264000146</v>
      </c>
      <c r="P1101">
        <f t="shared" si="103"/>
        <v>2017</v>
      </c>
      <c r="Q1101" s="1">
        <f t="shared" si="104"/>
        <v>43028.5625</v>
      </c>
      <c r="R1101">
        <f>IF(B1102="",R1100,IF(Q1101&gt;=Chart!$F$2,E1101,0))</f>
        <v>0</v>
      </c>
      <c r="S1101">
        <f>IF(B1102="",S1100,IFERROR(IF(AND(R1101&gt;0,R1100=0),R1101,(1+(B1102/B1101-1)*Calc!$Z$1)*S1100),0))</f>
        <v>0</v>
      </c>
      <c r="T1101">
        <f>IF(B1102="",T1100,IFERROR(IF(AND(R1101&gt;0,R1100=0),R1101,(1+(B1102/B1101-1)*Calc!$Z$1-L1102)*T1100),0))</f>
        <v>0</v>
      </c>
      <c r="U1101">
        <f>IF(B1102="",U1100,IFERROR(IF(AND(R1101&gt;0,R1100=0),R1101,(1+(B1102/B1101-1)*Calc!$Z$1-M1102*2)*U1100),0))</f>
        <v>0</v>
      </c>
      <c r="V1101">
        <f>IF(B1102="",V1100,IFERROR(IF(AND(R1101&gt;0,R1100=0),R1101,(1+(B1102/B1101-1)*Calc!$Z$1-N1102*2)*V1100),0))</f>
        <v>0</v>
      </c>
      <c r="W1101">
        <f>IF(ISNUMBER(C1101),C1101,W1100)</f>
        <v>1.1599999999999999</v>
      </c>
      <c r="Y1101" s="1" t="e">
        <f>IF(AND(Q1101&gt;=Chart!$F$2,Q1101&lt;=Chart!$F$3),Q1101,#N/A)</f>
        <v>#N/A</v>
      </c>
      <c r="Z1101" t="e">
        <f>IF(AND(Q1101&gt;=Chart!$F$2,Q1101&lt;=Chart!$F$3),R1101,#N/A)</f>
        <v>#N/A</v>
      </c>
      <c r="AA1101" t="e">
        <f>IF(AND(Q1101&gt;=Chart!$F$2,Q1101&lt;=Chart!$F$3),S1101,#N/A)</f>
        <v>#N/A</v>
      </c>
      <c r="AB1101" t="e">
        <f>IF(AND(Q1101&gt;=Chart!$F$2,Q1101&lt;=Chart!$F$3),T1101,#N/A)</f>
        <v>#N/A</v>
      </c>
      <c r="AC1101" t="e">
        <f>IF(AND(Q1101&gt;=Chart!$F$2,Q1101&lt;=Chart!$F$3),U1101,#N/A)</f>
        <v>#N/A</v>
      </c>
      <c r="AD1101" t="e">
        <f>IF(AND(Q1101&gt;=Chart!$F$2,Q1101&lt;=Chart!$F$3),V1101,#N/A)</f>
        <v>#N/A</v>
      </c>
      <c r="AE1101" t="e">
        <f>IF(AND(Q1101&gt;=Chart!$F$2,Q1101&lt;=Chart!$F$3),I1101,#N/A)</f>
        <v>#N/A</v>
      </c>
      <c r="AF1101" t="e">
        <f>IF(AND(Q1101&gt;=Chart!$F$2,Q1101&lt;=Chart!$F$3),H1101/100,#N/A)</f>
        <v>#N/A</v>
      </c>
      <c r="AG1101" t="e">
        <f>IF(AND(Q1101&gt;=Chart!$F$2,Q1101&lt;=Chart!$F$3),W1101/100,#N/A)</f>
        <v>#N/A</v>
      </c>
    </row>
    <row r="1102" spans="1:33" x14ac:dyDescent="0.25">
      <c r="A1102">
        <v>1508765400</v>
      </c>
      <c r="B1102">
        <f>INDEX('Daily Data ADJ'!$1:$1048576,MATCH(Calc!$A1102,'Daily Data ADJ'!$A:$A,0),MATCH("SPY, CBOE BZX: Close",'Daily Data ADJ'!$1:$1,0))</f>
        <v>233.94603344000001</v>
      </c>
      <c r="C1102">
        <f>INDEX('Daily Data ADJ'!$1:$1048576,MATCH(Calc!$A1102,'Daily Data ADJ'!$A:$A,0),MATCH("EFFR, FRED: Close",'Daily Data ADJ'!$1:$1,0))</f>
        <v>1.1599999999999999</v>
      </c>
      <c r="D1102" t="str">
        <f>INDEX('Daily Data ADJ'!$1:$1048576,MATCH(Calc!$A1102,'Daily Data ADJ'!$A:$A,1),MATCH("SOFR, FRED: Close",'Daily Data ADJ'!$1:$1,0))</f>
        <v>NaN</v>
      </c>
      <c r="E1102">
        <f>INDEX('Daily Data ADJ'!$1:$1048576,MATCH(Calc!$A1102,'Daily Data ADJ'!$A:$A,0),MATCH("UPRO, CBOE BZX: Close",'Daily Data ADJ'!$1:$1,0))</f>
        <v>20.14097215</v>
      </c>
      <c r="F1102">
        <f>INDEX('Daily Data ADJ'!$1:$1048576,MATCH(Calc!$A1102,'Daily Data ADJ'!$A:$A,0),MATCH("ES1!, CME_MINI: Close",'Daily Data ADJ'!$1:$1,0))</f>
        <v>2563.5</v>
      </c>
      <c r="G1102">
        <f>INDEX('Daily Data ADJ'!$1:$1048576,MATCH(Calc!$A1102,'Daily Data ADJ'!$A:$A,0),MATCH("ES2!, CME_MINI: Close",'Daily Data ADJ'!$1:$1,0))</f>
        <v>2563.75</v>
      </c>
      <c r="H1102">
        <f>INDEX('QUANDL MULTPL SP500_DIV_YIELD_M'!$A:$G,MATCH(Calc!$A1102,'QUANDL MULTPL SP500_DIV_YIELD_M'!$A:$A,1),MATCH('QUANDL MULTPL SP500_DIV_YIELD_M'!$E$1,'QUANDL MULTPL SP500_DIV_YIELD_M'!$A$1:$G$1,0))</f>
        <v>1.93</v>
      </c>
      <c r="I1102" s="5">
        <f t="shared" si="102"/>
        <v>1.9690148739569882E-2</v>
      </c>
      <c r="J1102" s="1">
        <f>A1102/24/60/60+DATE(1970,1,1)</f>
        <v>43031.5625</v>
      </c>
      <c r="K1102" s="3">
        <f t="shared" si="105"/>
        <v>3</v>
      </c>
      <c r="L1102" s="6">
        <f>(1+Chart!$F$4)^(1/(365/K1102))-1</f>
        <v>1.9979165917494157E-4</v>
      </c>
      <c r="M1102" s="6">
        <f t="shared" si="106"/>
        <v>9.479821208313588E-5</v>
      </c>
      <c r="N1102" s="6">
        <f t="shared" si="107"/>
        <v>1.6027699697018782E-4</v>
      </c>
      <c r="O1102">
        <f>O1101*(B1102/B1101)</f>
        <v>233.94603344000146</v>
      </c>
      <c r="P1102">
        <f t="shared" si="103"/>
        <v>2017</v>
      </c>
      <c r="Q1102" s="1">
        <f t="shared" si="104"/>
        <v>43031.5625</v>
      </c>
      <c r="R1102">
        <f>IF(B1103="",R1101,IF(Q1102&gt;=Chart!$F$2,E1102,0))</f>
        <v>0</v>
      </c>
      <c r="S1102">
        <f>IF(B1103="",S1101,IFERROR(IF(AND(R1102&gt;0,R1101=0),R1102,(1+(B1103/B1102-1)*Calc!$Z$1)*S1101),0))</f>
        <v>0</v>
      </c>
      <c r="T1102">
        <f>IF(B1103="",T1101,IFERROR(IF(AND(R1102&gt;0,R1101=0),R1102,(1+(B1103/B1102-1)*Calc!$Z$1-L1103)*T1101),0))</f>
        <v>0</v>
      </c>
      <c r="U1102">
        <f>IF(B1103="",U1101,IFERROR(IF(AND(R1102&gt;0,R1101=0),R1102,(1+(B1103/B1102-1)*Calc!$Z$1-M1103*2)*U1101),0))</f>
        <v>0</v>
      </c>
      <c r="V1102">
        <f>IF(B1103="",V1101,IFERROR(IF(AND(R1102&gt;0,R1101=0),R1102,(1+(B1103/B1102-1)*Calc!$Z$1-N1103*2)*V1101),0))</f>
        <v>0</v>
      </c>
      <c r="W1102">
        <f>IF(ISNUMBER(C1102),C1102,W1101)</f>
        <v>1.1599999999999999</v>
      </c>
      <c r="Y1102" s="1" t="e">
        <f>IF(AND(Q1102&gt;=Chart!$F$2,Q1102&lt;=Chart!$F$3),Q1102,#N/A)</f>
        <v>#N/A</v>
      </c>
      <c r="Z1102" t="e">
        <f>IF(AND(Q1102&gt;=Chart!$F$2,Q1102&lt;=Chart!$F$3),R1102,#N/A)</f>
        <v>#N/A</v>
      </c>
      <c r="AA1102" t="e">
        <f>IF(AND(Q1102&gt;=Chart!$F$2,Q1102&lt;=Chart!$F$3),S1102,#N/A)</f>
        <v>#N/A</v>
      </c>
      <c r="AB1102" t="e">
        <f>IF(AND(Q1102&gt;=Chart!$F$2,Q1102&lt;=Chart!$F$3),T1102,#N/A)</f>
        <v>#N/A</v>
      </c>
      <c r="AC1102" t="e">
        <f>IF(AND(Q1102&gt;=Chart!$F$2,Q1102&lt;=Chart!$F$3),U1102,#N/A)</f>
        <v>#N/A</v>
      </c>
      <c r="AD1102" t="e">
        <f>IF(AND(Q1102&gt;=Chart!$F$2,Q1102&lt;=Chart!$F$3),V1102,#N/A)</f>
        <v>#N/A</v>
      </c>
      <c r="AE1102" t="e">
        <f>IF(AND(Q1102&gt;=Chart!$F$2,Q1102&lt;=Chart!$F$3),I1102,#N/A)</f>
        <v>#N/A</v>
      </c>
      <c r="AF1102" t="e">
        <f>IF(AND(Q1102&gt;=Chart!$F$2,Q1102&lt;=Chart!$F$3),H1102/100,#N/A)</f>
        <v>#N/A</v>
      </c>
      <c r="AG1102" t="e">
        <f>IF(AND(Q1102&gt;=Chart!$F$2,Q1102&lt;=Chart!$F$3),W1102/100,#N/A)</f>
        <v>#N/A</v>
      </c>
    </row>
    <row r="1103" spans="1:33" x14ac:dyDescent="0.25">
      <c r="A1103">
        <v>1508851800</v>
      </c>
      <c r="B1103">
        <f>INDEX('Daily Data ADJ'!$1:$1048576,MATCH(Calc!$A1103,'Daily Data ADJ'!$A:$A,0),MATCH("SPY, CBOE BZX: Close",'Daily Data ADJ'!$1:$1,0))</f>
        <v>234.35709008000001</v>
      </c>
      <c r="C1103">
        <f>INDEX('Daily Data ADJ'!$1:$1048576,MATCH(Calc!$A1103,'Daily Data ADJ'!$A:$A,0),MATCH("EFFR, FRED: Close",'Daily Data ADJ'!$1:$1,0))</f>
        <v>1.1599999999999999</v>
      </c>
      <c r="D1103" t="str">
        <f>INDEX('Daily Data ADJ'!$1:$1048576,MATCH(Calc!$A1103,'Daily Data ADJ'!$A:$A,1),MATCH("SOFR, FRED: Close",'Daily Data ADJ'!$1:$1,0))</f>
        <v>NaN</v>
      </c>
      <c r="E1103">
        <f>INDEX('Daily Data ADJ'!$1:$1048576,MATCH(Calc!$A1103,'Daily Data ADJ'!$A:$A,0),MATCH("UPRO, CBOE BZX: Close",'Daily Data ADJ'!$1:$1,0))</f>
        <v>20.235830579999998</v>
      </c>
      <c r="F1103">
        <f>INDEX('Daily Data ADJ'!$1:$1048576,MATCH(Calc!$A1103,'Daily Data ADJ'!$A:$A,0),MATCH("ES1!, CME_MINI: Close",'Daily Data ADJ'!$1:$1,0))</f>
        <v>2567.25</v>
      </c>
      <c r="G1103">
        <f>INDEX('Daily Data ADJ'!$1:$1048576,MATCH(Calc!$A1103,'Daily Data ADJ'!$A:$A,0),MATCH("ES2!, CME_MINI: Close",'Daily Data ADJ'!$1:$1,0))</f>
        <v>2567.5</v>
      </c>
      <c r="H1103">
        <f>INDEX('QUANDL MULTPL SP500_DIV_YIELD_M'!$A:$G,MATCH(Calc!$A1103,'QUANDL MULTPL SP500_DIV_YIELD_M'!$A:$A,1),MATCH('QUANDL MULTPL SP500_DIV_YIELD_M'!$E$1,'QUANDL MULTPL SP500_DIV_YIELD_M'!$A$1:$G$1,0))</f>
        <v>1.93</v>
      </c>
      <c r="I1103" s="5">
        <f t="shared" si="102"/>
        <v>1.9689578763339002E-2</v>
      </c>
      <c r="J1103" s="1">
        <f>A1103/24/60/60+DATE(1970,1,1)</f>
        <v>43032.5625</v>
      </c>
      <c r="K1103" s="3">
        <f t="shared" si="105"/>
        <v>1</v>
      </c>
      <c r="L1103" s="6">
        <f>(1+Chart!$F$4)^(1/(365/K1103))-1</f>
        <v>6.6592785027408397E-5</v>
      </c>
      <c r="M1103" s="6">
        <f t="shared" si="106"/>
        <v>3.1598405557886622E-5</v>
      </c>
      <c r="N1103" s="6">
        <f t="shared" si="107"/>
        <v>5.3421280102217139E-5</v>
      </c>
      <c r="O1103">
        <f>O1102*(B1103/B1102)</f>
        <v>234.35709008000146</v>
      </c>
      <c r="P1103">
        <f t="shared" si="103"/>
        <v>2017</v>
      </c>
      <c r="Q1103" s="1">
        <f t="shared" si="104"/>
        <v>43032.5625</v>
      </c>
      <c r="R1103">
        <f>IF(B1104="",R1102,IF(Q1103&gt;=Chart!$F$2,E1103,0))</f>
        <v>0</v>
      </c>
      <c r="S1103">
        <f>IF(B1104="",S1102,IFERROR(IF(AND(R1103&gt;0,R1102=0),R1103,(1+(B1104/B1103-1)*Calc!$Z$1)*S1102),0))</f>
        <v>0</v>
      </c>
      <c r="T1103">
        <f>IF(B1104="",T1102,IFERROR(IF(AND(R1103&gt;0,R1102=0),R1103,(1+(B1104/B1103-1)*Calc!$Z$1-L1104)*T1102),0))</f>
        <v>0</v>
      </c>
      <c r="U1103">
        <f>IF(B1104="",U1102,IFERROR(IF(AND(R1103&gt;0,R1102=0),R1103,(1+(B1104/B1103-1)*Calc!$Z$1-M1104*2)*U1102),0))</f>
        <v>0</v>
      </c>
      <c r="V1103">
        <f>IF(B1104="",V1102,IFERROR(IF(AND(R1103&gt;0,R1102=0),R1103,(1+(B1104/B1103-1)*Calc!$Z$1-N1104*2)*V1102),0))</f>
        <v>0</v>
      </c>
      <c r="W1103">
        <f>IF(ISNUMBER(C1103),C1103,W1102)</f>
        <v>1.1599999999999999</v>
      </c>
      <c r="Y1103" s="1" t="e">
        <f>IF(AND(Q1103&gt;=Chart!$F$2,Q1103&lt;=Chart!$F$3),Q1103,#N/A)</f>
        <v>#N/A</v>
      </c>
      <c r="Z1103" t="e">
        <f>IF(AND(Q1103&gt;=Chart!$F$2,Q1103&lt;=Chart!$F$3),R1103,#N/A)</f>
        <v>#N/A</v>
      </c>
      <c r="AA1103" t="e">
        <f>IF(AND(Q1103&gt;=Chart!$F$2,Q1103&lt;=Chart!$F$3),S1103,#N/A)</f>
        <v>#N/A</v>
      </c>
      <c r="AB1103" t="e">
        <f>IF(AND(Q1103&gt;=Chart!$F$2,Q1103&lt;=Chart!$F$3),T1103,#N/A)</f>
        <v>#N/A</v>
      </c>
      <c r="AC1103" t="e">
        <f>IF(AND(Q1103&gt;=Chart!$F$2,Q1103&lt;=Chart!$F$3),U1103,#N/A)</f>
        <v>#N/A</v>
      </c>
      <c r="AD1103" t="e">
        <f>IF(AND(Q1103&gt;=Chart!$F$2,Q1103&lt;=Chart!$F$3),V1103,#N/A)</f>
        <v>#N/A</v>
      </c>
      <c r="AE1103" t="e">
        <f>IF(AND(Q1103&gt;=Chart!$F$2,Q1103&lt;=Chart!$F$3),I1103,#N/A)</f>
        <v>#N/A</v>
      </c>
      <c r="AF1103" t="e">
        <f>IF(AND(Q1103&gt;=Chart!$F$2,Q1103&lt;=Chart!$F$3),H1103/100,#N/A)</f>
        <v>#N/A</v>
      </c>
      <c r="AG1103" t="e">
        <f>IF(AND(Q1103&gt;=Chart!$F$2,Q1103&lt;=Chart!$F$3),W1103/100,#N/A)</f>
        <v>#N/A</v>
      </c>
    </row>
    <row r="1104" spans="1:33" x14ac:dyDescent="0.25">
      <c r="A1104">
        <v>1508938200</v>
      </c>
      <c r="B1104">
        <f>INDEX('Daily Data ADJ'!$1:$1048576,MATCH(Calc!$A1104,'Daily Data ADJ'!$A:$A,0),MATCH("SPY, CBOE BZX: Close",'Daily Data ADJ'!$1:$1,0))</f>
        <v>233.19699691</v>
      </c>
      <c r="C1104">
        <f>INDEX('Daily Data ADJ'!$1:$1048576,MATCH(Calc!$A1104,'Daily Data ADJ'!$A:$A,0),MATCH("EFFR, FRED: Close",'Daily Data ADJ'!$1:$1,0))</f>
        <v>1.1599999999999999</v>
      </c>
      <c r="D1104" t="str">
        <f>INDEX('Daily Data ADJ'!$1:$1048576,MATCH(Calc!$A1104,'Daily Data ADJ'!$A:$A,1),MATCH("SOFR, FRED: Close",'Daily Data ADJ'!$1:$1,0))</f>
        <v>NaN</v>
      </c>
      <c r="E1104">
        <f>INDEX('Daily Data ADJ'!$1:$1048576,MATCH(Calc!$A1104,'Daily Data ADJ'!$A:$A,0),MATCH("UPRO, CBOE BZX: Close",'Daily Data ADJ'!$1:$1,0))</f>
        <v>19.954527880000001</v>
      </c>
      <c r="F1104">
        <f>INDEX('Daily Data ADJ'!$1:$1048576,MATCH(Calc!$A1104,'Daily Data ADJ'!$A:$A,0),MATCH("ES1!, CME_MINI: Close",'Daily Data ADJ'!$1:$1,0))</f>
        <v>2558.5</v>
      </c>
      <c r="G1104">
        <f>INDEX('Daily Data ADJ'!$1:$1048576,MATCH(Calc!$A1104,'Daily Data ADJ'!$A:$A,0),MATCH("ES2!, CME_MINI: Close",'Daily Data ADJ'!$1:$1,0))</f>
        <v>2558.75</v>
      </c>
      <c r="H1104">
        <f>INDEX('QUANDL MULTPL SP500_DIV_YIELD_M'!$A:$G,MATCH(Calc!$A1104,'QUANDL MULTPL SP500_DIV_YIELD_M'!$A:$A,1),MATCH('QUANDL MULTPL SP500_DIV_YIELD_M'!$E$1,'QUANDL MULTPL SP500_DIV_YIELD_M'!$A$1:$G$1,0))</f>
        <v>1.93</v>
      </c>
      <c r="I1104" s="5">
        <f t="shared" si="102"/>
        <v>1.9690911307330597E-2</v>
      </c>
      <c r="J1104" s="1">
        <f>A1104/24/60/60+DATE(1970,1,1)</f>
        <v>43033.5625</v>
      </c>
      <c r="K1104" s="3">
        <f t="shared" si="105"/>
        <v>1</v>
      </c>
      <c r="L1104" s="6">
        <f>(1+Chart!$F$4)^(1/(365/K1104))-1</f>
        <v>6.6592785027408397E-5</v>
      </c>
      <c r="M1104" s="6">
        <f t="shared" si="106"/>
        <v>3.1598405557886622E-5</v>
      </c>
      <c r="N1104" s="6">
        <f t="shared" si="107"/>
        <v>5.3424860601669621E-5</v>
      </c>
      <c r="O1104">
        <f>O1103*(B1104/B1103)</f>
        <v>233.19699691000145</v>
      </c>
      <c r="P1104">
        <f t="shared" si="103"/>
        <v>2017</v>
      </c>
      <c r="Q1104" s="1">
        <f t="shared" si="104"/>
        <v>43033.5625</v>
      </c>
      <c r="R1104">
        <f>IF(B1105="",R1103,IF(Q1104&gt;=Chart!$F$2,E1104,0))</f>
        <v>0</v>
      </c>
      <c r="S1104">
        <f>IF(B1105="",S1103,IFERROR(IF(AND(R1104&gt;0,R1103=0),R1104,(1+(B1105/B1104-1)*Calc!$Z$1)*S1103),0))</f>
        <v>0</v>
      </c>
      <c r="T1104">
        <f>IF(B1105="",T1103,IFERROR(IF(AND(R1104&gt;0,R1103=0),R1104,(1+(B1105/B1104-1)*Calc!$Z$1-L1105)*T1103),0))</f>
        <v>0</v>
      </c>
      <c r="U1104">
        <f>IF(B1105="",U1103,IFERROR(IF(AND(R1104&gt;0,R1103=0),R1104,(1+(B1105/B1104-1)*Calc!$Z$1-M1105*2)*U1103),0))</f>
        <v>0</v>
      </c>
      <c r="V1104">
        <f>IF(B1105="",V1103,IFERROR(IF(AND(R1104&gt;0,R1103=0),R1104,(1+(B1105/B1104-1)*Calc!$Z$1-N1105*2)*V1103),0))</f>
        <v>0</v>
      </c>
      <c r="W1104">
        <f>IF(ISNUMBER(C1104),C1104,W1103)</f>
        <v>1.1599999999999999</v>
      </c>
      <c r="Y1104" s="1" t="e">
        <f>IF(AND(Q1104&gt;=Chart!$F$2,Q1104&lt;=Chart!$F$3),Q1104,#N/A)</f>
        <v>#N/A</v>
      </c>
      <c r="Z1104" t="e">
        <f>IF(AND(Q1104&gt;=Chart!$F$2,Q1104&lt;=Chart!$F$3),R1104,#N/A)</f>
        <v>#N/A</v>
      </c>
      <c r="AA1104" t="e">
        <f>IF(AND(Q1104&gt;=Chart!$F$2,Q1104&lt;=Chart!$F$3),S1104,#N/A)</f>
        <v>#N/A</v>
      </c>
      <c r="AB1104" t="e">
        <f>IF(AND(Q1104&gt;=Chart!$F$2,Q1104&lt;=Chart!$F$3),T1104,#N/A)</f>
        <v>#N/A</v>
      </c>
      <c r="AC1104" t="e">
        <f>IF(AND(Q1104&gt;=Chart!$F$2,Q1104&lt;=Chart!$F$3),U1104,#N/A)</f>
        <v>#N/A</v>
      </c>
      <c r="AD1104" t="e">
        <f>IF(AND(Q1104&gt;=Chart!$F$2,Q1104&lt;=Chart!$F$3),V1104,#N/A)</f>
        <v>#N/A</v>
      </c>
      <c r="AE1104" t="e">
        <f>IF(AND(Q1104&gt;=Chart!$F$2,Q1104&lt;=Chart!$F$3),I1104,#N/A)</f>
        <v>#N/A</v>
      </c>
      <c r="AF1104" t="e">
        <f>IF(AND(Q1104&gt;=Chart!$F$2,Q1104&lt;=Chart!$F$3),H1104/100,#N/A)</f>
        <v>#N/A</v>
      </c>
      <c r="AG1104" t="e">
        <f>IF(AND(Q1104&gt;=Chart!$F$2,Q1104&lt;=Chart!$F$3),W1104/100,#N/A)</f>
        <v>#N/A</v>
      </c>
    </row>
    <row r="1105" spans="1:33" x14ac:dyDescent="0.25">
      <c r="A1105">
        <v>1509024600</v>
      </c>
      <c r="B1105">
        <f>INDEX('Daily Data ADJ'!$1:$1048576,MATCH(Calc!$A1105,'Daily Data ADJ'!$A:$A,0),MATCH("SPY, CBOE BZX: Close",'Daily Data ADJ'!$1:$1,0))</f>
        <v>233.49843844</v>
      </c>
      <c r="C1105">
        <f>INDEX('Daily Data ADJ'!$1:$1048576,MATCH(Calc!$A1105,'Daily Data ADJ'!$A:$A,0),MATCH("EFFR, FRED: Close",'Daily Data ADJ'!$1:$1,0))</f>
        <v>1.1599999999999999</v>
      </c>
      <c r="D1105" t="str">
        <f>INDEX('Daily Data ADJ'!$1:$1048576,MATCH(Calc!$A1105,'Daily Data ADJ'!$A:$A,1),MATCH("SOFR, FRED: Close",'Daily Data ADJ'!$1:$1,0))</f>
        <v>NaN</v>
      </c>
      <c r="E1105">
        <f>INDEX('Daily Data ADJ'!$1:$1048576,MATCH(Calc!$A1105,'Daily Data ADJ'!$A:$A,0),MATCH("UPRO, CBOE BZX: Close",'Daily Data ADJ'!$1:$1,0))</f>
        <v>19.995414350000001</v>
      </c>
      <c r="F1105">
        <f>INDEX('Daily Data ADJ'!$1:$1048576,MATCH(Calc!$A1105,'Daily Data ADJ'!$A:$A,0),MATCH("ES1!, CME_MINI: Close",'Daily Data ADJ'!$1:$1,0))</f>
        <v>2561.5</v>
      </c>
      <c r="G1105">
        <f>INDEX('Daily Data ADJ'!$1:$1048576,MATCH(Calc!$A1105,'Daily Data ADJ'!$A:$A,0),MATCH("ES2!, CME_MINI: Close",'Daily Data ADJ'!$1:$1,0))</f>
        <v>2561.75</v>
      </c>
      <c r="H1105">
        <f>INDEX('QUANDL MULTPL SP500_DIV_YIELD_M'!$A:$G,MATCH(Calc!$A1105,'QUANDL MULTPL SP500_DIV_YIELD_M'!$A:$A,1),MATCH('QUANDL MULTPL SP500_DIV_YIELD_M'!$E$1,'QUANDL MULTPL SP500_DIV_YIELD_M'!$A$1:$G$1,0))</f>
        <v>1.93</v>
      </c>
      <c r="I1105" s="5">
        <f t="shared" si="102"/>
        <v>1.9690453409377487E-2</v>
      </c>
      <c r="J1105" s="1">
        <f>A1105/24/60/60+DATE(1970,1,1)</f>
        <v>43034.5625</v>
      </c>
      <c r="K1105" s="3">
        <f t="shared" si="105"/>
        <v>1</v>
      </c>
      <c r="L1105" s="6">
        <f>(1+Chart!$F$4)^(1/(365/K1105))-1</f>
        <v>6.6592785027408397E-5</v>
      </c>
      <c r="M1105" s="6">
        <f t="shared" si="106"/>
        <v>3.1598405557886622E-5</v>
      </c>
      <c r="N1105" s="6">
        <f t="shared" si="107"/>
        <v>5.3423630246296483E-5</v>
      </c>
      <c r="O1105">
        <f>O1104*(B1105/B1104)</f>
        <v>233.49843844000145</v>
      </c>
      <c r="P1105">
        <f t="shared" si="103"/>
        <v>2017</v>
      </c>
      <c r="Q1105" s="1">
        <f t="shared" si="104"/>
        <v>43034.5625</v>
      </c>
      <c r="R1105">
        <f>IF(B1106="",R1104,IF(Q1105&gt;=Chart!$F$2,E1105,0))</f>
        <v>0</v>
      </c>
      <c r="S1105">
        <f>IF(B1106="",S1104,IFERROR(IF(AND(R1105&gt;0,R1104=0),R1105,(1+(B1106/B1105-1)*Calc!$Z$1)*S1104),0))</f>
        <v>0</v>
      </c>
      <c r="T1105">
        <f>IF(B1106="",T1104,IFERROR(IF(AND(R1105&gt;0,R1104=0),R1105,(1+(B1106/B1105-1)*Calc!$Z$1-L1106)*T1104),0))</f>
        <v>0</v>
      </c>
      <c r="U1105">
        <f>IF(B1106="",U1104,IFERROR(IF(AND(R1105&gt;0,R1104=0),R1105,(1+(B1106/B1105-1)*Calc!$Z$1-M1106*2)*U1104),0))</f>
        <v>0</v>
      </c>
      <c r="V1105">
        <f>IF(B1106="",V1104,IFERROR(IF(AND(R1105&gt;0,R1104=0),R1105,(1+(B1106/B1105-1)*Calc!$Z$1-N1106*2)*V1104),0))</f>
        <v>0</v>
      </c>
      <c r="W1105">
        <f>IF(ISNUMBER(C1105),C1105,W1104)</f>
        <v>1.1599999999999999</v>
      </c>
      <c r="Y1105" s="1" t="e">
        <f>IF(AND(Q1105&gt;=Chart!$F$2,Q1105&lt;=Chart!$F$3),Q1105,#N/A)</f>
        <v>#N/A</v>
      </c>
      <c r="Z1105" t="e">
        <f>IF(AND(Q1105&gt;=Chart!$F$2,Q1105&lt;=Chart!$F$3),R1105,#N/A)</f>
        <v>#N/A</v>
      </c>
      <c r="AA1105" t="e">
        <f>IF(AND(Q1105&gt;=Chart!$F$2,Q1105&lt;=Chart!$F$3),S1105,#N/A)</f>
        <v>#N/A</v>
      </c>
      <c r="AB1105" t="e">
        <f>IF(AND(Q1105&gt;=Chart!$F$2,Q1105&lt;=Chart!$F$3),T1105,#N/A)</f>
        <v>#N/A</v>
      </c>
      <c r="AC1105" t="e">
        <f>IF(AND(Q1105&gt;=Chart!$F$2,Q1105&lt;=Chart!$F$3),U1105,#N/A)</f>
        <v>#N/A</v>
      </c>
      <c r="AD1105" t="e">
        <f>IF(AND(Q1105&gt;=Chart!$F$2,Q1105&lt;=Chart!$F$3),V1105,#N/A)</f>
        <v>#N/A</v>
      </c>
      <c r="AE1105" t="e">
        <f>IF(AND(Q1105&gt;=Chart!$F$2,Q1105&lt;=Chart!$F$3),I1105,#N/A)</f>
        <v>#N/A</v>
      </c>
      <c r="AF1105" t="e">
        <f>IF(AND(Q1105&gt;=Chart!$F$2,Q1105&lt;=Chart!$F$3),H1105/100,#N/A)</f>
        <v>#N/A</v>
      </c>
      <c r="AG1105" t="e">
        <f>IF(AND(Q1105&gt;=Chart!$F$2,Q1105&lt;=Chart!$F$3),W1105/100,#N/A)</f>
        <v>#N/A</v>
      </c>
    </row>
    <row r="1106" spans="1:33" x14ac:dyDescent="0.25">
      <c r="A1106">
        <v>1509111000</v>
      </c>
      <c r="B1106">
        <f>INDEX('Daily Data ADJ'!$1:$1048576,MATCH(Calc!$A1106,'Daily Data ADJ'!$A:$A,0),MATCH("SPY, CBOE BZX: Close",'Daily Data ADJ'!$1:$1,0))</f>
        <v>235.40756815</v>
      </c>
      <c r="C1106">
        <f>INDEX('Daily Data ADJ'!$1:$1048576,MATCH(Calc!$A1106,'Daily Data ADJ'!$A:$A,0),MATCH("EFFR, FRED: Close",'Daily Data ADJ'!$1:$1,0))</f>
        <v>1.1599999999999999</v>
      </c>
      <c r="D1106" t="str">
        <f>INDEX('Daily Data ADJ'!$1:$1048576,MATCH(Calc!$A1106,'Daily Data ADJ'!$A:$A,1),MATCH("SOFR, FRED: Close",'Daily Data ADJ'!$1:$1,0))</f>
        <v>NaN</v>
      </c>
      <c r="E1106">
        <f>INDEX('Daily Data ADJ'!$1:$1048576,MATCH(Calc!$A1106,'Daily Data ADJ'!$A:$A,0),MATCH("UPRO, CBOE BZX: Close",'Daily Data ADJ'!$1:$1,0))</f>
        <v>20.504049729999998</v>
      </c>
      <c r="F1106">
        <f>INDEX('Daily Data ADJ'!$1:$1048576,MATCH(Calc!$A1106,'Daily Data ADJ'!$A:$A,0),MATCH("ES1!, CME_MINI: Close",'Daily Data ADJ'!$1:$1,0))</f>
        <v>2578.5</v>
      </c>
      <c r="G1106">
        <f>INDEX('Daily Data ADJ'!$1:$1048576,MATCH(Calc!$A1106,'Daily Data ADJ'!$A:$A,0),MATCH("ES2!, CME_MINI: Close",'Daily Data ADJ'!$1:$1,0))</f>
        <v>2578.5</v>
      </c>
      <c r="H1106">
        <f>INDEX('QUANDL MULTPL SP500_DIV_YIELD_M'!$A:$G,MATCH(Calc!$A1106,'QUANDL MULTPL SP500_DIV_YIELD_M'!$A:$A,1),MATCH('QUANDL MULTPL SP500_DIV_YIELD_M'!$E$1,'QUANDL MULTPL SP500_DIV_YIELD_M'!$A$1:$G$1,0))</f>
        <v>1.93</v>
      </c>
      <c r="I1106" s="5">
        <f t="shared" si="102"/>
        <v>1.9299999999999998E-2</v>
      </c>
      <c r="J1106" s="1">
        <f>A1106/24/60/60+DATE(1970,1,1)</f>
        <v>43035.5625</v>
      </c>
      <c r="K1106" s="3">
        <f t="shared" si="105"/>
        <v>1</v>
      </c>
      <c r="L1106" s="6">
        <f>(1+Chart!$F$4)^(1/(365/K1106))-1</f>
        <v>6.6592785027408397E-5</v>
      </c>
      <c r="M1106" s="6">
        <f t="shared" si="106"/>
        <v>3.1598405557886622E-5</v>
      </c>
      <c r="N1106" s="6">
        <f t="shared" si="107"/>
        <v>5.2374295299806306E-5</v>
      </c>
      <c r="O1106">
        <f>O1105*(B1106/B1105)</f>
        <v>235.40756815000145</v>
      </c>
      <c r="P1106">
        <f t="shared" si="103"/>
        <v>2017</v>
      </c>
      <c r="Q1106" s="1">
        <f t="shared" si="104"/>
        <v>43035.5625</v>
      </c>
      <c r="R1106">
        <f>IF(B1107="",R1105,IF(Q1106&gt;=Chart!$F$2,E1106,0))</f>
        <v>0</v>
      </c>
      <c r="S1106">
        <f>IF(B1107="",S1105,IFERROR(IF(AND(R1106&gt;0,R1105=0),R1106,(1+(B1107/B1106-1)*Calc!$Z$1)*S1105),0))</f>
        <v>0</v>
      </c>
      <c r="T1106">
        <f>IF(B1107="",T1105,IFERROR(IF(AND(R1106&gt;0,R1105=0),R1106,(1+(B1107/B1106-1)*Calc!$Z$1-L1107)*T1105),0))</f>
        <v>0</v>
      </c>
      <c r="U1106">
        <f>IF(B1107="",U1105,IFERROR(IF(AND(R1106&gt;0,R1105=0),R1106,(1+(B1107/B1106-1)*Calc!$Z$1-M1107*2)*U1105),0))</f>
        <v>0</v>
      </c>
      <c r="V1106">
        <f>IF(B1107="",V1105,IFERROR(IF(AND(R1106&gt;0,R1105=0),R1106,(1+(B1107/B1106-1)*Calc!$Z$1-N1107*2)*V1105),0))</f>
        <v>0</v>
      </c>
      <c r="W1106">
        <f>IF(ISNUMBER(C1106),C1106,W1105)</f>
        <v>1.1599999999999999</v>
      </c>
      <c r="Y1106" s="1" t="e">
        <f>IF(AND(Q1106&gt;=Chart!$F$2,Q1106&lt;=Chart!$F$3),Q1106,#N/A)</f>
        <v>#N/A</v>
      </c>
      <c r="Z1106" t="e">
        <f>IF(AND(Q1106&gt;=Chart!$F$2,Q1106&lt;=Chart!$F$3),R1106,#N/A)</f>
        <v>#N/A</v>
      </c>
      <c r="AA1106" t="e">
        <f>IF(AND(Q1106&gt;=Chart!$F$2,Q1106&lt;=Chart!$F$3),S1106,#N/A)</f>
        <v>#N/A</v>
      </c>
      <c r="AB1106" t="e">
        <f>IF(AND(Q1106&gt;=Chart!$F$2,Q1106&lt;=Chart!$F$3),T1106,#N/A)</f>
        <v>#N/A</v>
      </c>
      <c r="AC1106" t="e">
        <f>IF(AND(Q1106&gt;=Chart!$F$2,Q1106&lt;=Chart!$F$3),U1106,#N/A)</f>
        <v>#N/A</v>
      </c>
      <c r="AD1106" t="e">
        <f>IF(AND(Q1106&gt;=Chart!$F$2,Q1106&lt;=Chart!$F$3),V1106,#N/A)</f>
        <v>#N/A</v>
      </c>
      <c r="AE1106" t="e">
        <f>IF(AND(Q1106&gt;=Chart!$F$2,Q1106&lt;=Chart!$F$3),I1106,#N/A)</f>
        <v>#N/A</v>
      </c>
      <c r="AF1106" t="e">
        <f>IF(AND(Q1106&gt;=Chart!$F$2,Q1106&lt;=Chart!$F$3),H1106/100,#N/A)</f>
        <v>#N/A</v>
      </c>
      <c r="AG1106" t="e">
        <f>IF(AND(Q1106&gt;=Chart!$F$2,Q1106&lt;=Chart!$F$3),W1106/100,#N/A)</f>
        <v>#N/A</v>
      </c>
    </row>
    <row r="1107" spans="1:33" x14ac:dyDescent="0.25">
      <c r="A1107">
        <v>1509370200</v>
      </c>
      <c r="B1107">
        <f>INDEX('Daily Data ADJ'!$1:$1048576,MATCH(Calc!$A1107,'Daily Data ADJ'!$A:$A,0),MATCH("SPY, CBOE BZX: Close",'Daily Data ADJ'!$1:$1,0))</f>
        <v>234.53064732999999</v>
      </c>
      <c r="C1107">
        <f>INDEX('Daily Data ADJ'!$1:$1048576,MATCH(Calc!$A1107,'Daily Data ADJ'!$A:$A,0),MATCH("EFFR, FRED: Close",'Daily Data ADJ'!$1:$1,0))</f>
        <v>1.1599999999999999</v>
      </c>
      <c r="D1107" t="str">
        <f>INDEX('Daily Data ADJ'!$1:$1048576,MATCH(Calc!$A1107,'Daily Data ADJ'!$A:$A,1),MATCH("SOFR, FRED: Close",'Daily Data ADJ'!$1:$1,0))</f>
        <v>NaN</v>
      </c>
      <c r="E1107">
        <f>INDEX('Daily Data ADJ'!$1:$1048576,MATCH(Calc!$A1107,'Daily Data ADJ'!$A:$A,0),MATCH("UPRO, CBOE BZX: Close",'Daily Data ADJ'!$1:$1,0))</f>
        <v>20.276718020000001</v>
      </c>
      <c r="F1107">
        <f>INDEX('Daily Data ADJ'!$1:$1048576,MATCH(Calc!$A1107,'Daily Data ADJ'!$A:$A,0),MATCH("ES1!, CME_MINI: Close",'Daily Data ADJ'!$1:$1,0))</f>
        <v>2568.25</v>
      </c>
      <c r="G1107">
        <f>INDEX('Daily Data ADJ'!$1:$1048576,MATCH(Calc!$A1107,'Daily Data ADJ'!$A:$A,0),MATCH("ES2!, CME_MINI: Close",'Daily Data ADJ'!$1:$1,0))</f>
        <v>2568.5</v>
      </c>
      <c r="H1107">
        <f>INDEX('QUANDL MULTPL SP500_DIV_YIELD_M'!$A:$G,MATCH(Calc!$A1107,'QUANDL MULTPL SP500_DIV_YIELD_M'!$A:$A,1),MATCH('QUANDL MULTPL SP500_DIV_YIELD_M'!$E$1,'QUANDL MULTPL SP500_DIV_YIELD_M'!$A$1:$G$1,0))</f>
        <v>1.93</v>
      </c>
      <c r="I1107" s="5">
        <f t="shared" si="102"/>
        <v>1.9689427050831335E-2</v>
      </c>
      <c r="J1107" s="1">
        <f>A1107/24/60/60+DATE(1970,1,1)</f>
        <v>43038.5625</v>
      </c>
      <c r="K1107" s="3">
        <f t="shared" si="105"/>
        <v>3</v>
      </c>
      <c r="L1107" s="6">
        <f>(1+Chart!$F$4)^(1/(365/K1107))-1</f>
        <v>1.9979165917494157E-4</v>
      </c>
      <c r="M1107" s="6">
        <f t="shared" si="106"/>
        <v>9.479821208313588E-5</v>
      </c>
      <c r="N1107" s="6">
        <f t="shared" si="107"/>
        <v>1.6027117888817166E-4</v>
      </c>
      <c r="O1107">
        <f>O1106*(B1107/B1106)</f>
        <v>234.53064733000144</v>
      </c>
      <c r="P1107">
        <f t="shared" si="103"/>
        <v>2017</v>
      </c>
      <c r="Q1107" s="1">
        <f t="shared" si="104"/>
        <v>43038.5625</v>
      </c>
      <c r="R1107">
        <f>IF(B1108="",R1106,IF(Q1107&gt;=Chart!$F$2,E1107,0))</f>
        <v>0</v>
      </c>
      <c r="S1107">
        <f>IF(B1108="",S1106,IFERROR(IF(AND(R1107&gt;0,R1106=0),R1107,(1+(B1108/B1107-1)*Calc!$Z$1)*S1106),0))</f>
        <v>0</v>
      </c>
      <c r="T1107">
        <f>IF(B1108="",T1106,IFERROR(IF(AND(R1107&gt;0,R1106=0),R1107,(1+(B1108/B1107-1)*Calc!$Z$1-L1108)*T1106),0))</f>
        <v>0</v>
      </c>
      <c r="U1107">
        <f>IF(B1108="",U1106,IFERROR(IF(AND(R1107&gt;0,R1106=0),R1107,(1+(B1108/B1107-1)*Calc!$Z$1-M1108*2)*U1106),0))</f>
        <v>0</v>
      </c>
      <c r="V1107">
        <f>IF(B1108="",V1106,IFERROR(IF(AND(R1107&gt;0,R1106=0),R1107,(1+(B1108/B1107-1)*Calc!$Z$1-N1108*2)*V1106),0))</f>
        <v>0</v>
      </c>
      <c r="W1107">
        <f>IF(ISNUMBER(C1107),C1107,W1106)</f>
        <v>1.1599999999999999</v>
      </c>
      <c r="Y1107" s="1" t="e">
        <f>IF(AND(Q1107&gt;=Chart!$F$2,Q1107&lt;=Chart!$F$3),Q1107,#N/A)</f>
        <v>#N/A</v>
      </c>
      <c r="Z1107" t="e">
        <f>IF(AND(Q1107&gt;=Chart!$F$2,Q1107&lt;=Chart!$F$3),R1107,#N/A)</f>
        <v>#N/A</v>
      </c>
      <c r="AA1107" t="e">
        <f>IF(AND(Q1107&gt;=Chart!$F$2,Q1107&lt;=Chart!$F$3),S1107,#N/A)</f>
        <v>#N/A</v>
      </c>
      <c r="AB1107" t="e">
        <f>IF(AND(Q1107&gt;=Chart!$F$2,Q1107&lt;=Chart!$F$3),T1107,#N/A)</f>
        <v>#N/A</v>
      </c>
      <c r="AC1107" t="e">
        <f>IF(AND(Q1107&gt;=Chart!$F$2,Q1107&lt;=Chart!$F$3),U1107,#N/A)</f>
        <v>#N/A</v>
      </c>
      <c r="AD1107" t="e">
        <f>IF(AND(Q1107&gt;=Chart!$F$2,Q1107&lt;=Chart!$F$3),V1107,#N/A)</f>
        <v>#N/A</v>
      </c>
      <c r="AE1107" t="e">
        <f>IF(AND(Q1107&gt;=Chart!$F$2,Q1107&lt;=Chart!$F$3),I1107,#N/A)</f>
        <v>#N/A</v>
      </c>
      <c r="AF1107" t="e">
        <f>IF(AND(Q1107&gt;=Chart!$F$2,Q1107&lt;=Chart!$F$3),H1107/100,#N/A)</f>
        <v>#N/A</v>
      </c>
      <c r="AG1107" t="e">
        <f>IF(AND(Q1107&gt;=Chart!$F$2,Q1107&lt;=Chart!$F$3),W1107/100,#N/A)</f>
        <v>#N/A</v>
      </c>
    </row>
    <row r="1108" spans="1:33" x14ac:dyDescent="0.25">
      <c r="A1108">
        <v>1509456600</v>
      </c>
      <c r="B1108">
        <f>INDEX('Daily Data ADJ'!$1:$1048576,MATCH(Calc!$A1108,'Daily Data ADJ'!$A:$A,0),MATCH("SPY, CBOE BZX: Close",'Daily Data ADJ'!$1:$1,0))</f>
        <v>234.89603099999999</v>
      </c>
      <c r="C1108">
        <f>INDEX('Daily Data ADJ'!$1:$1048576,MATCH(Calc!$A1108,'Daily Data ADJ'!$A:$A,0),MATCH("EFFR, FRED: Close",'Daily Data ADJ'!$1:$1,0))</f>
        <v>1.07</v>
      </c>
      <c r="D1108" t="str">
        <f>INDEX('Daily Data ADJ'!$1:$1048576,MATCH(Calc!$A1108,'Daily Data ADJ'!$A:$A,1),MATCH("SOFR, FRED: Close",'Daily Data ADJ'!$1:$1,0))</f>
        <v>NaN</v>
      </c>
      <c r="E1108">
        <f>INDEX('Daily Data ADJ'!$1:$1048576,MATCH(Calc!$A1108,'Daily Data ADJ'!$A:$A,0),MATCH("UPRO, CBOE BZX: Close",'Daily Data ADJ'!$1:$1,0))</f>
        <v>20.350314829999999</v>
      </c>
      <c r="F1108">
        <f>INDEX('Daily Data ADJ'!$1:$1048576,MATCH(Calc!$A1108,'Daily Data ADJ'!$A:$A,0),MATCH("ES1!, CME_MINI: Close",'Daily Data ADJ'!$1:$1,0))</f>
        <v>2572.75</v>
      </c>
      <c r="G1108">
        <f>INDEX('Daily Data ADJ'!$1:$1048576,MATCH(Calc!$A1108,'Daily Data ADJ'!$A:$A,0),MATCH("ES2!, CME_MINI: Close",'Daily Data ADJ'!$1:$1,0))</f>
        <v>2573</v>
      </c>
      <c r="H1108">
        <f>INDEX('QUANDL MULTPL SP500_DIV_YIELD_M'!$A:$G,MATCH(Calc!$A1108,'QUANDL MULTPL SP500_DIV_YIELD_M'!$A:$A,1),MATCH('QUANDL MULTPL SP500_DIV_YIELD_M'!$E$1,'QUANDL MULTPL SP500_DIV_YIELD_M'!$A$1:$G$1,0))</f>
        <v>1.89</v>
      </c>
      <c r="I1108" s="5">
        <f t="shared" si="102"/>
        <v>1.9288745804245749E-2</v>
      </c>
      <c r="J1108" s="1">
        <f>A1108/24/60/60+DATE(1970,1,1)</f>
        <v>43039.5625</v>
      </c>
      <c r="K1108" s="3">
        <f t="shared" si="105"/>
        <v>1</v>
      </c>
      <c r="L1108" s="6">
        <f>(1+Chart!$F$4)^(1/(365/K1108))-1</f>
        <v>6.6592785027408397E-5</v>
      </c>
      <c r="M1108" s="6">
        <f t="shared" si="106"/>
        <v>2.915976787343233E-5</v>
      </c>
      <c r="N1108" s="6">
        <f t="shared" si="107"/>
        <v>5.2344043953267416E-5</v>
      </c>
      <c r="O1108">
        <f>O1107*(B1108/B1107)</f>
        <v>234.89603100000144</v>
      </c>
      <c r="P1108">
        <f t="shared" si="103"/>
        <v>2017</v>
      </c>
      <c r="Q1108" s="1">
        <f t="shared" si="104"/>
        <v>43039.5625</v>
      </c>
      <c r="R1108">
        <f>IF(B1109="",R1107,IF(Q1108&gt;=Chart!$F$2,E1108,0))</f>
        <v>0</v>
      </c>
      <c r="S1108">
        <f>IF(B1109="",S1107,IFERROR(IF(AND(R1108&gt;0,R1107=0),R1108,(1+(B1109/B1108-1)*Calc!$Z$1)*S1107),0))</f>
        <v>0</v>
      </c>
      <c r="T1108">
        <f>IF(B1109="",T1107,IFERROR(IF(AND(R1108&gt;0,R1107=0),R1108,(1+(B1109/B1108-1)*Calc!$Z$1-L1109)*T1107),0))</f>
        <v>0</v>
      </c>
      <c r="U1108">
        <f>IF(B1109="",U1107,IFERROR(IF(AND(R1108&gt;0,R1107=0),R1108,(1+(B1109/B1108-1)*Calc!$Z$1-M1109*2)*U1107),0))</f>
        <v>0</v>
      </c>
      <c r="V1108">
        <f>IF(B1109="",V1107,IFERROR(IF(AND(R1108&gt;0,R1107=0),R1108,(1+(B1109/B1108-1)*Calc!$Z$1-N1109*2)*V1107),0))</f>
        <v>0</v>
      </c>
      <c r="W1108">
        <f>IF(ISNUMBER(C1108),C1108,W1107)</f>
        <v>1.07</v>
      </c>
      <c r="Y1108" s="1" t="e">
        <f>IF(AND(Q1108&gt;=Chart!$F$2,Q1108&lt;=Chart!$F$3),Q1108,#N/A)</f>
        <v>#N/A</v>
      </c>
      <c r="Z1108" t="e">
        <f>IF(AND(Q1108&gt;=Chart!$F$2,Q1108&lt;=Chart!$F$3),R1108,#N/A)</f>
        <v>#N/A</v>
      </c>
      <c r="AA1108" t="e">
        <f>IF(AND(Q1108&gt;=Chart!$F$2,Q1108&lt;=Chart!$F$3),S1108,#N/A)</f>
        <v>#N/A</v>
      </c>
      <c r="AB1108" t="e">
        <f>IF(AND(Q1108&gt;=Chart!$F$2,Q1108&lt;=Chart!$F$3),T1108,#N/A)</f>
        <v>#N/A</v>
      </c>
      <c r="AC1108" t="e">
        <f>IF(AND(Q1108&gt;=Chart!$F$2,Q1108&lt;=Chart!$F$3),U1108,#N/A)</f>
        <v>#N/A</v>
      </c>
      <c r="AD1108" t="e">
        <f>IF(AND(Q1108&gt;=Chart!$F$2,Q1108&lt;=Chart!$F$3),V1108,#N/A)</f>
        <v>#N/A</v>
      </c>
      <c r="AE1108" t="e">
        <f>IF(AND(Q1108&gt;=Chart!$F$2,Q1108&lt;=Chart!$F$3),I1108,#N/A)</f>
        <v>#N/A</v>
      </c>
      <c r="AF1108" t="e">
        <f>IF(AND(Q1108&gt;=Chart!$F$2,Q1108&lt;=Chart!$F$3),H1108/100,#N/A)</f>
        <v>#N/A</v>
      </c>
      <c r="AG1108" t="e">
        <f>IF(AND(Q1108&gt;=Chart!$F$2,Q1108&lt;=Chart!$F$3),W1108/100,#N/A)</f>
        <v>#N/A</v>
      </c>
    </row>
    <row r="1109" spans="1:33" x14ac:dyDescent="0.25">
      <c r="A1109">
        <v>1509543000</v>
      </c>
      <c r="B1109">
        <f>INDEX('Daily Data ADJ'!$1:$1048576,MATCH(Calc!$A1109,'Daily Data ADJ'!$A:$A,0),MATCH("SPY, CBOE BZX: Close",'Daily Data ADJ'!$1:$1,0))</f>
        <v>235.20660713000001</v>
      </c>
      <c r="C1109">
        <f>INDEX('Daily Data ADJ'!$1:$1048576,MATCH(Calc!$A1109,'Daily Data ADJ'!$A:$A,0),MATCH("EFFR, FRED: Close",'Daily Data ADJ'!$1:$1,0))</f>
        <v>1.1599999999999999</v>
      </c>
      <c r="D1109" t="str">
        <f>INDEX('Daily Data ADJ'!$1:$1048576,MATCH(Calc!$A1109,'Daily Data ADJ'!$A:$A,1),MATCH("SOFR, FRED: Close",'Daily Data ADJ'!$1:$1,0))</f>
        <v>NaN</v>
      </c>
      <c r="E1109">
        <f>INDEX('Daily Data ADJ'!$1:$1048576,MATCH(Calc!$A1109,'Daily Data ADJ'!$A:$A,0),MATCH("UPRO, CBOE BZX: Close",'Daily Data ADJ'!$1:$1,0))</f>
        <v>20.454985189999999</v>
      </c>
      <c r="F1109">
        <f>INDEX('Daily Data ADJ'!$1:$1048576,MATCH(Calc!$A1109,'Daily Data ADJ'!$A:$A,0),MATCH("ES1!, CME_MINI: Close",'Daily Data ADJ'!$1:$1,0))</f>
        <v>2574.75</v>
      </c>
      <c r="G1109">
        <f>INDEX('Daily Data ADJ'!$1:$1048576,MATCH(Calc!$A1109,'Daily Data ADJ'!$A:$A,0),MATCH("ES2!, CME_MINI: Close",'Daily Data ADJ'!$1:$1,0))</f>
        <v>2575</v>
      </c>
      <c r="H1109">
        <f>INDEX('QUANDL MULTPL SP500_DIV_YIELD_M'!$A:$G,MATCH(Calc!$A1109,'QUANDL MULTPL SP500_DIV_YIELD_M'!$A:$A,1),MATCH('QUANDL MULTPL SP500_DIV_YIELD_M'!$E$1,'QUANDL MULTPL SP500_DIV_YIELD_M'!$A$1:$G$1,0))</f>
        <v>1.89</v>
      </c>
      <c r="I1109" s="5">
        <f t="shared" si="102"/>
        <v>1.9288443792460391E-2</v>
      </c>
      <c r="J1109" s="1">
        <f>A1109/24/60/60+DATE(1970,1,1)</f>
        <v>43040.5625</v>
      </c>
      <c r="K1109" s="3">
        <f t="shared" si="105"/>
        <v>1</v>
      </c>
      <c r="L1109" s="6">
        <f>(1+Chart!$F$4)^(1/(365/K1109))-1</f>
        <v>6.6592785027408397E-5</v>
      </c>
      <c r="M1109" s="6">
        <f t="shared" si="106"/>
        <v>3.1598405557886622E-5</v>
      </c>
      <c r="N1109" s="6">
        <f t="shared" si="107"/>
        <v>5.2343232139095974E-5</v>
      </c>
      <c r="O1109">
        <f>O1108*(B1109/B1108)</f>
        <v>235.20660713000146</v>
      </c>
      <c r="P1109">
        <f t="shared" si="103"/>
        <v>2017</v>
      </c>
      <c r="Q1109" s="1">
        <f t="shared" si="104"/>
        <v>43040.5625</v>
      </c>
      <c r="R1109">
        <f>IF(B1110="",R1108,IF(Q1109&gt;=Chart!$F$2,E1109,0))</f>
        <v>0</v>
      </c>
      <c r="S1109">
        <f>IF(B1110="",S1108,IFERROR(IF(AND(R1109&gt;0,R1108=0),R1109,(1+(B1110/B1109-1)*Calc!$Z$1)*S1108),0))</f>
        <v>0</v>
      </c>
      <c r="T1109">
        <f>IF(B1110="",T1108,IFERROR(IF(AND(R1109&gt;0,R1108=0),R1109,(1+(B1110/B1109-1)*Calc!$Z$1-L1110)*T1108),0))</f>
        <v>0</v>
      </c>
      <c r="U1109">
        <f>IF(B1110="",U1108,IFERROR(IF(AND(R1109&gt;0,R1108=0),R1109,(1+(B1110/B1109-1)*Calc!$Z$1-M1110*2)*U1108),0))</f>
        <v>0</v>
      </c>
      <c r="V1109">
        <f>IF(B1110="",V1108,IFERROR(IF(AND(R1109&gt;0,R1108=0),R1109,(1+(B1110/B1109-1)*Calc!$Z$1-N1110*2)*V1108),0))</f>
        <v>0</v>
      </c>
      <c r="W1109">
        <f>IF(ISNUMBER(C1109),C1109,W1108)</f>
        <v>1.1599999999999999</v>
      </c>
      <c r="Y1109" s="1" t="e">
        <f>IF(AND(Q1109&gt;=Chart!$F$2,Q1109&lt;=Chart!$F$3),Q1109,#N/A)</f>
        <v>#N/A</v>
      </c>
      <c r="Z1109" t="e">
        <f>IF(AND(Q1109&gt;=Chart!$F$2,Q1109&lt;=Chart!$F$3),R1109,#N/A)</f>
        <v>#N/A</v>
      </c>
      <c r="AA1109" t="e">
        <f>IF(AND(Q1109&gt;=Chart!$F$2,Q1109&lt;=Chart!$F$3),S1109,#N/A)</f>
        <v>#N/A</v>
      </c>
      <c r="AB1109" t="e">
        <f>IF(AND(Q1109&gt;=Chart!$F$2,Q1109&lt;=Chart!$F$3),T1109,#N/A)</f>
        <v>#N/A</v>
      </c>
      <c r="AC1109" t="e">
        <f>IF(AND(Q1109&gt;=Chart!$F$2,Q1109&lt;=Chart!$F$3),U1109,#N/A)</f>
        <v>#N/A</v>
      </c>
      <c r="AD1109" t="e">
        <f>IF(AND(Q1109&gt;=Chart!$F$2,Q1109&lt;=Chart!$F$3),V1109,#N/A)</f>
        <v>#N/A</v>
      </c>
      <c r="AE1109" t="e">
        <f>IF(AND(Q1109&gt;=Chart!$F$2,Q1109&lt;=Chart!$F$3),I1109,#N/A)</f>
        <v>#N/A</v>
      </c>
      <c r="AF1109" t="e">
        <f>IF(AND(Q1109&gt;=Chart!$F$2,Q1109&lt;=Chart!$F$3),H1109/100,#N/A)</f>
        <v>#N/A</v>
      </c>
      <c r="AG1109" t="e">
        <f>IF(AND(Q1109&gt;=Chart!$F$2,Q1109&lt;=Chart!$F$3),W1109/100,#N/A)</f>
        <v>#N/A</v>
      </c>
    </row>
    <row r="1110" spans="1:33" x14ac:dyDescent="0.25">
      <c r="A1110">
        <v>1509629400</v>
      </c>
      <c r="B1110">
        <f>INDEX('Daily Data ADJ'!$1:$1048576,MATCH(Calc!$A1110,'Daily Data ADJ'!$A:$A,0),MATCH("SPY, CBOE BZX: Close",'Daily Data ADJ'!$1:$1,0))</f>
        <v>235.29795304999999</v>
      </c>
      <c r="C1110">
        <f>INDEX('Daily Data ADJ'!$1:$1048576,MATCH(Calc!$A1110,'Daily Data ADJ'!$A:$A,0),MATCH("EFFR, FRED: Close",'Daily Data ADJ'!$1:$1,0))</f>
        <v>1.1599999999999999</v>
      </c>
      <c r="D1110" t="str">
        <f>INDEX('Daily Data ADJ'!$1:$1048576,MATCH(Calc!$A1110,'Daily Data ADJ'!$A:$A,1),MATCH("SOFR, FRED: Close",'Daily Data ADJ'!$1:$1,0))</f>
        <v>NaN</v>
      </c>
      <c r="E1110">
        <f>INDEX('Daily Data ADJ'!$1:$1048576,MATCH(Calc!$A1110,'Daily Data ADJ'!$A:$A,0),MATCH("UPRO, CBOE BZX: Close",'Daily Data ADJ'!$1:$1,0))</f>
        <v>20.46806874</v>
      </c>
      <c r="F1110">
        <f>INDEX('Daily Data ADJ'!$1:$1048576,MATCH(Calc!$A1110,'Daily Data ADJ'!$A:$A,0),MATCH("ES1!, CME_MINI: Close",'Daily Data ADJ'!$1:$1,0))</f>
        <v>2576.75</v>
      </c>
      <c r="G1110">
        <f>INDEX('Daily Data ADJ'!$1:$1048576,MATCH(Calc!$A1110,'Daily Data ADJ'!$A:$A,0),MATCH("ES2!, CME_MINI: Close",'Daily Data ADJ'!$1:$1,0))</f>
        <v>2577</v>
      </c>
      <c r="H1110">
        <f>INDEX('QUANDL MULTPL SP500_DIV_YIELD_M'!$A:$G,MATCH(Calc!$A1110,'QUANDL MULTPL SP500_DIV_YIELD_M'!$A:$A,1),MATCH('QUANDL MULTPL SP500_DIV_YIELD_M'!$E$1,'QUANDL MULTPL SP500_DIV_YIELD_M'!$A$1:$G$1,0))</f>
        <v>1.89</v>
      </c>
      <c r="I1110" s="5">
        <f t="shared" si="102"/>
        <v>1.9288142249568846E-2</v>
      </c>
      <c r="J1110" s="1">
        <f>A1110/24/60/60+DATE(1970,1,1)</f>
        <v>43041.5625</v>
      </c>
      <c r="K1110" s="3">
        <f t="shared" si="105"/>
        <v>1</v>
      </c>
      <c r="L1110" s="6">
        <f>(1+Chart!$F$4)^(1/(365/K1110))-1</f>
        <v>6.6592785027408397E-5</v>
      </c>
      <c r="M1110" s="6">
        <f t="shared" si="106"/>
        <v>3.1598405557886622E-5</v>
      </c>
      <c r="N1110" s="6">
        <f t="shared" si="107"/>
        <v>5.2342421585027665E-5</v>
      </c>
      <c r="O1110">
        <f>O1109*(B1110/B1109)</f>
        <v>235.29795305000141</v>
      </c>
      <c r="P1110">
        <f t="shared" si="103"/>
        <v>2017</v>
      </c>
      <c r="Q1110" s="1">
        <f t="shared" si="104"/>
        <v>43041.5625</v>
      </c>
      <c r="R1110">
        <f>IF(B1111="",R1109,IF(Q1110&gt;=Chart!$F$2,E1110,0))</f>
        <v>0</v>
      </c>
      <c r="S1110">
        <f>IF(B1111="",S1109,IFERROR(IF(AND(R1110&gt;0,R1109=0),R1110,(1+(B1111/B1110-1)*Calc!$Z$1)*S1109),0))</f>
        <v>0</v>
      </c>
      <c r="T1110">
        <f>IF(B1111="",T1109,IFERROR(IF(AND(R1110&gt;0,R1109=0),R1110,(1+(B1111/B1110-1)*Calc!$Z$1-L1111)*T1109),0))</f>
        <v>0</v>
      </c>
      <c r="U1110">
        <f>IF(B1111="",U1109,IFERROR(IF(AND(R1110&gt;0,R1109=0),R1110,(1+(B1111/B1110-1)*Calc!$Z$1-M1111*2)*U1109),0))</f>
        <v>0</v>
      </c>
      <c r="V1110">
        <f>IF(B1111="",V1109,IFERROR(IF(AND(R1110&gt;0,R1109=0),R1110,(1+(B1111/B1110-1)*Calc!$Z$1-N1111*2)*V1109),0))</f>
        <v>0</v>
      </c>
      <c r="W1110">
        <f>IF(ISNUMBER(C1110),C1110,W1109)</f>
        <v>1.1599999999999999</v>
      </c>
      <c r="Y1110" s="1" t="e">
        <f>IF(AND(Q1110&gt;=Chart!$F$2,Q1110&lt;=Chart!$F$3),Q1110,#N/A)</f>
        <v>#N/A</v>
      </c>
      <c r="Z1110" t="e">
        <f>IF(AND(Q1110&gt;=Chart!$F$2,Q1110&lt;=Chart!$F$3),R1110,#N/A)</f>
        <v>#N/A</v>
      </c>
      <c r="AA1110" t="e">
        <f>IF(AND(Q1110&gt;=Chart!$F$2,Q1110&lt;=Chart!$F$3),S1110,#N/A)</f>
        <v>#N/A</v>
      </c>
      <c r="AB1110" t="e">
        <f>IF(AND(Q1110&gt;=Chart!$F$2,Q1110&lt;=Chart!$F$3),T1110,#N/A)</f>
        <v>#N/A</v>
      </c>
      <c r="AC1110" t="e">
        <f>IF(AND(Q1110&gt;=Chart!$F$2,Q1110&lt;=Chart!$F$3),U1110,#N/A)</f>
        <v>#N/A</v>
      </c>
      <c r="AD1110" t="e">
        <f>IF(AND(Q1110&gt;=Chart!$F$2,Q1110&lt;=Chart!$F$3),V1110,#N/A)</f>
        <v>#N/A</v>
      </c>
      <c r="AE1110" t="e">
        <f>IF(AND(Q1110&gt;=Chart!$F$2,Q1110&lt;=Chart!$F$3),I1110,#N/A)</f>
        <v>#N/A</v>
      </c>
      <c r="AF1110" t="e">
        <f>IF(AND(Q1110&gt;=Chart!$F$2,Q1110&lt;=Chart!$F$3),H1110/100,#N/A)</f>
        <v>#N/A</v>
      </c>
      <c r="AG1110" t="e">
        <f>IF(AND(Q1110&gt;=Chart!$F$2,Q1110&lt;=Chart!$F$3),W1110/100,#N/A)</f>
        <v>#N/A</v>
      </c>
    </row>
    <row r="1111" spans="1:33" x14ac:dyDescent="0.25">
      <c r="A1111">
        <v>1509715800</v>
      </c>
      <c r="B1111">
        <f>INDEX('Daily Data ADJ'!$1:$1048576,MATCH(Calc!$A1111,'Daily Data ADJ'!$A:$A,0),MATCH("SPY, CBOE BZX: Close",'Daily Data ADJ'!$1:$1,0))</f>
        <v>236.08352794999999</v>
      </c>
      <c r="C1111">
        <f>INDEX('Daily Data ADJ'!$1:$1048576,MATCH(Calc!$A1111,'Daily Data ADJ'!$A:$A,0),MATCH("EFFR, FRED: Close",'Daily Data ADJ'!$1:$1,0))</f>
        <v>1.1599999999999999</v>
      </c>
      <c r="D1111" t="str">
        <f>INDEX('Daily Data ADJ'!$1:$1048576,MATCH(Calc!$A1111,'Daily Data ADJ'!$A:$A,1),MATCH("SOFR, FRED: Close",'Daily Data ADJ'!$1:$1,0))</f>
        <v>NaN</v>
      </c>
      <c r="E1111">
        <f>INDEX('Daily Data ADJ'!$1:$1048576,MATCH(Calc!$A1111,'Daily Data ADJ'!$A:$A,0),MATCH("UPRO, CBOE BZX: Close",'Daily Data ADJ'!$1:$1,0))</f>
        <v>20.65287915</v>
      </c>
      <c r="F1111">
        <f>INDEX('Daily Data ADJ'!$1:$1048576,MATCH(Calc!$A1111,'Daily Data ADJ'!$A:$A,0),MATCH("ES1!, CME_MINI: Close",'Daily Data ADJ'!$1:$1,0))</f>
        <v>2582.75</v>
      </c>
      <c r="G1111">
        <f>INDEX('Daily Data ADJ'!$1:$1048576,MATCH(Calc!$A1111,'Daily Data ADJ'!$A:$A,0),MATCH("ES2!, CME_MINI: Close",'Daily Data ADJ'!$1:$1,0))</f>
        <v>2583</v>
      </c>
      <c r="H1111">
        <f>INDEX('QUANDL MULTPL SP500_DIV_YIELD_M'!$A:$G,MATCH(Calc!$A1111,'QUANDL MULTPL SP500_DIV_YIELD_M'!$A:$A,1),MATCH('QUANDL MULTPL SP500_DIV_YIELD_M'!$E$1,'QUANDL MULTPL SP500_DIV_YIELD_M'!$A$1:$G$1,0))</f>
        <v>1.89</v>
      </c>
      <c r="I1111" s="5">
        <f t="shared" si="102"/>
        <v>1.9287240423365132E-2</v>
      </c>
      <c r="J1111" s="1">
        <f>A1111/24/60/60+DATE(1970,1,1)</f>
        <v>43042.5625</v>
      </c>
      <c r="K1111" s="3">
        <f t="shared" si="105"/>
        <v>1</v>
      </c>
      <c r="L1111" s="6">
        <f>(1+Chart!$F$4)^(1/(365/K1111))-1</f>
        <v>6.6592785027408397E-5</v>
      </c>
      <c r="M1111" s="6">
        <f t="shared" si="106"/>
        <v>3.1598405557886622E-5</v>
      </c>
      <c r="N1111" s="6">
        <f t="shared" si="107"/>
        <v>5.2339997455019827E-5</v>
      </c>
      <c r="O1111">
        <f>O1110*(B1111/B1110)</f>
        <v>236.08352795000144</v>
      </c>
      <c r="P1111">
        <f t="shared" si="103"/>
        <v>2017</v>
      </c>
      <c r="Q1111" s="1">
        <f t="shared" si="104"/>
        <v>43042.5625</v>
      </c>
      <c r="R1111">
        <f>IF(B1112="",R1110,IF(Q1111&gt;=Chart!$F$2,E1111,0))</f>
        <v>0</v>
      </c>
      <c r="S1111">
        <f>IF(B1112="",S1110,IFERROR(IF(AND(R1111&gt;0,R1110=0),R1111,(1+(B1112/B1111-1)*Calc!$Z$1)*S1110),0))</f>
        <v>0</v>
      </c>
      <c r="T1111">
        <f>IF(B1112="",T1110,IFERROR(IF(AND(R1111&gt;0,R1110=0),R1111,(1+(B1112/B1111-1)*Calc!$Z$1-L1112)*T1110),0))</f>
        <v>0</v>
      </c>
      <c r="U1111">
        <f>IF(B1112="",U1110,IFERROR(IF(AND(R1111&gt;0,R1110=0),R1111,(1+(B1112/B1111-1)*Calc!$Z$1-M1112*2)*U1110),0))</f>
        <v>0</v>
      </c>
      <c r="V1111">
        <f>IF(B1112="",V1110,IFERROR(IF(AND(R1111&gt;0,R1110=0),R1111,(1+(B1112/B1111-1)*Calc!$Z$1-N1112*2)*V1110),0))</f>
        <v>0</v>
      </c>
      <c r="W1111">
        <f>IF(ISNUMBER(C1111),C1111,W1110)</f>
        <v>1.1599999999999999</v>
      </c>
      <c r="Y1111" s="1" t="e">
        <f>IF(AND(Q1111&gt;=Chart!$F$2,Q1111&lt;=Chart!$F$3),Q1111,#N/A)</f>
        <v>#N/A</v>
      </c>
      <c r="Z1111" t="e">
        <f>IF(AND(Q1111&gt;=Chart!$F$2,Q1111&lt;=Chart!$F$3),R1111,#N/A)</f>
        <v>#N/A</v>
      </c>
      <c r="AA1111" t="e">
        <f>IF(AND(Q1111&gt;=Chart!$F$2,Q1111&lt;=Chart!$F$3),S1111,#N/A)</f>
        <v>#N/A</v>
      </c>
      <c r="AB1111" t="e">
        <f>IF(AND(Q1111&gt;=Chart!$F$2,Q1111&lt;=Chart!$F$3),T1111,#N/A)</f>
        <v>#N/A</v>
      </c>
      <c r="AC1111" t="e">
        <f>IF(AND(Q1111&gt;=Chart!$F$2,Q1111&lt;=Chart!$F$3),U1111,#N/A)</f>
        <v>#N/A</v>
      </c>
      <c r="AD1111" t="e">
        <f>IF(AND(Q1111&gt;=Chart!$F$2,Q1111&lt;=Chart!$F$3),V1111,#N/A)</f>
        <v>#N/A</v>
      </c>
      <c r="AE1111" t="e">
        <f>IF(AND(Q1111&gt;=Chart!$F$2,Q1111&lt;=Chart!$F$3),I1111,#N/A)</f>
        <v>#N/A</v>
      </c>
      <c r="AF1111" t="e">
        <f>IF(AND(Q1111&gt;=Chart!$F$2,Q1111&lt;=Chart!$F$3),H1111/100,#N/A)</f>
        <v>#N/A</v>
      </c>
      <c r="AG1111" t="e">
        <f>IF(AND(Q1111&gt;=Chart!$F$2,Q1111&lt;=Chart!$F$3),W1111/100,#N/A)</f>
        <v>#N/A</v>
      </c>
    </row>
    <row r="1112" spans="1:33" x14ac:dyDescent="0.25">
      <c r="A1112">
        <v>1509978600</v>
      </c>
      <c r="B1112">
        <f>INDEX('Daily Data ADJ'!$1:$1048576,MATCH(Calc!$A1112,'Daily Data ADJ'!$A:$A,0),MATCH("SPY, CBOE BZX: Close",'Daily Data ADJ'!$1:$1,0))</f>
        <v>236.44891163</v>
      </c>
      <c r="C1112">
        <f>INDEX('Daily Data ADJ'!$1:$1048576,MATCH(Calc!$A1112,'Daily Data ADJ'!$A:$A,0),MATCH("EFFR, FRED: Close",'Daily Data ADJ'!$1:$1,0))</f>
        <v>1.1599999999999999</v>
      </c>
      <c r="D1112" t="str">
        <f>INDEX('Daily Data ADJ'!$1:$1048576,MATCH(Calc!$A1112,'Daily Data ADJ'!$A:$A,1),MATCH("SOFR, FRED: Close",'Daily Data ADJ'!$1:$1,0))</f>
        <v>NaN</v>
      </c>
      <c r="E1112">
        <f>INDEX('Daily Data ADJ'!$1:$1048576,MATCH(Calc!$A1112,'Daily Data ADJ'!$A:$A,0),MATCH("UPRO, CBOE BZX: Close",'Daily Data ADJ'!$1:$1,0))</f>
        <v>20.736288869999999</v>
      </c>
      <c r="F1112">
        <f>INDEX('Daily Data ADJ'!$1:$1048576,MATCH(Calc!$A1112,'Daily Data ADJ'!$A:$A,0),MATCH("ES1!, CME_MINI: Close",'Daily Data ADJ'!$1:$1,0))</f>
        <v>2588.75</v>
      </c>
      <c r="G1112">
        <f>INDEX('Daily Data ADJ'!$1:$1048576,MATCH(Calc!$A1112,'Daily Data ADJ'!$A:$A,0),MATCH("ES2!, CME_MINI: Close",'Daily Data ADJ'!$1:$1,0))</f>
        <v>2589</v>
      </c>
      <c r="H1112">
        <f>INDEX('QUANDL MULTPL SP500_DIV_YIELD_M'!$A:$G,MATCH(Calc!$A1112,'QUANDL MULTPL SP500_DIV_YIELD_M'!$A:$A,1),MATCH('QUANDL MULTPL SP500_DIV_YIELD_M'!$E$1,'QUANDL MULTPL SP500_DIV_YIELD_M'!$A$1:$G$1,0))</f>
        <v>1.89</v>
      </c>
      <c r="I1112" s="5">
        <f t="shared" si="102"/>
        <v>1.9286342778129434E-2</v>
      </c>
      <c r="J1112" s="1">
        <f>A1112/24/60/60+DATE(1970,1,1)</f>
        <v>43045.604166666672</v>
      </c>
      <c r="K1112" s="3">
        <f t="shared" si="105"/>
        <v>3.0416666666715173</v>
      </c>
      <c r="L1112" s="6">
        <f>(1+Chart!$F$4)^(1/(365/K1112))-1</f>
        <v>2.0256682436126106E-4</v>
      </c>
      <c r="M1112" s="6">
        <f t="shared" si="106"/>
        <v>9.6114917190082139E-5</v>
      </c>
      <c r="N1112" s="6">
        <f t="shared" si="107"/>
        <v>1.5920199191032935E-4</v>
      </c>
      <c r="O1112">
        <f>O1111*(B1112/B1111)</f>
        <v>236.44891163000148</v>
      </c>
      <c r="P1112">
        <f t="shared" si="103"/>
        <v>2017</v>
      </c>
      <c r="Q1112" s="1">
        <f t="shared" si="104"/>
        <v>43045.604166666672</v>
      </c>
      <c r="R1112">
        <f>IF(B1113="",R1111,IF(Q1112&gt;=Chart!$F$2,E1112,0))</f>
        <v>0</v>
      </c>
      <c r="S1112">
        <f>IF(B1113="",S1111,IFERROR(IF(AND(R1112&gt;0,R1111=0),R1112,(1+(B1113/B1112-1)*Calc!$Z$1)*S1111),0))</f>
        <v>0</v>
      </c>
      <c r="T1112">
        <f>IF(B1113="",T1111,IFERROR(IF(AND(R1112&gt;0,R1111=0),R1112,(1+(B1113/B1112-1)*Calc!$Z$1-L1113)*T1111),0))</f>
        <v>0</v>
      </c>
      <c r="U1112">
        <f>IF(B1113="",U1111,IFERROR(IF(AND(R1112&gt;0,R1111=0),R1112,(1+(B1113/B1112-1)*Calc!$Z$1-M1113*2)*U1111),0))</f>
        <v>0</v>
      </c>
      <c r="V1112">
        <f>IF(B1113="",V1111,IFERROR(IF(AND(R1112&gt;0,R1111=0),R1112,(1+(B1113/B1112-1)*Calc!$Z$1-N1113*2)*V1111),0))</f>
        <v>0</v>
      </c>
      <c r="W1112">
        <f>IF(ISNUMBER(C1112),C1112,W1111)</f>
        <v>1.1599999999999999</v>
      </c>
      <c r="Y1112" s="1" t="e">
        <f>IF(AND(Q1112&gt;=Chart!$F$2,Q1112&lt;=Chart!$F$3),Q1112,#N/A)</f>
        <v>#N/A</v>
      </c>
      <c r="Z1112" t="e">
        <f>IF(AND(Q1112&gt;=Chart!$F$2,Q1112&lt;=Chart!$F$3),R1112,#N/A)</f>
        <v>#N/A</v>
      </c>
      <c r="AA1112" t="e">
        <f>IF(AND(Q1112&gt;=Chart!$F$2,Q1112&lt;=Chart!$F$3),S1112,#N/A)</f>
        <v>#N/A</v>
      </c>
      <c r="AB1112" t="e">
        <f>IF(AND(Q1112&gt;=Chart!$F$2,Q1112&lt;=Chart!$F$3),T1112,#N/A)</f>
        <v>#N/A</v>
      </c>
      <c r="AC1112" t="e">
        <f>IF(AND(Q1112&gt;=Chart!$F$2,Q1112&lt;=Chart!$F$3),U1112,#N/A)</f>
        <v>#N/A</v>
      </c>
      <c r="AD1112" t="e">
        <f>IF(AND(Q1112&gt;=Chart!$F$2,Q1112&lt;=Chart!$F$3),V1112,#N/A)</f>
        <v>#N/A</v>
      </c>
      <c r="AE1112" t="e">
        <f>IF(AND(Q1112&gt;=Chart!$F$2,Q1112&lt;=Chart!$F$3),I1112,#N/A)</f>
        <v>#N/A</v>
      </c>
      <c r="AF1112" t="e">
        <f>IF(AND(Q1112&gt;=Chart!$F$2,Q1112&lt;=Chart!$F$3),H1112/100,#N/A)</f>
        <v>#N/A</v>
      </c>
      <c r="AG1112" t="e">
        <f>IF(AND(Q1112&gt;=Chart!$F$2,Q1112&lt;=Chart!$F$3),W1112/100,#N/A)</f>
        <v>#N/A</v>
      </c>
    </row>
    <row r="1113" spans="1:33" x14ac:dyDescent="0.25">
      <c r="A1113">
        <v>1510065000</v>
      </c>
      <c r="B1113">
        <f>INDEX('Daily Data ADJ'!$1:$1048576,MATCH(Calc!$A1113,'Daily Data ADJ'!$A:$A,0),MATCH("SPY, CBOE BZX: Close",'Daily Data ADJ'!$1:$1,0))</f>
        <v>236.28448897000001</v>
      </c>
      <c r="C1113">
        <f>INDEX('Daily Data ADJ'!$1:$1048576,MATCH(Calc!$A1113,'Daily Data ADJ'!$A:$A,0),MATCH("EFFR, FRED: Close",'Daily Data ADJ'!$1:$1,0))</f>
        <v>1.1599999999999999</v>
      </c>
      <c r="D1113" t="str">
        <f>INDEX('Daily Data ADJ'!$1:$1048576,MATCH(Calc!$A1113,'Daily Data ADJ'!$A:$A,1),MATCH("SOFR, FRED: Close",'Daily Data ADJ'!$1:$1,0))</f>
        <v>NaN</v>
      </c>
      <c r="E1113">
        <f>INDEX('Daily Data ADJ'!$1:$1048576,MATCH(Calc!$A1113,'Daily Data ADJ'!$A:$A,0),MATCH("UPRO, CBOE BZX: Close",'Daily Data ADJ'!$1:$1,0))</f>
        <v>20.718297880000001</v>
      </c>
      <c r="F1113">
        <f>INDEX('Daily Data ADJ'!$1:$1048576,MATCH(Calc!$A1113,'Daily Data ADJ'!$A:$A,0),MATCH("ES1!, CME_MINI: Close",'Daily Data ADJ'!$1:$1,0))</f>
        <v>2586.75</v>
      </c>
      <c r="G1113">
        <f>INDEX('Daily Data ADJ'!$1:$1048576,MATCH(Calc!$A1113,'Daily Data ADJ'!$A:$A,0),MATCH("ES2!, CME_MINI: Close",'Daily Data ADJ'!$1:$1,0))</f>
        <v>2587.25</v>
      </c>
      <c r="H1113">
        <f>INDEX('QUANDL MULTPL SP500_DIV_YIELD_M'!$A:$G,MATCH(Calc!$A1113,'QUANDL MULTPL SP500_DIV_YIELD_M'!$A:$A,1),MATCH('QUANDL MULTPL SP500_DIV_YIELD_M'!$E$1,'QUANDL MULTPL SP500_DIV_YIELD_M'!$A$1:$G$1,0))</f>
        <v>1.89</v>
      </c>
      <c r="I1113" s="5">
        <f t="shared" si="102"/>
        <v>1.9673395168823132E-2</v>
      </c>
      <c r="J1113" s="1">
        <f>A1113/24/60/60+DATE(1970,1,1)</f>
        <v>43046.604166666672</v>
      </c>
      <c r="K1113" s="3">
        <f t="shared" si="105"/>
        <v>1</v>
      </c>
      <c r="L1113" s="6">
        <f>(1+Chart!$F$4)^(1/(365/K1113))-1</f>
        <v>6.6592785027408397E-5</v>
      </c>
      <c r="M1113" s="6">
        <f t="shared" si="106"/>
        <v>3.1598405557886622E-5</v>
      </c>
      <c r="N1113" s="6">
        <f t="shared" si="107"/>
        <v>5.3377794971387615E-5</v>
      </c>
      <c r="O1113">
        <f>O1112*(B1113/B1112)</f>
        <v>236.28448897000149</v>
      </c>
      <c r="P1113">
        <f t="shared" si="103"/>
        <v>2017</v>
      </c>
      <c r="Q1113" s="1">
        <f t="shared" si="104"/>
        <v>43046.604166666672</v>
      </c>
      <c r="R1113">
        <f>IF(B1114="",R1112,IF(Q1113&gt;=Chart!$F$2,E1113,0))</f>
        <v>0</v>
      </c>
      <c r="S1113">
        <f>IF(B1114="",S1112,IFERROR(IF(AND(R1113&gt;0,R1112=0),R1113,(1+(B1114/B1113-1)*Calc!$Z$1)*S1112),0))</f>
        <v>0</v>
      </c>
      <c r="T1113">
        <f>IF(B1114="",T1112,IFERROR(IF(AND(R1113&gt;0,R1112=0),R1113,(1+(B1114/B1113-1)*Calc!$Z$1-L1114)*T1112),0))</f>
        <v>0</v>
      </c>
      <c r="U1113">
        <f>IF(B1114="",U1112,IFERROR(IF(AND(R1113&gt;0,R1112=0),R1113,(1+(B1114/B1113-1)*Calc!$Z$1-M1114*2)*U1112),0))</f>
        <v>0</v>
      </c>
      <c r="V1113">
        <f>IF(B1114="",V1112,IFERROR(IF(AND(R1113&gt;0,R1112=0),R1113,(1+(B1114/B1113-1)*Calc!$Z$1-N1114*2)*V1112),0))</f>
        <v>0</v>
      </c>
      <c r="W1113">
        <f>IF(ISNUMBER(C1113),C1113,W1112)</f>
        <v>1.1599999999999999</v>
      </c>
      <c r="Y1113" s="1" t="e">
        <f>IF(AND(Q1113&gt;=Chart!$F$2,Q1113&lt;=Chart!$F$3),Q1113,#N/A)</f>
        <v>#N/A</v>
      </c>
      <c r="Z1113" t="e">
        <f>IF(AND(Q1113&gt;=Chart!$F$2,Q1113&lt;=Chart!$F$3),R1113,#N/A)</f>
        <v>#N/A</v>
      </c>
      <c r="AA1113" t="e">
        <f>IF(AND(Q1113&gt;=Chart!$F$2,Q1113&lt;=Chart!$F$3),S1113,#N/A)</f>
        <v>#N/A</v>
      </c>
      <c r="AB1113" t="e">
        <f>IF(AND(Q1113&gt;=Chart!$F$2,Q1113&lt;=Chart!$F$3),T1113,#N/A)</f>
        <v>#N/A</v>
      </c>
      <c r="AC1113" t="e">
        <f>IF(AND(Q1113&gt;=Chart!$F$2,Q1113&lt;=Chart!$F$3),U1113,#N/A)</f>
        <v>#N/A</v>
      </c>
      <c r="AD1113" t="e">
        <f>IF(AND(Q1113&gt;=Chart!$F$2,Q1113&lt;=Chart!$F$3),V1113,#N/A)</f>
        <v>#N/A</v>
      </c>
      <c r="AE1113" t="e">
        <f>IF(AND(Q1113&gt;=Chart!$F$2,Q1113&lt;=Chart!$F$3),I1113,#N/A)</f>
        <v>#N/A</v>
      </c>
      <c r="AF1113" t="e">
        <f>IF(AND(Q1113&gt;=Chart!$F$2,Q1113&lt;=Chart!$F$3),H1113/100,#N/A)</f>
        <v>#N/A</v>
      </c>
      <c r="AG1113" t="e">
        <f>IF(AND(Q1113&gt;=Chart!$F$2,Q1113&lt;=Chart!$F$3),W1113/100,#N/A)</f>
        <v>#N/A</v>
      </c>
    </row>
    <row r="1114" spans="1:33" x14ac:dyDescent="0.25">
      <c r="A1114">
        <v>1510151400</v>
      </c>
      <c r="B1114">
        <f>INDEX('Daily Data ADJ'!$1:$1048576,MATCH(Calc!$A1114,'Daily Data ADJ'!$A:$A,0),MATCH("SPY, CBOE BZX: Close",'Daily Data ADJ'!$1:$1,0))</f>
        <v>236.68641102000001</v>
      </c>
      <c r="C1114">
        <f>INDEX('Daily Data ADJ'!$1:$1048576,MATCH(Calc!$A1114,'Daily Data ADJ'!$A:$A,0),MATCH("EFFR, FRED: Close",'Daily Data ADJ'!$1:$1,0))</f>
        <v>1.1599999999999999</v>
      </c>
      <c r="D1114" t="str">
        <f>INDEX('Daily Data ADJ'!$1:$1048576,MATCH(Calc!$A1114,'Daily Data ADJ'!$A:$A,1),MATCH("SOFR, FRED: Close",'Daily Data ADJ'!$1:$1,0))</f>
        <v>NaN</v>
      </c>
      <c r="E1114">
        <f>INDEX('Daily Data ADJ'!$1:$1048576,MATCH(Calc!$A1114,'Daily Data ADJ'!$A:$A,0),MATCH("UPRO, CBOE BZX: Close",'Daily Data ADJ'!$1:$1,0))</f>
        <v>20.819697600000001</v>
      </c>
      <c r="F1114">
        <f>INDEX('Daily Data ADJ'!$1:$1048576,MATCH(Calc!$A1114,'Daily Data ADJ'!$A:$A,0),MATCH("ES1!, CME_MINI: Close",'Daily Data ADJ'!$1:$1,0))</f>
        <v>2591</v>
      </c>
      <c r="G1114">
        <f>INDEX('Daily Data ADJ'!$1:$1048576,MATCH(Calc!$A1114,'Daily Data ADJ'!$A:$A,0),MATCH("ES2!, CME_MINI: Close",'Daily Data ADJ'!$1:$1,0))</f>
        <v>2591.5</v>
      </c>
      <c r="H1114">
        <f>INDEX('QUANDL MULTPL SP500_DIV_YIELD_M'!$A:$G,MATCH(Calc!$A1114,'QUANDL MULTPL SP500_DIV_YIELD_M'!$A:$A,1),MATCH('QUANDL MULTPL SP500_DIV_YIELD_M'!$E$1,'QUANDL MULTPL SP500_DIV_YIELD_M'!$A$1:$G$1,0))</f>
        <v>1.89</v>
      </c>
      <c r="I1114" s="5">
        <f t="shared" si="102"/>
        <v>1.9672126206691093E-2</v>
      </c>
      <c r="J1114" s="1">
        <f>A1114/24/60/60+DATE(1970,1,1)</f>
        <v>43047.604166666672</v>
      </c>
      <c r="K1114" s="3">
        <f t="shared" si="105"/>
        <v>1</v>
      </c>
      <c r="L1114" s="6">
        <f>(1+Chart!$F$4)^(1/(365/K1114))-1</f>
        <v>6.6592785027408397E-5</v>
      </c>
      <c r="M1114" s="6">
        <f t="shared" si="106"/>
        <v>3.1598405557886622E-5</v>
      </c>
      <c r="N1114" s="6">
        <f t="shared" si="107"/>
        <v>5.3374385255766654E-5</v>
      </c>
      <c r="O1114">
        <f>O1113*(B1114/B1113)</f>
        <v>236.68641102000146</v>
      </c>
      <c r="P1114">
        <f t="shared" si="103"/>
        <v>2017</v>
      </c>
      <c r="Q1114" s="1">
        <f t="shared" si="104"/>
        <v>43047.604166666672</v>
      </c>
      <c r="R1114">
        <f>IF(B1115="",R1113,IF(Q1114&gt;=Chart!$F$2,E1114,0))</f>
        <v>0</v>
      </c>
      <c r="S1114">
        <f>IF(B1115="",S1113,IFERROR(IF(AND(R1114&gt;0,R1113=0),R1114,(1+(B1115/B1114-1)*Calc!$Z$1)*S1113),0))</f>
        <v>0</v>
      </c>
      <c r="T1114">
        <f>IF(B1115="",T1113,IFERROR(IF(AND(R1114&gt;0,R1113=0),R1114,(1+(B1115/B1114-1)*Calc!$Z$1-L1115)*T1113),0))</f>
        <v>0</v>
      </c>
      <c r="U1114">
        <f>IF(B1115="",U1113,IFERROR(IF(AND(R1114&gt;0,R1113=0),R1114,(1+(B1115/B1114-1)*Calc!$Z$1-M1115*2)*U1113),0))</f>
        <v>0</v>
      </c>
      <c r="V1114">
        <f>IF(B1115="",V1113,IFERROR(IF(AND(R1114&gt;0,R1113=0),R1114,(1+(B1115/B1114-1)*Calc!$Z$1-N1115*2)*V1113),0))</f>
        <v>0</v>
      </c>
      <c r="W1114">
        <f>IF(ISNUMBER(C1114),C1114,W1113)</f>
        <v>1.1599999999999999</v>
      </c>
      <c r="Y1114" s="1" t="e">
        <f>IF(AND(Q1114&gt;=Chart!$F$2,Q1114&lt;=Chart!$F$3),Q1114,#N/A)</f>
        <v>#N/A</v>
      </c>
      <c r="Z1114" t="e">
        <f>IF(AND(Q1114&gt;=Chart!$F$2,Q1114&lt;=Chart!$F$3),R1114,#N/A)</f>
        <v>#N/A</v>
      </c>
      <c r="AA1114" t="e">
        <f>IF(AND(Q1114&gt;=Chart!$F$2,Q1114&lt;=Chart!$F$3),S1114,#N/A)</f>
        <v>#N/A</v>
      </c>
      <c r="AB1114" t="e">
        <f>IF(AND(Q1114&gt;=Chart!$F$2,Q1114&lt;=Chart!$F$3),T1114,#N/A)</f>
        <v>#N/A</v>
      </c>
      <c r="AC1114" t="e">
        <f>IF(AND(Q1114&gt;=Chart!$F$2,Q1114&lt;=Chart!$F$3),U1114,#N/A)</f>
        <v>#N/A</v>
      </c>
      <c r="AD1114" t="e">
        <f>IF(AND(Q1114&gt;=Chart!$F$2,Q1114&lt;=Chart!$F$3),V1114,#N/A)</f>
        <v>#N/A</v>
      </c>
      <c r="AE1114" t="e">
        <f>IF(AND(Q1114&gt;=Chart!$F$2,Q1114&lt;=Chart!$F$3),I1114,#N/A)</f>
        <v>#N/A</v>
      </c>
      <c r="AF1114" t="e">
        <f>IF(AND(Q1114&gt;=Chart!$F$2,Q1114&lt;=Chart!$F$3),H1114/100,#N/A)</f>
        <v>#N/A</v>
      </c>
      <c r="AG1114" t="e">
        <f>IF(AND(Q1114&gt;=Chart!$F$2,Q1114&lt;=Chart!$F$3),W1114/100,#N/A)</f>
        <v>#N/A</v>
      </c>
    </row>
    <row r="1115" spans="1:33" x14ac:dyDescent="0.25">
      <c r="A1115">
        <v>1510237800</v>
      </c>
      <c r="B1115">
        <f>INDEX('Daily Data ADJ'!$1:$1048576,MATCH(Calc!$A1115,'Daily Data ADJ'!$A:$A,0),MATCH("SPY, CBOE BZX: Close",'Daily Data ADJ'!$1:$1,0))</f>
        <v>235.82775938</v>
      </c>
      <c r="C1115">
        <f>INDEX('Daily Data ADJ'!$1:$1048576,MATCH(Calc!$A1115,'Daily Data ADJ'!$A:$A,0),MATCH("EFFR, FRED: Close",'Daily Data ADJ'!$1:$1,0))</f>
        <v>1.1599999999999999</v>
      </c>
      <c r="D1115" t="str">
        <f>INDEX('Daily Data ADJ'!$1:$1048576,MATCH(Calc!$A1115,'Daily Data ADJ'!$A:$A,1),MATCH("SOFR, FRED: Close",'Daily Data ADJ'!$1:$1,0))</f>
        <v>NaN</v>
      </c>
      <c r="E1115">
        <f>INDEX('Daily Data ADJ'!$1:$1048576,MATCH(Calc!$A1115,'Daily Data ADJ'!$A:$A,0),MATCH("UPRO, CBOE BZX: Close",'Daily Data ADJ'!$1:$1,0))</f>
        <v>20.58091718</v>
      </c>
      <c r="F1115">
        <f>INDEX('Daily Data ADJ'!$1:$1048576,MATCH(Calc!$A1115,'Daily Data ADJ'!$A:$A,0),MATCH("ES1!, CME_MINI: Close",'Daily Data ADJ'!$1:$1,0))</f>
        <v>2584</v>
      </c>
      <c r="G1115">
        <f>INDEX('Daily Data ADJ'!$1:$1048576,MATCH(Calc!$A1115,'Daily Data ADJ'!$A:$A,0),MATCH("ES2!, CME_MINI: Close",'Daily Data ADJ'!$1:$1,0))</f>
        <v>2584.25</v>
      </c>
      <c r="H1115">
        <f>INDEX('QUANDL MULTPL SP500_DIV_YIELD_M'!$A:$G,MATCH(Calc!$A1115,'QUANDL MULTPL SP500_DIV_YIELD_M'!$A:$A,1),MATCH('QUANDL MULTPL SP500_DIV_YIELD_M'!$E$1,'QUANDL MULTPL SP500_DIV_YIELD_M'!$A$1:$G$1,0))</f>
        <v>1.89</v>
      </c>
      <c r="I1115" s="5">
        <f t="shared" si="102"/>
        <v>1.9287053070123766E-2</v>
      </c>
      <c r="J1115" s="1">
        <f>A1115/24/60/60+DATE(1970,1,1)</f>
        <v>43048.604166666672</v>
      </c>
      <c r="K1115" s="3">
        <f t="shared" si="105"/>
        <v>1</v>
      </c>
      <c r="L1115" s="6">
        <f>(1+Chart!$F$4)^(1/(365/K1115))-1</f>
        <v>6.6592785027408397E-5</v>
      </c>
      <c r="M1115" s="6">
        <f t="shared" si="106"/>
        <v>3.1598405557886622E-5</v>
      </c>
      <c r="N1115" s="6">
        <f t="shared" si="107"/>
        <v>5.2339493844755225E-5</v>
      </c>
      <c r="O1115">
        <f>O1114*(B1115/B1114)</f>
        <v>235.82775938000145</v>
      </c>
      <c r="P1115">
        <f t="shared" si="103"/>
        <v>2017</v>
      </c>
      <c r="Q1115" s="1">
        <f t="shared" si="104"/>
        <v>43048.604166666672</v>
      </c>
      <c r="R1115">
        <f>IF(B1116="",R1114,IF(Q1115&gt;=Chart!$F$2,E1115,0))</f>
        <v>0</v>
      </c>
      <c r="S1115">
        <f>IF(B1116="",S1114,IFERROR(IF(AND(R1115&gt;0,R1114=0),R1115,(1+(B1116/B1115-1)*Calc!$Z$1)*S1114),0))</f>
        <v>0</v>
      </c>
      <c r="T1115">
        <f>IF(B1116="",T1114,IFERROR(IF(AND(R1115&gt;0,R1114=0),R1115,(1+(B1116/B1115-1)*Calc!$Z$1-L1116)*T1114),0))</f>
        <v>0</v>
      </c>
      <c r="U1115">
        <f>IF(B1116="",U1114,IFERROR(IF(AND(R1115&gt;0,R1114=0),R1115,(1+(B1116/B1115-1)*Calc!$Z$1-M1116*2)*U1114),0))</f>
        <v>0</v>
      </c>
      <c r="V1115">
        <f>IF(B1116="",V1114,IFERROR(IF(AND(R1115&gt;0,R1114=0),R1115,(1+(B1116/B1115-1)*Calc!$Z$1-N1116*2)*V1114),0))</f>
        <v>0</v>
      </c>
      <c r="W1115">
        <f>IF(ISNUMBER(C1115),C1115,W1114)</f>
        <v>1.1599999999999999</v>
      </c>
      <c r="Y1115" s="1" t="e">
        <f>IF(AND(Q1115&gt;=Chart!$F$2,Q1115&lt;=Chart!$F$3),Q1115,#N/A)</f>
        <v>#N/A</v>
      </c>
      <c r="Z1115" t="e">
        <f>IF(AND(Q1115&gt;=Chart!$F$2,Q1115&lt;=Chart!$F$3),R1115,#N/A)</f>
        <v>#N/A</v>
      </c>
      <c r="AA1115" t="e">
        <f>IF(AND(Q1115&gt;=Chart!$F$2,Q1115&lt;=Chart!$F$3),S1115,#N/A)</f>
        <v>#N/A</v>
      </c>
      <c r="AB1115" t="e">
        <f>IF(AND(Q1115&gt;=Chart!$F$2,Q1115&lt;=Chart!$F$3),T1115,#N/A)</f>
        <v>#N/A</v>
      </c>
      <c r="AC1115" t="e">
        <f>IF(AND(Q1115&gt;=Chart!$F$2,Q1115&lt;=Chart!$F$3),U1115,#N/A)</f>
        <v>#N/A</v>
      </c>
      <c r="AD1115" t="e">
        <f>IF(AND(Q1115&gt;=Chart!$F$2,Q1115&lt;=Chart!$F$3),V1115,#N/A)</f>
        <v>#N/A</v>
      </c>
      <c r="AE1115" t="e">
        <f>IF(AND(Q1115&gt;=Chart!$F$2,Q1115&lt;=Chart!$F$3),I1115,#N/A)</f>
        <v>#N/A</v>
      </c>
      <c r="AF1115" t="e">
        <f>IF(AND(Q1115&gt;=Chart!$F$2,Q1115&lt;=Chart!$F$3),H1115/100,#N/A)</f>
        <v>#N/A</v>
      </c>
      <c r="AG1115" t="e">
        <f>IF(AND(Q1115&gt;=Chart!$F$2,Q1115&lt;=Chart!$F$3),W1115/100,#N/A)</f>
        <v>#N/A</v>
      </c>
    </row>
    <row r="1116" spans="1:33" x14ac:dyDescent="0.25">
      <c r="A1116">
        <v>1510324200</v>
      </c>
      <c r="B1116">
        <f>INDEX('Daily Data ADJ'!$1:$1048576,MATCH(Calc!$A1116,'Daily Data ADJ'!$A:$A,0),MATCH("SPY, CBOE BZX: Close",'Daily Data ADJ'!$1:$1,0))</f>
        <v>235.75468264</v>
      </c>
      <c r="C1116">
        <f>INDEX('Daily Data ADJ'!$1:$1048576,MATCH(Calc!$A1116,'Daily Data ADJ'!$A:$A,0),MATCH("EFFR, FRED: Close",'Daily Data ADJ'!$1:$1,0))</f>
        <v>1.1599999999999999</v>
      </c>
      <c r="D1116" t="str">
        <f>INDEX('Daily Data ADJ'!$1:$1048576,MATCH(Calc!$A1116,'Daily Data ADJ'!$A:$A,1),MATCH("SOFR, FRED: Close",'Daily Data ADJ'!$1:$1,0))</f>
        <v>NaN</v>
      </c>
      <c r="E1116">
        <f>INDEX('Daily Data ADJ'!$1:$1048576,MATCH(Calc!$A1116,'Daily Data ADJ'!$A:$A,0),MATCH("UPRO, CBOE BZX: Close",'Daily Data ADJ'!$1:$1,0))</f>
        <v>20.553114260000001</v>
      </c>
      <c r="F1116">
        <f>INDEX('Daily Data ADJ'!$1:$1048576,MATCH(Calc!$A1116,'Daily Data ADJ'!$A:$A,0),MATCH("ES1!, CME_MINI: Close",'Daily Data ADJ'!$1:$1,0))</f>
        <v>2579.5</v>
      </c>
      <c r="G1116">
        <f>INDEX('Daily Data ADJ'!$1:$1048576,MATCH(Calc!$A1116,'Daily Data ADJ'!$A:$A,0),MATCH("ES2!, CME_MINI: Close",'Daily Data ADJ'!$1:$1,0))</f>
        <v>2580</v>
      </c>
      <c r="H1116">
        <f>INDEX('QUANDL MULTPL SP500_DIV_YIELD_M'!$A:$G,MATCH(Calc!$A1116,'QUANDL MULTPL SP500_DIV_YIELD_M'!$A:$A,1),MATCH('QUANDL MULTPL SP500_DIV_YIELD_M'!$E$1,'QUANDL MULTPL SP500_DIV_YIELD_M'!$A$1:$G$1,0))</f>
        <v>1.89</v>
      </c>
      <c r="I1116" s="5">
        <f t="shared" si="102"/>
        <v>1.9675569522462716E-2</v>
      </c>
      <c r="J1116" s="1">
        <f>A1116/24/60/60+DATE(1970,1,1)</f>
        <v>43049.604166666672</v>
      </c>
      <c r="K1116" s="3">
        <f t="shared" si="105"/>
        <v>1</v>
      </c>
      <c r="L1116" s="6">
        <f>(1+Chart!$F$4)^(1/(365/K1116))-1</f>
        <v>6.6592785027408397E-5</v>
      </c>
      <c r="M1116" s="6">
        <f t="shared" si="106"/>
        <v>3.1598405557886622E-5</v>
      </c>
      <c r="N1116" s="6">
        <f t="shared" si="107"/>
        <v>5.3383637474535561E-5</v>
      </c>
      <c r="O1116">
        <f>O1115*(B1116/B1115)</f>
        <v>235.75468264000145</v>
      </c>
      <c r="P1116">
        <f t="shared" si="103"/>
        <v>2017</v>
      </c>
      <c r="Q1116" s="1">
        <f t="shared" si="104"/>
        <v>43049.604166666672</v>
      </c>
      <c r="R1116">
        <f>IF(B1117="",R1115,IF(Q1116&gt;=Chart!$F$2,E1116,0))</f>
        <v>0</v>
      </c>
      <c r="S1116">
        <f>IF(B1117="",S1115,IFERROR(IF(AND(R1116&gt;0,R1115=0),R1116,(1+(B1117/B1116-1)*Calc!$Z$1)*S1115),0))</f>
        <v>0</v>
      </c>
      <c r="T1116">
        <f>IF(B1117="",T1115,IFERROR(IF(AND(R1116&gt;0,R1115=0),R1116,(1+(B1117/B1116-1)*Calc!$Z$1-L1117)*T1115),0))</f>
        <v>0</v>
      </c>
      <c r="U1116">
        <f>IF(B1117="",U1115,IFERROR(IF(AND(R1116&gt;0,R1115=0),R1116,(1+(B1117/B1116-1)*Calc!$Z$1-M1117*2)*U1115),0))</f>
        <v>0</v>
      </c>
      <c r="V1116">
        <f>IF(B1117="",V1115,IFERROR(IF(AND(R1116&gt;0,R1115=0),R1116,(1+(B1117/B1116-1)*Calc!$Z$1-N1117*2)*V1115),0))</f>
        <v>0</v>
      </c>
      <c r="W1116">
        <f>IF(ISNUMBER(C1116),C1116,W1115)</f>
        <v>1.1599999999999999</v>
      </c>
      <c r="Y1116" s="1" t="e">
        <f>IF(AND(Q1116&gt;=Chart!$F$2,Q1116&lt;=Chart!$F$3),Q1116,#N/A)</f>
        <v>#N/A</v>
      </c>
      <c r="Z1116" t="e">
        <f>IF(AND(Q1116&gt;=Chart!$F$2,Q1116&lt;=Chart!$F$3),R1116,#N/A)</f>
        <v>#N/A</v>
      </c>
      <c r="AA1116" t="e">
        <f>IF(AND(Q1116&gt;=Chart!$F$2,Q1116&lt;=Chart!$F$3),S1116,#N/A)</f>
        <v>#N/A</v>
      </c>
      <c r="AB1116" t="e">
        <f>IF(AND(Q1116&gt;=Chart!$F$2,Q1116&lt;=Chart!$F$3),T1116,#N/A)</f>
        <v>#N/A</v>
      </c>
      <c r="AC1116" t="e">
        <f>IF(AND(Q1116&gt;=Chart!$F$2,Q1116&lt;=Chart!$F$3),U1116,#N/A)</f>
        <v>#N/A</v>
      </c>
      <c r="AD1116" t="e">
        <f>IF(AND(Q1116&gt;=Chart!$F$2,Q1116&lt;=Chart!$F$3),V1116,#N/A)</f>
        <v>#N/A</v>
      </c>
      <c r="AE1116" t="e">
        <f>IF(AND(Q1116&gt;=Chart!$F$2,Q1116&lt;=Chart!$F$3),I1116,#N/A)</f>
        <v>#N/A</v>
      </c>
      <c r="AF1116" t="e">
        <f>IF(AND(Q1116&gt;=Chart!$F$2,Q1116&lt;=Chart!$F$3),H1116/100,#N/A)</f>
        <v>#N/A</v>
      </c>
      <c r="AG1116" t="e">
        <f>IF(AND(Q1116&gt;=Chart!$F$2,Q1116&lt;=Chart!$F$3),W1116/100,#N/A)</f>
        <v>#N/A</v>
      </c>
    </row>
    <row r="1117" spans="1:33" x14ac:dyDescent="0.25">
      <c r="A1117">
        <v>1510583400</v>
      </c>
      <c r="B1117">
        <f>INDEX('Daily Data ADJ'!$1:$1048576,MATCH(Calc!$A1117,'Daily Data ADJ'!$A:$A,0),MATCH("SPY, CBOE BZX: Close",'Daily Data ADJ'!$1:$1,0))</f>
        <v>235.97391285</v>
      </c>
      <c r="C1117">
        <f>INDEX('Daily Data ADJ'!$1:$1048576,MATCH(Calc!$A1117,'Daily Data ADJ'!$A:$A,0),MATCH("EFFR, FRED: Close",'Daily Data ADJ'!$1:$1,0))</f>
        <v>1.1599999999999999</v>
      </c>
      <c r="D1117" t="str">
        <f>INDEX('Daily Data ADJ'!$1:$1048576,MATCH(Calc!$A1117,'Daily Data ADJ'!$A:$A,1),MATCH("SOFR, FRED: Close",'Daily Data ADJ'!$1:$1,0))</f>
        <v>NaN</v>
      </c>
      <c r="E1117">
        <f>INDEX('Daily Data ADJ'!$1:$1048576,MATCH(Calc!$A1117,'Daily Data ADJ'!$A:$A,0),MATCH("UPRO, CBOE BZX: Close",'Daily Data ADJ'!$1:$1,0))</f>
        <v>20.607085260000002</v>
      </c>
      <c r="F1117">
        <f>INDEX('Daily Data ADJ'!$1:$1048576,MATCH(Calc!$A1117,'Daily Data ADJ'!$A:$A,0),MATCH("ES1!, CME_MINI: Close",'Daily Data ADJ'!$1:$1,0))</f>
        <v>2582</v>
      </c>
      <c r="G1117">
        <f>INDEX('Daily Data ADJ'!$1:$1048576,MATCH(Calc!$A1117,'Daily Data ADJ'!$A:$A,0),MATCH("ES2!, CME_MINI: Close",'Daily Data ADJ'!$1:$1,0))</f>
        <v>2582.5</v>
      </c>
      <c r="H1117">
        <f>INDEX('QUANDL MULTPL SP500_DIV_YIELD_M'!$A:$G,MATCH(Calc!$A1117,'QUANDL MULTPL SP500_DIV_YIELD_M'!$A:$A,1),MATCH('QUANDL MULTPL SP500_DIV_YIELD_M'!$E$1,'QUANDL MULTPL SP500_DIV_YIELD_M'!$A$1:$G$1,0))</f>
        <v>1.89</v>
      </c>
      <c r="I1117" s="5">
        <f t="shared" si="102"/>
        <v>1.9674818365610885E-2</v>
      </c>
      <c r="J1117" s="1">
        <f>A1117/24/60/60+DATE(1970,1,1)</f>
        <v>43052.604166666672</v>
      </c>
      <c r="K1117" s="3">
        <f t="shared" si="105"/>
        <v>3</v>
      </c>
      <c r="L1117" s="6">
        <f>(1+Chart!$F$4)^(1/(365/K1117))-1</f>
        <v>1.9979165917494157E-4</v>
      </c>
      <c r="M1117" s="6">
        <f t="shared" si="106"/>
        <v>9.479821208313588E-5</v>
      </c>
      <c r="N1117" s="6">
        <f t="shared" si="107"/>
        <v>1.6015340628072749E-4</v>
      </c>
      <c r="O1117">
        <f>O1116*(B1117/B1116)</f>
        <v>235.97391285000148</v>
      </c>
      <c r="P1117">
        <f t="shared" si="103"/>
        <v>2017</v>
      </c>
      <c r="Q1117" s="1">
        <f t="shared" si="104"/>
        <v>43052.604166666672</v>
      </c>
      <c r="R1117">
        <f>IF(B1118="",R1116,IF(Q1117&gt;=Chart!$F$2,E1117,0))</f>
        <v>0</v>
      </c>
      <c r="S1117">
        <f>IF(B1118="",S1116,IFERROR(IF(AND(R1117&gt;0,R1116=0),R1117,(1+(B1118/B1117-1)*Calc!$Z$1)*S1116),0))</f>
        <v>0</v>
      </c>
      <c r="T1117">
        <f>IF(B1118="",T1116,IFERROR(IF(AND(R1117&gt;0,R1116=0),R1117,(1+(B1118/B1117-1)*Calc!$Z$1-L1118)*T1116),0))</f>
        <v>0</v>
      </c>
      <c r="U1117">
        <f>IF(B1118="",U1116,IFERROR(IF(AND(R1117&gt;0,R1116=0),R1117,(1+(B1118/B1117-1)*Calc!$Z$1-M1118*2)*U1116),0))</f>
        <v>0</v>
      </c>
      <c r="V1117">
        <f>IF(B1118="",V1116,IFERROR(IF(AND(R1117&gt;0,R1116=0),R1117,(1+(B1118/B1117-1)*Calc!$Z$1-N1118*2)*V1116),0))</f>
        <v>0</v>
      </c>
      <c r="W1117">
        <f>IF(ISNUMBER(C1117),C1117,W1116)</f>
        <v>1.1599999999999999</v>
      </c>
      <c r="Y1117" s="1" t="e">
        <f>IF(AND(Q1117&gt;=Chart!$F$2,Q1117&lt;=Chart!$F$3),Q1117,#N/A)</f>
        <v>#N/A</v>
      </c>
      <c r="Z1117" t="e">
        <f>IF(AND(Q1117&gt;=Chart!$F$2,Q1117&lt;=Chart!$F$3),R1117,#N/A)</f>
        <v>#N/A</v>
      </c>
      <c r="AA1117" t="e">
        <f>IF(AND(Q1117&gt;=Chart!$F$2,Q1117&lt;=Chart!$F$3),S1117,#N/A)</f>
        <v>#N/A</v>
      </c>
      <c r="AB1117" t="e">
        <f>IF(AND(Q1117&gt;=Chart!$F$2,Q1117&lt;=Chart!$F$3),T1117,#N/A)</f>
        <v>#N/A</v>
      </c>
      <c r="AC1117" t="e">
        <f>IF(AND(Q1117&gt;=Chart!$F$2,Q1117&lt;=Chart!$F$3),U1117,#N/A)</f>
        <v>#N/A</v>
      </c>
      <c r="AD1117" t="e">
        <f>IF(AND(Q1117&gt;=Chart!$F$2,Q1117&lt;=Chart!$F$3),V1117,#N/A)</f>
        <v>#N/A</v>
      </c>
      <c r="AE1117" t="e">
        <f>IF(AND(Q1117&gt;=Chart!$F$2,Q1117&lt;=Chart!$F$3),I1117,#N/A)</f>
        <v>#N/A</v>
      </c>
      <c r="AF1117" t="e">
        <f>IF(AND(Q1117&gt;=Chart!$F$2,Q1117&lt;=Chart!$F$3),H1117/100,#N/A)</f>
        <v>#N/A</v>
      </c>
      <c r="AG1117" t="e">
        <f>IF(AND(Q1117&gt;=Chart!$F$2,Q1117&lt;=Chart!$F$3),W1117/100,#N/A)</f>
        <v>#N/A</v>
      </c>
    </row>
    <row r="1118" spans="1:33" x14ac:dyDescent="0.25">
      <c r="A1118">
        <v>1510669800</v>
      </c>
      <c r="B1118">
        <f>INDEX('Daily Data ADJ'!$1:$1048576,MATCH(Calc!$A1118,'Daily Data ADJ'!$A:$A,0),MATCH("SPY, CBOE BZX: Close",'Daily Data ADJ'!$1:$1,0))</f>
        <v>235.42583733000001</v>
      </c>
      <c r="C1118">
        <f>INDEX('Daily Data ADJ'!$1:$1048576,MATCH(Calc!$A1118,'Daily Data ADJ'!$A:$A,0),MATCH("EFFR, FRED: Close",'Daily Data ADJ'!$1:$1,0))</f>
        <v>1.1599999999999999</v>
      </c>
      <c r="D1118" t="str">
        <f>INDEX('Daily Data ADJ'!$1:$1048576,MATCH(Calc!$A1118,'Daily Data ADJ'!$A:$A,1),MATCH("SOFR, FRED: Close",'Daily Data ADJ'!$1:$1,0))</f>
        <v>NaN</v>
      </c>
      <c r="E1118">
        <f>INDEX('Daily Data ADJ'!$1:$1048576,MATCH(Calc!$A1118,'Daily Data ADJ'!$A:$A,0),MATCH("UPRO, CBOE BZX: Close",'Daily Data ADJ'!$1:$1,0))</f>
        <v>20.47788165</v>
      </c>
      <c r="F1118">
        <f>INDEX('Daily Data ADJ'!$1:$1048576,MATCH(Calc!$A1118,'Daily Data ADJ'!$A:$A,0),MATCH("ES1!, CME_MINI: Close",'Daily Data ADJ'!$1:$1,0))</f>
        <v>2578</v>
      </c>
      <c r="G1118">
        <f>INDEX('Daily Data ADJ'!$1:$1048576,MATCH(Calc!$A1118,'Daily Data ADJ'!$A:$A,0),MATCH("ES2!, CME_MINI: Close",'Daily Data ADJ'!$1:$1,0))</f>
        <v>2578.5</v>
      </c>
      <c r="H1118">
        <f>INDEX('QUANDL MULTPL SP500_DIV_YIELD_M'!$A:$G,MATCH(Calc!$A1118,'QUANDL MULTPL SP500_DIV_YIELD_M'!$A:$A,1),MATCH('QUANDL MULTPL SP500_DIV_YIELD_M'!$E$1,'QUANDL MULTPL SP500_DIV_YIELD_M'!$A$1:$G$1,0))</f>
        <v>1.89</v>
      </c>
      <c r="I1118" s="5">
        <f t="shared" si="102"/>
        <v>1.9676020916070319E-2</v>
      </c>
      <c r="J1118" s="1">
        <f>A1118/24/60/60+DATE(1970,1,1)</f>
        <v>43053.604166666672</v>
      </c>
      <c r="K1118" s="3">
        <f t="shared" si="105"/>
        <v>1</v>
      </c>
      <c r="L1118" s="6">
        <f>(1+Chart!$F$4)^(1/(365/K1118))-1</f>
        <v>6.6592785027408397E-5</v>
      </c>
      <c r="M1118" s="6">
        <f t="shared" si="106"/>
        <v>3.1598405557886622E-5</v>
      </c>
      <c r="N1118" s="6">
        <f t="shared" si="107"/>
        <v>5.3384850370541415E-5</v>
      </c>
      <c r="O1118">
        <f>O1117*(B1118/B1117)</f>
        <v>235.42583733000149</v>
      </c>
      <c r="P1118">
        <f t="shared" si="103"/>
        <v>2017</v>
      </c>
      <c r="Q1118" s="1">
        <f t="shared" si="104"/>
        <v>43053.604166666672</v>
      </c>
      <c r="R1118">
        <f>IF(B1119="",R1117,IF(Q1118&gt;=Chart!$F$2,E1118,0))</f>
        <v>0</v>
      </c>
      <c r="S1118">
        <f>IF(B1119="",S1117,IFERROR(IF(AND(R1118&gt;0,R1117=0),R1118,(1+(B1119/B1118-1)*Calc!$Z$1)*S1117),0))</f>
        <v>0</v>
      </c>
      <c r="T1118">
        <f>IF(B1119="",T1117,IFERROR(IF(AND(R1118&gt;0,R1117=0),R1118,(1+(B1119/B1118-1)*Calc!$Z$1-L1119)*T1117),0))</f>
        <v>0</v>
      </c>
      <c r="U1118">
        <f>IF(B1119="",U1117,IFERROR(IF(AND(R1118&gt;0,R1117=0),R1118,(1+(B1119/B1118-1)*Calc!$Z$1-M1119*2)*U1117),0))</f>
        <v>0</v>
      </c>
      <c r="V1118">
        <f>IF(B1119="",V1117,IFERROR(IF(AND(R1118&gt;0,R1117=0),R1118,(1+(B1119/B1118-1)*Calc!$Z$1-N1119*2)*V1117),0))</f>
        <v>0</v>
      </c>
      <c r="W1118">
        <f>IF(ISNUMBER(C1118),C1118,W1117)</f>
        <v>1.1599999999999999</v>
      </c>
      <c r="Y1118" s="1" t="e">
        <f>IF(AND(Q1118&gt;=Chart!$F$2,Q1118&lt;=Chart!$F$3),Q1118,#N/A)</f>
        <v>#N/A</v>
      </c>
      <c r="Z1118" t="e">
        <f>IF(AND(Q1118&gt;=Chart!$F$2,Q1118&lt;=Chart!$F$3),R1118,#N/A)</f>
        <v>#N/A</v>
      </c>
      <c r="AA1118" t="e">
        <f>IF(AND(Q1118&gt;=Chart!$F$2,Q1118&lt;=Chart!$F$3),S1118,#N/A)</f>
        <v>#N/A</v>
      </c>
      <c r="AB1118" t="e">
        <f>IF(AND(Q1118&gt;=Chart!$F$2,Q1118&lt;=Chart!$F$3),T1118,#N/A)</f>
        <v>#N/A</v>
      </c>
      <c r="AC1118" t="e">
        <f>IF(AND(Q1118&gt;=Chart!$F$2,Q1118&lt;=Chart!$F$3),U1118,#N/A)</f>
        <v>#N/A</v>
      </c>
      <c r="AD1118" t="e">
        <f>IF(AND(Q1118&gt;=Chart!$F$2,Q1118&lt;=Chart!$F$3),V1118,#N/A)</f>
        <v>#N/A</v>
      </c>
      <c r="AE1118" t="e">
        <f>IF(AND(Q1118&gt;=Chart!$F$2,Q1118&lt;=Chart!$F$3),I1118,#N/A)</f>
        <v>#N/A</v>
      </c>
      <c r="AF1118" t="e">
        <f>IF(AND(Q1118&gt;=Chart!$F$2,Q1118&lt;=Chart!$F$3),H1118/100,#N/A)</f>
        <v>#N/A</v>
      </c>
      <c r="AG1118" t="e">
        <f>IF(AND(Q1118&gt;=Chart!$F$2,Q1118&lt;=Chart!$F$3),W1118/100,#N/A)</f>
        <v>#N/A</v>
      </c>
    </row>
    <row r="1119" spans="1:33" x14ac:dyDescent="0.25">
      <c r="A1119">
        <v>1510756200</v>
      </c>
      <c r="B1119">
        <f>INDEX('Daily Data ADJ'!$1:$1048576,MATCH(Calc!$A1119,'Daily Data ADJ'!$A:$A,0),MATCH("SPY, CBOE BZX: Close",'Daily Data ADJ'!$1:$1,0))</f>
        <v>234.24747497999999</v>
      </c>
      <c r="C1119">
        <f>INDEX('Daily Data ADJ'!$1:$1048576,MATCH(Calc!$A1119,'Daily Data ADJ'!$A:$A,0),MATCH("EFFR, FRED: Close",'Daily Data ADJ'!$1:$1,0))</f>
        <v>1.1599999999999999</v>
      </c>
      <c r="D1119" t="str">
        <f>INDEX('Daily Data ADJ'!$1:$1048576,MATCH(Calc!$A1119,'Daily Data ADJ'!$A:$A,1),MATCH("SOFR, FRED: Close",'Daily Data ADJ'!$1:$1,0))</f>
        <v>NaN</v>
      </c>
      <c r="E1119">
        <f>INDEX('Daily Data ADJ'!$1:$1048576,MATCH(Calc!$A1119,'Daily Data ADJ'!$A:$A,0),MATCH("UPRO, CBOE BZX: Close",'Daily Data ADJ'!$1:$1,0))</f>
        <v>20.16059796</v>
      </c>
      <c r="F1119">
        <f>INDEX('Daily Data ADJ'!$1:$1048576,MATCH(Calc!$A1119,'Daily Data ADJ'!$A:$A,0),MATCH("ES1!, CME_MINI: Close",'Daily Data ADJ'!$1:$1,0))</f>
        <v>2565</v>
      </c>
      <c r="G1119">
        <f>INDEX('Daily Data ADJ'!$1:$1048576,MATCH(Calc!$A1119,'Daily Data ADJ'!$A:$A,0),MATCH("ES2!, CME_MINI: Close",'Daily Data ADJ'!$1:$1,0))</f>
        <v>2565.5</v>
      </c>
      <c r="H1119">
        <f>INDEX('QUANDL MULTPL SP500_DIV_YIELD_M'!$A:$G,MATCH(Calc!$A1119,'QUANDL MULTPL SP500_DIV_YIELD_M'!$A:$A,1),MATCH('QUANDL MULTPL SP500_DIV_YIELD_M'!$E$1,'QUANDL MULTPL SP500_DIV_YIELD_M'!$A$1:$G$1,0))</f>
        <v>1.89</v>
      </c>
      <c r="I1119" s="5">
        <f t="shared" si="102"/>
        <v>1.9679955115525422E-2</v>
      </c>
      <c r="J1119" s="1">
        <f>A1119/24/60/60+DATE(1970,1,1)</f>
        <v>43054.604166666672</v>
      </c>
      <c r="K1119" s="3">
        <f t="shared" si="105"/>
        <v>1</v>
      </c>
      <c r="L1119" s="6">
        <f>(1+Chart!$F$4)^(1/(365/K1119))-1</f>
        <v>6.6592785027408397E-5</v>
      </c>
      <c r="M1119" s="6">
        <f t="shared" si="106"/>
        <v>3.1598405557886622E-5</v>
      </c>
      <c r="N1119" s="6">
        <f t="shared" si="107"/>
        <v>5.3395421555135769E-5</v>
      </c>
      <c r="O1119">
        <f>O1118*(B1119/B1118)</f>
        <v>234.24747498000144</v>
      </c>
      <c r="P1119">
        <f t="shared" si="103"/>
        <v>2017</v>
      </c>
      <c r="Q1119" s="1">
        <f t="shared" si="104"/>
        <v>43054.604166666672</v>
      </c>
      <c r="R1119">
        <f>IF(B1120="",R1118,IF(Q1119&gt;=Chart!$F$2,E1119,0))</f>
        <v>0</v>
      </c>
      <c r="S1119">
        <f>IF(B1120="",S1118,IFERROR(IF(AND(R1119&gt;0,R1118=0),R1119,(1+(B1120/B1119-1)*Calc!$Z$1)*S1118),0))</f>
        <v>0</v>
      </c>
      <c r="T1119">
        <f>IF(B1120="",T1118,IFERROR(IF(AND(R1119&gt;0,R1118=0),R1119,(1+(B1120/B1119-1)*Calc!$Z$1-L1120)*T1118),0))</f>
        <v>0</v>
      </c>
      <c r="U1119">
        <f>IF(B1120="",U1118,IFERROR(IF(AND(R1119&gt;0,R1118=0),R1119,(1+(B1120/B1119-1)*Calc!$Z$1-M1120*2)*U1118),0))</f>
        <v>0</v>
      </c>
      <c r="V1119">
        <f>IF(B1120="",V1118,IFERROR(IF(AND(R1119&gt;0,R1118=0),R1119,(1+(B1120/B1119-1)*Calc!$Z$1-N1120*2)*V1118),0))</f>
        <v>0</v>
      </c>
      <c r="W1119">
        <f>IF(ISNUMBER(C1119),C1119,W1118)</f>
        <v>1.1599999999999999</v>
      </c>
      <c r="Y1119" s="1" t="e">
        <f>IF(AND(Q1119&gt;=Chart!$F$2,Q1119&lt;=Chart!$F$3),Q1119,#N/A)</f>
        <v>#N/A</v>
      </c>
      <c r="Z1119" t="e">
        <f>IF(AND(Q1119&gt;=Chart!$F$2,Q1119&lt;=Chart!$F$3),R1119,#N/A)</f>
        <v>#N/A</v>
      </c>
      <c r="AA1119" t="e">
        <f>IF(AND(Q1119&gt;=Chart!$F$2,Q1119&lt;=Chart!$F$3),S1119,#N/A)</f>
        <v>#N/A</v>
      </c>
      <c r="AB1119" t="e">
        <f>IF(AND(Q1119&gt;=Chart!$F$2,Q1119&lt;=Chart!$F$3),T1119,#N/A)</f>
        <v>#N/A</v>
      </c>
      <c r="AC1119" t="e">
        <f>IF(AND(Q1119&gt;=Chart!$F$2,Q1119&lt;=Chart!$F$3),U1119,#N/A)</f>
        <v>#N/A</v>
      </c>
      <c r="AD1119" t="e">
        <f>IF(AND(Q1119&gt;=Chart!$F$2,Q1119&lt;=Chart!$F$3),V1119,#N/A)</f>
        <v>#N/A</v>
      </c>
      <c r="AE1119" t="e">
        <f>IF(AND(Q1119&gt;=Chart!$F$2,Q1119&lt;=Chart!$F$3),I1119,#N/A)</f>
        <v>#N/A</v>
      </c>
      <c r="AF1119" t="e">
        <f>IF(AND(Q1119&gt;=Chart!$F$2,Q1119&lt;=Chart!$F$3),H1119/100,#N/A)</f>
        <v>#N/A</v>
      </c>
      <c r="AG1119" t="e">
        <f>IF(AND(Q1119&gt;=Chart!$F$2,Q1119&lt;=Chart!$F$3),W1119/100,#N/A)</f>
        <v>#N/A</v>
      </c>
    </row>
    <row r="1120" spans="1:33" x14ac:dyDescent="0.25">
      <c r="A1120">
        <v>1510842600</v>
      </c>
      <c r="B1120">
        <f>INDEX('Daily Data ADJ'!$1:$1048576,MATCH(Calc!$A1120,'Daily Data ADJ'!$A:$A,0),MATCH("SPY, CBOE BZX: Close",'Daily Data ADJ'!$1:$1,0))</f>
        <v>236.23881600999999</v>
      </c>
      <c r="C1120">
        <f>INDEX('Daily Data ADJ'!$1:$1048576,MATCH(Calc!$A1120,'Daily Data ADJ'!$A:$A,0),MATCH("EFFR, FRED: Close",'Daily Data ADJ'!$1:$1,0))</f>
        <v>1.1599999999999999</v>
      </c>
      <c r="D1120" t="str">
        <f>INDEX('Daily Data ADJ'!$1:$1048576,MATCH(Calc!$A1120,'Daily Data ADJ'!$A:$A,1),MATCH("SOFR, FRED: Close",'Daily Data ADJ'!$1:$1,0))</f>
        <v>NaN</v>
      </c>
      <c r="E1120">
        <f>INDEX('Daily Data ADJ'!$1:$1048576,MATCH(Calc!$A1120,'Daily Data ADJ'!$A:$A,0),MATCH("UPRO, CBOE BZX: Close",'Daily Data ADJ'!$1:$1,0))</f>
        <v>20.64306624</v>
      </c>
      <c r="F1120">
        <f>INDEX('Daily Data ADJ'!$1:$1048576,MATCH(Calc!$A1120,'Daily Data ADJ'!$A:$A,0),MATCH("ES1!, CME_MINI: Close",'Daily Data ADJ'!$1:$1,0))</f>
        <v>2585</v>
      </c>
      <c r="G1120">
        <f>INDEX('Daily Data ADJ'!$1:$1048576,MATCH(Calc!$A1120,'Daily Data ADJ'!$A:$A,0),MATCH("ES2!, CME_MINI: Close",'Daily Data ADJ'!$1:$1,0))</f>
        <v>2585.75</v>
      </c>
      <c r="H1120">
        <f>INDEX('QUANDL MULTPL SP500_DIV_YIELD_M'!$A:$G,MATCH(Calc!$A1120,'QUANDL MULTPL SP500_DIV_YIELD_M'!$A:$A,1),MATCH('QUANDL MULTPL SP500_DIV_YIELD_M'!$E$1,'QUANDL MULTPL SP500_DIV_YIELD_M'!$A$1:$G$1,0))</f>
        <v>1.89</v>
      </c>
      <c r="I1120" s="5">
        <f t="shared" si="102"/>
        <v>2.0061046755063122E-2</v>
      </c>
      <c r="J1120" s="1">
        <f>A1120/24/60/60+DATE(1970,1,1)</f>
        <v>43055.604166666672</v>
      </c>
      <c r="K1120" s="3">
        <f t="shared" si="105"/>
        <v>1</v>
      </c>
      <c r="L1120" s="6">
        <f>(1+Chart!$F$4)^(1/(365/K1120))-1</f>
        <v>6.6592785027408397E-5</v>
      </c>
      <c r="M1120" s="6">
        <f t="shared" si="106"/>
        <v>3.1598405557886622E-5</v>
      </c>
      <c r="N1120" s="6">
        <f t="shared" si="107"/>
        <v>5.4419221124479833E-5</v>
      </c>
      <c r="O1120">
        <f>O1119*(B1120/B1119)</f>
        <v>236.23881601000147</v>
      </c>
      <c r="P1120">
        <f t="shared" si="103"/>
        <v>2017</v>
      </c>
      <c r="Q1120" s="1">
        <f t="shared" si="104"/>
        <v>43055.604166666672</v>
      </c>
      <c r="R1120">
        <f>IF(B1121="",R1119,IF(Q1120&gt;=Chart!$F$2,E1120,0))</f>
        <v>0</v>
      </c>
      <c r="S1120">
        <f>IF(B1121="",S1119,IFERROR(IF(AND(R1120&gt;0,R1119=0),R1120,(1+(B1121/B1120-1)*Calc!$Z$1)*S1119),0))</f>
        <v>0</v>
      </c>
      <c r="T1120">
        <f>IF(B1121="",T1119,IFERROR(IF(AND(R1120&gt;0,R1119=0),R1120,(1+(B1121/B1120-1)*Calc!$Z$1-L1121)*T1119),0))</f>
        <v>0</v>
      </c>
      <c r="U1120">
        <f>IF(B1121="",U1119,IFERROR(IF(AND(R1120&gt;0,R1119=0),R1120,(1+(B1121/B1120-1)*Calc!$Z$1-M1121*2)*U1119),0))</f>
        <v>0</v>
      </c>
      <c r="V1120">
        <f>IF(B1121="",V1119,IFERROR(IF(AND(R1120&gt;0,R1119=0),R1120,(1+(B1121/B1120-1)*Calc!$Z$1-N1121*2)*V1119),0))</f>
        <v>0</v>
      </c>
      <c r="W1120">
        <f>IF(ISNUMBER(C1120),C1120,W1119)</f>
        <v>1.1599999999999999</v>
      </c>
      <c r="Y1120" s="1" t="e">
        <f>IF(AND(Q1120&gt;=Chart!$F$2,Q1120&lt;=Chart!$F$3),Q1120,#N/A)</f>
        <v>#N/A</v>
      </c>
      <c r="Z1120" t="e">
        <f>IF(AND(Q1120&gt;=Chart!$F$2,Q1120&lt;=Chart!$F$3),R1120,#N/A)</f>
        <v>#N/A</v>
      </c>
      <c r="AA1120" t="e">
        <f>IF(AND(Q1120&gt;=Chart!$F$2,Q1120&lt;=Chart!$F$3),S1120,#N/A)</f>
        <v>#N/A</v>
      </c>
      <c r="AB1120" t="e">
        <f>IF(AND(Q1120&gt;=Chart!$F$2,Q1120&lt;=Chart!$F$3),T1120,#N/A)</f>
        <v>#N/A</v>
      </c>
      <c r="AC1120" t="e">
        <f>IF(AND(Q1120&gt;=Chart!$F$2,Q1120&lt;=Chart!$F$3),U1120,#N/A)</f>
        <v>#N/A</v>
      </c>
      <c r="AD1120" t="e">
        <f>IF(AND(Q1120&gt;=Chart!$F$2,Q1120&lt;=Chart!$F$3),V1120,#N/A)</f>
        <v>#N/A</v>
      </c>
      <c r="AE1120" t="e">
        <f>IF(AND(Q1120&gt;=Chart!$F$2,Q1120&lt;=Chart!$F$3),I1120,#N/A)</f>
        <v>#N/A</v>
      </c>
      <c r="AF1120" t="e">
        <f>IF(AND(Q1120&gt;=Chart!$F$2,Q1120&lt;=Chart!$F$3),H1120/100,#N/A)</f>
        <v>#N/A</v>
      </c>
      <c r="AG1120" t="e">
        <f>IF(AND(Q1120&gt;=Chart!$F$2,Q1120&lt;=Chart!$F$3),W1120/100,#N/A)</f>
        <v>#N/A</v>
      </c>
    </row>
    <row r="1121" spans="1:33" x14ac:dyDescent="0.25">
      <c r="A1121">
        <v>1510929000</v>
      </c>
      <c r="B1121">
        <f>INDEX('Daily Data ADJ'!$1:$1048576,MATCH(Calc!$A1121,'Daily Data ADJ'!$A:$A,0),MATCH("SPY, CBOE BZX: Close",'Daily Data ADJ'!$1:$1,0))</f>
        <v>235.54458703</v>
      </c>
      <c r="C1121">
        <f>INDEX('Daily Data ADJ'!$1:$1048576,MATCH(Calc!$A1121,'Daily Data ADJ'!$A:$A,0),MATCH("EFFR, FRED: Close",'Daily Data ADJ'!$1:$1,0))</f>
        <v>1.1599999999999999</v>
      </c>
      <c r="D1121" t="str">
        <f>INDEX('Daily Data ADJ'!$1:$1048576,MATCH(Calc!$A1121,'Daily Data ADJ'!$A:$A,1),MATCH("SOFR, FRED: Close",'Daily Data ADJ'!$1:$1,0))</f>
        <v>NaN</v>
      </c>
      <c r="E1121">
        <f>INDEX('Daily Data ADJ'!$1:$1048576,MATCH(Calc!$A1121,'Daily Data ADJ'!$A:$A,0),MATCH("UPRO, CBOE BZX: Close",'Daily Data ADJ'!$1:$1,0))</f>
        <v>20.489330370000001</v>
      </c>
      <c r="F1121">
        <f>INDEX('Daily Data ADJ'!$1:$1048576,MATCH(Calc!$A1121,'Daily Data ADJ'!$A:$A,0),MATCH("ES1!, CME_MINI: Close",'Daily Data ADJ'!$1:$1,0))</f>
        <v>2576.25</v>
      </c>
      <c r="G1121">
        <f>INDEX('Daily Data ADJ'!$1:$1048576,MATCH(Calc!$A1121,'Daily Data ADJ'!$A:$A,0),MATCH("ES2!, CME_MINI: Close",'Daily Data ADJ'!$1:$1,0))</f>
        <v>2577</v>
      </c>
      <c r="H1121">
        <f>INDEX('QUANDL MULTPL SP500_DIV_YIELD_M'!$A:$G,MATCH(Calc!$A1121,'QUANDL MULTPL SP500_DIV_YIELD_M'!$A:$A,1),MATCH('QUANDL MULTPL SP500_DIV_YIELD_M'!$E$1,'QUANDL MULTPL SP500_DIV_YIELD_M'!$A$1:$G$1,0))</f>
        <v>1.89</v>
      </c>
      <c r="I1121" s="5">
        <f t="shared" si="102"/>
        <v>2.0064991867226295E-2</v>
      </c>
      <c r="J1121" s="1">
        <f>A1121/24/60/60+DATE(1970,1,1)</f>
        <v>43056.604166666672</v>
      </c>
      <c r="K1121" s="3">
        <f t="shared" si="105"/>
        <v>1</v>
      </c>
      <c r="L1121" s="6">
        <f>(1+Chart!$F$4)^(1/(365/K1121))-1</f>
        <v>6.6592785027408397E-5</v>
      </c>
      <c r="M1121" s="6">
        <f t="shared" si="106"/>
        <v>3.1598405557886622E-5</v>
      </c>
      <c r="N1121" s="6">
        <f t="shared" si="107"/>
        <v>5.442981764103294E-5</v>
      </c>
      <c r="O1121">
        <f>O1120*(B1121/B1120)</f>
        <v>235.54458703000148</v>
      </c>
      <c r="P1121">
        <f t="shared" si="103"/>
        <v>2017</v>
      </c>
      <c r="Q1121" s="1">
        <f t="shared" si="104"/>
        <v>43056.604166666672</v>
      </c>
      <c r="R1121">
        <f>IF(B1122="",R1120,IF(Q1121&gt;=Chart!$F$2,E1121,0))</f>
        <v>0</v>
      </c>
      <c r="S1121">
        <f>IF(B1122="",S1120,IFERROR(IF(AND(R1121&gt;0,R1120=0),R1121,(1+(B1122/B1121-1)*Calc!$Z$1)*S1120),0))</f>
        <v>0</v>
      </c>
      <c r="T1121">
        <f>IF(B1122="",T1120,IFERROR(IF(AND(R1121&gt;0,R1120=0),R1121,(1+(B1122/B1121-1)*Calc!$Z$1-L1122)*T1120),0))</f>
        <v>0</v>
      </c>
      <c r="U1121">
        <f>IF(B1122="",U1120,IFERROR(IF(AND(R1121&gt;0,R1120=0),R1121,(1+(B1122/B1121-1)*Calc!$Z$1-M1122*2)*U1120),0))</f>
        <v>0</v>
      </c>
      <c r="V1121">
        <f>IF(B1122="",V1120,IFERROR(IF(AND(R1121&gt;0,R1120=0),R1121,(1+(B1122/B1121-1)*Calc!$Z$1-N1122*2)*V1120),0))</f>
        <v>0</v>
      </c>
      <c r="W1121">
        <f>IF(ISNUMBER(C1121),C1121,W1120)</f>
        <v>1.1599999999999999</v>
      </c>
      <c r="Y1121" s="1" t="e">
        <f>IF(AND(Q1121&gt;=Chart!$F$2,Q1121&lt;=Chart!$F$3),Q1121,#N/A)</f>
        <v>#N/A</v>
      </c>
      <c r="Z1121" t="e">
        <f>IF(AND(Q1121&gt;=Chart!$F$2,Q1121&lt;=Chart!$F$3),R1121,#N/A)</f>
        <v>#N/A</v>
      </c>
      <c r="AA1121" t="e">
        <f>IF(AND(Q1121&gt;=Chart!$F$2,Q1121&lt;=Chart!$F$3),S1121,#N/A)</f>
        <v>#N/A</v>
      </c>
      <c r="AB1121" t="e">
        <f>IF(AND(Q1121&gt;=Chart!$F$2,Q1121&lt;=Chart!$F$3),T1121,#N/A)</f>
        <v>#N/A</v>
      </c>
      <c r="AC1121" t="e">
        <f>IF(AND(Q1121&gt;=Chart!$F$2,Q1121&lt;=Chart!$F$3),U1121,#N/A)</f>
        <v>#N/A</v>
      </c>
      <c r="AD1121" t="e">
        <f>IF(AND(Q1121&gt;=Chart!$F$2,Q1121&lt;=Chart!$F$3),V1121,#N/A)</f>
        <v>#N/A</v>
      </c>
      <c r="AE1121" t="e">
        <f>IF(AND(Q1121&gt;=Chart!$F$2,Q1121&lt;=Chart!$F$3),I1121,#N/A)</f>
        <v>#N/A</v>
      </c>
      <c r="AF1121" t="e">
        <f>IF(AND(Q1121&gt;=Chart!$F$2,Q1121&lt;=Chart!$F$3),H1121/100,#N/A)</f>
        <v>#N/A</v>
      </c>
      <c r="AG1121" t="e">
        <f>IF(AND(Q1121&gt;=Chart!$F$2,Q1121&lt;=Chart!$F$3),W1121/100,#N/A)</f>
        <v>#N/A</v>
      </c>
    </row>
    <row r="1122" spans="1:33" x14ac:dyDescent="0.25">
      <c r="A1122">
        <v>1511188200</v>
      </c>
      <c r="B1122">
        <f>INDEX('Daily Data ADJ'!$1:$1048576,MATCH(Calc!$A1122,'Daily Data ADJ'!$A:$A,0),MATCH("SPY, CBOE BZX: Close",'Daily Data ADJ'!$1:$1,0))</f>
        <v>235.94650906999999</v>
      </c>
      <c r="C1122">
        <f>INDEX('Daily Data ADJ'!$1:$1048576,MATCH(Calc!$A1122,'Daily Data ADJ'!$A:$A,0),MATCH("EFFR, FRED: Close",'Daily Data ADJ'!$1:$1,0))</f>
        <v>1.1599999999999999</v>
      </c>
      <c r="D1122" t="str">
        <f>INDEX('Daily Data ADJ'!$1:$1048576,MATCH(Calc!$A1122,'Daily Data ADJ'!$A:$A,1),MATCH("SOFR, FRED: Close",'Daily Data ADJ'!$1:$1,0))</f>
        <v>NaN</v>
      </c>
      <c r="E1122">
        <f>INDEX('Daily Data ADJ'!$1:$1048576,MATCH(Calc!$A1122,'Daily Data ADJ'!$A:$A,0),MATCH("UPRO, CBOE BZX: Close",'Daily Data ADJ'!$1:$1,0))</f>
        <v>20.576010719999999</v>
      </c>
      <c r="F1122">
        <f>INDEX('Daily Data ADJ'!$1:$1048576,MATCH(Calc!$A1122,'Daily Data ADJ'!$A:$A,0),MATCH("ES1!, CME_MINI: Close",'Daily Data ADJ'!$1:$1,0))</f>
        <v>2582</v>
      </c>
      <c r="G1122">
        <f>INDEX('Daily Data ADJ'!$1:$1048576,MATCH(Calc!$A1122,'Daily Data ADJ'!$A:$A,0),MATCH("ES2!, CME_MINI: Close",'Daily Data ADJ'!$1:$1,0))</f>
        <v>2583</v>
      </c>
      <c r="H1122">
        <f>INDEX('QUANDL MULTPL SP500_DIV_YIELD_M'!$A:$G,MATCH(Calc!$A1122,'QUANDL MULTPL SP500_DIV_YIELD_M'!$A:$A,1),MATCH('QUANDL MULTPL SP500_DIV_YIELD_M'!$E$1,'QUANDL MULTPL SP500_DIV_YIELD_M'!$A$1:$G$1,0))</f>
        <v>1.89</v>
      </c>
      <c r="I1122" s="5">
        <f t="shared" si="102"/>
        <v>2.0450086901653369E-2</v>
      </c>
      <c r="J1122" s="1">
        <f>A1122/24/60/60+DATE(1970,1,1)</f>
        <v>43059.604166666672</v>
      </c>
      <c r="K1122" s="3">
        <f t="shared" si="105"/>
        <v>3</v>
      </c>
      <c r="L1122" s="6">
        <f>(1+Chart!$F$4)^(1/(365/K1122))-1</f>
        <v>1.9979165917494157E-4</v>
      </c>
      <c r="M1122" s="6">
        <f t="shared" si="106"/>
        <v>9.479821208313588E-5</v>
      </c>
      <c r="N1122" s="6">
        <f t="shared" si="107"/>
        <v>1.6640117166399904E-4</v>
      </c>
      <c r="O1122">
        <f>O1121*(B1122/B1121)</f>
        <v>235.9465090700015</v>
      </c>
      <c r="P1122">
        <f t="shared" si="103"/>
        <v>2017</v>
      </c>
      <c r="Q1122" s="1">
        <f t="shared" si="104"/>
        <v>43059.604166666672</v>
      </c>
      <c r="R1122">
        <f>IF(B1123="",R1121,IF(Q1122&gt;=Chart!$F$2,E1122,0))</f>
        <v>0</v>
      </c>
      <c r="S1122">
        <f>IF(B1123="",S1121,IFERROR(IF(AND(R1122&gt;0,R1121=0),R1122,(1+(B1123/B1122-1)*Calc!$Z$1)*S1121),0))</f>
        <v>0</v>
      </c>
      <c r="T1122">
        <f>IF(B1123="",T1121,IFERROR(IF(AND(R1122&gt;0,R1121=0),R1122,(1+(B1123/B1122-1)*Calc!$Z$1-L1123)*T1121),0))</f>
        <v>0</v>
      </c>
      <c r="U1122">
        <f>IF(B1123="",U1121,IFERROR(IF(AND(R1122&gt;0,R1121=0),R1122,(1+(B1123/B1122-1)*Calc!$Z$1-M1123*2)*U1121),0))</f>
        <v>0</v>
      </c>
      <c r="V1122">
        <f>IF(B1123="",V1121,IFERROR(IF(AND(R1122&gt;0,R1121=0),R1122,(1+(B1123/B1122-1)*Calc!$Z$1-N1123*2)*V1121),0))</f>
        <v>0</v>
      </c>
      <c r="W1122">
        <f>IF(ISNUMBER(C1122),C1122,W1121)</f>
        <v>1.1599999999999999</v>
      </c>
      <c r="Y1122" s="1" t="e">
        <f>IF(AND(Q1122&gt;=Chart!$F$2,Q1122&lt;=Chart!$F$3),Q1122,#N/A)</f>
        <v>#N/A</v>
      </c>
      <c r="Z1122" t="e">
        <f>IF(AND(Q1122&gt;=Chart!$F$2,Q1122&lt;=Chart!$F$3),R1122,#N/A)</f>
        <v>#N/A</v>
      </c>
      <c r="AA1122" t="e">
        <f>IF(AND(Q1122&gt;=Chart!$F$2,Q1122&lt;=Chart!$F$3),S1122,#N/A)</f>
        <v>#N/A</v>
      </c>
      <c r="AB1122" t="e">
        <f>IF(AND(Q1122&gt;=Chart!$F$2,Q1122&lt;=Chart!$F$3),T1122,#N/A)</f>
        <v>#N/A</v>
      </c>
      <c r="AC1122" t="e">
        <f>IF(AND(Q1122&gt;=Chart!$F$2,Q1122&lt;=Chart!$F$3),U1122,#N/A)</f>
        <v>#N/A</v>
      </c>
      <c r="AD1122" t="e">
        <f>IF(AND(Q1122&gt;=Chart!$F$2,Q1122&lt;=Chart!$F$3),V1122,#N/A)</f>
        <v>#N/A</v>
      </c>
      <c r="AE1122" t="e">
        <f>IF(AND(Q1122&gt;=Chart!$F$2,Q1122&lt;=Chart!$F$3),I1122,#N/A)</f>
        <v>#N/A</v>
      </c>
      <c r="AF1122" t="e">
        <f>IF(AND(Q1122&gt;=Chart!$F$2,Q1122&lt;=Chart!$F$3),H1122/100,#N/A)</f>
        <v>#N/A</v>
      </c>
      <c r="AG1122" t="e">
        <f>IF(AND(Q1122&gt;=Chart!$F$2,Q1122&lt;=Chart!$F$3),W1122/100,#N/A)</f>
        <v>#N/A</v>
      </c>
    </row>
    <row r="1123" spans="1:33" x14ac:dyDescent="0.25">
      <c r="A1123">
        <v>1511274600</v>
      </c>
      <c r="B1123">
        <f>INDEX('Daily Data ADJ'!$1:$1048576,MATCH(Calc!$A1123,'Daily Data ADJ'!$A:$A,0),MATCH("SPY, CBOE BZX: Close",'Daily Data ADJ'!$1:$1,0))</f>
        <v>237.49025510999999</v>
      </c>
      <c r="C1123">
        <f>INDEX('Daily Data ADJ'!$1:$1048576,MATCH(Calc!$A1123,'Daily Data ADJ'!$A:$A,0),MATCH("EFFR, FRED: Close",'Daily Data ADJ'!$1:$1,0))</f>
        <v>1.1599999999999999</v>
      </c>
      <c r="D1123" t="str">
        <f>INDEX('Daily Data ADJ'!$1:$1048576,MATCH(Calc!$A1123,'Daily Data ADJ'!$A:$A,1),MATCH("SOFR, FRED: Close",'Daily Data ADJ'!$1:$1,0))</f>
        <v>NaN</v>
      </c>
      <c r="E1123">
        <f>INDEX('Daily Data ADJ'!$1:$1048576,MATCH(Calc!$A1123,'Daily Data ADJ'!$A:$A,0),MATCH("UPRO, CBOE BZX: Close",'Daily Data ADJ'!$1:$1,0))</f>
        <v>20.97506929</v>
      </c>
      <c r="F1123">
        <f>INDEX('Daily Data ADJ'!$1:$1048576,MATCH(Calc!$A1123,'Daily Data ADJ'!$A:$A,0),MATCH("ES1!, CME_MINI: Close",'Daily Data ADJ'!$1:$1,0))</f>
        <v>2596.25</v>
      </c>
      <c r="G1123">
        <f>INDEX('Daily Data ADJ'!$1:$1048576,MATCH(Calc!$A1123,'Daily Data ADJ'!$A:$A,0),MATCH("ES2!, CME_MINI: Close",'Daily Data ADJ'!$1:$1,0))</f>
        <v>2597.5</v>
      </c>
      <c r="H1123">
        <f>INDEX('QUANDL MULTPL SP500_DIV_YIELD_M'!$A:$G,MATCH(Calc!$A1123,'QUANDL MULTPL SP500_DIV_YIELD_M'!$A:$A,1),MATCH('QUANDL MULTPL SP500_DIV_YIELD_M'!$E$1,'QUANDL MULTPL SP500_DIV_YIELD_M'!$A$1:$G$1,0))</f>
        <v>1.89</v>
      </c>
      <c r="I1123" s="5">
        <f t="shared" si="102"/>
        <v>2.0827245887933804E-2</v>
      </c>
      <c r="J1123" s="1">
        <f>A1123/24/60/60+DATE(1970,1,1)</f>
        <v>43060.604166666672</v>
      </c>
      <c r="K1123" s="3">
        <f t="shared" si="105"/>
        <v>1</v>
      </c>
      <c r="L1123" s="6">
        <f>(1+Chart!$F$4)^(1/(365/K1123))-1</f>
        <v>6.6592785027408397E-5</v>
      </c>
      <c r="M1123" s="6">
        <f t="shared" si="106"/>
        <v>3.1598405557886622E-5</v>
      </c>
      <c r="N1123" s="6">
        <f t="shared" si="107"/>
        <v>5.6476454935339149E-5</v>
      </c>
      <c r="O1123">
        <f>O1122*(B1123/B1122)</f>
        <v>237.49025511000153</v>
      </c>
      <c r="P1123">
        <f t="shared" si="103"/>
        <v>2017</v>
      </c>
      <c r="Q1123" s="1">
        <f t="shared" si="104"/>
        <v>43060.604166666672</v>
      </c>
      <c r="R1123">
        <f>IF(B1124="",R1122,IF(Q1123&gt;=Chart!$F$2,E1123,0))</f>
        <v>0</v>
      </c>
      <c r="S1123">
        <f>IF(B1124="",S1122,IFERROR(IF(AND(R1123&gt;0,R1122=0),R1123,(1+(B1124/B1123-1)*Calc!$Z$1)*S1122),0))</f>
        <v>0</v>
      </c>
      <c r="T1123">
        <f>IF(B1124="",T1122,IFERROR(IF(AND(R1123&gt;0,R1122=0),R1123,(1+(B1124/B1123-1)*Calc!$Z$1-L1124)*T1122),0))</f>
        <v>0</v>
      </c>
      <c r="U1123">
        <f>IF(B1124="",U1122,IFERROR(IF(AND(R1123&gt;0,R1122=0),R1123,(1+(B1124/B1123-1)*Calc!$Z$1-M1124*2)*U1122),0))</f>
        <v>0</v>
      </c>
      <c r="V1123">
        <f>IF(B1124="",V1122,IFERROR(IF(AND(R1123&gt;0,R1122=0),R1123,(1+(B1124/B1123-1)*Calc!$Z$1-N1124*2)*V1122),0))</f>
        <v>0</v>
      </c>
      <c r="W1123">
        <f>IF(ISNUMBER(C1123),C1123,W1122)</f>
        <v>1.1599999999999999</v>
      </c>
      <c r="Y1123" s="1" t="e">
        <f>IF(AND(Q1123&gt;=Chart!$F$2,Q1123&lt;=Chart!$F$3),Q1123,#N/A)</f>
        <v>#N/A</v>
      </c>
      <c r="Z1123" t="e">
        <f>IF(AND(Q1123&gt;=Chart!$F$2,Q1123&lt;=Chart!$F$3),R1123,#N/A)</f>
        <v>#N/A</v>
      </c>
      <c r="AA1123" t="e">
        <f>IF(AND(Q1123&gt;=Chart!$F$2,Q1123&lt;=Chart!$F$3),S1123,#N/A)</f>
        <v>#N/A</v>
      </c>
      <c r="AB1123" t="e">
        <f>IF(AND(Q1123&gt;=Chart!$F$2,Q1123&lt;=Chart!$F$3),T1123,#N/A)</f>
        <v>#N/A</v>
      </c>
      <c r="AC1123" t="e">
        <f>IF(AND(Q1123&gt;=Chart!$F$2,Q1123&lt;=Chart!$F$3),U1123,#N/A)</f>
        <v>#N/A</v>
      </c>
      <c r="AD1123" t="e">
        <f>IF(AND(Q1123&gt;=Chart!$F$2,Q1123&lt;=Chart!$F$3),V1123,#N/A)</f>
        <v>#N/A</v>
      </c>
      <c r="AE1123" t="e">
        <f>IF(AND(Q1123&gt;=Chart!$F$2,Q1123&lt;=Chart!$F$3),I1123,#N/A)</f>
        <v>#N/A</v>
      </c>
      <c r="AF1123" t="e">
        <f>IF(AND(Q1123&gt;=Chart!$F$2,Q1123&lt;=Chart!$F$3),H1123/100,#N/A)</f>
        <v>#N/A</v>
      </c>
      <c r="AG1123" t="e">
        <f>IF(AND(Q1123&gt;=Chart!$F$2,Q1123&lt;=Chart!$F$3),W1123/100,#N/A)</f>
        <v>#N/A</v>
      </c>
    </row>
    <row r="1124" spans="1:33" x14ac:dyDescent="0.25">
      <c r="A1124">
        <v>1511361000</v>
      </c>
      <c r="B1124">
        <f>INDEX('Daily Data ADJ'!$1:$1048576,MATCH(Calc!$A1124,'Daily Data ADJ'!$A:$A,0),MATCH("SPY, CBOE BZX: Close",'Daily Data ADJ'!$1:$1,0))</f>
        <v>237.28015948999999</v>
      </c>
      <c r="C1124">
        <f>INDEX('Daily Data ADJ'!$1:$1048576,MATCH(Calc!$A1124,'Daily Data ADJ'!$A:$A,0),MATCH("EFFR, FRED: Close",'Daily Data ADJ'!$1:$1,0))</f>
        <v>1.1599999999999999</v>
      </c>
      <c r="D1124" t="str">
        <f>INDEX('Daily Data ADJ'!$1:$1048576,MATCH(Calc!$A1124,'Daily Data ADJ'!$A:$A,1),MATCH("SOFR, FRED: Close",'Daily Data ADJ'!$1:$1,0))</f>
        <v>NaN</v>
      </c>
      <c r="E1124">
        <f>INDEX('Daily Data ADJ'!$1:$1048576,MATCH(Calc!$A1124,'Daily Data ADJ'!$A:$A,0),MATCH("UPRO, CBOE BZX: Close",'Daily Data ADJ'!$1:$1,0))</f>
        <v>20.91292022</v>
      </c>
      <c r="F1124">
        <f>INDEX('Daily Data ADJ'!$1:$1048576,MATCH(Calc!$A1124,'Daily Data ADJ'!$A:$A,0),MATCH("ES1!, CME_MINI: Close",'Daily Data ADJ'!$1:$1,0))</f>
        <v>2594.5</v>
      </c>
      <c r="G1124">
        <f>INDEX('Daily Data ADJ'!$1:$1048576,MATCH(Calc!$A1124,'Daily Data ADJ'!$A:$A,0),MATCH("ES2!, CME_MINI: Close",'Daily Data ADJ'!$1:$1,0))</f>
        <v>2595.75</v>
      </c>
      <c r="H1124">
        <f>INDEX('QUANDL MULTPL SP500_DIV_YIELD_M'!$A:$G,MATCH(Calc!$A1124,'QUANDL MULTPL SP500_DIV_YIELD_M'!$A:$A,1),MATCH('QUANDL MULTPL SP500_DIV_YIELD_M'!$E$1,'QUANDL MULTPL SP500_DIV_YIELD_M'!$A$1:$G$1,0))</f>
        <v>1.89</v>
      </c>
      <c r="I1124" s="5">
        <f t="shared" si="102"/>
        <v>2.0828546761891914E-2</v>
      </c>
      <c r="J1124" s="1">
        <f>A1124/24/60/60+DATE(1970,1,1)</f>
        <v>43061.604166666672</v>
      </c>
      <c r="K1124" s="3">
        <f t="shared" si="105"/>
        <v>1</v>
      </c>
      <c r="L1124" s="6">
        <f>(1+Chart!$F$4)^(1/(365/K1124))-1</f>
        <v>6.6592785027408397E-5</v>
      </c>
      <c r="M1124" s="6">
        <f t="shared" si="106"/>
        <v>3.1598405557886622E-5</v>
      </c>
      <c r="N1124" s="6">
        <f t="shared" si="107"/>
        <v>5.6479946453746877E-5</v>
      </c>
      <c r="O1124">
        <f>O1123*(B1124/B1123)</f>
        <v>237.28015949000152</v>
      </c>
      <c r="P1124">
        <f t="shared" si="103"/>
        <v>2017</v>
      </c>
      <c r="Q1124" s="1">
        <f t="shared" si="104"/>
        <v>43061.604166666672</v>
      </c>
      <c r="R1124">
        <f>IF(B1125="",R1123,IF(Q1124&gt;=Chart!$F$2,E1124,0))</f>
        <v>0</v>
      </c>
      <c r="S1124">
        <f>IF(B1125="",S1123,IFERROR(IF(AND(R1124&gt;0,R1123=0),R1124,(1+(B1125/B1124-1)*Calc!$Z$1)*S1123),0))</f>
        <v>0</v>
      </c>
      <c r="T1124">
        <f>IF(B1125="",T1123,IFERROR(IF(AND(R1124&gt;0,R1123=0),R1124,(1+(B1125/B1124-1)*Calc!$Z$1-L1125)*T1123),0))</f>
        <v>0</v>
      </c>
      <c r="U1124">
        <f>IF(B1125="",U1123,IFERROR(IF(AND(R1124&gt;0,R1123=0),R1124,(1+(B1125/B1124-1)*Calc!$Z$1-M1125*2)*U1123),0))</f>
        <v>0</v>
      </c>
      <c r="V1124">
        <f>IF(B1125="",V1123,IFERROR(IF(AND(R1124&gt;0,R1123=0),R1124,(1+(B1125/B1124-1)*Calc!$Z$1-N1125*2)*V1123),0))</f>
        <v>0</v>
      </c>
      <c r="W1124">
        <f>IF(ISNUMBER(C1124),C1124,W1123)</f>
        <v>1.1599999999999999</v>
      </c>
      <c r="Y1124" s="1" t="e">
        <f>IF(AND(Q1124&gt;=Chart!$F$2,Q1124&lt;=Chart!$F$3),Q1124,#N/A)</f>
        <v>#N/A</v>
      </c>
      <c r="Z1124" t="e">
        <f>IF(AND(Q1124&gt;=Chart!$F$2,Q1124&lt;=Chart!$F$3),R1124,#N/A)</f>
        <v>#N/A</v>
      </c>
      <c r="AA1124" t="e">
        <f>IF(AND(Q1124&gt;=Chart!$F$2,Q1124&lt;=Chart!$F$3),S1124,#N/A)</f>
        <v>#N/A</v>
      </c>
      <c r="AB1124" t="e">
        <f>IF(AND(Q1124&gt;=Chart!$F$2,Q1124&lt;=Chart!$F$3),T1124,#N/A)</f>
        <v>#N/A</v>
      </c>
      <c r="AC1124" t="e">
        <f>IF(AND(Q1124&gt;=Chart!$F$2,Q1124&lt;=Chart!$F$3),U1124,#N/A)</f>
        <v>#N/A</v>
      </c>
      <c r="AD1124" t="e">
        <f>IF(AND(Q1124&gt;=Chart!$F$2,Q1124&lt;=Chart!$F$3),V1124,#N/A)</f>
        <v>#N/A</v>
      </c>
      <c r="AE1124" t="e">
        <f>IF(AND(Q1124&gt;=Chart!$F$2,Q1124&lt;=Chart!$F$3),I1124,#N/A)</f>
        <v>#N/A</v>
      </c>
      <c r="AF1124" t="e">
        <f>IF(AND(Q1124&gt;=Chart!$F$2,Q1124&lt;=Chart!$F$3),H1124/100,#N/A)</f>
        <v>#N/A</v>
      </c>
      <c r="AG1124" t="e">
        <f>IF(AND(Q1124&gt;=Chart!$F$2,Q1124&lt;=Chart!$F$3),W1124/100,#N/A)</f>
        <v>#N/A</v>
      </c>
    </row>
    <row r="1125" spans="1:33" x14ac:dyDescent="0.25">
      <c r="A1125">
        <v>1511533800</v>
      </c>
      <c r="B1125">
        <f>INDEX('Daily Data ADJ'!$1:$1048576,MATCH(Calc!$A1125,'Daily Data ADJ'!$A:$A,0),MATCH("SPY, CBOE BZX: Close",'Daily Data ADJ'!$1:$1,0))</f>
        <v>237.82823500999999</v>
      </c>
      <c r="C1125">
        <f>INDEX('Daily Data ADJ'!$1:$1048576,MATCH(Calc!$A1125,'Daily Data ADJ'!$A:$A,0),MATCH("EFFR, FRED: Close",'Daily Data ADJ'!$1:$1,0))</f>
        <v>1.1599999999999999</v>
      </c>
      <c r="D1125" t="str">
        <f>INDEX('Daily Data ADJ'!$1:$1048576,MATCH(Calc!$A1125,'Daily Data ADJ'!$A:$A,1),MATCH("SOFR, FRED: Close",'Daily Data ADJ'!$1:$1,0))</f>
        <v>NaN</v>
      </c>
      <c r="E1125">
        <f>INDEX('Daily Data ADJ'!$1:$1048576,MATCH(Calc!$A1125,'Daily Data ADJ'!$A:$A,0),MATCH("UPRO, CBOE BZX: Close",'Daily Data ADJ'!$1:$1,0))</f>
        <v>21.047030280000001</v>
      </c>
      <c r="F1125">
        <f>INDEX('Daily Data ADJ'!$1:$1048576,MATCH(Calc!$A1125,'Daily Data ADJ'!$A:$A,0),MATCH("ES1!, CME_MINI: Close",'Daily Data ADJ'!$1:$1,0))</f>
        <v>2601</v>
      </c>
      <c r="G1125">
        <f>INDEX('Daily Data ADJ'!$1:$1048576,MATCH(Calc!$A1125,'Daily Data ADJ'!$A:$A,0),MATCH("ES2!, CME_MINI: Close",'Daily Data ADJ'!$1:$1,0))</f>
        <v>2602</v>
      </c>
      <c r="H1125">
        <f>INDEX('QUANDL MULTPL SP500_DIV_YIELD_M'!$A:$G,MATCH(Calc!$A1125,'QUANDL MULTPL SP500_DIV_YIELD_M'!$A:$A,1),MATCH('QUANDL MULTPL SP500_DIV_YIELD_M'!$E$1,'QUANDL MULTPL SP500_DIV_YIELD_M'!$A$1:$G$1,0))</f>
        <v>1.89</v>
      </c>
      <c r="I1125" s="5">
        <f t="shared" si="102"/>
        <v>2.0438757168932037E-2</v>
      </c>
      <c r="J1125" s="1">
        <f>A1125/24/60/60+DATE(1970,1,1)</f>
        <v>43063.604166666672</v>
      </c>
      <c r="K1125" s="3">
        <f t="shared" si="105"/>
        <v>2</v>
      </c>
      <c r="L1125" s="6">
        <f>(1+Chart!$F$4)^(1/(365/K1125))-1</f>
        <v>1.3319000465394915E-4</v>
      </c>
      <c r="M1125" s="6">
        <f t="shared" si="106"/>
        <v>6.3197809575088471E-5</v>
      </c>
      <c r="N1125" s="6">
        <f t="shared" si="107"/>
        <v>1.1087019437794332E-4</v>
      </c>
      <c r="O1125">
        <f>O1124*(B1125/B1124)</f>
        <v>237.82823501000149</v>
      </c>
      <c r="P1125">
        <f t="shared" si="103"/>
        <v>2017</v>
      </c>
      <c r="Q1125" s="1">
        <f t="shared" si="104"/>
        <v>43063.604166666672</v>
      </c>
      <c r="R1125">
        <f>IF(B1126="",R1124,IF(Q1125&gt;=Chart!$F$2,E1125,0))</f>
        <v>0</v>
      </c>
      <c r="S1125">
        <f>IF(B1126="",S1124,IFERROR(IF(AND(R1125&gt;0,R1124=0),R1125,(1+(B1126/B1125-1)*Calc!$Z$1)*S1124),0))</f>
        <v>0</v>
      </c>
      <c r="T1125">
        <f>IF(B1126="",T1124,IFERROR(IF(AND(R1125&gt;0,R1124=0),R1125,(1+(B1126/B1125-1)*Calc!$Z$1-L1126)*T1124),0))</f>
        <v>0</v>
      </c>
      <c r="U1125">
        <f>IF(B1126="",U1124,IFERROR(IF(AND(R1125&gt;0,R1124=0),R1125,(1+(B1126/B1125-1)*Calc!$Z$1-M1126*2)*U1124),0))</f>
        <v>0</v>
      </c>
      <c r="V1125">
        <f>IF(B1126="",V1124,IFERROR(IF(AND(R1125&gt;0,R1124=0),R1125,(1+(B1126/B1125-1)*Calc!$Z$1-N1126*2)*V1124),0))</f>
        <v>0</v>
      </c>
      <c r="W1125">
        <f>IF(ISNUMBER(C1125),C1125,W1124)</f>
        <v>1.1599999999999999</v>
      </c>
      <c r="Y1125" s="1" t="e">
        <f>IF(AND(Q1125&gt;=Chart!$F$2,Q1125&lt;=Chart!$F$3),Q1125,#N/A)</f>
        <v>#N/A</v>
      </c>
      <c r="Z1125" t="e">
        <f>IF(AND(Q1125&gt;=Chart!$F$2,Q1125&lt;=Chart!$F$3),R1125,#N/A)</f>
        <v>#N/A</v>
      </c>
      <c r="AA1125" t="e">
        <f>IF(AND(Q1125&gt;=Chart!$F$2,Q1125&lt;=Chart!$F$3),S1125,#N/A)</f>
        <v>#N/A</v>
      </c>
      <c r="AB1125" t="e">
        <f>IF(AND(Q1125&gt;=Chart!$F$2,Q1125&lt;=Chart!$F$3),T1125,#N/A)</f>
        <v>#N/A</v>
      </c>
      <c r="AC1125" t="e">
        <f>IF(AND(Q1125&gt;=Chart!$F$2,Q1125&lt;=Chart!$F$3),U1125,#N/A)</f>
        <v>#N/A</v>
      </c>
      <c r="AD1125" t="e">
        <f>IF(AND(Q1125&gt;=Chart!$F$2,Q1125&lt;=Chart!$F$3),V1125,#N/A)</f>
        <v>#N/A</v>
      </c>
      <c r="AE1125" t="e">
        <f>IF(AND(Q1125&gt;=Chart!$F$2,Q1125&lt;=Chart!$F$3),I1125,#N/A)</f>
        <v>#N/A</v>
      </c>
      <c r="AF1125" t="e">
        <f>IF(AND(Q1125&gt;=Chart!$F$2,Q1125&lt;=Chart!$F$3),H1125/100,#N/A)</f>
        <v>#N/A</v>
      </c>
      <c r="AG1125" t="e">
        <f>IF(AND(Q1125&gt;=Chart!$F$2,Q1125&lt;=Chart!$F$3),W1125/100,#N/A)</f>
        <v>#N/A</v>
      </c>
    </row>
    <row r="1126" spans="1:33" x14ac:dyDescent="0.25">
      <c r="A1126">
        <v>1511793000</v>
      </c>
      <c r="B1126">
        <f>INDEX('Daily Data ADJ'!$1:$1048576,MATCH(Calc!$A1126,'Daily Data ADJ'!$A:$A,0),MATCH("SPY, CBOE BZX: Close",'Daily Data ADJ'!$1:$1,0))</f>
        <v>237.70948530999999</v>
      </c>
      <c r="C1126">
        <f>INDEX('Daily Data ADJ'!$1:$1048576,MATCH(Calc!$A1126,'Daily Data ADJ'!$A:$A,0),MATCH("EFFR, FRED: Close",'Daily Data ADJ'!$1:$1,0))</f>
        <v>1.1599999999999999</v>
      </c>
      <c r="D1126" t="str">
        <f>INDEX('Daily Data ADJ'!$1:$1048576,MATCH(Calc!$A1126,'Daily Data ADJ'!$A:$A,1),MATCH("SOFR, FRED: Close",'Daily Data ADJ'!$1:$1,0))</f>
        <v>NaN</v>
      </c>
      <c r="E1126">
        <f>INDEX('Daily Data ADJ'!$1:$1048576,MATCH(Calc!$A1126,'Daily Data ADJ'!$A:$A,0),MATCH("UPRO, CBOE BZX: Close",'Daily Data ADJ'!$1:$1,0))</f>
        <v>21.03394673</v>
      </c>
      <c r="F1126">
        <f>INDEX('Daily Data ADJ'!$1:$1048576,MATCH(Calc!$A1126,'Daily Data ADJ'!$A:$A,0),MATCH("ES1!, CME_MINI: Close",'Daily Data ADJ'!$1:$1,0))</f>
        <v>2601.75</v>
      </c>
      <c r="G1126">
        <f>INDEX('Daily Data ADJ'!$1:$1048576,MATCH(Calc!$A1126,'Daily Data ADJ'!$A:$A,0),MATCH("ES2!, CME_MINI: Close",'Daily Data ADJ'!$1:$1,0))</f>
        <v>2603.25</v>
      </c>
      <c r="H1126">
        <f>INDEX('QUANDL MULTPL SP500_DIV_YIELD_M'!$A:$G,MATCH(Calc!$A1126,'QUANDL MULTPL SP500_DIV_YIELD_M'!$A:$A,1),MATCH('QUANDL MULTPL SP500_DIV_YIELD_M'!$E$1,'QUANDL MULTPL SP500_DIV_YIELD_M'!$A$1:$G$1,0))</f>
        <v>1.89</v>
      </c>
      <c r="I1126" s="5">
        <f t="shared" si="102"/>
        <v>2.1208135220472796E-2</v>
      </c>
      <c r="J1126" s="1">
        <f>A1126/24/60/60+DATE(1970,1,1)</f>
        <v>43066.604166666672</v>
      </c>
      <c r="K1126" s="3">
        <f t="shared" si="105"/>
        <v>3</v>
      </c>
      <c r="L1126" s="6">
        <f>(1+Chart!$F$4)^(1/(365/K1126))-1</f>
        <v>1.9979165917494157E-4</v>
      </c>
      <c r="M1126" s="6">
        <f t="shared" si="106"/>
        <v>9.479821208313588E-5</v>
      </c>
      <c r="N1126" s="6">
        <f t="shared" si="107"/>
        <v>1.7250561180115476E-4</v>
      </c>
      <c r="O1126">
        <f>O1125*(B1126/B1125)</f>
        <v>237.7094853100015</v>
      </c>
      <c r="P1126">
        <f t="shared" si="103"/>
        <v>2017</v>
      </c>
      <c r="Q1126" s="1">
        <f t="shared" si="104"/>
        <v>43066.604166666672</v>
      </c>
      <c r="R1126">
        <f>IF(B1127="",R1125,IF(Q1126&gt;=Chart!$F$2,E1126,0))</f>
        <v>0</v>
      </c>
      <c r="S1126">
        <f>IF(B1127="",S1125,IFERROR(IF(AND(R1126&gt;0,R1125=0),R1126,(1+(B1127/B1126-1)*Calc!$Z$1)*S1125),0))</f>
        <v>0</v>
      </c>
      <c r="T1126">
        <f>IF(B1127="",T1125,IFERROR(IF(AND(R1126&gt;0,R1125=0),R1126,(1+(B1127/B1126-1)*Calc!$Z$1-L1127)*T1125),0))</f>
        <v>0</v>
      </c>
      <c r="U1126">
        <f>IF(B1127="",U1125,IFERROR(IF(AND(R1126&gt;0,R1125=0),R1126,(1+(B1127/B1126-1)*Calc!$Z$1-M1127*2)*U1125),0))</f>
        <v>0</v>
      </c>
      <c r="V1126">
        <f>IF(B1127="",V1125,IFERROR(IF(AND(R1126&gt;0,R1125=0),R1126,(1+(B1127/B1126-1)*Calc!$Z$1-N1127*2)*V1125),0))</f>
        <v>0</v>
      </c>
      <c r="W1126">
        <f>IF(ISNUMBER(C1126),C1126,W1125)</f>
        <v>1.1599999999999999</v>
      </c>
      <c r="Y1126" s="1" t="e">
        <f>IF(AND(Q1126&gt;=Chart!$F$2,Q1126&lt;=Chart!$F$3),Q1126,#N/A)</f>
        <v>#N/A</v>
      </c>
      <c r="Z1126" t="e">
        <f>IF(AND(Q1126&gt;=Chart!$F$2,Q1126&lt;=Chart!$F$3),R1126,#N/A)</f>
        <v>#N/A</v>
      </c>
      <c r="AA1126" t="e">
        <f>IF(AND(Q1126&gt;=Chart!$F$2,Q1126&lt;=Chart!$F$3),S1126,#N/A)</f>
        <v>#N/A</v>
      </c>
      <c r="AB1126" t="e">
        <f>IF(AND(Q1126&gt;=Chart!$F$2,Q1126&lt;=Chart!$F$3),T1126,#N/A)</f>
        <v>#N/A</v>
      </c>
      <c r="AC1126" t="e">
        <f>IF(AND(Q1126&gt;=Chart!$F$2,Q1126&lt;=Chart!$F$3),U1126,#N/A)</f>
        <v>#N/A</v>
      </c>
      <c r="AD1126" t="e">
        <f>IF(AND(Q1126&gt;=Chart!$F$2,Q1126&lt;=Chart!$F$3),V1126,#N/A)</f>
        <v>#N/A</v>
      </c>
      <c r="AE1126" t="e">
        <f>IF(AND(Q1126&gt;=Chart!$F$2,Q1126&lt;=Chart!$F$3),I1126,#N/A)</f>
        <v>#N/A</v>
      </c>
      <c r="AF1126" t="e">
        <f>IF(AND(Q1126&gt;=Chart!$F$2,Q1126&lt;=Chart!$F$3),H1126/100,#N/A)</f>
        <v>#N/A</v>
      </c>
      <c r="AG1126" t="e">
        <f>IF(AND(Q1126&gt;=Chart!$F$2,Q1126&lt;=Chart!$F$3),W1126/100,#N/A)</f>
        <v>#N/A</v>
      </c>
    </row>
    <row r="1127" spans="1:33" x14ac:dyDescent="0.25">
      <c r="A1127">
        <v>1511879400</v>
      </c>
      <c r="B1127">
        <f>INDEX('Daily Data ADJ'!$1:$1048576,MATCH(Calc!$A1127,'Daily Data ADJ'!$A:$A,0),MATCH("SPY, CBOE BZX: Close",'Daily Data ADJ'!$1:$1,0))</f>
        <v>240.12101758</v>
      </c>
      <c r="C1127">
        <f>INDEX('Daily Data ADJ'!$1:$1048576,MATCH(Calc!$A1127,'Daily Data ADJ'!$A:$A,0),MATCH("EFFR, FRED: Close",'Daily Data ADJ'!$1:$1,0))</f>
        <v>1.1599999999999999</v>
      </c>
      <c r="D1127" t="str">
        <f>INDEX('Daily Data ADJ'!$1:$1048576,MATCH(Calc!$A1127,'Daily Data ADJ'!$A:$A,1),MATCH("SOFR, FRED: Close",'Daily Data ADJ'!$1:$1,0))</f>
        <v>NaN</v>
      </c>
      <c r="E1127">
        <f>INDEX('Daily Data ADJ'!$1:$1048576,MATCH(Calc!$A1127,'Daily Data ADJ'!$A:$A,0),MATCH("UPRO, CBOE BZX: Close",'Daily Data ADJ'!$1:$1,0))</f>
        <v>21.657065379999999</v>
      </c>
      <c r="F1127">
        <f>INDEX('Daily Data ADJ'!$1:$1048576,MATCH(Calc!$A1127,'Daily Data ADJ'!$A:$A,0),MATCH("ES1!, CME_MINI: Close",'Daily Data ADJ'!$1:$1,0))</f>
        <v>2626</v>
      </c>
      <c r="G1127">
        <f>INDEX('Daily Data ADJ'!$1:$1048576,MATCH(Calc!$A1127,'Daily Data ADJ'!$A:$A,0),MATCH("ES2!, CME_MINI: Close",'Daily Data ADJ'!$1:$1,0))</f>
        <v>2627.5</v>
      </c>
      <c r="H1127">
        <f>INDEX('QUANDL MULTPL SP500_DIV_YIELD_M'!$A:$G,MATCH(Calc!$A1127,'QUANDL MULTPL SP500_DIV_YIELD_M'!$A:$A,1),MATCH('QUANDL MULTPL SP500_DIV_YIELD_M'!$E$1,'QUANDL MULTPL SP500_DIV_YIELD_M'!$A$1:$G$1,0))</f>
        <v>1.89</v>
      </c>
      <c r="I1127" s="5">
        <f t="shared" si="102"/>
        <v>2.1186802306426861E-2</v>
      </c>
      <c r="J1127" s="1">
        <f>A1127/24/60/60+DATE(1970,1,1)</f>
        <v>43067.604166666672</v>
      </c>
      <c r="K1127" s="3">
        <f t="shared" si="105"/>
        <v>1</v>
      </c>
      <c r="L1127" s="6">
        <f>(1+Chart!$F$4)^(1/(365/K1127))-1</f>
        <v>6.6592785027408397E-5</v>
      </c>
      <c r="M1127" s="6">
        <f t="shared" si="106"/>
        <v>3.1598405557886622E-5</v>
      </c>
      <c r="N1127" s="6">
        <f t="shared" si="107"/>
        <v>5.7441328020768623E-5</v>
      </c>
      <c r="O1127">
        <f>O1126*(B1127/B1126)</f>
        <v>240.12101758000151</v>
      </c>
      <c r="P1127">
        <f t="shared" si="103"/>
        <v>2017</v>
      </c>
      <c r="Q1127" s="1">
        <f t="shared" si="104"/>
        <v>43067.604166666672</v>
      </c>
      <c r="R1127">
        <f>IF(B1128="",R1126,IF(Q1127&gt;=Chart!$F$2,E1127,0))</f>
        <v>0</v>
      </c>
      <c r="S1127">
        <f>IF(B1128="",S1126,IFERROR(IF(AND(R1127&gt;0,R1126=0),R1127,(1+(B1128/B1127-1)*Calc!$Z$1)*S1126),0))</f>
        <v>0</v>
      </c>
      <c r="T1127">
        <f>IF(B1128="",T1126,IFERROR(IF(AND(R1127&gt;0,R1126=0),R1127,(1+(B1128/B1127-1)*Calc!$Z$1-L1128)*T1126),0))</f>
        <v>0</v>
      </c>
      <c r="U1127">
        <f>IF(B1128="",U1126,IFERROR(IF(AND(R1127&gt;0,R1126=0),R1127,(1+(B1128/B1127-1)*Calc!$Z$1-M1128*2)*U1126),0))</f>
        <v>0</v>
      </c>
      <c r="V1127">
        <f>IF(B1128="",V1126,IFERROR(IF(AND(R1127&gt;0,R1126=0),R1127,(1+(B1128/B1127-1)*Calc!$Z$1-N1128*2)*V1126),0))</f>
        <v>0</v>
      </c>
      <c r="W1127">
        <f>IF(ISNUMBER(C1127),C1127,W1126)</f>
        <v>1.1599999999999999</v>
      </c>
      <c r="Y1127" s="1" t="e">
        <f>IF(AND(Q1127&gt;=Chart!$F$2,Q1127&lt;=Chart!$F$3),Q1127,#N/A)</f>
        <v>#N/A</v>
      </c>
      <c r="Z1127" t="e">
        <f>IF(AND(Q1127&gt;=Chart!$F$2,Q1127&lt;=Chart!$F$3),R1127,#N/A)</f>
        <v>#N/A</v>
      </c>
      <c r="AA1127" t="e">
        <f>IF(AND(Q1127&gt;=Chart!$F$2,Q1127&lt;=Chart!$F$3),S1127,#N/A)</f>
        <v>#N/A</v>
      </c>
      <c r="AB1127" t="e">
        <f>IF(AND(Q1127&gt;=Chart!$F$2,Q1127&lt;=Chart!$F$3),T1127,#N/A)</f>
        <v>#N/A</v>
      </c>
      <c r="AC1127" t="e">
        <f>IF(AND(Q1127&gt;=Chart!$F$2,Q1127&lt;=Chart!$F$3),U1127,#N/A)</f>
        <v>#N/A</v>
      </c>
      <c r="AD1127" t="e">
        <f>IF(AND(Q1127&gt;=Chart!$F$2,Q1127&lt;=Chart!$F$3),V1127,#N/A)</f>
        <v>#N/A</v>
      </c>
      <c r="AE1127" t="e">
        <f>IF(AND(Q1127&gt;=Chart!$F$2,Q1127&lt;=Chart!$F$3),I1127,#N/A)</f>
        <v>#N/A</v>
      </c>
      <c r="AF1127" t="e">
        <f>IF(AND(Q1127&gt;=Chart!$F$2,Q1127&lt;=Chart!$F$3),H1127/100,#N/A)</f>
        <v>#N/A</v>
      </c>
      <c r="AG1127" t="e">
        <f>IF(AND(Q1127&gt;=Chart!$F$2,Q1127&lt;=Chart!$F$3),W1127/100,#N/A)</f>
        <v>#N/A</v>
      </c>
    </row>
    <row r="1128" spans="1:33" x14ac:dyDescent="0.25">
      <c r="A1128">
        <v>1511965800</v>
      </c>
      <c r="B1128">
        <f>INDEX('Daily Data ADJ'!$1:$1048576,MATCH(Calc!$A1128,'Daily Data ADJ'!$A:$A,0),MATCH("SPY, CBOE BZX: Close",'Daily Data ADJ'!$1:$1,0))</f>
        <v>239.97486411</v>
      </c>
      <c r="C1128">
        <f>INDEX('Daily Data ADJ'!$1:$1048576,MATCH(Calc!$A1128,'Daily Data ADJ'!$A:$A,0),MATCH("EFFR, FRED: Close",'Daily Data ADJ'!$1:$1,0))</f>
        <v>1.1599999999999999</v>
      </c>
      <c r="D1128" t="str">
        <f>INDEX('Daily Data ADJ'!$1:$1048576,MATCH(Calc!$A1128,'Daily Data ADJ'!$A:$A,1),MATCH("SOFR, FRED: Close",'Daily Data ADJ'!$1:$1,0))</f>
        <v>NaN</v>
      </c>
      <c r="E1128">
        <f>INDEX('Daily Data ADJ'!$1:$1048576,MATCH(Calc!$A1128,'Daily Data ADJ'!$A:$A,0),MATCH("UPRO, CBOE BZX: Close",'Daily Data ADJ'!$1:$1,0))</f>
        <v>21.61781375</v>
      </c>
      <c r="F1128">
        <f>INDEX('Daily Data ADJ'!$1:$1048576,MATCH(Calc!$A1128,'Daily Data ADJ'!$A:$A,0),MATCH("ES1!, CME_MINI: Close",'Daily Data ADJ'!$1:$1,0))</f>
        <v>2625</v>
      </c>
      <c r="G1128">
        <f>INDEX('Daily Data ADJ'!$1:$1048576,MATCH(Calc!$A1128,'Daily Data ADJ'!$A:$A,0),MATCH("ES2!, CME_MINI: Close",'Daily Data ADJ'!$1:$1,0))</f>
        <v>2627</v>
      </c>
      <c r="H1128">
        <f>INDEX('QUANDL MULTPL SP500_DIV_YIELD_M'!$A:$G,MATCH(Calc!$A1128,'QUANDL MULTPL SP500_DIV_YIELD_M'!$A:$A,1),MATCH('QUANDL MULTPL SP500_DIV_YIELD_M'!$E$1,'QUANDL MULTPL SP500_DIV_YIELD_M'!$A$1:$G$1,0))</f>
        <v>1.89</v>
      </c>
      <c r="I1128" s="5">
        <f t="shared" si="102"/>
        <v>2.1951103810292721E-2</v>
      </c>
      <c r="J1128" s="1">
        <f>A1128/24/60/60+DATE(1970,1,1)</f>
        <v>43068.604166666672</v>
      </c>
      <c r="K1128" s="3">
        <f t="shared" si="105"/>
        <v>1</v>
      </c>
      <c r="L1128" s="6">
        <f>(1+Chart!$F$4)^(1/(365/K1128))-1</f>
        <v>6.6592785027408397E-5</v>
      </c>
      <c r="M1128" s="6">
        <f t="shared" si="106"/>
        <v>3.1598405557886622E-5</v>
      </c>
      <c r="N1128" s="6">
        <f t="shared" si="107"/>
        <v>5.9491213387108388E-5</v>
      </c>
      <c r="O1128">
        <f>O1127*(B1128/B1127)</f>
        <v>239.9748641100015</v>
      </c>
      <c r="P1128">
        <f t="shared" si="103"/>
        <v>2017</v>
      </c>
      <c r="Q1128" s="1">
        <f t="shared" si="104"/>
        <v>43068.604166666672</v>
      </c>
      <c r="R1128">
        <f>IF(B1129="",R1127,IF(Q1128&gt;=Chart!$F$2,E1128,0))</f>
        <v>0</v>
      </c>
      <c r="S1128">
        <f>IF(B1129="",S1127,IFERROR(IF(AND(R1128&gt;0,R1127=0),R1128,(1+(B1129/B1128-1)*Calc!$Z$1)*S1127),0))</f>
        <v>0</v>
      </c>
      <c r="T1128">
        <f>IF(B1129="",T1127,IFERROR(IF(AND(R1128&gt;0,R1127=0),R1128,(1+(B1129/B1128-1)*Calc!$Z$1-L1129)*T1127),0))</f>
        <v>0</v>
      </c>
      <c r="U1128">
        <f>IF(B1129="",U1127,IFERROR(IF(AND(R1128&gt;0,R1127=0),R1128,(1+(B1129/B1128-1)*Calc!$Z$1-M1129*2)*U1127),0))</f>
        <v>0</v>
      </c>
      <c r="V1128">
        <f>IF(B1129="",V1127,IFERROR(IF(AND(R1128&gt;0,R1127=0),R1128,(1+(B1129/B1128-1)*Calc!$Z$1-N1129*2)*V1127),0))</f>
        <v>0</v>
      </c>
      <c r="W1128">
        <f>IF(ISNUMBER(C1128),C1128,W1127)</f>
        <v>1.1599999999999999</v>
      </c>
      <c r="Y1128" s="1" t="e">
        <f>IF(AND(Q1128&gt;=Chart!$F$2,Q1128&lt;=Chart!$F$3),Q1128,#N/A)</f>
        <v>#N/A</v>
      </c>
      <c r="Z1128" t="e">
        <f>IF(AND(Q1128&gt;=Chart!$F$2,Q1128&lt;=Chart!$F$3),R1128,#N/A)</f>
        <v>#N/A</v>
      </c>
      <c r="AA1128" t="e">
        <f>IF(AND(Q1128&gt;=Chart!$F$2,Q1128&lt;=Chart!$F$3),S1128,#N/A)</f>
        <v>#N/A</v>
      </c>
      <c r="AB1128" t="e">
        <f>IF(AND(Q1128&gt;=Chart!$F$2,Q1128&lt;=Chart!$F$3),T1128,#N/A)</f>
        <v>#N/A</v>
      </c>
      <c r="AC1128" t="e">
        <f>IF(AND(Q1128&gt;=Chart!$F$2,Q1128&lt;=Chart!$F$3),U1128,#N/A)</f>
        <v>#N/A</v>
      </c>
      <c r="AD1128" t="e">
        <f>IF(AND(Q1128&gt;=Chart!$F$2,Q1128&lt;=Chart!$F$3),V1128,#N/A)</f>
        <v>#N/A</v>
      </c>
      <c r="AE1128" t="e">
        <f>IF(AND(Q1128&gt;=Chart!$F$2,Q1128&lt;=Chart!$F$3),I1128,#N/A)</f>
        <v>#N/A</v>
      </c>
      <c r="AF1128" t="e">
        <f>IF(AND(Q1128&gt;=Chart!$F$2,Q1128&lt;=Chart!$F$3),H1128/100,#N/A)</f>
        <v>#N/A</v>
      </c>
      <c r="AG1128" t="e">
        <f>IF(AND(Q1128&gt;=Chart!$F$2,Q1128&lt;=Chart!$F$3),W1128/100,#N/A)</f>
        <v>#N/A</v>
      </c>
    </row>
    <row r="1129" spans="1:33" x14ac:dyDescent="0.25">
      <c r="A1129">
        <v>1512052200</v>
      </c>
      <c r="B1129">
        <f>INDEX('Daily Data ADJ'!$1:$1048576,MATCH(Calc!$A1129,'Daily Data ADJ'!$A:$A,0),MATCH("SPY, CBOE BZX: Close",'Daily Data ADJ'!$1:$1,0))</f>
        <v>242.07582024999999</v>
      </c>
      <c r="C1129">
        <f>INDEX('Daily Data ADJ'!$1:$1048576,MATCH(Calc!$A1129,'Daily Data ADJ'!$A:$A,0),MATCH("EFFR, FRED: Close",'Daily Data ADJ'!$1:$1,0))</f>
        <v>1.07</v>
      </c>
      <c r="D1129" t="str">
        <f>INDEX('Daily Data ADJ'!$1:$1048576,MATCH(Calc!$A1129,'Daily Data ADJ'!$A:$A,1),MATCH("SOFR, FRED: Close",'Daily Data ADJ'!$1:$1,0))</f>
        <v>NaN</v>
      </c>
      <c r="E1129">
        <f>INDEX('Daily Data ADJ'!$1:$1048576,MATCH(Calc!$A1129,'Daily Data ADJ'!$A:$A,0),MATCH("UPRO, CBOE BZX: Close",'Daily Data ADJ'!$1:$1,0))</f>
        <v>22.15588786</v>
      </c>
      <c r="F1129">
        <f>INDEX('Daily Data ADJ'!$1:$1048576,MATCH(Calc!$A1129,'Daily Data ADJ'!$A:$A,0),MATCH("ES1!, CME_MINI: Close",'Daily Data ADJ'!$1:$1,0))</f>
        <v>2648</v>
      </c>
      <c r="G1129">
        <f>INDEX('Daily Data ADJ'!$1:$1048576,MATCH(Calc!$A1129,'Daily Data ADJ'!$A:$A,0),MATCH("ES2!, CME_MINI: Close",'Daily Data ADJ'!$1:$1,0))</f>
        <v>2650</v>
      </c>
      <c r="H1129">
        <f>INDEX('QUANDL MULTPL SP500_DIV_YIELD_M'!$A:$G,MATCH(Calc!$A1129,'QUANDL MULTPL SP500_DIV_YIELD_M'!$A:$A,1),MATCH('QUANDL MULTPL SP500_DIV_YIELD_M'!$E$1,'QUANDL MULTPL SP500_DIV_YIELD_M'!$A$1:$G$1,0))</f>
        <v>1.88</v>
      </c>
      <c r="I1129" s="5">
        <f t="shared" si="102"/>
        <v>2.1824572510815113E-2</v>
      </c>
      <c r="J1129" s="1">
        <f>A1129/24/60/60+DATE(1970,1,1)</f>
        <v>43069.604166666672</v>
      </c>
      <c r="K1129" s="3">
        <f t="shared" si="105"/>
        <v>1</v>
      </c>
      <c r="L1129" s="6">
        <f>(1+Chart!$F$4)^(1/(365/K1129))-1</f>
        <v>6.6592785027408397E-5</v>
      </c>
      <c r="M1129" s="6">
        <f t="shared" si="106"/>
        <v>2.915976787343233E-5</v>
      </c>
      <c r="N1129" s="6">
        <f t="shared" si="107"/>
        <v>5.9151957309877545E-5</v>
      </c>
      <c r="O1129">
        <f>O1128*(B1129/B1128)</f>
        <v>242.0758202500015</v>
      </c>
      <c r="P1129">
        <f t="shared" si="103"/>
        <v>2017</v>
      </c>
      <c r="Q1129" s="1">
        <f t="shared" si="104"/>
        <v>43069.604166666672</v>
      </c>
      <c r="R1129">
        <f>IF(B1130="",R1128,IF(Q1129&gt;=Chart!$F$2,E1129,0))</f>
        <v>0</v>
      </c>
      <c r="S1129">
        <f>IF(B1130="",S1128,IFERROR(IF(AND(R1129&gt;0,R1128=0),R1129,(1+(B1130/B1129-1)*Calc!$Z$1)*S1128),0))</f>
        <v>0</v>
      </c>
      <c r="T1129">
        <f>IF(B1130="",T1128,IFERROR(IF(AND(R1129&gt;0,R1128=0),R1129,(1+(B1130/B1129-1)*Calc!$Z$1-L1130)*T1128),0))</f>
        <v>0</v>
      </c>
      <c r="U1129">
        <f>IF(B1130="",U1128,IFERROR(IF(AND(R1129&gt;0,R1128=0),R1129,(1+(B1130/B1129-1)*Calc!$Z$1-M1130*2)*U1128),0))</f>
        <v>0</v>
      </c>
      <c r="V1129">
        <f>IF(B1130="",V1128,IFERROR(IF(AND(R1129&gt;0,R1128=0),R1129,(1+(B1130/B1129-1)*Calc!$Z$1-N1130*2)*V1128),0))</f>
        <v>0</v>
      </c>
      <c r="W1129">
        <f>IF(ISNUMBER(C1129),C1129,W1128)</f>
        <v>1.07</v>
      </c>
      <c r="Y1129" s="1" t="e">
        <f>IF(AND(Q1129&gt;=Chart!$F$2,Q1129&lt;=Chart!$F$3),Q1129,#N/A)</f>
        <v>#N/A</v>
      </c>
      <c r="Z1129" t="e">
        <f>IF(AND(Q1129&gt;=Chart!$F$2,Q1129&lt;=Chart!$F$3),R1129,#N/A)</f>
        <v>#N/A</v>
      </c>
      <c r="AA1129" t="e">
        <f>IF(AND(Q1129&gt;=Chart!$F$2,Q1129&lt;=Chart!$F$3),S1129,#N/A)</f>
        <v>#N/A</v>
      </c>
      <c r="AB1129" t="e">
        <f>IF(AND(Q1129&gt;=Chart!$F$2,Q1129&lt;=Chart!$F$3),T1129,#N/A)</f>
        <v>#N/A</v>
      </c>
      <c r="AC1129" t="e">
        <f>IF(AND(Q1129&gt;=Chart!$F$2,Q1129&lt;=Chart!$F$3),U1129,#N/A)</f>
        <v>#N/A</v>
      </c>
      <c r="AD1129" t="e">
        <f>IF(AND(Q1129&gt;=Chart!$F$2,Q1129&lt;=Chart!$F$3),V1129,#N/A)</f>
        <v>#N/A</v>
      </c>
      <c r="AE1129" t="e">
        <f>IF(AND(Q1129&gt;=Chart!$F$2,Q1129&lt;=Chart!$F$3),I1129,#N/A)</f>
        <v>#N/A</v>
      </c>
      <c r="AF1129" t="e">
        <f>IF(AND(Q1129&gt;=Chart!$F$2,Q1129&lt;=Chart!$F$3),H1129/100,#N/A)</f>
        <v>#N/A</v>
      </c>
      <c r="AG1129" t="e">
        <f>IF(AND(Q1129&gt;=Chart!$F$2,Q1129&lt;=Chart!$F$3),W1129/100,#N/A)</f>
        <v>#N/A</v>
      </c>
    </row>
    <row r="1130" spans="1:33" x14ac:dyDescent="0.25">
      <c r="A1130">
        <v>1512138600</v>
      </c>
      <c r="B1130">
        <f>INDEX('Daily Data ADJ'!$1:$1048576,MATCH(Calc!$A1130,'Daily Data ADJ'!$A:$A,0),MATCH("SPY, CBOE BZX: Close",'Daily Data ADJ'!$1:$1,0))</f>
        <v>241.57341769000001</v>
      </c>
      <c r="C1130">
        <f>INDEX('Daily Data ADJ'!$1:$1048576,MATCH(Calc!$A1130,'Daily Data ADJ'!$A:$A,0),MATCH("EFFR, FRED: Close",'Daily Data ADJ'!$1:$1,0))</f>
        <v>1.1599999999999999</v>
      </c>
      <c r="D1130" t="str">
        <f>INDEX('Daily Data ADJ'!$1:$1048576,MATCH(Calc!$A1130,'Daily Data ADJ'!$A:$A,1),MATCH("SOFR, FRED: Close",'Daily Data ADJ'!$1:$1,0))</f>
        <v>NaN</v>
      </c>
      <c r="E1130">
        <f>INDEX('Daily Data ADJ'!$1:$1048576,MATCH(Calc!$A1130,'Daily Data ADJ'!$A:$A,0),MATCH("UPRO, CBOE BZX: Close",'Daily Data ADJ'!$1:$1,0))</f>
        <v>22.034862319999998</v>
      </c>
      <c r="F1130">
        <f>INDEX('Daily Data ADJ'!$1:$1048576,MATCH(Calc!$A1130,'Daily Data ADJ'!$A:$A,0),MATCH("ES1!, CME_MINI: Close",'Daily Data ADJ'!$1:$1,0))</f>
        <v>2644</v>
      </c>
      <c r="G1130">
        <f>INDEX('Daily Data ADJ'!$1:$1048576,MATCH(Calc!$A1130,'Daily Data ADJ'!$A:$A,0),MATCH("ES2!, CME_MINI: Close",'Daily Data ADJ'!$1:$1,0))</f>
        <v>2646</v>
      </c>
      <c r="H1130">
        <f>INDEX('QUANDL MULTPL SP500_DIV_YIELD_M'!$A:$G,MATCH(Calc!$A1130,'QUANDL MULTPL SP500_DIV_YIELD_M'!$A:$A,1),MATCH('QUANDL MULTPL SP500_DIV_YIELD_M'!$E$1,'QUANDL MULTPL SP500_DIV_YIELD_M'!$A$1:$G$1,0))</f>
        <v>1.88</v>
      </c>
      <c r="I1130" s="5">
        <f t="shared" si="102"/>
        <v>2.182915345468113E-2</v>
      </c>
      <c r="J1130" s="1">
        <f>A1130/24/60/60+DATE(1970,1,1)</f>
        <v>43070.604166666672</v>
      </c>
      <c r="K1130" s="3">
        <f t="shared" si="105"/>
        <v>1</v>
      </c>
      <c r="L1130" s="6">
        <f>(1+Chart!$F$4)^(1/(365/K1130))-1</f>
        <v>6.6592785027408397E-5</v>
      </c>
      <c r="M1130" s="6">
        <f t="shared" si="106"/>
        <v>3.1598405557886622E-5</v>
      </c>
      <c r="N1130" s="6">
        <f t="shared" si="107"/>
        <v>5.9164240480358288E-5</v>
      </c>
      <c r="O1130">
        <f>O1129*(B1130/B1129)</f>
        <v>241.57341769000152</v>
      </c>
      <c r="P1130">
        <f t="shared" si="103"/>
        <v>2017</v>
      </c>
      <c r="Q1130" s="1">
        <f t="shared" si="104"/>
        <v>43070.604166666672</v>
      </c>
      <c r="R1130">
        <f>IF(B1131="",R1129,IF(Q1130&gt;=Chart!$F$2,E1130,0))</f>
        <v>0</v>
      </c>
      <c r="S1130">
        <f>IF(B1131="",S1129,IFERROR(IF(AND(R1130&gt;0,R1129=0),R1130,(1+(B1131/B1130-1)*Calc!$Z$1)*S1129),0))</f>
        <v>0</v>
      </c>
      <c r="T1130">
        <f>IF(B1131="",T1129,IFERROR(IF(AND(R1130&gt;0,R1129=0),R1130,(1+(B1131/B1130-1)*Calc!$Z$1-L1131)*T1129),0))</f>
        <v>0</v>
      </c>
      <c r="U1130">
        <f>IF(B1131="",U1129,IFERROR(IF(AND(R1130&gt;0,R1129=0),R1130,(1+(B1131/B1130-1)*Calc!$Z$1-M1131*2)*U1129),0))</f>
        <v>0</v>
      </c>
      <c r="V1130">
        <f>IF(B1131="",V1129,IFERROR(IF(AND(R1130&gt;0,R1129=0),R1130,(1+(B1131/B1130-1)*Calc!$Z$1-N1131*2)*V1129),0))</f>
        <v>0</v>
      </c>
      <c r="W1130">
        <f>IF(ISNUMBER(C1130),C1130,W1129)</f>
        <v>1.1599999999999999</v>
      </c>
      <c r="Y1130" s="1" t="e">
        <f>IF(AND(Q1130&gt;=Chart!$F$2,Q1130&lt;=Chart!$F$3),Q1130,#N/A)</f>
        <v>#N/A</v>
      </c>
      <c r="Z1130" t="e">
        <f>IF(AND(Q1130&gt;=Chart!$F$2,Q1130&lt;=Chart!$F$3),R1130,#N/A)</f>
        <v>#N/A</v>
      </c>
      <c r="AA1130" t="e">
        <f>IF(AND(Q1130&gt;=Chart!$F$2,Q1130&lt;=Chart!$F$3),S1130,#N/A)</f>
        <v>#N/A</v>
      </c>
      <c r="AB1130" t="e">
        <f>IF(AND(Q1130&gt;=Chart!$F$2,Q1130&lt;=Chart!$F$3),T1130,#N/A)</f>
        <v>#N/A</v>
      </c>
      <c r="AC1130" t="e">
        <f>IF(AND(Q1130&gt;=Chart!$F$2,Q1130&lt;=Chart!$F$3),U1130,#N/A)</f>
        <v>#N/A</v>
      </c>
      <c r="AD1130" t="e">
        <f>IF(AND(Q1130&gt;=Chart!$F$2,Q1130&lt;=Chart!$F$3),V1130,#N/A)</f>
        <v>#N/A</v>
      </c>
      <c r="AE1130" t="e">
        <f>IF(AND(Q1130&gt;=Chart!$F$2,Q1130&lt;=Chart!$F$3),I1130,#N/A)</f>
        <v>#N/A</v>
      </c>
      <c r="AF1130" t="e">
        <f>IF(AND(Q1130&gt;=Chart!$F$2,Q1130&lt;=Chart!$F$3),H1130/100,#N/A)</f>
        <v>#N/A</v>
      </c>
      <c r="AG1130" t="e">
        <f>IF(AND(Q1130&gt;=Chart!$F$2,Q1130&lt;=Chart!$F$3),W1130/100,#N/A)</f>
        <v>#N/A</v>
      </c>
    </row>
    <row r="1131" spans="1:33" x14ac:dyDescent="0.25">
      <c r="A1131">
        <v>1512397800</v>
      </c>
      <c r="B1131">
        <f>INDEX('Daily Data ADJ'!$1:$1048576,MATCH(Calc!$A1131,'Daily Data ADJ'!$A:$A,0),MATCH("SPY, CBOE BZX: Close",'Daily Data ADJ'!$1:$1,0))</f>
        <v>241.28111075000001</v>
      </c>
      <c r="C1131">
        <f>INDEX('Daily Data ADJ'!$1:$1048576,MATCH(Calc!$A1131,'Daily Data ADJ'!$A:$A,0),MATCH("EFFR, FRED: Close",'Daily Data ADJ'!$1:$1,0))</f>
        <v>1.1599999999999999</v>
      </c>
      <c r="D1131" t="str">
        <f>INDEX('Daily Data ADJ'!$1:$1048576,MATCH(Calc!$A1131,'Daily Data ADJ'!$A:$A,1),MATCH("SOFR, FRED: Close",'Daily Data ADJ'!$1:$1,0))</f>
        <v>NaN</v>
      </c>
      <c r="E1131">
        <f>INDEX('Daily Data ADJ'!$1:$1048576,MATCH(Calc!$A1131,'Daily Data ADJ'!$A:$A,0),MATCH("UPRO, CBOE BZX: Close",'Daily Data ADJ'!$1:$1,0))</f>
        <v>21.949816800000001</v>
      </c>
      <c r="F1131">
        <f>INDEX('Daily Data ADJ'!$1:$1048576,MATCH(Calc!$A1131,'Daily Data ADJ'!$A:$A,0),MATCH("ES1!, CME_MINI: Close",'Daily Data ADJ'!$1:$1,0))</f>
        <v>2638.25</v>
      </c>
      <c r="G1131">
        <f>INDEX('Daily Data ADJ'!$1:$1048576,MATCH(Calc!$A1131,'Daily Data ADJ'!$A:$A,0),MATCH("ES2!, CME_MINI: Close",'Daily Data ADJ'!$1:$1,0))</f>
        <v>2640.5</v>
      </c>
      <c r="H1131">
        <f>INDEX('QUANDL MULTPL SP500_DIV_YIELD_M'!$A:$G,MATCH(Calc!$A1131,'QUANDL MULTPL SP500_DIV_YIELD_M'!$A:$A,1),MATCH('QUANDL MULTPL SP500_DIV_YIELD_M'!$E$1,'QUANDL MULTPL SP500_DIV_YIELD_M'!$A$1:$G$1,0))</f>
        <v>1.88</v>
      </c>
      <c r="I1131" s="5">
        <f t="shared" si="102"/>
        <v>2.2215718700327861E-2</v>
      </c>
      <c r="J1131" s="1">
        <f>A1131/24/60/60+DATE(1970,1,1)</f>
        <v>43073.604166666672</v>
      </c>
      <c r="K1131" s="3">
        <f t="shared" si="105"/>
        <v>3</v>
      </c>
      <c r="L1131" s="6">
        <f>(1+Chart!$F$4)^(1/(365/K1131))-1</f>
        <v>1.9979165917494157E-4</v>
      </c>
      <c r="M1131" s="6">
        <f t="shared" si="106"/>
        <v>9.479821208313588E-5</v>
      </c>
      <c r="N1131" s="6">
        <f t="shared" si="107"/>
        <v>1.8061256512313939E-4</v>
      </c>
      <c r="O1131">
        <f>O1130*(B1131/B1130)</f>
        <v>241.28111075000152</v>
      </c>
      <c r="P1131">
        <f t="shared" si="103"/>
        <v>2017</v>
      </c>
      <c r="Q1131" s="1">
        <f t="shared" si="104"/>
        <v>43073.604166666672</v>
      </c>
      <c r="R1131">
        <f>IF(B1132="",R1130,IF(Q1131&gt;=Chart!$F$2,E1131,0))</f>
        <v>0</v>
      </c>
      <c r="S1131">
        <f>IF(B1132="",S1130,IFERROR(IF(AND(R1131&gt;0,R1130=0),R1131,(1+(B1132/B1131-1)*Calc!$Z$1)*S1130),0))</f>
        <v>0</v>
      </c>
      <c r="T1131">
        <f>IF(B1132="",T1130,IFERROR(IF(AND(R1131&gt;0,R1130=0),R1131,(1+(B1132/B1131-1)*Calc!$Z$1-L1132)*T1130),0))</f>
        <v>0</v>
      </c>
      <c r="U1131">
        <f>IF(B1132="",U1130,IFERROR(IF(AND(R1131&gt;0,R1130=0),R1131,(1+(B1132/B1131-1)*Calc!$Z$1-M1132*2)*U1130),0))</f>
        <v>0</v>
      </c>
      <c r="V1131">
        <f>IF(B1132="",V1130,IFERROR(IF(AND(R1131&gt;0,R1130=0),R1131,(1+(B1132/B1131-1)*Calc!$Z$1-N1132*2)*V1130),0))</f>
        <v>0</v>
      </c>
      <c r="W1131">
        <f>IF(ISNUMBER(C1131),C1131,W1130)</f>
        <v>1.1599999999999999</v>
      </c>
      <c r="Y1131" s="1" t="e">
        <f>IF(AND(Q1131&gt;=Chart!$F$2,Q1131&lt;=Chart!$F$3),Q1131,#N/A)</f>
        <v>#N/A</v>
      </c>
      <c r="Z1131" t="e">
        <f>IF(AND(Q1131&gt;=Chart!$F$2,Q1131&lt;=Chart!$F$3),R1131,#N/A)</f>
        <v>#N/A</v>
      </c>
      <c r="AA1131" t="e">
        <f>IF(AND(Q1131&gt;=Chart!$F$2,Q1131&lt;=Chart!$F$3),S1131,#N/A)</f>
        <v>#N/A</v>
      </c>
      <c r="AB1131" t="e">
        <f>IF(AND(Q1131&gt;=Chart!$F$2,Q1131&lt;=Chart!$F$3),T1131,#N/A)</f>
        <v>#N/A</v>
      </c>
      <c r="AC1131" t="e">
        <f>IF(AND(Q1131&gt;=Chart!$F$2,Q1131&lt;=Chart!$F$3),U1131,#N/A)</f>
        <v>#N/A</v>
      </c>
      <c r="AD1131" t="e">
        <f>IF(AND(Q1131&gt;=Chart!$F$2,Q1131&lt;=Chart!$F$3),V1131,#N/A)</f>
        <v>#N/A</v>
      </c>
      <c r="AE1131" t="e">
        <f>IF(AND(Q1131&gt;=Chart!$F$2,Q1131&lt;=Chart!$F$3),I1131,#N/A)</f>
        <v>#N/A</v>
      </c>
      <c r="AF1131" t="e">
        <f>IF(AND(Q1131&gt;=Chart!$F$2,Q1131&lt;=Chart!$F$3),H1131/100,#N/A)</f>
        <v>#N/A</v>
      </c>
      <c r="AG1131" t="e">
        <f>IF(AND(Q1131&gt;=Chart!$F$2,Q1131&lt;=Chart!$F$3),W1131/100,#N/A)</f>
        <v>#N/A</v>
      </c>
    </row>
    <row r="1132" spans="1:33" x14ac:dyDescent="0.25">
      <c r="A1132">
        <v>1512484200</v>
      </c>
      <c r="B1132">
        <f>INDEX('Daily Data ADJ'!$1:$1048576,MATCH(Calc!$A1132,'Daily Data ADJ'!$A:$A,0),MATCH("SPY, CBOE BZX: Close",'Daily Data ADJ'!$1:$1,0))</f>
        <v>240.41332452</v>
      </c>
      <c r="C1132">
        <f>INDEX('Daily Data ADJ'!$1:$1048576,MATCH(Calc!$A1132,'Daily Data ADJ'!$A:$A,0),MATCH("EFFR, FRED: Close",'Daily Data ADJ'!$1:$1,0))</f>
        <v>1.1599999999999999</v>
      </c>
      <c r="D1132" t="str">
        <f>INDEX('Daily Data ADJ'!$1:$1048576,MATCH(Calc!$A1132,'Daily Data ADJ'!$A:$A,1),MATCH("SOFR, FRED: Close",'Daily Data ADJ'!$1:$1,0))</f>
        <v>NaN</v>
      </c>
      <c r="E1132">
        <f>INDEX('Daily Data ADJ'!$1:$1048576,MATCH(Calc!$A1132,'Daily Data ADJ'!$A:$A,0),MATCH("UPRO, CBOE BZX: Close",'Daily Data ADJ'!$1:$1,0))</f>
        <v>21.71921347</v>
      </c>
      <c r="F1132">
        <f>INDEX('Daily Data ADJ'!$1:$1048576,MATCH(Calc!$A1132,'Daily Data ADJ'!$A:$A,0),MATCH("ES1!, CME_MINI: Close",'Daily Data ADJ'!$1:$1,0))</f>
        <v>2628.25</v>
      </c>
      <c r="G1132">
        <f>INDEX('Daily Data ADJ'!$1:$1048576,MATCH(Calc!$A1132,'Daily Data ADJ'!$A:$A,0),MATCH("ES2!, CME_MINI: Close",'Daily Data ADJ'!$1:$1,0))</f>
        <v>2630.5</v>
      </c>
      <c r="H1132">
        <f>INDEX('QUANDL MULTPL SP500_DIV_YIELD_M'!$A:$G,MATCH(Calc!$A1132,'QUANDL MULTPL SP500_DIV_YIELD_M'!$A:$A,1),MATCH('QUANDL MULTPL SP500_DIV_YIELD_M'!$E$1,'QUANDL MULTPL SP500_DIV_YIELD_M'!$A$1:$G$1,0))</f>
        <v>1.88</v>
      </c>
      <c r="I1132" s="5">
        <f t="shared" si="102"/>
        <v>2.2228731557907347E-2</v>
      </c>
      <c r="J1132" s="1">
        <f>A1132/24/60/60+DATE(1970,1,1)</f>
        <v>43074.604166666672</v>
      </c>
      <c r="K1132" s="3">
        <f t="shared" si="105"/>
        <v>1</v>
      </c>
      <c r="L1132" s="6">
        <f>(1+Chart!$F$4)^(1/(365/K1132))-1</f>
        <v>6.6592785027408397E-5</v>
      </c>
      <c r="M1132" s="6">
        <f t="shared" si="106"/>
        <v>3.1598405557886622E-5</v>
      </c>
      <c r="N1132" s="6">
        <f t="shared" si="107"/>
        <v>6.0235442922218496E-5</v>
      </c>
      <c r="O1132">
        <f>O1131*(B1132/B1131)</f>
        <v>240.41332452000148</v>
      </c>
      <c r="P1132">
        <f t="shared" si="103"/>
        <v>2017</v>
      </c>
      <c r="Q1132" s="1">
        <f t="shared" si="104"/>
        <v>43074.604166666672</v>
      </c>
      <c r="R1132">
        <f>IF(B1133="",R1131,IF(Q1132&gt;=Chart!$F$2,E1132,0))</f>
        <v>0</v>
      </c>
      <c r="S1132">
        <f>IF(B1133="",S1131,IFERROR(IF(AND(R1132&gt;0,R1131=0),R1132,(1+(B1133/B1132-1)*Calc!$Z$1)*S1131),0))</f>
        <v>0</v>
      </c>
      <c r="T1132">
        <f>IF(B1133="",T1131,IFERROR(IF(AND(R1132&gt;0,R1131=0),R1132,(1+(B1133/B1132-1)*Calc!$Z$1-L1133)*T1131),0))</f>
        <v>0</v>
      </c>
      <c r="U1132">
        <f>IF(B1133="",U1131,IFERROR(IF(AND(R1132&gt;0,R1131=0),R1132,(1+(B1133/B1132-1)*Calc!$Z$1-M1133*2)*U1131),0))</f>
        <v>0</v>
      </c>
      <c r="V1132">
        <f>IF(B1133="",V1131,IFERROR(IF(AND(R1132&gt;0,R1131=0),R1132,(1+(B1133/B1132-1)*Calc!$Z$1-N1133*2)*V1131),0))</f>
        <v>0</v>
      </c>
      <c r="W1132">
        <f>IF(ISNUMBER(C1132),C1132,W1131)</f>
        <v>1.1599999999999999</v>
      </c>
      <c r="Y1132" s="1" t="e">
        <f>IF(AND(Q1132&gt;=Chart!$F$2,Q1132&lt;=Chart!$F$3),Q1132,#N/A)</f>
        <v>#N/A</v>
      </c>
      <c r="Z1132" t="e">
        <f>IF(AND(Q1132&gt;=Chart!$F$2,Q1132&lt;=Chart!$F$3),R1132,#N/A)</f>
        <v>#N/A</v>
      </c>
      <c r="AA1132" t="e">
        <f>IF(AND(Q1132&gt;=Chart!$F$2,Q1132&lt;=Chart!$F$3),S1132,#N/A)</f>
        <v>#N/A</v>
      </c>
      <c r="AB1132" t="e">
        <f>IF(AND(Q1132&gt;=Chart!$F$2,Q1132&lt;=Chart!$F$3),T1132,#N/A)</f>
        <v>#N/A</v>
      </c>
      <c r="AC1132" t="e">
        <f>IF(AND(Q1132&gt;=Chart!$F$2,Q1132&lt;=Chart!$F$3),U1132,#N/A)</f>
        <v>#N/A</v>
      </c>
      <c r="AD1132" t="e">
        <f>IF(AND(Q1132&gt;=Chart!$F$2,Q1132&lt;=Chart!$F$3),V1132,#N/A)</f>
        <v>#N/A</v>
      </c>
      <c r="AE1132" t="e">
        <f>IF(AND(Q1132&gt;=Chart!$F$2,Q1132&lt;=Chart!$F$3),I1132,#N/A)</f>
        <v>#N/A</v>
      </c>
      <c r="AF1132" t="e">
        <f>IF(AND(Q1132&gt;=Chart!$F$2,Q1132&lt;=Chart!$F$3),H1132/100,#N/A)</f>
        <v>#N/A</v>
      </c>
      <c r="AG1132" t="e">
        <f>IF(AND(Q1132&gt;=Chart!$F$2,Q1132&lt;=Chart!$F$3),W1132/100,#N/A)</f>
        <v>#N/A</v>
      </c>
    </row>
    <row r="1133" spans="1:33" x14ac:dyDescent="0.25">
      <c r="A1133">
        <v>1512570600</v>
      </c>
      <c r="B1133">
        <f>INDEX('Daily Data ADJ'!$1:$1048576,MATCH(Calc!$A1133,'Daily Data ADJ'!$A:$A,0),MATCH("SPY, CBOE BZX: Close",'Daily Data ADJ'!$1:$1,0))</f>
        <v>240.45899747999999</v>
      </c>
      <c r="C1133">
        <f>INDEX('Daily Data ADJ'!$1:$1048576,MATCH(Calc!$A1133,'Daily Data ADJ'!$A:$A,0),MATCH("EFFR, FRED: Close",'Daily Data ADJ'!$1:$1,0))</f>
        <v>1.1599999999999999</v>
      </c>
      <c r="D1133" t="str">
        <f>INDEX('Daily Data ADJ'!$1:$1048576,MATCH(Calc!$A1133,'Daily Data ADJ'!$A:$A,1),MATCH("SOFR, FRED: Close",'Daily Data ADJ'!$1:$1,0))</f>
        <v>NaN</v>
      </c>
      <c r="E1133">
        <f>INDEX('Daily Data ADJ'!$1:$1048576,MATCH(Calc!$A1133,'Daily Data ADJ'!$A:$A,0),MATCH("UPRO, CBOE BZX: Close",'Daily Data ADJ'!$1:$1,0))</f>
        <v>21.71921347</v>
      </c>
      <c r="F1133">
        <f>INDEX('Daily Data ADJ'!$1:$1048576,MATCH(Calc!$A1133,'Daily Data ADJ'!$A:$A,0),MATCH("ES1!, CME_MINI: Close",'Daily Data ADJ'!$1:$1,0))</f>
        <v>2629.25</v>
      </c>
      <c r="G1133">
        <f>INDEX('Daily Data ADJ'!$1:$1048576,MATCH(Calc!$A1133,'Daily Data ADJ'!$A:$A,0),MATCH("ES2!, CME_MINI: Close",'Daily Data ADJ'!$1:$1,0))</f>
        <v>2632</v>
      </c>
      <c r="H1133">
        <f>INDEX('QUANDL MULTPL SP500_DIV_YIELD_M'!$A:$G,MATCH(Calc!$A1133,'QUANDL MULTPL SP500_DIV_YIELD_M'!$A:$A,1),MATCH('QUANDL MULTPL SP500_DIV_YIELD_M'!$E$1,'QUANDL MULTPL SP500_DIV_YIELD_M'!$A$1:$G$1,0))</f>
        <v>1.88</v>
      </c>
      <c r="I1133" s="5">
        <f t="shared" si="102"/>
        <v>2.2990270917501013E-2</v>
      </c>
      <c r="J1133" s="1">
        <f>A1133/24/60/60+DATE(1970,1,1)</f>
        <v>43075.604166666672</v>
      </c>
      <c r="K1133" s="3">
        <f t="shared" si="105"/>
        <v>1</v>
      </c>
      <c r="L1133" s="6">
        <f>(1+Chart!$F$4)^(1/(365/K1133))-1</f>
        <v>6.6592785027408397E-5</v>
      </c>
      <c r="M1133" s="6">
        <f t="shared" si="106"/>
        <v>3.1598405557886622E-5</v>
      </c>
      <c r="N1133" s="6">
        <f t="shared" si="107"/>
        <v>6.2275847497517134E-5</v>
      </c>
      <c r="O1133">
        <f>O1132*(B1133/B1132)</f>
        <v>240.45899748000147</v>
      </c>
      <c r="P1133">
        <f t="shared" si="103"/>
        <v>2017</v>
      </c>
      <c r="Q1133" s="1">
        <f t="shared" si="104"/>
        <v>43075.604166666672</v>
      </c>
      <c r="R1133">
        <f>IF(B1134="",R1132,IF(Q1133&gt;=Chart!$F$2,E1133,0))</f>
        <v>0</v>
      </c>
      <c r="S1133">
        <f>IF(B1134="",S1132,IFERROR(IF(AND(R1133&gt;0,R1132=0),R1133,(1+(B1134/B1133-1)*Calc!$Z$1)*S1132),0))</f>
        <v>0</v>
      </c>
      <c r="T1133">
        <f>IF(B1134="",T1132,IFERROR(IF(AND(R1133&gt;0,R1132=0),R1133,(1+(B1134/B1133-1)*Calc!$Z$1-L1134)*T1132),0))</f>
        <v>0</v>
      </c>
      <c r="U1133">
        <f>IF(B1134="",U1132,IFERROR(IF(AND(R1133&gt;0,R1132=0),R1133,(1+(B1134/B1133-1)*Calc!$Z$1-M1134*2)*U1132),0))</f>
        <v>0</v>
      </c>
      <c r="V1133">
        <f>IF(B1134="",V1132,IFERROR(IF(AND(R1133&gt;0,R1132=0),R1133,(1+(B1134/B1133-1)*Calc!$Z$1-N1134*2)*V1132),0))</f>
        <v>0</v>
      </c>
      <c r="W1133">
        <f>IF(ISNUMBER(C1133),C1133,W1132)</f>
        <v>1.1599999999999999</v>
      </c>
      <c r="Y1133" s="1" t="e">
        <f>IF(AND(Q1133&gt;=Chart!$F$2,Q1133&lt;=Chart!$F$3),Q1133,#N/A)</f>
        <v>#N/A</v>
      </c>
      <c r="Z1133" t="e">
        <f>IF(AND(Q1133&gt;=Chart!$F$2,Q1133&lt;=Chart!$F$3),R1133,#N/A)</f>
        <v>#N/A</v>
      </c>
      <c r="AA1133" t="e">
        <f>IF(AND(Q1133&gt;=Chart!$F$2,Q1133&lt;=Chart!$F$3),S1133,#N/A)</f>
        <v>#N/A</v>
      </c>
      <c r="AB1133" t="e">
        <f>IF(AND(Q1133&gt;=Chart!$F$2,Q1133&lt;=Chart!$F$3),T1133,#N/A)</f>
        <v>#N/A</v>
      </c>
      <c r="AC1133" t="e">
        <f>IF(AND(Q1133&gt;=Chart!$F$2,Q1133&lt;=Chart!$F$3),U1133,#N/A)</f>
        <v>#N/A</v>
      </c>
      <c r="AD1133" t="e">
        <f>IF(AND(Q1133&gt;=Chart!$F$2,Q1133&lt;=Chart!$F$3),V1133,#N/A)</f>
        <v>#N/A</v>
      </c>
      <c r="AE1133" t="e">
        <f>IF(AND(Q1133&gt;=Chart!$F$2,Q1133&lt;=Chart!$F$3),I1133,#N/A)</f>
        <v>#N/A</v>
      </c>
      <c r="AF1133" t="e">
        <f>IF(AND(Q1133&gt;=Chart!$F$2,Q1133&lt;=Chart!$F$3),H1133/100,#N/A)</f>
        <v>#N/A</v>
      </c>
      <c r="AG1133" t="e">
        <f>IF(AND(Q1133&gt;=Chart!$F$2,Q1133&lt;=Chart!$F$3),W1133/100,#N/A)</f>
        <v>#N/A</v>
      </c>
    </row>
    <row r="1134" spans="1:33" x14ac:dyDescent="0.25">
      <c r="A1134">
        <v>1512657000</v>
      </c>
      <c r="B1134">
        <f>INDEX('Daily Data ADJ'!$1:$1048576,MATCH(Calc!$A1134,'Daily Data ADJ'!$A:$A,0),MATCH("SPY, CBOE BZX: Close",'Daily Data ADJ'!$1:$1,0))</f>
        <v>241.21716860999999</v>
      </c>
      <c r="C1134">
        <f>INDEX('Daily Data ADJ'!$1:$1048576,MATCH(Calc!$A1134,'Daily Data ADJ'!$A:$A,0),MATCH("EFFR, FRED: Close",'Daily Data ADJ'!$1:$1,0))</f>
        <v>1.1599999999999999</v>
      </c>
      <c r="D1134" t="str">
        <f>INDEX('Daily Data ADJ'!$1:$1048576,MATCH(Calc!$A1134,'Daily Data ADJ'!$A:$A,1),MATCH("SOFR, FRED: Close",'Daily Data ADJ'!$1:$1,0))</f>
        <v>NaN</v>
      </c>
      <c r="E1134">
        <f>INDEX('Daily Data ADJ'!$1:$1048576,MATCH(Calc!$A1134,'Daily Data ADJ'!$A:$A,0),MATCH("UPRO, CBOE BZX: Close",'Daily Data ADJ'!$1:$1,0))</f>
        <v>21.923648719999999</v>
      </c>
      <c r="F1134">
        <f>INDEX('Daily Data ADJ'!$1:$1048576,MATCH(Calc!$A1134,'Daily Data ADJ'!$A:$A,0),MATCH("ES1!, CME_MINI: Close",'Daily Data ADJ'!$1:$1,0))</f>
        <v>2639.5</v>
      </c>
      <c r="G1134">
        <f>INDEX('Daily Data ADJ'!$1:$1048576,MATCH(Calc!$A1134,'Daily Data ADJ'!$A:$A,0),MATCH("ES2!, CME_MINI: Close",'Daily Data ADJ'!$1:$1,0))</f>
        <v>2642.25</v>
      </c>
      <c r="H1134">
        <f>INDEX('QUANDL MULTPL SP500_DIV_YIELD_M'!$A:$G,MATCH(Calc!$A1134,'QUANDL MULTPL SP500_DIV_YIELD_M'!$A:$A,1),MATCH('QUANDL MULTPL SP500_DIV_YIELD_M'!$E$1,'QUANDL MULTPL SP500_DIV_YIELD_M'!$A$1:$G$1,0))</f>
        <v>1.88</v>
      </c>
      <c r="I1134" s="5">
        <f t="shared" si="102"/>
        <v>2.2973973365872549E-2</v>
      </c>
      <c r="J1134" s="1">
        <f>A1134/24/60/60+DATE(1970,1,1)</f>
        <v>43076.604166666672</v>
      </c>
      <c r="K1134" s="3">
        <f t="shared" si="105"/>
        <v>1</v>
      </c>
      <c r="L1134" s="6">
        <f>(1+Chart!$F$4)^(1/(365/K1134))-1</f>
        <v>6.6592785027408397E-5</v>
      </c>
      <c r="M1134" s="6">
        <f t="shared" si="106"/>
        <v>3.1598405557886622E-5</v>
      </c>
      <c r="N1134" s="6">
        <f t="shared" si="107"/>
        <v>6.2232197070910544E-5</v>
      </c>
      <c r="O1134">
        <f>O1133*(B1134/B1133)</f>
        <v>241.21716861000147</v>
      </c>
      <c r="P1134">
        <f t="shared" si="103"/>
        <v>2017</v>
      </c>
      <c r="Q1134" s="1">
        <f t="shared" si="104"/>
        <v>43076.604166666672</v>
      </c>
      <c r="R1134">
        <f>IF(B1135="",R1133,IF(Q1134&gt;=Chart!$F$2,E1134,0))</f>
        <v>0</v>
      </c>
      <c r="S1134">
        <f>IF(B1135="",S1133,IFERROR(IF(AND(R1134&gt;0,R1133=0),R1134,(1+(B1135/B1134-1)*Calc!$Z$1)*S1133),0))</f>
        <v>0</v>
      </c>
      <c r="T1134">
        <f>IF(B1135="",T1133,IFERROR(IF(AND(R1134&gt;0,R1133=0),R1134,(1+(B1135/B1134-1)*Calc!$Z$1-L1135)*T1133),0))</f>
        <v>0</v>
      </c>
      <c r="U1134">
        <f>IF(B1135="",U1133,IFERROR(IF(AND(R1134&gt;0,R1133=0),R1134,(1+(B1135/B1134-1)*Calc!$Z$1-M1135*2)*U1133),0))</f>
        <v>0</v>
      </c>
      <c r="V1134">
        <f>IF(B1135="",V1133,IFERROR(IF(AND(R1134&gt;0,R1133=0),R1134,(1+(B1135/B1134-1)*Calc!$Z$1-N1135*2)*V1133),0))</f>
        <v>0</v>
      </c>
      <c r="W1134">
        <f>IF(ISNUMBER(C1134),C1134,W1133)</f>
        <v>1.1599999999999999</v>
      </c>
      <c r="Y1134" s="1" t="e">
        <f>IF(AND(Q1134&gt;=Chart!$F$2,Q1134&lt;=Chart!$F$3),Q1134,#N/A)</f>
        <v>#N/A</v>
      </c>
      <c r="Z1134" t="e">
        <f>IF(AND(Q1134&gt;=Chart!$F$2,Q1134&lt;=Chart!$F$3),R1134,#N/A)</f>
        <v>#N/A</v>
      </c>
      <c r="AA1134" t="e">
        <f>IF(AND(Q1134&gt;=Chart!$F$2,Q1134&lt;=Chart!$F$3),S1134,#N/A)</f>
        <v>#N/A</v>
      </c>
      <c r="AB1134" t="e">
        <f>IF(AND(Q1134&gt;=Chart!$F$2,Q1134&lt;=Chart!$F$3),T1134,#N/A)</f>
        <v>#N/A</v>
      </c>
      <c r="AC1134" t="e">
        <f>IF(AND(Q1134&gt;=Chart!$F$2,Q1134&lt;=Chart!$F$3),U1134,#N/A)</f>
        <v>#N/A</v>
      </c>
      <c r="AD1134" t="e">
        <f>IF(AND(Q1134&gt;=Chart!$F$2,Q1134&lt;=Chart!$F$3),V1134,#N/A)</f>
        <v>#N/A</v>
      </c>
      <c r="AE1134" t="e">
        <f>IF(AND(Q1134&gt;=Chart!$F$2,Q1134&lt;=Chart!$F$3),I1134,#N/A)</f>
        <v>#N/A</v>
      </c>
      <c r="AF1134" t="e">
        <f>IF(AND(Q1134&gt;=Chart!$F$2,Q1134&lt;=Chart!$F$3),H1134/100,#N/A)</f>
        <v>#N/A</v>
      </c>
      <c r="AG1134" t="e">
        <f>IF(AND(Q1134&gt;=Chart!$F$2,Q1134&lt;=Chart!$F$3),W1134/100,#N/A)</f>
        <v>#N/A</v>
      </c>
    </row>
    <row r="1135" spans="1:33" x14ac:dyDescent="0.25">
      <c r="A1135">
        <v>1512743400</v>
      </c>
      <c r="B1135">
        <f>INDEX('Daily Data ADJ'!$1:$1048576,MATCH(Calc!$A1135,'Daily Data ADJ'!$A:$A,0),MATCH("SPY, CBOE BZX: Close",'Daily Data ADJ'!$1:$1,0))</f>
        <v>242.53254984</v>
      </c>
      <c r="C1135">
        <f>INDEX('Daily Data ADJ'!$1:$1048576,MATCH(Calc!$A1135,'Daily Data ADJ'!$A:$A,0),MATCH("EFFR, FRED: Close",'Daily Data ADJ'!$1:$1,0))</f>
        <v>1.1599999999999999</v>
      </c>
      <c r="D1135" t="str">
        <f>INDEX('Daily Data ADJ'!$1:$1048576,MATCH(Calc!$A1135,'Daily Data ADJ'!$A:$A,1),MATCH("SOFR, FRED: Close",'Daily Data ADJ'!$1:$1,0))</f>
        <v>NaN</v>
      </c>
      <c r="E1135">
        <f>INDEX('Daily Data ADJ'!$1:$1048576,MATCH(Calc!$A1135,'Daily Data ADJ'!$A:$A,0),MATCH("UPRO, CBOE BZX: Close",'Daily Data ADJ'!$1:$1,0))</f>
        <v>22.275277580000001</v>
      </c>
      <c r="F1135">
        <f>INDEX('Daily Data ADJ'!$1:$1048576,MATCH(Calc!$A1135,'Daily Data ADJ'!$A:$A,0),MATCH("ES1!, CME_MINI: Close",'Daily Data ADJ'!$1:$1,0))</f>
        <v>2654</v>
      </c>
      <c r="G1135">
        <f>INDEX('Daily Data ADJ'!$1:$1048576,MATCH(Calc!$A1135,'Daily Data ADJ'!$A:$A,0),MATCH("ES2!, CME_MINI: Close",'Daily Data ADJ'!$1:$1,0))</f>
        <v>2655.5</v>
      </c>
      <c r="H1135">
        <f>INDEX('QUANDL MULTPL SP500_DIV_YIELD_M'!$A:$G,MATCH(Calc!$A1135,'QUANDL MULTPL SP500_DIV_YIELD_M'!$A:$A,1),MATCH('QUANDL MULTPL SP500_DIV_YIELD_M'!$E$1,'QUANDL MULTPL SP500_DIV_YIELD_M'!$A$1:$G$1,0))</f>
        <v>1.88</v>
      </c>
      <c r="I1135" s="5">
        <f t="shared" si="102"/>
        <v>2.1062655832145907E-2</v>
      </c>
      <c r="J1135" s="1">
        <f>A1135/24/60/60+DATE(1970,1,1)</f>
        <v>43077.604166666672</v>
      </c>
      <c r="K1135" s="3">
        <f t="shared" si="105"/>
        <v>1</v>
      </c>
      <c r="L1135" s="6">
        <f>(1+Chart!$F$4)^(1/(365/K1135))-1</f>
        <v>6.6592785027408397E-5</v>
      </c>
      <c r="M1135" s="6">
        <f t="shared" si="106"/>
        <v>3.1598405557886622E-5</v>
      </c>
      <c r="N1135" s="6">
        <f t="shared" si="107"/>
        <v>5.7108218070256456E-5</v>
      </c>
      <c r="O1135">
        <f>O1134*(B1135/B1134)</f>
        <v>242.53254984000148</v>
      </c>
      <c r="P1135">
        <f t="shared" si="103"/>
        <v>2017</v>
      </c>
      <c r="Q1135" s="1">
        <f t="shared" si="104"/>
        <v>43077.604166666672</v>
      </c>
      <c r="R1135">
        <f>IF(B1136="",R1134,IF(Q1135&gt;=Chart!$F$2,E1135,0))</f>
        <v>0</v>
      </c>
      <c r="S1135">
        <f>IF(B1136="",S1134,IFERROR(IF(AND(R1135&gt;0,R1134=0),R1135,(1+(B1136/B1135-1)*Calc!$Z$1)*S1134),0))</f>
        <v>0</v>
      </c>
      <c r="T1135">
        <f>IF(B1136="",T1134,IFERROR(IF(AND(R1135&gt;0,R1134=0),R1135,(1+(B1136/B1135-1)*Calc!$Z$1-L1136)*T1134),0))</f>
        <v>0</v>
      </c>
      <c r="U1135">
        <f>IF(B1136="",U1134,IFERROR(IF(AND(R1135&gt;0,R1134=0),R1135,(1+(B1136/B1135-1)*Calc!$Z$1-M1136*2)*U1134),0))</f>
        <v>0</v>
      </c>
      <c r="V1135">
        <f>IF(B1136="",V1134,IFERROR(IF(AND(R1135&gt;0,R1134=0),R1135,(1+(B1136/B1135-1)*Calc!$Z$1-N1136*2)*V1134),0))</f>
        <v>0</v>
      </c>
      <c r="W1135">
        <f>IF(ISNUMBER(C1135),C1135,W1134)</f>
        <v>1.1599999999999999</v>
      </c>
      <c r="Y1135" s="1" t="e">
        <f>IF(AND(Q1135&gt;=Chart!$F$2,Q1135&lt;=Chart!$F$3),Q1135,#N/A)</f>
        <v>#N/A</v>
      </c>
      <c r="Z1135" t="e">
        <f>IF(AND(Q1135&gt;=Chart!$F$2,Q1135&lt;=Chart!$F$3),R1135,#N/A)</f>
        <v>#N/A</v>
      </c>
      <c r="AA1135" t="e">
        <f>IF(AND(Q1135&gt;=Chart!$F$2,Q1135&lt;=Chart!$F$3),S1135,#N/A)</f>
        <v>#N/A</v>
      </c>
      <c r="AB1135" t="e">
        <f>IF(AND(Q1135&gt;=Chart!$F$2,Q1135&lt;=Chart!$F$3),T1135,#N/A)</f>
        <v>#N/A</v>
      </c>
      <c r="AC1135" t="e">
        <f>IF(AND(Q1135&gt;=Chart!$F$2,Q1135&lt;=Chart!$F$3),U1135,#N/A)</f>
        <v>#N/A</v>
      </c>
      <c r="AD1135" t="e">
        <f>IF(AND(Q1135&gt;=Chart!$F$2,Q1135&lt;=Chart!$F$3),V1135,#N/A)</f>
        <v>#N/A</v>
      </c>
      <c r="AE1135" t="e">
        <f>IF(AND(Q1135&gt;=Chart!$F$2,Q1135&lt;=Chart!$F$3),I1135,#N/A)</f>
        <v>#N/A</v>
      </c>
      <c r="AF1135" t="e">
        <f>IF(AND(Q1135&gt;=Chart!$F$2,Q1135&lt;=Chart!$F$3),H1135/100,#N/A)</f>
        <v>#N/A</v>
      </c>
      <c r="AG1135" t="e">
        <f>IF(AND(Q1135&gt;=Chart!$F$2,Q1135&lt;=Chart!$F$3),W1135/100,#N/A)</f>
        <v>#N/A</v>
      </c>
    </row>
    <row r="1136" spans="1:33" x14ac:dyDescent="0.25">
      <c r="A1136">
        <v>1513002600</v>
      </c>
      <c r="B1136">
        <f>INDEX('Daily Data ADJ'!$1:$1048576,MATCH(Calc!$A1136,'Daily Data ADJ'!$A:$A,0),MATCH("SPY, CBOE BZX: Close",'Daily Data ADJ'!$1:$1,0))</f>
        <v>243.26331719000001</v>
      </c>
      <c r="C1136">
        <f>INDEX('Daily Data ADJ'!$1:$1048576,MATCH(Calc!$A1136,'Daily Data ADJ'!$A:$A,0),MATCH("EFFR, FRED: Close",'Daily Data ADJ'!$1:$1,0))</f>
        <v>1.1599999999999999</v>
      </c>
      <c r="D1136" t="str">
        <f>INDEX('Daily Data ADJ'!$1:$1048576,MATCH(Calc!$A1136,'Daily Data ADJ'!$A:$A,1),MATCH("SOFR, FRED: Close",'Daily Data ADJ'!$1:$1,0))</f>
        <v>NaN</v>
      </c>
      <c r="E1136">
        <f>INDEX('Daily Data ADJ'!$1:$1048576,MATCH(Calc!$A1136,'Daily Data ADJ'!$A:$A,0),MATCH("UPRO, CBOE BZX: Close",'Daily Data ADJ'!$1:$1,0))</f>
        <v>22.48952573</v>
      </c>
      <c r="F1136">
        <f>INDEX('Daily Data ADJ'!$1:$1048576,MATCH(Calc!$A1136,'Daily Data ADJ'!$A:$A,0),MATCH("ES1!, CME_MINI: Close",'Daily Data ADJ'!$1:$1,0))</f>
        <v>2664.5</v>
      </c>
      <c r="G1136">
        <f>INDEX('Daily Data ADJ'!$1:$1048576,MATCH(Calc!$A1136,'Daily Data ADJ'!$A:$A,0),MATCH("ES2!, CME_MINI: Close",'Daily Data ADJ'!$1:$1,0))</f>
        <v>2666</v>
      </c>
      <c r="H1136">
        <f>INDEX('QUANDL MULTPL SP500_DIV_YIELD_M'!$A:$G,MATCH(Calc!$A1136,'QUANDL MULTPL SP500_DIV_YIELD_M'!$A:$A,1),MATCH('QUANDL MULTPL SP500_DIV_YIELD_M'!$E$1,'QUANDL MULTPL SP500_DIV_YIELD_M'!$A$1:$G$1,0))</f>
        <v>1.88</v>
      </c>
      <c r="I1136" s="5">
        <f t="shared" si="102"/>
        <v>2.1053731851536542E-2</v>
      </c>
      <c r="J1136" s="1">
        <f>A1136/24/60/60+DATE(1970,1,1)</f>
        <v>43080.604166666672</v>
      </c>
      <c r="K1136" s="3">
        <f t="shared" si="105"/>
        <v>3</v>
      </c>
      <c r="L1136" s="6">
        <f>(1+Chart!$F$4)^(1/(365/K1136))-1</f>
        <v>1.9979165917494157E-4</v>
      </c>
      <c r="M1136" s="6">
        <f t="shared" si="106"/>
        <v>9.479821208313588E-5</v>
      </c>
      <c r="N1136" s="6">
        <f t="shared" si="107"/>
        <v>1.7126259106858832E-4</v>
      </c>
      <c r="O1136">
        <f>O1135*(B1136/B1135)</f>
        <v>243.26331719000149</v>
      </c>
      <c r="P1136">
        <f t="shared" si="103"/>
        <v>2017</v>
      </c>
      <c r="Q1136" s="1">
        <f t="shared" si="104"/>
        <v>43080.604166666672</v>
      </c>
      <c r="R1136">
        <f>IF(B1137="",R1135,IF(Q1136&gt;=Chart!$F$2,E1136,0))</f>
        <v>0</v>
      </c>
      <c r="S1136">
        <f>IF(B1137="",S1135,IFERROR(IF(AND(R1136&gt;0,R1135=0),R1136,(1+(B1137/B1136-1)*Calc!$Z$1)*S1135),0))</f>
        <v>0</v>
      </c>
      <c r="T1136">
        <f>IF(B1137="",T1135,IFERROR(IF(AND(R1136&gt;0,R1135=0),R1136,(1+(B1137/B1136-1)*Calc!$Z$1-L1137)*T1135),0))</f>
        <v>0</v>
      </c>
      <c r="U1136">
        <f>IF(B1137="",U1135,IFERROR(IF(AND(R1136&gt;0,R1135=0),R1136,(1+(B1137/B1136-1)*Calc!$Z$1-M1137*2)*U1135),0))</f>
        <v>0</v>
      </c>
      <c r="V1136">
        <f>IF(B1137="",V1135,IFERROR(IF(AND(R1136&gt;0,R1135=0),R1136,(1+(B1137/B1136-1)*Calc!$Z$1-N1137*2)*V1135),0))</f>
        <v>0</v>
      </c>
      <c r="W1136">
        <f>IF(ISNUMBER(C1136),C1136,W1135)</f>
        <v>1.1599999999999999</v>
      </c>
      <c r="Y1136" s="1" t="e">
        <f>IF(AND(Q1136&gt;=Chart!$F$2,Q1136&lt;=Chart!$F$3),Q1136,#N/A)</f>
        <v>#N/A</v>
      </c>
      <c r="Z1136" t="e">
        <f>IF(AND(Q1136&gt;=Chart!$F$2,Q1136&lt;=Chart!$F$3),R1136,#N/A)</f>
        <v>#N/A</v>
      </c>
      <c r="AA1136" t="e">
        <f>IF(AND(Q1136&gt;=Chart!$F$2,Q1136&lt;=Chart!$F$3),S1136,#N/A)</f>
        <v>#N/A</v>
      </c>
      <c r="AB1136" t="e">
        <f>IF(AND(Q1136&gt;=Chart!$F$2,Q1136&lt;=Chart!$F$3),T1136,#N/A)</f>
        <v>#N/A</v>
      </c>
      <c r="AC1136" t="e">
        <f>IF(AND(Q1136&gt;=Chart!$F$2,Q1136&lt;=Chart!$F$3),U1136,#N/A)</f>
        <v>#N/A</v>
      </c>
      <c r="AD1136" t="e">
        <f>IF(AND(Q1136&gt;=Chart!$F$2,Q1136&lt;=Chart!$F$3),V1136,#N/A)</f>
        <v>#N/A</v>
      </c>
      <c r="AE1136" t="e">
        <f>IF(AND(Q1136&gt;=Chart!$F$2,Q1136&lt;=Chart!$F$3),I1136,#N/A)</f>
        <v>#N/A</v>
      </c>
      <c r="AF1136" t="e">
        <f>IF(AND(Q1136&gt;=Chart!$F$2,Q1136&lt;=Chart!$F$3),H1136/100,#N/A)</f>
        <v>#N/A</v>
      </c>
      <c r="AG1136" t="e">
        <f>IF(AND(Q1136&gt;=Chart!$F$2,Q1136&lt;=Chart!$F$3),W1136/100,#N/A)</f>
        <v>#N/A</v>
      </c>
    </row>
    <row r="1137" spans="1:33" x14ac:dyDescent="0.25">
      <c r="A1137">
        <v>1513089000</v>
      </c>
      <c r="B1137">
        <f>INDEX('Daily Data ADJ'!$1:$1048576,MATCH(Calc!$A1137,'Daily Data ADJ'!$A:$A,0),MATCH("SPY, CBOE BZX: Close",'Daily Data ADJ'!$1:$1,0))</f>
        <v>243.69264301000001</v>
      </c>
      <c r="C1137">
        <f>INDEX('Daily Data ADJ'!$1:$1048576,MATCH(Calc!$A1137,'Daily Data ADJ'!$A:$A,0),MATCH("EFFR, FRED: Close",'Daily Data ADJ'!$1:$1,0))</f>
        <v>1.17</v>
      </c>
      <c r="D1137" t="str">
        <f>INDEX('Daily Data ADJ'!$1:$1048576,MATCH(Calc!$A1137,'Daily Data ADJ'!$A:$A,1),MATCH("SOFR, FRED: Close",'Daily Data ADJ'!$1:$1,0))</f>
        <v>NaN</v>
      </c>
      <c r="E1137">
        <f>INDEX('Daily Data ADJ'!$1:$1048576,MATCH(Calc!$A1137,'Daily Data ADJ'!$A:$A,0),MATCH("UPRO, CBOE BZX: Close",'Daily Data ADJ'!$1:$1,0))</f>
        <v>22.599103530000001</v>
      </c>
      <c r="F1137">
        <f>INDEX('Daily Data ADJ'!$1:$1048576,MATCH(Calc!$A1137,'Daily Data ADJ'!$A:$A,0),MATCH("ES1!, CME_MINI: Close",'Daily Data ADJ'!$1:$1,0))</f>
        <v>2667.75</v>
      </c>
      <c r="G1137">
        <f>INDEX('Daily Data ADJ'!$1:$1048576,MATCH(Calc!$A1137,'Daily Data ADJ'!$A:$A,0),MATCH("ES2!, CME_MINI: Close",'Daily Data ADJ'!$1:$1,0))</f>
        <v>2669.25</v>
      </c>
      <c r="H1137">
        <f>INDEX('QUANDL MULTPL SP500_DIV_YIELD_M'!$A:$G,MATCH(Calc!$A1137,'QUANDL MULTPL SP500_DIV_YIELD_M'!$A:$A,1),MATCH('QUANDL MULTPL SP500_DIV_YIELD_M'!$E$1,'QUANDL MULTPL SP500_DIV_YIELD_M'!$A$1:$G$1,0))</f>
        <v>1.88</v>
      </c>
      <c r="I1137" s="5">
        <f t="shared" si="102"/>
        <v>2.1050983915793367E-2</v>
      </c>
      <c r="J1137" s="1">
        <f>A1137/24/60/60+DATE(1970,1,1)</f>
        <v>43081.604166666672</v>
      </c>
      <c r="K1137" s="3">
        <f t="shared" si="105"/>
        <v>1</v>
      </c>
      <c r="L1137" s="6">
        <f>(1+Chart!$F$4)^(1/(365/K1137))-1</f>
        <v>6.6592785027408397E-5</v>
      </c>
      <c r="M1137" s="6">
        <f t="shared" si="106"/>
        <v>3.1869231730263792E-5</v>
      </c>
      <c r="N1137" s="6">
        <f t="shared" si="107"/>
        <v>5.7076897894914325E-5</v>
      </c>
      <c r="O1137">
        <f>O1136*(B1137/B1136)</f>
        <v>243.69264301000152</v>
      </c>
      <c r="P1137">
        <f t="shared" si="103"/>
        <v>2017</v>
      </c>
      <c r="Q1137" s="1">
        <f t="shared" si="104"/>
        <v>43081.604166666672</v>
      </c>
      <c r="R1137">
        <f>IF(B1138="",R1136,IF(Q1137&gt;=Chart!$F$2,E1137,0))</f>
        <v>0</v>
      </c>
      <c r="S1137">
        <f>IF(B1138="",S1136,IFERROR(IF(AND(R1137&gt;0,R1136=0),R1137,(1+(B1138/B1137-1)*Calc!$Z$1)*S1136),0))</f>
        <v>0</v>
      </c>
      <c r="T1137">
        <f>IF(B1138="",T1136,IFERROR(IF(AND(R1137&gt;0,R1136=0),R1137,(1+(B1138/B1137-1)*Calc!$Z$1-L1138)*T1136),0))</f>
        <v>0</v>
      </c>
      <c r="U1137">
        <f>IF(B1138="",U1136,IFERROR(IF(AND(R1137&gt;0,R1136=0),R1137,(1+(B1138/B1137-1)*Calc!$Z$1-M1138*2)*U1136),0))</f>
        <v>0</v>
      </c>
      <c r="V1137">
        <f>IF(B1138="",V1136,IFERROR(IF(AND(R1137&gt;0,R1136=0),R1137,(1+(B1138/B1137-1)*Calc!$Z$1-N1138*2)*V1136),0))</f>
        <v>0</v>
      </c>
      <c r="W1137">
        <f>IF(ISNUMBER(C1137),C1137,W1136)</f>
        <v>1.17</v>
      </c>
      <c r="Y1137" s="1" t="e">
        <f>IF(AND(Q1137&gt;=Chart!$F$2,Q1137&lt;=Chart!$F$3),Q1137,#N/A)</f>
        <v>#N/A</v>
      </c>
      <c r="Z1137" t="e">
        <f>IF(AND(Q1137&gt;=Chart!$F$2,Q1137&lt;=Chart!$F$3),R1137,#N/A)</f>
        <v>#N/A</v>
      </c>
      <c r="AA1137" t="e">
        <f>IF(AND(Q1137&gt;=Chart!$F$2,Q1137&lt;=Chart!$F$3),S1137,#N/A)</f>
        <v>#N/A</v>
      </c>
      <c r="AB1137" t="e">
        <f>IF(AND(Q1137&gt;=Chart!$F$2,Q1137&lt;=Chart!$F$3),T1137,#N/A)</f>
        <v>#N/A</v>
      </c>
      <c r="AC1137" t="e">
        <f>IF(AND(Q1137&gt;=Chart!$F$2,Q1137&lt;=Chart!$F$3),U1137,#N/A)</f>
        <v>#N/A</v>
      </c>
      <c r="AD1137" t="e">
        <f>IF(AND(Q1137&gt;=Chart!$F$2,Q1137&lt;=Chart!$F$3),V1137,#N/A)</f>
        <v>#N/A</v>
      </c>
      <c r="AE1137" t="e">
        <f>IF(AND(Q1137&gt;=Chart!$F$2,Q1137&lt;=Chart!$F$3),I1137,#N/A)</f>
        <v>#N/A</v>
      </c>
      <c r="AF1137" t="e">
        <f>IF(AND(Q1137&gt;=Chart!$F$2,Q1137&lt;=Chart!$F$3),H1137/100,#N/A)</f>
        <v>#N/A</v>
      </c>
      <c r="AG1137" t="e">
        <f>IF(AND(Q1137&gt;=Chart!$F$2,Q1137&lt;=Chart!$F$3),W1137/100,#N/A)</f>
        <v>#N/A</v>
      </c>
    </row>
    <row r="1138" spans="1:33" x14ac:dyDescent="0.25">
      <c r="A1138">
        <v>1513175400</v>
      </c>
      <c r="B1138">
        <f>INDEX('Daily Data ADJ'!$1:$1048576,MATCH(Calc!$A1138,'Daily Data ADJ'!$A:$A,0),MATCH("SPY, CBOE BZX: Close",'Daily Data ADJ'!$1:$1,0))</f>
        <v>243.66523924000001</v>
      </c>
      <c r="C1138">
        <f>INDEX('Daily Data ADJ'!$1:$1048576,MATCH(Calc!$A1138,'Daily Data ADJ'!$A:$A,0),MATCH("EFFR, FRED: Close",'Daily Data ADJ'!$1:$1,0))</f>
        <v>1.17</v>
      </c>
      <c r="D1138" t="str">
        <f>INDEX('Daily Data ADJ'!$1:$1048576,MATCH(Calc!$A1138,'Daily Data ADJ'!$A:$A,1),MATCH("SOFR, FRED: Close",'Daily Data ADJ'!$1:$1,0))</f>
        <v>NaN</v>
      </c>
      <c r="E1138">
        <f>INDEX('Daily Data ADJ'!$1:$1048576,MATCH(Calc!$A1138,'Daily Data ADJ'!$A:$A,0),MATCH("UPRO, CBOE BZX: Close",'Daily Data ADJ'!$1:$1,0))</f>
        <v>22.58601998</v>
      </c>
      <c r="F1138">
        <f>INDEX('Daily Data ADJ'!$1:$1048576,MATCH(Calc!$A1138,'Daily Data ADJ'!$A:$A,0),MATCH("ES1!, CME_MINI: Close",'Daily Data ADJ'!$1:$1,0))</f>
        <v>2669</v>
      </c>
      <c r="G1138">
        <f>INDEX('Daily Data ADJ'!$1:$1048576,MATCH(Calc!$A1138,'Daily Data ADJ'!$A:$A,0),MATCH("ES2!, CME_MINI: Close",'Daily Data ADJ'!$1:$1,0))</f>
        <v>2670.75</v>
      </c>
      <c r="H1138">
        <f>INDEX('QUANDL MULTPL SP500_DIV_YIELD_M'!$A:$G,MATCH(Calc!$A1138,'QUANDL MULTPL SP500_DIV_YIELD_M'!$A:$A,1),MATCH('QUANDL MULTPL SP500_DIV_YIELD_M'!$E$1,'QUANDL MULTPL SP500_DIV_YIELD_M'!$A$1:$G$1,0))</f>
        <v>1.88</v>
      </c>
      <c r="I1138" s="5">
        <f t="shared" si="102"/>
        <v>2.1425285729054735E-2</v>
      </c>
      <c r="J1138" s="1">
        <f>A1138/24/60/60+DATE(1970,1,1)</f>
        <v>43082.604166666672</v>
      </c>
      <c r="K1138" s="3">
        <f t="shared" si="105"/>
        <v>1</v>
      </c>
      <c r="L1138" s="6">
        <f>(1+Chart!$F$4)^(1/(365/K1138))-1</f>
        <v>6.6592785027408397E-5</v>
      </c>
      <c r="M1138" s="6">
        <f t="shared" si="106"/>
        <v>3.1869231730263792E-5</v>
      </c>
      <c r="N1138" s="6">
        <f t="shared" si="107"/>
        <v>5.8081113701868858E-5</v>
      </c>
      <c r="O1138">
        <f>O1137*(B1138/B1137)</f>
        <v>243.66523924000151</v>
      </c>
      <c r="P1138">
        <f t="shared" si="103"/>
        <v>2017</v>
      </c>
      <c r="Q1138" s="1">
        <f t="shared" si="104"/>
        <v>43082.604166666672</v>
      </c>
      <c r="R1138">
        <f>IF(B1139="",R1137,IF(Q1138&gt;=Chart!$F$2,E1138,0))</f>
        <v>0</v>
      </c>
      <c r="S1138">
        <f>IF(B1139="",S1137,IFERROR(IF(AND(R1138&gt;0,R1137=0),R1138,(1+(B1139/B1138-1)*Calc!$Z$1)*S1137),0))</f>
        <v>0</v>
      </c>
      <c r="T1138">
        <f>IF(B1139="",T1137,IFERROR(IF(AND(R1138&gt;0,R1137=0),R1138,(1+(B1139/B1138-1)*Calc!$Z$1-L1139)*T1137),0))</f>
        <v>0</v>
      </c>
      <c r="U1138">
        <f>IF(B1139="",U1137,IFERROR(IF(AND(R1138&gt;0,R1137=0),R1138,(1+(B1139/B1138-1)*Calc!$Z$1-M1139*2)*U1137),0))</f>
        <v>0</v>
      </c>
      <c r="V1138">
        <f>IF(B1139="",V1137,IFERROR(IF(AND(R1138&gt;0,R1137=0),R1138,(1+(B1139/B1138-1)*Calc!$Z$1-N1139*2)*V1137),0))</f>
        <v>0</v>
      </c>
      <c r="W1138">
        <f>IF(ISNUMBER(C1138),C1138,W1137)</f>
        <v>1.17</v>
      </c>
      <c r="Y1138" s="1" t="e">
        <f>IF(AND(Q1138&gt;=Chart!$F$2,Q1138&lt;=Chart!$F$3),Q1138,#N/A)</f>
        <v>#N/A</v>
      </c>
      <c r="Z1138" t="e">
        <f>IF(AND(Q1138&gt;=Chart!$F$2,Q1138&lt;=Chart!$F$3),R1138,#N/A)</f>
        <v>#N/A</v>
      </c>
      <c r="AA1138" t="e">
        <f>IF(AND(Q1138&gt;=Chart!$F$2,Q1138&lt;=Chart!$F$3),S1138,#N/A)</f>
        <v>#N/A</v>
      </c>
      <c r="AB1138" t="e">
        <f>IF(AND(Q1138&gt;=Chart!$F$2,Q1138&lt;=Chart!$F$3),T1138,#N/A)</f>
        <v>#N/A</v>
      </c>
      <c r="AC1138" t="e">
        <f>IF(AND(Q1138&gt;=Chart!$F$2,Q1138&lt;=Chart!$F$3),U1138,#N/A)</f>
        <v>#N/A</v>
      </c>
      <c r="AD1138" t="e">
        <f>IF(AND(Q1138&gt;=Chart!$F$2,Q1138&lt;=Chart!$F$3),V1138,#N/A)</f>
        <v>#N/A</v>
      </c>
      <c r="AE1138" t="e">
        <f>IF(AND(Q1138&gt;=Chart!$F$2,Q1138&lt;=Chart!$F$3),I1138,#N/A)</f>
        <v>#N/A</v>
      </c>
      <c r="AF1138" t="e">
        <f>IF(AND(Q1138&gt;=Chart!$F$2,Q1138&lt;=Chart!$F$3),H1138/100,#N/A)</f>
        <v>#N/A</v>
      </c>
      <c r="AG1138" t="e">
        <f>IF(AND(Q1138&gt;=Chart!$F$2,Q1138&lt;=Chart!$F$3),W1138/100,#N/A)</f>
        <v>#N/A</v>
      </c>
    </row>
    <row r="1139" spans="1:33" x14ac:dyDescent="0.25">
      <c r="A1139">
        <v>1513261800</v>
      </c>
      <c r="B1139">
        <f>INDEX('Daily Data ADJ'!$1:$1048576,MATCH(Calc!$A1139,'Daily Data ADJ'!$A:$A,0),MATCH("SPY, CBOE BZX: Close",'Daily Data ADJ'!$1:$1,0))</f>
        <v>242.66956872</v>
      </c>
      <c r="C1139">
        <f>INDEX('Daily Data ADJ'!$1:$1048576,MATCH(Calc!$A1139,'Daily Data ADJ'!$A:$A,0),MATCH("EFFR, FRED: Close",'Daily Data ADJ'!$1:$1,0))</f>
        <v>1.41</v>
      </c>
      <c r="D1139" t="str">
        <f>INDEX('Daily Data ADJ'!$1:$1048576,MATCH(Calc!$A1139,'Daily Data ADJ'!$A:$A,1),MATCH("SOFR, FRED: Close",'Daily Data ADJ'!$1:$1,0))</f>
        <v>NaN</v>
      </c>
      <c r="E1139">
        <f>INDEX('Daily Data ADJ'!$1:$1048576,MATCH(Calc!$A1139,'Daily Data ADJ'!$A:$A,0),MATCH("UPRO, CBOE BZX: Close",'Daily Data ADJ'!$1:$1,0))</f>
        <v>22.309622749999999</v>
      </c>
      <c r="F1139">
        <f>INDEX('Daily Data ADJ'!$1:$1048576,MATCH(Calc!$A1139,'Daily Data ADJ'!$A:$A,0),MATCH("ES1!, CME_MINI: Close",'Daily Data ADJ'!$1:$1,0))</f>
        <v>2656</v>
      </c>
      <c r="G1139">
        <f>INDEX('Daily Data ADJ'!$1:$1048576,MATCH(Calc!$A1139,'Daily Data ADJ'!$A:$A,0),MATCH("ES2!, CME_MINI: Close",'Daily Data ADJ'!$1:$1,0))</f>
        <v>2657.5</v>
      </c>
      <c r="H1139">
        <f>INDEX('QUANDL MULTPL SP500_DIV_YIELD_M'!$A:$G,MATCH(Calc!$A1139,'QUANDL MULTPL SP500_DIV_YIELD_M'!$A:$A,1),MATCH('QUANDL MULTPL SP500_DIV_YIELD_M'!$E$1,'QUANDL MULTPL SP500_DIV_YIELD_M'!$A$1:$G$1,0))</f>
        <v>1.88</v>
      </c>
      <c r="I1139" s="5">
        <f t="shared" si="102"/>
        <v>2.1060950581819407E-2</v>
      </c>
      <c r="J1139" s="1">
        <f>A1139/24/60/60+DATE(1970,1,1)</f>
        <v>43083.604166666672</v>
      </c>
      <c r="K1139" s="3">
        <f t="shared" si="105"/>
        <v>1</v>
      </c>
      <c r="L1139" s="6">
        <f>(1+Chart!$F$4)^(1/(365/K1139))-1</f>
        <v>6.6592785027408397E-5</v>
      </c>
      <c r="M1139" s="6">
        <f t="shared" si="106"/>
        <v>3.8361063536163087E-5</v>
      </c>
      <c r="N1139" s="6">
        <f t="shared" si="107"/>
        <v>5.7103642259637155E-5</v>
      </c>
      <c r="O1139">
        <f>O1138*(B1139/B1138)</f>
        <v>242.66956872000151</v>
      </c>
      <c r="P1139">
        <f t="shared" si="103"/>
        <v>2017</v>
      </c>
      <c r="Q1139" s="1">
        <f t="shared" si="104"/>
        <v>43083.604166666672</v>
      </c>
      <c r="R1139">
        <f>IF(B1140="",R1138,IF(Q1139&gt;=Chart!$F$2,E1139,0))</f>
        <v>0</v>
      </c>
      <c r="S1139">
        <f>IF(B1140="",S1138,IFERROR(IF(AND(R1139&gt;0,R1138=0),R1139,(1+(B1140/B1139-1)*Calc!$Z$1)*S1138),0))</f>
        <v>0</v>
      </c>
      <c r="T1139">
        <f>IF(B1140="",T1138,IFERROR(IF(AND(R1139&gt;0,R1138=0),R1139,(1+(B1140/B1139-1)*Calc!$Z$1-L1140)*T1138),0))</f>
        <v>0</v>
      </c>
      <c r="U1139">
        <f>IF(B1140="",U1138,IFERROR(IF(AND(R1139&gt;0,R1138=0),R1139,(1+(B1140/B1139-1)*Calc!$Z$1-M1140*2)*U1138),0))</f>
        <v>0</v>
      </c>
      <c r="V1139">
        <f>IF(B1140="",V1138,IFERROR(IF(AND(R1139&gt;0,R1138=0),R1139,(1+(B1140/B1139-1)*Calc!$Z$1-N1140*2)*V1138),0))</f>
        <v>0</v>
      </c>
      <c r="W1139">
        <f>IF(ISNUMBER(C1139),C1139,W1138)</f>
        <v>1.41</v>
      </c>
      <c r="Y1139" s="1" t="e">
        <f>IF(AND(Q1139&gt;=Chart!$F$2,Q1139&lt;=Chart!$F$3),Q1139,#N/A)</f>
        <v>#N/A</v>
      </c>
      <c r="Z1139" t="e">
        <f>IF(AND(Q1139&gt;=Chart!$F$2,Q1139&lt;=Chart!$F$3),R1139,#N/A)</f>
        <v>#N/A</v>
      </c>
      <c r="AA1139" t="e">
        <f>IF(AND(Q1139&gt;=Chart!$F$2,Q1139&lt;=Chart!$F$3),S1139,#N/A)</f>
        <v>#N/A</v>
      </c>
      <c r="AB1139" t="e">
        <f>IF(AND(Q1139&gt;=Chart!$F$2,Q1139&lt;=Chart!$F$3),T1139,#N/A)</f>
        <v>#N/A</v>
      </c>
      <c r="AC1139" t="e">
        <f>IF(AND(Q1139&gt;=Chart!$F$2,Q1139&lt;=Chart!$F$3),U1139,#N/A)</f>
        <v>#N/A</v>
      </c>
      <c r="AD1139" t="e">
        <f>IF(AND(Q1139&gt;=Chart!$F$2,Q1139&lt;=Chart!$F$3),V1139,#N/A)</f>
        <v>#N/A</v>
      </c>
      <c r="AE1139" t="e">
        <f>IF(AND(Q1139&gt;=Chart!$F$2,Q1139&lt;=Chart!$F$3),I1139,#N/A)</f>
        <v>#N/A</v>
      </c>
      <c r="AF1139" t="e">
        <f>IF(AND(Q1139&gt;=Chart!$F$2,Q1139&lt;=Chart!$F$3),H1139/100,#N/A)</f>
        <v>#N/A</v>
      </c>
      <c r="AG1139" t="e">
        <f>IF(AND(Q1139&gt;=Chart!$F$2,Q1139&lt;=Chart!$F$3),W1139/100,#N/A)</f>
        <v>#N/A</v>
      </c>
    </row>
    <row r="1140" spans="1:33" x14ac:dyDescent="0.25">
      <c r="A1140">
        <v>1513348200</v>
      </c>
      <c r="B1140">
        <f>INDEX('Daily Data ADJ'!$1:$1048576,MATCH(Calc!$A1140,'Daily Data ADJ'!$A:$A,0),MATCH("SPY, CBOE BZX: Close",'Daily Data ADJ'!$1:$1,0))</f>
        <v>244.69067738000001</v>
      </c>
      <c r="C1140">
        <f>INDEX('Daily Data ADJ'!$1:$1048576,MATCH(Calc!$A1140,'Daily Data ADJ'!$A:$A,0),MATCH("EFFR, FRED: Close",'Daily Data ADJ'!$1:$1,0))</f>
        <v>1.41</v>
      </c>
      <c r="D1140" t="str">
        <f>INDEX('Daily Data ADJ'!$1:$1048576,MATCH(Calc!$A1140,'Daily Data ADJ'!$A:$A,1),MATCH("SOFR, FRED: Close",'Daily Data ADJ'!$1:$1,0))</f>
        <v>NaN</v>
      </c>
      <c r="E1140">
        <f>INDEX('Daily Data ADJ'!$1:$1048576,MATCH(Calc!$A1140,'Daily Data ADJ'!$A:$A,0),MATCH("UPRO, CBOE BZX: Close",'Daily Data ADJ'!$1:$1,0))</f>
        <v>22.852603309999999</v>
      </c>
      <c r="F1140">
        <f>INDEX('Daily Data ADJ'!$1:$1048576,MATCH(Calc!$A1140,'Daily Data ADJ'!$A:$A,0),MATCH("ES1!, CME_MINI: Close",'Daily Data ADJ'!$1:$1,0))</f>
        <v>2682</v>
      </c>
      <c r="G1140">
        <f>INDEX('Daily Data ADJ'!$1:$1048576,MATCH(Calc!$A1140,'Daily Data ADJ'!$A:$A,0),MATCH("ES2!, CME_MINI: Close",'Daily Data ADJ'!$1:$1,0))</f>
        <v>2683.5</v>
      </c>
      <c r="H1140">
        <f>INDEX('QUANDL MULTPL SP500_DIV_YIELD_M'!$A:$G,MATCH(Calc!$A1140,'QUANDL MULTPL SP500_DIV_YIELD_M'!$A:$A,1),MATCH('QUANDL MULTPL SP500_DIV_YIELD_M'!$E$1,'QUANDL MULTPL SP500_DIV_YIELD_M'!$A$1:$G$1,0))</f>
        <v>1.88</v>
      </c>
      <c r="I1140" s="5">
        <f t="shared" si="102"/>
        <v>2.1039013957532118E-2</v>
      </c>
      <c r="J1140" s="1">
        <f>A1140/24/60/60+DATE(1970,1,1)</f>
        <v>43084.604166666672</v>
      </c>
      <c r="K1140" s="3">
        <f t="shared" si="105"/>
        <v>1</v>
      </c>
      <c r="L1140" s="6">
        <f>(1+Chart!$F$4)^(1/(365/K1140))-1</f>
        <v>6.6592785027408397E-5</v>
      </c>
      <c r="M1140" s="6">
        <f t="shared" si="106"/>
        <v>3.8361063536163087E-5</v>
      </c>
      <c r="N1140" s="6">
        <f t="shared" si="107"/>
        <v>5.7044777589165818E-5</v>
      </c>
      <c r="O1140">
        <f>O1139*(B1140/B1139)</f>
        <v>244.69067738000155</v>
      </c>
      <c r="P1140">
        <f t="shared" si="103"/>
        <v>2017</v>
      </c>
      <c r="Q1140" s="1">
        <f t="shared" si="104"/>
        <v>43084.604166666672</v>
      </c>
      <c r="R1140">
        <f>IF(B1141="",R1139,IF(Q1140&gt;=Chart!$F$2,E1140,0))</f>
        <v>0</v>
      </c>
      <c r="S1140">
        <f>IF(B1141="",S1139,IFERROR(IF(AND(R1140&gt;0,R1139=0),R1140,(1+(B1141/B1140-1)*Calc!$Z$1)*S1139),0))</f>
        <v>0</v>
      </c>
      <c r="T1140">
        <f>IF(B1141="",T1139,IFERROR(IF(AND(R1140&gt;0,R1139=0),R1140,(1+(B1141/B1140-1)*Calc!$Z$1-L1141)*T1139),0))</f>
        <v>0</v>
      </c>
      <c r="U1140">
        <f>IF(B1141="",U1139,IFERROR(IF(AND(R1140&gt;0,R1139=0),R1140,(1+(B1141/B1140-1)*Calc!$Z$1-M1141*2)*U1139),0))</f>
        <v>0</v>
      </c>
      <c r="V1140">
        <f>IF(B1141="",V1139,IFERROR(IF(AND(R1140&gt;0,R1139=0),R1140,(1+(B1141/B1140-1)*Calc!$Z$1-N1141*2)*V1139),0))</f>
        <v>0</v>
      </c>
      <c r="W1140">
        <f>IF(ISNUMBER(C1140),C1140,W1139)</f>
        <v>1.41</v>
      </c>
      <c r="Y1140" s="1" t="e">
        <f>IF(AND(Q1140&gt;=Chart!$F$2,Q1140&lt;=Chart!$F$3),Q1140,#N/A)</f>
        <v>#N/A</v>
      </c>
      <c r="Z1140" t="e">
        <f>IF(AND(Q1140&gt;=Chart!$F$2,Q1140&lt;=Chart!$F$3),R1140,#N/A)</f>
        <v>#N/A</v>
      </c>
      <c r="AA1140" t="e">
        <f>IF(AND(Q1140&gt;=Chart!$F$2,Q1140&lt;=Chart!$F$3),S1140,#N/A)</f>
        <v>#N/A</v>
      </c>
      <c r="AB1140" t="e">
        <f>IF(AND(Q1140&gt;=Chart!$F$2,Q1140&lt;=Chart!$F$3),T1140,#N/A)</f>
        <v>#N/A</v>
      </c>
      <c r="AC1140" t="e">
        <f>IF(AND(Q1140&gt;=Chart!$F$2,Q1140&lt;=Chart!$F$3),U1140,#N/A)</f>
        <v>#N/A</v>
      </c>
      <c r="AD1140" t="e">
        <f>IF(AND(Q1140&gt;=Chart!$F$2,Q1140&lt;=Chart!$F$3),V1140,#N/A)</f>
        <v>#N/A</v>
      </c>
      <c r="AE1140" t="e">
        <f>IF(AND(Q1140&gt;=Chart!$F$2,Q1140&lt;=Chart!$F$3),I1140,#N/A)</f>
        <v>#N/A</v>
      </c>
      <c r="AF1140" t="e">
        <f>IF(AND(Q1140&gt;=Chart!$F$2,Q1140&lt;=Chart!$F$3),H1140/100,#N/A)</f>
        <v>#N/A</v>
      </c>
      <c r="AG1140" t="e">
        <f>IF(AND(Q1140&gt;=Chart!$F$2,Q1140&lt;=Chart!$F$3),W1140/100,#N/A)</f>
        <v>#N/A</v>
      </c>
    </row>
    <row r="1141" spans="1:33" x14ac:dyDescent="0.25">
      <c r="A1141">
        <v>1513607400</v>
      </c>
      <c r="B1141">
        <f>INDEX('Daily Data ADJ'!$1:$1048576,MATCH(Calc!$A1141,'Daily Data ADJ'!$A:$A,0),MATCH("SPY, CBOE BZX: Close",'Daily Data ADJ'!$1:$1,0))</f>
        <v>246.24231613000001</v>
      </c>
      <c r="C1141">
        <f>INDEX('Daily Data ADJ'!$1:$1048576,MATCH(Calc!$A1141,'Daily Data ADJ'!$A:$A,0),MATCH("EFFR, FRED: Close",'Daily Data ADJ'!$1:$1,0))</f>
        <v>1.42</v>
      </c>
      <c r="D1141" t="str">
        <f>INDEX('Daily Data ADJ'!$1:$1048576,MATCH(Calc!$A1141,'Daily Data ADJ'!$A:$A,1),MATCH("SOFR, FRED: Close",'Daily Data ADJ'!$1:$1,0))</f>
        <v>NaN</v>
      </c>
      <c r="E1141">
        <f>INDEX('Daily Data ADJ'!$1:$1048576,MATCH(Calc!$A1141,'Daily Data ADJ'!$A:$A,0),MATCH("UPRO, CBOE BZX: Close",'Daily Data ADJ'!$1:$1,0))</f>
        <v>23.2892777</v>
      </c>
      <c r="F1141">
        <f>INDEX('Daily Data ADJ'!$1:$1048576,MATCH(Calc!$A1141,'Daily Data ADJ'!$A:$A,0),MATCH("ES1!, CME_MINI: Close",'Daily Data ADJ'!$1:$1,0))</f>
        <v>2694.5</v>
      </c>
      <c r="G1141">
        <f>INDEX('Daily Data ADJ'!$1:$1048576,MATCH(Calc!$A1141,'Daily Data ADJ'!$A:$A,0),MATCH("ES2!, CME_MINI: Close",'Daily Data ADJ'!$1:$1,0))</f>
        <v>2696</v>
      </c>
      <c r="H1141">
        <f>INDEX('QUANDL MULTPL SP500_DIV_YIELD_M'!$A:$G,MATCH(Calc!$A1141,'QUANDL MULTPL SP500_DIV_YIELD_M'!$A:$A,1),MATCH('QUANDL MULTPL SP500_DIV_YIELD_M'!$E$1,'QUANDL MULTPL SP500_DIV_YIELD_M'!$A$1:$G$1,0))</f>
        <v>1.88</v>
      </c>
      <c r="I1141" s="5">
        <f t="shared" si="102"/>
        <v>2.1028618320895268E-2</v>
      </c>
      <c r="J1141" s="1">
        <f>A1141/24/60/60+DATE(1970,1,1)</f>
        <v>43087.604166666672</v>
      </c>
      <c r="K1141" s="3">
        <f t="shared" si="105"/>
        <v>3</v>
      </c>
      <c r="L1141" s="6">
        <f>(1+Chart!$F$4)^(1/(365/K1141))-1</f>
        <v>1.9979165917494157E-4</v>
      </c>
      <c r="M1141" s="6">
        <f t="shared" si="106"/>
        <v>1.1589814892176697E-4</v>
      </c>
      <c r="N1141" s="6">
        <f t="shared" si="107"/>
        <v>1.7106039754755109E-4</v>
      </c>
      <c r="O1141">
        <f>O1140*(B1141/B1140)</f>
        <v>246.24231613000157</v>
      </c>
      <c r="P1141">
        <f t="shared" si="103"/>
        <v>2017</v>
      </c>
      <c r="Q1141" s="1">
        <f t="shared" si="104"/>
        <v>43087.604166666672</v>
      </c>
      <c r="R1141">
        <f>IF(B1142="",R1140,IF(Q1141&gt;=Chart!$F$2,E1141,0))</f>
        <v>0</v>
      </c>
      <c r="S1141">
        <f>IF(B1142="",S1140,IFERROR(IF(AND(R1141&gt;0,R1140=0),R1141,(1+(B1142/B1141-1)*Calc!$Z$1)*S1140),0))</f>
        <v>0</v>
      </c>
      <c r="T1141">
        <f>IF(B1142="",T1140,IFERROR(IF(AND(R1141&gt;0,R1140=0),R1141,(1+(B1142/B1141-1)*Calc!$Z$1-L1142)*T1140),0))</f>
        <v>0</v>
      </c>
      <c r="U1141">
        <f>IF(B1142="",U1140,IFERROR(IF(AND(R1141&gt;0,R1140=0),R1141,(1+(B1142/B1141-1)*Calc!$Z$1-M1142*2)*U1140),0))</f>
        <v>0</v>
      </c>
      <c r="V1141">
        <f>IF(B1142="",V1140,IFERROR(IF(AND(R1141&gt;0,R1140=0),R1141,(1+(B1142/B1141-1)*Calc!$Z$1-N1142*2)*V1140),0))</f>
        <v>0</v>
      </c>
      <c r="W1141">
        <f>IF(ISNUMBER(C1141),C1141,W1140)</f>
        <v>1.42</v>
      </c>
      <c r="Y1141" s="1" t="e">
        <f>IF(AND(Q1141&gt;=Chart!$F$2,Q1141&lt;=Chart!$F$3),Q1141,#N/A)</f>
        <v>#N/A</v>
      </c>
      <c r="Z1141" t="e">
        <f>IF(AND(Q1141&gt;=Chart!$F$2,Q1141&lt;=Chart!$F$3),R1141,#N/A)</f>
        <v>#N/A</v>
      </c>
      <c r="AA1141" t="e">
        <f>IF(AND(Q1141&gt;=Chart!$F$2,Q1141&lt;=Chart!$F$3),S1141,#N/A)</f>
        <v>#N/A</v>
      </c>
      <c r="AB1141" t="e">
        <f>IF(AND(Q1141&gt;=Chart!$F$2,Q1141&lt;=Chart!$F$3),T1141,#N/A)</f>
        <v>#N/A</v>
      </c>
      <c r="AC1141" t="e">
        <f>IF(AND(Q1141&gt;=Chart!$F$2,Q1141&lt;=Chart!$F$3),U1141,#N/A)</f>
        <v>#N/A</v>
      </c>
      <c r="AD1141" t="e">
        <f>IF(AND(Q1141&gt;=Chart!$F$2,Q1141&lt;=Chart!$F$3),V1141,#N/A)</f>
        <v>#N/A</v>
      </c>
      <c r="AE1141" t="e">
        <f>IF(AND(Q1141&gt;=Chart!$F$2,Q1141&lt;=Chart!$F$3),I1141,#N/A)</f>
        <v>#N/A</v>
      </c>
      <c r="AF1141" t="e">
        <f>IF(AND(Q1141&gt;=Chart!$F$2,Q1141&lt;=Chart!$F$3),H1141/100,#N/A)</f>
        <v>#N/A</v>
      </c>
      <c r="AG1141" t="e">
        <f>IF(AND(Q1141&gt;=Chart!$F$2,Q1141&lt;=Chart!$F$3),W1141/100,#N/A)</f>
        <v>#N/A</v>
      </c>
    </row>
    <row r="1142" spans="1:33" x14ac:dyDescent="0.25">
      <c r="A1142">
        <v>1513693800</v>
      </c>
      <c r="B1142">
        <f>INDEX('Daily Data ADJ'!$1:$1048576,MATCH(Calc!$A1142,'Daily Data ADJ'!$A:$A,0),MATCH("SPY, CBOE BZX: Close",'Daily Data ADJ'!$1:$1,0))</f>
        <v>245.29664281000001</v>
      </c>
      <c r="C1142">
        <f>INDEX('Daily Data ADJ'!$1:$1048576,MATCH(Calc!$A1142,'Daily Data ADJ'!$A:$A,0),MATCH("EFFR, FRED: Close",'Daily Data ADJ'!$1:$1,0))</f>
        <v>1.42</v>
      </c>
      <c r="D1142" t="str">
        <f>INDEX('Daily Data ADJ'!$1:$1048576,MATCH(Calc!$A1142,'Daily Data ADJ'!$A:$A,1),MATCH("SOFR, FRED: Close",'Daily Data ADJ'!$1:$1,0))</f>
        <v>NaN</v>
      </c>
      <c r="E1142">
        <f>INDEX('Daily Data ADJ'!$1:$1048576,MATCH(Calc!$A1142,'Daily Data ADJ'!$A:$A,0),MATCH("UPRO, CBOE BZX: Close",'Daily Data ADJ'!$1:$1,0))</f>
        <v>23.02269338</v>
      </c>
      <c r="F1142">
        <f>INDEX('Daily Data ADJ'!$1:$1048576,MATCH(Calc!$A1142,'Daily Data ADJ'!$A:$A,0),MATCH("ES1!, CME_MINI: Close",'Daily Data ADJ'!$1:$1,0))</f>
        <v>2684</v>
      </c>
      <c r="G1142">
        <f>INDEX('Daily Data ADJ'!$1:$1048576,MATCH(Calc!$A1142,'Daily Data ADJ'!$A:$A,0),MATCH("ES2!, CME_MINI: Close",'Daily Data ADJ'!$1:$1,0))</f>
        <v>2685.75</v>
      </c>
      <c r="H1142">
        <f>INDEX('QUANDL MULTPL SP500_DIV_YIELD_M'!$A:$G,MATCH(Calc!$A1142,'QUANDL MULTPL SP500_DIV_YIELD_M'!$A:$A,1),MATCH('QUANDL MULTPL SP500_DIV_YIELD_M'!$E$1,'QUANDL MULTPL SP500_DIV_YIELD_M'!$A$1:$G$1,0))</f>
        <v>1.88</v>
      </c>
      <c r="I1142" s="5">
        <f t="shared" si="102"/>
        <v>2.1410599516210452E-2</v>
      </c>
      <c r="J1142" s="1">
        <f>A1142/24/60/60+DATE(1970,1,1)</f>
        <v>43088.604166666672</v>
      </c>
      <c r="K1142" s="3">
        <f t="shared" si="105"/>
        <v>1</v>
      </c>
      <c r="L1142" s="6">
        <f>(1+Chart!$F$4)^(1/(365/K1142))-1</f>
        <v>6.6592785027408397E-5</v>
      </c>
      <c r="M1142" s="6">
        <f t="shared" si="106"/>
        <v>3.8631223916674173E-5</v>
      </c>
      <c r="N1142" s="6">
        <f t="shared" si="107"/>
        <v>5.804171892132004E-5</v>
      </c>
      <c r="O1142">
        <f>O1141*(B1142/B1141)</f>
        <v>245.29664281000157</v>
      </c>
      <c r="P1142">
        <f t="shared" si="103"/>
        <v>2017</v>
      </c>
      <c r="Q1142" s="1">
        <f t="shared" si="104"/>
        <v>43088.604166666672</v>
      </c>
      <c r="R1142">
        <f>IF(B1143="",R1141,IF(Q1142&gt;=Chart!$F$2,E1142,0))</f>
        <v>0</v>
      </c>
      <c r="S1142">
        <f>IF(B1143="",S1141,IFERROR(IF(AND(R1142&gt;0,R1141=0),R1142,(1+(B1143/B1142-1)*Calc!$Z$1)*S1141),0))</f>
        <v>0</v>
      </c>
      <c r="T1142">
        <f>IF(B1143="",T1141,IFERROR(IF(AND(R1142&gt;0,R1141=0),R1142,(1+(B1143/B1142-1)*Calc!$Z$1-L1143)*T1141),0))</f>
        <v>0</v>
      </c>
      <c r="U1142">
        <f>IF(B1143="",U1141,IFERROR(IF(AND(R1142&gt;0,R1141=0),R1142,(1+(B1143/B1142-1)*Calc!$Z$1-M1143*2)*U1141),0))</f>
        <v>0</v>
      </c>
      <c r="V1142">
        <f>IF(B1143="",V1141,IFERROR(IF(AND(R1142&gt;0,R1141=0),R1142,(1+(B1143/B1142-1)*Calc!$Z$1-N1143*2)*V1141),0))</f>
        <v>0</v>
      </c>
      <c r="W1142">
        <f>IF(ISNUMBER(C1142),C1142,W1141)</f>
        <v>1.42</v>
      </c>
      <c r="Y1142" s="1" t="e">
        <f>IF(AND(Q1142&gt;=Chart!$F$2,Q1142&lt;=Chart!$F$3),Q1142,#N/A)</f>
        <v>#N/A</v>
      </c>
      <c r="Z1142" t="e">
        <f>IF(AND(Q1142&gt;=Chart!$F$2,Q1142&lt;=Chart!$F$3),R1142,#N/A)</f>
        <v>#N/A</v>
      </c>
      <c r="AA1142" t="e">
        <f>IF(AND(Q1142&gt;=Chart!$F$2,Q1142&lt;=Chart!$F$3),S1142,#N/A)</f>
        <v>#N/A</v>
      </c>
      <c r="AB1142" t="e">
        <f>IF(AND(Q1142&gt;=Chart!$F$2,Q1142&lt;=Chart!$F$3),T1142,#N/A)</f>
        <v>#N/A</v>
      </c>
      <c r="AC1142" t="e">
        <f>IF(AND(Q1142&gt;=Chart!$F$2,Q1142&lt;=Chart!$F$3),U1142,#N/A)</f>
        <v>#N/A</v>
      </c>
      <c r="AD1142" t="e">
        <f>IF(AND(Q1142&gt;=Chart!$F$2,Q1142&lt;=Chart!$F$3),V1142,#N/A)</f>
        <v>#N/A</v>
      </c>
      <c r="AE1142" t="e">
        <f>IF(AND(Q1142&gt;=Chart!$F$2,Q1142&lt;=Chart!$F$3),I1142,#N/A)</f>
        <v>#N/A</v>
      </c>
      <c r="AF1142" t="e">
        <f>IF(AND(Q1142&gt;=Chart!$F$2,Q1142&lt;=Chart!$F$3),H1142/100,#N/A)</f>
        <v>#N/A</v>
      </c>
      <c r="AG1142" t="e">
        <f>IF(AND(Q1142&gt;=Chart!$F$2,Q1142&lt;=Chart!$F$3),W1142/100,#N/A)</f>
        <v>#N/A</v>
      </c>
    </row>
    <row r="1143" spans="1:33" x14ac:dyDescent="0.25">
      <c r="A1143">
        <v>1513780200</v>
      </c>
      <c r="B1143">
        <f>INDEX('Daily Data ADJ'!$1:$1048576,MATCH(Calc!$A1143,'Daily Data ADJ'!$A:$A,0),MATCH("SPY, CBOE BZX: Close",'Daily Data ADJ'!$1:$1,0))</f>
        <v>245.16810468</v>
      </c>
      <c r="C1143">
        <f>INDEX('Daily Data ADJ'!$1:$1048576,MATCH(Calc!$A1143,'Daily Data ADJ'!$A:$A,0),MATCH("EFFR, FRED: Close",'Daily Data ADJ'!$1:$1,0))</f>
        <v>1.42</v>
      </c>
      <c r="D1143" t="str">
        <f>INDEX('Daily Data ADJ'!$1:$1048576,MATCH(Calc!$A1143,'Daily Data ADJ'!$A:$A,1),MATCH("SOFR, FRED: Close",'Daily Data ADJ'!$1:$1,0))</f>
        <v>NaN</v>
      </c>
      <c r="E1143">
        <f>INDEX('Daily Data ADJ'!$1:$1048576,MATCH(Calc!$A1143,'Daily Data ADJ'!$A:$A,0),MATCH("UPRO, CBOE BZX: Close",'Daily Data ADJ'!$1:$1,0))</f>
        <v>22.98180692</v>
      </c>
      <c r="F1143">
        <f>INDEX('Daily Data ADJ'!$1:$1048576,MATCH(Calc!$A1143,'Daily Data ADJ'!$A:$A,0),MATCH("ES1!, CME_MINI: Close",'Daily Data ADJ'!$1:$1,0))</f>
        <v>2681.5</v>
      </c>
      <c r="G1143">
        <f>INDEX('Daily Data ADJ'!$1:$1048576,MATCH(Calc!$A1143,'Daily Data ADJ'!$A:$A,0),MATCH("ES2!, CME_MINI: Close",'Daily Data ADJ'!$1:$1,0))</f>
        <v>2683.5</v>
      </c>
      <c r="H1143">
        <f>INDEX('QUANDL MULTPL SP500_DIV_YIELD_M'!$A:$G,MATCH(Calc!$A1143,'QUANDL MULTPL SP500_DIV_YIELD_M'!$A:$A,1),MATCH('QUANDL MULTPL SP500_DIV_YIELD_M'!$E$1,'QUANDL MULTPL SP500_DIV_YIELD_M'!$A$1:$G$1,0))</f>
        <v>1.88</v>
      </c>
      <c r="I1143" s="5">
        <f t="shared" si="102"/>
        <v>2.1786744234799052E-2</v>
      </c>
      <c r="J1143" s="1">
        <f>A1143/24/60/60+DATE(1970,1,1)</f>
        <v>43089.604166666672</v>
      </c>
      <c r="K1143" s="3">
        <f t="shared" si="105"/>
        <v>1</v>
      </c>
      <c r="L1143" s="6">
        <f>(1+Chart!$F$4)^(1/(365/K1143))-1</f>
        <v>6.6592785027408397E-5</v>
      </c>
      <c r="M1143" s="6">
        <f t="shared" si="106"/>
        <v>3.8631223916674173E-5</v>
      </c>
      <c r="N1143" s="6">
        <f t="shared" si="107"/>
        <v>5.9050523894654816E-5</v>
      </c>
      <c r="O1143">
        <f>O1142*(B1143/B1142)</f>
        <v>245.16810468000156</v>
      </c>
      <c r="P1143">
        <f t="shared" si="103"/>
        <v>2017</v>
      </c>
      <c r="Q1143" s="1">
        <f t="shared" si="104"/>
        <v>43089.604166666672</v>
      </c>
      <c r="R1143">
        <f>IF(B1144="",R1142,IF(Q1143&gt;=Chart!$F$2,E1143,0))</f>
        <v>0</v>
      </c>
      <c r="S1143">
        <f>IF(B1144="",S1142,IFERROR(IF(AND(R1143&gt;0,R1142=0),R1143,(1+(B1144/B1143-1)*Calc!$Z$1)*S1142),0))</f>
        <v>0</v>
      </c>
      <c r="T1143">
        <f>IF(B1144="",T1142,IFERROR(IF(AND(R1143&gt;0,R1142=0),R1143,(1+(B1144/B1143-1)*Calc!$Z$1-L1144)*T1142),0))</f>
        <v>0</v>
      </c>
      <c r="U1143">
        <f>IF(B1144="",U1142,IFERROR(IF(AND(R1143&gt;0,R1142=0),R1143,(1+(B1144/B1143-1)*Calc!$Z$1-M1144*2)*U1142),0))</f>
        <v>0</v>
      </c>
      <c r="V1143">
        <f>IF(B1144="",V1142,IFERROR(IF(AND(R1143&gt;0,R1142=0),R1143,(1+(B1144/B1143-1)*Calc!$Z$1-N1144*2)*V1142),0))</f>
        <v>0</v>
      </c>
      <c r="W1143">
        <f>IF(ISNUMBER(C1143),C1143,W1142)</f>
        <v>1.42</v>
      </c>
      <c r="Y1143" s="1" t="e">
        <f>IF(AND(Q1143&gt;=Chart!$F$2,Q1143&lt;=Chart!$F$3),Q1143,#N/A)</f>
        <v>#N/A</v>
      </c>
      <c r="Z1143" t="e">
        <f>IF(AND(Q1143&gt;=Chart!$F$2,Q1143&lt;=Chart!$F$3),R1143,#N/A)</f>
        <v>#N/A</v>
      </c>
      <c r="AA1143" t="e">
        <f>IF(AND(Q1143&gt;=Chart!$F$2,Q1143&lt;=Chart!$F$3),S1143,#N/A)</f>
        <v>#N/A</v>
      </c>
      <c r="AB1143" t="e">
        <f>IF(AND(Q1143&gt;=Chart!$F$2,Q1143&lt;=Chart!$F$3),T1143,#N/A)</f>
        <v>#N/A</v>
      </c>
      <c r="AC1143" t="e">
        <f>IF(AND(Q1143&gt;=Chart!$F$2,Q1143&lt;=Chart!$F$3),U1143,#N/A)</f>
        <v>#N/A</v>
      </c>
      <c r="AD1143" t="e">
        <f>IF(AND(Q1143&gt;=Chart!$F$2,Q1143&lt;=Chart!$F$3),V1143,#N/A)</f>
        <v>#N/A</v>
      </c>
      <c r="AE1143" t="e">
        <f>IF(AND(Q1143&gt;=Chart!$F$2,Q1143&lt;=Chart!$F$3),I1143,#N/A)</f>
        <v>#N/A</v>
      </c>
      <c r="AF1143" t="e">
        <f>IF(AND(Q1143&gt;=Chart!$F$2,Q1143&lt;=Chart!$F$3),H1143/100,#N/A)</f>
        <v>#N/A</v>
      </c>
      <c r="AG1143" t="e">
        <f>IF(AND(Q1143&gt;=Chart!$F$2,Q1143&lt;=Chart!$F$3),W1143/100,#N/A)</f>
        <v>#N/A</v>
      </c>
    </row>
    <row r="1144" spans="1:33" x14ac:dyDescent="0.25">
      <c r="A1144">
        <v>1513866600</v>
      </c>
      <c r="B1144">
        <f>INDEX('Daily Data ADJ'!$1:$1048576,MATCH(Calc!$A1144,'Daily Data ADJ'!$A:$A,0),MATCH("SPY, CBOE BZX: Close",'Daily Data ADJ'!$1:$1,0))</f>
        <v>245.67307588</v>
      </c>
      <c r="C1144">
        <f>INDEX('Daily Data ADJ'!$1:$1048576,MATCH(Calc!$A1144,'Daily Data ADJ'!$A:$A,0),MATCH("EFFR, FRED: Close",'Daily Data ADJ'!$1:$1,0))</f>
        <v>1.42</v>
      </c>
      <c r="D1144" t="str">
        <f>INDEX('Daily Data ADJ'!$1:$1048576,MATCH(Calc!$A1144,'Daily Data ADJ'!$A:$A,1),MATCH("SOFR, FRED: Close",'Daily Data ADJ'!$1:$1,0))</f>
        <v>NaN</v>
      </c>
      <c r="E1144">
        <f>INDEX('Daily Data ADJ'!$1:$1048576,MATCH(Calc!$A1144,'Daily Data ADJ'!$A:$A,0),MATCH("UPRO, CBOE BZX: Close",'Daily Data ADJ'!$1:$1,0))</f>
        <v>23.101196640000001</v>
      </c>
      <c r="F1144">
        <f>INDEX('Daily Data ADJ'!$1:$1048576,MATCH(Calc!$A1144,'Daily Data ADJ'!$A:$A,0),MATCH("ES1!, CME_MINI: Close",'Daily Data ADJ'!$1:$1,0))</f>
        <v>2687.75</v>
      </c>
      <c r="G1144">
        <f>INDEX('Daily Data ADJ'!$1:$1048576,MATCH(Calc!$A1144,'Daily Data ADJ'!$A:$A,0),MATCH("ES2!, CME_MINI: Close",'Daily Data ADJ'!$1:$1,0))</f>
        <v>2689.5</v>
      </c>
      <c r="H1144">
        <f>INDEX('QUANDL MULTPL SP500_DIV_YIELD_M'!$A:$G,MATCH(Calc!$A1144,'QUANDL MULTPL SP500_DIV_YIELD_M'!$A:$A,1),MATCH('QUANDL MULTPL SP500_DIV_YIELD_M'!$E$1,'QUANDL MULTPL SP500_DIV_YIELD_M'!$A$1:$G$1,0))</f>
        <v>1.88</v>
      </c>
      <c r="I1144" s="5">
        <f t="shared" si="102"/>
        <v>2.1406953601103076E-2</v>
      </c>
      <c r="J1144" s="1">
        <f>A1144/24/60/60+DATE(1970,1,1)</f>
        <v>43090.604166666672</v>
      </c>
      <c r="K1144" s="3">
        <f t="shared" si="105"/>
        <v>1</v>
      </c>
      <c r="L1144" s="6">
        <f>(1+Chart!$F$4)^(1/(365/K1144))-1</f>
        <v>6.6592785027408397E-5</v>
      </c>
      <c r="M1144" s="6">
        <f t="shared" si="106"/>
        <v>3.8631223916674173E-5</v>
      </c>
      <c r="N1144" s="6">
        <f t="shared" si="107"/>
        <v>5.8031938911184966E-5</v>
      </c>
      <c r="O1144">
        <f>O1143*(B1144/B1143)</f>
        <v>245.67307588000156</v>
      </c>
      <c r="P1144">
        <f t="shared" si="103"/>
        <v>2017</v>
      </c>
      <c r="Q1144" s="1">
        <f t="shared" si="104"/>
        <v>43090.604166666672</v>
      </c>
      <c r="R1144">
        <f>IF(B1145="",R1143,IF(Q1144&gt;=Chart!$F$2,E1144,0))</f>
        <v>0</v>
      </c>
      <c r="S1144">
        <f>IF(B1145="",S1143,IFERROR(IF(AND(R1144&gt;0,R1143=0),R1144,(1+(B1145/B1144-1)*Calc!$Z$1)*S1143),0))</f>
        <v>0</v>
      </c>
      <c r="T1144">
        <f>IF(B1145="",T1143,IFERROR(IF(AND(R1144&gt;0,R1143=0),R1144,(1+(B1145/B1144-1)*Calc!$Z$1-L1145)*T1143),0))</f>
        <v>0</v>
      </c>
      <c r="U1144">
        <f>IF(B1145="",U1143,IFERROR(IF(AND(R1144&gt;0,R1143=0),R1144,(1+(B1145/B1144-1)*Calc!$Z$1-M1145*2)*U1143),0))</f>
        <v>0</v>
      </c>
      <c r="V1144">
        <f>IF(B1145="",V1143,IFERROR(IF(AND(R1144&gt;0,R1143=0),R1144,(1+(B1145/B1144-1)*Calc!$Z$1-N1145*2)*V1143),0))</f>
        <v>0</v>
      </c>
      <c r="W1144">
        <f>IF(ISNUMBER(C1144),C1144,W1143)</f>
        <v>1.42</v>
      </c>
      <c r="Y1144" s="1" t="e">
        <f>IF(AND(Q1144&gt;=Chart!$F$2,Q1144&lt;=Chart!$F$3),Q1144,#N/A)</f>
        <v>#N/A</v>
      </c>
      <c r="Z1144" t="e">
        <f>IF(AND(Q1144&gt;=Chart!$F$2,Q1144&lt;=Chart!$F$3),R1144,#N/A)</f>
        <v>#N/A</v>
      </c>
      <c r="AA1144" t="e">
        <f>IF(AND(Q1144&gt;=Chart!$F$2,Q1144&lt;=Chart!$F$3),S1144,#N/A)</f>
        <v>#N/A</v>
      </c>
      <c r="AB1144" t="e">
        <f>IF(AND(Q1144&gt;=Chart!$F$2,Q1144&lt;=Chart!$F$3),T1144,#N/A)</f>
        <v>#N/A</v>
      </c>
      <c r="AC1144" t="e">
        <f>IF(AND(Q1144&gt;=Chart!$F$2,Q1144&lt;=Chart!$F$3),U1144,#N/A)</f>
        <v>#N/A</v>
      </c>
      <c r="AD1144" t="e">
        <f>IF(AND(Q1144&gt;=Chart!$F$2,Q1144&lt;=Chart!$F$3),V1144,#N/A)</f>
        <v>#N/A</v>
      </c>
      <c r="AE1144" t="e">
        <f>IF(AND(Q1144&gt;=Chart!$F$2,Q1144&lt;=Chart!$F$3),I1144,#N/A)</f>
        <v>#N/A</v>
      </c>
      <c r="AF1144" t="e">
        <f>IF(AND(Q1144&gt;=Chart!$F$2,Q1144&lt;=Chart!$F$3),H1144/100,#N/A)</f>
        <v>#N/A</v>
      </c>
      <c r="AG1144" t="e">
        <f>IF(AND(Q1144&gt;=Chart!$F$2,Q1144&lt;=Chart!$F$3),W1144/100,#N/A)</f>
        <v>#N/A</v>
      </c>
    </row>
    <row r="1145" spans="1:33" x14ac:dyDescent="0.25">
      <c r="A1145">
        <v>1513953000</v>
      </c>
      <c r="B1145">
        <f>INDEX('Daily Data ADJ'!$1:$1048576,MATCH(Calc!$A1145,'Daily Data ADJ'!$A:$A,0),MATCH("SPY, CBOE BZX: Close",'Daily Data ADJ'!$1:$1,0))</f>
        <v>245.60880682000001</v>
      </c>
      <c r="C1145">
        <f>INDEX('Daily Data ADJ'!$1:$1048576,MATCH(Calc!$A1145,'Daily Data ADJ'!$A:$A,0),MATCH("EFFR, FRED: Close",'Daily Data ADJ'!$1:$1,0))</f>
        <v>1.42</v>
      </c>
      <c r="D1145" t="str">
        <f>INDEX('Daily Data ADJ'!$1:$1048576,MATCH(Calc!$A1145,'Daily Data ADJ'!$A:$A,1),MATCH("SOFR, FRED: Close",'Daily Data ADJ'!$1:$1,0))</f>
        <v>NaN</v>
      </c>
      <c r="E1145">
        <f>INDEX('Daily Data ADJ'!$1:$1048576,MATCH(Calc!$A1145,'Daily Data ADJ'!$A:$A,0),MATCH("UPRO, CBOE BZX: Close",'Daily Data ADJ'!$1:$1,0))</f>
        <v>23.079935020000001</v>
      </c>
      <c r="F1145">
        <f>INDEX('Daily Data ADJ'!$1:$1048576,MATCH(Calc!$A1145,'Daily Data ADJ'!$A:$A,0),MATCH("ES1!, CME_MINI: Close",'Daily Data ADJ'!$1:$1,0))</f>
        <v>2686</v>
      </c>
      <c r="G1145">
        <f>INDEX('Daily Data ADJ'!$1:$1048576,MATCH(Calc!$A1145,'Daily Data ADJ'!$A:$A,0),MATCH("ES2!, CME_MINI: Close",'Daily Data ADJ'!$1:$1,0))</f>
        <v>2688</v>
      </c>
      <c r="H1145">
        <f>INDEX('QUANDL MULTPL SP500_DIV_YIELD_M'!$A:$G,MATCH(Calc!$A1145,'QUANDL MULTPL SP500_DIV_YIELD_M'!$A:$A,1),MATCH('QUANDL MULTPL SP500_DIV_YIELD_M'!$E$1,'QUANDL MULTPL SP500_DIV_YIELD_M'!$A$1:$G$1,0))</f>
        <v>1.88</v>
      </c>
      <c r="I1145" s="5">
        <f t="shared" si="102"/>
        <v>2.1781734793721544E-2</v>
      </c>
      <c r="J1145" s="1">
        <f>A1145/24/60/60+DATE(1970,1,1)</f>
        <v>43091.604166666672</v>
      </c>
      <c r="K1145" s="3">
        <f t="shared" si="105"/>
        <v>1</v>
      </c>
      <c r="L1145" s="6">
        <f>(1+Chart!$F$4)^(1/(365/K1145))-1</f>
        <v>6.6592785027408397E-5</v>
      </c>
      <c r="M1145" s="6">
        <f t="shared" si="106"/>
        <v>3.8631223916674173E-5</v>
      </c>
      <c r="N1145" s="6">
        <f t="shared" si="107"/>
        <v>5.9037091209024339E-5</v>
      </c>
      <c r="O1145">
        <f>O1144*(B1145/B1144)</f>
        <v>245.60880682000158</v>
      </c>
      <c r="P1145">
        <f t="shared" si="103"/>
        <v>2017</v>
      </c>
      <c r="Q1145" s="1">
        <f t="shared" si="104"/>
        <v>43091.604166666672</v>
      </c>
      <c r="R1145">
        <f>IF(B1146="",R1144,IF(Q1145&gt;=Chart!$F$2,E1145,0))</f>
        <v>0</v>
      </c>
      <c r="S1145">
        <f>IF(B1146="",S1144,IFERROR(IF(AND(R1145&gt;0,R1144=0),R1145,(1+(B1146/B1145-1)*Calc!$Z$1)*S1144),0))</f>
        <v>0</v>
      </c>
      <c r="T1145">
        <f>IF(B1146="",T1144,IFERROR(IF(AND(R1145&gt;0,R1144=0),R1145,(1+(B1146/B1145-1)*Calc!$Z$1-L1146)*T1144),0))</f>
        <v>0</v>
      </c>
      <c r="U1145">
        <f>IF(B1146="",U1144,IFERROR(IF(AND(R1145&gt;0,R1144=0),R1145,(1+(B1146/B1145-1)*Calc!$Z$1-M1146*2)*U1144),0))</f>
        <v>0</v>
      </c>
      <c r="V1145">
        <f>IF(B1146="",V1144,IFERROR(IF(AND(R1145&gt;0,R1144=0),R1145,(1+(B1146/B1145-1)*Calc!$Z$1-N1146*2)*V1144),0))</f>
        <v>0</v>
      </c>
      <c r="W1145">
        <f>IF(ISNUMBER(C1145),C1145,W1144)</f>
        <v>1.42</v>
      </c>
      <c r="Y1145" s="1" t="e">
        <f>IF(AND(Q1145&gt;=Chart!$F$2,Q1145&lt;=Chart!$F$3),Q1145,#N/A)</f>
        <v>#N/A</v>
      </c>
      <c r="Z1145" t="e">
        <f>IF(AND(Q1145&gt;=Chart!$F$2,Q1145&lt;=Chart!$F$3),R1145,#N/A)</f>
        <v>#N/A</v>
      </c>
      <c r="AA1145" t="e">
        <f>IF(AND(Q1145&gt;=Chart!$F$2,Q1145&lt;=Chart!$F$3),S1145,#N/A)</f>
        <v>#N/A</v>
      </c>
      <c r="AB1145" t="e">
        <f>IF(AND(Q1145&gt;=Chart!$F$2,Q1145&lt;=Chart!$F$3),T1145,#N/A)</f>
        <v>#N/A</v>
      </c>
      <c r="AC1145" t="e">
        <f>IF(AND(Q1145&gt;=Chart!$F$2,Q1145&lt;=Chart!$F$3),U1145,#N/A)</f>
        <v>#N/A</v>
      </c>
      <c r="AD1145" t="e">
        <f>IF(AND(Q1145&gt;=Chart!$F$2,Q1145&lt;=Chart!$F$3),V1145,#N/A)</f>
        <v>#N/A</v>
      </c>
      <c r="AE1145" t="e">
        <f>IF(AND(Q1145&gt;=Chart!$F$2,Q1145&lt;=Chart!$F$3),I1145,#N/A)</f>
        <v>#N/A</v>
      </c>
      <c r="AF1145" t="e">
        <f>IF(AND(Q1145&gt;=Chart!$F$2,Q1145&lt;=Chart!$F$3),H1145/100,#N/A)</f>
        <v>#N/A</v>
      </c>
      <c r="AG1145" t="e">
        <f>IF(AND(Q1145&gt;=Chart!$F$2,Q1145&lt;=Chart!$F$3),W1145/100,#N/A)</f>
        <v>#N/A</v>
      </c>
    </row>
    <row r="1146" spans="1:33" x14ac:dyDescent="0.25">
      <c r="A1146">
        <v>1514298600</v>
      </c>
      <c r="B1146">
        <f>INDEX('Daily Data ADJ'!$1:$1048576,MATCH(Calc!$A1146,'Daily Data ADJ'!$A:$A,0),MATCH("SPY, CBOE BZX: Close",'Daily Data ADJ'!$1:$1,0))</f>
        <v>245.31500539999999</v>
      </c>
      <c r="C1146">
        <f>INDEX('Daily Data ADJ'!$1:$1048576,MATCH(Calc!$A1146,'Daily Data ADJ'!$A:$A,0),MATCH("EFFR, FRED: Close",'Daily Data ADJ'!$1:$1,0))</f>
        <v>1.42</v>
      </c>
      <c r="D1146" t="str">
        <f>INDEX('Daily Data ADJ'!$1:$1048576,MATCH(Calc!$A1146,'Daily Data ADJ'!$A:$A,1),MATCH("SOFR, FRED: Close",'Daily Data ADJ'!$1:$1,0))</f>
        <v>NaN</v>
      </c>
      <c r="E1146">
        <f>INDEX('Daily Data ADJ'!$1:$1048576,MATCH(Calc!$A1146,'Daily Data ADJ'!$A:$A,0),MATCH("UPRO, CBOE BZX: Close",'Daily Data ADJ'!$1:$1,0))</f>
        <v>22.989984020000001</v>
      </c>
      <c r="F1146">
        <f>INDEX('Daily Data ADJ'!$1:$1048576,MATCH(Calc!$A1146,'Daily Data ADJ'!$A:$A,0),MATCH("ES1!, CME_MINI: Close",'Daily Data ADJ'!$1:$1,0))</f>
        <v>2687</v>
      </c>
      <c r="G1146">
        <f>INDEX('Daily Data ADJ'!$1:$1048576,MATCH(Calc!$A1146,'Daily Data ADJ'!$A:$A,0),MATCH("ES2!, CME_MINI: Close",'Daily Data ADJ'!$1:$1,0))</f>
        <v>2689</v>
      </c>
      <c r="H1146">
        <f>INDEX('QUANDL MULTPL SP500_DIV_YIELD_M'!$A:$G,MATCH(Calc!$A1146,'QUANDL MULTPL SP500_DIV_YIELD_M'!$A:$A,1),MATCH('QUANDL MULTPL SP500_DIV_YIELD_M'!$E$1,'QUANDL MULTPL SP500_DIV_YIELD_M'!$A$1:$G$1,0))</f>
        <v>1.88</v>
      </c>
      <c r="I1146" s="5">
        <f t="shared" si="102"/>
        <v>2.1780623865755258E-2</v>
      </c>
      <c r="J1146" s="1">
        <f>A1146/24/60/60+DATE(1970,1,1)</f>
        <v>43095.604166666672</v>
      </c>
      <c r="K1146" s="3">
        <f t="shared" si="105"/>
        <v>4</v>
      </c>
      <c r="L1146" s="6">
        <f>(1+Chart!$F$4)^(1/(365/K1146))-1</f>
        <v>2.6639774888526091E-4</v>
      </c>
      <c r="M1146" s="6">
        <f t="shared" si="106"/>
        <v>1.5453385012587084E-4</v>
      </c>
      <c r="N1146" s="6">
        <f t="shared" si="107"/>
        <v>2.3615736008486543E-4</v>
      </c>
      <c r="O1146">
        <f>O1145*(B1146/B1145)</f>
        <v>245.31500540000155</v>
      </c>
      <c r="P1146">
        <f t="shared" si="103"/>
        <v>2017</v>
      </c>
      <c r="Q1146" s="1">
        <f t="shared" si="104"/>
        <v>43095.604166666672</v>
      </c>
      <c r="R1146">
        <f>IF(B1147="",R1145,IF(Q1146&gt;=Chart!$F$2,E1146,0))</f>
        <v>0</v>
      </c>
      <c r="S1146">
        <f>IF(B1147="",S1145,IFERROR(IF(AND(R1146&gt;0,R1145=0),R1146,(1+(B1147/B1146-1)*Calc!$Z$1)*S1145),0))</f>
        <v>0</v>
      </c>
      <c r="T1146">
        <f>IF(B1147="",T1145,IFERROR(IF(AND(R1146&gt;0,R1145=0),R1146,(1+(B1147/B1146-1)*Calc!$Z$1-L1147)*T1145),0))</f>
        <v>0</v>
      </c>
      <c r="U1146">
        <f>IF(B1147="",U1145,IFERROR(IF(AND(R1146&gt;0,R1145=0),R1146,(1+(B1147/B1146-1)*Calc!$Z$1-M1147*2)*U1145),0))</f>
        <v>0</v>
      </c>
      <c r="V1146">
        <f>IF(B1147="",V1145,IFERROR(IF(AND(R1146&gt;0,R1145=0),R1146,(1+(B1147/B1146-1)*Calc!$Z$1-N1147*2)*V1145),0))</f>
        <v>0</v>
      </c>
      <c r="W1146">
        <f>IF(ISNUMBER(C1146),C1146,W1145)</f>
        <v>1.42</v>
      </c>
      <c r="Y1146" s="1" t="e">
        <f>IF(AND(Q1146&gt;=Chart!$F$2,Q1146&lt;=Chart!$F$3),Q1146,#N/A)</f>
        <v>#N/A</v>
      </c>
      <c r="Z1146" t="e">
        <f>IF(AND(Q1146&gt;=Chart!$F$2,Q1146&lt;=Chart!$F$3),R1146,#N/A)</f>
        <v>#N/A</v>
      </c>
      <c r="AA1146" t="e">
        <f>IF(AND(Q1146&gt;=Chart!$F$2,Q1146&lt;=Chart!$F$3),S1146,#N/A)</f>
        <v>#N/A</v>
      </c>
      <c r="AB1146" t="e">
        <f>IF(AND(Q1146&gt;=Chart!$F$2,Q1146&lt;=Chart!$F$3),T1146,#N/A)</f>
        <v>#N/A</v>
      </c>
      <c r="AC1146" t="e">
        <f>IF(AND(Q1146&gt;=Chart!$F$2,Q1146&lt;=Chart!$F$3),U1146,#N/A)</f>
        <v>#N/A</v>
      </c>
      <c r="AD1146" t="e">
        <f>IF(AND(Q1146&gt;=Chart!$F$2,Q1146&lt;=Chart!$F$3),V1146,#N/A)</f>
        <v>#N/A</v>
      </c>
      <c r="AE1146" t="e">
        <f>IF(AND(Q1146&gt;=Chart!$F$2,Q1146&lt;=Chart!$F$3),I1146,#N/A)</f>
        <v>#N/A</v>
      </c>
      <c r="AF1146" t="e">
        <f>IF(AND(Q1146&gt;=Chart!$F$2,Q1146&lt;=Chart!$F$3),H1146/100,#N/A)</f>
        <v>#N/A</v>
      </c>
      <c r="AG1146" t="e">
        <f>IF(AND(Q1146&gt;=Chart!$F$2,Q1146&lt;=Chart!$F$3),W1146/100,#N/A)</f>
        <v>#N/A</v>
      </c>
    </row>
    <row r="1147" spans="1:33" x14ac:dyDescent="0.25">
      <c r="A1147">
        <v>1514385000</v>
      </c>
      <c r="B1147">
        <f>INDEX('Daily Data ADJ'!$1:$1048576,MATCH(Calc!$A1147,'Daily Data ADJ'!$A:$A,0),MATCH("SPY, CBOE BZX: Close",'Daily Data ADJ'!$1:$1,0))</f>
        <v>245.43436222</v>
      </c>
      <c r="C1147">
        <f>INDEX('Daily Data ADJ'!$1:$1048576,MATCH(Calc!$A1147,'Daily Data ADJ'!$A:$A,0),MATCH("EFFR, FRED: Close",'Daily Data ADJ'!$1:$1,0))</f>
        <v>1.42</v>
      </c>
      <c r="D1147" t="str">
        <f>INDEX('Daily Data ADJ'!$1:$1048576,MATCH(Calc!$A1147,'Daily Data ADJ'!$A:$A,1),MATCH("SOFR, FRED: Close",'Daily Data ADJ'!$1:$1,0))</f>
        <v>NaN</v>
      </c>
      <c r="E1147">
        <f>INDEX('Daily Data ADJ'!$1:$1048576,MATCH(Calc!$A1147,'Daily Data ADJ'!$A:$A,0),MATCH("UPRO, CBOE BZX: Close",'Daily Data ADJ'!$1:$1,0))</f>
        <v>23.03904855</v>
      </c>
      <c r="F1147">
        <f>INDEX('Daily Data ADJ'!$1:$1048576,MATCH(Calc!$A1147,'Daily Data ADJ'!$A:$A,0),MATCH("ES1!, CME_MINI: Close",'Daily Data ADJ'!$1:$1,0))</f>
        <v>2685.5</v>
      </c>
      <c r="G1147">
        <f>INDEX('Daily Data ADJ'!$1:$1048576,MATCH(Calc!$A1147,'Daily Data ADJ'!$A:$A,0),MATCH("ES2!, CME_MINI: Close",'Daily Data ADJ'!$1:$1,0))</f>
        <v>2687.25</v>
      </c>
      <c r="H1147">
        <f>INDEX('QUANDL MULTPL SP500_DIV_YIELD_M'!$A:$G,MATCH(Calc!$A1147,'QUANDL MULTPL SP500_DIV_YIELD_M'!$A:$A,1),MATCH('QUANDL MULTPL SP500_DIV_YIELD_M'!$E$1,'QUANDL MULTPL SP500_DIV_YIELD_M'!$A$1:$G$1,0))</f>
        <v>1.88</v>
      </c>
      <c r="I1147" s="5">
        <f t="shared" si="102"/>
        <v>2.1409139927107093E-2</v>
      </c>
      <c r="J1147" s="1">
        <f>A1147/24/60/60+DATE(1970,1,1)</f>
        <v>43096.604166666672</v>
      </c>
      <c r="K1147" s="3">
        <f t="shared" si="105"/>
        <v>1</v>
      </c>
      <c r="L1147" s="6">
        <f>(1+Chart!$F$4)^(1/(365/K1147))-1</f>
        <v>6.6592785027408397E-5</v>
      </c>
      <c r="M1147" s="6">
        <f t="shared" si="106"/>
        <v>3.8631223916674173E-5</v>
      </c>
      <c r="N1147" s="6">
        <f t="shared" si="107"/>
        <v>5.8037803640553776E-5</v>
      </c>
      <c r="O1147">
        <f>O1146*(B1147/B1146)</f>
        <v>245.43436222000156</v>
      </c>
      <c r="P1147">
        <f t="shared" si="103"/>
        <v>2017</v>
      </c>
      <c r="Q1147" s="1">
        <f t="shared" si="104"/>
        <v>43096.604166666672</v>
      </c>
      <c r="R1147">
        <f>IF(B1148="",R1146,IF(Q1147&gt;=Chart!$F$2,E1147,0))</f>
        <v>0</v>
      </c>
      <c r="S1147">
        <f>IF(B1148="",S1146,IFERROR(IF(AND(R1147&gt;0,R1146=0),R1147,(1+(B1148/B1147-1)*Calc!$Z$1)*S1146),0))</f>
        <v>0</v>
      </c>
      <c r="T1147">
        <f>IF(B1148="",T1146,IFERROR(IF(AND(R1147&gt;0,R1146=0),R1147,(1+(B1148/B1147-1)*Calc!$Z$1-L1148)*T1146),0))</f>
        <v>0</v>
      </c>
      <c r="U1147">
        <f>IF(B1148="",U1146,IFERROR(IF(AND(R1147&gt;0,R1146=0),R1147,(1+(B1148/B1147-1)*Calc!$Z$1-M1148*2)*U1146),0))</f>
        <v>0</v>
      </c>
      <c r="V1147">
        <f>IF(B1148="",V1146,IFERROR(IF(AND(R1147&gt;0,R1146=0),R1147,(1+(B1148/B1147-1)*Calc!$Z$1-N1148*2)*V1146),0))</f>
        <v>0</v>
      </c>
      <c r="W1147">
        <f>IF(ISNUMBER(C1147),C1147,W1146)</f>
        <v>1.42</v>
      </c>
      <c r="Y1147" s="1" t="e">
        <f>IF(AND(Q1147&gt;=Chart!$F$2,Q1147&lt;=Chart!$F$3),Q1147,#N/A)</f>
        <v>#N/A</v>
      </c>
      <c r="Z1147" t="e">
        <f>IF(AND(Q1147&gt;=Chart!$F$2,Q1147&lt;=Chart!$F$3),R1147,#N/A)</f>
        <v>#N/A</v>
      </c>
      <c r="AA1147" t="e">
        <f>IF(AND(Q1147&gt;=Chart!$F$2,Q1147&lt;=Chart!$F$3),S1147,#N/A)</f>
        <v>#N/A</v>
      </c>
      <c r="AB1147" t="e">
        <f>IF(AND(Q1147&gt;=Chart!$F$2,Q1147&lt;=Chart!$F$3),T1147,#N/A)</f>
        <v>#N/A</v>
      </c>
      <c r="AC1147" t="e">
        <f>IF(AND(Q1147&gt;=Chart!$F$2,Q1147&lt;=Chart!$F$3),U1147,#N/A)</f>
        <v>#N/A</v>
      </c>
      <c r="AD1147" t="e">
        <f>IF(AND(Q1147&gt;=Chart!$F$2,Q1147&lt;=Chart!$F$3),V1147,#N/A)</f>
        <v>#N/A</v>
      </c>
      <c r="AE1147" t="e">
        <f>IF(AND(Q1147&gt;=Chart!$F$2,Q1147&lt;=Chart!$F$3),I1147,#N/A)</f>
        <v>#N/A</v>
      </c>
      <c r="AF1147" t="e">
        <f>IF(AND(Q1147&gt;=Chart!$F$2,Q1147&lt;=Chart!$F$3),H1147/100,#N/A)</f>
        <v>#N/A</v>
      </c>
      <c r="AG1147" t="e">
        <f>IF(AND(Q1147&gt;=Chart!$F$2,Q1147&lt;=Chart!$F$3),W1147/100,#N/A)</f>
        <v>#N/A</v>
      </c>
    </row>
    <row r="1148" spans="1:33" x14ac:dyDescent="0.25">
      <c r="A1148">
        <v>1514471400</v>
      </c>
      <c r="B1148">
        <f>INDEX('Daily Data ADJ'!$1:$1048576,MATCH(Calc!$A1148,'Daily Data ADJ'!$A:$A,0),MATCH("SPY, CBOE BZX: Close",'Daily Data ADJ'!$1:$1,0))</f>
        <v>245.93933342</v>
      </c>
      <c r="C1148">
        <f>INDEX('Daily Data ADJ'!$1:$1048576,MATCH(Calc!$A1148,'Daily Data ADJ'!$A:$A,0),MATCH("EFFR, FRED: Close",'Daily Data ADJ'!$1:$1,0))</f>
        <v>1.42</v>
      </c>
      <c r="D1148" t="str">
        <f>INDEX('Daily Data ADJ'!$1:$1048576,MATCH(Calc!$A1148,'Daily Data ADJ'!$A:$A,1),MATCH("SOFR, FRED: Close",'Daily Data ADJ'!$1:$1,0))</f>
        <v>NaN</v>
      </c>
      <c r="E1148">
        <f>INDEX('Daily Data ADJ'!$1:$1048576,MATCH(Calc!$A1148,'Daily Data ADJ'!$A:$A,0),MATCH("UPRO, CBOE BZX: Close",'Daily Data ADJ'!$1:$1,0))</f>
        <v>23.145354730000001</v>
      </c>
      <c r="F1148">
        <f>INDEX('Daily Data ADJ'!$1:$1048576,MATCH(Calc!$A1148,'Daily Data ADJ'!$A:$A,0),MATCH("ES1!, CME_MINI: Close",'Daily Data ADJ'!$1:$1,0))</f>
        <v>2685.75</v>
      </c>
      <c r="G1148">
        <f>INDEX('Daily Data ADJ'!$1:$1048576,MATCH(Calc!$A1148,'Daily Data ADJ'!$A:$A,0),MATCH("ES2!, CME_MINI: Close",'Daily Data ADJ'!$1:$1,0))</f>
        <v>2687.5</v>
      </c>
      <c r="H1148">
        <f>INDEX('QUANDL MULTPL SP500_DIV_YIELD_M'!$A:$G,MATCH(Calc!$A1148,'QUANDL MULTPL SP500_DIV_YIELD_M'!$A:$A,1),MATCH('QUANDL MULTPL SP500_DIV_YIELD_M'!$E$1,'QUANDL MULTPL SP500_DIV_YIELD_M'!$A$1:$G$1,0))</f>
        <v>1.88</v>
      </c>
      <c r="I1148" s="5">
        <f t="shared" si="102"/>
        <v>2.1408896820919246E-2</v>
      </c>
      <c r="J1148" s="1">
        <f>A1148/24/60/60+DATE(1970,1,1)</f>
        <v>43097.604166666672</v>
      </c>
      <c r="K1148" s="3">
        <f t="shared" si="105"/>
        <v>1</v>
      </c>
      <c r="L1148" s="6">
        <f>(1+Chart!$F$4)^(1/(365/K1148))-1</f>
        <v>6.6592785027408397E-5</v>
      </c>
      <c r="M1148" s="6">
        <f t="shared" si="106"/>
        <v>3.8631223916674173E-5</v>
      </c>
      <c r="N1148" s="6">
        <f t="shared" si="107"/>
        <v>5.8037151518863794E-5</v>
      </c>
      <c r="O1148">
        <f>O1147*(B1148/B1147)</f>
        <v>245.93933342000156</v>
      </c>
      <c r="P1148">
        <f t="shared" si="103"/>
        <v>2017</v>
      </c>
      <c r="Q1148" s="1">
        <f t="shared" si="104"/>
        <v>43097.604166666672</v>
      </c>
      <c r="R1148">
        <f>IF(B1149="",R1147,IF(Q1148&gt;=Chart!$F$2,E1148,0))</f>
        <v>0</v>
      </c>
      <c r="S1148">
        <f>IF(B1149="",S1147,IFERROR(IF(AND(R1148&gt;0,R1147=0),R1148,(1+(B1149/B1148-1)*Calc!$Z$1)*S1147),0))</f>
        <v>0</v>
      </c>
      <c r="T1148">
        <f>IF(B1149="",T1147,IFERROR(IF(AND(R1148&gt;0,R1147=0),R1148,(1+(B1149/B1148-1)*Calc!$Z$1-L1149)*T1147),0))</f>
        <v>0</v>
      </c>
      <c r="U1148">
        <f>IF(B1149="",U1147,IFERROR(IF(AND(R1148&gt;0,R1147=0),R1148,(1+(B1149/B1148-1)*Calc!$Z$1-M1149*2)*U1147),0))</f>
        <v>0</v>
      </c>
      <c r="V1148">
        <f>IF(B1149="",V1147,IFERROR(IF(AND(R1148&gt;0,R1147=0),R1148,(1+(B1149/B1148-1)*Calc!$Z$1-N1149*2)*V1147),0))</f>
        <v>0</v>
      </c>
      <c r="W1148">
        <f>IF(ISNUMBER(C1148),C1148,W1147)</f>
        <v>1.42</v>
      </c>
      <c r="Y1148" s="1" t="e">
        <f>IF(AND(Q1148&gt;=Chart!$F$2,Q1148&lt;=Chart!$F$3),Q1148,#N/A)</f>
        <v>#N/A</v>
      </c>
      <c r="Z1148" t="e">
        <f>IF(AND(Q1148&gt;=Chart!$F$2,Q1148&lt;=Chart!$F$3),R1148,#N/A)</f>
        <v>#N/A</v>
      </c>
      <c r="AA1148" t="e">
        <f>IF(AND(Q1148&gt;=Chart!$F$2,Q1148&lt;=Chart!$F$3),S1148,#N/A)</f>
        <v>#N/A</v>
      </c>
      <c r="AB1148" t="e">
        <f>IF(AND(Q1148&gt;=Chart!$F$2,Q1148&lt;=Chart!$F$3),T1148,#N/A)</f>
        <v>#N/A</v>
      </c>
      <c r="AC1148" t="e">
        <f>IF(AND(Q1148&gt;=Chart!$F$2,Q1148&lt;=Chart!$F$3),U1148,#N/A)</f>
        <v>#N/A</v>
      </c>
      <c r="AD1148" t="e">
        <f>IF(AND(Q1148&gt;=Chart!$F$2,Q1148&lt;=Chart!$F$3),V1148,#N/A)</f>
        <v>#N/A</v>
      </c>
      <c r="AE1148" t="e">
        <f>IF(AND(Q1148&gt;=Chart!$F$2,Q1148&lt;=Chart!$F$3),I1148,#N/A)</f>
        <v>#N/A</v>
      </c>
      <c r="AF1148" t="e">
        <f>IF(AND(Q1148&gt;=Chart!$F$2,Q1148&lt;=Chart!$F$3),H1148/100,#N/A)</f>
        <v>#N/A</v>
      </c>
      <c r="AG1148" t="e">
        <f>IF(AND(Q1148&gt;=Chart!$F$2,Q1148&lt;=Chart!$F$3),W1148/100,#N/A)</f>
        <v>#N/A</v>
      </c>
    </row>
    <row r="1149" spans="1:33" x14ac:dyDescent="0.25">
      <c r="A1149">
        <v>1514557800</v>
      </c>
      <c r="B1149">
        <f>INDEX('Daily Data ADJ'!$1:$1048576,MATCH(Calc!$A1149,'Daily Data ADJ'!$A:$A,0),MATCH("SPY, CBOE BZX: Close",'Daily Data ADJ'!$1:$1,0))</f>
        <v>245.01202268</v>
      </c>
      <c r="C1149">
        <f>INDEX('Daily Data ADJ'!$1:$1048576,MATCH(Calc!$A1149,'Daily Data ADJ'!$A:$A,0),MATCH("EFFR, FRED: Close",'Daily Data ADJ'!$1:$1,0))</f>
        <v>1.33</v>
      </c>
      <c r="D1149" t="str">
        <f>INDEX('Daily Data ADJ'!$1:$1048576,MATCH(Calc!$A1149,'Daily Data ADJ'!$A:$A,1),MATCH("SOFR, FRED: Close",'Daily Data ADJ'!$1:$1,0))</f>
        <v>NaN</v>
      </c>
      <c r="E1149">
        <f>INDEX('Daily Data ADJ'!$1:$1048576,MATCH(Calc!$A1149,'Daily Data ADJ'!$A:$A,0),MATCH("UPRO, CBOE BZX: Close",'Daily Data ADJ'!$1:$1,0))</f>
        <v>22.92129366</v>
      </c>
      <c r="F1149">
        <f>INDEX('Daily Data ADJ'!$1:$1048576,MATCH(Calc!$A1149,'Daily Data ADJ'!$A:$A,0),MATCH("ES1!, CME_MINI: Close",'Daily Data ADJ'!$1:$1,0))</f>
        <v>2676</v>
      </c>
      <c r="G1149">
        <f>INDEX('Daily Data ADJ'!$1:$1048576,MATCH(Calc!$A1149,'Daily Data ADJ'!$A:$A,0),MATCH("ES2!, CME_MINI: Close",'Daily Data ADJ'!$1:$1,0))</f>
        <v>2678</v>
      </c>
      <c r="H1149">
        <f>INDEX('QUANDL MULTPL SP500_DIV_YIELD_M'!$A:$G,MATCH(Calc!$A1149,'QUANDL MULTPL SP500_DIV_YIELD_M'!$A:$A,1),MATCH('QUANDL MULTPL SP500_DIV_YIELD_M'!$E$1,'QUANDL MULTPL SP500_DIV_YIELD_M'!$A$1:$G$1,0))</f>
        <v>1.88</v>
      </c>
      <c r="I1149" s="5">
        <f t="shared" si="102"/>
        <v>2.1792889790495165E-2</v>
      </c>
      <c r="J1149" s="1">
        <f>A1149/24/60/60+DATE(1970,1,1)</f>
        <v>43098.604166666672</v>
      </c>
      <c r="K1149" s="3">
        <f t="shared" si="105"/>
        <v>1</v>
      </c>
      <c r="L1149" s="6">
        <f>(1+Chart!$F$4)^(1/(365/K1149))-1</f>
        <v>6.6592785027408397E-5</v>
      </c>
      <c r="M1149" s="6">
        <f t="shared" si="106"/>
        <v>3.6198823578414974E-5</v>
      </c>
      <c r="N1149" s="6">
        <f t="shared" si="107"/>
        <v>5.9067002952328806E-5</v>
      </c>
      <c r="O1149">
        <f>O1148*(B1149/B1148)</f>
        <v>245.01202268000156</v>
      </c>
      <c r="P1149">
        <f t="shared" si="103"/>
        <v>2017</v>
      </c>
      <c r="Q1149" s="1">
        <f t="shared" si="104"/>
        <v>43098.604166666672</v>
      </c>
      <c r="R1149">
        <f>IF(B1150="",R1148,IF(Q1149&gt;=Chart!$F$2,E1149,0))</f>
        <v>0</v>
      </c>
      <c r="S1149">
        <f>IF(B1150="",S1148,IFERROR(IF(AND(R1149&gt;0,R1148=0),R1149,(1+(B1150/B1149-1)*Calc!$Z$1)*S1148),0))</f>
        <v>0</v>
      </c>
      <c r="T1149">
        <f>IF(B1150="",T1148,IFERROR(IF(AND(R1149&gt;0,R1148=0),R1149,(1+(B1150/B1149-1)*Calc!$Z$1-L1150)*T1148),0))</f>
        <v>0</v>
      </c>
      <c r="U1149">
        <f>IF(B1150="",U1148,IFERROR(IF(AND(R1149&gt;0,R1148=0),R1149,(1+(B1150/B1149-1)*Calc!$Z$1-M1150*2)*U1148),0))</f>
        <v>0</v>
      </c>
      <c r="V1149">
        <f>IF(B1150="",V1148,IFERROR(IF(AND(R1149&gt;0,R1148=0),R1149,(1+(B1150/B1149-1)*Calc!$Z$1-N1150*2)*V1148),0))</f>
        <v>0</v>
      </c>
      <c r="W1149">
        <f>IF(ISNUMBER(C1149),C1149,W1148)</f>
        <v>1.33</v>
      </c>
      <c r="Y1149" s="1" t="e">
        <f>IF(AND(Q1149&gt;=Chart!$F$2,Q1149&lt;=Chart!$F$3),Q1149,#N/A)</f>
        <v>#N/A</v>
      </c>
      <c r="Z1149" t="e">
        <f>IF(AND(Q1149&gt;=Chart!$F$2,Q1149&lt;=Chart!$F$3),R1149,#N/A)</f>
        <v>#N/A</v>
      </c>
      <c r="AA1149" t="e">
        <f>IF(AND(Q1149&gt;=Chart!$F$2,Q1149&lt;=Chart!$F$3),S1149,#N/A)</f>
        <v>#N/A</v>
      </c>
      <c r="AB1149" t="e">
        <f>IF(AND(Q1149&gt;=Chart!$F$2,Q1149&lt;=Chart!$F$3),T1149,#N/A)</f>
        <v>#N/A</v>
      </c>
      <c r="AC1149" t="e">
        <f>IF(AND(Q1149&gt;=Chart!$F$2,Q1149&lt;=Chart!$F$3),U1149,#N/A)</f>
        <v>#N/A</v>
      </c>
      <c r="AD1149" t="e">
        <f>IF(AND(Q1149&gt;=Chart!$F$2,Q1149&lt;=Chart!$F$3),V1149,#N/A)</f>
        <v>#N/A</v>
      </c>
      <c r="AE1149" t="e">
        <f>IF(AND(Q1149&gt;=Chart!$F$2,Q1149&lt;=Chart!$F$3),I1149,#N/A)</f>
        <v>#N/A</v>
      </c>
      <c r="AF1149" t="e">
        <f>IF(AND(Q1149&gt;=Chart!$F$2,Q1149&lt;=Chart!$F$3),H1149/100,#N/A)</f>
        <v>#N/A</v>
      </c>
      <c r="AG1149" t="e">
        <f>IF(AND(Q1149&gt;=Chart!$F$2,Q1149&lt;=Chart!$F$3),W1149/100,#N/A)</f>
        <v>#N/A</v>
      </c>
    </row>
    <row r="1150" spans="1:33" x14ac:dyDescent="0.25">
      <c r="A1150">
        <v>1514903400</v>
      </c>
      <c r="B1150">
        <f>INDEX('Daily Data ADJ'!$1:$1048576,MATCH(Calc!$A1150,'Daily Data ADJ'!$A:$A,0),MATCH("SPY, CBOE BZX: Close",'Daily Data ADJ'!$1:$1,0))</f>
        <v>246.76564991000001</v>
      </c>
      <c r="C1150">
        <f>INDEX('Daily Data ADJ'!$1:$1048576,MATCH(Calc!$A1150,'Daily Data ADJ'!$A:$A,0),MATCH("EFFR, FRED: Close",'Daily Data ADJ'!$1:$1,0))</f>
        <v>1.42</v>
      </c>
      <c r="D1150" t="str">
        <f>INDEX('Daily Data ADJ'!$1:$1048576,MATCH(Calc!$A1150,'Daily Data ADJ'!$A:$A,1),MATCH("SOFR, FRED: Close",'Daily Data ADJ'!$1:$1,0))</f>
        <v>NaN</v>
      </c>
      <c r="E1150">
        <f>INDEX('Daily Data ADJ'!$1:$1048576,MATCH(Calc!$A1150,'Daily Data ADJ'!$A:$A,0),MATCH("UPRO, CBOE BZX: Close",'Daily Data ADJ'!$1:$1,0))</f>
        <v>23.390677419999999</v>
      </c>
      <c r="F1150">
        <f>INDEX('Daily Data ADJ'!$1:$1048576,MATCH(Calc!$A1150,'Daily Data ADJ'!$A:$A,0),MATCH("ES1!, CME_MINI: Close",'Daily Data ADJ'!$1:$1,0))</f>
        <v>2693</v>
      </c>
      <c r="G1150">
        <f>INDEX('Daily Data ADJ'!$1:$1048576,MATCH(Calc!$A1150,'Daily Data ADJ'!$A:$A,0),MATCH("ES2!, CME_MINI: Close",'Daily Data ADJ'!$1:$1,0))</f>
        <v>2695</v>
      </c>
      <c r="H1150">
        <f>INDEX('QUANDL MULTPL SP500_DIV_YIELD_M'!$A:$G,MATCH(Calc!$A1150,'QUANDL MULTPL SP500_DIV_YIELD_M'!$A:$A,1),MATCH('QUANDL MULTPL SP500_DIV_YIELD_M'!$E$1,'QUANDL MULTPL SP500_DIV_YIELD_M'!$A$1:$G$1,0))</f>
        <v>1.84</v>
      </c>
      <c r="I1150" s="5">
        <f t="shared" si="102"/>
        <v>2.1373975643261406E-2</v>
      </c>
      <c r="J1150" s="1">
        <f>A1150/24/60/60+DATE(1970,1,1)</f>
        <v>43102.604166666672</v>
      </c>
      <c r="K1150" s="3">
        <f t="shared" si="105"/>
        <v>4</v>
      </c>
      <c r="L1150" s="6">
        <f>(1+Chart!$F$4)^(1/(365/K1150))-1</f>
        <v>2.6639774888526091E-4</v>
      </c>
      <c r="M1150" s="6">
        <f t="shared" si="106"/>
        <v>1.5453385012587084E-4</v>
      </c>
      <c r="N1150" s="6">
        <f t="shared" si="107"/>
        <v>2.3179404697049044E-4</v>
      </c>
      <c r="O1150">
        <f>O1149*(B1150/B1149)</f>
        <v>246.76564991000157</v>
      </c>
      <c r="P1150">
        <f t="shared" si="103"/>
        <v>2018</v>
      </c>
      <c r="Q1150" s="1">
        <f t="shared" si="104"/>
        <v>43102.604166666672</v>
      </c>
      <c r="R1150">
        <f>IF(B1151="",R1149,IF(Q1150&gt;=Chart!$F$2,E1150,0))</f>
        <v>0</v>
      </c>
      <c r="S1150">
        <f>IF(B1151="",S1149,IFERROR(IF(AND(R1150&gt;0,R1149=0),R1150,(1+(B1151/B1150-1)*Calc!$Z$1)*S1149),0))</f>
        <v>0</v>
      </c>
      <c r="T1150">
        <f>IF(B1151="",T1149,IFERROR(IF(AND(R1150&gt;0,R1149=0),R1150,(1+(B1151/B1150-1)*Calc!$Z$1-L1151)*T1149),0))</f>
        <v>0</v>
      </c>
      <c r="U1150">
        <f>IF(B1151="",U1149,IFERROR(IF(AND(R1150&gt;0,R1149=0),R1150,(1+(B1151/B1150-1)*Calc!$Z$1-M1151*2)*U1149),0))</f>
        <v>0</v>
      </c>
      <c r="V1150">
        <f>IF(B1151="",V1149,IFERROR(IF(AND(R1150&gt;0,R1149=0),R1150,(1+(B1151/B1150-1)*Calc!$Z$1-N1151*2)*V1149),0))</f>
        <v>0</v>
      </c>
      <c r="W1150">
        <f>IF(ISNUMBER(C1150),C1150,W1149)</f>
        <v>1.42</v>
      </c>
      <c r="Y1150" s="1" t="e">
        <f>IF(AND(Q1150&gt;=Chart!$F$2,Q1150&lt;=Chart!$F$3),Q1150,#N/A)</f>
        <v>#N/A</v>
      </c>
      <c r="Z1150" t="e">
        <f>IF(AND(Q1150&gt;=Chart!$F$2,Q1150&lt;=Chart!$F$3),R1150,#N/A)</f>
        <v>#N/A</v>
      </c>
      <c r="AA1150" t="e">
        <f>IF(AND(Q1150&gt;=Chart!$F$2,Q1150&lt;=Chart!$F$3),S1150,#N/A)</f>
        <v>#N/A</v>
      </c>
      <c r="AB1150" t="e">
        <f>IF(AND(Q1150&gt;=Chart!$F$2,Q1150&lt;=Chart!$F$3),T1150,#N/A)</f>
        <v>#N/A</v>
      </c>
      <c r="AC1150" t="e">
        <f>IF(AND(Q1150&gt;=Chart!$F$2,Q1150&lt;=Chart!$F$3),U1150,#N/A)</f>
        <v>#N/A</v>
      </c>
      <c r="AD1150" t="e">
        <f>IF(AND(Q1150&gt;=Chart!$F$2,Q1150&lt;=Chart!$F$3),V1150,#N/A)</f>
        <v>#N/A</v>
      </c>
      <c r="AE1150" t="e">
        <f>IF(AND(Q1150&gt;=Chart!$F$2,Q1150&lt;=Chart!$F$3),I1150,#N/A)</f>
        <v>#N/A</v>
      </c>
      <c r="AF1150" t="e">
        <f>IF(AND(Q1150&gt;=Chart!$F$2,Q1150&lt;=Chart!$F$3),H1150/100,#N/A)</f>
        <v>#N/A</v>
      </c>
      <c r="AG1150" t="e">
        <f>IF(AND(Q1150&gt;=Chart!$F$2,Q1150&lt;=Chart!$F$3),W1150/100,#N/A)</f>
        <v>#N/A</v>
      </c>
    </row>
    <row r="1151" spans="1:33" x14ac:dyDescent="0.25">
      <c r="A1151">
        <v>1514989800</v>
      </c>
      <c r="B1151">
        <f>INDEX('Daily Data ADJ'!$1:$1048576,MATCH(Calc!$A1151,'Daily Data ADJ'!$A:$A,0),MATCH("SPY, CBOE BZX: Close",'Daily Data ADJ'!$1:$1,0))</f>
        <v>248.32646996</v>
      </c>
      <c r="C1151">
        <f>INDEX('Daily Data ADJ'!$1:$1048576,MATCH(Calc!$A1151,'Daily Data ADJ'!$A:$A,0),MATCH("EFFR, FRED: Close",'Daily Data ADJ'!$1:$1,0))</f>
        <v>1.42</v>
      </c>
      <c r="D1151" t="str">
        <f>INDEX('Daily Data ADJ'!$1:$1048576,MATCH(Calc!$A1151,'Daily Data ADJ'!$A:$A,1),MATCH("SOFR, FRED: Close",'Daily Data ADJ'!$1:$1,0))</f>
        <v>NaN</v>
      </c>
      <c r="E1151">
        <f>INDEX('Daily Data ADJ'!$1:$1048576,MATCH(Calc!$A1151,'Daily Data ADJ'!$A:$A,0),MATCH("UPRO, CBOE BZX: Close",'Daily Data ADJ'!$1:$1,0))</f>
        <v>23.817537909999999</v>
      </c>
      <c r="F1151">
        <f>INDEX('Daily Data ADJ'!$1:$1048576,MATCH(Calc!$A1151,'Daily Data ADJ'!$A:$A,0),MATCH("ES1!, CME_MINI: Close",'Daily Data ADJ'!$1:$1,0))</f>
        <v>2711</v>
      </c>
      <c r="G1151">
        <f>INDEX('Daily Data ADJ'!$1:$1048576,MATCH(Calc!$A1151,'Daily Data ADJ'!$A:$A,0),MATCH("ES2!, CME_MINI: Close",'Daily Data ADJ'!$1:$1,0))</f>
        <v>2713</v>
      </c>
      <c r="H1151">
        <f>INDEX('QUANDL MULTPL SP500_DIV_YIELD_M'!$A:$G,MATCH(Calc!$A1151,'QUANDL MULTPL SP500_DIV_YIELD_M'!$A:$A,1),MATCH('QUANDL MULTPL SP500_DIV_YIELD_M'!$E$1,'QUANDL MULTPL SP500_DIV_YIELD_M'!$A$1:$G$1,0))</f>
        <v>1.84</v>
      </c>
      <c r="I1151" s="5">
        <f t="shared" si="102"/>
        <v>2.1354207737611236E-2</v>
      </c>
      <c r="J1151" s="1">
        <f>A1151/24/60/60+DATE(1970,1,1)</f>
        <v>43103.604166666672</v>
      </c>
      <c r="K1151" s="3">
        <f t="shared" si="105"/>
        <v>1</v>
      </c>
      <c r="L1151" s="6">
        <f>(1+Chart!$F$4)^(1/(365/K1151))-1</f>
        <v>6.6592785027408397E-5</v>
      </c>
      <c r="M1151" s="6">
        <f t="shared" si="106"/>
        <v>3.8631223916674173E-5</v>
      </c>
      <c r="N1151" s="6">
        <f t="shared" si="107"/>
        <v>5.7890446509833993E-5</v>
      </c>
      <c r="O1151">
        <f>O1150*(B1151/B1150)</f>
        <v>248.32646996000159</v>
      </c>
      <c r="P1151">
        <f t="shared" si="103"/>
        <v>2018</v>
      </c>
      <c r="Q1151" s="1">
        <f t="shared" si="104"/>
        <v>43103.604166666672</v>
      </c>
      <c r="R1151">
        <f>IF(B1152="",R1150,IF(Q1151&gt;=Chart!$F$2,E1151,0))</f>
        <v>0</v>
      </c>
      <c r="S1151">
        <f>IF(B1152="",S1150,IFERROR(IF(AND(R1151&gt;0,R1150=0),R1151,(1+(B1152/B1151-1)*Calc!$Z$1)*S1150),0))</f>
        <v>0</v>
      </c>
      <c r="T1151">
        <f>IF(B1152="",T1150,IFERROR(IF(AND(R1151&gt;0,R1150=0),R1151,(1+(B1152/B1151-1)*Calc!$Z$1-L1152)*T1150),0))</f>
        <v>0</v>
      </c>
      <c r="U1151">
        <f>IF(B1152="",U1150,IFERROR(IF(AND(R1151&gt;0,R1150=0),R1151,(1+(B1152/B1151-1)*Calc!$Z$1-M1152*2)*U1150),0))</f>
        <v>0</v>
      </c>
      <c r="V1151">
        <f>IF(B1152="",V1150,IFERROR(IF(AND(R1151&gt;0,R1150=0),R1151,(1+(B1152/B1151-1)*Calc!$Z$1-N1152*2)*V1150),0))</f>
        <v>0</v>
      </c>
      <c r="W1151">
        <f>IF(ISNUMBER(C1151),C1151,W1150)</f>
        <v>1.42</v>
      </c>
      <c r="Y1151" s="1" t="e">
        <f>IF(AND(Q1151&gt;=Chart!$F$2,Q1151&lt;=Chart!$F$3),Q1151,#N/A)</f>
        <v>#N/A</v>
      </c>
      <c r="Z1151" t="e">
        <f>IF(AND(Q1151&gt;=Chart!$F$2,Q1151&lt;=Chart!$F$3),R1151,#N/A)</f>
        <v>#N/A</v>
      </c>
      <c r="AA1151" t="e">
        <f>IF(AND(Q1151&gt;=Chart!$F$2,Q1151&lt;=Chart!$F$3),S1151,#N/A)</f>
        <v>#N/A</v>
      </c>
      <c r="AB1151" t="e">
        <f>IF(AND(Q1151&gt;=Chart!$F$2,Q1151&lt;=Chart!$F$3),T1151,#N/A)</f>
        <v>#N/A</v>
      </c>
      <c r="AC1151" t="e">
        <f>IF(AND(Q1151&gt;=Chart!$F$2,Q1151&lt;=Chart!$F$3),U1151,#N/A)</f>
        <v>#N/A</v>
      </c>
      <c r="AD1151" t="e">
        <f>IF(AND(Q1151&gt;=Chart!$F$2,Q1151&lt;=Chart!$F$3),V1151,#N/A)</f>
        <v>#N/A</v>
      </c>
      <c r="AE1151" t="e">
        <f>IF(AND(Q1151&gt;=Chart!$F$2,Q1151&lt;=Chart!$F$3),I1151,#N/A)</f>
        <v>#N/A</v>
      </c>
      <c r="AF1151" t="e">
        <f>IF(AND(Q1151&gt;=Chart!$F$2,Q1151&lt;=Chart!$F$3),H1151/100,#N/A)</f>
        <v>#N/A</v>
      </c>
      <c r="AG1151" t="e">
        <f>IF(AND(Q1151&gt;=Chart!$F$2,Q1151&lt;=Chart!$F$3),W1151/100,#N/A)</f>
        <v>#N/A</v>
      </c>
    </row>
    <row r="1152" spans="1:33" x14ac:dyDescent="0.25">
      <c r="A1152">
        <v>1515076200</v>
      </c>
      <c r="B1152">
        <f>INDEX('Daily Data ADJ'!$1:$1048576,MATCH(Calc!$A1152,'Daily Data ADJ'!$A:$A,0),MATCH("SPY, CBOE BZX: Close",'Daily Data ADJ'!$1:$1,0))</f>
        <v>249.37313753000001</v>
      </c>
      <c r="C1152">
        <f>INDEX('Daily Data ADJ'!$1:$1048576,MATCH(Calc!$A1152,'Daily Data ADJ'!$A:$A,0),MATCH("EFFR, FRED: Close",'Daily Data ADJ'!$1:$1,0))</f>
        <v>1.42</v>
      </c>
      <c r="D1152" t="str">
        <f>INDEX('Daily Data ADJ'!$1:$1048576,MATCH(Calc!$A1152,'Daily Data ADJ'!$A:$A,1),MATCH("SOFR, FRED: Close",'Daily Data ADJ'!$1:$1,0))</f>
        <v>NaN</v>
      </c>
      <c r="E1152">
        <f>INDEX('Daily Data ADJ'!$1:$1048576,MATCH(Calc!$A1152,'Daily Data ADJ'!$A:$A,0),MATCH("UPRO, CBOE BZX: Close",'Daily Data ADJ'!$1:$1,0))</f>
        <v>24.1184674</v>
      </c>
      <c r="F1152">
        <f>INDEX('Daily Data ADJ'!$1:$1048576,MATCH(Calc!$A1152,'Daily Data ADJ'!$A:$A,0),MATCH("ES1!, CME_MINI: Close",'Daily Data ADJ'!$1:$1,0))</f>
        <v>2723.75</v>
      </c>
      <c r="G1152">
        <f>INDEX('Daily Data ADJ'!$1:$1048576,MATCH(Calc!$A1152,'Daily Data ADJ'!$A:$A,0),MATCH("ES2!, CME_MINI: Close",'Daily Data ADJ'!$1:$1,0))</f>
        <v>2726.25</v>
      </c>
      <c r="H1152">
        <f>INDEX('QUANDL MULTPL SP500_DIV_YIELD_M'!$A:$G,MATCH(Calc!$A1152,'QUANDL MULTPL SP500_DIV_YIELD_M'!$A:$A,1),MATCH('QUANDL MULTPL SP500_DIV_YIELD_M'!$E$1,'QUANDL MULTPL SP500_DIV_YIELD_M'!$A$1:$G$1,0))</f>
        <v>1.84</v>
      </c>
      <c r="I1152" s="5">
        <f t="shared" si="102"/>
        <v>2.2076466713114834E-2</v>
      </c>
      <c r="J1152" s="1">
        <f>A1152/24/60/60+DATE(1970,1,1)</f>
        <v>43104.604166666672</v>
      </c>
      <c r="K1152" s="3">
        <f t="shared" si="105"/>
        <v>1</v>
      </c>
      <c r="L1152" s="6">
        <f>(1+Chart!$F$4)^(1/(365/K1152))-1</f>
        <v>6.6592785027408397E-5</v>
      </c>
      <c r="M1152" s="6">
        <f t="shared" si="106"/>
        <v>3.8631223916674173E-5</v>
      </c>
      <c r="N1152" s="6">
        <f t="shared" si="107"/>
        <v>5.9827295447512086E-5</v>
      </c>
      <c r="O1152">
        <f>O1151*(B1152/B1151)</f>
        <v>249.3731375300016</v>
      </c>
      <c r="P1152">
        <f t="shared" si="103"/>
        <v>2018</v>
      </c>
      <c r="Q1152" s="1">
        <f t="shared" si="104"/>
        <v>43104.604166666672</v>
      </c>
      <c r="R1152">
        <f>IF(B1153="",R1151,IF(Q1152&gt;=Chart!$F$2,E1152,0))</f>
        <v>0</v>
      </c>
      <c r="S1152">
        <f>IF(B1153="",S1151,IFERROR(IF(AND(R1152&gt;0,R1151=0),R1152,(1+(B1153/B1152-1)*Calc!$Z$1)*S1151),0))</f>
        <v>0</v>
      </c>
      <c r="T1152">
        <f>IF(B1153="",T1151,IFERROR(IF(AND(R1152&gt;0,R1151=0),R1152,(1+(B1153/B1152-1)*Calc!$Z$1-L1153)*T1151),0))</f>
        <v>0</v>
      </c>
      <c r="U1152">
        <f>IF(B1153="",U1151,IFERROR(IF(AND(R1152&gt;0,R1151=0),R1152,(1+(B1153/B1152-1)*Calc!$Z$1-M1153*2)*U1151),0))</f>
        <v>0</v>
      </c>
      <c r="V1152">
        <f>IF(B1153="",V1151,IFERROR(IF(AND(R1152&gt;0,R1151=0),R1152,(1+(B1153/B1152-1)*Calc!$Z$1-N1153*2)*V1151),0))</f>
        <v>0</v>
      </c>
      <c r="W1152">
        <f>IF(ISNUMBER(C1152),C1152,W1151)</f>
        <v>1.42</v>
      </c>
      <c r="Y1152" s="1" t="e">
        <f>IF(AND(Q1152&gt;=Chart!$F$2,Q1152&lt;=Chart!$F$3),Q1152,#N/A)</f>
        <v>#N/A</v>
      </c>
      <c r="Z1152" t="e">
        <f>IF(AND(Q1152&gt;=Chart!$F$2,Q1152&lt;=Chart!$F$3),R1152,#N/A)</f>
        <v>#N/A</v>
      </c>
      <c r="AA1152" t="e">
        <f>IF(AND(Q1152&gt;=Chart!$F$2,Q1152&lt;=Chart!$F$3),S1152,#N/A)</f>
        <v>#N/A</v>
      </c>
      <c r="AB1152" t="e">
        <f>IF(AND(Q1152&gt;=Chart!$F$2,Q1152&lt;=Chart!$F$3),T1152,#N/A)</f>
        <v>#N/A</v>
      </c>
      <c r="AC1152" t="e">
        <f>IF(AND(Q1152&gt;=Chart!$F$2,Q1152&lt;=Chart!$F$3),U1152,#N/A)</f>
        <v>#N/A</v>
      </c>
      <c r="AD1152" t="e">
        <f>IF(AND(Q1152&gt;=Chart!$F$2,Q1152&lt;=Chart!$F$3),V1152,#N/A)</f>
        <v>#N/A</v>
      </c>
      <c r="AE1152" t="e">
        <f>IF(AND(Q1152&gt;=Chart!$F$2,Q1152&lt;=Chart!$F$3),I1152,#N/A)</f>
        <v>#N/A</v>
      </c>
      <c r="AF1152" t="e">
        <f>IF(AND(Q1152&gt;=Chart!$F$2,Q1152&lt;=Chart!$F$3),H1152/100,#N/A)</f>
        <v>#N/A</v>
      </c>
      <c r="AG1152" t="e">
        <f>IF(AND(Q1152&gt;=Chart!$F$2,Q1152&lt;=Chart!$F$3),W1152/100,#N/A)</f>
        <v>#N/A</v>
      </c>
    </row>
    <row r="1153" spans="1:33" x14ac:dyDescent="0.25">
      <c r="A1153">
        <v>1515162600</v>
      </c>
      <c r="B1153">
        <f>INDEX('Daily Data ADJ'!$1:$1048576,MATCH(Calc!$A1153,'Daily Data ADJ'!$A:$A,0),MATCH("SPY, CBOE BZX: Close",'Daily Data ADJ'!$1:$1,0))</f>
        <v>251.03495181</v>
      </c>
      <c r="C1153">
        <f>INDEX('Daily Data ADJ'!$1:$1048576,MATCH(Calc!$A1153,'Daily Data ADJ'!$A:$A,0),MATCH("EFFR, FRED: Close",'Daily Data ADJ'!$1:$1,0))</f>
        <v>1.42</v>
      </c>
      <c r="D1153" t="str">
        <f>INDEX('Daily Data ADJ'!$1:$1048576,MATCH(Calc!$A1153,'Daily Data ADJ'!$A:$A,1),MATCH("SOFR, FRED: Close",'Daily Data ADJ'!$1:$1,0))</f>
        <v>NaN</v>
      </c>
      <c r="E1153">
        <f>INDEX('Daily Data ADJ'!$1:$1048576,MATCH(Calc!$A1153,'Daily Data ADJ'!$A:$A,0),MATCH("UPRO, CBOE BZX: Close",'Daily Data ADJ'!$1:$1,0))</f>
        <v>24.58948599</v>
      </c>
      <c r="F1153">
        <f>INDEX('Daily Data ADJ'!$1:$1048576,MATCH(Calc!$A1153,'Daily Data ADJ'!$A:$A,0),MATCH("ES1!, CME_MINI: Close",'Daily Data ADJ'!$1:$1,0))</f>
        <v>2742.5</v>
      </c>
      <c r="G1153">
        <f>INDEX('Daily Data ADJ'!$1:$1048576,MATCH(Calc!$A1153,'Daily Data ADJ'!$A:$A,0),MATCH("ES2!, CME_MINI: Close",'Daily Data ADJ'!$1:$1,0))</f>
        <v>2745.25</v>
      </c>
      <c r="H1153">
        <f>INDEX('QUANDL MULTPL SP500_DIV_YIELD_M'!$A:$G,MATCH(Calc!$A1153,'QUANDL MULTPL SP500_DIV_YIELD_M'!$A:$A,1),MATCH('QUANDL MULTPL SP500_DIV_YIELD_M'!$E$1,'QUANDL MULTPL SP500_DIV_YIELD_M'!$A$1:$G$1,0))</f>
        <v>1.84</v>
      </c>
      <c r="I1153" s="5">
        <f t="shared" si="102"/>
        <v>2.2416975819902235E-2</v>
      </c>
      <c r="J1153" s="1">
        <f>A1153/24/60/60+DATE(1970,1,1)</f>
        <v>43105.604166666672</v>
      </c>
      <c r="K1153" s="3">
        <f t="shared" si="105"/>
        <v>1</v>
      </c>
      <c r="L1153" s="6">
        <f>(1+Chart!$F$4)^(1/(365/K1153))-1</f>
        <v>6.6592785027408397E-5</v>
      </c>
      <c r="M1153" s="6">
        <f t="shared" si="106"/>
        <v>3.8631223916674173E-5</v>
      </c>
      <c r="N1153" s="6">
        <f t="shared" si="107"/>
        <v>6.0739949790500347E-5</v>
      </c>
      <c r="O1153">
        <f>O1152*(B1153/B1152)</f>
        <v>251.03495181000159</v>
      </c>
      <c r="P1153">
        <f t="shared" si="103"/>
        <v>2018</v>
      </c>
      <c r="Q1153" s="1">
        <f t="shared" si="104"/>
        <v>43105.604166666672</v>
      </c>
      <c r="R1153">
        <f>IF(B1154="",R1152,IF(Q1153&gt;=Chart!$F$2,E1153,0))</f>
        <v>0</v>
      </c>
      <c r="S1153">
        <f>IF(B1154="",S1152,IFERROR(IF(AND(R1153&gt;0,R1152=0),R1153,(1+(B1154/B1153-1)*Calc!$Z$1)*S1152),0))</f>
        <v>0</v>
      </c>
      <c r="T1153">
        <f>IF(B1154="",T1152,IFERROR(IF(AND(R1153&gt;0,R1152=0),R1153,(1+(B1154/B1153-1)*Calc!$Z$1-L1154)*T1152),0))</f>
        <v>0</v>
      </c>
      <c r="U1153">
        <f>IF(B1154="",U1152,IFERROR(IF(AND(R1153&gt;0,R1152=0),R1153,(1+(B1154/B1153-1)*Calc!$Z$1-M1154*2)*U1152),0))</f>
        <v>0</v>
      </c>
      <c r="V1153">
        <f>IF(B1154="",V1152,IFERROR(IF(AND(R1153&gt;0,R1152=0),R1153,(1+(B1154/B1153-1)*Calc!$Z$1-N1154*2)*V1152),0))</f>
        <v>0</v>
      </c>
      <c r="W1153">
        <f>IF(ISNUMBER(C1153),C1153,W1152)</f>
        <v>1.42</v>
      </c>
      <c r="Y1153" s="1" t="e">
        <f>IF(AND(Q1153&gt;=Chart!$F$2,Q1153&lt;=Chart!$F$3),Q1153,#N/A)</f>
        <v>#N/A</v>
      </c>
      <c r="Z1153" t="e">
        <f>IF(AND(Q1153&gt;=Chart!$F$2,Q1153&lt;=Chart!$F$3),R1153,#N/A)</f>
        <v>#N/A</v>
      </c>
      <c r="AA1153" t="e">
        <f>IF(AND(Q1153&gt;=Chart!$F$2,Q1153&lt;=Chart!$F$3),S1153,#N/A)</f>
        <v>#N/A</v>
      </c>
      <c r="AB1153" t="e">
        <f>IF(AND(Q1153&gt;=Chart!$F$2,Q1153&lt;=Chart!$F$3),T1153,#N/A)</f>
        <v>#N/A</v>
      </c>
      <c r="AC1153" t="e">
        <f>IF(AND(Q1153&gt;=Chart!$F$2,Q1153&lt;=Chart!$F$3),U1153,#N/A)</f>
        <v>#N/A</v>
      </c>
      <c r="AD1153" t="e">
        <f>IF(AND(Q1153&gt;=Chart!$F$2,Q1153&lt;=Chart!$F$3),V1153,#N/A)</f>
        <v>#N/A</v>
      </c>
      <c r="AE1153" t="e">
        <f>IF(AND(Q1153&gt;=Chart!$F$2,Q1153&lt;=Chart!$F$3),I1153,#N/A)</f>
        <v>#N/A</v>
      </c>
      <c r="AF1153" t="e">
        <f>IF(AND(Q1153&gt;=Chart!$F$2,Q1153&lt;=Chart!$F$3),H1153/100,#N/A)</f>
        <v>#N/A</v>
      </c>
      <c r="AG1153" t="e">
        <f>IF(AND(Q1153&gt;=Chart!$F$2,Q1153&lt;=Chart!$F$3),W1153/100,#N/A)</f>
        <v>#N/A</v>
      </c>
    </row>
    <row r="1154" spans="1:33" x14ac:dyDescent="0.25">
      <c r="A1154">
        <v>1515421800</v>
      </c>
      <c r="B1154">
        <f>INDEX('Daily Data ADJ'!$1:$1048576,MATCH(Calc!$A1154,'Daily Data ADJ'!$A:$A,0),MATCH("SPY, CBOE BZX: Close",'Daily Data ADJ'!$1:$1,0))</f>
        <v>251.49401653000001</v>
      </c>
      <c r="C1154">
        <f>INDEX('Daily Data ADJ'!$1:$1048576,MATCH(Calc!$A1154,'Daily Data ADJ'!$A:$A,0),MATCH("EFFR, FRED: Close",'Daily Data ADJ'!$1:$1,0))</f>
        <v>1.42</v>
      </c>
      <c r="D1154" t="str">
        <f>INDEX('Daily Data ADJ'!$1:$1048576,MATCH(Calc!$A1154,'Daily Data ADJ'!$A:$A,1),MATCH("SOFR, FRED: Close",'Daily Data ADJ'!$1:$1,0))</f>
        <v>NaN</v>
      </c>
      <c r="E1154">
        <f>INDEX('Daily Data ADJ'!$1:$1048576,MATCH(Calc!$A1154,'Daily Data ADJ'!$A:$A,0),MATCH("UPRO, CBOE BZX: Close",'Daily Data ADJ'!$1:$1,0))</f>
        <v>24.712147330000001</v>
      </c>
      <c r="F1154">
        <f>INDEX('Daily Data ADJ'!$1:$1048576,MATCH(Calc!$A1154,'Daily Data ADJ'!$A:$A,0),MATCH("ES1!, CME_MINI: Close",'Daily Data ADJ'!$1:$1,0))</f>
        <v>2746.75</v>
      </c>
      <c r="G1154">
        <f>INDEX('Daily Data ADJ'!$1:$1048576,MATCH(Calc!$A1154,'Daily Data ADJ'!$A:$A,0),MATCH("ES2!, CME_MINI: Close",'Daily Data ADJ'!$1:$1,0))</f>
        <v>2749.25</v>
      </c>
      <c r="H1154">
        <f>INDEX('QUANDL MULTPL SP500_DIV_YIELD_M'!$A:$G,MATCH(Calc!$A1154,'QUANDL MULTPL SP500_DIV_YIELD_M'!$A:$A,1),MATCH('QUANDL MULTPL SP500_DIV_YIELD_M'!$E$1,'QUANDL MULTPL SP500_DIV_YIELD_M'!$A$1:$G$1,0))</f>
        <v>1.84</v>
      </c>
      <c r="I1154" s="5">
        <f t="shared" si="102"/>
        <v>2.2045639677554602E-2</v>
      </c>
      <c r="J1154" s="1">
        <f>A1154/24/60/60+DATE(1970,1,1)</f>
        <v>43108.604166666672</v>
      </c>
      <c r="K1154" s="3">
        <f t="shared" si="105"/>
        <v>3</v>
      </c>
      <c r="L1154" s="6">
        <f>(1+Chart!$F$4)^(1/(365/K1154))-1</f>
        <v>1.9979165917494157E-4</v>
      </c>
      <c r="M1154" s="6">
        <f t="shared" si="106"/>
        <v>1.1589814892176697E-4</v>
      </c>
      <c r="N1154" s="6">
        <f t="shared" si="107"/>
        <v>1.792446761321731E-4</v>
      </c>
      <c r="O1154">
        <f>O1153*(B1154/B1153)</f>
        <v>251.4940165300016</v>
      </c>
      <c r="P1154">
        <f t="shared" si="103"/>
        <v>2018</v>
      </c>
      <c r="Q1154" s="1">
        <f t="shared" si="104"/>
        <v>43108.604166666672</v>
      </c>
      <c r="R1154">
        <f>IF(B1155="",R1153,IF(Q1154&gt;=Chart!$F$2,E1154,0))</f>
        <v>0</v>
      </c>
      <c r="S1154">
        <f>IF(B1155="",S1153,IFERROR(IF(AND(R1154&gt;0,R1153=0),R1154,(1+(B1155/B1154-1)*Calc!$Z$1)*S1153),0))</f>
        <v>0</v>
      </c>
      <c r="T1154">
        <f>IF(B1155="",T1153,IFERROR(IF(AND(R1154&gt;0,R1153=0),R1154,(1+(B1155/B1154-1)*Calc!$Z$1-L1155)*T1153),0))</f>
        <v>0</v>
      </c>
      <c r="U1154">
        <f>IF(B1155="",U1153,IFERROR(IF(AND(R1154&gt;0,R1153=0),R1154,(1+(B1155/B1154-1)*Calc!$Z$1-M1155*2)*U1153),0))</f>
        <v>0</v>
      </c>
      <c r="V1154">
        <f>IF(B1155="",V1153,IFERROR(IF(AND(R1154&gt;0,R1153=0),R1154,(1+(B1155/B1154-1)*Calc!$Z$1-N1155*2)*V1153),0))</f>
        <v>0</v>
      </c>
      <c r="W1154">
        <f>IF(ISNUMBER(C1154),C1154,W1153)</f>
        <v>1.42</v>
      </c>
      <c r="Y1154" s="1" t="e">
        <f>IF(AND(Q1154&gt;=Chart!$F$2,Q1154&lt;=Chart!$F$3),Q1154,#N/A)</f>
        <v>#N/A</v>
      </c>
      <c r="Z1154" t="e">
        <f>IF(AND(Q1154&gt;=Chart!$F$2,Q1154&lt;=Chart!$F$3),R1154,#N/A)</f>
        <v>#N/A</v>
      </c>
      <c r="AA1154" t="e">
        <f>IF(AND(Q1154&gt;=Chart!$F$2,Q1154&lt;=Chart!$F$3),S1154,#N/A)</f>
        <v>#N/A</v>
      </c>
      <c r="AB1154" t="e">
        <f>IF(AND(Q1154&gt;=Chart!$F$2,Q1154&lt;=Chart!$F$3),T1154,#N/A)</f>
        <v>#N/A</v>
      </c>
      <c r="AC1154" t="e">
        <f>IF(AND(Q1154&gt;=Chart!$F$2,Q1154&lt;=Chart!$F$3),U1154,#N/A)</f>
        <v>#N/A</v>
      </c>
      <c r="AD1154" t="e">
        <f>IF(AND(Q1154&gt;=Chart!$F$2,Q1154&lt;=Chart!$F$3),V1154,#N/A)</f>
        <v>#N/A</v>
      </c>
      <c r="AE1154" t="e">
        <f>IF(AND(Q1154&gt;=Chart!$F$2,Q1154&lt;=Chart!$F$3),I1154,#N/A)</f>
        <v>#N/A</v>
      </c>
      <c r="AF1154" t="e">
        <f>IF(AND(Q1154&gt;=Chart!$F$2,Q1154&lt;=Chart!$F$3),H1154/100,#N/A)</f>
        <v>#N/A</v>
      </c>
      <c r="AG1154" t="e">
        <f>IF(AND(Q1154&gt;=Chart!$F$2,Q1154&lt;=Chart!$F$3),W1154/100,#N/A)</f>
        <v>#N/A</v>
      </c>
    </row>
    <row r="1155" spans="1:33" x14ac:dyDescent="0.25">
      <c r="A1155">
        <v>1515508200</v>
      </c>
      <c r="B1155">
        <f>INDEX('Daily Data ADJ'!$1:$1048576,MATCH(Calc!$A1155,'Daily Data ADJ'!$A:$A,0),MATCH("SPY, CBOE BZX: Close",'Daily Data ADJ'!$1:$1,0))</f>
        <v>252.06325679</v>
      </c>
      <c r="C1155">
        <f>INDEX('Daily Data ADJ'!$1:$1048576,MATCH(Calc!$A1155,'Daily Data ADJ'!$A:$A,0),MATCH("EFFR, FRED: Close",'Daily Data ADJ'!$1:$1,0))</f>
        <v>1.42</v>
      </c>
      <c r="D1155" t="str">
        <f>INDEX('Daily Data ADJ'!$1:$1048576,MATCH(Calc!$A1155,'Daily Data ADJ'!$A:$A,1),MATCH("SOFR, FRED: Close",'Daily Data ADJ'!$1:$1,0))</f>
        <v>NaN</v>
      </c>
      <c r="E1155">
        <f>INDEX('Daily Data ADJ'!$1:$1048576,MATCH(Calc!$A1155,'Daily Data ADJ'!$A:$A,0),MATCH("UPRO, CBOE BZX: Close",'Daily Data ADJ'!$1:$1,0))</f>
        <v>24.887143850000001</v>
      </c>
      <c r="F1155">
        <f>INDEX('Daily Data ADJ'!$1:$1048576,MATCH(Calc!$A1155,'Daily Data ADJ'!$A:$A,0),MATCH("ES1!, CME_MINI: Close",'Daily Data ADJ'!$1:$1,0))</f>
        <v>2752.25</v>
      </c>
      <c r="G1155">
        <f>INDEX('Daily Data ADJ'!$1:$1048576,MATCH(Calc!$A1155,'Daily Data ADJ'!$A:$A,0),MATCH("ES2!, CME_MINI: Close",'Daily Data ADJ'!$1:$1,0))</f>
        <v>2755</v>
      </c>
      <c r="H1155">
        <f>INDEX('QUANDL MULTPL SP500_DIV_YIELD_M'!$A:$G,MATCH(Calc!$A1155,'QUANDL MULTPL SP500_DIV_YIELD_M'!$A:$A,1),MATCH('QUANDL MULTPL SP500_DIV_YIELD_M'!$E$1,'QUANDL MULTPL SP500_DIV_YIELD_M'!$A$1:$G$1,0))</f>
        <v>1.84</v>
      </c>
      <c r="I1155" s="5">
        <f t="shared" si="102"/>
        <v>2.2402724133273627E-2</v>
      </c>
      <c r="J1155" s="1">
        <f>A1155/24/60/60+DATE(1970,1,1)</f>
        <v>43109.604166666672</v>
      </c>
      <c r="K1155" s="3">
        <f t="shared" si="105"/>
        <v>1</v>
      </c>
      <c r="L1155" s="6">
        <f>(1+Chart!$F$4)^(1/(365/K1155))-1</f>
        <v>6.6592785027408397E-5</v>
      </c>
      <c r="M1155" s="6">
        <f t="shared" si="106"/>
        <v>3.8631223916674173E-5</v>
      </c>
      <c r="N1155" s="6">
        <f t="shared" si="107"/>
        <v>6.0701757584435967E-5</v>
      </c>
      <c r="O1155">
        <f>O1154*(B1155/B1154)</f>
        <v>252.06325679000159</v>
      </c>
      <c r="P1155">
        <f t="shared" si="103"/>
        <v>2018</v>
      </c>
      <c r="Q1155" s="1">
        <f t="shared" si="104"/>
        <v>43109.604166666672</v>
      </c>
      <c r="R1155">
        <f>IF(B1156="",R1154,IF(Q1155&gt;=Chart!$F$2,E1155,0))</f>
        <v>0</v>
      </c>
      <c r="S1155">
        <f>IF(B1156="",S1154,IFERROR(IF(AND(R1155&gt;0,R1154=0),R1155,(1+(B1156/B1155-1)*Calc!$Z$1)*S1154),0))</f>
        <v>0</v>
      </c>
      <c r="T1155">
        <f>IF(B1156="",T1154,IFERROR(IF(AND(R1155&gt;0,R1154=0),R1155,(1+(B1156/B1155-1)*Calc!$Z$1-L1156)*T1154),0))</f>
        <v>0</v>
      </c>
      <c r="U1155">
        <f>IF(B1156="",U1154,IFERROR(IF(AND(R1155&gt;0,R1154=0),R1155,(1+(B1156/B1155-1)*Calc!$Z$1-M1156*2)*U1154),0))</f>
        <v>0</v>
      </c>
      <c r="V1155">
        <f>IF(B1156="",V1154,IFERROR(IF(AND(R1155&gt;0,R1154=0),R1155,(1+(B1156/B1155-1)*Calc!$Z$1-N1156*2)*V1154),0))</f>
        <v>0</v>
      </c>
      <c r="W1155">
        <f>IF(ISNUMBER(C1155),C1155,W1154)</f>
        <v>1.42</v>
      </c>
      <c r="Y1155" s="1" t="e">
        <f>IF(AND(Q1155&gt;=Chart!$F$2,Q1155&lt;=Chart!$F$3),Q1155,#N/A)</f>
        <v>#N/A</v>
      </c>
      <c r="Z1155" t="e">
        <f>IF(AND(Q1155&gt;=Chart!$F$2,Q1155&lt;=Chart!$F$3),R1155,#N/A)</f>
        <v>#N/A</v>
      </c>
      <c r="AA1155" t="e">
        <f>IF(AND(Q1155&gt;=Chart!$F$2,Q1155&lt;=Chart!$F$3),S1155,#N/A)</f>
        <v>#N/A</v>
      </c>
      <c r="AB1155" t="e">
        <f>IF(AND(Q1155&gt;=Chart!$F$2,Q1155&lt;=Chart!$F$3),T1155,#N/A)</f>
        <v>#N/A</v>
      </c>
      <c r="AC1155" t="e">
        <f>IF(AND(Q1155&gt;=Chart!$F$2,Q1155&lt;=Chart!$F$3),U1155,#N/A)</f>
        <v>#N/A</v>
      </c>
      <c r="AD1155" t="e">
        <f>IF(AND(Q1155&gt;=Chart!$F$2,Q1155&lt;=Chart!$F$3),V1155,#N/A)</f>
        <v>#N/A</v>
      </c>
      <c r="AE1155" t="e">
        <f>IF(AND(Q1155&gt;=Chart!$F$2,Q1155&lt;=Chart!$F$3),I1155,#N/A)</f>
        <v>#N/A</v>
      </c>
      <c r="AF1155" t="e">
        <f>IF(AND(Q1155&gt;=Chart!$F$2,Q1155&lt;=Chart!$F$3),H1155/100,#N/A)</f>
        <v>#N/A</v>
      </c>
      <c r="AG1155" t="e">
        <f>IF(AND(Q1155&gt;=Chart!$F$2,Q1155&lt;=Chart!$F$3),W1155/100,#N/A)</f>
        <v>#N/A</v>
      </c>
    </row>
    <row r="1156" spans="1:33" x14ac:dyDescent="0.25">
      <c r="A1156">
        <v>1515594600</v>
      </c>
      <c r="B1156">
        <f>INDEX('Daily Data ADJ'!$1:$1048576,MATCH(Calc!$A1156,'Daily Data ADJ'!$A:$A,0),MATCH("SPY, CBOE BZX: Close",'Daily Data ADJ'!$1:$1,0))</f>
        <v>251.67764242000001</v>
      </c>
      <c r="C1156">
        <f>INDEX('Daily Data ADJ'!$1:$1048576,MATCH(Calc!$A1156,'Daily Data ADJ'!$A:$A,0),MATCH("EFFR, FRED: Close",'Daily Data ADJ'!$1:$1,0))</f>
        <v>1.42</v>
      </c>
      <c r="D1156" t="str">
        <f>INDEX('Daily Data ADJ'!$1:$1048576,MATCH(Calc!$A1156,'Daily Data ADJ'!$A:$A,1),MATCH("SOFR, FRED: Close",'Daily Data ADJ'!$1:$1,0))</f>
        <v>NaN</v>
      </c>
      <c r="E1156">
        <f>INDEX('Daily Data ADJ'!$1:$1048576,MATCH(Calc!$A1156,'Daily Data ADJ'!$A:$A,0),MATCH("UPRO, CBOE BZX: Close",'Daily Data ADJ'!$1:$1,0))</f>
        <v>24.771024780000001</v>
      </c>
      <c r="F1156">
        <f>INDEX('Daily Data ADJ'!$1:$1048576,MATCH(Calc!$A1156,'Daily Data ADJ'!$A:$A,0),MATCH("ES1!, CME_MINI: Close",'Daily Data ADJ'!$1:$1,0))</f>
        <v>2750.5</v>
      </c>
      <c r="G1156">
        <f>INDEX('Daily Data ADJ'!$1:$1048576,MATCH(Calc!$A1156,'Daily Data ADJ'!$A:$A,0),MATCH("ES2!, CME_MINI: Close",'Daily Data ADJ'!$1:$1,0))</f>
        <v>2753.25</v>
      </c>
      <c r="H1156">
        <f>INDEX('QUANDL MULTPL SP500_DIV_YIELD_M'!$A:$G,MATCH(Calc!$A1156,'QUANDL MULTPL SP500_DIV_YIELD_M'!$A:$A,1),MATCH('QUANDL MULTPL SP500_DIV_YIELD_M'!$E$1,'QUANDL MULTPL SP500_DIV_YIELD_M'!$A$1:$G$1,0))</f>
        <v>1.84</v>
      </c>
      <c r="I1156" s="5">
        <f t="shared" si="102"/>
        <v>2.2405274677075121E-2</v>
      </c>
      <c r="J1156" s="1">
        <f>A1156/24/60/60+DATE(1970,1,1)</f>
        <v>43110.604166666672</v>
      </c>
      <c r="K1156" s="3">
        <f t="shared" si="105"/>
        <v>1</v>
      </c>
      <c r="L1156" s="6">
        <f>(1+Chart!$F$4)^(1/(365/K1156))-1</f>
        <v>6.6592785027408397E-5</v>
      </c>
      <c r="M1156" s="6">
        <f t="shared" si="106"/>
        <v>3.8631223916674173E-5</v>
      </c>
      <c r="N1156" s="6">
        <f t="shared" si="107"/>
        <v>6.0708592666713912E-5</v>
      </c>
      <c r="O1156">
        <f>O1155*(B1156/B1155)</f>
        <v>251.6776424200016</v>
      </c>
      <c r="P1156">
        <f t="shared" si="103"/>
        <v>2018</v>
      </c>
      <c r="Q1156" s="1">
        <f t="shared" si="104"/>
        <v>43110.604166666672</v>
      </c>
      <c r="R1156">
        <f>IF(B1157="",R1155,IF(Q1156&gt;=Chart!$F$2,E1156,0))</f>
        <v>0</v>
      </c>
      <c r="S1156">
        <f>IF(B1157="",S1155,IFERROR(IF(AND(R1156&gt;0,R1155=0),R1156,(1+(B1157/B1156-1)*Calc!$Z$1)*S1155),0))</f>
        <v>0</v>
      </c>
      <c r="T1156">
        <f>IF(B1157="",T1155,IFERROR(IF(AND(R1156&gt;0,R1155=0),R1156,(1+(B1157/B1156-1)*Calc!$Z$1-L1157)*T1155),0))</f>
        <v>0</v>
      </c>
      <c r="U1156">
        <f>IF(B1157="",U1155,IFERROR(IF(AND(R1156&gt;0,R1155=0),R1156,(1+(B1157/B1156-1)*Calc!$Z$1-M1157*2)*U1155),0))</f>
        <v>0</v>
      </c>
      <c r="V1156">
        <f>IF(B1157="",V1155,IFERROR(IF(AND(R1156&gt;0,R1155=0),R1156,(1+(B1157/B1156-1)*Calc!$Z$1-N1157*2)*V1155),0))</f>
        <v>0</v>
      </c>
      <c r="W1156">
        <f>IF(ISNUMBER(C1156),C1156,W1155)</f>
        <v>1.42</v>
      </c>
      <c r="Y1156" s="1" t="e">
        <f>IF(AND(Q1156&gt;=Chart!$F$2,Q1156&lt;=Chart!$F$3),Q1156,#N/A)</f>
        <v>#N/A</v>
      </c>
      <c r="Z1156" t="e">
        <f>IF(AND(Q1156&gt;=Chart!$F$2,Q1156&lt;=Chart!$F$3),R1156,#N/A)</f>
        <v>#N/A</v>
      </c>
      <c r="AA1156" t="e">
        <f>IF(AND(Q1156&gt;=Chart!$F$2,Q1156&lt;=Chart!$F$3),S1156,#N/A)</f>
        <v>#N/A</v>
      </c>
      <c r="AB1156" t="e">
        <f>IF(AND(Q1156&gt;=Chart!$F$2,Q1156&lt;=Chart!$F$3),T1156,#N/A)</f>
        <v>#N/A</v>
      </c>
      <c r="AC1156" t="e">
        <f>IF(AND(Q1156&gt;=Chart!$F$2,Q1156&lt;=Chart!$F$3),U1156,#N/A)</f>
        <v>#N/A</v>
      </c>
      <c r="AD1156" t="e">
        <f>IF(AND(Q1156&gt;=Chart!$F$2,Q1156&lt;=Chart!$F$3),V1156,#N/A)</f>
        <v>#N/A</v>
      </c>
      <c r="AE1156" t="e">
        <f>IF(AND(Q1156&gt;=Chart!$F$2,Q1156&lt;=Chart!$F$3),I1156,#N/A)</f>
        <v>#N/A</v>
      </c>
      <c r="AF1156" t="e">
        <f>IF(AND(Q1156&gt;=Chart!$F$2,Q1156&lt;=Chart!$F$3),H1156/100,#N/A)</f>
        <v>#N/A</v>
      </c>
      <c r="AG1156" t="e">
        <f>IF(AND(Q1156&gt;=Chart!$F$2,Q1156&lt;=Chart!$F$3),W1156/100,#N/A)</f>
        <v>#N/A</v>
      </c>
    </row>
    <row r="1157" spans="1:33" x14ac:dyDescent="0.25">
      <c r="A1157">
        <v>1515681000</v>
      </c>
      <c r="B1157">
        <f>INDEX('Daily Data ADJ'!$1:$1048576,MATCH(Calc!$A1157,'Daily Data ADJ'!$A:$A,0),MATCH("SPY, CBOE BZX: Close",'Daily Data ADJ'!$1:$1,0))</f>
        <v>253.51390130999999</v>
      </c>
      <c r="C1157">
        <f>INDEX('Daily Data ADJ'!$1:$1048576,MATCH(Calc!$A1157,'Daily Data ADJ'!$A:$A,0),MATCH("EFFR, FRED: Close",'Daily Data ADJ'!$1:$1,0))</f>
        <v>1.42</v>
      </c>
      <c r="D1157" t="str">
        <f>INDEX('Daily Data ADJ'!$1:$1048576,MATCH(Calc!$A1157,'Daily Data ADJ'!$A:$A,1),MATCH("SOFR, FRED: Close",'Daily Data ADJ'!$1:$1,0))</f>
        <v>NaN</v>
      </c>
      <c r="E1157">
        <f>INDEX('Daily Data ADJ'!$1:$1048576,MATCH(Calc!$A1157,'Daily Data ADJ'!$A:$A,0),MATCH("UPRO, CBOE BZX: Close",'Daily Data ADJ'!$1:$1,0))</f>
        <v>25.282930799999999</v>
      </c>
      <c r="F1157">
        <f>INDEX('Daily Data ADJ'!$1:$1048576,MATCH(Calc!$A1157,'Daily Data ADJ'!$A:$A,0),MATCH("ES1!, CME_MINI: Close",'Daily Data ADJ'!$1:$1,0))</f>
        <v>2769.5</v>
      </c>
      <c r="G1157">
        <f>INDEX('Daily Data ADJ'!$1:$1048576,MATCH(Calc!$A1157,'Daily Data ADJ'!$A:$A,0),MATCH("ES2!, CME_MINI: Close",'Daily Data ADJ'!$1:$1,0))</f>
        <v>2772.25</v>
      </c>
      <c r="H1157">
        <f>INDEX('QUANDL MULTPL SP500_DIV_YIELD_M'!$A:$G,MATCH(Calc!$A1157,'QUANDL MULTPL SP500_DIV_YIELD_M'!$A:$A,1),MATCH('QUANDL MULTPL SP500_DIV_YIELD_M'!$E$1,'QUANDL MULTPL SP500_DIV_YIELD_M'!$A$1:$G$1,0))</f>
        <v>1.84</v>
      </c>
      <c r="I1157" s="5">
        <f t="shared" si="102"/>
        <v>2.2377755794233761E-2</v>
      </c>
      <c r="J1157" s="1">
        <f>A1157/24/60/60+DATE(1970,1,1)</f>
        <v>43111.604166666672</v>
      </c>
      <c r="K1157" s="3">
        <f t="shared" si="105"/>
        <v>1</v>
      </c>
      <c r="L1157" s="6">
        <f>(1+Chart!$F$4)^(1/(365/K1157))-1</f>
        <v>6.6592785027408397E-5</v>
      </c>
      <c r="M1157" s="6">
        <f t="shared" si="106"/>
        <v>3.8631223916674173E-5</v>
      </c>
      <c r="N1157" s="6">
        <f t="shared" si="107"/>
        <v>6.0634845210127963E-5</v>
      </c>
      <c r="O1157">
        <f>O1156*(B1157/B1156)</f>
        <v>253.51390131000161</v>
      </c>
      <c r="P1157">
        <f t="shared" si="103"/>
        <v>2018</v>
      </c>
      <c r="Q1157" s="1">
        <f t="shared" si="104"/>
        <v>43111.604166666672</v>
      </c>
      <c r="R1157">
        <f>IF(B1158="",R1156,IF(Q1157&gt;=Chart!$F$2,E1157,0))</f>
        <v>0</v>
      </c>
      <c r="S1157">
        <f>IF(B1158="",S1156,IFERROR(IF(AND(R1157&gt;0,R1156=0),R1157,(1+(B1158/B1157-1)*Calc!$Z$1)*S1156),0))</f>
        <v>0</v>
      </c>
      <c r="T1157">
        <f>IF(B1158="",T1156,IFERROR(IF(AND(R1157&gt;0,R1156=0),R1157,(1+(B1158/B1157-1)*Calc!$Z$1-L1158)*T1156),0))</f>
        <v>0</v>
      </c>
      <c r="U1157">
        <f>IF(B1158="",U1156,IFERROR(IF(AND(R1157&gt;0,R1156=0),R1157,(1+(B1158/B1157-1)*Calc!$Z$1-M1158*2)*U1156),0))</f>
        <v>0</v>
      </c>
      <c r="V1157">
        <f>IF(B1158="",V1156,IFERROR(IF(AND(R1157&gt;0,R1156=0),R1157,(1+(B1158/B1157-1)*Calc!$Z$1-N1158*2)*V1156),0))</f>
        <v>0</v>
      </c>
      <c r="W1157">
        <f>IF(ISNUMBER(C1157),C1157,W1156)</f>
        <v>1.42</v>
      </c>
      <c r="Y1157" s="1" t="e">
        <f>IF(AND(Q1157&gt;=Chart!$F$2,Q1157&lt;=Chart!$F$3),Q1157,#N/A)</f>
        <v>#N/A</v>
      </c>
      <c r="Z1157" t="e">
        <f>IF(AND(Q1157&gt;=Chart!$F$2,Q1157&lt;=Chart!$F$3),R1157,#N/A)</f>
        <v>#N/A</v>
      </c>
      <c r="AA1157" t="e">
        <f>IF(AND(Q1157&gt;=Chart!$F$2,Q1157&lt;=Chart!$F$3),S1157,#N/A)</f>
        <v>#N/A</v>
      </c>
      <c r="AB1157" t="e">
        <f>IF(AND(Q1157&gt;=Chart!$F$2,Q1157&lt;=Chart!$F$3),T1157,#N/A)</f>
        <v>#N/A</v>
      </c>
      <c r="AC1157" t="e">
        <f>IF(AND(Q1157&gt;=Chart!$F$2,Q1157&lt;=Chart!$F$3),U1157,#N/A)</f>
        <v>#N/A</v>
      </c>
      <c r="AD1157" t="e">
        <f>IF(AND(Q1157&gt;=Chart!$F$2,Q1157&lt;=Chart!$F$3),V1157,#N/A)</f>
        <v>#N/A</v>
      </c>
      <c r="AE1157" t="e">
        <f>IF(AND(Q1157&gt;=Chart!$F$2,Q1157&lt;=Chart!$F$3),I1157,#N/A)</f>
        <v>#N/A</v>
      </c>
      <c r="AF1157" t="e">
        <f>IF(AND(Q1157&gt;=Chart!$F$2,Q1157&lt;=Chart!$F$3),H1157/100,#N/A)</f>
        <v>#N/A</v>
      </c>
      <c r="AG1157" t="e">
        <f>IF(AND(Q1157&gt;=Chart!$F$2,Q1157&lt;=Chart!$F$3),W1157/100,#N/A)</f>
        <v>#N/A</v>
      </c>
    </row>
    <row r="1158" spans="1:33" x14ac:dyDescent="0.25">
      <c r="A1158">
        <v>1515767400</v>
      </c>
      <c r="B1158">
        <f>INDEX('Daily Data ADJ'!$1:$1048576,MATCH(Calc!$A1158,'Daily Data ADJ'!$A:$A,0),MATCH("SPY, CBOE BZX: Close",'Daily Data ADJ'!$1:$1,0))</f>
        <v>255.1665343</v>
      </c>
      <c r="C1158">
        <f>INDEX('Daily Data ADJ'!$1:$1048576,MATCH(Calc!$A1158,'Daily Data ADJ'!$A:$A,0),MATCH("EFFR, FRED: Close",'Daily Data ADJ'!$1:$1,0))</f>
        <v>1.42</v>
      </c>
      <c r="D1158" t="str">
        <f>INDEX('Daily Data ADJ'!$1:$1048576,MATCH(Calc!$A1158,'Daily Data ADJ'!$A:$A,1),MATCH("SOFR, FRED: Close",'Daily Data ADJ'!$1:$1,0))</f>
        <v>NaN</v>
      </c>
      <c r="E1158">
        <f>INDEX('Daily Data ADJ'!$1:$1048576,MATCH(Calc!$A1158,'Daily Data ADJ'!$A:$A,0),MATCH("UPRO, CBOE BZX: Close",'Daily Data ADJ'!$1:$1,0))</f>
        <v>25.781753269999999</v>
      </c>
      <c r="F1158">
        <f>INDEX('Daily Data ADJ'!$1:$1048576,MATCH(Calc!$A1158,'Daily Data ADJ'!$A:$A,0),MATCH("ES1!, CME_MINI: Close",'Daily Data ADJ'!$1:$1,0))</f>
        <v>2788.75</v>
      </c>
      <c r="G1158">
        <f>INDEX('Daily Data ADJ'!$1:$1048576,MATCH(Calc!$A1158,'Daily Data ADJ'!$A:$A,0),MATCH("ES2!, CME_MINI: Close",'Daily Data ADJ'!$1:$1,0))</f>
        <v>2791.75</v>
      </c>
      <c r="H1158">
        <f>INDEX('QUANDL MULTPL SP500_DIV_YIELD_M'!$A:$G,MATCH(Calc!$A1158,'QUANDL MULTPL SP500_DIV_YIELD_M'!$A:$A,1),MATCH('QUANDL MULTPL SP500_DIV_YIELD_M'!$E$1,'QUANDL MULTPL SP500_DIV_YIELD_M'!$A$1:$G$1,0))</f>
        <v>1.84</v>
      </c>
      <c r="I1158" s="5">
        <f t="shared" si="102"/>
        <v>2.2709951557053271E-2</v>
      </c>
      <c r="J1158" s="1">
        <f>A1158/24/60/60+DATE(1970,1,1)</f>
        <v>43112.604166666672</v>
      </c>
      <c r="K1158" s="3">
        <f t="shared" si="105"/>
        <v>1</v>
      </c>
      <c r="L1158" s="6">
        <f>(1+Chart!$F$4)^(1/(365/K1158))-1</f>
        <v>6.6592785027408397E-5</v>
      </c>
      <c r="M1158" s="6">
        <f t="shared" si="106"/>
        <v>3.8631223916674173E-5</v>
      </c>
      <c r="N1158" s="6">
        <f t="shared" si="107"/>
        <v>6.1524959578118654E-5</v>
      </c>
      <c r="O1158">
        <f>O1157*(B1158/B1157)</f>
        <v>255.16653430000164</v>
      </c>
      <c r="P1158">
        <f t="shared" si="103"/>
        <v>2018</v>
      </c>
      <c r="Q1158" s="1">
        <f t="shared" si="104"/>
        <v>43112.604166666672</v>
      </c>
      <c r="R1158">
        <f>IF(B1159="",R1157,IF(Q1158&gt;=Chart!$F$2,E1158,0))</f>
        <v>0</v>
      </c>
      <c r="S1158">
        <f>IF(B1159="",S1157,IFERROR(IF(AND(R1158&gt;0,R1157=0),R1158,(1+(B1159/B1158-1)*Calc!$Z$1)*S1157),0))</f>
        <v>0</v>
      </c>
      <c r="T1158">
        <f>IF(B1159="",T1157,IFERROR(IF(AND(R1158&gt;0,R1157=0),R1158,(1+(B1159/B1158-1)*Calc!$Z$1-L1159)*T1157),0))</f>
        <v>0</v>
      </c>
      <c r="U1158">
        <f>IF(B1159="",U1157,IFERROR(IF(AND(R1158&gt;0,R1157=0),R1158,(1+(B1159/B1158-1)*Calc!$Z$1-M1159*2)*U1157),0))</f>
        <v>0</v>
      </c>
      <c r="V1158">
        <f>IF(B1159="",V1157,IFERROR(IF(AND(R1158&gt;0,R1157=0),R1158,(1+(B1159/B1158-1)*Calc!$Z$1-N1159*2)*V1157),0))</f>
        <v>0</v>
      </c>
      <c r="W1158">
        <f>IF(ISNUMBER(C1158),C1158,W1157)</f>
        <v>1.42</v>
      </c>
      <c r="Y1158" s="1" t="e">
        <f>IF(AND(Q1158&gt;=Chart!$F$2,Q1158&lt;=Chart!$F$3),Q1158,#N/A)</f>
        <v>#N/A</v>
      </c>
      <c r="Z1158" t="e">
        <f>IF(AND(Q1158&gt;=Chart!$F$2,Q1158&lt;=Chart!$F$3),R1158,#N/A)</f>
        <v>#N/A</v>
      </c>
      <c r="AA1158" t="e">
        <f>IF(AND(Q1158&gt;=Chart!$F$2,Q1158&lt;=Chart!$F$3),S1158,#N/A)</f>
        <v>#N/A</v>
      </c>
      <c r="AB1158" t="e">
        <f>IF(AND(Q1158&gt;=Chart!$F$2,Q1158&lt;=Chart!$F$3),T1158,#N/A)</f>
        <v>#N/A</v>
      </c>
      <c r="AC1158" t="e">
        <f>IF(AND(Q1158&gt;=Chart!$F$2,Q1158&lt;=Chart!$F$3),U1158,#N/A)</f>
        <v>#N/A</v>
      </c>
      <c r="AD1158" t="e">
        <f>IF(AND(Q1158&gt;=Chart!$F$2,Q1158&lt;=Chart!$F$3),V1158,#N/A)</f>
        <v>#N/A</v>
      </c>
      <c r="AE1158" t="e">
        <f>IF(AND(Q1158&gt;=Chart!$F$2,Q1158&lt;=Chart!$F$3),I1158,#N/A)</f>
        <v>#N/A</v>
      </c>
      <c r="AF1158" t="e">
        <f>IF(AND(Q1158&gt;=Chart!$F$2,Q1158&lt;=Chart!$F$3),H1158/100,#N/A)</f>
        <v>#N/A</v>
      </c>
      <c r="AG1158" t="e">
        <f>IF(AND(Q1158&gt;=Chart!$F$2,Q1158&lt;=Chart!$F$3),W1158/100,#N/A)</f>
        <v>#N/A</v>
      </c>
    </row>
    <row r="1159" spans="1:33" x14ac:dyDescent="0.25">
      <c r="A1159">
        <v>1516113000</v>
      </c>
      <c r="B1159">
        <f>INDEX('Daily Data ADJ'!$1:$1048576,MATCH(Calc!$A1159,'Daily Data ADJ'!$A:$A,0),MATCH("SPY, CBOE BZX: Close",'Daily Data ADJ'!$1:$1,0))</f>
        <v>254.29431133</v>
      </c>
      <c r="C1159">
        <f>INDEX('Daily Data ADJ'!$1:$1048576,MATCH(Calc!$A1159,'Daily Data ADJ'!$A:$A,0),MATCH("EFFR, FRED: Close",'Daily Data ADJ'!$1:$1,0))</f>
        <v>1.42</v>
      </c>
      <c r="D1159" t="str">
        <f>INDEX('Daily Data ADJ'!$1:$1048576,MATCH(Calc!$A1159,'Daily Data ADJ'!$A:$A,1),MATCH("SOFR, FRED: Close",'Daily Data ADJ'!$1:$1,0))</f>
        <v>NaN</v>
      </c>
      <c r="E1159">
        <f>INDEX('Daily Data ADJ'!$1:$1048576,MATCH(Calc!$A1159,'Daily Data ADJ'!$A:$A,0),MATCH("UPRO, CBOE BZX: Close",'Daily Data ADJ'!$1:$1,0))</f>
        <v>25.51353413</v>
      </c>
      <c r="F1159">
        <f>INDEX('Daily Data ADJ'!$1:$1048576,MATCH(Calc!$A1159,'Daily Data ADJ'!$A:$A,0),MATCH("ES1!, CME_MINI: Close",'Daily Data ADJ'!$1:$1,0))</f>
        <v>2782.5</v>
      </c>
      <c r="G1159">
        <f>INDEX('Daily Data ADJ'!$1:$1048576,MATCH(Calc!$A1159,'Daily Data ADJ'!$A:$A,0),MATCH("ES2!, CME_MINI: Close",'Daily Data ADJ'!$1:$1,0))</f>
        <v>2786</v>
      </c>
      <c r="H1159">
        <f>INDEX('QUANDL MULTPL SP500_DIV_YIELD_M'!$A:$G,MATCH(Calc!$A1159,'QUANDL MULTPL SP500_DIV_YIELD_M'!$A:$A,1),MATCH('QUANDL MULTPL SP500_DIV_YIELD_M'!$E$1,'QUANDL MULTPL SP500_DIV_YIELD_M'!$A$1:$G$1,0))</f>
        <v>1.84</v>
      </c>
      <c r="I1159" s="5">
        <f t="shared" si="102"/>
        <v>2.3440947799578754E-2</v>
      </c>
      <c r="J1159" s="1">
        <f>A1159/24/60/60+DATE(1970,1,1)</f>
        <v>43116.604166666672</v>
      </c>
      <c r="K1159" s="3">
        <f t="shared" si="105"/>
        <v>4</v>
      </c>
      <c r="L1159" s="6">
        <f>(1+Chart!$F$4)^(1/(365/K1159))-1</f>
        <v>2.6639774888526091E-4</v>
      </c>
      <c r="M1159" s="6">
        <f t="shared" si="106"/>
        <v>1.5453385012587084E-4</v>
      </c>
      <c r="N1159" s="6">
        <f t="shared" si="107"/>
        <v>2.5395474097233972E-4</v>
      </c>
      <c r="O1159">
        <f>O1158*(B1159/B1158)</f>
        <v>254.29431133000165</v>
      </c>
      <c r="P1159">
        <f t="shared" si="103"/>
        <v>2018</v>
      </c>
      <c r="Q1159" s="1">
        <f t="shared" si="104"/>
        <v>43116.604166666672</v>
      </c>
      <c r="R1159">
        <f>IF(B1160="",R1158,IF(Q1159&gt;=Chart!$F$2,E1159,0))</f>
        <v>0</v>
      </c>
      <c r="S1159">
        <f>IF(B1160="",S1158,IFERROR(IF(AND(R1159&gt;0,R1158=0),R1159,(1+(B1160/B1159-1)*Calc!$Z$1)*S1158),0))</f>
        <v>0</v>
      </c>
      <c r="T1159">
        <f>IF(B1160="",T1158,IFERROR(IF(AND(R1159&gt;0,R1158=0),R1159,(1+(B1160/B1159-1)*Calc!$Z$1-L1160)*T1158),0))</f>
        <v>0</v>
      </c>
      <c r="U1159">
        <f>IF(B1160="",U1158,IFERROR(IF(AND(R1159&gt;0,R1158=0),R1159,(1+(B1160/B1159-1)*Calc!$Z$1-M1160*2)*U1158),0))</f>
        <v>0</v>
      </c>
      <c r="V1159">
        <f>IF(B1160="",V1158,IFERROR(IF(AND(R1159&gt;0,R1158=0),R1159,(1+(B1160/B1159-1)*Calc!$Z$1-N1160*2)*V1158),0))</f>
        <v>0</v>
      </c>
      <c r="W1159">
        <f>IF(ISNUMBER(C1159),C1159,W1158)</f>
        <v>1.42</v>
      </c>
      <c r="Y1159" s="1" t="e">
        <f>IF(AND(Q1159&gt;=Chart!$F$2,Q1159&lt;=Chart!$F$3),Q1159,#N/A)</f>
        <v>#N/A</v>
      </c>
      <c r="Z1159" t="e">
        <f>IF(AND(Q1159&gt;=Chart!$F$2,Q1159&lt;=Chart!$F$3),R1159,#N/A)</f>
        <v>#N/A</v>
      </c>
      <c r="AA1159" t="e">
        <f>IF(AND(Q1159&gt;=Chart!$F$2,Q1159&lt;=Chart!$F$3),S1159,#N/A)</f>
        <v>#N/A</v>
      </c>
      <c r="AB1159" t="e">
        <f>IF(AND(Q1159&gt;=Chart!$F$2,Q1159&lt;=Chart!$F$3),T1159,#N/A)</f>
        <v>#N/A</v>
      </c>
      <c r="AC1159" t="e">
        <f>IF(AND(Q1159&gt;=Chart!$F$2,Q1159&lt;=Chart!$F$3),U1159,#N/A)</f>
        <v>#N/A</v>
      </c>
      <c r="AD1159" t="e">
        <f>IF(AND(Q1159&gt;=Chart!$F$2,Q1159&lt;=Chart!$F$3),V1159,#N/A)</f>
        <v>#N/A</v>
      </c>
      <c r="AE1159" t="e">
        <f>IF(AND(Q1159&gt;=Chart!$F$2,Q1159&lt;=Chart!$F$3),I1159,#N/A)</f>
        <v>#N/A</v>
      </c>
      <c r="AF1159" t="e">
        <f>IF(AND(Q1159&gt;=Chart!$F$2,Q1159&lt;=Chart!$F$3),H1159/100,#N/A)</f>
        <v>#N/A</v>
      </c>
      <c r="AG1159" t="e">
        <f>IF(AND(Q1159&gt;=Chart!$F$2,Q1159&lt;=Chart!$F$3),W1159/100,#N/A)</f>
        <v>#N/A</v>
      </c>
    </row>
    <row r="1160" spans="1:33" x14ac:dyDescent="0.25">
      <c r="A1160">
        <v>1516199400</v>
      </c>
      <c r="B1160">
        <f>INDEX('Daily Data ADJ'!$1:$1048576,MATCH(Calc!$A1160,'Daily Data ADJ'!$A:$A,0),MATCH("SPY, CBOE BZX: Close",'Daily Data ADJ'!$1:$1,0))</f>
        <v>256.71817305000002</v>
      </c>
      <c r="C1160">
        <f>INDEX('Daily Data ADJ'!$1:$1048576,MATCH(Calc!$A1160,'Daily Data ADJ'!$A:$A,0),MATCH("EFFR, FRED: Close",'Daily Data ADJ'!$1:$1,0))</f>
        <v>1.42</v>
      </c>
      <c r="D1160" t="str">
        <f>INDEX('Daily Data ADJ'!$1:$1048576,MATCH(Calc!$A1160,'Daily Data ADJ'!$A:$A,1),MATCH("SOFR, FRED: Close",'Daily Data ADJ'!$1:$1,0))</f>
        <v>NaN</v>
      </c>
      <c r="E1160">
        <f>INDEX('Daily Data ADJ'!$1:$1048576,MATCH(Calc!$A1160,'Daily Data ADJ'!$A:$A,0),MATCH("UPRO, CBOE BZX: Close",'Daily Data ADJ'!$1:$1,0))</f>
        <v>26.246230570000002</v>
      </c>
      <c r="F1160">
        <f>INDEX('Daily Data ADJ'!$1:$1048576,MATCH(Calc!$A1160,'Daily Data ADJ'!$A:$A,0),MATCH("ES1!, CME_MINI: Close",'Daily Data ADJ'!$1:$1,0))</f>
        <v>2803.75</v>
      </c>
      <c r="G1160">
        <f>INDEX('Daily Data ADJ'!$1:$1048576,MATCH(Calc!$A1160,'Daily Data ADJ'!$A:$A,0),MATCH("ES2!, CME_MINI: Close",'Daily Data ADJ'!$1:$1,0))</f>
        <v>2807.5</v>
      </c>
      <c r="H1160">
        <f>INDEX('QUANDL MULTPL SP500_DIV_YIELD_M'!$A:$G,MATCH(Calc!$A1160,'QUANDL MULTPL SP500_DIV_YIELD_M'!$A:$A,1),MATCH('QUANDL MULTPL SP500_DIV_YIELD_M'!$E$1,'QUANDL MULTPL SP500_DIV_YIELD_M'!$A$1:$G$1,0))</f>
        <v>1.84</v>
      </c>
      <c r="I1160" s="5">
        <f t="shared" ref="I1160:I1223" si="108">(G1160/F1160)^4-1+H1160/100</f>
        <v>2.3760720630210425E-2</v>
      </c>
      <c r="J1160" s="1">
        <f>A1160/24/60/60+DATE(1970,1,1)</f>
        <v>43117.604166666672</v>
      </c>
      <c r="K1160" s="3">
        <f t="shared" si="105"/>
        <v>1</v>
      </c>
      <c r="L1160" s="6">
        <f>(1+Chart!$F$4)^(1/(365/K1160))-1</f>
        <v>6.6592785027408397E-5</v>
      </c>
      <c r="M1160" s="6">
        <f t="shared" si="106"/>
        <v>3.8631223916674173E-5</v>
      </c>
      <c r="N1160" s="6">
        <f t="shared" si="107"/>
        <v>6.4338584849998881E-5</v>
      </c>
      <c r="O1160">
        <f>O1159*(B1160/B1159)</f>
        <v>256.71817305000167</v>
      </c>
      <c r="P1160">
        <f t="shared" ref="P1160:P1223" si="109">YEAR(Q1160)</f>
        <v>2018</v>
      </c>
      <c r="Q1160" s="1">
        <f t="shared" ref="Q1160:Q1223" si="110">J1160</f>
        <v>43117.604166666672</v>
      </c>
      <c r="R1160">
        <f>IF(B1161="",R1159,IF(Q1160&gt;=Chart!$F$2,E1160,0))</f>
        <v>0</v>
      </c>
      <c r="S1160">
        <f>IF(B1161="",S1159,IFERROR(IF(AND(R1160&gt;0,R1159=0),R1160,(1+(B1161/B1160-1)*Calc!$Z$1)*S1159),0))</f>
        <v>0</v>
      </c>
      <c r="T1160">
        <f>IF(B1161="",T1159,IFERROR(IF(AND(R1160&gt;0,R1159=0),R1160,(1+(B1161/B1160-1)*Calc!$Z$1-L1161)*T1159),0))</f>
        <v>0</v>
      </c>
      <c r="U1160">
        <f>IF(B1161="",U1159,IFERROR(IF(AND(R1160&gt;0,R1159=0),R1160,(1+(B1161/B1160-1)*Calc!$Z$1-M1161*2)*U1159),0))</f>
        <v>0</v>
      </c>
      <c r="V1160">
        <f>IF(B1161="",V1159,IFERROR(IF(AND(R1160&gt;0,R1159=0),R1160,(1+(B1161/B1160-1)*Calc!$Z$1-N1161*2)*V1159),0))</f>
        <v>0</v>
      </c>
      <c r="W1160">
        <f>IF(ISNUMBER(C1160),C1160,W1159)</f>
        <v>1.42</v>
      </c>
      <c r="Y1160" s="1" t="e">
        <f>IF(AND(Q1160&gt;=Chart!$F$2,Q1160&lt;=Chart!$F$3),Q1160,#N/A)</f>
        <v>#N/A</v>
      </c>
      <c r="Z1160" t="e">
        <f>IF(AND(Q1160&gt;=Chart!$F$2,Q1160&lt;=Chart!$F$3),R1160,#N/A)</f>
        <v>#N/A</v>
      </c>
      <c r="AA1160" t="e">
        <f>IF(AND(Q1160&gt;=Chart!$F$2,Q1160&lt;=Chart!$F$3),S1160,#N/A)</f>
        <v>#N/A</v>
      </c>
      <c r="AB1160" t="e">
        <f>IF(AND(Q1160&gt;=Chart!$F$2,Q1160&lt;=Chart!$F$3),T1160,#N/A)</f>
        <v>#N/A</v>
      </c>
      <c r="AC1160" t="e">
        <f>IF(AND(Q1160&gt;=Chart!$F$2,Q1160&lt;=Chart!$F$3),U1160,#N/A)</f>
        <v>#N/A</v>
      </c>
      <c r="AD1160" t="e">
        <f>IF(AND(Q1160&gt;=Chart!$F$2,Q1160&lt;=Chart!$F$3),V1160,#N/A)</f>
        <v>#N/A</v>
      </c>
      <c r="AE1160" t="e">
        <f>IF(AND(Q1160&gt;=Chart!$F$2,Q1160&lt;=Chart!$F$3),I1160,#N/A)</f>
        <v>#N/A</v>
      </c>
      <c r="AF1160" t="e">
        <f>IF(AND(Q1160&gt;=Chart!$F$2,Q1160&lt;=Chart!$F$3),H1160/100,#N/A)</f>
        <v>#N/A</v>
      </c>
      <c r="AG1160" t="e">
        <f>IF(AND(Q1160&gt;=Chart!$F$2,Q1160&lt;=Chart!$F$3),W1160/100,#N/A)</f>
        <v>#N/A</v>
      </c>
    </row>
    <row r="1161" spans="1:33" x14ac:dyDescent="0.25">
      <c r="A1161">
        <v>1516285800</v>
      </c>
      <c r="B1161">
        <f>INDEX('Daily Data ADJ'!$1:$1048576,MATCH(Calc!$A1161,'Daily Data ADJ'!$A:$A,0),MATCH("SPY, CBOE BZX: Close",'Daily Data ADJ'!$1:$1,0))</f>
        <v>256.28665222000001</v>
      </c>
      <c r="C1161">
        <f>INDEX('Daily Data ADJ'!$1:$1048576,MATCH(Calc!$A1161,'Daily Data ADJ'!$A:$A,0),MATCH("EFFR, FRED: Close",'Daily Data ADJ'!$1:$1,0))</f>
        <v>1.42</v>
      </c>
      <c r="D1161" t="str">
        <f>INDEX('Daily Data ADJ'!$1:$1048576,MATCH(Calc!$A1161,'Daily Data ADJ'!$A:$A,1),MATCH("SOFR, FRED: Close",'Daily Data ADJ'!$1:$1,0))</f>
        <v>NaN</v>
      </c>
      <c r="E1161">
        <f>INDEX('Daily Data ADJ'!$1:$1048576,MATCH(Calc!$A1161,'Daily Data ADJ'!$A:$A,0),MATCH("UPRO, CBOE BZX: Close",'Daily Data ADJ'!$1:$1,0))</f>
        <v>26.126839870000001</v>
      </c>
      <c r="F1161">
        <f>INDEX('Daily Data ADJ'!$1:$1048576,MATCH(Calc!$A1161,'Daily Data ADJ'!$A:$A,0),MATCH("ES1!, CME_MINI: Close",'Daily Data ADJ'!$1:$1,0))</f>
        <v>2796.25</v>
      </c>
      <c r="G1161">
        <f>INDEX('Daily Data ADJ'!$1:$1048576,MATCH(Calc!$A1161,'Daily Data ADJ'!$A:$A,0),MATCH("ES2!, CME_MINI: Close",'Daily Data ADJ'!$1:$1,0))</f>
        <v>2800</v>
      </c>
      <c r="H1161">
        <f>INDEX('QUANDL MULTPL SP500_DIV_YIELD_M'!$A:$G,MATCH(Calc!$A1161,'QUANDL MULTPL SP500_DIV_YIELD_M'!$A:$A,1),MATCH('QUANDL MULTPL SP500_DIV_YIELD_M'!$E$1,'QUANDL MULTPL SP500_DIV_YIELD_M'!$A$1:$G$1,0))</f>
        <v>1.84</v>
      </c>
      <c r="I1161" s="5">
        <f t="shared" si="108"/>
        <v>2.3775127877402574E-2</v>
      </c>
      <c r="J1161" s="1">
        <f>A1161/24/60/60+DATE(1970,1,1)</f>
        <v>43118.604166666672</v>
      </c>
      <c r="K1161" s="3">
        <f t="shared" ref="K1161:K1224" si="111">J1161-J1160</f>
        <v>1</v>
      </c>
      <c r="L1161" s="6">
        <f>(1+Chart!$F$4)^(1/(365/K1161))-1</f>
        <v>6.6592785027408397E-5</v>
      </c>
      <c r="M1161" s="6">
        <f t="shared" ref="M1161:M1224" si="112">IFERROR((1+C1161/100)^(1/(365/K1161))-1,M1160)</f>
        <v>3.8631223916674173E-5</v>
      </c>
      <c r="N1161" s="6">
        <f t="shared" ref="N1161:N1224" si="113">(1+I1161)^(1/(365/K1161))-1</f>
        <v>6.4377142856564262E-5</v>
      </c>
      <c r="O1161">
        <f>O1160*(B1161/B1160)</f>
        <v>256.28665222000166</v>
      </c>
      <c r="P1161">
        <f t="shared" si="109"/>
        <v>2018</v>
      </c>
      <c r="Q1161" s="1">
        <f t="shared" si="110"/>
        <v>43118.604166666672</v>
      </c>
      <c r="R1161">
        <f>IF(B1162="",R1160,IF(Q1161&gt;=Chart!$F$2,E1161,0))</f>
        <v>0</v>
      </c>
      <c r="S1161">
        <f>IF(B1162="",S1160,IFERROR(IF(AND(R1161&gt;0,R1160=0),R1161,(1+(B1162/B1161-1)*Calc!$Z$1)*S1160),0))</f>
        <v>0</v>
      </c>
      <c r="T1161">
        <f>IF(B1162="",T1160,IFERROR(IF(AND(R1161&gt;0,R1160=0),R1161,(1+(B1162/B1161-1)*Calc!$Z$1-L1162)*T1160),0))</f>
        <v>0</v>
      </c>
      <c r="U1161">
        <f>IF(B1162="",U1160,IFERROR(IF(AND(R1161&gt;0,R1160=0),R1161,(1+(B1162/B1161-1)*Calc!$Z$1-M1162*2)*U1160),0))</f>
        <v>0</v>
      </c>
      <c r="V1161">
        <f>IF(B1162="",V1160,IFERROR(IF(AND(R1161&gt;0,R1160=0),R1161,(1+(B1162/B1161-1)*Calc!$Z$1-N1162*2)*V1160),0))</f>
        <v>0</v>
      </c>
      <c r="W1161">
        <f>IF(ISNUMBER(C1161),C1161,W1160)</f>
        <v>1.42</v>
      </c>
      <c r="Y1161" s="1" t="e">
        <f>IF(AND(Q1161&gt;=Chart!$F$2,Q1161&lt;=Chart!$F$3),Q1161,#N/A)</f>
        <v>#N/A</v>
      </c>
      <c r="Z1161" t="e">
        <f>IF(AND(Q1161&gt;=Chart!$F$2,Q1161&lt;=Chart!$F$3),R1161,#N/A)</f>
        <v>#N/A</v>
      </c>
      <c r="AA1161" t="e">
        <f>IF(AND(Q1161&gt;=Chart!$F$2,Q1161&lt;=Chart!$F$3),S1161,#N/A)</f>
        <v>#N/A</v>
      </c>
      <c r="AB1161" t="e">
        <f>IF(AND(Q1161&gt;=Chart!$F$2,Q1161&lt;=Chart!$F$3),T1161,#N/A)</f>
        <v>#N/A</v>
      </c>
      <c r="AC1161" t="e">
        <f>IF(AND(Q1161&gt;=Chart!$F$2,Q1161&lt;=Chart!$F$3),U1161,#N/A)</f>
        <v>#N/A</v>
      </c>
      <c r="AD1161" t="e">
        <f>IF(AND(Q1161&gt;=Chart!$F$2,Q1161&lt;=Chart!$F$3),V1161,#N/A)</f>
        <v>#N/A</v>
      </c>
      <c r="AE1161" t="e">
        <f>IF(AND(Q1161&gt;=Chart!$F$2,Q1161&lt;=Chart!$F$3),I1161,#N/A)</f>
        <v>#N/A</v>
      </c>
      <c r="AF1161" t="e">
        <f>IF(AND(Q1161&gt;=Chart!$F$2,Q1161&lt;=Chart!$F$3),H1161/100,#N/A)</f>
        <v>#N/A</v>
      </c>
      <c r="AG1161" t="e">
        <f>IF(AND(Q1161&gt;=Chart!$F$2,Q1161&lt;=Chart!$F$3),W1161/100,#N/A)</f>
        <v>#N/A</v>
      </c>
    </row>
    <row r="1162" spans="1:33" x14ac:dyDescent="0.25">
      <c r="A1162">
        <v>1516372200</v>
      </c>
      <c r="B1162">
        <f>INDEX('Daily Data ADJ'!$1:$1048576,MATCH(Calc!$A1162,'Daily Data ADJ'!$A:$A,0),MATCH("SPY, CBOE BZX: Close",'Daily Data ADJ'!$1:$1,0))</f>
        <v>257.45267661000003</v>
      </c>
      <c r="C1162">
        <f>INDEX('Daily Data ADJ'!$1:$1048576,MATCH(Calc!$A1162,'Daily Data ADJ'!$A:$A,0),MATCH("EFFR, FRED: Close",'Daily Data ADJ'!$1:$1,0))</f>
        <v>1.42</v>
      </c>
      <c r="D1162" t="str">
        <f>INDEX('Daily Data ADJ'!$1:$1048576,MATCH(Calc!$A1162,'Daily Data ADJ'!$A:$A,1),MATCH("SOFR, FRED: Close",'Daily Data ADJ'!$1:$1,0))</f>
        <v>NaN</v>
      </c>
      <c r="E1162">
        <f>INDEX('Daily Data ADJ'!$1:$1048576,MATCH(Calc!$A1162,'Daily Data ADJ'!$A:$A,0),MATCH("UPRO, CBOE BZX: Close",'Daily Data ADJ'!$1:$1,0))</f>
        <v>26.44739517</v>
      </c>
      <c r="F1162">
        <f>INDEX('Daily Data ADJ'!$1:$1048576,MATCH(Calc!$A1162,'Daily Data ADJ'!$A:$A,0),MATCH("ES1!, CME_MINI: Close",'Daily Data ADJ'!$1:$1,0))</f>
        <v>2811</v>
      </c>
      <c r="G1162">
        <f>INDEX('Daily Data ADJ'!$1:$1048576,MATCH(Calc!$A1162,'Daily Data ADJ'!$A:$A,0),MATCH("ES2!, CME_MINI: Close",'Daily Data ADJ'!$1:$1,0))</f>
        <v>2815</v>
      </c>
      <c r="H1162">
        <f>INDEX('QUANDL MULTPL SP500_DIV_YIELD_M'!$A:$G,MATCH(Calc!$A1162,'QUANDL MULTPL SP500_DIV_YIELD_M'!$A:$A,1),MATCH('QUANDL MULTPL SP500_DIV_YIELD_M'!$E$1,'QUANDL MULTPL SP500_DIV_YIELD_M'!$A$1:$G$1,0))</f>
        <v>1.84</v>
      </c>
      <c r="I1162" s="5">
        <f t="shared" si="108"/>
        <v>2.4104085363579691E-2</v>
      </c>
      <c r="J1162" s="1">
        <f>A1162/24/60/60+DATE(1970,1,1)</f>
        <v>43119.604166666672</v>
      </c>
      <c r="K1162" s="3">
        <f t="shared" si="111"/>
        <v>1</v>
      </c>
      <c r="L1162" s="6">
        <f>(1+Chart!$F$4)^(1/(365/K1162))-1</f>
        <v>6.6592785027408397E-5</v>
      </c>
      <c r="M1162" s="6">
        <f t="shared" si="112"/>
        <v>3.8631223916674173E-5</v>
      </c>
      <c r="N1162" s="6">
        <f t="shared" si="113"/>
        <v>6.5257382086958415E-5</v>
      </c>
      <c r="O1162">
        <f>O1161*(B1162/B1161)</f>
        <v>257.45267661000167</v>
      </c>
      <c r="P1162">
        <f t="shared" si="109"/>
        <v>2018</v>
      </c>
      <c r="Q1162" s="1">
        <f t="shared" si="110"/>
        <v>43119.604166666672</v>
      </c>
      <c r="R1162">
        <f>IF(B1163="",R1161,IF(Q1162&gt;=Chart!$F$2,E1162,0))</f>
        <v>0</v>
      </c>
      <c r="S1162">
        <f>IF(B1163="",S1161,IFERROR(IF(AND(R1162&gt;0,R1161=0),R1162,(1+(B1163/B1162-1)*Calc!$Z$1)*S1161),0))</f>
        <v>0</v>
      </c>
      <c r="T1162">
        <f>IF(B1163="",T1161,IFERROR(IF(AND(R1162&gt;0,R1161=0),R1162,(1+(B1163/B1162-1)*Calc!$Z$1-L1163)*T1161),0))</f>
        <v>0</v>
      </c>
      <c r="U1162">
        <f>IF(B1163="",U1161,IFERROR(IF(AND(R1162&gt;0,R1161=0),R1162,(1+(B1163/B1162-1)*Calc!$Z$1-M1163*2)*U1161),0))</f>
        <v>0</v>
      </c>
      <c r="V1162">
        <f>IF(B1163="",V1161,IFERROR(IF(AND(R1162&gt;0,R1161=0),R1162,(1+(B1163/B1162-1)*Calc!$Z$1-N1163*2)*V1161),0))</f>
        <v>0</v>
      </c>
      <c r="W1162">
        <f>IF(ISNUMBER(C1162),C1162,W1161)</f>
        <v>1.42</v>
      </c>
      <c r="Y1162" s="1" t="e">
        <f>IF(AND(Q1162&gt;=Chart!$F$2,Q1162&lt;=Chart!$F$3),Q1162,#N/A)</f>
        <v>#N/A</v>
      </c>
      <c r="Z1162" t="e">
        <f>IF(AND(Q1162&gt;=Chart!$F$2,Q1162&lt;=Chart!$F$3),R1162,#N/A)</f>
        <v>#N/A</v>
      </c>
      <c r="AA1162" t="e">
        <f>IF(AND(Q1162&gt;=Chart!$F$2,Q1162&lt;=Chart!$F$3),S1162,#N/A)</f>
        <v>#N/A</v>
      </c>
      <c r="AB1162" t="e">
        <f>IF(AND(Q1162&gt;=Chart!$F$2,Q1162&lt;=Chart!$F$3),T1162,#N/A)</f>
        <v>#N/A</v>
      </c>
      <c r="AC1162" t="e">
        <f>IF(AND(Q1162&gt;=Chart!$F$2,Q1162&lt;=Chart!$F$3),U1162,#N/A)</f>
        <v>#N/A</v>
      </c>
      <c r="AD1162" t="e">
        <f>IF(AND(Q1162&gt;=Chart!$F$2,Q1162&lt;=Chart!$F$3),V1162,#N/A)</f>
        <v>#N/A</v>
      </c>
      <c r="AE1162" t="e">
        <f>IF(AND(Q1162&gt;=Chart!$F$2,Q1162&lt;=Chart!$F$3),I1162,#N/A)</f>
        <v>#N/A</v>
      </c>
      <c r="AF1162" t="e">
        <f>IF(AND(Q1162&gt;=Chart!$F$2,Q1162&lt;=Chart!$F$3),H1162/100,#N/A)</f>
        <v>#N/A</v>
      </c>
      <c r="AG1162" t="e">
        <f>IF(AND(Q1162&gt;=Chart!$F$2,Q1162&lt;=Chart!$F$3),W1162/100,#N/A)</f>
        <v>#N/A</v>
      </c>
    </row>
    <row r="1163" spans="1:33" x14ac:dyDescent="0.25">
      <c r="A1163">
        <v>1516631400</v>
      </c>
      <c r="B1163">
        <f>INDEX('Daily Data ADJ'!$1:$1048576,MATCH(Calc!$A1163,'Daily Data ADJ'!$A:$A,0),MATCH("SPY, CBOE BZX: Close",'Daily Data ADJ'!$1:$1,0))</f>
        <v>259.54601172999998</v>
      </c>
      <c r="C1163">
        <f>INDEX('Daily Data ADJ'!$1:$1048576,MATCH(Calc!$A1163,'Daily Data ADJ'!$A:$A,0),MATCH("EFFR, FRED: Close",'Daily Data ADJ'!$1:$1,0))</f>
        <v>1.42</v>
      </c>
      <c r="D1163" t="str">
        <f>INDEX('Daily Data ADJ'!$1:$1048576,MATCH(Calc!$A1163,'Daily Data ADJ'!$A:$A,1),MATCH("SOFR, FRED: Close",'Daily Data ADJ'!$1:$1,0))</f>
        <v>NaN</v>
      </c>
      <c r="E1163">
        <f>INDEX('Daily Data ADJ'!$1:$1048576,MATCH(Calc!$A1163,'Daily Data ADJ'!$A:$A,0),MATCH("UPRO, CBOE BZX: Close",'Daily Data ADJ'!$1:$1,0))</f>
        <v>27.0966819</v>
      </c>
      <c r="F1163">
        <f>INDEX('Daily Data ADJ'!$1:$1048576,MATCH(Calc!$A1163,'Daily Data ADJ'!$A:$A,0),MATCH("ES1!, CME_MINI: Close",'Daily Data ADJ'!$1:$1,0))</f>
        <v>2835.25</v>
      </c>
      <c r="G1163">
        <f>INDEX('Daily Data ADJ'!$1:$1048576,MATCH(Calc!$A1163,'Daily Data ADJ'!$A:$A,0),MATCH("ES2!, CME_MINI: Close",'Daily Data ADJ'!$1:$1,0))</f>
        <v>2839.75</v>
      </c>
      <c r="H1163">
        <f>INDEX('QUANDL MULTPL SP500_DIV_YIELD_M'!$A:$G,MATCH(Calc!$A1163,'QUANDL MULTPL SP500_DIV_YIELD_M'!$A:$A,1),MATCH('QUANDL MULTPL SP500_DIV_YIELD_M'!$E$1,'QUANDL MULTPL SP500_DIV_YIELD_M'!$A$1:$G$1,0))</f>
        <v>1.84</v>
      </c>
      <c r="I1163" s="5">
        <f t="shared" si="108"/>
        <v>2.4763776995104153E-2</v>
      </c>
      <c r="J1163" s="1">
        <f>A1163/24/60/60+DATE(1970,1,1)</f>
        <v>43122.604166666672</v>
      </c>
      <c r="K1163" s="3">
        <f t="shared" si="111"/>
        <v>3</v>
      </c>
      <c r="L1163" s="6">
        <f>(1+Chart!$F$4)^(1/(365/K1163))-1</f>
        <v>1.9979165917494157E-4</v>
      </c>
      <c r="M1163" s="6">
        <f t="shared" si="112"/>
        <v>1.1589814892176697E-4</v>
      </c>
      <c r="N1163" s="6">
        <f t="shared" si="113"/>
        <v>2.0107877166930521E-4</v>
      </c>
      <c r="O1163">
        <f>O1162*(B1163/B1162)</f>
        <v>259.54601173000162</v>
      </c>
      <c r="P1163">
        <f t="shared" si="109"/>
        <v>2018</v>
      </c>
      <c r="Q1163" s="1">
        <f t="shared" si="110"/>
        <v>43122.604166666672</v>
      </c>
      <c r="R1163">
        <f>IF(B1164="",R1162,IF(Q1163&gt;=Chart!$F$2,E1163,0))</f>
        <v>0</v>
      </c>
      <c r="S1163">
        <f>IF(B1164="",S1162,IFERROR(IF(AND(R1163&gt;0,R1162=0),R1163,(1+(B1164/B1163-1)*Calc!$Z$1)*S1162),0))</f>
        <v>0</v>
      </c>
      <c r="T1163">
        <f>IF(B1164="",T1162,IFERROR(IF(AND(R1163&gt;0,R1162=0),R1163,(1+(B1164/B1163-1)*Calc!$Z$1-L1164)*T1162),0))</f>
        <v>0</v>
      </c>
      <c r="U1163">
        <f>IF(B1164="",U1162,IFERROR(IF(AND(R1163&gt;0,R1162=0),R1163,(1+(B1164/B1163-1)*Calc!$Z$1-M1164*2)*U1162),0))</f>
        <v>0</v>
      </c>
      <c r="V1163">
        <f>IF(B1164="",V1162,IFERROR(IF(AND(R1163&gt;0,R1162=0),R1163,(1+(B1164/B1163-1)*Calc!$Z$1-N1164*2)*V1162),0))</f>
        <v>0</v>
      </c>
      <c r="W1163">
        <f>IF(ISNUMBER(C1163),C1163,W1162)</f>
        <v>1.42</v>
      </c>
      <c r="Y1163" s="1" t="e">
        <f>IF(AND(Q1163&gt;=Chart!$F$2,Q1163&lt;=Chart!$F$3),Q1163,#N/A)</f>
        <v>#N/A</v>
      </c>
      <c r="Z1163" t="e">
        <f>IF(AND(Q1163&gt;=Chart!$F$2,Q1163&lt;=Chart!$F$3),R1163,#N/A)</f>
        <v>#N/A</v>
      </c>
      <c r="AA1163" t="e">
        <f>IF(AND(Q1163&gt;=Chart!$F$2,Q1163&lt;=Chart!$F$3),S1163,#N/A)</f>
        <v>#N/A</v>
      </c>
      <c r="AB1163" t="e">
        <f>IF(AND(Q1163&gt;=Chart!$F$2,Q1163&lt;=Chart!$F$3),T1163,#N/A)</f>
        <v>#N/A</v>
      </c>
      <c r="AC1163" t="e">
        <f>IF(AND(Q1163&gt;=Chart!$F$2,Q1163&lt;=Chart!$F$3),U1163,#N/A)</f>
        <v>#N/A</v>
      </c>
      <c r="AD1163" t="e">
        <f>IF(AND(Q1163&gt;=Chart!$F$2,Q1163&lt;=Chart!$F$3),V1163,#N/A)</f>
        <v>#N/A</v>
      </c>
      <c r="AE1163" t="e">
        <f>IF(AND(Q1163&gt;=Chart!$F$2,Q1163&lt;=Chart!$F$3),I1163,#N/A)</f>
        <v>#N/A</v>
      </c>
      <c r="AF1163" t="e">
        <f>IF(AND(Q1163&gt;=Chart!$F$2,Q1163&lt;=Chart!$F$3),H1163/100,#N/A)</f>
        <v>#N/A</v>
      </c>
      <c r="AG1163" t="e">
        <f>IF(AND(Q1163&gt;=Chart!$F$2,Q1163&lt;=Chart!$F$3),W1163/100,#N/A)</f>
        <v>#N/A</v>
      </c>
    </row>
    <row r="1164" spans="1:33" x14ac:dyDescent="0.25">
      <c r="A1164">
        <v>1516717800</v>
      </c>
      <c r="B1164">
        <f>INDEX('Daily Data ADJ'!$1:$1048576,MATCH(Calc!$A1164,'Daily Data ADJ'!$A:$A,0),MATCH("SPY, CBOE BZX: Close",'Daily Data ADJ'!$1:$1,0))</f>
        <v>260.09688940000001</v>
      </c>
      <c r="C1164">
        <f>INDEX('Daily Data ADJ'!$1:$1048576,MATCH(Calc!$A1164,'Daily Data ADJ'!$A:$A,0),MATCH("EFFR, FRED: Close",'Daily Data ADJ'!$1:$1,0))</f>
        <v>1.42</v>
      </c>
      <c r="D1164" t="str">
        <f>INDEX('Daily Data ADJ'!$1:$1048576,MATCH(Calc!$A1164,'Daily Data ADJ'!$A:$A,1),MATCH("SOFR, FRED: Close",'Daily Data ADJ'!$1:$1,0))</f>
        <v>NaN</v>
      </c>
      <c r="E1164">
        <f>INDEX('Daily Data ADJ'!$1:$1048576,MATCH(Calc!$A1164,'Daily Data ADJ'!$A:$A,0),MATCH("UPRO, CBOE BZX: Close",'Daily Data ADJ'!$1:$1,0))</f>
        <v>27.286397789999999</v>
      </c>
      <c r="F1164">
        <f>INDEX('Daily Data ADJ'!$1:$1048576,MATCH(Calc!$A1164,'Daily Data ADJ'!$A:$A,0),MATCH("ES1!, CME_MINI: Close",'Daily Data ADJ'!$1:$1,0))</f>
        <v>2839.5</v>
      </c>
      <c r="G1164">
        <f>INDEX('Daily Data ADJ'!$1:$1048576,MATCH(Calc!$A1164,'Daily Data ADJ'!$A:$A,0),MATCH("ES2!, CME_MINI: Close",'Daily Data ADJ'!$1:$1,0))</f>
        <v>2844.25</v>
      </c>
      <c r="H1164">
        <f>INDEX('QUANDL MULTPL SP500_DIV_YIELD_M'!$A:$G,MATCH(Calc!$A1164,'QUANDL MULTPL SP500_DIV_YIELD_M'!$A:$A,1),MATCH('QUANDL MULTPL SP500_DIV_YIELD_M'!$E$1,'QUANDL MULTPL SP500_DIV_YIELD_M'!$A$1:$G$1,0))</f>
        <v>1.84</v>
      </c>
      <c r="I1164" s="5">
        <f t="shared" si="108"/>
        <v>2.5108127782420803E-2</v>
      </c>
      <c r="J1164" s="1">
        <f>A1164/24/60/60+DATE(1970,1,1)</f>
        <v>43123.604166666672</v>
      </c>
      <c r="K1164" s="3">
        <f t="shared" si="111"/>
        <v>1</v>
      </c>
      <c r="L1164" s="6">
        <f>(1+Chart!$F$4)^(1/(365/K1164))-1</f>
        <v>6.6592785027408397E-5</v>
      </c>
      <c r="M1164" s="6">
        <f t="shared" si="112"/>
        <v>3.8631223916674173E-5</v>
      </c>
      <c r="N1164" s="6">
        <f t="shared" si="113"/>
        <v>6.7942301250623061E-5</v>
      </c>
      <c r="O1164">
        <f>O1163*(B1164/B1163)</f>
        <v>260.09688940000166</v>
      </c>
      <c r="P1164">
        <f t="shared" si="109"/>
        <v>2018</v>
      </c>
      <c r="Q1164" s="1">
        <f t="shared" si="110"/>
        <v>43123.604166666672</v>
      </c>
      <c r="R1164">
        <f>IF(B1165="",R1163,IF(Q1164&gt;=Chart!$F$2,E1164,0))</f>
        <v>0</v>
      </c>
      <c r="S1164">
        <f>IF(B1165="",S1163,IFERROR(IF(AND(R1164&gt;0,R1163=0),R1164,(1+(B1165/B1164-1)*Calc!$Z$1)*S1163),0))</f>
        <v>0</v>
      </c>
      <c r="T1164">
        <f>IF(B1165="",T1163,IFERROR(IF(AND(R1164&gt;0,R1163=0),R1164,(1+(B1165/B1164-1)*Calc!$Z$1-L1165)*T1163),0))</f>
        <v>0</v>
      </c>
      <c r="U1164">
        <f>IF(B1165="",U1163,IFERROR(IF(AND(R1164&gt;0,R1163=0),R1164,(1+(B1165/B1164-1)*Calc!$Z$1-M1165*2)*U1163),0))</f>
        <v>0</v>
      </c>
      <c r="V1164">
        <f>IF(B1165="",V1163,IFERROR(IF(AND(R1164&gt;0,R1163=0),R1164,(1+(B1165/B1164-1)*Calc!$Z$1-N1165*2)*V1163),0))</f>
        <v>0</v>
      </c>
      <c r="W1164">
        <f>IF(ISNUMBER(C1164),C1164,W1163)</f>
        <v>1.42</v>
      </c>
      <c r="Y1164" s="1" t="e">
        <f>IF(AND(Q1164&gt;=Chart!$F$2,Q1164&lt;=Chart!$F$3),Q1164,#N/A)</f>
        <v>#N/A</v>
      </c>
      <c r="Z1164" t="e">
        <f>IF(AND(Q1164&gt;=Chart!$F$2,Q1164&lt;=Chart!$F$3),R1164,#N/A)</f>
        <v>#N/A</v>
      </c>
      <c r="AA1164" t="e">
        <f>IF(AND(Q1164&gt;=Chart!$F$2,Q1164&lt;=Chart!$F$3),S1164,#N/A)</f>
        <v>#N/A</v>
      </c>
      <c r="AB1164" t="e">
        <f>IF(AND(Q1164&gt;=Chart!$F$2,Q1164&lt;=Chart!$F$3),T1164,#N/A)</f>
        <v>#N/A</v>
      </c>
      <c r="AC1164" t="e">
        <f>IF(AND(Q1164&gt;=Chart!$F$2,Q1164&lt;=Chart!$F$3),U1164,#N/A)</f>
        <v>#N/A</v>
      </c>
      <c r="AD1164" t="e">
        <f>IF(AND(Q1164&gt;=Chart!$F$2,Q1164&lt;=Chart!$F$3),V1164,#N/A)</f>
        <v>#N/A</v>
      </c>
      <c r="AE1164" t="e">
        <f>IF(AND(Q1164&gt;=Chart!$F$2,Q1164&lt;=Chart!$F$3),I1164,#N/A)</f>
        <v>#N/A</v>
      </c>
      <c r="AF1164" t="e">
        <f>IF(AND(Q1164&gt;=Chart!$F$2,Q1164&lt;=Chart!$F$3),H1164/100,#N/A)</f>
        <v>#N/A</v>
      </c>
      <c r="AG1164" t="e">
        <f>IF(AND(Q1164&gt;=Chart!$F$2,Q1164&lt;=Chart!$F$3),W1164/100,#N/A)</f>
        <v>#N/A</v>
      </c>
    </row>
    <row r="1165" spans="1:33" x14ac:dyDescent="0.25">
      <c r="A1165">
        <v>1516804200</v>
      </c>
      <c r="B1165">
        <f>INDEX('Daily Data ADJ'!$1:$1048576,MATCH(Calc!$A1165,'Daily Data ADJ'!$A:$A,0),MATCH("SPY, CBOE BZX: Close",'Daily Data ADJ'!$1:$1,0))</f>
        <v>259.99589515999998</v>
      </c>
      <c r="C1165">
        <f>INDEX('Daily Data ADJ'!$1:$1048576,MATCH(Calc!$A1165,'Daily Data ADJ'!$A:$A,0),MATCH("EFFR, FRED: Close",'Daily Data ADJ'!$1:$1,0))</f>
        <v>1.42</v>
      </c>
      <c r="D1165" t="str">
        <f>INDEX('Daily Data ADJ'!$1:$1048576,MATCH(Calc!$A1165,'Daily Data ADJ'!$A:$A,1),MATCH("SOFR, FRED: Close",'Daily Data ADJ'!$1:$1,0))</f>
        <v>NaN</v>
      </c>
      <c r="E1165">
        <f>INDEX('Daily Data ADJ'!$1:$1048576,MATCH(Calc!$A1165,'Daily Data ADJ'!$A:$A,0),MATCH("UPRO, CBOE BZX: Close",'Daily Data ADJ'!$1:$1,0))</f>
        <v>27.235697439999999</v>
      </c>
      <c r="F1165">
        <f>INDEX('Daily Data ADJ'!$1:$1048576,MATCH(Calc!$A1165,'Daily Data ADJ'!$A:$A,0),MATCH("ES1!, CME_MINI: Close",'Daily Data ADJ'!$1:$1,0))</f>
        <v>2841</v>
      </c>
      <c r="G1165">
        <f>INDEX('Daily Data ADJ'!$1:$1048576,MATCH(Calc!$A1165,'Daily Data ADJ'!$A:$A,0),MATCH("ES2!, CME_MINI: Close",'Daily Data ADJ'!$1:$1,0))</f>
        <v>2845.25</v>
      </c>
      <c r="H1165">
        <f>INDEX('QUANDL MULTPL SP500_DIV_YIELD_M'!$A:$G,MATCH(Calc!$A1165,'QUANDL MULTPL SP500_DIV_YIELD_M'!$A:$A,1),MATCH('QUANDL MULTPL SP500_DIV_YIELD_M'!$E$1,'QUANDL MULTPL SP500_DIV_YIELD_M'!$A$1:$G$1,0))</f>
        <v>1.84</v>
      </c>
      <c r="I1165" s="5">
        <f t="shared" si="108"/>
        <v>2.4397249150780703E-2</v>
      </c>
      <c r="J1165" s="1">
        <f>A1165/24/60/60+DATE(1970,1,1)</f>
        <v>43124.604166666672</v>
      </c>
      <c r="K1165" s="3">
        <f t="shared" si="111"/>
        <v>1</v>
      </c>
      <c r="L1165" s="6">
        <f>(1+Chart!$F$4)^(1/(365/K1165))-1</f>
        <v>6.6592785027408397E-5</v>
      </c>
      <c r="M1165" s="6">
        <f t="shared" si="112"/>
        <v>3.8631223916674173E-5</v>
      </c>
      <c r="N1165" s="6">
        <f t="shared" si="113"/>
        <v>6.6041605342403997E-5</v>
      </c>
      <c r="O1165">
        <f>O1164*(B1165/B1164)</f>
        <v>259.99589516000162</v>
      </c>
      <c r="P1165">
        <f t="shared" si="109"/>
        <v>2018</v>
      </c>
      <c r="Q1165" s="1">
        <f t="shared" si="110"/>
        <v>43124.604166666672</v>
      </c>
      <c r="R1165">
        <f>IF(B1166="",R1164,IF(Q1165&gt;=Chart!$F$2,E1165,0))</f>
        <v>0</v>
      </c>
      <c r="S1165">
        <f>IF(B1166="",S1164,IFERROR(IF(AND(R1165&gt;0,R1164=0),R1165,(1+(B1166/B1165-1)*Calc!$Z$1)*S1164),0))</f>
        <v>0</v>
      </c>
      <c r="T1165">
        <f>IF(B1166="",T1164,IFERROR(IF(AND(R1165&gt;0,R1164=0),R1165,(1+(B1166/B1165-1)*Calc!$Z$1-L1166)*T1164),0))</f>
        <v>0</v>
      </c>
      <c r="U1165">
        <f>IF(B1166="",U1164,IFERROR(IF(AND(R1165&gt;0,R1164=0),R1165,(1+(B1166/B1165-1)*Calc!$Z$1-M1166*2)*U1164),0))</f>
        <v>0</v>
      </c>
      <c r="V1165">
        <f>IF(B1166="",V1164,IFERROR(IF(AND(R1165&gt;0,R1164=0),R1165,(1+(B1166/B1165-1)*Calc!$Z$1-N1166*2)*V1164),0))</f>
        <v>0</v>
      </c>
      <c r="W1165">
        <f>IF(ISNUMBER(C1165),C1165,W1164)</f>
        <v>1.42</v>
      </c>
      <c r="Y1165" s="1" t="e">
        <f>IF(AND(Q1165&gt;=Chart!$F$2,Q1165&lt;=Chart!$F$3),Q1165,#N/A)</f>
        <v>#N/A</v>
      </c>
      <c r="Z1165" t="e">
        <f>IF(AND(Q1165&gt;=Chart!$F$2,Q1165&lt;=Chart!$F$3),R1165,#N/A)</f>
        <v>#N/A</v>
      </c>
      <c r="AA1165" t="e">
        <f>IF(AND(Q1165&gt;=Chart!$F$2,Q1165&lt;=Chart!$F$3),S1165,#N/A)</f>
        <v>#N/A</v>
      </c>
      <c r="AB1165" t="e">
        <f>IF(AND(Q1165&gt;=Chart!$F$2,Q1165&lt;=Chart!$F$3),T1165,#N/A)</f>
        <v>#N/A</v>
      </c>
      <c r="AC1165" t="e">
        <f>IF(AND(Q1165&gt;=Chart!$F$2,Q1165&lt;=Chart!$F$3),U1165,#N/A)</f>
        <v>#N/A</v>
      </c>
      <c r="AD1165" t="e">
        <f>IF(AND(Q1165&gt;=Chart!$F$2,Q1165&lt;=Chart!$F$3),V1165,#N/A)</f>
        <v>#N/A</v>
      </c>
      <c r="AE1165" t="e">
        <f>IF(AND(Q1165&gt;=Chart!$F$2,Q1165&lt;=Chart!$F$3),I1165,#N/A)</f>
        <v>#N/A</v>
      </c>
      <c r="AF1165" t="e">
        <f>IF(AND(Q1165&gt;=Chart!$F$2,Q1165&lt;=Chart!$F$3),H1165/100,#N/A)</f>
        <v>#N/A</v>
      </c>
      <c r="AG1165" t="e">
        <f>IF(AND(Q1165&gt;=Chart!$F$2,Q1165&lt;=Chart!$F$3),W1165/100,#N/A)</f>
        <v>#N/A</v>
      </c>
    </row>
    <row r="1166" spans="1:33" x14ac:dyDescent="0.25">
      <c r="A1166">
        <v>1516890600</v>
      </c>
      <c r="B1166">
        <f>INDEX('Daily Data ADJ'!$1:$1048576,MATCH(Calc!$A1166,'Daily Data ADJ'!$A:$A,0),MATCH("SPY, CBOE BZX: Close",'Daily Data ADJ'!$1:$1,0))</f>
        <v>260.10607069000002</v>
      </c>
      <c r="C1166">
        <f>INDEX('Daily Data ADJ'!$1:$1048576,MATCH(Calc!$A1166,'Daily Data ADJ'!$A:$A,0),MATCH("EFFR, FRED: Close",'Daily Data ADJ'!$1:$1,0))</f>
        <v>1.42</v>
      </c>
      <c r="D1166" t="str">
        <f>INDEX('Daily Data ADJ'!$1:$1048576,MATCH(Calc!$A1166,'Daily Data ADJ'!$A:$A,1),MATCH("SOFR, FRED: Close",'Daily Data ADJ'!$1:$1,0))</f>
        <v>NaN</v>
      </c>
      <c r="E1166">
        <f>INDEX('Daily Data ADJ'!$1:$1048576,MATCH(Calc!$A1166,'Daily Data ADJ'!$A:$A,0),MATCH("UPRO, CBOE BZX: Close",'Daily Data ADJ'!$1:$1,0))</f>
        <v>27.271678430000001</v>
      </c>
      <c r="F1166">
        <f>INDEX('Daily Data ADJ'!$1:$1048576,MATCH(Calc!$A1166,'Daily Data ADJ'!$A:$A,0),MATCH("ES1!, CME_MINI: Close",'Daily Data ADJ'!$1:$1,0))</f>
        <v>2841.25</v>
      </c>
      <c r="G1166">
        <f>INDEX('Daily Data ADJ'!$1:$1048576,MATCH(Calc!$A1166,'Daily Data ADJ'!$A:$A,0),MATCH("ES2!, CME_MINI: Close",'Daily Data ADJ'!$1:$1,0))</f>
        <v>2845.5</v>
      </c>
      <c r="H1166">
        <f>INDEX('QUANDL MULTPL SP500_DIV_YIELD_M'!$A:$G,MATCH(Calc!$A1166,'QUANDL MULTPL SP500_DIV_YIELD_M'!$A:$A,1),MATCH('QUANDL MULTPL SP500_DIV_YIELD_M'!$E$1,'QUANDL MULTPL SP500_DIV_YIELD_M'!$A$1:$G$1,0))</f>
        <v>1.84</v>
      </c>
      <c r="I1166" s="5">
        <f t="shared" si="108"/>
        <v>2.4396720272470224E-2</v>
      </c>
      <c r="J1166" s="1">
        <f>A1166/24/60/60+DATE(1970,1,1)</f>
        <v>43125.604166666672</v>
      </c>
      <c r="K1166" s="3">
        <f t="shared" si="111"/>
        <v>1</v>
      </c>
      <c r="L1166" s="6">
        <f>(1+Chart!$F$4)^(1/(365/K1166))-1</f>
        <v>6.6592785027408397E-5</v>
      </c>
      <c r="M1166" s="6">
        <f t="shared" si="112"/>
        <v>3.8631223916674173E-5</v>
      </c>
      <c r="N1166" s="6">
        <f t="shared" si="113"/>
        <v>6.6040190776162078E-5</v>
      </c>
      <c r="O1166">
        <f>O1165*(B1166/B1165)</f>
        <v>260.10607069000167</v>
      </c>
      <c r="P1166">
        <f t="shared" si="109"/>
        <v>2018</v>
      </c>
      <c r="Q1166" s="1">
        <f t="shared" si="110"/>
        <v>43125.604166666672</v>
      </c>
      <c r="R1166">
        <f>IF(B1167="",R1165,IF(Q1166&gt;=Chart!$F$2,E1166,0))</f>
        <v>0</v>
      </c>
      <c r="S1166">
        <f>IF(B1167="",S1165,IFERROR(IF(AND(R1166&gt;0,R1165=0),R1166,(1+(B1167/B1166-1)*Calc!$Z$1)*S1165),0))</f>
        <v>0</v>
      </c>
      <c r="T1166">
        <f>IF(B1167="",T1165,IFERROR(IF(AND(R1166&gt;0,R1165=0),R1166,(1+(B1167/B1166-1)*Calc!$Z$1-L1167)*T1165),0))</f>
        <v>0</v>
      </c>
      <c r="U1166">
        <f>IF(B1167="",U1165,IFERROR(IF(AND(R1166&gt;0,R1165=0),R1166,(1+(B1167/B1166-1)*Calc!$Z$1-M1167*2)*U1165),0))</f>
        <v>0</v>
      </c>
      <c r="V1166">
        <f>IF(B1167="",V1165,IFERROR(IF(AND(R1166&gt;0,R1165=0),R1166,(1+(B1167/B1166-1)*Calc!$Z$1-N1167*2)*V1165),0))</f>
        <v>0</v>
      </c>
      <c r="W1166">
        <f>IF(ISNUMBER(C1166),C1166,W1165)</f>
        <v>1.42</v>
      </c>
      <c r="Y1166" s="1" t="e">
        <f>IF(AND(Q1166&gt;=Chart!$F$2,Q1166&lt;=Chart!$F$3),Q1166,#N/A)</f>
        <v>#N/A</v>
      </c>
      <c r="Z1166" t="e">
        <f>IF(AND(Q1166&gt;=Chart!$F$2,Q1166&lt;=Chart!$F$3),R1166,#N/A)</f>
        <v>#N/A</v>
      </c>
      <c r="AA1166" t="e">
        <f>IF(AND(Q1166&gt;=Chart!$F$2,Q1166&lt;=Chart!$F$3),S1166,#N/A)</f>
        <v>#N/A</v>
      </c>
      <c r="AB1166" t="e">
        <f>IF(AND(Q1166&gt;=Chart!$F$2,Q1166&lt;=Chart!$F$3),T1166,#N/A)</f>
        <v>#N/A</v>
      </c>
      <c r="AC1166" t="e">
        <f>IF(AND(Q1166&gt;=Chart!$F$2,Q1166&lt;=Chart!$F$3),U1166,#N/A)</f>
        <v>#N/A</v>
      </c>
      <c r="AD1166" t="e">
        <f>IF(AND(Q1166&gt;=Chart!$F$2,Q1166&lt;=Chart!$F$3),V1166,#N/A)</f>
        <v>#N/A</v>
      </c>
      <c r="AE1166" t="e">
        <f>IF(AND(Q1166&gt;=Chart!$F$2,Q1166&lt;=Chart!$F$3),I1166,#N/A)</f>
        <v>#N/A</v>
      </c>
      <c r="AF1166" t="e">
        <f>IF(AND(Q1166&gt;=Chart!$F$2,Q1166&lt;=Chart!$F$3),H1166/100,#N/A)</f>
        <v>#N/A</v>
      </c>
      <c r="AG1166" t="e">
        <f>IF(AND(Q1166&gt;=Chart!$F$2,Q1166&lt;=Chart!$F$3),W1166/100,#N/A)</f>
        <v>#N/A</v>
      </c>
    </row>
    <row r="1167" spans="1:33" x14ac:dyDescent="0.25">
      <c r="A1167">
        <v>1516977000</v>
      </c>
      <c r="B1167">
        <f>INDEX('Daily Data ADJ'!$1:$1048576,MATCH(Calc!$A1167,'Daily Data ADJ'!$A:$A,0),MATCH("SPY, CBOE BZX: Close",'Daily Data ADJ'!$1:$1,0))</f>
        <v>263.11753526000001</v>
      </c>
      <c r="C1167">
        <f>INDEX('Daily Data ADJ'!$1:$1048576,MATCH(Calc!$A1167,'Daily Data ADJ'!$A:$A,0),MATCH("EFFR, FRED: Close",'Daily Data ADJ'!$1:$1,0))</f>
        <v>1.42</v>
      </c>
      <c r="D1167" t="str">
        <f>INDEX('Daily Data ADJ'!$1:$1048576,MATCH(Calc!$A1167,'Daily Data ADJ'!$A:$A,1),MATCH("SOFR, FRED: Close",'Daily Data ADJ'!$1:$1,0))</f>
        <v>NaN</v>
      </c>
      <c r="E1167">
        <f>INDEX('Daily Data ADJ'!$1:$1048576,MATCH(Calc!$A1167,'Daily Data ADJ'!$A:$A,0),MATCH("UPRO, CBOE BZX: Close",'Daily Data ADJ'!$1:$1,0))</f>
        <v>28.202267849999998</v>
      </c>
      <c r="F1167">
        <f>INDEX('Daily Data ADJ'!$1:$1048576,MATCH(Calc!$A1167,'Daily Data ADJ'!$A:$A,0),MATCH("ES1!, CME_MINI: Close",'Daily Data ADJ'!$1:$1,0))</f>
        <v>2874.5</v>
      </c>
      <c r="G1167">
        <f>INDEX('Daily Data ADJ'!$1:$1048576,MATCH(Calc!$A1167,'Daily Data ADJ'!$A:$A,0),MATCH("ES2!, CME_MINI: Close",'Daily Data ADJ'!$1:$1,0))</f>
        <v>2879</v>
      </c>
      <c r="H1167">
        <f>INDEX('QUANDL MULTPL SP500_DIV_YIELD_M'!$A:$G,MATCH(Calc!$A1167,'QUANDL MULTPL SP500_DIV_YIELD_M'!$A:$A,1),MATCH('QUANDL MULTPL SP500_DIV_YIELD_M'!$E$1,'QUANDL MULTPL SP500_DIV_YIELD_M'!$A$1:$G$1,0))</f>
        <v>1.84</v>
      </c>
      <c r="I1167" s="5">
        <f t="shared" si="108"/>
        <v>2.4676678501119015E-2</v>
      </c>
      <c r="J1167" s="1">
        <f>A1167/24/60/60+DATE(1970,1,1)</f>
        <v>43126.604166666672</v>
      </c>
      <c r="K1167" s="3">
        <f t="shared" si="111"/>
        <v>1</v>
      </c>
      <c r="L1167" s="6">
        <f>(1+Chart!$F$4)^(1/(365/K1167))-1</f>
        <v>6.6592785027408397E-5</v>
      </c>
      <c r="M1167" s="6">
        <f t="shared" si="112"/>
        <v>3.8631223916674173E-5</v>
      </c>
      <c r="N1167" s="6">
        <f t="shared" si="113"/>
        <v>6.6788880199730727E-5</v>
      </c>
      <c r="O1167">
        <f>O1166*(B1167/B1166)</f>
        <v>263.11753526000166</v>
      </c>
      <c r="P1167">
        <f t="shared" si="109"/>
        <v>2018</v>
      </c>
      <c r="Q1167" s="1">
        <f t="shared" si="110"/>
        <v>43126.604166666672</v>
      </c>
      <c r="R1167">
        <f>IF(B1168="",R1166,IF(Q1167&gt;=Chart!$F$2,E1167,0))</f>
        <v>0</v>
      </c>
      <c r="S1167">
        <f>IF(B1168="",S1166,IFERROR(IF(AND(R1167&gt;0,R1166=0),R1167,(1+(B1168/B1167-1)*Calc!$Z$1)*S1166),0))</f>
        <v>0</v>
      </c>
      <c r="T1167">
        <f>IF(B1168="",T1166,IFERROR(IF(AND(R1167&gt;0,R1166=0),R1167,(1+(B1168/B1167-1)*Calc!$Z$1-L1168)*T1166),0))</f>
        <v>0</v>
      </c>
      <c r="U1167">
        <f>IF(B1168="",U1166,IFERROR(IF(AND(R1167&gt;0,R1166=0),R1167,(1+(B1168/B1167-1)*Calc!$Z$1-M1168*2)*U1166),0))</f>
        <v>0</v>
      </c>
      <c r="V1167">
        <f>IF(B1168="",V1166,IFERROR(IF(AND(R1167&gt;0,R1166=0),R1167,(1+(B1168/B1167-1)*Calc!$Z$1-N1168*2)*V1166),0))</f>
        <v>0</v>
      </c>
      <c r="W1167">
        <f>IF(ISNUMBER(C1167),C1167,W1166)</f>
        <v>1.42</v>
      </c>
      <c r="Y1167" s="1" t="e">
        <f>IF(AND(Q1167&gt;=Chart!$F$2,Q1167&lt;=Chart!$F$3),Q1167,#N/A)</f>
        <v>#N/A</v>
      </c>
      <c r="Z1167" t="e">
        <f>IF(AND(Q1167&gt;=Chart!$F$2,Q1167&lt;=Chart!$F$3),R1167,#N/A)</f>
        <v>#N/A</v>
      </c>
      <c r="AA1167" t="e">
        <f>IF(AND(Q1167&gt;=Chart!$F$2,Q1167&lt;=Chart!$F$3),S1167,#N/A)</f>
        <v>#N/A</v>
      </c>
      <c r="AB1167" t="e">
        <f>IF(AND(Q1167&gt;=Chart!$F$2,Q1167&lt;=Chart!$F$3),T1167,#N/A)</f>
        <v>#N/A</v>
      </c>
      <c r="AC1167" t="e">
        <f>IF(AND(Q1167&gt;=Chart!$F$2,Q1167&lt;=Chart!$F$3),U1167,#N/A)</f>
        <v>#N/A</v>
      </c>
      <c r="AD1167" t="e">
        <f>IF(AND(Q1167&gt;=Chart!$F$2,Q1167&lt;=Chart!$F$3),V1167,#N/A)</f>
        <v>#N/A</v>
      </c>
      <c r="AE1167" t="e">
        <f>IF(AND(Q1167&gt;=Chart!$F$2,Q1167&lt;=Chart!$F$3),I1167,#N/A)</f>
        <v>#N/A</v>
      </c>
      <c r="AF1167" t="e">
        <f>IF(AND(Q1167&gt;=Chart!$F$2,Q1167&lt;=Chart!$F$3),H1167/100,#N/A)</f>
        <v>#N/A</v>
      </c>
      <c r="AG1167" t="e">
        <f>IF(AND(Q1167&gt;=Chart!$F$2,Q1167&lt;=Chart!$F$3),W1167/100,#N/A)</f>
        <v>#N/A</v>
      </c>
    </row>
    <row r="1168" spans="1:33" x14ac:dyDescent="0.25">
      <c r="A1168">
        <v>1517236200</v>
      </c>
      <c r="B1168">
        <f>INDEX('Daily Data ADJ'!$1:$1048576,MATCH(Calc!$A1168,'Daily Data ADJ'!$A:$A,0),MATCH("SPY, CBOE BZX: Close",'Daily Data ADJ'!$1:$1,0))</f>
        <v>261.37308932000002</v>
      </c>
      <c r="C1168">
        <f>INDEX('Daily Data ADJ'!$1:$1048576,MATCH(Calc!$A1168,'Daily Data ADJ'!$A:$A,0),MATCH("EFFR, FRED: Close",'Daily Data ADJ'!$1:$1,0))</f>
        <v>1.42</v>
      </c>
      <c r="D1168" t="str">
        <f>INDEX('Daily Data ADJ'!$1:$1048576,MATCH(Calc!$A1168,'Daily Data ADJ'!$A:$A,1),MATCH("SOFR, FRED: Close",'Daily Data ADJ'!$1:$1,0))</f>
        <v>NaN</v>
      </c>
      <c r="E1168">
        <f>INDEX('Daily Data ADJ'!$1:$1048576,MATCH(Calc!$A1168,'Daily Data ADJ'!$A:$A,0),MATCH("UPRO, CBOE BZX: Close",'Daily Data ADJ'!$1:$1,0))</f>
        <v>27.624943099999999</v>
      </c>
      <c r="F1168">
        <f>INDEX('Daily Data ADJ'!$1:$1048576,MATCH(Calc!$A1168,'Daily Data ADJ'!$A:$A,0),MATCH("ES1!, CME_MINI: Close",'Daily Data ADJ'!$1:$1,0))</f>
        <v>2853.5</v>
      </c>
      <c r="G1168">
        <f>INDEX('Daily Data ADJ'!$1:$1048576,MATCH(Calc!$A1168,'Daily Data ADJ'!$A:$A,0),MATCH("ES2!, CME_MINI: Close",'Daily Data ADJ'!$1:$1,0))</f>
        <v>2858.25</v>
      </c>
      <c r="H1168">
        <f>INDEX('QUANDL MULTPL SP500_DIV_YIELD_M'!$A:$G,MATCH(Calc!$A1168,'QUANDL MULTPL SP500_DIV_YIELD_M'!$A:$A,1),MATCH('QUANDL MULTPL SP500_DIV_YIELD_M'!$E$1,'QUANDL MULTPL SP500_DIV_YIELD_M'!$A$1:$G$1,0))</f>
        <v>1.84</v>
      </c>
      <c r="I1168" s="5">
        <f t="shared" si="108"/>
        <v>2.5075133838623281E-2</v>
      </c>
      <c r="J1168" s="1">
        <f>A1168/24/60/60+DATE(1970,1,1)</f>
        <v>43129.604166666672</v>
      </c>
      <c r="K1168" s="3">
        <f t="shared" si="111"/>
        <v>3</v>
      </c>
      <c r="L1168" s="6">
        <f>(1+Chart!$F$4)^(1/(365/K1168))-1</f>
        <v>1.9979165917494157E-4</v>
      </c>
      <c r="M1168" s="6">
        <f t="shared" si="112"/>
        <v>1.1589814892176697E-4</v>
      </c>
      <c r="N1168" s="6">
        <f t="shared" si="113"/>
        <v>2.0357615341537461E-4</v>
      </c>
      <c r="O1168">
        <f>O1167*(B1168/B1167)</f>
        <v>261.37308932000167</v>
      </c>
      <c r="P1168">
        <f t="shared" si="109"/>
        <v>2018</v>
      </c>
      <c r="Q1168" s="1">
        <f t="shared" si="110"/>
        <v>43129.604166666672</v>
      </c>
      <c r="R1168">
        <f>IF(B1169="",R1167,IF(Q1168&gt;=Chart!$F$2,E1168,0))</f>
        <v>0</v>
      </c>
      <c r="S1168">
        <f>IF(B1169="",S1167,IFERROR(IF(AND(R1168&gt;0,R1167=0),R1168,(1+(B1169/B1168-1)*Calc!$Z$1)*S1167),0))</f>
        <v>0</v>
      </c>
      <c r="T1168">
        <f>IF(B1169="",T1167,IFERROR(IF(AND(R1168&gt;0,R1167=0),R1168,(1+(B1169/B1168-1)*Calc!$Z$1-L1169)*T1167),0))</f>
        <v>0</v>
      </c>
      <c r="U1168">
        <f>IF(B1169="",U1167,IFERROR(IF(AND(R1168&gt;0,R1167=0),R1168,(1+(B1169/B1168-1)*Calc!$Z$1-M1169*2)*U1167),0))</f>
        <v>0</v>
      </c>
      <c r="V1168">
        <f>IF(B1169="",V1167,IFERROR(IF(AND(R1168&gt;0,R1167=0),R1168,(1+(B1169/B1168-1)*Calc!$Z$1-N1169*2)*V1167),0))</f>
        <v>0</v>
      </c>
      <c r="W1168">
        <f>IF(ISNUMBER(C1168),C1168,W1167)</f>
        <v>1.42</v>
      </c>
      <c r="Y1168" s="1" t="e">
        <f>IF(AND(Q1168&gt;=Chart!$F$2,Q1168&lt;=Chart!$F$3),Q1168,#N/A)</f>
        <v>#N/A</v>
      </c>
      <c r="Z1168" t="e">
        <f>IF(AND(Q1168&gt;=Chart!$F$2,Q1168&lt;=Chart!$F$3),R1168,#N/A)</f>
        <v>#N/A</v>
      </c>
      <c r="AA1168" t="e">
        <f>IF(AND(Q1168&gt;=Chart!$F$2,Q1168&lt;=Chart!$F$3),S1168,#N/A)</f>
        <v>#N/A</v>
      </c>
      <c r="AB1168" t="e">
        <f>IF(AND(Q1168&gt;=Chart!$F$2,Q1168&lt;=Chart!$F$3),T1168,#N/A)</f>
        <v>#N/A</v>
      </c>
      <c r="AC1168" t="e">
        <f>IF(AND(Q1168&gt;=Chart!$F$2,Q1168&lt;=Chart!$F$3),U1168,#N/A)</f>
        <v>#N/A</v>
      </c>
      <c r="AD1168" t="e">
        <f>IF(AND(Q1168&gt;=Chart!$F$2,Q1168&lt;=Chart!$F$3),V1168,#N/A)</f>
        <v>#N/A</v>
      </c>
      <c r="AE1168" t="e">
        <f>IF(AND(Q1168&gt;=Chart!$F$2,Q1168&lt;=Chart!$F$3),I1168,#N/A)</f>
        <v>#N/A</v>
      </c>
      <c r="AF1168" t="e">
        <f>IF(AND(Q1168&gt;=Chart!$F$2,Q1168&lt;=Chart!$F$3),H1168/100,#N/A)</f>
        <v>#N/A</v>
      </c>
      <c r="AG1168" t="e">
        <f>IF(AND(Q1168&gt;=Chart!$F$2,Q1168&lt;=Chart!$F$3),W1168/100,#N/A)</f>
        <v>#N/A</v>
      </c>
    </row>
    <row r="1169" spans="1:33" x14ac:dyDescent="0.25">
      <c r="A1169">
        <v>1517322600</v>
      </c>
      <c r="B1169">
        <f>INDEX('Daily Data ADJ'!$1:$1048576,MATCH(Calc!$A1169,'Daily Data ADJ'!$A:$A,0),MATCH("SPY, CBOE BZX: Close",'Daily Data ADJ'!$1:$1,0))</f>
        <v>258.69215135000002</v>
      </c>
      <c r="C1169">
        <f>INDEX('Daily Data ADJ'!$1:$1048576,MATCH(Calc!$A1169,'Daily Data ADJ'!$A:$A,0),MATCH("EFFR, FRED: Close",'Daily Data ADJ'!$1:$1,0))</f>
        <v>1.42</v>
      </c>
      <c r="D1169" t="str">
        <f>INDEX('Daily Data ADJ'!$1:$1048576,MATCH(Calc!$A1169,'Daily Data ADJ'!$A:$A,1),MATCH("SOFR, FRED: Close",'Daily Data ADJ'!$1:$1,0))</f>
        <v>NaN</v>
      </c>
      <c r="E1169">
        <f>INDEX('Daily Data ADJ'!$1:$1048576,MATCH(Calc!$A1169,'Daily Data ADJ'!$A:$A,0),MATCH("UPRO, CBOE BZX: Close",'Daily Data ADJ'!$1:$1,0))</f>
        <v>26.76631369</v>
      </c>
      <c r="F1169">
        <f>INDEX('Daily Data ADJ'!$1:$1048576,MATCH(Calc!$A1169,'Daily Data ADJ'!$A:$A,0),MATCH("ES1!, CME_MINI: Close",'Daily Data ADJ'!$1:$1,0))</f>
        <v>2824.5</v>
      </c>
      <c r="G1169">
        <f>INDEX('Daily Data ADJ'!$1:$1048576,MATCH(Calc!$A1169,'Daily Data ADJ'!$A:$A,0),MATCH("ES2!, CME_MINI: Close",'Daily Data ADJ'!$1:$1,0))</f>
        <v>2829.25</v>
      </c>
      <c r="H1169">
        <f>INDEX('QUANDL MULTPL SP500_DIV_YIELD_M'!$A:$G,MATCH(Calc!$A1169,'QUANDL MULTPL SP500_DIV_YIELD_M'!$A:$A,1),MATCH('QUANDL MULTPL SP500_DIV_YIELD_M'!$E$1,'QUANDL MULTPL SP500_DIV_YIELD_M'!$A$1:$G$1,0))</f>
        <v>1.84</v>
      </c>
      <c r="I1169" s="5">
        <f t="shared" si="108"/>
        <v>2.5143842306462744E-2</v>
      </c>
      <c r="J1169" s="1">
        <f>A1169/24/60/60+DATE(1970,1,1)</f>
        <v>43130.604166666672</v>
      </c>
      <c r="K1169" s="3">
        <f t="shared" si="111"/>
        <v>1</v>
      </c>
      <c r="L1169" s="6">
        <f>(1+Chart!$F$4)^(1/(365/K1169))-1</f>
        <v>6.6592785027408397E-5</v>
      </c>
      <c r="M1169" s="6">
        <f t="shared" si="112"/>
        <v>3.8631223916674173E-5</v>
      </c>
      <c r="N1169" s="6">
        <f t="shared" si="113"/>
        <v>6.8037757482430905E-5</v>
      </c>
      <c r="O1169">
        <f>O1168*(B1169/B1168)</f>
        <v>258.69215135000167</v>
      </c>
      <c r="P1169">
        <f t="shared" si="109"/>
        <v>2018</v>
      </c>
      <c r="Q1169" s="1">
        <f t="shared" si="110"/>
        <v>43130.604166666672</v>
      </c>
      <c r="R1169">
        <f>IF(B1170="",R1168,IF(Q1169&gt;=Chart!$F$2,E1169,0))</f>
        <v>0</v>
      </c>
      <c r="S1169">
        <f>IF(B1170="",S1168,IFERROR(IF(AND(R1169&gt;0,R1168=0),R1169,(1+(B1170/B1169-1)*Calc!$Z$1)*S1168),0))</f>
        <v>0</v>
      </c>
      <c r="T1169">
        <f>IF(B1170="",T1168,IFERROR(IF(AND(R1169&gt;0,R1168=0),R1169,(1+(B1170/B1169-1)*Calc!$Z$1-L1170)*T1168),0))</f>
        <v>0</v>
      </c>
      <c r="U1169">
        <f>IF(B1170="",U1168,IFERROR(IF(AND(R1169&gt;0,R1168=0),R1169,(1+(B1170/B1169-1)*Calc!$Z$1-M1170*2)*U1168),0))</f>
        <v>0</v>
      </c>
      <c r="V1169">
        <f>IF(B1170="",V1168,IFERROR(IF(AND(R1169&gt;0,R1168=0),R1169,(1+(B1170/B1169-1)*Calc!$Z$1-N1170*2)*V1168),0))</f>
        <v>0</v>
      </c>
      <c r="W1169">
        <f>IF(ISNUMBER(C1169),C1169,W1168)</f>
        <v>1.42</v>
      </c>
      <c r="Y1169" s="1" t="e">
        <f>IF(AND(Q1169&gt;=Chart!$F$2,Q1169&lt;=Chart!$F$3),Q1169,#N/A)</f>
        <v>#N/A</v>
      </c>
      <c r="Z1169" t="e">
        <f>IF(AND(Q1169&gt;=Chart!$F$2,Q1169&lt;=Chart!$F$3),R1169,#N/A)</f>
        <v>#N/A</v>
      </c>
      <c r="AA1169" t="e">
        <f>IF(AND(Q1169&gt;=Chart!$F$2,Q1169&lt;=Chart!$F$3),S1169,#N/A)</f>
        <v>#N/A</v>
      </c>
      <c r="AB1169" t="e">
        <f>IF(AND(Q1169&gt;=Chart!$F$2,Q1169&lt;=Chart!$F$3),T1169,#N/A)</f>
        <v>#N/A</v>
      </c>
      <c r="AC1169" t="e">
        <f>IF(AND(Q1169&gt;=Chart!$F$2,Q1169&lt;=Chart!$F$3),U1169,#N/A)</f>
        <v>#N/A</v>
      </c>
      <c r="AD1169" t="e">
        <f>IF(AND(Q1169&gt;=Chart!$F$2,Q1169&lt;=Chart!$F$3),V1169,#N/A)</f>
        <v>#N/A</v>
      </c>
      <c r="AE1169" t="e">
        <f>IF(AND(Q1169&gt;=Chart!$F$2,Q1169&lt;=Chart!$F$3),I1169,#N/A)</f>
        <v>#N/A</v>
      </c>
      <c r="AF1169" t="e">
        <f>IF(AND(Q1169&gt;=Chart!$F$2,Q1169&lt;=Chart!$F$3),H1169/100,#N/A)</f>
        <v>#N/A</v>
      </c>
      <c r="AG1169" t="e">
        <f>IF(AND(Q1169&gt;=Chart!$F$2,Q1169&lt;=Chart!$F$3),W1169/100,#N/A)</f>
        <v>#N/A</v>
      </c>
    </row>
    <row r="1170" spans="1:33" x14ac:dyDescent="0.25">
      <c r="A1170">
        <v>1517409000</v>
      </c>
      <c r="B1170">
        <f>INDEX('Daily Data ADJ'!$1:$1048576,MATCH(Calc!$A1170,'Daily Data ADJ'!$A:$A,0),MATCH("SPY, CBOE BZX: Close",'Daily Data ADJ'!$1:$1,0))</f>
        <v>258.82068948</v>
      </c>
      <c r="C1170">
        <f>INDEX('Daily Data ADJ'!$1:$1048576,MATCH(Calc!$A1170,'Daily Data ADJ'!$A:$A,0),MATCH("EFFR, FRED: Close",'Daily Data ADJ'!$1:$1,0))</f>
        <v>1.34</v>
      </c>
      <c r="D1170" t="str">
        <f>INDEX('Daily Data ADJ'!$1:$1048576,MATCH(Calc!$A1170,'Daily Data ADJ'!$A:$A,1),MATCH("SOFR, FRED: Close",'Daily Data ADJ'!$1:$1,0))</f>
        <v>NaN</v>
      </c>
      <c r="E1170">
        <f>INDEX('Daily Data ADJ'!$1:$1048576,MATCH(Calc!$A1170,'Daily Data ADJ'!$A:$A,0),MATCH("UPRO, CBOE BZX: Close",'Daily Data ADJ'!$1:$1,0))</f>
        <v>27.0966819</v>
      </c>
      <c r="F1170">
        <f>INDEX('Daily Data ADJ'!$1:$1048576,MATCH(Calc!$A1170,'Daily Data ADJ'!$A:$A,0),MATCH("ES1!, CME_MINI: Close",'Daily Data ADJ'!$1:$1,0))</f>
        <v>2825.75</v>
      </c>
      <c r="G1170">
        <f>INDEX('Daily Data ADJ'!$1:$1048576,MATCH(Calc!$A1170,'Daily Data ADJ'!$A:$A,0),MATCH("ES2!, CME_MINI: Close",'Daily Data ADJ'!$1:$1,0))</f>
        <v>2830.25</v>
      </c>
      <c r="H1170">
        <f>INDEX('QUANDL MULTPL SP500_DIV_YIELD_M'!$A:$G,MATCH(Calc!$A1170,'QUANDL MULTPL SP500_DIV_YIELD_M'!$A:$A,1),MATCH('QUANDL MULTPL SP500_DIV_YIELD_M'!$E$1,'QUANDL MULTPL SP500_DIV_YIELD_M'!$A$1:$G$1,0))</f>
        <v>1.77</v>
      </c>
      <c r="I1170" s="5">
        <f t="shared" si="108"/>
        <v>2.4085222720111994E-2</v>
      </c>
      <c r="J1170" s="1">
        <f>A1170/24/60/60+DATE(1970,1,1)</f>
        <v>43131.604166666672</v>
      </c>
      <c r="K1170" s="3">
        <f t="shared" si="111"/>
        <v>1</v>
      </c>
      <c r="L1170" s="6">
        <f>(1+Chart!$F$4)^(1/(365/K1170))-1</f>
        <v>6.6592785027408397E-5</v>
      </c>
      <c r="M1170" s="6">
        <f t="shared" si="112"/>
        <v>3.6469196655231073E-5</v>
      </c>
      <c r="N1170" s="6">
        <f t="shared" si="113"/>
        <v>6.520691619882335E-5</v>
      </c>
      <c r="O1170">
        <f>O1169*(B1170/B1169)</f>
        <v>258.82068948000165</v>
      </c>
      <c r="P1170">
        <f t="shared" si="109"/>
        <v>2018</v>
      </c>
      <c r="Q1170" s="1">
        <f t="shared" si="110"/>
        <v>43131.604166666672</v>
      </c>
      <c r="R1170">
        <f>IF(B1171="",R1169,IF(Q1170&gt;=Chart!$F$2,E1170,0))</f>
        <v>0</v>
      </c>
      <c r="S1170">
        <f>IF(B1171="",S1169,IFERROR(IF(AND(R1170&gt;0,R1169=0),R1170,(1+(B1171/B1170-1)*Calc!$Z$1)*S1169),0))</f>
        <v>0</v>
      </c>
      <c r="T1170">
        <f>IF(B1171="",T1169,IFERROR(IF(AND(R1170&gt;0,R1169=0),R1170,(1+(B1171/B1170-1)*Calc!$Z$1-L1171)*T1169),0))</f>
        <v>0</v>
      </c>
      <c r="U1170">
        <f>IF(B1171="",U1169,IFERROR(IF(AND(R1170&gt;0,R1169=0),R1170,(1+(B1171/B1170-1)*Calc!$Z$1-M1171*2)*U1169),0))</f>
        <v>0</v>
      </c>
      <c r="V1170">
        <f>IF(B1171="",V1169,IFERROR(IF(AND(R1170&gt;0,R1169=0),R1170,(1+(B1171/B1170-1)*Calc!$Z$1-N1171*2)*V1169),0))</f>
        <v>0</v>
      </c>
      <c r="W1170">
        <f>IF(ISNUMBER(C1170),C1170,W1169)</f>
        <v>1.34</v>
      </c>
      <c r="Y1170" s="1" t="e">
        <f>IF(AND(Q1170&gt;=Chart!$F$2,Q1170&lt;=Chart!$F$3),Q1170,#N/A)</f>
        <v>#N/A</v>
      </c>
      <c r="Z1170" t="e">
        <f>IF(AND(Q1170&gt;=Chart!$F$2,Q1170&lt;=Chart!$F$3),R1170,#N/A)</f>
        <v>#N/A</v>
      </c>
      <c r="AA1170" t="e">
        <f>IF(AND(Q1170&gt;=Chart!$F$2,Q1170&lt;=Chart!$F$3),S1170,#N/A)</f>
        <v>#N/A</v>
      </c>
      <c r="AB1170" t="e">
        <f>IF(AND(Q1170&gt;=Chart!$F$2,Q1170&lt;=Chart!$F$3),T1170,#N/A)</f>
        <v>#N/A</v>
      </c>
      <c r="AC1170" t="e">
        <f>IF(AND(Q1170&gt;=Chart!$F$2,Q1170&lt;=Chart!$F$3),U1170,#N/A)</f>
        <v>#N/A</v>
      </c>
      <c r="AD1170" t="e">
        <f>IF(AND(Q1170&gt;=Chart!$F$2,Q1170&lt;=Chart!$F$3),V1170,#N/A)</f>
        <v>#N/A</v>
      </c>
      <c r="AE1170" t="e">
        <f>IF(AND(Q1170&gt;=Chart!$F$2,Q1170&lt;=Chart!$F$3),I1170,#N/A)</f>
        <v>#N/A</v>
      </c>
      <c r="AF1170" t="e">
        <f>IF(AND(Q1170&gt;=Chart!$F$2,Q1170&lt;=Chart!$F$3),H1170/100,#N/A)</f>
        <v>#N/A</v>
      </c>
      <c r="AG1170" t="e">
        <f>IF(AND(Q1170&gt;=Chart!$F$2,Q1170&lt;=Chart!$F$3),W1170/100,#N/A)</f>
        <v>#N/A</v>
      </c>
    </row>
    <row r="1171" spans="1:33" x14ac:dyDescent="0.25">
      <c r="A1171">
        <v>1517495400</v>
      </c>
      <c r="B1171">
        <f>INDEX('Daily Data ADJ'!$1:$1048576,MATCH(Calc!$A1171,'Daily Data ADJ'!$A:$A,0),MATCH("SPY, CBOE BZX: Close",'Daily Data ADJ'!$1:$1,0))</f>
        <v>258.52688805000003</v>
      </c>
      <c r="C1171">
        <f>INDEX('Daily Data ADJ'!$1:$1048576,MATCH(Calc!$A1171,'Daily Data ADJ'!$A:$A,0),MATCH("EFFR, FRED: Close",'Daily Data ADJ'!$1:$1,0))</f>
        <v>1.42</v>
      </c>
      <c r="D1171" t="str">
        <f>INDEX('Daily Data ADJ'!$1:$1048576,MATCH(Calc!$A1171,'Daily Data ADJ'!$A:$A,1),MATCH("SOFR, FRED: Close",'Daily Data ADJ'!$1:$1,0))</f>
        <v>NaN</v>
      </c>
      <c r="E1171">
        <f>INDEX('Daily Data ADJ'!$1:$1048576,MATCH(Calc!$A1171,'Daily Data ADJ'!$A:$A,0),MATCH("UPRO, CBOE BZX: Close",'Daily Data ADJ'!$1:$1,0))</f>
        <v>26.717249150000001</v>
      </c>
      <c r="F1171">
        <f>INDEX('Daily Data ADJ'!$1:$1048576,MATCH(Calc!$A1171,'Daily Data ADJ'!$A:$A,0),MATCH("ES1!, CME_MINI: Close",'Daily Data ADJ'!$1:$1,0))</f>
        <v>2822.5</v>
      </c>
      <c r="G1171">
        <f>INDEX('Daily Data ADJ'!$1:$1048576,MATCH(Calc!$A1171,'Daily Data ADJ'!$A:$A,0),MATCH("ES2!, CME_MINI: Close",'Daily Data ADJ'!$1:$1,0))</f>
        <v>2827</v>
      </c>
      <c r="H1171">
        <f>INDEX('QUANDL MULTPL SP500_DIV_YIELD_M'!$A:$G,MATCH(Calc!$A1171,'QUANDL MULTPL SP500_DIV_YIELD_M'!$A:$A,1),MATCH('QUANDL MULTPL SP500_DIV_YIELD_M'!$E$1,'QUANDL MULTPL SP500_DIV_YIELD_M'!$A$1:$G$1,0))</f>
        <v>1.77</v>
      </c>
      <c r="I1171" s="5">
        <f t="shared" si="108"/>
        <v>2.409259263649028E-2</v>
      </c>
      <c r="J1171" s="1">
        <f>A1171/24/60/60+DATE(1970,1,1)</f>
        <v>43132.604166666672</v>
      </c>
      <c r="K1171" s="3">
        <f t="shared" si="111"/>
        <v>1</v>
      </c>
      <c r="L1171" s="6">
        <f>(1+Chart!$F$4)^(1/(365/K1171))-1</f>
        <v>6.6592785027408397E-5</v>
      </c>
      <c r="M1171" s="6">
        <f t="shared" si="112"/>
        <v>3.8631223916674173E-5</v>
      </c>
      <c r="N1171" s="6">
        <f t="shared" si="113"/>
        <v>6.5226634085036039E-5</v>
      </c>
      <c r="O1171">
        <f>O1170*(B1171/B1170)</f>
        <v>258.52688805000167</v>
      </c>
      <c r="P1171">
        <f t="shared" si="109"/>
        <v>2018</v>
      </c>
      <c r="Q1171" s="1">
        <f t="shared" si="110"/>
        <v>43132.604166666672</v>
      </c>
      <c r="R1171">
        <f>IF(B1172="",R1170,IF(Q1171&gt;=Chart!$F$2,E1171,0))</f>
        <v>0</v>
      </c>
      <c r="S1171">
        <f>IF(B1172="",S1170,IFERROR(IF(AND(R1171&gt;0,R1170=0),R1171,(1+(B1172/B1171-1)*Calc!$Z$1)*S1170),0))</f>
        <v>0</v>
      </c>
      <c r="T1171">
        <f>IF(B1172="",T1170,IFERROR(IF(AND(R1171&gt;0,R1170=0),R1171,(1+(B1172/B1171-1)*Calc!$Z$1-L1172)*T1170),0))</f>
        <v>0</v>
      </c>
      <c r="U1171">
        <f>IF(B1172="",U1170,IFERROR(IF(AND(R1171&gt;0,R1170=0),R1171,(1+(B1172/B1171-1)*Calc!$Z$1-M1172*2)*U1170),0))</f>
        <v>0</v>
      </c>
      <c r="V1171">
        <f>IF(B1172="",V1170,IFERROR(IF(AND(R1171&gt;0,R1170=0),R1171,(1+(B1172/B1171-1)*Calc!$Z$1-N1172*2)*V1170),0))</f>
        <v>0</v>
      </c>
      <c r="W1171">
        <f>IF(ISNUMBER(C1171),C1171,W1170)</f>
        <v>1.42</v>
      </c>
      <c r="Y1171" s="1" t="e">
        <f>IF(AND(Q1171&gt;=Chart!$F$2,Q1171&lt;=Chart!$F$3),Q1171,#N/A)</f>
        <v>#N/A</v>
      </c>
      <c r="Z1171" t="e">
        <f>IF(AND(Q1171&gt;=Chart!$F$2,Q1171&lt;=Chart!$F$3),R1171,#N/A)</f>
        <v>#N/A</v>
      </c>
      <c r="AA1171" t="e">
        <f>IF(AND(Q1171&gt;=Chart!$F$2,Q1171&lt;=Chart!$F$3),S1171,#N/A)</f>
        <v>#N/A</v>
      </c>
      <c r="AB1171" t="e">
        <f>IF(AND(Q1171&gt;=Chart!$F$2,Q1171&lt;=Chart!$F$3),T1171,#N/A)</f>
        <v>#N/A</v>
      </c>
      <c r="AC1171" t="e">
        <f>IF(AND(Q1171&gt;=Chart!$F$2,Q1171&lt;=Chart!$F$3),U1171,#N/A)</f>
        <v>#N/A</v>
      </c>
      <c r="AD1171" t="e">
        <f>IF(AND(Q1171&gt;=Chart!$F$2,Q1171&lt;=Chart!$F$3),V1171,#N/A)</f>
        <v>#N/A</v>
      </c>
      <c r="AE1171" t="e">
        <f>IF(AND(Q1171&gt;=Chart!$F$2,Q1171&lt;=Chart!$F$3),I1171,#N/A)</f>
        <v>#N/A</v>
      </c>
      <c r="AF1171" t="e">
        <f>IF(AND(Q1171&gt;=Chart!$F$2,Q1171&lt;=Chart!$F$3),H1171/100,#N/A)</f>
        <v>#N/A</v>
      </c>
      <c r="AG1171" t="e">
        <f>IF(AND(Q1171&gt;=Chart!$F$2,Q1171&lt;=Chart!$F$3),W1171/100,#N/A)</f>
        <v>#N/A</v>
      </c>
    </row>
    <row r="1172" spans="1:33" x14ac:dyDescent="0.25">
      <c r="A1172">
        <v>1517581800</v>
      </c>
      <c r="B1172">
        <f>INDEX('Daily Data ADJ'!$1:$1048576,MATCH(Calc!$A1172,'Daily Data ADJ'!$A:$A,0),MATCH("SPY, CBOE BZX: Close",'Daily Data ADJ'!$1:$1,0))</f>
        <v>252.89875458</v>
      </c>
      <c r="C1172">
        <f>INDEX('Daily Data ADJ'!$1:$1048576,MATCH(Calc!$A1172,'Daily Data ADJ'!$A:$A,0),MATCH("EFFR, FRED: Close",'Daily Data ADJ'!$1:$1,0))</f>
        <v>1.42</v>
      </c>
      <c r="D1172" t="str">
        <f>INDEX('Daily Data ADJ'!$1:$1048576,MATCH(Calc!$A1172,'Daily Data ADJ'!$A:$A,1),MATCH("SOFR, FRED: Close",'Daily Data ADJ'!$1:$1,0))</f>
        <v>NaN</v>
      </c>
      <c r="E1172">
        <f>INDEX('Daily Data ADJ'!$1:$1048576,MATCH(Calc!$A1172,'Daily Data ADJ'!$A:$A,0),MATCH("UPRO, CBOE BZX: Close",'Daily Data ADJ'!$1:$1,0))</f>
        <v>24.990179380000001</v>
      </c>
      <c r="F1172">
        <f>INDEX('Daily Data ADJ'!$1:$1048576,MATCH(Calc!$A1172,'Daily Data ADJ'!$A:$A,0),MATCH("ES1!, CME_MINI: Close",'Daily Data ADJ'!$1:$1,0))</f>
        <v>2756.75</v>
      </c>
      <c r="G1172">
        <f>INDEX('Daily Data ADJ'!$1:$1048576,MATCH(Calc!$A1172,'Daily Data ADJ'!$A:$A,0),MATCH("ES2!, CME_MINI: Close",'Daily Data ADJ'!$1:$1,0))</f>
        <v>2761</v>
      </c>
      <c r="H1172">
        <f>INDEX('QUANDL MULTPL SP500_DIV_YIELD_M'!$A:$G,MATCH(Calc!$A1172,'QUANDL MULTPL SP500_DIV_YIELD_M'!$A:$A,1),MATCH('QUANDL MULTPL SP500_DIV_YIELD_M'!$E$1,'QUANDL MULTPL SP500_DIV_YIELD_M'!$A$1:$G$1,0))</f>
        <v>1.77</v>
      </c>
      <c r="I1172" s="5">
        <f t="shared" si="108"/>
        <v>2.3880956929949355E-2</v>
      </c>
      <c r="J1172" s="1">
        <f>A1172/24/60/60+DATE(1970,1,1)</f>
        <v>43133.604166666672</v>
      </c>
      <c r="K1172" s="3">
        <f t="shared" si="111"/>
        <v>1</v>
      </c>
      <c r="L1172" s="6">
        <f>(1+Chart!$F$4)^(1/(365/K1172))-1</f>
        <v>6.6592785027408397E-5</v>
      </c>
      <c r="M1172" s="6">
        <f t="shared" si="112"/>
        <v>3.8631223916674173E-5</v>
      </c>
      <c r="N1172" s="6">
        <f t="shared" si="113"/>
        <v>6.4660355764134536E-5</v>
      </c>
      <c r="O1172">
        <f>O1171*(B1172/B1171)</f>
        <v>252.89875458000162</v>
      </c>
      <c r="P1172">
        <f t="shared" si="109"/>
        <v>2018</v>
      </c>
      <c r="Q1172" s="1">
        <f t="shared" si="110"/>
        <v>43133.604166666672</v>
      </c>
      <c r="R1172">
        <f>IF(B1173="",R1171,IF(Q1172&gt;=Chart!$F$2,E1172,0))</f>
        <v>0</v>
      </c>
      <c r="S1172">
        <f>IF(B1173="",S1171,IFERROR(IF(AND(R1172&gt;0,R1171=0),R1172,(1+(B1173/B1172-1)*Calc!$Z$1)*S1171),0))</f>
        <v>0</v>
      </c>
      <c r="T1172">
        <f>IF(B1173="",T1171,IFERROR(IF(AND(R1172&gt;0,R1171=0),R1172,(1+(B1173/B1172-1)*Calc!$Z$1-L1173)*T1171),0))</f>
        <v>0</v>
      </c>
      <c r="U1172">
        <f>IF(B1173="",U1171,IFERROR(IF(AND(R1172&gt;0,R1171=0),R1172,(1+(B1173/B1172-1)*Calc!$Z$1-M1173*2)*U1171),0))</f>
        <v>0</v>
      </c>
      <c r="V1172">
        <f>IF(B1173="",V1171,IFERROR(IF(AND(R1172&gt;0,R1171=0),R1172,(1+(B1173/B1172-1)*Calc!$Z$1-N1173*2)*V1171),0))</f>
        <v>0</v>
      </c>
      <c r="W1172">
        <f>IF(ISNUMBER(C1172),C1172,W1171)</f>
        <v>1.42</v>
      </c>
      <c r="Y1172" s="1" t="e">
        <f>IF(AND(Q1172&gt;=Chart!$F$2,Q1172&lt;=Chart!$F$3),Q1172,#N/A)</f>
        <v>#N/A</v>
      </c>
      <c r="Z1172" t="e">
        <f>IF(AND(Q1172&gt;=Chart!$F$2,Q1172&lt;=Chart!$F$3),R1172,#N/A)</f>
        <v>#N/A</v>
      </c>
      <c r="AA1172" t="e">
        <f>IF(AND(Q1172&gt;=Chart!$F$2,Q1172&lt;=Chart!$F$3),S1172,#N/A)</f>
        <v>#N/A</v>
      </c>
      <c r="AB1172" t="e">
        <f>IF(AND(Q1172&gt;=Chart!$F$2,Q1172&lt;=Chart!$F$3),T1172,#N/A)</f>
        <v>#N/A</v>
      </c>
      <c r="AC1172" t="e">
        <f>IF(AND(Q1172&gt;=Chart!$F$2,Q1172&lt;=Chart!$F$3),U1172,#N/A)</f>
        <v>#N/A</v>
      </c>
      <c r="AD1172" t="e">
        <f>IF(AND(Q1172&gt;=Chart!$F$2,Q1172&lt;=Chart!$F$3),V1172,#N/A)</f>
        <v>#N/A</v>
      </c>
      <c r="AE1172" t="e">
        <f>IF(AND(Q1172&gt;=Chart!$F$2,Q1172&lt;=Chart!$F$3),I1172,#N/A)</f>
        <v>#N/A</v>
      </c>
      <c r="AF1172" t="e">
        <f>IF(AND(Q1172&gt;=Chart!$F$2,Q1172&lt;=Chart!$F$3),H1172/100,#N/A)</f>
        <v>#N/A</v>
      </c>
      <c r="AG1172" t="e">
        <f>IF(AND(Q1172&gt;=Chart!$F$2,Q1172&lt;=Chart!$F$3),W1172/100,#N/A)</f>
        <v>#N/A</v>
      </c>
    </row>
    <row r="1173" spans="1:33" x14ac:dyDescent="0.25">
      <c r="A1173">
        <v>1517841000</v>
      </c>
      <c r="B1173">
        <f>INDEX('Daily Data ADJ'!$1:$1048576,MATCH(Calc!$A1173,'Daily Data ADJ'!$A:$A,0),MATCH("SPY, CBOE BZX: Close",'Daily Data ADJ'!$1:$1,0))</f>
        <v>242.32190342000001</v>
      </c>
      <c r="C1173">
        <f>INDEX('Daily Data ADJ'!$1:$1048576,MATCH(Calc!$A1173,'Daily Data ADJ'!$A:$A,0),MATCH("EFFR, FRED: Close",'Daily Data ADJ'!$1:$1,0))</f>
        <v>1.42</v>
      </c>
      <c r="D1173" t="str">
        <f>INDEX('Daily Data ADJ'!$1:$1048576,MATCH(Calc!$A1173,'Daily Data ADJ'!$A:$A,1),MATCH("SOFR, FRED: Close",'Daily Data ADJ'!$1:$1,0))</f>
        <v>NaN</v>
      </c>
      <c r="E1173">
        <f>INDEX('Daily Data ADJ'!$1:$1048576,MATCH(Calc!$A1173,'Daily Data ADJ'!$A:$A,0),MATCH("UPRO, CBOE BZX: Close",'Daily Data ADJ'!$1:$1,0))</f>
        <v>21.917107430000002</v>
      </c>
      <c r="F1173">
        <f>INDEX('Daily Data ADJ'!$1:$1048576,MATCH(Calc!$A1173,'Daily Data ADJ'!$A:$A,0),MATCH("ES1!, CME_MINI: Close",'Daily Data ADJ'!$1:$1,0))</f>
        <v>2607.75</v>
      </c>
      <c r="G1173">
        <f>INDEX('Daily Data ADJ'!$1:$1048576,MATCH(Calc!$A1173,'Daily Data ADJ'!$A:$A,0),MATCH("ES2!, CME_MINI: Close",'Daily Data ADJ'!$1:$1,0))</f>
        <v>2611</v>
      </c>
      <c r="H1173">
        <f>INDEX('QUANDL MULTPL SP500_DIV_YIELD_M'!$A:$G,MATCH(Calc!$A1173,'QUANDL MULTPL SP500_DIV_YIELD_M'!$A:$A,1),MATCH('QUANDL MULTPL SP500_DIV_YIELD_M'!$E$1,'QUANDL MULTPL SP500_DIV_YIELD_M'!$A$1:$G$1,0))</f>
        <v>1.77</v>
      </c>
      <c r="I1173" s="5">
        <f t="shared" si="108"/>
        <v>2.2694467551688198E-2</v>
      </c>
      <c r="J1173" s="1">
        <f>A1173/24/60/60+DATE(1970,1,1)</f>
        <v>43136.604166666672</v>
      </c>
      <c r="K1173" s="3">
        <f t="shared" si="111"/>
        <v>3</v>
      </c>
      <c r="L1173" s="6">
        <f>(1+Chart!$F$4)^(1/(365/K1173))-1</f>
        <v>1.9979165917494157E-4</v>
      </c>
      <c r="M1173" s="6">
        <f t="shared" si="112"/>
        <v>1.1589814892176697E-4</v>
      </c>
      <c r="N1173" s="6">
        <f t="shared" si="113"/>
        <v>1.8446177124853413E-4</v>
      </c>
      <c r="O1173">
        <f>O1172*(B1173/B1172)</f>
        <v>242.32190342000158</v>
      </c>
      <c r="P1173">
        <f t="shared" si="109"/>
        <v>2018</v>
      </c>
      <c r="Q1173" s="1">
        <f t="shared" si="110"/>
        <v>43136.604166666672</v>
      </c>
      <c r="R1173">
        <f>IF(B1174="",R1172,IF(Q1173&gt;=Chart!$F$2,E1173,0))</f>
        <v>0</v>
      </c>
      <c r="S1173">
        <f>IF(B1174="",S1172,IFERROR(IF(AND(R1173&gt;0,R1172=0),R1173,(1+(B1174/B1173-1)*Calc!$Z$1)*S1172),0))</f>
        <v>0</v>
      </c>
      <c r="T1173">
        <f>IF(B1174="",T1172,IFERROR(IF(AND(R1173&gt;0,R1172=0),R1173,(1+(B1174/B1173-1)*Calc!$Z$1-L1174)*T1172),0))</f>
        <v>0</v>
      </c>
      <c r="U1173">
        <f>IF(B1174="",U1172,IFERROR(IF(AND(R1173&gt;0,R1172=0),R1173,(1+(B1174/B1173-1)*Calc!$Z$1-M1174*2)*U1172),0))</f>
        <v>0</v>
      </c>
      <c r="V1173">
        <f>IF(B1174="",V1172,IFERROR(IF(AND(R1173&gt;0,R1172=0),R1173,(1+(B1174/B1173-1)*Calc!$Z$1-N1174*2)*V1172),0))</f>
        <v>0</v>
      </c>
      <c r="W1173">
        <f>IF(ISNUMBER(C1173),C1173,W1172)</f>
        <v>1.42</v>
      </c>
      <c r="Y1173" s="1" t="e">
        <f>IF(AND(Q1173&gt;=Chart!$F$2,Q1173&lt;=Chart!$F$3),Q1173,#N/A)</f>
        <v>#N/A</v>
      </c>
      <c r="Z1173" t="e">
        <f>IF(AND(Q1173&gt;=Chart!$F$2,Q1173&lt;=Chart!$F$3),R1173,#N/A)</f>
        <v>#N/A</v>
      </c>
      <c r="AA1173" t="e">
        <f>IF(AND(Q1173&gt;=Chart!$F$2,Q1173&lt;=Chart!$F$3),S1173,#N/A)</f>
        <v>#N/A</v>
      </c>
      <c r="AB1173" t="e">
        <f>IF(AND(Q1173&gt;=Chart!$F$2,Q1173&lt;=Chart!$F$3),T1173,#N/A)</f>
        <v>#N/A</v>
      </c>
      <c r="AC1173" t="e">
        <f>IF(AND(Q1173&gt;=Chart!$F$2,Q1173&lt;=Chart!$F$3),U1173,#N/A)</f>
        <v>#N/A</v>
      </c>
      <c r="AD1173" t="e">
        <f>IF(AND(Q1173&gt;=Chart!$F$2,Q1173&lt;=Chart!$F$3),V1173,#N/A)</f>
        <v>#N/A</v>
      </c>
      <c r="AE1173" t="e">
        <f>IF(AND(Q1173&gt;=Chart!$F$2,Q1173&lt;=Chart!$F$3),I1173,#N/A)</f>
        <v>#N/A</v>
      </c>
      <c r="AF1173" t="e">
        <f>IF(AND(Q1173&gt;=Chart!$F$2,Q1173&lt;=Chart!$F$3),H1173/100,#N/A)</f>
        <v>#N/A</v>
      </c>
      <c r="AG1173" t="e">
        <f>IF(AND(Q1173&gt;=Chart!$F$2,Q1173&lt;=Chart!$F$3),W1173/100,#N/A)</f>
        <v>#N/A</v>
      </c>
    </row>
    <row r="1174" spans="1:33" x14ac:dyDescent="0.25">
      <c r="A1174">
        <v>1517927400</v>
      </c>
      <c r="B1174">
        <f>INDEX('Daily Data ADJ'!$1:$1048576,MATCH(Calc!$A1174,'Daily Data ADJ'!$A:$A,0),MATCH("SPY, CBOE BZX: Close",'Daily Data ADJ'!$1:$1,0))</f>
        <v>247.09617650999999</v>
      </c>
      <c r="C1174">
        <f>INDEX('Daily Data ADJ'!$1:$1048576,MATCH(Calc!$A1174,'Daily Data ADJ'!$A:$A,0),MATCH("EFFR, FRED: Close",'Daily Data ADJ'!$1:$1,0))</f>
        <v>1.42</v>
      </c>
      <c r="D1174" t="str">
        <f>INDEX('Daily Data ADJ'!$1:$1048576,MATCH(Calc!$A1174,'Daily Data ADJ'!$A:$A,1),MATCH("SOFR, FRED: Close",'Daily Data ADJ'!$1:$1,0))</f>
        <v>NaN</v>
      </c>
      <c r="E1174">
        <f>INDEX('Daily Data ADJ'!$1:$1048576,MATCH(Calc!$A1174,'Daily Data ADJ'!$A:$A,0),MATCH("UPRO, CBOE BZX: Close",'Daily Data ADJ'!$1:$1,0))</f>
        <v>23.182970539999999</v>
      </c>
      <c r="F1174">
        <f>INDEX('Daily Data ADJ'!$1:$1048576,MATCH(Calc!$A1174,'Daily Data ADJ'!$A:$A,0),MATCH("ES1!, CME_MINI: Close",'Daily Data ADJ'!$1:$1,0))</f>
        <v>2694.25</v>
      </c>
      <c r="G1174">
        <f>INDEX('Daily Data ADJ'!$1:$1048576,MATCH(Calc!$A1174,'Daily Data ADJ'!$A:$A,0),MATCH("ES2!, CME_MINI: Close",'Daily Data ADJ'!$1:$1,0))</f>
        <v>2698</v>
      </c>
      <c r="H1174">
        <f>INDEX('QUANDL MULTPL SP500_DIV_YIELD_M'!$A:$G,MATCH(Calc!$A1174,'QUANDL MULTPL SP500_DIV_YIELD_M'!$A:$A,1),MATCH('QUANDL MULTPL SP500_DIV_YIELD_M'!$E$1,'QUANDL MULTPL SP500_DIV_YIELD_M'!$A$1:$G$1,0))</f>
        <v>1.77</v>
      </c>
      <c r="I1174" s="5">
        <f t="shared" si="108"/>
        <v>2.3279046399513788E-2</v>
      </c>
      <c r="J1174" s="1">
        <f>A1174/24/60/60+DATE(1970,1,1)</f>
        <v>43137.604166666672</v>
      </c>
      <c r="K1174" s="3">
        <f t="shared" si="111"/>
        <v>1</v>
      </c>
      <c r="L1174" s="6">
        <f>(1+Chart!$F$4)^(1/(365/K1174))-1</f>
        <v>6.6592785027408397E-5</v>
      </c>
      <c r="M1174" s="6">
        <f t="shared" si="112"/>
        <v>3.8631223916674173E-5</v>
      </c>
      <c r="N1174" s="6">
        <f t="shared" si="113"/>
        <v>6.3049172180917878E-5</v>
      </c>
      <c r="O1174">
        <f>O1173*(B1174/B1173)</f>
        <v>247.09617651000156</v>
      </c>
      <c r="P1174">
        <f t="shared" si="109"/>
        <v>2018</v>
      </c>
      <c r="Q1174" s="1">
        <f t="shared" si="110"/>
        <v>43137.604166666672</v>
      </c>
      <c r="R1174">
        <f>IF(B1175="",R1173,IF(Q1174&gt;=Chart!$F$2,E1174,0))</f>
        <v>0</v>
      </c>
      <c r="S1174">
        <f>IF(B1175="",S1173,IFERROR(IF(AND(R1174&gt;0,R1173=0),R1174,(1+(B1175/B1174-1)*Calc!$Z$1)*S1173),0))</f>
        <v>0</v>
      </c>
      <c r="T1174">
        <f>IF(B1175="",T1173,IFERROR(IF(AND(R1174&gt;0,R1173=0),R1174,(1+(B1175/B1174-1)*Calc!$Z$1-L1175)*T1173),0))</f>
        <v>0</v>
      </c>
      <c r="U1174">
        <f>IF(B1175="",U1173,IFERROR(IF(AND(R1174&gt;0,R1173=0),R1174,(1+(B1175/B1174-1)*Calc!$Z$1-M1175*2)*U1173),0))</f>
        <v>0</v>
      </c>
      <c r="V1174">
        <f>IF(B1175="",V1173,IFERROR(IF(AND(R1174&gt;0,R1173=0),R1174,(1+(B1175/B1174-1)*Calc!$Z$1-N1175*2)*V1173),0))</f>
        <v>0</v>
      </c>
      <c r="W1174">
        <f>IF(ISNUMBER(C1174),C1174,W1173)</f>
        <v>1.42</v>
      </c>
      <c r="Y1174" s="1" t="e">
        <f>IF(AND(Q1174&gt;=Chart!$F$2,Q1174&lt;=Chart!$F$3),Q1174,#N/A)</f>
        <v>#N/A</v>
      </c>
      <c r="Z1174" t="e">
        <f>IF(AND(Q1174&gt;=Chart!$F$2,Q1174&lt;=Chart!$F$3),R1174,#N/A)</f>
        <v>#N/A</v>
      </c>
      <c r="AA1174" t="e">
        <f>IF(AND(Q1174&gt;=Chart!$F$2,Q1174&lt;=Chart!$F$3),S1174,#N/A)</f>
        <v>#N/A</v>
      </c>
      <c r="AB1174" t="e">
        <f>IF(AND(Q1174&gt;=Chart!$F$2,Q1174&lt;=Chart!$F$3),T1174,#N/A)</f>
        <v>#N/A</v>
      </c>
      <c r="AC1174" t="e">
        <f>IF(AND(Q1174&gt;=Chart!$F$2,Q1174&lt;=Chart!$F$3),U1174,#N/A)</f>
        <v>#N/A</v>
      </c>
      <c r="AD1174" t="e">
        <f>IF(AND(Q1174&gt;=Chart!$F$2,Q1174&lt;=Chart!$F$3),V1174,#N/A)</f>
        <v>#N/A</v>
      </c>
      <c r="AE1174" t="e">
        <f>IF(AND(Q1174&gt;=Chart!$F$2,Q1174&lt;=Chart!$F$3),I1174,#N/A)</f>
        <v>#N/A</v>
      </c>
      <c r="AF1174" t="e">
        <f>IF(AND(Q1174&gt;=Chart!$F$2,Q1174&lt;=Chart!$F$3),H1174/100,#N/A)</f>
        <v>#N/A</v>
      </c>
      <c r="AG1174" t="e">
        <f>IF(AND(Q1174&gt;=Chart!$F$2,Q1174&lt;=Chart!$F$3),W1174/100,#N/A)</f>
        <v>#N/A</v>
      </c>
    </row>
    <row r="1175" spans="1:33" x14ac:dyDescent="0.25">
      <c r="A1175">
        <v>1518013800</v>
      </c>
      <c r="B1175">
        <f>INDEX('Daily Data ADJ'!$1:$1048576,MATCH(Calc!$A1175,'Daily Data ADJ'!$A:$A,0),MATCH("SPY, CBOE BZX: Close",'Daily Data ADJ'!$1:$1,0))</f>
        <v>245.75570753</v>
      </c>
      <c r="C1175">
        <f>INDEX('Daily Data ADJ'!$1:$1048576,MATCH(Calc!$A1175,'Daily Data ADJ'!$A:$A,0),MATCH("EFFR, FRED: Close",'Daily Data ADJ'!$1:$1,0))</f>
        <v>1.42</v>
      </c>
      <c r="D1175" t="str">
        <f>INDEX('Daily Data ADJ'!$1:$1048576,MATCH(Calc!$A1175,'Daily Data ADJ'!$A:$A,1),MATCH("SOFR, FRED: Close",'Daily Data ADJ'!$1:$1,0))</f>
        <v>NaN</v>
      </c>
      <c r="E1175">
        <f>INDEX('Daily Data ADJ'!$1:$1048576,MATCH(Calc!$A1175,'Daily Data ADJ'!$A:$A,0),MATCH("UPRO, CBOE BZX: Close",'Daily Data ADJ'!$1:$1,0))</f>
        <v>22.74466133</v>
      </c>
      <c r="F1175">
        <f>INDEX('Daily Data ADJ'!$1:$1048576,MATCH(Calc!$A1175,'Daily Data ADJ'!$A:$A,0),MATCH("ES1!, CME_MINI: Close",'Daily Data ADJ'!$1:$1,0))</f>
        <v>2668.25</v>
      </c>
      <c r="G1175">
        <f>INDEX('Daily Data ADJ'!$1:$1048576,MATCH(Calc!$A1175,'Daily Data ADJ'!$A:$A,0),MATCH("ES2!, CME_MINI: Close",'Daily Data ADJ'!$1:$1,0))</f>
        <v>2671.5</v>
      </c>
      <c r="H1175">
        <f>INDEX('QUANDL MULTPL SP500_DIV_YIELD_M'!$A:$G,MATCH(Calc!$A1175,'QUANDL MULTPL SP500_DIV_YIELD_M'!$A:$A,1),MATCH('QUANDL MULTPL SP500_DIV_YIELD_M'!$E$1,'QUANDL MULTPL SP500_DIV_YIELD_M'!$A$1:$G$1,0))</f>
        <v>1.77</v>
      </c>
      <c r="I1175" s="5">
        <f t="shared" si="108"/>
        <v>2.2581015952428403E-2</v>
      </c>
      <c r="J1175" s="1">
        <f>A1175/24/60/60+DATE(1970,1,1)</f>
        <v>43138.604166666672</v>
      </c>
      <c r="K1175" s="3">
        <f t="shared" si="111"/>
        <v>1</v>
      </c>
      <c r="L1175" s="6">
        <f>(1+Chart!$F$4)^(1/(365/K1175))-1</f>
        <v>6.6592785027408397E-5</v>
      </c>
      <c r="M1175" s="6">
        <f t="shared" si="112"/>
        <v>3.8631223916674173E-5</v>
      </c>
      <c r="N1175" s="6">
        <f t="shared" si="113"/>
        <v>6.1179512489628607E-5</v>
      </c>
      <c r="O1175">
        <f>O1174*(B1175/B1174)</f>
        <v>245.75570753000156</v>
      </c>
      <c r="P1175">
        <f t="shared" si="109"/>
        <v>2018</v>
      </c>
      <c r="Q1175" s="1">
        <f t="shared" si="110"/>
        <v>43138.604166666672</v>
      </c>
      <c r="R1175">
        <f>IF(B1176="",R1174,IF(Q1175&gt;=Chart!$F$2,E1175,0))</f>
        <v>0</v>
      </c>
      <c r="S1175">
        <f>IF(B1176="",S1174,IFERROR(IF(AND(R1175&gt;0,R1174=0),R1175,(1+(B1176/B1175-1)*Calc!$Z$1)*S1174),0))</f>
        <v>0</v>
      </c>
      <c r="T1175">
        <f>IF(B1176="",T1174,IFERROR(IF(AND(R1175&gt;0,R1174=0),R1175,(1+(B1176/B1175-1)*Calc!$Z$1-L1176)*T1174),0))</f>
        <v>0</v>
      </c>
      <c r="U1175">
        <f>IF(B1176="",U1174,IFERROR(IF(AND(R1175&gt;0,R1174=0),R1175,(1+(B1176/B1175-1)*Calc!$Z$1-M1176*2)*U1174),0))</f>
        <v>0</v>
      </c>
      <c r="V1175">
        <f>IF(B1176="",V1174,IFERROR(IF(AND(R1175&gt;0,R1174=0),R1175,(1+(B1176/B1175-1)*Calc!$Z$1-N1176*2)*V1174),0))</f>
        <v>0</v>
      </c>
      <c r="W1175">
        <f>IF(ISNUMBER(C1175),C1175,W1174)</f>
        <v>1.42</v>
      </c>
      <c r="Y1175" s="1" t="e">
        <f>IF(AND(Q1175&gt;=Chart!$F$2,Q1175&lt;=Chart!$F$3),Q1175,#N/A)</f>
        <v>#N/A</v>
      </c>
      <c r="Z1175" t="e">
        <f>IF(AND(Q1175&gt;=Chart!$F$2,Q1175&lt;=Chart!$F$3),R1175,#N/A)</f>
        <v>#N/A</v>
      </c>
      <c r="AA1175" t="e">
        <f>IF(AND(Q1175&gt;=Chart!$F$2,Q1175&lt;=Chart!$F$3),S1175,#N/A)</f>
        <v>#N/A</v>
      </c>
      <c r="AB1175" t="e">
        <f>IF(AND(Q1175&gt;=Chart!$F$2,Q1175&lt;=Chart!$F$3),T1175,#N/A)</f>
        <v>#N/A</v>
      </c>
      <c r="AC1175" t="e">
        <f>IF(AND(Q1175&gt;=Chart!$F$2,Q1175&lt;=Chart!$F$3),U1175,#N/A)</f>
        <v>#N/A</v>
      </c>
      <c r="AD1175" t="e">
        <f>IF(AND(Q1175&gt;=Chart!$F$2,Q1175&lt;=Chart!$F$3),V1175,#N/A)</f>
        <v>#N/A</v>
      </c>
      <c r="AE1175" t="e">
        <f>IF(AND(Q1175&gt;=Chart!$F$2,Q1175&lt;=Chart!$F$3),I1175,#N/A)</f>
        <v>#N/A</v>
      </c>
      <c r="AF1175" t="e">
        <f>IF(AND(Q1175&gt;=Chart!$F$2,Q1175&lt;=Chart!$F$3),H1175/100,#N/A)</f>
        <v>#N/A</v>
      </c>
      <c r="AG1175" t="e">
        <f>IF(AND(Q1175&gt;=Chart!$F$2,Q1175&lt;=Chart!$F$3),W1175/100,#N/A)</f>
        <v>#N/A</v>
      </c>
    </row>
    <row r="1176" spans="1:33" x14ac:dyDescent="0.25">
      <c r="A1176">
        <v>1518100200</v>
      </c>
      <c r="B1176">
        <f>INDEX('Daily Data ADJ'!$1:$1048576,MATCH(Calc!$A1176,'Daily Data ADJ'!$A:$A,0),MATCH("SPY, CBOE BZX: Close",'Daily Data ADJ'!$1:$1,0))</f>
        <v>236.53768794000001</v>
      </c>
      <c r="C1176">
        <f>INDEX('Daily Data ADJ'!$1:$1048576,MATCH(Calc!$A1176,'Daily Data ADJ'!$A:$A,0),MATCH("EFFR, FRED: Close",'Daily Data ADJ'!$1:$1,0))</f>
        <v>1.42</v>
      </c>
      <c r="D1176" t="str">
        <f>INDEX('Daily Data ADJ'!$1:$1048576,MATCH(Calc!$A1176,'Daily Data ADJ'!$A:$A,1),MATCH("SOFR, FRED: Close",'Daily Data ADJ'!$1:$1,0))</f>
        <v>NaN</v>
      </c>
      <c r="E1176">
        <f>INDEX('Daily Data ADJ'!$1:$1048576,MATCH(Calc!$A1176,'Daily Data ADJ'!$A:$A,0),MATCH("UPRO, CBOE BZX: Close",'Daily Data ADJ'!$1:$1,0))</f>
        <v>20.21129831</v>
      </c>
      <c r="F1176">
        <f>INDEX('Daily Data ADJ'!$1:$1048576,MATCH(Calc!$A1176,'Daily Data ADJ'!$A:$A,0),MATCH("ES1!, CME_MINI: Close",'Daily Data ADJ'!$1:$1,0))</f>
        <v>2593.5</v>
      </c>
      <c r="G1176">
        <f>INDEX('Daily Data ADJ'!$1:$1048576,MATCH(Calc!$A1176,'Daily Data ADJ'!$A:$A,0),MATCH("ES2!, CME_MINI: Close",'Daily Data ADJ'!$1:$1,0))</f>
        <v>2596</v>
      </c>
      <c r="H1176">
        <f>INDEX('QUANDL MULTPL SP500_DIV_YIELD_M'!$A:$G,MATCH(Calc!$A1176,'QUANDL MULTPL SP500_DIV_YIELD_M'!$A:$A,1),MATCH('QUANDL MULTPL SP500_DIV_YIELD_M'!$E$1,'QUANDL MULTPL SP500_DIV_YIELD_M'!$A$1:$G$1,0))</f>
        <v>1.77</v>
      </c>
      <c r="I1176" s="5">
        <f t="shared" si="108"/>
        <v>2.1561372091454652E-2</v>
      </c>
      <c r="J1176" s="1">
        <f>A1176/24/60/60+DATE(1970,1,1)</f>
        <v>43139.604166666672</v>
      </c>
      <c r="K1176" s="3">
        <f t="shared" si="111"/>
        <v>1</v>
      </c>
      <c r="L1176" s="6">
        <f>(1+Chart!$F$4)^(1/(365/K1176))-1</f>
        <v>6.6592785027408397E-5</v>
      </c>
      <c r="M1176" s="6">
        <f t="shared" si="112"/>
        <v>3.8631223916674173E-5</v>
      </c>
      <c r="N1176" s="6">
        <f t="shared" si="113"/>
        <v>5.844612937266902E-5</v>
      </c>
      <c r="O1176">
        <f>O1175*(B1176/B1175)</f>
        <v>236.53768794000152</v>
      </c>
      <c r="P1176">
        <f t="shared" si="109"/>
        <v>2018</v>
      </c>
      <c r="Q1176" s="1">
        <f t="shared" si="110"/>
        <v>43139.604166666672</v>
      </c>
      <c r="R1176">
        <f>IF(B1177="",R1175,IF(Q1176&gt;=Chart!$F$2,E1176,0))</f>
        <v>0</v>
      </c>
      <c r="S1176">
        <f>IF(B1177="",S1175,IFERROR(IF(AND(R1176&gt;0,R1175=0),R1176,(1+(B1177/B1176-1)*Calc!$Z$1)*S1175),0))</f>
        <v>0</v>
      </c>
      <c r="T1176">
        <f>IF(B1177="",T1175,IFERROR(IF(AND(R1176&gt;0,R1175=0),R1176,(1+(B1177/B1176-1)*Calc!$Z$1-L1177)*T1175),0))</f>
        <v>0</v>
      </c>
      <c r="U1176">
        <f>IF(B1177="",U1175,IFERROR(IF(AND(R1176&gt;0,R1175=0),R1176,(1+(B1177/B1176-1)*Calc!$Z$1-M1177*2)*U1175),0))</f>
        <v>0</v>
      </c>
      <c r="V1176">
        <f>IF(B1177="",V1175,IFERROR(IF(AND(R1176&gt;0,R1175=0),R1176,(1+(B1177/B1176-1)*Calc!$Z$1-N1177*2)*V1175),0))</f>
        <v>0</v>
      </c>
      <c r="W1176">
        <f>IF(ISNUMBER(C1176),C1176,W1175)</f>
        <v>1.42</v>
      </c>
      <c r="Y1176" s="1" t="e">
        <f>IF(AND(Q1176&gt;=Chart!$F$2,Q1176&lt;=Chart!$F$3),Q1176,#N/A)</f>
        <v>#N/A</v>
      </c>
      <c r="Z1176" t="e">
        <f>IF(AND(Q1176&gt;=Chart!$F$2,Q1176&lt;=Chart!$F$3),R1176,#N/A)</f>
        <v>#N/A</v>
      </c>
      <c r="AA1176" t="e">
        <f>IF(AND(Q1176&gt;=Chart!$F$2,Q1176&lt;=Chart!$F$3),S1176,#N/A)</f>
        <v>#N/A</v>
      </c>
      <c r="AB1176" t="e">
        <f>IF(AND(Q1176&gt;=Chart!$F$2,Q1176&lt;=Chart!$F$3),T1176,#N/A)</f>
        <v>#N/A</v>
      </c>
      <c r="AC1176" t="e">
        <f>IF(AND(Q1176&gt;=Chart!$F$2,Q1176&lt;=Chart!$F$3),U1176,#N/A)</f>
        <v>#N/A</v>
      </c>
      <c r="AD1176" t="e">
        <f>IF(AND(Q1176&gt;=Chart!$F$2,Q1176&lt;=Chart!$F$3),V1176,#N/A)</f>
        <v>#N/A</v>
      </c>
      <c r="AE1176" t="e">
        <f>IF(AND(Q1176&gt;=Chart!$F$2,Q1176&lt;=Chart!$F$3),I1176,#N/A)</f>
        <v>#N/A</v>
      </c>
      <c r="AF1176" t="e">
        <f>IF(AND(Q1176&gt;=Chart!$F$2,Q1176&lt;=Chart!$F$3),H1176/100,#N/A)</f>
        <v>#N/A</v>
      </c>
      <c r="AG1176" t="e">
        <f>IF(AND(Q1176&gt;=Chart!$F$2,Q1176&lt;=Chart!$F$3),W1176/100,#N/A)</f>
        <v>#N/A</v>
      </c>
    </row>
    <row r="1177" spans="1:33" x14ac:dyDescent="0.25">
      <c r="A1177">
        <v>1518186600</v>
      </c>
      <c r="B1177">
        <f>INDEX('Daily Data ADJ'!$1:$1048576,MATCH(Calc!$A1177,'Daily Data ADJ'!$A:$A,0),MATCH("SPY, CBOE BZX: Close",'Daily Data ADJ'!$1:$1,0))</f>
        <v>240.09084887</v>
      </c>
      <c r="C1177">
        <f>INDEX('Daily Data ADJ'!$1:$1048576,MATCH(Calc!$A1177,'Daily Data ADJ'!$A:$A,0),MATCH("EFFR, FRED: Close",'Daily Data ADJ'!$1:$1,0))</f>
        <v>1.42</v>
      </c>
      <c r="D1177" t="str">
        <f>INDEX('Daily Data ADJ'!$1:$1048576,MATCH(Calc!$A1177,'Daily Data ADJ'!$A:$A,1),MATCH("SOFR, FRED: Close",'Daily Data ADJ'!$1:$1,0))</f>
        <v>NaN</v>
      </c>
      <c r="E1177">
        <f>INDEX('Daily Data ADJ'!$1:$1048576,MATCH(Calc!$A1177,'Daily Data ADJ'!$A:$A,0),MATCH("UPRO, CBOE BZX: Close",'Daily Data ADJ'!$1:$1,0))</f>
        <v>21.148430000000001</v>
      </c>
      <c r="F1177">
        <f>INDEX('Daily Data ADJ'!$1:$1048576,MATCH(Calc!$A1177,'Daily Data ADJ'!$A:$A,0),MATCH("ES1!, CME_MINI: Close",'Daily Data ADJ'!$1:$1,0))</f>
        <v>2619</v>
      </c>
      <c r="G1177">
        <f>INDEX('Daily Data ADJ'!$1:$1048576,MATCH(Calc!$A1177,'Daily Data ADJ'!$A:$A,0),MATCH("ES2!, CME_MINI: Close",'Daily Data ADJ'!$1:$1,0))</f>
        <v>2621.75</v>
      </c>
      <c r="H1177">
        <f>INDEX('QUANDL MULTPL SP500_DIV_YIELD_M'!$A:$G,MATCH(Calc!$A1177,'QUANDL MULTPL SP500_DIV_YIELD_M'!$A:$A,1),MATCH('QUANDL MULTPL SP500_DIV_YIELD_M'!$E$1,'QUANDL MULTPL SP500_DIV_YIELD_M'!$A$1:$G$1,0))</f>
        <v>1.77</v>
      </c>
      <c r="I1177" s="5">
        <f t="shared" si="108"/>
        <v>2.1906696237544883E-2</v>
      </c>
      <c r="J1177" s="1">
        <f>A1177/24/60/60+DATE(1970,1,1)</f>
        <v>43140.604166666672</v>
      </c>
      <c r="K1177" s="3">
        <f t="shared" si="111"/>
        <v>1</v>
      </c>
      <c r="L1177" s="6">
        <f>(1+Chart!$F$4)^(1/(365/K1177))-1</f>
        <v>6.6592785027408397E-5</v>
      </c>
      <c r="M1177" s="6">
        <f t="shared" si="112"/>
        <v>3.8631223916674173E-5</v>
      </c>
      <c r="N1177" s="6">
        <f t="shared" si="113"/>
        <v>5.9372152448888826E-5</v>
      </c>
      <c r="O1177">
        <f>O1176*(B1177/B1176)</f>
        <v>240.09084887000151</v>
      </c>
      <c r="P1177">
        <f t="shared" si="109"/>
        <v>2018</v>
      </c>
      <c r="Q1177" s="1">
        <f t="shared" si="110"/>
        <v>43140.604166666672</v>
      </c>
      <c r="R1177">
        <f>IF(B1178="",R1176,IF(Q1177&gt;=Chart!$F$2,E1177,0))</f>
        <v>0</v>
      </c>
      <c r="S1177">
        <f>IF(B1178="",S1176,IFERROR(IF(AND(R1177&gt;0,R1176=0),R1177,(1+(B1178/B1177-1)*Calc!$Z$1)*S1176),0))</f>
        <v>0</v>
      </c>
      <c r="T1177">
        <f>IF(B1178="",T1176,IFERROR(IF(AND(R1177&gt;0,R1176=0),R1177,(1+(B1178/B1177-1)*Calc!$Z$1-L1178)*T1176),0))</f>
        <v>0</v>
      </c>
      <c r="U1177">
        <f>IF(B1178="",U1176,IFERROR(IF(AND(R1177&gt;0,R1176=0),R1177,(1+(B1178/B1177-1)*Calc!$Z$1-M1178*2)*U1176),0))</f>
        <v>0</v>
      </c>
      <c r="V1177">
        <f>IF(B1178="",V1176,IFERROR(IF(AND(R1177&gt;0,R1176=0),R1177,(1+(B1178/B1177-1)*Calc!$Z$1-N1178*2)*V1176),0))</f>
        <v>0</v>
      </c>
      <c r="W1177">
        <f>IF(ISNUMBER(C1177),C1177,W1176)</f>
        <v>1.42</v>
      </c>
      <c r="Y1177" s="1" t="e">
        <f>IF(AND(Q1177&gt;=Chart!$F$2,Q1177&lt;=Chart!$F$3),Q1177,#N/A)</f>
        <v>#N/A</v>
      </c>
      <c r="Z1177" t="e">
        <f>IF(AND(Q1177&gt;=Chart!$F$2,Q1177&lt;=Chart!$F$3),R1177,#N/A)</f>
        <v>#N/A</v>
      </c>
      <c r="AA1177" t="e">
        <f>IF(AND(Q1177&gt;=Chart!$F$2,Q1177&lt;=Chart!$F$3),S1177,#N/A)</f>
        <v>#N/A</v>
      </c>
      <c r="AB1177" t="e">
        <f>IF(AND(Q1177&gt;=Chart!$F$2,Q1177&lt;=Chart!$F$3),T1177,#N/A)</f>
        <v>#N/A</v>
      </c>
      <c r="AC1177" t="e">
        <f>IF(AND(Q1177&gt;=Chart!$F$2,Q1177&lt;=Chart!$F$3),U1177,#N/A)</f>
        <v>#N/A</v>
      </c>
      <c r="AD1177" t="e">
        <f>IF(AND(Q1177&gt;=Chart!$F$2,Q1177&lt;=Chart!$F$3),V1177,#N/A)</f>
        <v>#N/A</v>
      </c>
      <c r="AE1177" t="e">
        <f>IF(AND(Q1177&gt;=Chart!$F$2,Q1177&lt;=Chart!$F$3),I1177,#N/A)</f>
        <v>#N/A</v>
      </c>
      <c r="AF1177" t="e">
        <f>IF(AND(Q1177&gt;=Chart!$F$2,Q1177&lt;=Chart!$F$3),H1177/100,#N/A)</f>
        <v>#N/A</v>
      </c>
      <c r="AG1177" t="e">
        <f>IF(AND(Q1177&gt;=Chart!$F$2,Q1177&lt;=Chart!$F$3),W1177/100,#N/A)</f>
        <v>#N/A</v>
      </c>
    </row>
    <row r="1178" spans="1:33" x14ac:dyDescent="0.25">
      <c r="A1178">
        <v>1518445800</v>
      </c>
      <c r="B1178">
        <f>INDEX('Daily Data ADJ'!$1:$1048576,MATCH(Calc!$A1178,'Daily Data ADJ'!$A:$A,0),MATCH("SPY, CBOE BZX: Close",'Daily Data ADJ'!$1:$1,0))</f>
        <v>243.61646593</v>
      </c>
      <c r="C1178">
        <f>INDEX('Daily Data ADJ'!$1:$1048576,MATCH(Calc!$A1178,'Daily Data ADJ'!$A:$A,0),MATCH("EFFR, FRED: Close",'Daily Data ADJ'!$1:$1,0))</f>
        <v>1.42</v>
      </c>
      <c r="D1178" t="str">
        <f>INDEX('Daily Data ADJ'!$1:$1048576,MATCH(Calc!$A1178,'Daily Data ADJ'!$A:$A,1),MATCH("SOFR, FRED: Close",'Daily Data ADJ'!$1:$1,0))</f>
        <v>NaN</v>
      </c>
      <c r="E1178">
        <f>INDEX('Daily Data ADJ'!$1:$1048576,MATCH(Calc!$A1178,'Daily Data ADJ'!$A:$A,0),MATCH("UPRO, CBOE BZX: Close",'Daily Data ADJ'!$1:$1,0))</f>
        <v>21.977619709999999</v>
      </c>
      <c r="F1178">
        <f>INDEX('Daily Data ADJ'!$1:$1048576,MATCH(Calc!$A1178,'Daily Data ADJ'!$A:$A,0),MATCH("ES1!, CME_MINI: Close",'Daily Data ADJ'!$1:$1,0))</f>
        <v>2655.25</v>
      </c>
      <c r="G1178">
        <f>INDEX('Daily Data ADJ'!$1:$1048576,MATCH(Calc!$A1178,'Daily Data ADJ'!$A:$A,0),MATCH("ES2!, CME_MINI: Close",'Daily Data ADJ'!$1:$1,0))</f>
        <v>2658.25</v>
      </c>
      <c r="H1178">
        <f>INDEX('QUANDL MULTPL SP500_DIV_YIELD_M'!$A:$G,MATCH(Calc!$A1178,'QUANDL MULTPL SP500_DIV_YIELD_M'!$A:$A,1),MATCH('QUANDL MULTPL SP500_DIV_YIELD_M'!$E$1,'QUANDL MULTPL SP500_DIV_YIELD_M'!$A$1:$G$1,0))</f>
        <v>1.77</v>
      </c>
      <c r="I1178" s="5">
        <f t="shared" si="108"/>
        <v>2.2227013422759297E-2</v>
      </c>
      <c r="J1178" s="1">
        <f>A1178/24/60/60+DATE(1970,1,1)</f>
        <v>43143.604166666672</v>
      </c>
      <c r="K1178" s="3">
        <f t="shared" si="111"/>
        <v>3</v>
      </c>
      <c r="L1178" s="6">
        <f>(1+Chart!$F$4)^(1/(365/K1178))-1</f>
        <v>1.9979165917494157E-4</v>
      </c>
      <c r="M1178" s="6">
        <f t="shared" si="112"/>
        <v>1.1589814892176697E-4</v>
      </c>
      <c r="N1178" s="6">
        <f t="shared" si="113"/>
        <v>1.8070339682485503E-4</v>
      </c>
      <c r="O1178">
        <f>O1177*(B1178/B1177)</f>
        <v>243.61646593000154</v>
      </c>
      <c r="P1178">
        <f t="shared" si="109"/>
        <v>2018</v>
      </c>
      <c r="Q1178" s="1">
        <f t="shared" si="110"/>
        <v>43143.604166666672</v>
      </c>
      <c r="R1178">
        <f>IF(B1179="",R1177,IF(Q1178&gt;=Chart!$F$2,E1178,0))</f>
        <v>0</v>
      </c>
      <c r="S1178">
        <f>IF(B1179="",S1177,IFERROR(IF(AND(R1178&gt;0,R1177=0),R1178,(1+(B1179/B1178-1)*Calc!$Z$1)*S1177),0))</f>
        <v>0</v>
      </c>
      <c r="T1178">
        <f>IF(B1179="",T1177,IFERROR(IF(AND(R1178&gt;0,R1177=0),R1178,(1+(B1179/B1178-1)*Calc!$Z$1-L1179)*T1177),0))</f>
        <v>0</v>
      </c>
      <c r="U1178">
        <f>IF(B1179="",U1177,IFERROR(IF(AND(R1178&gt;0,R1177=0),R1178,(1+(B1179/B1178-1)*Calc!$Z$1-M1179*2)*U1177),0))</f>
        <v>0</v>
      </c>
      <c r="V1178">
        <f>IF(B1179="",V1177,IFERROR(IF(AND(R1178&gt;0,R1177=0),R1178,(1+(B1179/B1178-1)*Calc!$Z$1-N1179*2)*V1177),0))</f>
        <v>0</v>
      </c>
      <c r="W1178">
        <f>IF(ISNUMBER(C1178),C1178,W1177)</f>
        <v>1.42</v>
      </c>
      <c r="Y1178" s="1" t="e">
        <f>IF(AND(Q1178&gt;=Chart!$F$2,Q1178&lt;=Chart!$F$3),Q1178,#N/A)</f>
        <v>#N/A</v>
      </c>
      <c r="Z1178" t="e">
        <f>IF(AND(Q1178&gt;=Chart!$F$2,Q1178&lt;=Chart!$F$3),R1178,#N/A)</f>
        <v>#N/A</v>
      </c>
      <c r="AA1178" t="e">
        <f>IF(AND(Q1178&gt;=Chart!$F$2,Q1178&lt;=Chart!$F$3),S1178,#N/A)</f>
        <v>#N/A</v>
      </c>
      <c r="AB1178" t="e">
        <f>IF(AND(Q1178&gt;=Chart!$F$2,Q1178&lt;=Chart!$F$3),T1178,#N/A)</f>
        <v>#N/A</v>
      </c>
      <c r="AC1178" t="e">
        <f>IF(AND(Q1178&gt;=Chart!$F$2,Q1178&lt;=Chart!$F$3),U1178,#N/A)</f>
        <v>#N/A</v>
      </c>
      <c r="AD1178" t="e">
        <f>IF(AND(Q1178&gt;=Chart!$F$2,Q1178&lt;=Chart!$F$3),V1178,#N/A)</f>
        <v>#N/A</v>
      </c>
      <c r="AE1178" t="e">
        <f>IF(AND(Q1178&gt;=Chart!$F$2,Q1178&lt;=Chart!$F$3),I1178,#N/A)</f>
        <v>#N/A</v>
      </c>
      <c r="AF1178" t="e">
        <f>IF(AND(Q1178&gt;=Chart!$F$2,Q1178&lt;=Chart!$F$3),H1178/100,#N/A)</f>
        <v>#N/A</v>
      </c>
      <c r="AG1178" t="e">
        <f>IF(AND(Q1178&gt;=Chart!$F$2,Q1178&lt;=Chart!$F$3),W1178/100,#N/A)</f>
        <v>#N/A</v>
      </c>
    </row>
    <row r="1179" spans="1:33" x14ac:dyDescent="0.25">
      <c r="A1179">
        <v>1518532200</v>
      </c>
      <c r="B1179">
        <f>INDEX('Daily Data ADJ'!$1:$1048576,MATCH(Calc!$A1179,'Daily Data ADJ'!$A:$A,0),MATCH("SPY, CBOE BZX: Close",'Daily Data ADJ'!$1:$1,0))</f>
        <v>244.22243136</v>
      </c>
      <c r="C1179">
        <f>INDEX('Daily Data ADJ'!$1:$1048576,MATCH(Calc!$A1179,'Daily Data ADJ'!$A:$A,0),MATCH("EFFR, FRED: Close",'Daily Data ADJ'!$1:$1,0))</f>
        <v>1.42</v>
      </c>
      <c r="D1179" t="str">
        <f>INDEX('Daily Data ADJ'!$1:$1048576,MATCH(Calc!$A1179,'Daily Data ADJ'!$A:$A,1),MATCH("SOFR, FRED: Close",'Daily Data ADJ'!$1:$1,0))</f>
        <v>NaN</v>
      </c>
      <c r="E1179">
        <f>INDEX('Daily Data ADJ'!$1:$1048576,MATCH(Calc!$A1179,'Daily Data ADJ'!$A:$A,0),MATCH("UPRO, CBOE BZX: Close",'Daily Data ADJ'!$1:$1,0))</f>
        <v>22.170607220000001</v>
      </c>
      <c r="F1179">
        <f>INDEX('Daily Data ADJ'!$1:$1048576,MATCH(Calc!$A1179,'Daily Data ADJ'!$A:$A,0),MATCH("ES1!, CME_MINI: Close",'Daily Data ADJ'!$1:$1,0))</f>
        <v>2661.75</v>
      </c>
      <c r="G1179">
        <f>INDEX('Daily Data ADJ'!$1:$1048576,MATCH(Calc!$A1179,'Daily Data ADJ'!$A:$A,0),MATCH("ES2!, CME_MINI: Close",'Daily Data ADJ'!$1:$1,0))</f>
        <v>2664.75</v>
      </c>
      <c r="H1179">
        <f>INDEX('QUANDL MULTPL SP500_DIV_YIELD_M'!$A:$G,MATCH(Calc!$A1179,'QUANDL MULTPL SP500_DIV_YIELD_M'!$A:$A,1),MATCH('QUANDL MULTPL SP500_DIV_YIELD_M'!$E$1,'QUANDL MULTPL SP500_DIV_YIELD_M'!$A$1:$G$1,0))</f>
        <v>1.77</v>
      </c>
      <c r="I1179" s="5">
        <f t="shared" si="108"/>
        <v>2.2215939758751531E-2</v>
      </c>
      <c r="J1179" s="1">
        <f>A1179/24/60/60+DATE(1970,1,1)</f>
        <v>43144.604166666672</v>
      </c>
      <c r="K1179" s="3">
        <f t="shared" si="111"/>
        <v>1</v>
      </c>
      <c r="L1179" s="6">
        <f>(1+Chart!$F$4)^(1/(365/K1179))-1</f>
        <v>6.6592785027408397E-5</v>
      </c>
      <c r="M1179" s="6">
        <f t="shared" si="112"/>
        <v>3.8631223916674173E-5</v>
      </c>
      <c r="N1179" s="6">
        <f t="shared" si="113"/>
        <v>6.020115670657411E-5</v>
      </c>
      <c r="O1179">
        <f>O1178*(B1179/B1178)</f>
        <v>244.22243136000156</v>
      </c>
      <c r="P1179">
        <f t="shared" si="109"/>
        <v>2018</v>
      </c>
      <c r="Q1179" s="1">
        <f t="shared" si="110"/>
        <v>43144.604166666672</v>
      </c>
      <c r="R1179">
        <f>IF(B1180="",R1178,IF(Q1179&gt;=Chart!$F$2,E1179,0))</f>
        <v>0</v>
      </c>
      <c r="S1179">
        <f>IF(B1180="",S1178,IFERROR(IF(AND(R1179&gt;0,R1178=0),R1179,(1+(B1180/B1179-1)*Calc!$Z$1)*S1178),0))</f>
        <v>0</v>
      </c>
      <c r="T1179">
        <f>IF(B1180="",T1178,IFERROR(IF(AND(R1179&gt;0,R1178=0),R1179,(1+(B1180/B1179-1)*Calc!$Z$1-L1180)*T1178),0))</f>
        <v>0</v>
      </c>
      <c r="U1179">
        <f>IF(B1180="",U1178,IFERROR(IF(AND(R1179&gt;0,R1178=0),R1179,(1+(B1180/B1179-1)*Calc!$Z$1-M1180*2)*U1178),0))</f>
        <v>0</v>
      </c>
      <c r="V1179">
        <f>IF(B1180="",V1178,IFERROR(IF(AND(R1179&gt;0,R1178=0),R1179,(1+(B1180/B1179-1)*Calc!$Z$1-N1180*2)*V1178),0))</f>
        <v>0</v>
      </c>
      <c r="W1179">
        <f>IF(ISNUMBER(C1179),C1179,W1178)</f>
        <v>1.42</v>
      </c>
      <c r="Y1179" s="1" t="e">
        <f>IF(AND(Q1179&gt;=Chart!$F$2,Q1179&lt;=Chart!$F$3),Q1179,#N/A)</f>
        <v>#N/A</v>
      </c>
      <c r="Z1179" t="e">
        <f>IF(AND(Q1179&gt;=Chart!$F$2,Q1179&lt;=Chart!$F$3),R1179,#N/A)</f>
        <v>#N/A</v>
      </c>
      <c r="AA1179" t="e">
        <f>IF(AND(Q1179&gt;=Chart!$F$2,Q1179&lt;=Chart!$F$3),S1179,#N/A)</f>
        <v>#N/A</v>
      </c>
      <c r="AB1179" t="e">
        <f>IF(AND(Q1179&gt;=Chart!$F$2,Q1179&lt;=Chart!$F$3),T1179,#N/A)</f>
        <v>#N/A</v>
      </c>
      <c r="AC1179" t="e">
        <f>IF(AND(Q1179&gt;=Chart!$F$2,Q1179&lt;=Chart!$F$3),U1179,#N/A)</f>
        <v>#N/A</v>
      </c>
      <c r="AD1179" t="e">
        <f>IF(AND(Q1179&gt;=Chart!$F$2,Q1179&lt;=Chart!$F$3),V1179,#N/A)</f>
        <v>#N/A</v>
      </c>
      <c r="AE1179" t="e">
        <f>IF(AND(Q1179&gt;=Chart!$F$2,Q1179&lt;=Chart!$F$3),I1179,#N/A)</f>
        <v>#N/A</v>
      </c>
      <c r="AF1179" t="e">
        <f>IF(AND(Q1179&gt;=Chart!$F$2,Q1179&lt;=Chart!$F$3),H1179/100,#N/A)</f>
        <v>#N/A</v>
      </c>
      <c r="AG1179" t="e">
        <f>IF(AND(Q1179&gt;=Chart!$F$2,Q1179&lt;=Chart!$F$3),W1179/100,#N/A)</f>
        <v>#N/A</v>
      </c>
    </row>
    <row r="1180" spans="1:33" x14ac:dyDescent="0.25">
      <c r="A1180">
        <v>1518618600</v>
      </c>
      <c r="B1180">
        <f>INDEX('Daily Data ADJ'!$1:$1048576,MATCH(Calc!$A1180,'Daily Data ADJ'!$A:$A,0),MATCH("SPY, CBOE BZX: Close",'Daily Data ADJ'!$1:$1,0))</f>
        <v>247.51851604999999</v>
      </c>
      <c r="C1180">
        <f>INDEX('Daily Data ADJ'!$1:$1048576,MATCH(Calc!$A1180,'Daily Data ADJ'!$A:$A,0),MATCH("EFFR, FRED: Close",'Daily Data ADJ'!$1:$1,0))</f>
        <v>1.42</v>
      </c>
      <c r="D1180" t="str">
        <f>INDEX('Daily Data ADJ'!$1:$1048576,MATCH(Calc!$A1180,'Daily Data ADJ'!$A:$A,1),MATCH("SOFR, FRED: Close",'Daily Data ADJ'!$1:$1,0))</f>
        <v>NaN</v>
      </c>
      <c r="E1180">
        <f>INDEX('Daily Data ADJ'!$1:$1048576,MATCH(Calc!$A1180,'Daily Data ADJ'!$A:$A,0),MATCH("UPRO, CBOE BZX: Close",'Daily Data ADJ'!$1:$1,0))</f>
        <v>23.08157083</v>
      </c>
      <c r="F1180">
        <f>INDEX('Daily Data ADJ'!$1:$1048576,MATCH(Calc!$A1180,'Daily Data ADJ'!$A:$A,0),MATCH("ES1!, CME_MINI: Close",'Daily Data ADJ'!$1:$1,0))</f>
        <v>2697</v>
      </c>
      <c r="G1180">
        <f>INDEX('Daily Data ADJ'!$1:$1048576,MATCH(Calc!$A1180,'Daily Data ADJ'!$A:$A,0),MATCH("ES2!, CME_MINI: Close",'Daily Data ADJ'!$1:$1,0))</f>
        <v>2700.5</v>
      </c>
      <c r="H1180">
        <f>INDEX('QUANDL MULTPL SP500_DIV_YIELD_M'!$A:$G,MATCH(Calc!$A1180,'QUANDL MULTPL SP500_DIV_YIELD_M'!$A:$A,1),MATCH('QUANDL MULTPL SP500_DIV_YIELD_M'!$E$1,'QUANDL MULTPL SP500_DIV_YIELD_M'!$A$1:$G$1,0))</f>
        <v>1.77</v>
      </c>
      <c r="I1180" s="5">
        <f t="shared" si="108"/>
        <v>2.2901066402734434E-2</v>
      </c>
      <c r="J1180" s="1">
        <f>A1180/24/60/60+DATE(1970,1,1)</f>
        <v>43145.604166666672</v>
      </c>
      <c r="K1180" s="3">
        <f t="shared" si="111"/>
        <v>1</v>
      </c>
      <c r="L1180" s="6">
        <f>(1+Chart!$F$4)^(1/(365/K1180))-1</f>
        <v>6.6592785027408397E-5</v>
      </c>
      <c r="M1180" s="6">
        <f t="shared" si="112"/>
        <v>3.8631223916674173E-5</v>
      </c>
      <c r="N1180" s="6">
        <f t="shared" si="113"/>
        <v>6.2036918755614678E-5</v>
      </c>
      <c r="O1180">
        <f>O1179*(B1180/B1179)</f>
        <v>247.51851605000158</v>
      </c>
      <c r="P1180">
        <f t="shared" si="109"/>
        <v>2018</v>
      </c>
      <c r="Q1180" s="1">
        <f t="shared" si="110"/>
        <v>43145.604166666672</v>
      </c>
      <c r="R1180">
        <f>IF(B1181="",R1179,IF(Q1180&gt;=Chart!$F$2,E1180,0))</f>
        <v>0</v>
      </c>
      <c r="S1180">
        <f>IF(B1181="",S1179,IFERROR(IF(AND(R1180&gt;0,R1179=0),R1180,(1+(B1181/B1180-1)*Calc!$Z$1)*S1179),0))</f>
        <v>0</v>
      </c>
      <c r="T1180">
        <f>IF(B1181="",T1179,IFERROR(IF(AND(R1180&gt;0,R1179=0),R1180,(1+(B1181/B1180-1)*Calc!$Z$1-L1181)*T1179),0))</f>
        <v>0</v>
      </c>
      <c r="U1180">
        <f>IF(B1181="",U1179,IFERROR(IF(AND(R1180&gt;0,R1179=0),R1180,(1+(B1181/B1180-1)*Calc!$Z$1-M1181*2)*U1179),0))</f>
        <v>0</v>
      </c>
      <c r="V1180">
        <f>IF(B1181="",V1179,IFERROR(IF(AND(R1180&gt;0,R1179=0),R1180,(1+(B1181/B1180-1)*Calc!$Z$1-N1181*2)*V1179),0))</f>
        <v>0</v>
      </c>
      <c r="W1180">
        <f>IF(ISNUMBER(C1180),C1180,W1179)</f>
        <v>1.42</v>
      </c>
      <c r="Y1180" s="1" t="e">
        <f>IF(AND(Q1180&gt;=Chart!$F$2,Q1180&lt;=Chart!$F$3),Q1180,#N/A)</f>
        <v>#N/A</v>
      </c>
      <c r="Z1180" t="e">
        <f>IF(AND(Q1180&gt;=Chart!$F$2,Q1180&lt;=Chart!$F$3),R1180,#N/A)</f>
        <v>#N/A</v>
      </c>
      <c r="AA1180" t="e">
        <f>IF(AND(Q1180&gt;=Chart!$F$2,Q1180&lt;=Chart!$F$3),S1180,#N/A)</f>
        <v>#N/A</v>
      </c>
      <c r="AB1180" t="e">
        <f>IF(AND(Q1180&gt;=Chart!$F$2,Q1180&lt;=Chart!$F$3),T1180,#N/A)</f>
        <v>#N/A</v>
      </c>
      <c r="AC1180" t="e">
        <f>IF(AND(Q1180&gt;=Chart!$F$2,Q1180&lt;=Chart!$F$3),U1180,#N/A)</f>
        <v>#N/A</v>
      </c>
      <c r="AD1180" t="e">
        <f>IF(AND(Q1180&gt;=Chart!$F$2,Q1180&lt;=Chart!$F$3),V1180,#N/A)</f>
        <v>#N/A</v>
      </c>
      <c r="AE1180" t="e">
        <f>IF(AND(Q1180&gt;=Chart!$F$2,Q1180&lt;=Chart!$F$3),I1180,#N/A)</f>
        <v>#N/A</v>
      </c>
      <c r="AF1180" t="e">
        <f>IF(AND(Q1180&gt;=Chart!$F$2,Q1180&lt;=Chart!$F$3),H1180/100,#N/A)</f>
        <v>#N/A</v>
      </c>
      <c r="AG1180" t="e">
        <f>IF(AND(Q1180&gt;=Chart!$F$2,Q1180&lt;=Chart!$F$3),W1180/100,#N/A)</f>
        <v>#N/A</v>
      </c>
    </row>
    <row r="1181" spans="1:33" x14ac:dyDescent="0.25">
      <c r="A1181">
        <v>1518705000</v>
      </c>
      <c r="B1181">
        <f>INDEX('Daily Data ADJ'!$1:$1048576,MATCH(Calc!$A1181,'Daily Data ADJ'!$A:$A,0),MATCH("SPY, CBOE BZX: Close",'Daily Data ADJ'!$1:$1,0))</f>
        <v>250.67688132999999</v>
      </c>
      <c r="C1181">
        <f>INDEX('Daily Data ADJ'!$1:$1048576,MATCH(Calc!$A1181,'Daily Data ADJ'!$A:$A,0),MATCH("EFFR, FRED: Close",'Daily Data ADJ'!$1:$1,0))</f>
        <v>1.42</v>
      </c>
      <c r="D1181" t="str">
        <f>INDEX('Daily Data ADJ'!$1:$1048576,MATCH(Calc!$A1181,'Daily Data ADJ'!$A:$A,1),MATCH("SOFR, FRED: Close",'Daily Data ADJ'!$1:$1,0))</f>
        <v>NaN</v>
      </c>
      <c r="E1181">
        <f>INDEX('Daily Data ADJ'!$1:$1048576,MATCH(Calc!$A1181,'Daily Data ADJ'!$A:$A,0),MATCH("UPRO, CBOE BZX: Close",'Daily Data ADJ'!$1:$1,0))</f>
        <v>23.925479899999999</v>
      </c>
      <c r="F1181">
        <f>INDEX('Daily Data ADJ'!$1:$1048576,MATCH(Calc!$A1181,'Daily Data ADJ'!$A:$A,0),MATCH("ES1!, CME_MINI: Close",'Daily Data ADJ'!$1:$1,0))</f>
        <v>2734</v>
      </c>
      <c r="G1181">
        <f>INDEX('Daily Data ADJ'!$1:$1048576,MATCH(Calc!$A1181,'Daily Data ADJ'!$A:$A,0),MATCH("ES2!, CME_MINI: Close",'Daily Data ADJ'!$1:$1,0))</f>
        <v>2737.75</v>
      </c>
      <c r="H1181">
        <f>INDEX('QUANDL MULTPL SP500_DIV_YIELD_M'!$A:$G,MATCH(Calc!$A1181,'QUANDL MULTPL SP500_DIV_YIELD_M'!$A:$A,1),MATCH('QUANDL MULTPL SP500_DIV_YIELD_M'!$E$1,'QUANDL MULTPL SP500_DIV_YIELD_M'!$A$1:$G$1,0))</f>
        <v>1.77</v>
      </c>
      <c r="I1181" s="5">
        <f t="shared" si="108"/>
        <v>2.3197765034724323E-2</v>
      </c>
      <c r="J1181" s="1">
        <f>A1181/24/60/60+DATE(1970,1,1)</f>
        <v>43146.604166666672</v>
      </c>
      <c r="K1181" s="3">
        <f t="shared" si="111"/>
        <v>1</v>
      </c>
      <c r="L1181" s="6">
        <f>(1+Chart!$F$4)^(1/(365/K1181))-1</f>
        <v>6.6592785027408397E-5</v>
      </c>
      <c r="M1181" s="6">
        <f t="shared" si="112"/>
        <v>3.8631223916674173E-5</v>
      </c>
      <c r="N1181" s="6">
        <f t="shared" si="113"/>
        <v>6.2831527215978511E-5</v>
      </c>
      <c r="O1181">
        <f>O1180*(B1181/B1180)</f>
        <v>250.67688133000161</v>
      </c>
      <c r="P1181">
        <f t="shared" si="109"/>
        <v>2018</v>
      </c>
      <c r="Q1181" s="1">
        <f t="shared" si="110"/>
        <v>43146.604166666672</v>
      </c>
      <c r="R1181">
        <f>IF(B1182="",R1180,IF(Q1181&gt;=Chart!$F$2,E1181,0))</f>
        <v>0</v>
      </c>
      <c r="S1181">
        <f>IF(B1182="",S1180,IFERROR(IF(AND(R1181&gt;0,R1180=0),R1181,(1+(B1182/B1181-1)*Calc!$Z$1)*S1180),0))</f>
        <v>0</v>
      </c>
      <c r="T1181">
        <f>IF(B1182="",T1180,IFERROR(IF(AND(R1181&gt;0,R1180=0),R1181,(1+(B1182/B1181-1)*Calc!$Z$1-L1182)*T1180),0))</f>
        <v>0</v>
      </c>
      <c r="U1181">
        <f>IF(B1182="",U1180,IFERROR(IF(AND(R1181&gt;0,R1180=0),R1181,(1+(B1182/B1181-1)*Calc!$Z$1-M1182*2)*U1180),0))</f>
        <v>0</v>
      </c>
      <c r="V1181">
        <f>IF(B1182="",V1180,IFERROR(IF(AND(R1181&gt;0,R1180=0),R1181,(1+(B1182/B1181-1)*Calc!$Z$1-N1182*2)*V1180),0))</f>
        <v>0</v>
      </c>
      <c r="W1181">
        <f>IF(ISNUMBER(C1181),C1181,W1180)</f>
        <v>1.42</v>
      </c>
      <c r="Y1181" s="1" t="e">
        <f>IF(AND(Q1181&gt;=Chart!$F$2,Q1181&lt;=Chart!$F$3),Q1181,#N/A)</f>
        <v>#N/A</v>
      </c>
      <c r="Z1181" t="e">
        <f>IF(AND(Q1181&gt;=Chart!$F$2,Q1181&lt;=Chart!$F$3),R1181,#N/A)</f>
        <v>#N/A</v>
      </c>
      <c r="AA1181" t="e">
        <f>IF(AND(Q1181&gt;=Chart!$F$2,Q1181&lt;=Chart!$F$3),S1181,#N/A)</f>
        <v>#N/A</v>
      </c>
      <c r="AB1181" t="e">
        <f>IF(AND(Q1181&gt;=Chart!$F$2,Q1181&lt;=Chart!$F$3),T1181,#N/A)</f>
        <v>#N/A</v>
      </c>
      <c r="AC1181" t="e">
        <f>IF(AND(Q1181&gt;=Chart!$F$2,Q1181&lt;=Chart!$F$3),U1181,#N/A)</f>
        <v>#N/A</v>
      </c>
      <c r="AD1181" t="e">
        <f>IF(AND(Q1181&gt;=Chart!$F$2,Q1181&lt;=Chart!$F$3),V1181,#N/A)</f>
        <v>#N/A</v>
      </c>
      <c r="AE1181" t="e">
        <f>IF(AND(Q1181&gt;=Chart!$F$2,Q1181&lt;=Chart!$F$3),I1181,#N/A)</f>
        <v>#N/A</v>
      </c>
      <c r="AF1181" t="e">
        <f>IF(AND(Q1181&gt;=Chart!$F$2,Q1181&lt;=Chart!$F$3),H1181/100,#N/A)</f>
        <v>#N/A</v>
      </c>
      <c r="AG1181" t="e">
        <f>IF(AND(Q1181&gt;=Chart!$F$2,Q1181&lt;=Chart!$F$3),W1181/100,#N/A)</f>
        <v>#N/A</v>
      </c>
    </row>
    <row r="1182" spans="1:33" x14ac:dyDescent="0.25">
      <c r="A1182">
        <v>1518791400</v>
      </c>
      <c r="B1182">
        <f>INDEX('Daily Data ADJ'!$1:$1048576,MATCH(Calc!$A1182,'Daily Data ADJ'!$A:$A,0),MATCH("SPY, CBOE BZX: Close",'Daily Data ADJ'!$1:$1,0))</f>
        <v>250.75033169</v>
      </c>
      <c r="C1182">
        <f>INDEX('Daily Data ADJ'!$1:$1048576,MATCH(Calc!$A1182,'Daily Data ADJ'!$A:$A,0),MATCH("EFFR, FRED: Close",'Daily Data ADJ'!$1:$1,0))</f>
        <v>1.42</v>
      </c>
      <c r="D1182" t="str">
        <f>INDEX('Daily Data ADJ'!$1:$1048576,MATCH(Calc!$A1182,'Daily Data ADJ'!$A:$A,1),MATCH("SOFR, FRED: Close",'Daily Data ADJ'!$1:$1,0))</f>
        <v>NaN</v>
      </c>
      <c r="E1182">
        <f>INDEX('Daily Data ADJ'!$1:$1048576,MATCH(Calc!$A1182,'Daily Data ADJ'!$A:$A,0),MATCH("UPRO, CBOE BZX: Close",'Daily Data ADJ'!$1:$1,0))</f>
        <v>23.94347088</v>
      </c>
      <c r="F1182">
        <f>INDEX('Daily Data ADJ'!$1:$1048576,MATCH(Calc!$A1182,'Daily Data ADJ'!$A:$A,0),MATCH("ES1!, CME_MINI: Close",'Daily Data ADJ'!$1:$1,0))</f>
        <v>2735</v>
      </c>
      <c r="G1182">
        <f>INDEX('Daily Data ADJ'!$1:$1048576,MATCH(Calc!$A1182,'Daily Data ADJ'!$A:$A,0),MATCH("ES2!, CME_MINI: Close",'Daily Data ADJ'!$1:$1,0))</f>
        <v>2739</v>
      </c>
      <c r="H1182">
        <f>INDEX('QUANDL MULTPL SP500_DIV_YIELD_M'!$A:$G,MATCH(Calc!$A1182,'QUANDL MULTPL SP500_DIV_YIELD_M'!$A:$A,1),MATCH('QUANDL MULTPL SP500_DIV_YIELD_M'!$E$1,'QUANDL MULTPL SP500_DIV_YIELD_M'!$A$1:$G$1,0))</f>
        <v>1.77</v>
      </c>
      <c r="I1182" s="5">
        <f t="shared" si="108"/>
        <v>2.3562937763996268E-2</v>
      </c>
      <c r="J1182" s="1">
        <f>A1182/24/60/60+DATE(1970,1,1)</f>
        <v>43147.604166666672</v>
      </c>
      <c r="K1182" s="3">
        <f t="shared" si="111"/>
        <v>1</v>
      </c>
      <c r="L1182" s="6">
        <f>(1+Chart!$F$4)^(1/(365/K1182))-1</f>
        <v>6.6592785027408397E-5</v>
      </c>
      <c r="M1182" s="6">
        <f t="shared" si="112"/>
        <v>3.8631223916674173E-5</v>
      </c>
      <c r="N1182" s="6">
        <f t="shared" si="113"/>
        <v>6.3809205349540932E-5</v>
      </c>
      <c r="O1182">
        <f>O1181*(B1182/B1181)</f>
        <v>250.75033169000159</v>
      </c>
      <c r="P1182">
        <f t="shared" si="109"/>
        <v>2018</v>
      </c>
      <c r="Q1182" s="1">
        <f t="shared" si="110"/>
        <v>43147.604166666672</v>
      </c>
      <c r="R1182">
        <f>IF(B1183="",R1181,IF(Q1182&gt;=Chart!$F$2,E1182,0))</f>
        <v>0</v>
      </c>
      <c r="S1182">
        <f>IF(B1183="",S1181,IFERROR(IF(AND(R1182&gt;0,R1181=0),R1182,(1+(B1183/B1182-1)*Calc!$Z$1)*S1181),0))</f>
        <v>0</v>
      </c>
      <c r="T1182">
        <f>IF(B1183="",T1181,IFERROR(IF(AND(R1182&gt;0,R1181=0),R1182,(1+(B1183/B1182-1)*Calc!$Z$1-L1183)*T1181),0))</f>
        <v>0</v>
      </c>
      <c r="U1182">
        <f>IF(B1183="",U1181,IFERROR(IF(AND(R1182&gt;0,R1181=0),R1182,(1+(B1183/B1182-1)*Calc!$Z$1-M1183*2)*U1181),0))</f>
        <v>0</v>
      </c>
      <c r="V1182">
        <f>IF(B1183="",V1181,IFERROR(IF(AND(R1182&gt;0,R1181=0),R1182,(1+(B1183/B1182-1)*Calc!$Z$1-N1183*2)*V1181),0))</f>
        <v>0</v>
      </c>
      <c r="W1182">
        <f>IF(ISNUMBER(C1182),C1182,W1181)</f>
        <v>1.42</v>
      </c>
      <c r="Y1182" s="1" t="e">
        <f>IF(AND(Q1182&gt;=Chart!$F$2,Q1182&lt;=Chart!$F$3),Q1182,#N/A)</f>
        <v>#N/A</v>
      </c>
      <c r="Z1182" t="e">
        <f>IF(AND(Q1182&gt;=Chart!$F$2,Q1182&lt;=Chart!$F$3),R1182,#N/A)</f>
        <v>#N/A</v>
      </c>
      <c r="AA1182" t="e">
        <f>IF(AND(Q1182&gt;=Chart!$F$2,Q1182&lt;=Chart!$F$3),S1182,#N/A)</f>
        <v>#N/A</v>
      </c>
      <c r="AB1182" t="e">
        <f>IF(AND(Q1182&gt;=Chart!$F$2,Q1182&lt;=Chart!$F$3),T1182,#N/A)</f>
        <v>#N/A</v>
      </c>
      <c r="AC1182" t="e">
        <f>IF(AND(Q1182&gt;=Chart!$F$2,Q1182&lt;=Chart!$F$3),U1182,#N/A)</f>
        <v>#N/A</v>
      </c>
      <c r="AD1182" t="e">
        <f>IF(AND(Q1182&gt;=Chart!$F$2,Q1182&lt;=Chart!$F$3),V1182,#N/A)</f>
        <v>#N/A</v>
      </c>
      <c r="AE1182" t="e">
        <f>IF(AND(Q1182&gt;=Chart!$F$2,Q1182&lt;=Chart!$F$3),I1182,#N/A)</f>
        <v>#N/A</v>
      </c>
      <c r="AF1182" t="e">
        <f>IF(AND(Q1182&gt;=Chart!$F$2,Q1182&lt;=Chart!$F$3),H1182/100,#N/A)</f>
        <v>#N/A</v>
      </c>
      <c r="AG1182" t="e">
        <f>IF(AND(Q1182&gt;=Chart!$F$2,Q1182&lt;=Chart!$F$3),W1182/100,#N/A)</f>
        <v>#N/A</v>
      </c>
    </row>
    <row r="1183" spans="1:33" x14ac:dyDescent="0.25">
      <c r="A1183">
        <v>1519137000</v>
      </c>
      <c r="B1183">
        <f>INDEX('Daily Data ADJ'!$1:$1048576,MATCH(Calc!$A1183,'Daily Data ADJ'!$A:$A,0),MATCH("SPY, CBOE BZX: Close",'Daily Data ADJ'!$1:$1,0))</f>
        <v>249.18033034000001</v>
      </c>
      <c r="C1183">
        <f>INDEX('Daily Data ADJ'!$1:$1048576,MATCH(Calc!$A1183,'Daily Data ADJ'!$A:$A,0),MATCH("EFFR, FRED: Close",'Daily Data ADJ'!$1:$1,0))</f>
        <v>1.42</v>
      </c>
      <c r="D1183" t="str">
        <f>INDEX('Daily Data ADJ'!$1:$1048576,MATCH(Calc!$A1183,'Daily Data ADJ'!$A:$A,1),MATCH("SOFR, FRED: Close",'Daily Data ADJ'!$1:$1,0))</f>
        <v>NaN</v>
      </c>
      <c r="E1183">
        <f>INDEX('Daily Data ADJ'!$1:$1048576,MATCH(Calc!$A1183,'Daily Data ADJ'!$A:$A,0),MATCH("UPRO, CBOE BZX: Close",'Daily Data ADJ'!$1:$1,0))</f>
        <v>23.521515860000001</v>
      </c>
      <c r="F1183">
        <f>INDEX('Daily Data ADJ'!$1:$1048576,MATCH(Calc!$A1183,'Daily Data ADJ'!$A:$A,0),MATCH("ES1!, CME_MINI: Close",'Daily Data ADJ'!$1:$1,0))</f>
        <v>2714</v>
      </c>
      <c r="G1183">
        <f>INDEX('Daily Data ADJ'!$1:$1048576,MATCH(Calc!$A1183,'Daily Data ADJ'!$A:$A,0),MATCH("ES2!, CME_MINI: Close",'Daily Data ADJ'!$1:$1,0))</f>
        <v>2718.25</v>
      </c>
      <c r="H1183">
        <f>INDEX('QUANDL MULTPL SP500_DIV_YIELD_M'!$A:$G,MATCH(Calc!$A1183,'QUANDL MULTPL SP500_DIV_YIELD_M'!$A:$A,1),MATCH('QUANDL MULTPL SP500_DIV_YIELD_M'!$E$1,'QUANDL MULTPL SP500_DIV_YIELD_M'!$A$1:$G$1,0))</f>
        <v>1.77</v>
      </c>
      <c r="I1183" s="5">
        <f t="shared" si="108"/>
        <v>2.3978545887571596E-2</v>
      </c>
      <c r="J1183" s="1">
        <f>A1183/24/60/60+DATE(1970,1,1)</f>
        <v>43151.604166666672</v>
      </c>
      <c r="K1183" s="3">
        <f t="shared" si="111"/>
        <v>4</v>
      </c>
      <c r="L1183" s="6">
        <f>(1+Chart!$F$4)^(1/(365/K1183))-1</f>
        <v>2.6639774888526091E-4</v>
      </c>
      <c r="M1183" s="6">
        <f t="shared" si="112"/>
        <v>1.5453385012587084E-4</v>
      </c>
      <c r="N1183" s="6">
        <f t="shared" si="113"/>
        <v>2.5971125464940847E-4</v>
      </c>
      <c r="O1183">
        <f>O1182*(B1183/B1182)</f>
        <v>249.1803303400016</v>
      </c>
      <c r="P1183">
        <f t="shared" si="109"/>
        <v>2018</v>
      </c>
      <c r="Q1183" s="1">
        <f t="shared" si="110"/>
        <v>43151.604166666672</v>
      </c>
      <c r="R1183">
        <f>IF(B1184="",R1182,IF(Q1183&gt;=Chart!$F$2,E1183,0))</f>
        <v>0</v>
      </c>
      <c r="S1183">
        <f>IF(B1184="",S1182,IFERROR(IF(AND(R1183&gt;0,R1182=0),R1183,(1+(B1184/B1183-1)*Calc!$Z$1)*S1182),0))</f>
        <v>0</v>
      </c>
      <c r="T1183">
        <f>IF(B1184="",T1182,IFERROR(IF(AND(R1183&gt;0,R1182=0),R1183,(1+(B1184/B1183-1)*Calc!$Z$1-L1184)*T1182),0))</f>
        <v>0</v>
      </c>
      <c r="U1183">
        <f>IF(B1184="",U1182,IFERROR(IF(AND(R1183&gt;0,R1182=0),R1183,(1+(B1184/B1183-1)*Calc!$Z$1-M1184*2)*U1182),0))</f>
        <v>0</v>
      </c>
      <c r="V1183">
        <f>IF(B1184="",V1182,IFERROR(IF(AND(R1183&gt;0,R1182=0),R1183,(1+(B1184/B1183-1)*Calc!$Z$1-N1184*2)*V1182),0))</f>
        <v>0</v>
      </c>
      <c r="W1183">
        <f>IF(ISNUMBER(C1183),C1183,W1182)</f>
        <v>1.42</v>
      </c>
      <c r="Y1183" s="1" t="e">
        <f>IF(AND(Q1183&gt;=Chart!$F$2,Q1183&lt;=Chart!$F$3),Q1183,#N/A)</f>
        <v>#N/A</v>
      </c>
      <c r="Z1183" t="e">
        <f>IF(AND(Q1183&gt;=Chart!$F$2,Q1183&lt;=Chart!$F$3),R1183,#N/A)</f>
        <v>#N/A</v>
      </c>
      <c r="AA1183" t="e">
        <f>IF(AND(Q1183&gt;=Chart!$F$2,Q1183&lt;=Chart!$F$3),S1183,#N/A)</f>
        <v>#N/A</v>
      </c>
      <c r="AB1183" t="e">
        <f>IF(AND(Q1183&gt;=Chart!$F$2,Q1183&lt;=Chart!$F$3),T1183,#N/A)</f>
        <v>#N/A</v>
      </c>
      <c r="AC1183" t="e">
        <f>IF(AND(Q1183&gt;=Chart!$F$2,Q1183&lt;=Chart!$F$3),U1183,#N/A)</f>
        <v>#N/A</v>
      </c>
      <c r="AD1183" t="e">
        <f>IF(AND(Q1183&gt;=Chart!$F$2,Q1183&lt;=Chart!$F$3),V1183,#N/A)</f>
        <v>#N/A</v>
      </c>
      <c r="AE1183" t="e">
        <f>IF(AND(Q1183&gt;=Chart!$F$2,Q1183&lt;=Chart!$F$3),I1183,#N/A)</f>
        <v>#N/A</v>
      </c>
      <c r="AF1183" t="e">
        <f>IF(AND(Q1183&gt;=Chart!$F$2,Q1183&lt;=Chart!$F$3),H1183/100,#N/A)</f>
        <v>#N/A</v>
      </c>
      <c r="AG1183" t="e">
        <f>IF(AND(Q1183&gt;=Chart!$F$2,Q1183&lt;=Chart!$F$3),W1183/100,#N/A)</f>
        <v>#N/A</v>
      </c>
    </row>
    <row r="1184" spans="1:33" x14ac:dyDescent="0.25">
      <c r="A1184">
        <v>1519223400</v>
      </c>
      <c r="B1184">
        <f>INDEX('Daily Data ADJ'!$1:$1048576,MATCH(Calc!$A1184,'Daily Data ADJ'!$A:$A,0),MATCH("SPY, CBOE BZX: Close",'Daily Data ADJ'!$1:$1,0))</f>
        <v>247.94085559999999</v>
      </c>
      <c r="C1184">
        <f>INDEX('Daily Data ADJ'!$1:$1048576,MATCH(Calc!$A1184,'Daily Data ADJ'!$A:$A,0),MATCH("EFFR, FRED: Close",'Daily Data ADJ'!$1:$1,0))</f>
        <v>1.42</v>
      </c>
      <c r="D1184" t="str">
        <f>INDEX('Daily Data ADJ'!$1:$1048576,MATCH(Calc!$A1184,'Daily Data ADJ'!$A:$A,1),MATCH("SOFR, FRED: Close",'Daily Data ADJ'!$1:$1,0))</f>
        <v>NaN</v>
      </c>
      <c r="E1184">
        <f>INDEX('Daily Data ADJ'!$1:$1048576,MATCH(Calc!$A1184,'Daily Data ADJ'!$A:$A,0),MATCH("UPRO, CBOE BZX: Close",'Daily Data ADJ'!$1:$1,0))</f>
        <v>23.145354730000001</v>
      </c>
      <c r="F1184">
        <f>INDEX('Daily Data ADJ'!$1:$1048576,MATCH(Calc!$A1184,'Daily Data ADJ'!$A:$A,0),MATCH("ES1!, CME_MINI: Close",'Daily Data ADJ'!$1:$1,0))</f>
        <v>2698.75</v>
      </c>
      <c r="G1184">
        <f>INDEX('Daily Data ADJ'!$1:$1048576,MATCH(Calc!$A1184,'Daily Data ADJ'!$A:$A,0),MATCH("ES2!, CME_MINI: Close",'Daily Data ADJ'!$1:$1,0))</f>
        <v>2703</v>
      </c>
      <c r="H1184">
        <f>INDEX('QUANDL MULTPL SP500_DIV_YIELD_M'!$A:$G,MATCH(Calc!$A1184,'QUANDL MULTPL SP500_DIV_YIELD_M'!$A:$A,1),MATCH('QUANDL MULTPL SP500_DIV_YIELD_M'!$E$1,'QUANDL MULTPL SP500_DIV_YIELD_M'!$A$1:$G$1,0))</f>
        <v>1.77</v>
      </c>
      <c r="I1184" s="5">
        <f t="shared" si="108"/>
        <v>2.4014108256414431E-2</v>
      </c>
      <c r="J1184" s="1">
        <f>A1184/24/60/60+DATE(1970,1,1)</f>
        <v>43152.604166666672</v>
      </c>
      <c r="K1184" s="3">
        <f t="shared" si="111"/>
        <v>1</v>
      </c>
      <c r="L1184" s="6">
        <f>(1+Chart!$F$4)^(1/(365/K1184))-1</f>
        <v>6.6592785027408397E-5</v>
      </c>
      <c r="M1184" s="6">
        <f t="shared" si="112"/>
        <v>3.8631223916674173E-5</v>
      </c>
      <c r="N1184" s="6">
        <f t="shared" si="113"/>
        <v>6.5016645316662292E-5</v>
      </c>
      <c r="O1184">
        <f>O1183*(B1184/B1183)</f>
        <v>247.94085560000158</v>
      </c>
      <c r="P1184">
        <f t="shared" si="109"/>
        <v>2018</v>
      </c>
      <c r="Q1184" s="1">
        <f t="shared" si="110"/>
        <v>43152.604166666672</v>
      </c>
      <c r="R1184">
        <f>IF(B1185="",R1183,IF(Q1184&gt;=Chart!$F$2,E1184,0))</f>
        <v>0</v>
      </c>
      <c r="S1184">
        <f>IF(B1185="",S1183,IFERROR(IF(AND(R1184&gt;0,R1183=0),R1184,(1+(B1185/B1184-1)*Calc!$Z$1)*S1183),0))</f>
        <v>0</v>
      </c>
      <c r="T1184">
        <f>IF(B1185="",T1183,IFERROR(IF(AND(R1184&gt;0,R1183=0),R1184,(1+(B1185/B1184-1)*Calc!$Z$1-L1185)*T1183),0))</f>
        <v>0</v>
      </c>
      <c r="U1184">
        <f>IF(B1185="",U1183,IFERROR(IF(AND(R1184&gt;0,R1183=0),R1184,(1+(B1185/B1184-1)*Calc!$Z$1-M1185*2)*U1183),0))</f>
        <v>0</v>
      </c>
      <c r="V1184">
        <f>IF(B1185="",V1183,IFERROR(IF(AND(R1184&gt;0,R1183=0),R1184,(1+(B1185/B1184-1)*Calc!$Z$1-N1185*2)*V1183),0))</f>
        <v>0</v>
      </c>
      <c r="W1184">
        <f>IF(ISNUMBER(C1184),C1184,W1183)</f>
        <v>1.42</v>
      </c>
      <c r="Y1184" s="1" t="e">
        <f>IF(AND(Q1184&gt;=Chart!$F$2,Q1184&lt;=Chart!$F$3),Q1184,#N/A)</f>
        <v>#N/A</v>
      </c>
      <c r="Z1184" t="e">
        <f>IF(AND(Q1184&gt;=Chart!$F$2,Q1184&lt;=Chart!$F$3),R1184,#N/A)</f>
        <v>#N/A</v>
      </c>
      <c r="AA1184" t="e">
        <f>IF(AND(Q1184&gt;=Chart!$F$2,Q1184&lt;=Chart!$F$3),S1184,#N/A)</f>
        <v>#N/A</v>
      </c>
      <c r="AB1184" t="e">
        <f>IF(AND(Q1184&gt;=Chart!$F$2,Q1184&lt;=Chart!$F$3),T1184,#N/A)</f>
        <v>#N/A</v>
      </c>
      <c r="AC1184" t="e">
        <f>IF(AND(Q1184&gt;=Chart!$F$2,Q1184&lt;=Chart!$F$3),U1184,#N/A)</f>
        <v>#N/A</v>
      </c>
      <c r="AD1184" t="e">
        <f>IF(AND(Q1184&gt;=Chart!$F$2,Q1184&lt;=Chart!$F$3),V1184,#N/A)</f>
        <v>#N/A</v>
      </c>
      <c r="AE1184" t="e">
        <f>IF(AND(Q1184&gt;=Chart!$F$2,Q1184&lt;=Chart!$F$3),I1184,#N/A)</f>
        <v>#N/A</v>
      </c>
      <c r="AF1184" t="e">
        <f>IF(AND(Q1184&gt;=Chart!$F$2,Q1184&lt;=Chart!$F$3),H1184/100,#N/A)</f>
        <v>#N/A</v>
      </c>
      <c r="AG1184" t="e">
        <f>IF(AND(Q1184&gt;=Chart!$F$2,Q1184&lt;=Chart!$F$3),W1184/100,#N/A)</f>
        <v>#N/A</v>
      </c>
    </row>
    <row r="1185" spans="1:33" x14ac:dyDescent="0.25">
      <c r="A1185">
        <v>1519309800</v>
      </c>
      <c r="B1185">
        <f>INDEX('Daily Data ADJ'!$1:$1048576,MATCH(Calc!$A1185,'Daily Data ADJ'!$A:$A,0),MATCH("SPY, CBOE BZX: Close",'Daily Data ADJ'!$1:$1,0))</f>
        <v>248.26220090000001</v>
      </c>
      <c r="C1185">
        <f>INDEX('Daily Data ADJ'!$1:$1048576,MATCH(Calc!$A1185,'Daily Data ADJ'!$A:$A,0),MATCH("EFFR, FRED: Close",'Daily Data ADJ'!$1:$1,0))</f>
        <v>1.42</v>
      </c>
      <c r="D1185" t="str">
        <f>INDEX('Daily Data ADJ'!$1:$1048576,MATCH(Calc!$A1185,'Daily Data ADJ'!$A:$A,1),MATCH("SOFR, FRED: Close",'Daily Data ADJ'!$1:$1,0))</f>
        <v>NaN</v>
      </c>
      <c r="E1185">
        <f>INDEX('Daily Data ADJ'!$1:$1048576,MATCH(Calc!$A1185,'Daily Data ADJ'!$A:$A,0),MATCH("UPRO, CBOE BZX: Close",'Daily Data ADJ'!$1:$1,0))</f>
        <v>23.24021316</v>
      </c>
      <c r="F1185">
        <f>INDEX('Daily Data ADJ'!$1:$1048576,MATCH(Calc!$A1185,'Daily Data ADJ'!$A:$A,0),MATCH("ES1!, CME_MINI: Close",'Daily Data ADJ'!$1:$1,0))</f>
        <v>2711.5</v>
      </c>
      <c r="G1185">
        <f>INDEX('Daily Data ADJ'!$1:$1048576,MATCH(Calc!$A1185,'Daily Data ADJ'!$A:$A,0),MATCH("ES2!, CME_MINI: Close",'Daily Data ADJ'!$1:$1,0))</f>
        <v>2715.75</v>
      </c>
      <c r="H1185">
        <f>INDEX('QUANDL MULTPL SP500_DIV_YIELD_M'!$A:$G,MATCH(Calc!$A1185,'QUANDL MULTPL SP500_DIV_YIELD_M'!$A:$A,1),MATCH('QUANDL MULTPL SP500_DIV_YIELD_M'!$E$1,'QUANDL MULTPL SP500_DIV_YIELD_M'!$A$1:$G$1,0))</f>
        <v>1.77</v>
      </c>
      <c r="I1185" s="5">
        <f t="shared" si="108"/>
        <v>2.3984348306446086E-2</v>
      </c>
      <c r="J1185" s="1">
        <f>A1185/24/60/60+DATE(1970,1,1)</f>
        <v>43153.604166666672</v>
      </c>
      <c r="K1185" s="3">
        <f t="shared" si="111"/>
        <v>1</v>
      </c>
      <c r="L1185" s="6">
        <f>(1+Chart!$F$4)^(1/(365/K1185))-1</f>
        <v>6.6592785027408397E-5</v>
      </c>
      <c r="M1185" s="6">
        <f t="shared" si="112"/>
        <v>3.8631223916674173E-5</v>
      </c>
      <c r="N1185" s="6">
        <f t="shared" si="113"/>
        <v>6.4937016929222935E-5</v>
      </c>
      <c r="O1185">
        <f>O1184*(B1185/B1184)</f>
        <v>248.26220090000157</v>
      </c>
      <c r="P1185">
        <f t="shared" si="109"/>
        <v>2018</v>
      </c>
      <c r="Q1185" s="1">
        <f t="shared" si="110"/>
        <v>43153.604166666672</v>
      </c>
      <c r="R1185">
        <f>IF(B1186="",R1184,IF(Q1185&gt;=Chart!$F$2,E1185,0))</f>
        <v>0</v>
      </c>
      <c r="S1185">
        <f>IF(B1186="",S1184,IFERROR(IF(AND(R1185&gt;0,R1184=0),R1185,(1+(B1186/B1185-1)*Calc!$Z$1)*S1184),0))</f>
        <v>0</v>
      </c>
      <c r="T1185">
        <f>IF(B1186="",T1184,IFERROR(IF(AND(R1185&gt;0,R1184=0),R1185,(1+(B1186/B1185-1)*Calc!$Z$1-L1186)*T1184),0))</f>
        <v>0</v>
      </c>
      <c r="U1185">
        <f>IF(B1186="",U1184,IFERROR(IF(AND(R1185&gt;0,R1184=0),R1185,(1+(B1186/B1185-1)*Calc!$Z$1-M1186*2)*U1184),0))</f>
        <v>0</v>
      </c>
      <c r="V1185">
        <f>IF(B1186="",V1184,IFERROR(IF(AND(R1185&gt;0,R1184=0),R1185,(1+(B1186/B1185-1)*Calc!$Z$1-N1186*2)*V1184),0))</f>
        <v>0</v>
      </c>
      <c r="W1185">
        <f>IF(ISNUMBER(C1185),C1185,W1184)</f>
        <v>1.42</v>
      </c>
      <c r="Y1185" s="1" t="e">
        <f>IF(AND(Q1185&gt;=Chart!$F$2,Q1185&lt;=Chart!$F$3),Q1185,#N/A)</f>
        <v>#N/A</v>
      </c>
      <c r="Z1185" t="e">
        <f>IF(AND(Q1185&gt;=Chart!$F$2,Q1185&lt;=Chart!$F$3),R1185,#N/A)</f>
        <v>#N/A</v>
      </c>
      <c r="AA1185" t="e">
        <f>IF(AND(Q1185&gt;=Chart!$F$2,Q1185&lt;=Chart!$F$3),S1185,#N/A)</f>
        <v>#N/A</v>
      </c>
      <c r="AB1185" t="e">
        <f>IF(AND(Q1185&gt;=Chart!$F$2,Q1185&lt;=Chart!$F$3),T1185,#N/A)</f>
        <v>#N/A</v>
      </c>
      <c r="AC1185" t="e">
        <f>IF(AND(Q1185&gt;=Chart!$F$2,Q1185&lt;=Chart!$F$3),U1185,#N/A)</f>
        <v>#N/A</v>
      </c>
      <c r="AD1185" t="e">
        <f>IF(AND(Q1185&gt;=Chart!$F$2,Q1185&lt;=Chart!$F$3),V1185,#N/A)</f>
        <v>#N/A</v>
      </c>
      <c r="AE1185" t="e">
        <f>IF(AND(Q1185&gt;=Chart!$F$2,Q1185&lt;=Chart!$F$3),I1185,#N/A)</f>
        <v>#N/A</v>
      </c>
      <c r="AF1185" t="e">
        <f>IF(AND(Q1185&gt;=Chart!$F$2,Q1185&lt;=Chart!$F$3),H1185/100,#N/A)</f>
        <v>#N/A</v>
      </c>
      <c r="AG1185" t="e">
        <f>IF(AND(Q1185&gt;=Chart!$F$2,Q1185&lt;=Chart!$F$3),W1185/100,#N/A)</f>
        <v>#N/A</v>
      </c>
    </row>
    <row r="1186" spans="1:33" x14ac:dyDescent="0.25">
      <c r="A1186">
        <v>1519396200</v>
      </c>
      <c r="B1186">
        <f>INDEX('Daily Data ADJ'!$1:$1048576,MATCH(Calc!$A1186,'Daily Data ADJ'!$A:$A,0),MATCH("SPY, CBOE BZX: Close",'Daily Data ADJ'!$1:$1,0))</f>
        <v>252.21933878999999</v>
      </c>
      <c r="C1186">
        <f>INDEX('Daily Data ADJ'!$1:$1048576,MATCH(Calc!$A1186,'Daily Data ADJ'!$A:$A,0),MATCH("EFFR, FRED: Close",'Daily Data ADJ'!$1:$1,0))</f>
        <v>1.42</v>
      </c>
      <c r="D1186" t="str">
        <f>INDEX('Daily Data ADJ'!$1:$1048576,MATCH(Calc!$A1186,'Daily Data ADJ'!$A:$A,1),MATCH("SOFR, FRED: Close",'Daily Data ADJ'!$1:$1,0))</f>
        <v>NaN</v>
      </c>
      <c r="E1186">
        <f>INDEX('Daily Data ADJ'!$1:$1048576,MATCH(Calc!$A1186,'Daily Data ADJ'!$A:$A,0),MATCH("UPRO, CBOE BZX: Close",'Daily Data ADJ'!$1:$1,0))</f>
        <v>24.347434920000001</v>
      </c>
      <c r="F1186">
        <f>INDEX('Daily Data ADJ'!$1:$1048576,MATCH(Calc!$A1186,'Daily Data ADJ'!$A:$A,0),MATCH("ES1!, CME_MINI: Close",'Daily Data ADJ'!$1:$1,0))</f>
        <v>2748.75</v>
      </c>
      <c r="G1186">
        <f>INDEX('Daily Data ADJ'!$1:$1048576,MATCH(Calc!$A1186,'Daily Data ADJ'!$A:$A,0),MATCH("ES2!, CME_MINI: Close",'Daily Data ADJ'!$1:$1,0))</f>
        <v>2753.25</v>
      </c>
      <c r="H1186">
        <f>INDEX('QUANDL MULTPL SP500_DIV_YIELD_M'!$A:$G,MATCH(Calc!$A1186,'QUANDL MULTPL SP500_DIV_YIELD_M'!$A:$A,1),MATCH('QUANDL MULTPL SP500_DIV_YIELD_M'!$E$1,'QUANDL MULTPL SP500_DIV_YIELD_M'!$A$1:$G$1,0))</f>
        <v>1.77</v>
      </c>
      <c r="I1186" s="5">
        <f t="shared" si="108"/>
        <v>2.4264529394051278E-2</v>
      </c>
      <c r="J1186" s="1">
        <f>A1186/24/60/60+DATE(1970,1,1)</f>
        <v>43154.604166666672</v>
      </c>
      <c r="K1186" s="3">
        <f t="shared" si="111"/>
        <v>1</v>
      </c>
      <c r="L1186" s="6">
        <f>(1+Chart!$F$4)^(1/(365/K1186))-1</f>
        <v>6.6592785027408397E-5</v>
      </c>
      <c r="M1186" s="6">
        <f t="shared" si="112"/>
        <v>3.8631223916674173E-5</v>
      </c>
      <c r="N1186" s="6">
        <f t="shared" si="113"/>
        <v>6.5686603139880617E-5</v>
      </c>
      <c r="O1186">
        <f>O1185*(B1186/B1185)</f>
        <v>252.21933879000159</v>
      </c>
      <c r="P1186">
        <f t="shared" si="109"/>
        <v>2018</v>
      </c>
      <c r="Q1186" s="1">
        <f t="shared" si="110"/>
        <v>43154.604166666672</v>
      </c>
      <c r="R1186">
        <f>IF(B1187="",R1185,IF(Q1186&gt;=Chart!$F$2,E1186,0))</f>
        <v>0</v>
      </c>
      <c r="S1186">
        <f>IF(B1187="",S1185,IFERROR(IF(AND(R1186&gt;0,R1185=0),R1186,(1+(B1187/B1186-1)*Calc!$Z$1)*S1185),0))</f>
        <v>0</v>
      </c>
      <c r="T1186">
        <f>IF(B1187="",T1185,IFERROR(IF(AND(R1186&gt;0,R1185=0),R1186,(1+(B1187/B1186-1)*Calc!$Z$1-L1187)*T1185),0))</f>
        <v>0</v>
      </c>
      <c r="U1186">
        <f>IF(B1187="",U1185,IFERROR(IF(AND(R1186&gt;0,R1185=0),R1186,(1+(B1187/B1186-1)*Calc!$Z$1-M1187*2)*U1185),0))</f>
        <v>0</v>
      </c>
      <c r="V1186">
        <f>IF(B1187="",V1185,IFERROR(IF(AND(R1186&gt;0,R1185=0),R1186,(1+(B1187/B1186-1)*Calc!$Z$1-N1187*2)*V1185),0))</f>
        <v>0</v>
      </c>
      <c r="W1186">
        <f>IF(ISNUMBER(C1186),C1186,W1185)</f>
        <v>1.42</v>
      </c>
      <c r="Y1186" s="1" t="e">
        <f>IF(AND(Q1186&gt;=Chart!$F$2,Q1186&lt;=Chart!$F$3),Q1186,#N/A)</f>
        <v>#N/A</v>
      </c>
      <c r="Z1186" t="e">
        <f>IF(AND(Q1186&gt;=Chart!$F$2,Q1186&lt;=Chart!$F$3),R1186,#N/A)</f>
        <v>#N/A</v>
      </c>
      <c r="AA1186" t="e">
        <f>IF(AND(Q1186&gt;=Chart!$F$2,Q1186&lt;=Chart!$F$3),S1186,#N/A)</f>
        <v>#N/A</v>
      </c>
      <c r="AB1186" t="e">
        <f>IF(AND(Q1186&gt;=Chart!$F$2,Q1186&lt;=Chart!$F$3),T1186,#N/A)</f>
        <v>#N/A</v>
      </c>
      <c r="AC1186" t="e">
        <f>IF(AND(Q1186&gt;=Chart!$F$2,Q1186&lt;=Chart!$F$3),U1186,#N/A)</f>
        <v>#N/A</v>
      </c>
      <c r="AD1186" t="e">
        <f>IF(AND(Q1186&gt;=Chart!$F$2,Q1186&lt;=Chart!$F$3),V1186,#N/A)</f>
        <v>#N/A</v>
      </c>
      <c r="AE1186" t="e">
        <f>IF(AND(Q1186&gt;=Chart!$F$2,Q1186&lt;=Chart!$F$3),I1186,#N/A)</f>
        <v>#N/A</v>
      </c>
      <c r="AF1186" t="e">
        <f>IF(AND(Q1186&gt;=Chart!$F$2,Q1186&lt;=Chart!$F$3),H1186/100,#N/A)</f>
        <v>#N/A</v>
      </c>
      <c r="AG1186" t="e">
        <f>IF(AND(Q1186&gt;=Chart!$F$2,Q1186&lt;=Chart!$F$3),W1186/100,#N/A)</f>
        <v>#N/A</v>
      </c>
    </row>
    <row r="1187" spans="1:33" x14ac:dyDescent="0.25">
      <c r="A1187">
        <v>1519655400</v>
      </c>
      <c r="B1187">
        <f>INDEX('Daily Data ADJ'!$1:$1048576,MATCH(Calc!$A1187,'Daily Data ADJ'!$A:$A,0),MATCH("SPY, CBOE BZX: Close",'Daily Data ADJ'!$1:$1,0))</f>
        <v>255.14817171000001</v>
      </c>
      <c r="C1187">
        <f>INDEX('Daily Data ADJ'!$1:$1048576,MATCH(Calc!$A1187,'Daily Data ADJ'!$A:$A,0),MATCH("EFFR, FRED: Close",'Daily Data ADJ'!$1:$1,0))</f>
        <v>1.42</v>
      </c>
      <c r="D1187" t="str">
        <f>INDEX('Daily Data ADJ'!$1:$1048576,MATCH(Calc!$A1187,'Daily Data ADJ'!$A:$A,1),MATCH("SOFR, FRED: Close",'Daily Data ADJ'!$1:$1,0))</f>
        <v>NaN</v>
      </c>
      <c r="E1187">
        <f>INDEX('Daily Data ADJ'!$1:$1048576,MATCH(Calc!$A1187,'Daily Data ADJ'!$A:$A,0),MATCH("UPRO, CBOE BZX: Close",'Daily Data ADJ'!$1:$1,0))</f>
        <v>25.1929798</v>
      </c>
      <c r="F1187">
        <f>INDEX('Daily Data ADJ'!$1:$1048576,MATCH(Calc!$A1187,'Daily Data ADJ'!$A:$A,0),MATCH("ES1!, CME_MINI: Close",'Daily Data ADJ'!$1:$1,0))</f>
        <v>2784.5</v>
      </c>
      <c r="G1187">
        <f>INDEX('Daily Data ADJ'!$1:$1048576,MATCH(Calc!$A1187,'Daily Data ADJ'!$A:$A,0),MATCH("ES2!, CME_MINI: Close",'Daily Data ADJ'!$1:$1,0))</f>
        <v>2789.5</v>
      </c>
      <c r="H1187">
        <f>INDEX('QUANDL MULTPL SP500_DIV_YIELD_M'!$A:$G,MATCH(Calc!$A1187,'QUANDL MULTPL SP500_DIV_YIELD_M'!$A:$A,1),MATCH('QUANDL MULTPL SP500_DIV_YIELD_M'!$E$1,'QUANDL MULTPL SP500_DIV_YIELD_M'!$A$1:$G$1,0))</f>
        <v>1.77</v>
      </c>
      <c r="I1187" s="5">
        <f t="shared" si="108"/>
        <v>2.4901987484982686E-2</v>
      </c>
      <c r="J1187" s="1">
        <f>A1187/24/60/60+DATE(1970,1,1)</f>
        <v>43157.604166666672</v>
      </c>
      <c r="K1187" s="3">
        <f t="shared" si="111"/>
        <v>3</v>
      </c>
      <c r="L1187" s="6">
        <f>(1+Chart!$F$4)^(1/(365/K1187))-1</f>
        <v>1.9979165917494157E-4</v>
      </c>
      <c r="M1187" s="6">
        <f t="shared" si="112"/>
        <v>1.1589814892176697E-4</v>
      </c>
      <c r="N1187" s="6">
        <f t="shared" si="113"/>
        <v>2.021874457769357E-4</v>
      </c>
      <c r="O1187">
        <f>O1186*(B1187/B1186)</f>
        <v>255.14817171000161</v>
      </c>
      <c r="P1187">
        <f t="shared" si="109"/>
        <v>2018</v>
      </c>
      <c r="Q1187" s="1">
        <f t="shared" si="110"/>
        <v>43157.604166666672</v>
      </c>
      <c r="R1187">
        <f>IF(B1188="",R1186,IF(Q1187&gt;=Chart!$F$2,E1187,0))</f>
        <v>0</v>
      </c>
      <c r="S1187">
        <f>IF(B1188="",S1186,IFERROR(IF(AND(R1187&gt;0,R1186=0),R1187,(1+(B1188/B1187-1)*Calc!$Z$1)*S1186),0))</f>
        <v>0</v>
      </c>
      <c r="T1187">
        <f>IF(B1188="",T1186,IFERROR(IF(AND(R1187&gt;0,R1186=0),R1187,(1+(B1188/B1187-1)*Calc!$Z$1-L1188)*T1186),0))</f>
        <v>0</v>
      </c>
      <c r="U1187">
        <f>IF(B1188="",U1186,IFERROR(IF(AND(R1187&gt;0,R1186=0),R1187,(1+(B1188/B1187-1)*Calc!$Z$1-M1188*2)*U1186),0))</f>
        <v>0</v>
      </c>
      <c r="V1187">
        <f>IF(B1188="",V1186,IFERROR(IF(AND(R1187&gt;0,R1186=0),R1187,(1+(B1188/B1187-1)*Calc!$Z$1-N1188*2)*V1186),0))</f>
        <v>0</v>
      </c>
      <c r="W1187">
        <f>IF(ISNUMBER(C1187),C1187,W1186)</f>
        <v>1.42</v>
      </c>
      <c r="Y1187" s="1" t="e">
        <f>IF(AND(Q1187&gt;=Chart!$F$2,Q1187&lt;=Chart!$F$3),Q1187,#N/A)</f>
        <v>#N/A</v>
      </c>
      <c r="Z1187" t="e">
        <f>IF(AND(Q1187&gt;=Chart!$F$2,Q1187&lt;=Chart!$F$3),R1187,#N/A)</f>
        <v>#N/A</v>
      </c>
      <c r="AA1187" t="e">
        <f>IF(AND(Q1187&gt;=Chart!$F$2,Q1187&lt;=Chart!$F$3),S1187,#N/A)</f>
        <v>#N/A</v>
      </c>
      <c r="AB1187" t="e">
        <f>IF(AND(Q1187&gt;=Chart!$F$2,Q1187&lt;=Chart!$F$3),T1187,#N/A)</f>
        <v>#N/A</v>
      </c>
      <c r="AC1187" t="e">
        <f>IF(AND(Q1187&gt;=Chart!$F$2,Q1187&lt;=Chart!$F$3),U1187,#N/A)</f>
        <v>#N/A</v>
      </c>
      <c r="AD1187" t="e">
        <f>IF(AND(Q1187&gt;=Chart!$F$2,Q1187&lt;=Chart!$F$3),V1187,#N/A)</f>
        <v>#N/A</v>
      </c>
      <c r="AE1187" t="e">
        <f>IF(AND(Q1187&gt;=Chart!$F$2,Q1187&lt;=Chart!$F$3),I1187,#N/A)</f>
        <v>#N/A</v>
      </c>
      <c r="AF1187" t="e">
        <f>IF(AND(Q1187&gt;=Chart!$F$2,Q1187&lt;=Chart!$F$3),H1187/100,#N/A)</f>
        <v>#N/A</v>
      </c>
      <c r="AG1187" t="e">
        <f>IF(AND(Q1187&gt;=Chart!$F$2,Q1187&lt;=Chart!$F$3),W1187/100,#N/A)</f>
        <v>#N/A</v>
      </c>
    </row>
    <row r="1188" spans="1:33" x14ac:dyDescent="0.25">
      <c r="A1188">
        <v>1519741800</v>
      </c>
      <c r="B1188">
        <f>INDEX('Daily Data ADJ'!$1:$1048576,MATCH(Calc!$A1188,'Daily Data ADJ'!$A:$A,0),MATCH("SPY, CBOE BZX: Close",'Daily Data ADJ'!$1:$1,0))</f>
        <v>251.96226254999999</v>
      </c>
      <c r="C1188">
        <f>INDEX('Daily Data ADJ'!$1:$1048576,MATCH(Calc!$A1188,'Daily Data ADJ'!$A:$A,0),MATCH("EFFR, FRED: Close",'Daily Data ADJ'!$1:$1,0))</f>
        <v>1.42</v>
      </c>
      <c r="D1188" t="str">
        <f>INDEX('Daily Data ADJ'!$1:$1048576,MATCH(Calc!$A1188,'Daily Data ADJ'!$A:$A,1),MATCH("SOFR, FRED: Close",'Daily Data ADJ'!$1:$1,0))</f>
        <v>NaN</v>
      </c>
      <c r="E1188">
        <f>INDEX('Daily Data ADJ'!$1:$1048576,MATCH(Calc!$A1188,'Daily Data ADJ'!$A:$A,0),MATCH("UPRO, CBOE BZX: Close",'Daily Data ADJ'!$1:$1,0))</f>
        <v>24.21986712</v>
      </c>
      <c r="F1188">
        <f>INDEX('Daily Data ADJ'!$1:$1048576,MATCH(Calc!$A1188,'Daily Data ADJ'!$A:$A,0),MATCH("ES1!, CME_MINI: Close",'Daily Data ADJ'!$1:$1,0))</f>
        <v>2747.5</v>
      </c>
      <c r="G1188">
        <f>INDEX('Daily Data ADJ'!$1:$1048576,MATCH(Calc!$A1188,'Daily Data ADJ'!$A:$A,0),MATCH("ES2!, CME_MINI: Close",'Daily Data ADJ'!$1:$1,0))</f>
        <v>2752.75</v>
      </c>
      <c r="H1188">
        <f>INDEX('QUANDL MULTPL SP500_DIV_YIELD_M'!$A:$G,MATCH(Calc!$A1188,'QUANDL MULTPL SP500_DIV_YIELD_M'!$A:$A,1),MATCH('QUANDL MULTPL SP500_DIV_YIELD_M'!$E$1,'QUANDL MULTPL SP500_DIV_YIELD_M'!$A$1:$G$1,0))</f>
        <v>1.77</v>
      </c>
      <c r="I1188" s="5">
        <f t="shared" si="108"/>
        <v>2.5365247605449066E-2</v>
      </c>
      <c r="J1188" s="1">
        <f>A1188/24/60/60+DATE(1970,1,1)</f>
        <v>43158.604166666672</v>
      </c>
      <c r="K1188" s="3">
        <f t="shared" si="111"/>
        <v>1</v>
      </c>
      <c r="L1188" s="6">
        <f>(1+Chart!$F$4)^(1/(365/K1188))-1</f>
        <v>6.6592785027408397E-5</v>
      </c>
      <c r="M1188" s="6">
        <f t="shared" si="112"/>
        <v>3.8631223916674173E-5</v>
      </c>
      <c r="N1188" s="6">
        <f t="shared" si="113"/>
        <v>6.8629445971968295E-5</v>
      </c>
      <c r="O1188">
        <f>O1187*(B1188/B1187)</f>
        <v>251.96226255000155</v>
      </c>
      <c r="P1188">
        <f t="shared" si="109"/>
        <v>2018</v>
      </c>
      <c r="Q1188" s="1">
        <f t="shared" si="110"/>
        <v>43158.604166666672</v>
      </c>
      <c r="R1188">
        <f>IF(B1189="",R1187,IF(Q1188&gt;=Chart!$F$2,E1188,0))</f>
        <v>0</v>
      </c>
      <c r="S1188">
        <f>IF(B1189="",S1187,IFERROR(IF(AND(R1188&gt;0,R1187=0),R1188,(1+(B1189/B1188-1)*Calc!$Z$1)*S1187),0))</f>
        <v>0</v>
      </c>
      <c r="T1188">
        <f>IF(B1189="",T1187,IFERROR(IF(AND(R1188&gt;0,R1187=0),R1188,(1+(B1189/B1188-1)*Calc!$Z$1-L1189)*T1187),0))</f>
        <v>0</v>
      </c>
      <c r="U1188">
        <f>IF(B1189="",U1187,IFERROR(IF(AND(R1188&gt;0,R1187=0),R1188,(1+(B1189/B1188-1)*Calc!$Z$1-M1189*2)*U1187),0))</f>
        <v>0</v>
      </c>
      <c r="V1188">
        <f>IF(B1189="",V1187,IFERROR(IF(AND(R1188&gt;0,R1187=0),R1188,(1+(B1189/B1188-1)*Calc!$Z$1-N1189*2)*V1187),0))</f>
        <v>0</v>
      </c>
      <c r="W1188">
        <f>IF(ISNUMBER(C1188),C1188,W1187)</f>
        <v>1.42</v>
      </c>
      <c r="Y1188" s="1" t="e">
        <f>IF(AND(Q1188&gt;=Chart!$F$2,Q1188&lt;=Chart!$F$3),Q1188,#N/A)</f>
        <v>#N/A</v>
      </c>
      <c r="Z1188" t="e">
        <f>IF(AND(Q1188&gt;=Chart!$F$2,Q1188&lt;=Chart!$F$3),R1188,#N/A)</f>
        <v>#N/A</v>
      </c>
      <c r="AA1188" t="e">
        <f>IF(AND(Q1188&gt;=Chart!$F$2,Q1188&lt;=Chart!$F$3),S1188,#N/A)</f>
        <v>#N/A</v>
      </c>
      <c r="AB1188" t="e">
        <f>IF(AND(Q1188&gt;=Chart!$F$2,Q1188&lt;=Chart!$F$3),T1188,#N/A)</f>
        <v>#N/A</v>
      </c>
      <c r="AC1188" t="e">
        <f>IF(AND(Q1188&gt;=Chart!$F$2,Q1188&lt;=Chart!$F$3),U1188,#N/A)</f>
        <v>#N/A</v>
      </c>
      <c r="AD1188" t="e">
        <f>IF(AND(Q1188&gt;=Chart!$F$2,Q1188&lt;=Chart!$F$3),V1188,#N/A)</f>
        <v>#N/A</v>
      </c>
      <c r="AE1188" t="e">
        <f>IF(AND(Q1188&gt;=Chart!$F$2,Q1188&lt;=Chart!$F$3),I1188,#N/A)</f>
        <v>#N/A</v>
      </c>
      <c r="AF1188" t="e">
        <f>IF(AND(Q1188&gt;=Chart!$F$2,Q1188&lt;=Chart!$F$3),H1188/100,#N/A)</f>
        <v>#N/A</v>
      </c>
      <c r="AG1188" t="e">
        <f>IF(AND(Q1188&gt;=Chart!$F$2,Q1188&lt;=Chart!$F$3),W1188/100,#N/A)</f>
        <v>#N/A</v>
      </c>
    </row>
    <row r="1189" spans="1:33" x14ac:dyDescent="0.25">
      <c r="A1189">
        <v>1519828200</v>
      </c>
      <c r="B1189">
        <f>INDEX('Daily Data ADJ'!$1:$1048576,MATCH(Calc!$A1189,'Daily Data ADJ'!$A:$A,0),MATCH("SPY, CBOE BZX: Close",'Daily Data ADJ'!$1:$1,0))</f>
        <v>249.40986269999999</v>
      </c>
      <c r="C1189">
        <f>INDEX('Daily Data ADJ'!$1:$1048576,MATCH(Calc!$A1189,'Daily Data ADJ'!$A:$A,0),MATCH("EFFR, FRED: Close",'Daily Data ADJ'!$1:$1,0))</f>
        <v>1.35</v>
      </c>
      <c r="D1189" t="str">
        <f>INDEX('Daily Data ADJ'!$1:$1048576,MATCH(Calc!$A1189,'Daily Data ADJ'!$A:$A,1),MATCH("SOFR, FRED: Close",'Daily Data ADJ'!$1:$1,0))</f>
        <v>NaN</v>
      </c>
      <c r="E1189">
        <f>INDEX('Daily Data ADJ'!$1:$1048576,MATCH(Calc!$A1189,'Daily Data ADJ'!$A:$A,0),MATCH("UPRO, CBOE BZX: Close",'Daily Data ADJ'!$1:$1,0))</f>
        <v>23.429929049999998</v>
      </c>
      <c r="F1189">
        <f>INDEX('Daily Data ADJ'!$1:$1048576,MATCH(Calc!$A1189,'Daily Data ADJ'!$A:$A,0),MATCH("ES1!, CME_MINI: Close",'Daily Data ADJ'!$1:$1,0))</f>
        <v>2714.5</v>
      </c>
      <c r="G1189">
        <f>INDEX('Daily Data ADJ'!$1:$1048576,MATCH(Calc!$A1189,'Daily Data ADJ'!$A:$A,0),MATCH("ES2!, CME_MINI: Close",'Daily Data ADJ'!$1:$1,0))</f>
        <v>2719.5</v>
      </c>
      <c r="H1189">
        <f>INDEX('QUANDL MULTPL SP500_DIV_YIELD_M'!$A:$G,MATCH(Calc!$A1189,'QUANDL MULTPL SP500_DIV_YIELD_M'!$A:$A,1),MATCH('QUANDL MULTPL SP500_DIV_YIELD_M'!$E$1,'QUANDL MULTPL SP500_DIV_YIELD_M'!$A$1:$G$1,0))</f>
        <v>1.84</v>
      </c>
      <c r="I1189" s="5">
        <f t="shared" si="108"/>
        <v>2.5788221286766638E-2</v>
      </c>
      <c r="J1189" s="1">
        <f>A1189/24/60/60+DATE(1970,1,1)</f>
        <v>43159.604166666672</v>
      </c>
      <c r="K1189" s="3">
        <f t="shared" si="111"/>
        <v>1</v>
      </c>
      <c r="L1189" s="6">
        <f>(1+Chart!$F$4)^(1/(365/K1189))-1</f>
        <v>6.6592785027408397E-5</v>
      </c>
      <c r="M1189" s="6">
        <f t="shared" si="112"/>
        <v>3.6739543126884655E-5</v>
      </c>
      <c r="N1189" s="6">
        <f t="shared" si="113"/>
        <v>6.9759456205131798E-5</v>
      </c>
      <c r="O1189">
        <f>O1188*(B1189/B1188)</f>
        <v>249.40986270000155</v>
      </c>
      <c r="P1189">
        <f t="shared" si="109"/>
        <v>2018</v>
      </c>
      <c r="Q1189" s="1">
        <f t="shared" si="110"/>
        <v>43159.604166666672</v>
      </c>
      <c r="R1189">
        <f>IF(B1190="",R1188,IF(Q1189&gt;=Chart!$F$2,E1189,0))</f>
        <v>0</v>
      </c>
      <c r="S1189">
        <f>IF(B1190="",S1188,IFERROR(IF(AND(R1189&gt;0,R1188=0),R1189,(1+(B1190/B1189-1)*Calc!$Z$1)*S1188),0))</f>
        <v>0</v>
      </c>
      <c r="T1189">
        <f>IF(B1190="",T1188,IFERROR(IF(AND(R1189&gt;0,R1188=0),R1189,(1+(B1190/B1189-1)*Calc!$Z$1-L1190)*T1188),0))</f>
        <v>0</v>
      </c>
      <c r="U1189">
        <f>IF(B1190="",U1188,IFERROR(IF(AND(R1189&gt;0,R1188=0),R1189,(1+(B1190/B1189-1)*Calc!$Z$1-M1190*2)*U1188),0))</f>
        <v>0</v>
      </c>
      <c r="V1189">
        <f>IF(B1190="",V1188,IFERROR(IF(AND(R1189&gt;0,R1188=0),R1189,(1+(B1190/B1189-1)*Calc!$Z$1-N1190*2)*V1188),0))</f>
        <v>0</v>
      </c>
      <c r="W1189">
        <f>IF(ISNUMBER(C1189),C1189,W1188)</f>
        <v>1.35</v>
      </c>
      <c r="Y1189" s="1" t="e">
        <f>IF(AND(Q1189&gt;=Chart!$F$2,Q1189&lt;=Chart!$F$3),Q1189,#N/A)</f>
        <v>#N/A</v>
      </c>
      <c r="Z1189" t="e">
        <f>IF(AND(Q1189&gt;=Chart!$F$2,Q1189&lt;=Chart!$F$3),R1189,#N/A)</f>
        <v>#N/A</v>
      </c>
      <c r="AA1189" t="e">
        <f>IF(AND(Q1189&gt;=Chart!$F$2,Q1189&lt;=Chart!$F$3),S1189,#N/A)</f>
        <v>#N/A</v>
      </c>
      <c r="AB1189" t="e">
        <f>IF(AND(Q1189&gt;=Chart!$F$2,Q1189&lt;=Chart!$F$3),T1189,#N/A)</f>
        <v>#N/A</v>
      </c>
      <c r="AC1189" t="e">
        <f>IF(AND(Q1189&gt;=Chart!$F$2,Q1189&lt;=Chart!$F$3),U1189,#N/A)</f>
        <v>#N/A</v>
      </c>
      <c r="AD1189" t="e">
        <f>IF(AND(Q1189&gt;=Chart!$F$2,Q1189&lt;=Chart!$F$3),V1189,#N/A)</f>
        <v>#N/A</v>
      </c>
      <c r="AE1189" t="e">
        <f>IF(AND(Q1189&gt;=Chart!$F$2,Q1189&lt;=Chart!$F$3),I1189,#N/A)</f>
        <v>#N/A</v>
      </c>
      <c r="AF1189" t="e">
        <f>IF(AND(Q1189&gt;=Chart!$F$2,Q1189&lt;=Chart!$F$3),H1189/100,#N/A)</f>
        <v>#N/A</v>
      </c>
      <c r="AG1189" t="e">
        <f>IF(AND(Q1189&gt;=Chart!$F$2,Q1189&lt;=Chart!$F$3),W1189/100,#N/A)</f>
        <v>#N/A</v>
      </c>
    </row>
    <row r="1190" spans="1:33" x14ac:dyDescent="0.25">
      <c r="A1190">
        <v>1519914600</v>
      </c>
      <c r="B1190">
        <f>INDEX('Daily Data ADJ'!$1:$1048576,MATCH(Calc!$A1190,'Daily Data ADJ'!$A:$A,0),MATCH("SPY, CBOE BZX: Close",'Daily Data ADJ'!$1:$1,0))</f>
        <v>245.78325140999999</v>
      </c>
      <c r="C1190">
        <f>INDEX('Daily Data ADJ'!$1:$1048576,MATCH(Calc!$A1190,'Daily Data ADJ'!$A:$A,0),MATCH("EFFR, FRED: Close",'Daily Data ADJ'!$1:$1,0))</f>
        <v>1.42</v>
      </c>
      <c r="D1190" t="str">
        <f>INDEX('Daily Data ADJ'!$1:$1048576,MATCH(Calc!$A1190,'Daily Data ADJ'!$A:$A,1),MATCH("SOFR, FRED: Close",'Daily Data ADJ'!$1:$1,0))</f>
        <v>NaN</v>
      </c>
      <c r="E1190">
        <f>INDEX('Daily Data ADJ'!$1:$1048576,MATCH(Calc!$A1190,'Daily Data ADJ'!$A:$A,0),MATCH("UPRO, CBOE BZX: Close",'Daily Data ADJ'!$1:$1,0))</f>
        <v>22.476442179999999</v>
      </c>
      <c r="F1190">
        <f>INDEX('Daily Data ADJ'!$1:$1048576,MATCH(Calc!$A1190,'Daily Data ADJ'!$A:$A,0),MATCH("ES1!, CME_MINI: Close",'Daily Data ADJ'!$1:$1,0))</f>
        <v>2678.25</v>
      </c>
      <c r="G1190">
        <f>INDEX('Daily Data ADJ'!$1:$1048576,MATCH(Calc!$A1190,'Daily Data ADJ'!$A:$A,0),MATCH("ES2!, CME_MINI: Close",'Daily Data ADJ'!$1:$1,0))</f>
        <v>2683</v>
      </c>
      <c r="H1190">
        <f>INDEX('QUANDL MULTPL SP500_DIV_YIELD_M'!$A:$G,MATCH(Calc!$A1190,'QUANDL MULTPL SP500_DIV_YIELD_M'!$A:$A,1),MATCH('QUANDL MULTPL SP500_DIV_YIELD_M'!$E$1,'QUANDL MULTPL SP500_DIV_YIELD_M'!$A$1:$G$1,0))</f>
        <v>1.84</v>
      </c>
      <c r="I1190" s="5">
        <f t="shared" si="108"/>
        <v>2.5513079755765916E-2</v>
      </c>
      <c r="J1190" s="1">
        <f>A1190/24/60/60+DATE(1970,1,1)</f>
        <v>43160.604166666672</v>
      </c>
      <c r="K1190" s="3">
        <f t="shared" si="111"/>
        <v>1</v>
      </c>
      <c r="L1190" s="6">
        <f>(1+Chart!$F$4)^(1/(365/K1190))-1</f>
        <v>6.6592785027408397E-5</v>
      </c>
      <c r="M1190" s="6">
        <f t="shared" si="112"/>
        <v>3.8631223916674173E-5</v>
      </c>
      <c r="N1190" s="6">
        <f t="shared" si="113"/>
        <v>6.9024444994125744E-5</v>
      </c>
      <c r="O1190">
        <f>O1189*(B1190/B1189)</f>
        <v>245.78325141000153</v>
      </c>
      <c r="P1190">
        <f t="shared" si="109"/>
        <v>2018</v>
      </c>
      <c r="Q1190" s="1">
        <f t="shared" si="110"/>
        <v>43160.604166666672</v>
      </c>
      <c r="R1190">
        <f>IF(B1191="",R1189,IF(Q1190&gt;=Chart!$F$2,E1190,0))</f>
        <v>0</v>
      </c>
      <c r="S1190">
        <f>IF(B1191="",S1189,IFERROR(IF(AND(R1190&gt;0,R1189=0),R1190,(1+(B1191/B1190-1)*Calc!$Z$1)*S1189),0))</f>
        <v>0</v>
      </c>
      <c r="T1190">
        <f>IF(B1191="",T1189,IFERROR(IF(AND(R1190&gt;0,R1189=0),R1190,(1+(B1191/B1190-1)*Calc!$Z$1-L1191)*T1189),0))</f>
        <v>0</v>
      </c>
      <c r="U1190">
        <f>IF(B1191="",U1189,IFERROR(IF(AND(R1190&gt;0,R1189=0),R1190,(1+(B1191/B1190-1)*Calc!$Z$1-M1191*2)*U1189),0))</f>
        <v>0</v>
      </c>
      <c r="V1190">
        <f>IF(B1191="",V1189,IFERROR(IF(AND(R1190&gt;0,R1189=0),R1190,(1+(B1191/B1190-1)*Calc!$Z$1-N1191*2)*V1189),0))</f>
        <v>0</v>
      </c>
      <c r="W1190">
        <f>IF(ISNUMBER(C1190),C1190,W1189)</f>
        <v>1.42</v>
      </c>
      <c r="Y1190" s="1" t="e">
        <f>IF(AND(Q1190&gt;=Chart!$F$2,Q1190&lt;=Chart!$F$3),Q1190,#N/A)</f>
        <v>#N/A</v>
      </c>
      <c r="Z1190" t="e">
        <f>IF(AND(Q1190&gt;=Chart!$F$2,Q1190&lt;=Chart!$F$3),R1190,#N/A)</f>
        <v>#N/A</v>
      </c>
      <c r="AA1190" t="e">
        <f>IF(AND(Q1190&gt;=Chart!$F$2,Q1190&lt;=Chart!$F$3),S1190,#N/A)</f>
        <v>#N/A</v>
      </c>
      <c r="AB1190" t="e">
        <f>IF(AND(Q1190&gt;=Chart!$F$2,Q1190&lt;=Chart!$F$3),T1190,#N/A)</f>
        <v>#N/A</v>
      </c>
      <c r="AC1190" t="e">
        <f>IF(AND(Q1190&gt;=Chart!$F$2,Q1190&lt;=Chart!$F$3),U1190,#N/A)</f>
        <v>#N/A</v>
      </c>
      <c r="AD1190" t="e">
        <f>IF(AND(Q1190&gt;=Chart!$F$2,Q1190&lt;=Chart!$F$3),V1190,#N/A)</f>
        <v>#N/A</v>
      </c>
      <c r="AE1190" t="e">
        <f>IF(AND(Q1190&gt;=Chart!$F$2,Q1190&lt;=Chart!$F$3),I1190,#N/A)</f>
        <v>#N/A</v>
      </c>
      <c r="AF1190" t="e">
        <f>IF(AND(Q1190&gt;=Chart!$F$2,Q1190&lt;=Chart!$F$3),H1190/100,#N/A)</f>
        <v>#N/A</v>
      </c>
      <c r="AG1190" t="e">
        <f>IF(AND(Q1190&gt;=Chart!$F$2,Q1190&lt;=Chart!$F$3),W1190/100,#N/A)</f>
        <v>#N/A</v>
      </c>
    </row>
    <row r="1191" spans="1:33" x14ac:dyDescent="0.25">
      <c r="A1191">
        <v>1520001000</v>
      </c>
      <c r="B1191">
        <f>INDEX('Daily Data ADJ'!$1:$1048576,MATCH(Calc!$A1191,'Daily Data ADJ'!$A:$A,0),MATCH("SPY, CBOE BZX: Close",'Daily Data ADJ'!$1:$1,0))</f>
        <v>247.05027003999999</v>
      </c>
      <c r="C1191">
        <f>INDEX('Daily Data ADJ'!$1:$1048576,MATCH(Calc!$A1191,'Daily Data ADJ'!$A:$A,0),MATCH("EFFR, FRED: Close",'Daily Data ADJ'!$1:$1,0))</f>
        <v>1.42</v>
      </c>
      <c r="D1191" t="str">
        <f>INDEX('Daily Data ADJ'!$1:$1048576,MATCH(Calc!$A1191,'Daily Data ADJ'!$A:$A,1),MATCH("SOFR, FRED: Close",'Daily Data ADJ'!$1:$1,0))</f>
        <v>NaN</v>
      </c>
      <c r="E1191">
        <f>INDEX('Daily Data ADJ'!$1:$1048576,MATCH(Calc!$A1191,'Daily Data ADJ'!$A:$A,0),MATCH("UPRO, CBOE BZX: Close",'Daily Data ADJ'!$1:$1,0))</f>
        <v>22.823164590000001</v>
      </c>
      <c r="F1191">
        <f>INDEX('Daily Data ADJ'!$1:$1048576,MATCH(Calc!$A1191,'Daily Data ADJ'!$A:$A,0),MATCH("ES1!, CME_MINI: Close",'Daily Data ADJ'!$1:$1,0))</f>
        <v>2690.25</v>
      </c>
      <c r="G1191">
        <f>INDEX('Daily Data ADJ'!$1:$1048576,MATCH(Calc!$A1191,'Daily Data ADJ'!$A:$A,0),MATCH("ES2!, CME_MINI: Close",'Daily Data ADJ'!$1:$1,0))</f>
        <v>2694.75</v>
      </c>
      <c r="H1191">
        <f>INDEX('QUANDL MULTPL SP500_DIV_YIELD_M'!$A:$G,MATCH(Calc!$A1191,'QUANDL MULTPL SP500_DIV_YIELD_M'!$A:$A,1),MATCH('QUANDL MULTPL SP500_DIV_YIELD_M'!$E$1,'QUANDL MULTPL SP500_DIV_YIELD_M'!$A$1:$G$1,0))</f>
        <v>1.84</v>
      </c>
      <c r="I1191" s="5">
        <f t="shared" si="108"/>
        <v>2.5107634410582086E-2</v>
      </c>
      <c r="J1191" s="1">
        <f>A1191/24/60/60+DATE(1970,1,1)</f>
        <v>43161.604166666672</v>
      </c>
      <c r="K1191" s="3">
        <f t="shared" si="111"/>
        <v>1</v>
      </c>
      <c r="L1191" s="6">
        <f>(1+Chart!$F$4)^(1/(365/K1191))-1</f>
        <v>6.6592785027408397E-5</v>
      </c>
      <c r="M1191" s="6">
        <f t="shared" si="112"/>
        <v>3.8631223916674173E-5</v>
      </c>
      <c r="N1191" s="6">
        <f t="shared" si="113"/>
        <v>6.7940982564351771E-5</v>
      </c>
      <c r="O1191">
        <f>O1190*(B1191/B1190)</f>
        <v>247.05027004000152</v>
      </c>
      <c r="P1191">
        <f t="shared" si="109"/>
        <v>2018</v>
      </c>
      <c r="Q1191" s="1">
        <f t="shared" si="110"/>
        <v>43161.604166666672</v>
      </c>
      <c r="R1191">
        <f>IF(B1192="",R1190,IF(Q1191&gt;=Chart!$F$2,E1191,0))</f>
        <v>0</v>
      </c>
      <c r="S1191">
        <f>IF(B1192="",S1190,IFERROR(IF(AND(R1191&gt;0,R1190=0),R1191,(1+(B1192/B1191-1)*Calc!$Z$1)*S1190),0))</f>
        <v>0</v>
      </c>
      <c r="T1191">
        <f>IF(B1192="",T1190,IFERROR(IF(AND(R1191&gt;0,R1190=0),R1191,(1+(B1192/B1191-1)*Calc!$Z$1-L1192)*T1190),0))</f>
        <v>0</v>
      </c>
      <c r="U1191">
        <f>IF(B1192="",U1190,IFERROR(IF(AND(R1191&gt;0,R1190=0),R1191,(1+(B1192/B1191-1)*Calc!$Z$1-M1192*2)*U1190),0))</f>
        <v>0</v>
      </c>
      <c r="V1191">
        <f>IF(B1192="",V1190,IFERROR(IF(AND(R1191&gt;0,R1190=0),R1191,(1+(B1192/B1191-1)*Calc!$Z$1-N1192*2)*V1190),0))</f>
        <v>0</v>
      </c>
      <c r="W1191">
        <f>IF(ISNUMBER(C1191),C1191,W1190)</f>
        <v>1.42</v>
      </c>
      <c r="Y1191" s="1" t="e">
        <f>IF(AND(Q1191&gt;=Chart!$F$2,Q1191&lt;=Chart!$F$3),Q1191,#N/A)</f>
        <v>#N/A</v>
      </c>
      <c r="Z1191" t="e">
        <f>IF(AND(Q1191&gt;=Chart!$F$2,Q1191&lt;=Chart!$F$3),R1191,#N/A)</f>
        <v>#N/A</v>
      </c>
      <c r="AA1191" t="e">
        <f>IF(AND(Q1191&gt;=Chart!$F$2,Q1191&lt;=Chart!$F$3),S1191,#N/A)</f>
        <v>#N/A</v>
      </c>
      <c r="AB1191" t="e">
        <f>IF(AND(Q1191&gt;=Chart!$F$2,Q1191&lt;=Chart!$F$3),T1191,#N/A)</f>
        <v>#N/A</v>
      </c>
      <c r="AC1191" t="e">
        <f>IF(AND(Q1191&gt;=Chart!$F$2,Q1191&lt;=Chart!$F$3),U1191,#N/A)</f>
        <v>#N/A</v>
      </c>
      <c r="AD1191" t="e">
        <f>IF(AND(Q1191&gt;=Chart!$F$2,Q1191&lt;=Chart!$F$3),V1191,#N/A)</f>
        <v>#N/A</v>
      </c>
      <c r="AE1191" t="e">
        <f>IF(AND(Q1191&gt;=Chart!$F$2,Q1191&lt;=Chart!$F$3),I1191,#N/A)</f>
        <v>#N/A</v>
      </c>
      <c r="AF1191" t="e">
        <f>IF(AND(Q1191&gt;=Chart!$F$2,Q1191&lt;=Chart!$F$3),H1191/100,#N/A)</f>
        <v>#N/A</v>
      </c>
      <c r="AG1191" t="e">
        <f>IF(AND(Q1191&gt;=Chart!$F$2,Q1191&lt;=Chart!$F$3),W1191/100,#N/A)</f>
        <v>#N/A</v>
      </c>
    </row>
    <row r="1192" spans="1:33" x14ac:dyDescent="0.25">
      <c r="A1192">
        <v>1520260200</v>
      </c>
      <c r="B1192">
        <f>INDEX('Daily Data ADJ'!$1:$1048576,MATCH(Calc!$A1192,'Daily Data ADJ'!$A:$A,0),MATCH("SPY, CBOE BZX: Close",'Daily Data ADJ'!$1:$1,0))</f>
        <v>249.9056526</v>
      </c>
      <c r="C1192">
        <f>INDEX('Daily Data ADJ'!$1:$1048576,MATCH(Calc!$A1192,'Daily Data ADJ'!$A:$A,0),MATCH("EFFR, FRED: Close",'Daily Data ADJ'!$1:$1,0))</f>
        <v>1.42</v>
      </c>
      <c r="D1192" t="str">
        <f>INDEX('Daily Data ADJ'!$1:$1048576,MATCH(Calc!$A1192,'Daily Data ADJ'!$A:$A,1),MATCH("SOFR, FRED: Close",'Daily Data ADJ'!$1:$1,0))</f>
        <v>NaN</v>
      </c>
      <c r="E1192">
        <f>INDEX('Daily Data ADJ'!$1:$1048576,MATCH(Calc!$A1192,'Daily Data ADJ'!$A:$A,0),MATCH("UPRO, CBOE BZX: Close",'Daily Data ADJ'!$1:$1,0))</f>
        <v>23.593476849999998</v>
      </c>
      <c r="F1192">
        <f>INDEX('Daily Data ADJ'!$1:$1048576,MATCH(Calc!$A1192,'Daily Data ADJ'!$A:$A,0),MATCH("ES1!, CME_MINI: Close",'Daily Data ADJ'!$1:$1,0))</f>
        <v>2718.5</v>
      </c>
      <c r="G1192">
        <f>INDEX('Daily Data ADJ'!$1:$1048576,MATCH(Calc!$A1192,'Daily Data ADJ'!$A:$A,0),MATCH("ES2!, CME_MINI: Close",'Daily Data ADJ'!$1:$1,0))</f>
        <v>2723</v>
      </c>
      <c r="H1192">
        <f>INDEX('QUANDL MULTPL SP500_DIV_YIELD_M'!$A:$G,MATCH(Calc!$A1192,'QUANDL MULTPL SP500_DIV_YIELD_M'!$A:$A,1),MATCH('QUANDL MULTPL SP500_DIV_YIELD_M'!$E$1,'QUANDL MULTPL SP500_DIV_YIELD_M'!$A$1:$G$1,0))</f>
        <v>1.84</v>
      </c>
      <c r="I1192" s="5">
        <f t="shared" si="108"/>
        <v>2.5037757258468823E-2</v>
      </c>
      <c r="J1192" s="1">
        <f>A1192/24/60/60+DATE(1970,1,1)</f>
        <v>43164.604166666672</v>
      </c>
      <c r="K1192" s="3">
        <f t="shared" si="111"/>
        <v>3</v>
      </c>
      <c r="L1192" s="6">
        <f>(1+Chart!$F$4)^(1/(365/K1192))-1</f>
        <v>1.9979165917494157E-4</v>
      </c>
      <c r="M1192" s="6">
        <f t="shared" si="112"/>
        <v>1.1589814892176697E-4</v>
      </c>
      <c r="N1192" s="6">
        <f t="shared" si="113"/>
        <v>2.0327639698414224E-4</v>
      </c>
      <c r="O1192">
        <f>O1191*(B1192/B1191)</f>
        <v>249.90565260000156</v>
      </c>
      <c r="P1192">
        <f t="shared" si="109"/>
        <v>2018</v>
      </c>
      <c r="Q1192" s="1">
        <f t="shared" si="110"/>
        <v>43164.604166666672</v>
      </c>
      <c r="R1192">
        <f>IF(B1193="",R1191,IF(Q1192&gt;=Chart!$F$2,E1192,0))</f>
        <v>0</v>
      </c>
      <c r="S1192">
        <f>IF(B1193="",S1191,IFERROR(IF(AND(R1192&gt;0,R1191=0),R1192,(1+(B1193/B1192-1)*Calc!$Z$1)*S1191),0))</f>
        <v>0</v>
      </c>
      <c r="T1192">
        <f>IF(B1193="",T1191,IFERROR(IF(AND(R1192&gt;0,R1191=0),R1192,(1+(B1193/B1192-1)*Calc!$Z$1-L1193)*T1191),0))</f>
        <v>0</v>
      </c>
      <c r="U1192">
        <f>IF(B1193="",U1191,IFERROR(IF(AND(R1192&gt;0,R1191=0),R1192,(1+(B1193/B1192-1)*Calc!$Z$1-M1193*2)*U1191),0))</f>
        <v>0</v>
      </c>
      <c r="V1192">
        <f>IF(B1193="",V1191,IFERROR(IF(AND(R1192&gt;0,R1191=0),R1192,(1+(B1193/B1192-1)*Calc!$Z$1-N1193*2)*V1191),0))</f>
        <v>0</v>
      </c>
      <c r="W1192">
        <f>IF(ISNUMBER(C1192),C1192,W1191)</f>
        <v>1.42</v>
      </c>
      <c r="Y1192" s="1" t="e">
        <f>IF(AND(Q1192&gt;=Chart!$F$2,Q1192&lt;=Chart!$F$3),Q1192,#N/A)</f>
        <v>#N/A</v>
      </c>
      <c r="Z1192" t="e">
        <f>IF(AND(Q1192&gt;=Chart!$F$2,Q1192&lt;=Chart!$F$3),R1192,#N/A)</f>
        <v>#N/A</v>
      </c>
      <c r="AA1192" t="e">
        <f>IF(AND(Q1192&gt;=Chart!$F$2,Q1192&lt;=Chart!$F$3),S1192,#N/A)</f>
        <v>#N/A</v>
      </c>
      <c r="AB1192" t="e">
        <f>IF(AND(Q1192&gt;=Chart!$F$2,Q1192&lt;=Chart!$F$3),T1192,#N/A)</f>
        <v>#N/A</v>
      </c>
      <c r="AC1192" t="e">
        <f>IF(AND(Q1192&gt;=Chart!$F$2,Q1192&lt;=Chart!$F$3),U1192,#N/A)</f>
        <v>#N/A</v>
      </c>
      <c r="AD1192" t="e">
        <f>IF(AND(Q1192&gt;=Chart!$F$2,Q1192&lt;=Chart!$F$3),V1192,#N/A)</f>
        <v>#N/A</v>
      </c>
      <c r="AE1192" t="e">
        <f>IF(AND(Q1192&gt;=Chart!$F$2,Q1192&lt;=Chart!$F$3),I1192,#N/A)</f>
        <v>#N/A</v>
      </c>
      <c r="AF1192" t="e">
        <f>IF(AND(Q1192&gt;=Chart!$F$2,Q1192&lt;=Chart!$F$3),H1192/100,#N/A)</f>
        <v>#N/A</v>
      </c>
      <c r="AG1192" t="e">
        <f>IF(AND(Q1192&gt;=Chart!$F$2,Q1192&lt;=Chart!$F$3),W1192/100,#N/A)</f>
        <v>#N/A</v>
      </c>
    </row>
    <row r="1193" spans="1:33" x14ac:dyDescent="0.25">
      <c r="A1193">
        <v>1520346600</v>
      </c>
      <c r="B1193">
        <f>INDEX('Daily Data ADJ'!$1:$1048576,MATCH(Calc!$A1193,'Daily Data ADJ'!$A:$A,0),MATCH("SPY, CBOE BZX: Close",'Daily Data ADJ'!$1:$1,0))</f>
        <v>250.53916192</v>
      </c>
      <c r="C1193">
        <f>INDEX('Daily Data ADJ'!$1:$1048576,MATCH(Calc!$A1193,'Daily Data ADJ'!$A:$A,0),MATCH("EFFR, FRED: Close",'Daily Data ADJ'!$1:$1,0))</f>
        <v>1.42</v>
      </c>
      <c r="D1193" t="str">
        <f>INDEX('Daily Data ADJ'!$1:$1048576,MATCH(Calc!$A1193,'Daily Data ADJ'!$A:$A,1),MATCH("SOFR, FRED: Close",'Daily Data ADJ'!$1:$1,0))</f>
        <v>NaN</v>
      </c>
      <c r="E1193">
        <f>INDEX('Daily Data ADJ'!$1:$1048576,MATCH(Calc!$A1193,'Daily Data ADJ'!$A:$A,0),MATCH("UPRO, CBOE BZX: Close",'Daily Data ADJ'!$1:$1,0))</f>
        <v>23.779922089999999</v>
      </c>
      <c r="F1193">
        <f>INDEX('Daily Data ADJ'!$1:$1048576,MATCH(Calc!$A1193,'Daily Data ADJ'!$A:$A,0),MATCH("ES1!, CME_MINI: Close",'Daily Data ADJ'!$1:$1,0))</f>
        <v>2724</v>
      </c>
      <c r="G1193">
        <f>INDEX('Daily Data ADJ'!$1:$1048576,MATCH(Calc!$A1193,'Daily Data ADJ'!$A:$A,0),MATCH("ES2!, CME_MINI: Close",'Daily Data ADJ'!$1:$1,0))</f>
        <v>2729</v>
      </c>
      <c r="H1193">
        <f>INDEX('QUANDL MULTPL SP500_DIV_YIELD_M'!$A:$G,MATCH(Calc!$A1193,'QUANDL MULTPL SP500_DIV_YIELD_M'!$A:$A,1),MATCH('QUANDL MULTPL SP500_DIV_YIELD_M'!$E$1,'QUANDL MULTPL SP500_DIV_YIELD_M'!$A$1:$G$1,0))</f>
        <v>1.84</v>
      </c>
      <c r="I1193" s="5">
        <f t="shared" si="108"/>
        <v>2.5762383808393602E-2</v>
      </c>
      <c r="J1193" s="1">
        <f>A1193/24/60/60+DATE(1970,1,1)</f>
        <v>43165.604166666672</v>
      </c>
      <c r="K1193" s="3">
        <f t="shared" si="111"/>
        <v>1</v>
      </c>
      <c r="L1193" s="6">
        <f>(1+Chart!$F$4)^(1/(365/K1193))-1</f>
        <v>6.6592785027408397E-5</v>
      </c>
      <c r="M1193" s="6">
        <f t="shared" si="112"/>
        <v>3.8631223916674173E-5</v>
      </c>
      <c r="N1193" s="6">
        <f t="shared" si="113"/>
        <v>6.9690442506376016E-5</v>
      </c>
      <c r="O1193">
        <f>O1192*(B1193/B1192)</f>
        <v>250.53916192000156</v>
      </c>
      <c r="P1193">
        <f t="shared" si="109"/>
        <v>2018</v>
      </c>
      <c r="Q1193" s="1">
        <f t="shared" si="110"/>
        <v>43165.604166666672</v>
      </c>
      <c r="R1193">
        <f>IF(B1194="",R1192,IF(Q1193&gt;=Chart!$F$2,E1193,0))</f>
        <v>0</v>
      </c>
      <c r="S1193">
        <f>IF(B1194="",S1192,IFERROR(IF(AND(R1193&gt;0,R1192=0),R1193,(1+(B1194/B1193-1)*Calc!$Z$1)*S1192),0))</f>
        <v>0</v>
      </c>
      <c r="T1193">
        <f>IF(B1194="",T1192,IFERROR(IF(AND(R1193&gt;0,R1192=0),R1193,(1+(B1194/B1193-1)*Calc!$Z$1-L1194)*T1192),0))</f>
        <v>0</v>
      </c>
      <c r="U1193">
        <f>IF(B1194="",U1192,IFERROR(IF(AND(R1193&gt;0,R1192=0),R1193,(1+(B1194/B1193-1)*Calc!$Z$1-M1194*2)*U1192),0))</f>
        <v>0</v>
      </c>
      <c r="V1193">
        <f>IF(B1194="",V1192,IFERROR(IF(AND(R1193&gt;0,R1192=0),R1193,(1+(B1194/B1193-1)*Calc!$Z$1-N1194*2)*V1192),0))</f>
        <v>0</v>
      </c>
      <c r="W1193">
        <f>IF(ISNUMBER(C1193),C1193,W1192)</f>
        <v>1.42</v>
      </c>
      <c r="Y1193" s="1" t="e">
        <f>IF(AND(Q1193&gt;=Chart!$F$2,Q1193&lt;=Chart!$F$3),Q1193,#N/A)</f>
        <v>#N/A</v>
      </c>
      <c r="Z1193" t="e">
        <f>IF(AND(Q1193&gt;=Chart!$F$2,Q1193&lt;=Chart!$F$3),R1193,#N/A)</f>
        <v>#N/A</v>
      </c>
      <c r="AA1193" t="e">
        <f>IF(AND(Q1193&gt;=Chart!$F$2,Q1193&lt;=Chart!$F$3),S1193,#N/A)</f>
        <v>#N/A</v>
      </c>
      <c r="AB1193" t="e">
        <f>IF(AND(Q1193&gt;=Chart!$F$2,Q1193&lt;=Chart!$F$3),T1193,#N/A)</f>
        <v>#N/A</v>
      </c>
      <c r="AC1193" t="e">
        <f>IF(AND(Q1193&gt;=Chart!$F$2,Q1193&lt;=Chart!$F$3),U1193,#N/A)</f>
        <v>#N/A</v>
      </c>
      <c r="AD1193" t="e">
        <f>IF(AND(Q1193&gt;=Chart!$F$2,Q1193&lt;=Chart!$F$3),V1193,#N/A)</f>
        <v>#N/A</v>
      </c>
      <c r="AE1193" t="e">
        <f>IF(AND(Q1193&gt;=Chart!$F$2,Q1193&lt;=Chart!$F$3),I1193,#N/A)</f>
        <v>#N/A</v>
      </c>
      <c r="AF1193" t="e">
        <f>IF(AND(Q1193&gt;=Chart!$F$2,Q1193&lt;=Chart!$F$3),H1193/100,#N/A)</f>
        <v>#N/A</v>
      </c>
      <c r="AG1193" t="e">
        <f>IF(AND(Q1193&gt;=Chart!$F$2,Q1193&lt;=Chart!$F$3),W1193/100,#N/A)</f>
        <v>#N/A</v>
      </c>
    </row>
    <row r="1194" spans="1:33" x14ac:dyDescent="0.25">
      <c r="A1194">
        <v>1520433000</v>
      </c>
      <c r="B1194">
        <f>INDEX('Daily Data ADJ'!$1:$1048576,MATCH(Calc!$A1194,'Daily Data ADJ'!$A:$A,0),MATCH("SPY, CBOE BZX: Close",'Daily Data ADJ'!$1:$1,0))</f>
        <v>250.44734897000001</v>
      </c>
      <c r="C1194">
        <f>INDEX('Daily Data ADJ'!$1:$1048576,MATCH(Calc!$A1194,'Daily Data ADJ'!$A:$A,0),MATCH("EFFR, FRED: Close",'Daily Data ADJ'!$1:$1,0))</f>
        <v>1.42</v>
      </c>
      <c r="D1194" t="str">
        <f>INDEX('Daily Data ADJ'!$1:$1048576,MATCH(Calc!$A1194,'Daily Data ADJ'!$A:$A,1),MATCH("SOFR, FRED: Close",'Daily Data ADJ'!$1:$1,0))</f>
        <v>NaN</v>
      </c>
      <c r="E1194">
        <f>INDEX('Daily Data ADJ'!$1:$1048576,MATCH(Calc!$A1194,'Daily Data ADJ'!$A:$A,0),MATCH("UPRO, CBOE BZX: Close",'Daily Data ADJ'!$1:$1,0))</f>
        <v>23.753754010000002</v>
      </c>
      <c r="F1194">
        <f>INDEX('Daily Data ADJ'!$1:$1048576,MATCH(Calc!$A1194,'Daily Data ADJ'!$A:$A,0),MATCH("ES1!, CME_MINI: Close",'Daily Data ADJ'!$1:$1,0))</f>
        <v>2723.25</v>
      </c>
      <c r="G1194">
        <f>INDEX('Daily Data ADJ'!$1:$1048576,MATCH(Calc!$A1194,'Daily Data ADJ'!$A:$A,0),MATCH("ES2!, CME_MINI: Close",'Daily Data ADJ'!$1:$1,0))</f>
        <v>2728.25</v>
      </c>
      <c r="H1194">
        <f>INDEX('QUANDL MULTPL SP500_DIV_YIELD_M'!$A:$G,MATCH(Calc!$A1194,'QUANDL MULTPL SP500_DIV_YIELD_M'!$A:$A,1),MATCH('QUANDL MULTPL SP500_DIV_YIELD_M'!$E$1,'QUANDL MULTPL SP500_DIV_YIELD_M'!$A$1:$G$1,0))</f>
        <v>1.84</v>
      </c>
      <c r="I1194" s="5">
        <f t="shared" si="108"/>
        <v>2.5764417037271531E-2</v>
      </c>
      <c r="J1194" s="1">
        <f>A1194/24/60/60+DATE(1970,1,1)</f>
        <v>43166.604166666672</v>
      </c>
      <c r="K1194" s="3">
        <f t="shared" si="111"/>
        <v>1</v>
      </c>
      <c r="L1194" s="6">
        <f>(1+Chart!$F$4)^(1/(365/K1194))-1</f>
        <v>6.6592785027408397E-5</v>
      </c>
      <c r="M1194" s="6">
        <f t="shared" si="112"/>
        <v>3.8631223916674173E-5</v>
      </c>
      <c r="N1194" s="6">
        <f t="shared" si="113"/>
        <v>6.9695873464725722E-5</v>
      </c>
      <c r="O1194">
        <f>O1193*(B1194/B1193)</f>
        <v>250.44734897000157</v>
      </c>
      <c r="P1194">
        <f t="shared" si="109"/>
        <v>2018</v>
      </c>
      <c r="Q1194" s="1">
        <f t="shared" si="110"/>
        <v>43166.604166666672</v>
      </c>
      <c r="R1194">
        <f>IF(B1195="",R1193,IF(Q1194&gt;=Chart!$F$2,E1194,0))</f>
        <v>0</v>
      </c>
      <c r="S1194">
        <f>IF(B1195="",S1193,IFERROR(IF(AND(R1194&gt;0,R1193=0),R1194,(1+(B1195/B1194-1)*Calc!$Z$1)*S1193),0))</f>
        <v>0</v>
      </c>
      <c r="T1194">
        <f>IF(B1195="",T1193,IFERROR(IF(AND(R1194&gt;0,R1193=0),R1194,(1+(B1195/B1194-1)*Calc!$Z$1-L1195)*T1193),0))</f>
        <v>0</v>
      </c>
      <c r="U1194">
        <f>IF(B1195="",U1193,IFERROR(IF(AND(R1194&gt;0,R1193=0),R1194,(1+(B1195/B1194-1)*Calc!$Z$1-M1195*2)*U1193),0))</f>
        <v>0</v>
      </c>
      <c r="V1194">
        <f>IF(B1195="",V1193,IFERROR(IF(AND(R1194&gt;0,R1193=0),R1194,(1+(B1195/B1194-1)*Calc!$Z$1-N1195*2)*V1193),0))</f>
        <v>0</v>
      </c>
      <c r="W1194">
        <f>IF(ISNUMBER(C1194),C1194,W1193)</f>
        <v>1.42</v>
      </c>
      <c r="Y1194" s="1" t="e">
        <f>IF(AND(Q1194&gt;=Chart!$F$2,Q1194&lt;=Chart!$F$3),Q1194,#N/A)</f>
        <v>#N/A</v>
      </c>
      <c r="Z1194" t="e">
        <f>IF(AND(Q1194&gt;=Chart!$F$2,Q1194&lt;=Chart!$F$3),R1194,#N/A)</f>
        <v>#N/A</v>
      </c>
      <c r="AA1194" t="e">
        <f>IF(AND(Q1194&gt;=Chart!$F$2,Q1194&lt;=Chart!$F$3),S1194,#N/A)</f>
        <v>#N/A</v>
      </c>
      <c r="AB1194" t="e">
        <f>IF(AND(Q1194&gt;=Chart!$F$2,Q1194&lt;=Chart!$F$3),T1194,#N/A)</f>
        <v>#N/A</v>
      </c>
      <c r="AC1194" t="e">
        <f>IF(AND(Q1194&gt;=Chart!$F$2,Q1194&lt;=Chart!$F$3),U1194,#N/A)</f>
        <v>#N/A</v>
      </c>
      <c r="AD1194" t="e">
        <f>IF(AND(Q1194&gt;=Chart!$F$2,Q1194&lt;=Chart!$F$3),V1194,#N/A)</f>
        <v>#N/A</v>
      </c>
      <c r="AE1194" t="e">
        <f>IF(AND(Q1194&gt;=Chart!$F$2,Q1194&lt;=Chart!$F$3),I1194,#N/A)</f>
        <v>#N/A</v>
      </c>
      <c r="AF1194" t="e">
        <f>IF(AND(Q1194&gt;=Chart!$F$2,Q1194&lt;=Chart!$F$3),H1194/100,#N/A)</f>
        <v>#N/A</v>
      </c>
      <c r="AG1194" t="e">
        <f>IF(AND(Q1194&gt;=Chart!$F$2,Q1194&lt;=Chart!$F$3),W1194/100,#N/A)</f>
        <v>#N/A</v>
      </c>
    </row>
    <row r="1195" spans="1:33" x14ac:dyDescent="0.25">
      <c r="A1195">
        <v>1520519400</v>
      </c>
      <c r="B1195">
        <f>INDEX('Daily Data ADJ'!$1:$1048576,MATCH(Calc!$A1195,'Daily Data ADJ'!$A:$A,0),MATCH("SPY, CBOE BZX: Close",'Daily Data ADJ'!$1:$1,0))</f>
        <v>251.65927983</v>
      </c>
      <c r="C1195">
        <f>INDEX('Daily Data ADJ'!$1:$1048576,MATCH(Calc!$A1195,'Daily Data ADJ'!$A:$A,0),MATCH("EFFR, FRED: Close",'Daily Data ADJ'!$1:$1,0))</f>
        <v>1.42</v>
      </c>
      <c r="D1195" t="str">
        <f>INDEX('Daily Data ADJ'!$1:$1048576,MATCH(Calc!$A1195,'Daily Data ADJ'!$A:$A,1),MATCH("SOFR, FRED: Close",'Daily Data ADJ'!$1:$1,0))</f>
        <v>NaN</v>
      </c>
      <c r="E1195">
        <f>INDEX('Daily Data ADJ'!$1:$1048576,MATCH(Calc!$A1195,'Daily Data ADJ'!$A:$A,0),MATCH("UPRO, CBOE BZX: Close",'Daily Data ADJ'!$1:$1,0))</f>
        <v>24.071037700000002</v>
      </c>
      <c r="F1195">
        <f>INDEX('Daily Data ADJ'!$1:$1048576,MATCH(Calc!$A1195,'Daily Data ADJ'!$A:$A,0),MATCH("ES1!, CME_MINI: Close",'Daily Data ADJ'!$1:$1,0))</f>
        <v>2739.25</v>
      </c>
      <c r="G1195">
        <f>INDEX('Daily Data ADJ'!$1:$1048576,MATCH(Calc!$A1195,'Daily Data ADJ'!$A:$A,0),MATCH("ES2!, CME_MINI: Close",'Daily Data ADJ'!$1:$1,0))</f>
        <v>2744.25</v>
      </c>
      <c r="H1195">
        <f>INDEX('QUANDL MULTPL SP500_DIV_YIELD_M'!$A:$G,MATCH(Calc!$A1195,'QUANDL MULTPL SP500_DIV_YIELD_M'!$A:$A,1),MATCH('QUANDL MULTPL SP500_DIV_YIELD_M'!$E$1,'QUANDL MULTPL SP500_DIV_YIELD_M'!$A$1:$G$1,0))</f>
        <v>1.84</v>
      </c>
      <c r="I1195" s="5">
        <f t="shared" si="108"/>
        <v>2.5721283628923369E-2</v>
      </c>
      <c r="J1195" s="1">
        <f>A1195/24/60/60+DATE(1970,1,1)</f>
        <v>43167.604166666672</v>
      </c>
      <c r="K1195" s="3">
        <f t="shared" si="111"/>
        <v>1</v>
      </c>
      <c r="L1195" s="6">
        <f>(1+Chart!$F$4)^(1/(365/K1195))-1</f>
        <v>6.6592785027408397E-5</v>
      </c>
      <c r="M1195" s="6">
        <f t="shared" si="112"/>
        <v>3.8631223916674173E-5</v>
      </c>
      <c r="N1195" s="6">
        <f t="shared" si="113"/>
        <v>6.9580657501067122E-5</v>
      </c>
      <c r="O1195">
        <f>O1194*(B1195/B1194)</f>
        <v>251.65927983000159</v>
      </c>
      <c r="P1195">
        <f t="shared" si="109"/>
        <v>2018</v>
      </c>
      <c r="Q1195" s="1">
        <f t="shared" si="110"/>
        <v>43167.604166666672</v>
      </c>
      <c r="R1195">
        <f>IF(B1196="",R1194,IF(Q1195&gt;=Chart!$F$2,E1195,0))</f>
        <v>0</v>
      </c>
      <c r="S1195">
        <f>IF(B1196="",S1194,IFERROR(IF(AND(R1195&gt;0,R1194=0),R1195,(1+(B1196/B1195-1)*Calc!$Z$1)*S1194),0))</f>
        <v>0</v>
      </c>
      <c r="T1195">
        <f>IF(B1196="",T1194,IFERROR(IF(AND(R1195&gt;0,R1194=0),R1195,(1+(B1196/B1195-1)*Calc!$Z$1-L1196)*T1194),0))</f>
        <v>0</v>
      </c>
      <c r="U1195">
        <f>IF(B1196="",U1194,IFERROR(IF(AND(R1195&gt;0,R1194=0),R1195,(1+(B1196/B1195-1)*Calc!$Z$1-M1196*2)*U1194),0))</f>
        <v>0</v>
      </c>
      <c r="V1195">
        <f>IF(B1196="",V1194,IFERROR(IF(AND(R1195&gt;0,R1194=0),R1195,(1+(B1196/B1195-1)*Calc!$Z$1-N1196*2)*V1194),0))</f>
        <v>0</v>
      </c>
      <c r="W1195">
        <f>IF(ISNUMBER(C1195),C1195,W1194)</f>
        <v>1.42</v>
      </c>
      <c r="Y1195" s="1" t="e">
        <f>IF(AND(Q1195&gt;=Chart!$F$2,Q1195&lt;=Chart!$F$3),Q1195,#N/A)</f>
        <v>#N/A</v>
      </c>
      <c r="Z1195" t="e">
        <f>IF(AND(Q1195&gt;=Chart!$F$2,Q1195&lt;=Chart!$F$3),R1195,#N/A)</f>
        <v>#N/A</v>
      </c>
      <c r="AA1195" t="e">
        <f>IF(AND(Q1195&gt;=Chart!$F$2,Q1195&lt;=Chart!$F$3),S1195,#N/A)</f>
        <v>#N/A</v>
      </c>
      <c r="AB1195" t="e">
        <f>IF(AND(Q1195&gt;=Chart!$F$2,Q1195&lt;=Chart!$F$3),T1195,#N/A)</f>
        <v>#N/A</v>
      </c>
      <c r="AC1195" t="e">
        <f>IF(AND(Q1195&gt;=Chart!$F$2,Q1195&lt;=Chart!$F$3),U1195,#N/A)</f>
        <v>#N/A</v>
      </c>
      <c r="AD1195" t="e">
        <f>IF(AND(Q1195&gt;=Chart!$F$2,Q1195&lt;=Chart!$F$3),V1195,#N/A)</f>
        <v>#N/A</v>
      </c>
      <c r="AE1195" t="e">
        <f>IF(AND(Q1195&gt;=Chart!$F$2,Q1195&lt;=Chart!$F$3),I1195,#N/A)</f>
        <v>#N/A</v>
      </c>
      <c r="AF1195" t="e">
        <f>IF(AND(Q1195&gt;=Chart!$F$2,Q1195&lt;=Chart!$F$3),H1195/100,#N/A)</f>
        <v>#N/A</v>
      </c>
      <c r="AG1195" t="e">
        <f>IF(AND(Q1195&gt;=Chart!$F$2,Q1195&lt;=Chart!$F$3),W1195/100,#N/A)</f>
        <v>#N/A</v>
      </c>
    </row>
    <row r="1196" spans="1:33" x14ac:dyDescent="0.25">
      <c r="A1196">
        <v>1520605800</v>
      </c>
      <c r="B1196">
        <f>INDEX('Daily Data ADJ'!$1:$1048576,MATCH(Calc!$A1196,'Daily Data ADJ'!$A:$A,0),MATCH("SPY, CBOE BZX: Close",'Daily Data ADJ'!$1:$1,0))</f>
        <v>256.03875727000002</v>
      </c>
      <c r="C1196">
        <f>INDEX('Daily Data ADJ'!$1:$1048576,MATCH(Calc!$A1196,'Daily Data ADJ'!$A:$A,0),MATCH("EFFR, FRED: Close",'Daily Data ADJ'!$1:$1,0))</f>
        <v>1.42</v>
      </c>
      <c r="D1196" t="str">
        <f>INDEX('Daily Data ADJ'!$1:$1048576,MATCH(Calc!$A1196,'Daily Data ADJ'!$A:$A,1),MATCH("SOFR, FRED: Close",'Daily Data ADJ'!$1:$1,0))</f>
        <v>NaN</v>
      </c>
      <c r="E1196">
        <f>INDEX('Daily Data ADJ'!$1:$1048576,MATCH(Calc!$A1196,'Daily Data ADJ'!$A:$A,0),MATCH("UPRO, CBOE BZX: Close",'Daily Data ADJ'!$1:$1,0))</f>
        <v>25.323818240000001</v>
      </c>
      <c r="F1196">
        <f>INDEX('Daily Data ADJ'!$1:$1048576,MATCH(Calc!$A1196,'Daily Data ADJ'!$A:$A,0),MATCH("ES1!, CME_MINI: Close",'Daily Data ADJ'!$1:$1,0))</f>
        <v>2788.75</v>
      </c>
      <c r="G1196">
        <f>INDEX('Daily Data ADJ'!$1:$1048576,MATCH(Calc!$A1196,'Daily Data ADJ'!$A:$A,0),MATCH("ES2!, CME_MINI: Close",'Daily Data ADJ'!$1:$1,0))</f>
        <v>2796.25</v>
      </c>
      <c r="H1196">
        <f>INDEX('QUANDL MULTPL SP500_DIV_YIELD_M'!$A:$G,MATCH(Calc!$A1196,'QUANDL MULTPL SP500_DIV_YIELD_M'!$A:$A,1),MATCH('QUANDL MULTPL SP500_DIV_YIELD_M'!$E$1,'QUANDL MULTPL SP500_DIV_YIELD_M'!$A$1:$G$1,0))</f>
        <v>1.84</v>
      </c>
      <c r="I1196" s="5">
        <f t="shared" si="108"/>
        <v>2.9200982193307495E-2</v>
      </c>
      <c r="J1196" s="1">
        <f>A1196/24/60/60+DATE(1970,1,1)</f>
        <v>43168.604166666672</v>
      </c>
      <c r="K1196" s="3">
        <f t="shared" si="111"/>
        <v>1</v>
      </c>
      <c r="L1196" s="6">
        <f>(1+Chart!$F$4)^(1/(365/K1196))-1</f>
        <v>6.6592785027408397E-5</v>
      </c>
      <c r="M1196" s="6">
        <f t="shared" si="112"/>
        <v>3.8631223916674173E-5</v>
      </c>
      <c r="N1196" s="6">
        <f t="shared" si="113"/>
        <v>7.885997435819192E-5</v>
      </c>
      <c r="O1196">
        <f>O1195*(B1196/B1195)</f>
        <v>256.03875727000161</v>
      </c>
      <c r="P1196">
        <f t="shared" si="109"/>
        <v>2018</v>
      </c>
      <c r="Q1196" s="1">
        <f t="shared" si="110"/>
        <v>43168.604166666672</v>
      </c>
      <c r="R1196">
        <f>IF(B1197="",R1195,IF(Q1196&gt;=Chart!$F$2,E1196,0))</f>
        <v>0</v>
      </c>
      <c r="S1196">
        <f>IF(B1197="",S1195,IFERROR(IF(AND(R1196&gt;0,R1195=0),R1196,(1+(B1197/B1196-1)*Calc!$Z$1)*S1195),0))</f>
        <v>0</v>
      </c>
      <c r="T1196">
        <f>IF(B1197="",T1195,IFERROR(IF(AND(R1196&gt;0,R1195=0),R1196,(1+(B1197/B1196-1)*Calc!$Z$1-L1197)*T1195),0))</f>
        <v>0</v>
      </c>
      <c r="U1196">
        <f>IF(B1197="",U1195,IFERROR(IF(AND(R1196&gt;0,R1195=0),R1196,(1+(B1197/B1196-1)*Calc!$Z$1-M1197*2)*U1195),0))</f>
        <v>0</v>
      </c>
      <c r="V1196">
        <f>IF(B1197="",V1195,IFERROR(IF(AND(R1196&gt;0,R1195=0),R1196,(1+(B1197/B1196-1)*Calc!$Z$1-N1197*2)*V1195),0))</f>
        <v>0</v>
      </c>
      <c r="W1196">
        <f>IF(ISNUMBER(C1196),C1196,W1195)</f>
        <v>1.42</v>
      </c>
      <c r="Y1196" s="1" t="e">
        <f>IF(AND(Q1196&gt;=Chart!$F$2,Q1196&lt;=Chart!$F$3),Q1196,#N/A)</f>
        <v>#N/A</v>
      </c>
      <c r="Z1196" t="e">
        <f>IF(AND(Q1196&gt;=Chart!$F$2,Q1196&lt;=Chart!$F$3),R1196,#N/A)</f>
        <v>#N/A</v>
      </c>
      <c r="AA1196" t="e">
        <f>IF(AND(Q1196&gt;=Chart!$F$2,Q1196&lt;=Chart!$F$3),S1196,#N/A)</f>
        <v>#N/A</v>
      </c>
      <c r="AB1196" t="e">
        <f>IF(AND(Q1196&gt;=Chart!$F$2,Q1196&lt;=Chart!$F$3),T1196,#N/A)</f>
        <v>#N/A</v>
      </c>
      <c r="AC1196" t="e">
        <f>IF(AND(Q1196&gt;=Chart!$F$2,Q1196&lt;=Chart!$F$3),U1196,#N/A)</f>
        <v>#N/A</v>
      </c>
      <c r="AD1196" t="e">
        <f>IF(AND(Q1196&gt;=Chart!$F$2,Q1196&lt;=Chart!$F$3),V1196,#N/A)</f>
        <v>#N/A</v>
      </c>
      <c r="AE1196" t="e">
        <f>IF(AND(Q1196&gt;=Chart!$F$2,Q1196&lt;=Chart!$F$3),I1196,#N/A)</f>
        <v>#N/A</v>
      </c>
      <c r="AF1196" t="e">
        <f>IF(AND(Q1196&gt;=Chart!$F$2,Q1196&lt;=Chart!$F$3),H1196/100,#N/A)</f>
        <v>#N/A</v>
      </c>
      <c r="AG1196" t="e">
        <f>IF(AND(Q1196&gt;=Chart!$F$2,Q1196&lt;=Chart!$F$3),W1196/100,#N/A)</f>
        <v>#N/A</v>
      </c>
    </row>
    <row r="1197" spans="1:33" x14ac:dyDescent="0.25">
      <c r="A1197">
        <v>1520861400</v>
      </c>
      <c r="B1197">
        <f>INDEX('Daily Data ADJ'!$1:$1048576,MATCH(Calc!$A1197,'Daily Data ADJ'!$A:$A,0),MATCH("SPY, CBOE BZX: Close",'Daily Data ADJ'!$1:$1,0))</f>
        <v>255.71741195999999</v>
      </c>
      <c r="C1197">
        <f>INDEX('Daily Data ADJ'!$1:$1048576,MATCH(Calc!$A1197,'Daily Data ADJ'!$A:$A,0),MATCH("EFFR, FRED: Close",'Daily Data ADJ'!$1:$1,0))</f>
        <v>1.42</v>
      </c>
      <c r="D1197" t="str">
        <f>INDEX('Daily Data ADJ'!$1:$1048576,MATCH(Calc!$A1197,'Daily Data ADJ'!$A:$A,1),MATCH("SOFR, FRED: Close",'Daily Data ADJ'!$1:$1,0))</f>
        <v>NaN</v>
      </c>
      <c r="E1197">
        <f>INDEX('Daily Data ADJ'!$1:$1048576,MATCH(Calc!$A1197,'Daily Data ADJ'!$A:$A,0),MATCH("UPRO, CBOE BZX: Close",'Daily Data ADJ'!$1:$1,0))</f>
        <v>25.233866259999999</v>
      </c>
      <c r="F1197">
        <f>INDEX('Daily Data ADJ'!$1:$1048576,MATCH(Calc!$A1197,'Daily Data ADJ'!$A:$A,0),MATCH("ES1!, CME_MINI: Close",'Daily Data ADJ'!$1:$1,0))</f>
        <v>2789</v>
      </c>
      <c r="G1197">
        <f>INDEX('Daily Data ADJ'!$1:$1048576,MATCH(Calc!$A1197,'Daily Data ADJ'!$A:$A,0),MATCH("ES2!, CME_MINI: Close",'Daily Data ADJ'!$1:$1,0))</f>
        <v>2796.25</v>
      </c>
      <c r="H1197">
        <f>INDEX('QUANDL MULTPL SP500_DIV_YIELD_M'!$A:$G,MATCH(Calc!$A1197,'QUANDL MULTPL SP500_DIV_YIELD_M'!$A:$A,1),MATCH('QUANDL MULTPL SP500_DIV_YIELD_M'!$E$1,'QUANDL MULTPL SP500_DIV_YIELD_M'!$A$1:$G$1,0))</f>
        <v>1.84</v>
      </c>
      <c r="I1197" s="5">
        <f t="shared" si="108"/>
        <v>2.8838606760802882E-2</v>
      </c>
      <c r="J1197" s="1">
        <f>A1197/24/60/60+DATE(1970,1,1)</f>
        <v>43171.5625</v>
      </c>
      <c r="K1197" s="3">
        <f t="shared" si="111"/>
        <v>2.9583333333284827</v>
      </c>
      <c r="L1197" s="6">
        <f>(1+Chart!$F$4)^(1/(365/K1197))-1</f>
        <v>1.9701650168846285E-4</v>
      </c>
      <c r="M1197" s="6">
        <f t="shared" si="112"/>
        <v>1.1428836042748358E-4</v>
      </c>
      <c r="N1197" s="6">
        <f t="shared" si="113"/>
        <v>2.3045721173442502E-4</v>
      </c>
      <c r="O1197">
        <f>O1196*(B1197/B1196)</f>
        <v>255.71741196000158</v>
      </c>
      <c r="P1197">
        <f t="shared" si="109"/>
        <v>2018</v>
      </c>
      <c r="Q1197" s="1">
        <f t="shared" si="110"/>
        <v>43171.5625</v>
      </c>
      <c r="R1197">
        <f>IF(B1198="",R1196,IF(Q1197&gt;=Chart!$F$2,E1197,0))</f>
        <v>0</v>
      </c>
      <c r="S1197">
        <f>IF(B1198="",S1196,IFERROR(IF(AND(R1197&gt;0,R1196=0),R1197,(1+(B1198/B1197-1)*Calc!$Z$1)*S1196),0))</f>
        <v>0</v>
      </c>
      <c r="T1197">
        <f>IF(B1198="",T1196,IFERROR(IF(AND(R1197&gt;0,R1196=0),R1197,(1+(B1198/B1197-1)*Calc!$Z$1-L1198)*T1196),0))</f>
        <v>0</v>
      </c>
      <c r="U1197">
        <f>IF(B1198="",U1196,IFERROR(IF(AND(R1197&gt;0,R1196=0),R1197,(1+(B1198/B1197-1)*Calc!$Z$1-M1198*2)*U1196),0))</f>
        <v>0</v>
      </c>
      <c r="V1197">
        <f>IF(B1198="",V1196,IFERROR(IF(AND(R1197&gt;0,R1196=0),R1197,(1+(B1198/B1197-1)*Calc!$Z$1-N1198*2)*V1196),0))</f>
        <v>0</v>
      </c>
      <c r="W1197">
        <f>IF(ISNUMBER(C1197),C1197,W1196)</f>
        <v>1.42</v>
      </c>
      <c r="Y1197" s="1" t="e">
        <f>IF(AND(Q1197&gt;=Chart!$F$2,Q1197&lt;=Chart!$F$3),Q1197,#N/A)</f>
        <v>#N/A</v>
      </c>
      <c r="Z1197" t="e">
        <f>IF(AND(Q1197&gt;=Chart!$F$2,Q1197&lt;=Chart!$F$3),R1197,#N/A)</f>
        <v>#N/A</v>
      </c>
      <c r="AA1197" t="e">
        <f>IF(AND(Q1197&gt;=Chart!$F$2,Q1197&lt;=Chart!$F$3),S1197,#N/A)</f>
        <v>#N/A</v>
      </c>
      <c r="AB1197" t="e">
        <f>IF(AND(Q1197&gt;=Chart!$F$2,Q1197&lt;=Chart!$F$3),T1197,#N/A)</f>
        <v>#N/A</v>
      </c>
      <c r="AC1197" t="e">
        <f>IF(AND(Q1197&gt;=Chart!$F$2,Q1197&lt;=Chart!$F$3),U1197,#N/A)</f>
        <v>#N/A</v>
      </c>
      <c r="AD1197" t="e">
        <f>IF(AND(Q1197&gt;=Chart!$F$2,Q1197&lt;=Chart!$F$3),V1197,#N/A)</f>
        <v>#N/A</v>
      </c>
      <c r="AE1197" t="e">
        <f>IF(AND(Q1197&gt;=Chart!$F$2,Q1197&lt;=Chart!$F$3),I1197,#N/A)</f>
        <v>#N/A</v>
      </c>
      <c r="AF1197" t="e">
        <f>IF(AND(Q1197&gt;=Chart!$F$2,Q1197&lt;=Chart!$F$3),H1197/100,#N/A)</f>
        <v>#N/A</v>
      </c>
      <c r="AG1197" t="e">
        <f>IF(AND(Q1197&gt;=Chart!$F$2,Q1197&lt;=Chart!$F$3),W1197/100,#N/A)</f>
        <v>#N/A</v>
      </c>
    </row>
    <row r="1198" spans="1:33" x14ac:dyDescent="0.25">
      <c r="A1198">
        <v>1520947800</v>
      </c>
      <c r="B1198">
        <f>INDEX('Daily Data ADJ'!$1:$1048576,MATCH(Calc!$A1198,'Daily Data ADJ'!$A:$A,0),MATCH("SPY, CBOE BZX: Close",'Daily Data ADJ'!$1:$1,0))</f>
        <v>254.06477896999999</v>
      </c>
      <c r="C1198">
        <f>INDEX('Daily Data ADJ'!$1:$1048576,MATCH(Calc!$A1198,'Daily Data ADJ'!$A:$A,0),MATCH("EFFR, FRED: Close",'Daily Data ADJ'!$1:$1,0))</f>
        <v>1.42</v>
      </c>
      <c r="D1198" t="str">
        <f>INDEX('Daily Data ADJ'!$1:$1048576,MATCH(Calc!$A1198,'Daily Data ADJ'!$A:$A,1),MATCH("SOFR, FRED: Close",'Daily Data ADJ'!$1:$1,0))</f>
        <v>NaN</v>
      </c>
      <c r="E1198">
        <f>INDEX('Daily Data ADJ'!$1:$1048576,MATCH(Calc!$A1198,'Daily Data ADJ'!$A:$A,0),MATCH("UPRO, CBOE BZX: Close",'Daily Data ADJ'!$1:$1,0))</f>
        <v>24.748128319999999</v>
      </c>
      <c r="F1198">
        <f>INDEX('Daily Data ADJ'!$1:$1048576,MATCH(Calc!$A1198,'Daily Data ADJ'!$A:$A,0),MATCH("ES1!, CME_MINI: Close",'Daily Data ADJ'!$1:$1,0))</f>
        <v>2772.75</v>
      </c>
      <c r="G1198">
        <f>INDEX('Daily Data ADJ'!$1:$1048576,MATCH(Calc!$A1198,'Daily Data ADJ'!$A:$A,0),MATCH("ES2!, CME_MINI: Close",'Daily Data ADJ'!$1:$1,0))</f>
        <v>2779.5</v>
      </c>
      <c r="H1198">
        <f>INDEX('QUANDL MULTPL SP500_DIV_YIELD_M'!$A:$G,MATCH(Calc!$A1198,'QUANDL MULTPL SP500_DIV_YIELD_M'!$A:$A,1),MATCH('QUANDL MULTPL SP500_DIV_YIELD_M'!$E$1,'QUANDL MULTPL SP500_DIV_YIELD_M'!$A$1:$G$1,0))</f>
        <v>1.84</v>
      </c>
      <c r="I1198" s="5">
        <f t="shared" si="108"/>
        <v>2.8173240848453657E-2</v>
      </c>
      <c r="J1198" s="1">
        <f>A1198/24/60/60+DATE(1970,1,1)</f>
        <v>43172.5625</v>
      </c>
      <c r="K1198" s="3">
        <f t="shared" si="111"/>
        <v>1</v>
      </c>
      <c r="L1198" s="6">
        <f>(1+Chart!$F$4)^(1/(365/K1198))-1</f>
        <v>6.6592785027408397E-5</v>
      </c>
      <c r="M1198" s="6">
        <f t="shared" si="112"/>
        <v>3.8631223916674173E-5</v>
      </c>
      <c r="N1198" s="6">
        <f t="shared" si="113"/>
        <v>7.61225548755462E-5</v>
      </c>
      <c r="O1198">
        <f>O1197*(B1198/B1197)</f>
        <v>254.06477897000158</v>
      </c>
      <c r="P1198">
        <f t="shared" si="109"/>
        <v>2018</v>
      </c>
      <c r="Q1198" s="1">
        <f t="shared" si="110"/>
        <v>43172.5625</v>
      </c>
      <c r="R1198">
        <f>IF(B1199="",R1197,IF(Q1198&gt;=Chart!$F$2,E1198,0))</f>
        <v>0</v>
      </c>
      <c r="S1198">
        <f>IF(B1199="",S1197,IFERROR(IF(AND(R1198&gt;0,R1197=0),R1198,(1+(B1199/B1198-1)*Calc!$Z$1)*S1197),0))</f>
        <v>0</v>
      </c>
      <c r="T1198">
        <f>IF(B1199="",T1197,IFERROR(IF(AND(R1198&gt;0,R1197=0),R1198,(1+(B1199/B1198-1)*Calc!$Z$1-L1199)*T1197),0))</f>
        <v>0</v>
      </c>
      <c r="U1198">
        <f>IF(B1199="",U1197,IFERROR(IF(AND(R1198&gt;0,R1197=0),R1198,(1+(B1199/B1198-1)*Calc!$Z$1-M1199*2)*U1197),0))</f>
        <v>0</v>
      </c>
      <c r="V1198">
        <f>IF(B1199="",V1197,IFERROR(IF(AND(R1198&gt;0,R1197=0),R1198,(1+(B1199/B1198-1)*Calc!$Z$1-N1199*2)*V1197),0))</f>
        <v>0</v>
      </c>
      <c r="W1198">
        <f>IF(ISNUMBER(C1198),C1198,W1197)</f>
        <v>1.42</v>
      </c>
      <c r="Y1198" s="1" t="e">
        <f>IF(AND(Q1198&gt;=Chart!$F$2,Q1198&lt;=Chart!$F$3),Q1198,#N/A)</f>
        <v>#N/A</v>
      </c>
      <c r="Z1198" t="e">
        <f>IF(AND(Q1198&gt;=Chart!$F$2,Q1198&lt;=Chart!$F$3),R1198,#N/A)</f>
        <v>#N/A</v>
      </c>
      <c r="AA1198" t="e">
        <f>IF(AND(Q1198&gt;=Chart!$F$2,Q1198&lt;=Chart!$F$3),S1198,#N/A)</f>
        <v>#N/A</v>
      </c>
      <c r="AB1198" t="e">
        <f>IF(AND(Q1198&gt;=Chart!$F$2,Q1198&lt;=Chart!$F$3),T1198,#N/A)</f>
        <v>#N/A</v>
      </c>
      <c r="AC1198" t="e">
        <f>IF(AND(Q1198&gt;=Chart!$F$2,Q1198&lt;=Chart!$F$3),U1198,#N/A)</f>
        <v>#N/A</v>
      </c>
      <c r="AD1198" t="e">
        <f>IF(AND(Q1198&gt;=Chart!$F$2,Q1198&lt;=Chart!$F$3),V1198,#N/A)</f>
        <v>#N/A</v>
      </c>
      <c r="AE1198" t="e">
        <f>IF(AND(Q1198&gt;=Chart!$F$2,Q1198&lt;=Chart!$F$3),I1198,#N/A)</f>
        <v>#N/A</v>
      </c>
      <c r="AF1198" t="e">
        <f>IF(AND(Q1198&gt;=Chart!$F$2,Q1198&lt;=Chart!$F$3),H1198/100,#N/A)</f>
        <v>#N/A</v>
      </c>
      <c r="AG1198" t="e">
        <f>IF(AND(Q1198&gt;=Chart!$F$2,Q1198&lt;=Chart!$F$3),W1198/100,#N/A)</f>
        <v>#N/A</v>
      </c>
    </row>
    <row r="1199" spans="1:33" x14ac:dyDescent="0.25">
      <c r="A1199">
        <v>1521034200</v>
      </c>
      <c r="B1199">
        <f>INDEX('Daily Data ADJ'!$1:$1048576,MATCH(Calc!$A1199,'Daily Data ADJ'!$A:$A,0),MATCH("SPY, CBOE BZX: Close",'Daily Data ADJ'!$1:$1,0))</f>
        <v>252.76103516000001</v>
      </c>
      <c r="C1199">
        <f>INDEX('Daily Data ADJ'!$1:$1048576,MATCH(Calc!$A1199,'Daily Data ADJ'!$A:$A,0),MATCH("EFFR, FRED: Close",'Daily Data ADJ'!$1:$1,0))</f>
        <v>1.42</v>
      </c>
      <c r="D1199" t="str">
        <f>INDEX('Daily Data ADJ'!$1:$1048576,MATCH(Calc!$A1199,'Daily Data ADJ'!$A:$A,1),MATCH("SOFR, FRED: Close",'Daily Data ADJ'!$1:$1,0))</f>
        <v>NaN</v>
      </c>
      <c r="E1199">
        <f>INDEX('Daily Data ADJ'!$1:$1048576,MATCH(Calc!$A1199,'Daily Data ADJ'!$A:$A,0),MATCH("UPRO, CBOE BZX: Close",'Daily Data ADJ'!$1:$1,0))</f>
        <v>24.352341370000001</v>
      </c>
      <c r="F1199">
        <f>INDEX('Daily Data ADJ'!$1:$1048576,MATCH(Calc!$A1199,'Daily Data ADJ'!$A:$A,0),MATCH("ES1!, CME_MINI: Close",'Daily Data ADJ'!$1:$1,0))</f>
        <v>2754</v>
      </c>
      <c r="G1199">
        <f>INDEX('Daily Data ADJ'!$1:$1048576,MATCH(Calc!$A1199,'Daily Data ADJ'!$A:$A,0),MATCH("ES2!, CME_MINI: Close",'Daily Data ADJ'!$1:$1,0))</f>
        <v>2760.75</v>
      </c>
      <c r="H1199">
        <f>INDEX('QUANDL MULTPL SP500_DIV_YIELD_M'!$A:$G,MATCH(Calc!$A1199,'QUANDL MULTPL SP500_DIV_YIELD_M'!$A:$A,1),MATCH('QUANDL MULTPL SP500_DIV_YIELD_M'!$E$1,'QUANDL MULTPL SP500_DIV_YIELD_M'!$A$1:$G$1,0))</f>
        <v>1.84</v>
      </c>
      <c r="I1199" s="5">
        <f t="shared" si="108"/>
        <v>2.8240024329157204E-2</v>
      </c>
      <c r="J1199" s="1">
        <f>A1199/24/60/60+DATE(1970,1,1)</f>
        <v>43173.5625</v>
      </c>
      <c r="K1199" s="3">
        <f t="shared" si="111"/>
        <v>1</v>
      </c>
      <c r="L1199" s="6">
        <f>(1+Chart!$F$4)^(1/(365/K1199))-1</f>
        <v>6.6592785027408397E-5</v>
      </c>
      <c r="M1199" s="6">
        <f t="shared" si="112"/>
        <v>3.8631223916674173E-5</v>
      </c>
      <c r="N1199" s="6">
        <f t="shared" si="113"/>
        <v>7.630051753282352E-5</v>
      </c>
      <c r="O1199">
        <f>O1198*(B1199/B1198)</f>
        <v>252.76103516000157</v>
      </c>
      <c r="P1199">
        <f t="shared" si="109"/>
        <v>2018</v>
      </c>
      <c r="Q1199" s="1">
        <f t="shared" si="110"/>
        <v>43173.5625</v>
      </c>
      <c r="R1199">
        <f>IF(B1200="",R1198,IF(Q1199&gt;=Chart!$F$2,E1199,0))</f>
        <v>0</v>
      </c>
      <c r="S1199">
        <f>IF(B1200="",S1198,IFERROR(IF(AND(R1199&gt;0,R1198=0),R1199,(1+(B1200/B1199-1)*Calc!$Z$1)*S1198),0))</f>
        <v>0</v>
      </c>
      <c r="T1199">
        <f>IF(B1200="",T1198,IFERROR(IF(AND(R1199&gt;0,R1198=0),R1199,(1+(B1200/B1199-1)*Calc!$Z$1-L1200)*T1198),0))</f>
        <v>0</v>
      </c>
      <c r="U1199">
        <f>IF(B1200="",U1198,IFERROR(IF(AND(R1199&gt;0,R1198=0),R1199,(1+(B1200/B1199-1)*Calc!$Z$1-M1200*2)*U1198),0))</f>
        <v>0</v>
      </c>
      <c r="V1199">
        <f>IF(B1200="",V1198,IFERROR(IF(AND(R1199&gt;0,R1198=0),R1199,(1+(B1200/B1199-1)*Calc!$Z$1-N1200*2)*V1198),0))</f>
        <v>0</v>
      </c>
      <c r="W1199">
        <f>IF(ISNUMBER(C1199),C1199,W1198)</f>
        <v>1.42</v>
      </c>
      <c r="Y1199" s="1" t="e">
        <f>IF(AND(Q1199&gt;=Chart!$F$2,Q1199&lt;=Chart!$F$3),Q1199,#N/A)</f>
        <v>#N/A</v>
      </c>
      <c r="Z1199" t="e">
        <f>IF(AND(Q1199&gt;=Chart!$F$2,Q1199&lt;=Chart!$F$3),R1199,#N/A)</f>
        <v>#N/A</v>
      </c>
      <c r="AA1199" t="e">
        <f>IF(AND(Q1199&gt;=Chart!$F$2,Q1199&lt;=Chart!$F$3),S1199,#N/A)</f>
        <v>#N/A</v>
      </c>
      <c r="AB1199" t="e">
        <f>IF(AND(Q1199&gt;=Chart!$F$2,Q1199&lt;=Chart!$F$3),T1199,#N/A)</f>
        <v>#N/A</v>
      </c>
      <c r="AC1199" t="e">
        <f>IF(AND(Q1199&gt;=Chart!$F$2,Q1199&lt;=Chart!$F$3),U1199,#N/A)</f>
        <v>#N/A</v>
      </c>
      <c r="AD1199" t="e">
        <f>IF(AND(Q1199&gt;=Chart!$F$2,Q1199&lt;=Chart!$F$3),V1199,#N/A)</f>
        <v>#N/A</v>
      </c>
      <c r="AE1199" t="e">
        <f>IF(AND(Q1199&gt;=Chart!$F$2,Q1199&lt;=Chart!$F$3),I1199,#N/A)</f>
        <v>#N/A</v>
      </c>
      <c r="AF1199" t="e">
        <f>IF(AND(Q1199&gt;=Chart!$F$2,Q1199&lt;=Chart!$F$3),H1199/100,#N/A)</f>
        <v>#N/A</v>
      </c>
      <c r="AG1199" t="e">
        <f>IF(AND(Q1199&gt;=Chart!$F$2,Q1199&lt;=Chart!$F$3),W1199/100,#N/A)</f>
        <v>#N/A</v>
      </c>
    </row>
    <row r="1200" spans="1:33" x14ac:dyDescent="0.25">
      <c r="A1200">
        <v>1521120600</v>
      </c>
      <c r="B1200">
        <f>INDEX('Daily Data ADJ'!$1:$1048576,MATCH(Calc!$A1200,'Daily Data ADJ'!$A:$A,0),MATCH("SPY, CBOE BZX: Close",'Daily Data ADJ'!$1:$1,0))</f>
        <v>252.48559632999999</v>
      </c>
      <c r="C1200">
        <f>INDEX('Daily Data ADJ'!$1:$1048576,MATCH(Calc!$A1200,'Daily Data ADJ'!$A:$A,0),MATCH("EFFR, FRED: Close",'Daily Data ADJ'!$1:$1,0))</f>
        <v>1.43</v>
      </c>
      <c r="D1200" t="str">
        <f>INDEX('Daily Data ADJ'!$1:$1048576,MATCH(Calc!$A1200,'Daily Data ADJ'!$A:$A,1),MATCH("SOFR, FRED: Close",'Daily Data ADJ'!$1:$1,0))</f>
        <v>NaN</v>
      </c>
      <c r="E1200">
        <f>INDEX('Daily Data ADJ'!$1:$1048576,MATCH(Calc!$A1200,'Daily Data ADJ'!$A:$A,0),MATCH("UPRO, CBOE BZX: Close",'Daily Data ADJ'!$1:$1,0))</f>
        <v>24.26566102</v>
      </c>
      <c r="F1200">
        <f>INDEX('Daily Data ADJ'!$1:$1048576,MATCH(Calc!$A1200,'Daily Data ADJ'!$A:$A,0),MATCH("ES1!, CME_MINI: Close",'Daily Data ADJ'!$1:$1,0))</f>
        <v>2755.5</v>
      </c>
      <c r="G1200">
        <f>INDEX('Daily Data ADJ'!$1:$1048576,MATCH(Calc!$A1200,'Daily Data ADJ'!$A:$A,0),MATCH("ES2!, CME_MINI: Close",'Daily Data ADJ'!$1:$1,0))</f>
        <v>2762.25</v>
      </c>
      <c r="H1200">
        <f>INDEX('QUANDL MULTPL SP500_DIV_YIELD_M'!$A:$G,MATCH(Calc!$A1200,'QUANDL MULTPL SP500_DIV_YIELD_M'!$A:$A,1),MATCH('QUANDL MULTPL SP500_DIV_YIELD_M'!$E$1,'QUANDL MULTPL SP500_DIV_YIELD_M'!$A$1:$G$1,0))</f>
        <v>1.84</v>
      </c>
      <c r="I1200" s="5">
        <f t="shared" si="108"/>
        <v>2.8234648081830321E-2</v>
      </c>
      <c r="J1200" s="1">
        <f>A1200/24/60/60+DATE(1970,1,1)</f>
        <v>43174.5625</v>
      </c>
      <c r="K1200" s="3">
        <f t="shared" si="111"/>
        <v>1</v>
      </c>
      <c r="L1200" s="6">
        <f>(1+Chart!$F$4)^(1/(365/K1200))-1</f>
        <v>6.6592785027408397E-5</v>
      </c>
      <c r="M1200" s="6">
        <f t="shared" si="112"/>
        <v>3.8901357733545083E-5</v>
      </c>
      <c r="N1200" s="6">
        <f t="shared" si="113"/>
        <v>7.6286191493579736E-5</v>
      </c>
      <c r="O1200">
        <f>O1199*(B1200/B1199)</f>
        <v>252.48559633000156</v>
      </c>
      <c r="P1200">
        <f t="shared" si="109"/>
        <v>2018</v>
      </c>
      <c r="Q1200" s="1">
        <f t="shared" si="110"/>
        <v>43174.5625</v>
      </c>
      <c r="R1200">
        <f>IF(B1201="",R1199,IF(Q1200&gt;=Chart!$F$2,E1200,0))</f>
        <v>0</v>
      </c>
      <c r="S1200">
        <f>IF(B1201="",S1199,IFERROR(IF(AND(R1200&gt;0,R1199=0),R1200,(1+(B1201/B1200-1)*Calc!$Z$1)*S1199),0))</f>
        <v>0</v>
      </c>
      <c r="T1200">
        <f>IF(B1201="",T1199,IFERROR(IF(AND(R1200&gt;0,R1199=0),R1200,(1+(B1201/B1200-1)*Calc!$Z$1-L1201)*T1199),0))</f>
        <v>0</v>
      </c>
      <c r="U1200">
        <f>IF(B1201="",U1199,IFERROR(IF(AND(R1200&gt;0,R1199=0),R1200,(1+(B1201/B1200-1)*Calc!$Z$1-M1201*2)*U1199),0))</f>
        <v>0</v>
      </c>
      <c r="V1200">
        <f>IF(B1201="",V1199,IFERROR(IF(AND(R1200&gt;0,R1199=0),R1200,(1+(B1201/B1200-1)*Calc!$Z$1-N1201*2)*V1199),0))</f>
        <v>0</v>
      </c>
      <c r="W1200">
        <f>IF(ISNUMBER(C1200),C1200,W1199)</f>
        <v>1.43</v>
      </c>
      <c r="Y1200" s="1" t="e">
        <f>IF(AND(Q1200&gt;=Chart!$F$2,Q1200&lt;=Chart!$F$3),Q1200,#N/A)</f>
        <v>#N/A</v>
      </c>
      <c r="Z1200" t="e">
        <f>IF(AND(Q1200&gt;=Chart!$F$2,Q1200&lt;=Chart!$F$3),R1200,#N/A)</f>
        <v>#N/A</v>
      </c>
      <c r="AA1200" t="e">
        <f>IF(AND(Q1200&gt;=Chart!$F$2,Q1200&lt;=Chart!$F$3),S1200,#N/A)</f>
        <v>#N/A</v>
      </c>
      <c r="AB1200" t="e">
        <f>IF(AND(Q1200&gt;=Chart!$F$2,Q1200&lt;=Chart!$F$3),T1200,#N/A)</f>
        <v>#N/A</v>
      </c>
      <c r="AC1200" t="e">
        <f>IF(AND(Q1200&gt;=Chart!$F$2,Q1200&lt;=Chart!$F$3),U1200,#N/A)</f>
        <v>#N/A</v>
      </c>
      <c r="AD1200" t="e">
        <f>IF(AND(Q1200&gt;=Chart!$F$2,Q1200&lt;=Chart!$F$3),V1200,#N/A)</f>
        <v>#N/A</v>
      </c>
      <c r="AE1200" t="e">
        <f>IF(AND(Q1200&gt;=Chart!$F$2,Q1200&lt;=Chart!$F$3),I1200,#N/A)</f>
        <v>#N/A</v>
      </c>
      <c r="AF1200" t="e">
        <f>IF(AND(Q1200&gt;=Chart!$F$2,Q1200&lt;=Chart!$F$3),H1200/100,#N/A)</f>
        <v>#N/A</v>
      </c>
      <c r="AG1200" t="e">
        <f>IF(AND(Q1200&gt;=Chart!$F$2,Q1200&lt;=Chart!$F$3),W1200/100,#N/A)</f>
        <v>#N/A</v>
      </c>
    </row>
    <row r="1201" spans="1:33" x14ac:dyDescent="0.25">
      <c r="A1201">
        <v>1521207000</v>
      </c>
      <c r="B1201">
        <f>INDEX('Daily Data ADJ'!$1:$1048576,MATCH(Calc!$A1201,'Daily Data ADJ'!$A:$A,0),MATCH("SPY, CBOE BZX: Close",'Daily Data ADJ'!$1:$1,0))</f>
        <v>252.75916530999999</v>
      </c>
      <c r="C1201">
        <f>INDEX('Daily Data ADJ'!$1:$1048576,MATCH(Calc!$A1201,'Daily Data ADJ'!$A:$A,0),MATCH("EFFR, FRED: Close",'Daily Data ADJ'!$1:$1,0))</f>
        <v>1.43</v>
      </c>
      <c r="D1201" t="str">
        <f>INDEX('Daily Data ADJ'!$1:$1048576,MATCH(Calc!$A1201,'Daily Data ADJ'!$A:$A,1),MATCH("SOFR, FRED: Close",'Daily Data ADJ'!$1:$1,0))</f>
        <v>NaN</v>
      </c>
      <c r="E1201">
        <f>INDEX('Daily Data ADJ'!$1:$1048576,MATCH(Calc!$A1201,'Daily Data ADJ'!$A:$A,0),MATCH("UPRO, CBOE BZX: Close",'Daily Data ADJ'!$1:$1,0))</f>
        <v>24.349070730000001</v>
      </c>
      <c r="F1201">
        <f>INDEX('Daily Data ADJ'!$1:$1048576,MATCH(Calc!$A1201,'Daily Data ADJ'!$A:$A,0),MATCH("ES1!, CME_MINI: Close",'Daily Data ADJ'!$1:$1,0))</f>
        <v>2756</v>
      </c>
      <c r="G1201">
        <f>INDEX('Daily Data ADJ'!$1:$1048576,MATCH(Calc!$A1201,'Daily Data ADJ'!$A:$A,0),MATCH("ES2!, CME_MINI: Close",'Daily Data ADJ'!$1:$1,0))</f>
        <v>2763</v>
      </c>
      <c r="H1201">
        <f>INDEX('QUANDL MULTPL SP500_DIV_YIELD_M'!$A:$G,MATCH(Calc!$A1201,'QUANDL MULTPL SP500_DIV_YIELD_M'!$A:$A,1),MATCH('QUANDL MULTPL SP500_DIV_YIELD_M'!$E$1,'QUANDL MULTPL SP500_DIV_YIELD_M'!$A$1:$G$1,0))</f>
        <v>1.84</v>
      </c>
      <c r="I1201" s="5">
        <f t="shared" si="108"/>
        <v>2.8598424197981559E-2</v>
      </c>
      <c r="J1201" s="1">
        <f>A1201/24/60/60+DATE(1970,1,1)</f>
        <v>43175.5625</v>
      </c>
      <c r="K1201" s="3">
        <f t="shared" si="111"/>
        <v>1</v>
      </c>
      <c r="L1201" s="6">
        <f>(1+Chart!$F$4)^(1/(365/K1201))-1</f>
        <v>6.6592785027408397E-5</v>
      </c>
      <c r="M1201" s="6">
        <f t="shared" si="112"/>
        <v>3.8901357733545083E-5</v>
      </c>
      <c r="N1201" s="6">
        <f t="shared" si="113"/>
        <v>7.7255374098417207E-5</v>
      </c>
      <c r="O1201">
        <f>O1200*(B1201/B1200)</f>
        <v>252.75916531000155</v>
      </c>
      <c r="P1201">
        <f t="shared" si="109"/>
        <v>2018</v>
      </c>
      <c r="Q1201" s="1">
        <f t="shared" si="110"/>
        <v>43175.5625</v>
      </c>
      <c r="R1201">
        <f>IF(B1202="",R1200,IF(Q1201&gt;=Chart!$F$2,E1201,0))</f>
        <v>0</v>
      </c>
      <c r="S1201">
        <f>IF(B1202="",S1200,IFERROR(IF(AND(R1201&gt;0,R1200=0),R1201,(1+(B1202/B1201-1)*Calc!$Z$1)*S1200),0))</f>
        <v>0</v>
      </c>
      <c r="T1201">
        <f>IF(B1202="",T1200,IFERROR(IF(AND(R1201&gt;0,R1200=0),R1201,(1+(B1202/B1201-1)*Calc!$Z$1-L1202)*T1200),0))</f>
        <v>0</v>
      </c>
      <c r="U1201">
        <f>IF(B1202="",U1200,IFERROR(IF(AND(R1201&gt;0,R1200=0),R1201,(1+(B1202/B1201-1)*Calc!$Z$1-M1202*2)*U1200),0))</f>
        <v>0</v>
      </c>
      <c r="V1201">
        <f>IF(B1202="",V1200,IFERROR(IF(AND(R1201&gt;0,R1200=0),R1201,(1+(B1202/B1201-1)*Calc!$Z$1-N1202*2)*V1200),0))</f>
        <v>0</v>
      </c>
      <c r="W1201">
        <f>IF(ISNUMBER(C1201),C1201,W1200)</f>
        <v>1.43</v>
      </c>
      <c r="Y1201" s="1" t="e">
        <f>IF(AND(Q1201&gt;=Chart!$F$2,Q1201&lt;=Chart!$F$3),Q1201,#N/A)</f>
        <v>#N/A</v>
      </c>
      <c r="Z1201" t="e">
        <f>IF(AND(Q1201&gt;=Chart!$F$2,Q1201&lt;=Chart!$F$3),R1201,#N/A)</f>
        <v>#N/A</v>
      </c>
      <c r="AA1201" t="e">
        <f>IF(AND(Q1201&gt;=Chart!$F$2,Q1201&lt;=Chart!$F$3),S1201,#N/A)</f>
        <v>#N/A</v>
      </c>
      <c r="AB1201" t="e">
        <f>IF(AND(Q1201&gt;=Chart!$F$2,Q1201&lt;=Chart!$F$3),T1201,#N/A)</f>
        <v>#N/A</v>
      </c>
      <c r="AC1201" t="e">
        <f>IF(AND(Q1201&gt;=Chart!$F$2,Q1201&lt;=Chart!$F$3),U1201,#N/A)</f>
        <v>#N/A</v>
      </c>
      <c r="AD1201" t="e">
        <f>IF(AND(Q1201&gt;=Chart!$F$2,Q1201&lt;=Chart!$F$3),V1201,#N/A)</f>
        <v>#N/A</v>
      </c>
      <c r="AE1201" t="e">
        <f>IF(AND(Q1201&gt;=Chart!$F$2,Q1201&lt;=Chart!$F$3),I1201,#N/A)</f>
        <v>#N/A</v>
      </c>
      <c r="AF1201" t="e">
        <f>IF(AND(Q1201&gt;=Chart!$F$2,Q1201&lt;=Chart!$F$3),H1201/100,#N/A)</f>
        <v>#N/A</v>
      </c>
      <c r="AG1201" t="e">
        <f>IF(AND(Q1201&gt;=Chart!$F$2,Q1201&lt;=Chart!$F$3),W1201/100,#N/A)</f>
        <v>#N/A</v>
      </c>
    </row>
    <row r="1202" spans="1:33" x14ac:dyDescent="0.25">
      <c r="A1202">
        <v>1521466200</v>
      </c>
      <c r="B1202">
        <f>INDEX('Daily Data ADJ'!$1:$1048576,MATCH(Calc!$A1202,'Daily Data ADJ'!$A:$A,0),MATCH("SPY, CBOE BZX: Close",'Daily Data ADJ'!$1:$1,0))</f>
        <v>249.33926559</v>
      </c>
      <c r="C1202">
        <f>INDEX('Daily Data ADJ'!$1:$1048576,MATCH(Calc!$A1202,'Daily Data ADJ'!$A:$A,0),MATCH("EFFR, FRED: Close",'Daily Data ADJ'!$1:$1,0))</f>
        <v>1.43</v>
      </c>
      <c r="D1202" t="str">
        <f>INDEX('Daily Data ADJ'!$1:$1048576,MATCH(Calc!$A1202,'Daily Data ADJ'!$A:$A,1),MATCH("SOFR, FRED: Close",'Daily Data ADJ'!$1:$1,0))</f>
        <v>NaN</v>
      </c>
      <c r="E1202">
        <f>INDEX('Daily Data ADJ'!$1:$1048576,MATCH(Calc!$A1202,'Daily Data ADJ'!$A:$A,0),MATCH("UPRO, CBOE BZX: Close",'Daily Data ADJ'!$1:$1,0))</f>
        <v>23.35633224</v>
      </c>
      <c r="F1202">
        <f>INDEX('Daily Data ADJ'!$1:$1048576,MATCH(Calc!$A1202,'Daily Data ADJ'!$A:$A,0),MATCH("ES1!, CME_MINI: Close",'Daily Data ADJ'!$1:$1,0))</f>
        <v>2722.75</v>
      </c>
      <c r="G1202">
        <f>INDEX('Daily Data ADJ'!$1:$1048576,MATCH(Calc!$A1202,'Daily Data ADJ'!$A:$A,0),MATCH("ES2!, CME_MINI: Close",'Daily Data ADJ'!$1:$1,0))</f>
        <v>2729.25</v>
      </c>
      <c r="H1202">
        <f>INDEX('QUANDL MULTPL SP500_DIV_YIELD_M'!$A:$G,MATCH(Calc!$A1202,'QUANDL MULTPL SP500_DIV_YIELD_M'!$A:$A,1),MATCH('QUANDL MULTPL SP500_DIV_YIELD_M'!$E$1,'QUANDL MULTPL SP500_DIV_YIELD_M'!$A$1:$G$1,0))</f>
        <v>1.84</v>
      </c>
      <c r="I1202" s="5">
        <f t="shared" si="108"/>
        <v>2.7983418479418348E-2</v>
      </c>
      <c r="J1202" s="1">
        <f>A1202/24/60/60+DATE(1970,1,1)</f>
        <v>43178.5625</v>
      </c>
      <c r="K1202" s="3">
        <f t="shared" si="111"/>
        <v>3</v>
      </c>
      <c r="L1202" s="6">
        <f>(1+Chart!$F$4)^(1/(365/K1202))-1</f>
        <v>1.9979165917494157E-4</v>
      </c>
      <c r="M1202" s="6">
        <f t="shared" si="112"/>
        <v>1.1670861320656201E-4</v>
      </c>
      <c r="N1202" s="6">
        <f t="shared" si="113"/>
        <v>2.2686713061248476E-4</v>
      </c>
      <c r="O1202">
        <f>O1201*(B1202/B1201)</f>
        <v>249.33926559000153</v>
      </c>
      <c r="P1202">
        <f t="shared" si="109"/>
        <v>2018</v>
      </c>
      <c r="Q1202" s="1">
        <f t="shared" si="110"/>
        <v>43178.5625</v>
      </c>
      <c r="R1202">
        <f>IF(B1203="",R1201,IF(Q1202&gt;=Chart!$F$2,E1202,0))</f>
        <v>0</v>
      </c>
      <c r="S1202">
        <f>IF(B1203="",S1201,IFERROR(IF(AND(R1202&gt;0,R1201=0),R1202,(1+(B1203/B1202-1)*Calc!$Z$1)*S1201),0))</f>
        <v>0</v>
      </c>
      <c r="T1202">
        <f>IF(B1203="",T1201,IFERROR(IF(AND(R1202&gt;0,R1201=0),R1202,(1+(B1203/B1202-1)*Calc!$Z$1-L1203)*T1201),0))</f>
        <v>0</v>
      </c>
      <c r="U1202">
        <f>IF(B1203="",U1201,IFERROR(IF(AND(R1202&gt;0,R1201=0),R1202,(1+(B1203/B1202-1)*Calc!$Z$1-M1203*2)*U1201),0))</f>
        <v>0</v>
      </c>
      <c r="V1202">
        <f>IF(B1203="",V1201,IFERROR(IF(AND(R1202&gt;0,R1201=0),R1202,(1+(B1203/B1202-1)*Calc!$Z$1-N1203*2)*V1201),0))</f>
        <v>0</v>
      </c>
      <c r="W1202">
        <f>IF(ISNUMBER(C1202),C1202,W1201)</f>
        <v>1.43</v>
      </c>
      <c r="Y1202" s="1" t="e">
        <f>IF(AND(Q1202&gt;=Chart!$F$2,Q1202&lt;=Chart!$F$3),Q1202,#N/A)</f>
        <v>#N/A</v>
      </c>
      <c r="Z1202" t="e">
        <f>IF(AND(Q1202&gt;=Chart!$F$2,Q1202&lt;=Chart!$F$3),R1202,#N/A)</f>
        <v>#N/A</v>
      </c>
      <c r="AA1202" t="e">
        <f>IF(AND(Q1202&gt;=Chart!$F$2,Q1202&lt;=Chart!$F$3),S1202,#N/A)</f>
        <v>#N/A</v>
      </c>
      <c r="AB1202" t="e">
        <f>IF(AND(Q1202&gt;=Chart!$F$2,Q1202&lt;=Chart!$F$3),T1202,#N/A)</f>
        <v>#N/A</v>
      </c>
      <c r="AC1202" t="e">
        <f>IF(AND(Q1202&gt;=Chart!$F$2,Q1202&lt;=Chart!$F$3),U1202,#N/A)</f>
        <v>#N/A</v>
      </c>
      <c r="AD1202" t="e">
        <f>IF(AND(Q1202&gt;=Chart!$F$2,Q1202&lt;=Chart!$F$3),V1202,#N/A)</f>
        <v>#N/A</v>
      </c>
      <c r="AE1202" t="e">
        <f>IF(AND(Q1202&gt;=Chart!$F$2,Q1202&lt;=Chart!$F$3),I1202,#N/A)</f>
        <v>#N/A</v>
      </c>
      <c r="AF1202" t="e">
        <f>IF(AND(Q1202&gt;=Chart!$F$2,Q1202&lt;=Chart!$F$3),H1202/100,#N/A)</f>
        <v>#N/A</v>
      </c>
      <c r="AG1202" t="e">
        <f>IF(AND(Q1202&gt;=Chart!$F$2,Q1202&lt;=Chart!$F$3),W1202/100,#N/A)</f>
        <v>#N/A</v>
      </c>
    </row>
    <row r="1203" spans="1:33" x14ac:dyDescent="0.25">
      <c r="A1203">
        <v>1521552600</v>
      </c>
      <c r="B1203">
        <f>INDEX('Daily Data ADJ'!$1:$1048576,MATCH(Calc!$A1203,'Daily Data ADJ'!$A:$A,0),MATCH("SPY, CBOE BZX: Close",'Daily Data ADJ'!$1:$1,0))</f>
        <v>249.76329627999999</v>
      </c>
      <c r="C1203">
        <f>INDEX('Daily Data ADJ'!$1:$1048576,MATCH(Calc!$A1203,'Daily Data ADJ'!$A:$A,0),MATCH("EFFR, FRED: Close",'Daily Data ADJ'!$1:$1,0))</f>
        <v>1.44</v>
      </c>
      <c r="D1203" t="str">
        <f>INDEX('Daily Data ADJ'!$1:$1048576,MATCH(Calc!$A1203,'Daily Data ADJ'!$A:$A,1),MATCH("SOFR, FRED: Close",'Daily Data ADJ'!$1:$1,0))</f>
        <v>NaN</v>
      </c>
      <c r="E1203">
        <f>INDEX('Daily Data ADJ'!$1:$1048576,MATCH(Calc!$A1203,'Daily Data ADJ'!$A:$A,0),MATCH("UPRO, CBOE BZX: Close",'Daily Data ADJ'!$1:$1,0))</f>
        <v>23.4610026</v>
      </c>
      <c r="F1203">
        <f>INDEX('Daily Data ADJ'!$1:$1048576,MATCH(Calc!$A1203,'Daily Data ADJ'!$A:$A,0),MATCH("ES1!, CME_MINI: Close",'Daily Data ADJ'!$1:$1,0))</f>
        <v>2723.5</v>
      </c>
      <c r="G1203">
        <f>INDEX('Daily Data ADJ'!$1:$1048576,MATCH(Calc!$A1203,'Daily Data ADJ'!$A:$A,0),MATCH("ES2!, CME_MINI: Close",'Daily Data ADJ'!$1:$1,0))</f>
        <v>2730.25</v>
      </c>
      <c r="H1203">
        <f>INDEX('QUANDL MULTPL SP500_DIV_YIELD_M'!$A:$G,MATCH(Calc!$A1203,'QUANDL MULTPL SP500_DIV_YIELD_M'!$A:$A,1),MATCH('QUANDL MULTPL SP500_DIV_YIELD_M'!$E$1,'QUANDL MULTPL SP500_DIV_YIELD_M'!$A$1:$G$1,0))</f>
        <v>1.84</v>
      </c>
      <c r="I1203" s="5">
        <f t="shared" si="108"/>
        <v>2.8350630551543993E-2</v>
      </c>
      <c r="J1203" s="1">
        <f>A1203/24/60/60+DATE(1970,1,1)</f>
        <v>43179.5625</v>
      </c>
      <c r="K1203" s="3">
        <f t="shared" si="111"/>
        <v>1</v>
      </c>
      <c r="L1203" s="6">
        <f>(1+Chart!$F$4)^(1/(365/K1203))-1</f>
        <v>6.6592785027408397E-5</v>
      </c>
      <c r="M1203" s="6">
        <f t="shared" si="112"/>
        <v>3.9171464992326932E-5</v>
      </c>
      <c r="N1203" s="6">
        <f t="shared" si="113"/>
        <v>7.6595232392007162E-5</v>
      </c>
      <c r="O1203">
        <f>O1202*(B1203/B1202)</f>
        <v>249.76329628000155</v>
      </c>
      <c r="P1203">
        <f t="shared" si="109"/>
        <v>2018</v>
      </c>
      <c r="Q1203" s="1">
        <f t="shared" si="110"/>
        <v>43179.5625</v>
      </c>
      <c r="R1203">
        <f>IF(B1204="",R1202,IF(Q1203&gt;=Chart!$F$2,E1203,0))</f>
        <v>0</v>
      </c>
      <c r="S1203">
        <f>IF(B1204="",S1202,IFERROR(IF(AND(R1203&gt;0,R1202=0),R1203,(1+(B1204/B1203-1)*Calc!$Z$1)*S1202),0))</f>
        <v>0</v>
      </c>
      <c r="T1203">
        <f>IF(B1204="",T1202,IFERROR(IF(AND(R1203&gt;0,R1202=0),R1203,(1+(B1204/B1203-1)*Calc!$Z$1-L1204)*T1202),0))</f>
        <v>0</v>
      </c>
      <c r="U1203">
        <f>IF(B1204="",U1202,IFERROR(IF(AND(R1203&gt;0,R1202=0),R1203,(1+(B1204/B1203-1)*Calc!$Z$1-M1204*2)*U1202),0))</f>
        <v>0</v>
      </c>
      <c r="V1203">
        <f>IF(B1204="",V1202,IFERROR(IF(AND(R1203&gt;0,R1202=0),R1203,(1+(B1204/B1203-1)*Calc!$Z$1-N1204*2)*V1202),0))</f>
        <v>0</v>
      </c>
      <c r="W1203">
        <f>IF(ISNUMBER(C1203),C1203,W1202)</f>
        <v>1.44</v>
      </c>
      <c r="Y1203" s="1" t="e">
        <f>IF(AND(Q1203&gt;=Chart!$F$2,Q1203&lt;=Chart!$F$3),Q1203,#N/A)</f>
        <v>#N/A</v>
      </c>
      <c r="Z1203" t="e">
        <f>IF(AND(Q1203&gt;=Chart!$F$2,Q1203&lt;=Chart!$F$3),R1203,#N/A)</f>
        <v>#N/A</v>
      </c>
      <c r="AA1203" t="e">
        <f>IF(AND(Q1203&gt;=Chart!$F$2,Q1203&lt;=Chart!$F$3),S1203,#N/A)</f>
        <v>#N/A</v>
      </c>
      <c r="AB1203" t="e">
        <f>IF(AND(Q1203&gt;=Chart!$F$2,Q1203&lt;=Chart!$F$3),T1203,#N/A)</f>
        <v>#N/A</v>
      </c>
      <c r="AC1203" t="e">
        <f>IF(AND(Q1203&gt;=Chart!$F$2,Q1203&lt;=Chart!$F$3),U1203,#N/A)</f>
        <v>#N/A</v>
      </c>
      <c r="AD1203" t="e">
        <f>IF(AND(Q1203&gt;=Chart!$F$2,Q1203&lt;=Chart!$F$3),V1203,#N/A)</f>
        <v>#N/A</v>
      </c>
      <c r="AE1203" t="e">
        <f>IF(AND(Q1203&gt;=Chart!$F$2,Q1203&lt;=Chart!$F$3),I1203,#N/A)</f>
        <v>#N/A</v>
      </c>
      <c r="AF1203" t="e">
        <f>IF(AND(Q1203&gt;=Chart!$F$2,Q1203&lt;=Chart!$F$3),H1203/100,#N/A)</f>
        <v>#N/A</v>
      </c>
      <c r="AG1203" t="e">
        <f>IF(AND(Q1203&gt;=Chart!$F$2,Q1203&lt;=Chart!$F$3),W1203/100,#N/A)</f>
        <v>#N/A</v>
      </c>
    </row>
    <row r="1204" spans="1:33" x14ac:dyDescent="0.25">
      <c r="A1204">
        <v>1521639000</v>
      </c>
      <c r="B1204">
        <f>INDEX('Daily Data ADJ'!$1:$1048576,MATCH(Calc!$A1204,'Daily Data ADJ'!$A:$A,0),MATCH("SPY, CBOE BZX: Close",'Daily Data ADJ'!$1:$1,0))</f>
        <v>249.28395724000001</v>
      </c>
      <c r="C1204">
        <f>INDEX('Daily Data ADJ'!$1:$1048576,MATCH(Calc!$A1204,'Daily Data ADJ'!$A:$A,0),MATCH("EFFR, FRED: Close",'Daily Data ADJ'!$1:$1,0))</f>
        <v>1.44</v>
      </c>
      <c r="D1204" t="str">
        <f>INDEX('Daily Data ADJ'!$1:$1048576,MATCH(Calc!$A1204,'Daily Data ADJ'!$A:$A,1),MATCH("SOFR, FRED: Close",'Daily Data ADJ'!$1:$1,0))</f>
        <v>NaN</v>
      </c>
      <c r="E1204">
        <f>INDEX('Daily Data ADJ'!$1:$1048576,MATCH(Calc!$A1204,'Daily Data ADJ'!$A:$A,0),MATCH("UPRO, CBOE BZX: Close",'Daily Data ADJ'!$1:$1,0))</f>
        <v>23.340277650000001</v>
      </c>
      <c r="F1204">
        <f>INDEX('Daily Data ADJ'!$1:$1048576,MATCH(Calc!$A1204,'Daily Data ADJ'!$A:$A,0),MATCH("ES1!, CME_MINI: Close",'Daily Data ADJ'!$1:$1,0))</f>
        <v>2718.25</v>
      </c>
      <c r="G1204">
        <f>INDEX('Daily Data ADJ'!$1:$1048576,MATCH(Calc!$A1204,'Daily Data ADJ'!$A:$A,0),MATCH("ES2!, CME_MINI: Close",'Daily Data ADJ'!$1:$1,0))</f>
        <v>2724.75</v>
      </c>
      <c r="H1204">
        <f>INDEX('QUANDL MULTPL SP500_DIV_YIELD_M'!$A:$G,MATCH(Calc!$A1204,'QUANDL MULTPL SP500_DIV_YIELD_M'!$A:$A,1),MATCH('QUANDL MULTPL SP500_DIV_YIELD_M'!$E$1,'QUANDL MULTPL SP500_DIV_YIELD_M'!$A$1:$G$1,0))</f>
        <v>1.84</v>
      </c>
      <c r="I1204" s="5">
        <f t="shared" si="108"/>
        <v>2.7999340490562324E-2</v>
      </c>
      <c r="J1204" s="1">
        <f>A1204/24/60/60+DATE(1970,1,1)</f>
        <v>43180.5625</v>
      </c>
      <c r="K1204" s="3">
        <f t="shared" si="111"/>
        <v>1</v>
      </c>
      <c r="L1204" s="6">
        <f>(1+Chart!$F$4)^(1/(365/K1204))-1</f>
        <v>6.6592785027408397E-5</v>
      </c>
      <c r="M1204" s="6">
        <f t="shared" si="112"/>
        <v>3.9171464992326932E-5</v>
      </c>
      <c r="N1204" s="6">
        <f t="shared" si="113"/>
        <v>7.5659096214986121E-5</v>
      </c>
      <c r="O1204">
        <f>O1203*(B1204/B1203)</f>
        <v>249.28395724000157</v>
      </c>
      <c r="P1204">
        <f t="shared" si="109"/>
        <v>2018</v>
      </c>
      <c r="Q1204" s="1">
        <f t="shared" si="110"/>
        <v>43180.5625</v>
      </c>
      <c r="R1204">
        <f>IF(B1205="",R1203,IF(Q1204&gt;=Chart!$F$2,E1204,0))</f>
        <v>0</v>
      </c>
      <c r="S1204">
        <f>IF(B1205="",S1203,IFERROR(IF(AND(R1204&gt;0,R1203=0),R1204,(1+(B1205/B1204-1)*Calc!$Z$1)*S1203),0))</f>
        <v>0</v>
      </c>
      <c r="T1204">
        <f>IF(B1205="",T1203,IFERROR(IF(AND(R1204&gt;0,R1203=0),R1204,(1+(B1205/B1204-1)*Calc!$Z$1-L1205)*T1203),0))</f>
        <v>0</v>
      </c>
      <c r="U1204">
        <f>IF(B1205="",U1203,IFERROR(IF(AND(R1204&gt;0,R1203=0),R1204,(1+(B1205/B1204-1)*Calc!$Z$1-M1205*2)*U1203),0))</f>
        <v>0</v>
      </c>
      <c r="V1204">
        <f>IF(B1205="",V1203,IFERROR(IF(AND(R1204&gt;0,R1203=0),R1204,(1+(B1205/B1204-1)*Calc!$Z$1-N1205*2)*V1203),0))</f>
        <v>0</v>
      </c>
      <c r="W1204">
        <f>IF(ISNUMBER(C1204),C1204,W1203)</f>
        <v>1.44</v>
      </c>
      <c r="Y1204" s="1" t="e">
        <f>IF(AND(Q1204&gt;=Chart!$F$2,Q1204&lt;=Chart!$F$3),Q1204,#N/A)</f>
        <v>#N/A</v>
      </c>
      <c r="Z1204" t="e">
        <f>IF(AND(Q1204&gt;=Chart!$F$2,Q1204&lt;=Chart!$F$3),R1204,#N/A)</f>
        <v>#N/A</v>
      </c>
      <c r="AA1204" t="e">
        <f>IF(AND(Q1204&gt;=Chart!$F$2,Q1204&lt;=Chart!$F$3),S1204,#N/A)</f>
        <v>#N/A</v>
      </c>
      <c r="AB1204" t="e">
        <f>IF(AND(Q1204&gt;=Chart!$F$2,Q1204&lt;=Chart!$F$3),T1204,#N/A)</f>
        <v>#N/A</v>
      </c>
      <c r="AC1204" t="e">
        <f>IF(AND(Q1204&gt;=Chart!$F$2,Q1204&lt;=Chart!$F$3),U1204,#N/A)</f>
        <v>#N/A</v>
      </c>
      <c r="AD1204" t="e">
        <f>IF(AND(Q1204&gt;=Chart!$F$2,Q1204&lt;=Chart!$F$3),V1204,#N/A)</f>
        <v>#N/A</v>
      </c>
      <c r="AE1204" t="e">
        <f>IF(AND(Q1204&gt;=Chart!$F$2,Q1204&lt;=Chart!$F$3),I1204,#N/A)</f>
        <v>#N/A</v>
      </c>
      <c r="AF1204" t="e">
        <f>IF(AND(Q1204&gt;=Chart!$F$2,Q1204&lt;=Chart!$F$3),H1204/100,#N/A)</f>
        <v>#N/A</v>
      </c>
      <c r="AG1204" t="e">
        <f>IF(AND(Q1204&gt;=Chart!$F$2,Q1204&lt;=Chart!$F$3),W1204/100,#N/A)</f>
        <v>#N/A</v>
      </c>
    </row>
    <row r="1205" spans="1:33" x14ac:dyDescent="0.25">
      <c r="A1205">
        <v>1521725400</v>
      </c>
      <c r="B1205">
        <f>INDEX('Daily Data ADJ'!$1:$1048576,MATCH(Calc!$A1205,'Daily Data ADJ'!$A:$A,0),MATCH("SPY, CBOE BZX: Close",'Daily Data ADJ'!$1:$1,0))</f>
        <v>243.05254966000001</v>
      </c>
      <c r="C1205">
        <f>INDEX('Daily Data ADJ'!$1:$1048576,MATCH(Calc!$A1205,'Daily Data ADJ'!$A:$A,0),MATCH("EFFR, FRED: Close",'Daily Data ADJ'!$1:$1,0))</f>
        <v>1.68</v>
      </c>
      <c r="D1205" t="str">
        <f>INDEX('Daily Data ADJ'!$1:$1048576,MATCH(Calc!$A1205,'Daily Data ADJ'!$A:$A,1),MATCH("SOFR, FRED: Close",'Daily Data ADJ'!$1:$1,0))</f>
        <v>NaN</v>
      </c>
      <c r="E1205">
        <f>INDEX('Daily Data ADJ'!$1:$1048576,MATCH(Calc!$A1205,'Daily Data ADJ'!$A:$A,0),MATCH("UPRO, CBOE BZX: Close",'Daily Data ADJ'!$1:$1,0))</f>
        <v>21.790477719999998</v>
      </c>
      <c r="F1205">
        <f>INDEX('Daily Data ADJ'!$1:$1048576,MATCH(Calc!$A1205,'Daily Data ADJ'!$A:$A,0),MATCH("ES1!, CME_MINI: Close",'Daily Data ADJ'!$1:$1,0))</f>
        <v>2643.25</v>
      </c>
      <c r="G1205">
        <f>INDEX('Daily Data ADJ'!$1:$1048576,MATCH(Calc!$A1205,'Daily Data ADJ'!$A:$A,0),MATCH("ES2!, CME_MINI: Close",'Daily Data ADJ'!$1:$1,0))</f>
        <v>2648.5</v>
      </c>
      <c r="H1205">
        <f>INDEX('QUANDL MULTPL SP500_DIV_YIELD_M'!$A:$G,MATCH(Calc!$A1205,'QUANDL MULTPL SP500_DIV_YIELD_M'!$A:$A,1),MATCH('QUANDL MULTPL SP500_DIV_YIELD_M'!$E$1,'QUANDL MULTPL SP500_DIV_YIELD_M'!$A$1:$G$1,0))</f>
        <v>1.84</v>
      </c>
      <c r="I1205" s="5">
        <f t="shared" si="108"/>
        <v>2.6368466058573042E-2</v>
      </c>
      <c r="J1205" s="1">
        <f>A1205/24/60/60+DATE(1970,1,1)</f>
        <v>43181.5625</v>
      </c>
      <c r="K1205" s="3">
        <f t="shared" si="111"/>
        <v>1</v>
      </c>
      <c r="L1205" s="6">
        <f>(1+Chart!$F$4)^(1/(365/K1205))-1</f>
        <v>6.6592785027408397E-5</v>
      </c>
      <c r="M1205" s="6">
        <f t="shared" si="112"/>
        <v>4.564608529356029E-5</v>
      </c>
      <c r="N1205" s="6">
        <f t="shared" si="113"/>
        <v>7.1308873834663444E-5</v>
      </c>
      <c r="O1205">
        <f>O1204*(B1205/B1204)</f>
        <v>243.05254966000155</v>
      </c>
      <c r="P1205">
        <f t="shared" si="109"/>
        <v>2018</v>
      </c>
      <c r="Q1205" s="1">
        <f t="shared" si="110"/>
        <v>43181.5625</v>
      </c>
      <c r="R1205">
        <f>IF(B1206="",R1204,IF(Q1205&gt;=Chart!$F$2,E1205,0))</f>
        <v>0</v>
      </c>
      <c r="S1205">
        <f>IF(B1206="",S1204,IFERROR(IF(AND(R1205&gt;0,R1204=0),R1205,(1+(B1206/B1205-1)*Calc!$Z$1)*S1204),0))</f>
        <v>0</v>
      </c>
      <c r="T1205">
        <f>IF(B1206="",T1204,IFERROR(IF(AND(R1205&gt;0,R1204=0),R1205,(1+(B1206/B1205-1)*Calc!$Z$1-L1206)*T1204),0))</f>
        <v>0</v>
      </c>
      <c r="U1205">
        <f>IF(B1206="",U1204,IFERROR(IF(AND(R1205&gt;0,R1204=0),R1205,(1+(B1206/B1205-1)*Calc!$Z$1-M1206*2)*U1204),0))</f>
        <v>0</v>
      </c>
      <c r="V1205">
        <f>IF(B1206="",V1204,IFERROR(IF(AND(R1205&gt;0,R1204=0),R1205,(1+(B1206/B1205-1)*Calc!$Z$1-N1206*2)*V1204),0))</f>
        <v>0</v>
      </c>
      <c r="W1205">
        <f>IF(ISNUMBER(C1205),C1205,W1204)</f>
        <v>1.68</v>
      </c>
      <c r="Y1205" s="1" t="e">
        <f>IF(AND(Q1205&gt;=Chart!$F$2,Q1205&lt;=Chart!$F$3),Q1205,#N/A)</f>
        <v>#N/A</v>
      </c>
      <c r="Z1205" t="e">
        <f>IF(AND(Q1205&gt;=Chart!$F$2,Q1205&lt;=Chart!$F$3),R1205,#N/A)</f>
        <v>#N/A</v>
      </c>
      <c r="AA1205" t="e">
        <f>IF(AND(Q1205&gt;=Chart!$F$2,Q1205&lt;=Chart!$F$3),S1205,#N/A)</f>
        <v>#N/A</v>
      </c>
      <c r="AB1205" t="e">
        <f>IF(AND(Q1205&gt;=Chart!$F$2,Q1205&lt;=Chart!$F$3),T1205,#N/A)</f>
        <v>#N/A</v>
      </c>
      <c r="AC1205" t="e">
        <f>IF(AND(Q1205&gt;=Chart!$F$2,Q1205&lt;=Chart!$F$3),U1205,#N/A)</f>
        <v>#N/A</v>
      </c>
      <c r="AD1205" t="e">
        <f>IF(AND(Q1205&gt;=Chart!$F$2,Q1205&lt;=Chart!$F$3),V1205,#N/A)</f>
        <v>#N/A</v>
      </c>
      <c r="AE1205" t="e">
        <f>IF(AND(Q1205&gt;=Chart!$F$2,Q1205&lt;=Chart!$F$3),I1205,#N/A)</f>
        <v>#N/A</v>
      </c>
      <c r="AF1205" t="e">
        <f>IF(AND(Q1205&gt;=Chart!$F$2,Q1205&lt;=Chart!$F$3),H1205/100,#N/A)</f>
        <v>#N/A</v>
      </c>
      <c r="AG1205" t="e">
        <f>IF(AND(Q1205&gt;=Chart!$F$2,Q1205&lt;=Chart!$F$3),W1205/100,#N/A)</f>
        <v>#N/A</v>
      </c>
    </row>
    <row r="1206" spans="1:33" x14ac:dyDescent="0.25">
      <c r="A1206">
        <v>1521811800</v>
      </c>
      <c r="B1206">
        <f>INDEX('Daily Data ADJ'!$1:$1048576,MATCH(Calc!$A1206,'Daily Data ADJ'!$A:$A,0),MATCH("SPY, CBOE BZX: Close",'Daily Data ADJ'!$1:$1,0))</f>
        <v>237.87200075999999</v>
      </c>
      <c r="C1206">
        <f>INDEX('Daily Data ADJ'!$1:$1048576,MATCH(Calc!$A1206,'Daily Data ADJ'!$A:$A,0),MATCH("EFFR, FRED: Close",'Daily Data ADJ'!$1:$1,0))</f>
        <v>1.68</v>
      </c>
      <c r="D1206" t="str">
        <f>INDEX('Daily Data ADJ'!$1:$1048576,MATCH(Calc!$A1206,'Daily Data ADJ'!$A:$A,1),MATCH("SOFR, FRED: Close",'Daily Data ADJ'!$1:$1,0))</f>
        <v>NaN</v>
      </c>
      <c r="E1206">
        <f>INDEX('Daily Data ADJ'!$1:$1048576,MATCH(Calc!$A1206,'Daily Data ADJ'!$A:$A,0),MATCH("UPRO, CBOE BZX: Close",'Daily Data ADJ'!$1:$1,0))</f>
        <v>20.1768538</v>
      </c>
      <c r="F1206">
        <f>INDEX('Daily Data ADJ'!$1:$1048576,MATCH(Calc!$A1206,'Daily Data ADJ'!$A:$A,0),MATCH("ES1!, CME_MINI: Close",'Daily Data ADJ'!$1:$1,0))</f>
        <v>2597.75</v>
      </c>
      <c r="G1206">
        <f>INDEX('Daily Data ADJ'!$1:$1048576,MATCH(Calc!$A1206,'Daily Data ADJ'!$A:$A,0),MATCH("ES2!, CME_MINI: Close",'Daily Data ADJ'!$1:$1,0))</f>
        <v>2602.5</v>
      </c>
      <c r="H1206">
        <f>INDEX('QUANDL MULTPL SP500_DIV_YIELD_M'!$A:$G,MATCH(Calc!$A1206,'QUANDL MULTPL SP500_DIV_YIELD_M'!$A:$A,1),MATCH('QUANDL MULTPL SP500_DIV_YIELD_M'!$E$1,'QUANDL MULTPL SP500_DIV_YIELD_M'!$A$1:$G$1,0))</f>
        <v>1.84</v>
      </c>
      <c r="I1206" s="5">
        <f t="shared" si="108"/>
        <v>2.5734106807511897E-2</v>
      </c>
      <c r="J1206" s="1">
        <f>A1206/24/60/60+DATE(1970,1,1)</f>
        <v>43182.5625</v>
      </c>
      <c r="K1206" s="3">
        <f t="shared" si="111"/>
        <v>1</v>
      </c>
      <c r="L1206" s="6">
        <f>(1+Chart!$F$4)^(1/(365/K1206))-1</f>
        <v>6.6592785027408397E-5</v>
      </c>
      <c r="M1206" s="6">
        <f t="shared" si="112"/>
        <v>4.564608529356029E-5</v>
      </c>
      <c r="N1206" s="6">
        <f t="shared" si="113"/>
        <v>6.9614910686910392E-5</v>
      </c>
      <c r="O1206">
        <f>O1205*(B1206/B1205)</f>
        <v>237.8720007600015</v>
      </c>
      <c r="P1206">
        <f t="shared" si="109"/>
        <v>2018</v>
      </c>
      <c r="Q1206" s="1">
        <f t="shared" si="110"/>
        <v>43182.5625</v>
      </c>
      <c r="R1206">
        <f>IF(B1207="",R1205,IF(Q1206&gt;=Chart!$F$2,E1206,0))</f>
        <v>0</v>
      </c>
      <c r="S1206">
        <f>IF(B1207="",S1205,IFERROR(IF(AND(R1206&gt;0,R1205=0),R1206,(1+(B1207/B1206-1)*Calc!$Z$1)*S1205),0))</f>
        <v>0</v>
      </c>
      <c r="T1206">
        <f>IF(B1207="",T1205,IFERROR(IF(AND(R1206&gt;0,R1205=0),R1206,(1+(B1207/B1206-1)*Calc!$Z$1-L1207)*T1205),0))</f>
        <v>0</v>
      </c>
      <c r="U1206">
        <f>IF(B1207="",U1205,IFERROR(IF(AND(R1206&gt;0,R1205=0),R1206,(1+(B1207/B1206-1)*Calc!$Z$1-M1207*2)*U1205),0))</f>
        <v>0</v>
      </c>
      <c r="V1206">
        <f>IF(B1207="",V1205,IFERROR(IF(AND(R1206&gt;0,R1205=0),R1206,(1+(B1207/B1206-1)*Calc!$Z$1-N1207*2)*V1205),0))</f>
        <v>0</v>
      </c>
      <c r="W1206">
        <f>IF(ISNUMBER(C1206),C1206,W1205)</f>
        <v>1.68</v>
      </c>
      <c r="Y1206" s="1" t="e">
        <f>IF(AND(Q1206&gt;=Chart!$F$2,Q1206&lt;=Chart!$F$3),Q1206,#N/A)</f>
        <v>#N/A</v>
      </c>
      <c r="Z1206" t="e">
        <f>IF(AND(Q1206&gt;=Chart!$F$2,Q1206&lt;=Chart!$F$3),R1206,#N/A)</f>
        <v>#N/A</v>
      </c>
      <c r="AA1206" t="e">
        <f>IF(AND(Q1206&gt;=Chart!$F$2,Q1206&lt;=Chart!$F$3),S1206,#N/A)</f>
        <v>#N/A</v>
      </c>
      <c r="AB1206" t="e">
        <f>IF(AND(Q1206&gt;=Chart!$F$2,Q1206&lt;=Chart!$F$3),T1206,#N/A)</f>
        <v>#N/A</v>
      </c>
      <c r="AC1206" t="e">
        <f>IF(AND(Q1206&gt;=Chart!$F$2,Q1206&lt;=Chart!$F$3),U1206,#N/A)</f>
        <v>#N/A</v>
      </c>
      <c r="AD1206" t="e">
        <f>IF(AND(Q1206&gt;=Chart!$F$2,Q1206&lt;=Chart!$F$3),V1206,#N/A)</f>
        <v>#N/A</v>
      </c>
      <c r="AE1206" t="e">
        <f>IF(AND(Q1206&gt;=Chart!$F$2,Q1206&lt;=Chart!$F$3),I1206,#N/A)</f>
        <v>#N/A</v>
      </c>
      <c r="AF1206" t="e">
        <f>IF(AND(Q1206&gt;=Chart!$F$2,Q1206&lt;=Chart!$F$3),H1206/100,#N/A)</f>
        <v>#N/A</v>
      </c>
      <c r="AG1206" t="e">
        <f>IF(AND(Q1206&gt;=Chart!$F$2,Q1206&lt;=Chart!$F$3),W1206/100,#N/A)</f>
        <v>#N/A</v>
      </c>
    </row>
    <row r="1207" spans="1:33" x14ac:dyDescent="0.25">
      <c r="A1207">
        <v>1522071000</v>
      </c>
      <c r="B1207">
        <f>INDEX('Daily Data ADJ'!$1:$1048576,MATCH(Calc!$A1207,'Daily Data ADJ'!$A:$A,0),MATCH("SPY, CBOE BZX: Close",'Daily Data ADJ'!$1:$1,0))</f>
        <v>244.37995008999999</v>
      </c>
      <c r="C1207">
        <f>INDEX('Daily Data ADJ'!$1:$1048576,MATCH(Calc!$A1207,'Daily Data ADJ'!$A:$A,0),MATCH("EFFR, FRED: Close",'Daily Data ADJ'!$1:$1,0))</f>
        <v>1.68</v>
      </c>
      <c r="D1207" t="str">
        <f>INDEX('Daily Data ADJ'!$1:$1048576,MATCH(Calc!$A1207,'Daily Data ADJ'!$A:$A,1),MATCH("SOFR, FRED: Close",'Daily Data ADJ'!$1:$1,0))</f>
        <v>NaN</v>
      </c>
      <c r="E1207">
        <f>INDEX('Daily Data ADJ'!$1:$1048576,MATCH(Calc!$A1207,'Daily Data ADJ'!$A:$A,0),MATCH("UPRO, CBOE BZX: Close",'Daily Data ADJ'!$1:$1,0))</f>
        <v>21.8477572</v>
      </c>
      <c r="F1207">
        <f>INDEX('Daily Data ADJ'!$1:$1048576,MATCH(Calc!$A1207,'Daily Data ADJ'!$A:$A,0),MATCH("ES1!, CME_MINI: Close",'Daily Data ADJ'!$1:$1,0))</f>
        <v>2659.5</v>
      </c>
      <c r="G1207">
        <f>INDEX('Daily Data ADJ'!$1:$1048576,MATCH(Calc!$A1207,'Daily Data ADJ'!$A:$A,0),MATCH("ES2!, CME_MINI: Close",'Daily Data ADJ'!$1:$1,0))</f>
        <v>2664.5</v>
      </c>
      <c r="H1207">
        <f>INDEX('QUANDL MULTPL SP500_DIV_YIELD_M'!$A:$G,MATCH(Calc!$A1207,'QUANDL MULTPL SP500_DIV_YIELD_M'!$A:$A,1),MATCH('QUANDL MULTPL SP500_DIV_YIELD_M'!$E$1,'QUANDL MULTPL SP500_DIV_YIELD_M'!$A$1:$G$1,0))</f>
        <v>1.84</v>
      </c>
      <c r="I1207" s="5">
        <f t="shared" si="108"/>
        <v>2.5941444746918424E-2</v>
      </c>
      <c r="J1207" s="1">
        <f>A1207/24/60/60+DATE(1970,1,1)</f>
        <v>43185.5625</v>
      </c>
      <c r="K1207" s="3">
        <f t="shared" si="111"/>
        <v>3</v>
      </c>
      <c r="L1207" s="6">
        <f>(1+Chart!$F$4)^(1/(365/K1207))-1</f>
        <v>1.9979165917494157E-4</v>
      </c>
      <c r="M1207" s="6">
        <f t="shared" si="112"/>
        <v>1.369445066712327E-4</v>
      </c>
      <c r="N1207" s="6">
        <f t="shared" si="113"/>
        <v>2.1052084453909714E-4</v>
      </c>
      <c r="O1207">
        <f>O1206*(B1207/B1206)</f>
        <v>244.37995009000153</v>
      </c>
      <c r="P1207">
        <f t="shared" si="109"/>
        <v>2018</v>
      </c>
      <c r="Q1207" s="1">
        <f t="shared" si="110"/>
        <v>43185.5625</v>
      </c>
      <c r="R1207">
        <f>IF(B1208="",R1206,IF(Q1207&gt;=Chart!$F$2,E1207,0))</f>
        <v>0</v>
      </c>
      <c r="S1207">
        <f>IF(B1208="",S1206,IFERROR(IF(AND(R1207&gt;0,R1206=0),R1207,(1+(B1208/B1207-1)*Calc!$Z$1)*S1206),0))</f>
        <v>0</v>
      </c>
      <c r="T1207">
        <f>IF(B1208="",T1206,IFERROR(IF(AND(R1207&gt;0,R1206=0),R1207,(1+(B1208/B1207-1)*Calc!$Z$1-L1208)*T1206),0))</f>
        <v>0</v>
      </c>
      <c r="U1207">
        <f>IF(B1208="",U1206,IFERROR(IF(AND(R1207&gt;0,R1206=0),R1207,(1+(B1208/B1207-1)*Calc!$Z$1-M1208*2)*U1206),0))</f>
        <v>0</v>
      </c>
      <c r="V1207">
        <f>IF(B1208="",V1206,IFERROR(IF(AND(R1207&gt;0,R1206=0),R1207,(1+(B1208/B1207-1)*Calc!$Z$1-N1208*2)*V1206),0))</f>
        <v>0</v>
      </c>
      <c r="W1207">
        <f>IF(ISNUMBER(C1207),C1207,W1206)</f>
        <v>1.68</v>
      </c>
      <c r="Y1207" s="1" t="e">
        <f>IF(AND(Q1207&gt;=Chart!$F$2,Q1207&lt;=Chart!$F$3),Q1207,#N/A)</f>
        <v>#N/A</v>
      </c>
      <c r="Z1207" t="e">
        <f>IF(AND(Q1207&gt;=Chart!$F$2,Q1207&lt;=Chart!$F$3),R1207,#N/A)</f>
        <v>#N/A</v>
      </c>
      <c r="AA1207" t="e">
        <f>IF(AND(Q1207&gt;=Chart!$F$2,Q1207&lt;=Chart!$F$3),S1207,#N/A)</f>
        <v>#N/A</v>
      </c>
      <c r="AB1207" t="e">
        <f>IF(AND(Q1207&gt;=Chart!$F$2,Q1207&lt;=Chart!$F$3),T1207,#N/A)</f>
        <v>#N/A</v>
      </c>
      <c r="AC1207" t="e">
        <f>IF(AND(Q1207&gt;=Chart!$F$2,Q1207&lt;=Chart!$F$3),U1207,#N/A)</f>
        <v>#N/A</v>
      </c>
      <c r="AD1207" t="e">
        <f>IF(AND(Q1207&gt;=Chart!$F$2,Q1207&lt;=Chart!$F$3),V1207,#N/A)</f>
        <v>#N/A</v>
      </c>
      <c r="AE1207" t="e">
        <f>IF(AND(Q1207&gt;=Chart!$F$2,Q1207&lt;=Chart!$F$3),I1207,#N/A)</f>
        <v>#N/A</v>
      </c>
      <c r="AF1207" t="e">
        <f>IF(AND(Q1207&gt;=Chart!$F$2,Q1207&lt;=Chart!$F$3),H1207/100,#N/A)</f>
        <v>#N/A</v>
      </c>
      <c r="AG1207" t="e">
        <f>IF(AND(Q1207&gt;=Chart!$F$2,Q1207&lt;=Chart!$F$3),W1207/100,#N/A)</f>
        <v>#N/A</v>
      </c>
    </row>
    <row r="1208" spans="1:33" x14ac:dyDescent="0.25">
      <c r="A1208">
        <v>1522157400</v>
      </c>
      <c r="B1208">
        <f>INDEX('Daily Data ADJ'!$1:$1048576,MATCH(Calc!$A1208,'Daily Data ADJ'!$A:$A,0),MATCH("SPY, CBOE BZX: Close",'Daily Data ADJ'!$1:$1,0))</f>
        <v>240.22260568999999</v>
      </c>
      <c r="C1208">
        <f>INDEX('Daily Data ADJ'!$1:$1048576,MATCH(Calc!$A1208,'Daily Data ADJ'!$A:$A,0),MATCH("EFFR, FRED: Close",'Daily Data ADJ'!$1:$1,0))</f>
        <v>1.68</v>
      </c>
      <c r="D1208" t="str">
        <f>INDEX('Daily Data ADJ'!$1:$1048576,MATCH(Calc!$A1208,'Daily Data ADJ'!$A:$A,1),MATCH("SOFR, FRED: Close",'Daily Data ADJ'!$1:$1,0))</f>
        <v>NaN</v>
      </c>
      <c r="E1208">
        <f>INDEX('Daily Data ADJ'!$1:$1048576,MATCH(Calc!$A1208,'Daily Data ADJ'!$A:$A,0),MATCH("UPRO, CBOE BZX: Close",'Daily Data ADJ'!$1:$1,0))</f>
        <v>20.700545550000001</v>
      </c>
      <c r="F1208">
        <f>INDEX('Daily Data ADJ'!$1:$1048576,MATCH(Calc!$A1208,'Daily Data ADJ'!$A:$A,0),MATCH("ES1!, CME_MINI: Close",'Daily Data ADJ'!$1:$1,0))</f>
        <v>2615.75</v>
      </c>
      <c r="G1208">
        <f>INDEX('Daily Data ADJ'!$1:$1048576,MATCH(Calc!$A1208,'Daily Data ADJ'!$A:$A,0),MATCH("ES2!, CME_MINI: Close",'Daily Data ADJ'!$1:$1,0))</f>
        <v>2620.25</v>
      </c>
      <c r="H1208">
        <f>INDEX('QUANDL MULTPL SP500_DIV_YIELD_M'!$A:$G,MATCH(Calc!$A1208,'QUANDL MULTPL SP500_DIV_YIELD_M'!$A:$A,1),MATCH('QUANDL MULTPL SP500_DIV_YIELD_M'!$E$1,'QUANDL MULTPL SP500_DIV_YIELD_M'!$A$1:$G$1,0))</f>
        <v>1.84</v>
      </c>
      <c r="I1208" s="5">
        <f t="shared" si="108"/>
        <v>2.5299169526428439E-2</v>
      </c>
      <c r="J1208" s="1">
        <f>A1208/24/60/60+DATE(1970,1,1)</f>
        <v>43186.5625</v>
      </c>
      <c r="K1208" s="3">
        <f t="shared" si="111"/>
        <v>1</v>
      </c>
      <c r="L1208" s="6">
        <f>(1+Chart!$F$4)^(1/(365/K1208))-1</f>
        <v>6.6592785027408397E-5</v>
      </c>
      <c r="M1208" s="6">
        <f t="shared" si="112"/>
        <v>4.564608529356029E-5</v>
      </c>
      <c r="N1208" s="6">
        <f t="shared" si="113"/>
        <v>6.8452870770396856E-5</v>
      </c>
      <c r="O1208">
        <f>O1207*(B1208/B1207)</f>
        <v>240.2226056900015</v>
      </c>
      <c r="P1208">
        <f t="shared" si="109"/>
        <v>2018</v>
      </c>
      <c r="Q1208" s="1">
        <f t="shared" si="110"/>
        <v>43186.5625</v>
      </c>
      <c r="R1208">
        <f>IF(B1209="",R1207,IF(Q1208&gt;=Chart!$F$2,E1208,0))</f>
        <v>0</v>
      </c>
      <c r="S1208">
        <f>IF(B1209="",S1207,IFERROR(IF(AND(R1208&gt;0,R1207=0),R1208,(1+(B1209/B1208-1)*Calc!$Z$1)*S1207),0))</f>
        <v>0</v>
      </c>
      <c r="T1208">
        <f>IF(B1209="",T1207,IFERROR(IF(AND(R1208&gt;0,R1207=0),R1208,(1+(B1209/B1208-1)*Calc!$Z$1-L1209)*T1207),0))</f>
        <v>0</v>
      </c>
      <c r="U1208">
        <f>IF(B1209="",U1207,IFERROR(IF(AND(R1208&gt;0,R1207=0),R1208,(1+(B1209/B1208-1)*Calc!$Z$1-M1209*2)*U1207),0))</f>
        <v>0</v>
      </c>
      <c r="V1208">
        <f>IF(B1209="",V1207,IFERROR(IF(AND(R1208&gt;0,R1207=0),R1208,(1+(B1209/B1208-1)*Calc!$Z$1-N1209*2)*V1207),0))</f>
        <v>0</v>
      </c>
      <c r="W1208">
        <f>IF(ISNUMBER(C1208),C1208,W1207)</f>
        <v>1.68</v>
      </c>
      <c r="Y1208" s="1" t="e">
        <f>IF(AND(Q1208&gt;=Chart!$F$2,Q1208&lt;=Chart!$F$3),Q1208,#N/A)</f>
        <v>#N/A</v>
      </c>
      <c r="Z1208" t="e">
        <f>IF(AND(Q1208&gt;=Chart!$F$2,Q1208&lt;=Chart!$F$3),R1208,#N/A)</f>
        <v>#N/A</v>
      </c>
      <c r="AA1208" t="e">
        <f>IF(AND(Q1208&gt;=Chart!$F$2,Q1208&lt;=Chart!$F$3),S1208,#N/A)</f>
        <v>#N/A</v>
      </c>
      <c r="AB1208" t="e">
        <f>IF(AND(Q1208&gt;=Chart!$F$2,Q1208&lt;=Chart!$F$3),T1208,#N/A)</f>
        <v>#N/A</v>
      </c>
      <c r="AC1208" t="e">
        <f>IF(AND(Q1208&gt;=Chart!$F$2,Q1208&lt;=Chart!$F$3),U1208,#N/A)</f>
        <v>#N/A</v>
      </c>
      <c r="AD1208" t="e">
        <f>IF(AND(Q1208&gt;=Chart!$F$2,Q1208&lt;=Chart!$F$3),V1208,#N/A)</f>
        <v>#N/A</v>
      </c>
      <c r="AE1208" t="e">
        <f>IF(AND(Q1208&gt;=Chart!$F$2,Q1208&lt;=Chart!$F$3),I1208,#N/A)</f>
        <v>#N/A</v>
      </c>
      <c r="AF1208" t="e">
        <f>IF(AND(Q1208&gt;=Chart!$F$2,Q1208&lt;=Chart!$F$3),H1208/100,#N/A)</f>
        <v>#N/A</v>
      </c>
      <c r="AG1208" t="e">
        <f>IF(AND(Q1208&gt;=Chart!$F$2,Q1208&lt;=Chart!$F$3),W1208/100,#N/A)</f>
        <v>#N/A</v>
      </c>
    </row>
    <row r="1209" spans="1:33" x14ac:dyDescent="0.25">
      <c r="A1209">
        <v>1522243800</v>
      </c>
      <c r="B1209">
        <f>INDEX('Daily Data ADJ'!$1:$1048576,MATCH(Calc!$A1209,'Daily Data ADJ'!$A:$A,0),MATCH("SPY, CBOE BZX: Close",'Daily Data ADJ'!$1:$1,0))</f>
        <v>239.51281517999999</v>
      </c>
      <c r="C1209">
        <f>INDEX('Daily Data ADJ'!$1:$1048576,MATCH(Calc!$A1209,'Daily Data ADJ'!$A:$A,0),MATCH("EFFR, FRED: Close",'Daily Data ADJ'!$1:$1,0))</f>
        <v>1.68</v>
      </c>
      <c r="D1209" t="str">
        <f>INDEX('Daily Data ADJ'!$1:$1048576,MATCH(Calc!$A1209,'Daily Data ADJ'!$A:$A,1),MATCH("SOFR, FRED: Close",'Daily Data ADJ'!$1:$1,0))</f>
        <v>NaN</v>
      </c>
      <c r="E1209">
        <f>INDEX('Daily Data ADJ'!$1:$1048576,MATCH(Calc!$A1209,'Daily Data ADJ'!$A:$A,0),MATCH("UPRO, CBOE BZX: Close",'Daily Data ADJ'!$1:$1,0))</f>
        <v>20.527072220000001</v>
      </c>
      <c r="F1209">
        <f>INDEX('Daily Data ADJ'!$1:$1048576,MATCH(Calc!$A1209,'Daily Data ADJ'!$A:$A,0),MATCH("ES1!, CME_MINI: Close",'Daily Data ADJ'!$1:$1,0))</f>
        <v>2607.5</v>
      </c>
      <c r="G1209">
        <f>INDEX('Daily Data ADJ'!$1:$1048576,MATCH(Calc!$A1209,'Daily Data ADJ'!$A:$A,0),MATCH("ES2!, CME_MINI: Close",'Daily Data ADJ'!$1:$1,0))</f>
        <v>2612.25</v>
      </c>
      <c r="H1209">
        <f>INDEX('QUANDL MULTPL SP500_DIV_YIELD_M'!$A:$G,MATCH(Calc!$A1209,'QUANDL MULTPL SP500_DIV_YIELD_M'!$A:$A,1),MATCH('QUANDL MULTPL SP500_DIV_YIELD_M'!$E$1,'QUANDL MULTPL SP500_DIV_YIELD_M'!$A$1:$G$1,0))</f>
        <v>1.84</v>
      </c>
      <c r="I1209" s="5">
        <f t="shared" si="108"/>
        <v>2.5706608101739664E-2</v>
      </c>
      <c r="J1209" s="1">
        <f>A1209/24/60/60+DATE(1970,1,1)</f>
        <v>43187.5625</v>
      </c>
      <c r="K1209" s="3">
        <f t="shared" si="111"/>
        <v>1</v>
      </c>
      <c r="L1209" s="6">
        <f>(1+Chart!$F$4)^(1/(365/K1209))-1</f>
        <v>6.6592785027408397E-5</v>
      </c>
      <c r="M1209" s="6">
        <f t="shared" si="112"/>
        <v>4.564608529356029E-5</v>
      </c>
      <c r="N1209" s="6">
        <f t="shared" si="113"/>
        <v>6.9541455810728792E-5</v>
      </c>
      <c r="O1209">
        <f>O1208*(B1209/B1208)</f>
        <v>239.51281518000147</v>
      </c>
      <c r="P1209">
        <f t="shared" si="109"/>
        <v>2018</v>
      </c>
      <c r="Q1209" s="1">
        <f t="shared" si="110"/>
        <v>43187.5625</v>
      </c>
      <c r="R1209">
        <f>IF(B1210="",R1208,IF(Q1209&gt;=Chart!$F$2,E1209,0))</f>
        <v>0</v>
      </c>
      <c r="S1209">
        <f>IF(B1210="",S1208,IFERROR(IF(AND(R1209&gt;0,R1208=0),R1209,(1+(B1210/B1209-1)*Calc!$Z$1)*S1208),0))</f>
        <v>0</v>
      </c>
      <c r="T1209">
        <f>IF(B1210="",T1208,IFERROR(IF(AND(R1209&gt;0,R1208=0),R1209,(1+(B1210/B1209-1)*Calc!$Z$1-L1210)*T1208),0))</f>
        <v>0</v>
      </c>
      <c r="U1209">
        <f>IF(B1210="",U1208,IFERROR(IF(AND(R1209&gt;0,R1208=0),R1209,(1+(B1210/B1209-1)*Calc!$Z$1-M1210*2)*U1208),0))</f>
        <v>0</v>
      </c>
      <c r="V1209">
        <f>IF(B1210="",V1208,IFERROR(IF(AND(R1209&gt;0,R1208=0),R1209,(1+(B1210/B1209-1)*Calc!$Z$1-N1210*2)*V1208),0))</f>
        <v>0</v>
      </c>
      <c r="W1209">
        <f>IF(ISNUMBER(C1209),C1209,W1208)</f>
        <v>1.68</v>
      </c>
      <c r="Y1209" s="1" t="e">
        <f>IF(AND(Q1209&gt;=Chart!$F$2,Q1209&lt;=Chart!$F$3),Q1209,#N/A)</f>
        <v>#N/A</v>
      </c>
      <c r="Z1209" t="e">
        <f>IF(AND(Q1209&gt;=Chart!$F$2,Q1209&lt;=Chart!$F$3),R1209,#N/A)</f>
        <v>#N/A</v>
      </c>
      <c r="AA1209" t="e">
        <f>IF(AND(Q1209&gt;=Chart!$F$2,Q1209&lt;=Chart!$F$3),S1209,#N/A)</f>
        <v>#N/A</v>
      </c>
      <c r="AB1209" t="e">
        <f>IF(AND(Q1209&gt;=Chart!$F$2,Q1209&lt;=Chart!$F$3),T1209,#N/A)</f>
        <v>#N/A</v>
      </c>
      <c r="AC1209" t="e">
        <f>IF(AND(Q1209&gt;=Chart!$F$2,Q1209&lt;=Chart!$F$3),U1209,#N/A)</f>
        <v>#N/A</v>
      </c>
      <c r="AD1209" t="e">
        <f>IF(AND(Q1209&gt;=Chart!$F$2,Q1209&lt;=Chart!$F$3),V1209,#N/A)</f>
        <v>#N/A</v>
      </c>
      <c r="AE1209" t="e">
        <f>IF(AND(Q1209&gt;=Chart!$F$2,Q1209&lt;=Chart!$F$3),I1209,#N/A)</f>
        <v>#N/A</v>
      </c>
      <c r="AF1209" t="e">
        <f>IF(AND(Q1209&gt;=Chart!$F$2,Q1209&lt;=Chart!$F$3),H1209/100,#N/A)</f>
        <v>#N/A</v>
      </c>
      <c r="AG1209" t="e">
        <f>IF(AND(Q1209&gt;=Chart!$F$2,Q1209&lt;=Chart!$F$3),W1209/100,#N/A)</f>
        <v>#N/A</v>
      </c>
    </row>
    <row r="1210" spans="1:33" x14ac:dyDescent="0.25">
      <c r="A1210">
        <v>1522330200</v>
      </c>
      <c r="B1210">
        <f>INDEX('Daily Data ADJ'!$1:$1048576,MATCH(Calc!$A1210,'Daily Data ADJ'!$A:$A,0),MATCH("SPY, CBOE BZX: Close",'Daily Data ADJ'!$1:$1,0))</f>
        <v>242.57321062</v>
      </c>
      <c r="C1210">
        <f>INDEX('Daily Data ADJ'!$1:$1048576,MATCH(Calc!$A1210,'Daily Data ADJ'!$A:$A,0),MATCH("EFFR, FRED: Close",'Daily Data ADJ'!$1:$1,0))</f>
        <v>1.68</v>
      </c>
      <c r="D1210" t="str">
        <f>INDEX('Daily Data ADJ'!$1:$1048576,MATCH(Calc!$A1210,'Daily Data ADJ'!$A:$A,1),MATCH("SOFR, FRED: Close",'Daily Data ADJ'!$1:$1,0))</f>
        <v>NaN</v>
      </c>
      <c r="E1210">
        <f>INDEX('Daily Data ADJ'!$1:$1048576,MATCH(Calc!$A1210,'Daily Data ADJ'!$A:$A,0),MATCH("UPRO, CBOE BZX: Close",'Daily Data ADJ'!$1:$1,0))</f>
        <v>21.394436899999999</v>
      </c>
      <c r="F1210">
        <f>INDEX('Daily Data ADJ'!$1:$1048576,MATCH(Calc!$A1210,'Daily Data ADJ'!$A:$A,0),MATCH("ES1!, CME_MINI: Close",'Daily Data ADJ'!$1:$1,0))</f>
        <v>2643</v>
      </c>
      <c r="G1210">
        <f>INDEX('Daily Data ADJ'!$1:$1048576,MATCH(Calc!$A1210,'Daily Data ADJ'!$A:$A,0),MATCH("ES2!, CME_MINI: Close",'Daily Data ADJ'!$1:$1,0))</f>
        <v>2647.75</v>
      </c>
      <c r="H1210">
        <f>INDEX('QUANDL MULTPL SP500_DIV_YIELD_M'!$A:$G,MATCH(Calc!$A1210,'QUANDL MULTPL SP500_DIV_YIELD_M'!$A:$A,1),MATCH('QUANDL MULTPL SP500_DIV_YIELD_M'!$E$1,'QUANDL MULTPL SP500_DIV_YIELD_M'!$A$1:$G$1,0))</f>
        <v>1.84</v>
      </c>
      <c r="I1210" s="5">
        <f t="shared" si="108"/>
        <v>2.5608203405420166E-2</v>
      </c>
      <c r="J1210" s="1">
        <f>A1210/24/60/60+DATE(1970,1,1)</f>
        <v>43188.5625</v>
      </c>
      <c r="K1210" s="3">
        <f t="shared" si="111"/>
        <v>1</v>
      </c>
      <c r="L1210" s="6">
        <f>(1+Chart!$F$4)^(1/(365/K1210))-1</f>
        <v>6.6592785027408397E-5</v>
      </c>
      <c r="M1210" s="6">
        <f t="shared" si="112"/>
        <v>4.564608529356029E-5</v>
      </c>
      <c r="N1210" s="6">
        <f t="shared" si="113"/>
        <v>6.9278579903464532E-5</v>
      </c>
      <c r="O1210">
        <f>O1209*(B1210/B1209)</f>
        <v>242.5732106200015</v>
      </c>
      <c r="P1210">
        <f t="shared" si="109"/>
        <v>2018</v>
      </c>
      <c r="Q1210" s="1">
        <f t="shared" si="110"/>
        <v>43188.5625</v>
      </c>
      <c r="R1210">
        <f>IF(B1211="",R1209,IF(Q1210&gt;=Chart!$F$2,E1210,0))</f>
        <v>0</v>
      </c>
      <c r="S1210">
        <f>IF(B1211="",S1209,IFERROR(IF(AND(R1210&gt;0,R1209=0),R1210,(1+(B1211/B1210-1)*Calc!$Z$1)*S1209),0))</f>
        <v>0</v>
      </c>
      <c r="T1210">
        <f>IF(B1211="",T1209,IFERROR(IF(AND(R1210&gt;0,R1209=0),R1210,(1+(B1211/B1210-1)*Calc!$Z$1-L1211)*T1209),0))</f>
        <v>0</v>
      </c>
      <c r="U1210">
        <f>IF(B1211="",U1209,IFERROR(IF(AND(R1210&gt;0,R1209=0),R1210,(1+(B1211/B1210-1)*Calc!$Z$1-M1211*2)*U1209),0))</f>
        <v>0</v>
      </c>
      <c r="V1210">
        <f>IF(B1211="",V1209,IFERROR(IF(AND(R1210&gt;0,R1209=0),R1210,(1+(B1211/B1210-1)*Calc!$Z$1-N1211*2)*V1209),0))</f>
        <v>0</v>
      </c>
      <c r="W1210">
        <f>IF(ISNUMBER(C1210),C1210,W1209)</f>
        <v>1.68</v>
      </c>
      <c r="Y1210" s="1" t="e">
        <f>IF(AND(Q1210&gt;=Chart!$F$2,Q1210&lt;=Chart!$F$3),Q1210,#N/A)</f>
        <v>#N/A</v>
      </c>
      <c r="Z1210" t="e">
        <f>IF(AND(Q1210&gt;=Chart!$F$2,Q1210&lt;=Chart!$F$3),R1210,#N/A)</f>
        <v>#N/A</v>
      </c>
      <c r="AA1210" t="e">
        <f>IF(AND(Q1210&gt;=Chart!$F$2,Q1210&lt;=Chart!$F$3),S1210,#N/A)</f>
        <v>#N/A</v>
      </c>
      <c r="AB1210" t="e">
        <f>IF(AND(Q1210&gt;=Chart!$F$2,Q1210&lt;=Chart!$F$3),T1210,#N/A)</f>
        <v>#N/A</v>
      </c>
      <c r="AC1210" t="e">
        <f>IF(AND(Q1210&gt;=Chart!$F$2,Q1210&lt;=Chart!$F$3),U1210,#N/A)</f>
        <v>#N/A</v>
      </c>
      <c r="AD1210" t="e">
        <f>IF(AND(Q1210&gt;=Chart!$F$2,Q1210&lt;=Chart!$F$3),V1210,#N/A)</f>
        <v>#N/A</v>
      </c>
      <c r="AE1210" t="e">
        <f>IF(AND(Q1210&gt;=Chart!$F$2,Q1210&lt;=Chart!$F$3),I1210,#N/A)</f>
        <v>#N/A</v>
      </c>
      <c r="AF1210" t="e">
        <f>IF(AND(Q1210&gt;=Chart!$F$2,Q1210&lt;=Chart!$F$3),H1210/100,#N/A)</f>
        <v>#N/A</v>
      </c>
      <c r="AG1210" t="e">
        <f>IF(AND(Q1210&gt;=Chart!$F$2,Q1210&lt;=Chart!$F$3),W1210/100,#N/A)</f>
        <v>#N/A</v>
      </c>
    </row>
    <row r="1211" spans="1:33" x14ac:dyDescent="0.25">
      <c r="A1211">
        <v>1522675800</v>
      </c>
      <c r="B1211">
        <f>INDEX('Daily Data ADJ'!$1:$1048576,MATCH(Calc!$A1211,'Daily Data ADJ'!$A:$A,0),MATCH("SPY, CBOE BZX: Close",'Daily Data ADJ'!$1:$1,0))</f>
        <v>237.33735336000001</v>
      </c>
      <c r="C1211">
        <f>INDEX('Daily Data ADJ'!$1:$1048576,MATCH(Calc!$A1211,'Daily Data ADJ'!$A:$A,0),MATCH("EFFR, FRED: Close",'Daily Data ADJ'!$1:$1,0))</f>
        <v>1.68</v>
      </c>
      <c r="D1211" t="str">
        <f>INDEX('Daily Data ADJ'!$1:$1048576,MATCH(Calc!$A1211,'Daily Data ADJ'!$A:$A,1),MATCH("SOFR, FRED: Close",'Daily Data ADJ'!$1:$1,0))</f>
        <v>NaN</v>
      </c>
      <c r="E1211">
        <f>INDEX('Daily Data ADJ'!$1:$1048576,MATCH(Calc!$A1211,'Daily Data ADJ'!$A:$A,0),MATCH("UPRO, CBOE BZX: Close",'Daily Data ADJ'!$1:$1,0))</f>
        <v>19.926463529999999</v>
      </c>
      <c r="F1211">
        <f>INDEX('Daily Data ADJ'!$1:$1048576,MATCH(Calc!$A1211,'Daily Data ADJ'!$A:$A,0),MATCH("ES1!, CME_MINI: Close",'Daily Data ADJ'!$1:$1,0))</f>
        <v>2575</v>
      </c>
      <c r="G1211">
        <f>INDEX('Daily Data ADJ'!$1:$1048576,MATCH(Calc!$A1211,'Daily Data ADJ'!$A:$A,0),MATCH("ES2!, CME_MINI: Close",'Daily Data ADJ'!$1:$1,0))</f>
        <v>2579</v>
      </c>
      <c r="H1211">
        <f>INDEX('QUANDL MULTPL SP500_DIV_YIELD_M'!$A:$G,MATCH(Calc!$A1211,'QUANDL MULTPL SP500_DIV_YIELD_M'!$A:$A,1),MATCH('QUANDL MULTPL SP500_DIV_YIELD_M'!$E$1,'QUANDL MULTPL SP500_DIV_YIELD_M'!$A$1:$G$1,0))</f>
        <v>1.85</v>
      </c>
      <c r="I1211" s="5">
        <f t="shared" si="108"/>
        <v>2.4728085505677996E-2</v>
      </c>
      <c r="J1211" s="1">
        <f>A1211/24/60/60+DATE(1970,1,1)</f>
        <v>43192.5625</v>
      </c>
      <c r="K1211" s="3">
        <f t="shared" si="111"/>
        <v>4</v>
      </c>
      <c r="L1211" s="6">
        <f>(1+Chart!$F$4)^(1/(365/K1211))-1</f>
        <v>2.6639774888526091E-4</v>
      </c>
      <c r="M1211" s="6">
        <f t="shared" si="112"/>
        <v>1.8259684294541501E-4</v>
      </c>
      <c r="N1211" s="6">
        <f t="shared" si="113"/>
        <v>2.6773221703346728E-4</v>
      </c>
      <c r="O1211">
        <f>O1210*(B1211/B1210)</f>
        <v>237.33735336000149</v>
      </c>
      <c r="P1211">
        <f t="shared" si="109"/>
        <v>2018</v>
      </c>
      <c r="Q1211" s="1">
        <f t="shared" si="110"/>
        <v>43192.5625</v>
      </c>
      <c r="R1211">
        <f>IF(B1212="",R1210,IF(Q1211&gt;=Chart!$F$2,E1211,0))</f>
        <v>0</v>
      </c>
      <c r="S1211">
        <f>IF(B1212="",S1210,IFERROR(IF(AND(R1211&gt;0,R1210=0),R1211,(1+(B1212/B1211-1)*Calc!$Z$1)*S1210),0))</f>
        <v>0</v>
      </c>
      <c r="T1211">
        <f>IF(B1212="",T1210,IFERROR(IF(AND(R1211&gt;0,R1210=0),R1211,(1+(B1212/B1211-1)*Calc!$Z$1-L1212)*T1210),0))</f>
        <v>0</v>
      </c>
      <c r="U1211">
        <f>IF(B1212="",U1210,IFERROR(IF(AND(R1211&gt;0,R1210=0),R1211,(1+(B1212/B1211-1)*Calc!$Z$1-M1212*2)*U1210),0))</f>
        <v>0</v>
      </c>
      <c r="V1211">
        <f>IF(B1212="",V1210,IFERROR(IF(AND(R1211&gt;0,R1210=0),R1211,(1+(B1212/B1211-1)*Calc!$Z$1-N1212*2)*V1210),0))</f>
        <v>0</v>
      </c>
      <c r="W1211">
        <f>IF(ISNUMBER(C1211),C1211,W1210)</f>
        <v>1.68</v>
      </c>
      <c r="Y1211" s="1" t="e">
        <f>IF(AND(Q1211&gt;=Chart!$F$2,Q1211&lt;=Chart!$F$3),Q1211,#N/A)</f>
        <v>#N/A</v>
      </c>
      <c r="Z1211" t="e">
        <f>IF(AND(Q1211&gt;=Chart!$F$2,Q1211&lt;=Chart!$F$3),R1211,#N/A)</f>
        <v>#N/A</v>
      </c>
      <c r="AA1211" t="e">
        <f>IF(AND(Q1211&gt;=Chart!$F$2,Q1211&lt;=Chart!$F$3),S1211,#N/A)</f>
        <v>#N/A</v>
      </c>
      <c r="AB1211" t="e">
        <f>IF(AND(Q1211&gt;=Chart!$F$2,Q1211&lt;=Chart!$F$3),T1211,#N/A)</f>
        <v>#N/A</v>
      </c>
      <c r="AC1211" t="e">
        <f>IF(AND(Q1211&gt;=Chart!$F$2,Q1211&lt;=Chart!$F$3),U1211,#N/A)</f>
        <v>#N/A</v>
      </c>
      <c r="AD1211" t="e">
        <f>IF(AND(Q1211&gt;=Chart!$F$2,Q1211&lt;=Chart!$F$3),V1211,#N/A)</f>
        <v>#N/A</v>
      </c>
      <c r="AE1211" t="e">
        <f>IF(AND(Q1211&gt;=Chart!$F$2,Q1211&lt;=Chart!$F$3),I1211,#N/A)</f>
        <v>#N/A</v>
      </c>
      <c r="AF1211" t="e">
        <f>IF(AND(Q1211&gt;=Chart!$F$2,Q1211&lt;=Chart!$F$3),H1211/100,#N/A)</f>
        <v>#N/A</v>
      </c>
      <c r="AG1211" t="e">
        <f>IF(AND(Q1211&gt;=Chart!$F$2,Q1211&lt;=Chart!$F$3),W1211/100,#N/A)</f>
        <v>#N/A</v>
      </c>
    </row>
    <row r="1212" spans="1:33" x14ac:dyDescent="0.25">
      <c r="A1212">
        <v>1522762200</v>
      </c>
      <c r="B1212">
        <f>INDEX('Daily Data ADJ'!$1:$1048576,MATCH(Calc!$A1212,'Daily Data ADJ'!$A:$A,0),MATCH("SPY, CBOE BZX: Close",'Daily Data ADJ'!$1:$1,0))</f>
        <v>240.37931268</v>
      </c>
      <c r="C1212">
        <f>INDEX('Daily Data ADJ'!$1:$1048576,MATCH(Calc!$A1212,'Daily Data ADJ'!$A:$A,0),MATCH("EFFR, FRED: Close",'Daily Data ADJ'!$1:$1,0))</f>
        <v>1.69</v>
      </c>
      <c r="D1212">
        <f>INDEX('Daily Data ADJ'!$1:$1048576,MATCH(Calc!$A1212,'Daily Data ADJ'!$A:$A,1),MATCH("SOFR, FRED: Close",'Daily Data ADJ'!$1:$1,0))</f>
        <v>1.83</v>
      </c>
      <c r="E1212">
        <f>INDEX('Daily Data ADJ'!$1:$1048576,MATCH(Calc!$A1212,'Daily Data ADJ'!$A:$A,0),MATCH("UPRO, CBOE BZX: Close",'Daily Data ADJ'!$1:$1,0))</f>
        <v>20.680907099999999</v>
      </c>
      <c r="F1212">
        <f>INDEX('Daily Data ADJ'!$1:$1048576,MATCH(Calc!$A1212,'Daily Data ADJ'!$A:$A,0),MATCH("ES1!, CME_MINI: Close",'Daily Data ADJ'!$1:$1,0))</f>
        <v>2613.25</v>
      </c>
      <c r="G1212">
        <f>INDEX('Daily Data ADJ'!$1:$1048576,MATCH(Calc!$A1212,'Daily Data ADJ'!$A:$A,0),MATCH("ES2!, CME_MINI: Close",'Daily Data ADJ'!$1:$1,0))</f>
        <v>2617.25</v>
      </c>
      <c r="H1212">
        <f>INDEX('QUANDL MULTPL SP500_DIV_YIELD_M'!$A:$G,MATCH(Calc!$A1212,'QUANDL MULTPL SP500_DIV_YIELD_M'!$A:$A,1),MATCH('QUANDL MULTPL SP500_DIV_YIELD_M'!$E$1,'QUANDL MULTPL SP500_DIV_YIELD_M'!$A$1:$G$1,0))</f>
        <v>1.85</v>
      </c>
      <c r="I1212" s="5">
        <f t="shared" si="108"/>
        <v>2.4636716106923459E-2</v>
      </c>
      <c r="J1212" s="1">
        <f>A1212/24/60/60+DATE(1970,1,1)</f>
        <v>43193.5625</v>
      </c>
      <c r="K1212" s="3">
        <f t="shared" si="111"/>
        <v>1</v>
      </c>
      <c r="L1212" s="6">
        <f>(1+Chart!$F$4)^(1/(365/K1212))-1</f>
        <v>6.6592785027408397E-5</v>
      </c>
      <c r="M1212" s="6">
        <f t="shared" si="112"/>
        <v>4.5915530290985274E-5</v>
      </c>
      <c r="N1212" s="6">
        <f t="shared" si="113"/>
        <v>6.6682021660158242E-5</v>
      </c>
      <c r="O1212">
        <f>O1211*(B1212/B1211)</f>
        <v>240.3793126800015</v>
      </c>
      <c r="P1212">
        <f t="shared" si="109"/>
        <v>2018</v>
      </c>
      <c r="Q1212" s="1">
        <f t="shared" si="110"/>
        <v>43193.5625</v>
      </c>
      <c r="R1212">
        <f>IF(B1213="",R1211,IF(Q1212&gt;=Chart!$F$2,E1212,0))</f>
        <v>0</v>
      </c>
      <c r="S1212">
        <f>IF(B1213="",S1211,IFERROR(IF(AND(R1212&gt;0,R1211=0),R1212,(1+(B1213/B1212-1)*Calc!$Z$1)*S1211),0))</f>
        <v>0</v>
      </c>
      <c r="T1212">
        <f>IF(B1213="",T1211,IFERROR(IF(AND(R1212&gt;0,R1211=0),R1212,(1+(B1213/B1212-1)*Calc!$Z$1-L1213)*T1211),0))</f>
        <v>0</v>
      </c>
      <c r="U1212">
        <f>IF(B1213="",U1211,IFERROR(IF(AND(R1212&gt;0,R1211=0),R1212,(1+(B1213/B1212-1)*Calc!$Z$1-M1213*2)*U1211),0))</f>
        <v>0</v>
      </c>
      <c r="V1212">
        <f>IF(B1213="",V1211,IFERROR(IF(AND(R1212&gt;0,R1211=0),R1212,(1+(B1213/B1212-1)*Calc!$Z$1-N1213*2)*V1211),0))</f>
        <v>0</v>
      </c>
      <c r="W1212">
        <f>IF(ISNUMBER(C1212),C1212,W1211)</f>
        <v>1.69</v>
      </c>
      <c r="Y1212" s="1" t="e">
        <f>IF(AND(Q1212&gt;=Chart!$F$2,Q1212&lt;=Chart!$F$3),Q1212,#N/A)</f>
        <v>#N/A</v>
      </c>
      <c r="Z1212" t="e">
        <f>IF(AND(Q1212&gt;=Chart!$F$2,Q1212&lt;=Chart!$F$3),R1212,#N/A)</f>
        <v>#N/A</v>
      </c>
      <c r="AA1212" t="e">
        <f>IF(AND(Q1212&gt;=Chart!$F$2,Q1212&lt;=Chart!$F$3),S1212,#N/A)</f>
        <v>#N/A</v>
      </c>
      <c r="AB1212" t="e">
        <f>IF(AND(Q1212&gt;=Chart!$F$2,Q1212&lt;=Chart!$F$3),T1212,#N/A)</f>
        <v>#N/A</v>
      </c>
      <c r="AC1212" t="e">
        <f>IF(AND(Q1212&gt;=Chart!$F$2,Q1212&lt;=Chart!$F$3),U1212,#N/A)</f>
        <v>#N/A</v>
      </c>
      <c r="AD1212" t="e">
        <f>IF(AND(Q1212&gt;=Chart!$F$2,Q1212&lt;=Chart!$F$3),V1212,#N/A)</f>
        <v>#N/A</v>
      </c>
      <c r="AE1212" t="e">
        <f>IF(AND(Q1212&gt;=Chart!$F$2,Q1212&lt;=Chart!$F$3),I1212,#N/A)</f>
        <v>#N/A</v>
      </c>
      <c r="AF1212" t="e">
        <f>IF(AND(Q1212&gt;=Chart!$F$2,Q1212&lt;=Chart!$F$3),H1212/100,#N/A)</f>
        <v>#N/A</v>
      </c>
      <c r="AG1212" t="e">
        <f>IF(AND(Q1212&gt;=Chart!$F$2,Q1212&lt;=Chart!$F$3),W1212/100,#N/A)</f>
        <v>#N/A</v>
      </c>
    </row>
    <row r="1213" spans="1:33" x14ac:dyDescent="0.25">
      <c r="A1213">
        <v>1522848600</v>
      </c>
      <c r="B1213">
        <f>INDEX('Daily Data ADJ'!$1:$1048576,MATCH(Calc!$A1213,'Daily Data ADJ'!$A:$A,0),MATCH("SPY, CBOE BZX: Close",'Daily Data ADJ'!$1:$1,0))</f>
        <v>242.95115102</v>
      </c>
      <c r="C1213">
        <f>INDEX('Daily Data ADJ'!$1:$1048576,MATCH(Calc!$A1213,'Daily Data ADJ'!$A:$A,0),MATCH("EFFR, FRED: Close",'Daily Data ADJ'!$1:$1,0))</f>
        <v>1.69</v>
      </c>
      <c r="D1213">
        <f>INDEX('Daily Data ADJ'!$1:$1048576,MATCH(Calc!$A1213,'Daily Data ADJ'!$A:$A,1),MATCH("SOFR, FRED: Close",'Daily Data ADJ'!$1:$1,0))</f>
        <v>1.74</v>
      </c>
      <c r="E1213">
        <f>INDEX('Daily Data ADJ'!$1:$1048576,MATCH(Calc!$A1213,'Daily Data ADJ'!$A:$A,0),MATCH("UPRO, CBOE BZX: Close",'Daily Data ADJ'!$1:$1,0))</f>
        <v>21.399346510000001</v>
      </c>
      <c r="F1213">
        <f>INDEX('Daily Data ADJ'!$1:$1048576,MATCH(Calc!$A1213,'Daily Data ADJ'!$A:$A,0),MATCH("ES1!, CME_MINI: Close",'Daily Data ADJ'!$1:$1,0))</f>
        <v>2647</v>
      </c>
      <c r="G1213">
        <f>INDEX('Daily Data ADJ'!$1:$1048576,MATCH(Calc!$A1213,'Daily Data ADJ'!$A:$A,0),MATCH("ES2!, CME_MINI: Close",'Daily Data ADJ'!$1:$1,0))</f>
        <v>2651</v>
      </c>
      <c r="H1213">
        <f>INDEX('QUANDL MULTPL SP500_DIV_YIELD_M'!$A:$G,MATCH(Calc!$A1213,'QUANDL MULTPL SP500_DIV_YIELD_M'!$A:$A,1),MATCH('QUANDL MULTPL SP500_DIV_YIELD_M'!$E$1,'QUANDL MULTPL SP500_DIV_YIELD_M'!$A$1:$G$1,0))</f>
        <v>1.85</v>
      </c>
      <c r="I1213" s="5">
        <f t="shared" si="108"/>
        <v>2.4558293926462624E-2</v>
      </c>
      <c r="J1213" s="1">
        <f>A1213/24/60/60+DATE(1970,1,1)</f>
        <v>43194.5625</v>
      </c>
      <c r="K1213" s="3">
        <f t="shared" si="111"/>
        <v>1</v>
      </c>
      <c r="L1213" s="6">
        <f>(1+Chart!$F$4)^(1/(365/K1213))-1</f>
        <v>6.6592785027408397E-5</v>
      </c>
      <c r="M1213" s="6">
        <f t="shared" si="112"/>
        <v>4.5915530290985274E-5</v>
      </c>
      <c r="N1213" s="6">
        <f t="shared" si="113"/>
        <v>6.6472310439547044E-5</v>
      </c>
      <c r="O1213">
        <f>O1212*(B1213/B1212)</f>
        <v>242.9511510200015</v>
      </c>
      <c r="P1213">
        <f t="shared" si="109"/>
        <v>2018</v>
      </c>
      <c r="Q1213" s="1">
        <f t="shared" si="110"/>
        <v>43194.5625</v>
      </c>
      <c r="R1213">
        <f>IF(B1214="",R1212,IF(Q1213&gt;=Chart!$F$2,E1213,0))</f>
        <v>0</v>
      </c>
      <c r="S1213">
        <f>IF(B1214="",S1212,IFERROR(IF(AND(R1213&gt;0,R1212=0),R1213,(1+(B1214/B1213-1)*Calc!$Z$1)*S1212),0))</f>
        <v>0</v>
      </c>
      <c r="T1213">
        <f>IF(B1214="",T1212,IFERROR(IF(AND(R1213&gt;0,R1212=0),R1213,(1+(B1214/B1213-1)*Calc!$Z$1-L1214)*T1212),0))</f>
        <v>0</v>
      </c>
      <c r="U1213">
        <f>IF(B1214="",U1212,IFERROR(IF(AND(R1213&gt;0,R1212=0),R1213,(1+(B1214/B1213-1)*Calc!$Z$1-M1214*2)*U1212),0))</f>
        <v>0</v>
      </c>
      <c r="V1213">
        <f>IF(B1214="",V1212,IFERROR(IF(AND(R1213&gt;0,R1212=0),R1213,(1+(B1214/B1213-1)*Calc!$Z$1-N1214*2)*V1212),0))</f>
        <v>0</v>
      </c>
      <c r="W1213">
        <f>IF(ISNUMBER(C1213),C1213,W1212)</f>
        <v>1.69</v>
      </c>
      <c r="Y1213" s="1" t="e">
        <f>IF(AND(Q1213&gt;=Chart!$F$2,Q1213&lt;=Chart!$F$3),Q1213,#N/A)</f>
        <v>#N/A</v>
      </c>
      <c r="Z1213" t="e">
        <f>IF(AND(Q1213&gt;=Chart!$F$2,Q1213&lt;=Chart!$F$3),R1213,#N/A)</f>
        <v>#N/A</v>
      </c>
      <c r="AA1213" t="e">
        <f>IF(AND(Q1213&gt;=Chart!$F$2,Q1213&lt;=Chart!$F$3),S1213,#N/A)</f>
        <v>#N/A</v>
      </c>
      <c r="AB1213" t="e">
        <f>IF(AND(Q1213&gt;=Chart!$F$2,Q1213&lt;=Chart!$F$3),T1213,#N/A)</f>
        <v>#N/A</v>
      </c>
      <c r="AC1213" t="e">
        <f>IF(AND(Q1213&gt;=Chart!$F$2,Q1213&lt;=Chart!$F$3),U1213,#N/A)</f>
        <v>#N/A</v>
      </c>
      <c r="AD1213" t="e">
        <f>IF(AND(Q1213&gt;=Chart!$F$2,Q1213&lt;=Chart!$F$3),V1213,#N/A)</f>
        <v>#N/A</v>
      </c>
      <c r="AE1213" t="e">
        <f>IF(AND(Q1213&gt;=Chart!$F$2,Q1213&lt;=Chart!$F$3),I1213,#N/A)</f>
        <v>#N/A</v>
      </c>
      <c r="AF1213" t="e">
        <f>IF(AND(Q1213&gt;=Chart!$F$2,Q1213&lt;=Chart!$F$3),H1213/100,#N/A)</f>
        <v>#N/A</v>
      </c>
      <c r="AG1213" t="e">
        <f>IF(AND(Q1213&gt;=Chart!$F$2,Q1213&lt;=Chart!$F$3),W1213/100,#N/A)</f>
        <v>#N/A</v>
      </c>
    </row>
    <row r="1214" spans="1:33" x14ac:dyDescent="0.25">
      <c r="A1214">
        <v>1522935000</v>
      </c>
      <c r="B1214">
        <f>INDEX('Daily Data ADJ'!$1:$1048576,MATCH(Calc!$A1214,'Daily Data ADJ'!$A:$A,0),MATCH("SPY, CBOE BZX: Close",'Daily Data ADJ'!$1:$1,0))</f>
        <v>244.86850719</v>
      </c>
      <c r="C1214">
        <f>INDEX('Daily Data ADJ'!$1:$1048576,MATCH(Calc!$A1214,'Daily Data ADJ'!$A:$A,0),MATCH("EFFR, FRED: Close",'Daily Data ADJ'!$1:$1,0))</f>
        <v>1.69</v>
      </c>
      <c r="D1214">
        <f>INDEX('Daily Data ADJ'!$1:$1048576,MATCH(Calc!$A1214,'Daily Data ADJ'!$A:$A,1),MATCH("SOFR, FRED: Close",'Daily Data ADJ'!$1:$1,0))</f>
        <v>1.75</v>
      </c>
      <c r="E1214">
        <f>INDEX('Daily Data ADJ'!$1:$1048576,MATCH(Calc!$A1214,'Daily Data ADJ'!$A:$A,0),MATCH("UPRO, CBOE BZX: Close",'Daily Data ADJ'!$1:$1,0))</f>
        <v>21.834664239999999</v>
      </c>
      <c r="F1214">
        <f>INDEX('Daily Data ADJ'!$1:$1048576,MATCH(Calc!$A1214,'Daily Data ADJ'!$A:$A,0),MATCH("ES1!, CME_MINI: Close",'Daily Data ADJ'!$1:$1,0))</f>
        <v>2661.75</v>
      </c>
      <c r="G1214">
        <f>INDEX('Daily Data ADJ'!$1:$1048576,MATCH(Calc!$A1214,'Daily Data ADJ'!$A:$A,0),MATCH("ES2!, CME_MINI: Close",'Daily Data ADJ'!$1:$1,0))</f>
        <v>2666</v>
      </c>
      <c r="H1214">
        <f>INDEX('QUANDL MULTPL SP500_DIV_YIELD_M'!$A:$G,MATCH(Calc!$A1214,'QUANDL MULTPL SP500_DIV_YIELD_M'!$A:$A,1),MATCH('QUANDL MULTPL SP500_DIV_YIELD_M'!$E$1,'QUANDL MULTPL SP500_DIV_YIELD_M'!$A$1:$G$1,0))</f>
        <v>1.85</v>
      </c>
      <c r="I1214" s="5">
        <f t="shared" si="108"/>
        <v>2.4902088495236493E-2</v>
      </c>
      <c r="J1214" s="1">
        <f>A1214/24/60/60+DATE(1970,1,1)</f>
        <v>43195.5625</v>
      </c>
      <c r="K1214" s="3">
        <f t="shared" si="111"/>
        <v>1</v>
      </c>
      <c r="L1214" s="6">
        <f>(1+Chart!$F$4)^(1/(365/K1214))-1</f>
        <v>6.6592785027408397E-5</v>
      </c>
      <c r="M1214" s="6">
        <f t="shared" si="112"/>
        <v>4.5915530290985274E-5</v>
      </c>
      <c r="N1214" s="6">
        <f t="shared" si="113"/>
        <v>6.7391543607797644E-5</v>
      </c>
      <c r="O1214">
        <f>O1213*(B1214/B1213)</f>
        <v>244.86850719000151</v>
      </c>
      <c r="P1214">
        <f t="shared" si="109"/>
        <v>2018</v>
      </c>
      <c r="Q1214" s="1">
        <f t="shared" si="110"/>
        <v>43195.5625</v>
      </c>
      <c r="R1214">
        <f>IF(B1215="",R1213,IF(Q1214&gt;=Chart!$F$2,E1214,0))</f>
        <v>0</v>
      </c>
      <c r="S1214">
        <f>IF(B1215="",S1213,IFERROR(IF(AND(R1214&gt;0,R1213=0),R1214,(1+(B1215/B1214-1)*Calc!$Z$1)*S1213),0))</f>
        <v>0</v>
      </c>
      <c r="T1214">
        <f>IF(B1215="",T1213,IFERROR(IF(AND(R1214&gt;0,R1213=0),R1214,(1+(B1215/B1214-1)*Calc!$Z$1-L1215)*T1213),0))</f>
        <v>0</v>
      </c>
      <c r="U1214">
        <f>IF(B1215="",U1213,IFERROR(IF(AND(R1214&gt;0,R1213=0),R1214,(1+(B1215/B1214-1)*Calc!$Z$1-M1215*2)*U1213),0))</f>
        <v>0</v>
      </c>
      <c r="V1214">
        <f>IF(B1215="",V1213,IFERROR(IF(AND(R1214&gt;0,R1213=0),R1214,(1+(B1215/B1214-1)*Calc!$Z$1-N1215*2)*V1213),0))</f>
        <v>0</v>
      </c>
      <c r="W1214">
        <f>IF(ISNUMBER(C1214),C1214,W1213)</f>
        <v>1.69</v>
      </c>
      <c r="Y1214" s="1" t="e">
        <f>IF(AND(Q1214&gt;=Chart!$F$2,Q1214&lt;=Chart!$F$3),Q1214,#N/A)</f>
        <v>#N/A</v>
      </c>
      <c r="Z1214" t="e">
        <f>IF(AND(Q1214&gt;=Chart!$F$2,Q1214&lt;=Chart!$F$3),R1214,#N/A)</f>
        <v>#N/A</v>
      </c>
      <c r="AA1214" t="e">
        <f>IF(AND(Q1214&gt;=Chart!$F$2,Q1214&lt;=Chart!$F$3),S1214,#N/A)</f>
        <v>#N/A</v>
      </c>
      <c r="AB1214" t="e">
        <f>IF(AND(Q1214&gt;=Chart!$F$2,Q1214&lt;=Chart!$F$3),T1214,#N/A)</f>
        <v>#N/A</v>
      </c>
      <c r="AC1214" t="e">
        <f>IF(AND(Q1214&gt;=Chart!$F$2,Q1214&lt;=Chart!$F$3),U1214,#N/A)</f>
        <v>#N/A</v>
      </c>
      <c r="AD1214" t="e">
        <f>IF(AND(Q1214&gt;=Chart!$F$2,Q1214&lt;=Chart!$F$3),V1214,#N/A)</f>
        <v>#N/A</v>
      </c>
      <c r="AE1214" t="e">
        <f>IF(AND(Q1214&gt;=Chart!$F$2,Q1214&lt;=Chart!$F$3),I1214,#N/A)</f>
        <v>#N/A</v>
      </c>
      <c r="AF1214" t="e">
        <f>IF(AND(Q1214&gt;=Chart!$F$2,Q1214&lt;=Chart!$F$3),H1214/100,#N/A)</f>
        <v>#N/A</v>
      </c>
      <c r="AG1214" t="e">
        <f>IF(AND(Q1214&gt;=Chart!$F$2,Q1214&lt;=Chart!$F$3),W1214/100,#N/A)</f>
        <v>#N/A</v>
      </c>
    </row>
    <row r="1215" spans="1:33" x14ac:dyDescent="0.25">
      <c r="A1215">
        <v>1523021400</v>
      </c>
      <c r="B1215">
        <f>INDEX('Daily Data ADJ'!$1:$1048576,MATCH(Calc!$A1215,'Daily Data ADJ'!$A:$A,0),MATCH("SPY, CBOE BZX: Close",'Daily Data ADJ'!$1:$1,0))</f>
        <v>239.41141654</v>
      </c>
      <c r="C1215">
        <f>INDEX('Daily Data ADJ'!$1:$1048576,MATCH(Calc!$A1215,'Daily Data ADJ'!$A:$A,0),MATCH("EFFR, FRED: Close",'Daily Data ADJ'!$1:$1,0))</f>
        <v>1.69</v>
      </c>
      <c r="D1215">
        <f>INDEX('Daily Data ADJ'!$1:$1048576,MATCH(Calc!$A1215,'Daily Data ADJ'!$A:$A,1),MATCH("SOFR, FRED: Close",'Daily Data ADJ'!$1:$1,0))</f>
        <v>1.75</v>
      </c>
      <c r="E1215">
        <f>INDEX('Daily Data ADJ'!$1:$1048576,MATCH(Calc!$A1215,'Daily Data ADJ'!$A:$A,0),MATCH("UPRO, CBOE BZX: Close",'Daily Data ADJ'!$1:$1,0))</f>
        <v>20.397786400000001</v>
      </c>
      <c r="F1215">
        <f>INDEX('Daily Data ADJ'!$1:$1048576,MATCH(Calc!$A1215,'Daily Data ADJ'!$A:$A,0),MATCH("ES1!, CME_MINI: Close",'Daily Data ADJ'!$1:$1,0))</f>
        <v>2605.75</v>
      </c>
      <c r="G1215">
        <f>INDEX('Daily Data ADJ'!$1:$1048576,MATCH(Calc!$A1215,'Daily Data ADJ'!$A:$A,0),MATCH("ES2!, CME_MINI: Close",'Daily Data ADJ'!$1:$1,0))</f>
        <v>2610</v>
      </c>
      <c r="H1215">
        <f>INDEX('QUANDL MULTPL SP500_DIV_YIELD_M'!$A:$G,MATCH(Calc!$A1215,'QUANDL MULTPL SP500_DIV_YIELD_M'!$A:$A,1),MATCH('QUANDL MULTPL SP500_DIV_YIELD_M'!$E$1,'QUANDL MULTPL SP500_DIV_YIELD_M'!$A$1:$G$1,0))</f>
        <v>1.85</v>
      </c>
      <c r="I1215" s="5">
        <f t="shared" si="108"/>
        <v>2.5040011879300203E-2</v>
      </c>
      <c r="J1215" s="1">
        <f>A1215/24/60/60+DATE(1970,1,1)</f>
        <v>43196.5625</v>
      </c>
      <c r="K1215" s="3">
        <f t="shared" si="111"/>
        <v>1</v>
      </c>
      <c r="L1215" s="6">
        <f>(1+Chart!$F$4)^(1/(365/K1215))-1</f>
        <v>6.6592785027408397E-5</v>
      </c>
      <c r="M1215" s="6">
        <f t="shared" si="112"/>
        <v>4.5915530290985274E-5</v>
      </c>
      <c r="N1215" s="6">
        <f t="shared" si="113"/>
        <v>6.7760234821800935E-5</v>
      </c>
      <c r="O1215">
        <f>O1214*(B1215/B1214)</f>
        <v>239.41141654000148</v>
      </c>
      <c r="P1215">
        <f t="shared" si="109"/>
        <v>2018</v>
      </c>
      <c r="Q1215" s="1">
        <f t="shared" si="110"/>
        <v>43196.5625</v>
      </c>
      <c r="R1215">
        <f>IF(B1216="",R1214,IF(Q1215&gt;=Chart!$F$2,E1215,0))</f>
        <v>0</v>
      </c>
      <c r="S1215">
        <f>IF(B1216="",S1214,IFERROR(IF(AND(R1215&gt;0,R1214=0),R1215,(1+(B1216/B1215-1)*Calc!$Z$1)*S1214),0))</f>
        <v>0</v>
      </c>
      <c r="T1215">
        <f>IF(B1216="",T1214,IFERROR(IF(AND(R1215&gt;0,R1214=0),R1215,(1+(B1216/B1215-1)*Calc!$Z$1-L1216)*T1214),0))</f>
        <v>0</v>
      </c>
      <c r="U1215">
        <f>IF(B1216="",U1214,IFERROR(IF(AND(R1215&gt;0,R1214=0),R1215,(1+(B1216/B1215-1)*Calc!$Z$1-M1216*2)*U1214),0))</f>
        <v>0</v>
      </c>
      <c r="V1215">
        <f>IF(B1216="",V1214,IFERROR(IF(AND(R1215&gt;0,R1214=0),R1215,(1+(B1216/B1215-1)*Calc!$Z$1-N1216*2)*V1214),0))</f>
        <v>0</v>
      </c>
      <c r="W1215">
        <f>IF(ISNUMBER(C1215),C1215,W1214)</f>
        <v>1.69</v>
      </c>
      <c r="Y1215" s="1" t="e">
        <f>IF(AND(Q1215&gt;=Chart!$F$2,Q1215&lt;=Chart!$F$3),Q1215,#N/A)</f>
        <v>#N/A</v>
      </c>
      <c r="Z1215" t="e">
        <f>IF(AND(Q1215&gt;=Chart!$F$2,Q1215&lt;=Chart!$F$3),R1215,#N/A)</f>
        <v>#N/A</v>
      </c>
      <c r="AA1215" t="e">
        <f>IF(AND(Q1215&gt;=Chart!$F$2,Q1215&lt;=Chart!$F$3),S1215,#N/A)</f>
        <v>#N/A</v>
      </c>
      <c r="AB1215" t="e">
        <f>IF(AND(Q1215&gt;=Chart!$F$2,Q1215&lt;=Chart!$F$3),T1215,#N/A)</f>
        <v>#N/A</v>
      </c>
      <c r="AC1215" t="e">
        <f>IF(AND(Q1215&gt;=Chart!$F$2,Q1215&lt;=Chart!$F$3),U1215,#N/A)</f>
        <v>#N/A</v>
      </c>
      <c r="AD1215" t="e">
        <f>IF(AND(Q1215&gt;=Chart!$F$2,Q1215&lt;=Chart!$F$3),V1215,#N/A)</f>
        <v>#N/A</v>
      </c>
      <c r="AE1215" t="e">
        <f>IF(AND(Q1215&gt;=Chart!$F$2,Q1215&lt;=Chart!$F$3),I1215,#N/A)</f>
        <v>#N/A</v>
      </c>
      <c r="AF1215" t="e">
        <f>IF(AND(Q1215&gt;=Chart!$F$2,Q1215&lt;=Chart!$F$3),H1215/100,#N/A)</f>
        <v>#N/A</v>
      </c>
      <c r="AG1215" t="e">
        <f>IF(AND(Q1215&gt;=Chart!$F$2,Q1215&lt;=Chart!$F$3),W1215/100,#N/A)</f>
        <v>#N/A</v>
      </c>
    </row>
    <row r="1216" spans="1:33" x14ac:dyDescent="0.25">
      <c r="A1216">
        <v>1523280600</v>
      </c>
      <c r="B1216">
        <f>INDEX('Daily Data ADJ'!$1:$1048576,MATCH(Calc!$A1216,'Daily Data ADJ'!$A:$A,0),MATCH("SPY, CBOE BZX: Close",'Daily Data ADJ'!$1:$1,0))</f>
        <v>240.59132803</v>
      </c>
      <c r="C1216">
        <f>INDEX('Daily Data ADJ'!$1:$1048576,MATCH(Calc!$A1216,'Daily Data ADJ'!$A:$A,0),MATCH("EFFR, FRED: Close",'Daily Data ADJ'!$1:$1,0))</f>
        <v>1.69</v>
      </c>
      <c r="D1216">
        <f>INDEX('Daily Data ADJ'!$1:$1048576,MATCH(Calc!$A1216,'Daily Data ADJ'!$A:$A,1),MATCH("SOFR, FRED: Close",'Daily Data ADJ'!$1:$1,0))</f>
        <v>1.75</v>
      </c>
      <c r="E1216">
        <f>INDEX('Daily Data ADJ'!$1:$1048576,MATCH(Calc!$A1216,'Daily Data ADJ'!$A:$A,0),MATCH("UPRO, CBOE BZX: Close",'Daily Data ADJ'!$1:$1,0))</f>
        <v>20.641630190000001</v>
      </c>
      <c r="F1216">
        <f>INDEX('Daily Data ADJ'!$1:$1048576,MATCH(Calc!$A1216,'Daily Data ADJ'!$A:$A,0),MATCH("ES1!, CME_MINI: Close",'Daily Data ADJ'!$1:$1,0))</f>
        <v>2619</v>
      </c>
      <c r="G1216">
        <f>INDEX('Daily Data ADJ'!$1:$1048576,MATCH(Calc!$A1216,'Daily Data ADJ'!$A:$A,0),MATCH("ES2!, CME_MINI: Close",'Daily Data ADJ'!$1:$1,0))</f>
        <v>2623</v>
      </c>
      <c r="H1216">
        <f>INDEX('QUANDL MULTPL SP500_DIV_YIELD_M'!$A:$G,MATCH(Calc!$A1216,'QUANDL MULTPL SP500_DIV_YIELD_M'!$A:$A,1),MATCH('QUANDL MULTPL SP500_DIV_YIELD_M'!$E$1,'QUANDL MULTPL SP500_DIV_YIELD_M'!$A$1:$G$1,0))</f>
        <v>1.85</v>
      </c>
      <c r="I1216" s="5">
        <f t="shared" si="108"/>
        <v>2.4623212122379765E-2</v>
      </c>
      <c r="J1216" s="1">
        <f>A1216/24/60/60+DATE(1970,1,1)</f>
        <v>43199.5625</v>
      </c>
      <c r="K1216" s="3">
        <f t="shared" si="111"/>
        <v>3</v>
      </c>
      <c r="L1216" s="6">
        <f>(1+Chart!$F$4)^(1/(365/K1216))-1</f>
        <v>1.9979165917494157E-4</v>
      </c>
      <c r="M1216" s="6">
        <f t="shared" si="112"/>
        <v>1.3775291567763581E-4</v>
      </c>
      <c r="N1216" s="6">
        <f t="shared" si="113"/>
        <v>1.9995105944170533E-4</v>
      </c>
      <c r="O1216">
        <f>O1215*(B1216/B1215)</f>
        <v>240.59132803000151</v>
      </c>
      <c r="P1216">
        <f t="shared" si="109"/>
        <v>2018</v>
      </c>
      <c r="Q1216" s="1">
        <f t="shared" si="110"/>
        <v>43199.5625</v>
      </c>
      <c r="R1216">
        <f>IF(B1217="",R1215,IF(Q1216&gt;=Chart!$F$2,E1216,0))</f>
        <v>0</v>
      </c>
      <c r="S1216">
        <f>IF(B1217="",S1215,IFERROR(IF(AND(R1216&gt;0,R1215=0),R1216,(1+(B1217/B1216-1)*Calc!$Z$1)*S1215),0))</f>
        <v>0</v>
      </c>
      <c r="T1216">
        <f>IF(B1217="",T1215,IFERROR(IF(AND(R1216&gt;0,R1215=0),R1216,(1+(B1217/B1216-1)*Calc!$Z$1-L1217)*T1215),0))</f>
        <v>0</v>
      </c>
      <c r="U1216">
        <f>IF(B1217="",U1215,IFERROR(IF(AND(R1216&gt;0,R1215=0),R1216,(1+(B1217/B1216-1)*Calc!$Z$1-M1217*2)*U1215),0))</f>
        <v>0</v>
      </c>
      <c r="V1216">
        <f>IF(B1217="",V1215,IFERROR(IF(AND(R1216&gt;0,R1215=0),R1216,(1+(B1217/B1216-1)*Calc!$Z$1-N1217*2)*V1215),0))</f>
        <v>0</v>
      </c>
      <c r="W1216">
        <f>IF(ISNUMBER(C1216),C1216,W1215)</f>
        <v>1.69</v>
      </c>
      <c r="Y1216" s="1" t="e">
        <f>IF(AND(Q1216&gt;=Chart!$F$2,Q1216&lt;=Chart!$F$3),Q1216,#N/A)</f>
        <v>#N/A</v>
      </c>
      <c r="Z1216" t="e">
        <f>IF(AND(Q1216&gt;=Chart!$F$2,Q1216&lt;=Chart!$F$3),R1216,#N/A)</f>
        <v>#N/A</v>
      </c>
      <c r="AA1216" t="e">
        <f>IF(AND(Q1216&gt;=Chart!$F$2,Q1216&lt;=Chart!$F$3),S1216,#N/A)</f>
        <v>#N/A</v>
      </c>
      <c r="AB1216" t="e">
        <f>IF(AND(Q1216&gt;=Chart!$F$2,Q1216&lt;=Chart!$F$3),T1216,#N/A)</f>
        <v>#N/A</v>
      </c>
      <c r="AC1216" t="e">
        <f>IF(AND(Q1216&gt;=Chart!$F$2,Q1216&lt;=Chart!$F$3),U1216,#N/A)</f>
        <v>#N/A</v>
      </c>
      <c r="AD1216" t="e">
        <f>IF(AND(Q1216&gt;=Chart!$F$2,Q1216&lt;=Chart!$F$3),V1216,#N/A)</f>
        <v>#N/A</v>
      </c>
      <c r="AE1216" t="e">
        <f>IF(AND(Q1216&gt;=Chart!$F$2,Q1216&lt;=Chart!$F$3),I1216,#N/A)</f>
        <v>#N/A</v>
      </c>
      <c r="AF1216" t="e">
        <f>IF(AND(Q1216&gt;=Chart!$F$2,Q1216&lt;=Chart!$F$3),H1216/100,#N/A)</f>
        <v>#N/A</v>
      </c>
      <c r="AG1216" t="e">
        <f>IF(AND(Q1216&gt;=Chart!$F$2,Q1216&lt;=Chart!$F$3),W1216/100,#N/A)</f>
        <v>#N/A</v>
      </c>
    </row>
    <row r="1217" spans="1:33" x14ac:dyDescent="0.25">
      <c r="A1217">
        <v>1523367000</v>
      </c>
      <c r="B1217">
        <f>INDEX('Daily Data ADJ'!$1:$1048576,MATCH(Calc!$A1217,'Daily Data ADJ'!$A:$A,0),MATCH("SPY, CBOE BZX: Close",'Daily Data ADJ'!$1:$1,0))</f>
        <v>244.41682233</v>
      </c>
      <c r="C1217">
        <f>INDEX('Daily Data ADJ'!$1:$1048576,MATCH(Calc!$A1217,'Daily Data ADJ'!$A:$A,0),MATCH("EFFR, FRED: Close",'Daily Data ADJ'!$1:$1,0))</f>
        <v>1.69</v>
      </c>
      <c r="D1217">
        <f>INDEX('Daily Data ADJ'!$1:$1048576,MATCH(Calc!$A1217,'Daily Data ADJ'!$A:$A,1),MATCH("SOFR, FRED: Close",'Daily Data ADJ'!$1:$1,0))</f>
        <v>1.75</v>
      </c>
      <c r="E1217">
        <f>INDEX('Daily Data ADJ'!$1:$1048576,MATCH(Calc!$A1217,'Daily Data ADJ'!$A:$A,0),MATCH("UPRO, CBOE BZX: Close",'Daily Data ADJ'!$1:$1,0))</f>
        <v>21.626824599999999</v>
      </c>
      <c r="F1217">
        <f>INDEX('Daily Data ADJ'!$1:$1048576,MATCH(Calc!$A1217,'Daily Data ADJ'!$A:$A,0),MATCH("ES1!, CME_MINI: Close",'Daily Data ADJ'!$1:$1,0))</f>
        <v>2655</v>
      </c>
      <c r="G1217">
        <f>INDEX('Daily Data ADJ'!$1:$1048576,MATCH(Calc!$A1217,'Daily Data ADJ'!$A:$A,0),MATCH("ES2!, CME_MINI: Close",'Daily Data ADJ'!$1:$1,0))</f>
        <v>2659.25</v>
      </c>
      <c r="H1217">
        <f>INDEX('QUANDL MULTPL SP500_DIV_YIELD_M'!$A:$G,MATCH(Calc!$A1217,'QUANDL MULTPL SP500_DIV_YIELD_M'!$A:$A,1),MATCH('QUANDL MULTPL SP500_DIV_YIELD_M'!$E$1,'QUANDL MULTPL SP500_DIV_YIELD_M'!$A$1:$G$1,0))</f>
        <v>1.85</v>
      </c>
      <c r="I1217" s="5">
        <f t="shared" si="108"/>
        <v>2.4918404063073704E-2</v>
      </c>
      <c r="J1217" s="1">
        <f>A1217/24/60/60+DATE(1970,1,1)</f>
        <v>43200.5625</v>
      </c>
      <c r="K1217" s="3">
        <f t="shared" si="111"/>
        <v>1</v>
      </c>
      <c r="L1217" s="6">
        <f>(1+Chart!$F$4)^(1/(365/K1217))-1</f>
        <v>6.6592785027408397E-5</v>
      </c>
      <c r="M1217" s="6">
        <f t="shared" si="112"/>
        <v>4.5915530290985274E-5</v>
      </c>
      <c r="N1217" s="6">
        <f t="shared" si="113"/>
        <v>6.7435160304496478E-5</v>
      </c>
      <c r="O1217">
        <f>O1216*(B1217/B1216)</f>
        <v>244.41682233000151</v>
      </c>
      <c r="P1217">
        <f t="shared" si="109"/>
        <v>2018</v>
      </c>
      <c r="Q1217" s="1">
        <f t="shared" si="110"/>
        <v>43200.5625</v>
      </c>
      <c r="R1217">
        <f>IF(B1218="",R1216,IF(Q1217&gt;=Chart!$F$2,E1217,0))</f>
        <v>0</v>
      </c>
      <c r="S1217">
        <f>IF(B1218="",S1216,IFERROR(IF(AND(R1217&gt;0,R1216=0),R1217,(1+(B1218/B1217-1)*Calc!$Z$1)*S1216),0))</f>
        <v>0</v>
      </c>
      <c r="T1217">
        <f>IF(B1218="",T1216,IFERROR(IF(AND(R1217&gt;0,R1216=0),R1217,(1+(B1218/B1217-1)*Calc!$Z$1-L1218)*T1216),0))</f>
        <v>0</v>
      </c>
      <c r="U1217">
        <f>IF(B1218="",U1216,IFERROR(IF(AND(R1217&gt;0,R1216=0),R1217,(1+(B1218/B1217-1)*Calc!$Z$1-M1218*2)*U1216),0))</f>
        <v>0</v>
      </c>
      <c r="V1217">
        <f>IF(B1218="",V1216,IFERROR(IF(AND(R1217&gt;0,R1216=0),R1217,(1+(B1218/B1217-1)*Calc!$Z$1-N1218*2)*V1216),0))</f>
        <v>0</v>
      </c>
      <c r="W1217">
        <f>IF(ISNUMBER(C1217),C1217,W1216)</f>
        <v>1.69</v>
      </c>
      <c r="Y1217" s="1" t="e">
        <f>IF(AND(Q1217&gt;=Chart!$F$2,Q1217&lt;=Chart!$F$3),Q1217,#N/A)</f>
        <v>#N/A</v>
      </c>
      <c r="Z1217" t="e">
        <f>IF(AND(Q1217&gt;=Chart!$F$2,Q1217&lt;=Chart!$F$3),R1217,#N/A)</f>
        <v>#N/A</v>
      </c>
      <c r="AA1217" t="e">
        <f>IF(AND(Q1217&gt;=Chart!$F$2,Q1217&lt;=Chart!$F$3),S1217,#N/A)</f>
        <v>#N/A</v>
      </c>
      <c r="AB1217" t="e">
        <f>IF(AND(Q1217&gt;=Chart!$F$2,Q1217&lt;=Chart!$F$3),T1217,#N/A)</f>
        <v>#N/A</v>
      </c>
      <c r="AC1217" t="e">
        <f>IF(AND(Q1217&gt;=Chart!$F$2,Q1217&lt;=Chart!$F$3),U1217,#N/A)</f>
        <v>#N/A</v>
      </c>
      <c r="AD1217" t="e">
        <f>IF(AND(Q1217&gt;=Chart!$F$2,Q1217&lt;=Chart!$F$3),V1217,#N/A)</f>
        <v>#N/A</v>
      </c>
      <c r="AE1217" t="e">
        <f>IF(AND(Q1217&gt;=Chart!$F$2,Q1217&lt;=Chart!$F$3),I1217,#N/A)</f>
        <v>#N/A</v>
      </c>
      <c r="AF1217" t="e">
        <f>IF(AND(Q1217&gt;=Chart!$F$2,Q1217&lt;=Chart!$F$3),H1217/100,#N/A)</f>
        <v>#N/A</v>
      </c>
      <c r="AG1217" t="e">
        <f>IF(AND(Q1217&gt;=Chart!$F$2,Q1217&lt;=Chart!$F$3),W1217/100,#N/A)</f>
        <v>#N/A</v>
      </c>
    </row>
    <row r="1218" spans="1:33" x14ac:dyDescent="0.25">
      <c r="A1218">
        <v>1523453400</v>
      </c>
      <c r="B1218">
        <f>INDEX('Daily Data ADJ'!$1:$1048576,MATCH(Calc!$A1218,'Daily Data ADJ'!$A:$A,0),MATCH("SPY, CBOE BZX: Close",'Daily Data ADJ'!$1:$1,0))</f>
        <v>243.13551218999999</v>
      </c>
      <c r="C1218">
        <f>INDEX('Daily Data ADJ'!$1:$1048576,MATCH(Calc!$A1218,'Daily Data ADJ'!$A:$A,0),MATCH("EFFR, FRED: Close",'Daily Data ADJ'!$1:$1,0))</f>
        <v>1.69</v>
      </c>
      <c r="D1218">
        <f>INDEX('Daily Data ADJ'!$1:$1048576,MATCH(Calc!$A1218,'Daily Data ADJ'!$A:$A,1),MATCH("SOFR, FRED: Close",'Daily Data ADJ'!$1:$1,0))</f>
        <v>1.76</v>
      </c>
      <c r="E1218">
        <f>INDEX('Daily Data ADJ'!$1:$1048576,MATCH(Calc!$A1218,'Daily Data ADJ'!$A:$A,0),MATCH("UPRO, CBOE BZX: Close",'Daily Data ADJ'!$1:$1,0))</f>
        <v>21.306063859999998</v>
      </c>
      <c r="F1218">
        <f>INDEX('Daily Data ADJ'!$1:$1048576,MATCH(Calc!$A1218,'Daily Data ADJ'!$A:$A,0),MATCH("ES1!, CME_MINI: Close",'Daily Data ADJ'!$1:$1,0))</f>
        <v>2641</v>
      </c>
      <c r="G1218">
        <f>INDEX('Daily Data ADJ'!$1:$1048576,MATCH(Calc!$A1218,'Daily Data ADJ'!$A:$A,0),MATCH("ES2!, CME_MINI: Close",'Daily Data ADJ'!$1:$1,0))</f>
        <v>2645.25</v>
      </c>
      <c r="H1218">
        <f>INDEX('QUANDL MULTPL SP500_DIV_YIELD_M'!$A:$G,MATCH(Calc!$A1218,'QUANDL MULTPL SP500_DIV_YIELD_M'!$A:$A,1),MATCH('QUANDL MULTPL SP500_DIV_YIELD_M'!$E$1,'QUANDL MULTPL SP500_DIV_YIELD_M'!$A$1:$G$1,0))</f>
        <v>1.85</v>
      </c>
      <c r="I1218" s="5">
        <f t="shared" si="108"/>
        <v>2.4952510274266745E-2</v>
      </c>
      <c r="J1218" s="1">
        <f>A1218/24/60/60+DATE(1970,1,1)</f>
        <v>43201.5625</v>
      </c>
      <c r="K1218" s="3">
        <f t="shared" si="111"/>
        <v>1</v>
      </c>
      <c r="L1218" s="6">
        <f>(1+Chart!$F$4)^(1/(365/K1218))-1</f>
        <v>6.6592785027408397E-5</v>
      </c>
      <c r="M1218" s="6">
        <f t="shared" si="112"/>
        <v>4.5915530290985274E-5</v>
      </c>
      <c r="N1218" s="6">
        <f t="shared" si="113"/>
        <v>6.752633480666681E-5</v>
      </c>
      <c r="O1218">
        <f>O1217*(B1218/B1217)</f>
        <v>243.13551219000149</v>
      </c>
      <c r="P1218">
        <f t="shared" si="109"/>
        <v>2018</v>
      </c>
      <c r="Q1218" s="1">
        <f t="shared" si="110"/>
        <v>43201.5625</v>
      </c>
      <c r="R1218">
        <f>IF(B1219="",R1217,IF(Q1218&gt;=Chart!$F$2,E1218,0))</f>
        <v>0</v>
      </c>
      <c r="S1218">
        <f>IF(B1219="",S1217,IFERROR(IF(AND(R1218&gt;0,R1217=0),R1218,(1+(B1219/B1218-1)*Calc!$Z$1)*S1217),0))</f>
        <v>0</v>
      </c>
      <c r="T1218">
        <f>IF(B1219="",T1217,IFERROR(IF(AND(R1218&gt;0,R1217=0),R1218,(1+(B1219/B1218-1)*Calc!$Z$1-L1219)*T1217),0))</f>
        <v>0</v>
      </c>
      <c r="U1218">
        <f>IF(B1219="",U1217,IFERROR(IF(AND(R1218&gt;0,R1217=0),R1218,(1+(B1219/B1218-1)*Calc!$Z$1-M1219*2)*U1217),0))</f>
        <v>0</v>
      </c>
      <c r="V1218">
        <f>IF(B1219="",V1217,IFERROR(IF(AND(R1218&gt;0,R1217=0),R1218,(1+(B1219/B1218-1)*Calc!$Z$1-N1219*2)*V1217),0))</f>
        <v>0</v>
      </c>
      <c r="W1218">
        <f>IF(ISNUMBER(C1218),C1218,W1217)</f>
        <v>1.69</v>
      </c>
      <c r="Y1218" s="1" t="e">
        <f>IF(AND(Q1218&gt;=Chart!$F$2,Q1218&lt;=Chart!$F$3),Q1218,#N/A)</f>
        <v>#N/A</v>
      </c>
      <c r="Z1218" t="e">
        <f>IF(AND(Q1218&gt;=Chart!$F$2,Q1218&lt;=Chart!$F$3),R1218,#N/A)</f>
        <v>#N/A</v>
      </c>
      <c r="AA1218" t="e">
        <f>IF(AND(Q1218&gt;=Chart!$F$2,Q1218&lt;=Chart!$F$3),S1218,#N/A)</f>
        <v>#N/A</v>
      </c>
      <c r="AB1218" t="e">
        <f>IF(AND(Q1218&gt;=Chart!$F$2,Q1218&lt;=Chart!$F$3),T1218,#N/A)</f>
        <v>#N/A</v>
      </c>
      <c r="AC1218" t="e">
        <f>IF(AND(Q1218&gt;=Chart!$F$2,Q1218&lt;=Chart!$F$3),U1218,#N/A)</f>
        <v>#N/A</v>
      </c>
      <c r="AD1218" t="e">
        <f>IF(AND(Q1218&gt;=Chart!$F$2,Q1218&lt;=Chart!$F$3),V1218,#N/A)</f>
        <v>#N/A</v>
      </c>
      <c r="AE1218" t="e">
        <f>IF(AND(Q1218&gt;=Chart!$F$2,Q1218&lt;=Chart!$F$3),I1218,#N/A)</f>
        <v>#N/A</v>
      </c>
      <c r="AF1218" t="e">
        <f>IF(AND(Q1218&gt;=Chart!$F$2,Q1218&lt;=Chart!$F$3),H1218/100,#N/A)</f>
        <v>#N/A</v>
      </c>
      <c r="AG1218" t="e">
        <f>IF(AND(Q1218&gt;=Chart!$F$2,Q1218&lt;=Chart!$F$3),W1218/100,#N/A)</f>
        <v>#N/A</v>
      </c>
    </row>
    <row r="1219" spans="1:33" x14ac:dyDescent="0.25">
      <c r="A1219">
        <v>1523539800</v>
      </c>
      <c r="B1219">
        <f>INDEX('Daily Data ADJ'!$1:$1048576,MATCH(Calc!$A1219,'Daily Data ADJ'!$A:$A,0),MATCH("SPY, CBOE BZX: Close",'Daily Data ADJ'!$1:$1,0))</f>
        <v>245.13583088999999</v>
      </c>
      <c r="C1219">
        <f>INDEX('Daily Data ADJ'!$1:$1048576,MATCH(Calc!$A1219,'Daily Data ADJ'!$A:$A,0),MATCH("EFFR, FRED: Close",'Daily Data ADJ'!$1:$1,0))</f>
        <v>1.69</v>
      </c>
      <c r="D1219">
        <f>INDEX('Daily Data ADJ'!$1:$1048576,MATCH(Calc!$A1219,'Daily Data ADJ'!$A:$A,1),MATCH("SOFR, FRED: Close",'Daily Data ADJ'!$1:$1,0))</f>
        <v>1.73</v>
      </c>
      <c r="E1219">
        <f>INDEX('Daily Data ADJ'!$1:$1048576,MATCH(Calc!$A1219,'Daily Data ADJ'!$A:$A,0),MATCH("UPRO, CBOE BZX: Close",'Daily Data ADJ'!$1:$1,0))</f>
        <v>21.811753039999999</v>
      </c>
      <c r="F1219">
        <f>INDEX('Daily Data ADJ'!$1:$1048576,MATCH(Calc!$A1219,'Daily Data ADJ'!$A:$A,0),MATCH("ES1!, CME_MINI: Close",'Daily Data ADJ'!$1:$1,0))</f>
        <v>2664</v>
      </c>
      <c r="G1219">
        <f>INDEX('Daily Data ADJ'!$1:$1048576,MATCH(Calc!$A1219,'Daily Data ADJ'!$A:$A,0),MATCH("ES2!, CME_MINI: Close",'Daily Data ADJ'!$1:$1,0))</f>
        <v>2668.25</v>
      </c>
      <c r="H1219">
        <f>INDEX('QUANDL MULTPL SP500_DIV_YIELD_M'!$A:$G,MATCH(Calc!$A1219,'QUANDL MULTPL SP500_DIV_YIELD_M'!$A:$A,1),MATCH('QUANDL MULTPL SP500_DIV_YIELD_M'!$E$1,'QUANDL MULTPL SP500_DIV_YIELD_M'!$A$1:$G$1,0))</f>
        <v>1.85</v>
      </c>
      <c r="I1219" s="5">
        <f t="shared" si="108"/>
        <v>2.489666838990949E-2</v>
      </c>
      <c r="J1219" s="1">
        <f>A1219/24/60/60+DATE(1970,1,1)</f>
        <v>43202.5625</v>
      </c>
      <c r="K1219" s="3">
        <f t="shared" si="111"/>
        <v>1</v>
      </c>
      <c r="L1219" s="6">
        <f>(1+Chart!$F$4)^(1/(365/K1219))-1</f>
        <v>6.6592785027408397E-5</v>
      </c>
      <c r="M1219" s="6">
        <f t="shared" si="112"/>
        <v>4.5915530290985274E-5</v>
      </c>
      <c r="N1219" s="6">
        <f t="shared" si="113"/>
        <v>6.7377053791117802E-5</v>
      </c>
      <c r="O1219">
        <f>O1218*(B1219/B1218)</f>
        <v>245.13583089000147</v>
      </c>
      <c r="P1219">
        <f t="shared" si="109"/>
        <v>2018</v>
      </c>
      <c r="Q1219" s="1">
        <f t="shared" si="110"/>
        <v>43202.5625</v>
      </c>
      <c r="R1219">
        <f>IF(B1220="",R1218,IF(Q1219&gt;=Chart!$F$2,E1219,0))</f>
        <v>0</v>
      </c>
      <c r="S1219">
        <f>IF(B1220="",S1218,IFERROR(IF(AND(R1219&gt;0,R1218=0),R1219,(1+(B1220/B1219-1)*Calc!$Z$1)*S1218),0))</f>
        <v>0</v>
      </c>
      <c r="T1219">
        <f>IF(B1220="",T1218,IFERROR(IF(AND(R1219&gt;0,R1218=0),R1219,(1+(B1220/B1219-1)*Calc!$Z$1-L1220)*T1218),0))</f>
        <v>0</v>
      </c>
      <c r="U1219">
        <f>IF(B1220="",U1218,IFERROR(IF(AND(R1219&gt;0,R1218=0),R1219,(1+(B1220/B1219-1)*Calc!$Z$1-M1220*2)*U1218),0))</f>
        <v>0</v>
      </c>
      <c r="V1219">
        <f>IF(B1220="",V1218,IFERROR(IF(AND(R1219&gt;0,R1218=0),R1219,(1+(B1220/B1219-1)*Calc!$Z$1-N1220*2)*V1218),0))</f>
        <v>0</v>
      </c>
      <c r="W1219">
        <f>IF(ISNUMBER(C1219),C1219,W1218)</f>
        <v>1.69</v>
      </c>
      <c r="Y1219" s="1" t="e">
        <f>IF(AND(Q1219&gt;=Chart!$F$2,Q1219&lt;=Chart!$F$3),Q1219,#N/A)</f>
        <v>#N/A</v>
      </c>
      <c r="Z1219" t="e">
        <f>IF(AND(Q1219&gt;=Chart!$F$2,Q1219&lt;=Chart!$F$3),R1219,#N/A)</f>
        <v>#N/A</v>
      </c>
      <c r="AA1219" t="e">
        <f>IF(AND(Q1219&gt;=Chart!$F$2,Q1219&lt;=Chart!$F$3),S1219,#N/A)</f>
        <v>#N/A</v>
      </c>
      <c r="AB1219" t="e">
        <f>IF(AND(Q1219&gt;=Chart!$F$2,Q1219&lt;=Chart!$F$3),T1219,#N/A)</f>
        <v>#N/A</v>
      </c>
      <c r="AC1219" t="e">
        <f>IF(AND(Q1219&gt;=Chart!$F$2,Q1219&lt;=Chart!$F$3),U1219,#N/A)</f>
        <v>#N/A</v>
      </c>
      <c r="AD1219" t="e">
        <f>IF(AND(Q1219&gt;=Chart!$F$2,Q1219&lt;=Chart!$F$3),V1219,#N/A)</f>
        <v>#N/A</v>
      </c>
      <c r="AE1219" t="e">
        <f>IF(AND(Q1219&gt;=Chart!$F$2,Q1219&lt;=Chart!$F$3),I1219,#N/A)</f>
        <v>#N/A</v>
      </c>
      <c r="AF1219" t="e">
        <f>IF(AND(Q1219&gt;=Chart!$F$2,Q1219&lt;=Chart!$F$3),H1219/100,#N/A)</f>
        <v>#N/A</v>
      </c>
      <c r="AG1219" t="e">
        <f>IF(AND(Q1219&gt;=Chart!$F$2,Q1219&lt;=Chart!$F$3),W1219/100,#N/A)</f>
        <v>#N/A</v>
      </c>
    </row>
    <row r="1220" spans="1:33" x14ac:dyDescent="0.25">
      <c r="A1220">
        <v>1523626200</v>
      </c>
      <c r="B1220">
        <f>INDEX('Daily Data ADJ'!$1:$1048576,MATCH(Calc!$A1220,'Daily Data ADJ'!$A:$A,0),MATCH("SPY, CBOE BZX: Close",'Daily Data ADJ'!$1:$1,0))</f>
        <v>244.41682233</v>
      </c>
      <c r="C1220">
        <f>INDEX('Daily Data ADJ'!$1:$1048576,MATCH(Calc!$A1220,'Daily Data ADJ'!$A:$A,0),MATCH("EFFR, FRED: Close",'Daily Data ADJ'!$1:$1,0))</f>
        <v>1.69</v>
      </c>
      <c r="D1220">
        <f>INDEX('Daily Data ADJ'!$1:$1048576,MATCH(Calc!$A1220,'Daily Data ADJ'!$A:$A,1),MATCH("SOFR, FRED: Close",'Daily Data ADJ'!$1:$1,0))</f>
        <v>1.72</v>
      </c>
      <c r="E1220">
        <f>INDEX('Daily Data ADJ'!$1:$1048576,MATCH(Calc!$A1220,'Daily Data ADJ'!$A:$A,0),MATCH("UPRO, CBOE BZX: Close",'Daily Data ADJ'!$1:$1,0))</f>
        <v>21.621914990000001</v>
      </c>
      <c r="F1220">
        <f>INDEX('Daily Data ADJ'!$1:$1048576,MATCH(Calc!$A1220,'Daily Data ADJ'!$A:$A,0),MATCH("ES1!, CME_MINI: Close",'Daily Data ADJ'!$1:$1,0))</f>
        <v>2657.25</v>
      </c>
      <c r="G1220">
        <f>INDEX('Daily Data ADJ'!$1:$1048576,MATCH(Calc!$A1220,'Daily Data ADJ'!$A:$A,0),MATCH("ES2!, CME_MINI: Close",'Daily Data ADJ'!$1:$1,0))</f>
        <v>2661.75</v>
      </c>
      <c r="H1220">
        <f>INDEX('QUANDL MULTPL SP500_DIV_YIELD_M'!$A:$G,MATCH(Calc!$A1220,'QUANDL MULTPL SP500_DIV_YIELD_M'!$A:$A,1),MATCH('QUANDL MULTPL SP500_DIV_YIELD_M'!$E$1,'QUANDL MULTPL SP500_DIV_YIELD_M'!$A$1:$G$1,0))</f>
        <v>1.85</v>
      </c>
      <c r="I1220" s="5">
        <f t="shared" si="108"/>
        <v>2.5291147090543295E-2</v>
      </c>
      <c r="J1220" s="1">
        <f>A1220/24/60/60+DATE(1970,1,1)</f>
        <v>43203.5625</v>
      </c>
      <c r="K1220" s="3">
        <f t="shared" si="111"/>
        <v>1</v>
      </c>
      <c r="L1220" s="6">
        <f>(1+Chart!$F$4)^(1/(365/K1220))-1</f>
        <v>6.6592785027408397E-5</v>
      </c>
      <c r="M1220" s="6">
        <f t="shared" si="112"/>
        <v>4.5915530290985274E-5</v>
      </c>
      <c r="N1220" s="6">
        <f t="shared" si="113"/>
        <v>6.8431432279636439E-5</v>
      </c>
      <c r="O1220">
        <f>O1219*(B1220/B1219)</f>
        <v>244.41682233000148</v>
      </c>
      <c r="P1220">
        <f t="shared" si="109"/>
        <v>2018</v>
      </c>
      <c r="Q1220" s="1">
        <f t="shared" si="110"/>
        <v>43203.5625</v>
      </c>
      <c r="R1220">
        <f>IF(B1221="",R1219,IF(Q1220&gt;=Chart!$F$2,E1220,0))</f>
        <v>0</v>
      </c>
      <c r="S1220">
        <f>IF(B1221="",S1219,IFERROR(IF(AND(R1220&gt;0,R1219=0),R1220,(1+(B1221/B1220-1)*Calc!$Z$1)*S1219),0))</f>
        <v>0</v>
      </c>
      <c r="T1220">
        <f>IF(B1221="",T1219,IFERROR(IF(AND(R1220&gt;0,R1219=0),R1220,(1+(B1221/B1220-1)*Calc!$Z$1-L1221)*T1219),0))</f>
        <v>0</v>
      </c>
      <c r="U1220">
        <f>IF(B1221="",U1219,IFERROR(IF(AND(R1220&gt;0,R1219=0),R1220,(1+(B1221/B1220-1)*Calc!$Z$1-M1221*2)*U1219),0))</f>
        <v>0</v>
      </c>
      <c r="V1220">
        <f>IF(B1221="",V1219,IFERROR(IF(AND(R1220&gt;0,R1219=0),R1220,(1+(B1221/B1220-1)*Calc!$Z$1-N1221*2)*V1219),0))</f>
        <v>0</v>
      </c>
      <c r="W1220">
        <f>IF(ISNUMBER(C1220),C1220,W1219)</f>
        <v>1.69</v>
      </c>
      <c r="Y1220" s="1" t="e">
        <f>IF(AND(Q1220&gt;=Chart!$F$2,Q1220&lt;=Chart!$F$3),Q1220,#N/A)</f>
        <v>#N/A</v>
      </c>
      <c r="Z1220" t="e">
        <f>IF(AND(Q1220&gt;=Chart!$F$2,Q1220&lt;=Chart!$F$3),R1220,#N/A)</f>
        <v>#N/A</v>
      </c>
      <c r="AA1220" t="e">
        <f>IF(AND(Q1220&gt;=Chart!$F$2,Q1220&lt;=Chart!$F$3),S1220,#N/A)</f>
        <v>#N/A</v>
      </c>
      <c r="AB1220" t="e">
        <f>IF(AND(Q1220&gt;=Chart!$F$2,Q1220&lt;=Chart!$F$3),T1220,#N/A)</f>
        <v>#N/A</v>
      </c>
      <c r="AC1220" t="e">
        <f>IF(AND(Q1220&gt;=Chart!$F$2,Q1220&lt;=Chart!$F$3),U1220,#N/A)</f>
        <v>#N/A</v>
      </c>
      <c r="AD1220" t="e">
        <f>IF(AND(Q1220&gt;=Chart!$F$2,Q1220&lt;=Chart!$F$3),V1220,#N/A)</f>
        <v>#N/A</v>
      </c>
      <c r="AE1220" t="e">
        <f>IF(AND(Q1220&gt;=Chart!$F$2,Q1220&lt;=Chart!$F$3),I1220,#N/A)</f>
        <v>#N/A</v>
      </c>
      <c r="AF1220" t="e">
        <f>IF(AND(Q1220&gt;=Chart!$F$2,Q1220&lt;=Chart!$F$3),H1220/100,#N/A)</f>
        <v>#N/A</v>
      </c>
      <c r="AG1220" t="e">
        <f>IF(AND(Q1220&gt;=Chart!$F$2,Q1220&lt;=Chart!$F$3),W1220/100,#N/A)</f>
        <v>#N/A</v>
      </c>
    </row>
    <row r="1221" spans="1:33" x14ac:dyDescent="0.25">
      <c r="A1221">
        <v>1523885400</v>
      </c>
      <c r="B1221">
        <f>INDEX('Daily Data ADJ'!$1:$1048576,MATCH(Calc!$A1221,'Daily Data ADJ'!$A:$A,0),MATCH("SPY, CBOE BZX: Close",'Daily Data ADJ'!$1:$1,0))</f>
        <v>246.42635909000001</v>
      </c>
      <c r="C1221">
        <f>INDEX('Daily Data ADJ'!$1:$1048576,MATCH(Calc!$A1221,'Daily Data ADJ'!$A:$A,0),MATCH("EFFR, FRED: Close",'Daily Data ADJ'!$1:$1,0))</f>
        <v>1.69</v>
      </c>
      <c r="D1221">
        <f>INDEX('Daily Data ADJ'!$1:$1048576,MATCH(Calc!$A1221,'Daily Data ADJ'!$A:$A,1),MATCH("SOFR, FRED: Close",'Daily Data ADJ'!$1:$1,0))</f>
        <v>1.77</v>
      </c>
      <c r="E1221">
        <f>INDEX('Daily Data ADJ'!$1:$1048576,MATCH(Calc!$A1221,'Daily Data ADJ'!$A:$A,0),MATCH("UPRO, CBOE BZX: Close",'Daily Data ADJ'!$1:$1,0))</f>
        <v>22.142333010000002</v>
      </c>
      <c r="F1221">
        <f>INDEX('Daily Data ADJ'!$1:$1048576,MATCH(Calc!$A1221,'Daily Data ADJ'!$A:$A,0),MATCH("ES1!, CME_MINI: Close",'Daily Data ADJ'!$1:$1,0))</f>
        <v>2681.75</v>
      </c>
      <c r="G1221">
        <f>INDEX('Daily Data ADJ'!$1:$1048576,MATCH(Calc!$A1221,'Daily Data ADJ'!$A:$A,0),MATCH("ES2!, CME_MINI: Close",'Daily Data ADJ'!$1:$1,0))</f>
        <v>2686.25</v>
      </c>
      <c r="H1221">
        <f>INDEX('QUANDL MULTPL SP500_DIV_YIELD_M'!$A:$G,MATCH(Calc!$A1221,'QUANDL MULTPL SP500_DIV_YIELD_M'!$A:$A,1),MATCH('QUANDL MULTPL SP500_DIV_YIELD_M'!$E$1,'QUANDL MULTPL SP500_DIV_YIELD_M'!$A$1:$G$1,0))</f>
        <v>1.85</v>
      </c>
      <c r="I1221" s="5">
        <f t="shared" si="108"/>
        <v>2.5228948239284718E-2</v>
      </c>
      <c r="J1221" s="1">
        <f>A1221/24/60/60+DATE(1970,1,1)</f>
        <v>43206.5625</v>
      </c>
      <c r="K1221" s="3">
        <f t="shared" si="111"/>
        <v>3</v>
      </c>
      <c r="L1221" s="6">
        <f>(1+Chart!$F$4)^(1/(365/K1221))-1</f>
        <v>1.9979165917494157E-4</v>
      </c>
      <c r="M1221" s="6">
        <f t="shared" si="112"/>
        <v>1.3775291567763581E-4</v>
      </c>
      <c r="N1221" s="6">
        <f t="shared" si="113"/>
        <v>2.0480961542768128E-4</v>
      </c>
      <c r="O1221">
        <f>O1220*(B1221/B1220)</f>
        <v>246.42635909000148</v>
      </c>
      <c r="P1221">
        <f t="shared" si="109"/>
        <v>2018</v>
      </c>
      <c r="Q1221" s="1">
        <f t="shared" si="110"/>
        <v>43206.5625</v>
      </c>
      <c r="R1221">
        <f>IF(B1222="",R1220,IF(Q1221&gt;=Chart!$F$2,E1221,0))</f>
        <v>0</v>
      </c>
      <c r="S1221">
        <f>IF(B1222="",S1220,IFERROR(IF(AND(R1221&gt;0,R1220=0),R1221,(1+(B1222/B1221-1)*Calc!$Z$1)*S1220),0))</f>
        <v>0</v>
      </c>
      <c r="T1221">
        <f>IF(B1222="",T1220,IFERROR(IF(AND(R1221&gt;0,R1220=0),R1221,(1+(B1222/B1221-1)*Calc!$Z$1-L1222)*T1220),0))</f>
        <v>0</v>
      </c>
      <c r="U1221">
        <f>IF(B1222="",U1220,IFERROR(IF(AND(R1221&gt;0,R1220=0),R1221,(1+(B1222/B1221-1)*Calc!$Z$1-M1222*2)*U1220),0))</f>
        <v>0</v>
      </c>
      <c r="V1221">
        <f>IF(B1222="",V1220,IFERROR(IF(AND(R1221&gt;0,R1220=0),R1221,(1+(B1222/B1221-1)*Calc!$Z$1-N1222*2)*V1220),0))</f>
        <v>0</v>
      </c>
      <c r="W1221">
        <f>IF(ISNUMBER(C1221),C1221,W1220)</f>
        <v>1.69</v>
      </c>
      <c r="Y1221" s="1" t="e">
        <f>IF(AND(Q1221&gt;=Chart!$F$2,Q1221&lt;=Chart!$F$3),Q1221,#N/A)</f>
        <v>#N/A</v>
      </c>
      <c r="Z1221" t="e">
        <f>IF(AND(Q1221&gt;=Chart!$F$2,Q1221&lt;=Chart!$F$3),R1221,#N/A)</f>
        <v>#N/A</v>
      </c>
      <c r="AA1221" t="e">
        <f>IF(AND(Q1221&gt;=Chart!$F$2,Q1221&lt;=Chart!$F$3),S1221,#N/A)</f>
        <v>#N/A</v>
      </c>
      <c r="AB1221" t="e">
        <f>IF(AND(Q1221&gt;=Chart!$F$2,Q1221&lt;=Chart!$F$3),T1221,#N/A)</f>
        <v>#N/A</v>
      </c>
      <c r="AC1221" t="e">
        <f>IF(AND(Q1221&gt;=Chart!$F$2,Q1221&lt;=Chart!$F$3),U1221,#N/A)</f>
        <v>#N/A</v>
      </c>
      <c r="AD1221" t="e">
        <f>IF(AND(Q1221&gt;=Chart!$F$2,Q1221&lt;=Chart!$F$3),V1221,#N/A)</f>
        <v>#N/A</v>
      </c>
      <c r="AE1221" t="e">
        <f>IF(AND(Q1221&gt;=Chart!$F$2,Q1221&lt;=Chart!$F$3),I1221,#N/A)</f>
        <v>#N/A</v>
      </c>
      <c r="AF1221" t="e">
        <f>IF(AND(Q1221&gt;=Chart!$F$2,Q1221&lt;=Chart!$F$3),H1221/100,#N/A)</f>
        <v>#N/A</v>
      </c>
      <c r="AG1221" t="e">
        <f>IF(AND(Q1221&gt;=Chart!$F$2,Q1221&lt;=Chart!$F$3),W1221/100,#N/A)</f>
        <v>#N/A</v>
      </c>
    </row>
    <row r="1222" spans="1:33" x14ac:dyDescent="0.25">
      <c r="A1222">
        <v>1523971800</v>
      </c>
      <c r="B1222">
        <f>INDEX('Daily Data ADJ'!$1:$1048576,MATCH(Calc!$A1222,'Daily Data ADJ'!$A:$A,0),MATCH("SPY, CBOE BZX: Close",'Daily Data ADJ'!$1:$1,0))</f>
        <v>249.06272383000001</v>
      </c>
      <c r="C1222">
        <f>INDEX('Daily Data ADJ'!$1:$1048576,MATCH(Calc!$A1222,'Daily Data ADJ'!$A:$A,0),MATCH("EFFR, FRED: Close",'Daily Data ADJ'!$1:$1,0))</f>
        <v>1.69</v>
      </c>
      <c r="D1222">
        <f>INDEX('Daily Data ADJ'!$1:$1048576,MATCH(Calc!$A1222,'Daily Data ADJ'!$A:$A,1),MATCH("SOFR, FRED: Close",'Daily Data ADJ'!$1:$1,0))</f>
        <v>1.76</v>
      </c>
      <c r="E1222">
        <f>INDEX('Daily Data ADJ'!$1:$1048576,MATCH(Calc!$A1222,'Daily Data ADJ'!$A:$A,0),MATCH("UPRO, CBOE BZX: Close",'Daily Data ADJ'!$1:$1,0))</f>
        <v>22.86077242</v>
      </c>
      <c r="F1222">
        <f>INDEX('Daily Data ADJ'!$1:$1048576,MATCH(Calc!$A1222,'Daily Data ADJ'!$A:$A,0),MATCH("ES1!, CME_MINI: Close",'Daily Data ADJ'!$1:$1,0))</f>
        <v>2706.5</v>
      </c>
      <c r="G1222">
        <f>INDEX('Daily Data ADJ'!$1:$1048576,MATCH(Calc!$A1222,'Daily Data ADJ'!$A:$A,0),MATCH("ES2!, CME_MINI: Close",'Daily Data ADJ'!$1:$1,0))</f>
        <v>2711.25</v>
      </c>
      <c r="H1222">
        <f>INDEX('QUANDL MULTPL SP500_DIV_YIELD_M'!$A:$G,MATCH(Calc!$A1222,'QUANDL MULTPL SP500_DIV_YIELD_M'!$A:$A,1),MATCH('QUANDL MULTPL SP500_DIV_YIELD_M'!$E$1,'QUANDL MULTPL SP500_DIV_YIELD_M'!$A$1:$G$1,0))</f>
        <v>1.85</v>
      </c>
      <c r="I1222" s="5">
        <f t="shared" si="108"/>
        <v>2.5538639210225964E-2</v>
      </c>
      <c r="J1222" s="1">
        <f>A1222/24/60/60+DATE(1970,1,1)</f>
        <v>43207.5625</v>
      </c>
      <c r="K1222" s="3">
        <f t="shared" si="111"/>
        <v>1</v>
      </c>
      <c r="L1222" s="6">
        <f>(1+Chart!$F$4)^(1/(365/K1222))-1</f>
        <v>6.6592785027408397E-5</v>
      </c>
      <c r="M1222" s="6">
        <f t="shared" si="112"/>
        <v>4.5915530290985274E-5</v>
      </c>
      <c r="N1222" s="6">
        <f t="shared" si="113"/>
        <v>6.9092732631892417E-5</v>
      </c>
      <c r="O1222">
        <f>O1221*(B1222/B1221)</f>
        <v>249.06272383000152</v>
      </c>
      <c r="P1222">
        <f t="shared" si="109"/>
        <v>2018</v>
      </c>
      <c r="Q1222" s="1">
        <f t="shared" si="110"/>
        <v>43207.5625</v>
      </c>
      <c r="R1222">
        <f>IF(B1223="",R1221,IF(Q1222&gt;=Chart!$F$2,E1222,0))</f>
        <v>0</v>
      </c>
      <c r="S1222">
        <f>IF(B1223="",S1221,IFERROR(IF(AND(R1222&gt;0,R1221=0),R1222,(1+(B1223/B1222-1)*Calc!$Z$1)*S1221),0))</f>
        <v>0</v>
      </c>
      <c r="T1222">
        <f>IF(B1223="",T1221,IFERROR(IF(AND(R1222&gt;0,R1221=0),R1222,(1+(B1223/B1222-1)*Calc!$Z$1-L1223)*T1221),0))</f>
        <v>0</v>
      </c>
      <c r="U1222">
        <f>IF(B1223="",U1221,IFERROR(IF(AND(R1222&gt;0,R1221=0),R1222,(1+(B1223/B1222-1)*Calc!$Z$1-M1223*2)*U1221),0))</f>
        <v>0</v>
      </c>
      <c r="V1222">
        <f>IF(B1223="",V1221,IFERROR(IF(AND(R1222&gt;0,R1221=0),R1222,(1+(B1223/B1222-1)*Calc!$Z$1-N1223*2)*V1221),0))</f>
        <v>0</v>
      </c>
      <c r="W1222">
        <f>IF(ISNUMBER(C1222),C1222,W1221)</f>
        <v>1.69</v>
      </c>
      <c r="Y1222" s="1" t="e">
        <f>IF(AND(Q1222&gt;=Chart!$F$2,Q1222&lt;=Chart!$F$3),Q1222,#N/A)</f>
        <v>#N/A</v>
      </c>
      <c r="Z1222" t="e">
        <f>IF(AND(Q1222&gt;=Chart!$F$2,Q1222&lt;=Chart!$F$3),R1222,#N/A)</f>
        <v>#N/A</v>
      </c>
      <c r="AA1222" t="e">
        <f>IF(AND(Q1222&gt;=Chart!$F$2,Q1222&lt;=Chart!$F$3),S1222,#N/A)</f>
        <v>#N/A</v>
      </c>
      <c r="AB1222" t="e">
        <f>IF(AND(Q1222&gt;=Chart!$F$2,Q1222&lt;=Chart!$F$3),T1222,#N/A)</f>
        <v>#N/A</v>
      </c>
      <c r="AC1222" t="e">
        <f>IF(AND(Q1222&gt;=Chart!$F$2,Q1222&lt;=Chart!$F$3),U1222,#N/A)</f>
        <v>#N/A</v>
      </c>
      <c r="AD1222" t="e">
        <f>IF(AND(Q1222&gt;=Chart!$F$2,Q1222&lt;=Chart!$F$3),V1222,#N/A)</f>
        <v>#N/A</v>
      </c>
      <c r="AE1222" t="e">
        <f>IF(AND(Q1222&gt;=Chart!$F$2,Q1222&lt;=Chart!$F$3),I1222,#N/A)</f>
        <v>#N/A</v>
      </c>
      <c r="AF1222" t="e">
        <f>IF(AND(Q1222&gt;=Chart!$F$2,Q1222&lt;=Chart!$F$3),H1222/100,#N/A)</f>
        <v>#N/A</v>
      </c>
      <c r="AG1222" t="e">
        <f>IF(AND(Q1222&gt;=Chart!$F$2,Q1222&lt;=Chart!$F$3),W1222/100,#N/A)</f>
        <v>#N/A</v>
      </c>
    </row>
    <row r="1223" spans="1:33" x14ac:dyDescent="0.25">
      <c r="A1223">
        <v>1524058200</v>
      </c>
      <c r="B1223">
        <f>INDEX('Daily Data ADJ'!$1:$1048576,MATCH(Calc!$A1223,'Daily Data ADJ'!$A:$A,0),MATCH("SPY, CBOE BZX: Close",'Daily Data ADJ'!$1:$1,0))</f>
        <v>249.247085</v>
      </c>
      <c r="C1223">
        <f>INDEX('Daily Data ADJ'!$1:$1048576,MATCH(Calc!$A1223,'Daily Data ADJ'!$A:$A,0),MATCH("EFFR, FRED: Close",'Daily Data ADJ'!$1:$1,0))</f>
        <v>1.69</v>
      </c>
      <c r="D1223">
        <f>INDEX('Daily Data ADJ'!$1:$1048576,MATCH(Calc!$A1223,'Daily Data ADJ'!$A:$A,1),MATCH("SOFR, FRED: Close",'Daily Data ADJ'!$1:$1,0))</f>
        <v>1.75</v>
      </c>
      <c r="E1223">
        <f>INDEX('Daily Data ADJ'!$1:$1048576,MATCH(Calc!$A1223,'Daily Data ADJ'!$A:$A,0),MATCH("UPRO, CBOE BZX: Close",'Daily Data ADJ'!$1:$1,0))</f>
        <v>22.90823267</v>
      </c>
      <c r="F1223">
        <f>INDEX('Daily Data ADJ'!$1:$1048576,MATCH(Calc!$A1223,'Daily Data ADJ'!$A:$A,0),MATCH("ES1!, CME_MINI: Close",'Daily Data ADJ'!$1:$1,0))</f>
        <v>2709.75</v>
      </c>
      <c r="G1223">
        <f>INDEX('Daily Data ADJ'!$1:$1048576,MATCH(Calc!$A1223,'Daily Data ADJ'!$A:$A,0),MATCH("ES2!, CME_MINI: Close",'Daily Data ADJ'!$1:$1,0))</f>
        <v>2714.5</v>
      </c>
      <c r="H1223">
        <f>INDEX('QUANDL MULTPL SP500_DIV_YIELD_M'!$A:$G,MATCH(Calc!$A1223,'QUANDL MULTPL SP500_DIV_YIELD_M'!$A:$A,1),MATCH('QUANDL MULTPL SP500_DIV_YIELD_M'!$E$1,'QUANDL MULTPL SP500_DIV_YIELD_M'!$A$1:$G$1,0))</f>
        <v>1.85</v>
      </c>
      <c r="I1223" s="5">
        <f t="shared" si="108"/>
        <v>2.5530175068289071E-2</v>
      </c>
      <c r="J1223" s="1">
        <f>A1223/24/60/60+DATE(1970,1,1)</f>
        <v>43208.5625</v>
      </c>
      <c r="K1223" s="3">
        <f t="shared" si="111"/>
        <v>1</v>
      </c>
      <c r="L1223" s="6">
        <f>(1+Chart!$F$4)^(1/(365/K1223))-1</f>
        <v>6.6592785027408397E-5</v>
      </c>
      <c r="M1223" s="6">
        <f t="shared" si="112"/>
        <v>4.5915530290985274E-5</v>
      </c>
      <c r="N1223" s="6">
        <f t="shared" si="113"/>
        <v>6.9070119025127497E-5</v>
      </c>
      <c r="O1223">
        <f>O1222*(B1223/B1222)</f>
        <v>249.2470850000015</v>
      </c>
      <c r="P1223">
        <f t="shared" si="109"/>
        <v>2018</v>
      </c>
      <c r="Q1223" s="1">
        <f t="shared" si="110"/>
        <v>43208.5625</v>
      </c>
      <c r="R1223">
        <f>IF(B1224="",R1222,IF(Q1223&gt;=Chart!$F$2,E1223,0))</f>
        <v>0</v>
      </c>
      <c r="S1223">
        <f>IF(B1224="",S1222,IFERROR(IF(AND(R1223&gt;0,R1222=0),R1223,(1+(B1224/B1223-1)*Calc!$Z$1)*S1222),0))</f>
        <v>0</v>
      </c>
      <c r="T1223">
        <f>IF(B1224="",T1222,IFERROR(IF(AND(R1223&gt;0,R1222=0),R1223,(1+(B1224/B1223-1)*Calc!$Z$1-L1224)*T1222),0))</f>
        <v>0</v>
      </c>
      <c r="U1223">
        <f>IF(B1224="",U1222,IFERROR(IF(AND(R1223&gt;0,R1222=0),R1223,(1+(B1224/B1223-1)*Calc!$Z$1-M1224*2)*U1222),0))</f>
        <v>0</v>
      </c>
      <c r="V1223">
        <f>IF(B1224="",V1222,IFERROR(IF(AND(R1223&gt;0,R1222=0),R1223,(1+(B1224/B1223-1)*Calc!$Z$1-N1224*2)*V1222),0))</f>
        <v>0</v>
      </c>
      <c r="W1223">
        <f>IF(ISNUMBER(C1223),C1223,W1222)</f>
        <v>1.69</v>
      </c>
      <c r="Y1223" s="1" t="e">
        <f>IF(AND(Q1223&gt;=Chart!$F$2,Q1223&lt;=Chart!$F$3),Q1223,#N/A)</f>
        <v>#N/A</v>
      </c>
      <c r="Z1223" t="e">
        <f>IF(AND(Q1223&gt;=Chart!$F$2,Q1223&lt;=Chart!$F$3),R1223,#N/A)</f>
        <v>#N/A</v>
      </c>
      <c r="AA1223" t="e">
        <f>IF(AND(Q1223&gt;=Chart!$F$2,Q1223&lt;=Chart!$F$3),S1223,#N/A)</f>
        <v>#N/A</v>
      </c>
      <c r="AB1223" t="e">
        <f>IF(AND(Q1223&gt;=Chart!$F$2,Q1223&lt;=Chart!$F$3),T1223,#N/A)</f>
        <v>#N/A</v>
      </c>
      <c r="AC1223" t="e">
        <f>IF(AND(Q1223&gt;=Chart!$F$2,Q1223&lt;=Chart!$F$3),U1223,#N/A)</f>
        <v>#N/A</v>
      </c>
      <c r="AD1223" t="e">
        <f>IF(AND(Q1223&gt;=Chart!$F$2,Q1223&lt;=Chart!$F$3),V1223,#N/A)</f>
        <v>#N/A</v>
      </c>
      <c r="AE1223" t="e">
        <f>IF(AND(Q1223&gt;=Chart!$F$2,Q1223&lt;=Chart!$F$3),I1223,#N/A)</f>
        <v>#N/A</v>
      </c>
      <c r="AF1223" t="e">
        <f>IF(AND(Q1223&gt;=Chart!$F$2,Q1223&lt;=Chart!$F$3),H1223/100,#N/A)</f>
        <v>#N/A</v>
      </c>
      <c r="AG1223" t="e">
        <f>IF(AND(Q1223&gt;=Chart!$F$2,Q1223&lt;=Chart!$F$3),W1223/100,#N/A)</f>
        <v>#N/A</v>
      </c>
    </row>
    <row r="1224" spans="1:33" x14ac:dyDescent="0.25">
      <c r="A1224">
        <v>1524144600</v>
      </c>
      <c r="B1224">
        <f>INDEX('Daily Data ADJ'!$1:$1048576,MATCH(Calc!$A1224,'Daily Data ADJ'!$A:$A,0),MATCH("SPY, CBOE BZX: Close",'Daily Data ADJ'!$1:$1,0))</f>
        <v>247.86437622</v>
      </c>
      <c r="C1224">
        <f>INDEX('Daily Data ADJ'!$1:$1048576,MATCH(Calc!$A1224,'Daily Data ADJ'!$A:$A,0),MATCH("EFFR, FRED: Close",'Daily Data ADJ'!$1:$1,0))</f>
        <v>1.69</v>
      </c>
      <c r="D1224">
        <f>INDEX('Daily Data ADJ'!$1:$1048576,MATCH(Calc!$A1224,'Daily Data ADJ'!$A:$A,1),MATCH("SOFR, FRED: Close",'Daily Data ADJ'!$1:$1,0))</f>
        <v>1.73</v>
      </c>
      <c r="E1224">
        <f>INDEX('Daily Data ADJ'!$1:$1048576,MATCH(Calc!$A1224,'Daily Data ADJ'!$A:$A,0),MATCH("UPRO, CBOE BZX: Close",'Daily Data ADJ'!$1:$1,0))</f>
        <v>22.507281249999998</v>
      </c>
      <c r="F1224">
        <f>INDEX('Daily Data ADJ'!$1:$1048576,MATCH(Calc!$A1224,'Daily Data ADJ'!$A:$A,0),MATCH("ES1!, CME_MINI: Close",'Daily Data ADJ'!$1:$1,0))</f>
        <v>2693</v>
      </c>
      <c r="G1224">
        <f>INDEX('Daily Data ADJ'!$1:$1048576,MATCH(Calc!$A1224,'Daily Data ADJ'!$A:$A,0),MATCH("ES2!, CME_MINI: Close",'Daily Data ADJ'!$1:$1,0))</f>
        <v>2698</v>
      </c>
      <c r="H1224">
        <f>INDEX('QUANDL MULTPL SP500_DIV_YIELD_M'!$A:$G,MATCH(Calc!$A1224,'QUANDL MULTPL SP500_DIV_YIELD_M'!$A:$A,1),MATCH('QUANDL MULTPL SP500_DIV_YIELD_M'!$E$1,'QUANDL MULTPL SP500_DIV_YIELD_M'!$A$1:$G$1,0))</f>
        <v>1.85</v>
      </c>
      <c r="I1224" s="5">
        <f t="shared" ref="I1224:I1287" si="114">(G1224/F1224)^4-1+H1224/100</f>
        <v>2.5947370567767566E-2</v>
      </c>
      <c r="J1224" s="1">
        <f>A1224/24/60/60+DATE(1970,1,1)</f>
        <v>43209.5625</v>
      </c>
      <c r="K1224" s="3">
        <f t="shared" si="111"/>
        <v>1</v>
      </c>
      <c r="L1224" s="6">
        <f>(1+Chart!$F$4)^(1/(365/K1224))-1</f>
        <v>6.6592785027408397E-5</v>
      </c>
      <c r="M1224" s="6">
        <f t="shared" si="112"/>
        <v>4.5915530290985274E-5</v>
      </c>
      <c r="N1224" s="6">
        <f t="shared" si="113"/>
        <v>7.0184516763216465E-5</v>
      </c>
      <c r="O1224">
        <f>O1223*(B1224/B1223)</f>
        <v>247.8643762200015</v>
      </c>
      <c r="P1224">
        <f t="shared" ref="P1224:P1287" si="115">YEAR(Q1224)</f>
        <v>2018</v>
      </c>
      <c r="Q1224" s="1">
        <f t="shared" ref="Q1224:Q1287" si="116">J1224</f>
        <v>43209.5625</v>
      </c>
      <c r="R1224">
        <f>IF(B1225="",R1223,IF(Q1224&gt;=Chart!$F$2,E1224,0))</f>
        <v>0</v>
      </c>
      <c r="S1224">
        <f>IF(B1225="",S1223,IFERROR(IF(AND(R1224&gt;0,R1223=0),R1224,(1+(B1225/B1224-1)*Calc!$Z$1)*S1223),0))</f>
        <v>0</v>
      </c>
      <c r="T1224">
        <f>IF(B1225="",T1223,IFERROR(IF(AND(R1224&gt;0,R1223=0),R1224,(1+(B1225/B1224-1)*Calc!$Z$1-L1225)*T1223),0))</f>
        <v>0</v>
      </c>
      <c r="U1224">
        <f>IF(B1225="",U1223,IFERROR(IF(AND(R1224&gt;0,R1223=0),R1224,(1+(B1225/B1224-1)*Calc!$Z$1-M1225*2)*U1223),0))</f>
        <v>0</v>
      </c>
      <c r="V1224">
        <f>IF(B1225="",V1223,IFERROR(IF(AND(R1224&gt;0,R1223=0),R1224,(1+(B1225/B1224-1)*Calc!$Z$1-N1225*2)*V1223),0))</f>
        <v>0</v>
      </c>
      <c r="W1224">
        <f>IF(ISNUMBER(C1224),C1224,W1223)</f>
        <v>1.69</v>
      </c>
      <c r="Y1224" s="1" t="e">
        <f>IF(AND(Q1224&gt;=Chart!$F$2,Q1224&lt;=Chart!$F$3),Q1224,#N/A)</f>
        <v>#N/A</v>
      </c>
      <c r="Z1224" t="e">
        <f>IF(AND(Q1224&gt;=Chart!$F$2,Q1224&lt;=Chart!$F$3),R1224,#N/A)</f>
        <v>#N/A</v>
      </c>
      <c r="AA1224" t="e">
        <f>IF(AND(Q1224&gt;=Chart!$F$2,Q1224&lt;=Chart!$F$3),S1224,#N/A)</f>
        <v>#N/A</v>
      </c>
      <c r="AB1224" t="e">
        <f>IF(AND(Q1224&gt;=Chart!$F$2,Q1224&lt;=Chart!$F$3),T1224,#N/A)</f>
        <v>#N/A</v>
      </c>
      <c r="AC1224" t="e">
        <f>IF(AND(Q1224&gt;=Chart!$F$2,Q1224&lt;=Chart!$F$3),U1224,#N/A)</f>
        <v>#N/A</v>
      </c>
      <c r="AD1224" t="e">
        <f>IF(AND(Q1224&gt;=Chart!$F$2,Q1224&lt;=Chart!$F$3),V1224,#N/A)</f>
        <v>#N/A</v>
      </c>
      <c r="AE1224" t="e">
        <f>IF(AND(Q1224&gt;=Chart!$F$2,Q1224&lt;=Chart!$F$3),I1224,#N/A)</f>
        <v>#N/A</v>
      </c>
      <c r="AF1224" t="e">
        <f>IF(AND(Q1224&gt;=Chart!$F$2,Q1224&lt;=Chart!$F$3),H1224/100,#N/A)</f>
        <v>#N/A</v>
      </c>
      <c r="AG1224" t="e">
        <f>IF(AND(Q1224&gt;=Chart!$F$2,Q1224&lt;=Chart!$F$3),W1224/100,#N/A)</f>
        <v>#N/A</v>
      </c>
    </row>
    <row r="1225" spans="1:33" x14ac:dyDescent="0.25">
      <c r="A1225">
        <v>1524231000</v>
      </c>
      <c r="B1225">
        <f>INDEX('Daily Data ADJ'!$1:$1048576,MATCH(Calc!$A1225,'Daily Data ADJ'!$A:$A,0),MATCH("SPY, CBOE BZX: Close",'Daily Data ADJ'!$1:$1,0))</f>
        <v>245.76265887</v>
      </c>
      <c r="C1225">
        <f>INDEX('Daily Data ADJ'!$1:$1048576,MATCH(Calc!$A1225,'Daily Data ADJ'!$A:$A,0),MATCH("EFFR, FRED: Close",'Daily Data ADJ'!$1:$1,0))</f>
        <v>1.7</v>
      </c>
      <c r="D1225">
        <f>INDEX('Daily Data ADJ'!$1:$1048576,MATCH(Calc!$A1225,'Daily Data ADJ'!$A:$A,1),MATCH("SOFR, FRED: Close",'Daily Data ADJ'!$1:$1,0))</f>
        <v>1.72</v>
      </c>
      <c r="E1225">
        <f>INDEX('Daily Data ADJ'!$1:$1048576,MATCH(Calc!$A1225,'Daily Data ADJ'!$A:$A,0),MATCH("UPRO, CBOE BZX: Close",'Daily Data ADJ'!$1:$1,0))</f>
        <v>21.941039849999999</v>
      </c>
      <c r="F1225">
        <f>INDEX('Daily Data ADJ'!$1:$1048576,MATCH(Calc!$A1225,'Daily Data ADJ'!$A:$A,0),MATCH("ES1!, CME_MINI: Close",'Daily Data ADJ'!$1:$1,0))</f>
        <v>2671.5</v>
      </c>
      <c r="G1225">
        <f>INDEX('Daily Data ADJ'!$1:$1048576,MATCH(Calc!$A1225,'Daily Data ADJ'!$A:$A,0),MATCH("ES2!, CME_MINI: Close",'Daily Data ADJ'!$1:$1,0))</f>
        <v>2676.5</v>
      </c>
      <c r="H1225">
        <f>INDEX('QUANDL MULTPL SP500_DIV_YIELD_M'!$A:$G,MATCH(Calc!$A1225,'QUANDL MULTPL SP500_DIV_YIELD_M'!$A:$A,1),MATCH('QUANDL MULTPL SP500_DIV_YIELD_M'!$E$1,'QUANDL MULTPL SP500_DIV_YIELD_M'!$A$1:$G$1,0))</f>
        <v>1.85</v>
      </c>
      <c r="I1225" s="5">
        <f t="shared" si="114"/>
        <v>2.6007474573242859E-2</v>
      </c>
      <c r="J1225" s="1">
        <f>A1225/24/60/60+DATE(1970,1,1)</f>
        <v>43210.5625</v>
      </c>
      <c r="K1225" s="3">
        <f t="shared" ref="K1225:K1288" si="117">J1225-J1224</f>
        <v>1</v>
      </c>
      <c r="L1225" s="6">
        <f>(1+Chart!$F$4)^(1/(365/K1225))-1</f>
        <v>6.6592785027408397E-5</v>
      </c>
      <c r="M1225" s="6">
        <f t="shared" ref="M1225:M1288" si="118">IFERROR((1+C1225/100)^(1/(365/K1225))-1,M1224)</f>
        <v>4.6184948865768405E-5</v>
      </c>
      <c r="N1225" s="6">
        <f t="shared" ref="N1225:N1288" si="119">(1+I1225)^(1/(365/K1225))-1</f>
        <v>7.0345027194385068E-5</v>
      </c>
      <c r="O1225">
        <f>O1224*(B1225/B1224)</f>
        <v>245.7626588700015</v>
      </c>
      <c r="P1225">
        <f t="shared" si="115"/>
        <v>2018</v>
      </c>
      <c r="Q1225" s="1">
        <f t="shared" si="116"/>
        <v>43210.5625</v>
      </c>
      <c r="R1225">
        <f>IF(B1226="",R1224,IF(Q1225&gt;=Chart!$F$2,E1225,0))</f>
        <v>0</v>
      </c>
      <c r="S1225">
        <f>IF(B1226="",S1224,IFERROR(IF(AND(R1225&gt;0,R1224=0),R1225,(1+(B1226/B1225-1)*Calc!$Z$1)*S1224),0))</f>
        <v>0</v>
      </c>
      <c r="T1225">
        <f>IF(B1226="",T1224,IFERROR(IF(AND(R1225&gt;0,R1224=0),R1225,(1+(B1226/B1225-1)*Calc!$Z$1-L1226)*T1224),0))</f>
        <v>0</v>
      </c>
      <c r="U1225">
        <f>IF(B1226="",U1224,IFERROR(IF(AND(R1225&gt;0,R1224=0),R1225,(1+(B1226/B1225-1)*Calc!$Z$1-M1226*2)*U1224),0))</f>
        <v>0</v>
      </c>
      <c r="V1225">
        <f>IF(B1226="",V1224,IFERROR(IF(AND(R1225&gt;0,R1224=0),R1225,(1+(B1226/B1225-1)*Calc!$Z$1-N1226*2)*V1224),0))</f>
        <v>0</v>
      </c>
      <c r="W1225">
        <f>IF(ISNUMBER(C1225),C1225,W1224)</f>
        <v>1.7</v>
      </c>
      <c r="Y1225" s="1" t="e">
        <f>IF(AND(Q1225&gt;=Chart!$F$2,Q1225&lt;=Chart!$F$3),Q1225,#N/A)</f>
        <v>#N/A</v>
      </c>
      <c r="Z1225" t="e">
        <f>IF(AND(Q1225&gt;=Chart!$F$2,Q1225&lt;=Chart!$F$3),R1225,#N/A)</f>
        <v>#N/A</v>
      </c>
      <c r="AA1225" t="e">
        <f>IF(AND(Q1225&gt;=Chart!$F$2,Q1225&lt;=Chart!$F$3),S1225,#N/A)</f>
        <v>#N/A</v>
      </c>
      <c r="AB1225" t="e">
        <f>IF(AND(Q1225&gt;=Chart!$F$2,Q1225&lt;=Chart!$F$3),T1225,#N/A)</f>
        <v>#N/A</v>
      </c>
      <c r="AC1225" t="e">
        <f>IF(AND(Q1225&gt;=Chart!$F$2,Q1225&lt;=Chart!$F$3),U1225,#N/A)</f>
        <v>#N/A</v>
      </c>
      <c r="AD1225" t="e">
        <f>IF(AND(Q1225&gt;=Chart!$F$2,Q1225&lt;=Chart!$F$3),V1225,#N/A)</f>
        <v>#N/A</v>
      </c>
      <c r="AE1225" t="e">
        <f>IF(AND(Q1225&gt;=Chart!$F$2,Q1225&lt;=Chart!$F$3),I1225,#N/A)</f>
        <v>#N/A</v>
      </c>
      <c r="AF1225" t="e">
        <f>IF(AND(Q1225&gt;=Chart!$F$2,Q1225&lt;=Chart!$F$3),H1225/100,#N/A)</f>
        <v>#N/A</v>
      </c>
      <c r="AG1225" t="e">
        <f>IF(AND(Q1225&gt;=Chart!$F$2,Q1225&lt;=Chart!$F$3),W1225/100,#N/A)</f>
        <v>#N/A</v>
      </c>
    </row>
    <row r="1226" spans="1:33" x14ac:dyDescent="0.25">
      <c r="A1226">
        <v>1524490200</v>
      </c>
      <c r="B1226">
        <f>INDEX('Daily Data ADJ'!$1:$1048576,MATCH(Calc!$A1226,'Daily Data ADJ'!$A:$A,0),MATCH("SPY, CBOE BZX: Close",'Daily Data ADJ'!$1:$1,0))</f>
        <v>245.72578664</v>
      </c>
      <c r="C1226">
        <f>INDEX('Daily Data ADJ'!$1:$1048576,MATCH(Calc!$A1226,'Daily Data ADJ'!$A:$A,0),MATCH("EFFR, FRED: Close",'Daily Data ADJ'!$1:$1,0))</f>
        <v>1.7</v>
      </c>
      <c r="D1226">
        <f>INDEX('Daily Data ADJ'!$1:$1048576,MATCH(Calc!$A1226,'Daily Data ADJ'!$A:$A,1),MATCH("SOFR, FRED: Close",'Daily Data ADJ'!$1:$1,0))</f>
        <v>1.7</v>
      </c>
      <c r="E1226">
        <f>INDEX('Daily Data ADJ'!$1:$1048576,MATCH(Calc!$A1226,'Daily Data ADJ'!$A:$A,0),MATCH("UPRO, CBOE BZX: Close",'Daily Data ADJ'!$1:$1,0))</f>
        <v>21.931220620000001</v>
      </c>
      <c r="F1226">
        <f>INDEX('Daily Data ADJ'!$1:$1048576,MATCH(Calc!$A1226,'Daily Data ADJ'!$A:$A,0),MATCH("ES1!, CME_MINI: Close",'Daily Data ADJ'!$1:$1,0))</f>
        <v>2671.25</v>
      </c>
      <c r="G1226">
        <f>INDEX('Daily Data ADJ'!$1:$1048576,MATCH(Calc!$A1226,'Daily Data ADJ'!$A:$A,0),MATCH("ES2!, CME_MINI: Close",'Daily Data ADJ'!$1:$1,0))</f>
        <v>2676</v>
      </c>
      <c r="H1226">
        <f>INDEX('QUANDL MULTPL SP500_DIV_YIELD_M'!$A:$G,MATCH(Calc!$A1226,'QUANDL MULTPL SP500_DIV_YIELD_M'!$A:$A,1),MATCH('QUANDL MULTPL SP500_DIV_YIELD_M'!$E$1,'QUANDL MULTPL SP500_DIV_YIELD_M'!$A$1:$G$1,0))</f>
        <v>1.85</v>
      </c>
      <c r="I1226" s="5">
        <f t="shared" si="114"/>
        <v>2.5631769256147671E-2</v>
      </c>
      <c r="J1226" s="1">
        <f>A1226/24/60/60+DATE(1970,1,1)</f>
        <v>43213.5625</v>
      </c>
      <c r="K1226" s="3">
        <f t="shared" si="117"/>
        <v>3</v>
      </c>
      <c r="L1226" s="6">
        <f>(1+Chart!$F$4)^(1/(365/K1226))-1</f>
        <v>1.9979165917494157E-4</v>
      </c>
      <c r="M1226" s="6">
        <f t="shared" si="118"/>
        <v>1.3856124584399332E-4</v>
      </c>
      <c r="N1226" s="6">
        <f t="shared" si="119"/>
        <v>2.0803903137855961E-4</v>
      </c>
      <c r="O1226">
        <f>O1225*(B1226/B1225)</f>
        <v>245.7257866400015</v>
      </c>
      <c r="P1226">
        <f t="shared" si="115"/>
        <v>2018</v>
      </c>
      <c r="Q1226" s="1">
        <f t="shared" si="116"/>
        <v>43213.5625</v>
      </c>
      <c r="R1226">
        <f>IF(B1227="",R1225,IF(Q1226&gt;=Chart!$F$2,E1226,0))</f>
        <v>0</v>
      </c>
      <c r="S1226">
        <f>IF(B1227="",S1225,IFERROR(IF(AND(R1226&gt;0,R1225=0),R1226,(1+(B1227/B1226-1)*Calc!$Z$1)*S1225),0))</f>
        <v>0</v>
      </c>
      <c r="T1226">
        <f>IF(B1227="",T1225,IFERROR(IF(AND(R1226&gt;0,R1225=0),R1226,(1+(B1227/B1226-1)*Calc!$Z$1-L1227)*T1225),0))</f>
        <v>0</v>
      </c>
      <c r="U1226">
        <f>IF(B1227="",U1225,IFERROR(IF(AND(R1226&gt;0,R1225=0),R1226,(1+(B1227/B1226-1)*Calc!$Z$1-M1227*2)*U1225),0))</f>
        <v>0</v>
      </c>
      <c r="V1226">
        <f>IF(B1227="",V1225,IFERROR(IF(AND(R1226&gt;0,R1225=0),R1226,(1+(B1227/B1226-1)*Calc!$Z$1-N1227*2)*V1225),0))</f>
        <v>0</v>
      </c>
      <c r="W1226">
        <f>IF(ISNUMBER(C1226),C1226,W1225)</f>
        <v>1.7</v>
      </c>
      <c r="Y1226" s="1" t="e">
        <f>IF(AND(Q1226&gt;=Chart!$F$2,Q1226&lt;=Chart!$F$3),Q1226,#N/A)</f>
        <v>#N/A</v>
      </c>
      <c r="Z1226" t="e">
        <f>IF(AND(Q1226&gt;=Chart!$F$2,Q1226&lt;=Chart!$F$3),R1226,#N/A)</f>
        <v>#N/A</v>
      </c>
      <c r="AA1226" t="e">
        <f>IF(AND(Q1226&gt;=Chart!$F$2,Q1226&lt;=Chart!$F$3),S1226,#N/A)</f>
        <v>#N/A</v>
      </c>
      <c r="AB1226" t="e">
        <f>IF(AND(Q1226&gt;=Chart!$F$2,Q1226&lt;=Chart!$F$3),T1226,#N/A)</f>
        <v>#N/A</v>
      </c>
      <c r="AC1226" t="e">
        <f>IF(AND(Q1226&gt;=Chart!$F$2,Q1226&lt;=Chart!$F$3),U1226,#N/A)</f>
        <v>#N/A</v>
      </c>
      <c r="AD1226" t="e">
        <f>IF(AND(Q1226&gt;=Chart!$F$2,Q1226&lt;=Chart!$F$3),V1226,#N/A)</f>
        <v>#N/A</v>
      </c>
      <c r="AE1226" t="e">
        <f>IF(AND(Q1226&gt;=Chart!$F$2,Q1226&lt;=Chart!$F$3),I1226,#N/A)</f>
        <v>#N/A</v>
      </c>
      <c r="AF1226" t="e">
        <f>IF(AND(Q1226&gt;=Chart!$F$2,Q1226&lt;=Chart!$F$3),H1226/100,#N/A)</f>
        <v>#N/A</v>
      </c>
      <c r="AG1226" t="e">
        <f>IF(AND(Q1226&gt;=Chart!$F$2,Q1226&lt;=Chart!$F$3),W1226/100,#N/A)</f>
        <v>#N/A</v>
      </c>
    </row>
    <row r="1227" spans="1:33" x14ac:dyDescent="0.25">
      <c r="A1227">
        <v>1524576600</v>
      </c>
      <c r="B1227">
        <f>INDEX('Daily Data ADJ'!$1:$1048576,MATCH(Calc!$A1227,'Daily Data ADJ'!$A:$A,0),MATCH("SPY, CBOE BZX: Close",'Daily Data ADJ'!$1:$1,0))</f>
        <v>242.41650361999999</v>
      </c>
      <c r="C1227">
        <f>INDEX('Daily Data ADJ'!$1:$1048576,MATCH(Calc!$A1227,'Daily Data ADJ'!$A:$A,0),MATCH("EFFR, FRED: Close",'Daily Data ADJ'!$1:$1,0))</f>
        <v>1.7</v>
      </c>
      <c r="D1227">
        <f>INDEX('Daily Data ADJ'!$1:$1048576,MATCH(Calc!$A1227,'Daily Data ADJ'!$A:$A,1),MATCH("SOFR, FRED: Close",'Daily Data ADJ'!$1:$1,0))</f>
        <v>1.71</v>
      </c>
      <c r="E1227">
        <f>INDEX('Daily Data ADJ'!$1:$1048576,MATCH(Calc!$A1227,'Daily Data ADJ'!$A:$A,0),MATCH("UPRO, CBOE BZX: Close",'Daily Data ADJ'!$1:$1,0))</f>
        <v>21.052400840000001</v>
      </c>
      <c r="F1227">
        <f>INDEX('Daily Data ADJ'!$1:$1048576,MATCH(Calc!$A1227,'Daily Data ADJ'!$A:$A,0),MATCH("ES1!, CME_MINI: Close",'Daily Data ADJ'!$1:$1,0))</f>
        <v>2635.25</v>
      </c>
      <c r="G1227">
        <f>INDEX('Daily Data ADJ'!$1:$1048576,MATCH(Calc!$A1227,'Daily Data ADJ'!$A:$A,0),MATCH("ES2!, CME_MINI: Close",'Daily Data ADJ'!$1:$1,0))</f>
        <v>2639.5</v>
      </c>
      <c r="H1227">
        <f>INDEX('QUANDL MULTPL SP500_DIV_YIELD_M'!$A:$G,MATCH(Calc!$A1227,'QUANDL MULTPL SP500_DIV_YIELD_M'!$A:$A,1),MATCH('QUANDL MULTPL SP500_DIV_YIELD_M'!$E$1,'QUANDL MULTPL SP500_DIV_YIELD_M'!$A$1:$G$1,0))</f>
        <v>1.85</v>
      </c>
      <c r="I1227" s="5">
        <f t="shared" si="114"/>
        <v>2.4966623418895925E-2</v>
      </c>
      <c r="J1227" s="1">
        <f>A1227/24/60/60+DATE(1970,1,1)</f>
        <v>43214.5625</v>
      </c>
      <c r="K1227" s="3">
        <f t="shared" si="117"/>
        <v>1</v>
      </c>
      <c r="L1227" s="6">
        <f>(1+Chart!$F$4)^(1/(365/K1227))-1</f>
        <v>6.6592785027408397E-5</v>
      </c>
      <c r="M1227" s="6">
        <f t="shared" si="118"/>
        <v>4.6184948865768405E-5</v>
      </c>
      <c r="N1227" s="6">
        <f t="shared" si="119"/>
        <v>6.7564061915659224E-5</v>
      </c>
      <c r="O1227">
        <f>O1226*(B1227/B1226)</f>
        <v>242.41650362000146</v>
      </c>
      <c r="P1227">
        <f t="shared" si="115"/>
        <v>2018</v>
      </c>
      <c r="Q1227" s="1">
        <f t="shared" si="116"/>
        <v>43214.5625</v>
      </c>
      <c r="R1227">
        <f>IF(B1228="",R1226,IF(Q1227&gt;=Chart!$F$2,E1227,0))</f>
        <v>0</v>
      </c>
      <c r="S1227">
        <f>IF(B1228="",S1226,IFERROR(IF(AND(R1227&gt;0,R1226=0),R1227,(1+(B1228/B1227-1)*Calc!$Z$1)*S1226),0))</f>
        <v>0</v>
      </c>
      <c r="T1227">
        <f>IF(B1228="",T1226,IFERROR(IF(AND(R1227&gt;0,R1226=0),R1227,(1+(B1228/B1227-1)*Calc!$Z$1-L1228)*T1226),0))</f>
        <v>0</v>
      </c>
      <c r="U1227">
        <f>IF(B1228="",U1226,IFERROR(IF(AND(R1227&gt;0,R1226=0),R1227,(1+(B1228/B1227-1)*Calc!$Z$1-M1228*2)*U1226),0))</f>
        <v>0</v>
      </c>
      <c r="V1227">
        <f>IF(B1228="",V1226,IFERROR(IF(AND(R1227&gt;0,R1226=0),R1227,(1+(B1228/B1227-1)*Calc!$Z$1-N1228*2)*V1226),0))</f>
        <v>0</v>
      </c>
      <c r="W1227">
        <f>IF(ISNUMBER(C1227),C1227,W1226)</f>
        <v>1.7</v>
      </c>
      <c r="Y1227" s="1" t="e">
        <f>IF(AND(Q1227&gt;=Chart!$F$2,Q1227&lt;=Chart!$F$3),Q1227,#N/A)</f>
        <v>#N/A</v>
      </c>
      <c r="Z1227" t="e">
        <f>IF(AND(Q1227&gt;=Chart!$F$2,Q1227&lt;=Chart!$F$3),R1227,#N/A)</f>
        <v>#N/A</v>
      </c>
      <c r="AA1227" t="e">
        <f>IF(AND(Q1227&gt;=Chart!$F$2,Q1227&lt;=Chart!$F$3),S1227,#N/A)</f>
        <v>#N/A</v>
      </c>
      <c r="AB1227" t="e">
        <f>IF(AND(Q1227&gt;=Chart!$F$2,Q1227&lt;=Chart!$F$3),T1227,#N/A)</f>
        <v>#N/A</v>
      </c>
      <c r="AC1227" t="e">
        <f>IF(AND(Q1227&gt;=Chart!$F$2,Q1227&lt;=Chart!$F$3),U1227,#N/A)</f>
        <v>#N/A</v>
      </c>
      <c r="AD1227" t="e">
        <f>IF(AND(Q1227&gt;=Chart!$F$2,Q1227&lt;=Chart!$F$3),V1227,#N/A)</f>
        <v>#N/A</v>
      </c>
      <c r="AE1227" t="e">
        <f>IF(AND(Q1227&gt;=Chart!$F$2,Q1227&lt;=Chart!$F$3),I1227,#N/A)</f>
        <v>#N/A</v>
      </c>
      <c r="AF1227" t="e">
        <f>IF(AND(Q1227&gt;=Chart!$F$2,Q1227&lt;=Chart!$F$3),H1227/100,#N/A)</f>
        <v>#N/A</v>
      </c>
      <c r="AG1227" t="e">
        <f>IF(AND(Q1227&gt;=Chart!$F$2,Q1227&lt;=Chart!$F$3),W1227/100,#N/A)</f>
        <v>#N/A</v>
      </c>
    </row>
    <row r="1228" spans="1:33" x14ac:dyDescent="0.25">
      <c r="A1228">
        <v>1524663000</v>
      </c>
      <c r="B1228">
        <f>INDEX('Daily Data ADJ'!$1:$1048576,MATCH(Calc!$A1228,'Daily Data ADJ'!$A:$A,0),MATCH("SPY, CBOE BZX: Close",'Daily Data ADJ'!$1:$1,0))</f>
        <v>243.01567743000001</v>
      </c>
      <c r="C1228">
        <f>INDEX('Daily Data ADJ'!$1:$1048576,MATCH(Calc!$A1228,'Daily Data ADJ'!$A:$A,0),MATCH("EFFR, FRED: Close",'Daily Data ADJ'!$1:$1,0))</f>
        <v>1.7</v>
      </c>
      <c r="D1228">
        <f>INDEX('Daily Data ADJ'!$1:$1048576,MATCH(Calc!$A1228,'Daily Data ADJ'!$A:$A,1),MATCH("SOFR, FRED: Close",'Daily Data ADJ'!$1:$1,0))</f>
        <v>1.71</v>
      </c>
      <c r="E1228">
        <f>INDEX('Daily Data ADJ'!$1:$1048576,MATCH(Calc!$A1228,'Daily Data ADJ'!$A:$A,0),MATCH("UPRO, CBOE BZX: Close",'Daily Data ADJ'!$1:$1,0))</f>
        <v>21.194778639999999</v>
      </c>
      <c r="F1228">
        <f>INDEX('Daily Data ADJ'!$1:$1048576,MATCH(Calc!$A1228,'Daily Data ADJ'!$A:$A,0),MATCH("ES1!, CME_MINI: Close",'Daily Data ADJ'!$1:$1,0))</f>
        <v>2644.5</v>
      </c>
      <c r="G1228">
        <f>INDEX('Daily Data ADJ'!$1:$1048576,MATCH(Calc!$A1228,'Daily Data ADJ'!$A:$A,0),MATCH("ES2!, CME_MINI: Close",'Daily Data ADJ'!$1:$1,0))</f>
        <v>2649.25</v>
      </c>
      <c r="H1228">
        <f>INDEX('QUANDL MULTPL SP500_DIV_YIELD_M'!$A:$G,MATCH(Calc!$A1228,'QUANDL MULTPL SP500_DIV_YIELD_M'!$A:$A,1),MATCH('QUANDL MULTPL SP500_DIV_YIELD_M'!$E$1,'QUANDL MULTPL SP500_DIV_YIELD_M'!$A$1:$G$1,0))</f>
        <v>1.85</v>
      </c>
      <c r="I1228" s="5">
        <f t="shared" si="114"/>
        <v>2.5704103792025632E-2</v>
      </c>
      <c r="J1228" s="1">
        <f>A1228/24/60/60+DATE(1970,1,1)</f>
        <v>43215.5625</v>
      </c>
      <c r="K1228" s="3">
        <f t="shared" si="117"/>
        <v>1</v>
      </c>
      <c r="L1228" s="6">
        <f>(1+Chart!$F$4)^(1/(365/K1228))-1</f>
        <v>6.6592785027408397E-5</v>
      </c>
      <c r="M1228" s="6">
        <f t="shared" si="118"/>
        <v>4.6184948865768405E-5</v>
      </c>
      <c r="N1228" s="6">
        <f t="shared" si="119"/>
        <v>6.9534766170553652E-5</v>
      </c>
      <c r="O1228">
        <f>O1227*(B1228/B1227)</f>
        <v>243.01567743000152</v>
      </c>
      <c r="P1228">
        <f t="shared" si="115"/>
        <v>2018</v>
      </c>
      <c r="Q1228" s="1">
        <f t="shared" si="116"/>
        <v>43215.5625</v>
      </c>
      <c r="R1228">
        <f>IF(B1229="",R1227,IF(Q1228&gt;=Chart!$F$2,E1228,0))</f>
        <v>0</v>
      </c>
      <c r="S1228">
        <f>IF(B1229="",S1227,IFERROR(IF(AND(R1228&gt;0,R1227=0),R1228,(1+(B1229/B1228-1)*Calc!$Z$1)*S1227),0))</f>
        <v>0</v>
      </c>
      <c r="T1228">
        <f>IF(B1229="",T1227,IFERROR(IF(AND(R1228&gt;0,R1227=0),R1228,(1+(B1229/B1228-1)*Calc!$Z$1-L1229)*T1227),0))</f>
        <v>0</v>
      </c>
      <c r="U1228">
        <f>IF(B1229="",U1227,IFERROR(IF(AND(R1228&gt;0,R1227=0),R1228,(1+(B1229/B1228-1)*Calc!$Z$1-M1229*2)*U1227),0))</f>
        <v>0</v>
      </c>
      <c r="V1228">
        <f>IF(B1229="",V1227,IFERROR(IF(AND(R1228&gt;0,R1227=0),R1228,(1+(B1229/B1228-1)*Calc!$Z$1-N1229*2)*V1227),0))</f>
        <v>0</v>
      </c>
      <c r="W1228">
        <f>IF(ISNUMBER(C1228),C1228,W1227)</f>
        <v>1.7</v>
      </c>
      <c r="Y1228" s="1" t="e">
        <f>IF(AND(Q1228&gt;=Chart!$F$2,Q1228&lt;=Chart!$F$3),Q1228,#N/A)</f>
        <v>#N/A</v>
      </c>
      <c r="Z1228" t="e">
        <f>IF(AND(Q1228&gt;=Chart!$F$2,Q1228&lt;=Chart!$F$3),R1228,#N/A)</f>
        <v>#N/A</v>
      </c>
      <c r="AA1228" t="e">
        <f>IF(AND(Q1228&gt;=Chart!$F$2,Q1228&lt;=Chart!$F$3),S1228,#N/A)</f>
        <v>#N/A</v>
      </c>
      <c r="AB1228" t="e">
        <f>IF(AND(Q1228&gt;=Chart!$F$2,Q1228&lt;=Chart!$F$3),T1228,#N/A)</f>
        <v>#N/A</v>
      </c>
      <c r="AC1228" t="e">
        <f>IF(AND(Q1228&gt;=Chart!$F$2,Q1228&lt;=Chart!$F$3),U1228,#N/A)</f>
        <v>#N/A</v>
      </c>
      <c r="AD1228" t="e">
        <f>IF(AND(Q1228&gt;=Chart!$F$2,Q1228&lt;=Chart!$F$3),V1228,#N/A)</f>
        <v>#N/A</v>
      </c>
      <c r="AE1228" t="e">
        <f>IF(AND(Q1228&gt;=Chart!$F$2,Q1228&lt;=Chart!$F$3),I1228,#N/A)</f>
        <v>#N/A</v>
      </c>
      <c r="AF1228" t="e">
        <f>IF(AND(Q1228&gt;=Chart!$F$2,Q1228&lt;=Chart!$F$3),H1228/100,#N/A)</f>
        <v>#N/A</v>
      </c>
      <c r="AG1228" t="e">
        <f>IF(AND(Q1228&gt;=Chart!$F$2,Q1228&lt;=Chart!$F$3),W1228/100,#N/A)</f>
        <v>#N/A</v>
      </c>
    </row>
    <row r="1229" spans="1:33" x14ac:dyDescent="0.25">
      <c r="A1229">
        <v>1524749400</v>
      </c>
      <c r="B1229">
        <f>INDEX('Daily Data ADJ'!$1:$1048576,MATCH(Calc!$A1229,'Daily Data ADJ'!$A:$A,0),MATCH("SPY, CBOE BZX: Close",'Daily Data ADJ'!$1:$1,0))</f>
        <v>245.48611711999999</v>
      </c>
      <c r="C1229">
        <f>INDEX('Daily Data ADJ'!$1:$1048576,MATCH(Calc!$A1229,'Daily Data ADJ'!$A:$A,0),MATCH("EFFR, FRED: Close",'Daily Data ADJ'!$1:$1,0))</f>
        <v>1.7</v>
      </c>
      <c r="D1229">
        <f>INDEX('Daily Data ADJ'!$1:$1048576,MATCH(Calc!$A1229,'Daily Data ADJ'!$A:$A,1),MATCH("SOFR, FRED: Close",'Daily Data ADJ'!$1:$1,0))</f>
        <v>1.72</v>
      </c>
      <c r="E1229">
        <f>INDEX('Daily Data ADJ'!$1:$1048576,MATCH(Calc!$A1229,'Daily Data ADJ'!$A:$A,0),MATCH("UPRO, CBOE BZX: Close",'Daily Data ADJ'!$1:$1,0))</f>
        <v>21.841210719999999</v>
      </c>
      <c r="F1229">
        <f>INDEX('Daily Data ADJ'!$1:$1048576,MATCH(Calc!$A1229,'Daily Data ADJ'!$A:$A,0),MATCH("ES1!, CME_MINI: Close",'Daily Data ADJ'!$1:$1,0))</f>
        <v>2674.5</v>
      </c>
      <c r="G1229">
        <f>INDEX('Daily Data ADJ'!$1:$1048576,MATCH(Calc!$A1229,'Daily Data ADJ'!$A:$A,0),MATCH("ES2!, CME_MINI: Close",'Daily Data ADJ'!$1:$1,0))</f>
        <v>2679</v>
      </c>
      <c r="H1229">
        <f>INDEX('QUANDL MULTPL SP500_DIV_YIELD_M'!$A:$G,MATCH(Calc!$A1229,'QUANDL MULTPL SP500_DIV_YIELD_M'!$A:$A,1),MATCH('QUANDL MULTPL SP500_DIV_YIELD_M'!$E$1,'QUANDL MULTPL SP500_DIV_YIELD_M'!$A$1:$G$1,0))</f>
        <v>1.85</v>
      </c>
      <c r="I1229" s="5">
        <f t="shared" si="114"/>
        <v>2.5247235009007427E-2</v>
      </c>
      <c r="J1229" s="1">
        <f>A1229/24/60/60+DATE(1970,1,1)</f>
        <v>43216.5625</v>
      </c>
      <c r="K1229" s="3">
        <f t="shared" si="117"/>
        <v>1</v>
      </c>
      <c r="L1229" s="6">
        <f>(1+Chart!$F$4)^(1/(365/K1229))-1</f>
        <v>6.6592785027408397E-5</v>
      </c>
      <c r="M1229" s="6">
        <f t="shared" si="118"/>
        <v>4.6184948865768405E-5</v>
      </c>
      <c r="N1229" s="6">
        <f t="shared" si="119"/>
        <v>6.8314082319886893E-5</v>
      </c>
      <c r="O1229">
        <f>O1228*(B1229/B1228)</f>
        <v>245.48611712000152</v>
      </c>
      <c r="P1229">
        <f t="shared" si="115"/>
        <v>2018</v>
      </c>
      <c r="Q1229" s="1">
        <f t="shared" si="116"/>
        <v>43216.5625</v>
      </c>
      <c r="R1229">
        <f>IF(B1230="",R1228,IF(Q1229&gt;=Chart!$F$2,E1229,0))</f>
        <v>0</v>
      </c>
      <c r="S1229">
        <f>IF(B1230="",S1228,IFERROR(IF(AND(R1229&gt;0,R1228=0),R1229,(1+(B1230/B1229-1)*Calc!$Z$1)*S1228),0))</f>
        <v>0</v>
      </c>
      <c r="T1229">
        <f>IF(B1230="",T1228,IFERROR(IF(AND(R1229&gt;0,R1228=0),R1229,(1+(B1230/B1229-1)*Calc!$Z$1-L1230)*T1228),0))</f>
        <v>0</v>
      </c>
      <c r="U1229">
        <f>IF(B1230="",U1228,IFERROR(IF(AND(R1229&gt;0,R1228=0),R1229,(1+(B1230/B1229-1)*Calc!$Z$1-M1230*2)*U1228),0))</f>
        <v>0</v>
      </c>
      <c r="V1229">
        <f>IF(B1230="",V1228,IFERROR(IF(AND(R1229&gt;0,R1228=0),R1229,(1+(B1230/B1229-1)*Calc!$Z$1-N1230*2)*V1228),0))</f>
        <v>0</v>
      </c>
      <c r="W1229">
        <f>IF(ISNUMBER(C1229),C1229,W1228)</f>
        <v>1.7</v>
      </c>
      <c r="Y1229" s="1" t="e">
        <f>IF(AND(Q1229&gt;=Chart!$F$2,Q1229&lt;=Chart!$F$3),Q1229,#N/A)</f>
        <v>#N/A</v>
      </c>
      <c r="Z1229" t="e">
        <f>IF(AND(Q1229&gt;=Chart!$F$2,Q1229&lt;=Chart!$F$3),R1229,#N/A)</f>
        <v>#N/A</v>
      </c>
      <c r="AA1229" t="e">
        <f>IF(AND(Q1229&gt;=Chart!$F$2,Q1229&lt;=Chart!$F$3),S1229,#N/A)</f>
        <v>#N/A</v>
      </c>
      <c r="AB1229" t="e">
        <f>IF(AND(Q1229&gt;=Chart!$F$2,Q1229&lt;=Chart!$F$3),T1229,#N/A)</f>
        <v>#N/A</v>
      </c>
      <c r="AC1229" t="e">
        <f>IF(AND(Q1229&gt;=Chart!$F$2,Q1229&lt;=Chart!$F$3),U1229,#N/A)</f>
        <v>#N/A</v>
      </c>
      <c r="AD1229" t="e">
        <f>IF(AND(Q1229&gt;=Chart!$F$2,Q1229&lt;=Chart!$F$3),V1229,#N/A)</f>
        <v>#N/A</v>
      </c>
      <c r="AE1229" t="e">
        <f>IF(AND(Q1229&gt;=Chart!$F$2,Q1229&lt;=Chart!$F$3),I1229,#N/A)</f>
        <v>#N/A</v>
      </c>
      <c r="AF1229" t="e">
        <f>IF(AND(Q1229&gt;=Chart!$F$2,Q1229&lt;=Chart!$F$3),H1229/100,#N/A)</f>
        <v>#N/A</v>
      </c>
      <c r="AG1229" t="e">
        <f>IF(AND(Q1229&gt;=Chart!$F$2,Q1229&lt;=Chart!$F$3),W1229/100,#N/A)</f>
        <v>#N/A</v>
      </c>
    </row>
    <row r="1230" spans="1:33" x14ac:dyDescent="0.25">
      <c r="A1230">
        <v>1524835800</v>
      </c>
      <c r="B1230">
        <f>INDEX('Daily Data ADJ'!$1:$1048576,MATCH(Calc!$A1230,'Daily Data ADJ'!$A:$A,0),MATCH("SPY, CBOE BZX: Close",'Daily Data ADJ'!$1:$1,0))</f>
        <v>245.71656858</v>
      </c>
      <c r="C1230">
        <f>INDEX('Daily Data ADJ'!$1:$1048576,MATCH(Calc!$A1230,'Daily Data ADJ'!$A:$A,0),MATCH("EFFR, FRED: Close",'Daily Data ADJ'!$1:$1,0))</f>
        <v>1.7</v>
      </c>
      <c r="D1230">
        <f>INDEX('Daily Data ADJ'!$1:$1048576,MATCH(Calc!$A1230,'Daily Data ADJ'!$A:$A,1),MATCH("SOFR, FRED: Close",'Daily Data ADJ'!$1:$1,0))</f>
        <v>1.72</v>
      </c>
      <c r="E1230">
        <f>INDEX('Daily Data ADJ'!$1:$1048576,MATCH(Calc!$A1230,'Daily Data ADJ'!$A:$A,0),MATCH("UPRO, CBOE BZX: Close",'Daily Data ADJ'!$1:$1,0))</f>
        <v>21.87721488</v>
      </c>
      <c r="F1230">
        <f>INDEX('Daily Data ADJ'!$1:$1048576,MATCH(Calc!$A1230,'Daily Data ADJ'!$A:$A,0),MATCH("ES1!, CME_MINI: Close",'Daily Data ADJ'!$1:$1,0))</f>
        <v>2671.5</v>
      </c>
      <c r="G1230">
        <f>INDEX('Daily Data ADJ'!$1:$1048576,MATCH(Calc!$A1230,'Daily Data ADJ'!$A:$A,0),MATCH("ES2!, CME_MINI: Close",'Daily Data ADJ'!$1:$1,0))</f>
        <v>2675.75</v>
      </c>
      <c r="H1230">
        <f>INDEX('QUANDL MULTPL SP500_DIV_YIELD_M'!$A:$G,MATCH(Calc!$A1230,'QUANDL MULTPL SP500_DIV_YIELD_M'!$A:$A,1),MATCH('QUANDL MULTPL SP500_DIV_YIELD_M'!$E$1,'QUANDL MULTPL SP500_DIV_YIELD_M'!$A$1:$G$1,0))</f>
        <v>1.85</v>
      </c>
      <c r="I1230" s="5">
        <f t="shared" si="114"/>
        <v>2.487866746726812E-2</v>
      </c>
      <c r="J1230" s="1">
        <f>A1230/24/60/60+DATE(1970,1,1)</f>
        <v>43217.5625</v>
      </c>
      <c r="K1230" s="3">
        <f t="shared" si="117"/>
        <v>1</v>
      </c>
      <c r="L1230" s="6">
        <f>(1+Chart!$F$4)^(1/(365/K1230))-1</f>
        <v>6.6592785027408397E-5</v>
      </c>
      <c r="M1230" s="6">
        <f t="shared" si="118"/>
        <v>4.6184948865768405E-5</v>
      </c>
      <c r="N1230" s="6">
        <f t="shared" si="119"/>
        <v>6.7328930548393728E-5</v>
      </c>
      <c r="O1230">
        <f>O1229*(B1230/B1229)</f>
        <v>245.71656858000156</v>
      </c>
      <c r="P1230">
        <f t="shared" si="115"/>
        <v>2018</v>
      </c>
      <c r="Q1230" s="1">
        <f t="shared" si="116"/>
        <v>43217.5625</v>
      </c>
      <c r="R1230">
        <f>IF(B1231="",R1229,IF(Q1230&gt;=Chart!$F$2,E1230,0))</f>
        <v>0</v>
      </c>
      <c r="S1230">
        <f>IF(B1231="",S1229,IFERROR(IF(AND(R1230&gt;0,R1229=0),R1230,(1+(B1231/B1230-1)*Calc!$Z$1)*S1229),0))</f>
        <v>0</v>
      </c>
      <c r="T1230">
        <f>IF(B1231="",T1229,IFERROR(IF(AND(R1230&gt;0,R1229=0),R1230,(1+(B1231/B1230-1)*Calc!$Z$1-L1231)*T1229),0))</f>
        <v>0</v>
      </c>
      <c r="U1230">
        <f>IF(B1231="",U1229,IFERROR(IF(AND(R1230&gt;0,R1229=0),R1230,(1+(B1231/B1230-1)*Calc!$Z$1-M1231*2)*U1229),0))</f>
        <v>0</v>
      </c>
      <c r="V1230">
        <f>IF(B1231="",V1229,IFERROR(IF(AND(R1230&gt;0,R1229=0),R1230,(1+(B1231/B1230-1)*Calc!$Z$1-N1231*2)*V1229),0))</f>
        <v>0</v>
      </c>
      <c r="W1230">
        <f>IF(ISNUMBER(C1230),C1230,W1229)</f>
        <v>1.7</v>
      </c>
      <c r="Y1230" s="1" t="e">
        <f>IF(AND(Q1230&gt;=Chart!$F$2,Q1230&lt;=Chart!$F$3),Q1230,#N/A)</f>
        <v>#N/A</v>
      </c>
      <c r="Z1230" t="e">
        <f>IF(AND(Q1230&gt;=Chart!$F$2,Q1230&lt;=Chart!$F$3),R1230,#N/A)</f>
        <v>#N/A</v>
      </c>
      <c r="AA1230" t="e">
        <f>IF(AND(Q1230&gt;=Chart!$F$2,Q1230&lt;=Chart!$F$3),S1230,#N/A)</f>
        <v>#N/A</v>
      </c>
      <c r="AB1230" t="e">
        <f>IF(AND(Q1230&gt;=Chart!$F$2,Q1230&lt;=Chart!$F$3),T1230,#N/A)</f>
        <v>#N/A</v>
      </c>
      <c r="AC1230" t="e">
        <f>IF(AND(Q1230&gt;=Chart!$F$2,Q1230&lt;=Chart!$F$3),U1230,#N/A)</f>
        <v>#N/A</v>
      </c>
      <c r="AD1230" t="e">
        <f>IF(AND(Q1230&gt;=Chart!$F$2,Q1230&lt;=Chart!$F$3),V1230,#N/A)</f>
        <v>#N/A</v>
      </c>
      <c r="AE1230" t="e">
        <f>IF(AND(Q1230&gt;=Chart!$F$2,Q1230&lt;=Chart!$F$3),I1230,#N/A)</f>
        <v>#N/A</v>
      </c>
      <c r="AF1230" t="e">
        <f>IF(AND(Q1230&gt;=Chart!$F$2,Q1230&lt;=Chart!$F$3),H1230/100,#N/A)</f>
        <v>#N/A</v>
      </c>
      <c r="AG1230" t="e">
        <f>IF(AND(Q1230&gt;=Chart!$F$2,Q1230&lt;=Chart!$F$3),W1230/100,#N/A)</f>
        <v>#N/A</v>
      </c>
    </row>
    <row r="1231" spans="1:33" x14ac:dyDescent="0.25">
      <c r="A1231">
        <v>1525095000</v>
      </c>
      <c r="B1231">
        <f>INDEX('Daily Data ADJ'!$1:$1048576,MATCH(Calc!$A1231,'Daily Data ADJ'!$A:$A,0),MATCH("SPY, CBOE BZX: Close",'Daily Data ADJ'!$1:$1,0))</f>
        <v>243.82686658</v>
      </c>
      <c r="C1231">
        <f>INDEX('Daily Data ADJ'!$1:$1048576,MATCH(Calc!$A1231,'Daily Data ADJ'!$A:$A,0),MATCH("EFFR, FRED: Close",'Daily Data ADJ'!$1:$1,0))</f>
        <v>1.69</v>
      </c>
      <c r="D1231">
        <f>INDEX('Daily Data ADJ'!$1:$1048576,MATCH(Calc!$A1231,'Daily Data ADJ'!$A:$A,1),MATCH("SOFR, FRED: Close",'Daily Data ADJ'!$1:$1,0))</f>
        <v>1.77</v>
      </c>
      <c r="E1231">
        <f>INDEX('Daily Data ADJ'!$1:$1048576,MATCH(Calc!$A1231,'Daily Data ADJ'!$A:$A,0),MATCH("UPRO, CBOE BZX: Close",'Daily Data ADJ'!$1:$1,0))</f>
        <v>21.364979219999999</v>
      </c>
      <c r="F1231">
        <f>INDEX('Daily Data ADJ'!$1:$1048576,MATCH(Calc!$A1231,'Daily Data ADJ'!$A:$A,0),MATCH("ES1!, CME_MINI: Close",'Daily Data ADJ'!$1:$1,0))</f>
        <v>2647</v>
      </c>
      <c r="G1231">
        <f>INDEX('Daily Data ADJ'!$1:$1048576,MATCH(Calc!$A1231,'Daily Data ADJ'!$A:$A,0),MATCH("ES2!, CME_MINI: Close",'Daily Data ADJ'!$1:$1,0))</f>
        <v>2651.5</v>
      </c>
      <c r="H1231">
        <f>INDEX('QUANDL MULTPL SP500_DIV_YIELD_M'!$A:$G,MATCH(Calc!$A1231,'QUANDL MULTPL SP500_DIV_YIELD_M'!$A:$A,1),MATCH('QUANDL MULTPL SP500_DIV_YIELD_M'!$E$1,'QUANDL MULTPL SP500_DIV_YIELD_M'!$A$1:$G$1,0))</f>
        <v>1.9</v>
      </c>
      <c r="I1231" s="5">
        <f t="shared" si="114"/>
        <v>2.5817511546824972E-2</v>
      </c>
      <c r="J1231" s="1">
        <f>A1231/24/60/60+DATE(1970,1,1)</f>
        <v>43220.5625</v>
      </c>
      <c r="K1231" s="3">
        <f t="shared" si="117"/>
        <v>3</v>
      </c>
      <c r="L1231" s="6">
        <f>(1+Chart!$F$4)^(1/(365/K1231))-1</f>
        <v>1.9979165917494157E-4</v>
      </c>
      <c r="M1231" s="6">
        <f t="shared" si="118"/>
        <v>1.3775291567763581E-4</v>
      </c>
      <c r="N1231" s="6">
        <f t="shared" si="119"/>
        <v>2.0952770353033223E-4</v>
      </c>
      <c r="O1231">
        <f>O1230*(B1231/B1230)</f>
        <v>243.82686658000156</v>
      </c>
      <c r="P1231">
        <f t="shared" si="115"/>
        <v>2018</v>
      </c>
      <c r="Q1231" s="1">
        <f t="shared" si="116"/>
        <v>43220.5625</v>
      </c>
      <c r="R1231">
        <f>IF(B1232="",R1230,IF(Q1231&gt;=Chart!$F$2,E1231,0))</f>
        <v>0</v>
      </c>
      <c r="S1231">
        <f>IF(B1232="",S1230,IFERROR(IF(AND(R1231&gt;0,R1230=0),R1231,(1+(B1232/B1231-1)*Calc!$Z$1)*S1230),0))</f>
        <v>0</v>
      </c>
      <c r="T1231">
        <f>IF(B1232="",T1230,IFERROR(IF(AND(R1231&gt;0,R1230=0),R1231,(1+(B1232/B1231-1)*Calc!$Z$1-L1232)*T1230),0))</f>
        <v>0</v>
      </c>
      <c r="U1231">
        <f>IF(B1232="",U1230,IFERROR(IF(AND(R1231&gt;0,R1230=0),R1231,(1+(B1232/B1231-1)*Calc!$Z$1-M1232*2)*U1230),0))</f>
        <v>0</v>
      </c>
      <c r="V1231">
        <f>IF(B1232="",V1230,IFERROR(IF(AND(R1231&gt;0,R1230=0),R1231,(1+(B1232/B1231-1)*Calc!$Z$1-N1232*2)*V1230),0))</f>
        <v>0</v>
      </c>
      <c r="W1231">
        <f>IF(ISNUMBER(C1231),C1231,W1230)</f>
        <v>1.69</v>
      </c>
      <c r="Y1231" s="1" t="e">
        <f>IF(AND(Q1231&gt;=Chart!$F$2,Q1231&lt;=Chart!$F$3),Q1231,#N/A)</f>
        <v>#N/A</v>
      </c>
      <c r="Z1231" t="e">
        <f>IF(AND(Q1231&gt;=Chart!$F$2,Q1231&lt;=Chart!$F$3),R1231,#N/A)</f>
        <v>#N/A</v>
      </c>
      <c r="AA1231" t="e">
        <f>IF(AND(Q1231&gt;=Chart!$F$2,Q1231&lt;=Chart!$F$3),S1231,#N/A)</f>
        <v>#N/A</v>
      </c>
      <c r="AB1231" t="e">
        <f>IF(AND(Q1231&gt;=Chart!$F$2,Q1231&lt;=Chart!$F$3),T1231,#N/A)</f>
        <v>#N/A</v>
      </c>
      <c r="AC1231" t="e">
        <f>IF(AND(Q1231&gt;=Chart!$F$2,Q1231&lt;=Chart!$F$3),U1231,#N/A)</f>
        <v>#N/A</v>
      </c>
      <c r="AD1231" t="e">
        <f>IF(AND(Q1231&gt;=Chart!$F$2,Q1231&lt;=Chart!$F$3),V1231,#N/A)</f>
        <v>#N/A</v>
      </c>
      <c r="AE1231" t="e">
        <f>IF(AND(Q1231&gt;=Chart!$F$2,Q1231&lt;=Chart!$F$3),I1231,#N/A)</f>
        <v>#N/A</v>
      </c>
      <c r="AF1231" t="e">
        <f>IF(AND(Q1231&gt;=Chart!$F$2,Q1231&lt;=Chart!$F$3),H1231/100,#N/A)</f>
        <v>#N/A</v>
      </c>
      <c r="AG1231" t="e">
        <f>IF(AND(Q1231&gt;=Chart!$F$2,Q1231&lt;=Chart!$F$3),W1231/100,#N/A)</f>
        <v>#N/A</v>
      </c>
    </row>
    <row r="1232" spans="1:33" x14ac:dyDescent="0.25">
      <c r="A1232">
        <v>1525181400</v>
      </c>
      <c r="B1232">
        <f>INDEX('Daily Data ADJ'!$1:$1048576,MATCH(Calc!$A1232,'Daily Data ADJ'!$A:$A,0),MATCH("SPY, CBOE BZX: Close",'Daily Data ADJ'!$1:$1,0))</f>
        <v>244.26011532999999</v>
      </c>
      <c r="C1232">
        <f>INDEX('Daily Data ADJ'!$1:$1048576,MATCH(Calc!$A1232,'Daily Data ADJ'!$A:$A,0),MATCH("EFFR, FRED: Close",'Daily Data ADJ'!$1:$1,0))</f>
        <v>1.7</v>
      </c>
      <c r="D1232">
        <f>INDEX('Daily Data ADJ'!$1:$1048576,MATCH(Calc!$A1232,'Daily Data ADJ'!$A:$A,1),MATCH("SOFR, FRED: Close",'Daily Data ADJ'!$1:$1,0))</f>
        <v>1.76</v>
      </c>
      <c r="E1232">
        <f>INDEX('Daily Data ADJ'!$1:$1048576,MATCH(Calc!$A1232,'Daily Data ADJ'!$A:$A,0),MATCH("UPRO, CBOE BZX: Close",'Daily Data ADJ'!$1:$1,0))</f>
        <v>21.482808949999999</v>
      </c>
      <c r="F1232">
        <f>INDEX('Daily Data ADJ'!$1:$1048576,MATCH(Calc!$A1232,'Daily Data ADJ'!$A:$A,0),MATCH("ES1!, CME_MINI: Close",'Daily Data ADJ'!$1:$1,0))</f>
        <v>2652.25</v>
      </c>
      <c r="G1232">
        <f>INDEX('Daily Data ADJ'!$1:$1048576,MATCH(Calc!$A1232,'Daily Data ADJ'!$A:$A,0),MATCH("ES2!, CME_MINI: Close",'Daily Data ADJ'!$1:$1,0))</f>
        <v>2656.5</v>
      </c>
      <c r="H1232">
        <f>INDEX('QUANDL MULTPL SP500_DIV_YIELD_M'!$A:$G,MATCH(Calc!$A1232,'QUANDL MULTPL SP500_DIV_YIELD_M'!$A:$A,1),MATCH('QUANDL MULTPL SP500_DIV_YIELD_M'!$E$1,'QUANDL MULTPL SP500_DIV_YIELD_M'!$A$1:$G$1,0))</f>
        <v>1.9</v>
      </c>
      <c r="I1232" s="5">
        <f t="shared" si="114"/>
        <v>2.5425075012354675E-2</v>
      </c>
      <c r="J1232" s="1">
        <f>A1232/24/60/60+DATE(1970,1,1)</f>
        <v>43221.5625</v>
      </c>
      <c r="K1232" s="3">
        <f t="shared" si="117"/>
        <v>1</v>
      </c>
      <c r="L1232" s="6">
        <f>(1+Chart!$F$4)^(1/(365/K1232))-1</f>
        <v>6.6592785027408397E-5</v>
      </c>
      <c r="M1232" s="6">
        <f t="shared" si="118"/>
        <v>4.6184948865768405E-5</v>
      </c>
      <c r="N1232" s="6">
        <f t="shared" si="119"/>
        <v>6.8789308210748246E-5</v>
      </c>
      <c r="O1232">
        <f>O1231*(B1232/B1231)</f>
        <v>244.26011533000155</v>
      </c>
      <c r="P1232">
        <f t="shared" si="115"/>
        <v>2018</v>
      </c>
      <c r="Q1232" s="1">
        <f t="shared" si="116"/>
        <v>43221.5625</v>
      </c>
      <c r="R1232">
        <f>IF(B1233="",R1231,IF(Q1232&gt;=Chart!$F$2,E1232,0))</f>
        <v>0</v>
      </c>
      <c r="S1232">
        <f>IF(B1233="",S1231,IFERROR(IF(AND(R1232&gt;0,R1231=0),R1232,(1+(B1233/B1232-1)*Calc!$Z$1)*S1231),0))</f>
        <v>0</v>
      </c>
      <c r="T1232">
        <f>IF(B1233="",T1231,IFERROR(IF(AND(R1232&gt;0,R1231=0),R1232,(1+(B1233/B1232-1)*Calc!$Z$1-L1233)*T1231),0))</f>
        <v>0</v>
      </c>
      <c r="U1232">
        <f>IF(B1233="",U1231,IFERROR(IF(AND(R1232&gt;0,R1231=0),R1232,(1+(B1233/B1232-1)*Calc!$Z$1-M1233*2)*U1231),0))</f>
        <v>0</v>
      </c>
      <c r="V1232">
        <f>IF(B1233="",V1231,IFERROR(IF(AND(R1232&gt;0,R1231=0),R1232,(1+(B1233/B1232-1)*Calc!$Z$1-N1233*2)*V1231),0))</f>
        <v>0</v>
      </c>
      <c r="W1232">
        <f>IF(ISNUMBER(C1232),C1232,W1231)</f>
        <v>1.7</v>
      </c>
      <c r="Y1232" s="1" t="e">
        <f>IF(AND(Q1232&gt;=Chart!$F$2,Q1232&lt;=Chart!$F$3),Q1232,#N/A)</f>
        <v>#N/A</v>
      </c>
      <c r="Z1232" t="e">
        <f>IF(AND(Q1232&gt;=Chart!$F$2,Q1232&lt;=Chart!$F$3),R1232,#N/A)</f>
        <v>#N/A</v>
      </c>
      <c r="AA1232" t="e">
        <f>IF(AND(Q1232&gt;=Chart!$F$2,Q1232&lt;=Chart!$F$3),S1232,#N/A)</f>
        <v>#N/A</v>
      </c>
      <c r="AB1232" t="e">
        <f>IF(AND(Q1232&gt;=Chart!$F$2,Q1232&lt;=Chart!$F$3),T1232,#N/A)</f>
        <v>#N/A</v>
      </c>
      <c r="AC1232" t="e">
        <f>IF(AND(Q1232&gt;=Chart!$F$2,Q1232&lt;=Chart!$F$3),U1232,#N/A)</f>
        <v>#N/A</v>
      </c>
      <c r="AD1232" t="e">
        <f>IF(AND(Q1232&gt;=Chart!$F$2,Q1232&lt;=Chart!$F$3),V1232,#N/A)</f>
        <v>#N/A</v>
      </c>
      <c r="AE1232" t="e">
        <f>IF(AND(Q1232&gt;=Chart!$F$2,Q1232&lt;=Chart!$F$3),I1232,#N/A)</f>
        <v>#N/A</v>
      </c>
      <c r="AF1232" t="e">
        <f>IF(AND(Q1232&gt;=Chart!$F$2,Q1232&lt;=Chart!$F$3),H1232/100,#N/A)</f>
        <v>#N/A</v>
      </c>
      <c r="AG1232" t="e">
        <f>IF(AND(Q1232&gt;=Chart!$F$2,Q1232&lt;=Chart!$F$3),W1232/100,#N/A)</f>
        <v>#N/A</v>
      </c>
    </row>
    <row r="1233" spans="1:33" x14ac:dyDescent="0.25">
      <c r="A1233">
        <v>1525267800</v>
      </c>
      <c r="B1233">
        <f>INDEX('Daily Data ADJ'!$1:$1048576,MATCH(Calc!$A1233,'Daily Data ADJ'!$A:$A,0),MATCH("SPY, CBOE BZX: Close",'Daily Data ADJ'!$1:$1,0))</f>
        <v>242.61930090999999</v>
      </c>
      <c r="C1233">
        <f>INDEX('Daily Data ADJ'!$1:$1048576,MATCH(Calc!$A1233,'Daily Data ADJ'!$A:$A,0),MATCH("EFFR, FRED: Close",'Daily Data ADJ'!$1:$1,0))</f>
        <v>1.7</v>
      </c>
      <c r="D1233">
        <f>INDEX('Daily Data ADJ'!$1:$1048576,MATCH(Calc!$A1233,'Daily Data ADJ'!$A:$A,1),MATCH("SOFR, FRED: Close",'Daily Data ADJ'!$1:$1,0))</f>
        <v>1.75</v>
      </c>
      <c r="E1233">
        <f>INDEX('Daily Data ADJ'!$1:$1048576,MATCH(Calc!$A1233,'Daily Data ADJ'!$A:$A,0),MATCH("UPRO, CBOE BZX: Close",'Daily Data ADJ'!$1:$1,0))</f>
        <v>21.029488659999998</v>
      </c>
      <c r="F1233">
        <f>INDEX('Daily Data ADJ'!$1:$1048576,MATCH(Calc!$A1233,'Daily Data ADJ'!$A:$A,0),MATCH("ES1!, CME_MINI: Close",'Daily Data ADJ'!$1:$1,0))</f>
        <v>2627.5</v>
      </c>
      <c r="G1233">
        <f>INDEX('Daily Data ADJ'!$1:$1048576,MATCH(Calc!$A1233,'Daily Data ADJ'!$A:$A,0),MATCH("ES2!, CME_MINI: Close",'Daily Data ADJ'!$1:$1,0))</f>
        <v>2631.75</v>
      </c>
      <c r="H1233">
        <f>INDEX('QUANDL MULTPL SP500_DIV_YIELD_M'!$A:$G,MATCH(Calc!$A1233,'QUANDL MULTPL SP500_DIV_YIELD_M'!$A:$A,1),MATCH('QUANDL MULTPL SP500_DIV_YIELD_M'!$E$1,'QUANDL MULTPL SP500_DIV_YIELD_M'!$A$1:$G$1,0))</f>
        <v>1.9</v>
      </c>
      <c r="I1233" s="5">
        <f t="shared" si="114"/>
        <v>2.5485743454825554E-2</v>
      </c>
      <c r="J1233" s="1">
        <f>A1233/24/60/60+DATE(1970,1,1)</f>
        <v>43222.5625</v>
      </c>
      <c r="K1233" s="3">
        <f t="shared" si="117"/>
        <v>1</v>
      </c>
      <c r="L1233" s="6">
        <f>(1+Chart!$F$4)^(1/(365/K1233))-1</f>
        <v>6.6592785027408397E-5</v>
      </c>
      <c r="M1233" s="6">
        <f t="shared" si="118"/>
        <v>4.6184948865768405E-5</v>
      </c>
      <c r="N1233" s="6">
        <f t="shared" si="119"/>
        <v>6.8951408246142876E-5</v>
      </c>
      <c r="O1233">
        <f>O1232*(B1233/B1232)</f>
        <v>242.61930091000156</v>
      </c>
      <c r="P1233">
        <f t="shared" si="115"/>
        <v>2018</v>
      </c>
      <c r="Q1233" s="1">
        <f t="shared" si="116"/>
        <v>43222.5625</v>
      </c>
      <c r="R1233">
        <f>IF(B1234="",R1232,IF(Q1233&gt;=Chart!$F$2,E1233,0))</f>
        <v>0</v>
      </c>
      <c r="S1233">
        <f>IF(B1234="",S1232,IFERROR(IF(AND(R1233&gt;0,R1232=0),R1233,(1+(B1234/B1233-1)*Calc!$Z$1)*S1232),0))</f>
        <v>0</v>
      </c>
      <c r="T1233">
        <f>IF(B1234="",T1232,IFERROR(IF(AND(R1233&gt;0,R1232=0),R1233,(1+(B1234/B1233-1)*Calc!$Z$1-L1234)*T1232),0))</f>
        <v>0</v>
      </c>
      <c r="U1233">
        <f>IF(B1234="",U1232,IFERROR(IF(AND(R1233&gt;0,R1232=0),R1233,(1+(B1234/B1233-1)*Calc!$Z$1-M1234*2)*U1232),0))</f>
        <v>0</v>
      </c>
      <c r="V1233">
        <f>IF(B1234="",V1232,IFERROR(IF(AND(R1233&gt;0,R1232=0),R1233,(1+(B1234/B1233-1)*Calc!$Z$1-N1234*2)*V1232),0))</f>
        <v>0</v>
      </c>
      <c r="W1233">
        <f>IF(ISNUMBER(C1233),C1233,W1232)</f>
        <v>1.7</v>
      </c>
      <c r="Y1233" s="1" t="e">
        <f>IF(AND(Q1233&gt;=Chart!$F$2,Q1233&lt;=Chart!$F$3),Q1233,#N/A)</f>
        <v>#N/A</v>
      </c>
      <c r="Z1233" t="e">
        <f>IF(AND(Q1233&gt;=Chart!$F$2,Q1233&lt;=Chart!$F$3),R1233,#N/A)</f>
        <v>#N/A</v>
      </c>
      <c r="AA1233" t="e">
        <f>IF(AND(Q1233&gt;=Chart!$F$2,Q1233&lt;=Chart!$F$3),S1233,#N/A)</f>
        <v>#N/A</v>
      </c>
      <c r="AB1233" t="e">
        <f>IF(AND(Q1233&gt;=Chart!$F$2,Q1233&lt;=Chart!$F$3),T1233,#N/A)</f>
        <v>#N/A</v>
      </c>
      <c r="AC1233" t="e">
        <f>IF(AND(Q1233&gt;=Chart!$F$2,Q1233&lt;=Chart!$F$3),U1233,#N/A)</f>
        <v>#N/A</v>
      </c>
      <c r="AD1233" t="e">
        <f>IF(AND(Q1233&gt;=Chart!$F$2,Q1233&lt;=Chart!$F$3),V1233,#N/A)</f>
        <v>#N/A</v>
      </c>
      <c r="AE1233" t="e">
        <f>IF(AND(Q1233&gt;=Chart!$F$2,Q1233&lt;=Chart!$F$3),I1233,#N/A)</f>
        <v>#N/A</v>
      </c>
      <c r="AF1233" t="e">
        <f>IF(AND(Q1233&gt;=Chart!$F$2,Q1233&lt;=Chart!$F$3),H1233/100,#N/A)</f>
        <v>#N/A</v>
      </c>
      <c r="AG1233" t="e">
        <f>IF(AND(Q1233&gt;=Chart!$F$2,Q1233&lt;=Chart!$F$3),W1233/100,#N/A)</f>
        <v>#N/A</v>
      </c>
    </row>
    <row r="1234" spans="1:33" x14ac:dyDescent="0.25">
      <c r="A1234">
        <v>1525354200</v>
      </c>
      <c r="B1234">
        <f>INDEX('Daily Data ADJ'!$1:$1048576,MATCH(Calc!$A1234,'Daily Data ADJ'!$A:$A,0),MATCH("SPY, CBOE BZX: Close",'Daily Data ADJ'!$1:$1,0))</f>
        <v>242.08465351000001</v>
      </c>
      <c r="C1234">
        <f>INDEX('Daily Data ADJ'!$1:$1048576,MATCH(Calc!$A1234,'Daily Data ADJ'!$A:$A,0),MATCH("EFFR, FRED: Close",'Daily Data ADJ'!$1:$1,0))</f>
        <v>1.7</v>
      </c>
      <c r="D1234">
        <f>INDEX('Daily Data ADJ'!$1:$1048576,MATCH(Calc!$A1234,'Daily Data ADJ'!$A:$A,1),MATCH("SOFR, FRED: Close",'Daily Data ADJ'!$1:$1,0))</f>
        <v>1.74</v>
      </c>
      <c r="E1234">
        <f>INDEX('Daily Data ADJ'!$1:$1048576,MATCH(Calc!$A1234,'Daily Data ADJ'!$A:$A,0),MATCH("UPRO, CBOE BZX: Close",'Daily Data ADJ'!$1:$1,0))</f>
        <v>20.88710987</v>
      </c>
      <c r="F1234">
        <f>INDEX('Daily Data ADJ'!$1:$1048576,MATCH(Calc!$A1234,'Daily Data ADJ'!$A:$A,0),MATCH("ES1!, CME_MINI: Close",'Daily Data ADJ'!$1:$1,0))</f>
        <v>2631.75</v>
      </c>
      <c r="G1234">
        <f>INDEX('Daily Data ADJ'!$1:$1048576,MATCH(Calc!$A1234,'Daily Data ADJ'!$A:$A,0),MATCH("ES2!, CME_MINI: Close",'Daily Data ADJ'!$1:$1,0))</f>
        <v>2636</v>
      </c>
      <c r="H1234">
        <f>INDEX('QUANDL MULTPL SP500_DIV_YIELD_M'!$A:$G,MATCH(Calc!$A1234,'QUANDL MULTPL SP500_DIV_YIELD_M'!$A:$A,1),MATCH('QUANDL MULTPL SP500_DIV_YIELD_M'!$E$1,'QUANDL MULTPL SP500_DIV_YIELD_M'!$A$1:$G$1,0))</f>
        <v>1.9</v>
      </c>
      <c r="I1234" s="5">
        <f t="shared" si="114"/>
        <v>2.547524429572388E-2</v>
      </c>
      <c r="J1234" s="1">
        <f>A1234/24/60/60+DATE(1970,1,1)</f>
        <v>43223.5625</v>
      </c>
      <c r="K1234" s="3">
        <f t="shared" si="117"/>
        <v>1</v>
      </c>
      <c r="L1234" s="6">
        <f>(1+Chart!$F$4)^(1/(365/K1234))-1</f>
        <v>6.6592785027408397E-5</v>
      </c>
      <c r="M1234" s="6">
        <f t="shared" si="118"/>
        <v>4.6184948865768405E-5</v>
      </c>
      <c r="N1234" s="6">
        <f t="shared" si="119"/>
        <v>6.8923356223216103E-5</v>
      </c>
      <c r="O1234">
        <f>O1233*(B1234/B1233)</f>
        <v>242.08465351000157</v>
      </c>
      <c r="P1234">
        <f t="shared" si="115"/>
        <v>2018</v>
      </c>
      <c r="Q1234" s="1">
        <f t="shared" si="116"/>
        <v>43223.5625</v>
      </c>
      <c r="R1234">
        <f>IF(B1235="",R1233,IF(Q1234&gt;=Chart!$F$2,E1234,0))</f>
        <v>0</v>
      </c>
      <c r="S1234">
        <f>IF(B1235="",S1233,IFERROR(IF(AND(R1234&gt;0,R1233=0),R1234,(1+(B1235/B1234-1)*Calc!$Z$1)*S1233),0))</f>
        <v>0</v>
      </c>
      <c r="T1234">
        <f>IF(B1235="",T1233,IFERROR(IF(AND(R1234&gt;0,R1233=0),R1234,(1+(B1235/B1234-1)*Calc!$Z$1-L1235)*T1233),0))</f>
        <v>0</v>
      </c>
      <c r="U1234">
        <f>IF(B1235="",U1233,IFERROR(IF(AND(R1234&gt;0,R1233=0),R1234,(1+(B1235/B1234-1)*Calc!$Z$1-M1235*2)*U1233),0))</f>
        <v>0</v>
      </c>
      <c r="V1234">
        <f>IF(B1235="",V1233,IFERROR(IF(AND(R1234&gt;0,R1233=0),R1234,(1+(B1235/B1234-1)*Calc!$Z$1-N1235*2)*V1233),0))</f>
        <v>0</v>
      </c>
      <c r="W1234">
        <f>IF(ISNUMBER(C1234),C1234,W1233)</f>
        <v>1.7</v>
      </c>
      <c r="Y1234" s="1" t="e">
        <f>IF(AND(Q1234&gt;=Chart!$F$2,Q1234&lt;=Chart!$F$3),Q1234,#N/A)</f>
        <v>#N/A</v>
      </c>
      <c r="Z1234" t="e">
        <f>IF(AND(Q1234&gt;=Chart!$F$2,Q1234&lt;=Chart!$F$3),R1234,#N/A)</f>
        <v>#N/A</v>
      </c>
      <c r="AA1234" t="e">
        <f>IF(AND(Q1234&gt;=Chart!$F$2,Q1234&lt;=Chart!$F$3),S1234,#N/A)</f>
        <v>#N/A</v>
      </c>
      <c r="AB1234" t="e">
        <f>IF(AND(Q1234&gt;=Chart!$F$2,Q1234&lt;=Chart!$F$3),T1234,#N/A)</f>
        <v>#N/A</v>
      </c>
      <c r="AC1234" t="e">
        <f>IF(AND(Q1234&gt;=Chart!$F$2,Q1234&lt;=Chart!$F$3),U1234,#N/A)</f>
        <v>#N/A</v>
      </c>
      <c r="AD1234" t="e">
        <f>IF(AND(Q1234&gt;=Chart!$F$2,Q1234&lt;=Chart!$F$3),V1234,#N/A)</f>
        <v>#N/A</v>
      </c>
      <c r="AE1234" t="e">
        <f>IF(AND(Q1234&gt;=Chart!$F$2,Q1234&lt;=Chart!$F$3),I1234,#N/A)</f>
        <v>#N/A</v>
      </c>
      <c r="AF1234" t="e">
        <f>IF(AND(Q1234&gt;=Chart!$F$2,Q1234&lt;=Chart!$F$3),H1234/100,#N/A)</f>
        <v>#N/A</v>
      </c>
      <c r="AG1234" t="e">
        <f>IF(AND(Q1234&gt;=Chart!$F$2,Q1234&lt;=Chart!$F$3),W1234/100,#N/A)</f>
        <v>#N/A</v>
      </c>
    </row>
    <row r="1235" spans="1:33" x14ac:dyDescent="0.25">
      <c r="A1235">
        <v>1525440600</v>
      </c>
      <c r="B1235">
        <f>INDEX('Daily Data ADJ'!$1:$1048576,MATCH(Calc!$A1235,'Daily Data ADJ'!$A:$A,0),MATCH("SPY, CBOE BZX: Close",'Daily Data ADJ'!$1:$1,0))</f>
        <v>245.21879342</v>
      </c>
      <c r="C1235">
        <f>INDEX('Daily Data ADJ'!$1:$1048576,MATCH(Calc!$A1235,'Daily Data ADJ'!$A:$A,0),MATCH("EFFR, FRED: Close",'Daily Data ADJ'!$1:$1,0))</f>
        <v>1.7</v>
      </c>
      <c r="D1235">
        <f>INDEX('Daily Data ADJ'!$1:$1048576,MATCH(Calc!$A1235,'Daily Data ADJ'!$A:$A,1),MATCH("SOFR, FRED: Close",'Daily Data ADJ'!$1:$1,0))</f>
        <v>1.72</v>
      </c>
      <c r="E1235">
        <f>INDEX('Daily Data ADJ'!$1:$1048576,MATCH(Calc!$A1235,'Daily Data ADJ'!$A:$A,0),MATCH("UPRO, CBOE BZX: Close",'Daily Data ADJ'!$1:$1,0))</f>
        <v>21.702105670000002</v>
      </c>
      <c r="F1235">
        <f>INDEX('Daily Data ADJ'!$1:$1048576,MATCH(Calc!$A1235,'Daily Data ADJ'!$A:$A,0),MATCH("ES1!, CME_MINI: Close",'Daily Data ADJ'!$1:$1,0))</f>
        <v>2663</v>
      </c>
      <c r="G1235">
        <f>INDEX('Daily Data ADJ'!$1:$1048576,MATCH(Calc!$A1235,'Daily Data ADJ'!$A:$A,0),MATCH("ES2!, CME_MINI: Close",'Daily Data ADJ'!$1:$1,0))</f>
        <v>2667.5</v>
      </c>
      <c r="H1235">
        <f>INDEX('QUANDL MULTPL SP500_DIV_YIELD_M'!$A:$G,MATCH(Calc!$A1235,'QUANDL MULTPL SP500_DIV_YIELD_M'!$A:$A,1),MATCH('QUANDL MULTPL SP500_DIV_YIELD_M'!$E$1,'QUANDL MULTPL SP500_DIV_YIELD_M'!$A$1:$G$1,0))</f>
        <v>1.9</v>
      </c>
      <c r="I1235" s="5">
        <f t="shared" si="114"/>
        <v>2.5776446359547438E-2</v>
      </c>
      <c r="J1235" s="1">
        <f>A1235/24/60/60+DATE(1970,1,1)</f>
        <v>43224.5625</v>
      </c>
      <c r="K1235" s="3">
        <f t="shared" si="117"/>
        <v>1</v>
      </c>
      <c r="L1235" s="6">
        <f>(1+Chart!$F$4)^(1/(365/K1235))-1</f>
        <v>6.6592785027408397E-5</v>
      </c>
      <c r="M1235" s="6">
        <f t="shared" si="118"/>
        <v>4.6184948865768405E-5</v>
      </c>
      <c r="N1235" s="6">
        <f t="shared" si="119"/>
        <v>6.9728004771896224E-5</v>
      </c>
      <c r="O1235">
        <f>O1234*(B1235/B1234)</f>
        <v>245.21879342000159</v>
      </c>
      <c r="P1235">
        <f t="shared" si="115"/>
        <v>2018</v>
      </c>
      <c r="Q1235" s="1">
        <f t="shared" si="116"/>
        <v>43224.5625</v>
      </c>
      <c r="R1235">
        <f>IF(B1236="",R1234,IF(Q1235&gt;=Chart!$F$2,E1235,0))</f>
        <v>0</v>
      </c>
      <c r="S1235">
        <f>IF(B1236="",S1234,IFERROR(IF(AND(R1235&gt;0,R1234=0),R1235,(1+(B1236/B1235-1)*Calc!$Z$1)*S1234),0))</f>
        <v>0</v>
      </c>
      <c r="T1235">
        <f>IF(B1236="",T1234,IFERROR(IF(AND(R1235&gt;0,R1234=0),R1235,(1+(B1236/B1235-1)*Calc!$Z$1-L1236)*T1234),0))</f>
        <v>0</v>
      </c>
      <c r="U1235">
        <f>IF(B1236="",U1234,IFERROR(IF(AND(R1235&gt;0,R1234=0),R1235,(1+(B1236/B1235-1)*Calc!$Z$1-M1236*2)*U1234),0))</f>
        <v>0</v>
      </c>
      <c r="V1235">
        <f>IF(B1236="",V1234,IFERROR(IF(AND(R1235&gt;0,R1234=0),R1235,(1+(B1236/B1235-1)*Calc!$Z$1-N1236*2)*V1234),0))</f>
        <v>0</v>
      </c>
      <c r="W1235">
        <f>IF(ISNUMBER(C1235),C1235,W1234)</f>
        <v>1.7</v>
      </c>
      <c r="Y1235" s="1" t="e">
        <f>IF(AND(Q1235&gt;=Chart!$F$2,Q1235&lt;=Chart!$F$3),Q1235,#N/A)</f>
        <v>#N/A</v>
      </c>
      <c r="Z1235" t="e">
        <f>IF(AND(Q1235&gt;=Chart!$F$2,Q1235&lt;=Chart!$F$3),R1235,#N/A)</f>
        <v>#N/A</v>
      </c>
      <c r="AA1235" t="e">
        <f>IF(AND(Q1235&gt;=Chart!$F$2,Q1235&lt;=Chart!$F$3),S1235,#N/A)</f>
        <v>#N/A</v>
      </c>
      <c r="AB1235" t="e">
        <f>IF(AND(Q1235&gt;=Chart!$F$2,Q1235&lt;=Chart!$F$3),T1235,#N/A)</f>
        <v>#N/A</v>
      </c>
      <c r="AC1235" t="e">
        <f>IF(AND(Q1235&gt;=Chart!$F$2,Q1235&lt;=Chart!$F$3),U1235,#N/A)</f>
        <v>#N/A</v>
      </c>
      <c r="AD1235" t="e">
        <f>IF(AND(Q1235&gt;=Chart!$F$2,Q1235&lt;=Chart!$F$3),V1235,#N/A)</f>
        <v>#N/A</v>
      </c>
      <c r="AE1235" t="e">
        <f>IF(AND(Q1235&gt;=Chart!$F$2,Q1235&lt;=Chart!$F$3),I1235,#N/A)</f>
        <v>#N/A</v>
      </c>
      <c r="AF1235" t="e">
        <f>IF(AND(Q1235&gt;=Chart!$F$2,Q1235&lt;=Chart!$F$3),H1235/100,#N/A)</f>
        <v>#N/A</v>
      </c>
      <c r="AG1235" t="e">
        <f>IF(AND(Q1235&gt;=Chart!$F$2,Q1235&lt;=Chart!$F$3),W1235/100,#N/A)</f>
        <v>#N/A</v>
      </c>
    </row>
    <row r="1236" spans="1:33" x14ac:dyDescent="0.25">
      <c r="A1236">
        <v>1525699800</v>
      </c>
      <c r="B1236">
        <f>INDEX('Daily Data ADJ'!$1:$1048576,MATCH(Calc!$A1236,'Daily Data ADJ'!$A:$A,0),MATCH("SPY, CBOE BZX: Close",'Daily Data ADJ'!$1:$1,0))</f>
        <v>246.04841869000001</v>
      </c>
      <c r="C1236">
        <f>INDEX('Daily Data ADJ'!$1:$1048576,MATCH(Calc!$A1236,'Daily Data ADJ'!$A:$A,0),MATCH("EFFR, FRED: Close",'Daily Data ADJ'!$1:$1,0))</f>
        <v>1.7</v>
      </c>
      <c r="D1236">
        <f>INDEX('Daily Data ADJ'!$1:$1048576,MATCH(Calc!$A1236,'Daily Data ADJ'!$A:$A,1),MATCH("SOFR, FRED: Close",'Daily Data ADJ'!$1:$1,0))</f>
        <v>1.71</v>
      </c>
      <c r="E1236">
        <f>INDEX('Daily Data ADJ'!$1:$1048576,MATCH(Calc!$A1236,'Daily Data ADJ'!$A:$A,0),MATCH("UPRO, CBOE BZX: Close",'Daily Data ADJ'!$1:$1,0))</f>
        <v>21.91485492</v>
      </c>
      <c r="F1236">
        <f>INDEX('Daily Data ADJ'!$1:$1048576,MATCH(Calc!$A1236,'Daily Data ADJ'!$A:$A,0),MATCH("ES1!, CME_MINI: Close",'Daily Data ADJ'!$1:$1,0))</f>
        <v>2670</v>
      </c>
      <c r="G1236">
        <f>INDEX('Daily Data ADJ'!$1:$1048576,MATCH(Calc!$A1236,'Daily Data ADJ'!$A:$A,0),MATCH("ES2!, CME_MINI: Close",'Daily Data ADJ'!$1:$1,0))</f>
        <v>2674.25</v>
      </c>
      <c r="H1236">
        <f>INDEX('QUANDL MULTPL SP500_DIV_YIELD_M'!$A:$G,MATCH(Calc!$A1236,'QUANDL MULTPL SP500_DIV_YIELD_M'!$A:$A,1),MATCH('QUANDL MULTPL SP500_DIV_YIELD_M'!$E$1,'QUANDL MULTPL SP500_DIV_YIELD_M'!$A$1:$G$1,0))</f>
        <v>1.9</v>
      </c>
      <c r="I1236" s="5">
        <f t="shared" si="114"/>
        <v>2.5382259542207835E-2</v>
      </c>
      <c r="J1236" s="1">
        <f>A1236/24/60/60+DATE(1970,1,1)</f>
        <v>43227.5625</v>
      </c>
      <c r="K1236" s="3">
        <f t="shared" si="117"/>
        <v>3</v>
      </c>
      <c r="L1236" s="6">
        <f>(1+Chart!$F$4)^(1/(365/K1236))-1</f>
        <v>1.9979165917494157E-4</v>
      </c>
      <c r="M1236" s="6">
        <f t="shared" si="118"/>
        <v>1.3856124584399332E-4</v>
      </c>
      <c r="N1236" s="6">
        <f t="shared" si="119"/>
        <v>2.0603886039816111E-4</v>
      </c>
      <c r="O1236">
        <f>O1235*(B1236/B1235)</f>
        <v>246.0484186900016</v>
      </c>
      <c r="P1236">
        <f t="shared" si="115"/>
        <v>2018</v>
      </c>
      <c r="Q1236" s="1">
        <f t="shared" si="116"/>
        <v>43227.5625</v>
      </c>
      <c r="R1236">
        <f>IF(B1237="",R1235,IF(Q1236&gt;=Chart!$F$2,E1236,0))</f>
        <v>0</v>
      </c>
      <c r="S1236">
        <f>IF(B1237="",S1235,IFERROR(IF(AND(R1236&gt;0,R1235=0),R1236,(1+(B1237/B1236-1)*Calc!$Z$1)*S1235),0))</f>
        <v>0</v>
      </c>
      <c r="T1236">
        <f>IF(B1237="",T1235,IFERROR(IF(AND(R1236&gt;0,R1235=0),R1236,(1+(B1237/B1236-1)*Calc!$Z$1-L1237)*T1235),0))</f>
        <v>0</v>
      </c>
      <c r="U1236">
        <f>IF(B1237="",U1235,IFERROR(IF(AND(R1236&gt;0,R1235=0),R1236,(1+(B1237/B1236-1)*Calc!$Z$1-M1237*2)*U1235),0))</f>
        <v>0</v>
      </c>
      <c r="V1236">
        <f>IF(B1237="",V1235,IFERROR(IF(AND(R1236&gt;0,R1235=0),R1236,(1+(B1237/B1236-1)*Calc!$Z$1-N1237*2)*V1235),0))</f>
        <v>0</v>
      </c>
      <c r="W1236">
        <f>IF(ISNUMBER(C1236),C1236,W1235)</f>
        <v>1.7</v>
      </c>
      <c r="Y1236" s="1" t="e">
        <f>IF(AND(Q1236&gt;=Chart!$F$2,Q1236&lt;=Chart!$F$3),Q1236,#N/A)</f>
        <v>#N/A</v>
      </c>
      <c r="Z1236" t="e">
        <f>IF(AND(Q1236&gt;=Chart!$F$2,Q1236&lt;=Chart!$F$3),R1236,#N/A)</f>
        <v>#N/A</v>
      </c>
      <c r="AA1236" t="e">
        <f>IF(AND(Q1236&gt;=Chart!$F$2,Q1236&lt;=Chart!$F$3),S1236,#N/A)</f>
        <v>#N/A</v>
      </c>
      <c r="AB1236" t="e">
        <f>IF(AND(Q1236&gt;=Chart!$F$2,Q1236&lt;=Chart!$F$3),T1236,#N/A)</f>
        <v>#N/A</v>
      </c>
      <c r="AC1236" t="e">
        <f>IF(AND(Q1236&gt;=Chart!$F$2,Q1236&lt;=Chart!$F$3),U1236,#N/A)</f>
        <v>#N/A</v>
      </c>
      <c r="AD1236" t="e">
        <f>IF(AND(Q1236&gt;=Chart!$F$2,Q1236&lt;=Chart!$F$3),V1236,#N/A)</f>
        <v>#N/A</v>
      </c>
      <c r="AE1236" t="e">
        <f>IF(AND(Q1236&gt;=Chart!$F$2,Q1236&lt;=Chart!$F$3),I1236,#N/A)</f>
        <v>#N/A</v>
      </c>
      <c r="AF1236" t="e">
        <f>IF(AND(Q1236&gt;=Chart!$F$2,Q1236&lt;=Chart!$F$3),H1236/100,#N/A)</f>
        <v>#N/A</v>
      </c>
      <c r="AG1236" t="e">
        <f>IF(AND(Q1236&gt;=Chart!$F$2,Q1236&lt;=Chart!$F$3),W1236/100,#N/A)</f>
        <v>#N/A</v>
      </c>
    </row>
    <row r="1237" spans="1:33" x14ac:dyDescent="0.25">
      <c r="A1237">
        <v>1525786200</v>
      </c>
      <c r="B1237">
        <f>INDEX('Daily Data ADJ'!$1:$1048576,MATCH(Calc!$A1237,'Daily Data ADJ'!$A:$A,0),MATCH("SPY, CBOE BZX: Close",'Daily Data ADJ'!$1:$1,0))</f>
        <v>246.04841869000001</v>
      </c>
      <c r="C1237">
        <f>INDEX('Daily Data ADJ'!$1:$1048576,MATCH(Calc!$A1237,'Daily Data ADJ'!$A:$A,0),MATCH("EFFR, FRED: Close",'Daily Data ADJ'!$1:$1,0))</f>
        <v>1.7</v>
      </c>
      <c r="D1237">
        <f>INDEX('Daily Data ADJ'!$1:$1048576,MATCH(Calc!$A1237,'Daily Data ADJ'!$A:$A,1),MATCH("SOFR, FRED: Close",'Daily Data ADJ'!$1:$1,0))</f>
        <v>1.72</v>
      </c>
      <c r="E1237">
        <f>INDEX('Daily Data ADJ'!$1:$1048576,MATCH(Calc!$A1237,'Daily Data ADJ'!$A:$A,0),MATCH("UPRO, CBOE BZX: Close",'Daily Data ADJ'!$1:$1,0))</f>
        <v>21.921401400000001</v>
      </c>
      <c r="F1237">
        <f>INDEX('Daily Data ADJ'!$1:$1048576,MATCH(Calc!$A1237,'Daily Data ADJ'!$A:$A,0),MATCH("ES1!, CME_MINI: Close",'Daily Data ADJ'!$1:$1,0))</f>
        <v>2670.25</v>
      </c>
      <c r="G1237">
        <f>INDEX('Daily Data ADJ'!$1:$1048576,MATCH(Calc!$A1237,'Daily Data ADJ'!$A:$A,0),MATCH("ES2!, CME_MINI: Close",'Daily Data ADJ'!$1:$1,0))</f>
        <v>2674.25</v>
      </c>
      <c r="H1237">
        <f>INDEX('QUANDL MULTPL SP500_DIV_YIELD_M'!$A:$G,MATCH(Calc!$A1237,'QUANDL MULTPL SP500_DIV_YIELD_M'!$A:$A,1),MATCH('QUANDL MULTPL SP500_DIV_YIELD_M'!$E$1,'QUANDL MULTPL SP500_DIV_YIELD_M'!$A$1:$G$1,0))</f>
        <v>1.9</v>
      </c>
      <c r="I1237" s="5">
        <f t="shared" si="114"/>
        <v>2.5005425561953714E-2</v>
      </c>
      <c r="J1237" s="1">
        <f>A1237/24/60/60+DATE(1970,1,1)</f>
        <v>43228.5625</v>
      </c>
      <c r="K1237" s="3">
        <f t="shared" si="117"/>
        <v>1</v>
      </c>
      <c r="L1237" s="6">
        <f>(1+Chart!$F$4)^(1/(365/K1237))-1</f>
        <v>6.6592785027408397E-5</v>
      </c>
      <c r="M1237" s="6">
        <f t="shared" si="118"/>
        <v>4.6184948865768405E-5</v>
      </c>
      <c r="N1237" s="6">
        <f t="shared" si="119"/>
        <v>6.7667784724445568E-5</v>
      </c>
      <c r="O1237">
        <f>O1236*(B1237/B1236)</f>
        <v>246.0484186900016</v>
      </c>
      <c r="P1237">
        <f t="shared" si="115"/>
        <v>2018</v>
      </c>
      <c r="Q1237" s="1">
        <f t="shared" si="116"/>
        <v>43228.5625</v>
      </c>
      <c r="R1237">
        <f>IF(B1238="",R1236,IF(Q1237&gt;=Chart!$F$2,E1237,0))</f>
        <v>0</v>
      </c>
      <c r="S1237">
        <f>IF(B1238="",S1236,IFERROR(IF(AND(R1237&gt;0,R1236=0),R1237,(1+(B1238/B1237-1)*Calc!$Z$1)*S1236),0))</f>
        <v>0</v>
      </c>
      <c r="T1237">
        <f>IF(B1238="",T1236,IFERROR(IF(AND(R1237&gt;0,R1236=0),R1237,(1+(B1238/B1237-1)*Calc!$Z$1-L1238)*T1236),0))</f>
        <v>0</v>
      </c>
      <c r="U1237">
        <f>IF(B1238="",U1236,IFERROR(IF(AND(R1237&gt;0,R1236=0),R1237,(1+(B1238/B1237-1)*Calc!$Z$1-M1238*2)*U1236),0))</f>
        <v>0</v>
      </c>
      <c r="V1237">
        <f>IF(B1238="",V1236,IFERROR(IF(AND(R1237&gt;0,R1236=0),R1237,(1+(B1238/B1237-1)*Calc!$Z$1-N1238*2)*V1236),0))</f>
        <v>0</v>
      </c>
      <c r="W1237">
        <f>IF(ISNUMBER(C1237),C1237,W1236)</f>
        <v>1.7</v>
      </c>
      <c r="Y1237" s="1" t="e">
        <f>IF(AND(Q1237&gt;=Chart!$F$2,Q1237&lt;=Chart!$F$3),Q1237,#N/A)</f>
        <v>#N/A</v>
      </c>
      <c r="Z1237" t="e">
        <f>IF(AND(Q1237&gt;=Chart!$F$2,Q1237&lt;=Chart!$F$3),R1237,#N/A)</f>
        <v>#N/A</v>
      </c>
      <c r="AA1237" t="e">
        <f>IF(AND(Q1237&gt;=Chart!$F$2,Q1237&lt;=Chart!$F$3),S1237,#N/A)</f>
        <v>#N/A</v>
      </c>
      <c r="AB1237" t="e">
        <f>IF(AND(Q1237&gt;=Chart!$F$2,Q1237&lt;=Chart!$F$3),T1237,#N/A)</f>
        <v>#N/A</v>
      </c>
      <c r="AC1237" t="e">
        <f>IF(AND(Q1237&gt;=Chart!$F$2,Q1237&lt;=Chart!$F$3),U1237,#N/A)</f>
        <v>#N/A</v>
      </c>
      <c r="AD1237" t="e">
        <f>IF(AND(Q1237&gt;=Chart!$F$2,Q1237&lt;=Chart!$F$3),V1237,#N/A)</f>
        <v>#N/A</v>
      </c>
      <c r="AE1237" t="e">
        <f>IF(AND(Q1237&gt;=Chart!$F$2,Q1237&lt;=Chart!$F$3),I1237,#N/A)</f>
        <v>#N/A</v>
      </c>
      <c r="AF1237" t="e">
        <f>IF(AND(Q1237&gt;=Chart!$F$2,Q1237&lt;=Chart!$F$3),H1237/100,#N/A)</f>
        <v>#N/A</v>
      </c>
      <c r="AG1237" t="e">
        <f>IF(AND(Q1237&gt;=Chart!$F$2,Q1237&lt;=Chart!$F$3),W1237/100,#N/A)</f>
        <v>#N/A</v>
      </c>
    </row>
    <row r="1238" spans="1:33" x14ac:dyDescent="0.25">
      <c r="A1238">
        <v>1525872600</v>
      </c>
      <c r="B1238">
        <f>INDEX('Daily Data ADJ'!$1:$1048576,MATCH(Calc!$A1238,'Daily Data ADJ'!$A:$A,0),MATCH("SPY, CBOE BZX: Close",'Daily Data ADJ'!$1:$1,0))</f>
        <v>248.42667779000001</v>
      </c>
      <c r="C1238">
        <f>INDEX('Daily Data ADJ'!$1:$1048576,MATCH(Calc!$A1238,'Daily Data ADJ'!$A:$A,0),MATCH("EFFR, FRED: Close",'Daily Data ADJ'!$1:$1,0))</f>
        <v>1.7</v>
      </c>
      <c r="D1238">
        <f>INDEX('Daily Data ADJ'!$1:$1048576,MATCH(Calc!$A1238,'Daily Data ADJ'!$A:$A,1),MATCH("SOFR, FRED: Close",'Daily Data ADJ'!$1:$1,0))</f>
        <v>1.72</v>
      </c>
      <c r="E1238">
        <f>INDEX('Daily Data ADJ'!$1:$1048576,MATCH(Calc!$A1238,'Daily Data ADJ'!$A:$A,0),MATCH("UPRO, CBOE BZX: Close",'Daily Data ADJ'!$1:$1,0))</f>
        <v>22.562922879999999</v>
      </c>
      <c r="F1238">
        <f>INDEX('Daily Data ADJ'!$1:$1048576,MATCH(Calc!$A1238,'Daily Data ADJ'!$A:$A,0),MATCH("ES1!, CME_MINI: Close",'Daily Data ADJ'!$1:$1,0))</f>
        <v>2696</v>
      </c>
      <c r="G1238">
        <f>INDEX('Daily Data ADJ'!$1:$1048576,MATCH(Calc!$A1238,'Daily Data ADJ'!$A:$A,0),MATCH("ES2!, CME_MINI: Close",'Daily Data ADJ'!$1:$1,0))</f>
        <v>2700.25</v>
      </c>
      <c r="H1238">
        <f>INDEX('QUANDL MULTPL SP500_DIV_YIELD_M'!$A:$G,MATCH(Calc!$A1238,'QUANDL MULTPL SP500_DIV_YIELD_M'!$A:$A,1),MATCH('QUANDL MULTPL SP500_DIV_YIELD_M'!$E$1,'QUANDL MULTPL SP500_DIV_YIELD_M'!$A$1:$G$1,0))</f>
        <v>1.9</v>
      </c>
      <c r="I1238" s="5">
        <f t="shared" si="114"/>
        <v>2.5320564059689726E-2</v>
      </c>
      <c r="J1238" s="1">
        <f>A1238/24/60/60+DATE(1970,1,1)</f>
        <v>43229.5625</v>
      </c>
      <c r="K1238" s="3">
        <f t="shared" si="117"/>
        <v>1</v>
      </c>
      <c r="L1238" s="6">
        <f>(1+Chart!$F$4)^(1/(365/K1238))-1</f>
        <v>6.6592785027408397E-5</v>
      </c>
      <c r="M1238" s="6">
        <f t="shared" si="118"/>
        <v>4.6184948865768405E-5</v>
      </c>
      <c r="N1238" s="6">
        <f t="shared" si="119"/>
        <v>6.8510042924518899E-5</v>
      </c>
      <c r="O1238">
        <f>O1237*(B1238/B1237)</f>
        <v>248.42667779000161</v>
      </c>
      <c r="P1238">
        <f t="shared" si="115"/>
        <v>2018</v>
      </c>
      <c r="Q1238" s="1">
        <f t="shared" si="116"/>
        <v>43229.5625</v>
      </c>
      <c r="R1238">
        <f>IF(B1239="",R1237,IF(Q1238&gt;=Chart!$F$2,E1238,0))</f>
        <v>0</v>
      </c>
      <c r="S1238">
        <f>IF(B1239="",S1237,IFERROR(IF(AND(R1238&gt;0,R1237=0),R1238,(1+(B1239/B1238-1)*Calc!$Z$1)*S1237),0))</f>
        <v>0</v>
      </c>
      <c r="T1238">
        <f>IF(B1239="",T1237,IFERROR(IF(AND(R1238&gt;0,R1237=0),R1238,(1+(B1239/B1238-1)*Calc!$Z$1-L1239)*T1237),0))</f>
        <v>0</v>
      </c>
      <c r="U1238">
        <f>IF(B1239="",U1237,IFERROR(IF(AND(R1238&gt;0,R1237=0),R1238,(1+(B1239/B1238-1)*Calc!$Z$1-M1239*2)*U1237),0))</f>
        <v>0</v>
      </c>
      <c r="V1238">
        <f>IF(B1239="",V1237,IFERROR(IF(AND(R1238&gt;0,R1237=0),R1238,(1+(B1239/B1238-1)*Calc!$Z$1-N1239*2)*V1237),0))</f>
        <v>0</v>
      </c>
      <c r="W1238">
        <f>IF(ISNUMBER(C1238),C1238,W1237)</f>
        <v>1.7</v>
      </c>
      <c r="Y1238" s="1" t="e">
        <f>IF(AND(Q1238&gt;=Chart!$F$2,Q1238&lt;=Chart!$F$3),Q1238,#N/A)</f>
        <v>#N/A</v>
      </c>
      <c r="Z1238" t="e">
        <f>IF(AND(Q1238&gt;=Chart!$F$2,Q1238&lt;=Chart!$F$3),R1238,#N/A)</f>
        <v>#N/A</v>
      </c>
      <c r="AA1238" t="e">
        <f>IF(AND(Q1238&gt;=Chart!$F$2,Q1238&lt;=Chart!$F$3),S1238,#N/A)</f>
        <v>#N/A</v>
      </c>
      <c r="AB1238" t="e">
        <f>IF(AND(Q1238&gt;=Chart!$F$2,Q1238&lt;=Chart!$F$3),T1238,#N/A)</f>
        <v>#N/A</v>
      </c>
      <c r="AC1238" t="e">
        <f>IF(AND(Q1238&gt;=Chart!$F$2,Q1238&lt;=Chart!$F$3),U1238,#N/A)</f>
        <v>#N/A</v>
      </c>
      <c r="AD1238" t="e">
        <f>IF(AND(Q1238&gt;=Chart!$F$2,Q1238&lt;=Chart!$F$3),V1238,#N/A)</f>
        <v>#N/A</v>
      </c>
      <c r="AE1238" t="e">
        <f>IF(AND(Q1238&gt;=Chart!$F$2,Q1238&lt;=Chart!$F$3),I1238,#N/A)</f>
        <v>#N/A</v>
      </c>
      <c r="AF1238" t="e">
        <f>IF(AND(Q1238&gt;=Chart!$F$2,Q1238&lt;=Chart!$F$3),H1238/100,#N/A)</f>
        <v>#N/A</v>
      </c>
      <c r="AG1238" t="e">
        <f>IF(AND(Q1238&gt;=Chart!$F$2,Q1238&lt;=Chart!$F$3),W1238/100,#N/A)</f>
        <v>#N/A</v>
      </c>
    </row>
    <row r="1239" spans="1:33" x14ac:dyDescent="0.25">
      <c r="A1239">
        <v>1525959000</v>
      </c>
      <c r="B1239">
        <f>INDEX('Daily Data ADJ'!$1:$1048576,MATCH(Calc!$A1239,'Daily Data ADJ'!$A:$A,0),MATCH("SPY, CBOE BZX: Close",'Daily Data ADJ'!$1:$1,0))</f>
        <v>250.74962855000001</v>
      </c>
      <c r="C1239">
        <f>INDEX('Daily Data ADJ'!$1:$1048576,MATCH(Calc!$A1239,'Daily Data ADJ'!$A:$A,0),MATCH("EFFR, FRED: Close",'Daily Data ADJ'!$1:$1,0))</f>
        <v>1.7</v>
      </c>
      <c r="D1239">
        <f>INDEX('Daily Data ADJ'!$1:$1048576,MATCH(Calc!$A1239,'Daily Data ADJ'!$A:$A,1),MATCH("SOFR, FRED: Close",'Daily Data ADJ'!$1:$1,0))</f>
        <v>1.73</v>
      </c>
      <c r="E1239">
        <f>INDEX('Daily Data ADJ'!$1:$1048576,MATCH(Calc!$A1239,'Daily Data ADJ'!$A:$A,0),MATCH("UPRO, CBOE BZX: Close",'Daily Data ADJ'!$1:$1,0))</f>
        <v>23.18153414</v>
      </c>
      <c r="F1239">
        <f>INDEX('Daily Data ADJ'!$1:$1048576,MATCH(Calc!$A1239,'Daily Data ADJ'!$A:$A,0),MATCH("ES1!, CME_MINI: Close",'Daily Data ADJ'!$1:$1,0))</f>
        <v>2718.75</v>
      </c>
      <c r="G1239">
        <f>INDEX('Daily Data ADJ'!$1:$1048576,MATCH(Calc!$A1239,'Daily Data ADJ'!$A:$A,0),MATCH("ES2!, CME_MINI: Close",'Daily Data ADJ'!$1:$1,0))</f>
        <v>2722.75</v>
      </c>
      <c r="H1239">
        <f>INDEX('QUANDL MULTPL SP500_DIV_YIELD_M'!$A:$G,MATCH(Calc!$A1239,'QUANDL MULTPL SP500_DIV_YIELD_M'!$A:$A,1),MATCH('QUANDL MULTPL SP500_DIV_YIELD_M'!$E$1,'QUANDL MULTPL SP500_DIV_YIELD_M'!$A$1:$G$1,0))</f>
        <v>1.9</v>
      </c>
      <c r="I1239" s="5">
        <f t="shared" si="114"/>
        <v>2.4898057927895994E-2</v>
      </c>
      <c r="J1239" s="1">
        <f>A1239/24/60/60+DATE(1970,1,1)</f>
        <v>43230.5625</v>
      </c>
      <c r="K1239" s="3">
        <f t="shared" si="117"/>
        <v>1</v>
      </c>
      <c r="L1239" s="6">
        <f>(1+Chart!$F$4)^(1/(365/K1239))-1</f>
        <v>6.6592785027408397E-5</v>
      </c>
      <c r="M1239" s="6">
        <f t="shared" si="118"/>
        <v>4.6184948865768405E-5</v>
      </c>
      <c r="N1239" s="6">
        <f t="shared" si="119"/>
        <v>6.7380768514091471E-5</v>
      </c>
      <c r="O1239">
        <f>O1238*(B1239/B1238)</f>
        <v>250.74962855000163</v>
      </c>
      <c r="P1239">
        <f t="shared" si="115"/>
        <v>2018</v>
      </c>
      <c r="Q1239" s="1">
        <f t="shared" si="116"/>
        <v>43230.5625</v>
      </c>
      <c r="R1239">
        <f>IF(B1240="",R1238,IF(Q1239&gt;=Chart!$F$2,E1239,0))</f>
        <v>0</v>
      </c>
      <c r="S1239">
        <f>IF(B1240="",S1238,IFERROR(IF(AND(R1239&gt;0,R1238=0),R1239,(1+(B1240/B1239-1)*Calc!$Z$1)*S1238),0))</f>
        <v>0</v>
      </c>
      <c r="T1239">
        <f>IF(B1240="",T1238,IFERROR(IF(AND(R1239&gt;0,R1238=0),R1239,(1+(B1240/B1239-1)*Calc!$Z$1-L1240)*T1238),0))</f>
        <v>0</v>
      </c>
      <c r="U1239">
        <f>IF(B1240="",U1238,IFERROR(IF(AND(R1239&gt;0,R1238=0),R1239,(1+(B1240/B1239-1)*Calc!$Z$1-M1240*2)*U1238),0))</f>
        <v>0</v>
      </c>
      <c r="V1239">
        <f>IF(B1240="",V1238,IFERROR(IF(AND(R1239&gt;0,R1238=0),R1239,(1+(B1240/B1239-1)*Calc!$Z$1-N1240*2)*V1238),0))</f>
        <v>0</v>
      </c>
      <c r="W1239">
        <f>IF(ISNUMBER(C1239),C1239,W1238)</f>
        <v>1.7</v>
      </c>
      <c r="Y1239" s="1" t="e">
        <f>IF(AND(Q1239&gt;=Chart!$F$2,Q1239&lt;=Chart!$F$3),Q1239,#N/A)</f>
        <v>#N/A</v>
      </c>
      <c r="Z1239" t="e">
        <f>IF(AND(Q1239&gt;=Chart!$F$2,Q1239&lt;=Chart!$F$3),R1239,#N/A)</f>
        <v>#N/A</v>
      </c>
      <c r="AA1239" t="e">
        <f>IF(AND(Q1239&gt;=Chart!$F$2,Q1239&lt;=Chart!$F$3),S1239,#N/A)</f>
        <v>#N/A</v>
      </c>
      <c r="AB1239" t="e">
        <f>IF(AND(Q1239&gt;=Chart!$F$2,Q1239&lt;=Chart!$F$3),T1239,#N/A)</f>
        <v>#N/A</v>
      </c>
      <c r="AC1239" t="e">
        <f>IF(AND(Q1239&gt;=Chart!$F$2,Q1239&lt;=Chart!$F$3),U1239,#N/A)</f>
        <v>#N/A</v>
      </c>
      <c r="AD1239" t="e">
        <f>IF(AND(Q1239&gt;=Chart!$F$2,Q1239&lt;=Chart!$F$3),V1239,#N/A)</f>
        <v>#N/A</v>
      </c>
      <c r="AE1239" t="e">
        <f>IF(AND(Q1239&gt;=Chart!$F$2,Q1239&lt;=Chart!$F$3),I1239,#N/A)</f>
        <v>#N/A</v>
      </c>
      <c r="AF1239" t="e">
        <f>IF(AND(Q1239&gt;=Chart!$F$2,Q1239&lt;=Chart!$F$3),H1239/100,#N/A)</f>
        <v>#N/A</v>
      </c>
      <c r="AG1239" t="e">
        <f>IF(AND(Q1239&gt;=Chart!$F$2,Q1239&lt;=Chart!$F$3),W1239/100,#N/A)</f>
        <v>#N/A</v>
      </c>
    </row>
    <row r="1240" spans="1:33" x14ac:dyDescent="0.25">
      <c r="A1240">
        <v>1526045400</v>
      </c>
      <c r="B1240">
        <f>INDEX('Daily Data ADJ'!$1:$1048576,MATCH(Calc!$A1240,'Daily Data ADJ'!$A:$A,0),MATCH("SPY, CBOE BZX: Close",'Daily Data ADJ'!$1:$1,0))</f>
        <v>251.51472741000001</v>
      </c>
      <c r="C1240">
        <f>INDEX('Daily Data ADJ'!$1:$1048576,MATCH(Calc!$A1240,'Daily Data ADJ'!$A:$A,0),MATCH("EFFR, FRED: Close",'Daily Data ADJ'!$1:$1,0))</f>
        <v>1.7</v>
      </c>
      <c r="D1240">
        <f>INDEX('Daily Data ADJ'!$1:$1048576,MATCH(Calc!$A1240,'Daily Data ADJ'!$A:$A,1),MATCH("SOFR, FRED: Close",'Daily Data ADJ'!$1:$1,0))</f>
        <v>1.73</v>
      </c>
      <c r="E1240">
        <f>INDEX('Daily Data ADJ'!$1:$1048576,MATCH(Calc!$A1240,'Daily Data ADJ'!$A:$A,0),MATCH("UPRO, CBOE BZX: Close",'Daily Data ADJ'!$1:$1,0))</f>
        <v>23.312456839999999</v>
      </c>
      <c r="F1240">
        <f>INDEX('Daily Data ADJ'!$1:$1048576,MATCH(Calc!$A1240,'Daily Data ADJ'!$A:$A,0),MATCH("ES1!, CME_MINI: Close",'Daily Data ADJ'!$1:$1,0))</f>
        <v>2729.5</v>
      </c>
      <c r="G1240">
        <f>INDEX('Daily Data ADJ'!$1:$1048576,MATCH(Calc!$A1240,'Daily Data ADJ'!$A:$A,0),MATCH("ES2!, CME_MINI: Close",'Daily Data ADJ'!$1:$1,0))</f>
        <v>2733.5</v>
      </c>
      <c r="H1240">
        <f>INDEX('QUANDL MULTPL SP500_DIV_YIELD_M'!$A:$G,MATCH(Calc!$A1240,'QUANDL MULTPL SP500_DIV_YIELD_M'!$A:$A,1),MATCH('QUANDL MULTPL SP500_DIV_YIELD_M'!$E$1,'QUANDL MULTPL SP500_DIV_YIELD_M'!$A$1:$G$1,0))</f>
        <v>1.9</v>
      </c>
      <c r="I1240" s="5">
        <f t="shared" si="114"/>
        <v>2.4874777670273445E-2</v>
      </c>
      <c r="J1240" s="1">
        <f>A1240/24/60/60+DATE(1970,1,1)</f>
        <v>43231.5625</v>
      </c>
      <c r="K1240" s="3">
        <f t="shared" si="117"/>
        <v>1</v>
      </c>
      <c r="L1240" s="6">
        <f>(1+Chart!$F$4)^(1/(365/K1240))-1</f>
        <v>6.6592785027408397E-5</v>
      </c>
      <c r="M1240" s="6">
        <f t="shared" si="118"/>
        <v>4.6184948865768405E-5</v>
      </c>
      <c r="N1240" s="6">
        <f t="shared" si="119"/>
        <v>6.7318531545845772E-5</v>
      </c>
      <c r="O1240">
        <f>O1239*(B1240/B1239)</f>
        <v>251.51472741000163</v>
      </c>
      <c r="P1240">
        <f t="shared" si="115"/>
        <v>2018</v>
      </c>
      <c r="Q1240" s="1">
        <f t="shared" si="116"/>
        <v>43231.5625</v>
      </c>
      <c r="R1240">
        <f>IF(B1241="",R1239,IF(Q1240&gt;=Chart!$F$2,E1240,0))</f>
        <v>0</v>
      </c>
      <c r="S1240">
        <f>IF(B1241="",S1239,IFERROR(IF(AND(R1240&gt;0,R1239=0),R1240,(1+(B1241/B1240-1)*Calc!$Z$1)*S1239),0))</f>
        <v>0</v>
      </c>
      <c r="T1240">
        <f>IF(B1241="",T1239,IFERROR(IF(AND(R1240&gt;0,R1239=0),R1240,(1+(B1241/B1240-1)*Calc!$Z$1-L1241)*T1239),0))</f>
        <v>0</v>
      </c>
      <c r="U1240">
        <f>IF(B1241="",U1239,IFERROR(IF(AND(R1240&gt;0,R1239=0),R1240,(1+(B1241/B1240-1)*Calc!$Z$1-M1241*2)*U1239),0))</f>
        <v>0</v>
      </c>
      <c r="V1240">
        <f>IF(B1241="",V1239,IFERROR(IF(AND(R1240&gt;0,R1239=0),R1240,(1+(B1241/B1240-1)*Calc!$Z$1-N1241*2)*V1239),0))</f>
        <v>0</v>
      </c>
      <c r="W1240">
        <f>IF(ISNUMBER(C1240),C1240,W1239)</f>
        <v>1.7</v>
      </c>
      <c r="Y1240" s="1" t="e">
        <f>IF(AND(Q1240&gt;=Chart!$F$2,Q1240&lt;=Chart!$F$3),Q1240,#N/A)</f>
        <v>#N/A</v>
      </c>
      <c r="Z1240" t="e">
        <f>IF(AND(Q1240&gt;=Chart!$F$2,Q1240&lt;=Chart!$F$3),R1240,#N/A)</f>
        <v>#N/A</v>
      </c>
      <c r="AA1240" t="e">
        <f>IF(AND(Q1240&gt;=Chart!$F$2,Q1240&lt;=Chart!$F$3),S1240,#N/A)</f>
        <v>#N/A</v>
      </c>
      <c r="AB1240" t="e">
        <f>IF(AND(Q1240&gt;=Chart!$F$2,Q1240&lt;=Chart!$F$3),T1240,#N/A)</f>
        <v>#N/A</v>
      </c>
      <c r="AC1240" t="e">
        <f>IF(AND(Q1240&gt;=Chart!$F$2,Q1240&lt;=Chart!$F$3),U1240,#N/A)</f>
        <v>#N/A</v>
      </c>
      <c r="AD1240" t="e">
        <f>IF(AND(Q1240&gt;=Chart!$F$2,Q1240&lt;=Chart!$F$3),V1240,#N/A)</f>
        <v>#N/A</v>
      </c>
      <c r="AE1240" t="e">
        <f>IF(AND(Q1240&gt;=Chart!$F$2,Q1240&lt;=Chart!$F$3),I1240,#N/A)</f>
        <v>#N/A</v>
      </c>
      <c r="AF1240" t="e">
        <f>IF(AND(Q1240&gt;=Chart!$F$2,Q1240&lt;=Chart!$F$3),H1240/100,#N/A)</f>
        <v>#N/A</v>
      </c>
      <c r="AG1240" t="e">
        <f>IF(AND(Q1240&gt;=Chart!$F$2,Q1240&lt;=Chart!$F$3),W1240/100,#N/A)</f>
        <v>#N/A</v>
      </c>
    </row>
    <row r="1241" spans="1:33" x14ac:dyDescent="0.25">
      <c r="A1241">
        <v>1526304600</v>
      </c>
      <c r="B1241">
        <f>INDEX('Daily Data ADJ'!$1:$1048576,MATCH(Calc!$A1241,'Daily Data ADJ'!$A:$A,0),MATCH("SPY, CBOE BZX: Close",'Daily Data ADJ'!$1:$1,0))</f>
        <v>251.63456217000001</v>
      </c>
      <c r="C1241">
        <f>INDEX('Daily Data ADJ'!$1:$1048576,MATCH(Calc!$A1241,'Daily Data ADJ'!$A:$A,0),MATCH("EFFR, FRED: Close",'Daily Data ADJ'!$1:$1,0))</f>
        <v>1.7</v>
      </c>
      <c r="D1241">
        <f>INDEX('Daily Data ADJ'!$1:$1048576,MATCH(Calc!$A1241,'Daily Data ADJ'!$A:$A,1),MATCH("SOFR, FRED: Close",'Daily Data ADJ'!$1:$1,0))</f>
        <v>1.75</v>
      </c>
      <c r="E1241">
        <f>INDEX('Daily Data ADJ'!$1:$1048576,MATCH(Calc!$A1241,'Daily Data ADJ'!$A:$A,0),MATCH("UPRO, CBOE BZX: Close",'Daily Data ADJ'!$1:$1,0))</f>
        <v>23.412284979999999</v>
      </c>
      <c r="F1241">
        <f>INDEX('Daily Data ADJ'!$1:$1048576,MATCH(Calc!$A1241,'Daily Data ADJ'!$A:$A,0),MATCH("ES1!, CME_MINI: Close",'Daily Data ADJ'!$1:$1,0))</f>
        <v>2731</v>
      </c>
      <c r="G1241">
        <f>INDEX('Daily Data ADJ'!$1:$1048576,MATCH(Calc!$A1241,'Daily Data ADJ'!$A:$A,0),MATCH("ES2!, CME_MINI: Close",'Daily Data ADJ'!$1:$1,0))</f>
        <v>2735.25</v>
      </c>
      <c r="H1241">
        <f>INDEX('QUANDL MULTPL SP500_DIV_YIELD_M'!$A:$G,MATCH(Calc!$A1241,'QUANDL MULTPL SP500_DIV_YIELD_M'!$A:$A,1),MATCH('QUANDL MULTPL SP500_DIV_YIELD_M'!$E$1,'QUANDL MULTPL SP500_DIV_YIELD_M'!$A$1:$G$1,0))</f>
        <v>1.9</v>
      </c>
      <c r="I1241" s="5">
        <f t="shared" si="114"/>
        <v>2.5239371824408035E-2</v>
      </c>
      <c r="J1241" s="1">
        <f>A1241/24/60/60+DATE(1970,1,1)</f>
        <v>43234.5625</v>
      </c>
      <c r="K1241" s="3">
        <f t="shared" si="117"/>
        <v>3</v>
      </c>
      <c r="L1241" s="6">
        <f>(1+Chart!$F$4)^(1/(365/K1241))-1</f>
        <v>1.9979165917494157E-4</v>
      </c>
      <c r="M1241" s="6">
        <f t="shared" si="118"/>
        <v>1.3856124584399332E-4</v>
      </c>
      <c r="N1241" s="6">
        <f t="shared" si="119"/>
        <v>2.0489319716543442E-4</v>
      </c>
      <c r="O1241">
        <f>O1240*(B1241/B1240)</f>
        <v>251.63456217000163</v>
      </c>
      <c r="P1241">
        <f t="shared" si="115"/>
        <v>2018</v>
      </c>
      <c r="Q1241" s="1">
        <f t="shared" si="116"/>
        <v>43234.5625</v>
      </c>
      <c r="R1241">
        <f>IF(B1242="",R1240,IF(Q1241&gt;=Chart!$F$2,E1241,0))</f>
        <v>0</v>
      </c>
      <c r="S1241">
        <f>IF(B1242="",S1240,IFERROR(IF(AND(R1241&gt;0,R1240=0),R1241,(1+(B1242/B1241-1)*Calc!$Z$1)*S1240),0))</f>
        <v>0</v>
      </c>
      <c r="T1241">
        <f>IF(B1242="",T1240,IFERROR(IF(AND(R1241&gt;0,R1240=0),R1241,(1+(B1242/B1241-1)*Calc!$Z$1-L1242)*T1240),0))</f>
        <v>0</v>
      </c>
      <c r="U1241">
        <f>IF(B1242="",U1240,IFERROR(IF(AND(R1241&gt;0,R1240=0),R1241,(1+(B1242/B1241-1)*Calc!$Z$1-M1242*2)*U1240),0))</f>
        <v>0</v>
      </c>
      <c r="V1241">
        <f>IF(B1242="",V1240,IFERROR(IF(AND(R1241&gt;0,R1240=0),R1241,(1+(B1242/B1241-1)*Calc!$Z$1-N1242*2)*V1240),0))</f>
        <v>0</v>
      </c>
      <c r="W1241">
        <f>IF(ISNUMBER(C1241),C1241,W1240)</f>
        <v>1.7</v>
      </c>
      <c r="Y1241" s="1" t="e">
        <f>IF(AND(Q1241&gt;=Chart!$F$2,Q1241&lt;=Chart!$F$3),Q1241,#N/A)</f>
        <v>#N/A</v>
      </c>
      <c r="Z1241" t="e">
        <f>IF(AND(Q1241&gt;=Chart!$F$2,Q1241&lt;=Chart!$F$3),R1241,#N/A)</f>
        <v>#N/A</v>
      </c>
      <c r="AA1241" t="e">
        <f>IF(AND(Q1241&gt;=Chart!$F$2,Q1241&lt;=Chart!$F$3),S1241,#N/A)</f>
        <v>#N/A</v>
      </c>
      <c r="AB1241" t="e">
        <f>IF(AND(Q1241&gt;=Chart!$F$2,Q1241&lt;=Chart!$F$3),T1241,#N/A)</f>
        <v>#N/A</v>
      </c>
      <c r="AC1241" t="e">
        <f>IF(AND(Q1241&gt;=Chart!$F$2,Q1241&lt;=Chart!$F$3),U1241,#N/A)</f>
        <v>#N/A</v>
      </c>
      <c r="AD1241" t="e">
        <f>IF(AND(Q1241&gt;=Chart!$F$2,Q1241&lt;=Chart!$F$3),V1241,#N/A)</f>
        <v>#N/A</v>
      </c>
      <c r="AE1241" t="e">
        <f>IF(AND(Q1241&gt;=Chart!$F$2,Q1241&lt;=Chart!$F$3),I1241,#N/A)</f>
        <v>#N/A</v>
      </c>
      <c r="AF1241" t="e">
        <f>IF(AND(Q1241&gt;=Chart!$F$2,Q1241&lt;=Chart!$F$3),H1241/100,#N/A)</f>
        <v>#N/A</v>
      </c>
      <c r="AG1241" t="e">
        <f>IF(AND(Q1241&gt;=Chart!$F$2,Q1241&lt;=Chart!$F$3),W1241/100,#N/A)</f>
        <v>#N/A</v>
      </c>
    </row>
    <row r="1242" spans="1:33" x14ac:dyDescent="0.25">
      <c r="A1242">
        <v>1526391000</v>
      </c>
      <c r="B1242">
        <f>INDEX('Daily Data ADJ'!$1:$1048576,MATCH(Calc!$A1242,'Daily Data ADJ'!$A:$A,0),MATCH("SPY, CBOE BZX: Close",'Daily Data ADJ'!$1:$1,0))</f>
        <v>249.90156716000001</v>
      </c>
      <c r="C1242">
        <f>INDEX('Daily Data ADJ'!$1:$1048576,MATCH(Calc!$A1242,'Daily Data ADJ'!$A:$A,0),MATCH("EFFR, FRED: Close",'Daily Data ADJ'!$1:$1,0))</f>
        <v>1.7</v>
      </c>
      <c r="D1242">
        <f>INDEX('Daily Data ADJ'!$1:$1048576,MATCH(Calc!$A1242,'Daily Data ADJ'!$A:$A,1),MATCH("SOFR, FRED: Close",'Daily Data ADJ'!$1:$1,0))</f>
        <v>1.79</v>
      </c>
      <c r="E1242">
        <f>INDEX('Daily Data ADJ'!$1:$1048576,MATCH(Calc!$A1242,'Daily Data ADJ'!$A:$A,0),MATCH("UPRO, CBOE BZX: Close",'Daily Data ADJ'!$1:$1,0))</f>
        <v>22.911505420000001</v>
      </c>
      <c r="F1242">
        <f>INDEX('Daily Data ADJ'!$1:$1048576,MATCH(Calc!$A1242,'Daily Data ADJ'!$A:$A,0),MATCH("ES1!, CME_MINI: Close",'Daily Data ADJ'!$1:$1,0))</f>
        <v>2709</v>
      </c>
      <c r="G1242">
        <f>INDEX('Daily Data ADJ'!$1:$1048576,MATCH(Calc!$A1242,'Daily Data ADJ'!$A:$A,0),MATCH("ES2!, CME_MINI: Close",'Daily Data ADJ'!$1:$1,0))</f>
        <v>2713.25</v>
      </c>
      <c r="H1242">
        <f>INDEX('QUANDL MULTPL SP500_DIV_YIELD_M'!$A:$G,MATCH(Calc!$A1242,'QUANDL MULTPL SP500_DIV_YIELD_M'!$A:$A,1),MATCH('QUANDL MULTPL SP500_DIV_YIELD_M'!$E$1,'QUANDL MULTPL SP500_DIV_YIELD_M'!$A$1:$G$1,0))</f>
        <v>1.9</v>
      </c>
      <c r="I1242" s="5">
        <f t="shared" si="114"/>
        <v>2.5290161460006604E-2</v>
      </c>
      <c r="J1242" s="1">
        <f>A1242/24/60/60+DATE(1970,1,1)</f>
        <v>43235.5625</v>
      </c>
      <c r="K1242" s="3">
        <f t="shared" si="117"/>
        <v>1</v>
      </c>
      <c r="L1242" s="6">
        <f>(1+Chart!$F$4)^(1/(365/K1242))-1</f>
        <v>6.6592785027408397E-5</v>
      </c>
      <c r="M1242" s="6">
        <f t="shared" si="118"/>
        <v>4.6184948865768405E-5</v>
      </c>
      <c r="N1242" s="6">
        <f t="shared" si="119"/>
        <v>6.8428798351005682E-5</v>
      </c>
      <c r="O1242">
        <f>O1241*(B1242/B1241)</f>
        <v>249.9015671600016</v>
      </c>
      <c r="P1242">
        <f t="shared" si="115"/>
        <v>2018</v>
      </c>
      <c r="Q1242" s="1">
        <f t="shared" si="116"/>
        <v>43235.5625</v>
      </c>
      <c r="R1242">
        <f>IF(B1243="",R1241,IF(Q1242&gt;=Chart!$F$2,E1242,0))</f>
        <v>0</v>
      </c>
      <c r="S1242">
        <f>IF(B1243="",S1241,IFERROR(IF(AND(R1242&gt;0,R1241=0),R1242,(1+(B1243/B1242-1)*Calc!$Z$1)*S1241),0))</f>
        <v>0</v>
      </c>
      <c r="T1242">
        <f>IF(B1243="",T1241,IFERROR(IF(AND(R1242&gt;0,R1241=0),R1242,(1+(B1243/B1242-1)*Calc!$Z$1-L1243)*T1241),0))</f>
        <v>0</v>
      </c>
      <c r="U1242">
        <f>IF(B1243="",U1241,IFERROR(IF(AND(R1242&gt;0,R1241=0),R1242,(1+(B1243/B1242-1)*Calc!$Z$1-M1243*2)*U1241),0))</f>
        <v>0</v>
      </c>
      <c r="V1242">
        <f>IF(B1243="",V1241,IFERROR(IF(AND(R1242&gt;0,R1241=0),R1242,(1+(B1243/B1242-1)*Calc!$Z$1-N1243*2)*V1241),0))</f>
        <v>0</v>
      </c>
      <c r="W1242">
        <f>IF(ISNUMBER(C1242),C1242,W1241)</f>
        <v>1.7</v>
      </c>
      <c r="Y1242" s="1" t="e">
        <f>IF(AND(Q1242&gt;=Chart!$F$2,Q1242&lt;=Chart!$F$3),Q1242,#N/A)</f>
        <v>#N/A</v>
      </c>
      <c r="Z1242" t="e">
        <f>IF(AND(Q1242&gt;=Chart!$F$2,Q1242&lt;=Chart!$F$3),R1242,#N/A)</f>
        <v>#N/A</v>
      </c>
      <c r="AA1242" t="e">
        <f>IF(AND(Q1242&gt;=Chart!$F$2,Q1242&lt;=Chart!$F$3),S1242,#N/A)</f>
        <v>#N/A</v>
      </c>
      <c r="AB1242" t="e">
        <f>IF(AND(Q1242&gt;=Chart!$F$2,Q1242&lt;=Chart!$F$3),T1242,#N/A)</f>
        <v>#N/A</v>
      </c>
      <c r="AC1242" t="e">
        <f>IF(AND(Q1242&gt;=Chart!$F$2,Q1242&lt;=Chart!$F$3),U1242,#N/A)</f>
        <v>#N/A</v>
      </c>
      <c r="AD1242" t="e">
        <f>IF(AND(Q1242&gt;=Chart!$F$2,Q1242&lt;=Chart!$F$3),V1242,#N/A)</f>
        <v>#N/A</v>
      </c>
      <c r="AE1242" t="e">
        <f>IF(AND(Q1242&gt;=Chart!$F$2,Q1242&lt;=Chart!$F$3),I1242,#N/A)</f>
        <v>#N/A</v>
      </c>
      <c r="AF1242" t="e">
        <f>IF(AND(Q1242&gt;=Chart!$F$2,Q1242&lt;=Chart!$F$3),H1242/100,#N/A)</f>
        <v>#N/A</v>
      </c>
      <c r="AG1242" t="e">
        <f>IF(AND(Q1242&gt;=Chart!$F$2,Q1242&lt;=Chart!$F$3),W1242/100,#N/A)</f>
        <v>#N/A</v>
      </c>
    </row>
    <row r="1243" spans="1:33" x14ac:dyDescent="0.25">
      <c r="A1243">
        <v>1526477400</v>
      </c>
      <c r="B1243">
        <f>INDEX('Daily Data ADJ'!$1:$1048576,MATCH(Calc!$A1243,'Daily Data ADJ'!$A:$A,0),MATCH("SPY, CBOE BZX: Close",'Daily Data ADJ'!$1:$1,0))</f>
        <v>250.95242583000001</v>
      </c>
      <c r="C1243">
        <f>INDEX('Daily Data ADJ'!$1:$1048576,MATCH(Calc!$A1243,'Daily Data ADJ'!$A:$A,0),MATCH("EFFR, FRED: Close",'Daily Data ADJ'!$1:$1,0))</f>
        <v>1.7</v>
      </c>
      <c r="D1243">
        <f>INDEX('Daily Data ADJ'!$1:$1048576,MATCH(Calc!$A1243,'Daily Data ADJ'!$A:$A,1),MATCH("SOFR, FRED: Close",'Daily Data ADJ'!$1:$1,0))</f>
        <v>1.75</v>
      </c>
      <c r="E1243">
        <f>INDEX('Daily Data ADJ'!$1:$1048576,MATCH(Calc!$A1243,'Daily Data ADJ'!$A:$A,0),MATCH("UPRO, CBOE BZX: Close",'Daily Data ADJ'!$1:$1,0))</f>
        <v>23.202808480000002</v>
      </c>
      <c r="F1243">
        <f>INDEX('Daily Data ADJ'!$1:$1048576,MATCH(Calc!$A1243,'Daily Data ADJ'!$A:$A,0),MATCH("ES1!, CME_MINI: Close",'Daily Data ADJ'!$1:$1,0))</f>
        <v>2723</v>
      </c>
      <c r="G1243">
        <f>INDEX('Daily Data ADJ'!$1:$1048576,MATCH(Calc!$A1243,'Daily Data ADJ'!$A:$A,0),MATCH("ES2!, CME_MINI: Close",'Daily Data ADJ'!$1:$1,0))</f>
        <v>2727.5</v>
      </c>
      <c r="H1243">
        <f>INDEX('QUANDL MULTPL SP500_DIV_YIELD_M'!$A:$G,MATCH(Calc!$A1243,'QUANDL MULTPL SP500_DIV_YIELD_M'!$A:$A,1),MATCH('QUANDL MULTPL SP500_DIV_YIELD_M'!$E$1,'QUANDL MULTPL SP500_DIV_YIELD_M'!$A$1:$G$1,0))</f>
        <v>1.9</v>
      </c>
      <c r="I1243" s="5">
        <f t="shared" si="114"/>
        <v>2.5626760588959612E-2</v>
      </c>
      <c r="J1243" s="1">
        <f>A1243/24/60/60+DATE(1970,1,1)</f>
        <v>43236.5625</v>
      </c>
      <c r="K1243" s="3">
        <f t="shared" si="117"/>
        <v>1</v>
      </c>
      <c r="L1243" s="6">
        <f>(1+Chart!$F$4)^(1/(365/K1243))-1</f>
        <v>6.6592785027408397E-5</v>
      </c>
      <c r="M1243" s="6">
        <f t="shared" si="118"/>
        <v>4.6184948865768405E-5</v>
      </c>
      <c r="N1243" s="6">
        <f t="shared" si="119"/>
        <v>6.9328155035686123E-5</v>
      </c>
      <c r="O1243">
        <f>O1242*(B1243/B1242)</f>
        <v>250.9524258300016</v>
      </c>
      <c r="P1243">
        <f t="shared" si="115"/>
        <v>2018</v>
      </c>
      <c r="Q1243" s="1">
        <f t="shared" si="116"/>
        <v>43236.5625</v>
      </c>
      <c r="R1243">
        <f>IF(B1244="",R1242,IF(Q1243&gt;=Chart!$F$2,E1243,0))</f>
        <v>0</v>
      </c>
      <c r="S1243">
        <f>IF(B1244="",S1242,IFERROR(IF(AND(R1243&gt;0,R1242=0),R1243,(1+(B1244/B1243-1)*Calc!$Z$1)*S1242),0))</f>
        <v>0</v>
      </c>
      <c r="T1243">
        <f>IF(B1244="",T1242,IFERROR(IF(AND(R1243&gt;0,R1242=0),R1243,(1+(B1244/B1243-1)*Calc!$Z$1-L1244)*T1242),0))</f>
        <v>0</v>
      </c>
      <c r="U1243">
        <f>IF(B1244="",U1242,IFERROR(IF(AND(R1243&gt;0,R1242=0),R1243,(1+(B1244/B1243-1)*Calc!$Z$1-M1244*2)*U1242),0))</f>
        <v>0</v>
      </c>
      <c r="V1243">
        <f>IF(B1244="",V1242,IFERROR(IF(AND(R1243&gt;0,R1242=0),R1243,(1+(B1244/B1243-1)*Calc!$Z$1-N1244*2)*V1242),0))</f>
        <v>0</v>
      </c>
      <c r="W1243">
        <f>IF(ISNUMBER(C1243),C1243,W1242)</f>
        <v>1.7</v>
      </c>
      <c r="Y1243" s="1" t="e">
        <f>IF(AND(Q1243&gt;=Chart!$F$2,Q1243&lt;=Chart!$F$3),Q1243,#N/A)</f>
        <v>#N/A</v>
      </c>
      <c r="Z1243" t="e">
        <f>IF(AND(Q1243&gt;=Chart!$F$2,Q1243&lt;=Chart!$F$3),R1243,#N/A)</f>
        <v>#N/A</v>
      </c>
      <c r="AA1243" t="e">
        <f>IF(AND(Q1243&gt;=Chart!$F$2,Q1243&lt;=Chart!$F$3),S1243,#N/A)</f>
        <v>#N/A</v>
      </c>
      <c r="AB1243" t="e">
        <f>IF(AND(Q1243&gt;=Chart!$F$2,Q1243&lt;=Chart!$F$3),T1243,#N/A)</f>
        <v>#N/A</v>
      </c>
      <c r="AC1243" t="e">
        <f>IF(AND(Q1243&gt;=Chart!$F$2,Q1243&lt;=Chart!$F$3),U1243,#N/A)</f>
        <v>#N/A</v>
      </c>
      <c r="AD1243" t="e">
        <f>IF(AND(Q1243&gt;=Chart!$F$2,Q1243&lt;=Chart!$F$3),V1243,#N/A)</f>
        <v>#N/A</v>
      </c>
      <c r="AE1243" t="e">
        <f>IF(AND(Q1243&gt;=Chart!$F$2,Q1243&lt;=Chart!$F$3),I1243,#N/A)</f>
        <v>#N/A</v>
      </c>
      <c r="AF1243" t="e">
        <f>IF(AND(Q1243&gt;=Chart!$F$2,Q1243&lt;=Chart!$F$3),H1243/100,#N/A)</f>
        <v>#N/A</v>
      </c>
      <c r="AG1243" t="e">
        <f>IF(AND(Q1243&gt;=Chart!$F$2,Q1243&lt;=Chart!$F$3),W1243/100,#N/A)</f>
        <v>#N/A</v>
      </c>
    </row>
    <row r="1244" spans="1:33" x14ac:dyDescent="0.25">
      <c r="A1244">
        <v>1526563800</v>
      </c>
      <c r="B1244">
        <f>INDEX('Daily Data ADJ'!$1:$1048576,MATCH(Calc!$A1244,'Daily Data ADJ'!$A:$A,0),MATCH("SPY, CBOE BZX: Close",'Daily Data ADJ'!$1:$1,0))</f>
        <v>250.74041048999999</v>
      </c>
      <c r="C1244">
        <f>INDEX('Daily Data ADJ'!$1:$1048576,MATCH(Calc!$A1244,'Daily Data ADJ'!$A:$A,0),MATCH("EFFR, FRED: Close",'Daily Data ADJ'!$1:$1,0))</f>
        <v>1.7</v>
      </c>
      <c r="D1244">
        <f>INDEX('Daily Data ADJ'!$1:$1048576,MATCH(Calc!$A1244,'Daily Data ADJ'!$A:$A,1),MATCH("SOFR, FRED: Close",'Daily Data ADJ'!$1:$1,0))</f>
        <v>1.74</v>
      </c>
      <c r="E1244">
        <f>INDEX('Daily Data ADJ'!$1:$1048576,MATCH(Calc!$A1244,'Daily Data ADJ'!$A:$A,0),MATCH("UPRO, CBOE BZX: Close",'Daily Data ADJ'!$1:$1,0))</f>
        <v>23.147166850000001</v>
      </c>
      <c r="F1244">
        <f>INDEX('Daily Data ADJ'!$1:$1048576,MATCH(Calc!$A1244,'Daily Data ADJ'!$A:$A,0),MATCH("ES1!, CME_MINI: Close",'Daily Data ADJ'!$1:$1,0))</f>
        <v>2718.75</v>
      </c>
      <c r="G1244">
        <f>INDEX('Daily Data ADJ'!$1:$1048576,MATCH(Calc!$A1244,'Daily Data ADJ'!$A:$A,0),MATCH("ES2!, CME_MINI: Close",'Daily Data ADJ'!$1:$1,0))</f>
        <v>2723.5</v>
      </c>
      <c r="H1244">
        <f>INDEX('QUANDL MULTPL SP500_DIV_YIELD_M'!$A:$G,MATCH(Calc!$A1244,'QUANDL MULTPL SP500_DIV_YIELD_M'!$A:$A,1),MATCH('QUANDL MULTPL SP500_DIV_YIELD_M'!$E$1,'QUANDL MULTPL SP500_DIV_YIELD_M'!$A$1:$G$1,0))</f>
        <v>1.9</v>
      </c>
      <c r="I1244" s="5">
        <f t="shared" si="114"/>
        <v>2.6006841793230522E-2</v>
      </c>
      <c r="J1244" s="1">
        <f>A1244/24/60/60+DATE(1970,1,1)</f>
        <v>43237.5625</v>
      </c>
      <c r="K1244" s="3">
        <f t="shared" si="117"/>
        <v>1</v>
      </c>
      <c r="L1244" s="6">
        <f>(1+Chart!$F$4)^(1/(365/K1244))-1</f>
        <v>6.6592785027408397E-5</v>
      </c>
      <c r="M1244" s="6">
        <f t="shared" si="118"/>
        <v>4.6184948865768405E-5</v>
      </c>
      <c r="N1244" s="6">
        <f t="shared" si="119"/>
        <v>7.0343337375877724E-5</v>
      </c>
      <c r="O1244">
        <f>O1243*(B1244/B1243)</f>
        <v>250.74041049000158</v>
      </c>
      <c r="P1244">
        <f t="shared" si="115"/>
        <v>2018</v>
      </c>
      <c r="Q1244" s="1">
        <f t="shared" si="116"/>
        <v>43237.5625</v>
      </c>
      <c r="R1244">
        <f>IF(B1245="",R1243,IF(Q1244&gt;=Chart!$F$2,E1244,0))</f>
        <v>0</v>
      </c>
      <c r="S1244">
        <f>IF(B1245="",S1243,IFERROR(IF(AND(R1244&gt;0,R1243=0),R1244,(1+(B1245/B1244-1)*Calc!$Z$1)*S1243),0))</f>
        <v>0</v>
      </c>
      <c r="T1244">
        <f>IF(B1245="",T1243,IFERROR(IF(AND(R1244&gt;0,R1243=0),R1244,(1+(B1245/B1244-1)*Calc!$Z$1-L1245)*T1243),0))</f>
        <v>0</v>
      </c>
      <c r="U1244">
        <f>IF(B1245="",U1243,IFERROR(IF(AND(R1244&gt;0,R1243=0),R1244,(1+(B1245/B1244-1)*Calc!$Z$1-M1245*2)*U1243),0))</f>
        <v>0</v>
      </c>
      <c r="V1244">
        <f>IF(B1245="",V1243,IFERROR(IF(AND(R1244&gt;0,R1243=0),R1244,(1+(B1245/B1244-1)*Calc!$Z$1-N1245*2)*V1243),0))</f>
        <v>0</v>
      </c>
      <c r="W1244">
        <f>IF(ISNUMBER(C1244),C1244,W1243)</f>
        <v>1.7</v>
      </c>
      <c r="Y1244" s="1" t="e">
        <f>IF(AND(Q1244&gt;=Chart!$F$2,Q1244&lt;=Chart!$F$3),Q1244,#N/A)</f>
        <v>#N/A</v>
      </c>
      <c r="Z1244" t="e">
        <f>IF(AND(Q1244&gt;=Chart!$F$2,Q1244&lt;=Chart!$F$3),R1244,#N/A)</f>
        <v>#N/A</v>
      </c>
      <c r="AA1244" t="e">
        <f>IF(AND(Q1244&gt;=Chart!$F$2,Q1244&lt;=Chart!$F$3),S1244,#N/A)</f>
        <v>#N/A</v>
      </c>
      <c r="AB1244" t="e">
        <f>IF(AND(Q1244&gt;=Chart!$F$2,Q1244&lt;=Chart!$F$3),T1244,#N/A)</f>
        <v>#N/A</v>
      </c>
      <c r="AC1244" t="e">
        <f>IF(AND(Q1244&gt;=Chart!$F$2,Q1244&lt;=Chart!$F$3),U1244,#N/A)</f>
        <v>#N/A</v>
      </c>
      <c r="AD1244" t="e">
        <f>IF(AND(Q1244&gt;=Chart!$F$2,Q1244&lt;=Chart!$F$3),V1244,#N/A)</f>
        <v>#N/A</v>
      </c>
      <c r="AE1244" t="e">
        <f>IF(AND(Q1244&gt;=Chart!$F$2,Q1244&lt;=Chart!$F$3),I1244,#N/A)</f>
        <v>#N/A</v>
      </c>
      <c r="AF1244" t="e">
        <f>IF(AND(Q1244&gt;=Chart!$F$2,Q1244&lt;=Chart!$F$3),H1244/100,#N/A)</f>
        <v>#N/A</v>
      </c>
      <c r="AG1244" t="e">
        <f>IF(AND(Q1244&gt;=Chart!$F$2,Q1244&lt;=Chart!$F$3),W1244/100,#N/A)</f>
        <v>#N/A</v>
      </c>
    </row>
    <row r="1245" spans="1:33" x14ac:dyDescent="0.25">
      <c r="A1245">
        <v>1526650200</v>
      </c>
      <c r="B1245">
        <f>INDEX('Daily Data ADJ'!$1:$1048576,MATCH(Calc!$A1245,'Daily Data ADJ'!$A:$A,0),MATCH("SPY, CBOE BZX: Close",'Daily Data ADJ'!$1:$1,0))</f>
        <v>250.11358250999999</v>
      </c>
      <c r="C1245">
        <f>INDEX('Daily Data ADJ'!$1:$1048576,MATCH(Calc!$A1245,'Daily Data ADJ'!$A:$A,0),MATCH("EFFR, FRED: Close",'Daily Data ADJ'!$1:$1,0))</f>
        <v>1.7</v>
      </c>
      <c r="D1245">
        <f>INDEX('Daily Data ADJ'!$1:$1048576,MATCH(Calc!$A1245,'Daily Data ADJ'!$A:$A,1),MATCH("SOFR, FRED: Close",'Daily Data ADJ'!$1:$1,0))</f>
        <v>1.73</v>
      </c>
      <c r="E1245">
        <f>INDEX('Daily Data ADJ'!$1:$1048576,MATCH(Calc!$A1245,'Daily Data ADJ'!$A:$A,0),MATCH("UPRO, CBOE BZX: Close",'Daily Data ADJ'!$1:$1,0))</f>
        <v>22.967148030000001</v>
      </c>
      <c r="F1245">
        <f>INDEX('Daily Data ADJ'!$1:$1048576,MATCH(Calc!$A1245,'Daily Data ADJ'!$A:$A,0),MATCH("ES1!, CME_MINI: Close",'Daily Data ADJ'!$1:$1,0))</f>
        <v>2713</v>
      </c>
      <c r="G1245">
        <f>INDEX('Daily Data ADJ'!$1:$1048576,MATCH(Calc!$A1245,'Daily Data ADJ'!$A:$A,0),MATCH("ES2!, CME_MINI: Close",'Daily Data ADJ'!$1:$1,0))</f>
        <v>2717.75</v>
      </c>
      <c r="H1245">
        <f>INDEX('QUANDL MULTPL SP500_DIV_YIELD_M'!$A:$G,MATCH(Calc!$A1245,'QUANDL MULTPL SP500_DIV_YIELD_M'!$A:$A,1),MATCH('QUANDL MULTPL SP500_DIV_YIELD_M'!$E$1,'QUANDL MULTPL SP500_DIV_YIELD_M'!$A$1:$G$1,0))</f>
        <v>1.9</v>
      </c>
      <c r="I1245" s="5">
        <f t="shared" si="114"/>
        <v>2.6021731258515462E-2</v>
      </c>
      <c r="J1245" s="1">
        <f>A1245/24/60/60+DATE(1970,1,1)</f>
        <v>43238.5625</v>
      </c>
      <c r="K1245" s="3">
        <f t="shared" si="117"/>
        <v>1</v>
      </c>
      <c r="L1245" s="6">
        <f>(1+Chart!$F$4)^(1/(365/K1245))-1</f>
        <v>6.6592785027408397E-5</v>
      </c>
      <c r="M1245" s="6">
        <f t="shared" si="118"/>
        <v>4.6184948865768405E-5</v>
      </c>
      <c r="N1245" s="6">
        <f t="shared" si="119"/>
        <v>7.0383098933257671E-5</v>
      </c>
      <c r="O1245">
        <f>O1244*(B1245/B1244)</f>
        <v>250.11358251000158</v>
      </c>
      <c r="P1245">
        <f t="shared" si="115"/>
        <v>2018</v>
      </c>
      <c r="Q1245" s="1">
        <f t="shared" si="116"/>
        <v>43238.5625</v>
      </c>
      <c r="R1245">
        <f>IF(B1246="",R1244,IF(Q1245&gt;=Chart!$F$2,E1245,0))</f>
        <v>0</v>
      </c>
      <c r="S1245">
        <f>IF(B1246="",S1244,IFERROR(IF(AND(R1245&gt;0,R1244=0),R1245,(1+(B1246/B1245-1)*Calc!$Z$1)*S1244),0))</f>
        <v>0</v>
      </c>
      <c r="T1245">
        <f>IF(B1246="",T1244,IFERROR(IF(AND(R1245&gt;0,R1244=0),R1245,(1+(B1246/B1245-1)*Calc!$Z$1-L1246)*T1244),0))</f>
        <v>0</v>
      </c>
      <c r="U1245">
        <f>IF(B1246="",U1244,IFERROR(IF(AND(R1245&gt;0,R1244=0),R1245,(1+(B1246/B1245-1)*Calc!$Z$1-M1246*2)*U1244),0))</f>
        <v>0</v>
      </c>
      <c r="V1245">
        <f>IF(B1246="",V1244,IFERROR(IF(AND(R1245&gt;0,R1244=0),R1245,(1+(B1246/B1245-1)*Calc!$Z$1-N1246*2)*V1244),0))</f>
        <v>0</v>
      </c>
      <c r="W1245">
        <f>IF(ISNUMBER(C1245),C1245,W1244)</f>
        <v>1.7</v>
      </c>
      <c r="Y1245" s="1" t="e">
        <f>IF(AND(Q1245&gt;=Chart!$F$2,Q1245&lt;=Chart!$F$3),Q1245,#N/A)</f>
        <v>#N/A</v>
      </c>
      <c r="Z1245" t="e">
        <f>IF(AND(Q1245&gt;=Chart!$F$2,Q1245&lt;=Chart!$F$3),R1245,#N/A)</f>
        <v>#N/A</v>
      </c>
      <c r="AA1245" t="e">
        <f>IF(AND(Q1245&gt;=Chart!$F$2,Q1245&lt;=Chart!$F$3),S1245,#N/A)</f>
        <v>#N/A</v>
      </c>
      <c r="AB1245" t="e">
        <f>IF(AND(Q1245&gt;=Chart!$F$2,Q1245&lt;=Chart!$F$3),T1245,#N/A)</f>
        <v>#N/A</v>
      </c>
      <c r="AC1245" t="e">
        <f>IF(AND(Q1245&gt;=Chart!$F$2,Q1245&lt;=Chart!$F$3),U1245,#N/A)</f>
        <v>#N/A</v>
      </c>
      <c r="AD1245" t="e">
        <f>IF(AND(Q1245&gt;=Chart!$F$2,Q1245&lt;=Chart!$F$3),V1245,#N/A)</f>
        <v>#N/A</v>
      </c>
      <c r="AE1245" t="e">
        <f>IF(AND(Q1245&gt;=Chart!$F$2,Q1245&lt;=Chart!$F$3),I1245,#N/A)</f>
        <v>#N/A</v>
      </c>
      <c r="AF1245" t="e">
        <f>IF(AND(Q1245&gt;=Chart!$F$2,Q1245&lt;=Chart!$F$3),H1245/100,#N/A)</f>
        <v>#N/A</v>
      </c>
      <c r="AG1245" t="e">
        <f>IF(AND(Q1245&gt;=Chart!$F$2,Q1245&lt;=Chart!$F$3),W1245/100,#N/A)</f>
        <v>#N/A</v>
      </c>
    </row>
    <row r="1246" spans="1:33" x14ac:dyDescent="0.25">
      <c r="A1246">
        <v>1526909400</v>
      </c>
      <c r="B1246">
        <f>INDEX('Daily Data ADJ'!$1:$1048576,MATCH(Calc!$A1246,'Daily Data ADJ'!$A:$A,0),MATCH("SPY, CBOE BZX: Close",'Daily Data ADJ'!$1:$1,0))</f>
        <v>251.99406644999999</v>
      </c>
      <c r="C1246">
        <f>INDEX('Daily Data ADJ'!$1:$1048576,MATCH(Calc!$A1246,'Daily Data ADJ'!$A:$A,0),MATCH("EFFR, FRED: Close",'Daily Data ADJ'!$1:$1,0))</f>
        <v>1.7</v>
      </c>
      <c r="D1246">
        <f>INDEX('Daily Data ADJ'!$1:$1048576,MATCH(Calc!$A1246,'Daily Data ADJ'!$A:$A,1),MATCH("SOFR, FRED: Close",'Daily Data ADJ'!$1:$1,0))</f>
        <v>1.69</v>
      </c>
      <c r="E1246">
        <f>INDEX('Daily Data ADJ'!$1:$1048576,MATCH(Calc!$A1246,'Daily Data ADJ'!$A:$A,0),MATCH("UPRO, CBOE BZX: Close",'Daily Data ADJ'!$1:$1,0))</f>
        <v>23.481019570000001</v>
      </c>
      <c r="F1246">
        <f>INDEX('Daily Data ADJ'!$1:$1048576,MATCH(Calc!$A1246,'Daily Data ADJ'!$A:$A,0),MATCH("ES1!, CME_MINI: Close",'Daily Data ADJ'!$1:$1,0))</f>
        <v>2733</v>
      </c>
      <c r="G1246">
        <f>INDEX('Daily Data ADJ'!$1:$1048576,MATCH(Calc!$A1246,'Daily Data ADJ'!$A:$A,0),MATCH("ES2!, CME_MINI: Close",'Daily Data ADJ'!$1:$1,0))</f>
        <v>2737.75</v>
      </c>
      <c r="H1246">
        <f>INDEX('QUANDL MULTPL SP500_DIV_YIELD_M'!$A:$G,MATCH(Calc!$A1246,'QUANDL MULTPL SP500_DIV_YIELD_M'!$A:$A,1),MATCH('QUANDL MULTPL SP500_DIV_YIELD_M'!$E$1,'QUANDL MULTPL SP500_DIV_YIELD_M'!$A$1:$G$1,0))</f>
        <v>1.9</v>
      </c>
      <c r="I1246" s="5">
        <f t="shared" si="114"/>
        <v>2.5970212549570753E-2</v>
      </c>
      <c r="J1246" s="1">
        <f>A1246/24/60/60+DATE(1970,1,1)</f>
        <v>43241.5625</v>
      </c>
      <c r="K1246" s="3">
        <f t="shared" si="117"/>
        <v>3</v>
      </c>
      <c r="L1246" s="6">
        <f>(1+Chart!$F$4)^(1/(365/K1246))-1</f>
        <v>1.9979165917494157E-4</v>
      </c>
      <c r="M1246" s="6">
        <f t="shared" si="118"/>
        <v>1.3856124584399332E-4</v>
      </c>
      <c r="N1246" s="6">
        <f t="shared" si="119"/>
        <v>2.1075135884673912E-4</v>
      </c>
      <c r="O1246">
        <f>O1245*(B1246/B1245)</f>
        <v>251.99406645000161</v>
      </c>
      <c r="P1246">
        <f t="shared" si="115"/>
        <v>2018</v>
      </c>
      <c r="Q1246" s="1">
        <f t="shared" si="116"/>
        <v>43241.5625</v>
      </c>
      <c r="R1246">
        <f>IF(B1247="",R1245,IF(Q1246&gt;=Chart!$F$2,E1246,0))</f>
        <v>0</v>
      </c>
      <c r="S1246">
        <f>IF(B1247="",S1245,IFERROR(IF(AND(R1246&gt;0,R1245=0),R1246,(1+(B1247/B1246-1)*Calc!$Z$1)*S1245),0))</f>
        <v>0</v>
      </c>
      <c r="T1246">
        <f>IF(B1247="",T1245,IFERROR(IF(AND(R1246&gt;0,R1245=0),R1246,(1+(B1247/B1246-1)*Calc!$Z$1-L1247)*T1245),0))</f>
        <v>0</v>
      </c>
      <c r="U1246">
        <f>IF(B1247="",U1245,IFERROR(IF(AND(R1246&gt;0,R1245=0),R1246,(1+(B1247/B1246-1)*Calc!$Z$1-M1247*2)*U1245),0))</f>
        <v>0</v>
      </c>
      <c r="V1246">
        <f>IF(B1247="",V1245,IFERROR(IF(AND(R1246&gt;0,R1245=0),R1246,(1+(B1247/B1246-1)*Calc!$Z$1-N1247*2)*V1245),0))</f>
        <v>0</v>
      </c>
      <c r="W1246">
        <f>IF(ISNUMBER(C1246),C1246,W1245)</f>
        <v>1.7</v>
      </c>
      <c r="Y1246" s="1" t="e">
        <f>IF(AND(Q1246&gt;=Chart!$F$2,Q1246&lt;=Chart!$F$3),Q1246,#N/A)</f>
        <v>#N/A</v>
      </c>
      <c r="Z1246" t="e">
        <f>IF(AND(Q1246&gt;=Chart!$F$2,Q1246&lt;=Chart!$F$3),R1246,#N/A)</f>
        <v>#N/A</v>
      </c>
      <c r="AA1246" t="e">
        <f>IF(AND(Q1246&gt;=Chart!$F$2,Q1246&lt;=Chart!$F$3),S1246,#N/A)</f>
        <v>#N/A</v>
      </c>
      <c r="AB1246" t="e">
        <f>IF(AND(Q1246&gt;=Chart!$F$2,Q1246&lt;=Chart!$F$3),T1246,#N/A)</f>
        <v>#N/A</v>
      </c>
      <c r="AC1246" t="e">
        <f>IF(AND(Q1246&gt;=Chart!$F$2,Q1246&lt;=Chart!$F$3),U1246,#N/A)</f>
        <v>#N/A</v>
      </c>
      <c r="AD1246" t="e">
        <f>IF(AND(Q1246&gt;=Chart!$F$2,Q1246&lt;=Chart!$F$3),V1246,#N/A)</f>
        <v>#N/A</v>
      </c>
      <c r="AE1246" t="e">
        <f>IF(AND(Q1246&gt;=Chart!$F$2,Q1246&lt;=Chart!$F$3),I1246,#N/A)</f>
        <v>#N/A</v>
      </c>
      <c r="AF1246" t="e">
        <f>IF(AND(Q1246&gt;=Chart!$F$2,Q1246&lt;=Chart!$F$3),H1246/100,#N/A)</f>
        <v>#N/A</v>
      </c>
      <c r="AG1246" t="e">
        <f>IF(AND(Q1246&gt;=Chart!$F$2,Q1246&lt;=Chart!$F$3),W1246/100,#N/A)</f>
        <v>#N/A</v>
      </c>
    </row>
    <row r="1247" spans="1:33" x14ac:dyDescent="0.25">
      <c r="A1247">
        <v>1526995800</v>
      </c>
      <c r="B1247">
        <f>INDEX('Daily Data ADJ'!$1:$1048576,MATCH(Calc!$A1247,'Daily Data ADJ'!$A:$A,0),MATCH("SPY, CBOE BZX: Close",'Daily Data ADJ'!$1:$1,0))</f>
        <v>251.29349400000001</v>
      </c>
      <c r="C1247">
        <f>INDEX('Daily Data ADJ'!$1:$1048576,MATCH(Calc!$A1247,'Daily Data ADJ'!$A:$A,0),MATCH("EFFR, FRED: Close",'Daily Data ADJ'!$1:$1,0))</f>
        <v>1.7</v>
      </c>
      <c r="D1247">
        <f>INDEX('Daily Data ADJ'!$1:$1048576,MATCH(Calc!$A1247,'Daily Data ADJ'!$A:$A,1),MATCH("SOFR, FRED: Close",'Daily Data ADJ'!$1:$1,0))</f>
        <v>1.65</v>
      </c>
      <c r="E1247">
        <f>INDEX('Daily Data ADJ'!$1:$1048576,MATCH(Calc!$A1247,'Daily Data ADJ'!$A:$A,0),MATCH("UPRO, CBOE BZX: Close",'Daily Data ADJ'!$1:$1,0))</f>
        <v>23.281362290000001</v>
      </c>
      <c r="F1247">
        <f>INDEX('Daily Data ADJ'!$1:$1048576,MATCH(Calc!$A1247,'Daily Data ADJ'!$A:$A,0),MATCH("ES1!, CME_MINI: Close",'Daily Data ADJ'!$1:$1,0))</f>
        <v>2726</v>
      </c>
      <c r="G1247">
        <f>INDEX('Daily Data ADJ'!$1:$1048576,MATCH(Calc!$A1247,'Daily Data ADJ'!$A:$A,0),MATCH("ES2!, CME_MINI: Close",'Daily Data ADJ'!$1:$1,0))</f>
        <v>2731</v>
      </c>
      <c r="H1247">
        <f>INDEX('QUANDL MULTPL SP500_DIV_YIELD_M'!$A:$G,MATCH(Calc!$A1247,'QUANDL MULTPL SP500_DIV_YIELD_M'!$A:$A,1),MATCH('QUANDL MULTPL SP500_DIV_YIELD_M'!$E$1,'QUANDL MULTPL SP500_DIV_YIELD_M'!$A$1:$G$1,0))</f>
        <v>1.9</v>
      </c>
      <c r="I1247" s="5">
        <f t="shared" si="114"/>
        <v>2.6356967349416487E-2</v>
      </c>
      <c r="J1247" s="1">
        <f>A1247/24/60/60+DATE(1970,1,1)</f>
        <v>43242.5625</v>
      </c>
      <c r="K1247" s="3">
        <f t="shared" si="117"/>
        <v>1</v>
      </c>
      <c r="L1247" s="6">
        <f>(1+Chart!$F$4)^(1/(365/K1247))-1</f>
        <v>6.6592785027408397E-5</v>
      </c>
      <c r="M1247" s="6">
        <f t="shared" si="118"/>
        <v>4.6184948865768405E-5</v>
      </c>
      <c r="N1247" s="6">
        <f t="shared" si="119"/>
        <v>7.1278177514288998E-5</v>
      </c>
      <c r="O1247">
        <f>O1246*(B1247/B1246)</f>
        <v>251.29349400000163</v>
      </c>
      <c r="P1247">
        <f t="shared" si="115"/>
        <v>2018</v>
      </c>
      <c r="Q1247" s="1">
        <f t="shared" si="116"/>
        <v>43242.5625</v>
      </c>
      <c r="R1247">
        <f>IF(B1248="",R1246,IF(Q1247&gt;=Chart!$F$2,E1247,0))</f>
        <v>0</v>
      </c>
      <c r="S1247">
        <f>IF(B1248="",S1246,IFERROR(IF(AND(R1247&gt;0,R1246=0),R1247,(1+(B1248/B1247-1)*Calc!$Z$1)*S1246),0))</f>
        <v>0</v>
      </c>
      <c r="T1247">
        <f>IF(B1248="",T1246,IFERROR(IF(AND(R1247&gt;0,R1246=0),R1247,(1+(B1248/B1247-1)*Calc!$Z$1-L1248)*T1246),0))</f>
        <v>0</v>
      </c>
      <c r="U1247">
        <f>IF(B1248="",U1246,IFERROR(IF(AND(R1247&gt;0,R1246=0),R1247,(1+(B1248/B1247-1)*Calc!$Z$1-M1248*2)*U1246),0))</f>
        <v>0</v>
      </c>
      <c r="V1247">
        <f>IF(B1248="",V1246,IFERROR(IF(AND(R1247&gt;0,R1246=0),R1247,(1+(B1248/B1247-1)*Calc!$Z$1-N1248*2)*V1246),0))</f>
        <v>0</v>
      </c>
      <c r="W1247">
        <f>IF(ISNUMBER(C1247),C1247,W1246)</f>
        <v>1.7</v>
      </c>
      <c r="Y1247" s="1" t="e">
        <f>IF(AND(Q1247&gt;=Chart!$F$2,Q1247&lt;=Chart!$F$3),Q1247,#N/A)</f>
        <v>#N/A</v>
      </c>
      <c r="Z1247" t="e">
        <f>IF(AND(Q1247&gt;=Chart!$F$2,Q1247&lt;=Chart!$F$3),R1247,#N/A)</f>
        <v>#N/A</v>
      </c>
      <c r="AA1247" t="e">
        <f>IF(AND(Q1247&gt;=Chart!$F$2,Q1247&lt;=Chart!$F$3),S1247,#N/A)</f>
        <v>#N/A</v>
      </c>
      <c r="AB1247" t="e">
        <f>IF(AND(Q1247&gt;=Chart!$F$2,Q1247&lt;=Chart!$F$3),T1247,#N/A)</f>
        <v>#N/A</v>
      </c>
      <c r="AC1247" t="e">
        <f>IF(AND(Q1247&gt;=Chart!$F$2,Q1247&lt;=Chart!$F$3),U1247,#N/A)</f>
        <v>#N/A</v>
      </c>
      <c r="AD1247" t="e">
        <f>IF(AND(Q1247&gt;=Chart!$F$2,Q1247&lt;=Chart!$F$3),V1247,#N/A)</f>
        <v>#N/A</v>
      </c>
      <c r="AE1247" t="e">
        <f>IF(AND(Q1247&gt;=Chart!$F$2,Q1247&lt;=Chart!$F$3),I1247,#N/A)</f>
        <v>#N/A</v>
      </c>
      <c r="AF1247" t="e">
        <f>IF(AND(Q1247&gt;=Chart!$F$2,Q1247&lt;=Chart!$F$3),H1247/100,#N/A)</f>
        <v>#N/A</v>
      </c>
      <c r="AG1247" t="e">
        <f>IF(AND(Q1247&gt;=Chart!$F$2,Q1247&lt;=Chart!$F$3),W1247/100,#N/A)</f>
        <v>#N/A</v>
      </c>
    </row>
    <row r="1248" spans="1:33" x14ac:dyDescent="0.25">
      <c r="A1248">
        <v>1527082200</v>
      </c>
      <c r="B1248">
        <f>INDEX('Daily Data ADJ'!$1:$1048576,MATCH(Calc!$A1248,'Daily Data ADJ'!$A:$A,0),MATCH("SPY, CBOE BZX: Close",'Daily Data ADJ'!$1:$1,0))</f>
        <v>251.98484839</v>
      </c>
      <c r="C1248">
        <f>INDEX('Daily Data ADJ'!$1:$1048576,MATCH(Calc!$A1248,'Daily Data ADJ'!$A:$A,0),MATCH("EFFR, FRED: Close",'Daily Data ADJ'!$1:$1,0))</f>
        <v>1.7</v>
      </c>
      <c r="D1248">
        <f>INDEX('Daily Data ADJ'!$1:$1048576,MATCH(Calc!$A1248,'Daily Data ADJ'!$A:$A,1),MATCH("SOFR, FRED: Close",'Daily Data ADJ'!$1:$1,0))</f>
        <v>1.67</v>
      </c>
      <c r="E1248">
        <f>INDEX('Daily Data ADJ'!$1:$1048576,MATCH(Calc!$A1248,'Daily Data ADJ'!$A:$A,0),MATCH("UPRO, CBOE BZX: Close",'Daily Data ADJ'!$1:$1,0))</f>
        <v>23.461381119999999</v>
      </c>
      <c r="F1248">
        <f>INDEX('Daily Data ADJ'!$1:$1048576,MATCH(Calc!$A1248,'Daily Data ADJ'!$A:$A,0),MATCH("ES1!, CME_MINI: Close",'Daily Data ADJ'!$1:$1,0))</f>
        <v>2730.75</v>
      </c>
      <c r="G1248">
        <f>INDEX('Daily Data ADJ'!$1:$1048576,MATCH(Calc!$A1248,'Daily Data ADJ'!$A:$A,0),MATCH("ES2!, CME_MINI: Close",'Daily Data ADJ'!$1:$1,0))</f>
        <v>2735.5</v>
      </c>
      <c r="H1248">
        <f>INDEX('QUANDL MULTPL SP500_DIV_YIELD_M'!$A:$G,MATCH(Calc!$A1248,'QUANDL MULTPL SP500_DIV_YIELD_M'!$A:$A,1),MATCH('QUANDL MULTPL SP500_DIV_YIELD_M'!$E$1,'QUANDL MULTPL SP500_DIV_YIELD_M'!$A$1:$G$1,0))</f>
        <v>1.9</v>
      </c>
      <c r="I1248" s="5">
        <f t="shared" si="114"/>
        <v>2.5975970632881578E-2</v>
      </c>
      <c r="J1248" s="1">
        <f>A1248/24/60/60+DATE(1970,1,1)</f>
        <v>43243.5625</v>
      </c>
      <c r="K1248" s="3">
        <f t="shared" si="117"/>
        <v>1</v>
      </c>
      <c r="L1248" s="6">
        <f>(1+Chart!$F$4)^(1/(365/K1248))-1</f>
        <v>6.6592785027408397E-5</v>
      </c>
      <c r="M1248" s="6">
        <f t="shared" si="118"/>
        <v>4.6184948865768405E-5</v>
      </c>
      <c r="N1248" s="6">
        <f t="shared" si="119"/>
        <v>7.0260895683960101E-5</v>
      </c>
      <c r="O1248">
        <f>O1247*(B1248/B1247)</f>
        <v>251.98484839000162</v>
      </c>
      <c r="P1248">
        <f t="shared" si="115"/>
        <v>2018</v>
      </c>
      <c r="Q1248" s="1">
        <f t="shared" si="116"/>
        <v>43243.5625</v>
      </c>
      <c r="R1248">
        <f>IF(B1249="",R1247,IF(Q1248&gt;=Chart!$F$2,E1248,0))</f>
        <v>0</v>
      </c>
      <c r="S1248">
        <f>IF(B1249="",S1247,IFERROR(IF(AND(R1248&gt;0,R1247=0),R1248,(1+(B1249/B1248-1)*Calc!$Z$1)*S1247),0))</f>
        <v>0</v>
      </c>
      <c r="T1248">
        <f>IF(B1249="",T1247,IFERROR(IF(AND(R1248&gt;0,R1247=0),R1248,(1+(B1249/B1248-1)*Calc!$Z$1-L1249)*T1247),0))</f>
        <v>0</v>
      </c>
      <c r="U1248">
        <f>IF(B1249="",U1247,IFERROR(IF(AND(R1248&gt;0,R1247=0),R1248,(1+(B1249/B1248-1)*Calc!$Z$1-M1249*2)*U1247),0))</f>
        <v>0</v>
      </c>
      <c r="V1248">
        <f>IF(B1249="",V1247,IFERROR(IF(AND(R1248&gt;0,R1247=0),R1248,(1+(B1249/B1248-1)*Calc!$Z$1-N1249*2)*V1247),0))</f>
        <v>0</v>
      </c>
      <c r="W1248">
        <f>IF(ISNUMBER(C1248),C1248,W1247)</f>
        <v>1.7</v>
      </c>
      <c r="Y1248" s="1" t="e">
        <f>IF(AND(Q1248&gt;=Chart!$F$2,Q1248&lt;=Chart!$F$3),Q1248,#N/A)</f>
        <v>#N/A</v>
      </c>
      <c r="Z1248" t="e">
        <f>IF(AND(Q1248&gt;=Chart!$F$2,Q1248&lt;=Chart!$F$3),R1248,#N/A)</f>
        <v>#N/A</v>
      </c>
      <c r="AA1248" t="e">
        <f>IF(AND(Q1248&gt;=Chart!$F$2,Q1248&lt;=Chart!$F$3),S1248,#N/A)</f>
        <v>#N/A</v>
      </c>
      <c r="AB1248" t="e">
        <f>IF(AND(Q1248&gt;=Chart!$F$2,Q1248&lt;=Chart!$F$3),T1248,#N/A)</f>
        <v>#N/A</v>
      </c>
      <c r="AC1248" t="e">
        <f>IF(AND(Q1248&gt;=Chart!$F$2,Q1248&lt;=Chart!$F$3),U1248,#N/A)</f>
        <v>#N/A</v>
      </c>
      <c r="AD1248" t="e">
        <f>IF(AND(Q1248&gt;=Chart!$F$2,Q1248&lt;=Chart!$F$3),V1248,#N/A)</f>
        <v>#N/A</v>
      </c>
      <c r="AE1248" t="e">
        <f>IF(AND(Q1248&gt;=Chart!$F$2,Q1248&lt;=Chart!$F$3),I1248,#N/A)</f>
        <v>#N/A</v>
      </c>
      <c r="AF1248" t="e">
        <f>IF(AND(Q1248&gt;=Chart!$F$2,Q1248&lt;=Chart!$F$3),H1248/100,#N/A)</f>
        <v>#N/A</v>
      </c>
      <c r="AG1248" t="e">
        <f>IF(AND(Q1248&gt;=Chart!$F$2,Q1248&lt;=Chart!$F$3),W1248/100,#N/A)</f>
        <v>#N/A</v>
      </c>
    </row>
    <row r="1249" spans="1:33" x14ac:dyDescent="0.25">
      <c r="A1249">
        <v>1527168600</v>
      </c>
      <c r="B1249">
        <f>INDEX('Daily Data ADJ'!$1:$1048576,MATCH(Calc!$A1249,'Daily Data ADJ'!$A:$A,0),MATCH("SPY, CBOE BZX: Close",'Daily Data ADJ'!$1:$1,0))</f>
        <v>251.46863711</v>
      </c>
      <c r="C1249">
        <f>INDEX('Daily Data ADJ'!$1:$1048576,MATCH(Calc!$A1249,'Daily Data ADJ'!$A:$A,0),MATCH("EFFR, FRED: Close",'Daily Data ADJ'!$1:$1,0))</f>
        <v>1.7</v>
      </c>
      <c r="D1249">
        <f>INDEX('Daily Data ADJ'!$1:$1048576,MATCH(Calc!$A1249,'Daily Data ADJ'!$A:$A,1),MATCH("SOFR, FRED: Close",'Daily Data ADJ'!$1:$1,0))</f>
        <v>1.74</v>
      </c>
      <c r="E1249">
        <f>INDEX('Daily Data ADJ'!$1:$1048576,MATCH(Calc!$A1249,'Daily Data ADJ'!$A:$A,0),MATCH("UPRO, CBOE BZX: Close",'Daily Data ADJ'!$1:$1,0))</f>
        <v>23.330481989999999</v>
      </c>
      <c r="F1249">
        <f>INDEX('Daily Data ADJ'!$1:$1048576,MATCH(Calc!$A1249,'Daily Data ADJ'!$A:$A,0),MATCH("ES1!, CME_MINI: Close",'Daily Data ADJ'!$1:$1,0))</f>
        <v>2727.5</v>
      </c>
      <c r="G1249">
        <f>INDEX('Daily Data ADJ'!$1:$1048576,MATCH(Calc!$A1249,'Daily Data ADJ'!$A:$A,0),MATCH("ES2!, CME_MINI: Close",'Daily Data ADJ'!$1:$1,0))</f>
        <v>2732</v>
      </c>
      <c r="H1249">
        <f>INDEX('QUANDL MULTPL SP500_DIV_YIELD_M'!$A:$G,MATCH(Calc!$A1249,'QUANDL MULTPL SP500_DIV_YIELD_M'!$A:$A,1),MATCH('QUANDL MULTPL SP500_DIV_YIELD_M'!$E$1,'QUANDL MULTPL SP500_DIV_YIELD_M'!$A$1:$G$1,0))</f>
        <v>1.9</v>
      </c>
      <c r="I1249" s="5">
        <f t="shared" si="114"/>
        <v>2.5615800295088236E-2</v>
      </c>
      <c r="J1249" s="1">
        <f>A1249/24/60/60+DATE(1970,1,1)</f>
        <v>43244.5625</v>
      </c>
      <c r="K1249" s="3">
        <f t="shared" si="117"/>
        <v>1</v>
      </c>
      <c r="L1249" s="6">
        <f>(1+Chart!$F$4)^(1/(365/K1249))-1</f>
        <v>6.6592785027408397E-5</v>
      </c>
      <c r="M1249" s="6">
        <f t="shared" si="118"/>
        <v>4.6184948865768405E-5</v>
      </c>
      <c r="N1249" s="6">
        <f t="shared" si="119"/>
        <v>6.9298874945333822E-5</v>
      </c>
      <c r="O1249">
        <f>O1248*(B1249/B1248)</f>
        <v>251.46863711000159</v>
      </c>
      <c r="P1249">
        <f t="shared" si="115"/>
        <v>2018</v>
      </c>
      <c r="Q1249" s="1">
        <f t="shared" si="116"/>
        <v>43244.5625</v>
      </c>
      <c r="R1249">
        <f>IF(B1250="",R1248,IF(Q1249&gt;=Chart!$F$2,E1249,0))</f>
        <v>0</v>
      </c>
      <c r="S1249">
        <f>IF(B1250="",S1248,IFERROR(IF(AND(R1249&gt;0,R1248=0),R1249,(1+(B1250/B1249-1)*Calc!$Z$1)*S1248),0))</f>
        <v>0</v>
      </c>
      <c r="T1249">
        <f>IF(B1250="",T1248,IFERROR(IF(AND(R1249&gt;0,R1248=0),R1249,(1+(B1250/B1249-1)*Calc!$Z$1-L1250)*T1248),0))</f>
        <v>0</v>
      </c>
      <c r="U1249">
        <f>IF(B1250="",U1248,IFERROR(IF(AND(R1249&gt;0,R1248=0),R1249,(1+(B1250/B1249-1)*Calc!$Z$1-M1250*2)*U1248),0))</f>
        <v>0</v>
      </c>
      <c r="V1249">
        <f>IF(B1250="",V1248,IFERROR(IF(AND(R1249&gt;0,R1248=0),R1249,(1+(B1250/B1249-1)*Calc!$Z$1-N1250*2)*V1248),0))</f>
        <v>0</v>
      </c>
      <c r="W1249">
        <f>IF(ISNUMBER(C1249),C1249,W1248)</f>
        <v>1.7</v>
      </c>
      <c r="Y1249" s="1" t="e">
        <f>IF(AND(Q1249&gt;=Chart!$F$2,Q1249&lt;=Chart!$F$3),Q1249,#N/A)</f>
        <v>#N/A</v>
      </c>
      <c r="Z1249" t="e">
        <f>IF(AND(Q1249&gt;=Chart!$F$2,Q1249&lt;=Chart!$F$3),R1249,#N/A)</f>
        <v>#N/A</v>
      </c>
      <c r="AA1249" t="e">
        <f>IF(AND(Q1249&gt;=Chart!$F$2,Q1249&lt;=Chart!$F$3),S1249,#N/A)</f>
        <v>#N/A</v>
      </c>
      <c r="AB1249" t="e">
        <f>IF(AND(Q1249&gt;=Chart!$F$2,Q1249&lt;=Chart!$F$3),T1249,#N/A)</f>
        <v>#N/A</v>
      </c>
      <c r="AC1249" t="e">
        <f>IF(AND(Q1249&gt;=Chart!$F$2,Q1249&lt;=Chart!$F$3),U1249,#N/A)</f>
        <v>#N/A</v>
      </c>
      <c r="AD1249" t="e">
        <f>IF(AND(Q1249&gt;=Chart!$F$2,Q1249&lt;=Chart!$F$3),V1249,#N/A)</f>
        <v>#N/A</v>
      </c>
      <c r="AE1249" t="e">
        <f>IF(AND(Q1249&gt;=Chart!$F$2,Q1249&lt;=Chart!$F$3),I1249,#N/A)</f>
        <v>#N/A</v>
      </c>
      <c r="AF1249" t="e">
        <f>IF(AND(Q1249&gt;=Chart!$F$2,Q1249&lt;=Chart!$F$3),H1249/100,#N/A)</f>
        <v>#N/A</v>
      </c>
      <c r="AG1249" t="e">
        <f>IF(AND(Q1249&gt;=Chart!$F$2,Q1249&lt;=Chart!$F$3),W1249/100,#N/A)</f>
        <v>#N/A</v>
      </c>
    </row>
    <row r="1250" spans="1:33" x14ac:dyDescent="0.25">
      <c r="A1250">
        <v>1527255000</v>
      </c>
      <c r="B1250">
        <f>INDEX('Daily Data ADJ'!$1:$1048576,MATCH(Calc!$A1250,'Daily Data ADJ'!$A:$A,0),MATCH("SPY, CBOE BZX: Close",'Daily Data ADJ'!$1:$1,0))</f>
        <v>250.86946330999999</v>
      </c>
      <c r="C1250">
        <f>INDEX('Daily Data ADJ'!$1:$1048576,MATCH(Calc!$A1250,'Daily Data ADJ'!$A:$A,0),MATCH("EFFR, FRED: Close",'Daily Data ADJ'!$1:$1,0))</f>
        <v>1.7</v>
      </c>
      <c r="D1250">
        <f>INDEX('Daily Data ADJ'!$1:$1048576,MATCH(Calc!$A1250,'Daily Data ADJ'!$A:$A,1),MATCH("SOFR, FRED: Close",'Daily Data ADJ'!$1:$1,0))</f>
        <v>1.73</v>
      </c>
      <c r="E1250">
        <f>INDEX('Daily Data ADJ'!$1:$1048576,MATCH(Calc!$A1250,'Daily Data ADJ'!$A:$A,0),MATCH("UPRO, CBOE BZX: Close",'Daily Data ADJ'!$1:$1,0))</f>
        <v>23.13409746</v>
      </c>
      <c r="F1250">
        <f>INDEX('Daily Data ADJ'!$1:$1048576,MATCH(Calc!$A1250,'Daily Data ADJ'!$A:$A,0),MATCH("ES1!, CME_MINI: Close",'Daily Data ADJ'!$1:$1,0))</f>
        <v>2718.25</v>
      </c>
      <c r="G1250">
        <f>INDEX('Daily Data ADJ'!$1:$1048576,MATCH(Calc!$A1250,'Daily Data ADJ'!$A:$A,0),MATCH("ES2!, CME_MINI: Close",'Daily Data ADJ'!$1:$1,0))</f>
        <v>2722.75</v>
      </c>
      <c r="H1250">
        <f>INDEX('QUANDL MULTPL SP500_DIV_YIELD_M'!$A:$G,MATCH(Calc!$A1250,'QUANDL MULTPL SP500_DIV_YIELD_M'!$A:$A,1),MATCH('QUANDL MULTPL SP500_DIV_YIELD_M'!$E$1,'QUANDL MULTPL SP500_DIV_YIELD_M'!$A$1:$G$1,0))</f>
        <v>1.9</v>
      </c>
      <c r="I1250" s="5">
        <f t="shared" si="114"/>
        <v>2.5638369254761133E-2</v>
      </c>
      <c r="J1250" s="1">
        <f>A1250/24/60/60+DATE(1970,1,1)</f>
        <v>43245.5625</v>
      </c>
      <c r="K1250" s="3">
        <f t="shared" si="117"/>
        <v>1</v>
      </c>
      <c r="L1250" s="6">
        <f>(1+Chart!$F$4)^(1/(365/K1250))-1</f>
        <v>6.6592785027408397E-5</v>
      </c>
      <c r="M1250" s="6">
        <f t="shared" si="118"/>
        <v>4.6184948865768405E-5</v>
      </c>
      <c r="N1250" s="6">
        <f t="shared" si="119"/>
        <v>6.9359166891436175E-5</v>
      </c>
      <c r="O1250">
        <f>O1249*(B1250/B1249)</f>
        <v>250.86946331000155</v>
      </c>
      <c r="P1250">
        <f t="shared" si="115"/>
        <v>2018</v>
      </c>
      <c r="Q1250" s="1">
        <f t="shared" si="116"/>
        <v>43245.5625</v>
      </c>
      <c r="R1250">
        <f>IF(B1251="",R1249,IF(Q1250&gt;=Chart!$F$2,E1250,0))</f>
        <v>0</v>
      </c>
      <c r="S1250">
        <f>IF(B1251="",S1249,IFERROR(IF(AND(R1250&gt;0,R1249=0),R1250,(1+(B1251/B1250-1)*Calc!$Z$1)*S1249),0))</f>
        <v>0</v>
      </c>
      <c r="T1250">
        <f>IF(B1251="",T1249,IFERROR(IF(AND(R1250&gt;0,R1249=0),R1250,(1+(B1251/B1250-1)*Calc!$Z$1-L1251)*T1249),0))</f>
        <v>0</v>
      </c>
      <c r="U1250">
        <f>IF(B1251="",U1249,IFERROR(IF(AND(R1250&gt;0,R1249=0),R1250,(1+(B1251/B1250-1)*Calc!$Z$1-M1251*2)*U1249),0))</f>
        <v>0</v>
      </c>
      <c r="V1250">
        <f>IF(B1251="",V1249,IFERROR(IF(AND(R1250&gt;0,R1249=0),R1250,(1+(B1251/B1250-1)*Calc!$Z$1-N1251*2)*V1249),0))</f>
        <v>0</v>
      </c>
      <c r="W1250">
        <f>IF(ISNUMBER(C1250),C1250,W1249)</f>
        <v>1.7</v>
      </c>
      <c r="Y1250" s="1" t="e">
        <f>IF(AND(Q1250&gt;=Chart!$F$2,Q1250&lt;=Chart!$F$3),Q1250,#N/A)</f>
        <v>#N/A</v>
      </c>
      <c r="Z1250" t="e">
        <f>IF(AND(Q1250&gt;=Chart!$F$2,Q1250&lt;=Chart!$F$3),R1250,#N/A)</f>
        <v>#N/A</v>
      </c>
      <c r="AA1250" t="e">
        <f>IF(AND(Q1250&gt;=Chart!$F$2,Q1250&lt;=Chart!$F$3),S1250,#N/A)</f>
        <v>#N/A</v>
      </c>
      <c r="AB1250" t="e">
        <f>IF(AND(Q1250&gt;=Chart!$F$2,Q1250&lt;=Chart!$F$3),T1250,#N/A)</f>
        <v>#N/A</v>
      </c>
      <c r="AC1250" t="e">
        <f>IF(AND(Q1250&gt;=Chart!$F$2,Q1250&lt;=Chart!$F$3),U1250,#N/A)</f>
        <v>#N/A</v>
      </c>
      <c r="AD1250" t="e">
        <f>IF(AND(Q1250&gt;=Chart!$F$2,Q1250&lt;=Chart!$F$3),V1250,#N/A)</f>
        <v>#N/A</v>
      </c>
      <c r="AE1250" t="e">
        <f>IF(AND(Q1250&gt;=Chart!$F$2,Q1250&lt;=Chart!$F$3),I1250,#N/A)</f>
        <v>#N/A</v>
      </c>
      <c r="AF1250" t="e">
        <f>IF(AND(Q1250&gt;=Chart!$F$2,Q1250&lt;=Chart!$F$3),H1250/100,#N/A)</f>
        <v>#N/A</v>
      </c>
      <c r="AG1250" t="e">
        <f>IF(AND(Q1250&gt;=Chart!$F$2,Q1250&lt;=Chart!$F$3),W1250/100,#N/A)</f>
        <v>#N/A</v>
      </c>
    </row>
    <row r="1251" spans="1:33" x14ac:dyDescent="0.25">
      <c r="A1251">
        <v>1527600600</v>
      </c>
      <c r="B1251">
        <f>INDEX('Daily Data ADJ'!$1:$1048576,MATCH(Calc!$A1251,'Daily Data ADJ'!$A:$A,0),MATCH("SPY, CBOE BZX: Close",'Daily Data ADJ'!$1:$1,0))</f>
        <v>247.98421098</v>
      </c>
      <c r="C1251">
        <f>INDEX('Daily Data ADJ'!$1:$1048576,MATCH(Calc!$A1251,'Daily Data ADJ'!$A:$A,0),MATCH("EFFR, FRED: Close",'Daily Data ADJ'!$1:$1,0))</f>
        <v>1.7</v>
      </c>
      <c r="D1251">
        <f>INDEX('Daily Data ADJ'!$1:$1048576,MATCH(Calc!$A1251,'Daily Data ADJ'!$A:$A,1),MATCH("SOFR, FRED: Close",'Daily Data ADJ'!$1:$1,0))</f>
        <v>1.72</v>
      </c>
      <c r="E1251">
        <f>INDEX('Daily Data ADJ'!$1:$1048576,MATCH(Calc!$A1251,'Daily Data ADJ'!$A:$A,0),MATCH("UPRO, CBOE BZX: Close",'Daily Data ADJ'!$1:$1,0))</f>
        <v>22.373107409999999</v>
      </c>
      <c r="F1251">
        <f>INDEX('Daily Data ADJ'!$1:$1048576,MATCH(Calc!$A1251,'Daily Data ADJ'!$A:$A,0),MATCH("ES1!, CME_MINI: Close",'Daily Data ADJ'!$1:$1,0))</f>
        <v>2692.25</v>
      </c>
      <c r="G1251">
        <f>INDEX('Daily Data ADJ'!$1:$1048576,MATCH(Calc!$A1251,'Daily Data ADJ'!$A:$A,0),MATCH("ES2!, CME_MINI: Close",'Daily Data ADJ'!$1:$1,0))</f>
        <v>2696.5</v>
      </c>
      <c r="H1251">
        <f>INDEX('QUANDL MULTPL SP500_DIV_YIELD_M'!$A:$G,MATCH(Calc!$A1251,'QUANDL MULTPL SP500_DIV_YIELD_M'!$A:$A,1),MATCH('QUANDL MULTPL SP500_DIV_YIELD_M'!$E$1,'QUANDL MULTPL SP500_DIV_YIELD_M'!$A$1:$G$1,0))</f>
        <v>1.9</v>
      </c>
      <c r="I1251" s="5">
        <f t="shared" si="114"/>
        <v>2.5329388732342788E-2</v>
      </c>
      <c r="J1251" s="1">
        <f>A1251/24/60/60+DATE(1970,1,1)</f>
        <v>43249.5625</v>
      </c>
      <c r="K1251" s="3">
        <f t="shared" si="117"/>
        <v>4</v>
      </c>
      <c r="L1251" s="6">
        <f>(1+Chart!$F$4)^(1/(365/K1251))-1</f>
        <v>2.6639774888526091E-4</v>
      </c>
      <c r="M1251" s="6">
        <f t="shared" si="118"/>
        <v>1.8475259415384748E-4</v>
      </c>
      <c r="N1251" s="6">
        <f t="shared" si="119"/>
        <v>2.7416268068192196E-4</v>
      </c>
      <c r="O1251">
        <f>O1250*(B1251/B1250)</f>
        <v>247.98421098000154</v>
      </c>
      <c r="P1251">
        <f t="shared" si="115"/>
        <v>2018</v>
      </c>
      <c r="Q1251" s="1">
        <f t="shared" si="116"/>
        <v>43249.5625</v>
      </c>
      <c r="R1251">
        <f>IF(B1252="",R1250,IF(Q1251&gt;=Chart!$F$2,E1251,0))</f>
        <v>0</v>
      </c>
      <c r="S1251">
        <f>IF(B1252="",S1250,IFERROR(IF(AND(R1251&gt;0,R1250=0),R1251,(1+(B1252/B1251-1)*Calc!$Z$1)*S1250),0))</f>
        <v>0</v>
      </c>
      <c r="T1251">
        <f>IF(B1252="",T1250,IFERROR(IF(AND(R1251&gt;0,R1250=0),R1251,(1+(B1252/B1251-1)*Calc!$Z$1-L1252)*T1250),0))</f>
        <v>0</v>
      </c>
      <c r="U1251">
        <f>IF(B1252="",U1250,IFERROR(IF(AND(R1251&gt;0,R1250=0),R1251,(1+(B1252/B1251-1)*Calc!$Z$1-M1252*2)*U1250),0))</f>
        <v>0</v>
      </c>
      <c r="V1251">
        <f>IF(B1252="",V1250,IFERROR(IF(AND(R1251&gt;0,R1250=0),R1251,(1+(B1252/B1251-1)*Calc!$Z$1-N1252*2)*V1250),0))</f>
        <v>0</v>
      </c>
      <c r="W1251">
        <f>IF(ISNUMBER(C1251),C1251,W1250)</f>
        <v>1.7</v>
      </c>
      <c r="Y1251" s="1" t="e">
        <f>IF(AND(Q1251&gt;=Chart!$F$2,Q1251&lt;=Chart!$F$3),Q1251,#N/A)</f>
        <v>#N/A</v>
      </c>
      <c r="Z1251" t="e">
        <f>IF(AND(Q1251&gt;=Chart!$F$2,Q1251&lt;=Chart!$F$3),R1251,#N/A)</f>
        <v>#N/A</v>
      </c>
      <c r="AA1251" t="e">
        <f>IF(AND(Q1251&gt;=Chart!$F$2,Q1251&lt;=Chart!$F$3),S1251,#N/A)</f>
        <v>#N/A</v>
      </c>
      <c r="AB1251" t="e">
        <f>IF(AND(Q1251&gt;=Chart!$F$2,Q1251&lt;=Chart!$F$3),T1251,#N/A)</f>
        <v>#N/A</v>
      </c>
      <c r="AC1251" t="e">
        <f>IF(AND(Q1251&gt;=Chart!$F$2,Q1251&lt;=Chart!$F$3),U1251,#N/A)</f>
        <v>#N/A</v>
      </c>
      <c r="AD1251" t="e">
        <f>IF(AND(Q1251&gt;=Chart!$F$2,Q1251&lt;=Chart!$F$3),V1251,#N/A)</f>
        <v>#N/A</v>
      </c>
      <c r="AE1251" t="e">
        <f>IF(AND(Q1251&gt;=Chart!$F$2,Q1251&lt;=Chart!$F$3),I1251,#N/A)</f>
        <v>#N/A</v>
      </c>
      <c r="AF1251" t="e">
        <f>IF(AND(Q1251&gt;=Chart!$F$2,Q1251&lt;=Chart!$F$3),H1251/100,#N/A)</f>
        <v>#N/A</v>
      </c>
      <c r="AG1251" t="e">
        <f>IF(AND(Q1251&gt;=Chart!$F$2,Q1251&lt;=Chart!$F$3),W1251/100,#N/A)</f>
        <v>#N/A</v>
      </c>
    </row>
    <row r="1252" spans="1:33" x14ac:dyDescent="0.25">
      <c r="A1252">
        <v>1527687000</v>
      </c>
      <c r="B1252">
        <f>INDEX('Daily Data ADJ'!$1:$1048576,MATCH(Calc!$A1252,'Daily Data ADJ'!$A:$A,0),MATCH("SPY, CBOE BZX: Close",'Daily Data ADJ'!$1:$1,0))</f>
        <v>251.29349400000001</v>
      </c>
      <c r="C1252">
        <f>INDEX('Daily Data ADJ'!$1:$1048576,MATCH(Calc!$A1252,'Daily Data ADJ'!$A:$A,0),MATCH("EFFR, FRED: Close",'Daily Data ADJ'!$1:$1,0))</f>
        <v>1.7</v>
      </c>
      <c r="D1252">
        <f>INDEX('Daily Data ADJ'!$1:$1048576,MATCH(Calc!$A1252,'Daily Data ADJ'!$A:$A,1),MATCH("SOFR, FRED: Close",'Daily Data ADJ'!$1:$1,0))</f>
        <v>1.72</v>
      </c>
      <c r="E1252">
        <f>INDEX('Daily Data ADJ'!$1:$1048576,MATCH(Calc!$A1252,'Daily Data ADJ'!$A:$A,0),MATCH("UPRO, CBOE BZX: Close",'Daily Data ADJ'!$1:$1,0))</f>
        <v>23.227380109999999</v>
      </c>
      <c r="F1252">
        <f>INDEX('Daily Data ADJ'!$1:$1048576,MATCH(Calc!$A1252,'Daily Data ADJ'!$A:$A,0),MATCH("ES1!, CME_MINI: Close",'Daily Data ADJ'!$1:$1,0))</f>
        <v>2724.5</v>
      </c>
      <c r="G1252">
        <f>INDEX('Daily Data ADJ'!$1:$1048576,MATCH(Calc!$A1252,'Daily Data ADJ'!$A:$A,0),MATCH("ES2!, CME_MINI: Close",'Daily Data ADJ'!$1:$1,0))</f>
        <v>2729</v>
      </c>
      <c r="H1252">
        <f>INDEX('QUANDL MULTPL SP500_DIV_YIELD_M'!$A:$G,MATCH(Calc!$A1252,'QUANDL MULTPL SP500_DIV_YIELD_M'!$A:$A,1),MATCH('QUANDL MULTPL SP500_DIV_YIELD_M'!$E$1,'QUANDL MULTPL SP500_DIV_YIELD_M'!$A$1:$G$1,0))</f>
        <v>1.9</v>
      </c>
      <c r="I1252" s="5">
        <f t="shared" si="114"/>
        <v>2.5623103124854035E-2</v>
      </c>
      <c r="J1252" s="1">
        <f>A1252/24/60/60+DATE(1970,1,1)</f>
        <v>43250.5625</v>
      </c>
      <c r="K1252" s="3">
        <f t="shared" si="117"/>
        <v>1</v>
      </c>
      <c r="L1252" s="6">
        <f>(1+Chart!$F$4)^(1/(365/K1252))-1</f>
        <v>6.6592785027408397E-5</v>
      </c>
      <c r="M1252" s="6">
        <f t="shared" si="118"/>
        <v>4.6184948865768405E-5</v>
      </c>
      <c r="N1252" s="6">
        <f t="shared" si="119"/>
        <v>6.9318384266603417E-5</v>
      </c>
      <c r="O1252">
        <f>O1251*(B1252/B1251)</f>
        <v>251.29349400000157</v>
      </c>
      <c r="P1252">
        <f t="shared" si="115"/>
        <v>2018</v>
      </c>
      <c r="Q1252" s="1">
        <f t="shared" si="116"/>
        <v>43250.5625</v>
      </c>
      <c r="R1252">
        <f>IF(B1253="",R1251,IF(Q1252&gt;=Chart!$F$2,E1252,0))</f>
        <v>0</v>
      </c>
      <c r="S1252">
        <f>IF(B1253="",S1251,IFERROR(IF(AND(R1252&gt;0,R1251=0),R1252,(1+(B1253/B1252-1)*Calc!$Z$1)*S1251),0))</f>
        <v>0</v>
      </c>
      <c r="T1252">
        <f>IF(B1253="",T1251,IFERROR(IF(AND(R1252&gt;0,R1251=0),R1252,(1+(B1253/B1252-1)*Calc!$Z$1-L1253)*T1251),0))</f>
        <v>0</v>
      </c>
      <c r="U1252">
        <f>IF(B1253="",U1251,IFERROR(IF(AND(R1252&gt;0,R1251=0),R1252,(1+(B1253/B1252-1)*Calc!$Z$1-M1253*2)*U1251),0))</f>
        <v>0</v>
      </c>
      <c r="V1252">
        <f>IF(B1253="",V1251,IFERROR(IF(AND(R1252&gt;0,R1251=0),R1252,(1+(B1253/B1252-1)*Calc!$Z$1-N1253*2)*V1251),0))</f>
        <v>0</v>
      </c>
      <c r="W1252">
        <f>IF(ISNUMBER(C1252),C1252,W1251)</f>
        <v>1.7</v>
      </c>
      <c r="Y1252" s="1" t="e">
        <f>IF(AND(Q1252&gt;=Chart!$F$2,Q1252&lt;=Chart!$F$3),Q1252,#N/A)</f>
        <v>#N/A</v>
      </c>
      <c r="Z1252" t="e">
        <f>IF(AND(Q1252&gt;=Chart!$F$2,Q1252&lt;=Chart!$F$3),R1252,#N/A)</f>
        <v>#N/A</v>
      </c>
      <c r="AA1252" t="e">
        <f>IF(AND(Q1252&gt;=Chart!$F$2,Q1252&lt;=Chart!$F$3),S1252,#N/A)</f>
        <v>#N/A</v>
      </c>
      <c r="AB1252" t="e">
        <f>IF(AND(Q1252&gt;=Chart!$F$2,Q1252&lt;=Chart!$F$3),T1252,#N/A)</f>
        <v>#N/A</v>
      </c>
      <c r="AC1252" t="e">
        <f>IF(AND(Q1252&gt;=Chart!$F$2,Q1252&lt;=Chart!$F$3),U1252,#N/A)</f>
        <v>#N/A</v>
      </c>
      <c r="AD1252" t="e">
        <f>IF(AND(Q1252&gt;=Chart!$F$2,Q1252&lt;=Chart!$F$3),V1252,#N/A)</f>
        <v>#N/A</v>
      </c>
      <c r="AE1252" t="e">
        <f>IF(AND(Q1252&gt;=Chart!$F$2,Q1252&lt;=Chart!$F$3),I1252,#N/A)</f>
        <v>#N/A</v>
      </c>
      <c r="AF1252" t="e">
        <f>IF(AND(Q1252&gt;=Chart!$F$2,Q1252&lt;=Chart!$F$3),H1252/100,#N/A)</f>
        <v>#N/A</v>
      </c>
      <c r="AG1252" t="e">
        <f>IF(AND(Q1252&gt;=Chart!$F$2,Q1252&lt;=Chart!$F$3),W1252/100,#N/A)</f>
        <v>#N/A</v>
      </c>
    </row>
    <row r="1253" spans="1:33" x14ac:dyDescent="0.25">
      <c r="A1253">
        <v>1527773400</v>
      </c>
      <c r="B1253">
        <f>INDEX('Daily Data ADJ'!$1:$1048576,MATCH(Calc!$A1253,'Daily Data ADJ'!$A:$A,0),MATCH("SPY, CBOE BZX: Close",'Daily Data ADJ'!$1:$1,0))</f>
        <v>249.75407822</v>
      </c>
      <c r="C1253">
        <f>INDEX('Daily Data ADJ'!$1:$1048576,MATCH(Calc!$A1253,'Daily Data ADJ'!$A:$A,0),MATCH("EFFR, FRED: Close",'Daily Data ADJ'!$1:$1,0))</f>
        <v>1.7</v>
      </c>
      <c r="D1253">
        <f>INDEX('Daily Data ADJ'!$1:$1048576,MATCH(Calc!$A1253,'Daily Data ADJ'!$A:$A,1),MATCH("SOFR, FRED: Close",'Daily Data ADJ'!$1:$1,0))</f>
        <v>1.81</v>
      </c>
      <c r="E1253">
        <f>INDEX('Daily Data ADJ'!$1:$1048576,MATCH(Calc!$A1253,'Daily Data ADJ'!$A:$A,0),MATCH("UPRO, CBOE BZX: Close",'Daily Data ADJ'!$1:$1,0))</f>
        <v>22.74623802</v>
      </c>
      <c r="F1253">
        <f>INDEX('Daily Data ADJ'!$1:$1048576,MATCH(Calc!$A1253,'Daily Data ADJ'!$A:$A,0),MATCH("ES1!, CME_MINI: Close",'Daily Data ADJ'!$1:$1,0))</f>
        <v>2705.5</v>
      </c>
      <c r="G1253">
        <f>INDEX('Daily Data ADJ'!$1:$1048576,MATCH(Calc!$A1253,'Daily Data ADJ'!$A:$A,0),MATCH("ES2!, CME_MINI: Close",'Daily Data ADJ'!$1:$1,0))</f>
        <v>2709.75</v>
      </c>
      <c r="H1253">
        <f>INDEX('QUANDL MULTPL SP500_DIV_YIELD_M'!$A:$G,MATCH(Calc!$A1253,'QUANDL MULTPL SP500_DIV_YIELD_M'!$A:$A,1),MATCH('QUANDL MULTPL SP500_DIV_YIELD_M'!$E$1,'QUANDL MULTPL SP500_DIV_YIELD_M'!$A$1:$G$1,0))</f>
        <v>1.88</v>
      </c>
      <c r="I1253" s="5">
        <f t="shared" si="114"/>
        <v>2.5098317966051845E-2</v>
      </c>
      <c r="J1253" s="1">
        <f>A1253/24/60/60+DATE(1970,1,1)</f>
        <v>43251.5625</v>
      </c>
      <c r="K1253" s="3">
        <f t="shared" si="117"/>
        <v>1</v>
      </c>
      <c r="L1253" s="6">
        <f>(1+Chart!$F$4)^(1/(365/K1253))-1</f>
        <v>6.6592785027408397E-5</v>
      </c>
      <c r="M1253" s="6">
        <f t="shared" si="118"/>
        <v>4.6184948865768405E-5</v>
      </c>
      <c r="N1253" s="6">
        <f t="shared" si="119"/>
        <v>6.7916081417873642E-5</v>
      </c>
      <c r="O1253">
        <f>O1252*(B1253/B1252)</f>
        <v>249.75407822000156</v>
      </c>
      <c r="P1253">
        <f t="shared" si="115"/>
        <v>2018</v>
      </c>
      <c r="Q1253" s="1">
        <f t="shared" si="116"/>
        <v>43251.5625</v>
      </c>
      <c r="R1253">
        <f>IF(B1254="",R1252,IF(Q1253&gt;=Chart!$F$2,E1253,0))</f>
        <v>0</v>
      </c>
      <c r="S1253">
        <f>IF(B1254="",S1252,IFERROR(IF(AND(R1253&gt;0,R1252=0),R1253,(1+(B1254/B1253-1)*Calc!$Z$1)*S1252),0))</f>
        <v>0</v>
      </c>
      <c r="T1253">
        <f>IF(B1254="",T1252,IFERROR(IF(AND(R1253&gt;0,R1252=0),R1253,(1+(B1254/B1253-1)*Calc!$Z$1-L1254)*T1252),0))</f>
        <v>0</v>
      </c>
      <c r="U1253">
        <f>IF(B1254="",U1252,IFERROR(IF(AND(R1253&gt;0,R1252=0),R1253,(1+(B1254/B1253-1)*Calc!$Z$1-M1254*2)*U1252),0))</f>
        <v>0</v>
      </c>
      <c r="V1253">
        <f>IF(B1254="",V1252,IFERROR(IF(AND(R1253&gt;0,R1252=0),R1253,(1+(B1254/B1253-1)*Calc!$Z$1-N1254*2)*V1252),0))</f>
        <v>0</v>
      </c>
      <c r="W1253">
        <f>IF(ISNUMBER(C1253),C1253,W1252)</f>
        <v>1.7</v>
      </c>
      <c r="Y1253" s="1" t="e">
        <f>IF(AND(Q1253&gt;=Chart!$F$2,Q1253&lt;=Chart!$F$3),Q1253,#N/A)</f>
        <v>#N/A</v>
      </c>
      <c r="Z1253" t="e">
        <f>IF(AND(Q1253&gt;=Chart!$F$2,Q1253&lt;=Chart!$F$3),R1253,#N/A)</f>
        <v>#N/A</v>
      </c>
      <c r="AA1253" t="e">
        <f>IF(AND(Q1253&gt;=Chart!$F$2,Q1253&lt;=Chart!$F$3),S1253,#N/A)</f>
        <v>#N/A</v>
      </c>
      <c r="AB1253" t="e">
        <f>IF(AND(Q1253&gt;=Chart!$F$2,Q1253&lt;=Chart!$F$3),T1253,#N/A)</f>
        <v>#N/A</v>
      </c>
      <c r="AC1253" t="e">
        <f>IF(AND(Q1253&gt;=Chart!$F$2,Q1253&lt;=Chart!$F$3),U1253,#N/A)</f>
        <v>#N/A</v>
      </c>
      <c r="AD1253" t="e">
        <f>IF(AND(Q1253&gt;=Chart!$F$2,Q1253&lt;=Chart!$F$3),V1253,#N/A)</f>
        <v>#N/A</v>
      </c>
      <c r="AE1253" t="e">
        <f>IF(AND(Q1253&gt;=Chart!$F$2,Q1253&lt;=Chart!$F$3),I1253,#N/A)</f>
        <v>#N/A</v>
      </c>
      <c r="AF1253" t="e">
        <f>IF(AND(Q1253&gt;=Chart!$F$2,Q1253&lt;=Chart!$F$3),H1253/100,#N/A)</f>
        <v>#N/A</v>
      </c>
      <c r="AG1253" t="e">
        <f>IF(AND(Q1253&gt;=Chart!$F$2,Q1253&lt;=Chart!$F$3),W1253/100,#N/A)</f>
        <v>#N/A</v>
      </c>
    </row>
    <row r="1254" spans="1:33" x14ac:dyDescent="0.25">
      <c r="A1254">
        <v>1527859800</v>
      </c>
      <c r="B1254">
        <f>INDEX('Daily Data ADJ'!$1:$1048576,MATCH(Calc!$A1254,'Daily Data ADJ'!$A:$A,0),MATCH("SPY, CBOE BZX: Close",'Daily Data ADJ'!$1:$1,0))</f>
        <v>252.20608179999999</v>
      </c>
      <c r="C1254">
        <f>INDEX('Daily Data ADJ'!$1:$1048576,MATCH(Calc!$A1254,'Daily Data ADJ'!$A:$A,0),MATCH("EFFR, FRED: Close",'Daily Data ADJ'!$1:$1,0))</f>
        <v>1.7</v>
      </c>
      <c r="D1254">
        <f>INDEX('Daily Data ADJ'!$1:$1048576,MATCH(Calc!$A1254,'Daily Data ADJ'!$A:$A,1),MATCH("SOFR, FRED: Close",'Daily Data ADJ'!$1:$1,0))</f>
        <v>1.81</v>
      </c>
      <c r="E1254">
        <f>INDEX('Daily Data ADJ'!$1:$1048576,MATCH(Calc!$A1254,'Daily Data ADJ'!$A:$A,0),MATCH("UPRO, CBOE BZX: Close",'Daily Data ADJ'!$1:$1,0))</f>
        <v>23.46304155</v>
      </c>
      <c r="F1254">
        <f>INDEX('Daily Data ADJ'!$1:$1048576,MATCH(Calc!$A1254,'Daily Data ADJ'!$A:$A,0),MATCH("ES1!, CME_MINI: Close",'Daily Data ADJ'!$1:$1,0))</f>
        <v>2733.75</v>
      </c>
      <c r="G1254">
        <f>INDEX('Daily Data ADJ'!$1:$1048576,MATCH(Calc!$A1254,'Daily Data ADJ'!$A:$A,0),MATCH("ES2!, CME_MINI: Close",'Daily Data ADJ'!$1:$1,0))</f>
        <v>2738.25</v>
      </c>
      <c r="H1254">
        <f>INDEX('QUANDL MULTPL SP500_DIV_YIELD_M'!$A:$G,MATCH(Calc!$A1254,'QUANDL MULTPL SP500_DIV_YIELD_M'!$A:$A,1),MATCH('QUANDL MULTPL SP500_DIV_YIELD_M'!$E$1,'QUANDL MULTPL SP500_DIV_YIELD_M'!$A$1:$G$1,0))</f>
        <v>1.88</v>
      </c>
      <c r="I1254" s="5">
        <f t="shared" si="114"/>
        <v>2.540063767263552E-2</v>
      </c>
      <c r="J1254" s="1">
        <f>A1254/24/60/60+DATE(1970,1,1)</f>
        <v>43252.5625</v>
      </c>
      <c r="K1254" s="3">
        <f t="shared" si="117"/>
        <v>1</v>
      </c>
      <c r="L1254" s="6">
        <f>(1+Chart!$F$4)^(1/(365/K1254))-1</f>
        <v>6.6592785027408397E-5</v>
      </c>
      <c r="M1254" s="6">
        <f t="shared" si="118"/>
        <v>4.6184948865768405E-5</v>
      </c>
      <c r="N1254" s="6">
        <f t="shared" si="119"/>
        <v>6.8724011370813187E-5</v>
      </c>
      <c r="O1254">
        <f>O1253*(B1254/B1253)</f>
        <v>252.20608180000158</v>
      </c>
      <c r="P1254">
        <f t="shared" si="115"/>
        <v>2018</v>
      </c>
      <c r="Q1254" s="1">
        <f t="shared" si="116"/>
        <v>43252.5625</v>
      </c>
      <c r="R1254">
        <f>IF(B1255="",R1253,IF(Q1254&gt;=Chart!$F$2,E1254,0))</f>
        <v>0</v>
      </c>
      <c r="S1254">
        <f>IF(B1255="",S1253,IFERROR(IF(AND(R1254&gt;0,R1253=0),R1254,(1+(B1255/B1254-1)*Calc!$Z$1)*S1253),0))</f>
        <v>0</v>
      </c>
      <c r="T1254">
        <f>IF(B1255="",T1253,IFERROR(IF(AND(R1254&gt;0,R1253=0),R1254,(1+(B1255/B1254-1)*Calc!$Z$1-L1255)*T1253),0))</f>
        <v>0</v>
      </c>
      <c r="U1254">
        <f>IF(B1255="",U1253,IFERROR(IF(AND(R1254&gt;0,R1253=0),R1254,(1+(B1255/B1254-1)*Calc!$Z$1-M1255*2)*U1253),0))</f>
        <v>0</v>
      </c>
      <c r="V1254">
        <f>IF(B1255="",V1253,IFERROR(IF(AND(R1254&gt;0,R1253=0),R1254,(1+(B1255/B1254-1)*Calc!$Z$1-N1255*2)*V1253),0))</f>
        <v>0</v>
      </c>
      <c r="W1254">
        <f>IF(ISNUMBER(C1254),C1254,W1253)</f>
        <v>1.7</v>
      </c>
      <c r="Y1254" s="1" t="e">
        <f>IF(AND(Q1254&gt;=Chart!$F$2,Q1254&lt;=Chart!$F$3),Q1254,#N/A)</f>
        <v>#N/A</v>
      </c>
      <c r="Z1254" t="e">
        <f>IF(AND(Q1254&gt;=Chart!$F$2,Q1254&lt;=Chart!$F$3),R1254,#N/A)</f>
        <v>#N/A</v>
      </c>
      <c r="AA1254" t="e">
        <f>IF(AND(Q1254&gt;=Chart!$F$2,Q1254&lt;=Chart!$F$3),S1254,#N/A)</f>
        <v>#N/A</v>
      </c>
      <c r="AB1254" t="e">
        <f>IF(AND(Q1254&gt;=Chart!$F$2,Q1254&lt;=Chart!$F$3),T1254,#N/A)</f>
        <v>#N/A</v>
      </c>
      <c r="AC1254" t="e">
        <f>IF(AND(Q1254&gt;=Chart!$F$2,Q1254&lt;=Chart!$F$3),U1254,#N/A)</f>
        <v>#N/A</v>
      </c>
      <c r="AD1254" t="e">
        <f>IF(AND(Q1254&gt;=Chart!$F$2,Q1254&lt;=Chart!$F$3),V1254,#N/A)</f>
        <v>#N/A</v>
      </c>
      <c r="AE1254" t="e">
        <f>IF(AND(Q1254&gt;=Chart!$F$2,Q1254&lt;=Chart!$F$3),I1254,#N/A)</f>
        <v>#N/A</v>
      </c>
      <c r="AF1254" t="e">
        <f>IF(AND(Q1254&gt;=Chart!$F$2,Q1254&lt;=Chart!$F$3),H1254/100,#N/A)</f>
        <v>#N/A</v>
      </c>
      <c r="AG1254" t="e">
        <f>IF(AND(Q1254&gt;=Chart!$F$2,Q1254&lt;=Chart!$F$3),W1254/100,#N/A)</f>
        <v>#N/A</v>
      </c>
    </row>
    <row r="1255" spans="1:33" x14ac:dyDescent="0.25">
      <c r="A1255">
        <v>1528119000</v>
      </c>
      <c r="B1255">
        <f>INDEX('Daily Data ADJ'!$1:$1048576,MATCH(Calc!$A1255,'Daily Data ADJ'!$A:$A,0),MATCH("SPY, CBOE BZX: Close",'Daily Data ADJ'!$1:$1,0))</f>
        <v>253.40442941000001</v>
      </c>
      <c r="C1255">
        <f>INDEX('Daily Data ADJ'!$1:$1048576,MATCH(Calc!$A1255,'Daily Data ADJ'!$A:$A,0),MATCH("EFFR, FRED: Close",'Daily Data ADJ'!$1:$1,0))</f>
        <v>1.7</v>
      </c>
      <c r="D1255">
        <f>INDEX('Daily Data ADJ'!$1:$1048576,MATCH(Calc!$A1255,'Daily Data ADJ'!$A:$A,1),MATCH("SOFR, FRED: Close",'Daily Data ADJ'!$1:$1,0))</f>
        <v>1.8</v>
      </c>
      <c r="E1255">
        <f>INDEX('Daily Data ADJ'!$1:$1048576,MATCH(Calc!$A1255,'Daily Data ADJ'!$A:$A,0),MATCH("UPRO, CBOE BZX: Close",'Daily Data ADJ'!$1:$1,0))</f>
        <v>23.796895240000001</v>
      </c>
      <c r="F1255">
        <f>INDEX('Daily Data ADJ'!$1:$1048576,MATCH(Calc!$A1255,'Daily Data ADJ'!$A:$A,0),MATCH("ES1!, CME_MINI: Close",'Daily Data ADJ'!$1:$1,0))</f>
        <v>2745.5</v>
      </c>
      <c r="G1255">
        <f>INDEX('Daily Data ADJ'!$1:$1048576,MATCH(Calc!$A1255,'Daily Data ADJ'!$A:$A,0),MATCH("ES2!, CME_MINI: Close",'Daily Data ADJ'!$1:$1,0))</f>
        <v>2749.75</v>
      </c>
      <c r="H1255">
        <f>INDEX('QUANDL MULTPL SP500_DIV_YIELD_M'!$A:$G,MATCH(Calc!$A1255,'QUANDL MULTPL SP500_DIV_YIELD_M'!$A:$A,1),MATCH('QUANDL MULTPL SP500_DIV_YIELD_M'!$E$1,'QUANDL MULTPL SP500_DIV_YIELD_M'!$A$1:$G$1,0))</f>
        <v>1.88</v>
      </c>
      <c r="I1255" s="5">
        <f t="shared" si="114"/>
        <v>2.5006342901654335E-2</v>
      </c>
      <c r="J1255" s="1">
        <f>A1255/24/60/60+DATE(1970,1,1)</f>
        <v>43255.5625</v>
      </c>
      <c r="K1255" s="3">
        <f t="shared" si="117"/>
        <v>3</v>
      </c>
      <c r="L1255" s="6">
        <f>(1+Chart!$F$4)^(1/(365/K1255))-1</f>
        <v>1.9979165917494157E-4</v>
      </c>
      <c r="M1255" s="6">
        <f t="shared" si="118"/>
        <v>1.3856124584399332E-4</v>
      </c>
      <c r="N1255" s="6">
        <f t="shared" si="119"/>
        <v>2.0302444860265112E-4</v>
      </c>
      <c r="O1255">
        <f>O1254*(B1255/B1254)</f>
        <v>253.40442941000163</v>
      </c>
      <c r="P1255">
        <f t="shared" si="115"/>
        <v>2018</v>
      </c>
      <c r="Q1255" s="1">
        <f t="shared" si="116"/>
        <v>43255.5625</v>
      </c>
      <c r="R1255">
        <f>IF(B1256="",R1254,IF(Q1255&gt;=Chart!$F$2,E1255,0))</f>
        <v>0</v>
      </c>
      <c r="S1255">
        <f>IF(B1256="",S1254,IFERROR(IF(AND(R1255&gt;0,R1254=0),R1255,(1+(B1256/B1255-1)*Calc!$Z$1)*S1254),0))</f>
        <v>0</v>
      </c>
      <c r="T1255">
        <f>IF(B1256="",T1254,IFERROR(IF(AND(R1255&gt;0,R1254=0),R1255,(1+(B1256/B1255-1)*Calc!$Z$1-L1256)*T1254),0))</f>
        <v>0</v>
      </c>
      <c r="U1255">
        <f>IF(B1256="",U1254,IFERROR(IF(AND(R1255&gt;0,R1254=0),R1255,(1+(B1256/B1255-1)*Calc!$Z$1-M1256*2)*U1254),0))</f>
        <v>0</v>
      </c>
      <c r="V1255">
        <f>IF(B1256="",V1254,IFERROR(IF(AND(R1255&gt;0,R1254=0),R1255,(1+(B1256/B1255-1)*Calc!$Z$1-N1256*2)*V1254),0))</f>
        <v>0</v>
      </c>
      <c r="W1255">
        <f>IF(ISNUMBER(C1255),C1255,W1254)</f>
        <v>1.7</v>
      </c>
      <c r="Y1255" s="1" t="e">
        <f>IF(AND(Q1255&gt;=Chart!$F$2,Q1255&lt;=Chart!$F$3),Q1255,#N/A)</f>
        <v>#N/A</v>
      </c>
      <c r="Z1255" t="e">
        <f>IF(AND(Q1255&gt;=Chart!$F$2,Q1255&lt;=Chart!$F$3),R1255,#N/A)</f>
        <v>#N/A</v>
      </c>
      <c r="AA1255" t="e">
        <f>IF(AND(Q1255&gt;=Chart!$F$2,Q1255&lt;=Chart!$F$3),S1255,#N/A)</f>
        <v>#N/A</v>
      </c>
      <c r="AB1255" t="e">
        <f>IF(AND(Q1255&gt;=Chart!$F$2,Q1255&lt;=Chart!$F$3),T1255,#N/A)</f>
        <v>#N/A</v>
      </c>
      <c r="AC1255" t="e">
        <f>IF(AND(Q1255&gt;=Chart!$F$2,Q1255&lt;=Chart!$F$3),U1255,#N/A)</f>
        <v>#N/A</v>
      </c>
      <c r="AD1255" t="e">
        <f>IF(AND(Q1255&gt;=Chart!$F$2,Q1255&lt;=Chart!$F$3),V1255,#N/A)</f>
        <v>#N/A</v>
      </c>
      <c r="AE1255" t="e">
        <f>IF(AND(Q1255&gt;=Chart!$F$2,Q1255&lt;=Chart!$F$3),I1255,#N/A)</f>
        <v>#N/A</v>
      </c>
      <c r="AF1255" t="e">
        <f>IF(AND(Q1255&gt;=Chart!$F$2,Q1255&lt;=Chart!$F$3),H1255/100,#N/A)</f>
        <v>#N/A</v>
      </c>
      <c r="AG1255" t="e">
        <f>IF(AND(Q1255&gt;=Chart!$F$2,Q1255&lt;=Chart!$F$3),W1255/100,#N/A)</f>
        <v>#N/A</v>
      </c>
    </row>
    <row r="1256" spans="1:33" x14ac:dyDescent="0.25">
      <c r="A1256">
        <v>1528205400</v>
      </c>
      <c r="B1256">
        <f>INDEX('Daily Data ADJ'!$1:$1048576,MATCH(Calc!$A1256,'Daily Data ADJ'!$A:$A,0),MATCH("SPY, CBOE BZX: Close",'Daily Data ADJ'!$1:$1,0))</f>
        <v>253.58879057999999</v>
      </c>
      <c r="C1256">
        <f>INDEX('Daily Data ADJ'!$1:$1048576,MATCH(Calc!$A1256,'Daily Data ADJ'!$A:$A,0),MATCH("EFFR, FRED: Close",'Daily Data ADJ'!$1:$1,0))</f>
        <v>1.7</v>
      </c>
      <c r="D1256">
        <f>INDEX('Daily Data ADJ'!$1:$1048576,MATCH(Calc!$A1256,'Daily Data ADJ'!$A:$A,1),MATCH("SOFR, FRED: Close",'Daily Data ADJ'!$1:$1,0))</f>
        <v>1.75</v>
      </c>
      <c r="E1256">
        <f>INDEX('Daily Data ADJ'!$1:$1048576,MATCH(Calc!$A1256,'Daily Data ADJ'!$A:$A,0),MATCH("UPRO, CBOE BZX: Close",'Daily Data ADJ'!$1:$1,0))</f>
        <v>23.86562983</v>
      </c>
      <c r="F1256">
        <f>INDEX('Daily Data ADJ'!$1:$1048576,MATCH(Calc!$A1256,'Daily Data ADJ'!$A:$A,0),MATCH("ES1!, CME_MINI: Close",'Daily Data ADJ'!$1:$1,0))</f>
        <v>2751.5</v>
      </c>
      <c r="G1256">
        <f>INDEX('Daily Data ADJ'!$1:$1048576,MATCH(Calc!$A1256,'Daily Data ADJ'!$A:$A,0),MATCH("ES2!, CME_MINI: Close",'Daily Data ADJ'!$1:$1,0))</f>
        <v>2755.5</v>
      </c>
      <c r="H1256">
        <f>INDEX('QUANDL MULTPL SP500_DIV_YIELD_M'!$A:$G,MATCH(Calc!$A1256,'QUANDL MULTPL SP500_DIV_YIELD_M'!$A:$A,1),MATCH('QUANDL MULTPL SP500_DIV_YIELD_M'!$E$1,'QUANDL MULTPL SP500_DIV_YIELD_M'!$A$1:$G$1,0))</f>
        <v>1.88</v>
      </c>
      <c r="I1256" s="5">
        <f t="shared" si="114"/>
        <v>2.4627702666399312E-2</v>
      </c>
      <c r="J1256" s="1">
        <f>A1256/24/60/60+DATE(1970,1,1)</f>
        <v>43256.5625</v>
      </c>
      <c r="K1256" s="3">
        <f t="shared" si="117"/>
        <v>1</v>
      </c>
      <c r="L1256" s="6">
        <f>(1+Chart!$F$4)^(1/(365/K1256))-1</f>
        <v>6.6592785027408397E-5</v>
      </c>
      <c r="M1256" s="6">
        <f t="shared" si="118"/>
        <v>4.6184948865768405E-5</v>
      </c>
      <c r="N1256" s="6">
        <f t="shared" si="119"/>
        <v>6.6657919349344397E-5</v>
      </c>
      <c r="O1256">
        <f>O1255*(B1256/B1255)</f>
        <v>253.58879058000159</v>
      </c>
      <c r="P1256">
        <f t="shared" si="115"/>
        <v>2018</v>
      </c>
      <c r="Q1256" s="1">
        <f t="shared" si="116"/>
        <v>43256.5625</v>
      </c>
      <c r="R1256">
        <f>IF(B1257="",R1255,IF(Q1256&gt;=Chart!$F$2,E1256,0))</f>
        <v>0</v>
      </c>
      <c r="S1256">
        <f>IF(B1257="",S1255,IFERROR(IF(AND(R1256&gt;0,R1255=0),R1256,(1+(B1257/B1256-1)*Calc!$Z$1)*S1255),0))</f>
        <v>0</v>
      </c>
      <c r="T1256">
        <f>IF(B1257="",T1255,IFERROR(IF(AND(R1256&gt;0,R1255=0),R1256,(1+(B1257/B1256-1)*Calc!$Z$1-L1257)*T1255),0))</f>
        <v>0</v>
      </c>
      <c r="U1256">
        <f>IF(B1257="",U1255,IFERROR(IF(AND(R1256&gt;0,R1255=0),R1256,(1+(B1257/B1256-1)*Calc!$Z$1-M1257*2)*U1255),0))</f>
        <v>0</v>
      </c>
      <c r="V1256">
        <f>IF(B1257="",V1255,IFERROR(IF(AND(R1256&gt;0,R1255=0),R1256,(1+(B1257/B1256-1)*Calc!$Z$1-N1257*2)*V1255),0))</f>
        <v>0</v>
      </c>
      <c r="W1256">
        <f>IF(ISNUMBER(C1256),C1256,W1255)</f>
        <v>1.7</v>
      </c>
      <c r="Y1256" s="1" t="e">
        <f>IF(AND(Q1256&gt;=Chart!$F$2,Q1256&lt;=Chart!$F$3),Q1256,#N/A)</f>
        <v>#N/A</v>
      </c>
      <c r="Z1256" t="e">
        <f>IF(AND(Q1256&gt;=Chart!$F$2,Q1256&lt;=Chart!$F$3),R1256,#N/A)</f>
        <v>#N/A</v>
      </c>
      <c r="AA1256" t="e">
        <f>IF(AND(Q1256&gt;=Chart!$F$2,Q1256&lt;=Chart!$F$3),S1256,#N/A)</f>
        <v>#N/A</v>
      </c>
      <c r="AB1256" t="e">
        <f>IF(AND(Q1256&gt;=Chart!$F$2,Q1256&lt;=Chart!$F$3),T1256,#N/A)</f>
        <v>#N/A</v>
      </c>
      <c r="AC1256" t="e">
        <f>IF(AND(Q1256&gt;=Chart!$F$2,Q1256&lt;=Chart!$F$3),U1256,#N/A)</f>
        <v>#N/A</v>
      </c>
      <c r="AD1256" t="e">
        <f>IF(AND(Q1256&gt;=Chart!$F$2,Q1256&lt;=Chart!$F$3),V1256,#N/A)</f>
        <v>#N/A</v>
      </c>
      <c r="AE1256" t="e">
        <f>IF(AND(Q1256&gt;=Chart!$F$2,Q1256&lt;=Chart!$F$3),I1256,#N/A)</f>
        <v>#N/A</v>
      </c>
      <c r="AF1256" t="e">
        <f>IF(AND(Q1256&gt;=Chart!$F$2,Q1256&lt;=Chart!$F$3),H1256/100,#N/A)</f>
        <v>#N/A</v>
      </c>
      <c r="AG1256" t="e">
        <f>IF(AND(Q1256&gt;=Chart!$F$2,Q1256&lt;=Chart!$F$3),W1256/100,#N/A)</f>
        <v>#N/A</v>
      </c>
    </row>
    <row r="1257" spans="1:33" x14ac:dyDescent="0.25">
      <c r="A1257">
        <v>1528291800</v>
      </c>
      <c r="B1257">
        <f>INDEX('Daily Data ADJ'!$1:$1048576,MATCH(Calc!$A1257,'Daily Data ADJ'!$A:$A,0),MATCH("SPY, CBOE BZX: Close",'Daily Data ADJ'!$1:$1,0))</f>
        <v>255.70894404000001</v>
      </c>
      <c r="C1257">
        <f>INDEX('Daily Data ADJ'!$1:$1048576,MATCH(Calc!$A1257,'Daily Data ADJ'!$A:$A,0),MATCH("EFFR, FRED: Close",'Daily Data ADJ'!$1:$1,0))</f>
        <v>1.7</v>
      </c>
      <c r="D1257">
        <f>INDEX('Daily Data ADJ'!$1:$1048576,MATCH(Calc!$A1257,'Daily Data ADJ'!$A:$A,1),MATCH("SOFR, FRED: Close",'Daily Data ADJ'!$1:$1,0))</f>
        <v>1.73</v>
      </c>
      <c r="E1257">
        <f>INDEX('Daily Data ADJ'!$1:$1048576,MATCH(Calc!$A1257,'Daily Data ADJ'!$A:$A,0),MATCH("UPRO, CBOE BZX: Close",'Daily Data ADJ'!$1:$1,0))</f>
        <v>24.464602639999999</v>
      </c>
      <c r="F1257">
        <f>INDEX('Daily Data ADJ'!$1:$1048576,MATCH(Calc!$A1257,'Daily Data ADJ'!$A:$A,0),MATCH("ES1!, CME_MINI: Close",'Daily Data ADJ'!$1:$1,0))</f>
        <v>2772.25</v>
      </c>
      <c r="G1257">
        <f>INDEX('Daily Data ADJ'!$1:$1048576,MATCH(Calc!$A1257,'Daily Data ADJ'!$A:$A,0),MATCH("ES2!, CME_MINI: Close",'Daily Data ADJ'!$1:$1,0))</f>
        <v>2776</v>
      </c>
      <c r="H1257">
        <f>INDEX('QUANDL MULTPL SP500_DIV_YIELD_M'!$A:$G,MATCH(Calc!$A1257,'QUANDL MULTPL SP500_DIV_YIELD_M'!$A:$A,1),MATCH('QUANDL MULTPL SP500_DIV_YIELD_M'!$E$1,'QUANDL MULTPL SP500_DIV_YIELD_M'!$A$1:$G$1,0))</f>
        <v>1.88</v>
      </c>
      <c r="I1257" s="5">
        <f t="shared" si="114"/>
        <v>2.4221755982573104E-2</v>
      </c>
      <c r="J1257" s="1">
        <f>A1257/24/60/60+DATE(1970,1,1)</f>
        <v>43257.5625</v>
      </c>
      <c r="K1257" s="3">
        <f t="shared" si="117"/>
        <v>1</v>
      </c>
      <c r="L1257" s="6">
        <f>(1+Chart!$F$4)^(1/(365/K1257))-1</f>
        <v>6.6592785027408397E-5</v>
      </c>
      <c r="M1257" s="6">
        <f t="shared" si="118"/>
        <v>4.6184948865768405E-5</v>
      </c>
      <c r="N1257" s="6">
        <f t="shared" si="119"/>
        <v>6.5572181949580255E-5</v>
      </c>
      <c r="O1257">
        <f>O1256*(B1257/B1256)</f>
        <v>255.70894404000163</v>
      </c>
      <c r="P1257">
        <f t="shared" si="115"/>
        <v>2018</v>
      </c>
      <c r="Q1257" s="1">
        <f t="shared" si="116"/>
        <v>43257.5625</v>
      </c>
      <c r="R1257">
        <f>IF(B1258="",R1256,IF(Q1257&gt;=Chart!$F$2,E1257,0))</f>
        <v>0</v>
      </c>
      <c r="S1257">
        <f>IF(B1258="",S1256,IFERROR(IF(AND(R1257&gt;0,R1256=0),R1257,(1+(B1258/B1257-1)*Calc!$Z$1)*S1256),0))</f>
        <v>0</v>
      </c>
      <c r="T1257">
        <f>IF(B1258="",T1256,IFERROR(IF(AND(R1257&gt;0,R1256=0),R1257,(1+(B1258/B1257-1)*Calc!$Z$1-L1258)*T1256),0))</f>
        <v>0</v>
      </c>
      <c r="U1257">
        <f>IF(B1258="",U1256,IFERROR(IF(AND(R1257&gt;0,R1256=0),R1257,(1+(B1258/B1257-1)*Calc!$Z$1-M1258*2)*U1256),0))</f>
        <v>0</v>
      </c>
      <c r="V1257">
        <f>IF(B1258="",V1256,IFERROR(IF(AND(R1257&gt;0,R1256=0),R1257,(1+(B1258/B1257-1)*Calc!$Z$1-N1258*2)*V1256),0))</f>
        <v>0</v>
      </c>
      <c r="W1257">
        <f>IF(ISNUMBER(C1257),C1257,W1256)</f>
        <v>1.7</v>
      </c>
      <c r="Y1257" s="1" t="e">
        <f>IF(AND(Q1257&gt;=Chart!$F$2,Q1257&lt;=Chart!$F$3),Q1257,#N/A)</f>
        <v>#N/A</v>
      </c>
      <c r="Z1257" t="e">
        <f>IF(AND(Q1257&gt;=Chart!$F$2,Q1257&lt;=Chart!$F$3),R1257,#N/A)</f>
        <v>#N/A</v>
      </c>
      <c r="AA1257" t="e">
        <f>IF(AND(Q1257&gt;=Chart!$F$2,Q1257&lt;=Chart!$F$3),S1257,#N/A)</f>
        <v>#N/A</v>
      </c>
      <c r="AB1257" t="e">
        <f>IF(AND(Q1257&gt;=Chart!$F$2,Q1257&lt;=Chart!$F$3),T1257,#N/A)</f>
        <v>#N/A</v>
      </c>
      <c r="AC1257" t="e">
        <f>IF(AND(Q1257&gt;=Chart!$F$2,Q1257&lt;=Chart!$F$3),U1257,#N/A)</f>
        <v>#N/A</v>
      </c>
      <c r="AD1257" t="e">
        <f>IF(AND(Q1257&gt;=Chart!$F$2,Q1257&lt;=Chart!$F$3),V1257,#N/A)</f>
        <v>#N/A</v>
      </c>
      <c r="AE1257" t="e">
        <f>IF(AND(Q1257&gt;=Chart!$F$2,Q1257&lt;=Chart!$F$3),I1257,#N/A)</f>
        <v>#N/A</v>
      </c>
      <c r="AF1257" t="e">
        <f>IF(AND(Q1257&gt;=Chart!$F$2,Q1257&lt;=Chart!$F$3),H1257/100,#N/A)</f>
        <v>#N/A</v>
      </c>
      <c r="AG1257" t="e">
        <f>IF(AND(Q1257&gt;=Chart!$F$2,Q1257&lt;=Chart!$F$3),W1257/100,#N/A)</f>
        <v>#N/A</v>
      </c>
    </row>
    <row r="1258" spans="1:33" x14ac:dyDescent="0.25">
      <c r="A1258">
        <v>1528378200</v>
      </c>
      <c r="B1258">
        <f>INDEX('Daily Data ADJ'!$1:$1048576,MATCH(Calc!$A1258,'Daily Data ADJ'!$A:$A,0),MATCH("SPY, CBOE BZX: Close",'Daily Data ADJ'!$1:$1,0))</f>
        <v>255.68128987</v>
      </c>
      <c r="C1258">
        <f>INDEX('Daily Data ADJ'!$1:$1048576,MATCH(Calc!$A1258,'Daily Data ADJ'!$A:$A,0),MATCH("EFFR, FRED: Close",'Daily Data ADJ'!$1:$1,0))</f>
        <v>1.7</v>
      </c>
      <c r="D1258">
        <f>INDEX('Daily Data ADJ'!$1:$1048576,MATCH(Calc!$A1258,'Daily Data ADJ'!$A:$A,1),MATCH("SOFR, FRED: Close",'Daily Data ADJ'!$1:$1,0))</f>
        <v>1.71</v>
      </c>
      <c r="E1258">
        <f>INDEX('Daily Data ADJ'!$1:$1048576,MATCH(Calc!$A1258,'Daily Data ADJ'!$A:$A,0),MATCH("UPRO, CBOE BZX: Close",'Daily Data ADJ'!$1:$1,0))</f>
        <v>24.43023535</v>
      </c>
      <c r="F1258">
        <f>INDEX('Daily Data ADJ'!$1:$1048576,MATCH(Calc!$A1258,'Daily Data ADJ'!$A:$A,0),MATCH("ES1!, CME_MINI: Close",'Daily Data ADJ'!$1:$1,0))</f>
        <v>2772.25</v>
      </c>
      <c r="G1258">
        <f>INDEX('Daily Data ADJ'!$1:$1048576,MATCH(Calc!$A1258,'Daily Data ADJ'!$A:$A,0),MATCH("ES2!, CME_MINI: Close",'Daily Data ADJ'!$1:$1,0))</f>
        <v>2776</v>
      </c>
      <c r="H1258">
        <f>INDEX('QUANDL MULTPL SP500_DIV_YIELD_M'!$A:$G,MATCH(Calc!$A1258,'QUANDL MULTPL SP500_DIV_YIELD_M'!$A:$A,1),MATCH('QUANDL MULTPL SP500_DIV_YIELD_M'!$E$1,'QUANDL MULTPL SP500_DIV_YIELD_M'!$A$1:$G$1,0))</f>
        <v>1.88</v>
      </c>
      <c r="I1258" s="5">
        <f t="shared" si="114"/>
        <v>2.4221755982573104E-2</v>
      </c>
      <c r="J1258" s="1">
        <f>A1258/24/60/60+DATE(1970,1,1)</f>
        <v>43258.5625</v>
      </c>
      <c r="K1258" s="3">
        <f t="shared" si="117"/>
        <v>1</v>
      </c>
      <c r="L1258" s="6">
        <f>(1+Chart!$F$4)^(1/(365/K1258))-1</f>
        <v>6.6592785027408397E-5</v>
      </c>
      <c r="M1258" s="6">
        <f t="shared" si="118"/>
        <v>4.6184948865768405E-5</v>
      </c>
      <c r="N1258" s="6">
        <f t="shared" si="119"/>
        <v>6.5572181949580255E-5</v>
      </c>
      <c r="O1258">
        <f>O1257*(B1258/B1257)</f>
        <v>255.68128987000162</v>
      </c>
      <c r="P1258">
        <f t="shared" si="115"/>
        <v>2018</v>
      </c>
      <c r="Q1258" s="1">
        <f t="shared" si="116"/>
        <v>43258.5625</v>
      </c>
      <c r="R1258">
        <f>IF(B1259="",R1257,IF(Q1258&gt;=Chart!$F$2,E1258,0))</f>
        <v>0</v>
      </c>
      <c r="S1258">
        <f>IF(B1259="",S1257,IFERROR(IF(AND(R1258&gt;0,R1257=0),R1258,(1+(B1259/B1258-1)*Calc!$Z$1)*S1257),0))</f>
        <v>0</v>
      </c>
      <c r="T1258">
        <f>IF(B1259="",T1257,IFERROR(IF(AND(R1258&gt;0,R1257=0),R1258,(1+(B1259/B1258-1)*Calc!$Z$1-L1259)*T1257),0))</f>
        <v>0</v>
      </c>
      <c r="U1258">
        <f>IF(B1259="",U1257,IFERROR(IF(AND(R1258&gt;0,R1257=0),R1258,(1+(B1259/B1258-1)*Calc!$Z$1-M1259*2)*U1257),0))</f>
        <v>0</v>
      </c>
      <c r="V1258">
        <f>IF(B1259="",V1257,IFERROR(IF(AND(R1258&gt;0,R1257=0),R1258,(1+(B1259/B1258-1)*Calc!$Z$1-N1259*2)*V1257),0))</f>
        <v>0</v>
      </c>
      <c r="W1258">
        <f>IF(ISNUMBER(C1258),C1258,W1257)</f>
        <v>1.7</v>
      </c>
      <c r="Y1258" s="1" t="e">
        <f>IF(AND(Q1258&gt;=Chart!$F$2,Q1258&lt;=Chart!$F$3),Q1258,#N/A)</f>
        <v>#N/A</v>
      </c>
      <c r="Z1258" t="e">
        <f>IF(AND(Q1258&gt;=Chart!$F$2,Q1258&lt;=Chart!$F$3),R1258,#N/A)</f>
        <v>#N/A</v>
      </c>
      <c r="AA1258" t="e">
        <f>IF(AND(Q1258&gt;=Chart!$F$2,Q1258&lt;=Chart!$F$3),S1258,#N/A)</f>
        <v>#N/A</v>
      </c>
      <c r="AB1258" t="e">
        <f>IF(AND(Q1258&gt;=Chart!$F$2,Q1258&lt;=Chart!$F$3),T1258,#N/A)</f>
        <v>#N/A</v>
      </c>
      <c r="AC1258" t="e">
        <f>IF(AND(Q1258&gt;=Chart!$F$2,Q1258&lt;=Chart!$F$3),U1258,#N/A)</f>
        <v>#N/A</v>
      </c>
      <c r="AD1258" t="e">
        <f>IF(AND(Q1258&gt;=Chart!$F$2,Q1258&lt;=Chart!$F$3),V1258,#N/A)</f>
        <v>#N/A</v>
      </c>
      <c r="AE1258" t="e">
        <f>IF(AND(Q1258&gt;=Chart!$F$2,Q1258&lt;=Chart!$F$3),I1258,#N/A)</f>
        <v>#N/A</v>
      </c>
      <c r="AF1258" t="e">
        <f>IF(AND(Q1258&gt;=Chart!$F$2,Q1258&lt;=Chart!$F$3),H1258/100,#N/A)</f>
        <v>#N/A</v>
      </c>
      <c r="AG1258" t="e">
        <f>IF(AND(Q1258&gt;=Chart!$F$2,Q1258&lt;=Chart!$F$3),W1258/100,#N/A)</f>
        <v>#N/A</v>
      </c>
    </row>
    <row r="1259" spans="1:33" x14ac:dyDescent="0.25">
      <c r="A1259">
        <v>1528464600</v>
      </c>
      <c r="B1259">
        <f>INDEX('Daily Data ADJ'!$1:$1048576,MATCH(Calc!$A1259,'Daily Data ADJ'!$A:$A,0),MATCH("SPY, CBOE BZX: Close",'Daily Data ADJ'!$1:$1,0))</f>
        <v>256.43717067</v>
      </c>
      <c r="C1259">
        <f>INDEX('Daily Data ADJ'!$1:$1048576,MATCH(Calc!$A1259,'Daily Data ADJ'!$A:$A,0),MATCH("EFFR, FRED: Close",'Daily Data ADJ'!$1:$1,0))</f>
        <v>1.7</v>
      </c>
      <c r="D1259">
        <f>INDEX('Daily Data ADJ'!$1:$1048576,MATCH(Calc!$A1259,'Daily Data ADJ'!$A:$A,1),MATCH("SOFR, FRED: Close",'Daily Data ADJ'!$1:$1,0))</f>
        <v>1.69</v>
      </c>
      <c r="E1259">
        <f>INDEX('Daily Data ADJ'!$1:$1048576,MATCH(Calc!$A1259,'Daily Data ADJ'!$A:$A,0),MATCH("UPRO, CBOE BZX: Close",'Daily Data ADJ'!$1:$1,0))</f>
        <v>24.62171026</v>
      </c>
      <c r="F1259">
        <f>INDEX('Daily Data ADJ'!$1:$1048576,MATCH(Calc!$A1259,'Daily Data ADJ'!$A:$A,0),MATCH("ES1!, CME_MINI: Close",'Daily Data ADJ'!$1:$1,0))</f>
        <v>2782.5</v>
      </c>
      <c r="G1259">
        <f>INDEX('Daily Data ADJ'!$1:$1048576,MATCH(Calc!$A1259,'Daily Data ADJ'!$A:$A,0),MATCH("ES2!, CME_MINI: Close",'Daily Data ADJ'!$1:$1,0))</f>
        <v>2786</v>
      </c>
      <c r="H1259">
        <f>INDEX('QUANDL MULTPL SP500_DIV_YIELD_M'!$A:$G,MATCH(Calc!$A1259,'QUANDL MULTPL SP500_DIV_YIELD_M'!$A:$A,1),MATCH('QUANDL MULTPL SP500_DIV_YIELD_M'!$E$1,'QUANDL MULTPL SP500_DIV_YIELD_M'!$A$1:$G$1,0))</f>
        <v>1.88</v>
      </c>
      <c r="I1259" s="5">
        <f t="shared" si="114"/>
        <v>2.3840947799578752E-2</v>
      </c>
      <c r="J1259" s="1">
        <f>A1259/24/60/60+DATE(1970,1,1)</f>
        <v>43259.5625</v>
      </c>
      <c r="K1259" s="3">
        <f t="shared" si="117"/>
        <v>1</v>
      </c>
      <c r="L1259" s="6">
        <f>(1+Chart!$F$4)^(1/(365/K1259))-1</f>
        <v>6.6592785027408397E-5</v>
      </c>
      <c r="M1259" s="6">
        <f t="shared" si="118"/>
        <v>4.6184948865768405E-5</v>
      </c>
      <c r="N1259" s="6">
        <f t="shared" si="119"/>
        <v>6.4553289333524333E-5</v>
      </c>
      <c r="O1259">
        <f>O1258*(B1259/B1258)</f>
        <v>256.43717067000165</v>
      </c>
      <c r="P1259">
        <f t="shared" si="115"/>
        <v>2018</v>
      </c>
      <c r="Q1259" s="1">
        <f t="shared" si="116"/>
        <v>43259.5625</v>
      </c>
      <c r="R1259">
        <f>IF(B1260="",R1258,IF(Q1259&gt;=Chart!$F$2,E1259,0))</f>
        <v>0</v>
      </c>
      <c r="S1259">
        <f>IF(B1260="",S1258,IFERROR(IF(AND(R1259&gt;0,R1258=0),R1259,(1+(B1260/B1259-1)*Calc!$Z$1)*S1258),0))</f>
        <v>0</v>
      </c>
      <c r="T1259">
        <f>IF(B1260="",T1258,IFERROR(IF(AND(R1259&gt;0,R1258=0),R1259,(1+(B1260/B1259-1)*Calc!$Z$1-L1260)*T1258),0))</f>
        <v>0</v>
      </c>
      <c r="U1259">
        <f>IF(B1260="",U1258,IFERROR(IF(AND(R1259&gt;0,R1258=0),R1259,(1+(B1260/B1259-1)*Calc!$Z$1-M1260*2)*U1258),0))</f>
        <v>0</v>
      </c>
      <c r="V1259">
        <f>IF(B1260="",V1258,IFERROR(IF(AND(R1259&gt;0,R1258=0),R1259,(1+(B1260/B1259-1)*Calc!$Z$1-N1260*2)*V1258),0))</f>
        <v>0</v>
      </c>
      <c r="W1259">
        <f>IF(ISNUMBER(C1259),C1259,W1258)</f>
        <v>1.7</v>
      </c>
      <c r="Y1259" s="1" t="e">
        <f>IF(AND(Q1259&gt;=Chart!$F$2,Q1259&lt;=Chart!$F$3),Q1259,#N/A)</f>
        <v>#N/A</v>
      </c>
      <c r="Z1259" t="e">
        <f>IF(AND(Q1259&gt;=Chart!$F$2,Q1259&lt;=Chart!$F$3),R1259,#N/A)</f>
        <v>#N/A</v>
      </c>
      <c r="AA1259" t="e">
        <f>IF(AND(Q1259&gt;=Chart!$F$2,Q1259&lt;=Chart!$F$3),S1259,#N/A)</f>
        <v>#N/A</v>
      </c>
      <c r="AB1259" t="e">
        <f>IF(AND(Q1259&gt;=Chart!$F$2,Q1259&lt;=Chart!$F$3),T1259,#N/A)</f>
        <v>#N/A</v>
      </c>
      <c r="AC1259" t="e">
        <f>IF(AND(Q1259&gt;=Chart!$F$2,Q1259&lt;=Chart!$F$3),U1259,#N/A)</f>
        <v>#N/A</v>
      </c>
      <c r="AD1259" t="e">
        <f>IF(AND(Q1259&gt;=Chart!$F$2,Q1259&lt;=Chart!$F$3),V1259,#N/A)</f>
        <v>#N/A</v>
      </c>
      <c r="AE1259" t="e">
        <f>IF(AND(Q1259&gt;=Chart!$F$2,Q1259&lt;=Chart!$F$3),I1259,#N/A)</f>
        <v>#N/A</v>
      </c>
      <c r="AF1259" t="e">
        <f>IF(AND(Q1259&gt;=Chart!$F$2,Q1259&lt;=Chart!$F$3),H1259/100,#N/A)</f>
        <v>#N/A</v>
      </c>
      <c r="AG1259" t="e">
        <f>IF(AND(Q1259&gt;=Chart!$F$2,Q1259&lt;=Chart!$F$3),W1259/100,#N/A)</f>
        <v>#N/A</v>
      </c>
    </row>
    <row r="1260" spans="1:33" x14ac:dyDescent="0.25">
      <c r="A1260">
        <v>1528723800</v>
      </c>
      <c r="B1260">
        <f>INDEX('Daily Data ADJ'!$1:$1048576,MATCH(Calc!$A1260,'Daily Data ADJ'!$A:$A,0),MATCH("SPY, CBOE BZX: Close",'Daily Data ADJ'!$1:$1,0))</f>
        <v>256.77823883999997</v>
      </c>
      <c r="C1260">
        <f>INDEX('Daily Data ADJ'!$1:$1048576,MATCH(Calc!$A1260,'Daily Data ADJ'!$A:$A,0),MATCH("EFFR, FRED: Close",'Daily Data ADJ'!$1:$1,0))</f>
        <v>1.7</v>
      </c>
      <c r="D1260">
        <f>INDEX('Daily Data ADJ'!$1:$1048576,MATCH(Calc!$A1260,'Daily Data ADJ'!$A:$A,1),MATCH("SOFR, FRED: Close",'Daily Data ADJ'!$1:$1,0))</f>
        <v>1.69</v>
      </c>
      <c r="E1260">
        <f>INDEX('Daily Data ADJ'!$1:$1048576,MATCH(Calc!$A1260,'Daily Data ADJ'!$A:$A,0),MATCH("UPRO, CBOE BZX: Close",'Daily Data ADJ'!$1:$1,0))</f>
        <v>24.724812140000001</v>
      </c>
      <c r="F1260">
        <f>INDEX('Daily Data ADJ'!$1:$1048576,MATCH(Calc!$A1260,'Daily Data ADJ'!$A:$A,0),MATCH("ES1!, CME_MINI: Close",'Daily Data ADJ'!$1:$1,0))</f>
        <v>2786.75</v>
      </c>
      <c r="G1260">
        <f>INDEX('Daily Data ADJ'!$1:$1048576,MATCH(Calc!$A1260,'Daily Data ADJ'!$A:$A,0),MATCH("ES2!, CME_MINI: Close",'Daily Data ADJ'!$1:$1,0))</f>
        <v>2790.5</v>
      </c>
      <c r="H1260">
        <f>INDEX('QUANDL MULTPL SP500_DIV_YIELD_M'!$A:$G,MATCH(Calc!$A1260,'QUANDL MULTPL SP500_DIV_YIELD_M'!$A:$A,1),MATCH('QUANDL MULTPL SP500_DIV_YIELD_M'!$E$1,'QUANDL MULTPL SP500_DIV_YIELD_M'!$A$1:$G$1,0))</f>
        <v>1.88</v>
      </c>
      <c r="I1260" s="5">
        <f t="shared" si="114"/>
        <v>2.4193488606985961E-2</v>
      </c>
      <c r="J1260" s="1">
        <f>A1260/24/60/60+DATE(1970,1,1)</f>
        <v>43262.5625</v>
      </c>
      <c r="K1260" s="3">
        <f t="shared" si="117"/>
        <v>3</v>
      </c>
      <c r="L1260" s="6">
        <f>(1+Chart!$F$4)^(1/(365/K1260))-1</f>
        <v>1.9979165917494157E-4</v>
      </c>
      <c r="M1260" s="6">
        <f t="shared" si="118"/>
        <v>1.3856124584399332E-4</v>
      </c>
      <c r="N1260" s="6">
        <f t="shared" si="119"/>
        <v>1.9650255740466527E-4</v>
      </c>
      <c r="O1260">
        <f>O1259*(B1260/B1259)</f>
        <v>256.77823884000162</v>
      </c>
      <c r="P1260">
        <f t="shared" si="115"/>
        <v>2018</v>
      </c>
      <c r="Q1260" s="1">
        <f t="shared" si="116"/>
        <v>43262.5625</v>
      </c>
      <c r="R1260">
        <f>IF(B1261="",R1259,IF(Q1260&gt;=Chart!$F$2,E1260,0))</f>
        <v>0</v>
      </c>
      <c r="S1260">
        <f>IF(B1261="",S1259,IFERROR(IF(AND(R1260&gt;0,R1259=0),R1260,(1+(B1261/B1260-1)*Calc!$Z$1)*S1259),0))</f>
        <v>0</v>
      </c>
      <c r="T1260">
        <f>IF(B1261="",T1259,IFERROR(IF(AND(R1260&gt;0,R1259=0),R1260,(1+(B1261/B1260-1)*Calc!$Z$1-L1261)*T1259),0))</f>
        <v>0</v>
      </c>
      <c r="U1260">
        <f>IF(B1261="",U1259,IFERROR(IF(AND(R1260&gt;0,R1259=0),R1260,(1+(B1261/B1260-1)*Calc!$Z$1-M1261*2)*U1259),0))</f>
        <v>0</v>
      </c>
      <c r="V1260">
        <f>IF(B1261="",V1259,IFERROR(IF(AND(R1260&gt;0,R1259=0),R1260,(1+(B1261/B1260-1)*Calc!$Z$1-N1261*2)*V1259),0))</f>
        <v>0</v>
      </c>
      <c r="W1260">
        <f>IF(ISNUMBER(C1260),C1260,W1259)</f>
        <v>1.7</v>
      </c>
      <c r="Y1260" s="1" t="e">
        <f>IF(AND(Q1260&gt;=Chart!$F$2,Q1260&lt;=Chart!$F$3),Q1260,#N/A)</f>
        <v>#N/A</v>
      </c>
      <c r="Z1260" t="e">
        <f>IF(AND(Q1260&gt;=Chart!$F$2,Q1260&lt;=Chart!$F$3),R1260,#N/A)</f>
        <v>#N/A</v>
      </c>
      <c r="AA1260" t="e">
        <f>IF(AND(Q1260&gt;=Chart!$F$2,Q1260&lt;=Chart!$F$3),S1260,#N/A)</f>
        <v>#N/A</v>
      </c>
      <c r="AB1260" t="e">
        <f>IF(AND(Q1260&gt;=Chart!$F$2,Q1260&lt;=Chart!$F$3),T1260,#N/A)</f>
        <v>#N/A</v>
      </c>
      <c r="AC1260" t="e">
        <f>IF(AND(Q1260&gt;=Chart!$F$2,Q1260&lt;=Chart!$F$3),U1260,#N/A)</f>
        <v>#N/A</v>
      </c>
      <c r="AD1260" t="e">
        <f>IF(AND(Q1260&gt;=Chart!$F$2,Q1260&lt;=Chart!$F$3),V1260,#N/A)</f>
        <v>#N/A</v>
      </c>
      <c r="AE1260" t="e">
        <f>IF(AND(Q1260&gt;=Chart!$F$2,Q1260&lt;=Chart!$F$3),I1260,#N/A)</f>
        <v>#N/A</v>
      </c>
      <c r="AF1260" t="e">
        <f>IF(AND(Q1260&gt;=Chart!$F$2,Q1260&lt;=Chart!$F$3),H1260/100,#N/A)</f>
        <v>#N/A</v>
      </c>
      <c r="AG1260" t="e">
        <f>IF(AND(Q1260&gt;=Chart!$F$2,Q1260&lt;=Chart!$F$3),W1260/100,#N/A)</f>
        <v>#N/A</v>
      </c>
    </row>
    <row r="1261" spans="1:33" x14ac:dyDescent="0.25">
      <c r="A1261">
        <v>1528810200</v>
      </c>
      <c r="B1261">
        <f>INDEX('Daily Data ADJ'!$1:$1048576,MATCH(Calc!$A1261,'Daily Data ADJ'!$A:$A,0),MATCH("SPY, CBOE BZX: Close",'Daily Data ADJ'!$1:$1,0))</f>
        <v>257.11008894000003</v>
      </c>
      <c r="C1261">
        <f>INDEX('Daily Data ADJ'!$1:$1048576,MATCH(Calc!$A1261,'Daily Data ADJ'!$A:$A,0),MATCH("EFFR, FRED: Close",'Daily Data ADJ'!$1:$1,0))</f>
        <v>1.7</v>
      </c>
      <c r="D1261">
        <f>INDEX('Daily Data ADJ'!$1:$1048576,MATCH(Calc!$A1261,'Daily Data ADJ'!$A:$A,1),MATCH("SOFR, FRED: Close",'Daily Data ADJ'!$1:$1,0))</f>
        <v>1.67</v>
      </c>
      <c r="E1261">
        <f>INDEX('Daily Data ADJ'!$1:$1048576,MATCH(Calc!$A1261,'Daily Data ADJ'!$A:$A,0),MATCH("UPRO, CBOE BZX: Close",'Daily Data ADJ'!$1:$1,0))</f>
        <v>24.83282363</v>
      </c>
      <c r="F1261">
        <f>INDEX('Daily Data ADJ'!$1:$1048576,MATCH(Calc!$A1261,'Daily Data ADJ'!$A:$A,0),MATCH("ES1!, CME_MINI: Close",'Daily Data ADJ'!$1:$1,0))</f>
        <v>2788.25</v>
      </c>
      <c r="G1261">
        <f>INDEX('Daily Data ADJ'!$1:$1048576,MATCH(Calc!$A1261,'Daily Data ADJ'!$A:$A,0),MATCH("ES2!, CME_MINI: Close",'Daily Data ADJ'!$1:$1,0))</f>
        <v>2792.25</v>
      </c>
      <c r="H1261">
        <f>INDEX('QUANDL MULTPL SP500_DIV_YIELD_M'!$A:$G,MATCH(Calc!$A1261,'QUANDL MULTPL SP500_DIV_YIELD_M'!$A:$A,1),MATCH('QUANDL MULTPL SP500_DIV_YIELD_M'!$E$1,'QUANDL MULTPL SP500_DIV_YIELD_M'!$A$1:$G$1,0))</f>
        <v>1.88</v>
      </c>
      <c r="I1261" s="5">
        <f t="shared" si="114"/>
        <v>2.4550726491100308E-2</v>
      </c>
      <c r="J1261" s="1">
        <f>A1261/24/60/60+DATE(1970,1,1)</f>
        <v>43263.5625</v>
      </c>
      <c r="K1261" s="3">
        <f t="shared" si="117"/>
        <v>1</v>
      </c>
      <c r="L1261" s="6">
        <f>(1+Chart!$F$4)^(1/(365/K1261))-1</f>
        <v>6.6592785027408397E-5</v>
      </c>
      <c r="M1261" s="6">
        <f t="shared" si="118"/>
        <v>4.6184948865768405E-5</v>
      </c>
      <c r="N1261" s="6">
        <f t="shared" si="119"/>
        <v>6.645207327560243E-5</v>
      </c>
      <c r="O1261">
        <f>O1260*(B1261/B1260)</f>
        <v>257.11008894000167</v>
      </c>
      <c r="P1261">
        <f t="shared" si="115"/>
        <v>2018</v>
      </c>
      <c r="Q1261" s="1">
        <f t="shared" si="116"/>
        <v>43263.5625</v>
      </c>
      <c r="R1261">
        <f>IF(B1262="",R1260,IF(Q1261&gt;=Chart!$F$2,E1261,0))</f>
        <v>0</v>
      </c>
      <c r="S1261">
        <f>IF(B1262="",S1260,IFERROR(IF(AND(R1261&gt;0,R1260=0),R1261,(1+(B1262/B1261-1)*Calc!$Z$1)*S1260),0))</f>
        <v>0</v>
      </c>
      <c r="T1261">
        <f>IF(B1262="",T1260,IFERROR(IF(AND(R1261&gt;0,R1260=0),R1261,(1+(B1262/B1261-1)*Calc!$Z$1-L1262)*T1260),0))</f>
        <v>0</v>
      </c>
      <c r="U1261">
        <f>IF(B1262="",U1260,IFERROR(IF(AND(R1261&gt;0,R1260=0),R1261,(1+(B1262/B1261-1)*Calc!$Z$1-M1262*2)*U1260),0))</f>
        <v>0</v>
      </c>
      <c r="V1261">
        <f>IF(B1262="",V1260,IFERROR(IF(AND(R1261&gt;0,R1260=0),R1261,(1+(B1262/B1261-1)*Calc!$Z$1-N1262*2)*V1260),0))</f>
        <v>0</v>
      </c>
      <c r="W1261">
        <f>IF(ISNUMBER(C1261),C1261,W1260)</f>
        <v>1.7</v>
      </c>
      <c r="Y1261" s="1" t="e">
        <f>IF(AND(Q1261&gt;=Chart!$F$2,Q1261&lt;=Chart!$F$3),Q1261,#N/A)</f>
        <v>#N/A</v>
      </c>
      <c r="Z1261" t="e">
        <f>IF(AND(Q1261&gt;=Chart!$F$2,Q1261&lt;=Chart!$F$3),R1261,#N/A)</f>
        <v>#N/A</v>
      </c>
      <c r="AA1261" t="e">
        <f>IF(AND(Q1261&gt;=Chart!$F$2,Q1261&lt;=Chart!$F$3),S1261,#N/A)</f>
        <v>#N/A</v>
      </c>
      <c r="AB1261" t="e">
        <f>IF(AND(Q1261&gt;=Chart!$F$2,Q1261&lt;=Chart!$F$3),T1261,#N/A)</f>
        <v>#N/A</v>
      </c>
      <c r="AC1261" t="e">
        <f>IF(AND(Q1261&gt;=Chart!$F$2,Q1261&lt;=Chart!$F$3),U1261,#N/A)</f>
        <v>#N/A</v>
      </c>
      <c r="AD1261" t="e">
        <f>IF(AND(Q1261&gt;=Chart!$F$2,Q1261&lt;=Chart!$F$3),V1261,#N/A)</f>
        <v>#N/A</v>
      </c>
      <c r="AE1261" t="e">
        <f>IF(AND(Q1261&gt;=Chart!$F$2,Q1261&lt;=Chart!$F$3),I1261,#N/A)</f>
        <v>#N/A</v>
      </c>
      <c r="AF1261" t="e">
        <f>IF(AND(Q1261&gt;=Chart!$F$2,Q1261&lt;=Chart!$F$3),H1261/100,#N/A)</f>
        <v>#N/A</v>
      </c>
      <c r="AG1261" t="e">
        <f>IF(AND(Q1261&gt;=Chart!$F$2,Q1261&lt;=Chart!$F$3),W1261/100,#N/A)</f>
        <v>#N/A</v>
      </c>
    </row>
    <row r="1262" spans="1:33" x14ac:dyDescent="0.25">
      <c r="A1262">
        <v>1528896600</v>
      </c>
      <c r="B1262">
        <f>INDEX('Daily Data ADJ'!$1:$1048576,MATCH(Calc!$A1262,'Daily Data ADJ'!$A:$A,0),MATCH("SPY, CBOE BZX: Close",'Daily Data ADJ'!$1:$1,0))</f>
        <v>256.28968172999998</v>
      </c>
      <c r="C1262">
        <f>INDEX('Daily Data ADJ'!$1:$1048576,MATCH(Calc!$A1262,'Daily Data ADJ'!$A:$A,0),MATCH("EFFR, FRED: Close",'Daily Data ADJ'!$1:$1,0))</f>
        <v>1.7</v>
      </c>
      <c r="D1262">
        <f>INDEX('Daily Data ADJ'!$1:$1048576,MATCH(Calc!$A1262,'Daily Data ADJ'!$A:$A,1),MATCH("SOFR, FRED: Close",'Daily Data ADJ'!$1:$1,0))</f>
        <v>1.71</v>
      </c>
      <c r="E1262">
        <f>INDEX('Daily Data ADJ'!$1:$1048576,MATCH(Calc!$A1262,'Daily Data ADJ'!$A:$A,0),MATCH("UPRO, CBOE BZX: Close",'Daily Data ADJ'!$1:$1,0))</f>
        <v>24.548066070000001</v>
      </c>
      <c r="F1262">
        <f>INDEX('Daily Data ADJ'!$1:$1048576,MATCH(Calc!$A1262,'Daily Data ADJ'!$A:$A,0),MATCH("ES1!, CME_MINI: Close",'Daily Data ADJ'!$1:$1,0))</f>
        <v>2779</v>
      </c>
      <c r="G1262">
        <f>INDEX('Daily Data ADJ'!$1:$1048576,MATCH(Calc!$A1262,'Daily Data ADJ'!$A:$A,0),MATCH("ES2!, CME_MINI: Close",'Daily Data ADJ'!$1:$1,0))</f>
        <v>2783.5</v>
      </c>
      <c r="H1262">
        <f>INDEX('QUANDL MULTPL SP500_DIV_YIELD_M'!$A:$G,MATCH(Calc!$A1262,'QUANDL MULTPL SP500_DIV_YIELD_M'!$A:$A,1),MATCH('QUANDL MULTPL SP500_DIV_YIELD_M'!$E$1,'QUANDL MULTPL SP500_DIV_YIELD_M'!$A$1:$G$1,0))</f>
        <v>1.88</v>
      </c>
      <c r="I1262" s="5">
        <f t="shared" si="114"/>
        <v>2.5292899596843624E-2</v>
      </c>
      <c r="J1262" s="1">
        <f>A1262/24/60/60+DATE(1970,1,1)</f>
        <v>43264.5625</v>
      </c>
      <c r="K1262" s="3">
        <f t="shared" si="117"/>
        <v>1</v>
      </c>
      <c r="L1262" s="6">
        <f>(1+Chart!$F$4)^(1/(365/K1262))-1</f>
        <v>6.6592785027408397E-5</v>
      </c>
      <c r="M1262" s="6">
        <f t="shared" si="118"/>
        <v>4.6184948865768405E-5</v>
      </c>
      <c r="N1262" s="6">
        <f t="shared" si="119"/>
        <v>6.8436115546077758E-5</v>
      </c>
      <c r="O1262">
        <f>O1261*(B1262/B1261)</f>
        <v>256.28968173000163</v>
      </c>
      <c r="P1262">
        <f t="shared" si="115"/>
        <v>2018</v>
      </c>
      <c r="Q1262" s="1">
        <f t="shared" si="116"/>
        <v>43264.5625</v>
      </c>
      <c r="R1262">
        <f>IF(B1263="",R1261,IF(Q1262&gt;=Chart!$F$2,E1262,0))</f>
        <v>0</v>
      </c>
      <c r="S1262">
        <f>IF(B1263="",S1261,IFERROR(IF(AND(R1262&gt;0,R1261=0),R1262,(1+(B1263/B1262-1)*Calc!$Z$1)*S1261),0))</f>
        <v>0</v>
      </c>
      <c r="T1262">
        <f>IF(B1263="",T1261,IFERROR(IF(AND(R1262&gt;0,R1261=0),R1262,(1+(B1263/B1262-1)*Calc!$Z$1-L1263)*T1261),0))</f>
        <v>0</v>
      </c>
      <c r="U1262">
        <f>IF(B1263="",U1261,IFERROR(IF(AND(R1262&gt;0,R1261=0),R1262,(1+(B1263/B1262-1)*Calc!$Z$1-M1263*2)*U1261),0))</f>
        <v>0</v>
      </c>
      <c r="V1262">
        <f>IF(B1263="",V1261,IFERROR(IF(AND(R1262&gt;0,R1261=0),R1262,(1+(B1263/B1262-1)*Calc!$Z$1-N1263*2)*V1261),0))</f>
        <v>0</v>
      </c>
      <c r="W1262">
        <f>IF(ISNUMBER(C1262),C1262,W1261)</f>
        <v>1.7</v>
      </c>
      <c r="Y1262" s="1" t="e">
        <f>IF(AND(Q1262&gt;=Chart!$F$2,Q1262&lt;=Chart!$F$3),Q1262,#N/A)</f>
        <v>#N/A</v>
      </c>
      <c r="Z1262" t="e">
        <f>IF(AND(Q1262&gt;=Chart!$F$2,Q1262&lt;=Chart!$F$3),R1262,#N/A)</f>
        <v>#N/A</v>
      </c>
      <c r="AA1262" t="e">
        <f>IF(AND(Q1262&gt;=Chart!$F$2,Q1262&lt;=Chart!$F$3),S1262,#N/A)</f>
        <v>#N/A</v>
      </c>
      <c r="AB1262" t="e">
        <f>IF(AND(Q1262&gt;=Chart!$F$2,Q1262&lt;=Chart!$F$3),T1262,#N/A)</f>
        <v>#N/A</v>
      </c>
      <c r="AC1262" t="e">
        <f>IF(AND(Q1262&gt;=Chart!$F$2,Q1262&lt;=Chart!$F$3),U1262,#N/A)</f>
        <v>#N/A</v>
      </c>
      <c r="AD1262" t="e">
        <f>IF(AND(Q1262&gt;=Chart!$F$2,Q1262&lt;=Chart!$F$3),V1262,#N/A)</f>
        <v>#N/A</v>
      </c>
      <c r="AE1262" t="e">
        <f>IF(AND(Q1262&gt;=Chart!$F$2,Q1262&lt;=Chart!$F$3),I1262,#N/A)</f>
        <v>#N/A</v>
      </c>
      <c r="AF1262" t="e">
        <f>IF(AND(Q1262&gt;=Chart!$F$2,Q1262&lt;=Chart!$F$3),H1262/100,#N/A)</f>
        <v>#N/A</v>
      </c>
      <c r="AG1262" t="e">
        <f>IF(AND(Q1262&gt;=Chart!$F$2,Q1262&lt;=Chart!$F$3),W1262/100,#N/A)</f>
        <v>#N/A</v>
      </c>
    </row>
    <row r="1263" spans="1:33" x14ac:dyDescent="0.25">
      <c r="A1263">
        <v>1528983000</v>
      </c>
      <c r="B1263">
        <f>INDEX('Daily Data ADJ'!$1:$1048576,MATCH(Calc!$A1263,'Daily Data ADJ'!$A:$A,0),MATCH("SPY, CBOE BZX: Close",'Daily Data ADJ'!$1:$1,0))</f>
        <v>256.93494583</v>
      </c>
      <c r="C1263">
        <f>INDEX('Daily Data ADJ'!$1:$1048576,MATCH(Calc!$A1263,'Daily Data ADJ'!$A:$A,0),MATCH("EFFR, FRED: Close",'Daily Data ADJ'!$1:$1,0))</f>
        <v>1.9</v>
      </c>
      <c r="D1263">
        <f>INDEX('Daily Data ADJ'!$1:$1048576,MATCH(Calc!$A1263,'Daily Data ADJ'!$A:$A,1),MATCH("SOFR, FRED: Close",'Daily Data ADJ'!$1:$1,0))</f>
        <v>1.9</v>
      </c>
      <c r="E1263">
        <f>INDEX('Daily Data ADJ'!$1:$1048576,MATCH(Calc!$A1263,'Daily Data ADJ'!$A:$A,0),MATCH("UPRO, CBOE BZX: Close",'Daily Data ADJ'!$1:$1,0))</f>
        <v>24.754269820000001</v>
      </c>
      <c r="F1263">
        <f>INDEX('Daily Data ADJ'!$1:$1048576,MATCH(Calc!$A1263,'Daily Data ADJ'!$A:$A,0),MATCH("ES1!, CME_MINI: Close",'Daily Data ADJ'!$1:$1,0))</f>
        <v>2788.5</v>
      </c>
      <c r="G1263">
        <f>INDEX('Daily Data ADJ'!$1:$1048576,MATCH(Calc!$A1263,'Daily Data ADJ'!$A:$A,0),MATCH("ES2!, CME_MINI: Close",'Daily Data ADJ'!$1:$1,0))</f>
        <v>2792.75</v>
      </c>
      <c r="H1263">
        <f>INDEX('QUANDL MULTPL SP500_DIV_YIELD_M'!$A:$G,MATCH(Calc!$A1263,'QUANDL MULTPL SP500_DIV_YIELD_M'!$A:$A,1),MATCH('QUANDL MULTPL SP500_DIV_YIELD_M'!$E$1,'QUANDL MULTPL SP500_DIV_YIELD_M'!$A$1:$G$1,0))</f>
        <v>1.88</v>
      </c>
      <c r="I1263" s="5">
        <f t="shared" si="114"/>
        <v>2.4910419396116337E-2</v>
      </c>
      <c r="J1263" s="1">
        <f>A1263/24/60/60+DATE(1970,1,1)</f>
        <v>43265.5625</v>
      </c>
      <c r="K1263" s="3">
        <f t="shared" si="117"/>
        <v>1</v>
      </c>
      <c r="L1263" s="6">
        <f>(1+Chart!$F$4)^(1/(365/K1263))-1</f>
        <v>6.6592785027408397E-5</v>
      </c>
      <c r="M1263" s="6">
        <f t="shared" si="118"/>
        <v>5.1567779546513037E-5</v>
      </c>
      <c r="N1263" s="6">
        <f t="shared" si="119"/>
        <v>6.7413814839323294E-5</v>
      </c>
      <c r="O1263">
        <f>O1262*(B1263/B1262)</f>
        <v>256.93494583000165</v>
      </c>
      <c r="P1263">
        <f t="shared" si="115"/>
        <v>2018</v>
      </c>
      <c r="Q1263" s="1">
        <f t="shared" si="116"/>
        <v>43265.5625</v>
      </c>
      <c r="R1263">
        <f>IF(B1264="",R1262,IF(Q1263&gt;=Chart!$F$2,E1263,0))</f>
        <v>0</v>
      </c>
      <c r="S1263">
        <f>IF(B1264="",S1262,IFERROR(IF(AND(R1263&gt;0,R1262=0),R1263,(1+(B1264/B1263-1)*Calc!$Z$1)*S1262),0))</f>
        <v>0</v>
      </c>
      <c r="T1263">
        <f>IF(B1264="",T1262,IFERROR(IF(AND(R1263&gt;0,R1262=0),R1263,(1+(B1264/B1263-1)*Calc!$Z$1-L1264)*T1262),0))</f>
        <v>0</v>
      </c>
      <c r="U1263">
        <f>IF(B1264="",U1262,IFERROR(IF(AND(R1263&gt;0,R1262=0),R1263,(1+(B1264/B1263-1)*Calc!$Z$1-M1264*2)*U1262),0))</f>
        <v>0</v>
      </c>
      <c r="V1263">
        <f>IF(B1264="",V1262,IFERROR(IF(AND(R1263&gt;0,R1262=0),R1263,(1+(B1264/B1263-1)*Calc!$Z$1-N1264*2)*V1262),0))</f>
        <v>0</v>
      </c>
      <c r="W1263">
        <f>IF(ISNUMBER(C1263),C1263,W1262)</f>
        <v>1.9</v>
      </c>
      <c r="Y1263" s="1" t="e">
        <f>IF(AND(Q1263&gt;=Chart!$F$2,Q1263&lt;=Chart!$F$3),Q1263,#N/A)</f>
        <v>#N/A</v>
      </c>
      <c r="Z1263" t="e">
        <f>IF(AND(Q1263&gt;=Chart!$F$2,Q1263&lt;=Chart!$F$3),R1263,#N/A)</f>
        <v>#N/A</v>
      </c>
      <c r="AA1263" t="e">
        <f>IF(AND(Q1263&gt;=Chart!$F$2,Q1263&lt;=Chart!$F$3),S1263,#N/A)</f>
        <v>#N/A</v>
      </c>
      <c r="AB1263" t="e">
        <f>IF(AND(Q1263&gt;=Chart!$F$2,Q1263&lt;=Chart!$F$3),T1263,#N/A)</f>
        <v>#N/A</v>
      </c>
      <c r="AC1263" t="e">
        <f>IF(AND(Q1263&gt;=Chart!$F$2,Q1263&lt;=Chart!$F$3),U1263,#N/A)</f>
        <v>#N/A</v>
      </c>
      <c r="AD1263" t="e">
        <f>IF(AND(Q1263&gt;=Chart!$F$2,Q1263&lt;=Chart!$F$3),V1263,#N/A)</f>
        <v>#N/A</v>
      </c>
      <c r="AE1263" t="e">
        <f>IF(AND(Q1263&gt;=Chart!$F$2,Q1263&lt;=Chart!$F$3),I1263,#N/A)</f>
        <v>#N/A</v>
      </c>
      <c r="AF1263" t="e">
        <f>IF(AND(Q1263&gt;=Chart!$F$2,Q1263&lt;=Chart!$F$3),H1263/100,#N/A)</f>
        <v>#N/A</v>
      </c>
      <c r="AG1263" t="e">
        <f>IF(AND(Q1263&gt;=Chart!$F$2,Q1263&lt;=Chart!$F$3),W1263/100,#N/A)</f>
        <v>#N/A</v>
      </c>
    </row>
    <row r="1264" spans="1:33" x14ac:dyDescent="0.25">
      <c r="A1264">
        <v>1529069400</v>
      </c>
      <c r="B1264">
        <f>INDEX('Daily Data ADJ'!$1:$1048576,MATCH(Calc!$A1264,'Daily Data ADJ'!$A:$A,0),MATCH("SPY, CBOE BZX: Close",'Daily Data ADJ'!$1:$1,0))</f>
        <v>256.60676181000002</v>
      </c>
      <c r="C1264">
        <f>INDEX('Daily Data ADJ'!$1:$1048576,MATCH(Calc!$A1264,'Daily Data ADJ'!$A:$A,0),MATCH("EFFR, FRED: Close",'Daily Data ADJ'!$1:$1,0))</f>
        <v>1.9</v>
      </c>
      <c r="D1264">
        <f>INDEX('Daily Data ADJ'!$1:$1048576,MATCH(Calc!$A1264,'Daily Data ADJ'!$A:$A,1),MATCH("SOFR, FRED: Close",'Daily Data ADJ'!$1:$1,0))</f>
        <v>1.91</v>
      </c>
      <c r="E1264">
        <f>INDEX('Daily Data ADJ'!$1:$1048576,MATCH(Calc!$A1264,'Daily Data ADJ'!$A:$A,0),MATCH("UPRO, CBOE BZX: Close",'Daily Data ADJ'!$1:$1,0))</f>
        <v>24.651167940000001</v>
      </c>
      <c r="F1264">
        <f>INDEX('Daily Data ADJ'!$1:$1048576,MATCH(Calc!$A1264,'Daily Data ADJ'!$A:$A,0),MATCH("ES1!, CME_MINI: Close",'Daily Data ADJ'!$1:$1,0))</f>
        <v>2784.5</v>
      </c>
      <c r="G1264">
        <f>INDEX('Daily Data ADJ'!$1:$1048576,MATCH(Calc!$A1264,'Daily Data ADJ'!$A:$A,0),MATCH("ES2!, CME_MINI: Close",'Daily Data ADJ'!$1:$1,0))</f>
        <v>2789</v>
      </c>
      <c r="H1264">
        <f>INDEX('QUANDL MULTPL SP500_DIV_YIELD_M'!$A:$G,MATCH(Calc!$A1264,'QUANDL MULTPL SP500_DIV_YIELD_M'!$A:$A,1),MATCH('QUANDL MULTPL SP500_DIV_YIELD_M'!$E$1,'QUANDL MULTPL SP500_DIV_YIELD_M'!$A$1:$G$1,0))</f>
        <v>1.88</v>
      </c>
      <c r="I1264" s="5">
        <f t="shared" si="114"/>
        <v>2.5280043611106098E-2</v>
      </c>
      <c r="J1264" s="1">
        <f>A1264/24/60/60+DATE(1970,1,1)</f>
        <v>43266.5625</v>
      </c>
      <c r="K1264" s="3">
        <f t="shared" si="117"/>
        <v>1</v>
      </c>
      <c r="L1264" s="6">
        <f>(1+Chart!$F$4)^(1/(365/K1264))-1</f>
        <v>6.6592785027408397E-5</v>
      </c>
      <c r="M1264" s="6">
        <f t="shared" si="118"/>
        <v>5.1567779546513037E-5</v>
      </c>
      <c r="N1264" s="6">
        <f t="shared" si="119"/>
        <v>6.8401759988345745E-5</v>
      </c>
      <c r="O1264">
        <f>O1263*(B1264/B1263)</f>
        <v>256.60676181000167</v>
      </c>
      <c r="P1264">
        <f t="shared" si="115"/>
        <v>2018</v>
      </c>
      <c r="Q1264" s="1">
        <f t="shared" si="116"/>
        <v>43266.5625</v>
      </c>
      <c r="R1264">
        <f>IF(B1265="",R1263,IF(Q1264&gt;=Chart!$F$2,E1264,0))</f>
        <v>0</v>
      </c>
      <c r="S1264">
        <f>IF(B1265="",S1263,IFERROR(IF(AND(R1264&gt;0,R1263=0),R1264,(1+(B1265/B1264-1)*Calc!$Z$1)*S1263),0))</f>
        <v>0</v>
      </c>
      <c r="T1264">
        <f>IF(B1265="",T1263,IFERROR(IF(AND(R1264&gt;0,R1263=0),R1264,(1+(B1265/B1264-1)*Calc!$Z$1-L1265)*T1263),0))</f>
        <v>0</v>
      </c>
      <c r="U1264">
        <f>IF(B1265="",U1263,IFERROR(IF(AND(R1264&gt;0,R1263=0),R1264,(1+(B1265/B1264-1)*Calc!$Z$1-M1265*2)*U1263),0))</f>
        <v>0</v>
      </c>
      <c r="V1264">
        <f>IF(B1265="",V1263,IFERROR(IF(AND(R1264&gt;0,R1263=0),R1264,(1+(B1265/B1264-1)*Calc!$Z$1-N1265*2)*V1263),0))</f>
        <v>0</v>
      </c>
      <c r="W1264">
        <f>IF(ISNUMBER(C1264),C1264,W1263)</f>
        <v>1.9</v>
      </c>
      <c r="Y1264" s="1" t="e">
        <f>IF(AND(Q1264&gt;=Chart!$F$2,Q1264&lt;=Chart!$F$3),Q1264,#N/A)</f>
        <v>#N/A</v>
      </c>
      <c r="Z1264" t="e">
        <f>IF(AND(Q1264&gt;=Chart!$F$2,Q1264&lt;=Chart!$F$3),R1264,#N/A)</f>
        <v>#N/A</v>
      </c>
      <c r="AA1264" t="e">
        <f>IF(AND(Q1264&gt;=Chart!$F$2,Q1264&lt;=Chart!$F$3),S1264,#N/A)</f>
        <v>#N/A</v>
      </c>
      <c r="AB1264" t="e">
        <f>IF(AND(Q1264&gt;=Chart!$F$2,Q1264&lt;=Chart!$F$3),T1264,#N/A)</f>
        <v>#N/A</v>
      </c>
      <c r="AC1264" t="e">
        <f>IF(AND(Q1264&gt;=Chart!$F$2,Q1264&lt;=Chart!$F$3),U1264,#N/A)</f>
        <v>#N/A</v>
      </c>
      <c r="AD1264" t="e">
        <f>IF(AND(Q1264&gt;=Chart!$F$2,Q1264&lt;=Chart!$F$3),V1264,#N/A)</f>
        <v>#N/A</v>
      </c>
      <c r="AE1264" t="e">
        <f>IF(AND(Q1264&gt;=Chart!$F$2,Q1264&lt;=Chart!$F$3),I1264,#N/A)</f>
        <v>#N/A</v>
      </c>
      <c r="AF1264" t="e">
        <f>IF(AND(Q1264&gt;=Chart!$F$2,Q1264&lt;=Chart!$F$3),H1264/100,#N/A)</f>
        <v>#N/A</v>
      </c>
      <c r="AG1264" t="e">
        <f>IF(AND(Q1264&gt;=Chart!$F$2,Q1264&lt;=Chart!$F$3),W1264/100,#N/A)</f>
        <v>#N/A</v>
      </c>
    </row>
    <row r="1265" spans="1:33" x14ac:dyDescent="0.25">
      <c r="A1265">
        <v>1529328600</v>
      </c>
      <c r="B1265">
        <f>INDEX('Daily Data ADJ'!$1:$1048576,MATCH(Calc!$A1265,'Daily Data ADJ'!$A:$A,0),MATCH("SPY, CBOE BZX: Close",'Daily Data ADJ'!$1:$1,0))</f>
        <v>256.07897393000002</v>
      </c>
      <c r="C1265">
        <f>INDEX('Daily Data ADJ'!$1:$1048576,MATCH(Calc!$A1265,'Daily Data ADJ'!$A:$A,0),MATCH("EFFR, FRED: Close",'Daily Data ADJ'!$1:$1,0))</f>
        <v>1.9</v>
      </c>
      <c r="D1265">
        <f>INDEX('Daily Data ADJ'!$1:$1048576,MATCH(Calc!$A1265,'Daily Data ADJ'!$A:$A,1),MATCH("SOFR, FRED: Close",'Daily Data ADJ'!$1:$1,0))</f>
        <v>1.9</v>
      </c>
      <c r="E1265">
        <f>INDEX('Daily Data ADJ'!$1:$1048576,MATCH(Calc!$A1265,'Daily Data ADJ'!$A:$A,0),MATCH("UPRO, CBOE BZX: Close",'Daily Data ADJ'!$1:$1,0))</f>
        <v>24.47442187</v>
      </c>
      <c r="F1265">
        <f>INDEX('Daily Data ADJ'!$1:$1048576,MATCH(Calc!$A1265,'Daily Data ADJ'!$A:$A,0),MATCH("ES1!, CME_MINI: Close",'Daily Data ADJ'!$1:$1,0))</f>
        <v>2779.75</v>
      </c>
      <c r="G1265">
        <f>INDEX('Daily Data ADJ'!$1:$1048576,MATCH(Calc!$A1265,'Daily Data ADJ'!$A:$A,0),MATCH("ES2!, CME_MINI: Close",'Daily Data ADJ'!$1:$1,0))</f>
        <v>2784</v>
      </c>
      <c r="H1265">
        <f>INDEX('QUANDL MULTPL SP500_DIV_YIELD_M'!$A:$G,MATCH(Calc!$A1265,'QUANDL MULTPL SP500_DIV_YIELD_M'!$A:$A,1),MATCH('QUANDL MULTPL SP500_DIV_YIELD_M'!$E$1,'QUANDL MULTPL SP500_DIV_YIELD_M'!$A$1:$G$1,0))</f>
        <v>1.88</v>
      </c>
      <c r="I1265" s="5">
        <f t="shared" si="114"/>
        <v>2.492969766095661E-2</v>
      </c>
      <c r="J1265" s="1">
        <f>A1265/24/60/60+DATE(1970,1,1)</f>
        <v>43269.5625</v>
      </c>
      <c r="K1265" s="3">
        <f t="shared" si="117"/>
        <v>3</v>
      </c>
      <c r="L1265" s="6">
        <f>(1+Chart!$F$4)^(1/(365/K1265))-1</f>
        <v>1.9979165917494157E-4</v>
      </c>
      <c r="M1265" s="6">
        <f t="shared" si="118"/>
        <v>1.5471131648414627E-4</v>
      </c>
      <c r="N1265" s="6">
        <f t="shared" si="119"/>
        <v>2.0240970885088139E-4</v>
      </c>
      <c r="O1265">
        <f>O1264*(B1265/B1264)</f>
        <v>256.07897393000167</v>
      </c>
      <c r="P1265">
        <f t="shared" si="115"/>
        <v>2018</v>
      </c>
      <c r="Q1265" s="1">
        <f t="shared" si="116"/>
        <v>43269.5625</v>
      </c>
      <c r="R1265">
        <f>IF(B1266="",R1264,IF(Q1265&gt;=Chart!$F$2,E1265,0))</f>
        <v>0</v>
      </c>
      <c r="S1265">
        <f>IF(B1266="",S1264,IFERROR(IF(AND(R1265&gt;0,R1264=0),R1265,(1+(B1266/B1265-1)*Calc!$Z$1)*S1264),0))</f>
        <v>0</v>
      </c>
      <c r="T1265">
        <f>IF(B1266="",T1264,IFERROR(IF(AND(R1265&gt;0,R1264=0),R1265,(1+(B1266/B1265-1)*Calc!$Z$1-L1266)*T1264),0))</f>
        <v>0</v>
      </c>
      <c r="U1265">
        <f>IF(B1266="",U1264,IFERROR(IF(AND(R1265&gt;0,R1264=0),R1265,(1+(B1266/B1265-1)*Calc!$Z$1-M1266*2)*U1264),0))</f>
        <v>0</v>
      </c>
      <c r="V1265">
        <f>IF(B1266="",V1264,IFERROR(IF(AND(R1265&gt;0,R1264=0),R1265,(1+(B1266/B1265-1)*Calc!$Z$1-N1266*2)*V1264),0))</f>
        <v>0</v>
      </c>
      <c r="W1265">
        <f>IF(ISNUMBER(C1265),C1265,W1264)</f>
        <v>1.9</v>
      </c>
      <c r="Y1265" s="1" t="e">
        <f>IF(AND(Q1265&gt;=Chart!$F$2,Q1265&lt;=Chart!$F$3),Q1265,#N/A)</f>
        <v>#N/A</v>
      </c>
      <c r="Z1265" t="e">
        <f>IF(AND(Q1265&gt;=Chart!$F$2,Q1265&lt;=Chart!$F$3),R1265,#N/A)</f>
        <v>#N/A</v>
      </c>
      <c r="AA1265" t="e">
        <f>IF(AND(Q1265&gt;=Chart!$F$2,Q1265&lt;=Chart!$F$3),S1265,#N/A)</f>
        <v>#N/A</v>
      </c>
      <c r="AB1265" t="e">
        <f>IF(AND(Q1265&gt;=Chart!$F$2,Q1265&lt;=Chart!$F$3),T1265,#N/A)</f>
        <v>#N/A</v>
      </c>
      <c r="AC1265" t="e">
        <f>IF(AND(Q1265&gt;=Chart!$F$2,Q1265&lt;=Chart!$F$3),U1265,#N/A)</f>
        <v>#N/A</v>
      </c>
      <c r="AD1265" t="e">
        <f>IF(AND(Q1265&gt;=Chart!$F$2,Q1265&lt;=Chart!$F$3),V1265,#N/A)</f>
        <v>#N/A</v>
      </c>
      <c r="AE1265" t="e">
        <f>IF(AND(Q1265&gt;=Chart!$F$2,Q1265&lt;=Chart!$F$3),I1265,#N/A)</f>
        <v>#N/A</v>
      </c>
      <c r="AF1265" t="e">
        <f>IF(AND(Q1265&gt;=Chart!$F$2,Q1265&lt;=Chart!$F$3),H1265/100,#N/A)</f>
        <v>#N/A</v>
      </c>
      <c r="AG1265" t="e">
        <f>IF(AND(Q1265&gt;=Chart!$F$2,Q1265&lt;=Chart!$F$3),W1265/100,#N/A)</f>
        <v>#N/A</v>
      </c>
    </row>
    <row r="1266" spans="1:33" x14ac:dyDescent="0.25">
      <c r="A1266">
        <v>1529415000</v>
      </c>
      <c r="B1266">
        <f>INDEX('Daily Data ADJ'!$1:$1048576,MATCH(Calc!$A1266,'Daily Data ADJ'!$A:$A,0),MATCH("SPY, CBOE BZX: Close",'Daily Data ADJ'!$1:$1,0))</f>
        <v>255.09747367</v>
      </c>
      <c r="C1266">
        <f>INDEX('Daily Data ADJ'!$1:$1048576,MATCH(Calc!$A1266,'Daily Data ADJ'!$A:$A,0),MATCH("EFFR, FRED: Close",'Daily Data ADJ'!$1:$1,0))</f>
        <v>1.91</v>
      </c>
      <c r="D1266">
        <f>INDEX('Daily Data ADJ'!$1:$1048576,MATCH(Calc!$A1266,'Daily Data ADJ'!$A:$A,1),MATCH("SOFR, FRED: Close",'Daily Data ADJ'!$1:$1,0))</f>
        <v>1.88</v>
      </c>
      <c r="E1266">
        <f>INDEX('Daily Data ADJ'!$1:$1048576,MATCH(Calc!$A1266,'Daily Data ADJ'!$A:$A,0),MATCH("UPRO, CBOE BZX: Close",'Daily Data ADJ'!$1:$1,0))</f>
        <v>24.204393140000001</v>
      </c>
      <c r="F1266">
        <f>INDEX('Daily Data ADJ'!$1:$1048576,MATCH(Calc!$A1266,'Daily Data ADJ'!$A:$A,0),MATCH("ES1!, CME_MINI: Close",'Daily Data ADJ'!$1:$1,0))</f>
        <v>2766.25</v>
      </c>
      <c r="G1266">
        <f>INDEX('Daily Data ADJ'!$1:$1048576,MATCH(Calc!$A1266,'Daily Data ADJ'!$A:$A,0),MATCH("ES2!, CME_MINI: Close",'Daily Data ADJ'!$1:$1,0))</f>
        <v>2770</v>
      </c>
      <c r="H1266">
        <f>INDEX('QUANDL MULTPL SP500_DIV_YIELD_M'!$A:$G,MATCH(Calc!$A1266,'QUANDL MULTPL SP500_DIV_YIELD_M'!$A:$A,1),MATCH('QUANDL MULTPL SP500_DIV_YIELD_M'!$E$1,'QUANDL MULTPL SP500_DIV_YIELD_M'!$A$1:$G$1,0))</f>
        <v>1.88</v>
      </c>
      <c r="I1266" s="5">
        <f t="shared" si="114"/>
        <v>2.4233539686119368E-2</v>
      </c>
      <c r="J1266" s="1">
        <f>A1266/24/60/60+DATE(1970,1,1)</f>
        <v>43270.5625</v>
      </c>
      <c r="K1266" s="3">
        <f t="shared" si="117"/>
        <v>1</v>
      </c>
      <c r="L1266" s="6">
        <f>(1+Chart!$F$4)^(1/(365/K1266))-1</f>
        <v>6.6592785027408397E-5</v>
      </c>
      <c r="M1266" s="6">
        <f t="shared" si="118"/>
        <v>5.1836644438196799E-5</v>
      </c>
      <c r="N1266" s="6">
        <f t="shared" si="119"/>
        <v>6.5603704469729962E-5</v>
      </c>
      <c r="O1266">
        <f>O1265*(B1266/B1265)</f>
        <v>255.09747367000165</v>
      </c>
      <c r="P1266">
        <f t="shared" si="115"/>
        <v>2018</v>
      </c>
      <c r="Q1266" s="1">
        <f t="shared" si="116"/>
        <v>43270.5625</v>
      </c>
      <c r="R1266">
        <f>IF(B1267="",R1265,IF(Q1266&gt;=Chart!$F$2,E1266,0))</f>
        <v>0</v>
      </c>
      <c r="S1266">
        <f>IF(B1267="",S1265,IFERROR(IF(AND(R1266&gt;0,R1265=0),R1266,(1+(B1267/B1266-1)*Calc!$Z$1)*S1265),0))</f>
        <v>0</v>
      </c>
      <c r="T1266">
        <f>IF(B1267="",T1265,IFERROR(IF(AND(R1266&gt;0,R1265=0),R1266,(1+(B1267/B1266-1)*Calc!$Z$1-L1267)*T1265),0))</f>
        <v>0</v>
      </c>
      <c r="U1266">
        <f>IF(B1267="",U1265,IFERROR(IF(AND(R1266&gt;0,R1265=0),R1266,(1+(B1267/B1266-1)*Calc!$Z$1-M1267*2)*U1265),0))</f>
        <v>0</v>
      </c>
      <c r="V1266">
        <f>IF(B1267="",V1265,IFERROR(IF(AND(R1266&gt;0,R1265=0),R1266,(1+(B1267/B1266-1)*Calc!$Z$1-N1267*2)*V1265),0))</f>
        <v>0</v>
      </c>
      <c r="W1266">
        <f>IF(ISNUMBER(C1266),C1266,W1265)</f>
        <v>1.91</v>
      </c>
      <c r="Y1266" s="1" t="e">
        <f>IF(AND(Q1266&gt;=Chart!$F$2,Q1266&lt;=Chart!$F$3),Q1266,#N/A)</f>
        <v>#N/A</v>
      </c>
      <c r="Z1266" t="e">
        <f>IF(AND(Q1266&gt;=Chart!$F$2,Q1266&lt;=Chart!$F$3),R1266,#N/A)</f>
        <v>#N/A</v>
      </c>
      <c r="AA1266" t="e">
        <f>IF(AND(Q1266&gt;=Chart!$F$2,Q1266&lt;=Chart!$F$3),S1266,#N/A)</f>
        <v>#N/A</v>
      </c>
      <c r="AB1266" t="e">
        <f>IF(AND(Q1266&gt;=Chart!$F$2,Q1266&lt;=Chart!$F$3),T1266,#N/A)</f>
        <v>#N/A</v>
      </c>
      <c r="AC1266" t="e">
        <f>IF(AND(Q1266&gt;=Chart!$F$2,Q1266&lt;=Chart!$F$3),U1266,#N/A)</f>
        <v>#N/A</v>
      </c>
      <c r="AD1266" t="e">
        <f>IF(AND(Q1266&gt;=Chart!$F$2,Q1266&lt;=Chart!$F$3),V1266,#N/A)</f>
        <v>#N/A</v>
      </c>
      <c r="AE1266" t="e">
        <f>IF(AND(Q1266&gt;=Chart!$F$2,Q1266&lt;=Chart!$F$3),I1266,#N/A)</f>
        <v>#N/A</v>
      </c>
      <c r="AF1266" t="e">
        <f>IF(AND(Q1266&gt;=Chart!$F$2,Q1266&lt;=Chart!$F$3),H1266/100,#N/A)</f>
        <v>#N/A</v>
      </c>
      <c r="AG1266" t="e">
        <f>IF(AND(Q1266&gt;=Chart!$F$2,Q1266&lt;=Chart!$F$3),W1266/100,#N/A)</f>
        <v>#N/A</v>
      </c>
    </row>
    <row r="1267" spans="1:33" x14ac:dyDescent="0.25">
      <c r="A1267">
        <v>1529501400</v>
      </c>
      <c r="B1267">
        <f>INDEX('Daily Data ADJ'!$1:$1048576,MATCH(Calc!$A1267,'Daily Data ADJ'!$A:$A,0),MATCH("SPY, CBOE BZX: Close",'Daily Data ADJ'!$1:$1,0))</f>
        <v>255.53266718</v>
      </c>
      <c r="C1267">
        <f>INDEX('Daily Data ADJ'!$1:$1048576,MATCH(Calc!$A1267,'Daily Data ADJ'!$A:$A,0),MATCH("EFFR, FRED: Close",'Daily Data ADJ'!$1:$1,0))</f>
        <v>1.92</v>
      </c>
      <c r="D1267">
        <f>INDEX('Daily Data ADJ'!$1:$1048576,MATCH(Calc!$A1267,'Daily Data ADJ'!$A:$A,1),MATCH("SOFR, FRED: Close",'Daily Data ADJ'!$1:$1,0))</f>
        <v>1.87</v>
      </c>
      <c r="E1267">
        <f>INDEX('Daily Data ADJ'!$1:$1048576,MATCH(Calc!$A1267,'Daily Data ADJ'!$A:$A,0),MATCH("UPRO, CBOE BZX: Close",'Daily Data ADJ'!$1:$1,0))</f>
        <v>24.301530960000001</v>
      </c>
      <c r="F1267">
        <f>INDEX('Daily Data ADJ'!$1:$1048576,MATCH(Calc!$A1267,'Daily Data ADJ'!$A:$A,0),MATCH("ES1!, CME_MINI: Close",'Daily Data ADJ'!$1:$1,0))</f>
        <v>2772</v>
      </c>
      <c r="G1267">
        <f>INDEX('Daily Data ADJ'!$1:$1048576,MATCH(Calc!$A1267,'Daily Data ADJ'!$A:$A,0),MATCH("ES2!, CME_MINI: Close",'Daily Data ADJ'!$1:$1,0))</f>
        <v>2776</v>
      </c>
      <c r="H1267">
        <f>INDEX('QUANDL MULTPL SP500_DIV_YIELD_M'!$A:$G,MATCH(Calc!$A1267,'QUANDL MULTPL SP500_DIV_YIELD_M'!$A:$A,1),MATCH('QUANDL MULTPL SP500_DIV_YIELD_M'!$E$1,'QUANDL MULTPL SP500_DIV_YIELD_M'!$A$1:$G$1,0))</f>
        <v>1.88</v>
      </c>
      <c r="I1267" s="5">
        <f t="shared" si="114"/>
        <v>2.4584511314105731E-2</v>
      </c>
      <c r="J1267" s="1">
        <f>A1267/24/60/60+DATE(1970,1,1)</f>
        <v>43271.5625</v>
      </c>
      <c r="K1267" s="3">
        <f t="shared" si="117"/>
        <v>1</v>
      </c>
      <c r="L1267" s="6">
        <f>(1+Chart!$F$4)^(1/(365/K1267))-1</f>
        <v>6.6592785027408397E-5</v>
      </c>
      <c r="M1267" s="6">
        <f t="shared" si="118"/>
        <v>5.2105483020925547E-5</v>
      </c>
      <c r="N1267" s="6">
        <f t="shared" si="119"/>
        <v>6.6542420962045767E-5</v>
      </c>
      <c r="O1267">
        <f>O1266*(B1267/B1266)</f>
        <v>255.53266718000165</v>
      </c>
      <c r="P1267">
        <f t="shared" si="115"/>
        <v>2018</v>
      </c>
      <c r="Q1267" s="1">
        <f t="shared" si="116"/>
        <v>43271.5625</v>
      </c>
      <c r="R1267">
        <f>IF(B1268="",R1266,IF(Q1267&gt;=Chart!$F$2,E1267,0))</f>
        <v>0</v>
      </c>
      <c r="S1267">
        <f>IF(B1268="",S1266,IFERROR(IF(AND(R1267&gt;0,R1266=0),R1267,(1+(B1268/B1267-1)*Calc!$Z$1)*S1266),0))</f>
        <v>0</v>
      </c>
      <c r="T1267">
        <f>IF(B1268="",T1266,IFERROR(IF(AND(R1267&gt;0,R1266=0),R1267,(1+(B1268/B1267-1)*Calc!$Z$1-L1268)*T1266),0))</f>
        <v>0</v>
      </c>
      <c r="U1267">
        <f>IF(B1268="",U1266,IFERROR(IF(AND(R1267&gt;0,R1266=0),R1267,(1+(B1268/B1267-1)*Calc!$Z$1-M1268*2)*U1266),0))</f>
        <v>0</v>
      </c>
      <c r="V1267">
        <f>IF(B1268="",V1266,IFERROR(IF(AND(R1267&gt;0,R1266=0),R1267,(1+(B1268/B1267-1)*Calc!$Z$1-N1268*2)*V1266),0))</f>
        <v>0</v>
      </c>
      <c r="W1267">
        <f>IF(ISNUMBER(C1267),C1267,W1266)</f>
        <v>1.92</v>
      </c>
      <c r="Y1267" s="1" t="e">
        <f>IF(AND(Q1267&gt;=Chart!$F$2,Q1267&lt;=Chart!$F$3),Q1267,#N/A)</f>
        <v>#N/A</v>
      </c>
      <c r="Z1267" t="e">
        <f>IF(AND(Q1267&gt;=Chart!$F$2,Q1267&lt;=Chart!$F$3),R1267,#N/A)</f>
        <v>#N/A</v>
      </c>
      <c r="AA1267" t="e">
        <f>IF(AND(Q1267&gt;=Chart!$F$2,Q1267&lt;=Chart!$F$3),S1267,#N/A)</f>
        <v>#N/A</v>
      </c>
      <c r="AB1267" t="e">
        <f>IF(AND(Q1267&gt;=Chart!$F$2,Q1267&lt;=Chart!$F$3),T1267,#N/A)</f>
        <v>#N/A</v>
      </c>
      <c r="AC1267" t="e">
        <f>IF(AND(Q1267&gt;=Chart!$F$2,Q1267&lt;=Chart!$F$3),U1267,#N/A)</f>
        <v>#N/A</v>
      </c>
      <c r="AD1267" t="e">
        <f>IF(AND(Q1267&gt;=Chart!$F$2,Q1267&lt;=Chart!$F$3),V1267,#N/A)</f>
        <v>#N/A</v>
      </c>
      <c r="AE1267" t="e">
        <f>IF(AND(Q1267&gt;=Chart!$F$2,Q1267&lt;=Chart!$F$3),I1267,#N/A)</f>
        <v>#N/A</v>
      </c>
      <c r="AF1267" t="e">
        <f>IF(AND(Q1267&gt;=Chart!$F$2,Q1267&lt;=Chart!$F$3),H1267/100,#N/A)</f>
        <v>#N/A</v>
      </c>
      <c r="AG1267" t="e">
        <f>IF(AND(Q1267&gt;=Chart!$F$2,Q1267&lt;=Chart!$F$3),W1267/100,#N/A)</f>
        <v>#N/A</v>
      </c>
    </row>
    <row r="1268" spans="1:33" x14ac:dyDescent="0.25">
      <c r="A1268">
        <v>1529587800</v>
      </c>
      <c r="B1268">
        <f>INDEX('Daily Data ADJ'!$1:$1048576,MATCH(Calc!$A1268,'Daily Data ADJ'!$A:$A,0),MATCH("SPY, CBOE BZX: Close",'Daily Data ADJ'!$1:$1,0))</f>
        <v>253.93078467999999</v>
      </c>
      <c r="C1268">
        <f>INDEX('Daily Data ADJ'!$1:$1048576,MATCH(Calc!$A1268,'Daily Data ADJ'!$A:$A,0),MATCH("EFFR, FRED: Close",'Daily Data ADJ'!$1:$1,0))</f>
        <v>1.92</v>
      </c>
      <c r="D1268">
        <f>INDEX('Daily Data ADJ'!$1:$1048576,MATCH(Calc!$A1268,'Daily Data ADJ'!$A:$A,1),MATCH("SOFR, FRED: Close",'Daily Data ADJ'!$1:$1,0))</f>
        <v>1.87</v>
      </c>
      <c r="E1268">
        <f>INDEX('Daily Data ADJ'!$1:$1048576,MATCH(Calc!$A1268,'Daily Data ADJ'!$A:$A,0),MATCH("UPRO, CBOE BZX: Close",'Daily Data ADJ'!$1:$1,0))</f>
        <v>23.859238179999998</v>
      </c>
      <c r="F1268">
        <f>INDEX('Daily Data ADJ'!$1:$1048576,MATCH(Calc!$A1268,'Daily Data ADJ'!$A:$A,0),MATCH("ES1!, CME_MINI: Close",'Daily Data ADJ'!$1:$1,0))</f>
        <v>2752.5</v>
      </c>
      <c r="G1268">
        <f>INDEX('Daily Data ADJ'!$1:$1048576,MATCH(Calc!$A1268,'Daily Data ADJ'!$A:$A,0),MATCH("ES2!, CME_MINI: Close",'Daily Data ADJ'!$1:$1,0))</f>
        <v>2756.25</v>
      </c>
      <c r="H1268">
        <f>INDEX('QUANDL MULTPL SP500_DIV_YIELD_M'!$A:$G,MATCH(Calc!$A1268,'QUANDL MULTPL SP500_DIV_YIELD_M'!$A:$A,1),MATCH('QUANDL MULTPL SP500_DIV_YIELD_M'!$E$1,'QUANDL MULTPL SP500_DIV_YIELD_M'!$A$1:$G$1,0))</f>
        <v>1.88</v>
      </c>
      <c r="I1268" s="5">
        <f t="shared" si="114"/>
        <v>2.4260738166159548E-2</v>
      </c>
      <c r="J1268" s="1">
        <f>A1268/24/60/60+DATE(1970,1,1)</f>
        <v>43272.5625</v>
      </c>
      <c r="K1268" s="3">
        <f t="shared" si="117"/>
        <v>1</v>
      </c>
      <c r="L1268" s="6">
        <f>(1+Chart!$F$4)^(1/(365/K1268))-1</f>
        <v>6.6592785027408397E-5</v>
      </c>
      <c r="M1268" s="6">
        <f t="shared" si="118"/>
        <v>5.2105483020925547E-5</v>
      </c>
      <c r="N1268" s="6">
        <f t="shared" si="119"/>
        <v>6.5676461592723001E-5</v>
      </c>
      <c r="O1268">
        <f>O1267*(B1268/B1267)</f>
        <v>253.93078468000164</v>
      </c>
      <c r="P1268">
        <f t="shared" si="115"/>
        <v>2018</v>
      </c>
      <c r="Q1268" s="1">
        <f t="shared" si="116"/>
        <v>43272.5625</v>
      </c>
      <c r="R1268">
        <f>IF(B1269="",R1267,IF(Q1268&gt;=Chart!$F$2,E1268,0))</f>
        <v>0</v>
      </c>
      <c r="S1268">
        <f>IF(B1269="",S1267,IFERROR(IF(AND(R1268&gt;0,R1267=0),R1268,(1+(B1269/B1268-1)*Calc!$Z$1)*S1267),0))</f>
        <v>0</v>
      </c>
      <c r="T1268">
        <f>IF(B1269="",T1267,IFERROR(IF(AND(R1268&gt;0,R1267=0),R1268,(1+(B1269/B1268-1)*Calc!$Z$1-L1269)*T1267),0))</f>
        <v>0</v>
      </c>
      <c r="U1268">
        <f>IF(B1269="",U1267,IFERROR(IF(AND(R1268&gt;0,R1267=0),R1268,(1+(B1269/B1268-1)*Calc!$Z$1-M1269*2)*U1267),0))</f>
        <v>0</v>
      </c>
      <c r="V1268">
        <f>IF(B1269="",V1267,IFERROR(IF(AND(R1268&gt;0,R1267=0),R1268,(1+(B1269/B1268-1)*Calc!$Z$1-N1269*2)*V1267),0))</f>
        <v>0</v>
      </c>
      <c r="W1268">
        <f>IF(ISNUMBER(C1268),C1268,W1267)</f>
        <v>1.92</v>
      </c>
      <c r="Y1268" s="1" t="e">
        <f>IF(AND(Q1268&gt;=Chart!$F$2,Q1268&lt;=Chart!$F$3),Q1268,#N/A)</f>
        <v>#N/A</v>
      </c>
      <c r="Z1268" t="e">
        <f>IF(AND(Q1268&gt;=Chart!$F$2,Q1268&lt;=Chart!$F$3),R1268,#N/A)</f>
        <v>#N/A</v>
      </c>
      <c r="AA1268" t="e">
        <f>IF(AND(Q1268&gt;=Chart!$F$2,Q1268&lt;=Chart!$F$3),S1268,#N/A)</f>
        <v>#N/A</v>
      </c>
      <c r="AB1268" t="e">
        <f>IF(AND(Q1268&gt;=Chart!$F$2,Q1268&lt;=Chart!$F$3),T1268,#N/A)</f>
        <v>#N/A</v>
      </c>
      <c r="AC1268" t="e">
        <f>IF(AND(Q1268&gt;=Chart!$F$2,Q1268&lt;=Chart!$F$3),U1268,#N/A)</f>
        <v>#N/A</v>
      </c>
      <c r="AD1268" t="e">
        <f>IF(AND(Q1268&gt;=Chart!$F$2,Q1268&lt;=Chart!$F$3),V1268,#N/A)</f>
        <v>#N/A</v>
      </c>
      <c r="AE1268" t="e">
        <f>IF(AND(Q1268&gt;=Chart!$F$2,Q1268&lt;=Chart!$F$3),I1268,#N/A)</f>
        <v>#N/A</v>
      </c>
      <c r="AF1268" t="e">
        <f>IF(AND(Q1268&gt;=Chart!$F$2,Q1268&lt;=Chart!$F$3),H1268/100,#N/A)</f>
        <v>#N/A</v>
      </c>
      <c r="AG1268" t="e">
        <f>IF(AND(Q1268&gt;=Chart!$F$2,Q1268&lt;=Chart!$F$3),W1268/100,#N/A)</f>
        <v>#N/A</v>
      </c>
    </row>
    <row r="1269" spans="1:33" x14ac:dyDescent="0.25">
      <c r="A1269">
        <v>1529674200</v>
      </c>
      <c r="B1269">
        <f>INDEX('Daily Data ADJ'!$1:$1048576,MATCH(Calc!$A1269,'Daily Data ADJ'!$A:$A,0),MATCH("SPY, CBOE BZX: Close",'Daily Data ADJ'!$1:$1,0))</f>
        <v>254.39375649999999</v>
      </c>
      <c r="C1269">
        <f>INDEX('Daily Data ADJ'!$1:$1048576,MATCH(Calc!$A1269,'Daily Data ADJ'!$A:$A,0),MATCH("EFFR, FRED: Close",'Daily Data ADJ'!$1:$1,0))</f>
        <v>1.92</v>
      </c>
      <c r="D1269">
        <f>INDEX('Daily Data ADJ'!$1:$1048576,MATCH(Calc!$A1269,'Daily Data ADJ'!$A:$A,1),MATCH("SOFR, FRED: Close",'Daily Data ADJ'!$1:$1,0))</f>
        <v>1.92</v>
      </c>
      <c r="E1269">
        <f>INDEX('Daily Data ADJ'!$1:$1048576,MATCH(Calc!$A1269,'Daily Data ADJ'!$A:$A,0),MATCH("UPRO, CBOE BZX: Close",'Daily Data ADJ'!$1:$1,0))</f>
        <v>23.972268549999999</v>
      </c>
      <c r="F1269">
        <f>INDEX('Daily Data ADJ'!$1:$1048576,MATCH(Calc!$A1269,'Daily Data ADJ'!$A:$A,0),MATCH("ES1!, CME_MINI: Close",'Daily Data ADJ'!$1:$1,0))</f>
        <v>2759.5</v>
      </c>
      <c r="G1269">
        <f>INDEX('Daily Data ADJ'!$1:$1048576,MATCH(Calc!$A1269,'Daily Data ADJ'!$A:$A,0),MATCH("ES2!, CME_MINI: Close",'Daily Data ADJ'!$1:$1,0))</f>
        <v>2763.25</v>
      </c>
      <c r="H1269">
        <f>INDEX('QUANDL MULTPL SP500_DIV_YIELD_M'!$A:$G,MATCH(Calc!$A1269,'QUANDL MULTPL SP500_DIV_YIELD_M'!$A:$A,1),MATCH('QUANDL MULTPL SP500_DIV_YIELD_M'!$E$1,'QUANDL MULTPL SP500_DIV_YIELD_M'!$A$1:$G$1,0))</f>
        <v>1.88</v>
      </c>
      <c r="I1269" s="5">
        <f t="shared" si="114"/>
        <v>2.424685772842701E-2</v>
      </c>
      <c r="J1269" s="1">
        <f>A1269/24/60/60+DATE(1970,1,1)</f>
        <v>43273.5625</v>
      </c>
      <c r="K1269" s="3">
        <f t="shared" si="117"/>
        <v>1</v>
      </c>
      <c r="L1269" s="6">
        <f>(1+Chart!$F$4)^(1/(365/K1269))-1</f>
        <v>6.6592785027408397E-5</v>
      </c>
      <c r="M1269" s="6">
        <f t="shared" si="118"/>
        <v>5.2105483020925547E-5</v>
      </c>
      <c r="N1269" s="6">
        <f t="shared" si="119"/>
        <v>6.5639331055855621E-5</v>
      </c>
      <c r="O1269">
        <f>O1268*(B1269/B1268)</f>
        <v>254.39375650000164</v>
      </c>
      <c r="P1269">
        <f t="shared" si="115"/>
        <v>2018</v>
      </c>
      <c r="Q1269" s="1">
        <f t="shared" si="116"/>
        <v>43273.5625</v>
      </c>
      <c r="R1269">
        <f>IF(B1270="",R1268,IF(Q1269&gt;=Chart!$F$2,E1269,0))</f>
        <v>0</v>
      </c>
      <c r="S1269">
        <f>IF(B1270="",S1268,IFERROR(IF(AND(R1269&gt;0,R1268=0),R1269,(1+(B1270/B1269-1)*Calc!$Z$1)*S1268),0))</f>
        <v>0</v>
      </c>
      <c r="T1269">
        <f>IF(B1270="",T1268,IFERROR(IF(AND(R1269&gt;0,R1268=0),R1269,(1+(B1270/B1269-1)*Calc!$Z$1-L1270)*T1268),0))</f>
        <v>0</v>
      </c>
      <c r="U1269">
        <f>IF(B1270="",U1268,IFERROR(IF(AND(R1269&gt;0,R1268=0),R1269,(1+(B1270/B1269-1)*Calc!$Z$1-M1270*2)*U1268),0))</f>
        <v>0</v>
      </c>
      <c r="V1269">
        <f>IF(B1270="",V1268,IFERROR(IF(AND(R1269&gt;0,R1268=0),R1269,(1+(B1270/B1269-1)*Calc!$Z$1-N1270*2)*V1268),0))</f>
        <v>0</v>
      </c>
      <c r="W1269">
        <f>IF(ISNUMBER(C1269),C1269,W1268)</f>
        <v>1.92</v>
      </c>
      <c r="Y1269" s="1" t="e">
        <f>IF(AND(Q1269&gt;=Chart!$F$2,Q1269&lt;=Chart!$F$3),Q1269,#N/A)</f>
        <v>#N/A</v>
      </c>
      <c r="Z1269" t="e">
        <f>IF(AND(Q1269&gt;=Chart!$F$2,Q1269&lt;=Chart!$F$3),R1269,#N/A)</f>
        <v>#N/A</v>
      </c>
      <c r="AA1269" t="e">
        <f>IF(AND(Q1269&gt;=Chart!$F$2,Q1269&lt;=Chart!$F$3),S1269,#N/A)</f>
        <v>#N/A</v>
      </c>
      <c r="AB1269" t="e">
        <f>IF(AND(Q1269&gt;=Chart!$F$2,Q1269&lt;=Chart!$F$3),T1269,#N/A)</f>
        <v>#N/A</v>
      </c>
      <c r="AC1269" t="e">
        <f>IF(AND(Q1269&gt;=Chart!$F$2,Q1269&lt;=Chart!$F$3),U1269,#N/A)</f>
        <v>#N/A</v>
      </c>
      <c r="AD1269" t="e">
        <f>IF(AND(Q1269&gt;=Chart!$F$2,Q1269&lt;=Chart!$F$3),V1269,#N/A)</f>
        <v>#N/A</v>
      </c>
      <c r="AE1269" t="e">
        <f>IF(AND(Q1269&gt;=Chart!$F$2,Q1269&lt;=Chart!$F$3),I1269,#N/A)</f>
        <v>#N/A</v>
      </c>
      <c r="AF1269" t="e">
        <f>IF(AND(Q1269&gt;=Chart!$F$2,Q1269&lt;=Chart!$F$3),H1269/100,#N/A)</f>
        <v>#N/A</v>
      </c>
      <c r="AG1269" t="e">
        <f>IF(AND(Q1269&gt;=Chart!$F$2,Q1269&lt;=Chart!$F$3),W1269/100,#N/A)</f>
        <v>#N/A</v>
      </c>
    </row>
    <row r="1270" spans="1:33" x14ac:dyDescent="0.25">
      <c r="A1270">
        <v>1529933400</v>
      </c>
      <c r="B1270">
        <f>INDEX('Daily Data ADJ'!$1:$1048576,MATCH(Calc!$A1270,'Daily Data ADJ'!$A:$A,0),MATCH("SPY, CBOE BZX: Close",'Daily Data ADJ'!$1:$1,0))</f>
        <v>250.93072728000001</v>
      </c>
      <c r="C1270">
        <f>INDEX('Daily Data ADJ'!$1:$1048576,MATCH(Calc!$A1270,'Daily Data ADJ'!$A:$A,0),MATCH("EFFR, FRED: Close",'Daily Data ADJ'!$1:$1,0))</f>
        <v>1.92</v>
      </c>
      <c r="D1270">
        <f>INDEX('Daily Data ADJ'!$1:$1048576,MATCH(Calc!$A1270,'Daily Data ADJ'!$A:$A,1),MATCH("SOFR, FRED: Close",'Daily Data ADJ'!$1:$1,0))</f>
        <v>1.91</v>
      </c>
      <c r="E1270">
        <f>INDEX('Daily Data ADJ'!$1:$1048576,MATCH(Calc!$A1270,'Daily Data ADJ'!$A:$A,0),MATCH("UPRO, CBOE BZX: Close",'Daily Data ADJ'!$1:$1,0))</f>
        <v>23.0188819</v>
      </c>
      <c r="F1270">
        <f>INDEX('Daily Data ADJ'!$1:$1048576,MATCH(Calc!$A1270,'Daily Data ADJ'!$A:$A,0),MATCH("ES1!, CME_MINI: Close",'Daily Data ADJ'!$1:$1,0))</f>
        <v>2722.25</v>
      </c>
      <c r="G1270">
        <f>INDEX('Daily Data ADJ'!$1:$1048576,MATCH(Calc!$A1270,'Daily Data ADJ'!$A:$A,0),MATCH("ES2!, CME_MINI: Close",'Daily Data ADJ'!$1:$1,0))</f>
        <v>2725.5</v>
      </c>
      <c r="H1270">
        <f>INDEX('QUANDL MULTPL SP500_DIV_YIELD_M'!$A:$G,MATCH(Calc!$A1270,'QUANDL MULTPL SP500_DIV_YIELD_M'!$A:$A,1),MATCH('QUANDL MULTPL SP500_DIV_YIELD_M'!$E$1,'QUANDL MULTPL SP500_DIV_YIELD_M'!$A$1:$G$1,0))</f>
        <v>1.88</v>
      </c>
      <c r="I1270" s="5">
        <f t="shared" si="114"/>
        <v>2.3584020170560674E-2</v>
      </c>
      <c r="J1270" s="1">
        <f>A1270/24/60/60+DATE(1970,1,1)</f>
        <v>43276.5625</v>
      </c>
      <c r="K1270" s="3">
        <f t="shared" si="117"/>
        <v>3</v>
      </c>
      <c r="L1270" s="6">
        <f>(1+Chart!$F$4)^(1/(365/K1270))-1</f>
        <v>1.9979165917494157E-4</v>
      </c>
      <c r="M1270" s="6">
        <f t="shared" si="118"/>
        <v>1.5632459414849365E-4</v>
      </c>
      <c r="N1270" s="6">
        <f t="shared" si="119"/>
        <v>1.9160915289129221E-4</v>
      </c>
      <c r="O1270">
        <f>O1269*(B1270/B1269)</f>
        <v>250.93072728000166</v>
      </c>
      <c r="P1270">
        <f t="shared" si="115"/>
        <v>2018</v>
      </c>
      <c r="Q1270" s="1">
        <f t="shared" si="116"/>
        <v>43276.5625</v>
      </c>
      <c r="R1270">
        <f>IF(B1271="",R1269,IF(Q1270&gt;=Chart!$F$2,E1270,0))</f>
        <v>0</v>
      </c>
      <c r="S1270">
        <f>IF(B1271="",S1269,IFERROR(IF(AND(R1270&gt;0,R1269=0),R1270,(1+(B1271/B1270-1)*Calc!$Z$1)*S1269),0))</f>
        <v>0</v>
      </c>
      <c r="T1270">
        <f>IF(B1271="",T1269,IFERROR(IF(AND(R1270&gt;0,R1269=0),R1270,(1+(B1271/B1270-1)*Calc!$Z$1-L1271)*T1269),0))</f>
        <v>0</v>
      </c>
      <c r="U1270">
        <f>IF(B1271="",U1269,IFERROR(IF(AND(R1270&gt;0,R1269=0),R1270,(1+(B1271/B1270-1)*Calc!$Z$1-M1271*2)*U1269),0))</f>
        <v>0</v>
      </c>
      <c r="V1270">
        <f>IF(B1271="",V1269,IFERROR(IF(AND(R1270&gt;0,R1269=0),R1270,(1+(B1271/B1270-1)*Calc!$Z$1-N1271*2)*V1269),0))</f>
        <v>0</v>
      </c>
      <c r="W1270">
        <f>IF(ISNUMBER(C1270),C1270,W1269)</f>
        <v>1.92</v>
      </c>
      <c r="Y1270" s="1" t="e">
        <f>IF(AND(Q1270&gt;=Chart!$F$2,Q1270&lt;=Chart!$F$3),Q1270,#N/A)</f>
        <v>#N/A</v>
      </c>
      <c r="Z1270" t="e">
        <f>IF(AND(Q1270&gt;=Chart!$F$2,Q1270&lt;=Chart!$F$3),R1270,#N/A)</f>
        <v>#N/A</v>
      </c>
      <c r="AA1270" t="e">
        <f>IF(AND(Q1270&gt;=Chart!$F$2,Q1270&lt;=Chart!$F$3),S1270,#N/A)</f>
        <v>#N/A</v>
      </c>
      <c r="AB1270" t="e">
        <f>IF(AND(Q1270&gt;=Chart!$F$2,Q1270&lt;=Chart!$F$3),T1270,#N/A)</f>
        <v>#N/A</v>
      </c>
      <c r="AC1270" t="e">
        <f>IF(AND(Q1270&gt;=Chart!$F$2,Q1270&lt;=Chart!$F$3),U1270,#N/A)</f>
        <v>#N/A</v>
      </c>
      <c r="AD1270" t="e">
        <f>IF(AND(Q1270&gt;=Chart!$F$2,Q1270&lt;=Chart!$F$3),V1270,#N/A)</f>
        <v>#N/A</v>
      </c>
      <c r="AE1270" t="e">
        <f>IF(AND(Q1270&gt;=Chart!$F$2,Q1270&lt;=Chart!$F$3),I1270,#N/A)</f>
        <v>#N/A</v>
      </c>
      <c r="AF1270" t="e">
        <f>IF(AND(Q1270&gt;=Chart!$F$2,Q1270&lt;=Chart!$F$3),H1270/100,#N/A)</f>
        <v>#N/A</v>
      </c>
      <c r="AG1270" t="e">
        <f>IF(AND(Q1270&gt;=Chart!$F$2,Q1270&lt;=Chart!$F$3),W1270/100,#N/A)</f>
        <v>#N/A</v>
      </c>
    </row>
    <row r="1271" spans="1:33" x14ac:dyDescent="0.25">
      <c r="A1271">
        <v>1530019800</v>
      </c>
      <c r="B1271">
        <f>INDEX('Daily Data ADJ'!$1:$1048576,MATCH(Calc!$A1271,'Daily Data ADJ'!$A:$A,0),MATCH("SPY, CBOE BZX: Close",'Daily Data ADJ'!$1:$1,0))</f>
        <v>251.48629346000001</v>
      </c>
      <c r="C1271">
        <f>INDEX('Daily Data ADJ'!$1:$1048576,MATCH(Calc!$A1271,'Daily Data ADJ'!$A:$A,0),MATCH("EFFR, FRED: Close",'Daily Data ADJ'!$1:$1,0))</f>
        <v>1.92</v>
      </c>
      <c r="D1271">
        <f>INDEX('Daily Data ADJ'!$1:$1048576,MATCH(Calc!$A1271,'Daily Data ADJ'!$A:$A,1),MATCH("SOFR, FRED: Close",'Daily Data ADJ'!$1:$1,0))</f>
        <v>1.9</v>
      </c>
      <c r="E1271">
        <f>INDEX('Daily Data ADJ'!$1:$1048576,MATCH(Calc!$A1271,'Daily Data ADJ'!$A:$A,0),MATCH("UPRO, CBOE BZX: Close",'Daily Data ADJ'!$1:$1,0))</f>
        <v>23.141741</v>
      </c>
      <c r="F1271">
        <f>INDEX('Daily Data ADJ'!$1:$1048576,MATCH(Calc!$A1271,'Daily Data ADJ'!$A:$A,0),MATCH("ES1!, CME_MINI: Close",'Daily Data ADJ'!$1:$1,0))</f>
        <v>2728.5</v>
      </c>
      <c r="G1271">
        <f>INDEX('Daily Data ADJ'!$1:$1048576,MATCH(Calc!$A1271,'Daily Data ADJ'!$A:$A,0),MATCH("ES2!, CME_MINI: Close",'Daily Data ADJ'!$1:$1,0))</f>
        <v>2732</v>
      </c>
      <c r="H1271">
        <f>INDEX('QUANDL MULTPL SP500_DIV_YIELD_M'!$A:$G,MATCH(Calc!$A1271,'QUANDL MULTPL SP500_DIV_YIELD_M'!$A:$A,1),MATCH('QUANDL MULTPL SP500_DIV_YIELD_M'!$E$1,'QUANDL MULTPL SP500_DIV_YIELD_M'!$A$1:$G$1,0))</f>
        <v>1.88</v>
      </c>
      <c r="I1271" s="5">
        <f t="shared" si="114"/>
        <v>2.394090559715141E-2</v>
      </c>
      <c r="J1271" s="1">
        <f>A1271/24/60/60+DATE(1970,1,1)</f>
        <v>43277.5625</v>
      </c>
      <c r="K1271" s="3">
        <f t="shared" si="117"/>
        <v>1</v>
      </c>
      <c r="L1271" s="6">
        <f>(1+Chart!$F$4)^(1/(365/K1271))-1</f>
        <v>6.6592785027408397E-5</v>
      </c>
      <c r="M1271" s="6">
        <f t="shared" si="118"/>
        <v>5.2105483020925547E-5</v>
      </c>
      <c r="N1271" s="6">
        <f t="shared" si="119"/>
        <v>6.4820773581830693E-5</v>
      </c>
      <c r="O1271">
        <f>O1270*(B1271/B1270)</f>
        <v>251.48629346000166</v>
      </c>
      <c r="P1271">
        <f t="shared" si="115"/>
        <v>2018</v>
      </c>
      <c r="Q1271" s="1">
        <f t="shared" si="116"/>
        <v>43277.5625</v>
      </c>
      <c r="R1271">
        <f>IF(B1272="",R1270,IF(Q1271&gt;=Chart!$F$2,E1271,0))</f>
        <v>0</v>
      </c>
      <c r="S1271">
        <f>IF(B1272="",S1270,IFERROR(IF(AND(R1271&gt;0,R1270=0),R1271,(1+(B1272/B1271-1)*Calc!$Z$1)*S1270),0))</f>
        <v>0</v>
      </c>
      <c r="T1271">
        <f>IF(B1272="",T1270,IFERROR(IF(AND(R1271&gt;0,R1270=0),R1271,(1+(B1272/B1271-1)*Calc!$Z$1-L1272)*T1270),0))</f>
        <v>0</v>
      </c>
      <c r="U1271">
        <f>IF(B1272="",U1270,IFERROR(IF(AND(R1271&gt;0,R1270=0),R1271,(1+(B1272/B1271-1)*Calc!$Z$1-M1272*2)*U1270),0))</f>
        <v>0</v>
      </c>
      <c r="V1271">
        <f>IF(B1272="",V1270,IFERROR(IF(AND(R1271&gt;0,R1270=0),R1271,(1+(B1272/B1271-1)*Calc!$Z$1-N1272*2)*V1270),0))</f>
        <v>0</v>
      </c>
      <c r="W1271">
        <f>IF(ISNUMBER(C1271),C1271,W1270)</f>
        <v>1.92</v>
      </c>
      <c r="Y1271" s="1" t="e">
        <f>IF(AND(Q1271&gt;=Chart!$F$2,Q1271&lt;=Chart!$F$3),Q1271,#N/A)</f>
        <v>#N/A</v>
      </c>
      <c r="Z1271" t="e">
        <f>IF(AND(Q1271&gt;=Chart!$F$2,Q1271&lt;=Chart!$F$3),R1271,#N/A)</f>
        <v>#N/A</v>
      </c>
      <c r="AA1271" t="e">
        <f>IF(AND(Q1271&gt;=Chart!$F$2,Q1271&lt;=Chart!$F$3),S1271,#N/A)</f>
        <v>#N/A</v>
      </c>
      <c r="AB1271" t="e">
        <f>IF(AND(Q1271&gt;=Chart!$F$2,Q1271&lt;=Chart!$F$3),T1271,#N/A)</f>
        <v>#N/A</v>
      </c>
      <c r="AC1271" t="e">
        <f>IF(AND(Q1271&gt;=Chart!$F$2,Q1271&lt;=Chart!$F$3),U1271,#N/A)</f>
        <v>#N/A</v>
      </c>
      <c r="AD1271" t="e">
        <f>IF(AND(Q1271&gt;=Chart!$F$2,Q1271&lt;=Chart!$F$3),V1271,#N/A)</f>
        <v>#N/A</v>
      </c>
      <c r="AE1271" t="e">
        <f>IF(AND(Q1271&gt;=Chart!$F$2,Q1271&lt;=Chart!$F$3),I1271,#N/A)</f>
        <v>#N/A</v>
      </c>
      <c r="AF1271" t="e">
        <f>IF(AND(Q1271&gt;=Chart!$F$2,Q1271&lt;=Chart!$F$3),H1271/100,#N/A)</f>
        <v>#N/A</v>
      </c>
      <c r="AG1271" t="e">
        <f>IF(AND(Q1271&gt;=Chart!$F$2,Q1271&lt;=Chart!$F$3),W1271/100,#N/A)</f>
        <v>#N/A</v>
      </c>
    </row>
    <row r="1272" spans="1:33" x14ac:dyDescent="0.25">
      <c r="A1272">
        <v>1530106200</v>
      </c>
      <c r="B1272">
        <f>INDEX('Daily Data ADJ'!$1:$1048576,MATCH(Calc!$A1272,'Daily Data ADJ'!$A:$A,0),MATCH("SPY, CBOE BZX: Close",'Daily Data ADJ'!$1:$1,0))</f>
        <v>249.40292027000001</v>
      </c>
      <c r="C1272">
        <f>INDEX('Daily Data ADJ'!$1:$1048576,MATCH(Calc!$A1272,'Daily Data ADJ'!$A:$A,0),MATCH("EFFR, FRED: Close",'Daily Data ADJ'!$1:$1,0))</f>
        <v>1.91</v>
      </c>
      <c r="D1272">
        <f>INDEX('Daily Data ADJ'!$1:$1048576,MATCH(Calc!$A1272,'Daily Data ADJ'!$A:$A,1),MATCH("SOFR, FRED: Close",'Daily Data ADJ'!$1:$1,0))</f>
        <v>1.9</v>
      </c>
      <c r="E1272">
        <f>INDEX('Daily Data ADJ'!$1:$1048576,MATCH(Calc!$A1272,'Daily Data ADJ'!$A:$A,0),MATCH("UPRO, CBOE BZX: Close",'Daily Data ADJ'!$1:$1,0))</f>
        <v>22.561846030000002</v>
      </c>
      <c r="F1272">
        <f>INDEX('Daily Data ADJ'!$1:$1048576,MATCH(Calc!$A1272,'Daily Data ADJ'!$A:$A,0),MATCH("ES1!, CME_MINI: Close",'Daily Data ADJ'!$1:$1,0))</f>
        <v>2705</v>
      </c>
      <c r="G1272">
        <f>INDEX('Daily Data ADJ'!$1:$1048576,MATCH(Calc!$A1272,'Daily Data ADJ'!$A:$A,0),MATCH("ES2!, CME_MINI: Close",'Daily Data ADJ'!$1:$1,0))</f>
        <v>2708</v>
      </c>
      <c r="H1272">
        <f>INDEX('QUANDL MULTPL SP500_DIV_YIELD_M'!$A:$G,MATCH(Calc!$A1272,'QUANDL MULTPL SP500_DIV_YIELD_M'!$A:$A,1),MATCH('QUANDL MULTPL SP500_DIV_YIELD_M'!$E$1,'QUANDL MULTPL SP500_DIV_YIELD_M'!$A$1:$G$1,0))</f>
        <v>1.88</v>
      </c>
      <c r="I1272" s="5">
        <f t="shared" si="114"/>
        <v>2.3243614711872043E-2</v>
      </c>
      <c r="J1272" s="1">
        <f>A1272/24/60/60+DATE(1970,1,1)</f>
        <v>43278.5625</v>
      </c>
      <c r="K1272" s="3">
        <f t="shared" si="117"/>
        <v>1</v>
      </c>
      <c r="L1272" s="6">
        <f>(1+Chart!$F$4)^(1/(365/K1272))-1</f>
        <v>6.6592785027408397E-5</v>
      </c>
      <c r="M1272" s="6">
        <f t="shared" si="118"/>
        <v>5.1836644438196799E-5</v>
      </c>
      <c r="N1272" s="6">
        <f t="shared" si="119"/>
        <v>6.2954299805850766E-5</v>
      </c>
      <c r="O1272">
        <f>O1271*(B1272/B1271)</f>
        <v>249.40292027000166</v>
      </c>
      <c r="P1272">
        <f t="shared" si="115"/>
        <v>2018</v>
      </c>
      <c r="Q1272" s="1">
        <f t="shared" si="116"/>
        <v>43278.5625</v>
      </c>
      <c r="R1272">
        <f>IF(B1273="",R1271,IF(Q1272&gt;=Chart!$F$2,E1272,0))</f>
        <v>0</v>
      </c>
      <c r="S1272">
        <f>IF(B1273="",S1271,IFERROR(IF(AND(R1272&gt;0,R1271=0),R1272,(1+(B1273/B1272-1)*Calc!$Z$1)*S1271),0))</f>
        <v>0</v>
      </c>
      <c r="T1272">
        <f>IF(B1273="",T1271,IFERROR(IF(AND(R1272&gt;0,R1271=0),R1272,(1+(B1273/B1272-1)*Calc!$Z$1-L1273)*T1271),0))</f>
        <v>0</v>
      </c>
      <c r="U1272">
        <f>IF(B1273="",U1271,IFERROR(IF(AND(R1272&gt;0,R1271=0),R1272,(1+(B1273/B1272-1)*Calc!$Z$1-M1273*2)*U1271),0))</f>
        <v>0</v>
      </c>
      <c r="V1272">
        <f>IF(B1273="",V1271,IFERROR(IF(AND(R1272&gt;0,R1271=0),R1272,(1+(B1273/B1272-1)*Calc!$Z$1-N1273*2)*V1271),0))</f>
        <v>0</v>
      </c>
      <c r="W1272">
        <f>IF(ISNUMBER(C1272),C1272,W1271)</f>
        <v>1.91</v>
      </c>
      <c r="Y1272" s="1" t="e">
        <f>IF(AND(Q1272&gt;=Chart!$F$2,Q1272&lt;=Chart!$F$3),Q1272,#N/A)</f>
        <v>#N/A</v>
      </c>
      <c r="Z1272" t="e">
        <f>IF(AND(Q1272&gt;=Chart!$F$2,Q1272&lt;=Chart!$F$3),R1272,#N/A)</f>
        <v>#N/A</v>
      </c>
      <c r="AA1272" t="e">
        <f>IF(AND(Q1272&gt;=Chart!$F$2,Q1272&lt;=Chart!$F$3),S1272,#N/A)</f>
        <v>#N/A</v>
      </c>
      <c r="AB1272" t="e">
        <f>IF(AND(Q1272&gt;=Chart!$F$2,Q1272&lt;=Chart!$F$3),T1272,#N/A)</f>
        <v>#N/A</v>
      </c>
      <c r="AC1272" t="e">
        <f>IF(AND(Q1272&gt;=Chart!$F$2,Q1272&lt;=Chart!$F$3),U1272,#N/A)</f>
        <v>#N/A</v>
      </c>
      <c r="AD1272" t="e">
        <f>IF(AND(Q1272&gt;=Chart!$F$2,Q1272&lt;=Chart!$F$3),V1272,#N/A)</f>
        <v>#N/A</v>
      </c>
      <c r="AE1272" t="e">
        <f>IF(AND(Q1272&gt;=Chart!$F$2,Q1272&lt;=Chart!$F$3),I1272,#N/A)</f>
        <v>#N/A</v>
      </c>
      <c r="AF1272" t="e">
        <f>IF(AND(Q1272&gt;=Chart!$F$2,Q1272&lt;=Chart!$F$3),H1272/100,#N/A)</f>
        <v>#N/A</v>
      </c>
      <c r="AG1272" t="e">
        <f>IF(AND(Q1272&gt;=Chart!$F$2,Q1272&lt;=Chart!$F$3),W1272/100,#N/A)</f>
        <v>#N/A</v>
      </c>
    </row>
    <row r="1273" spans="1:33" x14ac:dyDescent="0.25">
      <c r="A1273">
        <v>1530192600</v>
      </c>
      <c r="B1273">
        <f>INDEX('Daily Data ADJ'!$1:$1048576,MATCH(Calc!$A1273,'Daily Data ADJ'!$A:$A,0),MATCH("SPY, CBOE BZX: Close",'Daily Data ADJ'!$1:$1,0))</f>
        <v>250.82887348</v>
      </c>
      <c r="C1273">
        <f>INDEX('Daily Data ADJ'!$1:$1048576,MATCH(Calc!$A1273,'Daily Data ADJ'!$A:$A,0),MATCH("EFFR, FRED: Close",'Daily Data ADJ'!$1:$1,0))</f>
        <v>1.91</v>
      </c>
      <c r="D1273">
        <f>INDEX('Daily Data ADJ'!$1:$1048576,MATCH(Calc!$A1273,'Daily Data ADJ'!$A:$A,1),MATCH("SOFR, FRED: Close",'Daily Data ADJ'!$1:$1,0))</f>
        <v>1.93</v>
      </c>
      <c r="E1273">
        <f>INDEX('Daily Data ADJ'!$1:$1048576,MATCH(Calc!$A1273,'Daily Data ADJ'!$A:$A,0),MATCH("UPRO, CBOE BZX: Close",'Daily Data ADJ'!$1:$1,0))</f>
        <v>22.964823890000002</v>
      </c>
      <c r="F1273">
        <f>INDEX('Daily Data ADJ'!$1:$1048576,MATCH(Calc!$A1273,'Daily Data ADJ'!$A:$A,0),MATCH("ES1!, CME_MINI: Close",'Daily Data ADJ'!$1:$1,0))</f>
        <v>2719.5</v>
      </c>
      <c r="G1273">
        <f>INDEX('Daily Data ADJ'!$1:$1048576,MATCH(Calc!$A1273,'Daily Data ADJ'!$A:$A,0),MATCH("ES2!, CME_MINI: Close",'Daily Data ADJ'!$1:$1,0))</f>
        <v>2722.5</v>
      </c>
      <c r="H1273">
        <f>INDEX('QUANDL MULTPL SP500_DIV_YIELD_M'!$A:$G,MATCH(Calc!$A1273,'QUANDL MULTPL SP500_DIV_YIELD_M'!$A:$A,1),MATCH('QUANDL MULTPL SP500_DIV_YIELD_M'!$E$1,'QUANDL MULTPL SP500_DIV_YIELD_M'!$A$1:$G$1,0))</f>
        <v>1.88</v>
      </c>
      <c r="I1273" s="5">
        <f t="shared" si="114"/>
        <v>2.3219882771991898E-2</v>
      </c>
      <c r="J1273" s="1">
        <f>A1273/24/60/60+DATE(1970,1,1)</f>
        <v>43279.5625</v>
      </c>
      <c r="K1273" s="3">
        <f t="shared" si="117"/>
        <v>1</v>
      </c>
      <c r="L1273" s="6">
        <f>(1+Chart!$F$4)^(1/(365/K1273))-1</f>
        <v>6.6592785027408397E-5</v>
      </c>
      <c r="M1273" s="6">
        <f t="shared" si="118"/>
        <v>5.1836644438196799E-5</v>
      </c>
      <c r="N1273" s="6">
        <f t="shared" si="119"/>
        <v>6.2890753004696265E-5</v>
      </c>
      <c r="O1273">
        <f>O1272*(B1273/B1272)</f>
        <v>250.82887348000168</v>
      </c>
      <c r="P1273">
        <f t="shared" si="115"/>
        <v>2018</v>
      </c>
      <c r="Q1273" s="1">
        <f t="shared" si="116"/>
        <v>43279.5625</v>
      </c>
      <c r="R1273">
        <f>IF(B1274="",R1272,IF(Q1273&gt;=Chart!$F$2,E1273,0))</f>
        <v>0</v>
      </c>
      <c r="S1273">
        <f>IF(B1274="",S1272,IFERROR(IF(AND(R1273&gt;0,R1272=0),R1273,(1+(B1274/B1273-1)*Calc!$Z$1)*S1272),0))</f>
        <v>0</v>
      </c>
      <c r="T1273">
        <f>IF(B1274="",T1272,IFERROR(IF(AND(R1273&gt;0,R1272=0),R1273,(1+(B1274/B1273-1)*Calc!$Z$1-L1274)*T1272),0))</f>
        <v>0</v>
      </c>
      <c r="U1273">
        <f>IF(B1274="",U1272,IFERROR(IF(AND(R1273&gt;0,R1272=0),R1273,(1+(B1274/B1273-1)*Calc!$Z$1-M1274*2)*U1272),0))</f>
        <v>0</v>
      </c>
      <c r="V1273">
        <f>IF(B1274="",V1272,IFERROR(IF(AND(R1273&gt;0,R1272=0),R1273,(1+(B1274/B1273-1)*Calc!$Z$1-N1274*2)*V1272),0))</f>
        <v>0</v>
      </c>
      <c r="W1273">
        <f>IF(ISNUMBER(C1273),C1273,W1272)</f>
        <v>1.91</v>
      </c>
      <c r="Y1273" s="1" t="e">
        <f>IF(AND(Q1273&gt;=Chart!$F$2,Q1273&lt;=Chart!$F$3),Q1273,#N/A)</f>
        <v>#N/A</v>
      </c>
      <c r="Z1273" t="e">
        <f>IF(AND(Q1273&gt;=Chart!$F$2,Q1273&lt;=Chart!$F$3),R1273,#N/A)</f>
        <v>#N/A</v>
      </c>
      <c r="AA1273" t="e">
        <f>IF(AND(Q1273&gt;=Chart!$F$2,Q1273&lt;=Chart!$F$3),S1273,#N/A)</f>
        <v>#N/A</v>
      </c>
      <c r="AB1273" t="e">
        <f>IF(AND(Q1273&gt;=Chart!$F$2,Q1273&lt;=Chart!$F$3),T1273,#N/A)</f>
        <v>#N/A</v>
      </c>
      <c r="AC1273" t="e">
        <f>IF(AND(Q1273&gt;=Chart!$F$2,Q1273&lt;=Chart!$F$3),U1273,#N/A)</f>
        <v>#N/A</v>
      </c>
      <c r="AD1273" t="e">
        <f>IF(AND(Q1273&gt;=Chart!$F$2,Q1273&lt;=Chart!$F$3),V1273,#N/A)</f>
        <v>#N/A</v>
      </c>
      <c r="AE1273" t="e">
        <f>IF(AND(Q1273&gt;=Chart!$F$2,Q1273&lt;=Chart!$F$3),I1273,#N/A)</f>
        <v>#N/A</v>
      </c>
      <c r="AF1273" t="e">
        <f>IF(AND(Q1273&gt;=Chart!$F$2,Q1273&lt;=Chart!$F$3),H1273/100,#N/A)</f>
        <v>#N/A</v>
      </c>
      <c r="AG1273" t="e">
        <f>IF(AND(Q1273&gt;=Chart!$F$2,Q1273&lt;=Chart!$F$3),W1273/100,#N/A)</f>
        <v>#N/A</v>
      </c>
    </row>
    <row r="1274" spans="1:33" x14ac:dyDescent="0.25">
      <c r="A1274">
        <v>1530279000</v>
      </c>
      <c r="B1274">
        <f>INDEX('Daily Data ADJ'!$1:$1048576,MATCH(Calc!$A1274,'Daily Data ADJ'!$A:$A,0),MATCH("SPY, CBOE BZX: Close",'Daily Data ADJ'!$1:$1,0))</f>
        <v>251.18999149999999</v>
      </c>
      <c r="C1274">
        <f>INDEX('Daily Data ADJ'!$1:$1048576,MATCH(Calc!$A1274,'Daily Data ADJ'!$A:$A,0),MATCH("EFFR, FRED: Close",'Daily Data ADJ'!$1:$1,0))</f>
        <v>1.91</v>
      </c>
      <c r="D1274">
        <f>INDEX('Daily Data ADJ'!$1:$1048576,MATCH(Calc!$A1274,'Daily Data ADJ'!$A:$A,1),MATCH("SOFR, FRED: Close",'Daily Data ADJ'!$1:$1,0))</f>
        <v>2.12</v>
      </c>
      <c r="E1274">
        <f>INDEX('Daily Data ADJ'!$1:$1048576,MATCH(Calc!$A1274,'Daily Data ADJ'!$A:$A,0),MATCH("UPRO, CBOE BZX: Close",'Daily Data ADJ'!$1:$1,0))</f>
        <v>23.038539360000001</v>
      </c>
      <c r="F1274">
        <f>INDEX('Daily Data ADJ'!$1:$1048576,MATCH(Calc!$A1274,'Daily Data ADJ'!$A:$A,0),MATCH("ES1!, CME_MINI: Close",'Daily Data ADJ'!$1:$1,0))</f>
        <v>2721.5</v>
      </c>
      <c r="G1274">
        <f>INDEX('Daily Data ADJ'!$1:$1048576,MATCH(Calc!$A1274,'Daily Data ADJ'!$A:$A,0),MATCH("ES2!, CME_MINI: Close",'Daily Data ADJ'!$1:$1,0))</f>
        <v>2725</v>
      </c>
      <c r="H1274">
        <f>INDEX('QUANDL MULTPL SP500_DIV_YIELD_M'!$A:$G,MATCH(Calc!$A1274,'QUANDL MULTPL SP500_DIV_YIELD_M'!$A:$A,1),MATCH('QUANDL MULTPL SP500_DIV_YIELD_M'!$E$1,'QUANDL MULTPL SP500_DIV_YIELD_M'!$A$1:$G$1,0))</f>
        <v>1.88</v>
      </c>
      <c r="I1274" s="5">
        <f t="shared" si="114"/>
        <v>2.3954154079644921E-2</v>
      </c>
      <c r="J1274" s="1">
        <f>A1274/24/60/60+DATE(1970,1,1)</f>
        <v>43280.5625</v>
      </c>
      <c r="K1274" s="3">
        <f t="shared" si="117"/>
        <v>1</v>
      </c>
      <c r="L1274" s="6">
        <f>(1+Chart!$F$4)^(1/(365/K1274))-1</f>
        <v>6.6592785027408397E-5</v>
      </c>
      <c r="M1274" s="6">
        <f t="shared" si="118"/>
        <v>5.1836644438196799E-5</v>
      </c>
      <c r="N1274" s="6">
        <f t="shared" si="119"/>
        <v>6.4856224192944012E-5</v>
      </c>
      <c r="O1274">
        <f>O1273*(B1274/B1273)</f>
        <v>251.18999150000164</v>
      </c>
      <c r="P1274">
        <f t="shared" si="115"/>
        <v>2018</v>
      </c>
      <c r="Q1274" s="1">
        <f t="shared" si="116"/>
        <v>43280.5625</v>
      </c>
      <c r="R1274">
        <f>IF(B1275="",R1273,IF(Q1274&gt;=Chart!$F$2,E1274,0))</f>
        <v>0</v>
      </c>
      <c r="S1274">
        <f>IF(B1275="",S1273,IFERROR(IF(AND(R1274&gt;0,R1273=0),R1274,(1+(B1275/B1274-1)*Calc!$Z$1)*S1273),0))</f>
        <v>0</v>
      </c>
      <c r="T1274">
        <f>IF(B1275="",T1273,IFERROR(IF(AND(R1274&gt;0,R1273=0),R1274,(1+(B1275/B1274-1)*Calc!$Z$1-L1275)*T1273),0))</f>
        <v>0</v>
      </c>
      <c r="U1274">
        <f>IF(B1275="",U1273,IFERROR(IF(AND(R1274&gt;0,R1273=0),R1274,(1+(B1275/B1274-1)*Calc!$Z$1-M1275*2)*U1273),0))</f>
        <v>0</v>
      </c>
      <c r="V1274">
        <f>IF(B1275="",V1273,IFERROR(IF(AND(R1274&gt;0,R1273=0),R1274,(1+(B1275/B1274-1)*Calc!$Z$1-N1275*2)*V1273),0))</f>
        <v>0</v>
      </c>
      <c r="W1274">
        <f>IF(ISNUMBER(C1274),C1274,W1273)</f>
        <v>1.91</v>
      </c>
      <c r="Y1274" s="1" t="e">
        <f>IF(AND(Q1274&gt;=Chart!$F$2,Q1274&lt;=Chart!$F$3),Q1274,#N/A)</f>
        <v>#N/A</v>
      </c>
      <c r="Z1274" t="e">
        <f>IF(AND(Q1274&gt;=Chart!$F$2,Q1274&lt;=Chart!$F$3),R1274,#N/A)</f>
        <v>#N/A</v>
      </c>
      <c r="AA1274" t="e">
        <f>IF(AND(Q1274&gt;=Chart!$F$2,Q1274&lt;=Chart!$F$3),S1274,#N/A)</f>
        <v>#N/A</v>
      </c>
      <c r="AB1274" t="e">
        <f>IF(AND(Q1274&gt;=Chart!$F$2,Q1274&lt;=Chart!$F$3),T1274,#N/A)</f>
        <v>#N/A</v>
      </c>
      <c r="AC1274" t="e">
        <f>IF(AND(Q1274&gt;=Chart!$F$2,Q1274&lt;=Chart!$F$3),U1274,#N/A)</f>
        <v>#N/A</v>
      </c>
      <c r="AD1274" t="e">
        <f>IF(AND(Q1274&gt;=Chart!$F$2,Q1274&lt;=Chart!$F$3),V1274,#N/A)</f>
        <v>#N/A</v>
      </c>
      <c r="AE1274" t="e">
        <f>IF(AND(Q1274&gt;=Chart!$F$2,Q1274&lt;=Chart!$F$3),I1274,#N/A)</f>
        <v>#N/A</v>
      </c>
      <c r="AF1274" t="e">
        <f>IF(AND(Q1274&gt;=Chart!$F$2,Q1274&lt;=Chart!$F$3),H1274/100,#N/A)</f>
        <v>#N/A</v>
      </c>
      <c r="AG1274" t="e">
        <f>IF(AND(Q1274&gt;=Chart!$F$2,Q1274&lt;=Chart!$F$3),W1274/100,#N/A)</f>
        <v>#N/A</v>
      </c>
    </row>
    <row r="1275" spans="1:33" x14ac:dyDescent="0.25">
      <c r="A1275">
        <v>1530538200</v>
      </c>
      <c r="B1275">
        <f>INDEX('Daily Data ADJ'!$1:$1048576,MATCH(Calc!$A1275,'Daily Data ADJ'!$A:$A,0),MATCH("SPY, CBOE BZX: Close",'Daily Data ADJ'!$1:$1,0))</f>
        <v>251.72703881000001</v>
      </c>
      <c r="C1275">
        <f>INDEX('Daily Data ADJ'!$1:$1048576,MATCH(Calc!$A1275,'Daily Data ADJ'!$A:$A,0),MATCH("EFFR, FRED: Close",'Daily Data ADJ'!$1:$1,0))</f>
        <v>1.91</v>
      </c>
      <c r="D1275">
        <f>INDEX('Daily Data ADJ'!$1:$1048576,MATCH(Calc!$A1275,'Daily Data ADJ'!$A:$A,1),MATCH("SOFR, FRED: Close",'Daily Data ADJ'!$1:$1,0))</f>
        <v>2.04</v>
      </c>
      <c r="E1275">
        <f>INDEX('Daily Data ADJ'!$1:$1048576,MATCH(Calc!$A1275,'Daily Data ADJ'!$A:$A,0),MATCH("UPRO, CBOE BZX: Close",'Daily Data ADJ'!$1:$1,0))</f>
        <v>23.166312829999999</v>
      </c>
      <c r="F1275">
        <f>INDEX('Daily Data ADJ'!$1:$1048576,MATCH(Calc!$A1275,'Daily Data ADJ'!$A:$A,0),MATCH("ES1!, CME_MINI: Close",'Daily Data ADJ'!$1:$1,0))</f>
        <v>2727.25</v>
      </c>
      <c r="G1275">
        <f>INDEX('Daily Data ADJ'!$1:$1048576,MATCH(Calc!$A1275,'Daily Data ADJ'!$A:$A,0),MATCH("ES2!, CME_MINI: Close",'Daily Data ADJ'!$1:$1,0))</f>
        <v>2730.5</v>
      </c>
      <c r="H1275">
        <f>INDEX('QUANDL MULTPL SP500_DIV_YIELD_M'!$A:$G,MATCH(Calc!$A1275,'QUANDL MULTPL SP500_DIV_YIELD_M'!$A:$A,1),MATCH('QUANDL MULTPL SP500_DIV_YIELD_M'!$E$1,'QUANDL MULTPL SP500_DIV_YIELD_M'!$A$1:$G$1,0))</f>
        <v>1.85</v>
      </c>
      <c r="I1275" s="5">
        <f t="shared" si="114"/>
        <v>2.3275233719079177E-2</v>
      </c>
      <c r="J1275" s="1">
        <f>A1275/24/60/60+DATE(1970,1,1)</f>
        <v>43283.5625</v>
      </c>
      <c r="K1275" s="3">
        <f t="shared" si="117"/>
        <v>3</v>
      </c>
      <c r="L1275" s="6">
        <f>(1+Chart!$F$4)^(1/(365/K1275))-1</f>
        <v>1.9979165917494157E-4</v>
      </c>
      <c r="M1275" s="6">
        <f t="shared" si="118"/>
        <v>1.5551799456714477E-4</v>
      </c>
      <c r="N1275" s="6">
        <f t="shared" si="119"/>
        <v>1.891288123407886E-4</v>
      </c>
      <c r="O1275">
        <f>O1274*(B1275/B1274)</f>
        <v>251.72703881000169</v>
      </c>
      <c r="P1275">
        <f t="shared" si="115"/>
        <v>2018</v>
      </c>
      <c r="Q1275" s="1">
        <f t="shared" si="116"/>
        <v>43283.5625</v>
      </c>
      <c r="R1275">
        <f>IF(B1276="",R1274,IF(Q1275&gt;=Chart!$F$2,E1275,0))</f>
        <v>0</v>
      </c>
      <c r="S1275">
        <f>IF(B1276="",S1274,IFERROR(IF(AND(R1275&gt;0,R1274=0),R1275,(1+(B1276/B1275-1)*Calc!$Z$1)*S1274),0))</f>
        <v>0</v>
      </c>
      <c r="T1275">
        <f>IF(B1276="",T1274,IFERROR(IF(AND(R1275&gt;0,R1274=0),R1275,(1+(B1276/B1275-1)*Calc!$Z$1-L1276)*T1274),0))</f>
        <v>0</v>
      </c>
      <c r="U1275">
        <f>IF(B1276="",U1274,IFERROR(IF(AND(R1275&gt;0,R1274=0),R1275,(1+(B1276/B1275-1)*Calc!$Z$1-M1276*2)*U1274),0))</f>
        <v>0</v>
      </c>
      <c r="V1275">
        <f>IF(B1276="",V1274,IFERROR(IF(AND(R1275&gt;0,R1274=0),R1275,(1+(B1276/B1275-1)*Calc!$Z$1-N1276*2)*V1274),0))</f>
        <v>0</v>
      </c>
      <c r="W1275">
        <f>IF(ISNUMBER(C1275),C1275,W1274)</f>
        <v>1.91</v>
      </c>
      <c r="Y1275" s="1" t="e">
        <f>IF(AND(Q1275&gt;=Chart!$F$2,Q1275&lt;=Chart!$F$3),Q1275,#N/A)</f>
        <v>#N/A</v>
      </c>
      <c r="Z1275" t="e">
        <f>IF(AND(Q1275&gt;=Chart!$F$2,Q1275&lt;=Chart!$F$3),R1275,#N/A)</f>
        <v>#N/A</v>
      </c>
      <c r="AA1275" t="e">
        <f>IF(AND(Q1275&gt;=Chart!$F$2,Q1275&lt;=Chart!$F$3),S1275,#N/A)</f>
        <v>#N/A</v>
      </c>
      <c r="AB1275" t="e">
        <f>IF(AND(Q1275&gt;=Chart!$F$2,Q1275&lt;=Chart!$F$3),T1275,#N/A)</f>
        <v>#N/A</v>
      </c>
      <c r="AC1275" t="e">
        <f>IF(AND(Q1275&gt;=Chart!$F$2,Q1275&lt;=Chart!$F$3),U1275,#N/A)</f>
        <v>#N/A</v>
      </c>
      <c r="AD1275" t="e">
        <f>IF(AND(Q1275&gt;=Chart!$F$2,Q1275&lt;=Chart!$F$3),V1275,#N/A)</f>
        <v>#N/A</v>
      </c>
      <c r="AE1275" t="e">
        <f>IF(AND(Q1275&gt;=Chart!$F$2,Q1275&lt;=Chart!$F$3),I1275,#N/A)</f>
        <v>#N/A</v>
      </c>
      <c r="AF1275" t="e">
        <f>IF(AND(Q1275&gt;=Chart!$F$2,Q1275&lt;=Chart!$F$3),H1275/100,#N/A)</f>
        <v>#N/A</v>
      </c>
      <c r="AG1275" t="e">
        <f>IF(AND(Q1275&gt;=Chart!$F$2,Q1275&lt;=Chart!$F$3),W1275/100,#N/A)</f>
        <v>#N/A</v>
      </c>
    </row>
    <row r="1276" spans="1:33" x14ac:dyDescent="0.25">
      <c r="A1276">
        <v>1530624600</v>
      </c>
      <c r="B1276">
        <f>INDEX('Daily Data ADJ'!$1:$1048576,MATCH(Calc!$A1276,'Daily Data ADJ'!$A:$A,0),MATCH("SPY, CBOE BZX: Close",'Daily Data ADJ'!$1:$1,0))</f>
        <v>250.83813291000001</v>
      </c>
      <c r="C1276">
        <f>INDEX('Daily Data ADJ'!$1:$1048576,MATCH(Calc!$A1276,'Daily Data ADJ'!$A:$A,0),MATCH("EFFR, FRED: Close",'Daily Data ADJ'!$1:$1,0))</f>
        <v>1.91</v>
      </c>
      <c r="D1276">
        <f>INDEX('Daily Data ADJ'!$1:$1048576,MATCH(Calc!$A1276,'Daily Data ADJ'!$A:$A,1),MATCH("SOFR, FRED: Close",'Daily Data ADJ'!$1:$1,0))</f>
        <v>2</v>
      </c>
      <c r="E1276">
        <f>INDEX('Daily Data ADJ'!$1:$1048576,MATCH(Calc!$A1276,'Daily Data ADJ'!$A:$A,0),MATCH("UPRO, CBOE BZX: Close",'Daily Data ADJ'!$1:$1,0))</f>
        <v>22.900937160000002</v>
      </c>
      <c r="F1276">
        <f>INDEX('Daily Data ADJ'!$1:$1048576,MATCH(Calc!$A1276,'Daily Data ADJ'!$A:$A,0),MATCH("ES1!, CME_MINI: Close",'Daily Data ADJ'!$1:$1,0))</f>
        <v>2713.25</v>
      </c>
      <c r="G1276">
        <f>INDEX('Daily Data ADJ'!$1:$1048576,MATCH(Calc!$A1276,'Daily Data ADJ'!$A:$A,0),MATCH("ES2!, CME_MINI: Close",'Daily Data ADJ'!$1:$1,0))</f>
        <v>2716.75</v>
      </c>
      <c r="H1276">
        <f>INDEX('QUANDL MULTPL SP500_DIV_YIELD_M'!$A:$G,MATCH(Calc!$A1276,'QUANDL MULTPL SP500_DIV_YIELD_M'!$A:$A,1),MATCH('QUANDL MULTPL SP500_DIV_YIELD_M'!$E$1,'QUANDL MULTPL SP500_DIV_YIELD_M'!$A$1:$G$1,0))</f>
        <v>1.85</v>
      </c>
      <c r="I1276" s="5">
        <f t="shared" si="114"/>
        <v>2.3669856293283151E-2</v>
      </c>
      <c r="J1276" s="1">
        <f>A1276/24/60/60+DATE(1970,1,1)</f>
        <v>43284.5625</v>
      </c>
      <c r="K1276" s="3">
        <f t="shared" si="117"/>
        <v>1</v>
      </c>
      <c r="L1276" s="6">
        <f>(1+Chart!$F$4)^(1/(365/K1276))-1</f>
        <v>6.6592785027408397E-5</v>
      </c>
      <c r="M1276" s="6">
        <f t="shared" si="118"/>
        <v>5.1836644438196799E-5</v>
      </c>
      <c r="N1276" s="6">
        <f t="shared" si="119"/>
        <v>6.409539284324417E-5</v>
      </c>
      <c r="O1276">
        <f>O1275*(B1276/B1275)</f>
        <v>250.83813291000169</v>
      </c>
      <c r="P1276">
        <f t="shared" si="115"/>
        <v>2018</v>
      </c>
      <c r="Q1276" s="1">
        <f t="shared" si="116"/>
        <v>43284.5625</v>
      </c>
      <c r="R1276">
        <f>IF(B1277="",R1275,IF(Q1276&gt;=Chart!$F$2,E1276,0))</f>
        <v>0</v>
      </c>
      <c r="S1276">
        <f>IF(B1277="",S1275,IFERROR(IF(AND(R1276&gt;0,R1275=0),R1276,(1+(B1277/B1276-1)*Calc!$Z$1)*S1275),0))</f>
        <v>0</v>
      </c>
      <c r="T1276">
        <f>IF(B1277="",T1275,IFERROR(IF(AND(R1276&gt;0,R1275=0),R1276,(1+(B1277/B1276-1)*Calc!$Z$1-L1277)*T1275),0))</f>
        <v>0</v>
      </c>
      <c r="U1276">
        <f>IF(B1277="",U1275,IFERROR(IF(AND(R1276&gt;0,R1275=0),R1276,(1+(B1277/B1276-1)*Calc!$Z$1-M1277*2)*U1275),0))</f>
        <v>0</v>
      </c>
      <c r="V1276">
        <f>IF(B1277="",V1275,IFERROR(IF(AND(R1276&gt;0,R1275=0),R1276,(1+(B1277/B1276-1)*Calc!$Z$1-N1277*2)*V1275),0))</f>
        <v>0</v>
      </c>
      <c r="W1276">
        <f>IF(ISNUMBER(C1276),C1276,W1275)</f>
        <v>1.91</v>
      </c>
      <c r="Y1276" s="1" t="e">
        <f>IF(AND(Q1276&gt;=Chart!$F$2,Q1276&lt;=Chart!$F$3),Q1276,#N/A)</f>
        <v>#N/A</v>
      </c>
      <c r="Z1276" t="e">
        <f>IF(AND(Q1276&gt;=Chart!$F$2,Q1276&lt;=Chart!$F$3),R1276,#N/A)</f>
        <v>#N/A</v>
      </c>
      <c r="AA1276" t="e">
        <f>IF(AND(Q1276&gt;=Chart!$F$2,Q1276&lt;=Chart!$F$3),S1276,#N/A)</f>
        <v>#N/A</v>
      </c>
      <c r="AB1276" t="e">
        <f>IF(AND(Q1276&gt;=Chart!$F$2,Q1276&lt;=Chart!$F$3),T1276,#N/A)</f>
        <v>#N/A</v>
      </c>
      <c r="AC1276" t="e">
        <f>IF(AND(Q1276&gt;=Chart!$F$2,Q1276&lt;=Chart!$F$3),U1276,#N/A)</f>
        <v>#N/A</v>
      </c>
      <c r="AD1276" t="e">
        <f>IF(AND(Q1276&gt;=Chart!$F$2,Q1276&lt;=Chart!$F$3),V1276,#N/A)</f>
        <v>#N/A</v>
      </c>
      <c r="AE1276" t="e">
        <f>IF(AND(Q1276&gt;=Chart!$F$2,Q1276&lt;=Chart!$F$3),I1276,#N/A)</f>
        <v>#N/A</v>
      </c>
      <c r="AF1276" t="e">
        <f>IF(AND(Q1276&gt;=Chart!$F$2,Q1276&lt;=Chart!$F$3),H1276/100,#N/A)</f>
        <v>#N/A</v>
      </c>
      <c r="AG1276" t="e">
        <f>IF(AND(Q1276&gt;=Chart!$F$2,Q1276&lt;=Chart!$F$3),W1276/100,#N/A)</f>
        <v>#N/A</v>
      </c>
    </row>
    <row r="1277" spans="1:33" x14ac:dyDescent="0.25">
      <c r="A1277">
        <v>1530797400</v>
      </c>
      <c r="B1277">
        <f>INDEX('Daily Data ADJ'!$1:$1048576,MATCH(Calc!$A1277,'Daily Data ADJ'!$A:$A,0),MATCH("SPY, CBOE BZX: Close",'Daily Data ADJ'!$1:$1,0))</f>
        <v>252.88446837000001</v>
      </c>
      <c r="C1277">
        <f>INDEX('Daily Data ADJ'!$1:$1048576,MATCH(Calc!$A1277,'Daily Data ADJ'!$A:$A,0),MATCH("EFFR, FRED: Close",'Daily Data ADJ'!$1:$1,0))</f>
        <v>1.91</v>
      </c>
      <c r="D1277">
        <f>INDEX('Daily Data ADJ'!$1:$1048576,MATCH(Calc!$A1277,'Daily Data ADJ'!$A:$A,1),MATCH("SOFR, FRED: Close",'Daily Data ADJ'!$1:$1,0))</f>
        <v>1.97</v>
      </c>
      <c r="E1277">
        <f>INDEX('Daily Data ADJ'!$1:$1048576,MATCH(Calc!$A1277,'Daily Data ADJ'!$A:$A,0),MATCH("UPRO, CBOE BZX: Close",'Daily Data ADJ'!$1:$1,0))</f>
        <v>23.475917769999999</v>
      </c>
      <c r="F1277">
        <f>INDEX('Daily Data ADJ'!$1:$1048576,MATCH(Calc!$A1277,'Daily Data ADJ'!$A:$A,0),MATCH("ES1!, CME_MINI: Close",'Daily Data ADJ'!$1:$1,0))</f>
        <v>2738.5</v>
      </c>
      <c r="G1277">
        <f>INDEX('Daily Data ADJ'!$1:$1048576,MATCH(Calc!$A1277,'Daily Data ADJ'!$A:$A,0),MATCH("ES2!, CME_MINI: Close",'Daily Data ADJ'!$1:$1,0))</f>
        <v>2742.25</v>
      </c>
      <c r="H1277">
        <f>INDEX('QUANDL MULTPL SP500_DIV_YIELD_M'!$A:$G,MATCH(Calc!$A1277,'QUANDL MULTPL SP500_DIV_YIELD_M'!$A:$A,1),MATCH('QUANDL MULTPL SP500_DIV_YIELD_M'!$E$1,'QUANDL MULTPL SP500_DIV_YIELD_M'!$A$1:$G$1,0))</f>
        <v>1.85</v>
      </c>
      <c r="I1277" s="5">
        <f t="shared" si="114"/>
        <v>2.3988712360678607E-2</v>
      </c>
      <c r="J1277" s="1">
        <f>A1277/24/60/60+DATE(1970,1,1)</f>
        <v>43286.5625</v>
      </c>
      <c r="K1277" s="3">
        <f t="shared" si="117"/>
        <v>2</v>
      </c>
      <c r="L1277" s="6">
        <f>(1+Chart!$F$4)^(1/(365/K1277))-1</f>
        <v>1.3319000465394915E-4</v>
      </c>
      <c r="M1277" s="6">
        <f t="shared" si="118"/>
        <v>1.0367597591409705E-4</v>
      </c>
      <c r="N1277" s="6">
        <f t="shared" si="119"/>
        <v>1.2990160618864266E-4</v>
      </c>
      <c r="O1277">
        <f>O1276*(B1277/B1276)</f>
        <v>252.88446837000168</v>
      </c>
      <c r="P1277">
        <f t="shared" si="115"/>
        <v>2018</v>
      </c>
      <c r="Q1277" s="1">
        <f t="shared" si="116"/>
        <v>43286.5625</v>
      </c>
      <c r="R1277">
        <f>IF(B1278="",R1276,IF(Q1277&gt;=Chart!$F$2,E1277,0))</f>
        <v>0</v>
      </c>
      <c r="S1277">
        <f>IF(B1278="",S1276,IFERROR(IF(AND(R1277&gt;0,R1276=0),R1277,(1+(B1278/B1277-1)*Calc!$Z$1)*S1276),0))</f>
        <v>0</v>
      </c>
      <c r="T1277">
        <f>IF(B1278="",T1276,IFERROR(IF(AND(R1277&gt;0,R1276=0),R1277,(1+(B1278/B1277-1)*Calc!$Z$1-L1278)*T1276),0))</f>
        <v>0</v>
      </c>
      <c r="U1277">
        <f>IF(B1278="",U1276,IFERROR(IF(AND(R1277&gt;0,R1276=0),R1277,(1+(B1278/B1277-1)*Calc!$Z$1-M1278*2)*U1276),0))</f>
        <v>0</v>
      </c>
      <c r="V1277">
        <f>IF(B1278="",V1276,IFERROR(IF(AND(R1277&gt;0,R1276=0),R1277,(1+(B1278/B1277-1)*Calc!$Z$1-N1278*2)*V1276),0))</f>
        <v>0</v>
      </c>
      <c r="W1277">
        <f>IF(ISNUMBER(C1277),C1277,W1276)</f>
        <v>1.91</v>
      </c>
      <c r="Y1277" s="1" t="e">
        <f>IF(AND(Q1277&gt;=Chart!$F$2,Q1277&lt;=Chart!$F$3),Q1277,#N/A)</f>
        <v>#N/A</v>
      </c>
      <c r="Z1277" t="e">
        <f>IF(AND(Q1277&gt;=Chart!$F$2,Q1277&lt;=Chart!$F$3),R1277,#N/A)</f>
        <v>#N/A</v>
      </c>
      <c r="AA1277" t="e">
        <f>IF(AND(Q1277&gt;=Chart!$F$2,Q1277&lt;=Chart!$F$3),S1277,#N/A)</f>
        <v>#N/A</v>
      </c>
      <c r="AB1277" t="e">
        <f>IF(AND(Q1277&gt;=Chart!$F$2,Q1277&lt;=Chart!$F$3),T1277,#N/A)</f>
        <v>#N/A</v>
      </c>
      <c r="AC1277" t="e">
        <f>IF(AND(Q1277&gt;=Chart!$F$2,Q1277&lt;=Chart!$F$3),U1277,#N/A)</f>
        <v>#N/A</v>
      </c>
      <c r="AD1277" t="e">
        <f>IF(AND(Q1277&gt;=Chart!$F$2,Q1277&lt;=Chart!$F$3),V1277,#N/A)</f>
        <v>#N/A</v>
      </c>
      <c r="AE1277" t="e">
        <f>IF(AND(Q1277&gt;=Chart!$F$2,Q1277&lt;=Chart!$F$3),I1277,#N/A)</f>
        <v>#N/A</v>
      </c>
      <c r="AF1277" t="e">
        <f>IF(AND(Q1277&gt;=Chart!$F$2,Q1277&lt;=Chart!$F$3),H1277/100,#N/A)</f>
        <v>#N/A</v>
      </c>
      <c r="AG1277" t="e">
        <f>IF(AND(Q1277&gt;=Chart!$F$2,Q1277&lt;=Chart!$F$3),W1277/100,#N/A)</f>
        <v>#N/A</v>
      </c>
    </row>
    <row r="1278" spans="1:33" x14ac:dyDescent="0.25">
      <c r="A1278">
        <v>1530883800</v>
      </c>
      <c r="B1278">
        <f>INDEX('Daily Data ADJ'!$1:$1048576,MATCH(Calc!$A1278,'Daily Data ADJ'!$A:$A,0),MATCH("SPY, CBOE BZX: Close",'Daily Data ADJ'!$1:$1,0))</f>
        <v>255.02339817999999</v>
      </c>
      <c r="C1278">
        <f>INDEX('Daily Data ADJ'!$1:$1048576,MATCH(Calc!$A1278,'Daily Data ADJ'!$A:$A,0),MATCH("EFFR, FRED: Close",'Daily Data ADJ'!$1:$1,0))</f>
        <v>1.91</v>
      </c>
      <c r="D1278">
        <f>INDEX('Daily Data ADJ'!$1:$1048576,MATCH(Calc!$A1278,'Daily Data ADJ'!$A:$A,1),MATCH("SOFR, FRED: Close",'Daily Data ADJ'!$1:$1,0))</f>
        <v>1.93</v>
      </c>
      <c r="E1278">
        <f>INDEX('Daily Data ADJ'!$1:$1048576,MATCH(Calc!$A1278,'Daily Data ADJ'!$A:$A,0),MATCH("UPRO, CBOE BZX: Close",'Daily Data ADJ'!$1:$1,0))</f>
        <v>24.041069650000001</v>
      </c>
      <c r="F1278">
        <f>INDEX('Daily Data ADJ'!$1:$1048576,MATCH(Calc!$A1278,'Daily Data ADJ'!$A:$A,0),MATCH("ES1!, CME_MINI: Close",'Daily Data ADJ'!$1:$1,0))</f>
        <v>2763</v>
      </c>
      <c r="G1278">
        <f>INDEX('Daily Data ADJ'!$1:$1048576,MATCH(Calc!$A1278,'Daily Data ADJ'!$A:$A,0),MATCH("ES2!, CME_MINI: Close",'Daily Data ADJ'!$1:$1,0))</f>
        <v>2766.5</v>
      </c>
      <c r="H1278">
        <f>INDEX('QUANDL MULTPL SP500_DIV_YIELD_M'!$A:$G,MATCH(Calc!$A1278,'QUANDL MULTPL SP500_DIV_YIELD_M'!$A:$A,1),MATCH('QUANDL MULTPL SP500_DIV_YIELD_M'!$E$1,'QUANDL MULTPL SP500_DIV_YIELD_M'!$A$1:$G$1,0))</f>
        <v>1.85</v>
      </c>
      <c r="I1278" s="5">
        <f t="shared" si="114"/>
        <v>2.3576592107126745E-2</v>
      </c>
      <c r="J1278" s="1">
        <f>A1278/24/60/60+DATE(1970,1,1)</f>
        <v>43287.5625</v>
      </c>
      <c r="K1278" s="3">
        <f t="shared" si="117"/>
        <v>1</v>
      </c>
      <c r="L1278" s="6">
        <f>(1+Chart!$F$4)^(1/(365/K1278))-1</f>
        <v>6.6592785027408397E-5</v>
      </c>
      <c r="M1278" s="6">
        <f t="shared" si="118"/>
        <v>5.1836644438196799E-5</v>
      </c>
      <c r="N1278" s="6">
        <f t="shared" si="119"/>
        <v>6.3845755419844608E-5</v>
      </c>
      <c r="O1278">
        <f>O1277*(B1278/B1277)</f>
        <v>255.02339818000166</v>
      </c>
      <c r="P1278">
        <f t="shared" si="115"/>
        <v>2018</v>
      </c>
      <c r="Q1278" s="1">
        <f t="shared" si="116"/>
        <v>43287.5625</v>
      </c>
      <c r="R1278">
        <f>IF(B1279="",R1277,IF(Q1278&gt;=Chart!$F$2,E1278,0))</f>
        <v>0</v>
      </c>
      <c r="S1278">
        <f>IF(B1279="",S1277,IFERROR(IF(AND(R1278&gt;0,R1277=0),R1278,(1+(B1279/B1278-1)*Calc!$Z$1)*S1277),0))</f>
        <v>0</v>
      </c>
      <c r="T1278">
        <f>IF(B1279="",T1277,IFERROR(IF(AND(R1278&gt;0,R1277=0),R1278,(1+(B1279/B1278-1)*Calc!$Z$1-L1279)*T1277),0))</f>
        <v>0</v>
      </c>
      <c r="U1278">
        <f>IF(B1279="",U1277,IFERROR(IF(AND(R1278&gt;0,R1277=0),R1278,(1+(B1279/B1278-1)*Calc!$Z$1-M1279*2)*U1277),0))</f>
        <v>0</v>
      </c>
      <c r="V1278">
        <f>IF(B1279="",V1277,IFERROR(IF(AND(R1278&gt;0,R1277=0),R1278,(1+(B1279/B1278-1)*Calc!$Z$1-N1279*2)*V1277),0))</f>
        <v>0</v>
      </c>
      <c r="W1278">
        <f>IF(ISNUMBER(C1278),C1278,W1277)</f>
        <v>1.91</v>
      </c>
      <c r="Y1278" s="1" t="e">
        <f>IF(AND(Q1278&gt;=Chart!$F$2,Q1278&lt;=Chart!$F$3),Q1278,#N/A)</f>
        <v>#N/A</v>
      </c>
      <c r="Z1278" t="e">
        <f>IF(AND(Q1278&gt;=Chart!$F$2,Q1278&lt;=Chart!$F$3),R1278,#N/A)</f>
        <v>#N/A</v>
      </c>
      <c r="AA1278" t="e">
        <f>IF(AND(Q1278&gt;=Chart!$F$2,Q1278&lt;=Chart!$F$3),S1278,#N/A)</f>
        <v>#N/A</v>
      </c>
      <c r="AB1278" t="e">
        <f>IF(AND(Q1278&gt;=Chart!$F$2,Q1278&lt;=Chart!$F$3),T1278,#N/A)</f>
        <v>#N/A</v>
      </c>
      <c r="AC1278" t="e">
        <f>IF(AND(Q1278&gt;=Chart!$F$2,Q1278&lt;=Chart!$F$3),U1278,#N/A)</f>
        <v>#N/A</v>
      </c>
      <c r="AD1278" t="e">
        <f>IF(AND(Q1278&gt;=Chart!$F$2,Q1278&lt;=Chart!$F$3),V1278,#N/A)</f>
        <v>#N/A</v>
      </c>
      <c r="AE1278" t="e">
        <f>IF(AND(Q1278&gt;=Chart!$F$2,Q1278&lt;=Chart!$F$3),I1278,#N/A)</f>
        <v>#N/A</v>
      </c>
      <c r="AF1278" t="e">
        <f>IF(AND(Q1278&gt;=Chart!$F$2,Q1278&lt;=Chart!$F$3),H1278/100,#N/A)</f>
        <v>#N/A</v>
      </c>
      <c r="AG1278" t="e">
        <f>IF(AND(Q1278&gt;=Chart!$F$2,Q1278&lt;=Chart!$F$3),W1278/100,#N/A)</f>
        <v>#N/A</v>
      </c>
    </row>
    <row r="1279" spans="1:33" x14ac:dyDescent="0.25">
      <c r="A1279">
        <v>1531143000</v>
      </c>
      <c r="B1279">
        <f>INDEX('Daily Data ADJ'!$1:$1048576,MATCH(Calc!$A1279,'Daily Data ADJ'!$A:$A,0),MATCH("SPY, CBOE BZX: Close",'Daily Data ADJ'!$1:$1,0))</f>
        <v>257.31973842000002</v>
      </c>
      <c r="C1279">
        <f>INDEX('Daily Data ADJ'!$1:$1048576,MATCH(Calc!$A1279,'Daily Data ADJ'!$A:$A,0),MATCH("EFFR, FRED: Close",'Daily Data ADJ'!$1:$1,0))</f>
        <v>1.91</v>
      </c>
      <c r="D1279">
        <f>INDEX('Daily Data ADJ'!$1:$1048576,MATCH(Calc!$A1279,'Daily Data ADJ'!$A:$A,1),MATCH("SOFR, FRED: Close",'Daily Data ADJ'!$1:$1,0))</f>
        <v>1.89</v>
      </c>
      <c r="E1279">
        <f>INDEX('Daily Data ADJ'!$1:$1048576,MATCH(Calc!$A1279,'Daily Data ADJ'!$A:$A,0),MATCH("UPRO, CBOE BZX: Close",'Daily Data ADJ'!$1:$1,0))</f>
        <v>24.704508820000001</v>
      </c>
      <c r="F1279">
        <f>INDEX('Daily Data ADJ'!$1:$1048576,MATCH(Calc!$A1279,'Daily Data ADJ'!$A:$A,0),MATCH("ES1!, CME_MINI: Close",'Daily Data ADJ'!$1:$1,0))</f>
        <v>2787.5</v>
      </c>
      <c r="G1279">
        <f>INDEX('Daily Data ADJ'!$1:$1048576,MATCH(Calc!$A1279,'Daily Data ADJ'!$A:$A,0),MATCH("ES2!, CME_MINI: Close",'Daily Data ADJ'!$1:$1,0))</f>
        <v>2791.25</v>
      </c>
      <c r="H1279">
        <f>INDEX('QUANDL MULTPL SP500_DIV_YIELD_M'!$A:$G,MATCH(Calc!$A1279,'QUANDL MULTPL SP500_DIV_YIELD_M'!$A:$A,1),MATCH('QUANDL MULTPL SP500_DIV_YIELD_M'!$E$1,'QUANDL MULTPL SP500_DIV_YIELD_M'!$A$1:$G$1,0))</f>
        <v>1.85</v>
      </c>
      <c r="I1279" s="5">
        <f t="shared" si="114"/>
        <v>2.3892034516435331E-2</v>
      </c>
      <c r="J1279" s="1">
        <f>A1279/24/60/60+DATE(1970,1,1)</f>
        <v>43290.5625</v>
      </c>
      <c r="K1279" s="3">
        <f t="shared" si="117"/>
        <v>3</v>
      </c>
      <c r="L1279" s="6">
        <f>(1+Chart!$F$4)^(1/(365/K1279))-1</f>
        <v>1.9979165917494157E-4</v>
      </c>
      <c r="M1279" s="6">
        <f t="shared" si="118"/>
        <v>1.5551799456714477E-4</v>
      </c>
      <c r="N1279" s="6">
        <f t="shared" si="119"/>
        <v>1.940825522623868E-4</v>
      </c>
      <c r="O1279">
        <f>O1278*(B1279/B1278)</f>
        <v>257.31973842000173</v>
      </c>
      <c r="P1279">
        <f t="shared" si="115"/>
        <v>2018</v>
      </c>
      <c r="Q1279" s="1">
        <f t="shared" si="116"/>
        <v>43290.5625</v>
      </c>
      <c r="R1279">
        <f>IF(B1280="",R1278,IF(Q1279&gt;=Chart!$F$2,E1279,0))</f>
        <v>0</v>
      </c>
      <c r="S1279">
        <f>IF(B1280="",S1278,IFERROR(IF(AND(R1279&gt;0,R1278=0),R1279,(1+(B1280/B1279-1)*Calc!$Z$1)*S1278),0))</f>
        <v>0</v>
      </c>
      <c r="T1279">
        <f>IF(B1280="",T1278,IFERROR(IF(AND(R1279&gt;0,R1278=0),R1279,(1+(B1280/B1279-1)*Calc!$Z$1-L1280)*T1278),0))</f>
        <v>0</v>
      </c>
      <c r="U1279">
        <f>IF(B1280="",U1278,IFERROR(IF(AND(R1279&gt;0,R1278=0),R1279,(1+(B1280/B1279-1)*Calc!$Z$1-M1280*2)*U1278),0))</f>
        <v>0</v>
      </c>
      <c r="V1279">
        <f>IF(B1280="",V1278,IFERROR(IF(AND(R1279&gt;0,R1278=0),R1279,(1+(B1280/B1279-1)*Calc!$Z$1-N1280*2)*V1278),0))</f>
        <v>0</v>
      </c>
      <c r="W1279">
        <f>IF(ISNUMBER(C1279),C1279,W1278)</f>
        <v>1.91</v>
      </c>
      <c r="Y1279" s="1" t="e">
        <f>IF(AND(Q1279&gt;=Chart!$F$2,Q1279&lt;=Chart!$F$3),Q1279,#N/A)</f>
        <v>#N/A</v>
      </c>
      <c r="Z1279" t="e">
        <f>IF(AND(Q1279&gt;=Chart!$F$2,Q1279&lt;=Chart!$F$3),R1279,#N/A)</f>
        <v>#N/A</v>
      </c>
      <c r="AA1279" t="e">
        <f>IF(AND(Q1279&gt;=Chart!$F$2,Q1279&lt;=Chart!$F$3),S1279,#N/A)</f>
        <v>#N/A</v>
      </c>
      <c r="AB1279" t="e">
        <f>IF(AND(Q1279&gt;=Chart!$F$2,Q1279&lt;=Chart!$F$3),T1279,#N/A)</f>
        <v>#N/A</v>
      </c>
      <c r="AC1279" t="e">
        <f>IF(AND(Q1279&gt;=Chart!$F$2,Q1279&lt;=Chart!$F$3),U1279,#N/A)</f>
        <v>#N/A</v>
      </c>
      <c r="AD1279" t="e">
        <f>IF(AND(Q1279&gt;=Chart!$F$2,Q1279&lt;=Chart!$F$3),V1279,#N/A)</f>
        <v>#N/A</v>
      </c>
      <c r="AE1279" t="e">
        <f>IF(AND(Q1279&gt;=Chart!$F$2,Q1279&lt;=Chart!$F$3),I1279,#N/A)</f>
        <v>#N/A</v>
      </c>
      <c r="AF1279" t="e">
        <f>IF(AND(Q1279&gt;=Chart!$F$2,Q1279&lt;=Chart!$F$3),H1279/100,#N/A)</f>
        <v>#N/A</v>
      </c>
      <c r="AG1279" t="e">
        <f>IF(AND(Q1279&gt;=Chart!$F$2,Q1279&lt;=Chart!$F$3),W1279/100,#N/A)</f>
        <v>#N/A</v>
      </c>
    </row>
    <row r="1280" spans="1:33" x14ac:dyDescent="0.25">
      <c r="A1280">
        <v>1531229400</v>
      </c>
      <c r="B1280">
        <f>INDEX('Daily Data ADJ'!$1:$1048576,MATCH(Calc!$A1280,'Daily Data ADJ'!$A:$A,0),MATCH("SPY, CBOE BZX: Close",'Daily Data ADJ'!$1:$1,0))</f>
        <v>258.24568205999998</v>
      </c>
      <c r="C1280">
        <f>INDEX('Daily Data ADJ'!$1:$1048576,MATCH(Calc!$A1280,'Daily Data ADJ'!$A:$A,0),MATCH("EFFR, FRED: Close",'Daily Data ADJ'!$1:$1,0))</f>
        <v>1.91</v>
      </c>
      <c r="D1280">
        <f>INDEX('Daily Data ADJ'!$1:$1048576,MATCH(Calc!$A1280,'Daily Data ADJ'!$A:$A,1),MATCH("SOFR, FRED: Close",'Daily Data ADJ'!$1:$1,0))</f>
        <v>1.89</v>
      </c>
      <c r="E1280">
        <f>INDEX('Daily Data ADJ'!$1:$1048576,MATCH(Calc!$A1280,'Daily Data ADJ'!$A:$A,0),MATCH("UPRO, CBOE BZX: Close",'Daily Data ADJ'!$1:$1,0))</f>
        <v>24.96497012</v>
      </c>
      <c r="F1280">
        <f>INDEX('Daily Data ADJ'!$1:$1048576,MATCH(Calc!$A1280,'Daily Data ADJ'!$A:$A,0),MATCH("ES1!, CME_MINI: Close",'Daily Data ADJ'!$1:$1,0))</f>
        <v>2796.75</v>
      </c>
      <c r="G1280">
        <f>INDEX('Daily Data ADJ'!$1:$1048576,MATCH(Calc!$A1280,'Daily Data ADJ'!$A:$A,0),MATCH("ES2!, CME_MINI: Close",'Daily Data ADJ'!$1:$1,0))</f>
        <v>2800.5</v>
      </c>
      <c r="H1280">
        <f>INDEX('QUANDL MULTPL SP500_DIV_YIELD_M'!$A:$G,MATCH(Calc!$A1280,'QUANDL MULTPL SP500_DIV_YIELD_M'!$A:$A,1),MATCH('QUANDL MULTPL SP500_DIV_YIELD_M'!$E$1,'QUANDL MULTPL SP500_DIV_YIELD_M'!$A$1:$G$1,0))</f>
        <v>1.85</v>
      </c>
      <c r="I1280" s="5">
        <f t="shared" si="114"/>
        <v>2.3874164985428867E-2</v>
      </c>
      <c r="J1280" s="1">
        <f>A1280/24/60/60+DATE(1970,1,1)</f>
        <v>43291.5625</v>
      </c>
      <c r="K1280" s="3">
        <f t="shared" si="117"/>
        <v>1</v>
      </c>
      <c r="L1280" s="6">
        <f>(1+Chart!$F$4)^(1/(365/K1280))-1</f>
        <v>6.6592785027408397E-5</v>
      </c>
      <c r="M1280" s="6">
        <f t="shared" si="118"/>
        <v>5.1836644438196799E-5</v>
      </c>
      <c r="N1280" s="6">
        <f t="shared" si="119"/>
        <v>6.4642180475527056E-5</v>
      </c>
      <c r="O1280">
        <f>O1279*(B1280/B1279)</f>
        <v>258.24568206000168</v>
      </c>
      <c r="P1280">
        <f t="shared" si="115"/>
        <v>2018</v>
      </c>
      <c r="Q1280" s="1">
        <f t="shared" si="116"/>
        <v>43291.5625</v>
      </c>
      <c r="R1280">
        <f>IF(B1281="",R1279,IF(Q1280&gt;=Chart!$F$2,E1280,0))</f>
        <v>0</v>
      </c>
      <c r="S1280">
        <f>IF(B1281="",S1279,IFERROR(IF(AND(R1280&gt;0,R1279=0),R1280,(1+(B1281/B1280-1)*Calc!$Z$1)*S1279),0))</f>
        <v>0</v>
      </c>
      <c r="T1280">
        <f>IF(B1281="",T1279,IFERROR(IF(AND(R1280&gt;0,R1279=0),R1280,(1+(B1281/B1280-1)*Calc!$Z$1-L1281)*T1279),0))</f>
        <v>0</v>
      </c>
      <c r="U1280">
        <f>IF(B1281="",U1279,IFERROR(IF(AND(R1280&gt;0,R1279=0),R1280,(1+(B1281/B1280-1)*Calc!$Z$1-M1281*2)*U1279),0))</f>
        <v>0</v>
      </c>
      <c r="V1280">
        <f>IF(B1281="",V1279,IFERROR(IF(AND(R1280&gt;0,R1279=0),R1280,(1+(B1281/B1280-1)*Calc!$Z$1-N1281*2)*V1279),0))</f>
        <v>0</v>
      </c>
      <c r="W1280">
        <f>IF(ISNUMBER(C1280),C1280,W1279)</f>
        <v>1.91</v>
      </c>
      <c r="Y1280" s="1" t="e">
        <f>IF(AND(Q1280&gt;=Chart!$F$2,Q1280&lt;=Chart!$F$3),Q1280,#N/A)</f>
        <v>#N/A</v>
      </c>
      <c r="Z1280" t="e">
        <f>IF(AND(Q1280&gt;=Chart!$F$2,Q1280&lt;=Chart!$F$3),R1280,#N/A)</f>
        <v>#N/A</v>
      </c>
      <c r="AA1280" t="e">
        <f>IF(AND(Q1280&gt;=Chart!$F$2,Q1280&lt;=Chart!$F$3),S1280,#N/A)</f>
        <v>#N/A</v>
      </c>
      <c r="AB1280" t="e">
        <f>IF(AND(Q1280&gt;=Chart!$F$2,Q1280&lt;=Chart!$F$3),T1280,#N/A)</f>
        <v>#N/A</v>
      </c>
      <c r="AC1280" t="e">
        <f>IF(AND(Q1280&gt;=Chart!$F$2,Q1280&lt;=Chart!$F$3),U1280,#N/A)</f>
        <v>#N/A</v>
      </c>
      <c r="AD1280" t="e">
        <f>IF(AND(Q1280&gt;=Chart!$F$2,Q1280&lt;=Chart!$F$3),V1280,#N/A)</f>
        <v>#N/A</v>
      </c>
      <c r="AE1280" t="e">
        <f>IF(AND(Q1280&gt;=Chart!$F$2,Q1280&lt;=Chart!$F$3),I1280,#N/A)</f>
        <v>#N/A</v>
      </c>
      <c r="AF1280" t="e">
        <f>IF(AND(Q1280&gt;=Chart!$F$2,Q1280&lt;=Chart!$F$3),H1280/100,#N/A)</f>
        <v>#N/A</v>
      </c>
      <c r="AG1280" t="e">
        <f>IF(AND(Q1280&gt;=Chart!$F$2,Q1280&lt;=Chart!$F$3),W1280/100,#N/A)</f>
        <v>#N/A</v>
      </c>
    </row>
    <row r="1281" spans="1:33" x14ac:dyDescent="0.25">
      <c r="A1281">
        <v>1531315800</v>
      </c>
      <c r="B1281">
        <f>INDEX('Daily Data ADJ'!$1:$1048576,MATCH(Calc!$A1281,'Daily Data ADJ'!$A:$A,0),MATCH("SPY, CBOE BZX: Close",'Daily Data ADJ'!$1:$1,0))</f>
        <v>256.35675702999998</v>
      </c>
      <c r="C1281">
        <f>INDEX('Daily Data ADJ'!$1:$1048576,MATCH(Calc!$A1281,'Daily Data ADJ'!$A:$A,0),MATCH("EFFR, FRED: Close",'Daily Data ADJ'!$1:$1,0))</f>
        <v>1.91</v>
      </c>
      <c r="D1281">
        <f>INDEX('Daily Data ADJ'!$1:$1048576,MATCH(Calc!$A1281,'Daily Data ADJ'!$A:$A,1),MATCH("SOFR, FRED: Close",'Daily Data ADJ'!$1:$1,0))</f>
        <v>1.89</v>
      </c>
      <c r="E1281">
        <f>INDEX('Daily Data ADJ'!$1:$1048576,MATCH(Calc!$A1281,'Daily Data ADJ'!$A:$A,0),MATCH("UPRO, CBOE BZX: Close",'Daily Data ADJ'!$1:$1,0))</f>
        <v>24.43913315</v>
      </c>
      <c r="F1281">
        <f>INDEX('Daily Data ADJ'!$1:$1048576,MATCH(Calc!$A1281,'Daily Data ADJ'!$A:$A,0),MATCH("ES1!, CME_MINI: Close",'Daily Data ADJ'!$1:$1,0))</f>
        <v>2774</v>
      </c>
      <c r="G1281">
        <f>INDEX('Daily Data ADJ'!$1:$1048576,MATCH(Calc!$A1281,'Daily Data ADJ'!$A:$A,0),MATCH("ES2!, CME_MINI: Close",'Daily Data ADJ'!$1:$1,0))</f>
        <v>2777.75</v>
      </c>
      <c r="H1281">
        <f>INDEX('QUANDL MULTPL SP500_DIV_YIELD_M'!$A:$G,MATCH(Calc!$A1281,'QUANDL MULTPL SP500_DIV_YIELD_M'!$A:$A,1),MATCH('QUANDL MULTPL SP500_DIV_YIELD_M'!$E$1,'QUANDL MULTPL SP500_DIV_YIELD_M'!$A$1:$G$1,0))</f>
        <v>1.85</v>
      </c>
      <c r="I1281" s="5">
        <f t="shared" si="114"/>
        <v>2.3918328690530941E-2</v>
      </c>
      <c r="J1281" s="1">
        <f>A1281/24/60/60+DATE(1970,1,1)</f>
        <v>43292.5625</v>
      </c>
      <c r="K1281" s="3">
        <f t="shared" si="117"/>
        <v>1</v>
      </c>
      <c r="L1281" s="6">
        <f>(1+Chart!$F$4)^(1/(365/K1281))-1</f>
        <v>6.6592785027408397E-5</v>
      </c>
      <c r="M1281" s="6">
        <f t="shared" si="118"/>
        <v>5.1836644438196799E-5</v>
      </c>
      <c r="N1281" s="6">
        <f t="shared" si="119"/>
        <v>6.4760360692917018E-5</v>
      </c>
      <c r="O1281">
        <f>O1280*(B1281/B1280)</f>
        <v>256.35675703000169</v>
      </c>
      <c r="P1281">
        <f t="shared" si="115"/>
        <v>2018</v>
      </c>
      <c r="Q1281" s="1">
        <f t="shared" si="116"/>
        <v>43292.5625</v>
      </c>
      <c r="R1281">
        <f>IF(B1282="",R1280,IF(Q1281&gt;=Chart!$F$2,E1281,0))</f>
        <v>0</v>
      </c>
      <c r="S1281">
        <f>IF(B1282="",S1280,IFERROR(IF(AND(R1281&gt;0,R1280=0),R1281,(1+(B1282/B1281-1)*Calc!$Z$1)*S1280),0))</f>
        <v>0</v>
      </c>
      <c r="T1281">
        <f>IF(B1282="",T1280,IFERROR(IF(AND(R1281&gt;0,R1280=0),R1281,(1+(B1282/B1281-1)*Calc!$Z$1-L1282)*T1280),0))</f>
        <v>0</v>
      </c>
      <c r="U1281">
        <f>IF(B1282="",U1280,IFERROR(IF(AND(R1281&gt;0,R1280=0),R1281,(1+(B1282/B1281-1)*Calc!$Z$1-M1282*2)*U1280),0))</f>
        <v>0</v>
      </c>
      <c r="V1281">
        <f>IF(B1282="",V1280,IFERROR(IF(AND(R1281&gt;0,R1280=0),R1281,(1+(B1282/B1281-1)*Calc!$Z$1-N1282*2)*V1280),0))</f>
        <v>0</v>
      </c>
      <c r="W1281">
        <f>IF(ISNUMBER(C1281),C1281,W1280)</f>
        <v>1.91</v>
      </c>
      <c r="Y1281" s="1" t="e">
        <f>IF(AND(Q1281&gt;=Chart!$F$2,Q1281&lt;=Chart!$F$3),Q1281,#N/A)</f>
        <v>#N/A</v>
      </c>
      <c r="Z1281" t="e">
        <f>IF(AND(Q1281&gt;=Chart!$F$2,Q1281&lt;=Chart!$F$3),R1281,#N/A)</f>
        <v>#N/A</v>
      </c>
      <c r="AA1281" t="e">
        <f>IF(AND(Q1281&gt;=Chart!$F$2,Q1281&lt;=Chart!$F$3),S1281,#N/A)</f>
        <v>#N/A</v>
      </c>
      <c r="AB1281" t="e">
        <f>IF(AND(Q1281&gt;=Chart!$F$2,Q1281&lt;=Chart!$F$3),T1281,#N/A)</f>
        <v>#N/A</v>
      </c>
      <c r="AC1281" t="e">
        <f>IF(AND(Q1281&gt;=Chart!$F$2,Q1281&lt;=Chart!$F$3),U1281,#N/A)</f>
        <v>#N/A</v>
      </c>
      <c r="AD1281" t="e">
        <f>IF(AND(Q1281&gt;=Chart!$F$2,Q1281&lt;=Chart!$F$3),V1281,#N/A)</f>
        <v>#N/A</v>
      </c>
      <c r="AE1281" t="e">
        <f>IF(AND(Q1281&gt;=Chart!$F$2,Q1281&lt;=Chart!$F$3),I1281,#N/A)</f>
        <v>#N/A</v>
      </c>
      <c r="AF1281" t="e">
        <f>IF(AND(Q1281&gt;=Chart!$F$2,Q1281&lt;=Chart!$F$3),H1281/100,#N/A)</f>
        <v>#N/A</v>
      </c>
      <c r="AG1281" t="e">
        <f>IF(AND(Q1281&gt;=Chart!$F$2,Q1281&lt;=Chart!$F$3),W1281/100,#N/A)</f>
        <v>#N/A</v>
      </c>
    </row>
    <row r="1282" spans="1:33" x14ac:dyDescent="0.25">
      <c r="A1282">
        <v>1531402200</v>
      </c>
      <c r="B1282">
        <f>INDEX('Daily Data ADJ'!$1:$1048576,MATCH(Calc!$A1282,'Daily Data ADJ'!$A:$A,0),MATCH("SPY, CBOE BZX: Close",'Daily Data ADJ'!$1:$1,0))</f>
        <v>258.68087557000001</v>
      </c>
      <c r="C1282">
        <f>INDEX('Daily Data ADJ'!$1:$1048576,MATCH(Calc!$A1282,'Daily Data ADJ'!$A:$A,0),MATCH("EFFR, FRED: Close",'Daily Data ADJ'!$1:$1,0))</f>
        <v>1.91</v>
      </c>
      <c r="D1282">
        <f>INDEX('Daily Data ADJ'!$1:$1048576,MATCH(Calc!$A1282,'Daily Data ADJ'!$A:$A,1),MATCH("SOFR, FRED: Close",'Daily Data ADJ'!$1:$1,0))</f>
        <v>1.9</v>
      </c>
      <c r="E1282">
        <f>INDEX('Daily Data ADJ'!$1:$1048576,MATCH(Calc!$A1282,'Daily Data ADJ'!$A:$A,0),MATCH("UPRO, CBOE BZX: Close",'Daily Data ADJ'!$1:$1,0))</f>
        <v>25.063257409999999</v>
      </c>
      <c r="F1282">
        <f>INDEX('Daily Data ADJ'!$1:$1048576,MATCH(Calc!$A1282,'Daily Data ADJ'!$A:$A,0),MATCH("ES1!, CME_MINI: Close",'Daily Data ADJ'!$1:$1,0))</f>
        <v>2798.5</v>
      </c>
      <c r="G1282">
        <f>INDEX('Daily Data ADJ'!$1:$1048576,MATCH(Calc!$A1282,'Daily Data ADJ'!$A:$A,0),MATCH("ES2!, CME_MINI: Close",'Daily Data ADJ'!$1:$1,0))</f>
        <v>2802.25</v>
      </c>
      <c r="H1282">
        <f>INDEX('QUANDL MULTPL SP500_DIV_YIELD_M'!$A:$G,MATCH(Calc!$A1282,'QUANDL MULTPL SP500_DIV_YIELD_M'!$A:$A,1),MATCH('QUANDL MULTPL SP500_DIV_YIELD_M'!$E$1,'QUANDL MULTPL SP500_DIV_YIELD_M'!$A$1:$G$1,0))</f>
        <v>1.85</v>
      </c>
      <c r="I1282" s="5">
        <f t="shared" si="114"/>
        <v>2.3870797578547973E-2</v>
      </c>
      <c r="J1282" s="1">
        <f>A1282/24/60/60+DATE(1970,1,1)</f>
        <v>43293.5625</v>
      </c>
      <c r="K1282" s="3">
        <f t="shared" si="117"/>
        <v>1</v>
      </c>
      <c r="L1282" s="6">
        <f>(1+Chart!$F$4)^(1/(365/K1282))-1</f>
        <v>6.6592785027408397E-5</v>
      </c>
      <c r="M1282" s="6">
        <f t="shared" si="118"/>
        <v>5.1836644438196799E-5</v>
      </c>
      <c r="N1282" s="6">
        <f t="shared" si="119"/>
        <v>6.4633169227779064E-5</v>
      </c>
      <c r="O1282">
        <f>O1281*(B1282/B1281)</f>
        <v>258.68087557000172</v>
      </c>
      <c r="P1282">
        <f t="shared" si="115"/>
        <v>2018</v>
      </c>
      <c r="Q1282" s="1">
        <f t="shared" si="116"/>
        <v>43293.5625</v>
      </c>
      <c r="R1282">
        <f>IF(B1283="",R1281,IF(Q1282&gt;=Chart!$F$2,E1282,0))</f>
        <v>0</v>
      </c>
      <c r="S1282">
        <f>IF(B1283="",S1281,IFERROR(IF(AND(R1282&gt;0,R1281=0),R1282,(1+(B1283/B1282-1)*Calc!$Z$1)*S1281),0))</f>
        <v>0</v>
      </c>
      <c r="T1282">
        <f>IF(B1283="",T1281,IFERROR(IF(AND(R1282&gt;0,R1281=0),R1282,(1+(B1283/B1282-1)*Calc!$Z$1-L1283)*T1281),0))</f>
        <v>0</v>
      </c>
      <c r="U1282">
        <f>IF(B1283="",U1281,IFERROR(IF(AND(R1282&gt;0,R1281=0),R1282,(1+(B1283/B1282-1)*Calc!$Z$1-M1283*2)*U1281),0))</f>
        <v>0</v>
      </c>
      <c r="V1282">
        <f>IF(B1283="",V1281,IFERROR(IF(AND(R1282&gt;0,R1281=0),R1282,(1+(B1283/B1282-1)*Calc!$Z$1-N1283*2)*V1281),0))</f>
        <v>0</v>
      </c>
      <c r="W1282">
        <f>IF(ISNUMBER(C1282),C1282,W1281)</f>
        <v>1.91</v>
      </c>
      <c r="Y1282" s="1" t="e">
        <f>IF(AND(Q1282&gt;=Chart!$F$2,Q1282&lt;=Chart!$F$3),Q1282,#N/A)</f>
        <v>#N/A</v>
      </c>
      <c r="Z1282" t="e">
        <f>IF(AND(Q1282&gt;=Chart!$F$2,Q1282&lt;=Chart!$F$3),R1282,#N/A)</f>
        <v>#N/A</v>
      </c>
      <c r="AA1282" t="e">
        <f>IF(AND(Q1282&gt;=Chart!$F$2,Q1282&lt;=Chart!$F$3),S1282,#N/A)</f>
        <v>#N/A</v>
      </c>
      <c r="AB1282" t="e">
        <f>IF(AND(Q1282&gt;=Chart!$F$2,Q1282&lt;=Chart!$F$3),T1282,#N/A)</f>
        <v>#N/A</v>
      </c>
      <c r="AC1282" t="e">
        <f>IF(AND(Q1282&gt;=Chart!$F$2,Q1282&lt;=Chart!$F$3),U1282,#N/A)</f>
        <v>#N/A</v>
      </c>
      <c r="AD1282" t="e">
        <f>IF(AND(Q1282&gt;=Chart!$F$2,Q1282&lt;=Chart!$F$3),V1282,#N/A)</f>
        <v>#N/A</v>
      </c>
      <c r="AE1282" t="e">
        <f>IF(AND(Q1282&gt;=Chart!$F$2,Q1282&lt;=Chart!$F$3),I1282,#N/A)</f>
        <v>#N/A</v>
      </c>
      <c r="AF1282" t="e">
        <f>IF(AND(Q1282&gt;=Chart!$F$2,Q1282&lt;=Chart!$F$3),H1282/100,#N/A)</f>
        <v>#N/A</v>
      </c>
      <c r="AG1282" t="e">
        <f>IF(AND(Q1282&gt;=Chart!$F$2,Q1282&lt;=Chart!$F$3),W1282/100,#N/A)</f>
        <v>#N/A</v>
      </c>
    </row>
    <row r="1283" spans="1:33" x14ac:dyDescent="0.25">
      <c r="A1283">
        <v>1531488600</v>
      </c>
      <c r="B1283">
        <f>INDEX('Daily Data ADJ'!$1:$1048576,MATCH(Calc!$A1283,'Daily Data ADJ'!$A:$A,0),MATCH("SPY, CBOE BZX: Close",'Daily Data ADJ'!$1:$1,0))</f>
        <v>258.88458316999998</v>
      </c>
      <c r="C1283">
        <f>INDEX('Daily Data ADJ'!$1:$1048576,MATCH(Calc!$A1283,'Daily Data ADJ'!$A:$A,0),MATCH("EFFR, FRED: Close",'Daily Data ADJ'!$1:$1,0))</f>
        <v>1.91</v>
      </c>
      <c r="D1283">
        <f>INDEX('Daily Data ADJ'!$1:$1048576,MATCH(Calc!$A1283,'Daily Data ADJ'!$A:$A,1),MATCH("SOFR, FRED: Close",'Daily Data ADJ'!$1:$1,0))</f>
        <v>1.9</v>
      </c>
      <c r="E1283">
        <f>INDEX('Daily Data ADJ'!$1:$1048576,MATCH(Calc!$A1283,'Daily Data ADJ'!$A:$A,0),MATCH("UPRO, CBOE BZX: Close",'Daily Data ADJ'!$1:$1,0))</f>
        <v>25.112401049999999</v>
      </c>
      <c r="F1283">
        <f>INDEX('Daily Data ADJ'!$1:$1048576,MATCH(Calc!$A1283,'Daily Data ADJ'!$A:$A,0),MATCH("ES1!, CME_MINI: Close",'Daily Data ADJ'!$1:$1,0))</f>
        <v>2803.25</v>
      </c>
      <c r="G1283">
        <f>INDEX('Daily Data ADJ'!$1:$1048576,MATCH(Calc!$A1283,'Daily Data ADJ'!$A:$A,0),MATCH("ES2!, CME_MINI: Close",'Daily Data ADJ'!$1:$1,0))</f>
        <v>2807</v>
      </c>
      <c r="H1283">
        <f>INDEX('QUANDL MULTPL SP500_DIV_YIELD_M'!$A:$G,MATCH(Calc!$A1283,'QUANDL MULTPL SP500_DIV_YIELD_M'!$A:$A,1),MATCH('QUANDL MULTPL SP500_DIV_YIELD_M'!$E$1,'QUANDL MULTPL SP500_DIV_YIELD_M'!$A$1:$G$1,0))</f>
        <v>1.85</v>
      </c>
      <c r="I1283" s="5">
        <f t="shared" si="114"/>
        <v>2.3861678710126719E-2</v>
      </c>
      <c r="J1283" s="1">
        <f>A1283/24/60/60+DATE(1970,1,1)</f>
        <v>43294.5625</v>
      </c>
      <c r="K1283" s="3">
        <f t="shared" si="117"/>
        <v>1</v>
      </c>
      <c r="L1283" s="6">
        <f>(1+Chart!$F$4)^(1/(365/K1283))-1</f>
        <v>6.6592785027408397E-5</v>
      </c>
      <c r="M1283" s="6">
        <f t="shared" si="118"/>
        <v>5.1836644438196799E-5</v>
      </c>
      <c r="N1283" s="6">
        <f t="shared" si="119"/>
        <v>6.4608766806140139E-5</v>
      </c>
      <c r="O1283">
        <f>O1282*(B1283/B1282)</f>
        <v>258.88458317000169</v>
      </c>
      <c r="P1283">
        <f t="shared" si="115"/>
        <v>2018</v>
      </c>
      <c r="Q1283" s="1">
        <f t="shared" si="116"/>
        <v>43294.5625</v>
      </c>
      <c r="R1283">
        <f>IF(B1284="",R1282,IF(Q1283&gt;=Chart!$F$2,E1283,0))</f>
        <v>0</v>
      </c>
      <c r="S1283">
        <f>IF(B1284="",S1282,IFERROR(IF(AND(R1283&gt;0,R1282=0),R1283,(1+(B1284/B1283-1)*Calc!$Z$1)*S1282),0))</f>
        <v>0</v>
      </c>
      <c r="T1283">
        <f>IF(B1284="",T1282,IFERROR(IF(AND(R1283&gt;0,R1282=0),R1283,(1+(B1284/B1283-1)*Calc!$Z$1-L1284)*T1282),0))</f>
        <v>0</v>
      </c>
      <c r="U1283">
        <f>IF(B1284="",U1282,IFERROR(IF(AND(R1283&gt;0,R1282=0),R1283,(1+(B1284/B1283-1)*Calc!$Z$1-M1284*2)*U1282),0))</f>
        <v>0</v>
      </c>
      <c r="V1283">
        <f>IF(B1284="",V1282,IFERROR(IF(AND(R1283&gt;0,R1282=0),R1283,(1+(B1284/B1283-1)*Calc!$Z$1-N1284*2)*V1282),0))</f>
        <v>0</v>
      </c>
      <c r="W1283">
        <f>IF(ISNUMBER(C1283),C1283,W1282)</f>
        <v>1.91</v>
      </c>
      <c r="Y1283" s="1" t="e">
        <f>IF(AND(Q1283&gt;=Chart!$F$2,Q1283&lt;=Chart!$F$3),Q1283,#N/A)</f>
        <v>#N/A</v>
      </c>
      <c r="Z1283" t="e">
        <f>IF(AND(Q1283&gt;=Chart!$F$2,Q1283&lt;=Chart!$F$3),R1283,#N/A)</f>
        <v>#N/A</v>
      </c>
      <c r="AA1283" t="e">
        <f>IF(AND(Q1283&gt;=Chart!$F$2,Q1283&lt;=Chart!$F$3),S1283,#N/A)</f>
        <v>#N/A</v>
      </c>
      <c r="AB1283" t="e">
        <f>IF(AND(Q1283&gt;=Chart!$F$2,Q1283&lt;=Chart!$F$3),T1283,#N/A)</f>
        <v>#N/A</v>
      </c>
      <c r="AC1283" t="e">
        <f>IF(AND(Q1283&gt;=Chart!$F$2,Q1283&lt;=Chart!$F$3),U1283,#N/A)</f>
        <v>#N/A</v>
      </c>
      <c r="AD1283" t="e">
        <f>IF(AND(Q1283&gt;=Chart!$F$2,Q1283&lt;=Chart!$F$3),V1283,#N/A)</f>
        <v>#N/A</v>
      </c>
      <c r="AE1283" t="e">
        <f>IF(AND(Q1283&gt;=Chart!$F$2,Q1283&lt;=Chart!$F$3),I1283,#N/A)</f>
        <v>#N/A</v>
      </c>
      <c r="AF1283" t="e">
        <f>IF(AND(Q1283&gt;=Chart!$F$2,Q1283&lt;=Chart!$F$3),H1283/100,#N/A)</f>
        <v>#N/A</v>
      </c>
      <c r="AG1283" t="e">
        <f>IF(AND(Q1283&gt;=Chart!$F$2,Q1283&lt;=Chart!$F$3),W1283/100,#N/A)</f>
        <v>#N/A</v>
      </c>
    </row>
    <row r="1284" spans="1:33" x14ac:dyDescent="0.25">
      <c r="A1284">
        <v>1531747800</v>
      </c>
      <c r="B1284">
        <f>INDEX('Daily Data ADJ'!$1:$1048576,MATCH(Calc!$A1284,'Daily Data ADJ'!$A:$A,0),MATCH("SPY, CBOE BZX: Close",'Daily Data ADJ'!$1:$1,0))</f>
        <v>258.65309725999998</v>
      </c>
      <c r="C1284">
        <f>INDEX('Daily Data ADJ'!$1:$1048576,MATCH(Calc!$A1284,'Daily Data ADJ'!$A:$A,0),MATCH("EFFR, FRED: Close",'Daily Data ADJ'!$1:$1,0))</f>
        <v>1.91</v>
      </c>
      <c r="D1284">
        <f>INDEX('Daily Data ADJ'!$1:$1048576,MATCH(Calc!$A1284,'Daily Data ADJ'!$A:$A,1),MATCH("SOFR, FRED: Close",'Daily Data ADJ'!$1:$1,0))</f>
        <v>1.95</v>
      </c>
      <c r="E1284">
        <f>INDEX('Daily Data ADJ'!$1:$1048576,MATCH(Calc!$A1284,'Daily Data ADJ'!$A:$A,0),MATCH("UPRO, CBOE BZX: Close",'Daily Data ADJ'!$1:$1,0))</f>
        <v>25.05834304</v>
      </c>
      <c r="F1284">
        <f>INDEX('Daily Data ADJ'!$1:$1048576,MATCH(Calc!$A1284,'Daily Data ADJ'!$A:$A,0),MATCH("ES1!, CME_MINI: Close",'Daily Data ADJ'!$1:$1,0))</f>
        <v>2796.5</v>
      </c>
      <c r="G1284">
        <f>INDEX('Daily Data ADJ'!$1:$1048576,MATCH(Calc!$A1284,'Daily Data ADJ'!$A:$A,0),MATCH("ES2!, CME_MINI: Close",'Daily Data ADJ'!$1:$1,0))</f>
        <v>2800.5</v>
      </c>
      <c r="H1284">
        <f>INDEX('QUANDL MULTPL SP500_DIV_YIELD_M'!$A:$G,MATCH(Calc!$A1284,'QUANDL MULTPL SP500_DIV_YIELD_M'!$A:$A,1),MATCH('QUANDL MULTPL SP500_DIV_YIELD_M'!$E$1,'QUANDL MULTPL SP500_DIV_YIELD_M'!$A$1:$G$1,0))</f>
        <v>1.85</v>
      </c>
      <c r="I1284" s="5">
        <f t="shared" si="114"/>
        <v>2.4233724788707042E-2</v>
      </c>
      <c r="J1284" s="1">
        <f>A1284/24/60/60+DATE(1970,1,1)</f>
        <v>43297.5625</v>
      </c>
      <c r="K1284" s="3">
        <f t="shared" si="117"/>
        <v>3</v>
      </c>
      <c r="L1284" s="6">
        <f>(1+Chart!$F$4)^(1/(365/K1284))-1</f>
        <v>1.9979165917494157E-4</v>
      </c>
      <c r="M1284" s="6">
        <f t="shared" si="118"/>
        <v>1.5551799456714477E-4</v>
      </c>
      <c r="N1284" s="6">
        <f t="shared" si="119"/>
        <v>1.9682551091682043E-4</v>
      </c>
      <c r="O1284">
        <f>O1283*(B1284/B1283)</f>
        <v>258.65309726000169</v>
      </c>
      <c r="P1284">
        <f t="shared" si="115"/>
        <v>2018</v>
      </c>
      <c r="Q1284" s="1">
        <f t="shared" si="116"/>
        <v>43297.5625</v>
      </c>
      <c r="R1284">
        <f>IF(B1285="",R1283,IF(Q1284&gt;=Chart!$F$2,E1284,0))</f>
        <v>0</v>
      </c>
      <c r="S1284">
        <f>IF(B1285="",S1283,IFERROR(IF(AND(R1284&gt;0,R1283=0),R1284,(1+(B1285/B1284-1)*Calc!$Z$1)*S1283),0))</f>
        <v>0</v>
      </c>
      <c r="T1284">
        <f>IF(B1285="",T1283,IFERROR(IF(AND(R1284&gt;0,R1283=0),R1284,(1+(B1285/B1284-1)*Calc!$Z$1-L1285)*T1283),0))</f>
        <v>0</v>
      </c>
      <c r="U1284">
        <f>IF(B1285="",U1283,IFERROR(IF(AND(R1284&gt;0,R1283=0),R1284,(1+(B1285/B1284-1)*Calc!$Z$1-M1285*2)*U1283),0))</f>
        <v>0</v>
      </c>
      <c r="V1284">
        <f>IF(B1285="",V1283,IFERROR(IF(AND(R1284&gt;0,R1283=0),R1284,(1+(B1285/B1284-1)*Calc!$Z$1-N1285*2)*V1283),0))</f>
        <v>0</v>
      </c>
      <c r="W1284">
        <f>IF(ISNUMBER(C1284),C1284,W1283)</f>
        <v>1.91</v>
      </c>
      <c r="Y1284" s="1" t="e">
        <f>IF(AND(Q1284&gt;=Chart!$F$2,Q1284&lt;=Chart!$F$3),Q1284,#N/A)</f>
        <v>#N/A</v>
      </c>
      <c r="Z1284" t="e">
        <f>IF(AND(Q1284&gt;=Chart!$F$2,Q1284&lt;=Chart!$F$3),R1284,#N/A)</f>
        <v>#N/A</v>
      </c>
      <c r="AA1284" t="e">
        <f>IF(AND(Q1284&gt;=Chart!$F$2,Q1284&lt;=Chart!$F$3),S1284,#N/A)</f>
        <v>#N/A</v>
      </c>
      <c r="AB1284" t="e">
        <f>IF(AND(Q1284&gt;=Chart!$F$2,Q1284&lt;=Chart!$F$3),T1284,#N/A)</f>
        <v>#N/A</v>
      </c>
      <c r="AC1284" t="e">
        <f>IF(AND(Q1284&gt;=Chart!$F$2,Q1284&lt;=Chart!$F$3),U1284,#N/A)</f>
        <v>#N/A</v>
      </c>
      <c r="AD1284" t="e">
        <f>IF(AND(Q1284&gt;=Chart!$F$2,Q1284&lt;=Chart!$F$3),V1284,#N/A)</f>
        <v>#N/A</v>
      </c>
      <c r="AE1284" t="e">
        <f>IF(AND(Q1284&gt;=Chart!$F$2,Q1284&lt;=Chart!$F$3),I1284,#N/A)</f>
        <v>#N/A</v>
      </c>
      <c r="AF1284" t="e">
        <f>IF(AND(Q1284&gt;=Chart!$F$2,Q1284&lt;=Chart!$F$3),H1284/100,#N/A)</f>
        <v>#N/A</v>
      </c>
      <c r="AG1284" t="e">
        <f>IF(AND(Q1284&gt;=Chart!$F$2,Q1284&lt;=Chart!$F$3),W1284/100,#N/A)</f>
        <v>#N/A</v>
      </c>
    </row>
    <row r="1285" spans="1:33" x14ac:dyDescent="0.25">
      <c r="A1285">
        <v>1531834200</v>
      </c>
      <c r="B1285">
        <f>INDEX('Daily Data ADJ'!$1:$1048576,MATCH(Calc!$A1285,'Daily Data ADJ'!$A:$A,0),MATCH("SPY, CBOE BZX: Close",'Daily Data ADJ'!$1:$1,0))</f>
        <v>259.69941358</v>
      </c>
      <c r="C1285">
        <f>INDEX('Daily Data ADJ'!$1:$1048576,MATCH(Calc!$A1285,'Daily Data ADJ'!$A:$A,0),MATCH("EFFR, FRED: Close",'Daily Data ADJ'!$1:$1,0))</f>
        <v>1.91</v>
      </c>
      <c r="D1285">
        <f>INDEX('Daily Data ADJ'!$1:$1048576,MATCH(Calc!$A1285,'Daily Data ADJ'!$A:$A,1),MATCH("SOFR, FRED: Close",'Daily Data ADJ'!$1:$1,0))</f>
        <v>1.92</v>
      </c>
      <c r="E1285">
        <f>INDEX('Daily Data ADJ'!$1:$1048576,MATCH(Calc!$A1285,'Daily Data ADJ'!$A:$A,0),MATCH("UPRO, CBOE BZX: Close",'Daily Data ADJ'!$1:$1,0))</f>
        <v>25.372862349999998</v>
      </c>
      <c r="F1285">
        <f>INDEX('Daily Data ADJ'!$1:$1048576,MATCH(Calc!$A1285,'Daily Data ADJ'!$A:$A,0),MATCH("ES1!, CME_MINI: Close",'Daily Data ADJ'!$1:$1,0))</f>
        <v>2811.25</v>
      </c>
      <c r="G1285">
        <f>INDEX('Daily Data ADJ'!$1:$1048576,MATCH(Calc!$A1285,'Daily Data ADJ'!$A:$A,0),MATCH("ES2!, CME_MINI: Close",'Daily Data ADJ'!$1:$1,0))</f>
        <v>2815.25</v>
      </c>
      <c r="H1285">
        <f>INDEX('QUANDL MULTPL SP500_DIV_YIELD_M'!$A:$G,MATCH(Calc!$A1285,'QUANDL MULTPL SP500_DIV_YIELD_M'!$A:$A,1),MATCH('QUANDL MULTPL SP500_DIV_YIELD_M'!$E$1,'QUANDL MULTPL SP500_DIV_YIELD_M'!$A$1:$G$1,0))</f>
        <v>1.85</v>
      </c>
      <c r="I1285" s="5">
        <f t="shared" si="114"/>
        <v>2.4203577025954812E-2</v>
      </c>
      <c r="J1285" s="1">
        <f>A1285/24/60/60+DATE(1970,1,1)</f>
        <v>43298.5625</v>
      </c>
      <c r="K1285" s="3">
        <f t="shared" si="117"/>
        <v>1</v>
      </c>
      <c r="L1285" s="6">
        <f>(1+Chart!$F$4)^(1/(365/K1285))-1</f>
        <v>6.6592785027408397E-5</v>
      </c>
      <c r="M1285" s="6">
        <f t="shared" si="118"/>
        <v>5.1836644438196799E-5</v>
      </c>
      <c r="N1285" s="6">
        <f t="shared" si="119"/>
        <v>6.5523550813795239E-5</v>
      </c>
      <c r="O1285">
        <f>O1284*(B1285/B1284)</f>
        <v>259.6994135800017</v>
      </c>
      <c r="P1285">
        <f t="shared" si="115"/>
        <v>2018</v>
      </c>
      <c r="Q1285" s="1">
        <f t="shared" si="116"/>
        <v>43298.5625</v>
      </c>
      <c r="R1285">
        <f>IF(B1286="",R1284,IF(Q1285&gt;=Chart!$F$2,E1285,0))</f>
        <v>0</v>
      </c>
      <c r="S1285">
        <f>IF(B1286="",S1284,IFERROR(IF(AND(R1285&gt;0,R1284=0),R1285,(1+(B1286/B1285-1)*Calc!$Z$1)*S1284),0))</f>
        <v>0</v>
      </c>
      <c r="T1285">
        <f>IF(B1286="",T1284,IFERROR(IF(AND(R1285&gt;0,R1284=0),R1285,(1+(B1286/B1285-1)*Calc!$Z$1-L1286)*T1284),0))</f>
        <v>0</v>
      </c>
      <c r="U1285">
        <f>IF(B1286="",U1284,IFERROR(IF(AND(R1285&gt;0,R1284=0),R1285,(1+(B1286/B1285-1)*Calc!$Z$1-M1286*2)*U1284),0))</f>
        <v>0</v>
      </c>
      <c r="V1285">
        <f>IF(B1286="",V1284,IFERROR(IF(AND(R1285&gt;0,R1284=0),R1285,(1+(B1286/B1285-1)*Calc!$Z$1-N1286*2)*V1284),0))</f>
        <v>0</v>
      </c>
      <c r="W1285">
        <f>IF(ISNUMBER(C1285),C1285,W1284)</f>
        <v>1.91</v>
      </c>
      <c r="Y1285" s="1" t="e">
        <f>IF(AND(Q1285&gt;=Chart!$F$2,Q1285&lt;=Chart!$F$3),Q1285,#N/A)</f>
        <v>#N/A</v>
      </c>
      <c r="Z1285" t="e">
        <f>IF(AND(Q1285&gt;=Chart!$F$2,Q1285&lt;=Chart!$F$3),R1285,#N/A)</f>
        <v>#N/A</v>
      </c>
      <c r="AA1285" t="e">
        <f>IF(AND(Q1285&gt;=Chart!$F$2,Q1285&lt;=Chart!$F$3),S1285,#N/A)</f>
        <v>#N/A</v>
      </c>
      <c r="AB1285" t="e">
        <f>IF(AND(Q1285&gt;=Chart!$F$2,Q1285&lt;=Chart!$F$3),T1285,#N/A)</f>
        <v>#N/A</v>
      </c>
      <c r="AC1285" t="e">
        <f>IF(AND(Q1285&gt;=Chart!$F$2,Q1285&lt;=Chart!$F$3),U1285,#N/A)</f>
        <v>#N/A</v>
      </c>
      <c r="AD1285" t="e">
        <f>IF(AND(Q1285&gt;=Chart!$F$2,Q1285&lt;=Chart!$F$3),V1285,#N/A)</f>
        <v>#N/A</v>
      </c>
      <c r="AE1285" t="e">
        <f>IF(AND(Q1285&gt;=Chart!$F$2,Q1285&lt;=Chart!$F$3),I1285,#N/A)</f>
        <v>#N/A</v>
      </c>
      <c r="AF1285" t="e">
        <f>IF(AND(Q1285&gt;=Chart!$F$2,Q1285&lt;=Chart!$F$3),H1285/100,#N/A)</f>
        <v>#N/A</v>
      </c>
      <c r="AG1285" t="e">
        <f>IF(AND(Q1285&gt;=Chart!$F$2,Q1285&lt;=Chart!$F$3),W1285/100,#N/A)</f>
        <v>#N/A</v>
      </c>
    </row>
    <row r="1286" spans="1:33" x14ac:dyDescent="0.25">
      <c r="A1286">
        <v>1531920600</v>
      </c>
      <c r="B1286">
        <f>INDEX('Daily Data ADJ'!$1:$1048576,MATCH(Calc!$A1286,'Daily Data ADJ'!$A:$A,0),MATCH("SPY, CBOE BZX: Close",'Daily Data ADJ'!$1:$1,0))</f>
        <v>260.24572032999998</v>
      </c>
      <c r="C1286">
        <f>INDEX('Daily Data ADJ'!$1:$1048576,MATCH(Calc!$A1286,'Daily Data ADJ'!$A:$A,0),MATCH("EFFR, FRED: Close",'Daily Data ADJ'!$1:$1,0))</f>
        <v>1.91</v>
      </c>
      <c r="D1286">
        <f>INDEX('Daily Data ADJ'!$1:$1048576,MATCH(Calc!$A1286,'Daily Data ADJ'!$A:$A,1),MATCH("SOFR, FRED: Close",'Daily Data ADJ'!$1:$1,0))</f>
        <v>1.9</v>
      </c>
      <c r="E1286">
        <f>INDEX('Daily Data ADJ'!$1:$1048576,MATCH(Calc!$A1286,'Daily Data ADJ'!$A:$A,0),MATCH("UPRO, CBOE BZX: Close",'Daily Data ADJ'!$1:$1,0))</f>
        <v>25.515378909999999</v>
      </c>
      <c r="F1286">
        <f>INDEX('Daily Data ADJ'!$1:$1048576,MATCH(Calc!$A1286,'Daily Data ADJ'!$A:$A,0),MATCH("ES1!, CME_MINI: Close",'Daily Data ADJ'!$1:$1,0))</f>
        <v>2816</v>
      </c>
      <c r="G1286">
        <f>INDEX('Daily Data ADJ'!$1:$1048576,MATCH(Calc!$A1286,'Daily Data ADJ'!$A:$A,0),MATCH("ES2!, CME_MINI: Close",'Daily Data ADJ'!$1:$1,0))</f>
        <v>2820</v>
      </c>
      <c r="H1286">
        <f>INDEX('QUANDL MULTPL SP500_DIV_YIELD_M'!$A:$G,MATCH(Calc!$A1286,'QUANDL MULTPL SP500_DIV_YIELD_M'!$A:$A,1),MATCH('QUANDL MULTPL SP500_DIV_YIELD_M'!$E$1,'QUANDL MULTPL SP500_DIV_YIELD_M'!$A$1:$G$1,0))</f>
        <v>1.85</v>
      </c>
      <c r="I1286" s="5">
        <f t="shared" si="114"/>
        <v>2.4193935796737828E-2</v>
      </c>
      <c r="J1286" s="1">
        <f>A1286/24/60/60+DATE(1970,1,1)</f>
        <v>43299.5625</v>
      </c>
      <c r="K1286" s="3">
        <f t="shared" si="117"/>
        <v>1</v>
      </c>
      <c r="L1286" s="6">
        <f>(1+Chart!$F$4)^(1/(365/K1286))-1</f>
        <v>6.6592785027408397E-5</v>
      </c>
      <c r="M1286" s="6">
        <f t="shared" si="118"/>
        <v>5.1836644438196799E-5</v>
      </c>
      <c r="N1286" s="6">
        <f t="shared" si="119"/>
        <v>6.5497758889199176E-5</v>
      </c>
      <c r="O1286">
        <f>O1285*(B1286/B1285)</f>
        <v>260.24572033000169</v>
      </c>
      <c r="P1286">
        <f t="shared" si="115"/>
        <v>2018</v>
      </c>
      <c r="Q1286" s="1">
        <f t="shared" si="116"/>
        <v>43299.5625</v>
      </c>
      <c r="R1286">
        <f>IF(B1287="",R1285,IF(Q1286&gt;=Chart!$F$2,E1286,0))</f>
        <v>0</v>
      </c>
      <c r="S1286">
        <f>IF(B1287="",S1285,IFERROR(IF(AND(R1286&gt;0,R1285=0),R1286,(1+(B1287/B1286-1)*Calc!$Z$1)*S1285),0))</f>
        <v>0</v>
      </c>
      <c r="T1286">
        <f>IF(B1287="",T1285,IFERROR(IF(AND(R1286&gt;0,R1285=0),R1286,(1+(B1287/B1286-1)*Calc!$Z$1-L1287)*T1285),0))</f>
        <v>0</v>
      </c>
      <c r="U1286">
        <f>IF(B1287="",U1285,IFERROR(IF(AND(R1286&gt;0,R1285=0),R1286,(1+(B1287/B1286-1)*Calc!$Z$1-M1287*2)*U1285),0))</f>
        <v>0</v>
      </c>
      <c r="V1286">
        <f>IF(B1287="",V1285,IFERROR(IF(AND(R1286&gt;0,R1285=0),R1286,(1+(B1287/B1286-1)*Calc!$Z$1-N1287*2)*V1285),0))</f>
        <v>0</v>
      </c>
      <c r="W1286">
        <f>IF(ISNUMBER(C1286),C1286,W1285)</f>
        <v>1.91</v>
      </c>
      <c r="Y1286" s="1" t="e">
        <f>IF(AND(Q1286&gt;=Chart!$F$2,Q1286&lt;=Chart!$F$3),Q1286,#N/A)</f>
        <v>#N/A</v>
      </c>
      <c r="Z1286" t="e">
        <f>IF(AND(Q1286&gt;=Chart!$F$2,Q1286&lt;=Chart!$F$3),R1286,#N/A)</f>
        <v>#N/A</v>
      </c>
      <c r="AA1286" t="e">
        <f>IF(AND(Q1286&gt;=Chart!$F$2,Q1286&lt;=Chart!$F$3),S1286,#N/A)</f>
        <v>#N/A</v>
      </c>
      <c r="AB1286" t="e">
        <f>IF(AND(Q1286&gt;=Chart!$F$2,Q1286&lt;=Chart!$F$3),T1286,#N/A)</f>
        <v>#N/A</v>
      </c>
      <c r="AC1286" t="e">
        <f>IF(AND(Q1286&gt;=Chart!$F$2,Q1286&lt;=Chart!$F$3),U1286,#N/A)</f>
        <v>#N/A</v>
      </c>
      <c r="AD1286" t="e">
        <f>IF(AND(Q1286&gt;=Chart!$F$2,Q1286&lt;=Chart!$F$3),V1286,#N/A)</f>
        <v>#N/A</v>
      </c>
      <c r="AE1286" t="e">
        <f>IF(AND(Q1286&gt;=Chart!$F$2,Q1286&lt;=Chart!$F$3),I1286,#N/A)</f>
        <v>#N/A</v>
      </c>
      <c r="AF1286" t="e">
        <f>IF(AND(Q1286&gt;=Chart!$F$2,Q1286&lt;=Chart!$F$3),H1286/100,#N/A)</f>
        <v>#N/A</v>
      </c>
      <c r="AG1286" t="e">
        <f>IF(AND(Q1286&gt;=Chart!$F$2,Q1286&lt;=Chart!$F$3),W1286/100,#N/A)</f>
        <v>#N/A</v>
      </c>
    </row>
    <row r="1287" spans="1:33" x14ac:dyDescent="0.25">
      <c r="A1287">
        <v>1532007000</v>
      </c>
      <c r="B1287">
        <f>INDEX('Daily Data ADJ'!$1:$1048576,MATCH(Calc!$A1287,'Daily Data ADJ'!$A:$A,0),MATCH("SPY, CBOE BZX: Close",'Daily Data ADJ'!$1:$1,0))</f>
        <v>259.26422007000002</v>
      </c>
      <c r="C1287">
        <f>INDEX('Daily Data ADJ'!$1:$1048576,MATCH(Calc!$A1287,'Daily Data ADJ'!$A:$A,0),MATCH("EFFR, FRED: Close",'Daily Data ADJ'!$1:$1,0))</f>
        <v>1.91</v>
      </c>
      <c r="D1287">
        <f>INDEX('Daily Data ADJ'!$1:$1048576,MATCH(Calc!$A1287,'Daily Data ADJ'!$A:$A,1),MATCH("SOFR, FRED: Close",'Daily Data ADJ'!$1:$1,0))</f>
        <v>1.9</v>
      </c>
      <c r="E1287">
        <f>INDEX('Daily Data ADJ'!$1:$1048576,MATCH(Calc!$A1287,'Daily Data ADJ'!$A:$A,0),MATCH("UPRO, CBOE BZX: Close",'Daily Data ADJ'!$1:$1,0))</f>
        <v>25.220517059999999</v>
      </c>
      <c r="F1287">
        <f>INDEX('Daily Data ADJ'!$1:$1048576,MATCH(Calc!$A1287,'Daily Data ADJ'!$A:$A,0),MATCH("ES1!, CME_MINI: Close",'Daily Data ADJ'!$1:$1,0))</f>
        <v>2805.25</v>
      </c>
      <c r="G1287">
        <f>INDEX('Daily Data ADJ'!$1:$1048576,MATCH(Calc!$A1287,'Daily Data ADJ'!$A:$A,0),MATCH("ES2!, CME_MINI: Close",'Daily Data ADJ'!$1:$1,0))</f>
        <v>2809.25</v>
      </c>
      <c r="H1287">
        <f>INDEX('QUANDL MULTPL SP500_DIV_YIELD_M'!$A:$G,MATCH(Calc!$A1287,'QUANDL MULTPL SP500_DIV_YIELD_M'!$A:$A,1),MATCH('QUANDL MULTPL SP500_DIV_YIELD_M'!$E$1,'QUANDL MULTPL SP500_DIV_YIELD_M'!$A$1:$G$1,0))</f>
        <v>1.85</v>
      </c>
      <c r="I1287" s="5">
        <f t="shared" si="114"/>
        <v>2.4215802189264043E-2</v>
      </c>
      <c r="J1287" s="1">
        <f>A1287/24/60/60+DATE(1970,1,1)</f>
        <v>43300.5625</v>
      </c>
      <c r="K1287" s="3">
        <f t="shared" si="117"/>
        <v>1</v>
      </c>
      <c r="L1287" s="6">
        <f>(1+Chart!$F$4)^(1/(365/K1287))-1</f>
        <v>6.6592785027408397E-5</v>
      </c>
      <c r="M1287" s="6">
        <f t="shared" si="118"/>
        <v>5.1836644438196799E-5</v>
      </c>
      <c r="N1287" s="6">
        <f t="shared" si="119"/>
        <v>6.5556254852383589E-5</v>
      </c>
      <c r="O1287">
        <f>O1286*(B1287/B1286)</f>
        <v>259.26422007000173</v>
      </c>
      <c r="P1287">
        <f t="shared" si="115"/>
        <v>2018</v>
      </c>
      <c r="Q1287" s="1">
        <f t="shared" si="116"/>
        <v>43300.5625</v>
      </c>
      <c r="R1287">
        <f>IF(B1288="",R1286,IF(Q1287&gt;=Chart!$F$2,E1287,0))</f>
        <v>0</v>
      </c>
      <c r="S1287">
        <f>IF(B1288="",S1286,IFERROR(IF(AND(R1287&gt;0,R1286=0),R1287,(1+(B1288/B1287-1)*Calc!$Z$1)*S1286),0))</f>
        <v>0</v>
      </c>
      <c r="T1287">
        <f>IF(B1288="",T1286,IFERROR(IF(AND(R1287&gt;0,R1286=0),R1287,(1+(B1288/B1287-1)*Calc!$Z$1-L1288)*T1286),0))</f>
        <v>0</v>
      </c>
      <c r="U1287">
        <f>IF(B1288="",U1286,IFERROR(IF(AND(R1287&gt;0,R1286=0),R1287,(1+(B1288/B1287-1)*Calc!$Z$1-M1288*2)*U1286),0))</f>
        <v>0</v>
      </c>
      <c r="V1287">
        <f>IF(B1288="",V1286,IFERROR(IF(AND(R1287&gt;0,R1286=0),R1287,(1+(B1288/B1287-1)*Calc!$Z$1-N1288*2)*V1286),0))</f>
        <v>0</v>
      </c>
      <c r="W1287">
        <f>IF(ISNUMBER(C1287),C1287,W1286)</f>
        <v>1.91</v>
      </c>
      <c r="Y1287" s="1" t="e">
        <f>IF(AND(Q1287&gt;=Chart!$F$2,Q1287&lt;=Chart!$F$3),Q1287,#N/A)</f>
        <v>#N/A</v>
      </c>
      <c r="Z1287" t="e">
        <f>IF(AND(Q1287&gt;=Chart!$F$2,Q1287&lt;=Chart!$F$3),R1287,#N/A)</f>
        <v>#N/A</v>
      </c>
      <c r="AA1287" t="e">
        <f>IF(AND(Q1287&gt;=Chart!$F$2,Q1287&lt;=Chart!$F$3),S1287,#N/A)</f>
        <v>#N/A</v>
      </c>
      <c r="AB1287" t="e">
        <f>IF(AND(Q1287&gt;=Chart!$F$2,Q1287&lt;=Chart!$F$3),T1287,#N/A)</f>
        <v>#N/A</v>
      </c>
      <c r="AC1287" t="e">
        <f>IF(AND(Q1287&gt;=Chart!$F$2,Q1287&lt;=Chart!$F$3),U1287,#N/A)</f>
        <v>#N/A</v>
      </c>
      <c r="AD1287" t="e">
        <f>IF(AND(Q1287&gt;=Chart!$F$2,Q1287&lt;=Chart!$F$3),V1287,#N/A)</f>
        <v>#N/A</v>
      </c>
      <c r="AE1287" t="e">
        <f>IF(AND(Q1287&gt;=Chart!$F$2,Q1287&lt;=Chart!$F$3),I1287,#N/A)</f>
        <v>#N/A</v>
      </c>
      <c r="AF1287" t="e">
        <f>IF(AND(Q1287&gt;=Chart!$F$2,Q1287&lt;=Chart!$F$3),H1287/100,#N/A)</f>
        <v>#N/A</v>
      </c>
      <c r="AG1287" t="e">
        <f>IF(AND(Q1287&gt;=Chart!$F$2,Q1287&lt;=Chart!$F$3),W1287/100,#N/A)</f>
        <v>#N/A</v>
      </c>
    </row>
    <row r="1288" spans="1:33" x14ac:dyDescent="0.25">
      <c r="A1288">
        <v>1532093400</v>
      </c>
      <c r="B1288">
        <f>INDEX('Daily Data ADJ'!$1:$1048576,MATCH(Calc!$A1288,'Daily Data ADJ'!$A:$A,0),MATCH("SPY, CBOE BZX: Close",'Daily Data ADJ'!$1:$1,0))</f>
        <v>258.96791810000002</v>
      </c>
      <c r="C1288">
        <f>INDEX('Daily Data ADJ'!$1:$1048576,MATCH(Calc!$A1288,'Daily Data ADJ'!$A:$A,0),MATCH("EFFR, FRED: Close",'Daily Data ADJ'!$1:$1,0))</f>
        <v>1.91</v>
      </c>
      <c r="D1288">
        <f>INDEX('Daily Data ADJ'!$1:$1048576,MATCH(Calc!$A1288,'Daily Data ADJ'!$A:$A,1),MATCH("SOFR, FRED: Close",'Daily Data ADJ'!$1:$1,0))</f>
        <v>1.88</v>
      </c>
      <c r="E1288">
        <f>INDEX('Daily Data ADJ'!$1:$1048576,MATCH(Calc!$A1288,'Daily Data ADJ'!$A:$A,0),MATCH("UPRO, CBOE BZX: Close",'Daily Data ADJ'!$1:$1,0))</f>
        <v>25.132058499999999</v>
      </c>
      <c r="F1288">
        <f>INDEX('Daily Data ADJ'!$1:$1048576,MATCH(Calc!$A1288,'Daily Data ADJ'!$A:$A,0),MATCH("ES1!, CME_MINI: Close",'Daily Data ADJ'!$1:$1,0))</f>
        <v>2800.75</v>
      </c>
      <c r="G1288">
        <f>INDEX('Daily Data ADJ'!$1:$1048576,MATCH(Calc!$A1288,'Daily Data ADJ'!$A:$A,0),MATCH("ES2!, CME_MINI: Close",'Daily Data ADJ'!$1:$1,0))</f>
        <v>2804.5</v>
      </c>
      <c r="H1288">
        <f>INDEX('QUANDL MULTPL SP500_DIV_YIELD_M'!$A:$G,MATCH(Calc!$A1288,'QUANDL MULTPL SP500_DIV_YIELD_M'!$A:$A,1),MATCH('QUANDL MULTPL SP500_DIV_YIELD_M'!$E$1,'QUANDL MULTPL SP500_DIV_YIELD_M'!$A$1:$G$1,0))</f>
        <v>1.85</v>
      </c>
      <c r="I1288" s="5">
        <f t="shared" ref="I1288:I1351" si="120">(G1288/F1288)^4-1+H1288/100</f>
        <v>2.3866474251194078E-2</v>
      </c>
      <c r="J1288" s="1">
        <f>A1288/24/60/60+DATE(1970,1,1)</f>
        <v>43301.5625</v>
      </c>
      <c r="K1288" s="3">
        <f t="shared" si="117"/>
        <v>1</v>
      </c>
      <c r="L1288" s="6">
        <f>(1+Chart!$F$4)^(1/(365/K1288))-1</f>
        <v>6.6592785027408397E-5</v>
      </c>
      <c r="M1288" s="6">
        <f t="shared" si="118"/>
        <v>5.1836644438196799E-5</v>
      </c>
      <c r="N1288" s="6">
        <f t="shared" si="119"/>
        <v>6.462159987452587E-5</v>
      </c>
      <c r="O1288">
        <f>O1287*(B1288/B1287)</f>
        <v>258.96791810000173</v>
      </c>
      <c r="P1288">
        <f t="shared" ref="P1288:P1351" si="121">YEAR(Q1288)</f>
        <v>2018</v>
      </c>
      <c r="Q1288" s="1">
        <f t="shared" ref="Q1288:Q1351" si="122">J1288</f>
        <v>43301.5625</v>
      </c>
      <c r="R1288">
        <f>IF(B1289="",R1287,IF(Q1288&gt;=Chart!$F$2,E1288,0))</f>
        <v>0</v>
      </c>
      <c r="S1288">
        <f>IF(B1289="",S1287,IFERROR(IF(AND(R1288&gt;0,R1287=0),R1288,(1+(B1289/B1288-1)*Calc!$Z$1)*S1287),0))</f>
        <v>0</v>
      </c>
      <c r="T1288">
        <f>IF(B1289="",T1287,IFERROR(IF(AND(R1288&gt;0,R1287=0),R1288,(1+(B1289/B1288-1)*Calc!$Z$1-L1289)*T1287),0))</f>
        <v>0</v>
      </c>
      <c r="U1288">
        <f>IF(B1289="",U1287,IFERROR(IF(AND(R1288&gt;0,R1287=0),R1288,(1+(B1289/B1288-1)*Calc!$Z$1-M1289*2)*U1287),0))</f>
        <v>0</v>
      </c>
      <c r="V1288">
        <f>IF(B1289="",V1287,IFERROR(IF(AND(R1288&gt;0,R1287=0),R1288,(1+(B1289/B1288-1)*Calc!$Z$1-N1289*2)*V1287),0))</f>
        <v>0</v>
      </c>
      <c r="W1288">
        <f>IF(ISNUMBER(C1288),C1288,W1287)</f>
        <v>1.91</v>
      </c>
      <c r="Y1288" s="1" t="e">
        <f>IF(AND(Q1288&gt;=Chart!$F$2,Q1288&lt;=Chart!$F$3),Q1288,#N/A)</f>
        <v>#N/A</v>
      </c>
      <c r="Z1288" t="e">
        <f>IF(AND(Q1288&gt;=Chart!$F$2,Q1288&lt;=Chart!$F$3),R1288,#N/A)</f>
        <v>#N/A</v>
      </c>
      <c r="AA1288" t="e">
        <f>IF(AND(Q1288&gt;=Chart!$F$2,Q1288&lt;=Chart!$F$3),S1288,#N/A)</f>
        <v>#N/A</v>
      </c>
      <c r="AB1288" t="e">
        <f>IF(AND(Q1288&gt;=Chart!$F$2,Q1288&lt;=Chart!$F$3),T1288,#N/A)</f>
        <v>#N/A</v>
      </c>
      <c r="AC1288" t="e">
        <f>IF(AND(Q1288&gt;=Chart!$F$2,Q1288&lt;=Chart!$F$3),U1288,#N/A)</f>
        <v>#N/A</v>
      </c>
      <c r="AD1288" t="e">
        <f>IF(AND(Q1288&gt;=Chart!$F$2,Q1288&lt;=Chart!$F$3),V1288,#N/A)</f>
        <v>#N/A</v>
      </c>
      <c r="AE1288" t="e">
        <f>IF(AND(Q1288&gt;=Chart!$F$2,Q1288&lt;=Chart!$F$3),I1288,#N/A)</f>
        <v>#N/A</v>
      </c>
      <c r="AF1288" t="e">
        <f>IF(AND(Q1288&gt;=Chart!$F$2,Q1288&lt;=Chart!$F$3),H1288/100,#N/A)</f>
        <v>#N/A</v>
      </c>
      <c r="AG1288" t="e">
        <f>IF(AND(Q1288&gt;=Chart!$F$2,Q1288&lt;=Chart!$F$3),W1288/100,#N/A)</f>
        <v>#N/A</v>
      </c>
    </row>
    <row r="1289" spans="1:33" x14ac:dyDescent="0.25">
      <c r="A1289">
        <v>1532352600</v>
      </c>
      <c r="B1289">
        <f>INDEX('Daily Data ADJ'!$1:$1048576,MATCH(Calc!$A1289,'Daily Data ADJ'!$A:$A,0),MATCH("SPY, CBOE BZX: Close",'Daily Data ADJ'!$1:$1,0))</f>
        <v>259.44940879000001</v>
      </c>
      <c r="C1289">
        <f>INDEX('Daily Data ADJ'!$1:$1048576,MATCH(Calc!$A1289,'Daily Data ADJ'!$A:$A,0),MATCH("EFFR, FRED: Close",'Daily Data ADJ'!$1:$1,0))</f>
        <v>1.91</v>
      </c>
      <c r="D1289">
        <f>INDEX('Daily Data ADJ'!$1:$1048576,MATCH(Calc!$A1289,'Daily Data ADJ'!$A:$A,1),MATCH("SOFR, FRED: Close",'Daily Data ADJ'!$1:$1,0))</f>
        <v>1.87</v>
      </c>
      <c r="E1289">
        <f>INDEX('Daily Data ADJ'!$1:$1048576,MATCH(Calc!$A1289,'Daily Data ADJ'!$A:$A,0),MATCH("UPRO, CBOE BZX: Close",'Daily Data ADJ'!$1:$1,0))</f>
        <v>25.279489430000002</v>
      </c>
      <c r="F1289">
        <f>INDEX('Daily Data ADJ'!$1:$1048576,MATCH(Calc!$A1289,'Daily Data ADJ'!$A:$A,0),MATCH("ES1!, CME_MINI: Close",'Daily Data ADJ'!$1:$1,0))</f>
        <v>2812</v>
      </c>
      <c r="G1289">
        <f>INDEX('Daily Data ADJ'!$1:$1048576,MATCH(Calc!$A1289,'Daily Data ADJ'!$A:$A,0),MATCH("ES2!, CME_MINI: Close",'Daily Data ADJ'!$1:$1,0))</f>
        <v>2816</v>
      </c>
      <c r="H1289">
        <f>INDEX('QUANDL MULTPL SP500_DIV_YIELD_M'!$A:$G,MATCH(Calc!$A1289,'QUANDL MULTPL SP500_DIV_YIELD_M'!$A:$A,1),MATCH('QUANDL MULTPL SP500_DIV_YIELD_M'!$E$1,'QUANDL MULTPL SP500_DIV_YIELD_M'!$A$1:$G$1,0))</f>
        <v>1.85</v>
      </c>
      <c r="I1289" s="5">
        <f t="shared" si="120"/>
        <v>2.4202052556557649E-2</v>
      </c>
      <c r="J1289" s="1">
        <f>A1289/24/60/60+DATE(1970,1,1)</f>
        <v>43304.5625</v>
      </c>
      <c r="K1289" s="3">
        <f t="shared" ref="K1289:K1352" si="123">J1289-J1288</f>
        <v>3</v>
      </c>
      <c r="L1289" s="6">
        <f>(1+Chart!$F$4)^(1/(365/K1289))-1</f>
        <v>1.9979165917494157E-4</v>
      </c>
      <c r="M1289" s="6">
        <f t="shared" ref="M1289:M1352" si="124">IFERROR((1+C1289/100)^(1/(365/K1289))-1,M1288)</f>
        <v>1.5551799456714477E-4</v>
      </c>
      <c r="N1289" s="6">
        <f t="shared" ref="N1289:N1352" si="125">(1+I1289)^(1/(365/K1289))-1</f>
        <v>1.9657129653172234E-4</v>
      </c>
      <c r="O1289">
        <f>O1288*(B1289/B1288)</f>
        <v>259.44940879000171</v>
      </c>
      <c r="P1289">
        <f t="shared" si="121"/>
        <v>2018</v>
      </c>
      <c r="Q1289" s="1">
        <f t="shared" si="122"/>
        <v>43304.5625</v>
      </c>
      <c r="R1289">
        <f>IF(B1290="",R1288,IF(Q1289&gt;=Chart!$F$2,E1289,0))</f>
        <v>0</v>
      </c>
      <c r="S1289">
        <f>IF(B1290="",S1288,IFERROR(IF(AND(R1289&gt;0,R1288=0),R1289,(1+(B1290/B1289-1)*Calc!$Z$1)*S1288),0))</f>
        <v>0</v>
      </c>
      <c r="T1289">
        <f>IF(B1290="",T1288,IFERROR(IF(AND(R1289&gt;0,R1288=0),R1289,(1+(B1290/B1289-1)*Calc!$Z$1-L1290)*T1288),0))</f>
        <v>0</v>
      </c>
      <c r="U1289">
        <f>IF(B1290="",U1288,IFERROR(IF(AND(R1289&gt;0,R1288=0),R1289,(1+(B1290/B1289-1)*Calc!$Z$1-M1290*2)*U1288),0))</f>
        <v>0</v>
      </c>
      <c r="V1289">
        <f>IF(B1290="",V1288,IFERROR(IF(AND(R1289&gt;0,R1288=0),R1289,(1+(B1290/B1289-1)*Calc!$Z$1-N1290*2)*V1288),0))</f>
        <v>0</v>
      </c>
      <c r="W1289">
        <f>IF(ISNUMBER(C1289),C1289,W1288)</f>
        <v>1.91</v>
      </c>
      <c r="Y1289" s="1" t="e">
        <f>IF(AND(Q1289&gt;=Chart!$F$2,Q1289&lt;=Chart!$F$3),Q1289,#N/A)</f>
        <v>#N/A</v>
      </c>
      <c r="Z1289" t="e">
        <f>IF(AND(Q1289&gt;=Chart!$F$2,Q1289&lt;=Chart!$F$3),R1289,#N/A)</f>
        <v>#N/A</v>
      </c>
      <c r="AA1289" t="e">
        <f>IF(AND(Q1289&gt;=Chart!$F$2,Q1289&lt;=Chart!$F$3),S1289,#N/A)</f>
        <v>#N/A</v>
      </c>
      <c r="AB1289" t="e">
        <f>IF(AND(Q1289&gt;=Chart!$F$2,Q1289&lt;=Chart!$F$3),T1289,#N/A)</f>
        <v>#N/A</v>
      </c>
      <c r="AC1289" t="e">
        <f>IF(AND(Q1289&gt;=Chart!$F$2,Q1289&lt;=Chart!$F$3),U1289,#N/A)</f>
        <v>#N/A</v>
      </c>
      <c r="AD1289" t="e">
        <f>IF(AND(Q1289&gt;=Chart!$F$2,Q1289&lt;=Chart!$F$3),V1289,#N/A)</f>
        <v>#N/A</v>
      </c>
      <c r="AE1289" t="e">
        <f>IF(AND(Q1289&gt;=Chart!$F$2,Q1289&lt;=Chart!$F$3),I1289,#N/A)</f>
        <v>#N/A</v>
      </c>
      <c r="AF1289" t="e">
        <f>IF(AND(Q1289&gt;=Chart!$F$2,Q1289&lt;=Chart!$F$3),H1289/100,#N/A)</f>
        <v>#N/A</v>
      </c>
      <c r="AG1289" t="e">
        <f>IF(AND(Q1289&gt;=Chart!$F$2,Q1289&lt;=Chart!$F$3),W1289/100,#N/A)</f>
        <v>#N/A</v>
      </c>
    </row>
    <row r="1290" spans="1:33" x14ac:dyDescent="0.25">
      <c r="A1290">
        <v>1532439000</v>
      </c>
      <c r="B1290">
        <f>INDEX('Daily Data ADJ'!$1:$1048576,MATCH(Calc!$A1290,'Daily Data ADJ'!$A:$A,0),MATCH("SPY, CBOE BZX: Close",'Daily Data ADJ'!$1:$1,0))</f>
        <v>260.75498933</v>
      </c>
      <c r="C1290">
        <f>INDEX('Daily Data ADJ'!$1:$1048576,MATCH(Calc!$A1290,'Daily Data ADJ'!$A:$A,0),MATCH("EFFR, FRED: Close",'Daily Data ADJ'!$1:$1,0))</f>
        <v>1.91</v>
      </c>
      <c r="D1290">
        <f>INDEX('Daily Data ADJ'!$1:$1048576,MATCH(Calc!$A1290,'Daily Data ADJ'!$A:$A,1),MATCH("SOFR, FRED: Close",'Daily Data ADJ'!$1:$1,0))</f>
        <v>1.9</v>
      </c>
      <c r="E1290">
        <f>INDEX('Daily Data ADJ'!$1:$1048576,MATCH(Calc!$A1290,'Daily Data ADJ'!$A:$A,0),MATCH("UPRO, CBOE BZX: Close",'Daily Data ADJ'!$1:$1,0))</f>
        <v>25.623494919999999</v>
      </c>
      <c r="F1290">
        <f>INDEX('Daily Data ADJ'!$1:$1048576,MATCH(Calc!$A1290,'Daily Data ADJ'!$A:$A,0),MATCH("ES1!, CME_MINI: Close",'Daily Data ADJ'!$1:$1,0))</f>
        <v>2821</v>
      </c>
      <c r="G1290">
        <f>INDEX('Daily Data ADJ'!$1:$1048576,MATCH(Calc!$A1290,'Daily Data ADJ'!$A:$A,0),MATCH("ES2!, CME_MINI: Close",'Daily Data ADJ'!$1:$1,0))</f>
        <v>2825</v>
      </c>
      <c r="H1290">
        <f>INDEX('QUANDL MULTPL SP500_DIV_YIELD_M'!$A:$G,MATCH(Calc!$A1290,'QUANDL MULTPL SP500_DIV_YIELD_M'!$A:$A,1),MATCH('QUANDL MULTPL SP500_DIV_YIELD_M'!$E$1,'QUANDL MULTPL SP500_DIV_YIELD_M'!$A$1:$G$1,0))</f>
        <v>1.85</v>
      </c>
      <c r="I1290" s="5">
        <f t="shared" si="120"/>
        <v>2.4183822284923148E-2</v>
      </c>
      <c r="J1290" s="1">
        <f>A1290/24/60/60+DATE(1970,1,1)</f>
        <v>43305.5625</v>
      </c>
      <c r="K1290" s="3">
        <f t="shared" si="123"/>
        <v>1</v>
      </c>
      <c r="L1290" s="6">
        <f>(1+Chart!$F$4)^(1/(365/K1290))-1</f>
        <v>6.6592785027408397E-5</v>
      </c>
      <c r="M1290" s="6">
        <f t="shared" si="124"/>
        <v>5.1836644438196799E-5</v>
      </c>
      <c r="N1290" s="6">
        <f t="shared" si="125"/>
        <v>6.5470703268344366E-5</v>
      </c>
      <c r="O1290">
        <f>O1289*(B1290/B1289)</f>
        <v>260.75498933000171</v>
      </c>
      <c r="P1290">
        <f t="shared" si="121"/>
        <v>2018</v>
      </c>
      <c r="Q1290" s="1">
        <f t="shared" si="122"/>
        <v>43305.5625</v>
      </c>
      <c r="R1290">
        <f>IF(B1291="",R1289,IF(Q1290&gt;=Chart!$F$2,E1290,0))</f>
        <v>0</v>
      </c>
      <c r="S1290">
        <f>IF(B1291="",S1289,IFERROR(IF(AND(R1290&gt;0,R1289=0),R1290,(1+(B1291/B1290-1)*Calc!$Z$1)*S1289),0))</f>
        <v>0</v>
      </c>
      <c r="T1290">
        <f>IF(B1291="",T1289,IFERROR(IF(AND(R1290&gt;0,R1289=0),R1290,(1+(B1291/B1290-1)*Calc!$Z$1-L1291)*T1289),0))</f>
        <v>0</v>
      </c>
      <c r="U1290">
        <f>IF(B1291="",U1289,IFERROR(IF(AND(R1290&gt;0,R1289=0),R1290,(1+(B1291/B1290-1)*Calc!$Z$1-M1291*2)*U1289),0))</f>
        <v>0</v>
      </c>
      <c r="V1290">
        <f>IF(B1291="",V1289,IFERROR(IF(AND(R1290&gt;0,R1289=0),R1290,(1+(B1291/B1290-1)*Calc!$Z$1-N1291*2)*V1289),0))</f>
        <v>0</v>
      </c>
      <c r="W1290">
        <f>IF(ISNUMBER(C1290),C1290,W1289)</f>
        <v>1.91</v>
      </c>
      <c r="Y1290" s="1" t="e">
        <f>IF(AND(Q1290&gt;=Chart!$F$2,Q1290&lt;=Chart!$F$3),Q1290,#N/A)</f>
        <v>#N/A</v>
      </c>
      <c r="Z1290" t="e">
        <f>IF(AND(Q1290&gt;=Chart!$F$2,Q1290&lt;=Chart!$F$3),R1290,#N/A)</f>
        <v>#N/A</v>
      </c>
      <c r="AA1290" t="e">
        <f>IF(AND(Q1290&gt;=Chart!$F$2,Q1290&lt;=Chart!$F$3),S1290,#N/A)</f>
        <v>#N/A</v>
      </c>
      <c r="AB1290" t="e">
        <f>IF(AND(Q1290&gt;=Chart!$F$2,Q1290&lt;=Chart!$F$3),T1290,#N/A)</f>
        <v>#N/A</v>
      </c>
      <c r="AC1290" t="e">
        <f>IF(AND(Q1290&gt;=Chart!$F$2,Q1290&lt;=Chart!$F$3),U1290,#N/A)</f>
        <v>#N/A</v>
      </c>
      <c r="AD1290" t="e">
        <f>IF(AND(Q1290&gt;=Chart!$F$2,Q1290&lt;=Chart!$F$3),V1290,#N/A)</f>
        <v>#N/A</v>
      </c>
      <c r="AE1290" t="e">
        <f>IF(AND(Q1290&gt;=Chart!$F$2,Q1290&lt;=Chart!$F$3),I1290,#N/A)</f>
        <v>#N/A</v>
      </c>
      <c r="AF1290" t="e">
        <f>IF(AND(Q1290&gt;=Chart!$F$2,Q1290&lt;=Chart!$F$3),H1290/100,#N/A)</f>
        <v>#N/A</v>
      </c>
      <c r="AG1290" t="e">
        <f>IF(AND(Q1290&gt;=Chart!$F$2,Q1290&lt;=Chart!$F$3),W1290/100,#N/A)</f>
        <v>#N/A</v>
      </c>
    </row>
    <row r="1291" spans="1:33" x14ac:dyDescent="0.25">
      <c r="A1291">
        <v>1532525400</v>
      </c>
      <c r="B1291">
        <f>INDEX('Daily Data ADJ'!$1:$1048576,MATCH(Calc!$A1291,'Daily Data ADJ'!$A:$A,0),MATCH("SPY, CBOE BZX: Close",'Daily Data ADJ'!$1:$1,0))</f>
        <v>262.97725407000001</v>
      </c>
      <c r="C1291">
        <f>INDEX('Daily Data ADJ'!$1:$1048576,MATCH(Calc!$A1291,'Daily Data ADJ'!$A:$A,0),MATCH("EFFR, FRED: Close",'Daily Data ADJ'!$1:$1,0))</f>
        <v>1.91</v>
      </c>
      <c r="D1291">
        <f>INDEX('Daily Data ADJ'!$1:$1048576,MATCH(Calc!$A1291,'Daily Data ADJ'!$A:$A,1),MATCH("SOFR, FRED: Close",'Daily Data ADJ'!$1:$1,0))</f>
        <v>1.87</v>
      </c>
      <c r="E1291">
        <f>INDEX('Daily Data ADJ'!$1:$1048576,MATCH(Calc!$A1291,'Daily Data ADJ'!$A:$A,0),MATCH("UPRO, CBOE BZX: Close",'Daily Data ADJ'!$1:$1,0))</f>
        <v>26.32133464</v>
      </c>
      <c r="F1291">
        <f>INDEX('Daily Data ADJ'!$1:$1048576,MATCH(Calc!$A1291,'Daily Data ADJ'!$A:$A,0),MATCH("ES1!, CME_MINI: Close",'Daily Data ADJ'!$1:$1,0))</f>
        <v>2841.25</v>
      </c>
      <c r="G1291">
        <f>INDEX('Daily Data ADJ'!$1:$1048576,MATCH(Calc!$A1291,'Daily Data ADJ'!$A:$A,0),MATCH("ES2!, CME_MINI: Close",'Daily Data ADJ'!$1:$1,0))</f>
        <v>2845.5</v>
      </c>
      <c r="H1291">
        <f>INDEX('QUANDL MULTPL SP500_DIV_YIELD_M'!$A:$G,MATCH(Calc!$A1291,'QUANDL MULTPL SP500_DIV_YIELD_M'!$A:$A,1),MATCH('QUANDL MULTPL SP500_DIV_YIELD_M'!$E$1,'QUANDL MULTPL SP500_DIV_YIELD_M'!$A$1:$G$1,0))</f>
        <v>1.85</v>
      </c>
      <c r="I1291" s="5">
        <f t="shared" si="120"/>
        <v>2.4496720272470227E-2</v>
      </c>
      <c r="J1291" s="1">
        <f>A1291/24/60/60+DATE(1970,1,1)</f>
        <v>43306.5625</v>
      </c>
      <c r="K1291" s="3">
        <f t="shared" si="123"/>
        <v>1</v>
      </c>
      <c r="L1291" s="6">
        <f>(1+Chart!$F$4)^(1/(365/K1291))-1</f>
        <v>6.6592785027408397E-5</v>
      </c>
      <c r="M1291" s="6">
        <f t="shared" si="124"/>
        <v>5.1836644438196799E-5</v>
      </c>
      <c r="N1291" s="6">
        <f t="shared" si="125"/>
        <v>6.6307643174834396E-5</v>
      </c>
      <c r="O1291">
        <f>O1290*(B1291/B1290)</f>
        <v>262.97725407000178</v>
      </c>
      <c r="P1291">
        <f t="shared" si="121"/>
        <v>2018</v>
      </c>
      <c r="Q1291" s="1">
        <f t="shared" si="122"/>
        <v>43306.5625</v>
      </c>
      <c r="R1291">
        <f>IF(B1292="",R1290,IF(Q1291&gt;=Chart!$F$2,E1291,0))</f>
        <v>0</v>
      </c>
      <c r="S1291">
        <f>IF(B1292="",S1290,IFERROR(IF(AND(R1291&gt;0,R1290=0),R1291,(1+(B1292/B1291-1)*Calc!$Z$1)*S1290),0))</f>
        <v>0</v>
      </c>
      <c r="T1291">
        <f>IF(B1292="",T1290,IFERROR(IF(AND(R1291&gt;0,R1290=0),R1291,(1+(B1292/B1291-1)*Calc!$Z$1-L1292)*T1290),0))</f>
        <v>0</v>
      </c>
      <c r="U1291">
        <f>IF(B1292="",U1290,IFERROR(IF(AND(R1291&gt;0,R1290=0),R1291,(1+(B1292/B1291-1)*Calc!$Z$1-M1292*2)*U1290),0))</f>
        <v>0</v>
      </c>
      <c r="V1291">
        <f>IF(B1292="",V1290,IFERROR(IF(AND(R1291&gt;0,R1290=0),R1291,(1+(B1292/B1291-1)*Calc!$Z$1-N1292*2)*V1290),0))</f>
        <v>0</v>
      </c>
      <c r="W1291">
        <f>IF(ISNUMBER(C1291),C1291,W1290)</f>
        <v>1.91</v>
      </c>
      <c r="Y1291" s="1" t="e">
        <f>IF(AND(Q1291&gt;=Chart!$F$2,Q1291&lt;=Chart!$F$3),Q1291,#N/A)</f>
        <v>#N/A</v>
      </c>
      <c r="Z1291" t="e">
        <f>IF(AND(Q1291&gt;=Chart!$F$2,Q1291&lt;=Chart!$F$3),R1291,#N/A)</f>
        <v>#N/A</v>
      </c>
      <c r="AA1291" t="e">
        <f>IF(AND(Q1291&gt;=Chart!$F$2,Q1291&lt;=Chart!$F$3),S1291,#N/A)</f>
        <v>#N/A</v>
      </c>
      <c r="AB1291" t="e">
        <f>IF(AND(Q1291&gt;=Chart!$F$2,Q1291&lt;=Chart!$F$3),T1291,#N/A)</f>
        <v>#N/A</v>
      </c>
      <c r="AC1291" t="e">
        <f>IF(AND(Q1291&gt;=Chart!$F$2,Q1291&lt;=Chart!$F$3),U1291,#N/A)</f>
        <v>#N/A</v>
      </c>
      <c r="AD1291" t="e">
        <f>IF(AND(Q1291&gt;=Chart!$F$2,Q1291&lt;=Chart!$F$3),V1291,#N/A)</f>
        <v>#N/A</v>
      </c>
      <c r="AE1291" t="e">
        <f>IF(AND(Q1291&gt;=Chart!$F$2,Q1291&lt;=Chart!$F$3),I1291,#N/A)</f>
        <v>#N/A</v>
      </c>
      <c r="AF1291" t="e">
        <f>IF(AND(Q1291&gt;=Chart!$F$2,Q1291&lt;=Chart!$F$3),H1291/100,#N/A)</f>
        <v>#N/A</v>
      </c>
      <c r="AG1291" t="e">
        <f>IF(AND(Q1291&gt;=Chart!$F$2,Q1291&lt;=Chart!$F$3),W1291/100,#N/A)</f>
        <v>#N/A</v>
      </c>
    </row>
    <row r="1292" spans="1:33" x14ac:dyDescent="0.25">
      <c r="A1292">
        <v>1532611800</v>
      </c>
      <c r="B1292">
        <f>INDEX('Daily Data ADJ'!$1:$1048576,MATCH(Calc!$A1292,'Daily Data ADJ'!$A:$A,0),MATCH("SPY, CBOE BZX: Close",'Daily Data ADJ'!$1:$1,0))</f>
        <v>262.35687182999999</v>
      </c>
      <c r="C1292">
        <f>INDEX('Daily Data ADJ'!$1:$1048576,MATCH(Calc!$A1292,'Daily Data ADJ'!$A:$A,0),MATCH("EFFR, FRED: Close",'Daily Data ADJ'!$1:$1,0))</f>
        <v>1.91</v>
      </c>
      <c r="D1292">
        <f>INDEX('Daily Data ADJ'!$1:$1048576,MATCH(Calc!$A1292,'Daily Data ADJ'!$A:$A,1),MATCH("SOFR, FRED: Close",'Daily Data ADJ'!$1:$1,0))</f>
        <v>1.9</v>
      </c>
      <c r="E1292">
        <f>INDEX('Daily Data ADJ'!$1:$1048576,MATCH(Calc!$A1292,'Daily Data ADJ'!$A:$A,0),MATCH("UPRO, CBOE BZX: Close",'Daily Data ADJ'!$1:$1,0))</f>
        <v>26.070702069999999</v>
      </c>
      <c r="F1292">
        <f>INDEX('Daily Data ADJ'!$1:$1048576,MATCH(Calc!$A1292,'Daily Data ADJ'!$A:$A,0),MATCH("ES1!, CME_MINI: Close",'Daily Data ADJ'!$1:$1,0))</f>
        <v>2842.5</v>
      </c>
      <c r="G1292">
        <f>INDEX('Daily Data ADJ'!$1:$1048576,MATCH(Calc!$A1292,'Daily Data ADJ'!$A:$A,0),MATCH("ES2!, CME_MINI: Close",'Daily Data ADJ'!$1:$1,0))</f>
        <v>2846.5</v>
      </c>
      <c r="H1292">
        <f>INDEX('QUANDL MULTPL SP500_DIV_YIELD_M'!$A:$G,MATCH(Calc!$A1292,'QUANDL MULTPL SP500_DIV_YIELD_M'!$A:$A,1),MATCH('QUANDL MULTPL SP500_DIV_YIELD_M'!$E$1,'QUANDL MULTPL SP500_DIV_YIELD_M'!$A$1:$G$1,0))</f>
        <v>1.85</v>
      </c>
      <c r="I1292" s="5">
        <f t="shared" si="120"/>
        <v>2.4140740468653374E-2</v>
      </c>
      <c r="J1292" s="1">
        <f>A1292/24/60/60+DATE(1970,1,1)</f>
        <v>43307.5625</v>
      </c>
      <c r="K1292" s="3">
        <f t="shared" si="123"/>
        <v>1</v>
      </c>
      <c r="L1292" s="6">
        <f>(1+Chart!$F$4)^(1/(365/K1292))-1</f>
        <v>6.6592785027408397E-5</v>
      </c>
      <c r="M1292" s="6">
        <f t="shared" si="124"/>
        <v>5.1836644438196799E-5</v>
      </c>
      <c r="N1292" s="6">
        <f t="shared" si="125"/>
        <v>6.5355448004345007E-5</v>
      </c>
      <c r="O1292">
        <f>O1291*(B1292/B1291)</f>
        <v>262.35687183000175</v>
      </c>
      <c r="P1292">
        <f t="shared" si="121"/>
        <v>2018</v>
      </c>
      <c r="Q1292" s="1">
        <f t="shared" si="122"/>
        <v>43307.5625</v>
      </c>
      <c r="R1292">
        <f>IF(B1293="",R1291,IF(Q1292&gt;=Chart!$F$2,E1292,0))</f>
        <v>0</v>
      </c>
      <c r="S1292">
        <f>IF(B1293="",S1291,IFERROR(IF(AND(R1292&gt;0,R1291=0),R1292,(1+(B1293/B1292-1)*Calc!$Z$1)*S1291),0))</f>
        <v>0</v>
      </c>
      <c r="T1292">
        <f>IF(B1293="",T1291,IFERROR(IF(AND(R1292&gt;0,R1291=0),R1292,(1+(B1293/B1292-1)*Calc!$Z$1-L1293)*T1291),0))</f>
        <v>0</v>
      </c>
      <c r="U1292">
        <f>IF(B1293="",U1291,IFERROR(IF(AND(R1292&gt;0,R1291=0),R1292,(1+(B1293/B1292-1)*Calc!$Z$1-M1293*2)*U1291),0))</f>
        <v>0</v>
      </c>
      <c r="V1292">
        <f>IF(B1293="",V1291,IFERROR(IF(AND(R1292&gt;0,R1291=0),R1292,(1+(B1293/B1292-1)*Calc!$Z$1-N1293*2)*V1291),0))</f>
        <v>0</v>
      </c>
      <c r="W1292">
        <f>IF(ISNUMBER(C1292),C1292,W1291)</f>
        <v>1.91</v>
      </c>
      <c r="Y1292" s="1" t="e">
        <f>IF(AND(Q1292&gt;=Chart!$F$2,Q1292&lt;=Chart!$F$3),Q1292,#N/A)</f>
        <v>#N/A</v>
      </c>
      <c r="Z1292" t="e">
        <f>IF(AND(Q1292&gt;=Chart!$F$2,Q1292&lt;=Chart!$F$3),R1292,#N/A)</f>
        <v>#N/A</v>
      </c>
      <c r="AA1292" t="e">
        <f>IF(AND(Q1292&gt;=Chart!$F$2,Q1292&lt;=Chart!$F$3),S1292,#N/A)</f>
        <v>#N/A</v>
      </c>
      <c r="AB1292" t="e">
        <f>IF(AND(Q1292&gt;=Chart!$F$2,Q1292&lt;=Chart!$F$3),T1292,#N/A)</f>
        <v>#N/A</v>
      </c>
      <c r="AC1292" t="e">
        <f>IF(AND(Q1292&gt;=Chart!$F$2,Q1292&lt;=Chart!$F$3),U1292,#N/A)</f>
        <v>#N/A</v>
      </c>
      <c r="AD1292" t="e">
        <f>IF(AND(Q1292&gt;=Chart!$F$2,Q1292&lt;=Chart!$F$3),V1292,#N/A)</f>
        <v>#N/A</v>
      </c>
      <c r="AE1292" t="e">
        <f>IF(AND(Q1292&gt;=Chart!$F$2,Q1292&lt;=Chart!$F$3),I1292,#N/A)</f>
        <v>#N/A</v>
      </c>
      <c r="AF1292" t="e">
        <f>IF(AND(Q1292&gt;=Chart!$F$2,Q1292&lt;=Chart!$F$3),H1292/100,#N/A)</f>
        <v>#N/A</v>
      </c>
      <c r="AG1292" t="e">
        <f>IF(AND(Q1292&gt;=Chart!$F$2,Q1292&lt;=Chart!$F$3),W1292/100,#N/A)</f>
        <v>#N/A</v>
      </c>
    </row>
    <row r="1293" spans="1:33" x14ac:dyDescent="0.25">
      <c r="A1293">
        <v>1532698200</v>
      </c>
      <c r="B1293">
        <f>INDEX('Daily Data ADJ'!$1:$1048576,MATCH(Calc!$A1293,'Daily Data ADJ'!$A:$A,0),MATCH("SPY, CBOE BZX: Close",'Daily Data ADJ'!$1:$1,0))</f>
        <v>260.57906004</v>
      </c>
      <c r="C1293">
        <f>INDEX('Daily Data ADJ'!$1:$1048576,MATCH(Calc!$A1293,'Daily Data ADJ'!$A:$A,0),MATCH("EFFR, FRED: Close",'Daily Data ADJ'!$1:$1,0))</f>
        <v>1.91</v>
      </c>
      <c r="D1293">
        <f>INDEX('Daily Data ADJ'!$1:$1048576,MATCH(Calc!$A1293,'Daily Data ADJ'!$A:$A,1),MATCH("SOFR, FRED: Close",'Daily Data ADJ'!$1:$1,0))</f>
        <v>1.88</v>
      </c>
      <c r="E1293">
        <f>INDEX('Daily Data ADJ'!$1:$1048576,MATCH(Calc!$A1293,'Daily Data ADJ'!$A:$A,0),MATCH("UPRO, CBOE BZX: Close",'Daily Data ADJ'!$1:$1,0))</f>
        <v>25.56452255</v>
      </c>
      <c r="F1293">
        <f>INDEX('Daily Data ADJ'!$1:$1048576,MATCH(Calc!$A1293,'Daily Data ADJ'!$A:$A,0),MATCH("ES1!, CME_MINI: Close",'Daily Data ADJ'!$1:$1,0))</f>
        <v>2817.5</v>
      </c>
      <c r="G1293">
        <f>INDEX('Daily Data ADJ'!$1:$1048576,MATCH(Calc!$A1293,'Daily Data ADJ'!$A:$A,0),MATCH("ES2!, CME_MINI: Close",'Daily Data ADJ'!$1:$1,0))</f>
        <v>2821.5</v>
      </c>
      <c r="H1293">
        <f>INDEX('QUANDL MULTPL SP500_DIV_YIELD_M'!$A:$G,MATCH(Calc!$A1293,'QUANDL MULTPL SP500_DIV_YIELD_M'!$A:$A,1),MATCH('QUANDL MULTPL SP500_DIV_YIELD_M'!$E$1,'QUANDL MULTPL SP500_DIV_YIELD_M'!$A$1:$G$1,0))</f>
        <v>1.85</v>
      </c>
      <c r="I1293" s="5">
        <f t="shared" si="120"/>
        <v>2.4190897966167399E-2</v>
      </c>
      <c r="J1293" s="1">
        <f>A1293/24/60/60+DATE(1970,1,1)</f>
        <v>43308.5625</v>
      </c>
      <c r="K1293" s="3">
        <f t="shared" si="123"/>
        <v>1</v>
      </c>
      <c r="L1293" s="6">
        <f>(1+Chart!$F$4)^(1/(365/K1293))-1</f>
        <v>6.6592785027408397E-5</v>
      </c>
      <c r="M1293" s="6">
        <f t="shared" si="124"/>
        <v>5.1836644438196799E-5</v>
      </c>
      <c r="N1293" s="6">
        <f t="shared" si="125"/>
        <v>6.548963212660297E-5</v>
      </c>
      <c r="O1293">
        <f>O1292*(B1293/B1292)</f>
        <v>260.57906004000176</v>
      </c>
      <c r="P1293">
        <f t="shared" si="121"/>
        <v>2018</v>
      </c>
      <c r="Q1293" s="1">
        <f t="shared" si="122"/>
        <v>43308.5625</v>
      </c>
      <c r="R1293">
        <f>IF(B1294="",R1292,IF(Q1293&gt;=Chart!$F$2,E1293,0))</f>
        <v>0</v>
      </c>
      <c r="S1293">
        <f>IF(B1294="",S1292,IFERROR(IF(AND(R1293&gt;0,R1292=0),R1293,(1+(B1294/B1293-1)*Calc!$Z$1)*S1292),0))</f>
        <v>0</v>
      </c>
      <c r="T1293">
        <f>IF(B1294="",T1292,IFERROR(IF(AND(R1293&gt;0,R1292=0),R1293,(1+(B1294/B1293-1)*Calc!$Z$1-L1294)*T1292),0))</f>
        <v>0</v>
      </c>
      <c r="U1293">
        <f>IF(B1294="",U1292,IFERROR(IF(AND(R1293&gt;0,R1292=0),R1293,(1+(B1294/B1293-1)*Calc!$Z$1-M1294*2)*U1292),0))</f>
        <v>0</v>
      </c>
      <c r="V1293">
        <f>IF(B1294="",V1292,IFERROR(IF(AND(R1293&gt;0,R1292=0),R1293,(1+(B1294/B1293-1)*Calc!$Z$1-N1294*2)*V1292),0))</f>
        <v>0</v>
      </c>
      <c r="W1293">
        <f>IF(ISNUMBER(C1293),C1293,W1292)</f>
        <v>1.91</v>
      </c>
      <c r="Y1293" s="1" t="e">
        <f>IF(AND(Q1293&gt;=Chart!$F$2,Q1293&lt;=Chart!$F$3),Q1293,#N/A)</f>
        <v>#N/A</v>
      </c>
      <c r="Z1293" t="e">
        <f>IF(AND(Q1293&gt;=Chart!$F$2,Q1293&lt;=Chart!$F$3),R1293,#N/A)</f>
        <v>#N/A</v>
      </c>
      <c r="AA1293" t="e">
        <f>IF(AND(Q1293&gt;=Chart!$F$2,Q1293&lt;=Chart!$F$3),S1293,#N/A)</f>
        <v>#N/A</v>
      </c>
      <c r="AB1293" t="e">
        <f>IF(AND(Q1293&gt;=Chart!$F$2,Q1293&lt;=Chart!$F$3),T1293,#N/A)</f>
        <v>#N/A</v>
      </c>
      <c r="AC1293" t="e">
        <f>IF(AND(Q1293&gt;=Chart!$F$2,Q1293&lt;=Chart!$F$3),U1293,#N/A)</f>
        <v>#N/A</v>
      </c>
      <c r="AD1293" t="e">
        <f>IF(AND(Q1293&gt;=Chart!$F$2,Q1293&lt;=Chart!$F$3),V1293,#N/A)</f>
        <v>#N/A</v>
      </c>
      <c r="AE1293" t="e">
        <f>IF(AND(Q1293&gt;=Chart!$F$2,Q1293&lt;=Chart!$F$3),I1293,#N/A)</f>
        <v>#N/A</v>
      </c>
      <c r="AF1293" t="e">
        <f>IF(AND(Q1293&gt;=Chart!$F$2,Q1293&lt;=Chart!$F$3),H1293/100,#N/A)</f>
        <v>#N/A</v>
      </c>
      <c r="AG1293" t="e">
        <f>IF(AND(Q1293&gt;=Chart!$F$2,Q1293&lt;=Chart!$F$3),W1293/100,#N/A)</f>
        <v>#N/A</v>
      </c>
    </row>
    <row r="1294" spans="1:33" x14ac:dyDescent="0.25">
      <c r="A1294">
        <v>1532957400</v>
      </c>
      <c r="B1294">
        <f>INDEX('Daily Data ADJ'!$1:$1048576,MATCH(Calc!$A1294,'Daily Data ADJ'!$A:$A,0),MATCH("SPY, CBOE BZX: Close",'Daily Data ADJ'!$1:$1,0))</f>
        <v>259.21792288</v>
      </c>
      <c r="C1294">
        <f>INDEX('Daily Data ADJ'!$1:$1048576,MATCH(Calc!$A1294,'Daily Data ADJ'!$A:$A,0),MATCH("EFFR, FRED: Close",'Daily Data ADJ'!$1:$1,0))</f>
        <v>1.91</v>
      </c>
      <c r="D1294">
        <f>INDEX('Daily Data ADJ'!$1:$1048576,MATCH(Calc!$A1294,'Daily Data ADJ'!$A:$A,1),MATCH("SOFR, FRED: Close",'Daily Data ADJ'!$1:$1,0))</f>
        <v>1.88</v>
      </c>
      <c r="E1294">
        <f>INDEX('Daily Data ADJ'!$1:$1048576,MATCH(Calc!$A1294,'Daily Data ADJ'!$A:$A,0),MATCH("UPRO, CBOE BZX: Close",'Daily Data ADJ'!$1:$1,0))</f>
        <v>25.136972870000001</v>
      </c>
      <c r="F1294">
        <f>INDEX('Daily Data ADJ'!$1:$1048576,MATCH(Calc!$A1294,'Daily Data ADJ'!$A:$A,0),MATCH("ES1!, CME_MINI: Close",'Daily Data ADJ'!$1:$1,0))</f>
        <v>2803.25</v>
      </c>
      <c r="G1294">
        <f>INDEX('Daily Data ADJ'!$1:$1048576,MATCH(Calc!$A1294,'Daily Data ADJ'!$A:$A,0),MATCH("ES2!, CME_MINI: Close",'Daily Data ADJ'!$1:$1,0))</f>
        <v>2807.25</v>
      </c>
      <c r="H1294">
        <f>INDEX('QUANDL MULTPL SP500_DIV_YIELD_M'!$A:$G,MATCH(Calc!$A1294,'QUANDL MULTPL SP500_DIV_YIELD_M'!$A:$A,1),MATCH('QUANDL MULTPL SP500_DIV_YIELD_M'!$E$1,'QUANDL MULTPL SP500_DIV_YIELD_M'!$A$1:$G$1,0))</f>
        <v>1.85</v>
      </c>
      <c r="I1294" s="5">
        <f t="shared" si="120"/>
        <v>2.4219888898071848E-2</v>
      </c>
      <c r="J1294" s="1">
        <f>A1294/24/60/60+DATE(1970,1,1)</f>
        <v>43311.5625</v>
      </c>
      <c r="K1294" s="3">
        <f t="shared" si="123"/>
        <v>3</v>
      </c>
      <c r="L1294" s="6">
        <f>(1+Chart!$F$4)^(1/(365/K1294))-1</f>
        <v>1.9979165917494157E-4</v>
      </c>
      <c r="M1294" s="6">
        <f t="shared" si="124"/>
        <v>1.5551799456714477E-4</v>
      </c>
      <c r="N1294" s="6">
        <f t="shared" si="125"/>
        <v>1.9671445931690457E-4</v>
      </c>
      <c r="O1294">
        <f>O1293*(B1294/B1293)</f>
        <v>259.21792288000177</v>
      </c>
      <c r="P1294">
        <f t="shared" si="121"/>
        <v>2018</v>
      </c>
      <c r="Q1294" s="1">
        <f t="shared" si="122"/>
        <v>43311.5625</v>
      </c>
      <c r="R1294">
        <f>IF(B1295="",R1293,IF(Q1294&gt;=Chart!$F$2,E1294,0))</f>
        <v>0</v>
      </c>
      <c r="S1294">
        <f>IF(B1295="",S1293,IFERROR(IF(AND(R1294&gt;0,R1293=0),R1294,(1+(B1295/B1294-1)*Calc!$Z$1)*S1293),0))</f>
        <v>0</v>
      </c>
      <c r="T1294">
        <f>IF(B1295="",T1293,IFERROR(IF(AND(R1294&gt;0,R1293=0),R1294,(1+(B1295/B1294-1)*Calc!$Z$1-L1295)*T1293),0))</f>
        <v>0</v>
      </c>
      <c r="U1294">
        <f>IF(B1295="",U1293,IFERROR(IF(AND(R1294&gt;0,R1293=0),R1294,(1+(B1295/B1294-1)*Calc!$Z$1-M1295*2)*U1293),0))</f>
        <v>0</v>
      </c>
      <c r="V1294">
        <f>IF(B1295="",V1293,IFERROR(IF(AND(R1294&gt;0,R1293=0),R1294,(1+(B1295/B1294-1)*Calc!$Z$1-N1295*2)*V1293),0))</f>
        <v>0</v>
      </c>
      <c r="W1294">
        <f>IF(ISNUMBER(C1294),C1294,W1293)</f>
        <v>1.91</v>
      </c>
      <c r="Y1294" s="1" t="e">
        <f>IF(AND(Q1294&gt;=Chart!$F$2,Q1294&lt;=Chart!$F$3),Q1294,#N/A)</f>
        <v>#N/A</v>
      </c>
      <c r="Z1294" t="e">
        <f>IF(AND(Q1294&gt;=Chart!$F$2,Q1294&lt;=Chart!$F$3),R1294,#N/A)</f>
        <v>#N/A</v>
      </c>
      <c r="AA1294" t="e">
        <f>IF(AND(Q1294&gt;=Chart!$F$2,Q1294&lt;=Chart!$F$3),S1294,#N/A)</f>
        <v>#N/A</v>
      </c>
      <c r="AB1294" t="e">
        <f>IF(AND(Q1294&gt;=Chart!$F$2,Q1294&lt;=Chart!$F$3),T1294,#N/A)</f>
        <v>#N/A</v>
      </c>
      <c r="AC1294" t="e">
        <f>IF(AND(Q1294&gt;=Chart!$F$2,Q1294&lt;=Chart!$F$3),U1294,#N/A)</f>
        <v>#N/A</v>
      </c>
      <c r="AD1294" t="e">
        <f>IF(AND(Q1294&gt;=Chart!$F$2,Q1294&lt;=Chart!$F$3),V1294,#N/A)</f>
        <v>#N/A</v>
      </c>
      <c r="AE1294" t="e">
        <f>IF(AND(Q1294&gt;=Chart!$F$2,Q1294&lt;=Chart!$F$3),I1294,#N/A)</f>
        <v>#N/A</v>
      </c>
      <c r="AF1294" t="e">
        <f>IF(AND(Q1294&gt;=Chart!$F$2,Q1294&lt;=Chart!$F$3),H1294/100,#N/A)</f>
        <v>#N/A</v>
      </c>
      <c r="AG1294" t="e">
        <f>IF(AND(Q1294&gt;=Chart!$F$2,Q1294&lt;=Chart!$F$3),W1294/100,#N/A)</f>
        <v>#N/A</v>
      </c>
    </row>
    <row r="1295" spans="1:33" x14ac:dyDescent="0.25">
      <c r="A1295">
        <v>1533043800</v>
      </c>
      <c r="B1295">
        <f>INDEX('Daily Data ADJ'!$1:$1048576,MATCH(Calc!$A1295,'Daily Data ADJ'!$A:$A,0),MATCH("SPY, CBOE BZX: Close",'Daily Data ADJ'!$1:$1,0))</f>
        <v>260.49572511000002</v>
      </c>
      <c r="C1295">
        <f>INDEX('Daily Data ADJ'!$1:$1048576,MATCH(Calc!$A1295,'Daily Data ADJ'!$A:$A,0),MATCH("EFFR, FRED: Close",'Daily Data ADJ'!$1:$1,0))</f>
        <v>1.91</v>
      </c>
      <c r="D1295">
        <f>INDEX('Daily Data ADJ'!$1:$1048576,MATCH(Calc!$A1295,'Daily Data ADJ'!$A:$A,1),MATCH("SOFR, FRED: Close",'Daily Data ADJ'!$1:$1,0))</f>
        <v>1.93</v>
      </c>
      <c r="E1295">
        <f>INDEX('Daily Data ADJ'!$1:$1048576,MATCH(Calc!$A1295,'Daily Data ADJ'!$A:$A,0),MATCH("UPRO, CBOE BZX: Close",'Daily Data ADJ'!$1:$1,0))</f>
        <v>25.510464549999998</v>
      </c>
      <c r="F1295">
        <f>INDEX('Daily Data ADJ'!$1:$1048576,MATCH(Calc!$A1295,'Daily Data ADJ'!$A:$A,0),MATCH("ES1!, CME_MINI: Close",'Daily Data ADJ'!$1:$1,0))</f>
        <v>2817</v>
      </c>
      <c r="G1295">
        <f>INDEX('Daily Data ADJ'!$1:$1048576,MATCH(Calc!$A1295,'Daily Data ADJ'!$A:$A,0),MATCH("ES2!, CME_MINI: Close",'Daily Data ADJ'!$1:$1,0))</f>
        <v>2821.25</v>
      </c>
      <c r="H1295">
        <f>INDEX('QUANDL MULTPL SP500_DIV_YIELD_M'!$A:$G,MATCH(Calc!$A1295,'QUANDL MULTPL SP500_DIV_YIELD_M'!$A:$A,1),MATCH('QUANDL MULTPL SP500_DIV_YIELD_M'!$E$1,'QUANDL MULTPL SP500_DIV_YIELD_M'!$A$1:$G$1,0))</f>
        <v>1.84</v>
      </c>
      <c r="I1295" s="5">
        <f t="shared" si="120"/>
        <v>2.4448459527130401E-2</v>
      </c>
      <c r="J1295" s="1">
        <f>A1295/24/60/60+DATE(1970,1,1)</f>
        <v>43312.5625</v>
      </c>
      <c r="K1295" s="3">
        <f t="shared" si="123"/>
        <v>1</v>
      </c>
      <c r="L1295" s="6">
        <f>(1+Chart!$F$4)^(1/(365/K1295))-1</f>
        <v>6.6592785027408397E-5</v>
      </c>
      <c r="M1295" s="6">
        <f t="shared" si="124"/>
        <v>5.1836644438196799E-5</v>
      </c>
      <c r="N1295" s="6">
        <f t="shared" si="125"/>
        <v>6.6178571904274008E-5</v>
      </c>
      <c r="O1295">
        <f>O1294*(B1295/B1294)</f>
        <v>260.49572511000179</v>
      </c>
      <c r="P1295">
        <f t="shared" si="121"/>
        <v>2018</v>
      </c>
      <c r="Q1295" s="1">
        <f t="shared" si="122"/>
        <v>43312.5625</v>
      </c>
      <c r="R1295">
        <f>IF(B1296="",R1294,IF(Q1295&gt;=Chart!$F$2,E1295,0))</f>
        <v>0</v>
      </c>
      <c r="S1295">
        <f>IF(B1296="",S1294,IFERROR(IF(AND(R1295&gt;0,R1294=0),R1295,(1+(B1296/B1295-1)*Calc!$Z$1)*S1294),0))</f>
        <v>0</v>
      </c>
      <c r="T1295">
        <f>IF(B1296="",T1294,IFERROR(IF(AND(R1295&gt;0,R1294=0),R1295,(1+(B1296/B1295-1)*Calc!$Z$1-L1296)*T1294),0))</f>
        <v>0</v>
      </c>
      <c r="U1295">
        <f>IF(B1296="",U1294,IFERROR(IF(AND(R1295&gt;0,R1294=0),R1295,(1+(B1296/B1295-1)*Calc!$Z$1-M1296*2)*U1294),0))</f>
        <v>0</v>
      </c>
      <c r="V1295">
        <f>IF(B1296="",V1294,IFERROR(IF(AND(R1295&gt;0,R1294=0),R1295,(1+(B1296/B1295-1)*Calc!$Z$1-N1296*2)*V1294),0))</f>
        <v>0</v>
      </c>
      <c r="W1295">
        <f>IF(ISNUMBER(C1295),C1295,W1294)</f>
        <v>1.91</v>
      </c>
      <c r="Y1295" s="1" t="e">
        <f>IF(AND(Q1295&gt;=Chart!$F$2,Q1295&lt;=Chart!$F$3),Q1295,#N/A)</f>
        <v>#N/A</v>
      </c>
      <c r="Z1295" t="e">
        <f>IF(AND(Q1295&gt;=Chart!$F$2,Q1295&lt;=Chart!$F$3),R1295,#N/A)</f>
        <v>#N/A</v>
      </c>
      <c r="AA1295" t="e">
        <f>IF(AND(Q1295&gt;=Chart!$F$2,Q1295&lt;=Chart!$F$3),S1295,#N/A)</f>
        <v>#N/A</v>
      </c>
      <c r="AB1295" t="e">
        <f>IF(AND(Q1295&gt;=Chart!$F$2,Q1295&lt;=Chart!$F$3),T1295,#N/A)</f>
        <v>#N/A</v>
      </c>
      <c r="AC1295" t="e">
        <f>IF(AND(Q1295&gt;=Chart!$F$2,Q1295&lt;=Chart!$F$3),U1295,#N/A)</f>
        <v>#N/A</v>
      </c>
      <c r="AD1295" t="e">
        <f>IF(AND(Q1295&gt;=Chart!$F$2,Q1295&lt;=Chart!$F$3),V1295,#N/A)</f>
        <v>#N/A</v>
      </c>
      <c r="AE1295" t="e">
        <f>IF(AND(Q1295&gt;=Chart!$F$2,Q1295&lt;=Chart!$F$3),I1295,#N/A)</f>
        <v>#N/A</v>
      </c>
      <c r="AF1295" t="e">
        <f>IF(AND(Q1295&gt;=Chart!$F$2,Q1295&lt;=Chart!$F$3),H1295/100,#N/A)</f>
        <v>#N/A</v>
      </c>
      <c r="AG1295" t="e">
        <f>IF(AND(Q1295&gt;=Chart!$F$2,Q1295&lt;=Chart!$F$3),W1295/100,#N/A)</f>
        <v>#N/A</v>
      </c>
    </row>
    <row r="1296" spans="1:33" x14ac:dyDescent="0.25">
      <c r="A1296">
        <v>1533130200</v>
      </c>
      <c r="B1296">
        <f>INDEX('Daily Data ADJ'!$1:$1048576,MATCH(Calc!$A1296,'Daily Data ADJ'!$A:$A,0),MATCH("SPY, CBOE BZX: Close",'Daily Data ADJ'!$1:$1,0))</f>
        <v>260.06053159999999</v>
      </c>
      <c r="C1296">
        <f>INDEX('Daily Data ADJ'!$1:$1048576,MATCH(Calc!$A1296,'Daily Data ADJ'!$A:$A,0),MATCH("EFFR, FRED: Close",'Daily Data ADJ'!$1:$1,0))</f>
        <v>1.91</v>
      </c>
      <c r="D1296">
        <f>INDEX('Daily Data ADJ'!$1:$1048576,MATCH(Calc!$A1296,'Daily Data ADJ'!$A:$A,1),MATCH("SOFR, FRED: Close",'Daily Data ADJ'!$1:$1,0))</f>
        <v>1.88</v>
      </c>
      <c r="E1296">
        <f>INDEX('Daily Data ADJ'!$1:$1048576,MATCH(Calc!$A1296,'Daily Data ADJ'!$A:$A,0),MATCH("UPRO, CBOE BZX: Close",'Daily Data ADJ'!$1:$1,0))</f>
        <v>25.407262899999999</v>
      </c>
      <c r="F1296">
        <f>INDEX('Daily Data ADJ'!$1:$1048576,MATCH(Calc!$A1296,'Daily Data ADJ'!$A:$A,0),MATCH("ES1!, CME_MINI: Close",'Daily Data ADJ'!$1:$1,0))</f>
        <v>2810.75</v>
      </c>
      <c r="G1296">
        <f>INDEX('Daily Data ADJ'!$1:$1048576,MATCH(Calc!$A1296,'Daily Data ADJ'!$A:$A,0),MATCH("ES2!, CME_MINI: Close",'Daily Data ADJ'!$1:$1,0))</f>
        <v>2815</v>
      </c>
      <c r="H1296">
        <f>INDEX('QUANDL MULTPL SP500_DIV_YIELD_M'!$A:$G,MATCH(Calc!$A1296,'QUANDL MULTPL SP500_DIV_YIELD_M'!$A:$A,1),MATCH('QUANDL MULTPL SP500_DIV_YIELD_M'!$E$1,'QUANDL MULTPL SP500_DIV_YIELD_M'!$A$1:$G$1,0))</f>
        <v>1.84</v>
      </c>
      <c r="I1296" s="5">
        <f t="shared" si="120"/>
        <v>2.4461939413454897E-2</v>
      </c>
      <c r="J1296" s="1">
        <f>A1296/24/60/60+DATE(1970,1,1)</f>
        <v>43313.5625</v>
      </c>
      <c r="K1296" s="3">
        <f t="shared" si="123"/>
        <v>1</v>
      </c>
      <c r="L1296" s="6">
        <f>(1+Chart!$F$4)^(1/(365/K1296))-1</f>
        <v>6.6592785027408397E-5</v>
      </c>
      <c r="M1296" s="6">
        <f t="shared" si="124"/>
        <v>5.1836644438196799E-5</v>
      </c>
      <c r="N1296" s="6">
        <f t="shared" si="125"/>
        <v>6.6214623886118318E-5</v>
      </c>
      <c r="O1296">
        <f>O1295*(B1296/B1295)</f>
        <v>260.06053160000175</v>
      </c>
      <c r="P1296">
        <f t="shared" si="121"/>
        <v>2018</v>
      </c>
      <c r="Q1296" s="1">
        <f t="shared" si="122"/>
        <v>43313.5625</v>
      </c>
      <c r="R1296">
        <f>IF(B1297="",R1295,IF(Q1296&gt;=Chart!$F$2,E1296,0))</f>
        <v>0</v>
      </c>
      <c r="S1296">
        <f>IF(B1297="",S1295,IFERROR(IF(AND(R1296&gt;0,R1295=0),R1296,(1+(B1297/B1296-1)*Calc!$Z$1)*S1295),0))</f>
        <v>0</v>
      </c>
      <c r="T1296">
        <f>IF(B1297="",T1295,IFERROR(IF(AND(R1296&gt;0,R1295=0),R1296,(1+(B1297/B1296-1)*Calc!$Z$1-L1297)*T1295),0))</f>
        <v>0</v>
      </c>
      <c r="U1296">
        <f>IF(B1297="",U1295,IFERROR(IF(AND(R1296&gt;0,R1295=0),R1296,(1+(B1297/B1296-1)*Calc!$Z$1-M1297*2)*U1295),0))</f>
        <v>0</v>
      </c>
      <c r="V1296">
        <f>IF(B1297="",V1295,IFERROR(IF(AND(R1296&gt;0,R1295=0),R1296,(1+(B1297/B1296-1)*Calc!$Z$1-N1297*2)*V1295),0))</f>
        <v>0</v>
      </c>
      <c r="W1296">
        <f>IF(ISNUMBER(C1296),C1296,W1295)</f>
        <v>1.91</v>
      </c>
      <c r="Y1296" s="1" t="e">
        <f>IF(AND(Q1296&gt;=Chart!$F$2,Q1296&lt;=Chart!$F$3),Q1296,#N/A)</f>
        <v>#N/A</v>
      </c>
      <c r="Z1296" t="e">
        <f>IF(AND(Q1296&gt;=Chart!$F$2,Q1296&lt;=Chart!$F$3),R1296,#N/A)</f>
        <v>#N/A</v>
      </c>
      <c r="AA1296" t="e">
        <f>IF(AND(Q1296&gt;=Chart!$F$2,Q1296&lt;=Chart!$F$3),S1296,#N/A)</f>
        <v>#N/A</v>
      </c>
      <c r="AB1296" t="e">
        <f>IF(AND(Q1296&gt;=Chart!$F$2,Q1296&lt;=Chart!$F$3),T1296,#N/A)</f>
        <v>#N/A</v>
      </c>
      <c r="AC1296" t="e">
        <f>IF(AND(Q1296&gt;=Chart!$F$2,Q1296&lt;=Chart!$F$3),U1296,#N/A)</f>
        <v>#N/A</v>
      </c>
      <c r="AD1296" t="e">
        <f>IF(AND(Q1296&gt;=Chart!$F$2,Q1296&lt;=Chart!$F$3),V1296,#N/A)</f>
        <v>#N/A</v>
      </c>
      <c r="AE1296" t="e">
        <f>IF(AND(Q1296&gt;=Chart!$F$2,Q1296&lt;=Chart!$F$3),I1296,#N/A)</f>
        <v>#N/A</v>
      </c>
      <c r="AF1296" t="e">
        <f>IF(AND(Q1296&gt;=Chart!$F$2,Q1296&lt;=Chart!$F$3),H1296/100,#N/A)</f>
        <v>#N/A</v>
      </c>
      <c r="AG1296" t="e">
        <f>IF(AND(Q1296&gt;=Chart!$F$2,Q1296&lt;=Chart!$F$3),W1296/100,#N/A)</f>
        <v>#N/A</v>
      </c>
    </row>
    <row r="1297" spans="1:33" x14ac:dyDescent="0.25">
      <c r="A1297">
        <v>1533216600</v>
      </c>
      <c r="B1297">
        <f>INDEX('Daily Data ADJ'!$1:$1048576,MATCH(Calc!$A1297,'Daily Data ADJ'!$A:$A,0),MATCH("SPY, CBOE BZX: Close",'Daily Data ADJ'!$1:$1,0))</f>
        <v>261.47722536999999</v>
      </c>
      <c r="C1297">
        <f>INDEX('Daily Data ADJ'!$1:$1048576,MATCH(Calc!$A1297,'Daily Data ADJ'!$A:$A,0),MATCH("EFFR, FRED: Close",'Daily Data ADJ'!$1:$1,0))</f>
        <v>1.91</v>
      </c>
      <c r="D1297">
        <f>INDEX('Daily Data ADJ'!$1:$1048576,MATCH(Calc!$A1297,'Daily Data ADJ'!$A:$A,1),MATCH("SOFR, FRED: Close",'Daily Data ADJ'!$1:$1,0))</f>
        <v>1.91</v>
      </c>
      <c r="E1297">
        <f>INDEX('Daily Data ADJ'!$1:$1048576,MATCH(Calc!$A1297,'Daily Data ADJ'!$A:$A,0),MATCH("UPRO, CBOE BZX: Close",'Daily Data ADJ'!$1:$1,0))</f>
        <v>25.78075458</v>
      </c>
      <c r="F1297">
        <f>INDEX('Daily Data ADJ'!$1:$1048576,MATCH(Calc!$A1297,'Daily Data ADJ'!$A:$A,0),MATCH("ES1!, CME_MINI: Close",'Daily Data ADJ'!$1:$1,0))</f>
        <v>2828.5</v>
      </c>
      <c r="G1297">
        <f>INDEX('Daily Data ADJ'!$1:$1048576,MATCH(Calc!$A1297,'Daily Data ADJ'!$A:$A,0),MATCH("ES2!, CME_MINI: Close",'Daily Data ADJ'!$1:$1,0))</f>
        <v>2832.5</v>
      </c>
      <c r="H1297">
        <f>INDEX('QUANDL MULTPL SP500_DIV_YIELD_M'!$A:$G,MATCH(Calc!$A1297,'QUANDL MULTPL SP500_DIV_YIELD_M'!$A:$A,1),MATCH('QUANDL MULTPL SP500_DIV_YIELD_M'!$E$1,'QUANDL MULTPL SP500_DIV_YIELD_M'!$A$1:$G$1,0))</f>
        <v>1.84</v>
      </c>
      <c r="I1297" s="5">
        <f t="shared" si="120"/>
        <v>2.4068719201230354E-2</v>
      </c>
      <c r="J1297" s="1">
        <f>A1297/24/60/60+DATE(1970,1,1)</f>
        <v>43314.5625</v>
      </c>
      <c r="K1297" s="3">
        <f t="shared" si="123"/>
        <v>1</v>
      </c>
      <c r="L1297" s="6">
        <f>(1+Chart!$F$4)^(1/(365/K1297))-1</f>
        <v>6.6592785027408397E-5</v>
      </c>
      <c r="M1297" s="6">
        <f t="shared" si="124"/>
        <v>5.1836644438196799E-5</v>
      </c>
      <c r="N1297" s="6">
        <f t="shared" si="125"/>
        <v>6.5162761248682699E-5</v>
      </c>
      <c r="O1297">
        <f>O1296*(B1297/B1296)</f>
        <v>261.47722537000175</v>
      </c>
      <c r="P1297">
        <f t="shared" si="121"/>
        <v>2018</v>
      </c>
      <c r="Q1297" s="1">
        <f t="shared" si="122"/>
        <v>43314.5625</v>
      </c>
      <c r="R1297">
        <f>IF(B1298="",R1296,IF(Q1297&gt;=Chart!$F$2,E1297,0))</f>
        <v>0</v>
      </c>
      <c r="S1297">
        <f>IF(B1298="",S1296,IFERROR(IF(AND(R1297&gt;0,R1296=0),R1297,(1+(B1298/B1297-1)*Calc!$Z$1)*S1296),0))</f>
        <v>0</v>
      </c>
      <c r="T1297">
        <f>IF(B1298="",T1296,IFERROR(IF(AND(R1297&gt;0,R1296=0),R1297,(1+(B1298/B1297-1)*Calc!$Z$1-L1298)*T1296),0))</f>
        <v>0</v>
      </c>
      <c r="U1297">
        <f>IF(B1298="",U1296,IFERROR(IF(AND(R1297&gt;0,R1296=0),R1297,(1+(B1298/B1297-1)*Calc!$Z$1-M1298*2)*U1296),0))</f>
        <v>0</v>
      </c>
      <c r="V1297">
        <f>IF(B1298="",V1296,IFERROR(IF(AND(R1297&gt;0,R1296=0),R1297,(1+(B1298/B1297-1)*Calc!$Z$1-N1298*2)*V1296),0))</f>
        <v>0</v>
      </c>
      <c r="W1297">
        <f>IF(ISNUMBER(C1297),C1297,W1296)</f>
        <v>1.91</v>
      </c>
      <c r="Y1297" s="1" t="e">
        <f>IF(AND(Q1297&gt;=Chart!$F$2,Q1297&lt;=Chart!$F$3),Q1297,#N/A)</f>
        <v>#N/A</v>
      </c>
      <c r="Z1297" t="e">
        <f>IF(AND(Q1297&gt;=Chart!$F$2,Q1297&lt;=Chart!$F$3),R1297,#N/A)</f>
        <v>#N/A</v>
      </c>
      <c r="AA1297" t="e">
        <f>IF(AND(Q1297&gt;=Chart!$F$2,Q1297&lt;=Chart!$F$3),S1297,#N/A)</f>
        <v>#N/A</v>
      </c>
      <c r="AB1297" t="e">
        <f>IF(AND(Q1297&gt;=Chart!$F$2,Q1297&lt;=Chart!$F$3),T1297,#N/A)</f>
        <v>#N/A</v>
      </c>
      <c r="AC1297" t="e">
        <f>IF(AND(Q1297&gt;=Chart!$F$2,Q1297&lt;=Chart!$F$3),U1297,#N/A)</f>
        <v>#N/A</v>
      </c>
      <c r="AD1297" t="e">
        <f>IF(AND(Q1297&gt;=Chart!$F$2,Q1297&lt;=Chart!$F$3),V1297,#N/A)</f>
        <v>#N/A</v>
      </c>
      <c r="AE1297" t="e">
        <f>IF(AND(Q1297&gt;=Chart!$F$2,Q1297&lt;=Chart!$F$3),I1297,#N/A)</f>
        <v>#N/A</v>
      </c>
      <c r="AF1297" t="e">
        <f>IF(AND(Q1297&gt;=Chart!$F$2,Q1297&lt;=Chart!$F$3),H1297/100,#N/A)</f>
        <v>#N/A</v>
      </c>
      <c r="AG1297" t="e">
        <f>IF(AND(Q1297&gt;=Chart!$F$2,Q1297&lt;=Chart!$F$3),W1297/100,#N/A)</f>
        <v>#N/A</v>
      </c>
    </row>
    <row r="1298" spans="1:33" x14ac:dyDescent="0.25">
      <c r="A1298">
        <v>1533303000</v>
      </c>
      <c r="B1298">
        <f>INDEX('Daily Data ADJ'!$1:$1048576,MATCH(Calc!$A1298,'Daily Data ADJ'!$A:$A,0),MATCH("SPY, CBOE BZX: Close",'Daily Data ADJ'!$1:$1,0))</f>
        <v>262.59761717999999</v>
      </c>
      <c r="C1298">
        <f>INDEX('Daily Data ADJ'!$1:$1048576,MATCH(Calc!$A1298,'Daily Data ADJ'!$A:$A,0),MATCH("EFFR, FRED: Close",'Daily Data ADJ'!$1:$1,0))</f>
        <v>1.91</v>
      </c>
      <c r="D1298">
        <f>INDEX('Daily Data ADJ'!$1:$1048576,MATCH(Calc!$A1298,'Daily Data ADJ'!$A:$A,1),MATCH("SOFR, FRED: Close",'Daily Data ADJ'!$1:$1,0))</f>
        <v>1.86</v>
      </c>
      <c r="E1298">
        <f>INDEX('Daily Data ADJ'!$1:$1048576,MATCH(Calc!$A1298,'Daily Data ADJ'!$A:$A,0),MATCH("UPRO, CBOE BZX: Close",'Daily Data ADJ'!$1:$1,0))</f>
        <v>26.129674439999999</v>
      </c>
      <c r="F1298">
        <f>INDEX('Daily Data ADJ'!$1:$1048576,MATCH(Calc!$A1298,'Daily Data ADJ'!$A:$A,0),MATCH("ES1!, CME_MINI: Close",'Daily Data ADJ'!$1:$1,0))</f>
        <v>2839.5</v>
      </c>
      <c r="G1298">
        <f>INDEX('Daily Data ADJ'!$1:$1048576,MATCH(Calc!$A1298,'Daily Data ADJ'!$A:$A,0),MATCH("ES2!, CME_MINI: Close",'Daily Data ADJ'!$1:$1,0))</f>
        <v>2843.75</v>
      </c>
      <c r="H1298">
        <f>INDEX('QUANDL MULTPL SP500_DIV_YIELD_M'!$A:$G,MATCH(Calc!$A1298,'QUANDL MULTPL SP500_DIV_YIELD_M'!$A:$A,1),MATCH('QUANDL MULTPL SP500_DIV_YIELD_M'!$E$1,'QUANDL MULTPL SP500_DIV_YIELD_M'!$A$1:$G$1,0))</f>
        <v>1.84</v>
      </c>
      <c r="I1298" s="5">
        <f t="shared" si="120"/>
        <v>2.4400424380732116E-2</v>
      </c>
      <c r="J1298" s="1">
        <f>A1298/24/60/60+DATE(1970,1,1)</f>
        <v>43315.5625</v>
      </c>
      <c r="K1298" s="3">
        <f t="shared" si="123"/>
        <v>1</v>
      </c>
      <c r="L1298" s="6">
        <f>(1+Chart!$F$4)^(1/(365/K1298))-1</f>
        <v>6.6592785027408397E-5</v>
      </c>
      <c r="M1298" s="6">
        <f t="shared" si="124"/>
        <v>5.1836644438196799E-5</v>
      </c>
      <c r="N1298" s="6">
        <f t="shared" si="125"/>
        <v>6.6050097966785515E-5</v>
      </c>
      <c r="O1298">
        <f>O1297*(B1298/B1297)</f>
        <v>262.59761718000175</v>
      </c>
      <c r="P1298">
        <f t="shared" si="121"/>
        <v>2018</v>
      </c>
      <c r="Q1298" s="1">
        <f t="shared" si="122"/>
        <v>43315.5625</v>
      </c>
      <c r="R1298">
        <f>IF(B1299="",R1297,IF(Q1298&gt;=Chart!$F$2,E1298,0))</f>
        <v>0</v>
      </c>
      <c r="S1298">
        <f>IF(B1299="",S1297,IFERROR(IF(AND(R1298&gt;0,R1297=0),R1298,(1+(B1299/B1298-1)*Calc!$Z$1)*S1297),0))</f>
        <v>0</v>
      </c>
      <c r="T1298">
        <f>IF(B1299="",T1297,IFERROR(IF(AND(R1298&gt;0,R1297=0),R1298,(1+(B1299/B1298-1)*Calc!$Z$1-L1299)*T1297),0))</f>
        <v>0</v>
      </c>
      <c r="U1298">
        <f>IF(B1299="",U1297,IFERROR(IF(AND(R1298&gt;0,R1297=0),R1298,(1+(B1299/B1298-1)*Calc!$Z$1-M1299*2)*U1297),0))</f>
        <v>0</v>
      </c>
      <c r="V1298">
        <f>IF(B1299="",V1297,IFERROR(IF(AND(R1298&gt;0,R1297=0),R1298,(1+(B1299/B1298-1)*Calc!$Z$1-N1299*2)*V1297),0))</f>
        <v>0</v>
      </c>
      <c r="W1298">
        <f>IF(ISNUMBER(C1298),C1298,W1297)</f>
        <v>1.91</v>
      </c>
      <c r="Y1298" s="1" t="e">
        <f>IF(AND(Q1298&gt;=Chart!$F$2,Q1298&lt;=Chart!$F$3),Q1298,#N/A)</f>
        <v>#N/A</v>
      </c>
      <c r="Z1298" t="e">
        <f>IF(AND(Q1298&gt;=Chart!$F$2,Q1298&lt;=Chart!$F$3),R1298,#N/A)</f>
        <v>#N/A</v>
      </c>
      <c r="AA1298" t="e">
        <f>IF(AND(Q1298&gt;=Chart!$F$2,Q1298&lt;=Chart!$F$3),S1298,#N/A)</f>
        <v>#N/A</v>
      </c>
      <c r="AB1298" t="e">
        <f>IF(AND(Q1298&gt;=Chart!$F$2,Q1298&lt;=Chart!$F$3),T1298,#N/A)</f>
        <v>#N/A</v>
      </c>
      <c r="AC1298" t="e">
        <f>IF(AND(Q1298&gt;=Chart!$F$2,Q1298&lt;=Chart!$F$3),U1298,#N/A)</f>
        <v>#N/A</v>
      </c>
      <c r="AD1298" t="e">
        <f>IF(AND(Q1298&gt;=Chart!$F$2,Q1298&lt;=Chart!$F$3),V1298,#N/A)</f>
        <v>#N/A</v>
      </c>
      <c r="AE1298" t="e">
        <f>IF(AND(Q1298&gt;=Chart!$F$2,Q1298&lt;=Chart!$F$3),I1298,#N/A)</f>
        <v>#N/A</v>
      </c>
      <c r="AF1298" t="e">
        <f>IF(AND(Q1298&gt;=Chart!$F$2,Q1298&lt;=Chart!$F$3),H1298/100,#N/A)</f>
        <v>#N/A</v>
      </c>
      <c r="AG1298" t="e">
        <f>IF(AND(Q1298&gt;=Chart!$F$2,Q1298&lt;=Chart!$F$3),W1298/100,#N/A)</f>
        <v>#N/A</v>
      </c>
    </row>
    <row r="1299" spans="1:33" x14ac:dyDescent="0.25">
      <c r="A1299">
        <v>1533562200</v>
      </c>
      <c r="B1299">
        <f>INDEX('Daily Data ADJ'!$1:$1048576,MATCH(Calc!$A1299,'Daily Data ADJ'!$A:$A,0),MATCH("SPY, CBOE BZX: Close",'Daily Data ADJ'!$1:$1,0))</f>
        <v>263.56059857000002</v>
      </c>
      <c r="C1299">
        <f>INDEX('Daily Data ADJ'!$1:$1048576,MATCH(Calc!$A1299,'Daily Data ADJ'!$A:$A,0),MATCH("EFFR, FRED: Close",'Daily Data ADJ'!$1:$1,0))</f>
        <v>1.91</v>
      </c>
      <c r="D1299">
        <f>INDEX('Daily Data ADJ'!$1:$1048576,MATCH(Calc!$A1299,'Daily Data ADJ'!$A:$A,1),MATCH("SOFR, FRED: Close",'Daily Data ADJ'!$1:$1,0))</f>
        <v>1.86</v>
      </c>
      <c r="E1299">
        <f>INDEX('Daily Data ADJ'!$1:$1048576,MATCH(Calc!$A1299,'Daily Data ADJ'!$A:$A,0),MATCH("UPRO, CBOE BZX: Close",'Daily Data ADJ'!$1:$1,0))</f>
        <v>26.41470756</v>
      </c>
      <c r="F1299">
        <f>INDEX('Daily Data ADJ'!$1:$1048576,MATCH(Calc!$A1299,'Daily Data ADJ'!$A:$A,0),MATCH("ES1!, CME_MINI: Close",'Daily Data ADJ'!$1:$1,0))</f>
        <v>2850</v>
      </c>
      <c r="G1299">
        <f>INDEX('Daily Data ADJ'!$1:$1048576,MATCH(Calc!$A1299,'Daily Data ADJ'!$A:$A,0),MATCH("ES2!, CME_MINI: Close",'Daily Data ADJ'!$1:$1,0))</f>
        <v>2854.25</v>
      </c>
      <c r="H1299">
        <f>INDEX('QUANDL MULTPL SP500_DIV_YIELD_M'!$A:$G,MATCH(Calc!$A1299,'QUANDL MULTPL SP500_DIV_YIELD_M'!$A:$A,1),MATCH('QUANDL MULTPL SP500_DIV_YIELD_M'!$E$1,'QUANDL MULTPL SP500_DIV_YIELD_M'!$A$1:$G$1,0))</f>
        <v>1.84</v>
      </c>
      <c r="I1299" s="5">
        <f t="shared" si="120"/>
        <v>2.437826811713098E-2</v>
      </c>
      <c r="J1299" s="1">
        <f>A1299/24/60/60+DATE(1970,1,1)</f>
        <v>43318.5625</v>
      </c>
      <c r="K1299" s="3">
        <f t="shared" si="123"/>
        <v>3</v>
      </c>
      <c r="L1299" s="6">
        <f>(1+Chart!$F$4)^(1/(365/K1299))-1</f>
        <v>1.9979165917494157E-4</v>
      </c>
      <c r="M1299" s="6">
        <f t="shared" si="124"/>
        <v>1.5551799456714477E-4</v>
      </c>
      <c r="N1299" s="6">
        <f t="shared" si="125"/>
        <v>1.9798557625483326E-4</v>
      </c>
      <c r="O1299">
        <f>O1298*(B1299/B1298)</f>
        <v>263.56059857000179</v>
      </c>
      <c r="P1299">
        <f t="shared" si="121"/>
        <v>2018</v>
      </c>
      <c r="Q1299" s="1">
        <f t="shared" si="122"/>
        <v>43318.5625</v>
      </c>
      <c r="R1299">
        <f>IF(B1300="",R1298,IF(Q1299&gt;=Chart!$F$2,E1299,0))</f>
        <v>0</v>
      </c>
      <c r="S1299">
        <f>IF(B1300="",S1298,IFERROR(IF(AND(R1299&gt;0,R1298=0),R1299,(1+(B1300/B1299-1)*Calc!$Z$1)*S1298),0))</f>
        <v>0</v>
      </c>
      <c r="T1299">
        <f>IF(B1300="",T1298,IFERROR(IF(AND(R1299&gt;0,R1298=0),R1299,(1+(B1300/B1299-1)*Calc!$Z$1-L1300)*T1298),0))</f>
        <v>0</v>
      </c>
      <c r="U1299">
        <f>IF(B1300="",U1298,IFERROR(IF(AND(R1299&gt;0,R1298=0),R1299,(1+(B1300/B1299-1)*Calc!$Z$1-M1300*2)*U1298),0))</f>
        <v>0</v>
      </c>
      <c r="V1299">
        <f>IF(B1300="",V1298,IFERROR(IF(AND(R1299&gt;0,R1298=0),R1299,(1+(B1300/B1299-1)*Calc!$Z$1-N1300*2)*V1298),0))</f>
        <v>0</v>
      </c>
      <c r="W1299">
        <f>IF(ISNUMBER(C1299),C1299,W1298)</f>
        <v>1.91</v>
      </c>
      <c r="Y1299" s="1" t="e">
        <f>IF(AND(Q1299&gt;=Chart!$F$2,Q1299&lt;=Chart!$F$3),Q1299,#N/A)</f>
        <v>#N/A</v>
      </c>
      <c r="Z1299" t="e">
        <f>IF(AND(Q1299&gt;=Chart!$F$2,Q1299&lt;=Chart!$F$3),R1299,#N/A)</f>
        <v>#N/A</v>
      </c>
      <c r="AA1299" t="e">
        <f>IF(AND(Q1299&gt;=Chart!$F$2,Q1299&lt;=Chart!$F$3),S1299,#N/A)</f>
        <v>#N/A</v>
      </c>
      <c r="AB1299" t="e">
        <f>IF(AND(Q1299&gt;=Chart!$F$2,Q1299&lt;=Chart!$F$3),T1299,#N/A)</f>
        <v>#N/A</v>
      </c>
      <c r="AC1299" t="e">
        <f>IF(AND(Q1299&gt;=Chart!$F$2,Q1299&lt;=Chart!$F$3),U1299,#N/A)</f>
        <v>#N/A</v>
      </c>
      <c r="AD1299" t="e">
        <f>IF(AND(Q1299&gt;=Chart!$F$2,Q1299&lt;=Chart!$F$3),V1299,#N/A)</f>
        <v>#N/A</v>
      </c>
      <c r="AE1299" t="e">
        <f>IF(AND(Q1299&gt;=Chart!$F$2,Q1299&lt;=Chart!$F$3),I1299,#N/A)</f>
        <v>#N/A</v>
      </c>
      <c r="AF1299" t="e">
        <f>IF(AND(Q1299&gt;=Chart!$F$2,Q1299&lt;=Chart!$F$3),H1299/100,#N/A)</f>
        <v>#N/A</v>
      </c>
      <c r="AG1299" t="e">
        <f>IF(AND(Q1299&gt;=Chart!$F$2,Q1299&lt;=Chart!$F$3),W1299/100,#N/A)</f>
        <v>#N/A</v>
      </c>
    </row>
    <row r="1300" spans="1:33" x14ac:dyDescent="0.25">
      <c r="A1300">
        <v>1533648600</v>
      </c>
      <c r="B1300">
        <f>INDEX('Daily Data ADJ'!$1:$1048576,MATCH(Calc!$A1300,'Daily Data ADJ'!$A:$A,0),MATCH("SPY, CBOE BZX: Close",'Daily Data ADJ'!$1:$1,0))</f>
        <v>264.43098558999998</v>
      </c>
      <c r="C1300">
        <f>INDEX('Daily Data ADJ'!$1:$1048576,MATCH(Calc!$A1300,'Daily Data ADJ'!$A:$A,0),MATCH("EFFR, FRED: Close",'Daily Data ADJ'!$1:$1,0))</f>
        <v>1.91</v>
      </c>
      <c r="D1300">
        <f>INDEX('Daily Data ADJ'!$1:$1048576,MATCH(Calc!$A1300,'Daily Data ADJ'!$A:$A,1),MATCH("SOFR, FRED: Close",'Daily Data ADJ'!$1:$1,0))</f>
        <v>1.87</v>
      </c>
      <c r="E1300">
        <f>INDEX('Daily Data ADJ'!$1:$1048576,MATCH(Calc!$A1300,'Daily Data ADJ'!$A:$A,0),MATCH("UPRO, CBOE BZX: Close",'Daily Data ADJ'!$1:$1,0))</f>
        <v>26.650597040000001</v>
      </c>
      <c r="F1300">
        <f>INDEX('Daily Data ADJ'!$1:$1048576,MATCH(Calc!$A1300,'Daily Data ADJ'!$A:$A,0),MATCH("ES1!, CME_MINI: Close",'Daily Data ADJ'!$1:$1,0))</f>
        <v>2859.75</v>
      </c>
      <c r="G1300">
        <f>INDEX('Daily Data ADJ'!$1:$1048576,MATCH(Calc!$A1300,'Daily Data ADJ'!$A:$A,0),MATCH("ES2!, CME_MINI: Close",'Daily Data ADJ'!$1:$1,0))</f>
        <v>2864</v>
      </c>
      <c r="H1300">
        <f>INDEX('QUANDL MULTPL SP500_DIV_YIELD_M'!$A:$G,MATCH(Calc!$A1300,'QUANDL MULTPL SP500_DIV_YIELD_M'!$A:$A,1),MATCH('QUANDL MULTPL SP500_DIV_YIELD_M'!$E$1,'QUANDL MULTPL SP500_DIV_YIELD_M'!$A$1:$G$1,0))</f>
        <v>1.84</v>
      </c>
      <c r="I1300" s="5">
        <f t="shared" si="120"/>
        <v>2.4357840451033425E-2</v>
      </c>
      <c r="J1300" s="1">
        <f>A1300/24/60/60+DATE(1970,1,1)</f>
        <v>43319.5625</v>
      </c>
      <c r="K1300" s="3">
        <f t="shared" si="123"/>
        <v>1</v>
      </c>
      <c r="L1300" s="6">
        <f>(1+Chart!$F$4)^(1/(365/K1300))-1</f>
        <v>6.6592785027408397E-5</v>
      </c>
      <c r="M1300" s="6">
        <f t="shared" si="124"/>
        <v>5.1836644438196799E-5</v>
      </c>
      <c r="N1300" s="6">
        <f t="shared" si="125"/>
        <v>6.5936198731408879E-5</v>
      </c>
      <c r="O1300">
        <f>O1299*(B1300/B1299)</f>
        <v>264.43098559000174</v>
      </c>
      <c r="P1300">
        <f t="shared" si="121"/>
        <v>2018</v>
      </c>
      <c r="Q1300" s="1">
        <f t="shared" si="122"/>
        <v>43319.5625</v>
      </c>
      <c r="R1300">
        <f>IF(B1301="",R1299,IF(Q1300&gt;=Chart!$F$2,E1300,0))</f>
        <v>0</v>
      </c>
      <c r="S1300">
        <f>IF(B1301="",S1299,IFERROR(IF(AND(R1300&gt;0,R1299=0),R1300,(1+(B1301/B1300-1)*Calc!$Z$1)*S1299),0))</f>
        <v>0</v>
      </c>
      <c r="T1300">
        <f>IF(B1301="",T1299,IFERROR(IF(AND(R1300&gt;0,R1299=0),R1300,(1+(B1301/B1300-1)*Calc!$Z$1-L1301)*T1299),0))</f>
        <v>0</v>
      </c>
      <c r="U1300">
        <f>IF(B1301="",U1299,IFERROR(IF(AND(R1300&gt;0,R1299=0),R1300,(1+(B1301/B1300-1)*Calc!$Z$1-M1301*2)*U1299),0))</f>
        <v>0</v>
      </c>
      <c r="V1300">
        <f>IF(B1301="",V1299,IFERROR(IF(AND(R1300&gt;0,R1299=0),R1300,(1+(B1301/B1300-1)*Calc!$Z$1-N1301*2)*V1299),0))</f>
        <v>0</v>
      </c>
      <c r="W1300">
        <f>IF(ISNUMBER(C1300),C1300,W1299)</f>
        <v>1.91</v>
      </c>
      <c r="Y1300" s="1" t="e">
        <f>IF(AND(Q1300&gt;=Chart!$F$2,Q1300&lt;=Chart!$F$3),Q1300,#N/A)</f>
        <v>#N/A</v>
      </c>
      <c r="Z1300" t="e">
        <f>IF(AND(Q1300&gt;=Chart!$F$2,Q1300&lt;=Chart!$F$3),R1300,#N/A)</f>
        <v>#N/A</v>
      </c>
      <c r="AA1300" t="e">
        <f>IF(AND(Q1300&gt;=Chart!$F$2,Q1300&lt;=Chart!$F$3),S1300,#N/A)</f>
        <v>#N/A</v>
      </c>
      <c r="AB1300" t="e">
        <f>IF(AND(Q1300&gt;=Chart!$F$2,Q1300&lt;=Chart!$F$3),T1300,#N/A)</f>
        <v>#N/A</v>
      </c>
      <c r="AC1300" t="e">
        <f>IF(AND(Q1300&gt;=Chart!$F$2,Q1300&lt;=Chart!$F$3),U1300,#N/A)</f>
        <v>#N/A</v>
      </c>
      <c r="AD1300" t="e">
        <f>IF(AND(Q1300&gt;=Chart!$F$2,Q1300&lt;=Chart!$F$3),V1300,#N/A)</f>
        <v>#N/A</v>
      </c>
      <c r="AE1300" t="e">
        <f>IF(AND(Q1300&gt;=Chart!$F$2,Q1300&lt;=Chart!$F$3),I1300,#N/A)</f>
        <v>#N/A</v>
      </c>
      <c r="AF1300" t="e">
        <f>IF(AND(Q1300&gt;=Chart!$F$2,Q1300&lt;=Chart!$F$3),H1300/100,#N/A)</f>
        <v>#N/A</v>
      </c>
      <c r="AG1300" t="e">
        <f>IF(AND(Q1300&gt;=Chart!$F$2,Q1300&lt;=Chart!$F$3),W1300/100,#N/A)</f>
        <v>#N/A</v>
      </c>
    </row>
    <row r="1301" spans="1:33" x14ac:dyDescent="0.25">
      <c r="A1301">
        <v>1533735000</v>
      </c>
      <c r="B1301">
        <f>INDEX('Daily Data ADJ'!$1:$1048576,MATCH(Calc!$A1301,'Daily Data ADJ'!$A:$A,0),MATCH("SPY, CBOE BZX: Close",'Daily Data ADJ'!$1:$1,0))</f>
        <v>264.31987235999998</v>
      </c>
      <c r="C1301">
        <f>INDEX('Daily Data ADJ'!$1:$1048576,MATCH(Calc!$A1301,'Daily Data ADJ'!$A:$A,0),MATCH("EFFR, FRED: Close",'Daily Data ADJ'!$1:$1,0))</f>
        <v>1.91</v>
      </c>
      <c r="D1301">
        <f>INDEX('Daily Data ADJ'!$1:$1048576,MATCH(Calc!$A1301,'Daily Data ADJ'!$A:$A,1),MATCH("SOFR, FRED: Close",'Daily Data ADJ'!$1:$1,0))</f>
        <v>1.88</v>
      </c>
      <c r="E1301">
        <f>INDEX('Daily Data ADJ'!$1:$1048576,MATCH(Calc!$A1301,'Daily Data ADJ'!$A:$A,0),MATCH("UPRO, CBOE BZX: Close",'Daily Data ADJ'!$1:$1,0))</f>
        <v>26.591624670000002</v>
      </c>
      <c r="F1301">
        <f>INDEX('Daily Data ADJ'!$1:$1048576,MATCH(Calc!$A1301,'Daily Data ADJ'!$A:$A,0),MATCH("ES1!, CME_MINI: Close",'Daily Data ADJ'!$1:$1,0))</f>
        <v>2855.25</v>
      </c>
      <c r="G1301">
        <f>INDEX('Daily Data ADJ'!$1:$1048576,MATCH(Calc!$A1301,'Daily Data ADJ'!$A:$A,0),MATCH("ES2!, CME_MINI: Close",'Daily Data ADJ'!$1:$1,0))</f>
        <v>2859.5</v>
      </c>
      <c r="H1301">
        <f>INDEX('QUANDL MULTPL SP500_DIV_YIELD_M'!$A:$G,MATCH(Calc!$A1301,'QUANDL MULTPL SP500_DIV_YIELD_M'!$A:$A,1),MATCH('QUANDL MULTPL SP500_DIV_YIELD_M'!$E$1,'QUANDL MULTPL SP500_DIV_YIELD_M'!$A$1:$G$1,0))</f>
        <v>1.84</v>
      </c>
      <c r="I1301" s="5">
        <f t="shared" si="120"/>
        <v>2.4367251230251102E-2</v>
      </c>
      <c r="J1301" s="1">
        <f>A1301/24/60/60+DATE(1970,1,1)</f>
        <v>43320.5625</v>
      </c>
      <c r="K1301" s="3">
        <f t="shared" si="123"/>
        <v>1</v>
      </c>
      <c r="L1301" s="6">
        <f>(1+Chart!$F$4)^(1/(365/K1301))-1</f>
        <v>6.6592785027408397E-5</v>
      </c>
      <c r="M1301" s="6">
        <f t="shared" si="124"/>
        <v>5.1836644438196799E-5</v>
      </c>
      <c r="N1301" s="6">
        <f t="shared" si="125"/>
        <v>6.5961370148803766E-5</v>
      </c>
      <c r="O1301">
        <f>O1300*(B1301/B1300)</f>
        <v>264.31987236000174</v>
      </c>
      <c r="P1301">
        <f t="shared" si="121"/>
        <v>2018</v>
      </c>
      <c r="Q1301" s="1">
        <f t="shared" si="122"/>
        <v>43320.5625</v>
      </c>
      <c r="R1301">
        <f>IF(B1302="",R1300,IF(Q1301&gt;=Chart!$F$2,E1301,0))</f>
        <v>0</v>
      </c>
      <c r="S1301">
        <f>IF(B1302="",S1300,IFERROR(IF(AND(R1301&gt;0,R1300=0),R1301,(1+(B1302/B1301-1)*Calc!$Z$1)*S1300),0))</f>
        <v>0</v>
      </c>
      <c r="T1301">
        <f>IF(B1302="",T1300,IFERROR(IF(AND(R1301&gt;0,R1300=0),R1301,(1+(B1302/B1301-1)*Calc!$Z$1-L1302)*T1300),0))</f>
        <v>0</v>
      </c>
      <c r="U1301">
        <f>IF(B1302="",U1300,IFERROR(IF(AND(R1301&gt;0,R1300=0),R1301,(1+(B1302/B1301-1)*Calc!$Z$1-M1302*2)*U1300),0))</f>
        <v>0</v>
      </c>
      <c r="V1301">
        <f>IF(B1302="",V1300,IFERROR(IF(AND(R1301&gt;0,R1300=0),R1301,(1+(B1302/B1301-1)*Calc!$Z$1-N1302*2)*V1300),0))</f>
        <v>0</v>
      </c>
      <c r="W1301">
        <f>IF(ISNUMBER(C1301),C1301,W1300)</f>
        <v>1.91</v>
      </c>
      <c r="Y1301" s="1" t="e">
        <f>IF(AND(Q1301&gt;=Chart!$F$2,Q1301&lt;=Chart!$F$3),Q1301,#N/A)</f>
        <v>#N/A</v>
      </c>
      <c r="Z1301" t="e">
        <f>IF(AND(Q1301&gt;=Chart!$F$2,Q1301&lt;=Chart!$F$3),R1301,#N/A)</f>
        <v>#N/A</v>
      </c>
      <c r="AA1301" t="e">
        <f>IF(AND(Q1301&gt;=Chart!$F$2,Q1301&lt;=Chart!$F$3),S1301,#N/A)</f>
        <v>#N/A</v>
      </c>
      <c r="AB1301" t="e">
        <f>IF(AND(Q1301&gt;=Chart!$F$2,Q1301&lt;=Chart!$F$3),T1301,#N/A)</f>
        <v>#N/A</v>
      </c>
      <c r="AC1301" t="e">
        <f>IF(AND(Q1301&gt;=Chart!$F$2,Q1301&lt;=Chart!$F$3),U1301,#N/A)</f>
        <v>#N/A</v>
      </c>
      <c r="AD1301" t="e">
        <f>IF(AND(Q1301&gt;=Chart!$F$2,Q1301&lt;=Chart!$F$3),V1301,#N/A)</f>
        <v>#N/A</v>
      </c>
      <c r="AE1301" t="e">
        <f>IF(AND(Q1301&gt;=Chart!$F$2,Q1301&lt;=Chart!$F$3),I1301,#N/A)</f>
        <v>#N/A</v>
      </c>
      <c r="AF1301" t="e">
        <f>IF(AND(Q1301&gt;=Chart!$F$2,Q1301&lt;=Chart!$F$3),H1301/100,#N/A)</f>
        <v>#N/A</v>
      </c>
      <c r="AG1301" t="e">
        <f>IF(AND(Q1301&gt;=Chart!$F$2,Q1301&lt;=Chart!$F$3),W1301/100,#N/A)</f>
        <v>#N/A</v>
      </c>
    </row>
    <row r="1302" spans="1:33" x14ac:dyDescent="0.25">
      <c r="A1302">
        <v>1533821400</v>
      </c>
      <c r="B1302">
        <f>INDEX('Daily Data ADJ'!$1:$1048576,MATCH(Calc!$A1302,'Daily Data ADJ'!$A:$A,0),MATCH("SPY, CBOE BZX: Close",'Daily Data ADJ'!$1:$1,0))</f>
        <v>263.95875433999998</v>
      </c>
      <c r="C1302">
        <f>INDEX('Daily Data ADJ'!$1:$1048576,MATCH(Calc!$A1302,'Daily Data ADJ'!$A:$A,0),MATCH("EFFR, FRED: Close",'Daily Data ADJ'!$1:$1,0))</f>
        <v>1.91</v>
      </c>
      <c r="D1302">
        <f>INDEX('Daily Data ADJ'!$1:$1048576,MATCH(Calc!$A1302,'Daily Data ADJ'!$A:$A,1),MATCH("SOFR, FRED: Close",'Daily Data ADJ'!$1:$1,0))</f>
        <v>1.91</v>
      </c>
      <c r="E1302">
        <f>INDEX('Daily Data ADJ'!$1:$1048576,MATCH(Calc!$A1302,'Daily Data ADJ'!$A:$A,0),MATCH("UPRO, CBOE BZX: Close",'Daily Data ADJ'!$1:$1,0))</f>
        <v>26.488423019999999</v>
      </c>
      <c r="F1302">
        <f>INDEX('Daily Data ADJ'!$1:$1048576,MATCH(Calc!$A1302,'Daily Data ADJ'!$A:$A,0),MATCH("ES1!, CME_MINI: Close",'Daily Data ADJ'!$1:$1,0))</f>
        <v>2853.75</v>
      </c>
      <c r="G1302">
        <f>INDEX('Daily Data ADJ'!$1:$1048576,MATCH(Calc!$A1302,'Daily Data ADJ'!$A:$A,0),MATCH("ES2!, CME_MINI: Close",'Daily Data ADJ'!$1:$1,0))</f>
        <v>2858</v>
      </c>
      <c r="H1302">
        <f>INDEX('QUANDL MULTPL SP500_DIV_YIELD_M'!$A:$G,MATCH(Calc!$A1302,'QUANDL MULTPL SP500_DIV_YIELD_M'!$A:$A,1),MATCH('QUANDL MULTPL SP500_DIV_YIELD_M'!$E$1,'QUANDL MULTPL SP500_DIV_YIELD_M'!$A$1:$G$1,0))</f>
        <v>1.84</v>
      </c>
      <c r="I1302" s="5">
        <f t="shared" si="120"/>
        <v>2.4370394766745768E-2</v>
      </c>
      <c r="J1302" s="1">
        <f>A1302/24/60/60+DATE(1970,1,1)</f>
        <v>43321.5625</v>
      </c>
      <c r="K1302" s="3">
        <f t="shared" si="123"/>
        <v>1</v>
      </c>
      <c r="L1302" s="6">
        <f>(1+Chart!$F$4)^(1/(365/K1302))-1</f>
        <v>6.6592785027408397E-5</v>
      </c>
      <c r="M1302" s="6">
        <f t="shared" si="124"/>
        <v>5.1836644438196799E-5</v>
      </c>
      <c r="N1302" s="6">
        <f t="shared" si="125"/>
        <v>6.5969778250130062E-5</v>
      </c>
      <c r="O1302">
        <f>O1301*(B1302/B1301)</f>
        <v>263.95875434000175</v>
      </c>
      <c r="P1302">
        <f t="shared" si="121"/>
        <v>2018</v>
      </c>
      <c r="Q1302" s="1">
        <f t="shared" si="122"/>
        <v>43321.5625</v>
      </c>
      <c r="R1302">
        <f>IF(B1303="",R1301,IF(Q1302&gt;=Chart!$F$2,E1302,0))</f>
        <v>0</v>
      </c>
      <c r="S1302">
        <f>IF(B1303="",S1301,IFERROR(IF(AND(R1302&gt;0,R1301=0),R1302,(1+(B1303/B1302-1)*Calc!$Z$1)*S1301),0))</f>
        <v>0</v>
      </c>
      <c r="T1302">
        <f>IF(B1303="",T1301,IFERROR(IF(AND(R1302&gt;0,R1301=0),R1302,(1+(B1303/B1302-1)*Calc!$Z$1-L1303)*T1301),0))</f>
        <v>0</v>
      </c>
      <c r="U1302">
        <f>IF(B1303="",U1301,IFERROR(IF(AND(R1302&gt;0,R1301=0),R1302,(1+(B1303/B1302-1)*Calc!$Z$1-M1303*2)*U1301),0))</f>
        <v>0</v>
      </c>
      <c r="V1302">
        <f>IF(B1303="",V1301,IFERROR(IF(AND(R1302&gt;0,R1301=0),R1302,(1+(B1303/B1302-1)*Calc!$Z$1-N1303*2)*V1301),0))</f>
        <v>0</v>
      </c>
      <c r="W1302">
        <f>IF(ISNUMBER(C1302),C1302,W1301)</f>
        <v>1.91</v>
      </c>
      <c r="Y1302" s="1" t="e">
        <f>IF(AND(Q1302&gt;=Chart!$F$2,Q1302&lt;=Chart!$F$3),Q1302,#N/A)</f>
        <v>#N/A</v>
      </c>
      <c r="Z1302" t="e">
        <f>IF(AND(Q1302&gt;=Chart!$F$2,Q1302&lt;=Chart!$F$3),R1302,#N/A)</f>
        <v>#N/A</v>
      </c>
      <c r="AA1302" t="e">
        <f>IF(AND(Q1302&gt;=Chart!$F$2,Q1302&lt;=Chart!$F$3),S1302,#N/A)</f>
        <v>#N/A</v>
      </c>
      <c r="AB1302" t="e">
        <f>IF(AND(Q1302&gt;=Chart!$F$2,Q1302&lt;=Chart!$F$3),T1302,#N/A)</f>
        <v>#N/A</v>
      </c>
      <c r="AC1302" t="e">
        <f>IF(AND(Q1302&gt;=Chart!$F$2,Q1302&lt;=Chart!$F$3),U1302,#N/A)</f>
        <v>#N/A</v>
      </c>
      <c r="AD1302" t="e">
        <f>IF(AND(Q1302&gt;=Chart!$F$2,Q1302&lt;=Chart!$F$3),V1302,#N/A)</f>
        <v>#N/A</v>
      </c>
      <c r="AE1302" t="e">
        <f>IF(AND(Q1302&gt;=Chart!$F$2,Q1302&lt;=Chart!$F$3),I1302,#N/A)</f>
        <v>#N/A</v>
      </c>
      <c r="AF1302" t="e">
        <f>IF(AND(Q1302&gt;=Chart!$F$2,Q1302&lt;=Chart!$F$3),H1302/100,#N/A)</f>
        <v>#N/A</v>
      </c>
      <c r="AG1302" t="e">
        <f>IF(AND(Q1302&gt;=Chart!$F$2,Q1302&lt;=Chart!$F$3),W1302/100,#N/A)</f>
        <v>#N/A</v>
      </c>
    </row>
    <row r="1303" spans="1:33" x14ac:dyDescent="0.25">
      <c r="A1303">
        <v>1533907800</v>
      </c>
      <c r="B1303">
        <f>INDEX('Daily Data ADJ'!$1:$1048576,MATCH(Calc!$A1303,'Daily Data ADJ'!$A:$A,0),MATCH("SPY, CBOE BZX: Close",'Daily Data ADJ'!$1:$1,0))</f>
        <v>262.19020197999998</v>
      </c>
      <c r="C1303">
        <f>INDEX('Daily Data ADJ'!$1:$1048576,MATCH(Calc!$A1303,'Daily Data ADJ'!$A:$A,0),MATCH("EFFR, FRED: Close",'Daily Data ADJ'!$1:$1,0))</f>
        <v>1.91</v>
      </c>
      <c r="D1303">
        <f>INDEX('Daily Data ADJ'!$1:$1048576,MATCH(Calc!$A1303,'Daily Data ADJ'!$A:$A,1),MATCH("SOFR, FRED: Close",'Daily Data ADJ'!$1:$1,0))</f>
        <v>1.9</v>
      </c>
      <c r="E1303">
        <f>INDEX('Daily Data ADJ'!$1:$1048576,MATCH(Calc!$A1303,'Daily Data ADJ'!$A:$A,0),MATCH("UPRO, CBOE BZX: Close",'Daily Data ADJ'!$1:$1,0))</f>
        <v>25.952757330000001</v>
      </c>
      <c r="F1303">
        <f>INDEX('Daily Data ADJ'!$1:$1048576,MATCH(Calc!$A1303,'Daily Data ADJ'!$A:$A,0),MATCH("ES1!, CME_MINI: Close",'Daily Data ADJ'!$1:$1,0))</f>
        <v>2836.75</v>
      </c>
      <c r="G1303">
        <f>INDEX('Daily Data ADJ'!$1:$1048576,MATCH(Calc!$A1303,'Daily Data ADJ'!$A:$A,0),MATCH("ES2!, CME_MINI: Close",'Daily Data ADJ'!$1:$1,0))</f>
        <v>2840.75</v>
      </c>
      <c r="H1303">
        <f>INDEX('QUANDL MULTPL SP500_DIV_YIELD_M'!$A:$G,MATCH(Calc!$A1303,'QUANDL MULTPL SP500_DIV_YIELD_M'!$A:$A,1),MATCH('QUANDL MULTPL SP500_DIV_YIELD_M'!$E$1,'QUANDL MULTPL SP500_DIV_YIELD_M'!$A$1:$G$1,0))</f>
        <v>1.84</v>
      </c>
      <c r="I1303" s="5">
        <f t="shared" si="120"/>
        <v>2.4052198243672357E-2</v>
      </c>
      <c r="J1303" s="1">
        <f>A1303/24/60/60+DATE(1970,1,1)</f>
        <v>43322.5625</v>
      </c>
      <c r="K1303" s="3">
        <f t="shared" si="123"/>
        <v>1</v>
      </c>
      <c r="L1303" s="6">
        <f>(1+Chart!$F$4)^(1/(365/K1303))-1</f>
        <v>6.6592785027408397E-5</v>
      </c>
      <c r="M1303" s="6">
        <f t="shared" si="124"/>
        <v>5.1836644438196799E-5</v>
      </c>
      <c r="N1303" s="6">
        <f t="shared" si="125"/>
        <v>6.5118558930876702E-5</v>
      </c>
      <c r="O1303">
        <f>O1302*(B1303/B1302)</f>
        <v>262.19020198000175</v>
      </c>
      <c r="P1303">
        <f t="shared" si="121"/>
        <v>2018</v>
      </c>
      <c r="Q1303" s="1">
        <f t="shared" si="122"/>
        <v>43322.5625</v>
      </c>
      <c r="R1303">
        <f>IF(B1304="",R1302,IF(Q1303&gt;=Chart!$F$2,E1303,0))</f>
        <v>0</v>
      </c>
      <c r="S1303">
        <f>IF(B1304="",S1302,IFERROR(IF(AND(R1303&gt;0,R1302=0),R1303,(1+(B1304/B1303-1)*Calc!$Z$1)*S1302),0))</f>
        <v>0</v>
      </c>
      <c r="T1303">
        <f>IF(B1304="",T1302,IFERROR(IF(AND(R1303&gt;0,R1302=0),R1303,(1+(B1304/B1303-1)*Calc!$Z$1-L1304)*T1302),0))</f>
        <v>0</v>
      </c>
      <c r="U1303">
        <f>IF(B1304="",U1302,IFERROR(IF(AND(R1303&gt;0,R1302=0),R1303,(1+(B1304/B1303-1)*Calc!$Z$1-M1304*2)*U1302),0))</f>
        <v>0</v>
      </c>
      <c r="V1303">
        <f>IF(B1304="",V1302,IFERROR(IF(AND(R1303&gt;0,R1302=0),R1303,(1+(B1304/B1303-1)*Calc!$Z$1-N1304*2)*V1302),0))</f>
        <v>0</v>
      </c>
      <c r="W1303">
        <f>IF(ISNUMBER(C1303),C1303,W1302)</f>
        <v>1.91</v>
      </c>
      <c r="Y1303" s="1" t="e">
        <f>IF(AND(Q1303&gt;=Chart!$F$2,Q1303&lt;=Chart!$F$3),Q1303,#N/A)</f>
        <v>#N/A</v>
      </c>
      <c r="Z1303" t="e">
        <f>IF(AND(Q1303&gt;=Chart!$F$2,Q1303&lt;=Chart!$F$3),R1303,#N/A)</f>
        <v>#N/A</v>
      </c>
      <c r="AA1303" t="e">
        <f>IF(AND(Q1303&gt;=Chart!$F$2,Q1303&lt;=Chart!$F$3),S1303,#N/A)</f>
        <v>#N/A</v>
      </c>
      <c r="AB1303" t="e">
        <f>IF(AND(Q1303&gt;=Chart!$F$2,Q1303&lt;=Chart!$F$3),T1303,#N/A)</f>
        <v>#N/A</v>
      </c>
      <c r="AC1303" t="e">
        <f>IF(AND(Q1303&gt;=Chart!$F$2,Q1303&lt;=Chart!$F$3),U1303,#N/A)</f>
        <v>#N/A</v>
      </c>
      <c r="AD1303" t="e">
        <f>IF(AND(Q1303&gt;=Chart!$F$2,Q1303&lt;=Chart!$F$3),V1303,#N/A)</f>
        <v>#N/A</v>
      </c>
      <c r="AE1303" t="e">
        <f>IF(AND(Q1303&gt;=Chart!$F$2,Q1303&lt;=Chart!$F$3),I1303,#N/A)</f>
        <v>#N/A</v>
      </c>
      <c r="AF1303" t="e">
        <f>IF(AND(Q1303&gt;=Chart!$F$2,Q1303&lt;=Chart!$F$3),H1303/100,#N/A)</f>
        <v>#N/A</v>
      </c>
      <c r="AG1303" t="e">
        <f>IF(AND(Q1303&gt;=Chart!$F$2,Q1303&lt;=Chart!$F$3),W1303/100,#N/A)</f>
        <v>#N/A</v>
      </c>
    </row>
    <row r="1304" spans="1:33" x14ac:dyDescent="0.25">
      <c r="A1304">
        <v>1534167000</v>
      </c>
      <c r="B1304">
        <f>INDEX('Daily Data ADJ'!$1:$1048576,MATCH(Calc!$A1304,'Daily Data ADJ'!$A:$A,0),MATCH("SPY, CBOE BZX: Close",'Daily Data ADJ'!$1:$1,0))</f>
        <v>261.20870172000002</v>
      </c>
      <c r="C1304">
        <f>INDEX('Daily Data ADJ'!$1:$1048576,MATCH(Calc!$A1304,'Daily Data ADJ'!$A:$A,0),MATCH("EFFR, FRED: Close",'Daily Data ADJ'!$1:$1,0))</f>
        <v>1.91</v>
      </c>
      <c r="D1304">
        <f>INDEX('Daily Data ADJ'!$1:$1048576,MATCH(Calc!$A1304,'Daily Data ADJ'!$A:$A,1),MATCH("SOFR, FRED: Close",'Daily Data ADJ'!$1:$1,0))</f>
        <v>1.91</v>
      </c>
      <c r="E1304">
        <f>INDEX('Daily Data ADJ'!$1:$1048576,MATCH(Calc!$A1304,'Daily Data ADJ'!$A:$A,0),MATCH("UPRO, CBOE BZX: Close",'Daily Data ADJ'!$1:$1,0))</f>
        <v>25.677552930000001</v>
      </c>
      <c r="F1304">
        <f>INDEX('Daily Data ADJ'!$1:$1048576,MATCH(Calc!$A1304,'Daily Data ADJ'!$A:$A,0),MATCH("ES1!, CME_MINI: Close",'Daily Data ADJ'!$1:$1,0))</f>
        <v>2825.5</v>
      </c>
      <c r="G1304">
        <f>INDEX('Daily Data ADJ'!$1:$1048576,MATCH(Calc!$A1304,'Daily Data ADJ'!$A:$A,0),MATCH("ES2!, CME_MINI: Close",'Daily Data ADJ'!$1:$1,0))</f>
        <v>2829.5</v>
      </c>
      <c r="H1304">
        <f>INDEX('QUANDL MULTPL SP500_DIV_YIELD_M'!$A:$G,MATCH(Calc!$A1304,'QUANDL MULTPL SP500_DIV_YIELD_M'!$A:$A,1),MATCH('QUANDL MULTPL SP500_DIV_YIELD_M'!$E$1,'QUANDL MULTPL SP500_DIV_YIELD_M'!$A$1:$G$1,0))</f>
        <v>1.84</v>
      </c>
      <c r="I1304" s="5">
        <f t="shared" si="120"/>
        <v>2.4074750792804106E-2</v>
      </c>
      <c r="J1304" s="1">
        <f>A1304/24/60/60+DATE(1970,1,1)</f>
        <v>43325.5625</v>
      </c>
      <c r="K1304" s="3">
        <f t="shared" si="123"/>
        <v>3</v>
      </c>
      <c r="L1304" s="6">
        <f>(1+Chart!$F$4)^(1/(365/K1304))-1</f>
        <v>1.9979165917494157E-4</v>
      </c>
      <c r="M1304" s="6">
        <f t="shared" si="124"/>
        <v>1.5551799456714477E-4</v>
      </c>
      <c r="N1304" s="6">
        <f t="shared" si="125"/>
        <v>1.9554944147071041E-4</v>
      </c>
      <c r="O1304">
        <f>O1303*(B1304/B1303)</f>
        <v>261.20870172000178</v>
      </c>
      <c r="P1304">
        <f t="shared" si="121"/>
        <v>2018</v>
      </c>
      <c r="Q1304" s="1">
        <f t="shared" si="122"/>
        <v>43325.5625</v>
      </c>
      <c r="R1304">
        <f>IF(B1305="",R1303,IF(Q1304&gt;=Chart!$F$2,E1304,0))</f>
        <v>0</v>
      </c>
      <c r="S1304">
        <f>IF(B1305="",S1303,IFERROR(IF(AND(R1304&gt;0,R1303=0),R1304,(1+(B1305/B1304-1)*Calc!$Z$1)*S1303),0))</f>
        <v>0</v>
      </c>
      <c r="T1304">
        <f>IF(B1305="",T1303,IFERROR(IF(AND(R1304&gt;0,R1303=0),R1304,(1+(B1305/B1304-1)*Calc!$Z$1-L1305)*T1303),0))</f>
        <v>0</v>
      </c>
      <c r="U1304">
        <f>IF(B1305="",U1303,IFERROR(IF(AND(R1304&gt;0,R1303=0),R1304,(1+(B1305/B1304-1)*Calc!$Z$1-M1305*2)*U1303),0))</f>
        <v>0</v>
      </c>
      <c r="V1304">
        <f>IF(B1305="",V1303,IFERROR(IF(AND(R1304&gt;0,R1303=0),R1304,(1+(B1305/B1304-1)*Calc!$Z$1-N1305*2)*V1303),0))</f>
        <v>0</v>
      </c>
      <c r="W1304">
        <f>IF(ISNUMBER(C1304),C1304,W1303)</f>
        <v>1.91</v>
      </c>
      <c r="Y1304" s="1" t="e">
        <f>IF(AND(Q1304&gt;=Chart!$F$2,Q1304&lt;=Chart!$F$3),Q1304,#N/A)</f>
        <v>#N/A</v>
      </c>
      <c r="Z1304" t="e">
        <f>IF(AND(Q1304&gt;=Chart!$F$2,Q1304&lt;=Chart!$F$3),R1304,#N/A)</f>
        <v>#N/A</v>
      </c>
      <c r="AA1304" t="e">
        <f>IF(AND(Q1304&gt;=Chart!$F$2,Q1304&lt;=Chart!$F$3),S1304,#N/A)</f>
        <v>#N/A</v>
      </c>
      <c r="AB1304" t="e">
        <f>IF(AND(Q1304&gt;=Chart!$F$2,Q1304&lt;=Chart!$F$3),T1304,#N/A)</f>
        <v>#N/A</v>
      </c>
      <c r="AC1304" t="e">
        <f>IF(AND(Q1304&gt;=Chart!$F$2,Q1304&lt;=Chart!$F$3),U1304,#N/A)</f>
        <v>#N/A</v>
      </c>
      <c r="AD1304" t="e">
        <f>IF(AND(Q1304&gt;=Chart!$F$2,Q1304&lt;=Chart!$F$3),V1304,#N/A)</f>
        <v>#N/A</v>
      </c>
      <c r="AE1304" t="e">
        <f>IF(AND(Q1304&gt;=Chart!$F$2,Q1304&lt;=Chart!$F$3),I1304,#N/A)</f>
        <v>#N/A</v>
      </c>
      <c r="AF1304" t="e">
        <f>IF(AND(Q1304&gt;=Chart!$F$2,Q1304&lt;=Chart!$F$3),H1304/100,#N/A)</f>
        <v>#N/A</v>
      </c>
      <c r="AG1304" t="e">
        <f>IF(AND(Q1304&gt;=Chart!$F$2,Q1304&lt;=Chart!$F$3),W1304/100,#N/A)</f>
        <v>#N/A</v>
      </c>
    </row>
    <row r="1305" spans="1:33" x14ac:dyDescent="0.25">
      <c r="A1305">
        <v>1534253400</v>
      </c>
      <c r="B1305">
        <f>INDEX('Daily Data ADJ'!$1:$1048576,MATCH(Calc!$A1305,'Daily Data ADJ'!$A:$A,0),MATCH("SPY, CBOE BZX: Close",'Daily Data ADJ'!$1:$1,0))</f>
        <v>262.87540027</v>
      </c>
      <c r="C1305">
        <f>INDEX('Daily Data ADJ'!$1:$1048576,MATCH(Calc!$A1305,'Daily Data ADJ'!$A:$A,0),MATCH("EFFR, FRED: Close",'Daily Data ADJ'!$1:$1,0))</f>
        <v>1.91</v>
      </c>
      <c r="D1305">
        <f>INDEX('Daily Data ADJ'!$1:$1048576,MATCH(Calc!$A1305,'Daily Data ADJ'!$A:$A,1),MATCH("SOFR, FRED: Close",'Daily Data ADJ'!$1:$1,0))</f>
        <v>1.93</v>
      </c>
      <c r="E1305">
        <f>INDEX('Daily Data ADJ'!$1:$1048576,MATCH(Calc!$A1305,'Daily Data ADJ'!$A:$A,0),MATCH("UPRO, CBOE BZX: Close",'Daily Data ADJ'!$1:$1,0))</f>
        <v>26.159160620000002</v>
      </c>
      <c r="F1305">
        <f>INDEX('Daily Data ADJ'!$1:$1048576,MATCH(Calc!$A1305,'Daily Data ADJ'!$A:$A,0),MATCH("ES1!, CME_MINI: Close",'Daily Data ADJ'!$1:$1,0))</f>
        <v>2841</v>
      </c>
      <c r="G1305">
        <f>INDEX('Daily Data ADJ'!$1:$1048576,MATCH(Calc!$A1305,'Daily Data ADJ'!$A:$A,0),MATCH("ES2!, CME_MINI: Close",'Daily Data ADJ'!$1:$1,0))</f>
        <v>2845</v>
      </c>
      <c r="H1305">
        <f>INDEX('QUANDL MULTPL SP500_DIV_YIELD_M'!$A:$G,MATCH(Calc!$A1305,'QUANDL MULTPL SP500_DIV_YIELD_M'!$A:$A,1),MATCH('QUANDL MULTPL SP500_DIV_YIELD_M'!$E$1,'QUANDL MULTPL SP500_DIV_YIELD_M'!$A$1:$G$1,0))</f>
        <v>1.84</v>
      </c>
      <c r="I1305" s="5">
        <f t="shared" si="120"/>
        <v>2.4043724972632657E-2</v>
      </c>
      <c r="J1305" s="1">
        <f>A1305/24/60/60+DATE(1970,1,1)</f>
        <v>43326.5625</v>
      </c>
      <c r="K1305" s="3">
        <f t="shared" si="123"/>
        <v>1</v>
      </c>
      <c r="L1305" s="6">
        <f>(1+Chart!$F$4)^(1/(365/K1305))-1</f>
        <v>6.6592785027408397E-5</v>
      </c>
      <c r="M1305" s="6">
        <f t="shared" si="124"/>
        <v>5.1836644438196799E-5</v>
      </c>
      <c r="N1305" s="6">
        <f t="shared" si="125"/>
        <v>6.5095888164057314E-5</v>
      </c>
      <c r="O1305">
        <f>O1304*(B1305/B1304)</f>
        <v>262.87540027000182</v>
      </c>
      <c r="P1305">
        <f t="shared" si="121"/>
        <v>2018</v>
      </c>
      <c r="Q1305" s="1">
        <f t="shared" si="122"/>
        <v>43326.5625</v>
      </c>
      <c r="R1305">
        <f>IF(B1306="",R1304,IF(Q1305&gt;=Chart!$F$2,E1305,0))</f>
        <v>0</v>
      </c>
      <c r="S1305">
        <f>IF(B1306="",S1304,IFERROR(IF(AND(R1305&gt;0,R1304=0),R1305,(1+(B1306/B1305-1)*Calc!$Z$1)*S1304),0))</f>
        <v>0</v>
      </c>
      <c r="T1305">
        <f>IF(B1306="",T1304,IFERROR(IF(AND(R1305&gt;0,R1304=0),R1305,(1+(B1306/B1305-1)*Calc!$Z$1-L1306)*T1304),0))</f>
        <v>0</v>
      </c>
      <c r="U1305">
        <f>IF(B1306="",U1304,IFERROR(IF(AND(R1305&gt;0,R1304=0),R1305,(1+(B1306/B1305-1)*Calc!$Z$1-M1306*2)*U1304),0))</f>
        <v>0</v>
      </c>
      <c r="V1305">
        <f>IF(B1306="",V1304,IFERROR(IF(AND(R1305&gt;0,R1304=0),R1305,(1+(B1306/B1305-1)*Calc!$Z$1-N1306*2)*V1304),0))</f>
        <v>0</v>
      </c>
      <c r="W1305">
        <f>IF(ISNUMBER(C1305),C1305,W1304)</f>
        <v>1.91</v>
      </c>
      <c r="Y1305" s="1" t="e">
        <f>IF(AND(Q1305&gt;=Chart!$F$2,Q1305&lt;=Chart!$F$3),Q1305,#N/A)</f>
        <v>#N/A</v>
      </c>
      <c r="Z1305" t="e">
        <f>IF(AND(Q1305&gt;=Chart!$F$2,Q1305&lt;=Chart!$F$3),R1305,#N/A)</f>
        <v>#N/A</v>
      </c>
      <c r="AA1305" t="e">
        <f>IF(AND(Q1305&gt;=Chart!$F$2,Q1305&lt;=Chart!$F$3),S1305,#N/A)</f>
        <v>#N/A</v>
      </c>
      <c r="AB1305" t="e">
        <f>IF(AND(Q1305&gt;=Chart!$F$2,Q1305&lt;=Chart!$F$3),T1305,#N/A)</f>
        <v>#N/A</v>
      </c>
      <c r="AC1305" t="e">
        <f>IF(AND(Q1305&gt;=Chart!$F$2,Q1305&lt;=Chart!$F$3),U1305,#N/A)</f>
        <v>#N/A</v>
      </c>
      <c r="AD1305" t="e">
        <f>IF(AND(Q1305&gt;=Chart!$F$2,Q1305&lt;=Chart!$F$3),V1305,#N/A)</f>
        <v>#N/A</v>
      </c>
      <c r="AE1305" t="e">
        <f>IF(AND(Q1305&gt;=Chart!$F$2,Q1305&lt;=Chart!$F$3),I1305,#N/A)</f>
        <v>#N/A</v>
      </c>
      <c r="AF1305" t="e">
        <f>IF(AND(Q1305&gt;=Chart!$F$2,Q1305&lt;=Chart!$F$3),H1305/100,#N/A)</f>
        <v>#N/A</v>
      </c>
      <c r="AG1305" t="e">
        <f>IF(AND(Q1305&gt;=Chart!$F$2,Q1305&lt;=Chart!$F$3),W1305/100,#N/A)</f>
        <v>#N/A</v>
      </c>
    </row>
    <row r="1306" spans="1:33" x14ac:dyDescent="0.25">
      <c r="A1306">
        <v>1534339800</v>
      </c>
      <c r="B1306">
        <f>INDEX('Daily Data ADJ'!$1:$1048576,MATCH(Calc!$A1306,'Daily Data ADJ'!$A:$A,0),MATCH("SPY, CBOE BZX: Close",'Daily Data ADJ'!$1:$1,0))</f>
        <v>260.91239975000002</v>
      </c>
      <c r="C1306">
        <f>INDEX('Daily Data ADJ'!$1:$1048576,MATCH(Calc!$A1306,'Daily Data ADJ'!$A:$A,0),MATCH("EFFR, FRED: Close",'Daily Data ADJ'!$1:$1,0))</f>
        <v>1.91</v>
      </c>
      <c r="D1306">
        <f>INDEX('Daily Data ADJ'!$1:$1048576,MATCH(Calc!$A1306,'Daily Data ADJ'!$A:$A,1),MATCH("SOFR, FRED: Close",'Daily Data ADJ'!$1:$1,0))</f>
        <v>1.98</v>
      </c>
      <c r="E1306">
        <f>INDEX('Daily Data ADJ'!$1:$1048576,MATCH(Calc!$A1306,'Daily Data ADJ'!$A:$A,0),MATCH("UPRO, CBOE BZX: Close",'Daily Data ADJ'!$1:$1,0))</f>
        <v>25.584180010000001</v>
      </c>
      <c r="F1306">
        <f>INDEX('Daily Data ADJ'!$1:$1048576,MATCH(Calc!$A1306,'Daily Data ADJ'!$A:$A,0),MATCH("ES1!, CME_MINI: Close",'Daily Data ADJ'!$1:$1,0))</f>
        <v>2821.25</v>
      </c>
      <c r="G1306">
        <f>INDEX('Daily Data ADJ'!$1:$1048576,MATCH(Calc!$A1306,'Daily Data ADJ'!$A:$A,0),MATCH("ES2!, CME_MINI: Close",'Daily Data ADJ'!$1:$1,0))</f>
        <v>2825</v>
      </c>
      <c r="H1306">
        <f>INDEX('QUANDL MULTPL SP500_DIV_YIELD_M'!$A:$G,MATCH(Calc!$A1306,'QUANDL MULTPL SP500_DIV_YIELD_M'!$A:$A,1),MATCH('QUANDL MULTPL SP500_DIV_YIELD_M'!$E$1,'QUANDL MULTPL SP500_DIV_YIELD_M'!$A$1:$G$1,0))</f>
        <v>1.84</v>
      </c>
      <c r="I1306" s="5">
        <f t="shared" si="120"/>
        <v>2.3727402203439524E-2</v>
      </c>
      <c r="J1306" s="1">
        <f>A1306/24/60/60+DATE(1970,1,1)</f>
        <v>43327.5625</v>
      </c>
      <c r="K1306" s="3">
        <f t="shared" si="123"/>
        <v>1</v>
      </c>
      <c r="L1306" s="6">
        <f>(1+Chart!$F$4)^(1/(365/K1306))-1</f>
        <v>6.6592785027408397E-5</v>
      </c>
      <c r="M1306" s="6">
        <f t="shared" si="124"/>
        <v>5.1836644438196799E-5</v>
      </c>
      <c r="N1306" s="6">
        <f t="shared" si="125"/>
        <v>6.4249412923711446E-5</v>
      </c>
      <c r="O1306">
        <f>O1305*(B1306/B1305)</f>
        <v>260.91239975000184</v>
      </c>
      <c r="P1306">
        <f t="shared" si="121"/>
        <v>2018</v>
      </c>
      <c r="Q1306" s="1">
        <f t="shared" si="122"/>
        <v>43327.5625</v>
      </c>
      <c r="R1306">
        <f>IF(B1307="",R1305,IF(Q1306&gt;=Chart!$F$2,E1306,0))</f>
        <v>0</v>
      </c>
      <c r="S1306">
        <f>IF(B1307="",S1305,IFERROR(IF(AND(R1306&gt;0,R1305=0),R1306,(1+(B1307/B1306-1)*Calc!$Z$1)*S1305),0))</f>
        <v>0</v>
      </c>
      <c r="T1306">
        <f>IF(B1307="",T1305,IFERROR(IF(AND(R1306&gt;0,R1305=0),R1306,(1+(B1307/B1306-1)*Calc!$Z$1-L1307)*T1305),0))</f>
        <v>0</v>
      </c>
      <c r="U1306">
        <f>IF(B1307="",U1305,IFERROR(IF(AND(R1306&gt;0,R1305=0),R1306,(1+(B1307/B1306-1)*Calc!$Z$1-M1307*2)*U1305),0))</f>
        <v>0</v>
      </c>
      <c r="V1306">
        <f>IF(B1307="",V1305,IFERROR(IF(AND(R1306&gt;0,R1305=0),R1306,(1+(B1307/B1306-1)*Calc!$Z$1-N1307*2)*V1305),0))</f>
        <v>0</v>
      </c>
      <c r="W1306">
        <f>IF(ISNUMBER(C1306),C1306,W1305)</f>
        <v>1.91</v>
      </c>
      <c r="Y1306" s="1" t="e">
        <f>IF(AND(Q1306&gt;=Chart!$F$2,Q1306&lt;=Chart!$F$3),Q1306,#N/A)</f>
        <v>#N/A</v>
      </c>
      <c r="Z1306" t="e">
        <f>IF(AND(Q1306&gt;=Chart!$F$2,Q1306&lt;=Chart!$F$3),R1306,#N/A)</f>
        <v>#N/A</v>
      </c>
      <c r="AA1306" t="e">
        <f>IF(AND(Q1306&gt;=Chart!$F$2,Q1306&lt;=Chart!$F$3),S1306,#N/A)</f>
        <v>#N/A</v>
      </c>
      <c r="AB1306" t="e">
        <f>IF(AND(Q1306&gt;=Chart!$F$2,Q1306&lt;=Chart!$F$3),T1306,#N/A)</f>
        <v>#N/A</v>
      </c>
      <c r="AC1306" t="e">
        <f>IF(AND(Q1306&gt;=Chart!$F$2,Q1306&lt;=Chart!$F$3),U1306,#N/A)</f>
        <v>#N/A</v>
      </c>
      <c r="AD1306" t="e">
        <f>IF(AND(Q1306&gt;=Chart!$F$2,Q1306&lt;=Chart!$F$3),V1306,#N/A)</f>
        <v>#N/A</v>
      </c>
      <c r="AE1306" t="e">
        <f>IF(AND(Q1306&gt;=Chart!$F$2,Q1306&lt;=Chart!$F$3),I1306,#N/A)</f>
        <v>#N/A</v>
      </c>
      <c r="AF1306" t="e">
        <f>IF(AND(Q1306&gt;=Chart!$F$2,Q1306&lt;=Chart!$F$3),H1306/100,#N/A)</f>
        <v>#N/A</v>
      </c>
      <c r="AG1306" t="e">
        <f>IF(AND(Q1306&gt;=Chart!$F$2,Q1306&lt;=Chart!$F$3),W1306/100,#N/A)</f>
        <v>#N/A</v>
      </c>
    </row>
    <row r="1307" spans="1:33" x14ac:dyDescent="0.25">
      <c r="A1307">
        <v>1534426200</v>
      </c>
      <c r="B1307">
        <f>INDEX('Daily Data ADJ'!$1:$1048576,MATCH(Calc!$A1307,'Daily Data ADJ'!$A:$A,0),MATCH("SPY, CBOE BZX: Close",'Daily Data ADJ'!$1:$1,0))</f>
        <v>263.02355125999998</v>
      </c>
      <c r="C1307">
        <f>INDEX('Daily Data ADJ'!$1:$1048576,MATCH(Calc!$A1307,'Daily Data ADJ'!$A:$A,0),MATCH("EFFR, FRED: Close",'Daily Data ADJ'!$1:$1,0))</f>
        <v>1.92</v>
      </c>
      <c r="D1307">
        <f>INDEX('Daily Data ADJ'!$1:$1048576,MATCH(Calc!$A1307,'Daily Data ADJ'!$A:$A,1),MATCH("SOFR, FRED: Close",'Daily Data ADJ'!$1:$1,0))</f>
        <v>1.99</v>
      </c>
      <c r="E1307">
        <f>INDEX('Daily Data ADJ'!$1:$1048576,MATCH(Calc!$A1307,'Daily Data ADJ'!$A:$A,0),MATCH("UPRO, CBOE BZX: Close",'Daily Data ADJ'!$1:$1,0))</f>
        <v>26.16407499</v>
      </c>
      <c r="F1307">
        <f>INDEX('Daily Data ADJ'!$1:$1048576,MATCH(Calc!$A1307,'Daily Data ADJ'!$A:$A,0),MATCH("ES1!, CME_MINI: Close",'Daily Data ADJ'!$1:$1,0))</f>
        <v>2844.75</v>
      </c>
      <c r="G1307">
        <f>INDEX('Daily Data ADJ'!$1:$1048576,MATCH(Calc!$A1307,'Daily Data ADJ'!$A:$A,0),MATCH("ES2!, CME_MINI: Close",'Daily Data ADJ'!$1:$1,0))</f>
        <v>2848.75</v>
      </c>
      <c r="H1307">
        <f>INDEX('QUANDL MULTPL SP500_DIV_YIELD_M'!$A:$G,MATCH(Calc!$A1307,'QUANDL MULTPL SP500_DIV_YIELD_M'!$A:$A,1),MATCH('QUANDL MULTPL SP500_DIV_YIELD_M'!$E$1,'QUANDL MULTPL SP500_DIV_YIELD_M'!$A$1:$G$1,0))</f>
        <v>1.84</v>
      </c>
      <c r="I1307" s="5">
        <f t="shared" si="120"/>
        <v>2.4036269626452028E-2</v>
      </c>
      <c r="J1307" s="1">
        <f>A1307/24/60/60+DATE(1970,1,1)</f>
        <v>43328.5625</v>
      </c>
      <c r="K1307" s="3">
        <f t="shared" si="123"/>
        <v>1</v>
      </c>
      <c r="L1307" s="6">
        <f>(1+Chart!$F$4)^(1/(365/K1307))-1</f>
        <v>6.6592785027408397E-5</v>
      </c>
      <c r="M1307" s="6">
        <f t="shared" si="124"/>
        <v>5.2105483020925547E-5</v>
      </c>
      <c r="N1307" s="6">
        <f t="shared" si="125"/>
        <v>6.5075940764103279E-5</v>
      </c>
      <c r="O1307">
        <f>O1306*(B1307/B1306)</f>
        <v>263.0235512600018</v>
      </c>
      <c r="P1307">
        <f t="shared" si="121"/>
        <v>2018</v>
      </c>
      <c r="Q1307" s="1">
        <f t="shared" si="122"/>
        <v>43328.5625</v>
      </c>
      <c r="R1307">
        <f>IF(B1308="",R1306,IF(Q1307&gt;=Chart!$F$2,E1307,0))</f>
        <v>0</v>
      </c>
      <c r="S1307">
        <f>IF(B1308="",S1306,IFERROR(IF(AND(R1307&gt;0,R1306=0),R1307,(1+(B1308/B1307-1)*Calc!$Z$1)*S1306),0))</f>
        <v>0</v>
      </c>
      <c r="T1307">
        <f>IF(B1308="",T1306,IFERROR(IF(AND(R1307&gt;0,R1306=0),R1307,(1+(B1308/B1307-1)*Calc!$Z$1-L1308)*T1306),0))</f>
        <v>0</v>
      </c>
      <c r="U1307">
        <f>IF(B1308="",U1306,IFERROR(IF(AND(R1307&gt;0,R1306=0),R1307,(1+(B1308/B1307-1)*Calc!$Z$1-M1308*2)*U1306),0))</f>
        <v>0</v>
      </c>
      <c r="V1307">
        <f>IF(B1308="",V1306,IFERROR(IF(AND(R1307&gt;0,R1306=0),R1307,(1+(B1308/B1307-1)*Calc!$Z$1-N1308*2)*V1306),0))</f>
        <v>0</v>
      </c>
      <c r="W1307">
        <f>IF(ISNUMBER(C1307),C1307,W1306)</f>
        <v>1.92</v>
      </c>
      <c r="Y1307" s="1" t="e">
        <f>IF(AND(Q1307&gt;=Chart!$F$2,Q1307&lt;=Chart!$F$3),Q1307,#N/A)</f>
        <v>#N/A</v>
      </c>
      <c r="Z1307" t="e">
        <f>IF(AND(Q1307&gt;=Chart!$F$2,Q1307&lt;=Chart!$F$3),R1307,#N/A)</f>
        <v>#N/A</v>
      </c>
      <c r="AA1307" t="e">
        <f>IF(AND(Q1307&gt;=Chart!$F$2,Q1307&lt;=Chart!$F$3),S1307,#N/A)</f>
        <v>#N/A</v>
      </c>
      <c r="AB1307" t="e">
        <f>IF(AND(Q1307&gt;=Chart!$F$2,Q1307&lt;=Chart!$F$3),T1307,#N/A)</f>
        <v>#N/A</v>
      </c>
      <c r="AC1307" t="e">
        <f>IF(AND(Q1307&gt;=Chart!$F$2,Q1307&lt;=Chart!$F$3),U1307,#N/A)</f>
        <v>#N/A</v>
      </c>
      <c r="AD1307" t="e">
        <f>IF(AND(Q1307&gt;=Chart!$F$2,Q1307&lt;=Chart!$F$3),V1307,#N/A)</f>
        <v>#N/A</v>
      </c>
      <c r="AE1307" t="e">
        <f>IF(AND(Q1307&gt;=Chart!$F$2,Q1307&lt;=Chart!$F$3),I1307,#N/A)</f>
        <v>#N/A</v>
      </c>
      <c r="AF1307" t="e">
        <f>IF(AND(Q1307&gt;=Chart!$F$2,Q1307&lt;=Chart!$F$3),H1307/100,#N/A)</f>
        <v>#N/A</v>
      </c>
      <c r="AG1307" t="e">
        <f>IF(AND(Q1307&gt;=Chart!$F$2,Q1307&lt;=Chart!$F$3),W1307/100,#N/A)</f>
        <v>#N/A</v>
      </c>
    </row>
    <row r="1308" spans="1:33" x14ac:dyDescent="0.25">
      <c r="A1308">
        <v>1534512600</v>
      </c>
      <c r="B1308">
        <f>INDEX('Daily Data ADJ'!$1:$1048576,MATCH(Calc!$A1308,'Daily Data ADJ'!$A:$A,0),MATCH("SPY, CBOE BZX: Close",'Daily Data ADJ'!$1:$1,0))</f>
        <v>263.94949489999999</v>
      </c>
      <c r="C1308">
        <f>INDEX('Daily Data ADJ'!$1:$1048576,MATCH(Calc!$A1308,'Daily Data ADJ'!$A:$A,0),MATCH("EFFR, FRED: Close",'Daily Data ADJ'!$1:$1,0))</f>
        <v>1.92</v>
      </c>
      <c r="D1308">
        <f>INDEX('Daily Data ADJ'!$1:$1048576,MATCH(Calc!$A1308,'Daily Data ADJ'!$A:$A,1),MATCH("SOFR, FRED: Close",'Daily Data ADJ'!$1:$1,0))</f>
        <v>1.9</v>
      </c>
      <c r="E1308">
        <f>INDEX('Daily Data ADJ'!$1:$1048576,MATCH(Calc!$A1308,'Daily Data ADJ'!$A:$A,0),MATCH("UPRO, CBOE BZX: Close",'Daily Data ADJ'!$1:$1,0))</f>
        <v>26.419621920000001</v>
      </c>
      <c r="F1308">
        <f>INDEX('Daily Data ADJ'!$1:$1048576,MATCH(Calc!$A1308,'Daily Data ADJ'!$A:$A,0),MATCH("ES1!, CME_MINI: Close",'Daily Data ADJ'!$1:$1,0))</f>
        <v>2852.25</v>
      </c>
      <c r="G1308">
        <f>INDEX('Daily Data ADJ'!$1:$1048576,MATCH(Calc!$A1308,'Daily Data ADJ'!$A:$A,0),MATCH("ES2!, CME_MINI: Close",'Daily Data ADJ'!$1:$1,0))</f>
        <v>2856.25</v>
      </c>
      <c r="H1308">
        <f>INDEX('QUANDL MULTPL SP500_DIV_YIELD_M'!$A:$G,MATCH(Calc!$A1308,'QUANDL MULTPL SP500_DIV_YIELD_M'!$A:$A,1),MATCH('QUANDL MULTPL SP500_DIV_YIELD_M'!$E$1,'QUANDL MULTPL SP500_DIV_YIELD_M'!$A$1:$G$1,0))</f>
        <v>1.84</v>
      </c>
      <c r="I1308" s="5">
        <f t="shared" si="120"/>
        <v>2.4021417869199119E-2</v>
      </c>
      <c r="J1308" s="1">
        <f>A1308/24/60/60+DATE(1970,1,1)</f>
        <v>43329.5625</v>
      </c>
      <c r="K1308" s="3">
        <f t="shared" si="123"/>
        <v>1</v>
      </c>
      <c r="L1308" s="6">
        <f>(1+Chart!$F$4)^(1/(365/K1308))-1</f>
        <v>6.6592785027408397E-5</v>
      </c>
      <c r="M1308" s="6">
        <f t="shared" si="124"/>
        <v>5.2105483020925547E-5</v>
      </c>
      <c r="N1308" s="6">
        <f t="shared" si="125"/>
        <v>6.503620321818282E-5</v>
      </c>
      <c r="O1308">
        <f>O1307*(B1308/B1307)</f>
        <v>263.94949490000181</v>
      </c>
      <c r="P1308">
        <f t="shared" si="121"/>
        <v>2018</v>
      </c>
      <c r="Q1308" s="1">
        <f t="shared" si="122"/>
        <v>43329.5625</v>
      </c>
      <c r="R1308">
        <f>IF(B1309="",R1307,IF(Q1308&gt;=Chart!$F$2,E1308,0))</f>
        <v>0</v>
      </c>
      <c r="S1308">
        <f>IF(B1309="",S1307,IFERROR(IF(AND(R1308&gt;0,R1307=0),R1308,(1+(B1309/B1308-1)*Calc!$Z$1)*S1307),0))</f>
        <v>0</v>
      </c>
      <c r="T1308">
        <f>IF(B1309="",T1307,IFERROR(IF(AND(R1308&gt;0,R1307=0),R1308,(1+(B1309/B1308-1)*Calc!$Z$1-L1309)*T1307),0))</f>
        <v>0</v>
      </c>
      <c r="U1308">
        <f>IF(B1309="",U1307,IFERROR(IF(AND(R1308&gt;0,R1307=0),R1308,(1+(B1309/B1308-1)*Calc!$Z$1-M1309*2)*U1307),0))</f>
        <v>0</v>
      </c>
      <c r="V1308">
        <f>IF(B1309="",V1307,IFERROR(IF(AND(R1308&gt;0,R1307=0),R1308,(1+(B1309/B1308-1)*Calc!$Z$1-N1309*2)*V1307),0))</f>
        <v>0</v>
      </c>
      <c r="W1308">
        <f>IF(ISNUMBER(C1308),C1308,W1307)</f>
        <v>1.92</v>
      </c>
      <c r="Y1308" s="1" t="e">
        <f>IF(AND(Q1308&gt;=Chart!$F$2,Q1308&lt;=Chart!$F$3),Q1308,#N/A)</f>
        <v>#N/A</v>
      </c>
      <c r="Z1308" t="e">
        <f>IF(AND(Q1308&gt;=Chart!$F$2,Q1308&lt;=Chart!$F$3),R1308,#N/A)</f>
        <v>#N/A</v>
      </c>
      <c r="AA1308" t="e">
        <f>IF(AND(Q1308&gt;=Chart!$F$2,Q1308&lt;=Chart!$F$3),S1308,#N/A)</f>
        <v>#N/A</v>
      </c>
      <c r="AB1308" t="e">
        <f>IF(AND(Q1308&gt;=Chart!$F$2,Q1308&lt;=Chart!$F$3),T1308,#N/A)</f>
        <v>#N/A</v>
      </c>
      <c r="AC1308" t="e">
        <f>IF(AND(Q1308&gt;=Chart!$F$2,Q1308&lt;=Chart!$F$3),U1308,#N/A)</f>
        <v>#N/A</v>
      </c>
      <c r="AD1308" t="e">
        <f>IF(AND(Q1308&gt;=Chart!$F$2,Q1308&lt;=Chart!$F$3),V1308,#N/A)</f>
        <v>#N/A</v>
      </c>
      <c r="AE1308" t="e">
        <f>IF(AND(Q1308&gt;=Chart!$F$2,Q1308&lt;=Chart!$F$3),I1308,#N/A)</f>
        <v>#N/A</v>
      </c>
      <c r="AF1308" t="e">
        <f>IF(AND(Q1308&gt;=Chart!$F$2,Q1308&lt;=Chart!$F$3),H1308/100,#N/A)</f>
        <v>#N/A</v>
      </c>
      <c r="AG1308" t="e">
        <f>IF(AND(Q1308&gt;=Chart!$F$2,Q1308&lt;=Chart!$F$3),W1308/100,#N/A)</f>
        <v>#N/A</v>
      </c>
    </row>
    <row r="1309" spans="1:33" x14ac:dyDescent="0.25">
      <c r="A1309">
        <v>1534771800</v>
      </c>
      <c r="B1309">
        <f>INDEX('Daily Data ADJ'!$1:$1048576,MATCH(Calc!$A1309,'Daily Data ADJ'!$A:$A,0),MATCH("SPY, CBOE BZX: Close",'Daily Data ADJ'!$1:$1,0))</f>
        <v>264.51432052000001</v>
      </c>
      <c r="C1309">
        <f>INDEX('Daily Data ADJ'!$1:$1048576,MATCH(Calc!$A1309,'Daily Data ADJ'!$A:$A,0),MATCH("EFFR, FRED: Close",'Daily Data ADJ'!$1:$1,0))</f>
        <v>1.92</v>
      </c>
      <c r="D1309">
        <f>INDEX('Daily Data ADJ'!$1:$1048576,MATCH(Calc!$A1309,'Daily Data ADJ'!$A:$A,1),MATCH("SOFR, FRED: Close",'Daily Data ADJ'!$1:$1,0))</f>
        <v>1.9</v>
      </c>
      <c r="E1309">
        <f>INDEX('Daily Data ADJ'!$1:$1048576,MATCH(Calc!$A1309,'Daily Data ADJ'!$A:$A,0),MATCH("UPRO, CBOE BZX: Close",'Daily Data ADJ'!$1:$1,0))</f>
        <v>26.621110860000002</v>
      </c>
      <c r="F1309">
        <f>INDEX('Daily Data ADJ'!$1:$1048576,MATCH(Calc!$A1309,'Daily Data ADJ'!$A:$A,0),MATCH("ES1!, CME_MINI: Close",'Daily Data ADJ'!$1:$1,0))</f>
        <v>2858.5</v>
      </c>
      <c r="G1309">
        <f>INDEX('Daily Data ADJ'!$1:$1048576,MATCH(Calc!$A1309,'Daily Data ADJ'!$A:$A,0),MATCH("ES2!, CME_MINI: Close",'Daily Data ADJ'!$1:$1,0))</f>
        <v>2862.75</v>
      </c>
      <c r="H1309">
        <f>INDEX('QUANDL MULTPL SP500_DIV_YIELD_M'!$A:$G,MATCH(Calc!$A1309,'QUANDL MULTPL SP500_DIV_YIELD_M'!$A:$A,1),MATCH('QUANDL MULTPL SP500_DIV_YIELD_M'!$E$1,'QUANDL MULTPL SP500_DIV_YIELD_M'!$A$1:$G$1,0))</f>
        <v>1.84</v>
      </c>
      <c r="I1309" s="5">
        <f t="shared" si="120"/>
        <v>2.4360451577620151E-2</v>
      </c>
      <c r="J1309" s="1">
        <f>A1309/24/60/60+DATE(1970,1,1)</f>
        <v>43332.5625</v>
      </c>
      <c r="K1309" s="3">
        <f t="shared" si="123"/>
        <v>3</v>
      </c>
      <c r="L1309" s="6">
        <f>(1+Chart!$F$4)^(1/(365/K1309))-1</f>
        <v>1.9979165917494157E-4</v>
      </c>
      <c r="M1309" s="6">
        <f t="shared" si="124"/>
        <v>1.5632459414849365E-4</v>
      </c>
      <c r="N1309" s="6">
        <f t="shared" si="125"/>
        <v>1.9784259433963669E-4</v>
      </c>
      <c r="O1309">
        <f>O1308*(B1309/B1308)</f>
        <v>264.51432052000183</v>
      </c>
      <c r="P1309">
        <f t="shared" si="121"/>
        <v>2018</v>
      </c>
      <c r="Q1309" s="1">
        <f t="shared" si="122"/>
        <v>43332.5625</v>
      </c>
      <c r="R1309">
        <f>IF(B1310="",R1308,IF(Q1309&gt;=Chart!$F$2,E1309,0))</f>
        <v>0</v>
      </c>
      <c r="S1309">
        <f>IF(B1310="",S1308,IFERROR(IF(AND(R1309&gt;0,R1308=0),R1309,(1+(B1310/B1309-1)*Calc!$Z$1)*S1308),0))</f>
        <v>0</v>
      </c>
      <c r="T1309">
        <f>IF(B1310="",T1308,IFERROR(IF(AND(R1309&gt;0,R1308=0),R1309,(1+(B1310/B1309-1)*Calc!$Z$1-L1310)*T1308),0))</f>
        <v>0</v>
      </c>
      <c r="U1309">
        <f>IF(B1310="",U1308,IFERROR(IF(AND(R1309&gt;0,R1308=0),R1309,(1+(B1310/B1309-1)*Calc!$Z$1-M1310*2)*U1308),0))</f>
        <v>0</v>
      </c>
      <c r="V1309">
        <f>IF(B1310="",V1308,IFERROR(IF(AND(R1309&gt;0,R1308=0),R1309,(1+(B1310/B1309-1)*Calc!$Z$1-N1310*2)*V1308),0))</f>
        <v>0</v>
      </c>
      <c r="W1309">
        <f>IF(ISNUMBER(C1309),C1309,W1308)</f>
        <v>1.92</v>
      </c>
      <c r="Y1309" s="1" t="e">
        <f>IF(AND(Q1309&gt;=Chart!$F$2,Q1309&lt;=Chart!$F$3),Q1309,#N/A)</f>
        <v>#N/A</v>
      </c>
      <c r="Z1309" t="e">
        <f>IF(AND(Q1309&gt;=Chart!$F$2,Q1309&lt;=Chart!$F$3),R1309,#N/A)</f>
        <v>#N/A</v>
      </c>
      <c r="AA1309" t="e">
        <f>IF(AND(Q1309&gt;=Chart!$F$2,Q1309&lt;=Chart!$F$3),S1309,#N/A)</f>
        <v>#N/A</v>
      </c>
      <c r="AB1309" t="e">
        <f>IF(AND(Q1309&gt;=Chart!$F$2,Q1309&lt;=Chart!$F$3),T1309,#N/A)</f>
        <v>#N/A</v>
      </c>
      <c r="AC1309" t="e">
        <f>IF(AND(Q1309&gt;=Chart!$F$2,Q1309&lt;=Chart!$F$3),U1309,#N/A)</f>
        <v>#N/A</v>
      </c>
      <c r="AD1309" t="e">
        <f>IF(AND(Q1309&gt;=Chart!$F$2,Q1309&lt;=Chart!$F$3),V1309,#N/A)</f>
        <v>#N/A</v>
      </c>
      <c r="AE1309" t="e">
        <f>IF(AND(Q1309&gt;=Chart!$F$2,Q1309&lt;=Chart!$F$3),I1309,#N/A)</f>
        <v>#N/A</v>
      </c>
      <c r="AF1309" t="e">
        <f>IF(AND(Q1309&gt;=Chart!$F$2,Q1309&lt;=Chart!$F$3),H1309/100,#N/A)</f>
        <v>#N/A</v>
      </c>
      <c r="AG1309" t="e">
        <f>IF(AND(Q1309&gt;=Chart!$F$2,Q1309&lt;=Chart!$F$3),W1309/100,#N/A)</f>
        <v>#N/A</v>
      </c>
    </row>
    <row r="1310" spans="1:33" x14ac:dyDescent="0.25">
      <c r="A1310">
        <v>1534858200</v>
      </c>
      <c r="B1310">
        <f>INDEX('Daily Data ADJ'!$1:$1048576,MATCH(Calc!$A1310,'Daily Data ADJ'!$A:$A,0),MATCH("SPY, CBOE BZX: Close",'Daily Data ADJ'!$1:$1,0))</f>
        <v>265.13470275999998</v>
      </c>
      <c r="C1310">
        <f>INDEX('Daily Data ADJ'!$1:$1048576,MATCH(Calc!$A1310,'Daily Data ADJ'!$A:$A,0),MATCH("EFFR, FRED: Close",'Daily Data ADJ'!$1:$1,0))</f>
        <v>1.92</v>
      </c>
      <c r="D1310">
        <f>INDEX('Daily Data ADJ'!$1:$1048576,MATCH(Calc!$A1310,'Daily Data ADJ'!$A:$A,1),MATCH("SOFR, FRED: Close",'Daily Data ADJ'!$1:$1,0))</f>
        <v>1.9</v>
      </c>
      <c r="E1310">
        <f>INDEX('Daily Data ADJ'!$1:$1048576,MATCH(Calc!$A1310,'Daily Data ADJ'!$A:$A,0),MATCH("UPRO, CBOE BZX: Close",'Daily Data ADJ'!$1:$1,0))</f>
        <v>26.76854178</v>
      </c>
      <c r="F1310">
        <f>INDEX('Daily Data ADJ'!$1:$1048576,MATCH(Calc!$A1310,'Daily Data ADJ'!$A:$A,0),MATCH("ES1!, CME_MINI: Close",'Daily Data ADJ'!$1:$1,0))</f>
        <v>2861.75</v>
      </c>
      <c r="G1310">
        <f>INDEX('Daily Data ADJ'!$1:$1048576,MATCH(Calc!$A1310,'Daily Data ADJ'!$A:$A,0),MATCH("ES2!, CME_MINI: Close",'Daily Data ADJ'!$1:$1,0))</f>
        <v>2865.75</v>
      </c>
      <c r="H1310">
        <f>INDEX('QUANDL MULTPL SP500_DIV_YIELD_M'!$A:$G,MATCH(Calc!$A1310,'QUANDL MULTPL SP500_DIV_YIELD_M'!$A:$A,1),MATCH('QUANDL MULTPL SP500_DIV_YIELD_M'!$E$1,'QUANDL MULTPL SP500_DIV_YIELD_M'!$A$1:$G$1,0))</f>
        <v>1.84</v>
      </c>
      <c r="I1310" s="5">
        <f t="shared" si="120"/>
        <v>2.4002717629861642E-2</v>
      </c>
      <c r="J1310" s="1">
        <f>A1310/24/60/60+DATE(1970,1,1)</f>
        <v>43333.5625</v>
      </c>
      <c r="K1310" s="3">
        <f t="shared" si="123"/>
        <v>1</v>
      </c>
      <c r="L1310" s="6">
        <f>(1+Chart!$F$4)^(1/(365/K1310))-1</f>
        <v>6.6592785027408397E-5</v>
      </c>
      <c r="M1310" s="6">
        <f t="shared" si="124"/>
        <v>5.2105483020925547E-5</v>
      </c>
      <c r="N1310" s="6">
        <f t="shared" si="125"/>
        <v>6.4986167808811501E-5</v>
      </c>
      <c r="O1310">
        <f>O1309*(B1310/B1309)</f>
        <v>265.1347027600018</v>
      </c>
      <c r="P1310">
        <f t="shared" si="121"/>
        <v>2018</v>
      </c>
      <c r="Q1310" s="1">
        <f t="shared" si="122"/>
        <v>43333.5625</v>
      </c>
      <c r="R1310">
        <f>IF(B1311="",R1309,IF(Q1310&gt;=Chart!$F$2,E1310,0))</f>
        <v>0</v>
      </c>
      <c r="S1310">
        <f>IF(B1311="",S1309,IFERROR(IF(AND(R1310&gt;0,R1309=0),R1310,(1+(B1311/B1310-1)*Calc!$Z$1)*S1309),0))</f>
        <v>0</v>
      </c>
      <c r="T1310">
        <f>IF(B1311="",T1309,IFERROR(IF(AND(R1310&gt;0,R1309=0),R1310,(1+(B1311/B1310-1)*Calc!$Z$1-L1311)*T1309),0))</f>
        <v>0</v>
      </c>
      <c r="U1310">
        <f>IF(B1311="",U1309,IFERROR(IF(AND(R1310&gt;0,R1309=0),R1310,(1+(B1311/B1310-1)*Calc!$Z$1-M1311*2)*U1309),0))</f>
        <v>0</v>
      </c>
      <c r="V1310">
        <f>IF(B1311="",V1309,IFERROR(IF(AND(R1310&gt;0,R1309=0),R1310,(1+(B1311/B1310-1)*Calc!$Z$1-N1311*2)*V1309),0))</f>
        <v>0</v>
      </c>
      <c r="W1310">
        <f>IF(ISNUMBER(C1310),C1310,W1309)</f>
        <v>1.92</v>
      </c>
      <c r="Y1310" s="1" t="e">
        <f>IF(AND(Q1310&gt;=Chart!$F$2,Q1310&lt;=Chart!$F$3),Q1310,#N/A)</f>
        <v>#N/A</v>
      </c>
      <c r="Z1310" t="e">
        <f>IF(AND(Q1310&gt;=Chart!$F$2,Q1310&lt;=Chart!$F$3),R1310,#N/A)</f>
        <v>#N/A</v>
      </c>
      <c r="AA1310" t="e">
        <f>IF(AND(Q1310&gt;=Chart!$F$2,Q1310&lt;=Chart!$F$3),S1310,#N/A)</f>
        <v>#N/A</v>
      </c>
      <c r="AB1310" t="e">
        <f>IF(AND(Q1310&gt;=Chart!$F$2,Q1310&lt;=Chart!$F$3),T1310,#N/A)</f>
        <v>#N/A</v>
      </c>
      <c r="AC1310" t="e">
        <f>IF(AND(Q1310&gt;=Chart!$F$2,Q1310&lt;=Chart!$F$3),U1310,#N/A)</f>
        <v>#N/A</v>
      </c>
      <c r="AD1310" t="e">
        <f>IF(AND(Q1310&gt;=Chart!$F$2,Q1310&lt;=Chart!$F$3),V1310,#N/A)</f>
        <v>#N/A</v>
      </c>
      <c r="AE1310" t="e">
        <f>IF(AND(Q1310&gt;=Chart!$F$2,Q1310&lt;=Chart!$F$3),I1310,#N/A)</f>
        <v>#N/A</v>
      </c>
      <c r="AF1310" t="e">
        <f>IF(AND(Q1310&gt;=Chart!$F$2,Q1310&lt;=Chart!$F$3),H1310/100,#N/A)</f>
        <v>#N/A</v>
      </c>
      <c r="AG1310" t="e">
        <f>IF(AND(Q1310&gt;=Chart!$F$2,Q1310&lt;=Chart!$F$3),W1310/100,#N/A)</f>
        <v>#N/A</v>
      </c>
    </row>
    <row r="1311" spans="1:33" x14ac:dyDescent="0.25">
      <c r="A1311">
        <v>1534944600</v>
      </c>
      <c r="B1311">
        <f>INDEX('Daily Data ADJ'!$1:$1048576,MATCH(Calc!$A1311,'Daily Data ADJ'!$A:$A,0),MATCH("SPY, CBOE BZX: Close",'Daily Data ADJ'!$1:$1,0))</f>
        <v>264.97729234000002</v>
      </c>
      <c r="C1311">
        <f>INDEX('Daily Data ADJ'!$1:$1048576,MATCH(Calc!$A1311,'Daily Data ADJ'!$A:$A,0),MATCH("EFFR, FRED: Close",'Daily Data ADJ'!$1:$1,0))</f>
        <v>1.92</v>
      </c>
      <c r="D1311">
        <f>INDEX('Daily Data ADJ'!$1:$1048576,MATCH(Calc!$A1311,'Daily Data ADJ'!$A:$A,1),MATCH("SOFR, FRED: Close",'Daily Data ADJ'!$1:$1,0))</f>
        <v>1.9</v>
      </c>
      <c r="E1311">
        <f>INDEX('Daily Data ADJ'!$1:$1048576,MATCH(Calc!$A1311,'Daily Data ADJ'!$A:$A,0),MATCH("UPRO, CBOE BZX: Close",'Daily Data ADJ'!$1:$1,0))</f>
        <v>26.75379869</v>
      </c>
      <c r="F1311">
        <f>INDEX('Daily Data ADJ'!$1:$1048576,MATCH(Calc!$A1311,'Daily Data ADJ'!$A:$A,0),MATCH("ES1!, CME_MINI: Close",'Daily Data ADJ'!$1:$1,0))</f>
        <v>2861.25</v>
      </c>
      <c r="G1311">
        <f>INDEX('Daily Data ADJ'!$1:$1048576,MATCH(Calc!$A1311,'Daily Data ADJ'!$A:$A,0),MATCH("ES2!, CME_MINI: Close",'Daily Data ADJ'!$1:$1,0))</f>
        <v>2865.25</v>
      </c>
      <c r="H1311">
        <f>INDEX('QUANDL MULTPL SP500_DIV_YIELD_M'!$A:$G,MATCH(Calc!$A1311,'QUANDL MULTPL SP500_DIV_YIELD_M'!$A:$A,1),MATCH('QUANDL MULTPL SP500_DIV_YIELD_M'!$E$1,'QUANDL MULTPL SP500_DIV_YIELD_M'!$A$1:$G$1,0))</f>
        <v>1.84</v>
      </c>
      <c r="I1311" s="5">
        <f t="shared" si="120"/>
        <v>2.4003698750649366E-2</v>
      </c>
      <c r="J1311" s="1">
        <f>A1311/24/60/60+DATE(1970,1,1)</f>
        <v>43334.5625</v>
      </c>
      <c r="K1311" s="3">
        <f t="shared" si="123"/>
        <v>1</v>
      </c>
      <c r="L1311" s="6">
        <f>(1+Chart!$F$4)^(1/(365/K1311))-1</f>
        <v>6.6592785027408397E-5</v>
      </c>
      <c r="M1311" s="6">
        <f t="shared" si="124"/>
        <v>5.2105483020925547E-5</v>
      </c>
      <c r="N1311" s="6">
        <f t="shared" si="125"/>
        <v>6.4988792973119658E-5</v>
      </c>
      <c r="O1311">
        <f>O1310*(B1311/B1310)</f>
        <v>264.97729234000184</v>
      </c>
      <c r="P1311">
        <f t="shared" si="121"/>
        <v>2018</v>
      </c>
      <c r="Q1311" s="1">
        <f t="shared" si="122"/>
        <v>43334.5625</v>
      </c>
      <c r="R1311">
        <f>IF(B1312="",R1310,IF(Q1311&gt;=Chart!$F$2,E1311,0))</f>
        <v>0</v>
      </c>
      <c r="S1311">
        <f>IF(B1312="",S1310,IFERROR(IF(AND(R1311&gt;0,R1310=0),R1311,(1+(B1312/B1311-1)*Calc!$Z$1)*S1310),0))</f>
        <v>0</v>
      </c>
      <c r="T1311">
        <f>IF(B1312="",T1310,IFERROR(IF(AND(R1311&gt;0,R1310=0),R1311,(1+(B1312/B1311-1)*Calc!$Z$1-L1312)*T1310),0))</f>
        <v>0</v>
      </c>
      <c r="U1311">
        <f>IF(B1312="",U1310,IFERROR(IF(AND(R1311&gt;0,R1310=0),R1311,(1+(B1312/B1311-1)*Calc!$Z$1-M1312*2)*U1310),0))</f>
        <v>0</v>
      </c>
      <c r="V1311">
        <f>IF(B1312="",V1310,IFERROR(IF(AND(R1311&gt;0,R1310=0),R1311,(1+(B1312/B1311-1)*Calc!$Z$1-N1312*2)*V1310),0))</f>
        <v>0</v>
      </c>
      <c r="W1311">
        <f>IF(ISNUMBER(C1311),C1311,W1310)</f>
        <v>1.92</v>
      </c>
      <c r="Y1311" s="1" t="e">
        <f>IF(AND(Q1311&gt;=Chart!$F$2,Q1311&lt;=Chart!$F$3),Q1311,#N/A)</f>
        <v>#N/A</v>
      </c>
      <c r="Z1311" t="e">
        <f>IF(AND(Q1311&gt;=Chart!$F$2,Q1311&lt;=Chart!$F$3),R1311,#N/A)</f>
        <v>#N/A</v>
      </c>
      <c r="AA1311" t="e">
        <f>IF(AND(Q1311&gt;=Chart!$F$2,Q1311&lt;=Chart!$F$3),S1311,#N/A)</f>
        <v>#N/A</v>
      </c>
      <c r="AB1311" t="e">
        <f>IF(AND(Q1311&gt;=Chart!$F$2,Q1311&lt;=Chart!$F$3),T1311,#N/A)</f>
        <v>#N/A</v>
      </c>
      <c r="AC1311" t="e">
        <f>IF(AND(Q1311&gt;=Chart!$F$2,Q1311&lt;=Chart!$F$3),U1311,#N/A)</f>
        <v>#N/A</v>
      </c>
      <c r="AD1311" t="e">
        <f>IF(AND(Q1311&gt;=Chart!$F$2,Q1311&lt;=Chart!$F$3),V1311,#N/A)</f>
        <v>#N/A</v>
      </c>
      <c r="AE1311" t="e">
        <f>IF(AND(Q1311&gt;=Chart!$F$2,Q1311&lt;=Chart!$F$3),I1311,#N/A)</f>
        <v>#N/A</v>
      </c>
      <c r="AF1311" t="e">
        <f>IF(AND(Q1311&gt;=Chart!$F$2,Q1311&lt;=Chart!$F$3),H1311/100,#N/A)</f>
        <v>#N/A</v>
      </c>
      <c r="AG1311" t="e">
        <f>IF(AND(Q1311&gt;=Chart!$F$2,Q1311&lt;=Chart!$F$3),W1311/100,#N/A)</f>
        <v>#N/A</v>
      </c>
    </row>
    <row r="1312" spans="1:33" x14ac:dyDescent="0.25">
      <c r="A1312">
        <v>1535031000</v>
      </c>
      <c r="B1312">
        <f>INDEX('Daily Data ADJ'!$1:$1048576,MATCH(Calc!$A1312,'Daily Data ADJ'!$A:$A,0),MATCH("SPY, CBOE BZX: Close",'Daily Data ADJ'!$1:$1,0))</f>
        <v>264.62543376000002</v>
      </c>
      <c r="C1312">
        <f>INDEX('Daily Data ADJ'!$1:$1048576,MATCH(Calc!$A1312,'Daily Data ADJ'!$A:$A,0),MATCH("EFFR, FRED: Close",'Daily Data ADJ'!$1:$1,0))</f>
        <v>1.92</v>
      </c>
      <c r="D1312">
        <f>INDEX('Daily Data ADJ'!$1:$1048576,MATCH(Calc!$A1312,'Daily Data ADJ'!$A:$A,1),MATCH("SOFR, FRED: Close",'Daily Data ADJ'!$1:$1,0))</f>
        <v>1.94</v>
      </c>
      <c r="E1312">
        <f>INDEX('Daily Data ADJ'!$1:$1048576,MATCH(Calc!$A1312,'Daily Data ADJ'!$A:$A,0),MATCH("UPRO, CBOE BZX: Close",'Daily Data ADJ'!$1:$1,0))</f>
        <v>26.6014534</v>
      </c>
      <c r="F1312">
        <f>INDEX('Daily Data ADJ'!$1:$1048576,MATCH(Calc!$A1312,'Daily Data ADJ'!$A:$A,0),MATCH("ES1!, CME_MINI: Close",'Daily Data ADJ'!$1:$1,0))</f>
        <v>2858</v>
      </c>
      <c r="G1312">
        <f>INDEX('Daily Data ADJ'!$1:$1048576,MATCH(Calc!$A1312,'Daily Data ADJ'!$A:$A,0),MATCH("ES2!, CME_MINI: Close",'Daily Data ADJ'!$1:$1,0))</f>
        <v>2862</v>
      </c>
      <c r="H1312">
        <f>INDEX('QUANDL MULTPL SP500_DIV_YIELD_M'!$A:$G,MATCH(Calc!$A1312,'QUANDL MULTPL SP500_DIV_YIELD_M'!$A:$A,1),MATCH('QUANDL MULTPL SP500_DIV_YIELD_M'!$E$1,'QUANDL MULTPL SP500_DIV_YIELD_M'!$A$1:$G$1,0))</f>
        <v>1.84</v>
      </c>
      <c r="I1312" s="5">
        <f t="shared" si="120"/>
        <v>2.4010084420987649E-2</v>
      </c>
      <c r="J1312" s="1">
        <f>A1312/24/60/60+DATE(1970,1,1)</f>
        <v>43335.5625</v>
      </c>
      <c r="K1312" s="3">
        <f t="shared" si="123"/>
        <v>1</v>
      </c>
      <c r="L1312" s="6">
        <f>(1+Chart!$F$4)^(1/(365/K1312))-1</f>
        <v>6.6592785027408397E-5</v>
      </c>
      <c r="M1312" s="6">
        <f t="shared" si="124"/>
        <v>5.2105483020925547E-5</v>
      </c>
      <c r="N1312" s="6">
        <f t="shared" si="125"/>
        <v>6.5005878917112625E-5</v>
      </c>
      <c r="O1312">
        <f>O1311*(B1312/B1311)</f>
        <v>264.62543376000184</v>
      </c>
      <c r="P1312">
        <f t="shared" si="121"/>
        <v>2018</v>
      </c>
      <c r="Q1312" s="1">
        <f t="shared" si="122"/>
        <v>43335.5625</v>
      </c>
      <c r="R1312">
        <f>IF(B1313="",R1311,IF(Q1312&gt;=Chart!$F$2,E1312,0))</f>
        <v>0</v>
      </c>
      <c r="S1312">
        <f>IF(B1313="",S1311,IFERROR(IF(AND(R1312&gt;0,R1311=0),R1312,(1+(B1313/B1312-1)*Calc!$Z$1)*S1311),0))</f>
        <v>0</v>
      </c>
      <c r="T1312">
        <f>IF(B1313="",T1311,IFERROR(IF(AND(R1312&gt;0,R1311=0),R1312,(1+(B1313/B1312-1)*Calc!$Z$1-L1313)*T1311),0))</f>
        <v>0</v>
      </c>
      <c r="U1312">
        <f>IF(B1313="",U1311,IFERROR(IF(AND(R1312&gt;0,R1311=0),R1312,(1+(B1313/B1312-1)*Calc!$Z$1-M1313*2)*U1311),0))</f>
        <v>0</v>
      </c>
      <c r="V1312">
        <f>IF(B1313="",V1311,IFERROR(IF(AND(R1312&gt;0,R1311=0),R1312,(1+(B1313/B1312-1)*Calc!$Z$1-N1313*2)*V1311),0))</f>
        <v>0</v>
      </c>
      <c r="W1312">
        <f>IF(ISNUMBER(C1312),C1312,W1311)</f>
        <v>1.92</v>
      </c>
      <c r="Y1312" s="1" t="e">
        <f>IF(AND(Q1312&gt;=Chart!$F$2,Q1312&lt;=Chart!$F$3),Q1312,#N/A)</f>
        <v>#N/A</v>
      </c>
      <c r="Z1312" t="e">
        <f>IF(AND(Q1312&gt;=Chart!$F$2,Q1312&lt;=Chart!$F$3),R1312,#N/A)</f>
        <v>#N/A</v>
      </c>
      <c r="AA1312" t="e">
        <f>IF(AND(Q1312&gt;=Chart!$F$2,Q1312&lt;=Chart!$F$3),S1312,#N/A)</f>
        <v>#N/A</v>
      </c>
      <c r="AB1312" t="e">
        <f>IF(AND(Q1312&gt;=Chart!$F$2,Q1312&lt;=Chart!$F$3),T1312,#N/A)</f>
        <v>#N/A</v>
      </c>
      <c r="AC1312" t="e">
        <f>IF(AND(Q1312&gt;=Chart!$F$2,Q1312&lt;=Chart!$F$3),U1312,#N/A)</f>
        <v>#N/A</v>
      </c>
      <c r="AD1312" t="e">
        <f>IF(AND(Q1312&gt;=Chart!$F$2,Q1312&lt;=Chart!$F$3),V1312,#N/A)</f>
        <v>#N/A</v>
      </c>
      <c r="AE1312" t="e">
        <f>IF(AND(Q1312&gt;=Chart!$F$2,Q1312&lt;=Chart!$F$3),I1312,#N/A)</f>
        <v>#N/A</v>
      </c>
      <c r="AF1312" t="e">
        <f>IF(AND(Q1312&gt;=Chart!$F$2,Q1312&lt;=Chart!$F$3),H1312/100,#N/A)</f>
        <v>#N/A</v>
      </c>
      <c r="AG1312" t="e">
        <f>IF(AND(Q1312&gt;=Chart!$F$2,Q1312&lt;=Chart!$F$3),W1312/100,#N/A)</f>
        <v>#N/A</v>
      </c>
    </row>
    <row r="1313" spans="1:33" x14ac:dyDescent="0.25">
      <c r="A1313">
        <v>1535117400</v>
      </c>
      <c r="B1313">
        <f>INDEX('Daily Data ADJ'!$1:$1048576,MATCH(Calc!$A1313,'Daily Data ADJ'!$A:$A,0),MATCH("SPY, CBOE BZX: Close",'Daily Data ADJ'!$1:$1,0))</f>
        <v>266.21805683000002</v>
      </c>
      <c r="C1313">
        <f>INDEX('Daily Data ADJ'!$1:$1048576,MATCH(Calc!$A1313,'Daily Data ADJ'!$A:$A,0),MATCH("EFFR, FRED: Close",'Daily Data ADJ'!$1:$1,0))</f>
        <v>1.92</v>
      </c>
      <c r="D1313">
        <f>INDEX('Daily Data ADJ'!$1:$1048576,MATCH(Calc!$A1313,'Daily Data ADJ'!$A:$A,1),MATCH("SOFR, FRED: Close",'Daily Data ADJ'!$1:$1,0))</f>
        <v>1.95</v>
      </c>
      <c r="E1313">
        <f>INDEX('Daily Data ADJ'!$1:$1048576,MATCH(Calc!$A1313,'Daily Data ADJ'!$A:$A,0),MATCH("UPRO, CBOE BZX: Close",'Daily Data ADJ'!$1:$1,0))</f>
        <v>27.083061090000001</v>
      </c>
      <c r="F1313">
        <f>INDEX('Daily Data ADJ'!$1:$1048576,MATCH(Calc!$A1313,'Daily Data ADJ'!$A:$A,0),MATCH("ES1!, CME_MINI: Close",'Daily Data ADJ'!$1:$1,0))</f>
        <v>2876.75</v>
      </c>
      <c r="G1313">
        <f>INDEX('Daily Data ADJ'!$1:$1048576,MATCH(Calc!$A1313,'Daily Data ADJ'!$A:$A,0),MATCH("ES2!, CME_MINI: Close",'Daily Data ADJ'!$1:$1,0))</f>
        <v>2881</v>
      </c>
      <c r="H1313">
        <f>INDEX('QUANDL MULTPL SP500_DIV_YIELD_M'!$A:$G,MATCH(Calc!$A1313,'QUANDL MULTPL SP500_DIV_YIELD_M'!$A:$A,1),MATCH('QUANDL MULTPL SP500_DIV_YIELD_M'!$E$1,'QUANDL MULTPL SP500_DIV_YIELD_M'!$A$1:$G$1,0))</f>
        <v>1.84</v>
      </c>
      <c r="I1313" s="5">
        <f t="shared" si="120"/>
        <v>2.4322554910510191E-2</v>
      </c>
      <c r="J1313" s="1">
        <f>A1313/24/60/60+DATE(1970,1,1)</f>
        <v>43336.5625</v>
      </c>
      <c r="K1313" s="3">
        <f t="shared" si="123"/>
        <v>1</v>
      </c>
      <c r="L1313" s="6">
        <f>(1+Chart!$F$4)^(1/(365/K1313))-1</f>
        <v>6.6592785027408397E-5</v>
      </c>
      <c r="M1313" s="6">
        <f t="shared" si="124"/>
        <v>5.2105483020925547E-5</v>
      </c>
      <c r="N1313" s="6">
        <f t="shared" si="125"/>
        <v>6.5841816919931517E-5</v>
      </c>
      <c r="O1313">
        <f>O1312*(B1313/B1312)</f>
        <v>266.21805683000184</v>
      </c>
      <c r="P1313">
        <f t="shared" si="121"/>
        <v>2018</v>
      </c>
      <c r="Q1313" s="1">
        <f t="shared" si="122"/>
        <v>43336.5625</v>
      </c>
      <c r="R1313">
        <f>IF(B1314="",R1312,IF(Q1313&gt;=Chart!$F$2,E1313,0))</f>
        <v>0</v>
      </c>
      <c r="S1313">
        <f>IF(B1314="",S1312,IFERROR(IF(AND(R1313&gt;0,R1312=0),R1313,(1+(B1314/B1313-1)*Calc!$Z$1)*S1312),0))</f>
        <v>0</v>
      </c>
      <c r="T1313">
        <f>IF(B1314="",T1312,IFERROR(IF(AND(R1313&gt;0,R1312=0),R1313,(1+(B1314/B1313-1)*Calc!$Z$1-L1314)*T1312),0))</f>
        <v>0</v>
      </c>
      <c r="U1313">
        <f>IF(B1314="",U1312,IFERROR(IF(AND(R1313&gt;0,R1312=0),R1313,(1+(B1314/B1313-1)*Calc!$Z$1-M1314*2)*U1312),0))</f>
        <v>0</v>
      </c>
      <c r="V1313">
        <f>IF(B1314="",V1312,IFERROR(IF(AND(R1313&gt;0,R1312=0),R1313,(1+(B1314/B1313-1)*Calc!$Z$1-N1314*2)*V1312),0))</f>
        <v>0</v>
      </c>
      <c r="W1313">
        <f>IF(ISNUMBER(C1313),C1313,W1312)</f>
        <v>1.92</v>
      </c>
      <c r="Y1313" s="1" t="e">
        <f>IF(AND(Q1313&gt;=Chart!$F$2,Q1313&lt;=Chart!$F$3),Q1313,#N/A)</f>
        <v>#N/A</v>
      </c>
      <c r="Z1313" t="e">
        <f>IF(AND(Q1313&gt;=Chart!$F$2,Q1313&lt;=Chart!$F$3),R1313,#N/A)</f>
        <v>#N/A</v>
      </c>
      <c r="AA1313" t="e">
        <f>IF(AND(Q1313&gt;=Chart!$F$2,Q1313&lt;=Chart!$F$3),S1313,#N/A)</f>
        <v>#N/A</v>
      </c>
      <c r="AB1313" t="e">
        <f>IF(AND(Q1313&gt;=Chart!$F$2,Q1313&lt;=Chart!$F$3),T1313,#N/A)</f>
        <v>#N/A</v>
      </c>
      <c r="AC1313" t="e">
        <f>IF(AND(Q1313&gt;=Chart!$F$2,Q1313&lt;=Chart!$F$3),U1313,#N/A)</f>
        <v>#N/A</v>
      </c>
      <c r="AD1313" t="e">
        <f>IF(AND(Q1313&gt;=Chart!$F$2,Q1313&lt;=Chart!$F$3),V1313,#N/A)</f>
        <v>#N/A</v>
      </c>
      <c r="AE1313" t="e">
        <f>IF(AND(Q1313&gt;=Chart!$F$2,Q1313&lt;=Chart!$F$3),I1313,#N/A)</f>
        <v>#N/A</v>
      </c>
      <c r="AF1313" t="e">
        <f>IF(AND(Q1313&gt;=Chart!$F$2,Q1313&lt;=Chart!$F$3),H1313/100,#N/A)</f>
        <v>#N/A</v>
      </c>
      <c r="AG1313" t="e">
        <f>IF(AND(Q1313&gt;=Chart!$F$2,Q1313&lt;=Chart!$F$3),W1313/100,#N/A)</f>
        <v>#N/A</v>
      </c>
    </row>
    <row r="1314" spans="1:33" x14ac:dyDescent="0.25">
      <c r="A1314">
        <v>1535376600</v>
      </c>
      <c r="B1314">
        <f>INDEX('Daily Data ADJ'!$1:$1048576,MATCH(Calc!$A1314,'Daily Data ADJ'!$A:$A,0),MATCH("SPY, CBOE BZX: Close",'Daily Data ADJ'!$1:$1,0))</f>
        <v>268.31994889999999</v>
      </c>
      <c r="C1314">
        <f>INDEX('Daily Data ADJ'!$1:$1048576,MATCH(Calc!$A1314,'Daily Data ADJ'!$A:$A,0),MATCH("EFFR, FRED: Close",'Daily Data ADJ'!$1:$1,0))</f>
        <v>1.92</v>
      </c>
      <c r="D1314">
        <f>INDEX('Daily Data ADJ'!$1:$1048576,MATCH(Calc!$A1314,'Daily Data ADJ'!$A:$A,1),MATCH("SOFR, FRED: Close",'Daily Data ADJ'!$1:$1,0))</f>
        <v>1.95</v>
      </c>
      <c r="E1314">
        <f>INDEX('Daily Data ADJ'!$1:$1048576,MATCH(Calc!$A1314,'Daily Data ADJ'!$A:$A,0),MATCH("UPRO, CBOE BZX: Close",'Daily Data ADJ'!$1:$1,0))</f>
        <v>27.71209971</v>
      </c>
      <c r="F1314">
        <f>INDEX('Daily Data ADJ'!$1:$1048576,MATCH(Calc!$A1314,'Daily Data ADJ'!$A:$A,0),MATCH("ES1!, CME_MINI: Close",'Daily Data ADJ'!$1:$1,0))</f>
        <v>2898.5</v>
      </c>
      <c r="G1314">
        <f>INDEX('Daily Data ADJ'!$1:$1048576,MATCH(Calc!$A1314,'Daily Data ADJ'!$A:$A,0),MATCH("ES2!, CME_MINI: Close",'Daily Data ADJ'!$1:$1,0))</f>
        <v>2902.75</v>
      </c>
      <c r="H1314">
        <f>INDEX('QUANDL MULTPL SP500_DIV_YIELD_M'!$A:$G,MATCH(Calc!$A1314,'QUANDL MULTPL SP500_DIV_YIELD_M'!$A:$A,1),MATCH('QUANDL MULTPL SP500_DIV_YIELD_M'!$E$1,'QUANDL MULTPL SP500_DIV_YIELD_M'!$A$1:$G$1,0))</f>
        <v>1.84</v>
      </c>
      <c r="I1314" s="5">
        <f t="shared" si="120"/>
        <v>2.4278015039543438E-2</v>
      </c>
      <c r="J1314" s="1">
        <f>A1314/24/60/60+DATE(1970,1,1)</f>
        <v>43339.5625</v>
      </c>
      <c r="K1314" s="3">
        <f t="shared" si="123"/>
        <v>3</v>
      </c>
      <c r="L1314" s="6">
        <f>(1+Chart!$F$4)^(1/(365/K1314))-1</f>
        <v>1.9979165917494157E-4</v>
      </c>
      <c r="M1314" s="6">
        <f t="shared" si="124"/>
        <v>1.5632459414849365E-4</v>
      </c>
      <c r="N1314" s="6">
        <f t="shared" si="125"/>
        <v>1.971809896450516E-4</v>
      </c>
      <c r="O1314">
        <f>O1313*(B1314/B1313)</f>
        <v>268.3199489000018</v>
      </c>
      <c r="P1314">
        <f t="shared" si="121"/>
        <v>2018</v>
      </c>
      <c r="Q1314" s="1">
        <f t="shared" si="122"/>
        <v>43339.5625</v>
      </c>
      <c r="R1314">
        <f>IF(B1315="",R1313,IF(Q1314&gt;=Chart!$F$2,E1314,0))</f>
        <v>0</v>
      </c>
      <c r="S1314">
        <f>IF(B1315="",S1313,IFERROR(IF(AND(R1314&gt;0,R1313=0),R1314,(1+(B1315/B1314-1)*Calc!$Z$1)*S1313),0))</f>
        <v>0</v>
      </c>
      <c r="T1314">
        <f>IF(B1315="",T1313,IFERROR(IF(AND(R1314&gt;0,R1313=0),R1314,(1+(B1315/B1314-1)*Calc!$Z$1-L1315)*T1313),0))</f>
        <v>0</v>
      </c>
      <c r="U1314">
        <f>IF(B1315="",U1313,IFERROR(IF(AND(R1314&gt;0,R1313=0),R1314,(1+(B1315/B1314-1)*Calc!$Z$1-M1315*2)*U1313),0))</f>
        <v>0</v>
      </c>
      <c r="V1314">
        <f>IF(B1315="",V1313,IFERROR(IF(AND(R1314&gt;0,R1313=0),R1314,(1+(B1315/B1314-1)*Calc!$Z$1-N1315*2)*V1313),0))</f>
        <v>0</v>
      </c>
      <c r="W1314">
        <f>IF(ISNUMBER(C1314),C1314,W1313)</f>
        <v>1.92</v>
      </c>
      <c r="Y1314" s="1" t="e">
        <f>IF(AND(Q1314&gt;=Chart!$F$2,Q1314&lt;=Chart!$F$3),Q1314,#N/A)</f>
        <v>#N/A</v>
      </c>
      <c r="Z1314" t="e">
        <f>IF(AND(Q1314&gt;=Chart!$F$2,Q1314&lt;=Chart!$F$3),R1314,#N/A)</f>
        <v>#N/A</v>
      </c>
      <c r="AA1314" t="e">
        <f>IF(AND(Q1314&gt;=Chart!$F$2,Q1314&lt;=Chart!$F$3),S1314,#N/A)</f>
        <v>#N/A</v>
      </c>
      <c r="AB1314" t="e">
        <f>IF(AND(Q1314&gt;=Chart!$F$2,Q1314&lt;=Chart!$F$3),T1314,#N/A)</f>
        <v>#N/A</v>
      </c>
      <c r="AC1314" t="e">
        <f>IF(AND(Q1314&gt;=Chart!$F$2,Q1314&lt;=Chart!$F$3),U1314,#N/A)</f>
        <v>#N/A</v>
      </c>
      <c r="AD1314" t="e">
        <f>IF(AND(Q1314&gt;=Chart!$F$2,Q1314&lt;=Chart!$F$3),V1314,#N/A)</f>
        <v>#N/A</v>
      </c>
      <c r="AE1314" t="e">
        <f>IF(AND(Q1314&gt;=Chart!$F$2,Q1314&lt;=Chart!$F$3),I1314,#N/A)</f>
        <v>#N/A</v>
      </c>
      <c r="AF1314" t="e">
        <f>IF(AND(Q1314&gt;=Chart!$F$2,Q1314&lt;=Chart!$F$3),H1314/100,#N/A)</f>
        <v>#N/A</v>
      </c>
      <c r="AG1314" t="e">
        <f>IF(AND(Q1314&gt;=Chart!$F$2,Q1314&lt;=Chart!$F$3),W1314/100,#N/A)</f>
        <v>#N/A</v>
      </c>
    </row>
    <row r="1315" spans="1:33" x14ac:dyDescent="0.25">
      <c r="A1315">
        <v>1535463000</v>
      </c>
      <c r="B1315">
        <f>INDEX('Daily Data ADJ'!$1:$1048576,MATCH(Calc!$A1315,'Daily Data ADJ'!$A:$A,0),MATCH("SPY, CBOE BZX: Close",'Daily Data ADJ'!$1:$1,0))</f>
        <v>268.44958100999997</v>
      </c>
      <c r="C1315">
        <f>INDEX('Daily Data ADJ'!$1:$1048576,MATCH(Calc!$A1315,'Daily Data ADJ'!$A:$A,0),MATCH("EFFR, FRED: Close",'Daily Data ADJ'!$1:$1,0))</f>
        <v>1.92</v>
      </c>
      <c r="D1315">
        <f>INDEX('Daily Data ADJ'!$1:$1048576,MATCH(Calc!$A1315,'Daily Data ADJ'!$A:$A,1),MATCH("SOFR, FRED: Close",'Daily Data ADJ'!$1:$1,0))</f>
        <v>1.95</v>
      </c>
      <c r="E1315">
        <f>INDEX('Daily Data ADJ'!$1:$1048576,MATCH(Calc!$A1315,'Daily Data ADJ'!$A:$A,0),MATCH("UPRO, CBOE BZX: Close",'Daily Data ADJ'!$1:$1,0))</f>
        <v>27.751414619999998</v>
      </c>
      <c r="F1315">
        <f>INDEX('Daily Data ADJ'!$1:$1048576,MATCH(Calc!$A1315,'Daily Data ADJ'!$A:$A,0),MATCH("ES1!, CME_MINI: Close",'Daily Data ADJ'!$1:$1,0))</f>
        <v>2899.25</v>
      </c>
      <c r="G1315">
        <f>INDEX('Daily Data ADJ'!$1:$1048576,MATCH(Calc!$A1315,'Daily Data ADJ'!$A:$A,0),MATCH("ES2!, CME_MINI: Close",'Daily Data ADJ'!$1:$1,0))</f>
        <v>2903.5</v>
      </c>
      <c r="H1315">
        <f>INDEX('QUANDL MULTPL SP500_DIV_YIELD_M'!$A:$G,MATCH(Calc!$A1315,'QUANDL MULTPL SP500_DIV_YIELD_M'!$A:$A,1),MATCH('QUANDL MULTPL SP500_DIV_YIELD_M'!$E$1,'QUANDL MULTPL SP500_DIV_YIELD_M'!$A$1:$G$1,0))</f>
        <v>1.84</v>
      </c>
      <c r="I1315" s="5">
        <f t="shared" si="120"/>
        <v>2.427649112731281E-2</v>
      </c>
      <c r="J1315" s="1">
        <f>A1315/24/60/60+DATE(1970,1,1)</f>
        <v>43340.5625</v>
      </c>
      <c r="K1315" s="3">
        <f t="shared" si="123"/>
        <v>1</v>
      </c>
      <c r="L1315" s="6">
        <f>(1+Chart!$F$4)^(1/(365/K1315))-1</f>
        <v>6.6592785027408397E-5</v>
      </c>
      <c r="M1315" s="6">
        <f t="shared" si="124"/>
        <v>5.2105483020925547E-5</v>
      </c>
      <c r="N1315" s="6">
        <f t="shared" si="125"/>
        <v>6.5718600571251784E-5</v>
      </c>
      <c r="O1315">
        <f>O1314*(B1315/B1314)</f>
        <v>268.44958101000185</v>
      </c>
      <c r="P1315">
        <f t="shared" si="121"/>
        <v>2018</v>
      </c>
      <c r="Q1315" s="1">
        <f t="shared" si="122"/>
        <v>43340.5625</v>
      </c>
      <c r="R1315">
        <f>IF(B1316="",R1314,IF(Q1315&gt;=Chart!$F$2,E1315,0))</f>
        <v>0</v>
      </c>
      <c r="S1315">
        <f>IF(B1316="",S1314,IFERROR(IF(AND(R1315&gt;0,R1314=0),R1315,(1+(B1316/B1315-1)*Calc!$Z$1)*S1314),0))</f>
        <v>0</v>
      </c>
      <c r="T1315">
        <f>IF(B1316="",T1314,IFERROR(IF(AND(R1315&gt;0,R1314=0),R1315,(1+(B1316/B1315-1)*Calc!$Z$1-L1316)*T1314),0))</f>
        <v>0</v>
      </c>
      <c r="U1315">
        <f>IF(B1316="",U1314,IFERROR(IF(AND(R1315&gt;0,R1314=0),R1315,(1+(B1316/B1315-1)*Calc!$Z$1-M1316*2)*U1314),0))</f>
        <v>0</v>
      </c>
      <c r="V1315">
        <f>IF(B1316="",V1314,IFERROR(IF(AND(R1315&gt;0,R1314=0),R1315,(1+(B1316/B1315-1)*Calc!$Z$1-N1316*2)*V1314),0))</f>
        <v>0</v>
      </c>
      <c r="W1315">
        <f>IF(ISNUMBER(C1315),C1315,W1314)</f>
        <v>1.92</v>
      </c>
      <c r="Y1315" s="1" t="e">
        <f>IF(AND(Q1315&gt;=Chart!$F$2,Q1315&lt;=Chart!$F$3),Q1315,#N/A)</f>
        <v>#N/A</v>
      </c>
      <c r="Z1315" t="e">
        <f>IF(AND(Q1315&gt;=Chart!$F$2,Q1315&lt;=Chart!$F$3),R1315,#N/A)</f>
        <v>#N/A</v>
      </c>
      <c r="AA1315" t="e">
        <f>IF(AND(Q1315&gt;=Chart!$F$2,Q1315&lt;=Chart!$F$3),S1315,#N/A)</f>
        <v>#N/A</v>
      </c>
      <c r="AB1315" t="e">
        <f>IF(AND(Q1315&gt;=Chart!$F$2,Q1315&lt;=Chart!$F$3),T1315,#N/A)</f>
        <v>#N/A</v>
      </c>
      <c r="AC1315" t="e">
        <f>IF(AND(Q1315&gt;=Chart!$F$2,Q1315&lt;=Chart!$F$3),U1315,#N/A)</f>
        <v>#N/A</v>
      </c>
      <c r="AD1315" t="e">
        <f>IF(AND(Q1315&gt;=Chart!$F$2,Q1315&lt;=Chart!$F$3),V1315,#N/A)</f>
        <v>#N/A</v>
      </c>
      <c r="AE1315" t="e">
        <f>IF(AND(Q1315&gt;=Chart!$F$2,Q1315&lt;=Chart!$F$3),I1315,#N/A)</f>
        <v>#N/A</v>
      </c>
      <c r="AF1315" t="e">
        <f>IF(AND(Q1315&gt;=Chart!$F$2,Q1315&lt;=Chart!$F$3),H1315/100,#N/A)</f>
        <v>#N/A</v>
      </c>
      <c r="AG1315" t="e">
        <f>IF(AND(Q1315&gt;=Chart!$F$2,Q1315&lt;=Chart!$F$3),W1315/100,#N/A)</f>
        <v>#N/A</v>
      </c>
    </row>
    <row r="1316" spans="1:33" x14ac:dyDescent="0.25">
      <c r="A1316">
        <v>1535549400</v>
      </c>
      <c r="B1316">
        <f>INDEX('Daily Data ADJ'!$1:$1048576,MATCH(Calc!$A1316,'Daily Data ADJ'!$A:$A,0),MATCH("SPY, CBOE BZX: Close",'Daily Data ADJ'!$1:$1,0))</f>
        <v>269.89405309</v>
      </c>
      <c r="C1316">
        <f>INDEX('Daily Data ADJ'!$1:$1048576,MATCH(Calc!$A1316,'Daily Data ADJ'!$A:$A,0),MATCH("EFFR, FRED: Close",'Daily Data ADJ'!$1:$1,0))</f>
        <v>1.92</v>
      </c>
      <c r="D1316">
        <f>INDEX('Daily Data ADJ'!$1:$1048576,MATCH(Calc!$A1316,'Daily Data ADJ'!$A:$A,1),MATCH("SOFR, FRED: Close",'Daily Data ADJ'!$1:$1,0))</f>
        <v>1.93</v>
      </c>
      <c r="E1316">
        <f>INDEX('Daily Data ADJ'!$1:$1048576,MATCH(Calc!$A1316,'Daily Data ADJ'!$A:$A,0),MATCH("UPRO, CBOE BZX: Close",'Daily Data ADJ'!$1:$1,0))</f>
        <v>28.20353613</v>
      </c>
      <c r="F1316">
        <f>INDEX('Daily Data ADJ'!$1:$1048576,MATCH(Calc!$A1316,'Daily Data ADJ'!$A:$A,0),MATCH("ES1!, CME_MINI: Close",'Daily Data ADJ'!$1:$1,0))</f>
        <v>2914.75</v>
      </c>
      <c r="G1316">
        <f>INDEX('Daily Data ADJ'!$1:$1048576,MATCH(Calc!$A1316,'Daily Data ADJ'!$A:$A,0),MATCH("ES2!, CME_MINI: Close",'Daily Data ADJ'!$1:$1,0))</f>
        <v>2919</v>
      </c>
      <c r="H1316">
        <f>INDEX('QUANDL MULTPL SP500_DIV_YIELD_M'!$A:$G,MATCH(Calc!$A1316,'QUANDL MULTPL SP500_DIV_YIELD_M'!$A:$A,1),MATCH('QUANDL MULTPL SP500_DIV_YIELD_M'!$E$1,'QUANDL MULTPL SP500_DIV_YIELD_M'!$A$1:$G$1,0))</f>
        <v>1.84</v>
      </c>
      <c r="I1316" s="5">
        <f t="shared" si="120"/>
        <v>2.4245172907672058E-2</v>
      </c>
      <c r="J1316" s="1">
        <f>A1316/24/60/60+DATE(1970,1,1)</f>
        <v>43341.5625</v>
      </c>
      <c r="K1316" s="3">
        <f t="shared" si="123"/>
        <v>1</v>
      </c>
      <c r="L1316" s="6">
        <f>(1+Chart!$F$4)^(1/(365/K1316))-1</f>
        <v>6.6592785027408397E-5</v>
      </c>
      <c r="M1316" s="6">
        <f t="shared" si="124"/>
        <v>5.2105483020925547E-5</v>
      </c>
      <c r="N1316" s="6">
        <f t="shared" si="125"/>
        <v>6.5634824081728382E-5</v>
      </c>
      <c r="O1316">
        <f>O1315*(B1316/B1315)</f>
        <v>269.89405309000188</v>
      </c>
      <c r="P1316">
        <f t="shared" si="121"/>
        <v>2018</v>
      </c>
      <c r="Q1316" s="1">
        <f t="shared" si="122"/>
        <v>43341.5625</v>
      </c>
      <c r="R1316">
        <f>IF(B1317="",R1315,IF(Q1316&gt;=Chart!$F$2,E1316,0))</f>
        <v>0</v>
      </c>
      <c r="S1316">
        <f>IF(B1317="",S1315,IFERROR(IF(AND(R1316&gt;0,R1315=0),R1316,(1+(B1317/B1316-1)*Calc!$Z$1)*S1315),0))</f>
        <v>0</v>
      </c>
      <c r="T1316">
        <f>IF(B1317="",T1315,IFERROR(IF(AND(R1316&gt;0,R1315=0),R1316,(1+(B1317/B1316-1)*Calc!$Z$1-L1317)*T1315),0))</f>
        <v>0</v>
      </c>
      <c r="U1316">
        <f>IF(B1317="",U1315,IFERROR(IF(AND(R1316&gt;0,R1315=0),R1316,(1+(B1317/B1316-1)*Calc!$Z$1-M1317*2)*U1315),0))</f>
        <v>0</v>
      </c>
      <c r="V1316">
        <f>IF(B1317="",V1315,IFERROR(IF(AND(R1316&gt;0,R1315=0),R1316,(1+(B1317/B1316-1)*Calc!$Z$1-N1317*2)*V1315),0))</f>
        <v>0</v>
      </c>
      <c r="W1316">
        <f>IF(ISNUMBER(C1316),C1316,W1315)</f>
        <v>1.92</v>
      </c>
      <c r="Y1316" s="1" t="e">
        <f>IF(AND(Q1316&gt;=Chart!$F$2,Q1316&lt;=Chart!$F$3),Q1316,#N/A)</f>
        <v>#N/A</v>
      </c>
      <c r="Z1316" t="e">
        <f>IF(AND(Q1316&gt;=Chart!$F$2,Q1316&lt;=Chart!$F$3),R1316,#N/A)</f>
        <v>#N/A</v>
      </c>
      <c r="AA1316" t="e">
        <f>IF(AND(Q1316&gt;=Chart!$F$2,Q1316&lt;=Chart!$F$3),S1316,#N/A)</f>
        <v>#N/A</v>
      </c>
      <c r="AB1316" t="e">
        <f>IF(AND(Q1316&gt;=Chart!$F$2,Q1316&lt;=Chart!$F$3),T1316,#N/A)</f>
        <v>#N/A</v>
      </c>
      <c r="AC1316" t="e">
        <f>IF(AND(Q1316&gt;=Chart!$F$2,Q1316&lt;=Chart!$F$3),U1316,#N/A)</f>
        <v>#N/A</v>
      </c>
      <c r="AD1316" t="e">
        <f>IF(AND(Q1316&gt;=Chart!$F$2,Q1316&lt;=Chart!$F$3),V1316,#N/A)</f>
        <v>#N/A</v>
      </c>
      <c r="AE1316" t="e">
        <f>IF(AND(Q1316&gt;=Chart!$F$2,Q1316&lt;=Chart!$F$3),I1316,#N/A)</f>
        <v>#N/A</v>
      </c>
      <c r="AF1316" t="e">
        <f>IF(AND(Q1316&gt;=Chart!$F$2,Q1316&lt;=Chart!$F$3),H1316/100,#N/A)</f>
        <v>#N/A</v>
      </c>
      <c r="AG1316" t="e">
        <f>IF(AND(Q1316&gt;=Chart!$F$2,Q1316&lt;=Chart!$F$3),W1316/100,#N/A)</f>
        <v>#N/A</v>
      </c>
    </row>
    <row r="1317" spans="1:33" x14ac:dyDescent="0.25">
      <c r="A1317">
        <v>1535635800</v>
      </c>
      <c r="B1317">
        <f>INDEX('Daily Data ADJ'!$1:$1048576,MATCH(Calc!$A1317,'Daily Data ADJ'!$A:$A,0),MATCH("SPY, CBOE BZX: Close",'Daily Data ADJ'!$1:$1,0))</f>
        <v>268.80143958999997</v>
      </c>
      <c r="C1317">
        <f>INDEX('Daily Data ADJ'!$1:$1048576,MATCH(Calc!$A1317,'Daily Data ADJ'!$A:$A,0),MATCH("EFFR, FRED: Close",'Daily Data ADJ'!$1:$1,0))</f>
        <v>1.92</v>
      </c>
      <c r="D1317">
        <f>INDEX('Daily Data ADJ'!$1:$1048576,MATCH(Calc!$A1317,'Daily Data ADJ'!$A:$A,1),MATCH("SOFR, FRED: Close",'Daily Data ADJ'!$1:$1,0))</f>
        <v>1.93</v>
      </c>
      <c r="E1317">
        <f>INDEX('Daily Data ADJ'!$1:$1048576,MATCH(Calc!$A1317,'Daily Data ADJ'!$A:$A,0),MATCH("UPRO, CBOE BZX: Close",'Daily Data ADJ'!$1:$1,0))</f>
        <v>27.839873180000001</v>
      </c>
      <c r="F1317">
        <f>INDEX('Daily Data ADJ'!$1:$1048576,MATCH(Calc!$A1317,'Daily Data ADJ'!$A:$A,0),MATCH("ES1!, CME_MINI: Close",'Daily Data ADJ'!$1:$1,0))</f>
        <v>2902</v>
      </c>
      <c r="G1317">
        <f>INDEX('Daily Data ADJ'!$1:$1048576,MATCH(Calc!$A1317,'Daily Data ADJ'!$A:$A,0),MATCH("ES2!, CME_MINI: Close",'Daily Data ADJ'!$1:$1,0))</f>
        <v>2906.5</v>
      </c>
      <c r="H1317">
        <f>INDEX('QUANDL MULTPL SP500_DIV_YIELD_M'!$A:$G,MATCH(Calc!$A1317,'QUANDL MULTPL SP500_DIV_YIELD_M'!$A:$A,1),MATCH('QUANDL MULTPL SP500_DIV_YIELD_M'!$E$1,'QUANDL MULTPL SP500_DIV_YIELD_M'!$A$1:$G$1,0))</f>
        <v>1.84</v>
      </c>
      <c r="I1317" s="5">
        <f t="shared" si="120"/>
        <v>2.4617060984074374E-2</v>
      </c>
      <c r="J1317" s="1">
        <f>A1317/24/60/60+DATE(1970,1,1)</f>
        <v>43342.5625</v>
      </c>
      <c r="K1317" s="3">
        <f t="shared" si="123"/>
        <v>1</v>
      </c>
      <c r="L1317" s="6">
        <f>(1+Chart!$F$4)^(1/(365/K1317))-1</f>
        <v>6.6592785027408397E-5</v>
      </c>
      <c r="M1317" s="6">
        <f t="shared" si="124"/>
        <v>5.2105483020925547E-5</v>
      </c>
      <c r="N1317" s="6">
        <f t="shared" si="125"/>
        <v>6.6629462780909421E-5</v>
      </c>
      <c r="O1317">
        <f>O1316*(B1317/B1316)</f>
        <v>268.80143959000185</v>
      </c>
      <c r="P1317">
        <f t="shared" si="121"/>
        <v>2018</v>
      </c>
      <c r="Q1317" s="1">
        <f t="shared" si="122"/>
        <v>43342.5625</v>
      </c>
      <c r="R1317">
        <f>IF(B1318="",R1316,IF(Q1317&gt;=Chart!$F$2,E1317,0))</f>
        <v>0</v>
      </c>
      <c r="S1317">
        <f>IF(B1318="",S1316,IFERROR(IF(AND(R1317&gt;0,R1316=0),R1317,(1+(B1318/B1317-1)*Calc!$Z$1)*S1316),0))</f>
        <v>0</v>
      </c>
      <c r="T1317">
        <f>IF(B1318="",T1316,IFERROR(IF(AND(R1317&gt;0,R1316=0),R1317,(1+(B1318/B1317-1)*Calc!$Z$1-L1318)*T1316),0))</f>
        <v>0</v>
      </c>
      <c r="U1317">
        <f>IF(B1318="",U1316,IFERROR(IF(AND(R1317&gt;0,R1316=0),R1317,(1+(B1318/B1317-1)*Calc!$Z$1-M1318*2)*U1316),0))</f>
        <v>0</v>
      </c>
      <c r="V1317">
        <f>IF(B1318="",V1316,IFERROR(IF(AND(R1317&gt;0,R1316=0),R1317,(1+(B1318/B1317-1)*Calc!$Z$1-N1318*2)*V1316),0))</f>
        <v>0</v>
      </c>
      <c r="W1317">
        <f>IF(ISNUMBER(C1317),C1317,W1316)</f>
        <v>1.92</v>
      </c>
      <c r="Y1317" s="1" t="e">
        <f>IF(AND(Q1317&gt;=Chart!$F$2,Q1317&lt;=Chart!$F$3),Q1317,#N/A)</f>
        <v>#N/A</v>
      </c>
      <c r="Z1317" t="e">
        <f>IF(AND(Q1317&gt;=Chart!$F$2,Q1317&lt;=Chart!$F$3),R1317,#N/A)</f>
        <v>#N/A</v>
      </c>
      <c r="AA1317" t="e">
        <f>IF(AND(Q1317&gt;=Chart!$F$2,Q1317&lt;=Chart!$F$3),S1317,#N/A)</f>
        <v>#N/A</v>
      </c>
      <c r="AB1317" t="e">
        <f>IF(AND(Q1317&gt;=Chart!$F$2,Q1317&lt;=Chart!$F$3),T1317,#N/A)</f>
        <v>#N/A</v>
      </c>
      <c r="AC1317" t="e">
        <f>IF(AND(Q1317&gt;=Chart!$F$2,Q1317&lt;=Chart!$F$3),U1317,#N/A)</f>
        <v>#N/A</v>
      </c>
      <c r="AD1317" t="e">
        <f>IF(AND(Q1317&gt;=Chart!$F$2,Q1317&lt;=Chart!$F$3),V1317,#N/A)</f>
        <v>#N/A</v>
      </c>
      <c r="AE1317" t="e">
        <f>IF(AND(Q1317&gt;=Chart!$F$2,Q1317&lt;=Chart!$F$3),I1317,#N/A)</f>
        <v>#N/A</v>
      </c>
      <c r="AF1317" t="e">
        <f>IF(AND(Q1317&gt;=Chart!$F$2,Q1317&lt;=Chart!$F$3),H1317/100,#N/A)</f>
        <v>#N/A</v>
      </c>
      <c r="AG1317" t="e">
        <f>IF(AND(Q1317&gt;=Chart!$F$2,Q1317&lt;=Chart!$F$3),W1317/100,#N/A)</f>
        <v>#N/A</v>
      </c>
    </row>
    <row r="1318" spans="1:33" x14ac:dyDescent="0.25">
      <c r="A1318">
        <v>1535722200</v>
      </c>
      <c r="B1318">
        <f>INDEX('Daily Data ADJ'!$1:$1048576,MATCH(Calc!$A1318,'Daily Data ADJ'!$A:$A,0),MATCH("SPY, CBOE BZX: Close",'Daily Data ADJ'!$1:$1,0))</f>
        <v>268.81069903000002</v>
      </c>
      <c r="C1318">
        <f>INDEX('Daily Data ADJ'!$1:$1048576,MATCH(Calc!$A1318,'Daily Data ADJ'!$A:$A,0),MATCH("EFFR, FRED: Close",'Daily Data ADJ'!$1:$1,0))</f>
        <v>1.91</v>
      </c>
      <c r="D1318">
        <f>INDEX('Daily Data ADJ'!$1:$1048576,MATCH(Calc!$A1318,'Daily Data ADJ'!$A:$A,1),MATCH("SOFR, FRED: Close",'Daily Data ADJ'!$1:$1,0))</f>
        <v>1.97</v>
      </c>
      <c r="E1318">
        <f>INDEX('Daily Data ADJ'!$1:$1048576,MATCH(Calc!$A1318,'Daily Data ADJ'!$A:$A,0),MATCH("UPRO, CBOE BZX: Close",'Daily Data ADJ'!$1:$1,0))</f>
        <v>27.830044449999999</v>
      </c>
      <c r="F1318">
        <f>INDEX('Daily Data ADJ'!$1:$1048576,MATCH(Calc!$A1318,'Daily Data ADJ'!$A:$A,0),MATCH("ES1!, CME_MINI: Close",'Daily Data ADJ'!$1:$1,0))</f>
        <v>2902</v>
      </c>
      <c r="G1318">
        <f>INDEX('Daily Data ADJ'!$1:$1048576,MATCH(Calc!$A1318,'Daily Data ADJ'!$A:$A,0),MATCH("ES2!, CME_MINI: Close",'Daily Data ADJ'!$1:$1,0))</f>
        <v>2906.5</v>
      </c>
      <c r="H1318">
        <f>INDEX('QUANDL MULTPL SP500_DIV_YIELD_M'!$A:$G,MATCH(Calc!$A1318,'QUANDL MULTPL SP500_DIV_YIELD_M'!$A:$A,1),MATCH('QUANDL MULTPL SP500_DIV_YIELD_M'!$E$1,'QUANDL MULTPL SP500_DIV_YIELD_M'!$A$1:$G$1,0))</f>
        <v>1.82</v>
      </c>
      <c r="I1318" s="5">
        <f t="shared" si="120"/>
        <v>2.4417060984074375E-2</v>
      </c>
      <c r="J1318" s="1">
        <f>A1318/24/60/60+DATE(1970,1,1)</f>
        <v>43343.5625</v>
      </c>
      <c r="K1318" s="3">
        <f t="shared" si="123"/>
        <v>1</v>
      </c>
      <c r="L1318" s="6">
        <f>(1+Chart!$F$4)^(1/(365/K1318))-1</f>
        <v>6.6592785027408397E-5</v>
      </c>
      <c r="M1318" s="6">
        <f t="shared" si="124"/>
        <v>5.1836644438196799E-5</v>
      </c>
      <c r="N1318" s="6">
        <f t="shared" si="125"/>
        <v>6.6094594606491697E-5</v>
      </c>
      <c r="O1318">
        <f>O1317*(B1318/B1317)</f>
        <v>268.8106990300019</v>
      </c>
      <c r="P1318">
        <f t="shared" si="121"/>
        <v>2018</v>
      </c>
      <c r="Q1318" s="1">
        <f t="shared" si="122"/>
        <v>43343.5625</v>
      </c>
      <c r="R1318">
        <f>IF(B1319="",R1317,IF(Q1318&gt;=Chart!$F$2,E1318,0))</f>
        <v>0</v>
      </c>
      <c r="S1318">
        <f>IF(B1319="",S1317,IFERROR(IF(AND(R1318&gt;0,R1317=0),R1318,(1+(B1319/B1318-1)*Calc!$Z$1)*S1317),0))</f>
        <v>0</v>
      </c>
      <c r="T1318">
        <f>IF(B1319="",T1317,IFERROR(IF(AND(R1318&gt;0,R1317=0),R1318,(1+(B1319/B1318-1)*Calc!$Z$1-L1319)*T1317),0))</f>
        <v>0</v>
      </c>
      <c r="U1318">
        <f>IF(B1319="",U1317,IFERROR(IF(AND(R1318&gt;0,R1317=0),R1318,(1+(B1319/B1318-1)*Calc!$Z$1-M1319*2)*U1317),0))</f>
        <v>0</v>
      </c>
      <c r="V1318">
        <f>IF(B1319="",V1317,IFERROR(IF(AND(R1318&gt;0,R1317=0),R1318,(1+(B1319/B1318-1)*Calc!$Z$1-N1319*2)*V1317),0))</f>
        <v>0</v>
      </c>
      <c r="W1318">
        <f>IF(ISNUMBER(C1318),C1318,W1317)</f>
        <v>1.91</v>
      </c>
      <c r="Y1318" s="1" t="e">
        <f>IF(AND(Q1318&gt;=Chart!$F$2,Q1318&lt;=Chart!$F$3),Q1318,#N/A)</f>
        <v>#N/A</v>
      </c>
      <c r="Z1318" t="e">
        <f>IF(AND(Q1318&gt;=Chart!$F$2,Q1318&lt;=Chart!$F$3),R1318,#N/A)</f>
        <v>#N/A</v>
      </c>
      <c r="AA1318" t="e">
        <f>IF(AND(Q1318&gt;=Chart!$F$2,Q1318&lt;=Chart!$F$3),S1318,#N/A)</f>
        <v>#N/A</v>
      </c>
      <c r="AB1318" t="e">
        <f>IF(AND(Q1318&gt;=Chart!$F$2,Q1318&lt;=Chart!$F$3),T1318,#N/A)</f>
        <v>#N/A</v>
      </c>
      <c r="AC1318" t="e">
        <f>IF(AND(Q1318&gt;=Chart!$F$2,Q1318&lt;=Chart!$F$3),U1318,#N/A)</f>
        <v>#N/A</v>
      </c>
      <c r="AD1318" t="e">
        <f>IF(AND(Q1318&gt;=Chart!$F$2,Q1318&lt;=Chart!$F$3),V1318,#N/A)</f>
        <v>#N/A</v>
      </c>
      <c r="AE1318" t="e">
        <f>IF(AND(Q1318&gt;=Chart!$F$2,Q1318&lt;=Chart!$F$3),I1318,#N/A)</f>
        <v>#N/A</v>
      </c>
      <c r="AF1318" t="e">
        <f>IF(AND(Q1318&gt;=Chart!$F$2,Q1318&lt;=Chart!$F$3),H1318/100,#N/A)</f>
        <v>#N/A</v>
      </c>
      <c r="AG1318" t="e">
        <f>IF(AND(Q1318&gt;=Chart!$F$2,Q1318&lt;=Chart!$F$3),W1318/100,#N/A)</f>
        <v>#N/A</v>
      </c>
    </row>
    <row r="1319" spans="1:33" x14ac:dyDescent="0.25">
      <c r="A1319">
        <v>1536067800</v>
      </c>
      <c r="B1319">
        <f>INDEX('Daily Data ADJ'!$1:$1048576,MATCH(Calc!$A1319,'Daily Data ADJ'!$A:$A,0),MATCH("SPY, CBOE BZX: Close",'Daily Data ADJ'!$1:$1,0))</f>
        <v>268.34772720000001</v>
      </c>
      <c r="C1319">
        <f>INDEX('Daily Data ADJ'!$1:$1048576,MATCH(Calc!$A1319,'Daily Data ADJ'!$A:$A,0),MATCH("EFFR, FRED: Close",'Daily Data ADJ'!$1:$1,0))</f>
        <v>1.92</v>
      </c>
      <c r="D1319">
        <f>INDEX('Daily Data ADJ'!$1:$1048576,MATCH(Calc!$A1319,'Daily Data ADJ'!$A:$A,1),MATCH("SOFR, FRED: Close",'Daily Data ADJ'!$1:$1,0))</f>
        <v>1.95</v>
      </c>
      <c r="E1319">
        <f>INDEX('Daily Data ADJ'!$1:$1048576,MATCH(Calc!$A1319,'Daily Data ADJ'!$A:$A,0),MATCH("UPRO, CBOE BZX: Close",'Daily Data ADJ'!$1:$1,0))</f>
        <v>27.707185339999999</v>
      </c>
      <c r="F1319">
        <f>INDEX('Daily Data ADJ'!$1:$1048576,MATCH(Calc!$A1319,'Daily Data ADJ'!$A:$A,0),MATCH("ES1!, CME_MINI: Close",'Daily Data ADJ'!$1:$1,0))</f>
        <v>2898.25</v>
      </c>
      <c r="G1319">
        <f>INDEX('Daily Data ADJ'!$1:$1048576,MATCH(Calc!$A1319,'Daily Data ADJ'!$A:$A,0),MATCH("ES2!, CME_MINI: Close",'Daily Data ADJ'!$1:$1,0))</f>
        <v>2903</v>
      </c>
      <c r="H1319">
        <f>INDEX('QUANDL MULTPL SP500_DIV_YIELD_M'!$A:$G,MATCH(Calc!$A1319,'QUANDL MULTPL SP500_DIV_YIELD_M'!$A:$A,1),MATCH('QUANDL MULTPL SP500_DIV_YIELD_M'!$E$1,'QUANDL MULTPL SP500_DIV_YIELD_M'!$A$1:$G$1,0))</f>
        <v>1.82</v>
      </c>
      <c r="I1319" s="5">
        <f t="shared" si="120"/>
        <v>2.4771814121318243E-2</v>
      </c>
      <c r="J1319" s="1">
        <f>A1319/24/60/60+DATE(1970,1,1)</f>
        <v>43347.5625</v>
      </c>
      <c r="K1319" s="3">
        <f t="shared" si="123"/>
        <v>4</v>
      </c>
      <c r="L1319" s="6">
        <f>(1+Chart!$F$4)^(1/(365/K1319))-1</f>
        <v>2.6639774888526091E-4</v>
      </c>
      <c r="M1319" s="6">
        <f t="shared" si="124"/>
        <v>2.0843822253779898E-4</v>
      </c>
      <c r="N1319" s="6">
        <f t="shared" si="125"/>
        <v>2.6819998589733274E-4</v>
      </c>
      <c r="O1319">
        <f>O1318*(B1319/B1318)</f>
        <v>268.34772720000188</v>
      </c>
      <c r="P1319">
        <f t="shared" si="121"/>
        <v>2018</v>
      </c>
      <c r="Q1319" s="1">
        <f t="shared" si="122"/>
        <v>43347.5625</v>
      </c>
      <c r="R1319">
        <f>IF(B1320="",R1318,IF(Q1319&gt;=Chart!$F$2,E1319,0))</f>
        <v>0</v>
      </c>
      <c r="S1319">
        <f>IF(B1320="",S1318,IFERROR(IF(AND(R1319&gt;0,R1318=0),R1319,(1+(B1320/B1319-1)*Calc!$Z$1)*S1318),0))</f>
        <v>0</v>
      </c>
      <c r="T1319">
        <f>IF(B1320="",T1318,IFERROR(IF(AND(R1319&gt;0,R1318=0),R1319,(1+(B1320/B1319-1)*Calc!$Z$1-L1320)*T1318),0))</f>
        <v>0</v>
      </c>
      <c r="U1319">
        <f>IF(B1320="",U1318,IFERROR(IF(AND(R1319&gt;0,R1318=0),R1319,(1+(B1320/B1319-1)*Calc!$Z$1-M1320*2)*U1318),0))</f>
        <v>0</v>
      </c>
      <c r="V1319">
        <f>IF(B1320="",V1318,IFERROR(IF(AND(R1319&gt;0,R1318=0),R1319,(1+(B1320/B1319-1)*Calc!$Z$1-N1320*2)*V1318),0))</f>
        <v>0</v>
      </c>
      <c r="W1319">
        <f>IF(ISNUMBER(C1319),C1319,W1318)</f>
        <v>1.92</v>
      </c>
      <c r="Y1319" s="1" t="e">
        <f>IF(AND(Q1319&gt;=Chart!$F$2,Q1319&lt;=Chart!$F$3),Q1319,#N/A)</f>
        <v>#N/A</v>
      </c>
      <c r="Z1319" t="e">
        <f>IF(AND(Q1319&gt;=Chart!$F$2,Q1319&lt;=Chart!$F$3),R1319,#N/A)</f>
        <v>#N/A</v>
      </c>
      <c r="AA1319" t="e">
        <f>IF(AND(Q1319&gt;=Chart!$F$2,Q1319&lt;=Chart!$F$3),S1319,#N/A)</f>
        <v>#N/A</v>
      </c>
      <c r="AB1319" t="e">
        <f>IF(AND(Q1319&gt;=Chart!$F$2,Q1319&lt;=Chart!$F$3),T1319,#N/A)</f>
        <v>#N/A</v>
      </c>
      <c r="AC1319" t="e">
        <f>IF(AND(Q1319&gt;=Chart!$F$2,Q1319&lt;=Chart!$F$3),U1319,#N/A)</f>
        <v>#N/A</v>
      </c>
      <c r="AD1319" t="e">
        <f>IF(AND(Q1319&gt;=Chart!$F$2,Q1319&lt;=Chart!$F$3),V1319,#N/A)</f>
        <v>#N/A</v>
      </c>
      <c r="AE1319" t="e">
        <f>IF(AND(Q1319&gt;=Chart!$F$2,Q1319&lt;=Chart!$F$3),I1319,#N/A)</f>
        <v>#N/A</v>
      </c>
      <c r="AF1319" t="e">
        <f>IF(AND(Q1319&gt;=Chart!$F$2,Q1319&lt;=Chart!$F$3),H1319/100,#N/A)</f>
        <v>#N/A</v>
      </c>
      <c r="AG1319" t="e">
        <f>IF(AND(Q1319&gt;=Chart!$F$2,Q1319&lt;=Chart!$F$3),W1319/100,#N/A)</f>
        <v>#N/A</v>
      </c>
    </row>
    <row r="1320" spans="1:33" x14ac:dyDescent="0.25">
      <c r="A1320">
        <v>1536154200</v>
      </c>
      <c r="B1320">
        <f>INDEX('Daily Data ADJ'!$1:$1048576,MATCH(Calc!$A1320,'Daily Data ADJ'!$A:$A,0),MATCH("SPY, CBOE BZX: Close",'Daily Data ADJ'!$1:$1,0))</f>
        <v>267.62549116000002</v>
      </c>
      <c r="C1320">
        <f>INDEX('Daily Data ADJ'!$1:$1048576,MATCH(Calc!$A1320,'Daily Data ADJ'!$A:$A,0),MATCH("EFFR, FRED: Close",'Daily Data ADJ'!$1:$1,0))</f>
        <v>1.92</v>
      </c>
      <c r="D1320">
        <f>INDEX('Daily Data ADJ'!$1:$1048576,MATCH(Calc!$A1320,'Daily Data ADJ'!$A:$A,1),MATCH("SOFR, FRED: Close",'Daily Data ADJ'!$1:$1,0))</f>
        <v>1.95</v>
      </c>
      <c r="E1320">
        <f>INDEX('Daily Data ADJ'!$1:$1048576,MATCH(Calc!$A1320,'Daily Data ADJ'!$A:$A,0),MATCH("UPRO, CBOE BZX: Close",'Daily Data ADJ'!$1:$1,0))</f>
        <v>27.48112459</v>
      </c>
      <c r="F1320">
        <f>INDEX('Daily Data ADJ'!$1:$1048576,MATCH(Calc!$A1320,'Daily Data ADJ'!$A:$A,0),MATCH("ES1!, CME_MINI: Close",'Daily Data ADJ'!$1:$1,0))</f>
        <v>2888.25</v>
      </c>
      <c r="G1320">
        <f>INDEX('Daily Data ADJ'!$1:$1048576,MATCH(Calc!$A1320,'Daily Data ADJ'!$A:$A,0),MATCH("ES2!, CME_MINI: Close",'Daily Data ADJ'!$1:$1,0))</f>
        <v>2893</v>
      </c>
      <c r="H1320">
        <f>INDEX('QUANDL MULTPL SP500_DIV_YIELD_M'!$A:$G,MATCH(Calc!$A1320,'QUANDL MULTPL SP500_DIV_YIELD_M'!$A:$A,1),MATCH('QUANDL MULTPL SP500_DIV_YIELD_M'!$E$1,'QUANDL MULTPL SP500_DIV_YIELD_M'!$A$1:$G$1,0))</f>
        <v>1.82</v>
      </c>
      <c r="I1320" s="5">
        <f t="shared" si="120"/>
        <v>2.47946238562693E-2</v>
      </c>
      <c r="J1320" s="1">
        <f>A1320/24/60/60+DATE(1970,1,1)</f>
        <v>43348.5625</v>
      </c>
      <c r="K1320" s="3">
        <f t="shared" si="123"/>
        <v>1</v>
      </c>
      <c r="L1320" s="6">
        <f>(1+Chart!$F$4)^(1/(365/K1320))-1</f>
        <v>6.6592785027408397E-5</v>
      </c>
      <c r="M1320" s="6">
        <f t="shared" si="124"/>
        <v>5.2105483020925547E-5</v>
      </c>
      <c r="N1320" s="6">
        <f t="shared" si="125"/>
        <v>6.7104239182436132E-5</v>
      </c>
      <c r="O1320">
        <f>O1319*(B1320/B1319)</f>
        <v>267.6254911600019</v>
      </c>
      <c r="P1320">
        <f t="shared" si="121"/>
        <v>2018</v>
      </c>
      <c r="Q1320" s="1">
        <f t="shared" si="122"/>
        <v>43348.5625</v>
      </c>
      <c r="R1320">
        <f>IF(B1321="",R1319,IF(Q1320&gt;=Chart!$F$2,E1320,0))</f>
        <v>0</v>
      </c>
      <c r="S1320">
        <f>IF(B1321="",S1319,IFERROR(IF(AND(R1320&gt;0,R1319=0),R1320,(1+(B1321/B1320-1)*Calc!$Z$1)*S1319),0))</f>
        <v>0</v>
      </c>
      <c r="T1320">
        <f>IF(B1321="",T1319,IFERROR(IF(AND(R1320&gt;0,R1319=0),R1320,(1+(B1321/B1320-1)*Calc!$Z$1-L1321)*T1319),0))</f>
        <v>0</v>
      </c>
      <c r="U1320">
        <f>IF(B1321="",U1319,IFERROR(IF(AND(R1320&gt;0,R1319=0),R1320,(1+(B1321/B1320-1)*Calc!$Z$1-M1321*2)*U1319),0))</f>
        <v>0</v>
      </c>
      <c r="V1320">
        <f>IF(B1321="",V1319,IFERROR(IF(AND(R1320&gt;0,R1319=0),R1320,(1+(B1321/B1320-1)*Calc!$Z$1-N1321*2)*V1319),0))</f>
        <v>0</v>
      </c>
      <c r="W1320">
        <f>IF(ISNUMBER(C1320),C1320,W1319)</f>
        <v>1.92</v>
      </c>
      <c r="Y1320" s="1" t="e">
        <f>IF(AND(Q1320&gt;=Chart!$F$2,Q1320&lt;=Chart!$F$3),Q1320,#N/A)</f>
        <v>#N/A</v>
      </c>
      <c r="Z1320" t="e">
        <f>IF(AND(Q1320&gt;=Chart!$F$2,Q1320&lt;=Chart!$F$3),R1320,#N/A)</f>
        <v>#N/A</v>
      </c>
      <c r="AA1320" t="e">
        <f>IF(AND(Q1320&gt;=Chart!$F$2,Q1320&lt;=Chart!$F$3),S1320,#N/A)</f>
        <v>#N/A</v>
      </c>
      <c r="AB1320" t="e">
        <f>IF(AND(Q1320&gt;=Chart!$F$2,Q1320&lt;=Chart!$F$3),T1320,#N/A)</f>
        <v>#N/A</v>
      </c>
      <c r="AC1320" t="e">
        <f>IF(AND(Q1320&gt;=Chart!$F$2,Q1320&lt;=Chart!$F$3),U1320,#N/A)</f>
        <v>#N/A</v>
      </c>
      <c r="AD1320" t="e">
        <f>IF(AND(Q1320&gt;=Chart!$F$2,Q1320&lt;=Chart!$F$3),V1320,#N/A)</f>
        <v>#N/A</v>
      </c>
      <c r="AE1320" t="e">
        <f>IF(AND(Q1320&gt;=Chart!$F$2,Q1320&lt;=Chart!$F$3),I1320,#N/A)</f>
        <v>#N/A</v>
      </c>
      <c r="AF1320" t="e">
        <f>IF(AND(Q1320&gt;=Chart!$F$2,Q1320&lt;=Chart!$F$3),H1320/100,#N/A)</f>
        <v>#N/A</v>
      </c>
      <c r="AG1320" t="e">
        <f>IF(AND(Q1320&gt;=Chart!$F$2,Q1320&lt;=Chart!$F$3),W1320/100,#N/A)</f>
        <v>#N/A</v>
      </c>
    </row>
    <row r="1321" spans="1:33" x14ac:dyDescent="0.25">
      <c r="A1321">
        <v>1536240600</v>
      </c>
      <c r="B1321">
        <f>INDEX('Daily Data ADJ'!$1:$1048576,MATCH(Calc!$A1321,'Daily Data ADJ'!$A:$A,0),MATCH("SPY, CBOE BZX: Close",'Daily Data ADJ'!$1:$1,0))</f>
        <v>266.81992019</v>
      </c>
      <c r="C1321">
        <f>INDEX('Daily Data ADJ'!$1:$1048576,MATCH(Calc!$A1321,'Daily Data ADJ'!$A:$A,0),MATCH("EFFR, FRED: Close",'Daily Data ADJ'!$1:$1,0))</f>
        <v>1.92</v>
      </c>
      <c r="D1321">
        <f>INDEX('Daily Data ADJ'!$1:$1048576,MATCH(Calc!$A1321,'Daily Data ADJ'!$A:$A,1),MATCH("SOFR, FRED: Close",'Daily Data ADJ'!$1:$1,0))</f>
        <v>1.94</v>
      </c>
      <c r="E1321">
        <f>INDEX('Daily Data ADJ'!$1:$1048576,MATCH(Calc!$A1321,'Daily Data ADJ'!$A:$A,0),MATCH("UPRO, CBOE BZX: Close",'Daily Data ADJ'!$1:$1,0))</f>
        <v>27.215748919999999</v>
      </c>
      <c r="F1321">
        <f>INDEX('Daily Data ADJ'!$1:$1048576,MATCH(Calc!$A1321,'Daily Data ADJ'!$A:$A,0),MATCH("ES1!, CME_MINI: Close",'Daily Data ADJ'!$1:$1,0))</f>
        <v>2879</v>
      </c>
      <c r="G1321">
        <f>INDEX('Daily Data ADJ'!$1:$1048576,MATCH(Calc!$A1321,'Daily Data ADJ'!$A:$A,0),MATCH("ES2!, CME_MINI: Close",'Daily Data ADJ'!$1:$1,0))</f>
        <v>2883.75</v>
      </c>
      <c r="H1321">
        <f>INDEX('QUANDL MULTPL SP500_DIV_YIELD_M'!$A:$G,MATCH(Calc!$A1321,'QUANDL MULTPL SP500_DIV_YIELD_M'!$A:$A,1),MATCH('QUANDL MULTPL SP500_DIV_YIELD_M'!$E$1,'QUANDL MULTPL SP500_DIV_YIELD_M'!$A$1:$G$1,0))</f>
        <v>1.82</v>
      </c>
      <c r="I1321" s="5">
        <f t="shared" si="120"/>
        <v>2.481586428498362E-2</v>
      </c>
      <c r="J1321" s="1">
        <f>A1321/24/60/60+DATE(1970,1,1)</f>
        <v>43349.5625</v>
      </c>
      <c r="K1321" s="3">
        <f t="shared" si="123"/>
        <v>1</v>
      </c>
      <c r="L1321" s="6">
        <f>(1+Chart!$F$4)^(1/(365/K1321))-1</f>
        <v>6.6592785027408397E-5</v>
      </c>
      <c r="M1321" s="6">
        <f t="shared" si="124"/>
        <v>5.2105483020925547E-5</v>
      </c>
      <c r="N1321" s="6">
        <f t="shared" si="125"/>
        <v>6.7161027399009754E-5</v>
      </c>
      <c r="O1321">
        <f>O1320*(B1321/B1320)</f>
        <v>266.81992019000188</v>
      </c>
      <c r="P1321">
        <f t="shared" si="121"/>
        <v>2018</v>
      </c>
      <c r="Q1321" s="1">
        <f t="shared" si="122"/>
        <v>43349.5625</v>
      </c>
      <c r="R1321">
        <f>IF(B1322="",R1320,IF(Q1321&gt;=Chart!$F$2,E1321,0))</f>
        <v>0</v>
      </c>
      <c r="S1321">
        <f>IF(B1322="",S1320,IFERROR(IF(AND(R1321&gt;0,R1320=0),R1321,(1+(B1322/B1321-1)*Calc!$Z$1)*S1320),0))</f>
        <v>0</v>
      </c>
      <c r="T1321">
        <f>IF(B1322="",T1320,IFERROR(IF(AND(R1321&gt;0,R1320=0),R1321,(1+(B1322/B1321-1)*Calc!$Z$1-L1322)*T1320),0))</f>
        <v>0</v>
      </c>
      <c r="U1321">
        <f>IF(B1322="",U1320,IFERROR(IF(AND(R1321&gt;0,R1320=0),R1321,(1+(B1322/B1321-1)*Calc!$Z$1-M1322*2)*U1320),0))</f>
        <v>0</v>
      </c>
      <c r="V1321">
        <f>IF(B1322="",V1320,IFERROR(IF(AND(R1321&gt;0,R1320=0),R1321,(1+(B1322/B1321-1)*Calc!$Z$1-N1322*2)*V1320),0))</f>
        <v>0</v>
      </c>
      <c r="W1321">
        <f>IF(ISNUMBER(C1321),C1321,W1320)</f>
        <v>1.92</v>
      </c>
      <c r="Y1321" s="1" t="e">
        <f>IF(AND(Q1321&gt;=Chart!$F$2,Q1321&lt;=Chart!$F$3),Q1321,#N/A)</f>
        <v>#N/A</v>
      </c>
      <c r="Z1321" t="e">
        <f>IF(AND(Q1321&gt;=Chart!$F$2,Q1321&lt;=Chart!$F$3),R1321,#N/A)</f>
        <v>#N/A</v>
      </c>
      <c r="AA1321" t="e">
        <f>IF(AND(Q1321&gt;=Chart!$F$2,Q1321&lt;=Chart!$F$3),S1321,#N/A)</f>
        <v>#N/A</v>
      </c>
      <c r="AB1321" t="e">
        <f>IF(AND(Q1321&gt;=Chart!$F$2,Q1321&lt;=Chart!$F$3),T1321,#N/A)</f>
        <v>#N/A</v>
      </c>
      <c r="AC1321" t="e">
        <f>IF(AND(Q1321&gt;=Chart!$F$2,Q1321&lt;=Chart!$F$3),U1321,#N/A)</f>
        <v>#N/A</v>
      </c>
      <c r="AD1321" t="e">
        <f>IF(AND(Q1321&gt;=Chart!$F$2,Q1321&lt;=Chart!$F$3),V1321,#N/A)</f>
        <v>#N/A</v>
      </c>
      <c r="AE1321" t="e">
        <f>IF(AND(Q1321&gt;=Chart!$F$2,Q1321&lt;=Chart!$F$3),I1321,#N/A)</f>
        <v>#N/A</v>
      </c>
      <c r="AF1321" t="e">
        <f>IF(AND(Q1321&gt;=Chart!$F$2,Q1321&lt;=Chart!$F$3),H1321/100,#N/A)</f>
        <v>#N/A</v>
      </c>
      <c r="AG1321" t="e">
        <f>IF(AND(Q1321&gt;=Chart!$F$2,Q1321&lt;=Chart!$F$3),W1321/100,#N/A)</f>
        <v>#N/A</v>
      </c>
    </row>
    <row r="1322" spans="1:33" x14ac:dyDescent="0.25">
      <c r="A1322">
        <v>1536327000</v>
      </c>
      <c r="B1322">
        <f>INDEX('Daily Data ADJ'!$1:$1048576,MATCH(Calc!$A1322,'Daily Data ADJ'!$A:$A,0),MATCH("SPY, CBOE BZX: Close",'Daily Data ADJ'!$1:$1,0))</f>
        <v>266.30139174999999</v>
      </c>
      <c r="C1322">
        <f>INDEX('Daily Data ADJ'!$1:$1048576,MATCH(Calc!$A1322,'Daily Data ADJ'!$A:$A,0),MATCH("EFFR, FRED: Close",'Daily Data ADJ'!$1:$1,0))</f>
        <v>1.92</v>
      </c>
      <c r="D1322">
        <f>INDEX('Daily Data ADJ'!$1:$1048576,MATCH(Calc!$A1322,'Daily Data ADJ'!$A:$A,1),MATCH("SOFR, FRED: Close",'Daily Data ADJ'!$1:$1,0))</f>
        <v>1.94</v>
      </c>
      <c r="E1322">
        <f>INDEX('Daily Data ADJ'!$1:$1048576,MATCH(Calc!$A1322,'Daily Data ADJ'!$A:$A,0),MATCH("UPRO, CBOE BZX: Close",'Daily Data ADJ'!$1:$1,0))</f>
        <v>27.038831810000001</v>
      </c>
      <c r="F1322">
        <f>INDEX('Daily Data ADJ'!$1:$1048576,MATCH(Calc!$A1322,'Daily Data ADJ'!$A:$A,0),MATCH("ES1!, CME_MINI: Close",'Daily Data ADJ'!$1:$1,0))</f>
        <v>2874.75</v>
      </c>
      <c r="G1322">
        <f>INDEX('Daily Data ADJ'!$1:$1048576,MATCH(Calc!$A1322,'Daily Data ADJ'!$A:$A,0),MATCH("ES2!, CME_MINI: Close",'Daily Data ADJ'!$1:$1,0))</f>
        <v>2879.25</v>
      </c>
      <c r="H1322">
        <f>INDEX('QUANDL MULTPL SP500_DIV_YIELD_M'!$A:$G,MATCH(Calc!$A1322,'QUANDL MULTPL SP500_DIV_YIELD_M'!$A:$A,1),MATCH('QUANDL MULTPL SP500_DIV_YIELD_M'!$E$1,'QUANDL MULTPL SP500_DIV_YIELD_M'!$A$1:$G$1,0))</f>
        <v>1.82</v>
      </c>
      <c r="I1322" s="5">
        <f t="shared" si="120"/>
        <v>2.4476131374196582E-2</v>
      </c>
      <c r="J1322" s="1">
        <f>A1322/24/60/60+DATE(1970,1,1)</f>
        <v>43350.5625</v>
      </c>
      <c r="K1322" s="3">
        <f t="shared" si="123"/>
        <v>1</v>
      </c>
      <c r="L1322" s="6">
        <f>(1+Chart!$F$4)^(1/(365/K1322))-1</f>
        <v>6.6592785027408397E-5</v>
      </c>
      <c r="M1322" s="6">
        <f t="shared" si="124"/>
        <v>5.2105483020925547E-5</v>
      </c>
      <c r="N1322" s="6">
        <f t="shared" si="125"/>
        <v>6.6252579800973876E-5</v>
      </c>
      <c r="O1322">
        <f>O1321*(B1322/B1321)</f>
        <v>266.30139175000187</v>
      </c>
      <c r="P1322">
        <f t="shared" si="121"/>
        <v>2018</v>
      </c>
      <c r="Q1322" s="1">
        <f t="shared" si="122"/>
        <v>43350.5625</v>
      </c>
      <c r="R1322">
        <f>IF(B1323="",R1321,IF(Q1322&gt;=Chart!$F$2,E1322,0))</f>
        <v>0</v>
      </c>
      <c r="S1322">
        <f>IF(B1323="",S1321,IFERROR(IF(AND(R1322&gt;0,R1321=0),R1322,(1+(B1323/B1322-1)*Calc!$Z$1)*S1321),0))</f>
        <v>0</v>
      </c>
      <c r="T1322">
        <f>IF(B1323="",T1321,IFERROR(IF(AND(R1322&gt;0,R1321=0),R1322,(1+(B1323/B1322-1)*Calc!$Z$1-L1323)*T1321),0))</f>
        <v>0</v>
      </c>
      <c r="U1322">
        <f>IF(B1323="",U1321,IFERROR(IF(AND(R1322&gt;0,R1321=0),R1322,(1+(B1323/B1322-1)*Calc!$Z$1-M1323*2)*U1321),0))</f>
        <v>0</v>
      </c>
      <c r="V1322">
        <f>IF(B1323="",V1321,IFERROR(IF(AND(R1322&gt;0,R1321=0),R1322,(1+(B1323/B1322-1)*Calc!$Z$1-N1323*2)*V1321),0))</f>
        <v>0</v>
      </c>
      <c r="W1322">
        <f>IF(ISNUMBER(C1322),C1322,W1321)</f>
        <v>1.92</v>
      </c>
      <c r="Y1322" s="1" t="e">
        <f>IF(AND(Q1322&gt;=Chart!$F$2,Q1322&lt;=Chart!$F$3),Q1322,#N/A)</f>
        <v>#N/A</v>
      </c>
      <c r="Z1322" t="e">
        <f>IF(AND(Q1322&gt;=Chart!$F$2,Q1322&lt;=Chart!$F$3),R1322,#N/A)</f>
        <v>#N/A</v>
      </c>
      <c r="AA1322" t="e">
        <f>IF(AND(Q1322&gt;=Chart!$F$2,Q1322&lt;=Chart!$F$3),S1322,#N/A)</f>
        <v>#N/A</v>
      </c>
      <c r="AB1322" t="e">
        <f>IF(AND(Q1322&gt;=Chart!$F$2,Q1322&lt;=Chart!$F$3),T1322,#N/A)</f>
        <v>#N/A</v>
      </c>
      <c r="AC1322" t="e">
        <f>IF(AND(Q1322&gt;=Chart!$F$2,Q1322&lt;=Chart!$F$3),U1322,#N/A)</f>
        <v>#N/A</v>
      </c>
      <c r="AD1322" t="e">
        <f>IF(AND(Q1322&gt;=Chart!$F$2,Q1322&lt;=Chart!$F$3),V1322,#N/A)</f>
        <v>#N/A</v>
      </c>
      <c r="AE1322" t="e">
        <f>IF(AND(Q1322&gt;=Chart!$F$2,Q1322&lt;=Chart!$F$3),I1322,#N/A)</f>
        <v>#N/A</v>
      </c>
      <c r="AF1322" t="e">
        <f>IF(AND(Q1322&gt;=Chart!$F$2,Q1322&lt;=Chart!$F$3),H1322/100,#N/A)</f>
        <v>#N/A</v>
      </c>
      <c r="AG1322" t="e">
        <f>IF(AND(Q1322&gt;=Chart!$F$2,Q1322&lt;=Chart!$F$3),W1322/100,#N/A)</f>
        <v>#N/A</v>
      </c>
    </row>
    <row r="1323" spans="1:33" x14ac:dyDescent="0.25">
      <c r="A1323">
        <v>1536586200</v>
      </c>
      <c r="B1323">
        <f>INDEX('Daily Data ADJ'!$1:$1048576,MATCH(Calc!$A1323,'Daily Data ADJ'!$A:$A,0),MATCH("SPY, CBOE BZX: Close",'Daily Data ADJ'!$1:$1,0))</f>
        <v>266.76436357</v>
      </c>
      <c r="C1323">
        <f>INDEX('Daily Data ADJ'!$1:$1048576,MATCH(Calc!$A1323,'Daily Data ADJ'!$A:$A,0),MATCH("EFFR, FRED: Close",'Daily Data ADJ'!$1:$1,0))</f>
        <v>1.92</v>
      </c>
      <c r="D1323">
        <f>INDEX('Daily Data ADJ'!$1:$1048576,MATCH(Calc!$A1323,'Daily Data ADJ'!$A:$A,1),MATCH("SOFR, FRED: Close",'Daily Data ADJ'!$1:$1,0))</f>
        <v>1.94</v>
      </c>
      <c r="E1323">
        <f>INDEX('Daily Data ADJ'!$1:$1048576,MATCH(Calc!$A1323,'Daily Data ADJ'!$A:$A,0),MATCH("UPRO, CBOE BZX: Close",'Daily Data ADJ'!$1:$1,0))</f>
        <v>27.191177100000001</v>
      </c>
      <c r="F1323">
        <f>INDEX('Daily Data ADJ'!$1:$1048576,MATCH(Calc!$A1323,'Daily Data ADJ'!$A:$A,0),MATCH("ES1!, CME_MINI: Close",'Daily Data ADJ'!$1:$1,0))</f>
        <v>2880.25</v>
      </c>
      <c r="G1323">
        <f>INDEX('Daily Data ADJ'!$1:$1048576,MATCH(Calc!$A1323,'Daily Data ADJ'!$A:$A,0),MATCH("ES2!, CME_MINI: Close",'Daily Data ADJ'!$1:$1,0))</f>
        <v>2885</v>
      </c>
      <c r="H1323">
        <f>INDEX('QUANDL MULTPL SP500_DIV_YIELD_M'!$A:$G,MATCH(Calc!$A1323,'QUANDL MULTPL SP500_DIV_YIELD_M'!$A:$A,1),MATCH('QUANDL MULTPL SP500_DIV_YIELD_M'!$E$1,'QUANDL MULTPL SP500_DIV_YIELD_M'!$A$1:$G$1,0))</f>
        <v>1.82</v>
      </c>
      <c r="I1323" s="5">
        <f t="shared" si="120"/>
        <v>2.4812985964647101E-2</v>
      </c>
      <c r="J1323" s="1">
        <f>A1323/24/60/60+DATE(1970,1,1)</f>
        <v>43353.5625</v>
      </c>
      <c r="K1323" s="3">
        <f t="shared" si="123"/>
        <v>3</v>
      </c>
      <c r="L1323" s="6">
        <f>(1+Chart!$F$4)^(1/(365/K1323))-1</f>
        <v>1.9979165917494157E-4</v>
      </c>
      <c r="M1323" s="6">
        <f t="shared" si="124"/>
        <v>1.5632459414849365E-4</v>
      </c>
      <c r="N1323" s="6">
        <f t="shared" si="125"/>
        <v>2.0147352506305616E-4</v>
      </c>
      <c r="O1323">
        <f>O1322*(B1323/B1322)</f>
        <v>266.76436357000188</v>
      </c>
      <c r="P1323">
        <f t="shared" si="121"/>
        <v>2018</v>
      </c>
      <c r="Q1323" s="1">
        <f t="shared" si="122"/>
        <v>43353.5625</v>
      </c>
      <c r="R1323">
        <f>IF(B1324="",R1322,IF(Q1323&gt;=Chart!$F$2,E1323,0))</f>
        <v>0</v>
      </c>
      <c r="S1323">
        <f>IF(B1324="",S1322,IFERROR(IF(AND(R1323&gt;0,R1322=0),R1323,(1+(B1324/B1323-1)*Calc!$Z$1)*S1322),0))</f>
        <v>0</v>
      </c>
      <c r="T1323">
        <f>IF(B1324="",T1322,IFERROR(IF(AND(R1323&gt;0,R1322=0),R1323,(1+(B1324/B1323-1)*Calc!$Z$1-L1324)*T1322),0))</f>
        <v>0</v>
      </c>
      <c r="U1323">
        <f>IF(B1324="",U1322,IFERROR(IF(AND(R1323&gt;0,R1322=0),R1323,(1+(B1324/B1323-1)*Calc!$Z$1-M1324*2)*U1322),0))</f>
        <v>0</v>
      </c>
      <c r="V1323">
        <f>IF(B1324="",V1322,IFERROR(IF(AND(R1323&gt;0,R1322=0),R1323,(1+(B1324/B1323-1)*Calc!$Z$1-N1324*2)*V1322),0))</f>
        <v>0</v>
      </c>
      <c r="W1323">
        <f>IF(ISNUMBER(C1323),C1323,W1322)</f>
        <v>1.92</v>
      </c>
      <c r="Y1323" s="1" t="e">
        <f>IF(AND(Q1323&gt;=Chart!$F$2,Q1323&lt;=Chart!$F$3),Q1323,#N/A)</f>
        <v>#N/A</v>
      </c>
      <c r="Z1323" t="e">
        <f>IF(AND(Q1323&gt;=Chart!$F$2,Q1323&lt;=Chart!$F$3),R1323,#N/A)</f>
        <v>#N/A</v>
      </c>
      <c r="AA1323" t="e">
        <f>IF(AND(Q1323&gt;=Chart!$F$2,Q1323&lt;=Chart!$F$3),S1323,#N/A)</f>
        <v>#N/A</v>
      </c>
      <c r="AB1323" t="e">
        <f>IF(AND(Q1323&gt;=Chart!$F$2,Q1323&lt;=Chart!$F$3),T1323,#N/A)</f>
        <v>#N/A</v>
      </c>
      <c r="AC1323" t="e">
        <f>IF(AND(Q1323&gt;=Chart!$F$2,Q1323&lt;=Chart!$F$3),U1323,#N/A)</f>
        <v>#N/A</v>
      </c>
      <c r="AD1323" t="e">
        <f>IF(AND(Q1323&gt;=Chart!$F$2,Q1323&lt;=Chart!$F$3),V1323,#N/A)</f>
        <v>#N/A</v>
      </c>
      <c r="AE1323" t="e">
        <f>IF(AND(Q1323&gt;=Chart!$F$2,Q1323&lt;=Chart!$F$3),I1323,#N/A)</f>
        <v>#N/A</v>
      </c>
      <c r="AF1323" t="e">
        <f>IF(AND(Q1323&gt;=Chart!$F$2,Q1323&lt;=Chart!$F$3),H1323/100,#N/A)</f>
        <v>#N/A</v>
      </c>
      <c r="AG1323" t="e">
        <f>IF(AND(Q1323&gt;=Chart!$F$2,Q1323&lt;=Chart!$F$3),W1323/100,#N/A)</f>
        <v>#N/A</v>
      </c>
    </row>
    <row r="1324" spans="1:33" x14ac:dyDescent="0.25">
      <c r="A1324">
        <v>1536672600</v>
      </c>
      <c r="B1324">
        <f>INDEX('Daily Data ADJ'!$1:$1048576,MATCH(Calc!$A1324,'Daily Data ADJ'!$A:$A,0),MATCH("SPY, CBOE BZX: Close",'Daily Data ADJ'!$1:$1,0))</f>
        <v>267.64401004000001</v>
      </c>
      <c r="C1324">
        <f>INDEX('Daily Data ADJ'!$1:$1048576,MATCH(Calc!$A1324,'Daily Data ADJ'!$A:$A,0),MATCH("EFFR, FRED: Close",'Daily Data ADJ'!$1:$1,0))</f>
        <v>1.92</v>
      </c>
      <c r="D1324">
        <f>INDEX('Daily Data ADJ'!$1:$1048576,MATCH(Calc!$A1324,'Daily Data ADJ'!$A:$A,1),MATCH("SOFR, FRED: Close",'Daily Data ADJ'!$1:$1,0))</f>
        <v>1.94</v>
      </c>
      <c r="E1324">
        <f>INDEX('Daily Data ADJ'!$1:$1048576,MATCH(Calc!$A1324,'Daily Data ADJ'!$A:$A,0),MATCH("UPRO, CBOE BZX: Close",'Daily Data ADJ'!$1:$1,0))</f>
        <v>27.47621023</v>
      </c>
      <c r="F1324">
        <f>INDEX('Daily Data ADJ'!$1:$1048576,MATCH(Calc!$A1324,'Daily Data ADJ'!$A:$A,0),MATCH("ES1!, CME_MINI: Close",'Daily Data ADJ'!$1:$1,0))</f>
        <v>2889.75</v>
      </c>
      <c r="G1324">
        <f>INDEX('Daily Data ADJ'!$1:$1048576,MATCH(Calc!$A1324,'Daily Data ADJ'!$A:$A,0),MATCH("ES2!, CME_MINI: Close",'Daily Data ADJ'!$1:$1,0))</f>
        <v>2894.5</v>
      </c>
      <c r="H1324">
        <f>INDEX('QUANDL MULTPL SP500_DIV_YIELD_M'!$A:$G,MATCH(Calc!$A1324,'QUANDL MULTPL SP500_DIV_YIELD_M'!$A:$A,1),MATCH('QUANDL MULTPL SP500_DIV_YIELD_M'!$E$1,'QUANDL MULTPL SP500_DIV_YIELD_M'!$A$1:$G$1,0))</f>
        <v>1.82</v>
      </c>
      <c r="I1324" s="5">
        <f t="shared" si="120"/>
        <v>2.4791192307264349E-2</v>
      </c>
      <c r="J1324" s="1">
        <f>A1324/24/60/60+DATE(1970,1,1)</f>
        <v>43354.5625</v>
      </c>
      <c r="K1324" s="3">
        <f t="shared" si="123"/>
        <v>1</v>
      </c>
      <c r="L1324" s="6">
        <f>(1+Chart!$F$4)^(1/(365/K1324))-1</f>
        <v>6.6592785027408397E-5</v>
      </c>
      <c r="M1324" s="6">
        <f t="shared" si="124"/>
        <v>5.2105483020925547E-5</v>
      </c>
      <c r="N1324" s="6">
        <f t="shared" si="125"/>
        <v>6.7095064514299807E-5</v>
      </c>
      <c r="O1324">
        <f>O1323*(B1324/B1323)</f>
        <v>267.64401004000189</v>
      </c>
      <c r="P1324">
        <f t="shared" si="121"/>
        <v>2018</v>
      </c>
      <c r="Q1324" s="1">
        <f t="shared" si="122"/>
        <v>43354.5625</v>
      </c>
      <c r="R1324">
        <f>IF(B1325="",R1323,IF(Q1324&gt;=Chart!$F$2,E1324,0))</f>
        <v>0</v>
      </c>
      <c r="S1324">
        <f>IF(B1325="",S1323,IFERROR(IF(AND(R1324&gt;0,R1323=0),R1324,(1+(B1325/B1324-1)*Calc!$Z$1)*S1323),0))</f>
        <v>0</v>
      </c>
      <c r="T1324">
        <f>IF(B1325="",T1323,IFERROR(IF(AND(R1324&gt;0,R1323=0),R1324,(1+(B1325/B1324-1)*Calc!$Z$1-L1325)*T1323),0))</f>
        <v>0</v>
      </c>
      <c r="U1324">
        <f>IF(B1325="",U1323,IFERROR(IF(AND(R1324&gt;0,R1323=0),R1324,(1+(B1325/B1324-1)*Calc!$Z$1-M1325*2)*U1323),0))</f>
        <v>0</v>
      </c>
      <c r="V1324">
        <f>IF(B1325="",V1323,IFERROR(IF(AND(R1324&gt;0,R1323=0),R1324,(1+(B1325/B1324-1)*Calc!$Z$1-N1325*2)*V1323),0))</f>
        <v>0</v>
      </c>
      <c r="W1324">
        <f>IF(ISNUMBER(C1324),C1324,W1323)</f>
        <v>1.92</v>
      </c>
      <c r="Y1324" s="1" t="e">
        <f>IF(AND(Q1324&gt;=Chart!$F$2,Q1324&lt;=Chart!$F$3),Q1324,#N/A)</f>
        <v>#N/A</v>
      </c>
      <c r="Z1324" t="e">
        <f>IF(AND(Q1324&gt;=Chart!$F$2,Q1324&lt;=Chart!$F$3),R1324,#N/A)</f>
        <v>#N/A</v>
      </c>
      <c r="AA1324" t="e">
        <f>IF(AND(Q1324&gt;=Chart!$F$2,Q1324&lt;=Chart!$F$3),S1324,#N/A)</f>
        <v>#N/A</v>
      </c>
      <c r="AB1324" t="e">
        <f>IF(AND(Q1324&gt;=Chart!$F$2,Q1324&lt;=Chart!$F$3),T1324,#N/A)</f>
        <v>#N/A</v>
      </c>
      <c r="AC1324" t="e">
        <f>IF(AND(Q1324&gt;=Chart!$F$2,Q1324&lt;=Chart!$F$3),U1324,#N/A)</f>
        <v>#N/A</v>
      </c>
      <c r="AD1324" t="e">
        <f>IF(AND(Q1324&gt;=Chart!$F$2,Q1324&lt;=Chart!$F$3),V1324,#N/A)</f>
        <v>#N/A</v>
      </c>
      <c r="AE1324" t="e">
        <f>IF(AND(Q1324&gt;=Chart!$F$2,Q1324&lt;=Chart!$F$3),I1324,#N/A)</f>
        <v>#N/A</v>
      </c>
      <c r="AF1324" t="e">
        <f>IF(AND(Q1324&gt;=Chart!$F$2,Q1324&lt;=Chart!$F$3),H1324/100,#N/A)</f>
        <v>#N/A</v>
      </c>
      <c r="AG1324" t="e">
        <f>IF(AND(Q1324&gt;=Chart!$F$2,Q1324&lt;=Chart!$F$3),W1324/100,#N/A)</f>
        <v>#N/A</v>
      </c>
    </row>
    <row r="1325" spans="1:33" x14ac:dyDescent="0.25">
      <c r="A1325">
        <v>1536759000</v>
      </c>
      <c r="B1325">
        <f>INDEX('Daily Data ADJ'!$1:$1048576,MATCH(Calc!$A1325,'Daily Data ADJ'!$A:$A,0),MATCH("SPY, CBOE BZX: Close",'Daily Data ADJ'!$1:$1,0))</f>
        <v>267.70882609</v>
      </c>
      <c r="C1325">
        <f>INDEX('Daily Data ADJ'!$1:$1048576,MATCH(Calc!$A1325,'Daily Data ADJ'!$A:$A,0),MATCH("EFFR, FRED: Close",'Daily Data ADJ'!$1:$1,0))</f>
        <v>1.92</v>
      </c>
      <c r="D1325">
        <f>INDEX('Daily Data ADJ'!$1:$1048576,MATCH(Calc!$A1325,'Daily Data ADJ'!$A:$A,1),MATCH("SOFR, FRED: Close",'Daily Data ADJ'!$1:$1,0))</f>
        <v>1.94</v>
      </c>
      <c r="E1325">
        <f>INDEX('Daily Data ADJ'!$1:$1048576,MATCH(Calc!$A1325,'Daily Data ADJ'!$A:$A,0),MATCH("UPRO, CBOE BZX: Close",'Daily Data ADJ'!$1:$1,0))</f>
        <v>27.48112459</v>
      </c>
      <c r="F1325">
        <f>INDEX('Daily Data ADJ'!$1:$1048576,MATCH(Calc!$A1325,'Daily Data ADJ'!$A:$A,0),MATCH("ES1!, CME_MINI: Close",'Daily Data ADJ'!$1:$1,0))</f>
        <v>2888.5</v>
      </c>
      <c r="G1325">
        <f>INDEX('Daily Data ADJ'!$1:$1048576,MATCH(Calc!$A1325,'Daily Data ADJ'!$A:$A,0),MATCH("ES2!, CME_MINI: Close",'Daily Data ADJ'!$1:$1,0))</f>
        <v>2893.5</v>
      </c>
      <c r="H1325">
        <f>INDEX('QUANDL MULTPL SP500_DIV_YIELD_M'!$A:$G,MATCH(Calc!$A1325,'QUANDL MULTPL SP500_DIV_YIELD_M'!$A:$A,1),MATCH('QUANDL MULTPL SP500_DIV_YIELD_M'!$E$1,'QUANDL MULTPL SP500_DIV_YIELD_M'!$A$1:$G$1,0))</f>
        <v>1.82</v>
      </c>
      <c r="I1325" s="5">
        <f t="shared" si="120"/>
        <v>2.5142007969818143E-2</v>
      </c>
      <c r="J1325" s="1">
        <f>A1325/24/60/60+DATE(1970,1,1)</f>
        <v>43355.5625</v>
      </c>
      <c r="K1325" s="3">
        <f t="shared" si="123"/>
        <v>1</v>
      </c>
      <c r="L1325" s="6">
        <f>(1+Chart!$F$4)^(1/(365/K1325))-1</f>
        <v>6.6592785027408397E-5</v>
      </c>
      <c r="M1325" s="6">
        <f t="shared" si="124"/>
        <v>5.2105483020925547E-5</v>
      </c>
      <c r="N1325" s="6">
        <f t="shared" si="125"/>
        <v>6.803285482770427E-5</v>
      </c>
      <c r="O1325">
        <f>O1324*(B1325/B1324)</f>
        <v>267.70882609000188</v>
      </c>
      <c r="P1325">
        <f t="shared" si="121"/>
        <v>2018</v>
      </c>
      <c r="Q1325" s="1">
        <f t="shared" si="122"/>
        <v>43355.5625</v>
      </c>
      <c r="R1325">
        <f>IF(B1326="",R1324,IF(Q1325&gt;=Chart!$F$2,E1325,0))</f>
        <v>0</v>
      </c>
      <c r="S1325">
        <f>IF(B1326="",S1324,IFERROR(IF(AND(R1325&gt;0,R1324=0),R1325,(1+(B1326/B1325-1)*Calc!$Z$1)*S1324),0))</f>
        <v>0</v>
      </c>
      <c r="T1325">
        <f>IF(B1326="",T1324,IFERROR(IF(AND(R1325&gt;0,R1324=0),R1325,(1+(B1326/B1325-1)*Calc!$Z$1-L1326)*T1324),0))</f>
        <v>0</v>
      </c>
      <c r="U1325">
        <f>IF(B1326="",U1324,IFERROR(IF(AND(R1325&gt;0,R1324=0),R1325,(1+(B1326/B1325-1)*Calc!$Z$1-M1326*2)*U1324),0))</f>
        <v>0</v>
      </c>
      <c r="V1325">
        <f>IF(B1326="",V1324,IFERROR(IF(AND(R1325&gt;0,R1324=0),R1325,(1+(B1326/B1325-1)*Calc!$Z$1-N1326*2)*V1324),0))</f>
        <v>0</v>
      </c>
      <c r="W1325">
        <f>IF(ISNUMBER(C1325),C1325,W1324)</f>
        <v>1.92</v>
      </c>
      <c r="Y1325" s="1" t="e">
        <f>IF(AND(Q1325&gt;=Chart!$F$2,Q1325&lt;=Chart!$F$3),Q1325,#N/A)</f>
        <v>#N/A</v>
      </c>
      <c r="Z1325" t="e">
        <f>IF(AND(Q1325&gt;=Chart!$F$2,Q1325&lt;=Chart!$F$3),R1325,#N/A)</f>
        <v>#N/A</v>
      </c>
      <c r="AA1325" t="e">
        <f>IF(AND(Q1325&gt;=Chart!$F$2,Q1325&lt;=Chart!$F$3),S1325,#N/A)</f>
        <v>#N/A</v>
      </c>
      <c r="AB1325" t="e">
        <f>IF(AND(Q1325&gt;=Chart!$F$2,Q1325&lt;=Chart!$F$3),T1325,#N/A)</f>
        <v>#N/A</v>
      </c>
      <c r="AC1325" t="e">
        <f>IF(AND(Q1325&gt;=Chart!$F$2,Q1325&lt;=Chart!$F$3),U1325,#N/A)</f>
        <v>#N/A</v>
      </c>
      <c r="AD1325" t="e">
        <f>IF(AND(Q1325&gt;=Chart!$F$2,Q1325&lt;=Chart!$F$3),V1325,#N/A)</f>
        <v>#N/A</v>
      </c>
      <c r="AE1325" t="e">
        <f>IF(AND(Q1325&gt;=Chart!$F$2,Q1325&lt;=Chart!$F$3),I1325,#N/A)</f>
        <v>#N/A</v>
      </c>
      <c r="AF1325" t="e">
        <f>IF(AND(Q1325&gt;=Chart!$F$2,Q1325&lt;=Chart!$F$3),H1325/100,#N/A)</f>
        <v>#N/A</v>
      </c>
      <c r="AG1325" t="e">
        <f>IF(AND(Q1325&gt;=Chart!$F$2,Q1325&lt;=Chart!$F$3),W1325/100,#N/A)</f>
        <v>#N/A</v>
      </c>
    </row>
    <row r="1326" spans="1:33" x14ac:dyDescent="0.25">
      <c r="A1326">
        <v>1536845400</v>
      </c>
      <c r="B1326">
        <f>INDEX('Daily Data ADJ'!$1:$1048576,MATCH(Calc!$A1326,'Daily Data ADJ'!$A:$A,0),MATCH("SPY, CBOE BZX: Close",'Daily Data ADJ'!$1:$1,0))</f>
        <v>269.29218972000001</v>
      </c>
      <c r="C1326">
        <f>INDEX('Daily Data ADJ'!$1:$1048576,MATCH(Calc!$A1326,'Daily Data ADJ'!$A:$A,0),MATCH("EFFR, FRED: Close",'Daily Data ADJ'!$1:$1,0))</f>
        <v>1.92</v>
      </c>
      <c r="D1326">
        <f>INDEX('Daily Data ADJ'!$1:$1048576,MATCH(Calc!$A1326,'Daily Data ADJ'!$A:$A,1),MATCH("SOFR, FRED: Close",'Daily Data ADJ'!$1:$1,0))</f>
        <v>1.94</v>
      </c>
      <c r="E1326">
        <f>INDEX('Daily Data ADJ'!$1:$1048576,MATCH(Calc!$A1326,'Daily Data ADJ'!$A:$A,0),MATCH("UPRO, CBOE BZX: Close",'Daily Data ADJ'!$1:$1,0))</f>
        <v>27.933246100000002</v>
      </c>
      <c r="F1326">
        <f>INDEX('Daily Data ADJ'!$1:$1048576,MATCH(Calc!$A1326,'Daily Data ADJ'!$A:$A,0),MATCH("ES1!, CME_MINI: Close",'Daily Data ADJ'!$1:$1,0))</f>
        <v>2905.25</v>
      </c>
      <c r="G1326">
        <f>INDEX('Daily Data ADJ'!$1:$1048576,MATCH(Calc!$A1326,'Daily Data ADJ'!$A:$A,0),MATCH("ES2!, CME_MINI: Close",'Daily Data ADJ'!$1:$1,0))</f>
        <v>2910.25</v>
      </c>
      <c r="H1326">
        <f>INDEX('QUANDL MULTPL SP500_DIV_YIELD_M'!$A:$G,MATCH(Calc!$A1326,'QUANDL MULTPL SP500_DIV_YIELD_M'!$A:$A,1),MATCH('QUANDL MULTPL SP500_DIV_YIELD_M'!$E$1,'QUANDL MULTPL SP500_DIV_YIELD_M'!$A$1:$G$1,0))</f>
        <v>1.82</v>
      </c>
      <c r="I1326" s="5">
        <f t="shared" si="120"/>
        <v>2.5101881054111715E-2</v>
      </c>
      <c r="J1326" s="1">
        <f>A1326/24/60/60+DATE(1970,1,1)</f>
        <v>43356.5625</v>
      </c>
      <c r="K1326" s="3">
        <f t="shared" si="123"/>
        <v>1</v>
      </c>
      <c r="L1326" s="6">
        <f>(1+Chart!$F$4)^(1/(365/K1326))-1</f>
        <v>6.6592785027408397E-5</v>
      </c>
      <c r="M1326" s="6">
        <f t="shared" si="124"/>
        <v>5.2105483020925547E-5</v>
      </c>
      <c r="N1326" s="6">
        <f t="shared" si="125"/>
        <v>6.7925604924967686E-5</v>
      </c>
      <c r="O1326">
        <f>O1325*(B1326/B1325)</f>
        <v>269.29218972000189</v>
      </c>
      <c r="P1326">
        <f t="shared" si="121"/>
        <v>2018</v>
      </c>
      <c r="Q1326" s="1">
        <f t="shared" si="122"/>
        <v>43356.5625</v>
      </c>
      <c r="R1326">
        <f>IF(B1327="",R1325,IF(Q1326&gt;=Chart!$F$2,E1326,0))</f>
        <v>0</v>
      </c>
      <c r="S1326">
        <f>IF(B1327="",S1325,IFERROR(IF(AND(R1326&gt;0,R1325=0),R1326,(1+(B1327/B1326-1)*Calc!$Z$1)*S1325),0))</f>
        <v>0</v>
      </c>
      <c r="T1326">
        <f>IF(B1327="",T1325,IFERROR(IF(AND(R1326&gt;0,R1325=0),R1326,(1+(B1327/B1326-1)*Calc!$Z$1-L1327)*T1325),0))</f>
        <v>0</v>
      </c>
      <c r="U1326">
        <f>IF(B1327="",U1325,IFERROR(IF(AND(R1326&gt;0,R1325=0),R1326,(1+(B1327/B1326-1)*Calc!$Z$1-M1327*2)*U1325),0))</f>
        <v>0</v>
      </c>
      <c r="V1326">
        <f>IF(B1327="",V1325,IFERROR(IF(AND(R1326&gt;0,R1325=0),R1326,(1+(B1327/B1326-1)*Calc!$Z$1-N1327*2)*V1325),0))</f>
        <v>0</v>
      </c>
      <c r="W1326">
        <f>IF(ISNUMBER(C1326),C1326,W1325)</f>
        <v>1.92</v>
      </c>
      <c r="Y1326" s="1" t="e">
        <f>IF(AND(Q1326&gt;=Chart!$F$2,Q1326&lt;=Chart!$F$3),Q1326,#N/A)</f>
        <v>#N/A</v>
      </c>
      <c r="Z1326" t="e">
        <f>IF(AND(Q1326&gt;=Chart!$F$2,Q1326&lt;=Chart!$F$3),R1326,#N/A)</f>
        <v>#N/A</v>
      </c>
      <c r="AA1326" t="e">
        <f>IF(AND(Q1326&gt;=Chart!$F$2,Q1326&lt;=Chart!$F$3),S1326,#N/A)</f>
        <v>#N/A</v>
      </c>
      <c r="AB1326" t="e">
        <f>IF(AND(Q1326&gt;=Chart!$F$2,Q1326&lt;=Chart!$F$3),T1326,#N/A)</f>
        <v>#N/A</v>
      </c>
      <c r="AC1326" t="e">
        <f>IF(AND(Q1326&gt;=Chart!$F$2,Q1326&lt;=Chart!$F$3),U1326,#N/A)</f>
        <v>#N/A</v>
      </c>
      <c r="AD1326" t="e">
        <f>IF(AND(Q1326&gt;=Chart!$F$2,Q1326&lt;=Chart!$F$3),V1326,#N/A)</f>
        <v>#N/A</v>
      </c>
      <c r="AE1326" t="e">
        <f>IF(AND(Q1326&gt;=Chart!$F$2,Q1326&lt;=Chart!$F$3),I1326,#N/A)</f>
        <v>#N/A</v>
      </c>
      <c r="AF1326" t="e">
        <f>IF(AND(Q1326&gt;=Chart!$F$2,Q1326&lt;=Chart!$F$3),H1326/100,#N/A)</f>
        <v>#N/A</v>
      </c>
      <c r="AG1326" t="e">
        <f>IF(AND(Q1326&gt;=Chart!$F$2,Q1326&lt;=Chart!$F$3),W1326/100,#N/A)</f>
        <v>#N/A</v>
      </c>
    </row>
    <row r="1327" spans="1:33" x14ac:dyDescent="0.25">
      <c r="A1327">
        <v>1536931800</v>
      </c>
      <c r="B1327">
        <f>INDEX('Daily Data ADJ'!$1:$1048576,MATCH(Calc!$A1327,'Daily Data ADJ'!$A:$A,0),MATCH("SPY, CBOE BZX: Close",'Daily Data ADJ'!$1:$1,0))</f>
        <v>269.33848690000002</v>
      </c>
      <c r="C1327">
        <f>INDEX('Daily Data ADJ'!$1:$1048576,MATCH(Calc!$A1327,'Daily Data ADJ'!$A:$A,0),MATCH("EFFR, FRED: Close",'Daily Data ADJ'!$1:$1,0))</f>
        <v>1.92</v>
      </c>
      <c r="D1327">
        <f>INDEX('Daily Data ADJ'!$1:$1048576,MATCH(Calc!$A1327,'Daily Data ADJ'!$A:$A,1),MATCH("SOFR, FRED: Close",'Daily Data ADJ'!$1:$1,0))</f>
        <v>1.95</v>
      </c>
      <c r="E1327">
        <f>INDEX('Daily Data ADJ'!$1:$1048576,MATCH(Calc!$A1327,'Daily Data ADJ'!$A:$A,0),MATCH("UPRO, CBOE BZX: Close",'Daily Data ADJ'!$1:$1,0))</f>
        <v>27.962732280000001</v>
      </c>
      <c r="F1327">
        <f>INDEX('Daily Data ADJ'!$1:$1048576,MATCH(Calc!$A1327,'Daily Data ADJ'!$A:$A,0),MATCH("ES1!, CME_MINI: Close",'Daily Data ADJ'!$1:$1,0))</f>
        <v>2911.5</v>
      </c>
      <c r="G1327">
        <f>INDEX('Daily Data ADJ'!$1:$1048576,MATCH(Calc!$A1327,'Daily Data ADJ'!$A:$A,0),MATCH("ES2!, CME_MINI: Close",'Daily Data ADJ'!$1:$1,0))</f>
        <v>2919.25</v>
      </c>
      <c r="H1327">
        <f>INDEX('QUANDL MULTPL SP500_DIV_YIELD_M'!$A:$G,MATCH(Calc!$A1327,'QUANDL MULTPL SP500_DIV_YIELD_M'!$A:$A,1),MATCH('QUANDL MULTPL SP500_DIV_YIELD_M'!$E$1,'QUANDL MULTPL SP500_DIV_YIELD_M'!$A$1:$G$1,0))</f>
        <v>1.82</v>
      </c>
      <c r="I1327" s="5">
        <f t="shared" si="120"/>
        <v>2.8890021020174357E-2</v>
      </c>
      <c r="J1327" s="1">
        <f>A1327/24/60/60+DATE(1970,1,1)</f>
        <v>43357.5625</v>
      </c>
      <c r="K1327" s="3">
        <f t="shared" si="123"/>
        <v>1</v>
      </c>
      <c r="L1327" s="6">
        <f>(1+Chart!$F$4)^(1/(365/K1327))-1</f>
        <v>6.6592785027408397E-5</v>
      </c>
      <c r="M1327" s="6">
        <f t="shared" si="124"/>
        <v>5.2105483020925547E-5</v>
      </c>
      <c r="N1327" s="6">
        <f t="shared" si="125"/>
        <v>7.8032007803985337E-5</v>
      </c>
      <c r="O1327">
        <f>O1326*(B1327/B1326)</f>
        <v>269.3384869000019</v>
      </c>
      <c r="P1327">
        <f t="shared" si="121"/>
        <v>2018</v>
      </c>
      <c r="Q1327" s="1">
        <f t="shared" si="122"/>
        <v>43357.5625</v>
      </c>
      <c r="R1327">
        <f>IF(B1328="",R1326,IF(Q1327&gt;=Chart!$F$2,E1327,0))</f>
        <v>0</v>
      </c>
      <c r="S1327">
        <f>IF(B1328="",S1326,IFERROR(IF(AND(R1327&gt;0,R1326=0),R1327,(1+(B1328/B1327-1)*Calc!$Z$1)*S1326),0))</f>
        <v>0</v>
      </c>
      <c r="T1327">
        <f>IF(B1328="",T1326,IFERROR(IF(AND(R1327&gt;0,R1326=0),R1327,(1+(B1328/B1327-1)*Calc!$Z$1-L1328)*T1326),0))</f>
        <v>0</v>
      </c>
      <c r="U1327">
        <f>IF(B1328="",U1326,IFERROR(IF(AND(R1327&gt;0,R1326=0),R1327,(1+(B1328/B1327-1)*Calc!$Z$1-M1328*2)*U1326),0))</f>
        <v>0</v>
      </c>
      <c r="V1327">
        <f>IF(B1328="",V1326,IFERROR(IF(AND(R1327&gt;0,R1326=0),R1327,(1+(B1328/B1327-1)*Calc!$Z$1-N1328*2)*V1326),0))</f>
        <v>0</v>
      </c>
      <c r="W1327">
        <f>IF(ISNUMBER(C1327),C1327,W1326)</f>
        <v>1.92</v>
      </c>
      <c r="Y1327" s="1" t="e">
        <f>IF(AND(Q1327&gt;=Chart!$F$2,Q1327&lt;=Chart!$F$3),Q1327,#N/A)</f>
        <v>#N/A</v>
      </c>
      <c r="Z1327" t="e">
        <f>IF(AND(Q1327&gt;=Chart!$F$2,Q1327&lt;=Chart!$F$3),R1327,#N/A)</f>
        <v>#N/A</v>
      </c>
      <c r="AA1327" t="e">
        <f>IF(AND(Q1327&gt;=Chart!$F$2,Q1327&lt;=Chart!$F$3),S1327,#N/A)</f>
        <v>#N/A</v>
      </c>
      <c r="AB1327" t="e">
        <f>IF(AND(Q1327&gt;=Chart!$F$2,Q1327&lt;=Chart!$F$3),T1327,#N/A)</f>
        <v>#N/A</v>
      </c>
      <c r="AC1327" t="e">
        <f>IF(AND(Q1327&gt;=Chart!$F$2,Q1327&lt;=Chart!$F$3),U1327,#N/A)</f>
        <v>#N/A</v>
      </c>
      <c r="AD1327" t="e">
        <f>IF(AND(Q1327&gt;=Chart!$F$2,Q1327&lt;=Chart!$F$3),V1327,#N/A)</f>
        <v>#N/A</v>
      </c>
      <c r="AE1327" t="e">
        <f>IF(AND(Q1327&gt;=Chart!$F$2,Q1327&lt;=Chart!$F$3),I1327,#N/A)</f>
        <v>#N/A</v>
      </c>
      <c r="AF1327" t="e">
        <f>IF(AND(Q1327&gt;=Chart!$F$2,Q1327&lt;=Chart!$F$3),H1327/100,#N/A)</f>
        <v>#N/A</v>
      </c>
      <c r="AG1327" t="e">
        <f>IF(AND(Q1327&gt;=Chart!$F$2,Q1327&lt;=Chart!$F$3),W1327/100,#N/A)</f>
        <v>#N/A</v>
      </c>
    </row>
    <row r="1328" spans="1:33" x14ac:dyDescent="0.25">
      <c r="A1328">
        <v>1537191000</v>
      </c>
      <c r="B1328">
        <f>INDEX('Daily Data ADJ'!$1:$1048576,MATCH(Calc!$A1328,'Daily Data ADJ'!$A:$A,0),MATCH("SPY, CBOE BZX: Close",'Daily Data ADJ'!$1:$1,0))</f>
        <v>267.91253368999998</v>
      </c>
      <c r="C1328">
        <f>INDEX('Daily Data ADJ'!$1:$1048576,MATCH(Calc!$A1328,'Daily Data ADJ'!$A:$A,0),MATCH("EFFR, FRED: Close",'Daily Data ADJ'!$1:$1,0))</f>
        <v>1.92</v>
      </c>
      <c r="D1328">
        <f>INDEX('Daily Data ADJ'!$1:$1048576,MATCH(Calc!$A1328,'Daily Data ADJ'!$A:$A,1),MATCH("SOFR, FRED: Close",'Daily Data ADJ'!$1:$1,0))</f>
        <v>2</v>
      </c>
      <c r="E1328">
        <f>INDEX('Daily Data ADJ'!$1:$1048576,MATCH(Calc!$A1328,'Daily Data ADJ'!$A:$A,0),MATCH("UPRO, CBOE BZX: Close",'Daily Data ADJ'!$1:$1,0))</f>
        <v>27.49586768</v>
      </c>
      <c r="F1328">
        <f>INDEX('Daily Data ADJ'!$1:$1048576,MATCH(Calc!$A1328,'Daily Data ADJ'!$A:$A,0),MATCH("ES1!, CME_MINI: Close",'Daily Data ADJ'!$1:$1,0))</f>
        <v>2896</v>
      </c>
      <c r="G1328">
        <f>INDEX('Daily Data ADJ'!$1:$1048576,MATCH(Calc!$A1328,'Daily Data ADJ'!$A:$A,0),MATCH("ES2!, CME_MINI: Close",'Daily Data ADJ'!$1:$1,0))</f>
        <v>2904</v>
      </c>
      <c r="H1328">
        <f>INDEX('QUANDL MULTPL SP500_DIV_YIELD_M'!$A:$G,MATCH(Calc!$A1328,'QUANDL MULTPL SP500_DIV_YIELD_M'!$A:$A,1),MATCH('QUANDL MULTPL SP500_DIV_YIELD_M'!$E$1,'QUANDL MULTPL SP500_DIV_YIELD_M'!$A$1:$G$1,0))</f>
        <v>1.82</v>
      </c>
      <c r="I1328" s="5">
        <f t="shared" si="120"/>
        <v>2.9295594284016964E-2</v>
      </c>
      <c r="J1328" s="1">
        <f>A1328/24/60/60+DATE(1970,1,1)</f>
        <v>43360.5625</v>
      </c>
      <c r="K1328" s="3">
        <f t="shared" si="123"/>
        <v>3</v>
      </c>
      <c r="L1328" s="6">
        <f>(1+Chart!$F$4)^(1/(365/K1328))-1</f>
        <v>1.9979165917494157E-4</v>
      </c>
      <c r="M1328" s="6">
        <f t="shared" si="124"/>
        <v>1.5632459414849365E-4</v>
      </c>
      <c r="N1328" s="6">
        <f t="shared" si="125"/>
        <v>2.3735429479843084E-4</v>
      </c>
      <c r="O1328">
        <f>O1327*(B1328/B1327)</f>
        <v>267.91253369000185</v>
      </c>
      <c r="P1328">
        <f t="shared" si="121"/>
        <v>2018</v>
      </c>
      <c r="Q1328" s="1">
        <f t="shared" si="122"/>
        <v>43360.5625</v>
      </c>
      <c r="R1328">
        <f>IF(B1329="",R1327,IF(Q1328&gt;=Chart!$F$2,E1328,0))</f>
        <v>0</v>
      </c>
      <c r="S1328">
        <f>IF(B1329="",S1327,IFERROR(IF(AND(R1328&gt;0,R1327=0),R1328,(1+(B1329/B1328-1)*Calc!$Z$1)*S1327),0))</f>
        <v>0</v>
      </c>
      <c r="T1328">
        <f>IF(B1329="",T1327,IFERROR(IF(AND(R1328&gt;0,R1327=0),R1328,(1+(B1329/B1328-1)*Calc!$Z$1-L1329)*T1327),0))</f>
        <v>0</v>
      </c>
      <c r="U1328">
        <f>IF(B1329="",U1327,IFERROR(IF(AND(R1328&gt;0,R1327=0),R1328,(1+(B1329/B1328-1)*Calc!$Z$1-M1329*2)*U1327),0))</f>
        <v>0</v>
      </c>
      <c r="V1328">
        <f>IF(B1329="",V1327,IFERROR(IF(AND(R1328&gt;0,R1327=0),R1328,(1+(B1329/B1328-1)*Calc!$Z$1-N1329*2)*V1327),0))</f>
        <v>0</v>
      </c>
      <c r="W1328">
        <f>IF(ISNUMBER(C1328),C1328,W1327)</f>
        <v>1.92</v>
      </c>
      <c r="Y1328" s="1" t="e">
        <f>IF(AND(Q1328&gt;=Chart!$F$2,Q1328&lt;=Chart!$F$3),Q1328,#N/A)</f>
        <v>#N/A</v>
      </c>
      <c r="Z1328" t="e">
        <f>IF(AND(Q1328&gt;=Chart!$F$2,Q1328&lt;=Chart!$F$3),R1328,#N/A)</f>
        <v>#N/A</v>
      </c>
      <c r="AA1328" t="e">
        <f>IF(AND(Q1328&gt;=Chart!$F$2,Q1328&lt;=Chart!$F$3),S1328,#N/A)</f>
        <v>#N/A</v>
      </c>
      <c r="AB1328" t="e">
        <f>IF(AND(Q1328&gt;=Chart!$F$2,Q1328&lt;=Chart!$F$3),T1328,#N/A)</f>
        <v>#N/A</v>
      </c>
      <c r="AC1328" t="e">
        <f>IF(AND(Q1328&gt;=Chart!$F$2,Q1328&lt;=Chart!$F$3),U1328,#N/A)</f>
        <v>#N/A</v>
      </c>
      <c r="AD1328" t="e">
        <f>IF(AND(Q1328&gt;=Chart!$F$2,Q1328&lt;=Chart!$F$3),V1328,#N/A)</f>
        <v>#N/A</v>
      </c>
      <c r="AE1328" t="e">
        <f>IF(AND(Q1328&gt;=Chart!$F$2,Q1328&lt;=Chart!$F$3),I1328,#N/A)</f>
        <v>#N/A</v>
      </c>
      <c r="AF1328" t="e">
        <f>IF(AND(Q1328&gt;=Chart!$F$2,Q1328&lt;=Chart!$F$3),H1328/100,#N/A)</f>
        <v>#N/A</v>
      </c>
      <c r="AG1328" t="e">
        <f>IF(AND(Q1328&gt;=Chart!$F$2,Q1328&lt;=Chart!$F$3),W1328/100,#N/A)</f>
        <v>#N/A</v>
      </c>
    </row>
    <row r="1329" spans="1:33" x14ac:dyDescent="0.25">
      <c r="A1329">
        <v>1537277400</v>
      </c>
      <c r="B1329">
        <f>INDEX('Daily Data ADJ'!$1:$1048576,MATCH(Calc!$A1329,'Daily Data ADJ'!$A:$A,0),MATCH("SPY, CBOE BZX: Close",'Daily Data ADJ'!$1:$1,0))</f>
        <v>269.36626520999999</v>
      </c>
      <c r="C1329">
        <f>INDEX('Daily Data ADJ'!$1:$1048576,MATCH(Calc!$A1329,'Daily Data ADJ'!$A:$A,0),MATCH("EFFR, FRED: Close",'Daily Data ADJ'!$1:$1,0))</f>
        <v>1.92</v>
      </c>
      <c r="D1329">
        <f>INDEX('Daily Data ADJ'!$1:$1048576,MATCH(Calc!$A1329,'Daily Data ADJ'!$A:$A,1),MATCH("SOFR, FRED: Close",'Daily Data ADJ'!$1:$1,0))</f>
        <v>1.94</v>
      </c>
      <c r="E1329">
        <f>INDEX('Daily Data ADJ'!$1:$1048576,MATCH(Calc!$A1329,'Daily Data ADJ'!$A:$A,0),MATCH("UPRO, CBOE BZX: Close",'Daily Data ADJ'!$1:$1,0))</f>
        <v>27.938160459999999</v>
      </c>
      <c r="F1329">
        <f>INDEX('Daily Data ADJ'!$1:$1048576,MATCH(Calc!$A1329,'Daily Data ADJ'!$A:$A,0),MATCH("ES1!, CME_MINI: Close",'Daily Data ADJ'!$1:$1,0))</f>
        <v>2911.75</v>
      </c>
      <c r="G1329">
        <f>INDEX('Daily Data ADJ'!$1:$1048576,MATCH(Calc!$A1329,'Daily Data ADJ'!$A:$A,0),MATCH("ES2!, CME_MINI: Close",'Daily Data ADJ'!$1:$1,0))</f>
        <v>2920</v>
      </c>
      <c r="H1329">
        <f>INDEX('QUANDL MULTPL SP500_DIV_YIELD_M'!$A:$G,MATCH(Calc!$A1329,'QUANDL MULTPL SP500_DIV_YIELD_M'!$A:$A,1),MATCH('QUANDL MULTPL SP500_DIV_YIELD_M'!$E$1,'QUANDL MULTPL SP500_DIV_YIELD_M'!$A$1:$G$1,0))</f>
        <v>1.82</v>
      </c>
      <c r="I1329" s="5">
        <f t="shared" si="120"/>
        <v>2.958164877318837E-2</v>
      </c>
      <c r="J1329" s="1">
        <f>A1329/24/60/60+DATE(1970,1,1)</f>
        <v>43361.5625</v>
      </c>
      <c r="K1329" s="3">
        <f t="shared" si="123"/>
        <v>1</v>
      </c>
      <c r="L1329" s="6">
        <f>(1+Chart!$F$4)^(1/(365/K1329))-1</f>
        <v>6.6592785027408397E-5</v>
      </c>
      <c r="M1329" s="6">
        <f t="shared" si="124"/>
        <v>5.2105483020925547E-5</v>
      </c>
      <c r="N1329" s="6">
        <f t="shared" si="125"/>
        <v>7.9873199266833339E-5</v>
      </c>
      <c r="O1329">
        <f>O1328*(B1329/B1328)</f>
        <v>269.36626521000187</v>
      </c>
      <c r="P1329">
        <f t="shared" si="121"/>
        <v>2018</v>
      </c>
      <c r="Q1329" s="1">
        <f t="shared" si="122"/>
        <v>43361.5625</v>
      </c>
      <c r="R1329">
        <f>IF(B1330="",R1328,IF(Q1329&gt;=Chart!$F$2,E1329,0))</f>
        <v>0</v>
      </c>
      <c r="S1329">
        <f>IF(B1330="",S1328,IFERROR(IF(AND(R1329&gt;0,R1328=0),R1329,(1+(B1330/B1329-1)*Calc!$Z$1)*S1328),0))</f>
        <v>0</v>
      </c>
      <c r="T1329">
        <f>IF(B1330="",T1328,IFERROR(IF(AND(R1329&gt;0,R1328=0),R1329,(1+(B1330/B1329-1)*Calc!$Z$1-L1330)*T1328),0))</f>
        <v>0</v>
      </c>
      <c r="U1329">
        <f>IF(B1330="",U1328,IFERROR(IF(AND(R1329&gt;0,R1328=0),R1329,(1+(B1330/B1329-1)*Calc!$Z$1-M1330*2)*U1328),0))</f>
        <v>0</v>
      </c>
      <c r="V1329">
        <f>IF(B1330="",V1328,IFERROR(IF(AND(R1329&gt;0,R1328=0),R1329,(1+(B1330/B1329-1)*Calc!$Z$1-N1330*2)*V1328),0))</f>
        <v>0</v>
      </c>
      <c r="W1329">
        <f>IF(ISNUMBER(C1329),C1329,W1328)</f>
        <v>1.92</v>
      </c>
      <c r="Y1329" s="1" t="e">
        <f>IF(AND(Q1329&gt;=Chart!$F$2,Q1329&lt;=Chart!$F$3),Q1329,#N/A)</f>
        <v>#N/A</v>
      </c>
      <c r="Z1329" t="e">
        <f>IF(AND(Q1329&gt;=Chart!$F$2,Q1329&lt;=Chart!$F$3),R1329,#N/A)</f>
        <v>#N/A</v>
      </c>
      <c r="AA1329" t="e">
        <f>IF(AND(Q1329&gt;=Chart!$F$2,Q1329&lt;=Chart!$F$3),S1329,#N/A)</f>
        <v>#N/A</v>
      </c>
      <c r="AB1329" t="e">
        <f>IF(AND(Q1329&gt;=Chart!$F$2,Q1329&lt;=Chart!$F$3),T1329,#N/A)</f>
        <v>#N/A</v>
      </c>
      <c r="AC1329" t="e">
        <f>IF(AND(Q1329&gt;=Chart!$F$2,Q1329&lt;=Chart!$F$3),U1329,#N/A)</f>
        <v>#N/A</v>
      </c>
      <c r="AD1329" t="e">
        <f>IF(AND(Q1329&gt;=Chart!$F$2,Q1329&lt;=Chart!$F$3),V1329,#N/A)</f>
        <v>#N/A</v>
      </c>
      <c r="AE1329" t="e">
        <f>IF(AND(Q1329&gt;=Chart!$F$2,Q1329&lt;=Chart!$F$3),I1329,#N/A)</f>
        <v>#N/A</v>
      </c>
      <c r="AF1329" t="e">
        <f>IF(AND(Q1329&gt;=Chart!$F$2,Q1329&lt;=Chart!$F$3),H1329/100,#N/A)</f>
        <v>#N/A</v>
      </c>
      <c r="AG1329" t="e">
        <f>IF(AND(Q1329&gt;=Chart!$F$2,Q1329&lt;=Chart!$F$3),W1329/100,#N/A)</f>
        <v>#N/A</v>
      </c>
    </row>
    <row r="1330" spans="1:33" x14ac:dyDescent="0.25">
      <c r="A1330">
        <v>1537363800</v>
      </c>
      <c r="B1330">
        <f>INDEX('Daily Data ADJ'!$1:$1048576,MATCH(Calc!$A1330,'Daily Data ADJ'!$A:$A,0),MATCH("SPY, CBOE BZX: Close",'Daily Data ADJ'!$1:$1,0))</f>
        <v>269.65330774</v>
      </c>
      <c r="C1330">
        <f>INDEX('Daily Data ADJ'!$1:$1048576,MATCH(Calc!$A1330,'Daily Data ADJ'!$A:$A,0),MATCH("EFFR, FRED: Close",'Daily Data ADJ'!$1:$1,0))</f>
        <v>1.92</v>
      </c>
      <c r="D1330">
        <f>INDEX('Daily Data ADJ'!$1:$1048576,MATCH(Calc!$A1330,'Daily Data ADJ'!$A:$A,1),MATCH("SOFR, FRED: Close",'Daily Data ADJ'!$1:$1,0))</f>
        <v>1.92</v>
      </c>
      <c r="E1330">
        <f>INDEX('Daily Data ADJ'!$1:$1048576,MATCH(Calc!$A1330,'Daily Data ADJ'!$A:$A,0),MATCH("UPRO, CBOE BZX: Close",'Daily Data ADJ'!$1:$1,0))</f>
        <v>28.031533379999999</v>
      </c>
      <c r="F1330">
        <f>INDEX('Daily Data ADJ'!$1:$1048576,MATCH(Calc!$A1330,'Daily Data ADJ'!$A:$A,0),MATCH("ES1!, CME_MINI: Close",'Daily Data ADJ'!$1:$1,0))</f>
        <v>2915</v>
      </c>
      <c r="G1330">
        <f>INDEX('Daily Data ADJ'!$1:$1048576,MATCH(Calc!$A1330,'Daily Data ADJ'!$A:$A,0),MATCH("ES2!, CME_MINI: Close",'Daily Data ADJ'!$1:$1,0))</f>
        <v>2923.5</v>
      </c>
      <c r="H1330">
        <f>INDEX('QUANDL MULTPL SP500_DIV_YIELD_M'!$A:$G,MATCH(Calc!$A1330,'QUANDL MULTPL SP500_DIV_YIELD_M'!$A:$A,1),MATCH('QUANDL MULTPL SP500_DIV_YIELD_M'!$E$1,'QUANDL MULTPL SP500_DIV_YIELD_M'!$A$1:$G$1,0))</f>
        <v>1.82</v>
      </c>
      <c r="I1330" s="5">
        <f t="shared" si="120"/>
        <v>2.9914923792702115E-2</v>
      </c>
      <c r="J1330" s="1">
        <f>A1330/24/60/60+DATE(1970,1,1)</f>
        <v>43362.5625</v>
      </c>
      <c r="K1330" s="3">
        <f t="shared" si="123"/>
        <v>1</v>
      </c>
      <c r="L1330" s="6">
        <f>(1+Chart!$F$4)^(1/(365/K1330))-1</f>
        <v>6.6592785027408397E-5</v>
      </c>
      <c r="M1330" s="6">
        <f t="shared" si="124"/>
        <v>5.2105483020925547E-5</v>
      </c>
      <c r="N1330" s="6">
        <f t="shared" si="125"/>
        <v>8.0759974803168433E-5</v>
      </c>
      <c r="O1330">
        <f>O1329*(B1330/B1329)</f>
        <v>269.65330774000188</v>
      </c>
      <c r="P1330">
        <f t="shared" si="121"/>
        <v>2018</v>
      </c>
      <c r="Q1330" s="1">
        <f t="shared" si="122"/>
        <v>43362.5625</v>
      </c>
      <c r="R1330">
        <f>IF(B1331="",R1329,IF(Q1330&gt;=Chart!$F$2,E1330,0))</f>
        <v>0</v>
      </c>
      <c r="S1330">
        <f>IF(B1331="",S1329,IFERROR(IF(AND(R1330&gt;0,R1329=0),R1330,(1+(B1331/B1330-1)*Calc!$Z$1)*S1329),0))</f>
        <v>0</v>
      </c>
      <c r="T1330">
        <f>IF(B1331="",T1329,IFERROR(IF(AND(R1330&gt;0,R1329=0),R1330,(1+(B1331/B1330-1)*Calc!$Z$1-L1331)*T1329),0))</f>
        <v>0</v>
      </c>
      <c r="U1330">
        <f>IF(B1331="",U1329,IFERROR(IF(AND(R1330&gt;0,R1329=0),R1330,(1+(B1331/B1330-1)*Calc!$Z$1-M1331*2)*U1329),0))</f>
        <v>0</v>
      </c>
      <c r="V1330">
        <f>IF(B1331="",V1329,IFERROR(IF(AND(R1330&gt;0,R1329=0),R1330,(1+(B1331/B1330-1)*Calc!$Z$1-N1331*2)*V1329),0))</f>
        <v>0</v>
      </c>
      <c r="W1330">
        <f>IF(ISNUMBER(C1330),C1330,W1329)</f>
        <v>1.92</v>
      </c>
      <c r="Y1330" s="1" t="e">
        <f>IF(AND(Q1330&gt;=Chart!$F$2,Q1330&lt;=Chart!$F$3),Q1330,#N/A)</f>
        <v>#N/A</v>
      </c>
      <c r="Z1330" t="e">
        <f>IF(AND(Q1330&gt;=Chart!$F$2,Q1330&lt;=Chart!$F$3),R1330,#N/A)</f>
        <v>#N/A</v>
      </c>
      <c r="AA1330" t="e">
        <f>IF(AND(Q1330&gt;=Chart!$F$2,Q1330&lt;=Chart!$F$3),S1330,#N/A)</f>
        <v>#N/A</v>
      </c>
      <c r="AB1330" t="e">
        <f>IF(AND(Q1330&gt;=Chart!$F$2,Q1330&lt;=Chart!$F$3),T1330,#N/A)</f>
        <v>#N/A</v>
      </c>
      <c r="AC1330" t="e">
        <f>IF(AND(Q1330&gt;=Chart!$F$2,Q1330&lt;=Chart!$F$3),U1330,#N/A)</f>
        <v>#N/A</v>
      </c>
      <c r="AD1330" t="e">
        <f>IF(AND(Q1330&gt;=Chart!$F$2,Q1330&lt;=Chart!$F$3),V1330,#N/A)</f>
        <v>#N/A</v>
      </c>
      <c r="AE1330" t="e">
        <f>IF(AND(Q1330&gt;=Chart!$F$2,Q1330&lt;=Chart!$F$3),I1330,#N/A)</f>
        <v>#N/A</v>
      </c>
      <c r="AF1330" t="e">
        <f>IF(AND(Q1330&gt;=Chart!$F$2,Q1330&lt;=Chart!$F$3),H1330/100,#N/A)</f>
        <v>#N/A</v>
      </c>
      <c r="AG1330" t="e">
        <f>IF(AND(Q1330&gt;=Chart!$F$2,Q1330&lt;=Chart!$F$3),W1330/100,#N/A)</f>
        <v>#N/A</v>
      </c>
    </row>
    <row r="1331" spans="1:33" x14ac:dyDescent="0.25">
      <c r="A1331">
        <v>1537450200</v>
      </c>
      <c r="B1331">
        <f>INDEX('Daily Data ADJ'!$1:$1048576,MATCH(Calc!$A1331,'Daily Data ADJ'!$A:$A,0),MATCH("SPY, CBOE BZX: Close",'Daily Data ADJ'!$1:$1,0))</f>
        <v>271.83853474</v>
      </c>
      <c r="C1331">
        <f>INDEX('Daily Data ADJ'!$1:$1048576,MATCH(Calc!$A1331,'Daily Data ADJ'!$A:$A,0),MATCH("EFFR, FRED: Close",'Daily Data ADJ'!$1:$1,0))</f>
        <v>1.92</v>
      </c>
      <c r="D1331">
        <f>INDEX('Daily Data ADJ'!$1:$1048576,MATCH(Calc!$A1331,'Daily Data ADJ'!$A:$A,1),MATCH("SOFR, FRED: Close",'Daily Data ADJ'!$1:$1,0))</f>
        <v>1.92</v>
      </c>
      <c r="E1331">
        <f>INDEX('Daily Data ADJ'!$1:$1048576,MATCH(Calc!$A1331,'Daily Data ADJ'!$A:$A,0),MATCH("UPRO, CBOE BZX: Close",'Daily Data ADJ'!$1:$1,0))</f>
        <v>28.68514382</v>
      </c>
      <c r="F1331">
        <f>INDEX('Daily Data ADJ'!$1:$1048576,MATCH(Calc!$A1331,'Daily Data ADJ'!$A:$A,0),MATCH("ES1!, CME_MINI: Close",'Daily Data ADJ'!$1:$1,0))</f>
        <v>2939.5</v>
      </c>
      <c r="G1331">
        <f>INDEX('Daily Data ADJ'!$1:$1048576,MATCH(Calc!$A1331,'Daily Data ADJ'!$A:$A,0),MATCH("ES2!, CME_MINI: Close",'Daily Data ADJ'!$1:$1,0))</f>
        <v>2948</v>
      </c>
      <c r="H1331">
        <f>INDEX('QUANDL MULTPL SP500_DIV_YIELD_M'!$A:$G,MATCH(Calc!$A1331,'QUANDL MULTPL SP500_DIV_YIELD_M'!$A:$A,1),MATCH('QUANDL MULTPL SP500_DIV_YIELD_M'!$E$1,'QUANDL MULTPL SP500_DIV_YIELD_M'!$A$1:$G$1,0))</f>
        <v>1.82</v>
      </c>
      <c r="I1331" s="5">
        <f t="shared" si="120"/>
        <v>2.981685952071423E-2</v>
      </c>
      <c r="J1331" s="1">
        <f>A1331/24/60/60+DATE(1970,1,1)</f>
        <v>43363.5625</v>
      </c>
      <c r="K1331" s="3">
        <f t="shared" si="123"/>
        <v>1</v>
      </c>
      <c r="L1331" s="6">
        <f>(1+Chart!$F$4)^(1/(365/K1331))-1</f>
        <v>6.6592785027408397E-5</v>
      </c>
      <c r="M1331" s="6">
        <f t="shared" si="124"/>
        <v>5.2105483020925547E-5</v>
      </c>
      <c r="N1331" s="6">
        <f t="shared" si="125"/>
        <v>8.0499075880924309E-5</v>
      </c>
      <c r="O1331">
        <f>O1330*(B1331/B1330)</f>
        <v>271.83853474000188</v>
      </c>
      <c r="P1331">
        <f t="shared" si="121"/>
        <v>2018</v>
      </c>
      <c r="Q1331" s="1">
        <f t="shared" si="122"/>
        <v>43363.5625</v>
      </c>
      <c r="R1331">
        <f>IF(B1332="",R1330,IF(Q1331&gt;=Chart!$F$2,E1331,0))</f>
        <v>0</v>
      </c>
      <c r="S1331">
        <f>IF(B1332="",S1330,IFERROR(IF(AND(R1331&gt;0,R1330=0),R1331,(1+(B1332/B1331-1)*Calc!$Z$1)*S1330),0))</f>
        <v>0</v>
      </c>
      <c r="T1331">
        <f>IF(B1332="",T1330,IFERROR(IF(AND(R1331&gt;0,R1330=0),R1331,(1+(B1332/B1331-1)*Calc!$Z$1-L1332)*T1330),0))</f>
        <v>0</v>
      </c>
      <c r="U1331">
        <f>IF(B1332="",U1330,IFERROR(IF(AND(R1331&gt;0,R1330=0),R1331,(1+(B1332/B1331-1)*Calc!$Z$1-M1332*2)*U1330),0))</f>
        <v>0</v>
      </c>
      <c r="V1331">
        <f>IF(B1332="",V1330,IFERROR(IF(AND(R1331&gt;0,R1330=0),R1331,(1+(B1332/B1331-1)*Calc!$Z$1-N1332*2)*V1330),0))</f>
        <v>0</v>
      </c>
      <c r="W1331">
        <f>IF(ISNUMBER(C1331),C1331,W1330)</f>
        <v>1.92</v>
      </c>
      <c r="Y1331" s="1" t="e">
        <f>IF(AND(Q1331&gt;=Chart!$F$2,Q1331&lt;=Chart!$F$3),Q1331,#N/A)</f>
        <v>#N/A</v>
      </c>
      <c r="Z1331" t="e">
        <f>IF(AND(Q1331&gt;=Chart!$F$2,Q1331&lt;=Chart!$F$3),R1331,#N/A)</f>
        <v>#N/A</v>
      </c>
      <c r="AA1331" t="e">
        <f>IF(AND(Q1331&gt;=Chart!$F$2,Q1331&lt;=Chart!$F$3),S1331,#N/A)</f>
        <v>#N/A</v>
      </c>
      <c r="AB1331" t="e">
        <f>IF(AND(Q1331&gt;=Chart!$F$2,Q1331&lt;=Chart!$F$3),T1331,#N/A)</f>
        <v>#N/A</v>
      </c>
      <c r="AC1331" t="e">
        <f>IF(AND(Q1331&gt;=Chart!$F$2,Q1331&lt;=Chart!$F$3),U1331,#N/A)</f>
        <v>#N/A</v>
      </c>
      <c r="AD1331" t="e">
        <f>IF(AND(Q1331&gt;=Chart!$F$2,Q1331&lt;=Chart!$F$3),V1331,#N/A)</f>
        <v>#N/A</v>
      </c>
      <c r="AE1331" t="e">
        <f>IF(AND(Q1331&gt;=Chart!$F$2,Q1331&lt;=Chart!$F$3),I1331,#N/A)</f>
        <v>#N/A</v>
      </c>
      <c r="AF1331" t="e">
        <f>IF(AND(Q1331&gt;=Chart!$F$2,Q1331&lt;=Chart!$F$3),H1331/100,#N/A)</f>
        <v>#N/A</v>
      </c>
      <c r="AG1331" t="e">
        <f>IF(AND(Q1331&gt;=Chart!$F$2,Q1331&lt;=Chart!$F$3),W1331/100,#N/A)</f>
        <v>#N/A</v>
      </c>
    </row>
    <row r="1332" spans="1:33" x14ac:dyDescent="0.25">
      <c r="A1332">
        <v>1537536600</v>
      </c>
      <c r="B1332">
        <f>INDEX('Daily Data ADJ'!$1:$1048576,MATCH(Calc!$A1332,'Daily Data ADJ'!$A:$A,0),MATCH("SPY, CBOE BZX: Close",'Daily Data ADJ'!$1:$1,0))</f>
        <v>271.58982710999999</v>
      </c>
      <c r="C1332">
        <f>INDEX('Daily Data ADJ'!$1:$1048576,MATCH(Calc!$A1332,'Daily Data ADJ'!$A:$A,0),MATCH("EFFR, FRED: Close",'Daily Data ADJ'!$1:$1,0))</f>
        <v>1.92</v>
      </c>
      <c r="D1332">
        <f>INDEX('Daily Data ADJ'!$1:$1048576,MATCH(Calc!$A1332,'Daily Data ADJ'!$A:$A,1),MATCH("SOFR, FRED: Close",'Daily Data ADJ'!$1:$1,0))</f>
        <v>1.92</v>
      </c>
      <c r="E1332">
        <f>INDEX('Daily Data ADJ'!$1:$1048576,MATCH(Calc!$A1332,'Daily Data ADJ'!$A:$A,0),MATCH("UPRO, CBOE BZX: Close",'Daily Data ADJ'!$1:$1,0))</f>
        <v>28.60651399</v>
      </c>
      <c r="F1332">
        <f>INDEX('Daily Data ADJ'!$1:$1048576,MATCH(Calc!$A1332,'Daily Data ADJ'!$A:$A,0),MATCH("ES1!, CME_MINI: Close",'Daily Data ADJ'!$1:$1,0))</f>
        <v>2933.75</v>
      </c>
      <c r="G1332">
        <f>INDEX('Daily Data ADJ'!$1:$1048576,MATCH(Calc!$A1332,'Daily Data ADJ'!$A:$A,0),MATCH("ES2!, CME_MINI: Close",'Daily Data ADJ'!$1:$1,0))</f>
        <v>2942.5</v>
      </c>
      <c r="H1332">
        <f>INDEX('QUANDL MULTPL SP500_DIV_YIELD_M'!$A:$G,MATCH(Calc!$A1332,'QUANDL MULTPL SP500_DIV_YIELD_M'!$A:$A,1),MATCH('QUANDL MULTPL SP500_DIV_YIELD_M'!$E$1,'QUANDL MULTPL SP500_DIV_YIELD_M'!$A$1:$G$1,0))</f>
        <v>1.82</v>
      </c>
      <c r="I1332" s="5">
        <f t="shared" si="120"/>
        <v>3.0183602708501407E-2</v>
      </c>
      <c r="J1332" s="1">
        <f>A1332/24/60/60+DATE(1970,1,1)</f>
        <v>43364.5625</v>
      </c>
      <c r="K1332" s="3">
        <f t="shared" si="123"/>
        <v>1</v>
      </c>
      <c r="L1332" s="6">
        <f>(1+Chart!$F$4)^(1/(365/K1332))-1</f>
        <v>6.6592785027408397E-5</v>
      </c>
      <c r="M1332" s="6">
        <f t="shared" si="124"/>
        <v>5.2105483020925547E-5</v>
      </c>
      <c r="N1332" s="6">
        <f t="shared" si="125"/>
        <v>8.1474665216685338E-5</v>
      </c>
      <c r="O1332">
        <f>O1331*(B1332/B1331)</f>
        <v>271.58982711000186</v>
      </c>
      <c r="P1332">
        <f t="shared" si="121"/>
        <v>2018</v>
      </c>
      <c r="Q1332" s="1">
        <f t="shared" si="122"/>
        <v>43364.5625</v>
      </c>
      <c r="R1332">
        <f>IF(B1333="",R1331,IF(Q1332&gt;=Chart!$F$2,E1332,0))</f>
        <v>0</v>
      </c>
      <c r="S1332">
        <f>IF(B1333="",S1331,IFERROR(IF(AND(R1332&gt;0,R1331=0),R1332,(1+(B1333/B1332-1)*Calc!$Z$1)*S1331),0))</f>
        <v>0</v>
      </c>
      <c r="T1332">
        <f>IF(B1333="",T1331,IFERROR(IF(AND(R1332&gt;0,R1331=0),R1332,(1+(B1333/B1332-1)*Calc!$Z$1-L1333)*T1331),0))</f>
        <v>0</v>
      </c>
      <c r="U1332">
        <f>IF(B1333="",U1331,IFERROR(IF(AND(R1332&gt;0,R1331=0),R1332,(1+(B1333/B1332-1)*Calc!$Z$1-M1333*2)*U1331),0))</f>
        <v>0</v>
      </c>
      <c r="V1332">
        <f>IF(B1333="",V1331,IFERROR(IF(AND(R1332&gt;0,R1331=0),R1332,(1+(B1333/B1332-1)*Calc!$Z$1-N1333*2)*V1331),0))</f>
        <v>0</v>
      </c>
      <c r="W1332">
        <f>IF(ISNUMBER(C1332),C1332,W1331)</f>
        <v>1.92</v>
      </c>
      <c r="Y1332" s="1" t="e">
        <f>IF(AND(Q1332&gt;=Chart!$F$2,Q1332&lt;=Chart!$F$3),Q1332,#N/A)</f>
        <v>#N/A</v>
      </c>
      <c r="Z1332" t="e">
        <f>IF(AND(Q1332&gt;=Chart!$F$2,Q1332&lt;=Chart!$F$3),R1332,#N/A)</f>
        <v>#N/A</v>
      </c>
      <c r="AA1332" t="e">
        <f>IF(AND(Q1332&gt;=Chart!$F$2,Q1332&lt;=Chart!$F$3),S1332,#N/A)</f>
        <v>#N/A</v>
      </c>
      <c r="AB1332" t="e">
        <f>IF(AND(Q1332&gt;=Chart!$F$2,Q1332&lt;=Chart!$F$3),T1332,#N/A)</f>
        <v>#N/A</v>
      </c>
      <c r="AC1332" t="e">
        <f>IF(AND(Q1332&gt;=Chart!$F$2,Q1332&lt;=Chart!$F$3),U1332,#N/A)</f>
        <v>#N/A</v>
      </c>
      <c r="AD1332" t="e">
        <f>IF(AND(Q1332&gt;=Chart!$F$2,Q1332&lt;=Chart!$F$3),V1332,#N/A)</f>
        <v>#N/A</v>
      </c>
      <c r="AE1332" t="e">
        <f>IF(AND(Q1332&gt;=Chart!$F$2,Q1332&lt;=Chart!$F$3),I1332,#N/A)</f>
        <v>#N/A</v>
      </c>
      <c r="AF1332" t="e">
        <f>IF(AND(Q1332&gt;=Chart!$F$2,Q1332&lt;=Chart!$F$3),H1332/100,#N/A)</f>
        <v>#N/A</v>
      </c>
      <c r="AG1332" t="e">
        <f>IF(AND(Q1332&gt;=Chart!$F$2,Q1332&lt;=Chart!$F$3),W1332/100,#N/A)</f>
        <v>#N/A</v>
      </c>
    </row>
    <row r="1333" spans="1:33" x14ac:dyDescent="0.25">
      <c r="A1333">
        <v>1537795800</v>
      </c>
      <c r="B1333">
        <f>INDEX('Daily Data ADJ'!$1:$1048576,MATCH(Calc!$A1333,'Daily Data ADJ'!$A:$A,0),MATCH("SPY, CBOE BZX: Close",'Daily Data ADJ'!$1:$1,0))</f>
        <v>270.68759712999997</v>
      </c>
      <c r="C1333">
        <f>INDEX('Daily Data ADJ'!$1:$1048576,MATCH(Calc!$A1333,'Daily Data ADJ'!$A:$A,0),MATCH("EFFR, FRED: Close",'Daily Data ADJ'!$1:$1,0))</f>
        <v>1.93</v>
      </c>
      <c r="D1333">
        <f>INDEX('Daily Data ADJ'!$1:$1048576,MATCH(Calc!$A1333,'Daily Data ADJ'!$A:$A,1),MATCH("SOFR, FRED: Close",'Daily Data ADJ'!$1:$1,0))</f>
        <v>1.95</v>
      </c>
      <c r="E1333">
        <f>INDEX('Daily Data ADJ'!$1:$1048576,MATCH(Calc!$A1333,'Daily Data ADJ'!$A:$A,0),MATCH("UPRO, CBOE BZX: Close",'Daily Data ADJ'!$1:$1,0))</f>
        <v>28.34113833</v>
      </c>
      <c r="F1333">
        <f>INDEX('Daily Data ADJ'!$1:$1048576,MATCH(Calc!$A1333,'Daily Data ADJ'!$A:$A,0),MATCH("ES1!, CME_MINI: Close",'Daily Data ADJ'!$1:$1,0))</f>
        <v>2925.5</v>
      </c>
      <c r="G1333">
        <f>INDEX('Daily Data ADJ'!$1:$1048576,MATCH(Calc!$A1333,'Daily Data ADJ'!$A:$A,0),MATCH("ES2!, CME_MINI: Close",'Daily Data ADJ'!$1:$1,0))</f>
        <v>2934</v>
      </c>
      <c r="H1333">
        <f>INDEX('QUANDL MULTPL SP500_DIV_YIELD_M'!$A:$G,MATCH(Calc!$A1333,'QUANDL MULTPL SP500_DIV_YIELD_M'!$A:$A,1),MATCH('QUANDL MULTPL SP500_DIV_YIELD_M'!$E$1,'QUANDL MULTPL SP500_DIV_YIELD_M'!$A$1:$G$1,0))</f>
        <v>1.82</v>
      </c>
      <c r="I1333" s="5">
        <f t="shared" si="120"/>
        <v>2.9872694250460581E-2</v>
      </c>
      <c r="J1333" s="1">
        <f>A1333/24/60/60+DATE(1970,1,1)</f>
        <v>43367.5625</v>
      </c>
      <c r="K1333" s="3">
        <f t="shared" si="123"/>
        <v>3</v>
      </c>
      <c r="L1333" s="6">
        <f>(1+Chart!$F$4)^(1/(365/K1333))-1</f>
        <v>1.9979165917494157E-4</v>
      </c>
      <c r="M1333" s="6">
        <f t="shared" si="124"/>
        <v>1.5713111524373602E-4</v>
      </c>
      <c r="N1333" s="6">
        <f t="shared" si="125"/>
        <v>2.4196239246032647E-4</v>
      </c>
      <c r="O1333">
        <f>O1332*(B1333/B1332)</f>
        <v>270.68759713000185</v>
      </c>
      <c r="P1333">
        <f t="shared" si="121"/>
        <v>2018</v>
      </c>
      <c r="Q1333" s="1">
        <f t="shared" si="122"/>
        <v>43367.5625</v>
      </c>
      <c r="R1333">
        <f>IF(B1334="",R1332,IF(Q1333&gt;=Chart!$F$2,E1333,0))</f>
        <v>0</v>
      </c>
      <c r="S1333">
        <f>IF(B1334="",S1332,IFERROR(IF(AND(R1333&gt;0,R1332=0),R1333,(1+(B1334/B1333-1)*Calc!$Z$1)*S1332),0))</f>
        <v>0</v>
      </c>
      <c r="T1333">
        <f>IF(B1334="",T1332,IFERROR(IF(AND(R1333&gt;0,R1332=0),R1333,(1+(B1334/B1333-1)*Calc!$Z$1-L1334)*T1332),0))</f>
        <v>0</v>
      </c>
      <c r="U1333">
        <f>IF(B1334="",U1332,IFERROR(IF(AND(R1333&gt;0,R1332=0),R1333,(1+(B1334/B1333-1)*Calc!$Z$1-M1334*2)*U1332),0))</f>
        <v>0</v>
      </c>
      <c r="V1333">
        <f>IF(B1334="",V1332,IFERROR(IF(AND(R1333&gt;0,R1332=0),R1333,(1+(B1334/B1333-1)*Calc!$Z$1-N1334*2)*V1332),0))</f>
        <v>0</v>
      </c>
      <c r="W1333">
        <f>IF(ISNUMBER(C1333),C1333,W1332)</f>
        <v>1.93</v>
      </c>
      <c r="Y1333" s="1" t="e">
        <f>IF(AND(Q1333&gt;=Chart!$F$2,Q1333&lt;=Chart!$F$3),Q1333,#N/A)</f>
        <v>#N/A</v>
      </c>
      <c r="Z1333" t="e">
        <f>IF(AND(Q1333&gt;=Chart!$F$2,Q1333&lt;=Chart!$F$3),R1333,#N/A)</f>
        <v>#N/A</v>
      </c>
      <c r="AA1333" t="e">
        <f>IF(AND(Q1333&gt;=Chart!$F$2,Q1333&lt;=Chart!$F$3),S1333,#N/A)</f>
        <v>#N/A</v>
      </c>
      <c r="AB1333" t="e">
        <f>IF(AND(Q1333&gt;=Chart!$F$2,Q1333&lt;=Chart!$F$3),T1333,#N/A)</f>
        <v>#N/A</v>
      </c>
      <c r="AC1333" t="e">
        <f>IF(AND(Q1333&gt;=Chart!$F$2,Q1333&lt;=Chart!$F$3),U1333,#N/A)</f>
        <v>#N/A</v>
      </c>
      <c r="AD1333" t="e">
        <f>IF(AND(Q1333&gt;=Chart!$F$2,Q1333&lt;=Chart!$F$3),V1333,#N/A)</f>
        <v>#N/A</v>
      </c>
      <c r="AE1333" t="e">
        <f>IF(AND(Q1333&gt;=Chart!$F$2,Q1333&lt;=Chart!$F$3),I1333,#N/A)</f>
        <v>#N/A</v>
      </c>
      <c r="AF1333" t="e">
        <f>IF(AND(Q1333&gt;=Chart!$F$2,Q1333&lt;=Chart!$F$3),H1333/100,#N/A)</f>
        <v>#N/A</v>
      </c>
      <c r="AG1333" t="e">
        <f>IF(AND(Q1333&gt;=Chart!$F$2,Q1333&lt;=Chart!$F$3),W1333/100,#N/A)</f>
        <v>#N/A</v>
      </c>
    </row>
    <row r="1334" spans="1:33" x14ac:dyDescent="0.25">
      <c r="A1334">
        <v>1537882200</v>
      </c>
      <c r="B1334">
        <f>INDEX('Daily Data ADJ'!$1:$1048576,MATCH(Calc!$A1334,'Daily Data ADJ'!$A:$A,0),MATCH("SPY, CBOE BZX: Close",'Daily Data ADJ'!$1:$1,0))</f>
        <v>270.43646095000003</v>
      </c>
      <c r="C1334">
        <f>INDEX('Daily Data ADJ'!$1:$1048576,MATCH(Calc!$A1334,'Daily Data ADJ'!$A:$A,0),MATCH("EFFR, FRED: Close",'Daily Data ADJ'!$1:$1,0))</f>
        <v>1.93</v>
      </c>
      <c r="D1334">
        <f>INDEX('Daily Data ADJ'!$1:$1048576,MATCH(Calc!$A1334,'Daily Data ADJ'!$A:$A,1),MATCH("SOFR, FRED: Close",'Daily Data ADJ'!$1:$1,0))</f>
        <v>1.93</v>
      </c>
      <c r="E1334">
        <f>INDEX('Daily Data ADJ'!$1:$1048576,MATCH(Calc!$A1334,'Daily Data ADJ'!$A:$A,0),MATCH("UPRO, CBOE BZX: Close",'Daily Data ADJ'!$1:$1,0))</f>
        <v>28.228107949999998</v>
      </c>
      <c r="F1334">
        <f>INDEX('Daily Data ADJ'!$1:$1048576,MATCH(Calc!$A1334,'Daily Data ADJ'!$A:$A,0),MATCH("ES1!, CME_MINI: Close",'Daily Data ADJ'!$1:$1,0))</f>
        <v>2921.25</v>
      </c>
      <c r="G1334">
        <f>INDEX('Daily Data ADJ'!$1:$1048576,MATCH(Calc!$A1334,'Daily Data ADJ'!$A:$A,0),MATCH("ES2!, CME_MINI: Close",'Daily Data ADJ'!$1:$1,0))</f>
        <v>2930</v>
      </c>
      <c r="H1334">
        <f>INDEX('QUANDL MULTPL SP500_DIV_YIELD_M'!$A:$G,MATCH(Calc!$A1334,'QUANDL MULTPL SP500_DIV_YIELD_M'!$A:$A,1),MATCH('QUANDL MULTPL SP500_DIV_YIELD_M'!$E$1,'QUANDL MULTPL SP500_DIV_YIELD_M'!$A$1:$G$1,0))</f>
        <v>1.82</v>
      </c>
      <c r="I1334" s="5">
        <f t="shared" si="120"/>
        <v>3.0235110701168251E-2</v>
      </c>
      <c r="J1334" s="1">
        <f>A1334/24/60/60+DATE(1970,1,1)</f>
        <v>43368.5625</v>
      </c>
      <c r="K1334" s="3">
        <f t="shared" si="123"/>
        <v>1</v>
      </c>
      <c r="L1334" s="6">
        <f>(1+Chart!$F$4)^(1/(365/K1334))-1</f>
        <v>6.6592785027408397E-5</v>
      </c>
      <c r="M1334" s="6">
        <f t="shared" si="124"/>
        <v>5.2374295299806306E-5</v>
      </c>
      <c r="N1334" s="6">
        <f t="shared" si="125"/>
        <v>8.1611656105318175E-5</v>
      </c>
      <c r="O1334">
        <f>O1333*(B1334/B1333)</f>
        <v>270.4364609500019</v>
      </c>
      <c r="P1334">
        <f t="shared" si="121"/>
        <v>2018</v>
      </c>
      <c r="Q1334" s="1">
        <f t="shared" si="122"/>
        <v>43368.5625</v>
      </c>
      <c r="R1334">
        <f>IF(B1335="",R1333,IF(Q1334&gt;=Chart!$F$2,E1334,0))</f>
        <v>0</v>
      </c>
      <c r="S1334">
        <f>IF(B1335="",S1333,IFERROR(IF(AND(R1334&gt;0,R1333=0),R1334,(1+(B1335/B1334-1)*Calc!$Z$1)*S1333),0))</f>
        <v>0</v>
      </c>
      <c r="T1334">
        <f>IF(B1335="",T1333,IFERROR(IF(AND(R1334&gt;0,R1333=0),R1334,(1+(B1335/B1334-1)*Calc!$Z$1-L1335)*T1333),0))</f>
        <v>0</v>
      </c>
      <c r="U1334">
        <f>IF(B1335="",U1333,IFERROR(IF(AND(R1334&gt;0,R1333=0),R1334,(1+(B1335/B1334-1)*Calc!$Z$1-M1335*2)*U1333),0))</f>
        <v>0</v>
      </c>
      <c r="V1334">
        <f>IF(B1335="",V1333,IFERROR(IF(AND(R1334&gt;0,R1333=0),R1334,(1+(B1335/B1334-1)*Calc!$Z$1-N1335*2)*V1333),0))</f>
        <v>0</v>
      </c>
      <c r="W1334">
        <f>IF(ISNUMBER(C1334),C1334,W1333)</f>
        <v>1.93</v>
      </c>
      <c r="Y1334" s="1" t="e">
        <f>IF(AND(Q1334&gt;=Chart!$F$2,Q1334&lt;=Chart!$F$3),Q1334,#N/A)</f>
        <v>#N/A</v>
      </c>
      <c r="Z1334" t="e">
        <f>IF(AND(Q1334&gt;=Chart!$F$2,Q1334&lt;=Chart!$F$3),R1334,#N/A)</f>
        <v>#N/A</v>
      </c>
      <c r="AA1334" t="e">
        <f>IF(AND(Q1334&gt;=Chart!$F$2,Q1334&lt;=Chart!$F$3),S1334,#N/A)</f>
        <v>#N/A</v>
      </c>
      <c r="AB1334" t="e">
        <f>IF(AND(Q1334&gt;=Chart!$F$2,Q1334&lt;=Chart!$F$3),T1334,#N/A)</f>
        <v>#N/A</v>
      </c>
      <c r="AC1334" t="e">
        <f>IF(AND(Q1334&gt;=Chart!$F$2,Q1334&lt;=Chart!$F$3),U1334,#N/A)</f>
        <v>#N/A</v>
      </c>
      <c r="AD1334" t="e">
        <f>IF(AND(Q1334&gt;=Chart!$F$2,Q1334&lt;=Chart!$F$3),V1334,#N/A)</f>
        <v>#N/A</v>
      </c>
      <c r="AE1334" t="e">
        <f>IF(AND(Q1334&gt;=Chart!$F$2,Q1334&lt;=Chart!$F$3),I1334,#N/A)</f>
        <v>#N/A</v>
      </c>
      <c r="AF1334" t="e">
        <f>IF(AND(Q1334&gt;=Chart!$F$2,Q1334&lt;=Chart!$F$3),H1334/100,#N/A)</f>
        <v>#N/A</v>
      </c>
      <c r="AG1334" t="e">
        <f>IF(AND(Q1334&gt;=Chart!$F$2,Q1334&lt;=Chart!$F$3),W1334/100,#N/A)</f>
        <v>#N/A</v>
      </c>
    </row>
    <row r="1335" spans="1:33" x14ac:dyDescent="0.25">
      <c r="A1335">
        <v>1537968600</v>
      </c>
      <c r="B1335">
        <f>INDEX('Daily Data ADJ'!$1:$1048576,MATCH(Calc!$A1335,'Daily Data ADJ'!$A:$A,0),MATCH("SPY, CBOE BZX: Close",'Daily Data ADJ'!$1:$1,0))</f>
        <v>269.62724437000003</v>
      </c>
      <c r="C1335">
        <f>INDEX('Daily Data ADJ'!$1:$1048576,MATCH(Calc!$A1335,'Daily Data ADJ'!$A:$A,0),MATCH("EFFR, FRED: Close",'Daily Data ADJ'!$1:$1,0))</f>
        <v>1.93</v>
      </c>
      <c r="D1335">
        <f>INDEX('Daily Data ADJ'!$1:$1048576,MATCH(Calc!$A1335,'Daily Data ADJ'!$A:$A,1),MATCH("SOFR, FRED: Close",'Daily Data ADJ'!$1:$1,0))</f>
        <v>1.92</v>
      </c>
      <c r="E1335">
        <f>INDEX('Daily Data ADJ'!$1:$1048576,MATCH(Calc!$A1335,'Daily Data ADJ'!$A:$A,0),MATCH("UPRO, CBOE BZX: Close",'Daily Data ADJ'!$1:$1,0))</f>
        <v>27.966425900000001</v>
      </c>
      <c r="F1335">
        <f>INDEX('Daily Data ADJ'!$1:$1048576,MATCH(Calc!$A1335,'Daily Data ADJ'!$A:$A,0),MATCH("ES1!, CME_MINI: Close",'Daily Data ADJ'!$1:$1,0))</f>
        <v>2911.5</v>
      </c>
      <c r="G1335">
        <f>INDEX('Daily Data ADJ'!$1:$1048576,MATCH(Calc!$A1335,'Daily Data ADJ'!$A:$A,0),MATCH("ES2!, CME_MINI: Close",'Daily Data ADJ'!$1:$1,0))</f>
        <v>2920.25</v>
      </c>
      <c r="H1335">
        <f>INDEX('QUANDL MULTPL SP500_DIV_YIELD_M'!$A:$G,MATCH(Calc!$A1335,'QUANDL MULTPL SP500_DIV_YIELD_M'!$A:$A,1),MATCH('QUANDL MULTPL SP500_DIV_YIELD_M'!$E$1,'QUANDL MULTPL SP500_DIV_YIELD_M'!$A$1:$G$1,0))</f>
        <v>1.82</v>
      </c>
      <c r="I1335" s="5">
        <f t="shared" si="120"/>
        <v>3.0275595346587199E-2</v>
      </c>
      <c r="J1335" s="1">
        <f>A1335/24/60/60+DATE(1970,1,1)</f>
        <v>43369.5625</v>
      </c>
      <c r="K1335" s="3">
        <f t="shared" si="123"/>
        <v>1</v>
      </c>
      <c r="L1335" s="6">
        <f>(1+Chart!$F$4)^(1/(365/K1335))-1</f>
        <v>6.6592785027408397E-5</v>
      </c>
      <c r="M1335" s="6">
        <f t="shared" si="124"/>
        <v>5.2374295299806306E-5</v>
      </c>
      <c r="N1335" s="6">
        <f t="shared" si="125"/>
        <v>8.1719324456219766E-5</v>
      </c>
      <c r="O1335">
        <f>O1334*(B1335/B1334)</f>
        <v>269.6272443700019</v>
      </c>
      <c r="P1335">
        <f t="shared" si="121"/>
        <v>2018</v>
      </c>
      <c r="Q1335" s="1">
        <f t="shared" si="122"/>
        <v>43369.5625</v>
      </c>
      <c r="R1335">
        <f>IF(B1336="",R1334,IF(Q1335&gt;=Chart!$F$2,E1335,0))</f>
        <v>0</v>
      </c>
      <c r="S1335">
        <f>IF(B1336="",S1334,IFERROR(IF(AND(R1335&gt;0,R1334=0),R1335,(1+(B1336/B1335-1)*Calc!$Z$1)*S1334),0))</f>
        <v>0</v>
      </c>
      <c r="T1335">
        <f>IF(B1336="",T1334,IFERROR(IF(AND(R1335&gt;0,R1334=0),R1335,(1+(B1336/B1335-1)*Calc!$Z$1-L1336)*T1334),0))</f>
        <v>0</v>
      </c>
      <c r="U1335">
        <f>IF(B1336="",U1334,IFERROR(IF(AND(R1335&gt;0,R1334=0),R1335,(1+(B1336/B1335-1)*Calc!$Z$1-M1336*2)*U1334),0))</f>
        <v>0</v>
      </c>
      <c r="V1335">
        <f>IF(B1336="",V1334,IFERROR(IF(AND(R1335&gt;0,R1334=0),R1335,(1+(B1336/B1335-1)*Calc!$Z$1-N1336*2)*V1334),0))</f>
        <v>0</v>
      </c>
      <c r="W1335">
        <f>IF(ISNUMBER(C1335),C1335,W1334)</f>
        <v>1.93</v>
      </c>
      <c r="Y1335" s="1" t="e">
        <f>IF(AND(Q1335&gt;=Chart!$F$2,Q1335&lt;=Chart!$F$3),Q1335,#N/A)</f>
        <v>#N/A</v>
      </c>
      <c r="Z1335" t="e">
        <f>IF(AND(Q1335&gt;=Chart!$F$2,Q1335&lt;=Chart!$F$3),R1335,#N/A)</f>
        <v>#N/A</v>
      </c>
      <c r="AA1335" t="e">
        <f>IF(AND(Q1335&gt;=Chart!$F$2,Q1335&lt;=Chart!$F$3),S1335,#N/A)</f>
        <v>#N/A</v>
      </c>
      <c r="AB1335" t="e">
        <f>IF(AND(Q1335&gt;=Chart!$F$2,Q1335&lt;=Chart!$F$3),T1335,#N/A)</f>
        <v>#N/A</v>
      </c>
      <c r="AC1335" t="e">
        <f>IF(AND(Q1335&gt;=Chart!$F$2,Q1335&lt;=Chart!$F$3),U1335,#N/A)</f>
        <v>#N/A</v>
      </c>
      <c r="AD1335" t="e">
        <f>IF(AND(Q1335&gt;=Chart!$F$2,Q1335&lt;=Chart!$F$3),V1335,#N/A)</f>
        <v>#N/A</v>
      </c>
      <c r="AE1335" t="e">
        <f>IF(AND(Q1335&gt;=Chart!$F$2,Q1335&lt;=Chart!$F$3),I1335,#N/A)</f>
        <v>#N/A</v>
      </c>
      <c r="AF1335" t="e">
        <f>IF(AND(Q1335&gt;=Chart!$F$2,Q1335&lt;=Chart!$F$3),H1335/100,#N/A)</f>
        <v>#N/A</v>
      </c>
      <c r="AG1335" t="e">
        <f>IF(AND(Q1335&gt;=Chart!$F$2,Q1335&lt;=Chart!$F$3),W1335/100,#N/A)</f>
        <v>#N/A</v>
      </c>
    </row>
    <row r="1336" spans="1:33" x14ac:dyDescent="0.25">
      <c r="A1336">
        <v>1538055000</v>
      </c>
      <c r="B1336">
        <f>INDEX('Daily Data ADJ'!$1:$1048576,MATCH(Calc!$A1336,'Daily Data ADJ'!$A:$A,0),MATCH("SPY, CBOE BZX: Close",'Daily Data ADJ'!$1:$1,0))</f>
        <v>270.38065290999998</v>
      </c>
      <c r="C1336">
        <f>INDEX('Daily Data ADJ'!$1:$1048576,MATCH(Calc!$A1336,'Daily Data ADJ'!$A:$A,0),MATCH("EFFR, FRED: Close",'Daily Data ADJ'!$1:$1,0))</f>
        <v>2.1800000000000002</v>
      </c>
      <c r="D1336">
        <f>INDEX('Daily Data ADJ'!$1:$1048576,MATCH(Calc!$A1336,'Daily Data ADJ'!$A:$A,1),MATCH("SOFR, FRED: Close",'Daily Data ADJ'!$1:$1,0))</f>
        <v>2.16</v>
      </c>
      <c r="E1336">
        <f>INDEX('Daily Data ADJ'!$1:$1048576,MATCH(Calc!$A1336,'Daily Data ADJ'!$A:$A,0),MATCH("UPRO, CBOE BZX: Close",'Daily Data ADJ'!$1:$1,0))</f>
        <v>28.19263578</v>
      </c>
      <c r="F1336">
        <f>INDEX('Daily Data ADJ'!$1:$1048576,MATCH(Calc!$A1336,'Daily Data ADJ'!$A:$A,0),MATCH("ES1!, CME_MINI: Close",'Daily Data ADJ'!$1:$1,0))</f>
        <v>2920</v>
      </c>
      <c r="G1336">
        <f>INDEX('Daily Data ADJ'!$1:$1048576,MATCH(Calc!$A1336,'Daily Data ADJ'!$A:$A,0),MATCH("ES2!, CME_MINI: Close",'Daily Data ADJ'!$1:$1,0))</f>
        <v>2928.5</v>
      </c>
      <c r="H1336">
        <f>INDEX('QUANDL MULTPL SP500_DIV_YIELD_M'!$A:$G,MATCH(Calc!$A1336,'QUANDL MULTPL SP500_DIV_YIELD_M'!$A:$A,1),MATCH('QUANDL MULTPL SP500_DIV_YIELD_M'!$E$1,'QUANDL MULTPL SP500_DIV_YIELD_M'!$A$1:$G$1,0))</f>
        <v>1.82</v>
      </c>
      <c r="I1336" s="5">
        <f t="shared" si="120"/>
        <v>2.9894776444847622E-2</v>
      </c>
      <c r="J1336" s="1">
        <f>A1336/24/60/60+DATE(1970,1,1)</f>
        <v>43370.5625</v>
      </c>
      <c r="K1336" s="3">
        <f t="shared" si="123"/>
        <v>1</v>
      </c>
      <c r="L1336" s="6">
        <f>(1+Chart!$F$4)^(1/(365/K1336))-1</f>
        <v>6.6592785027408397E-5</v>
      </c>
      <c r="M1336" s="6">
        <f t="shared" si="124"/>
        <v>5.9086068566527317E-5</v>
      </c>
      <c r="N1336" s="6">
        <f t="shared" si="125"/>
        <v>8.0706375026995403E-5</v>
      </c>
      <c r="O1336">
        <f>O1335*(B1336/B1335)</f>
        <v>270.38065291000186</v>
      </c>
      <c r="P1336">
        <f t="shared" si="121"/>
        <v>2018</v>
      </c>
      <c r="Q1336" s="1">
        <f t="shared" si="122"/>
        <v>43370.5625</v>
      </c>
      <c r="R1336">
        <f>IF(B1337="",R1335,IF(Q1336&gt;=Chart!$F$2,E1336,0))</f>
        <v>0</v>
      </c>
      <c r="S1336">
        <f>IF(B1337="",S1335,IFERROR(IF(AND(R1336&gt;0,R1335=0),R1336,(1+(B1337/B1336-1)*Calc!$Z$1)*S1335),0))</f>
        <v>0</v>
      </c>
      <c r="T1336">
        <f>IF(B1337="",T1335,IFERROR(IF(AND(R1336&gt;0,R1335=0),R1336,(1+(B1337/B1336-1)*Calc!$Z$1-L1337)*T1335),0))</f>
        <v>0</v>
      </c>
      <c r="U1336">
        <f>IF(B1337="",U1335,IFERROR(IF(AND(R1336&gt;0,R1335=0),R1336,(1+(B1337/B1336-1)*Calc!$Z$1-M1337*2)*U1335),0))</f>
        <v>0</v>
      </c>
      <c r="V1336">
        <f>IF(B1337="",V1335,IFERROR(IF(AND(R1336&gt;0,R1335=0),R1336,(1+(B1337/B1336-1)*Calc!$Z$1-N1337*2)*V1335),0))</f>
        <v>0</v>
      </c>
      <c r="W1336">
        <f>IF(ISNUMBER(C1336),C1336,W1335)</f>
        <v>2.1800000000000002</v>
      </c>
      <c r="Y1336" s="1" t="e">
        <f>IF(AND(Q1336&gt;=Chart!$F$2,Q1336&lt;=Chart!$F$3),Q1336,#N/A)</f>
        <v>#N/A</v>
      </c>
      <c r="Z1336" t="e">
        <f>IF(AND(Q1336&gt;=Chart!$F$2,Q1336&lt;=Chart!$F$3),R1336,#N/A)</f>
        <v>#N/A</v>
      </c>
      <c r="AA1336" t="e">
        <f>IF(AND(Q1336&gt;=Chart!$F$2,Q1336&lt;=Chart!$F$3),S1336,#N/A)</f>
        <v>#N/A</v>
      </c>
      <c r="AB1336" t="e">
        <f>IF(AND(Q1336&gt;=Chart!$F$2,Q1336&lt;=Chart!$F$3),T1336,#N/A)</f>
        <v>#N/A</v>
      </c>
      <c r="AC1336" t="e">
        <f>IF(AND(Q1336&gt;=Chart!$F$2,Q1336&lt;=Chart!$F$3),U1336,#N/A)</f>
        <v>#N/A</v>
      </c>
      <c r="AD1336" t="e">
        <f>IF(AND(Q1336&gt;=Chart!$F$2,Q1336&lt;=Chart!$F$3),V1336,#N/A)</f>
        <v>#N/A</v>
      </c>
      <c r="AE1336" t="e">
        <f>IF(AND(Q1336&gt;=Chart!$F$2,Q1336&lt;=Chart!$F$3),I1336,#N/A)</f>
        <v>#N/A</v>
      </c>
      <c r="AF1336" t="e">
        <f>IF(AND(Q1336&gt;=Chart!$F$2,Q1336&lt;=Chart!$F$3),H1336/100,#N/A)</f>
        <v>#N/A</v>
      </c>
      <c r="AG1336" t="e">
        <f>IF(AND(Q1336&gt;=Chart!$F$2,Q1336&lt;=Chart!$F$3),W1336/100,#N/A)</f>
        <v>#N/A</v>
      </c>
    </row>
    <row r="1337" spans="1:33" x14ac:dyDescent="0.25">
      <c r="A1337">
        <v>1538141400</v>
      </c>
      <c r="B1337">
        <f>INDEX('Daily Data ADJ'!$1:$1048576,MATCH(Calc!$A1337,'Daily Data ADJ'!$A:$A,0),MATCH("SPY, CBOE BZX: Close",'Daily Data ADJ'!$1:$1,0))</f>
        <v>270.40855692999997</v>
      </c>
      <c r="C1337">
        <f>INDEX('Daily Data ADJ'!$1:$1048576,MATCH(Calc!$A1337,'Daily Data ADJ'!$A:$A,0),MATCH("EFFR, FRED: Close",'Daily Data ADJ'!$1:$1,0))</f>
        <v>2.1800000000000002</v>
      </c>
      <c r="D1337">
        <f>INDEX('Daily Data ADJ'!$1:$1048576,MATCH(Calc!$A1337,'Daily Data ADJ'!$A:$A,1),MATCH("SOFR, FRED: Close",'Daily Data ADJ'!$1:$1,0))</f>
        <v>2.25</v>
      </c>
      <c r="E1337">
        <f>INDEX('Daily Data ADJ'!$1:$1048576,MATCH(Calc!$A1337,'Daily Data ADJ'!$A:$A,0),MATCH("UPRO, CBOE BZX: Close",'Daily Data ADJ'!$1:$1,0))</f>
        <v>28.163130150000001</v>
      </c>
      <c r="F1337">
        <f>INDEX('Daily Data ADJ'!$1:$1048576,MATCH(Calc!$A1337,'Daily Data ADJ'!$A:$A,0),MATCH("ES1!, CME_MINI: Close",'Daily Data ADJ'!$1:$1,0))</f>
        <v>2919</v>
      </c>
      <c r="G1337">
        <f>INDEX('Daily Data ADJ'!$1:$1048576,MATCH(Calc!$A1337,'Daily Data ADJ'!$A:$A,0),MATCH("ES2!, CME_MINI: Close",'Daily Data ADJ'!$1:$1,0))</f>
        <v>2927.5</v>
      </c>
      <c r="H1337">
        <f>INDEX('QUANDL MULTPL SP500_DIV_YIELD_M'!$A:$G,MATCH(Calc!$A1337,'QUANDL MULTPL SP500_DIV_YIELD_M'!$A:$A,1),MATCH('QUANDL MULTPL SP500_DIV_YIELD_M'!$E$1,'QUANDL MULTPL SP500_DIV_YIELD_M'!$A$1:$G$1,0))</f>
        <v>1.82</v>
      </c>
      <c r="I1337" s="5">
        <f t="shared" si="120"/>
        <v>2.9898800368658003E-2</v>
      </c>
      <c r="J1337" s="1">
        <f>A1337/24/60/60+DATE(1970,1,1)</f>
        <v>43371.5625</v>
      </c>
      <c r="K1337" s="3">
        <f t="shared" si="123"/>
        <v>1</v>
      </c>
      <c r="L1337" s="6">
        <f>(1+Chart!$F$4)^(1/(365/K1337))-1</f>
        <v>6.6592785027408397E-5</v>
      </c>
      <c r="M1337" s="6">
        <f t="shared" si="124"/>
        <v>5.9086068566527317E-5</v>
      </c>
      <c r="N1337" s="6">
        <f t="shared" si="125"/>
        <v>8.0717080311876188E-5</v>
      </c>
      <c r="O1337">
        <f>O1336*(B1337/B1336)</f>
        <v>270.40855693000185</v>
      </c>
      <c r="P1337">
        <f t="shared" si="121"/>
        <v>2018</v>
      </c>
      <c r="Q1337" s="1">
        <f t="shared" si="122"/>
        <v>43371.5625</v>
      </c>
      <c r="R1337">
        <f>IF(B1338="",R1336,IF(Q1337&gt;=Chart!$F$2,E1337,0))</f>
        <v>0</v>
      </c>
      <c r="S1337">
        <f>IF(B1338="",S1336,IFERROR(IF(AND(R1337&gt;0,R1336=0),R1337,(1+(B1338/B1337-1)*Calc!$Z$1)*S1336),0))</f>
        <v>0</v>
      </c>
      <c r="T1337">
        <f>IF(B1338="",T1336,IFERROR(IF(AND(R1337&gt;0,R1336=0),R1337,(1+(B1338/B1337-1)*Calc!$Z$1-L1338)*T1336),0))</f>
        <v>0</v>
      </c>
      <c r="U1337">
        <f>IF(B1338="",U1336,IFERROR(IF(AND(R1337&gt;0,R1336=0),R1337,(1+(B1338/B1337-1)*Calc!$Z$1-M1338*2)*U1336),0))</f>
        <v>0</v>
      </c>
      <c r="V1337">
        <f>IF(B1338="",V1336,IFERROR(IF(AND(R1337&gt;0,R1336=0),R1337,(1+(B1338/B1337-1)*Calc!$Z$1-N1338*2)*V1336),0))</f>
        <v>0</v>
      </c>
      <c r="W1337">
        <f>IF(ISNUMBER(C1337),C1337,W1336)</f>
        <v>2.1800000000000002</v>
      </c>
      <c r="Y1337" s="1" t="e">
        <f>IF(AND(Q1337&gt;=Chart!$F$2,Q1337&lt;=Chart!$F$3),Q1337,#N/A)</f>
        <v>#N/A</v>
      </c>
      <c r="Z1337" t="e">
        <f>IF(AND(Q1337&gt;=Chart!$F$2,Q1337&lt;=Chart!$F$3),R1337,#N/A)</f>
        <v>#N/A</v>
      </c>
      <c r="AA1337" t="e">
        <f>IF(AND(Q1337&gt;=Chart!$F$2,Q1337&lt;=Chart!$F$3),S1337,#N/A)</f>
        <v>#N/A</v>
      </c>
      <c r="AB1337" t="e">
        <f>IF(AND(Q1337&gt;=Chart!$F$2,Q1337&lt;=Chart!$F$3),T1337,#N/A)</f>
        <v>#N/A</v>
      </c>
      <c r="AC1337" t="e">
        <f>IF(AND(Q1337&gt;=Chart!$F$2,Q1337&lt;=Chart!$F$3),U1337,#N/A)</f>
        <v>#N/A</v>
      </c>
      <c r="AD1337" t="e">
        <f>IF(AND(Q1337&gt;=Chart!$F$2,Q1337&lt;=Chart!$F$3),V1337,#N/A)</f>
        <v>#N/A</v>
      </c>
      <c r="AE1337" t="e">
        <f>IF(AND(Q1337&gt;=Chart!$F$2,Q1337&lt;=Chart!$F$3),I1337,#N/A)</f>
        <v>#N/A</v>
      </c>
      <c r="AF1337" t="e">
        <f>IF(AND(Q1337&gt;=Chart!$F$2,Q1337&lt;=Chart!$F$3),H1337/100,#N/A)</f>
        <v>#N/A</v>
      </c>
      <c r="AG1337" t="e">
        <f>IF(AND(Q1337&gt;=Chart!$F$2,Q1337&lt;=Chart!$F$3),W1337/100,#N/A)</f>
        <v>#N/A</v>
      </c>
    </row>
    <row r="1338" spans="1:33" x14ac:dyDescent="0.25">
      <c r="A1338">
        <v>1538400600</v>
      </c>
      <c r="B1338">
        <f>INDEX('Daily Data ADJ'!$1:$1048576,MATCH(Calc!$A1338,'Daily Data ADJ'!$A:$A,0),MATCH("SPY, CBOE BZX: Close",'Daily Data ADJ'!$1:$1,0))</f>
        <v>271.34799227000002</v>
      </c>
      <c r="C1338">
        <f>INDEX('Daily Data ADJ'!$1:$1048576,MATCH(Calc!$A1338,'Daily Data ADJ'!$A:$A,0),MATCH("EFFR, FRED: Close",'Daily Data ADJ'!$1:$1,0))</f>
        <v>2.1800000000000002</v>
      </c>
      <c r="D1338">
        <f>INDEX('Daily Data ADJ'!$1:$1048576,MATCH(Calc!$A1338,'Daily Data ADJ'!$A:$A,1),MATCH("SOFR, FRED: Close",'Daily Data ADJ'!$1:$1,0))</f>
        <v>2.2200000000000002</v>
      </c>
      <c r="E1338">
        <f>INDEX('Daily Data ADJ'!$1:$1048576,MATCH(Calc!$A1338,'Daily Data ADJ'!$A:$A,0),MATCH("UPRO, CBOE BZX: Close",'Daily Data ADJ'!$1:$1,0))</f>
        <v>28.482774540000001</v>
      </c>
      <c r="F1338">
        <f>INDEX('Daily Data ADJ'!$1:$1048576,MATCH(Calc!$A1338,'Daily Data ADJ'!$A:$A,0),MATCH("ES1!, CME_MINI: Close",'Daily Data ADJ'!$1:$1,0))</f>
        <v>2930</v>
      </c>
      <c r="G1338">
        <f>INDEX('Daily Data ADJ'!$1:$1048576,MATCH(Calc!$A1338,'Daily Data ADJ'!$A:$A,0),MATCH("ES2!, CME_MINI: Close",'Daily Data ADJ'!$1:$1,0))</f>
        <v>2938.75</v>
      </c>
      <c r="H1338">
        <f>INDEX('QUANDL MULTPL SP500_DIV_YIELD_M'!$A:$G,MATCH(Calc!$A1338,'QUANDL MULTPL SP500_DIV_YIELD_M'!$A:$A,1),MATCH('QUANDL MULTPL SP500_DIV_YIELD_M'!$E$1,'QUANDL MULTPL SP500_DIV_YIELD_M'!$A$1:$G$1,0))</f>
        <v>1.8</v>
      </c>
      <c r="I1338" s="5">
        <f t="shared" si="120"/>
        <v>2.9999008753965425E-2</v>
      </c>
      <c r="J1338" s="1">
        <f>A1338/24/60/60+DATE(1970,1,1)</f>
        <v>43374.5625</v>
      </c>
      <c r="K1338" s="3">
        <f t="shared" si="123"/>
        <v>3</v>
      </c>
      <c r="L1338" s="6">
        <f>(1+Chart!$F$4)^(1/(365/K1338))-1</f>
        <v>1.9979165917494157E-4</v>
      </c>
      <c r="M1338" s="6">
        <f t="shared" si="124"/>
        <v>1.7726867939660274E-4</v>
      </c>
      <c r="N1338" s="6">
        <f t="shared" si="125"/>
        <v>2.4297066217693342E-4</v>
      </c>
      <c r="O1338">
        <f>O1337*(B1338/B1337)</f>
        <v>271.3479922700019</v>
      </c>
      <c r="P1338">
        <f t="shared" si="121"/>
        <v>2018</v>
      </c>
      <c r="Q1338" s="1">
        <f t="shared" si="122"/>
        <v>43374.5625</v>
      </c>
      <c r="R1338">
        <f>IF(B1339="",R1337,IF(Q1338&gt;=Chart!$F$2,E1338,0))</f>
        <v>0</v>
      </c>
      <c r="S1338">
        <f>IF(B1339="",S1337,IFERROR(IF(AND(R1338&gt;0,R1337=0),R1338,(1+(B1339/B1338-1)*Calc!$Z$1)*S1337),0))</f>
        <v>0</v>
      </c>
      <c r="T1338">
        <f>IF(B1339="",T1337,IFERROR(IF(AND(R1338&gt;0,R1337=0),R1338,(1+(B1339/B1338-1)*Calc!$Z$1-L1339)*T1337),0))</f>
        <v>0</v>
      </c>
      <c r="U1338">
        <f>IF(B1339="",U1337,IFERROR(IF(AND(R1338&gt;0,R1337=0),R1338,(1+(B1339/B1338-1)*Calc!$Z$1-M1339*2)*U1337),0))</f>
        <v>0</v>
      </c>
      <c r="V1338">
        <f>IF(B1339="",V1337,IFERROR(IF(AND(R1338&gt;0,R1337=0),R1338,(1+(B1339/B1338-1)*Calc!$Z$1-N1339*2)*V1337),0))</f>
        <v>0</v>
      </c>
      <c r="W1338">
        <f>IF(ISNUMBER(C1338),C1338,W1337)</f>
        <v>2.1800000000000002</v>
      </c>
      <c r="Y1338" s="1" t="e">
        <f>IF(AND(Q1338&gt;=Chart!$F$2,Q1338&lt;=Chart!$F$3),Q1338,#N/A)</f>
        <v>#N/A</v>
      </c>
      <c r="Z1338" t="e">
        <f>IF(AND(Q1338&gt;=Chart!$F$2,Q1338&lt;=Chart!$F$3),R1338,#N/A)</f>
        <v>#N/A</v>
      </c>
      <c r="AA1338" t="e">
        <f>IF(AND(Q1338&gt;=Chart!$F$2,Q1338&lt;=Chart!$F$3),S1338,#N/A)</f>
        <v>#N/A</v>
      </c>
      <c r="AB1338" t="e">
        <f>IF(AND(Q1338&gt;=Chart!$F$2,Q1338&lt;=Chart!$F$3),T1338,#N/A)</f>
        <v>#N/A</v>
      </c>
      <c r="AC1338" t="e">
        <f>IF(AND(Q1338&gt;=Chart!$F$2,Q1338&lt;=Chart!$F$3),U1338,#N/A)</f>
        <v>#N/A</v>
      </c>
      <c r="AD1338" t="e">
        <f>IF(AND(Q1338&gt;=Chart!$F$2,Q1338&lt;=Chart!$F$3),V1338,#N/A)</f>
        <v>#N/A</v>
      </c>
      <c r="AE1338" t="e">
        <f>IF(AND(Q1338&gt;=Chart!$F$2,Q1338&lt;=Chart!$F$3),I1338,#N/A)</f>
        <v>#N/A</v>
      </c>
      <c r="AF1338" t="e">
        <f>IF(AND(Q1338&gt;=Chart!$F$2,Q1338&lt;=Chart!$F$3),H1338/100,#N/A)</f>
        <v>#N/A</v>
      </c>
      <c r="AG1338" t="e">
        <f>IF(AND(Q1338&gt;=Chart!$F$2,Q1338&lt;=Chart!$F$3),W1338/100,#N/A)</f>
        <v>#N/A</v>
      </c>
    </row>
    <row r="1339" spans="1:33" x14ac:dyDescent="0.25">
      <c r="A1339">
        <v>1538487000</v>
      </c>
      <c r="B1339">
        <f>INDEX('Daily Data ADJ'!$1:$1048576,MATCH(Calc!$A1339,'Daily Data ADJ'!$A:$A,0),MATCH("SPY, CBOE BZX: Close",'Daily Data ADJ'!$1:$1,0))</f>
        <v>271.18986948999998</v>
      </c>
      <c r="C1339">
        <f>INDEX('Daily Data ADJ'!$1:$1048576,MATCH(Calc!$A1339,'Daily Data ADJ'!$A:$A,0),MATCH("EFFR, FRED: Close",'Daily Data ADJ'!$1:$1,0))</f>
        <v>2.1800000000000002</v>
      </c>
      <c r="D1339">
        <f>INDEX('Daily Data ADJ'!$1:$1048576,MATCH(Calc!$A1339,'Daily Data ADJ'!$A:$A,1),MATCH("SOFR, FRED: Close",'Daily Data ADJ'!$1:$1,0))</f>
        <v>2.2000000000000002</v>
      </c>
      <c r="E1339">
        <f>INDEX('Daily Data ADJ'!$1:$1048576,MATCH(Calc!$A1339,'Daily Data ADJ'!$A:$A,0),MATCH("UPRO, CBOE BZX: Close",'Daily Data ADJ'!$1:$1,0))</f>
        <v>28.453268909999998</v>
      </c>
      <c r="F1339">
        <f>INDEX('Daily Data ADJ'!$1:$1048576,MATCH(Calc!$A1339,'Daily Data ADJ'!$A:$A,0),MATCH("ES1!, CME_MINI: Close",'Daily Data ADJ'!$1:$1,0))</f>
        <v>2928.5</v>
      </c>
      <c r="G1339">
        <f>INDEX('Daily Data ADJ'!$1:$1048576,MATCH(Calc!$A1339,'Daily Data ADJ'!$A:$A,0),MATCH("ES2!, CME_MINI: Close",'Daily Data ADJ'!$1:$1,0))</f>
        <v>2937.25</v>
      </c>
      <c r="H1339">
        <f>INDEX('QUANDL MULTPL SP500_DIV_YIELD_M'!$A:$G,MATCH(Calc!$A1339,'QUANDL MULTPL SP500_DIV_YIELD_M'!$A:$A,1),MATCH('QUANDL MULTPL SP500_DIV_YIELD_M'!$E$1,'QUANDL MULTPL SP500_DIV_YIELD_M'!$A$1:$G$1,0))</f>
        <v>1.8</v>
      </c>
      <c r="I1339" s="5">
        <f t="shared" si="120"/>
        <v>3.00051822690479E-2</v>
      </c>
      <c r="J1339" s="1">
        <f>A1339/24/60/60+DATE(1970,1,1)</f>
        <v>43375.5625</v>
      </c>
      <c r="K1339" s="3">
        <f t="shared" si="123"/>
        <v>1</v>
      </c>
      <c r="L1339" s="6">
        <f>(1+Chart!$F$4)^(1/(365/K1339))-1</f>
        <v>6.6592785027408397E-5</v>
      </c>
      <c r="M1339" s="6">
        <f t="shared" si="124"/>
        <v>5.9086068566527317E-5</v>
      </c>
      <c r="N1339" s="6">
        <f t="shared" si="125"/>
        <v>8.1000084598326083E-5</v>
      </c>
      <c r="O1339">
        <f>O1338*(B1339/B1338)</f>
        <v>271.18986949000185</v>
      </c>
      <c r="P1339">
        <f t="shared" si="121"/>
        <v>2018</v>
      </c>
      <c r="Q1339" s="1">
        <f t="shared" si="122"/>
        <v>43375.5625</v>
      </c>
      <c r="R1339">
        <f>IF(B1340="",R1338,IF(Q1339&gt;=Chart!$F$2,E1339,0))</f>
        <v>0</v>
      </c>
      <c r="S1339">
        <f>IF(B1340="",S1338,IFERROR(IF(AND(R1339&gt;0,R1338=0),R1339,(1+(B1340/B1339-1)*Calc!$Z$1)*S1338),0))</f>
        <v>0</v>
      </c>
      <c r="T1339">
        <f>IF(B1340="",T1338,IFERROR(IF(AND(R1339&gt;0,R1338=0),R1339,(1+(B1340/B1339-1)*Calc!$Z$1-L1340)*T1338),0))</f>
        <v>0</v>
      </c>
      <c r="U1339">
        <f>IF(B1340="",U1338,IFERROR(IF(AND(R1339&gt;0,R1338=0),R1339,(1+(B1340/B1339-1)*Calc!$Z$1-M1340*2)*U1338),0))</f>
        <v>0</v>
      </c>
      <c r="V1339">
        <f>IF(B1340="",V1338,IFERROR(IF(AND(R1339&gt;0,R1338=0),R1339,(1+(B1340/B1339-1)*Calc!$Z$1-N1340*2)*V1338),0))</f>
        <v>0</v>
      </c>
      <c r="W1339">
        <f>IF(ISNUMBER(C1339),C1339,W1338)</f>
        <v>2.1800000000000002</v>
      </c>
      <c r="Y1339" s="1" t="e">
        <f>IF(AND(Q1339&gt;=Chart!$F$2,Q1339&lt;=Chart!$F$3),Q1339,#N/A)</f>
        <v>#N/A</v>
      </c>
      <c r="Z1339" t="e">
        <f>IF(AND(Q1339&gt;=Chart!$F$2,Q1339&lt;=Chart!$F$3),R1339,#N/A)</f>
        <v>#N/A</v>
      </c>
      <c r="AA1339" t="e">
        <f>IF(AND(Q1339&gt;=Chart!$F$2,Q1339&lt;=Chart!$F$3),S1339,#N/A)</f>
        <v>#N/A</v>
      </c>
      <c r="AB1339" t="e">
        <f>IF(AND(Q1339&gt;=Chart!$F$2,Q1339&lt;=Chart!$F$3),T1339,#N/A)</f>
        <v>#N/A</v>
      </c>
      <c r="AC1339" t="e">
        <f>IF(AND(Q1339&gt;=Chart!$F$2,Q1339&lt;=Chart!$F$3),U1339,#N/A)</f>
        <v>#N/A</v>
      </c>
      <c r="AD1339" t="e">
        <f>IF(AND(Q1339&gt;=Chart!$F$2,Q1339&lt;=Chart!$F$3),V1339,#N/A)</f>
        <v>#N/A</v>
      </c>
      <c r="AE1339" t="e">
        <f>IF(AND(Q1339&gt;=Chart!$F$2,Q1339&lt;=Chart!$F$3),I1339,#N/A)</f>
        <v>#N/A</v>
      </c>
      <c r="AF1339" t="e">
        <f>IF(AND(Q1339&gt;=Chart!$F$2,Q1339&lt;=Chart!$F$3),H1339/100,#N/A)</f>
        <v>#N/A</v>
      </c>
      <c r="AG1339" t="e">
        <f>IF(AND(Q1339&gt;=Chart!$F$2,Q1339&lt;=Chart!$F$3),W1339/100,#N/A)</f>
        <v>#N/A</v>
      </c>
    </row>
    <row r="1340" spans="1:33" x14ac:dyDescent="0.25">
      <c r="A1340">
        <v>1538573400</v>
      </c>
      <c r="B1340">
        <f>INDEX('Daily Data ADJ'!$1:$1048576,MATCH(Calc!$A1340,'Daily Data ADJ'!$A:$A,0),MATCH("SPY, CBOE BZX: Close",'Daily Data ADJ'!$1:$1,0))</f>
        <v>271.33869092999998</v>
      </c>
      <c r="C1340">
        <f>INDEX('Daily Data ADJ'!$1:$1048576,MATCH(Calc!$A1340,'Daily Data ADJ'!$A:$A,0),MATCH("EFFR, FRED: Close",'Daily Data ADJ'!$1:$1,0))</f>
        <v>2.1800000000000002</v>
      </c>
      <c r="D1340">
        <f>INDEX('Daily Data ADJ'!$1:$1048576,MATCH(Calc!$A1340,'Daily Data ADJ'!$A:$A,1),MATCH("SOFR, FRED: Close",'Daily Data ADJ'!$1:$1,0))</f>
        <v>2.2000000000000002</v>
      </c>
      <c r="E1340">
        <f>INDEX('Daily Data ADJ'!$1:$1048576,MATCH(Calc!$A1340,'Daily Data ADJ'!$A:$A,0),MATCH("UPRO, CBOE BZX: Close",'Daily Data ADJ'!$1:$1,0))</f>
        <v>28.49260975</v>
      </c>
      <c r="F1340">
        <f>INDEX('Daily Data ADJ'!$1:$1048576,MATCH(Calc!$A1340,'Daily Data ADJ'!$A:$A,0),MATCH("ES1!, CME_MINI: Close",'Daily Data ADJ'!$1:$1,0))</f>
        <v>2931.5</v>
      </c>
      <c r="G1340">
        <f>INDEX('Daily Data ADJ'!$1:$1048576,MATCH(Calc!$A1340,'Daily Data ADJ'!$A:$A,0),MATCH("ES2!, CME_MINI: Close",'Daily Data ADJ'!$1:$1,0))</f>
        <v>2940.25</v>
      </c>
      <c r="H1340">
        <f>INDEX('QUANDL MULTPL SP500_DIV_YIELD_M'!$A:$G,MATCH(Calc!$A1340,'QUANDL MULTPL SP500_DIV_YIELD_M'!$A:$A,1),MATCH('QUANDL MULTPL SP500_DIV_YIELD_M'!$E$1,'QUANDL MULTPL SP500_DIV_YIELD_M'!$A$1:$G$1,0))</f>
        <v>1.8</v>
      </c>
      <c r="I1340" s="5">
        <f t="shared" si="120"/>
        <v>2.9992841584855365E-2</v>
      </c>
      <c r="J1340" s="1">
        <f>A1340/24/60/60+DATE(1970,1,1)</f>
        <v>43376.5625</v>
      </c>
      <c r="K1340" s="3">
        <f t="shared" si="123"/>
        <v>1</v>
      </c>
      <c r="L1340" s="6">
        <f>(1+Chart!$F$4)^(1/(365/K1340))-1</f>
        <v>6.6592785027408397E-5</v>
      </c>
      <c r="M1340" s="6">
        <f t="shared" si="124"/>
        <v>5.9086068566527317E-5</v>
      </c>
      <c r="N1340" s="6">
        <f t="shared" si="125"/>
        <v>8.0967256574915325E-5</v>
      </c>
      <c r="O1340">
        <f>O1339*(B1340/B1339)</f>
        <v>271.33869093000186</v>
      </c>
      <c r="P1340">
        <f t="shared" si="121"/>
        <v>2018</v>
      </c>
      <c r="Q1340" s="1">
        <f t="shared" si="122"/>
        <v>43376.5625</v>
      </c>
      <c r="R1340">
        <f>IF(B1341="",R1339,IF(Q1340&gt;=Chart!$F$2,E1340,0))</f>
        <v>0</v>
      </c>
      <c r="S1340">
        <f>IF(B1341="",S1339,IFERROR(IF(AND(R1340&gt;0,R1339=0),R1340,(1+(B1341/B1340-1)*Calc!$Z$1)*S1339),0))</f>
        <v>0</v>
      </c>
      <c r="T1340">
        <f>IF(B1341="",T1339,IFERROR(IF(AND(R1340&gt;0,R1339=0),R1340,(1+(B1341/B1340-1)*Calc!$Z$1-L1341)*T1339),0))</f>
        <v>0</v>
      </c>
      <c r="U1340">
        <f>IF(B1341="",U1339,IFERROR(IF(AND(R1340&gt;0,R1339=0),R1340,(1+(B1341/B1340-1)*Calc!$Z$1-M1341*2)*U1339),0))</f>
        <v>0</v>
      </c>
      <c r="V1340">
        <f>IF(B1341="",V1339,IFERROR(IF(AND(R1340&gt;0,R1339=0),R1340,(1+(B1341/B1340-1)*Calc!$Z$1-N1341*2)*V1339),0))</f>
        <v>0</v>
      </c>
      <c r="W1340">
        <f>IF(ISNUMBER(C1340),C1340,W1339)</f>
        <v>2.1800000000000002</v>
      </c>
      <c r="Y1340" s="1" t="e">
        <f>IF(AND(Q1340&gt;=Chart!$F$2,Q1340&lt;=Chart!$F$3),Q1340,#N/A)</f>
        <v>#N/A</v>
      </c>
      <c r="Z1340" t="e">
        <f>IF(AND(Q1340&gt;=Chart!$F$2,Q1340&lt;=Chart!$F$3),R1340,#N/A)</f>
        <v>#N/A</v>
      </c>
      <c r="AA1340" t="e">
        <f>IF(AND(Q1340&gt;=Chart!$F$2,Q1340&lt;=Chart!$F$3),S1340,#N/A)</f>
        <v>#N/A</v>
      </c>
      <c r="AB1340" t="e">
        <f>IF(AND(Q1340&gt;=Chart!$F$2,Q1340&lt;=Chart!$F$3),T1340,#N/A)</f>
        <v>#N/A</v>
      </c>
      <c r="AC1340" t="e">
        <f>IF(AND(Q1340&gt;=Chart!$F$2,Q1340&lt;=Chart!$F$3),U1340,#N/A)</f>
        <v>#N/A</v>
      </c>
      <c r="AD1340" t="e">
        <f>IF(AND(Q1340&gt;=Chart!$F$2,Q1340&lt;=Chart!$F$3),V1340,#N/A)</f>
        <v>#N/A</v>
      </c>
      <c r="AE1340" t="e">
        <f>IF(AND(Q1340&gt;=Chart!$F$2,Q1340&lt;=Chart!$F$3),I1340,#N/A)</f>
        <v>#N/A</v>
      </c>
      <c r="AF1340" t="e">
        <f>IF(AND(Q1340&gt;=Chart!$F$2,Q1340&lt;=Chart!$F$3),H1340/100,#N/A)</f>
        <v>#N/A</v>
      </c>
      <c r="AG1340" t="e">
        <f>IF(AND(Q1340&gt;=Chart!$F$2,Q1340&lt;=Chart!$F$3),W1340/100,#N/A)</f>
        <v>#N/A</v>
      </c>
    </row>
    <row r="1341" spans="1:33" x14ac:dyDescent="0.25">
      <c r="A1341">
        <v>1538659800</v>
      </c>
      <c r="B1341">
        <f>INDEX('Daily Data ADJ'!$1:$1048576,MATCH(Calc!$A1341,'Daily Data ADJ'!$A:$A,0),MATCH("SPY, CBOE BZX: Close",'Daily Data ADJ'!$1:$1,0))</f>
        <v>269.21798540999998</v>
      </c>
      <c r="C1341">
        <f>INDEX('Daily Data ADJ'!$1:$1048576,MATCH(Calc!$A1341,'Daily Data ADJ'!$A:$A,0),MATCH("EFFR, FRED: Close",'Daily Data ADJ'!$1:$1,0))</f>
        <v>2.1800000000000002</v>
      </c>
      <c r="D1341">
        <f>INDEX('Daily Data ADJ'!$1:$1048576,MATCH(Calc!$A1341,'Daily Data ADJ'!$A:$A,1),MATCH("SOFR, FRED: Close",'Daily Data ADJ'!$1:$1,0))</f>
        <v>2.1800000000000002</v>
      </c>
      <c r="E1341">
        <f>INDEX('Daily Data ADJ'!$1:$1048576,MATCH(Calc!$A1341,'Daily Data ADJ'!$A:$A,0),MATCH("UPRO, CBOE BZX: Close",'Daily Data ADJ'!$1:$1,0))</f>
        <v>27.80906251</v>
      </c>
      <c r="F1341">
        <f>INDEX('Daily Data ADJ'!$1:$1048576,MATCH(Calc!$A1341,'Daily Data ADJ'!$A:$A,0),MATCH("ES1!, CME_MINI: Close",'Daily Data ADJ'!$1:$1,0))</f>
        <v>2907.75</v>
      </c>
      <c r="G1341">
        <f>INDEX('Daily Data ADJ'!$1:$1048576,MATCH(Calc!$A1341,'Daily Data ADJ'!$A:$A,0),MATCH("ES2!, CME_MINI: Close",'Daily Data ADJ'!$1:$1,0))</f>
        <v>2916.25</v>
      </c>
      <c r="H1341">
        <f>INDEX('QUANDL MULTPL SP500_DIV_YIELD_M'!$A:$G,MATCH(Calc!$A1341,'QUANDL MULTPL SP500_DIV_YIELD_M'!$A:$A,1),MATCH('QUANDL MULTPL SP500_DIV_YIELD_M'!$E$1,'QUANDL MULTPL SP500_DIV_YIELD_M'!$A$1:$G$1,0))</f>
        <v>1.8</v>
      </c>
      <c r="I1341" s="5">
        <f t="shared" si="120"/>
        <v>2.9744261058787233E-2</v>
      </c>
      <c r="J1341" s="1">
        <f>A1341/24/60/60+DATE(1970,1,1)</f>
        <v>43377.5625</v>
      </c>
      <c r="K1341" s="3">
        <f t="shared" si="123"/>
        <v>1</v>
      </c>
      <c r="L1341" s="6">
        <f>(1+Chart!$F$4)^(1/(365/K1341))-1</f>
        <v>6.6592785027408397E-5</v>
      </c>
      <c r="M1341" s="6">
        <f t="shared" si="124"/>
        <v>5.9086068566527317E-5</v>
      </c>
      <c r="N1341" s="6">
        <f t="shared" si="125"/>
        <v>8.0305912506739574E-5</v>
      </c>
      <c r="O1341">
        <f>O1340*(B1341/B1340)</f>
        <v>269.21798541000186</v>
      </c>
      <c r="P1341">
        <f t="shared" si="121"/>
        <v>2018</v>
      </c>
      <c r="Q1341" s="1">
        <f t="shared" si="122"/>
        <v>43377.5625</v>
      </c>
      <c r="R1341">
        <f>IF(B1342="",R1340,IF(Q1341&gt;=Chart!$F$2,E1341,0))</f>
        <v>0</v>
      </c>
      <c r="S1341">
        <f>IF(B1342="",S1340,IFERROR(IF(AND(R1341&gt;0,R1340=0),R1341,(1+(B1342/B1341-1)*Calc!$Z$1)*S1340),0))</f>
        <v>0</v>
      </c>
      <c r="T1341">
        <f>IF(B1342="",T1340,IFERROR(IF(AND(R1341&gt;0,R1340=0),R1341,(1+(B1342/B1341-1)*Calc!$Z$1-L1342)*T1340),0))</f>
        <v>0</v>
      </c>
      <c r="U1341">
        <f>IF(B1342="",U1340,IFERROR(IF(AND(R1341&gt;0,R1340=0),R1341,(1+(B1342/B1341-1)*Calc!$Z$1-M1342*2)*U1340),0))</f>
        <v>0</v>
      </c>
      <c r="V1341">
        <f>IF(B1342="",V1340,IFERROR(IF(AND(R1341&gt;0,R1340=0),R1341,(1+(B1342/B1341-1)*Calc!$Z$1-N1342*2)*V1340),0))</f>
        <v>0</v>
      </c>
      <c r="W1341">
        <f>IF(ISNUMBER(C1341),C1341,W1340)</f>
        <v>2.1800000000000002</v>
      </c>
      <c r="Y1341" s="1" t="e">
        <f>IF(AND(Q1341&gt;=Chart!$F$2,Q1341&lt;=Chart!$F$3),Q1341,#N/A)</f>
        <v>#N/A</v>
      </c>
      <c r="Z1341" t="e">
        <f>IF(AND(Q1341&gt;=Chart!$F$2,Q1341&lt;=Chart!$F$3),R1341,#N/A)</f>
        <v>#N/A</v>
      </c>
      <c r="AA1341" t="e">
        <f>IF(AND(Q1341&gt;=Chart!$F$2,Q1341&lt;=Chart!$F$3),S1341,#N/A)</f>
        <v>#N/A</v>
      </c>
      <c r="AB1341" t="e">
        <f>IF(AND(Q1341&gt;=Chart!$F$2,Q1341&lt;=Chart!$F$3),T1341,#N/A)</f>
        <v>#N/A</v>
      </c>
      <c r="AC1341" t="e">
        <f>IF(AND(Q1341&gt;=Chart!$F$2,Q1341&lt;=Chart!$F$3),U1341,#N/A)</f>
        <v>#N/A</v>
      </c>
      <c r="AD1341" t="e">
        <f>IF(AND(Q1341&gt;=Chart!$F$2,Q1341&lt;=Chart!$F$3),V1341,#N/A)</f>
        <v>#N/A</v>
      </c>
      <c r="AE1341" t="e">
        <f>IF(AND(Q1341&gt;=Chart!$F$2,Q1341&lt;=Chart!$F$3),I1341,#N/A)</f>
        <v>#N/A</v>
      </c>
      <c r="AF1341" t="e">
        <f>IF(AND(Q1341&gt;=Chart!$F$2,Q1341&lt;=Chart!$F$3),H1341/100,#N/A)</f>
        <v>#N/A</v>
      </c>
      <c r="AG1341" t="e">
        <f>IF(AND(Q1341&gt;=Chart!$F$2,Q1341&lt;=Chart!$F$3),W1341/100,#N/A)</f>
        <v>#N/A</v>
      </c>
    </row>
    <row r="1342" spans="1:33" x14ac:dyDescent="0.25">
      <c r="A1342">
        <v>1538746200</v>
      </c>
      <c r="B1342">
        <f>INDEX('Daily Data ADJ'!$1:$1048576,MATCH(Calc!$A1342,'Daily Data ADJ'!$A:$A,0),MATCH("SPY, CBOE BZX: Close",'Daily Data ADJ'!$1:$1,0))</f>
        <v>267.71116832000001</v>
      </c>
      <c r="C1342">
        <f>INDEX('Daily Data ADJ'!$1:$1048576,MATCH(Calc!$A1342,'Daily Data ADJ'!$A:$A,0),MATCH("EFFR, FRED: Close",'Daily Data ADJ'!$1:$1,0))</f>
        <v>2.1800000000000002</v>
      </c>
      <c r="D1342">
        <f>INDEX('Daily Data ADJ'!$1:$1048576,MATCH(Calc!$A1342,'Daily Data ADJ'!$A:$A,1),MATCH("SOFR, FRED: Close",'Daily Data ADJ'!$1:$1,0))</f>
        <v>2.16</v>
      </c>
      <c r="E1342">
        <f>INDEX('Daily Data ADJ'!$1:$1048576,MATCH(Calc!$A1342,'Daily Data ADJ'!$A:$A,0),MATCH("UPRO, CBOE BZX: Close",'Daily Data ADJ'!$1:$1,0))</f>
        <v>27.366477960000001</v>
      </c>
      <c r="F1342">
        <f>INDEX('Daily Data ADJ'!$1:$1048576,MATCH(Calc!$A1342,'Daily Data ADJ'!$A:$A,0),MATCH("ES1!, CME_MINI: Close",'Daily Data ADJ'!$1:$1,0))</f>
        <v>2894</v>
      </c>
      <c r="G1342">
        <f>INDEX('Daily Data ADJ'!$1:$1048576,MATCH(Calc!$A1342,'Daily Data ADJ'!$A:$A,0),MATCH("ES2!, CME_MINI: Close",'Daily Data ADJ'!$1:$1,0))</f>
        <v>2902.75</v>
      </c>
      <c r="H1342">
        <f>INDEX('QUANDL MULTPL SP500_DIV_YIELD_M'!$A:$G,MATCH(Calc!$A1342,'QUANDL MULTPL SP500_DIV_YIELD_M'!$A:$A,1),MATCH('QUANDL MULTPL SP500_DIV_YIELD_M'!$E$1,'QUANDL MULTPL SP500_DIV_YIELD_M'!$A$1:$G$1,0))</f>
        <v>1.8</v>
      </c>
      <c r="I1342" s="5">
        <f t="shared" si="120"/>
        <v>3.0148947402296442E-2</v>
      </c>
      <c r="J1342" s="1">
        <f>A1342/24/60/60+DATE(1970,1,1)</f>
        <v>43378.5625</v>
      </c>
      <c r="K1342" s="3">
        <f t="shared" si="123"/>
        <v>1</v>
      </c>
      <c r="L1342" s="6">
        <f>(1+Chart!$F$4)^(1/(365/K1342))-1</f>
        <v>6.6592785027408397E-5</v>
      </c>
      <c r="M1342" s="6">
        <f t="shared" si="124"/>
        <v>5.9086068566527317E-5</v>
      </c>
      <c r="N1342" s="6">
        <f t="shared" si="125"/>
        <v>8.1382491964543391E-5</v>
      </c>
      <c r="O1342">
        <f>O1341*(B1342/B1341)</f>
        <v>267.71116832000189</v>
      </c>
      <c r="P1342">
        <f t="shared" si="121"/>
        <v>2018</v>
      </c>
      <c r="Q1342" s="1">
        <f t="shared" si="122"/>
        <v>43378.5625</v>
      </c>
      <c r="R1342">
        <f>IF(B1343="",R1341,IF(Q1342&gt;=Chart!$F$2,E1342,0))</f>
        <v>0</v>
      </c>
      <c r="S1342">
        <f>IF(B1343="",S1341,IFERROR(IF(AND(R1342&gt;0,R1341=0),R1342,(1+(B1343/B1342-1)*Calc!$Z$1)*S1341),0))</f>
        <v>0</v>
      </c>
      <c r="T1342">
        <f>IF(B1343="",T1341,IFERROR(IF(AND(R1342&gt;0,R1341=0),R1342,(1+(B1343/B1342-1)*Calc!$Z$1-L1343)*T1341),0))</f>
        <v>0</v>
      </c>
      <c r="U1342">
        <f>IF(B1343="",U1341,IFERROR(IF(AND(R1342&gt;0,R1341=0),R1342,(1+(B1343/B1342-1)*Calc!$Z$1-M1343*2)*U1341),0))</f>
        <v>0</v>
      </c>
      <c r="V1342">
        <f>IF(B1343="",V1341,IFERROR(IF(AND(R1342&gt;0,R1341=0),R1342,(1+(B1343/B1342-1)*Calc!$Z$1-N1343*2)*V1341),0))</f>
        <v>0</v>
      </c>
      <c r="W1342">
        <f>IF(ISNUMBER(C1342),C1342,W1341)</f>
        <v>2.1800000000000002</v>
      </c>
      <c r="Y1342" s="1" t="e">
        <f>IF(AND(Q1342&gt;=Chart!$F$2,Q1342&lt;=Chart!$F$3),Q1342,#N/A)</f>
        <v>#N/A</v>
      </c>
      <c r="Z1342" t="e">
        <f>IF(AND(Q1342&gt;=Chart!$F$2,Q1342&lt;=Chart!$F$3),R1342,#N/A)</f>
        <v>#N/A</v>
      </c>
      <c r="AA1342" t="e">
        <f>IF(AND(Q1342&gt;=Chart!$F$2,Q1342&lt;=Chart!$F$3),S1342,#N/A)</f>
        <v>#N/A</v>
      </c>
      <c r="AB1342" t="e">
        <f>IF(AND(Q1342&gt;=Chart!$F$2,Q1342&lt;=Chart!$F$3),T1342,#N/A)</f>
        <v>#N/A</v>
      </c>
      <c r="AC1342" t="e">
        <f>IF(AND(Q1342&gt;=Chart!$F$2,Q1342&lt;=Chart!$F$3),U1342,#N/A)</f>
        <v>#N/A</v>
      </c>
      <c r="AD1342" t="e">
        <f>IF(AND(Q1342&gt;=Chart!$F$2,Q1342&lt;=Chart!$F$3),V1342,#N/A)</f>
        <v>#N/A</v>
      </c>
      <c r="AE1342" t="e">
        <f>IF(AND(Q1342&gt;=Chart!$F$2,Q1342&lt;=Chart!$F$3),I1342,#N/A)</f>
        <v>#N/A</v>
      </c>
      <c r="AF1342" t="e">
        <f>IF(AND(Q1342&gt;=Chart!$F$2,Q1342&lt;=Chart!$F$3),H1342/100,#N/A)</f>
        <v>#N/A</v>
      </c>
      <c r="AG1342" t="e">
        <f>IF(AND(Q1342&gt;=Chart!$F$2,Q1342&lt;=Chart!$F$3),W1342/100,#N/A)</f>
        <v>#N/A</v>
      </c>
    </row>
    <row r="1343" spans="1:33" x14ac:dyDescent="0.25">
      <c r="A1343">
        <v>1539005400</v>
      </c>
      <c r="B1343">
        <f>INDEX('Daily Data ADJ'!$1:$1048576,MATCH(Calc!$A1343,'Daily Data ADJ'!$A:$A,0),MATCH("SPY, CBOE BZX: Close",'Daily Data ADJ'!$1:$1,0))</f>
        <v>267.71116832000001</v>
      </c>
      <c r="C1343" t="str">
        <f>INDEX('Daily Data ADJ'!$1:$1048576,MATCH(Calc!$A1343,'Daily Data ADJ'!$A:$A,0),MATCH("EFFR, FRED: Close",'Daily Data ADJ'!$1:$1,0))</f>
        <v>NaN</v>
      </c>
      <c r="D1343" t="str">
        <f>INDEX('Daily Data ADJ'!$1:$1048576,MATCH(Calc!$A1343,'Daily Data ADJ'!$A:$A,1),MATCH("SOFR, FRED: Close",'Daily Data ADJ'!$1:$1,0))</f>
        <v>NaN</v>
      </c>
      <c r="E1343">
        <f>INDEX('Daily Data ADJ'!$1:$1048576,MATCH(Calc!$A1343,'Daily Data ADJ'!$A:$A,0),MATCH("UPRO, CBOE BZX: Close",'Daily Data ADJ'!$1:$1,0))</f>
        <v>27.322219499999999</v>
      </c>
      <c r="F1343">
        <f>INDEX('Daily Data ADJ'!$1:$1048576,MATCH(Calc!$A1343,'Daily Data ADJ'!$A:$A,0),MATCH("ES1!, CME_MINI: Close",'Daily Data ADJ'!$1:$1,0))</f>
        <v>2893.75</v>
      </c>
      <c r="G1343">
        <f>INDEX('Daily Data ADJ'!$1:$1048576,MATCH(Calc!$A1343,'Daily Data ADJ'!$A:$A,0),MATCH("ES2!, CME_MINI: Close",'Daily Data ADJ'!$1:$1,0))</f>
        <v>2902.5</v>
      </c>
      <c r="H1343">
        <f>INDEX('QUANDL MULTPL SP500_DIV_YIELD_M'!$A:$G,MATCH(Calc!$A1343,'QUANDL MULTPL SP500_DIV_YIELD_M'!$A:$A,1),MATCH('QUANDL MULTPL SP500_DIV_YIELD_M'!$E$1,'QUANDL MULTPL SP500_DIV_YIELD_M'!$A$1:$G$1,0))</f>
        <v>1.8</v>
      </c>
      <c r="I1343" s="5">
        <f t="shared" si="120"/>
        <v>3.0150001745513175E-2</v>
      </c>
      <c r="J1343" s="1">
        <f>A1343/24/60/60+DATE(1970,1,1)</f>
        <v>43381.5625</v>
      </c>
      <c r="K1343" s="3">
        <f t="shared" si="123"/>
        <v>3</v>
      </c>
      <c r="L1343" s="6">
        <f>(1+Chart!$F$4)^(1/(365/K1343))-1</f>
        <v>1.9979165917494157E-4</v>
      </c>
      <c r="M1343" s="6">
        <f t="shared" si="124"/>
        <v>5.9086068566527317E-5</v>
      </c>
      <c r="N1343" s="6">
        <f t="shared" si="125"/>
        <v>2.4417576002777608E-4</v>
      </c>
      <c r="O1343">
        <f>O1342*(B1343/B1342)</f>
        <v>267.71116832000189</v>
      </c>
      <c r="P1343">
        <f t="shared" si="121"/>
        <v>2018</v>
      </c>
      <c r="Q1343" s="1">
        <f t="shared" si="122"/>
        <v>43381.5625</v>
      </c>
      <c r="R1343">
        <f>IF(B1344="",R1342,IF(Q1343&gt;=Chart!$F$2,E1343,0))</f>
        <v>0</v>
      </c>
      <c r="S1343">
        <f>IF(B1344="",S1342,IFERROR(IF(AND(R1343&gt;0,R1342=0),R1343,(1+(B1344/B1343-1)*Calc!$Z$1)*S1342),0))</f>
        <v>0</v>
      </c>
      <c r="T1343">
        <f>IF(B1344="",T1342,IFERROR(IF(AND(R1343&gt;0,R1342=0),R1343,(1+(B1344/B1343-1)*Calc!$Z$1-L1344)*T1342),0))</f>
        <v>0</v>
      </c>
      <c r="U1343">
        <f>IF(B1344="",U1342,IFERROR(IF(AND(R1343&gt;0,R1342=0),R1343,(1+(B1344/B1343-1)*Calc!$Z$1-M1344*2)*U1342),0))</f>
        <v>0</v>
      </c>
      <c r="V1343">
        <f>IF(B1344="",V1342,IFERROR(IF(AND(R1343&gt;0,R1342=0),R1343,(1+(B1344/B1343-1)*Calc!$Z$1-N1344*2)*V1342),0))</f>
        <v>0</v>
      </c>
      <c r="W1343">
        <f>IF(ISNUMBER(C1343),C1343,W1342)</f>
        <v>2.1800000000000002</v>
      </c>
      <c r="Y1343" s="1" t="e">
        <f>IF(AND(Q1343&gt;=Chart!$F$2,Q1343&lt;=Chart!$F$3),Q1343,#N/A)</f>
        <v>#N/A</v>
      </c>
      <c r="Z1343" t="e">
        <f>IF(AND(Q1343&gt;=Chart!$F$2,Q1343&lt;=Chart!$F$3),R1343,#N/A)</f>
        <v>#N/A</v>
      </c>
      <c r="AA1343" t="e">
        <f>IF(AND(Q1343&gt;=Chart!$F$2,Q1343&lt;=Chart!$F$3),S1343,#N/A)</f>
        <v>#N/A</v>
      </c>
      <c r="AB1343" t="e">
        <f>IF(AND(Q1343&gt;=Chart!$F$2,Q1343&lt;=Chart!$F$3),T1343,#N/A)</f>
        <v>#N/A</v>
      </c>
      <c r="AC1343" t="e">
        <f>IF(AND(Q1343&gt;=Chart!$F$2,Q1343&lt;=Chart!$F$3),U1343,#N/A)</f>
        <v>#N/A</v>
      </c>
      <c r="AD1343" t="e">
        <f>IF(AND(Q1343&gt;=Chart!$F$2,Q1343&lt;=Chart!$F$3),V1343,#N/A)</f>
        <v>#N/A</v>
      </c>
      <c r="AE1343" t="e">
        <f>IF(AND(Q1343&gt;=Chart!$F$2,Q1343&lt;=Chart!$F$3),I1343,#N/A)</f>
        <v>#N/A</v>
      </c>
      <c r="AF1343" t="e">
        <f>IF(AND(Q1343&gt;=Chart!$F$2,Q1343&lt;=Chart!$F$3),H1343/100,#N/A)</f>
        <v>#N/A</v>
      </c>
      <c r="AG1343" t="e">
        <f>IF(AND(Q1343&gt;=Chart!$F$2,Q1343&lt;=Chart!$F$3),W1343/100,#N/A)</f>
        <v>#N/A</v>
      </c>
    </row>
    <row r="1344" spans="1:33" x14ac:dyDescent="0.25">
      <c r="A1344">
        <v>1539091800</v>
      </c>
      <c r="B1344">
        <f>INDEX('Daily Data ADJ'!$1:$1048576,MATCH(Calc!$A1344,'Daily Data ADJ'!$A:$A,0),MATCH("SPY, CBOE BZX: Close",'Daily Data ADJ'!$1:$1,0))</f>
        <v>267.32051203999998</v>
      </c>
      <c r="C1344">
        <f>INDEX('Daily Data ADJ'!$1:$1048576,MATCH(Calc!$A1344,'Daily Data ADJ'!$A:$A,0),MATCH("EFFR, FRED: Close",'Daily Data ADJ'!$1:$1,0))</f>
        <v>2.1800000000000002</v>
      </c>
      <c r="D1344">
        <f>INDEX('Daily Data ADJ'!$1:$1048576,MATCH(Calc!$A1344,'Daily Data ADJ'!$A:$A,1),MATCH("SOFR, FRED: Close",'Daily Data ADJ'!$1:$1,0))</f>
        <v>2.15</v>
      </c>
      <c r="E1344">
        <f>INDEX('Daily Data ADJ'!$1:$1048576,MATCH(Calc!$A1344,'Daily Data ADJ'!$A:$A,0),MATCH("UPRO, CBOE BZX: Close",'Daily Data ADJ'!$1:$1,0))</f>
        <v>27.214032169999999</v>
      </c>
      <c r="F1344">
        <f>INDEX('Daily Data ADJ'!$1:$1048576,MATCH(Calc!$A1344,'Daily Data ADJ'!$A:$A,0),MATCH("ES1!, CME_MINI: Close",'Daily Data ADJ'!$1:$1,0))</f>
        <v>2888.25</v>
      </c>
      <c r="G1344">
        <f>INDEX('Daily Data ADJ'!$1:$1048576,MATCH(Calc!$A1344,'Daily Data ADJ'!$A:$A,0),MATCH("ES2!, CME_MINI: Close",'Daily Data ADJ'!$1:$1,0))</f>
        <v>2897</v>
      </c>
      <c r="H1344">
        <f>INDEX('QUANDL MULTPL SP500_DIV_YIELD_M'!$A:$G,MATCH(Calc!$A1344,'QUANDL MULTPL SP500_DIV_YIELD_M'!$A:$A,1),MATCH('QUANDL MULTPL SP500_DIV_YIELD_M'!$E$1,'QUANDL MULTPL SP500_DIV_YIELD_M'!$A$1:$G$1,0))</f>
        <v>1.8</v>
      </c>
      <c r="I1344" s="5">
        <f t="shared" si="120"/>
        <v>3.0173243683781367E-2</v>
      </c>
      <c r="J1344" s="1">
        <f>A1344/24/60/60+DATE(1970,1,1)</f>
        <v>43382.5625</v>
      </c>
      <c r="K1344" s="3">
        <f t="shared" si="123"/>
        <v>1</v>
      </c>
      <c r="L1344" s="6">
        <f>(1+Chart!$F$4)^(1/(365/K1344))-1</f>
        <v>6.6592785027408397E-5</v>
      </c>
      <c r="M1344" s="6">
        <f t="shared" si="124"/>
        <v>5.9086068566527317E-5</v>
      </c>
      <c r="N1344" s="6">
        <f t="shared" si="125"/>
        <v>8.1447113482902012E-5</v>
      </c>
      <c r="O1344">
        <f>O1343*(B1344/B1343)</f>
        <v>267.32051204000186</v>
      </c>
      <c r="P1344">
        <f t="shared" si="121"/>
        <v>2018</v>
      </c>
      <c r="Q1344" s="1">
        <f t="shared" si="122"/>
        <v>43382.5625</v>
      </c>
      <c r="R1344">
        <f>IF(B1345="",R1343,IF(Q1344&gt;=Chart!$F$2,E1344,0))</f>
        <v>0</v>
      </c>
      <c r="S1344">
        <f>IF(B1345="",S1343,IFERROR(IF(AND(R1344&gt;0,R1343=0),R1344,(1+(B1345/B1344-1)*Calc!$Z$1)*S1343),0))</f>
        <v>0</v>
      </c>
      <c r="T1344">
        <f>IF(B1345="",T1343,IFERROR(IF(AND(R1344&gt;0,R1343=0),R1344,(1+(B1345/B1344-1)*Calc!$Z$1-L1345)*T1343),0))</f>
        <v>0</v>
      </c>
      <c r="U1344">
        <f>IF(B1345="",U1343,IFERROR(IF(AND(R1344&gt;0,R1343=0),R1344,(1+(B1345/B1344-1)*Calc!$Z$1-M1345*2)*U1343),0))</f>
        <v>0</v>
      </c>
      <c r="V1344">
        <f>IF(B1345="",V1343,IFERROR(IF(AND(R1344&gt;0,R1343=0),R1344,(1+(B1345/B1344-1)*Calc!$Z$1-N1345*2)*V1343),0))</f>
        <v>0</v>
      </c>
      <c r="W1344">
        <f>IF(ISNUMBER(C1344),C1344,W1343)</f>
        <v>2.1800000000000002</v>
      </c>
      <c r="Y1344" s="1" t="e">
        <f>IF(AND(Q1344&gt;=Chart!$F$2,Q1344&lt;=Chart!$F$3),Q1344,#N/A)</f>
        <v>#N/A</v>
      </c>
      <c r="Z1344" t="e">
        <f>IF(AND(Q1344&gt;=Chart!$F$2,Q1344&lt;=Chart!$F$3),R1344,#N/A)</f>
        <v>#N/A</v>
      </c>
      <c r="AA1344" t="e">
        <f>IF(AND(Q1344&gt;=Chart!$F$2,Q1344&lt;=Chart!$F$3),S1344,#N/A)</f>
        <v>#N/A</v>
      </c>
      <c r="AB1344" t="e">
        <f>IF(AND(Q1344&gt;=Chart!$F$2,Q1344&lt;=Chart!$F$3),T1344,#N/A)</f>
        <v>#N/A</v>
      </c>
      <c r="AC1344" t="e">
        <f>IF(AND(Q1344&gt;=Chart!$F$2,Q1344&lt;=Chart!$F$3),U1344,#N/A)</f>
        <v>#N/A</v>
      </c>
      <c r="AD1344" t="e">
        <f>IF(AND(Q1344&gt;=Chart!$F$2,Q1344&lt;=Chart!$F$3),V1344,#N/A)</f>
        <v>#N/A</v>
      </c>
      <c r="AE1344" t="e">
        <f>IF(AND(Q1344&gt;=Chart!$F$2,Q1344&lt;=Chart!$F$3),I1344,#N/A)</f>
        <v>#N/A</v>
      </c>
      <c r="AF1344" t="e">
        <f>IF(AND(Q1344&gt;=Chart!$F$2,Q1344&lt;=Chart!$F$3),H1344/100,#N/A)</f>
        <v>#N/A</v>
      </c>
      <c r="AG1344" t="e">
        <f>IF(AND(Q1344&gt;=Chart!$F$2,Q1344&lt;=Chart!$F$3),W1344/100,#N/A)</f>
        <v>#N/A</v>
      </c>
    </row>
    <row r="1345" spans="1:33" x14ac:dyDescent="0.25">
      <c r="A1345">
        <v>1539178200</v>
      </c>
      <c r="B1345">
        <f>INDEX('Daily Data ADJ'!$1:$1048576,MATCH(Calc!$A1345,'Daily Data ADJ'!$A:$A,0),MATCH("SPY, CBOE BZX: Close",'Daily Data ADJ'!$1:$1,0))</f>
        <v>258.85629262999998</v>
      </c>
      <c r="C1345">
        <f>INDEX('Daily Data ADJ'!$1:$1048576,MATCH(Calc!$A1345,'Daily Data ADJ'!$A:$A,0),MATCH("EFFR, FRED: Close",'Daily Data ADJ'!$1:$1,0))</f>
        <v>2.1800000000000002</v>
      </c>
      <c r="D1345">
        <f>INDEX('Daily Data ADJ'!$1:$1048576,MATCH(Calc!$A1345,'Daily Data ADJ'!$A:$A,1),MATCH("SOFR, FRED: Close",'Daily Data ADJ'!$1:$1,0))</f>
        <v>2.15</v>
      </c>
      <c r="E1345">
        <f>INDEX('Daily Data ADJ'!$1:$1048576,MATCH(Calc!$A1345,'Daily Data ADJ'!$A:$A,0),MATCH("UPRO, CBOE BZX: Close",'Daily Data ADJ'!$1:$1,0))</f>
        <v>24.592948119999999</v>
      </c>
      <c r="F1345">
        <f>INDEX('Daily Data ADJ'!$1:$1048576,MATCH(Calc!$A1345,'Daily Data ADJ'!$A:$A,0),MATCH("ES1!, CME_MINI: Close",'Daily Data ADJ'!$1:$1,0))</f>
        <v>2781</v>
      </c>
      <c r="G1345">
        <f>INDEX('Daily Data ADJ'!$1:$1048576,MATCH(Calc!$A1345,'Daily Data ADJ'!$A:$A,0),MATCH("ES2!, CME_MINI: Close",'Daily Data ADJ'!$1:$1,0))</f>
        <v>2789.5</v>
      </c>
      <c r="H1345">
        <f>INDEX('QUANDL MULTPL SP500_DIV_YIELD_M'!$A:$G,MATCH(Calc!$A1345,'QUANDL MULTPL SP500_DIV_YIELD_M'!$A:$A,1),MATCH('QUANDL MULTPL SP500_DIV_YIELD_M'!$E$1,'QUANDL MULTPL SP500_DIV_YIELD_M'!$A$1:$G$1,0))</f>
        <v>1.8</v>
      </c>
      <c r="I1345" s="5">
        <f t="shared" si="120"/>
        <v>3.0281983836006873E-2</v>
      </c>
      <c r="J1345" s="1">
        <f>A1345/24/60/60+DATE(1970,1,1)</f>
        <v>43383.5625</v>
      </c>
      <c r="K1345" s="3">
        <f t="shared" si="123"/>
        <v>1</v>
      </c>
      <c r="L1345" s="6">
        <f>(1+Chart!$F$4)^(1/(365/K1345))-1</f>
        <v>6.6592785027408397E-5</v>
      </c>
      <c r="M1345" s="6">
        <f t="shared" si="124"/>
        <v>5.9086068566527317E-5</v>
      </c>
      <c r="N1345" s="6">
        <f t="shared" si="125"/>
        <v>8.1736314169633673E-5</v>
      </c>
      <c r="O1345">
        <f>O1344*(B1345/B1344)</f>
        <v>258.8562926300018</v>
      </c>
      <c r="P1345">
        <f t="shared" si="121"/>
        <v>2018</v>
      </c>
      <c r="Q1345" s="1">
        <f t="shared" si="122"/>
        <v>43383.5625</v>
      </c>
      <c r="R1345">
        <f>IF(B1346="",R1344,IF(Q1345&gt;=Chart!$F$2,E1345,0))</f>
        <v>0</v>
      </c>
      <c r="S1345">
        <f>IF(B1346="",S1344,IFERROR(IF(AND(R1345&gt;0,R1344=0),R1345,(1+(B1346/B1345-1)*Calc!$Z$1)*S1344),0))</f>
        <v>0</v>
      </c>
      <c r="T1345">
        <f>IF(B1346="",T1344,IFERROR(IF(AND(R1345&gt;0,R1344=0),R1345,(1+(B1346/B1345-1)*Calc!$Z$1-L1346)*T1344),0))</f>
        <v>0</v>
      </c>
      <c r="U1345">
        <f>IF(B1346="",U1344,IFERROR(IF(AND(R1345&gt;0,R1344=0),R1345,(1+(B1346/B1345-1)*Calc!$Z$1-M1346*2)*U1344),0))</f>
        <v>0</v>
      </c>
      <c r="V1345">
        <f>IF(B1346="",V1344,IFERROR(IF(AND(R1345&gt;0,R1344=0),R1345,(1+(B1346/B1345-1)*Calc!$Z$1-N1346*2)*V1344),0))</f>
        <v>0</v>
      </c>
      <c r="W1345">
        <f>IF(ISNUMBER(C1345),C1345,W1344)</f>
        <v>2.1800000000000002</v>
      </c>
      <c r="Y1345" s="1" t="e">
        <f>IF(AND(Q1345&gt;=Chart!$F$2,Q1345&lt;=Chart!$F$3),Q1345,#N/A)</f>
        <v>#N/A</v>
      </c>
      <c r="Z1345" t="e">
        <f>IF(AND(Q1345&gt;=Chart!$F$2,Q1345&lt;=Chart!$F$3),R1345,#N/A)</f>
        <v>#N/A</v>
      </c>
      <c r="AA1345" t="e">
        <f>IF(AND(Q1345&gt;=Chart!$F$2,Q1345&lt;=Chart!$F$3),S1345,#N/A)</f>
        <v>#N/A</v>
      </c>
      <c r="AB1345" t="e">
        <f>IF(AND(Q1345&gt;=Chart!$F$2,Q1345&lt;=Chart!$F$3),T1345,#N/A)</f>
        <v>#N/A</v>
      </c>
      <c r="AC1345" t="e">
        <f>IF(AND(Q1345&gt;=Chart!$F$2,Q1345&lt;=Chart!$F$3),U1345,#N/A)</f>
        <v>#N/A</v>
      </c>
      <c r="AD1345" t="e">
        <f>IF(AND(Q1345&gt;=Chart!$F$2,Q1345&lt;=Chart!$F$3),V1345,#N/A)</f>
        <v>#N/A</v>
      </c>
      <c r="AE1345" t="e">
        <f>IF(AND(Q1345&gt;=Chart!$F$2,Q1345&lt;=Chart!$F$3),I1345,#N/A)</f>
        <v>#N/A</v>
      </c>
      <c r="AF1345" t="e">
        <f>IF(AND(Q1345&gt;=Chart!$F$2,Q1345&lt;=Chart!$F$3),H1345/100,#N/A)</f>
        <v>#N/A</v>
      </c>
      <c r="AG1345" t="e">
        <f>IF(AND(Q1345&gt;=Chart!$F$2,Q1345&lt;=Chart!$F$3),W1345/100,#N/A)</f>
        <v>#N/A</v>
      </c>
    </row>
    <row r="1346" spans="1:33" x14ac:dyDescent="0.25">
      <c r="A1346">
        <v>1539264600</v>
      </c>
      <c r="B1346">
        <f>INDEX('Daily Data ADJ'!$1:$1048576,MATCH(Calc!$A1346,'Daily Data ADJ'!$A:$A,0),MATCH("SPY, CBOE BZX: Close",'Daily Data ADJ'!$1:$1,0))</f>
        <v>253.15457119999999</v>
      </c>
      <c r="C1346">
        <f>INDEX('Daily Data ADJ'!$1:$1048576,MATCH(Calc!$A1346,'Daily Data ADJ'!$A:$A,0),MATCH("EFFR, FRED: Close",'Daily Data ADJ'!$1:$1,0))</f>
        <v>2.1800000000000002</v>
      </c>
      <c r="D1346">
        <f>INDEX('Daily Data ADJ'!$1:$1048576,MATCH(Calc!$A1346,'Daily Data ADJ'!$A:$A,1),MATCH("SOFR, FRED: Close",'Daily Data ADJ'!$1:$1,0))</f>
        <v>2.17</v>
      </c>
      <c r="E1346">
        <f>INDEX('Daily Data ADJ'!$1:$1048576,MATCH(Calc!$A1346,'Daily Data ADJ'!$A:$A,0),MATCH("UPRO, CBOE BZX: Close",'Daily Data ADJ'!$1:$1,0))</f>
        <v>22.99964374</v>
      </c>
      <c r="F1346">
        <f>INDEX('Daily Data ADJ'!$1:$1048576,MATCH(Calc!$A1346,'Daily Data ADJ'!$A:$A,0),MATCH("ES1!, CME_MINI: Close",'Daily Data ADJ'!$1:$1,0))</f>
        <v>2745.5</v>
      </c>
      <c r="G1346">
        <f>INDEX('Daily Data ADJ'!$1:$1048576,MATCH(Calc!$A1346,'Daily Data ADJ'!$A:$A,0),MATCH("ES2!, CME_MINI: Close",'Daily Data ADJ'!$1:$1,0))</f>
        <v>2752.75</v>
      </c>
      <c r="H1346">
        <f>INDEX('QUANDL MULTPL SP500_DIV_YIELD_M'!$A:$G,MATCH(Calc!$A1346,'QUANDL MULTPL SP500_DIV_YIELD_M'!$A:$A,1),MATCH('QUANDL MULTPL SP500_DIV_YIELD_M'!$E$1,'QUANDL MULTPL SP500_DIV_YIELD_M'!$A$1:$G$1,0))</f>
        <v>1.8</v>
      </c>
      <c r="I1346" s="5">
        <f t="shared" si="120"/>
        <v>2.8604652028297192E-2</v>
      </c>
      <c r="J1346" s="1">
        <f>A1346/24/60/60+DATE(1970,1,1)</f>
        <v>43384.5625</v>
      </c>
      <c r="K1346" s="3">
        <f t="shared" si="123"/>
        <v>1</v>
      </c>
      <c r="L1346" s="6">
        <f>(1+Chart!$F$4)^(1/(365/K1346))-1</f>
        <v>6.6592785027408397E-5</v>
      </c>
      <c r="M1346" s="6">
        <f t="shared" si="124"/>
        <v>5.9086068566527317E-5</v>
      </c>
      <c r="N1346" s="6">
        <f t="shared" si="125"/>
        <v>7.7271963483616091E-5</v>
      </c>
      <c r="O1346">
        <f>O1345*(B1346/B1345)</f>
        <v>253.15457120000178</v>
      </c>
      <c r="P1346">
        <f t="shared" si="121"/>
        <v>2018</v>
      </c>
      <c r="Q1346" s="1">
        <f t="shared" si="122"/>
        <v>43384.5625</v>
      </c>
      <c r="R1346">
        <f>IF(B1347="",R1345,IF(Q1346&gt;=Chart!$F$2,E1346,0))</f>
        <v>0</v>
      </c>
      <c r="S1346">
        <f>IF(B1347="",S1345,IFERROR(IF(AND(R1346&gt;0,R1345=0),R1346,(1+(B1347/B1346-1)*Calc!$Z$1)*S1345),0))</f>
        <v>0</v>
      </c>
      <c r="T1346">
        <f>IF(B1347="",T1345,IFERROR(IF(AND(R1346&gt;0,R1345=0),R1346,(1+(B1347/B1346-1)*Calc!$Z$1-L1347)*T1345),0))</f>
        <v>0</v>
      </c>
      <c r="U1346">
        <f>IF(B1347="",U1345,IFERROR(IF(AND(R1346&gt;0,R1345=0),R1346,(1+(B1347/B1346-1)*Calc!$Z$1-M1347*2)*U1345),0))</f>
        <v>0</v>
      </c>
      <c r="V1346">
        <f>IF(B1347="",V1345,IFERROR(IF(AND(R1346&gt;0,R1345=0),R1346,(1+(B1347/B1346-1)*Calc!$Z$1-N1347*2)*V1345),0))</f>
        <v>0</v>
      </c>
      <c r="W1346">
        <f>IF(ISNUMBER(C1346),C1346,W1345)</f>
        <v>2.1800000000000002</v>
      </c>
      <c r="Y1346" s="1" t="e">
        <f>IF(AND(Q1346&gt;=Chart!$F$2,Q1346&lt;=Chart!$F$3),Q1346,#N/A)</f>
        <v>#N/A</v>
      </c>
      <c r="Z1346" t="e">
        <f>IF(AND(Q1346&gt;=Chart!$F$2,Q1346&lt;=Chart!$F$3),R1346,#N/A)</f>
        <v>#N/A</v>
      </c>
      <c r="AA1346" t="e">
        <f>IF(AND(Q1346&gt;=Chart!$F$2,Q1346&lt;=Chart!$F$3),S1346,#N/A)</f>
        <v>#N/A</v>
      </c>
      <c r="AB1346" t="e">
        <f>IF(AND(Q1346&gt;=Chart!$F$2,Q1346&lt;=Chart!$F$3),T1346,#N/A)</f>
        <v>#N/A</v>
      </c>
      <c r="AC1346" t="e">
        <f>IF(AND(Q1346&gt;=Chart!$F$2,Q1346&lt;=Chart!$F$3),U1346,#N/A)</f>
        <v>#N/A</v>
      </c>
      <c r="AD1346" t="e">
        <f>IF(AND(Q1346&gt;=Chart!$F$2,Q1346&lt;=Chart!$F$3),V1346,#N/A)</f>
        <v>#N/A</v>
      </c>
      <c r="AE1346" t="e">
        <f>IF(AND(Q1346&gt;=Chart!$F$2,Q1346&lt;=Chart!$F$3),I1346,#N/A)</f>
        <v>#N/A</v>
      </c>
      <c r="AF1346" t="e">
        <f>IF(AND(Q1346&gt;=Chart!$F$2,Q1346&lt;=Chart!$F$3),H1346/100,#N/A)</f>
        <v>#N/A</v>
      </c>
      <c r="AG1346" t="e">
        <f>IF(AND(Q1346&gt;=Chart!$F$2,Q1346&lt;=Chart!$F$3),W1346/100,#N/A)</f>
        <v>#N/A</v>
      </c>
    </row>
    <row r="1347" spans="1:33" x14ac:dyDescent="0.25">
      <c r="A1347">
        <v>1539351000</v>
      </c>
      <c r="B1347">
        <f>INDEX('Daily Data ADJ'!$1:$1048576,MATCH(Calc!$A1347,'Daily Data ADJ'!$A:$A,0),MATCH("SPY, CBOE BZX: Close",'Daily Data ADJ'!$1:$1,0))</f>
        <v>256.67047773000002</v>
      </c>
      <c r="C1347">
        <f>INDEX('Daily Data ADJ'!$1:$1048576,MATCH(Calc!$A1347,'Daily Data ADJ'!$A:$A,0),MATCH("EFFR, FRED: Close",'Daily Data ADJ'!$1:$1,0))</f>
        <v>2.1800000000000002</v>
      </c>
      <c r="D1347">
        <f>INDEX('Daily Data ADJ'!$1:$1048576,MATCH(Calc!$A1347,'Daily Data ADJ'!$A:$A,1),MATCH("SOFR, FRED: Close",'Daily Data ADJ'!$1:$1,0))</f>
        <v>2.1800000000000002</v>
      </c>
      <c r="E1347">
        <f>INDEX('Daily Data ADJ'!$1:$1048576,MATCH(Calc!$A1347,'Daily Data ADJ'!$A:$A,0),MATCH("UPRO, CBOE BZX: Close",'Daily Data ADJ'!$1:$1,0))</f>
        <v>23.92907129</v>
      </c>
      <c r="F1347">
        <f>INDEX('Daily Data ADJ'!$1:$1048576,MATCH(Calc!$A1347,'Daily Data ADJ'!$A:$A,0),MATCH("ES1!, CME_MINI: Close",'Daily Data ADJ'!$1:$1,0))</f>
        <v>2768.5</v>
      </c>
      <c r="G1347">
        <f>INDEX('Daily Data ADJ'!$1:$1048576,MATCH(Calc!$A1347,'Daily Data ADJ'!$A:$A,0),MATCH("ES2!, CME_MINI: Close",'Daily Data ADJ'!$1:$1,0))</f>
        <v>2775.75</v>
      </c>
      <c r="H1347">
        <f>INDEX('QUANDL MULTPL SP500_DIV_YIELD_M'!$A:$G,MATCH(Calc!$A1347,'QUANDL MULTPL SP500_DIV_YIELD_M'!$A:$A,1),MATCH('QUANDL MULTPL SP500_DIV_YIELD_M'!$E$1,'QUANDL MULTPL SP500_DIV_YIELD_M'!$A$1:$G$1,0))</f>
        <v>1.8</v>
      </c>
      <c r="I1347" s="5">
        <f t="shared" si="120"/>
        <v>2.8516205340465936E-2</v>
      </c>
      <c r="J1347" s="1">
        <f>A1347/24/60/60+DATE(1970,1,1)</f>
        <v>43385.5625</v>
      </c>
      <c r="K1347" s="3">
        <f t="shared" si="123"/>
        <v>1</v>
      </c>
      <c r="L1347" s="6">
        <f>(1+Chart!$F$4)^(1/(365/K1347))-1</f>
        <v>6.6592785027408397E-5</v>
      </c>
      <c r="M1347" s="6">
        <f t="shared" si="124"/>
        <v>5.9086068566527317E-5</v>
      </c>
      <c r="N1347" s="6">
        <f t="shared" si="125"/>
        <v>7.7036354197090873E-5</v>
      </c>
      <c r="O1347">
        <f>O1346*(B1347/B1346)</f>
        <v>256.67047773000183</v>
      </c>
      <c r="P1347">
        <f t="shared" si="121"/>
        <v>2018</v>
      </c>
      <c r="Q1347" s="1">
        <f t="shared" si="122"/>
        <v>43385.5625</v>
      </c>
      <c r="R1347">
        <f>IF(B1348="",R1346,IF(Q1347&gt;=Chart!$F$2,E1347,0))</f>
        <v>0</v>
      </c>
      <c r="S1347">
        <f>IF(B1348="",S1346,IFERROR(IF(AND(R1347&gt;0,R1346=0),R1347,(1+(B1348/B1347-1)*Calc!$Z$1)*S1346),0))</f>
        <v>0</v>
      </c>
      <c r="T1347">
        <f>IF(B1348="",T1346,IFERROR(IF(AND(R1347&gt;0,R1346=0),R1347,(1+(B1348/B1347-1)*Calc!$Z$1-L1348)*T1346),0))</f>
        <v>0</v>
      </c>
      <c r="U1347">
        <f>IF(B1348="",U1346,IFERROR(IF(AND(R1347&gt;0,R1346=0),R1347,(1+(B1348/B1347-1)*Calc!$Z$1-M1348*2)*U1346),0))</f>
        <v>0</v>
      </c>
      <c r="V1347">
        <f>IF(B1348="",V1346,IFERROR(IF(AND(R1347&gt;0,R1346=0),R1347,(1+(B1348/B1347-1)*Calc!$Z$1-N1348*2)*V1346),0))</f>
        <v>0</v>
      </c>
      <c r="W1347">
        <f>IF(ISNUMBER(C1347),C1347,W1346)</f>
        <v>2.1800000000000002</v>
      </c>
      <c r="Y1347" s="1" t="e">
        <f>IF(AND(Q1347&gt;=Chart!$F$2,Q1347&lt;=Chart!$F$3),Q1347,#N/A)</f>
        <v>#N/A</v>
      </c>
      <c r="Z1347" t="e">
        <f>IF(AND(Q1347&gt;=Chart!$F$2,Q1347&lt;=Chart!$F$3),R1347,#N/A)</f>
        <v>#N/A</v>
      </c>
      <c r="AA1347" t="e">
        <f>IF(AND(Q1347&gt;=Chart!$F$2,Q1347&lt;=Chart!$F$3),S1347,#N/A)</f>
        <v>#N/A</v>
      </c>
      <c r="AB1347" t="e">
        <f>IF(AND(Q1347&gt;=Chart!$F$2,Q1347&lt;=Chart!$F$3),T1347,#N/A)</f>
        <v>#N/A</v>
      </c>
      <c r="AC1347" t="e">
        <f>IF(AND(Q1347&gt;=Chart!$F$2,Q1347&lt;=Chart!$F$3),U1347,#N/A)</f>
        <v>#N/A</v>
      </c>
      <c r="AD1347" t="e">
        <f>IF(AND(Q1347&gt;=Chart!$F$2,Q1347&lt;=Chart!$F$3),V1347,#N/A)</f>
        <v>#N/A</v>
      </c>
      <c r="AE1347" t="e">
        <f>IF(AND(Q1347&gt;=Chart!$F$2,Q1347&lt;=Chart!$F$3),I1347,#N/A)</f>
        <v>#N/A</v>
      </c>
      <c r="AF1347" t="e">
        <f>IF(AND(Q1347&gt;=Chart!$F$2,Q1347&lt;=Chart!$F$3),H1347/100,#N/A)</f>
        <v>#N/A</v>
      </c>
      <c r="AG1347" t="e">
        <f>IF(AND(Q1347&gt;=Chart!$F$2,Q1347&lt;=Chart!$F$3),W1347/100,#N/A)</f>
        <v>#N/A</v>
      </c>
    </row>
    <row r="1348" spans="1:33" x14ac:dyDescent="0.25">
      <c r="A1348">
        <v>1539610200</v>
      </c>
      <c r="B1348">
        <f>INDEX('Daily Data ADJ'!$1:$1048576,MATCH(Calc!$A1348,'Daily Data ADJ'!$A:$A,0),MATCH("SPY, CBOE BZX: Close",'Daily Data ADJ'!$1:$1,0))</f>
        <v>255.22877002000001</v>
      </c>
      <c r="C1348">
        <f>INDEX('Daily Data ADJ'!$1:$1048576,MATCH(Calc!$A1348,'Daily Data ADJ'!$A:$A,0),MATCH("EFFR, FRED: Close",'Daily Data ADJ'!$1:$1,0))</f>
        <v>2.1800000000000002</v>
      </c>
      <c r="D1348">
        <f>INDEX('Daily Data ADJ'!$1:$1048576,MATCH(Calc!$A1348,'Daily Data ADJ'!$A:$A,1),MATCH("SOFR, FRED: Close",'Daily Data ADJ'!$1:$1,0))</f>
        <v>2.21</v>
      </c>
      <c r="E1348">
        <f>INDEX('Daily Data ADJ'!$1:$1048576,MATCH(Calc!$A1348,'Daily Data ADJ'!$A:$A,0),MATCH("UPRO, CBOE BZX: Close",'Daily Data ADJ'!$1:$1,0))</f>
        <v>23.525827589999999</v>
      </c>
      <c r="F1348">
        <f>INDEX('Daily Data ADJ'!$1:$1048576,MATCH(Calc!$A1348,'Daily Data ADJ'!$A:$A,0),MATCH("ES1!, CME_MINI: Close",'Daily Data ADJ'!$1:$1,0))</f>
        <v>2749</v>
      </c>
      <c r="G1348">
        <f>INDEX('Daily Data ADJ'!$1:$1048576,MATCH(Calc!$A1348,'Daily Data ADJ'!$A:$A,0),MATCH("ES2!, CME_MINI: Close",'Daily Data ADJ'!$1:$1,0))</f>
        <v>2756.5</v>
      </c>
      <c r="H1348">
        <f>INDEX('QUANDL MULTPL SP500_DIV_YIELD_M'!$A:$G,MATCH(Calc!$A1348,'QUANDL MULTPL SP500_DIV_YIELD_M'!$A:$A,1),MATCH('QUANDL MULTPL SP500_DIV_YIELD_M'!$E$1,'QUANDL MULTPL SP500_DIV_YIELD_M'!$A$1:$G$1,0))</f>
        <v>1.8</v>
      </c>
      <c r="I1348" s="5">
        <f t="shared" si="120"/>
        <v>2.8957801153960613E-2</v>
      </c>
      <c r="J1348" s="1">
        <f>A1348/24/60/60+DATE(1970,1,1)</f>
        <v>43388.5625</v>
      </c>
      <c r="K1348" s="3">
        <f t="shared" si="123"/>
        <v>3</v>
      </c>
      <c r="L1348" s="6">
        <f>(1+Chart!$F$4)^(1/(365/K1348))-1</f>
        <v>1.9979165917494157E-4</v>
      </c>
      <c r="M1348" s="6">
        <f t="shared" si="124"/>
        <v>1.7726867939660274E-4</v>
      </c>
      <c r="N1348" s="6">
        <f t="shared" si="125"/>
        <v>2.3465585430293423E-4</v>
      </c>
      <c r="O1348">
        <f>O1347*(B1348/B1347)</f>
        <v>255.22877002000183</v>
      </c>
      <c r="P1348">
        <f t="shared" si="121"/>
        <v>2018</v>
      </c>
      <c r="Q1348" s="1">
        <f t="shared" si="122"/>
        <v>43388.5625</v>
      </c>
      <c r="R1348">
        <f>IF(B1349="",R1347,IF(Q1348&gt;=Chart!$F$2,E1348,0))</f>
        <v>0</v>
      </c>
      <c r="S1348">
        <f>IF(B1349="",S1347,IFERROR(IF(AND(R1348&gt;0,R1347=0),R1348,(1+(B1349/B1348-1)*Calc!$Z$1)*S1347),0))</f>
        <v>0</v>
      </c>
      <c r="T1348">
        <f>IF(B1349="",T1347,IFERROR(IF(AND(R1348&gt;0,R1347=0),R1348,(1+(B1349/B1348-1)*Calc!$Z$1-L1349)*T1347),0))</f>
        <v>0</v>
      </c>
      <c r="U1348">
        <f>IF(B1349="",U1347,IFERROR(IF(AND(R1348&gt;0,R1347=0),R1348,(1+(B1349/B1348-1)*Calc!$Z$1-M1349*2)*U1347),0))</f>
        <v>0</v>
      </c>
      <c r="V1348">
        <f>IF(B1349="",V1347,IFERROR(IF(AND(R1348&gt;0,R1347=0),R1348,(1+(B1349/B1348-1)*Calc!$Z$1-N1349*2)*V1347),0))</f>
        <v>0</v>
      </c>
      <c r="W1348">
        <f>IF(ISNUMBER(C1348),C1348,W1347)</f>
        <v>2.1800000000000002</v>
      </c>
      <c r="Y1348" s="1" t="e">
        <f>IF(AND(Q1348&gt;=Chart!$F$2,Q1348&lt;=Chart!$F$3),Q1348,#N/A)</f>
        <v>#N/A</v>
      </c>
      <c r="Z1348" t="e">
        <f>IF(AND(Q1348&gt;=Chart!$F$2,Q1348&lt;=Chart!$F$3),R1348,#N/A)</f>
        <v>#N/A</v>
      </c>
      <c r="AA1348" t="e">
        <f>IF(AND(Q1348&gt;=Chart!$F$2,Q1348&lt;=Chart!$F$3),S1348,#N/A)</f>
        <v>#N/A</v>
      </c>
      <c r="AB1348" t="e">
        <f>IF(AND(Q1348&gt;=Chart!$F$2,Q1348&lt;=Chart!$F$3),T1348,#N/A)</f>
        <v>#N/A</v>
      </c>
      <c r="AC1348" t="e">
        <f>IF(AND(Q1348&gt;=Chart!$F$2,Q1348&lt;=Chart!$F$3),U1348,#N/A)</f>
        <v>#N/A</v>
      </c>
      <c r="AD1348" t="e">
        <f>IF(AND(Q1348&gt;=Chart!$F$2,Q1348&lt;=Chart!$F$3),V1348,#N/A)</f>
        <v>#N/A</v>
      </c>
      <c r="AE1348" t="e">
        <f>IF(AND(Q1348&gt;=Chart!$F$2,Q1348&lt;=Chart!$F$3),I1348,#N/A)</f>
        <v>#N/A</v>
      </c>
      <c r="AF1348" t="e">
        <f>IF(AND(Q1348&gt;=Chart!$F$2,Q1348&lt;=Chart!$F$3),H1348/100,#N/A)</f>
        <v>#N/A</v>
      </c>
      <c r="AG1348" t="e">
        <f>IF(AND(Q1348&gt;=Chart!$F$2,Q1348&lt;=Chart!$F$3),W1348/100,#N/A)</f>
        <v>#N/A</v>
      </c>
    </row>
    <row r="1349" spans="1:33" x14ac:dyDescent="0.25">
      <c r="A1349">
        <v>1539696600</v>
      </c>
      <c r="B1349">
        <f>INDEX('Daily Data ADJ'!$1:$1048576,MATCH(Calc!$A1349,'Daily Data ADJ'!$A:$A,0),MATCH("SPY, CBOE BZX: Close",'Daily Data ADJ'!$1:$1,0))</f>
        <v>260.80957403000002</v>
      </c>
      <c r="C1349">
        <f>INDEX('Daily Data ADJ'!$1:$1048576,MATCH(Calc!$A1349,'Daily Data ADJ'!$A:$A,0),MATCH("EFFR, FRED: Close",'Daily Data ADJ'!$1:$1,0))</f>
        <v>2.1800000000000002</v>
      </c>
      <c r="D1349">
        <f>INDEX('Daily Data ADJ'!$1:$1048576,MATCH(Calc!$A1349,'Daily Data ADJ'!$A:$A,1),MATCH("SOFR, FRED: Close",'Daily Data ADJ'!$1:$1,0))</f>
        <v>2.1800000000000002</v>
      </c>
      <c r="E1349">
        <f>INDEX('Daily Data ADJ'!$1:$1048576,MATCH(Calc!$A1349,'Daily Data ADJ'!$A:$A,0),MATCH("UPRO, CBOE BZX: Close",'Daily Data ADJ'!$1:$1,0))</f>
        <v>25.001109419999999</v>
      </c>
      <c r="F1349">
        <f>INDEX('Daily Data ADJ'!$1:$1048576,MATCH(Calc!$A1349,'Daily Data ADJ'!$A:$A,0),MATCH("ES1!, CME_MINI: Close",'Daily Data ADJ'!$1:$1,0))</f>
        <v>2817.75</v>
      </c>
      <c r="G1349">
        <f>INDEX('Daily Data ADJ'!$1:$1048576,MATCH(Calc!$A1349,'Daily Data ADJ'!$A:$A,0),MATCH("ES2!, CME_MINI: Close",'Daily Data ADJ'!$1:$1,0))</f>
        <v>2825.5</v>
      </c>
      <c r="H1349">
        <f>INDEX('QUANDL MULTPL SP500_DIV_YIELD_M'!$A:$G,MATCH(Calc!$A1349,'QUANDL MULTPL SP500_DIV_YIELD_M'!$A:$A,1),MATCH('QUANDL MULTPL SP500_DIV_YIELD_M'!$E$1,'QUANDL MULTPL SP500_DIV_YIELD_M'!$A$1:$G$1,0))</f>
        <v>1.8</v>
      </c>
      <c r="I1349" s="5">
        <f t="shared" si="120"/>
        <v>2.9047157933586018E-2</v>
      </c>
      <c r="J1349" s="1">
        <f>A1349/24/60/60+DATE(1970,1,1)</f>
        <v>43389.5625</v>
      </c>
      <c r="K1349" s="3">
        <f t="shared" si="123"/>
        <v>1</v>
      </c>
      <c r="L1349" s="6">
        <f>(1+Chart!$F$4)^(1/(365/K1349))-1</f>
        <v>6.6592785027408397E-5</v>
      </c>
      <c r="M1349" s="6">
        <f t="shared" si="124"/>
        <v>5.9086068566527317E-5</v>
      </c>
      <c r="N1349" s="6">
        <f t="shared" si="125"/>
        <v>7.84504324096158E-5</v>
      </c>
      <c r="O1349">
        <f>O1348*(B1349/B1348)</f>
        <v>260.8095740300019</v>
      </c>
      <c r="P1349">
        <f t="shared" si="121"/>
        <v>2018</v>
      </c>
      <c r="Q1349" s="1">
        <f t="shared" si="122"/>
        <v>43389.5625</v>
      </c>
      <c r="R1349">
        <f>IF(B1350="",R1348,IF(Q1349&gt;=Chart!$F$2,E1349,0))</f>
        <v>0</v>
      </c>
      <c r="S1349">
        <f>IF(B1350="",S1348,IFERROR(IF(AND(R1349&gt;0,R1348=0),R1349,(1+(B1350/B1349-1)*Calc!$Z$1)*S1348),0))</f>
        <v>0</v>
      </c>
      <c r="T1349">
        <f>IF(B1350="",T1348,IFERROR(IF(AND(R1349&gt;0,R1348=0),R1349,(1+(B1350/B1349-1)*Calc!$Z$1-L1350)*T1348),0))</f>
        <v>0</v>
      </c>
      <c r="U1349">
        <f>IF(B1350="",U1348,IFERROR(IF(AND(R1349&gt;0,R1348=0),R1349,(1+(B1350/B1349-1)*Calc!$Z$1-M1350*2)*U1348),0))</f>
        <v>0</v>
      </c>
      <c r="V1349">
        <f>IF(B1350="",V1348,IFERROR(IF(AND(R1349&gt;0,R1348=0),R1349,(1+(B1350/B1349-1)*Calc!$Z$1-N1350*2)*V1348),0))</f>
        <v>0</v>
      </c>
      <c r="W1349">
        <f>IF(ISNUMBER(C1349),C1349,W1348)</f>
        <v>2.1800000000000002</v>
      </c>
      <c r="Y1349" s="1" t="e">
        <f>IF(AND(Q1349&gt;=Chart!$F$2,Q1349&lt;=Chart!$F$3),Q1349,#N/A)</f>
        <v>#N/A</v>
      </c>
      <c r="Z1349" t="e">
        <f>IF(AND(Q1349&gt;=Chart!$F$2,Q1349&lt;=Chart!$F$3),R1349,#N/A)</f>
        <v>#N/A</v>
      </c>
      <c r="AA1349" t="e">
        <f>IF(AND(Q1349&gt;=Chart!$F$2,Q1349&lt;=Chart!$F$3),S1349,#N/A)</f>
        <v>#N/A</v>
      </c>
      <c r="AB1349" t="e">
        <f>IF(AND(Q1349&gt;=Chart!$F$2,Q1349&lt;=Chart!$F$3),T1349,#N/A)</f>
        <v>#N/A</v>
      </c>
      <c r="AC1349" t="e">
        <f>IF(AND(Q1349&gt;=Chart!$F$2,Q1349&lt;=Chart!$F$3),U1349,#N/A)</f>
        <v>#N/A</v>
      </c>
      <c r="AD1349" t="e">
        <f>IF(AND(Q1349&gt;=Chart!$F$2,Q1349&lt;=Chart!$F$3),V1349,#N/A)</f>
        <v>#N/A</v>
      </c>
      <c r="AE1349" t="e">
        <f>IF(AND(Q1349&gt;=Chart!$F$2,Q1349&lt;=Chart!$F$3),I1349,#N/A)</f>
        <v>#N/A</v>
      </c>
      <c r="AF1349" t="e">
        <f>IF(AND(Q1349&gt;=Chart!$F$2,Q1349&lt;=Chart!$F$3),H1349/100,#N/A)</f>
        <v>#N/A</v>
      </c>
      <c r="AG1349" t="e">
        <f>IF(AND(Q1349&gt;=Chart!$F$2,Q1349&lt;=Chart!$F$3),W1349/100,#N/A)</f>
        <v>#N/A</v>
      </c>
    </row>
    <row r="1350" spans="1:33" x14ac:dyDescent="0.25">
      <c r="A1350">
        <v>1539783000</v>
      </c>
      <c r="B1350">
        <f>INDEX('Daily Data ADJ'!$1:$1048576,MATCH(Calc!$A1350,'Daily Data ADJ'!$A:$A,0),MATCH("SPY, CBOE BZX: Close",'Daily Data ADJ'!$1:$1,0))</f>
        <v>260.85608072999997</v>
      </c>
      <c r="C1350">
        <f>INDEX('Daily Data ADJ'!$1:$1048576,MATCH(Calc!$A1350,'Daily Data ADJ'!$A:$A,0),MATCH("EFFR, FRED: Close",'Daily Data ADJ'!$1:$1,0))</f>
        <v>2.19</v>
      </c>
      <c r="D1350">
        <f>INDEX('Daily Data ADJ'!$1:$1048576,MATCH(Calc!$A1350,'Daily Data ADJ'!$A:$A,1),MATCH("SOFR, FRED: Close",'Daily Data ADJ'!$1:$1,0))</f>
        <v>2.1800000000000002</v>
      </c>
      <c r="E1350">
        <f>INDEX('Daily Data ADJ'!$1:$1048576,MATCH(Calc!$A1350,'Daily Data ADJ'!$A:$A,0),MATCH("UPRO, CBOE BZX: Close",'Daily Data ADJ'!$1:$1,0))</f>
        <v>25.055203089999999</v>
      </c>
      <c r="F1350">
        <f>INDEX('Daily Data ADJ'!$1:$1048576,MATCH(Calc!$A1350,'Daily Data ADJ'!$A:$A,0),MATCH("ES1!, CME_MINI: Close",'Daily Data ADJ'!$1:$1,0))</f>
        <v>2816.25</v>
      </c>
      <c r="G1350">
        <f>INDEX('Daily Data ADJ'!$1:$1048576,MATCH(Calc!$A1350,'Daily Data ADJ'!$A:$A,0),MATCH("ES2!, CME_MINI: Close",'Daily Data ADJ'!$1:$1,0))</f>
        <v>2823.75</v>
      </c>
      <c r="H1350">
        <f>INDEX('QUANDL MULTPL SP500_DIV_YIELD_M'!$A:$G,MATCH(Calc!$A1350,'QUANDL MULTPL SP500_DIV_YIELD_M'!$A:$A,1),MATCH('QUANDL MULTPL SP500_DIV_YIELD_M'!$E$1,'QUANDL MULTPL SP500_DIV_YIELD_M'!$A$1:$G$1,0))</f>
        <v>1.8</v>
      </c>
      <c r="I1350" s="5">
        <f t="shared" si="120"/>
        <v>2.8695092097748218E-2</v>
      </c>
      <c r="J1350" s="1">
        <f>A1350/24/60/60+DATE(1970,1,1)</f>
        <v>43390.5625</v>
      </c>
      <c r="K1350" s="3">
        <f t="shared" si="123"/>
        <v>1</v>
      </c>
      <c r="L1350" s="6">
        <f>(1+Chart!$F$4)^(1/(365/K1350))-1</f>
        <v>6.6592785027408397E-5</v>
      </c>
      <c r="M1350" s="6">
        <f t="shared" si="124"/>
        <v>5.9354198749694831E-5</v>
      </c>
      <c r="N1350" s="6">
        <f t="shared" si="125"/>
        <v>7.7512861961670509E-5</v>
      </c>
      <c r="O1350">
        <f>O1349*(B1350/B1349)</f>
        <v>260.85608073000185</v>
      </c>
      <c r="P1350">
        <f t="shared" si="121"/>
        <v>2018</v>
      </c>
      <c r="Q1350" s="1">
        <f t="shared" si="122"/>
        <v>43390.5625</v>
      </c>
      <c r="R1350">
        <f>IF(B1351="",R1349,IF(Q1350&gt;=Chart!$F$2,E1350,0))</f>
        <v>0</v>
      </c>
      <c r="S1350">
        <f>IF(B1351="",S1349,IFERROR(IF(AND(R1350&gt;0,R1349=0),R1350,(1+(B1351/B1350-1)*Calc!$Z$1)*S1349),0))</f>
        <v>0</v>
      </c>
      <c r="T1350">
        <f>IF(B1351="",T1349,IFERROR(IF(AND(R1350&gt;0,R1349=0),R1350,(1+(B1351/B1350-1)*Calc!$Z$1-L1351)*T1349),0))</f>
        <v>0</v>
      </c>
      <c r="U1350">
        <f>IF(B1351="",U1349,IFERROR(IF(AND(R1350&gt;0,R1349=0),R1350,(1+(B1351/B1350-1)*Calc!$Z$1-M1351*2)*U1349),0))</f>
        <v>0</v>
      </c>
      <c r="V1350">
        <f>IF(B1351="",V1349,IFERROR(IF(AND(R1350&gt;0,R1349=0),R1350,(1+(B1351/B1350-1)*Calc!$Z$1-N1351*2)*V1349),0))</f>
        <v>0</v>
      </c>
      <c r="W1350">
        <f>IF(ISNUMBER(C1350),C1350,W1349)</f>
        <v>2.19</v>
      </c>
      <c r="Y1350" s="1" t="e">
        <f>IF(AND(Q1350&gt;=Chart!$F$2,Q1350&lt;=Chart!$F$3),Q1350,#N/A)</f>
        <v>#N/A</v>
      </c>
      <c r="Z1350" t="e">
        <f>IF(AND(Q1350&gt;=Chart!$F$2,Q1350&lt;=Chart!$F$3),R1350,#N/A)</f>
        <v>#N/A</v>
      </c>
      <c r="AA1350" t="e">
        <f>IF(AND(Q1350&gt;=Chart!$F$2,Q1350&lt;=Chart!$F$3),S1350,#N/A)</f>
        <v>#N/A</v>
      </c>
      <c r="AB1350" t="e">
        <f>IF(AND(Q1350&gt;=Chart!$F$2,Q1350&lt;=Chart!$F$3),T1350,#N/A)</f>
        <v>#N/A</v>
      </c>
      <c r="AC1350" t="e">
        <f>IF(AND(Q1350&gt;=Chart!$F$2,Q1350&lt;=Chart!$F$3),U1350,#N/A)</f>
        <v>#N/A</v>
      </c>
      <c r="AD1350" t="e">
        <f>IF(AND(Q1350&gt;=Chart!$F$2,Q1350&lt;=Chart!$F$3),V1350,#N/A)</f>
        <v>#N/A</v>
      </c>
      <c r="AE1350" t="e">
        <f>IF(AND(Q1350&gt;=Chart!$F$2,Q1350&lt;=Chart!$F$3),I1350,#N/A)</f>
        <v>#N/A</v>
      </c>
      <c r="AF1350" t="e">
        <f>IF(AND(Q1350&gt;=Chart!$F$2,Q1350&lt;=Chart!$F$3),H1350/100,#N/A)</f>
        <v>#N/A</v>
      </c>
      <c r="AG1350" t="e">
        <f>IF(AND(Q1350&gt;=Chart!$F$2,Q1350&lt;=Chart!$F$3),W1350/100,#N/A)</f>
        <v>#N/A</v>
      </c>
    </row>
    <row r="1351" spans="1:33" x14ac:dyDescent="0.25">
      <c r="A1351">
        <v>1539869400</v>
      </c>
      <c r="B1351">
        <f>INDEX('Daily Data ADJ'!$1:$1048576,MATCH(Calc!$A1351,'Daily Data ADJ'!$A:$A,0),MATCH("SPY, CBOE BZX: Close",'Daily Data ADJ'!$1:$1,0))</f>
        <v>257.08903802999998</v>
      </c>
      <c r="C1351">
        <f>INDEX('Daily Data ADJ'!$1:$1048576,MATCH(Calc!$A1351,'Daily Data ADJ'!$A:$A,0),MATCH("EFFR, FRED: Close",'Daily Data ADJ'!$1:$1,0))</f>
        <v>2.19</v>
      </c>
      <c r="D1351">
        <f>INDEX('Daily Data ADJ'!$1:$1048576,MATCH(Calc!$A1351,'Daily Data ADJ'!$A:$A,1),MATCH("SOFR, FRED: Close",'Daily Data ADJ'!$1:$1,0))</f>
        <v>2.19</v>
      </c>
      <c r="E1351">
        <f>INDEX('Daily Data ADJ'!$1:$1048576,MATCH(Calc!$A1351,'Daily Data ADJ'!$A:$A,0),MATCH("UPRO, CBOE BZX: Close",'Daily Data ADJ'!$1:$1,0))</f>
        <v>23.97824735</v>
      </c>
      <c r="F1351">
        <f>INDEX('Daily Data ADJ'!$1:$1048576,MATCH(Calc!$A1351,'Daily Data ADJ'!$A:$A,0),MATCH("ES1!, CME_MINI: Close",'Daily Data ADJ'!$1:$1,0))</f>
        <v>2772.25</v>
      </c>
      <c r="G1351">
        <f>INDEX('Daily Data ADJ'!$1:$1048576,MATCH(Calc!$A1351,'Daily Data ADJ'!$A:$A,0),MATCH("ES2!, CME_MINI: Close",'Daily Data ADJ'!$1:$1,0))</f>
        <v>2779.75</v>
      </c>
      <c r="H1351">
        <f>INDEX('QUANDL MULTPL SP500_DIV_YIELD_M'!$A:$G,MATCH(Calc!$A1351,'QUANDL MULTPL SP500_DIV_YIELD_M'!$A:$A,1),MATCH('QUANDL MULTPL SP500_DIV_YIELD_M'!$E$1,'QUANDL MULTPL SP500_DIV_YIELD_M'!$A$1:$G$1,0))</f>
        <v>1.8</v>
      </c>
      <c r="I1351" s="5">
        <f t="shared" si="120"/>
        <v>2.8865528718062569E-2</v>
      </c>
      <c r="J1351" s="1">
        <f>A1351/24/60/60+DATE(1970,1,1)</f>
        <v>43391.5625</v>
      </c>
      <c r="K1351" s="3">
        <f t="shared" si="123"/>
        <v>1</v>
      </c>
      <c r="L1351" s="6">
        <f>(1+Chart!$F$4)^(1/(365/K1351))-1</f>
        <v>6.6592785027408397E-5</v>
      </c>
      <c r="M1351" s="6">
        <f t="shared" si="124"/>
        <v>5.9354198749694831E-5</v>
      </c>
      <c r="N1351" s="6">
        <f t="shared" si="125"/>
        <v>7.7966783893934632E-5</v>
      </c>
      <c r="O1351">
        <f>O1350*(B1351/B1350)</f>
        <v>257.08903803000186</v>
      </c>
      <c r="P1351">
        <f t="shared" si="121"/>
        <v>2018</v>
      </c>
      <c r="Q1351" s="1">
        <f t="shared" si="122"/>
        <v>43391.5625</v>
      </c>
      <c r="R1351">
        <f>IF(B1352="",R1350,IF(Q1351&gt;=Chart!$F$2,E1351,0))</f>
        <v>0</v>
      </c>
      <c r="S1351">
        <f>IF(B1352="",S1350,IFERROR(IF(AND(R1351&gt;0,R1350=0),R1351,(1+(B1352/B1351-1)*Calc!$Z$1)*S1350),0))</f>
        <v>0</v>
      </c>
      <c r="T1351">
        <f>IF(B1352="",T1350,IFERROR(IF(AND(R1351&gt;0,R1350=0),R1351,(1+(B1352/B1351-1)*Calc!$Z$1-L1352)*T1350),0))</f>
        <v>0</v>
      </c>
      <c r="U1351">
        <f>IF(B1352="",U1350,IFERROR(IF(AND(R1351&gt;0,R1350=0),R1351,(1+(B1352/B1351-1)*Calc!$Z$1-M1352*2)*U1350),0))</f>
        <v>0</v>
      </c>
      <c r="V1351">
        <f>IF(B1352="",V1350,IFERROR(IF(AND(R1351&gt;0,R1350=0),R1351,(1+(B1352/B1351-1)*Calc!$Z$1-N1352*2)*V1350),0))</f>
        <v>0</v>
      </c>
      <c r="W1351">
        <f>IF(ISNUMBER(C1351),C1351,W1350)</f>
        <v>2.19</v>
      </c>
      <c r="Y1351" s="1" t="e">
        <f>IF(AND(Q1351&gt;=Chart!$F$2,Q1351&lt;=Chart!$F$3),Q1351,#N/A)</f>
        <v>#N/A</v>
      </c>
      <c r="Z1351" t="e">
        <f>IF(AND(Q1351&gt;=Chart!$F$2,Q1351&lt;=Chart!$F$3),R1351,#N/A)</f>
        <v>#N/A</v>
      </c>
      <c r="AA1351" t="e">
        <f>IF(AND(Q1351&gt;=Chart!$F$2,Q1351&lt;=Chart!$F$3),S1351,#N/A)</f>
        <v>#N/A</v>
      </c>
      <c r="AB1351" t="e">
        <f>IF(AND(Q1351&gt;=Chart!$F$2,Q1351&lt;=Chart!$F$3),T1351,#N/A)</f>
        <v>#N/A</v>
      </c>
      <c r="AC1351" t="e">
        <f>IF(AND(Q1351&gt;=Chart!$F$2,Q1351&lt;=Chart!$F$3),U1351,#N/A)</f>
        <v>#N/A</v>
      </c>
      <c r="AD1351" t="e">
        <f>IF(AND(Q1351&gt;=Chart!$F$2,Q1351&lt;=Chart!$F$3),V1351,#N/A)</f>
        <v>#N/A</v>
      </c>
      <c r="AE1351" t="e">
        <f>IF(AND(Q1351&gt;=Chart!$F$2,Q1351&lt;=Chart!$F$3),I1351,#N/A)</f>
        <v>#N/A</v>
      </c>
      <c r="AF1351" t="e">
        <f>IF(AND(Q1351&gt;=Chart!$F$2,Q1351&lt;=Chart!$F$3),H1351/100,#N/A)</f>
        <v>#N/A</v>
      </c>
      <c r="AG1351" t="e">
        <f>IF(AND(Q1351&gt;=Chart!$F$2,Q1351&lt;=Chart!$F$3),W1351/100,#N/A)</f>
        <v>#N/A</v>
      </c>
    </row>
    <row r="1352" spans="1:33" x14ac:dyDescent="0.25">
      <c r="A1352">
        <v>1539955800</v>
      </c>
      <c r="B1352">
        <f>INDEX('Daily Data ADJ'!$1:$1048576,MATCH(Calc!$A1352,'Daily Data ADJ'!$A:$A,0),MATCH("SPY, CBOE BZX: Close",'Daily Data ADJ'!$1:$1,0))</f>
        <v>256.94951793000001</v>
      </c>
      <c r="C1352">
        <f>INDEX('Daily Data ADJ'!$1:$1048576,MATCH(Calc!$A1352,'Daily Data ADJ'!$A:$A,0),MATCH("EFFR, FRED: Close",'Daily Data ADJ'!$1:$1,0))</f>
        <v>2.19</v>
      </c>
      <c r="D1352">
        <f>INDEX('Daily Data ADJ'!$1:$1048576,MATCH(Calc!$A1352,'Daily Data ADJ'!$A:$A,1),MATCH("SOFR, FRED: Close",'Daily Data ADJ'!$1:$1,0))</f>
        <v>2.19</v>
      </c>
      <c r="E1352">
        <f>INDEX('Daily Data ADJ'!$1:$1048576,MATCH(Calc!$A1352,'Daily Data ADJ'!$A:$A,0),MATCH("UPRO, CBOE BZX: Close",'Daily Data ADJ'!$1:$1,0))</f>
        <v>23.909400869999999</v>
      </c>
      <c r="F1352">
        <f>INDEX('Daily Data ADJ'!$1:$1048576,MATCH(Calc!$A1352,'Daily Data ADJ'!$A:$A,0),MATCH("ES1!, CME_MINI: Close",'Daily Data ADJ'!$1:$1,0))</f>
        <v>2767.5</v>
      </c>
      <c r="G1352">
        <f>INDEX('Daily Data ADJ'!$1:$1048576,MATCH(Calc!$A1352,'Daily Data ADJ'!$A:$A,0),MATCH("ES2!, CME_MINI: Close",'Daily Data ADJ'!$1:$1,0))</f>
        <v>2775</v>
      </c>
      <c r="H1352">
        <f>INDEX('QUANDL MULTPL SP500_DIV_YIELD_M'!$A:$G,MATCH(Calc!$A1352,'QUANDL MULTPL SP500_DIV_YIELD_M'!$A:$A,1),MATCH('QUANDL MULTPL SP500_DIV_YIELD_M'!$E$1,'QUANDL MULTPL SP500_DIV_YIELD_M'!$A$1:$G$1,0))</f>
        <v>1.8</v>
      </c>
      <c r="I1352" s="5">
        <f t="shared" ref="I1352:I1415" si="126">(G1352/F1352)^4-1+H1352/100</f>
        <v>2.8884253548759217E-2</v>
      </c>
      <c r="J1352" s="1">
        <f>A1352/24/60/60+DATE(1970,1,1)</f>
        <v>43392.5625</v>
      </c>
      <c r="K1352" s="3">
        <f t="shared" si="123"/>
        <v>1</v>
      </c>
      <c r="L1352" s="6">
        <f>(1+Chart!$F$4)^(1/(365/K1352))-1</f>
        <v>6.6592785027408397E-5</v>
      </c>
      <c r="M1352" s="6">
        <f t="shared" si="124"/>
        <v>5.9354198749694831E-5</v>
      </c>
      <c r="N1352" s="6">
        <f t="shared" si="125"/>
        <v>7.8016648952905499E-5</v>
      </c>
      <c r="O1352">
        <f>O1351*(B1352/B1351)</f>
        <v>256.94951793000189</v>
      </c>
      <c r="P1352">
        <f t="shared" ref="P1352:P1415" si="127">YEAR(Q1352)</f>
        <v>2018</v>
      </c>
      <c r="Q1352" s="1">
        <f t="shared" ref="Q1352:Q1415" si="128">J1352</f>
        <v>43392.5625</v>
      </c>
      <c r="R1352">
        <f>IF(B1353="",R1351,IF(Q1352&gt;=Chart!$F$2,E1352,0))</f>
        <v>0</v>
      </c>
      <c r="S1352">
        <f>IF(B1353="",S1351,IFERROR(IF(AND(R1352&gt;0,R1351=0),R1352,(1+(B1353/B1352-1)*Calc!$Z$1)*S1351),0))</f>
        <v>0</v>
      </c>
      <c r="T1352">
        <f>IF(B1353="",T1351,IFERROR(IF(AND(R1352&gt;0,R1351=0),R1352,(1+(B1353/B1352-1)*Calc!$Z$1-L1353)*T1351),0))</f>
        <v>0</v>
      </c>
      <c r="U1352">
        <f>IF(B1353="",U1351,IFERROR(IF(AND(R1352&gt;0,R1351=0),R1352,(1+(B1353/B1352-1)*Calc!$Z$1-M1353*2)*U1351),0))</f>
        <v>0</v>
      </c>
      <c r="V1352">
        <f>IF(B1353="",V1351,IFERROR(IF(AND(R1352&gt;0,R1351=0),R1352,(1+(B1353/B1352-1)*Calc!$Z$1-N1353*2)*V1351),0))</f>
        <v>0</v>
      </c>
      <c r="W1352">
        <f>IF(ISNUMBER(C1352),C1352,W1351)</f>
        <v>2.19</v>
      </c>
      <c r="Y1352" s="1" t="e">
        <f>IF(AND(Q1352&gt;=Chart!$F$2,Q1352&lt;=Chart!$F$3),Q1352,#N/A)</f>
        <v>#N/A</v>
      </c>
      <c r="Z1352" t="e">
        <f>IF(AND(Q1352&gt;=Chart!$F$2,Q1352&lt;=Chart!$F$3),R1352,#N/A)</f>
        <v>#N/A</v>
      </c>
      <c r="AA1352" t="e">
        <f>IF(AND(Q1352&gt;=Chart!$F$2,Q1352&lt;=Chart!$F$3),S1352,#N/A)</f>
        <v>#N/A</v>
      </c>
      <c r="AB1352" t="e">
        <f>IF(AND(Q1352&gt;=Chart!$F$2,Q1352&lt;=Chart!$F$3),T1352,#N/A)</f>
        <v>#N/A</v>
      </c>
      <c r="AC1352" t="e">
        <f>IF(AND(Q1352&gt;=Chart!$F$2,Q1352&lt;=Chart!$F$3),U1352,#N/A)</f>
        <v>#N/A</v>
      </c>
      <c r="AD1352" t="e">
        <f>IF(AND(Q1352&gt;=Chart!$F$2,Q1352&lt;=Chart!$F$3),V1352,#N/A)</f>
        <v>#N/A</v>
      </c>
      <c r="AE1352" t="e">
        <f>IF(AND(Q1352&gt;=Chart!$F$2,Q1352&lt;=Chart!$F$3),I1352,#N/A)</f>
        <v>#N/A</v>
      </c>
      <c r="AF1352" t="e">
        <f>IF(AND(Q1352&gt;=Chart!$F$2,Q1352&lt;=Chart!$F$3),H1352/100,#N/A)</f>
        <v>#N/A</v>
      </c>
      <c r="AG1352" t="e">
        <f>IF(AND(Q1352&gt;=Chart!$F$2,Q1352&lt;=Chart!$F$3),W1352/100,#N/A)</f>
        <v>#N/A</v>
      </c>
    </row>
    <row r="1353" spans="1:33" x14ac:dyDescent="0.25">
      <c r="A1353">
        <v>1540215000</v>
      </c>
      <c r="B1353">
        <f>INDEX('Daily Data ADJ'!$1:$1048576,MATCH(Calc!$A1353,'Daily Data ADJ'!$A:$A,0),MATCH("SPY, CBOE BZX: Close",'Daily Data ADJ'!$1:$1,0))</f>
        <v>255.79615175999999</v>
      </c>
      <c r="C1353">
        <f>INDEX('Daily Data ADJ'!$1:$1048576,MATCH(Calc!$A1353,'Daily Data ADJ'!$A:$A,0),MATCH("EFFR, FRED: Close",'Daily Data ADJ'!$1:$1,0))</f>
        <v>2.19</v>
      </c>
      <c r="D1353">
        <f>INDEX('Daily Data ADJ'!$1:$1048576,MATCH(Calc!$A1353,'Daily Data ADJ'!$A:$A,1),MATCH("SOFR, FRED: Close",'Daily Data ADJ'!$1:$1,0))</f>
        <v>2.1800000000000002</v>
      </c>
      <c r="E1353">
        <f>INDEX('Daily Data ADJ'!$1:$1048576,MATCH(Calc!$A1353,'Daily Data ADJ'!$A:$A,0),MATCH("UPRO, CBOE BZX: Close",'Daily Data ADJ'!$1:$1,0))</f>
        <v>23.609426890000002</v>
      </c>
      <c r="F1353">
        <f>INDEX('Daily Data ADJ'!$1:$1048576,MATCH(Calc!$A1353,'Daily Data ADJ'!$A:$A,0),MATCH("ES1!, CME_MINI: Close",'Daily Data ADJ'!$1:$1,0))</f>
        <v>2756.5</v>
      </c>
      <c r="G1353">
        <f>INDEX('Daily Data ADJ'!$1:$1048576,MATCH(Calc!$A1353,'Daily Data ADJ'!$A:$A,0),MATCH("ES2!, CME_MINI: Close",'Daily Data ADJ'!$1:$1,0))</f>
        <v>2764</v>
      </c>
      <c r="H1353">
        <f>INDEX('QUANDL MULTPL SP500_DIV_YIELD_M'!$A:$G,MATCH(Calc!$A1353,'QUANDL MULTPL SP500_DIV_YIELD_M'!$A:$A,1),MATCH('QUANDL MULTPL SP500_DIV_YIELD_M'!$E$1,'QUANDL MULTPL SP500_DIV_YIELD_M'!$A$1:$G$1,0))</f>
        <v>1.8</v>
      </c>
      <c r="I1353" s="5">
        <f t="shared" si="126"/>
        <v>2.8927865087814406E-2</v>
      </c>
      <c r="J1353" s="1">
        <f>A1353/24/60/60+DATE(1970,1,1)</f>
        <v>43395.5625</v>
      </c>
      <c r="K1353" s="3">
        <f t="shared" ref="K1353:K1416" si="129">J1353-J1352</f>
        <v>3</v>
      </c>
      <c r="L1353" s="6">
        <f>(1+Chart!$F$4)^(1/(365/K1353))-1</f>
        <v>1.9979165917494157E-4</v>
      </c>
      <c r="M1353" s="6">
        <f t="shared" ref="M1353:M1416" si="130">IFERROR((1+C1353/100)^(1/(365/K1353))-1,M1352)</f>
        <v>1.7807316522100436E-4</v>
      </c>
      <c r="N1353" s="6">
        <f t="shared" ref="N1353:N1416" si="131">(1+I1353)^(1/(365/K1353))-1</f>
        <v>2.3441666942458639E-4</v>
      </c>
      <c r="O1353">
        <f>O1352*(B1353/B1352)</f>
        <v>255.79615176000186</v>
      </c>
      <c r="P1353">
        <f t="shared" si="127"/>
        <v>2018</v>
      </c>
      <c r="Q1353" s="1">
        <f t="shared" si="128"/>
        <v>43395.5625</v>
      </c>
      <c r="R1353">
        <f>IF(B1354="",R1352,IF(Q1353&gt;=Chart!$F$2,E1353,0))</f>
        <v>0</v>
      </c>
      <c r="S1353">
        <f>IF(B1354="",S1352,IFERROR(IF(AND(R1353&gt;0,R1352=0),R1353,(1+(B1354/B1353-1)*Calc!$Z$1)*S1352),0))</f>
        <v>0</v>
      </c>
      <c r="T1353">
        <f>IF(B1354="",T1352,IFERROR(IF(AND(R1353&gt;0,R1352=0),R1353,(1+(B1354/B1353-1)*Calc!$Z$1-L1354)*T1352),0))</f>
        <v>0</v>
      </c>
      <c r="U1353">
        <f>IF(B1354="",U1352,IFERROR(IF(AND(R1353&gt;0,R1352=0),R1353,(1+(B1354/B1353-1)*Calc!$Z$1-M1354*2)*U1352),0))</f>
        <v>0</v>
      </c>
      <c r="V1353">
        <f>IF(B1354="",V1352,IFERROR(IF(AND(R1353&gt;0,R1352=0),R1353,(1+(B1354/B1353-1)*Calc!$Z$1-N1354*2)*V1352),0))</f>
        <v>0</v>
      </c>
      <c r="W1353">
        <f>IF(ISNUMBER(C1353),C1353,W1352)</f>
        <v>2.19</v>
      </c>
      <c r="Y1353" s="1" t="e">
        <f>IF(AND(Q1353&gt;=Chart!$F$2,Q1353&lt;=Chart!$F$3),Q1353,#N/A)</f>
        <v>#N/A</v>
      </c>
      <c r="Z1353" t="e">
        <f>IF(AND(Q1353&gt;=Chart!$F$2,Q1353&lt;=Chart!$F$3),R1353,#N/A)</f>
        <v>#N/A</v>
      </c>
      <c r="AA1353" t="e">
        <f>IF(AND(Q1353&gt;=Chart!$F$2,Q1353&lt;=Chart!$F$3),S1353,#N/A)</f>
        <v>#N/A</v>
      </c>
      <c r="AB1353" t="e">
        <f>IF(AND(Q1353&gt;=Chart!$F$2,Q1353&lt;=Chart!$F$3),T1353,#N/A)</f>
        <v>#N/A</v>
      </c>
      <c r="AC1353" t="e">
        <f>IF(AND(Q1353&gt;=Chart!$F$2,Q1353&lt;=Chart!$F$3),U1353,#N/A)</f>
        <v>#N/A</v>
      </c>
      <c r="AD1353" t="e">
        <f>IF(AND(Q1353&gt;=Chart!$F$2,Q1353&lt;=Chart!$F$3),V1353,#N/A)</f>
        <v>#N/A</v>
      </c>
      <c r="AE1353" t="e">
        <f>IF(AND(Q1353&gt;=Chart!$F$2,Q1353&lt;=Chart!$F$3),I1353,#N/A)</f>
        <v>#N/A</v>
      </c>
      <c r="AF1353" t="e">
        <f>IF(AND(Q1353&gt;=Chart!$F$2,Q1353&lt;=Chart!$F$3),H1353/100,#N/A)</f>
        <v>#N/A</v>
      </c>
      <c r="AG1353" t="e">
        <f>IF(AND(Q1353&gt;=Chart!$F$2,Q1353&lt;=Chart!$F$3),W1353/100,#N/A)</f>
        <v>#N/A</v>
      </c>
    </row>
    <row r="1354" spans="1:33" x14ac:dyDescent="0.25">
      <c r="A1354">
        <v>1540301400</v>
      </c>
      <c r="B1354">
        <f>INDEX('Daily Data ADJ'!$1:$1048576,MATCH(Calc!$A1354,'Daily Data ADJ'!$A:$A,0),MATCH("SPY, CBOE BZX: Close",'Daily Data ADJ'!$1:$1,0))</f>
        <v>254.49396415999999</v>
      </c>
      <c r="C1354">
        <f>INDEX('Daily Data ADJ'!$1:$1048576,MATCH(Calc!$A1354,'Daily Data ADJ'!$A:$A,0),MATCH("EFFR, FRED: Close",'Daily Data ADJ'!$1:$1,0))</f>
        <v>2.2000000000000002</v>
      </c>
      <c r="D1354">
        <f>INDEX('Daily Data ADJ'!$1:$1048576,MATCH(Calc!$A1354,'Daily Data ADJ'!$A:$A,1),MATCH("SOFR, FRED: Close",'Daily Data ADJ'!$1:$1,0))</f>
        <v>2.17</v>
      </c>
      <c r="E1354">
        <f>INDEX('Daily Data ADJ'!$1:$1048576,MATCH(Calc!$A1354,'Daily Data ADJ'!$A:$A,0),MATCH("UPRO, CBOE BZX: Close",'Daily Data ADJ'!$1:$1,0))</f>
        <v>23.206183190000001</v>
      </c>
      <c r="F1354">
        <f>INDEX('Daily Data ADJ'!$1:$1048576,MATCH(Calc!$A1354,'Daily Data ADJ'!$A:$A,0),MATCH("ES1!, CME_MINI: Close",'Daily Data ADJ'!$1:$1,0))</f>
        <v>2746.25</v>
      </c>
      <c r="G1354">
        <f>INDEX('Daily Data ADJ'!$1:$1048576,MATCH(Calc!$A1354,'Daily Data ADJ'!$A:$A,0),MATCH("ES2!, CME_MINI: Close",'Daily Data ADJ'!$1:$1,0))</f>
        <v>2753.25</v>
      </c>
      <c r="H1354">
        <f>INDEX('QUANDL MULTPL SP500_DIV_YIELD_M'!$A:$G,MATCH(Calc!$A1354,'QUANDL MULTPL SP500_DIV_YIELD_M'!$A:$A,1),MATCH('QUANDL MULTPL SP500_DIV_YIELD_M'!$E$1,'QUANDL MULTPL SP500_DIV_YIELD_M'!$A$1:$G$1,0))</f>
        <v>1.8</v>
      </c>
      <c r="I1354" s="5">
        <f t="shared" si="126"/>
        <v>2.8234769998475281E-2</v>
      </c>
      <c r="J1354" s="1">
        <f>A1354/24/60/60+DATE(1970,1,1)</f>
        <v>43396.5625</v>
      </c>
      <c r="K1354" s="3">
        <f t="shared" si="129"/>
        <v>1</v>
      </c>
      <c r="L1354" s="6">
        <f>(1+Chart!$F$4)^(1/(365/K1354))-1</f>
        <v>6.6592785027408397E-5</v>
      </c>
      <c r="M1354" s="6">
        <f t="shared" si="130"/>
        <v>5.962230276757019E-5</v>
      </c>
      <c r="N1354" s="6">
        <f t="shared" si="131"/>
        <v>7.6286516364598711E-5</v>
      </c>
      <c r="O1354">
        <f>O1353*(B1354/B1353)</f>
        <v>254.49396416000184</v>
      </c>
      <c r="P1354">
        <f t="shared" si="127"/>
        <v>2018</v>
      </c>
      <c r="Q1354" s="1">
        <f t="shared" si="128"/>
        <v>43396.5625</v>
      </c>
      <c r="R1354">
        <f>IF(B1355="",R1353,IF(Q1354&gt;=Chart!$F$2,E1354,0))</f>
        <v>0</v>
      </c>
      <c r="S1354">
        <f>IF(B1355="",S1353,IFERROR(IF(AND(R1354&gt;0,R1353=0),R1354,(1+(B1355/B1354-1)*Calc!$Z$1)*S1353),0))</f>
        <v>0</v>
      </c>
      <c r="T1354">
        <f>IF(B1355="",T1353,IFERROR(IF(AND(R1354&gt;0,R1353=0),R1354,(1+(B1355/B1354-1)*Calc!$Z$1-L1355)*T1353),0))</f>
        <v>0</v>
      </c>
      <c r="U1354">
        <f>IF(B1355="",U1353,IFERROR(IF(AND(R1354&gt;0,R1353=0),R1354,(1+(B1355/B1354-1)*Calc!$Z$1-M1355*2)*U1353),0))</f>
        <v>0</v>
      </c>
      <c r="V1354">
        <f>IF(B1355="",V1353,IFERROR(IF(AND(R1354&gt;0,R1353=0),R1354,(1+(B1355/B1354-1)*Calc!$Z$1-N1355*2)*V1353),0))</f>
        <v>0</v>
      </c>
      <c r="W1354">
        <f>IF(ISNUMBER(C1354),C1354,W1353)</f>
        <v>2.2000000000000002</v>
      </c>
      <c r="Y1354" s="1" t="e">
        <f>IF(AND(Q1354&gt;=Chart!$F$2,Q1354&lt;=Chart!$F$3),Q1354,#N/A)</f>
        <v>#N/A</v>
      </c>
      <c r="Z1354" t="e">
        <f>IF(AND(Q1354&gt;=Chart!$F$2,Q1354&lt;=Chart!$F$3),R1354,#N/A)</f>
        <v>#N/A</v>
      </c>
      <c r="AA1354" t="e">
        <f>IF(AND(Q1354&gt;=Chart!$F$2,Q1354&lt;=Chart!$F$3),S1354,#N/A)</f>
        <v>#N/A</v>
      </c>
      <c r="AB1354" t="e">
        <f>IF(AND(Q1354&gt;=Chart!$F$2,Q1354&lt;=Chart!$F$3),T1354,#N/A)</f>
        <v>#N/A</v>
      </c>
      <c r="AC1354" t="e">
        <f>IF(AND(Q1354&gt;=Chart!$F$2,Q1354&lt;=Chart!$F$3),U1354,#N/A)</f>
        <v>#N/A</v>
      </c>
      <c r="AD1354" t="e">
        <f>IF(AND(Q1354&gt;=Chart!$F$2,Q1354&lt;=Chart!$F$3),V1354,#N/A)</f>
        <v>#N/A</v>
      </c>
      <c r="AE1354" t="e">
        <f>IF(AND(Q1354&gt;=Chart!$F$2,Q1354&lt;=Chart!$F$3),I1354,#N/A)</f>
        <v>#N/A</v>
      </c>
      <c r="AF1354" t="e">
        <f>IF(AND(Q1354&gt;=Chart!$F$2,Q1354&lt;=Chart!$F$3),H1354/100,#N/A)</f>
        <v>#N/A</v>
      </c>
      <c r="AG1354" t="e">
        <f>IF(AND(Q1354&gt;=Chart!$F$2,Q1354&lt;=Chart!$F$3),W1354/100,#N/A)</f>
        <v>#N/A</v>
      </c>
    </row>
    <row r="1355" spans="1:33" x14ac:dyDescent="0.25">
      <c r="A1355">
        <v>1540387800</v>
      </c>
      <c r="B1355">
        <f>INDEX('Daily Data ADJ'!$1:$1048576,MATCH(Calc!$A1355,'Daily Data ADJ'!$A:$A,0),MATCH("SPY, CBOE BZX: Close",'Daily Data ADJ'!$1:$1,0))</f>
        <v>246.78315329</v>
      </c>
      <c r="C1355">
        <f>INDEX('Daily Data ADJ'!$1:$1048576,MATCH(Calc!$A1355,'Daily Data ADJ'!$A:$A,0),MATCH("EFFR, FRED: Close",'Daily Data ADJ'!$1:$1,0))</f>
        <v>2.2000000000000002</v>
      </c>
      <c r="D1355">
        <f>INDEX('Daily Data ADJ'!$1:$1048576,MATCH(Calc!$A1355,'Daily Data ADJ'!$A:$A,1),MATCH("SOFR, FRED: Close",'Daily Data ADJ'!$1:$1,0))</f>
        <v>2.1800000000000002</v>
      </c>
      <c r="E1355">
        <f>INDEX('Daily Data ADJ'!$1:$1048576,MATCH(Calc!$A1355,'Daily Data ADJ'!$A:$A,0),MATCH("UPRO, CBOE BZX: Close",'Daily Data ADJ'!$1:$1,0))</f>
        <v>21.08177736</v>
      </c>
      <c r="F1355">
        <f>INDEX('Daily Data ADJ'!$1:$1048576,MATCH(Calc!$A1355,'Daily Data ADJ'!$A:$A,0),MATCH("ES1!, CME_MINI: Close",'Daily Data ADJ'!$1:$1,0))</f>
        <v>2664.25</v>
      </c>
      <c r="G1355">
        <f>INDEX('Daily Data ADJ'!$1:$1048576,MATCH(Calc!$A1355,'Daily Data ADJ'!$A:$A,0),MATCH("ES2!, CME_MINI: Close",'Daily Data ADJ'!$1:$1,0))</f>
        <v>2671</v>
      </c>
      <c r="H1355">
        <f>INDEX('QUANDL MULTPL SP500_DIV_YIELD_M'!$A:$G,MATCH(Calc!$A1355,'QUANDL MULTPL SP500_DIV_YIELD_M'!$A:$A,1),MATCH('QUANDL MULTPL SP500_DIV_YIELD_M'!$E$1,'QUANDL MULTPL SP500_DIV_YIELD_M'!$A$1:$G$1,0))</f>
        <v>1.8</v>
      </c>
      <c r="I1355" s="5">
        <f t="shared" si="126"/>
        <v>2.8172762328207521E-2</v>
      </c>
      <c r="J1355" s="1">
        <f>A1355/24/60/60+DATE(1970,1,1)</f>
        <v>43397.5625</v>
      </c>
      <c r="K1355" s="3">
        <f t="shared" si="129"/>
        <v>1</v>
      </c>
      <c r="L1355" s="6">
        <f>(1+Chart!$F$4)^(1/(365/K1355))-1</f>
        <v>6.6592785027408397E-5</v>
      </c>
      <c r="M1355" s="6">
        <f t="shared" si="130"/>
        <v>5.962230276757019E-5</v>
      </c>
      <c r="N1355" s="6">
        <f t="shared" si="131"/>
        <v>7.6121279687146881E-5</v>
      </c>
      <c r="O1355">
        <f>O1354*(B1355/B1354)</f>
        <v>246.78315329000179</v>
      </c>
      <c r="P1355">
        <f t="shared" si="127"/>
        <v>2018</v>
      </c>
      <c r="Q1355" s="1">
        <f t="shared" si="128"/>
        <v>43397.5625</v>
      </c>
      <c r="R1355">
        <f>IF(B1356="",R1354,IF(Q1355&gt;=Chart!$F$2,E1355,0))</f>
        <v>0</v>
      </c>
      <c r="S1355">
        <f>IF(B1356="",S1354,IFERROR(IF(AND(R1355&gt;0,R1354=0),R1355,(1+(B1356/B1355-1)*Calc!$Z$1)*S1354),0))</f>
        <v>0</v>
      </c>
      <c r="T1355">
        <f>IF(B1356="",T1354,IFERROR(IF(AND(R1355&gt;0,R1354=0),R1355,(1+(B1356/B1355-1)*Calc!$Z$1-L1356)*T1354),0))</f>
        <v>0</v>
      </c>
      <c r="U1355">
        <f>IF(B1356="",U1354,IFERROR(IF(AND(R1355&gt;0,R1354=0),R1355,(1+(B1356/B1355-1)*Calc!$Z$1-M1356*2)*U1354),0))</f>
        <v>0</v>
      </c>
      <c r="V1355">
        <f>IF(B1356="",V1354,IFERROR(IF(AND(R1355&gt;0,R1354=0),R1355,(1+(B1356/B1355-1)*Calc!$Z$1-N1356*2)*V1354),0))</f>
        <v>0</v>
      </c>
      <c r="W1355">
        <f>IF(ISNUMBER(C1355),C1355,W1354)</f>
        <v>2.2000000000000002</v>
      </c>
      <c r="Y1355" s="1" t="e">
        <f>IF(AND(Q1355&gt;=Chart!$F$2,Q1355&lt;=Chart!$F$3),Q1355,#N/A)</f>
        <v>#N/A</v>
      </c>
      <c r="Z1355" t="e">
        <f>IF(AND(Q1355&gt;=Chart!$F$2,Q1355&lt;=Chart!$F$3),R1355,#N/A)</f>
        <v>#N/A</v>
      </c>
      <c r="AA1355" t="e">
        <f>IF(AND(Q1355&gt;=Chart!$F$2,Q1355&lt;=Chart!$F$3),S1355,#N/A)</f>
        <v>#N/A</v>
      </c>
      <c r="AB1355" t="e">
        <f>IF(AND(Q1355&gt;=Chart!$F$2,Q1355&lt;=Chart!$F$3),T1355,#N/A)</f>
        <v>#N/A</v>
      </c>
      <c r="AC1355" t="e">
        <f>IF(AND(Q1355&gt;=Chart!$F$2,Q1355&lt;=Chart!$F$3),U1355,#N/A)</f>
        <v>#N/A</v>
      </c>
      <c r="AD1355" t="e">
        <f>IF(AND(Q1355&gt;=Chart!$F$2,Q1355&lt;=Chart!$F$3),V1355,#N/A)</f>
        <v>#N/A</v>
      </c>
      <c r="AE1355" t="e">
        <f>IF(AND(Q1355&gt;=Chart!$F$2,Q1355&lt;=Chart!$F$3),I1355,#N/A)</f>
        <v>#N/A</v>
      </c>
      <c r="AF1355" t="e">
        <f>IF(AND(Q1355&gt;=Chart!$F$2,Q1355&lt;=Chart!$F$3),H1355/100,#N/A)</f>
        <v>#N/A</v>
      </c>
      <c r="AG1355" t="e">
        <f>IF(AND(Q1355&gt;=Chart!$F$2,Q1355&lt;=Chart!$F$3),W1355/100,#N/A)</f>
        <v>#N/A</v>
      </c>
    </row>
    <row r="1356" spans="1:33" x14ac:dyDescent="0.25">
      <c r="A1356">
        <v>1540474200</v>
      </c>
      <c r="B1356">
        <f>INDEX('Daily Data ADJ'!$1:$1048576,MATCH(Calc!$A1356,'Daily Data ADJ'!$A:$A,0),MATCH("SPY, CBOE BZX: Close",'Daily Data ADJ'!$1:$1,0))</f>
        <v>251.21059113999999</v>
      </c>
      <c r="C1356">
        <f>INDEX('Daily Data ADJ'!$1:$1048576,MATCH(Calc!$A1356,'Daily Data ADJ'!$A:$A,0),MATCH("EFFR, FRED: Close",'Daily Data ADJ'!$1:$1,0))</f>
        <v>2.2000000000000002</v>
      </c>
      <c r="D1356">
        <f>INDEX('Daily Data ADJ'!$1:$1048576,MATCH(Calc!$A1356,'Daily Data ADJ'!$A:$A,1),MATCH("SOFR, FRED: Close",'Daily Data ADJ'!$1:$1,0))</f>
        <v>2.19</v>
      </c>
      <c r="E1356">
        <f>INDEX('Daily Data ADJ'!$1:$1048576,MATCH(Calc!$A1356,'Daily Data ADJ'!$A:$A,0),MATCH("UPRO, CBOE BZX: Close",'Daily Data ADJ'!$1:$1,0))</f>
        <v>22.252167610000001</v>
      </c>
      <c r="F1356">
        <f>INDEX('Daily Data ADJ'!$1:$1048576,MATCH(Calc!$A1356,'Daily Data ADJ'!$A:$A,0),MATCH("ES1!, CME_MINI: Close",'Daily Data ADJ'!$1:$1,0))</f>
        <v>2688.25</v>
      </c>
      <c r="G1356">
        <f>INDEX('Daily Data ADJ'!$1:$1048576,MATCH(Calc!$A1356,'Daily Data ADJ'!$A:$A,0),MATCH("ES2!, CME_MINI: Close",'Daily Data ADJ'!$1:$1,0))</f>
        <v>2695</v>
      </c>
      <c r="H1356">
        <f>INDEX('QUANDL MULTPL SP500_DIV_YIELD_M'!$A:$G,MATCH(Calc!$A1356,'QUANDL MULTPL SP500_DIV_YIELD_M'!$A:$A,1),MATCH('QUANDL MULTPL SP500_DIV_YIELD_M'!$E$1,'QUANDL MULTPL SP500_DIV_YIELD_M'!$A$1:$G$1,0))</f>
        <v>1.8</v>
      </c>
      <c r="I1356" s="5">
        <f t="shared" si="126"/>
        <v>2.8081600627235956E-2</v>
      </c>
      <c r="J1356" s="1">
        <f>A1356/24/60/60+DATE(1970,1,1)</f>
        <v>43398.5625</v>
      </c>
      <c r="K1356" s="3">
        <f t="shared" si="129"/>
        <v>1</v>
      </c>
      <c r="L1356" s="6">
        <f>(1+Chart!$F$4)^(1/(365/K1356))-1</f>
        <v>6.6592785027408397E-5</v>
      </c>
      <c r="M1356" s="6">
        <f t="shared" si="130"/>
        <v>5.962230276757019E-5</v>
      </c>
      <c r="N1356" s="6">
        <f t="shared" si="131"/>
        <v>7.5878335943357911E-5</v>
      </c>
      <c r="O1356">
        <f>O1355*(B1356/B1355)</f>
        <v>251.21059114000181</v>
      </c>
      <c r="P1356">
        <f t="shared" si="127"/>
        <v>2018</v>
      </c>
      <c r="Q1356" s="1">
        <f t="shared" si="128"/>
        <v>43398.5625</v>
      </c>
      <c r="R1356">
        <f>IF(B1357="",R1355,IF(Q1356&gt;=Chart!$F$2,E1356,0))</f>
        <v>0</v>
      </c>
      <c r="S1356">
        <f>IF(B1357="",S1355,IFERROR(IF(AND(R1356&gt;0,R1355=0),R1356,(1+(B1357/B1356-1)*Calc!$Z$1)*S1355),0))</f>
        <v>0</v>
      </c>
      <c r="T1356">
        <f>IF(B1357="",T1355,IFERROR(IF(AND(R1356&gt;0,R1355=0),R1356,(1+(B1357/B1356-1)*Calc!$Z$1-L1357)*T1355),0))</f>
        <v>0</v>
      </c>
      <c r="U1356">
        <f>IF(B1357="",U1355,IFERROR(IF(AND(R1356&gt;0,R1355=0),R1356,(1+(B1357/B1356-1)*Calc!$Z$1-M1357*2)*U1355),0))</f>
        <v>0</v>
      </c>
      <c r="V1356">
        <f>IF(B1357="",V1355,IFERROR(IF(AND(R1356&gt;0,R1355=0),R1356,(1+(B1357/B1356-1)*Calc!$Z$1-N1357*2)*V1355),0))</f>
        <v>0</v>
      </c>
      <c r="W1356">
        <f>IF(ISNUMBER(C1356),C1356,W1355)</f>
        <v>2.2000000000000002</v>
      </c>
      <c r="Y1356" s="1" t="e">
        <f>IF(AND(Q1356&gt;=Chart!$F$2,Q1356&lt;=Chart!$F$3),Q1356,#N/A)</f>
        <v>#N/A</v>
      </c>
      <c r="Z1356" t="e">
        <f>IF(AND(Q1356&gt;=Chart!$F$2,Q1356&lt;=Chart!$F$3),R1356,#N/A)</f>
        <v>#N/A</v>
      </c>
      <c r="AA1356" t="e">
        <f>IF(AND(Q1356&gt;=Chart!$F$2,Q1356&lt;=Chart!$F$3),S1356,#N/A)</f>
        <v>#N/A</v>
      </c>
      <c r="AB1356" t="e">
        <f>IF(AND(Q1356&gt;=Chart!$F$2,Q1356&lt;=Chart!$F$3),T1356,#N/A)</f>
        <v>#N/A</v>
      </c>
      <c r="AC1356" t="e">
        <f>IF(AND(Q1356&gt;=Chart!$F$2,Q1356&lt;=Chart!$F$3),U1356,#N/A)</f>
        <v>#N/A</v>
      </c>
      <c r="AD1356" t="e">
        <f>IF(AND(Q1356&gt;=Chart!$F$2,Q1356&lt;=Chart!$F$3),V1356,#N/A)</f>
        <v>#N/A</v>
      </c>
      <c r="AE1356" t="e">
        <f>IF(AND(Q1356&gt;=Chart!$F$2,Q1356&lt;=Chart!$F$3),I1356,#N/A)</f>
        <v>#N/A</v>
      </c>
      <c r="AF1356" t="e">
        <f>IF(AND(Q1356&gt;=Chart!$F$2,Q1356&lt;=Chart!$F$3),H1356/100,#N/A)</f>
        <v>#N/A</v>
      </c>
      <c r="AG1356" t="e">
        <f>IF(AND(Q1356&gt;=Chart!$F$2,Q1356&lt;=Chart!$F$3),W1356/100,#N/A)</f>
        <v>#N/A</v>
      </c>
    </row>
    <row r="1357" spans="1:33" x14ac:dyDescent="0.25">
      <c r="A1357">
        <v>1540560600</v>
      </c>
      <c r="B1357">
        <f>INDEX('Daily Data ADJ'!$1:$1048576,MATCH(Calc!$A1357,'Daily Data ADJ'!$A:$A,0),MATCH("SPY, CBOE BZX: Close",'Daily Data ADJ'!$1:$1,0))</f>
        <v>246.79245463000001</v>
      </c>
      <c r="C1357">
        <f>INDEX('Daily Data ADJ'!$1:$1048576,MATCH(Calc!$A1357,'Daily Data ADJ'!$A:$A,0),MATCH("EFFR, FRED: Close",'Daily Data ADJ'!$1:$1,0))</f>
        <v>2.2000000000000002</v>
      </c>
      <c r="D1357">
        <f>INDEX('Daily Data ADJ'!$1:$1048576,MATCH(Calc!$A1357,'Daily Data ADJ'!$A:$A,1),MATCH("SOFR, FRED: Close",'Daily Data ADJ'!$1:$1,0))</f>
        <v>2.19</v>
      </c>
      <c r="E1357">
        <f>INDEX('Daily Data ADJ'!$1:$1048576,MATCH(Calc!$A1357,'Daily Data ADJ'!$A:$A,0),MATCH("UPRO, CBOE BZX: Close",'Daily Data ADJ'!$1:$1,0))</f>
        <v>21.042436510000002</v>
      </c>
      <c r="F1357">
        <f>INDEX('Daily Data ADJ'!$1:$1048576,MATCH(Calc!$A1357,'Daily Data ADJ'!$A:$A,0),MATCH("ES1!, CME_MINI: Close",'Daily Data ADJ'!$1:$1,0))</f>
        <v>2669.5</v>
      </c>
      <c r="G1357">
        <f>INDEX('Daily Data ADJ'!$1:$1048576,MATCH(Calc!$A1357,'Daily Data ADJ'!$A:$A,0),MATCH("ES2!, CME_MINI: Close",'Daily Data ADJ'!$1:$1,0))</f>
        <v>2675.5</v>
      </c>
      <c r="H1357">
        <f>INDEX('QUANDL MULTPL SP500_DIV_YIELD_M'!$A:$G,MATCH(Calc!$A1357,'QUANDL MULTPL SP500_DIV_YIELD_M'!$A:$A,1),MATCH('QUANDL MULTPL SP500_DIV_YIELD_M'!$E$1,'QUANDL MULTPL SP500_DIV_YIELD_M'!$A$1:$G$1,0))</f>
        <v>1.8</v>
      </c>
      <c r="I1357" s="5">
        <f t="shared" si="126"/>
        <v>2.7020803648321254E-2</v>
      </c>
      <c r="J1357" s="1">
        <f>A1357/24/60/60+DATE(1970,1,1)</f>
        <v>43399.5625</v>
      </c>
      <c r="K1357" s="3">
        <f t="shared" si="129"/>
        <v>1</v>
      </c>
      <c r="L1357" s="6">
        <f>(1+Chart!$F$4)^(1/(365/K1357))-1</f>
        <v>6.6592785027408397E-5</v>
      </c>
      <c r="M1357" s="6">
        <f t="shared" si="130"/>
        <v>5.962230276757019E-5</v>
      </c>
      <c r="N1357" s="6">
        <f t="shared" si="131"/>
        <v>7.304975693012139E-5</v>
      </c>
      <c r="O1357">
        <f>O1356*(B1357/B1356)</f>
        <v>246.7924546300018</v>
      </c>
      <c r="P1357">
        <f t="shared" si="127"/>
        <v>2018</v>
      </c>
      <c r="Q1357" s="1">
        <f t="shared" si="128"/>
        <v>43399.5625</v>
      </c>
      <c r="R1357">
        <f>IF(B1358="",R1356,IF(Q1357&gt;=Chart!$F$2,E1357,0))</f>
        <v>0</v>
      </c>
      <c r="S1357">
        <f>IF(B1358="",S1356,IFERROR(IF(AND(R1357&gt;0,R1356=0),R1357,(1+(B1358/B1357-1)*Calc!$Z$1)*S1356),0))</f>
        <v>0</v>
      </c>
      <c r="T1357">
        <f>IF(B1358="",T1356,IFERROR(IF(AND(R1357&gt;0,R1356=0),R1357,(1+(B1358/B1357-1)*Calc!$Z$1-L1358)*T1356),0))</f>
        <v>0</v>
      </c>
      <c r="U1357">
        <f>IF(B1358="",U1356,IFERROR(IF(AND(R1357&gt;0,R1356=0),R1357,(1+(B1358/B1357-1)*Calc!$Z$1-M1358*2)*U1356),0))</f>
        <v>0</v>
      </c>
      <c r="V1357">
        <f>IF(B1358="",V1356,IFERROR(IF(AND(R1357&gt;0,R1356=0),R1357,(1+(B1358/B1357-1)*Calc!$Z$1-N1358*2)*V1356),0))</f>
        <v>0</v>
      </c>
      <c r="W1357">
        <f>IF(ISNUMBER(C1357),C1357,W1356)</f>
        <v>2.2000000000000002</v>
      </c>
      <c r="Y1357" s="1" t="e">
        <f>IF(AND(Q1357&gt;=Chart!$F$2,Q1357&lt;=Chart!$F$3),Q1357,#N/A)</f>
        <v>#N/A</v>
      </c>
      <c r="Z1357" t="e">
        <f>IF(AND(Q1357&gt;=Chart!$F$2,Q1357&lt;=Chart!$F$3),R1357,#N/A)</f>
        <v>#N/A</v>
      </c>
      <c r="AA1357" t="e">
        <f>IF(AND(Q1357&gt;=Chart!$F$2,Q1357&lt;=Chart!$F$3),S1357,#N/A)</f>
        <v>#N/A</v>
      </c>
      <c r="AB1357" t="e">
        <f>IF(AND(Q1357&gt;=Chart!$F$2,Q1357&lt;=Chart!$F$3),T1357,#N/A)</f>
        <v>#N/A</v>
      </c>
      <c r="AC1357" t="e">
        <f>IF(AND(Q1357&gt;=Chart!$F$2,Q1357&lt;=Chart!$F$3),U1357,#N/A)</f>
        <v>#N/A</v>
      </c>
      <c r="AD1357" t="e">
        <f>IF(AND(Q1357&gt;=Chart!$F$2,Q1357&lt;=Chart!$F$3),V1357,#N/A)</f>
        <v>#N/A</v>
      </c>
      <c r="AE1357" t="e">
        <f>IF(AND(Q1357&gt;=Chart!$F$2,Q1357&lt;=Chart!$F$3),I1357,#N/A)</f>
        <v>#N/A</v>
      </c>
      <c r="AF1357" t="e">
        <f>IF(AND(Q1357&gt;=Chart!$F$2,Q1357&lt;=Chart!$F$3),H1357/100,#N/A)</f>
        <v>#N/A</v>
      </c>
      <c r="AG1357" t="e">
        <f>IF(AND(Q1357&gt;=Chart!$F$2,Q1357&lt;=Chart!$F$3),W1357/100,#N/A)</f>
        <v>#N/A</v>
      </c>
    </row>
    <row r="1358" spans="1:33" x14ac:dyDescent="0.25">
      <c r="A1358">
        <v>1540819800</v>
      </c>
      <c r="B1358">
        <f>INDEX('Daily Data ADJ'!$1:$1048576,MATCH(Calc!$A1358,'Daily Data ADJ'!$A:$A,0),MATCH("SPY, CBOE BZX: Close",'Daily Data ADJ'!$1:$1,0))</f>
        <v>245.42515764999999</v>
      </c>
      <c r="C1358">
        <f>INDEX('Daily Data ADJ'!$1:$1048576,MATCH(Calc!$A1358,'Daily Data ADJ'!$A:$A,0),MATCH("EFFR, FRED: Close",'Daily Data ADJ'!$1:$1,0))</f>
        <v>2.2000000000000002</v>
      </c>
      <c r="D1358">
        <f>INDEX('Daily Data ADJ'!$1:$1048576,MATCH(Calc!$A1358,'Daily Data ADJ'!$A:$A,1),MATCH("SOFR, FRED: Close",'Daily Data ADJ'!$1:$1,0))</f>
        <v>2.1800000000000002</v>
      </c>
      <c r="E1358">
        <f>INDEX('Daily Data ADJ'!$1:$1048576,MATCH(Calc!$A1358,'Daily Data ADJ'!$A:$A,0),MATCH("UPRO, CBOE BZX: Close",'Daily Data ADJ'!$1:$1,0))</f>
        <v>20.678533659999999</v>
      </c>
      <c r="F1358">
        <f>INDEX('Daily Data ADJ'!$1:$1048576,MATCH(Calc!$A1358,'Daily Data ADJ'!$A:$A,0),MATCH("ES1!, CME_MINI: Close",'Daily Data ADJ'!$1:$1,0))</f>
        <v>2643.5</v>
      </c>
      <c r="G1358">
        <f>INDEX('Daily Data ADJ'!$1:$1048576,MATCH(Calc!$A1358,'Daily Data ADJ'!$A:$A,0),MATCH("ES2!, CME_MINI: Close",'Daily Data ADJ'!$1:$1,0))</f>
        <v>2649.25</v>
      </c>
      <c r="H1358">
        <f>INDEX('QUANDL MULTPL SP500_DIV_YIELD_M'!$A:$G,MATCH(Calc!$A1358,'QUANDL MULTPL SP500_DIV_YIELD_M'!$A:$A,1),MATCH('QUANDL MULTPL SP500_DIV_YIELD_M'!$E$1,'QUANDL MULTPL SP500_DIV_YIELD_M'!$A$1:$G$1,0))</f>
        <v>1.8</v>
      </c>
      <c r="I1358" s="5">
        <f t="shared" si="126"/>
        <v>2.6729015107029616E-2</v>
      </c>
      <c r="J1358" s="1">
        <f>A1358/24/60/60+DATE(1970,1,1)</f>
        <v>43402.5625</v>
      </c>
      <c r="K1358" s="3">
        <f t="shared" si="129"/>
        <v>3</v>
      </c>
      <c r="L1358" s="6">
        <f>(1+Chart!$F$4)^(1/(365/K1358))-1</f>
        <v>1.9979165917494157E-4</v>
      </c>
      <c r="M1358" s="6">
        <f t="shared" si="130"/>
        <v>1.7887757297185836E-4</v>
      </c>
      <c r="N1358" s="6">
        <f t="shared" si="131"/>
        <v>2.1682927508726024E-4</v>
      </c>
      <c r="O1358">
        <f>O1357*(B1358/B1357)</f>
        <v>245.42515765000175</v>
      </c>
      <c r="P1358">
        <f t="shared" si="127"/>
        <v>2018</v>
      </c>
      <c r="Q1358" s="1">
        <f t="shared" si="128"/>
        <v>43402.5625</v>
      </c>
      <c r="R1358">
        <f>IF(B1359="",R1357,IF(Q1358&gt;=Chart!$F$2,E1358,0))</f>
        <v>0</v>
      </c>
      <c r="S1358">
        <f>IF(B1359="",S1357,IFERROR(IF(AND(R1358&gt;0,R1357=0),R1358,(1+(B1359/B1358-1)*Calc!$Z$1)*S1357),0))</f>
        <v>0</v>
      </c>
      <c r="T1358">
        <f>IF(B1359="",T1357,IFERROR(IF(AND(R1358&gt;0,R1357=0),R1358,(1+(B1359/B1358-1)*Calc!$Z$1-L1359)*T1357),0))</f>
        <v>0</v>
      </c>
      <c r="U1358">
        <f>IF(B1359="",U1357,IFERROR(IF(AND(R1358&gt;0,R1357=0),R1358,(1+(B1359/B1358-1)*Calc!$Z$1-M1359*2)*U1357),0))</f>
        <v>0</v>
      </c>
      <c r="V1358">
        <f>IF(B1359="",V1357,IFERROR(IF(AND(R1358&gt;0,R1357=0),R1358,(1+(B1359/B1358-1)*Calc!$Z$1-N1359*2)*V1357),0))</f>
        <v>0</v>
      </c>
      <c r="W1358">
        <f>IF(ISNUMBER(C1358),C1358,W1357)</f>
        <v>2.2000000000000002</v>
      </c>
      <c r="Y1358" s="1" t="e">
        <f>IF(AND(Q1358&gt;=Chart!$F$2,Q1358&lt;=Chart!$F$3),Q1358,#N/A)</f>
        <v>#N/A</v>
      </c>
      <c r="Z1358" t="e">
        <f>IF(AND(Q1358&gt;=Chart!$F$2,Q1358&lt;=Chart!$F$3),R1358,#N/A)</f>
        <v>#N/A</v>
      </c>
      <c r="AA1358" t="e">
        <f>IF(AND(Q1358&gt;=Chart!$F$2,Q1358&lt;=Chart!$F$3),S1358,#N/A)</f>
        <v>#N/A</v>
      </c>
      <c r="AB1358" t="e">
        <f>IF(AND(Q1358&gt;=Chart!$F$2,Q1358&lt;=Chart!$F$3),T1358,#N/A)</f>
        <v>#N/A</v>
      </c>
      <c r="AC1358" t="e">
        <f>IF(AND(Q1358&gt;=Chart!$F$2,Q1358&lt;=Chart!$F$3),U1358,#N/A)</f>
        <v>#N/A</v>
      </c>
      <c r="AD1358" t="e">
        <f>IF(AND(Q1358&gt;=Chart!$F$2,Q1358&lt;=Chart!$F$3),V1358,#N/A)</f>
        <v>#N/A</v>
      </c>
      <c r="AE1358" t="e">
        <f>IF(AND(Q1358&gt;=Chart!$F$2,Q1358&lt;=Chart!$F$3),I1358,#N/A)</f>
        <v>#N/A</v>
      </c>
      <c r="AF1358" t="e">
        <f>IF(AND(Q1358&gt;=Chart!$F$2,Q1358&lt;=Chart!$F$3),H1358/100,#N/A)</f>
        <v>#N/A</v>
      </c>
      <c r="AG1358" t="e">
        <f>IF(AND(Q1358&gt;=Chart!$F$2,Q1358&lt;=Chart!$F$3),W1358/100,#N/A)</f>
        <v>#N/A</v>
      </c>
    </row>
    <row r="1359" spans="1:33" x14ac:dyDescent="0.25">
      <c r="A1359">
        <v>1540906200</v>
      </c>
      <c r="B1359">
        <f>INDEX('Daily Data ADJ'!$1:$1048576,MATCH(Calc!$A1359,'Daily Data ADJ'!$A:$A,0),MATCH("SPY, CBOE BZX: Close",'Daily Data ADJ'!$1:$1,0))</f>
        <v>249.06198158999999</v>
      </c>
      <c r="C1359">
        <f>INDEX('Daily Data ADJ'!$1:$1048576,MATCH(Calc!$A1359,'Daily Data ADJ'!$A:$A,0),MATCH("EFFR, FRED: Close",'Daily Data ADJ'!$1:$1,0))</f>
        <v>2.2000000000000002</v>
      </c>
      <c r="D1359">
        <f>INDEX('Daily Data ADJ'!$1:$1048576,MATCH(Calc!$A1359,'Daily Data ADJ'!$A:$A,1),MATCH("SOFR, FRED: Close",'Daily Data ADJ'!$1:$1,0))</f>
        <v>2.1800000000000002</v>
      </c>
      <c r="E1359">
        <f>INDEX('Daily Data ADJ'!$1:$1048576,MATCH(Calc!$A1359,'Daily Data ADJ'!$A:$A,0),MATCH("UPRO, CBOE BZX: Close",'Daily Data ADJ'!$1:$1,0))</f>
        <v>21.637466849999999</v>
      </c>
      <c r="F1359">
        <f>INDEX('Daily Data ADJ'!$1:$1048576,MATCH(Calc!$A1359,'Daily Data ADJ'!$A:$A,0),MATCH("ES1!, CME_MINI: Close",'Daily Data ADJ'!$1:$1,0))</f>
        <v>2685.25</v>
      </c>
      <c r="G1359">
        <f>INDEX('Daily Data ADJ'!$1:$1048576,MATCH(Calc!$A1359,'Daily Data ADJ'!$A:$A,0),MATCH("ES2!, CME_MINI: Close",'Daily Data ADJ'!$1:$1,0))</f>
        <v>2691</v>
      </c>
      <c r="H1359">
        <f>INDEX('QUANDL MULTPL SP500_DIV_YIELD_M'!$A:$G,MATCH(Calc!$A1359,'QUANDL MULTPL SP500_DIV_YIELD_M'!$A:$A,1),MATCH('QUANDL MULTPL SP500_DIV_YIELD_M'!$E$1,'QUANDL MULTPL SP500_DIV_YIELD_M'!$A$1:$G$1,0))</f>
        <v>1.8</v>
      </c>
      <c r="I1359" s="5">
        <f t="shared" si="126"/>
        <v>2.6592861491848904E-2</v>
      </c>
      <c r="J1359" s="1">
        <f>A1359/24/60/60+DATE(1970,1,1)</f>
        <v>43403.5625</v>
      </c>
      <c r="K1359" s="3">
        <f t="shared" si="129"/>
        <v>1</v>
      </c>
      <c r="L1359" s="6">
        <f>(1+Chart!$F$4)^(1/(365/K1359))-1</f>
        <v>6.6592785027408397E-5</v>
      </c>
      <c r="M1359" s="6">
        <f t="shared" si="130"/>
        <v>5.962230276757019E-5</v>
      </c>
      <c r="N1359" s="6">
        <f t="shared" si="131"/>
        <v>7.1907838877560692E-5</v>
      </c>
      <c r="O1359">
        <f>O1358*(B1359/B1358)</f>
        <v>249.06198159000178</v>
      </c>
      <c r="P1359">
        <f t="shared" si="127"/>
        <v>2018</v>
      </c>
      <c r="Q1359" s="1">
        <f t="shared" si="128"/>
        <v>43403.5625</v>
      </c>
      <c r="R1359">
        <f>IF(B1360="",R1358,IF(Q1359&gt;=Chart!$F$2,E1359,0))</f>
        <v>0</v>
      </c>
      <c r="S1359">
        <f>IF(B1360="",S1358,IFERROR(IF(AND(R1359&gt;0,R1358=0),R1359,(1+(B1360/B1359-1)*Calc!$Z$1)*S1358),0))</f>
        <v>0</v>
      </c>
      <c r="T1359">
        <f>IF(B1360="",T1358,IFERROR(IF(AND(R1359&gt;0,R1358=0),R1359,(1+(B1360/B1359-1)*Calc!$Z$1-L1360)*T1358),0))</f>
        <v>0</v>
      </c>
      <c r="U1359">
        <f>IF(B1360="",U1358,IFERROR(IF(AND(R1359&gt;0,R1358=0),R1359,(1+(B1360/B1359-1)*Calc!$Z$1-M1360*2)*U1358),0))</f>
        <v>0</v>
      </c>
      <c r="V1359">
        <f>IF(B1360="",V1358,IFERROR(IF(AND(R1359&gt;0,R1358=0),R1359,(1+(B1360/B1359-1)*Calc!$Z$1-N1360*2)*V1358),0))</f>
        <v>0</v>
      </c>
      <c r="W1359">
        <f>IF(ISNUMBER(C1359),C1359,W1358)</f>
        <v>2.2000000000000002</v>
      </c>
      <c r="Y1359" s="1" t="e">
        <f>IF(AND(Q1359&gt;=Chart!$F$2,Q1359&lt;=Chart!$F$3),Q1359,#N/A)</f>
        <v>#N/A</v>
      </c>
      <c r="Z1359" t="e">
        <f>IF(AND(Q1359&gt;=Chart!$F$2,Q1359&lt;=Chart!$F$3),R1359,#N/A)</f>
        <v>#N/A</v>
      </c>
      <c r="AA1359" t="e">
        <f>IF(AND(Q1359&gt;=Chart!$F$2,Q1359&lt;=Chart!$F$3),S1359,#N/A)</f>
        <v>#N/A</v>
      </c>
      <c r="AB1359" t="e">
        <f>IF(AND(Q1359&gt;=Chart!$F$2,Q1359&lt;=Chart!$F$3),T1359,#N/A)</f>
        <v>#N/A</v>
      </c>
      <c r="AC1359" t="e">
        <f>IF(AND(Q1359&gt;=Chart!$F$2,Q1359&lt;=Chart!$F$3),U1359,#N/A)</f>
        <v>#N/A</v>
      </c>
      <c r="AD1359" t="e">
        <f>IF(AND(Q1359&gt;=Chart!$F$2,Q1359&lt;=Chart!$F$3),V1359,#N/A)</f>
        <v>#N/A</v>
      </c>
      <c r="AE1359" t="e">
        <f>IF(AND(Q1359&gt;=Chart!$F$2,Q1359&lt;=Chart!$F$3),I1359,#N/A)</f>
        <v>#N/A</v>
      </c>
      <c r="AF1359" t="e">
        <f>IF(AND(Q1359&gt;=Chart!$F$2,Q1359&lt;=Chart!$F$3),H1359/100,#N/A)</f>
        <v>#N/A</v>
      </c>
      <c r="AG1359" t="e">
        <f>IF(AND(Q1359&gt;=Chart!$F$2,Q1359&lt;=Chart!$F$3),W1359/100,#N/A)</f>
        <v>#N/A</v>
      </c>
    </row>
    <row r="1360" spans="1:33" x14ac:dyDescent="0.25">
      <c r="A1360">
        <v>1540992600</v>
      </c>
      <c r="B1360">
        <f>INDEX('Daily Data ADJ'!$1:$1048576,MATCH(Calc!$A1360,'Daily Data ADJ'!$A:$A,0),MATCH("SPY, CBOE BZX: Close",'Daily Data ADJ'!$1:$1,0))</f>
        <v>251.72216484</v>
      </c>
      <c r="C1360">
        <f>INDEX('Daily Data ADJ'!$1:$1048576,MATCH(Calc!$A1360,'Daily Data ADJ'!$A:$A,0),MATCH("EFFR, FRED: Close",'Daily Data ADJ'!$1:$1,0))</f>
        <v>2.2000000000000002</v>
      </c>
      <c r="D1360">
        <f>INDEX('Daily Data ADJ'!$1:$1048576,MATCH(Calc!$A1360,'Daily Data ADJ'!$A:$A,1),MATCH("SOFR, FRED: Close",'Daily Data ADJ'!$1:$1,0))</f>
        <v>2.2200000000000002</v>
      </c>
      <c r="E1360">
        <f>INDEX('Daily Data ADJ'!$1:$1048576,MATCH(Calc!$A1360,'Daily Data ADJ'!$A:$A,0),MATCH("UPRO, CBOE BZX: Close",'Daily Data ADJ'!$1:$1,0))</f>
        <v>22.31117888</v>
      </c>
      <c r="F1360">
        <f>INDEX('Daily Data ADJ'!$1:$1048576,MATCH(Calc!$A1360,'Daily Data ADJ'!$A:$A,0),MATCH("ES1!, CME_MINI: Close",'Daily Data ADJ'!$1:$1,0))</f>
        <v>2711</v>
      </c>
      <c r="G1360">
        <f>INDEX('Daily Data ADJ'!$1:$1048576,MATCH(Calc!$A1360,'Daily Data ADJ'!$A:$A,0),MATCH("ES2!, CME_MINI: Close",'Daily Data ADJ'!$1:$1,0))</f>
        <v>2717.25</v>
      </c>
      <c r="H1360">
        <f>INDEX('QUANDL MULTPL SP500_DIV_YIELD_M'!$A:$G,MATCH(Calc!$A1360,'QUANDL MULTPL SP500_DIV_YIELD_M'!$A:$A,1),MATCH('QUANDL MULTPL SP500_DIV_YIELD_M'!$E$1,'QUANDL MULTPL SP500_DIV_YIELD_M'!$A$1:$G$1,0))</f>
        <v>1.9</v>
      </c>
      <c r="I1360" s="5">
        <f t="shared" si="126"/>
        <v>2.8253628288137472E-2</v>
      </c>
      <c r="J1360" s="1">
        <f>A1360/24/60/60+DATE(1970,1,1)</f>
        <v>43404.5625</v>
      </c>
      <c r="K1360" s="3">
        <f t="shared" si="129"/>
        <v>1</v>
      </c>
      <c r="L1360" s="6">
        <f>(1+Chart!$F$4)^(1/(365/K1360))-1</f>
        <v>6.6592785027408397E-5</v>
      </c>
      <c r="M1360" s="6">
        <f t="shared" si="130"/>
        <v>5.962230276757019E-5</v>
      </c>
      <c r="N1360" s="6">
        <f t="shared" si="131"/>
        <v>7.6336767550033713E-5</v>
      </c>
      <c r="O1360">
        <f>O1359*(B1360/B1359)</f>
        <v>251.7221648400018</v>
      </c>
      <c r="P1360">
        <f t="shared" si="127"/>
        <v>2018</v>
      </c>
      <c r="Q1360" s="1">
        <f t="shared" si="128"/>
        <v>43404.5625</v>
      </c>
      <c r="R1360">
        <f>IF(B1361="",R1359,IF(Q1360&gt;=Chart!$F$2,E1360,0))</f>
        <v>0</v>
      </c>
      <c r="S1360">
        <f>IF(B1361="",S1359,IFERROR(IF(AND(R1360&gt;0,R1359=0),R1360,(1+(B1361/B1360-1)*Calc!$Z$1)*S1359),0))</f>
        <v>0</v>
      </c>
      <c r="T1360">
        <f>IF(B1361="",T1359,IFERROR(IF(AND(R1360&gt;0,R1359=0),R1360,(1+(B1361/B1360-1)*Calc!$Z$1-L1361)*T1359),0))</f>
        <v>0</v>
      </c>
      <c r="U1360">
        <f>IF(B1361="",U1359,IFERROR(IF(AND(R1360&gt;0,R1359=0),R1360,(1+(B1361/B1360-1)*Calc!$Z$1-M1361*2)*U1359),0))</f>
        <v>0</v>
      </c>
      <c r="V1360">
        <f>IF(B1361="",V1359,IFERROR(IF(AND(R1360&gt;0,R1359=0),R1360,(1+(B1361/B1360-1)*Calc!$Z$1-N1361*2)*V1359),0))</f>
        <v>0</v>
      </c>
      <c r="W1360">
        <f>IF(ISNUMBER(C1360),C1360,W1359)</f>
        <v>2.2000000000000002</v>
      </c>
      <c r="Y1360" s="1" t="e">
        <f>IF(AND(Q1360&gt;=Chart!$F$2,Q1360&lt;=Chart!$F$3),Q1360,#N/A)</f>
        <v>#N/A</v>
      </c>
      <c r="Z1360" t="e">
        <f>IF(AND(Q1360&gt;=Chart!$F$2,Q1360&lt;=Chart!$F$3),R1360,#N/A)</f>
        <v>#N/A</v>
      </c>
      <c r="AA1360" t="e">
        <f>IF(AND(Q1360&gt;=Chart!$F$2,Q1360&lt;=Chart!$F$3),S1360,#N/A)</f>
        <v>#N/A</v>
      </c>
      <c r="AB1360" t="e">
        <f>IF(AND(Q1360&gt;=Chart!$F$2,Q1360&lt;=Chart!$F$3),T1360,#N/A)</f>
        <v>#N/A</v>
      </c>
      <c r="AC1360" t="e">
        <f>IF(AND(Q1360&gt;=Chart!$F$2,Q1360&lt;=Chart!$F$3),U1360,#N/A)</f>
        <v>#N/A</v>
      </c>
      <c r="AD1360" t="e">
        <f>IF(AND(Q1360&gt;=Chart!$F$2,Q1360&lt;=Chart!$F$3),V1360,#N/A)</f>
        <v>#N/A</v>
      </c>
      <c r="AE1360" t="e">
        <f>IF(AND(Q1360&gt;=Chart!$F$2,Q1360&lt;=Chart!$F$3),I1360,#N/A)</f>
        <v>#N/A</v>
      </c>
      <c r="AF1360" t="e">
        <f>IF(AND(Q1360&gt;=Chart!$F$2,Q1360&lt;=Chart!$F$3),H1360/100,#N/A)</f>
        <v>#N/A</v>
      </c>
      <c r="AG1360" t="e">
        <f>IF(AND(Q1360&gt;=Chart!$F$2,Q1360&lt;=Chart!$F$3),W1360/100,#N/A)</f>
        <v>#N/A</v>
      </c>
    </row>
    <row r="1361" spans="1:33" x14ac:dyDescent="0.25">
      <c r="A1361">
        <v>1541079000</v>
      </c>
      <c r="B1361">
        <f>INDEX('Daily Data ADJ'!$1:$1048576,MATCH(Calc!$A1361,'Daily Data ADJ'!$A:$A,0),MATCH("SPY, CBOE BZX: Close",'Daily Data ADJ'!$1:$1,0))</f>
        <v>254.40095076</v>
      </c>
      <c r="C1361">
        <f>INDEX('Daily Data ADJ'!$1:$1048576,MATCH(Calc!$A1361,'Daily Data ADJ'!$A:$A,0),MATCH("EFFR, FRED: Close",'Daily Data ADJ'!$1:$1,0))</f>
        <v>2.2000000000000002</v>
      </c>
      <c r="D1361">
        <f>INDEX('Daily Data ADJ'!$1:$1048576,MATCH(Calc!$A1361,'Daily Data ADJ'!$A:$A,1),MATCH("SOFR, FRED: Close",'Daily Data ADJ'!$1:$1,0))</f>
        <v>2.2200000000000002</v>
      </c>
      <c r="E1361">
        <f>INDEX('Daily Data ADJ'!$1:$1048576,MATCH(Calc!$A1361,'Daily Data ADJ'!$A:$A,0),MATCH("UPRO, CBOE BZX: Close",'Daily Data ADJ'!$1:$1,0))</f>
        <v>23.009478949999998</v>
      </c>
      <c r="F1361">
        <f>INDEX('Daily Data ADJ'!$1:$1048576,MATCH(Calc!$A1361,'Daily Data ADJ'!$A:$A,0),MATCH("ES1!, CME_MINI: Close",'Daily Data ADJ'!$1:$1,0))</f>
        <v>2738</v>
      </c>
      <c r="G1361">
        <f>INDEX('Daily Data ADJ'!$1:$1048576,MATCH(Calc!$A1361,'Daily Data ADJ'!$A:$A,0),MATCH("ES2!, CME_MINI: Close",'Daily Data ADJ'!$1:$1,0))</f>
        <v>2744.25</v>
      </c>
      <c r="H1361">
        <f>INDEX('QUANDL MULTPL SP500_DIV_YIELD_M'!$A:$G,MATCH(Calc!$A1361,'QUANDL MULTPL SP500_DIV_YIELD_M'!$A:$A,1),MATCH('QUANDL MULTPL SP500_DIV_YIELD_M'!$E$1,'QUANDL MULTPL SP500_DIV_YIELD_M'!$A$1:$G$1,0))</f>
        <v>1.9</v>
      </c>
      <c r="I1361" s="5">
        <f t="shared" si="126"/>
        <v>2.8162063968031208E-2</v>
      </c>
      <c r="J1361" s="1">
        <f>A1361/24/60/60+DATE(1970,1,1)</f>
        <v>43405.5625</v>
      </c>
      <c r="K1361" s="3">
        <f t="shared" si="129"/>
        <v>1</v>
      </c>
      <c r="L1361" s="6">
        <f>(1+Chart!$F$4)^(1/(365/K1361))-1</f>
        <v>6.6592785027408397E-5</v>
      </c>
      <c r="M1361" s="6">
        <f t="shared" si="130"/>
        <v>5.962230276757019E-5</v>
      </c>
      <c r="N1361" s="6">
        <f t="shared" si="131"/>
        <v>7.6092769926816572E-5</v>
      </c>
      <c r="O1361">
        <f>O1360*(B1361/B1360)</f>
        <v>254.40095076000179</v>
      </c>
      <c r="P1361">
        <f t="shared" si="127"/>
        <v>2018</v>
      </c>
      <c r="Q1361" s="1">
        <f t="shared" si="128"/>
        <v>43405.5625</v>
      </c>
      <c r="R1361">
        <f>IF(B1362="",R1360,IF(Q1361&gt;=Chart!$F$2,E1361,0))</f>
        <v>0</v>
      </c>
      <c r="S1361">
        <f>IF(B1362="",S1360,IFERROR(IF(AND(R1361&gt;0,R1360=0),R1361,(1+(B1362/B1361-1)*Calc!$Z$1)*S1360),0))</f>
        <v>0</v>
      </c>
      <c r="T1361">
        <f>IF(B1362="",T1360,IFERROR(IF(AND(R1361&gt;0,R1360=0),R1361,(1+(B1362/B1361-1)*Calc!$Z$1-L1362)*T1360),0))</f>
        <v>0</v>
      </c>
      <c r="U1361">
        <f>IF(B1362="",U1360,IFERROR(IF(AND(R1361&gt;0,R1360=0),R1361,(1+(B1362/B1361-1)*Calc!$Z$1-M1362*2)*U1360),0))</f>
        <v>0</v>
      </c>
      <c r="V1361">
        <f>IF(B1362="",V1360,IFERROR(IF(AND(R1361&gt;0,R1360=0),R1361,(1+(B1362/B1361-1)*Calc!$Z$1-N1362*2)*V1360),0))</f>
        <v>0</v>
      </c>
      <c r="W1361">
        <f>IF(ISNUMBER(C1361),C1361,W1360)</f>
        <v>2.2000000000000002</v>
      </c>
      <c r="Y1361" s="1" t="e">
        <f>IF(AND(Q1361&gt;=Chart!$F$2,Q1361&lt;=Chart!$F$3),Q1361,#N/A)</f>
        <v>#N/A</v>
      </c>
      <c r="Z1361" t="e">
        <f>IF(AND(Q1361&gt;=Chart!$F$2,Q1361&lt;=Chart!$F$3),R1361,#N/A)</f>
        <v>#N/A</v>
      </c>
      <c r="AA1361" t="e">
        <f>IF(AND(Q1361&gt;=Chart!$F$2,Q1361&lt;=Chart!$F$3),S1361,#N/A)</f>
        <v>#N/A</v>
      </c>
      <c r="AB1361" t="e">
        <f>IF(AND(Q1361&gt;=Chart!$F$2,Q1361&lt;=Chart!$F$3),T1361,#N/A)</f>
        <v>#N/A</v>
      </c>
      <c r="AC1361" t="e">
        <f>IF(AND(Q1361&gt;=Chart!$F$2,Q1361&lt;=Chart!$F$3),U1361,#N/A)</f>
        <v>#N/A</v>
      </c>
      <c r="AD1361" t="e">
        <f>IF(AND(Q1361&gt;=Chart!$F$2,Q1361&lt;=Chart!$F$3),V1361,#N/A)</f>
        <v>#N/A</v>
      </c>
      <c r="AE1361" t="e">
        <f>IF(AND(Q1361&gt;=Chart!$F$2,Q1361&lt;=Chart!$F$3),I1361,#N/A)</f>
        <v>#N/A</v>
      </c>
      <c r="AF1361" t="e">
        <f>IF(AND(Q1361&gt;=Chart!$F$2,Q1361&lt;=Chart!$F$3),H1361/100,#N/A)</f>
        <v>#N/A</v>
      </c>
      <c r="AG1361" t="e">
        <f>IF(AND(Q1361&gt;=Chart!$F$2,Q1361&lt;=Chart!$F$3),W1361/100,#N/A)</f>
        <v>#N/A</v>
      </c>
    </row>
    <row r="1362" spans="1:33" x14ac:dyDescent="0.25">
      <c r="A1362">
        <v>1541165400</v>
      </c>
      <c r="B1362">
        <f>INDEX('Daily Data ADJ'!$1:$1048576,MATCH(Calc!$A1362,'Daily Data ADJ'!$A:$A,0),MATCH("SPY, CBOE BZX: Close",'Daily Data ADJ'!$1:$1,0))</f>
        <v>252.89413368000001</v>
      </c>
      <c r="C1362">
        <f>INDEX('Daily Data ADJ'!$1:$1048576,MATCH(Calc!$A1362,'Daily Data ADJ'!$A:$A,0),MATCH("EFFR, FRED: Close",'Daily Data ADJ'!$1:$1,0))</f>
        <v>2.19</v>
      </c>
      <c r="D1362">
        <f>INDEX('Daily Data ADJ'!$1:$1048576,MATCH(Calc!$A1362,'Daily Data ADJ'!$A:$A,1),MATCH("SOFR, FRED: Close",'Daily Data ADJ'!$1:$1,0))</f>
        <v>2.25</v>
      </c>
      <c r="E1362">
        <f>INDEX('Daily Data ADJ'!$1:$1048576,MATCH(Calc!$A1362,'Daily Data ADJ'!$A:$A,0),MATCH("UPRO, CBOE BZX: Close",'Daily Data ADJ'!$1:$1,0))</f>
        <v>22.55705919</v>
      </c>
      <c r="F1362">
        <f>INDEX('Daily Data ADJ'!$1:$1048576,MATCH(Calc!$A1362,'Daily Data ADJ'!$A:$A,0),MATCH("ES1!, CME_MINI: Close",'Daily Data ADJ'!$1:$1,0))</f>
        <v>2724.25</v>
      </c>
      <c r="G1362">
        <f>INDEX('Daily Data ADJ'!$1:$1048576,MATCH(Calc!$A1362,'Daily Data ADJ'!$A:$A,0),MATCH("ES2!, CME_MINI: Close",'Daily Data ADJ'!$1:$1,0))</f>
        <v>2730.5</v>
      </c>
      <c r="H1362">
        <f>INDEX('QUANDL MULTPL SP500_DIV_YIELD_M'!$A:$G,MATCH(Calc!$A1362,'QUANDL MULTPL SP500_DIV_YIELD_M'!$A:$A,1),MATCH('QUANDL MULTPL SP500_DIV_YIELD_M'!$E$1,'QUANDL MULTPL SP500_DIV_YIELD_M'!$A$1:$G$1,0))</f>
        <v>1.9</v>
      </c>
      <c r="I1362" s="5">
        <f t="shared" si="126"/>
        <v>2.8208466371834811E-2</v>
      </c>
      <c r="J1362" s="1">
        <f>A1362/24/60/60+DATE(1970,1,1)</f>
        <v>43406.5625</v>
      </c>
      <c r="K1362" s="3">
        <f t="shared" si="129"/>
        <v>1</v>
      </c>
      <c r="L1362" s="6">
        <f>(1+Chart!$F$4)^(1/(365/K1362))-1</f>
        <v>6.6592785027408397E-5</v>
      </c>
      <c r="M1362" s="6">
        <f t="shared" si="130"/>
        <v>5.9354198749694831E-5</v>
      </c>
      <c r="N1362" s="6">
        <f t="shared" si="131"/>
        <v>7.6216424251818182E-5</v>
      </c>
      <c r="O1362">
        <f>O1361*(B1362/B1361)</f>
        <v>252.8941336800018</v>
      </c>
      <c r="P1362">
        <f t="shared" si="127"/>
        <v>2018</v>
      </c>
      <c r="Q1362" s="1">
        <f t="shared" si="128"/>
        <v>43406.5625</v>
      </c>
      <c r="R1362">
        <f>IF(B1363="",R1361,IF(Q1362&gt;=Chart!$F$2,E1362,0))</f>
        <v>0</v>
      </c>
      <c r="S1362">
        <f>IF(B1363="",S1361,IFERROR(IF(AND(R1362&gt;0,R1361=0),R1362,(1+(B1363/B1362-1)*Calc!$Z$1)*S1361),0))</f>
        <v>0</v>
      </c>
      <c r="T1362">
        <f>IF(B1363="",T1361,IFERROR(IF(AND(R1362&gt;0,R1361=0),R1362,(1+(B1363/B1362-1)*Calc!$Z$1-L1363)*T1361),0))</f>
        <v>0</v>
      </c>
      <c r="U1362">
        <f>IF(B1363="",U1361,IFERROR(IF(AND(R1362&gt;0,R1361=0),R1362,(1+(B1363/B1362-1)*Calc!$Z$1-M1363*2)*U1361),0))</f>
        <v>0</v>
      </c>
      <c r="V1362">
        <f>IF(B1363="",V1361,IFERROR(IF(AND(R1362&gt;0,R1361=0),R1362,(1+(B1363/B1362-1)*Calc!$Z$1-N1363*2)*V1361),0))</f>
        <v>0</v>
      </c>
      <c r="W1362">
        <f>IF(ISNUMBER(C1362),C1362,W1361)</f>
        <v>2.19</v>
      </c>
      <c r="Y1362" s="1" t="e">
        <f>IF(AND(Q1362&gt;=Chart!$F$2,Q1362&lt;=Chart!$F$3),Q1362,#N/A)</f>
        <v>#N/A</v>
      </c>
      <c r="Z1362" t="e">
        <f>IF(AND(Q1362&gt;=Chart!$F$2,Q1362&lt;=Chart!$F$3),R1362,#N/A)</f>
        <v>#N/A</v>
      </c>
      <c r="AA1362" t="e">
        <f>IF(AND(Q1362&gt;=Chart!$F$2,Q1362&lt;=Chart!$F$3),S1362,#N/A)</f>
        <v>#N/A</v>
      </c>
      <c r="AB1362" t="e">
        <f>IF(AND(Q1362&gt;=Chart!$F$2,Q1362&lt;=Chart!$F$3),T1362,#N/A)</f>
        <v>#N/A</v>
      </c>
      <c r="AC1362" t="e">
        <f>IF(AND(Q1362&gt;=Chart!$F$2,Q1362&lt;=Chart!$F$3),U1362,#N/A)</f>
        <v>#N/A</v>
      </c>
      <c r="AD1362" t="e">
        <f>IF(AND(Q1362&gt;=Chart!$F$2,Q1362&lt;=Chart!$F$3),V1362,#N/A)</f>
        <v>#N/A</v>
      </c>
      <c r="AE1362" t="e">
        <f>IF(AND(Q1362&gt;=Chart!$F$2,Q1362&lt;=Chart!$F$3),I1362,#N/A)</f>
        <v>#N/A</v>
      </c>
      <c r="AF1362" t="e">
        <f>IF(AND(Q1362&gt;=Chart!$F$2,Q1362&lt;=Chart!$F$3),H1362/100,#N/A)</f>
        <v>#N/A</v>
      </c>
      <c r="AG1362" t="e">
        <f>IF(AND(Q1362&gt;=Chart!$F$2,Q1362&lt;=Chart!$F$3),W1362/100,#N/A)</f>
        <v>#N/A</v>
      </c>
    </row>
    <row r="1363" spans="1:33" x14ac:dyDescent="0.25">
      <c r="A1363">
        <v>1541428200</v>
      </c>
      <c r="B1363">
        <f>INDEX('Daily Data ADJ'!$1:$1048576,MATCH(Calc!$A1363,'Daily Data ADJ'!$A:$A,0),MATCH("SPY, CBOE BZX: Close",'Daily Data ADJ'!$1:$1,0))</f>
        <v>254.28933468</v>
      </c>
      <c r="C1363">
        <f>INDEX('Daily Data ADJ'!$1:$1048576,MATCH(Calc!$A1363,'Daily Data ADJ'!$A:$A,0),MATCH("EFFR, FRED: Close",'Daily Data ADJ'!$1:$1,0))</f>
        <v>2.2000000000000002</v>
      </c>
      <c r="D1363">
        <f>INDEX('Daily Data ADJ'!$1:$1048576,MATCH(Calc!$A1363,'Daily Data ADJ'!$A:$A,1),MATCH("SOFR, FRED: Close",'Daily Data ADJ'!$1:$1,0))</f>
        <v>2.2400000000000002</v>
      </c>
      <c r="E1363">
        <f>INDEX('Daily Data ADJ'!$1:$1048576,MATCH(Calc!$A1363,'Daily Data ADJ'!$A:$A,0),MATCH("UPRO, CBOE BZX: Close",'Daily Data ADJ'!$1:$1,0))</f>
        <v>22.9701381</v>
      </c>
      <c r="F1363">
        <f>INDEX('Daily Data ADJ'!$1:$1048576,MATCH(Calc!$A1363,'Daily Data ADJ'!$A:$A,0),MATCH("ES1!, CME_MINI: Close",'Daily Data ADJ'!$1:$1,0))</f>
        <v>2739.5</v>
      </c>
      <c r="G1363">
        <f>INDEX('Daily Data ADJ'!$1:$1048576,MATCH(Calc!$A1363,'Daily Data ADJ'!$A:$A,0),MATCH("ES2!, CME_MINI: Close",'Daily Data ADJ'!$1:$1,0))</f>
        <v>2745.5</v>
      </c>
      <c r="H1363">
        <f>INDEX('QUANDL MULTPL SP500_DIV_YIELD_M'!$A:$G,MATCH(Calc!$A1363,'QUANDL MULTPL SP500_DIV_YIELD_M'!$A:$A,1),MATCH('QUANDL MULTPL SP500_DIV_YIELD_M'!$E$1,'QUANDL MULTPL SP500_DIV_YIELD_M'!$A$1:$G$1,0))</f>
        <v>1.9</v>
      </c>
      <c r="I1363" s="5">
        <f t="shared" si="126"/>
        <v>2.7789546155600902E-2</v>
      </c>
      <c r="J1363" s="1">
        <f>A1363/24/60/60+DATE(1970,1,1)</f>
        <v>43409.604166666672</v>
      </c>
      <c r="K1363" s="3">
        <f t="shared" si="129"/>
        <v>3.0416666666715173</v>
      </c>
      <c r="L1363" s="6">
        <f>(1+Chart!$F$4)^(1/(365/K1363))-1</f>
        <v>2.0256682436126106E-4</v>
      </c>
      <c r="M1363" s="6">
        <f t="shared" si="130"/>
        <v>1.8136220898345989E-4</v>
      </c>
      <c r="N1363" s="6">
        <f t="shared" si="131"/>
        <v>2.2844629351581602E-4</v>
      </c>
      <c r="O1363">
        <f>O1362*(B1363/B1362)</f>
        <v>254.28933468000179</v>
      </c>
      <c r="P1363">
        <f t="shared" si="127"/>
        <v>2018</v>
      </c>
      <c r="Q1363" s="1">
        <f t="shared" si="128"/>
        <v>43409.604166666672</v>
      </c>
      <c r="R1363">
        <f>IF(B1364="",R1362,IF(Q1363&gt;=Chart!$F$2,E1363,0))</f>
        <v>0</v>
      </c>
      <c r="S1363">
        <f>IF(B1364="",S1362,IFERROR(IF(AND(R1363&gt;0,R1362=0),R1363,(1+(B1364/B1363-1)*Calc!$Z$1)*S1362),0))</f>
        <v>0</v>
      </c>
      <c r="T1363">
        <f>IF(B1364="",T1362,IFERROR(IF(AND(R1363&gt;0,R1362=0),R1363,(1+(B1364/B1363-1)*Calc!$Z$1-L1364)*T1362),0))</f>
        <v>0</v>
      </c>
      <c r="U1363">
        <f>IF(B1364="",U1362,IFERROR(IF(AND(R1363&gt;0,R1362=0),R1363,(1+(B1364/B1363-1)*Calc!$Z$1-M1364*2)*U1362),0))</f>
        <v>0</v>
      </c>
      <c r="V1363">
        <f>IF(B1364="",V1362,IFERROR(IF(AND(R1363&gt;0,R1362=0),R1363,(1+(B1364/B1363-1)*Calc!$Z$1-N1364*2)*V1362),0))</f>
        <v>0</v>
      </c>
      <c r="W1363">
        <f>IF(ISNUMBER(C1363),C1363,W1362)</f>
        <v>2.2000000000000002</v>
      </c>
      <c r="Y1363" s="1" t="e">
        <f>IF(AND(Q1363&gt;=Chart!$F$2,Q1363&lt;=Chart!$F$3),Q1363,#N/A)</f>
        <v>#N/A</v>
      </c>
      <c r="Z1363" t="e">
        <f>IF(AND(Q1363&gt;=Chart!$F$2,Q1363&lt;=Chart!$F$3),R1363,#N/A)</f>
        <v>#N/A</v>
      </c>
      <c r="AA1363" t="e">
        <f>IF(AND(Q1363&gt;=Chart!$F$2,Q1363&lt;=Chart!$F$3),S1363,#N/A)</f>
        <v>#N/A</v>
      </c>
      <c r="AB1363" t="e">
        <f>IF(AND(Q1363&gt;=Chart!$F$2,Q1363&lt;=Chart!$F$3),T1363,#N/A)</f>
        <v>#N/A</v>
      </c>
      <c r="AC1363" t="e">
        <f>IF(AND(Q1363&gt;=Chart!$F$2,Q1363&lt;=Chart!$F$3),U1363,#N/A)</f>
        <v>#N/A</v>
      </c>
      <c r="AD1363" t="e">
        <f>IF(AND(Q1363&gt;=Chart!$F$2,Q1363&lt;=Chart!$F$3),V1363,#N/A)</f>
        <v>#N/A</v>
      </c>
      <c r="AE1363" t="e">
        <f>IF(AND(Q1363&gt;=Chart!$F$2,Q1363&lt;=Chart!$F$3),I1363,#N/A)</f>
        <v>#N/A</v>
      </c>
      <c r="AF1363" t="e">
        <f>IF(AND(Q1363&gt;=Chart!$F$2,Q1363&lt;=Chart!$F$3),H1363/100,#N/A)</f>
        <v>#N/A</v>
      </c>
      <c r="AG1363" t="e">
        <f>IF(AND(Q1363&gt;=Chart!$F$2,Q1363&lt;=Chart!$F$3),W1363/100,#N/A)</f>
        <v>#N/A</v>
      </c>
    </row>
    <row r="1364" spans="1:33" x14ac:dyDescent="0.25">
      <c r="A1364">
        <v>1541514600</v>
      </c>
      <c r="B1364">
        <f>INDEX('Daily Data ADJ'!$1:$1048576,MATCH(Calc!$A1364,'Daily Data ADJ'!$A:$A,0),MATCH("SPY, CBOE BZX: Close",'Daily Data ADJ'!$1:$1,0))</f>
        <v>255.89846650000001</v>
      </c>
      <c r="C1364">
        <f>INDEX('Daily Data ADJ'!$1:$1048576,MATCH(Calc!$A1364,'Daily Data ADJ'!$A:$A,0),MATCH("EFFR, FRED: Close",'Daily Data ADJ'!$1:$1,0))</f>
        <v>2.2000000000000002</v>
      </c>
      <c r="D1364">
        <f>INDEX('Daily Data ADJ'!$1:$1048576,MATCH(Calc!$A1364,'Daily Data ADJ'!$A:$A,1),MATCH("SOFR, FRED: Close",'Daily Data ADJ'!$1:$1,0))</f>
        <v>2.2200000000000002</v>
      </c>
      <c r="E1364">
        <f>INDEX('Daily Data ADJ'!$1:$1048576,MATCH(Calc!$A1364,'Daily Data ADJ'!$A:$A,0),MATCH("UPRO, CBOE BZX: Close",'Daily Data ADJ'!$1:$1,0))</f>
        <v>23.383217009999999</v>
      </c>
      <c r="F1364">
        <f>INDEX('Daily Data ADJ'!$1:$1048576,MATCH(Calc!$A1364,'Daily Data ADJ'!$A:$A,0),MATCH("ES1!, CME_MINI: Close",'Daily Data ADJ'!$1:$1,0))</f>
        <v>2759</v>
      </c>
      <c r="G1364">
        <f>INDEX('Daily Data ADJ'!$1:$1048576,MATCH(Calc!$A1364,'Daily Data ADJ'!$A:$A,0),MATCH("ES2!, CME_MINI: Close",'Daily Data ADJ'!$1:$1,0))</f>
        <v>2765.25</v>
      </c>
      <c r="H1364">
        <f>INDEX('QUANDL MULTPL SP500_DIV_YIELD_M'!$A:$G,MATCH(Calc!$A1364,'QUANDL MULTPL SP500_DIV_YIELD_M'!$A:$A,1),MATCH('QUANDL MULTPL SP500_DIV_YIELD_M'!$E$1,'QUANDL MULTPL SP500_DIV_YIELD_M'!$A$1:$G$1,0))</f>
        <v>1.9</v>
      </c>
      <c r="I1364" s="5">
        <f t="shared" si="126"/>
        <v>2.8092090475087077E-2</v>
      </c>
      <c r="J1364" s="1">
        <f>A1364/24/60/60+DATE(1970,1,1)</f>
        <v>43410.604166666672</v>
      </c>
      <c r="K1364" s="3">
        <f t="shared" si="129"/>
        <v>1</v>
      </c>
      <c r="L1364" s="6">
        <f>(1+Chart!$F$4)^(1/(365/K1364))-1</f>
        <v>6.6592785027408397E-5</v>
      </c>
      <c r="M1364" s="6">
        <f t="shared" si="130"/>
        <v>5.962230276757019E-5</v>
      </c>
      <c r="N1364" s="6">
        <f t="shared" si="131"/>
        <v>7.5906292229754868E-5</v>
      </c>
      <c r="O1364">
        <f>O1363*(B1364/B1363)</f>
        <v>255.8984665000018</v>
      </c>
      <c r="P1364">
        <f t="shared" si="127"/>
        <v>2018</v>
      </c>
      <c r="Q1364" s="1">
        <f t="shared" si="128"/>
        <v>43410.604166666672</v>
      </c>
      <c r="R1364">
        <f>IF(B1365="",R1363,IF(Q1364&gt;=Chart!$F$2,E1364,0))</f>
        <v>0</v>
      </c>
      <c r="S1364">
        <f>IF(B1365="",S1363,IFERROR(IF(AND(R1364&gt;0,R1363=0),R1364,(1+(B1365/B1364-1)*Calc!$Z$1)*S1363),0))</f>
        <v>0</v>
      </c>
      <c r="T1364">
        <f>IF(B1365="",T1363,IFERROR(IF(AND(R1364&gt;0,R1363=0),R1364,(1+(B1365/B1364-1)*Calc!$Z$1-L1365)*T1363),0))</f>
        <v>0</v>
      </c>
      <c r="U1364">
        <f>IF(B1365="",U1363,IFERROR(IF(AND(R1364&gt;0,R1363=0),R1364,(1+(B1365/B1364-1)*Calc!$Z$1-M1365*2)*U1363),0))</f>
        <v>0</v>
      </c>
      <c r="V1364">
        <f>IF(B1365="",V1363,IFERROR(IF(AND(R1364&gt;0,R1363=0),R1364,(1+(B1365/B1364-1)*Calc!$Z$1-N1365*2)*V1363),0))</f>
        <v>0</v>
      </c>
      <c r="W1364">
        <f>IF(ISNUMBER(C1364),C1364,W1363)</f>
        <v>2.2000000000000002</v>
      </c>
      <c r="Y1364" s="1" t="e">
        <f>IF(AND(Q1364&gt;=Chart!$F$2,Q1364&lt;=Chart!$F$3),Q1364,#N/A)</f>
        <v>#N/A</v>
      </c>
      <c r="Z1364" t="e">
        <f>IF(AND(Q1364&gt;=Chart!$F$2,Q1364&lt;=Chart!$F$3),R1364,#N/A)</f>
        <v>#N/A</v>
      </c>
      <c r="AA1364" t="e">
        <f>IF(AND(Q1364&gt;=Chart!$F$2,Q1364&lt;=Chart!$F$3),S1364,#N/A)</f>
        <v>#N/A</v>
      </c>
      <c r="AB1364" t="e">
        <f>IF(AND(Q1364&gt;=Chart!$F$2,Q1364&lt;=Chart!$F$3),T1364,#N/A)</f>
        <v>#N/A</v>
      </c>
      <c r="AC1364" t="e">
        <f>IF(AND(Q1364&gt;=Chart!$F$2,Q1364&lt;=Chart!$F$3),U1364,#N/A)</f>
        <v>#N/A</v>
      </c>
      <c r="AD1364" t="e">
        <f>IF(AND(Q1364&gt;=Chart!$F$2,Q1364&lt;=Chart!$F$3),V1364,#N/A)</f>
        <v>#N/A</v>
      </c>
      <c r="AE1364" t="e">
        <f>IF(AND(Q1364&gt;=Chart!$F$2,Q1364&lt;=Chart!$F$3),I1364,#N/A)</f>
        <v>#N/A</v>
      </c>
      <c r="AF1364" t="e">
        <f>IF(AND(Q1364&gt;=Chart!$F$2,Q1364&lt;=Chart!$F$3),H1364/100,#N/A)</f>
        <v>#N/A</v>
      </c>
      <c r="AG1364" t="e">
        <f>IF(AND(Q1364&gt;=Chart!$F$2,Q1364&lt;=Chart!$F$3),W1364/100,#N/A)</f>
        <v>#N/A</v>
      </c>
    </row>
    <row r="1365" spans="1:33" x14ac:dyDescent="0.25">
      <c r="A1365">
        <v>1541601000</v>
      </c>
      <c r="B1365">
        <f>INDEX('Daily Data ADJ'!$1:$1048576,MATCH(Calc!$A1365,'Daily Data ADJ'!$A:$A,0),MATCH("SPY, CBOE BZX: Close",'Daily Data ADJ'!$1:$1,0))</f>
        <v>261.37695577</v>
      </c>
      <c r="C1365">
        <f>INDEX('Daily Data ADJ'!$1:$1048576,MATCH(Calc!$A1365,'Daily Data ADJ'!$A:$A,0),MATCH("EFFR, FRED: Close",'Daily Data ADJ'!$1:$1,0))</f>
        <v>2.2000000000000002</v>
      </c>
      <c r="D1365">
        <f>INDEX('Daily Data ADJ'!$1:$1048576,MATCH(Calc!$A1365,'Daily Data ADJ'!$A:$A,1),MATCH("SOFR, FRED: Close",'Daily Data ADJ'!$1:$1,0))</f>
        <v>2.1800000000000002</v>
      </c>
      <c r="E1365">
        <f>INDEX('Daily Data ADJ'!$1:$1048576,MATCH(Calc!$A1365,'Daily Data ADJ'!$A:$A,0),MATCH("UPRO, CBOE BZX: Close",'Daily Data ADJ'!$1:$1,0))</f>
        <v>24.868334059999999</v>
      </c>
      <c r="F1365">
        <f>INDEX('Daily Data ADJ'!$1:$1048576,MATCH(Calc!$A1365,'Daily Data ADJ'!$A:$A,0),MATCH("ES1!, CME_MINI: Close",'Daily Data ADJ'!$1:$1,0))</f>
        <v>2816.5</v>
      </c>
      <c r="G1365">
        <f>INDEX('Daily Data ADJ'!$1:$1048576,MATCH(Calc!$A1365,'Daily Data ADJ'!$A:$A,0),MATCH("ES2!, CME_MINI: Close",'Daily Data ADJ'!$1:$1,0))</f>
        <v>2823.25</v>
      </c>
      <c r="H1365">
        <f>INDEX('QUANDL MULTPL SP500_DIV_YIELD_M'!$A:$G,MATCH(Calc!$A1365,'QUANDL MULTPL SP500_DIV_YIELD_M'!$A:$A,1),MATCH('QUANDL MULTPL SP500_DIV_YIELD_M'!$E$1,'QUANDL MULTPL SP500_DIV_YIELD_M'!$A$1:$G$1,0))</f>
        <v>1.9</v>
      </c>
      <c r="I1365" s="5">
        <f t="shared" si="126"/>
        <v>2.8620883056210782E-2</v>
      </c>
      <c r="J1365" s="1">
        <f>A1365/24/60/60+DATE(1970,1,1)</f>
        <v>43411.604166666672</v>
      </c>
      <c r="K1365" s="3">
        <f t="shared" si="129"/>
        <v>1</v>
      </c>
      <c r="L1365" s="6">
        <f>(1+Chart!$F$4)^(1/(365/K1365))-1</f>
        <v>6.6592785027408397E-5</v>
      </c>
      <c r="M1365" s="6">
        <f t="shared" si="130"/>
        <v>5.962230276757019E-5</v>
      </c>
      <c r="N1365" s="6">
        <f t="shared" si="131"/>
        <v>7.7315198419247722E-5</v>
      </c>
      <c r="O1365">
        <f>O1364*(B1365/B1364)</f>
        <v>261.37695577000187</v>
      </c>
      <c r="P1365">
        <f t="shared" si="127"/>
        <v>2018</v>
      </c>
      <c r="Q1365" s="1">
        <f t="shared" si="128"/>
        <v>43411.604166666672</v>
      </c>
      <c r="R1365">
        <f>IF(B1366="",R1364,IF(Q1365&gt;=Chart!$F$2,E1365,0))</f>
        <v>0</v>
      </c>
      <c r="S1365">
        <f>IF(B1366="",S1364,IFERROR(IF(AND(R1365&gt;0,R1364=0),R1365,(1+(B1366/B1365-1)*Calc!$Z$1)*S1364),0))</f>
        <v>0</v>
      </c>
      <c r="T1365">
        <f>IF(B1366="",T1364,IFERROR(IF(AND(R1365&gt;0,R1364=0),R1365,(1+(B1366/B1365-1)*Calc!$Z$1-L1366)*T1364),0))</f>
        <v>0</v>
      </c>
      <c r="U1365">
        <f>IF(B1366="",U1364,IFERROR(IF(AND(R1365&gt;0,R1364=0),R1365,(1+(B1366/B1365-1)*Calc!$Z$1-M1366*2)*U1364),0))</f>
        <v>0</v>
      </c>
      <c r="V1365">
        <f>IF(B1366="",V1364,IFERROR(IF(AND(R1365&gt;0,R1364=0),R1365,(1+(B1366/B1365-1)*Calc!$Z$1-N1366*2)*V1364),0))</f>
        <v>0</v>
      </c>
      <c r="W1365">
        <f>IF(ISNUMBER(C1365),C1365,W1364)</f>
        <v>2.2000000000000002</v>
      </c>
      <c r="Y1365" s="1" t="e">
        <f>IF(AND(Q1365&gt;=Chart!$F$2,Q1365&lt;=Chart!$F$3),Q1365,#N/A)</f>
        <v>#N/A</v>
      </c>
      <c r="Z1365" t="e">
        <f>IF(AND(Q1365&gt;=Chart!$F$2,Q1365&lt;=Chart!$F$3),R1365,#N/A)</f>
        <v>#N/A</v>
      </c>
      <c r="AA1365" t="e">
        <f>IF(AND(Q1365&gt;=Chart!$F$2,Q1365&lt;=Chart!$F$3),S1365,#N/A)</f>
        <v>#N/A</v>
      </c>
      <c r="AB1365" t="e">
        <f>IF(AND(Q1365&gt;=Chart!$F$2,Q1365&lt;=Chart!$F$3),T1365,#N/A)</f>
        <v>#N/A</v>
      </c>
      <c r="AC1365" t="e">
        <f>IF(AND(Q1365&gt;=Chart!$F$2,Q1365&lt;=Chart!$F$3),U1365,#N/A)</f>
        <v>#N/A</v>
      </c>
      <c r="AD1365" t="e">
        <f>IF(AND(Q1365&gt;=Chart!$F$2,Q1365&lt;=Chart!$F$3),V1365,#N/A)</f>
        <v>#N/A</v>
      </c>
      <c r="AE1365" t="e">
        <f>IF(AND(Q1365&gt;=Chart!$F$2,Q1365&lt;=Chart!$F$3),I1365,#N/A)</f>
        <v>#N/A</v>
      </c>
      <c r="AF1365" t="e">
        <f>IF(AND(Q1365&gt;=Chart!$F$2,Q1365&lt;=Chart!$F$3),H1365/100,#N/A)</f>
        <v>#N/A</v>
      </c>
      <c r="AG1365" t="e">
        <f>IF(AND(Q1365&gt;=Chart!$F$2,Q1365&lt;=Chart!$F$3),W1365/100,#N/A)</f>
        <v>#N/A</v>
      </c>
    </row>
    <row r="1366" spans="1:33" x14ac:dyDescent="0.25">
      <c r="A1366">
        <v>1541687400</v>
      </c>
      <c r="B1366">
        <f>INDEX('Daily Data ADJ'!$1:$1048576,MATCH(Calc!$A1366,'Daily Data ADJ'!$A:$A,0),MATCH("SPY, CBOE BZX: Close",'Daily Data ADJ'!$1:$1,0))</f>
        <v>260.90258742999998</v>
      </c>
      <c r="C1366">
        <f>INDEX('Daily Data ADJ'!$1:$1048576,MATCH(Calc!$A1366,'Daily Data ADJ'!$A:$A,0),MATCH("EFFR, FRED: Close",'Daily Data ADJ'!$1:$1,0))</f>
        <v>2.2000000000000002</v>
      </c>
      <c r="D1366">
        <f>INDEX('Daily Data ADJ'!$1:$1048576,MATCH(Calc!$A1366,'Daily Data ADJ'!$A:$A,1),MATCH("SOFR, FRED: Close",'Daily Data ADJ'!$1:$1,0))</f>
        <v>2.21</v>
      </c>
      <c r="E1366">
        <f>INDEX('Daily Data ADJ'!$1:$1048576,MATCH(Calc!$A1366,'Daily Data ADJ'!$A:$A,0),MATCH("UPRO, CBOE BZX: Close",'Daily Data ADJ'!$1:$1,0))</f>
        <v>24.72080587</v>
      </c>
      <c r="F1366">
        <f>INDEX('Daily Data ADJ'!$1:$1048576,MATCH(Calc!$A1366,'Daily Data ADJ'!$A:$A,0),MATCH("ES1!, CME_MINI: Close",'Daily Data ADJ'!$1:$1,0))</f>
        <v>2808.75</v>
      </c>
      <c r="G1366">
        <f>INDEX('Daily Data ADJ'!$1:$1048576,MATCH(Calc!$A1366,'Daily Data ADJ'!$A:$A,0),MATCH("ES2!, CME_MINI: Close",'Daily Data ADJ'!$1:$1,0))</f>
        <v>2815.5</v>
      </c>
      <c r="H1366">
        <f>INDEX('QUANDL MULTPL SP500_DIV_YIELD_M'!$A:$G,MATCH(Calc!$A1366,'QUANDL MULTPL SP500_DIV_YIELD_M'!$A:$A,1),MATCH('QUANDL MULTPL SP500_DIV_YIELD_M'!$E$1,'QUANDL MULTPL SP500_DIV_YIELD_M'!$A$1:$G$1,0))</f>
        <v>1.9</v>
      </c>
      <c r="I1366" s="5">
        <f t="shared" si="126"/>
        <v>2.8647524985231248E-2</v>
      </c>
      <c r="J1366" s="1">
        <f>A1366/24/60/60+DATE(1970,1,1)</f>
        <v>43412.604166666672</v>
      </c>
      <c r="K1366" s="3">
        <f t="shared" si="129"/>
        <v>1</v>
      </c>
      <c r="L1366" s="6">
        <f>(1+Chart!$F$4)^(1/(365/K1366))-1</f>
        <v>6.6592785027408397E-5</v>
      </c>
      <c r="M1366" s="6">
        <f t="shared" si="130"/>
        <v>5.962230276757019E-5</v>
      </c>
      <c r="N1366" s="6">
        <f t="shared" si="131"/>
        <v>7.7386163619408421E-5</v>
      </c>
      <c r="O1366">
        <f>O1365*(B1366/B1365)</f>
        <v>260.90258743000186</v>
      </c>
      <c r="P1366">
        <f t="shared" si="127"/>
        <v>2018</v>
      </c>
      <c r="Q1366" s="1">
        <f t="shared" si="128"/>
        <v>43412.604166666672</v>
      </c>
      <c r="R1366">
        <f>IF(B1367="",R1365,IF(Q1366&gt;=Chart!$F$2,E1366,0))</f>
        <v>0</v>
      </c>
      <c r="S1366">
        <f>IF(B1367="",S1365,IFERROR(IF(AND(R1366&gt;0,R1365=0),R1366,(1+(B1367/B1366-1)*Calc!$Z$1)*S1365),0))</f>
        <v>0</v>
      </c>
      <c r="T1366">
        <f>IF(B1367="",T1365,IFERROR(IF(AND(R1366&gt;0,R1365=0),R1366,(1+(B1367/B1366-1)*Calc!$Z$1-L1367)*T1365),0))</f>
        <v>0</v>
      </c>
      <c r="U1366">
        <f>IF(B1367="",U1365,IFERROR(IF(AND(R1366&gt;0,R1365=0),R1366,(1+(B1367/B1366-1)*Calc!$Z$1-M1367*2)*U1365),0))</f>
        <v>0</v>
      </c>
      <c r="V1366">
        <f>IF(B1367="",V1365,IFERROR(IF(AND(R1366&gt;0,R1365=0),R1366,(1+(B1367/B1366-1)*Calc!$Z$1-N1367*2)*V1365),0))</f>
        <v>0</v>
      </c>
      <c r="W1366">
        <f>IF(ISNUMBER(C1366),C1366,W1365)</f>
        <v>2.2000000000000002</v>
      </c>
      <c r="Y1366" s="1" t="e">
        <f>IF(AND(Q1366&gt;=Chart!$F$2,Q1366&lt;=Chart!$F$3),Q1366,#N/A)</f>
        <v>#N/A</v>
      </c>
      <c r="Z1366" t="e">
        <f>IF(AND(Q1366&gt;=Chart!$F$2,Q1366&lt;=Chart!$F$3),R1366,#N/A)</f>
        <v>#N/A</v>
      </c>
      <c r="AA1366" t="e">
        <f>IF(AND(Q1366&gt;=Chart!$F$2,Q1366&lt;=Chart!$F$3),S1366,#N/A)</f>
        <v>#N/A</v>
      </c>
      <c r="AB1366" t="e">
        <f>IF(AND(Q1366&gt;=Chart!$F$2,Q1366&lt;=Chart!$F$3),T1366,#N/A)</f>
        <v>#N/A</v>
      </c>
      <c r="AC1366" t="e">
        <f>IF(AND(Q1366&gt;=Chart!$F$2,Q1366&lt;=Chart!$F$3),U1366,#N/A)</f>
        <v>#N/A</v>
      </c>
      <c r="AD1366" t="e">
        <f>IF(AND(Q1366&gt;=Chart!$F$2,Q1366&lt;=Chart!$F$3),V1366,#N/A)</f>
        <v>#N/A</v>
      </c>
      <c r="AE1366" t="e">
        <f>IF(AND(Q1366&gt;=Chart!$F$2,Q1366&lt;=Chart!$F$3),I1366,#N/A)</f>
        <v>#N/A</v>
      </c>
      <c r="AF1366" t="e">
        <f>IF(AND(Q1366&gt;=Chart!$F$2,Q1366&lt;=Chart!$F$3),H1366/100,#N/A)</f>
        <v>#N/A</v>
      </c>
      <c r="AG1366" t="e">
        <f>IF(AND(Q1366&gt;=Chart!$F$2,Q1366&lt;=Chart!$F$3),W1366/100,#N/A)</f>
        <v>#N/A</v>
      </c>
    </row>
    <row r="1367" spans="1:33" x14ac:dyDescent="0.25">
      <c r="A1367">
        <v>1541773800</v>
      </c>
      <c r="B1367">
        <f>INDEX('Daily Data ADJ'!$1:$1048576,MATCH(Calc!$A1367,'Daily Data ADJ'!$A:$A,0),MATCH("SPY, CBOE BZX: Close",'Daily Data ADJ'!$1:$1,0))</f>
        <v>258.35402026999998</v>
      </c>
      <c r="C1367">
        <f>INDEX('Daily Data ADJ'!$1:$1048576,MATCH(Calc!$A1367,'Daily Data ADJ'!$A:$A,0),MATCH("EFFR, FRED: Close",'Daily Data ADJ'!$1:$1,0))</f>
        <v>2.19</v>
      </c>
      <c r="D1367">
        <f>INDEX('Daily Data ADJ'!$1:$1048576,MATCH(Calc!$A1367,'Daily Data ADJ'!$A:$A,1),MATCH("SOFR, FRED: Close",'Daily Data ADJ'!$1:$1,0))</f>
        <v>2.2000000000000002</v>
      </c>
      <c r="E1367">
        <f>INDEX('Daily Data ADJ'!$1:$1048576,MATCH(Calc!$A1367,'Daily Data ADJ'!$A:$A,0),MATCH("UPRO, CBOE BZX: Close",'Daily Data ADJ'!$1:$1,0))</f>
        <v>24.03725863</v>
      </c>
      <c r="F1367">
        <f>INDEX('Daily Data ADJ'!$1:$1048576,MATCH(Calc!$A1367,'Daily Data ADJ'!$A:$A,0),MATCH("ES1!, CME_MINI: Close",'Daily Data ADJ'!$1:$1,0))</f>
        <v>2779</v>
      </c>
      <c r="G1367">
        <f>INDEX('Daily Data ADJ'!$1:$1048576,MATCH(Calc!$A1367,'Daily Data ADJ'!$A:$A,0),MATCH("ES2!, CME_MINI: Close",'Daily Data ADJ'!$1:$1,0))</f>
        <v>2785.5</v>
      </c>
      <c r="H1367">
        <f>INDEX('QUANDL MULTPL SP500_DIV_YIELD_M'!$A:$G,MATCH(Calc!$A1367,'QUANDL MULTPL SP500_DIV_YIELD_M'!$A:$A,1),MATCH('QUANDL MULTPL SP500_DIV_YIELD_M'!$E$1,'QUANDL MULTPL SP500_DIV_YIELD_M'!$A$1:$G$1,0))</f>
        <v>1.9</v>
      </c>
      <c r="I1367" s="5">
        <f t="shared" si="126"/>
        <v>2.8388759333154084E-2</v>
      </c>
      <c r="J1367" s="1">
        <f>A1367/24/60/60+DATE(1970,1,1)</f>
        <v>43413.604166666672</v>
      </c>
      <c r="K1367" s="3">
        <f t="shared" si="129"/>
        <v>1</v>
      </c>
      <c r="L1367" s="6">
        <f>(1+Chart!$F$4)^(1/(365/K1367))-1</f>
        <v>6.6592785027408397E-5</v>
      </c>
      <c r="M1367" s="6">
        <f t="shared" si="130"/>
        <v>5.9354198749694831E-5</v>
      </c>
      <c r="N1367" s="6">
        <f t="shared" si="131"/>
        <v>7.669682078237372E-5</v>
      </c>
      <c r="O1367">
        <f>O1366*(B1367/B1366)</f>
        <v>258.35402027000185</v>
      </c>
      <c r="P1367">
        <f t="shared" si="127"/>
        <v>2018</v>
      </c>
      <c r="Q1367" s="1">
        <f t="shared" si="128"/>
        <v>43413.604166666672</v>
      </c>
      <c r="R1367">
        <f>IF(B1368="",R1366,IF(Q1367&gt;=Chart!$F$2,E1367,0))</f>
        <v>0</v>
      </c>
      <c r="S1367">
        <f>IF(B1368="",S1366,IFERROR(IF(AND(R1367&gt;0,R1366=0),R1367,(1+(B1368/B1367-1)*Calc!$Z$1)*S1366),0))</f>
        <v>0</v>
      </c>
      <c r="T1367">
        <f>IF(B1368="",T1366,IFERROR(IF(AND(R1367&gt;0,R1366=0),R1367,(1+(B1368/B1367-1)*Calc!$Z$1-L1368)*T1366),0))</f>
        <v>0</v>
      </c>
      <c r="U1367">
        <f>IF(B1368="",U1366,IFERROR(IF(AND(R1367&gt;0,R1366=0),R1367,(1+(B1368/B1367-1)*Calc!$Z$1-M1368*2)*U1366),0))</f>
        <v>0</v>
      </c>
      <c r="V1367">
        <f>IF(B1368="",V1366,IFERROR(IF(AND(R1367&gt;0,R1366=0),R1367,(1+(B1368/B1367-1)*Calc!$Z$1-N1368*2)*V1366),0))</f>
        <v>0</v>
      </c>
      <c r="W1367">
        <f>IF(ISNUMBER(C1367),C1367,W1366)</f>
        <v>2.19</v>
      </c>
      <c r="Y1367" s="1" t="e">
        <f>IF(AND(Q1367&gt;=Chart!$F$2,Q1367&lt;=Chart!$F$3),Q1367,#N/A)</f>
        <v>#N/A</v>
      </c>
      <c r="Z1367" t="e">
        <f>IF(AND(Q1367&gt;=Chart!$F$2,Q1367&lt;=Chart!$F$3),R1367,#N/A)</f>
        <v>#N/A</v>
      </c>
      <c r="AA1367" t="e">
        <f>IF(AND(Q1367&gt;=Chart!$F$2,Q1367&lt;=Chart!$F$3),S1367,#N/A)</f>
        <v>#N/A</v>
      </c>
      <c r="AB1367" t="e">
        <f>IF(AND(Q1367&gt;=Chart!$F$2,Q1367&lt;=Chart!$F$3),T1367,#N/A)</f>
        <v>#N/A</v>
      </c>
      <c r="AC1367" t="e">
        <f>IF(AND(Q1367&gt;=Chart!$F$2,Q1367&lt;=Chart!$F$3),U1367,#N/A)</f>
        <v>#N/A</v>
      </c>
      <c r="AD1367" t="e">
        <f>IF(AND(Q1367&gt;=Chart!$F$2,Q1367&lt;=Chart!$F$3),V1367,#N/A)</f>
        <v>#N/A</v>
      </c>
      <c r="AE1367" t="e">
        <f>IF(AND(Q1367&gt;=Chart!$F$2,Q1367&lt;=Chart!$F$3),I1367,#N/A)</f>
        <v>#N/A</v>
      </c>
      <c r="AF1367" t="e">
        <f>IF(AND(Q1367&gt;=Chart!$F$2,Q1367&lt;=Chart!$F$3),H1367/100,#N/A)</f>
        <v>#N/A</v>
      </c>
      <c r="AG1367" t="e">
        <f>IF(AND(Q1367&gt;=Chart!$F$2,Q1367&lt;=Chart!$F$3),W1367/100,#N/A)</f>
        <v>#N/A</v>
      </c>
    </row>
    <row r="1368" spans="1:33" x14ac:dyDescent="0.25">
      <c r="A1368">
        <v>1542033000</v>
      </c>
      <c r="B1368">
        <f>INDEX('Daily Data ADJ'!$1:$1048576,MATCH(Calc!$A1368,'Daily Data ADJ'!$A:$A,0),MATCH("SPY, CBOE BZX: Close",'Daily Data ADJ'!$1:$1,0))</f>
        <v>253.52662480000001</v>
      </c>
      <c r="C1368" t="str">
        <f>INDEX('Daily Data ADJ'!$1:$1048576,MATCH(Calc!$A1368,'Daily Data ADJ'!$A:$A,0),MATCH("EFFR, FRED: Close",'Daily Data ADJ'!$1:$1,0))</f>
        <v>NaN</v>
      </c>
      <c r="D1368" t="str">
        <f>INDEX('Daily Data ADJ'!$1:$1048576,MATCH(Calc!$A1368,'Daily Data ADJ'!$A:$A,1),MATCH("SOFR, FRED: Close",'Daily Data ADJ'!$1:$1,0))</f>
        <v>NaN</v>
      </c>
      <c r="E1368">
        <f>INDEX('Daily Data ADJ'!$1:$1048576,MATCH(Calc!$A1368,'Daily Data ADJ'!$A:$A,0),MATCH("UPRO, CBOE BZX: Close",'Daily Data ADJ'!$1:$1,0))</f>
        <v>22.64065849</v>
      </c>
      <c r="F1368">
        <f>INDEX('Daily Data ADJ'!$1:$1048576,MATCH(Calc!$A1368,'Daily Data ADJ'!$A:$A,0),MATCH("ES1!, CME_MINI: Close",'Daily Data ADJ'!$1:$1,0))</f>
        <v>2727.75</v>
      </c>
      <c r="G1368">
        <f>INDEX('Daily Data ADJ'!$1:$1048576,MATCH(Calc!$A1368,'Daily Data ADJ'!$A:$A,0),MATCH("ES2!, CME_MINI: Close",'Daily Data ADJ'!$1:$1,0))</f>
        <v>2734</v>
      </c>
      <c r="H1368">
        <f>INDEX('QUANDL MULTPL SP500_DIV_YIELD_M'!$A:$G,MATCH(Calc!$A1368,'QUANDL MULTPL SP500_DIV_YIELD_M'!$A:$A,1),MATCH('QUANDL MULTPL SP500_DIV_YIELD_M'!$E$1,'QUANDL MULTPL SP500_DIV_YIELD_M'!$A$1:$G$1,0))</f>
        <v>1.9</v>
      </c>
      <c r="I1368" s="5">
        <f t="shared" si="126"/>
        <v>2.8196610314805564E-2</v>
      </c>
      <c r="J1368" s="1">
        <f>A1368/24/60/60+DATE(1970,1,1)</f>
        <v>43416.604166666672</v>
      </c>
      <c r="K1368" s="3">
        <f t="shared" si="129"/>
        <v>3</v>
      </c>
      <c r="L1368" s="6">
        <f>(1+Chart!$F$4)^(1/(365/K1368))-1</f>
        <v>1.9979165917494157E-4</v>
      </c>
      <c r="M1368" s="6">
        <f t="shared" si="130"/>
        <v>5.9354198749694831E-5</v>
      </c>
      <c r="N1368" s="6">
        <f t="shared" si="131"/>
        <v>2.2857190418945628E-4</v>
      </c>
      <c r="O1368">
        <f>O1367*(B1368/B1367)</f>
        <v>253.52662480000185</v>
      </c>
      <c r="P1368">
        <f t="shared" si="127"/>
        <v>2018</v>
      </c>
      <c r="Q1368" s="1">
        <f t="shared" si="128"/>
        <v>43416.604166666672</v>
      </c>
      <c r="R1368">
        <f>IF(B1369="",R1367,IF(Q1368&gt;=Chart!$F$2,E1368,0))</f>
        <v>0</v>
      </c>
      <c r="S1368">
        <f>IF(B1369="",S1367,IFERROR(IF(AND(R1368&gt;0,R1367=0),R1368,(1+(B1369/B1368-1)*Calc!$Z$1)*S1367),0))</f>
        <v>0</v>
      </c>
      <c r="T1368">
        <f>IF(B1369="",T1367,IFERROR(IF(AND(R1368&gt;0,R1367=0),R1368,(1+(B1369/B1368-1)*Calc!$Z$1-L1369)*T1367),0))</f>
        <v>0</v>
      </c>
      <c r="U1368">
        <f>IF(B1369="",U1367,IFERROR(IF(AND(R1368&gt;0,R1367=0),R1368,(1+(B1369/B1368-1)*Calc!$Z$1-M1369*2)*U1367),0))</f>
        <v>0</v>
      </c>
      <c r="V1368">
        <f>IF(B1369="",V1367,IFERROR(IF(AND(R1368&gt;0,R1367=0),R1368,(1+(B1369/B1368-1)*Calc!$Z$1-N1369*2)*V1367),0))</f>
        <v>0</v>
      </c>
      <c r="W1368">
        <f>IF(ISNUMBER(C1368),C1368,W1367)</f>
        <v>2.19</v>
      </c>
      <c r="Y1368" s="1" t="e">
        <f>IF(AND(Q1368&gt;=Chart!$F$2,Q1368&lt;=Chart!$F$3),Q1368,#N/A)</f>
        <v>#N/A</v>
      </c>
      <c r="Z1368" t="e">
        <f>IF(AND(Q1368&gt;=Chart!$F$2,Q1368&lt;=Chart!$F$3),R1368,#N/A)</f>
        <v>#N/A</v>
      </c>
      <c r="AA1368" t="e">
        <f>IF(AND(Q1368&gt;=Chart!$F$2,Q1368&lt;=Chart!$F$3),S1368,#N/A)</f>
        <v>#N/A</v>
      </c>
      <c r="AB1368" t="e">
        <f>IF(AND(Q1368&gt;=Chart!$F$2,Q1368&lt;=Chart!$F$3),T1368,#N/A)</f>
        <v>#N/A</v>
      </c>
      <c r="AC1368" t="e">
        <f>IF(AND(Q1368&gt;=Chart!$F$2,Q1368&lt;=Chart!$F$3),U1368,#N/A)</f>
        <v>#N/A</v>
      </c>
      <c r="AD1368" t="e">
        <f>IF(AND(Q1368&gt;=Chart!$F$2,Q1368&lt;=Chart!$F$3),V1368,#N/A)</f>
        <v>#N/A</v>
      </c>
      <c r="AE1368" t="e">
        <f>IF(AND(Q1368&gt;=Chart!$F$2,Q1368&lt;=Chart!$F$3),I1368,#N/A)</f>
        <v>#N/A</v>
      </c>
      <c r="AF1368" t="e">
        <f>IF(AND(Q1368&gt;=Chart!$F$2,Q1368&lt;=Chart!$F$3),H1368/100,#N/A)</f>
        <v>#N/A</v>
      </c>
      <c r="AG1368" t="e">
        <f>IF(AND(Q1368&gt;=Chart!$F$2,Q1368&lt;=Chart!$F$3),W1368/100,#N/A)</f>
        <v>#N/A</v>
      </c>
    </row>
    <row r="1369" spans="1:33" x14ac:dyDescent="0.25">
      <c r="A1369">
        <v>1542119400</v>
      </c>
      <c r="B1369">
        <f>INDEX('Daily Data ADJ'!$1:$1048576,MATCH(Calc!$A1369,'Daily Data ADJ'!$A:$A,0),MATCH("SPY, CBOE BZX: Close",'Daily Data ADJ'!$1:$1,0))</f>
        <v>253.05225646</v>
      </c>
      <c r="C1369">
        <f>INDEX('Daily Data ADJ'!$1:$1048576,MATCH(Calc!$A1369,'Daily Data ADJ'!$A:$A,0),MATCH("EFFR, FRED: Close",'Daily Data ADJ'!$1:$1,0))</f>
        <v>2.2000000000000002</v>
      </c>
      <c r="D1369">
        <f>INDEX('Daily Data ADJ'!$1:$1048576,MATCH(Calc!$A1369,'Daily Data ADJ'!$A:$A,1),MATCH("SOFR, FRED: Close",'Daily Data ADJ'!$1:$1,0))</f>
        <v>2.2000000000000002</v>
      </c>
      <c r="E1369">
        <f>INDEX('Daily Data ADJ'!$1:$1048576,MATCH(Calc!$A1369,'Daily Data ADJ'!$A:$A,0),MATCH("UPRO, CBOE BZX: Close",'Daily Data ADJ'!$1:$1,0))</f>
        <v>22.52755355</v>
      </c>
      <c r="F1369">
        <f>INDEX('Daily Data ADJ'!$1:$1048576,MATCH(Calc!$A1369,'Daily Data ADJ'!$A:$A,0),MATCH("ES1!, CME_MINI: Close",'Daily Data ADJ'!$1:$1,0))</f>
        <v>2727.5</v>
      </c>
      <c r="G1369">
        <f>INDEX('Daily Data ADJ'!$1:$1048576,MATCH(Calc!$A1369,'Daily Data ADJ'!$A:$A,0),MATCH("ES2!, CME_MINI: Close",'Daily Data ADJ'!$1:$1,0))</f>
        <v>2733.75</v>
      </c>
      <c r="H1369">
        <f>INDEX('QUANDL MULTPL SP500_DIV_YIELD_M'!$A:$G,MATCH(Calc!$A1369,'QUANDL MULTPL SP500_DIV_YIELD_M'!$A:$A,1),MATCH('QUANDL MULTPL SP500_DIV_YIELD_M'!$E$1,'QUANDL MULTPL SP500_DIV_YIELD_M'!$A$1:$G$1,0))</f>
        <v>1.9</v>
      </c>
      <c r="I1369" s="5">
        <f t="shared" si="126"/>
        <v>2.8197456163469119E-2</v>
      </c>
      <c r="J1369" s="1">
        <f>A1369/24/60/60+DATE(1970,1,1)</f>
        <v>43417.604166666672</v>
      </c>
      <c r="K1369" s="3">
        <f t="shared" si="129"/>
        <v>1</v>
      </c>
      <c r="L1369" s="6">
        <f>(1+Chart!$F$4)^(1/(365/K1369))-1</f>
        <v>6.6592785027408397E-5</v>
      </c>
      <c r="M1369" s="6">
        <f t="shared" si="130"/>
        <v>5.962230276757019E-5</v>
      </c>
      <c r="N1369" s="6">
        <f t="shared" si="131"/>
        <v>7.6187084467660426E-5</v>
      </c>
      <c r="O1369">
        <f>O1368*(B1369/B1368)</f>
        <v>253.05225646000184</v>
      </c>
      <c r="P1369">
        <f t="shared" si="127"/>
        <v>2018</v>
      </c>
      <c r="Q1369" s="1">
        <f t="shared" si="128"/>
        <v>43417.604166666672</v>
      </c>
      <c r="R1369">
        <f>IF(B1370="",R1368,IF(Q1369&gt;=Chart!$F$2,E1369,0))</f>
        <v>0</v>
      </c>
      <c r="S1369">
        <f>IF(B1370="",S1368,IFERROR(IF(AND(R1369&gt;0,R1368=0),R1369,(1+(B1370/B1369-1)*Calc!$Z$1)*S1368),0))</f>
        <v>0</v>
      </c>
      <c r="T1369">
        <f>IF(B1370="",T1368,IFERROR(IF(AND(R1369&gt;0,R1368=0),R1369,(1+(B1370/B1369-1)*Calc!$Z$1-L1370)*T1368),0))</f>
        <v>0</v>
      </c>
      <c r="U1369">
        <f>IF(B1370="",U1368,IFERROR(IF(AND(R1369&gt;0,R1368=0),R1369,(1+(B1370/B1369-1)*Calc!$Z$1-M1370*2)*U1368),0))</f>
        <v>0</v>
      </c>
      <c r="V1369">
        <f>IF(B1370="",V1368,IFERROR(IF(AND(R1369&gt;0,R1368=0),R1369,(1+(B1370/B1369-1)*Calc!$Z$1-N1370*2)*V1368),0))</f>
        <v>0</v>
      </c>
      <c r="W1369">
        <f>IF(ISNUMBER(C1369),C1369,W1368)</f>
        <v>2.2000000000000002</v>
      </c>
      <c r="Y1369" s="1" t="e">
        <f>IF(AND(Q1369&gt;=Chart!$F$2,Q1369&lt;=Chart!$F$3),Q1369,#N/A)</f>
        <v>#N/A</v>
      </c>
      <c r="Z1369" t="e">
        <f>IF(AND(Q1369&gt;=Chart!$F$2,Q1369&lt;=Chart!$F$3),R1369,#N/A)</f>
        <v>#N/A</v>
      </c>
      <c r="AA1369" t="e">
        <f>IF(AND(Q1369&gt;=Chart!$F$2,Q1369&lt;=Chart!$F$3),S1369,#N/A)</f>
        <v>#N/A</v>
      </c>
      <c r="AB1369" t="e">
        <f>IF(AND(Q1369&gt;=Chart!$F$2,Q1369&lt;=Chart!$F$3),T1369,#N/A)</f>
        <v>#N/A</v>
      </c>
      <c r="AC1369" t="e">
        <f>IF(AND(Q1369&gt;=Chart!$F$2,Q1369&lt;=Chart!$F$3),U1369,#N/A)</f>
        <v>#N/A</v>
      </c>
      <c r="AD1369" t="e">
        <f>IF(AND(Q1369&gt;=Chart!$F$2,Q1369&lt;=Chart!$F$3),V1369,#N/A)</f>
        <v>#N/A</v>
      </c>
      <c r="AE1369" t="e">
        <f>IF(AND(Q1369&gt;=Chart!$F$2,Q1369&lt;=Chart!$F$3),I1369,#N/A)</f>
        <v>#N/A</v>
      </c>
      <c r="AF1369" t="e">
        <f>IF(AND(Q1369&gt;=Chart!$F$2,Q1369&lt;=Chart!$F$3),H1369/100,#N/A)</f>
        <v>#N/A</v>
      </c>
      <c r="AG1369" t="e">
        <f>IF(AND(Q1369&gt;=Chart!$F$2,Q1369&lt;=Chart!$F$3),W1369/100,#N/A)</f>
        <v>#N/A</v>
      </c>
    </row>
    <row r="1370" spans="1:33" x14ac:dyDescent="0.25">
      <c r="A1370">
        <v>1542205800</v>
      </c>
      <c r="B1370">
        <f>INDEX('Daily Data ADJ'!$1:$1048576,MATCH(Calc!$A1370,'Daily Data ADJ'!$A:$A,0),MATCH("SPY, CBOE BZX: Close",'Daily Data ADJ'!$1:$1,0))</f>
        <v>251.32220722</v>
      </c>
      <c r="C1370">
        <f>INDEX('Daily Data ADJ'!$1:$1048576,MATCH(Calc!$A1370,'Daily Data ADJ'!$A:$A,0),MATCH("EFFR, FRED: Close",'Daily Data ADJ'!$1:$1,0))</f>
        <v>2.2000000000000002</v>
      </c>
      <c r="D1370">
        <f>INDEX('Daily Data ADJ'!$1:$1048576,MATCH(Calc!$A1370,'Daily Data ADJ'!$A:$A,1),MATCH("SOFR, FRED: Close",'Daily Data ADJ'!$1:$1,0))</f>
        <v>2.2000000000000002</v>
      </c>
      <c r="E1370">
        <f>INDEX('Daily Data ADJ'!$1:$1048576,MATCH(Calc!$A1370,'Daily Data ADJ'!$A:$A,0),MATCH("UPRO, CBOE BZX: Close",'Daily Data ADJ'!$1:$1,0))</f>
        <v>22.03579294</v>
      </c>
      <c r="F1370">
        <f>INDEX('Daily Data ADJ'!$1:$1048576,MATCH(Calc!$A1370,'Daily Data ADJ'!$A:$A,0),MATCH("ES1!, CME_MINI: Close",'Daily Data ADJ'!$1:$1,0))</f>
        <v>2698.5</v>
      </c>
      <c r="G1370">
        <f>INDEX('Daily Data ADJ'!$1:$1048576,MATCH(Calc!$A1370,'Daily Data ADJ'!$A:$A,0),MATCH("ES2!, CME_MINI: Close",'Daily Data ADJ'!$1:$1,0))</f>
        <v>2704.5</v>
      </c>
      <c r="H1370">
        <f>INDEX('QUANDL MULTPL SP500_DIV_YIELD_M'!$A:$G,MATCH(Calc!$A1370,'QUANDL MULTPL SP500_DIV_YIELD_M'!$A:$A,1),MATCH('QUANDL MULTPL SP500_DIV_YIELD_M'!$E$1,'QUANDL MULTPL SP500_DIV_YIELD_M'!$A$1:$G$1,0))</f>
        <v>1.9</v>
      </c>
      <c r="I1370" s="5">
        <f t="shared" si="126"/>
        <v>2.7923536477827953E-2</v>
      </c>
      <c r="J1370" s="1">
        <f>A1370/24/60/60+DATE(1970,1,1)</f>
        <v>43418.604166666672</v>
      </c>
      <c r="K1370" s="3">
        <f t="shared" si="129"/>
        <v>1</v>
      </c>
      <c r="L1370" s="6">
        <f>(1+Chart!$F$4)^(1/(365/K1370))-1</f>
        <v>6.6592785027408397E-5</v>
      </c>
      <c r="M1370" s="6">
        <f t="shared" si="130"/>
        <v>5.962230276757019E-5</v>
      </c>
      <c r="N1370" s="6">
        <f t="shared" si="131"/>
        <v>7.545704785894003E-5</v>
      </c>
      <c r="O1370">
        <f>O1369*(B1370/B1369)</f>
        <v>251.32220722000184</v>
      </c>
      <c r="P1370">
        <f t="shared" si="127"/>
        <v>2018</v>
      </c>
      <c r="Q1370" s="1">
        <f t="shared" si="128"/>
        <v>43418.604166666672</v>
      </c>
      <c r="R1370">
        <f>IF(B1371="",R1369,IF(Q1370&gt;=Chart!$F$2,E1370,0))</f>
        <v>0</v>
      </c>
      <c r="S1370">
        <f>IF(B1371="",S1369,IFERROR(IF(AND(R1370&gt;0,R1369=0),R1370,(1+(B1371/B1370-1)*Calc!$Z$1)*S1369),0))</f>
        <v>0</v>
      </c>
      <c r="T1370">
        <f>IF(B1371="",T1369,IFERROR(IF(AND(R1370&gt;0,R1369=0),R1370,(1+(B1371/B1370-1)*Calc!$Z$1-L1371)*T1369),0))</f>
        <v>0</v>
      </c>
      <c r="U1370">
        <f>IF(B1371="",U1369,IFERROR(IF(AND(R1370&gt;0,R1369=0),R1370,(1+(B1371/B1370-1)*Calc!$Z$1-M1371*2)*U1369),0))</f>
        <v>0</v>
      </c>
      <c r="V1370">
        <f>IF(B1371="",V1369,IFERROR(IF(AND(R1370&gt;0,R1369=0),R1370,(1+(B1371/B1370-1)*Calc!$Z$1-N1371*2)*V1369),0))</f>
        <v>0</v>
      </c>
      <c r="W1370">
        <f>IF(ISNUMBER(C1370),C1370,W1369)</f>
        <v>2.2000000000000002</v>
      </c>
      <c r="Y1370" s="1" t="e">
        <f>IF(AND(Q1370&gt;=Chart!$F$2,Q1370&lt;=Chart!$F$3),Q1370,#N/A)</f>
        <v>#N/A</v>
      </c>
      <c r="Z1370" t="e">
        <f>IF(AND(Q1370&gt;=Chart!$F$2,Q1370&lt;=Chart!$F$3),R1370,#N/A)</f>
        <v>#N/A</v>
      </c>
      <c r="AA1370" t="e">
        <f>IF(AND(Q1370&gt;=Chart!$F$2,Q1370&lt;=Chart!$F$3),S1370,#N/A)</f>
        <v>#N/A</v>
      </c>
      <c r="AB1370" t="e">
        <f>IF(AND(Q1370&gt;=Chart!$F$2,Q1370&lt;=Chart!$F$3),T1370,#N/A)</f>
        <v>#N/A</v>
      </c>
      <c r="AC1370" t="e">
        <f>IF(AND(Q1370&gt;=Chart!$F$2,Q1370&lt;=Chart!$F$3),U1370,#N/A)</f>
        <v>#N/A</v>
      </c>
      <c r="AD1370" t="e">
        <f>IF(AND(Q1370&gt;=Chart!$F$2,Q1370&lt;=Chart!$F$3),V1370,#N/A)</f>
        <v>#N/A</v>
      </c>
      <c r="AE1370" t="e">
        <f>IF(AND(Q1370&gt;=Chart!$F$2,Q1370&lt;=Chart!$F$3),I1370,#N/A)</f>
        <v>#N/A</v>
      </c>
      <c r="AF1370" t="e">
        <f>IF(AND(Q1370&gt;=Chart!$F$2,Q1370&lt;=Chart!$F$3),H1370/100,#N/A)</f>
        <v>#N/A</v>
      </c>
      <c r="AG1370" t="e">
        <f>IF(AND(Q1370&gt;=Chart!$F$2,Q1370&lt;=Chart!$F$3),W1370/100,#N/A)</f>
        <v>#N/A</v>
      </c>
    </row>
    <row r="1371" spans="1:33" x14ac:dyDescent="0.25">
      <c r="A1371">
        <v>1542292200</v>
      </c>
      <c r="B1371">
        <f>INDEX('Daily Data ADJ'!$1:$1048576,MATCH(Calc!$A1371,'Daily Data ADJ'!$A:$A,0),MATCH("SPY, CBOE BZX: Close",'Daily Data ADJ'!$1:$1,0))</f>
        <v>253.9451851</v>
      </c>
      <c r="C1371">
        <f>INDEX('Daily Data ADJ'!$1:$1048576,MATCH(Calc!$A1371,'Daily Data ADJ'!$A:$A,0),MATCH("EFFR, FRED: Close",'Daily Data ADJ'!$1:$1,0))</f>
        <v>2.2000000000000002</v>
      </c>
      <c r="D1371">
        <f>INDEX('Daily Data ADJ'!$1:$1048576,MATCH(Calc!$A1371,'Daily Data ADJ'!$A:$A,1),MATCH("SOFR, FRED: Close",'Daily Data ADJ'!$1:$1,0))</f>
        <v>2.2799999999999998</v>
      </c>
      <c r="E1371">
        <f>INDEX('Daily Data ADJ'!$1:$1048576,MATCH(Calc!$A1371,'Daily Data ADJ'!$A:$A,0),MATCH("UPRO, CBOE BZX: Close",'Daily Data ADJ'!$1:$1,0))</f>
        <v>22.739010610000001</v>
      </c>
      <c r="F1371">
        <f>INDEX('Daily Data ADJ'!$1:$1048576,MATCH(Calc!$A1371,'Daily Data ADJ'!$A:$A,0),MATCH("ES1!, CME_MINI: Close",'Daily Data ADJ'!$1:$1,0))</f>
        <v>2734.5</v>
      </c>
      <c r="G1371">
        <f>INDEX('Daily Data ADJ'!$1:$1048576,MATCH(Calc!$A1371,'Daily Data ADJ'!$A:$A,0),MATCH("ES2!, CME_MINI: Close",'Daily Data ADJ'!$1:$1,0))</f>
        <v>2740.5</v>
      </c>
      <c r="H1371">
        <f>INDEX('QUANDL MULTPL SP500_DIV_YIELD_M'!$A:$G,MATCH(Calc!$A1371,'QUANDL MULTPL SP500_DIV_YIELD_M'!$A:$A,1),MATCH('QUANDL MULTPL SP500_DIV_YIELD_M'!$E$1,'QUANDL MULTPL SP500_DIV_YIELD_M'!$A$1:$G$1,0))</f>
        <v>1.9</v>
      </c>
      <c r="I1371" s="5">
        <f t="shared" si="126"/>
        <v>2.7805670610673388E-2</v>
      </c>
      <c r="J1371" s="1">
        <f>A1371/24/60/60+DATE(1970,1,1)</f>
        <v>43419.604166666672</v>
      </c>
      <c r="K1371" s="3">
        <f t="shared" si="129"/>
        <v>1</v>
      </c>
      <c r="L1371" s="6">
        <f>(1+Chart!$F$4)^(1/(365/K1371))-1</f>
        <v>6.6592785027408397E-5</v>
      </c>
      <c r="M1371" s="6">
        <f t="shared" si="130"/>
        <v>5.962230276757019E-5</v>
      </c>
      <c r="N1371" s="6">
        <f t="shared" si="131"/>
        <v>7.5142858130927692E-5</v>
      </c>
      <c r="O1371">
        <f>O1370*(B1371/B1370)</f>
        <v>253.94518510000188</v>
      </c>
      <c r="P1371">
        <f t="shared" si="127"/>
        <v>2018</v>
      </c>
      <c r="Q1371" s="1">
        <f t="shared" si="128"/>
        <v>43419.604166666672</v>
      </c>
      <c r="R1371">
        <f>IF(B1372="",R1370,IF(Q1371&gt;=Chart!$F$2,E1371,0))</f>
        <v>0</v>
      </c>
      <c r="S1371">
        <f>IF(B1372="",S1370,IFERROR(IF(AND(R1371&gt;0,R1370=0),R1371,(1+(B1372/B1371-1)*Calc!$Z$1)*S1370),0))</f>
        <v>0</v>
      </c>
      <c r="T1371">
        <f>IF(B1372="",T1370,IFERROR(IF(AND(R1371&gt;0,R1370=0),R1371,(1+(B1372/B1371-1)*Calc!$Z$1-L1372)*T1370),0))</f>
        <v>0</v>
      </c>
      <c r="U1371">
        <f>IF(B1372="",U1370,IFERROR(IF(AND(R1371&gt;0,R1370=0),R1371,(1+(B1372/B1371-1)*Calc!$Z$1-M1372*2)*U1370),0))</f>
        <v>0</v>
      </c>
      <c r="V1371">
        <f>IF(B1372="",V1370,IFERROR(IF(AND(R1371&gt;0,R1370=0),R1371,(1+(B1372/B1371-1)*Calc!$Z$1-N1372*2)*V1370),0))</f>
        <v>0</v>
      </c>
      <c r="W1371">
        <f>IF(ISNUMBER(C1371),C1371,W1370)</f>
        <v>2.2000000000000002</v>
      </c>
      <c r="Y1371" s="1" t="e">
        <f>IF(AND(Q1371&gt;=Chart!$F$2,Q1371&lt;=Chart!$F$3),Q1371,#N/A)</f>
        <v>#N/A</v>
      </c>
      <c r="Z1371" t="e">
        <f>IF(AND(Q1371&gt;=Chart!$F$2,Q1371&lt;=Chart!$F$3),R1371,#N/A)</f>
        <v>#N/A</v>
      </c>
      <c r="AA1371" t="e">
        <f>IF(AND(Q1371&gt;=Chart!$F$2,Q1371&lt;=Chart!$F$3),S1371,#N/A)</f>
        <v>#N/A</v>
      </c>
      <c r="AB1371" t="e">
        <f>IF(AND(Q1371&gt;=Chart!$F$2,Q1371&lt;=Chart!$F$3),T1371,#N/A)</f>
        <v>#N/A</v>
      </c>
      <c r="AC1371" t="e">
        <f>IF(AND(Q1371&gt;=Chart!$F$2,Q1371&lt;=Chart!$F$3),U1371,#N/A)</f>
        <v>#N/A</v>
      </c>
      <c r="AD1371" t="e">
        <f>IF(AND(Q1371&gt;=Chart!$F$2,Q1371&lt;=Chart!$F$3),V1371,#N/A)</f>
        <v>#N/A</v>
      </c>
      <c r="AE1371" t="e">
        <f>IF(AND(Q1371&gt;=Chart!$F$2,Q1371&lt;=Chart!$F$3),I1371,#N/A)</f>
        <v>#N/A</v>
      </c>
      <c r="AF1371" t="e">
        <f>IF(AND(Q1371&gt;=Chart!$F$2,Q1371&lt;=Chart!$F$3),H1371/100,#N/A)</f>
        <v>#N/A</v>
      </c>
      <c r="AG1371" t="e">
        <f>IF(AND(Q1371&gt;=Chart!$F$2,Q1371&lt;=Chart!$F$3),W1371/100,#N/A)</f>
        <v>#N/A</v>
      </c>
    </row>
    <row r="1372" spans="1:33" x14ac:dyDescent="0.25">
      <c r="A1372">
        <v>1542378600</v>
      </c>
      <c r="B1372">
        <f>INDEX('Daily Data ADJ'!$1:$1048576,MATCH(Calc!$A1372,'Daily Data ADJ'!$A:$A,0),MATCH("SPY, CBOE BZX: Close",'Daily Data ADJ'!$1:$1,0))</f>
        <v>254.60558023999999</v>
      </c>
      <c r="C1372">
        <f>INDEX('Daily Data ADJ'!$1:$1048576,MATCH(Calc!$A1372,'Daily Data ADJ'!$A:$A,0),MATCH("EFFR, FRED: Close",'Daily Data ADJ'!$1:$1,0))</f>
        <v>2.2000000000000002</v>
      </c>
      <c r="D1372">
        <f>INDEX('Daily Data ADJ'!$1:$1048576,MATCH(Calc!$A1372,'Daily Data ADJ'!$A:$A,1),MATCH("SOFR, FRED: Close",'Daily Data ADJ'!$1:$1,0))</f>
        <v>2.2599999999999998</v>
      </c>
      <c r="E1372">
        <f>INDEX('Daily Data ADJ'!$1:$1048576,MATCH(Calc!$A1372,'Daily Data ADJ'!$A:$A,0),MATCH("UPRO, CBOE BZX: Close",'Daily Data ADJ'!$1:$1,0))</f>
        <v>22.901291619999999</v>
      </c>
      <c r="F1372">
        <f>INDEX('Daily Data ADJ'!$1:$1048576,MATCH(Calc!$A1372,'Daily Data ADJ'!$A:$A,0),MATCH("ES1!, CME_MINI: Close",'Daily Data ADJ'!$1:$1,0))</f>
        <v>2743</v>
      </c>
      <c r="G1372">
        <f>INDEX('Daily Data ADJ'!$1:$1048576,MATCH(Calc!$A1372,'Daily Data ADJ'!$A:$A,0),MATCH("ES2!, CME_MINI: Close",'Daily Data ADJ'!$1:$1,0))</f>
        <v>2749</v>
      </c>
      <c r="H1372">
        <f>INDEX('QUANDL MULTPL SP500_DIV_YIELD_M'!$A:$G,MATCH(Calc!$A1372,'QUANDL MULTPL SP500_DIV_YIELD_M'!$A:$A,1),MATCH('QUANDL MULTPL SP500_DIV_YIELD_M'!$E$1,'QUANDL MULTPL SP500_DIV_YIELD_M'!$A$1:$G$1,0))</f>
        <v>1.9</v>
      </c>
      <c r="I1372" s="5">
        <f t="shared" si="126"/>
        <v>2.7778294128048314E-2</v>
      </c>
      <c r="J1372" s="1">
        <f>A1372/24/60/60+DATE(1970,1,1)</f>
        <v>43420.604166666672</v>
      </c>
      <c r="K1372" s="3">
        <f t="shared" si="129"/>
        <v>1</v>
      </c>
      <c r="L1372" s="6">
        <f>(1+Chart!$F$4)^(1/(365/K1372))-1</f>
        <v>6.6592785027408397E-5</v>
      </c>
      <c r="M1372" s="6">
        <f t="shared" si="130"/>
        <v>5.962230276757019E-5</v>
      </c>
      <c r="N1372" s="6">
        <f t="shared" si="131"/>
        <v>7.5069876733335761E-5</v>
      </c>
      <c r="O1372">
        <f>O1371*(B1372/B1371)</f>
        <v>254.6055802400019</v>
      </c>
      <c r="P1372">
        <f t="shared" si="127"/>
        <v>2018</v>
      </c>
      <c r="Q1372" s="1">
        <f t="shared" si="128"/>
        <v>43420.604166666672</v>
      </c>
      <c r="R1372">
        <f>IF(B1373="",R1371,IF(Q1372&gt;=Chart!$F$2,E1372,0))</f>
        <v>0</v>
      </c>
      <c r="S1372">
        <f>IF(B1373="",S1371,IFERROR(IF(AND(R1372&gt;0,R1371=0),R1372,(1+(B1373/B1372-1)*Calc!$Z$1)*S1371),0))</f>
        <v>0</v>
      </c>
      <c r="T1372">
        <f>IF(B1373="",T1371,IFERROR(IF(AND(R1372&gt;0,R1371=0),R1372,(1+(B1373/B1372-1)*Calc!$Z$1-L1373)*T1371),0))</f>
        <v>0</v>
      </c>
      <c r="U1372">
        <f>IF(B1373="",U1371,IFERROR(IF(AND(R1372&gt;0,R1371=0),R1372,(1+(B1373/B1372-1)*Calc!$Z$1-M1373*2)*U1371),0))</f>
        <v>0</v>
      </c>
      <c r="V1372">
        <f>IF(B1373="",V1371,IFERROR(IF(AND(R1372&gt;0,R1371=0),R1372,(1+(B1373/B1372-1)*Calc!$Z$1-N1373*2)*V1371),0))</f>
        <v>0</v>
      </c>
      <c r="W1372">
        <f>IF(ISNUMBER(C1372),C1372,W1371)</f>
        <v>2.2000000000000002</v>
      </c>
      <c r="Y1372" s="1" t="e">
        <f>IF(AND(Q1372&gt;=Chart!$F$2,Q1372&lt;=Chart!$F$3),Q1372,#N/A)</f>
        <v>#N/A</v>
      </c>
      <c r="Z1372" t="e">
        <f>IF(AND(Q1372&gt;=Chart!$F$2,Q1372&lt;=Chart!$F$3),R1372,#N/A)</f>
        <v>#N/A</v>
      </c>
      <c r="AA1372" t="e">
        <f>IF(AND(Q1372&gt;=Chart!$F$2,Q1372&lt;=Chart!$F$3),S1372,#N/A)</f>
        <v>#N/A</v>
      </c>
      <c r="AB1372" t="e">
        <f>IF(AND(Q1372&gt;=Chart!$F$2,Q1372&lt;=Chart!$F$3),T1372,#N/A)</f>
        <v>#N/A</v>
      </c>
      <c r="AC1372" t="e">
        <f>IF(AND(Q1372&gt;=Chart!$F$2,Q1372&lt;=Chart!$F$3),U1372,#N/A)</f>
        <v>#N/A</v>
      </c>
      <c r="AD1372" t="e">
        <f>IF(AND(Q1372&gt;=Chart!$F$2,Q1372&lt;=Chart!$F$3),V1372,#N/A)</f>
        <v>#N/A</v>
      </c>
      <c r="AE1372" t="e">
        <f>IF(AND(Q1372&gt;=Chart!$F$2,Q1372&lt;=Chart!$F$3),I1372,#N/A)</f>
        <v>#N/A</v>
      </c>
      <c r="AF1372" t="e">
        <f>IF(AND(Q1372&gt;=Chart!$F$2,Q1372&lt;=Chart!$F$3),H1372/100,#N/A)</f>
        <v>#N/A</v>
      </c>
      <c r="AG1372" t="e">
        <f>IF(AND(Q1372&gt;=Chart!$F$2,Q1372&lt;=Chart!$F$3),W1372/100,#N/A)</f>
        <v>#N/A</v>
      </c>
    </row>
    <row r="1373" spans="1:33" x14ac:dyDescent="0.25">
      <c r="A1373">
        <v>1542637800</v>
      </c>
      <c r="B1373">
        <f>INDEX('Daily Data ADJ'!$1:$1048576,MATCH(Calc!$A1373,'Daily Data ADJ'!$A:$A,0),MATCH("SPY, CBOE BZX: Close",'Daily Data ADJ'!$1:$1,0))</f>
        <v>250.29905982</v>
      </c>
      <c r="C1373">
        <f>INDEX('Daily Data ADJ'!$1:$1048576,MATCH(Calc!$A1373,'Daily Data ADJ'!$A:$A,0),MATCH("EFFR, FRED: Close",'Daily Data ADJ'!$1:$1,0))</f>
        <v>2.2000000000000002</v>
      </c>
      <c r="D1373">
        <f>INDEX('Daily Data ADJ'!$1:$1048576,MATCH(Calc!$A1373,'Daily Data ADJ'!$A:$A,1),MATCH("SOFR, FRED: Close",'Daily Data ADJ'!$1:$1,0))</f>
        <v>2.2400000000000002</v>
      </c>
      <c r="E1373">
        <f>INDEX('Daily Data ADJ'!$1:$1048576,MATCH(Calc!$A1373,'Daily Data ADJ'!$A:$A,0),MATCH("UPRO, CBOE BZX: Close",'Daily Data ADJ'!$1:$1,0))</f>
        <v>21.780077429999999</v>
      </c>
      <c r="F1373">
        <f>INDEX('Daily Data ADJ'!$1:$1048576,MATCH(Calc!$A1373,'Daily Data ADJ'!$A:$A,0),MATCH("ES1!, CME_MINI: Close",'Daily Data ADJ'!$1:$1,0))</f>
        <v>2696.25</v>
      </c>
      <c r="G1373">
        <f>INDEX('Daily Data ADJ'!$1:$1048576,MATCH(Calc!$A1373,'Daily Data ADJ'!$A:$A,0),MATCH("ES2!, CME_MINI: Close",'Daily Data ADJ'!$1:$1,0))</f>
        <v>2702</v>
      </c>
      <c r="H1373">
        <f>INDEX('QUANDL MULTPL SP500_DIV_YIELD_M'!$A:$G,MATCH(Calc!$A1373,'QUANDL MULTPL SP500_DIV_YIELD_M'!$A:$A,1),MATCH('QUANDL MULTPL SP500_DIV_YIELD_M'!$E$1,'QUANDL MULTPL SP500_DIV_YIELD_M'!$A$1:$G$1,0))</f>
        <v>1.9</v>
      </c>
      <c r="I1373" s="5">
        <f t="shared" si="126"/>
        <v>2.7557692746387068E-2</v>
      </c>
      <c r="J1373" s="1">
        <f>A1373/24/60/60+DATE(1970,1,1)</f>
        <v>43423.604166666672</v>
      </c>
      <c r="K1373" s="3">
        <f t="shared" si="129"/>
        <v>3</v>
      </c>
      <c r="L1373" s="6">
        <f>(1+Chart!$F$4)^(1/(365/K1373))-1</f>
        <v>1.9979165917494157E-4</v>
      </c>
      <c r="M1373" s="6">
        <f t="shared" si="130"/>
        <v>1.7887757297185836E-4</v>
      </c>
      <c r="N1373" s="6">
        <f t="shared" si="131"/>
        <v>2.2346179513044184E-4</v>
      </c>
      <c r="O1373">
        <f>O1372*(B1373/B1372)</f>
        <v>250.29905982000187</v>
      </c>
      <c r="P1373">
        <f t="shared" si="127"/>
        <v>2018</v>
      </c>
      <c r="Q1373" s="1">
        <f t="shared" si="128"/>
        <v>43423.604166666672</v>
      </c>
      <c r="R1373">
        <f>IF(B1374="",R1372,IF(Q1373&gt;=Chart!$F$2,E1373,0))</f>
        <v>0</v>
      </c>
      <c r="S1373">
        <f>IF(B1374="",S1372,IFERROR(IF(AND(R1373&gt;0,R1372=0),R1373,(1+(B1374/B1373-1)*Calc!$Z$1)*S1372),0))</f>
        <v>0</v>
      </c>
      <c r="T1373">
        <f>IF(B1374="",T1372,IFERROR(IF(AND(R1373&gt;0,R1372=0),R1373,(1+(B1374/B1373-1)*Calc!$Z$1-L1374)*T1372),0))</f>
        <v>0</v>
      </c>
      <c r="U1373">
        <f>IF(B1374="",U1372,IFERROR(IF(AND(R1373&gt;0,R1372=0),R1373,(1+(B1374/B1373-1)*Calc!$Z$1-M1374*2)*U1372),0))</f>
        <v>0</v>
      </c>
      <c r="V1373">
        <f>IF(B1374="",V1372,IFERROR(IF(AND(R1373&gt;0,R1372=0),R1373,(1+(B1374/B1373-1)*Calc!$Z$1-N1374*2)*V1372),0))</f>
        <v>0</v>
      </c>
      <c r="W1373">
        <f>IF(ISNUMBER(C1373),C1373,W1372)</f>
        <v>2.2000000000000002</v>
      </c>
      <c r="Y1373" s="1" t="e">
        <f>IF(AND(Q1373&gt;=Chart!$F$2,Q1373&lt;=Chart!$F$3),Q1373,#N/A)</f>
        <v>#N/A</v>
      </c>
      <c r="Z1373" t="e">
        <f>IF(AND(Q1373&gt;=Chart!$F$2,Q1373&lt;=Chart!$F$3),R1373,#N/A)</f>
        <v>#N/A</v>
      </c>
      <c r="AA1373" t="e">
        <f>IF(AND(Q1373&gt;=Chart!$F$2,Q1373&lt;=Chart!$F$3),S1373,#N/A)</f>
        <v>#N/A</v>
      </c>
      <c r="AB1373" t="e">
        <f>IF(AND(Q1373&gt;=Chart!$F$2,Q1373&lt;=Chart!$F$3),T1373,#N/A)</f>
        <v>#N/A</v>
      </c>
      <c r="AC1373" t="e">
        <f>IF(AND(Q1373&gt;=Chart!$F$2,Q1373&lt;=Chart!$F$3),U1373,#N/A)</f>
        <v>#N/A</v>
      </c>
      <c r="AD1373" t="e">
        <f>IF(AND(Q1373&gt;=Chart!$F$2,Q1373&lt;=Chart!$F$3),V1373,#N/A)</f>
        <v>#N/A</v>
      </c>
      <c r="AE1373" t="e">
        <f>IF(AND(Q1373&gt;=Chart!$F$2,Q1373&lt;=Chart!$F$3),I1373,#N/A)</f>
        <v>#N/A</v>
      </c>
      <c r="AF1373" t="e">
        <f>IF(AND(Q1373&gt;=Chart!$F$2,Q1373&lt;=Chart!$F$3),H1373/100,#N/A)</f>
        <v>#N/A</v>
      </c>
      <c r="AG1373" t="e">
        <f>IF(AND(Q1373&gt;=Chart!$F$2,Q1373&lt;=Chart!$F$3),W1373/100,#N/A)</f>
        <v>#N/A</v>
      </c>
    </row>
    <row r="1374" spans="1:33" x14ac:dyDescent="0.25">
      <c r="A1374">
        <v>1542724200</v>
      </c>
      <c r="B1374">
        <f>INDEX('Daily Data ADJ'!$1:$1048576,MATCH(Calc!$A1374,'Daily Data ADJ'!$A:$A,0),MATCH("SPY, CBOE BZX: Close",'Daily Data ADJ'!$1:$1,0))</f>
        <v>245.66699249000001</v>
      </c>
      <c r="C1374">
        <f>INDEX('Daily Data ADJ'!$1:$1048576,MATCH(Calc!$A1374,'Daily Data ADJ'!$A:$A,0),MATCH("EFFR, FRED: Close",'Daily Data ADJ'!$1:$1,0))</f>
        <v>2.2000000000000002</v>
      </c>
      <c r="D1374">
        <f>INDEX('Daily Data ADJ'!$1:$1048576,MATCH(Calc!$A1374,'Daily Data ADJ'!$A:$A,1),MATCH("SOFR, FRED: Close",'Daily Data ADJ'!$1:$1,0))</f>
        <v>2.2000000000000002</v>
      </c>
      <c r="E1374">
        <f>INDEX('Daily Data ADJ'!$1:$1048576,MATCH(Calc!$A1374,'Daily Data ADJ'!$A:$A,0),MATCH("UPRO, CBOE BZX: Close",'Daily Data ADJ'!$1:$1,0))</f>
        <v>20.54084069</v>
      </c>
      <c r="F1374">
        <f>INDEX('Daily Data ADJ'!$1:$1048576,MATCH(Calc!$A1374,'Daily Data ADJ'!$A:$A,0),MATCH("ES1!, CME_MINI: Close",'Daily Data ADJ'!$1:$1,0))</f>
        <v>2640</v>
      </c>
      <c r="G1374">
        <f>INDEX('Daily Data ADJ'!$1:$1048576,MATCH(Calc!$A1374,'Daily Data ADJ'!$A:$A,0),MATCH("ES2!, CME_MINI: Close",'Daily Data ADJ'!$1:$1,0))</f>
        <v>2645.25</v>
      </c>
      <c r="H1374">
        <f>INDEX('QUANDL MULTPL SP500_DIV_YIELD_M'!$A:$G,MATCH(Calc!$A1374,'QUANDL MULTPL SP500_DIV_YIELD_M'!$A:$A,1),MATCH('QUANDL MULTPL SP500_DIV_YIELD_M'!$E$1,'QUANDL MULTPL SP500_DIV_YIELD_M'!$A$1:$G$1,0))</f>
        <v>1.9</v>
      </c>
      <c r="I1374" s="5">
        <f t="shared" si="126"/>
        <v>2.697830497534413E-2</v>
      </c>
      <c r="J1374" s="1">
        <f>A1374/24/60/60+DATE(1970,1,1)</f>
        <v>43424.604166666672</v>
      </c>
      <c r="K1374" s="3">
        <f t="shared" si="129"/>
        <v>1</v>
      </c>
      <c r="L1374" s="6">
        <f>(1+Chart!$F$4)^(1/(365/K1374))-1</f>
        <v>6.6592785027408397E-5</v>
      </c>
      <c r="M1374" s="6">
        <f t="shared" si="130"/>
        <v>5.962230276757019E-5</v>
      </c>
      <c r="N1374" s="6">
        <f t="shared" si="131"/>
        <v>7.2936374972965012E-5</v>
      </c>
      <c r="O1374">
        <f>O1373*(B1374/B1373)</f>
        <v>245.66699249000186</v>
      </c>
      <c r="P1374">
        <f t="shared" si="127"/>
        <v>2018</v>
      </c>
      <c r="Q1374" s="1">
        <f t="shared" si="128"/>
        <v>43424.604166666672</v>
      </c>
      <c r="R1374">
        <f>IF(B1375="",R1373,IF(Q1374&gt;=Chart!$F$2,E1374,0))</f>
        <v>0</v>
      </c>
      <c r="S1374">
        <f>IF(B1375="",S1373,IFERROR(IF(AND(R1374&gt;0,R1373=0),R1374,(1+(B1375/B1374-1)*Calc!$Z$1)*S1373),0))</f>
        <v>0</v>
      </c>
      <c r="T1374">
        <f>IF(B1375="",T1373,IFERROR(IF(AND(R1374&gt;0,R1373=0),R1374,(1+(B1375/B1374-1)*Calc!$Z$1-L1375)*T1373),0))</f>
        <v>0</v>
      </c>
      <c r="U1374">
        <f>IF(B1375="",U1373,IFERROR(IF(AND(R1374&gt;0,R1373=0),R1374,(1+(B1375/B1374-1)*Calc!$Z$1-M1375*2)*U1373),0))</f>
        <v>0</v>
      </c>
      <c r="V1374">
        <f>IF(B1375="",V1373,IFERROR(IF(AND(R1374&gt;0,R1373=0),R1374,(1+(B1375/B1374-1)*Calc!$Z$1-N1375*2)*V1373),0))</f>
        <v>0</v>
      </c>
      <c r="W1374">
        <f>IF(ISNUMBER(C1374),C1374,W1373)</f>
        <v>2.2000000000000002</v>
      </c>
      <c r="Y1374" s="1" t="e">
        <f>IF(AND(Q1374&gt;=Chart!$F$2,Q1374&lt;=Chart!$F$3),Q1374,#N/A)</f>
        <v>#N/A</v>
      </c>
      <c r="Z1374" t="e">
        <f>IF(AND(Q1374&gt;=Chart!$F$2,Q1374&lt;=Chart!$F$3),R1374,#N/A)</f>
        <v>#N/A</v>
      </c>
      <c r="AA1374" t="e">
        <f>IF(AND(Q1374&gt;=Chart!$F$2,Q1374&lt;=Chart!$F$3),S1374,#N/A)</f>
        <v>#N/A</v>
      </c>
      <c r="AB1374" t="e">
        <f>IF(AND(Q1374&gt;=Chart!$F$2,Q1374&lt;=Chart!$F$3),T1374,#N/A)</f>
        <v>#N/A</v>
      </c>
      <c r="AC1374" t="e">
        <f>IF(AND(Q1374&gt;=Chart!$F$2,Q1374&lt;=Chart!$F$3),U1374,#N/A)</f>
        <v>#N/A</v>
      </c>
      <c r="AD1374" t="e">
        <f>IF(AND(Q1374&gt;=Chart!$F$2,Q1374&lt;=Chart!$F$3),V1374,#N/A)</f>
        <v>#N/A</v>
      </c>
      <c r="AE1374" t="e">
        <f>IF(AND(Q1374&gt;=Chart!$F$2,Q1374&lt;=Chart!$F$3),I1374,#N/A)</f>
        <v>#N/A</v>
      </c>
      <c r="AF1374" t="e">
        <f>IF(AND(Q1374&gt;=Chart!$F$2,Q1374&lt;=Chart!$F$3),H1374/100,#N/A)</f>
        <v>#N/A</v>
      </c>
      <c r="AG1374" t="e">
        <f>IF(AND(Q1374&gt;=Chart!$F$2,Q1374&lt;=Chart!$F$3),W1374/100,#N/A)</f>
        <v>#N/A</v>
      </c>
    </row>
    <row r="1375" spans="1:33" x14ac:dyDescent="0.25">
      <c r="A1375">
        <v>1542810600</v>
      </c>
      <c r="B1375">
        <f>INDEX('Daily Data ADJ'!$1:$1048576,MATCH(Calc!$A1375,'Daily Data ADJ'!$A:$A,0),MATCH("SPY, CBOE BZX: Close",'Daily Data ADJ'!$1:$1,0))</f>
        <v>246.50411309</v>
      </c>
      <c r="C1375">
        <f>INDEX('Daily Data ADJ'!$1:$1048576,MATCH(Calc!$A1375,'Daily Data ADJ'!$A:$A,0),MATCH("EFFR, FRED: Close",'Daily Data ADJ'!$1:$1,0))</f>
        <v>2.2000000000000002</v>
      </c>
      <c r="D1375">
        <f>INDEX('Daily Data ADJ'!$1:$1048576,MATCH(Calc!$A1375,'Daily Data ADJ'!$A:$A,1),MATCH("SOFR, FRED: Close",'Daily Data ADJ'!$1:$1,0))</f>
        <v>2.1800000000000002</v>
      </c>
      <c r="E1375">
        <f>INDEX('Daily Data ADJ'!$1:$1048576,MATCH(Calc!$A1375,'Daily Data ADJ'!$A:$A,0),MATCH("UPRO, CBOE BZX: Close",'Daily Data ADJ'!$1:$1,0))</f>
        <v>20.737544929999999</v>
      </c>
      <c r="F1375">
        <f>INDEX('Daily Data ADJ'!$1:$1048576,MATCH(Calc!$A1375,'Daily Data ADJ'!$A:$A,0),MATCH("ES1!, CME_MINI: Close",'Daily Data ADJ'!$1:$1,0))</f>
        <v>2649</v>
      </c>
      <c r="G1375">
        <f>INDEX('Daily Data ADJ'!$1:$1048576,MATCH(Calc!$A1375,'Daily Data ADJ'!$A:$A,0),MATCH("ES2!, CME_MINI: Close",'Daily Data ADJ'!$1:$1,0))</f>
        <v>2654.25</v>
      </c>
      <c r="H1375">
        <f>INDEX('QUANDL MULTPL SP500_DIV_YIELD_M'!$A:$G,MATCH(Calc!$A1375,'QUANDL MULTPL SP500_DIV_YIELD_M'!$A:$A,1),MATCH('QUANDL MULTPL SP500_DIV_YIELD_M'!$E$1,'QUANDL MULTPL SP500_DIV_YIELD_M'!$A$1:$G$1,0))</f>
        <v>1.9</v>
      </c>
      <c r="I1375" s="5">
        <f t="shared" si="126"/>
        <v>2.6951118061250372E-2</v>
      </c>
      <c r="J1375" s="1">
        <f>A1375/24/60/60+DATE(1970,1,1)</f>
        <v>43425.604166666672</v>
      </c>
      <c r="K1375" s="3">
        <f t="shared" si="129"/>
        <v>1</v>
      </c>
      <c r="L1375" s="6">
        <f>(1+Chart!$F$4)^(1/(365/K1375))-1</f>
        <v>6.6592785027408397E-5</v>
      </c>
      <c r="M1375" s="6">
        <f t="shared" si="130"/>
        <v>5.962230276757019E-5</v>
      </c>
      <c r="N1375" s="6">
        <f t="shared" si="131"/>
        <v>7.2863840712367178E-5</v>
      </c>
      <c r="O1375">
        <f>O1374*(B1375/B1374)</f>
        <v>246.50411309000188</v>
      </c>
      <c r="P1375">
        <f t="shared" si="127"/>
        <v>2018</v>
      </c>
      <c r="Q1375" s="1">
        <f t="shared" si="128"/>
        <v>43425.604166666672</v>
      </c>
      <c r="R1375">
        <f>IF(B1376="",R1374,IF(Q1375&gt;=Chart!$F$2,E1375,0))</f>
        <v>0</v>
      </c>
      <c r="S1375">
        <f>IF(B1376="",S1374,IFERROR(IF(AND(R1375&gt;0,R1374=0),R1375,(1+(B1376/B1375-1)*Calc!$Z$1)*S1374),0))</f>
        <v>0</v>
      </c>
      <c r="T1375">
        <f>IF(B1376="",T1374,IFERROR(IF(AND(R1375&gt;0,R1374=0),R1375,(1+(B1376/B1375-1)*Calc!$Z$1-L1376)*T1374),0))</f>
        <v>0</v>
      </c>
      <c r="U1375">
        <f>IF(B1376="",U1374,IFERROR(IF(AND(R1375&gt;0,R1374=0),R1375,(1+(B1376/B1375-1)*Calc!$Z$1-M1376*2)*U1374),0))</f>
        <v>0</v>
      </c>
      <c r="V1375">
        <f>IF(B1376="",V1374,IFERROR(IF(AND(R1375&gt;0,R1374=0),R1375,(1+(B1376/B1375-1)*Calc!$Z$1-N1376*2)*V1374),0))</f>
        <v>0</v>
      </c>
      <c r="W1375">
        <f>IF(ISNUMBER(C1375),C1375,W1374)</f>
        <v>2.2000000000000002</v>
      </c>
      <c r="Y1375" s="1" t="e">
        <f>IF(AND(Q1375&gt;=Chart!$F$2,Q1375&lt;=Chart!$F$3),Q1375,#N/A)</f>
        <v>#N/A</v>
      </c>
      <c r="Z1375" t="e">
        <f>IF(AND(Q1375&gt;=Chart!$F$2,Q1375&lt;=Chart!$F$3),R1375,#N/A)</f>
        <v>#N/A</v>
      </c>
      <c r="AA1375" t="e">
        <f>IF(AND(Q1375&gt;=Chart!$F$2,Q1375&lt;=Chart!$F$3),S1375,#N/A)</f>
        <v>#N/A</v>
      </c>
      <c r="AB1375" t="e">
        <f>IF(AND(Q1375&gt;=Chart!$F$2,Q1375&lt;=Chart!$F$3),T1375,#N/A)</f>
        <v>#N/A</v>
      </c>
      <c r="AC1375" t="e">
        <f>IF(AND(Q1375&gt;=Chart!$F$2,Q1375&lt;=Chart!$F$3),U1375,#N/A)</f>
        <v>#N/A</v>
      </c>
      <c r="AD1375" t="e">
        <f>IF(AND(Q1375&gt;=Chart!$F$2,Q1375&lt;=Chart!$F$3),V1375,#N/A)</f>
        <v>#N/A</v>
      </c>
      <c r="AE1375" t="e">
        <f>IF(AND(Q1375&gt;=Chart!$F$2,Q1375&lt;=Chart!$F$3),I1375,#N/A)</f>
        <v>#N/A</v>
      </c>
      <c r="AF1375" t="e">
        <f>IF(AND(Q1375&gt;=Chart!$F$2,Q1375&lt;=Chart!$F$3),H1375/100,#N/A)</f>
        <v>#N/A</v>
      </c>
      <c r="AG1375" t="e">
        <f>IF(AND(Q1375&gt;=Chart!$F$2,Q1375&lt;=Chart!$F$3),W1375/100,#N/A)</f>
        <v>#N/A</v>
      </c>
    </row>
    <row r="1376" spans="1:33" x14ac:dyDescent="0.25">
      <c r="A1376">
        <v>1542983400</v>
      </c>
      <c r="B1376">
        <f>INDEX('Daily Data ADJ'!$1:$1048576,MATCH(Calc!$A1376,'Daily Data ADJ'!$A:$A,0),MATCH("SPY, CBOE BZX: Close",'Daily Data ADJ'!$1:$1,0))</f>
        <v>244.85777590999999</v>
      </c>
      <c r="C1376">
        <f>INDEX('Daily Data ADJ'!$1:$1048576,MATCH(Calc!$A1376,'Daily Data ADJ'!$A:$A,0),MATCH("EFFR, FRED: Close",'Daily Data ADJ'!$1:$1,0))</f>
        <v>2.2000000000000002</v>
      </c>
      <c r="D1376">
        <f>INDEX('Daily Data ADJ'!$1:$1048576,MATCH(Calc!$A1376,'Daily Data ADJ'!$A:$A,1),MATCH("SOFR, FRED: Close",'Daily Data ADJ'!$1:$1,0))</f>
        <v>2.23</v>
      </c>
      <c r="E1376">
        <f>INDEX('Daily Data ADJ'!$1:$1048576,MATCH(Calc!$A1376,'Daily Data ADJ'!$A:$A,0),MATCH("UPRO, CBOE BZX: Close",'Daily Data ADJ'!$1:$1,0))</f>
        <v>20.319548409999999</v>
      </c>
      <c r="F1376">
        <f>INDEX('Daily Data ADJ'!$1:$1048576,MATCH(Calc!$A1376,'Daily Data ADJ'!$A:$A,0),MATCH("ES1!, CME_MINI: Close",'Daily Data ADJ'!$1:$1,0))</f>
        <v>2629.5</v>
      </c>
      <c r="G1376">
        <f>INDEX('Daily Data ADJ'!$1:$1048576,MATCH(Calc!$A1376,'Daily Data ADJ'!$A:$A,0),MATCH("ES2!, CME_MINI: Close",'Daily Data ADJ'!$1:$1,0))</f>
        <v>2634.75</v>
      </c>
      <c r="H1376">
        <f>INDEX('QUANDL MULTPL SP500_DIV_YIELD_M'!$A:$G,MATCH(Calc!$A1376,'QUANDL MULTPL SP500_DIV_YIELD_M'!$A:$A,1),MATCH('QUANDL MULTPL SP500_DIV_YIELD_M'!$E$1,'QUANDL MULTPL SP500_DIV_YIELD_M'!$A$1:$G$1,0))</f>
        <v>1.9</v>
      </c>
      <c r="I1376" s="5">
        <f t="shared" si="126"/>
        <v>2.7010258961532734E-2</v>
      </c>
      <c r="J1376" s="1">
        <f>A1376/24/60/60+DATE(1970,1,1)</f>
        <v>43427.604166666672</v>
      </c>
      <c r="K1376" s="3">
        <f t="shared" si="129"/>
        <v>2</v>
      </c>
      <c r="L1376" s="6">
        <f>(1+Chart!$F$4)^(1/(365/K1376))-1</f>
        <v>1.3319000465394915E-4</v>
      </c>
      <c r="M1376" s="6">
        <f t="shared" si="130"/>
        <v>1.1924816035424612E-4</v>
      </c>
      <c r="N1376" s="6">
        <f t="shared" si="131"/>
        <v>1.4604858267652787E-4</v>
      </c>
      <c r="O1376">
        <f>O1375*(B1376/B1375)</f>
        <v>244.85777591000186</v>
      </c>
      <c r="P1376">
        <f t="shared" si="127"/>
        <v>2018</v>
      </c>
      <c r="Q1376" s="1">
        <f t="shared" si="128"/>
        <v>43427.604166666672</v>
      </c>
      <c r="R1376">
        <f>IF(B1377="",R1375,IF(Q1376&gt;=Chart!$F$2,E1376,0))</f>
        <v>0</v>
      </c>
      <c r="S1376">
        <f>IF(B1377="",S1375,IFERROR(IF(AND(R1376&gt;0,R1375=0),R1376,(1+(B1377/B1376-1)*Calc!$Z$1)*S1375),0))</f>
        <v>0</v>
      </c>
      <c r="T1376">
        <f>IF(B1377="",T1375,IFERROR(IF(AND(R1376&gt;0,R1375=0),R1376,(1+(B1377/B1376-1)*Calc!$Z$1-L1377)*T1375),0))</f>
        <v>0</v>
      </c>
      <c r="U1376">
        <f>IF(B1377="",U1375,IFERROR(IF(AND(R1376&gt;0,R1375=0),R1376,(1+(B1377/B1376-1)*Calc!$Z$1-M1377*2)*U1375),0))</f>
        <v>0</v>
      </c>
      <c r="V1376">
        <f>IF(B1377="",V1375,IFERROR(IF(AND(R1376&gt;0,R1375=0),R1376,(1+(B1377/B1376-1)*Calc!$Z$1-N1377*2)*V1375),0))</f>
        <v>0</v>
      </c>
      <c r="W1376">
        <f>IF(ISNUMBER(C1376),C1376,W1375)</f>
        <v>2.2000000000000002</v>
      </c>
      <c r="Y1376" s="1" t="e">
        <f>IF(AND(Q1376&gt;=Chart!$F$2,Q1376&lt;=Chart!$F$3),Q1376,#N/A)</f>
        <v>#N/A</v>
      </c>
      <c r="Z1376" t="e">
        <f>IF(AND(Q1376&gt;=Chart!$F$2,Q1376&lt;=Chart!$F$3),R1376,#N/A)</f>
        <v>#N/A</v>
      </c>
      <c r="AA1376" t="e">
        <f>IF(AND(Q1376&gt;=Chart!$F$2,Q1376&lt;=Chart!$F$3),S1376,#N/A)</f>
        <v>#N/A</v>
      </c>
      <c r="AB1376" t="e">
        <f>IF(AND(Q1376&gt;=Chart!$F$2,Q1376&lt;=Chart!$F$3),T1376,#N/A)</f>
        <v>#N/A</v>
      </c>
      <c r="AC1376" t="e">
        <f>IF(AND(Q1376&gt;=Chart!$F$2,Q1376&lt;=Chart!$F$3),U1376,#N/A)</f>
        <v>#N/A</v>
      </c>
      <c r="AD1376" t="e">
        <f>IF(AND(Q1376&gt;=Chart!$F$2,Q1376&lt;=Chart!$F$3),V1376,#N/A)</f>
        <v>#N/A</v>
      </c>
      <c r="AE1376" t="e">
        <f>IF(AND(Q1376&gt;=Chart!$F$2,Q1376&lt;=Chart!$F$3),I1376,#N/A)</f>
        <v>#N/A</v>
      </c>
      <c r="AF1376" t="e">
        <f>IF(AND(Q1376&gt;=Chart!$F$2,Q1376&lt;=Chart!$F$3),H1376/100,#N/A)</f>
        <v>#N/A</v>
      </c>
      <c r="AG1376" t="e">
        <f>IF(AND(Q1376&gt;=Chart!$F$2,Q1376&lt;=Chart!$F$3),W1376/100,#N/A)</f>
        <v>#N/A</v>
      </c>
    </row>
    <row r="1377" spans="1:33" x14ac:dyDescent="0.25">
      <c r="A1377">
        <v>1543242600</v>
      </c>
      <c r="B1377">
        <f>INDEX('Daily Data ADJ'!$1:$1048576,MATCH(Calc!$A1377,'Daily Data ADJ'!$A:$A,0),MATCH("SPY, CBOE BZX: Close",'Daily Data ADJ'!$1:$1,0))</f>
        <v>248.81084541000001</v>
      </c>
      <c r="C1377">
        <f>INDEX('Daily Data ADJ'!$1:$1048576,MATCH(Calc!$A1377,'Daily Data ADJ'!$A:$A,0),MATCH("EFFR, FRED: Close",'Daily Data ADJ'!$1:$1,0))</f>
        <v>2.2000000000000002</v>
      </c>
      <c r="D1377">
        <f>INDEX('Daily Data ADJ'!$1:$1048576,MATCH(Calc!$A1377,'Daily Data ADJ'!$A:$A,1),MATCH("SOFR, FRED: Close",'Daily Data ADJ'!$1:$1,0))</f>
        <v>2.2000000000000002</v>
      </c>
      <c r="E1377">
        <f>INDEX('Daily Data ADJ'!$1:$1048576,MATCH(Calc!$A1377,'Daily Data ADJ'!$A:$A,0),MATCH("UPRO, CBOE BZX: Close",'Daily Data ADJ'!$1:$1,0))</f>
        <v>21.278481599999999</v>
      </c>
      <c r="F1377">
        <f>INDEX('Daily Data ADJ'!$1:$1048576,MATCH(Calc!$A1377,'Daily Data ADJ'!$A:$A,0),MATCH("ES1!, CME_MINI: Close",'Daily Data ADJ'!$1:$1,0))</f>
        <v>2670</v>
      </c>
      <c r="G1377">
        <f>INDEX('Daily Data ADJ'!$1:$1048576,MATCH(Calc!$A1377,'Daily Data ADJ'!$A:$A,0),MATCH("ES2!, CME_MINI: Close",'Daily Data ADJ'!$1:$1,0))</f>
        <v>2675.5</v>
      </c>
      <c r="H1377">
        <f>INDEX('QUANDL MULTPL SP500_DIV_YIELD_M'!$A:$G,MATCH(Calc!$A1377,'QUANDL MULTPL SP500_DIV_YIELD_M'!$A:$A,1),MATCH('QUANDL MULTPL SP500_DIV_YIELD_M'!$E$1,'QUANDL MULTPL SP500_DIV_YIELD_M'!$A$1:$G$1,0))</f>
        <v>1.9</v>
      </c>
      <c r="I1377" s="5">
        <f t="shared" si="126"/>
        <v>2.7265195104335765E-2</v>
      </c>
      <c r="J1377" s="1">
        <f>A1377/24/60/60+DATE(1970,1,1)</f>
        <v>43430.604166666672</v>
      </c>
      <c r="K1377" s="3">
        <f t="shared" si="129"/>
        <v>3</v>
      </c>
      <c r="L1377" s="6">
        <f>(1+Chart!$F$4)^(1/(365/K1377))-1</f>
        <v>1.9979165917494157E-4</v>
      </c>
      <c r="M1377" s="6">
        <f t="shared" si="130"/>
        <v>1.7887757297185836E-4</v>
      </c>
      <c r="N1377" s="6">
        <f t="shared" si="131"/>
        <v>2.2112132613139046E-4</v>
      </c>
      <c r="O1377">
        <f>O1376*(B1377/B1376)</f>
        <v>248.81084541000192</v>
      </c>
      <c r="P1377">
        <f t="shared" si="127"/>
        <v>2018</v>
      </c>
      <c r="Q1377" s="1">
        <f t="shared" si="128"/>
        <v>43430.604166666672</v>
      </c>
      <c r="R1377">
        <f>IF(B1378="",R1376,IF(Q1377&gt;=Chart!$F$2,E1377,0))</f>
        <v>0</v>
      </c>
      <c r="S1377">
        <f>IF(B1378="",S1376,IFERROR(IF(AND(R1377&gt;0,R1376=0),R1377,(1+(B1378/B1377-1)*Calc!$Z$1)*S1376),0))</f>
        <v>0</v>
      </c>
      <c r="T1377">
        <f>IF(B1378="",T1376,IFERROR(IF(AND(R1377&gt;0,R1376=0),R1377,(1+(B1378/B1377-1)*Calc!$Z$1-L1378)*T1376),0))</f>
        <v>0</v>
      </c>
      <c r="U1377">
        <f>IF(B1378="",U1376,IFERROR(IF(AND(R1377&gt;0,R1376=0),R1377,(1+(B1378/B1377-1)*Calc!$Z$1-M1378*2)*U1376),0))</f>
        <v>0</v>
      </c>
      <c r="V1377">
        <f>IF(B1378="",V1376,IFERROR(IF(AND(R1377&gt;0,R1376=0),R1377,(1+(B1378/B1377-1)*Calc!$Z$1-N1378*2)*V1376),0))</f>
        <v>0</v>
      </c>
      <c r="W1377">
        <f>IF(ISNUMBER(C1377),C1377,W1376)</f>
        <v>2.2000000000000002</v>
      </c>
      <c r="Y1377" s="1" t="e">
        <f>IF(AND(Q1377&gt;=Chart!$F$2,Q1377&lt;=Chart!$F$3),Q1377,#N/A)</f>
        <v>#N/A</v>
      </c>
      <c r="Z1377" t="e">
        <f>IF(AND(Q1377&gt;=Chart!$F$2,Q1377&lt;=Chart!$F$3),R1377,#N/A)</f>
        <v>#N/A</v>
      </c>
      <c r="AA1377" t="e">
        <f>IF(AND(Q1377&gt;=Chart!$F$2,Q1377&lt;=Chart!$F$3),S1377,#N/A)</f>
        <v>#N/A</v>
      </c>
      <c r="AB1377" t="e">
        <f>IF(AND(Q1377&gt;=Chart!$F$2,Q1377&lt;=Chart!$F$3),T1377,#N/A)</f>
        <v>#N/A</v>
      </c>
      <c r="AC1377" t="e">
        <f>IF(AND(Q1377&gt;=Chart!$F$2,Q1377&lt;=Chart!$F$3),U1377,#N/A)</f>
        <v>#N/A</v>
      </c>
      <c r="AD1377" t="e">
        <f>IF(AND(Q1377&gt;=Chart!$F$2,Q1377&lt;=Chart!$F$3),V1377,#N/A)</f>
        <v>#N/A</v>
      </c>
      <c r="AE1377" t="e">
        <f>IF(AND(Q1377&gt;=Chart!$F$2,Q1377&lt;=Chart!$F$3),I1377,#N/A)</f>
        <v>#N/A</v>
      </c>
      <c r="AF1377" t="e">
        <f>IF(AND(Q1377&gt;=Chart!$F$2,Q1377&lt;=Chart!$F$3),H1377/100,#N/A)</f>
        <v>#N/A</v>
      </c>
      <c r="AG1377" t="e">
        <f>IF(AND(Q1377&gt;=Chart!$F$2,Q1377&lt;=Chart!$F$3),W1377/100,#N/A)</f>
        <v>#N/A</v>
      </c>
    </row>
    <row r="1378" spans="1:33" x14ac:dyDescent="0.25">
      <c r="A1378">
        <v>1543329000</v>
      </c>
      <c r="B1378">
        <f>INDEX('Daily Data ADJ'!$1:$1048576,MATCH(Calc!$A1378,'Daily Data ADJ'!$A:$A,0),MATCH("SPY, CBOE BZX: Close",'Daily Data ADJ'!$1:$1,0))</f>
        <v>249.64796601</v>
      </c>
      <c r="C1378">
        <f>INDEX('Daily Data ADJ'!$1:$1048576,MATCH(Calc!$A1378,'Daily Data ADJ'!$A:$A,0),MATCH("EFFR, FRED: Close",'Daily Data ADJ'!$1:$1,0))</f>
        <v>2.2000000000000002</v>
      </c>
      <c r="D1378">
        <f>INDEX('Daily Data ADJ'!$1:$1048576,MATCH(Calc!$A1378,'Daily Data ADJ'!$A:$A,1),MATCH("SOFR, FRED: Close",'Daily Data ADJ'!$1:$1,0))</f>
        <v>2.19</v>
      </c>
      <c r="E1378">
        <f>INDEX('Daily Data ADJ'!$1:$1048576,MATCH(Calc!$A1378,'Daily Data ADJ'!$A:$A,0),MATCH("UPRO, CBOE BZX: Close",'Daily Data ADJ'!$1:$1,0))</f>
        <v>21.485021060000001</v>
      </c>
      <c r="F1378">
        <f>INDEX('Daily Data ADJ'!$1:$1048576,MATCH(Calc!$A1378,'Daily Data ADJ'!$A:$A,0),MATCH("ES1!, CME_MINI: Close",'Daily Data ADJ'!$1:$1,0))</f>
        <v>2683.5</v>
      </c>
      <c r="G1378">
        <f>INDEX('Daily Data ADJ'!$1:$1048576,MATCH(Calc!$A1378,'Daily Data ADJ'!$A:$A,0),MATCH("ES2!, CME_MINI: Close",'Daily Data ADJ'!$1:$1,0))</f>
        <v>2689</v>
      </c>
      <c r="H1378">
        <f>INDEX('QUANDL MULTPL SP500_DIV_YIELD_M'!$A:$G,MATCH(Calc!$A1378,'QUANDL MULTPL SP500_DIV_YIELD_M'!$A:$A,1),MATCH('QUANDL MULTPL SP500_DIV_YIELD_M'!$E$1,'QUANDL MULTPL SP500_DIV_YIELD_M'!$A$1:$G$1,0))</f>
        <v>1.9</v>
      </c>
      <c r="I1378" s="5">
        <f t="shared" si="126"/>
        <v>2.7223487241829197E-2</v>
      </c>
      <c r="J1378" s="1">
        <f>A1378/24/60/60+DATE(1970,1,1)</f>
        <v>43431.604166666672</v>
      </c>
      <c r="K1378" s="3">
        <f t="shared" si="129"/>
        <v>1</v>
      </c>
      <c r="L1378" s="6">
        <f>(1+Chart!$F$4)^(1/(365/K1378))-1</f>
        <v>6.6592785027408397E-5</v>
      </c>
      <c r="M1378" s="6">
        <f t="shared" si="130"/>
        <v>5.962230276757019E-5</v>
      </c>
      <c r="N1378" s="6">
        <f t="shared" si="131"/>
        <v>7.359043092414197E-5</v>
      </c>
      <c r="O1378">
        <f>O1377*(B1378/B1377)</f>
        <v>249.64796601000191</v>
      </c>
      <c r="P1378">
        <f t="shared" si="127"/>
        <v>2018</v>
      </c>
      <c r="Q1378" s="1">
        <f t="shared" si="128"/>
        <v>43431.604166666672</v>
      </c>
      <c r="R1378">
        <f>IF(B1379="",R1377,IF(Q1378&gt;=Chart!$F$2,E1378,0))</f>
        <v>0</v>
      </c>
      <c r="S1378">
        <f>IF(B1379="",S1377,IFERROR(IF(AND(R1378&gt;0,R1377=0),R1378,(1+(B1379/B1378-1)*Calc!$Z$1)*S1377),0))</f>
        <v>0</v>
      </c>
      <c r="T1378">
        <f>IF(B1379="",T1377,IFERROR(IF(AND(R1378&gt;0,R1377=0),R1378,(1+(B1379/B1378-1)*Calc!$Z$1-L1379)*T1377),0))</f>
        <v>0</v>
      </c>
      <c r="U1378">
        <f>IF(B1379="",U1377,IFERROR(IF(AND(R1378&gt;0,R1377=0),R1378,(1+(B1379/B1378-1)*Calc!$Z$1-M1379*2)*U1377),0))</f>
        <v>0</v>
      </c>
      <c r="V1378">
        <f>IF(B1379="",V1377,IFERROR(IF(AND(R1378&gt;0,R1377=0),R1378,(1+(B1379/B1378-1)*Calc!$Z$1-N1379*2)*V1377),0))</f>
        <v>0</v>
      </c>
      <c r="W1378">
        <f>IF(ISNUMBER(C1378),C1378,W1377)</f>
        <v>2.2000000000000002</v>
      </c>
      <c r="Y1378" s="1" t="e">
        <f>IF(AND(Q1378&gt;=Chart!$F$2,Q1378&lt;=Chart!$F$3),Q1378,#N/A)</f>
        <v>#N/A</v>
      </c>
      <c r="Z1378" t="e">
        <f>IF(AND(Q1378&gt;=Chart!$F$2,Q1378&lt;=Chart!$F$3),R1378,#N/A)</f>
        <v>#N/A</v>
      </c>
      <c r="AA1378" t="e">
        <f>IF(AND(Q1378&gt;=Chart!$F$2,Q1378&lt;=Chart!$F$3),S1378,#N/A)</f>
        <v>#N/A</v>
      </c>
      <c r="AB1378" t="e">
        <f>IF(AND(Q1378&gt;=Chart!$F$2,Q1378&lt;=Chart!$F$3),T1378,#N/A)</f>
        <v>#N/A</v>
      </c>
      <c r="AC1378" t="e">
        <f>IF(AND(Q1378&gt;=Chart!$F$2,Q1378&lt;=Chart!$F$3),U1378,#N/A)</f>
        <v>#N/A</v>
      </c>
      <c r="AD1378" t="e">
        <f>IF(AND(Q1378&gt;=Chart!$F$2,Q1378&lt;=Chart!$F$3),V1378,#N/A)</f>
        <v>#N/A</v>
      </c>
      <c r="AE1378" t="e">
        <f>IF(AND(Q1378&gt;=Chart!$F$2,Q1378&lt;=Chart!$F$3),I1378,#N/A)</f>
        <v>#N/A</v>
      </c>
      <c r="AF1378" t="e">
        <f>IF(AND(Q1378&gt;=Chart!$F$2,Q1378&lt;=Chart!$F$3),H1378/100,#N/A)</f>
        <v>#N/A</v>
      </c>
      <c r="AG1378" t="e">
        <f>IF(AND(Q1378&gt;=Chart!$F$2,Q1378&lt;=Chart!$F$3),W1378/100,#N/A)</f>
        <v>#N/A</v>
      </c>
    </row>
    <row r="1379" spans="1:33" x14ac:dyDescent="0.25">
      <c r="A1379">
        <v>1543415400</v>
      </c>
      <c r="B1379">
        <f>INDEX('Daily Data ADJ'!$1:$1048576,MATCH(Calc!$A1379,'Daily Data ADJ'!$A:$A,0),MATCH("SPY, CBOE BZX: Close",'Daily Data ADJ'!$1:$1,0))</f>
        <v>255.39619414000001</v>
      </c>
      <c r="C1379">
        <f>INDEX('Daily Data ADJ'!$1:$1048576,MATCH(Calc!$A1379,'Daily Data ADJ'!$A:$A,0),MATCH("EFFR, FRED: Close",'Daily Data ADJ'!$1:$1,0))</f>
        <v>2.2000000000000002</v>
      </c>
      <c r="D1379">
        <f>INDEX('Daily Data ADJ'!$1:$1048576,MATCH(Calc!$A1379,'Daily Data ADJ'!$A:$A,1),MATCH("SOFR, FRED: Close",'Daily Data ADJ'!$1:$1,0))</f>
        <v>2.19</v>
      </c>
      <c r="E1379">
        <f>INDEX('Daily Data ADJ'!$1:$1048576,MATCH(Calc!$A1379,'Daily Data ADJ'!$A:$A,0),MATCH("UPRO, CBOE BZX: Close",'Daily Data ADJ'!$1:$1,0))</f>
        <v>22.955385280000002</v>
      </c>
      <c r="F1379">
        <f>INDEX('Daily Data ADJ'!$1:$1048576,MATCH(Calc!$A1379,'Daily Data ADJ'!$A:$A,0),MATCH("ES1!, CME_MINI: Close",'Daily Data ADJ'!$1:$1,0))</f>
        <v>2741.5</v>
      </c>
      <c r="G1379">
        <f>INDEX('Daily Data ADJ'!$1:$1048576,MATCH(Calc!$A1379,'Daily Data ADJ'!$A:$A,0),MATCH("ES2!, CME_MINI: Close",'Daily Data ADJ'!$1:$1,0))</f>
        <v>2747.25</v>
      </c>
      <c r="H1379">
        <f>INDEX('QUANDL MULTPL SP500_DIV_YIELD_M'!$A:$G,MATCH(Calc!$A1379,'QUANDL MULTPL SP500_DIV_YIELD_M'!$A:$A,1),MATCH('QUANDL MULTPL SP500_DIV_YIELD_M'!$E$1,'QUANDL MULTPL SP500_DIV_YIELD_M'!$A$1:$G$1,0))</f>
        <v>1.9</v>
      </c>
      <c r="I1379" s="5">
        <f t="shared" si="126"/>
        <v>2.7415998998050788E-2</v>
      </c>
      <c r="J1379" s="1">
        <f>A1379/24/60/60+DATE(1970,1,1)</f>
        <v>43432.604166666672</v>
      </c>
      <c r="K1379" s="3">
        <f t="shared" si="129"/>
        <v>1</v>
      </c>
      <c r="L1379" s="6">
        <f>(1+Chart!$F$4)^(1/(365/K1379))-1</f>
        <v>6.6592785027408397E-5</v>
      </c>
      <c r="M1379" s="6">
        <f t="shared" si="130"/>
        <v>5.962230276757019E-5</v>
      </c>
      <c r="N1379" s="6">
        <f t="shared" si="131"/>
        <v>7.4103872258701742E-5</v>
      </c>
      <c r="O1379">
        <f>O1378*(B1379/B1378)</f>
        <v>255.39619414000194</v>
      </c>
      <c r="P1379">
        <f t="shared" si="127"/>
        <v>2018</v>
      </c>
      <c r="Q1379" s="1">
        <f t="shared" si="128"/>
        <v>43432.604166666672</v>
      </c>
      <c r="R1379">
        <f>IF(B1380="",R1378,IF(Q1379&gt;=Chart!$F$2,E1379,0))</f>
        <v>0</v>
      </c>
      <c r="S1379">
        <f>IF(B1380="",S1378,IFERROR(IF(AND(R1379&gt;0,R1378=0),R1379,(1+(B1380/B1379-1)*Calc!$Z$1)*S1378),0))</f>
        <v>0</v>
      </c>
      <c r="T1379">
        <f>IF(B1380="",T1378,IFERROR(IF(AND(R1379&gt;0,R1378=0),R1379,(1+(B1380/B1379-1)*Calc!$Z$1-L1380)*T1378),0))</f>
        <v>0</v>
      </c>
      <c r="U1379">
        <f>IF(B1380="",U1378,IFERROR(IF(AND(R1379&gt;0,R1378=0),R1379,(1+(B1380/B1379-1)*Calc!$Z$1-M1380*2)*U1378),0))</f>
        <v>0</v>
      </c>
      <c r="V1379">
        <f>IF(B1380="",V1378,IFERROR(IF(AND(R1379&gt;0,R1378=0),R1379,(1+(B1380/B1379-1)*Calc!$Z$1-N1380*2)*V1378),0))</f>
        <v>0</v>
      </c>
      <c r="W1379">
        <f>IF(ISNUMBER(C1379),C1379,W1378)</f>
        <v>2.2000000000000002</v>
      </c>
      <c r="Y1379" s="1" t="e">
        <f>IF(AND(Q1379&gt;=Chart!$F$2,Q1379&lt;=Chart!$F$3),Q1379,#N/A)</f>
        <v>#N/A</v>
      </c>
      <c r="Z1379" t="e">
        <f>IF(AND(Q1379&gt;=Chart!$F$2,Q1379&lt;=Chart!$F$3),R1379,#N/A)</f>
        <v>#N/A</v>
      </c>
      <c r="AA1379" t="e">
        <f>IF(AND(Q1379&gt;=Chart!$F$2,Q1379&lt;=Chart!$F$3),S1379,#N/A)</f>
        <v>#N/A</v>
      </c>
      <c r="AB1379" t="e">
        <f>IF(AND(Q1379&gt;=Chart!$F$2,Q1379&lt;=Chart!$F$3),T1379,#N/A)</f>
        <v>#N/A</v>
      </c>
      <c r="AC1379" t="e">
        <f>IF(AND(Q1379&gt;=Chart!$F$2,Q1379&lt;=Chart!$F$3),U1379,#N/A)</f>
        <v>#N/A</v>
      </c>
      <c r="AD1379" t="e">
        <f>IF(AND(Q1379&gt;=Chart!$F$2,Q1379&lt;=Chart!$F$3),V1379,#N/A)</f>
        <v>#N/A</v>
      </c>
      <c r="AE1379" t="e">
        <f>IF(AND(Q1379&gt;=Chart!$F$2,Q1379&lt;=Chart!$F$3),I1379,#N/A)</f>
        <v>#N/A</v>
      </c>
      <c r="AF1379" t="e">
        <f>IF(AND(Q1379&gt;=Chart!$F$2,Q1379&lt;=Chart!$F$3),H1379/100,#N/A)</f>
        <v>#N/A</v>
      </c>
      <c r="AG1379" t="e">
        <f>IF(AND(Q1379&gt;=Chart!$F$2,Q1379&lt;=Chart!$F$3),W1379/100,#N/A)</f>
        <v>#N/A</v>
      </c>
    </row>
    <row r="1380" spans="1:33" x14ac:dyDescent="0.25">
      <c r="A1380">
        <v>1543501800</v>
      </c>
      <c r="B1380">
        <f>INDEX('Daily Data ADJ'!$1:$1048576,MATCH(Calc!$A1380,'Daily Data ADJ'!$A:$A,0),MATCH("SPY, CBOE BZX: Close",'Daily Data ADJ'!$1:$1,0))</f>
        <v>254.83811374000001</v>
      </c>
      <c r="C1380">
        <f>INDEX('Daily Data ADJ'!$1:$1048576,MATCH(Calc!$A1380,'Daily Data ADJ'!$A:$A,0),MATCH("EFFR, FRED: Close",'Daily Data ADJ'!$1:$1,0))</f>
        <v>2.2000000000000002</v>
      </c>
      <c r="D1380">
        <f>INDEX('Daily Data ADJ'!$1:$1048576,MATCH(Calc!$A1380,'Daily Data ADJ'!$A:$A,1),MATCH("SOFR, FRED: Close",'Daily Data ADJ'!$1:$1,0))</f>
        <v>2.2400000000000002</v>
      </c>
      <c r="E1380">
        <f>INDEX('Daily Data ADJ'!$1:$1048576,MATCH(Calc!$A1380,'Daily Data ADJ'!$A:$A,0),MATCH("UPRO, CBOE BZX: Close",'Daily Data ADJ'!$1:$1,0))</f>
        <v>22.8078571</v>
      </c>
      <c r="F1380">
        <f>INDEX('Daily Data ADJ'!$1:$1048576,MATCH(Calc!$A1380,'Daily Data ADJ'!$A:$A,0),MATCH("ES1!, CME_MINI: Close",'Daily Data ADJ'!$1:$1,0))</f>
        <v>2744.25</v>
      </c>
      <c r="G1380">
        <f>INDEX('Daily Data ADJ'!$1:$1048576,MATCH(Calc!$A1380,'Daily Data ADJ'!$A:$A,0),MATCH("ES2!, CME_MINI: Close",'Daily Data ADJ'!$1:$1,0))</f>
        <v>2749.5</v>
      </c>
      <c r="H1380">
        <f>INDEX('QUANDL MULTPL SP500_DIV_YIELD_M'!$A:$G,MATCH(Calc!$A1380,'QUANDL MULTPL SP500_DIV_YIELD_M'!$A:$A,1),MATCH('QUANDL MULTPL SP500_DIV_YIELD_M'!$E$1,'QUANDL MULTPL SP500_DIV_YIELD_M'!$A$1:$G$1,0))</f>
        <v>1.9</v>
      </c>
      <c r="I1380" s="5">
        <f t="shared" si="126"/>
        <v>2.6674351557543257E-2</v>
      </c>
      <c r="J1380" s="1">
        <f>A1380/24/60/60+DATE(1970,1,1)</f>
        <v>43433.604166666672</v>
      </c>
      <c r="K1380" s="3">
        <f t="shared" si="129"/>
        <v>1</v>
      </c>
      <c r="L1380" s="6">
        <f>(1+Chart!$F$4)^(1/(365/K1380))-1</f>
        <v>6.6592785027408397E-5</v>
      </c>
      <c r="M1380" s="6">
        <f t="shared" si="130"/>
        <v>5.962230276757019E-5</v>
      </c>
      <c r="N1380" s="6">
        <f t="shared" si="131"/>
        <v>7.2125323022920185E-5</v>
      </c>
      <c r="O1380">
        <f>O1379*(B1380/B1379)</f>
        <v>254.83811374000192</v>
      </c>
      <c r="P1380">
        <f t="shared" si="127"/>
        <v>2018</v>
      </c>
      <c r="Q1380" s="1">
        <f t="shared" si="128"/>
        <v>43433.604166666672</v>
      </c>
      <c r="R1380">
        <f>IF(B1381="",R1379,IF(Q1380&gt;=Chart!$F$2,E1380,0))</f>
        <v>0</v>
      </c>
      <c r="S1380">
        <f>IF(B1381="",S1379,IFERROR(IF(AND(R1380&gt;0,R1379=0),R1380,(1+(B1381/B1380-1)*Calc!$Z$1)*S1379),0))</f>
        <v>0</v>
      </c>
      <c r="T1380">
        <f>IF(B1381="",T1379,IFERROR(IF(AND(R1380&gt;0,R1379=0),R1380,(1+(B1381/B1380-1)*Calc!$Z$1-L1381)*T1379),0))</f>
        <v>0</v>
      </c>
      <c r="U1380">
        <f>IF(B1381="",U1379,IFERROR(IF(AND(R1380&gt;0,R1379=0),R1380,(1+(B1381/B1380-1)*Calc!$Z$1-M1381*2)*U1379),0))</f>
        <v>0</v>
      </c>
      <c r="V1380">
        <f>IF(B1381="",V1379,IFERROR(IF(AND(R1380&gt;0,R1379=0),R1380,(1+(B1381/B1380-1)*Calc!$Z$1-N1381*2)*V1379),0))</f>
        <v>0</v>
      </c>
      <c r="W1380">
        <f>IF(ISNUMBER(C1380),C1380,W1379)</f>
        <v>2.2000000000000002</v>
      </c>
      <c r="Y1380" s="1" t="e">
        <f>IF(AND(Q1380&gt;=Chart!$F$2,Q1380&lt;=Chart!$F$3),Q1380,#N/A)</f>
        <v>#N/A</v>
      </c>
      <c r="Z1380" t="e">
        <f>IF(AND(Q1380&gt;=Chart!$F$2,Q1380&lt;=Chart!$F$3),R1380,#N/A)</f>
        <v>#N/A</v>
      </c>
      <c r="AA1380" t="e">
        <f>IF(AND(Q1380&gt;=Chart!$F$2,Q1380&lt;=Chart!$F$3),S1380,#N/A)</f>
        <v>#N/A</v>
      </c>
      <c r="AB1380" t="e">
        <f>IF(AND(Q1380&gt;=Chart!$F$2,Q1380&lt;=Chart!$F$3),T1380,#N/A)</f>
        <v>#N/A</v>
      </c>
      <c r="AC1380" t="e">
        <f>IF(AND(Q1380&gt;=Chart!$F$2,Q1380&lt;=Chart!$F$3),U1380,#N/A)</f>
        <v>#N/A</v>
      </c>
      <c r="AD1380" t="e">
        <f>IF(AND(Q1380&gt;=Chart!$F$2,Q1380&lt;=Chart!$F$3),V1380,#N/A)</f>
        <v>#N/A</v>
      </c>
      <c r="AE1380" t="e">
        <f>IF(AND(Q1380&gt;=Chart!$F$2,Q1380&lt;=Chart!$F$3),I1380,#N/A)</f>
        <v>#N/A</v>
      </c>
      <c r="AF1380" t="e">
        <f>IF(AND(Q1380&gt;=Chart!$F$2,Q1380&lt;=Chart!$F$3),H1380/100,#N/A)</f>
        <v>#N/A</v>
      </c>
      <c r="AG1380" t="e">
        <f>IF(AND(Q1380&gt;=Chart!$F$2,Q1380&lt;=Chart!$F$3),W1380/100,#N/A)</f>
        <v>#N/A</v>
      </c>
    </row>
    <row r="1381" spans="1:33" x14ac:dyDescent="0.25">
      <c r="A1381">
        <v>1543588200</v>
      </c>
      <c r="B1381">
        <f>INDEX('Daily Data ADJ'!$1:$1048576,MATCH(Calc!$A1381,'Daily Data ADJ'!$A:$A,0),MATCH("SPY, CBOE BZX: Close",'Daily Data ADJ'!$1:$1,0))</f>
        <v>256.39143753000002</v>
      </c>
      <c r="C1381">
        <f>INDEX('Daily Data ADJ'!$1:$1048576,MATCH(Calc!$A1381,'Daily Data ADJ'!$A:$A,0),MATCH("EFFR, FRED: Close",'Daily Data ADJ'!$1:$1,0))</f>
        <v>2.2000000000000002</v>
      </c>
      <c r="D1381">
        <f>INDEX('Daily Data ADJ'!$1:$1048576,MATCH(Calc!$A1381,'Daily Data ADJ'!$A:$A,1),MATCH("SOFR, FRED: Close",'Daily Data ADJ'!$1:$1,0))</f>
        <v>2.2799999999999998</v>
      </c>
      <c r="E1381">
        <f>INDEX('Daily Data ADJ'!$1:$1048576,MATCH(Calc!$A1381,'Daily Data ADJ'!$A:$A,0),MATCH("UPRO, CBOE BZX: Close",'Daily Data ADJ'!$1:$1,0))</f>
        <v>23.265194470000001</v>
      </c>
      <c r="F1381">
        <f>INDEX('Daily Data ADJ'!$1:$1048576,MATCH(Calc!$A1381,'Daily Data ADJ'!$A:$A,0),MATCH("ES1!, CME_MINI: Close",'Daily Data ADJ'!$1:$1,0))</f>
        <v>2758.25</v>
      </c>
      <c r="G1381">
        <f>INDEX('Daily Data ADJ'!$1:$1048576,MATCH(Calc!$A1381,'Daily Data ADJ'!$A:$A,0),MATCH("ES2!, CME_MINI: Close",'Daily Data ADJ'!$1:$1,0))</f>
        <v>2763.5</v>
      </c>
      <c r="H1381">
        <f>INDEX('QUANDL MULTPL SP500_DIV_YIELD_M'!$A:$G,MATCH(Calc!$A1381,'QUANDL MULTPL SP500_DIV_YIELD_M'!$A:$A,1),MATCH('QUANDL MULTPL SP500_DIV_YIELD_M'!$E$1,'QUANDL MULTPL SP500_DIV_YIELD_M'!$A$1:$G$1,0))</f>
        <v>1.96</v>
      </c>
      <c r="I1381" s="5">
        <f t="shared" si="126"/>
        <v>2.7235287813062996E-2</v>
      </c>
      <c r="J1381" s="1">
        <f>A1381/24/60/60+DATE(1970,1,1)</f>
        <v>43434.604166666672</v>
      </c>
      <c r="K1381" s="3">
        <f t="shared" si="129"/>
        <v>1</v>
      </c>
      <c r="L1381" s="6">
        <f>(1+Chart!$F$4)^(1/(365/K1381))-1</f>
        <v>6.6592785027408397E-5</v>
      </c>
      <c r="M1381" s="6">
        <f t="shared" si="130"/>
        <v>5.962230276757019E-5</v>
      </c>
      <c r="N1381" s="6">
        <f t="shared" si="131"/>
        <v>7.3621906573340112E-5</v>
      </c>
      <c r="O1381">
        <f>O1380*(B1381/B1380)</f>
        <v>256.39143753000189</v>
      </c>
      <c r="P1381">
        <f t="shared" si="127"/>
        <v>2018</v>
      </c>
      <c r="Q1381" s="1">
        <f t="shared" si="128"/>
        <v>43434.604166666672</v>
      </c>
      <c r="R1381">
        <f>IF(B1382="",R1380,IF(Q1381&gt;=Chart!$F$2,E1381,0))</f>
        <v>0</v>
      </c>
      <c r="S1381">
        <f>IF(B1382="",S1380,IFERROR(IF(AND(R1381&gt;0,R1380=0),R1381,(1+(B1382/B1381-1)*Calc!$Z$1)*S1380),0))</f>
        <v>0</v>
      </c>
      <c r="T1381">
        <f>IF(B1382="",T1380,IFERROR(IF(AND(R1381&gt;0,R1380=0),R1381,(1+(B1382/B1381-1)*Calc!$Z$1-L1382)*T1380),0))</f>
        <v>0</v>
      </c>
      <c r="U1381">
        <f>IF(B1382="",U1380,IFERROR(IF(AND(R1381&gt;0,R1380=0),R1381,(1+(B1382/B1381-1)*Calc!$Z$1-M1382*2)*U1380),0))</f>
        <v>0</v>
      </c>
      <c r="V1381">
        <f>IF(B1382="",V1380,IFERROR(IF(AND(R1381&gt;0,R1380=0),R1381,(1+(B1382/B1381-1)*Calc!$Z$1-N1382*2)*V1380),0))</f>
        <v>0</v>
      </c>
      <c r="W1381">
        <f>IF(ISNUMBER(C1381),C1381,W1380)</f>
        <v>2.2000000000000002</v>
      </c>
      <c r="Y1381" s="1" t="e">
        <f>IF(AND(Q1381&gt;=Chart!$F$2,Q1381&lt;=Chart!$F$3),Q1381,#N/A)</f>
        <v>#N/A</v>
      </c>
      <c r="Z1381" t="e">
        <f>IF(AND(Q1381&gt;=Chart!$F$2,Q1381&lt;=Chart!$F$3),R1381,#N/A)</f>
        <v>#N/A</v>
      </c>
      <c r="AA1381" t="e">
        <f>IF(AND(Q1381&gt;=Chart!$F$2,Q1381&lt;=Chart!$F$3),S1381,#N/A)</f>
        <v>#N/A</v>
      </c>
      <c r="AB1381" t="e">
        <f>IF(AND(Q1381&gt;=Chart!$F$2,Q1381&lt;=Chart!$F$3),T1381,#N/A)</f>
        <v>#N/A</v>
      </c>
      <c r="AC1381" t="e">
        <f>IF(AND(Q1381&gt;=Chart!$F$2,Q1381&lt;=Chart!$F$3),U1381,#N/A)</f>
        <v>#N/A</v>
      </c>
      <c r="AD1381" t="e">
        <f>IF(AND(Q1381&gt;=Chart!$F$2,Q1381&lt;=Chart!$F$3),V1381,#N/A)</f>
        <v>#N/A</v>
      </c>
      <c r="AE1381" t="e">
        <f>IF(AND(Q1381&gt;=Chart!$F$2,Q1381&lt;=Chart!$F$3),I1381,#N/A)</f>
        <v>#N/A</v>
      </c>
      <c r="AF1381" t="e">
        <f>IF(AND(Q1381&gt;=Chart!$F$2,Q1381&lt;=Chart!$F$3),H1381/100,#N/A)</f>
        <v>#N/A</v>
      </c>
      <c r="AG1381" t="e">
        <f>IF(AND(Q1381&gt;=Chart!$F$2,Q1381&lt;=Chart!$F$3),W1381/100,#N/A)</f>
        <v>#N/A</v>
      </c>
    </row>
    <row r="1382" spans="1:33" x14ac:dyDescent="0.25">
      <c r="A1382">
        <v>1543847400</v>
      </c>
      <c r="B1382">
        <f>INDEX('Daily Data ADJ'!$1:$1048576,MATCH(Calc!$A1382,'Daily Data ADJ'!$A:$A,0),MATCH("SPY, CBOE BZX: Close",'Daily Data ADJ'!$1:$1,0))</f>
        <v>259.78642662999999</v>
      </c>
      <c r="C1382">
        <f>INDEX('Daily Data ADJ'!$1:$1048576,MATCH(Calc!$A1382,'Daily Data ADJ'!$A:$A,0),MATCH("EFFR, FRED: Close",'Daily Data ADJ'!$1:$1,0))</f>
        <v>2.19</v>
      </c>
      <c r="D1382">
        <f>INDEX('Daily Data ADJ'!$1:$1048576,MATCH(Calc!$A1382,'Daily Data ADJ'!$A:$A,1),MATCH("SOFR, FRED: Close",'Daily Data ADJ'!$1:$1,0))</f>
        <v>2.23</v>
      </c>
      <c r="E1382">
        <f>INDEX('Daily Data ADJ'!$1:$1048576,MATCH(Calc!$A1382,'Daily Data ADJ'!$A:$A,0),MATCH("UPRO, CBOE BZX: Close",'Daily Data ADJ'!$1:$1,0))</f>
        <v>24.130693140000002</v>
      </c>
      <c r="F1382">
        <f>INDEX('Daily Data ADJ'!$1:$1048576,MATCH(Calc!$A1382,'Daily Data ADJ'!$A:$A,0),MATCH("ES1!, CME_MINI: Close",'Daily Data ADJ'!$1:$1,0))</f>
        <v>2790.75</v>
      </c>
      <c r="G1382">
        <f>INDEX('Daily Data ADJ'!$1:$1048576,MATCH(Calc!$A1382,'Daily Data ADJ'!$A:$A,0),MATCH("ES2!, CME_MINI: Close",'Daily Data ADJ'!$1:$1,0))</f>
        <v>2796</v>
      </c>
      <c r="H1382">
        <f>INDEX('QUANDL MULTPL SP500_DIV_YIELD_M'!$A:$G,MATCH(Calc!$A1382,'QUANDL MULTPL SP500_DIV_YIELD_M'!$A:$A,1),MATCH('QUANDL MULTPL SP500_DIV_YIELD_M'!$E$1,'QUANDL MULTPL SP500_DIV_YIELD_M'!$A$1:$G$1,0))</f>
        <v>1.96</v>
      </c>
      <c r="I1382" s="5">
        <f t="shared" si="126"/>
        <v>2.714611936476035E-2</v>
      </c>
      <c r="J1382" s="1">
        <f>A1382/24/60/60+DATE(1970,1,1)</f>
        <v>43437.604166666672</v>
      </c>
      <c r="K1382" s="3">
        <f t="shared" si="129"/>
        <v>3</v>
      </c>
      <c r="L1382" s="6">
        <f>(1+Chart!$F$4)^(1/(365/K1382))-1</f>
        <v>1.9979165917494157E-4</v>
      </c>
      <c r="M1382" s="6">
        <f t="shared" si="130"/>
        <v>1.7807316522100436E-4</v>
      </c>
      <c r="N1382" s="6">
        <f t="shared" si="131"/>
        <v>2.2016833229887567E-4</v>
      </c>
      <c r="O1382">
        <f>O1381*(B1382/B1381)</f>
        <v>259.78642663000193</v>
      </c>
      <c r="P1382">
        <f t="shared" si="127"/>
        <v>2018</v>
      </c>
      <c r="Q1382" s="1">
        <f t="shared" si="128"/>
        <v>43437.604166666672</v>
      </c>
      <c r="R1382">
        <f>IF(B1383="",R1381,IF(Q1382&gt;=Chart!$F$2,E1382,0))</f>
        <v>0</v>
      </c>
      <c r="S1382">
        <f>IF(B1383="",S1381,IFERROR(IF(AND(R1382&gt;0,R1381=0),R1382,(1+(B1383/B1382-1)*Calc!$Z$1)*S1381),0))</f>
        <v>0</v>
      </c>
      <c r="T1382">
        <f>IF(B1383="",T1381,IFERROR(IF(AND(R1382&gt;0,R1381=0),R1382,(1+(B1383/B1382-1)*Calc!$Z$1-L1383)*T1381),0))</f>
        <v>0</v>
      </c>
      <c r="U1382">
        <f>IF(B1383="",U1381,IFERROR(IF(AND(R1382&gt;0,R1381=0),R1382,(1+(B1383/B1382-1)*Calc!$Z$1-M1383*2)*U1381),0))</f>
        <v>0</v>
      </c>
      <c r="V1382">
        <f>IF(B1383="",V1381,IFERROR(IF(AND(R1382&gt;0,R1381=0),R1382,(1+(B1383/B1382-1)*Calc!$Z$1-N1383*2)*V1381),0))</f>
        <v>0</v>
      </c>
      <c r="W1382">
        <f>IF(ISNUMBER(C1382),C1382,W1381)</f>
        <v>2.19</v>
      </c>
      <c r="Y1382" s="1" t="e">
        <f>IF(AND(Q1382&gt;=Chart!$F$2,Q1382&lt;=Chart!$F$3),Q1382,#N/A)</f>
        <v>#N/A</v>
      </c>
      <c r="Z1382" t="e">
        <f>IF(AND(Q1382&gt;=Chart!$F$2,Q1382&lt;=Chart!$F$3),R1382,#N/A)</f>
        <v>#N/A</v>
      </c>
      <c r="AA1382" t="e">
        <f>IF(AND(Q1382&gt;=Chart!$F$2,Q1382&lt;=Chart!$F$3),S1382,#N/A)</f>
        <v>#N/A</v>
      </c>
      <c r="AB1382" t="e">
        <f>IF(AND(Q1382&gt;=Chart!$F$2,Q1382&lt;=Chart!$F$3),T1382,#N/A)</f>
        <v>#N/A</v>
      </c>
      <c r="AC1382" t="e">
        <f>IF(AND(Q1382&gt;=Chart!$F$2,Q1382&lt;=Chart!$F$3),U1382,#N/A)</f>
        <v>#N/A</v>
      </c>
      <c r="AD1382" t="e">
        <f>IF(AND(Q1382&gt;=Chart!$F$2,Q1382&lt;=Chart!$F$3),V1382,#N/A)</f>
        <v>#N/A</v>
      </c>
      <c r="AE1382" t="e">
        <f>IF(AND(Q1382&gt;=Chart!$F$2,Q1382&lt;=Chart!$F$3),I1382,#N/A)</f>
        <v>#N/A</v>
      </c>
      <c r="AF1382" t="e">
        <f>IF(AND(Q1382&gt;=Chart!$F$2,Q1382&lt;=Chart!$F$3),H1382/100,#N/A)</f>
        <v>#N/A</v>
      </c>
      <c r="AG1382" t="e">
        <f>IF(AND(Q1382&gt;=Chart!$F$2,Q1382&lt;=Chart!$F$3),W1382/100,#N/A)</f>
        <v>#N/A</v>
      </c>
    </row>
    <row r="1383" spans="1:33" x14ac:dyDescent="0.25">
      <c r="A1383">
        <v>1543933800</v>
      </c>
      <c r="B1383">
        <f>INDEX('Daily Data ADJ'!$1:$1048576,MATCH(Calc!$A1383,'Daily Data ADJ'!$A:$A,0),MATCH("SPY, CBOE BZX: Close",'Daily Data ADJ'!$1:$1,0))</f>
        <v>251.36871392</v>
      </c>
      <c r="C1383">
        <f>INDEX('Daily Data ADJ'!$1:$1048576,MATCH(Calc!$A1383,'Daily Data ADJ'!$A:$A,0),MATCH("EFFR, FRED: Close",'Daily Data ADJ'!$1:$1,0))</f>
        <v>2.2000000000000002</v>
      </c>
      <c r="D1383">
        <f>INDEX('Daily Data ADJ'!$1:$1048576,MATCH(Calc!$A1383,'Daily Data ADJ'!$A:$A,1),MATCH("SOFR, FRED: Close",'Daily Data ADJ'!$1:$1,0))</f>
        <v>2.27</v>
      </c>
      <c r="E1383">
        <f>INDEX('Daily Data ADJ'!$1:$1048576,MATCH(Calc!$A1383,'Daily Data ADJ'!$A:$A,0),MATCH("UPRO, CBOE BZX: Close",'Daily Data ADJ'!$1:$1,0))</f>
        <v>21.839088700000001</v>
      </c>
      <c r="F1383">
        <f>INDEX('Daily Data ADJ'!$1:$1048576,MATCH(Calc!$A1383,'Daily Data ADJ'!$A:$A,0),MATCH("ES1!, CME_MINI: Close",'Daily Data ADJ'!$1:$1,0))</f>
        <v>2701.75</v>
      </c>
      <c r="G1383">
        <f>INDEX('Daily Data ADJ'!$1:$1048576,MATCH(Calc!$A1383,'Daily Data ADJ'!$A:$A,0),MATCH("ES2!, CME_MINI: Close",'Daily Data ADJ'!$1:$1,0))</f>
        <v>2706.5</v>
      </c>
      <c r="H1383">
        <f>INDEX('QUANDL MULTPL SP500_DIV_YIELD_M'!$A:$G,MATCH(Calc!$A1383,'QUANDL MULTPL SP500_DIV_YIELD_M'!$A:$A,1),MATCH('QUANDL MULTPL SP500_DIV_YIELD_M'!$E$1,'QUANDL MULTPL SP500_DIV_YIELD_M'!$A$1:$G$1,0))</f>
        <v>1.96</v>
      </c>
      <c r="I1383" s="5">
        <f t="shared" si="126"/>
        <v>2.6651046605732968E-2</v>
      </c>
      <c r="J1383" s="1">
        <f>A1383/24/60/60+DATE(1970,1,1)</f>
        <v>43438.604166666672</v>
      </c>
      <c r="K1383" s="3">
        <f t="shared" si="129"/>
        <v>1</v>
      </c>
      <c r="L1383" s="6">
        <f>(1+Chart!$F$4)^(1/(365/K1383))-1</f>
        <v>6.6592785027408397E-5</v>
      </c>
      <c r="M1383" s="6">
        <f t="shared" si="130"/>
        <v>5.962230276757019E-5</v>
      </c>
      <c r="N1383" s="6">
        <f t="shared" si="131"/>
        <v>7.2063127536381444E-5</v>
      </c>
      <c r="O1383">
        <f>O1382*(B1383/B1382)</f>
        <v>251.36871392000188</v>
      </c>
      <c r="P1383">
        <f t="shared" si="127"/>
        <v>2018</v>
      </c>
      <c r="Q1383" s="1">
        <f t="shared" si="128"/>
        <v>43438.604166666672</v>
      </c>
      <c r="R1383">
        <f>IF(B1384="",R1382,IF(Q1383&gt;=Chart!$F$2,E1383,0))</f>
        <v>0</v>
      </c>
      <c r="S1383">
        <f>IF(B1384="",S1382,IFERROR(IF(AND(R1383&gt;0,R1382=0),R1383,(1+(B1384/B1383-1)*Calc!$Z$1)*S1382),0))</f>
        <v>0</v>
      </c>
      <c r="T1383">
        <f>IF(B1384="",T1382,IFERROR(IF(AND(R1383&gt;0,R1382=0),R1383,(1+(B1384/B1383-1)*Calc!$Z$1-L1384)*T1382),0))</f>
        <v>0</v>
      </c>
      <c r="U1383">
        <f>IF(B1384="",U1382,IFERROR(IF(AND(R1383&gt;0,R1382=0),R1383,(1+(B1384/B1383-1)*Calc!$Z$1-M1384*2)*U1382),0))</f>
        <v>0</v>
      </c>
      <c r="V1383">
        <f>IF(B1384="",V1382,IFERROR(IF(AND(R1383&gt;0,R1382=0),R1383,(1+(B1384/B1383-1)*Calc!$Z$1-N1384*2)*V1382),0))</f>
        <v>0</v>
      </c>
      <c r="W1383">
        <f>IF(ISNUMBER(C1383),C1383,W1382)</f>
        <v>2.2000000000000002</v>
      </c>
      <c r="Y1383" s="1" t="e">
        <f>IF(AND(Q1383&gt;=Chart!$F$2,Q1383&lt;=Chart!$F$3),Q1383,#N/A)</f>
        <v>#N/A</v>
      </c>
      <c r="Z1383" t="e">
        <f>IF(AND(Q1383&gt;=Chart!$F$2,Q1383&lt;=Chart!$F$3),R1383,#N/A)</f>
        <v>#N/A</v>
      </c>
      <c r="AA1383" t="e">
        <f>IF(AND(Q1383&gt;=Chart!$F$2,Q1383&lt;=Chart!$F$3),S1383,#N/A)</f>
        <v>#N/A</v>
      </c>
      <c r="AB1383" t="e">
        <f>IF(AND(Q1383&gt;=Chart!$F$2,Q1383&lt;=Chart!$F$3),T1383,#N/A)</f>
        <v>#N/A</v>
      </c>
      <c r="AC1383" t="e">
        <f>IF(AND(Q1383&gt;=Chart!$F$2,Q1383&lt;=Chart!$F$3),U1383,#N/A)</f>
        <v>#N/A</v>
      </c>
      <c r="AD1383" t="e">
        <f>IF(AND(Q1383&gt;=Chart!$F$2,Q1383&lt;=Chart!$F$3),V1383,#N/A)</f>
        <v>#N/A</v>
      </c>
      <c r="AE1383" t="e">
        <f>IF(AND(Q1383&gt;=Chart!$F$2,Q1383&lt;=Chart!$F$3),I1383,#N/A)</f>
        <v>#N/A</v>
      </c>
      <c r="AF1383" t="e">
        <f>IF(AND(Q1383&gt;=Chart!$F$2,Q1383&lt;=Chart!$F$3),H1383/100,#N/A)</f>
        <v>#N/A</v>
      </c>
      <c r="AG1383" t="e">
        <f>IF(AND(Q1383&gt;=Chart!$F$2,Q1383&lt;=Chart!$F$3),W1383/100,#N/A)</f>
        <v>#N/A</v>
      </c>
    </row>
    <row r="1384" spans="1:33" x14ac:dyDescent="0.25">
      <c r="A1384">
        <v>1544106600</v>
      </c>
      <c r="B1384">
        <f>INDEX('Daily Data ADJ'!$1:$1048576,MATCH(Calc!$A1384,'Daily Data ADJ'!$A:$A,0),MATCH("SPY, CBOE BZX: Close",'Daily Data ADJ'!$1:$1,0))</f>
        <v>250.98735898000001</v>
      </c>
      <c r="C1384">
        <f>INDEX('Daily Data ADJ'!$1:$1048576,MATCH(Calc!$A1384,'Daily Data ADJ'!$A:$A,0),MATCH("EFFR, FRED: Close",'Daily Data ADJ'!$1:$1,0))</f>
        <v>2.2000000000000002</v>
      </c>
      <c r="D1384">
        <f>INDEX('Daily Data ADJ'!$1:$1048576,MATCH(Calc!$A1384,'Daily Data ADJ'!$A:$A,1),MATCH("SOFR, FRED: Close",'Daily Data ADJ'!$1:$1,0))</f>
        <v>2.34</v>
      </c>
      <c r="E1384">
        <f>INDEX('Daily Data ADJ'!$1:$1048576,MATCH(Calc!$A1384,'Daily Data ADJ'!$A:$A,0),MATCH("UPRO, CBOE BZX: Close",'Daily Data ADJ'!$1:$1,0))</f>
        <v>21.701395730000002</v>
      </c>
      <c r="F1384">
        <f>INDEX('Daily Data ADJ'!$1:$1048576,MATCH(Calc!$A1384,'Daily Data ADJ'!$A:$A,0),MATCH("ES1!, CME_MINI: Close",'Daily Data ADJ'!$1:$1,0))</f>
        <v>2691</v>
      </c>
      <c r="G1384">
        <f>INDEX('Daily Data ADJ'!$1:$1048576,MATCH(Calc!$A1384,'Daily Data ADJ'!$A:$A,0),MATCH("ES2!, CME_MINI: Close",'Daily Data ADJ'!$1:$1,0))</f>
        <v>2695.5</v>
      </c>
      <c r="H1384">
        <f>INDEX('QUANDL MULTPL SP500_DIV_YIELD_M'!$A:$G,MATCH(Calc!$A1384,'QUANDL MULTPL SP500_DIV_YIELD_M'!$A:$A,1),MATCH('QUANDL MULTPL SP500_DIV_YIELD_M'!$E$1,'QUANDL MULTPL SP500_DIV_YIELD_M'!$A$1:$G$1,0))</f>
        <v>1.96</v>
      </c>
      <c r="I1384" s="5">
        <f t="shared" si="126"/>
        <v>2.6305760259280601E-2</v>
      </c>
      <c r="J1384" s="1">
        <f>A1384/24/60/60+DATE(1970,1,1)</f>
        <v>43440.604166666672</v>
      </c>
      <c r="K1384" s="3">
        <f t="shared" si="129"/>
        <v>2</v>
      </c>
      <c r="L1384" s="6">
        <f>(1+Chart!$F$4)^(1/(365/K1384))-1</f>
        <v>1.3319000465394915E-4</v>
      </c>
      <c r="M1384" s="6">
        <f t="shared" si="130"/>
        <v>1.1924816035424612E-4</v>
      </c>
      <c r="N1384" s="6">
        <f t="shared" si="131"/>
        <v>1.4228800855642376E-4</v>
      </c>
      <c r="O1384">
        <f>O1383*(B1384/B1383)</f>
        <v>250.98735898000189</v>
      </c>
      <c r="P1384">
        <f t="shared" si="127"/>
        <v>2018</v>
      </c>
      <c r="Q1384" s="1">
        <f t="shared" si="128"/>
        <v>43440.604166666672</v>
      </c>
      <c r="R1384">
        <f>IF(B1385="",R1383,IF(Q1384&gt;=Chart!$F$2,E1384,0))</f>
        <v>0</v>
      </c>
      <c r="S1384">
        <f>IF(B1385="",S1383,IFERROR(IF(AND(R1384&gt;0,R1383=0),R1384,(1+(B1385/B1384-1)*Calc!$Z$1)*S1383),0))</f>
        <v>0</v>
      </c>
      <c r="T1384">
        <f>IF(B1385="",T1383,IFERROR(IF(AND(R1384&gt;0,R1383=0),R1384,(1+(B1385/B1384-1)*Calc!$Z$1-L1385)*T1383),0))</f>
        <v>0</v>
      </c>
      <c r="U1384">
        <f>IF(B1385="",U1383,IFERROR(IF(AND(R1384&gt;0,R1383=0),R1384,(1+(B1385/B1384-1)*Calc!$Z$1-M1385*2)*U1383),0))</f>
        <v>0</v>
      </c>
      <c r="V1384">
        <f>IF(B1385="",V1383,IFERROR(IF(AND(R1384&gt;0,R1383=0),R1384,(1+(B1385/B1384-1)*Calc!$Z$1-N1385*2)*V1383),0))</f>
        <v>0</v>
      </c>
      <c r="W1384">
        <f>IF(ISNUMBER(C1384),C1384,W1383)</f>
        <v>2.2000000000000002</v>
      </c>
      <c r="Y1384" s="1" t="e">
        <f>IF(AND(Q1384&gt;=Chart!$F$2,Q1384&lt;=Chart!$F$3),Q1384,#N/A)</f>
        <v>#N/A</v>
      </c>
      <c r="Z1384" t="e">
        <f>IF(AND(Q1384&gt;=Chart!$F$2,Q1384&lt;=Chart!$F$3),R1384,#N/A)</f>
        <v>#N/A</v>
      </c>
      <c r="AA1384" t="e">
        <f>IF(AND(Q1384&gt;=Chart!$F$2,Q1384&lt;=Chart!$F$3),S1384,#N/A)</f>
        <v>#N/A</v>
      </c>
      <c r="AB1384" t="e">
        <f>IF(AND(Q1384&gt;=Chart!$F$2,Q1384&lt;=Chart!$F$3),T1384,#N/A)</f>
        <v>#N/A</v>
      </c>
      <c r="AC1384" t="e">
        <f>IF(AND(Q1384&gt;=Chart!$F$2,Q1384&lt;=Chart!$F$3),U1384,#N/A)</f>
        <v>#N/A</v>
      </c>
      <c r="AD1384" t="e">
        <f>IF(AND(Q1384&gt;=Chart!$F$2,Q1384&lt;=Chart!$F$3),V1384,#N/A)</f>
        <v>#N/A</v>
      </c>
      <c r="AE1384" t="e">
        <f>IF(AND(Q1384&gt;=Chart!$F$2,Q1384&lt;=Chart!$F$3),I1384,#N/A)</f>
        <v>#N/A</v>
      </c>
      <c r="AF1384" t="e">
        <f>IF(AND(Q1384&gt;=Chart!$F$2,Q1384&lt;=Chart!$F$3),H1384/100,#N/A)</f>
        <v>#N/A</v>
      </c>
      <c r="AG1384" t="e">
        <f>IF(AND(Q1384&gt;=Chart!$F$2,Q1384&lt;=Chart!$F$3),W1384/100,#N/A)</f>
        <v>#N/A</v>
      </c>
    </row>
    <row r="1385" spans="1:33" x14ac:dyDescent="0.25">
      <c r="A1385">
        <v>1544193000</v>
      </c>
      <c r="B1385">
        <f>INDEX('Daily Data ADJ'!$1:$1048576,MATCH(Calc!$A1385,'Daily Data ADJ'!$A:$A,0),MATCH("SPY, CBOE BZX: Close",'Daily Data ADJ'!$1:$1,0))</f>
        <v>245.15541879</v>
      </c>
      <c r="C1385">
        <f>INDEX('Daily Data ADJ'!$1:$1048576,MATCH(Calc!$A1385,'Daily Data ADJ'!$A:$A,0),MATCH("EFFR, FRED: Close",'Daily Data ADJ'!$1:$1,0))</f>
        <v>2.19</v>
      </c>
      <c r="D1385">
        <f>INDEX('Daily Data ADJ'!$1:$1048576,MATCH(Calc!$A1385,'Daily Data ADJ'!$A:$A,1),MATCH("SOFR, FRED: Close",'Daily Data ADJ'!$1:$1,0))</f>
        <v>2.2999999999999998</v>
      </c>
      <c r="E1385">
        <f>INDEX('Daily Data ADJ'!$1:$1048576,MATCH(Calc!$A1385,'Daily Data ADJ'!$A:$A,0),MATCH("UPRO, CBOE BZX: Close",'Daily Data ADJ'!$1:$1,0))</f>
        <v>20.18185544</v>
      </c>
      <c r="F1385">
        <f>INDEX('Daily Data ADJ'!$1:$1048576,MATCH(Calc!$A1385,'Daily Data ADJ'!$A:$A,0),MATCH("ES1!, CME_MINI: Close",'Daily Data ADJ'!$1:$1,0))</f>
        <v>2636</v>
      </c>
      <c r="G1385">
        <f>INDEX('Daily Data ADJ'!$1:$1048576,MATCH(Calc!$A1385,'Daily Data ADJ'!$A:$A,0),MATCH("ES2!, CME_MINI: Close",'Daily Data ADJ'!$1:$1,0))</f>
        <v>2640</v>
      </c>
      <c r="H1385">
        <f>INDEX('QUANDL MULTPL SP500_DIV_YIELD_M'!$A:$G,MATCH(Calc!$A1385,'QUANDL MULTPL SP500_DIV_YIELD_M'!$A:$A,1),MATCH('QUANDL MULTPL SP500_DIV_YIELD_M'!$E$1,'QUANDL MULTPL SP500_DIV_YIELD_M'!$A$1:$G$1,0))</f>
        <v>1.96</v>
      </c>
      <c r="I1385" s="5">
        <f t="shared" si="126"/>
        <v>2.568363265283418E-2</v>
      </c>
      <c r="J1385" s="1">
        <f>A1385/24/60/60+DATE(1970,1,1)</f>
        <v>43441.604166666672</v>
      </c>
      <c r="K1385" s="3">
        <f t="shared" si="129"/>
        <v>1</v>
      </c>
      <c r="L1385" s="6">
        <f>(1+Chart!$F$4)^(1/(365/K1385))-1</f>
        <v>6.6592785027408397E-5</v>
      </c>
      <c r="M1385" s="6">
        <f t="shared" si="130"/>
        <v>5.9354198749694831E-5</v>
      </c>
      <c r="N1385" s="6">
        <f t="shared" si="131"/>
        <v>6.9480082007133959E-5</v>
      </c>
      <c r="O1385">
        <f>O1384*(B1385/B1384)</f>
        <v>245.15541879000185</v>
      </c>
      <c r="P1385">
        <f t="shared" si="127"/>
        <v>2018</v>
      </c>
      <c r="Q1385" s="1">
        <f t="shared" si="128"/>
        <v>43441.604166666672</v>
      </c>
      <c r="R1385">
        <f>IF(B1386="",R1384,IF(Q1385&gt;=Chart!$F$2,E1385,0))</f>
        <v>0</v>
      </c>
      <c r="S1385">
        <f>IF(B1386="",S1384,IFERROR(IF(AND(R1385&gt;0,R1384=0),R1385,(1+(B1386/B1385-1)*Calc!$Z$1)*S1384),0))</f>
        <v>0</v>
      </c>
      <c r="T1385">
        <f>IF(B1386="",T1384,IFERROR(IF(AND(R1385&gt;0,R1384=0),R1385,(1+(B1386/B1385-1)*Calc!$Z$1-L1386)*T1384),0))</f>
        <v>0</v>
      </c>
      <c r="U1385">
        <f>IF(B1386="",U1384,IFERROR(IF(AND(R1385&gt;0,R1384=0),R1385,(1+(B1386/B1385-1)*Calc!$Z$1-M1386*2)*U1384),0))</f>
        <v>0</v>
      </c>
      <c r="V1385">
        <f>IF(B1386="",V1384,IFERROR(IF(AND(R1385&gt;0,R1384=0),R1385,(1+(B1386/B1385-1)*Calc!$Z$1-N1386*2)*V1384),0))</f>
        <v>0</v>
      </c>
      <c r="W1385">
        <f>IF(ISNUMBER(C1385),C1385,W1384)</f>
        <v>2.19</v>
      </c>
      <c r="Y1385" s="1" t="e">
        <f>IF(AND(Q1385&gt;=Chart!$F$2,Q1385&lt;=Chart!$F$3),Q1385,#N/A)</f>
        <v>#N/A</v>
      </c>
      <c r="Z1385" t="e">
        <f>IF(AND(Q1385&gt;=Chart!$F$2,Q1385&lt;=Chart!$F$3),R1385,#N/A)</f>
        <v>#N/A</v>
      </c>
      <c r="AA1385" t="e">
        <f>IF(AND(Q1385&gt;=Chart!$F$2,Q1385&lt;=Chart!$F$3),S1385,#N/A)</f>
        <v>#N/A</v>
      </c>
      <c r="AB1385" t="e">
        <f>IF(AND(Q1385&gt;=Chart!$F$2,Q1385&lt;=Chart!$F$3),T1385,#N/A)</f>
        <v>#N/A</v>
      </c>
      <c r="AC1385" t="e">
        <f>IF(AND(Q1385&gt;=Chart!$F$2,Q1385&lt;=Chart!$F$3),U1385,#N/A)</f>
        <v>#N/A</v>
      </c>
      <c r="AD1385" t="e">
        <f>IF(AND(Q1385&gt;=Chart!$F$2,Q1385&lt;=Chart!$F$3),V1385,#N/A)</f>
        <v>#N/A</v>
      </c>
      <c r="AE1385" t="e">
        <f>IF(AND(Q1385&gt;=Chart!$F$2,Q1385&lt;=Chart!$F$3),I1385,#N/A)</f>
        <v>#N/A</v>
      </c>
      <c r="AF1385" t="e">
        <f>IF(AND(Q1385&gt;=Chart!$F$2,Q1385&lt;=Chart!$F$3),H1385/100,#N/A)</f>
        <v>#N/A</v>
      </c>
      <c r="AG1385" t="e">
        <f>IF(AND(Q1385&gt;=Chart!$F$2,Q1385&lt;=Chart!$F$3),W1385/100,#N/A)</f>
        <v>#N/A</v>
      </c>
    </row>
    <row r="1386" spans="1:33" x14ac:dyDescent="0.25">
      <c r="A1386">
        <v>1544452200</v>
      </c>
      <c r="B1386">
        <f>INDEX('Daily Data ADJ'!$1:$1048576,MATCH(Calc!$A1386,'Daily Data ADJ'!$A:$A,0),MATCH("SPY, CBOE BZX: Close",'Daily Data ADJ'!$1:$1,0))</f>
        <v>245.62048579</v>
      </c>
      <c r="C1386">
        <f>INDEX('Daily Data ADJ'!$1:$1048576,MATCH(Calc!$A1386,'Daily Data ADJ'!$A:$A,0),MATCH("EFFR, FRED: Close",'Daily Data ADJ'!$1:$1,0))</f>
        <v>2.2000000000000002</v>
      </c>
      <c r="D1386">
        <f>INDEX('Daily Data ADJ'!$1:$1048576,MATCH(Calc!$A1386,'Daily Data ADJ'!$A:$A,1),MATCH("SOFR, FRED: Close",'Daily Data ADJ'!$1:$1,0))</f>
        <v>2.2200000000000002</v>
      </c>
      <c r="E1386">
        <f>INDEX('Daily Data ADJ'!$1:$1048576,MATCH(Calc!$A1386,'Daily Data ADJ'!$A:$A,0),MATCH("UPRO, CBOE BZX: Close",'Daily Data ADJ'!$1:$1,0))</f>
        <v>20.275289959999999</v>
      </c>
      <c r="F1386">
        <f>INDEX('Daily Data ADJ'!$1:$1048576,MATCH(Calc!$A1386,'Daily Data ADJ'!$A:$A,0),MATCH("ES1!, CME_MINI: Close",'Daily Data ADJ'!$1:$1,0))</f>
        <v>2643</v>
      </c>
      <c r="G1386">
        <f>INDEX('Daily Data ADJ'!$1:$1048576,MATCH(Calc!$A1386,'Daily Data ADJ'!$A:$A,0),MATCH("ES2!, CME_MINI: Close",'Daily Data ADJ'!$1:$1,0))</f>
        <v>2647</v>
      </c>
      <c r="H1386">
        <f>INDEX('QUANDL MULTPL SP500_DIV_YIELD_M'!$A:$G,MATCH(Calc!$A1386,'QUANDL MULTPL SP500_DIV_YIELD_M'!$A:$A,1),MATCH('QUANDL MULTPL SP500_DIV_YIELD_M'!$E$1,'QUANDL MULTPL SP500_DIV_YIELD_M'!$A$1:$G$1,0))</f>
        <v>1.96</v>
      </c>
      <c r="I1386" s="5">
        <f t="shared" si="126"/>
        <v>2.5667483549916152E-2</v>
      </c>
      <c r="J1386" s="1">
        <f>A1386/24/60/60+DATE(1970,1,1)</f>
        <v>43444.604166666672</v>
      </c>
      <c r="K1386" s="3">
        <f t="shared" si="129"/>
        <v>3</v>
      </c>
      <c r="L1386" s="6">
        <f>(1+Chart!$F$4)^(1/(365/K1386))-1</f>
        <v>1.9979165917494157E-4</v>
      </c>
      <c r="M1386" s="6">
        <f t="shared" si="130"/>
        <v>1.7887757297185836E-4</v>
      </c>
      <c r="N1386" s="6">
        <f t="shared" si="131"/>
        <v>2.0832529214764861E-4</v>
      </c>
      <c r="O1386">
        <f>O1385*(B1386/B1385)</f>
        <v>245.62048579000188</v>
      </c>
      <c r="P1386">
        <f t="shared" si="127"/>
        <v>2018</v>
      </c>
      <c r="Q1386" s="1">
        <f t="shared" si="128"/>
        <v>43444.604166666672</v>
      </c>
      <c r="R1386">
        <f>IF(B1387="",R1385,IF(Q1386&gt;=Chart!$F$2,E1386,0))</f>
        <v>0</v>
      </c>
      <c r="S1386">
        <f>IF(B1387="",S1385,IFERROR(IF(AND(R1386&gt;0,R1385=0),R1386,(1+(B1387/B1386-1)*Calc!$Z$1)*S1385),0))</f>
        <v>0</v>
      </c>
      <c r="T1386">
        <f>IF(B1387="",T1385,IFERROR(IF(AND(R1386&gt;0,R1385=0),R1386,(1+(B1387/B1386-1)*Calc!$Z$1-L1387)*T1385),0))</f>
        <v>0</v>
      </c>
      <c r="U1386">
        <f>IF(B1387="",U1385,IFERROR(IF(AND(R1386&gt;0,R1385=0),R1386,(1+(B1387/B1386-1)*Calc!$Z$1-M1387*2)*U1385),0))</f>
        <v>0</v>
      </c>
      <c r="V1386">
        <f>IF(B1387="",V1385,IFERROR(IF(AND(R1386&gt;0,R1385=0),R1386,(1+(B1387/B1386-1)*Calc!$Z$1-N1387*2)*V1385),0))</f>
        <v>0</v>
      </c>
      <c r="W1386">
        <f>IF(ISNUMBER(C1386),C1386,W1385)</f>
        <v>2.2000000000000002</v>
      </c>
      <c r="Y1386" s="1" t="e">
        <f>IF(AND(Q1386&gt;=Chart!$F$2,Q1386&lt;=Chart!$F$3),Q1386,#N/A)</f>
        <v>#N/A</v>
      </c>
      <c r="Z1386" t="e">
        <f>IF(AND(Q1386&gt;=Chart!$F$2,Q1386&lt;=Chart!$F$3),R1386,#N/A)</f>
        <v>#N/A</v>
      </c>
      <c r="AA1386" t="e">
        <f>IF(AND(Q1386&gt;=Chart!$F$2,Q1386&lt;=Chart!$F$3),S1386,#N/A)</f>
        <v>#N/A</v>
      </c>
      <c r="AB1386" t="e">
        <f>IF(AND(Q1386&gt;=Chart!$F$2,Q1386&lt;=Chart!$F$3),T1386,#N/A)</f>
        <v>#N/A</v>
      </c>
      <c r="AC1386" t="e">
        <f>IF(AND(Q1386&gt;=Chart!$F$2,Q1386&lt;=Chart!$F$3),U1386,#N/A)</f>
        <v>#N/A</v>
      </c>
      <c r="AD1386" t="e">
        <f>IF(AND(Q1386&gt;=Chart!$F$2,Q1386&lt;=Chart!$F$3),V1386,#N/A)</f>
        <v>#N/A</v>
      </c>
      <c r="AE1386" t="e">
        <f>IF(AND(Q1386&gt;=Chart!$F$2,Q1386&lt;=Chart!$F$3),I1386,#N/A)</f>
        <v>#N/A</v>
      </c>
      <c r="AF1386" t="e">
        <f>IF(AND(Q1386&gt;=Chart!$F$2,Q1386&lt;=Chart!$F$3),H1386/100,#N/A)</f>
        <v>#N/A</v>
      </c>
      <c r="AG1386" t="e">
        <f>IF(AND(Q1386&gt;=Chart!$F$2,Q1386&lt;=Chart!$F$3),W1386/100,#N/A)</f>
        <v>#N/A</v>
      </c>
    </row>
    <row r="1387" spans="1:33" x14ac:dyDescent="0.25">
      <c r="A1387">
        <v>1544538600</v>
      </c>
      <c r="B1387">
        <f>INDEX('Daily Data ADJ'!$1:$1048576,MATCH(Calc!$A1387,'Daily Data ADJ'!$A:$A,0),MATCH("SPY, CBOE BZX: Close",'Daily Data ADJ'!$1:$1,0))</f>
        <v>245.67629382999999</v>
      </c>
      <c r="C1387">
        <f>INDEX('Daily Data ADJ'!$1:$1048576,MATCH(Calc!$A1387,'Daily Data ADJ'!$A:$A,0),MATCH("EFFR, FRED: Close",'Daily Data ADJ'!$1:$1,0))</f>
        <v>2.19</v>
      </c>
      <c r="D1387">
        <f>INDEX('Daily Data ADJ'!$1:$1048576,MATCH(Calc!$A1387,'Daily Data ADJ'!$A:$A,1),MATCH("SOFR, FRED: Close",'Daily Data ADJ'!$1:$1,0))</f>
        <v>2.19</v>
      </c>
      <c r="E1387">
        <f>INDEX('Daily Data ADJ'!$1:$1048576,MATCH(Calc!$A1387,'Daily Data ADJ'!$A:$A,0),MATCH("UPRO, CBOE BZX: Close",'Daily Data ADJ'!$1:$1,0))</f>
        <v>20.270372349999999</v>
      </c>
      <c r="F1387">
        <f>INDEX('Daily Data ADJ'!$1:$1048576,MATCH(Calc!$A1387,'Daily Data ADJ'!$A:$A,0),MATCH("ES1!, CME_MINI: Close",'Daily Data ADJ'!$1:$1,0))</f>
        <v>2641.25</v>
      </c>
      <c r="G1387">
        <f>INDEX('Daily Data ADJ'!$1:$1048576,MATCH(Calc!$A1387,'Daily Data ADJ'!$A:$A,0),MATCH("ES2!, CME_MINI: Close",'Daily Data ADJ'!$1:$1,0))</f>
        <v>2645.25</v>
      </c>
      <c r="H1387">
        <f>INDEX('QUANDL MULTPL SP500_DIV_YIELD_M'!$A:$G,MATCH(Calc!$A1387,'QUANDL MULTPL SP500_DIV_YIELD_M'!$A:$A,1),MATCH('QUANDL MULTPL SP500_DIV_YIELD_M'!$E$1,'QUANDL MULTPL SP500_DIV_YIELD_M'!$A$1:$G$1,0))</f>
        <v>1.96</v>
      </c>
      <c r="I1387" s="5">
        <f t="shared" si="126"/>
        <v>2.5671512782569454E-2</v>
      </c>
      <c r="J1387" s="1">
        <f>A1387/24/60/60+DATE(1970,1,1)</f>
        <v>43445.604166666672</v>
      </c>
      <c r="K1387" s="3">
        <f t="shared" si="129"/>
        <v>1</v>
      </c>
      <c r="L1387" s="6">
        <f>(1+Chart!$F$4)^(1/(365/K1387))-1</f>
        <v>6.6592785027408397E-5</v>
      </c>
      <c r="M1387" s="6">
        <f t="shared" si="130"/>
        <v>5.9354198749694831E-5</v>
      </c>
      <c r="N1387" s="6">
        <f t="shared" si="131"/>
        <v>6.9447705915992586E-5</v>
      </c>
      <c r="O1387">
        <f>O1386*(B1387/B1386)</f>
        <v>245.6762938300019</v>
      </c>
      <c r="P1387">
        <f t="shared" si="127"/>
        <v>2018</v>
      </c>
      <c r="Q1387" s="1">
        <f t="shared" si="128"/>
        <v>43445.604166666672</v>
      </c>
      <c r="R1387">
        <f>IF(B1388="",R1386,IF(Q1387&gt;=Chart!$F$2,E1387,0))</f>
        <v>0</v>
      </c>
      <c r="S1387">
        <f>IF(B1388="",S1386,IFERROR(IF(AND(R1387&gt;0,R1386=0),R1387,(1+(B1388/B1387-1)*Calc!$Z$1)*S1386),0))</f>
        <v>0</v>
      </c>
      <c r="T1387">
        <f>IF(B1388="",T1386,IFERROR(IF(AND(R1387&gt;0,R1386=0),R1387,(1+(B1388/B1387-1)*Calc!$Z$1-L1388)*T1386),0))</f>
        <v>0</v>
      </c>
      <c r="U1387">
        <f>IF(B1388="",U1386,IFERROR(IF(AND(R1387&gt;0,R1386=0),R1387,(1+(B1388/B1387-1)*Calc!$Z$1-M1388*2)*U1386),0))</f>
        <v>0</v>
      </c>
      <c r="V1387">
        <f>IF(B1388="",V1386,IFERROR(IF(AND(R1387&gt;0,R1386=0),R1387,(1+(B1388/B1387-1)*Calc!$Z$1-N1388*2)*V1386),0))</f>
        <v>0</v>
      </c>
      <c r="W1387">
        <f>IF(ISNUMBER(C1387),C1387,W1386)</f>
        <v>2.19</v>
      </c>
      <c r="Y1387" s="1" t="e">
        <f>IF(AND(Q1387&gt;=Chart!$F$2,Q1387&lt;=Chart!$F$3),Q1387,#N/A)</f>
        <v>#N/A</v>
      </c>
      <c r="Z1387" t="e">
        <f>IF(AND(Q1387&gt;=Chart!$F$2,Q1387&lt;=Chart!$F$3),R1387,#N/A)</f>
        <v>#N/A</v>
      </c>
      <c r="AA1387" t="e">
        <f>IF(AND(Q1387&gt;=Chart!$F$2,Q1387&lt;=Chart!$F$3),S1387,#N/A)</f>
        <v>#N/A</v>
      </c>
      <c r="AB1387" t="e">
        <f>IF(AND(Q1387&gt;=Chart!$F$2,Q1387&lt;=Chart!$F$3),T1387,#N/A)</f>
        <v>#N/A</v>
      </c>
      <c r="AC1387" t="e">
        <f>IF(AND(Q1387&gt;=Chart!$F$2,Q1387&lt;=Chart!$F$3),U1387,#N/A)</f>
        <v>#N/A</v>
      </c>
      <c r="AD1387" t="e">
        <f>IF(AND(Q1387&gt;=Chart!$F$2,Q1387&lt;=Chart!$F$3),V1387,#N/A)</f>
        <v>#N/A</v>
      </c>
      <c r="AE1387" t="e">
        <f>IF(AND(Q1387&gt;=Chart!$F$2,Q1387&lt;=Chart!$F$3),I1387,#N/A)</f>
        <v>#N/A</v>
      </c>
      <c r="AF1387" t="e">
        <f>IF(AND(Q1387&gt;=Chart!$F$2,Q1387&lt;=Chart!$F$3),H1387/100,#N/A)</f>
        <v>#N/A</v>
      </c>
      <c r="AG1387" t="e">
        <f>IF(AND(Q1387&gt;=Chart!$F$2,Q1387&lt;=Chart!$F$3),W1387/100,#N/A)</f>
        <v>#N/A</v>
      </c>
    </row>
    <row r="1388" spans="1:33" x14ac:dyDescent="0.25">
      <c r="A1388">
        <v>1544625000</v>
      </c>
      <c r="B1388">
        <f>INDEX('Daily Data ADJ'!$1:$1048576,MATCH(Calc!$A1388,'Daily Data ADJ'!$A:$A,0),MATCH("SPY, CBOE BZX: Close",'Daily Data ADJ'!$1:$1,0))</f>
        <v>246.91337204999999</v>
      </c>
      <c r="C1388">
        <f>INDEX('Daily Data ADJ'!$1:$1048576,MATCH(Calc!$A1388,'Daily Data ADJ'!$A:$A,0),MATCH("EFFR, FRED: Close",'Daily Data ADJ'!$1:$1,0))</f>
        <v>2.19</v>
      </c>
      <c r="D1388">
        <f>INDEX('Daily Data ADJ'!$1:$1048576,MATCH(Calc!$A1388,'Daily Data ADJ'!$A:$A,1),MATCH("SOFR, FRED: Close",'Daily Data ADJ'!$1:$1,0))</f>
        <v>2.2000000000000002</v>
      </c>
      <c r="E1388">
        <f>INDEX('Daily Data ADJ'!$1:$1048576,MATCH(Calc!$A1388,'Daily Data ADJ'!$A:$A,0),MATCH("UPRO, CBOE BZX: Close",'Daily Data ADJ'!$1:$1,0))</f>
        <v>20.59001675</v>
      </c>
      <c r="F1388">
        <f>INDEX('Daily Data ADJ'!$1:$1048576,MATCH(Calc!$A1388,'Daily Data ADJ'!$A:$A,0),MATCH("ES1!, CME_MINI: Close",'Daily Data ADJ'!$1:$1,0))</f>
        <v>2652.5</v>
      </c>
      <c r="G1388">
        <f>INDEX('Daily Data ADJ'!$1:$1048576,MATCH(Calc!$A1388,'Daily Data ADJ'!$A:$A,0),MATCH("ES2!, CME_MINI: Close",'Daily Data ADJ'!$1:$1,0))</f>
        <v>2656.5</v>
      </c>
      <c r="H1388">
        <f>INDEX('QUANDL MULTPL SP500_DIV_YIELD_M'!$A:$G,MATCH(Calc!$A1388,'QUANDL MULTPL SP500_DIV_YIELD_M'!$A:$A,1),MATCH('QUANDL MULTPL SP500_DIV_YIELD_M'!$E$1,'QUANDL MULTPL SP500_DIV_YIELD_M'!$A$1:$G$1,0))</f>
        <v>1.96</v>
      </c>
      <c r="I1388" s="5">
        <f t="shared" si="126"/>
        <v>2.5645703551642134E-2</v>
      </c>
      <c r="J1388" s="1">
        <f>A1388/24/60/60+DATE(1970,1,1)</f>
        <v>43446.604166666672</v>
      </c>
      <c r="K1388" s="3">
        <f t="shared" si="129"/>
        <v>1</v>
      </c>
      <c r="L1388" s="6">
        <f>(1+Chart!$F$4)^(1/(365/K1388))-1</f>
        <v>6.6592785027408397E-5</v>
      </c>
      <c r="M1388" s="6">
        <f t="shared" si="130"/>
        <v>5.9354198749694831E-5</v>
      </c>
      <c r="N1388" s="6">
        <f t="shared" si="131"/>
        <v>6.9378759846250304E-5</v>
      </c>
      <c r="O1388">
        <f>O1387*(B1388/B1387)</f>
        <v>246.91337205000193</v>
      </c>
      <c r="P1388">
        <f t="shared" si="127"/>
        <v>2018</v>
      </c>
      <c r="Q1388" s="1">
        <f t="shared" si="128"/>
        <v>43446.604166666672</v>
      </c>
      <c r="R1388">
        <f>IF(B1389="",R1387,IF(Q1388&gt;=Chart!$F$2,E1388,0))</f>
        <v>0</v>
      </c>
      <c r="S1388">
        <f>IF(B1389="",S1387,IFERROR(IF(AND(R1388&gt;0,R1387=0),R1388,(1+(B1389/B1388-1)*Calc!$Z$1)*S1387),0))</f>
        <v>0</v>
      </c>
      <c r="T1388">
        <f>IF(B1389="",T1387,IFERROR(IF(AND(R1388&gt;0,R1387=0),R1388,(1+(B1389/B1388-1)*Calc!$Z$1-L1389)*T1387),0))</f>
        <v>0</v>
      </c>
      <c r="U1388">
        <f>IF(B1389="",U1387,IFERROR(IF(AND(R1388&gt;0,R1387=0),R1388,(1+(B1389/B1388-1)*Calc!$Z$1-M1389*2)*U1387),0))</f>
        <v>0</v>
      </c>
      <c r="V1388">
        <f>IF(B1389="",V1387,IFERROR(IF(AND(R1388&gt;0,R1387=0),R1388,(1+(B1389/B1388-1)*Calc!$Z$1-N1389*2)*V1387),0))</f>
        <v>0</v>
      </c>
      <c r="W1388">
        <f>IF(ISNUMBER(C1388),C1388,W1387)</f>
        <v>2.19</v>
      </c>
      <c r="Y1388" s="1" t="e">
        <f>IF(AND(Q1388&gt;=Chart!$F$2,Q1388&lt;=Chart!$F$3),Q1388,#N/A)</f>
        <v>#N/A</v>
      </c>
      <c r="Z1388" t="e">
        <f>IF(AND(Q1388&gt;=Chart!$F$2,Q1388&lt;=Chart!$F$3),R1388,#N/A)</f>
        <v>#N/A</v>
      </c>
      <c r="AA1388" t="e">
        <f>IF(AND(Q1388&gt;=Chart!$F$2,Q1388&lt;=Chart!$F$3),S1388,#N/A)</f>
        <v>#N/A</v>
      </c>
      <c r="AB1388" t="e">
        <f>IF(AND(Q1388&gt;=Chart!$F$2,Q1388&lt;=Chart!$F$3),T1388,#N/A)</f>
        <v>#N/A</v>
      </c>
      <c r="AC1388" t="e">
        <f>IF(AND(Q1388&gt;=Chart!$F$2,Q1388&lt;=Chart!$F$3),U1388,#N/A)</f>
        <v>#N/A</v>
      </c>
      <c r="AD1388" t="e">
        <f>IF(AND(Q1388&gt;=Chart!$F$2,Q1388&lt;=Chart!$F$3),V1388,#N/A)</f>
        <v>#N/A</v>
      </c>
      <c r="AE1388" t="e">
        <f>IF(AND(Q1388&gt;=Chart!$F$2,Q1388&lt;=Chart!$F$3),I1388,#N/A)</f>
        <v>#N/A</v>
      </c>
      <c r="AF1388" t="e">
        <f>IF(AND(Q1388&gt;=Chart!$F$2,Q1388&lt;=Chart!$F$3),H1388/100,#N/A)</f>
        <v>#N/A</v>
      </c>
      <c r="AG1388" t="e">
        <f>IF(AND(Q1388&gt;=Chart!$F$2,Q1388&lt;=Chart!$F$3),W1388/100,#N/A)</f>
        <v>#N/A</v>
      </c>
    </row>
    <row r="1389" spans="1:33" x14ac:dyDescent="0.25">
      <c r="A1389">
        <v>1544711400</v>
      </c>
      <c r="B1389">
        <f>INDEX('Daily Data ADJ'!$1:$1048576,MATCH(Calc!$A1389,'Daily Data ADJ'!$A:$A,0),MATCH("SPY, CBOE BZX: Close",'Daily Data ADJ'!$1:$1,0))</f>
        <v>246.82965999000001</v>
      </c>
      <c r="C1389">
        <f>INDEX('Daily Data ADJ'!$1:$1048576,MATCH(Calc!$A1389,'Daily Data ADJ'!$A:$A,0),MATCH("EFFR, FRED: Close",'Daily Data ADJ'!$1:$1,0))</f>
        <v>2.19</v>
      </c>
      <c r="D1389">
        <f>INDEX('Daily Data ADJ'!$1:$1048576,MATCH(Calc!$A1389,'Daily Data ADJ'!$A:$A,1),MATCH("SOFR, FRED: Close",'Daily Data ADJ'!$1:$1,0))</f>
        <v>2.21</v>
      </c>
      <c r="E1389">
        <f>INDEX('Daily Data ADJ'!$1:$1048576,MATCH(Calc!$A1389,'Daily Data ADJ'!$A:$A,0),MATCH("UPRO, CBOE BZX: Close",'Daily Data ADJ'!$1:$1,0))</f>
        <v>20.56542872</v>
      </c>
      <c r="F1389">
        <f>INDEX('Daily Data ADJ'!$1:$1048576,MATCH(Calc!$A1389,'Daily Data ADJ'!$A:$A,0),MATCH("ES1!, CME_MINI: Close",'Daily Data ADJ'!$1:$1,0))</f>
        <v>2645.5</v>
      </c>
      <c r="G1389">
        <f>INDEX('Daily Data ADJ'!$1:$1048576,MATCH(Calc!$A1389,'Daily Data ADJ'!$A:$A,0),MATCH("ES2!, CME_MINI: Close",'Daily Data ADJ'!$1:$1,0))</f>
        <v>2649.5</v>
      </c>
      <c r="H1389">
        <f>INDEX('QUANDL MULTPL SP500_DIV_YIELD_M'!$A:$G,MATCH(Calc!$A1389,'QUANDL MULTPL SP500_DIV_YIELD_M'!$A:$A,1),MATCH('QUANDL MULTPL SP500_DIV_YIELD_M'!$E$1,'QUANDL MULTPL SP500_DIV_YIELD_M'!$A$1:$G$1,0))</f>
        <v>1.96</v>
      </c>
      <c r="I1389" s="5">
        <f t="shared" si="126"/>
        <v>2.5661736771306946E-2</v>
      </c>
      <c r="J1389" s="1">
        <f>A1389/24/60/60+DATE(1970,1,1)</f>
        <v>43447.604166666672</v>
      </c>
      <c r="K1389" s="3">
        <f t="shared" si="129"/>
        <v>1</v>
      </c>
      <c r="L1389" s="6">
        <f>(1+Chart!$F$4)^(1/(365/K1389))-1</f>
        <v>6.6592785027408397E-5</v>
      </c>
      <c r="M1389" s="6">
        <f t="shared" si="130"/>
        <v>5.9354198749694831E-5</v>
      </c>
      <c r="N1389" s="6">
        <f t="shared" si="131"/>
        <v>6.9421590751961304E-5</v>
      </c>
      <c r="O1389">
        <f>O1388*(B1389/B1388)</f>
        <v>246.82965999000194</v>
      </c>
      <c r="P1389">
        <f t="shared" si="127"/>
        <v>2018</v>
      </c>
      <c r="Q1389" s="1">
        <f t="shared" si="128"/>
        <v>43447.604166666672</v>
      </c>
      <c r="R1389">
        <f>IF(B1390="",R1388,IF(Q1389&gt;=Chart!$F$2,E1389,0))</f>
        <v>0</v>
      </c>
      <c r="S1389">
        <f>IF(B1390="",S1388,IFERROR(IF(AND(R1389&gt;0,R1388=0),R1389,(1+(B1390/B1389-1)*Calc!$Z$1)*S1388),0))</f>
        <v>0</v>
      </c>
      <c r="T1389">
        <f>IF(B1390="",T1388,IFERROR(IF(AND(R1389&gt;0,R1388=0),R1389,(1+(B1390/B1389-1)*Calc!$Z$1-L1390)*T1388),0))</f>
        <v>0</v>
      </c>
      <c r="U1389">
        <f>IF(B1390="",U1388,IFERROR(IF(AND(R1389&gt;0,R1388=0),R1389,(1+(B1390/B1389-1)*Calc!$Z$1-M1390*2)*U1388),0))</f>
        <v>0</v>
      </c>
      <c r="V1389">
        <f>IF(B1390="",V1388,IFERROR(IF(AND(R1389&gt;0,R1388=0),R1389,(1+(B1390/B1389-1)*Calc!$Z$1-N1390*2)*V1388),0))</f>
        <v>0</v>
      </c>
      <c r="W1389">
        <f>IF(ISNUMBER(C1389),C1389,W1388)</f>
        <v>2.19</v>
      </c>
      <c r="Y1389" s="1" t="e">
        <f>IF(AND(Q1389&gt;=Chart!$F$2,Q1389&lt;=Chart!$F$3),Q1389,#N/A)</f>
        <v>#N/A</v>
      </c>
      <c r="Z1389" t="e">
        <f>IF(AND(Q1389&gt;=Chart!$F$2,Q1389&lt;=Chart!$F$3),R1389,#N/A)</f>
        <v>#N/A</v>
      </c>
      <c r="AA1389" t="e">
        <f>IF(AND(Q1389&gt;=Chart!$F$2,Q1389&lt;=Chart!$F$3),S1389,#N/A)</f>
        <v>#N/A</v>
      </c>
      <c r="AB1389" t="e">
        <f>IF(AND(Q1389&gt;=Chart!$F$2,Q1389&lt;=Chart!$F$3),T1389,#N/A)</f>
        <v>#N/A</v>
      </c>
      <c r="AC1389" t="e">
        <f>IF(AND(Q1389&gt;=Chart!$F$2,Q1389&lt;=Chart!$F$3),U1389,#N/A)</f>
        <v>#N/A</v>
      </c>
      <c r="AD1389" t="e">
        <f>IF(AND(Q1389&gt;=Chart!$F$2,Q1389&lt;=Chart!$F$3),V1389,#N/A)</f>
        <v>#N/A</v>
      </c>
      <c r="AE1389" t="e">
        <f>IF(AND(Q1389&gt;=Chart!$F$2,Q1389&lt;=Chart!$F$3),I1389,#N/A)</f>
        <v>#N/A</v>
      </c>
      <c r="AF1389" t="e">
        <f>IF(AND(Q1389&gt;=Chart!$F$2,Q1389&lt;=Chart!$F$3),H1389/100,#N/A)</f>
        <v>#N/A</v>
      </c>
      <c r="AG1389" t="e">
        <f>IF(AND(Q1389&gt;=Chart!$F$2,Q1389&lt;=Chart!$F$3),W1389/100,#N/A)</f>
        <v>#N/A</v>
      </c>
    </row>
    <row r="1390" spans="1:33" x14ac:dyDescent="0.25">
      <c r="A1390">
        <v>1544797800</v>
      </c>
      <c r="B1390">
        <f>INDEX('Daily Data ADJ'!$1:$1048576,MATCH(Calc!$A1390,'Daily Data ADJ'!$A:$A,0),MATCH("SPY, CBOE BZX: Close",'Daily Data ADJ'!$1:$1,0))</f>
        <v>242.27200338</v>
      </c>
      <c r="C1390">
        <f>INDEX('Daily Data ADJ'!$1:$1048576,MATCH(Calc!$A1390,'Daily Data ADJ'!$A:$A,0),MATCH("EFFR, FRED: Close",'Daily Data ADJ'!$1:$1,0))</f>
        <v>2.19</v>
      </c>
      <c r="D1390">
        <f>INDEX('Daily Data ADJ'!$1:$1048576,MATCH(Calc!$A1390,'Daily Data ADJ'!$A:$A,1),MATCH("SOFR, FRED: Close",'Daily Data ADJ'!$1:$1,0))</f>
        <v>2.21</v>
      </c>
      <c r="E1390">
        <f>INDEX('Daily Data ADJ'!$1:$1048576,MATCH(Calc!$A1390,'Daily Data ADJ'!$A:$A,0),MATCH("UPRO, CBOE BZX: Close",'Daily Data ADJ'!$1:$1,0))</f>
        <v>19.41470889</v>
      </c>
      <c r="F1390">
        <f>INDEX('Daily Data ADJ'!$1:$1048576,MATCH(Calc!$A1390,'Daily Data ADJ'!$A:$A,0),MATCH("ES1!, CME_MINI: Close",'Daily Data ADJ'!$1:$1,0))</f>
        <v>2605.5</v>
      </c>
      <c r="G1390">
        <f>INDEX('Daily Data ADJ'!$1:$1048576,MATCH(Calc!$A1390,'Daily Data ADJ'!$A:$A,0),MATCH("ES2!, CME_MINI: Close",'Daily Data ADJ'!$1:$1,0))</f>
        <v>2611</v>
      </c>
      <c r="H1390">
        <f>INDEX('QUANDL MULTPL SP500_DIV_YIELD_M'!$A:$G,MATCH(Calc!$A1390,'QUANDL MULTPL SP500_DIV_YIELD_M'!$A:$A,1),MATCH('QUANDL MULTPL SP500_DIV_YIELD_M'!$E$1,'QUANDL MULTPL SP500_DIV_YIELD_M'!$A$1:$G$1,0))</f>
        <v>1.96</v>
      </c>
      <c r="I1390" s="5">
        <f t="shared" si="126"/>
        <v>2.8070450361620418E-2</v>
      </c>
      <c r="J1390" s="1">
        <f>A1390/24/60/60+DATE(1970,1,1)</f>
        <v>43448.604166666672</v>
      </c>
      <c r="K1390" s="3">
        <f t="shared" si="129"/>
        <v>1</v>
      </c>
      <c r="L1390" s="6">
        <f>(1+Chart!$F$4)^(1/(365/K1390))-1</f>
        <v>6.6592785027408397E-5</v>
      </c>
      <c r="M1390" s="6">
        <f t="shared" si="130"/>
        <v>5.9354198749694831E-5</v>
      </c>
      <c r="N1390" s="6">
        <f t="shared" si="131"/>
        <v>7.5848619278895413E-5</v>
      </c>
      <c r="O1390">
        <f>O1389*(B1390/B1389)</f>
        <v>242.27200338000191</v>
      </c>
      <c r="P1390">
        <f t="shared" si="127"/>
        <v>2018</v>
      </c>
      <c r="Q1390" s="1">
        <f t="shared" si="128"/>
        <v>43448.604166666672</v>
      </c>
      <c r="R1390">
        <f>IF(B1391="",R1389,IF(Q1390&gt;=Chart!$F$2,E1390,0))</f>
        <v>0</v>
      </c>
      <c r="S1390">
        <f>IF(B1391="",S1389,IFERROR(IF(AND(R1390&gt;0,R1389=0),R1390,(1+(B1391/B1390-1)*Calc!$Z$1)*S1389),0))</f>
        <v>0</v>
      </c>
      <c r="T1390">
        <f>IF(B1391="",T1389,IFERROR(IF(AND(R1390&gt;0,R1389=0),R1390,(1+(B1391/B1390-1)*Calc!$Z$1-L1391)*T1389),0))</f>
        <v>0</v>
      </c>
      <c r="U1390">
        <f>IF(B1391="",U1389,IFERROR(IF(AND(R1390&gt;0,R1389=0),R1390,(1+(B1391/B1390-1)*Calc!$Z$1-M1391*2)*U1389),0))</f>
        <v>0</v>
      </c>
      <c r="V1390">
        <f>IF(B1391="",V1389,IFERROR(IF(AND(R1390&gt;0,R1389=0),R1390,(1+(B1391/B1390-1)*Calc!$Z$1-N1391*2)*V1389),0))</f>
        <v>0</v>
      </c>
      <c r="W1390">
        <f>IF(ISNUMBER(C1390),C1390,W1389)</f>
        <v>2.19</v>
      </c>
      <c r="Y1390" s="1" t="e">
        <f>IF(AND(Q1390&gt;=Chart!$F$2,Q1390&lt;=Chart!$F$3),Q1390,#N/A)</f>
        <v>#N/A</v>
      </c>
      <c r="Z1390" t="e">
        <f>IF(AND(Q1390&gt;=Chart!$F$2,Q1390&lt;=Chart!$F$3),R1390,#N/A)</f>
        <v>#N/A</v>
      </c>
      <c r="AA1390" t="e">
        <f>IF(AND(Q1390&gt;=Chart!$F$2,Q1390&lt;=Chart!$F$3),S1390,#N/A)</f>
        <v>#N/A</v>
      </c>
      <c r="AB1390" t="e">
        <f>IF(AND(Q1390&gt;=Chart!$F$2,Q1390&lt;=Chart!$F$3),T1390,#N/A)</f>
        <v>#N/A</v>
      </c>
      <c r="AC1390" t="e">
        <f>IF(AND(Q1390&gt;=Chart!$F$2,Q1390&lt;=Chart!$F$3),U1390,#N/A)</f>
        <v>#N/A</v>
      </c>
      <c r="AD1390" t="e">
        <f>IF(AND(Q1390&gt;=Chart!$F$2,Q1390&lt;=Chart!$F$3),V1390,#N/A)</f>
        <v>#N/A</v>
      </c>
      <c r="AE1390" t="e">
        <f>IF(AND(Q1390&gt;=Chart!$F$2,Q1390&lt;=Chart!$F$3),I1390,#N/A)</f>
        <v>#N/A</v>
      </c>
      <c r="AF1390" t="e">
        <f>IF(AND(Q1390&gt;=Chart!$F$2,Q1390&lt;=Chart!$F$3),H1390/100,#N/A)</f>
        <v>#N/A</v>
      </c>
      <c r="AG1390" t="e">
        <f>IF(AND(Q1390&gt;=Chart!$F$2,Q1390&lt;=Chart!$F$3),W1390/100,#N/A)</f>
        <v>#N/A</v>
      </c>
    </row>
    <row r="1391" spans="1:33" x14ac:dyDescent="0.25">
      <c r="A1391">
        <v>1545057000</v>
      </c>
      <c r="B1391">
        <f>INDEX('Daily Data ADJ'!$1:$1048576,MATCH(Calc!$A1391,'Daily Data ADJ'!$A:$A,0),MATCH("SPY, CBOE BZX: Close",'Daily Data ADJ'!$1:$1,0))</f>
        <v>237.51901863000001</v>
      </c>
      <c r="C1391">
        <f>INDEX('Daily Data ADJ'!$1:$1048576,MATCH(Calc!$A1391,'Daily Data ADJ'!$A:$A,0),MATCH("EFFR, FRED: Close",'Daily Data ADJ'!$1:$1,0))</f>
        <v>2.2000000000000002</v>
      </c>
      <c r="D1391">
        <f>INDEX('Daily Data ADJ'!$1:$1048576,MATCH(Calc!$A1391,'Daily Data ADJ'!$A:$A,1),MATCH("SOFR, FRED: Close",'Daily Data ADJ'!$1:$1,0))</f>
        <v>2.31</v>
      </c>
      <c r="E1391">
        <f>INDEX('Daily Data ADJ'!$1:$1048576,MATCH(Calc!$A1391,'Daily Data ADJ'!$A:$A,0),MATCH("UPRO, CBOE BZX: Close",'Daily Data ADJ'!$1:$1,0))</f>
        <v>18.23940103</v>
      </c>
      <c r="F1391">
        <f>INDEX('Daily Data ADJ'!$1:$1048576,MATCH(Calc!$A1391,'Daily Data ADJ'!$A:$A,0),MATCH("ES1!, CME_MINI: Close",'Daily Data ADJ'!$1:$1,0))</f>
        <v>2555.75</v>
      </c>
      <c r="G1391">
        <f>INDEX('Daily Data ADJ'!$1:$1048576,MATCH(Calc!$A1391,'Daily Data ADJ'!$A:$A,0),MATCH("ES2!, CME_MINI: Close",'Daily Data ADJ'!$1:$1,0))</f>
        <v>2560.75</v>
      </c>
      <c r="H1391">
        <f>INDEX('QUANDL MULTPL SP500_DIV_YIELD_M'!$A:$G,MATCH(Calc!$A1391,'QUANDL MULTPL SP500_DIV_YIELD_M'!$A:$A,1),MATCH('QUANDL MULTPL SP500_DIV_YIELD_M'!$E$1,'QUANDL MULTPL SP500_DIV_YIELD_M'!$A$1:$G$1,0))</f>
        <v>1.96</v>
      </c>
      <c r="I1391" s="5">
        <f t="shared" si="126"/>
        <v>2.7448485873765964E-2</v>
      </c>
      <c r="J1391" s="1">
        <f>A1391/24/60/60+DATE(1970,1,1)</f>
        <v>43451.604166666672</v>
      </c>
      <c r="K1391" s="3">
        <f t="shared" si="129"/>
        <v>3</v>
      </c>
      <c r="L1391" s="6">
        <f>(1+Chart!$F$4)^(1/(365/K1391))-1</f>
        <v>1.9979165917494157E-4</v>
      </c>
      <c r="M1391" s="6">
        <f t="shared" si="130"/>
        <v>1.7887757297185836E-4</v>
      </c>
      <c r="N1391" s="6">
        <f t="shared" si="131"/>
        <v>2.2258803530506022E-4</v>
      </c>
      <c r="O1391">
        <f>O1390*(B1391/B1390)</f>
        <v>237.51901863000185</v>
      </c>
      <c r="P1391">
        <f t="shared" si="127"/>
        <v>2018</v>
      </c>
      <c r="Q1391" s="1">
        <f t="shared" si="128"/>
        <v>43451.604166666672</v>
      </c>
      <c r="R1391">
        <f>IF(B1392="",R1390,IF(Q1391&gt;=Chart!$F$2,E1391,0))</f>
        <v>0</v>
      </c>
      <c r="S1391">
        <f>IF(B1392="",S1390,IFERROR(IF(AND(R1391&gt;0,R1390=0),R1391,(1+(B1392/B1391-1)*Calc!$Z$1)*S1390),0))</f>
        <v>0</v>
      </c>
      <c r="T1391">
        <f>IF(B1392="",T1390,IFERROR(IF(AND(R1391&gt;0,R1390=0),R1391,(1+(B1392/B1391-1)*Calc!$Z$1-L1392)*T1390),0))</f>
        <v>0</v>
      </c>
      <c r="U1391">
        <f>IF(B1392="",U1390,IFERROR(IF(AND(R1391&gt;0,R1390=0),R1391,(1+(B1392/B1391-1)*Calc!$Z$1-M1392*2)*U1390),0))</f>
        <v>0</v>
      </c>
      <c r="V1391">
        <f>IF(B1392="",V1390,IFERROR(IF(AND(R1391&gt;0,R1390=0),R1391,(1+(B1392/B1391-1)*Calc!$Z$1-N1392*2)*V1390),0))</f>
        <v>0</v>
      </c>
      <c r="W1391">
        <f>IF(ISNUMBER(C1391),C1391,W1390)</f>
        <v>2.2000000000000002</v>
      </c>
      <c r="Y1391" s="1" t="e">
        <f>IF(AND(Q1391&gt;=Chart!$F$2,Q1391&lt;=Chart!$F$3),Q1391,#N/A)</f>
        <v>#N/A</v>
      </c>
      <c r="Z1391" t="e">
        <f>IF(AND(Q1391&gt;=Chart!$F$2,Q1391&lt;=Chart!$F$3),R1391,#N/A)</f>
        <v>#N/A</v>
      </c>
      <c r="AA1391" t="e">
        <f>IF(AND(Q1391&gt;=Chart!$F$2,Q1391&lt;=Chart!$F$3),S1391,#N/A)</f>
        <v>#N/A</v>
      </c>
      <c r="AB1391" t="e">
        <f>IF(AND(Q1391&gt;=Chart!$F$2,Q1391&lt;=Chart!$F$3),T1391,#N/A)</f>
        <v>#N/A</v>
      </c>
      <c r="AC1391" t="e">
        <f>IF(AND(Q1391&gt;=Chart!$F$2,Q1391&lt;=Chart!$F$3),U1391,#N/A)</f>
        <v>#N/A</v>
      </c>
      <c r="AD1391" t="e">
        <f>IF(AND(Q1391&gt;=Chart!$F$2,Q1391&lt;=Chart!$F$3),V1391,#N/A)</f>
        <v>#N/A</v>
      </c>
      <c r="AE1391" t="e">
        <f>IF(AND(Q1391&gt;=Chart!$F$2,Q1391&lt;=Chart!$F$3),I1391,#N/A)</f>
        <v>#N/A</v>
      </c>
      <c r="AF1391" t="e">
        <f>IF(AND(Q1391&gt;=Chart!$F$2,Q1391&lt;=Chart!$F$3),H1391/100,#N/A)</f>
        <v>#N/A</v>
      </c>
      <c r="AG1391" t="e">
        <f>IF(AND(Q1391&gt;=Chart!$F$2,Q1391&lt;=Chart!$F$3),W1391/100,#N/A)</f>
        <v>#N/A</v>
      </c>
    </row>
    <row r="1392" spans="1:33" x14ac:dyDescent="0.25">
      <c r="A1392">
        <v>1545143400</v>
      </c>
      <c r="B1392">
        <f>INDEX('Daily Data ADJ'!$1:$1048576,MATCH(Calc!$A1392,'Daily Data ADJ'!$A:$A,0),MATCH("SPY, CBOE BZX: Close",'Daily Data ADJ'!$1:$1,0))</f>
        <v>237.25858110999999</v>
      </c>
      <c r="C1392">
        <f>INDEX('Daily Data ADJ'!$1:$1048576,MATCH(Calc!$A1392,'Daily Data ADJ'!$A:$A,0),MATCH("EFFR, FRED: Close",'Daily Data ADJ'!$1:$1,0))</f>
        <v>2.2000000000000002</v>
      </c>
      <c r="D1392">
        <f>INDEX('Daily Data ADJ'!$1:$1048576,MATCH(Calc!$A1392,'Daily Data ADJ'!$A:$A,1),MATCH("SOFR, FRED: Close",'Daily Data ADJ'!$1:$1,0))</f>
        <v>2.3199999999999998</v>
      </c>
      <c r="E1392">
        <f>INDEX('Daily Data ADJ'!$1:$1048576,MATCH(Calc!$A1392,'Daily Data ADJ'!$A:$A,0),MATCH("UPRO, CBOE BZX: Close",'Daily Data ADJ'!$1:$1,0))</f>
        <v>18.204977790000001</v>
      </c>
      <c r="F1392">
        <f>INDEX('Daily Data ADJ'!$1:$1048576,MATCH(Calc!$A1392,'Daily Data ADJ'!$A:$A,0),MATCH("ES1!, CME_MINI: Close",'Daily Data ADJ'!$1:$1,0))</f>
        <v>2538</v>
      </c>
      <c r="G1392">
        <f>INDEX('Daily Data ADJ'!$1:$1048576,MATCH(Calc!$A1392,'Daily Data ADJ'!$A:$A,0),MATCH("ES2!, CME_MINI: Close",'Daily Data ADJ'!$1:$1,0))</f>
        <v>2542.25</v>
      </c>
      <c r="H1392">
        <f>INDEX('QUANDL MULTPL SP500_DIV_YIELD_M'!$A:$G,MATCH(Calc!$A1392,'QUANDL MULTPL SP500_DIV_YIELD_M'!$A:$A,1),MATCH('QUANDL MULTPL SP500_DIV_YIELD_M'!$E$1,'QUANDL MULTPL SP500_DIV_YIELD_M'!$A$1:$G$1,0))</f>
        <v>1.96</v>
      </c>
      <c r="I1392" s="5">
        <f t="shared" si="126"/>
        <v>2.6315030983217795E-2</v>
      </c>
      <c r="J1392" s="1">
        <f>A1392/24/60/60+DATE(1970,1,1)</f>
        <v>43452.604166666672</v>
      </c>
      <c r="K1392" s="3">
        <f t="shared" si="129"/>
        <v>1</v>
      </c>
      <c r="L1392" s="6">
        <f>(1+Chart!$F$4)^(1/(365/K1392))-1</f>
        <v>6.6592785027408397E-5</v>
      </c>
      <c r="M1392" s="6">
        <f t="shared" si="130"/>
        <v>5.962230276757019E-5</v>
      </c>
      <c r="N1392" s="6">
        <f t="shared" si="131"/>
        <v>7.1166223595486855E-5</v>
      </c>
      <c r="O1392">
        <f>O1391*(B1392/B1391)</f>
        <v>237.25858111000184</v>
      </c>
      <c r="P1392">
        <f t="shared" si="127"/>
        <v>2018</v>
      </c>
      <c r="Q1392" s="1">
        <f t="shared" si="128"/>
        <v>43452.604166666672</v>
      </c>
      <c r="R1392">
        <f>IF(B1393="",R1391,IF(Q1392&gt;=Chart!$F$2,E1392,0))</f>
        <v>0</v>
      </c>
      <c r="S1392">
        <f>IF(B1393="",S1391,IFERROR(IF(AND(R1392&gt;0,R1391=0),R1392,(1+(B1393/B1392-1)*Calc!$Z$1)*S1391),0))</f>
        <v>0</v>
      </c>
      <c r="T1392">
        <f>IF(B1393="",T1391,IFERROR(IF(AND(R1392&gt;0,R1391=0),R1392,(1+(B1393/B1392-1)*Calc!$Z$1-L1393)*T1391),0))</f>
        <v>0</v>
      </c>
      <c r="U1392">
        <f>IF(B1393="",U1391,IFERROR(IF(AND(R1392&gt;0,R1391=0),R1392,(1+(B1393/B1392-1)*Calc!$Z$1-M1393*2)*U1391),0))</f>
        <v>0</v>
      </c>
      <c r="V1392">
        <f>IF(B1393="",V1391,IFERROR(IF(AND(R1392&gt;0,R1391=0),R1392,(1+(B1393/B1392-1)*Calc!$Z$1-N1393*2)*V1391),0))</f>
        <v>0</v>
      </c>
      <c r="W1392">
        <f>IF(ISNUMBER(C1392),C1392,W1391)</f>
        <v>2.2000000000000002</v>
      </c>
      <c r="Y1392" s="1" t="e">
        <f>IF(AND(Q1392&gt;=Chart!$F$2,Q1392&lt;=Chart!$F$3),Q1392,#N/A)</f>
        <v>#N/A</v>
      </c>
      <c r="Z1392" t="e">
        <f>IF(AND(Q1392&gt;=Chart!$F$2,Q1392&lt;=Chart!$F$3),R1392,#N/A)</f>
        <v>#N/A</v>
      </c>
      <c r="AA1392" t="e">
        <f>IF(AND(Q1392&gt;=Chart!$F$2,Q1392&lt;=Chart!$F$3),S1392,#N/A)</f>
        <v>#N/A</v>
      </c>
      <c r="AB1392" t="e">
        <f>IF(AND(Q1392&gt;=Chart!$F$2,Q1392&lt;=Chart!$F$3),T1392,#N/A)</f>
        <v>#N/A</v>
      </c>
      <c r="AC1392" t="e">
        <f>IF(AND(Q1392&gt;=Chart!$F$2,Q1392&lt;=Chart!$F$3),U1392,#N/A)</f>
        <v>#N/A</v>
      </c>
      <c r="AD1392" t="e">
        <f>IF(AND(Q1392&gt;=Chart!$F$2,Q1392&lt;=Chart!$F$3),V1392,#N/A)</f>
        <v>#N/A</v>
      </c>
      <c r="AE1392" t="e">
        <f>IF(AND(Q1392&gt;=Chart!$F$2,Q1392&lt;=Chart!$F$3),I1392,#N/A)</f>
        <v>#N/A</v>
      </c>
      <c r="AF1392" t="e">
        <f>IF(AND(Q1392&gt;=Chart!$F$2,Q1392&lt;=Chart!$F$3),H1392/100,#N/A)</f>
        <v>#N/A</v>
      </c>
      <c r="AG1392" t="e">
        <f>IF(AND(Q1392&gt;=Chart!$F$2,Q1392&lt;=Chart!$F$3),W1392/100,#N/A)</f>
        <v>#N/A</v>
      </c>
    </row>
    <row r="1393" spans="1:33" x14ac:dyDescent="0.25">
      <c r="A1393">
        <v>1545229800</v>
      </c>
      <c r="B1393">
        <f>INDEX('Daily Data ADJ'!$1:$1048576,MATCH(Calc!$A1393,'Daily Data ADJ'!$A:$A,0),MATCH("SPY, CBOE BZX: Close",'Daily Data ADJ'!$1:$1,0))</f>
        <v>233.70546923000001</v>
      </c>
      <c r="C1393">
        <f>INDEX('Daily Data ADJ'!$1:$1048576,MATCH(Calc!$A1393,'Daily Data ADJ'!$A:$A,0),MATCH("EFFR, FRED: Close",'Daily Data ADJ'!$1:$1,0))</f>
        <v>2.2000000000000002</v>
      </c>
      <c r="D1393">
        <f>INDEX('Daily Data ADJ'!$1:$1048576,MATCH(Calc!$A1393,'Daily Data ADJ'!$A:$A,1),MATCH("SOFR, FRED: Close",'Daily Data ADJ'!$1:$1,0))</f>
        <v>2.2999999999999998</v>
      </c>
      <c r="E1393">
        <f>INDEX('Daily Data ADJ'!$1:$1048576,MATCH(Calc!$A1393,'Daily Data ADJ'!$A:$A,0),MATCH("UPRO, CBOE BZX: Close",'Daily Data ADJ'!$1:$1,0))</f>
        <v>17.368984749999999</v>
      </c>
      <c r="F1393">
        <f>INDEX('Daily Data ADJ'!$1:$1048576,MATCH(Calc!$A1393,'Daily Data ADJ'!$A:$A,0),MATCH("ES1!, CME_MINI: Close",'Daily Data ADJ'!$1:$1,0))</f>
        <v>2504.5</v>
      </c>
      <c r="G1393">
        <f>INDEX('Daily Data ADJ'!$1:$1048576,MATCH(Calc!$A1393,'Daily Data ADJ'!$A:$A,0),MATCH("ES2!, CME_MINI: Close",'Daily Data ADJ'!$1:$1,0))</f>
        <v>2508.75</v>
      </c>
      <c r="H1393">
        <f>INDEX('QUANDL MULTPL SP500_DIV_YIELD_M'!$A:$G,MATCH(Calc!$A1393,'QUANDL MULTPL SP500_DIV_YIELD_M'!$A:$A,1),MATCH('QUANDL MULTPL SP500_DIV_YIELD_M'!$E$1,'QUANDL MULTPL SP500_DIV_YIELD_M'!$A$1:$G$1,0))</f>
        <v>1.96</v>
      </c>
      <c r="I1393" s="5">
        <f t="shared" si="126"/>
        <v>2.6405079291107407E-2</v>
      </c>
      <c r="J1393" s="1">
        <f>A1393/24/60/60+DATE(1970,1,1)</f>
        <v>43453.604166666672</v>
      </c>
      <c r="K1393" s="3">
        <f t="shared" si="129"/>
        <v>1</v>
      </c>
      <c r="L1393" s="6">
        <f>(1+Chart!$F$4)^(1/(365/K1393))-1</f>
        <v>6.6592785027408397E-5</v>
      </c>
      <c r="M1393" s="6">
        <f t="shared" si="130"/>
        <v>5.962230276757019E-5</v>
      </c>
      <c r="N1393" s="6">
        <f t="shared" si="131"/>
        <v>7.1406612218050114E-5</v>
      </c>
      <c r="O1393">
        <f>O1392*(B1393/B1392)</f>
        <v>233.70546923000182</v>
      </c>
      <c r="P1393">
        <f t="shared" si="127"/>
        <v>2018</v>
      </c>
      <c r="Q1393" s="1">
        <f t="shared" si="128"/>
        <v>43453.604166666672</v>
      </c>
      <c r="R1393">
        <f>IF(B1394="",R1392,IF(Q1393&gt;=Chart!$F$2,E1393,0))</f>
        <v>0</v>
      </c>
      <c r="S1393">
        <f>IF(B1394="",S1392,IFERROR(IF(AND(R1393&gt;0,R1392=0),R1393,(1+(B1394/B1393-1)*Calc!$Z$1)*S1392),0))</f>
        <v>0</v>
      </c>
      <c r="T1393">
        <f>IF(B1394="",T1392,IFERROR(IF(AND(R1393&gt;0,R1392=0),R1393,(1+(B1394/B1393-1)*Calc!$Z$1-L1394)*T1392),0))</f>
        <v>0</v>
      </c>
      <c r="U1393">
        <f>IF(B1394="",U1392,IFERROR(IF(AND(R1393&gt;0,R1392=0),R1393,(1+(B1394/B1393-1)*Calc!$Z$1-M1394*2)*U1392),0))</f>
        <v>0</v>
      </c>
      <c r="V1393">
        <f>IF(B1394="",V1392,IFERROR(IF(AND(R1393&gt;0,R1392=0),R1393,(1+(B1394/B1393-1)*Calc!$Z$1-N1394*2)*V1392),0))</f>
        <v>0</v>
      </c>
      <c r="W1393">
        <f>IF(ISNUMBER(C1393),C1393,W1392)</f>
        <v>2.2000000000000002</v>
      </c>
      <c r="Y1393" s="1" t="e">
        <f>IF(AND(Q1393&gt;=Chart!$F$2,Q1393&lt;=Chart!$F$3),Q1393,#N/A)</f>
        <v>#N/A</v>
      </c>
      <c r="Z1393" t="e">
        <f>IF(AND(Q1393&gt;=Chart!$F$2,Q1393&lt;=Chart!$F$3),R1393,#N/A)</f>
        <v>#N/A</v>
      </c>
      <c r="AA1393" t="e">
        <f>IF(AND(Q1393&gt;=Chart!$F$2,Q1393&lt;=Chart!$F$3),S1393,#N/A)</f>
        <v>#N/A</v>
      </c>
      <c r="AB1393" t="e">
        <f>IF(AND(Q1393&gt;=Chart!$F$2,Q1393&lt;=Chart!$F$3),T1393,#N/A)</f>
        <v>#N/A</v>
      </c>
      <c r="AC1393" t="e">
        <f>IF(AND(Q1393&gt;=Chart!$F$2,Q1393&lt;=Chart!$F$3),U1393,#N/A)</f>
        <v>#N/A</v>
      </c>
      <c r="AD1393" t="e">
        <f>IF(AND(Q1393&gt;=Chart!$F$2,Q1393&lt;=Chart!$F$3),V1393,#N/A)</f>
        <v>#N/A</v>
      </c>
      <c r="AE1393" t="e">
        <f>IF(AND(Q1393&gt;=Chart!$F$2,Q1393&lt;=Chart!$F$3),I1393,#N/A)</f>
        <v>#N/A</v>
      </c>
      <c r="AF1393" t="e">
        <f>IF(AND(Q1393&gt;=Chart!$F$2,Q1393&lt;=Chart!$F$3),H1393/100,#N/A)</f>
        <v>#N/A</v>
      </c>
      <c r="AG1393" t="e">
        <f>IF(AND(Q1393&gt;=Chart!$F$2,Q1393&lt;=Chart!$F$3),W1393/100,#N/A)</f>
        <v>#N/A</v>
      </c>
    </row>
    <row r="1394" spans="1:33" x14ac:dyDescent="0.25">
      <c r="A1394">
        <v>1545316200</v>
      </c>
      <c r="B1394">
        <f>INDEX('Daily Data ADJ'!$1:$1048576,MATCH(Calc!$A1394,'Daily Data ADJ'!$A:$A,0),MATCH("SPY, CBOE BZX: Close",'Daily Data ADJ'!$1:$1,0))</f>
        <v>229.90122116000001</v>
      </c>
      <c r="C1394">
        <f>INDEX('Daily Data ADJ'!$1:$1048576,MATCH(Calc!$A1394,'Daily Data ADJ'!$A:$A,0),MATCH("EFFR, FRED: Close",'Daily Data ADJ'!$1:$1,0))</f>
        <v>2.4</v>
      </c>
      <c r="D1394">
        <f>INDEX('Daily Data ADJ'!$1:$1048576,MATCH(Calc!$A1394,'Daily Data ADJ'!$A:$A,1),MATCH("SOFR, FRED: Close",'Daily Data ADJ'!$1:$1,0))</f>
        <v>2.41</v>
      </c>
      <c r="E1394">
        <f>INDEX('Daily Data ADJ'!$1:$1048576,MATCH(Calc!$A1394,'Daily Data ADJ'!$A:$A,0),MATCH("UPRO, CBOE BZX: Close",'Daily Data ADJ'!$1:$1,0))</f>
        <v>16.5182389</v>
      </c>
      <c r="F1394">
        <f>INDEX('Daily Data ADJ'!$1:$1048576,MATCH(Calc!$A1394,'Daily Data ADJ'!$A:$A,0),MATCH("ES1!, CME_MINI: Close",'Daily Data ADJ'!$1:$1,0))</f>
        <v>2486.25</v>
      </c>
      <c r="G1394">
        <f>INDEX('Daily Data ADJ'!$1:$1048576,MATCH(Calc!$A1394,'Daily Data ADJ'!$A:$A,0),MATCH("ES2!, CME_MINI: Close",'Daily Data ADJ'!$1:$1,0))</f>
        <v>2490.25</v>
      </c>
      <c r="H1394">
        <f>INDEX('QUANDL MULTPL SP500_DIV_YIELD_M'!$A:$G,MATCH(Calc!$A1394,'QUANDL MULTPL SP500_DIV_YIELD_M'!$A:$A,1),MATCH('QUANDL MULTPL SP500_DIV_YIELD_M'!$E$1,'QUANDL MULTPL SP500_DIV_YIELD_M'!$A$1:$G$1,0))</f>
        <v>1.96</v>
      </c>
      <c r="I1394" s="5">
        <f t="shared" si="126"/>
        <v>2.6050941698938672E-2</v>
      </c>
      <c r="J1394" s="1">
        <f>A1394/24/60/60+DATE(1970,1,1)</f>
        <v>43454.604166666672</v>
      </c>
      <c r="K1394" s="3">
        <f t="shared" si="129"/>
        <v>1</v>
      </c>
      <c r="L1394" s="6">
        <f>(1+Chart!$F$4)^(1/(365/K1394))-1</f>
        <v>6.6592785027408397E-5</v>
      </c>
      <c r="M1394" s="6">
        <f t="shared" si="130"/>
        <v>6.497889628986897E-5</v>
      </c>
      <c r="N1394" s="6">
        <f t="shared" si="131"/>
        <v>7.046110225239488E-5</v>
      </c>
      <c r="O1394">
        <f>O1393*(B1394/B1393)</f>
        <v>229.9012211600018</v>
      </c>
      <c r="P1394">
        <f t="shared" si="127"/>
        <v>2018</v>
      </c>
      <c r="Q1394" s="1">
        <f t="shared" si="128"/>
        <v>43454.604166666672</v>
      </c>
      <c r="R1394">
        <f>IF(B1395="",R1393,IF(Q1394&gt;=Chart!$F$2,E1394,0))</f>
        <v>0</v>
      </c>
      <c r="S1394">
        <f>IF(B1395="",S1393,IFERROR(IF(AND(R1394&gt;0,R1393=0),R1394,(1+(B1395/B1394-1)*Calc!$Z$1)*S1393),0))</f>
        <v>0</v>
      </c>
      <c r="T1394">
        <f>IF(B1395="",T1393,IFERROR(IF(AND(R1394&gt;0,R1393=0),R1394,(1+(B1395/B1394-1)*Calc!$Z$1-L1395)*T1393),0))</f>
        <v>0</v>
      </c>
      <c r="U1394">
        <f>IF(B1395="",U1393,IFERROR(IF(AND(R1394&gt;0,R1393=0),R1394,(1+(B1395/B1394-1)*Calc!$Z$1-M1395*2)*U1393),0))</f>
        <v>0</v>
      </c>
      <c r="V1394">
        <f>IF(B1395="",V1393,IFERROR(IF(AND(R1394&gt;0,R1393=0),R1394,(1+(B1395/B1394-1)*Calc!$Z$1-N1395*2)*V1393),0))</f>
        <v>0</v>
      </c>
      <c r="W1394">
        <f>IF(ISNUMBER(C1394),C1394,W1393)</f>
        <v>2.4</v>
      </c>
      <c r="Y1394" s="1" t="e">
        <f>IF(AND(Q1394&gt;=Chart!$F$2,Q1394&lt;=Chart!$F$3),Q1394,#N/A)</f>
        <v>#N/A</v>
      </c>
      <c r="Z1394" t="e">
        <f>IF(AND(Q1394&gt;=Chart!$F$2,Q1394&lt;=Chart!$F$3),R1394,#N/A)</f>
        <v>#N/A</v>
      </c>
      <c r="AA1394" t="e">
        <f>IF(AND(Q1394&gt;=Chart!$F$2,Q1394&lt;=Chart!$F$3),S1394,#N/A)</f>
        <v>#N/A</v>
      </c>
      <c r="AB1394" t="e">
        <f>IF(AND(Q1394&gt;=Chart!$F$2,Q1394&lt;=Chart!$F$3),T1394,#N/A)</f>
        <v>#N/A</v>
      </c>
      <c r="AC1394" t="e">
        <f>IF(AND(Q1394&gt;=Chart!$F$2,Q1394&lt;=Chart!$F$3),U1394,#N/A)</f>
        <v>#N/A</v>
      </c>
      <c r="AD1394" t="e">
        <f>IF(AND(Q1394&gt;=Chart!$F$2,Q1394&lt;=Chart!$F$3),V1394,#N/A)</f>
        <v>#N/A</v>
      </c>
      <c r="AE1394" t="e">
        <f>IF(AND(Q1394&gt;=Chart!$F$2,Q1394&lt;=Chart!$F$3),I1394,#N/A)</f>
        <v>#N/A</v>
      </c>
      <c r="AF1394" t="e">
        <f>IF(AND(Q1394&gt;=Chart!$F$2,Q1394&lt;=Chart!$F$3),H1394/100,#N/A)</f>
        <v>#N/A</v>
      </c>
      <c r="AG1394" t="e">
        <f>IF(AND(Q1394&gt;=Chart!$F$2,Q1394&lt;=Chart!$F$3),W1394/100,#N/A)</f>
        <v>#N/A</v>
      </c>
    </row>
    <row r="1395" spans="1:33" x14ac:dyDescent="0.25">
      <c r="A1395">
        <v>1545402600</v>
      </c>
      <c r="B1395">
        <f>INDEX('Daily Data ADJ'!$1:$1048576,MATCH(Calc!$A1395,'Daily Data ADJ'!$A:$A,0),MATCH("SPY, CBOE BZX: Close",'Daily Data ADJ'!$1:$1,0))</f>
        <v>225.19104131</v>
      </c>
      <c r="C1395">
        <f>INDEX('Daily Data ADJ'!$1:$1048576,MATCH(Calc!$A1395,'Daily Data ADJ'!$A:$A,0),MATCH("EFFR, FRED: Close",'Daily Data ADJ'!$1:$1,0))</f>
        <v>2.4</v>
      </c>
      <c r="D1395">
        <f>INDEX('Daily Data ADJ'!$1:$1048576,MATCH(Calc!$A1395,'Daily Data ADJ'!$A:$A,1),MATCH("SOFR, FRED: Close",'Daily Data ADJ'!$1:$1,0))</f>
        <v>2.4</v>
      </c>
      <c r="E1395">
        <f>INDEX('Daily Data ADJ'!$1:$1048576,MATCH(Calc!$A1395,'Daily Data ADJ'!$A:$A,0),MATCH("UPRO, CBOE BZX: Close",'Daily Data ADJ'!$1:$1,0))</f>
        <v>15.48062401</v>
      </c>
      <c r="F1395">
        <f>INDEX('Daily Data ADJ'!$1:$1048576,MATCH(Calc!$A1395,'Daily Data ADJ'!$A:$A,0),MATCH("ES1!, CME_MINI: Close",'Daily Data ADJ'!$1:$1,0))</f>
        <v>2413.5</v>
      </c>
      <c r="G1395">
        <f>INDEX('Daily Data ADJ'!$1:$1048576,MATCH(Calc!$A1395,'Daily Data ADJ'!$A:$A,0),MATCH("ES2!, CME_MINI: Close",'Daily Data ADJ'!$1:$1,0))</f>
        <v>2417.25</v>
      </c>
      <c r="H1395">
        <f>INDEX('QUANDL MULTPL SP500_DIV_YIELD_M'!$A:$G,MATCH(Calc!$A1395,'QUANDL MULTPL SP500_DIV_YIELD_M'!$A:$A,1),MATCH('QUANDL MULTPL SP500_DIV_YIELD_M'!$E$1,'QUANDL MULTPL SP500_DIV_YIELD_M'!$A$1:$G$1,0))</f>
        <v>1.96</v>
      </c>
      <c r="I1395" s="5">
        <f t="shared" si="126"/>
        <v>2.582954043043733E-2</v>
      </c>
      <c r="J1395" s="1">
        <f>A1395/24/60/60+DATE(1970,1,1)</f>
        <v>43455.604166666672</v>
      </c>
      <c r="K1395" s="3">
        <f t="shared" si="129"/>
        <v>1</v>
      </c>
      <c r="L1395" s="6">
        <f>(1+Chart!$F$4)^(1/(365/K1395))-1</f>
        <v>6.6592785027408397E-5</v>
      </c>
      <c r="M1395" s="6">
        <f t="shared" si="130"/>
        <v>6.497889628986897E-5</v>
      </c>
      <c r="N1395" s="6">
        <f t="shared" si="131"/>
        <v>6.9869818903889325E-5</v>
      </c>
      <c r="O1395">
        <f>O1394*(B1395/B1394)</f>
        <v>225.19104131000176</v>
      </c>
      <c r="P1395">
        <f t="shared" si="127"/>
        <v>2018</v>
      </c>
      <c r="Q1395" s="1">
        <f t="shared" si="128"/>
        <v>43455.604166666672</v>
      </c>
      <c r="R1395">
        <f>IF(B1396="",R1394,IF(Q1395&gt;=Chart!$F$2,E1395,0))</f>
        <v>0</v>
      </c>
      <c r="S1395">
        <f>IF(B1396="",S1394,IFERROR(IF(AND(R1395&gt;0,R1394=0),R1395,(1+(B1396/B1395-1)*Calc!$Z$1)*S1394),0))</f>
        <v>0</v>
      </c>
      <c r="T1395">
        <f>IF(B1396="",T1394,IFERROR(IF(AND(R1395&gt;0,R1394=0),R1395,(1+(B1396/B1395-1)*Calc!$Z$1-L1396)*T1394),0))</f>
        <v>0</v>
      </c>
      <c r="U1395">
        <f>IF(B1396="",U1394,IFERROR(IF(AND(R1395&gt;0,R1394=0),R1395,(1+(B1396/B1395-1)*Calc!$Z$1-M1396*2)*U1394),0))</f>
        <v>0</v>
      </c>
      <c r="V1395">
        <f>IF(B1396="",V1394,IFERROR(IF(AND(R1395&gt;0,R1394=0),R1395,(1+(B1396/B1395-1)*Calc!$Z$1-N1396*2)*V1394),0))</f>
        <v>0</v>
      </c>
      <c r="W1395">
        <f>IF(ISNUMBER(C1395),C1395,W1394)</f>
        <v>2.4</v>
      </c>
      <c r="Y1395" s="1" t="e">
        <f>IF(AND(Q1395&gt;=Chart!$F$2,Q1395&lt;=Chart!$F$3),Q1395,#N/A)</f>
        <v>#N/A</v>
      </c>
      <c r="Z1395" t="e">
        <f>IF(AND(Q1395&gt;=Chart!$F$2,Q1395&lt;=Chart!$F$3),R1395,#N/A)</f>
        <v>#N/A</v>
      </c>
      <c r="AA1395" t="e">
        <f>IF(AND(Q1395&gt;=Chart!$F$2,Q1395&lt;=Chart!$F$3),S1395,#N/A)</f>
        <v>#N/A</v>
      </c>
      <c r="AB1395" t="e">
        <f>IF(AND(Q1395&gt;=Chart!$F$2,Q1395&lt;=Chart!$F$3),T1395,#N/A)</f>
        <v>#N/A</v>
      </c>
      <c r="AC1395" t="e">
        <f>IF(AND(Q1395&gt;=Chart!$F$2,Q1395&lt;=Chart!$F$3),U1395,#N/A)</f>
        <v>#N/A</v>
      </c>
      <c r="AD1395" t="e">
        <f>IF(AND(Q1395&gt;=Chart!$F$2,Q1395&lt;=Chart!$F$3),V1395,#N/A)</f>
        <v>#N/A</v>
      </c>
      <c r="AE1395" t="e">
        <f>IF(AND(Q1395&gt;=Chart!$F$2,Q1395&lt;=Chart!$F$3),I1395,#N/A)</f>
        <v>#N/A</v>
      </c>
      <c r="AF1395" t="e">
        <f>IF(AND(Q1395&gt;=Chart!$F$2,Q1395&lt;=Chart!$F$3),H1395/100,#N/A)</f>
        <v>#N/A</v>
      </c>
      <c r="AG1395" t="e">
        <f>IF(AND(Q1395&gt;=Chart!$F$2,Q1395&lt;=Chart!$F$3),W1395/100,#N/A)</f>
        <v>#N/A</v>
      </c>
    </row>
    <row r="1396" spans="1:33" x14ac:dyDescent="0.25">
      <c r="A1396">
        <v>1545661800</v>
      </c>
      <c r="B1396">
        <f>INDEX('Daily Data ADJ'!$1:$1048576,MATCH(Calc!$A1396,'Daily Data ADJ'!$A:$A,0),MATCH("SPY, CBOE BZX: Close",'Daily Data ADJ'!$1:$1,0))</f>
        <v>219.24083349</v>
      </c>
      <c r="C1396">
        <f>INDEX('Daily Data ADJ'!$1:$1048576,MATCH(Calc!$A1396,'Daily Data ADJ'!$A:$A,0),MATCH("EFFR, FRED: Close",'Daily Data ADJ'!$1:$1,0))</f>
        <v>2.4</v>
      </c>
      <c r="D1396">
        <f>INDEX('Daily Data ADJ'!$1:$1048576,MATCH(Calc!$A1396,'Daily Data ADJ'!$A:$A,1),MATCH("SOFR, FRED: Close",'Daily Data ADJ'!$1:$1,0))</f>
        <v>2.41</v>
      </c>
      <c r="E1396">
        <f>INDEX('Daily Data ADJ'!$1:$1048576,MATCH(Calc!$A1396,'Daily Data ADJ'!$A:$A,0),MATCH("UPRO, CBOE BZX: Close",'Daily Data ADJ'!$1:$1,0))</f>
        <v>14.2610577</v>
      </c>
      <c r="F1396">
        <f>INDEX('Daily Data ADJ'!$1:$1048576,MATCH(Calc!$A1396,'Daily Data ADJ'!$A:$A,0),MATCH("ES1!, CME_MINI: Close",'Daily Data ADJ'!$1:$1,0))</f>
        <v>2341.75</v>
      </c>
      <c r="G1396">
        <f>INDEX('Daily Data ADJ'!$1:$1048576,MATCH(Calc!$A1396,'Daily Data ADJ'!$A:$A,0),MATCH("ES2!, CME_MINI: Close",'Daily Data ADJ'!$1:$1,0))</f>
        <v>2344.25</v>
      </c>
      <c r="H1396">
        <f>INDEX('QUANDL MULTPL SP500_DIV_YIELD_M'!$A:$G,MATCH(Calc!$A1396,'QUANDL MULTPL SP500_DIV_YIELD_M'!$A:$A,1),MATCH('QUANDL MULTPL SP500_DIV_YIELD_M'!$E$1,'QUANDL MULTPL SP500_DIV_YIELD_M'!$A$1:$G$1,0))</f>
        <v>1.96</v>
      </c>
      <c r="I1396" s="5">
        <f t="shared" si="126"/>
        <v>2.3877153865808402E-2</v>
      </c>
      <c r="J1396" s="1">
        <f>A1396/24/60/60+DATE(1970,1,1)</f>
        <v>43458.604166666672</v>
      </c>
      <c r="K1396" s="3">
        <f t="shared" si="129"/>
        <v>3</v>
      </c>
      <c r="L1396" s="6">
        <f>(1+Chart!$F$4)^(1/(365/K1396))-1</f>
        <v>1.9979165917494157E-4</v>
      </c>
      <c r="M1396" s="6">
        <f t="shared" si="130"/>
        <v>1.949493559150195E-4</v>
      </c>
      <c r="N1396" s="6">
        <f t="shared" si="131"/>
        <v>1.9396307546926117E-4</v>
      </c>
      <c r="O1396">
        <f>O1395*(B1396/B1395)</f>
        <v>219.24083349000171</v>
      </c>
      <c r="P1396">
        <f t="shared" si="127"/>
        <v>2018</v>
      </c>
      <c r="Q1396" s="1">
        <f t="shared" si="128"/>
        <v>43458.604166666672</v>
      </c>
      <c r="R1396">
        <f>IF(B1397="",R1395,IF(Q1396&gt;=Chart!$F$2,E1396,0))</f>
        <v>0</v>
      </c>
      <c r="S1396">
        <f>IF(B1397="",S1395,IFERROR(IF(AND(R1396&gt;0,R1395=0),R1396,(1+(B1397/B1396-1)*Calc!$Z$1)*S1395),0))</f>
        <v>0</v>
      </c>
      <c r="T1396">
        <f>IF(B1397="",T1395,IFERROR(IF(AND(R1396&gt;0,R1395=0),R1396,(1+(B1397/B1396-1)*Calc!$Z$1-L1397)*T1395),0))</f>
        <v>0</v>
      </c>
      <c r="U1396">
        <f>IF(B1397="",U1395,IFERROR(IF(AND(R1396&gt;0,R1395=0),R1396,(1+(B1397/B1396-1)*Calc!$Z$1-M1397*2)*U1395),0))</f>
        <v>0</v>
      </c>
      <c r="V1396">
        <f>IF(B1397="",V1395,IFERROR(IF(AND(R1396&gt;0,R1395=0),R1396,(1+(B1397/B1396-1)*Calc!$Z$1-N1397*2)*V1395),0))</f>
        <v>0</v>
      </c>
      <c r="W1396">
        <f>IF(ISNUMBER(C1396),C1396,W1395)</f>
        <v>2.4</v>
      </c>
      <c r="Y1396" s="1" t="e">
        <f>IF(AND(Q1396&gt;=Chart!$F$2,Q1396&lt;=Chart!$F$3),Q1396,#N/A)</f>
        <v>#N/A</v>
      </c>
      <c r="Z1396" t="e">
        <f>IF(AND(Q1396&gt;=Chart!$F$2,Q1396&lt;=Chart!$F$3),R1396,#N/A)</f>
        <v>#N/A</v>
      </c>
      <c r="AA1396" t="e">
        <f>IF(AND(Q1396&gt;=Chart!$F$2,Q1396&lt;=Chart!$F$3),S1396,#N/A)</f>
        <v>#N/A</v>
      </c>
      <c r="AB1396" t="e">
        <f>IF(AND(Q1396&gt;=Chart!$F$2,Q1396&lt;=Chart!$F$3),T1396,#N/A)</f>
        <v>#N/A</v>
      </c>
      <c r="AC1396" t="e">
        <f>IF(AND(Q1396&gt;=Chart!$F$2,Q1396&lt;=Chart!$F$3),U1396,#N/A)</f>
        <v>#N/A</v>
      </c>
      <c r="AD1396" t="e">
        <f>IF(AND(Q1396&gt;=Chart!$F$2,Q1396&lt;=Chart!$F$3),V1396,#N/A)</f>
        <v>#N/A</v>
      </c>
      <c r="AE1396" t="e">
        <f>IF(AND(Q1396&gt;=Chart!$F$2,Q1396&lt;=Chart!$F$3),I1396,#N/A)</f>
        <v>#N/A</v>
      </c>
      <c r="AF1396" t="e">
        <f>IF(AND(Q1396&gt;=Chart!$F$2,Q1396&lt;=Chart!$F$3),H1396/100,#N/A)</f>
        <v>#N/A</v>
      </c>
      <c r="AG1396" t="e">
        <f>IF(AND(Q1396&gt;=Chart!$F$2,Q1396&lt;=Chart!$F$3),W1396/100,#N/A)</f>
        <v>#N/A</v>
      </c>
    </row>
    <row r="1397" spans="1:33" x14ac:dyDescent="0.25">
      <c r="A1397">
        <v>1545834600</v>
      </c>
      <c r="B1397">
        <f>INDEX('Daily Data ADJ'!$1:$1048576,MATCH(Calc!$A1397,'Daily Data ADJ'!$A:$A,0),MATCH("SPY, CBOE BZX: Close",'Daily Data ADJ'!$1:$1,0))</f>
        <v>230.31794994000001</v>
      </c>
      <c r="C1397">
        <f>INDEX('Daily Data ADJ'!$1:$1048576,MATCH(Calc!$A1397,'Daily Data ADJ'!$A:$A,0),MATCH("EFFR, FRED: Close",'Daily Data ADJ'!$1:$1,0))</f>
        <v>2.4</v>
      </c>
      <c r="D1397">
        <f>INDEX('Daily Data ADJ'!$1:$1048576,MATCH(Calc!$A1397,'Daily Data ADJ'!$A:$A,1),MATCH("SOFR, FRED: Close",'Daily Data ADJ'!$1:$1,0))</f>
        <v>2.44</v>
      </c>
      <c r="E1397">
        <f>INDEX('Daily Data ADJ'!$1:$1048576,MATCH(Calc!$A1397,'Daily Data ADJ'!$A:$A,0),MATCH("UPRO, CBOE BZX: Close",'Daily Data ADJ'!$1:$1,0))</f>
        <v>16.36047988</v>
      </c>
      <c r="F1397">
        <f>INDEX('Daily Data ADJ'!$1:$1048576,MATCH(Calc!$A1397,'Daily Data ADJ'!$A:$A,0),MATCH("ES1!, CME_MINI: Close",'Daily Data ADJ'!$1:$1,0))</f>
        <v>2471</v>
      </c>
      <c r="G1397">
        <f>INDEX('Daily Data ADJ'!$1:$1048576,MATCH(Calc!$A1397,'Daily Data ADJ'!$A:$A,0),MATCH("ES2!, CME_MINI: Close",'Daily Data ADJ'!$1:$1,0))</f>
        <v>2474.25</v>
      </c>
      <c r="H1397">
        <f>INDEX('QUANDL MULTPL SP500_DIV_YIELD_M'!$A:$G,MATCH(Calc!$A1397,'QUANDL MULTPL SP500_DIV_YIELD_M'!$A:$A,1),MATCH('QUANDL MULTPL SP500_DIV_YIELD_M'!$E$1,'QUANDL MULTPL SP500_DIV_YIELD_M'!$A$1:$G$1,0))</f>
        <v>1.96</v>
      </c>
      <c r="I1397" s="5">
        <f t="shared" si="126"/>
        <v>2.4871416433523245E-2</v>
      </c>
      <c r="J1397" s="1">
        <f>A1397/24/60/60+DATE(1970,1,1)</f>
        <v>43460.604166666672</v>
      </c>
      <c r="K1397" s="3">
        <f t="shared" si="129"/>
        <v>2</v>
      </c>
      <c r="L1397" s="6">
        <f>(1+Chart!$F$4)^(1/(365/K1397))-1</f>
        <v>1.3319000465394915E-4</v>
      </c>
      <c r="M1397" s="6">
        <f t="shared" si="130"/>
        <v>1.2996201483694847E-4</v>
      </c>
      <c r="N1397" s="6">
        <f t="shared" si="131"/>
        <v>1.3462362170968412E-4</v>
      </c>
      <c r="O1397">
        <f>O1396*(B1397/B1396)</f>
        <v>230.3179499400018</v>
      </c>
      <c r="P1397">
        <f t="shared" si="127"/>
        <v>2018</v>
      </c>
      <c r="Q1397" s="1">
        <f t="shared" si="128"/>
        <v>43460.604166666672</v>
      </c>
      <c r="R1397">
        <f>IF(B1398="",R1396,IF(Q1397&gt;=Chart!$F$2,E1397,0))</f>
        <v>0</v>
      </c>
      <c r="S1397">
        <f>IF(B1398="",S1396,IFERROR(IF(AND(R1397&gt;0,R1396=0),R1397,(1+(B1398/B1397-1)*Calc!$Z$1)*S1396),0))</f>
        <v>0</v>
      </c>
      <c r="T1397">
        <f>IF(B1398="",T1396,IFERROR(IF(AND(R1397&gt;0,R1396=0),R1397,(1+(B1398/B1397-1)*Calc!$Z$1-L1398)*T1396),0))</f>
        <v>0</v>
      </c>
      <c r="U1397">
        <f>IF(B1398="",U1396,IFERROR(IF(AND(R1397&gt;0,R1396=0),R1397,(1+(B1398/B1397-1)*Calc!$Z$1-M1398*2)*U1396),0))</f>
        <v>0</v>
      </c>
      <c r="V1397">
        <f>IF(B1398="",V1396,IFERROR(IF(AND(R1397&gt;0,R1396=0),R1397,(1+(B1398/B1397-1)*Calc!$Z$1-N1398*2)*V1396),0))</f>
        <v>0</v>
      </c>
      <c r="W1397">
        <f>IF(ISNUMBER(C1397),C1397,W1396)</f>
        <v>2.4</v>
      </c>
      <c r="Y1397" s="1" t="e">
        <f>IF(AND(Q1397&gt;=Chart!$F$2,Q1397&lt;=Chart!$F$3),Q1397,#N/A)</f>
        <v>#N/A</v>
      </c>
      <c r="Z1397" t="e">
        <f>IF(AND(Q1397&gt;=Chart!$F$2,Q1397&lt;=Chart!$F$3),R1397,#N/A)</f>
        <v>#N/A</v>
      </c>
      <c r="AA1397" t="e">
        <f>IF(AND(Q1397&gt;=Chart!$F$2,Q1397&lt;=Chart!$F$3),S1397,#N/A)</f>
        <v>#N/A</v>
      </c>
      <c r="AB1397" t="e">
        <f>IF(AND(Q1397&gt;=Chart!$F$2,Q1397&lt;=Chart!$F$3),T1397,#N/A)</f>
        <v>#N/A</v>
      </c>
      <c r="AC1397" t="e">
        <f>IF(AND(Q1397&gt;=Chart!$F$2,Q1397&lt;=Chart!$F$3),U1397,#N/A)</f>
        <v>#N/A</v>
      </c>
      <c r="AD1397" t="e">
        <f>IF(AND(Q1397&gt;=Chart!$F$2,Q1397&lt;=Chart!$F$3),V1397,#N/A)</f>
        <v>#N/A</v>
      </c>
      <c r="AE1397" t="e">
        <f>IF(AND(Q1397&gt;=Chart!$F$2,Q1397&lt;=Chart!$F$3),I1397,#N/A)</f>
        <v>#N/A</v>
      </c>
      <c r="AF1397" t="e">
        <f>IF(AND(Q1397&gt;=Chart!$F$2,Q1397&lt;=Chart!$F$3),H1397/100,#N/A)</f>
        <v>#N/A</v>
      </c>
      <c r="AG1397" t="e">
        <f>IF(AND(Q1397&gt;=Chart!$F$2,Q1397&lt;=Chart!$F$3),W1397/100,#N/A)</f>
        <v>#N/A</v>
      </c>
    </row>
    <row r="1398" spans="1:33" x14ac:dyDescent="0.25">
      <c r="A1398">
        <v>1545921000</v>
      </c>
      <c r="B1398">
        <f>INDEX('Daily Data ADJ'!$1:$1048576,MATCH(Calc!$A1398,'Daily Data ADJ'!$A:$A,0),MATCH("SPY, CBOE BZX: Close",'Daily Data ADJ'!$1:$1,0))</f>
        <v>232.08617207</v>
      </c>
      <c r="C1398">
        <f>INDEX('Daily Data ADJ'!$1:$1048576,MATCH(Calc!$A1398,'Daily Data ADJ'!$A:$A,0),MATCH("EFFR, FRED: Close",'Daily Data ADJ'!$1:$1,0))</f>
        <v>2.4</v>
      </c>
      <c r="D1398">
        <f>INDEX('Daily Data ADJ'!$1:$1048576,MATCH(Calc!$A1398,'Daily Data ADJ'!$A:$A,1),MATCH("SOFR, FRED: Close",'Daily Data ADJ'!$1:$1,0))</f>
        <v>2.44</v>
      </c>
      <c r="E1398">
        <f>INDEX('Daily Data ADJ'!$1:$1048576,MATCH(Calc!$A1398,'Daily Data ADJ'!$A:$A,0),MATCH("UPRO, CBOE BZX: Close",'Daily Data ADJ'!$1:$1,0))</f>
        <v>16.794785229999999</v>
      </c>
      <c r="F1398">
        <f>INDEX('Daily Data ADJ'!$1:$1048576,MATCH(Calc!$A1398,'Daily Data ADJ'!$A:$A,0),MATCH("ES1!, CME_MINI: Close",'Daily Data ADJ'!$1:$1,0))</f>
        <v>2495</v>
      </c>
      <c r="G1398">
        <f>INDEX('Daily Data ADJ'!$1:$1048576,MATCH(Calc!$A1398,'Daily Data ADJ'!$A:$A,0),MATCH("ES2!, CME_MINI: Close",'Daily Data ADJ'!$1:$1,0))</f>
        <v>2498.25</v>
      </c>
      <c r="H1398">
        <f>INDEX('QUANDL MULTPL SP500_DIV_YIELD_M'!$A:$G,MATCH(Calc!$A1398,'QUANDL MULTPL SP500_DIV_YIELD_M'!$A:$A,1),MATCH('QUANDL MULTPL SP500_DIV_YIELD_M'!$E$1,'QUANDL MULTPL SP500_DIV_YIELD_M'!$A$1:$G$1,0))</f>
        <v>1.96</v>
      </c>
      <c r="I1398" s="5">
        <f t="shared" si="126"/>
        <v>2.4820610367507205E-2</v>
      </c>
      <c r="J1398" s="1">
        <f>A1398/24/60/60+DATE(1970,1,1)</f>
        <v>43461.604166666672</v>
      </c>
      <c r="K1398" s="3">
        <f t="shared" si="129"/>
        <v>1</v>
      </c>
      <c r="L1398" s="6">
        <f>(1+Chart!$F$4)^(1/(365/K1398))-1</f>
        <v>6.6592785027408397E-5</v>
      </c>
      <c r="M1398" s="6">
        <f t="shared" si="130"/>
        <v>6.497889628986897E-5</v>
      </c>
      <c r="N1398" s="6">
        <f t="shared" si="131"/>
        <v>6.7173716321589083E-5</v>
      </c>
      <c r="O1398">
        <f>O1397*(B1398/B1397)</f>
        <v>232.08617207000182</v>
      </c>
      <c r="P1398">
        <f t="shared" si="127"/>
        <v>2018</v>
      </c>
      <c r="Q1398" s="1">
        <f t="shared" si="128"/>
        <v>43461.604166666672</v>
      </c>
      <c r="R1398">
        <f>IF(B1399="",R1397,IF(Q1398&gt;=Chart!$F$2,E1398,0))</f>
        <v>0</v>
      </c>
      <c r="S1398">
        <f>IF(B1399="",S1397,IFERROR(IF(AND(R1398&gt;0,R1397=0),R1398,(1+(B1399/B1398-1)*Calc!$Z$1)*S1397),0))</f>
        <v>0</v>
      </c>
      <c r="T1398">
        <f>IF(B1399="",T1397,IFERROR(IF(AND(R1398&gt;0,R1397=0),R1398,(1+(B1399/B1398-1)*Calc!$Z$1-L1399)*T1397),0))</f>
        <v>0</v>
      </c>
      <c r="U1398">
        <f>IF(B1399="",U1397,IFERROR(IF(AND(R1398&gt;0,R1397=0),R1398,(1+(B1399/B1398-1)*Calc!$Z$1-M1399*2)*U1397),0))</f>
        <v>0</v>
      </c>
      <c r="V1398">
        <f>IF(B1399="",V1397,IFERROR(IF(AND(R1398&gt;0,R1397=0),R1398,(1+(B1399/B1398-1)*Calc!$Z$1-N1399*2)*V1397),0))</f>
        <v>0</v>
      </c>
      <c r="W1398">
        <f>IF(ISNUMBER(C1398),C1398,W1397)</f>
        <v>2.4</v>
      </c>
      <c r="Y1398" s="1" t="e">
        <f>IF(AND(Q1398&gt;=Chart!$F$2,Q1398&lt;=Chart!$F$3),Q1398,#N/A)</f>
        <v>#N/A</v>
      </c>
      <c r="Z1398" t="e">
        <f>IF(AND(Q1398&gt;=Chart!$F$2,Q1398&lt;=Chart!$F$3),R1398,#N/A)</f>
        <v>#N/A</v>
      </c>
      <c r="AA1398" t="e">
        <f>IF(AND(Q1398&gt;=Chart!$F$2,Q1398&lt;=Chart!$F$3),S1398,#N/A)</f>
        <v>#N/A</v>
      </c>
      <c r="AB1398" t="e">
        <f>IF(AND(Q1398&gt;=Chart!$F$2,Q1398&lt;=Chart!$F$3),T1398,#N/A)</f>
        <v>#N/A</v>
      </c>
      <c r="AC1398" t="e">
        <f>IF(AND(Q1398&gt;=Chart!$F$2,Q1398&lt;=Chart!$F$3),U1398,#N/A)</f>
        <v>#N/A</v>
      </c>
      <c r="AD1398" t="e">
        <f>IF(AND(Q1398&gt;=Chart!$F$2,Q1398&lt;=Chart!$F$3),V1398,#N/A)</f>
        <v>#N/A</v>
      </c>
      <c r="AE1398" t="e">
        <f>IF(AND(Q1398&gt;=Chart!$F$2,Q1398&lt;=Chart!$F$3),I1398,#N/A)</f>
        <v>#N/A</v>
      </c>
      <c r="AF1398" t="e">
        <f>IF(AND(Q1398&gt;=Chart!$F$2,Q1398&lt;=Chart!$F$3),H1398/100,#N/A)</f>
        <v>#N/A</v>
      </c>
      <c r="AG1398" t="e">
        <f>IF(AND(Q1398&gt;=Chart!$F$2,Q1398&lt;=Chart!$F$3),W1398/100,#N/A)</f>
        <v>#N/A</v>
      </c>
    </row>
    <row r="1399" spans="1:33" x14ac:dyDescent="0.25">
      <c r="A1399">
        <v>1546007400</v>
      </c>
      <c r="B1399">
        <f>INDEX('Daily Data ADJ'!$1:$1048576,MATCH(Calc!$A1399,'Daily Data ADJ'!$A:$A,0),MATCH("SPY, CBOE BZX: Close",'Daily Data ADJ'!$1:$1,0))</f>
        <v>231.78679055000001</v>
      </c>
      <c r="C1399">
        <f>INDEX('Daily Data ADJ'!$1:$1048576,MATCH(Calc!$A1399,'Daily Data ADJ'!$A:$A,0),MATCH("EFFR, FRED: Close",'Daily Data ADJ'!$1:$1,0))</f>
        <v>2.4</v>
      </c>
      <c r="D1399">
        <f>INDEX('Daily Data ADJ'!$1:$1048576,MATCH(Calc!$A1399,'Daily Data ADJ'!$A:$A,1),MATCH("SOFR, FRED: Close",'Daily Data ADJ'!$1:$1,0))</f>
        <v>2.46</v>
      </c>
      <c r="E1399">
        <f>INDEX('Daily Data ADJ'!$1:$1048576,MATCH(Calc!$A1399,'Daily Data ADJ'!$A:$A,0),MATCH("UPRO, CBOE BZX: Close",'Daily Data ADJ'!$1:$1,0))</f>
        <v>16.715820619999999</v>
      </c>
      <c r="F1399">
        <f>INDEX('Daily Data ADJ'!$1:$1048576,MATCH(Calc!$A1399,'Daily Data ADJ'!$A:$A,0),MATCH("ES1!, CME_MINI: Close",'Daily Data ADJ'!$1:$1,0))</f>
        <v>2486</v>
      </c>
      <c r="G1399">
        <f>INDEX('Daily Data ADJ'!$1:$1048576,MATCH(Calc!$A1399,'Daily Data ADJ'!$A:$A,0),MATCH("ES2!, CME_MINI: Close",'Daily Data ADJ'!$1:$1,0))</f>
        <v>2489.25</v>
      </c>
      <c r="H1399">
        <f>INDEX('QUANDL MULTPL SP500_DIV_YIELD_M'!$A:$G,MATCH(Calc!$A1399,'QUANDL MULTPL SP500_DIV_YIELD_M'!$A:$A,1),MATCH('QUANDL MULTPL SP500_DIV_YIELD_M'!$E$1,'QUANDL MULTPL SP500_DIV_YIELD_M'!$A$1:$G$1,0))</f>
        <v>1.96</v>
      </c>
      <c r="I1399" s="5">
        <f t="shared" si="126"/>
        <v>2.4839547459718662E-2</v>
      </c>
      <c r="J1399" s="1">
        <f>A1399/24/60/60+DATE(1970,1,1)</f>
        <v>43462.604166666672</v>
      </c>
      <c r="K1399" s="3">
        <f t="shared" si="129"/>
        <v>1</v>
      </c>
      <c r="L1399" s="6">
        <f>(1+Chart!$F$4)^(1/(365/K1399))-1</f>
        <v>6.6592785027408397E-5</v>
      </c>
      <c r="M1399" s="6">
        <f t="shared" si="130"/>
        <v>6.497889628986897E-5</v>
      </c>
      <c r="N1399" s="6">
        <f t="shared" si="131"/>
        <v>6.7224345134953012E-5</v>
      </c>
      <c r="O1399">
        <f>O1398*(B1399/B1398)</f>
        <v>231.78679055000183</v>
      </c>
      <c r="P1399">
        <f t="shared" si="127"/>
        <v>2018</v>
      </c>
      <c r="Q1399" s="1">
        <f t="shared" si="128"/>
        <v>43462.604166666672</v>
      </c>
      <c r="R1399">
        <f>IF(B1400="",R1398,IF(Q1399&gt;=Chart!$F$2,E1399,0))</f>
        <v>0</v>
      </c>
      <c r="S1399">
        <f>IF(B1400="",S1398,IFERROR(IF(AND(R1399&gt;0,R1398=0),R1399,(1+(B1400/B1399-1)*Calc!$Z$1)*S1398),0))</f>
        <v>0</v>
      </c>
      <c r="T1399">
        <f>IF(B1400="",T1398,IFERROR(IF(AND(R1399&gt;0,R1398=0),R1399,(1+(B1400/B1399-1)*Calc!$Z$1-L1400)*T1398),0))</f>
        <v>0</v>
      </c>
      <c r="U1399">
        <f>IF(B1400="",U1398,IFERROR(IF(AND(R1399&gt;0,R1398=0),R1399,(1+(B1400/B1399-1)*Calc!$Z$1-M1400*2)*U1398),0))</f>
        <v>0</v>
      </c>
      <c r="V1399">
        <f>IF(B1400="",V1398,IFERROR(IF(AND(R1399&gt;0,R1398=0),R1399,(1+(B1400/B1399-1)*Calc!$Z$1-N1400*2)*V1398),0))</f>
        <v>0</v>
      </c>
      <c r="W1399">
        <f>IF(ISNUMBER(C1399),C1399,W1398)</f>
        <v>2.4</v>
      </c>
      <c r="Y1399" s="1" t="e">
        <f>IF(AND(Q1399&gt;=Chart!$F$2,Q1399&lt;=Chart!$F$3),Q1399,#N/A)</f>
        <v>#N/A</v>
      </c>
      <c r="Z1399" t="e">
        <f>IF(AND(Q1399&gt;=Chart!$F$2,Q1399&lt;=Chart!$F$3),R1399,#N/A)</f>
        <v>#N/A</v>
      </c>
      <c r="AA1399" t="e">
        <f>IF(AND(Q1399&gt;=Chart!$F$2,Q1399&lt;=Chart!$F$3),S1399,#N/A)</f>
        <v>#N/A</v>
      </c>
      <c r="AB1399" t="e">
        <f>IF(AND(Q1399&gt;=Chart!$F$2,Q1399&lt;=Chart!$F$3),T1399,#N/A)</f>
        <v>#N/A</v>
      </c>
      <c r="AC1399" t="e">
        <f>IF(AND(Q1399&gt;=Chart!$F$2,Q1399&lt;=Chart!$F$3),U1399,#N/A)</f>
        <v>#N/A</v>
      </c>
      <c r="AD1399" t="e">
        <f>IF(AND(Q1399&gt;=Chart!$F$2,Q1399&lt;=Chart!$F$3),V1399,#N/A)</f>
        <v>#N/A</v>
      </c>
      <c r="AE1399" t="e">
        <f>IF(AND(Q1399&gt;=Chart!$F$2,Q1399&lt;=Chart!$F$3),I1399,#N/A)</f>
        <v>#N/A</v>
      </c>
      <c r="AF1399" t="e">
        <f>IF(AND(Q1399&gt;=Chart!$F$2,Q1399&lt;=Chart!$F$3),H1399/100,#N/A)</f>
        <v>#N/A</v>
      </c>
      <c r="AG1399" t="e">
        <f>IF(AND(Q1399&gt;=Chart!$F$2,Q1399&lt;=Chart!$F$3),W1399/100,#N/A)</f>
        <v>#N/A</v>
      </c>
    </row>
    <row r="1400" spans="1:33" x14ac:dyDescent="0.25">
      <c r="A1400">
        <v>1546266600</v>
      </c>
      <c r="B1400">
        <f>INDEX('Daily Data ADJ'!$1:$1048576,MATCH(Calc!$A1400,'Daily Data ADJ'!$A:$A,0),MATCH("SPY, CBOE BZX: Close",'Daily Data ADJ'!$1:$1,0))</f>
        <v>233.81697152000001</v>
      </c>
      <c r="C1400">
        <f>INDEX('Daily Data ADJ'!$1:$1048576,MATCH(Calc!$A1400,'Daily Data ADJ'!$A:$A,0),MATCH("EFFR, FRED: Close",'Daily Data ADJ'!$1:$1,0))</f>
        <v>2.4</v>
      </c>
      <c r="D1400">
        <f>INDEX('Daily Data ADJ'!$1:$1048576,MATCH(Calc!$A1400,'Daily Data ADJ'!$A:$A,1),MATCH("SOFR, FRED: Close",'Daily Data ADJ'!$1:$1,0))</f>
        <v>3</v>
      </c>
      <c r="E1400">
        <f>INDEX('Daily Data ADJ'!$1:$1048576,MATCH(Calc!$A1400,'Daily Data ADJ'!$A:$A,0),MATCH("UPRO, CBOE BZX: Close",'Daily Data ADJ'!$1:$1,0))</f>
        <v>17.16493183</v>
      </c>
      <c r="F1400">
        <f>INDEX('Daily Data ADJ'!$1:$1048576,MATCH(Calc!$A1400,'Daily Data ADJ'!$A:$A,0),MATCH("ES1!, CME_MINI: Close",'Daily Data ADJ'!$1:$1,0))</f>
        <v>2505.25</v>
      </c>
      <c r="G1400">
        <f>INDEX('Daily Data ADJ'!$1:$1048576,MATCH(Calc!$A1400,'Daily Data ADJ'!$A:$A,0),MATCH("ES2!, CME_MINI: Close",'Daily Data ADJ'!$1:$1,0))</f>
        <v>2508.5</v>
      </c>
      <c r="H1400">
        <f>INDEX('QUANDL MULTPL SP500_DIV_YIELD_M'!$A:$G,MATCH(Calc!$A1400,'QUANDL MULTPL SP500_DIV_YIELD_M'!$A:$A,1),MATCH('QUANDL MULTPL SP500_DIV_YIELD_M'!$E$1,'QUANDL MULTPL SP500_DIV_YIELD_M'!$A$1:$G$1,0))</f>
        <v>2.09</v>
      </c>
      <c r="I1400" s="5">
        <f t="shared" si="126"/>
        <v>2.6099209165420936E-2</v>
      </c>
      <c r="J1400" s="1">
        <f>A1400/24/60/60+DATE(1970,1,1)</f>
        <v>43465.604166666672</v>
      </c>
      <c r="K1400" s="3">
        <f t="shared" si="129"/>
        <v>3</v>
      </c>
      <c r="L1400" s="6">
        <f>(1+Chart!$F$4)^(1/(365/K1400))-1</f>
        <v>1.9979165917494157E-4</v>
      </c>
      <c r="M1400" s="6">
        <f t="shared" si="130"/>
        <v>1.949493559150195E-4</v>
      </c>
      <c r="N1400" s="6">
        <f t="shared" si="131"/>
        <v>2.1178492052276177E-4</v>
      </c>
      <c r="O1400">
        <f>O1399*(B1400/B1399)</f>
        <v>233.81697152000186</v>
      </c>
      <c r="P1400">
        <f t="shared" si="127"/>
        <v>2018</v>
      </c>
      <c r="Q1400" s="1">
        <f t="shared" si="128"/>
        <v>43465.604166666672</v>
      </c>
      <c r="R1400">
        <f>IF(B1401="",R1399,IF(Q1400&gt;=Chart!$F$2,E1400,0))</f>
        <v>0</v>
      </c>
      <c r="S1400">
        <f>IF(B1401="",S1399,IFERROR(IF(AND(R1400&gt;0,R1399=0),R1400,(1+(B1401/B1400-1)*Calc!$Z$1)*S1399),0))</f>
        <v>0</v>
      </c>
      <c r="T1400">
        <f>IF(B1401="",T1399,IFERROR(IF(AND(R1400&gt;0,R1399=0),R1400,(1+(B1401/B1400-1)*Calc!$Z$1-L1401)*T1399),0))</f>
        <v>0</v>
      </c>
      <c r="U1400">
        <f>IF(B1401="",U1399,IFERROR(IF(AND(R1400&gt;0,R1399=0),R1400,(1+(B1401/B1400-1)*Calc!$Z$1-M1401*2)*U1399),0))</f>
        <v>0</v>
      </c>
      <c r="V1400">
        <f>IF(B1401="",V1399,IFERROR(IF(AND(R1400&gt;0,R1399=0),R1400,(1+(B1401/B1400-1)*Calc!$Z$1-N1401*2)*V1399),0))</f>
        <v>0</v>
      </c>
      <c r="W1400">
        <f>IF(ISNUMBER(C1400),C1400,W1399)</f>
        <v>2.4</v>
      </c>
      <c r="Y1400" s="1" t="e">
        <f>IF(AND(Q1400&gt;=Chart!$F$2,Q1400&lt;=Chart!$F$3),Q1400,#N/A)</f>
        <v>#N/A</v>
      </c>
      <c r="Z1400" t="e">
        <f>IF(AND(Q1400&gt;=Chart!$F$2,Q1400&lt;=Chart!$F$3),R1400,#N/A)</f>
        <v>#N/A</v>
      </c>
      <c r="AA1400" t="e">
        <f>IF(AND(Q1400&gt;=Chart!$F$2,Q1400&lt;=Chart!$F$3),S1400,#N/A)</f>
        <v>#N/A</v>
      </c>
      <c r="AB1400" t="e">
        <f>IF(AND(Q1400&gt;=Chart!$F$2,Q1400&lt;=Chart!$F$3),T1400,#N/A)</f>
        <v>#N/A</v>
      </c>
      <c r="AC1400" t="e">
        <f>IF(AND(Q1400&gt;=Chart!$F$2,Q1400&lt;=Chart!$F$3),U1400,#N/A)</f>
        <v>#N/A</v>
      </c>
      <c r="AD1400" t="e">
        <f>IF(AND(Q1400&gt;=Chart!$F$2,Q1400&lt;=Chart!$F$3),V1400,#N/A)</f>
        <v>#N/A</v>
      </c>
      <c r="AE1400" t="e">
        <f>IF(AND(Q1400&gt;=Chart!$F$2,Q1400&lt;=Chart!$F$3),I1400,#N/A)</f>
        <v>#N/A</v>
      </c>
      <c r="AF1400" t="e">
        <f>IF(AND(Q1400&gt;=Chart!$F$2,Q1400&lt;=Chart!$F$3),H1400/100,#N/A)</f>
        <v>#N/A</v>
      </c>
      <c r="AG1400" t="e">
        <f>IF(AND(Q1400&gt;=Chart!$F$2,Q1400&lt;=Chart!$F$3),W1400/100,#N/A)</f>
        <v>#N/A</v>
      </c>
    </row>
    <row r="1401" spans="1:33" x14ac:dyDescent="0.25">
      <c r="A1401">
        <v>1546439400</v>
      </c>
      <c r="B1401">
        <f>INDEX('Daily Data ADJ'!$1:$1048576,MATCH(Calc!$A1401,'Daily Data ADJ'!$A:$A,0),MATCH("SPY, CBOE BZX: Close",'Daily Data ADJ'!$1:$1,0))</f>
        <v>234.06021901</v>
      </c>
      <c r="C1401">
        <f>INDEX('Daily Data ADJ'!$1:$1048576,MATCH(Calc!$A1401,'Daily Data ADJ'!$A:$A,0),MATCH("EFFR, FRED: Close",'Daily Data ADJ'!$1:$1,0))</f>
        <v>2.4</v>
      </c>
      <c r="D1401">
        <f>INDEX('Daily Data ADJ'!$1:$1048576,MATCH(Calc!$A1401,'Daily Data ADJ'!$A:$A,1),MATCH("SOFR, FRED: Close",'Daily Data ADJ'!$1:$1,0))</f>
        <v>3.15</v>
      </c>
      <c r="E1401">
        <f>INDEX('Daily Data ADJ'!$1:$1048576,MATCH(Calc!$A1401,'Daily Data ADJ'!$A:$A,0),MATCH("UPRO, CBOE BZX: Close",'Daily Data ADJ'!$1:$1,0))</f>
        <v>17.199478849999998</v>
      </c>
      <c r="F1401">
        <f>INDEX('Daily Data ADJ'!$1:$1048576,MATCH(Calc!$A1401,'Daily Data ADJ'!$A:$A,0),MATCH("ES1!, CME_MINI: Close",'Daily Data ADJ'!$1:$1,0))</f>
        <v>2511</v>
      </c>
      <c r="G1401">
        <f>INDEX('Daily Data ADJ'!$1:$1048576,MATCH(Calc!$A1401,'Daily Data ADJ'!$A:$A,0),MATCH("ES2!, CME_MINI: Close",'Daily Data ADJ'!$1:$1,0))</f>
        <v>2514.75</v>
      </c>
      <c r="H1401">
        <f>INDEX('QUANDL MULTPL SP500_DIV_YIELD_M'!$A:$G,MATCH(Calc!$A1401,'QUANDL MULTPL SP500_DIV_YIELD_M'!$A:$A,1),MATCH('QUANDL MULTPL SP500_DIV_YIELD_M'!$E$1,'QUANDL MULTPL SP500_DIV_YIELD_M'!$A$1:$G$1,0))</f>
        <v>2.09</v>
      </c>
      <c r="I1401" s="5">
        <f t="shared" si="126"/>
        <v>2.6887110958971307E-2</v>
      </c>
      <c r="J1401" s="1">
        <f>A1401/24/60/60+DATE(1970,1,1)</f>
        <v>43467.604166666672</v>
      </c>
      <c r="K1401" s="3">
        <f t="shared" si="129"/>
        <v>2</v>
      </c>
      <c r="L1401" s="6">
        <f>(1+Chart!$F$4)^(1/(365/K1401))-1</f>
        <v>1.3319000465394915E-4</v>
      </c>
      <c r="M1401" s="6">
        <f t="shared" si="130"/>
        <v>1.2996201483694847E-4</v>
      </c>
      <c r="N1401" s="6">
        <f t="shared" si="131"/>
        <v>1.4539141069147554E-4</v>
      </c>
      <c r="O1401">
        <f>O1400*(B1401/B1400)</f>
        <v>234.06021901000182</v>
      </c>
      <c r="P1401">
        <f t="shared" si="127"/>
        <v>2019</v>
      </c>
      <c r="Q1401" s="1">
        <f t="shared" si="128"/>
        <v>43467.604166666672</v>
      </c>
      <c r="R1401">
        <f>IF(B1402="",R1400,IF(Q1401&gt;=Chart!$F$2,E1401,0))</f>
        <v>0</v>
      </c>
      <c r="S1401">
        <f>IF(B1402="",S1400,IFERROR(IF(AND(R1401&gt;0,R1400=0),R1401,(1+(B1402/B1401-1)*Calc!$Z$1)*S1400),0))</f>
        <v>0</v>
      </c>
      <c r="T1401">
        <f>IF(B1402="",T1400,IFERROR(IF(AND(R1401&gt;0,R1400=0),R1401,(1+(B1402/B1401-1)*Calc!$Z$1-L1402)*T1400),0))</f>
        <v>0</v>
      </c>
      <c r="U1401">
        <f>IF(B1402="",U1400,IFERROR(IF(AND(R1401&gt;0,R1400=0),R1401,(1+(B1402/B1401-1)*Calc!$Z$1-M1402*2)*U1400),0))</f>
        <v>0</v>
      </c>
      <c r="V1401">
        <f>IF(B1402="",V1400,IFERROR(IF(AND(R1401&gt;0,R1400=0),R1401,(1+(B1402/B1401-1)*Calc!$Z$1-N1402*2)*V1400),0))</f>
        <v>0</v>
      </c>
      <c r="W1401">
        <f>IF(ISNUMBER(C1401),C1401,W1400)</f>
        <v>2.4</v>
      </c>
      <c r="Y1401" s="1" t="e">
        <f>IF(AND(Q1401&gt;=Chart!$F$2,Q1401&lt;=Chart!$F$3),Q1401,#N/A)</f>
        <v>#N/A</v>
      </c>
      <c r="Z1401" t="e">
        <f>IF(AND(Q1401&gt;=Chart!$F$2,Q1401&lt;=Chart!$F$3),R1401,#N/A)</f>
        <v>#N/A</v>
      </c>
      <c r="AA1401" t="e">
        <f>IF(AND(Q1401&gt;=Chart!$F$2,Q1401&lt;=Chart!$F$3),S1401,#N/A)</f>
        <v>#N/A</v>
      </c>
      <c r="AB1401" t="e">
        <f>IF(AND(Q1401&gt;=Chart!$F$2,Q1401&lt;=Chart!$F$3),T1401,#N/A)</f>
        <v>#N/A</v>
      </c>
      <c r="AC1401" t="e">
        <f>IF(AND(Q1401&gt;=Chart!$F$2,Q1401&lt;=Chart!$F$3),U1401,#N/A)</f>
        <v>#N/A</v>
      </c>
      <c r="AD1401" t="e">
        <f>IF(AND(Q1401&gt;=Chart!$F$2,Q1401&lt;=Chart!$F$3),V1401,#N/A)</f>
        <v>#N/A</v>
      </c>
      <c r="AE1401" t="e">
        <f>IF(AND(Q1401&gt;=Chart!$F$2,Q1401&lt;=Chart!$F$3),I1401,#N/A)</f>
        <v>#N/A</v>
      </c>
      <c r="AF1401" t="e">
        <f>IF(AND(Q1401&gt;=Chart!$F$2,Q1401&lt;=Chart!$F$3),H1401/100,#N/A)</f>
        <v>#N/A</v>
      </c>
      <c r="AG1401" t="e">
        <f>IF(AND(Q1401&gt;=Chart!$F$2,Q1401&lt;=Chart!$F$3),W1401/100,#N/A)</f>
        <v>#N/A</v>
      </c>
    </row>
    <row r="1402" spans="1:33" x14ac:dyDescent="0.25">
      <c r="A1402">
        <v>1546525800</v>
      </c>
      <c r="B1402">
        <f>INDEX('Daily Data ADJ'!$1:$1048576,MATCH(Calc!$A1402,'Daily Data ADJ'!$A:$A,0),MATCH("SPY, CBOE BZX: Close",'Daily Data ADJ'!$1:$1,0))</f>
        <v>228.47488242</v>
      </c>
      <c r="C1402">
        <f>INDEX('Daily Data ADJ'!$1:$1048576,MATCH(Calc!$A1402,'Daily Data ADJ'!$A:$A,0),MATCH("EFFR, FRED: Close",'Daily Data ADJ'!$1:$1,0))</f>
        <v>2.4</v>
      </c>
      <c r="D1402">
        <f>INDEX('Daily Data ADJ'!$1:$1048576,MATCH(Calc!$A1402,'Daily Data ADJ'!$A:$A,1),MATCH("SOFR, FRED: Close",'Daily Data ADJ'!$1:$1,0))</f>
        <v>2.7</v>
      </c>
      <c r="E1402">
        <f>INDEX('Daily Data ADJ'!$1:$1048576,MATCH(Calc!$A1402,'Daily Data ADJ'!$A:$A,0),MATCH("UPRO, CBOE BZX: Close",'Daily Data ADJ'!$1:$1,0))</f>
        <v>15.91630395</v>
      </c>
      <c r="F1402">
        <f>INDEX('Daily Data ADJ'!$1:$1048576,MATCH(Calc!$A1402,'Daily Data ADJ'!$A:$A,0),MATCH("ES1!, CME_MINI: Close",'Daily Data ADJ'!$1:$1,0))</f>
        <v>2447.75</v>
      </c>
      <c r="G1402">
        <f>INDEX('Daily Data ADJ'!$1:$1048576,MATCH(Calc!$A1402,'Daily Data ADJ'!$A:$A,0),MATCH("ES2!, CME_MINI: Close",'Daily Data ADJ'!$1:$1,0))</f>
        <v>2451</v>
      </c>
      <c r="H1402">
        <f>INDEX('QUANDL MULTPL SP500_DIV_YIELD_M'!$A:$G,MATCH(Calc!$A1402,'QUANDL MULTPL SP500_DIV_YIELD_M'!$A:$A,1),MATCH('QUANDL MULTPL SP500_DIV_YIELD_M'!$E$1,'QUANDL MULTPL SP500_DIV_YIELD_M'!$A$1:$G$1,0))</f>
        <v>2.09</v>
      </c>
      <c r="I1402" s="5">
        <f t="shared" si="126"/>
        <v>2.6221586783809449E-2</v>
      </c>
      <c r="J1402" s="1">
        <f>A1402/24/60/60+DATE(1970,1,1)</f>
        <v>43468.604166666672</v>
      </c>
      <c r="K1402" s="3">
        <f t="shared" si="129"/>
        <v>1</v>
      </c>
      <c r="L1402" s="6">
        <f>(1+Chart!$F$4)^(1/(365/K1402))-1</f>
        <v>6.6592785027408397E-5</v>
      </c>
      <c r="M1402" s="6">
        <f t="shared" si="130"/>
        <v>6.497889628986897E-5</v>
      </c>
      <c r="N1402" s="6">
        <f t="shared" si="131"/>
        <v>7.0916747225036048E-5</v>
      </c>
      <c r="O1402">
        <f>O1401*(B1402/B1401)</f>
        <v>228.47488242000176</v>
      </c>
      <c r="P1402">
        <f t="shared" si="127"/>
        <v>2019</v>
      </c>
      <c r="Q1402" s="1">
        <f t="shared" si="128"/>
        <v>43468.604166666672</v>
      </c>
      <c r="R1402">
        <f>IF(B1403="",R1401,IF(Q1402&gt;=Chart!$F$2,E1402,0))</f>
        <v>0</v>
      </c>
      <c r="S1402">
        <f>IF(B1403="",S1401,IFERROR(IF(AND(R1402&gt;0,R1401=0),R1402,(1+(B1403/B1402-1)*Calc!$Z$1)*S1401),0))</f>
        <v>0</v>
      </c>
      <c r="T1402">
        <f>IF(B1403="",T1401,IFERROR(IF(AND(R1402&gt;0,R1401=0),R1402,(1+(B1403/B1402-1)*Calc!$Z$1-L1403)*T1401),0))</f>
        <v>0</v>
      </c>
      <c r="U1402">
        <f>IF(B1403="",U1401,IFERROR(IF(AND(R1402&gt;0,R1401=0),R1402,(1+(B1403/B1402-1)*Calc!$Z$1-M1403*2)*U1401),0))</f>
        <v>0</v>
      </c>
      <c r="V1402">
        <f>IF(B1403="",V1401,IFERROR(IF(AND(R1402&gt;0,R1401=0),R1402,(1+(B1403/B1402-1)*Calc!$Z$1-N1403*2)*V1401),0))</f>
        <v>0</v>
      </c>
      <c r="W1402">
        <f>IF(ISNUMBER(C1402),C1402,W1401)</f>
        <v>2.4</v>
      </c>
      <c r="Y1402" s="1" t="e">
        <f>IF(AND(Q1402&gt;=Chart!$F$2,Q1402&lt;=Chart!$F$3),Q1402,#N/A)</f>
        <v>#N/A</v>
      </c>
      <c r="Z1402" t="e">
        <f>IF(AND(Q1402&gt;=Chart!$F$2,Q1402&lt;=Chart!$F$3),R1402,#N/A)</f>
        <v>#N/A</v>
      </c>
      <c r="AA1402" t="e">
        <f>IF(AND(Q1402&gt;=Chart!$F$2,Q1402&lt;=Chart!$F$3),S1402,#N/A)</f>
        <v>#N/A</v>
      </c>
      <c r="AB1402" t="e">
        <f>IF(AND(Q1402&gt;=Chart!$F$2,Q1402&lt;=Chart!$F$3),T1402,#N/A)</f>
        <v>#N/A</v>
      </c>
      <c r="AC1402" t="e">
        <f>IF(AND(Q1402&gt;=Chart!$F$2,Q1402&lt;=Chart!$F$3),U1402,#N/A)</f>
        <v>#N/A</v>
      </c>
      <c r="AD1402" t="e">
        <f>IF(AND(Q1402&gt;=Chart!$F$2,Q1402&lt;=Chart!$F$3),V1402,#N/A)</f>
        <v>#N/A</v>
      </c>
      <c r="AE1402" t="e">
        <f>IF(AND(Q1402&gt;=Chart!$F$2,Q1402&lt;=Chart!$F$3),I1402,#N/A)</f>
        <v>#N/A</v>
      </c>
      <c r="AF1402" t="e">
        <f>IF(AND(Q1402&gt;=Chart!$F$2,Q1402&lt;=Chart!$F$3),H1402/100,#N/A)</f>
        <v>#N/A</v>
      </c>
      <c r="AG1402" t="e">
        <f>IF(AND(Q1402&gt;=Chart!$F$2,Q1402&lt;=Chart!$F$3),W1402/100,#N/A)</f>
        <v>#N/A</v>
      </c>
    </row>
    <row r="1403" spans="1:33" x14ac:dyDescent="0.25">
      <c r="A1403">
        <v>1546612200</v>
      </c>
      <c r="B1403">
        <f>INDEX('Daily Data ADJ'!$1:$1048576,MATCH(Calc!$A1403,'Daily Data ADJ'!$A:$A,0),MATCH("SPY, CBOE BZX: Close",'Daily Data ADJ'!$1:$1,0))</f>
        <v>236.12782267</v>
      </c>
      <c r="C1403">
        <f>INDEX('Daily Data ADJ'!$1:$1048576,MATCH(Calc!$A1403,'Daily Data ADJ'!$A:$A,0),MATCH("EFFR, FRED: Close",'Daily Data ADJ'!$1:$1,0))</f>
        <v>2.4</v>
      </c>
      <c r="D1403">
        <f>INDEX('Daily Data ADJ'!$1:$1048576,MATCH(Calc!$A1403,'Daily Data ADJ'!$A:$A,1),MATCH("SOFR, FRED: Close",'Daily Data ADJ'!$1:$1,0))</f>
        <v>2.4500000000000002</v>
      </c>
      <c r="E1403">
        <f>INDEX('Daily Data ADJ'!$1:$1048576,MATCH(Calc!$A1403,'Daily Data ADJ'!$A:$A,0),MATCH("UPRO, CBOE BZX: Close",'Daily Data ADJ'!$1:$1,0))</f>
        <v>17.535078429999999</v>
      </c>
      <c r="F1403">
        <f>INDEX('Daily Data ADJ'!$1:$1048576,MATCH(Calc!$A1403,'Daily Data ADJ'!$A:$A,0),MATCH("ES1!, CME_MINI: Close",'Daily Data ADJ'!$1:$1,0))</f>
        <v>2531.25</v>
      </c>
      <c r="G1403">
        <f>INDEX('Daily Data ADJ'!$1:$1048576,MATCH(Calc!$A1403,'Daily Data ADJ'!$A:$A,0),MATCH("ES2!, CME_MINI: Close",'Daily Data ADJ'!$1:$1,0))</f>
        <v>2535.5</v>
      </c>
      <c r="H1403">
        <f>INDEX('QUANDL MULTPL SP500_DIV_YIELD_M'!$A:$G,MATCH(Calc!$A1403,'QUANDL MULTPL SP500_DIV_YIELD_M'!$A:$A,1),MATCH('QUANDL MULTPL SP500_DIV_YIELD_M'!$E$1,'QUANDL MULTPL SP500_DIV_YIELD_M'!$A$1:$G$1,0))</f>
        <v>2.09</v>
      </c>
      <c r="I1403" s="5">
        <f t="shared" si="126"/>
        <v>2.7632982818501652E-2</v>
      </c>
      <c r="J1403" s="1">
        <f>A1403/24/60/60+DATE(1970,1,1)</f>
        <v>43469.604166666672</v>
      </c>
      <c r="K1403" s="3">
        <f t="shared" si="129"/>
        <v>1</v>
      </c>
      <c r="L1403" s="6">
        <f>(1+Chart!$F$4)^(1/(365/K1403))-1</f>
        <v>6.6592785027408397E-5</v>
      </c>
      <c r="M1403" s="6">
        <f t="shared" si="130"/>
        <v>6.497889628986897E-5</v>
      </c>
      <c r="N1403" s="6">
        <f t="shared" si="131"/>
        <v>7.4682467175790634E-5</v>
      </c>
      <c r="O1403">
        <f>O1402*(B1403/B1402)</f>
        <v>236.12782267000185</v>
      </c>
      <c r="P1403">
        <f t="shared" si="127"/>
        <v>2019</v>
      </c>
      <c r="Q1403" s="1">
        <f t="shared" si="128"/>
        <v>43469.604166666672</v>
      </c>
      <c r="R1403">
        <f>IF(B1404="",R1402,IF(Q1403&gt;=Chart!$F$2,E1403,0))</f>
        <v>0</v>
      </c>
      <c r="S1403">
        <f>IF(B1404="",S1402,IFERROR(IF(AND(R1403&gt;0,R1402=0),R1403,(1+(B1404/B1403-1)*Calc!$Z$1)*S1402),0))</f>
        <v>0</v>
      </c>
      <c r="T1403">
        <f>IF(B1404="",T1402,IFERROR(IF(AND(R1403&gt;0,R1402=0),R1403,(1+(B1404/B1403-1)*Calc!$Z$1-L1404)*T1402),0))</f>
        <v>0</v>
      </c>
      <c r="U1403">
        <f>IF(B1404="",U1402,IFERROR(IF(AND(R1403&gt;0,R1402=0),R1403,(1+(B1404/B1403-1)*Calc!$Z$1-M1404*2)*U1402),0))</f>
        <v>0</v>
      </c>
      <c r="V1403">
        <f>IF(B1404="",V1402,IFERROR(IF(AND(R1403&gt;0,R1402=0),R1403,(1+(B1404/B1403-1)*Calc!$Z$1-N1404*2)*V1402),0))</f>
        <v>0</v>
      </c>
      <c r="W1403">
        <f>IF(ISNUMBER(C1403),C1403,W1402)</f>
        <v>2.4</v>
      </c>
      <c r="Y1403" s="1" t="e">
        <f>IF(AND(Q1403&gt;=Chart!$F$2,Q1403&lt;=Chart!$F$3),Q1403,#N/A)</f>
        <v>#N/A</v>
      </c>
      <c r="Z1403" t="e">
        <f>IF(AND(Q1403&gt;=Chart!$F$2,Q1403&lt;=Chart!$F$3),R1403,#N/A)</f>
        <v>#N/A</v>
      </c>
      <c r="AA1403" t="e">
        <f>IF(AND(Q1403&gt;=Chart!$F$2,Q1403&lt;=Chart!$F$3),S1403,#N/A)</f>
        <v>#N/A</v>
      </c>
      <c r="AB1403" t="e">
        <f>IF(AND(Q1403&gt;=Chart!$F$2,Q1403&lt;=Chart!$F$3),T1403,#N/A)</f>
        <v>#N/A</v>
      </c>
      <c r="AC1403" t="e">
        <f>IF(AND(Q1403&gt;=Chart!$F$2,Q1403&lt;=Chart!$F$3),U1403,#N/A)</f>
        <v>#N/A</v>
      </c>
      <c r="AD1403" t="e">
        <f>IF(AND(Q1403&gt;=Chart!$F$2,Q1403&lt;=Chart!$F$3),V1403,#N/A)</f>
        <v>#N/A</v>
      </c>
      <c r="AE1403" t="e">
        <f>IF(AND(Q1403&gt;=Chart!$F$2,Q1403&lt;=Chart!$F$3),I1403,#N/A)</f>
        <v>#N/A</v>
      </c>
      <c r="AF1403" t="e">
        <f>IF(AND(Q1403&gt;=Chart!$F$2,Q1403&lt;=Chart!$F$3),H1403/100,#N/A)</f>
        <v>#N/A</v>
      </c>
      <c r="AG1403" t="e">
        <f>IF(AND(Q1403&gt;=Chart!$F$2,Q1403&lt;=Chart!$F$3),W1403/100,#N/A)</f>
        <v>#N/A</v>
      </c>
    </row>
    <row r="1404" spans="1:33" x14ac:dyDescent="0.25">
      <c r="A1404">
        <v>1546871400</v>
      </c>
      <c r="B1404">
        <f>INDEX('Daily Data ADJ'!$1:$1048576,MATCH(Calc!$A1404,'Daily Data ADJ'!$A:$A,0),MATCH("SPY, CBOE BZX: Close",'Daily Data ADJ'!$1:$1,0))</f>
        <v>237.98960152999999</v>
      </c>
      <c r="C1404">
        <f>INDEX('Daily Data ADJ'!$1:$1048576,MATCH(Calc!$A1404,'Daily Data ADJ'!$A:$A,0),MATCH("EFFR, FRED: Close",'Daily Data ADJ'!$1:$1,0))</f>
        <v>2.4</v>
      </c>
      <c r="D1404">
        <f>INDEX('Daily Data ADJ'!$1:$1048576,MATCH(Calc!$A1404,'Daily Data ADJ'!$A:$A,1),MATCH("SOFR, FRED: Close",'Daily Data ADJ'!$1:$1,0))</f>
        <v>2.41</v>
      </c>
      <c r="E1404">
        <f>INDEX('Daily Data ADJ'!$1:$1048576,MATCH(Calc!$A1404,'Daily Data ADJ'!$A:$A,0),MATCH("UPRO, CBOE BZX: Close",'Daily Data ADJ'!$1:$1,0))</f>
        <v>17.93483677</v>
      </c>
      <c r="F1404">
        <f>INDEX('Daily Data ADJ'!$1:$1048576,MATCH(Calc!$A1404,'Daily Data ADJ'!$A:$A,0),MATCH("ES1!, CME_MINI: Close",'Daily Data ADJ'!$1:$1,0))</f>
        <v>2550.5</v>
      </c>
      <c r="G1404">
        <f>INDEX('Daily Data ADJ'!$1:$1048576,MATCH(Calc!$A1404,'Daily Data ADJ'!$A:$A,0),MATCH("ES2!, CME_MINI: Close",'Daily Data ADJ'!$1:$1,0))</f>
        <v>2555</v>
      </c>
      <c r="H1404">
        <f>INDEX('QUANDL MULTPL SP500_DIV_YIELD_M'!$A:$G,MATCH(Calc!$A1404,'QUANDL MULTPL SP500_DIV_YIELD_M'!$A:$A,1),MATCH('QUANDL MULTPL SP500_DIV_YIELD_M'!$E$1,'QUANDL MULTPL SP500_DIV_YIELD_M'!$A$1:$G$1,0))</f>
        <v>2.09</v>
      </c>
      <c r="I1404" s="5">
        <f t="shared" si="126"/>
        <v>2.7976139492726339E-2</v>
      </c>
      <c r="J1404" s="1">
        <f>A1404/24/60/60+DATE(1970,1,1)</f>
        <v>43472.604166666672</v>
      </c>
      <c r="K1404" s="3">
        <f t="shared" si="129"/>
        <v>3</v>
      </c>
      <c r="L1404" s="6">
        <f>(1+Chart!$F$4)^(1/(365/K1404))-1</f>
        <v>1.9979165917494157E-4</v>
      </c>
      <c r="M1404" s="6">
        <f t="shared" si="130"/>
        <v>1.949493559150195E-4</v>
      </c>
      <c r="N1404" s="6">
        <f t="shared" si="131"/>
        <v>2.2680891851512008E-4</v>
      </c>
      <c r="O1404">
        <f>O1403*(B1404/B1403)</f>
        <v>237.98960153000186</v>
      </c>
      <c r="P1404">
        <f t="shared" si="127"/>
        <v>2019</v>
      </c>
      <c r="Q1404" s="1">
        <f t="shared" si="128"/>
        <v>43472.604166666672</v>
      </c>
      <c r="R1404">
        <f>IF(B1405="",R1403,IF(Q1404&gt;=Chart!$F$2,E1404,0))</f>
        <v>0</v>
      </c>
      <c r="S1404">
        <f>IF(B1405="",S1403,IFERROR(IF(AND(R1404&gt;0,R1403=0),R1404,(1+(B1405/B1404-1)*Calc!$Z$1)*S1403),0))</f>
        <v>0</v>
      </c>
      <c r="T1404">
        <f>IF(B1405="",T1403,IFERROR(IF(AND(R1404&gt;0,R1403=0),R1404,(1+(B1405/B1404-1)*Calc!$Z$1-L1405)*T1403),0))</f>
        <v>0</v>
      </c>
      <c r="U1404">
        <f>IF(B1405="",U1403,IFERROR(IF(AND(R1404&gt;0,R1403=0),R1404,(1+(B1405/B1404-1)*Calc!$Z$1-M1405*2)*U1403),0))</f>
        <v>0</v>
      </c>
      <c r="V1404">
        <f>IF(B1405="",V1403,IFERROR(IF(AND(R1404&gt;0,R1403=0),R1404,(1+(B1405/B1404-1)*Calc!$Z$1-N1405*2)*V1403),0))</f>
        <v>0</v>
      </c>
      <c r="W1404">
        <f>IF(ISNUMBER(C1404),C1404,W1403)</f>
        <v>2.4</v>
      </c>
      <c r="Y1404" s="1" t="e">
        <f>IF(AND(Q1404&gt;=Chart!$F$2,Q1404&lt;=Chart!$F$3),Q1404,#N/A)</f>
        <v>#N/A</v>
      </c>
      <c r="Z1404" t="e">
        <f>IF(AND(Q1404&gt;=Chart!$F$2,Q1404&lt;=Chart!$F$3),R1404,#N/A)</f>
        <v>#N/A</v>
      </c>
      <c r="AA1404" t="e">
        <f>IF(AND(Q1404&gt;=Chart!$F$2,Q1404&lt;=Chart!$F$3),S1404,#N/A)</f>
        <v>#N/A</v>
      </c>
      <c r="AB1404" t="e">
        <f>IF(AND(Q1404&gt;=Chart!$F$2,Q1404&lt;=Chart!$F$3),T1404,#N/A)</f>
        <v>#N/A</v>
      </c>
      <c r="AC1404" t="e">
        <f>IF(AND(Q1404&gt;=Chart!$F$2,Q1404&lt;=Chart!$F$3),U1404,#N/A)</f>
        <v>#N/A</v>
      </c>
      <c r="AD1404" t="e">
        <f>IF(AND(Q1404&gt;=Chart!$F$2,Q1404&lt;=Chart!$F$3),V1404,#N/A)</f>
        <v>#N/A</v>
      </c>
      <c r="AE1404" t="e">
        <f>IF(AND(Q1404&gt;=Chart!$F$2,Q1404&lt;=Chart!$F$3),I1404,#N/A)</f>
        <v>#N/A</v>
      </c>
      <c r="AF1404" t="e">
        <f>IF(AND(Q1404&gt;=Chart!$F$2,Q1404&lt;=Chart!$F$3),H1404/100,#N/A)</f>
        <v>#N/A</v>
      </c>
      <c r="AG1404" t="e">
        <f>IF(AND(Q1404&gt;=Chart!$F$2,Q1404&lt;=Chart!$F$3),W1404/100,#N/A)</f>
        <v>#N/A</v>
      </c>
    </row>
    <row r="1405" spans="1:33" x14ac:dyDescent="0.25">
      <c r="A1405">
        <v>1546957800</v>
      </c>
      <c r="B1405">
        <f>INDEX('Daily Data ADJ'!$1:$1048576,MATCH(Calc!$A1405,'Daily Data ADJ'!$A:$A,0),MATCH("SPY, CBOE BZX: Close",'Daily Data ADJ'!$1:$1,0))</f>
        <v>240.22560730000001</v>
      </c>
      <c r="C1405">
        <f>INDEX('Daily Data ADJ'!$1:$1048576,MATCH(Calc!$A1405,'Daily Data ADJ'!$A:$A,0),MATCH("EFFR, FRED: Close",'Daily Data ADJ'!$1:$1,0))</f>
        <v>2.4</v>
      </c>
      <c r="D1405">
        <f>INDEX('Daily Data ADJ'!$1:$1048576,MATCH(Calc!$A1405,'Daily Data ADJ'!$A:$A,1),MATCH("SOFR, FRED: Close",'Daily Data ADJ'!$1:$1,0))</f>
        <v>2.42</v>
      </c>
      <c r="E1405">
        <f>INDEX('Daily Data ADJ'!$1:$1048576,MATCH(Calc!$A1405,'Daily Data ADJ'!$A:$A,0),MATCH("UPRO, CBOE BZX: Close",'Daily Data ADJ'!$1:$1,0))</f>
        <v>18.433300859999999</v>
      </c>
      <c r="F1405">
        <f>INDEX('Daily Data ADJ'!$1:$1048576,MATCH(Calc!$A1405,'Daily Data ADJ'!$A:$A,0),MATCH("ES1!, CME_MINI: Close",'Daily Data ADJ'!$1:$1,0))</f>
        <v>2572.5</v>
      </c>
      <c r="G1405">
        <f>INDEX('Daily Data ADJ'!$1:$1048576,MATCH(Calc!$A1405,'Daily Data ADJ'!$A:$A,0),MATCH("ES2!, CME_MINI: Close",'Daily Data ADJ'!$1:$1,0))</f>
        <v>2577</v>
      </c>
      <c r="H1405">
        <f>INDEX('QUANDL MULTPL SP500_DIV_YIELD_M'!$A:$G,MATCH(Calc!$A1405,'QUANDL MULTPL SP500_DIV_YIELD_M'!$A:$A,1),MATCH('QUANDL MULTPL SP500_DIV_YIELD_M'!$E$1,'QUANDL MULTPL SP500_DIV_YIELD_M'!$A$1:$G$1,0))</f>
        <v>2.09</v>
      </c>
      <c r="I1405" s="5">
        <f t="shared" si="126"/>
        <v>2.7915465665258567E-2</v>
      </c>
      <c r="J1405" s="1">
        <f>A1405/24/60/60+DATE(1970,1,1)</f>
        <v>43473.604166666672</v>
      </c>
      <c r="K1405" s="3">
        <f t="shared" si="129"/>
        <v>1</v>
      </c>
      <c r="L1405" s="6">
        <f>(1+Chart!$F$4)^(1/(365/K1405))-1</f>
        <v>6.6592785027408397E-5</v>
      </c>
      <c r="M1405" s="6">
        <f t="shared" si="130"/>
        <v>6.497889628986897E-5</v>
      </c>
      <c r="N1405" s="6">
        <f t="shared" si="131"/>
        <v>7.5435535003443022E-5</v>
      </c>
      <c r="O1405">
        <f>O1404*(B1405/B1404)</f>
        <v>240.22560730000191</v>
      </c>
      <c r="P1405">
        <f t="shared" si="127"/>
        <v>2019</v>
      </c>
      <c r="Q1405" s="1">
        <f t="shared" si="128"/>
        <v>43473.604166666672</v>
      </c>
      <c r="R1405">
        <f>IF(B1406="",R1404,IF(Q1405&gt;=Chart!$F$2,E1405,0))</f>
        <v>0</v>
      </c>
      <c r="S1405">
        <f>IF(B1406="",S1404,IFERROR(IF(AND(R1405&gt;0,R1404=0),R1405,(1+(B1406/B1405-1)*Calc!$Z$1)*S1404),0))</f>
        <v>0</v>
      </c>
      <c r="T1405">
        <f>IF(B1406="",T1404,IFERROR(IF(AND(R1405&gt;0,R1404=0),R1405,(1+(B1406/B1405-1)*Calc!$Z$1-L1406)*T1404),0))</f>
        <v>0</v>
      </c>
      <c r="U1405">
        <f>IF(B1406="",U1404,IFERROR(IF(AND(R1405&gt;0,R1404=0),R1405,(1+(B1406/B1405-1)*Calc!$Z$1-M1406*2)*U1404),0))</f>
        <v>0</v>
      </c>
      <c r="V1405">
        <f>IF(B1406="",V1404,IFERROR(IF(AND(R1405&gt;0,R1404=0),R1405,(1+(B1406/B1405-1)*Calc!$Z$1-N1406*2)*V1404),0))</f>
        <v>0</v>
      </c>
      <c r="W1405">
        <f>IF(ISNUMBER(C1405),C1405,W1404)</f>
        <v>2.4</v>
      </c>
      <c r="Y1405" s="1" t="e">
        <f>IF(AND(Q1405&gt;=Chart!$F$2,Q1405&lt;=Chart!$F$3),Q1405,#N/A)</f>
        <v>#N/A</v>
      </c>
      <c r="Z1405" t="e">
        <f>IF(AND(Q1405&gt;=Chart!$F$2,Q1405&lt;=Chart!$F$3),R1405,#N/A)</f>
        <v>#N/A</v>
      </c>
      <c r="AA1405" t="e">
        <f>IF(AND(Q1405&gt;=Chart!$F$2,Q1405&lt;=Chart!$F$3),S1405,#N/A)</f>
        <v>#N/A</v>
      </c>
      <c r="AB1405" t="e">
        <f>IF(AND(Q1405&gt;=Chart!$F$2,Q1405&lt;=Chart!$F$3),T1405,#N/A)</f>
        <v>#N/A</v>
      </c>
      <c r="AC1405" t="e">
        <f>IF(AND(Q1405&gt;=Chart!$F$2,Q1405&lt;=Chart!$F$3),U1405,#N/A)</f>
        <v>#N/A</v>
      </c>
      <c r="AD1405" t="e">
        <f>IF(AND(Q1405&gt;=Chart!$F$2,Q1405&lt;=Chart!$F$3),V1405,#N/A)</f>
        <v>#N/A</v>
      </c>
      <c r="AE1405" t="e">
        <f>IF(AND(Q1405&gt;=Chart!$F$2,Q1405&lt;=Chart!$F$3),I1405,#N/A)</f>
        <v>#N/A</v>
      </c>
      <c r="AF1405" t="e">
        <f>IF(AND(Q1405&gt;=Chart!$F$2,Q1405&lt;=Chart!$F$3),H1405/100,#N/A)</f>
        <v>#N/A</v>
      </c>
      <c r="AG1405" t="e">
        <f>IF(AND(Q1405&gt;=Chart!$F$2,Q1405&lt;=Chart!$F$3),W1405/100,#N/A)</f>
        <v>#N/A</v>
      </c>
    </row>
    <row r="1406" spans="1:33" x14ac:dyDescent="0.25">
      <c r="A1406">
        <v>1547044200</v>
      </c>
      <c r="B1406">
        <f>INDEX('Daily Data ADJ'!$1:$1048576,MATCH(Calc!$A1406,'Daily Data ADJ'!$A:$A,0),MATCH("SPY, CBOE BZX: Close",'Daily Data ADJ'!$1:$1,0))</f>
        <v>241.34828802000001</v>
      </c>
      <c r="C1406">
        <f>INDEX('Daily Data ADJ'!$1:$1048576,MATCH(Calc!$A1406,'Daily Data ADJ'!$A:$A,0),MATCH("EFFR, FRED: Close",'Daily Data ADJ'!$1:$1,0))</f>
        <v>2.4</v>
      </c>
      <c r="D1406">
        <f>INDEX('Daily Data ADJ'!$1:$1048576,MATCH(Calc!$A1406,'Daily Data ADJ'!$A:$A,1),MATCH("SOFR, FRED: Close",'Daily Data ADJ'!$1:$1,0))</f>
        <v>2.4500000000000002</v>
      </c>
      <c r="E1406">
        <f>INDEX('Daily Data ADJ'!$1:$1048576,MATCH(Calc!$A1406,'Daily Data ADJ'!$A:$A,0),MATCH("UPRO, CBOE BZX: Close",'Daily Data ADJ'!$1:$1,0))</f>
        <v>18.68993584</v>
      </c>
      <c r="F1406">
        <f>INDEX('Daily Data ADJ'!$1:$1048576,MATCH(Calc!$A1406,'Daily Data ADJ'!$A:$A,0),MATCH("ES1!, CME_MINI: Close",'Daily Data ADJ'!$1:$1,0))</f>
        <v>2582.5</v>
      </c>
      <c r="G1406">
        <f>INDEX('Daily Data ADJ'!$1:$1048576,MATCH(Calc!$A1406,'Daily Data ADJ'!$A:$A,0),MATCH("ES2!, CME_MINI: Close",'Daily Data ADJ'!$1:$1,0))</f>
        <v>2587.75</v>
      </c>
      <c r="H1406">
        <f>INDEX('QUANDL MULTPL SP500_DIV_YIELD_M'!$A:$G,MATCH(Calc!$A1406,'QUANDL MULTPL SP500_DIV_YIELD_M'!$A:$A,1),MATCH('QUANDL MULTPL SP500_DIV_YIELD_M'!$E$1,'QUANDL MULTPL SP500_DIV_YIELD_M'!$A$1:$G$1,0))</f>
        <v>2.09</v>
      </c>
      <c r="I1406" s="5">
        <f t="shared" si="126"/>
        <v>2.9056485427949443E-2</v>
      </c>
      <c r="J1406" s="1">
        <f>A1406/24/60/60+DATE(1970,1,1)</f>
        <v>43474.604166666672</v>
      </c>
      <c r="K1406" s="3">
        <f t="shared" si="129"/>
        <v>1</v>
      </c>
      <c r="L1406" s="6">
        <f>(1+Chart!$F$4)^(1/(365/K1406))-1</f>
        <v>6.6592785027408397E-5</v>
      </c>
      <c r="M1406" s="6">
        <f t="shared" si="130"/>
        <v>6.497889628986897E-5</v>
      </c>
      <c r="N1406" s="6">
        <f t="shared" si="131"/>
        <v>7.8475267683897343E-5</v>
      </c>
      <c r="O1406">
        <f>O1405*(B1406/B1405)</f>
        <v>241.34828802000192</v>
      </c>
      <c r="P1406">
        <f t="shared" si="127"/>
        <v>2019</v>
      </c>
      <c r="Q1406" s="1">
        <f t="shared" si="128"/>
        <v>43474.604166666672</v>
      </c>
      <c r="R1406">
        <f>IF(B1407="",R1405,IF(Q1406&gt;=Chart!$F$2,E1406,0))</f>
        <v>0</v>
      </c>
      <c r="S1406">
        <f>IF(B1407="",S1405,IFERROR(IF(AND(R1406&gt;0,R1405=0),R1406,(1+(B1407/B1406-1)*Calc!$Z$1)*S1405),0))</f>
        <v>0</v>
      </c>
      <c r="T1406">
        <f>IF(B1407="",T1405,IFERROR(IF(AND(R1406&gt;0,R1405=0),R1406,(1+(B1407/B1406-1)*Calc!$Z$1-L1407)*T1405),0))</f>
        <v>0</v>
      </c>
      <c r="U1406">
        <f>IF(B1407="",U1405,IFERROR(IF(AND(R1406&gt;0,R1405=0),R1406,(1+(B1407/B1406-1)*Calc!$Z$1-M1407*2)*U1405),0))</f>
        <v>0</v>
      </c>
      <c r="V1406">
        <f>IF(B1407="",V1405,IFERROR(IF(AND(R1406&gt;0,R1405=0),R1406,(1+(B1407/B1406-1)*Calc!$Z$1-N1407*2)*V1405),0))</f>
        <v>0</v>
      </c>
      <c r="W1406">
        <f>IF(ISNUMBER(C1406),C1406,W1405)</f>
        <v>2.4</v>
      </c>
      <c r="Y1406" s="1" t="e">
        <f>IF(AND(Q1406&gt;=Chart!$F$2,Q1406&lt;=Chart!$F$3),Q1406,#N/A)</f>
        <v>#N/A</v>
      </c>
      <c r="Z1406" t="e">
        <f>IF(AND(Q1406&gt;=Chart!$F$2,Q1406&lt;=Chart!$F$3),R1406,#N/A)</f>
        <v>#N/A</v>
      </c>
      <c r="AA1406" t="e">
        <f>IF(AND(Q1406&gt;=Chart!$F$2,Q1406&lt;=Chart!$F$3),S1406,#N/A)</f>
        <v>#N/A</v>
      </c>
      <c r="AB1406" t="e">
        <f>IF(AND(Q1406&gt;=Chart!$F$2,Q1406&lt;=Chart!$F$3),T1406,#N/A)</f>
        <v>#N/A</v>
      </c>
      <c r="AC1406" t="e">
        <f>IF(AND(Q1406&gt;=Chart!$F$2,Q1406&lt;=Chart!$F$3),U1406,#N/A)</f>
        <v>#N/A</v>
      </c>
      <c r="AD1406" t="e">
        <f>IF(AND(Q1406&gt;=Chart!$F$2,Q1406&lt;=Chart!$F$3),V1406,#N/A)</f>
        <v>#N/A</v>
      </c>
      <c r="AE1406" t="e">
        <f>IF(AND(Q1406&gt;=Chart!$F$2,Q1406&lt;=Chart!$F$3),I1406,#N/A)</f>
        <v>#N/A</v>
      </c>
      <c r="AF1406" t="e">
        <f>IF(AND(Q1406&gt;=Chart!$F$2,Q1406&lt;=Chart!$F$3),H1406/100,#N/A)</f>
        <v>#N/A</v>
      </c>
      <c r="AG1406" t="e">
        <f>IF(AND(Q1406&gt;=Chart!$F$2,Q1406&lt;=Chart!$F$3),W1406/100,#N/A)</f>
        <v>#N/A</v>
      </c>
    </row>
    <row r="1407" spans="1:33" x14ac:dyDescent="0.25">
      <c r="A1407">
        <v>1547130600</v>
      </c>
      <c r="B1407">
        <f>INDEX('Daily Data ADJ'!$1:$1048576,MATCH(Calc!$A1407,'Daily Data ADJ'!$A:$A,0),MATCH("SPY, CBOE BZX: Close",'Daily Data ADJ'!$1:$1,0))</f>
        <v>242.19965422999999</v>
      </c>
      <c r="C1407">
        <f>INDEX('Daily Data ADJ'!$1:$1048576,MATCH(Calc!$A1407,'Daily Data ADJ'!$A:$A,0),MATCH("EFFR, FRED: Close",'Daily Data ADJ'!$1:$1,0))</f>
        <v>2.4</v>
      </c>
      <c r="D1407">
        <f>INDEX('Daily Data ADJ'!$1:$1048576,MATCH(Calc!$A1407,'Daily Data ADJ'!$A:$A,1),MATCH("SOFR, FRED: Close",'Daily Data ADJ'!$1:$1,0))</f>
        <v>2.4300000000000002</v>
      </c>
      <c r="E1407">
        <f>INDEX('Daily Data ADJ'!$1:$1048576,MATCH(Calc!$A1407,'Daily Data ADJ'!$A:$A,0),MATCH("UPRO, CBOE BZX: Close",'Daily Data ADJ'!$1:$1,0))</f>
        <v>18.916959089999999</v>
      </c>
      <c r="F1407">
        <f>INDEX('Daily Data ADJ'!$1:$1048576,MATCH(Calc!$A1407,'Daily Data ADJ'!$A:$A,0),MATCH("ES1!, CME_MINI: Close",'Daily Data ADJ'!$1:$1,0))</f>
        <v>2594</v>
      </c>
      <c r="G1407">
        <f>INDEX('Daily Data ADJ'!$1:$1048576,MATCH(Calc!$A1407,'Daily Data ADJ'!$A:$A,0),MATCH("ES2!, CME_MINI: Close",'Daily Data ADJ'!$1:$1,0))</f>
        <v>2599</v>
      </c>
      <c r="H1407">
        <f>INDEX('QUANDL MULTPL SP500_DIV_YIELD_M'!$A:$G,MATCH(Calc!$A1407,'QUANDL MULTPL SP500_DIV_YIELD_M'!$A:$A,1),MATCH('QUANDL MULTPL SP500_DIV_YIELD_M'!$E$1,'QUANDL MULTPL SP500_DIV_YIELD_M'!$A$1:$G$1,0))</f>
        <v>2.09</v>
      </c>
      <c r="I1407" s="5">
        <f t="shared" si="126"/>
        <v>2.863242100794058E-2</v>
      </c>
      <c r="J1407" s="1">
        <f>A1407/24/60/60+DATE(1970,1,1)</f>
        <v>43475.604166666672</v>
      </c>
      <c r="K1407" s="3">
        <f t="shared" si="129"/>
        <v>1</v>
      </c>
      <c r="L1407" s="6">
        <f>(1+Chart!$F$4)^(1/(365/K1407))-1</f>
        <v>6.6592785027408397E-5</v>
      </c>
      <c r="M1407" s="6">
        <f t="shared" si="130"/>
        <v>6.497889628986897E-5</v>
      </c>
      <c r="N1407" s="6">
        <f t="shared" si="131"/>
        <v>7.734593189390182E-5</v>
      </c>
      <c r="O1407">
        <f>O1406*(B1407/B1406)</f>
        <v>242.1996542300019</v>
      </c>
      <c r="P1407">
        <f t="shared" si="127"/>
        <v>2019</v>
      </c>
      <c r="Q1407" s="1">
        <f t="shared" si="128"/>
        <v>43475.604166666672</v>
      </c>
      <c r="R1407">
        <f>IF(B1408="",R1406,IF(Q1407&gt;=Chart!$F$2,E1407,0))</f>
        <v>0</v>
      </c>
      <c r="S1407">
        <f>IF(B1408="",S1406,IFERROR(IF(AND(R1407&gt;0,R1406=0),R1407,(1+(B1408/B1407-1)*Calc!$Z$1)*S1406),0))</f>
        <v>0</v>
      </c>
      <c r="T1407">
        <f>IF(B1408="",T1406,IFERROR(IF(AND(R1407&gt;0,R1406=0),R1407,(1+(B1408/B1407-1)*Calc!$Z$1-L1408)*T1406),0))</f>
        <v>0</v>
      </c>
      <c r="U1407">
        <f>IF(B1408="",U1406,IFERROR(IF(AND(R1407&gt;0,R1406=0),R1407,(1+(B1408/B1407-1)*Calc!$Z$1-M1408*2)*U1406),0))</f>
        <v>0</v>
      </c>
      <c r="V1407">
        <f>IF(B1408="",V1406,IFERROR(IF(AND(R1407&gt;0,R1406=0),R1407,(1+(B1408/B1407-1)*Calc!$Z$1-N1408*2)*V1406),0))</f>
        <v>0</v>
      </c>
      <c r="W1407">
        <f>IF(ISNUMBER(C1407),C1407,W1406)</f>
        <v>2.4</v>
      </c>
      <c r="Y1407" s="1" t="e">
        <f>IF(AND(Q1407&gt;=Chart!$F$2,Q1407&lt;=Chart!$F$3),Q1407,#N/A)</f>
        <v>#N/A</v>
      </c>
      <c r="Z1407" t="e">
        <f>IF(AND(Q1407&gt;=Chart!$F$2,Q1407&lt;=Chart!$F$3),R1407,#N/A)</f>
        <v>#N/A</v>
      </c>
      <c r="AA1407" t="e">
        <f>IF(AND(Q1407&gt;=Chart!$F$2,Q1407&lt;=Chart!$F$3),S1407,#N/A)</f>
        <v>#N/A</v>
      </c>
      <c r="AB1407" t="e">
        <f>IF(AND(Q1407&gt;=Chart!$F$2,Q1407&lt;=Chart!$F$3),T1407,#N/A)</f>
        <v>#N/A</v>
      </c>
      <c r="AC1407" t="e">
        <f>IF(AND(Q1407&gt;=Chart!$F$2,Q1407&lt;=Chart!$F$3),U1407,#N/A)</f>
        <v>#N/A</v>
      </c>
      <c r="AD1407" t="e">
        <f>IF(AND(Q1407&gt;=Chart!$F$2,Q1407&lt;=Chart!$F$3),V1407,#N/A)</f>
        <v>#N/A</v>
      </c>
      <c r="AE1407" t="e">
        <f>IF(AND(Q1407&gt;=Chart!$F$2,Q1407&lt;=Chart!$F$3),I1407,#N/A)</f>
        <v>#N/A</v>
      </c>
      <c r="AF1407" t="e">
        <f>IF(AND(Q1407&gt;=Chart!$F$2,Q1407&lt;=Chart!$F$3),H1407/100,#N/A)</f>
        <v>#N/A</v>
      </c>
      <c r="AG1407" t="e">
        <f>IF(AND(Q1407&gt;=Chart!$F$2,Q1407&lt;=Chart!$F$3),W1407/100,#N/A)</f>
        <v>#N/A</v>
      </c>
    </row>
    <row r="1408" spans="1:33" x14ac:dyDescent="0.25">
      <c r="A1408">
        <v>1547217000</v>
      </c>
      <c r="B1408">
        <f>INDEX('Daily Data ADJ'!$1:$1048576,MATCH(Calc!$A1408,'Daily Data ADJ'!$A:$A,0),MATCH("SPY, CBOE BZX: Close",'Daily Data ADJ'!$1:$1,0))</f>
        <v>242.29321096000001</v>
      </c>
      <c r="C1408">
        <f>INDEX('Daily Data ADJ'!$1:$1048576,MATCH(Calc!$A1408,'Daily Data ADJ'!$A:$A,0),MATCH("EFFR, FRED: Close",'Daily Data ADJ'!$1:$1,0))</f>
        <v>2.4</v>
      </c>
      <c r="D1408">
        <f>INDEX('Daily Data ADJ'!$1:$1048576,MATCH(Calc!$A1408,'Daily Data ADJ'!$A:$A,1),MATCH("SOFR, FRED: Close",'Daily Data ADJ'!$1:$1,0))</f>
        <v>2.41</v>
      </c>
      <c r="E1408">
        <f>INDEX('Daily Data ADJ'!$1:$1048576,MATCH(Calc!$A1408,'Daily Data ADJ'!$A:$A,0),MATCH("UPRO, CBOE BZX: Close",'Daily Data ADJ'!$1:$1,0))</f>
        <v>18.902153219999999</v>
      </c>
      <c r="F1408">
        <f>INDEX('Daily Data ADJ'!$1:$1048576,MATCH(Calc!$A1408,'Daily Data ADJ'!$A:$A,0),MATCH("ES1!, CME_MINI: Close",'Daily Data ADJ'!$1:$1,0))</f>
        <v>2595</v>
      </c>
      <c r="G1408">
        <f>INDEX('Daily Data ADJ'!$1:$1048576,MATCH(Calc!$A1408,'Daily Data ADJ'!$A:$A,0),MATCH("ES2!, CME_MINI: Close",'Daily Data ADJ'!$1:$1,0))</f>
        <v>2600</v>
      </c>
      <c r="H1408">
        <f>INDEX('QUANDL MULTPL SP500_DIV_YIELD_M'!$A:$G,MATCH(Calc!$A1408,'QUANDL MULTPL SP500_DIV_YIELD_M'!$A:$A,1),MATCH('QUANDL MULTPL SP500_DIV_YIELD_M'!$E$1,'QUANDL MULTPL SP500_DIV_YIELD_M'!$A$1:$G$1,0))</f>
        <v>2.09</v>
      </c>
      <c r="I1408" s="5">
        <f t="shared" si="126"/>
        <v>2.862943266041337E-2</v>
      </c>
      <c r="J1408" s="1">
        <f>A1408/24/60/60+DATE(1970,1,1)</f>
        <v>43476.604166666672</v>
      </c>
      <c r="K1408" s="3">
        <f t="shared" si="129"/>
        <v>1</v>
      </c>
      <c r="L1408" s="6">
        <f>(1+Chart!$F$4)^(1/(365/K1408))-1</f>
        <v>6.6592785027408397E-5</v>
      </c>
      <c r="M1408" s="6">
        <f t="shared" si="130"/>
        <v>6.497889628986897E-5</v>
      </c>
      <c r="N1408" s="6">
        <f t="shared" si="131"/>
        <v>7.7337971908786329E-5</v>
      </c>
      <c r="O1408">
        <f>O1407*(B1408/B1407)</f>
        <v>242.29321096000191</v>
      </c>
      <c r="P1408">
        <f t="shared" si="127"/>
        <v>2019</v>
      </c>
      <c r="Q1408" s="1">
        <f t="shared" si="128"/>
        <v>43476.604166666672</v>
      </c>
      <c r="R1408">
        <f>IF(B1409="",R1407,IF(Q1408&gt;=Chart!$F$2,E1408,0))</f>
        <v>0</v>
      </c>
      <c r="S1408">
        <f>IF(B1409="",S1407,IFERROR(IF(AND(R1408&gt;0,R1407=0),R1408,(1+(B1409/B1408-1)*Calc!$Z$1)*S1407),0))</f>
        <v>0</v>
      </c>
      <c r="T1408">
        <f>IF(B1409="",T1407,IFERROR(IF(AND(R1408&gt;0,R1407=0),R1408,(1+(B1409/B1408-1)*Calc!$Z$1-L1409)*T1407),0))</f>
        <v>0</v>
      </c>
      <c r="U1408">
        <f>IF(B1409="",U1407,IFERROR(IF(AND(R1408&gt;0,R1407=0),R1408,(1+(B1409/B1408-1)*Calc!$Z$1-M1409*2)*U1407),0))</f>
        <v>0</v>
      </c>
      <c r="V1408">
        <f>IF(B1409="",V1407,IFERROR(IF(AND(R1408&gt;0,R1407=0),R1408,(1+(B1409/B1408-1)*Calc!$Z$1-N1409*2)*V1407),0))</f>
        <v>0</v>
      </c>
      <c r="W1408">
        <f>IF(ISNUMBER(C1408),C1408,W1407)</f>
        <v>2.4</v>
      </c>
      <c r="Y1408" s="1" t="e">
        <f>IF(AND(Q1408&gt;=Chart!$F$2,Q1408&lt;=Chart!$F$3),Q1408,#N/A)</f>
        <v>#N/A</v>
      </c>
      <c r="Z1408" t="e">
        <f>IF(AND(Q1408&gt;=Chart!$F$2,Q1408&lt;=Chart!$F$3),R1408,#N/A)</f>
        <v>#N/A</v>
      </c>
      <c r="AA1408" t="e">
        <f>IF(AND(Q1408&gt;=Chart!$F$2,Q1408&lt;=Chart!$F$3),S1408,#N/A)</f>
        <v>#N/A</v>
      </c>
      <c r="AB1408" t="e">
        <f>IF(AND(Q1408&gt;=Chart!$F$2,Q1408&lt;=Chart!$F$3),T1408,#N/A)</f>
        <v>#N/A</v>
      </c>
      <c r="AC1408" t="e">
        <f>IF(AND(Q1408&gt;=Chart!$F$2,Q1408&lt;=Chart!$F$3),U1408,#N/A)</f>
        <v>#N/A</v>
      </c>
      <c r="AD1408" t="e">
        <f>IF(AND(Q1408&gt;=Chart!$F$2,Q1408&lt;=Chart!$F$3),V1408,#N/A)</f>
        <v>#N/A</v>
      </c>
      <c r="AE1408" t="e">
        <f>IF(AND(Q1408&gt;=Chart!$F$2,Q1408&lt;=Chart!$F$3),I1408,#N/A)</f>
        <v>#N/A</v>
      </c>
      <c r="AF1408" t="e">
        <f>IF(AND(Q1408&gt;=Chart!$F$2,Q1408&lt;=Chart!$F$3),H1408/100,#N/A)</f>
        <v>#N/A</v>
      </c>
      <c r="AG1408" t="e">
        <f>IF(AND(Q1408&gt;=Chart!$F$2,Q1408&lt;=Chart!$F$3),W1408/100,#N/A)</f>
        <v>#N/A</v>
      </c>
    </row>
    <row r="1409" spans="1:33" x14ac:dyDescent="0.25">
      <c r="A1409">
        <v>1547476200</v>
      </c>
      <c r="B1409">
        <f>INDEX('Daily Data ADJ'!$1:$1048576,MATCH(Calc!$A1409,'Daily Data ADJ'!$A:$A,0),MATCH("SPY, CBOE BZX: Close",'Daily Data ADJ'!$1:$1,0))</f>
        <v>240.81501467999999</v>
      </c>
      <c r="C1409">
        <f>INDEX('Daily Data ADJ'!$1:$1048576,MATCH(Calc!$A1409,'Daily Data ADJ'!$A:$A,0),MATCH("EFFR, FRED: Close",'Daily Data ADJ'!$1:$1,0))</f>
        <v>2.4</v>
      </c>
      <c r="D1409">
        <f>INDEX('Daily Data ADJ'!$1:$1048576,MATCH(Calc!$A1409,'Daily Data ADJ'!$A:$A,1),MATCH("SOFR, FRED: Close",'Daily Data ADJ'!$1:$1,0))</f>
        <v>2.4</v>
      </c>
      <c r="E1409">
        <f>INDEX('Daily Data ADJ'!$1:$1048576,MATCH(Calc!$A1409,'Daily Data ADJ'!$A:$A,0),MATCH("UPRO, CBOE BZX: Close",'Daily Data ADJ'!$1:$1,0))</f>
        <v>18.581359500000001</v>
      </c>
      <c r="F1409">
        <f>INDEX('Daily Data ADJ'!$1:$1048576,MATCH(Calc!$A1409,'Daily Data ADJ'!$A:$A,0),MATCH("ES1!, CME_MINI: Close",'Daily Data ADJ'!$1:$1,0))</f>
        <v>2580.5</v>
      </c>
      <c r="G1409">
        <f>INDEX('Daily Data ADJ'!$1:$1048576,MATCH(Calc!$A1409,'Daily Data ADJ'!$A:$A,0),MATCH("ES2!, CME_MINI: Close",'Daily Data ADJ'!$1:$1,0))</f>
        <v>2585.25</v>
      </c>
      <c r="H1409">
        <f>INDEX('QUANDL MULTPL SP500_DIV_YIELD_M'!$A:$G,MATCH(Calc!$A1409,'QUANDL MULTPL SP500_DIV_YIELD_M'!$A:$A,1),MATCH('QUANDL MULTPL SP500_DIV_YIELD_M'!$E$1,'QUANDL MULTPL SP500_DIV_YIELD_M'!$A$1:$G$1,0))</f>
        <v>2.09</v>
      </c>
      <c r="I1409" s="5">
        <f t="shared" si="126"/>
        <v>2.8283268812398257E-2</v>
      </c>
      <c r="J1409" s="1">
        <f>A1409/24/60/60+DATE(1970,1,1)</f>
        <v>43479.604166666672</v>
      </c>
      <c r="K1409" s="3">
        <f t="shared" si="129"/>
        <v>3</v>
      </c>
      <c r="L1409" s="6">
        <f>(1+Chart!$F$4)^(1/(365/K1409))-1</f>
        <v>1.9979165917494157E-4</v>
      </c>
      <c r="M1409" s="6">
        <f t="shared" si="130"/>
        <v>1.949493559150195E-4</v>
      </c>
      <c r="N1409" s="6">
        <f t="shared" si="131"/>
        <v>2.2926476258433581E-4</v>
      </c>
      <c r="O1409">
        <f>O1408*(B1409/B1408)</f>
        <v>240.81501468000187</v>
      </c>
      <c r="P1409">
        <f t="shared" si="127"/>
        <v>2019</v>
      </c>
      <c r="Q1409" s="1">
        <f t="shared" si="128"/>
        <v>43479.604166666672</v>
      </c>
      <c r="R1409">
        <f>IF(B1410="",R1408,IF(Q1409&gt;=Chart!$F$2,E1409,0))</f>
        <v>0</v>
      </c>
      <c r="S1409">
        <f>IF(B1410="",S1408,IFERROR(IF(AND(R1409&gt;0,R1408=0),R1409,(1+(B1410/B1409-1)*Calc!$Z$1)*S1408),0))</f>
        <v>0</v>
      </c>
      <c r="T1409">
        <f>IF(B1410="",T1408,IFERROR(IF(AND(R1409&gt;0,R1408=0),R1409,(1+(B1410/B1409-1)*Calc!$Z$1-L1410)*T1408),0))</f>
        <v>0</v>
      </c>
      <c r="U1409">
        <f>IF(B1410="",U1408,IFERROR(IF(AND(R1409&gt;0,R1408=0),R1409,(1+(B1410/B1409-1)*Calc!$Z$1-M1410*2)*U1408),0))</f>
        <v>0</v>
      </c>
      <c r="V1409">
        <f>IF(B1410="",V1408,IFERROR(IF(AND(R1409&gt;0,R1408=0),R1409,(1+(B1410/B1409-1)*Calc!$Z$1-N1410*2)*V1408),0))</f>
        <v>0</v>
      </c>
      <c r="W1409">
        <f>IF(ISNUMBER(C1409),C1409,W1408)</f>
        <v>2.4</v>
      </c>
      <c r="Y1409" s="1" t="e">
        <f>IF(AND(Q1409&gt;=Chart!$F$2,Q1409&lt;=Chart!$F$3),Q1409,#N/A)</f>
        <v>#N/A</v>
      </c>
      <c r="Z1409" t="e">
        <f>IF(AND(Q1409&gt;=Chart!$F$2,Q1409&lt;=Chart!$F$3),R1409,#N/A)</f>
        <v>#N/A</v>
      </c>
      <c r="AA1409" t="e">
        <f>IF(AND(Q1409&gt;=Chart!$F$2,Q1409&lt;=Chart!$F$3),S1409,#N/A)</f>
        <v>#N/A</v>
      </c>
      <c r="AB1409" t="e">
        <f>IF(AND(Q1409&gt;=Chart!$F$2,Q1409&lt;=Chart!$F$3),T1409,#N/A)</f>
        <v>#N/A</v>
      </c>
      <c r="AC1409" t="e">
        <f>IF(AND(Q1409&gt;=Chart!$F$2,Q1409&lt;=Chart!$F$3),U1409,#N/A)</f>
        <v>#N/A</v>
      </c>
      <c r="AD1409" t="e">
        <f>IF(AND(Q1409&gt;=Chart!$F$2,Q1409&lt;=Chart!$F$3),V1409,#N/A)</f>
        <v>#N/A</v>
      </c>
      <c r="AE1409" t="e">
        <f>IF(AND(Q1409&gt;=Chart!$F$2,Q1409&lt;=Chart!$F$3),I1409,#N/A)</f>
        <v>#N/A</v>
      </c>
      <c r="AF1409" t="e">
        <f>IF(AND(Q1409&gt;=Chart!$F$2,Q1409&lt;=Chart!$F$3),H1409/100,#N/A)</f>
        <v>#N/A</v>
      </c>
      <c r="AG1409" t="e">
        <f>IF(AND(Q1409&gt;=Chart!$F$2,Q1409&lt;=Chart!$F$3),W1409/100,#N/A)</f>
        <v>#N/A</v>
      </c>
    </row>
    <row r="1410" spans="1:33" x14ac:dyDescent="0.25">
      <c r="A1410">
        <v>1547562600</v>
      </c>
      <c r="B1410">
        <f>INDEX('Daily Data ADJ'!$1:$1048576,MATCH(Calc!$A1410,'Daily Data ADJ'!$A:$A,0),MATCH("SPY, CBOE BZX: Close",'Daily Data ADJ'!$1:$1,0))</f>
        <v>243.57493812000001</v>
      </c>
      <c r="C1410">
        <f>INDEX('Daily Data ADJ'!$1:$1048576,MATCH(Calc!$A1410,'Daily Data ADJ'!$A:$A,0),MATCH("EFFR, FRED: Close",'Daily Data ADJ'!$1:$1,0))</f>
        <v>2.4</v>
      </c>
      <c r="D1410">
        <f>INDEX('Daily Data ADJ'!$1:$1048576,MATCH(Calc!$A1410,'Daily Data ADJ'!$A:$A,1),MATCH("SOFR, FRED: Close",'Daily Data ADJ'!$1:$1,0))</f>
        <v>2.46</v>
      </c>
      <c r="E1410">
        <f>INDEX('Daily Data ADJ'!$1:$1048576,MATCH(Calc!$A1410,'Daily Data ADJ'!$A:$A,0),MATCH("UPRO, CBOE BZX: Close",'Daily Data ADJ'!$1:$1,0))</f>
        <v>19.208141080000001</v>
      </c>
      <c r="F1410">
        <f>INDEX('Daily Data ADJ'!$1:$1048576,MATCH(Calc!$A1410,'Daily Data ADJ'!$A:$A,0),MATCH("ES1!, CME_MINI: Close",'Daily Data ADJ'!$1:$1,0))</f>
        <v>2605.5</v>
      </c>
      <c r="G1410">
        <f>INDEX('Daily Data ADJ'!$1:$1048576,MATCH(Calc!$A1410,'Daily Data ADJ'!$A:$A,0),MATCH("ES2!, CME_MINI: Close",'Daily Data ADJ'!$1:$1,0))</f>
        <v>2610.5</v>
      </c>
      <c r="H1410">
        <f>INDEX('QUANDL MULTPL SP500_DIV_YIELD_M'!$A:$G,MATCH(Calc!$A1410,'QUANDL MULTPL SP500_DIV_YIELD_M'!$A:$A,1),MATCH('QUANDL MULTPL SP500_DIV_YIELD_M'!$E$1,'QUANDL MULTPL SP500_DIV_YIELD_M'!$A$1:$G$1,0))</f>
        <v>2.09</v>
      </c>
      <c r="I1410" s="5">
        <f t="shared" si="126"/>
        <v>2.8598193902048621E-2</v>
      </c>
      <c r="J1410" s="1">
        <f>A1410/24/60/60+DATE(1970,1,1)</f>
        <v>43480.604166666672</v>
      </c>
      <c r="K1410" s="3">
        <f t="shared" si="129"/>
        <v>1</v>
      </c>
      <c r="L1410" s="6">
        <f>(1+Chart!$F$4)^(1/(365/K1410))-1</f>
        <v>6.6592785027408397E-5</v>
      </c>
      <c r="M1410" s="6">
        <f t="shared" si="130"/>
        <v>6.497889628986897E-5</v>
      </c>
      <c r="N1410" s="6">
        <f t="shared" si="131"/>
        <v>7.7254760645573128E-5</v>
      </c>
      <c r="O1410">
        <f>O1409*(B1410/B1409)</f>
        <v>243.57493812000189</v>
      </c>
      <c r="P1410">
        <f t="shared" si="127"/>
        <v>2019</v>
      </c>
      <c r="Q1410" s="1">
        <f t="shared" si="128"/>
        <v>43480.604166666672</v>
      </c>
      <c r="R1410">
        <f>IF(B1411="",R1409,IF(Q1410&gt;=Chart!$F$2,E1410,0))</f>
        <v>0</v>
      </c>
      <c r="S1410">
        <f>IF(B1411="",S1409,IFERROR(IF(AND(R1410&gt;0,R1409=0),R1410,(1+(B1411/B1410-1)*Calc!$Z$1)*S1409),0))</f>
        <v>0</v>
      </c>
      <c r="T1410">
        <f>IF(B1411="",T1409,IFERROR(IF(AND(R1410&gt;0,R1409=0),R1410,(1+(B1411/B1410-1)*Calc!$Z$1-L1411)*T1409),0))</f>
        <v>0</v>
      </c>
      <c r="U1410">
        <f>IF(B1411="",U1409,IFERROR(IF(AND(R1410&gt;0,R1409=0),R1410,(1+(B1411/B1410-1)*Calc!$Z$1-M1411*2)*U1409),0))</f>
        <v>0</v>
      </c>
      <c r="V1410">
        <f>IF(B1411="",V1409,IFERROR(IF(AND(R1410&gt;0,R1409=0),R1410,(1+(B1411/B1410-1)*Calc!$Z$1-N1411*2)*V1409),0))</f>
        <v>0</v>
      </c>
      <c r="W1410">
        <f>IF(ISNUMBER(C1410),C1410,W1409)</f>
        <v>2.4</v>
      </c>
      <c r="Y1410" s="1" t="e">
        <f>IF(AND(Q1410&gt;=Chart!$F$2,Q1410&lt;=Chart!$F$3),Q1410,#N/A)</f>
        <v>#N/A</v>
      </c>
      <c r="Z1410" t="e">
        <f>IF(AND(Q1410&gt;=Chart!$F$2,Q1410&lt;=Chart!$F$3),R1410,#N/A)</f>
        <v>#N/A</v>
      </c>
      <c r="AA1410" t="e">
        <f>IF(AND(Q1410&gt;=Chart!$F$2,Q1410&lt;=Chart!$F$3),S1410,#N/A)</f>
        <v>#N/A</v>
      </c>
      <c r="AB1410" t="e">
        <f>IF(AND(Q1410&gt;=Chart!$F$2,Q1410&lt;=Chart!$F$3),T1410,#N/A)</f>
        <v>#N/A</v>
      </c>
      <c r="AC1410" t="e">
        <f>IF(AND(Q1410&gt;=Chart!$F$2,Q1410&lt;=Chart!$F$3),U1410,#N/A)</f>
        <v>#N/A</v>
      </c>
      <c r="AD1410" t="e">
        <f>IF(AND(Q1410&gt;=Chart!$F$2,Q1410&lt;=Chart!$F$3),V1410,#N/A)</f>
        <v>#N/A</v>
      </c>
      <c r="AE1410" t="e">
        <f>IF(AND(Q1410&gt;=Chart!$F$2,Q1410&lt;=Chart!$F$3),I1410,#N/A)</f>
        <v>#N/A</v>
      </c>
      <c r="AF1410" t="e">
        <f>IF(AND(Q1410&gt;=Chart!$F$2,Q1410&lt;=Chart!$F$3),H1410/100,#N/A)</f>
        <v>#N/A</v>
      </c>
      <c r="AG1410" t="e">
        <f>IF(AND(Q1410&gt;=Chart!$F$2,Q1410&lt;=Chart!$F$3),W1410/100,#N/A)</f>
        <v>#N/A</v>
      </c>
    </row>
    <row r="1411" spans="1:33" x14ac:dyDescent="0.25">
      <c r="A1411">
        <v>1547649000</v>
      </c>
      <c r="B1411">
        <f>INDEX('Daily Data ADJ'!$1:$1048576,MATCH(Calc!$A1411,'Daily Data ADJ'!$A:$A,0),MATCH("SPY, CBOE BZX: Close",'Daily Data ADJ'!$1:$1,0))</f>
        <v>244.1643455</v>
      </c>
      <c r="C1411">
        <f>INDEX('Daily Data ADJ'!$1:$1048576,MATCH(Calc!$A1411,'Daily Data ADJ'!$A:$A,0),MATCH("EFFR, FRED: Close",'Daily Data ADJ'!$1:$1,0))</f>
        <v>2.4</v>
      </c>
      <c r="D1411">
        <f>INDEX('Daily Data ADJ'!$1:$1048576,MATCH(Calc!$A1411,'Daily Data ADJ'!$A:$A,1),MATCH("SOFR, FRED: Close",'Daily Data ADJ'!$1:$1,0))</f>
        <v>2.4300000000000002</v>
      </c>
      <c r="E1411">
        <f>INDEX('Daily Data ADJ'!$1:$1048576,MATCH(Calc!$A1411,'Daily Data ADJ'!$A:$A,0),MATCH("UPRO, CBOE BZX: Close",'Daily Data ADJ'!$1:$1,0))</f>
        <v>19.321652709999999</v>
      </c>
      <c r="F1411">
        <f>INDEX('Daily Data ADJ'!$1:$1048576,MATCH(Calc!$A1411,'Daily Data ADJ'!$A:$A,0),MATCH("ES1!, CME_MINI: Close",'Daily Data ADJ'!$1:$1,0))</f>
        <v>2613.25</v>
      </c>
      <c r="G1411">
        <f>INDEX('Daily Data ADJ'!$1:$1048576,MATCH(Calc!$A1411,'Daily Data ADJ'!$A:$A,0),MATCH("ES2!, CME_MINI: Close",'Daily Data ADJ'!$1:$1,0))</f>
        <v>2618.5</v>
      </c>
      <c r="H1411">
        <f>INDEX('QUANDL MULTPL SP500_DIV_YIELD_M'!$A:$G,MATCH(Calc!$A1411,'QUANDL MULTPL SP500_DIV_YIELD_M'!$A:$A,1),MATCH('QUANDL MULTPL SP500_DIV_YIELD_M'!$E$1,'QUANDL MULTPL SP500_DIV_YIELD_M'!$A$1:$G$1,0))</f>
        <v>2.09</v>
      </c>
      <c r="I1411" s="5">
        <f t="shared" si="126"/>
        <v>2.8960219293067881E-2</v>
      </c>
      <c r="J1411" s="1">
        <f>A1411/24/60/60+DATE(1970,1,1)</f>
        <v>43481.604166666672</v>
      </c>
      <c r="K1411" s="3">
        <f t="shared" si="129"/>
        <v>1</v>
      </c>
      <c r="L1411" s="6">
        <f>(1+Chart!$F$4)^(1/(365/K1411))-1</f>
        <v>6.6592785027408397E-5</v>
      </c>
      <c r="M1411" s="6">
        <f t="shared" si="130"/>
        <v>6.497889628986897E-5</v>
      </c>
      <c r="N1411" s="6">
        <f t="shared" si="131"/>
        <v>7.8218939833396561E-5</v>
      </c>
      <c r="O1411">
        <f>O1410*(B1411/B1410)</f>
        <v>244.16434550000187</v>
      </c>
      <c r="P1411">
        <f t="shared" si="127"/>
        <v>2019</v>
      </c>
      <c r="Q1411" s="1">
        <f t="shared" si="128"/>
        <v>43481.604166666672</v>
      </c>
      <c r="R1411">
        <f>IF(B1412="",R1410,IF(Q1411&gt;=Chart!$F$2,E1411,0))</f>
        <v>0</v>
      </c>
      <c r="S1411">
        <f>IF(B1412="",S1410,IFERROR(IF(AND(R1411&gt;0,R1410=0),R1411,(1+(B1412/B1411-1)*Calc!$Z$1)*S1410),0))</f>
        <v>0</v>
      </c>
      <c r="T1411">
        <f>IF(B1412="",T1410,IFERROR(IF(AND(R1411&gt;0,R1410=0),R1411,(1+(B1412/B1411-1)*Calc!$Z$1-L1412)*T1410),0))</f>
        <v>0</v>
      </c>
      <c r="U1411">
        <f>IF(B1412="",U1410,IFERROR(IF(AND(R1411&gt;0,R1410=0),R1411,(1+(B1412/B1411-1)*Calc!$Z$1-M1412*2)*U1410),0))</f>
        <v>0</v>
      </c>
      <c r="V1411">
        <f>IF(B1412="",V1410,IFERROR(IF(AND(R1411&gt;0,R1410=0),R1411,(1+(B1412/B1411-1)*Calc!$Z$1-N1412*2)*V1410),0))</f>
        <v>0</v>
      </c>
      <c r="W1411">
        <f>IF(ISNUMBER(C1411),C1411,W1410)</f>
        <v>2.4</v>
      </c>
      <c r="Y1411" s="1" t="e">
        <f>IF(AND(Q1411&gt;=Chart!$F$2,Q1411&lt;=Chart!$F$3),Q1411,#N/A)</f>
        <v>#N/A</v>
      </c>
      <c r="Z1411" t="e">
        <f>IF(AND(Q1411&gt;=Chart!$F$2,Q1411&lt;=Chart!$F$3),R1411,#N/A)</f>
        <v>#N/A</v>
      </c>
      <c r="AA1411" t="e">
        <f>IF(AND(Q1411&gt;=Chart!$F$2,Q1411&lt;=Chart!$F$3),S1411,#N/A)</f>
        <v>#N/A</v>
      </c>
      <c r="AB1411" t="e">
        <f>IF(AND(Q1411&gt;=Chart!$F$2,Q1411&lt;=Chart!$F$3),T1411,#N/A)</f>
        <v>#N/A</v>
      </c>
      <c r="AC1411" t="e">
        <f>IF(AND(Q1411&gt;=Chart!$F$2,Q1411&lt;=Chart!$F$3),U1411,#N/A)</f>
        <v>#N/A</v>
      </c>
      <c r="AD1411" t="e">
        <f>IF(AND(Q1411&gt;=Chart!$F$2,Q1411&lt;=Chart!$F$3),V1411,#N/A)</f>
        <v>#N/A</v>
      </c>
      <c r="AE1411" t="e">
        <f>IF(AND(Q1411&gt;=Chart!$F$2,Q1411&lt;=Chart!$F$3),I1411,#N/A)</f>
        <v>#N/A</v>
      </c>
      <c r="AF1411" t="e">
        <f>IF(AND(Q1411&gt;=Chart!$F$2,Q1411&lt;=Chart!$F$3),H1411/100,#N/A)</f>
        <v>#N/A</v>
      </c>
      <c r="AG1411" t="e">
        <f>IF(AND(Q1411&gt;=Chart!$F$2,Q1411&lt;=Chart!$F$3),W1411/100,#N/A)</f>
        <v>#N/A</v>
      </c>
    </row>
    <row r="1412" spans="1:33" x14ac:dyDescent="0.25">
      <c r="A1412">
        <v>1547735400</v>
      </c>
      <c r="B1412">
        <f>INDEX('Daily Data ADJ'!$1:$1048576,MATCH(Calc!$A1412,'Daily Data ADJ'!$A:$A,0),MATCH("SPY, CBOE BZX: Close",'Daily Data ADJ'!$1:$1,0))</f>
        <v>246.01676868999999</v>
      </c>
      <c r="C1412">
        <f>INDEX('Daily Data ADJ'!$1:$1048576,MATCH(Calc!$A1412,'Daily Data ADJ'!$A:$A,0),MATCH("EFFR, FRED: Close",'Daily Data ADJ'!$1:$1,0))</f>
        <v>2.4</v>
      </c>
      <c r="D1412">
        <f>INDEX('Daily Data ADJ'!$1:$1048576,MATCH(Calc!$A1412,'Daily Data ADJ'!$A:$A,1),MATCH("SOFR, FRED: Close",'Daily Data ADJ'!$1:$1,0))</f>
        <v>2.41</v>
      </c>
      <c r="E1412">
        <f>INDEX('Daily Data ADJ'!$1:$1048576,MATCH(Calc!$A1412,'Daily Data ADJ'!$A:$A,0),MATCH("UPRO, CBOE BZX: Close",'Daily Data ADJ'!$1:$1,0))</f>
        <v>19.765828630000001</v>
      </c>
      <c r="F1412">
        <f>INDEX('Daily Data ADJ'!$1:$1048576,MATCH(Calc!$A1412,'Daily Data ADJ'!$A:$A,0),MATCH("ES1!, CME_MINI: Close",'Daily Data ADJ'!$1:$1,0))</f>
        <v>2635.25</v>
      </c>
      <c r="G1412">
        <f>INDEX('Daily Data ADJ'!$1:$1048576,MATCH(Calc!$A1412,'Daily Data ADJ'!$A:$A,0),MATCH("ES2!, CME_MINI: Close",'Daily Data ADJ'!$1:$1,0))</f>
        <v>2640.5</v>
      </c>
      <c r="H1412">
        <f>INDEX('QUANDL MULTPL SP500_DIV_YIELD_M'!$A:$G,MATCH(Calc!$A1412,'QUANDL MULTPL SP500_DIV_YIELD_M'!$A:$A,1),MATCH('QUANDL MULTPL SP500_DIV_YIELD_M'!$E$1,'QUANDL MULTPL SP500_DIV_YIELD_M'!$A$1:$G$1,0))</f>
        <v>2.09</v>
      </c>
      <c r="I1412" s="5">
        <f t="shared" si="126"/>
        <v>2.8892728714987239E-2</v>
      </c>
      <c r="J1412" s="1">
        <f>A1412/24/60/60+DATE(1970,1,1)</f>
        <v>43482.604166666672</v>
      </c>
      <c r="K1412" s="3">
        <f t="shared" si="129"/>
        <v>1</v>
      </c>
      <c r="L1412" s="6">
        <f>(1+Chart!$F$4)^(1/(365/K1412))-1</f>
        <v>6.6592785027408397E-5</v>
      </c>
      <c r="M1412" s="6">
        <f t="shared" si="130"/>
        <v>6.497889628986897E-5</v>
      </c>
      <c r="N1412" s="6">
        <f t="shared" si="131"/>
        <v>7.8039218400771659E-5</v>
      </c>
      <c r="O1412">
        <f>O1411*(B1412/B1411)</f>
        <v>246.01676869000187</v>
      </c>
      <c r="P1412">
        <f t="shared" si="127"/>
        <v>2019</v>
      </c>
      <c r="Q1412" s="1">
        <f t="shared" si="128"/>
        <v>43482.604166666672</v>
      </c>
      <c r="R1412">
        <f>IF(B1413="",R1411,IF(Q1412&gt;=Chart!$F$2,E1412,0))</f>
        <v>0</v>
      </c>
      <c r="S1412">
        <f>IF(B1413="",S1411,IFERROR(IF(AND(R1412&gt;0,R1411=0),R1412,(1+(B1413/B1412-1)*Calc!$Z$1)*S1411),0))</f>
        <v>0</v>
      </c>
      <c r="T1412">
        <f>IF(B1413="",T1411,IFERROR(IF(AND(R1412&gt;0,R1411=0),R1412,(1+(B1413/B1412-1)*Calc!$Z$1-L1413)*T1411),0))</f>
        <v>0</v>
      </c>
      <c r="U1412">
        <f>IF(B1413="",U1411,IFERROR(IF(AND(R1412&gt;0,R1411=0),R1412,(1+(B1413/B1412-1)*Calc!$Z$1-M1413*2)*U1411),0))</f>
        <v>0</v>
      </c>
      <c r="V1412">
        <f>IF(B1413="",V1411,IFERROR(IF(AND(R1412&gt;0,R1411=0),R1412,(1+(B1413/B1412-1)*Calc!$Z$1-N1413*2)*V1411),0))</f>
        <v>0</v>
      </c>
      <c r="W1412">
        <f>IF(ISNUMBER(C1412),C1412,W1411)</f>
        <v>2.4</v>
      </c>
      <c r="Y1412" s="1" t="e">
        <f>IF(AND(Q1412&gt;=Chart!$F$2,Q1412&lt;=Chart!$F$3),Q1412,#N/A)</f>
        <v>#N/A</v>
      </c>
      <c r="Z1412" t="e">
        <f>IF(AND(Q1412&gt;=Chart!$F$2,Q1412&lt;=Chart!$F$3),R1412,#N/A)</f>
        <v>#N/A</v>
      </c>
      <c r="AA1412" t="e">
        <f>IF(AND(Q1412&gt;=Chart!$F$2,Q1412&lt;=Chart!$F$3),S1412,#N/A)</f>
        <v>#N/A</v>
      </c>
      <c r="AB1412" t="e">
        <f>IF(AND(Q1412&gt;=Chart!$F$2,Q1412&lt;=Chart!$F$3),T1412,#N/A)</f>
        <v>#N/A</v>
      </c>
      <c r="AC1412" t="e">
        <f>IF(AND(Q1412&gt;=Chart!$F$2,Q1412&lt;=Chart!$F$3),U1412,#N/A)</f>
        <v>#N/A</v>
      </c>
      <c r="AD1412" t="e">
        <f>IF(AND(Q1412&gt;=Chart!$F$2,Q1412&lt;=Chart!$F$3),V1412,#N/A)</f>
        <v>#N/A</v>
      </c>
      <c r="AE1412" t="e">
        <f>IF(AND(Q1412&gt;=Chart!$F$2,Q1412&lt;=Chart!$F$3),I1412,#N/A)</f>
        <v>#N/A</v>
      </c>
      <c r="AF1412" t="e">
        <f>IF(AND(Q1412&gt;=Chart!$F$2,Q1412&lt;=Chart!$F$3),H1412/100,#N/A)</f>
        <v>#N/A</v>
      </c>
      <c r="AG1412" t="e">
        <f>IF(AND(Q1412&gt;=Chart!$F$2,Q1412&lt;=Chart!$F$3),W1412/100,#N/A)</f>
        <v>#N/A</v>
      </c>
    </row>
    <row r="1413" spans="1:33" x14ac:dyDescent="0.25">
      <c r="A1413">
        <v>1547821800</v>
      </c>
      <c r="B1413">
        <f>INDEX('Daily Data ADJ'!$1:$1048576,MATCH(Calc!$A1413,'Daily Data ADJ'!$A:$A,0),MATCH("SPY, CBOE BZX: Close",'Daily Data ADJ'!$1:$1,0))</f>
        <v>249.29125411999999</v>
      </c>
      <c r="C1413">
        <f>INDEX('Daily Data ADJ'!$1:$1048576,MATCH(Calc!$A1413,'Daily Data ADJ'!$A:$A,0),MATCH("EFFR, FRED: Close",'Daily Data ADJ'!$1:$1,0))</f>
        <v>2.4</v>
      </c>
      <c r="D1413">
        <f>INDEX('Daily Data ADJ'!$1:$1048576,MATCH(Calc!$A1413,'Daily Data ADJ'!$A:$A,1),MATCH("SOFR, FRED: Close",'Daily Data ADJ'!$1:$1,0))</f>
        <v>2.42</v>
      </c>
      <c r="E1413">
        <f>INDEX('Daily Data ADJ'!$1:$1048576,MATCH(Calc!$A1413,'Daily Data ADJ'!$A:$A,0),MATCH("UPRO, CBOE BZX: Close",'Daily Data ADJ'!$1:$1,0))</f>
        <v>20.540668849999999</v>
      </c>
      <c r="F1413">
        <f>INDEX('Daily Data ADJ'!$1:$1048576,MATCH(Calc!$A1413,'Daily Data ADJ'!$A:$A,0),MATCH("ES1!, CME_MINI: Close",'Daily Data ADJ'!$1:$1,0))</f>
        <v>2671.5</v>
      </c>
      <c r="G1413">
        <f>INDEX('Daily Data ADJ'!$1:$1048576,MATCH(Calc!$A1413,'Daily Data ADJ'!$A:$A,0),MATCH("ES2!, CME_MINI: Close",'Daily Data ADJ'!$1:$1,0))</f>
        <v>2677.5</v>
      </c>
      <c r="H1413">
        <f>INDEX('QUANDL MULTPL SP500_DIV_YIELD_M'!$A:$G,MATCH(Calc!$A1413,'QUANDL MULTPL SP500_DIV_YIELD_M'!$A:$A,1),MATCH('QUANDL MULTPL SP500_DIV_YIELD_M'!$E$1,'QUANDL MULTPL SP500_DIV_YIELD_M'!$A$1:$G$1,0))</f>
        <v>2.09</v>
      </c>
      <c r="I1413" s="5">
        <f t="shared" si="126"/>
        <v>2.9914027543269741E-2</v>
      </c>
      <c r="J1413" s="1">
        <f>A1413/24/60/60+DATE(1970,1,1)</f>
        <v>43483.604166666672</v>
      </c>
      <c r="K1413" s="3">
        <f t="shared" si="129"/>
        <v>1</v>
      </c>
      <c r="L1413" s="6">
        <f>(1+Chart!$F$4)^(1/(365/K1413))-1</f>
        <v>6.6592785027408397E-5</v>
      </c>
      <c r="M1413" s="6">
        <f t="shared" si="130"/>
        <v>6.497889628986897E-5</v>
      </c>
      <c r="N1413" s="6">
        <f t="shared" si="131"/>
        <v>8.0757590453561789E-5</v>
      </c>
      <c r="O1413">
        <f>O1412*(B1413/B1412)</f>
        <v>249.29125412000189</v>
      </c>
      <c r="P1413">
        <f t="shared" si="127"/>
        <v>2019</v>
      </c>
      <c r="Q1413" s="1">
        <f t="shared" si="128"/>
        <v>43483.604166666672</v>
      </c>
      <c r="R1413">
        <f>IF(B1414="",R1412,IF(Q1413&gt;=Chart!$F$2,E1413,0))</f>
        <v>0</v>
      </c>
      <c r="S1413">
        <f>IF(B1414="",S1412,IFERROR(IF(AND(R1413&gt;0,R1412=0),R1413,(1+(B1414/B1413-1)*Calc!$Z$1)*S1412),0))</f>
        <v>0</v>
      </c>
      <c r="T1413">
        <f>IF(B1414="",T1412,IFERROR(IF(AND(R1413&gt;0,R1412=0),R1413,(1+(B1414/B1413-1)*Calc!$Z$1-L1414)*T1412),0))</f>
        <v>0</v>
      </c>
      <c r="U1413">
        <f>IF(B1414="",U1412,IFERROR(IF(AND(R1413&gt;0,R1412=0),R1413,(1+(B1414/B1413-1)*Calc!$Z$1-M1414*2)*U1412),0))</f>
        <v>0</v>
      </c>
      <c r="V1413">
        <f>IF(B1414="",V1412,IFERROR(IF(AND(R1413&gt;0,R1412=0),R1413,(1+(B1414/B1413-1)*Calc!$Z$1-N1414*2)*V1412),0))</f>
        <v>0</v>
      </c>
      <c r="W1413">
        <f>IF(ISNUMBER(C1413),C1413,W1412)</f>
        <v>2.4</v>
      </c>
      <c r="Y1413" s="1" t="e">
        <f>IF(AND(Q1413&gt;=Chart!$F$2,Q1413&lt;=Chart!$F$3),Q1413,#N/A)</f>
        <v>#N/A</v>
      </c>
      <c r="Z1413" t="e">
        <f>IF(AND(Q1413&gt;=Chart!$F$2,Q1413&lt;=Chart!$F$3),R1413,#N/A)</f>
        <v>#N/A</v>
      </c>
      <c r="AA1413" t="e">
        <f>IF(AND(Q1413&gt;=Chart!$F$2,Q1413&lt;=Chart!$F$3),S1413,#N/A)</f>
        <v>#N/A</v>
      </c>
      <c r="AB1413" t="e">
        <f>IF(AND(Q1413&gt;=Chart!$F$2,Q1413&lt;=Chart!$F$3),T1413,#N/A)</f>
        <v>#N/A</v>
      </c>
      <c r="AC1413" t="e">
        <f>IF(AND(Q1413&gt;=Chart!$F$2,Q1413&lt;=Chart!$F$3),U1413,#N/A)</f>
        <v>#N/A</v>
      </c>
      <c r="AD1413" t="e">
        <f>IF(AND(Q1413&gt;=Chart!$F$2,Q1413&lt;=Chart!$F$3),V1413,#N/A)</f>
        <v>#N/A</v>
      </c>
      <c r="AE1413" t="e">
        <f>IF(AND(Q1413&gt;=Chart!$F$2,Q1413&lt;=Chart!$F$3),I1413,#N/A)</f>
        <v>#N/A</v>
      </c>
      <c r="AF1413" t="e">
        <f>IF(AND(Q1413&gt;=Chart!$F$2,Q1413&lt;=Chart!$F$3),H1413/100,#N/A)</f>
        <v>#N/A</v>
      </c>
      <c r="AG1413" t="e">
        <f>IF(AND(Q1413&gt;=Chart!$F$2,Q1413&lt;=Chart!$F$3),W1413/100,#N/A)</f>
        <v>#N/A</v>
      </c>
    </row>
    <row r="1414" spans="1:33" x14ac:dyDescent="0.25">
      <c r="A1414">
        <v>1548167400</v>
      </c>
      <c r="B1414">
        <f>INDEX('Daily Data ADJ'!$1:$1048576,MATCH(Calc!$A1414,'Daily Data ADJ'!$A:$A,0),MATCH("SPY, CBOE BZX: Close",'Daily Data ADJ'!$1:$1,0))</f>
        <v>245.92321196</v>
      </c>
      <c r="C1414">
        <f>INDEX('Daily Data ADJ'!$1:$1048576,MATCH(Calc!$A1414,'Daily Data ADJ'!$A:$A,0),MATCH("EFFR, FRED: Close",'Daily Data ADJ'!$1:$1,0))</f>
        <v>2.4</v>
      </c>
      <c r="D1414">
        <f>INDEX('Daily Data ADJ'!$1:$1048576,MATCH(Calc!$A1414,'Daily Data ADJ'!$A:$A,1),MATCH("SOFR, FRED: Close",'Daily Data ADJ'!$1:$1,0))</f>
        <v>2.41</v>
      </c>
      <c r="E1414">
        <f>INDEX('Daily Data ADJ'!$1:$1048576,MATCH(Calc!$A1414,'Daily Data ADJ'!$A:$A,0),MATCH("UPRO, CBOE BZX: Close",'Daily Data ADJ'!$1:$1,0))</f>
        <v>19.72141104</v>
      </c>
      <c r="F1414">
        <f>INDEX('Daily Data ADJ'!$1:$1048576,MATCH(Calc!$A1414,'Daily Data ADJ'!$A:$A,0),MATCH("ES1!, CME_MINI: Close",'Daily Data ADJ'!$1:$1,0))</f>
        <v>2632</v>
      </c>
      <c r="G1414">
        <f>INDEX('Daily Data ADJ'!$1:$1048576,MATCH(Calc!$A1414,'Daily Data ADJ'!$A:$A,0),MATCH("ES2!, CME_MINI: Close",'Daily Data ADJ'!$1:$1,0))</f>
        <v>2637.25</v>
      </c>
      <c r="H1414">
        <f>INDEX('QUANDL MULTPL SP500_DIV_YIELD_M'!$A:$G,MATCH(Calc!$A1414,'QUANDL MULTPL SP500_DIV_YIELD_M'!$A:$A,1),MATCH('QUANDL MULTPL SP500_DIV_YIELD_M'!$E$1,'QUANDL MULTPL SP500_DIV_YIELD_M'!$A$1:$G$1,0))</f>
        <v>2.09</v>
      </c>
      <c r="I1414" s="5">
        <f t="shared" si="126"/>
        <v>2.8902627675630645E-2</v>
      </c>
      <c r="J1414" s="1">
        <f>A1414/24/60/60+DATE(1970,1,1)</f>
        <v>43487.604166666672</v>
      </c>
      <c r="K1414" s="3">
        <f t="shared" si="129"/>
        <v>4</v>
      </c>
      <c r="L1414" s="6">
        <f>(1+Chart!$F$4)^(1/(365/K1414))-1</f>
        <v>2.6639774888526091E-4</v>
      </c>
      <c r="M1414" s="6">
        <f t="shared" si="130"/>
        <v>2.5994091979897327E-4</v>
      </c>
      <c r="N1414" s="6">
        <f t="shared" si="131"/>
        <v>3.1229888407957596E-4</v>
      </c>
      <c r="O1414">
        <f>O1413*(B1414/B1413)</f>
        <v>245.92321196000188</v>
      </c>
      <c r="P1414">
        <f t="shared" si="127"/>
        <v>2019</v>
      </c>
      <c r="Q1414" s="1">
        <f t="shared" si="128"/>
        <v>43487.604166666672</v>
      </c>
      <c r="R1414">
        <f>IF(B1415="",R1413,IF(Q1414&gt;=Chart!$F$2,E1414,0))</f>
        <v>0</v>
      </c>
      <c r="S1414">
        <f>IF(B1415="",S1413,IFERROR(IF(AND(R1414&gt;0,R1413=0),R1414,(1+(B1415/B1414-1)*Calc!$Z$1)*S1413),0))</f>
        <v>0</v>
      </c>
      <c r="T1414">
        <f>IF(B1415="",T1413,IFERROR(IF(AND(R1414&gt;0,R1413=0),R1414,(1+(B1415/B1414-1)*Calc!$Z$1-L1415)*T1413),0))</f>
        <v>0</v>
      </c>
      <c r="U1414">
        <f>IF(B1415="",U1413,IFERROR(IF(AND(R1414&gt;0,R1413=0),R1414,(1+(B1415/B1414-1)*Calc!$Z$1-M1415*2)*U1413),0))</f>
        <v>0</v>
      </c>
      <c r="V1414">
        <f>IF(B1415="",V1413,IFERROR(IF(AND(R1414&gt;0,R1413=0),R1414,(1+(B1415/B1414-1)*Calc!$Z$1-N1415*2)*V1413),0))</f>
        <v>0</v>
      </c>
      <c r="W1414">
        <f>IF(ISNUMBER(C1414),C1414,W1413)</f>
        <v>2.4</v>
      </c>
      <c r="Y1414" s="1" t="e">
        <f>IF(AND(Q1414&gt;=Chart!$F$2,Q1414&lt;=Chart!$F$3),Q1414,#N/A)</f>
        <v>#N/A</v>
      </c>
      <c r="Z1414" t="e">
        <f>IF(AND(Q1414&gt;=Chart!$F$2,Q1414&lt;=Chart!$F$3),R1414,#N/A)</f>
        <v>#N/A</v>
      </c>
      <c r="AA1414" t="e">
        <f>IF(AND(Q1414&gt;=Chart!$F$2,Q1414&lt;=Chart!$F$3),S1414,#N/A)</f>
        <v>#N/A</v>
      </c>
      <c r="AB1414" t="e">
        <f>IF(AND(Q1414&gt;=Chart!$F$2,Q1414&lt;=Chart!$F$3),T1414,#N/A)</f>
        <v>#N/A</v>
      </c>
      <c r="AC1414" t="e">
        <f>IF(AND(Q1414&gt;=Chart!$F$2,Q1414&lt;=Chart!$F$3),U1414,#N/A)</f>
        <v>#N/A</v>
      </c>
      <c r="AD1414" t="e">
        <f>IF(AND(Q1414&gt;=Chart!$F$2,Q1414&lt;=Chart!$F$3),V1414,#N/A)</f>
        <v>#N/A</v>
      </c>
      <c r="AE1414" t="e">
        <f>IF(AND(Q1414&gt;=Chart!$F$2,Q1414&lt;=Chart!$F$3),I1414,#N/A)</f>
        <v>#N/A</v>
      </c>
      <c r="AF1414" t="e">
        <f>IF(AND(Q1414&gt;=Chart!$F$2,Q1414&lt;=Chart!$F$3),H1414/100,#N/A)</f>
        <v>#N/A</v>
      </c>
      <c r="AG1414" t="e">
        <f>IF(AND(Q1414&gt;=Chart!$F$2,Q1414&lt;=Chart!$F$3),W1414/100,#N/A)</f>
        <v>#N/A</v>
      </c>
    </row>
    <row r="1415" spans="1:33" x14ac:dyDescent="0.25">
      <c r="A1415">
        <v>1548253800</v>
      </c>
      <c r="B1415">
        <f>INDEX('Daily Data ADJ'!$1:$1048576,MATCH(Calc!$A1415,'Daily Data ADJ'!$A:$A,0),MATCH("SPY, CBOE BZX: Close",'Daily Data ADJ'!$1:$1,0))</f>
        <v>246.43777395999999</v>
      </c>
      <c r="C1415">
        <f>INDEX('Daily Data ADJ'!$1:$1048576,MATCH(Calc!$A1415,'Daily Data ADJ'!$A:$A,0),MATCH("EFFR, FRED: Close",'Daily Data ADJ'!$1:$1,0))</f>
        <v>2.4</v>
      </c>
      <c r="D1415">
        <f>INDEX('Daily Data ADJ'!$1:$1048576,MATCH(Calc!$A1415,'Daily Data ADJ'!$A:$A,1),MATCH("SOFR, FRED: Close",'Daily Data ADJ'!$1:$1,0))</f>
        <v>2.4</v>
      </c>
      <c r="E1415">
        <f>INDEX('Daily Data ADJ'!$1:$1048576,MATCH(Calc!$A1415,'Daily Data ADJ'!$A:$A,0),MATCH("UPRO, CBOE BZX: Close",'Daily Data ADJ'!$1:$1,0))</f>
        <v>19.815181509999999</v>
      </c>
      <c r="F1415">
        <f>INDEX('Daily Data ADJ'!$1:$1048576,MATCH(Calc!$A1415,'Daily Data ADJ'!$A:$A,0),MATCH("ES1!, CME_MINI: Close",'Daily Data ADJ'!$1:$1,0))</f>
        <v>2638.25</v>
      </c>
      <c r="G1415">
        <f>INDEX('Daily Data ADJ'!$1:$1048576,MATCH(Calc!$A1415,'Daily Data ADJ'!$A:$A,0),MATCH("ES2!, CME_MINI: Close",'Daily Data ADJ'!$1:$1,0))</f>
        <v>2643.75</v>
      </c>
      <c r="H1415">
        <f>INDEX('QUANDL MULTPL SP500_DIV_YIELD_M'!$A:$G,MATCH(Calc!$A1415,'QUANDL MULTPL SP500_DIV_YIELD_M'!$A:$A,1),MATCH('QUANDL MULTPL SP500_DIV_YIELD_M'!$E$1,'QUANDL MULTPL SP500_DIV_YIELD_M'!$A$1:$G$1,0))</f>
        <v>2.09</v>
      </c>
      <c r="I1415" s="5">
        <f t="shared" si="126"/>
        <v>2.9264973473251601E-2</v>
      </c>
      <c r="J1415" s="1">
        <f>A1415/24/60/60+DATE(1970,1,1)</f>
        <v>43488.604166666672</v>
      </c>
      <c r="K1415" s="3">
        <f t="shared" si="129"/>
        <v>1</v>
      </c>
      <c r="L1415" s="6">
        <f>(1+Chart!$F$4)^(1/(365/K1415))-1</f>
        <v>6.6592785027408397E-5</v>
      </c>
      <c r="M1415" s="6">
        <f t="shared" si="130"/>
        <v>6.497889628986897E-5</v>
      </c>
      <c r="N1415" s="6">
        <f t="shared" si="131"/>
        <v>7.9030326862961076E-5</v>
      </c>
      <c r="O1415">
        <f>O1414*(B1415/B1414)</f>
        <v>246.43777396000189</v>
      </c>
      <c r="P1415">
        <f t="shared" si="127"/>
        <v>2019</v>
      </c>
      <c r="Q1415" s="1">
        <f t="shared" si="128"/>
        <v>43488.604166666672</v>
      </c>
      <c r="R1415">
        <f>IF(B1416="",R1414,IF(Q1415&gt;=Chart!$F$2,E1415,0))</f>
        <v>0</v>
      </c>
      <c r="S1415">
        <f>IF(B1416="",S1414,IFERROR(IF(AND(R1415&gt;0,R1414=0),R1415,(1+(B1416/B1415-1)*Calc!$Z$1)*S1414),0))</f>
        <v>0</v>
      </c>
      <c r="T1415">
        <f>IF(B1416="",T1414,IFERROR(IF(AND(R1415&gt;0,R1414=0),R1415,(1+(B1416/B1415-1)*Calc!$Z$1-L1416)*T1414),0))</f>
        <v>0</v>
      </c>
      <c r="U1415">
        <f>IF(B1416="",U1414,IFERROR(IF(AND(R1415&gt;0,R1414=0),R1415,(1+(B1416/B1415-1)*Calc!$Z$1-M1416*2)*U1414),0))</f>
        <v>0</v>
      </c>
      <c r="V1415">
        <f>IF(B1416="",V1414,IFERROR(IF(AND(R1415&gt;0,R1414=0),R1415,(1+(B1416/B1415-1)*Calc!$Z$1-N1416*2)*V1414),0))</f>
        <v>0</v>
      </c>
      <c r="W1415">
        <f>IF(ISNUMBER(C1415),C1415,W1414)</f>
        <v>2.4</v>
      </c>
      <c r="Y1415" s="1" t="e">
        <f>IF(AND(Q1415&gt;=Chart!$F$2,Q1415&lt;=Chart!$F$3),Q1415,#N/A)</f>
        <v>#N/A</v>
      </c>
      <c r="Z1415" t="e">
        <f>IF(AND(Q1415&gt;=Chart!$F$2,Q1415&lt;=Chart!$F$3),R1415,#N/A)</f>
        <v>#N/A</v>
      </c>
      <c r="AA1415" t="e">
        <f>IF(AND(Q1415&gt;=Chart!$F$2,Q1415&lt;=Chart!$F$3),S1415,#N/A)</f>
        <v>#N/A</v>
      </c>
      <c r="AB1415" t="e">
        <f>IF(AND(Q1415&gt;=Chart!$F$2,Q1415&lt;=Chart!$F$3),T1415,#N/A)</f>
        <v>#N/A</v>
      </c>
      <c r="AC1415" t="e">
        <f>IF(AND(Q1415&gt;=Chart!$F$2,Q1415&lt;=Chart!$F$3),U1415,#N/A)</f>
        <v>#N/A</v>
      </c>
      <c r="AD1415" t="e">
        <f>IF(AND(Q1415&gt;=Chart!$F$2,Q1415&lt;=Chart!$F$3),V1415,#N/A)</f>
        <v>#N/A</v>
      </c>
      <c r="AE1415" t="e">
        <f>IF(AND(Q1415&gt;=Chart!$F$2,Q1415&lt;=Chart!$F$3),I1415,#N/A)</f>
        <v>#N/A</v>
      </c>
      <c r="AF1415" t="e">
        <f>IF(AND(Q1415&gt;=Chart!$F$2,Q1415&lt;=Chart!$F$3),H1415/100,#N/A)</f>
        <v>#N/A</v>
      </c>
      <c r="AG1415" t="e">
        <f>IF(AND(Q1415&gt;=Chart!$F$2,Q1415&lt;=Chart!$F$3),W1415/100,#N/A)</f>
        <v>#N/A</v>
      </c>
    </row>
    <row r="1416" spans="1:33" x14ac:dyDescent="0.25">
      <c r="A1416">
        <v>1548340200</v>
      </c>
      <c r="B1416">
        <f>INDEX('Daily Data ADJ'!$1:$1048576,MATCH(Calc!$A1416,'Daily Data ADJ'!$A:$A,0),MATCH("SPY, CBOE BZX: Close",'Daily Data ADJ'!$1:$1,0))</f>
        <v>246.56875337</v>
      </c>
      <c r="C1416">
        <f>INDEX('Daily Data ADJ'!$1:$1048576,MATCH(Calc!$A1416,'Daily Data ADJ'!$A:$A,0),MATCH("EFFR, FRED: Close",'Daily Data ADJ'!$1:$1,0))</f>
        <v>2.4</v>
      </c>
      <c r="D1416">
        <f>INDEX('Daily Data ADJ'!$1:$1048576,MATCH(Calc!$A1416,'Daily Data ADJ'!$A:$A,1),MATCH("SOFR, FRED: Close",'Daily Data ADJ'!$1:$1,0))</f>
        <v>2.41</v>
      </c>
      <c r="E1416">
        <f>INDEX('Daily Data ADJ'!$1:$1048576,MATCH(Calc!$A1416,'Daily Data ADJ'!$A:$A,0),MATCH("UPRO, CBOE BZX: Close",'Daily Data ADJ'!$1:$1,0))</f>
        <v>19.869469680000002</v>
      </c>
      <c r="F1416">
        <f>INDEX('Daily Data ADJ'!$1:$1048576,MATCH(Calc!$A1416,'Daily Data ADJ'!$A:$A,0),MATCH("ES1!, CME_MINI: Close",'Daily Data ADJ'!$1:$1,0))</f>
        <v>2634</v>
      </c>
      <c r="G1416">
        <f>INDEX('Daily Data ADJ'!$1:$1048576,MATCH(Calc!$A1416,'Daily Data ADJ'!$A:$A,0),MATCH("ES2!, CME_MINI: Close",'Daily Data ADJ'!$1:$1,0))</f>
        <v>2639.25</v>
      </c>
      <c r="H1416">
        <f>INDEX('QUANDL MULTPL SP500_DIV_YIELD_M'!$A:$G,MATCH(Calc!$A1416,'QUANDL MULTPL SP500_DIV_YIELD_M'!$A:$A,1),MATCH('QUANDL MULTPL SP500_DIV_YIELD_M'!$E$1,'QUANDL MULTPL SP500_DIV_YIELD_M'!$A$1:$G$1,0))</f>
        <v>2.09</v>
      </c>
      <c r="I1416" s="5">
        <f t="shared" ref="I1416:I1479" si="132">(G1416/F1416)^4-1+H1416/100</f>
        <v>2.8896533108033386E-2</v>
      </c>
      <c r="J1416" s="1">
        <f>A1416/24/60/60+DATE(1970,1,1)</f>
        <v>43489.604166666672</v>
      </c>
      <c r="K1416" s="3">
        <f t="shared" si="129"/>
        <v>1</v>
      </c>
      <c r="L1416" s="6">
        <f>(1+Chart!$F$4)^(1/(365/K1416))-1</f>
        <v>6.6592785027408397E-5</v>
      </c>
      <c r="M1416" s="6">
        <f t="shared" si="130"/>
        <v>6.497889628986897E-5</v>
      </c>
      <c r="N1416" s="6">
        <f t="shared" si="131"/>
        <v>7.8049349475417529E-5</v>
      </c>
      <c r="O1416">
        <f>O1415*(B1416/B1415)</f>
        <v>246.5687533700019</v>
      </c>
      <c r="P1416">
        <f t="shared" ref="P1416:P1479" si="133">YEAR(Q1416)</f>
        <v>2019</v>
      </c>
      <c r="Q1416" s="1">
        <f t="shared" ref="Q1416:Q1479" si="134">J1416</f>
        <v>43489.604166666672</v>
      </c>
      <c r="R1416">
        <f>IF(B1417="",R1415,IF(Q1416&gt;=Chart!$F$2,E1416,0))</f>
        <v>0</v>
      </c>
      <c r="S1416">
        <f>IF(B1417="",S1415,IFERROR(IF(AND(R1416&gt;0,R1415=0),R1416,(1+(B1417/B1416-1)*Calc!$Z$1)*S1415),0))</f>
        <v>0</v>
      </c>
      <c r="T1416">
        <f>IF(B1417="",T1415,IFERROR(IF(AND(R1416&gt;0,R1415=0),R1416,(1+(B1417/B1416-1)*Calc!$Z$1-L1417)*T1415),0))</f>
        <v>0</v>
      </c>
      <c r="U1416">
        <f>IF(B1417="",U1415,IFERROR(IF(AND(R1416&gt;0,R1415=0),R1416,(1+(B1417/B1416-1)*Calc!$Z$1-M1417*2)*U1415),0))</f>
        <v>0</v>
      </c>
      <c r="V1416">
        <f>IF(B1417="",V1415,IFERROR(IF(AND(R1416&gt;0,R1415=0),R1416,(1+(B1417/B1416-1)*Calc!$Z$1-N1417*2)*V1415),0))</f>
        <v>0</v>
      </c>
      <c r="W1416">
        <f>IF(ISNUMBER(C1416),C1416,W1415)</f>
        <v>2.4</v>
      </c>
      <c r="Y1416" s="1" t="e">
        <f>IF(AND(Q1416&gt;=Chart!$F$2,Q1416&lt;=Chart!$F$3),Q1416,#N/A)</f>
        <v>#N/A</v>
      </c>
      <c r="Z1416" t="e">
        <f>IF(AND(Q1416&gt;=Chart!$F$2,Q1416&lt;=Chart!$F$3),R1416,#N/A)</f>
        <v>#N/A</v>
      </c>
      <c r="AA1416" t="e">
        <f>IF(AND(Q1416&gt;=Chart!$F$2,Q1416&lt;=Chart!$F$3),S1416,#N/A)</f>
        <v>#N/A</v>
      </c>
      <c r="AB1416" t="e">
        <f>IF(AND(Q1416&gt;=Chart!$F$2,Q1416&lt;=Chart!$F$3),T1416,#N/A)</f>
        <v>#N/A</v>
      </c>
      <c r="AC1416" t="e">
        <f>IF(AND(Q1416&gt;=Chart!$F$2,Q1416&lt;=Chart!$F$3),U1416,#N/A)</f>
        <v>#N/A</v>
      </c>
      <c r="AD1416" t="e">
        <f>IF(AND(Q1416&gt;=Chart!$F$2,Q1416&lt;=Chart!$F$3),V1416,#N/A)</f>
        <v>#N/A</v>
      </c>
      <c r="AE1416" t="e">
        <f>IF(AND(Q1416&gt;=Chart!$F$2,Q1416&lt;=Chart!$F$3),I1416,#N/A)</f>
        <v>#N/A</v>
      </c>
      <c r="AF1416" t="e">
        <f>IF(AND(Q1416&gt;=Chart!$F$2,Q1416&lt;=Chart!$F$3),H1416/100,#N/A)</f>
        <v>#N/A</v>
      </c>
      <c r="AG1416" t="e">
        <f>IF(AND(Q1416&gt;=Chart!$F$2,Q1416&lt;=Chart!$F$3),W1416/100,#N/A)</f>
        <v>#N/A</v>
      </c>
    </row>
    <row r="1417" spans="1:33" x14ac:dyDescent="0.25">
      <c r="A1417">
        <v>1548426600</v>
      </c>
      <c r="B1417">
        <f>INDEX('Daily Data ADJ'!$1:$1048576,MATCH(Calc!$A1417,'Daily Data ADJ'!$A:$A,0),MATCH("SPY, CBOE BZX: Close",'Daily Data ADJ'!$1:$1,0))</f>
        <v>248.65506837999999</v>
      </c>
      <c r="C1417">
        <f>INDEX('Daily Data ADJ'!$1:$1048576,MATCH(Calc!$A1417,'Daily Data ADJ'!$A:$A,0),MATCH("EFFR, FRED: Close",'Daily Data ADJ'!$1:$1,0))</f>
        <v>2.4</v>
      </c>
      <c r="D1417">
        <f>INDEX('Daily Data ADJ'!$1:$1048576,MATCH(Calc!$A1417,'Daily Data ADJ'!$A:$A,1),MATCH("SOFR, FRED: Close",'Daily Data ADJ'!$1:$1,0))</f>
        <v>2.4</v>
      </c>
      <c r="E1417">
        <f>INDEX('Daily Data ADJ'!$1:$1048576,MATCH(Calc!$A1417,'Daily Data ADJ'!$A:$A,0),MATCH("UPRO, CBOE BZX: Close",'Daily Data ADJ'!$1:$1,0))</f>
        <v>20.353127910000001</v>
      </c>
      <c r="F1417">
        <f>INDEX('Daily Data ADJ'!$1:$1048576,MATCH(Calc!$A1417,'Daily Data ADJ'!$A:$A,0),MATCH("ES1!, CME_MINI: Close",'Daily Data ADJ'!$1:$1,0))</f>
        <v>2663.5</v>
      </c>
      <c r="G1417">
        <f>INDEX('Daily Data ADJ'!$1:$1048576,MATCH(Calc!$A1417,'Daily Data ADJ'!$A:$A,0),MATCH("ES2!, CME_MINI: Close",'Daily Data ADJ'!$1:$1,0))</f>
        <v>2669</v>
      </c>
      <c r="H1417">
        <f>INDEX('QUANDL MULTPL SP500_DIV_YIELD_M'!$A:$G,MATCH(Calc!$A1417,'QUANDL MULTPL SP500_DIV_YIELD_M'!$A:$A,1),MATCH('QUANDL MULTPL SP500_DIV_YIELD_M'!$E$1,'QUANDL MULTPL SP500_DIV_YIELD_M'!$A$1:$G$1,0))</f>
        <v>2.09</v>
      </c>
      <c r="I1417" s="5">
        <f t="shared" si="132"/>
        <v>2.918542792466269E-2</v>
      </c>
      <c r="J1417" s="1">
        <f>A1417/24/60/60+DATE(1970,1,1)</f>
        <v>43490.604166666672</v>
      </c>
      <c r="K1417" s="3">
        <f t="shared" ref="K1417:K1480" si="135">J1417-J1416</f>
        <v>1</v>
      </c>
      <c r="L1417" s="6">
        <f>(1+Chart!$F$4)^(1/(365/K1417))-1</f>
        <v>6.6592785027408397E-5</v>
      </c>
      <c r="M1417" s="6">
        <f t="shared" ref="M1417:M1480" si="136">IFERROR((1+C1417/100)^(1/(365/K1417))-1,M1416)</f>
        <v>6.497889628986897E-5</v>
      </c>
      <c r="N1417" s="6">
        <f t="shared" ref="N1417:N1480" si="137">(1+I1417)^(1/(365/K1417))-1</f>
        <v>7.8818565423466325E-5</v>
      </c>
      <c r="O1417">
        <f>O1416*(B1417/B1416)</f>
        <v>248.65506838000189</v>
      </c>
      <c r="P1417">
        <f t="shared" si="133"/>
        <v>2019</v>
      </c>
      <c r="Q1417" s="1">
        <f t="shared" si="134"/>
        <v>43490.604166666672</v>
      </c>
      <c r="R1417">
        <f>IF(B1418="",R1416,IF(Q1417&gt;=Chart!$F$2,E1417,0))</f>
        <v>0</v>
      </c>
      <c r="S1417">
        <f>IF(B1418="",S1416,IFERROR(IF(AND(R1417&gt;0,R1416=0),R1417,(1+(B1418/B1417-1)*Calc!$Z$1)*S1416),0))</f>
        <v>0</v>
      </c>
      <c r="T1417">
        <f>IF(B1418="",T1416,IFERROR(IF(AND(R1417&gt;0,R1416=0),R1417,(1+(B1418/B1417-1)*Calc!$Z$1-L1418)*T1416),0))</f>
        <v>0</v>
      </c>
      <c r="U1417">
        <f>IF(B1418="",U1416,IFERROR(IF(AND(R1417&gt;0,R1416=0),R1417,(1+(B1418/B1417-1)*Calc!$Z$1-M1418*2)*U1416),0))</f>
        <v>0</v>
      </c>
      <c r="V1417">
        <f>IF(B1418="",V1416,IFERROR(IF(AND(R1417&gt;0,R1416=0),R1417,(1+(B1418/B1417-1)*Calc!$Z$1-N1418*2)*V1416),0))</f>
        <v>0</v>
      </c>
      <c r="W1417">
        <f>IF(ISNUMBER(C1417),C1417,W1416)</f>
        <v>2.4</v>
      </c>
      <c r="Y1417" s="1" t="e">
        <f>IF(AND(Q1417&gt;=Chart!$F$2,Q1417&lt;=Chart!$F$3),Q1417,#N/A)</f>
        <v>#N/A</v>
      </c>
      <c r="Z1417" t="e">
        <f>IF(AND(Q1417&gt;=Chart!$F$2,Q1417&lt;=Chart!$F$3),R1417,#N/A)</f>
        <v>#N/A</v>
      </c>
      <c r="AA1417" t="e">
        <f>IF(AND(Q1417&gt;=Chart!$F$2,Q1417&lt;=Chart!$F$3),S1417,#N/A)</f>
        <v>#N/A</v>
      </c>
      <c r="AB1417" t="e">
        <f>IF(AND(Q1417&gt;=Chart!$F$2,Q1417&lt;=Chart!$F$3),T1417,#N/A)</f>
        <v>#N/A</v>
      </c>
      <c r="AC1417" t="e">
        <f>IF(AND(Q1417&gt;=Chart!$F$2,Q1417&lt;=Chart!$F$3),U1417,#N/A)</f>
        <v>#N/A</v>
      </c>
      <c r="AD1417" t="e">
        <f>IF(AND(Q1417&gt;=Chart!$F$2,Q1417&lt;=Chart!$F$3),V1417,#N/A)</f>
        <v>#N/A</v>
      </c>
      <c r="AE1417" t="e">
        <f>IF(AND(Q1417&gt;=Chart!$F$2,Q1417&lt;=Chart!$F$3),I1417,#N/A)</f>
        <v>#N/A</v>
      </c>
      <c r="AF1417" t="e">
        <f>IF(AND(Q1417&gt;=Chart!$F$2,Q1417&lt;=Chart!$F$3),H1417/100,#N/A)</f>
        <v>#N/A</v>
      </c>
      <c r="AG1417" t="e">
        <f>IF(AND(Q1417&gt;=Chart!$F$2,Q1417&lt;=Chart!$F$3),W1417/100,#N/A)</f>
        <v>#N/A</v>
      </c>
    </row>
    <row r="1418" spans="1:33" x14ac:dyDescent="0.25">
      <c r="A1418">
        <v>1548685800</v>
      </c>
      <c r="B1418">
        <f>INDEX('Daily Data ADJ'!$1:$1048576,MATCH(Calc!$A1418,'Daily Data ADJ'!$A:$A,0),MATCH("SPY, CBOE BZX: Close",'Daily Data ADJ'!$1:$1,0))</f>
        <v>246.76522249999999</v>
      </c>
      <c r="C1418">
        <f>INDEX('Daily Data ADJ'!$1:$1048576,MATCH(Calc!$A1418,'Daily Data ADJ'!$A:$A,0),MATCH("EFFR, FRED: Close",'Daily Data ADJ'!$1:$1,0))</f>
        <v>2.4</v>
      </c>
      <c r="D1418">
        <f>INDEX('Daily Data ADJ'!$1:$1048576,MATCH(Calc!$A1418,'Daily Data ADJ'!$A:$A,1),MATCH("SOFR, FRED: Close",'Daily Data ADJ'!$1:$1,0))</f>
        <v>2.39</v>
      </c>
      <c r="E1418">
        <f>INDEX('Daily Data ADJ'!$1:$1048576,MATCH(Calc!$A1418,'Daily Data ADJ'!$A:$A,0),MATCH("UPRO, CBOE BZX: Close",'Daily Data ADJ'!$1:$1,0))</f>
        <v>19.9040167</v>
      </c>
      <c r="F1418">
        <f>INDEX('Daily Data ADJ'!$1:$1048576,MATCH(Calc!$A1418,'Daily Data ADJ'!$A:$A,0),MATCH("ES1!, CME_MINI: Close",'Daily Data ADJ'!$1:$1,0))</f>
        <v>2642</v>
      </c>
      <c r="G1418">
        <f>INDEX('Daily Data ADJ'!$1:$1048576,MATCH(Calc!$A1418,'Daily Data ADJ'!$A:$A,0),MATCH("ES2!, CME_MINI: Close",'Daily Data ADJ'!$1:$1,0))</f>
        <v>2647</v>
      </c>
      <c r="H1418">
        <f>INDEX('QUANDL MULTPL SP500_DIV_YIELD_M'!$A:$G,MATCH(Calc!$A1418,'QUANDL MULTPL SP500_DIV_YIELD_M'!$A:$A,1),MATCH('QUANDL MULTPL SP500_DIV_YIELD_M'!$E$1,'QUANDL MULTPL SP500_DIV_YIELD_M'!$A$1:$G$1,0))</f>
        <v>2.09</v>
      </c>
      <c r="I1418" s="5">
        <f t="shared" si="132"/>
        <v>2.8491539301957216E-2</v>
      </c>
      <c r="J1418" s="1">
        <f>A1418/24/60/60+DATE(1970,1,1)</f>
        <v>43493.604166666672</v>
      </c>
      <c r="K1418" s="3">
        <f t="shared" si="135"/>
        <v>3</v>
      </c>
      <c r="L1418" s="6">
        <f>(1+Chart!$F$4)^(1/(365/K1418))-1</f>
        <v>1.9979165917494157E-4</v>
      </c>
      <c r="M1418" s="6">
        <f t="shared" si="136"/>
        <v>1.949493559150195E-4</v>
      </c>
      <c r="N1418" s="6">
        <f t="shared" si="137"/>
        <v>2.3092970531446433E-4</v>
      </c>
      <c r="O1418">
        <f>O1417*(B1418/B1417)</f>
        <v>246.7652225000019</v>
      </c>
      <c r="P1418">
        <f t="shared" si="133"/>
        <v>2019</v>
      </c>
      <c r="Q1418" s="1">
        <f t="shared" si="134"/>
        <v>43493.604166666672</v>
      </c>
      <c r="R1418">
        <f>IF(B1419="",R1417,IF(Q1418&gt;=Chart!$F$2,E1418,0))</f>
        <v>0</v>
      </c>
      <c r="S1418">
        <f>IF(B1419="",S1417,IFERROR(IF(AND(R1418&gt;0,R1417=0),R1418,(1+(B1419/B1418-1)*Calc!$Z$1)*S1417),0))</f>
        <v>0</v>
      </c>
      <c r="T1418">
        <f>IF(B1419="",T1417,IFERROR(IF(AND(R1418&gt;0,R1417=0),R1418,(1+(B1419/B1418-1)*Calc!$Z$1-L1419)*T1417),0))</f>
        <v>0</v>
      </c>
      <c r="U1418">
        <f>IF(B1419="",U1417,IFERROR(IF(AND(R1418&gt;0,R1417=0),R1418,(1+(B1419/B1418-1)*Calc!$Z$1-M1419*2)*U1417),0))</f>
        <v>0</v>
      </c>
      <c r="V1418">
        <f>IF(B1419="",V1417,IFERROR(IF(AND(R1418&gt;0,R1417=0),R1418,(1+(B1419/B1418-1)*Calc!$Z$1-N1419*2)*V1417),0))</f>
        <v>0</v>
      </c>
      <c r="W1418">
        <f>IF(ISNUMBER(C1418),C1418,W1417)</f>
        <v>2.4</v>
      </c>
      <c r="Y1418" s="1" t="e">
        <f>IF(AND(Q1418&gt;=Chart!$F$2,Q1418&lt;=Chart!$F$3),Q1418,#N/A)</f>
        <v>#N/A</v>
      </c>
      <c r="Z1418" t="e">
        <f>IF(AND(Q1418&gt;=Chart!$F$2,Q1418&lt;=Chart!$F$3),R1418,#N/A)</f>
        <v>#N/A</v>
      </c>
      <c r="AA1418" t="e">
        <f>IF(AND(Q1418&gt;=Chart!$F$2,Q1418&lt;=Chart!$F$3),S1418,#N/A)</f>
        <v>#N/A</v>
      </c>
      <c r="AB1418" t="e">
        <f>IF(AND(Q1418&gt;=Chart!$F$2,Q1418&lt;=Chart!$F$3),T1418,#N/A)</f>
        <v>#N/A</v>
      </c>
      <c r="AC1418" t="e">
        <f>IF(AND(Q1418&gt;=Chart!$F$2,Q1418&lt;=Chart!$F$3),U1418,#N/A)</f>
        <v>#N/A</v>
      </c>
      <c r="AD1418" t="e">
        <f>IF(AND(Q1418&gt;=Chart!$F$2,Q1418&lt;=Chart!$F$3),V1418,#N/A)</f>
        <v>#N/A</v>
      </c>
      <c r="AE1418" t="e">
        <f>IF(AND(Q1418&gt;=Chart!$F$2,Q1418&lt;=Chart!$F$3),I1418,#N/A)</f>
        <v>#N/A</v>
      </c>
      <c r="AF1418" t="e">
        <f>IF(AND(Q1418&gt;=Chart!$F$2,Q1418&lt;=Chart!$F$3),H1418/100,#N/A)</f>
        <v>#N/A</v>
      </c>
      <c r="AG1418" t="e">
        <f>IF(AND(Q1418&gt;=Chart!$F$2,Q1418&lt;=Chart!$F$3),W1418/100,#N/A)</f>
        <v>#N/A</v>
      </c>
    </row>
    <row r="1419" spans="1:33" x14ac:dyDescent="0.25">
      <c r="A1419">
        <v>1548772200</v>
      </c>
      <c r="B1419">
        <f>INDEX('Daily Data ADJ'!$1:$1048576,MATCH(Calc!$A1419,'Daily Data ADJ'!$A:$A,0),MATCH("SPY, CBOE BZX: Close",'Daily Data ADJ'!$1:$1,0))</f>
        <v>246.43777395999999</v>
      </c>
      <c r="C1419">
        <f>INDEX('Daily Data ADJ'!$1:$1048576,MATCH(Calc!$A1419,'Daily Data ADJ'!$A:$A,0),MATCH("EFFR, FRED: Close",'Daily Data ADJ'!$1:$1,0))</f>
        <v>2.4</v>
      </c>
      <c r="D1419">
        <f>INDEX('Daily Data ADJ'!$1:$1048576,MATCH(Calc!$A1419,'Daily Data ADJ'!$A:$A,1),MATCH("SOFR, FRED: Close",'Daily Data ADJ'!$1:$1,0))</f>
        <v>2.4</v>
      </c>
      <c r="E1419">
        <f>INDEX('Daily Data ADJ'!$1:$1048576,MATCH(Calc!$A1419,'Daily Data ADJ'!$A:$A,0),MATCH("UPRO, CBOE BZX: Close",'Daily Data ADJ'!$1:$1,0))</f>
        <v>19.815181509999999</v>
      </c>
      <c r="F1419">
        <f>INDEX('Daily Data ADJ'!$1:$1048576,MATCH(Calc!$A1419,'Daily Data ADJ'!$A:$A,0),MATCH("ES1!, CME_MINI: Close",'Daily Data ADJ'!$1:$1,0))</f>
        <v>2640.25</v>
      </c>
      <c r="G1419">
        <f>INDEX('Daily Data ADJ'!$1:$1048576,MATCH(Calc!$A1419,'Daily Data ADJ'!$A:$A,0),MATCH("ES2!, CME_MINI: Close",'Daily Data ADJ'!$1:$1,0))</f>
        <v>2645.5</v>
      </c>
      <c r="H1419">
        <f>INDEX('QUANDL MULTPL SP500_DIV_YIELD_M'!$A:$G,MATCH(Calc!$A1419,'QUANDL MULTPL SP500_DIV_YIELD_M'!$A:$A,1),MATCH('QUANDL MULTPL SP500_DIV_YIELD_M'!$E$1,'QUANDL MULTPL SP500_DIV_YIELD_M'!$A$1:$G$1,0))</f>
        <v>2.09</v>
      </c>
      <c r="I1419" s="5">
        <f t="shared" si="132"/>
        <v>2.8877547273068762E-2</v>
      </c>
      <c r="J1419" s="1">
        <f>A1419/24/60/60+DATE(1970,1,1)</f>
        <v>43494.604166666672</v>
      </c>
      <c r="K1419" s="3">
        <f t="shared" si="135"/>
        <v>1</v>
      </c>
      <c r="L1419" s="6">
        <f>(1+Chart!$F$4)^(1/(365/K1419))-1</f>
        <v>6.6592785027408397E-5</v>
      </c>
      <c r="M1419" s="6">
        <f t="shared" si="136"/>
        <v>6.497889628986897E-5</v>
      </c>
      <c r="N1419" s="6">
        <f t="shared" si="137"/>
        <v>7.7998789945743496E-5</v>
      </c>
      <c r="O1419">
        <f>O1418*(B1419/B1418)</f>
        <v>246.43777396000189</v>
      </c>
      <c r="P1419">
        <f t="shared" si="133"/>
        <v>2019</v>
      </c>
      <c r="Q1419" s="1">
        <f t="shared" si="134"/>
        <v>43494.604166666672</v>
      </c>
      <c r="R1419">
        <f>IF(B1420="",R1418,IF(Q1419&gt;=Chart!$F$2,E1419,0))</f>
        <v>0</v>
      </c>
      <c r="S1419">
        <f>IF(B1420="",S1418,IFERROR(IF(AND(R1419&gt;0,R1418=0),R1419,(1+(B1420/B1419-1)*Calc!$Z$1)*S1418),0))</f>
        <v>0</v>
      </c>
      <c r="T1419">
        <f>IF(B1420="",T1418,IFERROR(IF(AND(R1419&gt;0,R1418=0),R1419,(1+(B1420/B1419-1)*Calc!$Z$1-L1420)*T1418),0))</f>
        <v>0</v>
      </c>
      <c r="U1419">
        <f>IF(B1420="",U1418,IFERROR(IF(AND(R1419&gt;0,R1418=0),R1419,(1+(B1420/B1419-1)*Calc!$Z$1-M1420*2)*U1418),0))</f>
        <v>0</v>
      </c>
      <c r="V1419">
        <f>IF(B1420="",V1418,IFERROR(IF(AND(R1419&gt;0,R1418=0),R1419,(1+(B1420/B1419-1)*Calc!$Z$1-N1420*2)*V1418),0))</f>
        <v>0</v>
      </c>
      <c r="W1419">
        <f>IF(ISNUMBER(C1419),C1419,W1418)</f>
        <v>2.4</v>
      </c>
      <c r="Y1419" s="1" t="e">
        <f>IF(AND(Q1419&gt;=Chart!$F$2,Q1419&lt;=Chart!$F$3),Q1419,#N/A)</f>
        <v>#N/A</v>
      </c>
      <c r="Z1419" t="e">
        <f>IF(AND(Q1419&gt;=Chart!$F$2,Q1419&lt;=Chart!$F$3),R1419,#N/A)</f>
        <v>#N/A</v>
      </c>
      <c r="AA1419" t="e">
        <f>IF(AND(Q1419&gt;=Chart!$F$2,Q1419&lt;=Chart!$F$3),S1419,#N/A)</f>
        <v>#N/A</v>
      </c>
      <c r="AB1419" t="e">
        <f>IF(AND(Q1419&gt;=Chart!$F$2,Q1419&lt;=Chart!$F$3),T1419,#N/A)</f>
        <v>#N/A</v>
      </c>
      <c r="AC1419" t="e">
        <f>IF(AND(Q1419&gt;=Chart!$F$2,Q1419&lt;=Chart!$F$3),U1419,#N/A)</f>
        <v>#N/A</v>
      </c>
      <c r="AD1419" t="e">
        <f>IF(AND(Q1419&gt;=Chart!$F$2,Q1419&lt;=Chart!$F$3),V1419,#N/A)</f>
        <v>#N/A</v>
      </c>
      <c r="AE1419" t="e">
        <f>IF(AND(Q1419&gt;=Chart!$F$2,Q1419&lt;=Chart!$F$3),I1419,#N/A)</f>
        <v>#N/A</v>
      </c>
      <c r="AF1419" t="e">
        <f>IF(AND(Q1419&gt;=Chart!$F$2,Q1419&lt;=Chart!$F$3),H1419/100,#N/A)</f>
        <v>#N/A</v>
      </c>
      <c r="AG1419" t="e">
        <f>IF(AND(Q1419&gt;=Chart!$F$2,Q1419&lt;=Chart!$F$3),W1419/100,#N/A)</f>
        <v>#N/A</v>
      </c>
    </row>
    <row r="1420" spans="1:33" x14ac:dyDescent="0.25">
      <c r="A1420">
        <v>1548858600</v>
      </c>
      <c r="B1420">
        <f>INDEX('Daily Data ADJ'!$1:$1048576,MATCH(Calc!$A1420,'Daily Data ADJ'!$A:$A,0),MATCH("SPY, CBOE BZX: Close",'Daily Data ADJ'!$1:$1,0))</f>
        <v>250.33908946</v>
      </c>
      <c r="C1420">
        <f>INDEX('Daily Data ADJ'!$1:$1048576,MATCH(Calc!$A1420,'Daily Data ADJ'!$A:$A,0),MATCH("EFFR, FRED: Close",'Daily Data ADJ'!$1:$1,0))</f>
        <v>2.4</v>
      </c>
      <c r="D1420">
        <f>INDEX('Daily Data ADJ'!$1:$1048576,MATCH(Calc!$A1420,'Daily Data ADJ'!$A:$A,1),MATCH("SOFR, FRED: Close",'Daily Data ADJ'!$1:$1,0))</f>
        <v>2.39</v>
      </c>
      <c r="E1420">
        <f>INDEX('Daily Data ADJ'!$1:$1048576,MATCH(Calc!$A1420,'Daily Data ADJ'!$A:$A,0),MATCH("UPRO, CBOE BZX: Close",'Daily Data ADJ'!$1:$1,0))</f>
        <v>20.74795095</v>
      </c>
      <c r="F1420">
        <f>INDEX('Daily Data ADJ'!$1:$1048576,MATCH(Calc!$A1420,'Daily Data ADJ'!$A:$A,0),MATCH("ES1!, CME_MINI: Close",'Daily Data ADJ'!$1:$1,0))</f>
        <v>2682.5</v>
      </c>
      <c r="G1420">
        <f>INDEX('Daily Data ADJ'!$1:$1048576,MATCH(Calc!$A1420,'Daily Data ADJ'!$A:$A,0),MATCH("ES2!, CME_MINI: Close",'Daily Data ADJ'!$1:$1,0))</f>
        <v>2687.75</v>
      </c>
      <c r="H1420">
        <f>INDEX('QUANDL MULTPL SP500_DIV_YIELD_M'!$A:$G,MATCH(Calc!$A1420,'QUANDL MULTPL SP500_DIV_YIELD_M'!$A:$A,1),MATCH('QUANDL MULTPL SP500_DIV_YIELD_M'!$E$1,'QUANDL MULTPL SP500_DIV_YIELD_M'!$A$1:$G$1,0))</f>
        <v>2.09</v>
      </c>
      <c r="I1420" s="5">
        <f t="shared" si="132"/>
        <v>2.8751530310325926E-2</v>
      </c>
      <c r="J1420" s="1">
        <f>A1420/24/60/60+DATE(1970,1,1)</f>
        <v>43495.604166666672</v>
      </c>
      <c r="K1420" s="3">
        <f t="shared" si="135"/>
        <v>1</v>
      </c>
      <c r="L1420" s="6">
        <f>(1+Chart!$F$4)^(1/(365/K1420))-1</f>
        <v>6.6592785027408397E-5</v>
      </c>
      <c r="M1420" s="6">
        <f t="shared" si="136"/>
        <v>6.497889628986897E-5</v>
      </c>
      <c r="N1420" s="6">
        <f t="shared" si="137"/>
        <v>7.7663181523135449E-5</v>
      </c>
      <c r="O1420">
        <f>O1419*(B1420/B1419)</f>
        <v>250.33908946000196</v>
      </c>
      <c r="P1420">
        <f t="shared" si="133"/>
        <v>2019</v>
      </c>
      <c r="Q1420" s="1">
        <f t="shared" si="134"/>
        <v>43495.604166666672</v>
      </c>
      <c r="R1420">
        <f>IF(B1421="",R1419,IF(Q1420&gt;=Chart!$F$2,E1420,0))</f>
        <v>0</v>
      </c>
      <c r="S1420">
        <f>IF(B1421="",S1419,IFERROR(IF(AND(R1420&gt;0,R1419=0),R1420,(1+(B1421/B1420-1)*Calc!$Z$1)*S1419),0))</f>
        <v>0</v>
      </c>
      <c r="T1420">
        <f>IF(B1421="",T1419,IFERROR(IF(AND(R1420&gt;0,R1419=0),R1420,(1+(B1421/B1420-1)*Calc!$Z$1-L1421)*T1419),0))</f>
        <v>0</v>
      </c>
      <c r="U1420">
        <f>IF(B1421="",U1419,IFERROR(IF(AND(R1420&gt;0,R1419=0),R1420,(1+(B1421/B1420-1)*Calc!$Z$1-M1421*2)*U1419),0))</f>
        <v>0</v>
      </c>
      <c r="V1420">
        <f>IF(B1421="",V1419,IFERROR(IF(AND(R1420&gt;0,R1419=0),R1420,(1+(B1421/B1420-1)*Calc!$Z$1-N1421*2)*V1419),0))</f>
        <v>0</v>
      </c>
      <c r="W1420">
        <f>IF(ISNUMBER(C1420),C1420,W1419)</f>
        <v>2.4</v>
      </c>
      <c r="Y1420" s="1" t="e">
        <f>IF(AND(Q1420&gt;=Chart!$F$2,Q1420&lt;=Chart!$F$3),Q1420,#N/A)</f>
        <v>#N/A</v>
      </c>
      <c r="Z1420" t="e">
        <f>IF(AND(Q1420&gt;=Chart!$F$2,Q1420&lt;=Chart!$F$3),R1420,#N/A)</f>
        <v>#N/A</v>
      </c>
      <c r="AA1420" t="e">
        <f>IF(AND(Q1420&gt;=Chart!$F$2,Q1420&lt;=Chart!$F$3),S1420,#N/A)</f>
        <v>#N/A</v>
      </c>
      <c r="AB1420" t="e">
        <f>IF(AND(Q1420&gt;=Chart!$F$2,Q1420&lt;=Chart!$F$3),T1420,#N/A)</f>
        <v>#N/A</v>
      </c>
      <c r="AC1420" t="e">
        <f>IF(AND(Q1420&gt;=Chart!$F$2,Q1420&lt;=Chart!$F$3),U1420,#N/A)</f>
        <v>#N/A</v>
      </c>
      <c r="AD1420" t="e">
        <f>IF(AND(Q1420&gt;=Chart!$F$2,Q1420&lt;=Chart!$F$3),V1420,#N/A)</f>
        <v>#N/A</v>
      </c>
      <c r="AE1420" t="e">
        <f>IF(AND(Q1420&gt;=Chart!$F$2,Q1420&lt;=Chart!$F$3),I1420,#N/A)</f>
        <v>#N/A</v>
      </c>
      <c r="AF1420" t="e">
        <f>IF(AND(Q1420&gt;=Chart!$F$2,Q1420&lt;=Chart!$F$3),H1420/100,#N/A)</f>
        <v>#N/A</v>
      </c>
      <c r="AG1420" t="e">
        <f>IF(AND(Q1420&gt;=Chart!$F$2,Q1420&lt;=Chart!$F$3),W1420/100,#N/A)</f>
        <v>#N/A</v>
      </c>
    </row>
    <row r="1421" spans="1:33" x14ac:dyDescent="0.25">
      <c r="A1421">
        <v>1548945000</v>
      </c>
      <c r="B1421">
        <f>INDEX('Daily Data ADJ'!$1:$1048576,MATCH(Calc!$A1421,'Daily Data ADJ'!$A:$A,0),MATCH("SPY, CBOE BZX: Close",'Daily Data ADJ'!$1:$1,0))</f>
        <v>252.53767253999999</v>
      </c>
      <c r="C1421">
        <f>INDEX('Daily Data ADJ'!$1:$1048576,MATCH(Calc!$A1421,'Daily Data ADJ'!$A:$A,0),MATCH("EFFR, FRED: Close",'Daily Data ADJ'!$1:$1,0))</f>
        <v>2.4</v>
      </c>
      <c r="D1421">
        <f>INDEX('Daily Data ADJ'!$1:$1048576,MATCH(Calc!$A1421,'Daily Data ADJ'!$A:$A,1),MATCH("SOFR, FRED: Close",'Daily Data ADJ'!$1:$1,0))</f>
        <v>2.58</v>
      </c>
      <c r="E1421">
        <f>INDEX('Daily Data ADJ'!$1:$1048576,MATCH(Calc!$A1421,'Daily Data ADJ'!$A:$A,0),MATCH("UPRO, CBOE BZX: Close",'Daily Data ADJ'!$1:$1,0))</f>
        <v>21.266156200000001</v>
      </c>
      <c r="F1421">
        <f>INDEX('Daily Data ADJ'!$1:$1048576,MATCH(Calc!$A1421,'Daily Data ADJ'!$A:$A,0),MATCH("ES1!, CME_MINI: Close",'Daily Data ADJ'!$1:$1,0))</f>
        <v>2704.5</v>
      </c>
      <c r="G1421">
        <f>INDEX('Daily Data ADJ'!$1:$1048576,MATCH(Calc!$A1421,'Daily Data ADJ'!$A:$A,0),MATCH("ES2!, CME_MINI: Close",'Daily Data ADJ'!$1:$1,0))</f>
        <v>2709.75</v>
      </c>
      <c r="H1421">
        <f>INDEX('QUANDL MULTPL SP500_DIV_YIELD_M'!$A:$G,MATCH(Calc!$A1421,'QUANDL MULTPL SP500_DIV_YIELD_M'!$A:$A,1),MATCH('QUANDL MULTPL SP500_DIV_YIELD_M'!$E$1,'QUANDL MULTPL SP500_DIV_YIELD_M'!$A$1:$G$1,0))</f>
        <v>2.08</v>
      </c>
      <c r="I1421" s="5">
        <f t="shared" si="132"/>
        <v>2.8587475414706923E-2</v>
      </c>
      <c r="J1421" s="1">
        <f>A1421/24/60/60+DATE(1970,1,1)</f>
        <v>43496.604166666672</v>
      </c>
      <c r="K1421" s="3">
        <f t="shared" si="135"/>
        <v>1</v>
      </c>
      <c r="L1421" s="6">
        <f>(1+Chart!$F$4)^(1/(365/K1421))-1</f>
        <v>6.6592785027408397E-5</v>
      </c>
      <c r="M1421" s="6">
        <f t="shared" si="136"/>
        <v>6.497889628986897E-5</v>
      </c>
      <c r="N1421" s="6">
        <f t="shared" si="137"/>
        <v>7.7226209030278881E-5</v>
      </c>
      <c r="O1421">
        <f>O1420*(B1421/B1420)</f>
        <v>252.53767254000195</v>
      </c>
      <c r="P1421">
        <f t="shared" si="133"/>
        <v>2019</v>
      </c>
      <c r="Q1421" s="1">
        <f t="shared" si="134"/>
        <v>43496.604166666672</v>
      </c>
      <c r="R1421">
        <f>IF(B1422="",R1420,IF(Q1421&gt;=Chart!$F$2,E1421,0))</f>
        <v>0</v>
      </c>
      <c r="S1421">
        <f>IF(B1422="",S1420,IFERROR(IF(AND(R1421&gt;0,R1420=0),R1421,(1+(B1422/B1421-1)*Calc!$Z$1)*S1420),0))</f>
        <v>0</v>
      </c>
      <c r="T1421">
        <f>IF(B1422="",T1420,IFERROR(IF(AND(R1421&gt;0,R1420=0),R1421,(1+(B1422/B1421-1)*Calc!$Z$1-L1422)*T1420),0))</f>
        <v>0</v>
      </c>
      <c r="U1421">
        <f>IF(B1422="",U1420,IFERROR(IF(AND(R1421&gt;0,R1420=0),R1421,(1+(B1422/B1421-1)*Calc!$Z$1-M1422*2)*U1420),0))</f>
        <v>0</v>
      </c>
      <c r="V1421">
        <f>IF(B1422="",V1420,IFERROR(IF(AND(R1421&gt;0,R1420=0),R1421,(1+(B1422/B1421-1)*Calc!$Z$1-N1422*2)*V1420),0))</f>
        <v>0</v>
      </c>
      <c r="W1421">
        <f>IF(ISNUMBER(C1421),C1421,W1420)</f>
        <v>2.4</v>
      </c>
      <c r="Y1421" s="1" t="e">
        <f>IF(AND(Q1421&gt;=Chart!$F$2,Q1421&lt;=Chart!$F$3),Q1421,#N/A)</f>
        <v>#N/A</v>
      </c>
      <c r="Z1421" t="e">
        <f>IF(AND(Q1421&gt;=Chart!$F$2,Q1421&lt;=Chart!$F$3),R1421,#N/A)</f>
        <v>#N/A</v>
      </c>
      <c r="AA1421" t="e">
        <f>IF(AND(Q1421&gt;=Chart!$F$2,Q1421&lt;=Chart!$F$3),S1421,#N/A)</f>
        <v>#N/A</v>
      </c>
      <c r="AB1421" t="e">
        <f>IF(AND(Q1421&gt;=Chart!$F$2,Q1421&lt;=Chart!$F$3),T1421,#N/A)</f>
        <v>#N/A</v>
      </c>
      <c r="AC1421" t="e">
        <f>IF(AND(Q1421&gt;=Chart!$F$2,Q1421&lt;=Chart!$F$3),U1421,#N/A)</f>
        <v>#N/A</v>
      </c>
      <c r="AD1421" t="e">
        <f>IF(AND(Q1421&gt;=Chart!$F$2,Q1421&lt;=Chart!$F$3),V1421,#N/A)</f>
        <v>#N/A</v>
      </c>
      <c r="AE1421" t="e">
        <f>IF(AND(Q1421&gt;=Chart!$F$2,Q1421&lt;=Chart!$F$3),I1421,#N/A)</f>
        <v>#N/A</v>
      </c>
      <c r="AF1421" t="e">
        <f>IF(AND(Q1421&gt;=Chart!$F$2,Q1421&lt;=Chart!$F$3),H1421/100,#N/A)</f>
        <v>#N/A</v>
      </c>
      <c r="AG1421" t="e">
        <f>IF(AND(Q1421&gt;=Chart!$F$2,Q1421&lt;=Chart!$F$3),W1421/100,#N/A)</f>
        <v>#N/A</v>
      </c>
    </row>
    <row r="1422" spans="1:33" x14ac:dyDescent="0.25">
      <c r="A1422">
        <v>1549031400</v>
      </c>
      <c r="B1422">
        <f>INDEX('Daily Data ADJ'!$1:$1048576,MATCH(Calc!$A1422,'Daily Data ADJ'!$A:$A,0),MATCH("SPY, CBOE BZX: Close",'Daily Data ADJ'!$1:$1,0))</f>
        <v>252.65929628999999</v>
      </c>
      <c r="C1422">
        <f>INDEX('Daily Data ADJ'!$1:$1048576,MATCH(Calc!$A1422,'Daily Data ADJ'!$A:$A,0),MATCH("EFFR, FRED: Close",'Daily Data ADJ'!$1:$1,0))</f>
        <v>2.4</v>
      </c>
      <c r="D1422">
        <f>INDEX('Daily Data ADJ'!$1:$1048576,MATCH(Calc!$A1422,'Daily Data ADJ'!$A:$A,1),MATCH("SOFR, FRED: Close",'Daily Data ADJ'!$1:$1,0))</f>
        <v>2.4700000000000002</v>
      </c>
      <c r="E1422">
        <f>INDEX('Daily Data ADJ'!$1:$1048576,MATCH(Calc!$A1422,'Daily Data ADJ'!$A:$A,0),MATCH("UPRO, CBOE BZX: Close",'Daily Data ADJ'!$1:$1,0))</f>
        <v>21.29576793</v>
      </c>
      <c r="F1422">
        <f>INDEX('Daily Data ADJ'!$1:$1048576,MATCH(Calc!$A1422,'Daily Data ADJ'!$A:$A,0),MATCH("ES1!, CME_MINI: Close",'Daily Data ADJ'!$1:$1,0))</f>
        <v>2704.25</v>
      </c>
      <c r="G1422">
        <f>INDEX('Daily Data ADJ'!$1:$1048576,MATCH(Calc!$A1422,'Daily Data ADJ'!$A:$A,0),MATCH("ES2!, CME_MINI: Close",'Daily Data ADJ'!$1:$1,0))</f>
        <v>2709.25</v>
      </c>
      <c r="H1422">
        <f>INDEX('QUANDL MULTPL SP500_DIV_YIELD_M'!$A:$G,MATCH(Calc!$A1422,'QUANDL MULTPL SP500_DIV_YIELD_M'!$A:$A,1),MATCH('QUANDL MULTPL SP500_DIV_YIELD_M'!$E$1,'QUANDL MULTPL SP500_DIV_YIELD_M'!$A$1:$G$1,0))</f>
        <v>2.08</v>
      </c>
      <c r="I1422" s="5">
        <f t="shared" si="132"/>
        <v>2.8216302726347411E-2</v>
      </c>
      <c r="J1422" s="1">
        <f>A1422/24/60/60+DATE(1970,1,1)</f>
        <v>43497.604166666672</v>
      </c>
      <c r="K1422" s="3">
        <f t="shared" si="135"/>
        <v>1</v>
      </c>
      <c r="L1422" s="6">
        <f>(1+Chart!$F$4)^(1/(365/K1422))-1</f>
        <v>6.6592785027408397E-5</v>
      </c>
      <c r="M1422" s="6">
        <f t="shared" si="136"/>
        <v>6.497889628986897E-5</v>
      </c>
      <c r="N1422" s="6">
        <f t="shared" si="137"/>
        <v>7.6237306222637358E-5</v>
      </c>
      <c r="O1422">
        <f>O1421*(B1422/B1421)</f>
        <v>252.65929629000195</v>
      </c>
      <c r="P1422">
        <f t="shared" si="133"/>
        <v>2019</v>
      </c>
      <c r="Q1422" s="1">
        <f t="shared" si="134"/>
        <v>43497.604166666672</v>
      </c>
      <c r="R1422">
        <f>IF(B1423="",R1421,IF(Q1422&gt;=Chart!$F$2,E1422,0))</f>
        <v>0</v>
      </c>
      <c r="S1422">
        <f>IF(B1423="",S1421,IFERROR(IF(AND(R1422&gt;0,R1421=0),R1422,(1+(B1423/B1422-1)*Calc!$Z$1)*S1421),0))</f>
        <v>0</v>
      </c>
      <c r="T1422">
        <f>IF(B1423="",T1421,IFERROR(IF(AND(R1422&gt;0,R1421=0),R1422,(1+(B1423/B1422-1)*Calc!$Z$1-L1423)*T1421),0))</f>
        <v>0</v>
      </c>
      <c r="U1422">
        <f>IF(B1423="",U1421,IFERROR(IF(AND(R1422&gt;0,R1421=0),R1422,(1+(B1423/B1422-1)*Calc!$Z$1-M1423*2)*U1421),0))</f>
        <v>0</v>
      </c>
      <c r="V1422">
        <f>IF(B1423="",V1421,IFERROR(IF(AND(R1422&gt;0,R1421=0),R1422,(1+(B1423/B1422-1)*Calc!$Z$1-N1423*2)*V1421),0))</f>
        <v>0</v>
      </c>
      <c r="W1422">
        <f>IF(ISNUMBER(C1422),C1422,W1421)</f>
        <v>2.4</v>
      </c>
      <c r="Y1422" s="1" t="e">
        <f>IF(AND(Q1422&gt;=Chart!$F$2,Q1422&lt;=Chart!$F$3),Q1422,#N/A)</f>
        <v>#N/A</v>
      </c>
      <c r="Z1422" t="e">
        <f>IF(AND(Q1422&gt;=Chart!$F$2,Q1422&lt;=Chart!$F$3),R1422,#N/A)</f>
        <v>#N/A</v>
      </c>
      <c r="AA1422" t="e">
        <f>IF(AND(Q1422&gt;=Chart!$F$2,Q1422&lt;=Chart!$F$3),S1422,#N/A)</f>
        <v>#N/A</v>
      </c>
      <c r="AB1422" t="e">
        <f>IF(AND(Q1422&gt;=Chart!$F$2,Q1422&lt;=Chart!$F$3),T1422,#N/A)</f>
        <v>#N/A</v>
      </c>
      <c r="AC1422" t="e">
        <f>IF(AND(Q1422&gt;=Chart!$F$2,Q1422&lt;=Chart!$F$3),U1422,#N/A)</f>
        <v>#N/A</v>
      </c>
      <c r="AD1422" t="e">
        <f>IF(AND(Q1422&gt;=Chart!$F$2,Q1422&lt;=Chart!$F$3),V1422,#N/A)</f>
        <v>#N/A</v>
      </c>
      <c r="AE1422" t="e">
        <f>IF(AND(Q1422&gt;=Chart!$F$2,Q1422&lt;=Chart!$F$3),I1422,#N/A)</f>
        <v>#N/A</v>
      </c>
      <c r="AF1422" t="e">
        <f>IF(AND(Q1422&gt;=Chart!$F$2,Q1422&lt;=Chart!$F$3),H1422/100,#N/A)</f>
        <v>#N/A</v>
      </c>
      <c r="AG1422" t="e">
        <f>IF(AND(Q1422&gt;=Chart!$F$2,Q1422&lt;=Chart!$F$3),W1422/100,#N/A)</f>
        <v>#N/A</v>
      </c>
    </row>
    <row r="1423" spans="1:33" x14ac:dyDescent="0.25">
      <c r="A1423">
        <v>1549290600</v>
      </c>
      <c r="B1423">
        <f>INDEX('Daily Data ADJ'!$1:$1048576,MATCH(Calc!$A1423,'Daily Data ADJ'!$A:$A,0),MATCH("SPY, CBOE BZX: Close",'Daily Data ADJ'!$1:$1,0))</f>
        <v>254.43687409</v>
      </c>
      <c r="C1423">
        <f>INDEX('Daily Data ADJ'!$1:$1048576,MATCH(Calc!$A1423,'Daily Data ADJ'!$A:$A,0),MATCH("EFFR, FRED: Close",'Daily Data ADJ'!$1:$1,0))</f>
        <v>2.4</v>
      </c>
      <c r="D1423">
        <f>INDEX('Daily Data ADJ'!$1:$1048576,MATCH(Calc!$A1423,'Daily Data ADJ'!$A:$A,1),MATCH("SOFR, FRED: Close",'Daily Data ADJ'!$1:$1,0))</f>
        <v>2.4</v>
      </c>
      <c r="E1423">
        <f>INDEX('Daily Data ADJ'!$1:$1048576,MATCH(Calc!$A1423,'Daily Data ADJ'!$A:$A,0),MATCH("UPRO, CBOE BZX: Close",'Daily Data ADJ'!$1:$1,0))</f>
        <v>21.749814430000001</v>
      </c>
      <c r="F1423">
        <f>INDEX('Daily Data ADJ'!$1:$1048576,MATCH(Calc!$A1423,'Daily Data ADJ'!$A:$A,0),MATCH("ES1!, CME_MINI: Close",'Daily Data ADJ'!$1:$1,0))</f>
        <v>2721.25</v>
      </c>
      <c r="G1423">
        <f>INDEX('Daily Data ADJ'!$1:$1048576,MATCH(Calc!$A1423,'Daily Data ADJ'!$A:$A,0),MATCH("ES2!, CME_MINI: Close",'Daily Data ADJ'!$1:$1,0))</f>
        <v>2726.5</v>
      </c>
      <c r="H1423">
        <f>INDEX('QUANDL MULTPL SP500_DIV_YIELD_M'!$A:$G,MATCH(Calc!$A1423,'QUANDL MULTPL SP500_DIV_YIELD_M'!$A:$A,1),MATCH('QUANDL MULTPL SP500_DIV_YIELD_M'!$E$1,'QUANDL MULTPL SP500_DIV_YIELD_M'!$A$1:$G$1,0))</f>
        <v>2.08</v>
      </c>
      <c r="I1423" s="5">
        <f t="shared" si="132"/>
        <v>2.8539402812988016E-2</v>
      </c>
      <c r="J1423" s="1">
        <f>A1423/24/60/60+DATE(1970,1,1)</f>
        <v>43500.604166666672</v>
      </c>
      <c r="K1423" s="3">
        <f t="shared" si="135"/>
        <v>3</v>
      </c>
      <c r="L1423" s="6">
        <f>(1+Chart!$F$4)^(1/(365/K1423))-1</f>
        <v>1.9979165917494157E-4</v>
      </c>
      <c r="M1423" s="6">
        <f t="shared" si="136"/>
        <v>1.949493559150195E-4</v>
      </c>
      <c r="N1423" s="6">
        <f t="shared" si="137"/>
        <v>2.3131228550377081E-4</v>
      </c>
      <c r="O1423">
        <f>O1422*(B1423/B1422)</f>
        <v>254.43687409000199</v>
      </c>
      <c r="P1423">
        <f t="shared" si="133"/>
        <v>2019</v>
      </c>
      <c r="Q1423" s="1">
        <f t="shared" si="134"/>
        <v>43500.604166666672</v>
      </c>
      <c r="R1423">
        <f>IF(B1424="",R1422,IF(Q1423&gt;=Chart!$F$2,E1423,0))</f>
        <v>0</v>
      </c>
      <c r="S1423">
        <f>IF(B1424="",S1422,IFERROR(IF(AND(R1423&gt;0,R1422=0),R1423,(1+(B1424/B1423-1)*Calc!$Z$1)*S1422),0))</f>
        <v>0</v>
      </c>
      <c r="T1423">
        <f>IF(B1424="",T1422,IFERROR(IF(AND(R1423&gt;0,R1422=0),R1423,(1+(B1424/B1423-1)*Calc!$Z$1-L1424)*T1422),0))</f>
        <v>0</v>
      </c>
      <c r="U1423">
        <f>IF(B1424="",U1422,IFERROR(IF(AND(R1423&gt;0,R1422=0),R1423,(1+(B1424/B1423-1)*Calc!$Z$1-M1424*2)*U1422),0))</f>
        <v>0</v>
      </c>
      <c r="V1423">
        <f>IF(B1424="",V1422,IFERROR(IF(AND(R1423&gt;0,R1422=0),R1423,(1+(B1424/B1423-1)*Calc!$Z$1-N1424*2)*V1422),0))</f>
        <v>0</v>
      </c>
      <c r="W1423">
        <f>IF(ISNUMBER(C1423),C1423,W1422)</f>
        <v>2.4</v>
      </c>
      <c r="Y1423" s="1" t="e">
        <f>IF(AND(Q1423&gt;=Chart!$F$2,Q1423&lt;=Chart!$F$3),Q1423,#N/A)</f>
        <v>#N/A</v>
      </c>
      <c r="Z1423" t="e">
        <f>IF(AND(Q1423&gt;=Chart!$F$2,Q1423&lt;=Chart!$F$3),R1423,#N/A)</f>
        <v>#N/A</v>
      </c>
      <c r="AA1423" t="e">
        <f>IF(AND(Q1423&gt;=Chart!$F$2,Q1423&lt;=Chart!$F$3),S1423,#N/A)</f>
        <v>#N/A</v>
      </c>
      <c r="AB1423" t="e">
        <f>IF(AND(Q1423&gt;=Chart!$F$2,Q1423&lt;=Chart!$F$3),T1423,#N/A)</f>
        <v>#N/A</v>
      </c>
      <c r="AC1423" t="e">
        <f>IF(AND(Q1423&gt;=Chart!$F$2,Q1423&lt;=Chart!$F$3),U1423,#N/A)</f>
        <v>#N/A</v>
      </c>
      <c r="AD1423" t="e">
        <f>IF(AND(Q1423&gt;=Chart!$F$2,Q1423&lt;=Chart!$F$3),V1423,#N/A)</f>
        <v>#N/A</v>
      </c>
      <c r="AE1423" t="e">
        <f>IF(AND(Q1423&gt;=Chart!$F$2,Q1423&lt;=Chart!$F$3),I1423,#N/A)</f>
        <v>#N/A</v>
      </c>
      <c r="AF1423" t="e">
        <f>IF(AND(Q1423&gt;=Chart!$F$2,Q1423&lt;=Chart!$F$3),H1423/100,#N/A)</f>
        <v>#N/A</v>
      </c>
      <c r="AG1423" t="e">
        <f>IF(AND(Q1423&gt;=Chart!$F$2,Q1423&lt;=Chart!$F$3),W1423/100,#N/A)</f>
        <v>#N/A</v>
      </c>
    </row>
    <row r="1424" spans="1:33" x14ac:dyDescent="0.25">
      <c r="A1424">
        <v>1549377000</v>
      </c>
      <c r="B1424">
        <f>INDEX('Daily Data ADJ'!$1:$1048576,MATCH(Calc!$A1424,'Daily Data ADJ'!$A:$A,0),MATCH("SPY, CBOE BZX: Close",'Daily Data ADJ'!$1:$1,0))</f>
        <v>255.50342078</v>
      </c>
      <c r="C1424">
        <f>INDEX('Daily Data ADJ'!$1:$1048576,MATCH(Calc!$A1424,'Daily Data ADJ'!$A:$A,0),MATCH("EFFR, FRED: Close",'Daily Data ADJ'!$1:$1,0))</f>
        <v>2.4</v>
      </c>
      <c r="D1424">
        <f>INDEX('Daily Data ADJ'!$1:$1048576,MATCH(Calc!$A1424,'Daily Data ADJ'!$A:$A,1),MATCH("SOFR, FRED: Close",'Daily Data ADJ'!$1:$1,0))</f>
        <v>2.4</v>
      </c>
      <c r="E1424">
        <f>INDEX('Daily Data ADJ'!$1:$1048576,MATCH(Calc!$A1424,'Daily Data ADJ'!$A:$A,0),MATCH("UPRO, CBOE BZX: Close",'Daily Data ADJ'!$1:$1,0))</f>
        <v>22.031125840000001</v>
      </c>
      <c r="F1424">
        <f>INDEX('Daily Data ADJ'!$1:$1048576,MATCH(Calc!$A1424,'Daily Data ADJ'!$A:$A,0),MATCH("ES1!, CME_MINI: Close",'Daily Data ADJ'!$1:$1,0))</f>
        <v>2731</v>
      </c>
      <c r="G1424">
        <f>INDEX('Daily Data ADJ'!$1:$1048576,MATCH(Calc!$A1424,'Daily Data ADJ'!$A:$A,0),MATCH("ES2!, CME_MINI: Close",'Daily Data ADJ'!$1:$1,0))</f>
        <v>2736.25</v>
      </c>
      <c r="H1424">
        <f>INDEX('QUANDL MULTPL SP500_DIV_YIELD_M'!$A:$G,MATCH(Calc!$A1424,'QUANDL MULTPL SP500_DIV_YIELD_M'!$A:$A,1),MATCH('QUANDL MULTPL SP500_DIV_YIELD_M'!$E$1,'QUANDL MULTPL SP500_DIV_YIELD_M'!$A$1:$G$1,0))</f>
        <v>2.08</v>
      </c>
      <c r="I1424" s="5">
        <f t="shared" si="132"/>
        <v>2.8511692561335192E-2</v>
      </c>
      <c r="J1424" s="1">
        <f>A1424/24/60/60+DATE(1970,1,1)</f>
        <v>43501.604166666672</v>
      </c>
      <c r="K1424" s="3">
        <f t="shared" si="135"/>
        <v>1</v>
      </c>
      <c r="L1424" s="6">
        <f>(1+Chart!$F$4)^(1/(365/K1424))-1</f>
        <v>6.6592785027408397E-5</v>
      </c>
      <c r="M1424" s="6">
        <f t="shared" si="136"/>
        <v>6.497889628986897E-5</v>
      </c>
      <c r="N1424" s="6">
        <f t="shared" si="137"/>
        <v>7.7024332259201245E-5</v>
      </c>
      <c r="O1424">
        <f>O1423*(B1424/B1423)</f>
        <v>255.50342078000199</v>
      </c>
      <c r="P1424">
        <f t="shared" si="133"/>
        <v>2019</v>
      </c>
      <c r="Q1424" s="1">
        <f t="shared" si="134"/>
        <v>43501.604166666672</v>
      </c>
      <c r="R1424">
        <f>IF(B1425="",R1423,IF(Q1424&gt;=Chart!$F$2,E1424,0))</f>
        <v>0</v>
      </c>
      <c r="S1424">
        <f>IF(B1425="",S1423,IFERROR(IF(AND(R1424&gt;0,R1423=0),R1424,(1+(B1425/B1424-1)*Calc!$Z$1)*S1423),0))</f>
        <v>0</v>
      </c>
      <c r="T1424">
        <f>IF(B1425="",T1423,IFERROR(IF(AND(R1424&gt;0,R1423=0),R1424,(1+(B1425/B1424-1)*Calc!$Z$1-L1425)*T1423),0))</f>
        <v>0</v>
      </c>
      <c r="U1424">
        <f>IF(B1425="",U1423,IFERROR(IF(AND(R1424&gt;0,R1423=0),R1424,(1+(B1425/B1424-1)*Calc!$Z$1-M1425*2)*U1423),0))</f>
        <v>0</v>
      </c>
      <c r="V1424">
        <f>IF(B1425="",V1423,IFERROR(IF(AND(R1424&gt;0,R1423=0),R1424,(1+(B1425/B1424-1)*Calc!$Z$1-N1425*2)*V1423),0))</f>
        <v>0</v>
      </c>
      <c r="W1424">
        <f>IF(ISNUMBER(C1424),C1424,W1423)</f>
        <v>2.4</v>
      </c>
      <c r="Y1424" s="1" t="e">
        <f>IF(AND(Q1424&gt;=Chart!$F$2,Q1424&lt;=Chart!$F$3),Q1424,#N/A)</f>
        <v>#N/A</v>
      </c>
      <c r="Z1424" t="e">
        <f>IF(AND(Q1424&gt;=Chart!$F$2,Q1424&lt;=Chart!$F$3),R1424,#N/A)</f>
        <v>#N/A</v>
      </c>
      <c r="AA1424" t="e">
        <f>IF(AND(Q1424&gt;=Chart!$F$2,Q1424&lt;=Chart!$F$3),S1424,#N/A)</f>
        <v>#N/A</v>
      </c>
      <c r="AB1424" t="e">
        <f>IF(AND(Q1424&gt;=Chart!$F$2,Q1424&lt;=Chart!$F$3),T1424,#N/A)</f>
        <v>#N/A</v>
      </c>
      <c r="AC1424" t="e">
        <f>IF(AND(Q1424&gt;=Chart!$F$2,Q1424&lt;=Chart!$F$3),U1424,#N/A)</f>
        <v>#N/A</v>
      </c>
      <c r="AD1424" t="e">
        <f>IF(AND(Q1424&gt;=Chart!$F$2,Q1424&lt;=Chart!$F$3),V1424,#N/A)</f>
        <v>#N/A</v>
      </c>
      <c r="AE1424" t="e">
        <f>IF(AND(Q1424&gt;=Chart!$F$2,Q1424&lt;=Chart!$F$3),I1424,#N/A)</f>
        <v>#N/A</v>
      </c>
      <c r="AF1424" t="e">
        <f>IF(AND(Q1424&gt;=Chart!$F$2,Q1424&lt;=Chart!$F$3),H1424/100,#N/A)</f>
        <v>#N/A</v>
      </c>
      <c r="AG1424" t="e">
        <f>IF(AND(Q1424&gt;=Chart!$F$2,Q1424&lt;=Chart!$F$3),W1424/100,#N/A)</f>
        <v>#N/A</v>
      </c>
    </row>
    <row r="1425" spans="1:33" x14ac:dyDescent="0.25">
      <c r="A1425">
        <v>1549463400</v>
      </c>
      <c r="B1425">
        <f>INDEX('Daily Data ADJ'!$1:$1048576,MATCH(Calc!$A1425,'Daily Data ADJ'!$A:$A,0),MATCH("SPY, CBOE BZX: Close",'Daily Data ADJ'!$1:$1,0))</f>
        <v>255.16661655999999</v>
      </c>
      <c r="C1425">
        <f>INDEX('Daily Data ADJ'!$1:$1048576,MATCH(Calc!$A1425,'Daily Data ADJ'!$A:$A,0),MATCH("EFFR, FRED: Close",'Daily Data ADJ'!$1:$1,0))</f>
        <v>2.4</v>
      </c>
      <c r="D1425">
        <f>INDEX('Daily Data ADJ'!$1:$1048576,MATCH(Calc!$A1425,'Daily Data ADJ'!$A:$A,1),MATCH("SOFR, FRED: Close",'Daily Data ADJ'!$1:$1,0))</f>
        <v>2.38</v>
      </c>
      <c r="E1425">
        <f>INDEX('Daily Data ADJ'!$1:$1048576,MATCH(Calc!$A1425,'Daily Data ADJ'!$A:$A,0),MATCH("UPRO, CBOE BZX: Close",'Daily Data ADJ'!$1:$1,0))</f>
        <v>21.92254951</v>
      </c>
      <c r="F1425">
        <f>INDEX('Daily Data ADJ'!$1:$1048576,MATCH(Calc!$A1425,'Daily Data ADJ'!$A:$A,0),MATCH("ES1!, CME_MINI: Close",'Daily Data ADJ'!$1:$1,0))</f>
        <v>2729.5</v>
      </c>
      <c r="G1425">
        <f>INDEX('Daily Data ADJ'!$1:$1048576,MATCH(Calc!$A1425,'Daily Data ADJ'!$A:$A,0),MATCH("ES2!, CME_MINI: Close",'Daily Data ADJ'!$1:$1,0))</f>
        <v>2734.5</v>
      </c>
      <c r="H1425">
        <f>INDEX('QUANDL MULTPL SP500_DIV_YIELD_M'!$A:$G,MATCH(Calc!$A1425,'QUANDL MULTPL SP500_DIV_YIELD_M'!$A:$A,1),MATCH('QUANDL MULTPL SP500_DIV_YIELD_M'!$E$1,'QUANDL MULTPL SP500_DIV_YIELD_M'!$A$1:$G$1,0))</f>
        <v>2.08</v>
      </c>
      <c r="I1425" s="5">
        <f t="shared" si="132"/>
        <v>2.8147507698581833E-2</v>
      </c>
      <c r="J1425" s="1">
        <f>A1425/24/60/60+DATE(1970,1,1)</f>
        <v>43502.604166666672</v>
      </c>
      <c r="K1425" s="3">
        <f t="shared" si="135"/>
        <v>1</v>
      </c>
      <c r="L1425" s="6">
        <f>(1+Chart!$F$4)^(1/(365/K1425))-1</f>
        <v>6.6592785027408397E-5</v>
      </c>
      <c r="M1425" s="6">
        <f t="shared" si="136"/>
        <v>6.497889628986897E-5</v>
      </c>
      <c r="N1425" s="6">
        <f t="shared" si="137"/>
        <v>7.6053978857126836E-5</v>
      </c>
      <c r="O1425">
        <f>O1424*(B1425/B1424)</f>
        <v>255.16661656000198</v>
      </c>
      <c r="P1425">
        <f t="shared" si="133"/>
        <v>2019</v>
      </c>
      <c r="Q1425" s="1">
        <f t="shared" si="134"/>
        <v>43502.604166666672</v>
      </c>
      <c r="R1425">
        <f>IF(B1426="",R1424,IF(Q1425&gt;=Chart!$F$2,E1425,0))</f>
        <v>0</v>
      </c>
      <c r="S1425">
        <f>IF(B1426="",S1424,IFERROR(IF(AND(R1425&gt;0,R1424=0),R1425,(1+(B1426/B1425-1)*Calc!$Z$1)*S1424),0))</f>
        <v>0</v>
      </c>
      <c r="T1425">
        <f>IF(B1426="",T1424,IFERROR(IF(AND(R1425&gt;0,R1424=0),R1425,(1+(B1426/B1425-1)*Calc!$Z$1-L1426)*T1424),0))</f>
        <v>0</v>
      </c>
      <c r="U1425">
        <f>IF(B1426="",U1424,IFERROR(IF(AND(R1425&gt;0,R1424=0),R1425,(1+(B1426/B1425-1)*Calc!$Z$1-M1426*2)*U1424),0))</f>
        <v>0</v>
      </c>
      <c r="V1425">
        <f>IF(B1426="",V1424,IFERROR(IF(AND(R1425&gt;0,R1424=0),R1425,(1+(B1426/B1425-1)*Calc!$Z$1-N1426*2)*V1424),0))</f>
        <v>0</v>
      </c>
      <c r="W1425">
        <f>IF(ISNUMBER(C1425),C1425,W1424)</f>
        <v>2.4</v>
      </c>
      <c r="Y1425" s="1" t="e">
        <f>IF(AND(Q1425&gt;=Chart!$F$2,Q1425&lt;=Chart!$F$3),Q1425,#N/A)</f>
        <v>#N/A</v>
      </c>
      <c r="Z1425" t="e">
        <f>IF(AND(Q1425&gt;=Chart!$F$2,Q1425&lt;=Chart!$F$3),R1425,#N/A)</f>
        <v>#N/A</v>
      </c>
      <c r="AA1425" t="e">
        <f>IF(AND(Q1425&gt;=Chart!$F$2,Q1425&lt;=Chart!$F$3),S1425,#N/A)</f>
        <v>#N/A</v>
      </c>
      <c r="AB1425" t="e">
        <f>IF(AND(Q1425&gt;=Chart!$F$2,Q1425&lt;=Chart!$F$3),T1425,#N/A)</f>
        <v>#N/A</v>
      </c>
      <c r="AC1425" t="e">
        <f>IF(AND(Q1425&gt;=Chart!$F$2,Q1425&lt;=Chart!$F$3),U1425,#N/A)</f>
        <v>#N/A</v>
      </c>
      <c r="AD1425" t="e">
        <f>IF(AND(Q1425&gt;=Chart!$F$2,Q1425&lt;=Chart!$F$3),V1425,#N/A)</f>
        <v>#N/A</v>
      </c>
      <c r="AE1425" t="e">
        <f>IF(AND(Q1425&gt;=Chart!$F$2,Q1425&lt;=Chart!$F$3),I1425,#N/A)</f>
        <v>#N/A</v>
      </c>
      <c r="AF1425" t="e">
        <f>IF(AND(Q1425&gt;=Chart!$F$2,Q1425&lt;=Chart!$F$3),H1425/100,#N/A)</f>
        <v>#N/A</v>
      </c>
      <c r="AG1425" t="e">
        <f>IF(AND(Q1425&gt;=Chart!$F$2,Q1425&lt;=Chart!$F$3),W1425/100,#N/A)</f>
        <v>#N/A</v>
      </c>
    </row>
    <row r="1426" spans="1:33" x14ac:dyDescent="0.25">
      <c r="A1426">
        <v>1549549800</v>
      </c>
      <c r="B1426">
        <f>INDEX('Daily Data ADJ'!$1:$1048576,MATCH(Calc!$A1426,'Daily Data ADJ'!$A:$A,0),MATCH("SPY, CBOE BZX: Close",'Daily Data ADJ'!$1:$1,0))</f>
        <v>252.73414167000001</v>
      </c>
      <c r="C1426">
        <f>INDEX('Daily Data ADJ'!$1:$1048576,MATCH(Calc!$A1426,'Daily Data ADJ'!$A:$A,0),MATCH("EFFR, FRED: Close",'Daily Data ADJ'!$1:$1,0))</f>
        <v>2.4</v>
      </c>
      <c r="D1426">
        <f>INDEX('Daily Data ADJ'!$1:$1048576,MATCH(Calc!$A1426,'Daily Data ADJ'!$A:$A,1),MATCH("SOFR, FRED: Close",'Daily Data ADJ'!$1:$1,0))</f>
        <v>2.38</v>
      </c>
      <c r="E1426">
        <f>INDEX('Daily Data ADJ'!$1:$1048576,MATCH(Calc!$A1426,'Daily Data ADJ'!$A:$A,0),MATCH("UPRO, CBOE BZX: Close",'Daily Data ADJ'!$1:$1,0))</f>
        <v>21.290832640000001</v>
      </c>
      <c r="F1426">
        <f>INDEX('Daily Data ADJ'!$1:$1048576,MATCH(Calc!$A1426,'Daily Data ADJ'!$A:$A,0),MATCH("ES1!, CME_MINI: Close",'Daily Data ADJ'!$1:$1,0))</f>
        <v>2704</v>
      </c>
      <c r="G1426">
        <f>INDEX('Daily Data ADJ'!$1:$1048576,MATCH(Calc!$A1426,'Daily Data ADJ'!$A:$A,0),MATCH("ES2!, CME_MINI: Close",'Daily Data ADJ'!$1:$1,0))</f>
        <v>2709</v>
      </c>
      <c r="H1426">
        <f>INDEX('QUANDL MULTPL SP500_DIV_YIELD_M'!$A:$G,MATCH(Calc!$A1426,'QUANDL MULTPL SP500_DIV_YIELD_M'!$A:$A,1),MATCH('QUANDL MULTPL SP500_DIV_YIELD_M'!$E$1,'QUANDL MULTPL SP500_DIV_YIELD_M'!$A$1:$G$1,0))</f>
        <v>2.08</v>
      </c>
      <c r="I1426" s="5">
        <f t="shared" si="132"/>
        <v>2.8216990306482906E-2</v>
      </c>
      <c r="J1426" s="1">
        <f>A1426/24/60/60+DATE(1970,1,1)</f>
        <v>43503.604166666672</v>
      </c>
      <c r="K1426" s="3">
        <f t="shared" si="135"/>
        <v>1</v>
      </c>
      <c r="L1426" s="6">
        <f>(1+Chart!$F$4)^(1/(365/K1426))-1</f>
        <v>6.6592785027408397E-5</v>
      </c>
      <c r="M1426" s="6">
        <f t="shared" si="136"/>
        <v>6.497889628986897E-5</v>
      </c>
      <c r="N1426" s="6">
        <f t="shared" si="137"/>
        <v>7.6239138448341848E-5</v>
      </c>
      <c r="O1426">
        <f>O1425*(B1426/B1425)</f>
        <v>252.734141670002</v>
      </c>
      <c r="P1426">
        <f t="shared" si="133"/>
        <v>2019</v>
      </c>
      <c r="Q1426" s="1">
        <f t="shared" si="134"/>
        <v>43503.604166666672</v>
      </c>
      <c r="R1426">
        <f>IF(B1427="",R1425,IF(Q1426&gt;=Chart!$F$2,E1426,0))</f>
        <v>0</v>
      </c>
      <c r="S1426">
        <f>IF(B1427="",S1425,IFERROR(IF(AND(R1426&gt;0,R1425=0),R1426,(1+(B1427/B1426-1)*Calc!$Z$1)*S1425),0))</f>
        <v>0</v>
      </c>
      <c r="T1426">
        <f>IF(B1427="",T1425,IFERROR(IF(AND(R1426&gt;0,R1425=0),R1426,(1+(B1427/B1426-1)*Calc!$Z$1-L1427)*T1425),0))</f>
        <v>0</v>
      </c>
      <c r="U1426">
        <f>IF(B1427="",U1425,IFERROR(IF(AND(R1426&gt;0,R1425=0),R1426,(1+(B1427/B1426-1)*Calc!$Z$1-M1427*2)*U1425),0))</f>
        <v>0</v>
      </c>
      <c r="V1426">
        <f>IF(B1427="",V1425,IFERROR(IF(AND(R1426&gt;0,R1425=0),R1426,(1+(B1427/B1426-1)*Calc!$Z$1-N1427*2)*V1425),0))</f>
        <v>0</v>
      </c>
      <c r="W1426">
        <f>IF(ISNUMBER(C1426),C1426,W1425)</f>
        <v>2.4</v>
      </c>
      <c r="Y1426" s="1" t="e">
        <f>IF(AND(Q1426&gt;=Chart!$F$2,Q1426&lt;=Chart!$F$3),Q1426,#N/A)</f>
        <v>#N/A</v>
      </c>
      <c r="Z1426" t="e">
        <f>IF(AND(Q1426&gt;=Chart!$F$2,Q1426&lt;=Chart!$F$3),R1426,#N/A)</f>
        <v>#N/A</v>
      </c>
      <c r="AA1426" t="e">
        <f>IF(AND(Q1426&gt;=Chart!$F$2,Q1426&lt;=Chart!$F$3),S1426,#N/A)</f>
        <v>#N/A</v>
      </c>
      <c r="AB1426" t="e">
        <f>IF(AND(Q1426&gt;=Chart!$F$2,Q1426&lt;=Chart!$F$3),T1426,#N/A)</f>
        <v>#N/A</v>
      </c>
      <c r="AC1426" t="e">
        <f>IF(AND(Q1426&gt;=Chart!$F$2,Q1426&lt;=Chart!$F$3),U1426,#N/A)</f>
        <v>#N/A</v>
      </c>
      <c r="AD1426" t="e">
        <f>IF(AND(Q1426&gt;=Chart!$F$2,Q1426&lt;=Chart!$F$3),V1426,#N/A)</f>
        <v>#N/A</v>
      </c>
      <c r="AE1426" t="e">
        <f>IF(AND(Q1426&gt;=Chart!$F$2,Q1426&lt;=Chart!$F$3),I1426,#N/A)</f>
        <v>#N/A</v>
      </c>
      <c r="AF1426" t="e">
        <f>IF(AND(Q1426&gt;=Chart!$F$2,Q1426&lt;=Chart!$F$3),H1426/100,#N/A)</f>
        <v>#N/A</v>
      </c>
      <c r="AG1426" t="e">
        <f>IF(AND(Q1426&gt;=Chart!$F$2,Q1426&lt;=Chart!$F$3),W1426/100,#N/A)</f>
        <v>#N/A</v>
      </c>
    </row>
    <row r="1427" spans="1:33" x14ac:dyDescent="0.25">
      <c r="A1427">
        <v>1549636200</v>
      </c>
      <c r="B1427">
        <f>INDEX('Daily Data ADJ'!$1:$1048576,MATCH(Calc!$A1427,'Daily Data ADJ'!$A:$A,0),MATCH("SPY, CBOE BZX: Close",'Daily Data ADJ'!$1:$1,0))</f>
        <v>253.04287886</v>
      </c>
      <c r="C1427">
        <f>INDEX('Daily Data ADJ'!$1:$1048576,MATCH(Calc!$A1427,'Daily Data ADJ'!$A:$A,0),MATCH("EFFR, FRED: Close",'Daily Data ADJ'!$1:$1,0))</f>
        <v>2.4</v>
      </c>
      <c r="D1427">
        <f>INDEX('Daily Data ADJ'!$1:$1048576,MATCH(Calc!$A1427,'Daily Data ADJ'!$A:$A,1),MATCH("SOFR, FRED: Close",'Daily Data ADJ'!$1:$1,0))</f>
        <v>2.37</v>
      </c>
      <c r="E1427">
        <f>INDEX('Daily Data ADJ'!$1:$1048576,MATCH(Calc!$A1427,'Daily Data ADJ'!$A:$A,0),MATCH("UPRO, CBOE BZX: Close",'Daily Data ADJ'!$1:$1,0))</f>
        <v>21.369797250000001</v>
      </c>
      <c r="F1427">
        <f>INDEX('Daily Data ADJ'!$1:$1048576,MATCH(Calc!$A1427,'Daily Data ADJ'!$A:$A,0),MATCH("ES1!, CME_MINI: Close",'Daily Data ADJ'!$1:$1,0))</f>
        <v>2706.25</v>
      </c>
      <c r="G1427">
        <f>INDEX('Daily Data ADJ'!$1:$1048576,MATCH(Calc!$A1427,'Daily Data ADJ'!$A:$A,0),MATCH("ES2!, CME_MINI: Close",'Daily Data ADJ'!$1:$1,0))</f>
        <v>2711</v>
      </c>
      <c r="H1427">
        <f>INDEX('QUANDL MULTPL SP500_DIV_YIELD_M'!$A:$G,MATCH(Calc!$A1427,'QUANDL MULTPL SP500_DIV_YIELD_M'!$A:$A,1),MATCH('QUANDL MULTPL SP500_DIV_YIELD_M'!$E$1,'QUANDL MULTPL SP500_DIV_YIELD_M'!$A$1:$G$1,0))</f>
        <v>2.08</v>
      </c>
      <c r="I1427" s="5">
        <f t="shared" si="132"/>
        <v>2.7839291142333369E-2</v>
      </c>
      <c r="J1427" s="1">
        <f>A1427/24/60/60+DATE(1970,1,1)</f>
        <v>43504.604166666672</v>
      </c>
      <c r="K1427" s="3">
        <f t="shared" si="135"/>
        <v>1</v>
      </c>
      <c r="L1427" s="6">
        <f>(1+Chart!$F$4)^(1/(365/K1427))-1</f>
        <v>6.6592785027408397E-5</v>
      </c>
      <c r="M1427" s="6">
        <f t="shared" si="136"/>
        <v>6.497889628986897E-5</v>
      </c>
      <c r="N1427" s="6">
        <f t="shared" si="137"/>
        <v>7.5232482529052902E-5</v>
      </c>
      <c r="O1427">
        <f>O1426*(B1427/B1426)</f>
        <v>253.04287886000199</v>
      </c>
      <c r="P1427">
        <f t="shared" si="133"/>
        <v>2019</v>
      </c>
      <c r="Q1427" s="1">
        <f t="shared" si="134"/>
        <v>43504.604166666672</v>
      </c>
      <c r="R1427">
        <f>IF(B1428="",R1426,IF(Q1427&gt;=Chart!$F$2,E1427,0))</f>
        <v>0</v>
      </c>
      <c r="S1427">
        <f>IF(B1428="",S1426,IFERROR(IF(AND(R1427&gt;0,R1426=0),R1427,(1+(B1428/B1427-1)*Calc!$Z$1)*S1426),0))</f>
        <v>0</v>
      </c>
      <c r="T1427">
        <f>IF(B1428="",T1426,IFERROR(IF(AND(R1427&gt;0,R1426=0),R1427,(1+(B1428/B1427-1)*Calc!$Z$1-L1428)*T1426),0))</f>
        <v>0</v>
      </c>
      <c r="U1427">
        <f>IF(B1428="",U1426,IFERROR(IF(AND(R1427&gt;0,R1426=0),R1427,(1+(B1428/B1427-1)*Calc!$Z$1-M1428*2)*U1426),0))</f>
        <v>0</v>
      </c>
      <c r="V1427">
        <f>IF(B1428="",V1426,IFERROR(IF(AND(R1427&gt;0,R1426=0),R1427,(1+(B1428/B1427-1)*Calc!$Z$1-N1428*2)*V1426),0))</f>
        <v>0</v>
      </c>
      <c r="W1427">
        <f>IF(ISNUMBER(C1427),C1427,W1426)</f>
        <v>2.4</v>
      </c>
      <c r="Y1427" s="1" t="e">
        <f>IF(AND(Q1427&gt;=Chart!$F$2,Q1427&lt;=Chart!$F$3),Q1427,#N/A)</f>
        <v>#N/A</v>
      </c>
      <c r="Z1427" t="e">
        <f>IF(AND(Q1427&gt;=Chart!$F$2,Q1427&lt;=Chart!$F$3),R1427,#N/A)</f>
        <v>#N/A</v>
      </c>
      <c r="AA1427" t="e">
        <f>IF(AND(Q1427&gt;=Chart!$F$2,Q1427&lt;=Chart!$F$3),S1427,#N/A)</f>
        <v>#N/A</v>
      </c>
      <c r="AB1427" t="e">
        <f>IF(AND(Q1427&gt;=Chart!$F$2,Q1427&lt;=Chart!$F$3),T1427,#N/A)</f>
        <v>#N/A</v>
      </c>
      <c r="AC1427" t="e">
        <f>IF(AND(Q1427&gt;=Chart!$F$2,Q1427&lt;=Chart!$F$3),U1427,#N/A)</f>
        <v>#N/A</v>
      </c>
      <c r="AD1427" t="e">
        <f>IF(AND(Q1427&gt;=Chart!$F$2,Q1427&lt;=Chart!$F$3),V1427,#N/A)</f>
        <v>#N/A</v>
      </c>
      <c r="AE1427" t="e">
        <f>IF(AND(Q1427&gt;=Chart!$F$2,Q1427&lt;=Chart!$F$3),I1427,#N/A)</f>
        <v>#N/A</v>
      </c>
      <c r="AF1427" t="e">
        <f>IF(AND(Q1427&gt;=Chart!$F$2,Q1427&lt;=Chart!$F$3),H1427/100,#N/A)</f>
        <v>#N/A</v>
      </c>
      <c r="AG1427" t="e">
        <f>IF(AND(Q1427&gt;=Chart!$F$2,Q1427&lt;=Chart!$F$3),W1427/100,#N/A)</f>
        <v>#N/A</v>
      </c>
    </row>
    <row r="1428" spans="1:33" x14ac:dyDescent="0.25">
      <c r="A1428">
        <v>1549895400</v>
      </c>
      <c r="B1428">
        <f>INDEX('Daily Data ADJ'!$1:$1048576,MATCH(Calc!$A1428,'Daily Data ADJ'!$A:$A,0),MATCH("SPY, CBOE BZX: Close",'Daily Data ADJ'!$1:$1,0))</f>
        <v>253.18321395999999</v>
      </c>
      <c r="C1428">
        <f>INDEX('Daily Data ADJ'!$1:$1048576,MATCH(Calc!$A1428,'Daily Data ADJ'!$A:$A,0),MATCH("EFFR, FRED: Close",'Daily Data ADJ'!$1:$1,0))</f>
        <v>2.4</v>
      </c>
      <c r="D1428">
        <f>INDEX('Daily Data ADJ'!$1:$1048576,MATCH(Calc!$A1428,'Daily Data ADJ'!$A:$A,1),MATCH("SOFR, FRED: Close",'Daily Data ADJ'!$1:$1,0))</f>
        <v>2.4</v>
      </c>
      <c r="E1428">
        <f>INDEX('Daily Data ADJ'!$1:$1048576,MATCH(Calc!$A1428,'Daily Data ADJ'!$A:$A,0),MATCH("UPRO, CBOE BZX: Close",'Daily Data ADJ'!$1:$1,0))</f>
        <v>21.404344259999998</v>
      </c>
      <c r="F1428">
        <f>INDEX('Daily Data ADJ'!$1:$1048576,MATCH(Calc!$A1428,'Daily Data ADJ'!$A:$A,0),MATCH("ES1!, CME_MINI: Close",'Daily Data ADJ'!$1:$1,0))</f>
        <v>2708.25</v>
      </c>
      <c r="G1428">
        <f>INDEX('Daily Data ADJ'!$1:$1048576,MATCH(Calc!$A1428,'Daily Data ADJ'!$A:$A,0),MATCH("ES2!, CME_MINI: Close",'Daily Data ADJ'!$1:$1,0))</f>
        <v>2713</v>
      </c>
      <c r="H1428">
        <f>INDEX('QUANDL MULTPL SP500_DIV_YIELD_M'!$A:$G,MATCH(Calc!$A1428,'QUANDL MULTPL SP500_DIV_YIELD_M'!$A:$A,1),MATCH('QUANDL MULTPL SP500_DIV_YIELD_M'!$E$1,'QUANDL MULTPL SP500_DIV_YIELD_M'!$A$1:$G$1,0))</f>
        <v>2.08</v>
      </c>
      <c r="I1428" s="5">
        <f t="shared" si="132"/>
        <v>2.7834079064412556E-2</v>
      </c>
      <c r="J1428" s="1">
        <f>A1428/24/60/60+DATE(1970,1,1)</f>
        <v>43507.604166666672</v>
      </c>
      <c r="K1428" s="3">
        <f t="shared" si="135"/>
        <v>3</v>
      </c>
      <c r="L1428" s="6">
        <f>(1+Chart!$F$4)^(1/(365/K1428))-1</f>
        <v>1.9979165917494157E-4</v>
      </c>
      <c r="M1428" s="6">
        <f t="shared" si="136"/>
        <v>1.949493559150195E-4</v>
      </c>
      <c r="N1428" s="6">
        <f t="shared" si="137"/>
        <v>2.2567273958840062E-4</v>
      </c>
      <c r="O1428">
        <f>O1427*(B1428/B1427)</f>
        <v>253.18321396000198</v>
      </c>
      <c r="P1428">
        <f t="shared" si="133"/>
        <v>2019</v>
      </c>
      <c r="Q1428" s="1">
        <f t="shared" si="134"/>
        <v>43507.604166666672</v>
      </c>
      <c r="R1428">
        <f>IF(B1429="",R1427,IF(Q1428&gt;=Chart!$F$2,E1428,0))</f>
        <v>0</v>
      </c>
      <c r="S1428">
        <f>IF(B1429="",S1427,IFERROR(IF(AND(R1428&gt;0,R1427=0),R1428,(1+(B1429/B1428-1)*Calc!$Z$1)*S1427),0))</f>
        <v>0</v>
      </c>
      <c r="T1428">
        <f>IF(B1429="",T1427,IFERROR(IF(AND(R1428&gt;0,R1427=0),R1428,(1+(B1429/B1428-1)*Calc!$Z$1-L1429)*T1427),0))</f>
        <v>0</v>
      </c>
      <c r="U1428">
        <f>IF(B1429="",U1427,IFERROR(IF(AND(R1428&gt;0,R1427=0),R1428,(1+(B1429/B1428-1)*Calc!$Z$1-M1429*2)*U1427),0))</f>
        <v>0</v>
      </c>
      <c r="V1428">
        <f>IF(B1429="",V1427,IFERROR(IF(AND(R1428&gt;0,R1427=0),R1428,(1+(B1429/B1428-1)*Calc!$Z$1-N1429*2)*V1427),0))</f>
        <v>0</v>
      </c>
      <c r="W1428">
        <f>IF(ISNUMBER(C1428),C1428,W1427)</f>
        <v>2.4</v>
      </c>
      <c r="Y1428" s="1" t="e">
        <f>IF(AND(Q1428&gt;=Chart!$F$2,Q1428&lt;=Chart!$F$3),Q1428,#N/A)</f>
        <v>#N/A</v>
      </c>
      <c r="Z1428" t="e">
        <f>IF(AND(Q1428&gt;=Chart!$F$2,Q1428&lt;=Chart!$F$3),R1428,#N/A)</f>
        <v>#N/A</v>
      </c>
      <c r="AA1428" t="e">
        <f>IF(AND(Q1428&gt;=Chart!$F$2,Q1428&lt;=Chart!$F$3),S1428,#N/A)</f>
        <v>#N/A</v>
      </c>
      <c r="AB1428" t="e">
        <f>IF(AND(Q1428&gt;=Chart!$F$2,Q1428&lt;=Chart!$F$3),T1428,#N/A)</f>
        <v>#N/A</v>
      </c>
      <c r="AC1428" t="e">
        <f>IF(AND(Q1428&gt;=Chart!$F$2,Q1428&lt;=Chart!$F$3),U1428,#N/A)</f>
        <v>#N/A</v>
      </c>
      <c r="AD1428" t="e">
        <f>IF(AND(Q1428&gt;=Chart!$F$2,Q1428&lt;=Chart!$F$3),V1428,#N/A)</f>
        <v>#N/A</v>
      </c>
      <c r="AE1428" t="e">
        <f>IF(AND(Q1428&gt;=Chart!$F$2,Q1428&lt;=Chart!$F$3),I1428,#N/A)</f>
        <v>#N/A</v>
      </c>
      <c r="AF1428" t="e">
        <f>IF(AND(Q1428&gt;=Chart!$F$2,Q1428&lt;=Chart!$F$3),H1428/100,#N/A)</f>
        <v>#N/A</v>
      </c>
      <c r="AG1428" t="e">
        <f>IF(AND(Q1428&gt;=Chart!$F$2,Q1428&lt;=Chart!$F$3),W1428/100,#N/A)</f>
        <v>#N/A</v>
      </c>
    </row>
    <row r="1429" spans="1:33" x14ac:dyDescent="0.25">
      <c r="A1429">
        <v>1549981800</v>
      </c>
      <c r="B1429">
        <f>INDEX('Daily Data ADJ'!$1:$1048576,MATCH(Calc!$A1429,'Daily Data ADJ'!$A:$A,0),MATCH("SPY, CBOE BZX: Close",'Daily Data ADJ'!$1:$1,0))</f>
        <v>256.43898804999998</v>
      </c>
      <c r="C1429">
        <f>INDEX('Daily Data ADJ'!$1:$1048576,MATCH(Calc!$A1429,'Daily Data ADJ'!$A:$A,0),MATCH("EFFR, FRED: Close",'Daily Data ADJ'!$1:$1,0))</f>
        <v>2.4</v>
      </c>
      <c r="D1429">
        <f>INDEX('Daily Data ADJ'!$1:$1048576,MATCH(Calc!$A1429,'Daily Data ADJ'!$A:$A,1),MATCH("SOFR, FRED: Close",'Daily Data ADJ'!$1:$1,0))</f>
        <v>2.39</v>
      </c>
      <c r="E1429">
        <f>INDEX('Daily Data ADJ'!$1:$1048576,MATCH(Calc!$A1429,'Daily Data ADJ'!$A:$A,0),MATCH("UPRO, CBOE BZX: Close",'Daily Data ADJ'!$1:$1,0))</f>
        <v>22.223602079999999</v>
      </c>
      <c r="F1429">
        <f>INDEX('Daily Data ADJ'!$1:$1048576,MATCH(Calc!$A1429,'Daily Data ADJ'!$A:$A,0),MATCH("ES1!, CME_MINI: Close",'Daily Data ADJ'!$1:$1,0))</f>
        <v>2744.75</v>
      </c>
      <c r="G1429">
        <f>INDEX('Daily Data ADJ'!$1:$1048576,MATCH(Calc!$A1429,'Daily Data ADJ'!$A:$A,0),MATCH("ES2!, CME_MINI: Close",'Daily Data ADJ'!$1:$1,0))</f>
        <v>2749.75</v>
      </c>
      <c r="H1429">
        <f>INDEX('QUANDL MULTPL SP500_DIV_YIELD_M'!$A:$G,MATCH(Calc!$A1429,'QUANDL MULTPL SP500_DIV_YIELD_M'!$A:$A,1),MATCH('QUANDL MULTPL SP500_DIV_YIELD_M'!$E$1,'QUANDL MULTPL SP500_DIV_YIELD_M'!$A$1:$G$1,0))</f>
        <v>2.08</v>
      </c>
      <c r="I1429" s="5">
        <f t="shared" si="132"/>
        <v>2.8106572979342229E-2</v>
      </c>
      <c r="J1429" s="1">
        <f>A1429/24/60/60+DATE(1970,1,1)</f>
        <v>43508.604166666672</v>
      </c>
      <c r="K1429" s="3">
        <f t="shared" si="135"/>
        <v>1</v>
      </c>
      <c r="L1429" s="6">
        <f>(1+Chart!$F$4)^(1/(365/K1429))-1</f>
        <v>6.6592785027408397E-5</v>
      </c>
      <c r="M1429" s="6">
        <f t="shared" si="136"/>
        <v>6.497889628986897E-5</v>
      </c>
      <c r="N1429" s="6">
        <f t="shared" si="137"/>
        <v>7.5944888798362697E-5</v>
      </c>
      <c r="O1429">
        <f>O1428*(B1429/B1428)</f>
        <v>256.43898805000197</v>
      </c>
      <c r="P1429">
        <f t="shared" si="133"/>
        <v>2019</v>
      </c>
      <c r="Q1429" s="1">
        <f t="shared" si="134"/>
        <v>43508.604166666672</v>
      </c>
      <c r="R1429">
        <f>IF(B1430="",R1428,IF(Q1429&gt;=Chart!$F$2,E1429,0))</f>
        <v>0</v>
      </c>
      <c r="S1429">
        <f>IF(B1430="",S1428,IFERROR(IF(AND(R1429&gt;0,R1428=0),R1429,(1+(B1430/B1429-1)*Calc!$Z$1)*S1428),0))</f>
        <v>0</v>
      </c>
      <c r="T1429">
        <f>IF(B1430="",T1428,IFERROR(IF(AND(R1429&gt;0,R1428=0),R1429,(1+(B1430/B1429-1)*Calc!$Z$1-L1430)*T1428),0))</f>
        <v>0</v>
      </c>
      <c r="U1429">
        <f>IF(B1430="",U1428,IFERROR(IF(AND(R1429&gt;0,R1428=0),R1429,(1+(B1430/B1429-1)*Calc!$Z$1-M1430*2)*U1428),0))</f>
        <v>0</v>
      </c>
      <c r="V1429">
        <f>IF(B1430="",V1428,IFERROR(IF(AND(R1429&gt;0,R1428=0),R1429,(1+(B1430/B1429-1)*Calc!$Z$1-N1430*2)*V1428),0))</f>
        <v>0</v>
      </c>
      <c r="W1429">
        <f>IF(ISNUMBER(C1429),C1429,W1428)</f>
        <v>2.4</v>
      </c>
      <c r="Y1429" s="1" t="e">
        <f>IF(AND(Q1429&gt;=Chart!$F$2,Q1429&lt;=Chart!$F$3),Q1429,#N/A)</f>
        <v>#N/A</v>
      </c>
      <c r="Z1429" t="e">
        <f>IF(AND(Q1429&gt;=Chart!$F$2,Q1429&lt;=Chart!$F$3),R1429,#N/A)</f>
        <v>#N/A</v>
      </c>
      <c r="AA1429" t="e">
        <f>IF(AND(Q1429&gt;=Chart!$F$2,Q1429&lt;=Chart!$F$3),S1429,#N/A)</f>
        <v>#N/A</v>
      </c>
      <c r="AB1429" t="e">
        <f>IF(AND(Q1429&gt;=Chart!$F$2,Q1429&lt;=Chart!$F$3),T1429,#N/A)</f>
        <v>#N/A</v>
      </c>
      <c r="AC1429" t="e">
        <f>IF(AND(Q1429&gt;=Chart!$F$2,Q1429&lt;=Chart!$F$3),U1429,#N/A)</f>
        <v>#N/A</v>
      </c>
      <c r="AD1429" t="e">
        <f>IF(AND(Q1429&gt;=Chart!$F$2,Q1429&lt;=Chart!$F$3),V1429,#N/A)</f>
        <v>#N/A</v>
      </c>
      <c r="AE1429" t="e">
        <f>IF(AND(Q1429&gt;=Chart!$F$2,Q1429&lt;=Chart!$F$3),I1429,#N/A)</f>
        <v>#N/A</v>
      </c>
      <c r="AF1429" t="e">
        <f>IF(AND(Q1429&gt;=Chart!$F$2,Q1429&lt;=Chart!$F$3),H1429/100,#N/A)</f>
        <v>#N/A</v>
      </c>
      <c r="AG1429" t="e">
        <f>IF(AND(Q1429&gt;=Chart!$F$2,Q1429&lt;=Chart!$F$3),W1429/100,#N/A)</f>
        <v>#N/A</v>
      </c>
    </row>
    <row r="1430" spans="1:33" x14ac:dyDescent="0.25">
      <c r="A1430">
        <v>1550068200</v>
      </c>
      <c r="B1430">
        <f>INDEX('Daily Data ADJ'!$1:$1048576,MATCH(Calc!$A1430,'Daily Data ADJ'!$A:$A,0),MATCH("SPY, CBOE BZX: Close",'Daily Data ADJ'!$1:$1,0))</f>
        <v>257.27164291000003</v>
      </c>
      <c r="C1430">
        <f>INDEX('Daily Data ADJ'!$1:$1048576,MATCH(Calc!$A1430,'Daily Data ADJ'!$A:$A,0),MATCH("EFFR, FRED: Close",'Daily Data ADJ'!$1:$1,0))</f>
        <v>2.4</v>
      </c>
      <c r="D1430">
        <f>INDEX('Daily Data ADJ'!$1:$1048576,MATCH(Calc!$A1430,'Daily Data ADJ'!$A:$A,1),MATCH("SOFR, FRED: Close",'Daily Data ADJ'!$1:$1,0))</f>
        <v>2.38</v>
      </c>
      <c r="E1430">
        <f>INDEX('Daily Data ADJ'!$1:$1048576,MATCH(Calc!$A1430,'Daily Data ADJ'!$A:$A,0),MATCH("UPRO, CBOE BZX: Close",'Daily Data ADJ'!$1:$1,0))</f>
        <v>22.421013599999998</v>
      </c>
      <c r="F1430">
        <f>INDEX('Daily Data ADJ'!$1:$1048576,MATCH(Calc!$A1430,'Daily Data ADJ'!$A:$A,0),MATCH("ES1!, CME_MINI: Close",'Daily Data ADJ'!$1:$1,0))</f>
        <v>2749.5</v>
      </c>
      <c r="G1430">
        <f>INDEX('Daily Data ADJ'!$1:$1048576,MATCH(Calc!$A1430,'Daily Data ADJ'!$A:$A,0),MATCH("ES2!, CME_MINI: Close",'Daily Data ADJ'!$1:$1,0))</f>
        <v>2754.5</v>
      </c>
      <c r="H1430">
        <f>INDEX('QUANDL MULTPL SP500_DIV_YIELD_M'!$A:$G,MATCH(Calc!$A1430,'QUANDL MULTPL SP500_DIV_YIELD_M'!$A:$A,1),MATCH('QUANDL MULTPL SP500_DIV_YIELD_M'!$E$1,'QUANDL MULTPL SP500_DIV_YIELD_M'!$A$1:$G$1,0))</f>
        <v>2.08</v>
      </c>
      <c r="I1430" s="5">
        <f t="shared" si="132"/>
        <v>2.8093915818703533E-2</v>
      </c>
      <c r="J1430" s="1">
        <f>A1430/24/60/60+DATE(1970,1,1)</f>
        <v>43509.604166666672</v>
      </c>
      <c r="K1430" s="3">
        <f t="shared" si="135"/>
        <v>1</v>
      </c>
      <c r="L1430" s="6">
        <f>(1+Chart!$F$4)^(1/(365/K1430))-1</f>
        <v>6.6592785027408397E-5</v>
      </c>
      <c r="M1430" s="6">
        <f t="shared" si="136"/>
        <v>6.497889628986897E-5</v>
      </c>
      <c r="N1430" s="6">
        <f t="shared" si="137"/>
        <v>7.5911156887986664E-5</v>
      </c>
      <c r="O1430">
        <f>O1429*(B1430/B1429)</f>
        <v>257.27164291000202</v>
      </c>
      <c r="P1430">
        <f t="shared" si="133"/>
        <v>2019</v>
      </c>
      <c r="Q1430" s="1">
        <f t="shared" si="134"/>
        <v>43509.604166666672</v>
      </c>
      <c r="R1430">
        <f>IF(B1431="",R1429,IF(Q1430&gt;=Chart!$F$2,E1430,0))</f>
        <v>0</v>
      </c>
      <c r="S1430">
        <f>IF(B1431="",S1429,IFERROR(IF(AND(R1430&gt;0,R1429=0),R1430,(1+(B1431/B1430-1)*Calc!$Z$1)*S1429),0))</f>
        <v>0</v>
      </c>
      <c r="T1430">
        <f>IF(B1431="",T1429,IFERROR(IF(AND(R1430&gt;0,R1429=0),R1430,(1+(B1431/B1430-1)*Calc!$Z$1-L1431)*T1429),0))</f>
        <v>0</v>
      </c>
      <c r="U1430">
        <f>IF(B1431="",U1429,IFERROR(IF(AND(R1430&gt;0,R1429=0),R1430,(1+(B1431/B1430-1)*Calc!$Z$1-M1431*2)*U1429),0))</f>
        <v>0</v>
      </c>
      <c r="V1430">
        <f>IF(B1431="",V1429,IFERROR(IF(AND(R1430&gt;0,R1429=0),R1430,(1+(B1431/B1430-1)*Calc!$Z$1-N1431*2)*V1429),0))</f>
        <v>0</v>
      </c>
      <c r="W1430">
        <f>IF(ISNUMBER(C1430),C1430,W1429)</f>
        <v>2.4</v>
      </c>
      <c r="Y1430" s="1" t="e">
        <f>IF(AND(Q1430&gt;=Chart!$F$2,Q1430&lt;=Chart!$F$3),Q1430,#N/A)</f>
        <v>#N/A</v>
      </c>
      <c r="Z1430" t="e">
        <f>IF(AND(Q1430&gt;=Chart!$F$2,Q1430&lt;=Chart!$F$3),R1430,#N/A)</f>
        <v>#N/A</v>
      </c>
      <c r="AA1430" t="e">
        <f>IF(AND(Q1430&gt;=Chart!$F$2,Q1430&lt;=Chart!$F$3),S1430,#N/A)</f>
        <v>#N/A</v>
      </c>
      <c r="AB1430" t="e">
        <f>IF(AND(Q1430&gt;=Chart!$F$2,Q1430&lt;=Chart!$F$3),T1430,#N/A)</f>
        <v>#N/A</v>
      </c>
      <c r="AC1430" t="e">
        <f>IF(AND(Q1430&gt;=Chart!$F$2,Q1430&lt;=Chart!$F$3),U1430,#N/A)</f>
        <v>#N/A</v>
      </c>
      <c r="AD1430" t="e">
        <f>IF(AND(Q1430&gt;=Chart!$F$2,Q1430&lt;=Chart!$F$3),V1430,#N/A)</f>
        <v>#N/A</v>
      </c>
      <c r="AE1430" t="e">
        <f>IF(AND(Q1430&gt;=Chart!$F$2,Q1430&lt;=Chart!$F$3),I1430,#N/A)</f>
        <v>#N/A</v>
      </c>
      <c r="AF1430" t="e">
        <f>IF(AND(Q1430&gt;=Chart!$F$2,Q1430&lt;=Chart!$F$3),H1430/100,#N/A)</f>
        <v>#N/A</v>
      </c>
      <c r="AG1430" t="e">
        <f>IF(AND(Q1430&gt;=Chart!$F$2,Q1430&lt;=Chart!$F$3),W1430/100,#N/A)</f>
        <v>#N/A</v>
      </c>
    </row>
    <row r="1431" spans="1:33" x14ac:dyDescent="0.25">
      <c r="A1431">
        <v>1550154600</v>
      </c>
      <c r="B1431">
        <f>INDEX('Daily Data ADJ'!$1:$1048576,MATCH(Calc!$A1431,'Daily Data ADJ'!$A:$A,0),MATCH("SPY, CBOE BZX: Close",'Daily Data ADJ'!$1:$1,0))</f>
        <v>256.70094688</v>
      </c>
      <c r="C1431">
        <f>INDEX('Daily Data ADJ'!$1:$1048576,MATCH(Calc!$A1431,'Daily Data ADJ'!$A:$A,0),MATCH("EFFR, FRED: Close",'Daily Data ADJ'!$1:$1,0))</f>
        <v>2.4</v>
      </c>
      <c r="D1431">
        <f>INDEX('Daily Data ADJ'!$1:$1048576,MATCH(Calc!$A1431,'Daily Data ADJ'!$A:$A,1),MATCH("SOFR, FRED: Close",'Daily Data ADJ'!$1:$1,0))</f>
        <v>2.39</v>
      </c>
      <c r="E1431">
        <f>INDEX('Daily Data ADJ'!$1:$1048576,MATCH(Calc!$A1431,'Daily Data ADJ'!$A:$A,0),MATCH("UPRO, CBOE BZX: Close",'Daily Data ADJ'!$1:$1,0))</f>
        <v>22.268019670000001</v>
      </c>
      <c r="F1431">
        <f>INDEX('Daily Data ADJ'!$1:$1048576,MATCH(Calc!$A1431,'Daily Data ADJ'!$A:$A,0),MATCH("ES1!, CME_MINI: Close",'Daily Data ADJ'!$1:$1,0))</f>
        <v>2743.5</v>
      </c>
      <c r="G1431">
        <f>INDEX('Daily Data ADJ'!$1:$1048576,MATCH(Calc!$A1431,'Daily Data ADJ'!$A:$A,0),MATCH("ES2!, CME_MINI: Close",'Daily Data ADJ'!$1:$1,0))</f>
        <v>2748</v>
      </c>
      <c r="H1431">
        <f>INDEX('QUANDL MULTPL SP500_DIV_YIELD_M'!$A:$G,MATCH(Calc!$A1431,'QUANDL MULTPL SP500_DIV_YIELD_M'!$A:$A,1),MATCH('QUANDL MULTPL SP500_DIV_YIELD_M'!$E$1,'QUANDL MULTPL SP500_DIV_YIELD_M'!$A$1:$G$1,0))</f>
        <v>2.08</v>
      </c>
      <c r="I1431" s="5">
        <f t="shared" si="132"/>
        <v>2.7377122267984236E-2</v>
      </c>
      <c r="J1431" s="1">
        <f>A1431/24/60/60+DATE(1970,1,1)</f>
        <v>43510.604166666672</v>
      </c>
      <c r="K1431" s="3">
        <f t="shared" si="135"/>
        <v>1</v>
      </c>
      <c r="L1431" s="6">
        <f>(1+Chart!$F$4)^(1/(365/K1431))-1</f>
        <v>6.6592785027408397E-5</v>
      </c>
      <c r="M1431" s="6">
        <f t="shared" si="136"/>
        <v>6.497889628986897E-5</v>
      </c>
      <c r="N1431" s="6">
        <f t="shared" si="137"/>
        <v>7.400019323089424E-5</v>
      </c>
      <c r="O1431">
        <f>O1430*(B1431/B1430)</f>
        <v>256.70094688000199</v>
      </c>
      <c r="P1431">
        <f t="shared" si="133"/>
        <v>2019</v>
      </c>
      <c r="Q1431" s="1">
        <f t="shared" si="134"/>
        <v>43510.604166666672</v>
      </c>
      <c r="R1431">
        <f>IF(B1432="",R1430,IF(Q1431&gt;=Chart!$F$2,E1431,0))</f>
        <v>0</v>
      </c>
      <c r="S1431">
        <f>IF(B1432="",S1430,IFERROR(IF(AND(R1431&gt;0,R1430=0),R1431,(1+(B1432/B1431-1)*Calc!$Z$1)*S1430),0))</f>
        <v>0</v>
      </c>
      <c r="T1431">
        <f>IF(B1432="",T1430,IFERROR(IF(AND(R1431&gt;0,R1430=0),R1431,(1+(B1432/B1431-1)*Calc!$Z$1-L1432)*T1430),0))</f>
        <v>0</v>
      </c>
      <c r="U1431">
        <f>IF(B1432="",U1430,IFERROR(IF(AND(R1431&gt;0,R1430=0),R1431,(1+(B1432/B1431-1)*Calc!$Z$1-M1432*2)*U1430),0))</f>
        <v>0</v>
      </c>
      <c r="V1431">
        <f>IF(B1432="",V1430,IFERROR(IF(AND(R1431&gt;0,R1430=0),R1431,(1+(B1432/B1431-1)*Calc!$Z$1-N1432*2)*V1430),0))</f>
        <v>0</v>
      </c>
      <c r="W1431">
        <f>IF(ISNUMBER(C1431),C1431,W1430)</f>
        <v>2.4</v>
      </c>
      <c r="Y1431" s="1" t="e">
        <f>IF(AND(Q1431&gt;=Chart!$F$2,Q1431&lt;=Chart!$F$3),Q1431,#N/A)</f>
        <v>#N/A</v>
      </c>
      <c r="Z1431" t="e">
        <f>IF(AND(Q1431&gt;=Chart!$F$2,Q1431&lt;=Chart!$F$3),R1431,#N/A)</f>
        <v>#N/A</v>
      </c>
      <c r="AA1431" t="e">
        <f>IF(AND(Q1431&gt;=Chart!$F$2,Q1431&lt;=Chart!$F$3),S1431,#N/A)</f>
        <v>#N/A</v>
      </c>
      <c r="AB1431" t="e">
        <f>IF(AND(Q1431&gt;=Chart!$F$2,Q1431&lt;=Chart!$F$3),T1431,#N/A)</f>
        <v>#N/A</v>
      </c>
      <c r="AC1431" t="e">
        <f>IF(AND(Q1431&gt;=Chart!$F$2,Q1431&lt;=Chart!$F$3),U1431,#N/A)</f>
        <v>#N/A</v>
      </c>
      <c r="AD1431" t="e">
        <f>IF(AND(Q1431&gt;=Chart!$F$2,Q1431&lt;=Chart!$F$3),V1431,#N/A)</f>
        <v>#N/A</v>
      </c>
      <c r="AE1431" t="e">
        <f>IF(AND(Q1431&gt;=Chart!$F$2,Q1431&lt;=Chart!$F$3),I1431,#N/A)</f>
        <v>#N/A</v>
      </c>
      <c r="AF1431" t="e">
        <f>IF(AND(Q1431&gt;=Chart!$F$2,Q1431&lt;=Chart!$F$3),H1431/100,#N/A)</f>
        <v>#N/A</v>
      </c>
      <c r="AG1431" t="e">
        <f>IF(AND(Q1431&gt;=Chart!$F$2,Q1431&lt;=Chart!$F$3),W1431/100,#N/A)</f>
        <v>#N/A</v>
      </c>
    </row>
    <row r="1432" spans="1:33" x14ac:dyDescent="0.25">
      <c r="A1432">
        <v>1550241000</v>
      </c>
      <c r="B1432">
        <f>INDEX('Daily Data ADJ'!$1:$1048576,MATCH(Calc!$A1432,'Daily Data ADJ'!$A:$A,0),MATCH("SPY, CBOE BZX: Close",'Daily Data ADJ'!$1:$1,0))</f>
        <v>259.49829301</v>
      </c>
      <c r="C1432">
        <f>INDEX('Daily Data ADJ'!$1:$1048576,MATCH(Calc!$A1432,'Daily Data ADJ'!$A:$A,0),MATCH("EFFR, FRED: Close",'Daily Data ADJ'!$1:$1,0))</f>
        <v>2.4</v>
      </c>
      <c r="D1432">
        <f>INDEX('Daily Data ADJ'!$1:$1048576,MATCH(Calc!$A1432,'Daily Data ADJ'!$A:$A,1),MATCH("SOFR, FRED: Close",'Daily Data ADJ'!$1:$1,0))</f>
        <v>2.4300000000000002</v>
      </c>
      <c r="E1432">
        <f>INDEX('Daily Data ADJ'!$1:$1048576,MATCH(Calc!$A1432,'Daily Data ADJ'!$A:$A,0),MATCH("UPRO, CBOE BZX: Close",'Daily Data ADJ'!$1:$1,0))</f>
        <v>22.983636440000001</v>
      </c>
      <c r="F1432">
        <f>INDEX('Daily Data ADJ'!$1:$1048576,MATCH(Calc!$A1432,'Daily Data ADJ'!$A:$A,0),MATCH("ES1!, CME_MINI: Close",'Daily Data ADJ'!$1:$1,0))</f>
        <v>2777</v>
      </c>
      <c r="G1432">
        <f>INDEX('Daily Data ADJ'!$1:$1048576,MATCH(Calc!$A1432,'Daily Data ADJ'!$A:$A,0),MATCH("ES2!, CME_MINI: Close",'Daily Data ADJ'!$1:$1,0))</f>
        <v>2782</v>
      </c>
      <c r="H1432">
        <f>INDEX('QUANDL MULTPL SP500_DIV_YIELD_M'!$A:$G,MATCH(Calc!$A1432,'QUANDL MULTPL SP500_DIV_YIELD_M'!$A:$A,1),MATCH('QUANDL MULTPL SP500_DIV_YIELD_M'!$E$1,'QUANDL MULTPL SP500_DIV_YIELD_M'!$A$1:$G$1,0))</f>
        <v>2.08</v>
      </c>
      <c r="I1432" s="5">
        <f t="shared" si="132"/>
        <v>2.8021490813727803E-2</v>
      </c>
      <c r="J1432" s="1">
        <f>A1432/24/60/60+DATE(1970,1,1)</f>
        <v>43511.604166666672</v>
      </c>
      <c r="K1432" s="3">
        <f t="shared" si="135"/>
        <v>1</v>
      </c>
      <c r="L1432" s="6">
        <f>(1+Chart!$F$4)^(1/(365/K1432))-1</f>
        <v>6.6592785027408397E-5</v>
      </c>
      <c r="M1432" s="6">
        <f t="shared" si="136"/>
        <v>6.497889628986897E-5</v>
      </c>
      <c r="N1432" s="6">
        <f t="shared" si="137"/>
        <v>7.5718132980684416E-5</v>
      </c>
      <c r="O1432">
        <f>O1431*(B1432/B1431)</f>
        <v>259.49829301000204</v>
      </c>
      <c r="P1432">
        <f t="shared" si="133"/>
        <v>2019</v>
      </c>
      <c r="Q1432" s="1">
        <f t="shared" si="134"/>
        <v>43511.604166666672</v>
      </c>
      <c r="R1432">
        <f>IF(B1433="",R1431,IF(Q1432&gt;=Chart!$F$2,E1432,0))</f>
        <v>0</v>
      </c>
      <c r="S1432">
        <f>IF(B1433="",S1431,IFERROR(IF(AND(R1432&gt;0,R1431=0),R1432,(1+(B1433/B1432-1)*Calc!$Z$1)*S1431),0))</f>
        <v>0</v>
      </c>
      <c r="T1432">
        <f>IF(B1433="",T1431,IFERROR(IF(AND(R1432&gt;0,R1431=0),R1432,(1+(B1433/B1432-1)*Calc!$Z$1-L1433)*T1431),0))</f>
        <v>0</v>
      </c>
      <c r="U1432">
        <f>IF(B1433="",U1431,IFERROR(IF(AND(R1432&gt;0,R1431=0),R1432,(1+(B1433/B1432-1)*Calc!$Z$1-M1433*2)*U1431),0))</f>
        <v>0</v>
      </c>
      <c r="V1432">
        <f>IF(B1433="",V1431,IFERROR(IF(AND(R1432&gt;0,R1431=0),R1432,(1+(B1433/B1432-1)*Calc!$Z$1-N1433*2)*V1431),0))</f>
        <v>0</v>
      </c>
      <c r="W1432">
        <f>IF(ISNUMBER(C1432),C1432,W1431)</f>
        <v>2.4</v>
      </c>
      <c r="Y1432" s="1" t="e">
        <f>IF(AND(Q1432&gt;=Chart!$F$2,Q1432&lt;=Chart!$F$3),Q1432,#N/A)</f>
        <v>#N/A</v>
      </c>
      <c r="Z1432" t="e">
        <f>IF(AND(Q1432&gt;=Chart!$F$2,Q1432&lt;=Chart!$F$3),R1432,#N/A)</f>
        <v>#N/A</v>
      </c>
      <c r="AA1432" t="e">
        <f>IF(AND(Q1432&gt;=Chart!$F$2,Q1432&lt;=Chart!$F$3),S1432,#N/A)</f>
        <v>#N/A</v>
      </c>
      <c r="AB1432" t="e">
        <f>IF(AND(Q1432&gt;=Chart!$F$2,Q1432&lt;=Chart!$F$3),T1432,#N/A)</f>
        <v>#N/A</v>
      </c>
      <c r="AC1432" t="e">
        <f>IF(AND(Q1432&gt;=Chart!$F$2,Q1432&lt;=Chart!$F$3),U1432,#N/A)</f>
        <v>#N/A</v>
      </c>
      <c r="AD1432" t="e">
        <f>IF(AND(Q1432&gt;=Chart!$F$2,Q1432&lt;=Chart!$F$3),V1432,#N/A)</f>
        <v>#N/A</v>
      </c>
      <c r="AE1432" t="e">
        <f>IF(AND(Q1432&gt;=Chart!$F$2,Q1432&lt;=Chart!$F$3),I1432,#N/A)</f>
        <v>#N/A</v>
      </c>
      <c r="AF1432" t="e">
        <f>IF(AND(Q1432&gt;=Chart!$F$2,Q1432&lt;=Chart!$F$3),H1432/100,#N/A)</f>
        <v>#N/A</v>
      </c>
      <c r="AG1432" t="e">
        <f>IF(AND(Q1432&gt;=Chart!$F$2,Q1432&lt;=Chart!$F$3),W1432/100,#N/A)</f>
        <v>#N/A</v>
      </c>
    </row>
    <row r="1433" spans="1:33" x14ac:dyDescent="0.25">
      <c r="A1433">
        <v>1550586600</v>
      </c>
      <c r="B1433">
        <f>INDEX('Daily Data ADJ'!$1:$1048576,MATCH(Calc!$A1433,'Daily Data ADJ'!$A:$A,0),MATCH("SPY, CBOE BZX: Close",'Daily Data ADJ'!$1:$1,0))</f>
        <v>259.9473653</v>
      </c>
      <c r="C1433">
        <f>INDEX('Daily Data ADJ'!$1:$1048576,MATCH(Calc!$A1433,'Daily Data ADJ'!$A:$A,0),MATCH("EFFR, FRED: Close",'Daily Data ADJ'!$1:$1,0))</f>
        <v>2.4</v>
      </c>
      <c r="D1433">
        <f>INDEX('Daily Data ADJ'!$1:$1048576,MATCH(Calc!$A1433,'Daily Data ADJ'!$A:$A,1),MATCH("SOFR, FRED: Close",'Daily Data ADJ'!$1:$1,0))</f>
        <v>2.4</v>
      </c>
      <c r="E1433">
        <f>INDEX('Daily Data ADJ'!$1:$1048576,MATCH(Calc!$A1433,'Daily Data ADJ'!$A:$A,0),MATCH("UPRO, CBOE BZX: Close",'Daily Data ADJ'!$1:$1,0))</f>
        <v>23.097148059999999</v>
      </c>
      <c r="F1433">
        <f>INDEX('Daily Data ADJ'!$1:$1048576,MATCH(Calc!$A1433,'Daily Data ADJ'!$A:$A,0),MATCH("ES1!, CME_MINI: Close",'Daily Data ADJ'!$1:$1,0))</f>
        <v>2778.75</v>
      </c>
      <c r="G1433">
        <f>INDEX('Daily Data ADJ'!$1:$1048576,MATCH(Calc!$A1433,'Daily Data ADJ'!$A:$A,0),MATCH("ES2!, CME_MINI: Close",'Daily Data ADJ'!$1:$1,0))</f>
        <v>2783.5</v>
      </c>
      <c r="H1433">
        <f>INDEX('QUANDL MULTPL SP500_DIV_YIELD_M'!$A:$G,MATCH(Calc!$A1433,'QUANDL MULTPL SP500_DIV_YIELD_M'!$A:$A,1),MATCH('QUANDL MULTPL SP500_DIV_YIELD_M'!$E$1,'QUANDL MULTPL SP500_DIV_YIELD_M'!$A$1:$G$1,0))</f>
        <v>2.08</v>
      </c>
      <c r="I1433" s="5">
        <f t="shared" si="132"/>
        <v>2.7655159151227807E-2</v>
      </c>
      <c r="J1433" s="1">
        <f>A1433/24/60/60+DATE(1970,1,1)</f>
        <v>43515.604166666672</v>
      </c>
      <c r="K1433" s="3">
        <f t="shared" si="135"/>
        <v>4</v>
      </c>
      <c r="L1433" s="6">
        <f>(1+Chart!$F$4)^(1/(365/K1433))-1</f>
        <v>2.6639774888526091E-4</v>
      </c>
      <c r="M1433" s="6">
        <f t="shared" si="136"/>
        <v>2.5994091979897327E-4</v>
      </c>
      <c r="N1433" s="6">
        <f t="shared" si="137"/>
        <v>2.9899989661430482E-4</v>
      </c>
      <c r="O1433">
        <f>O1432*(B1433/B1432)</f>
        <v>259.94736530000205</v>
      </c>
      <c r="P1433">
        <f t="shared" si="133"/>
        <v>2019</v>
      </c>
      <c r="Q1433" s="1">
        <f t="shared" si="134"/>
        <v>43515.604166666672</v>
      </c>
      <c r="R1433">
        <f>IF(B1434="",R1432,IF(Q1433&gt;=Chart!$F$2,E1433,0))</f>
        <v>0</v>
      </c>
      <c r="S1433">
        <f>IF(B1434="",S1432,IFERROR(IF(AND(R1433&gt;0,R1432=0),R1433,(1+(B1434/B1433-1)*Calc!$Z$1)*S1432),0))</f>
        <v>0</v>
      </c>
      <c r="T1433">
        <f>IF(B1434="",T1432,IFERROR(IF(AND(R1433&gt;0,R1432=0),R1433,(1+(B1434/B1433-1)*Calc!$Z$1-L1434)*T1432),0))</f>
        <v>0</v>
      </c>
      <c r="U1433">
        <f>IF(B1434="",U1432,IFERROR(IF(AND(R1433&gt;0,R1432=0),R1433,(1+(B1434/B1433-1)*Calc!$Z$1-M1434*2)*U1432),0))</f>
        <v>0</v>
      </c>
      <c r="V1433">
        <f>IF(B1434="",V1432,IFERROR(IF(AND(R1433&gt;0,R1432=0),R1433,(1+(B1434/B1433-1)*Calc!$Z$1-N1434*2)*V1432),0))</f>
        <v>0</v>
      </c>
      <c r="W1433">
        <f>IF(ISNUMBER(C1433),C1433,W1432)</f>
        <v>2.4</v>
      </c>
      <c r="Y1433" s="1" t="e">
        <f>IF(AND(Q1433&gt;=Chart!$F$2,Q1433&lt;=Chart!$F$3),Q1433,#N/A)</f>
        <v>#N/A</v>
      </c>
      <c r="Z1433" t="e">
        <f>IF(AND(Q1433&gt;=Chart!$F$2,Q1433&lt;=Chart!$F$3),R1433,#N/A)</f>
        <v>#N/A</v>
      </c>
      <c r="AA1433" t="e">
        <f>IF(AND(Q1433&gt;=Chart!$F$2,Q1433&lt;=Chart!$F$3),S1433,#N/A)</f>
        <v>#N/A</v>
      </c>
      <c r="AB1433" t="e">
        <f>IF(AND(Q1433&gt;=Chart!$F$2,Q1433&lt;=Chart!$F$3),T1433,#N/A)</f>
        <v>#N/A</v>
      </c>
      <c r="AC1433" t="e">
        <f>IF(AND(Q1433&gt;=Chart!$F$2,Q1433&lt;=Chart!$F$3),U1433,#N/A)</f>
        <v>#N/A</v>
      </c>
      <c r="AD1433" t="e">
        <f>IF(AND(Q1433&gt;=Chart!$F$2,Q1433&lt;=Chart!$F$3),V1433,#N/A)</f>
        <v>#N/A</v>
      </c>
      <c r="AE1433" t="e">
        <f>IF(AND(Q1433&gt;=Chart!$F$2,Q1433&lt;=Chart!$F$3),I1433,#N/A)</f>
        <v>#N/A</v>
      </c>
      <c r="AF1433" t="e">
        <f>IF(AND(Q1433&gt;=Chart!$F$2,Q1433&lt;=Chart!$F$3),H1433/100,#N/A)</f>
        <v>#N/A</v>
      </c>
      <c r="AG1433" t="e">
        <f>IF(AND(Q1433&gt;=Chart!$F$2,Q1433&lt;=Chart!$F$3),W1433/100,#N/A)</f>
        <v>#N/A</v>
      </c>
    </row>
    <row r="1434" spans="1:33" x14ac:dyDescent="0.25">
      <c r="A1434">
        <v>1550673000</v>
      </c>
      <c r="B1434">
        <f>INDEX('Daily Data ADJ'!$1:$1048576,MATCH(Calc!$A1434,'Daily Data ADJ'!$A:$A,0),MATCH("SPY, CBOE BZX: Close",'Daily Data ADJ'!$1:$1,0))</f>
        <v>260.47128297</v>
      </c>
      <c r="C1434">
        <f>INDEX('Daily Data ADJ'!$1:$1048576,MATCH(Calc!$A1434,'Daily Data ADJ'!$A:$A,0),MATCH("EFFR, FRED: Close",'Daily Data ADJ'!$1:$1,0))</f>
        <v>2.4</v>
      </c>
      <c r="D1434">
        <f>INDEX('Daily Data ADJ'!$1:$1048576,MATCH(Calc!$A1434,'Daily Data ADJ'!$A:$A,1),MATCH("SOFR, FRED: Close",'Daily Data ADJ'!$1:$1,0))</f>
        <v>2.39</v>
      </c>
      <c r="E1434">
        <f>INDEX('Daily Data ADJ'!$1:$1048576,MATCH(Calc!$A1434,'Daily Data ADJ'!$A:$A,0),MATCH("UPRO, CBOE BZX: Close",'Daily Data ADJ'!$1:$1,0))</f>
        <v>23.23533613</v>
      </c>
      <c r="F1434">
        <f>INDEX('Daily Data ADJ'!$1:$1048576,MATCH(Calc!$A1434,'Daily Data ADJ'!$A:$A,0),MATCH("ES1!, CME_MINI: Close",'Daily Data ADJ'!$1:$1,0))</f>
        <v>2787</v>
      </c>
      <c r="G1434">
        <f>INDEX('Daily Data ADJ'!$1:$1048576,MATCH(Calc!$A1434,'Daily Data ADJ'!$A:$A,0),MATCH("ES2!, CME_MINI: Close",'Daily Data ADJ'!$1:$1,0))</f>
        <v>2791.5</v>
      </c>
      <c r="H1434">
        <f>INDEX('QUANDL MULTPL SP500_DIV_YIELD_M'!$A:$G,MATCH(Calc!$A1434,'QUANDL MULTPL SP500_DIV_YIELD_M'!$A:$A,1),MATCH('QUANDL MULTPL SP500_DIV_YIELD_M'!$E$1,'QUANDL MULTPL SP500_DIV_YIELD_M'!$A$1:$G$1,0))</f>
        <v>2.08</v>
      </c>
      <c r="I1434" s="5">
        <f t="shared" si="132"/>
        <v>2.7274216795748998E-2</v>
      </c>
      <c r="J1434" s="1">
        <f>A1434/24/60/60+DATE(1970,1,1)</f>
        <v>43516.604166666672</v>
      </c>
      <c r="K1434" s="3">
        <f t="shared" si="135"/>
        <v>1</v>
      </c>
      <c r="L1434" s="6">
        <f>(1+Chart!$F$4)^(1/(365/K1434))-1</f>
        <v>6.6592785027408397E-5</v>
      </c>
      <c r="M1434" s="6">
        <f t="shared" si="136"/>
        <v>6.497889628986897E-5</v>
      </c>
      <c r="N1434" s="6">
        <f t="shared" si="137"/>
        <v>7.3725739244467903E-5</v>
      </c>
      <c r="O1434">
        <f>O1433*(B1434/B1433)</f>
        <v>260.47128297000205</v>
      </c>
      <c r="P1434">
        <f t="shared" si="133"/>
        <v>2019</v>
      </c>
      <c r="Q1434" s="1">
        <f t="shared" si="134"/>
        <v>43516.604166666672</v>
      </c>
      <c r="R1434">
        <f>IF(B1435="",R1433,IF(Q1434&gt;=Chart!$F$2,E1434,0))</f>
        <v>0</v>
      </c>
      <c r="S1434">
        <f>IF(B1435="",S1433,IFERROR(IF(AND(R1434&gt;0,R1433=0),R1434,(1+(B1435/B1434-1)*Calc!$Z$1)*S1433),0))</f>
        <v>0</v>
      </c>
      <c r="T1434">
        <f>IF(B1435="",T1433,IFERROR(IF(AND(R1434&gt;0,R1433=0),R1434,(1+(B1435/B1434-1)*Calc!$Z$1-L1435)*T1433),0))</f>
        <v>0</v>
      </c>
      <c r="U1434">
        <f>IF(B1435="",U1433,IFERROR(IF(AND(R1434&gt;0,R1433=0),R1434,(1+(B1435/B1434-1)*Calc!$Z$1-M1435*2)*U1433),0))</f>
        <v>0</v>
      </c>
      <c r="V1434">
        <f>IF(B1435="",V1433,IFERROR(IF(AND(R1434&gt;0,R1433=0),R1434,(1+(B1435/B1434-1)*Calc!$Z$1-N1435*2)*V1433),0))</f>
        <v>0</v>
      </c>
      <c r="W1434">
        <f>IF(ISNUMBER(C1434),C1434,W1433)</f>
        <v>2.4</v>
      </c>
      <c r="Y1434" s="1" t="e">
        <f>IF(AND(Q1434&gt;=Chart!$F$2,Q1434&lt;=Chart!$F$3),Q1434,#N/A)</f>
        <v>#N/A</v>
      </c>
      <c r="Z1434" t="e">
        <f>IF(AND(Q1434&gt;=Chart!$F$2,Q1434&lt;=Chart!$F$3),R1434,#N/A)</f>
        <v>#N/A</v>
      </c>
      <c r="AA1434" t="e">
        <f>IF(AND(Q1434&gt;=Chart!$F$2,Q1434&lt;=Chart!$F$3),S1434,#N/A)</f>
        <v>#N/A</v>
      </c>
      <c r="AB1434" t="e">
        <f>IF(AND(Q1434&gt;=Chart!$F$2,Q1434&lt;=Chart!$F$3),T1434,#N/A)</f>
        <v>#N/A</v>
      </c>
      <c r="AC1434" t="e">
        <f>IF(AND(Q1434&gt;=Chart!$F$2,Q1434&lt;=Chart!$F$3),U1434,#N/A)</f>
        <v>#N/A</v>
      </c>
      <c r="AD1434" t="e">
        <f>IF(AND(Q1434&gt;=Chart!$F$2,Q1434&lt;=Chart!$F$3),V1434,#N/A)</f>
        <v>#N/A</v>
      </c>
      <c r="AE1434" t="e">
        <f>IF(AND(Q1434&gt;=Chart!$F$2,Q1434&lt;=Chart!$F$3),I1434,#N/A)</f>
        <v>#N/A</v>
      </c>
      <c r="AF1434" t="e">
        <f>IF(AND(Q1434&gt;=Chart!$F$2,Q1434&lt;=Chart!$F$3),H1434/100,#N/A)</f>
        <v>#N/A</v>
      </c>
      <c r="AG1434" t="e">
        <f>IF(AND(Q1434&gt;=Chart!$F$2,Q1434&lt;=Chart!$F$3),W1434/100,#N/A)</f>
        <v>#N/A</v>
      </c>
    </row>
    <row r="1435" spans="1:33" x14ac:dyDescent="0.25">
      <c r="A1435">
        <v>1550759400</v>
      </c>
      <c r="B1435">
        <f>INDEX('Daily Data ADJ'!$1:$1048576,MATCH(Calc!$A1435,'Daily Data ADJ'!$A:$A,0),MATCH("SPY, CBOE BZX: Close",'Daily Data ADJ'!$1:$1,0))</f>
        <v>259.54507137000002</v>
      </c>
      <c r="C1435">
        <f>INDEX('Daily Data ADJ'!$1:$1048576,MATCH(Calc!$A1435,'Daily Data ADJ'!$A:$A,0),MATCH("EFFR, FRED: Close",'Daily Data ADJ'!$1:$1,0))</f>
        <v>2.4</v>
      </c>
      <c r="D1435">
        <f>INDEX('Daily Data ADJ'!$1:$1048576,MATCH(Calc!$A1435,'Daily Data ADJ'!$A:$A,1),MATCH("SOFR, FRED: Close",'Daily Data ADJ'!$1:$1,0))</f>
        <v>2.39</v>
      </c>
      <c r="E1435">
        <f>INDEX('Daily Data ADJ'!$1:$1048576,MATCH(Calc!$A1435,'Daily Data ADJ'!$A:$A,0),MATCH("UPRO, CBOE BZX: Close",'Daily Data ADJ'!$1:$1,0))</f>
        <v>22.978701149999999</v>
      </c>
      <c r="F1435">
        <f>INDEX('Daily Data ADJ'!$1:$1048576,MATCH(Calc!$A1435,'Daily Data ADJ'!$A:$A,0),MATCH("ES1!, CME_MINI: Close",'Daily Data ADJ'!$1:$1,0))</f>
        <v>2774.25</v>
      </c>
      <c r="G1435">
        <f>INDEX('Daily Data ADJ'!$1:$1048576,MATCH(Calc!$A1435,'Daily Data ADJ'!$A:$A,0),MATCH("ES2!, CME_MINI: Close",'Daily Data ADJ'!$1:$1,0))</f>
        <v>2778.75</v>
      </c>
      <c r="H1435">
        <f>INDEX('QUANDL MULTPL SP500_DIV_YIELD_M'!$A:$G,MATCH(Calc!$A1435,'QUANDL MULTPL SP500_DIV_YIELD_M'!$A:$A,1),MATCH('QUANDL MULTPL SP500_DIV_YIELD_M'!$E$1,'QUANDL MULTPL SP500_DIV_YIELD_M'!$A$1:$G$1,0))</f>
        <v>2.08</v>
      </c>
      <c r="I1435" s="5">
        <f t="shared" si="132"/>
        <v>2.7304043615052745E-2</v>
      </c>
      <c r="J1435" s="1">
        <f>A1435/24/60/60+DATE(1970,1,1)</f>
        <v>43517.604166666672</v>
      </c>
      <c r="K1435" s="3">
        <f t="shared" si="135"/>
        <v>1</v>
      </c>
      <c r="L1435" s="6">
        <f>(1+Chart!$F$4)^(1/(365/K1435))-1</f>
        <v>6.6592785027408397E-5</v>
      </c>
      <c r="M1435" s="6">
        <f t="shared" si="136"/>
        <v>6.497889628986897E-5</v>
      </c>
      <c r="N1435" s="6">
        <f t="shared" si="137"/>
        <v>7.3805291669115647E-5</v>
      </c>
      <c r="O1435">
        <f>O1434*(B1435/B1434)</f>
        <v>259.54507137000206</v>
      </c>
      <c r="P1435">
        <f t="shared" si="133"/>
        <v>2019</v>
      </c>
      <c r="Q1435" s="1">
        <f t="shared" si="134"/>
        <v>43517.604166666672</v>
      </c>
      <c r="R1435">
        <f>IF(B1436="",R1434,IF(Q1435&gt;=Chart!$F$2,E1435,0))</f>
        <v>0</v>
      </c>
      <c r="S1435">
        <f>IF(B1436="",S1434,IFERROR(IF(AND(R1435&gt;0,R1434=0),R1435,(1+(B1436/B1435-1)*Calc!$Z$1)*S1434),0))</f>
        <v>0</v>
      </c>
      <c r="T1435">
        <f>IF(B1436="",T1434,IFERROR(IF(AND(R1435&gt;0,R1434=0),R1435,(1+(B1436/B1435-1)*Calc!$Z$1-L1436)*T1434),0))</f>
        <v>0</v>
      </c>
      <c r="U1435">
        <f>IF(B1436="",U1434,IFERROR(IF(AND(R1435&gt;0,R1434=0),R1435,(1+(B1436/B1435-1)*Calc!$Z$1-M1436*2)*U1434),0))</f>
        <v>0</v>
      </c>
      <c r="V1435">
        <f>IF(B1436="",V1434,IFERROR(IF(AND(R1435&gt;0,R1434=0),R1435,(1+(B1436/B1435-1)*Calc!$Z$1-N1436*2)*V1434),0))</f>
        <v>0</v>
      </c>
      <c r="W1435">
        <f>IF(ISNUMBER(C1435),C1435,W1434)</f>
        <v>2.4</v>
      </c>
      <c r="Y1435" s="1" t="e">
        <f>IF(AND(Q1435&gt;=Chart!$F$2,Q1435&lt;=Chart!$F$3),Q1435,#N/A)</f>
        <v>#N/A</v>
      </c>
      <c r="Z1435" t="e">
        <f>IF(AND(Q1435&gt;=Chart!$F$2,Q1435&lt;=Chart!$F$3),R1435,#N/A)</f>
        <v>#N/A</v>
      </c>
      <c r="AA1435" t="e">
        <f>IF(AND(Q1435&gt;=Chart!$F$2,Q1435&lt;=Chart!$F$3),S1435,#N/A)</f>
        <v>#N/A</v>
      </c>
      <c r="AB1435" t="e">
        <f>IF(AND(Q1435&gt;=Chart!$F$2,Q1435&lt;=Chart!$F$3),T1435,#N/A)</f>
        <v>#N/A</v>
      </c>
      <c r="AC1435" t="e">
        <f>IF(AND(Q1435&gt;=Chart!$F$2,Q1435&lt;=Chart!$F$3),U1435,#N/A)</f>
        <v>#N/A</v>
      </c>
      <c r="AD1435" t="e">
        <f>IF(AND(Q1435&gt;=Chart!$F$2,Q1435&lt;=Chart!$F$3),V1435,#N/A)</f>
        <v>#N/A</v>
      </c>
      <c r="AE1435" t="e">
        <f>IF(AND(Q1435&gt;=Chart!$F$2,Q1435&lt;=Chart!$F$3),I1435,#N/A)</f>
        <v>#N/A</v>
      </c>
      <c r="AF1435" t="e">
        <f>IF(AND(Q1435&gt;=Chart!$F$2,Q1435&lt;=Chart!$F$3),H1435/100,#N/A)</f>
        <v>#N/A</v>
      </c>
      <c r="AG1435" t="e">
        <f>IF(AND(Q1435&gt;=Chart!$F$2,Q1435&lt;=Chart!$F$3),W1435/100,#N/A)</f>
        <v>#N/A</v>
      </c>
    </row>
    <row r="1436" spans="1:33" x14ac:dyDescent="0.25">
      <c r="A1436">
        <v>1550845800</v>
      </c>
      <c r="B1436">
        <f>INDEX('Daily Data ADJ'!$1:$1048576,MATCH(Calc!$A1436,'Daily Data ADJ'!$A:$A,0),MATCH("SPY, CBOE BZX: Close",'Daily Data ADJ'!$1:$1,0))</f>
        <v>261.15424707</v>
      </c>
      <c r="C1436">
        <f>INDEX('Daily Data ADJ'!$1:$1048576,MATCH(Calc!$A1436,'Daily Data ADJ'!$A:$A,0),MATCH("EFFR, FRED: Close",'Daily Data ADJ'!$1:$1,0))</f>
        <v>2.4</v>
      </c>
      <c r="D1436">
        <f>INDEX('Daily Data ADJ'!$1:$1048576,MATCH(Calc!$A1436,'Daily Data ADJ'!$A:$A,1),MATCH("SOFR, FRED: Close",'Daily Data ADJ'!$1:$1,0))</f>
        <v>2.4</v>
      </c>
      <c r="E1436">
        <f>INDEX('Daily Data ADJ'!$1:$1048576,MATCH(Calc!$A1436,'Daily Data ADJ'!$A:$A,0),MATCH("UPRO, CBOE BZX: Close",'Daily Data ADJ'!$1:$1,0))</f>
        <v>23.413006500000002</v>
      </c>
      <c r="F1436">
        <f>INDEX('Daily Data ADJ'!$1:$1048576,MATCH(Calc!$A1436,'Daily Data ADJ'!$A:$A,0),MATCH("ES1!, CME_MINI: Close",'Daily Data ADJ'!$1:$1,0))</f>
        <v>2791.25</v>
      </c>
      <c r="G1436">
        <f>INDEX('Daily Data ADJ'!$1:$1048576,MATCH(Calc!$A1436,'Daily Data ADJ'!$A:$A,0),MATCH("ES2!, CME_MINI: Close",'Daily Data ADJ'!$1:$1,0))</f>
        <v>2796</v>
      </c>
      <c r="H1436">
        <f>INDEX('QUANDL MULTPL SP500_DIV_YIELD_M'!$A:$G,MATCH(Calc!$A1436,'QUANDL MULTPL SP500_DIV_YIELD_M'!$A:$A,1),MATCH('QUANDL MULTPL SP500_DIV_YIELD_M'!$E$1,'QUANDL MULTPL SP500_DIV_YIELD_M'!$A$1:$G$1,0))</f>
        <v>2.08</v>
      </c>
      <c r="I1436" s="5">
        <f t="shared" si="132"/>
        <v>2.7624381485849961E-2</v>
      </c>
      <c r="J1436" s="1">
        <f>A1436/24/60/60+DATE(1970,1,1)</f>
        <v>43518.604166666672</v>
      </c>
      <c r="K1436" s="3">
        <f t="shared" si="135"/>
        <v>1</v>
      </c>
      <c r="L1436" s="6">
        <f>(1+Chart!$F$4)^(1/(365/K1436))-1</f>
        <v>6.6592785027408397E-5</v>
      </c>
      <c r="M1436" s="6">
        <f t="shared" si="136"/>
        <v>6.497889628986897E-5</v>
      </c>
      <c r="N1436" s="6">
        <f t="shared" si="137"/>
        <v>7.4659533741749939E-5</v>
      </c>
      <c r="O1436">
        <f>O1435*(B1436/B1435)</f>
        <v>261.15424707000204</v>
      </c>
      <c r="P1436">
        <f t="shared" si="133"/>
        <v>2019</v>
      </c>
      <c r="Q1436" s="1">
        <f t="shared" si="134"/>
        <v>43518.604166666672</v>
      </c>
      <c r="R1436">
        <f>IF(B1437="",R1435,IF(Q1436&gt;=Chart!$F$2,E1436,0))</f>
        <v>0</v>
      </c>
      <c r="S1436">
        <f>IF(B1437="",S1435,IFERROR(IF(AND(R1436&gt;0,R1435=0),R1436,(1+(B1437/B1436-1)*Calc!$Z$1)*S1435),0))</f>
        <v>0</v>
      </c>
      <c r="T1436">
        <f>IF(B1437="",T1435,IFERROR(IF(AND(R1436&gt;0,R1435=0),R1436,(1+(B1437/B1436-1)*Calc!$Z$1-L1437)*T1435),0))</f>
        <v>0</v>
      </c>
      <c r="U1436">
        <f>IF(B1437="",U1435,IFERROR(IF(AND(R1436&gt;0,R1435=0),R1436,(1+(B1437/B1436-1)*Calc!$Z$1-M1437*2)*U1435),0))</f>
        <v>0</v>
      </c>
      <c r="V1436">
        <f>IF(B1437="",V1435,IFERROR(IF(AND(R1436&gt;0,R1435=0),R1436,(1+(B1437/B1436-1)*Calc!$Z$1-N1437*2)*V1435),0))</f>
        <v>0</v>
      </c>
      <c r="W1436">
        <f>IF(ISNUMBER(C1436),C1436,W1435)</f>
        <v>2.4</v>
      </c>
      <c r="Y1436" s="1" t="e">
        <f>IF(AND(Q1436&gt;=Chart!$F$2,Q1436&lt;=Chart!$F$3),Q1436,#N/A)</f>
        <v>#N/A</v>
      </c>
      <c r="Z1436" t="e">
        <f>IF(AND(Q1436&gt;=Chart!$F$2,Q1436&lt;=Chart!$F$3),R1436,#N/A)</f>
        <v>#N/A</v>
      </c>
      <c r="AA1436" t="e">
        <f>IF(AND(Q1436&gt;=Chart!$F$2,Q1436&lt;=Chart!$F$3),S1436,#N/A)</f>
        <v>#N/A</v>
      </c>
      <c r="AB1436" t="e">
        <f>IF(AND(Q1436&gt;=Chart!$F$2,Q1436&lt;=Chart!$F$3),T1436,#N/A)</f>
        <v>#N/A</v>
      </c>
      <c r="AC1436" t="e">
        <f>IF(AND(Q1436&gt;=Chart!$F$2,Q1436&lt;=Chart!$F$3),U1436,#N/A)</f>
        <v>#N/A</v>
      </c>
      <c r="AD1436" t="e">
        <f>IF(AND(Q1436&gt;=Chart!$F$2,Q1436&lt;=Chart!$F$3),V1436,#N/A)</f>
        <v>#N/A</v>
      </c>
      <c r="AE1436" t="e">
        <f>IF(AND(Q1436&gt;=Chart!$F$2,Q1436&lt;=Chart!$F$3),I1436,#N/A)</f>
        <v>#N/A</v>
      </c>
      <c r="AF1436" t="e">
        <f>IF(AND(Q1436&gt;=Chart!$F$2,Q1436&lt;=Chart!$F$3),H1436/100,#N/A)</f>
        <v>#N/A</v>
      </c>
      <c r="AG1436" t="e">
        <f>IF(AND(Q1436&gt;=Chart!$F$2,Q1436&lt;=Chart!$F$3),W1436/100,#N/A)</f>
        <v>#N/A</v>
      </c>
    </row>
    <row r="1437" spans="1:33" x14ac:dyDescent="0.25">
      <c r="A1437">
        <v>1551105000</v>
      </c>
      <c r="B1437">
        <f>INDEX('Daily Data ADJ'!$1:$1048576,MATCH(Calc!$A1437,'Daily Data ADJ'!$A:$A,0),MATCH("SPY, CBOE BZX: Close",'Daily Data ADJ'!$1:$1,0))</f>
        <v>261.50976264000002</v>
      </c>
      <c r="C1437">
        <f>INDEX('Daily Data ADJ'!$1:$1048576,MATCH(Calc!$A1437,'Daily Data ADJ'!$A:$A,0),MATCH("EFFR, FRED: Close",'Daily Data ADJ'!$1:$1,0))</f>
        <v>2.4</v>
      </c>
      <c r="D1437">
        <f>INDEX('Daily Data ADJ'!$1:$1048576,MATCH(Calc!$A1437,'Daily Data ADJ'!$A:$A,1),MATCH("SOFR, FRED: Close",'Daily Data ADJ'!$1:$1,0))</f>
        <v>2.38</v>
      </c>
      <c r="E1437">
        <f>INDEX('Daily Data ADJ'!$1:$1048576,MATCH(Calc!$A1437,'Daily Data ADJ'!$A:$A,0),MATCH("UPRO, CBOE BZX: Close",'Daily Data ADJ'!$1:$1,0))</f>
        <v>23.511712259999999</v>
      </c>
      <c r="F1437">
        <f>INDEX('Daily Data ADJ'!$1:$1048576,MATCH(Calc!$A1437,'Daily Data ADJ'!$A:$A,0),MATCH("ES1!, CME_MINI: Close",'Daily Data ADJ'!$1:$1,0))</f>
        <v>2797</v>
      </c>
      <c r="G1437">
        <f>INDEX('Daily Data ADJ'!$1:$1048576,MATCH(Calc!$A1437,'Daily Data ADJ'!$A:$A,0),MATCH("ES2!, CME_MINI: Close",'Daily Data ADJ'!$1:$1,0))</f>
        <v>2802.25</v>
      </c>
      <c r="H1437">
        <f>INDEX('QUANDL MULTPL SP500_DIV_YIELD_M'!$A:$G,MATCH(Calc!$A1437,'QUANDL MULTPL SP500_DIV_YIELD_M'!$A:$A,1),MATCH('QUANDL MULTPL SP500_DIV_YIELD_M'!$E$1,'QUANDL MULTPL SP500_DIV_YIELD_M'!$A$1:$G$1,0))</f>
        <v>2.08</v>
      </c>
      <c r="I1437" s="5">
        <f t="shared" si="132"/>
        <v>2.8329209821388826E-2</v>
      </c>
      <c r="J1437" s="1">
        <f>A1437/24/60/60+DATE(1970,1,1)</f>
        <v>43521.604166666672</v>
      </c>
      <c r="K1437" s="3">
        <f t="shared" si="135"/>
        <v>3</v>
      </c>
      <c r="L1437" s="6">
        <f>(1+Chart!$F$4)^(1/(365/K1437))-1</f>
        <v>1.9979165917494157E-4</v>
      </c>
      <c r="M1437" s="6">
        <f t="shared" si="136"/>
        <v>1.949493559150195E-4</v>
      </c>
      <c r="N1437" s="6">
        <f t="shared" si="137"/>
        <v>2.2963205003145859E-4</v>
      </c>
      <c r="O1437">
        <f>O1436*(B1437/B1436)</f>
        <v>261.50976264000212</v>
      </c>
      <c r="P1437">
        <f t="shared" si="133"/>
        <v>2019</v>
      </c>
      <c r="Q1437" s="1">
        <f t="shared" si="134"/>
        <v>43521.604166666672</v>
      </c>
      <c r="R1437">
        <f>IF(B1438="",R1436,IF(Q1437&gt;=Chart!$F$2,E1437,0))</f>
        <v>0</v>
      </c>
      <c r="S1437">
        <f>IF(B1438="",S1436,IFERROR(IF(AND(R1437&gt;0,R1436=0),R1437,(1+(B1438/B1437-1)*Calc!$Z$1)*S1436),0))</f>
        <v>0</v>
      </c>
      <c r="T1437">
        <f>IF(B1438="",T1436,IFERROR(IF(AND(R1437&gt;0,R1436=0),R1437,(1+(B1438/B1437-1)*Calc!$Z$1-L1438)*T1436),0))</f>
        <v>0</v>
      </c>
      <c r="U1437">
        <f>IF(B1438="",U1436,IFERROR(IF(AND(R1437&gt;0,R1436=0),R1437,(1+(B1438/B1437-1)*Calc!$Z$1-M1438*2)*U1436),0))</f>
        <v>0</v>
      </c>
      <c r="V1437">
        <f>IF(B1438="",V1436,IFERROR(IF(AND(R1437&gt;0,R1436=0),R1437,(1+(B1438/B1437-1)*Calc!$Z$1-N1438*2)*V1436),0))</f>
        <v>0</v>
      </c>
      <c r="W1437">
        <f>IF(ISNUMBER(C1437),C1437,W1436)</f>
        <v>2.4</v>
      </c>
      <c r="Y1437" s="1" t="e">
        <f>IF(AND(Q1437&gt;=Chart!$F$2,Q1437&lt;=Chart!$F$3),Q1437,#N/A)</f>
        <v>#N/A</v>
      </c>
      <c r="Z1437" t="e">
        <f>IF(AND(Q1437&gt;=Chart!$F$2,Q1437&lt;=Chart!$F$3),R1437,#N/A)</f>
        <v>#N/A</v>
      </c>
      <c r="AA1437" t="e">
        <f>IF(AND(Q1437&gt;=Chart!$F$2,Q1437&lt;=Chart!$F$3),S1437,#N/A)</f>
        <v>#N/A</v>
      </c>
      <c r="AB1437" t="e">
        <f>IF(AND(Q1437&gt;=Chart!$F$2,Q1437&lt;=Chart!$F$3),T1437,#N/A)</f>
        <v>#N/A</v>
      </c>
      <c r="AC1437" t="e">
        <f>IF(AND(Q1437&gt;=Chart!$F$2,Q1437&lt;=Chart!$F$3),U1437,#N/A)</f>
        <v>#N/A</v>
      </c>
      <c r="AD1437" t="e">
        <f>IF(AND(Q1437&gt;=Chart!$F$2,Q1437&lt;=Chart!$F$3),V1437,#N/A)</f>
        <v>#N/A</v>
      </c>
      <c r="AE1437" t="e">
        <f>IF(AND(Q1437&gt;=Chart!$F$2,Q1437&lt;=Chart!$F$3),I1437,#N/A)</f>
        <v>#N/A</v>
      </c>
      <c r="AF1437" t="e">
        <f>IF(AND(Q1437&gt;=Chart!$F$2,Q1437&lt;=Chart!$F$3),H1437/100,#N/A)</f>
        <v>#N/A</v>
      </c>
      <c r="AG1437" t="e">
        <f>IF(AND(Q1437&gt;=Chart!$F$2,Q1437&lt;=Chart!$F$3),W1437/100,#N/A)</f>
        <v>#N/A</v>
      </c>
    </row>
    <row r="1438" spans="1:33" x14ac:dyDescent="0.25">
      <c r="A1438">
        <v>1551191400</v>
      </c>
      <c r="B1438">
        <f>INDEX('Daily Data ADJ'!$1:$1048576,MATCH(Calc!$A1438,'Daily Data ADJ'!$A:$A,0),MATCH("SPY, CBOE BZX: Close",'Daily Data ADJ'!$1:$1,0))</f>
        <v>261.32264917999998</v>
      </c>
      <c r="C1438">
        <f>INDEX('Daily Data ADJ'!$1:$1048576,MATCH(Calc!$A1438,'Daily Data ADJ'!$A:$A,0),MATCH("EFFR, FRED: Close",'Daily Data ADJ'!$1:$1,0))</f>
        <v>2.4</v>
      </c>
      <c r="D1438">
        <f>INDEX('Daily Data ADJ'!$1:$1048576,MATCH(Calc!$A1438,'Daily Data ADJ'!$A:$A,1),MATCH("SOFR, FRED: Close",'Daily Data ADJ'!$1:$1,0))</f>
        <v>2.38</v>
      </c>
      <c r="E1438">
        <f>INDEX('Daily Data ADJ'!$1:$1048576,MATCH(Calc!$A1438,'Daily Data ADJ'!$A:$A,0),MATCH("UPRO, CBOE BZX: Close",'Daily Data ADJ'!$1:$1,0))</f>
        <v>23.437682939999998</v>
      </c>
      <c r="F1438">
        <f>INDEX('Daily Data ADJ'!$1:$1048576,MATCH(Calc!$A1438,'Daily Data ADJ'!$A:$A,0),MATCH("ES1!, CME_MINI: Close",'Daily Data ADJ'!$1:$1,0))</f>
        <v>2791.5</v>
      </c>
      <c r="G1438">
        <f>INDEX('Daily Data ADJ'!$1:$1048576,MATCH(Calc!$A1438,'Daily Data ADJ'!$A:$A,0),MATCH("ES2!, CME_MINI: Close",'Daily Data ADJ'!$1:$1,0))</f>
        <v>2797</v>
      </c>
      <c r="H1438">
        <f>INDEX('QUANDL MULTPL SP500_DIV_YIELD_M'!$A:$G,MATCH(Calc!$A1438,'QUANDL MULTPL SP500_DIV_YIELD_M'!$A:$A,1),MATCH('QUANDL MULTPL SP500_DIV_YIELD_M'!$E$1,'QUANDL MULTPL SP500_DIV_YIELD_M'!$A$1:$G$1,0))</f>
        <v>2.08</v>
      </c>
      <c r="I1438" s="5">
        <f t="shared" si="132"/>
        <v>2.8704389844920256E-2</v>
      </c>
      <c r="J1438" s="1">
        <f>A1438/24/60/60+DATE(1970,1,1)</f>
        <v>43522.604166666672</v>
      </c>
      <c r="K1438" s="3">
        <f t="shared" si="135"/>
        <v>1</v>
      </c>
      <c r="L1438" s="6">
        <f>(1+Chart!$F$4)^(1/(365/K1438))-1</f>
        <v>6.6592785027408397E-5</v>
      </c>
      <c r="M1438" s="6">
        <f t="shared" si="136"/>
        <v>6.497889628986897E-5</v>
      </c>
      <c r="N1438" s="6">
        <f t="shared" si="137"/>
        <v>7.7537626481216648E-5</v>
      </c>
      <c r="O1438">
        <f>O1437*(B1438/B1437)</f>
        <v>261.32264918000209</v>
      </c>
      <c r="P1438">
        <f t="shared" si="133"/>
        <v>2019</v>
      </c>
      <c r="Q1438" s="1">
        <f t="shared" si="134"/>
        <v>43522.604166666672</v>
      </c>
      <c r="R1438">
        <f>IF(B1439="",R1437,IF(Q1438&gt;=Chart!$F$2,E1438,0))</f>
        <v>0</v>
      </c>
      <c r="S1438">
        <f>IF(B1439="",S1437,IFERROR(IF(AND(R1438&gt;0,R1437=0),R1438,(1+(B1439/B1438-1)*Calc!$Z$1)*S1437),0))</f>
        <v>0</v>
      </c>
      <c r="T1438">
        <f>IF(B1439="",T1437,IFERROR(IF(AND(R1438&gt;0,R1437=0),R1438,(1+(B1439/B1438-1)*Calc!$Z$1-L1439)*T1437),0))</f>
        <v>0</v>
      </c>
      <c r="U1438">
        <f>IF(B1439="",U1437,IFERROR(IF(AND(R1438&gt;0,R1437=0),R1438,(1+(B1439/B1438-1)*Calc!$Z$1-M1439*2)*U1437),0))</f>
        <v>0</v>
      </c>
      <c r="V1438">
        <f>IF(B1439="",V1437,IFERROR(IF(AND(R1438&gt;0,R1437=0),R1438,(1+(B1439/B1438-1)*Calc!$Z$1-N1439*2)*V1437),0))</f>
        <v>0</v>
      </c>
      <c r="W1438">
        <f>IF(ISNUMBER(C1438),C1438,W1437)</f>
        <v>2.4</v>
      </c>
      <c r="Y1438" s="1" t="e">
        <f>IF(AND(Q1438&gt;=Chart!$F$2,Q1438&lt;=Chart!$F$3),Q1438,#N/A)</f>
        <v>#N/A</v>
      </c>
      <c r="Z1438" t="e">
        <f>IF(AND(Q1438&gt;=Chart!$F$2,Q1438&lt;=Chart!$F$3),R1438,#N/A)</f>
        <v>#N/A</v>
      </c>
      <c r="AA1438" t="e">
        <f>IF(AND(Q1438&gt;=Chart!$F$2,Q1438&lt;=Chart!$F$3),S1438,#N/A)</f>
        <v>#N/A</v>
      </c>
      <c r="AB1438" t="e">
        <f>IF(AND(Q1438&gt;=Chart!$F$2,Q1438&lt;=Chart!$F$3),T1438,#N/A)</f>
        <v>#N/A</v>
      </c>
      <c r="AC1438" t="e">
        <f>IF(AND(Q1438&gt;=Chart!$F$2,Q1438&lt;=Chart!$F$3),U1438,#N/A)</f>
        <v>#N/A</v>
      </c>
      <c r="AD1438" t="e">
        <f>IF(AND(Q1438&gt;=Chart!$F$2,Q1438&lt;=Chart!$F$3),V1438,#N/A)</f>
        <v>#N/A</v>
      </c>
      <c r="AE1438" t="e">
        <f>IF(AND(Q1438&gt;=Chart!$F$2,Q1438&lt;=Chart!$F$3),I1438,#N/A)</f>
        <v>#N/A</v>
      </c>
      <c r="AF1438" t="e">
        <f>IF(AND(Q1438&gt;=Chart!$F$2,Q1438&lt;=Chart!$F$3),H1438/100,#N/A)</f>
        <v>#N/A</v>
      </c>
      <c r="AG1438" t="e">
        <f>IF(AND(Q1438&gt;=Chart!$F$2,Q1438&lt;=Chart!$F$3),W1438/100,#N/A)</f>
        <v>#N/A</v>
      </c>
    </row>
    <row r="1439" spans="1:33" x14ac:dyDescent="0.25">
      <c r="A1439">
        <v>1551277800</v>
      </c>
      <c r="B1439">
        <f>INDEX('Daily Data ADJ'!$1:$1048576,MATCH(Calc!$A1439,'Daily Data ADJ'!$A:$A,0),MATCH("SPY, CBOE BZX: Close",'Daily Data ADJ'!$1:$1,0))</f>
        <v>261.21038111000001</v>
      </c>
      <c r="C1439">
        <f>INDEX('Daily Data ADJ'!$1:$1048576,MATCH(Calc!$A1439,'Daily Data ADJ'!$A:$A,0),MATCH("EFFR, FRED: Close",'Daily Data ADJ'!$1:$1,0))</f>
        <v>2.4</v>
      </c>
      <c r="D1439">
        <f>INDEX('Daily Data ADJ'!$1:$1048576,MATCH(Calc!$A1439,'Daily Data ADJ'!$A:$A,1),MATCH("SOFR, FRED: Close",'Daily Data ADJ'!$1:$1,0))</f>
        <v>2.37</v>
      </c>
      <c r="E1439">
        <f>INDEX('Daily Data ADJ'!$1:$1048576,MATCH(Calc!$A1439,'Daily Data ADJ'!$A:$A,0),MATCH("UPRO, CBOE BZX: Close",'Daily Data ADJ'!$1:$1,0))</f>
        <v>23.398200630000002</v>
      </c>
      <c r="F1439">
        <f>INDEX('Daily Data ADJ'!$1:$1048576,MATCH(Calc!$A1439,'Daily Data ADJ'!$A:$A,0),MATCH("ES1!, CME_MINI: Close",'Daily Data ADJ'!$1:$1,0))</f>
        <v>2795</v>
      </c>
      <c r="G1439">
        <f>INDEX('Daily Data ADJ'!$1:$1048576,MATCH(Calc!$A1439,'Daily Data ADJ'!$A:$A,0),MATCH("ES2!, CME_MINI: Close",'Daily Data ADJ'!$1:$1,0))</f>
        <v>2800.25</v>
      </c>
      <c r="H1439">
        <f>INDEX('QUANDL MULTPL SP500_DIV_YIELD_M'!$A:$G,MATCH(Calc!$A1439,'QUANDL MULTPL SP500_DIV_YIELD_M'!$A:$A,1),MATCH('QUANDL MULTPL SP500_DIV_YIELD_M'!$E$1,'QUANDL MULTPL SP500_DIV_YIELD_M'!$A$1:$G$1,0))</f>
        <v>2.08</v>
      </c>
      <c r="I1439" s="5">
        <f t="shared" si="132"/>
        <v>2.8334612624229497E-2</v>
      </c>
      <c r="J1439" s="1">
        <f>A1439/24/60/60+DATE(1970,1,1)</f>
        <v>43523.604166666672</v>
      </c>
      <c r="K1439" s="3">
        <f t="shared" si="135"/>
        <v>1</v>
      </c>
      <c r="L1439" s="6">
        <f>(1+Chart!$F$4)^(1/(365/K1439))-1</f>
        <v>6.6592785027408397E-5</v>
      </c>
      <c r="M1439" s="6">
        <f t="shared" si="136"/>
        <v>6.497889628986897E-5</v>
      </c>
      <c r="N1439" s="6">
        <f t="shared" si="137"/>
        <v>7.6552553919029265E-5</v>
      </c>
      <c r="O1439">
        <f>O1438*(B1439/B1438)</f>
        <v>261.21038111000212</v>
      </c>
      <c r="P1439">
        <f t="shared" si="133"/>
        <v>2019</v>
      </c>
      <c r="Q1439" s="1">
        <f t="shared" si="134"/>
        <v>43523.604166666672</v>
      </c>
      <c r="R1439">
        <f>IF(B1440="",R1438,IF(Q1439&gt;=Chart!$F$2,E1439,0))</f>
        <v>0</v>
      </c>
      <c r="S1439">
        <f>IF(B1440="",S1438,IFERROR(IF(AND(R1439&gt;0,R1438=0),R1439,(1+(B1440/B1439-1)*Calc!$Z$1)*S1438),0))</f>
        <v>0</v>
      </c>
      <c r="T1439">
        <f>IF(B1440="",T1438,IFERROR(IF(AND(R1439&gt;0,R1438=0),R1439,(1+(B1440/B1439-1)*Calc!$Z$1-L1440)*T1438),0))</f>
        <v>0</v>
      </c>
      <c r="U1439">
        <f>IF(B1440="",U1438,IFERROR(IF(AND(R1439&gt;0,R1438=0),R1439,(1+(B1440/B1439-1)*Calc!$Z$1-M1440*2)*U1438),0))</f>
        <v>0</v>
      </c>
      <c r="V1439">
        <f>IF(B1440="",V1438,IFERROR(IF(AND(R1439&gt;0,R1438=0),R1439,(1+(B1440/B1439-1)*Calc!$Z$1-N1440*2)*V1438),0))</f>
        <v>0</v>
      </c>
      <c r="W1439">
        <f>IF(ISNUMBER(C1439),C1439,W1438)</f>
        <v>2.4</v>
      </c>
      <c r="Y1439" s="1" t="e">
        <f>IF(AND(Q1439&gt;=Chart!$F$2,Q1439&lt;=Chart!$F$3),Q1439,#N/A)</f>
        <v>#N/A</v>
      </c>
      <c r="Z1439" t="e">
        <f>IF(AND(Q1439&gt;=Chart!$F$2,Q1439&lt;=Chart!$F$3),R1439,#N/A)</f>
        <v>#N/A</v>
      </c>
      <c r="AA1439" t="e">
        <f>IF(AND(Q1439&gt;=Chart!$F$2,Q1439&lt;=Chart!$F$3),S1439,#N/A)</f>
        <v>#N/A</v>
      </c>
      <c r="AB1439" t="e">
        <f>IF(AND(Q1439&gt;=Chart!$F$2,Q1439&lt;=Chart!$F$3),T1439,#N/A)</f>
        <v>#N/A</v>
      </c>
      <c r="AC1439" t="e">
        <f>IF(AND(Q1439&gt;=Chart!$F$2,Q1439&lt;=Chart!$F$3),U1439,#N/A)</f>
        <v>#N/A</v>
      </c>
      <c r="AD1439" t="e">
        <f>IF(AND(Q1439&gt;=Chart!$F$2,Q1439&lt;=Chart!$F$3),V1439,#N/A)</f>
        <v>#N/A</v>
      </c>
      <c r="AE1439" t="e">
        <f>IF(AND(Q1439&gt;=Chart!$F$2,Q1439&lt;=Chart!$F$3),I1439,#N/A)</f>
        <v>#N/A</v>
      </c>
      <c r="AF1439" t="e">
        <f>IF(AND(Q1439&gt;=Chart!$F$2,Q1439&lt;=Chart!$F$3),H1439/100,#N/A)</f>
        <v>#N/A</v>
      </c>
      <c r="AG1439" t="e">
        <f>IF(AND(Q1439&gt;=Chart!$F$2,Q1439&lt;=Chart!$F$3),W1439/100,#N/A)</f>
        <v>#N/A</v>
      </c>
    </row>
    <row r="1440" spans="1:33" x14ac:dyDescent="0.25">
      <c r="A1440">
        <v>1551364200</v>
      </c>
      <c r="B1440">
        <f>INDEX('Daily Data ADJ'!$1:$1048576,MATCH(Calc!$A1440,'Daily Data ADJ'!$A:$A,0),MATCH("SPY, CBOE BZX: Close",'Daily Data ADJ'!$1:$1,0))</f>
        <v>260.72388612999998</v>
      </c>
      <c r="C1440">
        <f>INDEX('Daily Data ADJ'!$1:$1048576,MATCH(Calc!$A1440,'Daily Data ADJ'!$A:$A,0),MATCH("EFFR, FRED: Close",'Daily Data ADJ'!$1:$1,0))</f>
        <v>2.4</v>
      </c>
      <c r="D1440">
        <f>INDEX('Daily Data ADJ'!$1:$1048576,MATCH(Calc!$A1440,'Daily Data ADJ'!$A:$A,1),MATCH("SOFR, FRED: Close",'Daily Data ADJ'!$1:$1,0))</f>
        <v>2.58</v>
      </c>
      <c r="E1440">
        <f>INDEX('Daily Data ADJ'!$1:$1048576,MATCH(Calc!$A1440,'Daily Data ADJ'!$A:$A,0),MATCH("UPRO, CBOE BZX: Close",'Daily Data ADJ'!$1:$1,0))</f>
        <v>23.240271419999999</v>
      </c>
      <c r="F1440">
        <f>INDEX('Daily Data ADJ'!$1:$1048576,MATCH(Calc!$A1440,'Daily Data ADJ'!$A:$A,0),MATCH("ES1!, CME_MINI: Close",'Daily Data ADJ'!$1:$1,0))</f>
        <v>2784.75</v>
      </c>
      <c r="G1440">
        <f>INDEX('Daily Data ADJ'!$1:$1048576,MATCH(Calc!$A1440,'Daily Data ADJ'!$A:$A,0),MATCH("ES2!, CME_MINI: Close",'Daily Data ADJ'!$1:$1,0))</f>
        <v>2790</v>
      </c>
      <c r="H1440">
        <f>INDEX('QUANDL MULTPL SP500_DIV_YIELD_M'!$A:$G,MATCH(Calc!$A1440,'QUANDL MULTPL SP500_DIV_YIELD_M'!$A:$A,1),MATCH('QUANDL MULTPL SP500_DIV_YIELD_M'!$E$1,'QUANDL MULTPL SP500_DIV_YIELD_M'!$A$1:$G$1,0))</f>
        <v>1.98</v>
      </c>
      <c r="I1440" s="5">
        <f t="shared" si="132"/>
        <v>2.7362424136963395E-2</v>
      </c>
      <c r="J1440" s="1">
        <f>A1440/24/60/60+DATE(1970,1,1)</f>
        <v>43524.604166666672</v>
      </c>
      <c r="K1440" s="3">
        <f t="shared" si="135"/>
        <v>1</v>
      </c>
      <c r="L1440" s="6">
        <f>(1+Chart!$F$4)^(1/(365/K1440))-1</f>
        <v>6.6592785027408397E-5</v>
      </c>
      <c r="M1440" s="6">
        <f t="shared" si="136"/>
        <v>6.497889628986897E-5</v>
      </c>
      <c r="N1440" s="6">
        <f t="shared" si="137"/>
        <v>7.3960994266375479E-5</v>
      </c>
      <c r="O1440">
        <f>O1439*(B1440/B1439)</f>
        <v>260.72388613000209</v>
      </c>
      <c r="P1440">
        <f t="shared" si="133"/>
        <v>2019</v>
      </c>
      <c r="Q1440" s="1">
        <f t="shared" si="134"/>
        <v>43524.604166666672</v>
      </c>
      <c r="R1440">
        <f>IF(B1441="",R1439,IF(Q1440&gt;=Chart!$F$2,E1440,0))</f>
        <v>0</v>
      </c>
      <c r="S1440">
        <f>IF(B1441="",S1439,IFERROR(IF(AND(R1440&gt;0,R1439=0),R1440,(1+(B1441/B1440-1)*Calc!$Z$1)*S1439),0))</f>
        <v>0</v>
      </c>
      <c r="T1440">
        <f>IF(B1441="",T1439,IFERROR(IF(AND(R1440&gt;0,R1439=0),R1440,(1+(B1441/B1440-1)*Calc!$Z$1-L1441)*T1439),0))</f>
        <v>0</v>
      </c>
      <c r="U1440">
        <f>IF(B1441="",U1439,IFERROR(IF(AND(R1440&gt;0,R1439=0),R1440,(1+(B1441/B1440-1)*Calc!$Z$1-M1441*2)*U1439),0))</f>
        <v>0</v>
      </c>
      <c r="V1440">
        <f>IF(B1441="",V1439,IFERROR(IF(AND(R1440&gt;0,R1439=0),R1440,(1+(B1441/B1440-1)*Calc!$Z$1-N1441*2)*V1439),0))</f>
        <v>0</v>
      </c>
      <c r="W1440">
        <f>IF(ISNUMBER(C1440),C1440,W1439)</f>
        <v>2.4</v>
      </c>
      <c r="Y1440" s="1" t="e">
        <f>IF(AND(Q1440&gt;=Chart!$F$2,Q1440&lt;=Chart!$F$3),Q1440,#N/A)</f>
        <v>#N/A</v>
      </c>
      <c r="Z1440" t="e">
        <f>IF(AND(Q1440&gt;=Chart!$F$2,Q1440&lt;=Chart!$F$3),R1440,#N/A)</f>
        <v>#N/A</v>
      </c>
      <c r="AA1440" t="e">
        <f>IF(AND(Q1440&gt;=Chart!$F$2,Q1440&lt;=Chart!$F$3),S1440,#N/A)</f>
        <v>#N/A</v>
      </c>
      <c r="AB1440" t="e">
        <f>IF(AND(Q1440&gt;=Chart!$F$2,Q1440&lt;=Chart!$F$3),T1440,#N/A)</f>
        <v>#N/A</v>
      </c>
      <c r="AC1440" t="e">
        <f>IF(AND(Q1440&gt;=Chart!$F$2,Q1440&lt;=Chart!$F$3),U1440,#N/A)</f>
        <v>#N/A</v>
      </c>
      <c r="AD1440" t="e">
        <f>IF(AND(Q1440&gt;=Chart!$F$2,Q1440&lt;=Chart!$F$3),V1440,#N/A)</f>
        <v>#N/A</v>
      </c>
      <c r="AE1440" t="e">
        <f>IF(AND(Q1440&gt;=Chart!$F$2,Q1440&lt;=Chart!$F$3),I1440,#N/A)</f>
        <v>#N/A</v>
      </c>
      <c r="AF1440" t="e">
        <f>IF(AND(Q1440&gt;=Chart!$F$2,Q1440&lt;=Chart!$F$3),H1440/100,#N/A)</f>
        <v>#N/A</v>
      </c>
      <c r="AG1440" t="e">
        <f>IF(AND(Q1440&gt;=Chart!$F$2,Q1440&lt;=Chart!$F$3),W1440/100,#N/A)</f>
        <v>#N/A</v>
      </c>
    </row>
    <row r="1441" spans="1:33" x14ac:dyDescent="0.25">
      <c r="A1441">
        <v>1551450600</v>
      </c>
      <c r="B1441">
        <f>INDEX('Daily Data ADJ'!$1:$1048576,MATCH(Calc!$A1441,'Daily Data ADJ'!$A:$A,0),MATCH("SPY, CBOE BZX: Close",'Daily Data ADJ'!$1:$1,0))</f>
        <v>262.35177318000001</v>
      </c>
      <c r="C1441">
        <f>INDEX('Daily Data ADJ'!$1:$1048576,MATCH(Calc!$A1441,'Daily Data ADJ'!$A:$A,0),MATCH("EFFR, FRED: Close",'Daily Data ADJ'!$1:$1,0))</f>
        <v>2.4</v>
      </c>
      <c r="D1441">
        <f>INDEX('Daily Data ADJ'!$1:$1048576,MATCH(Calc!$A1441,'Daily Data ADJ'!$A:$A,1),MATCH("SOFR, FRED: Close",'Daily Data ADJ'!$1:$1,0))</f>
        <v>2.38</v>
      </c>
      <c r="E1441">
        <f>INDEX('Daily Data ADJ'!$1:$1048576,MATCH(Calc!$A1441,'Daily Data ADJ'!$A:$A,0),MATCH("UPRO, CBOE BZX: Close",'Daily Data ADJ'!$1:$1,0))</f>
        <v>23.70418849</v>
      </c>
      <c r="F1441">
        <f>INDEX('Daily Data ADJ'!$1:$1048576,MATCH(Calc!$A1441,'Daily Data ADJ'!$A:$A,0),MATCH("ES1!, CME_MINI: Close",'Daily Data ADJ'!$1:$1,0))</f>
        <v>2805</v>
      </c>
      <c r="G1441">
        <f>INDEX('Daily Data ADJ'!$1:$1048576,MATCH(Calc!$A1441,'Daily Data ADJ'!$A:$A,0),MATCH("ES2!, CME_MINI: Close",'Daily Data ADJ'!$1:$1,0))</f>
        <v>2810.25</v>
      </c>
      <c r="H1441">
        <f>INDEX('QUANDL MULTPL SP500_DIV_YIELD_M'!$A:$G,MATCH(Calc!$A1441,'QUANDL MULTPL SP500_DIV_YIELD_M'!$A:$A,1),MATCH('QUANDL MULTPL SP500_DIV_YIELD_M'!$E$1,'QUANDL MULTPL SP500_DIV_YIELD_M'!$A$1:$G$1,0))</f>
        <v>1.98</v>
      </c>
      <c r="I1441" s="5">
        <f t="shared" si="132"/>
        <v>2.7307675871241346E-2</v>
      </c>
      <c r="J1441" s="1">
        <f>A1441/24/60/60+DATE(1970,1,1)</f>
        <v>43525.604166666672</v>
      </c>
      <c r="K1441" s="3">
        <f t="shared" si="135"/>
        <v>1</v>
      </c>
      <c r="L1441" s="6">
        <f>(1+Chart!$F$4)^(1/(365/K1441))-1</f>
        <v>6.6592785027408397E-5</v>
      </c>
      <c r="M1441" s="6">
        <f t="shared" si="136"/>
        <v>6.497889628986897E-5</v>
      </c>
      <c r="N1441" s="6">
        <f t="shared" si="137"/>
        <v>7.381497926228775E-5</v>
      </c>
      <c r="O1441">
        <f>O1440*(B1441/B1440)</f>
        <v>262.35177318000211</v>
      </c>
      <c r="P1441">
        <f t="shared" si="133"/>
        <v>2019</v>
      </c>
      <c r="Q1441" s="1">
        <f t="shared" si="134"/>
        <v>43525.604166666672</v>
      </c>
      <c r="R1441">
        <f>IF(B1442="",R1440,IF(Q1441&gt;=Chart!$F$2,E1441,0))</f>
        <v>0</v>
      </c>
      <c r="S1441">
        <f>IF(B1442="",S1440,IFERROR(IF(AND(R1441&gt;0,R1440=0),R1441,(1+(B1442/B1441-1)*Calc!$Z$1)*S1440),0))</f>
        <v>0</v>
      </c>
      <c r="T1441">
        <f>IF(B1442="",T1440,IFERROR(IF(AND(R1441&gt;0,R1440=0),R1441,(1+(B1442/B1441-1)*Calc!$Z$1-L1442)*T1440),0))</f>
        <v>0</v>
      </c>
      <c r="U1441">
        <f>IF(B1442="",U1440,IFERROR(IF(AND(R1441&gt;0,R1440=0),R1441,(1+(B1442/B1441-1)*Calc!$Z$1-M1442*2)*U1440),0))</f>
        <v>0</v>
      </c>
      <c r="V1441">
        <f>IF(B1442="",V1440,IFERROR(IF(AND(R1441&gt;0,R1440=0),R1441,(1+(B1442/B1441-1)*Calc!$Z$1-N1442*2)*V1440),0))</f>
        <v>0</v>
      </c>
      <c r="W1441">
        <f>IF(ISNUMBER(C1441),C1441,W1440)</f>
        <v>2.4</v>
      </c>
      <c r="Y1441" s="1" t="e">
        <f>IF(AND(Q1441&gt;=Chart!$F$2,Q1441&lt;=Chart!$F$3),Q1441,#N/A)</f>
        <v>#N/A</v>
      </c>
      <c r="Z1441" t="e">
        <f>IF(AND(Q1441&gt;=Chart!$F$2,Q1441&lt;=Chart!$F$3),R1441,#N/A)</f>
        <v>#N/A</v>
      </c>
      <c r="AA1441" t="e">
        <f>IF(AND(Q1441&gt;=Chart!$F$2,Q1441&lt;=Chart!$F$3),S1441,#N/A)</f>
        <v>#N/A</v>
      </c>
      <c r="AB1441" t="e">
        <f>IF(AND(Q1441&gt;=Chart!$F$2,Q1441&lt;=Chart!$F$3),T1441,#N/A)</f>
        <v>#N/A</v>
      </c>
      <c r="AC1441" t="e">
        <f>IF(AND(Q1441&gt;=Chart!$F$2,Q1441&lt;=Chart!$F$3),U1441,#N/A)</f>
        <v>#N/A</v>
      </c>
      <c r="AD1441" t="e">
        <f>IF(AND(Q1441&gt;=Chart!$F$2,Q1441&lt;=Chart!$F$3),V1441,#N/A)</f>
        <v>#N/A</v>
      </c>
      <c r="AE1441" t="e">
        <f>IF(AND(Q1441&gt;=Chart!$F$2,Q1441&lt;=Chart!$F$3),I1441,#N/A)</f>
        <v>#N/A</v>
      </c>
      <c r="AF1441" t="e">
        <f>IF(AND(Q1441&gt;=Chart!$F$2,Q1441&lt;=Chart!$F$3),H1441/100,#N/A)</f>
        <v>#N/A</v>
      </c>
      <c r="AG1441" t="e">
        <f>IF(AND(Q1441&gt;=Chart!$F$2,Q1441&lt;=Chart!$F$3),W1441/100,#N/A)</f>
        <v>#N/A</v>
      </c>
    </row>
    <row r="1442" spans="1:33" x14ac:dyDescent="0.25">
      <c r="A1442">
        <v>1551709800</v>
      </c>
      <c r="B1442">
        <f>INDEX('Daily Data ADJ'!$1:$1048576,MATCH(Calc!$A1442,'Daily Data ADJ'!$A:$A,0),MATCH("SPY, CBOE BZX: Close",'Daily Data ADJ'!$1:$1,0))</f>
        <v>261.39749455999998</v>
      </c>
      <c r="C1442">
        <f>INDEX('Daily Data ADJ'!$1:$1048576,MATCH(Calc!$A1442,'Daily Data ADJ'!$A:$A,0),MATCH("EFFR, FRED: Close",'Daily Data ADJ'!$1:$1,0))</f>
        <v>2.4</v>
      </c>
      <c r="D1442">
        <f>INDEX('Daily Data ADJ'!$1:$1048576,MATCH(Calc!$A1442,'Daily Data ADJ'!$A:$A,1),MATCH("SOFR, FRED: Close",'Daily Data ADJ'!$1:$1,0))</f>
        <v>2.38</v>
      </c>
      <c r="E1442">
        <f>INDEX('Daily Data ADJ'!$1:$1048576,MATCH(Calc!$A1442,'Daily Data ADJ'!$A:$A,0),MATCH("UPRO, CBOE BZX: Close",'Daily Data ADJ'!$1:$1,0))</f>
        <v>23.422877069999998</v>
      </c>
      <c r="F1442">
        <f>INDEX('Daily Data ADJ'!$1:$1048576,MATCH(Calc!$A1442,'Daily Data ADJ'!$A:$A,0),MATCH("ES1!, CME_MINI: Close",'Daily Data ADJ'!$1:$1,0))</f>
        <v>2791.5</v>
      </c>
      <c r="G1442">
        <f>INDEX('Daily Data ADJ'!$1:$1048576,MATCH(Calc!$A1442,'Daily Data ADJ'!$A:$A,0),MATCH("ES2!, CME_MINI: Close",'Daily Data ADJ'!$1:$1,0))</f>
        <v>2796.5</v>
      </c>
      <c r="H1442">
        <f>INDEX('QUANDL MULTPL SP500_DIV_YIELD_M'!$A:$G,MATCH(Calc!$A1442,'QUANDL MULTPL SP500_DIV_YIELD_M'!$A:$A,1),MATCH('QUANDL MULTPL SP500_DIV_YIELD_M'!$E$1,'QUANDL MULTPL SP500_DIV_YIELD_M'!$A$1:$G$1,0))</f>
        <v>1.98</v>
      </c>
      <c r="I1442" s="5">
        <f t="shared" si="132"/>
        <v>2.6983879184859741E-2</v>
      </c>
      <c r="J1442" s="1">
        <f>A1442/24/60/60+DATE(1970,1,1)</f>
        <v>43528.604166666672</v>
      </c>
      <c r="K1442" s="3">
        <f t="shared" si="135"/>
        <v>3</v>
      </c>
      <c r="L1442" s="6">
        <f>(1+Chart!$F$4)^(1/(365/K1442))-1</f>
        <v>1.9979165917494157E-4</v>
      </c>
      <c r="M1442" s="6">
        <f t="shared" si="136"/>
        <v>1.949493559150195E-4</v>
      </c>
      <c r="N1442" s="6">
        <f t="shared" si="137"/>
        <v>2.1886970596174393E-4</v>
      </c>
      <c r="O1442">
        <f>O1441*(B1442/B1441)</f>
        <v>261.39749456000209</v>
      </c>
      <c r="P1442">
        <f t="shared" si="133"/>
        <v>2019</v>
      </c>
      <c r="Q1442" s="1">
        <f t="shared" si="134"/>
        <v>43528.604166666672</v>
      </c>
      <c r="R1442">
        <f>IF(B1443="",R1441,IF(Q1442&gt;=Chart!$F$2,E1442,0))</f>
        <v>0</v>
      </c>
      <c r="S1442">
        <f>IF(B1443="",S1441,IFERROR(IF(AND(R1442&gt;0,R1441=0),R1442,(1+(B1443/B1442-1)*Calc!$Z$1)*S1441),0))</f>
        <v>0</v>
      </c>
      <c r="T1442">
        <f>IF(B1443="",T1441,IFERROR(IF(AND(R1442&gt;0,R1441=0),R1442,(1+(B1443/B1442-1)*Calc!$Z$1-L1443)*T1441),0))</f>
        <v>0</v>
      </c>
      <c r="U1442">
        <f>IF(B1443="",U1441,IFERROR(IF(AND(R1442&gt;0,R1441=0),R1442,(1+(B1443/B1442-1)*Calc!$Z$1-M1443*2)*U1441),0))</f>
        <v>0</v>
      </c>
      <c r="V1442">
        <f>IF(B1443="",V1441,IFERROR(IF(AND(R1442&gt;0,R1441=0),R1442,(1+(B1443/B1442-1)*Calc!$Z$1-N1443*2)*V1441),0))</f>
        <v>0</v>
      </c>
      <c r="W1442">
        <f>IF(ISNUMBER(C1442),C1442,W1441)</f>
        <v>2.4</v>
      </c>
      <c r="Y1442" s="1" t="e">
        <f>IF(AND(Q1442&gt;=Chart!$F$2,Q1442&lt;=Chart!$F$3),Q1442,#N/A)</f>
        <v>#N/A</v>
      </c>
      <c r="Z1442" t="e">
        <f>IF(AND(Q1442&gt;=Chart!$F$2,Q1442&lt;=Chart!$F$3),R1442,#N/A)</f>
        <v>#N/A</v>
      </c>
      <c r="AA1442" t="e">
        <f>IF(AND(Q1442&gt;=Chart!$F$2,Q1442&lt;=Chart!$F$3),S1442,#N/A)</f>
        <v>#N/A</v>
      </c>
      <c r="AB1442" t="e">
        <f>IF(AND(Q1442&gt;=Chart!$F$2,Q1442&lt;=Chart!$F$3),T1442,#N/A)</f>
        <v>#N/A</v>
      </c>
      <c r="AC1442" t="e">
        <f>IF(AND(Q1442&gt;=Chart!$F$2,Q1442&lt;=Chart!$F$3),U1442,#N/A)</f>
        <v>#N/A</v>
      </c>
      <c r="AD1442" t="e">
        <f>IF(AND(Q1442&gt;=Chart!$F$2,Q1442&lt;=Chart!$F$3),V1442,#N/A)</f>
        <v>#N/A</v>
      </c>
      <c r="AE1442" t="e">
        <f>IF(AND(Q1442&gt;=Chart!$F$2,Q1442&lt;=Chart!$F$3),I1442,#N/A)</f>
        <v>#N/A</v>
      </c>
      <c r="AF1442" t="e">
        <f>IF(AND(Q1442&gt;=Chart!$F$2,Q1442&lt;=Chart!$F$3),H1442/100,#N/A)</f>
        <v>#N/A</v>
      </c>
      <c r="AG1442" t="e">
        <f>IF(AND(Q1442&gt;=Chart!$F$2,Q1442&lt;=Chart!$F$3),W1442/100,#N/A)</f>
        <v>#N/A</v>
      </c>
    </row>
    <row r="1443" spans="1:33" x14ac:dyDescent="0.25">
      <c r="A1443">
        <v>1551796200</v>
      </c>
      <c r="B1443">
        <f>INDEX('Daily Data ADJ'!$1:$1048576,MATCH(Calc!$A1443,'Daily Data ADJ'!$A:$A,0),MATCH("SPY, CBOE BZX: Close",'Daily Data ADJ'!$1:$1,0))</f>
        <v>261.04197900000003</v>
      </c>
      <c r="C1443">
        <f>INDEX('Daily Data ADJ'!$1:$1048576,MATCH(Calc!$A1443,'Daily Data ADJ'!$A:$A,0),MATCH("EFFR, FRED: Close",'Daily Data ADJ'!$1:$1,0))</f>
        <v>2.4</v>
      </c>
      <c r="D1443">
        <f>INDEX('Daily Data ADJ'!$1:$1048576,MATCH(Calc!$A1443,'Daily Data ADJ'!$A:$A,1),MATCH("SOFR, FRED: Close",'Daily Data ADJ'!$1:$1,0))</f>
        <v>2.38</v>
      </c>
      <c r="E1443">
        <f>INDEX('Daily Data ADJ'!$1:$1048576,MATCH(Calc!$A1443,'Daily Data ADJ'!$A:$A,0),MATCH("UPRO, CBOE BZX: Close",'Daily Data ADJ'!$1:$1,0))</f>
        <v>23.324171310000001</v>
      </c>
      <c r="F1443">
        <f>INDEX('Daily Data ADJ'!$1:$1048576,MATCH(Calc!$A1443,'Daily Data ADJ'!$A:$A,0),MATCH("ES1!, CME_MINI: Close",'Daily Data ADJ'!$1:$1,0))</f>
        <v>2791.5</v>
      </c>
      <c r="G1443">
        <f>INDEX('Daily Data ADJ'!$1:$1048576,MATCH(Calc!$A1443,'Daily Data ADJ'!$A:$A,0),MATCH("ES2!, CME_MINI: Close",'Daily Data ADJ'!$1:$1,0))</f>
        <v>2796.75</v>
      </c>
      <c r="H1443">
        <f>INDEX('QUANDL MULTPL SP500_DIV_YIELD_M'!$A:$G,MATCH(Calc!$A1443,'QUANDL MULTPL SP500_DIV_YIELD_M'!$A:$A,1),MATCH('QUANDL MULTPL SP500_DIV_YIELD_M'!$E$1,'QUANDL MULTPL SP500_DIV_YIELD_M'!$A$1:$G$1,0))</f>
        <v>1.98</v>
      </c>
      <c r="I1443" s="5">
        <f t="shared" si="132"/>
        <v>2.7344086210340637E-2</v>
      </c>
      <c r="J1443" s="1">
        <f>A1443/24/60/60+DATE(1970,1,1)</f>
        <v>43529.604166666672</v>
      </c>
      <c r="K1443" s="3">
        <f t="shared" si="135"/>
        <v>1</v>
      </c>
      <c r="L1443" s="6">
        <f>(1+Chart!$F$4)^(1/(365/K1443))-1</f>
        <v>6.6592785027408397E-5</v>
      </c>
      <c r="M1443" s="6">
        <f t="shared" si="136"/>
        <v>6.497889628986897E-5</v>
      </c>
      <c r="N1443" s="6">
        <f t="shared" si="137"/>
        <v>7.3912087418248618E-5</v>
      </c>
      <c r="O1443">
        <f>O1442*(B1443/B1442)</f>
        <v>261.04197900000213</v>
      </c>
      <c r="P1443">
        <f t="shared" si="133"/>
        <v>2019</v>
      </c>
      <c r="Q1443" s="1">
        <f t="shared" si="134"/>
        <v>43529.604166666672</v>
      </c>
      <c r="R1443">
        <f>IF(B1444="",R1442,IF(Q1443&gt;=Chart!$F$2,E1443,0))</f>
        <v>0</v>
      </c>
      <c r="S1443">
        <f>IF(B1444="",S1442,IFERROR(IF(AND(R1443&gt;0,R1442=0),R1443,(1+(B1444/B1443-1)*Calc!$Z$1)*S1442),0))</f>
        <v>0</v>
      </c>
      <c r="T1443">
        <f>IF(B1444="",T1442,IFERROR(IF(AND(R1443&gt;0,R1442=0),R1443,(1+(B1444/B1443-1)*Calc!$Z$1-L1444)*T1442),0))</f>
        <v>0</v>
      </c>
      <c r="U1443">
        <f>IF(B1444="",U1442,IFERROR(IF(AND(R1443&gt;0,R1442=0),R1443,(1+(B1444/B1443-1)*Calc!$Z$1-M1444*2)*U1442),0))</f>
        <v>0</v>
      </c>
      <c r="V1443">
        <f>IF(B1444="",V1442,IFERROR(IF(AND(R1443&gt;0,R1442=0),R1443,(1+(B1444/B1443-1)*Calc!$Z$1-N1444*2)*V1442),0))</f>
        <v>0</v>
      </c>
      <c r="W1443">
        <f>IF(ISNUMBER(C1443),C1443,W1442)</f>
        <v>2.4</v>
      </c>
      <c r="Y1443" s="1" t="e">
        <f>IF(AND(Q1443&gt;=Chart!$F$2,Q1443&lt;=Chart!$F$3),Q1443,#N/A)</f>
        <v>#N/A</v>
      </c>
      <c r="Z1443" t="e">
        <f>IF(AND(Q1443&gt;=Chart!$F$2,Q1443&lt;=Chart!$F$3),R1443,#N/A)</f>
        <v>#N/A</v>
      </c>
      <c r="AA1443" t="e">
        <f>IF(AND(Q1443&gt;=Chart!$F$2,Q1443&lt;=Chart!$F$3),S1443,#N/A)</f>
        <v>#N/A</v>
      </c>
      <c r="AB1443" t="e">
        <f>IF(AND(Q1443&gt;=Chart!$F$2,Q1443&lt;=Chart!$F$3),T1443,#N/A)</f>
        <v>#N/A</v>
      </c>
      <c r="AC1443" t="e">
        <f>IF(AND(Q1443&gt;=Chart!$F$2,Q1443&lt;=Chart!$F$3),U1443,#N/A)</f>
        <v>#N/A</v>
      </c>
      <c r="AD1443" t="e">
        <f>IF(AND(Q1443&gt;=Chart!$F$2,Q1443&lt;=Chart!$F$3),V1443,#N/A)</f>
        <v>#N/A</v>
      </c>
      <c r="AE1443" t="e">
        <f>IF(AND(Q1443&gt;=Chart!$F$2,Q1443&lt;=Chart!$F$3),I1443,#N/A)</f>
        <v>#N/A</v>
      </c>
      <c r="AF1443" t="e">
        <f>IF(AND(Q1443&gt;=Chart!$F$2,Q1443&lt;=Chart!$F$3),H1443/100,#N/A)</f>
        <v>#N/A</v>
      </c>
      <c r="AG1443" t="e">
        <f>IF(AND(Q1443&gt;=Chart!$F$2,Q1443&lt;=Chart!$F$3),W1443/100,#N/A)</f>
        <v>#N/A</v>
      </c>
    </row>
    <row r="1444" spans="1:33" x14ac:dyDescent="0.25">
      <c r="A1444">
        <v>1551882600</v>
      </c>
      <c r="B1444">
        <f>INDEX('Daily Data ADJ'!$1:$1048576,MATCH(Calc!$A1444,'Daily Data ADJ'!$A:$A,0),MATCH("SPY, CBOE BZX: Close",'Daily Data ADJ'!$1:$1,0))</f>
        <v>259.46087032000003</v>
      </c>
      <c r="C1444">
        <f>INDEX('Daily Data ADJ'!$1:$1048576,MATCH(Calc!$A1444,'Daily Data ADJ'!$A:$A,0),MATCH("EFFR, FRED: Close",'Daily Data ADJ'!$1:$1,0))</f>
        <v>2.4</v>
      </c>
      <c r="D1444">
        <f>INDEX('Daily Data ADJ'!$1:$1048576,MATCH(Calc!$A1444,'Daily Data ADJ'!$A:$A,1),MATCH("SOFR, FRED: Close",'Daily Data ADJ'!$1:$1,0))</f>
        <v>2.38</v>
      </c>
      <c r="E1444">
        <f>INDEX('Daily Data ADJ'!$1:$1048576,MATCH(Calc!$A1444,'Daily Data ADJ'!$A:$A,0),MATCH("UPRO, CBOE BZX: Close",'Daily Data ADJ'!$1:$1,0))</f>
        <v>22.89480125</v>
      </c>
      <c r="F1444">
        <f>INDEX('Daily Data ADJ'!$1:$1048576,MATCH(Calc!$A1444,'Daily Data ADJ'!$A:$A,0),MATCH("ES1!, CME_MINI: Close",'Daily Data ADJ'!$1:$1,0))</f>
        <v>2771.5</v>
      </c>
      <c r="G1444">
        <f>INDEX('Daily Data ADJ'!$1:$1048576,MATCH(Calc!$A1444,'Daily Data ADJ'!$A:$A,0),MATCH("ES2!, CME_MINI: Close",'Daily Data ADJ'!$1:$1,0))</f>
        <v>2777</v>
      </c>
      <c r="H1444">
        <f>INDEX('QUANDL MULTPL SP500_DIV_YIELD_M'!$A:$G,MATCH(Calc!$A1444,'QUANDL MULTPL SP500_DIV_YIELD_M'!$A:$A,1),MATCH('QUANDL MULTPL SP500_DIV_YIELD_M'!$E$1,'QUANDL MULTPL SP500_DIV_YIELD_M'!$A$1:$G$1,0))</f>
        <v>1.98</v>
      </c>
      <c r="I1444" s="5">
        <f t="shared" si="132"/>
        <v>2.7761600103135289E-2</v>
      </c>
      <c r="J1444" s="1">
        <f>A1444/24/60/60+DATE(1970,1,1)</f>
        <v>43530.604166666672</v>
      </c>
      <c r="K1444" s="3">
        <f t="shared" si="135"/>
        <v>1</v>
      </c>
      <c r="L1444" s="6">
        <f>(1+Chart!$F$4)^(1/(365/K1444))-1</f>
        <v>6.6592785027408397E-5</v>
      </c>
      <c r="M1444" s="6">
        <f t="shared" si="136"/>
        <v>6.497889628986897E-5</v>
      </c>
      <c r="N1444" s="6">
        <f t="shared" si="137"/>
        <v>7.5025372136661161E-5</v>
      </c>
      <c r="O1444">
        <f>O1443*(B1444/B1443)</f>
        <v>259.46087032000213</v>
      </c>
      <c r="P1444">
        <f t="shared" si="133"/>
        <v>2019</v>
      </c>
      <c r="Q1444" s="1">
        <f t="shared" si="134"/>
        <v>43530.604166666672</v>
      </c>
      <c r="R1444">
        <f>IF(B1445="",R1443,IF(Q1444&gt;=Chart!$F$2,E1444,0))</f>
        <v>0</v>
      </c>
      <c r="S1444">
        <f>IF(B1445="",S1443,IFERROR(IF(AND(R1444&gt;0,R1443=0),R1444,(1+(B1445/B1444-1)*Calc!$Z$1)*S1443),0))</f>
        <v>0</v>
      </c>
      <c r="T1444">
        <f>IF(B1445="",T1443,IFERROR(IF(AND(R1444&gt;0,R1443=0),R1444,(1+(B1445/B1444-1)*Calc!$Z$1-L1445)*T1443),0))</f>
        <v>0</v>
      </c>
      <c r="U1444">
        <f>IF(B1445="",U1443,IFERROR(IF(AND(R1444&gt;0,R1443=0),R1444,(1+(B1445/B1444-1)*Calc!$Z$1-M1445*2)*U1443),0))</f>
        <v>0</v>
      </c>
      <c r="V1444">
        <f>IF(B1445="",V1443,IFERROR(IF(AND(R1444&gt;0,R1443=0),R1444,(1+(B1445/B1444-1)*Calc!$Z$1-N1445*2)*V1443),0))</f>
        <v>0</v>
      </c>
      <c r="W1444">
        <f>IF(ISNUMBER(C1444),C1444,W1443)</f>
        <v>2.4</v>
      </c>
      <c r="Y1444" s="1" t="e">
        <f>IF(AND(Q1444&gt;=Chart!$F$2,Q1444&lt;=Chart!$F$3),Q1444,#N/A)</f>
        <v>#N/A</v>
      </c>
      <c r="Z1444" t="e">
        <f>IF(AND(Q1444&gt;=Chart!$F$2,Q1444&lt;=Chart!$F$3),R1444,#N/A)</f>
        <v>#N/A</v>
      </c>
      <c r="AA1444" t="e">
        <f>IF(AND(Q1444&gt;=Chart!$F$2,Q1444&lt;=Chart!$F$3),S1444,#N/A)</f>
        <v>#N/A</v>
      </c>
      <c r="AB1444" t="e">
        <f>IF(AND(Q1444&gt;=Chart!$F$2,Q1444&lt;=Chart!$F$3),T1444,#N/A)</f>
        <v>#N/A</v>
      </c>
      <c r="AC1444" t="e">
        <f>IF(AND(Q1444&gt;=Chart!$F$2,Q1444&lt;=Chart!$F$3),U1444,#N/A)</f>
        <v>#N/A</v>
      </c>
      <c r="AD1444" t="e">
        <f>IF(AND(Q1444&gt;=Chart!$F$2,Q1444&lt;=Chart!$F$3),V1444,#N/A)</f>
        <v>#N/A</v>
      </c>
      <c r="AE1444" t="e">
        <f>IF(AND(Q1444&gt;=Chart!$F$2,Q1444&lt;=Chart!$F$3),I1444,#N/A)</f>
        <v>#N/A</v>
      </c>
      <c r="AF1444" t="e">
        <f>IF(AND(Q1444&gt;=Chart!$F$2,Q1444&lt;=Chart!$F$3),H1444/100,#N/A)</f>
        <v>#N/A</v>
      </c>
      <c r="AG1444" t="e">
        <f>IF(AND(Q1444&gt;=Chart!$F$2,Q1444&lt;=Chart!$F$3),W1444/100,#N/A)</f>
        <v>#N/A</v>
      </c>
    </row>
    <row r="1445" spans="1:33" x14ac:dyDescent="0.25">
      <c r="A1445">
        <v>1551969000</v>
      </c>
      <c r="B1445">
        <f>INDEX('Daily Data ADJ'!$1:$1048576,MATCH(Calc!$A1445,'Daily Data ADJ'!$A:$A,0),MATCH("SPY, CBOE BZX: Close",'Daily Data ADJ'!$1:$1,0))</f>
        <v>257.29035426000002</v>
      </c>
      <c r="C1445">
        <f>INDEX('Daily Data ADJ'!$1:$1048576,MATCH(Calc!$A1445,'Daily Data ADJ'!$A:$A,0),MATCH("EFFR, FRED: Close",'Daily Data ADJ'!$1:$1,0))</f>
        <v>2.4</v>
      </c>
      <c r="D1445">
        <f>INDEX('Daily Data ADJ'!$1:$1048576,MATCH(Calc!$A1445,'Daily Data ADJ'!$A:$A,1),MATCH("SOFR, FRED: Close",'Daily Data ADJ'!$1:$1,0))</f>
        <v>2.38</v>
      </c>
      <c r="E1445">
        <f>INDEX('Daily Data ADJ'!$1:$1048576,MATCH(Calc!$A1445,'Daily Data ADJ'!$A:$A,0),MATCH("UPRO, CBOE BZX: Close",'Daily Data ADJ'!$1:$1,0))</f>
        <v>22.322307840000001</v>
      </c>
      <c r="F1445">
        <f>INDEX('Daily Data ADJ'!$1:$1048576,MATCH(Calc!$A1445,'Daily Data ADJ'!$A:$A,0),MATCH("ES1!, CME_MINI: Close",'Daily Data ADJ'!$1:$1,0))</f>
        <v>2750</v>
      </c>
      <c r="G1445">
        <f>INDEX('Daily Data ADJ'!$1:$1048576,MATCH(Calc!$A1445,'Daily Data ADJ'!$A:$A,0),MATCH("ES2!, CME_MINI: Close",'Daily Data ADJ'!$1:$1,0))</f>
        <v>2755</v>
      </c>
      <c r="H1445">
        <f>INDEX('QUANDL MULTPL SP500_DIV_YIELD_M'!$A:$G,MATCH(Calc!$A1445,'QUANDL MULTPL SP500_DIV_YIELD_M'!$A:$A,1),MATCH('QUANDL MULTPL SP500_DIV_YIELD_M'!$E$1,'QUANDL MULTPL SP500_DIV_YIELD_M'!$A$1:$G$1,0))</f>
        <v>1.98</v>
      </c>
      <c r="I1445" s="5">
        <f t="shared" si="132"/>
        <v>2.7092586036472313E-2</v>
      </c>
      <c r="J1445" s="1">
        <f>A1445/24/60/60+DATE(1970,1,1)</f>
        <v>43531.604166666672</v>
      </c>
      <c r="K1445" s="3">
        <f t="shared" si="135"/>
        <v>1</v>
      </c>
      <c r="L1445" s="6">
        <f>(1+Chart!$F$4)^(1/(365/K1445))-1</f>
        <v>6.6592785027408397E-5</v>
      </c>
      <c r="M1445" s="6">
        <f t="shared" si="136"/>
        <v>6.497889628986897E-5</v>
      </c>
      <c r="N1445" s="6">
        <f t="shared" si="137"/>
        <v>7.3241254111788834E-5</v>
      </c>
      <c r="O1445">
        <f>O1444*(B1445/B1444)</f>
        <v>257.29035426000212</v>
      </c>
      <c r="P1445">
        <f t="shared" si="133"/>
        <v>2019</v>
      </c>
      <c r="Q1445" s="1">
        <f t="shared" si="134"/>
        <v>43531.604166666672</v>
      </c>
      <c r="R1445">
        <f>IF(B1446="",R1444,IF(Q1445&gt;=Chart!$F$2,E1445,0))</f>
        <v>0</v>
      </c>
      <c r="S1445">
        <f>IF(B1446="",S1444,IFERROR(IF(AND(R1445&gt;0,R1444=0),R1445,(1+(B1446/B1445-1)*Calc!$Z$1)*S1444),0))</f>
        <v>0</v>
      </c>
      <c r="T1445">
        <f>IF(B1446="",T1444,IFERROR(IF(AND(R1445&gt;0,R1444=0),R1445,(1+(B1446/B1445-1)*Calc!$Z$1-L1446)*T1444),0))</f>
        <v>0</v>
      </c>
      <c r="U1445">
        <f>IF(B1446="",U1444,IFERROR(IF(AND(R1445&gt;0,R1444=0),R1445,(1+(B1446/B1445-1)*Calc!$Z$1-M1446*2)*U1444),0))</f>
        <v>0</v>
      </c>
      <c r="V1445">
        <f>IF(B1446="",V1444,IFERROR(IF(AND(R1445&gt;0,R1444=0),R1445,(1+(B1446/B1445-1)*Calc!$Z$1-N1446*2)*V1444),0))</f>
        <v>0</v>
      </c>
      <c r="W1445">
        <f>IF(ISNUMBER(C1445),C1445,W1444)</f>
        <v>2.4</v>
      </c>
      <c r="Y1445" s="1" t="e">
        <f>IF(AND(Q1445&gt;=Chart!$F$2,Q1445&lt;=Chart!$F$3),Q1445,#N/A)</f>
        <v>#N/A</v>
      </c>
      <c r="Z1445" t="e">
        <f>IF(AND(Q1445&gt;=Chart!$F$2,Q1445&lt;=Chart!$F$3),R1445,#N/A)</f>
        <v>#N/A</v>
      </c>
      <c r="AA1445" t="e">
        <f>IF(AND(Q1445&gt;=Chart!$F$2,Q1445&lt;=Chart!$F$3),S1445,#N/A)</f>
        <v>#N/A</v>
      </c>
      <c r="AB1445" t="e">
        <f>IF(AND(Q1445&gt;=Chart!$F$2,Q1445&lt;=Chart!$F$3),T1445,#N/A)</f>
        <v>#N/A</v>
      </c>
      <c r="AC1445" t="e">
        <f>IF(AND(Q1445&gt;=Chart!$F$2,Q1445&lt;=Chart!$F$3),U1445,#N/A)</f>
        <v>#N/A</v>
      </c>
      <c r="AD1445" t="e">
        <f>IF(AND(Q1445&gt;=Chart!$F$2,Q1445&lt;=Chart!$F$3),V1445,#N/A)</f>
        <v>#N/A</v>
      </c>
      <c r="AE1445" t="e">
        <f>IF(AND(Q1445&gt;=Chart!$F$2,Q1445&lt;=Chart!$F$3),I1445,#N/A)</f>
        <v>#N/A</v>
      </c>
      <c r="AF1445" t="e">
        <f>IF(AND(Q1445&gt;=Chart!$F$2,Q1445&lt;=Chart!$F$3),H1445/100,#N/A)</f>
        <v>#N/A</v>
      </c>
      <c r="AG1445" t="e">
        <f>IF(AND(Q1445&gt;=Chart!$F$2,Q1445&lt;=Chart!$F$3),W1445/100,#N/A)</f>
        <v>#N/A</v>
      </c>
    </row>
    <row r="1446" spans="1:33" x14ac:dyDescent="0.25">
      <c r="A1446">
        <v>1552055400</v>
      </c>
      <c r="B1446">
        <f>INDEX('Daily Data ADJ'!$1:$1048576,MATCH(Calc!$A1446,'Daily Data ADJ'!$A:$A,0),MATCH("SPY, CBOE BZX: Close",'Daily Data ADJ'!$1:$1,0))</f>
        <v>256.77579226</v>
      </c>
      <c r="C1446">
        <f>INDEX('Daily Data ADJ'!$1:$1048576,MATCH(Calc!$A1446,'Daily Data ADJ'!$A:$A,0),MATCH("EFFR, FRED: Close",'Daily Data ADJ'!$1:$1,0))</f>
        <v>2.4</v>
      </c>
      <c r="D1446">
        <f>INDEX('Daily Data ADJ'!$1:$1048576,MATCH(Calc!$A1446,'Daily Data ADJ'!$A:$A,1),MATCH("SOFR, FRED: Close",'Daily Data ADJ'!$1:$1,0))</f>
        <v>2.39</v>
      </c>
      <c r="E1446">
        <f>INDEX('Daily Data ADJ'!$1:$1048576,MATCH(Calc!$A1446,'Daily Data ADJ'!$A:$A,0),MATCH("UPRO, CBOE BZX: Close",'Daily Data ADJ'!$1:$1,0))</f>
        <v>22.184119769999999</v>
      </c>
      <c r="F1446">
        <f>INDEX('Daily Data ADJ'!$1:$1048576,MATCH(Calc!$A1446,'Daily Data ADJ'!$A:$A,0),MATCH("ES1!, CME_MINI: Close",'Daily Data ADJ'!$1:$1,0))</f>
        <v>2752</v>
      </c>
      <c r="G1446">
        <f>INDEX('Daily Data ADJ'!$1:$1048576,MATCH(Calc!$A1446,'Daily Data ADJ'!$A:$A,0),MATCH("ES2!, CME_MINI: Close",'Daily Data ADJ'!$1:$1,0))</f>
        <v>2756.25</v>
      </c>
      <c r="H1446">
        <f>INDEX('QUANDL MULTPL SP500_DIV_YIELD_M'!$A:$G,MATCH(Calc!$A1446,'QUANDL MULTPL SP500_DIV_YIELD_M'!$A:$A,1),MATCH('QUANDL MULTPL SP500_DIV_YIELD_M'!$E$1,'QUANDL MULTPL SP500_DIV_YIELD_M'!$A$1:$G$1,0))</f>
        <v>1.98</v>
      </c>
      <c r="I1446" s="5">
        <f t="shared" si="132"/>
        <v>2.5991650076506681E-2</v>
      </c>
      <c r="J1446" s="1">
        <f>A1446/24/60/60+DATE(1970,1,1)</f>
        <v>43532.604166666672</v>
      </c>
      <c r="K1446" s="3">
        <f t="shared" si="135"/>
        <v>1</v>
      </c>
      <c r="L1446" s="6">
        <f>(1+Chart!$F$4)^(1/(365/K1446))-1</f>
        <v>6.6592785027408397E-5</v>
      </c>
      <c r="M1446" s="6">
        <f t="shared" si="136"/>
        <v>6.497889628986897E-5</v>
      </c>
      <c r="N1446" s="6">
        <f t="shared" si="137"/>
        <v>7.0302768078400746E-5</v>
      </c>
      <c r="O1446">
        <f>O1445*(B1446/B1445)</f>
        <v>256.77579226000211</v>
      </c>
      <c r="P1446">
        <f t="shared" si="133"/>
        <v>2019</v>
      </c>
      <c r="Q1446" s="1">
        <f t="shared" si="134"/>
        <v>43532.604166666672</v>
      </c>
      <c r="R1446">
        <f>IF(B1447="",R1445,IF(Q1446&gt;=Chart!$F$2,E1446,0))</f>
        <v>0</v>
      </c>
      <c r="S1446">
        <f>IF(B1447="",S1445,IFERROR(IF(AND(R1446&gt;0,R1445=0),R1446,(1+(B1447/B1446-1)*Calc!$Z$1)*S1445),0))</f>
        <v>0</v>
      </c>
      <c r="T1446">
        <f>IF(B1447="",T1445,IFERROR(IF(AND(R1446&gt;0,R1445=0),R1446,(1+(B1447/B1446-1)*Calc!$Z$1-L1447)*T1445),0))</f>
        <v>0</v>
      </c>
      <c r="U1446">
        <f>IF(B1447="",U1445,IFERROR(IF(AND(R1446&gt;0,R1445=0),R1446,(1+(B1447/B1446-1)*Calc!$Z$1-M1447*2)*U1445),0))</f>
        <v>0</v>
      </c>
      <c r="V1446">
        <f>IF(B1447="",V1445,IFERROR(IF(AND(R1446&gt;0,R1445=0),R1446,(1+(B1447/B1446-1)*Calc!$Z$1-N1447*2)*V1445),0))</f>
        <v>0</v>
      </c>
      <c r="W1446">
        <f>IF(ISNUMBER(C1446),C1446,W1445)</f>
        <v>2.4</v>
      </c>
      <c r="Y1446" s="1" t="e">
        <f>IF(AND(Q1446&gt;=Chart!$F$2,Q1446&lt;=Chart!$F$3),Q1446,#N/A)</f>
        <v>#N/A</v>
      </c>
      <c r="Z1446" t="e">
        <f>IF(AND(Q1446&gt;=Chart!$F$2,Q1446&lt;=Chart!$F$3),R1446,#N/A)</f>
        <v>#N/A</v>
      </c>
      <c r="AA1446" t="e">
        <f>IF(AND(Q1446&gt;=Chart!$F$2,Q1446&lt;=Chart!$F$3),S1446,#N/A)</f>
        <v>#N/A</v>
      </c>
      <c r="AB1446" t="e">
        <f>IF(AND(Q1446&gt;=Chart!$F$2,Q1446&lt;=Chart!$F$3),T1446,#N/A)</f>
        <v>#N/A</v>
      </c>
      <c r="AC1446" t="e">
        <f>IF(AND(Q1446&gt;=Chart!$F$2,Q1446&lt;=Chart!$F$3),U1446,#N/A)</f>
        <v>#N/A</v>
      </c>
      <c r="AD1446" t="e">
        <f>IF(AND(Q1446&gt;=Chart!$F$2,Q1446&lt;=Chart!$F$3),V1446,#N/A)</f>
        <v>#N/A</v>
      </c>
      <c r="AE1446" t="e">
        <f>IF(AND(Q1446&gt;=Chart!$F$2,Q1446&lt;=Chart!$F$3),I1446,#N/A)</f>
        <v>#N/A</v>
      </c>
      <c r="AF1446" t="e">
        <f>IF(AND(Q1446&gt;=Chart!$F$2,Q1446&lt;=Chart!$F$3),H1446/100,#N/A)</f>
        <v>#N/A</v>
      </c>
      <c r="AG1446" t="e">
        <f>IF(AND(Q1446&gt;=Chart!$F$2,Q1446&lt;=Chart!$F$3),W1446/100,#N/A)</f>
        <v>#N/A</v>
      </c>
    </row>
    <row r="1447" spans="1:33" x14ac:dyDescent="0.25">
      <c r="A1447">
        <v>1552311000</v>
      </c>
      <c r="B1447">
        <f>INDEX('Daily Data ADJ'!$1:$1048576,MATCH(Calc!$A1447,'Daily Data ADJ'!$A:$A,0),MATCH("SPY, CBOE BZX: Close",'Daily Data ADJ'!$1:$1,0))</f>
        <v>260.49934998999998</v>
      </c>
      <c r="C1447">
        <f>INDEX('Daily Data ADJ'!$1:$1048576,MATCH(Calc!$A1447,'Daily Data ADJ'!$A:$A,0),MATCH("EFFR, FRED: Close",'Daily Data ADJ'!$1:$1,0))</f>
        <v>2.4</v>
      </c>
      <c r="D1447">
        <f>INDEX('Daily Data ADJ'!$1:$1048576,MATCH(Calc!$A1447,'Daily Data ADJ'!$A:$A,1),MATCH("SOFR, FRED: Close",'Daily Data ADJ'!$1:$1,0))</f>
        <v>2.38</v>
      </c>
      <c r="E1447">
        <f>INDEX('Daily Data ADJ'!$1:$1048576,MATCH(Calc!$A1447,'Daily Data ADJ'!$A:$A,0),MATCH("UPRO, CBOE BZX: Close",'Daily Data ADJ'!$1:$1,0))</f>
        <v>23.151436230000002</v>
      </c>
      <c r="F1447">
        <f>INDEX('Daily Data ADJ'!$1:$1048576,MATCH(Calc!$A1447,'Daily Data ADJ'!$A:$A,0),MATCH("ES1!, CME_MINI: Close",'Daily Data ADJ'!$1:$1,0))</f>
        <v>2789</v>
      </c>
      <c r="G1447">
        <f>INDEX('Daily Data ADJ'!$1:$1048576,MATCH(Calc!$A1447,'Daily Data ADJ'!$A:$A,0),MATCH("ES2!, CME_MINI: Close",'Daily Data ADJ'!$1:$1,0))</f>
        <v>2793.75</v>
      </c>
      <c r="H1447">
        <f>INDEX('QUANDL MULTPL SP500_DIV_YIELD_M'!$A:$G,MATCH(Calc!$A1447,'QUANDL MULTPL SP500_DIV_YIELD_M'!$A:$A,1),MATCH('QUANDL MULTPL SP500_DIV_YIELD_M'!$E$1,'QUANDL MULTPL SP500_DIV_YIELD_M'!$A$1:$G$1,0))</f>
        <v>1.98</v>
      </c>
      <c r="I1447" s="5">
        <f t="shared" si="132"/>
        <v>2.6629901053422736E-2</v>
      </c>
      <c r="J1447" s="1">
        <f>A1447/24/60/60+DATE(1970,1,1)</f>
        <v>43535.5625</v>
      </c>
      <c r="K1447" s="3">
        <f t="shared" si="135"/>
        <v>2.9583333333284827</v>
      </c>
      <c r="L1447" s="6">
        <f>(1+Chart!$F$4)^(1/(365/K1447))-1</f>
        <v>1.9701650168846285E-4</v>
      </c>
      <c r="M1447" s="6">
        <f t="shared" si="136"/>
        <v>1.922414657289373E-4</v>
      </c>
      <c r="N1447" s="6">
        <f t="shared" si="137"/>
        <v>2.1303482202705837E-4</v>
      </c>
      <c r="O1447">
        <f>O1446*(B1447/B1446)</f>
        <v>260.49934999000214</v>
      </c>
      <c r="P1447">
        <f t="shared" si="133"/>
        <v>2019</v>
      </c>
      <c r="Q1447" s="1">
        <f t="shared" si="134"/>
        <v>43535.5625</v>
      </c>
      <c r="R1447">
        <f>IF(B1448="",R1446,IF(Q1447&gt;=Chart!$F$2,E1447,0))</f>
        <v>0</v>
      </c>
      <c r="S1447">
        <f>IF(B1448="",S1446,IFERROR(IF(AND(R1447&gt;0,R1446=0),R1447,(1+(B1448/B1447-1)*Calc!$Z$1)*S1446),0))</f>
        <v>0</v>
      </c>
      <c r="T1447">
        <f>IF(B1448="",T1446,IFERROR(IF(AND(R1447&gt;0,R1446=0),R1447,(1+(B1448/B1447-1)*Calc!$Z$1-L1448)*T1446),0))</f>
        <v>0</v>
      </c>
      <c r="U1447">
        <f>IF(B1448="",U1446,IFERROR(IF(AND(R1447&gt;0,R1446=0),R1447,(1+(B1448/B1447-1)*Calc!$Z$1-M1448*2)*U1446),0))</f>
        <v>0</v>
      </c>
      <c r="V1447">
        <f>IF(B1448="",V1446,IFERROR(IF(AND(R1447&gt;0,R1446=0),R1447,(1+(B1448/B1447-1)*Calc!$Z$1-N1448*2)*V1446),0))</f>
        <v>0</v>
      </c>
      <c r="W1447">
        <f>IF(ISNUMBER(C1447),C1447,W1446)</f>
        <v>2.4</v>
      </c>
      <c r="Y1447" s="1" t="e">
        <f>IF(AND(Q1447&gt;=Chart!$F$2,Q1447&lt;=Chart!$F$3),Q1447,#N/A)</f>
        <v>#N/A</v>
      </c>
      <c r="Z1447" t="e">
        <f>IF(AND(Q1447&gt;=Chart!$F$2,Q1447&lt;=Chart!$F$3),R1447,#N/A)</f>
        <v>#N/A</v>
      </c>
      <c r="AA1447" t="e">
        <f>IF(AND(Q1447&gt;=Chart!$F$2,Q1447&lt;=Chart!$F$3),S1447,#N/A)</f>
        <v>#N/A</v>
      </c>
      <c r="AB1447" t="e">
        <f>IF(AND(Q1447&gt;=Chart!$F$2,Q1447&lt;=Chart!$F$3),T1447,#N/A)</f>
        <v>#N/A</v>
      </c>
      <c r="AC1447" t="e">
        <f>IF(AND(Q1447&gt;=Chart!$F$2,Q1447&lt;=Chart!$F$3),U1447,#N/A)</f>
        <v>#N/A</v>
      </c>
      <c r="AD1447" t="e">
        <f>IF(AND(Q1447&gt;=Chart!$F$2,Q1447&lt;=Chart!$F$3),V1447,#N/A)</f>
        <v>#N/A</v>
      </c>
      <c r="AE1447" t="e">
        <f>IF(AND(Q1447&gt;=Chart!$F$2,Q1447&lt;=Chart!$F$3),I1447,#N/A)</f>
        <v>#N/A</v>
      </c>
      <c r="AF1447" t="e">
        <f>IF(AND(Q1447&gt;=Chart!$F$2,Q1447&lt;=Chart!$F$3),H1447/100,#N/A)</f>
        <v>#N/A</v>
      </c>
      <c r="AG1447" t="e">
        <f>IF(AND(Q1447&gt;=Chart!$F$2,Q1447&lt;=Chart!$F$3),W1447/100,#N/A)</f>
        <v>#N/A</v>
      </c>
    </row>
    <row r="1448" spans="1:33" x14ac:dyDescent="0.25">
      <c r="A1448">
        <v>1552397400</v>
      </c>
      <c r="B1448">
        <f>INDEX('Daily Data ADJ'!$1:$1048576,MATCH(Calc!$A1448,'Daily Data ADJ'!$A:$A,0),MATCH("SPY, CBOE BZX: Close",'Daily Data ADJ'!$1:$1,0))</f>
        <v>261.48169561999998</v>
      </c>
      <c r="C1448">
        <f>INDEX('Daily Data ADJ'!$1:$1048576,MATCH(Calc!$A1448,'Daily Data ADJ'!$A:$A,0),MATCH("EFFR, FRED: Close",'Daily Data ADJ'!$1:$1,0))</f>
        <v>2.4</v>
      </c>
      <c r="D1448">
        <f>INDEX('Daily Data ADJ'!$1:$1048576,MATCH(Calc!$A1448,'Daily Data ADJ'!$A:$A,1),MATCH("SOFR, FRED: Close",'Daily Data ADJ'!$1:$1,0))</f>
        <v>2.39</v>
      </c>
      <c r="E1448">
        <f>INDEX('Daily Data ADJ'!$1:$1048576,MATCH(Calc!$A1448,'Daily Data ADJ'!$A:$A,0),MATCH("UPRO, CBOE BZX: Close",'Daily Data ADJ'!$1:$1,0))</f>
        <v>23.388330060000001</v>
      </c>
      <c r="F1448">
        <f>INDEX('Daily Data ADJ'!$1:$1048576,MATCH(Calc!$A1448,'Daily Data ADJ'!$A:$A,0),MATCH("ES1!, CME_MINI: Close",'Daily Data ADJ'!$1:$1,0))</f>
        <v>2797.25</v>
      </c>
      <c r="G1448">
        <f>INDEX('Daily Data ADJ'!$1:$1048576,MATCH(Calc!$A1448,'Daily Data ADJ'!$A:$A,0),MATCH("ES2!, CME_MINI: Close",'Daily Data ADJ'!$1:$1,0))</f>
        <v>2801.5</v>
      </c>
      <c r="H1448">
        <f>INDEX('QUANDL MULTPL SP500_DIV_YIELD_M'!$A:$G,MATCH(Calc!$A1448,'QUANDL MULTPL SP500_DIV_YIELD_M'!$A:$A,1),MATCH('QUANDL MULTPL SP500_DIV_YIELD_M'!$E$1,'QUANDL MULTPL SP500_DIV_YIELD_M'!$A$1:$G$1,0))</f>
        <v>1.98</v>
      </c>
      <c r="I1448" s="5">
        <f t="shared" si="132"/>
        <v>2.5891262013331987E-2</v>
      </c>
      <c r="J1448" s="1">
        <f>A1448/24/60/60+DATE(1970,1,1)</f>
        <v>43536.5625</v>
      </c>
      <c r="K1448" s="3">
        <f t="shared" si="135"/>
        <v>1</v>
      </c>
      <c r="L1448" s="6">
        <f>(1+Chart!$F$4)^(1/(365/K1448))-1</f>
        <v>6.6592785027408397E-5</v>
      </c>
      <c r="M1448" s="6">
        <f t="shared" si="136"/>
        <v>6.497889628986897E-5</v>
      </c>
      <c r="N1448" s="6">
        <f t="shared" si="137"/>
        <v>7.0034667898788427E-5</v>
      </c>
      <c r="O1448">
        <f>O1447*(B1448/B1447)</f>
        <v>261.48169562000214</v>
      </c>
      <c r="P1448">
        <f t="shared" si="133"/>
        <v>2019</v>
      </c>
      <c r="Q1448" s="1">
        <f t="shared" si="134"/>
        <v>43536.5625</v>
      </c>
      <c r="R1448">
        <f>IF(B1449="",R1447,IF(Q1448&gt;=Chart!$F$2,E1448,0))</f>
        <v>0</v>
      </c>
      <c r="S1448">
        <f>IF(B1449="",S1447,IFERROR(IF(AND(R1448&gt;0,R1447=0),R1448,(1+(B1449/B1448-1)*Calc!$Z$1)*S1447),0))</f>
        <v>0</v>
      </c>
      <c r="T1448">
        <f>IF(B1449="",T1447,IFERROR(IF(AND(R1448&gt;0,R1447=0),R1448,(1+(B1449/B1448-1)*Calc!$Z$1-L1449)*T1447),0))</f>
        <v>0</v>
      </c>
      <c r="U1448">
        <f>IF(B1449="",U1447,IFERROR(IF(AND(R1448&gt;0,R1447=0),R1448,(1+(B1449/B1448-1)*Calc!$Z$1-M1449*2)*U1447),0))</f>
        <v>0</v>
      </c>
      <c r="V1448">
        <f>IF(B1449="",V1447,IFERROR(IF(AND(R1448&gt;0,R1447=0),R1448,(1+(B1449/B1448-1)*Calc!$Z$1-N1449*2)*V1447),0))</f>
        <v>0</v>
      </c>
      <c r="W1448">
        <f>IF(ISNUMBER(C1448),C1448,W1447)</f>
        <v>2.4</v>
      </c>
      <c r="Y1448" s="1" t="e">
        <f>IF(AND(Q1448&gt;=Chart!$F$2,Q1448&lt;=Chart!$F$3),Q1448,#N/A)</f>
        <v>#N/A</v>
      </c>
      <c r="Z1448" t="e">
        <f>IF(AND(Q1448&gt;=Chart!$F$2,Q1448&lt;=Chart!$F$3),R1448,#N/A)</f>
        <v>#N/A</v>
      </c>
      <c r="AA1448" t="e">
        <f>IF(AND(Q1448&gt;=Chart!$F$2,Q1448&lt;=Chart!$F$3),S1448,#N/A)</f>
        <v>#N/A</v>
      </c>
      <c r="AB1448" t="e">
        <f>IF(AND(Q1448&gt;=Chart!$F$2,Q1448&lt;=Chart!$F$3),T1448,#N/A)</f>
        <v>#N/A</v>
      </c>
      <c r="AC1448" t="e">
        <f>IF(AND(Q1448&gt;=Chart!$F$2,Q1448&lt;=Chart!$F$3),U1448,#N/A)</f>
        <v>#N/A</v>
      </c>
      <c r="AD1448" t="e">
        <f>IF(AND(Q1448&gt;=Chart!$F$2,Q1448&lt;=Chart!$F$3),V1448,#N/A)</f>
        <v>#N/A</v>
      </c>
      <c r="AE1448" t="e">
        <f>IF(AND(Q1448&gt;=Chart!$F$2,Q1448&lt;=Chart!$F$3),I1448,#N/A)</f>
        <v>#N/A</v>
      </c>
      <c r="AF1448" t="e">
        <f>IF(AND(Q1448&gt;=Chart!$F$2,Q1448&lt;=Chart!$F$3),H1448/100,#N/A)</f>
        <v>#N/A</v>
      </c>
      <c r="AG1448" t="e">
        <f>IF(AND(Q1448&gt;=Chart!$F$2,Q1448&lt;=Chart!$F$3),W1448/100,#N/A)</f>
        <v>#N/A</v>
      </c>
    </row>
    <row r="1449" spans="1:33" x14ac:dyDescent="0.25">
      <c r="A1449">
        <v>1552483800</v>
      </c>
      <c r="B1449">
        <f>INDEX('Daily Data ADJ'!$1:$1048576,MATCH(Calc!$A1449,'Daily Data ADJ'!$A:$A,0),MATCH("SPY, CBOE BZX: Close",'Daily Data ADJ'!$1:$1,0))</f>
        <v>263.21249505999998</v>
      </c>
      <c r="C1449">
        <f>INDEX('Daily Data ADJ'!$1:$1048576,MATCH(Calc!$A1449,'Daily Data ADJ'!$A:$A,0),MATCH("EFFR, FRED: Close",'Daily Data ADJ'!$1:$1,0))</f>
        <v>2.4</v>
      </c>
      <c r="D1449">
        <f>INDEX('Daily Data ADJ'!$1:$1048576,MATCH(Calc!$A1449,'Daily Data ADJ'!$A:$A,1),MATCH("SOFR, FRED: Close",'Daily Data ADJ'!$1:$1,0))</f>
        <v>2.4</v>
      </c>
      <c r="E1449">
        <f>INDEX('Daily Data ADJ'!$1:$1048576,MATCH(Calc!$A1449,'Daily Data ADJ'!$A:$A,0),MATCH("UPRO, CBOE BZX: Close",'Daily Data ADJ'!$1:$1,0))</f>
        <v>23.852247129999999</v>
      </c>
      <c r="F1449">
        <f>INDEX('Daily Data ADJ'!$1:$1048576,MATCH(Calc!$A1449,'Daily Data ADJ'!$A:$A,0),MATCH("ES1!, CME_MINI: Close",'Daily Data ADJ'!$1:$1,0))</f>
        <v>2819.5</v>
      </c>
      <c r="G1449">
        <f>INDEX('Daily Data ADJ'!$1:$1048576,MATCH(Calc!$A1449,'Daily Data ADJ'!$A:$A,0),MATCH("ES2!, CME_MINI: Close",'Daily Data ADJ'!$1:$1,0))</f>
        <v>2824.5</v>
      </c>
      <c r="H1449">
        <f>INDEX('QUANDL MULTPL SP500_DIV_YIELD_M'!$A:$G,MATCH(Calc!$A1449,'QUANDL MULTPL SP500_DIV_YIELD_M'!$A:$A,1),MATCH('QUANDL MULTPL SP500_DIV_YIELD_M'!$E$1,'QUANDL MULTPL SP500_DIV_YIELD_M'!$A$1:$G$1,0))</f>
        <v>1.98</v>
      </c>
      <c r="I1449" s="5">
        <f t="shared" si="132"/>
        <v>2.6912347524893313E-2</v>
      </c>
      <c r="J1449" s="1">
        <f>A1449/24/60/60+DATE(1970,1,1)</f>
        <v>43537.5625</v>
      </c>
      <c r="K1449" s="3">
        <f t="shared" si="135"/>
        <v>1</v>
      </c>
      <c r="L1449" s="6">
        <f>(1+Chart!$F$4)^(1/(365/K1449))-1</f>
        <v>6.6592785027408397E-5</v>
      </c>
      <c r="M1449" s="6">
        <f t="shared" si="136"/>
        <v>6.497889628986897E-5</v>
      </c>
      <c r="N1449" s="6">
        <f t="shared" si="137"/>
        <v>7.2760398216242805E-5</v>
      </c>
      <c r="O1449">
        <f>O1448*(B1449/B1448)</f>
        <v>263.21249506000214</v>
      </c>
      <c r="P1449">
        <f t="shared" si="133"/>
        <v>2019</v>
      </c>
      <c r="Q1449" s="1">
        <f t="shared" si="134"/>
        <v>43537.5625</v>
      </c>
      <c r="R1449">
        <f>IF(B1450="",R1448,IF(Q1449&gt;=Chart!$F$2,E1449,0))</f>
        <v>0</v>
      </c>
      <c r="S1449">
        <f>IF(B1450="",S1448,IFERROR(IF(AND(R1449&gt;0,R1448=0),R1449,(1+(B1450/B1449-1)*Calc!$Z$1)*S1448),0))</f>
        <v>0</v>
      </c>
      <c r="T1449">
        <f>IF(B1450="",T1448,IFERROR(IF(AND(R1449&gt;0,R1448=0),R1449,(1+(B1450/B1449-1)*Calc!$Z$1-L1450)*T1448),0))</f>
        <v>0</v>
      </c>
      <c r="U1449">
        <f>IF(B1450="",U1448,IFERROR(IF(AND(R1449&gt;0,R1448=0),R1449,(1+(B1450/B1449-1)*Calc!$Z$1-M1450*2)*U1448),0))</f>
        <v>0</v>
      </c>
      <c r="V1449">
        <f>IF(B1450="",V1448,IFERROR(IF(AND(R1449&gt;0,R1448=0),R1449,(1+(B1450/B1449-1)*Calc!$Z$1-N1450*2)*V1448),0))</f>
        <v>0</v>
      </c>
      <c r="W1449">
        <f>IF(ISNUMBER(C1449),C1449,W1448)</f>
        <v>2.4</v>
      </c>
      <c r="Y1449" s="1" t="e">
        <f>IF(AND(Q1449&gt;=Chart!$F$2,Q1449&lt;=Chart!$F$3),Q1449,#N/A)</f>
        <v>#N/A</v>
      </c>
      <c r="Z1449" t="e">
        <f>IF(AND(Q1449&gt;=Chart!$F$2,Q1449&lt;=Chart!$F$3),R1449,#N/A)</f>
        <v>#N/A</v>
      </c>
      <c r="AA1449" t="e">
        <f>IF(AND(Q1449&gt;=Chart!$F$2,Q1449&lt;=Chart!$F$3),S1449,#N/A)</f>
        <v>#N/A</v>
      </c>
      <c r="AB1449" t="e">
        <f>IF(AND(Q1449&gt;=Chart!$F$2,Q1449&lt;=Chart!$F$3),T1449,#N/A)</f>
        <v>#N/A</v>
      </c>
      <c r="AC1449" t="e">
        <f>IF(AND(Q1449&gt;=Chart!$F$2,Q1449&lt;=Chart!$F$3),U1449,#N/A)</f>
        <v>#N/A</v>
      </c>
      <c r="AD1449" t="e">
        <f>IF(AND(Q1449&gt;=Chart!$F$2,Q1449&lt;=Chart!$F$3),V1449,#N/A)</f>
        <v>#N/A</v>
      </c>
      <c r="AE1449" t="e">
        <f>IF(AND(Q1449&gt;=Chart!$F$2,Q1449&lt;=Chart!$F$3),I1449,#N/A)</f>
        <v>#N/A</v>
      </c>
      <c r="AF1449" t="e">
        <f>IF(AND(Q1449&gt;=Chart!$F$2,Q1449&lt;=Chart!$F$3),H1449/100,#N/A)</f>
        <v>#N/A</v>
      </c>
      <c r="AG1449" t="e">
        <f>IF(AND(Q1449&gt;=Chart!$F$2,Q1449&lt;=Chart!$F$3),W1449/100,#N/A)</f>
        <v>#N/A</v>
      </c>
    </row>
    <row r="1450" spans="1:33" x14ac:dyDescent="0.25">
      <c r="A1450">
        <v>1552570200</v>
      </c>
      <c r="B1450">
        <f>INDEX('Daily Data ADJ'!$1:$1048576,MATCH(Calc!$A1450,'Daily Data ADJ'!$A:$A,0),MATCH("SPY, CBOE BZX: Close",'Daily Data ADJ'!$1:$1,0))</f>
        <v>263.04409296</v>
      </c>
      <c r="C1450">
        <f>INDEX('Daily Data ADJ'!$1:$1048576,MATCH(Calc!$A1450,'Daily Data ADJ'!$A:$A,0),MATCH("EFFR, FRED: Close",'Daily Data ADJ'!$1:$1,0))</f>
        <v>2.4</v>
      </c>
      <c r="D1450">
        <f>INDEX('Daily Data ADJ'!$1:$1048576,MATCH(Calc!$A1450,'Daily Data ADJ'!$A:$A,1),MATCH("SOFR, FRED: Close",'Daily Data ADJ'!$1:$1,0))</f>
        <v>2.42</v>
      </c>
      <c r="E1450">
        <f>INDEX('Daily Data ADJ'!$1:$1048576,MATCH(Calc!$A1450,'Daily Data ADJ'!$A:$A,0),MATCH("UPRO, CBOE BZX: Close",'Daily Data ADJ'!$1:$1,0))</f>
        <v>23.802894250000001</v>
      </c>
      <c r="F1450">
        <f>INDEX('Daily Data ADJ'!$1:$1048576,MATCH(Calc!$A1450,'Daily Data ADJ'!$A:$A,0),MATCH("ES1!, CME_MINI: Close",'Daily Data ADJ'!$1:$1,0))</f>
        <v>2812.25</v>
      </c>
      <c r="G1450">
        <f>INDEX('Daily Data ADJ'!$1:$1048576,MATCH(Calc!$A1450,'Daily Data ADJ'!$A:$A,0),MATCH("ES2!, CME_MINI: Close",'Daily Data ADJ'!$1:$1,0))</f>
        <v>2817</v>
      </c>
      <c r="H1450">
        <f>INDEX('QUANDL MULTPL SP500_DIV_YIELD_M'!$A:$G,MATCH(Calc!$A1450,'QUANDL MULTPL SP500_DIV_YIELD_M'!$A:$A,1),MATCH('QUANDL MULTPL SP500_DIV_YIELD_M'!$E$1,'QUANDL MULTPL SP500_DIV_YIELD_M'!$A$1:$G$1,0))</f>
        <v>1.98</v>
      </c>
      <c r="I1450" s="5">
        <f t="shared" si="132"/>
        <v>2.6573292502204596E-2</v>
      </c>
      <c r="J1450" s="1">
        <f>A1450/24/60/60+DATE(1970,1,1)</f>
        <v>43538.5625</v>
      </c>
      <c r="K1450" s="3">
        <f t="shared" si="135"/>
        <v>1</v>
      </c>
      <c r="L1450" s="6">
        <f>(1+Chart!$F$4)^(1/(365/K1450))-1</f>
        <v>6.6592785027408397E-5</v>
      </c>
      <c r="M1450" s="6">
        <f t="shared" si="136"/>
        <v>6.497889628986897E-5</v>
      </c>
      <c r="N1450" s="6">
        <f t="shared" si="137"/>
        <v>7.1855609764082118E-5</v>
      </c>
      <c r="O1450">
        <f>O1449*(B1450/B1449)</f>
        <v>263.04409296000216</v>
      </c>
      <c r="P1450">
        <f t="shared" si="133"/>
        <v>2019</v>
      </c>
      <c r="Q1450" s="1">
        <f t="shared" si="134"/>
        <v>43538.5625</v>
      </c>
      <c r="R1450">
        <f>IF(B1451="",R1449,IF(Q1450&gt;=Chart!$F$2,E1450,0))</f>
        <v>0</v>
      </c>
      <c r="S1450">
        <f>IF(B1451="",S1449,IFERROR(IF(AND(R1450&gt;0,R1449=0),R1450,(1+(B1451/B1450-1)*Calc!$Z$1)*S1449),0))</f>
        <v>0</v>
      </c>
      <c r="T1450">
        <f>IF(B1451="",T1449,IFERROR(IF(AND(R1450&gt;0,R1449=0),R1450,(1+(B1451/B1450-1)*Calc!$Z$1-L1451)*T1449),0))</f>
        <v>0</v>
      </c>
      <c r="U1450">
        <f>IF(B1451="",U1449,IFERROR(IF(AND(R1450&gt;0,R1449=0),R1450,(1+(B1451/B1450-1)*Calc!$Z$1-M1451*2)*U1449),0))</f>
        <v>0</v>
      </c>
      <c r="V1450">
        <f>IF(B1451="",V1449,IFERROR(IF(AND(R1450&gt;0,R1449=0),R1450,(1+(B1451/B1450-1)*Calc!$Z$1-N1451*2)*V1449),0))</f>
        <v>0</v>
      </c>
      <c r="W1450">
        <f>IF(ISNUMBER(C1450),C1450,W1449)</f>
        <v>2.4</v>
      </c>
      <c r="Y1450" s="1" t="e">
        <f>IF(AND(Q1450&gt;=Chart!$F$2,Q1450&lt;=Chart!$F$3),Q1450,#N/A)</f>
        <v>#N/A</v>
      </c>
      <c r="Z1450" t="e">
        <f>IF(AND(Q1450&gt;=Chart!$F$2,Q1450&lt;=Chart!$F$3),R1450,#N/A)</f>
        <v>#N/A</v>
      </c>
      <c r="AA1450" t="e">
        <f>IF(AND(Q1450&gt;=Chart!$F$2,Q1450&lt;=Chart!$F$3),S1450,#N/A)</f>
        <v>#N/A</v>
      </c>
      <c r="AB1450" t="e">
        <f>IF(AND(Q1450&gt;=Chart!$F$2,Q1450&lt;=Chart!$F$3),T1450,#N/A)</f>
        <v>#N/A</v>
      </c>
      <c r="AC1450" t="e">
        <f>IF(AND(Q1450&gt;=Chart!$F$2,Q1450&lt;=Chart!$F$3),U1450,#N/A)</f>
        <v>#N/A</v>
      </c>
      <c r="AD1450" t="e">
        <f>IF(AND(Q1450&gt;=Chart!$F$2,Q1450&lt;=Chart!$F$3),V1450,#N/A)</f>
        <v>#N/A</v>
      </c>
      <c r="AE1450" t="e">
        <f>IF(AND(Q1450&gt;=Chart!$F$2,Q1450&lt;=Chart!$F$3),I1450,#N/A)</f>
        <v>#N/A</v>
      </c>
      <c r="AF1450" t="e">
        <f>IF(AND(Q1450&gt;=Chart!$F$2,Q1450&lt;=Chart!$F$3),H1450/100,#N/A)</f>
        <v>#N/A</v>
      </c>
      <c r="AG1450" t="e">
        <f>IF(AND(Q1450&gt;=Chart!$F$2,Q1450&lt;=Chart!$F$3),W1450/100,#N/A)</f>
        <v>#N/A</v>
      </c>
    </row>
    <row r="1451" spans="1:33" x14ac:dyDescent="0.25">
      <c r="A1451">
        <v>1552656600</v>
      </c>
      <c r="B1451">
        <f>INDEX('Daily Data ADJ'!$1:$1048576,MATCH(Calc!$A1451,'Daily Data ADJ'!$A:$A,0),MATCH("SPY, CBOE BZX: Close",'Daily Data ADJ'!$1:$1,0))</f>
        <v>264.34379409000002</v>
      </c>
      <c r="C1451">
        <f>INDEX('Daily Data ADJ'!$1:$1048576,MATCH(Calc!$A1451,'Daily Data ADJ'!$A:$A,0),MATCH("EFFR, FRED: Close",'Daily Data ADJ'!$1:$1,0))</f>
        <v>2.4</v>
      </c>
      <c r="D1451">
        <f>INDEX('Daily Data ADJ'!$1:$1048576,MATCH(Calc!$A1451,'Daily Data ADJ'!$A:$A,1),MATCH("SOFR, FRED: Close",'Daily Data ADJ'!$1:$1,0))</f>
        <v>2.46</v>
      </c>
      <c r="E1451">
        <f>INDEX('Daily Data ADJ'!$1:$1048576,MATCH(Calc!$A1451,'Daily Data ADJ'!$A:$A,0),MATCH("UPRO, CBOE BZX: Close",'Daily Data ADJ'!$1:$1,0))</f>
        <v>24.14836442</v>
      </c>
      <c r="F1451">
        <f>INDEX('Daily Data ADJ'!$1:$1048576,MATCH(Calc!$A1451,'Daily Data ADJ'!$A:$A,0),MATCH("ES1!, CME_MINI: Close",'Daily Data ADJ'!$1:$1,0))</f>
        <v>2829.75</v>
      </c>
      <c r="G1451">
        <f>INDEX('Daily Data ADJ'!$1:$1048576,MATCH(Calc!$A1451,'Daily Data ADJ'!$A:$A,0),MATCH("ES2!, CME_MINI: Close",'Daily Data ADJ'!$1:$1,0))</f>
        <v>2834.75</v>
      </c>
      <c r="H1451">
        <f>INDEX('QUANDL MULTPL SP500_DIV_YIELD_M'!$A:$G,MATCH(Calc!$A1451,'QUANDL MULTPL SP500_DIV_YIELD_M'!$A:$A,1),MATCH('QUANDL MULTPL SP500_DIV_YIELD_M'!$E$1,'QUANDL MULTPL SP500_DIV_YIELD_M'!$A$1:$G$1,0))</f>
        <v>1.98</v>
      </c>
      <c r="I1451" s="5">
        <f t="shared" si="132"/>
        <v>2.6886516718944667E-2</v>
      </c>
      <c r="J1451" s="1">
        <f>A1451/24/60/60+DATE(1970,1,1)</f>
        <v>43539.5625</v>
      </c>
      <c r="K1451" s="3">
        <f t="shared" si="135"/>
        <v>1</v>
      </c>
      <c r="L1451" s="6">
        <f>(1+Chart!$F$4)^(1/(365/K1451))-1</f>
        <v>6.6592785027408397E-5</v>
      </c>
      <c r="M1451" s="6">
        <f t="shared" si="136"/>
        <v>6.497889628986897E-5</v>
      </c>
      <c r="N1451" s="6">
        <f t="shared" si="137"/>
        <v>7.269147766186812E-5</v>
      </c>
      <c r="O1451">
        <f>O1450*(B1451/B1450)</f>
        <v>264.34379409000223</v>
      </c>
      <c r="P1451">
        <f t="shared" si="133"/>
        <v>2019</v>
      </c>
      <c r="Q1451" s="1">
        <f t="shared" si="134"/>
        <v>43539.5625</v>
      </c>
      <c r="R1451">
        <f>IF(B1452="",R1450,IF(Q1451&gt;=Chart!$F$2,E1451,0))</f>
        <v>0</v>
      </c>
      <c r="S1451">
        <f>IF(B1452="",S1450,IFERROR(IF(AND(R1451&gt;0,R1450=0),R1451,(1+(B1452/B1451-1)*Calc!$Z$1)*S1450),0))</f>
        <v>0</v>
      </c>
      <c r="T1451">
        <f>IF(B1452="",T1450,IFERROR(IF(AND(R1451&gt;0,R1450=0),R1451,(1+(B1452/B1451-1)*Calc!$Z$1-L1452)*T1450),0))</f>
        <v>0</v>
      </c>
      <c r="U1451">
        <f>IF(B1452="",U1450,IFERROR(IF(AND(R1451&gt;0,R1450=0),R1451,(1+(B1452/B1451-1)*Calc!$Z$1-M1452*2)*U1450),0))</f>
        <v>0</v>
      </c>
      <c r="V1451">
        <f>IF(B1452="",V1450,IFERROR(IF(AND(R1451&gt;0,R1450=0),R1451,(1+(B1452/B1451-1)*Calc!$Z$1-N1452*2)*V1450),0))</f>
        <v>0</v>
      </c>
      <c r="W1451">
        <f>IF(ISNUMBER(C1451),C1451,W1450)</f>
        <v>2.4</v>
      </c>
      <c r="Y1451" s="1" t="e">
        <f>IF(AND(Q1451&gt;=Chart!$F$2,Q1451&lt;=Chart!$F$3),Q1451,#N/A)</f>
        <v>#N/A</v>
      </c>
      <c r="Z1451" t="e">
        <f>IF(AND(Q1451&gt;=Chart!$F$2,Q1451&lt;=Chart!$F$3),R1451,#N/A)</f>
        <v>#N/A</v>
      </c>
      <c r="AA1451" t="e">
        <f>IF(AND(Q1451&gt;=Chart!$F$2,Q1451&lt;=Chart!$F$3),S1451,#N/A)</f>
        <v>#N/A</v>
      </c>
      <c r="AB1451" t="e">
        <f>IF(AND(Q1451&gt;=Chart!$F$2,Q1451&lt;=Chart!$F$3),T1451,#N/A)</f>
        <v>#N/A</v>
      </c>
      <c r="AC1451" t="e">
        <f>IF(AND(Q1451&gt;=Chart!$F$2,Q1451&lt;=Chart!$F$3),U1451,#N/A)</f>
        <v>#N/A</v>
      </c>
      <c r="AD1451" t="e">
        <f>IF(AND(Q1451&gt;=Chart!$F$2,Q1451&lt;=Chart!$F$3),V1451,#N/A)</f>
        <v>#N/A</v>
      </c>
      <c r="AE1451" t="e">
        <f>IF(AND(Q1451&gt;=Chart!$F$2,Q1451&lt;=Chart!$F$3),I1451,#N/A)</f>
        <v>#N/A</v>
      </c>
      <c r="AF1451" t="e">
        <f>IF(AND(Q1451&gt;=Chart!$F$2,Q1451&lt;=Chart!$F$3),H1451/100,#N/A)</f>
        <v>#N/A</v>
      </c>
      <c r="AG1451" t="e">
        <f>IF(AND(Q1451&gt;=Chart!$F$2,Q1451&lt;=Chart!$F$3),W1451/100,#N/A)</f>
        <v>#N/A</v>
      </c>
    </row>
    <row r="1452" spans="1:33" x14ac:dyDescent="0.25">
      <c r="A1452">
        <v>1552915800</v>
      </c>
      <c r="B1452">
        <f>INDEX('Daily Data ADJ'!$1:$1048576,MATCH(Calc!$A1452,'Daily Data ADJ'!$A:$A,0),MATCH("SPY, CBOE BZX: Close",'Daily Data ADJ'!$1:$1,0))</f>
        <v>265.30227644000001</v>
      </c>
      <c r="C1452">
        <f>INDEX('Daily Data ADJ'!$1:$1048576,MATCH(Calc!$A1452,'Daily Data ADJ'!$A:$A,0),MATCH("EFFR, FRED: Close",'Daily Data ADJ'!$1:$1,0))</f>
        <v>2.4</v>
      </c>
      <c r="D1452">
        <f>INDEX('Daily Data ADJ'!$1:$1048576,MATCH(Calc!$A1452,'Daily Data ADJ'!$A:$A,1),MATCH("SOFR, FRED: Close",'Daily Data ADJ'!$1:$1,0))</f>
        <v>2.41</v>
      </c>
      <c r="E1452">
        <f>INDEX('Daily Data ADJ'!$1:$1048576,MATCH(Calc!$A1452,'Daily Data ADJ'!$A:$A,0),MATCH("UPRO, CBOE BZX: Close",'Daily Data ADJ'!$1:$1,0))</f>
        <v>24.41980526</v>
      </c>
      <c r="F1452">
        <f>INDEX('Daily Data ADJ'!$1:$1048576,MATCH(Calc!$A1452,'Daily Data ADJ'!$A:$A,0),MATCH("ES1!, CME_MINI: Close",'Daily Data ADJ'!$1:$1,0))</f>
        <v>2840.5</v>
      </c>
      <c r="G1452">
        <f>INDEX('Daily Data ADJ'!$1:$1048576,MATCH(Calc!$A1452,'Daily Data ADJ'!$A:$A,0),MATCH("ES2!, CME_MINI: Close",'Daily Data ADJ'!$1:$1,0))</f>
        <v>2845.75</v>
      </c>
      <c r="H1452">
        <f>INDEX('QUANDL MULTPL SP500_DIV_YIELD_M'!$A:$G,MATCH(Calc!$A1452,'QUANDL MULTPL SP500_DIV_YIELD_M'!$A:$A,1),MATCH('QUANDL MULTPL SP500_DIV_YIELD_M'!$E$1,'QUANDL MULTPL SP500_DIV_YIELD_M'!$A$1:$G$1,0))</f>
        <v>1.98</v>
      </c>
      <c r="I1452" s="5">
        <f t="shared" si="132"/>
        <v>2.7213586394904302E-2</v>
      </c>
      <c r="J1452" s="1">
        <f>A1452/24/60/60+DATE(1970,1,1)</f>
        <v>43542.5625</v>
      </c>
      <c r="K1452" s="3">
        <f t="shared" si="135"/>
        <v>3</v>
      </c>
      <c r="L1452" s="6">
        <f>(1+Chart!$F$4)^(1/(365/K1452))-1</f>
        <v>1.9979165917494157E-4</v>
      </c>
      <c r="M1452" s="6">
        <f t="shared" si="136"/>
        <v>1.949493559150195E-4</v>
      </c>
      <c r="N1452" s="6">
        <f t="shared" si="137"/>
        <v>2.2070830178155809E-4</v>
      </c>
      <c r="O1452">
        <f>O1451*(B1452/B1451)</f>
        <v>265.30227644000223</v>
      </c>
      <c r="P1452">
        <f t="shared" si="133"/>
        <v>2019</v>
      </c>
      <c r="Q1452" s="1">
        <f t="shared" si="134"/>
        <v>43542.5625</v>
      </c>
      <c r="R1452">
        <f>IF(B1453="",R1451,IF(Q1452&gt;=Chart!$F$2,E1452,0))</f>
        <v>0</v>
      </c>
      <c r="S1452">
        <f>IF(B1453="",S1451,IFERROR(IF(AND(R1452&gt;0,R1451=0),R1452,(1+(B1453/B1452-1)*Calc!$Z$1)*S1451),0))</f>
        <v>0</v>
      </c>
      <c r="T1452">
        <f>IF(B1453="",T1451,IFERROR(IF(AND(R1452&gt;0,R1451=0),R1452,(1+(B1453/B1452-1)*Calc!$Z$1-L1453)*T1451),0))</f>
        <v>0</v>
      </c>
      <c r="U1452">
        <f>IF(B1453="",U1451,IFERROR(IF(AND(R1452&gt;0,R1451=0),R1452,(1+(B1453/B1452-1)*Calc!$Z$1-M1453*2)*U1451),0))</f>
        <v>0</v>
      </c>
      <c r="V1452">
        <f>IF(B1453="",V1451,IFERROR(IF(AND(R1452&gt;0,R1451=0),R1452,(1+(B1453/B1452-1)*Calc!$Z$1-N1453*2)*V1451),0))</f>
        <v>0</v>
      </c>
      <c r="W1452">
        <f>IF(ISNUMBER(C1452),C1452,W1451)</f>
        <v>2.4</v>
      </c>
      <c r="Y1452" s="1" t="e">
        <f>IF(AND(Q1452&gt;=Chart!$F$2,Q1452&lt;=Chart!$F$3),Q1452,#N/A)</f>
        <v>#N/A</v>
      </c>
      <c r="Z1452" t="e">
        <f>IF(AND(Q1452&gt;=Chart!$F$2,Q1452&lt;=Chart!$F$3),R1452,#N/A)</f>
        <v>#N/A</v>
      </c>
      <c r="AA1452" t="e">
        <f>IF(AND(Q1452&gt;=Chart!$F$2,Q1452&lt;=Chart!$F$3),S1452,#N/A)</f>
        <v>#N/A</v>
      </c>
      <c r="AB1452" t="e">
        <f>IF(AND(Q1452&gt;=Chart!$F$2,Q1452&lt;=Chart!$F$3),T1452,#N/A)</f>
        <v>#N/A</v>
      </c>
      <c r="AC1452" t="e">
        <f>IF(AND(Q1452&gt;=Chart!$F$2,Q1452&lt;=Chart!$F$3),U1452,#N/A)</f>
        <v>#N/A</v>
      </c>
      <c r="AD1452" t="e">
        <f>IF(AND(Q1452&gt;=Chart!$F$2,Q1452&lt;=Chart!$F$3),V1452,#N/A)</f>
        <v>#N/A</v>
      </c>
      <c r="AE1452" t="e">
        <f>IF(AND(Q1452&gt;=Chart!$F$2,Q1452&lt;=Chart!$F$3),I1452,#N/A)</f>
        <v>#N/A</v>
      </c>
      <c r="AF1452" t="e">
        <f>IF(AND(Q1452&gt;=Chart!$F$2,Q1452&lt;=Chart!$F$3),H1452/100,#N/A)</f>
        <v>#N/A</v>
      </c>
      <c r="AG1452" t="e">
        <f>IF(AND(Q1452&gt;=Chart!$F$2,Q1452&lt;=Chart!$F$3),W1452/100,#N/A)</f>
        <v>#N/A</v>
      </c>
    </row>
    <row r="1453" spans="1:33" x14ac:dyDescent="0.25">
      <c r="A1453">
        <v>1553002200</v>
      </c>
      <c r="B1453">
        <f>INDEX('Daily Data ADJ'!$1:$1048576,MATCH(Calc!$A1453,'Daily Data ADJ'!$A:$A,0),MATCH("SPY, CBOE BZX: Close",'Daily Data ADJ'!$1:$1,0))</f>
        <v>265.36805464000003</v>
      </c>
      <c r="C1453">
        <f>INDEX('Daily Data ADJ'!$1:$1048576,MATCH(Calc!$A1453,'Daily Data ADJ'!$A:$A,0),MATCH("EFFR, FRED: Close",'Daily Data ADJ'!$1:$1,0))</f>
        <v>2.4</v>
      </c>
      <c r="D1453">
        <f>INDEX('Daily Data ADJ'!$1:$1048576,MATCH(Calc!$A1453,'Daily Data ADJ'!$A:$A,1),MATCH("SOFR, FRED: Close",'Daily Data ADJ'!$1:$1,0))</f>
        <v>2.42</v>
      </c>
      <c r="E1453">
        <f>INDEX('Daily Data ADJ'!$1:$1048576,MATCH(Calc!$A1453,'Daily Data ADJ'!$A:$A,0),MATCH("UPRO, CBOE BZX: Close",'Daily Data ADJ'!$1:$1,0))</f>
        <v>24.43461112</v>
      </c>
      <c r="F1453">
        <f>INDEX('Daily Data ADJ'!$1:$1048576,MATCH(Calc!$A1453,'Daily Data ADJ'!$A:$A,0),MATCH("ES1!, CME_MINI: Close",'Daily Data ADJ'!$1:$1,0))</f>
        <v>2836.5</v>
      </c>
      <c r="G1453">
        <f>INDEX('Daily Data ADJ'!$1:$1048576,MATCH(Calc!$A1453,'Daily Data ADJ'!$A:$A,0),MATCH("ES2!, CME_MINI: Close",'Daily Data ADJ'!$1:$1,0))</f>
        <v>2841.5</v>
      </c>
      <c r="H1453">
        <f>INDEX('QUANDL MULTPL SP500_DIV_YIELD_M'!$A:$G,MATCH(Calc!$A1453,'QUANDL MULTPL SP500_DIV_YIELD_M'!$A:$A,1),MATCH('QUANDL MULTPL SP500_DIV_YIELD_M'!$E$1,'QUANDL MULTPL SP500_DIV_YIELD_M'!$A$1:$G$1,0))</f>
        <v>1.98</v>
      </c>
      <c r="I1453" s="5">
        <f t="shared" si="132"/>
        <v>2.686960840652626E-2</v>
      </c>
      <c r="J1453" s="1">
        <f>A1453/24/60/60+DATE(1970,1,1)</f>
        <v>43543.5625</v>
      </c>
      <c r="K1453" s="3">
        <f t="shared" si="135"/>
        <v>1</v>
      </c>
      <c r="L1453" s="6">
        <f>(1+Chart!$F$4)^(1/(365/K1453))-1</f>
        <v>6.6592785027408397E-5</v>
      </c>
      <c r="M1453" s="6">
        <f t="shared" si="136"/>
        <v>6.497889628986897E-5</v>
      </c>
      <c r="N1453" s="6">
        <f t="shared" si="137"/>
        <v>7.2646362753392424E-5</v>
      </c>
      <c r="O1453">
        <f>O1452*(B1453/B1452)</f>
        <v>265.36805464000224</v>
      </c>
      <c r="P1453">
        <f t="shared" si="133"/>
        <v>2019</v>
      </c>
      <c r="Q1453" s="1">
        <f t="shared" si="134"/>
        <v>43543.5625</v>
      </c>
      <c r="R1453">
        <f>IF(B1454="",R1452,IF(Q1453&gt;=Chart!$F$2,E1453,0))</f>
        <v>0</v>
      </c>
      <c r="S1453">
        <f>IF(B1454="",S1452,IFERROR(IF(AND(R1453&gt;0,R1452=0),R1453,(1+(B1454/B1453-1)*Calc!$Z$1)*S1452),0))</f>
        <v>0</v>
      </c>
      <c r="T1453">
        <f>IF(B1454="",T1452,IFERROR(IF(AND(R1453&gt;0,R1452=0),R1453,(1+(B1454/B1453-1)*Calc!$Z$1-L1454)*T1452),0))</f>
        <v>0</v>
      </c>
      <c r="U1453">
        <f>IF(B1454="",U1452,IFERROR(IF(AND(R1453&gt;0,R1452=0),R1453,(1+(B1454/B1453-1)*Calc!$Z$1-M1454*2)*U1452),0))</f>
        <v>0</v>
      </c>
      <c r="V1453">
        <f>IF(B1454="",V1452,IFERROR(IF(AND(R1453&gt;0,R1452=0),R1453,(1+(B1454/B1453-1)*Calc!$Z$1-N1454*2)*V1452),0))</f>
        <v>0</v>
      </c>
      <c r="W1453">
        <f>IF(ISNUMBER(C1453),C1453,W1452)</f>
        <v>2.4</v>
      </c>
      <c r="Y1453" s="1" t="e">
        <f>IF(AND(Q1453&gt;=Chart!$F$2,Q1453&lt;=Chart!$F$3),Q1453,#N/A)</f>
        <v>#N/A</v>
      </c>
      <c r="Z1453" t="e">
        <f>IF(AND(Q1453&gt;=Chart!$F$2,Q1453&lt;=Chart!$F$3),R1453,#N/A)</f>
        <v>#N/A</v>
      </c>
      <c r="AA1453" t="e">
        <f>IF(AND(Q1453&gt;=Chart!$F$2,Q1453&lt;=Chart!$F$3),S1453,#N/A)</f>
        <v>#N/A</v>
      </c>
      <c r="AB1453" t="e">
        <f>IF(AND(Q1453&gt;=Chart!$F$2,Q1453&lt;=Chart!$F$3),T1453,#N/A)</f>
        <v>#N/A</v>
      </c>
      <c r="AC1453" t="e">
        <f>IF(AND(Q1453&gt;=Chart!$F$2,Q1453&lt;=Chart!$F$3),U1453,#N/A)</f>
        <v>#N/A</v>
      </c>
      <c r="AD1453" t="e">
        <f>IF(AND(Q1453&gt;=Chart!$F$2,Q1453&lt;=Chart!$F$3),V1453,#N/A)</f>
        <v>#N/A</v>
      </c>
      <c r="AE1453" t="e">
        <f>IF(AND(Q1453&gt;=Chart!$F$2,Q1453&lt;=Chart!$F$3),I1453,#N/A)</f>
        <v>#N/A</v>
      </c>
      <c r="AF1453" t="e">
        <f>IF(AND(Q1453&gt;=Chart!$F$2,Q1453&lt;=Chart!$F$3),H1453/100,#N/A)</f>
        <v>#N/A</v>
      </c>
      <c r="AG1453" t="e">
        <f>IF(AND(Q1453&gt;=Chart!$F$2,Q1453&lt;=Chart!$F$3),W1453/100,#N/A)</f>
        <v>#N/A</v>
      </c>
    </row>
    <row r="1454" spans="1:33" x14ac:dyDescent="0.25">
      <c r="A1454">
        <v>1553088600</v>
      </c>
      <c r="B1454">
        <f>INDEX('Daily Data ADJ'!$1:$1048576,MATCH(Calc!$A1454,'Daily Data ADJ'!$A:$A,0),MATCH("SPY, CBOE BZX: Close",'Daily Data ADJ'!$1:$1,0))</f>
        <v>264.56931935</v>
      </c>
      <c r="C1454">
        <f>INDEX('Daily Data ADJ'!$1:$1048576,MATCH(Calc!$A1454,'Daily Data ADJ'!$A:$A,0),MATCH("EFFR, FRED: Close",'Daily Data ADJ'!$1:$1,0))</f>
        <v>2.41</v>
      </c>
      <c r="D1454">
        <f>INDEX('Daily Data ADJ'!$1:$1048576,MATCH(Calc!$A1454,'Daily Data ADJ'!$A:$A,1),MATCH("SOFR, FRED: Close",'Daily Data ADJ'!$1:$1,0))</f>
        <v>2.4700000000000002</v>
      </c>
      <c r="E1454">
        <f>INDEX('Daily Data ADJ'!$1:$1048576,MATCH(Calc!$A1454,'Daily Data ADJ'!$A:$A,0),MATCH("UPRO, CBOE BZX: Close",'Daily Data ADJ'!$1:$1,0))</f>
        <v>24.17945018</v>
      </c>
      <c r="F1454">
        <f>INDEX('Daily Data ADJ'!$1:$1048576,MATCH(Calc!$A1454,'Daily Data ADJ'!$A:$A,0),MATCH("ES1!, CME_MINI: Close",'Daily Data ADJ'!$1:$1,0))</f>
        <v>2827</v>
      </c>
      <c r="G1454">
        <f>INDEX('Daily Data ADJ'!$1:$1048576,MATCH(Calc!$A1454,'Daily Data ADJ'!$A:$A,0),MATCH("ES2!, CME_MINI: Close",'Daily Data ADJ'!$1:$1,0))</f>
        <v>2832</v>
      </c>
      <c r="H1454">
        <f>INDEX('QUANDL MULTPL SP500_DIV_YIELD_M'!$A:$G,MATCH(Calc!$A1454,'QUANDL MULTPL SP500_DIV_YIELD_M'!$A:$A,1),MATCH('QUANDL MULTPL SP500_DIV_YIELD_M'!$E$1,'QUANDL MULTPL SP500_DIV_YIELD_M'!$A$1:$G$1,0))</f>
        <v>1.98</v>
      </c>
      <c r="I1454" s="5">
        <f t="shared" si="132"/>
        <v>2.6893428500696273E-2</v>
      </c>
      <c r="J1454" s="1">
        <f>A1454/24/60/60+DATE(1970,1,1)</f>
        <v>43544.5625</v>
      </c>
      <c r="K1454" s="3">
        <f t="shared" si="135"/>
        <v>1</v>
      </c>
      <c r="L1454" s="6">
        <f>(1+Chart!$F$4)^(1/(365/K1454))-1</f>
        <v>6.6592785027408397E-5</v>
      </c>
      <c r="M1454" s="6">
        <f t="shared" si="136"/>
        <v>6.5246452016776146E-5</v>
      </c>
      <c r="N1454" s="6">
        <f t="shared" si="137"/>
        <v>7.2709919525903999E-5</v>
      </c>
      <c r="O1454">
        <f>O1453*(B1454/B1453)</f>
        <v>264.56931935000222</v>
      </c>
      <c r="P1454">
        <f t="shared" si="133"/>
        <v>2019</v>
      </c>
      <c r="Q1454" s="1">
        <f t="shared" si="134"/>
        <v>43544.5625</v>
      </c>
      <c r="R1454">
        <f>IF(B1455="",R1453,IF(Q1454&gt;=Chart!$F$2,E1454,0))</f>
        <v>0</v>
      </c>
      <c r="S1454">
        <f>IF(B1455="",S1453,IFERROR(IF(AND(R1454&gt;0,R1453=0),R1454,(1+(B1455/B1454-1)*Calc!$Z$1)*S1453),0))</f>
        <v>0</v>
      </c>
      <c r="T1454">
        <f>IF(B1455="",T1453,IFERROR(IF(AND(R1454&gt;0,R1453=0),R1454,(1+(B1455/B1454-1)*Calc!$Z$1-L1455)*T1453),0))</f>
        <v>0</v>
      </c>
      <c r="U1454">
        <f>IF(B1455="",U1453,IFERROR(IF(AND(R1454&gt;0,R1453=0),R1454,(1+(B1455/B1454-1)*Calc!$Z$1-M1455*2)*U1453),0))</f>
        <v>0</v>
      </c>
      <c r="V1454">
        <f>IF(B1455="",V1453,IFERROR(IF(AND(R1454&gt;0,R1453=0),R1454,(1+(B1455/B1454-1)*Calc!$Z$1-N1455*2)*V1453),0))</f>
        <v>0</v>
      </c>
      <c r="W1454">
        <f>IF(ISNUMBER(C1454),C1454,W1453)</f>
        <v>2.41</v>
      </c>
      <c r="Y1454" s="1" t="e">
        <f>IF(AND(Q1454&gt;=Chart!$F$2,Q1454&lt;=Chart!$F$3),Q1454,#N/A)</f>
        <v>#N/A</v>
      </c>
      <c r="Z1454" t="e">
        <f>IF(AND(Q1454&gt;=Chart!$F$2,Q1454&lt;=Chart!$F$3),R1454,#N/A)</f>
        <v>#N/A</v>
      </c>
      <c r="AA1454" t="e">
        <f>IF(AND(Q1454&gt;=Chart!$F$2,Q1454&lt;=Chart!$F$3),S1454,#N/A)</f>
        <v>#N/A</v>
      </c>
      <c r="AB1454" t="e">
        <f>IF(AND(Q1454&gt;=Chart!$F$2,Q1454&lt;=Chart!$F$3),T1454,#N/A)</f>
        <v>#N/A</v>
      </c>
      <c r="AC1454" t="e">
        <f>IF(AND(Q1454&gt;=Chart!$F$2,Q1454&lt;=Chart!$F$3),U1454,#N/A)</f>
        <v>#N/A</v>
      </c>
      <c r="AD1454" t="e">
        <f>IF(AND(Q1454&gt;=Chart!$F$2,Q1454&lt;=Chart!$F$3),V1454,#N/A)</f>
        <v>#N/A</v>
      </c>
      <c r="AE1454" t="e">
        <f>IF(AND(Q1454&gt;=Chart!$F$2,Q1454&lt;=Chart!$F$3),I1454,#N/A)</f>
        <v>#N/A</v>
      </c>
      <c r="AF1454" t="e">
        <f>IF(AND(Q1454&gt;=Chart!$F$2,Q1454&lt;=Chart!$F$3),H1454/100,#N/A)</f>
        <v>#N/A</v>
      </c>
      <c r="AG1454" t="e">
        <f>IF(AND(Q1454&gt;=Chart!$F$2,Q1454&lt;=Chart!$F$3),W1454/100,#N/A)</f>
        <v>#N/A</v>
      </c>
    </row>
    <row r="1455" spans="1:33" x14ac:dyDescent="0.25">
      <c r="A1455">
        <v>1553175000</v>
      </c>
      <c r="B1455">
        <f>INDEX('Daily Data ADJ'!$1:$1048576,MATCH(Calc!$A1455,'Daily Data ADJ'!$A:$A,0),MATCH("SPY, CBOE BZX: Close",'Daily Data ADJ'!$1:$1,0))</f>
        <v>267.55752903000001</v>
      </c>
      <c r="C1455">
        <f>INDEX('Daily Data ADJ'!$1:$1048576,MATCH(Calc!$A1455,'Daily Data ADJ'!$A:$A,0),MATCH("EFFR, FRED: Close",'Daily Data ADJ'!$1:$1,0))</f>
        <v>2.41</v>
      </c>
      <c r="D1455">
        <f>INDEX('Daily Data ADJ'!$1:$1048576,MATCH(Calc!$A1455,'Daily Data ADJ'!$A:$A,1),MATCH("SOFR, FRED: Close",'Daily Data ADJ'!$1:$1,0))</f>
        <v>2.44</v>
      </c>
      <c r="E1455">
        <f>INDEX('Daily Data ADJ'!$1:$1048576,MATCH(Calc!$A1455,'Daily Data ADJ'!$A:$A,0),MATCH("UPRO, CBOE BZX: Close",'Daily Data ADJ'!$1:$1,0))</f>
        <v>24.97554251</v>
      </c>
      <c r="F1455">
        <f>INDEX('Daily Data ADJ'!$1:$1048576,MATCH(Calc!$A1455,'Daily Data ADJ'!$A:$A,0),MATCH("ES1!, CME_MINI: Close",'Daily Data ADJ'!$1:$1,0))</f>
        <v>2862.5</v>
      </c>
      <c r="G1455">
        <f>INDEX('Daily Data ADJ'!$1:$1048576,MATCH(Calc!$A1455,'Daily Data ADJ'!$A:$A,0),MATCH("ES2!, CME_MINI: Close",'Daily Data ADJ'!$1:$1,0))</f>
        <v>2867.5</v>
      </c>
      <c r="H1455">
        <f>INDEX('QUANDL MULTPL SP500_DIV_YIELD_M'!$A:$G,MATCH(Calc!$A1455,'QUANDL MULTPL SP500_DIV_YIELD_M'!$A:$A,1),MATCH('QUANDL MULTPL SP500_DIV_YIELD_M'!$E$1,'QUANDL MULTPL SP500_DIV_YIELD_M'!$A$1:$G$1,0))</f>
        <v>1.98</v>
      </c>
      <c r="I1455" s="5">
        <f t="shared" si="132"/>
        <v>2.6805227177057536E-2</v>
      </c>
      <c r="J1455" s="1">
        <f>A1455/24/60/60+DATE(1970,1,1)</f>
        <v>43545.5625</v>
      </c>
      <c r="K1455" s="3">
        <f t="shared" si="135"/>
        <v>1</v>
      </c>
      <c r="L1455" s="6">
        <f>(1+Chart!$F$4)^(1/(365/K1455))-1</f>
        <v>6.6592785027408397E-5</v>
      </c>
      <c r="M1455" s="6">
        <f t="shared" si="136"/>
        <v>6.5246452016776146E-5</v>
      </c>
      <c r="N1455" s="6">
        <f t="shared" si="137"/>
        <v>7.2474573407088627E-5</v>
      </c>
      <c r="O1455">
        <f>O1454*(B1455/B1454)</f>
        <v>267.55752903000223</v>
      </c>
      <c r="P1455">
        <f t="shared" si="133"/>
        <v>2019</v>
      </c>
      <c r="Q1455" s="1">
        <f t="shared" si="134"/>
        <v>43545.5625</v>
      </c>
      <c r="R1455">
        <f>IF(B1456="",R1454,IF(Q1455&gt;=Chart!$F$2,E1455,0))</f>
        <v>0</v>
      </c>
      <c r="S1455">
        <f>IF(B1456="",S1454,IFERROR(IF(AND(R1455&gt;0,R1454=0),R1455,(1+(B1456/B1455-1)*Calc!$Z$1)*S1454),0))</f>
        <v>0</v>
      </c>
      <c r="T1455">
        <f>IF(B1456="",T1454,IFERROR(IF(AND(R1455&gt;0,R1454=0),R1455,(1+(B1456/B1455-1)*Calc!$Z$1-L1456)*T1454),0))</f>
        <v>0</v>
      </c>
      <c r="U1455">
        <f>IF(B1456="",U1454,IFERROR(IF(AND(R1455&gt;0,R1454=0),R1455,(1+(B1456/B1455-1)*Calc!$Z$1-M1456*2)*U1454),0))</f>
        <v>0</v>
      </c>
      <c r="V1455">
        <f>IF(B1456="",V1454,IFERROR(IF(AND(R1455&gt;0,R1454=0),R1455,(1+(B1456/B1455-1)*Calc!$Z$1-N1456*2)*V1454),0))</f>
        <v>0</v>
      </c>
      <c r="W1455">
        <f>IF(ISNUMBER(C1455),C1455,W1454)</f>
        <v>2.41</v>
      </c>
      <c r="Y1455" s="1" t="e">
        <f>IF(AND(Q1455&gt;=Chart!$F$2,Q1455&lt;=Chart!$F$3),Q1455,#N/A)</f>
        <v>#N/A</v>
      </c>
      <c r="Z1455" t="e">
        <f>IF(AND(Q1455&gt;=Chart!$F$2,Q1455&lt;=Chart!$F$3),R1455,#N/A)</f>
        <v>#N/A</v>
      </c>
      <c r="AA1455" t="e">
        <f>IF(AND(Q1455&gt;=Chart!$F$2,Q1455&lt;=Chart!$F$3),S1455,#N/A)</f>
        <v>#N/A</v>
      </c>
      <c r="AB1455" t="e">
        <f>IF(AND(Q1455&gt;=Chart!$F$2,Q1455&lt;=Chart!$F$3),T1455,#N/A)</f>
        <v>#N/A</v>
      </c>
      <c r="AC1455" t="e">
        <f>IF(AND(Q1455&gt;=Chart!$F$2,Q1455&lt;=Chart!$F$3),U1455,#N/A)</f>
        <v>#N/A</v>
      </c>
      <c r="AD1455" t="e">
        <f>IF(AND(Q1455&gt;=Chart!$F$2,Q1455&lt;=Chart!$F$3),V1455,#N/A)</f>
        <v>#N/A</v>
      </c>
      <c r="AE1455" t="e">
        <f>IF(AND(Q1455&gt;=Chart!$F$2,Q1455&lt;=Chart!$F$3),I1455,#N/A)</f>
        <v>#N/A</v>
      </c>
      <c r="AF1455" t="e">
        <f>IF(AND(Q1455&gt;=Chart!$F$2,Q1455&lt;=Chart!$F$3),H1455/100,#N/A)</f>
        <v>#N/A</v>
      </c>
      <c r="AG1455" t="e">
        <f>IF(AND(Q1455&gt;=Chart!$F$2,Q1455&lt;=Chart!$F$3),W1455/100,#N/A)</f>
        <v>#N/A</v>
      </c>
    </row>
    <row r="1456" spans="1:33" x14ac:dyDescent="0.25">
      <c r="A1456">
        <v>1553261400</v>
      </c>
      <c r="B1456">
        <f>INDEX('Daily Data ADJ'!$1:$1048576,MATCH(Calc!$A1456,'Daily Data ADJ'!$A:$A,0),MATCH("SPY, CBOE BZX: Close",'Daily Data ADJ'!$1:$1,0))</f>
        <v>262.40803562000002</v>
      </c>
      <c r="C1456">
        <f>INDEX('Daily Data ADJ'!$1:$1048576,MATCH(Calc!$A1456,'Daily Data ADJ'!$A:$A,0),MATCH("EFFR, FRED: Close",'Daily Data ADJ'!$1:$1,0))</f>
        <v>2.41</v>
      </c>
      <c r="D1456">
        <f>INDEX('Daily Data ADJ'!$1:$1048576,MATCH(Calc!$A1456,'Daily Data ADJ'!$A:$A,1),MATCH("SOFR, FRED: Close",'Daily Data ADJ'!$1:$1,0))</f>
        <v>2.4</v>
      </c>
      <c r="E1456">
        <f>INDEX('Daily Data ADJ'!$1:$1048576,MATCH(Calc!$A1456,'Daily Data ADJ'!$A:$A,0),MATCH("UPRO, CBOE BZX: Close",'Daily Data ADJ'!$1:$1,0))</f>
        <v>23.551476730000001</v>
      </c>
      <c r="F1456">
        <f>INDEX('Daily Data ADJ'!$1:$1048576,MATCH(Calc!$A1456,'Daily Data ADJ'!$A:$A,0),MATCH("ES1!, CME_MINI: Close",'Daily Data ADJ'!$1:$1,0))</f>
        <v>2810.75</v>
      </c>
      <c r="G1456">
        <f>INDEX('Daily Data ADJ'!$1:$1048576,MATCH(Calc!$A1456,'Daily Data ADJ'!$A:$A,0),MATCH("ES2!, CME_MINI: Close",'Daily Data ADJ'!$1:$1,0))</f>
        <v>2815.5</v>
      </c>
      <c r="H1456">
        <f>INDEX('QUANDL MULTPL SP500_DIV_YIELD_M'!$A:$G,MATCH(Calc!$A1456,'QUANDL MULTPL SP500_DIV_YIELD_M'!$A:$A,1),MATCH('QUANDL MULTPL SP500_DIV_YIELD_M'!$E$1,'QUANDL MULTPL SP500_DIV_YIELD_M'!$A$1:$G$1,0))</f>
        <v>1.98</v>
      </c>
      <c r="I1456" s="5">
        <f t="shared" si="132"/>
        <v>2.657691633429056E-2</v>
      </c>
      <c r="J1456" s="1">
        <f>A1456/24/60/60+DATE(1970,1,1)</f>
        <v>43546.5625</v>
      </c>
      <c r="K1456" s="3">
        <f t="shared" si="135"/>
        <v>1</v>
      </c>
      <c r="L1456" s="6">
        <f>(1+Chart!$F$4)^(1/(365/K1456))-1</f>
        <v>6.6592785027408397E-5</v>
      </c>
      <c r="M1456" s="6">
        <f t="shared" si="136"/>
        <v>6.5246452016776146E-5</v>
      </c>
      <c r="N1456" s="6">
        <f t="shared" si="137"/>
        <v>7.1865281750627119E-5</v>
      </c>
      <c r="O1456">
        <f>O1455*(B1456/B1455)</f>
        <v>262.40803562000218</v>
      </c>
      <c r="P1456">
        <f t="shared" si="133"/>
        <v>2019</v>
      </c>
      <c r="Q1456" s="1">
        <f t="shared" si="134"/>
        <v>43546.5625</v>
      </c>
      <c r="R1456">
        <f>IF(B1457="",R1455,IF(Q1456&gt;=Chart!$F$2,E1456,0))</f>
        <v>0</v>
      </c>
      <c r="S1456">
        <f>IF(B1457="",S1455,IFERROR(IF(AND(R1456&gt;0,R1455=0),R1456,(1+(B1457/B1456-1)*Calc!$Z$1)*S1455),0))</f>
        <v>0</v>
      </c>
      <c r="T1456">
        <f>IF(B1457="",T1455,IFERROR(IF(AND(R1456&gt;0,R1455=0),R1456,(1+(B1457/B1456-1)*Calc!$Z$1-L1457)*T1455),0))</f>
        <v>0</v>
      </c>
      <c r="U1456">
        <f>IF(B1457="",U1455,IFERROR(IF(AND(R1456&gt;0,R1455=0),R1456,(1+(B1457/B1456-1)*Calc!$Z$1-M1457*2)*U1455),0))</f>
        <v>0</v>
      </c>
      <c r="V1456">
        <f>IF(B1457="",V1455,IFERROR(IF(AND(R1456&gt;0,R1455=0),R1456,(1+(B1457/B1456-1)*Calc!$Z$1-N1457*2)*V1455),0))</f>
        <v>0</v>
      </c>
      <c r="W1456">
        <f>IF(ISNUMBER(C1456),C1456,W1455)</f>
        <v>2.41</v>
      </c>
      <c r="Y1456" s="1" t="e">
        <f>IF(AND(Q1456&gt;=Chart!$F$2,Q1456&lt;=Chart!$F$3),Q1456,#N/A)</f>
        <v>#N/A</v>
      </c>
      <c r="Z1456" t="e">
        <f>IF(AND(Q1456&gt;=Chart!$F$2,Q1456&lt;=Chart!$F$3),R1456,#N/A)</f>
        <v>#N/A</v>
      </c>
      <c r="AA1456" t="e">
        <f>IF(AND(Q1456&gt;=Chart!$F$2,Q1456&lt;=Chart!$F$3),S1456,#N/A)</f>
        <v>#N/A</v>
      </c>
      <c r="AB1456" t="e">
        <f>IF(AND(Q1456&gt;=Chart!$F$2,Q1456&lt;=Chart!$F$3),T1456,#N/A)</f>
        <v>#N/A</v>
      </c>
      <c r="AC1456" t="e">
        <f>IF(AND(Q1456&gt;=Chart!$F$2,Q1456&lt;=Chart!$F$3),U1456,#N/A)</f>
        <v>#N/A</v>
      </c>
      <c r="AD1456" t="e">
        <f>IF(AND(Q1456&gt;=Chart!$F$2,Q1456&lt;=Chart!$F$3),V1456,#N/A)</f>
        <v>#N/A</v>
      </c>
      <c r="AE1456" t="e">
        <f>IF(AND(Q1456&gt;=Chart!$F$2,Q1456&lt;=Chart!$F$3),I1456,#N/A)</f>
        <v>#N/A</v>
      </c>
      <c r="AF1456" t="e">
        <f>IF(AND(Q1456&gt;=Chart!$F$2,Q1456&lt;=Chart!$F$3),H1456/100,#N/A)</f>
        <v>#N/A</v>
      </c>
      <c r="AG1456" t="e">
        <f>IF(AND(Q1456&gt;=Chart!$F$2,Q1456&lt;=Chart!$F$3),W1456/100,#N/A)</f>
        <v>#N/A</v>
      </c>
    </row>
    <row r="1457" spans="1:33" x14ac:dyDescent="0.25">
      <c r="A1457">
        <v>1553520600</v>
      </c>
      <c r="B1457">
        <f>INDEX('Daily Data ADJ'!$1:$1048576,MATCH(Calc!$A1457,'Daily Data ADJ'!$A:$A,0),MATCH("SPY, CBOE BZX: Close",'Daily Data ADJ'!$1:$1,0))</f>
        <v>262.21070101999999</v>
      </c>
      <c r="C1457">
        <f>INDEX('Daily Data ADJ'!$1:$1048576,MATCH(Calc!$A1457,'Daily Data ADJ'!$A:$A,0),MATCH("EFFR, FRED: Close",'Daily Data ADJ'!$1:$1,0))</f>
        <v>2.4</v>
      </c>
      <c r="D1457">
        <f>INDEX('Daily Data ADJ'!$1:$1048576,MATCH(Calc!$A1457,'Daily Data ADJ'!$A:$A,1),MATCH("SOFR, FRED: Close",'Daily Data ADJ'!$1:$1,0))</f>
        <v>2.4</v>
      </c>
      <c r="E1457">
        <f>INDEX('Daily Data ADJ'!$1:$1048576,MATCH(Calc!$A1457,'Daily Data ADJ'!$A:$A,0),MATCH("UPRO, CBOE BZX: Close",'Daily Data ADJ'!$1:$1,0))</f>
        <v>23.49214066</v>
      </c>
      <c r="F1457">
        <f>INDEX('Daily Data ADJ'!$1:$1048576,MATCH(Calc!$A1457,'Daily Data ADJ'!$A:$A,0),MATCH("ES1!, CME_MINI: Close",'Daily Data ADJ'!$1:$1,0))</f>
        <v>2807</v>
      </c>
      <c r="G1457">
        <f>INDEX('Daily Data ADJ'!$1:$1048576,MATCH(Calc!$A1457,'Daily Data ADJ'!$A:$A,0),MATCH("ES2!, CME_MINI: Close",'Daily Data ADJ'!$1:$1,0))</f>
        <v>2811.25</v>
      </c>
      <c r="H1457">
        <f>INDEX('QUANDL MULTPL SP500_DIV_YIELD_M'!$A:$G,MATCH(Calc!$A1457,'QUANDL MULTPL SP500_DIV_YIELD_M'!$A:$A,1),MATCH('QUANDL MULTPL SP500_DIV_YIELD_M'!$E$1,'QUANDL MULTPL SP500_DIV_YIELD_M'!$A$1:$G$1,0))</f>
        <v>1.98</v>
      </c>
      <c r="I1457" s="5">
        <f t="shared" si="132"/>
        <v>2.5870056224026786E-2</v>
      </c>
      <c r="J1457" s="1">
        <f>A1457/24/60/60+DATE(1970,1,1)</f>
        <v>43549.5625</v>
      </c>
      <c r="K1457" s="3">
        <f t="shared" si="135"/>
        <v>3</v>
      </c>
      <c r="L1457" s="6">
        <f>(1+Chart!$F$4)^(1/(365/K1457))-1</f>
        <v>1.9979165917494157E-4</v>
      </c>
      <c r="M1457" s="6">
        <f t="shared" si="136"/>
        <v>1.949493559150195E-4</v>
      </c>
      <c r="N1457" s="6">
        <f t="shared" si="137"/>
        <v>2.0994878581070964E-4</v>
      </c>
      <c r="O1457">
        <f>O1456*(B1457/B1456)</f>
        <v>262.21070102000215</v>
      </c>
      <c r="P1457">
        <f t="shared" si="133"/>
        <v>2019</v>
      </c>
      <c r="Q1457" s="1">
        <f t="shared" si="134"/>
        <v>43549.5625</v>
      </c>
      <c r="R1457">
        <f>IF(B1458="",R1456,IF(Q1457&gt;=Chart!$F$2,E1457,0))</f>
        <v>0</v>
      </c>
      <c r="S1457">
        <f>IF(B1458="",S1456,IFERROR(IF(AND(R1457&gt;0,R1456=0),R1457,(1+(B1458/B1457-1)*Calc!$Z$1)*S1456),0))</f>
        <v>0</v>
      </c>
      <c r="T1457">
        <f>IF(B1458="",T1456,IFERROR(IF(AND(R1457&gt;0,R1456=0),R1457,(1+(B1458/B1457-1)*Calc!$Z$1-L1458)*T1456),0))</f>
        <v>0</v>
      </c>
      <c r="U1457">
        <f>IF(B1458="",U1456,IFERROR(IF(AND(R1457&gt;0,R1456=0),R1457,(1+(B1458/B1457-1)*Calc!$Z$1-M1458*2)*U1456),0))</f>
        <v>0</v>
      </c>
      <c r="V1457">
        <f>IF(B1458="",V1456,IFERROR(IF(AND(R1457&gt;0,R1456=0),R1457,(1+(B1458/B1457-1)*Calc!$Z$1-N1458*2)*V1456),0))</f>
        <v>0</v>
      </c>
      <c r="W1457">
        <f>IF(ISNUMBER(C1457),C1457,W1456)</f>
        <v>2.4</v>
      </c>
      <c r="Y1457" s="1" t="e">
        <f>IF(AND(Q1457&gt;=Chart!$F$2,Q1457&lt;=Chart!$F$3),Q1457,#N/A)</f>
        <v>#N/A</v>
      </c>
      <c r="Z1457" t="e">
        <f>IF(AND(Q1457&gt;=Chart!$F$2,Q1457&lt;=Chart!$F$3),R1457,#N/A)</f>
        <v>#N/A</v>
      </c>
      <c r="AA1457" t="e">
        <f>IF(AND(Q1457&gt;=Chart!$F$2,Q1457&lt;=Chart!$F$3),S1457,#N/A)</f>
        <v>#N/A</v>
      </c>
      <c r="AB1457" t="e">
        <f>IF(AND(Q1457&gt;=Chart!$F$2,Q1457&lt;=Chart!$F$3),T1457,#N/A)</f>
        <v>#N/A</v>
      </c>
      <c r="AC1457" t="e">
        <f>IF(AND(Q1457&gt;=Chart!$F$2,Q1457&lt;=Chart!$F$3),U1457,#N/A)</f>
        <v>#N/A</v>
      </c>
      <c r="AD1457" t="e">
        <f>IF(AND(Q1457&gt;=Chart!$F$2,Q1457&lt;=Chart!$F$3),V1457,#N/A)</f>
        <v>#N/A</v>
      </c>
      <c r="AE1457" t="e">
        <f>IF(AND(Q1457&gt;=Chart!$F$2,Q1457&lt;=Chart!$F$3),I1457,#N/A)</f>
        <v>#N/A</v>
      </c>
      <c r="AF1457" t="e">
        <f>IF(AND(Q1457&gt;=Chart!$F$2,Q1457&lt;=Chart!$F$3),H1457/100,#N/A)</f>
        <v>#N/A</v>
      </c>
      <c r="AG1457" t="e">
        <f>IF(AND(Q1457&gt;=Chart!$F$2,Q1457&lt;=Chart!$F$3),W1457/100,#N/A)</f>
        <v>#N/A</v>
      </c>
    </row>
    <row r="1458" spans="1:33" x14ac:dyDescent="0.25">
      <c r="A1458">
        <v>1553607000</v>
      </c>
      <c r="B1458">
        <f>INDEX('Daily Data ADJ'!$1:$1048576,MATCH(Calc!$A1458,'Daily Data ADJ'!$A:$A,0),MATCH("SPY, CBOE BZX: Close",'Daily Data ADJ'!$1:$1,0))</f>
        <v>264.16525325999999</v>
      </c>
      <c r="C1458">
        <f>INDEX('Daily Data ADJ'!$1:$1048576,MATCH(Calc!$A1458,'Daily Data ADJ'!$A:$A,0),MATCH("EFFR, FRED: Close",'Daily Data ADJ'!$1:$1,0))</f>
        <v>2.4</v>
      </c>
      <c r="D1458">
        <f>INDEX('Daily Data ADJ'!$1:$1048576,MATCH(Calc!$A1458,'Daily Data ADJ'!$A:$A,1),MATCH("SOFR, FRED: Close",'Daily Data ADJ'!$1:$1,0))</f>
        <v>2.4</v>
      </c>
      <c r="E1458">
        <f>INDEX('Daily Data ADJ'!$1:$1048576,MATCH(Calc!$A1458,'Daily Data ADJ'!$A:$A,0),MATCH("UPRO, CBOE BZX: Close",'Daily Data ADJ'!$1:$1,0))</f>
        <v>23.986607939999999</v>
      </c>
      <c r="F1458">
        <f>INDEX('Daily Data ADJ'!$1:$1048576,MATCH(Calc!$A1458,'Daily Data ADJ'!$A:$A,0),MATCH("ES1!, CME_MINI: Close",'Daily Data ADJ'!$1:$1,0))</f>
        <v>2823</v>
      </c>
      <c r="G1458">
        <f>INDEX('Daily Data ADJ'!$1:$1048576,MATCH(Calc!$A1458,'Daily Data ADJ'!$A:$A,0),MATCH("ES2!, CME_MINI: Close",'Daily Data ADJ'!$1:$1,0))</f>
        <v>2827.5</v>
      </c>
      <c r="H1458">
        <f>INDEX('QUANDL MULTPL SP500_DIV_YIELD_M'!$A:$G,MATCH(Calc!$A1458,'QUANDL MULTPL SP500_DIV_YIELD_M'!$A:$A,1),MATCH('QUANDL MULTPL SP500_DIV_YIELD_M'!$E$1,'QUANDL MULTPL SP500_DIV_YIELD_M'!$A$1:$G$1,0))</f>
        <v>1.98</v>
      </c>
      <c r="I1458" s="5">
        <f t="shared" si="132"/>
        <v>2.6191457696051093E-2</v>
      </c>
      <c r="J1458" s="1">
        <f>A1458/24/60/60+DATE(1970,1,1)</f>
        <v>43550.5625</v>
      </c>
      <c r="K1458" s="3">
        <f t="shared" si="135"/>
        <v>1</v>
      </c>
      <c r="L1458" s="6">
        <f>(1+Chart!$F$4)^(1/(365/K1458))-1</f>
        <v>6.6592785027408397E-5</v>
      </c>
      <c r="M1458" s="6">
        <f t="shared" si="136"/>
        <v>6.497889628986897E-5</v>
      </c>
      <c r="N1458" s="6">
        <f t="shared" si="137"/>
        <v>7.0836304064014755E-5</v>
      </c>
      <c r="O1458">
        <f>O1457*(B1458/B1457)</f>
        <v>264.1652532600022</v>
      </c>
      <c r="P1458">
        <f t="shared" si="133"/>
        <v>2019</v>
      </c>
      <c r="Q1458" s="1">
        <f t="shared" si="134"/>
        <v>43550.5625</v>
      </c>
      <c r="R1458">
        <f>IF(B1459="",R1457,IF(Q1458&gt;=Chart!$F$2,E1458,0))</f>
        <v>0</v>
      </c>
      <c r="S1458">
        <f>IF(B1459="",S1457,IFERROR(IF(AND(R1458&gt;0,R1457=0),R1458,(1+(B1459/B1458-1)*Calc!$Z$1)*S1457),0))</f>
        <v>0</v>
      </c>
      <c r="T1458">
        <f>IF(B1459="",T1457,IFERROR(IF(AND(R1458&gt;0,R1457=0),R1458,(1+(B1459/B1458-1)*Calc!$Z$1-L1459)*T1457),0))</f>
        <v>0</v>
      </c>
      <c r="U1458">
        <f>IF(B1459="",U1457,IFERROR(IF(AND(R1458&gt;0,R1457=0),R1458,(1+(B1459/B1458-1)*Calc!$Z$1-M1459*2)*U1457),0))</f>
        <v>0</v>
      </c>
      <c r="V1458">
        <f>IF(B1459="",V1457,IFERROR(IF(AND(R1458&gt;0,R1457=0),R1458,(1+(B1459/B1458-1)*Calc!$Z$1-N1459*2)*V1457),0))</f>
        <v>0</v>
      </c>
      <c r="W1458">
        <f>IF(ISNUMBER(C1458),C1458,W1457)</f>
        <v>2.4</v>
      </c>
      <c r="Y1458" s="1" t="e">
        <f>IF(AND(Q1458&gt;=Chart!$F$2,Q1458&lt;=Chart!$F$3),Q1458,#N/A)</f>
        <v>#N/A</v>
      </c>
      <c r="Z1458" t="e">
        <f>IF(AND(Q1458&gt;=Chart!$F$2,Q1458&lt;=Chart!$F$3),R1458,#N/A)</f>
        <v>#N/A</v>
      </c>
      <c r="AA1458" t="e">
        <f>IF(AND(Q1458&gt;=Chart!$F$2,Q1458&lt;=Chart!$F$3),S1458,#N/A)</f>
        <v>#N/A</v>
      </c>
      <c r="AB1458" t="e">
        <f>IF(AND(Q1458&gt;=Chart!$F$2,Q1458&lt;=Chart!$F$3),T1458,#N/A)</f>
        <v>#N/A</v>
      </c>
      <c r="AC1458" t="e">
        <f>IF(AND(Q1458&gt;=Chart!$F$2,Q1458&lt;=Chart!$F$3),U1458,#N/A)</f>
        <v>#N/A</v>
      </c>
      <c r="AD1458" t="e">
        <f>IF(AND(Q1458&gt;=Chart!$F$2,Q1458&lt;=Chart!$F$3),V1458,#N/A)</f>
        <v>#N/A</v>
      </c>
      <c r="AE1458" t="e">
        <f>IF(AND(Q1458&gt;=Chart!$F$2,Q1458&lt;=Chart!$F$3),I1458,#N/A)</f>
        <v>#N/A</v>
      </c>
      <c r="AF1458" t="e">
        <f>IF(AND(Q1458&gt;=Chart!$F$2,Q1458&lt;=Chart!$F$3),H1458/100,#N/A)</f>
        <v>#N/A</v>
      </c>
      <c r="AG1458" t="e">
        <f>IF(AND(Q1458&gt;=Chart!$F$2,Q1458&lt;=Chart!$F$3),W1458/100,#N/A)</f>
        <v>#N/A</v>
      </c>
    </row>
    <row r="1459" spans="1:33" x14ac:dyDescent="0.25">
      <c r="A1459">
        <v>1553693400</v>
      </c>
      <c r="B1459">
        <f>INDEX('Daily Data ADJ'!$1:$1048576,MATCH(Calc!$A1459,'Daily Data ADJ'!$A:$A,0),MATCH("SPY, CBOE BZX: Close",'Daily Data ADJ'!$1:$1,0))</f>
        <v>262.78391104999997</v>
      </c>
      <c r="C1459">
        <f>INDEX('Daily Data ADJ'!$1:$1048576,MATCH(Calc!$A1459,'Daily Data ADJ'!$A:$A,0),MATCH("EFFR, FRED: Close",'Daily Data ADJ'!$1:$1,0))</f>
        <v>2.41</v>
      </c>
      <c r="D1459">
        <f>INDEX('Daily Data ADJ'!$1:$1048576,MATCH(Calc!$A1459,'Daily Data ADJ'!$A:$A,1),MATCH("SOFR, FRED: Close",'Daily Data ADJ'!$1:$1,0))</f>
        <v>2.4</v>
      </c>
      <c r="E1459">
        <f>INDEX('Daily Data ADJ'!$1:$1048576,MATCH(Calc!$A1459,'Daily Data ADJ'!$A:$A,0),MATCH("UPRO, CBOE BZX: Close",'Daily Data ADJ'!$1:$1,0))</f>
        <v>23.65037019</v>
      </c>
      <c r="F1459">
        <f>INDEX('Daily Data ADJ'!$1:$1048576,MATCH(Calc!$A1459,'Daily Data ADJ'!$A:$A,0),MATCH("ES1!, CME_MINI: Close",'Daily Data ADJ'!$1:$1,0))</f>
        <v>2810.5</v>
      </c>
      <c r="G1459">
        <f>INDEX('Daily Data ADJ'!$1:$1048576,MATCH(Calc!$A1459,'Daily Data ADJ'!$A:$A,0),MATCH("ES2!, CME_MINI: Close",'Daily Data ADJ'!$1:$1,0))</f>
        <v>2814.5</v>
      </c>
      <c r="H1459">
        <f>INDEX('QUANDL MULTPL SP500_DIV_YIELD_M'!$A:$G,MATCH(Calc!$A1459,'QUANDL MULTPL SP500_DIV_YIELD_M'!$A:$A,1),MATCH('QUANDL MULTPL SP500_DIV_YIELD_M'!$E$1,'QUANDL MULTPL SP500_DIV_YIELD_M'!$A$1:$G$1,0))</f>
        <v>1.98</v>
      </c>
      <c r="I1459" s="5">
        <f t="shared" si="132"/>
        <v>2.5505102310715302E-2</v>
      </c>
      <c r="J1459" s="1">
        <f>A1459/24/60/60+DATE(1970,1,1)</f>
        <v>43551.5625</v>
      </c>
      <c r="K1459" s="3">
        <f t="shared" si="135"/>
        <v>1</v>
      </c>
      <c r="L1459" s="6">
        <f>(1+Chart!$F$4)^(1/(365/K1459))-1</f>
        <v>6.6592785027408397E-5</v>
      </c>
      <c r="M1459" s="6">
        <f t="shared" si="136"/>
        <v>6.5246452016776146E-5</v>
      </c>
      <c r="N1459" s="6">
        <f t="shared" si="137"/>
        <v>6.9003131168088316E-5</v>
      </c>
      <c r="O1459">
        <f>O1458*(B1459/B1458)</f>
        <v>262.78391105000219</v>
      </c>
      <c r="P1459">
        <f t="shared" si="133"/>
        <v>2019</v>
      </c>
      <c r="Q1459" s="1">
        <f t="shared" si="134"/>
        <v>43551.5625</v>
      </c>
      <c r="R1459">
        <f>IF(B1460="",R1458,IF(Q1459&gt;=Chart!$F$2,E1459,0))</f>
        <v>0</v>
      </c>
      <c r="S1459">
        <f>IF(B1460="",S1458,IFERROR(IF(AND(R1459&gt;0,R1458=0),R1459,(1+(B1460/B1459-1)*Calc!$Z$1)*S1458),0))</f>
        <v>0</v>
      </c>
      <c r="T1459">
        <f>IF(B1460="",T1458,IFERROR(IF(AND(R1459&gt;0,R1458=0),R1459,(1+(B1460/B1459-1)*Calc!$Z$1-L1460)*T1458),0))</f>
        <v>0</v>
      </c>
      <c r="U1459">
        <f>IF(B1460="",U1458,IFERROR(IF(AND(R1459&gt;0,R1458=0),R1459,(1+(B1460/B1459-1)*Calc!$Z$1-M1460*2)*U1458),0))</f>
        <v>0</v>
      </c>
      <c r="V1459">
        <f>IF(B1460="",V1458,IFERROR(IF(AND(R1459&gt;0,R1458=0),R1459,(1+(B1460/B1459-1)*Calc!$Z$1-N1460*2)*V1458),0))</f>
        <v>0</v>
      </c>
      <c r="W1459">
        <f>IF(ISNUMBER(C1459),C1459,W1458)</f>
        <v>2.41</v>
      </c>
      <c r="Y1459" s="1" t="e">
        <f>IF(AND(Q1459&gt;=Chart!$F$2,Q1459&lt;=Chart!$F$3),Q1459,#N/A)</f>
        <v>#N/A</v>
      </c>
      <c r="Z1459" t="e">
        <f>IF(AND(Q1459&gt;=Chart!$F$2,Q1459&lt;=Chart!$F$3),R1459,#N/A)</f>
        <v>#N/A</v>
      </c>
      <c r="AA1459" t="e">
        <f>IF(AND(Q1459&gt;=Chart!$F$2,Q1459&lt;=Chart!$F$3),S1459,#N/A)</f>
        <v>#N/A</v>
      </c>
      <c r="AB1459" t="e">
        <f>IF(AND(Q1459&gt;=Chart!$F$2,Q1459&lt;=Chart!$F$3),T1459,#N/A)</f>
        <v>#N/A</v>
      </c>
      <c r="AC1459" t="e">
        <f>IF(AND(Q1459&gt;=Chart!$F$2,Q1459&lt;=Chart!$F$3),U1459,#N/A)</f>
        <v>#N/A</v>
      </c>
      <c r="AD1459" t="e">
        <f>IF(AND(Q1459&gt;=Chart!$F$2,Q1459&lt;=Chart!$F$3),V1459,#N/A)</f>
        <v>#N/A</v>
      </c>
      <c r="AE1459" t="e">
        <f>IF(AND(Q1459&gt;=Chart!$F$2,Q1459&lt;=Chart!$F$3),I1459,#N/A)</f>
        <v>#N/A</v>
      </c>
      <c r="AF1459" t="e">
        <f>IF(AND(Q1459&gt;=Chart!$F$2,Q1459&lt;=Chart!$F$3),H1459/100,#N/A)</f>
        <v>#N/A</v>
      </c>
      <c r="AG1459" t="e">
        <f>IF(AND(Q1459&gt;=Chart!$F$2,Q1459&lt;=Chart!$F$3),W1459/100,#N/A)</f>
        <v>#N/A</v>
      </c>
    </row>
    <row r="1460" spans="1:33" x14ac:dyDescent="0.25">
      <c r="A1460">
        <v>1553779800</v>
      </c>
      <c r="B1460">
        <f>INDEX('Daily Data ADJ'!$1:$1048576,MATCH(Calc!$A1460,'Daily Data ADJ'!$A:$A,0),MATCH("SPY, CBOE BZX: Close",'Daily Data ADJ'!$1:$1,0))</f>
        <v>263.77998094999998</v>
      </c>
      <c r="C1460">
        <f>INDEX('Daily Data ADJ'!$1:$1048576,MATCH(Calc!$A1460,'Daily Data ADJ'!$A:$A,0),MATCH("EFFR, FRED: Close",'Daily Data ADJ'!$1:$1,0))</f>
        <v>2.41</v>
      </c>
      <c r="D1460">
        <f>INDEX('Daily Data ADJ'!$1:$1048576,MATCH(Calc!$A1460,'Daily Data ADJ'!$A:$A,1),MATCH("SOFR, FRED: Close",'Daily Data ADJ'!$1:$1,0))</f>
        <v>2.4300000000000002</v>
      </c>
      <c r="E1460">
        <f>INDEX('Daily Data ADJ'!$1:$1048576,MATCH(Calc!$A1460,'Daily Data ADJ'!$A:$A,0),MATCH("UPRO, CBOE BZX: Close",'Daily Data ADJ'!$1:$1,0))</f>
        <v>23.902548509999999</v>
      </c>
      <c r="F1460">
        <f>INDEX('Daily Data ADJ'!$1:$1048576,MATCH(Calc!$A1460,'Daily Data ADJ'!$A:$A,0),MATCH("ES1!, CME_MINI: Close",'Daily Data ADJ'!$1:$1,0))</f>
        <v>2821</v>
      </c>
      <c r="G1460">
        <f>INDEX('Daily Data ADJ'!$1:$1048576,MATCH(Calc!$A1460,'Daily Data ADJ'!$A:$A,0),MATCH("ES2!, CME_MINI: Close",'Daily Data ADJ'!$1:$1,0))</f>
        <v>2825.25</v>
      </c>
      <c r="H1460">
        <f>INDEX('QUANDL MULTPL SP500_DIV_YIELD_M'!$A:$G,MATCH(Calc!$A1460,'QUANDL MULTPL SP500_DIV_YIELD_M'!$A:$A,1),MATCH('QUANDL MULTPL SP500_DIV_YIELD_M'!$E$1,'QUANDL MULTPL SP500_DIV_YIELD_M'!$A$1:$G$1,0))</f>
        <v>1.98</v>
      </c>
      <c r="I1460" s="5">
        <f t="shared" si="132"/>
        <v>2.5839863816962752E-2</v>
      </c>
      <c r="J1460" s="1">
        <f>A1460/24/60/60+DATE(1970,1,1)</f>
        <v>43552.5625</v>
      </c>
      <c r="K1460" s="3">
        <f t="shared" si="135"/>
        <v>1</v>
      </c>
      <c r="L1460" s="6">
        <f>(1+Chart!$F$4)^(1/(365/K1460))-1</f>
        <v>6.6592785027408397E-5</v>
      </c>
      <c r="M1460" s="6">
        <f t="shared" si="136"/>
        <v>6.5246452016776146E-5</v>
      </c>
      <c r="N1460" s="6">
        <f t="shared" si="137"/>
        <v>6.9897391793860564E-5</v>
      </c>
      <c r="O1460">
        <f>O1459*(B1460/B1459)</f>
        <v>263.7799809500022</v>
      </c>
      <c r="P1460">
        <f t="shared" si="133"/>
        <v>2019</v>
      </c>
      <c r="Q1460" s="1">
        <f t="shared" si="134"/>
        <v>43552.5625</v>
      </c>
      <c r="R1460">
        <f>IF(B1461="",R1459,IF(Q1460&gt;=Chart!$F$2,E1460,0))</f>
        <v>0</v>
      </c>
      <c r="S1460">
        <f>IF(B1461="",S1459,IFERROR(IF(AND(R1460&gt;0,R1459=0),R1460,(1+(B1461/B1460-1)*Calc!$Z$1)*S1459),0))</f>
        <v>0</v>
      </c>
      <c r="T1460">
        <f>IF(B1461="",T1459,IFERROR(IF(AND(R1460&gt;0,R1459=0),R1460,(1+(B1461/B1460-1)*Calc!$Z$1-L1461)*T1459),0))</f>
        <v>0</v>
      </c>
      <c r="U1460">
        <f>IF(B1461="",U1459,IFERROR(IF(AND(R1460&gt;0,R1459=0),R1460,(1+(B1461/B1460-1)*Calc!$Z$1-M1461*2)*U1459),0))</f>
        <v>0</v>
      </c>
      <c r="V1460">
        <f>IF(B1461="",V1459,IFERROR(IF(AND(R1460&gt;0,R1459=0),R1460,(1+(B1461/B1460-1)*Calc!$Z$1-N1461*2)*V1459),0))</f>
        <v>0</v>
      </c>
      <c r="W1460">
        <f>IF(ISNUMBER(C1460),C1460,W1459)</f>
        <v>2.41</v>
      </c>
      <c r="Y1460" s="1" t="e">
        <f>IF(AND(Q1460&gt;=Chart!$F$2,Q1460&lt;=Chart!$F$3),Q1460,#N/A)</f>
        <v>#N/A</v>
      </c>
      <c r="Z1460" t="e">
        <f>IF(AND(Q1460&gt;=Chart!$F$2,Q1460&lt;=Chart!$F$3),R1460,#N/A)</f>
        <v>#N/A</v>
      </c>
      <c r="AA1460" t="e">
        <f>IF(AND(Q1460&gt;=Chart!$F$2,Q1460&lt;=Chart!$F$3),S1460,#N/A)</f>
        <v>#N/A</v>
      </c>
      <c r="AB1460" t="e">
        <f>IF(AND(Q1460&gt;=Chart!$F$2,Q1460&lt;=Chart!$F$3),T1460,#N/A)</f>
        <v>#N/A</v>
      </c>
      <c r="AC1460" t="e">
        <f>IF(AND(Q1460&gt;=Chart!$F$2,Q1460&lt;=Chart!$F$3),U1460,#N/A)</f>
        <v>#N/A</v>
      </c>
      <c r="AD1460" t="e">
        <f>IF(AND(Q1460&gt;=Chart!$F$2,Q1460&lt;=Chart!$F$3),V1460,#N/A)</f>
        <v>#N/A</v>
      </c>
      <c r="AE1460" t="e">
        <f>IF(AND(Q1460&gt;=Chart!$F$2,Q1460&lt;=Chart!$F$3),I1460,#N/A)</f>
        <v>#N/A</v>
      </c>
      <c r="AF1460" t="e">
        <f>IF(AND(Q1460&gt;=Chart!$F$2,Q1460&lt;=Chart!$F$3),H1460/100,#N/A)</f>
        <v>#N/A</v>
      </c>
      <c r="AG1460" t="e">
        <f>IF(AND(Q1460&gt;=Chart!$F$2,Q1460&lt;=Chart!$F$3),W1460/100,#N/A)</f>
        <v>#N/A</v>
      </c>
    </row>
    <row r="1461" spans="1:33" x14ac:dyDescent="0.25">
      <c r="A1461">
        <v>1553866200</v>
      </c>
      <c r="B1461">
        <f>INDEX('Daily Data ADJ'!$1:$1048576,MATCH(Calc!$A1461,'Daily Data ADJ'!$A:$A,0),MATCH("SPY, CBOE BZX: Close",'Daily Data ADJ'!$1:$1,0))</f>
        <v>265.44322972999998</v>
      </c>
      <c r="C1461">
        <f>INDEX('Daily Data ADJ'!$1:$1048576,MATCH(Calc!$A1461,'Daily Data ADJ'!$A:$A,0),MATCH("EFFR, FRED: Close",'Daily Data ADJ'!$1:$1,0))</f>
        <v>2.4300000000000002</v>
      </c>
      <c r="D1461">
        <f>INDEX('Daily Data ADJ'!$1:$1048576,MATCH(Calc!$A1461,'Daily Data ADJ'!$A:$A,1),MATCH("SOFR, FRED: Close",'Daily Data ADJ'!$1:$1,0))</f>
        <v>2.65</v>
      </c>
      <c r="E1461">
        <f>INDEX('Daily Data ADJ'!$1:$1048576,MATCH(Calc!$A1461,'Daily Data ADJ'!$A:$A,0),MATCH("UPRO, CBOE BZX: Close",'Daily Data ADJ'!$1:$1,0))</f>
        <v>24.36734775</v>
      </c>
      <c r="F1461">
        <f>INDEX('Daily Data ADJ'!$1:$1048576,MATCH(Calc!$A1461,'Daily Data ADJ'!$A:$A,0),MATCH("ES1!, CME_MINI: Close",'Daily Data ADJ'!$1:$1,0))</f>
        <v>2837.75</v>
      </c>
      <c r="G1461">
        <f>INDEX('Daily Data ADJ'!$1:$1048576,MATCH(Calc!$A1461,'Daily Data ADJ'!$A:$A,0),MATCH("ES2!, CME_MINI: Close",'Daily Data ADJ'!$1:$1,0))</f>
        <v>2842.5</v>
      </c>
      <c r="H1461">
        <f>INDEX('QUANDL MULTPL SP500_DIV_YIELD_M'!$A:$G,MATCH(Calc!$A1461,'QUANDL MULTPL SP500_DIV_YIELD_M'!$A:$A,1),MATCH('QUANDL MULTPL SP500_DIV_YIELD_M'!$E$1,'QUANDL MULTPL SP500_DIV_YIELD_M'!$A$1:$G$1,0))</f>
        <v>1.98</v>
      </c>
      <c r="I1461" s="5">
        <f t="shared" si="132"/>
        <v>2.6512274973029284E-2</v>
      </c>
      <c r="J1461" s="1">
        <f>A1461/24/60/60+DATE(1970,1,1)</f>
        <v>43553.5625</v>
      </c>
      <c r="K1461" s="3">
        <f t="shared" si="135"/>
        <v>1</v>
      </c>
      <c r="L1461" s="6">
        <f>(1+Chart!$F$4)^(1/(365/K1461))-1</f>
        <v>6.6592785027408397E-5</v>
      </c>
      <c r="M1461" s="6">
        <f t="shared" si="136"/>
        <v>6.5781485316218635E-5</v>
      </c>
      <c r="N1461" s="6">
        <f t="shared" si="137"/>
        <v>7.1692749224583352E-5</v>
      </c>
      <c r="O1461">
        <f>O1460*(B1461/B1460)</f>
        <v>265.4432297300022</v>
      </c>
      <c r="P1461">
        <f t="shared" si="133"/>
        <v>2019</v>
      </c>
      <c r="Q1461" s="1">
        <f t="shared" si="134"/>
        <v>43553.5625</v>
      </c>
      <c r="R1461">
        <f>IF(B1462="",R1460,IF(Q1461&gt;=Chart!$F$2,E1461,0))</f>
        <v>0</v>
      </c>
      <c r="S1461">
        <f>IF(B1462="",S1460,IFERROR(IF(AND(R1461&gt;0,R1460=0),R1461,(1+(B1462/B1461-1)*Calc!$Z$1)*S1460),0))</f>
        <v>0</v>
      </c>
      <c r="T1461">
        <f>IF(B1462="",T1460,IFERROR(IF(AND(R1461&gt;0,R1460=0),R1461,(1+(B1462/B1461-1)*Calc!$Z$1-L1462)*T1460),0))</f>
        <v>0</v>
      </c>
      <c r="U1461">
        <f>IF(B1462="",U1460,IFERROR(IF(AND(R1461&gt;0,R1460=0),R1461,(1+(B1462/B1461-1)*Calc!$Z$1-M1462*2)*U1460),0))</f>
        <v>0</v>
      </c>
      <c r="V1461">
        <f>IF(B1462="",V1460,IFERROR(IF(AND(R1461&gt;0,R1460=0),R1461,(1+(B1462/B1461-1)*Calc!$Z$1-N1462*2)*V1460),0))</f>
        <v>0</v>
      </c>
      <c r="W1461">
        <f>IF(ISNUMBER(C1461),C1461,W1460)</f>
        <v>2.4300000000000002</v>
      </c>
      <c r="Y1461" s="1" t="e">
        <f>IF(AND(Q1461&gt;=Chart!$F$2,Q1461&lt;=Chart!$F$3),Q1461,#N/A)</f>
        <v>#N/A</v>
      </c>
      <c r="Z1461" t="e">
        <f>IF(AND(Q1461&gt;=Chart!$F$2,Q1461&lt;=Chart!$F$3),R1461,#N/A)</f>
        <v>#N/A</v>
      </c>
      <c r="AA1461" t="e">
        <f>IF(AND(Q1461&gt;=Chart!$F$2,Q1461&lt;=Chart!$F$3),S1461,#N/A)</f>
        <v>#N/A</v>
      </c>
      <c r="AB1461" t="e">
        <f>IF(AND(Q1461&gt;=Chart!$F$2,Q1461&lt;=Chart!$F$3),T1461,#N/A)</f>
        <v>#N/A</v>
      </c>
      <c r="AC1461" t="e">
        <f>IF(AND(Q1461&gt;=Chart!$F$2,Q1461&lt;=Chart!$F$3),U1461,#N/A)</f>
        <v>#N/A</v>
      </c>
      <c r="AD1461" t="e">
        <f>IF(AND(Q1461&gt;=Chart!$F$2,Q1461&lt;=Chart!$F$3),V1461,#N/A)</f>
        <v>#N/A</v>
      </c>
      <c r="AE1461" t="e">
        <f>IF(AND(Q1461&gt;=Chart!$F$2,Q1461&lt;=Chart!$F$3),I1461,#N/A)</f>
        <v>#N/A</v>
      </c>
      <c r="AF1461" t="e">
        <f>IF(AND(Q1461&gt;=Chart!$F$2,Q1461&lt;=Chart!$F$3),H1461/100,#N/A)</f>
        <v>#N/A</v>
      </c>
      <c r="AG1461" t="e">
        <f>IF(AND(Q1461&gt;=Chart!$F$2,Q1461&lt;=Chart!$F$3),W1461/100,#N/A)</f>
        <v>#N/A</v>
      </c>
    </row>
    <row r="1462" spans="1:33" x14ac:dyDescent="0.25">
      <c r="A1462">
        <v>1554125400</v>
      </c>
      <c r="B1462">
        <f>INDEX('Daily Data ADJ'!$1:$1048576,MATCH(Calc!$A1462,'Daily Data ADJ'!$A:$A,0),MATCH("SPY, CBOE BZX: Close",'Daily Data ADJ'!$1:$1,0))</f>
        <v>268.59118647000003</v>
      </c>
      <c r="C1462">
        <f>INDEX('Daily Data ADJ'!$1:$1048576,MATCH(Calc!$A1462,'Daily Data ADJ'!$A:$A,0),MATCH("EFFR, FRED: Close",'Daily Data ADJ'!$1:$1,0))</f>
        <v>2.41</v>
      </c>
      <c r="D1462">
        <f>INDEX('Daily Data ADJ'!$1:$1048576,MATCH(Calc!$A1462,'Daily Data ADJ'!$A:$A,1),MATCH("SOFR, FRED: Close",'Daily Data ADJ'!$1:$1,0))</f>
        <v>2.46</v>
      </c>
      <c r="E1462">
        <f>INDEX('Daily Data ADJ'!$1:$1048576,MATCH(Calc!$A1462,'Daily Data ADJ'!$A:$A,0),MATCH("UPRO, CBOE BZX: Close",'Daily Data ADJ'!$1:$1,0))</f>
        <v>25.217831480000001</v>
      </c>
      <c r="F1462">
        <f>INDEX('Daily Data ADJ'!$1:$1048576,MATCH(Calc!$A1462,'Daily Data ADJ'!$A:$A,0),MATCH("ES1!, CME_MINI: Close",'Daily Data ADJ'!$1:$1,0))</f>
        <v>2870.5</v>
      </c>
      <c r="G1462">
        <f>INDEX('Daily Data ADJ'!$1:$1048576,MATCH(Calc!$A1462,'Daily Data ADJ'!$A:$A,0),MATCH("ES2!, CME_MINI: Close",'Daily Data ADJ'!$1:$1,0))</f>
        <v>2875.5</v>
      </c>
      <c r="H1462">
        <f>INDEX('QUANDL MULTPL SP500_DIV_YIELD_M'!$A:$G,MATCH(Calc!$A1462,'QUANDL MULTPL SP500_DIV_YIELD_M'!$A:$A,1),MATCH('QUANDL MULTPL SP500_DIV_YIELD_M'!$E$1,'QUANDL MULTPL SP500_DIV_YIELD_M'!$A$1:$G$1,0))</f>
        <v>1.96</v>
      </c>
      <c r="I1462" s="5">
        <f t="shared" si="132"/>
        <v>2.6585652817386833E-2</v>
      </c>
      <c r="J1462" s="1">
        <f>A1462/24/60/60+DATE(1970,1,1)</f>
        <v>43556.5625</v>
      </c>
      <c r="K1462" s="3">
        <f t="shared" si="135"/>
        <v>3</v>
      </c>
      <c r="L1462" s="6">
        <f>(1+Chart!$F$4)^(1/(365/K1462))-1</f>
        <v>1.9979165917494157E-4</v>
      </c>
      <c r="M1462" s="6">
        <f t="shared" si="136"/>
        <v>1.9575212762656946E-4</v>
      </c>
      <c r="N1462" s="6">
        <f t="shared" si="137"/>
        <v>2.1568130198090785E-4</v>
      </c>
      <c r="O1462">
        <f>O1461*(B1462/B1461)</f>
        <v>268.59118647000224</v>
      </c>
      <c r="P1462">
        <f t="shared" si="133"/>
        <v>2019</v>
      </c>
      <c r="Q1462" s="1">
        <f t="shared" si="134"/>
        <v>43556.5625</v>
      </c>
      <c r="R1462">
        <f>IF(B1463="",R1461,IF(Q1462&gt;=Chart!$F$2,E1462,0))</f>
        <v>0</v>
      </c>
      <c r="S1462">
        <f>IF(B1463="",S1461,IFERROR(IF(AND(R1462&gt;0,R1461=0),R1462,(1+(B1463/B1462-1)*Calc!$Z$1)*S1461),0))</f>
        <v>0</v>
      </c>
      <c r="T1462">
        <f>IF(B1463="",T1461,IFERROR(IF(AND(R1462&gt;0,R1461=0),R1462,(1+(B1463/B1462-1)*Calc!$Z$1-L1463)*T1461),0))</f>
        <v>0</v>
      </c>
      <c r="U1462">
        <f>IF(B1463="",U1461,IFERROR(IF(AND(R1462&gt;0,R1461=0),R1462,(1+(B1463/B1462-1)*Calc!$Z$1-M1463*2)*U1461),0))</f>
        <v>0</v>
      </c>
      <c r="V1462">
        <f>IF(B1463="",V1461,IFERROR(IF(AND(R1462&gt;0,R1461=0),R1462,(1+(B1463/B1462-1)*Calc!$Z$1-N1463*2)*V1461),0))</f>
        <v>0</v>
      </c>
      <c r="W1462">
        <f>IF(ISNUMBER(C1462),C1462,W1461)</f>
        <v>2.41</v>
      </c>
      <c r="Y1462" s="1" t="e">
        <f>IF(AND(Q1462&gt;=Chart!$F$2,Q1462&lt;=Chart!$F$3),Q1462,#N/A)</f>
        <v>#N/A</v>
      </c>
      <c r="Z1462" t="e">
        <f>IF(AND(Q1462&gt;=Chart!$F$2,Q1462&lt;=Chart!$F$3),R1462,#N/A)</f>
        <v>#N/A</v>
      </c>
      <c r="AA1462" t="e">
        <f>IF(AND(Q1462&gt;=Chart!$F$2,Q1462&lt;=Chart!$F$3),S1462,#N/A)</f>
        <v>#N/A</v>
      </c>
      <c r="AB1462" t="e">
        <f>IF(AND(Q1462&gt;=Chart!$F$2,Q1462&lt;=Chart!$F$3),T1462,#N/A)</f>
        <v>#N/A</v>
      </c>
      <c r="AC1462" t="e">
        <f>IF(AND(Q1462&gt;=Chart!$F$2,Q1462&lt;=Chart!$F$3),U1462,#N/A)</f>
        <v>#N/A</v>
      </c>
      <c r="AD1462" t="e">
        <f>IF(AND(Q1462&gt;=Chart!$F$2,Q1462&lt;=Chart!$F$3),V1462,#N/A)</f>
        <v>#N/A</v>
      </c>
      <c r="AE1462" t="e">
        <f>IF(AND(Q1462&gt;=Chart!$F$2,Q1462&lt;=Chart!$F$3),I1462,#N/A)</f>
        <v>#N/A</v>
      </c>
      <c r="AF1462" t="e">
        <f>IF(AND(Q1462&gt;=Chart!$F$2,Q1462&lt;=Chart!$F$3),H1462/100,#N/A)</f>
        <v>#N/A</v>
      </c>
      <c r="AG1462" t="e">
        <f>IF(AND(Q1462&gt;=Chart!$F$2,Q1462&lt;=Chart!$F$3),W1462/100,#N/A)</f>
        <v>#N/A</v>
      </c>
    </row>
    <row r="1463" spans="1:33" x14ac:dyDescent="0.25">
      <c r="A1463">
        <v>1554211800</v>
      </c>
      <c r="B1463">
        <f>INDEX('Daily Data ADJ'!$1:$1048576,MATCH(Calc!$A1463,'Daily Data ADJ'!$A:$A,0),MATCH("SPY, CBOE BZX: Close",'Daily Data ADJ'!$1:$1,0))</f>
        <v>268.72274286999999</v>
      </c>
      <c r="C1463">
        <f>INDEX('Daily Data ADJ'!$1:$1048576,MATCH(Calc!$A1463,'Daily Data ADJ'!$A:$A,0),MATCH("EFFR, FRED: Close",'Daily Data ADJ'!$1:$1,0))</f>
        <v>2.41</v>
      </c>
      <c r="D1463">
        <f>INDEX('Daily Data ADJ'!$1:$1048576,MATCH(Calc!$A1463,'Daily Data ADJ'!$A:$A,1),MATCH("SOFR, FRED: Close",'Daily Data ADJ'!$1:$1,0))</f>
        <v>2.46</v>
      </c>
      <c r="E1463">
        <f>INDEX('Daily Data ADJ'!$1:$1048576,MATCH(Calc!$A1463,'Daily Data ADJ'!$A:$A,0),MATCH("UPRO, CBOE BZX: Close",'Daily Data ADJ'!$1:$1,0))</f>
        <v>25.212886810000001</v>
      </c>
      <c r="F1463">
        <f>INDEX('Daily Data ADJ'!$1:$1048576,MATCH(Calc!$A1463,'Daily Data ADJ'!$A:$A,0),MATCH("ES1!, CME_MINI: Close",'Daily Data ADJ'!$1:$1,0))</f>
        <v>2867</v>
      </c>
      <c r="G1463">
        <f>INDEX('Daily Data ADJ'!$1:$1048576,MATCH(Calc!$A1463,'Daily Data ADJ'!$A:$A,0),MATCH("ES2!, CME_MINI: Close",'Daily Data ADJ'!$1:$1,0))</f>
        <v>2872</v>
      </c>
      <c r="H1463">
        <f>INDEX('QUANDL MULTPL SP500_DIV_YIELD_M'!$A:$G,MATCH(Calc!$A1463,'QUANDL MULTPL SP500_DIV_YIELD_M'!$A:$A,1),MATCH('QUANDL MULTPL SP500_DIV_YIELD_M'!$E$1,'QUANDL MULTPL SP500_DIV_YIELD_M'!$A$1:$G$1,0))</f>
        <v>1.96</v>
      </c>
      <c r="I1463" s="5">
        <f t="shared" si="132"/>
        <v>2.6594203123058095E-2</v>
      </c>
      <c r="J1463" s="1">
        <f>A1463/24/60/60+DATE(1970,1,1)</f>
        <v>43557.5625</v>
      </c>
      <c r="K1463" s="3">
        <f t="shared" si="135"/>
        <v>1</v>
      </c>
      <c r="L1463" s="6">
        <f>(1+Chart!$F$4)^(1/(365/K1463))-1</f>
        <v>6.6592785027408397E-5</v>
      </c>
      <c r="M1463" s="6">
        <f t="shared" si="136"/>
        <v>6.5246452016776146E-5</v>
      </c>
      <c r="N1463" s="6">
        <f t="shared" si="137"/>
        <v>7.1911419619263839E-5</v>
      </c>
      <c r="O1463">
        <f>O1462*(B1463/B1462)</f>
        <v>268.72274287000221</v>
      </c>
      <c r="P1463">
        <f t="shared" si="133"/>
        <v>2019</v>
      </c>
      <c r="Q1463" s="1">
        <f t="shared" si="134"/>
        <v>43557.5625</v>
      </c>
      <c r="R1463">
        <f>IF(B1464="",R1462,IF(Q1463&gt;=Chart!$F$2,E1463,0))</f>
        <v>0</v>
      </c>
      <c r="S1463">
        <f>IF(B1464="",S1462,IFERROR(IF(AND(R1463&gt;0,R1462=0),R1463,(1+(B1464/B1463-1)*Calc!$Z$1)*S1462),0))</f>
        <v>0</v>
      </c>
      <c r="T1463">
        <f>IF(B1464="",T1462,IFERROR(IF(AND(R1463&gt;0,R1462=0),R1463,(1+(B1464/B1463-1)*Calc!$Z$1-L1464)*T1462),0))</f>
        <v>0</v>
      </c>
      <c r="U1463">
        <f>IF(B1464="",U1462,IFERROR(IF(AND(R1463&gt;0,R1462=0),R1463,(1+(B1464/B1463-1)*Calc!$Z$1-M1464*2)*U1462),0))</f>
        <v>0</v>
      </c>
      <c r="V1463">
        <f>IF(B1464="",V1462,IFERROR(IF(AND(R1463&gt;0,R1462=0),R1463,(1+(B1464/B1463-1)*Calc!$Z$1-N1464*2)*V1462),0))</f>
        <v>0</v>
      </c>
      <c r="W1463">
        <f>IF(ISNUMBER(C1463),C1463,W1462)</f>
        <v>2.41</v>
      </c>
      <c r="Y1463" s="1" t="e">
        <f>IF(AND(Q1463&gt;=Chart!$F$2,Q1463&lt;=Chart!$F$3),Q1463,#N/A)</f>
        <v>#N/A</v>
      </c>
      <c r="Z1463" t="e">
        <f>IF(AND(Q1463&gt;=Chart!$F$2,Q1463&lt;=Chart!$F$3),R1463,#N/A)</f>
        <v>#N/A</v>
      </c>
      <c r="AA1463" t="e">
        <f>IF(AND(Q1463&gt;=Chart!$F$2,Q1463&lt;=Chart!$F$3),S1463,#N/A)</f>
        <v>#N/A</v>
      </c>
      <c r="AB1463" t="e">
        <f>IF(AND(Q1463&gt;=Chart!$F$2,Q1463&lt;=Chart!$F$3),T1463,#N/A)</f>
        <v>#N/A</v>
      </c>
      <c r="AC1463" t="e">
        <f>IF(AND(Q1463&gt;=Chart!$F$2,Q1463&lt;=Chart!$F$3),U1463,#N/A)</f>
        <v>#N/A</v>
      </c>
      <c r="AD1463" t="e">
        <f>IF(AND(Q1463&gt;=Chart!$F$2,Q1463&lt;=Chart!$F$3),V1463,#N/A)</f>
        <v>#N/A</v>
      </c>
      <c r="AE1463" t="e">
        <f>IF(AND(Q1463&gt;=Chart!$F$2,Q1463&lt;=Chart!$F$3),I1463,#N/A)</f>
        <v>#N/A</v>
      </c>
      <c r="AF1463" t="e">
        <f>IF(AND(Q1463&gt;=Chart!$F$2,Q1463&lt;=Chart!$F$3),H1463/100,#N/A)</f>
        <v>#N/A</v>
      </c>
      <c r="AG1463" t="e">
        <f>IF(AND(Q1463&gt;=Chart!$F$2,Q1463&lt;=Chart!$F$3),W1463/100,#N/A)</f>
        <v>#N/A</v>
      </c>
    </row>
    <row r="1464" spans="1:33" x14ac:dyDescent="0.25">
      <c r="A1464">
        <v>1554298200</v>
      </c>
      <c r="B1464">
        <f>INDEX('Daily Data ADJ'!$1:$1048576,MATCH(Calc!$A1464,'Daily Data ADJ'!$A:$A,0),MATCH("SPY, CBOE BZX: Close",'Daily Data ADJ'!$1:$1,0))</f>
        <v>269.14560273000001</v>
      </c>
      <c r="C1464">
        <f>INDEX('Daily Data ADJ'!$1:$1048576,MATCH(Calc!$A1464,'Daily Data ADJ'!$A:$A,0),MATCH("EFFR, FRED: Close",'Daily Data ADJ'!$1:$1,0))</f>
        <v>2.41</v>
      </c>
      <c r="D1464">
        <f>INDEX('Daily Data ADJ'!$1:$1048576,MATCH(Calc!$A1464,'Daily Data ADJ'!$A:$A,1),MATCH("SOFR, FRED: Close",'Daily Data ADJ'!$1:$1,0))</f>
        <v>2.4700000000000002</v>
      </c>
      <c r="E1464">
        <f>INDEX('Daily Data ADJ'!$1:$1048576,MATCH(Calc!$A1464,'Daily Data ADJ'!$A:$A,0),MATCH("UPRO, CBOE BZX: Close",'Daily Data ADJ'!$1:$1,0))</f>
        <v>25.361226989999999</v>
      </c>
      <c r="F1464">
        <f>INDEX('Daily Data ADJ'!$1:$1048576,MATCH(Calc!$A1464,'Daily Data ADJ'!$A:$A,0),MATCH("ES1!, CME_MINI: Close",'Daily Data ADJ'!$1:$1,0))</f>
        <v>2879.75</v>
      </c>
      <c r="G1464">
        <f>INDEX('Daily Data ADJ'!$1:$1048576,MATCH(Calc!$A1464,'Daily Data ADJ'!$A:$A,0),MATCH("ES2!, CME_MINI: Close",'Daily Data ADJ'!$1:$1,0))</f>
        <v>2884.75</v>
      </c>
      <c r="H1464">
        <f>INDEX('QUANDL MULTPL SP500_DIV_YIELD_M'!$A:$G,MATCH(Calc!$A1464,'QUANDL MULTPL SP500_DIV_YIELD_M'!$A:$A,1),MATCH('QUANDL MULTPL SP500_DIV_YIELD_M'!$E$1,'QUANDL MULTPL SP500_DIV_YIELD_M'!$A$1:$G$1,0))</f>
        <v>1.96</v>
      </c>
      <c r="I1464" s="5">
        <f t="shared" si="132"/>
        <v>2.6563155889616157E-2</v>
      </c>
      <c r="J1464" s="1">
        <f>A1464/24/60/60+DATE(1970,1,1)</f>
        <v>43558.5625</v>
      </c>
      <c r="K1464" s="3">
        <f t="shared" si="135"/>
        <v>1</v>
      </c>
      <c r="L1464" s="6">
        <f>(1+Chart!$F$4)^(1/(365/K1464))-1</f>
        <v>6.6592785027408397E-5</v>
      </c>
      <c r="M1464" s="6">
        <f t="shared" si="136"/>
        <v>6.5246452016776146E-5</v>
      </c>
      <c r="N1464" s="6">
        <f t="shared" si="137"/>
        <v>7.1828555023856211E-5</v>
      </c>
      <c r="O1464">
        <f>O1463*(B1464/B1463)</f>
        <v>269.14560273000222</v>
      </c>
      <c r="P1464">
        <f t="shared" si="133"/>
        <v>2019</v>
      </c>
      <c r="Q1464" s="1">
        <f t="shared" si="134"/>
        <v>43558.5625</v>
      </c>
      <c r="R1464">
        <f>IF(B1465="",R1463,IF(Q1464&gt;=Chart!$F$2,E1464,0))</f>
        <v>0</v>
      </c>
      <c r="S1464">
        <f>IF(B1465="",S1463,IFERROR(IF(AND(R1464&gt;0,R1463=0),R1464,(1+(B1465/B1464-1)*Calc!$Z$1)*S1463),0))</f>
        <v>0</v>
      </c>
      <c r="T1464">
        <f>IF(B1465="",T1463,IFERROR(IF(AND(R1464&gt;0,R1463=0),R1464,(1+(B1465/B1464-1)*Calc!$Z$1-L1465)*T1463),0))</f>
        <v>0</v>
      </c>
      <c r="U1464">
        <f>IF(B1465="",U1463,IFERROR(IF(AND(R1464&gt;0,R1463=0),R1464,(1+(B1465/B1464-1)*Calc!$Z$1-M1465*2)*U1463),0))</f>
        <v>0</v>
      </c>
      <c r="V1464">
        <f>IF(B1465="",V1463,IFERROR(IF(AND(R1464&gt;0,R1463=0),R1464,(1+(B1465/B1464-1)*Calc!$Z$1-N1465*2)*V1463),0))</f>
        <v>0</v>
      </c>
      <c r="W1464">
        <f>IF(ISNUMBER(C1464),C1464,W1463)</f>
        <v>2.41</v>
      </c>
      <c r="Y1464" s="1" t="e">
        <f>IF(AND(Q1464&gt;=Chart!$F$2,Q1464&lt;=Chart!$F$3),Q1464,#N/A)</f>
        <v>#N/A</v>
      </c>
      <c r="Z1464" t="e">
        <f>IF(AND(Q1464&gt;=Chart!$F$2,Q1464&lt;=Chart!$F$3),R1464,#N/A)</f>
        <v>#N/A</v>
      </c>
      <c r="AA1464" t="e">
        <f>IF(AND(Q1464&gt;=Chart!$F$2,Q1464&lt;=Chart!$F$3),S1464,#N/A)</f>
        <v>#N/A</v>
      </c>
      <c r="AB1464" t="e">
        <f>IF(AND(Q1464&gt;=Chart!$F$2,Q1464&lt;=Chart!$F$3),T1464,#N/A)</f>
        <v>#N/A</v>
      </c>
      <c r="AC1464" t="e">
        <f>IF(AND(Q1464&gt;=Chart!$F$2,Q1464&lt;=Chart!$F$3),U1464,#N/A)</f>
        <v>#N/A</v>
      </c>
      <c r="AD1464" t="e">
        <f>IF(AND(Q1464&gt;=Chart!$F$2,Q1464&lt;=Chart!$F$3),V1464,#N/A)</f>
        <v>#N/A</v>
      </c>
      <c r="AE1464" t="e">
        <f>IF(AND(Q1464&gt;=Chart!$F$2,Q1464&lt;=Chart!$F$3),I1464,#N/A)</f>
        <v>#N/A</v>
      </c>
      <c r="AF1464" t="e">
        <f>IF(AND(Q1464&gt;=Chart!$F$2,Q1464&lt;=Chart!$F$3),H1464/100,#N/A)</f>
        <v>#N/A</v>
      </c>
      <c r="AG1464" t="e">
        <f>IF(AND(Q1464&gt;=Chart!$F$2,Q1464&lt;=Chart!$F$3),W1464/100,#N/A)</f>
        <v>#N/A</v>
      </c>
    </row>
    <row r="1465" spans="1:33" x14ac:dyDescent="0.25">
      <c r="A1465">
        <v>1554384600</v>
      </c>
      <c r="B1465">
        <f>INDEX('Daily Data ADJ'!$1:$1048576,MATCH(Calc!$A1465,'Daily Data ADJ'!$A:$A,0),MATCH("SPY, CBOE BZX: Close",'Daily Data ADJ'!$1:$1,0))</f>
        <v>269.85976605000002</v>
      </c>
      <c r="C1465">
        <f>INDEX('Daily Data ADJ'!$1:$1048576,MATCH(Calc!$A1465,'Daily Data ADJ'!$A:$A,0),MATCH("EFFR, FRED: Close",'Daily Data ADJ'!$1:$1,0))</f>
        <v>2.41</v>
      </c>
      <c r="D1465">
        <f>INDEX('Daily Data ADJ'!$1:$1048576,MATCH(Calc!$A1465,'Daily Data ADJ'!$A:$A,1),MATCH("SOFR, FRED: Close",'Daily Data ADJ'!$1:$1,0))</f>
        <v>2.46</v>
      </c>
      <c r="E1465">
        <f>INDEX('Daily Data ADJ'!$1:$1048576,MATCH(Calc!$A1465,'Daily Data ADJ'!$A:$A,0),MATCH("UPRO, CBOE BZX: Close",'Daily Data ADJ'!$1:$1,0))</f>
        <v>25.5244012</v>
      </c>
      <c r="F1465">
        <f>INDEX('Daily Data ADJ'!$1:$1048576,MATCH(Calc!$A1465,'Daily Data ADJ'!$A:$A,0),MATCH("ES1!, CME_MINI: Close",'Daily Data ADJ'!$1:$1,0))</f>
        <v>2882.75</v>
      </c>
      <c r="G1465">
        <f>INDEX('Daily Data ADJ'!$1:$1048576,MATCH(Calc!$A1465,'Daily Data ADJ'!$A:$A,0),MATCH("ES2!, CME_MINI: Close",'Daily Data ADJ'!$1:$1,0))</f>
        <v>2887.5</v>
      </c>
      <c r="H1465">
        <f>INDEX('QUANDL MULTPL SP500_DIV_YIELD_M'!$A:$G,MATCH(Calc!$A1465,'QUANDL MULTPL SP500_DIV_YIELD_M'!$A:$A,1),MATCH('QUANDL MULTPL SP500_DIV_YIELD_M'!$E$1,'QUANDL MULTPL SP500_DIV_YIELD_M'!$A$1:$G$1,0))</f>
        <v>1.96</v>
      </c>
      <c r="I1465" s="5">
        <f t="shared" si="132"/>
        <v>2.6207236830928897E-2</v>
      </c>
      <c r="J1465" s="1">
        <f>A1465/24/60/60+DATE(1970,1,1)</f>
        <v>43559.5625</v>
      </c>
      <c r="K1465" s="3">
        <f t="shared" si="135"/>
        <v>1</v>
      </c>
      <c r="L1465" s="6">
        <f>(1+Chart!$F$4)^(1/(365/K1465))-1</f>
        <v>6.6592785027408397E-5</v>
      </c>
      <c r="M1465" s="6">
        <f t="shared" si="136"/>
        <v>6.5246452016776146E-5</v>
      </c>
      <c r="N1465" s="6">
        <f t="shared" si="137"/>
        <v>7.0878433860555035E-5</v>
      </c>
      <c r="O1465">
        <f>O1464*(B1465/B1464)</f>
        <v>269.85976605000229</v>
      </c>
      <c r="P1465">
        <f t="shared" si="133"/>
        <v>2019</v>
      </c>
      <c r="Q1465" s="1">
        <f t="shared" si="134"/>
        <v>43559.5625</v>
      </c>
      <c r="R1465">
        <f>IF(B1466="",R1464,IF(Q1465&gt;=Chart!$F$2,E1465,0))</f>
        <v>0</v>
      </c>
      <c r="S1465">
        <f>IF(B1466="",S1464,IFERROR(IF(AND(R1465&gt;0,R1464=0),R1465,(1+(B1466/B1465-1)*Calc!$Z$1)*S1464),0))</f>
        <v>0</v>
      </c>
      <c r="T1465">
        <f>IF(B1466="",T1464,IFERROR(IF(AND(R1465&gt;0,R1464=0),R1465,(1+(B1466/B1465-1)*Calc!$Z$1-L1466)*T1464),0))</f>
        <v>0</v>
      </c>
      <c r="U1465">
        <f>IF(B1466="",U1464,IFERROR(IF(AND(R1465&gt;0,R1464=0),R1465,(1+(B1466/B1465-1)*Calc!$Z$1-M1466*2)*U1464),0))</f>
        <v>0</v>
      </c>
      <c r="V1465">
        <f>IF(B1466="",V1464,IFERROR(IF(AND(R1465&gt;0,R1464=0),R1465,(1+(B1466/B1465-1)*Calc!$Z$1-N1466*2)*V1464),0))</f>
        <v>0</v>
      </c>
      <c r="W1465">
        <f>IF(ISNUMBER(C1465),C1465,W1464)</f>
        <v>2.41</v>
      </c>
      <c r="Y1465" s="1" t="e">
        <f>IF(AND(Q1465&gt;=Chart!$F$2,Q1465&lt;=Chart!$F$3),Q1465,#N/A)</f>
        <v>#N/A</v>
      </c>
      <c r="Z1465" t="e">
        <f>IF(AND(Q1465&gt;=Chart!$F$2,Q1465&lt;=Chart!$F$3),R1465,#N/A)</f>
        <v>#N/A</v>
      </c>
      <c r="AA1465" t="e">
        <f>IF(AND(Q1465&gt;=Chart!$F$2,Q1465&lt;=Chart!$F$3),S1465,#N/A)</f>
        <v>#N/A</v>
      </c>
      <c r="AB1465" t="e">
        <f>IF(AND(Q1465&gt;=Chart!$F$2,Q1465&lt;=Chart!$F$3),T1465,#N/A)</f>
        <v>#N/A</v>
      </c>
      <c r="AC1465" t="e">
        <f>IF(AND(Q1465&gt;=Chart!$F$2,Q1465&lt;=Chart!$F$3),U1465,#N/A)</f>
        <v>#N/A</v>
      </c>
      <c r="AD1465" t="e">
        <f>IF(AND(Q1465&gt;=Chart!$F$2,Q1465&lt;=Chart!$F$3),V1465,#N/A)</f>
        <v>#N/A</v>
      </c>
      <c r="AE1465" t="e">
        <f>IF(AND(Q1465&gt;=Chart!$F$2,Q1465&lt;=Chart!$F$3),I1465,#N/A)</f>
        <v>#N/A</v>
      </c>
      <c r="AF1465" t="e">
        <f>IF(AND(Q1465&gt;=Chart!$F$2,Q1465&lt;=Chart!$F$3),H1465/100,#N/A)</f>
        <v>#N/A</v>
      </c>
      <c r="AG1465" t="e">
        <f>IF(AND(Q1465&gt;=Chart!$F$2,Q1465&lt;=Chart!$F$3),W1465/100,#N/A)</f>
        <v>#N/A</v>
      </c>
    </row>
    <row r="1466" spans="1:33" x14ac:dyDescent="0.25">
      <c r="A1466">
        <v>1554471000</v>
      </c>
      <c r="B1466">
        <f>INDEX('Daily Data ADJ'!$1:$1048576,MATCH(Calc!$A1466,'Daily Data ADJ'!$A:$A,0),MATCH("SPY, CBOE BZX: Close",'Daily Data ADJ'!$1:$1,0))</f>
        <v>271.16593317000002</v>
      </c>
      <c r="C1466">
        <f>INDEX('Daily Data ADJ'!$1:$1048576,MATCH(Calc!$A1466,'Daily Data ADJ'!$A:$A,0),MATCH("EFFR, FRED: Close",'Daily Data ADJ'!$1:$1,0))</f>
        <v>2.41</v>
      </c>
      <c r="D1466">
        <f>INDEX('Daily Data ADJ'!$1:$1048576,MATCH(Calc!$A1466,'Daily Data ADJ'!$A:$A,1),MATCH("SOFR, FRED: Close",'Daily Data ADJ'!$1:$1,0))</f>
        <v>2.46</v>
      </c>
      <c r="E1466">
        <f>INDEX('Daily Data ADJ'!$1:$1048576,MATCH(Calc!$A1466,'Daily Data ADJ'!$A:$A,0),MATCH("UPRO, CBOE BZX: Close",'Daily Data ADJ'!$1:$1,0))</f>
        <v>25.855694280000002</v>
      </c>
      <c r="F1466">
        <f>INDEX('Daily Data ADJ'!$1:$1048576,MATCH(Calc!$A1466,'Daily Data ADJ'!$A:$A,0),MATCH("ES1!, CME_MINI: Close",'Daily Data ADJ'!$1:$1,0))</f>
        <v>2896</v>
      </c>
      <c r="G1466">
        <f>INDEX('Daily Data ADJ'!$1:$1048576,MATCH(Calc!$A1466,'Daily Data ADJ'!$A:$A,0),MATCH("ES2!, CME_MINI: Close",'Daily Data ADJ'!$1:$1,0))</f>
        <v>2901.25</v>
      </c>
      <c r="H1466">
        <f>INDEX('QUANDL MULTPL SP500_DIV_YIELD_M'!$A:$G,MATCH(Calc!$A1466,'QUANDL MULTPL SP500_DIV_YIELD_M'!$A:$A,1),MATCH('QUANDL MULTPL SP500_DIV_YIELD_M'!$E$1,'QUANDL MULTPL SP500_DIV_YIELD_M'!$A$1:$G$1,0))</f>
        <v>1.96</v>
      </c>
      <c r="I1466" s="5">
        <f t="shared" si="132"/>
        <v>2.6871123505842691E-2</v>
      </c>
      <c r="J1466" s="1">
        <f>A1466/24/60/60+DATE(1970,1,1)</f>
        <v>43560.5625</v>
      </c>
      <c r="K1466" s="3">
        <f t="shared" si="135"/>
        <v>1</v>
      </c>
      <c r="L1466" s="6">
        <f>(1+Chart!$F$4)^(1/(365/K1466))-1</f>
        <v>6.6592785027408397E-5</v>
      </c>
      <c r="M1466" s="6">
        <f t="shared" si="136"/>
        <v>6.5246452016776146E-5</v>
      </c>
      <c r="N1466" s="6">
        <f t="shared" si="137"/>
        <v>7.2650405384955263E-5</v>
      </c>
      <c r="O1466">
        <f>O1465*(B1466/B1465)</f>
        <v>271.16593317000229</v>
      </c>
      <c r="P1466">
        <f t="shared" si="133"/>
        <v>2019</v>
      </c>
      <c r="Q1466" s="1">
        <f t="shared" si="134"/>
        <v>43560.5625</v>
      </c>
      <c r="R1466">
        <f>IF(B1467="",R1465,IF(Q1466&gt;=Chart!$F$2,E1466,0))</f>
        <v>0</v>
      </c>
      <c r="S1466">
        <f>IF(B1467="",S1465,IFERROR(IF(AND(R1466&gt;0,R1465=0),R1466,(1+(B1467/B1466-1)*Calc!$Z$1)*S1465),0))</f>
        <v>0</v>
      </c>
      <c r="T1466">
        <f>IF(B1467="",T1465,IFERROR(IF(AND(R1466&gt;0,R1465=0),R1466,(1+(B1467/B1466-1)*Calc!$Z$1-L1467)*T1465),0))</f>
        <v>0</v>
      </c>
      <c r="U1466">
        <f>IF(B1467="",U1465,IFERROR(IF(AND(R1466&gt;0,R1465=0),R1466,(1+(B1467/B1466-1)*Calc!$Z$1-M1467*2)*U1465),0))</f>
        <v>0</v>
      </c>
      <c r="V1466">
        <f>IF(B1467="",V1465,IFERROR(IF(AND(R1466&gt;0,R1465=0),R1466,(1+(B1467/B1466-1)*Calc!$Z$1-N1467*2)*V1465),0))</f>
        <v>0</v>
      </c>
      <c r="W1466">
        <f>IF(ISNUMBER(C1466),C1466,W1465)</f>
        <v>2.41</v>
      </c>
      <c r="Y1466" s="1" t="e">
        <f>IF(AND(Q1466&gt;=Chart!$F$2,Q1466&lt;=Chart!$F$3),Q1466,#N/A)</f>
        <v>#N/A</v>
      </c>
      <c r="Z1466" t="e">
        <f>IF(AND(Q1466&gt;=Chart!$F$2,Q1466&lt;=Chart!$F$3),R1466,#N/A)</f>
        <v>#N/A</v>
      </c>
      <c r="AA1466" t="e">
        <f>IF(AND(Q1466&gt;=Chart!$F$2,Q1466&lt;=Chart!$F$3),S1466,#N/A)</f>
        <v>#N/A</v>
      </c>
      <c r="AB1466" t="e">
        <f>IF(AND(Q1466&gt;=Chart!$F$2,Q1466&lt;=Chart!$F$3),T1466,#N/A)</f>
        <v>#N/A</v>
      </c>
      <c r="AC1466" t="e">
        <f>IF(AND(Q1466&gt;=Chart!$F$2,Q1466&lt;=Chart!$F$3),U1466,#N/A)</f>
        <v>#N/A</v>
      </c>
      <c r="AD1466" t="e">
        <f>IF(AND(Q1466&gt;=Chart!$F$2,Q1466&lt;=Chart!$F$3),V1466,#N/A)</f>
        <v>#N/A</v>
      </c>
      <c r="AE1466" t="e">
        <f>IF(AND(Q1466&gt;=Chart!$F$2,Q1466&lt;=Chart!$F$3),I1466,#N/A)</f>
        <v>#N/A</v>
      </c>
      <c r="AF1466" t="e">
        <f>IF(AND(Q1466&gt;=Chart!$F$2,Q1466&lt;=Chart!$F$3),H1466/100,#N/A)</f>
        <v>#N/A</v>
      </c>
      <c r="AG1466" t="e">
        <f>IF(AND(Q1466&gt;=Chart!$F$2,Q1466&lt;=Chart!$F$3),W1466/100,#N/A)</f>
        <v>#N/A</v>
      </c>
    </row>
    <row r="1467" spans="1:33" x14ac:dyDescent="0.25">
      <c r="A1467">
        <v>1554730200</v>
      </c>
      <c r="B1467">
        <f>INDEX('Daily Data ADJ'!$1:$1048576,MATCH(Calc!$A1467,'Daily Data ADJ'!$A:$A,0),MATCH("SPY, CBOE BZX: Close",'Daily Data ADJ'!$1:$1,0))</f>
        <v>271.37266466</v>
      </c>
      <c r="C1467">
        <f>INDEX('Daily Data ADJ'!$1:$1048576,MATCH(Calc!$A1467,'Daily Data ADJ'!$A:$A,0),MATCH("EFFR, FRED: Close",'Daily Data ADJ'!$1:$1,0))</f>
        <v>2.41</v>
      </c>
      <c r="D1467">
        <f>INDEX('Daily Data ADJ'!$1:$1048576,MATCH(Calc!$A1467,'Daily Data ADJ'!$A:$A,1),MATCH("SOFR, FRED: Close",'Daily Data ADJ'!$1:$1,0))</f>
        <v>2.46</v>
      </c>
      <c r="E1467">
        <f>INDEX('Daily Data ADJ'!$1:$1048576,MATCH(Calc!$A1467,'Daily Data ADJ'!$A:$A,0),MATCH("UPRO, CBOE BZX: Close",'Daily Data ADJ'!$1:$1,0))</f>
        <v>25.95458773</v>
      </c>
      <c r="F1467">
        <f>INDEX('Daily Data ADJ'!$1:$1048576,MATCH(Calc!$A1467,'Daily Data ADJ'!$A:$A,0),MATCH("ES1!, CME_MINI: Close",'Daily Data ADJ'!$1:$1,0))</f>
        <v>2898.25</v>
      </c>
      <c r="G1467">
        <f>INDEX('Daily Data ADJ'!$1:$1048576,MATCH(Calc!$A1467,'Daily Data ADJ'!$A:$A,0),MATCH("ES2!, CME_MINI: Close",'Daily Data ADJ'!$1:$1,0))</f>
        <v>2903.5</v>
      </c>
      <c r="H1467">
        <f>INDEX('QUANDL MULTPL SP500_DIV_YIELD_M'!$A:$G,MATCH(Calc!$A1467,'QUANDL MULTPL SP500_DIV_YIELD_M'!$A:$A,1),MATCH('QUANDL MULTPL SP500_DIV_YIELD_M'!$E$1,'QUANDL MULTPL SP500_DIV_YIELD_M'!$A$1:$G$1,0))</f>
        <v>1.96</v>
      </c>
      <c r="I1467" s="5">
        <f t="shared" si="132"/>
        <v>2.6865463377440717E-2</v>
      </c>
      <c r="J1467" s="1">
        <f>A1467/24/60/60+DATE(1970,1,1)</f>
        <v>43563.5625</v>
      </c>
      <c r="K1467" s="3">
        <f t="shared" si="135"/>
        <v>3</v>
      </c>
      <c r="L1467" s="6">
        <f>(1+Chart!$F$4)^(1/(365/K1467))-1</f>
        <v>1.9979165917494157E-4</v>
      </c>
      <c r="M1467" s="6">
        <f t="shared" si="136"/>
        <v>1.9575212762656946E-4</v>
      </c>
      <c r="N1467" s="6">
        <f t="shared" si="137"/>
        <v>2.179217365561037E-4</v>
      </c>
      <c r="O1467">
        <f>O1466*(B1467/B1466)</f>
        <v>271.37266466000227</v>
      </c>
      <c r="P1467">
        <f t="shared" si="133"/>
        <v>2019</v>
      </c>
      <c r="Q1467" s="1">
        <f t="shared" si="134"/>
        <v>43563.5625</v>
      </c>
      <c r="R1467">
        <f>IF(B1468="",R1466,IF(Q1467&gt;=Chart!$F$2,E1467,0))</f>
        <v>0</v>
      </c>
      <c r="S1467">
        <f>IF(B1468="",S1466,IFERROR(IF(AND(R1467&gt;0,R1466=0),R1467,(1+(B1468/B1467-1)*Calc!$Z$1)*S1466),0))</f>
        <v>0</v>
      </c>
      <c r="T1467">
        <f>IF(B1468="",T1466,IFERROR(IF(AND(R1467&gt;0,R1466=0),R1467,(1+(B1468/B1467-1)*Calc!$Z$1-L1468)*T1466),0))</f>
        <v>0</v>
      </c>
      <c r="U1467">
        <f>IF(B1468="",U1466,IFERROR(IF(AND(R1467&gt;0,R1466=0),R1467,(1+(B1468/B1467-1)*Calc!$Z$1-M1468*2)*U1466),0))</f>
        <v>0</v>
      </c>
      <c r="V1467">
        <f>IF(B1468="",V1466,IFERROR(IF(AND(R1467&gt;0,R1466=0),R1467,(1+(B1468/B1467-1)*Calc!$Z$1-N1468*2)*V1466),0))</f>
        <v>0</v>
      </c>
      <c r="W1467">
        <f>IF(ISNUMBER(C1467),C1467,W1466)</f>
        <v>2.41</v>
      </c>
      <c r="Y1467" s="1" t="e">
        <f>IF(AND(Q1467&gt;=Chart!$F$2,Q1467&lt;=Chart!$F$3),Q1467,#N/A)</f>
        <v>#N/A</v>
      </c>
      <c r="Z1467" t="e">
        <f>IF(AND(Q1467&gt;=Chart!$F$2,Q1467&lt;=Chart!$F$3),R1467,#N/A)</f>
        <v>#N/A</v>
      </c>
      <c r="AA1467" t="e">
        <f>IF(AND(Q1467&gt;=Chart!$F$2,Q1467&lt;=Chart!$F$3),S1467,#N/A)</f>
        <v>#N/A</v>
      </c>
      <c r="AB1467" t="e">
        <f>IF(AND(Q1467&gt;=Chart!$F$2,Q1467&lt;=Chart!$F$3),T1467,#N/A)</f>
        <v>#N/A</v>
      </c>
      <c r="AC1467" t="e">
        <f>IF(AND(Q1467&gt;=Chart!$F$2,Q1467&lt;=Chart!$F$3),U1467,#N/A)</f>
        <v>#N/A</v>
      </c>
      <c r="AD1467" t="e">
        <f>IF(AND(Q1467&gt;=Chart!$F$2,Q1467&lt;=Chart!$F$3),V1467,#N/A)</f>
        <v>#N/A</v>
      </c>
      <c r="AE1467" t="e">
        <f>IF(AND(Q1467&gt;=Chart!$F$2,Q1467&lt;=Chart!$F$3),I1467,#N/A)</f>
        <v>#N/A</v>
      </c>
      <c r="AF1467" t="e">
        <f>IF(AND(Q1467&gt;=Chart!$F$2,Q1467&lt;=Chart!$F$3),H1467/100,#N/A)</f>
        <v>#N/A</v>
      </c>
      <c r="AG1467" t="e">
        <f>IF(AND(Q1467&gt;=Chart!$F$2,Q1467&lt;=Chart!$F$3),W1467/100,#N/A)</f>
        <v>#N/A</v>
      </c>
    </row>
    <row r="1468" spans="1:33" x14ac:dyDescent="0.25">
      <c r="A1468">
        <v>1554816600</v>
      </c>
      <c r="B1468">
        <f>INDEX('Daily Data ADJ'!$1:$1048576,MATCH(Calc!$A1468,'Daily Data ADJ'!$A:$A,0),MATCH("SPY, CBOE BZX: Close",'Daily Data ADJ'!$1:$1,0))</f>
        <v>269.98192555999998</v>
      </c>
      <c r="C1468">
        <f>INDEX('Daily Data ADJ'!$1:$1048576,MATCH(Calc!$A1468,'Daily Data ADJ'!$A:$A,0),MATCH("EFFR, FRED: Close",'Daily Data ADJ'!$1:$1,0))</f>
        <v>2.41</v>
      </c>
      <c r="D1468">
        <f>INDEX('Daily Data ADJ'!$1:$1048576,MATCH(Calc!$A1468,'Daily Data ADJ'!$A:$A,1),MATCH("SOFR, FRED: Close",'Daily Data ADJ'!$1:$1,0))</f>
        <v>2.4500000000000002</v>
      </c>
      <c r="E1468">
        <f>INDEX('Daily Data ADJ'!$1:$1048576,MATCH(Calc!$A1468,'Daily Data ADJ'!$A:$A,0),MATCH("UPRO, CBOE BZX: Close",'Daily Data ADJ'!$1:$1,0))</f>
        <v>25.539235219999998</v>
      </c>
      <c r="F1468">
        <f>INDEX('Daily Data ADJ'!$1:$1048576,MATCH(Calc!$A1468,'Daily Data ADJ'!$A:$A,0),MATCH("ES1!, CME_MINI: Close",'Daily Data ADJ'!$1:$1,0))</f>
        <v>2882.5</v>
      </c>
      <c r="G1468">
        <f>INDEX('Daily Data ADJ'!$1:$1048576,MATCH(Calc!$A1468,'Daily Data ADJ'!$A:$A,0),MATCH("ES2!, CME_MINI: Close",'Daily Data ADJ'!$1:$1,0))</f>
        <v>2887.5</v>
      </c>
      <c r="H1468">
        <f>INDEX('QUANDL MULTPL SP500_DIV_YIELD_M'!$A:$G,MATCH(Calc!$A1468,'QUANDL MULTPL SP500_DIV_YIELD_M'!$A:$A,1),MATCH('QUANDL MULTPL SP500_DIV_YIELD_M'!$E$1,'QUANDL MULTPL SP500_DIV_YIELD_M'!$A$1:$G$1,0))</f>
        <v>1.96</v>
      </c>
      <c r="I1468" s="5">
        <f t="shared" si="132"/>
        <v>2.6556495529759187E-2</v>
      </c>
      <c r="J1468" s="1">
        <f>A1468/24/60/60+DATE(1970,1,1)</f>
        <v>43564.5625</v>
      </c>
      <c r="K1468" s="3">
        <f t="shared" si="135"/>
        <v>1</v>
      </c>
      <c r="L1468" s="6">
        <f>(1+Chart!$F$4)^(1/(365/K1468))-1</f>
        <v>6.6592785027408397E-5</v>
      </c>
      <c r="M1468" s="6">
        <f t="shared" si="136"/>
        <v>6.5246452016776146E-5</v>
      </c>
      <c r="N1468" s="6">
        <f t="shared" si="137"/>
        <v>7.1810778298875277E-5</v>
      </c>
      <c r="O1468">
        <f>O1467*(B1468/B1467)</f>
        <v>269.98192556000225</v>
      </c>
      <c r="P1468">
        <f t="shared" si="133"/>
        <v>2019</v>
      </c>
      <c r="Q1468" s="1">
        <f t="shared" si="134"/>
        <v>43564.5625</v>
      </c>
      <c r="R1468">
        <f>IF(B1469="",R1467,IF(Q1468&gt;=Chart!$F$2,E1468,0))</f>
        <v>0</v>
      </c>
      <c r="S1468">
        <f>IF(B1469="",S1467,IFERROR(IF(AND(R1468&gt;0,R1467=0),R1468,(1+(B1469/B1468-1)*Calc!$Z$1)*S1467),0))</f>
        <v>0</v>
      </c>
      <c r="T1468">
        <f>IF(B1469="",T1467,IFERROR(IF(AND(R1468&gt;0,R1467=0),R1468,(1+(B1469/B1468-1)*Calc!$Z$1-L1469)*T1467),0))</f>
        <v>0</v>
      </c>
      <c r="U1468">
        <f>IF(B1469="",U1467,IFERROR(IF(AND(R1468&gt;0,R1467=0),R1468,(1+(B1469/B1468-1)*Calc!$Z$1-M1469*2)*U1467),0))</f>
        <v>0</v>
      </c>
      <c r="V1468">
        <f>IF(B1469="",V1467,IFERROR(IF(AND(R1468&gt;0,R1467=0),R1468,(1+(B1469/B1468-1)*Calc!$Z$1-N1469*2)*V1467),0))</f>
        <v>0</v>
      </c>
      <c r="W1468">
        <f>IF(ISNUMBER(C1468),C1468,W1467)</f>
        <v>2.41</v>
      </c>
      <c r="Y1468" s="1" t="e">
        <f>IF(AND(Q1468&gt;=Chart!$F$2,Q1468&lt;=Chart!$F$3),Q1468,#N/A)</f>
        <v>#N/A</v>
      </c>
      <c r="Z1468" t="e">
        <f>IF(AND(Q1468&gt;=Chart!$F$2,Q1468&lt;=Chart!$F$3),R1468,#N/A)</f>
        <v>#N/A</v>
      </c>
      <c r="AA1468" t="e">
        <f>IF(AND(Q1468&gt;=Chart!$F$2,Q1468&lt;=Chart!$F$3),S1468,#N/A)</f>
        <v>#N/A</v>
      </c>
      <c r="AB1468" t="e">
        <f>IF(AND(Q1468&gt;=Chart!$F$2,Q1468&lt;=Chart!$F$3),T1468,#N/A)</f>
        <v>#N/A</v>
      </c>
      <c r="AC1468" t="e">
        <f>IF(AND(Q1468&gt;=Chart!$F$2,Q1468&lt;=Chart!$F$3),U1468,#N/A)</f>
        <v>#N/A</v>
      </c>
      <c r="AD1468" t="e">
        <f>IF(AND(Q1468&gt;=Chart!$F$2,Q1468&lt;=Chart!$F$3),V1468,#N/A)</f>
        <v>#N/A</v>
      </c>
      <c r="AE1468" t="e">
        <f>IF(AND(Q1468&gt;=Chart!$F$2,Q1468&lt;=Chart!$F$3),I1468,#N/A)</f>
        <v>#N/A</v>
      </c>
      <c r="AF1468" t="e">
        <f>IF(AND(Q1468&gt;=Chart!$F$2,Q1468&lt;=Chart!$F$3),H1468/100,#N/A)</f>
        <v>#N/A</v>
      </c>
      <c r="AG1468" t="e">
        <f>IF(AND(Q1468&gt;=Chart!$F$2,Q1468&lt;=Chart!$F$3),W1468/100,#N/A)</f>
        <v>#N/A</v>
      </c>
    </row>
    <row r="1469" spans="1:33" x14ac:dyDescent="0.25">
      <c r="A1469">
        <v>1554903000</v>
      </c>
      <c r="B1469">
        <f>INDEX('Daily Data ADJ'!$1:$1048576,MATCH(Calc!$A1469,'Daily Data ADJ'!$A:$A,0),MATCH("SPY, CBOE BZX: Close",'Daily Data ADJ'!$1:$1,0))</f>
        <v>270.90282036999997</v>
      </c>
      <c r="C1469">
        <f>INDEX('Daily Data ADJ'!$1:$1048576,MATCH(Calc!$A1469,'Daily Data ADJ'!$A:$A,0),MATCH("EFFR, FRED: Close",'Daily Data ADJ'!$1:$1,0))</f>
        <v>2.41</v>
      </c>
      <c r="D1469">
        <f>INDEX('Daily Data ADJ'!$1:$1048576,MATCH(Calc!$A1469,'Daily Data ADJ'!$A:$A,1),MATCH("SOFR, FRED: Close",'Daily Data ADJ'!$1:$1,0))</f>
        <v>2.4500000000000002</v>
      </c>
      <c r="E1469">
        <f>INDEX('Daily Data ADJ'!$1:$1048576,MATCH(Calc!$A1469,'Daily Data ADJ'!$A:$A,0),MATCH("UPRO, CBOE BZX: Close",'Daily Data ADJ'!$1:$1,0))</f>
        <v>25.801302880000001</v>
      </c>
      <c r="F1469">
        <f>INDEX('Daily Data ADJ'!$1:$1048576,MATCH(Calc!$A1469,'Daily Data ADJ'!$A:$A,0),MATCH("ES1!, CME_MINI: Close",'Daily Data ADJ'!$1:$1,0))</f>
        <v>2894.5</v>
      </c>
      <c r="G1469">
        <f>INDEX('Daily Data ADJ'!$1:$1048576,MATCH(Calc!$A1469,'Daily Data ADJ'!$A:$A,0),MATCH("ES2!, CME_MINI: Close",'Daily Data ADJ'!$1:$1,0))</f>
        <v>2899.5</v>
      </c>
      <c r="H1469">
        <f>INDEX('QUANDL MULTPL SP500_DIV_YIELD_M'!$A:$G,MATCH(Calc!$A1469,'QUANDL MULTPL SP500_DIV_YIELD_M'!$A:$A,1),MATCH('QUANDL MULTPL SP500_DIV_YIELD_M'!$E$1,'QUANDL MULTPL SP500_DIV_YIELD_M'!$A$1:$G$1,0))</f>
        <v>1.96</v>
      </c>
      <c r="I1469" s="5">
        <f t="shared" si="132"/>
        <v>2.6527580627671403E-2</v>
      </c>
      <c r="J1469" s="1">
        <f>A1469/24/60/60+DATE(1970,1,1)</f>
        <v>43565.5625</v>
      </c>
      <c r="K1469" s="3">
        <f t="shared" si="135"/>
        <v>1</v>
      </c>
      <c r="L1469" s="6">
        <f>(1+Chart!$F$4)^(1/(365/K1469))-1</f>
        <v>6.6592785027408397E-5</v>
      </c>
      <c r="M1469" s="6">
        <f t="shared" si="136"/>
        <v>6.5246452016776146E-5</v>
      </c>
      <c r="N1469" s="6">
        <f t="shared" si="137"/>
        <v>7.1733602116541562E-5</v>
      </c>
      <c r="O1469">
        <f>O1468*(B1469/B1468)</f>
        <v>270.90282037000225</v>
      </c>
      <c r="P1469">
        <f t="shared" si="133"/>
        <v>2019</v>
      </c>
      <c r="Q1469" s="1">
        <f t="shared" si="134"/>
        <v>43565.5625</v>
      </c>
      <c r="R1469">
        <f>IF(B1470="",R1468,IF(Q1469&gt;=Chart!$F$2,E1469,0))</f>
        <v>0</v>
      </c>
      <c r="S1469">
        <f>IF(B1470="",S1468,IFERROR(IF(AND(R1469&gt;0,R1468=0),R1469,(1+(B1470/B1469-1)*Calc!$Z$1)*S1468),0))</f>
        <v>0</v>
      </c>
      <c r="T1469">
        <f>IF(B1470="",T1468,IFERROR(IF(AND(R1469&gt;0,R1468=0),R1469,(1+(B1470/B1469-1)*Calc!$Z$1-L1470)*T1468),0))</f>
        <v>0</v>
      </c>
      <c r="U1469">
        <f>IF(B1470="",U1468,IFERROR(IF(AND(R1469&gt;0,R1468=0),R1469,(1+(B1470/B1469-1)*Calc!$Z$1-M1470*2)*U1468),0))</f>
        <v>0</v>
      </c>
      <c r="V1469">
        <f>IF(B1470="",V1468,IFERROR(IF(AND(R1469&gt;0,R1468=0),R1469,(1+(B1470/B1469-1)*Calc!$Z$1-N1470*2)*V1468),0))</f>
        <v>0</v>
      </c>
      <c r="W1469">
        <f>IF(ISNUMBER(C1469),C1469,W1468)</f>
        <v>2.41</v>
      </c>
      <c r="Y1469" s="1" t="e">
        <f>IF(AND(Q1469&gt;=Chart!$F$2,Q1469&lt;=Chart!$F$3),Q1469,#N/A)</f>
        <v>#N/A</v>
      </c>
      <c r="Z1469" t="e">
        <f>IF(AND(Q1469&gt;=Chart!$F$2,Q1469&lt;=Chart!$F$3),R1469,#N/A)</f>
        <v>#N/A</v>
      </c>
      <c r="AA1469" t="e">
        <f>IF(AND(Q1469&gt;=Chart!$F$2,Q1469&lt;=Chart!$F$3),S1469,#N/A)</f>
        <v>#N/A</v>
      </c>
      <c r="AB1469" t="e">
        <f>IF(AND(Q1469&gt;=Chart!$F$2,Q1469&lt;=Chart!$F$3),T1469,#N/A)</f>
        <v>#N/A</v>
      </c>
      <c r="AC1469" t="e">
        <f>IF(AND(Q1469&gt;=Chart!$F$2,Q1469&lt;=Chart!$F$3),U1469,#N/A)</f>
        <v>#N/A</v>
      </c>
      <c r="AD1469" t="e">
        <f>IF(AND(Q1469&gt;=Chart!$F$2,Q1469&lt;=Chart!$F$3),V1469,#N/A)</f>
        <v>#N/A</v>
      </c>
      <c r="AE1469" t="e">
        <f>IF(AND(Q1469&gt;=Chart!$F$2,Q1469&lt;=Chart!$F$3),I1469,#N/A)</f>
        <v>#N/A</v>
      </c>
      <c r="AF1469" t="e">
        <f>IF(AND(Q1469&gt;=Chart!$F$2,Q1469&lt;=Chart!$F$3),H1469/100,#N/A)</f>
        <v>#N/A</v>
      </c>
      <c r="AG1469" t="e">
        <f>IF(AND(Q1469&gt;=Chart!$F$2,Q1469&lt;=Chart!$F$3),W1469/100,#N/A)</f>
        <v>#N/A</v>
      </c>
    </row>
    <row r="1470" spans="1:33" x14ac:dyDescent="0.25">
      <c r="A1470">
        <v>1554989400</v>
      </c>
      <c r="B1470">
        <f>INDEX('Daily Data ADJ'!$1:$1048576,MATCH(Calc!$A1470,'Daily Data ADJ'!$A:$A,0),MATCH("SPY, CBOE BZX: Close",'Daily Data ADJ'!$1:$1,0))</f>
        <v>270.82764529000002</v>
      </c>
      <c r="C1470">
        <f>INDEX('Daily Data ADJ'!$1:$1048576,MATCH(Calc!$A1470,'Daily Data ADJ'!$A:$A,0),MATCH("EFFR, FRED: Close",'Daily Data ADJ'!$1:$1,0))</f>
        <v>2.41</v>
      </c>
      <c r="D1470">
        <f>INDEX('Daily Data ADJ'!$1:$1048576,MATCH(Calc!$A1470,'Daily Data ADJ'!$A:$A,1),MATCH("SOFR, FRED: Close",'Daily Data ADJ'!$1:$1,0))</f>
        <v>2.44</v>
      </c>
      <c r="E1470">
        <f>INDEX('Daily Data ADJ'!$1:$1048576,MATCH(Calc!$A1470,'Daily Data ADJ'!$A:$A,0),MATCH("UPRO, CBOE BZX: Close",'Daily Data ADJ'!$1:$1,0))</f>
        <v>25.771634840000001</v>
      </c>
      <c r="F1470">
        <f>INDEX('Daily Data ADJ'!$1:$1048576,MATCH(Calc!$A1470,'Daily Data ADJ'!$A:$A,0),MATCH("ES1!, CME_MINI: Close",'Daily Data ADJ'!$1:$1,0))</f>
        <v>2891.75</v>
      </c>
      <c r="G1470">
        <f>INDEX('Daily Data ADJ'!$1:$1048576,MATCH(Calc!$A1470,'Daily Data ADJ'!$A:$A,0),MATCH("ES2!, CME_MINI: Close",'Daily Data ADJ'!$1:$1,0))</f>
        <v>2896.75</v>
      </c>
      <c r="H1470">
        <f>INDEX('QUANDL MULTPL SP500_DIV_YIELD_M'!$A:$G,MATCH(Calc!$A1470,'QUANDL MULTPL SP500_DIV_YIELD_M'!$A:$A,1),MATCH('QUANDL MULTPL SP500_DIV_YIELD_M'!$E$1,'QUANDL MULTPL SP500_DIV_YIELD_M'!$A$1:$G$1,0))</f>
        <v>1.96</v>
      </c>
      <c r="I1470" s="5">
        <f t="shared" si="132"/>
        <v>2.6534185708508344E-2</v>
      </c>
      <c r="J1470" s="1">
        <f>A1470/24/60/60+DATE(1970,1,1)</f>
        <v>43566.5625</v>
      </c>
      <c r="K1470" s="3">
        <f t="shared" si="135"/>
        <v>1</v>
      </c>
      <c r="L1470" s="6">
        <f>(1+Chart!$F$4)^(1/(365/K1470))-1</f>
        <v>6.6592785027408397E-5</v>
      </c>
      <c r="M1470" s="6">
        <f t="shared" si="136"/>
        <v>6.5246452016776146E-5</v>
      </c>
      <c r="N1470" s="6">
        <f t="shared" si="137"/>
        <v>7.1751231795591508E-5</v>
      </c>
      <c r="O1470">
        <f>O1469*(B1470/B1469)</f>
        <v>270.82764529000229</v>
      </c>
      <c r="P1470">
        <f t="shared" si="133"/>
        <v>2019</v>
      </c>
      <c r="Q1470" s="1">
        <f t="shared" si="134"/>
        <v>43566.5625</v>
      </c>
      <c r="R1470">
        <f>IF(B1471="",R1469,IF(Q1470&gt;=Chart!$F$2,E1470,0))</f>
        <v>0</v>
      </c>
      <c r="S1470">
        <f>IF(B1471="",S1469,IFERROR(IF(AND(R1470&gt;0,R1469=0),R1470,(1+(B1471/B1470-1)*Calc!$Z$1)*S1469),0))</f>
        <v>0</v>
      </c>
      <c r="T1470">
        <f>IF(B1471="",T1469,IFERROR(IF(AND(R1470&gt;0,R1469=0),R1470,(1+(B1471/B1470-1)*Calc!$Z$1-L1471)*T1469),0))</f>
        <v>0</v>
      </c>
      <c r="U1470">
        <f>IF(B1471="",U1469,IFERROR(IF(AND(R1470&gt;0,R1469=0),R1470,(1+(B1471/B1470-1)*Calc!$Z$1-M1471*2)*U1469),0))</f>
        <v>0</v>
      </c>
      <c r="V1470">
        <f>IF(B1471="",V1469,IFERROR(IF(AND(R1470&gt;0,R1469=0),R1470,(1+(B1471/B1470-1)*Calc!$Z$1-N1471*2)*V1469),0))</f>
        <v>0</v>
      </c>
      <c r="W1470">
        <f>IF(ISNUMBER(C1470),C1470,W1469)</f>
        <v>2.41</v>
      </c>
      <c r="Y1470" s="1" t="e">
        <f>IF(AND(Q1470&gt;=Chart!$F$2,Q1470&lt;=Chart!$F$3),Q1470,#N/A)</f>
        <v>#N/A</v>
      </c>
      <c r="Z1470" t="e">
        <f>IF(AND(Q1470&gt;=Chart!$F$2,Q1470&lt;=Chart!$F$3),R1470,#N/A)</f>
        <v>#N/A</v>
      </c>
      <c r="AA1470" t="e">
        <f>IF(AND(Q1470&gt;=Chart!$F$2,Q1470&lt;=Chart!$F$3),S1470,#N/A)</f>
        <v>#N/A</v>
      </c>
      <c r="AB1470" t="e">
        <f>IF(AND(Q1470&gt;=Chart!$F$2,Q1470&lt;=Chart!$F$3),T1470,#N/A)</f>
        <v>#N/A</v>
      </c>
      <c r="AC1470" t="e">
        <f>IF(AND(Q1470&gt;=Chart!$F$2,Q1470&lt;=Chart!$F$3),U1470,#N/A)</f>
        <v>#N/A</v>
      </c>
      <c r="AD1470" t="e">
        <f>IF(AND(Q1470&gt;=Chart!$F$2,Q1470&lt;=Chart!$F$3),V1470,#N/A)</f>
        <v>#N/A</v>
      </c>
      <c r="AE1470" t="e">
        <f>IF(AND(Q1470&gt;=Chart!$F$2,Q1470&lt;=Chart!$F$3),I1470,#N/A)</f>
        <v>#N/A</v>
      </c>
      <c r="AF1470" t="e">
        <f>IF(AND(Q1470&gt;=Chart!$F$2,Q1470&lt;=Chart!$F$3),H1470/100,#N/A)</f>
        <v>#N/A</v>
      </c>
      <c r="AG1470" t="e">
        <f>IF(AND(Q1470&gt;=Chart!$F$2,Q1470&lt;=Chart!$F$3),W1470/100,#N/A)</f>
        <v>#N/A</v>
      </c>
    </row>
    <row r="1471" spans="1:33" x14ac:dyDescent="0.25">
      <c r="A1471">
        <v>1555075800</v>
      </c>
      <c r="B1471">
        <f>INDEX('Daily Data ADJ'!$1:$1048576,MATCH(Calc!$A1471,'Daily Data ADJ'!$A:$A,0),MATCH("SPY, CBOE BZX: Close",'Daily Data ADJ'!$1:$1,0))</f>
        <v>272.66003800999999</v>
      </c>
      <c r="C1471">
        <f>INDEX('Daily Data ADJ'!$1:$1048576,MATCH(Calc!$A1471,'Daily Data ADJ'!$A:$A,0),MATCH("EFFR, FRED: Close",'Daily Data ADJ'!$1:$1,0))</f>
        <v>2.41</v>
      </c>
      <c r="D1471">
        <f>INDEX('Daily Data ADJ'!$1:$1048576,MATCH(Calc!$A1471,'Daily Data ADJ'!$A:$A,1),MATCH("SOFR, FRED: Close",'Daily Data ADJ'!$1:$1,0))</f>
        <v>2.44</v>
      </c>
      <c r="E1471">
        <f>INDEX('Daily Data ADJ'!$1:$1048576,MATCH(Calc!$A1471,'Daily Data ADJ'!$A:$A,0),MATCH("UPRO, CBOE BZX: Close",'Daily Data ADJ'!$1:$1,0))</f>
        <v>26.29082549</v>
      </c>
      <c r="F1471">
        <f>INDEX('Daily Data ADJ'!$1:$1048576,MATCH(Calc!$A1471,'Daily Data ADJ'!$A:$A,0),MATCH("ES1!, CME_MINI: Close",'Daily Data ADJ'!$1:$1,0))</f>
        <v>2912.5</v>
      </c>
      <c r="G1471">
        <f>INDEX('Daily Data ADJ'!$1:$1048576,MATCH(Calc!$A1471,'Daily Data ADJ'!$A:$A,0),MATCH("ES2!, CME_MINI: Close",'Daily Data ADJ'!$1:$1,0))</f>
        <v>2918</v>
      </c>
      <c r="H1471">
        <f>INDEX('QUANDL MULTPL SP500_DIV_YIELD_M'!$A:$G,MATCH(Calc!$A1471,'QUANDL MULTPL SP500_DIV_YIELD_M'!$A:$A,1),MATCH('QUANDL MULTPL SP500_DIV_YIELD_M'!$E$1,'QUANDL MULTPL SP500_DIV_YIELD_M'!$A$1:$G$1,0))</f>
        <v>1.96</v>
      </c>
      <c r="I1471" s="5">
        <f t="shared" si="132"/>
        <v>2.7175071618130202E-2</v>
      </c>
      <c r="J1471" s="1">
        <f>A1471/24/60/60+DATE(1970,1,1)</f>
        <v>43567.5625</v>
      </c>
      <c r="K1471" s="3">
        <f t="shared" si="135"/>
        <v>1</v>
      </c>
      <c r="L1471" s="6">
        <f>(1+Chart!$F$4)^(1/(365/K1471))-1</f>
        <v>6.6592785027408397E-5</v>
      </c>
      <c r="M1471" s="6">
        <f t="shared" si="136"/>
        <v>6.5246452016776146E-5</v>
      </c>
      <c r="N1471" s="6">
        <f t="shared" si="137"/>
        <v>7.3461288215614928E-5</v>
      </c>
      <c r="O1471">
        <f>O1470*(B1471/B1470)</f>
        <v>272.66003801000227</v>
      </c>
      <c r="P1471">
        <f t="shared" si="133"/>
        <v>2019</v>
      </c>
      <c r="Q1471" s="1">
        <f t="shared" si="134"/>
        <v>43567.5625</v>
      </c>
      <c r="R1471">
        <f>IF(B1472="",R1470,IF(Q1471&gt;=Chart!$F$2,E1471,0))</f>
        <v>0</v>
      </c>
      <c r="S1471">
        <f>IF(B1472="",S1470,IFERROR(IF(AND(R1471&gt;0,R1470=0),R1471,(1+(B1472/B1471-1)*Calc!$Z$1)*S1470),0))</f>
        <v>0</v>
      </c>
      <c r="T1471">
        <f>IF(B1472="",T1470,IFERROR(IF(AND(R1471&gt;0,R1470=0),R1471,(1+(B1472/B1471-1)*Calc!$Z$1-L1472)*T1470),0))</f>
        <v>0</v>
      </c>
      <c r="U1471">
        <f>IF(B1472="",U1470,IFERROR(IF(AND(R1471&gt;0,R1470=0),R1471,(1+(B1472/B1471-1)*Calc!$Z$1-M1472*2)*U1470),0))</f>
        <v>0</v>
      </c>
      <c r="V1471">
        <f>IF(B1472="",V1470,IFERROR(IF(AND(R1471&gt;0,R1470=0),R1471,(1+(B1472/B1471-1)*Calc!$Z$1-N1472*2)*V1470),0))</f>
        <v>0</v>
      </c>
      <c r="W1471">
        <f>IF(ISNUMBER(C1471),C1471,W1470)</f>
        <v>2.41</v>
      </c>
      <c r="Y1471" s="1" t="e">
        <f>IF(AND(Q1471&gt;=Chart!$F$2,Q1471&lt;=Chart!$F$3),Q1471,#N/A)</f>
        <v>#N/A</v>
      </c>
      <c r="Z1471" t="e">
        <f>IF(AND(Q1471&gt;=Chart!$F$2,Q1471&lt;=Chart!$F$3),R1471,#N/A)</f>
        <v>#N/A</v>
      </c>
      <c r="AA1471" t="e">
        <f>IF(AND(Q1471&gt;=Chart!$F$2,Q1471&lt;=Chart!$F$3),S1471,#N/A)</f>
        <v>#N/A</v>
      </c>
      <c r="AB1471" t="e">
        <f>IF(AND(Q1471&gt;=Chart!$F$2,Q1471&lt;=Chart!$F$3),T1471,#N/A)</f>
        <v>#N/A</v>
      </c>
      <c r="AC1471" t="e">
        <f>IF(AND(Q1471&gt;=Chart!$F$2,Q1471&lt;=Chart!$F$3),U1471,#N/A)</f>
        <v>#N/A</v>
      </c>
      <c r="AD1471" t="e">
        <f>IF(AND(Q1471&gt;=Chart!$F$2,Q1471&lt;=Chart!$F$3),V1471,#N/A)</f>
        <v>#N/A</v>
      </c>
      <c r="AE1471" t="e">
        <f>IF(AND(Q1471&gt;=Chart!$F$2,Q1471&lt;=Chart!$F$3),I1471,#N/A)</f>
        <v>#N/A</v>
      </c>
      <c r="AF1471" t="e">
        <f>IF(AND(Q1471&gt;=Chart!$F$2,Q1471&lt;=Chart!$F$3),H1471/100,#N/A)</f>
        <v>#N/A</v>
      </c>
      <c r="AG1471" t="e">
        <f>IF(AND(Q1471&gt;=Chart!$F$2,Q1471&lt;=Chart!$F$3),W1471/100,#N/A)</f>
        <v>#N/A</v>
      </c>
    </row>
    <row r="1472" spans="1:33" x14ac:dyDescent="0.25">
      <c r="A1472">
        <v>1555335000</v>
      </c>
      <c r="B1472">
        <f>INDEX('Daily Data ADJ'!$1:$1048576,MATCH(Calc!$A1472,'Daily Data ADJ'!$A:$A,0),MATCH("SPY, CBOE BZX: Close",'Daily Data ADJ'!$1:$1,0))</f>
        <v>272.48149718000002</v>
      </c>
      <c r="C1472">
        <f>INDEX('Daily Data ADJ'!$1:$1048576,MATCH(Calc!$A1472,'Daily Data ADJ'!$A:$A,0),MATCH("EFFR, FRED: Close",'Daily Data ADJ'!$1:$1,0))</f>
        <v>2.41</v>
      </c>
      <c r="D1472">
        <f>INDEX('Daily Data ADJ'!$1:$1048576,MATCH(Calc!$A1472,'Daily Data ADJ'!$A:$A,1),MATCH("SOFR, FRED: Close",'Daily Data ADJ'!$1:$1,0))</f>
        <v>2.4700000000000002</v>
      </c>
      <c r="E1472">
        <f>INDEX('Daily Data ADJ'!$1:$1048576,MATCH(Calc!$A1472,'Daily Data ADJ'!$A:$A,0),MATCH("UPRO, CBOE BZX: Close",'Daily Data ADJ'!$1:$1,0))</f>
        <v>26.221600070000001</v>
      </c>
      <c r="F1472">
        <f>INDEX('Daily Data ADJ'!$1:$1048576,MATCH(Calc!$A1472,'Daily Data ADJ'!$A:$A,0),MATCH("ES1!, CME_MINI: Close",'Daily Data ADJ'!$1:$1,0))</f>
        <v>2909.5</v>
      </c>
      <c r="G1472">
        <f>INDEX('Daily Data ADJ'!$1:$1048576,MATCH(Calc!$A1472,'Daily Data ADJ'!$A:$A,0),MATCH("ES2!, CME_MINI: Close",'Daily Data ADJ'!$1:$1,0))</f>
        <v>2915</v>
      </c>
      <c r="H1472">
        <f>INDEX('QUANDL MULTPL SP500_DIV_YIELD_M'!$A:$G,MATCH(Calc!$A1472,'QUANDL MULTPL SP500_DIV_YIELD_M'!$A:$A,1),MATCH('QUANDL MULTPL SP500_DIV_YIELD_M'!$E$1,'QUANDL MULTPL SP500_DIV_YIELD_M'!$A$1:$G$1,0))</f>
        <v>1.96</v>
      </c>
      <c r="I1472" s="5">
        <f t="shared" si="132"/>
        <v>2.718290445292209E-2</v>
      </c>
      <c r="J1472" s="1">
        <f>A1472/24/60/60+DATE(1970,1,1)</f>
        <v>43570.5625</v>
      </c>
      <c r="K1472" s="3">
        <f t="shared" si="135"/>
        <v>3</v>
      </c>
      <c r="L1472" s="6">
        <f>(1+Chart!$F$4)^(1/(365/K1472))-1</f>
        <v>1.9979165917494157E-4</v>
      </c>
      <c r="M1472" s="6">
        <f t="shared" si="136"/>
        <v>1.9575212762656946E-4</v>
      </c>
      <c r="N1472" s="6">
        <f t="shared" si="137"/>
        <v>2.2046274453546566E-4</v>
      </c>
      <c r="O1472">
        <f>O1471*(B1472/B1471)</f>
        <v>272.48149718000229</v>
      </c>
      <c r="P1472">
        <f t="shared" si="133"/>
        <v>2019</v>
      </c>
      <c r="Q1472" s="1">
        <f t="shared" si="134"/>
        <v>43570.5625</v>
      </c>
      <c r="R1472">
        <f>IF(B1473="",R1471,IF(Q1472&gt;=Chart!$F$2,E1472,0))</f>
        <v>0</v>
      </c>
      <c r="S1472">
        <f>IF(B1473="",S1471,IFERROR(IF(AND(R1472&gt;0,R1471=0),R1472,(1+(B1473/B1472-1)*Calc!$Z$1)*S1471),0))</f>
        <v>0</v>
      </c>
      <c r="T1472">
        <f>IF(B1473="",T1471,IFERROR(IF(AND(R1472&gt;0,R1471=0),R1472,(1+(B1473/B1472-1)*Calc!$Z$1-L1473)*T1471),0))</f>
        <v>0</v>
      </c>
      <c r="U1472">
        <f>IF(B1473="",U1471,IFERROR(IF(AND(R1472&gt;0,R1471=0),R1472,(1+(B1473/B1472-1)*Calc!$Z$1-M1473*2)*U1471),0))</f>
        <v>0</v>
      </c>
      <c r="V1472">
        <f>IF(B1473="",V1471,IFERROR(IF(AND(R1472&gt;0,R1471=0),R1472,(1+(B1473/B1472-1)*Calc!$Z$1-N1473*2)*V1471),0))</f>
        <v>0</v>
      </c>
      <c r="W1472">
        <f>IF(ISNUMBER(C1472),C1472,W1471)</f>
        <v>2.41</v>
      </c>
      <c r="Y1472" s="1" t="e">
        <f>IF(AND(Q1472&gt;=Chart!$F$2,Q1472&lt;=Chart!$F$3),Q1472,#N/A)</f>
        <v>#N/A</v>
      </c>
      <c r="Z1472" t="e">
        <f>IF(AND(Q1472&gt;=Chart!$F$2,Q1472&lt;=Chart!$F$3),R1472,#N/A)</f>
        <v>#N/A</v>
      </c>
      <c r="AA1472" t="e">
        <f>IF(AND(Q1472&gt;=Chart!$F$2,Q1472&lt;=Chart!$F$3),S1472,#N/A)</f>
        <v>#N/A</v>
      </c>
      <c r="AB1472" t="e">
        <f>IF(AND(Q1472&gt;=Chart!$F$2,Q1472&lt;=Chart!$F$3),T1472,#N/A)</f>
        <v>#N/A</v>
      </c>
      <c r="AC1472" t="e">
        <f>IF(AND(Q1472&gt;=Chart!$F$2,Q1472&lt;=Chart!$F$3),U1472,#N/A)</f>
        <v>#N/A</v>
      </c>
      <c r="AD1472" t="e">
        <f>IF(AND(Q1472&gt;=Chart!$F$2,Q1472&lt;=Chart!$F$3),V1472,#N/A)</f>
        <v>#N/A</v>
      </c>
      <c r="AE1472" t="e">
        <f>IF(AND(Q1472&gt;=Chart!$F$2,Q1472&lt;=Chart!$F$3),I1472,#N/A)</f>
        <v>#N/A</v>
      </c>
      <c r="AF1472" t="e">
        <f>IF(AND(Q1472&gt;=Chart!$F$2,Q1472&lt;=Chart!$F$3),H1472/100,#N/A)</f>
        <v>#N/A</v>
      </c>
      <c r="AG1472" t="e">
        <f>IF(AND(Q1472&gt;=Chart!$F$2,Q1472&lt;=Chart!$F$3),W1472/100,#N/A)</f>
        <v>#N/A</v>
      </c>
    </row>
    <row r="1473" spans="1:33" x14ac:dyDescent="0.25">
      <c r="A1473">
        <v>1555421400</v>
      </c>
      <c r="B1473">
        <f>INDEX('Daily Data ADJ'!$1:$1048576,MATCH(Calc!$A1473,'Daily Data ADJ'!$A:$A,0),MATCH("SPY, CBOE BZX: Close",'Daily Data ADJ'!$1:$1,0))</f>
        <v>272.66003800999999</v>
      </c>
      <c r="C1473">
        <f>INDEX('Daily Data ADJ'!$1:$1048576,MATCH(Calc!$A1473,'Daily Data ADJ'!$A:$A,0),MATCH("EFFR, FRED: Close",'Daily Data ADJ'!$1:$1,0))</f>
        <v>2.41</v>
      </c>
      <c r="D1473">
        <f>INDEX('Daily Data ADJ'!$1:$1048576,MATCH(Calc!$A1473,'Daily Data ADJ'!$A:$A,1),MATCH("SOFR, FRED: Close",'Daily Data ADJ'!$1:$1,0))</f>
        <v>2.4700000000000002</v>
      </c>
      <c r="E1473">
        <f>INDEX('Daily Data ADJ'!$1:$1048576,MATCH(Calc!$A1473,'Daily Data ADJ'!$A:$A,0),MATCH("UPRO, CBOE BZX: Close",'Daily Data ADJ'!$1:$1,0))</f>
        <v>26.29577016</v>
      </c>
      <c r="F1473">
        <f>INDEX('Daily Data ADJ'!$1:$1048576,MATCH(Calc!$A1473,'Daily Data ADJ'!$A:$A,0),MATCH("ES1!, CME_MINI: Close",'Daily Data ADJ'!$1:$1,0))</f>
        <v>2911.5</v>
      </c>
      <c r="G1473">
        <f>INDEX('Daily Data ADJ'!$1:$1048576,MATCH(Calc!$A1473,'Daily Data ADJ'!$A:$A,0),MATCH("ES2!, CME_MINI: Close",'Daily Data ADJ'!$1:$1,0))</f>
        <v>2917</v>
      </c>
      <c r="H1473">
        <f>INDEX('QUANDL MULTPL SP500_DIV_YIELD_M'!$A:$G,MATCH(Calc!$A1473,'QUANDL MULTPL SP500_DIV_YIELD_M'!$A:$A,1),MATCH('QUANDL MULTPL SP500_DIV_YIELD_M'!$E$1,'QUANDL MULTPL SP500_DIV_YIELD_M'!$A$1:$G$1,0))</f>
        <v>1.96</v>
      </c>
      <c r="I1473" s="5">
        <f t="shared" si="132"/>
        <v>2.7177680764448535E-2</v>
      </c>
      <c r="J1473" s="1">
        <f>A1473/24/60/60+DATE(1970,1,1)</f>
        <v>43571.5625</v>
      </c>
      <c r="K1473" s="3">
        <f t="shared" si="135"/>
        <v>1</v>
      </c>
      <c r="L1473" s="6">
        <f>(1+Chart!$F$4)^(1/(365/K1473))-1</f>
        <v>6.6592785027408397E-5</v>
      </c>
      <c r="M1473" s="6">
        <f t="shared" si="136"/>
        <v>6.5246452016776146E-5</v>
      </c>
      <c r="N1473" s="6">
        <f t="shared" si="137"/>
        <v>7.3468247946406606E-5</v>
      </c>
      <c r="O1473">
        <f>O1472*(B1473/B1472)</f>
        <v>272.66003801000227</v>
      </c>
      <c r="P1473">
        <f t="shared" si="133"/>
        <v>2019</v>
      </c>
      <c r="Q1473" s="1">
        <f t="shared" si="134"/>
        <v>43571.5625</v>
      </c>
      <c r="R1473">
        <f>IF(B1474="",R1472,IF(Q1473&gt;=Chart!$F$2,E1473,0))</f>
        <v>0</v>
      </c>
      <c r="S1473">
        <f>IF(B1474="",S1472,IFERROR(IF(AND(R1473&gt;0,R1472=0),R1473,(1+(B1474/B1473-1)*Calc!$Z$1)*S1472),0))</f>
        <v>0</v>
      </c>
      <c r="T1473">
        <f>IF(B1474="",T1472,IFERROR(IF(AND(R1473&gt;0,R1472=0),R1473,(1+(B1474/B1473-1)*Calc!$Z$1-L1474)*T1472),0))</f>
        <v>0</v>
      </c>
      <c r="U1473">
        <f>IF(B1474="",U1472,IFERROR(IF(AND(R1473&gt;0,R1472=0),R1473,(1+(B1474/B1473-1)*Calc!$Z$1-M1474*2)*U1472),0))</f>
        <v>0</v>
      </c>
      <c r="V1473">
        <f>IF(B1474="",V1472,IFERROR(IF(AND(R1473&gt;0,R1472=0),R1473,(1+(B1474/B1473-1)*Calc!$Z$1-N1474*2)*V1472),0))</f>
        <v>0</v>
      </c>
      <c r="W1473">
        <f>IF(ISNUMBER(C1473),C1473,W1472)</f>
        <v>2.41</v>
      </c>
      <c r="Y1473" s="1" t="e">
        <f>IF(AND(Q1473&gt;=Chart!$F$2,Q1473&lt;=Chart!$F$3),Q1473,#N/A)</f>
        <v>#N/A</v>
      </c>
      <c r="Z1473" t="e">
        <f>IF(AND(Q1473&gt;=Chart!$F$2,Q1473&lt;=Chart!$F$3),R1473,#N/A)</f>
        <v>#N/A</v>
      </c>
      <c r="AA1473" t="e">
        <f>IF(AND(Q1473&gt;=Chart!$F$2,Q1473&lt;=Chart!$F$3),S1473,#N/A)</f>
        <v>#N/A</v>
      </c>
      <c r="AB1473" t="e">
        <f>IF(AND(Q1473&gt;=Chart!$F$2,Q1473&lt;=Chart!$F$3),T1473,#N/A)</f>
        <v>#N/A</v>
      </c>
      <c r="AC1473" t="e">
        <f>IF(AND(Q1473&gt;=Chart!$F$2,Q1473&lt;=Chart!$F$3),U1473,#N/A)</f>
        <v>#N/A</v>
      </c>
      <c r="AD1473" t="e">
        <f>IF(AND(Q1473&gt;=Chart!$F$2,Q1473&lt;=Chart!$F$3),V1473,#N/A)</f>
        <v>#N/A</v>
      </c>
      <c r="AE1473" t="e">
        <f>IF(AND(Q1473&gt;=Chart!$F$2,Q1473&lt;=Chart!$F$3),I1473,#N/A)</f>
        <v>#N/A</v>
      </c>
      <c r="AF1473" t="e">
        <f>IF(AND(Q1473&gt;=Chart!$F$2,Q1473&lt;=Chart!$F$3),H1473/100,#N/A)</f>
        <v>#N/A</v>
      </c>
      <c r="AG1473" t="e">
        <f>IF(AND(Q1473&gt;=Chart!$F$2,Q1473&lt;=Chart!$F$3),W1473/100,#N/A)</f>
        <v>#N/A</v>
      </c>
    </row>
    <row r="1474" spans="1:33" x14ac:dyDescent="0.25">
      <c r="A1474">
        <v>1555507800</v>
      </c>
      <c r="B1474">
        <f>INDEX('Daily Data ADJ'!$1:$1048576,MATCH(Calc!$A1474,'Daily Data ADJ'!$A:$A,0),MATCH("SPY, CBOE BZX: Close",'Daily Data ADJ'!$1:$1,0))</f>
        <v>271.99285911999999</v>
      </c>
      <c r="C1474">
        <f>INDEX('Daily Data ADJ'!$1:$1048576,MATCH(Calc!$A1474,'Daily Data ADJ'!$A:$A,0),MATCH("EFFR, FRED: Close",'Daily Data ADJ'!$1:$1,0))</f>
        <v>2.42</v>
      </c>
      <c r="D1474">
        <f>INDEX('Daily Data ADJ'!$1:$1048576,MATCH(Calc!$A1474,'Daily Data ADJ'!$A:$A,1),MATCH("SOFR, FRED: Close",'Daily Data ADJ'!$1:$1,0))</f>
        <v>2.5</v>
      </c>
      <c r="E1474">
        <f>INDEX('Daily Data ADJ'!$1:$1048576,MATCH(Calc!$A1474,'Daily Data ADJ'!$A:$A,0),MATCH("UPRO, CBOE BZX: Close",'Daily Data ADJ'!$1:$1,0))</f>
        <v>26.068315210000002</v>
      </c>
      <c r="F1474">
        <f>INDEX('Daily Data ADJ'!$1:$1048576,MATCH(Calc!$A1474,'Daily Data ADJ'!$A:$A,0),MATCH("ES1!, CME_MINI: Close",'Daily Data ADJ'!$1:$1,0))</f>
        <v>2900.5</v>
      </c>
      <c r="G1474">
        <f>INDEX('Daily Data ADJ'!$1:$1048576,MATCH(Calc!$A1474,'Daily Data ADJ'!$A:$A,0),MATCH("ES2!, CME_MINI: Close",'Daily Data ADJ'!$1:$1,0))</f>
        <v>2906</v>
      </c>
      <c r="H1474">
        <f>INDEX('QUANDL MULTPL SP500_DIV_YIELD_M'!$A:$G,MATCH(Calc!$A1474,'QUANDL MULTPL SP500_DIV_YIELD_M'!$A:$A,1),MATCH('QUANDL MULTPL SP500_DIV_YIELD_M'!$E$1,'QUANDL MULTPL SP500_DIV_YIELD_M'!$A$1:$G$1,0))</f>
        <v>1.96</v>
      </c>
      <c r="I1474" s="5">
        <f t="shared" si="132"/>
        <v>2.7206500451728059E-2</v>
      </c>
      <c r="J1474" s="1">
        <f>A1474/24/60/60+DATE(1970,1,1)</f>
        <v>43572.5625</v>
      </c>
      <c r="K1474" s="3">
        <f t="shared" si="135"/>
        <v>1</v>
      </c>
      <c r="L1474" s="6">
        <f>(1+Chart!$F$4)^(1/(365/K1474))-1</f>
        <v>6.6592785027408397E-5</v>
      </c>
      <c r="M1474" s="6">
        <f t="shared" si="136"/>
        <v>6.5513981690523693E-5</v>
      </c>
      <c r="N1474" s="6">
        <f t="shared" si="137"/>
        <v>7.3545121446638717E-5</v>
      </c>
      <c r="O1474">
        <f>O1473*(B1474/B1473)</f>
        <v>271.99285912000227</v>
      </c>
      <c r="P1474">
        <f t="shared" si="133"/>
        <v>2019</v>
      </c>
      <c r="Q1474" s="1">
        <f t="shared" si="134"/>
        <v>43572.5625</v>
      </c>
      <c r="R1474">
        <f>IF(B1475="",R1473,IF(Q1474&gt;=Chart!$F$2,E1474,0))</f>
        <v>0</v>
      </c>
      <c r="S1474">
        <f>IF(B1475="",S1473,IFERROR(IF(AND(R1474&gt;0,R1473=0),R1474,(1+(B1475/B1474-1)*Calc!$Z$1)*S1473),0))</f>
        <v>0</v>
      </c>
      <c r="T1474">
        <f>IF(B1475="",T1473,IFERROR(IF(AND(R1474&gt;0,R1473=0),R1474,(1+(B1475/B1474-1)*Calc!$Z$1-L1475)*T1473),0))</f>
        <v>0</v>
      </c>
      <c r="U1474">
        <f>IF(B1475="",U1473,IFERROR(IF(AND(R1474&gt;0,R1473=0),R1474,(1+(B1475/B1474-1)*Calc!$Z$1-M1475*2)*U1473),0))</f>
        <v>0</v>
      </c>
      <c r="V1474">
        <f>IF(B1475="",V1473,IFERROR(IF(AND(R1474&gt;0,R1473=0),R1474,(1+(B1475/B1474-1)*Calc!$Z$1-N1475*2)*V1473),0))</f>
        <v>0</v>
      </c>
      <c r="W1474">
        <f>IF(ISNUMBER(C1474),C1474,W1473)</f>
        <v>2.42</v>
      </c>
      <c r="Y1474" s="1" t="e">
        <f>IF(AND(Q1474&gt;=Chart!$F$2,Q1474&lt;=Chart!$F$3),Q1474,#N/A)</f>
        <v>#N/A</v>
      </c>
      <c r="Z1474" t="e">
        <f>IF(AND(Q1474&gt;=Chart!$F$2,Q1474&lt;=Chart!$F$3),R1474,#N/A)</f>
        <v>#N/A</v>
      </c>
      <c r="AA1474" t="e">
        <f>IF(AND(Q1474&gt;=Chart!$F$2,Q1474&lt;=Chart!$F$3),S1474,#N/A)</f>
        <v>#N/A</v>
      </c>
      <c r="AB1474" t="e">
        <f>IF(AND(Q1474&gt;=Chart!$F$2,Q1474&lt;=Chart!$F$3),T1474,#N/A)</f>
        <v>#N/A</v>
      </c>
      <c r="AC1474" t="e">
        <f>IF(AND(Q1474&gt;=Chart!$F$2,Q1474&lt;=Chart!$F$3),U1474,#N/A)</f>
        <v>#N/A</v>
      </c>
      <c r="AD1474" t="e">
        <f>IF(AND(Q1474&gt;=Chart!$F$2,Q1474&lt;=Chart!$F$3),V1474,#N/A)</f>
        <v>#N/A</v>
      </c>
      <c r="AE1474" t="e">
        <f>IF(AND(Q1474&gt;=Chart!$F$2,Q1474&lt;=Chart!$F$3),I1474,#N/A)</f>
        <v>#N/A</v>
      </c>
      <c r="AF1474" t="e">
        <f>IF(AND(Q1474&gt;=Chart!$F$2,Q1474&lt;=Chart!$F$3),H1474/100,#N/A)</f>
        <v>#N/A</v>
      </c>
      <c r="AG1474" t="e">
        <f>IF(AND(Q1474&gt;=Chart!$F$2,Q1474&lt;=Chart!$F$3),W1474/100,#N/A)</f>
        <v>#N/A</v>
      </c>
    </row>
    <row r="1475" spans="1:33" x14ac:dyDescent="0.25">
      <c r="A1475">
        <v>1555594200</v>
      </c>
      <c r="B1475">
        <f>INDEX('Daily Data ADJ'!$1:$1048576,MATCH(Calc!$A1475,'Daily Data ADJ'!$A:$A,0),MATCH("SPY, CBOE BZX: Close",'Daily Data ADJ'!$1:$1,0))</f>
        <v>272.52848160999997</v>
      </c>
      <c r="C1475">
        <f>INDEX('Daily Data ADJ'!$1:$1048576,MATCH(Calc!$A1475,'Daily Data ADJ'!$A:$A,0),MATCH("EFFR, FRED: Close",'Daily Data ADJ'!$1:$1,0))</f>
        <v>2.4300000000000002</v>
      </c>
      <c r="D1475">
        <f>INDEX('Daily Data ADJ'!$1:$1048576,MATCH(Calc!$A1475,'Daily Data ADJ'!$A:$A,1),MATCH("SOFR, FRED: Close",'Daily Data ADJ'!$1:$1,0))</f>
        <v>2.5</v>
      </c>
      <c r="E1475">
        <f>INDEX('Daily Data ADJ'!$1:$1048576,MATCH(Calc!$A1475,'Daily Data ADJ'!$A:$A,0),MATCH("UPRO, CBOE BZX: Close",'Daily Data ADJ'!$1:$1,0))</f>
        <v>26.206766049999999</v>
      </c>
      <c r="F1475">
        <f>INDEX('Daily Data ADJ'!$1:$1048576,MATCH(Calc!$A1475,'Daily Data ADJ'!$A:$A,0),MATCH("ES1!, CME_MINI: Close",'Daily Data ADJ'!$1:$1,0))</f>
        <v>2910</v>
      </c>
      <c r="G1475">
        <f>INDEX('Daily Data ADJ'!$1:$1048576,MATCH(Calc!$A1475,'Daily Data ADJ'!$A:$A,0),MATCH("ES2!, CME_MINI: Close",'Daily Data ADJ'!$1:$1,0))</f>
        <v>2915.5</v>
      </c>
      <c r="H1475">
        <f>INDEX('QUANDL MULTPL SP500_DIV_YIELD_M'!$A:$G,MATCH(Calc!$A1475,'QUANDL MULTPL SP500_DIV_YIELD_M'!$A:$A,1),MATCH('QUANDL MULTPL SP500_DIV_YIELD_M'!$E$1,'QUANDL MULTPL SP500_DIV_YIELD_M'!$A$1:$G$1,0))</f>
        <v>1.96</v>
      </c>
      <c r="I1475" s="5">
        <f t="shared" si="132"/>
        <v>2.7181597855743193E-2</v>
      </c>
      <c r="J1475" s="1">
        <f>A1475/24/60/60+DATE(1970,1,1)</f>
        <v>43573.5625</v>
      </c>
      <c r="K1475" s="3">
        <f t="shared" si="135"/>
        <v>1</v>
      </c>
      <c r="L1475" s="6">
        <f>(1+Chart!$F$4)^(1/(365/K1475))-1</f>
        <v>6.6592785027408397E-5</v>
      </c>
      <c r="M1475" s="6">
        <f t="shared" si="136"/>
        <v>6.5781485316218635E-5</v>
      </c>
      <c r="N1475" s="6">
        <f t="shared" si="137"/>
        <v>7.3478696503981311E-5</v>
      </c>
      <c r="O1475">
        <f>O1474*(B1475/B1474)</f>
        <v>272.52848161000225</v>
      </c>
      <c r="P1475">
        <f t="shared" si="133"/>
        <v>2019</v>
      </c>
      <c r="Q1475" s="1">
        <f t="shared" si="134"/>
        <v>43573.5625</v>
      </c>
      <c r="R1475">
        <f>IF(B1476="",R1474,IF(Q1475&gt;=Chart!$F$2,E1475,0))</f>
        <v>0</v>
      </c>
      <c r="S1475">
        <f>IF(B1476="",S1474,IFERROR(IF(AND(R1475&gt;0,R1474=0),R1475,(1+(B1476/B1475-1)*Calc!$Z$1)*S1474),0))</f>
        <v>0</v>
      </c>
      <c r="T1475">
        <f>IF(B1476="",T1474,IFERROR(IF(AND(R1475&gt;0,R1474=0),R1475,(1+(B1476/B1475-1)*Calc!$Z$1-L1476)*T1474),0))</f>
        <v>0</v>
      </c>
      <c r="U1475">
        <f>IF(B1476="",U1474,IFERROR(IF(AND(R1475&gt;0,R1474=0),R1475,(1+(B1476/B1475-1)*Calc!$Z$1-M1476*2)*U1474),0))</f>
        <v>0</v>
      </c>
      <c r="V1475">
        <f>IF(B1476="",V1474,IFERROR(IF(AND(R1475&gt;0,R1474=0),R1475,(1+(B1476/B1475-1)*Calc!$Z$1-N1476*2)*V1474),0))</f>
        <v>0</v>
      </c>
      <c r="W1475">
        <f>IF(ISNUMBER(C1475),C1475,W1474)</f>
        <v>2.4300000000000002</v>
      </c>
      <c r="Y1475" s="1" t="e">
        <f>IF(AND(Q1475&gt;=Chart!$F$2,Q1475&lt;=Chart!$F$3),Q1475,#N/A)</f>
        <v>#N/A</v>
      </c>
      <c r="Z1475" t="e">
        <f>IF(AND(Q1475&gt;=Chart!$F$2,Q1475&lt;=Chart!$F$3),R1475,#N/A)</f>
        <v>#N/A</v>
      </c>
      <c r="AA1475" t="e">
        <f>IF(AND(Q1475&gt;=Chart!$F$2,Q1475&lt;=Chart!$F$3),S1475,#N/A)</f>
        <v>#N/A</v>
      </c>
      <c r="AB1475" t="e">
        <f>IF(AND(Q1475&gt;=Chart!$F$2,Q1475&lt;=Chart!$F$3),T1475,#N/A)</f>
        <v>#N/A</v>
      </c>
      <c r="AC1475" t="e">
        <f>IF(AND(Q1475&gt;=Chart!$F$2,Q1475&lt;=Chart!$F$3),U1475,#N/A)</f>
        <v>#N/A</v>
      </c>
      <c r="AD1475" t="e">
        <f>IF(AND(Q1475&gt;=Chart!$F$2,Q1475&lt;=Chart!$F$3),V1475,#N/A)</f>
        <v>#N/A</v>
      </c>
      <c r="AE1475" t="e">
        <f>IF(AND(Q1475&gt;=Chart!$F$2,Q1475&lt;=Chart!$F$3),I1475,#N/A)</f>
        <v>#N/A</v>
      </c>
      <c r="AF1475" t="e">
        <f>IF(AND(Q1475&gt;=Chart!$F$2,Q1475&lt;=Chart!$F$3),H1475/100,#N/A)</f>
        <v>#N/A</v>
      </c>
      <c r="AG1475" t="e">
        <f>IF(AND(Q1475&gt;=Chart!$F$2,Q1475&lt;=Chart!$F$3),W1475/100,#N/A)</f>
        <v>#N/A</v>
      </c>
    </row>
    <row r="1476" spans="1:33" x14ac:dyDescent="0.25">
      <c r="A1476">
        <v>1555939800</v>
      </c>
      <c r="B1476">
        <f>INDEX('Daily Data ADJ'!$1:$1048576,MATCH(Calc!$A1476,'Daily Data ADJ'!$A:$A,0),MATCH("SPY, CBOE BZX: Close",'Daily Data ADJ'!$1:$1,0))</f>
        <v>272.76340376000002</v>
      </c>
      <c r="C1476">
        <f>INDEX('Daily Data ADJ'!$1:$1048576,MATCH(Calc!$A1476,'Daily Data ADJ'!$A:$A,0),MATCH("EFFR, FRED: Close",'Daily Data ADJ'!$1:$1,0))</f>
        <v>2.44</v>
      </c>
      <c r="D1476">
        <f>INDEX('Daily Data ADJ'!$1:$1048576,MATCH(Calc!$A1476,'Daily Data ADJ'!$A:$A,1),MATCH("SOFR, FRED: Close",'Daily Data ADJ'!$1:$1,0))</f>
        <v>2.46</v>
      </c>
      <c r="E1476">
        <f>INDEX('Daily Data ADJ'!$1:$1048576,MATCH(Calc!$A1476,'Daily Data ADJ'!$A:$A,0),MATCH("UPRO, CBOE BZX: Close",'Daily Data ADJ'!$1:$1,0))</f>
        <v>26.29082549</v>
      </c>
      <c r="F1476">
        <f>INDEX('Daily Data ADJ'!$1:$1048576,MATCH(Calc!$A1476,'Daily Data ADJ'!$A:$A,0),MATCH("ES1!, CME_MINI: Close",'Daily Data ADJ'!$1:$1,0))</f>
        <v>2912.5</v>
      </c>
      <c r="G1476">
        <f>INDEX('Daily Data ADJ'!$1:$1048576,MATCH(Calc!$A1476,'Daily Data ADJ'!$A:$A,0),MATCH("ES2!, CME_MINI: Close",'Daily Data ADJ'!$1:$1,0))</f>
        <v>2918</v>
      </c>
      <c r="H1476">
        <f>INDEX('QUANDL MULTPL SP500_DIV_YIELD_M'!$A:$G,MATCH(Calc!$A1476,'QUANDL MULTPL SP500_DIV_YIELD_M'!$A:$A,1),MATCH('QUANDL MULTPL SP500_DIV_YIELD_M'!$E$1,'QUANDL MULTPL SP500_DIV_YIELD_M'!$A$1:$G$1,0))</f>
        <v>1.96</v>
      </c>
      <c r="I1476" s="5">
        <f t="shared" si="132"/>
        <v>2.7175071618130202E-2</v>
      </c>
      <c r="J1476" s="1">
        <f>A1476/24/60/60+DATE(1970,1,1)</f>
        <v>43577.5625</v>
      </c>
      <c r="K1476" s="3">
        <f t="shared" si="135"/>
        <v>4</v>
      </c>
      <c r="L1476" s="6">
        <f>(1+Chart!$F$4)^(1/(365/K1476))-1</f>
        <v>2.6639774888526091E-4</v>
      </c>
      <c r="M1476" s="6">
        <f t="shared" si="136"/>
        <v>2.6422202754150526E-4</v>
      </c>
      <c r="N1476" s="6">
        <f t="shared" si="137"/>
        <v>2.9387753381326931E-4</v>
      </c>
      <c r="O1476">
        <f>O1475*(B1476/B1475)</f>
        <v>272.76340376000229</v>
      </c>
      <c r="P1476">
        <f t="shared" si="133"/>
        <v>2019</v>
      </c>
      <c r="Q1476" s="1">
        <f t="shared" si="134"/>
        <v>43577.5625</v>
      </c>
      <c r="R1476">
        <f>IF(B1477="",R1475,IF(Q1476&gt;=Chart!$F$2,E1476,0))</f>
        <v>0</v>
      </c>
      <c r="S1476">
        <f>IF(B1477="",S1475,IFERROR(IF(AND(R1476&gt;0,R1475=0),R1476,(1+(B1477/B1476-1)*Calc!$Z$1)*S1475),0))</f>
        <v>0</v>
      </c>
      <c r="T1476">
        <f>IF(B1477="",T1475,IFERROR(IF(AND(R1476&gt;0,R1475=0),R1476,(1+(B1477/B1476-1)*Calc!$Z$1-L1477)*T1475),0))</f>
        <v>0</v>
      </c>
      <c r="U1476">
        <f>IF(B1477="",U1475,IFERROR(IF(AND(R1476&gt;0,R1475=0),R1476,(1+(B1477/B1476-1)*Calc!$Z$1-M1477*2)*U1475),0))</f>
        <v>0</v>
      </c>
      <c r="V1476">
        <f>IF(B1477="",V1475,IFERROR(IF(AND(R1476&gt;0,R1475=0),R1476,(1+(B1477/B1476-1)*Calc!$Z$1-N1477*2)*V1475),0))</f>
        <v>0</v>
      </c>
      <c r="W1476">
        <f>IF(ISNUMBER(C1476),C1476,W1475)</f>
        <v>2.44</v>
      </c>
      <c r="Y1476" s="1" t="e">
        <f>IF(AND(Q1476&gt;=Chart!$F$2,Q1476&lt;=Chart!$F$3),Q1476,#N/A)</f>
        <v>#N/A</v>
      </c>
      <c r="Z1476" t="e">
        <f>IF(AND(Q1476&gt;=Chart!$F$2,Q1476&lt;=Chart!$F$3),R1476,#N/A)</f>
        <v>#N/A</v>
      </c>
      <c r="AA1476" t="e">
        <f>IF(AND(Q1476&gt;=Chart!$F$2,Q1476&lt;=Chart!$F$3),S1476,#N/A)</f>
        <v>#N/A</v>
      </c>
      <c r="AB1476" t="e">
        <f>IF(AND(Q1476&gt;=Chart!$F$2,Q1476&lt;=Chart!$F$3),T1476,#N/A)</f>
        <v>#N/A</v>
      </c>
      <c r="AC1476" t="e">
        <f>IF(AND(Q1476&gt;=Chart!$F$2,Q1476&lt;=Chart!$F$3),U1476,#N/A)</f>
        <v>#N/A</v>
      </c>
      <c r="AD1476" t="e">
        <f>IF(AND(Q1476&gt;=Chart!$F$2,Q1476&lt;=Chart!$F$3),V1476,#N/A)</f>
        <v>#N/A</v>
      </c>
      <c r="AE1476" t="e">
        <f>IF(AND(Q1476&gt;=Chart!$F$2,Q1476&lt;=Chart!$F$3),I1476,#N/A)</f>
        <v>#N/A</v>
      </c>
      <c r="AF1476" t="e">
        <f>IF(AND(Q1476&gt;=Chart!$F$2,Q1476&lt;=Chart!$F$3),H1476/100,#N/A)</f>
        <v>#N/A</v>
      </c>
      <c r="AG1476" t="e">
        <f>IF(AND(Q1476&gt;=Chart!$F$2,Q1476&lt;=Chart!$F$3),W1476/100,#N/A)</f>
        <v>#N/A</v>
      </c>
    </row>
    <row r="1477" spans="1:33" x14ac:dyDescent="0.25">
      <c r="A1477">
        <v>1556026200</v>
      </c>
      <c r="B1477">
        <f>INDEX('Daily Data ADJ'!$1:$1048576,MATCH(Calc!$A1477,'Daily Data ADJ'!$A:$A,0),MATCH("SPY, CBOE BZX: Close",'Daily Data ADJ'!$1:$1,0))</f>
        <v>275.21599094999999</v>
      </c>
      <c r="C1477">
        <f>INDEX('Daily Data ADJ'!$1:$1048576,MATCH(Calc!$A1477,'Daily Data ADJ'!$A:$A,0),MATCH("EFFR, FRED: Close",'Daily Data ADJ'!$1:$1,0))</f>
        <v>2.44</v>
      </c>
      <c r="D1477">
        <f>INDEX('Daily Data ADJ'!$1:$1048576,MATCH(Calc!$A1477,'Daily Data ADJ'!$A:$A,1),MATCH("SOFR, FRED: Close",'Daily Data ADJ'!$1:$1,0))</f>
        <v>2.46</v>
      </c>
      <c r="E1477">
        <f>INDEX('Daily Data ADJ'!$1:$1048576,MATCH(Calc!$A1477,'Daily Data ADJ'!$A:$A,0),MATCH("UPRO, CBOE BZX: Close",'Daily Data ADJ'!$1:$1,0))</f>
        <v>26.96330099</v>
      </c>
      <c r="F1477">
        <f>INDEX('Daily Data ADJ'!$1:$1048576,MATCH(Calc!$A1477,'Daily Data ADJ'!$A:$A,0),MATCH("ES1!, CME_MINI: Close",'Daily Data ADJ'!$1:$1,0))</f>
        <v>2938</v>
      </c>
      <c r="G1477">
        <f>INDEX('Daily Data ADJ'!$1:$1048576,MATCH(Calc!$A1477,'Daily Data ADJ'!$A:$A,0),MATCH("ES2!, CME_MINI: Close",'Daily Data ADJ'!$1:$1,0))</f>
        <v>2944</v>
      </c>
      <c r="H1477">
        <f>INDEX('QUANDL MULTPL SP500_DIV_YIELD_M'!$A:$G,MATCH(Calc!$A1477,'QUANDL MULTPL SP500_DIV_YIELD_M'!$A:$A,1),MATCH('QUANDL MULTPL SP500_DIV_YIELD_M'!$E$1,'QUANDL MULTPL SP500_DIV_YIELD_M'!$A$1:$G$1,0))</f>
        <v>1.96</v>
      </c>
      <c r="I1477" s="5">
        <f t="shared" si="132"/>
        <v>2.77938800362642E-2</v>
      </c>
      <c r="J1477" s="1">
        <f>A1477/24/60/60+DATE(1970,1,1)</f>
        <v>43578.5625</v>
      </c>
      <c r="K1477" s="3">
        <f t="shared" si="135"/>
        <v>1</v>
      </c>
      <c r="L1477" s="6">
        <f>(1+Chart!$F$4)^(1/(365/K1477))-1</f>
        <v>6.6592785027408397E-5</v>
      </c>
      <c r="M1477" s="6">
        <f t="shared" si="136"/>
        <v>6.6048962898968E-5</v>
      </c>
      <c r="N1477" s="6">
        <f t="shared" si="137"/>
        <v>7.5111426551366378E-5</v>
      </c>
      <c r="O1477">
        <f>O1476*(B1477/B1476)</f>
        <v>275.21599095000226</v>
      </c>
      <c r="P1477">
        <f t="shared" si="133"/>
        <v>2019</v>
      </c>
      <c r="Q1477" s="1">
        <f t="shared" si="134"/>
        <v>43578.5625</v>
      </c>
      <c r="R1477">
        <f>IF(B1478="",R1476,IF(Q1477&gt;=Chart!$F$2,E1477,0))</f>
        <v>0</v>
      </c>
      <c r="S1477">
        <f>IF(B1478="",S1476,IFERROR(IF(AND(R1477&gt;0,R1476=0),R1477,(1+(B1478/B1477-1)*Calc!$Z$1)*S1476),0))</f>
        <v>0</v>
      </c>
      <c r="T1477">
        <f>IF(B1478="",T1476,IFERROR(IF(AND(R1477&gt;0,R1476=0),R1477,(1+(B1478/B1477-1)*Calc!$Z$1-L1478)*T1476),0))</f>
        <v>0</v>
      </c>
      <c r="U1477">
        <f>IF(B1478="",U1476,IFERROR(IF(AND(R1477&gt;0,R1476=0),R1477,(1+(B1478/B1477-1)*Calc!$Z$1-M1478*2)*U1476),0))</f>
        <v>0</v>
      </c>
      <c r="V1477">
        <f>IF(B1478="",V1476,IFERROR(IF(AND(R1477&gt;0,R1476=0),R1477,(1+(B1478/B1477-1)*Calc!$Z$1-N1478*2)*V1476),0))</f>
        <v>0</v>
      </c>
      <c r="W1477">
        <f>IF(ISNUMBER(C1477),C1477,W1476)</f>
        <v>2.44</v>
      </c>
      <c r="Y1477" s="1" t="e">
        <f>IF(AND(Q1477&gt;=Chart!$F$2,Q1477&lt;=Chart!$F$3),Q1477,#N/A)</f>
        <v>#N/A</v>
      </c>
      <c r="Z1477" t="e">
        <f>IF(AND(Q1477&gt;=Chart!$F$2,Q1477&lt;=Chart!$F$3),R1477,#N/A)</f>
        <v>#N/A</v>
      </c>
      <c r="AA1477" t="e">
        <f>IF(AND(Q1477&gt;=Chart!$F$2,Q1477&lt;=Chart!$F$3),S1477,#N/A)</f>
        <v>#N/A</v>
      </c>
      <c r="AB1477" t="e">
        <f>IF(AND(Q1477&gt;=Chart!$F$2,Q1477&lt;=Chart!$F$3),T1477,#N/A)</f>
        <v>#N/A</v>
      </c>
      <c r="AC1477" t="e">
        <f>IF(AND(Q1477&gt;=Chart!$F$2,Q1477&lt;=Chart!$F$3),U1477,#N/A)</f>
        <v>#N/A</v>
      </c>
      <c r="AD1477" t="e">
        <f>IF(AND(Q1477&gt;=Chart!$F$2,Q1477&lt;=Chart!$F$3),V1477,#N/A)</f>
        <v>#N/A</v>
      </c>
      <c r="AE1477" t="e">
        <f>IF(AND(Q1477&gt;=Chart!$F$2,Q1477&lt;=Chart!$F$3),I1477,#N/A)</f>
        <v>#N/A</v>
      </c>
      <c r="AF1477" t="e">
        <f>IF(AND(Q1477&gt;=Chart!$F$2,Q1477&lt;=Chart!$F$3),H1477/100,#N/A)</f>
        <v>#N/A</v>
      </c>
      <c r="AG1477" t="e">
        <f>IF(AND(Q1477&gt;=Chart!$F$2,Q1477&lt;=Chart!$F$3),W1477/100,#N/A)</f>
        <v>#N/A</v>
      </c>
    </row>
    <row r="1478" spans="1:33" x14ac:dyDescent="0.25">
      <c r="A1478">
        <v>1556112600</v>
      </c>
      <c r="B1478">
        <f>INDEX('Daily Data ADJ'!$1:$1048576,MATCH(Calc!$A1478,'Daily Data ADJ'!$A:$A,0),MATCH("SPY, CBOE BZX: Close",'Daily Data ADJ'!$1:$1,0))</f>
        <v>274.60519336999999</v>
      </c>
      <c r="C1478">
        <f>INDEX('Daily Data ADJ'!$1:$1048576,MATCH(Calc!$A1478,'Daily Data ADJ'!$A:$A,0),MATCH("EFFR, FRED: Close",'Daily Data ADJ'!$1:$1,0))</f>
        <v>2.44</v>
      </c>
      <c r="D1478">
        <f>INDEX('Daily Data ADJ'!$1:$1048576,MATCH(Calc!$A1478,'Daily Data ADJ'!$A:$A,1),MATCH("SOFR, FRED: Close",'Daily Data ADJ'!$1:$1,0))</f>
        <v>2.44</v>
      </c>
      <c r="E1478">
        <f>INDEX('Daily Data ADJ'!$1:$1048576,MATCH(Calc!$A1478,'Daily Data ADJ'!$A:$A,0),MATCH("UPRO, CBOE BZX: Close",'Daily Data ADJ'!$1:$1,0))</f>
        <v>26.805071460000001</v>
      </c>
      <c r="F1478">
        <f>INDEX('Daily Data ADJ'!$1:$1048576,MATCH(Calc!$A1478,'Daily Data ADJ'!$A:$A,0),MATCH("ES1!, CME_MINI: Close",'Daily Data ADJ'!$1:$1,0))</f>
        <v>2930.75</v>
      </c>
      <c r="G1478">
        <f>INDEX('Daily Data ADJ'!$1:$1048576,MATCH(Calc!$A1478,'Daily Data ADJ'!$A:$A,0),MATCH("ES2!, CME_MINI: Close",'Daily Data ADJ'!$1:$1,0))</f>
        <v>2936.5</v>
      </c>
      <c r="H1478">
        <f>INDEX('QUANDL MULTPL SP500_DIV_YIELD_M'!$A:$G,MATCH(Calc!$A1478,'QUANDL MULTPL SP500_DIV_YIELD_M'!$A:$A,1),MATCH('QUANDL MULTPL SP500_DIV_YIELD_M'!$E$1,'QUANDL MULTPL SP500_DIV_YIELD_M'!$A$1:$G$1,0))</f>
        <v>1.96</v>
      </c>
      <c r="I1478" s="5">
        <f t="shared" si="132"/>
        <v>2.7470946354551877E-2</v>
      </c>
      <c r="J1478" s="1">
        <f>A1478/24/60/60+DATE(1970,1,1)</f>
        <v>43579.5625</v>
      </c>
      <c r="K1478" s="3">
        <f t="shared" si="135"/>
        <v>1</v>
      </c>
      <c r="L1478" s="6">
        <f>(1+Chart!$F$4)^(1/(365/K1478))-1</f>
        <v>6.6592785027408397E-5</v>
      </c>
      <c r="M1478" s="6">
        <f t="shared" si="136"/>
        <v>6.6048962898968E-5</v>
      </c>
      <c r="N1478" s="6">
        <f t="shared" si="137"/>
        <v>7.425040282060813E-5</v>
      </c>
      <c r="O1478">
        <f>O1477*(B1478/B1477)</f>
        <v>274.60519337000227</v>
      </c>
      <c r="P1478">
        <f t="shared" si="133"/>
        <v>2019</v>
      </c>
      <c r="Q1478" s="1">
        <f t="shared" si="134"/>
        <v>43579.5625</v>
      </c>
      <c r="R1478">
        <f>IF(B1479="",R1477,IF(Q1478&gt;=Chart!$F$2,E1478,0))</f>
        <v>0</v>
      </c>
      <c r="S1478">
        <f>IF(B1479="",S1477,IFERROR(IF(AND(R1478&gt;0,R1477=0),R1478,(1+(B1479/B1478-1)*Calc!$Z$1)*S1477),0))</f>
        <v>0</v>
      </c>
      <c r="T1478">
        <f>IF(B1479="",T1477,IFERROR(IF(AND(R1478&gt;0,R1477=0),R1478,(1+(B1479/B1478-1)*Calc!$Z$1-L1479)*T1477),0))</f>
        <v>0</v>
      </c>
      <c r="U1478">
        <f>IF(B1479="",U1477,IFERROR(IF(AND(R1478&gt;0,R1477=0),R1478,(1+(B1479/B1478-1)*Calc!$Z$1-M1479*2)*U1477),0))</f>
        <v>0</v>
      </c>
      <c r="V1478">
        <f>IF(B1479="",V1477,IFERROR(IF(AND(R1478&gt;0,R1477=0),R1478,(1+(B1479/B1478-1)*Calc!$Z$1-N1479*2)*V1477),0))</f>
        <v>0</v>
      </c>
      <c r="W1478">
        <f>IF(ISNUMBER(C1478),C1478,W1477)</f>
        <v>2.44</v>
      </c>
      <c r="Y1478" s="1" t="e">
        <f>IF(AND(Q1478&gt;=Chart!$F$2,Q1478&lt;=Chart!$F$3),Q1478,#N/A)</f>
        <v>#N/A</v>
      </c>
      <c r="Z1478" t="e">
        <f>IF(AND(Q1478&gt;=Chart!$F$2,Q1478&lt;=Chart!$F$3),R1478,#N/A)</f>
        <v>#N/A</v>
      </c>
      <c r="AA1478" t="e">
        <f>IF(AND(Q1478&gt;=Chart!$F$2,Q1478&lt;=Chart!$F$3),S1478,#N/A)</f>
        <v>#N/A</v>
      </c>
      <c r="AB1478" t="e">
        <f>IF(AND(Q1478&gt;=Chart!$F$2,Q1478&lt;=Chart!$F$3),T1478,#N/A)</f>
        <v>#N/A</v>
      </c>
      <c r="AC1478" t="e">
        <f>IF(AND(Q1478&gt;=Chart!$F$2,Q1478&lt;=Chart!$F$3),U1478,#N/A)</f>
        <v>#N/A</v>
      </c>
      <c r="AD1478" t="e">
        <f>IF(AND(Q1478&gt;=Chart!$F$2,Q1478&lt;=Chart!$F$3),V1478,#N/A)</f>
        <v>#N/A</v>
      </c>
      <c r="AE1478" t="e">
        <f>IF(AND(Q1478&gt;=Chart!$F$2,Q1478&lt;=Chart!$F$3),I1478,#N/A)</f>
        <v>#N/A</v>
      </c>
      <c r="AF1478" t="e">
        <f>IF(AND(Q1478&gt;=Chart!$F$2,Q1478&lt;=Chart!$F$3),H1478/100,#N/A)</f>
        <v>#N/A</v>
      </c>
      <c r="AG1478" t="e">
        <f>IF(AND(Q1478&gt;=Chart!$F$2,Q1478&lt;=Chart!$F$3),W1478/100,#N/A)</f>
        <v>#N/A</v>
      </c>
    </row>
    <row r="1479" spans="1:33" x14ac:dyDescent="0.25">
      <c r="A1479">
        <v>1556199000</v>
      </c>
      <c r="B1479">
        <f>INDEX('Daily Data ADJ'!$1:$1048576,MATCH(Calc!$A1479,'Daily Data ADJ'!$A:$A,0),MATCH("SPY, CBOE BZX: Close",'Daily Data ADJ'!$1:$1,0))</f>
        <v>274.43604943000003</v>
      </c>
      <c r="C1479">
        <f>INDEX('Daily Data ADJ'!$1:$1048576,MATCH(Calc!$A1479,'Daily Data ADJ'!$A:$A,0),MATCH("EFFR, FRED: Close",'Daily Data ADJ'!$1:$1,0))</f>
        <v>2.44</v>
      </c>
      <c r="D1479">
        <f>INDEX('Daily Data ADJ'!$1:$1048576,MATCH(Calc!$A1479,'Daily Data ADJ'!$A:$A,1),MATCH("SOFR, FRED: Close",'Daily Data ADJ'!$1:$1,0))</f>
        <v>2.4500000000000002</v>
      </c>
      <c r="E1479">
        <f>INDEX('Daily Data ADJ'!$1:$1048576,MATCH(Calc!$A1479,'Daily Data ADJ'!$A:$A,0),MATCH("UPRO, CBOE BZX: Close",'Daily Data ADJ'!$1:$1,0))</f>
        <v>26.72101202</v>
      </c>
      <c r="F1479">
        <f>INDEX('Daily Data ADJ'!$1:$1048576,MATCH(Calc!$A1479,'Daily Data ADJ'!$A:$A,0),MATCH("ES1!, CME_MINI: Close",'Daily Data ADJ'!$1:$1,0))</f>
        <v>2926.25</v>
      </c>
      <c r="G1479">
        <f>INDEX('Daily Data ADJ'!$1:$1048576,MATCH(Calc!$A1479,'Daily Data ADJ'!$A:$A,0),MATCH("ES2!, CME_MINI: Close",'Daily Data ADJ'!$1:$1,0))</f>
        <v>2932</v>
      </c>
      <c r="H1479">
        <f>INDEX('QUANDL MULTPL SP500_DIV_YIELD_M'!$A:$G,MATCH(Calc!$A1479,'QUANDL MULTPL SP500_DIV_YIELD_M'!$A:$A,1),MATCH('QUANDL MULTPL SP500_DIV_YIELD_M'!$E$1,'QUANDL MULTPL SP500_DIV_YIELD_M'!$A$1:$G$1,0))</f>
        <v>1.96</v>
      </c>
      <c r="I1479" s="5">
        <f t="shared" si="132"/>
        <v>2.7483085994486726E-2</v>
      </c>
      <c r="J1479" s="1">
        <f>A1479/24/60/60+DATE(1970,1,1)</f>
        <v>43580.5625</v>
      </c>
      <c r="K1479" s="3">
        <f t="shared" si="135"/>
        <v>1</v>
      </c>
      <c r="L1479" s="6">
        <f>(1+Chart!$F$4)^(1/(365/K1479))-1</f>
        <v>6.6592785027408397E-5</v>
      </c>
      <c r="M1479" s="6">
        <f t="shared" si="136"/>
        <v>6.6048962898968E-5</v>
      </c>
      <c r="N1479" s="6">
        <f t="shared" si="137"/>
        <v>7.4282775085032782E-5</v>
      </c>
      <c r="O1479">
        <f>O1478*(B1479/B1478)</f>
        <v>274.4360494300023</v>
      </c>
      <c r="P1479">
        <f t="shared" si="133"/>
        <v>2019</v>
      </c>
      <c r="Q1479" s="1">
        <f t="shared" si="134"/>
        <v>43580.5625</v>
      </c>
      <c r="R1479">
        <f>IF(B1480="",R1478,IF(Q1479&gt;=Chart!$F$2,E1479,0))</f>
        <v>0</v>
      </c>
      <c r="S1479">
        <f>IF(B1480="",S1478,IFERROR(IF(AND(R1479&gt;0,R1478=0),R1479,(1+(B1480/B1479-1)*Calc!$Z$1)*S1478),0))</f>
        <v>0</v>
      </c>
      <c r="T1479">
        <f>IF(B1480="",T1478,IFERROR(IF(AND(R1479&gt;0,R1478=0),R1479,(1+(B1480/B1479-1)*Calc!$Z$1-L1480)*T1478),0))</f>
        <v>0</v>
      </c>
      <c r="U1479">
        <f>IF(B1480="",U1478,IFERROR(IF(AND(R1479&gt;0,R1478=0),R1479,(1+(B1480/B1479-1)*Calc!$Z$1-M1480*2)*U1478),0))</f>
        <v>0</v>
      </c>
      <c r="V1479">
        <f>IF(B1480="",V1478,IFERROR(IF(AND(R1479&gt;0,R1478=0),R1479,(1+(B1480/B1479-1)*Calc!$Z$1-N1480*2)*V1478),0))</f>
        <v>0</v>
      </c>
      <c r="W1479">
        <f>IF(ISNUMBER(C1479),C1479,W1478)</f>
        <v>2.44</v>
      </c>
      <c r="Y1479" s="1" t="e">
        <f>IF(AND(Q1479&gt;=Chart!$F$2,Q1479&lt;=Chart!$F$3),Q1479,#N/A)</f>
        <v>#N/A</v>
      </c>
      <c r="Z1479" t="e">
        <f>IF(AND(Q1479&gt;=Chart!$F$2,Q1479&lt;=Chart!$F$3),R1479,#N/A)</f>
        <v>#N/A</v>
      </c>
      <c r="AA1479" t="e">
        <f>IF(AND(Q1479&gt;=Chart!$F$2,Q1479&lt;=Chart!$F$3),S1479,#N/A)</f>
        <v>#N/A</v>
      </c>
      <c r="AB1479" t="e">
        <f>IF(AND(Q1479&gt;=Chart!$F$2,Q1479&lt;=Chart!$F$3),T1479,#N/A)</f>
        <v>#N/A</v>
      </c>
      <c r="AC1479" t="e">
        <f>IF(AND(Q1479&gt;=Chart!$F$2,Q1479&lt;=Chart!$F$3),U1479,#N/A)</f>
        <v>#N/A</v>
      </c>
      <c r="AD1479" t="e">
        <f>IF(AND(Q1479&gt;=Chart!$F$2,Q1479&lt;=Chart!$F$3),V1479,#N/A)</f>
        <v>#N/A</v>
      </c>
      <c r="AE1479" t="e">
        <f>IF(AND(Q1479&gt;=Chart!$F$2,Q1479&lt;=Chart!$F$3),I1479,#N/A)</f>
        <v>#N/A</v>
      </c>
      <c r="AF1479" t="e">
        <f>IF(AND(Q1479&gt;=Chart!$F$2,Q1479&lt;=Chart!$F$3),H1479/100,#N/A)</f>
        <v>#N/A</v>
      </c>
      <c r="AG1479" t="e">
        <f>IF(AND(Q1479&gt;=Chart!$F$2,Q1479&lt;=Chart!$F$3),W1479/100,#N/A)</f>
        <v>#N/A</v>
      </c>
    </row>
    <row r="1480" spans="1:33" x14ac:dyDescent="0.25">
      <c r="A1480">
        <v>1556285400</v>
      </c>
      <c r="B1480">
        <f>INDEX('Daily Data ADJ'!$1:$1048576,MATCH(Calc!$A1480,'Daily Data ADJ'!$A:$A,0),MATCH("SPY, CBOE BZX: Close",'Daily Data ADJ'!$1:$1,0))</f>
        <v>275.71402590000002</v>
      </c>
      <c r="C1480">
        <f>INDEX('Daily Data ADJ'!$1:$1048576,MATCH(Calc!$A1480,'Daily Data ADJ'!$A:$A,0),MATCH("EFFR, FRED: Close",'Daily Data ADJ'!$1:$1,0))</f>
        <v>2.44</v>
      </c>
      <c r="D1480">
        <f>INDEX('Daily Data ADJ'!$1:$1048576,MATCH(Calc!$A1480,'Daily Data ADJ'!$A:$A,1),MATCH("SOFR, FRED: Close",'Daily Data ADJ'!$1:$1,0))</f>
        <v>2.46</v>
      </c>
      <c r="E1480">
        <f>INDEX('Daily Data ADJ'!$1:$1048576,MATCH(Calc!$A1480,'Daily Data ADJ'!$A:$A,0),MATCH("UPRO, CBOE BZX: Close",'Daily Data ADJ'!$1:$1,0))</f>
        <v>27.106696509999999</v>
      </c>
      <c r="F1480">
        <f>INDEX('Daily Data ADJ'!$1:$1048576,MATCH(Calc!$A1480,'Daily Data ADJ'!$A:$A,0),MATCH("ES1!, CME_MINI: Close",'Daily Data ADJ'!$1:$1,0))</f>
        <v>2941.5</v>
      </c>
      <c r="G1480">
        <f>INDEX('Daily Data ADJ'!$1:$1048576,MATCH(Calc!$A1480,'Daily Data ADJ'!$A:$A,0),MATCH("ES2!, CME_MINI: Close",'Daily Data ADJ'!$1:$1,0))</f>
        <v>2947.25</v>
      </c>
      <c r="H1480">
        <f>INDEX('QUANDL MULTPL SP500_DIV_YIELD_M'!$A:$G,MATCH(Calc!$A1480,'QUANDL MULTPL SP500_DIV_YIELD_M'!$A:$A,1),MATCH('QUANDL MULTPL SP500_DIV_YIELD_M'!$E$1,'QUANDL MULTPL SP500_DIV_YIELD_M'!$A$1:$G$1,0))</f>
        <v>1.96</v>
      </c>
      <c r="I1480" s="5">
        <f t="shared" ref="I1480:I1543" si="138">(G1480/F1480)^4-1+H1480/100</f>
        <v>2.7442096893347249E-2</v>
      </c>
      <c r="J1480" s="1">
        <f>A1480/24/60/60+DATE(1970,1,1)</f>
        <v>43581.5625</v>
      </c>
      <c r="K1480" s="3">
        <f t="shared" si="135"/>
        <v>1</v>
      </c>
      <c r="L1480" s="6">
        <f>(1+Chart!$F$4)^(1/(365/K1480))-1</f>
        <v>6.6592785027408397E-5</v>
      </c>
      <c r="M1480" s="6">
        <f t="shared" si="136"/>
        <v>6.6048962898968E-5</v>
      </c>
      <c r="N1480" s="6">
        <f t="shared" si="137"/>
        <v>7.4173469652327739E-5</v>
      </c>
      <c r="O1480">
        <f>O1479*(B1480/B1479)</f>
        <v>275.7140259000023</v>
      </c>
      <c r="P1480">
        <f t="shared" ref="P1480:P1543" si="139">YEAR(Q1480)</f>
        <v>2019</v>
      </c>
      <c r="Q1480" s="1">
        <f t="shared" ref="Q1480:Q1543" si="140">J1480</f>
        <v>43581.5625</v>
      </c>
      <c r="R1480">
        <f>IF(B1481="",R1479,IF(Q1480&gt;=Chart!$F$2,E1480,0))</f>
        <v>0</v>
      </c>
      <c r="S1480">
        <f>IF(B1481="",S1479,IFERROR(IF(AND(R1480&gt;0,R1479=0),R1480,(1+(B1481/B1480-1)*Calc!$Z$1)*S1479),0))</f>
        <v>0</v>
      </c>
      <c r="T1480">
        <f>IF(B1481="",T1479,IFERROR(IF(AND(R1480&gt;0,R1479=0),R1480,(1+(B1481/B1480-1)*Calc!$Z$1-L1481)*T1479),0))</f>
        <v>0</v>
      </c>
      <c r="U1480">
        <f>IF(B1481="",U1479,IFERROR(IF(AND(R1480&gt;0,R1479=0),R1480,(1+(B1481/B1480-1)*Calc!$Z$1-M1481*2)*U1479),0))</f>
        <v>0</v>
      </c>
      <c r="V1480">
        <f>IF(B1481="",V1479,IFERROR(IF(AND(R1480&gt;0,R1479=0),R1480,(1+(B1481/B1480-1)*Calc!$Z$1-N1481*2)*V1479),0))</f>
        <v>0</v>
      </c>
      <c r="W1480">
        <f>IF(ISNUMBER(C1480),C1480,W1479)</f>
        <v>2.44</v>
      </c>
      <c r="Y1480" s="1" t="e">
        <f>IF(AND(Q1480&gt;=Chart!$F$2,Q1480&lt;=Chart!$F$3),Q1480,#N/A)</f>
        <v>#N/A</v>
      </c>
      <c r="Z1480" t="e">
        <f>IF(AND(Q1480&gt;=Chart!$F$2,Q1480&lt;=Chart!$F$3),R1480,#N/A)</f>
        <v>#N/A</v>
      </c>
      <c r="AA1480" t="e">
        <f>IF(AND(Q1480&gt;=Chart!$F$2,Q1480&lt;=Chart!$F$3),S1480,#N/A)</f>
        <v>#N/A</v>
      </c>
      <c r="AB1480" t="e">
        <f>IF(AND(Q1480&gt;=Chart!$F$2,Q1480&lt;=Chart!$F$3),T1480,#N/A)</f>
        <v>#N/A</v>
      </c>
      <c r="AC1480" t="e">
        <f>IF(AND(Q1480&gt;=Chart!$F$2,Q1480&lt;=Chart!$F$3),U1480,#N/A)</f>
        <v>#N/A</v>
      </c>
      <c r="AD1480" t="e">
        <f>IF(AND(Q1480&gt;=Chart!$F$2,Q1480&lt;=Chart!$F$3),V1480,#N/A)</f>
        <v>#N/A</v>
      </c>
      <c r="AE1480" t="e">
        <f>IF(AND(Q1480&gt;=Chart!$F$2,Q1480&lt;=Chart!$F$3),I1480,#N/A)</f>
        <v>#N/A</v>
      </c>
      <c r="AF1480" t="e">
        <f>IF(AND(Q1480&gt;=Chart!$F$2,Q1480&lt;=Chart!$F$3),H1480/100,#N/A)</f>
        <v>#N/A</v>
      </c>
      <c r="AG1480" t="e">
        <f>IF(AND(Q1480&gt;=Chart!$F$2,Q1480&lt;=Chart!$F$3),W1480/100,#N/A)</f>
        <v>#N/A</v>
      </c>
    </row>
    <row r="1481" spans="1:33" x14ac:dyDescent="0.25">
      <c r="A1481">
        <v>1556544600</v>
      </c>
      <c r="B1481">
        <f>INDEX('Daily Data ADJ'!$1:$1048576,MATCH(Calc!$A1481,'Daily Data ADJ'!$A:$A,0),MATCH("SPY, CBOE BZX: Close",'Daily Data ADJ'!$1:$1,0))</f>
        <v>276.14628263999998</v>
      </c>
      <c r="C1481">
        <f>INDEX('Daily Data ADJ'!$1:$1048576,MATCH(Calc!$A1481,'Daily Data ADJ'!$A:$A,0),MATCH("EFFR, FRED: Close",'Daily Data ADJ'!$1:$1,0))</f>
        <v>2.4500000000000002</v>
      </c>
      <c r="D1481">
        <f>INDEX('Daily Data ADJ'!$1:$1048576,MATCH(Calc!$A1481,'Daily Data ADJ'!$A:$A,1),MATCH("SOFR, FRED: Close",'Daily Data ADJ'!$1:$1,0))</f>
        <v>2.48</v>
      </c>
      <c r="E1481">
        <f>INDEX('Daily Data ADJ'!$1:$1048576,MATCH(Calc!$A1481,'Daily Data ADJ'!$A:$A,0),MATCH("UPRO, CBOE BZX: Close",'Daily Data ADJ'!$1:$1,0))</f>
        <v>27.200645290000001</v>
      </c>
      <c r="F1481">
        <f>INDEX('Daily Data ADJ'!$1:$1048576,MATCH(Calc!$A1481,'Daily Data ADJ'!$A:$A,0),MATCH("ES1!, CME_MINI: Close",'Daily Data ADJ'!$1:$1,0))</f>
        <v>2943</v>
      </c>
      <c r="G1481">
        <f>INDEX('Daily Data ADJ'!$1:$1048576,MATCH(Calc!$A1481,'Daily Data ADJ'!$A:$A,0),MATCH("ES2!, CME_MINI: Close",'Daily Data ADJ'!$1:$1,0))</f>
        <v>2948.75</v>
      </c>
      <c r="H1481">
        <f>INDEX('QUANDL MULTPL SP500_DIV_YIELD_M'!$A:$G,MATCH(Calc!$A1481,'QUANDL MULTPL SP500_DIV_YIELD_M'!$A:$A,1),MATCH('QUANDL MULTPL SP500_DIV_YIELD_M'!$E$1,'QUANDL MULTPL SP500_DIV_YIELD_M'!$A$1:$G$1,0))</f>
        <v>1.96</v>
      </c>
      <c r="I1481" s="5">
        <f t="shared" si="138"/>
        <v>2.7438088191986836E-2</v>
      </c>
      <c r="J1481" s="1">
        <f>A1481/24/60/60+DATE(1970,1,1)</f>
        <v>43584.5625</v>
      </c>
      <c r="K1481" s="3">
        <f t="shared" ref="K1481:K1544" si="141">J1481-J1480</f>
        <v>3</v>
      </c>
      <c r="L1481" s="6">
        <f>(1+Chart!$F$4)^(1/(365/K1481))-1</f>
        <v>1.9979165917494157E-4</v>
      </c>
      <c r="M1481" s="6">
        <f t="shared" ref="M1481:M1544" si="142">IFERROR((1+C1481/100)^(1/(365/K1481))-1,M1480)</f>
        <v>1.9896243722383744E-4</v>
      </c>
      <c r="N1481" s="6">
        <f t="shared" ref="N1481:N1544" si="143">(1+I1481)^(1/(365/K1481))-1</f>
        <v>2.2250483906627316E-4</v>
      </c>
      <c r="O1481">
        <f>O1480*(B1481/B1480)</f>
        <v>276.14628264000225</v>
      </c>
      <c r="P1481">
        <f t="shared" si="139"/>
        <v>2019</v>
      </c>
      <c r="Q1481" s="1">
        <f t="shared" si="140"/>
        <v>43584.5625</v>
      </c>
      <c r="R1481">
        <f>IF(B1482="",R1480,IF(Q1481&gt;=Chart!$F$2,E1481,0))</f>
        <v>0</v>
      </c>
      <c r="S1481">
        <f>IF(B1482="",S1480,IFERROR(IF(AND(R1481&gt;0,R1480=0),R1481,(1+(B1482/B1481-1)*Calc!$Z$1)*S1480),0))</f>
        <v>0</v>
      </c>
      <c r="T1481">
        <f>IF(B1482="",T1480,IFERROR(IF(AND(R1481&gt;0,R1480=0),R1481,(1+(B1482/B1481-1)*Calc!$Z$1-L1482)*T1480),0))</f>
        <v>0</v>
      </c>
      <c r="U1481">
        <f>IF(B1482="",U1480,IFERROR(IF(AND(R1481&gt;0,R1480=0),R1481,(1+(B1482/B1481-1)*Calc!$Z$1-M1482*2)*U1480),0))</f>
        <v>0</v>
      </c>
      <c r="V1481">
        <f>IF(B1482="",V1480,IFERROR(IF(AND(R1481&gt;0,R1480=0),R1481,(1+(B1482/B1481-1)*Calc!$Z$1-N1482*2)*V1480),0))</f>
        <v>0</v>
      </c>
      <c r="W1481">
        <f>IF(ISNUMBER(C1481),C1481,W1480)</f>
        <v>2.4500000000000002</v>
      </c>
      <c r="Y1481" s="1" t="e">
        <f>IF(AND(Q1481&gt;=Chart!$F$2,Q1481&lt;=Chart!$F$3),Q1481,#N/A)</f>
        <v>#N/A</v>
      </c>
      <c r="Z1481" t="e">
        <f>IF(AND(Q1481&gt;=Chart!$F$2,Q1481&lt;=Chart!$F$3),R1481,#N/A)</f>
        <v>#N/A</v>
      </c>
      <c r="AA1481" t="e">
        <f>IF(AND(Q1481&gt;=Chart!$F$2,Q1481&lt;=Chart!$F$3),S1481,#N/A)</f>
        <v>#N/A</v>
      </c>
      <c r="AB1481" t="e">
        <f>IF(AND(Q1481&gt;=Chart!$F$2,Q1481&lt;=Chart!$F$3),T1481,#N/A)</f>
        <v>#N/A</v>
      </c>
      <c r="AC1481" t="e">
        <f>IF(AND(Q1481&gt;=Chart!$F$2,Q1481&lt;=Chart!$F$3),U1481,#N/A)</f>
        <v>#N/A</v>
      </c>
      <c r="AD1481" t="e">
        <f>IF(AND(Q1481&gt;=Chart!$F$2,Q1481&lt;=Chart!$F$3),V1481,#N/A)</f>
        <v>#N/A</v>
      </c>
      <c r="AE1481" t="e">
        <f>IF(AND(Q1481&gt;=Chart!$F$2,Q1481&lt;=Chart!$F$3),I1481,#N/A)</f>
        <v>#N/A</v>
      </c>
      <c r="AF1481" t="e">
        <f>IF(AND(Q1481&gt;=Chart!$F$2,Q1481&lt;=Chart!$F$3),H1481/100,#N/A)</f>
        <v>#N/A</v>
      </c>
      <c r="AG1481" t="e">
        <f>IF(AND(Q1481&gt;=Chart!$F$2,Q1481&lt;=Chart!$F$3),W1481/100,#N/A)</f>
        <v>#N/A</v>
      </c>
    </row>
    <row r="1482" spans="1:33" x14ac:dyDescent="0.25">
      <c r="A1482">
        <v>1556631000</v>
      </c>
      <c r="B1482">
        <f>INDEX('Daily Data ADJ'!$1:$1048576,MATCH(Calc!$A1482,'Daily Data ADJ'!$A:$A,0),MATCH("SPY, CBOE BZX: Close",'Daily Data ADJ'!$1:$1,0))</f>
        <v>276.28723593000001</v>
      </c>
      <c r="C1482">
        <f>INDEX('Daily Data ADJ'!$1:$1048576,MATCH(Calc!$A1482,'Daily Data ADJ'!$A:$A,0),MATCH("EFFR, FRED: Close",'Daily Data ADJ'!$1:$1,0))</f>
        <v>2.4500000000000002</v>
      </c>
      <c r="D1482">
        <f>INDEX('Daily Data ADJ'!$1:$1048576,MATCH(Calc!$A1482,'Daily Data ADJ'!$A:$A,1),MATCH("SOFR, FRED: Close",'Daily Data ADJ'!$1:$1,0))</f>
        <v>2.76</v>
      </c>
      <c r="E1482">
        <f>INDEX('Daily Data ADJ'!$1:$1048576,MATCH(Calc!$A1482,'Daily Data ADJ'!$A:$A,0),MATCH("UPRO, CBOE BZX: Close",'Daily Data ADJ'!$1:$1,0))</f>
        <v>27.245147339999999</v>
      </c>
      <c r="F1482">
        <f>INDEX('Daily Data ADJ'!$1:$1048576,MATCH(Calc!$A1482,'Daily Data ADJ'!$A:$A,0),MATCH("ES1!, CME_MINI: Close",'Daily Data ADJ'!$1:$1,0))</f>
        <v>2948.5</v>
      </c>
      <c r="G1482">
        <f>INDEX('Daily Data ADJ'!$1:$1048576,MATCH(Calc!$A1482,'Daily Data ADJ'!$A:$A,0),MATCH("ES2!, CME_MINI: Close",'Daily Data ADJ'!$1:$1,0))</f>
        <v>2954.25</v>
      </c>
      <c r="H1482">
        <f>INDEX('QUANDL MULTPL SP500_DIV_YIELD_M'!$A:$G,MATCH(Calc!$A1482,'QUANDL MULTPL SP500_DIV_YIELD_M'!$A:$A,1),MATCH('QUANDL MULTPL SP500_DIV_YIELD_M'!$E$1,'QUANDL MULTPL SP500_DIV_YIELD_M'!$A$1:$G$1,0))</f>
        <v>1.9</v>
      </c>
      <c r="I1482" s="5">
        <f t="shared" si="138"/>
        <v>2.6823424617921848E-2</v>
      </c>
      <c r="J1482" s="1">
        <f>A1482/24/60/60+DATE(1970,1,1)</f>
        <v>43585.5625</v>
      </c>
      <c r="K1482" s="3">
        <f t="shared" si="141"/>
        <v>1</v>
      </c>
      <c r="L1482" s="6">
        <f>(1+Chart!$F$4)^(1/(365/K1482))-1</f>
        <v>6.6592785027408397E-5</v>
      </c>
      <c r="M1482" s="6">
        <f t="shared" si="142"/>
        <v>6.6316414443878813E-5</v>
      </c>
      <c r="N1482" s="6">
        <f t="shared" si="143"/>
        <v>7.2523130985047146E-5</v>
      </c>
      <c r="O1482">
        <f>O1481*(B1482/B1481)</f>
        <v>276.28723593000228</v>
      </c>
      <c r="P1482">
        <f t="shared" si="139"/>
        <v>2019</v>
      </c>
      <c r="Q1482" s="1">
        <f t="shared" si="140"/>
        <v>43585.5625</v>
      </c>
      <c r="R1482">
        <f>IF(B1483="",R1481,IF(Q1482&gt;=Chart!$F$2,E1482,0))</f>
        <v>0</v>
      </c>
      <c r="S1482">
        <f>IF(B1483="",S1481,IFERROR(IF(AND(R1482&gt;0,R1481=0),R1482,(1+(B1483/B1482-1)*Calc!$Z$1)*S1481),0))</f>
        <v>0</v>
      </c>
      <c r="T1482">
        <f>IF(B1483="",T1481,IFERROR(IF(AND(R1482&gt;0,R1481=0),R1482,(1+(B1483/B1482-1)*Calc!$Z$1-L1483)*T1481),0))</f>
        <v>0</v>
      </c>
      <c r="U1482">
        <f>IF(B1483="",U1481,IFERROR(IF(AND(R1482&gt;0,R1481=0),R1482,(1+(B1483/B1482-1)*Calc!$Z$1-M1483*2)*U1481),0))</f>
        <v>0</v>
      </c>
      <c r="V1482">
        <f>IF(B1483="",V1481,IFERROR(IF(AND(R1482&gt;0,R1481=0),R1482,(1+(B1483/B1482-1)*Calc!$Z$1-N1483*2)*V1481),0))</f>
        <v>0</v>
      </c>
      <c r="W1482">
        <f>IF(ISNUMBER(C1482),C1482,W1481)</f>
        <v>2.4500000000000002</v>
      </c>
      <c r="Y1482" s="1" t="e">
        <f>IF(AND(Q1482&gt;=Chart!$F$2,Q1482&lt;=Chart!$F$3),Q1482,#N/A)</f>
        <v>#N/A</v>
      </c>
      <c r="Z1482" t="e">
        <f>IF(AND(Q1482&gt;=Chart!$F$2,Q1482&lt;=Chart!$F$3),R1482,#N/A)</f>
        <v>#N/A</v>
      </c>
      <c r="AA1482" t="e">
        <f>IF(AND(Q1482&gt;=Chart!$F$2,Q1482&lt;=Chart!$F$3),S1482,#N/A)</f>
        <v>#N/A</v>
      </c>
      <c r="AB1482" t="e">
        <f>IF(AND(Q1482&gt;=Chart!$F$2,Q1482&lt;=Chart!$F$3),T1482,#N/A)</f>
        <v>#N/A</v>
      </c>
      <c r="AC1482" t="e">
        <f>IF(AND(Q1482&gt;=Chart!$F$2,Q1482&lt;=Chart!$F$3),U1482,#N/A)</f>
        <v>#N/A</v>
      </c>
      <c r="AD1482" t="e">
        <f>IF(AND(Q1482&gt;=Chart!$F$2,Q1482&lt;=Chart!$F$3),V1482,#N/A)</f>
        <v>#N/A</v>
      </c>
      <c r="AE1482" t="e">
        <f>IF(AND(Q1482&gt;=Chart!$F$2,Q1482&lt;=Chart!$F$3),I1482,#N/A)</f>
        <v>#N/A</v>
      </c>
      <c r="AF1482" t="e">
        <f>IF(AND(Q1482&gt;=Chart!$F$2,Q1482&lt;=Chart!$F$3),H1482/100,#N/A)</f>
        <v>#N/A</v>
      </c>
      <c r="AG1482" t="e">
        <f>IF(AND(Q1482&gt;=Chart!$F$2,Q1482&lt;=Chart!$F$3),W1482/100,#N/A)</f>
        <v>#N/A</v>
      </c>
    </row>
    <row r="1483" spans="1:33" x14ac:dyDescent="0.25">
      <c r="A1483">
        <v>1556717400</v>
      </c>
      <c r="B1483">
        <f>INDEX('Daily Data ADJ'!$1:$1048576,MATCH(Calc!$A1483,'Daily Data ADJ'!$A:$A,0),MATCH("SPY, CBOE BZX: Close",'Daily Data ADJ'!$1:$1,0))</f>
        <v>274.21052416999999</v>
      </c>
      <c r="C1483">
        <f>INDEX('Daily Data ADJ'!$1:$1048576,MATCH(Calc!$A1483,'Daily Data ADJ'!$A:$A,0),MATCH("EFFR, FRED: Close",'Daily Data ADJ'!$1:$1,0))</f>
        <v>2.4500000000000002</v>
      </c>
      <c r="D1483">
        <f>INDEX('Daily Data ADJ'!$1:$1048576,MATCH(Calc!$A1483,'Daily Data ADJ'!$A:$A,1),MATCH("SOFR, FRED: Close",'Daily Data ADJ'!$1:$1,0))</f>
        <v>2.54</v>
      </c>
      <c r="E1483">
        <f>INDEX('Daily Data ADJ'!$1:$1048576,MATCH(Calc!$A1483,'Daily Data ADJ'!$A:$A,0),MATCH("UPRO, CBOE BZX: Close",'Daily Data ADJ'!$1:$1,0))</f>
        <v>26.632007909999999</v>
      </c>
      <c r="F1483">
        <f>INDEX('Daily Data ADJ'!$1:$1048576,MATCH(Calc!$A1483,'Daily Data ADJ'!$A:$A,0),MATCH("ES1!, CME_MINI: Close",'Daily Data ADJ'!$1:$1,0))</f>
        <v>2923</v>
      </c>
      <c r="G1483">
        <f>INDEX('Daily Data ADJ'!$1:$1048576,MATCH(Calc!$A1483,'Daily Data ADJ'!$A:$A,0),MATCH("ES2!, CME_MINI: Close",'Daily Data ADJ'!$1:$1,0))</f>
        <v>2928.75</v>
      </c>
      <c r="H1483">
        <f>INDEX('QUANDL MULTPL SP500_DIV_YIELD_M'!$A:$G,MATCH(Calc!$A1483,'QUANDL MULTPL SP500_DIV_YIELD_M'!$A:$A,1),MATCH('QUANDL MULTPL SP500_DIV_YIELD_M'!$E$1,'QUANDL MULTPL SP500_DIV_YIELD_M'!$A$1:$G$1,0))</f>
        <v>1.9</v>
      </c>
      <c r="I1483" s="5">
        <f t="shared" si="138"/>
        <v>2.6891876826745747E-2</v>
      </c>
      <c r="J1483" s="1">
        <f>A1483/24/60/60+DATE(1970,1,1)</f>
        <v>43586.5625</v>
      </c>
      <c r="K1483" s="3">
        <f t="shared" si="141"/>
        <v>1</v>
      </c>
      <c r="L1483" s="6">
        <f>(1+Chart!$F$4)^(1/(365/K1483))-1</f>
        <v>6.6592785027408397E-5</v>
      </c>
      <c r="M1483" s="6">
        <f t="shared" si="142"/>
        <v>6.6316414443878813E-5</v>
      </c>
      <c r="N1483" s="6">
        <f t="shared" si="143"/>
        <v>7.2705779394333092E-5</v>
      </c>
      <c r="O1483">
        <f>O1482*(B1483/B1482)</f>
        <v>274.21052417000226</v>
      </c>
      <c r="P1483">
        <f t="shared" si="139"/>
        <v>2019</v>
      </c>
      <c r="Q1483" s="1">
        <f t="shared" si="140"/>
        <v>43586.5625</v>
      </c>
      <c r="R1483">
        <f>IF(B1484="",R1482,IF(Q1483&gt;=Chart!$F$2,E1483,0))</f>
        <v>0</v>
      </c>
      <c r="S1483">
        <f>IF(B1484="",S1482,IFERROR(IF(AND(R1483&gt;0,R1482=0),R1483,(1+(B1484/B1483-1)*Calc!$Z$1)*S1482),0))</f>
        <v>0</v>
      </c>
      <c r="T1483">
        <f>IF(B1484="",T1482,IFERROR(IF(AND(R1483&gt;0,R1482=0),R1483,(1+(B1484/B1483-1)*Calc!$Z$1-L1484)*T1482),0))</f>
        <v>0</v>
      </c>
      <c r="U1483">
        <f>IF(B1484="",U1482,IFERROR(IF(AND(R1483&gt;0,R1482=0),R1483,(1+(B1484/B1483-1)*Calc!$Z$1-M1484*2)*U1482),0))</f>
        <v>0</v>
      </c>
      <c r="V1483">
        <f>IF(B1484="",V1482,IFERROR(IF(AND(R1483&gt;0,R1482=0),R1483,(1+(B1484/B1483-1)*Calc!$Z$1-N1484*2)*V1482),0))</f>
        <v>0</v>
      </c>
      <c r="W1483">
        <f>IF(ISNUMBER(C1483),C1483,W1482)</f>
        <v>2.4500000000000002</v>
      </c>
      <c r="Y1483" s="1" t="e">
        <f>IF(AND(Q1483&gt;=Chart!$F$2,Q1483&lt;=Chart!$F$3),Q1483,#N/A)</f>
        <v>#N/A</v>
      </c>
      <c r="Z1483" t="e">
        <f>IF(AND(Q1483&gt;=Chart!$F$2,Q1483&lt;=Chart!$F$3),R1483,#N/A)</f>
        <v>#N/A</v>
      </c>
      <c r="AA1483" t="e">
        <f>IF(AND(Q1483&gt;=Chart!$F$2,Q1483&lt;=Chart!$F$3),S1483,#N/A)</f>
        <v>#N/A</v>
      </c>
      <c r="AB1483" t="e">
        <f>IF(AND(Q1483&gt;=Chart!$F$2,Q1483&lt;=Chart!$F$3),T1483,#N/A)</f>
        <v>#N/A</v>
      </c>
      <c r="AC1483" t="e">
        <f>IF(AND(Q1483&gt;=Chart!$F$2,Q1483&lt;=Chart!$F$3),U1483,#N/A)</f>
        <v>#N/A</v>
      </c>
      <c r="AD1483" t="e">
        <f>IF(AND(Q1483&gt;=Chart!$F$2,Q1483&lt;=Chart!$F$3),V1483,#N/A)</f>
        <v>#N/A</v>
      </c>
      <c r="AE1483" t="e">
        <f>IF(AND(Q1483&gt;=Chart!$F$2,Q1483&lt;=Chart!$F$3),I1483,#N/A)</f>
        <v>#N/A</v>
      </c>
      <c r="AF1483" t="e">
        <f>IF(AND(Q1483&gt;=Chart!$F$2,Q1483&lt;=Chart!$F$3),H1483/100,#N/A)</f>
        <v>#N/A</v>
      </c>
      <c r="AG1483" t="e">
        <f>IF(AND(Q1483&gt;=Chart!$F$2,Q1483&lt;=Chart!$F$3),W1483/100,#N/A)</f>
        <v>#N/A</v>
      </c>
    </row>
    <row r="1484" spans="1:33" x14ac:dyDescent="0.25">
      <c r="A1484">
        <v>1556803800</v>
      </c>
      <c r="B1484">
        <f>INDEX('Daily Data ADJ'!$1:$1048576,MATCH(Calc!$A1484,'Daily Data ADJ'!$A:$A,0),MATCH("SPY, CBOE BZX: Close",'Daily Data ADJ'!$1:$1,0))</f>
        <v>273.61852035999999</v>
      </c>
      <c r="C1484">
        <f>INDEX('Daily Data ADJ'!$1:$1048576,MATCH(Calc!$A1484,'Daily Data ADJ'!$A:$A,0),MATCH("EFFR, FRED: Close",'Daily Data ADJ'!$1:$1,0))</f>
        <v>2.41</v>
      </c>
      <c r="D1484">
        <f>INDEX('Daily Data ADJ'!$1:$1048576,MATCH(Calc!$A1484,'Daily Data ADJ'!$A:$A,1),MATCH("SOFR, FRED: Close",'Daily Data ADJ'!$1:$1,0))</f>
        <v>2.5</v>
      </c>
      <c r="E1484">
        <f>INDEX('Daily Data ADJ'!$1:$1048576,MATCH(Calc!$A1484,'Daily Data ADJ'!$A:$A,0),MATCH("UPRO, CBOE BZX: Close",'Daily Data ADJ'!$1:$1,0))</f>
        <v>26.468833709999998</v>
      </c>
      <c r="F1484">
        <f>INDEX('Daily Data ADJ'!$1:$1048576,MATCH(Calc!$A1484,'Daily Data ADJ'!$A:$A,0),MATCH("ES1!, CME_MINI: Close",'Daily Data ADJ'!$1:$1,0))</f>
        <v>2917.5</v>
      </c>
      <c r="G1484">
        <f>INDEX('Daily Data ADJ'!$1:$1048576,MATCH(Calc!$A1484,'Daily Data ADJ'!$A:$A,0),MATCH("ES2!, CME_MINI: Close",'Daily Data ADJ'!$1:$1,0))</f>
        <v>2923.25</v>
      </c>
      <c r="H1484">
        <f>INDEX('QUANDL MULTPL SP500_DIV_YIELD_M'!$A:$G,MATCH(Calc!$A1484,'QUANDL MULTPL SP500_DIV_YIELD_M'!$A:$A,1),MATCH('QUANDL MULTPL SP500_DIV_YIELD_M'!$E$1,'QUANDL MULTPL SP500_DIV_YIELD_M'!$A$1:$G$1,0))</f>
        <v>1.9</v>
      </c>
      <c r="I1484" s="5">
        <f t="shared" si="138"/>
        <v>2.690679836907504E-2</v>
      </c>
      <c r="J1484" s="1">
        <f>A1484/24/60/60+DATE(1970,1,1)</f>
        <v>43587.5625</v>
      </c>
      <c r="K1484" s="3">
        <f t="shared" si="141"/>
        <v>1</v>
      </c>
      <c r="L1484" s="6">
        <f>(1+Chart!$F$4)^(1/(365/K1484))-1</f>
        <v>6.6592785027408397E-5</v>
      </c>
      <c r="M1484" s="6">
        <f t="shared" si="142"/>
        <v>6.5246452016776146E-5</v>
      </c>
      <c r="N1484" s="6">
        <f t="shared" si="143"/>
        <v>7.274559236281064E-5</v>
      </c>
      <c r="O1484">
        <f>O1483*(B1484/B1483)</f>
        <v>273.61852036000226</v>
      </c>
      <c r="P1484">
        <f t="shared" si="139"/>
        <v>2019</v>
      </c>
      <c r="Q1484" s="1">
        <f t="shared" si="140"/>
        <v>43587.5625</v>
      </c>
      <c r="R1484">
        <f>IF(B1485="",R1483,IF(Q1484&gt;=Chart!$F$2,E1484,0))</f>
        <v>0</v>
      </c>
      <c r="S1484">
        <f>IF(B1485="",S1483,IFERROR(IF(AND(R1484&gt;0,R1483=0),R1484,(1+(B1485/B1484-1)*Calc!$Z$1)*S1483),0))</f>
        <v>0</v>
      </c>
      <c r="T1484">
        <f>IF(B1485="",T1483,IFERROR(IF(AND(R1484&gt;0,R1483=0),R1484,(1+(B1485/B1484-1)*Calc!$Z$1-L1485)*T1483),0))</f>
        <v>0</v>
      </c>
      <c r="U1484">
        <f>IF(B1485="",U1483,IFERROR(IF(AND(R1484&gt;0,R1483=0),R1484,(1+(B1485/B1484-1)*Calc!$Z$1-M1485*2)*U1483),0))</f>
        <v>0</v>
      </c>
      <c r="V1484">
        <f>IF(B1485="",V1483,IFERROR(IF(AND(R1484&gt;0,R1483=0),R1484,(1+(B1485/B1484-1)*Calc!$Z$1-N1485*2)*V1483),0))</f>
        <v>0</v>
      </c>
      <c r="W1484">
        <f>IF(ISNUMBER(C1484),C1484,W1483)</f>
        <v>2.41</v>
      </c>
      <c r="Y1484" s="1" t="e">
        <f>IF(AND(Q1484&gt;=Chart!$F$2,Q1484&lt;=Chart!$F$3),Q1484,#N/A)</f>
        <v>#N/A</v>
      </c>
      <c r="Z1484" t="e">
        <f>IF(AND(Q1484&gt;=Chart!$F$2,Q1484&lt;=Chart!$F$3),R1484,#N/A)</f>
        <v>#N/A</v>
      </c>
      <c r="AA1484" t="e">
        <f>IF(AND(Q1484&gt;=Chart!$F$2,Q1484&lt;=Chart!$F$3),S1484,#N/A)</f>
        <v>#N/A</v>
      </c>
      <c r="AB1484" t="e">
        <f>IF(AND(Q1484&gt;=Chart!$F$2,Q1484&lt;=Chart!$F$3),T1484,#N/A)</f>
        <v>#N/A</v>
      </c>
      <c r="AC1484" t="e">
        <f>IF(AND(Q1484&gt;=Chart!$F$2,Q1484&lt;=Chart!$F$3),U1484,#N/A)</f>
        <v>#N/A</v>
      </c>
      <c r="AD1484" t="e">
        <f>IF(AND(Q1484&gt;=Chart!$F$2,Q1484&lt;=Chart!$F$3),V1484,#N/A)</f>
        <v>#N/A</v>
      </c>
      <c r="AE1484" t="e">
        <f>IF(AND(Q1484&gt;=Chart!$F$2,Q1484&lt;=Chart!$F$3),I1484,#N/A)</f>
        <v>#N/A</v>
      </c>
      <c r="AF1484" t="e">
        <f>IF(AND(Q1484&gt;=Chart!$F$2,Q1484&lt;=Chart!$F$3),H1484/100,#N/A)</f>
        <v>#N/A</v>
      </c>
      <c r="AG1484" t="e">
        <f>IF(AND(Q1484&gt;=Chart!$F$2,Q1484&lt;=Chart!$F$3),W1484/100,#N/A)</f>
        <v>#N/A</v>
      </c>
    </row>
    <row r="1485" spans="1:33" x14ac:dyDescent="0.25">
      <c r="A1485">
        <v>1556890200</v>
      </c>
      <c r="B1485">
        <f>INDEX('Daily Data ADJ'!$1:$1048576,MATCH(Calc!$A1485,'Daily Data ADJ'!$A:$A,0),MATCH("SPY, CBOE BZX: Close",'Daily Data ADJ'!$1:$1,0))</f>
        <v>276.29663281000001</v>
      </c>
      <c r="C1485">
        <f>INDEX('Daily Data ADJ'!$1:$1048576,MATCH(Calc!$A1485,'Daily Data ADJ'!$A:$A,0),MATCH("EFFR, FRED: Close",'Daily Data ADJ'!$1:$1,0))</f>
        <v>2.4</v>
      </c>
      <c r="D1485">
        <f>INDEX('Daily Data ADJ'!$1:$1048576,MATCH(Calc!$A1485,'Daily Data ADJ'!$A:$A,1),MATCH("SOFR, FRED: Close",'Daily Data ADJ'!$1:$1,0))</f>
        <v>2.4300000000000002</v>
      </c>
      <c r="E1485">
        <f>INDEX('Daily Data ADJ'!$1:$1048576,MATCH(Calc!$A1485,'Daily Data ADJ'!$A:$A,0),MATCH("UPRO, CBOE BZX: Close",'Daily Data ADJ'!$1:$1,0))</f>
        <v>27.215479309999999</v>
      </c>
      <c r="F1485">
        <f>INDEX('Daily Data ADJ'!$1:$1048576,MATCH(Calc!$A1485,'Daily Data ADJ'!$A:$A,0),MATCH("ES1!, CME_MINI: Close",'Daily Data ADJ'!$1:$1,0))</f>
        <v>2947.5</v>
      </c>
      <c r="G1485">
        <f>INDEX('Daily Data ADJ'!$1:$1048576,MATCH(Calc!$A1485,'Daily Data ADJ'!$A:$A,0),MATCH("ES2!, CME_MINI: Close",'Daily Data ADJ'!$1:$1,0))</f>
        <v>2953.5</v>
      </c>
      <c r="H1485">
        <f>INDEX('QUANDL MULTPL SP500_DIV_YIELD_M'!$A:$G,MATCH(Calc!$A1485,'QUANDL MULTPL SP500_DIV_YIELD_M'!$A:$A,1),MATCH('QUANDL MULTPL SP500_DIV_YIELD_M'!$E$1,'QUANDL MULTPL SP500_DIV_YIELD_M'!$A$1:$G$1,0))</f>
        <v>1.9</v>
      </c>
      <c r="I1485" s="5">
        <f t="shared" si="138"/>
        <v>2.7167389972404626E-2</v>
      </c>
      <c r="J1485" s="1">
        <f>A1485/24/60/60+DATE(1970,1,1)</f>
        <v>43588.5625</v>
      </c>
      <c r="K1485" s="3">
        <f t="shared" si="141"/>
        <v>1</v>
      </c>
      <c r="L1485" s="6">
        <f>(1+Chart!$F$4)^(1/(365/K1485))-1</f>
        <v>6.6592785027408397E-5</v>
      </c>
      <c r="M1485" s="6">
        <f t="shared" si="142"/>
        <v>6.497889628986897E-5</v>
      </c>
      <c r="N1485" s="6">
        <f t="shared" si="143"/>
        <v>7.3440797814461334E-5</v>
      </c>
      <c r="O1485">
        <f>O1484*(B1485/B1484)</f>
        <v>276.29663281000228</v>
      </c>
      <c r="P1485">
        <f t="shared" si="139"/>
        <v>2019</v>
      </c>
      <c r="Q1485" s="1">
        <f t="shared" si="140"/>
        <v>43588.5625</v>
      </c>
      <c r="R1485">
        <f>IF(B1486="",R1484,IF(Q1485&gt;=Chart!$F$2,E1485,0))</f>
        <v>0</v>
      </c>
      <c r="S1485">
        <f>IF(B1486="",S1484,IFERROR(IF(AND(R1485&gt;0,R1484=0),R1485,(1+(B1486/B1485-1)*Calc!$Z$1)*S1484),0))</f>
        <v>0</v>
      </c>
      <c r="T1485">
        <f>IF(B1486="",T1484,IFERROR(IF(AND(R1485&gt;0,R1484=0),R1485,(1+(B1486/B1485-1)*Calc!$Z$1-L1486)*T1484),0))</f>
        <v>0</v>
      </c>
      <c r="U1485">
        <f>IF(B1486="",U1484,IFERROR(IF(AND(R1485&gt;0,R1484=0),R1485,(1+(B1486/B1485-1)*Calc!$Z$1-M1486*2)*U1484),0))</f>
        <v>0</v>
      </c>
      <c r="V1485">
        <f>IF(B1486="",V1484,IFERROR(IF(AND(R1485&gt;0,R1484=0),R1485,(1+(B1486/B1485-1)*Calc!$Z$1-N1486*2)*V1484),0))</f>
        <v>0</v>
      </c>
      <c r="W1485">
        <f>IF(ISNUMBER(C1485),C1485,W1484)</f>
        <v>2.4</v>
      </c>
      <c r="Y1485" s="1" t="e">
        <f>IF(AND(Q1485&gt;=Chart!$F$2,Q1485&lt;=Chart!$F$3),Q1485,#N/A)</f>
        <v>#N/A</v>
      </c>
      <c r="Z1485" t="e">
        <f>IF(AND(Q1485&gt;=Chart!$F$2,Q1485&lt;=Chart!$F$3),R1485,#N/A)</f>
        <v>#N/A</v>
      </c>
      <c r="AA1485" t="e">
        <f>IF(AND(Q1485&gt;=Chart!$F$2,Q1485&lt;=Chart!$F$3),S1485,#N/A)</f>
        <v>#N/A</v>
      </c>
      <c r="AB1485" t="e">
        <f>IF(AND(Q1485&gt;=Chart!$F$2,Q1485&lt;=Chart!$F$3),T1485,#N/A)</f>
        <v>#N/A</v>
      </c>
      <c r="AC1485" t="e">
        <f>IF(AND(Q1485&gt;=Chart!$F$2,Q1485&lt;=Chart!$F$3),U1485,#N/A)</f>
        <v>#N/A</v>
      </c>
      <c r="AD1485" t="e">
        <f>IF(AND(Q1485&gt;=Chart!$F$2,Q1485&lt;=Chart!$F$3),V1485,#N/A)</f>
        <v>#N/A</v>
      </c>
      <c r="AE1485" t="e">
        <f>IF(AND(Q1485&gt;=Chart!$F$2,Q1485&lt;=Chart!$F$3),I1485,#N/A)</f>
        <v>#N/A</v>
      </c>
      <c r="AF1485" t="e">
        <f>IF(AND(Q1485&gt;=Chart!$F$2,Q1485&lt;=Chart!$F$3),H1485/100,#N/A)</f>
        <v>#N/A</v>
      </c>
      <c r="AG1485" t="e">
        <f>IF(AND(Q1485&gt;=Chart!$F$2,Q1485&lt;=Chart!$F$3),W1485/100,#N/A)</f>
        <v>#N/A</v>
      </c>
    </row>
    <row r="1486" spans="1:33" x14ac:dyDescent="0.25">
      <c r="A1486">
        <v>1557149400</v>
      </c>
      <c r="B1486">
        <f>INDEX('Daily Data ADJ'!$1:$1048576,MATCH(Calc!$A1486,'Daily Data ADJ'!$A:$A,0),MATCH("SPY, CBOE BZX: Close",'Daily Data ADJ'!$1:$1,0))</f>
        <v>275.15960962999998</v>
      </c>
      <c r="C1486">
        <f>INDEX('Daily Data ADJ'!$1:$1048576,MATCH(Calc!$A1486,'Daily Data ADJ'!$A:$A,0),MATCH("EFFR, FRED: Close",'Daily Data ADJ'!$1:$1,0))</f>
        <v>2.4</v>
      </c>
      <c r="D1486">
        <f>INDEX('Daily Data ADJ'!$1:$1048576,MATCH(Calc!$A1486,'Daily Data ADJ'!$A:$A,1),MATCH("SOFR, FRED: Close",'Daily Data ADJ'!$1:$1,0))</f>
        <v>2.42</v>
      </c>
      <c r="E1486">
        <f>INDEX('Daily Data ADJ'!$1:$1048576,MATCH(Calc!$A1486,'Daily Data ADJ'!$A:$A,0),MATCH("UPRO, CBOE BZX: Close",'Daily Data ADJ'!$1:$1,0))</f>
        <v>26.894075569999998</v>
      </c>
      <c r="F1486">
        <f>INDEX('Daily Data ADJ'!$1:$1048576,MATCH(Calc!$A1486,'Daily Data ADJ'!$A:$A,0),MATCH("ES1!, CME_MINI: Close",'Daily Data ADJ'!$1:$1,0))</f>
        <v>2932.5</v>
      </c>
      <c r="G1486">
        <f>INDEX('Daily Data ADJ'!$1:$1048576,MATCH(Calc!$A1486,'Daily Data ADJ'!$A:$A,0),MATCH("ES2!, CME_MINI: Close",'Daily Data ADJ'!$1:$1,0))</f>
        <v>2938</v>
      </c>
      <c r="H1486">
        <f>INDEX('QUANDL MULTPL SP500_DIV_YIELD_M'!$A:$G,MATCH(Calc!$A1486,'QUANDL MULTPL SP500_DIV_YIELD_M'!$A:$A,1),MATCH('QUANDL MULTPL SP500_DIV_YIELD_M'!$E$1,'QUANDL MULTPL SP500_DIV_YIELD_M'!$A$1:$G$1,0))</f>
        <v>1.9</v>
      </c>
      <c r="I1486" s="5">
        <f t="shared" si="138"/>
        <v>2.6523263429537463E-2</v>
      </c>
      <c r="J1486" s="1">
        <f>A1486/24/60/60+DATE(1970,1,1)</f>
        <v>43591.5625</v>
      </c>
      <c r="K1486" s="3">
        <f t="shared" si="141"/>
        <v>3</v>
      </c>
      <c r="L1486" s="6">
        <f>(1+Chart!$F$4)^(1/(365/K1486))-1</f>
        <v>1.9979165917494157E-4</v>
      </c>
      <c r="M1486" s="6">
        <f t="shared" si="142"/>
        <v>1.949493559150195E-4</v>
      </c>
      <c r="N1486" s="6">
        <f t="shared" si="143"/>
        <v>2.1518166949063833E-4</v>
      </c>
      <c r="O1486">
        <f>O1485*(B1486/B1485)</f>
        <v>275.15960963000225</v>
      </c>
      <c r="P1486">
        <f t="shared" si="139"/>
        <v>2019</v>
      </c>
      <c r="Q1486" s="1">
        <f t="shared" si="140"/>
        <v>43591.5625</v>
      </c>
      <c r="R1486">
        <f>IF(B1487="",R1485,IF(Q1486&gt;=Chart!$F$2,E1486,0))</f>
        <v>0</v>
      </c>
      <c r="S1486">
        <f>IF(B1487="",S1485,IFERROR(IF(AND(R1486&gt;0,R1485=0),R1486,(1+(B1487/B1486-1)*Calc!$Z$1)*S1485),0))</f>
        <v>0</v>
      </c>
      <c r="T1486">
        <f>IF(B1487="",T1485,IFERROR(IF(AND(R1486&gt;0,R1485=0),R1486,(1+(B1487/B1486-1)*Calc!$Z$1-L1487)*T1485),0))</f>
        <v>0</v>
      </c>
      <c r="U1486">
        <f>IF(B1487="",U1485,IFERROR(IF(AND(R1486&gt;0,R1485=0),R1486,(1+(B1487/B1486-1)*Calc!$Z$1-M1487*2)*U1485),0))</f>
        <v>0</v>
      </c>
      <c r="V1486">
        <f>IF(B1487="",V1485,IFERROR(IF(AND(R1486&gt;0,R1485=0),R1486,(1+(B1487/B1486-1)*Calc!$Z$1-N1487*2)*V1485),0))</f>
        <v>0</v>
      </c>
      <c r="W1486">
        <f>IF(ISNUMBER(C1486),C1486,W1485)</f>
        <v>2.4</v>
      </c>
      <c r="Y1486" s="1" t="e">
        <f>IF(AND(Q1486&gt;=Chart!$F$2,Q1486&lt;=Chart!$F$3),Q1486,#N/A)</f>
        <v>#N/A</v>
      </c>
      <c r="Z1486" t="e">
        <f>IF(AND(Q1486&gt;=Chart!$F$2,Q1486&lt;=Chart!$F$3),R1486,#N/A)</f>
        <v>#N/A</v>
      </c>
      <c r="AA1486" t="e">
        <f>IF(AND(Q1486&gt;=Chart!$F$2,Q1486&lt;=Chart!$F$3),S1486,#N/A)</f>
        <v>#N/A</v>
      </c>
      <c r="AB1486" t="e">
        <f>IF(AND(Q1486&gt;=Chart!$F$2,Q1486&lt;=Chart!$F$3),T1486,#N/A)</f>
        <v>#N/A</v>
      </c>
      <c r="AC1486" t="e">
        <f>IF(AND(Q1486&gt;=Chart!$F$2,Q1486&lt;=Chart!$F$3),U1486,#N/A)</f>
        <v>#N/A</v>
      </c>
      <c r="AD1486" t="e">
        <f>IF(AND(Q1486&gt;=Chart!$F$2,Q1486&lt;=Chart!$F$3),V1486,#N/A)</f>
        <v>#N/A</v>
      </c>
      <c r="AE1486" t="e">
        <f>IF(AND(Q1486&gt;=Chart!$F$2,Q1486&lt;=Chart!$F$3),I1486,#N/A)</f>
        <v>#N/A</v>
      </c>
      <c r="AF1486" t="e">
        <f>IF(AND(Q1486&gt;=Chart!$F$2,Q1486&lt;=Chart!$F$3),H1486/100,#N/A)</f>
        <v>#N/A</v>
      </c>
      <c r="AG1486" t="e">
        <f>IF(AND(Q1486&gt;=Chart!$F$2,Q1486&lt;=Chart!$F$3),W1486/100,#N/A)</f>
        <v>#N/A</v>
      </c>
    </row>
    <row r="1487" spans="1:33" x14ac:dyDescent="0.25">
      <c r="A1487">
        <v>1557235800</v>
      </c>
      <c r="B1487">
        <f>INDEX('Daily Data ADJ'!$1:$1048576,MATCH(Calc!$A1487,'Daily Data ADJ'!$A:$A,0),MATCH("SPY, CBOE BZX: Close",'Daily Data ADJ'!$1:$1,0))</f>
        <v>270.56453248000003</v>
      </c>
      <c r="C1487">
        <f>INDEX('Daily Data ADJ'!$1:$1048576,MATCH(Calc!$A1487,'Daily Data ADJ'!$A:$A,0),MATCH("EFFR, FRED: Close",'Daily Data ADJ'!$1:$1,0))</f>
        <v>2.4</v>
      </c>
      <c r="D1487">
        <f>INDEX('Daily Data ADJ'!$1:$1048576,MATCH(Calc!$A1487,'Daily Data ADJ'!$A:$A,1),MATCH("SOFR, FRED: Close",'Daily Data ADJ'!$1:$1,0))</f>
        <v>2.44</v>
      </c>
      <c r="E1487">
        <f>INDEX('Daily Data ADJ'!$1:$1048576,MATCH(Calc!$A1487,'Daily Data ADJ'!$A:$A,0),MATCH("UPRO, CBOE BZX: Close",'Daily Data ADJ'!$1:$1,0))</f>
        <v>25.549124559999999</v>
      </c>
      <c r="F1487">
        <f>INDEX('Daily Data ADJ'!$1:$1048576,MATCH(Calc!$A1487,'Daily Data ADJ'!$A:$A,0),MATCH("ES1!, CME_MINI: Close",'Daily Data ADJ'!$1:$1,0))</f>
        <v>2890.75</v>
      </c>
      <c r="G1487">
        <f>INDEX('Daily Data ADJ'!$1:$1048576,MATCH(Calc!$A1487,'Daily Data ADJ'!$A:$A,0),MATCH("ES2!, CME_MINI: Close",'Daily Data ADJ'!$1:$1,0))</f>
        <v>2895.75</v>
      </c>
      <c r="H1487">
        <f>INDEX('QUANDL MULTPL SP500_DIV_YIELD_M'!$A:$G,MATCH(Calc!$A1487,'QUANDL MULTPL SP500_DIV_YIELD_M'!$A:$A,1),MATCH('QUANDL MULTPL SP500_DIV_YIELD_M'!$E$1,'QUANDL MULTPL SP500_DIV_YIELD_M'!$A$1:$G$1,0))</f>
        <v>1.9</v>
      </c>
      <c r="I1487" s="5">
        <f t="shared" si="138"/>
        <v>2.5936590679931908E-2</v>
      </c>
      <c r="J1487" s="1">
        <f>A1487/24/60/60+DATE(1970,1,1)</f>
        <v>43592.5625</v>
      </c>
      <c r="K1487" s="3">
        <f t="shared" si="141"/>
        <v>1</v>
      </c>
      <c r="L1487" s="6">
        <f>(1+Chart!$F$4)^(1/(365/K1487))-1</f>
        <v>6.6592785027408397E-5</v>
      </c>
      <c r="M1487" s="6">
        <f t="shared" si="142"/>
        <v>6.497889628986897E-5</v>
      </c>
      <c r="N1487" s="6">
        <f t="shared" si="143"/>
        <v>7.0155727599496842E-5</v>
      </c>
      <c r="O1487">
        <f>O1486*(B1487/B1486)</f>
        <v>270.56453248000224</v>
      </c>
      <c r="P1487">
        <f t="shared" si="139"/>
        <v>2019</v>
      </c>
      <c r="Q1487" s="1">
        <f t="shared" si="140"/>
        <v>43592.5625</v>
      </c>
      <c r="R1487">
        <f>IF(B1488="",R1486,IF(Q1487&gt;=Chart!$F$2,E1487,0))</f>
        <v>0</v>
      </c>
      <c r="S1487">
        <f>IF(B1488="",S1486,IFERROR(IF(AND(R1487&gt;0,R1486=0),R1487,(1+(B1488/B1487-1)*Calc!$Z$1)*S1486),0))</f>
        <v>0</v>
      </c>
      <c r="T1487">
        <f>IF(B1488="",T1486,IFERROR(IF(AND(R1487&gt;0,R1486=0),R1487,(1+(B1488/B1487-1)*Calc!$Z$1-L1488)*T1486),0))</f>
        <v>0</v>
      </c>
      <c r="U1487">
        <f>IF(B1488="",U1486,IFERROR(IF(AND(R1487&gt;0,R1486=0),R1487,(1+(B1488/B1487-1)*Calc!$Z$1-M1488*2)*U1486),0))</f>
        <v>0</v>
      </c>
      <c r="V1487">
        <f>IF(B1488="",V1486,IFERROR(IF(AND(R1487&gt;0,R1486=0),R1487,(1+(B1488/B1487-1)*Calc!$Z$1-N1488*2)*V1486),0))</f>
        <v>0</v>
      </c>
      <c r="W1487">
        <f>IF(ISNUMBER(C1487),C1487,W1486)</f>
        <v>2.4</v>
      </c>
      <c r="Y1487" s="1" t="e">
        <f>IF(AND(Q1487&gt;=Chart!$F$2,Q1487&lt;=Chart!$F$3),Q1487,#N/A)</f>
        <v>#N/A</v>
      </c>
      <c r="Z1487" t="e">
        <f>IF(AND(Q1487&gt;=Chart!$F$2,Q1487&lt;=Chart!$F$3),R1487,#N/A)</f>
        <v>#N/A</v>
      </c>
      <c r="AA1487" t="e">
        <f>IF(AND(Q1487&gt;=Chart!$F$2,Q1487&lt;=Chart!$F$3),S1487,#N/A)</f>
        <v>#N/A</v>
      </c>
      <c r="AB1487" t="e">
        <f>IF(AND(Q1487&gt;=Chart!$F$2,Q1487&lt;=Chart!$F$3),T1487,#N/A)</f>
        <v>#N/A</v>
      </c>
      <c r="AC1487" t="e">
        <f>IF(AND(Q1487&gt;=Chart!$F$2,Q1487&lt;=Chart!$F$3),U1487,#N/A)</f>
        <v>#N/A</v>
      </c>
      <c r="AD1487" t="e">
        <f>IF(AND(Q1487&gt;=Chart!$F$2,Q1487&lt;=Chart!$F$3),V1487,#N/A)</f>
        <v>#N/A</v>
      </c>
      <c r="AE1487" t="e">
        <f>IF(AND(Q1487&gt;=Chart!$F$2,Q1487&lt;=Chart!$F$3),I1487,#N/A)</f>
        <v>#N/A</v>
      </c>
      <c r="AF1487" t="e">
        <f>IF(AND(Q1487&gt;=Chart!$F$2,Q1487&lt;=Chart!$F$3),H1487/100,#N/A)</f>
        <v>#N/A</v>
      </c>
      <c r="AG1487" t="e">
        <f>IF(AND(Q1487&gt;=Chart!$F$2,Q1487&lt;=Chart!$F$3),W1487/100,#N/A)</f>
        <v>#N/A</v>
      </c>
    </row>
    <row r="1488" spans="1:33" x14ac:dyDescent="0.25">
      <c r="A1488">
        <v>1557322200</v>
      </c>
      <c r="B1488">
        <f>INDEX('Daily Data ADJ'!$1:$1048576,MATCH(Calc!$A1488,'Daily Data ADJ'!$A:$A,0),MATCH("SPY, CBOE BZX: Close",'Daily Data ADJ'!$1:$1,0))</f>
        <v>270.18865705000002</v>
      </c>
      <c r="C1488">
        <f>INDEX('Daily Data ADJ'!$1:$1048576,MATCH(Calc!$A1488,'Daily Data ADJ'!$A:$A,0),MATCH("EFFR, FRED: Close",'Daily Data ADJ'!$1:$1,0))</f>
        <v>2.39</v>
      </c>
      <c r="D1488">
        <f>INDEX('Daily Data ADJ'!$1:$1048576,MATCH(Calc!$A1488,'Daily Data ADJ'!$A:$A,1),MATCH("SOFR, FRED: Close",'Daily Data ADJ'!$1:$1,0))</f>
        <v>2.4300000000000002</v>
      </c>
      <c r="E1488">
        <f>INDEX('Daily Data ADJ'!$1:$1048576,MATCH(Calc!$A1488,'Daily Data ADJ'!$A:$A,0),MATCH("UPRO, CBOE BZX: Close",'Daily Data ADJ'!$1:$1,0))</f>
        <v>25.430452410000001</v>
      </c>
      <c r="F1488">
        <f>INDEX('Daily Data ADJ'!$1:$1048576,MATCH(Calc!$A1488,'Daily Data ADJ'!$A:$A,0),MATCH("ES1!, CME_MINI: Close",'Daily Data ADJ'!$1:$1,0))</f>
        <v>2887.25</v>
      </c>
      <c r="G1488">
        <f>INDEX('Daily Data ADJ'!$1:$1048576,MATCH(Calc!$A1488,'Daily Data ADJ'!$A:$A,0),MATCH("ES2!, CME_MINI: Close",'Daily Data ADJ'!$1:$1,0))</f>
        <v>2892.25</v>
      </c>
      <c r="H1488">
        <f>INDEX('QUANDL MULTPL SP500_DIV_YIELD_M'!$A:$G,MATCH(Calc!$A1488,'QUANDL MULTPL SP500_DIV_YIELD_M'!$A:$A,1),MATCH('QUANDL MULTPL SP500_DIV_YIELD_M'!$E$1,'QUANDL MULTPL SP500_DIV_YIELD_M'!$A$1:$G$1,0))</f>
        <v>1.9</v>
      </c>
      <c r="I1488" s="5">
        <f t="shared" si="138"/>
        <v>2.594502123309304E-2</v>
      </c>
      <c r="J1488" s="1">
        <f>A1488/24/60/60+DATE(1970,1,1)</f>
        <v>43593.5625</v>
      </c>
      <c r="K1488" s="3">
        <f t="shared" si="141"/>
        <v>1</v>
      </c>
      <c r="L1488" s="6">
        <f>(1+Chart!$F$4)^(1/(365/K1488))-1</f>
        <v>6.6592785027408397E-5</v>
      </c>
      <c r="M1488" s="6">
        <f t="shared" si="142"/>
        <v>6.4711314504917183E-5</v>
      </c>
      <c r="N1488" s="6">
        <f t="shared" si="143"/>
        <v>7.0178242569607363E-5</v>
      </c>
      <c r="O1488">
        <f>O1487*(B1488/B1487)</f>
        <v>270.18865705000223</v>
      </c>
      <c r="P1488">
        <f t="shared" si="139"/>
        <v>2019</v>
      </c>
      <c r="Q1488" s="1">
        <f t="shared" si="140"/>
        <v>43593.5625</v>
      </c>
      <c r="R1488">
        <f>IF(B1489="",R1487,IF(Q1488&gt;=Chart!$F$2,E1488,0))</f>
        <v>0</v>
      </c>
      <c r="S1488">
        <f>IF(B1489="",S1487,IFERROR(IF(AND(R1488&gt;0,R1487=0),R1488,(1+(B1489/B1488-1)*Calc!$Z$1)*S1487),0))</f>
        <v>0</v>
      </c>
      <c r="T1488">
        <f>IF(B1489="",T1487,IFERROR(IF(AND(R1488&gt;0,R1487=0),R1488,(1+(B1489/B1488-1)*Calc!$Z$1-L1489)*T1487),0))</f>
        <v>0</v>
      </c>
      <c r="U1488">
        <f>IF(B1489="",U1487,IFERROR(IF(AND(R1488&gt;0,R1487=0),R1488,(1+(B1489/B1488-1)*Calc!$Z$1-M1489*2)*U1487),0))</f>
        <v>0</v>
      </c>
      <c r="V1488">
        <f>IF(B1489="",V1487,IFERROR(IF(AND(R1488&gt;0,R1487=0),R1488,(1+(B1489/B1488-1)*Calc!$Z$1-N1489*2)*V1487),0))</f>
        <v>0</v>
      </c>
      <c r="W1488">
        <f>IF(ISNUMBER(C1488),C1488,W1487)</f>
        <v>2.39</v>
      </c>
      <c r="Y1488" s="1" t="e">
        <f>IF(AND(Q1488&gt;=Chart!$F$2,Q1488&lt;=Chart!$F$3),Q1488,#N/A)</f>
        <v>#N/A</v>
      </c>
      <c r="Z1488" t="e">
        <f>IF(AND(Q1488&gt;=Chart!$F$2,Q1488&lt;=Chart!$F$3),R1488,#N/A)</f>
        <v>#N/A</v>
      </c>
      <c r="AA1488" t="e">
        <f>IF(AND(Q1488&gt;=Chart!$F$2,Q1488&lt;=Chart!$F$3),S1488,#N/A)</f>
        <v>#N/A</v>
      </c>
      <c r="AB1488" t="e">
        <f>IF(AND(Q1488&gt;=Chart!$F$2,Q1488&lt;=Chart!$F$3),T1488,#N/A)</f>
        <v>#N/A</v>
      </c>
      <c r="AC1488" t="e">
        <f>IF(AND(Q1488&gt;=Chart!$F$2,Q1488&lt;=Chart!$F$3),U1488,#N/A)</f>
        <v>#N/A</v>
      </c>
      <c r="AD1488" t="e">
        <f>IF(AND(Q1488&gt;=Chart!$F$2,Q1488&lt;=Chart!$F$3),V1488,#N/A)</f>
        <v>#N/A</v>
      </c>
      <c r="AE1488" t="e">
        <f>IF(AND(Q1488&gt;=Chart!$F$2,Q1488&lt;=Chart!$F$3),I1488,#N/A)</f>
        <v>#N/A</v>
      </c>
      <c r="AF1488" t="e">
        <f>IF(AND(Q1488&gt;=Chart!$F$2,Q1488&lt;=Chart!$F$3),H1488/100,#N/A)</f>
        <v>#N/A</v>
      </c>
      <c r="AG1488" t="e">
        <f>IF(AND(Q1488&gt;=Chart!$F$2,Q1488&lt;=Chart!$F$3),W1488/100,#N/A)</f>
        <v>#N/A</v>
      </c>
    </row>
    <row r="1489" spans="1:33" x14ac:dyDescent="0.25">
      <c r="A1489">
        <v>1557408600</v>
      </c>
      <c r="B1489">
        <f>INDEX('Daily Data ADJ'!$1:$1048576,MATCH(Calc!$A1489,'Daily Data ADJ'!$A:$A,0),MATCH("SPY, CBOE BZX: Close",'Daily Data ADJ'!$1:$1,0))</f>
        <v>269.37112798999999</v>
      </c>
      <c r="C1489">
        <f>INDEX('Daily Data ADJ'!$1:$1048576,MATCH(Calc!$A1489,'Daily Data ADJ'!$A:$A,0),MATCH("EFFR, FRED: Close",'Daily Data ADJ'!$1:$1,0))</f>
        <v>2.38</v>
      </c>
      <c r="D1489">
        <f>INDEX('Daily Data ADJ'!$1:$1048576,MATCH(Calc!$A1489,'Daily Data ADJ'!$A:$A,1),MATCH("SOFR, FRED: Close",'Daily Data ADJ'!$1:$1,0))</f>
        <v>2.41</v>
      </c>
      <c r="E1489">
        <f>INDEX('Daily Data ADJ'!$1:$1048576,MATCH(Calc!$A1489,'Daily Data ADJ'!$A:$A,0),MATCH("UPRO, CBOE BZX: Close",'Daily Data ADJ'!$1:$1,0))</f>
        <v>25.173329429999999</v>
      </c>
      <c r="F1489">
        <f>INDEX('Daily Data ADJ'!$1:$1048576,MATCH(Calc!$A1489,'Daily Data ADJ'!$A:$A,0),MATCH("ES1!, CME_MINI: Close",'Daily Data ADJ'!$1:$1,0))</f>
        <v>2872.75</v>
      </c>
      <c r="G1489">
        <f>INDEX('Daily Data ADJ'!$1:$1048576,MATCH(Calc!$A1489,'Daily Data ADJ'!$A:$A,0),MATCH("ES2!, CME_MINI: Close",'Daily Data ADJ'!$1:$1,0))</f>
        <v>2877.75</v>
      </c>
      <c r="H1489">
        <f>INDEX('QUANDL MULTPL SP500_DIV_YIELD_M'!$A:$G,MATCH(Calc!$A1489,'QUANDL MULTPL SP500_DIV_YIELD_M'!$A:$A,1),MATCH('QUANDL MULTPL SP500_DIV_YIELD_M'!$E$1,'QUANDL MULTPL SP500_DIV_YIELD_M'!$A$1:$G$1,0))</f>
        <v>1.9</v>
      </c>
      <c r="I1489" s="5">
        <f t="shared" si="138"/>
        <v>2.5980167222846001E-2</v>
      </c>
      <c r="J1489" s="1">
        <f>A1489/24/60/60+DATE(1970,1,1)</f>
        <v>43594.5625</v>
      </c>
      <c r="K1489" s="3">
        <f t="shared" si="141"/>
        <v>1</v>
      </c>
      <c r="L1489" s="6">
        <f>(1+Chart!$F$4)^(1/(365/K1489))-1</f>
        <v>6.6592785027408397E-5</v>
      </c>
      <c r="M1489" s="6">
        <f t="shared" si="142"/>
        <v>6.444370665681376E-5</v>
      </c>
      <c r="N1489" s="6">
        <f t="shared" si="143"/>
        <v>7.027210285781571E-5</v>
      </c>
      <c r="O1489">
        <f>O1488*(B1489/B1488)</f>
        <v>269.37112799000221</v>
      </c>
      <c r="P1489">
        <f t="shared" si="139"/>
        <v>2019</v>
      </c>
      <c r="Q1489" s="1">
        <f t="shared" si="140"/>
        <v>43594.5625</v>
      </c>
      <c r="R1489">
        <f>IF(B1490="",R1488,IF(Q1489&gt;=Chart!$F$2,E1489,0))</f>
        <v>0</v>
      </c>
      <c r="S1489">
        <f>IF(B1490="",S1488,IFERROR(IF(AND(R1489&gt;0,R1488=0),R1489,(1+(B1490/B1489-1)*Calc!$Z$1)*S1488),0))</f>
        <v>0</v>
      </c>
      <c r="T1489">
        <f>IF(B1490="",T1488,IFERROR(IF(AND(R1489&gt;0,R1488=0),R1489,(1+(B1490/B1489-1)*Calc!$Z$1-L1490)*T1488),0))</f>
        <v>0</v>
      </c>
      <c r="U1489">
        <f>IF(B1490="",U1488,IFERROR(IF(AND(R1489&gt;0,R1488=0),R1489,(1+(B1490/B1489-1)*Calc!$Z$1-M1490*2)*U1488),0))</f>
        <v>0</v>
      </c>
      <c r="V1489">
        <f>IF(B1490="",V1488,IFERROR(IF(AND(R1489&gt;0,R1488=0),R1489,(1+(B1490/B1489-1)*Calc!$Z$1-N1490*2)*V1488),0))</f>
        <v>0</v>
      </c>
      <c r="W1489">
        <f>IF(ISNUMBER(C1489),C1489,W1488)</f>
        <v>2.38</v>
      </c>
      <c r="Y1489" s="1" t="e">
        <f>IF(AND(Q1489&gt;=Chart!$F$2,Q1489&lt;=Chart!$F$3),Q1489,#N/A)</f>
        <v>#N/A</v>
      </c>
      <c r="Z1489" t="e">
        <f>IF(AND(Q1489&gt;=Chart!$F$2,Q1489&lt;=Chart!$F$3),R1489,#N/A)</f>
        <v>#N/A</v>
      </c>
      <c r="AA1489" t="e">
        <f>IF(AND(Q1489&gt;=Chart!$F$2,Q1489&lt;=Chart!$F$3),S1489,#N/A)</f>
        <v>#N/A</v>
      </c>
      <c r="AB1489" t="e">
        <f>IF(AND(Q1489&gt;=Chart!$F$2,Q1489&lt;=Chart!$F$3),T1489,#N/A)</f>
        <v>#N/A</v>
      </c>
      <c r="AC1489" t="e">
        <f>IF(AND(Q1489&gt;=Chart!$F$2,Q1489&lt;=Chart!$F$3),U1489,#N/A)</f>
        <v>#N/A</v>
      </c>
      <c r="AD1489" t="e">
        <f>IF(AND(Q1489&gt;=Chart!$F$2,Q1489&lt;=Chart!$F$3),V1489,#N/A)</f>
        <v>#N/A</v>
      </c>
      <c r="AE1489" t="e">
        <f>IF(AND(Q1489&gt;=Chart!$F$2,Q1489&lt;=Chart!$F$3),I1489,#N/A)</f>
        <v>#N/A</v>
      </c>
      <c r="AF1489" t="e">
        <f>IF(AND(Q1489&gt;=Chart!$F$2,Q1489&lt;=Chart!$F$3),H1489/100,#N/A)</f>
        <v>#N/A</v>
      </c>
      <c r="AG1489" t="e">
        <f>IF(AND(Q1489&gt;=Chart!$F$2,Q1489&lt;=Chart!$F$3),W1489/100,#N/A)</f>
        <v>#N/A</v>
      </c>
    </row>
    <row r="1490" spans="1:33" x14ac:dyDescent="0.25">
      <c r="A1490">
        <v>1557495000</v>
      </c>
      <c r="B1490">
        <f>INDEX('Daily Data ADJ'!$1:$1048576,MATCH(Calc!$A1490,'Daily Data ADJ'!$A:$A,0),MATCH("SPY, CBOE BZX: Close",'Daily Data ADJ'!$1:$1,0))</f>
        <v>270.72427954</v>
      </c>
      <c r="C1490">
        <f>INDEX('Daily Data ADJ'!$1:$1048576,MATCH(Calc!$A1490,'Daily Data ADJ'!$A:$A,0),MATCH("EFFR, FRED: Close",'Daily Data ADJ'!$1:$1,0))</f>
        <v>2.38</v>
      </c>
      <c r="D1490">
        <f>INDEX('Daily Data ADJ'!$1:$1048576,MATCH(Calc!$A1490,'Daily Data ADJ'!$A:$A,1),MATCH("SOFR, FRED: Close",'Daily Data ADJ'!$1:$1,0))</f>
        <v>2.4</v>
      </c>
      <c r="E1490">
        <f>INDEX('Daily Data ADJ'!$1:$1048576,MATCH(Calc!$A1490,'Daily Data ADJ'!$A:$A,0),MATCH("UPRO, CBOE BZX: Close",'Daily Data ADJ'!$1:$1,0))</f>
        <v>25.52934587</v>
      </c>
      <c r="F1490">
        <f>INDEX('Daily Data ADJ'!$1:$1048576,MATCH(Calc!$A1490,'Daily Data ADJ'!$A:$A,0),MATCH("ES1!, CME_MINI: Close",'Daily Data ADJ'!$1:$1,0))</f>
        <v>2887</v>
      </c>
      <c r="G1490">
        <f>INDEX('Daily Data ADJ'!$1:$1048576,MATCH(Calc!$A1490,'Daily Data ADJ'!$A:$A,0),MATCH("ES2!, CME_MINI: Close",'Daily Data ADJ'!$1:$1,0))</f>
        <v>2891.75</v>
      </c>
      <c r="H1490">
        <f>INDEX('QUANDL MULTPL SP500_DIV_YIELD_M'!$A:$G,MATCH(Calc!$A1490,'QUANDL MULTPL SP500_DIV_YIELD_M'!$A:$A,1),MATCH('QUANDL MULTPL SP500_DIV_YIELD_M'!$E$1,'QUANDL MULTPL SP500_DIV_YIELD_M'!$A$1:$G$1,0))</f>
        <v>1.9</v>
      </c>
      <c r="I1490" s="5">
        <f t="shared" si="138"/>
        <v>2.5597486211074921E-2</v>
      </c>
      <c r="J1490" s="1">
        <f>A1490/24/60/60+DATE(1970,1,1)</f>
        <v>43595.5625</v>
      </c>
      <c r="K1490" s="3">
        <f t="shared" si="141"/>
        <v>1</v>
      </c>
      <c r="L1490" s="6">
        <f>(1+Chart!$F$4)^(1/(365/K1490))-1</f>
        <v>6.6592785027408397E-5</v>
      </c>
      <c r="M1490" s="6">
        <f t="shared" si="142"/>
        <v>6.444370665681376E-5</v>
      </c>
      <c r="N1490" s="6">
        <f t="shared" si="143"/>
        <v>6.9249948732919009E-5</v>
      </c>
      <c r="O1490">
        <f>O1489*(B1490/B1489)</f>
        <v>270.72427954000221</v>
      </c>
      <c r="P1490">
        <f t="shared" si="139"/>
        <v>2019</v>
      </c>
      <c r="Q1490" s="1">
        <f t="shared" si="140"/>
        <v>43595.5625</v>
      </c>
      <c r="R1490">
        <f>IF(B1491="",R1489,IF(Q1490&gt;=Chart!$F$2,E1490,0))</f>
        <v>0</v>
      </c>
      <c r="S1490">
        <f>IF(B1491="",S1489,IFERROR(IF(AND(R1490&gt;0,R1489=0),R1490,(1+(B1491/B1490-1)*Calc!$Z$1)*S1489),0))</f>
        <v>0</v>
      </c>
      <c r="T1490">
        <f>IF(B1491="",T1489,IFERROR(IF(AND(R1490&gt;0,R1489=0),R1490,(1+(B1491/B1490-1)*Calc!$Z$1-L1491)*T1489),0))</f>
        <v>0</v>
      </c>
      <c r="U1490">
        <f>IF(B1491="",U1489,IFERROR(IF(AND(R1490&gt;0,R1489=0),R1490,(1+(B1491/B1490-1)*Calc!$Z$1-M1491*2)*U1489),0))</f>
        <v>0</v>
      </c>
      <c r="V1490">
        <f>IF(B1491="",V1489,IFERROR(IF(AND(R1490&gt;0,R1489=0),R1490,(1+(B1491/B1490-1)*Calc!$Z$1-N1491*2)*V1489),0))</f>
        <v>0</v>
      </c>
      <c r="W1490">
        <f>IF(ISNUMBER(C1490),C1490,W1489)</f>
        <v>2.38</v>
      </c>
      <c r="Y1490" s="1" t="e">
        <f>IF(AND(Q1490&gt;=Chart!$F$2,Q1490&lt;=Chart!$F$3),Q1490,#N/A)</f>
        <v>#N/A</v>
      </c>
      <c r="Z1490" t="e">
        <f>IF(AND(Q1490&gt;=Chart!$F$2,Q1490&lt;=Chart!$F$3),R1490,#N/A)</f>
        <v>#N/A</v>
      </c>
      <c r="AA1490" t="e">
        <f>IF(AND(Q1490&gt;=Chart!$F$2,Q1490&lt;=Chart!$F$3),S1490,#N/A)</f>
        <v>#N/A</v>
      </c>
      <c r="AB1490" t="e">
        <f>IF(AND(Q1490&gt;=Chart!$F$2,Q1490&lt;=Chart!$F$3),T1490,#N/A)</f>
        <v>#N/A</v>
      </c>
      <c r="AC1490" t="e">
        <f>IF(AND(Q1490&gt;=Chart!$F$2,Q1490&lt;=Chart!$F$3),U1490,#N/A)</f>
        <v>#N/A</v>
      </c>
      <c r="AD1490" t="e">
        <f>IF(AND(Q1490&gt;=Chart!$F$2,Q1490&lt;=Chart!$F$3),V1490,#N/A)</f>
        <v>#N/A</v>
      </c>
      <c r="AE1490" t="e">
        <f>IF(AND(Q1490&gt;=Chart!$F$2,Q1490&lt;=Chart!$F$3),I1490,#N/A)</f>
        <v>#N/A</v>
      </c>
      <c r="AF1490" t="e">
        <f>IF(AND(Q1490&gt;=Chart!$F$2,Q1490&lt;=Chart!$F$3),H1490/100,#N/A)</f>
        <v>#N/A</v>
      </c>
      <c r="AG1490" t="e">
        <f>IF(AND(Q1490&gt;=Chart!$F$2,Q1490&lt;=Chart!$F$3),W1490/100,#N/A)</f>
        <v>#N/A</v>
      </c>
    </row>
    <row r="1491" spans="1:33" x14ac:dyDescent="0.25">
      <c r="A1491">
        <v>1557754200</v>
      </c>
      <c r="B1491">
        <f>INDEX('Daily Data ADJ'!$1:$1048576,MATCH(Calc!$A1491,'Daily Data ADJ'!$A:$A,0),MATCH("SPY, CBOE BZX: Close",'Daily Data ADJ'!$1:$1,0))</f>
        <v>263.92093423</v>
      </c>
      <c r="C1491">
        <f>INDEX('Daily Data ADJ'!$1:$1048576,MATCH(Calc!$A1491,'Daily Data ADJ'!$A:$A,0),MATCH("EFFR, FRED: Close",'Daily Data ADJ'!$1:$1,0))</f>
        <v>2.38</v>
      </c>
      <c r="D1491">
        <f>INDEX('Daily Data ADJ'!$1:$1048576,MATCH(Calc!$A1491,'Daily Data ADJ'!$A:$A,1),MATCH("SOFR, FRED: Close",'Daily Data ADJ'!$1:$1,0))</f>
        <v>2.38</v>
      </c>
      <c r="E1491">
        <f>INDEX('Daily Data ADJ'!$1:$1048576,MATCH(Calc!$A1491,'Daily Data ADJ'!$A:$A,0),MATCH("UPRO, CBOE BZX: Close",'Daily Data ADJ'!$1:$1,0))</f>
        <v>23.640480839999999</v>
      </c>
      <c r="F1491">
        <f>INDEX('Daily Data ADJ'!$1:$1048576,MATCH(Calc!$A1491,'Daily Data ADJ'!$A:$A,0),MATCH("ES1!, CME_MINI: Close",'Daily Data ADJ'!$1:$1,0))</f>
        <v>2807</v>
      </c>
      <c r="G1491">
        <f>INDEX('Daily Data ADJ'!$1:$1048576,MATCH(Calc!$A1491,'Daily Data ADJ'!$A:$A,0),MATCH("ES2!, CME_MINI: Close",'Daily Data ADJ'!$1:$1,0))</f>
        <v>2811.5</v>
      </c>
      <c r="H1491">
        <f>INDEX('QUANDL MULTPL SP500_DIV_YIELD_M'!$A:$G,MATCH(Calc!$A1491,'QUANDL MULTPL SP500_DIV_YIELD_M'!$A:$A,1),MATCH('QUANDL MULTPL SP500_DIV_YIELD_M'!$E$1,'QUANDL MULTPL SP500_DIV_YIELD_M'!$A$1:$G$1,0))</f>
        <v>1.9</v>
      </c>
      <c r="I1491" s="5">
        <f t="shared" si="138"/>
        <v>2.5427976816824054E-2</v>
      </c>
      <c r="J1491" s="1">
        <f>A1491/24/60/60+DATE(1970,1,1)</f>
        <v>43598.5625</v>
      </c>
      <c r="K1491" s="3">
        <f t="shared" si="141"/>
        <v>3</v>
      </c>
      <c r="L1491" s="6">
        <f>(1+Chart!$F$4)^(1/(365/K1491))-1</f>
        <v>1.9979165917494157E-4</v>
      </c>
      <c r="M1491" s="6">
        <f t="shared" si="142"/>
        <v>1.9334357921185763E-4</v>
      </c>
      <c r="N1491" s="6">
        <f t="shared" si="143"/>
        <v>2.0640538471572434E-4</v>
      </c>
      <c r="O1491">
        <f>O1490*(B1491/B1490)</f>
        <v>263.92093423000216</v>
      </c>
      <c r="P1491">
        <f t="shared" si="139"/>
        <v>2019</v>
      </c>
      <c r="Q1491" s="1">
        <f t="shared" si="140"/>
        <v>43598.5625</v>
      </c>
      <c r="R1491">
        <f>IF(B1492="",R1490,IF(Q1491&gt;=Chart!$F$2,E1491,0))</f>
        <v>0</v>
      </c>
      <c r="S1491">
        <f>IF(B1492="",S1490,IFERROR(IF(AND(R1491&gt;0,R1490=0),R1491,(1+(B1492/B1491-1)*Calc!$Z$1)*S1490),0))</f>
        <v>0</v>
      </c>
      <c r="T1491">
        <f>IF(B1492="",T1490,IFERROR(IF(AND(R1491&gt;0,R1490=0),R1491,(1+(B1492/B1491-1)*Calc!$Z$1-L1492)*T1490),0))</f>
        <v>0</v>
      </c>
      <c r="U1491">
        <f>IF(B1492="",U1490,IFERROR(IF(AND(R1491&gt;0,R1490=0),R1491,(1+(B1492/B1491-1)*Calc!$Z$1-M1492*2)*U1490),0))</f>
        <v>0</v>
      </c>
      <c r="V1491">
        <f>IF(B1492="",V1490,IFERROR(IF(AND(R1491&gt;0,R1490=0),R1491,(1+(B1492/B1491-1)*Calc!$Z$1-N1492*2)*V1490),0))</f>
        <v>0</v>
      </c>
      <c r="W1491">
        <f>IF(ISNUMBER(C1491),C1491,W1490)</f>
        <v>2.38</v>
      </c>
      <c r="Y1491" s="1" t="e">
        <f>IF(AND(Q1491&gt;=Chart!$F$2,Q1491&lt;=Chart!$F$3),Q1491,#N/A)</f>
        <v>#N/A</v>
      </c>
      <c r="Z1491" t="e">
        <f>IF(AND(Q1491&gt;=Chart!$F$2,Q1491&lt;=Chart!$F$3),R1491,#N/A)</f>
        <v>#N/A</v>
      </c>
      <c r="AA1491" t="e">
        <f>IF(AND(Q1491&gt;=Chart!$F$2,Q1491&lt;=Chart!$F$3),S1491,#N/A)</f>
        <v>#N/A</v>
      </c>
      <c r="AB1491" t="e">
        <f>IF(AND(Q1491&gt;=Chart!$F$2,Q1491&lt;=Chart!$F$3),T1491,#N/A)</f>
        <v>#N/A</v>
      </c>
      <c r="AC1491" t="e">
        <f>IF(AND(Q1491&gt;=Chart!$F$2,Q1491&lt;=Chart!$F$3),U1491,#N/A)</f>
        <v>#N/A</v>
      </c>
      <c r="AD1491" t="e">
        <f>IF(AND(Q1491&gt;=Chart!$F$2,Q1491&lt;=Chart!$F$3),V1491,#N/A)</f>
        <v>#N/A</v>
      </c>
      <c r="AE1491" t="e">
        <f>IF(AND(Q1491&gt;=Chart!$F$2,Q1491&lt;=Chart!$F$3),I1491,#N/A)</f>
        <v>#N/A</v>
      </c>
      <c r="AF1491" t="e">
        <f>IF(AND(Q1491&gt;=Chart!$F$2,Q1491&lt;=Chart!$F$3),H1491/100,#N/A)</f>
        <v>#N/A</v>
      </c>
      <c r="AG1491" t="e">
        <f>IF(AND(Q1491&gt;=Chart!$F$2,Q1491&lt;=Chart!$F$3),W1491/100,#N/A)</f>
        <v>#N/A</v>
      </c>
    </row>
    <row r="1492" spans="1:33" x14ac:dyDescent="0.25">
      <c r="A1492">
        <v>1557840600</v>
      </c>
      <c r="B1492">
        <f>INDEX('Daily Data ADJ'!$1:$1048576,MATCH(Calc!$A1492,'Daily Data ADJ'!$A:$A,0),MATCH("SPY, CBOE BZX: Close",'Daily Data ADJ'!$1:$1,0))</f>
        <v>266.30774322000002</v>
      </c>
      <c r="C1492">
        <f>INDEX('Daily Data ADJ'!$1:$1048576,MATCH(Calc!$A1492,'Daily Data ADJ'!$A:$A,0),MATCH("EFFR, FRED: Close",'Daily Data ADJ'!$1:$1,0))</f>
        <v>2.38</v>
      </c>
      <c r="D1492">
        <f>INDEX('Daily Data ADJ'!$1:$1048576,MATCH(Calc!$A1492,'Daily Data ADJ'!$A:$A,1),MATCH("SOFR, FRED: Close",'Daily Data ADJ'!$1:$1,0))</f>
        <v>2.39</v>
      </c>
      <c r="E1492">
        <f>INDEX('Daily Data ADJ'!$1:$1048576,MATCH(Calc!$A1492,'Daily Data ADJ'!$A:$A,0),MATCH("UPRO, CBOE BZX: Close",'Daily Data ADJ'!$1:$1,0))</f>
        <v>24.233841590000001</v>
      </c>
      <c r="F1492">
        <f>INDEX('Daily Data ADJ'!$1:$1048576,MATCH(Calc!$A1492,'Daily Data ADJ'!$A:$A,0),MATCH("ES1!, CME_MINI: Close",'Daily Data ADJ'!$1:$1,0))</f>
        <v>2839.25</v>
      </c>
      <c r="G1492">
        <f>INDEX('Daily Data ADJ'!$1:$1048576,MATCH(Calc!$A1492,'Daily Data ADJ'!$A:$A,0),MATCH("ES2!, CME_MINI: Close",'Daily Data ADJ'!$1:$1,0))</f>
        <v>2843.75</v>
      </c>
      <c r="H1492">
        <f>INDEX('QUANDL MULTPL SP500_DIV_YIELD_M'!$A:$G,MATCH(Calc!$A1492,'QUANDL MULTPL SP500_DIV_YIELD_M'!$A:$A,1),MATCH('QUANDL MULTPL SP500_DIV_YIELD_M'!$E$1,'QUANDL MULTPL SP500_DIV_YIELD_M'!$A$1:$G$1,0))</f>
        <v>1.9</v>
      </c>
      <c r="I1492" s="5">
        <f t="shared" si="138"/>
        <v>2.5354790252646846E-2</v>
      </c>
      <c r="J1492" s="1">
        <f>A1492/24/60/60+DATE(1970,1,1)</f>
        <v>43599.5625</v>
      </c>
      <c r="K1492" s="3">
        <f t="shared" si="141"/>
        <v>1</v>
      </c>
      <c r="L1492" s="6">
        <f>(1+Chart!$F$4)^(1/(365/K1492))-1</f>
        <v>6.6592785027408397E-5</v>
      </c>
      <c r="M1492" s="6">
        <f t="shared" si="142"/>
        <v>6.444370665681376E-5</v>
      </c>
      <c r="N1492" s="6">
        <f t="shared" si="143"/>
        <v>6.860150237453233E-5</v>
      </c>
      <c r="O1492">
        <f>O1491*(B1492/B1491)</f>
        <v>266.30774322000218</v>
      </c>
      <c r="P1492">
        <f t="shared" si="139"/>
        <v>2019</v>
      </c>
      <c r="Q1492" s="1">
        <f t="shared" si="140"/>
        <v>43599.5625</v>
      </c>
      <c r="R1492">
        <f>IF(B1493="",R1491,IF(Q1492&gt;=Chart!$F$2,E1492,0))</f>
        <v>0</v>
      </c>
      <c r="S1492">
        <f>IF(B1493="",S1491,IFERROR(IF(AND(R1492&gt;0,R1491=0),R1492,(1+(B1493/B1492-1)*Calc!$Z$1)*S1491),0))</f>
        <v>0</v>
      </c>
      <c r="T1492">
        <f>IF(B1493="",T1491,IFERROR(IF(AND(R1492&gt;0,R1491=0),R1492,(1+(B1493/B1492-1)*Calc!$Z$1-L1493)*T1491),0))</f>
        <v>0</v>
      </c>
      <c r="U1492">
        <f>IF(B1493="",U1491,IFERROR(IF(AND(R1492&gt;0,R1491=0),R1492,(1+(B1493/B1492-1)*Calc!$Z$1-M1493*2)*U1491),0))</f>
        <v>0</v>
      </c>
      <c r="V1492">
        <f>IF(B1493="",V1491,IFERROR(IF(AND(R1492&gt;0,R1491=0),R1492,(1+(B1493/B1492-1)*Calc!$Z$1-N1493*2)*V1491),0))</f>
        <v>0</v>
      </c>
      <c r="W1492">
        <f>IF(ISNUMBER(C1492),C1492,W1491)</f>
        <v>2.38</v>
      </c>
      <c r="Y1492" s="1" t="e">
        <f>IF(AND(Q1492&gt;=Chart!$F$2,Q1492&lt;=Chart!$F$3),Q1492,#N/A)</f>
        <v>#N/A</v>
      </c>
      <c r="Z1492" t="e">
        <f>IF(AND(Q1492&gt;=Chart!$F$2,Q1492&lt;=Chart!$F$3),R1492,#N/A)</f>
        <v>#N/A</v>
      </c>
      <c r="AA1492" t="e">
        <f>IF(AND(Q1492&gt;=Chart!$F$2,Q1492&lt;=Chart!$F$3),S1492,#N/A)</f>
        <v>#N/A</v>
      </c>
      <c r="AB1492" t="e">
        <f>IF(AND(Q1492&gt;=Chart!$F$2,Q1492&lt;=Chart!$F$3),T1492,#N/A)</f>
        <v>#N/A</v>
      </c>
      <c r="AC1492" t="e">
        <f>IF(AND(Q1492&gt;=Chart!$F$2,Q1492&lt;=Chart!$F$3),U1492,#N/A)</f>
        <v>#N/A</v>
      </c>
      <c r="AD1492" t="e">
        <f>IF(AND(Q1492&gt;=Chart!$F$2,Q1492&lt;=Chart!$F$3),V1492,#N/A)</f>
        <v>#N/A</v>
      </c>
      <c r="AE1492" t="e">
        <f>IF(AND(Q1492&gt;=Chart!$F$2,Q1492&lt;=Chart!$F$3),I1492,#N/A)</f>
        <v>#N/A</v>
      </c>
      <c r="AF1492" t="e">
        <f>IF(AND(Q1492&gt;=Chart!$F$2,Q1492&lt;=Chart!$F$3),H1492/100,#N/A)</f>
        <v>#N/A</v>
      </c>
      <c r="AG1492" t="e">
        <f>IF(AND(Q1492&gt;=Chart!$F$2,Q1492&lt;=Chart!$F$3),W1492/100,#N/A)</f>
        <v>#N/A</v>
      </c>
    </row>
    <row r="1493" spans="1:33" x14ac:dyDescent="0.25">
      <c r="A1493">
        <v>1557927000</v>
      </c>
      <c r="B1493">
        <f>INDEX('Daily Data ADJ'!$1:$1048576,MATCH(Calc!$A1493,'Daily Data ADJ'!$A:$A,0),MATCH("SPY, CBOE BZX: Close",'Daily Data ADJ'!$1:$1,0))</f>
        <v>267.86762626000001</v>
      </c>
      <c r="C1493">
        <f>INDEX('Daily Data ADJ'!$1:$1048576,MATCH(Calc!$A1493,'Daily Data ADJ'!$A:$A,0),MATCH("EFFR, FRED: Close",'Daily Data ADJ'!$1:$1,0))</f>
        <v>2.4</v>
      </c>
      <c r="D1493">
        <f>INDEX('Daily Data ADJ'!$1:$1048576,MATCH(Calc!$A1493,'Daily Data ADJ'!$A:$A,1),MATCH("SOFR, FRED: Close",'Daily Data ADJ'!$1:$1,0))</f>
        <v>2.48</v>
      </c>
      <c r="E1493">
        <f>INDEX('Daily Data ADJ'!$1:$1048576,MATCH(Calc!$A1493,'Daily Data ADJ'!$A:$A,0),MATCH("UPRO, CBOE BZX: Close",'Daily Data ADJ'!$1:$1,0))</f>
        <v>24.65413878</v>
      </c>
      <c r="F1493">
        <f>INDEX('Daily Data ADJ'!$1:$1048576,MATCH(Calc!$A1493,'Daily Data ADJ'!$A:$A,0),MATCH("ES1!, CME_MINI: Close",'Daily Data ADJ'!$1:$1,0))</f>
        <v>2855</v>
      </c>
      <c r="G1493">
        <f>INDEX('Daily Data ADJ'!$1:$1048576,MATCH(Calc!$A1493,'Daily Data ADJ'!$A:$A,0),MATCH("ES2!, CME_MINI: Close",'Daily Data ADJ'!$1:$1,0))</f>
        <v>2859.5</v>
      </c>
      <c r="H1493">
        <f>INDEX('QUANDL MULTPL SP500_DIV_YIELD_M'!$A:$G,MATCH(Calc!$A1493,'QUANDL MULTPL SP500_DIV_YIELD_M'!$A:$A,1),MATCH('QUANDL MULTPL SP500_DIV_YIELD_M'!$E$1,'QUANDL MULTPL SP500_DIV_YIELD_M'!$A$1:$G$1,0))</f>
        <v>1.9</v>
      </c>
      <c r="I1493" s="5">
        <f t="shared" si="138"/>
        <v>2.5319650316501723E-2</v>
      </c>
      <c r="J1493" s="1">
        <f>A1493/24/60/60+DATE(1970,1,1)</f>
        <v>43600.5625</v>
      </c>
      <c r="K1493" s="3">
        <f t="shared" si="141"/>
        <v>1</v>
      </c>
      <c r="L1493" s="6">
        <f>(1+Chart!$F$4)^(1/(365/K1493))-1</f>
        <v>6.6592785027408397E-5</v>
      </c>
      <c r="M1493" s="6">
        <f t="shared" si="142"/>
        <v>6.497889628986897E-5</v>
      </c>
      <c r="N1493" s="6">
        <f t="shared" si="143"/>
        <v>6.850760117238508E-5</v>
      </c>
      <c r="O1493">
        <f>O1492*(B1493/B1492)</f>
        <v>267.86762626000217</v>
      </c>
      <c r="P1493">
        <f t="shared" si="139"/>
        <v>2019</v>
      </c>
      <c r="Q1493" s="1">
        <f t="shared" si="140"/>
        <v>43600.5625</v>
      </c>
      <c r="R1493">
        <f>IF(B1494="",R1492,IF(Q1493&gt;=Chart!$F$2,E1493,0))</f>
        <v>0</v>
      </c>
      <c r="S1493">
        <f>IF(B1494="",S1492,IFERROR(IF(AND(R1493&gt;0,R1492=0),R1493,(1+(B1494/B1493-1)*Calc!$Z$1)*S1492),0))</f>
        <v>0</v>
      </c>
      <c r="T1493">
        <f>IF(B1494="",T1492,IFERROR(IF(AND(R1493&gt;0,R1492=0),R1493,(1+(B1494/B1493-1)*Calc!$Z$1-L1494)*T1492),0))</f>
        <v>0</v>
      </c>
      <c r="U1493">
        <f>IF(B1494="",U1492,IFERROR(IF(AND(R1493&gt;0,R1492=0),R1493,(1+(B1494/B1493-1)*Calc!$Z$1-M1494*2)*U1492),0))</f>
        <v>0</v>
      </c>
      <c r="V1493">
        <f>IF(B1494="",V1492,IFERROR(IF(AND(R1493&gt;0,R1492=0),R1493,(1+(B1494/B1493-1)*Calc!$Z$1-N1494*2)*V1492),0))</f>
        <v>0</v>
      </c>
      <c r="W1493">
        <f>IF(ISNUMBER(C1493),C1493,W1492)</f>
        <v>2.4</v>
      </c>
      <c r="Y1493" s="1" t="e">
        <f>IF(AND(Q1493&gt;=Chart!$F$2,Q1493&lt;=Chart!$F$3),Q1493,#N/A)</f>
        <v>#N/A</v>
      </c>
      <c r="Z1493" t="e">
        <f>IF(AND(Q1493&gt;=Chart!$F$2,Q1493&lt;=Chart!$F$3),R1493,#N/A)</f>
        <v>#N/A</v>
      </c>
      <c r="AA1493" t="e">
        <f>IF(AND(Q1493&gt;=Chart!$F$2,Q1493&lt;=Chart!$F$3),S1493,#N/A)</f>
        <v>#N/A</v>
      </c>
      <c r="AB1493" t="e">
        <f>IF(AND(Q1493&gt;=Chart!$F$2,Q1493&lt;=Chart!$F$3),T1493,#N/A)</f>
        <v>#N/A</v>
      </c>
      <c r="AC1493" t="e">
        <f>IF(AND(Q1493&gt;=Chart!$F$2,Q1493&lt;=Chart!$F$3),U1493,#N/A)</f>
        <v>#N/A</v>
      </c>
      <c r="AD1493" t="e">
        <f>IF(AND(Q1493&gt;=Chart!$F$2,Q1493&lt;=Chart!$F$3),V1493,#N/A)</f>
        <v>#N/A</v>
      </c>
      <c r="AE1493" t="e">
        <f>IF(AND(Q1493&gt;=Chart!$F$2,Q1493&lt;=Chart!$F$3),I1493,#N/A)</f>
        <v>#N/A</v>
      </c>
      <c r="AF1493" t="e">
        <f>IF(AND(Q1493&gt;=Chart!$F$2,Q1493&lt;=Chart!$F$3),H1493/100,#N/A)</f>
        <v>#N/A</v>
      </c>
      <c r="AG1493" t="e">
        <f>IF(AND(Q1493&gt;=Chart!$F$2,Q1493&lt;=Chart!$F$3),W1493/100,#N/A)</f>
        <v>#N/A</v>
      </c>
    </row>
    <row r="1494" spans="1:33" x14ac:dyDescent="0.25">
      <c r="A1494">
        <v>1558013400</v>
      </c>
      <c r="B1494">
        <f>INDEX('Daily Data ADJ'!$1:$1048576,MATCH(Calc!$A1494,'Daily Data ADJ'!$A:$A,0),MATCH("SPY, CBOE BZX: Close",'Daily Data ADJ'!$1:$1,0))</f>
        <v>270.34840410999999</v>
      </c>
      <c r="C1494">
        <f>INDEX('Daily Data ADJ'!$1:$1048576,MATCH(Calc!$A1494,'Daily Data ADJ'!$A:$A,0),MATCH("EFFR, FRED: Close",'Daily Data ADJ'!$1:$1,0))</f>
        <v>2.39</v>
      </c>
      <c r="D1494">
        <f>INDEX('Daily Data ADJ'!$1:$1048576,MATCH(Calc!$A1494,'Daily Data ADJ'!$A:$A,1),MATCH("SOFR, FRED: Close",'Daily Data ADJ'!$1:$1,0))</f>
        <v>2.4300000000000002</v>
      </c>
      <c r="E1494">
        <f>INDEX('Daily Data ADJ'!$1:$1048576,MATCH(Calc!$A1494,'Daily Data ADJ'!$A:$A,0),MATCH("UPRO, CBOE BZX: Close",'Daily Data ADJ'!$1:$1,0))</f>
        <v>25.321669610000001</v>
      </c>
      <c r="F1494">
        <f>INDEX('Daily Data ADJ'!$1:$1048576,MATCH(Calc!$A1494,'Daily Data ADJ'!$A:$A,0),MATCH("ES1!, CME_MINI: Close",'Daily Data ADJ'!$1:$1,0))</f>
        <v>2878.5</v>
      </c>
      <c r="G1494">
        <f>INDEX('Daily Data ADJ'!$1:$1048576,MATCH(Calc!$A1494,'Daily Data ADJ'!$A:$A,0),MATCH("ES2!, CME_MINI: Close",'Daily Data ADJ'!$1:$1,0))</f>
        <v>2883.25</v>
      </c>
      <c r="H1494">
        <f>INDEX('QUANDL MULTPL SP500_DIV_YIELD_M'!$A:$G,MATCH(Calc!$A1494,'QUANDL MULTPL SP500_DIV_YIELD_M'!$A:$A,1),MATCH('QUANDL MULTPL SP500_DIV_YIELD_M'!$E$1,'QUANDL MULTPL SP500_DIV_YIELD_M'!$A$1:$G$1,0))</f>
        <v>1.9</v>
      </c>
      <c r="I1494" s="5">
        <f t="shared" si="138"/>
        <v>2.5617016314803381E-2</v>
      </c>
      <c r="J1494" s="1">
        <f>A1494/24/60/60+DATE(1970,1,1)</f>
        <v>43601.5625</v>
      </c>
      <c r="K1494" s="3">
        <f t="shared" si="141"/>
        <v>1</v>
      </c>
      <c r="L1494" s="6">
        <f>(1+Chart!$F$4)^(1/(365/K1494))-1</f>
        <v>6.6592785027408397E-5</v>
      </c>
      <c r="M1494" s="6">
        <f t="shared" si="142"/>
        <v>6.4711314504917183E-5</v>
      </c>
      <c r="N1494" s="6">
        <f t="shared" si="143"/>
        <v>6.9302123520298409E-5</v>
      </c>
      <c r="O1494">
        <f>O1493*(B1494/B1493)</f>
        <v>270.34840411000221</v>
      </c>
      <c r="P1494">
        <f t="shared" si="139"/>
        <v>2019</v>
      </c>
      <c r="Q1494" s="1">
        <f t="shared" si="140"/>
        <v>43601.5625</v>
      </c>
      <c r="R1494">
        <f>IF(B1495="",R1493,IF(Q1494&gt;=Chart!$F$2,E1494,0))</f>
        <v>0</v>
      </c>
      <c r="S1494">
        <f>IF(B1495="",S1493,IFERROR(IF(AND(R1494&gt;0,R1493=0),R1494,(1+(B1495/B1494-1)*Calc!$Z$1)*S1493),0))</f>
        <v>0</v>
      </c>
      <c r="T1494">
        <f>IF(B1495="",T1493,IFERROR(IF(AND(R1494&gt;0,R1493=0),R1494,(1+(B1495/B1494-1)*Calc!$Z$1-L1495)*T1493),0))</f>
        <v>0</v>
      </c>
      <c r="U1494">
        <f>IF(B1495="",U1493,IFERROR(IF(AND(R1494&gt;0,R1493=0),R1494,(1+(B1495/B1494-1)*Calc!$Z$1-M1495*2)*U1493),0))</f>
        <v>0</v>
      </c>
      <c r="V1494">
        <f>IF(B1495="",V1493,IFERROR(IF(AND(R1494&gt;0,R1493=0),R1494,(1+(B1495/B1494-1)*Calc!$Z$1-N1495*2)*V1493),0))</f>
        <v>0</v>
      </c>
      <c r="W1494">
        <f>IF(ISNUMBER(C1494),C1494,W1493)</f>
        <v>2.39</v>
      </c>
      <c r="Y1494" s="1" t="e">
        <f>IF(AND(Q1494&gt;=Chart!$F$2,Q1494&lt;=Chart!$F$3),Q1494,#N/A)</f>
        <v>#N/A</v>
      </c>
      <c r="Z1494" t="e">
        <f>IF(AND(Q1494&gt;=Chart!$F$2,Q1494&lt;=Chart!$F$3),R1494,#N/A)</f>
        <v>#N/A</v>
      </c>
      <c r="AA1494" t="e">
        <f>IF(AND(Q1494&gt;=Chart!$F$2,Q1494&lt;=Chart!$F$3),S1494,#N/A)</f>
        <v>#N/A</v>
      </c>
      <c r="AB1494" t="e">
        <f>IF(AND(Q1494&gt;=Chart!$F$2,Q1494&lt;=Chart!$F$3),T1494,#N/A)</f>
        <v>#N/A</v>
      </c>
      <c r="AC1494" t="e">
        <f>IF(AND(Q1494&gt;=Chart!$F$2,Q1494&lt;=Chart!$F$3),U1494,#N/A)</f>
        <v>#N/A</v>
      </c>
      <c r="AD1494" t="e">
        <f>IF(AND(Q1494&gt;=Chart!$F$2,Q1494&lt;=Chart!$F$3),V1494,#N/A)</f>
        <v>#N/A</v>
      </c>
      <c r="AE1494" t="e">
        <f>IF(AND(Q1494&gt;=Chart!$F$2,Q1494&lt;=Chart!$F$3),I1494,#N/A)</f>
        <v>#N/A</v>
      </c>
      <c r="AF1494" t="e">
        <f>IF(AND(Q1494&gt;=Chart!$F$2,Q1494&lt;=Chart!$F$3),H1494/100,#N/A)</f>
        <v>#N/A</v>
      </c>
      <c r="AG1494" t="e">
        <f>IF(AND(Q1494&gt;=Chart!$F$2,Q1494&lt;=Chart!$F$3),W1494/100,#N/A)</f>
        <v>#N/A</v>
      </c>
    </row>
    <row r="1495" spans="1:33" x14ac:dyDescent="0.25">
      <c r="A1495">
        <v>1558099800</v>
      </c>
      <c r="B1495">
        <f>INDEX('Daily Data ADJ'!$1:$1048576,MATCH(Calc!$A1495,'Daily Data ADJ'!$A:$A,0),MATCH("SPY, CBOE BZX: Close",'Daily Data ADJ'!$1:$1,0))</f>
        <v>268.60058335000002</v>
      </c>
      <c r="C1495">
        <f>INDEX('Daily Data ADJ'!$1:$1048576,MATCH(Calc!$A1495,'Daily Data ADJ'!$A:$A,0),MATCH("EFFR, FRED: Close",'Daily Data ADJ'!$1:$1,0))</f>
        <v>2.39</v>
      </c>
      <c r="D1495">
        <f>INDEX('Daily Data ADJ'!$1:$1048576,MATCH(Calc!$A1495,'Daily Data ADJ'!$A:$A,1),MATCH("SOFR, FRED: Close",'Daily Data ADJ'!$1:$1,0))</f>
        <v>2.42</v>
      </c>
      <c r="E1495">
        <f>INDEX('Daily Data ADJ'!$1:$1048576,MATCH(Calc!$A1495,'Daily Data ADJ'!$A:$A,0),MATCH("UPRO, CBOE BZX: Close",'Daily Data ADJ'!$1:$1,0))</f>
        <v>24.846981020000001</v>
      </c>
      <c r="F1495">
        <f>INDEX('Daily Data ADJ'!$1:$1048576,MATCH(Calc!$A1495,'Daily Data ADJ'!$A:$A,0),MATCH("ES1!, CME_MINI: Close",'Daily Data ADJ'!$1:$1,0))</f>
        <v>2862</v>
      </c>
      <c r="G1495">
        <f>INDEX('Daily Data ADJ'!$1:$1048576,MATCH(Calc!$A1495,'Daily Data ADJ'!$A:$A,0),MATCH("ES2!, CME_MINI: Close",'Daily Data ADJ'!$1:$1,0))</f>
        <v>2866.5</v>
      </c>
      <c r="H1495">
        <f>INDEX('QUANDL MULTPL SP500_DIV_YIELD_M'!$A:$G,MATCH(Calc!$A1495,'QUANDL MULTPL SP500_DIV_YIELD_M'!$A:$A,1),MATCH('QUANDL MULTPL SP500_DIV_YIELD_M'!$E$1,'QUANDL MULTPL SP500_DIV_YIELD_M'!$A$1:$G$1,0))</f>
        <v>1.9</v>
      </c>
      <c r="I1495" s="5">
        <f t="shared" si="138"/>
        <v>2.5304157004717536E-2</v>
      </c>
      <c r="J1495" s="1">
        <f>A1495/24/60/60+DATE(1970,1,1)</f>
        <v>43602.5625</v>
      </c>
      <c r="K1495" s="3">
        <f t="shared" si="141"/>
        <v>1</v>
      </c>
      <c r="L1495" s="6">
        <f>(1+Chart!$F$4)^(1/(365/K1495))-1</f>
        <v>6.6592785027408397E-5</v>
      </c>
      <c r="M1495" s="6">
        <f t="shared" si="142"/>
        <v>6.4711314504917183E-5</v>
      </c>
      <c r="N1495" s="6">
        <f t="shared" si="143"/>
        <v>6.8466198808403433E-5</v>
      </c>
      <c r="O1495">
        <f>O1494*(B1495/B1494)</f>
        <v>268.60058335000224</v>
      </c>
      <c r="P1495">
        <f t="shared" si="139"/>
        <v>2019</v>
      </c>
      <c r="Q1495" s="1">
        <f t="shared" si="140"/>
        <v>43602.5625</v>
      </c>
      <c r="R1495">
        <f>IF(B1496="",R1494,IF(Q1495&gt;=Chart!$F$2,E1495,0))</f>
        <v>0</v>
      </c>
      <c r="S1495">
        <f>IF(B1496="",S1494,IFERROR(IF(AND(R1495&gt;0,R1494=0),R1495,(1+(B1496/B1495-1)*Calc!$Z$1)*S1494),0))</f>
        <v>0</v>
      </c>
      <c r="T1495">
        <f>IF(B1496="",T1494,IFERROR(IF(AND(R1495&gt;0,R1494=0),R1495,(1+(B1496/B1495-1)*Calc!$Z$1-L1496)*T1494),0))</f>
        <v>0</v>
      </c>
      <c r="U1495">
        <f>IF(B1496="",U1494,IFERROR(IF(AND(R1495&gt;0,R1494=0),R1495,(1+(B1496/B1495-1)*Calc!$Z$1-M1496*2)*U1494),0))</f>
        <v>0</v>
      </c>
      <c r="V1495">
        <f>IF(B1496="",V1494,IFERROR(IF(AND(R1495&gt;0,R1494=0),R1495,(1+(B1496/B1495-1)*Calc!$Z$1-N1496*2)*V1494),0))</f>
        <v>0</v>
      </c>
      <c r="W1495">
        <f>IF(ISNUMBER(C1495),C1495,W1494)</f>
        <v>2.39</v>
      </c>
      <c r="Y1495" s="1" t="e">
        <f>IF(AND(Q1495&gt;=Chart!$F$2,Q1495&lt;=Chart!$F$3),Q1495,#N/A)</f>
        <v>#N/A</v>
      </c>
      <c r="Z1495" t="e">
        <f>IF(AND(Q1495&gt;=Chart!$F$2,Q1495&lt;=Chart!$F$3),R1495,#N/A)</f>
        <v>#N/A</v>
      </c>
      <c r="AA1495" t="e">
        <f>IF(AND(Q1495&gt;=Chart!$F$2,Q1495&lt;=Chart!$F$3),S1495,#N/A)</f>
        <v>#N/A</v>
      </c>
      <c r="AB1495" t="e">
        <f>IF(AND(Q1495&gt;=Chart!$F$2,Q1495&lt;=Chart!$F$3),T1495,#N/A)</f>
        <v>#N/A</v>
      </c>
      <c r="AC1495" t="e">
        <f>IF(AND(Q1495&gt;=Chart!$F$2,Q1495&lt;=Chart!$F$3),U1495,#N/A)</f>
        <v>#N/A</v>
      </c>
      <c r="AD1495" t="e">
        <f>IF(AND(Q1495&gt;=Chart!$F$2,Q1495&lt;=Chart!$F$3),V1495,#N/A)</f>
        <v>#N/A</v>
      </c>
      <c r="AE1495" t="e">
        <f>IF(AND(Q1495&gt;=Chart!$F$2,Q1495&lt;=Chart!$F$3),I1495,#N/A)</f>
        <v>#N/A</v>
      </c>
      <c r="AF1495" t="e">
        <f>IF(AND(Q1495&gt;=Chart!$F$2,Q1495&lt;=Chart!$F$3),H1495/100,#N/A)</f>
        <v>#N/A</v>
      </c>
      <c r="AG1495" t="e">
        <f>IF(AND(Q1495&gt;=Chart!$F$2,Q1495&lt;=Chart!$F$3),W1495/100,#N/A)</f>
        <v>#N/A</v>
      </c>
    </row>
    <row r="1496" spans="1:33" x14ac:dyDescent="0.25">
      <c r="A1496">
        <v>1558359000</v>
      </c>
      <c r="B1496">
        <f>INDEX('Daily Data ADJ'!$1:$1048576,MATCH(Calc!$A1496,'Daily Data ADJ'!$A:$A,0),MATCH("SPY, CBOE BZX: Close",'Daily Data ADJ'!$1:$1,0))</f>
        <v>266.82457194</v>
      </c>
      <c r="C1496">
        <f>INDEX('Daily Data ADJ'!$1:$1048576,MATCH(Calc!$A1496,'Daily Data ADJ'!$A:$A,0),MATCH("EFFR, FRED: Close",'Daily Data ADJ'!$1:$1,0))</f>
        <v>2.39</v>
      </c>
      <c r="D1496">
        <f>INDEX('Daily Data ADJ'!$1:$1048576,MATCH(Calc!$A1496,'Daily Data ADJ'!$A:$A,1),MATCH("SOFR, FRED: Close",'Daily Data ADJ'!$1:$1,0))</f>
        <v>2.39</v>
      </c>
      <c r="E1496">
        <f>INDEX('Daily Data ADJ'!$1:$1048576,MATCH(Calc!$A1496,'Daily Data ADJ'!$A:$A,0),MATCH("UPRO, CBOE BZX: Close",'Daily Data ADJ'!$1:$1,0))</f>
        <v>24.36734775</v>
      </c>
      <c r="F1496">
        <f>INDEX('Daily Data ADJ'!$1:$1048576,MATCH(Calc!$A1496,'Daily Data ADJ'!$A:$A,0),MATCH("ES1!, CME_MINI: Close",'Daily Data ADJ'!$1:$1,0))</f>
        <v>2844</v>
      </c>
      <c r="G1496">
        <f>INDEX('Daily Data ADJ'!$1:$1048576,MATCH(Calc!$A1496,'Daily Data ADJ'!$A:$A,0),MATCH("ES2!, CME_MINI: Close",'Daily Data ADJ'!$1:$1,0))</f>
        <v>2848.25</v>
      </c>
      <c r="H1496">
        <f>INDEX('QUANDL MULTPL SP500_DIV_YIELD_M'!$A:$G,MATCH(Calc!$A1496,'QUANDL MULTPL SP500_DIV_YIELD_M'!$A:$A,1),MATCH('QUANDL MULTPL SP500_DIV_YIELD_M'!$E$1,'QUANDL MULTPL SP500_DIV_YIELD_M'!$A$1:$G$1,0))</f>
        <v>1.9</v>
      </c>
      <c r="I1496" s="5">
        <f t="shared" si="138"/>
        <v>2.4990908761563051E-2</v>
      </c>
      <c r="J1496" s="1">
        <f>A1496/24/60/60+DATE(1970,1,1)</f>
        <v>43605.5625</v>
      </c>
      <c r="K1496" s="3">
        <f t="shared" si="141"/>
        <v>3</v>
      </c>
      <c r="L1496" s="6">
        <f>(1+Chart!$F$4)^(1/(365/K1496))-1</f>
        <v>1.9979165917494157E-4</v>
      </c>
      <c r="M1496" s="6">
        <f t="shared" si="142"/>
        <v>1.9414650644855591E-4</v>
      </c>
      <c r="N1496" s="6">
        <f t="shared" si="143"/>
        <v>2.0290066141925855E-4</v>
      </c>
      <c r="O1496">
        <f>O1495*(B1496/B1495)</f>
        <v>266.82457194000222</v>
      </c>
      <c r="P1496">
        <f t="shared" si="139"/>
        <v>2019</v>
      </c>
      <c r="Q1496" s="1">
        <f t="shared" si="140"/>
        <v>43605.5625</v>
      </c>
      <c r="R1496">
        <f>IF(B1497="",R1495,IF(Q1496&gt;=Chart!$F$2,E1496,0))</f>
        <v>0</v>
      </c>
      <c r="S1496">
        <f>IF(B1497="",S1495,IFERROR(IF(AND(R1496&gt;0,R1495=0),R1496,(1+(B1497/B1496-1)*Calc!$Z$1)*S1495),0))</f>
        <v>0</v>
      </c>
      <c r="T1496">
        <f>IF(B1497="",T1495,IFERROR(IF(AND(R1496&gt;0,R1495=0),R1496,(1+(B1497/B1496-1)*Calc!$Z$1-L1497)*T1495),0))</f>
        <v>0</v>
      </c>
      <c r="U1496">
        <f>IF(B1497="",U1495,IFERROR(IF(AND(R1496&gt;0,R1495=0),R1496,(1+(B1497/B1496-1)*Calc!$Z$1-M1497*2)*U1495),0))</f>
        <v>0</v>
      </c>
      <c r="V1496">
        <f>IF(B1497="",V1495,IFERROR(IF(AND(R1496&gt;0,R1495=0),R1496,(1+(B1497/B1496-1)*Calc!$Z$1-N1497*2)*V1495),0))</f>
        <v>0</v>
      </c>
      <c r="W1496">
        <f>IF(ISNUMBER(C1496),C1496,W1495)</f>
        <v>2.39</v>
      </c>
      <c r="Y1496" s="1" t="e">
        <f>IF(AND(Q1496&gt;=Chart!$F$2,Q1496&lt;=Chart!$F$3),Q1496,#N/A)</f>
        <v>#N/A</v>
      </c>
      <c r="Z1496" t="e">
        <f>IF(AND(Q1496&gt;=Chart!$F$2,Q1496&lt;=Chart!$F$3),R1496,#N/A)</f>
        <v>#N/A</v>
      </c>
      <c r="AA1496" t="e">
        <f>IF(AND(Q1496&gt;=Chart!$F$2,Q1496&lt;=Chart!$F$3),S1496,#N/A)</f>
        <v>#N/A</v>
      </c>
      <c r="AB1496" t="e">
        <f>IF(AND(Q1496&gt;=Chart!$F$2,Q1496&lt;=Chart!$F$3),T1496,#N/A)</f>
        <v>#N/A</v>
      </c>
      <c r="AC1496" t="e">
        <f>IF(AND(Q1496&gt;=Chart!$F$2,Q1496&lt;=Chart!$F$3),U1496,#N/A)</f>
        <v>#N/A</v>
      </c>
      <c r="AD1496" t="e">
        <f>IF(AND(Q1496&gt;=Chart!$F$2,Q1496&lt;=Chart!$F$3),V1496,#N/A)</f>
        <v>#N/A</v>
      </c>
      <c r="AE1496" t="e">
        <f>IF(AND(Q1496&gt;=Chart!$F$2,Q1496&lt;=Chart!$F$3),I1496,#N/A)</f>
        <v>#N/A</v>
      </c>
      <c r="AF1496" t="e">
        <f>IF(AND(Q1496&gt;=Chart!$F$2,Q1496&lt;=Chart!$F$3),H1496/100,#N/A)</f>
        <v>#N/A</v>
      </c>
      <c r="AG1496" t="e">
        <f>IF(AND(Q1496&gt;=Chart!$F$2,Q1496&lt;=Chart!$F$3),W1496/100,#N/A)</f>
        <v>#N/A</v>
      </c>
    </row>
    <row r="1497" spans="1:33" x14ac:dyDescent="0.25">
      <c r="A1497">
        <v>1558445400</v>
      </c>
      <c r="B1497">
        <f>INDEX('Daily Data ADJ'!$1:$1048576,MATCH(Calc!$A1497,'Daily Data ADJ'!$A:$A,0),MATCH("SPY, CBOE BZX: Close",'Daily Data ADJ'!$1:$1,0))</f>
        <v>269.23017470000002</v>
      </c>
      <c r="C1497">
        <f>INDEX('Daily Data ADJ'!$1:$1048576,MATCH(Calc!$A1497,'Daily Data ADJ'!$A:$A,0),MATCH("EFFR, FRED: Close",'Daily Data ADJ'!$1:$1,0))</f>
        <v>2.39</v>
      </c>
      <c r="D1497">
        <f>INDEX('Daily Data ADJ'!$1:$1048576,MATCH(Calc!$A1497,'Daily Data ADJ'!$A:$A,1),MATCH("SOFR, FRED: Close",'Daily Data ADJ'!$1:$1,0))</f>
        <v>2.38</v>
      </c>
      <c r="E1497">
        <f>INDEX('Daily Data ADJ'!$1:$1048576,MATCH(Calc!$A1497,'Daily Data ADJ'!$A:$A,0),MATCH("UPRO, CBOE BZX: Close",'Daily Data ADJ'!$1:$1,0))</f>
        <v>24.995321199999999</v>
      </c>
      <c r="F1497">
        <f>INDEX('Daily Data ADJ'!$1:$1048576,MATCH(Calc!$A1497,'Daily Data ADJ'!$A:$A,0),MATCH("ES1!, CME_MINI: Close",'Daily Data ADJ'!$1:$1,0))</f>
        <v>2866</v>
      </c>
      <c r="G1497">
        <f>INDEX('Daily Data ADJ'!$1:$1048576,MATCH(Calc!$A1497,'Daily Data ADJ'!$A:$A,0),MATCH("ES2!, CME_MINI: Close",'Daily Data ADJ'!$1:$1,0))</f>
        <v>2870.75</v>
      </c>
      <c r="H1497">
        <f>INDEX('QUANDL MULTPL SP500_DIV_YIELD_M'!$A:$G,MATCH(Calc!$A1497,'QUANDL MULTPL SP500_DIV_YIELD_M'!$A:$A,1),MATCH('QUANDL MULTPL SP500_DIV_YIELD_M'!$E$1,'QUANDL MULTPL SP500_DIV_YIELD_M'!$A$1:$G$1,0))</f>
        <v>1.9</v>
      </c>
      <c r="I1497" s="5">
        <f t="shared" si="138"/>
        <v>2.5645948022963477E-2</v>
      </c>
      <c r="J1497" s="1">
        <f>A1497/24/60/60+DATE(1970,1,1)</f>
        <v>43606.5625</v>
      </c>
      <c r="K1497" s="3">
        <f t="shared" si="141"/>
        <v>1</v>
      </c>
      <c r="L1497" s="6">
        <f>(1+Chart!$F$4)^(1/(365/K1497))-1</f>
        <v>6.6592785027408397E-5</v>
      </c>
      <c r="M1497" s="6">
        <f t="shared" si="142"/>
        <v>6.4711314504917183E-5</v>
      </c>
      <c r="N1497" s="6">
        <f t="shared" si="143"/>
        <v>6.9379412928283202E-5</v>
      </c>
      <c r="O1497">
        <f>O1496*(B1497/B1496)</f>
        <v>269.23017470000229</v>
      </c>
      <c r="P1497">
        <f t="shared" si="139"/>
        <v>2019</v>
      </c>
      <c r="Q1497" s="1">
        <f t="shared" si="140"/>
        <v>43606.5625</v>
      </c>
      <c r="R1497">
        <f>IF(B1498="",R1496,IF(Q1497&gt;=Chart!$F$2,E1497,0))</f>
        <v>0</v>
      </c>
      <c r="S1497">
        <f>IF(B1498="",S1496,IFERROR(IF(AND(R1497&gt;0,R1496=0),R1497,(1+(B1498/B1497-1)*Calc!$Z$1)*S1496),0))</f>
        <v>0</v>
      </c>
      <c r="T1497">
        <f>IF(B1498="",T1496,IFERROR(IF(AND(R1497&gt;0,R1496=0),R1497,(1+(B1498/B1497-1)*Calc!$Z$1-L1498)*T1496),0))</f>
        <v>0</v>
      </c>
      <c r="U1497">
        <f>IF(B1498="",U1496,IFERROR(IF(AND(R1497&gt;0,R1496=0),R1497,(1+(B1498/B1497-1)*Calc!$Z$1-M1498*2)*U1496),0))</f>
        <v>0</v>
      </c>
      <c r="V1497">
        <f>IF(B1498="",V1496,IFERROR(IF(AND(R1497&gt;0,R1496=0),R1497,(1+(B1498/B1497-1)*Calc!$Z$1-N1498*2)*V1496),0))</f>
        <v>0</v>
      </c>
      <c r="W1497">
        <f>IF(ISNUMBER(C1497),C1497,W1496)</f>
        <v>2.39</v>
      </c>
      <c r="Y1497" s="1" t="e">
        <f>IF(AND(Q1497&gt;=Chart!$F$2,Q1497&lt;=Chart!$F$3),Q1497,#N/A)</f>
        <v>#N/A</v>
      </c>
      <c r="Z1497" t="e">
        <f>IF(AND(Q1497&gt;=Chart!$F$2,Q1497&lt;=Chart!$F$3),R1497,#N/A)</f>
        <v>#N/A</v>
      </c>
      <c r="AA1497" t="e">
        <f>IF(AND(Q1497&gt;=Chart!$F$2,Q1497&lt;=Chart!$F$3),S1497,#N/A)</f>
        <v>#N/A</v>
      </c>
      <c r="AB1497" t="e">
        <f>IF(AND(Q1497&gt;=Chart!$F$2,Q1497&lt;=Chart!$F$3),T1497,#N/A)</f>
        <v>#N/A</v>
      </c>
      <c r="AC1497" t="e">
        <f>IF(AND(Q1497&gt;=Chart!$F$2,Q1497&lt;=Chart!$F$3),U1497,#N/A)</f>
        <v>#N/A</v>
      </c>
      <c r="AD1497" t="e">
        <f>IF(AND(Q1497&gt;=Chart!$F$2,Q1497&lt;=Chart!$F$3),V1497,#N/A)</f>
        <v>#N/A</v>
      </c>
      <c r="AE1497" t="e">
        <f>IF(AND(Q1497&gt;=Chart!$F$2,Q1497&lt;=Chart!$F$3),I1497,#N/A)</f>
        <v>#N/A</v>
      </c>
      <c r="AF1497" t="e">
        <f>IF(AND(Q1497&gt;=Chart!$F$2,Q1497&lt;=Chart!$F$3),H1497/100,#N/A)</f>
        <v>#N/A</v>
      </c>
      <c r="AG1497" t="e">
        <f>IF(AND(Q1497&gt;=Chart!$F$2,Q1497&lt;=Chart!$F$3),W1497/100,#N/A)</f>
        <v>#N/A</v>
      </c>
    </row>
    <row r="1498" spans="1:33" x14ac:dyDescent="0.25">
      <c r="A1498">
        <v>1558531800</v>
      </c>
      <c r="B1498">
        <f>INDEX('Daily Data ADJ'!$1:$1048576,MATCH(Calc!$A1498,'Daily Data ADJ'!$A:$A,0),MATCH("SPY, CBOE BZX: Close",'Daily Data ADJ'!$1:$1,0))</f>
        <v>268.40324874999999</v>
      </c>
      <c r="C1498">
        <f>INDEX('Daily Data ADJ'!$1:$1048576,MATCH(Calc!$A1498,'Daily Data ADJ'!$A:$A,0),MATCH("EFFR, FRED: Close",'Daily Data ADJ'!$1:$1,0))</f>
        <v>2.38</v>
      </c>
      <c r="D1498">
        <f>INDEX('Daily Data ADJ'!$1:$1048576,MATCH(Calc!$A1498,'Daily Data ADJ'!$A:$A,1),MATCH("SOFR, FRED: Close",'Daily Data ADJ'!$1:$1,0))</f>
        <v>2.37</v>
      </c>
      <c r="E1498">
        <f>INDEX('Daily Data ADJ'!$1:$1048576,MATCH(Calc!$A1498,'Daily Data ADJ'!$A:$A,0),MATCH("UPRO, CBOE BZX: Close",'Daily Data ADJ'!$1:$1,0))</f>
        <v>24.782700269999999</v>
      </c>
      <c r="F1498">
        <f>INDEX('Daily Data ADJ'!$1:$1048576,MATCH(Calc!$A1498,'Daily Data ADJ'!$A:$A,0),MATCH("ES1!, CME_MINI: Close",'Daily Data ADJ'!$1:$1,0))</f>
        <v>2857.5</v>
      </c>
      <c r="G1498">
        <f>INDEX('Daily Data ADJ'!$1:$1048576,MATCH(Calc!$A1498,'Daily Data ADJ'!$A:$A,0),MATCH("ES2!, CME_MINI: Close",'Daily Data ADJ'!$1:$1,0))</f>
        <v>2862.25</v>
      </c>
      <c r="H1498">
        <f>INDEX('QUANDL MULTPL SP500_DIV_YIELD_M'!$A:$G,MATCH(Calc!$A1498,'QUANDL MULTPL SP500_DIV_YIELD_M'!$A:$A,1),MATCH('QUANDL MULTPL SP500_DIV_YIELD_M'!$E$1,'QUANDL MULTPL SP500_DIV_YIELD_M'!$A$1:$G$1,0))</f>
        <v>1.9</v>
      </c>
      <c r="I1498" s="5">
        <f t="shared" si="138"/>
        <v>2.5665766527031991E-2</v>
      </c>
      <c r="J1498" s="1">
        <f>A1498/24/60/60+DATE(1970,1,1)</f>
        <v>43607.5625</v>
      </c>
      <c r="K1498" s="3">
        <f t="shared" si="141"/>
        <v>1</v>
      </c>
      <c r="L1498" s="6">
        <f>(1+Chart!$F$4)^(1/(365/K1498))-1</f>
        <v>6.6592785027408397E-5</v>
      </c>
      <c r="M1498" s="6">
        <f t="shared" si="142"/>
        <v>6.444370665681376E-5</v>
      </c>
      <c r="N1498" s="6">
        <f t="shared" si="143"/>
        <v>6.9432355676690705E-5</v>
      </c>
      <c r="O1498">
        <f>O1497*(B1498/B1497)</f>
        <v>268.40324875000226</v>
      </c>
      <c r="P1498">
        <f t="shared" si="139"/>
        <v>2019</v>
      </c>
      <c r="Q1498" s="1">
        <f t="shared" si="140"/>
        <v>43607.5625</v>
      </c>
      <c r="R1498">
        <f>IF(B1499="",R1497,IF(Q1498&gt;=Chart!$F$2,E1498,0))</f>
        <v>0</v>
      </c>
      <c r="S1498">
        <f>IF(B1499="",S1497,IFERROR(IF(AND(R1498&gt;0,R1497=0),R1498,(1+(B1499/B1498-1)*Calc!$Z$1)*S1497),0))</f>
        <v>0</v>
      </c>
      <c r="T1498">
        <f>IF(B1499="",T1497,IFERROR(IF(AND(R1498&gt;0,R1497=0),R1498,(1+(B1499/B1498-1)*Calc!$Z$1-L1499)*T1497),0))</f>
        <v>0</v>
      </c>
      <c r="U1498">
        <f>IF(B1499="",U1497,IFERROR(IF(AND(R1498&gt;0,R1497=0),R1498,(1+(B1499/B1498-1)*Calc!$Z$1-M1499*2)*U1497),0))</f>
        <v>0</v>
      </c>
      <c r="V1498">
        <f>IF(B1499="",V1497,IFERROR(IF(AND(R1498&gt;0,R1497=0),R1498,(1+(B1499/B1498-1)*Calc!$Z$1-N1499*2)*V1497),0))</f>
        <v>0</v>
      </c>
      <c r="W1498">
        <f>IF(ISNUMBER(C1498),C1498,W1497)</f>
        <v>2.38</v>
      </c>
      <c r="Y1498" s="1" t="e">
        <f>IF(AND(Q1498&gt;=Chart!$F$2,Q1498&lt;=Chart!$F$3),Q1498,#N/A)</f>
        <v>#N/A</v>
      </c>
      <c r="Z1498" t="e">
        <f>IF(AND(Q1498&gt;=Chart!$F$2,Q1498&lt;=Chart!$F$3),R1498,#N/A)</f>
        <v>#N/A</v>
      </c>
      <c r="AA1498" t="e">
        <f>IF(AND(Q1498&gt;=Chart!$F$2,Q1498&lt;=Chart!$F$3),S1498,#N/A)</f>
        <v>#N/A</v>
      </c>
      <c r="AB1498" t="e">
        <f>IF(AND(Q1498&gt;=Chart!$F$2,Q1498&lt;=Chart!$F$3),T1498,#N/A)</f>
        <v>#N/A</v>
      </c>
      <c r="AC1498" t="e">
        <f>IF(AND(Q1498&gt;=Chart!$F$2,Q1498&lt;=Chart!$F$3),U1498,#N/A)</f>
        <v>#N/A</v>
      </c>
      <c r="AD1498" t="e">
        <f>IF(AND(Q1498&gt;=Chart!$F$2,Q1498&lt;=Chart!$F$3),V1498,#N/A)</f>
        <v>#N/A</v>
      </c>
      <c r="AE1498" t="e">
        <f>IF(AND(Q1498&gt;=Chart!$F$2,Q1498&lt;=Chart!$F$3),I1498,#N/A)</f>
        <v>#N/A</v>
      </c>
      <c r="AF1498" t="e">
        <f>IF(AND(Q1498&gt;=Chart!$F$2,Q1498&lt;=Chart!$F$3),H1498/100,#N/A)</f>
        <v>#N/A</v>
      </c>
      <c r="AG1498" t="e">
        <f>IF(AND(Q1498&gt;=Chart!$F$2,Q1498&lt;=Chart!$F$3),W1498/100,#N/A)</f>
        <v>#N/A</v>
      </c>
    </row>
    <row r="1499" spans="1:33" x14ac:dyDescent="0.25">
      <c r="A1499">
        <v>1558618200</v>
      </c>
      <c r="B1499">
        <f>INDEX('Daily Data ADJ'!$1:$1048576,MATCH(Calc!$A1499,'Daily Data ADJ'!$A:$A,0),MATCH("SPY, CBOE BZX: Close",'Daily Data ADJ'!$1:$1,0))</f>
        <v>265.12373560999998</v>
      </c>
      <c r="C1499">
        <f>INDEX('Daily Data ADJ'!$1:$1048576,MATCH(Calc!$A1499,'Daily Data ADJ'!$A:$A,0),MATCH("EFFR, FRED: Close",'Daily Data ADJ'!$1:$1,0))</f>
        <v>2.38</v>
      </c>
      <c r="D1499">
        <f>INDEX('Daily Data ADJ'!$1:$1048576,MATCH(Calc!$A1499,'Daily Data ADJ'!$A:$A,1),MATCH("SOFR, FRED: Close",'Daily Data ADJ'!$1:$1,0))</f>
        <v>2.37</v>
      </c>
      <c r="E1499">
        <f>INDEX('Daily Data ADJ'!$1:$1048576,MATCH(Calc!$A1499,'Daily Data ADJ'!$A:$A,0),MATCH("UPRO, CBOE BZX: Close",'Daily Data ADJ'!$1:$1,0))</f>
        <v>23.892659160000001</v>
      </c>
      <c r="F1499">
        <f>INDEX('Daily Data ADJ'!$1:$1048576,MATCH(Calc!$A1499,'Daily Data ADJ'!$A:$A,0),MATCH("ES1!, CME_MINI: Close",'Daily Data ADJ'!$1:$1,0))</f>
        <v>2819.5</v>
      </c>
      <c r="G1499">
        <f>INDEX('Daily Data ADJ'!$1:$1048576,MATCH(Calc!$A1499,'Daily Data ADJ'!$A:$A,0),MATCH("ES2!, CME_MINI: Close",'Daily Data ADJ'!$1:$1,0))</f>
        <v>2824</v>
      </c>
      <c r="H1499">
        <f>INDEX('QUANDL MULTPL SP500_DIV_YIELD_M'!$A:$G,MATCH(Calc!$A1499,'QUANDL MULTPL SP500_DIV_YIELD_M'!$A:$A,1),MATCH('QUANDL MULTPL SP500_DIV_YIELD_M'!$E$1,'QUANDL MULTPL SP500_DIV_YIELD_M'!$A$1:$G$1,0))</f>
        <v>1.9</v>
      </c>
      <c r="I1499" s="5">
        <f t="shared" si="138"/>
        <v>2.5399410752514045E-2</v>
      </c>
      <c r="J1499" s="1">
        <f>A1499/24/60/60+DATE(1970,1,1)</f>
        <v>43608.5625</v>
      </c>
      <c r="K1499" s="3">
        <f t="shared" si="141"/>
        <v>1</v>
      </c>
      <c r="L1499" s="6">
        <f>(1+Chart!$F$4)^(1/(365/K1499))-1</f>
        <v>6.6592785027408397E-5</v>
      </c>
      <c r="M1499" s="6">
        <f t="shared" si="142"/>
        <v>6.444370665681376E-5</v>
      </c>
      <c r="N1499" s="6">
        <f t="shared" si="143"/>
        <v>6.87207329859163E-5</v>
      </c>
      <c r="O1499">
        <f>O1498*(B1499/B1498)</f>
        <v>265.12373561000226</v>
      </c>
      <c r="P1499">
        <f t="shared" si="139"/>
        <v>2019</v>
      </c>
      <c r="Q1499" s="1">
        <f t="shared" si="140"/>
        <v>43608.5625</v>
      </c>
      <c r="R1499">
        <f>IF(B1500="",R1498,IF(Q1499&gt;=Chart!$F$2,E1499,0))</f>
        <v>0</v>
      </c>
      <c r="S1499">
        <f>IF(B1500="",S1498,IFERROR(IF(AND(R1499&gt;0,R1498=0),R1499,(1+(B1500/B1499-1)*Calc!$Z$1)*S1498),0))</f>
        <v>0</v>
      </c>
      <c r="T1499">
        <f>IF(B1500="",T1498,IFERROR(IF(AND(R1499&gt;0,R1498=0),R1499,(1+(B1500/B1499-1)*Calc!$Z$1-L1500)*T1498),0))</f>
        <v>0</v>
      </c>
      <c r="U1499">
        <f>IF(B1500="",U1498,IFERROR(IF(AND(R1499&gt;0,R1498=0),R1499,(1+(B1500/B1499-1)*Calc!$Z$1-M1500*2)*U1498),0))</f>
        <v>0</v>
      </c>
      <c r="V1499">
        <f>IF(B1500="",V1498,IFERROR(IF(AND(R1499&gt;0,R1498=0),R1499,(1+(B1500/B1499-1)*Calc!$Z$1-N1500*2)*V1498),0))</f>
        <v>0</v>
      </c>
      <c r="W1499">
        <f>IF(ISNUMBER(C1499),C1499,W1498)</f>
        <v>2.38</v>
      </c>
      <c r="Y1499" s="1" t="e">
        <f>IF(AND(Q1499&gt;=Chart!$F$2,Q1499&lt;=Chart!$F$3),Q1499,#N/A)</f>
        <v>#N/A</v>
      </c>
      <c r="Z1499" t="e">
        <f>IF(AND(Q1499&gt;=Chart!$F$2,Q1499&lt;=Chart!$F$3),R1499,#N/A)</f>
        <v>#N/A</v>
      </c>
      <c r="AA1499" t="e">
        <f>IF(AND(Q1499&gt;=Chart!$F$2,Q1499&lt;=Chart!$F$3),S1499,#N/A)</f>
        <v>#N/A</v>
      </c>
      <c r="AB1499" t="e">
        <f>IF(AND(Q1499&gt;=Chart!$F$2,Q1499&lt;=Chart!$F$3),T1499,#N/A)</f>
        <v>#N/A</v>
      </c>
      <c r="AC1499" t="e">
        <f>IF(AND(Q1499&gt;=Chart!$F$2,Q1499&lt;=Chart!$F$3),U1499,#N/A)</f>
        <v>#N/A</v>
      </c>
      <c r="AD1499" t="e">
        <f>IF(AND(Q1499&gt;=Chart!$F$2,Q1499&lt;=Chart!$F$3),V1499,#N/A)</f>
        <v>#N/A</v>
      </c>
      <c r="AE1499" t="e">
        <f>IF(AND(Q1499&gt;=Chart!$F$2,Q1499&lt;=Chart!$F$3),I1499,#N/A)</f>
        <v>#N/A</v>
      </c>
      <c r="AF1499" t="e">
        <f>IF(AND(Q1499&gt;=Chart!$F$2,Q1499&lt;=Chart!$F$3),H1499/100,#N/A)</f>
        <v>#N/A</v>
      </c>
      <c r="AG1499" t="e">
        <f>IF(AND(Q1499&gt;=Chart!$F$2,Q1499&lt;=Chart!$F$3),W1499/100,#N/A)</f>
        <v>#N/A</v>
      </c>
    </row>
    <row r="1500" spans="1:33" x14ac:dyDescent="0.25">
      <c r="A1500">
        <v>1558704600</v>
      </c>
      <c r="B1500">
        <f>INDEX('Daily Data ADJ'!$1:$1048576,MATCH(Calc!$A1500,'Daily Data ADJ'!$A:$A,0),MATCH("SPY, CBOE BZX: Close",'Daily Data ADJ'!$1:$1,0))</f>
        <v>265.72513629999997</v>
      </c>
      <c r="C1500">
        <f>INDEX('Daily Data ADJ'!$1:$1048576,MATCH(Calc!$A1500,'Daily Data ADJ'!$A:$A,0),MATCH("EFFR, FRED: Close",'Daily Data ADJ'!$1:$1,0))</f>
        <v>2.38</v>
      </c>
      <c r="D1500">
        <f>INDEX('Daily Data ADJ'!$1:$1048576,MATCH(Calc!$A1500,'Daily Data ADJ'!$A:$A,1),MATCH("SOFR, FRED: Close",'Daily Data ADJ'!$1:$1,0))</f>
        <v>2.37</v>
      </c>
      <c r="E1500">
        <f>INDEX('Daily Data ADJ'!$1:$1048576,MATCH(Calc!$A1500,'Daily Data ADJ'!$A:$A,0),MATCH("UPRO, CBOE BZX: Close",'Daily Data ADJ'!$1:$1,0))</f>
        <v>23.986607939999999</v>
      </c>
      <c r="F1500">
        <f>INDEX('Daily Data ADJ'!$1:$1048576,MATCH(Calc!$A1500,'Daily Data ADJ'!$A:$A,0),MATCH("ES1!, CME_MINI: Close",'Daily Data ADJ'!$1:$1,0))</f>
        <v>2831.75</v>
      </c>
      <c r="G1500">
        <f>INDEX('Daily Data ADJ'!$1:$1048576,MATCH(Calc!$A1500,'Daily Data ADJ'!$A:$A,0),MATCH("ES2!, CME_MINI: Close",'Daily Data ADJ'!$1:$1,0))</f>
        <v>2836.5</v>
      </c>
      <c r="H1500">
        <f>INDEX('QUANDL MULTPL SP500_DIV_YIELD_M'!$A:$G,MATCH(Calc!$A1500,'QUANDL MULTPL SP500_DIV_YIELD_M'!$A:$A,1),MATCH('QUANDL MULTPL SP500_DIV_YIELD_M'!$E$1,'QUANDL MULTPL SP500_DIV_YIELD_M'!$A$1:$G$1,0))</f>
        <v>1.9</v>
      </c>
      <c r="I1500" s="5">
        <f t="shared" si="138"/>
        <v>2.5726532924736794E-2</v>
      </c>
      <c r="J1500" s="1">
        <f>A1500/24/60/60+DATE(1970,1,1)</f>
        <v>43609.5625</v>
      </c>
      <c r="K1500" s="3">
        <f t="shared" si="141"/>
        <v>1</v>
      </c>
      <c r="L1500" s="6">
        <f>(1+Chart!$F$4)^(1/(365/K1500))-1</f>
        <v>6.6592785027408397E-5</v>
      </c>
      <c r="M1500" s="6">
        <f t="shared" si="142"/>
        <v>6.444370665681376E-5</v>
      </c>
      <c r="N1500" s="6">
        <f t="shared" si="143"/>
        <v>6.9594679435347473E-5</v>
      </c>
      <c r="O1500">
        <f>O1499*(B1500/B1499)</f>
        <v>265.72513630000225</v>
      </c>
      <c r="P1500">
        <f t="shared" si="139"/>
        <v>2019</v>
      </c>
      <c r="Q1500" s="1">
        <f t="shared" si="140"/>
        <v>43609.5625</v>
      </c>
      <c r="R1500">
        <f>IF(B1501="",R1499,IF(Q1500&gt;=Chart!$F$2,E1500,0))</f>
        <v>0</v>
      </c>
      <c r="S1500">
        <f>IF(B1501="",S1499,IFERROR(IF(AND(R1500&gt;0,R1499=0),R1500,(1+(B1501/B1500-1)*Calc!$Z$1)*S1499),0))</f>
        <v>0</v>
      </c>
      <c r="T1500">
        <f>IF(B1501="",T1499,IFERROR(IF(AND(R1500&gt;0,R1499=0),R1500,(1+(B1501/B1500-1)*Calc!$Z$1-L1501)*T1499),0))</f>
        <v>0</v>
      </c>
      <c r="U1500">
        <f>IF(B1501="",U1499,IFERROR(IF(AND(R1500&gt;0,R1499=0),R1500,(1+(B1501/B1500-1)*Calc!$Z$1-M1501*2)*U1499),0))</f>
        <v>0</v>
      </c>
      <c r="V1500">
        <f>IF(B1501="",V1499,IFERROR(IF(AND(R1500&gt;0,R1499=0),R1500,(1+(B1501/B1500-1)*Calc!$Z$1-N1501*2)*V1499),0))</f>
        <v>0</v>
      </c>
      <c r="W1500">
        <f>IF(ISNUMBER(C1500),C1500,W1499)</f>
        <v>2.38</v>
      </c>
      <c r="Y1500" s="1" t="e">
        <f>IF(AND(Q1500&gt;=Chart!$F$2,Q1500&lt;=Chart!$F$3),Q1500,#N/A)</f>
        <v>#N/A</v>
      </c>
      <c r="Z1500" t="e">
        <f>IF(AND(Q1500&gt;=Chart!$F$2,Q1500&lt;=Chart!$F$3),R1500,#N/A)</f>
        <v>#N/A</v>
      </c>
      <c r="AA1500" t="e">
        <f>IF(AND(Q1500&gt;=Chart!$F$2,Q1500&lt;=Chart!$F$3),S1500,#N/A)</f>
        <v>#N/A</v>
      </c>
      <c r="AB1500" t="e">
        <f>IF(AND(Q1500&gt;=Chart!$F$2,Q1500&lt;=Chart!$F$3),T1500,#N/A)</f>
        <v>#N/A</v>
      </c>
      <c r="AC1500" t="e">
        <f>IF(AND(Q1500&gt;=Chart!$F$2,Q1500&lt;=Chart!$F$3),U1500,#N/A)</f>
        <v>#N/A</v>
      </c>
      <c r="AD1500" t="e">
        <f>IF(AND(Q1500&gt;=Chart!$F$2,Q1500&lt;=Chart!$F$3),V1500,#N/A)</f>
        <v>#N/A</v>
      </c>
      <c r="AE1500" t="e">
        <f>IF(AND(Q1500&gt;=Chart!$F$2,Q1500&lt;=Chart!$F$3),I1500,#N/A)</f>
        <v>#N/A</v>
      </c>
      <c r="AF1500" t="e">
        <f>IF(AND(Q1500&gt;=Chart!$F$2,Q1500&lt;=Chart!$F$3),H1500/100,#N/A)</f>
        <v>#N/A</v>
      </c>
      <c r="AG1500" t="e">
        <f>IF(AND(Q1500&gt;=Chart!$F$2,Q1500&lt;=Chart!$F$3),W1500/100,#N/A)</f>
        <v>#N/A</v>
      </c>
    </row>
    <row r="1501" spans="1:33" x14ac:dyDescent="0.25">
      <c r="A1501">
        <v>1559050200</v>
      </c>
      <c r="B1501">
        <f>INDEX('Daily Data ADJ'!$1:$1048576,MATCH(Calc!$A1501,'Daily Data ADJ'!$A:$A,0),MATCH("SPY, CBOE BZX: Close",'Daily Data ADJ'!$1:$1,0))</f>
        <v>263.25375534</v>
      </c>
      <c r="C1501">
        <f>INDEX('Daily Data ADJ'!$1:$1048576,MATCH(Calc!$A1501,'Daily Data ADJ'!$A:$A,0),MATCH("EFFR, FRED: Close",'Daily Data ADJ'!$1:$1,0))</f>
        <v>2.39</v>
      </c>
      <c r="D1501">
        <f>INDEX('Daily Data ADJ'!$1:$1048576,MATCH(Calc!$A1501,'Daily Data ADJ'!$A:$A,1),MATCH("SOFR, FRED: Close",'Daily Data ADJ'!$1:$1,0))</f>
        <v>2.41</v>
      </c>
      <c r="E1501">
        <f>INDEX('Daily Data ADJ'!$1:$1048576,MATCH(Calc!$A1501,'Daily Data ADJ'!$A:$A,0),MATCH("UPRO, CBOE BZX: Close",'Daily Data ADJ'!$1:$1,0))</f>
        <v>23.343800470000001</v>
      </c>
      <c r="F1501">
        <f>INDEX('Daily Data ADJ'!$1:$1048576,MATCH(Calc!$A1501,'Daily Data ADJ'!$A:$A,0),MATCH("ES1!, CME_MINI: Close",'Daily Data ADJ'!$1:$1,0))</f>
        <v>2805</v>
      </c>
      <c r="G1501">
        <f>INDEX('Daily Data ADJ'!$1:$1048576,MATCH(Calc!$A1501,'Daily Data ADJ'!$A:$A,0),MATCH("ES2!, CME_MINI: Close",'Daily Data ADJ'!$1:$1,0))</f>
        <v>2809.5</v>
      </c>
      <c r="H1501">
        <f>INDEX('QUANDL MULTPL SP500_DIV_YIELD_M'!$A:$G,MATCH(Calc!$A1501,'QUANDL MULTPL SP500_DIV_YIELD_M'!$A:$A,1),MATCH('QUANDL MULTPL SP500_DIV_YIELD_M'!$E$1,'QUANDL MULTPL SP500_DIV_YIELD_M'!$A$1:$G$1,0))</f>
        <v>1.9</v>
      </c>
      <c r="I1501" s="5">
        <f t="shared" si="138"/>
        <v>2.5432571070712711E-2</v>
      </c>
      <c r="J1501" s="1">
        <f>A1501/24/60/60+DATE(1970,1,1)</f>
        <v>43613.5625</v>
      </c>
      <c r="K1501" s="3">
        <f t="shared" si="141"/>
        <v>4</v>
      </c>
      <c r="L1501" s="6">
        <f>(1+Chart!$F$4)^(1/(365/K1501))-1</f>
        <v>2.6639774888526091E-4</v>
      </c>
      <c r="M1501" s="6">
        <f t="shared" si="142"/>
        <v>2.5887038442906629E-4</v>
      </c>
      <c r="N1501" s="6">
        <f t="shared" si="143"/>
        <v>2.7526575945224785E-4</v>
      </c>
      <c r="O1501">
        <f>O1500*(B1501/B1500)</f>
        <v>263.25375534000221</v>
      </c>
      <c r="P1501">
        <f t="shared" si="139"/>
        <v>2019</v>
      </c>
      <c r="Q1501" s="1">
        <f t="shared" si="140"/>
        <v>43613.5625</v>
      </c>
      <c r="R1501">
        <f>IF(B1502="",R1500,IF(Q1501&gt;=Chart!$F$2,E1501,0))</f>
        <v>0</v>
      </c>
      <c r="S1501">
        <f>IF(B1502="",S1500,IFERROR(IF(AND(R1501&gt;0,R1500=0),R1501,(1+(B1502/B1501-1)*Calc!$Z$1)*S1500),0))</f>
        <v>0</v>
      </c>
      <c r="T1501">
        <f>IF(B1502="",T1500,IFERROR(IF(AND(R1501&gt;0,R1500=0),R1501,(1+(B1502/B1501-1)*Calc!$Z$1-L1502)*T1500),0))</f>
        <v>0</v>
      </c>
      <c r="U1501">
        <f>IF(B1502="",U1500,IFERROR(IF(AND(R1501&gt;0,R1500=0),R1501,(1+(B1502/B1501-1)*Calc!$Z$1-M1502*2)*U1500),0))</f>
        <v>0</v>
      </c>
      <c r="V1501">
        <f>IF(B1502="",V1500,IFERROR(IF(AND(R1501&gt;0,R1500=0),R1501,(1+(B1502/B1501-1)*Calc!$Z$1-N1502*2)*V1500),0))</f>
        <v>0</v>
      </c>
      <c r="W1501">
        <f>IF(ISNUMBER(C1501),C1501,W1500)</f>
        <v>2.39</v>
      </c>
      <c r="Y1501" s="1" t="e">
        <f>IF(AND(Q1501&gt;=Chart!$F$2,Q1501&lt;=Chart!$F$3),Q1501,#N/A)</f>
        <v>#N/A</v>
      </c>
      <c r="Z1501" t="e">
        <f>IF(AND(Q1501&gt;=Chart!$F$2,Q1501&lt;=Chart!$F$3),R1501,#N/A)</f>
        <v>#N/A</v>
      </c>
      <c r="AA1501" t="e">
        <f>IF(AND(Q1501&gt;=Chart!$F$2,Q1501&lt;=Chart!$F$3),S1501,#N/A)</f>
        <v>#N/A</v>
      </c>
      <c r="AB1501" t="e">
        <f>IF(AND(Q1501&gt;=Chart!$F$2,Q1501&lt;=Chart!$F$3),T1501,#N/A)</f>
        <v>#N/A</v>
      </c>
      <c r="AC1501" t="e">
        <f>IF(AND(Q1501&gt;=Chart!$F$2,Q1501&lt;=Chart!$F$3),U1501,#N/A)</f>
        <v>#N/A</v>
      </c>
      <c r="AD1501" t="e">
        <f>IF(AND(Q1501&gt;=Chart!$F$2,Q1501&lt;=Chart!$F$3),V1501,#N/A)</f>
        <v>#N/A</v>
      </c>
      <c r="AE1501" t="e">
        <f>IF(AND(Q1501&gt;=Chart!$F$2,Q1501&lt;=Chart!$F$3),I1501,#N/A)</f>
        <v>#N/A</v>
      </c>
      <c r="AF1501" t="e">
        <f>IF(AND(Q1501&gt;=Chart!$F$2,Q1501&lt;=Chart!$F$3),H1501/100,#N/A)</f>
        <v>#N/A</v>
      </c>
      <c r="AG1501" t="e">
        <f>IF(AND(Q1501&gt;=Chart!$F$2,Q1501&lt;=Chart!$F$3),W1501/100,#N/A)</f>
        <v>#N/A</v>
      </c>
    </row>
    <row r="1502" spans="1:33" x14ac:dyDescent="0.25">
      <c r="A1502">
        <v>1559136600</v>
      </c>
      <c r="B1502">
        <f>INDEX('Daily Data ADJ'!$1:$1048576,MATCH(Calc!$A1502,'Daily Data ADJ'!$A:$A,0),MATCH("SPY, CBOE BZX: Close",'Daily Data ADJ'!$1:$1,0))</f>
        <v>261.48714081000003</v>
      </c>
      <c r="C1502">
        <f>INDEX('Daily Data ADJ'!$1:$1048576,MATCH(Calc!$A1502,'Daily Data ADJ'!$A:$A,0),MATCH("EFFR, FRED: Close",'Daily Data ADJ'!$1:$1,0))</f>
        <v>2.39</v>
      </c>
      <c r="D1502">
        <f>INDEX('Daily Data ADJ'!$1:$1048576,MATCH(Calc!$A1502,'Daily Data ADJ'!$A:$A,1),MATCH("SOFR, FRED: Close",'Daily Data ADJ'!$1:$1,0))</f>
        <v>2.4</v>
      </c>
      <c r="E1502">
        <f>INDEX('Daily Data ADJ'!$1:$1048576,MATCH(Calc!$A1502,'Daily Data ADJ'!$A:$A,0),MATCH("UPRO, CBOE BZX: Close",'Daily Data ADJ'!$1:$1,0))</f>
        <v>22.87900123</v>
      </c>
      <c r="F1502">
        <f>INDEX('Daily Data ADJ'!$1:$1048576,MATCH(Calc!$A1502,'Daily Data ADJ'!$A:$A,0),MATCH("ES1!, CME_MINI: Close",'Daily Data ADJ'!$1:$1,0))</f>
        <v>2780</v>
      </c>
      <c r="G1502">
        <f>INDEX('Daily Data ADJ'!$1:$1048576,MATCH(Calc!$A1502,'Daily Data ADJ'!$A:$A,0),MATCH("ES2!, CME_MINI: Close",'Daily Data ADJ'!$1:$1,0))</f>
        <v>2784.25</v>
      </c>
      <c r="H1502">
        <f>INDEX('QUANDL MULTPL SP500_DIV_YIELD_M'!$A:$G,MATCH(Calc!$A1502,'QUANDL MULTPL SP500_DIV_YIELD_M'!$A:$A,1),MATCH('QUANDL MULTPL SP500_DIV_YIELD_M'!$E$1,'QUANDL MULTPL SP500_DIV_YIELD_M'!$A$1:$G$1,0))</f>
        <v>1.9</v>
      </c>
      <c r="I1502" s="5">
        <f t="shared" si="138"/>
        <v>2.5129145165410188E-2</v>
      </c>
      <c r="J1502" s="1">
        <f>A1502/24/60/60+DATE(1970,1,1)</f>
        <v>43614.5625</v>
      </c>
      <c r="K1502" s="3">
        <f t="shared" si="141"/>
        <v>1</v>
      </c>
      <c r="L1502" s="6">
        <f>(1+Chart!$F$4)^(1/(365/K1502))-1</f>
        <v>6.6592785027408397E-5</v>
      </c>
      <c r="M1502" s="6">
        <f t="shared" si="142"/>
        <v>6.4711314504917183E-5</v>
      </c>
      <c r="N1502" s="6">
        <f t="shared" si="143"/>
        <v>6.7998476002362196E-5</v>
      </c>
      <c r="O1502">
        <f>O1501*(B1502/B1501)</f>
        <v>261.48714081000224</v>
      </c>
      <c r="P1502">
        <f t="shared" si="139"/>
        <v>2019</v>
      </c>
      <c r="Q1502" s="1">
        <f t="shared" si="140"/>
        <v>43614.5625</v>
      </c>
      <c r="R1502">
        <f>IF(B1503="",R1501,IF(Q1502&gt;=Chart!$F$2,E1502,0))</f>
        <v>0</v>
      </c>
      <c r="S1502">
        <f>IF(B1503="",S1501,IFERROR(IF(AND(R1502&gt;0,R1501=0),R1502,(1+(B1503/B1502-1)*Calc!$Z$1)*S1501),0))</f>
        <v>0</v>
      </c>
      <c r="T1502">
        <f>IF(B1503="",T1501,IFERROR(IF(AND(R1502&gt;0,R1501=0),R1502,(1+(B1503/B1502-1)*Calc!$Z$1-L1503)*T1501),0))</f>
        <v>0</v>
      </c>
      <c r="U1502">
        <f>IF(B1503="",U1501,IFERROR(IF(AND(R1502&gt;0,R1501=0),R1502,(1+(B1503/B1502-1)*Calc!$Z$1-M1503*2)*U1501),0))</f>
        <v>0</v>
      </c>
      <c r="V1502">
        <f>IF(B1503="",V1501,IFERROR(IF(AND(R1502&gt;0,R1501=0),R1502,(1+(B1503/B1502-1)*Calc!$Z$1-N1503*2)*V1501),0))</f>
        <v>0</v>
      </c>
      <c r="W1502">
        <f>IF(ISNUMBER(C1502),C1502,W1501)</f>
        <v>2.39</v>
      </c>
      <c r="Y1502" s="1" t="e">
        <f>IF(AND(Q1502&gt;=Chart!$F$2,Q1502&lt;=Chart!$F$3),Q1502,#N/A)</f>
        <v>#N/A</v>
      </c>
      <c r="Z1502" t="e">
        <f>IF(AND(Q1502&gt;=Chart!$F$2,Q1502&lt;=Chart!$F$3),R1502,#N/A)</f>
        <v>#N/A</v>
      </c>
      <c r="AA1502" t="e">
        <f>IF(AND(Q1502&gt;=Chart!$F$2,Q1502&lt;=Chart!$F$3),S1502,#N/A)</f>
        <v>#N/A</v>
      </c>
      <c r="AB1502" t="e">
        <f>IF(AND(Q1502&gt;=Chart!$F$2,Q1502&lt;=Chart!$F$3),T1502,#N/A)</f>
        <v>#N/A</v>
      </c>
      <c r="AC1502" t="e">
        <f>IF(AND(Q1502&gt;=Chart!$F$2,Q1502&lt;=Chart!$F$3),U1502,#N/A)</f>
        <v>#N/A</v>
      </c>
      <c r="AD1502" t="e">
        <f>IF(AND(Q1502&gt;=Chart!$F$2,Q1502&lt;=Chart!$F$3),V1502,#N/A)</f>
        <v>#N/A</v>
      </c>
      <c r="AE1502" t="e">
        <f>IF(AND(Q1502&gt;=Chart!$F$2,Q1502&lt;=Chart!$F$3),I1502,#N/A)</f>
        <v>#N/A</v>
      </c>
      <c r="AF1502" t="e">
        <f>IF(AND(Q1502&gt;=Chart!$F$2,Q1502&lt;=Chart!$F$3),H1502/100,#N/A)</f>
        <v>#N/A</v>
      </c>
      <c r="AG1502" t="e">
        <f>IF(AND(Q1502&gt;=Chart!$F$2,Q1502&lt;=Chart!$F$3),W1502/100,#N/A)</f>
        <v>#N/A</v>
      </c>
    </row>
    <row r="1503" spans="1:33" x14ac:dyDescent="0.25">
      <c r="A1503">
        <v>1559223000</v>
      </c>
      <c r="B1503">
        <f>INDEX('Daily Data ADJ'!$1:$1048576,MATCH(Calc!$A1503,'Daily Data ADJ'!$A:$A,0),MATCH("SPY, CBOE BZX: Close",'Daily Data ADJ'!$1:$1,0))</f>
        <v>262.20130412999998</v>
      </c>
      <c r="C1503">
        <f>INDEX('Daily Data ADJ'!$1:$1048576,MATCH(Calc!$A1503,'Daily Data ADJ'!$A:$A,0),MATCH("EFFR, FRED: Close",'Daily Data ADJ'!$1:$1,0))</f>
        <v>2.39</v>
      </c>
      <c r="D1503">
        <f>INDEX('Daily Data ADJ'!$1:$1048576,MATCH(Calc!$A1503,'Daily Data ADJ'!$A:$A,1),MATCH("SOFR, FRED: Close",'Daily Data ADJ'!$1:$1,0))</f>
        <v>2.4</v>
      </c>
      <c r="E1503">
        <f>INDEX('Daily Data ADJ'!$1:$1048576,MATCH(Calc!$A1503,'Daily Data ADJ'!$A:$A,0),MATCH("UPRO, CBOE BZX: Close",'Daily Data ADJ'!$1:$1,0))</f>
        <v>23.04217543</v>
      </c>
      <c r="F1503">
        <f>INDEX('Daily Data ADJ'!$1:$1048576,MATCH(Calc!$A1503,'Daily Data ADJ'!$A:$A,0),MATCH("ES1!, CME_MINI: Close",'Daily Data ADJ'!$1:$1,0))</f>
        <v>2790.5</v>
      </c>
      <c r="G1503">
        <f>INDEX('Daily Data ADJ'!$1:$1048576,MATCH(Calc!$A1503,'Daily Data ADJ'!$A:$A,0),MATCH("ES2!, CME_MINI: Close",'Daily Data ADJ'!$1:$1,0))</f>
        <v>2794.5</v>
      </c>
      <c r="H1503">
        <f>INDEX('QUANDL MULTPL SP500_DIV_YIELD_M'!$A:$G,MATCH(Calc!$A1503,'QUANDL MULTPL SP500_DIV_YIELD_M'!$A:$A,1),MATCH('QUANDL MULTPL SP500_DIV_YIELD_M'!$E$1,'QUANDL MULTPL SP500_DIV_YIELD_M'!$A$1:$G$1,0))</f>
        <v>1.9</v>
      </c>
      <c r="I1503" s="5">
        <f t="shared" si="138"/>
        <v>2.4746079671882897E-2</v>
      </c>
      <c r="J1503" s="1">
        <f>A1503/24/60/60+DATE(1970,1,1)</f>
        <v>43615.5625</v>
      </c>
      <c r="K1503" s="3">
        <f t="shared" si="141"/>
        <v>1</v>
      </c>
      <c r="L1503" s="6">
        <f>(1+Chart!$F$4)^(1/(365/K1503))-1</f>
        <v>6.6592785027408397E-5</v>
      </c>
      <c r="M1503" s="6">
        <f t="shared" si="142"/>
        <v>6.4711314504917183E-5</v>
      </c>
      <c r="N1503" s="6">
        <f t="shared" si="143"/>
        <v>6.6974447487044841E-5</v>
      </c>
      <c r="O1503">
        <f>O1502*(B1503/B1502)</f>
        <v>262.2013041300022</v>
      </c>
      <c r="P1503">
        <f t="shared" si="139"/>
        <v>2019</v>
      </c>
      <c r="Q1503" s="1">
        <f t="shared" si="140"/>
        <v>43615.5625</v>
      </c>
      <c r="R1503">
        <f>IF(B1504="",R1502,IF(Q1503&gt;=Chart!$F$2,E1503,0))</f>
        <v>0</v>
      </c>
      <c r="S1503">
        <f>IF(B1504="",S1502,IFERROR(IF(AND(R1503&gt;0,R1502=0),R1503,(1+(B1504/B1503-1)*Calc!$Z$1)*S1502),0))</f>
        <v>0</v>
      </c>
      <c r="T1503">
        <f>IF(B1504="",T1502,IFERROR(IF(AND(R1503&gt;0,R1502=0),R1503,(1+(B1504/B1503-1)*Calc!$Z$1-L1504)*T1502),0))</f>
        <v>0</v>
      </c>
      <c r="U1503">
        <f>IF(B1504="",U1502,IFERROR(IF(AND(R1503&gt;0,R1502=0),R1503,(1+(B1504/B1503-1)*Calc!$Z$1-M1504*2)*U1502),0))</f>
        <v>0</v>
      </c>
      <c r="V1503">
        <f>IF(B1504="",V1502,IFERROR(IF(AND(R1503&gt;0,R1502=0),R1503,(1+(B1504/B1503-1)*Calc!$Z$1-N1504*2)*V1502),0))</f>
        <v>0</v>
      </c>
      <c r="W1503">
        <f>IF(ISNUMBER(C1503),C1503,W1502)</f>
        <v>2.39</v>
      </c>
      <c r="Y1503" s="1" t="e">
        <f>IF(AND(Q1503&gt;=Chart!$F$2,Q1503&lt;=Chart!$F$3),Q1503,#N/A)</f>
        <v>#N/A</v>
      </c>
      <c r="Z1503" t="e">
        <f>IF(AND(Q1503&gt;=Chart!$F$2,Q1503&lt;=Chart!$F$3),R1503,#N/A)</f>
        <v>#N/A</v>
      </c>
      <c r="AA1503" t="e">
        <f>IF(AND(Q1503&gt;=Chart!$F$2,Q1503&lt;=Chart!$F$3),S1503,#N/A)</f>
        <v>#N/A</v>
      </c>
      <c r="AB1503" t="e">
        <f>IF(AND(Q1503&gt;=Chart!$F$2,Q1503&lt;=Chart!$F$3),T1503,#N/A)</f>
        <v>#N/A</v>
      </c>
      <c r="AC1503" t="e">
        <f>IF(AND(Q1503&gt;=Chart!$F$2,Q1503&lt;=Chart!$F$3),U1503,#N/A)</f>
        <v>#N/A</v>
      </c>
      <c r="AD1503" t="e">
        <f>IF(AND(Q1503&gt;=Chart!$F$2,Q1503&lt;=Chart!$F$3),V1503,#N/A)</f>
        <v>#N/A</v>
      </c>
      <c r="AE1503" t="e">
        <f>IF(AND(Q1503&gt;=Chart!$F$2,Q1503&lt;=Chart!$F$3),I1503,#N/A)</f>
        <v>#N/A</v>
      </c>
      <c r="AF1503" t="e">
        <f>IF(AND(Q1503&gt;=Chart!$F$2,Q1503&lt;=Chart!$F$3),H1503/100,#N/A)</f>
        <v>#N/A</v>
      </c>
      <c r="AG1503" t="e">
        <f>IF(AND(Q1503&gt;=Chart!$F$2,Q1503&lt;=Chart!$F$3),W1503/100,#N/A)</f>
        <v>#N/A</v>
      </c>
    </row>
    <row r="1504" spans="1:33" x14ac:dyDescent="0.25">
      <c r="A1504">
        <v>1559309400</v>
      </c>
      <c r="B1504">
        <f>INDEX('Daily Data ADJ'!$1:$1048576,MATCH(Calc!$A1504,'Daily Data ADJ'!$A:$A,0),MATCH("SPY, CBOE BZX: Close",'Daily Data ADJ'!$1:$1,0))</f>
        <v>258.66807507999999</v>
      </c>
      <c r="C1504">
        <f>INDEX('Daily Data ADJ'!$1:$1048576,MATCH(Calc!$A1504,'Daily Data ADJ'!$A:$A,0),MATCH("EFFR, FRED: Close",'Daily Data ADJ'!$1:$1,0))</f>
        <v>2.4</v>
      </c>
      <c r="D1504">
        <f>INDEX('Daily Data ADJ'!$1:$1048576,MATCH(Calc!$A1504,'Daily Data ADJ'!$A:$A,1),MATCH("SOFR, FRED: Close",'Daily Data ADJ'!$1:$1,0))</f>
        <v>2.4900000000000002</v>
      </c>
      <c r="E1504">
        <f>INDEX('Daily Data ADJ'!$1:$1048576,MATCH(Calc!$A1504,'Daily Data ADJ'!$A:$A,0),MATCH("UPRO, CBOE BZX: Close",'Daily Data ADJ'!$1:$1,0))</f>
        <v>22.097742920000002</v>
      </c>
      <c r="F1504">
        <f>INDEX('Daily Data ADJ'!$1:$1048576,MATCH(Calc!$A1504,'Daily Data ADJ'!$A:$A,0),MATCH("ES1!, CME_MINI: Close",'Daily Data ADJ'!$1:$1,0))</f>
        <v>2752.5</v>
      </c>
      <c r="G1504">
        <f>INDEX('Daily Data ADJ'!$1:$1048576,MATCH(Calc!$A1504,'Daily Data ADJ'!$A:$A,0),MATCH("ES2!, CME_MINI: Close",'Daily Data ADJ'!$1:$1,0))</f>
        <v>2756</v>
      </c>
      <c r="H1504">
        <f>INDEX('QUANDL MULTPL SP500_DIV_YIELD_M'!$A:$G,MATCH(Calc!$A1504,'QUANDL MULTPL SP500_DIV_YIELD_M'!$A:$A,1),MATCH('QUANDL MULTPL SP500_DIV_YIELD_M'!$E$1,'QUANDL MULTPL SP500_DIV_YIELD_M'!$A$1:$G$1,0))</f>
        <v>1.95</v>
      </c>
      <c r="I1504" s="5">
        <f t="shared" si="138"/>
        <v>2.4595994783280489E-2</v>
      </c>
      <c r="J1504" s="1">
        <f>A1504/24/60/60+DATE(1970,1,1)</f>
        <v>43616.5625</v>
      </c>
      <c r="K1504" s="3">
        <f t="shared" si="141"/>
        <v>1</v>
      </c>
      <c r="L1504" s="6">
        <f>(1+Chart!$F$4)^(1/(365/K1504))-1</f>
        <v>6.6592785027408397E-5</v>
      </c>
      <c r="M1504" s="6">
        <f t="shared" si="142"/>
        <v>6.497889628986897E-5</v>
      </c>
      <c r="N1504" s="6">
        <f t="shared" si="143"/>
        <v>6.6573129485103522E-5</v>
      </c>
      <c r="O1504">
        <f>O1503*(B1504/B1503)</f>
        <v>258.66807508000215</v>
      </c>
      <c r="P1504">
        <f t="shared" si="139"/>
        <v>2019</v>
      </c>
      <c r="Q1504" s="1">
        <f t="shared" si="140"/>
        <v>43616.5625</v>
      </c>
      <c r="R1504">
        <f>IF(B1505="",R1503,IF(Q1504&gt;=Chart!$F$2,E1504,0))</f>
        <v>0</v>
      </c>
      <c r="S1504">
        <f>IF(B1505="",S1503,IFERROR(IF(AND(R1504&gt;0,R1503=0),R1504,(1+(B1505/B1504-1)*Calc!$Z$1)*S1503),0))</f>
        <v>0</v>
      </c>
      <c r="T1504">
        <f>IF(B1505="",T1503,IFERROR(IF(AND(R1504&gt;0,R1503=0),R1504,(1+(B1505/B1504-1)*Calc!$Z$1-L1505)*T1503),0))</f>
        <v>0</v>
      </c>
      <c r="U1504">
        <f>IF(B1505="",U1503,IFERROR(IF(AND(R1504&gt;0,R1503=0),R1504,(1+(B1505/B1504-1)*Calc!$Z$1-M1505*2)*U1503),0))</f>
        <v>0</v>
      </c>
      <c r="V1504">
        <f>IF(B1505="",V1503,IFERROR(IF(AND(R1504&gt;0,R1503=0),R1504,(1+(B1505/B1504-1)*Calc!$Z$1-N1505*2)*V1503),0))</f>
        <v>0</v>
      </c>
      <c r="W1504">
        <f>IF(ISNUMBER(C1504),C1504,W1503)</f>
        <v>2.4</v>
      </c>
      <c r="Y1504" s="1" t="e">
        <f>IF(AND(Q1504&gt;=Chart!$F$2,Q1504&lt;=Chart!$F$3),Q1504,#N/A)</f>
        <v>#N/A</v>
      </c>
      <c r="Z1504" t="e">
        <f>IF(AND(Q1504&gt;=Chart!$F$2,Q1504&lt;=Chart!$F$3),R1504,#N/A)</f>
        <v>#N/A</v>
      </c>
      <c r="AA1504" t="e">
        <f>IF(AND(Q1504&gt;=Chart!$F$2,Q1504&lt;=Chart!$F$3),S1504,#N/A)</f>
        <v>#N/A</v>
      </c>
      <c r="AB1504" t="e">
        <f>IF(AND(Q1504&gt;=Chart!$F$2,Q1504&lt;=Chart!$F$3),T1504,#N/A)</f>
        <v>#N/A</v>
      </c>
      <c r="AC1504" t="e">
        <f>IF(AND(Q1504&gt;=Chart!$F$2,Q1504&lt;=Chart!$F$3),U1504,#N/A)</f>
        <v>#N/A</v>
      </c>
      <c r="AD1504" t="e">
        <f>IF(AND(Q1504&gt;=Chart!$F$2,Q1504&lt;=Chart!$F$3),V1504,#N/A)</f>
        <v>#N/A</v>
      </c>
      <c r="AE1504" t="e">
        <f>IF(AND(Q1504&gt;=Chart!$F$2,Q1504&lt;=Chart!$F$3),I1504,#N/A)</f>
        <v>#N/A</v>
      </c>
      <c r="AF1504" t="e">
        <f>IF(AND(Q1504&gt;=Chart!$F$2,Q1504&lt;=Chart!$F$3),H1504/100,#N/A)</f>
        <v>#N/A</v>
      </c>
      <c r="AG1504" t="e">
        <f>IF(AND(Q1504&gt;=Chart!$F$2,Q1504&lt;=Chart!$F$3),W1504/100,#N/A)</f>
        <v>#N/A</v>
      </c>
    </row>
    <row r="1505" spans="1:33" x14ac:dyDescent="0.25">
      <c r="A1505">
        <v>1559568600</v>
      </c>
      <c r="B1505">
        <f>INDEX('Daily Data ADJ'!$1:$1048576,MATCH(Calc!$A1505,'Daily Data ADJ'!$A:$A,0),MATCH("SPY, CBOE BZX: Close",'Daily Data ADJ'!$1:$1,0))</f>
        <v>258.01029306999999</v>
      </c>
      <c r="C1505">
        <f>INDEX('Daily Data ADJ'!$1:$1048576,MATCH(Calc!$A1505,'Daily Data ADJ'!$A:$A,0),MATCH("EFFR, FRED: Close",'Daily Data ADJ'!$1:$1,0))</f>
        <v>2.38</v>
      </c>
      <c r="D1505">
        <f>INDEX('Daily Data ADJ'!$1:$1048576,MATCH(Calc!$A1505,'Daily Data ADJ'!$A:$A,1),MATCH("SOFR, FRED: Close",'Daily Data ADJ'!$1:$1,0))</f>
        <v>2.4</v>
      </c>
      <c r="E1505">
        <f>INDEX('Daily Data ADJ'!$1:$1048576,MATCH(Calc!$A1505,'Daily Data ADJ'!$A:$A,0),MATCH("UPRO, CBOE BZX: Close",'Daily Data ADJ'!$1:$1,0))</f>
        <v>21.919734699999999</v>
      </c>
      <c r="F1505">
        <f>INDEX('Daily Data ADJ'!$1:$1048576,MATCH(Calc!$A1505,'Daily Data ADJ'!$A:$A,0),MATCH("ES1!, CME_MINI: Close",'Daily Data ADJ'!$1:$1,0))</f>
        <v>2749.5</v>
      </c>
      <c r="G1505">
        <f>INDEX('Daily Data ADJ'!$1:$1048576,MATCH(Calc!$A1505,'Daily Data ADJ'!$A:$A,0),MATCH("ES2!, CME_MINI: Close",'Daily Data ADJ'!$1:$1,0))</f>
        <v>2752.5</v>
      </c>
      <c r="H1505">
        <f>INDEX('QUANDL MULTPL SP500_DIV_YIELD_M'!$A:$G,MATCH(Calc!$A1505,'QUANDL MULTPL SP500_DIV_YIELD_M'!$A:$A,1),MATCH('QUANDL MULTPL SP500_DIV_YIELD_M'!$E$1,'QUANDL MULTPL SP500_DIV_YIELD_M'!$A$1:$G$1,0))</f>
        <v>1.95</v>
      </c>
      <c r="I1505" s="5">
        <f t="shared" si="138"/>
        <v>2.3871578186803671E-2</v>
      </c>
      <c r="J1505" s="1">
        <f>A1505/24/60/60+DATE(1970,1,1)</f>
        <v>43619.5625</v>
      </c>
      <c r="K1505" s="3">
        <f t="shared" si="141"/>
        <v>3</v>
      </c>
      <c r="L1505" s="6">
        <f>(1+Chart!$F$4)^(1/(365/K1505))-1</f>
        <v>1.9979165917494157E-4</v>
      </c>
      <c r="M1505" s="6">
        <f t="shared" si="142"/>
        <v>1.9334357921185763E-4</v>
      </c>
      <c r="N1505" s="6">
        <f t="shared" si="143"/>
        <v>1.9391830788051401E-4</v>
      </c>
      <c r="O1505">
        <f>O1504*(B1505/B1504)</f>
        <v>258.01029307000215</v>
      </c>
      <c r="P1505">
        <f t="shared" si="139"/>
        <v>2019</v>
      </c>
      <c r="Q1505" s="1">
        <f t="shared" si="140"/>
        <v>43619.5625</v>
      </c>
      <c r="R1505">
        <f>IF(B1506="",R1504,IF(Q1505&gt;=Chart!$F$2,E1505,0))</f>
        <v>0</v>
      </c>
      <c r="S1505">
        <f>IF(B1506="",S1504,IFERROR(IF(AND(R1505&gt;0,R1504=0),R1505,(1+(B1506/B1505-1)*Calc!$Z$1)*S1504),0))</f>
        <v>0</v>
      </c>
      <c r="T1505">
        <f>IF(B1506="",T1504,IFERROR(IF(AND(R1505&gt;0,R1504=0),R1505,(1+(B1506/B1505-1)*Calc!$Z$1-L1506)*T1504),0))</f>
        <v>0</v>
      </c>
      <c r="U1505">
        <f>IF(B1506="",U1504,IFERROR(IF(AND(R1505&gt;0,R1504=0),R1505,(1+(B1506/B1505-1)*Calc!$Z$1-M1506*2)*U1504),0))</f>
        <v>0</v>
      </c>
      <c r="V1505">
        <f>IF(B1506="",V1504,IFERROR(IF(AND(R1505&gt;0,R1504=0),R1505,(1+(B1506/B1505-1)*Calc!$Z$1-N1506*2)*V1504),0))</f>
        <v>0</v>
      </c>
      <c r="W1505">
        <f>IF(ISNUMBER(C1505),C1505,W1504)</f>
        <v>2.38</v>
      </c>
      <c r="Y1505" s="1" t="e">
        <f>IF(AND(Q1505&gt;=Chart!$F$2,Q1505&lt;=Chart!$F$3),Q1505,#N/A)</f>
        <v>#N/A</v>
      </c>
      <c r="Z1505" t="e">
        <f>IF(AND(Q1505&gt;=Chart!$F$2,Q1505&lt;=Chart!$F$3),R1505,#N/A)</f>
        <v>#N/A</v>
      </c>
      <c r="AA1505" t="e">
        <f>IF(AND(Q1505&gt;=Chart!$F$2,Q1505&lt;=Chart!$F$3),S1505,#N/A)</f>
        <v>#N/A</v>
      </c>
      <c r="AB1505" t="e">
        <f>IF(AND(Q1505&gt;=Chart!$F$2,Q1505&lt;=Chart!$F$3),T1505,#N/A)</f>
        <v>#N/A</v>
      </c>
      <c r="AC1505" t="e">
        <f>IF(AND(Q1505&gt;=Chart!$F$2,Q1505&lt;=Chart!$F$3),U1505,#N/A)</f>
        <v>#N/A</v>
      </c>
      <c r="AD1505" t="e">
        <f>IF(AND(Q1505&gt;=Chart!$F$2,Q1505&lt;=Chart!$F$3),V1505,#N/A)</f>
        <v>#N/A</v>
      </c>
      <c r="AE1505" t="e">
        <f>IF(AND(Q1505&gt;=Chart!$F$2,Q1505&lt;=Chart!$F$3),I1505,#N/A)</f>
        <v>#N/A</v>
      </c>
      <c r="AF1505" t="e">
        <f>IF(AND(Q1505&gt;=Chart!$F$2,Q1505&lt;=Chart!$F$3),H1505/100,#N/A)</f>
        <v>#N/A</v>
      </c>
      <c r="AG1505" t="e">
        <f>IF(AND(Q1505&gt;=Chart!$F$2,Q1505&lt;=Chart!$F$3),W1505/100,#N/A)</f>
        <v>#N/A</v>
      </c>
    </row>
    <row r="1506" spans="1:33" x14ac:dyDescent="0.25">
      <c r="A1506">
        <v>1559655000</v>
      </c>
      <c r="B1506">
        <f>INDEX('Daily Data ADJ'!$1:$1048576,MATCH(Calc!$A1506,'Daily Data ADJ'!$A:$A,0),MATCH("SPY, CBOE BZX: Close",'Daily Data ADJ'!$1:$1,0))</f>
        <v>263.610837</v>
      </c>
      <c r="C1506">
        <f>INDEX('Daily Data ADJ'!$1:$1048576,MATCH(Calc!$A1506,'Daily Data ADJ'!$A:$A,0),MATCH("EFFR, FRED: Close",'Daily Data ADJ'!$1:$1,0))</f>
        <v>2.38</v>
      </c>
      <c r="D1506">
        <f>INDEX('Daily Data ADJ'!$1:$1048576,MATCH(Calc!$A1506,'Daily Data ADJ'!$A:$A,1),MATCH("SOFR, FRED: Close",'Daily Data ADJ'!$1:$1,0))</f>
        <v>2.39</v>
      </c>
      <c r="E1506">
        <f>INDEX('Daily Data ADJ'!$1:$1048576,MATCH(Calc!$A1506,'Daily Data ADJ'!$A:$A,0),MATCH("UPRO, CBOE BZX: Close",'Daily Data ADJ'!$1:$1,0))</f>
        <v>23.343800470000001</v>
      </c>
      <c r="F1506">
        <f>INDEX('Daily Data ADJ'!$1:$1048576,MATCH(Calc!$A1506,'Daily Data ADJ'!$A:$A,0),MATCH("ES1!, CME_MINI: Close",'Daily Data ADJ'!$1:$1,0))</f>
        <v>2805</v>
      </c>
      <c r="G1506">
        <f>INDEX('Daily Data ADJ'!$1:$1048576,MATCH(Calc!$A1506,'Daily Data ADJ'!$A:$A,0),MATCH("ES2!, CME_MINI: Close",'Daily Data ADJ'!$1:$1,0))</f>
        <v>2808.5</v>
      </c>
      <c r="H1506">
        <f>INDEX('QUANDL MULTPL SP500_DIV_YIELD_M'!$A:$G,MATCH(Calc!$A1506,'QUANDL MULTPL SP500_DIV_YIELD_M'!$A:$A,1),MATCH('QUANDL MULTPL SP500_DIV_YIELD_M'!$E$1,'QUANDL MULTPL SP500_DIV_YIELD_M'!$A$1:$G$1,0))</f>
        <v>1.95</v>
      </c>
      <c r="I1506" s="5">
        <f t="shared" si="138"/>
        <v>2.4500436724577506E-2</v>
      </c>
      <c r="J1506" s="1">
        <f>A1506/24/60/60+DATE(1970,1,1)</f>
        <v>43620.5625</v>
      </c>
      <c r="K1506" s="3">
        <f t="shared" si="141"/>
        <v>1</v>
      </c>
      <c r="L1506" s="6">
        <f>(1+Chart!$F$4)^(1/(365/K1506))-1</f>
        <v>6.6592785027408397E-5</v>
      </c>
      <c r="M1506" s="6">
        <f t="shared" si="142"/>
        <v>6.444370665681376E-5</v>
      </c>
      <c r="N1506" s="6">
        <f t="shared" si="143"/>
        <v>6.6317582413377707E-5</v>
      </c>
      <c r="O1506">
        <f>O1505*(B1506/B1505)</f>
        <v>263.61083700000222</v>
      </c>
      <c r="P1506">
        <f t="shared" si="139"/>
        <v>2019</v>
      </c>
      <c r="Q1506" s="1">
        <f t="shared" si="140"/>
        <v>43620.5625</v>
      </c>
      <c r="R1506">
        <f>IF(B1507="",R1505,IF(Q1506&gt;=Chart!$F$2,E1506,0))</f>
        <v>0</v>
      </c>
      <c r="S1506">
        <f>IF(B1507="",S1505,IFERROR(IF(AND(R1506&gt;0,R1505=0),R1506,(1+(B1507/B1506-1)*Calc!$Z$1)*S1505),0))</f>
        <v>0</v>
      </c>
      <c r="T1506">
        <f>IF(B1507="",T1505,IFERROR(IF(AND(R1506&gt;0,R1505=0),R1506,(1+(B1507/B1506-1)*Calc!$Z$1-L1507)*T1505),0))</f>
        <v>0</v>
      </c>
      <c r="U1506">
        <f>IF(B1507="",U1505,IFERROR(IF(AND(R1506&gt;0,R1505=0),R1506,(1+(B1507/B1506-1)*Calc!$Z$1-M1507*2)*U1505),0))</f>
        <v>0</v>
      </c>
      <c r="V1506">
        <f>IF(B1507="",V1505,IFERROR(IF(AND(R1506&gt;0,R1505=0),R1506,(1+(B1507/B1506-1)*Calc!$Z$1-N1507*2)*V1505),0))</f>
        <v>0</v>
      </c>
      <c r="W1506">
        <f>IF(ISNUMBER(C1506),C1506,W1505)</f>
        <v>2.38</v>
      </c>
      <c r="Y1506" s="1" t="e">
        <f>IF(AND(Q1506&gt;=Chart!$F$2,Q1506&lt;=Chart!$F$3),Q1506,#N/A)</f>
        <v>#N/A</v>
      </c>
      <c r="Z1506" t="e">
        <f>IF(AND(Q1506&gt;=Chart!$F$2,Q1506&lt;=Chart!$F$3),R1506,#N/A)</f>
        <v>#N/A</v>
      </c>
      <c r="AA1506" t="e">
        <f>IF(AND(Q1506&gt;=Chart!$F$2,Q1506&lt;=Chart!$F$3),S1506,#N/A)</f>
        <v>#N/A</v>
      </c>
      <c r="AB1506" t="e">
        <f>IF(AND(Q1506&gt;=Chart!$F$2,Q1506&lt;=Chart!$F$3),T1506,#N/A)</f>
        <v>#N/A</v>
      </c>
      <c r="AC1506" t="e">
        <f>IF(AND(Q1506&gt;=Chart!$F$2,Q1506&lt;=Chart!$F$3),U1506,#N/A)</f>
        <v>#N/A</v>
      </c>
      <c r="AD1506" t="e">
        <f>IF(AND(Q1506&gt;=Chart!$F$2,Q1506&lt;=Chart!$F$3),V1506,#N/A)</f>
        <v>#N/A</v>
      </c>
      <c r="AE1506" t="e">
        <f>IF(AND(Q1506&gt;=Chart!$F$2,Q1506&lt;=Chart!$F$3),I1506,#N/A)</f>
        <v>#N/A</v>
      </c>
      <c r="AF1506" t="e">
        <f>IF(AND(Q1506&gt;=Chart!$F$2,Q1506&lt;=Chart!$F$3),H1506/100,#N/A)</f>
        <v>#N/A</v>
      </c>
      <c r="AG1506" t="e">
        <f>IF(AND(Q1506&gt;=Chart!$F$2,Q1506&lt;=Chart!$F$3),W1506/100,#N/A)</f>
        <v>#N/A</v>
      </c>
    </row>
    <row r="1507" spans="1:33" x14ac:dyDescent="0.25">
      <c r="A1507">
        <v>1559741400</v>
      </c>
      <c r="B1507">
        <f>INDEX('Daily Data ADJ'!$1:$1048576,MATCH(Calc!$A1507,'Daily Data ADJ'!$A:$A,0),MATCH("SPY, CBOE BZX: Close",'Daily Data ADJ'!$1:$1,0))</f>
        <v>265.89428025000001</v>
      </c>
      <c r="C1507">
        <f>INDEX('Daily Data ADJ'!$1:$1048576,MATCH(Calc!$A1507,'Daily Data ADJ'!$A:$A,0),MATCH("EFFR, FRED: Close",'Daily Data ADJ'!$1:$1,0))</f>
        <v>2.38</v>
      </c>
      <c r="D1507">
        <f>INDEX('Daily Data ADJ'!$1:$1048576,MATCH(Calc!$A1507,'Daily Data ADJ'!$A:$A,1),MATCH("SOFR, FRED: Close",'Daily Data ADJ'!$1:$1,0))</f>
        <v>2.4</v>
      </c>
      <c r="E1507">
        <f>INDEX('Daily Data ADJ'!$1:$1048576,MATCH(Calc!$A1507,'Daily Data ADJ'!$A:$A,0),MATCH("UPRO, CBOE BZX: Close",'Daily Data ADJ'!$1:$1,0))</f>
        <v>23.932216539999999</v>
      </c>
      <c r="F1507">
        <f>INDEX('Daily Data ADJ'!$1:$1048576,MATCH(Calc!$A1507,'Daily Data ADJ'!$A:$A,0),MATCH("ES1!, CME_MINI: Close",'Daily Data ADJ'!$1:$1,0))</f>
        <v>2827.75</v>
      </c>
      <c r="G1507">
        <f>INDEX('Daily Data ADJ'!$1:$1048576,MATCH(Calc!$A1507,'Daily Data ADJ'!$A:$A,0),MATCH("ES2!, CME_MINI: Close",'Daily Data ADJ'!$1:$1,0))</f>
        <v>2831.25</v>
      </c>
      <c r="H1507">
        <f>INDEX('QUANDL MULTPL SP500_DIV_YIELD_M'!$A:$G,MATCH(Calc!$A1507,'QUANDL MULTPL SP500_DIV_YIELD_M'!$A:$A,1),MATCH('QUANDL MULTPL SP500_DIV_YIELD_M'!$E$1,'QUANDL MULTPL SP500_DIV_YIELD_M'!$A$1:$G$1,0))</f>
        <v>1.95</v>
      </c>
      <c r="I1507" s="5">
        <f t="shared" si="138"/>
        <v>2.4460132208004842E-2</v>
      </c>
      <c r="J1507" s="1">
        <f>A1507/24/60/60+DATE(1970,1,1)</f>
        <v>43621.5625</v>
      </c>
      <c r="K1507" s="3">
        <f t="shared" si="141"/>
        <v>1</v>
      </c>
      <c r="L1507" s="6">
        <f>(1+Chart!$F$4)^(1/(365/K1507))-1</f>
        <v>6.6592785027408397E-5</v>
      </c>
      <c r="M1507" s="6">
        <f t="shared" si="142"/>
        <v>6.444370665681376E-5</v>
      </c>
      <c r="N1507" s="6">
        <f t="shared" si="143"/>
        <v>6.6209790539062396E-5</v>
      </c>
      <c r="O1507">
        <f>O1506*(B1507/B1506)</f>
        <v>265.89428025000223</v>
      </c>
      <c r="P1507">
        <f t="shared" si="139"/>
        <v>2019</v>
      </c>
      <c r="Q1507" s="1">
        <f t="shared" si="140"/>
        <v>43621.5625</v>
      </c>
      <c r="R1507">
        <f>IF(B1508="",R1506,IF(Q1507&gt;=Chart!$F$2,E1507,0))</f>
        <v>0</v>
      </c>
      <c r="S1507">
        <f>IF(B1508="",S1506,IFERROR(IF(AND(R1507&gt;0,R1506=0),R1507,(1+(B1508/B1507-1)*Calc!$Z$1)*S1506),0))</f>
        <v>0</v>
      </c>
      <c r="T1507">
        <f>IF(B1508="",T1506,IFERROR(IF(AND(R1507&gt;0,R1506=0),R1507,(1+(B1508/B1507-1)*Calc!$Z$1-L1508)*T1506),0))</f>
        <v>0</v>
      </c>
      <c r="U1507">
        <f>IF(B1508="",U1506,IFERROR(IF(AND(R1507&gt;0,R1506=0),R1507,(1+(B1508/B1507-1)*Calc!$Z$1-M1508*2)*U1506),0))</f>
        <v>0</v>
      </c>
      <c r="V1507">
        <f>IF(B1508="",V1506,IFERROR(IF(AND(R1507&gt;0,R1506=0),R1507,(1+(B1508/B1507-1)*Calc!$Z$1-N1508*2)*V1506),0))</f>
        <v>0</v>
      </c>
      <c r="W1507">
        <f>IF(ISNUMBER(C1507),C1507,W1506)</f>
        <v>2.38</v>
      </c>
      <c r="Y1507" s="1" t="e">
        <f>IF(AND(Q1507&gt;=Chart!$F$2,Q1507&lt;=Chart!$F$3),Q1507,#N/A)</f>
        <v>#N/A</v>
      </c>
      <c r="Z1507" t="e">
        <f>IF(AND(Q1507&gt;=Chart!$F$2,Q1507&lt;=Chart!$F$3),R1507,#N/A)</f>
        <v>#N/A</v>
      </c>
      <c r="AA1507" t="e">
        <f>IF(AND(Q1507&gt;=Chart!$F$2,Q1507&lt;=Chart!$F$3),S1507,#N/A)</f>
        <v>#N/A</v>
      </c>
      <c r="AB1507" t="e">
        <f>IF(AND(Q1507&gt;=Chart!$F$2,Q1507&lt;=Chart!$F$3),T1507,#N/A)</f>
        <v>#N/A</v>
      </c>
      <c r="AC1507" t="e">
        <f>IF(AND(Q1507&gt;=Chart!$F$2,Q1507&lt;=Chart!$F$3),U1507,#N/A)</f>
        <v>#N/A</v>
      </c>
      <c r="AD1507" t="e">
        <f>IF(AND(Q1507&gt;=Chart!$F$2,Q1507&lt;=Chart!$F$3),V1507,#N/A)</f>
        <v>#N/A</v>
      </c>
      <c r="AE1507" t="e">
        <f>IF(AND(Q1507&gt;=Chart!$F$2,Q1507&lt;=Chart!$F$3),I1507,#N/A)</f>
        <v>#N/A</v>
      </c>
      <c r="AF1507" t="e">
        <f>IF(AND(Q1507&gt;=Chart!$F$2,Q1507&lt;=Chart!$F$3),H1507/100,#N/A)</f>
        <v>#N/A</v>
      </c>
      <c r="AG1507" t="e">
        <f>IF(AND(Q1507&gt;=Chart!$F$2,Q1507&lt;=Chart!$F$3),W1507/100,#N/A)</f>
        <v>#N/A</v>
      </c>
    </row>
    <row r="1508" spans="1:33" x14ac:dyDescent="0.25">
      <c r="A1508">
        <v>1559827800</v>
      </c>
      <c r="B1508">
        <f>INDEX('Daily Data ADJ'!$1:$1048576,MATCH(Calc!$A1508,'Daily Data ADJ'!$A:$A,0),MATCH("SPY, CBOE BZX: Close",'Daily Data ADJ'!$1:$1,0))</f>
        <v>267.62330723000002</v>
      </c>
      <c r="C1508">
        <f>INDEX('Daily Data ADJ'!$1:$1048576,MATCH(Calc!$A1508,'Daily Data ADJ'!$A:$A,0),MATCH("EFFR, FRED: Close",'Daily Data ADJ'!$1:$1,0))</f>
        <v>2.37</v>
      </c>
      <c r="D1508">
        <f>INDEX('Daily Data ADJ'!$1:$1048576,MATCH(Calc!$A1508,'Daily Data ADJ'!$A:$A,1),MATCH("SOFR, FRED: Close",'Daily Data ADJ'!$1:$1,0))</f>
        <v>2.4</v>
      </c>
      <c r="E1508">
        <f>INDEX('Daily Data ADJ'!$1:$1048576,MATCH(Calc!$A1508,'Daily Data ADJ'!$A:$A,0),MATCH("UPRO, CBOE BZX: Close",'Daily Data ADJ'!$1:$1,0))</f>
        <v>24.387126439999999</v>
      </c>
      <c r="F1508">
        <f>INDEX('Daily Data ADJ'!$1:$1048576,MATCH(Calc!$A1508,'Daily Data ADJ'!$A:$A,0),MATCH("ES1!, CME_MINI: Close",'Daily Data ADJ'!$1:$1,0))</f>
        <v>2845.75</v>
      </c>
      <c r="G1508">
        <f>INDEX('Daily Data ADJ'!$1:$1048576,MATCH(Calc!$A1508,'Daily Data ADJ'!$A:$A,0),MATCH("ES2!, CME_MINI: Close",'Daily Data ADJ'!$1:$1,0))</f>
        <v>2849.5</v>
      </c>
      <c r="H1508">
        <f>INDEX('QUANDL MULTPL SP500_DIV_YIELD_M'!$A:$G,MATCH(Calc!$A1508,'QUANDL MULTPL SP500_DIV_YIELD_M'!$A:$A,1),MATCH('QUANDL MULTPL SP500_DIV_YIELD_M'!$E$1,'QUANDL MULTPL SP500_DIV_YIELD_M'!$A$1:$G$1,0))</f>
        <v>1.95</v>
      </c>
      <c r="I1508" s="5">
        <f t="shared" si="138"/>
        <v>2.4781446203295514E-2</v>
      </c>
      <c r="J1508" s="1">
        <f>A1508/24/60/60+DATE(1970,1,1)</f>
        <v>43622.5625</v>
      </c>
      <c r="K1508" s="3">
        <f t="shared" si="141"/>
        <v>1</v>
      </c>
      <c r="L1508" s="6">
        <f>(1+Chart!$F$4)^(1/(365/K1508))-1</f>
        <v>6.6592785027408397E-5</v>
      </c>
      <c r="M1508" s="6">
        <f t="shared" si="142"/>
        <v>6.4176072740229628E-5</v>
      </c>
      <c r="N1508" s="6">
        <f t="shared" si="143"/>
        <v>6.7069006939757259E-5</v>
      </c>
      <c r="O1508">
        <f>O1507*(B1508/B1507)</f>
        <v>267.6233072300023</v>
      </c>
      <c r="P1508">
        <f t="shared" si="139"/>
        <v>2019</v>
      </c>
      <c r="Q1508" s="1">
        <f t="shared" si="140"/>
        <v>43622.5625</v>
      </c>
      <c r="R1508">
        <f>IF(B1509="",R1507,IF(Q1508&gt;=Chart!$F$2,E1508,0))</f>
        <v>0</v>
      </c>
      <c r="S1508">
        <f>IF(B1509="",S1507,IFERROR(IF(AND(R1508&gt;0,R1507=0),R1508,(1+(B1509/B1508-1)*Calc!$Z$1)*S1507),0))</f>
        <v>0</v>
      </c>
      <c r="T1508">
        <f>IF(B1509="",T1507,IFERROR(IF(AND(R1508&gt;0,R1507=0),R1508,(1+(B1509/B1508-1)*Calc!$Z$1-L1509)*T1507),0))</f>
        <v>0</v>
      </c>
      <c r="U1508">
        <f>IF(B1509="",U1507,IFERROR(IF(AND(R1508&gt;0,R1507=0),R1508,(1+(B1509/B1508-1)*Calc!$Z$1-M1509*2)*U1507),0))</f>
        <v>0</v>
      </c>
      <c r="V1508">
        <f>IF(B1509="",V1507,IFERROR(IF(AND(R1508&gt;0,R1507=0),R1508,(1+(B1509/B1508-1)*Calc!$Z$1-N1509*2)*V1507),0))</f>
        <v>0</v>
      </c>
      <c r="W1508">
        <f>IF(ISNUMBER(C1508),C1508,W1507)</f>
        <v>2.37</v>
      </c>
      <c r="Y1508" s="1" t="e">
        <f>IF(AND(Q1508&gt;=Chart!$F$2,Q1508&lt;=Chart!$F$3),Q1508,#N/A)</f>
        <v>#N/A</v>
      </c>
      <c r="Z1508" t="e">
        <f>IF(AND(Q1508&gt;=Chart!$F$2,Q1508&lt;=Chart!$F$3),R1508,#N/A)</f>
        <v>#N/A</v>
      </c>
      <c r="AA1508" t="e">
        <f>IF(AND(Q1508&gt;=Chart!$F$2,Q1508&lt;=Chart!$F$3),S1508,#N/A)</f>
        <v>#N/A</v>
      </c>
      <c r="AB1508" t="e">
        <f>IF(AND(Q1508&gt;=Chart!$F$2,Q1508&lt;=Chart!$F$3),T1508,#N/A)</f>
        <v>#N/A</v>
      </c>
      <c r="AC1508" t="e">
        <f>IF(AND(Q1508&gt;=Chart!$F$2,Q1508&lt;=Chart!$F$3),U1508,#N/A)</f>
        <v>#N/A</v>
      </c>
      <c r="AD1508" t="e">
        <f>IF(AND(Q1508&gt;=Chart!$F$2,Q1508&lt;=Chart!$F$3),V1508,#N/A)</f>
        <v>#N/A</v>
      </c>
      <c r="AE1508" t="e">
        <f>IF(AND(Q1508&gt;=Chart!$F$2,Q1508&lt;=Chart!$F$3),I1508,#N/A)</f>
        <v>#N/A</v>
      </c>
      <c r="AF1508" t="e">
        <f>IF(AND(Q1508&gt;=Chart!$F$2,Q1508&lt;=Chart!$F$3),H1508/100,#N/A)</f>
        <v>#N/A</v>
      </c>
      <c r="AG1508" t="e">
        <f>IF(AND(Q1508&gt;=Chart!$F$2,Q1508&lt;=Chart!$F$3),W1508/100,#N/A)</f>
        <v>#N/A</v>
      </c>
    </row>
    <row r="1509" spans="1:33" x14ac:dyDescent="0.25">
      <c r="A1509">
        <v>1559914200</v>
      </c>
      <c r="B1509">
        <f>INDEX('Daily Data ADJ'!$1:$1048576,MATCH(Calc!$A1509,'Daily Data ADJ'!$A:$A,0),MATCH("SPY, CBOE BZX: Close",'Daily Data ADJ'!$1:$1,0))</f>
        <v>270.30141967999998</v>
      </c>
      <c r="C1509">
        <f>INDEX('Daily Data ADJ'!$1:$1048576,MATCH(Calc!$A1509,'Daily Data ADJ'!$A:$A,0),MATCH("EFFR, FRED: Close",'Daily Data ADJ'!$1:$1,0))</f>
        <v>2.37</v>
      </c>
      <c r="D1509">
        <f>INDEX('Daily Data ADJ'!$1:$1048576,MATCH(Calc!$A1509,'Daily Data ADJ'!$A:$A,1),MATCH("SOFR, FRED: Close",'Daily Data ADJ'!$1:$1,0))</f>
        <v>2.39</v>
      </c>
      <c r="E1509">
        <f>INDEX('Daily Data ADJ'!$1:$1048576,MATCH(Calc!$A1509,'Daily Data ADJ'!$A:$A,0),MATCH("UPRO, CBOE BZX: Close",'Daily Data ADJ'!$1:$1,0))</f>
        <v>25.123882699999999</v>
      </c>
      <c r="F1509">
        <f>INDEX('Daily Data ADJ'!$1:$1048576,MATCH(Calc!$A1509,'Daily Data ADJ'!$A:$A,0),MATCH("ES1!, CME_MINI: Close",'Daily Data ADJ'!$1:$1,0))</f>
        <v>2875</v>
      </c>
      <c r="G1509">
        <f>INDEX('Daily Data ADJ'!$1:$1048576,MATCH(Calc!$A1509,'Daily Data ADJ'!$A:$A,0),MATCH("ES2!, CME_MINI: Close",'Daily Data ADJ'!$1:$1,0))</f>
        <v>2878.5</v>
      </c>
      <c r="H1509">
        <f>INDEX('QUANDL MULTPL SP500_DIV_YIELD_M'!$A:$G,MATCH(Calc!$A1509,'QUANDL MULTPL SP500_DIV_YIELD_M'!$A:$A,1),MATCH('QUANDL MULTPL SP500_DIV_YIELD_M'!$E$1,'QUANDL MULTPL SP500_DIV_YIELD_M'!$A$1:$G$1,0))</f>
        <v>1.95</v>
      </c>
      <c r="I1509" s="5">
        <f t="shared" si="138"/>
        <v>2.4378464686013384E-2</v>
      </c>
      <c r="J1509" s="1">
        <f>A1509/24/60/60+DATE(1970,1,1)</f>
        <v>43623.5625</v>
      </c>
      <c r="K1509" s="3">
        <f t="shared" si="141"/>
        <v>1</v>
      </c>
      <c r="L1509" s="6">
        <f>(1+Chart!$F$4)^(1/(365/K1509))-1</f>
        <v>6.6592785027408397E-5</v>
      </c>
      <c r="M1509" s="6">
        <f t="shared" si="142"/>
        <v>6.4176072740229628E-5</v>
      </c>
      <c r="N1509" s="6">
        <f t="shared" si="143"/>
        <v>6.5991362961703715E-5</v>
      </c>
      <c r="O1509">
        <f>O1508*(B1509/B1508)</f>
        <v>270.30141968000231</v>
      </c>
      <c r="P1509">
        <f t="shared" si="139"/>
        <v>2019</v>
      </c>
      <c r="Q1509" s="1">
        <f t="shared" si="140"/>
        <v>43623.5625</v>
      </c>
      <c r="R1509">
        <f>IF(B1510="",R1508,IF(Q1509&gt;=Chart!$F$2,E1509,0))</f>
        <v>0</v>
      </c>
      <c r="S1509">
        <f>IF(B1510="",S1508,IFERROR(IF(AND(R1509&gt;0,R1508=0),R1509,(1+(B1510/B1509-1)*Calc!$Z$1)*S1508),0))</f>
        <v>0</v>
      </c>
      <c r="T1509">
        <f>IF(B1510="",T1508,IFERROR(IF(AND(R1509&gt;0,R1508=0),R1509,(1+(B1510/B1509-1)*Calc!$Z$1-L1510)*T1508),0))</f>
        <v>0</v>
      </c>
      <c r="U1509">
        <f>IF(B1510="",U1508,IFERROR(IF(AND(R1509&gt;0,R1508=0),R1509,(1+(B1510/B1509-1)*Calc!$Z$1-M1510*2)*U1508),0))</f>
        <v>0</v>
      </c>
      <c r="V1509">
        <f>IF(B1510="",V1508,IFERROR(IF(AND(R1509&gt;0,R1508=0),R1509,(1+(B1510/B1509-1)*Calc!$Z$1-N1510*2)*V1508),0))</f>
        <v>0</v>
      </c>
      <c r="W1509">
        <f>IF(ISNUMBER(C1509),C1509,W1508)</f>
        <v>2.37</v>
      </c>
      <c r="Y1509" s="1" t="e">
        <f>IF(AND(Q1509&gt;=Chart!$F$2,Q1509&lt;=Chart!$F$3),Q1509,#N/A)</f>
        <v>#N/A</v>
      </c>
      <c r="Z1509" t="e">
        <f>IF(AND(Q1509&gt;=Chart!$F$2,Q1509&lt;=Chart!$F$3),R1509,#N/A)</f>
        <v>#N/A</v>
      </c>
      <c r="AA1509" t="e">
        <f>IF(AND(Q1509&gt;=Chart!$F$2,Q1509&lt;=Chart!$F$3),S1509,#N/A)</f>
        <v>#N/A</v>
      </c>
      <c r="AB1509" t="e">
        <f>IF(AND(Q1509&gt;=Chart!$F$2,Q1509&lt;=Chart!$F$3),T1509,#N/A)</f>
        <v>#N/A</v>
      </c>
      <c r="AC1509" t="e">
        <f>IF(AND(Q1509&gt;=Chart!$F$2,Q1509&lt;=Chart!$F$3),U1509,#N/A)</f>
        <v>#N/A</v>
      </c>
      <c r="AD1509" t="e">
        <f>IF(AND(Q1509&gt;=Chart!$F$2,Q1509&lt;=Chart!$F$3),V1509,#N/A)</f>
        <v>#N/A</v>
      </c>
      <c r="AE1509" t="e">
        <f>IF(AND(Q1509&gt;=Chart!$F$2,Q1509&lt;=Chart!$F$3),I1509,#N/A)</f>
        <v>#N/A</v>
      </c>
      <c r="AF1509" t="e">
        <f>IF(AND(Q1509&gt;=Chart!$F$2,Q1509&lt;=Chart!$F$3),H1509/100,#N/A)</f>
        <v>#N/A</v>
      </c>
      <c r="AG1509" t="e">
        <f>IF(AND(Q1509&gt;=Chart!$F$2,Q1509&lt;=Chart!$F$3),W1509/100,#N/A)</f>
        <v>#N/A</v>
      </c>
    </row>
    <row r="1510" spans="1:33" x14ac:dyDescent="0.25">
      <c r="A1510">
        <v>1560173400</v>
      </c>
      <c r="B1510">
        <f>INDEX('Daily Data ADJ'!$1:$1048576,MATCH(Calc!$A1510,'Daily Data ADJ'!$A:$A,0),MATCH("SPY, CBOE BZX: Close",'Daily Data ADJ'!$1:$1,0))</f>
        <v>271.54180860999998</v>
      </c>
      <c r="C1510">
        <f>INDEX('Daily Data ADJ'!$1:$1048576,MATCH(Calc!$A1510,'Daily Data ADJ'!$A:$A,0),MATCH("EFFR, FRED: Close",'Daily Data ADJ'!$1:$1,0))</f>
        <v>2.37</v>
      </c>
      <c r="D1510">
        <f>INDEX('Daily Data ADJ'!$1:$1048576,MATCH(Calc!$A1510,'Daily Data ADJ'!$A:$A,1),MATCH("SOFR, FRED: Close",'Daily Data ADJ'!$1:$1,0))</f>
        <v>2.39</v>
      </c>
      <c r="E1510">
        <f>INDEX('Daily Data ADJ'!$1:$1048576,MATCH(Calc!$A1510,'Daily Data ADJ'!$A:$A,0),MATCH("UPRO, CBOE BZX: Close",'Daily Data ADJ'!$1:$1,0))</f>
        <v>25.4700098</v>
      </c>
      <c r="F1510">
        <f>INDEX('Daily Data ADJ'!$1:$1048576,MATCH(Calc!$A1510,'Daily Data ADJ'!$A:$A,0),MATCH("ES1!, CME_MINI: Close",'Daily Data ADJ'!$1:$1,0))</f>
        <v>2889.25</v>
      </c>
      <c r="G1510">
        <f>INDEX('Daily Data ADJ'!$1:$1048576,MATCH(Calc!$A1510,'Daily Data ADJ'!$A:$A,0),MATCH("ES2!, CME_MINI: Close",'Daily Data ADJ'!$1:$1,0))</f>
        <v>2893.25</v>
      </c>
      <c r="H1510">
        <f>INDEX('QUANDL MULTPL SP500_DIV_YIELD_M'!$A:$G,MATCH(Calc!$A1510,'QUANDL MULTPL SP500_DIV_YIELD_M'!$A:$A,1),MATCH('QUANDL MULTPL SP500_DIV_YIELD_M'!$E$1,'QUANDL MULTPL SP500_DIV_YIELD_M'!$A$1:$G$1,0))</f>
        <v>1.95</v>
      </c>
      <c r="I1510" s="5">
        <f t="shared" si="138"/>
        <v>2.5049280018484204E-2</v>
      </c>
      <c r="J1510" s="1">
        <f>A1510/24/60/60+DATE(1970,1,1)</f>
        <v>43626.5625</v>
      </c>
      <c r="K1510" s="3">
        <f t="shared" si="141"/>
        <v>3</v>
      </c>
      <c r="L1510" s="6">
        <f>(1+Chart!$F$4)^(1/(365/K1510))-1</f>
        <v>1.9979165917494157E-4</v>
      </c>
      <c r="M1510" s="6">
        <f t="shared" si="142"/>
        <v>1.9254057418960357E-4</v>
      </c>
      <c r="N1510" s="6">
        <f t="shared" si="143"/>
        <v>2.0336880952198655E-4</v>
      </c>
      <c r="O1510">
        <f>O1509*(B1510/B1509)</f>
        <v>271.54180861000231</v>
      </c>
      <c r="P1510">
        <f t="shared" si="139"/>
        <v>2019</v>
      </c>
      <c r="Q1510" s="1">
        <f t="shared" si="140"/>
        <v>43626.5625</v>
      </c>
      <c r="R1510">
        <f>IF(B1511="",R1509,IF(Q1510&gt;=Chart!$F$2,E1510,0))</f>
        <v>0</v>
      </c>
      <c r="S1510">
        <f>IF(B1511="",S1509,IFERROR(IF(AND(R1510&gt;0,R1509=0),R1510,(1+(B1511/B1510-1)*Calc!$Z$1)*S1509),0))</f>
        <v>0</v>
      </c>
      <c r="T1510">
        <f>IF(B1511="",T1509,IFERROR(IF(AND(R1510&gt;0,R1509=0),R1510,(1+(B1511/B1510-1)*Calc!$Z$1-L1511)*T1509),0))</f>
        <v>0</v>
      </c>
      <c r="U1510">
        <f>IF(B1511="",U1509,IFERROR(IF(AND(R1510&gt;0,R1509=0),R1510,(1+(B1511/B1510-1)*Calc!$Z$1-M1511*2)*U1509),0))</f>
        <v>0</v>
      </c>
      <c r="V1510">
        <f>IF(B1511="",V1509,IFERROR(IF(AND(R1510&gt;0,R1509=0),R1510,(1+(B1511/B1510-1)*Calc!$Z$1-N1511*2)*V1509),0))</f>
        <v>0</v>
      </c>
      <c r="W1510">
        <f>IF(ISNUMBER(C1510),C1510,W1509)</f>
        <v>2.37</v>
      </c>
      <c r="Y1510" s="1" t="e">
        <f>IF(AND(Q1510&gt;=Chart!$F$2,Q1510&lt;=Chart!$F$3),Q1510,#N/A)</f>
        <v>#N/A</v>
      </c>
      <c r="Z1510" t="e">
        <f>IF(AND(Q1510&gt;=Chart!$F$2,Q1510&lt;=Chart!$F$3),R1510,#N/A)</f>
        <v>#N/A</v>
      </c>
      <c r="AA1510" t="e">
        <f>IF(AND(Q1510&gt;=Chart!$F$2,Q1510&lt;=Chart!$F$3),S1510,#N/A)</f>
        <v>#N/A</v>
      </c>
      <c r="AB1510" t="e">
        <f>IF(AND(Q1510&gt;=Chart!$F$2,Q1510&lt;=Chart!$F$3),T1510,#N/A)</f>
        <v>#N/A</v>
      </c>
      <c r="AC1510" t="e">
        <f>IF(AND(Q1510&gt;=Chart!$F$2,Q1510&lt;=Chart!$F$3),U1510,#N/A)</f>
        <v>#N/A</v>
      </c>
      <c r="AD1510" t="e">
        <f>IF(AND(Q1510&gt;=Chart!$F$2,Q1510&lt;=Chart!$F$3),V1510,#N/A)</f>
        <v>#N/A</v>
      </c>
      <c r="AE1510" t="e">
        <f>IF(AND(Q1510&gt;=Chart!$F$2,Q1510&lt;=Chart!$F$3),I1510,#N/A)</f>
        <v>#N/A</v>
      </c>
      <c r="AF1510" t="e">
        <f>IF(AND(Q1510&gt;=Chart!$F$2,Q1510&lt;=Chart!$F$3),H1510/100,#N/A)</f>
        <v>#N/A</v>
      </c>
      <c r="AG1510" t="e">
        <f>IF(AND(Q1510&gt;=Chart!$F$2,Q1510&lt;=Chart!$F$3),W1510/100,#N/A)</f>
        <v>#N/A</v>
      </c>
    </row>
    <row r="1511" spans="1:33" x14ac:dyDescent="0.25">
      <c r="A1511">
        <v>1560259800</v>
      </c>
      <c r="B1511">
        <f>INDEX('Daily Data ADJ'!$1:$1048576,MATCH(Calc!$A1511,'Daily Data ADJ'!$A:$A,0),MATCH("SPY, CBOE BZX: Close",'Daily Data ADJ'!$1:$1,0))</f>
        <v>271.47603041000002</v>
      </c>
      <c r="C1511">
        <f>INDEX('Daily Data ADJ'!$1:$1048576,MATCH(Calc!$A1511,'Daily Data ADJ'!$A:$A,0),MATCH("EFFR, FRED: Close",'Daily Data ADJ'!$1:$1,0))</f>
        <v>2.37</v>
      </c>
      <c r="D1511">
        <f>INDEX('Daily Data ADJ'!$1:$1048576,MATCH(Calc!$A1511,'Daily Data ADJ'!$A:$A,1),MATCH("SOFR, FRED: Close",'Daily Data ADJ'!$1:$1,0))</f>
        <v>2.38</v>
      </c>
      <c r="E1511">
        <f>INDEX('Daily Data ADJ'!$1:$1048576,MATCH(Calc!$A1511,'Daily Data ADJ'!$A:$A,0),MATCH("UPRO, CBOE BZX: Close",'Daily Data ADJ'!$1:$1,0))</f>
        <v>25.4502311</v>
      </c>
      <c r="F1511">
        <f>INDEX('Daily Data ADJ'!$1:$1048576,MATCH(Calc!$A1511,'Daily Data ADJ'!$A:$A,0),MATCH("ES1!, CME_MINI: Close",'Daily Data ADJ'!$1:$1,0))</f>
        <v>2887</v>
      </c>
      <c r="G1511">
        <f>INDEX('Daily Data ADJ'!$1:$1048576,MATCH(Calc!$A1511,'Daily Data ADJ'!$A:$A,0),MATCH("ES2!, CME_MINI: Close",'Daily Data ADJ'!$1:$1,0))</f>
        <v>2891</v>
      </c>
      <c r="H1511">
        <f>INDEX('QUANDL MULTPL SP500_DIV_YIELD_M'!$A:$G,MATCH(Calc!$A1511,'QUANDL MULTPL SP500_DIV_YIELD_M'!$A:$A,1),MATCH('QUANDL MULTPL SP500_DIV_YIELD_M'!$E$1,'QUANDL MULTPL SP500_DIV_YIELD_M'!$A$1:$G$1,0))</f>
        <v>1.95</v>
      </c>
      <c r="I1511" s="5">
        <f t="shared" si="138"/>
        <v>2.5053613867892437E-2</v>
      </c>
      <c r="J1511" s="1">
        <f>A1511/24/60/60+DATE(1970,1,1)</f>
        <v>43627.5625</v>
      </c>
      <c r="K1511" s="3">
        <f t="shared" si="141"/>
        <v>1</v>
      </c>
      <c r="L1511" s="6">
        <f>(1+Chart!$F$4)^(1/(365/K1511))-1</f>
        <v>6.6592785027408397E-5</v>
      </c>
      <c r="M1511" s="6">
        <f t="shared" si="142"/>
        <v>6.4176072740229628E-5</v>
      </c>
      <c r="N1511" s="6">
        <f t="shared" si="143"/>
        <v>6.779659242761582E-5</v>
      </c>
      <c r="O1511">
        <f>O1510*(B1511/B1510)</f>
        <v>271.47603041000235</v>
      </c>
      <c r="P1511">
        <f t="shared" si="139"/>
        <v>2019</v>
      </c>
      <c r="Q1511" s="1">
        <f t="shared" si="140"/>
        <v>43627.5625</v>
      </c>
      <c r="R1511">
        <f>IF(B1512="",R1510,IF(Q1511&gt;=Chart!$F$2,E1511,0))</f>
        <v>0</v>
      </c>
      <c r="S1511">
        <f>IF(B1512="",S1510,IFERROR(IF(AND(R1511&gt;0,R1510=0),R1511,(1+(B1512/B1511-1)*Calc!$Z$1)*S1510),0))</f>
        <v>0</v>
      </c>
      <c r="T1511">
        <f>IF(B1512="",T1510,IFERROR(IF(AND(R1511&gt;0,R1510=0),R1511,(1+(B1512/B1511-1)*Calc!$Z$1-L1512)*T1510),0))</f>
        <v>0</v>
      </c>
      <c r="U1511">
        <f>IF(B1512="",U1510,IFERROR(IF(AND(R1511&gt;0,R1510=0),R1511,(1+(B1512/B1511-1)*Calc!$Z$1-M1512*2)*U1510),0))</f>
        <v>0</v>
      </c>
      <c r="V1511">
        <f>IF(B1512="",V1510,IFERROR(IF(AND(R1511&gt;0,R1510=0),R1511,(1+(B1512/B1511-1)*Calc!$Z$1-N1512*2)*V1510),0))</f>
        <v>0</v>
      </c>
      <c r="W1511">
        <f>IF(ISNUMBER(C1511),C1511,W1510)</f>
        <v>2.37</v>
      </c>
      <c r="Y1511" s="1" t="e">
        <f>IF(AND(Q1511&gt;=Chart!$F$2,Q1511&lt;=Chart!$F$3),Q1511,#N/A)</f>
        <v>#N/A</v>
      </c>
      <c r="Z1511" t="e">
        <f>IF(AND(Q1511&gt;=Chart!$F$2,Q1511&lt;=Chart!$F$3),R1511,#N/A)</f>
        <v>#N/A</v>
      </c>
      <c r="AA1511" t="e">
        <f>IF(AND(Q1511&gt;=Chart!$F$2,Q1511&lt;=Chart!$F$3),S1511,#N/A)</f>
        <v>#N/A</v>
      </c>
      <c r="AB1511" t="e">
        <f>IF(AND(Q1511&gt;=Chart!$F$2,Q1511&lt;=Chart!$F$3),T1511,#N/A)</f>
        <v>#N/A</v>
      </c>
      <c r="AC1511" t="e">
        <f>IF(AND(Q1511&gt;=Chart!$F$2,Q1511&lt;=Chart!$F$3),U1511,#N/A)</f>
        <v>#N/A</v>
      </c>
      <c r="AD1511" t="e">
        <f>IF(AND(Q1511&gt;=Chart!$F$2,Q1511&lt;=Chart!$F$3),V1511,#N/A)</f>
        <v>#N/A</v>
      </c>
      <c r="AE1511" t="e">
        <f>IF(AND(Q1511&gt;=Chart!$F$2,Q1511&lt;=Chart!$F$3),I1511,#N/A)</f>
        <v>#N/A</v>
      </c>
      <c r="AF1511" t="e">
        <f>IF(AND(Q1511&gt;=Chart!$F$2,Q1511&lt;=Chart!$F$3),H1511/100,#N/A)</f>
        <v>#N/A</v>
      </c>
      <c r="AG1511" t="e">
        <f>IF(AND(Q1511&gt;=Chart!$F$2,Q1511&lt;=Chart!$F$3),W1511/100,#N/A)</f>
        <v>#N/A</v>
      </c>
    </row>
    <row r="1512" spans="1:33" x14ac:dyDescent="0.25">
      <c r="A1512">
        <v>1560346200</v>
      </c>
      <c r="B1512">
        <f>INDEX('Daily Data ADJ'!$1:$1048576,MATCH(Calc!$A1512,'Daily Data ADJ'!$A:$A,0),MATCH("SPY, CBOE BZX: Close",'Daily Data ADJ'!$1:$1,0))</f>
        <v>270.99678922999999</v>
      </c>
      <c r="C1512">
        <f>INDEX('Daily Data ADJ'!$1:$1048576,MATCH(Calc!$A1512,'Daily Data ADJ'!$A:$A,0),MATCH("EFFR, FRED: Close",'Daily Data ADJ'!$1:$1,0))</f>
        <v>2.37</v>
      </c>
      <c r="D1512">
        <f>INDEX('Daily Data ADJ'!$1:$1048576,MATCH(Calc!$A1512,'Daily Data ADJ'!$A:$A,1),MATCH("SOFR, FRED: Close",'Daily Data ADJ'!$1:$1,0))</f>
        <v>2.37</v>
      </c>
      <c r="E1512">
        <f>INDEX('Daily Data ADJ'!$1:$1048576,MATCH(Calc!$A1512,'Daily Data ADJ'!$A:$A,0),MATCH("UPRO, CBOE BZX: Close",'Daily Data ADJ'!$1:$1,0))</f>
        <v>25.311780259999999</v>
      </c>
      <c r="F1512">
        <f>INDEX('Daily Data ADJ'!$1:$1048576,MATCH(Calc!$A1512,'Daily Data ADJ'!$A:$A,0),MATCH("ES1!, CME_MINI: Close",'Daily Data ADJ'!$1:$1,0))</f>
        <v>2881</v>
      </c>
      <c r="G1512">
        <f>INDEX('Daily Data ADJ'!$1:$1048576,MATCH(Calc!$A1512,'Daily Data ADJ'!$A:$A,0),MATCH("ES2!, CME_MINI: Close",'Daily Data ADJ'!$1:$1,0))</f>
        <v>2885</v>
      </c>
      <c r="H1512">
        <f>INDEX('QUANDL MULTPL SP500_DIV_YIELD_M'!$A:$G,MATCH(Calc!$A1512,'QUANDL MULTPL SP500_DIV_YIELD_M'!$A:$A,1),MATCH('QUANDL MULTPL SP500_DIV_YIELD_M'!$E$1,'QUANDL MULTPL SP500_DIV_YIELD_M'!$A$1:$G$1,0))</f>
        <v>1.95</v>
      </c>
      <c r="I1512" s="5">
        <f t="shared" si="138"/>
        <v>2.50652039627756E-2</v>
      </c>
      <c r="J1512" s="1">
        <f>A1512/24/60/60+DATE(1970,1,1)</f>
        <v>43628.5625</v>
      </c>
      <c r="K1512" s="3">
        <f t="shared" si="141"/>
        <v>1</v>
      </c>
      <c r="L1512" s="6">
        <f>(1+Chart!$F$4)^(1/(365/K1512))-1</f>
        <v>6.6592785027408397E-5</v>
      </c>
      <c r="M1512" s="6">
        <f t="shared" si="142"/>
        <v>6.4176072740229628E-5</v>
      </c>
      <c r="N1512" s="6">
        <f t="shared" si="143"/>
        <v>6.7827571937240094E-5</v>
      </c>
      <c r="O1512">
        <f>O1511*(B1512/B1511)</f>
        <v>270.99678923000232</v>
      </c>
      <c r="P1512">
        <f t="shared" si="139"/>
        <v>2019</v>
      </c>
      <c r="Q1512" s="1">
        <f t="shared" si="140"/>
        <v>43628.5625</v>
      </c>
      <c r="R1512">
        <f>IF(B1513="",R1511,IF(Q1512&gt;=Chart!$F$2,E1512,0))</f>
        <v>0</v>
      </c>
      <c r="S1512">
        <f>IF(B1513="",S1511,IFERROR(IF(AND(R1512&gt;0,R1511=0),R1512,(1+(B1513/B1512-1)*Calc!$Z$1)*S1511),0))</f>
        <v>0</v>
      </c>
      <c r="T1512">
        <f>IF(B1513="",T1511,IFERROR(IF(AND(R1512&gt;0,R1511=0),R1512,(1+(B1513/B1512-1)*Calc!$Z$1-L1513)*T1511),0))</f>
        <v>0</v>
      </c>
      <c r="U1512">
        <f>IF(B1513="",U1511,IFERROR(IF(AND(R1512&gt;0,R1511=0),R1512,(1+(B1513/B1512-1)*Calc!$Z$1-M1513*2)*U1511),0))</f>
        <v>0</v>
      </c>
      <c r="V1512">
        <f>IF(B1513="",V1511,IFERROR(IF(AND(R1512&gt;0,R1511=0),R1512,(1+(B1513/B1512-1)*Calc!$Z$1-N1513*2)*V1511),0))</f>
        <v>0</v>
      </c>
      <c r="W1512">
        <f>IF(ISNUMBER(C1512),C1512,W1511)</f>
        <v>2.37</v>
      </c>
      <c r="Y1512" s="1" t="e">
        <f>IF(AND(Q1512&gt;=Chart!$F$2,Q1512&lt;=Chart!$F$3),Q1512,#N/A)</f>
        <v>#N/A</v>
      </c>
      <c r="Z1512" t="e">
        <f>IF(AND(Q1512&gt;=Chart!$F$2,Q1512&lt;=Chart!$F$3),R1512,#N/A)</f>
        <v>#N/A</v>
      </c>
      <c r="AA1512" t="e">
        <f>IF(AND(Q1512&gt;=Chart!$F$2,Q1512&lt;=Chart!$F$3),S1512,#N/A)</f>
        <v>#N/A</v>
      </c>
      <c r="AB1512" t="e">
        <f>IF(AND(Q1512&gt;=Chart!$F$2,Q1512&lt;=Chart!$F$3),T1512,#N/A)</f>
        <v>#N/A</v>
      </c>
      <c r="AC1512" t="e">
        <f>IF(AND(Q1512&gt;=Chart!$F$2,Q1512&lt;=Chart!$F$3),U1512,#N/A)</f>
        <v>#N/A</v>
      </c>
      <c r="AD1512" t="e">
        <f>IF(AND(Q1512&gt;=Chart!$F$2,Q1512&lt;=Chart!$F$3),V1512,#N/A)</f>
        <v>#N/A</v>
      </c>
      <c r="AE1512" t="e">
        <f>IF(AND(Q1512&gt;=Chart!$F$2,Q1512&lt;=Chart!$F$3),I1512,#N/A)</f>
        <v>#N/A</v>
      </c>
      <c r="AF1512" t="e">
        <f>IF(AND(Q1512&gt;=Chart!$F$2,Q1512&lt;=Chart!$F$3),H1512/100,#N/A)</f>
        <v>#N/A</v>
      </c>
      <c r="AG1512" t="e">
        <f>IF(AND(Q1512&gt;=Chart!$F$2,Q1512&lt;=Chart!$F$3),W1512/100,#N/A)</f>
        <v>#N/A</v>
      </c>
    </row>
    <row r="1513" spans="1:33" x14ac:dyDescent="0.25">
      <c r="A1513">
        <v>1560432600</v>
      </c>
      <c r="B1513">
        <f>INDEX('Daily Data ADJ'!$1:$1048576,MATCH(Calc!$A1513,'Daily Data ADJ'!$A:$A,0),MATCH("SPY, CBOE BZX: Close",'Daily Data ADJ'!$1:$1,0))</f>
        <v>272.11501864000002</v>
      </c>
      <c r="C1513">
        <f>INDEX('Daily Data ADJ'!$1:$1048576,MATCH(Calc!$A1513,'Daily Data ADJ'!$A:$A,0),MATCH("EFFR, FRED: Close",'Daily Data ADJ'!$1:$1,0))</f>
        <v>2.37</v>
      </c>
      <c r="D1513">
        <f>INDEX('Daily Data ADJ'!$1:$1048576,MATCH(Calc!$A1513,'Daily Data ADJ'!$A:$A,1),MATCH("SOFR, FRED: Close",'Daily Data ADJ'!$1:$1,0))</f>
        <v>2.35</v>
      </c>
      <c r="E1513">
        <f>INDEX('Daily Data ADJ'!$1:$1048576,MATCH(Calc!$A1513,'Daily Data ADJ'!$A:$A,0),MATCH("UPRO, CBOE BZX: Close",'Daily Data ADJ'!$1:$1,0))</f>
        <v>25.643073340000001</v>
      </c>
      <c r="F1513">
        <f>INDEX('Daily Data ADJ'!$1:$1048576,MATCH(Calc!$A1513,'Daily Data ADJ'!$A:$A,0),MATCH("ES1!, CME_MINI: Close",'Daily Data ADJ'!$1:$1,0))</f>
        <v>2894.5</v>
      </c>
      <c r="G1513">
        <f>INDEX('Daily Data ADJ'!$1:$1048576,MATCH(Calc!$A1513,'Daily Data ADJ'!$A:$A,0),MATCH("ES2!, CME_MINI: Close",'Daily Data ADJ'!$1:$1,0))</f>
        <v>2898.5</v>
      </c>
      <c r="H1513">
        <f>INDEX('QUANDL MULTPL SP500_DIV_YIELD_M'!$A:$G,MATCH(Calc!$A1513,'QUANDL MULTPL SP500_DIV_YIELD_M'!$A:$A,1),MATCH('QUANDL MULTPL SP500_DIV_YIELD_M'!$E$1,'QUANDL MULTPL SP500_DIV_YIELD_M'!$A$1:$G$1,0))</f>
        <v>1.95</v>
      </c>
      <c r="I1513" s="5">
        <f t="shared" si="138"/>
        <v>2.503919395967295E-2</v>
      </c>
      <c r="J1513" s="1">
        <f>A1513/24/60/60+DATE(1970,1,1)</f>
        <v>43629.5625</v>
      </c>
      <c r="K1513" s="3">
        <f t="shared" si="141"/>
        <v>1</v>
      </c>
      <c r="L1513" s="6">
        <f>(1+Chart!$F$4)^(1/(365/K1513))-1</f>
        <v>6.6592785027408397E-5</v>
      </c>
      <c r="M1513" s="6">
        <f t="shared" si="142"/>
        <v>6.4176072740229628E-5</v>
      </c>
      <c r="N1513" s="6">
        <f t="shared" si="143"/>
        <v>6.7758048537980287E-5</v>
      </c>
      <c r="O1513">
        <f>O1512*(B1513/B1512)</f>
        <v>272.11501864000235</v>
      </c>
      <c r="P1513">
        <f t="shared" si="139"/>
        <v>2019</v>
      </c>
      <c r="Q1513" s="1">
        <f t="shared" si="140"/>
        <v>43629.5625</v>
      </c>
      <c r="R1513">
        <f>IF(B1514="",R1512,IF(Q1513&gt;=Chart!$F$2,E1513,0))</f>
        <v>0</v>
      </c>
      <c r="S1513">
        <f>IF(B1514="",S1512,IFERROR(IF(AND(R1513&gt;0,R1512=0),R1513,(1+(B1514/B1513-1)*Calc!$Z$1)*S1512),0))</f>
        <v>0</v>
      </c>
      <c r="T1513">
        <f>IF(B1514="",T1512,IFERROR(IF(AND(R1513&gt;0,R1512=0),R1513,(1+(B1514/B1513-1)*Calc!$Z$1-L1514)*T1512),0))</f>
        <v>0</v>
      </c>
      <c r="U1513">
        <f>IF(B1514="",U1512,IFERROR(IF(AND(R1513&gt;0,R1512=0),R1513,(1+(B1514/B1513-1)*Calc!$Z$1-M1514*2)*U1512),0))</f>
        <v>0</v>
      </c>
      <c r="V1513">
        <f>IF(B1514="",V1512,IFERROR(IF(AND(R1513&gt;0,R1512=0),R1513,(1+(B1514/B1513-1)*Calc!$Z$1-N1514*2)*V1512),0))</f>
        <v>0</v>
      </c>
      <c r="W1513">
        <f>IF(ISNUMBER(C1513),C1513,W1512)</f>
        <v>2.37</v>
      </c>
      <c r="Y1513" s="1" t="e">
        <f>IF(AND(Q1513&gt;=Chart!$F$2,Q1513&lt;=Chart!$F$3),Q1513,#N/A)</f>
        <v>#N/A</v>
      </c>
      <c r="Z1513" t="e">
        <f>IF(AND(Q1513&gt;=Chart!$F$2,Q1513&lt;=Chart!$F$3),R1513,#N/A)</f>
        <v>#N/A</v>
      </c>
      <c r="AA1513" t="e">
        <f>IF(AND(Q1513&gt;=Chart!$F$2,Q1513&lt;=Chart!$F$3),S1513,#N/A)</f>
        <v>#N/A</v>
      </c>
      <c r="AB1513" t="e">
        <f>IF(AND(Q1513&gt;=Chart!$F$2,Q1513&lt;=Chart!$F$3),T1513,#N/A)</f>
        <v>#N/A</v>
      </c>
      <c r="AC1513" t="e">
        <f>IF(AND(Q1513&gt;=Chart!$F$2,Q1513&lt;=Chart!$F$3),U1513,#N/A)</f>
        <v>#N/A</v>
      </c>
      <c r="AD1513" t="e">
        <f>IF(AND(Q1513&gt;=Chart!$F$2,Q1513&lt;=Chart!$F$3),V1513,#N/A)</f>
        <v>#N/A</v>
      </c>
      <c r="AE1513" t="e">
        <f>IF(AND(Q1513&gt;=Chart!$F$2,Q1513&lt;=Chart!$F$3),I1513,#N/A)</f>
        <v>#N/A</v>
      </c>
      <c r="AF1513" t="e">
        <f>IF(AND(Q1513&gt;=Chart!$F$2,Q1513&lt;=Chart!$F$3),H1513/100,#N/A)</f>
        <v>#N/A</v>
      </c>
      <c r="AG1513" t="e">
        <f>IF(AND(Q1513&gt;=Chart!$F$2,Q1513&lt;=Chart!$F$3),W1513/100,#N/A)</f>
        <v>#N/A</v>
      </c>
    </row>
    <row r="1514" spans="1:33" x14ac:dyDescent="0.25">
      <c r="A1514">
        <v>1560519000</v>
      </c>
      <c r="B1514">
        <f>INDEX('Daily Data ADJ'!$1:$1048576,MATCH(Calc!$A1514,'Daily Data ADJ'!$A:$A,0),MATCH("SPY, CBOE BZX: Close",'Daily Data ADJ'!$1:$1,0))</f>
        <v>271.81431829000002</v>
      </c>
      <c r="C1514">
        <f>INDEX('Daily Data ADJ'!$1:$1048576,MATCH(Calc!$A1514,'Daily Data ADJ'!$A:$A,0),MATCH("EFFR, FRED: Close",'Daily Data ADJ'!$1:$1,0))</f>
        <v>2.36</v>
      </c>
      <c r="D1514">
        <f>INDEX('Daily Data ADJ'!$1:$1048576,MATCH(Calc!$A1514,'Daily Data ADJ'!$A:$A,1),MATCH("SOFR, FRED: Close",'Daily Data ADJ'!$1:$1,0))</f>
        <v>2.35</v>
      </c>
      <c r="E1514">
        <f>INDEX('Daily Data ADJ'!$1:$1048576,MATCH(Calc!$A1514,'Daily Data ADJ'!$A:$A,0),MATCH("UPRO, CBOE BZX: Close",'Daily Data ADJ'!$1:$1,0))</f>
        <v>25.514511850000002</v>
      </c>
      <c r="F1514">
        <f>INDEX('Daily Data ADJ'!$1:$1048576,MATCH(Calc!$A1514,'Daily Data ADJ'!$A:$A,0),MATCH("ES1!, CME_MINI: Close",'Daily Data ADJ'!$1:$1,0))</f>
        <v>2894.75</v>
      </c>
      <c r="G1514">
        <f>INDEX('Daily Data ADJ'!$1:$1048576,MATCH(Calc!$A1514,'Daily Data ADJ'!$A:$A,0),MATCH("ES2!, CME_MINI: Close",'Daily Data ADJ'!$1:$1,0))</f>
        <v>2896</v>
      </c>
      <c r="H1514">
        <f>INDEX('QUANDL MULTPL SP500_DIV_YIELD_M'!$A:$G,MATCH(Calc!$A1514,'QUANDL MULTPL SP500_DIV_YIELD_M'!$A:$A,1),MATCH('QUANDL MULTPL SP500_DIV_YIELD_M'!$E$1,'QUANDL MULTPL SP500_DIV_YIELD_M'!$A$1:$G$1,0))</f>
        <v>1.95</v>
      </c>
      <c r="I1514" s="5">
        <f t="shared" si="138"/>
        <v>2.1228383989660243E-2</v>
      </c>
      <c r="J1514" s="1">
        <f>A1514/24/60/60+DATE(1970,1,1)</f>
        <v>43630.5625</v>
      </c>
      <c r="K1514" s="3">
        <f t="shared" si="141"/>
        <v>1</v>
      </c>
      <c r="L1514" s="6">
        <f>(1+Chart!$F$4)^(1/(365/K1514))-1</f>
        <v>6.6592785027408397E-5</v>
      </c>
      <c r="M1514" s="6">
        <f t="shared" si="142"/>
        <v>6.3908412750057764E-5</v>
      </c>
      <c r="N1514" s="6">
        <f t="shared" si="143"/>
        <v>5.7552891008505469E-5</v>
      </c>
      <c r="O1514">
        <f>O1513*(B1514/B1513)</f>
        <v>271.81431829000235</v>
      </c>
      <c r="P1514">
        <f t="shared" si="139"/>
        <v>2019</v>
      </c>
      <c r="Q1514" s="1">
        <f t="shared" si="140"/>
        <v>43630.5625</v>
      </c>
      <c r="R1514">
        <f>IF(B1515="",R1513,IF(Q1514&gt;=Chart!$F$2,E1514,0))</f>
        <v>0</v>
      </c>
      <c r="S1514">
        <f>IF(B1515="",S1513,IFERROR(IF(AND(R1514&gt;0,R1513=0),R1514,(1+(B1515/B1514-1)*Calc!$Z$1)*S1513),0))</f>
        <v>0</v>
      </c>
      <c r="T1514">
        <f>IF(B1515="",T1513,IFERROR(IF(AND(R1514&gt;0,R1513=0),R1514,(1+(B1515/B1514-1)*Calc!$Z$1-L1515)*T1513),0))</f>
        <v>0</v>
      </c>
      <c r="U1514">
        <f>IF(B1515="",U1513,IFERROR(IF(AND(R1514&gt;0,R1513=0),R1514,(1+(B1515/B1514-1)*Calc!$Z$1-M1515*2)*U1513),0))</f>
        <v>0</v>
      </c>
      <c r="V1514">
        <f>IF(B1515="",V1513,IFERROR(IF(AND(R1514&gt;0,R1513=0),R1514,(1+(B1515/B1514-1)*Calc!$Z$1-N1515*2)*V1513),0))</f>
        <v>0</v>
      </c>
      <c r="W1514">
        <f>IF(ISNUMBER(C1514),C1514,W1513)</f>
        <v>2.36</v>
      </c>
      <c r="Y1514" s="1" t="e">
        <f>IF(AND(Q1514&gt;=Chart!$F$2,Q1514&lt;=Chart!$F$3),Q1514,#N/A)</f>
        <v>#N/A</v>
      </c>
      <c r="Z1514" t="e">
        <f>IF(AND(Q1514&gt;=Chart!$F$2,Q1514&lt;=Chart!$F$3),R1514,#N/A)</f>
        <v>#N/A</v>
      </c>
      <c r="AA1514" t="e">
        <f>IF(AND(Q1514&gt;=Chart!$F$2,Q1514&lt;=Chart!$F$3),S1514,#N/A)</f>
        <v>#N/A</v>
      </c>
      <c r="AB1514" t="e">
        <f>IF(AND(Q1514&gt;=Chart!$F$2,Q1514&lt;=Chart!$F$3),T1514,#N/A)</f>
        <v>#N/A</v>
      </c>
      <c r="AC1514" t="e">
        <f>IF(AND(Q1514&gt;=Chart!$F$2,Q1514&lt;=Chart!$F$3),U1514,#N/A)</f>
        <v>#N/A</v>
      </c>
      <c r="AD1514" t="e">
        <f>IF(AND(Q1514&gt;=Chart!$F$2,Q1514&lt;=Chart!$F$3),V1514,#N/A)</f>
        <v>#N/A</v>
      </c>
      <c r="AE1514" t="e">
        <f>IF(AND(Q1514&gt;=Chart!$F$2,Q1514&lt;=Chart!$F$3),I1514,#N/A)</f>
        <v>#N/A</v>
      </c>
      <c r="AF1514" t="e">
        <f>IF(AND(Q1514&gt;=Chart!$F$2,Q1514&lt;=Chart!$F$3),H1514/100,#N/A)</f>
        <v>#N/A</v>
      </c>
      <c r="AG1514" t="e">
        <f>IF(AND(Q1514&gt;=Chart!$F$2,Q1514&lt;=Chart!$F$3),W1514/100,#N/A)</f>
        <v>#N/A</v>
      </c>
    </row>
    <row r="1515" spans="1:33" x14ac:dyDescent="0.25">
      <c r="A1515">
        <v>1560778200</v>
      </c>
      <c r="B1515">
        <f>INDEX('Daily Data ADJ'!$1:$1048576,MATCH(Calc!$A1515,'Daily Data ADJ'!$A:$A,0),MATCH("SPY, CBOE BZX: Close",'Daily Data ADJ'!$1:$1,0))</f>
        <v>271.91768403999998</v>
      </c>
      <c r="C1515">
        <f>INDEX('Daily Data ADJ'!$1:$1048576,MATCH(Calc!$A1515,'Daily Data ADJ'!$A:$A,0),MATCH("EFFR, FRED: Close",'Daily Data ADJ'!$1:$1,0))</f>
        <v>2.38</v>
      </c>
      <c r="D1515">
        <f>INDEX('Daily Data ADJ'!$1:$1048576,MATCH(Calc!$A1515,'Daily Data ADJ'!$A:$A,1),MATCH("SOFR, FRED: Close",'Daily Data ADJ'!$1:$1,0))</f>
        <v>2.41</v>
      </c>
      <c r="E1515">
        <f>INDEX('Daily Data ADJ'!$1:$1048576,MATCH(Calc!$A1515,'Daily Data ADJ'!$A:$A,0),MATCH("UPRO, CBOE BZX: Close",'Daily Data ADJ'!$1:$1,0))</f>
        <v>25.559013910000001</v>
      </c>
      <c r="F1515">
        <f>INDEX('Daily Data ADJ'!$1:$1048576,MATCH(Calc!$A1515,'Daily Data ADJ'!$A:$A,0),MATCH("ES1!, CME_MINI: Close",'Daily Data ADJ'!$1:$1,0))</f>
        <v>2896.25</v>
      </c>
      <c r="G1515">
        <f>INDEX('Daily Data ADJ'!$1:$1048576,MATCH(Calc!$A1515,'Daily Data ADJ'!$A:$A,0),MATCH("ES2!, CME_MINI: Close",'Daily Data ADJ'!$1:$1,0))</f>
        <v>2897.5</v>
      </c>
      <c r="H1515">
        <f>INDEX('QUANDL MULTPL SP500_DIV_YIELD_M'!$A:$G,MATCH(Calc!$A1515,'QUANDL MULTPL SP500_DIV_YIELD_M'!$A:$A,1),MATCH('QUANDL MULTPL SP500_DIV_YIELD_M'!$E$1,'QUANDL MULTPL SP500_DIV_YIELD_M'!$A$1:$G$1,0))</f>
        <v>1.95</v>
      </c>
      <c r="I1515" s="5">
        <f t="shared" si="138"/>
        <v>2.1227488260953036E-2</v>
      </c>
      <c r="J1515" s="1">
        <f>A1515/24/60/60+DATE(1970,1,1)</f>
        <v>43633.5625</v>
      </c>
      <c r="K1515" s="3">
        <f t="shared" si="141"/>
        <v>3</v>
      </c>
      <c r="L1515" s="6">
        <f>(1+Chart!$F$4)^(1/(365/K1515))-1</f>
        <v>1.9979165917494157E-4</v>
      </c>
      <c r="M1515" s="6">
        <f t="shared" si="142"/>
        <v>1.9334357921185763E-4</v>
      </c>
      <c r="N1515" s="6">
        <f t="shared" si="143"/>
        <v>1.7266139985783191E-4</v>
      </c>
      <c r="O1515">
        <f>O1514*(B1515/B1514)</f>
        <v>271.91768404000231</v>
      </c>
      <c r="P1515">
        <f t="shared" si="139"/>
        <v>2019</v>
      </c>
      <c r="Q1515" s="1">
        <f t="shared" si="140"/>
        <v>43633.5625</v>
      </c>
      <c r="R1515">
        <f>IF(B1516="",R1514,IF(Q1515&gt;=Chart!$F$2,E1515,0))</f>
        <v>0</v>
      </c>
      <c r="S1515">
        <f>IF(B1516="",S1514,IFERROR(IF(AND(R1515&gt;0,R1514=0),R1515,(1+(B1516/B1515-1)*Calc!$Z$1)*S1514),0))</f>
        <v>0</v>
      </c>
      <c r="T1515">
        <f>IF(B1516="",T1514,IFERROR(IF(AND(R1515&gt;0,R1514=0),R1515,(1+(B1516/B1515-1)*Calc!$Z$1-L1516)*T1514),0))</f>
        <v>0</v>
      </c>
      <c r="U1515">
        <f>IF(B1516="",U1514,IFERROR(IF(AND(R1515&gt;0,R1514=0),R1515,(1+(B1516/B1515-1)*Calc!$Z$1-M1516*2)*U1514),0))</f>
        <v>0</v>
      </c>
      <c r="V1515">
        <f>IF(B1516="",V1514,IFERROR(IF(AND(R1515&gt;0,R1514=0),R1515,(1+(B1516/B1515-1)*Calc!$Z$1-N1516*2)*V1514),0))</f>
        <v>0</v>
      </c>
      <c r="W1515">
        <f>IF(ISNUMBER(C1515),C1515,W1514)</f>
        <v>2.38</v>
      </c>
      <c r="Y1515" s="1" t="e">
        <f>IF(AND(Q1515&gt;=Chart!$F$2,Q1515&lt;=Chart!$F$3),Q1515,#N/A)</f>
        <v>#N/A</v>
      </c>
      <c r="Z1515" t="e">
        <f>IF(AND(Q1515&gt;=Chart!$F$2,Q1515&lt;=Chart!$F$3),R1515,#N/A)</f>
        <v>#N/A</v>
      </c>
      <c r="AA1515" t="e">
        <f>IF(AND(Q1515&gt;=Chart!$F$2,Q1515&lt;=Chart!$F$3),S1515,#N/A)</f>
        <v>#N/A</v>
      </c>
      <c r="AB1515" t="e">
        <f>IF(AND(Q1515&gt;=Chart!$F$2,Q1515&lt;=Chart!$F$3),T1515,#N/A)</f>
        <v>#N/A</v>
      </c>
      <c r="AC1515" t="e">
        <f>IF(AND(Q1515&gt;=Chart!$F$2,Q1515&lt;=Chart!$F$3),U1515,#N/A)</f>
        <v>#N/A</v>
      </c>
      <c r="AD1515" t="e">
        <f>IF(AND(Q1515&gt;=Chart!$F$2,Q1515&lt;=Chart!$F$3),V1515,#N/A)</f>
        <v>#N/A</v>
      </c>
      <c r="AE1515" t="e">
        <f>IF(AND(Q1515&gt;=Chart!$F$2,Q1515&lt;=Chart!$F$3),I1515,#N/A)</f>
        <v>#N/A</v>
      </c>
      <c r="AF1515" t="e">
        <f>IF(AND(Q1515&gt;=Chart!$F$2,Q1515&lt;=Chart!$F$3),H1515/100,#N/A)</f>
        <v>#N/A</v>
      </c>
      <c r="AG1515" t="e">
        <f>IF(AND(Q1515&gt;=Chart!$F$2,Q1515&lt;=Chart!$F$3),W1515/100,#N/A)</f>
        <v>#N/A</v>
      </c>
    </row>
    <row r="1516" spans="1:33" x14ac:dyDescent="0.25">
      <c r="A1516">
        <v>1560864600</v>
      </c>
      <c r="B1516">
        <f>INDEX('Daily Data ADJ'!$1:$1048576,MATCH(Calc!$A1516,'Daily Data ADJ'!$A:$A,0),MATCH("SPY, CBOE BZX: Close",'Daily Data ADJ'!$1:$1,0))</f>
        <v>274.76494043000002</v>
      </c>
      <c r="C1516">
        <f>INDEX('Daily Data ADJ'!$1:$1048576,MATCH(Calc!$A1516,'Daily Data ADJ'!$A:$A,0),MATCH("EFFR, FRED: Close",'Daily Data ADJ'!$1:$1,0))</f>
        <v>2.37</v>
      </c>
      <c r="D1516">
        <f>INDEX('Daily Data ADJ'!$1:$1048576,MATCH(Calc!$A1516,'Daily Data ADJ'!$A:$A,1),MATCH("SOFR, FRED: Close",'Daily Data ADJ'!$1:$1,0))</f>
        <v>2.39</v>
      </c>
      <c r="E1516">
        <f>INDEX('Daily Data ADJ'!$1:$1048576,MATCH(Calc!$A1516,'Daily Data ADJ'!$A:$A,0),MATCH("UPRO, CBOE BZX: Close",'Daily Data ADJ'!$1:$1,0))</f>
        <v>26.315548849999999</v>
      </c>
      <c r="F1516">
        <f>INDEX('Daily Data ADJ'!$1:$1048576,MATCH(Calc!$A1516,'Daily Data ADJ'!$A:$A,0),MATCH("ES1!, CME_MINI: Close",'Daily Data ADJ'!$1:$1,0))</f>
        <v>2926.25</v>
      </c>
      <c r="G1516">
        <f>INDEX('Daily Data ADJ'!$1:$1048576,MATCH(Calc!$A1516,'Daily Data ADJ'!$A:$A,0),MATCH("ES2!, CME_MINI: Close",'Daily Data ADJ'!$1:$1,0))</f>
        <v>2927.75</v>
      </c>
      <c r="H1516">
        <f>INDEX('QUANDL MULTPL SP500_DIV_YIELD_M'!$A:$G,MATCH(Calc!$A1516,'QUANDL MULTPL SP500_DIV_YIELD_M'!$A:$A,1),MATCH('QUANDL MULTPL SP500_DIV_YIELD_M'!$E$1,'QUANDL MULTPL SP500_DIV_YIELD_M'!$A$1:$G$1,0))</f>
        <v>1.95</v>
      </c>
      <c r="I1516" s="5">
        <f t="shared" si="138"/>
        <v>2.1551982909811345E-2</v>
      </c>
      <c r="J1516" s="1">
        <f>A1516/24/60/60+DATE(1970,1,1)</f>
        <v>43634.5625</v>
      </c>
      <c r="K1516" s="3">
        <f t="shared" si="141"/>
        <v>1</v>
      </c>
      <c r="L1516" s="6">
        <f>(1+Chart!$F$4)^(1/(365/K1516))-1</f>
        <v>6.6592785027408397E-5</v>
      </c>
      <c r="M1516" s="6">
        <f t="shared" si="142"/>
        <v>6.4176072740229628E-5</v>
      </c>
      <c r="N1516" s="6">
        <f t="shared" si="143"/>
        <v>5.8420946933868123E-5</v>
      </c>
      <c r="O1516">
        <f>O1515*(B1516/B1515)</f>
        <v>274.76494043000235</v>
      </c>
      <c r="P1516">
        <f t="shared" si="139"/>
        <v>2019</v>
      </c>
      <c r="Q1516" s="1">
        <f t="shared" si="140"/>
        <v>43634.5625</v>
      </c>
      <c r="R1516">
        <f>IF(B1517="",R1515,IF(Q1516&gt;=Chart!$F$2,E1516,0))</f>
        <v>0</v>
      </c>
      <c r="S1516">
        <f>IF(B1517="",S1515,IFERROR(IF(AND(R1516&gt;0,R1515=0),R1516,(1+(B1517/B1516-1)*Calc!$Z$1)*S1515),0))</f>
        <v>0</v>
      </c>
      <c r="T1516">
        <f>IF(B1517="",T1515,IFERROR(IF(AND(R1516&gt;0,R1515=0),R1516,(1+(B1517/B1516-1)*Calc!$Z$1-L1517)*T1515),0))</f>
        <v>0</v>
      </c>
      <c r="U1516">
        <f>IF(B1517="",U1515,IFERROR(IF(AND(R1516&gt;0,R1515=0),R1516,(1+(B1517/B1516-1)*Calc!$Z$1-M1517*2)*U1515),0))</f>
        <v>0</v>
      </c>
      <c r="V1516">
        <f>IF(B1517="",V1515,IFERROR(IF(AND(R1516&gt;0,R1515=0),R1516,(1+(B1517/B1516-1)*Calc!$Z$1-N1517*2)*V1515),0))</f>
        <v>0</v>
      </c>
      <c r="W1516">
        <f>IF(ISNUMBER(C1516),C1516,W1515)</f>
        <v>2.37</v>
      </c>
      <c r="Y1516" s="1" t="e">
        <f>IF(AND(Q1516&gt;=Chart!$F$2,Q1516&lt;=Chart!$F$3),Q1516,#N/A)</f>
        <v>#N/A</v>
      </c>
      <c r="Z1516" t="e">
        <f>IF(AND(Q1516&gt;=Chart!$F$2,Q1516&lt;=Chart!$F$3),R1516,#N/A)</f>
        <v>#N/A</v>
      </c>
      <c r="AA1516" t="e">
        <f>IF(AND(Q1516&gt;=Chart!$F$2,Q1516&lt;=Chart!$F$3),S1516,#N/A)</f>
        <v>#N/A</v>
      </c>
      <c r="AB1516" t="e">
        <f>IF(AND(Q1516&gt;=Chart!$F$2,Q1516&lt;=Chart!$F$3),T1516,#N/A)</f>
        <v>#N/A</v>
      </c>
      <c r="AC1516" t="e">
        <f>IF(AND(Q1516&gt;=Chart!$F$2,Q1516&lt;=Chart!$F$3),U1516,#N/A)</f>
        <v>#N/A</v>
      </c>
      <c r="AD1516" t="e">
        <f>IF(AND(Q1516&gt;=Chart!$F$2,Q1516&lt;=Chart!$F$3),V1516,#N/A)</f>
        <v>#N/A</v>
      </c>
      <c r="AE1516" t="e">
        <f>IF(AND(Q1516&gt;=Chart!$F$2,Q1516&lt;=Chart!$F$3),I1516,#N/A)</f>
        <v>#N/A</v>
      </c>
      <c r="AF1516" t="e">
        <f>IF(AND(Q1516&gt;=Chart!$F$2,Q1516&lt;=Chart!$F$3),H1516/100,#N/A)</f>
        <v>#N/A</v>
      </c>
      <c r="AG1516" t="e">
        <f>IF(AND(Q1516&gt;=Chart!$F$2,Q1516&lt;=Chart!$F$3),W1516/100,#N/A)</f>
        <v>#N/A</v>
      </c>
    </row>
    <row r="1517" spans="1:33" x14ac:dyDescent="0.25">
      <c r="A1517">
        <v>1560951000</v>
      </c>
      <c r="B1517">
        <f>INDEX('Daily Data ADJ'!$1:$1048576,MATCH(Calc!$A1517,'Daily Data ADJ'!$A:$A,0),MATCH("SPY, CBOE BZX: Close",'Daily Data ADJ'!$1:$1,0))</f>
        <v>275.38513489000002</v>
      </c>
      <c r="C1517">
        <f>INDEX('Daily Data ADJ'!$1:$1048576,MATCH(Calc!$A1517,'Daily Data ADJ'!$A:$A,0),MATCH("EFFR, FRED: Close",'Daily Data ADJ'!$1:$1,0))</f>
        <v>2.37</v>
      </c>
      <c r="D1517">
        <f>INDEX('Daily Data ADJ'!$1:$1048576,MATCH(Calc!$A1517,'Daily Data ADJ'!$A:$A,1),MATCH("SOFR, FRED: Close",'Daily Data ADJ'!$1:$1,0))</f>
        <v>2.36</v>
      </c>
      <c r="E1517">
        <f>INDEX('Daily Data ADJ'!$1:$1048576,MATCH(Calc!$A1517,'Daily Data ADJ'!$A:$A,0),MATCH("UPRO, CBOE BZX: Close",'Daily Data ADJ'!$1:$1,0))</f>
        <v>26.53311446</v>
      </c>
      <c r="F1517">
        <f>INDEX('Daily Data ADJ'!$1:$1048576,MATCH(Calc!$A1517,'Daily Data ADJ'!$A:$A,0),MATCH("ES1!, CME_MINI: Close",'Daily Data ADJ'!$1:$1,0))</f>
        <v>2933.5</v>
      </c>
      <c r="G1517">
        <f>INDEX('Daily Data ADJ'!$1:$1048576,MATCH(Calc!$A1517,'Daily Data ADJ'!$A:$A,0),MATCH("ES2!, CME_MINI: Close",'Daily Data ADJ'!$1:$1,0))</f>
        <v>2934.25</v>
      </c>
      <c r="H1517">
        <f>INDEX('QUANDL MULTPL SP500_DIV_YIELD_M'!$A:$G,MATCH(Calc!$A1517,'QUANDL MULTPL SP500_DIV_YIELD_M'!$A:$A,1),MATCH('QUANDL MULTPL SP500_DIV_YIELD_M'!$E$1,'QUANDL MULTPL SP500_DIV_YIELD_M'!$A$1:$G$1,0))</f>
        <v>1.95</v>
      </c>
      <c r="I1517" s="5">
        <f t="shared" si="138"/>
        <v>2.0523061427960492E-2</v>
      </c>
      <c r="J1517" s="1">
        <f>A1517/24/60/60+DATE(1970,1,1)</f>
        <v>43635.5625</v>
      </c>
      <c r="K1517" s="3">
        <f t="shared" si="141"/>
        <v>1</v>
      </c>
      <c r="L1517" s="6">
        <f>(1+Chart!$F$4)^(1/(365/K1517))-1</f>
        <v>6.6592785027408397E-5</v>
      </c>
      <c r="M1517" s="6">
        <f t="shared" si="142"/>
        <v>6.4176072740229628E-5</v>
      </c>
      <c r="N1517" s="6">
        <f t="shared" si="143"/>
        <v>5.5659908346994413E-5</v>
      </c>
      <c r="O1517">
        <f>O1516*(B1517/B1516)</f>
        <v>275.38513489000235</v>
      </c>
      <c r="P1517">
        <f t="shared" si="139"/>
        <v>2019</v>
      </c>
      <c r="Q1517" s="1">
        <f t="shared" si="140"/>
        <v>43635.5625</v>
      </c>
      <c r="R1517">
        <f>IF(B1518="",R1516,IF(Q1517&gt;=Chart!$F$2,E1517,0))</f>
        <v>0</v>
      </c>
      <c r="S1517">
        <f>IF(B1518="",S1516,IFERROR(IF(AND(R1517&gt;0,R1516=0),R1517,(1+(B1518/B1517-1)*Calc!$Z$1)*S1516),0))</f>
        <v>0</v>
      </c>
      <c r="T1517">
        <f>IF(B1518="",T1516,IFERROR(IF(AND(R1517&gt;0,R1516=0),R1517,(1+(B1518/B1517-1)*Calc!$Z$1-L1518)*T1516),0))</f>
        <v>0</v>
      </c>
      <c r="U1517">
        <f>IF(B1518="",U1516,IFERROR(IF(AND(R1517&gt;0,R1516=0),R1517,(1+(B1518/B1517-1)*Calc!$Z$1-M1518*2)*U1516),0))</f>
        <v>0</v>
      </c>
      <c r="V1517">
        <f>IF(B1518="",V1516,IFERROR(IF(AND(R1517&gt;0,R1516=0),R1517,(1+(B1518/B1517-1)*Calc!$Z$1-N1518*2)*V1516),0))</f>
        <v>0</v>
      </c>
      <c r="W1517">
        <f>IF(ISNUMBER(C1517),C1517,W1516)</f>
        <v>2.37</v>
      </c>
      <c r="Y1517" s="1" t="e">
        <f>IF(AND(Q1517&gt;=Chart!$F$2,Q1517&lt;=Chart!$F$3),Q1517,#N/A)</f>
        <v>#N/A</v>
      </c>
      <c r="Z1517" t="e">
        <f>IF(AND(Q1517&gt;=Chart!$F$2,Q1517&lt;=Chart!$F$3),R1517,#N/A)</f>
        <v>#N/A</v>
      </c>
      <c r="AA1517" t="e">
        <f>IF(AND(Q1517&gt;=Chart!$F$2,Q1517&lt;=Chart!$F$3),S1517,#N/A)</f>
        <v>#N/A</v>
      </c>
      <c r="AB1517" t="e">
        <f>IF(AND(Q1517&gt;=Chart!$F$2,Q1517&lt;=Chart!$F$3),T1517,#N/A)</f>
        <v>#N/A</v>
      </c>
      <c r="AC1517" t="e">
        <f>IF(AND(Q1517&gt;=Chart!$F$2,Q1517&lt;=Chart!$F$3),U1517,#N/A)</f>
        <v>#N/A</v>
      </c>
      <c r="AD1517" t="e">
        <f>IF(AND(Q1517&gt;=Chart!$F$2,Q1517&lt;=Chart!$F$3),V1517,#N/A)</f>
        <v>#N/A</v>
      </c>
      <c r="AE1517" t="e">
        <f>IF(AND(Q1517&gt;=Chart!$F$2,Q1517&lt;=Chart!$F$3),I1517,#N/A)</f>
        <v>#N/A</v>
      </c>
      <c r="AF1517" t="e">
        <f>IF(AND(Q1517&gt;=Chart!$F$2,Q1517&lt;=Chart!$F$3),H1517/100,#N/A)</f>
        <v>#N/A</v>
      </c>
      <c r="AG1517" t="e">
        <f>IF(AND(Q1517&gt;=Chart!$F$2,Q1517&lt;=Chart!$F$3),W1517/100,#N/A)</f>
        <v>#N/A</v>
      </c>
    </row>
    <row r="1518" spans="1:33" x14ac:dyDescent="0.25">
      <c r="A1518">
        <v>1561037400</v>
      </c>
      <c r="B1518">
        <f>INDEX('Daily Data ADJ'!$1:$1048576,MATCH(Calc!$A1518,'Daily Data ADJ'!$A:$A,0),MATCH("SPY, CBOE BZX: Close",'Daily Data ADJ'!$1:$1,0))</f>
        <v>278.01626291000002</v>
      </c>
      <c r="C1518">
        <f>INDEX('Daily Data ADJ'!$1:$1048576,MATCH(Calc!$A1518,'Daily Data ADJ'!$A:$A,0),MATCH("EFFR, FRED: Close",'Daily Data ADJ'!$1:$1,0))</f>
        <v>2.37</v>
      </c>
      <c r="D1518">
        <f>INDEX('Daily Data ADJ'!$1:$1048576,MATCH(Calc!$A1518,'Daily Data ADJ'!$A:$A,1),MATCH("SOFR, FRED: Close",'Daily Data ADJ'!$1:$1,0))</f>
        <v>2.36</v>
      </c>
      <c r="E1518">
        <f>INDEX('Daily Data ADJ'!$1:$1048576,MATCH(Calc!$A1518,'Daily Data ADJ'!$A:$A,0),MATCH("UPRO, CBOE BZX: Close",'Daily Data ADJ'!$1:$1,0))</f>
        <v>27.269870709999999</v>
      </c>
      <c r="F1518">
        <f>INDEX('Daily Data ADJ'!$1:$1048576,MATCH(Calc!$A1518,'Daily Data ADJ'!$A:$A,0),MATCH("ES1!, CME_MINI: Close",'Daily Data ADJ'!$1:$1,0))</f>
        <v>2960</v>
      </c>
      <c r="G1518">
        <f>INDEX('Daily Data ADJ'!$1:$1048576,MATCH(Calc!$A1518,'Daily Data ADJ'!$A:$A,0),MATCH("ES2!, CME_MINI: Close",'Daily Data ADJ'!$1:$1,0))</f>
        <v>2960.5</v>
      </c>
      <c r="H1518">
        <f>INDEX('QUANDL MULTPL SP500_DIV_YIELD_M'!$A:$G,MATCH(Calc!$A1518,'QUANDL MULTPL SP500_DIV_YIELD_M'!$A:$A,1),MATCH('QUANDL MULTPL SP500_DIV_YIELD_M'!$E$1,'QUANDL MULTPL SP500_DIV_YIELD_M'!$A$1:$G$1,0))</f>
        <v>1.95</v>
      </c>
      <c r="I1518" s="5">
        <f t="shared" si="138"/>
        <v>2.0175846896563081E-2</v>
      </c>
      <c r="J1518" s="1">
        <f>A1518/24/60/60+DATE(1970,1,1)</f>
        <v>43636.5625</v>
      </c>
      <c r="K1518" s="3">
        <f t="shared" si="141"/>
        <v>1</v>
      </c>
      <c r="L1518" s="6">
        <f>(1+Chart!$F$4)^(1/(365/K1518))-1</f>
        <v>6.6592785027408397E-5</v>
      </c>
      <c r="M1518" s="6">
        <f t="shared" si="142"/>
        <v>6.4176072740229628E-5</v>
      </c>
      <c r="N1518" s="6">
        <f t="shared" si="143"/>
        <v>5.4727556005884637E-5</v>
      </c>
      <c r="O1518">
        <f>O1517*(B1518/B1517)</f>
        <v>278.01626291000235</v>
      </c>
      <c r="P1518">
        <f t="shared" si="139"/>
        <v>2019</v>
      </c>
      <c r="Q1518" s="1">
        <f t="shared" si="140"/>
        <v>43636.5625</v>
      </c>
      <c r="R1518">
        <f>IF(B1519="",R1517,IF(Q1518&gt;=Chart!$F$2,E1518,0))</f>
        <v>0</v>
      </c>
      <c r="S1518">
        <f>IF(B1519="",S1517,IFERROR(IF(AND(R1518&gt;0,R1517=0),R1518,(1+(B1519/B1518-1)*Calc!$Z$1)*S1517),0))</f>
        <v>0</v>
      </c>
      <c r="T1518">
        <f>IF(B1519="",T1517,IFERROR(IF(AND(R1518&gt;0,R1517=0),R1518,(1+(B1519/B1518-1)*Calc!$Z$1-L1519)*T1517),0))</f>
        <v>0</v>
      </c>
      <c r="U1518">
        <f>IF(B1519="",U1517,IFERROR(IF(AND(R1518&gt;0,R1517=0),R1518,(1+(B1519/B1518-1)*Calc!$Z$1-M1519*2)*U1517),0))</f>
        <v>0</v>
      </c>
      <c r="V1518">
        <f>IF(B1519="",V1517,IFERROR(IF(AND(R1518&gt;0,R1517=0),R1518,(1+(B1519/B1518-1)*Calc!$Z$1-N1519*2)*V1517),0))</f>
        <v>0</v>
      </c>
      <c r="W1518">
        <f>IF(ISNUMBER(C1518),C1518,W1517)</f>
        <v>2.37</v>
      </c>
      <c r="Y1518" s="1" t="e">
        <f>IF(AND(Q1518&gt;=Chart!$F$2,Q1518&lt;=Chart!$F$3),Q1518,#N/A)</f>
        <v>#N/A</v>
      </c>
      <c r="Z1518" t="e">
        <f>IF(AND(Q1518&gt;=Chart!$F$2,Q1518&lt;=Chart!$F$3),R1518,#N/A)</f>
        <v>#N/A</v>
      </c>
      <c r="AA1518" t="e">
        <f>IF(AND(Q1518&gt;=Chart!$F$2,Q1518&lt;=Chart!$F$3),S1518,#N/A)</f>
        <v>#N/A</v>
      </c>
      <c r="AB1518" t="e">
        <f>IF(AND(Q1518&gt;=Chart!$F$2,Q1518&lt;=Chart!$F$3),T1518,#N/A)</f>
        <v>#N/A</v>
      </c>
      <c r="AC1518" t="e">
        <f>IF(AND(Q1518&gt;=Chart!$F$2,Q1518&lt;=Chart!$F$3),U1518,#N/A)</f>
        <v>#N/A</v>
      </c>
      <c r="AD1518" t="e">
        <f>IF(AND(Q1518&gt;=Chart!$F$2,Q1518&lt;=Chart!$F$3),V1518,#N/A)</f>
        <v>#N/A</v>
      </c>
      <c r="AE1518" t="e">
        <f>IF(AND(Q1518&gt;=Chart!$F$2,Q1518&lt;=Chart!$F$3),I1518,#N/A)</f>
        <v>#N/A</v>
      </c>
      <c r="AF1518" t="e">
        <f>IF(AND(Q1518&gt;=Chart!$F$2,Q1518&lt;=Chart!$F$3),H1518/100,#N/A)</f>
        <v>#N/A</v>
      </c>
      <c r="AG1518" t="e">
        <f>IF(AND(Q1518&gt;=Chart!$F$2,Q1518&lt;=Chart!$F$3),W1518/100,#N/A)</f>
        <v>#N/A</v>
      </c>
    </row>
    <row r="1519" spans="1:33" x14ac:dyDescent="0.25">
      <c r="A1519">
        <v>1561123800</v>
      </c>
      <c r="B1519">
        <f>INDEX('Daily Data ADJ'!$1:$1048576,MATCH(Calc!$A1519,'Daily Data ADJ'!$A:$A,0),MATCH("SPY, CBOE BZX: Close",'Daily Data ADJ'!$1:$1,0))</f>
        <v>277.61178058000002</v>
      </c>
      <c r="C1519">
        <f>INDEX('Daily Data ADJ'!$1:$1048576,MATCH(Calc!$A1519,'Daily Data ADJ'!$A:$A,0),MATCH("EFFR, FRED: Close",'Daily Data ADJ'!$1:$1,0))</f>
        <v>2.38</v>
      </c>
      <c r="D1519">
        <f>INDEX('Daily Data ADJ'!$1:$1048576,MATCH(Calc!$A1519,'Daily Data ADJ'!$A:$A,1),MATCH("SOFR, FRED: Close",'Daily Data ADJ'!$1:$1,0))</f>
        <v>2.37</v>
      </c>
      <c r="E1519">
        <f>INDEX('Daily Data ADJ'!$1:$1048576,MATCH(Calc!$A1519,'Daily Data ADJ'!$A:$A,0),MATCH("UPRO, CBOE BZX: Close",'Daily Data ADJ'!$1:$1,0))</f>
        <v>27.16603258</v>
      </c>
      <c r="F1519">
        <f>INDEX('Daily Data ADJ'!$1:$1048576,MATCH(Calc!$A1519,'Daily Data ADJ'!$A:$A,0),MATCH("ES1!, CME_MINI: Close",'Daily Data ADJ'!$1:$1,0))</f>
        <v>2950.5</v>
      </c>
      <c r="G1519">
        <f>INDEX('Daily Data ADJ'!$1:$1048576,MATCH(Calc!$A1519,'Daily Data ADJ'!$A:$A,0),MATCH("ES2!, CME_MINI: Close",'Daily Data ADJ'!$1:$1,0))</f>
        <v>2951.5</v>
      </c>
      <c r="H1519">
        <f>INDEX('QUANDL MULTPL SP500_DIV_YIELD_M'!$A:$G,MATCH(Calc!$A1519,'QUANDL MULTPL SP500_DIV_YIELD_M'!$A:$A,1),MATCH('QUANDL MULTPL SP500_DIV_YIELD_M'!$E$1,'QUANDL MULTPL SP500_DIV_YIELD_M'!$A$1:$G$1,0))</f>
        <v>1.95</v>
      </c>
      <c r="I1519" s="5">
        <f t="shared" si="138"/>
        <v>2.0856391802459278E-2</v>
      </c>
      <c r="J1519" s="1">
        <f>A1519/24/60/60+DATE(1970,1,1)</f>
        <v>43637.5625</v>
      </c>
      <c r="K1519" s="3">
        <f t="shared" si="141"/>
        <v>1</v>
      </c>
      <c r="L1519" s="6">
        <f>(1+Chart!$F$4)^(1/(365/K1519))-1</f>
        <v>6.6592785027408397E-5</v>
      </c>
      <c r="M1519" s="6">
        <f t="shared" si="142"/>
        <v>6.444370665681376E-5</v>
      </c>
      <c r="N1519" s="6">
        <f t="shared" si="143"/>
        <v>5.6554680897491494E-5</v>
      </c>
      <c r="O1519">
        <f>O1518*(B1519/B1518)</f>
        <v>277.61178058000235</v>
      </c>
      <c r="P1519">
        <f t="shared" si="139"/>
        <v>2019</v>
      </c>
      <c r="Q1519" s="1">
        <f t="shared" si="140"/>
        <v>43637.5625</v>
      </c>
      <c r="R1519">
        <f>IF(B1520="",R1518,IF(Q1519&gt;=Chart!$F$2,E1519,0))</f>
        <v>0</v>
      </c>
      <c r="S1519">
        <f>IF(B1520="",S1518,IFERROR(IF(AND(R1519&gt;0,R1518=0),R1519,(1+(B1520/B1519-1)*Calc!$Z$1)*S1518),0))</f>
        <v>0</v>
      </c>
      <c r="T1519">
        <f>IF(B1520="",T1518,IFERROR(IF(AND(R1519&gt;0,R1518=0),R1519,(1+(B1520/B1519-1)*Calc!$Z$1-L1520)*T1518),0))</f>
        <v>0</v>
      </c>
      <c r="U1519">
        <f>IF(B1520="",U1518,IFERROR(IF(AND(R1519&gt;0,R1518=0),R1519,(1+(B1520/B1519-1)*Calc!$Z$1-M1520*2)*U1518),0))</f>
        <v>0</v>
      </c>
      <c r="V1519">
        <f>IF(B1520="",V1518,IFERROR(IF(AND(R1519&gt;0,R1518=0),R1519,(1+(B1520/B1519-1)*Calc!$Z$1-N1520*2)*V1518),0))</f>
        <v>0</v>
      </c>
      <c r="W1519">
        <f>IF(ISNUMBER(C1519),C1519,W1518)</f>
        <v>2.38</v>
      </c>
      <c r="Y1519" s="1" t="e">
        <f>IF(AND(Q1519&gt;=Chart!$F$2,Q1519&lt;=Chart!$F$3),Q1519,#N/A)</f>
        <v>#N/A</v>
      </c>
      <c r="Z1519" t="e">
        <f>IF(AND(Q1519&gt;=Chart!$F$2,Q1519&lt;=Chart!$F$3),R1519,#N/A)</f>
        <v>#N/A</v>
      </c>
      <c r="AA1519" t="e">
        <f>IF(AND(Q1519&gt;=Chart!$F$2,Q1519&lt;=Chart!$F$3),S1519,#N/A)</f>
        <v>#N/A</v>
      </c>
      <c r="AB1519" t="e">
        <f>IF(AND(Q1519&gt;=Chart!$F$2,Q1519&lt;=Chart!$F$3),T1519,#N/A)</f>
        <v>#N/A</v>
      </c>
      <c r="AC1519" t="e">
        <f>IF(AND(Q1519&gt;=Chart!$F$2,Q1519&lt;=Chart!$F$3),U1519,#N/A)</f>
        <v>#N/A</v>
      </c>
      <c r="AD1519" t="e">
        <f>IF(AND(Q1519&gt;=Chart!$F$2,Q1519&lt;=Chart!$F$3),V1519,#N/A)</f>
        <v>#N/A</v>
      </c>
      <c r="AE1519" t="e">
        <f>IF(AND(Q1519&gt;=Chart!$F$2,Q1519&lt;=Chart!$F$3),I1519,#N/A)</f>
        <v>#N/A</v>
      </c>
      <c r="AF1519" t="e">
        <f>IF(AND(Q1519&gt;=Chart!$F$2,Q1519&lt;=Chart!$F$3),H1519/100,#N/A)</f>
        <v>#N/A</v>
      </c>
      <c r="AG1519" t="e">
        <f>IF(AND(Q1519&gt;=Chart!$F$2,Q1519&lt;=Chart!$F$3),W1519/100,#N/A)</f>
        <v>#N/A</v>
      </c>
    </row>
    <row r="1520" spans="1:33" x14ac:dyDescent="0.25">
      <c r="A1520">
        <v>1561383000</v>
      </c>
      <c r="B1520">
        <f>INDEX('Daily Data ADJ'!$1:$1048576,MATCH(Calc!$A1520,'Daily Data ADJ'!$A:$A,0),MATCH("SPY, CBOE BZX: Close",'Daily Data ADJ'!$1:$1,0))</f>
        <v>277.27184777999997</v>
      </c>
      <c r="C1520">
        <f>INDEX('Daily Data ADJ'!$1:$1048576,MATCH(Calc!$A1520,'Daily Data ADJ'!$A:$A,0),MATCH("EFFR, FRED: Close",'Daily Data ADJ'!$1:$1,0))</f>
        <v>2.38</v>
      </c>
      <c r="D1520">
        <f>INDEX('Daily Data ADJ'!$1:$1048576,MATCH(Calc!$A1520,'Daily Data ADJ'!$A:$A,1),MATCH("SOFR, FRED: Close",'Daily Data ADJ'!$1:$1,0))</f>
        <v>2.39</v>
      </c>
      <c r="E1520">
        <f>INDEX('Daily Data ADJ'!$1:$1048576,MATCH(Calc!$A1520,'Daily Data ADJ'!$A:$A,0),MATCH("UPRO, CBOE BZX: Close",'Daily Data ADJ'!$1:$1,0))</f>
        <v>27.057249779999999</v>
      </c>
      <c r="F1520">
        <f>INDEX('Daily Data ADJ'!$1:$1048576,MATCH(Calc!$A1520,'Daily Data ADJ'!$A:$A,0),MATCH("ES1!, CME_MINI: Close",'Daily Data ADJ'!$1:$1,0))</f>
        <v>2952</v>
      </c>
      <c r="G1520">
        <f>INDEX('Daily Data ADJ'!$1:$1048576,MATCH(Calc!$A1520,'Daily Data ADJ'!$A:$A,0),MATCH("ES2!, CME_MINI: Close",'Daily Data ADJ'!$1:$1,0))</f>
        <v>2952.75</v>
      </c>
      <c r="H1520">
        <f>INDEX('QUANDL MULTPL SP500_DIV_YIELD_M'!$A:$G,MATCH(Calc!$A1520,'QUANDL MULTPL SP500_DIV_YIELD_M'!$A:$A,1),MATCH('QUANDL MULTPL SP500_DIV_YIELD_M'!$E$1,'QUANDL MULTPL SP500_DIV_YIELD_M'!$A$1:$G$1,0))</f>
        <v>1.95</v>
      </c>
      <c r="I1520" s="5">
        <f t="shared" si="138"/>
        <v>2.0516647522473546E-2</v>
      </c>
      <c r="J1520" s="1">
        <f>A1520/24/60/60+DATE(1970,1,1)</f>
        <v>43640.5625</v>
      </c>
      <c r="K1520" s="3">
        <f t="shared" si="141"/>
        <v>3</v>
      </c>
      <c r="L1520" s="6">
        <f>(1+Chart!$F$4)^(1/(365/K1520))-1</f>
        <v>1.9979165917494157E-4</v>
      </c>
      <c r="M1520" s="6">
        <f t="shared" si="142"/>
        <v>1.9334357921185763E-4</v>
      </c>
      <c r="N1520" s="6">
        <f t="shared" si="143"/>
        <v>1.6693735362816042E-4</v>
      </c>
      <c r="O1520">
        <f>O1519*(B1520/B1519)</f>
        <v>277.2718477800023</v>
      </c>
      <c r="P1520">
        <f t="shared" si="139"/>
        <v>2019</v>
      </c>
      <c r="Q1520" s="1">
        <f t="shared" si="140"/>
        <v>43640.5625</v>
      </c>
      <c r="R1520">
        <f>IF(B1521="",R1519,IF(Q1520&gt;=Chart!$F$2,E1520,0))</f>
        <v>0</v>
      </c>
      <c r="S1520">
        <f>IF(B1521="",S1519,IFERROR(IF(AND(R1520&gt;0,R1519=0),R1520,(1+(B1521/B1520-1)*Calc!$Z$1)*S1519),0))</f>
        <v>0</v>
      </c>
      <c r="T1520">
        <f>IF(B1521="",T1519,IFERROR(IF(AND(R1520&gt;0,R1519=0),R1520,(1+(B1521/B1520-1)*Calc!$Z$1-L1521)*T1519),0))</f>
        <v>0</v>
      </c>
      <c r="U1520">
        <f>IF(B1521="",U1519,IFERROR(IF(AND(R1520&gt;0,R1519=0),R1520,(1+(B1521/B1520-1)*Calc!$Z$1-M1521*2)*U1519),0))</f>
        <v>0</v>
      </c>
      <c r="V1520">
        <f>IF(B1521="",V1519,IFERROR(IF(AND(R1520&gt;0,R1519=0),R1520,(1+(B1521/B1520-1)*Calc!$Z$1-N1521*2)*V1519),0))</f>
        <v>0</v>
      </c>
      <c r="W1520">
        <f>IF(ISNUMBER(C1520),C1520,W1519)</f>
        <v>2.38</v>
      </c>
      <c r="Y1520" s="1" t="e">
        <f>IF(AND(Q1520&gt;=Chart!$F$2,Q1520&lt;=Chart!$F$3),Q1520,#N/A)</f>
        <v>#N/A</v>
      </c>
      <c r="Z1520" t="e">
        <f>IF(AND(Q1520&gt;=Chart!$F$2,Q1520&lt;=Chart!$F$3),R1520,#N/A)</f>
        <v>#N/A</v>
      </c>
      <c r="AA1520" t="e">
        <f>IF(AND(Q1520&gt;=Chart!$F$2,Q1520&lt;=Chart!$F$3),S1520,#N/A)</f>
        <v>#N/A</v>
      </c>
      <c r="AB1520" t="e">
        <f>IF(AND(Q1520&gt;=Chart!$F$2,Q1520&lt;=Chart!$F$3),T1520,#N/A)</f>
        <v>#N/A</v>
      </c>
      <c r="AC1520" t="e">
        <f>IF(AND(Q1520&gt;=Chart!$F$2,Q1520&lt;=Chart!$F$3),U1520,#N/A)</f>
        <v>#N/A</v>
      </c>
      <c r="AD1520" t="e">
        <f>IF(AND(Q1520&gt;=Chart!$F$2,Q1520&lt;=Chart!$F$3),V1520,#N/A)</f>
        <v>#N/A</v>
      </c>
      <c r="AE1520" t="e">
        <f>IF(AND(Q1520&gt;=Chart!$F$2,Q1520&lt;=Chart!$F$3),I1520,#N/A)</f>
        <v>#N/A</v>
      </c>
      <c r="AF1520" t="e">
        <f>IF(AND(Q1520&gt;=Chart!$F$2,Q1520&lt;=Chart!$F$3),H1520/100,#N/A)</f>
        <v>#N/A</v>
      </c>
      <c r="AG1520" t="e">
        <f>IF(AND(Q1520&gt;=Chart!$F$2,Q1520&lt;=Chart!$F$3),W1520/100,#N/A)</f>
        <v>#N/A</v>
      </c>
    </row>
    <row r="1521" spans="1:33" x14ac:dyDescent="0.25">
      <c r="A1521">
        <v>1561469400</v>
      </c>
      <c r="B1521">
        <f>INDEX('Daily Data ADJ'!$1:$1048576,MATCH(Calc!$A1521,'Daily Data ADJ'!$A:$A,0),MATCH("SPY, CBOE BZX: Close",'Daily Data ADJ'!$1:$1,0))</f>
        <v>274.55238544000002</v>
      </c>
      <c r="C1521">
        <f>INDEX('Daily Data ADJ'!$1:$1048576,MATCH(Calc!$A1521,'Daily Data ADJ'!$A:$A,0),MATCH("EFFR, FRED: Close",'Daily Data ADJ'!$1:$1,0))</f>
        <v>2.38</v>
      </c>
      <c r="D1521">
        <f>INDEX('Daily Data ADJ'!$1:$1048576,MATCH(Calc!$A1521,'Daily Data ADJ'!$A:$A,1),MATCH("SOFR, FRED: Close",'Daily Data ADJ'!$1:$1,0))</f>
        <v>2.41</v>
      </c>
      <c r="E1521">
        <f>INDEX('Daily Data ADJ'!$1:$1048576,MATCH(Calc!$A1521,'Daily Data ADJ'!$A:$A,0),MATCH("UPRO, CBOE BZX: Close",'Daily Data ADJ'!$1:$1,0))</f>
        <v>26.269397130000002</v>
      </c>
      <c r="F1521">
        <f>INDEX('Daily Data ADJ'!$1:$1048576,MATCH(Calc!$A1521,'Daily Data ADJ'!$A:$A,0),MATCH("ES1!, CME_MINI: Close",'Daily Data ADJ'!$1:$1,0))</f>
        <v>2922</v>
      </c>
      <c r="G1521">
        <f>INDEX('Daily Data ADJ'!$1:$1048576,MATCH(Calc!$A1521,'Daily Data ADJ'!$A:$A,0),MATCH("ES2!, CME_MINI: Close",'Daily Data ADJ'!$1:$1,0))</f>
        <v>2922.75</v>
      </c>
      <c r="H1521">
        <f>INDEX('QUANDL MULTPL SP500_DIV_YIELD_M'!$A:$G,MATCH(Calc!$A1521,'QUANDL MULTPL SP500_DIV_YIELD_M'!$A:$A,1),MATCH('QUANDL MULTPL SP500_DIV_YIELD_M'!$E$1,'QUANDL MULTPL SP500_DIV_YIELD_M'!$A$1:$G$1,0))</f>
        <v>1.95</v>
      </c>
      <c r="I1521" s="5">
        <f t="shared" si="138"/>
        <v>2.0527089400567061E-2</v>
      </c>
      <c r="J1521" s="1">
        <f>A1521/24/60/60+DATE(1970,1,1)</f>
        <v>43641.5625</v>
      </c>
      <c r="K1521" s="3">
        <f t="shared" si="141"/>
        <v>1</v>
      </c>
      <c r="L1521" s="6">
        <f>(1+Chart!$F$4)^(1/(365/K1521))-1</f>
        <v>6.6592785027408397E-5</v>
      </c>
      <c r="M1521" s="6">
        <f t="shared" si="142"/>
        <v>6.444370665681376E-5</v>
      </c>
      <c r="N1521" s="6">
        <f t="shared" si="143"/>
        <v>5.5670722540535067E-5</v>
      </c>
      <c r="O1521">
        <f>O1520*(B1521/B1520)</f>
        <v>274.55238544000235</v>
      </c>
      <c r="P1521">
        <f t="shared" si="139"/>
        <v>2019</v>
      </c>
      <c r="Q1521" s="1">
        <f t="shared" si="140"/>
        <v>43641.5625</v>
      </c>
      <c r="R1521">
        <f>IF(B1522="",R1520,IF(Q1521&gt;=Chart!$F$2,E1521,0))</f>
        <v>0</v>
      </c>
      <c r="S1521">
        <f>IF(B1522="",S1520,IFERROR(IF(AND(R1521&gt;0,R1520=0),R1521,(1+(B1522/B1521-1)*Calc!$Z$1)*S1520),0))</f>
        <v>0</v>
      </c>
      <c r="T1521">
        <f>IF(B1522="",T1520,IFERROR(IF(AND(R1521&gt;0,R1520=0),R1521,(1+(B1522/B1521-1)*Calc!$Z$1-L1522)*T1520),0))</f>
        <v>0</v>
      </c>
      <c r="U1521">
        <f>IF(B1522="",U1520,IFERROR(IF(AND(R1521&gt;0,R1520=0),R1521,(1+(B1522/B1521-1)*Calc!$Z$1-M1522*2)*U1520),0))</f>
        <v>0</v>
      </c>
      <c r="V1521">
        <f>IF(B1522="",V1520,IFERROR(IF(AND(R1521&gt;0,R1520=0),R1521,(1+(B1522/B1521-1)*Calc!$Z$1-N1522*2)*V1520),0))</f>
        <v>0</v>
      </c>
      <c r="W1521">
        <f>IF(ISNUMBER(C1521),C1521,W1520)</f>
        <v>2.38</v>
      </c>
      <c r="Y1521" s="1" t="e">
        <f>IF(AND(Q1521&gt;=Chart!$F$2,Q1521&lt;=Chart!$F$3),Q1521,#N/A)</f>
        <v>#N/A</v>
      </c>
      <c r="Z1521" t="e">
        <f>IF(AND(Q1521&gt;=Chart!$F$2,Q1521&lt;=Chart!$F$3),R1521,#N/A)</f>
        <v>#N/A</v>
      </c>
      <c r="AA1521" t="e">
        <f>IF(AND(Q1521&gt;=Chart!$F$2,Q1521&lt;=Chart!$F$3),S1521,#N/A)</f>
        <v>#N/A</v>
      </c>
      <c r="AB1521" t="e">
        <f>IF(AND(Q1521&gt;=Chart!$F$2,Q1521&lt;=Chart!$F$3),T1521,#N/A)</f>
        <v>#N/A</v>
      </c>
      <c r="AC1521" t="e">
        <f>IF(AND(Q1521&gt;=Chart!$F$2,Q1521&lt;=Chart!$F$3),U1521,#N/A)</f>
        <v>#N/A</v>
      </c>
      <c r="AD1521" t="e">
        <f>IF(AND(Q1521&gt;=Chart!$F$2,Q1521&lt;=Chart!$F$3),V1521,#N/A)</f>
        <v>#N/A</v>
      </c>
      <c r="AE1521" t="e">
        <f>IF(AND(Q1521&gt;=Chart!$F$2,Q1521&lt;=Chart!$F$3),I1521,#N/A)</f>
        <v>#N/A</v>
      </c>
      <c r="AF1521" t="e">
        <f>IF(AND(Q1521&gt;=Chart!$F$2,Q1521&lt;=Chart!$F$3),H1521/100,#N/A)</f>
        <v>#N/A</v>
      </c>
      <c r="AG1521" t="e">
        <f>IF(AND(Q1521&gt;=Chart!$F$2,Q1521&lt;=Chart!$F$3),W1521/100,#N/A)</f>
        <v>#N/A</v>
      </c>
    </row>
    <row r="1522" spans="1:33" x14ac:dyDescent="0.25">
      <c r="A1522">
        <v>1561555800</v>
      </c>
      <c r="B1522">
        <f>INDEX('Daily Data ADJ'!$1:$1048576,MATCH(Calc!$A1522,'Daily Data ADJ'!$A:$A,0),MATCH("SPY, CBOE BZX: Close",'Daily Data ADJ'!$1:$1,0))</f>
        <v>274.27855068999997</v>
      </c>
      <c r="C1522">
        <f>INDEX('Daily Data ADJ'!$1:$1048576,MATCH(Calc!$A1522,'Daily Data ADJ'!$A:$A,0),MATCH("EFFR, FRED: Close",'Daily Data ADJ'!$1:$1,0))</f>
        <v>2.38</v>
      </c>
      <c r="D1522">
        <f>INDEX('Daily Data ADJ'!$1:$1048576,MATCH(Calc!$A1522,'Daily Data ADJ'!$A:$A,1),MATCH("SOFR, FRED: Close",'Daily Data ADJ'!$1:$1,0))</f>
        <v>2.4300000000000002</v>
      </c>
      <c r="E1522">
        <f>INDEX('Daily Data ADJ'!$1:$1048576,MATCH(Calc!$A1522,'Daily Data ADJ'!$A:$A,0),MATCH("UPRO, CBOE BZX: Close",'Daily Data ADJ'!$1:$1,0))</f>
        <v>26.155483830000001</v>
      </c>
      <c r="F1522">
        <f>INDEX('Daily Data ADJ'!$1:$1048576,MATCH(Calc!$A1522,'Daily Data ADJ'!$A:$A,0),MATCH("ES1!, CME_MINI: Close",'Daily Data ADJ'!$1:$1,0))</f>
        <v>2918</v>
      </c>
      <c r="G1522">
        <f>INDEX('Daily Data ADJ'!$1:$1048576,MATCH(Calc!$A1522,'Daily Data ADJ'!$A:$A,0),MATCH("ES2!, CME_MINI: Close",'Daily Data ADJ'!$1:$1,0))</f>
        <v>2919</v>
      </c>
      <c r="H1522">
        <f>INDEX('QUANDL MULTPL SP500_DIV_YIELD_M'!$A:$G,MATCH(Calc!$A1522,'QUANDL MULTPL SP500_DIV_YIELD_M'!$A:$A,1),MATCH('QUANDL MULTPL SP500_DIV_YIELD_M'!$E$1,'QUANDL MULTPL SP500_DIV_YIELD_M'!$A$1:$G$1,0))</f>
        <v>1.95</v>
      </c>
      <c r="I1522" s="5">
        <f t="shared" si="138"/>
        <v>2.087150674184161E-2</v>
      </c>
      <c r="J1522" s="1">
        <f>A1522/24/60/60+DATE(1970,1,1)</f>
        <v>43642.5625</v>
      </c>
      <c r="K1522" s="3">
        <f t="shared" si="141"/>
        <v>1</v>
      </c>
      <c r="L1522" s="6">
        <f>(1+Chart!$F$4)^(1/(365/K1522))-1</f>
        <v>6.6592785027408397E-5</v>
      </c>
      <c r="M1522" s="6">
        <f t="shared" si="142"/>
        <v>6.444370665681376E-5</v>
      </c>
      <c r="N1522" s="6">
        <f t="shared" si="143"/>
        <v>5.6595247650337299E-5</v>
      </c>
      <c r="O1522">
        <f>O1521*(B1522/B1521)</f>
        <v>274.27855069000231</v>
      </c>
      <c r="P1522">
        <f t="shared" si="139"/>
        <v>2019</v>
      </c>
      <c r="Q1522" s="1">
        <f t="shared" si="140"/>
        <v>43642.5625</v>
      </c>
      <c r="R1522">
        <f>IF(B1523="",R1521,IF(Q1522&gt;=Chart!$F$2,E1522,0))</f>
        <v>0</v>
      </c>
      <c r="S1522">
        <f>IF(B1523="",S1521,IFERROR(IF(AND(R1522&gt;0,R1521=0),R1522,(1+(B1523/B1522-1)*Calc!$Z$1)*S1521),0))</f>
        <v>0</v>
      </c>
      <c r="T1522">
        <f>IF(B1523="",T1521,IFERROR(IF(AND(R1522&gt;0,R1521=0),R1522,(1+(B1523/B1522-1)*Calc!$Z$1-L1523)*T1521),0))</f>
        <v>0</v>
      </c>
      <c r="U1522">
        <f>IF(B1523="",U1521,IFERROR(IF(AND(R1522&gt;0,R1521=0),R1522,(1+(B1523/B1522-1)*Calc!$Z$1-M1523*2)*U1521),0))</f>
        <v>0</v>
      </c>
      <c r="V1522">
        <f>IF(B1523="",V1521,IFERROR(IF(AND(R1522&gt;0,R1521=0),R1522,(1+(B1523/B1522-1)*Calc!$Z$1-N1523*2)*V1521),0))</f>
        <v>0</v>
      </c>
      <c r="W1522">
        <f>IF(ISNUMBER(C1522),C1522,W1521)</f>
        <v>2.38</v>
      </c>
      <c r="Y1522" s="1" t="e">
        <f>IF(AND(Q1522&gt;=Chart!$F$2,Q1522&lt;=Chart!$F$3),Q1522,#N/A)</f>
        <v>#N/A</v>
      </c>
      <c r="Z1522" t="e">
        <f>IF(AND(Q1522&gt;=Chart!$F$2,Q1522&lt;=Chart!$F$3),R1522,#N/A)</f>
        <v>#N/A</v>
      </c>
      <c r="AA1522" t="e">
        <f>IF(AND(Q1522&gt;=Chart!$F$2,Q1522&lt;=Chart!$F$3),S1522,#N/A)</f>
        <v>#N/A</v>
      </c>
      <c r="AB1522" t="e">
        <f>IF(AND(Q1522&gt;=Chart!$F$2,Q1522&lt;=Chart!$F$3),T1522,#N/A)</f>
        <v>#N/A</v>
      </c>
      <c r="AC1522" t="e">
        <f>IF(AND(Q1522&gt;=Chart!$F$2,Q1522&lt;=Chart!$F$3),U1522,#N/A)</f>
        <v>#N/A</v>
      </c>
      <c r="AD1522" t="e">
        <f>IF(AND(Q1522&gt;=Chart!$F$2,Q1522&lt;=Chart!$F$3),V1522,#N/A)</f>
        <v>#N/A</v>
      </c>
      <c r="AE1522" t="e">
        <f>IF(AND(Q1522&gt;=Chart!$F$2,Q1522&lt;=Chart!$F$3),I1522,#N/A)</f>
        <v>#N/A</v>
      </c>
      <c r="AF1522" t="e">
        <f>IF(AND(Q1522&gt;=Chart!$F$2,Q1522&lt;=Chart!$F$3),H1522/100,#N/A)</f>
        <v>#N/A</v>
      </c>
      <c r="AG1522" t="e">
        <f>IF(AND(Q1522&gt;=Chart!$F$2,Q1522&lt;=Chart!$F$3),W1522/100,#N/A)</f>
        <v>#N/A</v>
      </c>
    </row>
    <row r="1523" spans="1:33" x14ac:dyDescent="0.25">
      <c r="A1523">
        <v>1561642200</v>
      </c>
      <c r="B1523">
        <f>INDEX('Daily Data ADJ'!$1:$1048576,MATCH(Calc!$A1523,'Daily Data ADJ'!$A:$A,0),MATCH("SPY, CBOE BZX: Close",'Daily Data ADJ'!$1:$1,0))</f>
        <v>275.25113618</v>
      </c>
      <c r="C1523">
        <f>INDEX('Daily Data ADJ'!$1:$1048576,MATCH(Calc!$A1523,'Daily Data ADJ'!$A:$A,0),MATCH("EFFR, FRED: Close",'Daily Data ADJ'!$1:$1,0))</f>
        <v>2.38</v>
      </c>
      <c r="D1523">
        <f>INDEX('Daily Data ADJ'!$1:$1048576,MATCH(Calc!$A1523,'Daily Data ADJ'!$A:$A,1),MATCH("SOFR, FRED: Close",'Daily Data ADJ'!$1:$1,0))</f>
        <v>2.42</v>
      </c>
      <c r="E1523">
        <f>INDEX('Daily Data ADJ'!$1:$1048576,MATCH(Calc!$A1523,'Daily Data ADJ'!$A:$A,0),MATCH("UPRO, CBOE BZX: Close",'Daily Data ADJ'!$1:$1,0))</f>
        <v>26.447696199999999</v>
      </c>
      <c r="F1523">
        <f>INDEX('Daily Data ADJ'!$1:$1048576,MATCH(Calc!$A1523,'Daily Data ADJ'!$A:$A,0),MATCH("ES1!, CME_MINI: Close",'Daily Data ADJ'!$1:$1,0))</f>
        <v>2931</v>
      </c>
      <c r="G1523">
        <f>INDEX('Daily Data ADJ'!$1:$1048576,MATCH(Calc!$A1523,'Daily Data ADJ'!$A:$A,0),MATCH("ES2!, CME_MINI: Close",'Daily Data ADJ'!$1:$1,0))</f>
        <v>2932</v>
      </c>
      <c r="H1523">
        <f>INDEX('QUANDL MULTPL SP500_DIV_YIELD_M'!$A:$G,MATCH(Calc!$A1523,'QUANDL MULTPL SP500_DIV_YIELD_M'!$A:$A,1),MATCH('QUANDL MULTPL SP500_DIV_YIELD_M'!$E$1,'QUANDL MULTPL SP500_DIV_YIELD_M'!$A$1:$G$1,0))</f>
        <v>1.95</v>
      </c>
      <c r="I1523" s="5">
        <f t="shared" si="138"/>
        <v>2.0865420521515448E-2</v>
      </c>
      <c r="J1523" s="1">
        <f>A1523/24/60/60+DATE(1970,1,1)</f>
        <v>43643.5625</v>
      </c>
      <c r="K1523" s="3">
        <f t="shared" si="141"/>
        <v>1</v>
      </c>
      <c r="L1523" s="6">
        <f>(1+Chart!$F$4)^(1/(365/K1523))-1</f>
        <v>6.6592785027408397E-5</v>
      </c>
      <c r="M1523" s="6">
        <f t="shared" si="142"/>
        <v>6.444370665681376E-5</v>
      </c>
      <c r="N1523" s="6">
        <f t="shared" si="143"/>
        <v>5.6578913009586174E-5</v>
      </c>
      <c r="O1523">
        <f>O1522*(B1523/B1522)</f>
        <v>275.25113618000233</v>
      </c>
      <c r="P1523">
        <f t="shared" si="139"/>
        <v>2019</v>
      </c>
      <c r="Q1523" s="1">
        <f t="shared" si="140"/>
        <v>43643.5625</v>
      </c>
      <c r="R1523">
        <f>IF(B1524="",R1522,IF(Q1523&gt;=Chart!$F$2,E1523,0))</f>
        <v>0</v>
      </c>
      <c r="S1523">
        <f>IF(B1524="",S1522,IFERROR(IF(AND(R1523&gt;0,R1522=0),R1523,(1+(B1524/B1523-1)*Calc!$Z$1)*S1522),0))</f>
        <v>0</v>
      </c>
      <c r="T1523">
        <f>IF(B1524="",T1522,IFERROR(IF(AND(R1523&gt;0,R1522=0),R1523,(1+(B1524/B1523-1)*Calc!$Z$1-L1524)*T1522),0))</f>
        <v>0</v>
      </c>
      <c r="U1523">
        <f>IF(B1524="",U1522,IFERROR(IF(AND(R1523&gt;0,R1522=0),R1523,(1+(B1524/B1523-1)*Calc!$Z$1-M1524*2)*U1522),0))</f>
        <v>0</v>
      </c>
      <c r="V1523">
        <f>IF(B1524="",V1522,IFERROR(IF(AND(R1523&gt;0,R1522=0),R1523,(1+(B1524/B1523-1)*Calc!$Z$1-N1524*2)*V1522),0))</f>
        <v>0</v>
      </c>
      <c r="W1523">
        <f>IF(ISNUMBER(C1523),C1523,W1522)</f>
        <v>2.38</v>
      </c>
      <c r="Y1523" s="1" t="e">
        <f>IF(AND(Q1523&gt;=Chart!$F$2,Q1523&lt;=Chart!$F$3),Q1523,#N/A)</f>
        <v>#N/A</v>
      </c>
      <c r="Z1523" t="e">
        <f>IF(AND(Q1523&gt;=Chart!$F$2,Q1523&lt;=Chart!$F$3),R1523,#N/A)</f>
        <v>#N/A</v>
      </c>
      <c r="AA1523" t="e">
        <f>IF(AND(Q1523&gt;=Chart!$F$2,Q1523&lt;=Chart!$F$3),S1523,#N/A)</f>
        <v>#N/A</v>
      </c>
      <c r="AB1523" t="e">
        <f>IF(AND(Q1523&gt;=Chart!$F$2,Q1523&lt;=Chart!$F$3),T1523,#N/A)</f>
        <v>#N/A</v>
      </c>
      <c r="AC1523" t="e">
        <f>IF(AND(Q1523&gt;=Chart!$F$2,Q1523&lt;=Chart!$F$3),U1523,#N/A)</f>
        <v>#N/A</v>
      </c>
      <c r="AD1523" t="e">
        <f>IF(AND(Q1523&gt;=Chart!$F$2,Q1523&lt;=Chart!$F$3),V1523,#N/A)</f>
        <v>#N/A</v>
      </c>
      <c r="AE1523" t="e">
        <f>IF(AND(Q1523&gt;=Chart!$F$2,Q1523&lt;=Chart!$F$3),I1523,#N/A)</f>
        <v>#N/A</v>
      </c>
      <c r="AF1523" t="e">
        <f>IF(AND(Q1523&gt;=Chart!$F$2,Q1523&lt;=Chart!$F$3),H1523/100,#N/A)</f>
        <v>#N/A</v>
      </c>
      <c r="AG1523" t="e">
        <f>IF(AND(Q1523&gt;=Chart!$F$2,Q1523&lt;=Chart!$F$3),W1523/100,#N/A)</f>
        <v>#N/A</v>
      </c>
    </row>
    <row r="1524" spans="1:33" x14ac:dyDescent="0.25">
      <c r="A1524">
        <v>1561728600</v>
      </c>
      <c r="B1524">
        <f>INDEX('Daily Data ADJ'!$1:$1048576,MATCH(Calc!$A1524,'Daily Data ADJ'!$A:$A,0),MATCH("SPY, CBOE BZX: Close",'Daily Data ADJ'!$1:$1,0))</f>
        <v>276.66752281999999</v>
      </c>
      <c r="C1524">
        <f>INDEX('Daily Data ADJ'!$1:$1048576,MATCH(Calc!$A1524,'Daily Data ADJ'!$A:$A,0),MATCH("EFFR, FRED: Close",'Daily Data ADJ'!$1:$1,0))</f>
        <v>2.4</v>
      </c>
      <c r="D1524">
        <f>INDEX('Daily Data ADJ'!$1:$1048576,MATCH(Calc!$A1524,'Daily Data ADJ'!$A:$A,1),MATCH("SOFR, FRED: Close",'Daily Data ADJ'!$1:$1,0))</f>
        <v>2.5</v>
      </c>
      <c r="E1524">
        <f>INDEX('Daily Data ADJ'!$1:$1048576,MATCH(Calc!$A1524,'Daily Data ADJ'!$A:$A,0),MATCH("UPRO, CBOE BZX: Close",'Daily Data ADJ'!$1:$1,0))</f>
        <v>26.81915261</v>
      </c>
      <c r="F1524">
        <f>INDEX('Daily Data ADJ'!$1:$1048576,MATCH(Calc!$A1524,'Daily Data ADJ'!$A:$A,0),MATCH("ES1!, CME_MINI: Close",'Daily Data ADJ'!$1:$1,0))</f>
        <v>2944.25</v>
      </c>
      <c r="G1524">
        <f>INDEX('Daily Data ADJ'!$1:$1048576,MATCH(Calc!$A1524,'Daily Data ADJ'!$A:$A,0),MATCH("ES2!, CME_MINI: Close",'Daily Data ADJ'!$1:$1,0))</f>
        <v>2945</v>
      </c>
      <c r="H1524">
        <f>INDEX('QUANDL MULTPL SP500_DIV_YIELD_M'!$A:$G,MATCH(Calc!$A1524,'QUANDL MULTPL SP500_DIV_YIELD_M'!$A:$A,1),MATCH('QUANDL MULTPL SP500_DIV_YIELD_M'!$E$1,'QUANDL MULTPL SP500_DIV_YIELD_M'!$A$1:$G$1,0))</f>
        <v>1.95</v>
      </c>
      <c r="I1524" s="5">
        <f t="shared" si="138"/>
        <v>2.05193246146879E-2</v>
      </c>
      <c r="J1524" s="1">
        <f>A1524/24/60/60+DATE(1970,1,1)</f>
        <v>43644.5625</v>
      </c>
      <c r="K1524" s="3">
        <f t="shared" si="141"/>
        <v>1</v>
      </c>
      <c r="L1524" s="6">
        <f>(1+Chart!$F$4)^(1/(365/K1524))-1</f>
        <v>6.6592785027408397E-5</v>
      </c>
      <c r="M1524" s="6">
        <f t="shared" si="142"/>
        <v>6.497889628986897E-5</v>
      </c>
      <c r="N1524" s="6">
        <f t="shared" si="143"/>
        <v>5.5649875812191496E-5</v>
      </c>
      <c r="O1524">
        <f>O1523*(B1524/B1523)</f>
        <v>276.66752282000232</v>
      </c>
      <c r="P1524">
        <f t="shared" si="139"/>
        <v>2019</v>
      </c>
      <c r="Q1524" s="1">
        <f t="shared" si="140"/>
        <v>43644.5625</v>
      </c>
      <c r="R1524">
        <f>IF(B1525="",R1523,IF(Q1524&gt;=Chart!$F$2,E1524,0))</f>
        <v>0</v>
      </c>
      <c r="S1524">
        <f>IF(B1525="",S1523,IFERROR(IF(AND(R1524&gt;0,R1523=0),R1524,(1+(B1525/B1524-1)*Calc!$Z$1)*S1523),0))</f>
        <v>0</v>
      </c>
      <c r="T1524">
        <f>IF(B1525="",T1523,IFERROR(IF(AND(R1524&gt;0,R1523=0),R1524,(1+(B1525/B1524-1)*Calc!$Z$1-L1525)*T1523),0))</f>
        <v>0</v>
      </c>
      <c r="U1524">
        <f>IF(B1525="",U1523,IFERROR(IF(AND(R1524&gt;0,R1523=0),R1524,(1+(B1525/B1524-1)*Calc!$Z$1-M1525*2)*U1523),0))</f>
        <v>0</v>
      </c>
      <c r="V1524">
        <f>IF(B1525="",V1523,IFERROR(IF(AND(R1524&gt;0,R1523=0),R1524,(1+(B1525/B1524-1)*Calc!$Z$1-N1525*2)*V1523),0))</f>
        <v>0</v>
      </c>
      <c r="W1524">
        <f>IF(ISNUMBER(C1524),C1524,W1523)</f>
        <v>2.4</v>
      </c>
      <c r="Y1524" s="1" t="e">
        <f>IF(AND(Q1524&gt;=Chart!$F$2,Q1524&lt;=Chart!$F$3),Q1524,#N/A)</f>
        <v>#N/A</v>
      </c>
      <c r="Z1524" t="e">
        <f>IF(AND(Q1524&gt;=Chart!$F$2,Q1524&lt;=Chart!$F$3),R1524,#N/A)</f>
        <v>#N/A</v>
      </c>
      <c r="AA1524" t="e">
        <f>IF(AND(Q1524&gt;=Chart!$F$2,Q1524&lt;=Chart!$F$3),S1524,#N/A)</f>
        <v>#N/A</v>
      </c>
      <c r="AB1524" t="e">
        <f>IF(AND(Q1524&gt;=Chart!$F$2,Q1524&lt;=Chart!$F$3),T1524,#N/A)</f>
        <v>#N/A</v>
      </c>
      <c r="AC1524" t="e">
        <f>IF(AND(Q1524&gt;=Chart!$F$2,Q1524&lt;=Chart!$F$3),U1524,#N/A)</f>
        <v>#N/A</v>
      </c>
      <c r="AD1524" t="e">
        <f>IF(AND(Q1524&gt;=Chart!$F$2,Q1524&lt;=Chart!$F$3),V1524,#N/A)</f>
        <v>#N/A</v>
      </c>
      <c r="AE1524" t="e">
        <f>IF(AND(Q1524&gt;=Chart!$F$2,Q1524&lt;=Chart!$F$3),I1524,#N/A)</f>
        <v>#N/A</v>
      </c>
      <c r="AF1524" t="e">
        <f>IF(AND(Q1524&gt;=Chart!$F$2,Q1524&lt;=Chart!$F$3),H1524/100,#N/A)</f>
        <v>#N/A</v>
      </c>
      <c r="AG1524" t="e">
        <f>IF(AND(Q1524&gt;=Chart!$F$2,Q1524&lt;=Chart!$F$3),W1524/100,#N/A)</f>
        <v>#N/A</v>
      </c>
    </row>
    <row r="1525" spans="1:33" x14ac:dyDescent="0.25">
      <c r="A1525">
        <v>1561987800</v>
      </c>
      <c r="B1525">
        <f>INDEX('Daily Data ADJ'!$1:$1048576,MATCH(Calc!$A1525,'Daily Data ADJ'!$A:$A,0),MATCH("SPY, CBOE BZX: Close",'Daily Data ADJ'!$1:$1,0))</f>
        <v>279.17924844999999</v>
      </c>
      <c r="C1525">
        <f>INDEX('Daily Data ADJ'!$1:$1048576,MATCH(Calc!$A1525,'Daily Data ADJ'!$A:$A,0),MATCH("EFFR, FRED: Close",'Daily Data ADJ'!$1:$1,0))</f>
        <v>2.39</v>
      </c>
      <c r="D1525">
        <f>INDEX('Daily Data ADJ'!$1:$1048576,MATCH(Calc!$A1525,'Daily Data ADJ'!$A:$A,1),MATCH("SOFR, FRED: Close",'Daily Data ADJ'!$1:$1,0))</f>
        <v>2.42</v>
      </c>
      <c r="E1525">
        <f>INDEX('Daily Data ADJ'!$1:$1048576,MATCH(Calc!$A1525,'Daily Data ADJ'!$A:$A,0),MATCH("UPRO, CBOE BZX: Close",'Daily Data ADJ'!$1:$1,0))</f>
        <v>27.51749066</v>
      </c>
      <c r="F1525">
        <f>INDEX('Daily Data ADJ'!$1:$1048576,MATCH(Calc!$A1525,'Daily Data ADJ'!$A:$A,0),MATCH("ES1!, CME_MINI: Close",'Daily Data ADJ'!$1:$1,0))</f>
        <v>2967.75</v>
      </c>
      <c r="G1525">
        <f>INDEX('Daily Data ADJ'!$1:$1048576,MATCH(Calc!$A1525,'Daily Data ADJ'!$A:$A,0),MATCH("ES2!, CME_MINI: Close",'Daily Data ADJ'!$1:$1,0))</f>
        <v>2969</v>
      </c>
      <c r="H1525">
        <f>INDEX('QUANDL MULTPL SP500_DIV_YIELD_M'!$A:$G,MATCH(Calc!$A1525,'QUANDL MULTPL SP500_DIV_YIELD_M'!$A:$A,1),MATCH('QUANDL MULTPL SP500_DIV_YIELD_M'!$E$1,'QUANDL MULTPL SP500_DIV_YIELD_M'!$A$1:$G$1,0))</f>
        <v>1.94</v>
      </c>
      <c r="I1525" s="5">
        <f t="shared" si="138"/>
        <v>2.1085842758293089E-2</v>
      </c>
      <c r="J1525" s="1">
        <f>A1525/24/60/60+DATE(1970,1,1)</f>
        <v>43647.5625</v>
      </c>
      <c r="K1525" s="3">
        <f t="shared" si="141"/>
        <v>3</v>
      </c>
      <c r="L1525" s="6">
        <f>(1+Chart!$F$4)^(1/(365/K1525))-1</f>
        <v>1.9979165917494157E-4</v>
      </c>
      <c r="M1525" s="6">
        <f t="shared" si="142"/>
        <v>1.9414650644855591E-4</v>
      </c>
      <c r="N1525" s="6">
        <f t="shared" si="143"/>
        <v>1.7152111453011543E-4</v>
      </c>
      <c r="O1525">
        <f>O1524*(B1525/B1524)</f>
        <v>279.17924845000232</v>
      </c>
      <c r="P1525">
        <f t="shared" si="139"/>
        <v>2019</v>
      </c>
      <c r="Q1525" s="1">
        <f t="shared" si="140"/>
        <v>43647.5625</v>
      </c>
      <c r="R1525">
        <f>IF(B1526="",R1524,IF(Q1525&gt;=Chart!$F$2,E1525,0))</f>
        <v>0</v>
      </c>
      <c r="S1525">
        <f>IF(B1526="",S1524,IFERROR(IF(AND(R1525&gt;0,R1524=0),R1525,(1+(B1526/B1525-1)*Calc!$Z$1)*S1524),0))</f>
        <v>0</v>
      </c>
      <c r="T1525">
        <f>IF(B1526="",T1524,IFERROR(IF(AND(R1525&gt;0,R1524=0),R1525,(1+(B1526/B1525-1)*Calc!$Z$1-L1526)*T1524),0))</f>
        <v>0</v>
      </c>
      <c r="U1525">
        <f>IF(B1526="",U1524,IFERROR(IF(AND(R1525&gt;0,R1524=0),R1525,(1+(B1526/B1525-1)*Calc!$Z$1-M1526*2)*U1524),0))</f>
        <v>0</v>
      </c>
      <c r="V1525">
        <f>IF(B1526="",V1524,IFERROR(IF(AND(R1525&gt;0,R1524=0),R1525,(1+(B1526/B1525-1)*Calc!$Z$1-N1526*2)*V1524),0))</f>
        <v>0</v>
      </c>
      <c r="W1525">
        <f>IF(ISNUMBER(C1525),C1525,W1524)</f>
        <v>2.39</v>
      </c>
      <c r="Y1525" s="1" t="e">
        <f>IF(AND(Q1525&gt;=Chart!$F$2,Q1525&lt;=Chart!$F$3),Q1525,#N/A)</f>
        <v>#N/A</v>
      </c>
      <c r="Z1525" t="e">
        <f>IF(AND(Q1525&gt;=Chart!$F$2,Q1525&lt;=Chart!$F$3),R1525,#N/A)</f>
        <v>#N/A</v>
      </c>
      <c r="AA1525" t="e">
        <f>IF(AND(Q1525&gt;=Chart!$F$2,Q1525&lt;=Chart!$F$3),S1525,#N/A)</f>
        <v>#N/A</v>
      </c>
      <c r="AB1525" t="e">
        <f>IF(AND(Q1525&gt;=Chart!$F$2,Q1525&lt;=Chart!$F$3),T1525,#N/A)</f>
        <v>#N/A</v>
      </c>
      <c r="AC1525" t="e">
        <f>IF(AND(Q1525&gt;=Chart!$F$2,Q1525&lt;=Chart!$F$3),U1525,#N/A)</f>
        <v>#N/A</v>
      </c>
      <c r="AD1525" t="e">
        <f>IF(AND(Q1525&gt;=Chart!$F$2,Q1525&lt;=Chart!$F$3),V1525,#N/A)</f>
        <v>#N/A</v>
      </c>
      <c r="AE1525" t="e">
        <f>IF(AND(Q1525&gt;=Chart!$F$2,Q1525&lt;=Chart!$F$3),I1525,#N/A)</f>
        <v>#N/A</v>
      </c>
      <c r="AF1525" t="e">
        <f>IF(AND(Q1525&gt;=Chart!$F$2,Q1525&lt;=Chart!$F$3),H1525/100,#N/A)</f>
        <v>#N/A</v>
      </c>
      <c r="AG1525" t="e">
        <f>IF(AND(Q1525&gt;=Chart!$F$2,Q1525&lt;=Chart!$F$3),W1525/100,#N/A)</f>
        <v>#N/A</v>
      </c>
    </row>
    <row r="1526" spans="1:33" x14ac:dyDescent="0.25">
      <c r="A1526">
        <v>1562074200</v>
      </c>
      <c r="B1526">
        <f>INDEX('Daily Data ADJ'!$1:$1048576,MATCH(Calc!$A1526,'Daily Data ADJ'!$A:$A,0),MATCH("SPY, CBOE BZX: Close",'Daily Data ADJ'!$1:$1,0))</f>
        <v>279.90632692999998</v>
      </c>
      <c r="C1526">
        <f>INDEX('Daily Data ADJ'!$1:$1048576,MATCH(Calc!$A1526,'Daily Data ADJ'!$A:$A,0),MATCH("EFFR, FRED: Close",'Daily Data ADJ'!$1:$1,0))</f>
        <v>2.4</v>
      </c>
      <c r="D1526">
        <f>INDEX('Daily Data ADJ'!$1:$1048576,MATCH(Calc!$A1526,'Daily Data ADJ'!$A:$A,1),MATCH("SOFR, FRED: Close",'Daily Data ADJ'!$1:$1,0))</f>
        <v>2.5099999999999998</v>
      </c>
      <c r="E1526">
        <f>INDEX('Daily Data ADJ'!$1:$1048576,MATCH(Calc!$A1526,'Daily Data ADJ'!$A:$A,0),MATCH("UPRO, CBOE BZX: Close",'Daily Data ADJ'!$1:$1,0))</f>
        <v>27.779986520000001</v>
      </c>
      <c r="F1526">
        <f>INDEX('Daily Data ADJ'!$1:$1048576,MATCH(Calc!$A1526,'Daily Data ADJ'!$A:$A,0),MATCH("ES1!, CME_MINI: Close",'Daily Data ADJ'!$1:$1,0))</f>
        <v>2979.5</v>
      </c>
      <c r="G1526">
        <f>INDEX('Daily Data ADJ'!$1:$1048576,MATCH(Calc!$A1526,'Daily Data ADJ'!$A:$A,0),MATCH("ES2!, CME_MINI: Close",'Daily Data ADJ'!$1:$1,0))</f>
        <v>2981</v>
      </c>
      <c r="H1526">
        <f>INDEX('QUANDL MULTPL SP500_DIV_YIELD_M'!$A:$G,MATCH(Calc!$A1526,'QUANDL MULTPL SP500_DIV_YIELD_M'!$A:$A,1),MATCH('QUANDL MULTPL SP500_DIV_YIELD_M'!$E$1,'QUANDL MULTPL SP500_DIV_YIELD_M'!$A$1:$G$1,0))</f>
        <v>1.94</v>
      </c>
      <c r="I1526" s="5">
        <f t="shared" si="138"/>
        <v>2.1415281920615398E-2</v>
      </c>
      <c r="J1526" s="1">
        <f>A1526/24/60/60+DATE(1970,1,1)</f>
        <v>43648.5625</v>
      </c>
      <c r="K1526" s="3">
        <f t="shared" si="141"/>
        <v>1</v>
      </c>
      <c r="L1526" s="6">
        <f>(1+Chart!$F$4)^(1/(365/K1526))-1</f>
        <v>6.6592785027408397E-5</v>
      </c>
      <c r="M1526" s="6">
        <f t="shared" si="142"/>
        <v>6.497889628986897E-5</v>
      </c>
      <c r="N1526" s="6">
        <f t="shared" si="143"/>
        <v>5.8054279218344718E-5</v>
      </c>
      <c r="O1526">
        <f>O1525*(B1526/B1525)</f>
        <v>279.90632693000231</v>
      </c>
      <c r="P1526">
        <f t="shared" si="139"/>
        <v>2019</v>
      </c>
      <c r="Q1526" s="1">
        <f t="shared" si="140"/>
        <v>43648.5625</v>
      </c>
      <c r="R1526">
        <f>IF(B1527="",R1525,IF(Q1526&gt;=Chart!$F$2,E1526,0))</f>
        <v>0</v>
      </c>
      <c r="S1526">
        <f>IF(B1527="",S1525,IFERROR(IF(AND(R1526&gt;0,R1525=0),R1526,(1+(B1527/B1526-1)*Calc!$Z$1)*S1525),0))</f>
        <v>0</v>
      </c>
      <c r="T1526">
        <f>IF(B1527="",T1525,IFERROR(IF(AND(R1526&gt;0,R1525=0),R1526,(1+(B1527/B1526-1)*Calc!$Z$1-L1527)*T1525),0))</f>
        <v>0</v>
      </c>
      <c r="U1526">
        <f>IF(B1527="",U1525,IFERROR(IF(AND(R1526&gt;0,R1525=0),R1526,(1+(B1527/B1526-1)*Calc!$Z$1-M1527*2)*U1525),0))</f>
        <v>0</v>
      </c>
      <c r="V1526">
        <f>IF(B1527="",V1525,IFERROR(IF(AND(R1526&gt;0,R1525=0),R1526,(1+(B1527/B1526-1)*Calc!$Z$1-N1527*2)*V1525),0))</f>
        <v>0</v>
      </c>
      <c r="W1526">
        <f>IF(ISNUMBER(C1526),C1526,W1525)</f>
        <v>2.4</v>
      </c>
      <c r="Y1526" s="1" t="e">
        <f>IF(AND(Q1526&gt;=Chart!$F$2,Q1526&lt;=Chart!$F$3),Q1526,#N/A)</f>
        <v>#N/A</v>
      </c>
      <c r="Z1526" t="e">
        <f>IF(AND(Q1526&gt;=Chart!$F$2,Q1526&lt;=Chart!$F$3),R1526,#N/A)</f>
        <v>#N/A</v>
      </c>
      <c r="AA1526" t="e">
        <f>IF(AND(Q1526&gt;=Chart!$F$2,Q1526&lt;=Chart!$F$3),S1526,#N/A)</f>
        <v>#N/A</v>
      </c>
      <c r="AB1526" t="e">
        <f>IF(AND(Q1526&gt;=Chart!$F$2,Q1526&lt;=Chart!$F$3),T1526,#N/A)</f>
        <v>#N/A</v>
      </c>
      <c r="AC1526" t="e">
        <f>IF(AND(Q1526&gt;=Chart!$F$2,Q1526&lt;=Chart!$F$3),U1526,#N/A)</f>
        <v>#N/A</v>
      </c>
      <c r="AD1526" t="e">
        <f>IF(AND(Q1526&gt;=Chart!$F$2,Q1526&lt;=Chart!$F$3),V1526,#N/A)</f>
        <v>#N/A</v>
      </c>
      <c r="AE1526" t="e">
        <f>IF(AND(Q1526&gt;=Chart!$F$2,Q1526&lt;=Chart!$F$3),I1526,#N/A)</f>
        <v>#N/A</v>
      </c>
      <c r="AF1526" t="e">
        <f>IF(AND(Q1526&gt;=Chart!$F$2,Q1526&lt;=Chart!$F$3),H1526/100,#N/A)</f>
        <v>#N/A</v>
      </c>
      <c r="AG1526" t="e">
        <f>IF(AND(Q1526&gt;=Chart!$F$2,Q1526&lt;=Chart!$F$3),W1526/100,#N/A)</f>
        <v>#N/A</v>
      </c>
    </row>
    <row r="1527" spans="1:33" x14ac:dyDescent="0.25">
      <c r="A1527">
        <v>1562160600</v>
      </c>
      <c r="B1527">
        <f>INDEX('Daily Data ADJ'!$1:$1048576,MATCH(Calc!$A1527,'Daily Data ADJ'!$A:$A,0),MATCH("SPY, CBOE BZX: Close",'Daily Data ADJ'!$1:$1,0))</f>
        <v>282.14421780999999</v>
      </c>
      <c r="C1527">
        <f>INDEX('Daily Data ADJ'!$1:$1048576,MATCH(Calc!$A1527,'Daily Data ADJ'!$A:$A,0),MATCH("EFFR, FRED: Close",'Daily Data ADJ'!$1:$1,0))</f>
        <v>2.41</v>
      </c>
      <c r="D1527">
        <f>INDEX('Daily Data ADJ'!$1:$1048576,MATCH(Calc!$A1527,'Daily Data ADJ'!$A:$A,1),MATCH("SOFR, FRED: Close",'Daily Data ADJ'!$1:$1,0))</f>
        <v>2.56</v>
      </c>
      <c r="E1527">
        <f>INDEX('Daily Data ADJ'!$1:$1048576,MATCH(Calc!$A1527,'Daily Data ADJ'!$A:$A,0),MATCH("UPRO, CBOE BZX: Close",'Daily Data ADJ'!$1:$1,0))</f>
        <v>28.394127780000002</v>
      </c>
      <c r="F1527">
        <f>INDEX('Daily Data ADJ'!$1:$1048576,MATCH(Calc!$A1527,'Daily Data ADJ'!$A:$A,0),MATCH("ES1!, CME_MINI: Close",'Daily Data ADJ'!$1:$1,0))</f>
        <v>3000.25</v>
      </c>
      <c r="G1527">
        <f>INDEX('Daily Data ADJ'!$1:$1048576,MATCH(Calc!$A1527,'Daily Data ADJ'!$A:$A,0),MATCH("ES2!, CME_MINI: Close",'Daily Data ADJ'!$1:$1,0))</f>
        <v>3001.75</v>
      </c>
      <c r="H1527">
        <f>INDEX('QUANDL MULTPL SP500_DIV_YIELD_M'!$A:$G,MATCH(Calc!$A1527,'QUANDL MULTPL SP500_DIV_YIELD_M'!$A:$A,1),MATCH('QUANDL MULTPL SP500_DIV_YIELD_M'!$E$1,'QUANDL MULTPL SP500_DIV_YIELD_M'!$A$1:$G$1,0))</f>
        <v>1.94</v>
      </c>
      <c r="I1527" s="5">
        <f t="shared" si="138"/>
        <v>2.1401333597189792E-2</v>
      </c>
      <c r="J1527" s="1">
        <f>A1527/24/60/60+DATE(1970,1,1)</f>
        <v>43649.5625</v>
      </c>
      <c r="K1527" s="3">
        <f t="shared" si="141"/>
        <v>1</v>
      </c>
      <c r="L1527" s="6">
        <f>(1+Chart!$F$4)^(1/(365/K1527))-1</f>
        <v>6.6592785027408397E-5</v>
      </c>
      <c r="M1527" s="6">
        <f t="shared" si="142"/>
        <v>6.5246452016776146E-5</v>
      </c>
      <c r="N1527" s="6">
        <f t="shared" si="143"/>
        <v>5.8016863424548148E-5</v>
      </c>
      <c r="O1527">
        <f>O1526*(B1527/B1526)</f>
        <v>282.14421781000232</v>
      </c>
      <c r="P1527">
        <f t="shared" si="139"/>
        <v>2019</v>
      </c>
      <c r="Q1527" s="1">
        <f t="shared" si="140"/>
        <v>43649.5625</v>
      </c>
      <c r="R1527">
        <f>IF(B1528="",R1526,IF(Q1527&gt;=Chart!$F$2,E1527,0))</f>
        <v>0</v>
      </c>
      <c r="S1527">
        <f>IF(B1528="",S1526,IFERROR(IF(AND(R1527&gt;0,R1526=0),R1527,(1+(B1528/B1527-1)*Calc!$Z$1)*S1526),0))</f>
        <v>0</v>
      </c>
      <c r="T1527">
        <f>IF(B1528="",T1526,IFERROR(IF(AND(R1527&gt;0,R1526=0),R1527,(1+(B1528/B1527-1)*Calc!$Z$1-L1528)*T1526),0))</f>
        <v>0</v>
      </c>
      <c r="U1527">
        <f>IF(B1528="",U1526,IFERROR(IF(AND(R1527&gt;0,R1526=0),R1527,(1+(B1528/B1527-1)*Calc!$Z$1-M1528*2)*U1526),0))</f>
        <v>0</v>
      </c>
      <c r="V1527">
        <f>IF(B1528="",V1526,IFERROR(IF(AND(R1527&gt;0,R1526=0),R1527,(1+(B1528/B1527-1)*Calc!$Z$1-N1528*2)*V1526),0))</f>
        <v>0</v>
      </c>
      <c r="W1527">
        <f>IF(ISNUMBER(C1527),C1527,W1526)</f>
        <v>2.41</v>
      </c>
      <c r="Y1527" s="1" t="e">
        <f>IF(AND(Q1527&gt;=Chart!$F$2,Q1527&lt;=Chart!$F$3),Q1527,#N/A)</f>
        <v>#N/A</v>
      </c>
      <c r="Z1527" t="e">
        <f>IF(AND(Q1527&gt;=Chart!$F$2,Q1527&lt;=Chart!$F$3),R1527,#N/A)</f>
        <v>#N/A</v>
      </c>
      <c r="AA1527" t="e">
        <f>IF(AND(Q1527&gt;=Chart!$F$2,Q1527&lt;=Chart!$F$3),S1527,#N/A)</f>
        <v>#N/A</v>
      </c>
      <c r="AB1527" t="e">
        <f>IF(AND(Q1527&gt;=Chart!$F$2,Q1527&lt;=Chart!$F$3),T1527,#N/A)</f>
        <v>#N/A</v>
      </c>
      <c r="AC1527" t="e">
        <f>IF(AND(Q1527&gt;=Chart!$F$2,Q1527&lt;=Chart!$F$3),U1527,#N/A)</f>
        <v>#N/A</v>
      </c>
      <c r="AD1527" t="e">
        <f>IF(AND(Q1527&gt;=Chart!$F$2,Q1527&lt;=Chart!$F$3),V1527,#N/A)</f>
        <v>#N/A</v>
      </c>
      <c r="AE1527" t="e">
        <f>IF(AND(Q1527&gt;=Chart!$F$2,Q1527&lt;=Chart!$F$3),I1527,#N/A)</f>
        <v>#N/A</v>
      </c>
      <c r="AF1527" t="e">
        <f>IF(AND(Q1527&gt;=Chart!$F$2,Q1527&lt;=Chart!$F$3),H1527/100,#N/A)</f>
        <v>#N/A</v>
      </c>
      <c r="AG1527" t="e">
        <f>IF(AND(Q1527&gt;=Chart!$F$2,Q1527&lt;=Chart!$F$3),W1527/100,#N/A)</f>
        <v>#N/A</v>
      </c>
    </row>
    <row r="1528" spans="1:33" x14ac:dyDescent="0.25">
      <c r="A1528">
        <v>1562333400</v>
      </c>
      <c r="B1528">
        <f>INDEX('Daily Data ADJ'!$1:$1048576,MATCH(Calc!$A1528,'Daily Data ADJ'!$A:$A,0),MATCH("SPY, CBOE BZX: Close",'Daily Data ADJ'!$1:$1,0))</f>
        <v>281.82317017000003</v>
      </c>
      <c r="C1528">
        <f>INDEX('Daily Data ADJ'!$1:$1048576,MATCH(Calc!$A1528,'Daily Data ADJ'!$A:$A,0),MATCH("EFFR, FRED: Close",'Daily Data ADJ'!$1:$1,0))</f>
        <v>2.42</v>
      </c>
      <c r="D1528">
        <f>INDEX('Daily Data ADJ'!$1:$1048576,MATCH(Calc!$A1528,'Daily Data ADJ'!$A:$A,1),MATCH("SOFR, FRED: Close",'Daily Data ADJ'!$1:$1,0))</f>
        <v>2.59</v>
      </c>
      <c r="E1528">
        <f>INDEX('Daily Data ADJ'!$1:$1048576,MATCH(Calc!$A1528,'Daily Data ADJ'!$A:$A,0),MATCH("UPRO, CBOE BZX: Close",'Daily Data ADJ'!$1:$1,0))</f>
        <v>28.270308969999999</v>
      </c>
      <c r="F1528">
        <f>INDEX('Daily Data ADJ'!$1:$1048576,MATCH(Calc!$A1528,'Daily Data ADJ'!$A:$A,0),MATCH("ES1!, CME_MINI: Close",'Daily Data ADJ'!$1:$1,0))</f>
        <v>2990.5</v>
      </c>
      <c r="G1528">
        <f>INDEX('Daily Data ADJ'!$1:$1048576,MATCH(Calc!$A1528,'Daily Data ADJ'!$A:$A,0),MATCH("ES2!, CME_MINI: Close",'Daily Data ADJ'!$1:$1,0))</f>
        <v>2992.25</v>
      </c>
      <c r="H1528">
        <f>INDEX('QUANDL MULTPL SP500_DIV_YIELD_M'!$A:$G,MATCH(Calc!$A1528,'QUANDL MULTPL SP500_DIV_YIELD_M'!$A:$A,1),MATCH('QUANDL MULTPL SP500_DIV_YIELD_M'!$E$1,'QUANDL MULTPL SP500_DIV_YIELD_M'!$A$1:$G$1,0))</f>
        <v>1.94</v>
      </c>
      <c r="I1528" s="5">
        <f t="shared" si="138"/>
        <v>2.1742801155292396E-2</v>
      </c>
      <c r="J1528" s="1">
        <f>A1528/24/60/60+DATE(1970,1,1)</f>
        <v>43651.5625</v>
      </c>
      <c r="K1528" s="3">
        <f t="shared" si="141"/>
        <v>2</v>
      </c>
      <c r="L1528" s="6">
        <f>(1+Chart!$F$4)^(1/(365/K1528))-1</f>
        <v>1.3319000465394915E-4</v>
      </c>
      <c r="M1528" s="6">
        <f t="shared" si="142"/>
        <v>1.3103225546284847E-4</v>
      </c>
      <c r="N1528" s="6">
        <f t="shared" si="143"/>
        <v>1.1786885193032504E-4</v>
      </c>
      <c r="O1528">
        <f>O1527*(B1528/B1527)</f>
        <v>281.82317017000236</v>
      </c>
      <c r="P1528">
        <f t="shared" si="139"/>
        <v>2019</v>
      </c>
      <c r="Q1528" s="1">
        <f t="shared" si="140"/>
        <v>43651.5625</v>
      </c>
      <c r="R1528">
        <f>IF(B1529="",R1527,IF(Q1528&gt;=Chart!$F$2,E1528,0))</f>
        <v>0</v>
      </c>
      <c r="S1528">
        <f>IF(B1529="",S1527,IFERROR(IF(AND(R1528&gt;0,R1527=0),R1528,(1+(B1529/B1528-1)*Calc!$Z$1)*S1527),0))</f>
        <v>0</v>
      </c>
      <c r="T1528">
        <f>IF(B1529="",T1527,IFERROR(IF(AND(R1528&gt;0,R1527=0),R1528,(1+(B1529/B1528-1)*Calc!$Z$1-L1529)*T1527),0))</f>
        <v>0</v>
      </c>
      <c r="U1528">
        <f>IF(B1529="",U1527,IFERROR(IF(AND(R1528&gt;0,R1527=0),R1528,(1+(B1529/B1528-1)*Calc!$Z$1-M1529*2)*U1527),0))</f>
        <v>0</v>
      </c>
      <c r="V1528">
        <f>IF(B1529="",V1527,IFERROR(IF(AND(R1528&gt;0,R1527=0),R1528,(1+(B1529/B1528-1)*Calc!$Z$1-N1529*2)*V1527),0))</f>
        <v>0</v>
      </c>
      <c r="W1528">
        <f>IF(ISNUMBER(C1528),C1528,W1527)</f>
        <v>2.42</v>
      </c>
      <c r="Y1528" s="1" t="e">
        <f>IF(AND(Q1528&gt;=Chart!$F$2,Q1528&lt;=Chart!$F$3),Q1528,#N/A)</f>
        <v>#N/A</v>
      </c>
      <c r="Z1528" t="e">
        <f>IF(AND(Q1528&gt;=Chart!$F$2,Q1528&lt;=Chart!$F$3),R1528,#N/A)</f>
        <v>#N/A</v>
      </c>
      <c r="AA1528" t="e">
        <f>IF(AND(Q1528&gt;=Chart!$F$2,Q1528&lt;=Chart!$F$3),S1528,#N/A)</f>
        <v>#N/A</v>
      </c>
      <c r="AB1528" t="e">
        <f>IF(AND(Q1528&gt;=Chart!$F$2,Q1528&lt;=Chart!$F$3),T1528,#N/A)</f>
        <v>#N/A</v>
      </c>
      <c r="AC1528" t="e">
        <f>IF(AND(Q1528&gt;=Chart!$F$2,Q1528&lt;=Chart!$F$3),U1528,#N/A)</f>
        <v>#N/A</v>
      </c>
      <c r="AD1528" t="e">
        <f>IF(AND(Q1528&gt;=Chart!$F$2,Q1528&lt;=Chart!$F$3),V1528,#N/A)</f>
        <v>#N/A</v>
      </c>
      <c r="AE1528" t="e">
        <f>IF(AND(Q1528&gt;=Chart!$F$2,Q1528&lt;=Chart!$F$3),I1528,#N/A)</f>
        <v>#N/A</v>
      </c>
      <c r="AF1528" t="e">
        <f>IF(AND(Q1528&gt;=Chart!$F$2,Q1528&lt;=Chart!$F$3),H1528/100,#N/A)</f>
        <v>#N/A</v>
      </c>
      <c r="AG1528" t="e">
        <f>IF(AND(Q1528&gt;=Chart!$F$2,Q1528&lt;=Chart!$F$3),W1528/100,#N/A)</f>
        <v>#N/A</v>
      </c>
    </row>
    <row r="1529" spans="1:33" x14ac:dyDescent="0.25">
      <c r="A1529">
        <v>1562592600</v>
      </c>
      <c r="B1529">
        <f>INDEX('Daily Data ADJ'!$1:$1048576,MATCH(Calc!$A1529,'Daily Data ADJ'!$A:$A,0),MATCH("SPY, CBOE BZX: Close",'Daily Data ADJ'!$1:$1,0))</f>
        <v>280.27458745000001</v>
      </c>
      <c r="C1529">
        <f>INDEX('Daily Data ADJ'!$1:$1048576,MATCH(Calc!$A1529,'Daily Data ADJ'!$A:$A,0),MATCH("EFFR, FRED: Close",'Daily Data ADJ'!$1:$1,0))</f>
        <v>2.41</v>
      </c>
      <c r="D1529">
        <f>INDEX('Daily Data ADJ'!$1:$1048576,MATCH(Calc!$A1529,'Daily Data ADJ'!$A:$A,1),MATCH("SOFR, FRED: Close",'Daily Data ADJ'!$1:$1,0))</f>
        <v>2.48</v>
      </c>
      <c r="E1529">
        <f>INDEX('Daily Data ADJ'!$1:$1048576,MATCH(Calc!$A1529,'Daily Data ADJ'!$A:$A,0),MATCH("UPRO, CBOE BZX: Close",'Daily Data ADJ'!$1:$1,0))</f>
        <v>27.849325050000001</v>
      </c>
      <c r="F1529">
        <f>INDEX('Daily Data ADJ'!$1:$1048576,MATCH(Calc!$A1529,'Daily Data ADJ'!$A:$A,0),MATCH("ES1!, CME_MINI: Close",'Daily Data ADJ'!$1:$1,0))</f>
        <v>2978.5</v>
      </c>
      <c r="G1529">
        <f>INDEX('Daily Data ADJ'!$1:$1048576,MATCH(Calc!$A1529,'Daily Data ADJ'!$A:$A,0),MATCH("ES2!, CME_MINI: Close",'Daily Data ADJ'!$1:$1,0))</f>
        <v>2980.5</v>
      </c>
      <c r="H1529">
        <f>INDEX('QUANDL MULTPL SP500_DIV_YIELD_M'!$A:$G,MATCH(Calc!$A1529,'QUANDL MULTPL SP500_DIV_YIELD_M'!$A:$A,1),MATCH('QUANDL MULTPL SP500_DIV_YIELD_M'!$E$1,'QUANDL MULTPL SP500_DIV_YIELD_M'!$A$1:$G$1,0))</f>
        <v>1.94</v>
      </c>
      <c r="I1529" s="5">
        <f t="shared" si="138"/>
        <v>2.2088622244373385E-2</v>
      </c>
      <c r="J1529" s="1">
        <f>A1529/24/60/60+DATE(1970,1,1)</f>
        <v>43654.5625</v>
      </c>
      <c r="K1529" s="3">
        <f t="shared" si="141"/>
        <v>3</v>
      </c>
      <c r="L1529" s="6">
        <f>(1+Chart!$F$4)^(1/(365/K1529))-1</f>
        <v>1.9979165917494157E-4</v>
      </c>
      <c r="M1529" s="6">
        <f t="shared" si="142"/>
        <v>1.9575212762656946E-4</v>
      </c>
      <c r="N1529" s="6">
        <f t="shared" si="143"/>
        <v>1.7959039193238269E-4</v>
      </c>
      <c r="O1529">
        <f>O1528*(B1529/B1528)</f>
        <v>280.27458745000234</v>
      </c>
      <c r="P1529">
        <f t="shared" si="139"/>
        <v>2019</v>
      </c>
      <c r="Q1529" s="1">
        <f t="shared" si="140"/>
        <v>43654.5625</v>
      </c>
      <c r="R1529">
        <f>IF(B1530="",R1528,IF(Q1529&gt;=Chart!$F$2,E1529,0))</f>
        <v>0</v>
      </c>
      <c r="S1529">
        <f>IF(B1530="",S1528,IFERROR(IF(AND(R1529&gt;0,R1528=0),R1529,(1+(B1530/B1529-1)*Calc!$Z$1)*S1528),0))</f>
        <v>0</v>
      </c>
      <c r="T1529">
        <f>IF(B1530="",T1528,IFERROR(IF(AND(R1529&gt;0,R1528=0),R1529,(1+(B1530/B1529-1)*Calc!$Z$1-L1530)*T1528),0))</f>
        <v>0</v>
      </c>
      <c r="U1529">
        <f>IF(B1530="",U1528,IFERROR(IF(AND(R1529&gt;0,R1528=0),R1529,(1+(B1530/B1529-1)*Calc!$Z$1-M1530*2)*U1528),0))</f>
        <v>0</v>
      </c>
      <c r="V1529">
        <f>IF(B1530="",V1528,IFERROR(IF(AND(R1529&gt;0,R1528=0),R1529,(1+(B1530/B1529-1)*Calc!$Z$1-N1530*2)*V1528),0))</f>
        <v>0</v>
      </c>
      <c r="W1529">
        <f>IF(ISNUMBER(C1529),C1529,W1528)</f>
        <v>2.41</v>
      </c>
      <c r="Y1529" s="1" t="e">
        <f>IF(AND(Q1529&gt;=Chart!$F$2,Q1529&lt;=Chart!$F$3),Q1529,#N/A)</f>
        <v>#N/A</v>
      </c>
      <c r="Z1529" t="e">
        <f>IF(AND(Q1529&gt;=Chart!$F$2,Q1529&lt;=Chart!$F$3),R1529,#N/A)</f>
        <v>#N/A</v>
      </c>
      <c r="AA1529" t="e">
        <f>IF(AND(Q1529&gt;=Chart!$F$2,Q1529&lt;=Chart!$F$3),S1529,#N/A)</f>
        <v>#N/A</v>
      </c>
      <c r="AB1529" t="e">
        <f>IF(AND(Q1529&gt;=Chart!$F$2,Q1529&lt;=Chart!$F$3),T1529,#N/A)</f>
        <v>#N/A</v>
      </c>
      <c r="AC1529" t="e">
        <f>IF(AND(Q1529&gt;=Chart!$F$2,Q1529&lt;=Chart!$F$3),U1529,#N/A)</f>
        <v>#N/A</v>
      </c>
      <c r="AD1529" t="e">
        <f>IF(AND(Q1529&gt;=Chart!$F$2,Q1529&lt;=Chart!$F$3),V1529,#N/A)</f>
        <v>#N/A</v>
      </c>
      <c r="AE1529" t="e">
        <f>IF(AND(Q1529&gt;=Chart!$F$2,Q1529&lt;=Chart!$F$3),I1529,#N/A)</f>
        <v>#N/A</v>
      </c>
      <c r="AF1529" t="e">
        <f>IF(AND(Q1529&gt;=Chart!$F$2,Q1529&lt;=Chart!$F$3),H1529/100,#N/A)</f>
        <v>#N/A</v>
      </c>
      <c r="AG1529" t="e">
        <f>IF(AND(Q1529&gt;=Chart!$F$2,Q1529&lt;=Chart!$F$3),W1529/100,#N/A)</f>
        <v>#N/A</v>
      </c>
    </row>
    <row r="1530" spans="1:33" x14ac:dyDescent="0.25">
      <c r="A1530">
        <v>1562679000</v>
      </c>
      <c r="B1530">
        <f>INDEX('Daily Data ADJ'!$1:$1048576,MATCH(Calc!$A1530,'Daily Data ADJ'!$A:$A,0),MATCH("SPY, CBOE BZX: Close",'Daily Data ADJ'!$1:$1,0))</f>
        <v>280.62396281999997</v>
      </c>
      <c r="C1530">
        <f>INDEX('Daily Data ADJ'!$1:$1048576,MATCH(Calc!$A1530,'Daily Data ADJ'!$A:$A,0),MATCH("EFFR, FRED: Close",'Daily Data ADJ'!$1:$1,0))</f>
        <v>2.41</v>
      </c>
      <c r="D1530">
        <f>INDEX('Daily Data ADJ'!$1:$1048576,MATCH(Calc!$A1530,'Daily Data ADJ'!$A:$A,1),MATCH("SOFR, FRED: Close",'Daily Data ADJ'!$1:$1,0))</f>
        <v>2.4500000000000002</v>
      </c>
      <c r="E1530">
        <f>INDEX('Daily Data ADJ'!$1:$1048576,MATCH(Calc!$A1530,'Daily Data ADJ'!$A:$A,0),MATCH("UPRO, CBOE BZX: Close",'Daily Data ADJ'!$1:$1,0))</f>
        <v>27.94342734</v>
      </c>
      <c r="F1530">
        <f>INDEX('Daily Data ADJ'!$1:$1048576,MATCH(Calc!$A1530,'Daily Data ADJ'!$A:$A,0),MATCH("ES1!, CME_MINI: Close",'Daily Data ADJ'!$1:$1,0))</f>
        <v>2982</v>
      </c>
      <c r="G1530">
        <f>INDEX('Daily Data ADJ'!$1:$1048576,MATCH(Calc!$A1530,'Daily Data ADJ'!$A:$A,0),MATCH("ES2!, CME_MINI: Close",'Daily Data ADJ'!$1:$1,0))</f>
        <v>2984</v>
      </c>
      <c r="H1530">
        <f>INDEX('QUANDL MULTPL SP500_DIV_YIELD_M'!$A:$G,MATCH(Calc!$A1530,'QUANDL MULTPL SP500_DIV_YIELD_M'!$A:$A,1),MATCH('QUANDL MULTPL SP500_DIV_YIELD_M'!$E$1,'QUANDL MULTPL SP500_DIV_YIELD_M'!$A$1:$G$1,0))</f>
        <v>1.94</v>
      </c>
      <c r="I1530" s="5">
        <f t="shared" si="138"/>
        <v>2.2085463410111444E-2</v>
      </c>
      <c r="J1530" s="1">
        <f>A1530/24/60/60+DATE(1970,1,1)</f>
        <v>43655.5625</v>
      </c>
      <c r="K1530" s="3">
        <f t="shared" si="141"/>
        <v>1</v>
      </c>
      <c r="L1530" s="6">
        <f>(1+Chart!$F$4)^(1/(365/K1530))-1</f>
        <v>6.6592785027408397E-5</v>
      </c>
      <c r="M1530" s="6">
        <f t="shared" si="142"/>
        <v>6.5246452016776146E-5</v>
      </c>
      <c r="N1530" s="6">
        <f t="shared" si="143"/>
        <v>5.985141287156992E-5</v>
      </c>
      <c r="O1530">
        <f>O1529*(B1530/B1529)</f>
        <v>280.62396282000236</v>
      </c>
      <c r="P1530">
        <f t="shared" si="139"/>
        <v>2019</v>
      </c>
      <c r="Q1530" s="1">
        <f t="shared" si="140"/>
        <v>43655.5625</v>
      </c>
      <c r="R1530">
        <f>IF(B1531="",R1529,IF(Q1530&gt;=Chart!$F$2,E1530,0))</f>
        <v>0</v>
      </c>
      <c r="S1530">
        <f>IF(B1531="",S1529,IFERROR(IF(AND(R1530&gt;0,R1529=0),R1530,(1+(B1531/B1530-1)*Calc!$Z$1)*S1529),0))</f>
        <v>0</v>
      </c>
      <c r="T1530">
        <f>IF(B1531="",T1529,IFERROR(IF(AND(R1530&gt;0,R1529=0),R1530,(1+(B1531/B1530-1)*Calc!$Z$1-L1531)*T1529),0))</f>
        <v>0</v>
      </c>
      <c r="U1530">
        <f>IF(B1531="",U1529,IFERROR(IF(AND(R1530&gt;0,R1529=0),R1530,(1+(B1531/B1530-1)*Calc!$Z$1-M1531*2)*U1529),0))</f>
        <v>0</v>
      </c>
      <c r="V1530">
        <f>IF(B1531="",V1529,IFERROR(IF(AND(R1530&gt;0,R1529=0),R1530,(1+(B1531/B1530-1)*Calc!$Z$1-N1531*2)*V1529),0))</f>
        <v>0</v>
      </c>
      <c r="W1530">
        <f>IF(ISNUMBER(C1530),C1530,W1529)</f>
        <v>2.41</v>
      </c>
      <c r="Y1530" s="1" t="e">
        <f>IF(AND(Q1530&gt;=Chart!$F$2,Q1530&lt;=Chart!$F$3),Q1530,#N/A)</f>
        <v>#N/A</v>
      </c>
      <c r="Z1530" t="e">
        <f>IF(AND(Q1530&gt;=Chart!$F$2,Q1530&lt;=Chart!$F$3),R1530,#N/A)</f>
        <v>#N/A</v>
      </c>
      <c r="AA1530" t="e">
        <f>IF(AND(Q1530&gt;=Chart!$F$2,Q1530&lt;=Chart!$F$3),S1530,#N/A)</f>
        <v>#N/A</v>
      </c>
      <c r="AB1530" t="e">
        <f>IF(AND(Q1530&gt;=Chart!$F$2,Q1530&lt;=Chart!$F$3),T1530,#N/A)</f>
        <v>#N/A</v>
      </c>
      <c r="AC1530" t="e">
        <f>IF(AND(Q1530&gt;=Chart!$F$2,Q1530&lt;=Chart!$F$3),U1530,#N/A)</f>
        <v>#N/A</v>
      </c>
      <c r="AD1530" t="e">
        <f>IF(AND(Q1530&gt;=Chart!$F$2,Q1530&lt;=Chart!$F$3),V1530,#N/A)</f>
        <v>#N/A</v>
      </c>
      <c r="AE1530" t="e">
        <f>IF(AND(Q1530&gt;=Chart!$F$2,Q1530&lt;=Chart!$F$3),I1530,#N/A)</f>
        <v>#N/A</v>
      </c>
      <c r="AF1530" t="e">
        <f>IF(AND(Q1530&gt;=Chart!$F$2,Q1530&lt;=Chart!$F$3),H1530/100,#N/A)</f>
        <v>#N/A</v>
      </c>
      <c r="AG1530" t="e">
        <f>IF(AND(Q1530&gt;=Chart!$F$2,Q1530&lt;=Chart!$F$3),W1530/100,#N/A)</f>
        <v>#N/A</v>
      </c>
    </row>
    <row r="1531" spans="1:33" x14ac:dyDescent="0.25">
      <c r="A1531">
        <v>1562765400</v>
      </c>
      <c r="B1531">
        <f>INDEX('Daily Data ADJ'!$1:$1048576,MATCH(Calc!$A1531,'Daily Data ADJ'!$A:$A,0),MATCH("SPY, CBOE BZX: Close",'Daily Data ADJ'!$1:$1,0))</f>
        <v>281.96480883999999</v>
      </c>
      <c r="C1531">
        <f>INDEX('Daily Data ADJ'!$1:$1048576,MATCH(Calc!$A1531,'Daily Data ADJ'!$A:$A,0),MATCH("EFFR, FRED: Close",'Daily Data ADJ'!$1:$1,0))</f>
        <v>2.41</v>
      </c>
      <c r="D1531">
        <f>INDEX('Daily Data ADJ'!$1:$1048576,MATCH(Calc!$A1531,'Daily Data ADJ'!$A:$A,1),MATCH("SOFR, FRED: Close",'Daily Data ADJ'!$1:$1,0))</f>
        <v>2.46</v>
      </c>
      <c r="E1531">
        <f>INDEX('Daily Data ADJ'!$1:$1048576,MATCH(Calc!$A1531,'Daily Data ADJ'!$A:$A,0),MATCH("UPRO, CBOE BZX: Close",'Daily Data ADJ'!$1:$1,0))</f>
        <v>28.339647500000002</v>
      </c>
      <c r="F1531">
        <f>INDEX('Daily Data ADJ'!$1:$1048576,MATCH(Calc!$A1531,'Daily Data ADJ'!$A:$A,0),MATCH("ES1!, CME_MINI: Close",'Daily Data ADJ'!$1:$1,0))</f>
        <v>2997.5</v>
      </c>
      <c r="G1531">
        <f>INDEX('Daily Data ADJ'!$1:$1048576,MATCH(Calc!$A1531,'Daily Data ADJ'!$A:$A,0),MATCH("ES2!, CME_MINI: Close",'Daily Data ADJ'!$1:$1,0))</f>
        <v>2999.5</v>
      </c>
      <c r="H1531">
        <f>INDEX('QUANDL MULTPL SP500_DIV_YIELD_M'!$A:$G,MATCH(Calc!$A1531,'QUANDL MULTPL SP500_DIV_YIELD_M'!$A:$A,1),MATCH('QUANDL MULTPL SP500_DIV_YIELD_M'!$E$1,'QUANDL MULTPL SP500_DIV_YIELD_M'!$A$1:$G$1,0))</f>
        <v>1.94</v>
      </c>
      <c r="I1531" s="5">
        <f t="shared" si="138"/>
        <v>2.2071563047309312E-2</v>
      </c>
      <c r="J1531" s="1">
        <f>A1531/24/60/60+DATE(1970,1,1)</f>
        <v>43656.5625</v>
      </c>
      <c r="K1531" s="3">
        <f t="shared" si="141"/>
        <v>1</v>
      </c>
      <c r="L1531" s="6">
        <f>(1+Chart!$F$4)^(1/(365/K1531))-1</f>
        <v>6.6592785027408397E-5</v>
      </c>
      <c r="M1531" s="6">
        <f t="shared" si="142"/>
        <v>6.5246452016776146E-5</v>
      </c>
      <c r="N1531" s="6">
        <f t="shared" si="143"/>
        <v>5.9814150113357556E-5</v>
      </c>
      <c r="O1531">
        <f>O1530*(B1531/B1530)</f>
        <v>281.96480884000238</v>
      </c>
      <c r="P1531">
        <f t="shared" si="139"/>
        <v>2019</v>
      </c>
      <c r="Q1531" s="1">
        <f t="shared" si="140"/>
        <v>43656.5625</v>
      </c>
      <c r="R1531">
        <f>IF(B1532="",R1530,IF(Q1531&gt;=Chart!$F$2,E1531,0))</f>
        <v>0</v>
      </c>
      <c r="S1531">
        <f>IF(B1532="",S1530,IFERROR(IF(AND(R1531&gt;0,R1530=0),R1531,(1+(B1532/B1531-1)*Calc!$Z$1)*S1530),0))</f>
        <v>0</v>
      </c>
      <c r="T1531">
        <f>IF(B1532="",T1530,IFERROR(IF(AND(R1531&gt;0,R1530=0),R1531,(1+(B1532/B1531-1)*Calc!$Z$1-L1532)*T1530),0))</f>
        <v>0</v>
      </c>
      <c r="U1531">
        <f>IF(B1532="",U1530,IFERROR(IF(AND(R1531&gt;0,R1530=0),R1531,(1+(B1532/B1531-1)*Calc!$Z$1-M1532*2)*U1530),0))</f>
        <v>0</v>
      </c>
      <c r="V1531">
        <f>IF(B1532="",V1530,IFERROR(IF(AND(R1531&gt;0,R1530=0),R1531,(1+(B1532/B1531-1)*Calc!$Z$1-N1532*2)*V1530),0))</f>
        <v>0</v>
      </c>
      <c r="W1531">
        <f>IF(ISNUMBER(C1531),C1531,W1530)</f>
        <v>2.41</v>
      </c>
      <c r="Y1531" s="1" t="e">
        <f>IF(AND(Q1531&gt;=Chart!$F$2,Q1531&lt;=Chart!$F$3),Q1531,#N/A)</f>
        <v>#N/A</v>
      </c>
      <c r="Z1531" t="e">
        <f>IF(AND(Q1531&gt;=Chart!$F$2,Q1531&lt;=Chart!$F$3),R1531,#N/A)</f>
        <v>#N/A</v>
      </c>
      <c r="AA1531" t="e">
        <f>IF(AND(Q1531&gt;=Chart!$F$2,Q1531&lt;=Chart!$F$3),S1531,#N/A)</f>
        <v>#N/A</v>
      </c>
      <c r="AB1531" t="e">
        <f>IF(AND(Q1531&gt;=Chart!$F$2,Q1531&lt;=Chart!$F$3),T1531,#N/A)</f>
        <v>#N/A</v>
      </c>
      <c r="AC1531" t="e">
        <f>IF(AND(Q1531&gt;=Chart!$F$2,Q1531&lt;=Chart!$F$3),U1531,#N/A)</f>
        <v>#N/A</v>
      </c>
      <c r="AD1531" t="e">
        <f>IF(AND(Q1531&gt;=Chart!$F$2,Q1531&lt;=Chart!$F$3),V1531,#N/A)</f>
        <v>#N/A</v>
      </c>
      <c r="AE1531" t="e">
        <f>IF(AND(Q1531&gt;=Chart!$F$2,Q1531&lt;=Chart!$F$3),I1531,#N/A)</f>
        <v>#N/A</v>
      </c>
      <c r="AF1531" t="e">
        <f>IF(AND(Q1531&gt;=Chart!$F$2,Q1531&lt;=Chart!$F$3),H1531/100,#N/A)</f>
        <v>#N/A</v>
      </c>
      <c r="AG1531" t="e">
        <f>IF(AND(Q1531&gt;=Chart!$F$2,Q1531&lt;=Chart!$F$3),W1531/100,#N/A)</f>
        <v>#N/A</v>
      </c>
    </row>
    <row r="1532" spans="1:33" x14ac:dyDescent="0.25">
      <c r="A1532">
        <v>1562851800</v>
      </c>
      <c r="B1532">
        <f>INDEX('Daily Data ADJ'!$1:$1048576,MATCH(Calc!$A1532,'Daily Data ADJ'!$A:$A,0),MATCH("SPY, CBOE BZX: Close",'Daily Data ADJ'!$1:$1,0))</f>
        <v>282.62578926999998</v>
      </c>
      <c r="C1532">
        <f>INDEX('Daily Data ADJ'!$1:$1048576,MATCH(Calc!$A1532,'Daily Data ADJ'!$A:$A,0),MATCH("EFFR, FRED: Close",'Daily Data ADJ'!$1:$1,0))</f>
        <v>2.4</v>
      </c>
      <c r="D1532">
        <f>INDEX('Daily Data ADJ'!$1:$1048576,MATCH(Calc!$A1532,'Daily Data ADJ'!$A:$A,1),MATCH("SOFR, FRED: Close",'Daily Data ADJ'!$1:$1,0))</f>
        <v>2.41</v>
      </c>
      <c r="E1532">
        <f>INDEX('Daily Data ADJ'!$1:$1048576,MATCH(Calc!$A1532,'Daily Data ADJ'!$A:$A,0),MATCH("UPRO, CBOE BZX: Close",'Daily Data ADJ'!$1:$1,0))</f>
        <v>28.512993829999999</v>
      </c>
      <c r="F1532">
        <f>INDEX('Daily Data ADJ'!$1:$1048576,MATCH(Calc!$A1532,'Daily Data ADJ'!$A:$A,0),MATCH("ES1!, CME_MINI: Close",'Daily Data ADJ'!$1:$1,0))</f>
        <v>3004</v>
      </c>
      <c r="G1532">
        <f>INDEX('Daily Data ADJ'!$1:$1048576,MATCH(Calc!$A1532,'Daily Data ADJ'!$A:$A,0),MATCH("ES2!, CME_MINI: Close",'Daily Data ADJ'!$1:$1,0))</f>
        <v>3006</v>
      </c>
      <c r="H1532">
        <f>INDEX('QUANDL MULTPL SP500_DIV_YIELD_M'!$A:$G,MATCH(Calc!$A1532,'QUANDL MULTPL SP500_DIV_YIELD_M'!$A:$A,1),MATCH('QUANDL MULTPL SP500_DIV_YIELD_M'!$E$1,'QUANDL MULTPL SP500_DIV_YIELD_M'!$A$1:$G$1,0))</f>
        <v>1.94</v>
      </c>
      <c r="I1532" s="5">
        <f t="shared" si="138"/>
        <v>2.2065776595945469E-2</v>
      </c>
      <c r="J1532" s="1">
        <f>A1532/24/60/60+DATE(1970,1,1)</f>
        <v>43657.5625</v>
      </c>
      <c r="K1532" s="3">
        <f t="shared" si="141"/>
        <v>1</v>
      </c>
      <c r="L1532" s="6">
        <f>(1+Chart!$F$4)^(1/(365/K1532))-1</f>
        <v>6.6592785027408397E-5</v>
      </c>
      <c r="M1532" s="6">
        <f t="shared" si="142"/>
        <v>6.497889628986897E-5</v>
      </c>
      <c r="N1532" s="6">
        <f t="shared" si="143"/>
        <v>5.9798638201158383E-5</v>
      </c>
      <c r="O1532">
        <f>O1531*(B1532/B1531)</f>
        <v>282.62578927000237</v>
      </c>
      <c r="P1532">
        <f t="shared" si="139"/>
        <v>2019</v>
      </c>
      <c r="Q1532" s="1">
        <f t="shared" si="140"/>
        <v>43657.5625</v>
      </c>
      <c r="R1532">
        <f>IF(B1533="",R1531,IF(Q1532&gt;=Chart!$F$2,E1532,0))</f>
        <v>0</v>
      </c>
      <c r="S1532">
        <f>IF(B1533="",S1531,IFERROR(IF(AND(R1532&gt;0,R1531=0),R1532,(1+(B1533/B1532-1)*Calc!$Z$1)*S1531),0))</f>
        <v>0</v>
      </c>
      <c r="T1532">
        <f>IF(B1533="",T1531,IFERROR(IF(AND(R1532&gt;0,R1531=0),R1532,(1+(B1533/B1532-1)*Calc!$Z$1-L1533)*T1531),0))</f>
        <v>0</v>
      </c>
      <c r="U1532">
        <f>IF(B1533="",U1531,IFERROR(IF(AND(R1532&gt;0,R1531=0),R1532,(1+(B1533/B1532-1)*Calc!$Z$1-M1533*2)*U1531),0))</f>
        <v>0</v>
      </c>
      <c r="V1532">
        <f>IF(B1533="",V1531,IFERROR(IF(AND(R1532&gt;0,R1531=0),R1532,(1+(B1533/B1532-1)*Calc!$Z$1-N1533*2)*V1531),0))</f>
        <v>0</v>
      </c>
      <c r="W1532">
        <f>IF(ISNUMBER(C1532),C1532,W1531)</f>
        <v>2.4</v>
      </c>
      <c r="Y1532" s="1" t="e">
        <f>IF(AND(Q1532&gt;=Chart!$F$2,Q1532&lt;=Chart!$F$3),Q1532,#N/A)</f>
        <v>#N/A</v>
      </c>
      <c r="Z1532" t="e">
        <f>IF(AND(Q1532&gt;=Chart!$F$2,Q1532&lt;=Chart!$F$3),R1532,#N/A)</f>
        <v>#N/A</v>
      </c>
      <c r="AA1532" t="e">
        <f>IF(AND(Q1532&gt;=Chart!$F$2,Q1532&lt;=Chart!$F$3),S1532,#N/A)</f>
        <v>#N/A</v>
      </c>
      <c r="AB1532" t="e">
        <f>IF(AND(Q1532&gt;=Chart!$F$2,Q1532&lt;=Chart!$F$3),T1532,#N/A)</f>
        <v>#N/A</v>
      </c>
      <c r="AC1532" t="e">
        <f>IF(AND(Q1532&gt;=Chart!$F$2,Q1532&lt;=Chart!$F$3),U1532,#N/A)</f>
        <v>#N/A</v>
      </c>
      <c r="AD1532" t="e">
        <f>IF(AND(Q1532&gt;=Chart!$F$2,Q1532&lt;=Chart!$F$3),V1532,#N/A)</f>
        <v>#N/A</v>
      </c>
      <c r="AE1532" t="e">
        <f>IF(AND(Q1532&gt;=Chart!$F$2,Q1532&lt;=Chart!$F$3),I1532,#N/A)</f>
        <v>#N/A</v>
      </c>
      <c r="AF1532" t="e">
        <f>IF(AND(Q1532&gt;=Chart!$F$2,Q1532&lt;=Chart!$F$3),H1532/100,#N/A)</f>
        <v>#N/A</v>
      </c>
      <c r="AG1532" t="e">
        <f>IF(AND(Q1532&gt;=Chart!$F$2,Q1532&lt;=Chart!$F$3),W1532/100,#N/A)</f>
        <v>#N/A</v>
      </c>
    </row>
    <row r="1533" spans="1:33" x14ac:dyDescent="0.25">
      <c r="A1533">
        <v>1562938200</v>
      </c>
      <c r="B1533">
        <f>INDEX('Daily Data ADJ'!$1:$1048576,MATCH(Calc!$A1533,'Daily Data ADJ'!$A:$A,0),MATCH("SPY, CBOE BZX: Close",'Daily Data ADJ'!$1:$1,0))</f>
        <v>283.89109466000002</v>
      </c>
      <c r="C1533">
        <f>INDEX('Daily Data ADJ'!$1:$1048576,MATCH(Calc!$A1533,'Daily Data ADJ'!$A:$A,0),MATCH("EFFR, FRED: Close",'Daily Data ADJ'!$1:$1,0))</f>
        <v>2.38</v>
      </c>
      <c r="D1533">
        <f>INDEX('Daily Data ADJ'!$1:$1048576,MATCH(Calc!$A1533,'Daily Data ADJ'!$A:$A,1),MATCH("SOFR, FRED: Close",'Daily Data ADJ'!$1:$1,0))</f>
        <v>2.36</v>
      </c>
      <c r="E1533">
        <f>INDEX('Daily Data ADJ'!$1:$1048576,MATCH(Calc!$A1533,'Daily Data ADJ'!$A:$A,0),MATCH("UPRO, CBOE BZX: Close",'Daily Data ADJ'!$1:$1,0))</f>
        <v>28.91416675</v>
      </c>
      <c r="F1533">
        <f>INDEX('Daily Data ADJ'!$1:$1048576,MATCH(Calc!$A1533,'Daily Data ADJ'!$A:$A,0),MATCH("ES1!, CME_MINI: Close",'Daily Data ADJ'!$1:$1,0))</f>
        <v>3015.5</v>
      </c>
      <c r="G1533">
        <f>INDEX('Daily Data ADJ'!$1:$1048576,MATCH(Calc!$A1533,'Daily Data ADJ'!$A:$A,0),MATCH("ES2!, CME_MINI: Close",'Daily Data ADJ'!$1:$1,0))</f>
        <v>3017.75</v>
      </c>
      <c r="H1533">
        <f>INDEX('QUANDL MULTPL SP500_DIV_YIELD_M'!$A:$G,MATCH(Calc!$A1533,'QUANDL MULTPL SP500_DIV_YIELD_M'!$A:$A,1),MATCH('QUANDL MULTPL SP500_DIV_YIELD_M'!$E$1,'QUANDL MULTPL SP500_DIV_YIELD_M'!$A$1:$G$1,0))</f>
        <v>1.94</v>
      </c>
      <c r="I1533" s="5">
        <f t="shared" si="138"/>
        <v>2.2387921727048982E-2</v>
      </c>
      <c r="J1533" s="1">
        <f>A1533/24/60/60+DATE(1970,1,1)</f>
        <v>43658.5625</v>
      </c>
      <c r="K1533" s="3">
        <f t="shared" si="141"/>
        <v>1</v>
      </c>
      <c r="L1533" s="6">
        <f>(1+Chart!$F$4)^(1/(365/K1533))-1</f>
        <v>6.6592785027408397E-5</v>
      </c>
      <c r="M1533" s="6">
        <f t="shared" si="142"/>
        <v>6.444370665681376E-5</v>
      </c>
      <c r="N1533" s="6">
        <f t="shared" si="143"/>
        <v>6.0662088977148088E-5</v>
      </c>
      <c r="O1533">
        <f>O1532*(B1533/B1532)</f>
        <v>283.89109466000241</v>
      </c>
      <c r="P1533">
        <f t="shared" si="139"/>
        <v>2019</v>
      </c>
      <c r="Q1533" s="1">
        <f t="shared" si="140"/>
        <v>43658.5625</v>
      </c>
      <c r="R1533">
        <f>IF(B1534="",R1532,IF(Q1533&gt;=Chart!$F$2,E1533,0))</f>
        <v>0</v>
      </c>
      <c r="S1533">
        <f>IF(B1534="",S1532,IFERROR(IF(AND(R1533&gt;0,R1532=0),R1533,(1+(B1534/B1533-1)*Calc!$Z$1)*S1532),0))</f>
        <v>0</v>
      </c>
      <c r="T1533">
        <f>IF(B1534="",T1532,IFERROR(IF(AND(R1533&gt;0,R1532=0),R1533,(1+(B1534/B1533-1)*Calc!$Z$1-L1534)*T1532),0))</f>
        <v>0</v>
      </c>
      <c r="U1533">
        <f>IF(B1534="",U1532,IFERROR(IF(AND(R1533&gt;0,R1532=0),R1533,(1+(B1534/B1533-1)*Calc!$Z$1-M1534*2)*U1532),0))</f>
        <v>0</v>
      </c>
      <c r="V1533">
        <f>IF(B1534="",V1532,IFERROR(IF(AND(R1533&gt;0,R1532=0),R1533,(1+(B1534/B1533-1)*Calc!$Z$1-N1534*2)*V1532),0))</f>
        <v>0</v>
      </c>
      <c r="W1533">
        <f>IF(ISNUMBER(C1533),C1533,W1532)</f>
        <v>2.38</v>
      </c>
      <c r="Y1533" s="1" t="e">
        <f>IF(AND(Q1533&gt;=Chart!$F$2,Q1533&lt;=Chart!$F$3),Q1533,#N/A)</f>
        <v>#N/A</v>
      </c>
      <c r="Z1533" t="e">
        <f>IF(AND(Q1533&gt;=Chart!$F$2,Q1533&lt;=Chart!$F$3),R1533,#N/A)</f>
        <v>#N/A</v>
      </c>
      <c r="AA1533" t="e">
        <f>IF(AND(Q1533&gt;=Chart!$F$2,Q1533&lt;=Chart!$F$3),S1533,#N/A)</f>
        <v>#N/A</v>
      </c>
      <c r="AB1533" t="e">
        <f>IF(AND(Q1533&gt;=Chart!$F$2,Q1533&lt;=Chart!$F$3),T1533,#N/A)</f>
        <v>#N/A</v>
      </c>
      <c r="AC1533" t="e">
        <f>IF(AND(Q1533&gt;=Chart!$F$2,Q1533&lt;=Chart!$F$3),U1533,#N/A)</f>
        <v>#N/A</v>
      </c>
      <c r="AD1533" t="e">
        <f>IF(AND(Q1533&gt;=Chart!$F$2,Q1533&lt;=Chart!$F$3),V1533,#N/A)</f>
        <v>#N/A</v>
      </c>
      <c r="AE1533" t="e">
        <f>IF(AND(Q1533&gt;=Chart!$F$2,Q1533&lt;=Chart!$F$3),I1533,#N/A)</f>
        <v>#N/A</v>
      </c>
      <c r="AF1533" t="e">
        <f>IF(AND(Q1533&gt;=Chart!$F$2,Q1533&lt;=Chart!$F$3),H1533/100,#N/A)</f>
        <v>#N/A</v>
      </c>
      <c r="AG1533" t="e">
        <f>IF(AND(Q1533&gt;=Chart!$F$2,Q1533&lt;=Chart!$F$3),W1533/100,#N/A)</f>
        <v>#N/A</v>
      </c>
    </row>
    <row r="1534" spans="1:33" x14ac:dyDescent="0.25">
      <c r="A1534">
        <v>1563197400</v>
      </c>
      <c r="B1534">
        <f>INDEX('Daily Data ADJ'!$1:$1048576,MATCH(Calc!$A1534,'Daily Data ADJ'!$A:$A,0),MATCH("SPY, CBOE BZX: Close",'Daily Data ADJ'!$1:$1,0))</f>
        <v>283.98552044000002</v>
      </c>
      <c r="C1534">
        <f>INDEX('Daily Data ADJ'!$1:$1048576,MATCH(Calc!$A1534,'Daily Data ADJ'!$A:$A,0),MATCH("EFFR, FRED: Close",'Daily Data ADJ'!$1:$1,0))</f>
        <v>2.4</v>
      </c>
      <c r="D1534">
        <f>INDEX('Daily Data ADJ'!$1:$1048576,MATCH(Calc!$A1534,'Daily Data ADJ'!$A:$A,1),MATCH("SOFR, FRED: Close",'Daily Data ADJ'!$1:$1,0))</f>
        <v>2.46</v>
      </c>
      <c r="E1534">
        <f>INDEX('Daily Data ADJ'!$1:$1048576,MATCH(Calc!$A1534,'Daily Data ADJ'!$A:$A,0),MATCH("UPRO, CBOE BZX: Close",'Daily Data ADJ'!$1:$1,0))</f>
        <v>28.919119500000001</v>
      </c>
      <c r="F1534">
        <f>INDEX('Daily Data ADJ'!$1:$1048576,MATCH(Calc!$A1534,'Daily Data ADJ'!$A:$A,0),MATCH("ES1!, CME_MINI: Close",'Daily Data ADJ'!$1:$1,0))</f>
        <v>3017.25</v>
      </c>
      <c r="G1534">
        <f>INDEX('Daily Data ADJ'!$1:$1048576,MATCH(Calc!$A1534,'Daily Data ADJ'!$A:$A,0),MATCH("ES2!, CME_MINI: Close",'Daily Data ADJ'!$1:$1,0))</f>
        <v>3019.75</v>
      </c>
      <c r="H1534">
        <f>INDEX('QUANDL MULTPL SP500_DIV_YIELD_M'!$A:$G,MATCH(Calc!$A1534,'QUANDL MULTPL SP500_DIV_YIELD_M'!$A:$A,1),MATCH('QUANDL MULTPL SP500_DIV_YIELD_M'!$E$1,'QUANDL MULTPL SP500_DIV_YIELD_M'!$A$1:$G$1,0))</f>
        <v>1.94</v>
      </c>
      <c r="I1534" s="5">
        <f t="shared" si="138"/>
        <v>2.2718397680871055E-2</v>
      </c>
      <c r="J1534" s="1">
        <f>A1534/24/60/60+DATE(1970,1,1)</f>
        <v>43661.5625</v>
      </c>
      <c r="K1534" s="3">
        <f t="shared" si="141"/>
        <v>3</v>
      </c>
      <c r="L1534" s="6">
        <f>(1+Chart!$F$4)^(1/(365/K1534))-1</f>
        <v>1.9979165917494157E-4</v>
      </c>
      <c r="M1534" s="6">
        <f t="shared" si="142"/>
        <v>1.949493559150195E-4</v>
      </c>
      <c r="N1534" s="6">
        <f t="shared" si="143"/>
        <v>1.8465412585477736E-4</v>
      </c>
      <c r="O1534">
        <f>O1533*(B1534/B1533)</f>
        <v>283.9855204400024</v>
      </c>
      <c r="P1534">
        <f t="shared" si="139"/>
        <v>2019</v>
      </c>
      <c r="Q1534" s="1">
        <f t="shared" si="140"/>
        <v>43661.5625</v>
      </c>
      <c r="R1534">
        <f>IF(B1535="",R1533,IF(Q1534&gt;=Chart!$F$2,E1534,0))</f>
        <v>0</v>
      </c>
      <c r="S1534">
        <f>IF(B1535="",S1533,IFERROR(IF(AND(R1534&gt;0,R1533=0),R1534,(1+(B1535/B1534-1)*Calc!$Z$1)*S1533),0))</f>
        <v>0</v>
      </c>
      <c r="T1534">
        <f>IF(B1535="",T1533,IFERROR(IF(AND(R1534&gt;0,R1533=0),R1534,(1+(B1535/B1534-1)*Calc!$Z$1-L1535)*T1533),0))</f>
        <v>0</v>
      </c>
      <c r="U1534">
        <f>IF(B1535="",U1533,IFERROR(IF(AND(R1534&gt;0,R1533=0),R1534,(1+(B1535/B1534-1)*Calc!$Z$1-M1535*2)*U1533),0))</f>
        <v>0</v>
      </c>
      <c r="V1534">
        <f>IF(B1535="",V1533,IFERROR(IF(AND(R1534&gt;0,R1533=0),R1534,(1+(B1535/B1534-1)*Calc!$Z$1-N1535*2)*V1533),0))</f>
        <v>0</v>
      </c>
      <c r="W1534">
        <f>IF(ISNUMBER(C1534),C1534,W1533)</f>
        <v>2.4</v>
      </c>
      <c r="Y1534" s="1" t="e">
        <f>IF(AND(Q1534&gt;=Chart!$F$2,Q1534&lt;=Chart!$F$3),Q1534,#N/A)</f>
        <v>#N/A</v>
      </c>
      <c r="Z1534" t="e">
        <f>IF(AND(Q1534&gt;=Chart!$F$2,Q1534&lt;=Chart!$F$3),R1534,#N/A)</f>
        <v>#N/A</v>
      </c>
      <c r="AA1534" t="e">
        <f>IF(AND(Q1534&gt;=Chart!$F$2,Q1534&lt;=Chart!$F$3),S1534,#N/A)</f>
        <v>#N/A</v>
      </c>
      <c r="AB1534" t="e">
        <f>IF(AND(Q1534&gt;=Chart!$F$2,Q1534&lt;=Chart!$F$3),T1534,#N/A)</f>
        <v>#N/A</v>
      </c>
      <c r="AC1534" t="e">
        <f>IF(AND(Q1534&gt;=Chart!$F$2,Q1534&lt;=Chart!$F$3),U1534,#N/A)</f>
        <v>#N/A</v>
      </c>
      <c r="AD1534" t="e">
        <f>IF(AND(Q1534&gt;=Chart!$F$2,Q1534&lt;=Chart!$F$3),V1534,#N/A)</f>
        <v>#N/A</v>
      </c>
      <c r="AE1534" t="e">
        <f>IF(AND(Q1534&gt;=Chart!$F$2,Q1534&lt;=Chart!$F$3),I1534,#N/A)</f>
        <v>#N/A</v>
      </c>
      <c r="AF1534" t="e">
        <f>IF(AND(Q1534&gt;=Chart!$F$2,Q1534&lt;=Chart!$F$3),H1534/100,#N/A)</f>
        <v>#N/A</v>
      </c>
      <c r="AG1534" t="e">
        <f>IF(AND(Q1534&gt;=Chart!$F$2,Q1534&lt;=Chart!$F$3),W1534/100,#N/A)</f>
        <v>#N/A</v>
      </c>
    </row>
    <row r="1535" spans="1:33" x14ac:dyDescent="0.25">
      <c r="A1535">
        <v>1563283800</v>
      </c>
      <c r="B1535">
        <f>INDEX('Daily Data ADJ'!$1:$1048576,MATCH(Calc!$A1535,'Daily Data ADJ'!$A:$A,0),MATCH("SPY, CBOE BZX: Close",'Daily Data ADJ'!$1:$1,0))</f>
        <v>283.00349237</v>
      </c>
      <c r="C1535">
        <f>INDEX('Daily Data ADJ'!$1:$1048576,MATCH(Calc!$A1535,'Daily Data ADJ'!$A:$A,0),MATCH("EFFR, FRED: Close",'Daily Data ADJ'!$1:$1,0))</f>
        <v>2.41</v>
      </c>
      <c r="D1535">
        <f>INDEX('Daily Data ADJ'!$1:$1048576,MATCH(Calc!$A1535,'Daily Data ADJ'!$A:$A,1),MATCH("SOFR, FRED: Close",'Daily Data ADJ'!$1:$1,0))</f>
        <v>2.4700000000000002</v>
      </c>
      <c r="E1535">
        <f>INDEX('Daily Data ADJ'!$1:$1048576,MATCH(Calc!$A1535,'Daily Data ADJ'!$A:$A,0),MATCH("UPRO, CBOE BZX: Close",'Daily Data ADJ'!$1:$1,0))</f>
        <v>28.63185988</v>
      </c>
      <c r="F1535">
        <f>INDEX('Daily Data ADJ'!$1:$1048576,MATCH(Calc!$A1535,'Daily Data ADJ'!$A:$A,0),MATCH("ES1!, CME_MINI: Close",'Daily Data ADJ'!$1:$1,0))</f>
        <v>3007</v>
      </c>
      <c r="G1535">
        <f>INDEX('Daily Data ADJ'!$1:$1048576,MATCH(Calc!$A1535,'Daily Data ADJ'!$A:$A,0),MATCH("ES2!, CME_MINI: Close",'Daily Data ADJ'!$1:$1,0))</f>
        <v>3009.5</v>
      </c>
      <c r="H1535">
        <f>INDEX('QUANDL MULTPL SP500_DIV_YIELD_M'!$A:$G,MATCH(Calc!$A1535,'QUANDL MULTPL SP500_DIV_YIELD_M'!$A:$A,1),MATCH('QUANDL MULTPL SP500_DIV_YIELD_M'!$E$1,'QUANDL MULTPL SP500_DIV_YIELD_M'!$A$1:$G$1,0))</f>
        <v>1.94</v>
      </c>
      <c r="I1535" s="5">
        <f t="shared" si="138"/>
        <v>2.2729723250687034E-2</v>
      </c>
      <c r="J1535" s="1">
        <f>A1535/24/60/60+DATE(1970,1,1)</f>
        <v>43662.5625</v>
      </c>
      <c r="K1535" s="3">
        <f t="shared" si="141"/>
        <v>1</v>
      </c>
      <c r="L1535" s="6">
        <f>(1+Chart!$F$4)^(1/(365/K1535))-1</f>
        <v>6.6592785027408397E-5</v>
      </c>
      <c r="M1535" s="6">
        <f t="shared" si="142"/>
        <v>6.5246452016776146E-5</v>
      </c>
      <c r="N1535" s="6">
        <f t="shared" si="143"/>
        <v>6.1577928490930134E-5</v>
      </c>
      <c r="O1535">
        <f>O1534*(B1535/B1534)</f>
        <v>283.00349237000239</v>
      </c>
      <c r="P1535">
        <f t="shared" si="139"/>
        <v>2019</v>
      </c>
      <c r="Q1535" s="1">
        <f t="shared" si="140"/>
        <v>43662.5625</v>
      </c>
      <c r="R1535">
        <f>IF(B1536="",R1534,IF(Q1535&gt;=Chart!$F$2,E1535,0))</f>
        <v>0</v>
      </c>
      <c r="S1535">
        <f>IF(B1536="",S1534,IFERROR(IF(AND(R1535&gt;0,R1534=0),R1535,(1+(B1536/B1535-1)*Calc!$Z$1)*S1534),0))</f>
        <v>0</v>
      </c>
      <c r="T1535">
        <f>IF(B1536="",T1534,IFERROR(IF(AND(R1535&gt;0,R1534=0),R1535,(1+(B1536/B1535-1)*Calc!$Z$1-L1536)*T1534),0))</f>
        <v>0</v>
      </c>
      <c r="U1535">
        <f>IF(B1536="",U1534,IFERROR(IF(AND(R1535&gt;0,R1534=0),R1535,(1+(B1536/B1535-1)*Calc!$Z$1-M1536*2)*U1534),0))</f>
        <v>0</v>
      </c>
      <c r="V1535">
        <f>IF(B1536="",V1534,IFERROR(IF(AND(R1535&gt;0,R1534=0),R1535,(1+(B1536/B1535-1)*Calc!$Z$1-N1536*2)*V1534),0))</f>
        <v>0</v>
      </c>
      <c r="W1535">
        <f>IF(ISNUMBER(C1535),C1535,W1534)</f>
        <v>2.41</v>
      </c>
      <c r="Y1535" s="1" t="e">
        <f>IF(AND(Q1535&gt;=Chart!$F$2,Q1535&lt;=Chart!$F$3),Q1535,#N/A)</f>
        <v>#N/A</v>
      </c>
      <c r="Z1535" t="e">
        <f>IF(AND(Q1535&gt;=Chart!$F$2,Q1535&lt;=Chart!$F$3),R1535,#N/A)</f>
        <v>#N/A</v>
      </c>
      <c r="AA1535" t="e">
        <f>IF(AND(Q1535&gt;=Chart!$F$2,Q1535&lt;=Chart!$F$3),S1535,#N/A)</f>
        <v>#N/A</v>
      </c>
      <c r="AB1535" t="e">
        <f>IF(AND(Q1535&gt;=Chart!$F$2,Q1535&lt;=Chart!$F$3),T1535,#N/A)</f>
        <v>#N/A</v>
      </c>
      <c r="AC1535" t="e">
        <f>IF(AND(Q1535&gt;=Chart!$F$2,Q1535&lt;=Chart!$F$3),U1535,#N/A)</f>
        <v>#N/A</v>
      </c>
      <c r="AD1535" t="e">
        <f>IF(AND(Q1535&gt;=Chart!$F$2,Q1535&lt;=Chart!$F$3),V1535,#N/A)</f>
        <v>#N/A</v>
      </c>
      <c r="AE1535" t="e">
        <f>IF(AND(Q1535&gt;=Chart!$F$2,Q1535&lt;=Chart!$F$3),I1535,#N/A)</f>
        <v>#N/A</v>
      </c>
      <c r="AF1535" t="e">
        <f>IF(AND(Q1535&gt;=Chart!$F$2,Q1535&lt;=Chart!$F$3),H1535/100,#N/A)</f>
        <v>#N/A</v>
      </c>
      <c r="AG1535" t="e">
        <f>IF(AND(Q1535&gt;=Chart!$F$2,Q1535&lt;=Chart!$F$3),W1535/100,#N/A)</f>
        <v>#N/A</v>
      </c>
    </row>
    <row r="1536" spans="1:33" x14ac:dyDescent="0.25">
      <c r="A1536">
        <v>1563370200</v>
      </c>
      <c r="B1536">
        <f>INDEX('Daily Data ADJ'!$1:$1048576,MATCH(Calc!$A1536,'Daily Data ADJ'!$A:$A,0),MATCH("SPY, CBOE BZX: Close",'Daily Data ADJ'!$1:$1,0))</f>
        <v>281.14330459000001</v>
      </c>
      <c r="C1536">
        <f>INDEX('Daily Data ADJ'!$1:$1048576,MATCH(Calc!$A1536,'Daily Data ADJ'!$A:$A,0),MATCH("EFFR, FRED: Close",'Daily Data ADJ'!$1:$1,0))</f>
        <v>2.41</v>
      </c>
      <c r="D1536">
        <f>INDEX('Daily Data ADJ'!$1:$1048576,MATCH(Calc!$A1536,'Daily Data ADJ'!$A:$A,1),MATCH("SOFR, FRED: Close",'Daily Data ADJ'!$1:$1,0))</f>
        <v>2.4700000000000002</v>
      </c>
      <c r="E1536">
        <f>INDEX('Daily Data ADJ'!$1:$1048576,MATCH(Calc!$A1536,'Daily Data ADJ'!$A:$A,0),MATCH("UPRO, CBOE BZX: Close",'Daily Data ADJ'!$1:$1,0))</f>
        <v>28.062293390000001</v>
      </c>
      <c r="F1536">
        <f>INDEX('Daily Data ADJ'!$1:$1048576,MATCH(Calc!$A1536,'Daily Data ADJ'!$A:$A,0),MATCH("ES1!, CME_MINI: Close",'Daily Data ADJ'!$1:$1,0))</f>
        <v>2985</v>
      </c>
      <c r="G1536">
        <f>INDEX('Daily Data ADJ'!$1:$1048576,MATCH(Calc!$A1536,'Daily Data ADJ'!$A:$A,0),MATCH("ES2!, CME_MINI: Close",'Daily Data ADJ'!$1:$1,0))</f>
        <v>2987.5</v>
      </c>
      <c r="H1536">
        <f>INDEX('QUANDL MULTPL SP500_DIV_YIELD_M'!$A:$G,MATCH(Calc!$A1536,'QUANDL MULTPL SP500_DIV_YIELD_M'!$A:$A,1),MATCH('QUANDL MULTPL SP500_DIV_YIELD_M'!$E$1,'QUANDL MULTPL SP500_DIV_YIELD_M'!$A$1:$G$1,0))</f>
        <v>1.94</v>
      </c>
      <c r="I1536" s="5">
        <f t="shared" si="138"/>
        <v>2.2754294750402609E-2</v>
      </c>
      <c r="J1536" s="1">
        <f>A1536/24/60/60+DATE(1970,1,1)</f>
        <v>43663.5625</v>
      </c>
      <c r="K1536" s="3">
        <f t="shared" si="141"/>
        <v>1</v>
      </c>
      <c r="L1536" s="6">
        <f>(1+Chart!$F$4)^(1/(365/K1536))-1</f>
        <v>6.6592785027408397E-5</v>
      </c>
      <c r="M1536" s="6">
        <f t="shared" si="142"/>
        <v>6.5246452016776146E-5</v>
      </c>
      <c r="N1536" s="6">
        <f t="shared" si="143"/>
        <v>6.1643754793339056E-5</v>
      </c>
      <c r="O1536">
        <f>O1535*(B1536/B1535)</f>
        <v>281.14330459000234</v>
      </c>
      <c r="P1536">
        <f t="shared" si="139"/>
        <v>2019</v>
      </c>
      <c r="Q1536" s="1">
        <f t="shared" si="140"/>
        <v>43663.5625</v>
      </c>
      <c r="R1536">
        <f>IF(B1537="",R1535,IF(Q1536&gt;=Chart!$F$2,E1536,0))</f>
        <v>0</v>
      </c>
      <c r="S1536">
        <f>IF(B1537="",S1535,IFERROR(IF(AND(R1536&gt;0,R1535=0),R1536,(1+(B1537/B1536-1)*Calc!$Z$1)*S1535),0))</f>
        <v>0</v>
      </c>
      <c r="T1536">
        <f>IF(B1537="",T1535,IFERROR(IF(AND(R1536&gt;0,R1535=0),R1536,(1+(B1537/B1536-1)*Calc!$Z$1-L1537)*T1535),0))</f>
        <v>0</v>
      </c>
      <c r="U1536">
        <f>IF(B1537="",U1535,IFERROR(IF(AND(R1536&gt;0,R1535=0),R1536,(1+(B1537/B1536-1)*Calc!$Z$1-M1537*2)*U1535),0))</f>
        <v>0</v>
      </c>
      <c r="V1536">
        <f>IF(B1537="",V1535,IFERROR(IF(AND(R1536&gt;0,R1535=0),R1536,(1+(B1537/B1536-1)*Calc!$Z$1-N1537*2)*V1535),0))</f>
        <v>0</v>
      </c>
      <c r="W1536">
        <f>IF(ISNUMBER(C1536),C1536,W1535)</f>
        <v>2.41</v>
      </c>
      <c r="Y1536" s="1" t="e">
        <f>IF(AND(Q1536&gt;=Chart!$F$2,Q1536&lt;=Chart!$F$3),Q1536,#N/A)</f>
        <v>#N/A</v>
      </c>
      <c r="Z1536" t="e">
        <f>IF(AND(Q1536&gt;=Chart!$F$2,Q1536&lt;=Chart!$F$3),R1536,#N/A)</f>
        <v>#N/A</v>
      </c>
      <c r="AA1536" t="e">
        <f>IF(AND(Q1536&gt;=Chart!$F$2,Q1536&lt;=Chart!$F$3),S1536,#N/A)</f>
        <v>#N/A</v>
      </c>
      <c r="AB1536" t="e">
        <f>IF(AND(Q1536&gt;=Chart!$F$2,Q1536&lt;=Chart!$F$3),T1536,#N/A)</f>
        <v>#N/A</v>
      </c>
      <c r="AC1536" t="e">
        <f>IF(AND(Q1536&gt;=Chart!$F$2,Q1536&lt;=Chart!$F$3),U1536,#N/A)</f>
        <v>#N/A</v>
      </c>
      <c r="AD1536" t="e">
        <f>IF(AND(Q1536&gt;=Chart!$F$2,Q1536&lt;=Chart!$F$3),V1536,#N/A)</f>
        <v>#N/A</v>
      </c>
      <c r="AE1536" t="e">
        <f>IF(AND(Q1536&gt;=Chart!$F$2,Q1536&lt;=Chart!$F$3),I1536,#N/A)</f>
        <v>#N/A</v>
      </c>
      <c r="AF1536" t="e">
        <f>IF(AND(Q1536&gt;=Chart!$F$2,Q1536&lt;=Chart!$F$3),H1536/100,#N/A)</f>
        <v>#N/A</v>
      </c>
      <c r="AG1536" t="e">
        <f>IF(AND(Q1536&gt;=Chart!$F$2,Q1536&lt;=Chart!$F$3),W1536/100,#N/A)</f>
        <v>#N/A</v>
      </c>
    </row>
    <row r="1537" spans="1:33" x14ac:dyDescent="0.25">
      <c r="A1537">
        <v>1563456600</v>
      </c>
      <c r="B1537">
        <f>INDEX('Daily Data ADJ'!$1:$1048576,MATCH(Calc!$A1537,'Daily Data ADJ'!$A:$A,0),MATCH("SPY, CBOE BZX: Close",'Daily Data ADJ'!$1:$1,0))</f>
        <v>282.17254553999999</v>
      </c>
      <c r="C1537">
        <f>INDEX('Daily Data ADJ'!$1:$1048576,MATCH(Calc!$A1537,'Daily Data ADJ'!$A:$A,0),MATCH("EFFR, FRED: Close",'Daily Data ADJ'!$1:$1,0))</f>
        <v>2.41</v>
      </c>
      <c r="D1537">
        <f>INDEX('Daily Data ADJ'!$1:$1048576,MATCH(Calc!$A1537,'Daily Data ADJ'!$A:$A,1),MATCH("SOFR, FRED: Close",'Daily Data ADJ'!$1:$1,0))</f>
        <v>2.46</v>
      </c>
      <c r="E1537">
        <f>INDEX('Daily Data ADJ'!$1:$1048576,MATCH(Calc!$A1537,'Daily Data ADJ'!$A:$A,0),MATCH("UPRO, CBOE BZX: Close",'Daily Data ADJ'!$1:$1,0))</f>
        <v>28.349553010000001</v>
      </c>
      <c r="F1537">
        <f>INDEX('Daily Data ADJ'!$1:$1048576,MATCH(Calc!$A1537,'Daily Data ADJ'!$A:$A,0),MATCH("ES1!, CME_MINI: Close",'Daily Data ADJ'!$1:$1,0))</f>
        <v>2997.5</v>
      </c>
      <c r="G1537">
        <f>INDEX('Daily Data ADJ'!$1:$1048576,MATCH(Calc!$A1537,'Daily Data ADJ'!$A:$A,0),MATCH("ES2!, CME_MINI: Close",'Daily Data ADJ'!$1:$1,0))</f>
        <v>3000</v>
      </c>
      <c r="H1537">
        <f>INDEX('QUANDL MULTPL SP500_DIV_YIELD_M'!$A:$G,MATCH(Calc!$A1537,'QUANDL MULTPL SP500_DIV_YIELD_M'!$A:$A,1),MATCH('QUANDL MULTPL SP500_DIV_YIELD_M'!$E$1,'QUANDL MULTPL SP500_DIV_YIELD_M'!$A$1:$G$1,0))</f>
        <v>1.94</v>
      </c>
      <c r="I1537" s="5">
        <f t="shared" si="138"/>
        <v>2.2740289368753303E-2</v>
      </c>
      <c r="J1537" s="1">
        <f>A1537/24/60/60+DATE(1970,1,1)</f>
        <v>43664.5625</v>
      </c>
      <c r="K1537" s="3">
        <f t="shared" si="141"/>
        <v>1</v>
      </c>
      <c r="L1537" s="6">
        <f>(1+Chart!$F$4)^(1/(365/K1537))-1</f>
        <v>6.6592785027408397E-5</v>
      </c>
      <c r="M1537" s="6">
        <f t="shared" si="142"/>
        <v>6.5246452016776146E-5</v>
      </c>
      <c r="N1537" s="6">
        <f t="shared" si="143"/>
        <v>6.1606234994071585E-5</v>
      </c>
      <c r="O1537">
        <f>O1536*(B1537/B1536)</f>
        <v>282.17254554000232</v>
      </c>
      <c r="P1537">
        <f t="shared" si="139"/>
        <v>2019</v>
      </c>
      <c r="Q1537" s="1">
        <f t="shared" si="140"/>
        <v>43664.5625</v>
      </c>
      <c r="R1537">
        <f>IF(B1538="",R1536,IF(Q1537&gt;=Chart!$F$2,E1537,0))</f>
        <v>0</v>
      </c>
      <c r="S1537">
        <f>IF(B1538="",S1536,IFERROR(IF(AND(R1537&gt;0,R1536=0),R1537,(1+(B1538/B1537-1)*Calc!$Z$1)*S1536),0))</f>
        <v>0</v>
      </c>
      <c r="T1537">
        <f>IF(B1538="",T1536,IFERROR(IF(AND(R1537&gt;0,R1536=0),R1537,(1+(B1538/B1537-1)*Calc!$Z$1-L1538)*T1536),0))</f>
        <v>0</v>
      </c>
      <c r="U1537">
        <f>IF(B1538="",U1536,IFERROR(IF(AND(R1537&gt;0,R1536=0),R1537,(1+(B1538/B1537-1)*Calc!$Z$1-M1538*2)*U1536),0))</f>
        <v>0</v>
      </c>
      <c r="V1537">
        <f>IF(B1538="",V1536,IFERROR(IF(AND(R1537&gt;0,R1536=0),R1537,(1+(B1538/B1537-1)*Calc!$Z$1-N1538*2)*V1536),0))</f>
        <v>0</v>
      </c>
      <c r="W1537">
        <f>IF(ISNUMBER(C1537),C1537,W1536)</f>
        <v>2.41</v>
      </c>
      <c r="Y1537" s="1" t="e">
        <f>IF(AND(Q1537&gt;=Chart!$F$2,Q1537&lt;=Chart!$F$3),Q1537,#N/A)</f>
        <v>#N/A</v>
      </c>
      <c r="Z1537" t="e">
        <f>IF(AND(Q1537&gt;=Chart!$F$2,Q1537&lt;=Chart!$F$3),R1537,#N/A)</f>
        <v>#N/A</v>
      </c>
      <c r="AA1537" t="e">
        <f>IF(AND(Q1537&gt;=Chart!$F$2,Q1537&lt;=Chart!$F$3),S1537,#N/A)</f>
        <v>#N/A</v>
      </c>
      <c r="AB1537" t="e">
        <f>IF(AND(Q1537&gt;=Chart!$F$2,Q1537&lt;=Chart!$F$3),T1537,#N/A)</f>
        <v>#N/A</v>
      </c>
      <c r="AC1537" t="e">
        <f>IF(AND(Q1537&gt;=Chart!$F$2,Q1537&lt;=Chart!$F$3),U1537,#N/A)</f>
        <v>#N/A</v>
      </c>
      <c r="AD1537" t="e">
        <f>IF(AND(Q1537&gt;=Chart!$F$2,Q1537&lt;=Chart!$F$3),V1537,#N/A)</f>
        <v>#N/A</v>
      </c>
      <c r="AE1537" t="e">
        <f>IF(AND(Q1537&gt;=Chart!$F$2,Q1537&lt;=Chart!$F$3),I1537,#N/A)</f>
        <v>#N/A</v>
      </c>
      <c r="AF1537" t="e">
        <f>IF(AND(Q1537&gt;=Chart!$F$2,Q1537&lt;=Chart!$F$3),H1537/100,#N/A)</f>
        <v>#N/A</v>
      </c>
      <c r="AG1537" t="e">
        <f>IF(AND(Q1537&gt;=Chart!$F$2,Q1537&lt;=Chart!$F$3),W1537/100,#N/A)</f>
        <v>#N/A</v>
      </c>
    </row>
    <row r="1538" spans="1:33" x14ac:dyDescent="0.25">
      <c r="A1538">
        <v>1563543000</v>
      </c>
      <c r="B1538">
        <f>INDEX('Daily Data ADJ'!$1:$1048576,MATCH(Calc!$A1538,'Daily Data ADJ'!$A:$A,0),MATCH("SPY, CBOE BZX: Close",'Daily Data ADJ'!$1:$1,0))</f>
        <v>280.60507767000001</v>
      </c>
      <c r="C1538">
        <f>INDEX('Daily Data ADJ'!$1:$1048576,MATCH(Calc!$A1538,'Daily Data ADJ'!$A:$A,0),MATCH("EFFR, FRED: Close",'Daily Data ADJ'!$1:$1,0))</f>
        <v>2.41</v>
      </c>
      <c r="D1538">
        <f>INDEX('Daily Data ADJ'!$1:$1048576,MATCH(Calc!$A1538,'Daily Data ADJ'!$A:$A,1),MATCH("SOFR, FRED: Close",'Daily Data ADJ'!$1:$1,0))</f>
        <v>2.41</v>
      </c>
      <c r="E1538">
        <f>INDEX('Daily Data ADJ'!$1:$1048576,MATCH(Calc!$A1538,'Daily Data ADJ'!$A:$A,0),MATCH("UPRO, CBOE BZX: Close",'Daily Data ADJ'!$1:$1,0))</f>
        <v>27.864183300000001</v>
      </c>
      <c r="F1538">
        <f>INDEX('Daily Data ADJ'!$1:$1048576,MATCH(Calc!$A1538,'Daily Data ADJ'!$A:$A,0),MATCH("ES1!, CME_MINI: Close",'Daily Data ADJ'!$1:$1,0))</f>
        <v>2977</v>
      </c>
      <c r="G1538">
        <f>INDEX('Daily Data ADJ'!$1:$1048576,MATCH(Calc!$A1538,'Daily Data ADJ'!$A:$A,0),MATCH("ES2!, CME_MINI: Close",'Daily Data ADJ'!$1:$1,0))</f>
        <v>2979.5</v>
      </c>
      <c r="H1538">
        <f>INDEX('QUANDL MULTPL SP500_DIV_YIELD_M'!$A:$G,MATCH(Calc!$A1538,'QUANDL MULTPL SP500_DIV_YIELD_M'!$A:$A,1),MATCH('QUANDL MULTPL SP500_DIV_YIELD_M'!$E$1,'QUANDL MULTPL SP500_DIV_YIELD_M'!$A$1:$G$1,0))</f>
        <v>1.94</v>
      </c>
      <c r="I1538" s="5">
        <f t="shared" si="138"/>
        <v>2.2763319995759007E-2</v>
      </c>
      <c r="J1538" s="1">
        <f>A1538/24/60/60+DATE(1970,1,1)</f>
        <v>43665.5625</v>
      </c>
      <c r="K1538" s="3">
        <f t="shared" si="141"/>
        <v>1</v>
      </c>
      <c r="L1538" s="6">
        <f>(1+Chart!$F$4)^(1/(365/K1538))-1</f>
        <v>6.6592785027408397E-5</v>
      </c>
      <c r="M1538" s="6">
        <f t="shared" si="142"/>
        <v>6.5246452016776146E-5</v>
      </c>
      <c r="N1538" s="6">
        <f t="shared" si="143"/>
        <v>6.1667932755860022E-5</v>
      </c>
      <c r="O1538">
        <f>O1537*(B1538/B1537)</f>
        <v>280.60507767000234</v>
      </c>
      <c r="P1538">
        <f t="shared" si="139"/>
        <v>2019</v>
      </c>
      <c r="Q1538" s="1">
        <f t="shared" si="140"/>
        <v>43665.5625</v>
      </c>
      <c r="R1538">
        <f>IF(B1539="",R1537,IF(Q1538&gt;=Chart!$F$2,E1538,0))</f>
        <v>0</v>
      </c>
      <c r="S1538">
        <f>IF(B1539="",S1537,IFERROR(IF(AND(R1538&gt;0,R1537=0),R1538,(1+(B1539/B1538-1)*Calc!$Z$1)*S1537),0))</f>
        <v>0</v>
      </c>
      <c r="T1538">
        <f>IF(B1539="",T1537,IFERROR(IF(AND(R1538&gt;0,R1537=0),R1538,(1+(B1539/B1538-1)*Calc!$Z$1-L1539)*T1537),0))</f>
        <v>0</v>
      </c>
      <c r="U1538">
        <f>IF(B1539="",U1537,IFERROR(IF(AND(R1538&gt;0,R1537=0),R1538,(1+(B1539/B1538-1)*Calc!$Z$1-M1539*2)*U1537),0))</f>
        <v>0</v>
      </c>
      <c r="V1538">
        <f>IF(B1539="",V1537,IFERROR(IF(AND(R1538&gt;0,R1537=0),R1538,(1+(B1539/B1538-1)*Calc!$Z$1-N1539*2)*V1537),0))</f>
        <v>0</v>
      </c>
      <c r="W1538">
        <f>IF(ISNUMBER(C1538),C1538,W1537)</f>
        <v>2.41</v>
      </c>
      <c r="Y1538" s="1" t="e">
        <f>IF(AND(Q1538&gt;=Chart!$F$2,Q1538&lt;=Chart!$F$3),Q1538,#N/A)</f>
        <v>#N/A</v>
      </c>
      <c r="Z1538" t="e">
        <f>IF(AND(Q1538&gt;=Chart!$F$2,Q1538&lt;=Chart!$F$3),R1538,#N/A)</f>
        <v>#N/A</v>
      </c>
      <c r="AA1538" t="e">
        <f>IF(AND(Q1538&gt;=Chart!$F$2,Q1538&lt;=Chart!$F$3),S1538,#N/A)</f>
        <v>#N/A</v>
      </c>
      <c r="AB1538" t="e">
        <f>IF(AND(Q1538&gt;=Chart!$F$2,Q1538&lt;=Chart!$F$3),T1538,#N/A)</f>
        <v>#N/A</v>
      </c>
      <c r="AC1538" t="e">
        <f>IF(AND(Q1538&gt;=Chart!$F$2,Q1538&lt;=Chart!$F$3),U1538,#N/A)</f>
        <v>#N/A</v>
      </c>
      <c r="AD1538" t="e">
        <f>IF(AND(Q1538&gt;=Chart!$F$2,Q1538&lt;=Chart!$F$3),V1538,#N/A)</f>
        <v>#N/A</v>
      </c>
      <c r="AE1538" t="e">
        <f>IF(AND(Q1538&gt;=Chart!$F$2,Q1538&lt;=Chart!$F$3),I1538,#N/A)</f>
        <v>#N/A</v>
      </c>
      <c r="AF1538" t="e">
        <f>IF(AND(Q1538&gt;=Chart!$F$2,Q1538&lt;=Chart!$F$3),H1538/100,#N/A)</f>
        <v>#N/A</v>
      </c>
      <c r="AG1538" t="e">
        <f>IF(AND(Q1538&gt;=Chart!$F$2,Q1538&lt;=Chart!$F$3),W1538/100,#N/A)</f>
        <v>#N/A</v>
      </c>
    </row>
    <row r="1539" spans="1:33" x14ac:dyDescent="0.25">
      <c r="A1539">
        <v>1563802200</v>
      </c>
      <c r="B1539">
        <f>INDEX('Daily Data ADJ'!$1:$1048576,MATCH(Calc!$A1539,'Daily Data ADJ'!$A:$A,0),MATCH("SPY, CBOE BZX: Close",'Daily Data ADJ'!$1:$1,0))</f>
        <v>281.29438583000001</v>
      </c>
      <c r="C1539">
        <f>INDEX('Daily Data ADJ'!$1:$1048576,MATCH(Calc!$A1539,'Daily Data ADJ'!$A:$A,0),MATCH("EFFR, FRED: Close",'Daily Data ADJ'!$1:$1,0))</f>
        <v>2.4</v>
      </c>
      <c r="D1539">
        <f>INDEX('Daily Data ADJ'!$1:$1048576,MATCH(Calc!$A1539,'Daily Data ADJ'!$A:$A,1),MATCH("SOFR, FRED: Close",'Daily Data ADJ'!$1:$1,0))</f>
        <v>2.4</v>
      </c>
      <c r="E1539">
        <f>INDEX('Daily Data ADJ'!$1:$1048576,MATCH(Calc!$A1539,'Daily Data ADJ'!$A:$A,0),MATCH("UPRO, CBOE BZX: Close",'Daily Data ADJ'!$1:$1,0))</f>
        <v>28.067246140000002</v>
      </c>
      <c r="F1539">
        <f>INDEX('Daily Data ADJ'!$1:$1048576,MATCH(Calc!$A1539,'Daily Data ADJ'!$A:$A,0),MATCH("ES1!, CME_MINI: Close",'Daily Data ADJ'!$1:$1,0))</f>
        <v>2989</v>
      </c>
      <c r="G1539">
        <f>INDEX('Daily Data ADJ'!$1:$1048576,MATCH(Calc!$A1539,'Daily Data ADJ'!$A:$A,0),MATCH("ES2!, CME_MINI: Close",'Daily Data ADJ'!$1:$1,0))</f>
        <v>2991.75</v>
      </c>
      <c r="H1539">
        <f>INDEX('QUANDL MULTPL SP500_DIV_YIELD_M'!$A:$G,MATCH(Calc!$A1539,'QUANDL MULTPL SP500_DIV_YIELD_M'!$A:$A,1),MATCH('QUANDL MULTPL SP500_DIV_YIELD_M'!$E$1,'QUANDL MULTPL SP500_DIV_YIELD_M'!$A$1:$G$1,0))</f>
        <v>1.94</v>
      </c>
      <c r="I1539" s="5">
        <f t="shared" si="138"/>
        <v>2.3085242547937229E-2</v>
      </c>
      <c r="J1539" s="1">
        <f>A1539/24/60/60+DATE(1970,1,1)</f>
        <v>43668.5625</v>
      </c>
      <c r="K1539" s="3">
        <f t="shared" si="141"/>
        <v>3</v>
      </c>
      <c r="L1539" s="6">
        <f>(1+Chart!$F$4)^(1/(365/K1539))-1</f>
        <v>1.9979165917494157E-4</v>
      </c>
      <c r="M1539" s="6">
        <f t="shared" si="142"/>
        <v>1.949493559150195E-4</v>
      </c>
      <c r="N1539" s="6">
        <f t="shared" si="143"/>
        <v>1.8760233111847491E-4</v>
      </c>
      <c r="O1539">
        <f>O1538*(B1539/B1538)</f>
        <v>281.29438583000234</v>
      </c>
      <c r="P1539">
        <f t="shared" si="139"/>
        <v>2019</v>
      </c>
      <c r="Q1539" s="1">
        <f t="shared" si="140"/>
        <v>43668.5625</v>
      </c>
      <c r="R1539">
        <f>IF(B1540="",R1538,IF(Q1539&gt;=Chart!$F$2,E1539,0))</f>
        <v>0</v>
      </c>
      <c r="S1539">
        <f>IF(B1540="",S1538,IFERROR(IF(AND(R1539&gt;0,R1538=0),R1539,(1+(B1540/B1539-1)*Calc!$Z$1)*S1538),0))</f>
        <v>0</v>
      </c>
      <c r="T1539">
        <f>IF(B1540="",T1538,IFERROR(IF(AND(R1539&gt;0,R1538=0),R1539,(1+(B1540/B1539-1)*Calc!$Z$1-L1540)*T1538),0))</f>
        <v>0</v>
      </c>
      <c r="U1539">
        <f>IF(B1540="",U1538,IFERROR(IF(AND(R1539&gt;0,R1538=0),R1539,(1+(B1540/B1539-1)*Calc!$Z$1-M1540*2)*U1538),0))</f>
        <v>0</v>
      </c>
      <c r="V1539">
        <f>IF(B1540="",V1538,IFERROR(IF(AND(R1539&gt;0,R1538=0),R1539,(1+(B1540/B1539-1)*Calc!$Z$1-N1540*2)*V1538),0))</f>
        <v>0</v>
      </c>
      <c r="W1539">
        <f>IF(ISNUMBER(C1539),C1539,W1538)</f>
        <v>2.4</v>
      </c>
      <c r="Y1539" s="1" t="e">
        <f>IF(AND(Q1539&gt;=Chart!$F$2,Q1539&lt;=Chart!$F$3),Q1539,#N/A)</f>
        <v>#N/A</v>
      </c>
      <c r="Z1539" t="e">
        <f>IF(AND(Q1539&gt;=Chart!$F$2,Q1539&lt;=Chart!$F$3),R1539,#N/A)</f>
        <v>#N/A</v>
      </c>
      <c r="AA1539" t="e">
        <f>IF(AND(Q1539&gt;=Chart!$F$2,Q1539&lt;=Chart!$F$3),S1539,#N/A)</f>
        <v>#N/A</v>
      </c>
      <c r="AB1539" t="e">
        <f>IF(AND(Q1539&gt;=Chart!$F$2,Q1539&lt;=Chart!$F$3),T1539,#N/A)</f>
        <v>#N/A</v>
      </c>
      <c r="AC1539" t="e">
        <f>IF(AND(Q1539&gt;=Chart!$F$2,Q1539&lt;=Chart!$F$3),U1539,#N/A)</f>
        <v>#N/A</v>
      </c>
      <c r="AD1539" t="e">
        <f>IF(AND(Q1539&gt;=Chart!$F$2,Q1539&lt;=Chart!$F$3),V1539,#N/A)</f>
        <v>#N/A</v>
      </c>
      <c r="AE1539" t="e">
        <f>IF(AND(Q1539&gt;=Chart!$F$2,Q1539&lt;=Chart!$F$3),I1539,#N/A)</f>
        <v>#N/A</v>
      </c>
      <c r="AF1539" t="e">
        <f>IF(AND(Q1539&gt;=Chart!$F$2,Q1539&lt;=Chart!$F$3),H1539/100,#N/A)</f>
        <v>#N/A</v>
      </c>
      <c r="AG1539" t="e">
        <f>IF(AND(Q1539&gt;=Chart!$F$2,Q1539&lt;=Chart!$F$3),W1539/100,#N/A)</f>
        <v>#N/A</v>
      </c>
    </row>
    <row r="1540" spans="1:33" x14ac:dyDescent="0.25">
      <c r="A1540">
        <v>1563888600</v>
      </c>
      <c r="B1540">
        <f>INDEX('Daily Data ADJ'!$1:$1048576,MATCH(Calc!$A1540,'Daily Data ADJ'!$A:$A,0),MATCH("SPY, CBOE BZX: Close",'Daily Data ADJ'!$1:$1,0))</f>
        <v>283.30565485</v>
      </c>
      <c r="C1540">
        <f>INDEX('Daily Data ADJ'!$1:$1048576,MATCH(Calc!$A1540,'Daily Data ADJ'!$A:$A,0),MATCH("EFFR, FRED: Close",'Daily Data ADJ'!$1:$1,0))</f>
        <v>2.4</v>
      </c>
      <c r="D1540">
        <f>INDEX('Daily Data ADJ'!$1:$1048576,MATCH(Calc!$A1540,'Daily Data ADJ'!$A:$A,1),MATCH("SOFR, FRED: Close",'Daily Data ADJ'!$1:$1,0))</f>
        <v>2.4</v>
      </c>
      <c r="E1540">
        <f>INDEX('Daily Data ADJ'!$1:$1048576,MATCH(Calc!$A1540,'Daily Data ADJ'!$A:$A,0),MATCH("UPRO, CBOE BZX: Close",'Daily Data ADJ'!$1:$1,0))</f>
        <v>28.641765379999999</v>
      </c>
      <c r="F1540">
        <f>INDEX('Daily Data ADJ'!$1:$1048576,MATCH(Calc!$A1540,'Daily Data ADJ'!$A:$A,0),MATCH("ES1!, CME_MINI: Close",'Daily Data ADJ'!$1:$1,0))</f>
        <v>3008</v>
      </c>
      <c r="G1540">
        <f>INDEX('Daily Data ADJ'!$1:$1048576,MATCH(Calc!$A1540,'Daily Data ADJ'!$A:$A,0),MATCH("ES2!, CME_MINI: Close",'Daily Data ADJ'!$1:$1,0))</f>
        <v>3011</v>
      </c>
      <c r="H1540">
        <f>INDEX('QUANDL MULTPL SP500_DIV_YIELD_M'!$A:$G,MATCH(Calc!$A1540,'QUANDL MULTPL SP500_DIV_YIELD_M'!$A:$A,1),MATCH('QUANDL MULTPL SP500_DIV_YIELD_M'!$E$1,'QUANDL MULTPL SP500_DIV_YIELD_M'!$A$1:$G$1,0))</f>
        <v>1.94</v>
      </c>
      <c r="I1540" s="5">
        <f t="shared" si="138"/>
        <v>2.3395333798833434E-2</v>
      </c>
      <c r="J1540" s="1">
        <f>A1540/24/60/60+DATE(1970,1,1)</f>
        <v>43669.5625</v>
      </c>
      <c r="K1540" s="3">
        <f t="shared" si="141"/>
        <v>1</v>
      </c>
      <c r="L1540" s="6">
        <f>(1+Chart!$F$4)^(1/(365/K1540))-1</f>
        <v>6.6592785027408397E-5</v>
      </c>
      <c r="M1540" s="6">
        <f t="shared" si="142"/>
        <v>6.497889628986897E-5</v>
      </c>
      <c r="N1540" s="6">
        <f t="shared" si="143"/>
        <v>6.3360521904920475E-5</v>
      </c>
      <c r="O1540">
        <f>O1539*(B1540/B1539)</f>
        <v>283.30565485000238</v>
      </c>
      <c r="P1540">
        <f t="shared" si="139"/>
        <v>2019</v>
      </c>
      <c r="Q1540" s="1">
        <f t="shared" si="140"/>
        <v>43669.5625</v>
      </c>
      <c r="R1540">
        <f>IF(B1541="",R1539,IF(Q1540&gt;=Chart!$F$2,E1540,0))</f>
        <v>0</v>
      </c>
      <c r="S1540">
        <f>IF(B1541="",S1539,IFERROR(IF(AND(R1540&gt;0,R1539=0),R1540,(1+(B1541/B1540-1)*Calc!$Z$1)*S1539),0))</f>
        <v>0</v>
      </c>
      <c r="T1540">
        <f>IF(B1541="",T1539,IFERROR(IF(AND(R1540&gt;0,R1539=0),R1540,(1+(B1541/B1540-1)*Calc!$Z$1-L1541)*T1539),0))</f>
        <v>0</v>
      </c>
      <c r="U1540">
        <f>IF(B1541="",U1539,IFERROR(IF(AND(R1540&gt;0,R1539=0),R1540,(1+(B1541/B1540-1)*Calc!$Z$1-M1541*2)*U1539),0))</f>
        <v>0</v>
      </c>
      <c r="V1540">
        <f>IF(B1541="",V1539,IFERROR(IF(AND(R1540&gt;0,R1539=0),R1540,(1+(B1541/B1540-1)*Calc!$Z$1-N1541*2)*V1539),0))</f>
        <v>0</v>
      </c>
      <c r="W1540">
        <f>IF(ISNUMBER(C1540),C1540,W1539)</f>
        <v>2.4</v>
      </c>
      <c r="Y1540" s="1" t="e">
        <f>IF(AND(Q1540&gt;=Chart!$F$2,Q1540&lt;=Chart!$F$3),Q1540,#N/A)</f>
        <v>#N/A</v>
      </c>
      <c r="Z1540" t="e">
        <f>IF(AND(Q1540&gt;=Chart!$F$2,Q1540&lt;=Chart!$F$3),R1540,#N/A)</f>
        <v>#N/A</v>
      </c>
      <c r="AA1540" t="e">
        <f>IF(AND(Q1540&gt;=Chart!$F$2,Q1540&lt;=Chart!$F$3),S1540,#N/A)</f>
        <v>#N/A</v>
      </c>
      <c r="AB1540" t="e">
        <f>IF(AND(Q1540&gt;=Chart!$F$2,Q1540&lt;=Chart!$F$3),T1540,#N/A)</f>
        <v>#N/A</v>
      </c>
      <c r="AC1540" t="e">
        <f>IF(AND(Q1540&gt;=Chart!$F$2,Q1540&lt;=Chart!$F$3),U1540,#N/A)</f>
        <v>#N/A</v>
      </c>
      <c r="AD1540" t="e">
        <f>IF(AND(Q1540&gt;=Chart!$F$2,Q1540&lt;=Chart!$F$3),V1540,#N/A)</f>
        <v>#N/A</v>
      </c>
      <c r="AE1540" t="e">
        <f>IF(AND(Q1540&gt;=Chart!$F$2,Q1540&lt;=Chart!$F$3),I1540,#N/A)</f>
        <v>#N/A</v>
      </c>
      <c r="AF1540" t="e">
        <f>IF(AND(Q1540&gt;=Chart!$F$2,Q1540&lt;=Chart!$F$3),H1540/100,#N/A)</f>
        <v>#N/A</v>
      </c>
      <c r="AG1540" t="e">
        <f>IF(AND(Q1540&gt;=Chart!$F$2,Q1540&lt;=Chart!$F$3),W1540/100,#N/A)</f>
        <v>#N/A</v>
      </c>
    </row>
    <row r="1541" spans="1:33" x14ac:dyDescent="0.25">
      <c r="A1541">
        <v>1563975000</v>
      </c>
      <c r="B1541">
        <f>INDEX('Daily Data ADJ'!$1:$1048576,MATCH(Calc!$A1541,'Daily Data ADJ'!$A:$A,0),MATCH("SPY, CBOE BZX: Close",'Daily Data ADJ'!$1:$1,0))</f>
        <v>284.63705829000003</v>
      </c>
      <c r="C1541">
        <f>INDEX('Daily Data ADJ'!$1:$1048576,MATCH(Calc!$A1541,'Daily Data ADJ'!$A:$A,0),MATCH("EFFR, FRED: Close",'Daily Data ADJ'!$1:$1,0))</f>
        <v>2.4</v>
      </c>
      <c r="D1541">
        <f>INDEX('Daily Data ADJ'!$1:$1048576,MATCH(Calc!$A1541,'Daily Data ADJ'!$A:$A,1),MATCH("SOFR, FRED: Close",'Daily Data ADJ'!$1:$1,0))</f>
        <v>2.41</v>
      </c>
      <c r="E1541">
        <f>INDEX('Daily Data ADJ'!$1:$1048576,MATCH(Calc!$A1541,'Daily Data ADJ'!$A:$A,0),MATCH("UPRO, CBOE BZX: Close",'Daily Data ADJ'!$1:$1,0))</f>
        <v>29.037985549999998</v>
      </c>
      <c r="F1541">
        <f>INDEX('Daily Data ADJ'!$1:$1048576,MATCH(Calc!$A1541,'Daily Data ADJ'!$A:$A,0),MATCH("ES1!, CME_MINI: Close",'Daily Data ADJ'!$1:$1,0))</f>
        <v>3021.5</v>
      </c>
      <c r="G1541">
        <f>INDEX('Daily Data ADJ'!$1:$1048576,MATCH(Calc!$A1541,'Daily Data ADJ'!$A:$A,0),MATCH("ES2!, CME_MINI: Close",'Daily Data ADJ'!$1:$1,0))</f>
        <v>3024.5</v>
      </c>
      <c r="H1541">
        <f>INDEX('QUANDL MULTPL SP500_DIV_YIELD_M'!$A:$G,MATCH(Calc!$A1541,'QUANDL MULTPL SP500_DIV_YIELD_M'!$A:$A,1),MATCH('QUANDL MULTPL SP500_DIV_YIELD_M'!$E$1,'QUANDL MULTPL SP500_DIV_YIELD_M'!$A$1:$G$1,0))</f>
        <v>1.94</v>
      </c>
      <c r="I1541" s="5">
        <f t="shared" si="138"/>
        <v>2.3377456147836956E-2</v>
      </c>
      <c r="J1541" s="1">
        <f>A1541/24/60/60+DATE(1970,1,1)</f>
        <v>43670.5625</v>
      </c>
      <c r="K1541" s="3">
        <f t="shared" si="141"/>
        <v>1</v>
      </c>
      <c r="L1541" s="6">
        <f>(1+Chart!$F$4)^(1/(365/K1541))-1</f>
        <v>6.6592785027408397E-5</v>
      </c>
      <c r="M1541" s="6">
        <f t="shared" si="142"/>
        <v>6.497889628986897E-5</v>
      </c>
      <c r="N1541" s="6">
        <f t="shared" si="143"/>
        <v>6.3312658294290003E-5</v>
      </c>
      <c r="O1541">
        <f>O1540*(B1541/B1540)</f>
        <v>284.63705829000241</v>
      </c>
      <c r="P1541">
        <f t="shared" si="139"/>
        <v>2019</v>
      </c>
      <c r="Q1541" s="1">
        <f t="shared" si="140"/>
        <v>43670.5625</v>
      </c>
      <c r="R1541">
        <f>IF(B1542="",R1540,IF(Q1541&gt;=Chart!$F$2,E1541,0))</f>
        <v>0</v>
      </c>
      <c r="S1541">
        <f>IF(B1542="",S1540,IFERROR(IF(AND(R1541&gt;0,R1540=0),R1541,(1+(B1542/B1541-1)*Calc!$Z$1)*S1540),0))</f>
        <v>0</v>
      </c>
      <c r="T1541">
        <f>IF(B1542="",T1540,IFERROR(IF(AND(R1541&gt;0,R1540=0),R1541,(1+(B1542/B1541-1)*Calc!$Z$1-L1542)*T1540),0))</f>
        <v>0</v>
      </c>
      <c r="U1541">
        <f>IF(B1542="",U1540,IFERROR(IF(AND(R1541&gt;0,R1540=0),R1541,(1+(B1542/B1541-1)*Calc!$Z$1-M1542*2)*U1540),0))</f>
        <v>0</v>
      </c>
      <c r="V1541">
        <f>IF(B1542="",V1540,IFERROR(IF(AND(R1541&gt;0,R1540=0),R1541,(1+(B1542/B1541-1)*Calc!$Z$1-N1542*2)*V1540),0))</f>
        <v>0</v>
      </c>
      <c r="W1541">
        <f>IF(ISNUMBER(C1541),C1541,W1540)</f>
        <v>2.4</v>
      </c>
      <c r="Y1541" s="1" t="e">
        <f>IF(AND(Q1541&gt;=Chart!$F$2,Q1541&lt;=Chart!$F$3),Q1541,#N/A)</f>
        <v>#N/A</v>
      </c>
      <c r="Z1541" t="e">
        <f>IF(AND(Q1541&gt;=Chart!$F$2,Q1541&lt;=Chart!$F$3),R1541,#N/A)</f>
        <v>#N/A</v>
      </c>
      <c r="AA1541" t="e">
        <f>IF(AND(Q1541&gt;=Chart!$F$2,Q1541&lt;=Chart!$F$3),S1541,#N/A)</f>
        <v>#N/A</v>
      </c>
      <c r="AB1541" t="e">
        <f>IF(AND(Q1541&gt;=Chart!$F$2,Q1541&lt;=Chart!$F$3),T1541,#N/A)</f>
        <v>#N/A</v>
      </c>
      <c r="AC1541" t="e">
        <f>IF(AND(Q1541&gt;=Chart!$F$2,Q1541&lt;=Chart!$F$3),U1541,#N/A)</f>
        <v>#N/A</v>
      </c>
      <c r="AD1541" t="e">
        <f>IF(AND(Q1541&gt;=Chart!$F$2,Q1541&lt;=Chart!$F$3),V1541,#N/A)</f>
        <v>#N/A</v>
      </c>
      <c r="AE1541" t="e">
        <f>IF(AND(Q1541&gt;=Chart!$F$2,Q1541&lt;=Chart!$F$3),I1541,#N/A)</f>
        <v>#N/A</v>
      </c>
      <c r="AF1541" t="e">
        <f>IF(AND(Q1541&gt;=Chart!$F$2,Q1541&lt;=Chart!$F$3),H1541/100,#N/A)</f>
        <v>#N/A</v>
      </c>
      <c r="AG1541" t="e">
        <f>IF(AND(Q1541&gt;=Chart!$F$2,Q1541&lt;=Chart!$F$3),W1541/100,#N/A)</f>
        <v>#N/A</v>
      </c>
    </row>
    <row r="1542" spans="1:33" x14ac:dyDescent="0.25">
      <c r="A1542">
        <v>1564061400</v>
      </c>
      <c r="B1542">
        <f>INDEX('Daily Data ADJ'!$1:$1048576,MATCH(Calc!$A1542,'Daily Data ADJ'!$A:$A,0),MATCH("SPY, CBOE BZX: Close",'Daily Data ADJ'!$1:$1,0))</f>
        <v>283.27732712</v>
      </c>
      <c r="C1542">
        <f>INDEX('Daily Data ADJ'!$1:$1048576,MATCH(Calc!$A1542,'Daily Data ADJ'!$A:$A,0),MATCH("EFFR, FRED: Close",'Daily Data ADJ'!$1:$1,0))</f>
        <v>2.4</v>
      </c>
      <c r="D1542">
        <f>INDEX('Daily Data ADJ'!$1:$1048576,MATCH(Calc!$A1542,'Daily Data ADJ'!$A:$A,1),MATCH("SOFR, FRED: Close",'Daily Data ADJ'!$1:$1,0))</f>
        <v>2.42</v>
      </c>
      <c r="E1542">
        <f>INDEX('Daily Data ADJ'!$1:$1048576,MATCH(Calc!$A1542,'Daily Data ADJ'!$A:$A,0),MATCH("UPRO, CBOE BZX: Close",'Daily Data ADJ'!$1:$1,0))</f>
        <v>28.607096120000001</v>
      </c>
      <c r="F1542">
        <f>INDEX('Daily Data ADJ'!$1:$1048576,MATCH(Calc!$A1542,'Daily Data ADJ'!$A:$A,0),MATCH("ES1!, CME_MINI: Close",'Daily Data ADJ'!$1:$1,0))</f>
        <v>3006.5</v>
      </c>
      <c r="G1542">
        <f>INDEX('Daily Data ADJ'!$1:$1048576,MATCH(Calc!$A1542,'Daily Data ADJ'!$A:$A,0),MATCH("ES2!, CME_MINI: Close",'Daily Data ADJ'!$1:$1,0))</f>
        <v>3009.5</v>
      </c>
      <c r="H1542">
        <f>INDEX('QUANDL MULTPL SP500_DIV_YIELD_M'!$A:$G,MATCH(Calc!$A1542,'QUANDL MULTPL SP500_DIV_YIELD_M'!$A:$A,1),MATCH('QUANDL MULTPL SP500_DIV_YIELD_M'!$E$1,'QUANDL MULTPL SP500_DIV_YIELD_M'!$A$1:$G$1,0))</f>
        <v>1.94</v>
      </c>
      <c r="I1542" s="5">
        <f t="shared" si="138"/>
        <v>2.3397330129874355E-2</v>
      </c>
      <c r="J1542" s="1">
        <f>A1542/24/60/60+DATE(1970,1,1)</f>
        <v>43671.5625</v>
      </c>
      <c r="K1542" s="3">
        <f t="shared" si="141"/>
        <v>1</v>
      </c>
      <c r="L1542" s="6">
        <f>(1+Chart!$F$4)^(1/(365/K1542))-1</f>
        <v>6.6592785027408397E-5</v>
      </c>
      <c r="M1542" s="6">
        <f t="shared" si="142"/>
        <v>6.497889628986897E-5</v>
      </c>
      <c r="N1542" s="6">
        <f t="shared" si="143"/>
        <v>6.3365866605158416E-5</v>
      </c>
      <c r="O1542">
        <f>O1541*(B1542/B1541)</f>
        <v>283.27732712000238</v>
      </c>
      <c r="P1542">
        <f t="shared" si="139"/>
        <v>2019</v>
      </c>
      <c r="Q1542" s="1">
        <f t="shared" si="140"/>
        <v>43671.5625</v>
      </c>
      <c r="R1542">
        <f>IF(B1543="",R1541,IF(Q1542&gt;=Chart!$F$2,E1542,0))</f>
        <v>0</v>
      </c>
      <c r="S1542">
        <f>IF(B1543="",S1541,IFERROR(IF(AND(R1542&gt;0,R1541=0),R1542,(1+(B1543/B1542-1)*Calc!$Z$1)*S1541),0))</f>
        <v>0</v>
      </c>
      <c r="T1542">
        <f>IF(B1543="",T1541,IFERROR(IF(AND(R1542&gt;0,R1541=0),R1542,(1+(B1543/B1542-1)*Calc!$Z$1-L1543)*T1541),0))</f>
        <v>0</v>
      </c>
      <c r="U1542">
        <f>IF(B1543="",U1541,IFERROR(IF(AND(R1542&gt;0,R1541=0),R1542,(1+(B1543/B1542-1)*Calc!$Z$1-M1543*2)*U1541),0))</f>
        <v>0</v>
      </c>
      <c r="V1542">
        <f>IF(B1543="",V1541,IFERROR(IF(AND(R1542&gt;0,R1541=0),R1542,(1+(B1543/B1542-1)*Calc!$Z$1-N1543*2)*V1541),0))</f>
        <v>0</v>
      </c>
      <c r="W1542">
        <f>IF(ISNUMBER(C1542),C1542,W1541)</f>
        <v>2.4</v>
      </c>
      <c r="Y1542" s="1" t="e">
        <f>IF(AND(Q1542&gt;=Chart!$F$2,Q1542&lt;=Chart!$F$3),Q1542,#N/A)</f>
        <v>#N/A</v>
      </c>
      <c r="Z1542" t="e">
        <f>IF(AND(Q1542&gt;=Chart!$F$2,Q1542&lt;=Chart!$F$3),R1542,#N/A)</f>
        <v>#N/A</v>
      </c>
      <c r="AA1542" t="e">
        <f>IF(AND(Q1542&gt;=Chart!$F$2,Q1542&lt;=Chart!$F$3),S1542,#N/A)</f>
        <v>#N/A</v>
      </c>
      <c r="AB1542" t="e">
        <f>IF(AND(Q1542&gt;=Chart!$F$2,Q1542&lt;=Chart!$F$3),T1542,#N/A)</f>
        <v>#N/A</v>
      </c>
      <c r="AC1542" t="e">
        <f>IF(AND(Q1542&gt;=Chart!$F$2,Q1542&lt;=Chart!$F$3),U1542,#N/A)</f>
        <v>#N/A</v>
      </c>
      <c r="AD1542" t="e">
        <f>IF(AND(Q1542&gt;=Chart!$F$2,Q1542&lt;=Chart!$F$3),V1542,#N/A)</f>
        <v>#N/A</v>
      </c>
      <c r="AE1542" t="e">
        <f>IF(AND(Q1542&gt;=Chart!$F$2,Q1542&lt;=Chart!$F$3),I1542,#N/A)</f>
        <v>#N/A</v>
      </c>
      <c r="AF1542" t="e">
        <f>IF(AND(Q1542&gt;=Chart!$F$2,Q1542&lt;=Chart!$F$3),H1542/100,#N/A)</f>
        <v>#N/A</v>
      </c>
      <c r="AG1542" t="e">
        <f>IF(AND(Q1542&gt;=Chart!$F$2,Q1542&lt;=Chart!$F$3),W1542/100,#N/A)</f>
        <v>#N/A</v>
      </c>
    </row>
    <row r="1543" spans="1:33" x14ac:dyDescent="0.25">
      <c r="A1543">
        <v>1564147800</v>
      </c>
      <c r="B1543">
        <f>INDEX('Daily Data ADJ'!$1:$1048576,MATCH(Calc!$A1543,'Daily Data ADJ'!$A:$A,0),MATCH("SPY, CBOE BZX: Close",'Daily Data ADJ'!$1:$1,0))</f>
        <v>285.17528521000003</v>
      </c>
      <c r="C1543">
        <f>INDEX('Daily Data ADJ'!$1:$1048576,MATCH(Calc!$A1543,'Daily Data ADJ'!$A:$A,0),MATCH("EFFR, FRED: Close",'Daily Data ADJ'!$1:$1,0))</f>
        <v>2.4</v>
      </c>
      <c r="D1543">
        <f>INDEX('Daily Data ADJ'!$1:$1048576,MATCH(Calc!$A1543,'Daily Data ADJ'!$A:$A,1),MATCH("SOFR, FRED: Close",'Daily Data ADJ'!$1:$1,0))</f>
        <v>2.41</v>
      </c>
      <c r="E1543">
        <f>INDEX('Daily Data ADJ'!$1:$1048576,MATCH(Calc!$A1543,'Daily Data ADJ'!$A:$A,0),MATCH("UPRO, CBOE BZX: Close",'Daily Data ADJ'!$1:$1,0))</f>
        <v>29.191520870000002</v>
      </c>
      <c r="F1543">
        <f>INDEX('Daily Data ADJ'!$1:$1048576,MATCH(Calc!$A1543,'Daily Data ADJ'!$A:$A,0),MATCH("ES1!, CME_MINI: Close",'Daily Data ADJ'!$1:$1,0))</f>
        <v>3024.5</v>
      </c>
      <c r="G1543">
        <f>INDEX('Daily Data ADJ'!$1:$1048576,MATCH(Calc!$A1543,'Daily Data ADJ'!$A:$A,0),MATCH("ES2!, CME_MINI: Close",'Daily Data ADJ'!$1:$1,0))</f>
        <v>3027.5</v>
      </c>
      <c r="H1543">
        <f>INDEX('QUANDL MULTPL SP500_DIV_YIELD_M'!$A:$G,MATCH(Calc!$A1543,'QUANDL MULTPL SP500_DIV_YIELD_M'!$A:$A,1),MATCH('QUANDL MULTPL SP500_DIV_YIELD_M'!$E$1,'QUANDL MULTPL SP500_DIV_YIELD_M'!$A$1:$G$1,0))</f>
        <v>1.94</v>
      </c>
      <c r="I1543" s="5">
        <f t="shared" si="138"/>
        <v>2.3373505042181858E-2</v>
      </c>
      <c r="J1543" s="1">
        <f>A1543/24/60/60+DATE(1970,1,1)</f>
        <v>43672.5625</v>
      </c>
      <c r="K1543" s="3">
        <f t="shared" si="141"/>
        <v>1</v>
      </c>
      <c r="L1543" s="6">
        <f>(1+Chart!$F$4)^(1/(365/K1543))-1</f>
        <v>6.6592785027408397E-5</v>
      </c>
      <c r="M1543" s="6">
        <f t="shared" si="142"/>
        <v>6.497889628986897E-5</v>
      </c>
      <c r="N1543" s="6">
        <f t="shared" si="143"/>
        <v>6.3302079936100597E-5</v>
      </c>
      <c r="O1543">
        <f>O1542*(B1543/B1542)</f>
        <v>285.17528521000241</v>
      </c>
      <c r="P1543">
        <f t="shared" si="139"/>
        <v>2019</v>
      </c>
      <c r="Q1543" s="1">
        <f t="shared" si="140"/>
        <v>43672.5625</v>
      </c>
      <c r="R1543">
        <f>IF(B1544="",R1542,IF(Q1543&gt;=Chart!$F$2,E1543,0))</f>
        <v>0</v>
      </c>
      <c r="S1543">
        <f>IF(B1544="",S1542,IFERROR(IF(AND(R1543&gt;0,R1542=0),R1543,(1+(B1544/B1543-1)*Calc!$Z$1)*S1542),0))</f>
        <v>0</v>
      </c>
      <c r="T1543">
        <f>IF(B1544="",T1542,IFERROR(IF(AND(R1543&gt;0,R1542=0),R1543,(1+(B1544/B1543-1)*Calc!$Z$1-L1544)*T1542),0))</f>
        <v>0</v>
      </c>
      <c r="U1543">
        <f>IF(B1544="",U1542,IFERROR(IF(AND(R1543&gt;0,R1542=0),R1543,(1+(B1544/B1543-1)*Calc!$Z$1-M1544*2)*U1542),0))</f>
        <v>0</v>
      </c>
      <c r="V1543">
        <f>IF(B1544="",V1542,IFERROR(IF(AND(R1543&gt;0,R1542=0),R1543,(1+(B1544/B1543-1)*Calc!$Z$1-N1544*2)*V1542),0))</f>
        <v>0</v>
      </c>
      <c r="W1543">
        <f>IF(ISNUMBER(C1543),C1543,W1542)</f>
        <v>2.4</v>
      </c>
      <c r="Y1543" s="1" t="e">
        <f>IF(AND(Q1543&gt;=Chart!$F$2,Q1543&lt;=Chart!$F$3),Q1543,#N/A)</f>
        <v>#N/A</v>
      </c>
      <c r="Z1543" t="e">
        <f>IF(AND(Q1543&gt;=Chart!$F$2,Q1543&lt;=Chart!$F$3),R1543,#N/A)</f>
        <v>#N/A</v>
      </c>
      <c r="AA1543" t="e">
        <f>IF(AND(Q1543&gt;=Chart!$F$2,Q1543&lt;=Chart!$F$3),S1543,#N/A)</f>
        <v>#N/A</v>
      </c>
      <c r="AB1543" t="e">
        <f>IF(AND(Q1543&gt;=Chart!$F$2,Q1543&lt;=Chart!$F$3),T1543,#N/A)</f>
        <v>#N/A</v>
      </c>
      <c r="AC1543" t="e">
        <f>IF(AND(Q1543&gt;=Chart!$F$2,Q1543&lt;=Chart!$F$3),U1543,#N/A)</f>
        <v>#N/A</v>
      </c>
      <c r="AD1543" t="e">
        <f>IF(AND(Q1543&gt;=Chart!$F$2,Q1543&lt;=Chart!$F$3),V1543,#N/A)</f>
        <v>#N/A</v>
      </c>
      <c r="AE1543" t="e">
        <f>IF(AND(Q1543&gt;=Chart!$F$2,Q1543&lt;=Chart!$F$3),I1543,#N/A)</f>
        <v>#N/A</v>
      </c>
      <c r="AF1543" t="e">
        <f>IF(AND(Q1543&gt;=Chart!$F$2,Q1543&lt;=Chart!$F$3),H1543/100,#N/A)</f>
        <v>#N/A</v>
      </c>
      <c r="AG1543" t="e">
        <f>IF(AND(Q1543&gt;=Chart!$F$2,Q1543&lt;=Chart!$F$3),W1543/100,#N/A)</f>
        <v>#N/A</v>
      </c>
    </row>
    <row r="1544" spans="1:33" x14ac:dyDescent="0.25">
      <c r="A1544">
        <v>1564407000</v>
      </c>
      <c r="B1544">
        <f>INDEX('Daily Data ADJ'!$1:$1048576,MATCH(Calc!$A1544,'Daily Data ADJ'!$A:$A,0),MATCH("SPY, CBOE BZX: Close",'Daily Data ADJ'!$1:$1,0))</f>
        <v>284.65594343999999</v>
      </c>
      <c r="C1544">
        <f>INDEX('Daily Data ADJ'!$1:$1048576,MATCH(Calc!$A1544,'Daily Data ADJ'!$A:$A,0),MATCH("EFFR, FRED: Close",'Daily Data ADJ'!$1:$1,0))</f>
        <v>2.4</v>
      </c>
      <c r="D1544">
        <f>INDEX('Daily Data ADJ'!$1:$1048576,MATCH(Calc!$A1544,'Daily Data ADJ'!$A:$A,1),MATCH("SOFR, FRED: Close",'Daily Data ADJ'!$1:$1,0))</f>
        <v>2.4</v>
      </c>
      <c r="E1544">
        <f>INDEX('Daily Data ADJ'!$1:$1048576,MATCH(Calc!$A1544,'Daily Data ADJ'!$A:$A,0),MATCH("UPRO, CBOE BZX: Close",'Daily Data ADJ'!$1:$1,0))</f>
        <v>29.042938299999999</v>
      </c>
      <c r="F1544">
        <f>INDEX('Daily Data ADJ'!$1:$1048576,MATCH(Calc!$A1544,'Daily Data ADJ'!$A:$A,0),MATCH("ES1!, CME_MINI: Close",'Daily Data ADJ'!$1:$1,0))</f>
        <v>3021.75</v>
      </c>
      <c r="G1544">
        <f>INDEX('Daily Data ADJ'!$1:$1048576,MATCH(Calc!$A1544,'Daily Data ADJ'!$A:$A,0),MATCH("ES2!, CME_MINI: Close",'Daily Data ADJ'!$1:$1,0))</f>
        <v>3024.75</v>
      </c>
      <c r="H1544">
        <f>INDEX('QUANDL MULTPL SP500_DIV_YIELD_M'!$A:$G,MATCH(Calc!$A1544,'QUANDL MULTPL SP500_DIV_YIELD_M'!$A:$A,1),MATCH('QUANDL MULTPL SP500_DIV_YIELD_M'!$E$1,'QUANDL MULTPL SP500_DIV_YIELD_M'!$A$1:$G$1,0))</f>
        <v>1.94</v>
      </c>
      <c r="I1544" s="5">
        <f t="shared" ref="I1544:I1607" si="144">(G1544/F1544)^4-1+H1544/100</f>
        <v>2.3377126588938341E-2</v>
      </c>
      <c r="J1544" s="1">
        <f>A1544/24/60/60+DATE(1970,1,1)</f>
        <v>43675.5625</v>
      </c>
      <c r="K1544" s="3">
        <f t="shared" si="141"/>
        <v>3</v>
      </c>
      <c r="L1544" s="6">
        <f>(1+Chart!$F$4)^(1/(365/K1544))-1</f>
        <v>1.9979165917494157E-4</v>
      </c>
      <c r="M1544" s="6">
        <f t="shared" si="142"/>
        <v>1.949493559150195E-4</v>
      </c>
      <c r="N1544" s="6">
        <f t="shared" si="143"/>
        <v>1.8994735328403678E-4</v>
      </c>
      <c r="O1544">
        <f>O1543*(B1544/B1543)</f>
        <v>284.65594344000237</v>
      </c>
      <c r="P1544">
        <f t="shared" ref="P1544:P1607" si="145">YEAR(Q1544)</f>
        <v>2019</v>
      </c>
      <c r="Q1544" s="1">
        <f t="shared" ref="Q1544:Q1607" si="146">J1544</f>
        <v>43675.5625</v>
      </c>
      <c r="R1544">
        <f>IF(B1545="",R1543,IF(Q1544&gt;=Chart!$F$2,E1544,0))</f>
        <v>0</v>
      </c>
      <c r="S1544">
        <f>IF(B1545="",S1543,IFERROR(IF(AND(R1544&gt;0,R1543=0),R1544,(1+(B1545/B1544-1)*Calc!$Z$1)*S1543),0))</f>
        <v>0</v>
      </c>
      <c r="T1544">
        <f>IF(B1545="",T1543,IFERROR(IF(AND(R1544&gt;0,R1543=0),R1544,(1+(B1545/B1544-1)*Calc!$Z$1-L1545)*T1543),0))</f>
        <v>0</v>
      </c>
      <c r="U1544">
        <f>IF(B1545="",U1543,IFERROR(IF(AND(R1544&gt;0,R1543=0),R1544,(1+(B1545/B1544-1)*Calc!$Z$1-M1545*2)*U1543),0))</f>
        <v>0</v>
      </c>
      <c r="V1544">
        <f>IF(B1545="",V1543,IFERROR(IF(AND(R1544&gt;0,R1543=0),R1544,(1+(B1545/B1544-1)*Calc!$Z$1-N1545*2)*V1543),0))</f>
        <v>0</v>
      </c>
      <c r="W1544">
        <f>IF(ISNUMBER(C1544),C1544,W1543)</f>
        <v>2.4</v>
      </c>
      <c r="Y1544" s="1" t="e">
        <f>IF(AND(Q1544&gt;=Chart!$F$2,Q1544&lt;=Chart!$F$3),Q1544,#N/A)</f>
        <v>#N/A</v>
      </c>
      <c r="Z1544" t="e">
        <f>IF(AND(Q1544&gt;=Chart!$F$2,Q1544&lt;=Chart!$F$3),R1544,#N/A)</f>
        <v>#N/A</v>
      </c>
      <c r="AA1544" t="e">
        <f>IF(AND(Q1544&gt;=Chart!$F$2,Q1544&lt;=Chart!$F$3),S1544,#N/A)</f>
        <v>#N/A</v>
      </c>
      <c r="AB1544" t="e">
        <f>IF(AND(Q1544&gt;=Chart!$F$2,Q1544&lt;=Chart!$F$3),T1544,#N/A)</f>
        <v>#N/A</v>
      </c>
      <c r="AC1544" t="e">
        <f>IF(AND(Q1544&gt;=Chart!$F$2,Q1544&lt;=Chart!$F$3),U1544,#N/A)</f>
        <v>#N/A</v>
      </c>
      <c r="AD1544" t="e">
        <f>IF(AND(Q1544&gt;=Chart!$F$2,Q1544&lt;=Chart!$F$3),V1544,#N/A)</f>
        <v>#N/A</v>
      </c>
      <c r="AE1544" t="e">
        <f>IF(AND(Q1544&gt;=Chart!$F$2,Q1544&lt;=Chart!$F$3),I1544,#N/A)</f>
        <v>#N/A</v>
      </c>
      <c r="AF1544" t="e">
        <f>IF(AND(Q1544&gt;=Chart!$F$2,Q1544&lt;=Chart!$F$3),H1544/100,#N/A)</f>
        <v>#N/A</v>
      </c>
      <c r="AG1544" t="e">
        <f>IF(AND(Q1544&gt;=Chart!$F$2,Q1544&lt;=Chart!$F$3),W1544/100,#N/A)</f>
        <v>#N/A</v>
      </c>
    </row>
    <row r="1545" spans="1:33" x14ac:dyDescent="0.25">
      <c r="A1545">
        <v>1564493400</v>
      </c>
      <c r="B1545">
        <f>INDEX('Daily Data ADJ'!$1:$1048576,MATCH(Calc!$A1545,'Daily Data ADJ'!$A:$A,0),MATCH("SPY, CBOE BZX: Close",'Daily Data ADJ'!$1:$1,0))</f>
        <v>283.95719270000001</v>
      </c>
      <c r="C1545">
        <f>INDEX('Daily Data ADJ'!$1:$1048576,MATCH(Calc!$A1545,'Daily Data ADJ'!$A:$A,0),MATCH("EFFR, FRED: Close",'Daily Data ADJ'!$1:$1,0))</f>
        <v>2.39</v>
      </c>
      <c r="D1545">
        <f>INDEX('Daily Data ADJ'!$1:$1048576,MATCH(Calc!$A1545,'Daily Data ADJ'!$A:$A,1),MATCH("SOFR, FRED: Close",'Daily Data ADJ'!$1:$1,0))</f>
        <v>2.39</v>
      </c>
      <c r="E1545">
        <f>INDEX('Daily Data ADJ'!$1:$1048576,MATCH(Calc!$A1545,'Daily Data ADJ'!$A:$A,0),MATCH("UPRO, CBOE BZX: Close",'Daily Data ADJ'!$1:$1,0))</f>
        <v>28.834922710000001</v>
      </c>
      <c r="F1545">
        <f>INDEX('Daily Data ADJ'!$1:$1048576,MATCH(Calc!$A1545,'Daily Data ADJ'!$A:$A,0),MATCH("ES1!, CME_MINI: Close",'Daily Data ADJ'!$1:$1,0))</f>
        <v>3012.25</v>
      </c>
      <c r="G1545">
        <f>INDEX('Daily Data ADJ'!$1:$1048576,MATCH(Calc!$A1545,'Daily Data ADJ'!$A:$A,0),MATCH("ES2!, CME_MINI: Close",'Daily Data ADJ'!$1:$1,0))</f>
        <v>3015</v>
      </c>
      <c r="H1545">
        <f>INDEX('QUANDL MULTPL SP500_DIV_YIELD_M'!$A:$G,MATCH(Calc!$A1545,'QUANDL MULTPL SP500_DIV_YIELD_M'!$A:$A,1),MATCH('QUANDL MULTPL SP500_DIV_YIELD_M'!$E$1,'QUANDL MULTPL SP500_DIV_YIELD_M'!$A$1:$G$1,0))</f>
        <v>1.94</v>
      </c>
      <c r="I1545" s="5">
        <f t="shared" si="144"/>
        <v>2.3056759120547415E-2</v>
      </c>
      <c r="J1545" s="1">
        <f>A1545/24/60/60+DATE(1970,1,1)</f>
        <v>43676.5625</v>
      </c>
      <c r="K1545" s="3">
        <f t="shared" ref="K1545:K1608" si="147">J1545-J1544</f>
        <v>1</v>
      </c>
      <c r="L1545" s="6">
        <f>(1+Chart!$F$4)^(1/(365/K1545))-1</f>
        <v>6.6592785027408397E-5</v>
      </c>
      <c r="M1545" s="6">
        <f t="shared" ref="M1545:M1608" si="148">IFERROR((1+C1545/100)^(1/(365/K1545))-1,M1544)</f>
        <v>6.4711314504917183E-5</v>
      </c>
      <c r="N1545" s="6">
        <f t="shared" ref="N1545:N1608" si="149">(1+I1545)^(1/(365/K1545))-1</f>
        <v>6.2453918498128758E-5</v>
      </c>
      <c r="O1545">
        <f>O1544*(B1545/B1544)</f>
        <v>283.95719270000239</v>
      </c>
      <c r="P1545">
        <f t="shared" si="145"/>
        <v>2019</v>
      </c>
      <c r="Q1545" s="1">
        <f t="shared" si="146"/>
        <v>43676.5625</v>
      </c>
      <c r="R1545">
        <f>IF(B1546="",R1544,IF(Q1545&gt;=Chart!$F$2,E1545,0))</f>
        <v>0</v>
      </c>
      <c r="S1545">
        <f>IF(B1546="",S1544,IFERROR(IF(AND(R1545&gt;0,R1544=0),R1545,(1+(B1546/B1545-1)*Calc!$Z$1)*S1544),0))</f>
        <v>0</v>
      </c>
      <c r="T1545">
        <f>IF(B1546="",T1544,IFERROR(IF(AND(R1545&gt;0,R1544=0),R1545,(1+(B1546/B1545-1)*Calc!$Z$1-L1546)*T1544),0))</f>
        <v>0</v>
      </c>
      <c r="U1545">
        <f>IF(B1546="",U1544,IFERROR(IF(AND(R1545&gt;0,R1544=0),R1545,(1+(B1546/B1545-1)*Calc!$Z$1-M1546*2)*U1544),0))</f>
        <v>0</v>
      </c>
      <c r="V1545">
        <f>IF(B1546="",V1544,IFERROR(IF(AND(R1545&gt;0,R1544=0),R1545,(1+(B1546/B1545-1)*Calc!$Z$1-N1546*2)*V1544),0))</f>
        <v>0</v>
      </c>
      <c r="W1545">
        <f>IF(ISNUMBER(C1545),C1545,W1544)</f>
        <v>2.39</v>
      </c>
      <c r="Y1545" s="1" t="e">
        <f>IF(AND(Q1545&gt;=Chart!$F$2,Q1545&lt;=Chart!$F$3),Q1545,#N/A)</f>
        <v>#N/A</v>
      </c>
      <c r="Z1545" t="e">
        <f>IF(AND(Q1545&gt;=Chart!$F$2,Q1545&lt;=Chart!$F$3),R1545,#N/A)</f>
        <v>#N/A</v>
      </c>
      <c r="AA1545" t="e">
        <f>IF(AND(Q1545&gt;=Chart!$F$2,Q1545&lt;=Chart!$F$3),S1545,#N/A)</f>
        <v>#N/A</v>
      </c>
      <c r="AB1545" t="e">
        <f>IF(AND(Q1545&gt;=Chart!$F$2,Q1545&lt;=Chart!$F$3),T1545,#N/A)</f>
        <v>#N/A</v>
      </c>
      <c r="AC1545" t="e">
        <f>IF(AND(Q1545&gt;=Chart!$F$2,Q1545&lt;=Chart!$F$3),U1545,#N/A)</f>
        <v>#N/A</v>
      </c>
      <c r="AD1545" t="e">
        <f>IF(AND(Q1545&gt;=Chart!$F$2,Q1545&lt;=Chart!$F$3),V1545,#N/A)</f>
        <v>#N/A</v>
      </c>
      <c r="AE1545" t="e">
        <f>IF(AND(Q1545&gt;=Chart!$F$2,Q1545&lt;=Chart!$F$3),I1545,#N/A)</f>
        <v>#N/A</v>
      </c>
      <c r="AF1545" t="e">
        <f>IF(AND(Q1545&gt;=Chart!$F$2,Q1545&lt;=Chart!$F$3),H1545/100,#N/A)</f>
        <v>#N/A</v>
      </c>
      <c r="AG1545" t="e">
        <f>IF(AND(Q1545&gt;=Chart!$F$2,Q1545&lt;=Chart!$F$3),W1545/100,#N/A)</f>
        <v>#N/A</v>
      </c>
    </row>
    <row r="1546" spans="1:33" x14ac:dyDescent="0.25">
      <c r="A1546">
        <v>1564579800</v>
      </c>
      <c r="B1546">
        <f>INDEX('Daily Data ADJ'!$1:$1048576,MATCH(Calc!$A1546,'Daily Data ADJ'!$A:$A,0),MATCH("SPY, CBOE BZX: Close",'Daily Data ADJ'!$1:$1,0))</f>
        <v>280.85058468</v>
      </c>
      <c r="C1546">
        <f>INDEX('Daily Data ADJ'!$1:$1048576,MATCH(Calc!$A1546,'Daily Data ADJ'!$A:$A,0),MATCH("EFFR, FRED: Close",'Daily Data ADJ'!$1:$1,0))</f>
        <v>2.4</v>
      </c>
      <c r="D1546">
        <f>INDEX('Daily Data ADJ'!$1:$1048576,MATCH(Calc!$A1546,'Daily Data ADJ'!$A:$A,1),MATCH("SOFR, FRED: Close",'Daily Data ADJ'!$1:$1,0))</f>
        <v>2.5499999999999998</v>
      </c>
      <c r="E1546">
        <f>INDEX('Daily Data ADJ'!$1:$1048576,MATCH(Calc!$A1546,'Daily Data ADJ'!$A:$A,0),MATCH("UPRO, CBOE BZX: Close",'Daily Data ADJ'!$1:$1,0))</f>
        <v>27.839419540000002</v>
      </c>
      <c r="F1546">
        <f>INDEX('Daily Data ADJ'!$1:$1048576,MATCH(Calc!$A1546,'Daily Data ADJ'!$A:$A,0),MATCH("ES1!, CME_MINI: Close",'Daily Data ADJ'!$1:$1,0))</f>
        <v>2982.25</v>
      </c>
      <c r="G1546">
        <f>INDEX('Daily Data ADJ'!$1:$1048576,MATCH(Calc!$A1546,'Daily Data ADJ'!$A:$A,0),MATCH("ES2!, CME_MINI: Close",'Daily Data ADJ'!$1:$1,0))</f>
        <v>2985.25</v>
      </c>
      <c r="H1546">
        <f>INDEX('QUANDL MULTPL SP500_DIV_YIELD_M'!$A:$G,MATCH(Calc!$A1546,'QUANDL MULTPL SP500_DIV_YIELD_M'!$A:$A,1),MATCH('QUANDL MULTPL SP500_DIV_YIELD_M'!$E$1,'QUANDL MULTPL SP500_DIV_YIELD_M'!$A$1:$G$1,0))</f>
        <v>1.88</v>
      </c>
      <c r="I1546" s="5">
        <f t="shared" si="144"/>
        <v>2.2829883235878715E-2</v>
      </c>
      <c r="J1546" s="1">
        <f>A1546/24/60/60+DATE(1970,1,1)</f>
        <v>43677.5625</v>
      </c>
      <c r="K1546" s="3">
        <f t="shared" si="147"/>
        <v>1</v>
      </c>
      <c r="L1546" s="6">
        <f>(1+Chart!$F$4)^(1/(365/K1546))-1</f>
        <v>6.6592785027408397E-5</v>
      </c>
      <c r="M1546" s="6">
        <f t="shared" si="148"/>
        <v>6.497889628986897E-5</v>
      </c>
      <c r="N1546" s="6">
        <f t="shared" si="149"/>
        <v>6.1846244165497666E-5</v>
      </c>
      <c r="O1546">
        <f>O1545*(B1546/B1545)</f>
        <v>280.85058468000233</v>
      </c>
      <c r="P1546">
        <f t="shared" si="145"/>
        <v>2019</v>
      </c>
      <c r="Q1546" s="1">
        <f t="shared" si="146"/>
        <v>43677.5625</v>
      </c>
      <c r="R1546">
        <f>IF(B1547="",R1545,IF(Q1546&gt;=Chart!$F$2,E1546,0))</f>
        <v>0</v>
      </c>
      <c r="S1546">
        <f>IF(B1547="",S1545,IFERROR(IF(AND(R1546&gt;0,R1545=0),R1546,(1+(B1547/B1546-1)*Calc!$Z$1)*S1545),0))</f>
        <v>0</v>
      </c>
      <c r="T1546">
        <f>IF(B1547="",T1545,IFERROR(IF(AND(R1546&gt;0,R1545=0),R1546,(1+(B1547/B1546-1)*Calc!$Z$1-L1547)*T1545),0))</f>
        <v>0</v>
      </c>
      <c r="U1546">
        <f>IF(B1547="",U1545,IFERROR(IF(AND(R1546&gt;0,R1545=0),R1546,(1+(B1547/B1546-1)*Calc!$Z$1-M1547*2)*U1545),0))</f>
        <v>0</v>
      </c>
      <c r="V1546">
        <f>IF(B1547="",V1545,IFERROR(IF(AND(R1546&gt;0,R1545=0),R1546,(1+(B1547/B1546-1)*Calc!$Z$1-N1547*2)*V1545),0))</f>
        <v>0</v>
      </c>
      <c r="W1546">
        <f>IF(ISNUMBER(C1546),C1546,W1545)</f>
        <v>2.4</v>
      </c>
      <c r="Y1546" s="1" t="e">
        <f>IF(AND(Q1546&gt;=Chart!$F$2,Q1546&lt;=Chart!$F$3),Q1546,#N/A)</f>
        <v>#N/A</v>
      </c>
      <c r="Z1546" t="e">
        <f>IF(AND(Q1546&gt;=Chart!$F$2,Q1546&lt;=Chart!$F$3),R1546,#N/A)</f>
        <v>#N/A</v>
      </c>
      <c r="AA1546" t="e">
        <f>IF(AND(Q1546&gt;=Chart!$F$2,Q1546&lt;=Chart!$F$3),S1546,#N/A)</f>
        <v>#N/A</v>
      </c>
      <c r="AB1546" t="e">
        <f>IF(AND(Q1546&gt;=Chart!$F$2,Q1546&lt;=Chart!$F$3),T1546,#N/A)</f>
        <v>#N/A</v>
      </c>
      <c r="AC1546" t="e">
        <f>IF(AND(Q1546&gt;=Chart!$F$2,Q1546&lt;=Chart!$F$3),U1546,#N/A)</f>
        <v>#N/A</v>
      </c>
      <c r="AD1546" t="e">
        <f>IF(AND(Q1546&gt;=Chart!$F$2,Q1546&lt;=Chart!$F$3),V1546,#N/A)</f>
        <v>#N/A</v>
      </c>
      <c r="AE1546" t="e">
        <f>IF(AND(Q1546&gt;=Chart!$F$2,Q1546&lt;=Chart!$F$3),I1546,#N/A)</f>
        <v>#N/A</v>
      </c>
      <c r="AF1546" t="e">
        <f>IF(AND(Q1546&gt;=Chart!$F$2,Q1546&lt;=Chart!$F$3),H1546/100,#N/A)</f>
        <v>#N/A</v>
      </c>
      <c r="AG1546" t="e">
        <f>IF(AND(Q1546&gt;=Chart!$F$2,Q1546&lt;=Chart!$F$3),W1546/100,#N/A)</f>
        <v>#N/A</v>
      </c>
    </row>
    <row r="1547" spans="1:33" x14ac:dyDescent="0.25">
      <c r="A1547">
        <v>1564666200</v>
      </c>
      <c r="B1547">
        <f>INDEX('Daily Data ADJ'!$1:$1048576,MATCH(Calc!$A1547,'Daily Data ADJ'!$A:$A,0),MATCH("SPY, CBOE BZX: Close",'Daily Data ADJ'!$1:$1,0))</f>
        <v>278.40495708999998</v>
      </c>
      <c r="C1547">
        <f>INDEX('Daily Data ADJ'!$1:$1048576,MATCH(Calc!$A1547,'Daily Data ADJ'!$A:$A,0),MATCH("EFFR, FRED: Close",'Daily Data ADJ'!$1:$1,0))</f>
        <v>2.14</v>
      </c>
      <c r="D1547">
        <f>INDEX('Daily Data ADJ'!$1:$1048576,MATCH(Calc!$A1547,'Daily Data ADJ'!$A:$A,1),MATCH("SOFR, FRED: Close",'Daily Data ADJ'!$1:$1,0))</f>
        <v>2.19</v>
      </c>
      <c r="E1547">
        <f>INDEX('Daily Data ADJ'!$1:$1048576,MATCH(Calc!$A1547,'Daily Data ADJ'!$A:$A,0),MATCH("UPRO, CBOE BZX: Close",'Daily Data ADJ'!$1:$1,0))</f>
        <v>27.13612874</v>
      </c>
      <c r="F1547">
        <f>INDEX('Daily Data ADJ'!$1:$1048576,MATCH(Calc!$A1547,'Daily Data ADJ'!$A:$A,0),MATCH("ES1!, CME_MINI: Close",'Daily Data ADJ'!$1:$1,0))</f>
        <v>2952</v>
      </c>
      <c r="G1547">
        <f>INDEX('Daily Data ADJ'!$1:$1048576,MATCH(Calc!$A1547,'Daily Data ADJ'!$A:$A,0),MATCH("ES2!, CME_MINI: Close",'Daily Data ADJ'!$1:$1,0))</f>
        <v>2954</v>
      </c>
      <c r="H1547">
        <f>INDEX('QUANDL MULTPL SP500_DIV_YIELD_M'!$A:$G,MATCH(Calc!$A1547,'QUANDL MULTPL SP500_DIV_YIELD_M'!$A:$A,1),MATCH('QUANDL MULTPL SP500_DIV_YIELD_M'!$E$1,'QUANDL MULTPL SP500_DIV_YIELD_M'!$A$1:$G$1,0))</f>
        <v>1.88</v>
      </c>
      <c r="I1547" s="5">
        <f t="shared" si="144"/>
        <v>2.1512782437007674E-2</v>
      </c>
      <c r="J1547" s="1">
        <f>A1547/24/60/60+DATE(1970,1,1)</f>
        <v>43678.5625</v>
      </c>
      <c r="K1547" s="3">
        <f t="shared" si="147"/>
        <v>1</v>
      </c>
      <c r="L1547" s="6">
        <f>(1+Chart!$F$4)^(1/(365/K1547))-1</f>
        <v>6.6592785027408397E-5</v>
      </c>
      <c r="M1547" s="6">
        <f t="shared" si="148"/>
        <v>5.8013286079239279E-5</v>
      </c>
      <c r="N1547" s="6">
        <f t="shared" si="149"/>
        <v>5.8315806043429674E-5</v>
      </c>
      <c r="O1547">
        <f>O1546*(B1547/B1546)</f>
        <v>278.40495709000231</v>
      </c>
      <c r="P1547">
        <f t="shared" si="145"/>
        <v>2019</v>
      </c>
      <c r="Q1547" s="1">
        <f t="shared" si="146"/>
        <v>43678.5625</v>
      </c>
      <c r="R1547">
        <f>IF(B1548="",R1546,IF(Q1547&gt;=Chart!$F$2,E1547,0))</f>
        <v>0</v>
      </c>
      <c r="S1547">
        <f>IF(B1548="",S1546,IFERROR(IF(AND(R1547&gt;0,R1546=0),R1547,(1+(B1548/B1547-1)*Calc!$Z$1)*S1546),0))</f>
        <v>0</v>
      </c>
      <c r="T1547">
        <f>IF(B1548="",T1546,IFERROR(IF(AND(R1547&gt;0,R1546=0),R1547,(1+(B1548/B1547-1)*Calc!$Z$1-L1548)*T1546),0))</f>
        <v>0</v>
      </c>
      <c r="U1547">
        <f>IF(B1548="",U1546,IFERROR(IF(AND(R1547&gt;0,R1546=0),R1547,(1+(B1548/B1547-1)*Calc!$Z$1-M1548*2)*U1546),0))</f>
        <v>0</v>
      </c>
      <c r="V1547">
        <f>IF(B1548="",V1546,IFERROR(IF(AND(R1547&gt;0,R1546=0),R1547,(1+(B1548/B1547-1)*Calc!$Z$1-N1548*2)*V1546),0))</f>
        <v>0</v>
      </c>
      <c r="W1547">
        <f>IF(ISNUMBER(C1547),C1547,W1546)</f>
        <v>2.14</v>
      </c>
      <c r="Y1547" s="1" t="e">
        <f>IF(AND(Q1547&gt;=Chart!$F$2,Q1547&lt;=Chart!$F$3),Q1547,#N/A)</f>
        <v>#N/A</v>
      </c>
      <c r="Z1547" t="e">
        <f>IF(AND(Q1547&gt;=Chart!$F$2,Q1547&lt;=Chart!$F$3),R1547,#N/A)</f>
        <v>#N/A</v>
      </c>
      <c r="AA1547" t="e">
        <f>IF(AND(Q1547&gt;=Chart!$F$2,Q1547&lt;=Chart!$F$3),S1547,#N/A)</f>
        <v>#N/A</v>
      </c>
      <c r="AB1547" t="e">
        <f>IF(AND(Q1547&gt;=Chart!$F$2,Q1547&lt;=Chart!$F$3),T1547,#N/A)</f>
        <v>#N/A</v>
      </c>
      <c r="AC1547" t="e">
        <f>IF(AND(Q1547&gt;=Chart!$F$2,Q1547&lt;=Chart!$F$3),U1547,#N/A)</f>
        <v>#N/A</v>
      </c>
      <c r="AD1547" t="e">
        <f>IF(AND(Q1547&gt;=Chart!$F$2,Q1547&lt;=Chart!$F$3),V1547,#N/A)</f>
        <v>#N/A</v>
      </c>
      <c r="AE1547" t="e">
        <f>IF(AND(Q1547&gt;=Chart!$F$2,Q1547&lt;=Chart!$F$3),I1547,#N/A)</f>
        <v>#N/A</v>
      </c>
      <c r="AF1547" t="e">
        <f>IF(AND(Q1547&gt;=Chart!$F$2,Q1547&lt;=Chart!$F$3),H1547/100,#N/A)</f>
        <v>#N/A</v>
      </c>
      <c r="AG1547" t="e">
        <f>IF(AND(Q1547&gt;=Chart!$F$2,Q1547&lt;=Chart!$F$3),W1547/100,#N/A)</f>
        <v>#N/A</v>
      </c>
    </row>
    <row r="1548" spans="1:33" x14ac:dyDescent="0.25">
      <c r="A1548">
        <v>1564752600</v>
      </c>
      <c r="B1548">
        <f>INDEX('Daily Data ADJ'!$1:$1048576,MATCH(Calc!$A1548,'Daily Data ADJ'!$A:$A,0),MATCH("SPY, CBOE BZX: Close",'Daily Data ADJ'!$1:$1,0))</f>
        <v>276.30870486999999</v>
      </c>
      <c r="C1548">
        <f>INDEX('Daily Data ADJ'!$1:$1048576,MATCH(Calc!$A1548,'Daily Data ADJ'!$A:$A,0),MATCH("EFFR, FRED: Close",'Daily Data ADJ'!$1:$1,0))</f>
        <v>2.14</v>
      </c>
      <c r="D1548">
        <f>INDEX('Daily Data ADJ'!$1:$1048576,MATCH(Calc!$A1548,'Daily Data ADJ'!$A:$A,1),MATCH("SOFR, FRED: Close",'Daily Data ADJ'!$1:$1,0))</f>
        <v>2.19</v>
      </c>
      <c r="E1548">
        <f>INDEX('Daily Data ADJ'!$1:$1048576,MATCH(Calc!$A1548,'Daily Data ADJ'!$A:$A,0),MATCH("UPRO, CBOE BZX: Close",'Daily Data ADJ'!$1:$1,0))</f>
        <v>26.546751239999999</v>
      </c>
      <c r="F1548">
        <f>INDEX('Daily Data ADJ'!$1:$1048576,MATCH(Calc!$A1548,'Daily Data ADJ'!$A:$A,0),MATCH("ES1!, CME_MINI: Close",'Daily Data ADJ'!$1:$1,0))</f>
        <v>2932.5</v>
      </c>
      <c r="G1548">
        <f>INDEX('Daily Data ADJ'!$1:$1048576,MATCH(Calc!$A1548,'Daily Data ADJ'!$A:$A,0),MATCH("ES2!, CME_MINI: Close",'Daily Data ADJ'!$1:$1,0))</f>
        <v>2934</v>
      </c>
      <c r="H1548">
        <f>INDEX('QUANDL MULTPL SP500_DIV_YIELD_M'!$A:$G,MATCH(Calc!$A1548,'QUANDL MULTPL SP500_DIV_YIELD_M'!$A:$A,1),MATCH('QUANDL MULTPL SP500_DIV_YIELD_M'!$E$1,'QUANDL MULTPL SP500_DIV_YIELD_M'!$A$1:$G$1,0))</f>
        <v>1.88</v>
      </c>
      <c r="I1548" s="5">
        <f t="shared" si="144"/>
        <v>2.0847606189467419E-2</v>
      </c>
      <c r="J1548" s="1">
        <f>A1548/24/60/60+DATE(1970,1,1)</f>
        <v>43679.5625</v>
      </c>
      <c r="K1548" s="3">
        <f t="shared" si="147"/>
        <v>1</v>
      </c>
      <c r="L1548" s="6">
        <f>(1+Chart!$F$4)^(1/(365/K1548))-1</f>
        <v>6.6592785027408397E-5</v>
      </c>
      <c r="M1548" s="6">
        <f t="shared" si="148"/>
        <v>5.8013286079239279E-5</v>
      </c>
      <c r="N1548" s="6">
        <f t="shared" si="149"/>
        <v>5.6531101050749655E-5</v>
      </c>
      <c r="O1548">
        <f>O1547*(B1548/B1547)</f>
        <v>276.30870487000232</v>
      </c>
      <c r="P1548">
        <f t="shared" si="145"/>
        <v>2019</v>
      </c>
      <c r="Q1548" s="1">
        <f t="shared" si="146"/>
        <v>43679.5625</v>
      </c>
      <c r="R1548">
        <f>IF(B1549="",R1547,IF(Q1548&gt;=Chart!$F$2,E1548,0))</f>
        <v>0</v>
      </c>
      <c r="S1548">
        <f>IF(B1549="",S1547,IFERROR(IF(AND(R1548&gt;0,R1547=0),R1548,(1+(B1549/B1548-1)*Calc!$Z$1)*S1547),0))</f>
        <v>0</v>
      </c>
      <c r="T1548">
        <f>IF(B1549="",T1547,IFERROR(IF(AND(R1548&gt;0,R1547=0),R1548,(1+(B1549/B1548-1)*Calc!$Z$1-L1549)*T1547),0))</f>
        <v>0</v>
      </c>
      <c r="U1548">
        <f>IF(B1549="",U1547,IFERROR(IF(AND(R1548&gt;0,R1547=0),R1548,(1+(B1549/B1548-1)*Calc!$Z$1-M1549*2)*U1547),0))</f>
        <v>0</v>
      </c>
      <c r="V1548">
        <f>IF(B1549="",V1547,IFERROR(IF(AND(R1548&gt;0,R1547=0),R1548,(1+(B1549/B1548-1)*Calc!$Z$1-N1549*2)*V1547),0))</f>
        <v>0</v>
      </c>
      <c r="W1548">
        <f>IF(ISNUMBER(C1548),C1548,W1547)</f>
        <v>2.14</v>
      </c>
      <c r="Y1548" s="1" t="e">
        <f>IF(AND(Q1548&gt;=Chart!$F$2,Q1548&lt;=Chart!$F$3),Q1548,#N/A)</f>
        <v>#N/A</v>
      </c>
      <c r="Z1548" t="e">
        <f>IF(AND(Q1548&gt;=Chart!$F$2,Q1548&lt;=Chart!$F$3),R1548,#N/A)</f>
        <v>#N/A</v>
      </c>
      <c r="AA1548" t="e">
        <f>IF(AND(Q1548&gt;=Chart!$F$2,Q1548&lt;=Chart!$F$3),S1548,#N/A)</f>
        <v>#N/A</v>
      </c>
      <c r="AB1548" t="e">
        <f>IF(AND(Q1548&gt;=Chart!$F$2,Q1548&lt;=Chart!$F$3),T1548,#N/A)</f>
        <v>#N/A</v>
      </c>
      <c r="AC1548" t="e">
        <f>IF(AND(Q1548&gt;=Chart!$F$2,Q1548&lt;=Chart!$F$3),U1548,#N/A)</f>
        <v>#N/A</v>
      </c>
      <c r="AD1548" t="e">
        <f>IF(AND(Q1548&gt;=Chart!$F$2,Q1548&lt;=Chart!$F$3),V1548,#N/A)</f>
        <v>#N/A</v>
      </c>
      <c r="AE1548" t="e">
        <f>IF(AND(Q1548&gt;=Chart!$F$2,Q1548&lt;=Chart!$F$3),I1548,#N/A)</f>
        <v>#N/A</v>
      </c>
      <c r="AF1548" t="e">
        <f>IF(AND(Q1548&gt;=Chart!$F$2,Q1548&lt;=Chart!$F$3),H1548/100,#N/A)</f>
        <v>#N/A</v>
      </c>
      <c r="AG1548" t="e">
        <f>IF(AND(Q1548&gt;=Chart!$F$2,Q1548&lt;=Chart!$F$3),W1548/100,#N/A)</f>
        <v>#N/A</v>
      </c>
    </row>
    <row r="1549" spans="1:33" x14ac:dyDescent="0.25">
      <c r="A1549">
        <v>1565011800</v>
      </c>
      <c r="B1549">
        <f>INDEX('Daily Data ADJ'!$1:$1048576,MATCH(Calc!$A1549,'Daily Data ADJ'!$A:$A,0),MATCH("SPY, CBOE BZX: Close",'Daily Data ADJ'!$1:$1,0))</f>
        <v>267.99923661000003</v>
      </c>
      <c r="C1549">
        <f>INDEX('Daily Data ADJ'!$1:$1048576,MATCH(Calc!$A1549,'Daily Data ADJ'!$A:$A,0),MATCH("EFFR, FRED: Close",'Daily Data ADJ'!$1:$1,0))</f>
        <v>2.13</v>
      </c>
      <c r="D1549">
        <f>INDEX('Daily Data ADJ'!$1:$1048576,MATCH(Calc!$A1549,'Daily Data ADJ'!$A:$A,1),MATCH("SOFR, FRED: Close",'Daily Data ADJ'!$1:$1,0))</f>
        <v>2.13</v>
      </c>
      <c r="E1549">
        <f>INDEX('Daily Data ADJ'!$1:$1048576,MATCH(Calc!$A1549,'Daily Data ADJ'!$A:$A,0),MATCH("UPRO, CBOE BZX: Close",'Daily Data ADJ'!$1:$1,0))</f>
        <v>24.18428849</v>
      </c>
      <c r="F1549">
        <f>INDEX('Daily Data ADJ'!$1:$1048576,MATCH(Calc!$A1549,'Daily Data ADJ'!$A:$A,0),MATCH("ES1!, CME_MINI: Close",'Daily Data ADJ'!$1:$1,0))</f>
        <v>2830</v>
      </c>
      <c r="G1549">
        <f>INDEX('Daily Data ADJ'!$1:$1048576,MATCH(Calc!$A1549,'Daily Data ADJ'!$A:$A,0),MATCH("ES2!, CME_MINI: Close",'Daily Data ADJ'!$1:$1,0))</f>
        <v>2830.5</v>
      </c>
      <c r="H1549">
        <f>INDEX('QUANDL MULTPL SP500_DIV_YIELD_M'!$A:$G,MATCH(Calc!$A1549,'QUANDL MULTPL SP500_DIV_YIELD_M'!$A:$A,1),MATCH('QUANDL MULTPL SP500_DIV_YIELD_M'!$E$1,'QUANDL MULTPL SP500_DIV_YIELD_M'!$A$1:$G$1,0))</f>
        <v>1.88</v>
      </c>
      <c r="I1549" s="5">
        <f t="shared" si="144"/>
        <v>1.9506901094618348E-2</v>
      </c>
      <c r="J1549" s="1">
        <f>A1549/24/60/60+DATE(1970,1,1)</f>
        <v>43682.5625</v>
      </c>
      <c r="K1549" s="3">
        <f t="shared" si="147"/>
        <v>3</v>
      </c>
      <c r="L1549" s="6">
        <f>(1+Chart!$F$4)^(1/(365/K1549))-1</f>
        <v>1.9979165917494157E-4</v>
      </c>
      <c r="M1549" s="6">
        <f t="shared" si="148"/>
        <v>1.7324507863603067E-4</v>
      </c>
      <c r="N1549" s="6">
        <f t="shared" si="149"/>
        <v>1.5879956709752285E-4</v>
      </c>
      <c r="O1549">
        <f>O1548*(B1549/B1548)</f>
        <v>267.9992366100023</v>
      </c>
      <c r="P1549">
        <f t="shared" si="145"/>
        <v>2019</v>
      </c>
      <c r="Q1549" s="1">
        <f t="shared" si="146"/>
        <v>43682.5625</v>
      </c>
      <c r="R1549">
        <f>IF(B1550="",R1548,IF(Q1549&gt;=Chart!$F$2,E1549,0))</f>
        <v>0</v>
      </c>
      <c r="S1549">
        <f>IF(B1550="",S1548,IFERROR(IF(AND(R1549&gt;0,R1548=0),R1549,(1+(B1550/B1549-1)*Calc!$Z$1)*S1548),0))</f>
        <v>0</v>
      </c>
      <c r="T1549">
        <f>IF(B1550="",T1548,IFERROR(IF(AND(R1549&gt;0,R1548=0),R1549,(1+(B1550/B1549-1)*Calc!$Z$1-L1550)*T1548),0))</f>
        <v>0</v>
      </c>
      <c r="U1549">
        <f>IF(B1550="",U1548,IFERROR(IF(AND(R1549&gt;0,R1548=0),R1549,(1+(B1550/B1549-1)*Calc!$Z$1-M1550*2)*U1548),0))</f>
        <v>0</v>
      </c>
      <c r="V1549">
        <f>IF(B1550="",V1548,IFERROR(IF(AND(R1549&gt;0,R1548=0),R1549,(1+(B1550/B1549-1)*Calc!$Z$1-N1550*2)*V1548),0))</f>
        <v>0</v>
      </c>
      <c r="W1549">
        <f>IF(ISNUMBER(C1549),C1549,W1548)</f>
        <v>2.13</v>
      </c>
      <c r="Y1549" s="1" t="e">
        <f>IF(AND(Q1549&gt;=Chart!$F$2,Q1549&lt;=Chart!$F$3),Q1549,#N/A)</f>
        <v>#N/A</v>
      </c>
      <c r="Z1549" t="e">
        <f>IF(AND(Q1549&gt;=Chart!$F$2,Q1549&lt;=Chart!$F$3),R1549,#N/A)</f>
        <v>#N/A</v>
      </c>
      <c r="AA1549" t="e">
        <f>IF(AND(Q1549&gt;=Chart!$F$2,Q1549&lt;=Chart!$F$3),S1549,#N/A)</f>
        <v>#N/A</v>
      </c>
      <c r="AB1549" t="e">
        <f>IF(AND(Q1549&gt;=Chart!$F$2,Q1549&lt;=Chart!$F$3),T1549,#N/A)</f>
        <v>#N/A</v>
      </c>
      <c r="AC1549" t="e">
        <f>IF(AND(Q1549&gt;=Chart!$F$2,Q1549&lt;=Chart!$F$3),U1549,#N/A)</f>
        <v>#N/A</v>
      </c>
      <c r="AD1549" t="e">
        <f>IF(AND(Q1549&gt;=Chart!$F$2,Q1549&lt;=Chart!$F$3),V1549,#N/A)</f>
        <v>#N/A</v>
      </c>
      <c r="AE1549" t="e">
        <f>IF(AND(Q1549&gt;=Chart!$F$2,Q1549&lt;=Chart!$F$3),I1549,#N/A)</f>
        <v>#N/A</v>
      </c>
      <c r="AF1549" t="e">
        <f>IF(AND(Q1549&gt;=Chart!$F$2,Q1549&lt;=Chart!$F$3),H1549/100,#N/A)</f>
        <v>#N/A</v>
      </c>
      <c r="AG1549" t="e">
        <f>IF(AND(Q1549&gt;=Chart!$F$2,Q1549&lt;=Chart!$F$3),W1549/100,#N/A)</f>
        <v>#N/A</v>
      </c>
    </row>
    <row r="1550" spans="1:33" x14ac:dyDescent="0.25">
      <c r="A1550">
        <v>1565098200</v>
      </c>
      <c r="B1550">
        <f>INDEX('Daily Data ADJ'!$1:$1048576,MATCH(Calc!$A1550,'Daily Data ADJ'!$A:$A,0),MATCH("SPY, CBOE BZX: Close",'Daily Data ADJ'!$1:$1,0))</f>
        <v>271.75738247999999</v>
      </c>
      <c r="C1550">
        <f>INDEX('Daily Data ADJ'!$1:$1048576,MATCH(Calc!$A1550,'Daily Data ADJ'!$A:$A,0),MATCH("EFFR, FRED: Close",'Daily Data ADJ'!$1:$1,0))</f>
        <v>2.13</v>
      </c>
      <c r="D1550">
        <f>INDEX('Daily Data ADJ'!$1:$1048576,MATCH(Calc!$A1550,'Daily Data ADJ'!$A:$A,1),MATCH("SOFR, FRED: Close",'Daily Data ADJ'!$1:$1,0))</f>
        <v>2.11</v>
      </c>
      <c r="E1550">
        <f>INDEX('Daily Data ADJ'!$1:$1048576,MATCH(Calc!$A1550,'Daily Data ADJ'!$A:$A,0),MATCH("UPRO, CBOE BZX: Close",'Daily Data ADJ'!$1:$1,0))</f>
        <v>25.110453140000001</v>
      </c>
      <c r="F1550">
        <f>INDEX('Daily Data ADJ'!$1:$1048576,MATCH(Calc!$A1550,'Daily Data ADJ'!$A:$A,0),MATCH("ES1!, CME_MINI: Close",'Daily Data ADJ'!$1:$1,0))</f>
        <v>2876</v>
      </c>
      <c r="G1550">
        <f>INDEX('Daily Data ADJ'!$1:$1048576,MATCH(Calc!$A1550,'Daily Data ADJ'!$A:$A,0),MATCH("ES2!, CME_MINI: Close",'Daily Data ADJ'!$1:$1,0))</f>
        <v>2876.5</v>
      </c>
      <c r="H1550">
        <f>INDEX('QUANDL MULTPL SP500_DIV_YIELD_M'!$A:$G,MATCH(Calc!$A1550,'QUANDL MULTPL SP500_DIV_YIELD_M'!$A:$A,1),MATCH('QUANDL MULTPL SP500_DIV_YIELD_M'!$E$1,'QUANDL MULTPL SP500_DIV_YIELD_M'!$A$1:$G$1,0))</f>
        <v>1.88</v>
      </c>
      <c r="I1550" s="5">
        <f t="shared" si="144"/>
        <v>1.9495591661395098E-2</v>
      </c>
      <c r="J1550" s="1">
        <f>A1550/24/60/60+DATE(1970,1,1)</f>
        <v>43683.5625</v>
      </c>
      <c r="K1550" s="3">
        <f t="shared" si="147"/>
        <v>1</v>
      </c>
      <c r="L1550" s="6">
        <f>(1+Chart!$F$4)^(1/(365/K1550))-1</f>
        <v>6.6592785027408397E-5</v>
      </c>
      <c r="M1550" s="6">
        <f t="shared" si="148"/>
        <v>5.7745024993227645E-5</v>
      </c>
      <c r="N1550" s="6">
        <f t="shared" si="149"/>
        <v>5.2899993683519497E-5</v>
      </c>
      <c r="O1550">
        <f>O1549*(B1550/B1549)</f>
        <v>271.75738248000226</v>
      </c>
      <c r="P1550">
        <f t="shared" si="145"/>
        <v>2019</v>
      </c>
      <c r="Q1550" s="1">
        <f t="shared" si="146"/>
        <v>43683.5625</v>
      </c>
      <c r="R1550">
        <f>IF(B1551="",R1549,IF(Q1550&gt;=Chart!$F$2,E1550,0))</f>
        <v>0</v>
      </c>
      <c r="S1550">
        <f>IF(B1551="",S1549,IFERROR(IF(AND(R1550&gt;0,R1549=0),R1550,(1+(B1551/B1550-1)*Calc!$Z$1)*S1549),0))</f>
        <v>0</v>
      </c>
      <c r="T1550">
        <f>IF(B1551="",T1549,IFERROR(IF(AND(R1550&gt;0,R1549=0),R1550,(1+(B1551/B1550-1)*Calc!$Z$1-L1551)*T1549),0))</f>
        <v>0</v>
      </c>
      <c r="U1550">
        <f>IF(B1551="",U1549,IFERROR(IF(AND(R1550&gt;0,R1549=0),R1550,(1+(B1551/B1550-1)*Calc!$Z$1-M1551*2)*U1549),0))</f>
        <v>0</v>
      </c>
      <c r="V1550">
        <f>IF(B1551="",V1549,IFERROR(IF(AND(R1550&gt;0,R1549=0),R1550,(1+(B1551/B1550-1)*Calc!$Z$1-N1551*2)*V1549),0))</f>
        <v>0</v>
      </c>
      <c r="W1550">
        <f>IF(ISNUMBER(C1550),C1550,W1549)</f>
        <v>2.13</v>
      </c>
      <c r="Y1550" s="1" t="e">
        <f>IF(AND(Q1550&gt;=Chart!$F$2,Q1550&lt;=Chart!$F$3),Q1550,#N/A)</f>
        <v>#N/A</v>
      </c>
      <c r="Z1550" t="e">
        <f>IF(AND(Q1550&gt;=Chart!$F$2,Q1550&lt;=Chart!$F$3),R1550,#N/A)</f>
        <v>#N/A</v>
      </c>
      <c r="AA1550" t="e">
        <f>IF(AND(Q1550&gt;=Chart!$F$2,Q1550&lt;=Chart!$F$3),S1550,#N/A)</f>
        <v>#N/A</v>
      </c>
      <c r="AB1550" t="e">
        <f>IF(AND(Q1550&gt;=Chart!$F$2,Q1550&lt;=Chart!$F$3),T1550,#N/A)</f>
        <v>#N/A</v>
      </c>
      <c r="AC1550" t="e">
        <f>IF(AND(Q1550&gt;=Chart!$F$2,Q1550&lt;=Chart!$F$3),U1550,#N/A)</f>
        <v>#N/A</v>
      </c>
      <c r="AD1550" t="e">
        <f>IF(AND(Q1550&gt;=Chart!$F$2,Q1550&lt;=Chart!$F$3),V1550,#N/A)</f>
        <v>#N/A</v>
      </c>
      <c r="AE1550" t="e">
        <f>IF(AND(Q1550&gt;=Chart!$F$2,Q1550&lt;=Chart!$F$3),I1550,#N/A)</f>
        <v>#N/A</v>
      </c>
      <c r="AF1550" t="e">
        <f>IF(AND(Q1550&gt;=Chart!$F$2,Q1550&lt;=Chart!$F$3),H1550/100,#N/A)</f>
        <v>#N/A</v>
      </c>
      <c r="AG1550" t="e">
        <f>IF(AND(Q1550&gt;=Chart!$F$2,Q1550&lt;=Chart!$F$3),W1550/100,#N/A)</f>
        <v>#N/A</v>
      </c>
    </row>
    <row r="1551" spans="1:33" x14ac:dyDescent="0.25">
      <c r="A1551">
        <v>1565184600</v>
      </c>
      <c r="B1551">
        <f>INDEX('Daily Data ADJ'!$1:$1048576,MATCH(Calc!$A1551,'Daily Data ADJ'!$A:$A,0),MATCH("SPY, CBOE BZX: Close",'Daily Data ADJ'!$1:$1,0))</f>
        <v>271.91790630000003</v>
      </c>
      <c r="C1551">
        <f>INDEX('Daily Data ADJ'!$1:$1048576,MATCH(Calc!$A1551,'Daily Data ADJ'!$A:$A,0),MATCH("EFFR, FRED: Close",'Daily Data ADJ'!$1:$1,0))</f>
        <v>2.12</v>
      </c>
      <c r="D1551">
        <f>INDEX('Daily Data ADJ'!$1:$1048576,MATCH(Calc!$A1551,'Daily Data ADJ'!$A:$A,1),MATCH("SOFR, FRED: Close",'Daily Data ADJ'!$1:$1,0))</f>
        <v>2.1</v>
      </c>
      <c r="E1551">
        <f>INDEX('Daily Data ADJ'!$1:$1048576,MATCH(Calc!$A1551,'Daily Data ADJ'!$A:$A,0),MATCH("UPRO, CBOE BZX: Close",'Daily Data ADJ'!$1:$1,0))</f>
        <v>25.16493341</v>
      </c>
      <c r="F1551">
        <f>INDEX('Daily Data ADJ'!$1:$1048576,MATCH(Calc!$A1551,'Daily Data ADJ'!$A:$A,0),MATCH("ES1!, CME_MINI: Close",'Daily Data ADJ'!$1:$1,0))</f>
        <v>2880.5</v>
      </c>
      <c r="G1551">
        <f>INDEX('Daily Data ADJ'!$1:$1048576,MATCH(Calc!$A1551,'Daily Data ADJ'!$A:$A,0),MATCH("ES2!, CME_MINI: Close",'Daily Data ADJ'!$1:$1,0))</f>
        <v>2880.5</v>
      </c>
      <c r="H1551">
        <f>INDEX('QUANDL MULTPL SP500_DIV_YIELD_M'!$A:$G,MATCH(Calc!$A1551,'QUANDL MULTPL SP500_DIV_YIELD_M'!$A:$A,1),MATCH('QUANDL MULTPL SP500_DIV_YIELD_M'!$E$1,'QUANDL MULTPL SP500_DIV_YIELD_M'!$A$1:$G$1,0))</f>
        <v>1.88</v>
      </c>
      <c r="I1551" s="5">
        <f t="shared" si="144"/>
        <v>1.8799999999999997E-2</v>
      </c>
      <c r="J1551" s="1">
        <f>A1551/24/60/60+DATE(1970,1,1)</f>
        <v>43684.5625</v>
      </c>
      <c r="K1551" s="3">
        <f t="shared" si="147"/>
        <v>1</v>
      </c>
      <c r="L1551" s="6">
        <f>(1+Chart!$F$4)^(1/(365/K1551))-1</f>
        <v>6.6592785027408397E-5</v>
      </c>
      <c r="M1551" s="6">
        <f t="shared" si="148"/>
        <v>5.74767377112817E-5</v>
      </c>
      <c r="N1551" s="6">
        <f t="shared" si="149"/>
        <v>5.1029970815186232E-5</v>
      </c>
      <c r="O1551">
        <f>O1550*(B1551/B1550)</f>
        <v>271.9179063000023</v>
      </c>
      <c r="P1551">
        <f t="shared" si="145"/>
        <v>2019</v>
      </c>
      <c r="Q1551" s="1">
        <f t="shared" si="146"/>
        <v>43684.5625</v>
      </c>
      <c r="R1551">
        <f>IF(B1552="",R1550,IF(Q1551&gt;=Chart!$F$2,E1551,0))</f>
        <v>0</v>
      </c>
      <c r="S1551">
        <f>IF(B1552="",S1550,IFERROR(IF(AND(R1551&gt;0,R1550=0),R1551,(1+(B1552/B1551-1)*Calc!$Z$1)*S1550),0))</f>
        <v>0</v>
      </c>
      <c r="T1551">
        <f>IF(B1552="",T1550,IFERROR(IF(AND(R1551&gt;0,R1550=0),R1551,(1+(B1552/B1551-1)*Calc!$Z$1-L1552)*T1550),0))</f>
        <v>0</v>
      </c>
      <c r="U1551">
        <f>IF(B1552="",U1550,IFERROR(IF(AND(R1551&gt;0,R1550=0),R1551,(1+(B1552/B1551-1)*Calc!$Z$1-M1552*2)*U1550),0))</f>
        <v>0</v>
      </c>
      <c r="V1551">
        <f>IF(B1552="",V1550,IFERROR(IF(AND(R1551&gt;0,R1550=0),R1551,(1+(B1552/B1551-1)*Calc!$Z$1-N1552*2)*V1550),0))</f>
        <v>0</v>
      </c>
      <c r="W1551">
        <f>IF(ISNUMBER(C1551),C1551,W1550)</f>
        <v>2.12</v>
      </c>
      <c r="Y1551" s="1" t="e">
        <f>IF(AND(Q1551&gt;=Chart!$F$2,Q1551&lt;=Chart!$F$3),Q1551,#N/A)</f>
        <v>#N/A</v>
      </c>
      <c r="Z1551" t="e">
        <f>IF(AND(Q1551&gt;=Chart!$F$2,Q1551&lt;=Chart!$F$3),R1551,#N/A)</f>
        <v>#N/A</v>
      </c>
      <c r="AA1551" t="e">
        <f>IF(AND(Q1551&gt;=Chart!$F$2,Q1551&lt;=Chart!$F$3),S1551,#N/A)</f>
        <v>#N/A</v>
      </c>
      <c r="AB1551" t="e">
        <f>IF(AND(Q1551&gt;=Chart!$F$2,Q1551&lt;=Chart!$F$3),T1551,#N/A)</f>
        <v>#N/A</v>
      </c>
      <c r="AC1551" t="e">
        <f>IF(AND(Q1551&gt;=Chart!$F$2,Q1551&lt;=Chart!$F$3),U1551,#N/A)</f>
        <v>#N/A</v>
      </c>
      <c r="AD1551" t="e">
        <f>IF(AND(Q1551&gt;=Chart!$F$2,Q1551&lt;=Chart!$F$3),V1551,#N/A)</f>
        <v>#N/A</v>
      </c>
      <c r="AE1551" t="e">
        <f>IF(AND(Q1551&gt;=Chart!$F$2,Q1551&lt;=Chart!$F$3),I1551,#N/A)</f>
        <v>#N/A</v>
      </c>
      <c r="AF1551" t="e">
        <f>IF(AND(Q1551&gt;=Chart!$F$2,Q1551&lt;=Chart!$F$3),H1551/100,#N/A)</f>
        <v>#N/A</v>
      </c>
      <c r="AG1551" t="e">
        <f>IF(AND(Q1551&gt;=Chart!$F$2,Q1551&lt;=Chart!$F$3),W1551/100,#N/A)</f>
        <v>#N/A</v>
      </c>
    </row>
    <row r="1552" spans="1:33" x14ac:dyDescent="0.25">
      <c r="A1552">
        <v>1565271000</v>
      </c>
      <c r="B1552">
        <f>INDEX('Daily Data ADJ'!$1:$1048576,MATCH(Calc!$A1552,'Daily Data ADJ'!$A:$A,0),MATCH("SPY, CBOE BZX: Close",'Daily Data ADJ'!$1:$1,0))</f>
        <v>277.25296263000001</v>
      </c>
      <c r="C1552">
        <f>INDEX('Daily Data ADJ'!$1:$1048576,MATCH(Calc!$A1552,'Daily Data ADJ'!$A:$A,0),MATCH("EFFR, FRED: Close",'Daily Data ADJ'!$1:$1,0))</f>
        <v>2.12</v>
      </c>
      <c r="D1552">
        <f>INDEX('Daily Data ADJ'!$1:$1048576,MATCH(Calc!$A1552,'Daily Data ADJ'!$A:$A,1),MATCH("SOFR, FRED: Close",'Daily Data ADJ'!$1:$1,0))</f>
        <v>2.09</v>
      </c>
      <c r="E1552">
        <f>INDEX('Daily Data ADJ'!$1:$1048576,MATCH(Calc!$A1552,'Daily Data ADJ'!$A:$A,0),MATCH("UPRO, CBOE BZX: Close",'Daily Data ADJ'!$1:$1,0))</f>
        <v>26.611137020000001</v>
      </c>
      <c r="F1552">
        <f>INDEX('Daily Data ADJ'!$1:$1048576,MATCH(Calc!$A1552,'Daily Data ADJ'!$A:$A,0),MATCH("ES1!, CME_MINI: Close",'Daily Data ADJ'!$1:$1,0))</f>
        <v>2940</v>
      </c>
      <c r="G1552">
        <f>INDEX('Daily Data ADJ'!$1:$1048576,MATCH(Calc!$A1552,'Daily Data ADJ'!$A:$A,0),MATCH("ES2!, CME_MINI: Close",'Daily Data ADJ'!$1:$1,0))</f>
        <v>2940.5</v>
      </c>
      <c r="H1552">
        <f>INDEX('QUANDL MULTPL SP500_DIV_YIELD_M'!$A:$G,MATCH(Calc!$A1552,'QUANDL MULTPL SP500_DIV_YIELD_M'!$A:$A,1),MATCH('QUANDL MULTPL SP500_DIV_YIELD_M'!$E$1,'QUANDL MULTPL SP500_DIV_YIELD_M'!$A$1:$G$1,0))</f>
        <v>1.88</v>
      </c>
      <c r="I1552" s="5">
        <f t="shared" si="144"/>
        <v>1.9480445667323723E-2</v>
      </c>
      <c r="J1552" s="1">
        <f>A1552/24/60/60+DATE(1970,1,1)</f>
        <v>43685.5625</v>
      </c>
      <c r="K1552" s="3">
        <f t="shared" si="147"/>
        <v>1</v>
      </c>
      <c r="L1552" s="6">
        <f>(1+Chart!$F$4)^(1/(365/K1552))-1</f>
        <v>6.6592785027408397E-5</v>
      </c>
      <c r="M1552" s="6">
        <f t="shared" si="148"/>
        <v>5.74767377112817E-5</v>
      </c>
      <c r="N1552" s="6">
        <f t="shared" si="149"/>
        <v>5.2859288871331955E-5</v>
      </c>
      <c r="O1552">
        <f>O1551*(B1552/B1551)</f>
        <v>277.25296263000229</v>
      </c>
      <c r="P1552">
        <f t="shared" si="145"/>
        <v>2019</v>
      </c>
      <c r="Q1552" s="1">
        <f t="shared" si="146"/>
        <v>43685.5625</v>
      </c>
      <c r="R1552">
        <f>IF(B1553="",R1551,IF(Q1552&gt;=Chart!$F$2,E1552,0))</f>
        <v>0</v>
      </c>
      <c r="S1552">
        <f>IF(B1553="",S1551,IFERROR(IF(AND(R1552&gt;0,R1551=0),R1552,(1+(B1553/B1552-1)*Calc!$Z$1)*S1551),0))</f>
        <v>0</v>
      </c>
      <c r="T1552">
        <f>IF(B1553="",T1551,IFERROR(IF(AND(R1552&gt;0,R1551=0),R1552,(1+(B1553/B1552-1)*Calc!$Z$1-L1553)*T1551),0))</f>
        <v>0</v>
      </c>
      <c r="U1552">
        <f>IF(B1553="",U1551,IFERROR(IF(AND(R1552&gt;0,R1551=0),R1552,(1+(B1553/B1552-1)*Calc!$Z$1-M1553*2)*U1551),0))</f>
        <v>0</v>
      </c>
      <c r="V1552">
        <f>IF(B1553="",V1551,IFERROR(IF(AND(R1552&gt;0,R1551=0),R1552,(1+(B1553/B1552-1)*Calc!$Z$1-N1553*2)*V1551),0))</f>
        <v>0</v>
      </c>
      <c r="W1552">
        <f>IF(ISNUMBER(C1552),C1552,W1551)</f>
        <v>2.12</v>
      </c>
      <c r="Y1552" s="1" t="e">
        <f>IF(AND(Q1552&gt;=Chart!$F$2,Q1552&lt;=Chart!$F$3),Q1552,#N/A)</f>
        <v>#N/A</v>
      </c>
      <c r="Z1552" t="e">
        <f>IF(AND(Q1552&gt;=Chart!$F$2,Q1552&lt;=Chart!$F$3),R1552,#N/A)</f>
        <v>#N/A</v>
      </c>
      <c r="AA1552" t="e">
        <f>IF(AND(Q1552&gt;=Chart!$F$2,Q1552&lt;=Chart!$F$3),S1552,#N/A)</f>
        <v>#N/A</v>
      </c>
      <c r="AB1552" t="e">
        <f>IF(AND(Q1552&gt;=Chart!$F$2,Q1552&lt;=Chart!$F$3),T1552,#N/A)</f>
        <v>#N/A</v>
      </c>
      <c r="AC1552" t="e">
        <f>IF(AND(Q1552&gt;=Chart!$F$2,Q1552&lt;=Chart!$F$3),U1552,#N/A)</f>
        <v>#N/A</v>
      </c>
      <c r="AD1552" t="e">
        <f>IF(AND(Q1552&gt;=Chart!$F$2,Q1552&lt;=Chart!$F$3),V1552,#N/A)</f>
        <v>#N/A</v>
      </c>
      <c r="AE1552" t="e">
        <f>IF(AND(Q1552&gt;=Chart!$F$2,Q1552&lt;=Chart!$F$3),I1552,#N/A)</f>
        <v>#N/A</v>
      </c>
      <c r="AF1552" t="e">
        <f>IF(AND(Q1552&gt;=Chart!$F$2,Q1552&lt;=Chart!$F$3),H1552/100,#N/A)</f>
        <v>#N/A</v>
      </c>
      <c r="AG1552" t="e">
        <f>IF(AND(Q1552&gt;=Chart!$F$2,Q1552&lt;=Chart!$F$3),W1552/100,#N/A)</f>
        <v>#N/A</v>
      </c>
    </row>
    <row r="1553" spans="1:33" x14ac:dyDescent="0.25">
      <c r="A1553">
        <v>1565357400</v>
      </c>
      <c r="B1553">
        <f>INDEX('Daily Data ADJ'!$1:$1048576,MATCH(Calc!$A1553,'Daily Data ADJ'!$A:$A,0),MATCH("SPY, CBOE BZX: Close",'Daily Data ADJ'!$1:$1,0))</f>
        <v>275.36444711000001</v>
      </c>
      <c r="C1553">
        <f>INDEX('Daily Data ADJ'!$1:$1048576,MATCH(Calc!$A1553,'Daily Data ADJ'!$A:$A,0),MATCH("EFFR, FRED: Close",'Daily Data ADJ'!$1:$1,0))</f>
        <v>2.12</v>
      </c>
      <c r="D1553">
        <f>INDEX('Daily Data ADJ'!$1:$1048576,MATCH(Calc!$A1553,'Daily Data ADJ'!$A:$A,1),MATCH("SOFR, FRED: Close",'Daily Data ADJ'!$1:$1,0))</f>
        <v>2.11</v>
      </c>
      <c r="E1553">
        <f>INDEX('Daily Data ADJ'!$1:$1048576,MATCH(Calc!$A1553,'Daily Data ADJ'!$A:$A,0),MATCH("UPRO, CBOE BZX: Close",'Daily Data ADJ'!$1:$1,0))</f>
        <v>26.06633429</v>
      </c>
      <c r="F1553">
        <f>INDEX('Daily Data ADJ'!$1:$1048576,MATCH(Calc!$A1553,'Daily Data ADJ'!$A:$A,0),MATCH("ES1!, CME_MINI: Close",'Daily Data ADJ'!$1:$1,0))</f>
        <v>2919.75</v>
      </c>
      <c r="G1553">
        <f>INDEX('Daily Data ADJ'!$1:$1048576,MATCH(Calc!$A1553,'Daily Data ADJ'!$A:$A,0),MATCH("ES2!, CME_MINI: Close",'Daily Data ADJ'!$1:$1,0))</f>
        <v>2920.25</v>
      </c>
      <c r="H1553">
        <f>INDEX('QUANDL MULTPL SP500_DIV_YIELD_M'!$A:$G,MATCH(Calc!$A1553,'QUANDL MULTPL SP500_DIV_YIELD_M'!$A:$A,1),MATCH('QUANDL MULTPL SP500_DIV_YIELD_M'!$E$1,'QUANDL MULTPL SP500_DIV_YIELD_M'!$A$1:$G$1,0))</f>
        <v>1.88</v>
      </c>
      <c r="I1553" s="5">
        <f t="shared" si="144"/>
        <v>1.9485166127671663E-2</v>
      </c>
      <c r="J1553" s="1">
        <f>A1553/24/60/60+DATE(1970,1,1)</f>
        <v>43686.5625</v>
      </c>
      <c r="K1553" s="3">
        <f t="shared" si="147"/>
        <v>1</v>
      </c>
      <c r="L1553" s="6">
        <f>(1+Chart!$F$4)^(1/(365/K1553))-1</f>
        <v>6.6592785027408397E-5</v>
      </c>
      <c r="M1553" s="6">
        <f t="shared" si="148"/>
        <v>5.74767377112817E-5</v>
      </c>
      <c r="N1553" s="6">
        <f t="shared" si="149"/>
        <v>5.2871975158463869E-5</v>
      </c>
      <c r="O1553">
        <f>O1552*(B1553/B1552)</f>
        <v>275.36444711000229</v>
      </c>
      <c r="P1553">
        <f t="shared" si="145"/>
        <v>2019</v>
      </c>
      <c r="Q1553" s="1">
        <f t="shared" si="146"/>
        <v>43686.5625</v>
      </c>
      <c r="R1553">
        <f>IF(B1554="",R1552,IF(Q1553&gt;=Chart!$F$2,E1553,0))</f>
        <v>0</v>
      </c>
      <c r="S1553">
        <f>IF(B1554="",S1552,IFERROR(IF(AND(R1553&gt;0,R1552=0),R1553,(1+(B1554/B1553-1)*Calc!$Z$1)*S1552),0))</f>
        <v>0</v>
      </c>
      <c r="T1553">
        <f>IF(B1554="",T1552,IFERROR(IF(AND(R1553&gt;0,R1552=0),R1553,(1+(B1554/B1553-1)*Calc!$Z$1-L1554)*T1552),0))</f>
        <v>0</v>
      </c>
      <c r="U1553">
        <f>IF(B1554="",U1552,IFERROR(IF(AND(R1553&gt;0,R1552=0),R1553,(1+(B1554/B1553-1)*Calc!$Z$1-M1554*2)*U1552),0))</f>
        <v>0</v>
      </c>
      <c r="V1553">
        <f>IF(B1554="",V1552,IFERROR(IF(AND(R1553&gt;0,R1552=0),R1553,(1+(B1554/B1553-1)*Calc!$Z$1-N1554*2)*V1552),0))</f>
        <v>0</v>
      </c>
      <c r="W1553">
        <f>IF(ISNUMBER(C1553),C1553,W1552)</f>
        <v>2.12</v>
      </c>
      <c r="Y1553" s="1" t="e">
        <f>IF(AND(Q1553&gt;=Chart!$F$2,Q1553&lt;=Chart!$F$3),Q1553,#N/A)</f>
        <v>#N/A</v>
      </c>
      <c r="Z1553" t="e">
        <f>IF(AND(Q1553&gt;=Chart!$F$2,Q1553&lt;=Chart!$F$3),R1553,#N/A)</f>
        <v>#N/A</v>
      </c>
      <c r="AA1553" t="e">
        <f>IF(AND(Q1553&gt;=Chart!$F$2,Q1553&lt;=Chart!$F$3),S1553,#N/A)</f>
        <v>#N/A</v>
      </c>
      <c r="AB1553" t="e">
        <f>IF(AND(Q1553&gt;=Chart!$F$2,Q1553&lt;=Chart!$F$3),T1553,#N/A)</f>
        <v>#N/A</v>
      </c>
      <c r="AC1553" t="e">
        <f>IF(AND(Q1553&gt;=Chart!$F$2,Q1553&lt;=Chart!$F$3),U1553,#N/A)</f>
        <v>#N/A</v>
      </c>
      <c r="AD1553" t="e">
        <f>IF(AND(Q1553&gt;=Chart!$F$2,Q1553&lt;=Chart!$F$3),V1553,#N/A)</f>
        <v>#N/A</v>
      </c>
      <c r="AE1553" t="e">
        <f>IF(AND(Q1553&gt;=Chart!$F$2,Q1553&lt;=Chart!$F$3),I1553,#N/A)</f>
        <v>#N/A</v>
      </c>
      <c r="AF1553" t="e">
        <f>IF(AND(Q1553&gt;=Chart!$F$2,Q1553&lt;=Chart!$F$3),H1553/100,#N/A)</f>
        <v>#N/A</v>
      </c>
      <c r="AG1553" t="e">
        <f>IF(AND(Q1553&gt;=Chart!$F$2,Q1553&lt;=Chart!$F$3),W1553/100,#N/A)</f>
        <v>#N/A</v>
      </c>
    </row>
    <row r="1554" spans="1:33" x14ac:dyDescent="0.25">
      <c r="A1554">
        <v>1565616600</v>
      </c>
      <c r="B1554">
        <f>INDEX('Daily Data ADJ'!$1:$1048576,MATCH(Calc!$A1554,'Daily Data ADJ'!$A:$A,0),MATCH("SPY, CBOE BZX: Close",'Daily Data ADJ'!$1:$1,0))</f>
        <v>272.01233208000002</v>
      </c>
      <c r="C1554">
        <f>INDEX('Daily Data ADJ'!$1:$1048576,MATCH(Calc!$A1554,'Daily Data ADJ'!$A:$A,0),MATCH("EFFR, FRED: Close",'Daily Data ADJ'!$1:$1,0))</f>
        <v>2.12</v>
      </c>
      <c r="D1554">
        <f>INDEX('Daily Data ADJ'!$1:$1048576,MATCH(Calc!$A1554,'Daily Data ADJ'!$A:$A,1),MATCH("SOFR, FRED: Close",'Daily Data ADJ'!$1:$1,0))</f>
        <v>2.12</v>
      </c>
      <c r="E1554">
        <f>INDEX('Daily Data ADJ'!$1:$1048576,MATCH(Calc!$A1554,'Daily Data ADJ'!$A:$A,0),MATCH("UPRO, CBOE BZX: Close",'Daily Data ADJ'!$1:$1,0))</f>
        <v>25.105500379999999</v>
      </c>
      <c r="F1554">
        <f>INDEX('Daily Data ADJ'!$1:$1048576,MATCH(Calc!$A1554,'Daily Data ADJ'!$A:$A,0),MATCH("ES1!, CME_MINI: Close",'Daily Data ADJ'!$1:$1,0))</f>
        <v>2880.25</v>
      </c>
      <c r="G1554">
        <f>INDEX('Daily Data ADJ'!$1:$1048576,MATCH(Calc!$A1554,'Daily Data ADJ'!$A:$A,0),MATCH("ES2!, CME_MINI: Close",'Daily Data ADJ'!$1:$1,0))</f>
        <v>2880.5</v>
      </c>
      <c r="H1554">
        <f>INDEX('QUANDL MULTPL SP500_DIV_YIELD_M'!$A:$G,MATCH(Calc!$A1554,'QUANDL MULTPL SP500_DIV_YIELD_M'!$A:$A,1),MATCH('QUANDL MULTPL SP500_DIV_YIELD_M'!$E$1,'QUANDL MULTPL SP500_DIV_YIELD_M'!$A$1:$G$1,0))</f>
        <v>1.88</v>
      </c>
      <c r="I1554" s="5">
        <f t="shared" si="144"/>
        <v>1.9147237290014621E-2</v>
      </c>
      <c r="J1554" s="1">
        <f>A1554/24/60/60+DATE(1970,1,1)</f>
        <v>43689.5625</v>
      </c>
      <c r="K1554" s="3">
        <f t="shared" si="147"/>
        <v>3</v>
      </c>
      <c r="L1554" s="6">
        <f>(1+Chart!$F$4)^(1/(365/K1554))-1</f>
        <v>1.9979165917494157E-4</v>
      </c>
      <c r="M1554" s="6">
        <f t="shared" si="148"/>
        <v>1.7244012404971087E-4</v>
      </c>
      <c r="N1554" s="6">
        <f t="shared" si="149"/>
        <v>1.558990201322441E-4</v>
      </c>
      <c r="O1554">
        <f>O1553*(B1554/B1553)</f>
        <v>272.01233208000224</v>
      </c>
      <c r="P1554">
        <f t="shared" si="145"/>
        <v>2019</v>
      </c>
      <c r="Q1554" s="1">
        <f t="shared" si="146"/>
        <v>43689.5625</v>
      </c>
      <c r="R1554">
        <f>IF(B1555="",R1553,IF(Q1554&gt;=Chart!$F$2,E1554,0))</f>
        <v>0</v>
      </c>
      <c r="S1554">
        <f>IF(B1555="",S1553,IFERROR(IF(AND(R1554&gt;0,R1553=0),R1554,(1+(B1555/B1554-1)*Calc!$Z$1)*S1553),0))</f>
        <v>0</v>
      </c>
      <c r="T1554">
        <f>IF(B1555="",T1553,IFERROR(IF(AND(R1554&gt;0,R1553=0),R1554,(1+(B1555/B1554-1)*Calc!$Z$1-L1555)*T1553),0))</f>
        <v>0</v>
      </c>
      <c r="U1554">
        <f>IF(B1555="",U1553,IFERROR(IF(AND(R1554&gt;0,R1553=0),R1554,(1+(B1555/B1554-1)*Calc!$Z$1-M1555*2)*U1553),0))</f>
        <v>0</v>
      </c>
      <c r="V1554">
        <f>IF(B1555="",V1553,IFERROR(IF(AND(R1554&gt;0,R1553=0),R1554,(1+(B1555/B1554-1)*Calc!$Z$1-N1555*2)*V1553),0))</f>
        <v>0</v>
      </c>
      <c r="W1554">
        <f>IF(ISNUMBER(C1554),C1554,W1553)</f>
        <v>2.12</v>
      </c>
      <c r="Y1554" s="1" t="e">
        <f>IF(AND(Q1554&gt;=Chart!$F$2,Q1554&lt;=Chart!$F$3),Q1554,#N/A)</f>
        <v>#N/A</v>
      </c>
      <c r="Z1554" t="e">
        <f>IF(AND(Q1554&gt;=Chart!$F$2,Q1554&lt;=Chart!$F$3),R1554,#N/A)</f>
        <v>#N/A</v>
      </c>
      <c r="AA1554" t="e">
        <f>IF(AND(Q1554&gt;=Chart!$F$2,Q1554&lt;=Chart!$F$3),S1554,#N/A)</f>
        <v>#N/A</v>
      </c>
      <c r="AB1554" t="e">
        <f>IF(AND(Q1554&gt;=Chart!$F$2,Q1554&lt;=Chart!$F$3),T1554,#N/A)</f>
        <v>#N/A</v>
      </c>
      <c r="AC1554" t="e">
        <f>IF(AND(Q1554&gt;=Chart!$F$2,Q1554&lt;=Chart!$F$3),U1554,#N/A)</f>
        <v>#N/A</v>
      </c>
      <c r="AD1554" t="e">
        <f>IF(AND(Q1554&gt;=Chart!$F$2,Q1554&lt;=Chart!$F$3),V1554,#N/A)</f>
        <v>#N/A</v>
      </c>
      <c r="AE1554" t="e">
        <f>IF(AND(Q1554&gt;=Chart!$F$2,Q1554&lt;=Chart!$F$3),I1554,#N/A)</f>
        <v>#N/A</v>
      </c>
      <c r="AF1554" t="e">
        <f>IF(AND(Q1554&gt;=Chart!$F$2,Q1554&lt;=Chart!$F$3),H1554/100,#N/A)</f>
        <v>#N/A</v>
      </c>
      <c r="AG1554" t="e">
        <f>IF(AND(Q1554&gt;=Chart!$F$2,Q1554&lt;=Chart!$F$3),W1554/100,#N/A)</f>
        <v>#N/A</v>
      </c>
    </row>
    <row r="1555" spans="1:33" x14ac:dyDescent="0.25">
      <c r="A1555">
        <v>1565703000</v>
      </c>
      <c r="B1555">
        <f>INDEX('Daily Data ADJ'!$1:$1048576,MATCH(Calc!$A1555,'Daily Data ADJ'!$A:$A,0),MATCH("SPY, CBOE BZX: Close",'Daily Data ADJ'!$1:$1,0))</f>
        <v>276.24260683</v>
      </c>
      <c r="C1555">
        <f>INDEX('Daily Data ADJ'!$1:$1048576,MATCH(Calc!$A1555,'Daily Data ADJ'!$A:$A,0),MATCH("EFFR, FRED: Close",'Daily Data ADJ'!$1:$1,0))</f>
        <v>2.12</v>
      </c>
      <c r="D1555">
        <f>INDEX('Daily Data ADJ'!$1:$1048576,MATCH(Calc!$A1555,'Daily Data ADJ'!$A:$A,1),MATCH("SOFR, FRED: Close",'Daily Data ADJ'!$1:$1,0))</f>
        <v>2.16</v>
      </c>
      <c r="E1555">
        <f>INDEX('Daily Data ADJ'!$1:$1048576,MATCH(Calc!$A1555,'Daily Data ADJ'!$A:$A,0),MATCH("UPRO, CBOE BZX: Close",'Daily Data ADJ'!$1:$1,0))</f>
        <v>26.26444438</v>
      </c>
      <c r="F1555">
        <f>INDEX('Daily Data ADJ'!$1:$1048576,MATCH(Calc!$A1555,'Daily Data ADJ'!$A:$A,0),MATCH("ES1!, CME_MINI: Close",'Daily Data ADJ'!$1:$1,0))</f>
        <v>2932</v>
      </c>
      <c r="G1555">
        <f>INDEX('Daily Data ADJ'!$1:$1048576,MATCH(Calc!$A1555,'Daily Data ADJ'!$A:$A,0),MATCH("ES2!, CME_MINI: Close",'Daily Data ADJ'!$1:$1,0))</f>
        <v>2932.75</v>
      </c>
      <c r="H1555">
        <f>INDEX('QUANDL MULTPL SP500_DIV_YIELD_M'!$A:$G,MATCH(Calc!$A1555,'QUANDL MULTPL SP500_DIV_YIELD_M'!$A:$A,1),MATCH('QUANDL MULTPL SP500_DIV_YIELD_M'!$E$1,'QUANDL MULTPL SP500_DIV_YIELD_M'!$A$1:$G$1,0))</f>
        <v>1.88</v>
      </c>
      <c r="I1555" s="5">
        <f t="shared" si="144"/>
        <v>1.9823585023095072E-2</v>
      </c>
      <c r="J1555" s="1">
        <f>A1555/24/60/60+DATE(1970,1,1)</f>
        <v>43690.5625</v>
      </c>
      <c r="K1555" s="3">
        <f t="shared" si="147"/>
        <v>1</v>
      </c>
      <c r="L1555" s="6">
        <f>(1+Chart!$F$4)^(1/(365/K1555))-1</f>
        <v>6.6592785027408397E-5</v>
      </c>
      <c r="M1555" s="6">
        <f t="shared" si="148"/>
        <v>5.74767377112817E-5</v>
      </c>
      <c r="N1555" s="6">
        <f t="shared" si="149"/>
        <v>5.3781326925017581E-5</v>
      </c>
      <c r="O1555">
        <f>O1554*(B1555/B1554)</f>
        <v>276.24260683000222</v>
      </c>
      <c r="P1555">
        <f t="shared" si="145"/>
        <v>2019</v>
      </c>
      <c r="Q1555" s="1">
        <f t="shared" si="146"/>
        <v>43690.5625</v>
      </c>
      <c r="R1555">
        <f>IF(B1556="",R1554,IF(Q1555&gt;=Chart!$F$2,E1555,0))</f>
        <v>0</v>
      </c>
      <c r="S1555">
        <f>IF(B1556="",S1554,IFERROR(IF(AND(R1555&gt;0,R1554=0),R1555,(1+(B1556/B1555-1)*Calc!$Z$1)*S1554),0))</f>
        <v>0</v>
      </c>
      <c r="T1555">
        <f>IF(B1556="",T1554,IFERROR(IF(AND(R1555&gt;0,R1554=0),R1555,(1+(B1556/B1555-1)*Calc!$Z$1-L1556)*T1554),0))</f>
        <v>0</v>
      </c>
      <c r="U1555">
        <f>IF(B1556="",U1554,IFERROR(IF(AND(R1555&gt;0,R1554=0),R1555,(1+(B1556/B1555-1)*Calc!$Z$1-M1556*2)*U1554),0))</f>
        <v>0</v>
      </c>
      <c r="V1555">
        <f>IF(B1556="",V1554,IFERROR(IF(AND(R1555&gt;0,R1554=0),R1555,(1+(B1556/B1555-1)*Calc!$Z$1-N1556*2)*V1554),0))</f>
        <v>0</v>
      </c>
      <c r="W1555">
        <f>IF(ISNUMBER(C1555),C1555,W1554)</f>
        <v>2.12</v>
      </c>
      <c r="Y1555" s="1" t="e">
        <f>IF(AND(Q1555&gt;=Chart!$F$2,Q1555&lt;=Chart!$F$3),Q1555,#N/A)</f>
        <v>#N/A</v>
      </c>
      <c r="Z1555" t="e">
        <f>IF(AND(Q1555&gt;=Chart!$F$2,Q1555&lt;=Chart!$F$3),R1555,#N/A)</f>
        <v>#N/A</v>
      </c>
      <c r="AA1555" t="e">
        <f>IF(AND(Q1555&gt;=Chart!$F$2,Q1555&lt;=Chart!$F$3),S1555,#N/A)</f>
        <v>#N/A</v>
      </c>
      <c r="AB1555" t="e">
        <f>IF(AND(Q1555&gt;=Chart!$F$2,Q1555&lt;=Chart!$F$3),T1555,#N/A)</f>
        <v>#N/A</v>
      </c>
      <c r="AC1555" t="e">
        <f>IF(AND(Q1555&gt;=Chart!$F$2,Q1555&lt;=Chart!$F$3),U1555,#N/A)</f>
        <v>#N/A</v>
      </c>
      <c r="AD1555" t="e">
        <f>IF(AND(Q1555&gt;=Chart!$F$2,Q1555&lt;=Chart!$F$3),V1555,#N/A)</f>
        <v>#N/A</v>
      </c>
      <c r="AE1555" t="e">
        <f>IF(AND(Q1555&gt;=Chart!$F$2,Q1555&lt;=Chart!$F$3),I1555,#N/A)</f>
        <v>#N/A</v>
      </c>
      <c r="AF1555" t="e">
        <f>IF(AND(Q1555&gt;=Chart!$F$2,Q1555&lt;=Chart!$F$3),H1555/100,#N/A)</f>
        <v>#N/A</v>
      </c>
      <c r="AG1555" t="e">
        <f>IF(AND(Q1555&gt;=Chart!$F$2,Q1555&lt;=Chart!$F$3),W1555/100,#N/A)</f>
        <v>#N/A</v>
      </c>
    </row>
    <row r="1556" spans="1:33" x14ac:dyDescent="0.25">
      <c r="A1556">
        <v>1565789400</v>
      </c>
      <c r="B1556">
        <f>INDEX('Daily Data ADJ'!$1:$1048576,MATCH(Calc!$A1556,'Daily Data ADJ'!$A:$A,0),MATCH("SPY, CBOE BZX: Close",'Daily Data ADJ'!$1:$1,0))</f>
        <v>268.07477723</v>
      </c>
      <c r="C1556">
        <f>INDEX('Daily Data ADJ'!$1:$1048576,MATCH(Calc!$A1556,'Daily Data ADJ'!$A:$A,0),MATCH("EFFR, FRED: Close",'Daily Data ADJ'!$1:$1,0))</f>
        <v>2.12</v>
      </c>
      <c r="D1556">
        <f>INDEX('Daily Data ADJ'!$1:$1048576,MATCH(Calc!$A1556,'Daily Data ADJ'!$A:$A,1),MATCH("SOFR, FRED: Close",'Daily Data ADJ'!$1:$1,0))</f>
        <v>2.13</v>
      </c>
      <c r="E1556">
        <f>INDEX('Daily Data ADJ'!$1:$1048576,MATCH(Calc!$A1556,'Daily Data ADJ'!$A:$A,0),MATCH("UPRO, CBOE BZX: Close",'Daily Data ADJ'!$1:$1,0))</f>
        <v>23.961414649999998</v>
      </c>
      <c r="F1556">
        <f>INDEX('Daily Data ADJ'!$1:$1048576,MATCH(Calc!$A1556,'Daily Data ADJ'!$A:$A,0),MATCH("ES1!, CME_MINI: Close",'Daily Data ADJ'!$1:$1,0))</f>
        <v>2840.75</v>
      </c>
      <c r="G1556">
        <f>INDEX('Daily Data ADJ'!$1:$1048576,MATCH(Calc!$A1556,'Daily Data ADJ'!$A:$A,0),MATCH("ES2!, CME_MINI: Close",'Daily Data ADJ'!$1:$1,0))</f>
        <v>2841</v>
      </c>
      <c r="H1556">
        <f>INDEX('QUANDL MULTPL SP500_DIV_YIELD_M'!$A:$G,MATCH(Calc!$A1556,'QUANDL MULTPL SP500_DIV_YIELD_M'!$A:$A,1),MATCH('QUANDL MULTPL SP500_DIV_YIELD_M'!$E$1,'QUANDL MULTPL SP500_DIV_YIELD_M'!$A$1:$G$1,0))</f>
        <v>1.88</v>
      </c>
      <c r="I1556" s="5">
        <f t="shared" si="144"/>
        <v>1.9152066185034247E-2</v>
      </c>
      <c r="J1556" s="1">
        <f>A1556/24/60/60+DATE(1970,1,1)</f>
        <v>43691.5625</v>
      </c>
      <c r="K1556" s="3">
        <f t="shared" si="147"/>
        <v>1</v>
      </c>
      <c r="L1556" s="6">
        <f>(1+Chart!$F$4)^(1/(365/K1556))-1</f>
        <v>6.6592785027408397E-5</v>
      </c>
      <c r="M1556" s="6">
        <f t="shared" si="148"/>
        <v>5.74767377112817E-5</v>
      </c>
      <c r="N1556" s="6">
        <f t="shared" si="149"/>
        <v>5.1976621714855398E-5</v>
      </c>
      <c r="O1556">
        <f>O1555*(B1556/B1555)</f>
        <v>268.07477723000216</v>
      </c>
      <c r="P1556">
        <f t="shared" si="145"/>
        <v>2019</v>
      </c>
      <c r="Q1556" s="1">
        <f t="shared" si="146"/>
        <v>43691.5625</v>
      </c>
      <c r="R1556">
        <f>IF(B1557="",R1555,IF(Q1556&gt;=Chart!$F$2,E1556,0))</f>
        <v>0</v>
      </c>
      <c r="S1556">
        <f>IF(B1557="",S1555,IFERROR(IF(AND(R1556&gt;0,R1555=0),R1556,(1+(B1557/B1556-1)*Calc!$Z$1)*S1555),0))</f>
        <v>0</v>
      </c>
      <c r="T1556">
        <f>IF(B1557="",T1555,IFERROR(IF(AND(R1556&gt;0,R1555=0),R1556,(1+(B1557/B1556-1)*Calc!$Z$1-L1557)*T1555),0))</f>
        <v>0</v>
      </c>
      <c r="U1556">
        <f>IF(B1557="",U1555,IFERROR(IF(AND(R1556&gt;0,R1555=0),R1556,(1+(B1557/B1556-1)*Calc!$Z$1-M1557*2)*U1555),0))</f>
        <v>0</v>
      </c>
      <c r="V1556">
        <f>IF(B1557="",V1555,IFERROR(IF(AND(R1556&gt;0,R1555=0),R1556,(1+(B1557/B1556-1)*Calc!$Z$1-N1557*2)*V1555),0))</f>
        <v>0</v>
      </c>
      <c r="W1556">
        <f>IF(ISNUMBER(C1556),C1556,W1555)</f>
        <v>2.12</v>
      </c>
      <c r="Y1556" s="1" t="e">
        <f>IF(AND(Q1556&gt;=Chart!$F$2,Q1556&lt;=Chart!$F$3),Q1556,#N/A)</f>
        <v>#N/A</v>
      </c>
      <c r="Z1556" t="e">
        <f>IF(AND(Q1556&gt;=Chart!$F$2,Q1556&lt;=Chart!$F$3),R1556,#N/A)</f>
        <v>#N/A</v>
      </c>
      <c r="AA1556" t="e">
        <f>IF(AND(Q1556&gt;=Chart!$F$2,Q1556&lt;=Chart!$F$3),S1556,#N/A)</f>
        <v>#N/A</v>
      </c>
      <c r="AB1556" t="e">
        <f>IF(AND(Q1556&gt;=Chart!$F$2,Q1556&lt;=Chart!$F$3),T1556,#N/A)</f>
        <v>#N/A</v>
      </c>
      <c r="AC1556" t="e">
        <f>IF(AND(Q1556&gt;=Chart!$F$2,Q1556&lt;=Chart!$F$3),U1556,#N/A)</f>
        <v>#N/A</v>
      </c>
      <c r="AD1556" t="e">
        <f>IF(AND(Q1556&gt;=Chart!$F$2,Q1556&lt;=Chart!$F$3),V1556,#N/A)</f>
        <v>#N/A</v>
      </c>
      <c r="AE1556" t="e">
        <f>IF(AND(Q1556&gt;=Chart!$F$2,Q1556&lt;=Chart!$F$3),I1556,#N/A)</f>
        <v>#N/A</v>
      </c>
      <c r="AF1556" t="e">
        <f>IF(AND(Q1556&gt;=Chart!$F$2,Q1556&lt;=Chart!$F$3),H1556/100,#N/A)</f>
        <v>#N/A</v>
      </c>
      <c r="AG1556" t="e">
        <f>IF(AND(Q1556&gt;=Chart!$F$2,Q1556&lt;=Chart!$F$3),W1556/100,#N/A)</f>
        <v>#N/A</v>
      </c>
    </row>
    <row r="1557" spans="1:33" x14ac:dyDescent="0.25">
      <c r="A1557">
        <v>1565875800</v>
      </c>
      <c r="B1557">
        <f>INDEX('Daily Data ADJ'!$1:$1048576,MATCH(Calc!$A1557,'Daily Data ADJ'!$A:$A,0),MATCH("SPY, CBOE BZX: Close",'Daily Data ADJ'!$1:$1,0))</f>
        <v>268.78297055000002</v>
      </c>
      <c r="C1557">
        <f>INDEX('Daily Data ADJ'!$1:$1048576,MATCH(Calc!$A1557,'Daily Data ADJ'!$A:$A,0),MATCH("EFFR, FRED: Close",'Daily Data ADJ'!$1:$1,0))</f>
        <v>2.13</v>
      </c>
      <c r="D1557">
        <f>INDEX('Daily Data ADJ'!$1:$1048576,MATCH(Calc!$A1557,'Daily Data ADJ'!$A:$A,1),MATCH("SOFR, FRED: Close",'Daily Data ADJ'!$1:$1,0))</f>
        <v>2.1800000000000002</v>
      </c>
      <c r="E1557">
        <f>INDEX('Daily Data ADJ'!$1:$1048576,MATCH(Calc!$A1557,'Daily Data ADJ'!$A:$A,0),MATCH("UPRO, CBOE BZX: Close",'Daily Data ADJ'!$1:$1,0))</f>
        <v>24.13971373</v>
      </c>
      <c r="F1557">
        <f>INDEX('Daily Data ADJ'!$1:$1048576,MATCH(Calc!$A1557,'Daily Data ADJ'!$A:$A,0),MATCH("ES1!, CME_MINI: Close",'Daily Data ADJ'!$1:$1,0))</f>
        <v>2848.5</v>
      </c>
      <c r="G1557">
        <f>INDEX('Daily Data ADJ'!$1:$1048576,MATCH(Calc!$A1557,'Daily Data ADJ'!$A:$A,0),MATCH("ES2!, CME_MINI: Close",'Daily Data ADJ'!$1:$1,0))</f>
        <v>2848.5</v>
      </c>
      <c r="H1557">
        <f>INDEX('QUANDL MULTPL SP500_DIV_YIELD_M'!$A:$G,MATCH(Calc!$A1557,'QUANDL MULTPL SP500_DIV_YIELD_M'!$A:$A,1),MATCH('QUANDL MULTPL SP500_DIV_YIELD_M'!$E$1,'QUANDL MULTPL SP500_DIV_YIELD_M'!$A$1:$G$1,0))</f>
        <v>1.88</v>
      </c>
      <c r="I1557" s="5">
        <f t="shared" si="144"/>
        <v>1.8799999999999997E-2</v>
      </c>
      <c r="J1557" s="1">
        <f>A1557/24/60/60+DATE(1970,1,1)</f>
        <v>43692.5625</v>
      </c>
      <c r="K1557" s="3">
        <f t="shared" si="147"/>
        <v>1</v>
      </c>
      <c r="L1557" s="6">
        <f>(1+Chart!$F$4)^(1/(365/K1557))-1</f>
        <v>6.6592785027408397E-5</v>
      </c>
      <c r="M1557" s="6">
        <f t="shared" si="148"/>
        <v>5.7745024993227645E-5</v>
      </c>
      <c r="N1557" s="6">
        <f t="shared" si="149"/>
        <v>5.1029970815186232E-5</v>
      </c>
      <c r="O1557">
        <f>O1556*(B1557/B1556)</f>
        <v>268.78297055000218</v>
      </c>
      <c r="P1557">
        <f t="shared" si="145"/>
        <v>2019</v>
      </c>
      <c r="Q1557" s="1">
        <f t="shared" si="146"/>
        <v>43692.5625</v>
      </c>
      <c r="R1557">
        <f>IF(B1558="",R1556,IF(Q1557&gt;=Chart!$F$2,E1557,0))</f>
        <v>0</v>
      </c>
      <c r="S1557">
        <f>IF(B1558="",S1556,IFERROR(IF(AND(R1557&gt;0,R1556=0),R1557,(1+(B1558/B1557-1)*Calc!$Z$1)*S1556),0))</f>
        <v>0</v>
      </c>
      <c r="T1557">
        <f>IF(B1558="",T1556,IFERROR(IF(AND(R1557&gt;0,R1556=0),R1557,(1+(B1558/B1557-1)*Calc!$Z$1-L1558)*T1556),0))</f>
        <v>0</v>
      </c>
      <c r="U1557">
        <f>IF(B1558="",U1556,IFERROR(IF(AND(R1557&gt;0,R1556=0),R1557,(1+(B1558/B1557-1)*Calc!$Z$1-M1558*2)*U1556),0))</f>
        <v>0</v>
      </c>
      <c r="V1557">
        <f>IF(B1558="",V1556,IFERROR(IF(AND(R1557&gt;0,R1556=0),R1557,(1+(B1558/B1557-1)*Calc!$Z$1-N1558*2)*V1556),0))</f>
        <v>0</v>
      </c>
      <c r="W1557">
        <f>IF(ISNUMBER(C1557),C1557,W1556)</f>
        <v>2.13</v>
      </c>
      <c r="Y1557" s="1" t="e">
        <f>IF(AND(Q1557&gt;=Chart!$F$2,Q1557&lt;=Chart!$F$3),Q1557,#N/A)</f>
        <v>#N/A</v>
      </c>
      <c r="Z1557" t="e">
        <f>IF(AND(Q1557&gt;=Chart!$F$2,Q1557&lt;=Chart!$F$3),R1557,#N/A)</f>
        <v>#N/A</v>
      </c>
      <c r="AA1557" t="e">
        <f>IF(AND(Q1557&gt;=Chart!$F$2,Q1557&lt;=Chart!$F$3),S1557,#N/A)</f>
        <v>#N/A</v>
      </c>
      <c r="AB1557" t="e">
        <f>IF(AND(Q1557&gt;=Chart!$F$2,Q1557&lt;=Chart!$F$3),T1557,#N/A)</f>
        <v>#N/A</v>
      </c>
      <c r="AC1557" t="e">
        <f>IF(AND(Q1557&gt;=Chart!$F$2,Q1557&lt;=Chart!$F$3),U1557,#N/A)</f>
        <v>#N/A</v>
      </c>
      <c r="AD1557" t="e">
        <f>IF(AND(Q1557&gt;=Chart!$F$2,Q1557&lt;=Chart!$F$3),V1557,#N/A)</f>
        <v>#N/A</v>
      </c>
      <c r="AE1557" t="e">
        <f>IF(AND(Q1557&gt;=Chart!$F$2,Q1557&lt;=Chart!$F$3),I1557,#N/A)</f>
        <v>#N/A</v>
      </c>
      <c r="AF1557" t="e">
        <f>IF(AND(Q1557&gt;=Chart!$F$2,Q1557&lt;=Chart!$F$3),H1557/100,#N/A)</f>
        <v>#N/A</v>
      </c>
      <c r="AG1557" t="e">
        <f>IF(AND(Q1557&gt;=Chart!$F$2,Q1557&lt;=Chart!$F$3),W1557/100,#N/A)</f>
        <v>#N/A</v>
      </c>
    </row>
    <row r="1558" spans="1:33" x14ac:dyDescent="0.25">
      <c r="A1558">
        <v>1565962200</v>
      </c>
      <c r="B1558">
        <f>INDEX('Daily Data ADJ'!$1:$1048576,MATCH(Calc!$A1558,'Daily Data ADJ'!$A:$A,0),MATCH("SPY, CBOE BZX: Close",'Daily Data ADJ'!$1:$1,0))</f>
        <v>272.74885312999999</v>
      </c>
      <c r="C1558">
        <f>INDEX('Daily Data ADJ'!$1:$1048576,MATCH(Calc!$A1558,'Daily Data ADJ'!$A:$A,0),MATCH("EFFR, FRED: Close",'Daily Data ADJ'!$1:$1,0))</f>
        <v>2.13</v>
      </c>
      <c r="D1558">
        <f>INDEX('Daily Data ADJ'!$1:$1048576,MATCH(Calc!$A1558,'Daily Data ADJ'!$A:$A,1),MATCH("SOFR, FRED: Close",'Daily Data ADJ'!$1:$1,0))</f>
        <v>2.13</v>
      </c>
      <c r="E1558">
        <f>INDEX('Daily Data ADJ'!$1:$1048576,MATCH(Calc!$A1558,'Daily Data ADJ'!$A:$A,0),MATCH("UPRO, CBOE BZX: Close",'Daily Data ADJ'!$1:$1,0))</f>
        <v>25.19464992</v>
      </c>
      <c r="F1558">
        <f>INDEX('Daily Data ADJ'!$1:$1048576,MATCH(Calc!$A1558,'Daily Data ADJ'!$A:$A,0),MATCH("ES1!, CME_MINI: Close",'Daily Data ADJ'!$1:$1,0))</f>
        <v>2891.5</v>
      </c>
      <c r="G1558">
        <f>INDEX('Daily Data ADJ'!$1:$1048576,MATCH(Calc!$A1558,'Daily Data ADJ'!$A:$A,0),MATCH("ES2!, CME_MINI: Close",'Daily Data ADJ'!$1:$1,0))</f>
        <v>2891.75</v>
      </c>
      <c r="H1558">
        <f>INDEX('QUANDL MULTPL SP500_DIV_YIELD_M'!$A:$G,MATCH(Calc!$A1558,'QUANDL MULTPL SP500_DIV_YIELD_M'!$A:$A,1),MATCH('QUANDL MULTPL SP500_DIV_YIELD_M'!$E$1,'QUANDL MULTPL SP500_DIV_YIELD_M'!$A$1:$G$1,0))</f>
        <v>1.88</v>
      </c>
      <c r="I1558" s="5">
        <f t="shared" si="144"/>
        <v>1.9145886113763513E-2</v>
      </c>
      <c r="J1558" s="1">
        <f>A1558/24/60/60+DATE(1970,1,1)</f>
        <v>43693.5625</v>
      </c>
      <c r="K1558" s="3">
        <f t="shared" si="147"/>
        <v>1</v>
      </c>
      <c r="L1558" s="6">
        <f>(1+Chart!$F$4)^(1/(365/K1558))-1</f>
        <v>6.6592785027408397E-5</v>
      </c>
      <c r="M1558" s="6">
        <f t="shared" si="148"/>
        <v>5.7745024993227645E-5</v>
      </c>
      <c r="N1558" s="6">
        <f t="shared" si="149"/>
        <v>5.19600072821369E-5</v>
      </c>
      <c r="O1558">
        <f>O1557*(B1558/B1557)</f>
        <v>272.7488531300022</v>
      </c>
      <c r="P1558">
        <f t="shared" si="145"/>
        <v>2019</v>
      </c>
      <c r="Q1558" s="1">
        <f t="shared" si="146"/>
        <v>43693.5625</v>
      </c>
      <c r="R1558">
        <f>IF(B1559="",R1557,IF(Q1558&gt;=Chart!$F$2,E1558,0))</f>
        <v>0</v>
      </c>
      <c r="S1558">
        <f>IF(B1559="",S1557,IFERROR(IF(AND(R1558&gt;0,R1557=0),R1558,(1+(B1559/B1558-1)*Calc!$Z$1)*S1557),0))</f>
        <v>0</v>
      </c>
      <c r="T1558">
        <f>IF(B1559="",T1557,IFERROR(IF(AND(R1558&gt;0,R1557=0),R1558,(1+(B1559/B1558-1)*Calc!$Z$1-L1559)*T1557),0))</f>
        <v>0</v>
      </c>
      <c r="U1558">
        <f>IF(B1559="",U1557,IFERROR(IF(AND(R1558&gt;0,R1557=0),R1558,(1+(B1559/B1558-1)*Calc!$Z$1-M1559*2)*U1557),0))</f>
        <v>0</v>
      </c>
      <c r="V1558">
        <f>IF(B1559="",V1557,IFERROR(IF(AND(R1558&gt;0,R1557=0),R1558,(1+(B1559/B1558-1)*Calc!$Z$1-N1559*2)*V1557),0))</f>
        <v>0</v>
      </c>
      <c r="W1558">
        <f>IF(ISNUMBER(C1558),C1558,W1557)</f>
        <v>2.13</v>
      </c>
      <c r="Y1558" s="1" t="e">
        <f>IF(AND(Q1558&gt;=Chart!$F$2,Q1558&lt;=Chart!$F$3),Q1558,#N/A)</f>
        <v>#N/A</v>
      </c>
      <c r="Z1558" t="e">
        <f>IF(AND(Q1558&gt;=Chart!$F$2,Q1558&lt;=Chart!$F$3),R1558,#N/A)</f>
        <v>#N/A</v>
      </c>
      <c r="AA1558" t="e">
        <f>IF(AND(Q1558&gt;=Chart!$F$2,Q1558&lt;=Chart!$F$3),S1558,#N/A)</f>
        <v>#N/A</v>
      </c>
      <c r="AB1558" t="e">
        <f>IF(AND(Q1558&gt;=Chart!$F$2,Q1558&lt;=Chart!$F$3),T1558,#N/A)</f>
        <v>#N/A</v>
      </c>
      <c r="AC1558" t="e">
        <f>IF(AND(Q1558&gt;=Chart!$F$2,Q1558&lt;=Chart!$F$3),U1558,#N/A)</f>
        <v>#N/A</v>
      </c>
      <c r="AD1558" t="e">
        <f>IF(AND(Q1558&gt;=Chart!$F$2,Q1558&lt;=Chart!$F$3),V1558,#N/A)</f>
        <v>#N/A</v>
      </c>
      <c r="AE1558" t="e">
        <f>IF(AND(Q1558&gt;=Chart!$F$2,Q1558&lt;=Chart!$F$3),I1558,#N/A)</f>
        <v>#N/A</v>
      </c>
      <c r="AF1558" t="e">
        <f>IF(AND(Q1558&gt;=Chart!$F$2,Q1558&lt;=Chart!$F$3),H1558/100,#N/A)</f>
        <v>#N/A</v>
      </c>
      <c r="AG1558" t="e">
        <f>IF(AND(Q1558&gt;=Chart!$F$2,Q1558&lt;=Chart!$F$3),W1558/100,#N/A)</f>
        <v>#N/A</v>
      </c>
    </row>
    <row r="1559" spans="1:33" x14ac:dyDescent="0.25">
      <c r="A1559">
        <v>1566221400</v>
      </c>
      <c r="B1559">
        <f>INDEX('Daily Data ADJ'!$1:$1048576,MATCH(Calc!$A1559,'Daily Data ADJ'!$A:$A,0),MATCH("SPY, CBOE BZX: Close",'Daily Data ADJ'!$1:$1,0))</f>
        <v>276.03487011999999</v>
      </c>
      <c r="C1559">
        <f>INDEX('Daily Data ADJ'!$1:$1048576,MATCH(Calc!$A1559,'Daily Data ADJ'!$A:$A,0),MATCH("EFFR, FRED: Close",'Daily Data ADJ'!$1:$1,0))</f>
        <v>2.13</v>
      </c>
      <c r="D1559">
        <f>INDEX('Daily Data ADJ'!$1:$1048576,MATCH(Calc!$A1559,'Daily Data ADJ'!$A:$A,1),MATCH("SOFR, FRED: Close",'Daily Data ADJ'!$1:$1,0))</f>
        <v>2.11</v>
      </c>
      <c r="E1559">
        <f>INDEX('Daily Data ADJ'!$1:$1048576,MATCH(Calc!$A1559,'Daily Data ADJ'!$A:$A,0),MATCH("UPRO, CBOE BZX: Close",'Daily Data ADJ'!$1:$1,0))</f>
        <v>26.101003559999999</v>
      </c>
      <c r="F1559">
        <f>INDEX('Daily Data ADJ'!$1:$1048576,MATCH(Calc!$A1559,'Daily Data ADJ'!$A:$A,0),MATCH("ES1!, CME_MINI: Close",'Daily Data ADJ'!$1:$1,0))</f>
        <v>2923.75</v>
      </c>
      <c r="G1559">
        <f>INDEX('Daily Data ADJ'!$1:$1048576,MATCH(Calc!$A1559,'Daily Data ADJ'!$A:$A,0),MATCH("ES2!, CME_MINI: Close",'Daily Data ADJ'!$1:$1,0))</f>
        <v>2924.25</v>
      </c>
      <c r="H1559">
        <f>INDEX('QUANDL MULTPL SP500_DIV_YIELD_M'!$A:$G,MATCH(Calc!$A1559,'QUANDL MULTPL SP500_DIV_YIELD_M'!$A:$A,1),MATCH('QUANDL MULTPL SP500_DIV_YIELD_M'!$E$1,'QUANDL MULTPL SP500_DIV_YIELD_M'!$A$1:$G$1,0))</f>
        <v>1.88</v>
      </c>
      <c r="I1559" s="5">
        <f t="shared" si="144"/>
        <v>1.9484228507312087E-2</v>
      </c>
      <c r="J1559" s="1">
        <f>A1559/24/60/60+DATE(1970,1,1)</f>
        <v>43696.5625</v>
      </c>
      <c r="K1559" s="3">
        <f t="shared" si="147"/>
        <v>3</v>
      </c>
      <c r="L1559" s="6">
        <f>(1+Chart!$F$4)^(1/(365/K1559))-1</f>
        <v>1.9979165917494157E-4</v>
      </c>
      <c r="M1559" s="6">
        <f t="shared" si="148"/>
        <v>1.7324507863603067E-4</v>
      </c>
      <c r="N1559" s="6">
        <f t="shared" si="149"/>
        <v>1.5861675158146404E-4</v>
      </c>
      <c r="O1559">
        <f>O1558*(B1559/B1558)</f>
        <v>276.03487012000227</v>
      </c>
      <c r="P1559">
        <f t="shared" si="145"/>
        <v>2019</v>
      </c>
      <c r="Q1559" s="1">
        <f t="shared" si="146"/>
        <v>43696.5625</v>
      </c>
      <c r="R1559">
        <f>IF(B1560="",R1558,IF(Q1559&gt;=Chart!$F$2,E1559,0))</f>
        <v>0</v>
      </c>
      <c r="S1559">
        <f>IF(B1560="",S1558,IFERROR(IF(AND(R1559&gt;0,R1558=0),R1559,(1+(B1560/B1559-1)*Calc!$Z$1)*S1558),0))</f>
        <v>0</v>
      </c>
      <c r="T1559">
        <f>IF(B1560="",T1558,IFERROR(IF(AND(R1559&gt;0,R1558=0),R1559,(1+(B1560/B1559-1)*Calc!$Z$1-L1560)*T1558),0))</f>
        <v>0</v>
      </c>
      <c r="U1559">
        <f>IF(B1560="",U1558,IFERROR(IF(AND(R1559&gt;0,R1558=0),R1559,(1+(B1560/B1559-1)*Calc!$Z$1-M1560*2)*U1558),0))</f>
        <v>0</v>
      </c>
      <c r="V1559">
        <f>IF(B1560="",V1558,IFERROR(IF(AND(R1559&gt;0,R1558=0),R1559,(1+(B1560/B1559-1)*Calc!$Z$1-N1560*2)*V1558),0))</f>
        <v>0</v>
      </c>
      <c r="W1559">
        <f>IF(ISNUMBER(C1559),C1559,W1558)</f>
        <v>2.13</v>
      </c>
      <c r="Y1559" s="1" t="e">
        <f>IF(AND(Q1559&gt;=Chart!$F$2,Q1559&lt;=Chart!$F$3),Q1559,#N/A)</f>
        <v>#N/A</v>
      </c>
      <c r="Z1559" t="e">
        <f>IF(AND(Q1559&gt;=Chart!$F$2,Q1559&lt;=Chart!$F$3),R1559,#N/A)</f>
        <v>#N/A</v>
      </c>
      <c r="AA1559" t="e">
        <f>IF(AND(Q1559&gt;=Chart!$F$2,Q1559&lt;=Chart!$F$3),S1559,#N/A)</f>
        <v>#N/A</v>
      </c>
      <c r="AB1559" t="e">
        <f>IF(AND(Q1559&gt;=Chart!$F$2,Q1559&lt;=Chart!$F$3),T1559,#N/A)</f>
        <v>#N/A</v>
      </c>
      <c r="AC1559" t="e">
        <f>IF(AND(Q1559&gt;=Chart!$F$2,Q1559&lt;=Chart!$F$3),U1559,#N/A)</f>
        <v>#N/A</v>
      </c>
      <c r="AD1559" t="e">
        <f>IF(AND(Q1559&gt;=Chart!$F$2,Q1559&lt;=Chart!$F$3),V1559,#N/A)</f>
        <v>#N/A</v>
      </c>
      <c r="AE1559" t="e">
        <f>IF(AND(Q1559&gt;=Chart!$F$2,Q1559&lt;=Chart!$F$3),I1559,#N/A)</f>
        <v>#N/A</v>
      </c>
      <c r="AF1559" t="e">
        <f>IF(AND(Q1559&gt;=Chart!$F$2,Q1559&lt;=Chart!$F$3),H1559/100,#N/A)</f>
        <v>#N/A</v>
      </c>
      <c r="AG1559" t="e">
        <f>IF(AND(Q1559&gt;=Chart!$F$2,Q1559&lt;=Chart!$F$3),W1559/100,#N/A)</f>
        <v>#N/A</v>
      </c>
    </row>
    <row r="1560" spans="1:33" x14ac:dyDescent="0.25">
      <c r="A1560">
        <v>1566307800</v>
      </c>
      <c r="B1560">
        <f>INDEX('Daily Data ADJ'!$1:$1048576,MATCH(Calc!$A1560,'Daily Data ADJ'!$A:$A,0),MATCH("SPY, CBOE BZX: Close",'Daily Data ADJ'!$1:$1,0))</f>
        <v>273.91973274999998</v>
      </c>
      <c r="C1560">
        <f>INDEX('Daily Data ADJ'!$1:$1048576,MATCH(Calc!$A1560,'Daily Data ADJ'!$A:$A,0),MATCH("EFFR, FRED: Close",'Daily Data ADJ'!$1:$1,0))</f>
        <v>2.13</v>
      </c>
      <c r="D1560">
        <f>INDEX('Daily Data ADJ'!$1:$1048576,MATCH(Calc!$A1560,'Daily Data ADJ'!$A:$A,1),MATCH("SOFR, FRED: Close",'Daily Data ADJ'!$1:$1,0))</f>
        <v>2.13</v>
      </c>
      <c r="E1560">
        <f>INDEX('Daily Data ADJ'!$1:$1048576,MATCH(Calc!$A1560,'Daily Data ADJ'!$A:$A,0),MATCH("UPRO, CBOE BZX: Close",'Daily Data ADJ'!$1:$1,0))</f>
        <v>25.49181505</v>
      </c>
      <c r="F1560">
        <f>INDEX('Daily Data ADJ'!$1:$1048576,MATCH(Calc!$A1560,'Daily Data ADJ'!$A:$A,0),MATCH("ES1!, CME_MINI: Close",'Daily Data ADJ'!$1:$1,0))</f>
        <v>2898.25</v>
      </c>
      <c r="G1560">
        <f>INDEX('Daily Data ADJ'!$1:$1048576,MATCH(Calc!$A1560,'Daily Data ADJ'!$A:$A,0),MATCH("ES2!, CME_MINI: Close",'Daily Data ADJ'!$1:$1,0))</f>
        <v>2898.75</v>
      </c>
      <c r="H1560">
        <f>INDEX('QUANDL MULTPL SP500_DIV_YIELD_M'!$A:$G,MATCH(Calc!$A1560,'QUANDL MULTPL SP500_DIV_YIELD_M'!$A:$A,1),MATCH('QUANDL MULTPL SP500_DIV_YIELD_M'!$E$1,'QUANDL MULTPL SP500_DIV_YIELD_M'!$A$1:$G$1,0))</f>
        <v>1.88</v>
      </c>
      <c r="I1560" s="5">
        <f t="shared" si="144"/>
        <v>1.9490250190019223E-2</v>
      </c>
      <c r="J1560" s="1">
        <f>A1560/24/60/60+DATE(1970,1,1)</f>
        <v>43697.5625</v>
      </c>
      <c r="K1560" s="3">
        <f t="shared" si="147"/>
        <v>1</v>
      </c>
      <c r="L1560" s="6">
        <f>(1+Chart!$F$4)^(1/(365/K1560))-1</f>
        <v>6.6592785027408397E-5</v>
      </c>
      <c r="M1560" s="6">
        <f t="shared" si="148"/>
        <v>5.7745024993227645E-5</v>
      </c>
      <c r="N1560" s="6">
        <f t="shared" si="149"/>
        <v>5.2885638564648119E-5</v>
      </c>
      <c r="O1560">
        <f>O1559*(B1560/B1559)</f>
        <v>273.91973275000225</v>
      </c>
      <c r="P1560">
        <f t="shared" si="145"/>
        <v>2019</v>
      </c>
      <c r="Q1560" s="1">
        <f t="shared" si="146"/>
        <v>43697.5625</v>
      </c>
      <c r="R1560">
        <f>IF(B1561="",R1559,IF(Q1560&gt;=Chart!$F$2,E1560,0))</f>
        <v>0</v>
      </c>
      <c r="S1560">
        <f>IF(B1561="",S1559,IFERROR(IF(AND(R1560&gt;0,R1559=0),R1560,(1+(B1561/B1560-1)*Calc!$Z$1)*S1559),0))</f>
        <v>0</v>
      </c>
      <c r="T1560">
        <f>IF(B1561="",T1559,IFERROR(IF(AND(R1560&gt;0,R1559=0),R1560,(1+(B1561/B1560-1)*Calc!$Z$1-L1561)*T1559),0))</f>
        <v>0</v>
      </c>
      <c r="U1560">
        <f>IF(B1561="",U1559,IFERROR(IF(AND(R1560&gt;0,R1559=0),R1560,(1+(B1561/B1560-1)*Calc!$Z$1-M1561*2)*U1559),0))</f>
        <v>0</v>
      </c>
      <c r="V1560">
        <f>IF(B1561="",V1559,IFERROR(IF(AND(R1560&gt;0,R1559=0),R1560,(1+(B1561/B1560-1)*Calc!$Z$1-N1561*2)*V1559),0))</f>
        <v>0</v>
      </c>
      <c r="W1560">
        <f>IF(ISNUMBER(C1560),C1560,W1559)</f>
        <v>2.13</v>
      </c>
      <c r="Y1560" s="1" t="e">
        <f>IF(AND(Q1560&gt;=Chart!$F$2,Q1560&lt;=Chart!$F$3),Q1560,#N/A)</f>
        <v>#N/A</v>
      </c>
      <c r="Z1560" t="e">
        <f>IF(AND(Q1560&gt;=Chart!$F$2,Q1560&lt;=Chart!$F$3),R1560,#N/A)</f>
        <v>#N/A</v>
      </c>
      <c r="AA1560" t="e">
        <f>IF(AND(Q1560&gt;=Chart!$F$2,Q1560&lt;=Chart!$F$3),S1560,#N/A)</f>
        <v>#N/A</v>
      </c>
      <c r="AB1560" t="e">
        <f>IF(AND(Q1560&gt;=Chart!$F$2,Q1560&lt;=Chart!$F$3),T1560,#N/A)</f>
        <v>#N/A</v>
      </c>
      <c r="AC1560" t="e">
        <f>IF(AND(Q1560&gt;=Chart!$F$2,Q1560&lt;=Chart!$F$3),U1560,#N/A)</f>
        <v>#N/A</v>
      </c>
      <c r="AD1560" t="e">
        <f>IF(AND(Q1560&gt;=Chart!$F$2,Q1560&lt;=Chart!$F$3),V1560,#N/A)</f>
        <v>#N/A</v>
      </c>
      <c r="AE1560" t="e">
        <f>IF(AND(Q1560&gt;=Chart!$F$2,Q1560&lt;=Chart!$F$3),I1560,#N/A)</f>
        <v>#N/A</v>
      </c>
      <c r="AF1560" t="e">
        <f>IF(AND(Q1560&gt;=Chart!$F$2,Q1560&lt;=Chart!$F$3),H1560/100,#N/A)</f>
        <v>#N/A</v>
      </c>
      <c r="AG1560" t="e">
        <f>IF(AND(Q1560&gt;=Chart!$F$2,Q1560&lt;=Chart!$F$3),W1560/100,#N/A)</f>
        <v>#N/A</v>
      </c>
    </row>
    <row r="1561" spans="1:33" x14ac:dyDescent="0.25">
      <c r="A1561">
        <v>1566394200</v>
      </c>
      <c r="B1561">
        <f>INDEX('Daily Data ADJ'!$1:$1048576,MATCH(Calc!$A1561,'Daily Data ADJ'!$A:$A,0),MATCH("SPY, CBOE BZX: Close",'Daily Data ADJ'!$1:$1,0))</f>
        <v>276.14818105000001</v>
      </c>
      <c r="C1561">
        <f>INDEX('Daily Data ADJ'!$1:$1048576,MATCH(Calc!$A1561,'Daily Data ADJ'!$A:$A,0),MATCH("EFFR, FRED: Close",'Daily Data ADJ'!$1:$1,0))</f>
        <v>2.12</v>
      </c>
      <c r="D1561">
        <f>INDEX('Daily Data ADJ'!$1:$1048576,MATCH(Calc!$A1561,'Daily Data ADJ'!$A:$A,1),MATCH("SOFR, FRED: Close",'Daily Data ADJ'!$1:$1,0))</f>
        <v>2.1</v>
      </c>
      <c r="E1561">
        <f>INDEX('Daily Data ADJ'!$1:$1048576,MATCH(Calc!$A1561,'Daily Data ADJ'!$A:$A,0),MATCH("UPRO, CBOE BZX: Close",'Daily Data ADJ'!$1:$1,0))</f>
        <v>26.110909060000001</v>
      </c>
      <c r="F1561">
        <f>INDEX('Daily Data ADJ'!$1:$1048576,MATCH(Calc!$A1561,'Daily Data ADJ'!$A:$A,0),MATCH("ES1!, CME_MINI: Close",'Daily Data ADJ'!$1:$1,0))</f>
        <v>2929.25</v>
      </c>
      <c r="G1561">
        <f>INDEX('Daily Data ADJ'!$1:$1048576,MATCH(Calc!$A1561,'Daily Data ADJ'!$A:$A,0),MATCH("ES2!, CME_MINI: Close",'Daily Data ADJ'!$1:$1,0))</f>
        <v>2930</v>
      </c>
      <c r="H1561">
        <f>INDEX('QUANDL MULTPL SP500_DIV_YIELD_M'!$A:$G,MATCH(Calc!$A1561,'QUANDL MULTPL SP500_DIV_YIELD_M'!$A:$A,1),MATCH('QUANDL MULTPL SP500_DIV_YIELD_M'!$E$1,'QUANDL MULTPL SP500_DIV_YIELD_M'!$A$1:$G$1,0))</f>
        <v>1.88</v>
      </c>
      <c r="I1561" s="5">
        <f t="shared" si="144"/>
        <v>1.9824546340782748E-2</v>
      </c>
      <c r="J1561" s="1">
        <f>A1561/24/60/60+DATE(1970,1,1)</f>
        <v>43698.5625</v>
      </c>
      <c r="K1561" s="3">
        <f t="shared" si="147"/>
        <v>1</v>
      </c>
      <c r="L1561" s="6">
        <f>(1+Chart!$F$4)^(1/(365/K1561))-1</f>
        <v>6.6592785027408397E-5</v>
      </c>
      <c r="M1561" s="6">
        <f t="shared" si="148"/>
        <v>5.74767377112817E-5</v>
      </c>
      <c r="N1561" s="6">
        <f t="shared" si="149"/>
        <v>5.3783909614413261E-5</v>
      </c>
      <c r="O1561">
        <f>O1560*(B1561/B1560)</f>
        <v>276.14818105000228</v>
      </c>
      <c r="P1561">
        <f t="shared" si="145"/>
        <v>2019</v>
      </c>
      <c r="Q1561" s="1">
        <f t="shared" si="146"/>
        <v>43698.5625</v>
      </c>
      <c r="R1561">
        <f>IF(B1562="",R1560,IF(Q1561&gt;=Chart!$F$2,E1561,0))</f>
        <v>0</v>
      </c>
      <c r="S1561">
        <f>IF(B1562="",S1560,IFERROR(IF(AND(R1561&gt;0,R1560=0),R1561,(1+(B1562/B1561-1)*Calc!$Z$1)*S1560),0))</f>
        <v>0</v>
      </c>
      <c r="T1561">
        <f>IF(B1562="",T1560,IFERROR(IF(AND(R1561&gt;0,R1560=0),R1561,(1+(B1562/B1561-1)*Calc!$Z$1-L1562)*T1560),0))</f>
        <v>0</v>
      </c>
      <c r="U1561">
        <f>IF(B1562="",U1560,IFERROR(IF(AND(R1561&gt;0,R1560=0),R1561,(1+(B1562/B1561-1)*Calc!$Z$1-M1562*2)*U1560),0))</f>
        <v>0</v>
      </c>
      <c r="V1561">
        <f>IF(B1562="",V1560,IFERROR(IF(AND(R1561&gt;0,R1560=0),R1561,(1+(B1562/B1561-1)*Calc!$Z$1-N1562*2)*V1560),0))</f>
        <v>0</v>
      </c>
      <c r="W1561">
        <f>IF(ISNUMBER(C1561),C1561,W1560)</f>
        <v>2.12</v>
      </c>
      <c r="Y1561" s="1" t="e">
        <f>IF(AND(Q1561&gt;=Chart!$F$2,Q1561&lt;=Chart!$F$3),Q1561,#N/A)</f>
        <v>#N/A</v>
      </c>
      <c r="Z1561" t="e">
        <f>IF(AND(Q1561&gt;=Chart!$F$2,Q1561&lt;=Chart!$F$3),R1561,#N/A)</f>
        <v>#N/A</v>
      </c>
      <c r="AA1561" t="e">
        <f>IF(AND(Q1561&gt;=Chart!$F$2,Q1561&lt;=Chart!$F$3),S1561,#N/A)</f>
        <v>#N/A</v>
      </c>
      <c r="AB1561" t="e">
        <f>IF(AND(Q1561&gt;=Chart!$F$2,Q1561&lt;=Chart!$F$3),T1561,#N/A)</f>
        <v>#N/A</v>
      </c>
      <c r="AC1561" t="e">
        <f>IF(AND(Q1561&gt;=Chart!$F$2,Q1561&lt;=Chart!$F$3),U1561,#N/A)</f>
        <v>#N/A</v>
      </c>
      <c r="AD1561" t="e">
        <f>IF(AND(Q1561&gt;=Chart!$F$2,Q1561&lt;=Chart!$F$3),V1561,#N/A)</f>
        <v>#N/A</v>
      </c>
      <c r="AE1561" t="e">
        <f>IF(AND(Q1561&gt;=Chart!$F$2,Q1561&lt;=Chart!$F$3),I1561,#N/A)</f>
        <v>#N/A</v>
      </c>
      <c r="AF1561" t="e">
        <f>IF(AND(Q1561&gt;=Chart!$F$2,Q1561&lt;=Chart!$F$3),H1561/100,#N/A)</f>
        <v>#N/A</v>
      </c>
      <c r="AG1561" t="e">
        <f>IF(AND(Q1561&gt;=Chart!$F$2,Q1561&lt;=Chart!$F$3),W1561/100,#N/A)</f>
        <v>#N/A</v>
      </c>
    </row>
    <row r="1562" spans="1:33" x14ac:dyDescent="0.25">
      <c r="A1562">
        <v>1566480600</v>
      </c>
      <c r="B1562">
        <f>INDEX('Daily Data ADJ'!$1:$1048576,MATCH(Calc!$A1562,'Daily Data ADJ'!$A:$A,0),MATCH("SPY, CBOE BZX: Close",'Daily Data ADJ'!$1:$1,0))</f>
        <v>276.06319784999999</v>
      </c>
      <c r="C1562">
        <f>INDEX('Daily Data ADJ'!$1:$1048576,MATCH(Calc!$A1562,'Daily Data ADJ'!$A:$A,0),MATCH("EFFR, FRED: Close",'Daily Data ADJ'!$1:$1,0))</f>
        <v>2.12</v>
      </c>
      <c r="D1562">
        <f>INDEX('Daily Data ADJ'!$1:$1048576,MATCH(Calc!$A1562,'Daily Data ADJ'!$A:$A,1),MATCH("SOFR, FRED: Close",'Daily Data ADJ'!$1:$1,0))</f>
        <v>2.09</v>
      </c>
      <c r="E1562">
        <f>INDEX('Daily Data ADJ'!$1:$1048576,MATCH(Calc!$A1562,'Daily Data ADJ'!$A:$A,0),MATCH("UPRO, CBOE BZX: Close",'Daily Data ADJ'!$1:$1,0))</f>
        <v>26.0762398</v>
      </c>
      <c r="F1562">
        <f>INDEX('Daily Data ADJ'!$1:$1048576,MATCH(Calc!$A1562,'Daily Data ADJ'!$A:$A,0),MATCH("ES1!, CME_MINI: Close",'Daily Data ADJ'!$1:$1,0))</f>
        <v>2922.25</v>
      </c>
      <c r="G1562">
        <f>INDEX('Daily Data ADJ'!$1:$1048576,MATCH(Calc!$A1562,'Daily Data ADJ'!$A:$A,0),MATCH("ES2!, CME_MINI: Close",'Daily Data ADJ'!$1:$1,0))</f>
        <v>2923</v>
      </c>
      <c r="H1562">
        <f>INDEX('QUANDL MULTPL SP500_DIV_YIELD_M'!$A:$G,MATCH(Calc!$A1562,'QUANDL MULTPL SP500_DIV_YIELD_M'!$A:$A,1),MATCH('QUANDL MULTPL SP500_DIV_YIELD_M'!$E$1,'QUANDL MULTPL SP500_DIV_YIELD_M'!$A$1:$G$1,0))</f>
        <v>1.88</v>
      </c>
      <c r="I1562" s="5">
        <f t="shared" si="144"/>
        <v>1.9827001498711042E-2</v>
      </c>
      <c r="J1562" s="1">
        <f>A1562/24/60/60+DATE(1970,1,1)</f>
        <v>43699.5625</v>
      </c>
      <c r="K1562" s="3">
        <f t="shared" si="147"/>
        <v>1</v>
      </c>
      <c r="L1562" s="6">
        <f>(1+Chart!$F$4)^(1/(365/K1562))-1</f>
        <v>6.6592785027408397E-5</v>
      </c>
      <c r="M1562" s="6">
        <f t="shared" si="148"/>
        <v>5.74767377112817E-5</v>
      </c>
      <c r="N1562" s="6">
        <f t="shared" si="149"/>
        <v>5.3790505664341737E-5</v>
      </c>
      <c r="O1562">
        <f>O1561*(B1562/B1561)</f>
        <v>276.06319785000227</v>
      </c>
      <c r="P1562">
        <f t="shared" si="145"/>
        <v>2019</v>
      </c>
      <c r="Q1562" s="1">
        <f t="shared" si="146"/>
        <v>43699.5625</v>
      </c>
      <c r="R1562">
        <f>IF(B1563="",R1561,IF(Q1562&gt;=Chart!$F$2,E1562,0))</f>
        <v>0</v>
      </c>
      <c r="S1562">
        <f>IF(B1563="",S1561,IFERROR(IF(AND(R1562&gt;0,R1561=0),R1562,(1+(B1563/B1562-1)*Calc!$Z$1)*S1561),0))</f>
        <v>0</v>
      </c>
      <c r="T1562">
        <f>IF(B1563="",T1561,IFERROR(IF(AND(R1562&gt;0,R1561=0),R1562,(1+(B1563/B1562-1)*Calc!$Z$1-L1563)*T1561),0))</f>
        <v>0</v>
      </c>
      <c r="U1562">
        <f>IF(B1563="",U1561,IFERROR(IF(AND(R1562&gt;0,R1561=0),R1562,(1+(B1563/B1562-1)*Calc!$Z$1-M1563*2)*U1561),0))</f>
        <v>0</v>
      </c>
      <c r="V1562">
        <f>IF(B1563="",V1561,IFERROR(IF(AND(R1562&gt;0,R1561=0),R1562,(1+(B1563/B1562-1)*Calc!$Z$1-N1563*2)*V1561),0))</f>
        <v>0</v>
      </c>
      <c r="W1562">
        <f>IF(ISNUMBER(C1562),C1562,W1561)</f>
        <v>2.12</v>
      </c>
      <c r="Y1562" s="1" t="e">
        <f>IF(AND(Q1562&gt;=Chart!$F$2,Q1562&lt;=Chart!$F$3),Q1562,#N/A)</f>
        <v>#N/A</v>
      </c>
      <c r="Z1562" t="e">
        <f>IF(AND(Q1562&gt;=Chart!$F$2,Q1562&lt;=Chart!$F$3),R1562,#N/A)</f>
        <v>#N/A</v>
      </c>
      <c r="AA1562" t="e">
        <f>IF(AND(Q1562&gt;=Chart!$F$2,Q1562&lt;=Chart!$F$3),S1562,#N/A)</f>
        <v>#N/A</v>
      </c>
      <c r="AB1562" t="e">
        <f>IF(AND(Q1562&gt;=Chart!$F$2,Q1562&lt;=Chart!$F$3),T1562,#N/A)</f>
        <v>#N/A</v>
      </c>
      <c r="AC1562" t="e">
        <f>IF(AND(Q1562&gt;=Chart!$F$2,Q1562&lt;=Chart!$F$3),U1562,#N/A)</f>
        <v>#N/A</v>
      </c>
      <c r="AD1562" t="e">
        <f>IF(AND(Q1562&gt;=Chart!$F$2,Q1562&lt;=Chart!$F$3),V1562,#N/A)</f>
        <v>#N/A</v>
      </c>
      <c r="AE1562" t="e">
        <f>IF(AND(Q1562&gt;=Chart!$F$2,Q1562&lt;=Chart!$F$3),I1562,#N/A)</f>
        <v>#N/A</v>
      </c>
      <c r="AF1562" t="e">
        <f>IF(AND(Q1562&gt;=Chart!$F$2,Q1562&lt;=Chart!$F$3),H1562/100,#N/A)</f>
        <v>#N/A</v>
      </c>
      <c r="AG1562" t="e">
        <f>IF(AND(Q1562&gt;=Chart!$F$2,Q1562&lt;=Chart!$F$3),W1562/100,#N/A)</f>
        <v>#N/A</v>
      </c>
    </row>
    <row r="1563" spans="1:33" x14ac:dyDescent="0.25">
      <c r="A1563">
        <v>1566567000</v>
      </c>
      <c r="B1563">
        <f>INDEX('Daily Data ADJ'!$1:$1048576,MATCH(Calc!$A1563,'Daily Data ADJ'!$A:$A,0),MATCH("SPY, CBOE BZX: Close",'Daily Data ADJ'!$1:$1,0))</f>
        <v>268.9718221</v>
      </c>
      <c r="C1563">
        <f>INDEX('Daily Data ADJ'!$1:$1048576,MATCH(Calc!$A1563,'Daily Data ADJ'!$A:$A,0),MATCH("EFFR, FRED: Close",'Daily Data ADJ'!$1:$1,0))</f>
        <v>2.12</v>
      </c>
      <c r="D1563">
        <f>INDEX('Daily Data ADJ'!$1:$1048576,MATCH(Calc!$A1563,'Daily Data ADJ'!$A:$A,1),MATCH("SOFR, FRED: Close",'Daily Data ADJ'!$1:$1,0))</f>
        <v>2.1</v>
      </c>
      <c r="E1563">
        <f>INDEX('Daily Data ADJ'!$1:$1048576,MATCH(Calc!$A1563,'Daily Data ADJ'!$A:$A,0),MATCH("UPRO, CBOE BZX: Close",'Daily Data ADJ'!$1:$1,0))</f>
        <v>24.050564189999999</v>
      </c>
      <c r="F1563">
        <f>INDEX('Daily Data ADJ'!$1:$1048576,MATCH(Calc!$A1563,'Daily Data ADJ'!$A:$A,0),MATCH("ES1!, CME_MINI: Close",'Daily Data ADJ'!$1:$1,0))</f>
        <v>2855.5</v>
      </c>
      <c r="G1563">
        <f>INDEX('Daily Data ADJ'!$1:$1048576,MATCH(Calc!$A1563,'Daily Data ADJ'!$A:$A,0),MATCH("ES2!, CME_MINI: Close",'Daily Data ADJ'!$1:$1,0))</f>
        <v>2856</v>
      </c>
      <c r="H1563">
        <f>INDEX('QUANDL MULTPL SP500_DIV_YIELD_M'!$A:$G,MATCH(Calc!$A1563,'QUANDL MULTPL SP500_DIV_YIELD_M'!$A:$A,1),MATCH('QUANDL MULTPL SP500_DIV_YIELD_M'!$E$1,'QUANDL MULTPL SP500_DIV_YIELD_M'!$A$1:$G$1,0))</f>
        <v>1.88</v>
      </c>
      <c r="I1563" s="5">
        <f t="shared" si="144"/>
        <v>1.9500586714541315E-2</v>
      </c>
      <c r="J1563" s="1">
        <f>A1563/24/60/60+DATE(1970,1,1)</f>
        <v>43700.5625</v>
      </c>
      <c r="K1563" s="3">
        <f t="shared" si="147"/>
        <v>1</v>
      </c>
      <c r="L1563" s="6">
        <f>(1+Chart!$F$4)^(1/(365/K1563))-1</f>
        <v>6.6592785027408397E-5</v>
      </c>
      <c r="M1563" s="6">
        <f t="shared" si="148"/>
        <v>5.74767377112817E-5</v>
      </c>
      <c r="N1563" s="6">
        <f t="shared" si="149"/>
        <v>5.291341774116276E-5</v>
      </c>
      <c r="O1563">
        <f>O1562*(B1563/B1562)</f>
        <v>268.97182210000221</v>
      </c>
      <c r="P1563">
        <f t="shared" si="145"/>
        <v>2019</v>
      </c>
      <c r="Q1563" s="1">
        <f t="shared" si="146"/>
        <v>43700.5625</v>
      </c>
      <c r="R1563">
        <f>IF(B1564="",R1562,IF(Q1563&gt;=Chart!$F$2,E1563,0))</f>
        <v>0</v>
      </c>
      <c r="S1563">
        <f>IF(B1564="",S1562,IFERROR(IF(AND(R1563&gt;0,R1562=0),R1563,(1+(B1564/B1563-1)*Calc!$Z$1)*S1562),0))</f>
        <v>0</v>
      </c>
      <c r="T1563">
        <f>IF(B1564="",T1562,IFERROR(IF(AND(R1563&gt;0,R1562=0),R1563,(1+(B1564/B1563-1)*Calc!$Z$1-L1564)*T1562),0))</f>
        <v>0</v>
      </c>
      <c r="U1563">
        <f>IF(B1564="",U1562,IFERROR(IF(AND(R1563&gt;0,R1562=0),R1563,(1+(B1564/B1563-1)*Calc!$Z$1-M1564*2)*U1562),0))</f>
        <v>0</v>
      </c>
      <c r="V1563">
        <f>IF(B1564="",V1562,IFERROR(IF(AND(R1563&gt;0,R1562=0),R1563,(1+(B1564/B1563-1)*Calc!$Z$1-N1564*2)*V1562),0))</f>
        <v>0</v>
      </c>
      <c r="W1563">
        <f>IF(ISNUMBER(C1563),C1563,W1562)</f>
        <v>2.12</v>
      </c>
      <c r="Y1563" s="1" t="e">
        <f>IF(AND(Q1563&gt;=Chart!$F$2,Q1563&lt;=Chart!$F$3),Q1563,#N/A)</f>
        <v>#N/A</v>
      </c>
      <c r="Z1563" t="e">
        <f>IF(AND(Q1563&gt;=Chart!$F$2,Q1563&lt;=Chart!$F$3),R1563,#N/A)</f>
        <v>#N/A</v>
      </c>
      <c r="AA1563" t="e">
        <f>IF(AND(Q1563&gt;=Chart!$F$2,Q1563&lt;=Chart!$F$3),S1563,#N/A)</f>
        <v>#N/A</v>
      </c>
      <c r="AB1563" t="e">
        <f>IF(AND(Q1563&gt;=Chart!$F$2,Q1563&lt;=Chart!$F$3),T1563,#N/A)</f>
        <v>#N/A</v>
      </c>
      <c r="AC1563" t="e">
        <f>IF(AND(Q1563&gt;=Chart!$F$2,Q1563&lt;=Chart!$F$3),U1563,#N/A)</f>
        <v>#N/A</v>
      </c>
      <c r="AD1563" t="e">
        <f>IF(AND(Q1563&gt;=Chart!$F$2,Q1563&lt;=Chart!$F$3),V1563,#N/A)</f>
        <v>#N/A</v>
      </c>
      <c r="AE1563" t="e">
        <f>IF(AND(Q1563&gt;=Chart!$F$2,Q1563&lt;=Chart!$F$3),I1563,#N/A)</f>
        <v>#N/A</v>
      </c>
      <c r="AF1563" t="e">
        <f>IF(AND(Q1563&gt;=Chart!$F$2,Q1563&lt;=Chart!$F$3),H1563/100,#N/A)</f>
        <v>#N/A</v>
      </c>
      <c r="AG1563" t="e">
        <f>IF(AND(Q1563&gt;=Chart!$F$2,Q1563&lt;=Chart!$F$3),W1563/100,#N/A)</f>
        <v>#N/A</v>
      </c>
    </row>
    <row r="1564" spans="1:33" x14ac:dyDescent="0.25">
      <c r="A1564">
        <v>1566826200</v>
      </c>
      <c r="B1564">
        <f>INDEX('Daily Data ADJ'!$1:$1048576,MATCH(Calc!$A1564,'Daily Data ADJ'!$A:$A,0),MATCH("SPY, CBOE BZX: Close",'Daily Data ADJ'!$1:$1,0))</f>
        <v>271.94623403000003</v>
      </c>
      <c r="C1564">
        <f>INDEX('Daily Data ADJ'!$1:$1048576,MATCH(Calc!$A1564,'Daily Data ADJ'!$A:$A,0),MATCH("EFFR, FRED: Close",'Daily Data ADJ'!$1:$1,0))</f>
        <v>2.12</v>
      </c>
      <c r="D1564">
        <f>INDEX('Daily Data ADJ'!$1:$1048576,MATCH(Calc!$A1564,'Daily Data ADJ'!$A:$A,1),MATCH("SOFR, FRED: Close",'Daily Data ADJ'!$1:$1,0))</f>
        <v>2.1</v>
      </c>
      <c r="E1564">
        <f>INDEX('Daily Data ADJ'!$1:$1048576,MATCH(Calc!$A1564,'Daily Data ADJ'!$A:$A,0),MATCH("UPRO, CBOE BZX: Close",'Daily Data ADJ'!$1:$1,0))</f>
        <v>24.83805177</v>
      </c>
      <c r="F1564">
        <f>INDEX('Daily Data ADJ'!$1:$1048576,MATCH(Calc!$A1564,'Daily Data ADJ'!$A:$A,0),MATCH("ES1!, CME_MINI: Close",'Daily Data ADJ'!$1:$1,0))</f>
        <v>2883.25</v>
      </c>
      <c r="G1564">
        <f>INDEX('Daily Data ADJ'!$1:$1048576,MATCH(Calc!$A1564,'Daily Data ADJ'!$A:$A,0),MATCH("ES2!, CME_MINI: Close",'Daily Data ADJ'!$1:$1,0))</f>
        <v>2884</v>
      </c>
      <c r="H1564">
        <f>INDEX('QUANDL MULTPL SP500_DIV_YIELD_M'!$A:$G,MATCH(Calc!$A1564,'QUANDL MULTPL SP500_DIV_YIELD_M'!$A:$A,1),MATCH('QUANDL MULTPL SP500_DIV_YIELD_M'!$E$1,'QUANDL MULTPL SP500_DIV_YIELD_M'!$A$1:$G$1,0))</f>
        <v>1.88</v>
      </c>
      <c r="I1564" s="5">
        <f t="shared" si="144"/>
        <v>1.9840898554432121E-2</v>
      </c>
      <c r="J1564" s="1">
        <f>A1564/24/60/60+DATE(1970,1,1)</f>
        <v>43703.5625</v>
      </c>
      <c r="K1564" s="3">
        <f t="shared" si="147"/>
        <v>3</v>
      </c>
      <c r="L1564" s="6">
        <f>(1+Chart!$F$4)^(1/(365/K1564))-1</f>
        <v>1.9979165917494157E-4</v>
      </c>
      <c r="M1564" s="6">
        <f t="shared" si="148"/>
        <v>1.7244012404971087E-4</v>
      </c>
      <c r="N1564" s="6">
        <f t="shared" si="149"/>
        <v>1.6149221643990685E-4</v>
      </c>
      <c r="O1564">
        <f>O1563*(B1564/B1563)</f>
        <v>271.94623403000224</v>
      </c>
      <c r="P1564">
        <f t="shared" si="145"/>
        <v>2019</v>
      </c>
      <c r="Q1564" s="1">
        <f t="shared" si="146"/>
        <v>43703.5625</v>
      </c>
      <c r="R1564">
        <f>IF(B1565="",R1563,IF(Q1564&gt;=Chart!$F$2,E1564,0))</f>
        <v>0</v>
      </c>
      <c r="S1564">
        <f>IF(B1565="",S1563,IFERROR(IF(AND(R1564&gt;0,R1563=0),R1564,(1+(B1565/B1564-1)*Calc!$Z$1)*S1563),0))</f>
        <v>0</v>
      </c>
      <c r="T1564">
        <f>IF(B1565="",T1563,IFERROR(IF(AND(R1564&gt;0,R1563=0),R1564,(1+(B1565/B1564-1)*Calc!$Z$1-L1565)*T1563),0))</f>
        <v>0</v>
      </c>
      <c r="U1564">
        <f>IF(B1565="",U1563,IFERROR(IF(AND(R1564&gt;0,R1563=0),R1564,(1+(B1565/B1564-1)*Calc!$Z$1-M1565*2)*U1563),0))</f>
        <v>0</v>
      </c>
      <c r="V1564">
        <f>IF(B1565="",V1563,IFERROR(IF(AND(R1564&gt;0,R1563=0),R1564,(1+(B1565/B1564-1)*Calc!$Z$1-N1565*2)*V1563),0))</f>
        <v>0</v>
      </c>
      <c r="W1564">
        <f>IF(ISNUMBER(C1564),C1564,W1563)</f>
        <v>2.12</v>
      </c>
      <c r="Y1564" s="1" t="e">
        <f>IF(AND(Q1564&gt;=Chart!$F$2,Q1564&lt;=Chart!$F$3),Q1564,#N/A)</f>
        <v>#N/A</v>
      </c>
      <c r="Z1564" t="e">
        <f>IF(AND(Q1564&gt;=Chart!$F$2,Q1564&lt;=Chart!$F$3),R1564,#N/A)</f>
        <v>#N/A</v>
      </c>
      <c r="AA1564" t="e">
        <f>IF(AND(Q1564&gt;=Chart!$F$2,Q1564&lt;=Chart!$F$3),S1564,#N/A)</f>
        <v>#N/A</v>
      </c>
      <c r="AB1564" t="e">
        <f>IF(AND(Q1564&gt;=Chart!$F$2,Q1564&lt;=Chart!$F$3),T1564,#N/A)</f>
        <v>#N/A</v>
      </c>
      <c r="AC1564" t="e">
        <f>IF(AND(Q1564&gt;=Chart!$F$2,Q1564&lt;=Chart!$F$3),U1564,#N/A)</f>
        <v>#N/A</v>
      </c>
      <c r="AD1564" t="e">
        <f>IF(AND(Q1564&gt;=Chart!$F$2,Q1564&lt;=Chart!$F$3),V1564,#N/A)</f>
        <v>#N/A</v>
      </c>
      <c r="AE1564" t="e">
        <f>IF(AND(Q1564&gt;=Chart!$F$2,Q1564&lt;=Chart!$F$3),I1564,#N/A)</f>
        <v>#N/A</v>
      </c>
      <c r="AF1564" t="e">
        <f>IF(AND(Q1564&gt;=Chart!$F$2,Q1564&lt;=Chart!$F$3),H1564/100,#N/A)</f>
        <v>#N/A</v>
      </c>
      <c r="AG1564" t="e">
        <f>IF(AND(Q1564&gt;=Chart!$F$2,Q1564&lt;=Chart!$F$3),W1564/100,#N/A)</f>
        <v>#N/A</v>
      </c>
    </row>
    <row r="1565" spans="1:33" x14ac:dyDescent="0.25">
      <c r="A1565">
        <v>1566912600</v>
      </c>
      <c r="B1565">
        <f>INDEX('Daily Data ADJ'!$1:$1048576,MATCH(Calc!$A1565,'Daily Data ADJ'!$A:$A,0),MATCH("SPY, CBOE BZX: Close",'Daily Data ADJ'!$1:$1,0))</f>
        <v>270.87922277000001</v>
      </c>
      <c r="C1565">
        <f>INDEX('Daily Data ADJ'!$1:$1048576,MATCH(Calc!$A1565,'Daily Data ADJ'!$A:$A,0),MATCH("EFFR, FRED: Close",'Daily Data ADJ'!$1:$1,0))</f>
        <v>2.12</v>
      </c>
      <c r="D1565">
        <f>INDEX('Daily Data ADJ'!$1:$1048576,MATCH(Calc!$A1565,'Daily Data ADJ'!$A:$A,1),MATCH("SOFR, FRED: Close",'Daily Data ADJ'!$1:$1,0))</f>
        <v>2.15</v>
      </c>
      <c r="E1565">
        <f>INDEX('Daily Data ADJ'!$1:$1048576,MATCH(Calc!$A1565,'Daily Data ADJ'!$A:$A,0),MATCH("UPRO, CBOE BZX: Close",'Daily Data ADJ'!$1:$1,0))</f>
        <v>24.56565041</v>
      </c>
      <c r="F1565">
        <f>INDEX('Daily Data ADJ'!$1:$1048576,MATCH(Calc!$A1565,'Daily Data ADJ'!$A:$A,0),MATCH("ES1!, CME_MINI: Close",'Daily Data ADJ'!$1:$1,0))</f>
        <v>2865.5</v>
      </c>
      <c r="G1565">
        <f>INDEX('Daily Data ADJ'!$1:$1048576,MATCH(Calc!$A1565,'Daily Data ADJ'!$A:$A,0),MATCH("ES2!, CME_MINI: Close",'Daily Data ADJ'!$1:$1,0))</f>
        <v>2866</v>
      </c>
      <c r="H1565">
        <f>INDEX('QUANDL MULTPL SP500_DIV_YIELD_M'!$A:$G,MATCH(Calc!$A1565,'QUANDL MULTPL SP500_DIV_YIELD_M'!$A:$A,1),MATCH('QUANDL MULTPL SP500_DIV_YIELD_M'!$E$1,'QUANDL MULTPL SP500_DIV_YIELD_M'!$A$1:$G$1,0))</f>
        <v>1.88</v>
      </c>
      <c r="I1565" s="5">
        <f t="shared" si="144"/>
        <v>1.9498141172482678E-2</v>
      </c>
      <c r="J1565" s="1">
        <f>A1565/24/60/60+DATE(1970,1,1)</f>
        <v>43704.5625</v>
      </c>
      <c r="K1565" s="3">
        <f t="shared" si="147"/>
        <v>1</v>
      </c>
      <c r="L1565" s="6">
        <f>(1+Chart!$F$4)^(1/(365/K1565))-1</f>
        <v>6.6592785027408397E-5</v>
      </c>
      <c r="M1565" s="6">
        <f t="shared" si="148"/>
        <v>5.74767377112817E-5</v>
      </c>
      <c r="N1565" s="6">
        <f t="shared" si="149"/>
        <v>5.2906845427358462E-5</v>
      </c>
      <c r="O1565">
        <f>O1564*(B1565/B1564)</f>
        <v>270.87922277000223</v>
      </c>
      <c r="P1565">
        <f t="shared" si="145"/>
        <v>2019</v>
      </c>
      <c r="Q1565" s="1">
        <f t="shared" si="146"/>
        <v>43704.5625</v>
      </c>
      <c r="R1565">
        <f>IF(B1566="",R1564,IF(Q1565&gt;=Chart!$F$2,E1565,0))</f>
        <v>0</v>
      </c>
      <c r="S1565">
        <f>IF(B1566="",S1564,IFERROR(IF(AND(R1565&gt;0,R1564=0),R1565,(1+(B1566/B1565-1)*Calc!$Z$1)*S1564),0))</f>
        <v>0</v>
      </c>
      <c r="T1565">
        <f>IF(B1566="",T1564,IFERROR(IF(AND(R1565&gt;0,R1564=0),R1565,(1+(B1566/B1565-1)*Calc!$Z$1-L1566)*T1564),0))</f>
        <v>0</v>
      </c>
      <c r="U1565">
        <f>IF(B1566="",U1564,IFERROR(IF(AND(R1565&gt;0,R1564=0),R1565,(1+(B1566/B1565-1)*Calc!$Z$1-M1566*2)*U1564),0))</f>
        <v>0</v>
      </c>
      <c r="V1565">
        <f>IF(B1566="",V1564,IFERROR(IF(AND(R1565&gt;0,R1564=0),R1565,(1+(B1566/B1565-1)*Calc!$Z$1-N1566*2)*V1564),0))</f>
        <v>0</v>
      </c>
      <c r="W1565">
        <f>IF(ISNUMBER(C1565),C1565,W1564)</f>
        <v>2.12</v>
      </c>
      <c r="Y1565" s="1" t="e">
        <f>IF(AND(Q1565&gt;=Chart!$F$2,Q1565&lt;=Chart!$F$3),Q1565,#N/A)</f>
        <v>#N/A</v>
      </c>
      <c r="Z1565" t="e">
        <f>IF(AND(Q1565&gt;=Chart!$F$2,Q1565&lt;=Chart!$F$3),R1565,#N/A)</f>
        <v>#N/A</v>
      </c>
      <c r="AA1565" t="e">
        <f>IF(AND(Q1565&gt;=Chart!$F$2,Q1565&lt;=Chart!$F$3),S1565,#N/A)</f>
        <v>#N/A</v>
      </c>
      <c r="AB1565" t="e">
        <f>IF(AND(Q1565&gt;=Chart!$F$2,Q1565&lt;=Chart!$F$3),T1565,#N/A)</f>
        <v>#N/A</v>
      </c>
      <c r="AC1565" t="e">
        <f>IF(AND(Q1565&gt;=Chart!$F$2,Q1565&lt;=Chart!$F$3),U1565,#N/A)</f>
        <v>#N/A</v>
      </c>
      <c r="AD1565" t="e">
        <f>IF(AND(Q1565&gt;=Chart!$F$2,Q1565&lt;=Chart!$F$3),V1565,#N/A)</f>
        <v>#N/A</v>
      </c>
      <c r="AE1565" t="e">
        <f>IF(AND(Q1565&gt;=Chart!$F$2,Q1565&lt;=Chart!$F$3),I1565,#N/A)</f>
        <v>#N/A</v>
      </c>
      <c r="AF1565" t="e">
        <f>IF(AND(Q1565&gt;=Chart!$F$2,Q1565&lt;=Chart!$F$3),H1565/100,#N/A)</f>
        <v>#N/A</v>
      </c>
      <c r="AG1565" t="e">
        <f>IF(AND(Q1565&gt;=Chart!$F$2,Q1565&lt;=Chart!$F$3),W1565/100,#N/A)</f>
        <v>#N/A</v>
      </c>
    </row>
    <row r="1566" spans="1:33" x14ac:dyDescent="0.25">
      <c r="A1566">
        <v>1566999000</v>
      </c>
      <c r="B1566">
        <f>INDEX('Daily Data ADJ'!$1:$1048576,MATCH(Calc!$A1566,'Daily Data ADJ'!$A:$A,0),MATCH("SPY, CBOE BZX: Close",'Daily Data ADJ'!$1:$1,0))</f>
        <v>272.78662344000003</v>
      </c>
      <c r="C1566">
        <f>INDEX('Daily Data ADJ'!$1:$1048576,MATCH(Calc!$A1566,'Daily Data ADJ'!$A:$A,0),MATCH("EFFR, FRED: Close",'Daily Data ADJ'!$1:$1,0))</f>
        <v>2.12</v>
      </c>
      <c r="D1566">
        <f>INDEX('Daily Data ADJ'!$1:$1048576,MATCH(Calc!$A1566,'Daily Data ADJ'!$A:$A,1),MATCH("SOFR, FRED: Close",'Daily Data ADJ'!$1:$1,0))</f>
        <v>2.12</v>
      </c>
      <c r="E1566">
        <f>INDEX('Daily Data ADJ'!$1:$1048576,MATCH(Calc!$A1566,'Daily Data ADJ'!$A:$A,0),MATCH("UPRO, CBOE BZX: Close",'Daily Data ADJ'!$1:$1,0))</f>
        <v>25.075783869999999</v>
      </c>
      <c r="F1566">
        <f>INDEX('Daily Data ADJ'!$1:$1048576,MATCH(Calc!$A1566,'Daily Data ADJ'!$A:$A,0),MATCH("ES1!, CME_MINI: Close",'Daily Data ADJ'!$1:$1,0))</f>
        <v>2889.75</v>
      </c>
      <c r="G1566">
        <f>INDEX('Daily Data ADJ'!$1:$1048576,MATCH(Calc!$A1566,'Daily Data ADJ'!$A:$A,0),MATCH("ES2!, CME_MINI: Close",'Daily Data ADJ'!$1:$1,0))</f>
        <v>2890.25</v>
      </c>
      <c r="H1566">
        <f>INDEX('QUANDL MULTPL SP500_DIV_YIELD_M'!$A:$G,MATCH(Calc!$A1566,'QUANDL MULTPL SP500_DIV_YIELD_M'!$A:$A,1),MATCH('QUANDL MULTPL SP500_DIV_YIELD_M'!$E$1,'QUANDL MULTPL SP500_DIV_YIELD_M'!$A$1:$G$1,0))</f>
        <v>1.88</v>
      </c>
      <c r="I1566" s="5">
        <f t="shared" si="144"/>
        <v>1.9492281040201689E-2</v>
      </c>
      <c r="J1566" s="1">
        <f>A1566/24/60/60+DATE(1970,1,1)</f>
        <v>43705.5625</v>
      </c>
      <c r="K1566" s="3">
        <f t="shared" si="147"/>
        <v>1</v>
      </c>
      <c r="L1566" s="6">
        <f>(1+Chart!$F$4)^(1/(365/K1566))-1</f>
        <v>6.6592785027408397E-5</v>
      </c>
      <c r="M1566" s="6">
        <f t="shared" si="148"/>
        <v>5.74767377112817E-5</v>
      </c>
      <c r="N1566" s="6">
        <f t="shared" si="149"/>
        <v>5.2891096450791153E-5</v>
      </c>
      <c r="O1566">
        <f>O1565*(B1566/B1565)</f>
        <v>272.7866234400023</v>
      </c>
      <c r="P1566">
        <f t="shared" si="145"/>
        <v>2019</v>
      </c>
      <c r="Q1566" s="1">
        <f t="shared" si="146"/>
        <v>43705.5625</v>
      </c>
      <c r="R1566">
        <f>IF(B1567="",R1565,IF(Q1566&gt;=Chart!$F$2,E1566,0))</f>
        <v>0</v>
      </c>
      <c r="S1566">
        <f>IF(B1567="",S1565,IFERROR(IF(AND(R1566&gt;0,R1565=0),R1566,(1+(B1567/B1566-1)*Calc!$Z$1)*S1565),0))</f>
        <v>0</v>
      </c>
      <c r="T1566">
        <f>IF(B1567="",T1565,IFERROR(IF(AND(R1566&gt;0,R1565=0),R1566,(1+(B1567/B1566-1)*Calc!$Z$1-L1567)*T1565),0))</f>
        <v>0</v>
      </c>
      <c r="U1566">
        <f>IF(B1567="",U1565,IFERROR(IF(AND(R1566&gt;0,R1565=0),R1566,(1+(B1567/B1566-1)*Calc!$Z$1-M1567*2)*U1565),0))</f>
        <v>0</v>
      </c>
      <c r="V1566">
        <f>IF(B1567="",V1565,IFERROR(IF(AND(R1566&gt;0,R1565=0),R1566,(1+(B1567/B1566-1)*Calc!$Z$1-N1567*2)*V1565),0))</f>
        <v>0</v>
      </c>
      <c r="W1566">
        <f>IF(ISNUMBER(C1566),C1566,W1565)</f>
        <v>2.12</v>
      </c>
      <c r="Y1566" s="1" t="e">
        <f>IF(AND(Q1566&gt;=Chart!$F$2,Q1566&lt;=Chart!$F$3),Q1566,#N/A)</f>
        <v>#N/A</v>
      </c>
      <c r="Z1566" t="e">
        <f>IF(AND(Q1566&gt;=Chart!$F$2,Q1566&lt;=Chart!$F$3),R1566,#N/A)</f>
        <v>#N/A</v>
      </c>
      <c r="AA1566" t="e">
        <f>IF(AND(Q1566&gt;=Chart!$F$2,Q1566&lt;=Chart!$F$3),S1566,#N/A)</f>
        <v>#N/A</v>
      </c>
      <c r="AB1566" t="e">
        <f>IF(AND(Q1566&gt;=Chart!$F$2,Q1566&lt;=Chart!$F$3),T1566,#N/A)</f>
        <v>#N/A</v>
      </c>
      <c r="AC1566" t="e">
        <f>IF(AND(Q1566&gt;=Chart!$F$2,Q1566&lt;=Chart!$F$3),U1566,#N/A)</f>
        <v>#N/A</v>
      </c>
      <c r="AD1566" t="e">
        <f>IF(AND(Q1566&gt;=Chart!$F$2,Q1566&lt;=Chart!$F$3),V1566,#N/A)</f>
        <v>#N/A</v>
      </c>
      <c r="AE1566" t="e">
        <f>IF(AND(Q1566&gt;=Chart!$F$2,Q1566&lt;=Chart!$F$3),I1566,#N/A)</f>
        <v>#N/A</v>
      </c>
      <c r="AF1566" t="e">
        <f>IF(AND(Q1566&gt;=Chart!$F$2,Q1566&lt;=Chart!$F$3),H1566/100,#N/A)</f>
        <v>#N/A</v>
      </c>
      <c r="AG1566" t="e">
        <f>IF(AND(Q1566&gt;=Chart!$F$2,Q1566&lt;=Chart!$F$3),W1566/100,#N/A)</f>
        <v>#N/A</v>
      </c>
    </row>
    <row r="1567" spans="1:33" x14ac:dyDescent="0.25">
      <c r="A1567">
        <v>1567085400</v>
      </c>
      <c r="B1567">
        <f>INDEX('Daily Data ADJ'!$1:$1048576,MATCH(Calc!$A1567,'Daily Data ADJ'!$A:$A,0),MATCH("SPY, CBOE BZX: Close",'Daily Data ADJ'!$1:$1,0))</f>
        <v>276.27093456</v>
      </c>
      <c r="C1567">
        <f>INDEX('Daily Data ADJ'!$1:$1048576,MATCH(Calc!$A1567,'Daily Data ADJ'!$A:$A,0),MATCH("EFFR, FRED: Close",'Daily Data ADJ'!$1:$1,0))</f>
        <v>2.12</v>
      </c>
      <c r="D1567">
        <f>INDEX('Daily Data ADJ'!$1:$1048576,MATCH(Calc!$A1567,'Daily Data ADJ'!$A:$A,1),MATCH("SOFR, FRED: Close",'Daily Data ADJ'!$1:$1,0))</f>
        <v>2.12</v>
      </c>
      <c r="E1567">
        <f>INDEX('Daily Data ADJ'!$1:$1048576,MATCH(Calc!$A1567,'Daily Data ADJ'!$A:$A,0),MATCH("UPRO, CBOE BZX: Close",'Daily Data ADJ'!$1:$1,0))</f>
        <v>26.02175952</v>
      </c>
      <c r="F1567">
        <f>INDEX('Daily Data ADJ'!$1:$1048576,MATCH(Calc!$A1567,'Daily Data ADJ'!$A:$A,0),MATCH("ES1!, CME_MINI: Close",'Daily Data ADJ'!$1:$1,0))</f>
        <v>2926.75</v>
      </c>
      <c r="G1567">
        <f>INDEX('Daily Data ADJ'!$1:$1048576,MATCH(Calc!$A1567,'Daily Data ADJ'!$A:$A,0),MATCH("ES2!, CME_MINI: Close",'Daily Data ADJ'!$1:$1,0))</f>
        <v>2927.5</v>
      </c>
      <c r="H1567">
        <f>INDEX('QUANDL MULTPL SP500_DIV_YIELD_M'!$A:$G,MATCH(Calc!$A1567,'QUANDL MULTPL SP500_DIV_YIELD_M'!$A:$A,1),MATCH('QUANDL MULTPL SP500_DIV_YIELD_M'!$E$1,'QUANDL MULTPL SP500_DIV_YIELD_M'!$A$1:$G$1,0))</f>
        <v>1.88</v>
      </c>
      <c r="I1567" s="5">
        <f t="shared" si="144"/>
        <v>1.9825421834200732E-2</v>
      </c>
      <c r="J1567" s="1">
        <f>A1567/24/60/60+DATE(1970,1,1)</f>
        <v>43706.5625</v>
      </c>
      <c r="K1567" s="3">
        <f t="shared" si="147"/>
        <v>1</v>
      </c>
      <c r="L1567" s="6">
        <f>(1+Chart!$F$4)^(1/(365/K1567))-1</f>
        <v>6.6592785027408397E-5</v>
      </c>
      <c r="M1567" s="6">
        <f t="shared" si="148"/>
        <v>5.74767377112817E-5</v>
      </c>
      <c r="N1567" s="6">
        <f t="shared" si="149"/>
        <v>5.3786261724919626E-5</v>
      </c>
      <c r="O1567">
        <f>O1566*(B1567/B1566)</f>
        <v>276.27093456000227</v>
      </c>
      <c r="P1567">
        <f t="shared" si="145"/>
        <v>2019</v>
      </c>
      <c r="Q1567" s="1">
        <f t="shared" si="146"/>
        <v>43706.5625</v>
      </c>
      <c r="R1567">
        <f>IF(B1568="",R1566,IF(Q1567&gt;=Chart!$F$2,E1567,0))</f>
        <v>0</v>
      </c>
      <c r="S1567">
        <f>IF(B1568="",S1566,IFERROR(IF(AND(R1567&gt;0,R1566=0),R1567,(1+(B1568/B1567-1)*Calc!$Z$1)*S1566),0))</f>
        <v>0</v>
      </c>
      <c r="T1567">
        <f>IF(B1568="",T1566,IFERROR(IF(AND(R1567&gt;0,R1566=0),R1567,(1+(B1568/B1567-1)*Calc!$Z$1-L1568)*T1566),0))</f>
        <v>0</v>
      </c>
      <c r="U1567">
        <f>IF(B1568="",U1566,IFERROR(IF(AND(R1567&gt;0,R1566=0),R1567,(1+(B1568/B1567-1)*Calc!$Z$1-M1568*2)*U1566),0))</f>
        <v>0</v>
      </c>
      <c r="V1567">
        <f>IF(B1568="",V1566,IFERROR(IF(AND(R1567&gt;0,R1566=0),R1567,(1+(B1568/B1567-1)*Calc!$Z$1-N1568*2)*V1566),0))</f>
        <v>0</v>
      </c>
      <c r="W1567">
        <f>IF(ISNUMBER(C1567),C1567,W1566)</f>
        <v>2.12</v>
      </c>
      <c r="Y1567" s="1" t="e">
        <f>IF(AND(Q1567&gt;=Chart!$F$2,Q1567&lt;=Chart!$F$3),Q1567,#N/A)</f>
        <v>#N/A</v>
      </c>
      <c r="Z1567" t="e">
        <f>IF(AND(Q1567&gt;=Chart!$F$2,Q1567&lt;=Chart!$F$3),R1567,#N/A)</f>
        <v>#N/A</v>
      </c>
      <c r="AA1567" t="e">
        <f>IF(AND(Q1567&gt;=Chart!$F$2,Q1567&lt;=Chart!$F$3),S1567,#N/A)</f>
        <v>#N/A</v>
      </c>
      <c r="AB1567" t="e">
        <f>IF(AND(Q1567&gt;=Chart!$F$2,Q1567&lt;=Chart!$F$3),T1567,#N/A)</f>
        <v>#N/A</v>
      </c>
      <c r="AC1567" t="e">
        <f>IF(AND(Q1567&gt;=Chart!$F$2,Q1567&lt;=Chart!$F$3),U1567,#N/A)</f>
        <v>#N/A</v>
      </c>
      <c r="AD1567" t="e">
        <f>IF(AND(Q1567&gt;=Chart!$F$2,Q1567&lt;=Chart!$F$3),V1567,#N/A)</f>
        <v>#N/A</v>
      </c>
      <c r="AE1567" t="e">
        <f>IF(AND(Q1567&gt;=Chart!$F$2,Q1567&lt;=Chart!$F$3),I1567,#N/A)</f>
        <v>#N/A</v>
      </c>
      <c r="AF1567" t="e">
        <f>IF(AND(Q1567&gt;=Chart!$F$2,Q1567&lt;=Chart!$F$3),H1567/100,#N/A)</f>
        <v>#N/A</v>
      </c>
      <c r="AG1567" t="e">
        <f>IF(AND(Q1567&gt;=Chart!$F$2,Q1567&lt;=Chart!$F$3),W1567/100,#N/A)</f>
        <v>#N/A</v>
      </c>
    </row>
    <row r="1568" spans="1:33" x14ac:dyDescent="0.25">
      <c r="A1568">
        <v>1567171800</v>
      </c>
      <c r="B1568">
        <f>INDEX('Daily Data ADJ'!$1:$1048576,MATCH(Calc!$A1568,'Daily Data ADJ'!$A:$A,0),MATCH("SPY, CBOE BZX: Close",'Daily Data ADJ'!$1:$1,0))</f>
        <v>276.14818105000001</v>
      </c>
      <c r="C1568">
        <f>INDEX('Daily Data ADJ'!$1:$1048576,MATCH(Calc!$A1568,'Daily Data ADJ'!$A:$A,0),MATCH("EFFR, FRED: Close",'Daily Data ADJ'!$1:$1,0))</f>
        <v>2.13</v>
      </c>
      <c r="D1568">
        <f>INDEX('Daily Data ADJ'!$1:$1048576,MATCH(Calc!$A1568,'Daily Data ADJ'!$A:$A,1),MATCH("SOFR, FRED: Close",'Daily Data ADJ'!$1:$1,0))</f>
        <v>2.16</v>
      </c>
      <c r="E1568">
        <f>INDEX('Daily Data ADJ'!$1:$1048576,MATCH(Calc!$A1568,'Daily Data ADJ'!$A:$A,0),MATCH("UPRO, CBOE BZX: Close",'Daily Data ADJ'!$1:$1,0))</f>
        <v>25.996995760000001</v>
      </c>
      <c r="F1568">
        <f>INDEX('Daily Data ADJ'!$1:$1048576,MATCH(Calc!$A1568,'Daily Data ADJ'!$A:$A,0),MATCH("ES1!, CME_MINI: Close",'Daily Data ADJ'!$1:$1,0))</f>
        <v>2924.75</v>
      </c>
      <c r="G1568">
        <f>INDEX('Daily Data ADJ'!$1:$1048576,MATCH(Calc!$A1568,'Daily Data ADJ'!$A:$A,0),MATCH("ES2!, CME_MINI: Close",'Daily Data ADJ'!$1:$1,0))</f>
        <v>2925.5</v>
      </c>
      <c r="H1568">
        <f>INDEX('QUANDL MULTPL SP500_DIV_YIELD_M'!$A:$G,MATCH(Calc!$A1568,'QUANDL MULTPL SP500_DIV_YIELD_M'!$A:$A,1),MATCH('QUANDL MULTPL SP500_DIV_YIELD_M'!$E$1,'QUANDL MULTPL SP500_DIV_YIELD_M'!$A$1:$G$1,0))</f>
        <v>1.88</v>
      </c>
      <c r="I1568" s="5">
        <f t="shared" si="144"/>
        <v>1.9826123306971713E-2</v>
      </c>
      <c r="J1568" s="1">
        <f>A1568/24/60/60+DATE(1970,1,1)</f>
        <v>43707.5625</v>
      </c>
      <c r="K1568" s="3">
        <f t="shared" si="147"/>
        <v>1</v>
      </c>
      <c r="L1568" s="6">
        <f>(1+Chart!$F$4)^(1/(365/K1568))-1</f>
        <v>6.6592785027408397E-5</v>
      </c>
      <c r="M1568" s="6">
        <f t="shared" si="148"/>
        <v>5.7745024993227645E-5</v>
      </c>
      <c r="N1568" s="6">
        <f t="shared" si="149"/>
        <v>5.3788146308075824E-5</v>
      </c>
      <c r="O1568">
        <f>O1567*(B1568/B1567)</f>
        <v>276.14818105000228</v>
      </c>
      <c r="P1568">
        <f t="shared" si="145"/>
        <v>2019</v>
      </c>
      <c r="Q1568" s="1">
        <f t="shared" si="146"/>
        <v>43707.5625</v>
      </c>
      <c r="R1568">
        <f>IF(B1569="",R1567,IF(Q1568&gt;=Chart!$F$2,E1568,0))</f>
        <v>0</v>
      </c>
      <c r="S1568">
        <f>IF(B1569="",S1567,IFERROR(IF(AND(R1568&gt;0,R1567=0),R1568,(1+(B1569/B1568-1)*Calc!$Z$1)*S1567),0))</f>
        <v>0</v>
      </c>
      <c r="T1568">
        <f>IF(B1569="",T1567,IFERROR(IF(AND(R1568&gt;0,R1567=0),R1568,(1+(B1569/B1568-1)*Calc!$Z$1-L1569)*T1567),0))</f>
        <v>0</v>
      </c>
      <c r="U1568">
        <f>IF(B1569="",U1567,IFERROR(IF(AND(R1568&gt;0,R1567=0),R1568,(1+(B1569/B1568-1)*Calc!$Z$1-M1569*2)*U1567),0))</f>
        <v>0</v>
      </c>
      <c r="V1568">
        <f>IF(B1569="",V1567,IFERROR(IF(AND(R1568&gt;0,R1567=0),R1568,(1+(B1569/B1568-1)*Calc!$Z$1-N1569*2)*V1567),0))</f>
        <v>0</v>
      </c>
      <c r="W1568">
        <f>IF(ISNUMBER(C1568),C1568,W1567)</f>
        <v>2.13</v>
      </c>
      <c r="Y1568" s="1" t="e">
        <f>IF(AND(Q1568&gt;=Chart!$F$2,Q1568&lt;=Chart!$F$3),Q1568,#N/A)</f>
        <v>#N/A</v>
      </c>
      <c r="Z1568" t="e">
        <f>IF(AND(Q1568&gt;=Chart!$F$2,Q1568&lt;=Chart!$F$3),R1568,#N/A)</f>
        <v>#N/A</v>
      </c>
      <c r="AA1568" t="e">
        <f>IF(AND(Q1568&gt;=Chart!$F$2,Q1568&lt;=Chart!$F$3),S1568,#N/A)</f>
        <v>#N/A</v>
      </c>
      <c r="AB1568" t="e">
        <f>IF(AND(Q1568&gt;=Chart!$F$2,Q1568&lt;=Chart!$F$3),T1568,#N/A)</f>
        <v>#N/A</v>
      </c>
      <c r="AC1568" t="e">
        <f>IF(AND(Q1568&gt;=Chart!$F$2,Q1568&lt;=Chart!$F$3),U1568,#N/A)</f>
        <v>#N/A</v>
      </c>
      <c r="AD1568" t="e">
        <f>IF(AND(Q1568&gt;=Chart!$F$2,Q1568&lt;=Chart!$F$3),V1568,#N/A)</f>
        <v>#N/A</v>
      </c>
      <c r="AE1568" t="e">
        <f>IF(AND(Q1568&gt;=Chart!$F$2,Q1568&lt;=Chart!$F$3),I1568,#N/A)</f>
        <v>#N/A</v>
      </c>
      <c r="AF1568" t="e">
        <f>IF(AND(Q1568&gt;=Chart!$F$2,Q1568&lt;=Chart!$F$3),H1568/100,#N/A)</f>
        <v>#N/A</v>
      </c>
      <c r="AG1568" t="e">
        <f>IF(AND(Q1568&gt;=Chart!$F$2,Q1568&lt;=Chart!$F$3),W1568/100,#N/A)</f>
        <v>#N/A</v>
      </c>
    </row>
    <row r="1569" spans="1:33" x14ac:dyDescent="0.25">
      <c r="A1569">
        <v>1567517400</v>
      </c>
      <c r="B1569">
        <f>INDEX('Daily Data ADJ'!$1:$1048576,MATCH(Calc!$A1569,'Daily Data ADJ'!$A:$A,0),MATCH("SPY, CBOE BZX: Close",'Daily Data ADJ'!$1:$1,0))</f>
        <v>274.53350029000001</v>
      </c>
      <c r="C1569">
        <f>INDEX('Daily Data ADJ'!$1:$1048576,MATCH(Calc!$A1569,'Daily Data ADJ'!$A:$A,0),MATCH("EFFR, FRED: Close",'Daily Data ADJ'!$1:$1,0))</f>
        <v>2.13</v>
      </c>
      <c r="D1569">
        <f>INDEX('Daily Data ADJ'!$1:$1048576,MATCH(Calc!$A1569,'Daily Data ADJ'!$A:$A,1),MATCH("SOFR, FRED: Close",'Daily Data ADJ'!$1:$1,0))</f>
        <v>2.17</v>
      </c>
      <c r="E1569">
        <f>INDEX('Daily Data ADJ'!$1:$1048576,MATCH(Calc!$A1569,'Daily Data ADJ'!$A:$A,0),MATCH("UPRO, CBOE BZX: Close",'Daily Data ADJ'!$1:$1,0))</f>
        <v>25.53638982</v>
      </c>
      <c r="F1569">
        <f>INDEX('Daily Data ADJ'!$1:$1048576,MATCH(Calc!$A1569,'Daily Data ADJ'!$A:$A,0),MATCH("ES1!, CME_MINI: Close",'Daily Data ADJ'!$1:$1,0))</f>
        <v>2906</v>
      </c>
      <c r="G1569">
        <f>INDEX('Daily Data ADJ'!$1:$1048576,MATCH(Calc!$A1569,'Daily Data ADJ'!$A:$A,0),MATCH("ES2!, CME_MINI: Close",'Daily Data ADJ'!$1:$1,0))</f>
        <v>2906.5</v>
      </c>
      <c r="H1569">
        <f>INDEX('QUANDL MULTPL SP500_DIV_YIELD_M'!$A:$G,MATCH(Calc!$A1569,'QUANDL MULTPL SP500_DIV_YIELD_M'!$A:$A,1),MATCH('QUANDL MULTPL SP500_DIV_YIELD_M'!$E$1,'QUANDL MULTPL SP500_DIV_YIELD_M'!$A$1:$G$1,0))</f>
        <v>1.96</v>
      </c>
      <c r="I1569" s="5">
        <f t="shared" si="144"/>
        <v>2.0288408889416347E-2</v>
      </c>
      <c r="J1569" s="1">
        <f>A1569/24/60/60+DATE(1970,1,1)</f>
        <v>43711.5625</v>
      </c>
      <c r="K1569" s="3">
        <f t="shared" si="147"/>
        <v>4</v>
      </c>
      <c r="L1569" s="6">
        <f>(1+Chart!$F$4)^(1/(365/K1569))-1</f>
        <v>2.6639774888526091E-4</v>
      </c>
      <c r="M1569" s="6">
        <f t="shared" si="148"/>
        <v>2.3100010767063139E-4</v>
      </c>
      <c r="N1569" s="6">
        <f t="shared" si="149"/>
        <v>2.2013755429961535E-4</v>
      </c>
      <c r="O1569">
        <f>O1568*(B1569/B1568)</f>
        <v>274.53350029000228</v>
      </c>
      <c r="P1569">
        <f t="shared" si="145"/>
        <v>2019</v>
      </c>
      <c r="Q1569" s="1">
        <f t="shared" si="146"/>
        <v>43711.5625</v>
      </c>
      <c r="R1569">
        <f>IF(B1570="",R1568,IF(Q1569&gt;=Chart!$F$2,E1569,0))</f>
        <v>0</v>
      </c>
      <c r="S1569">
        <f>IF(B1570="",S1568,IFERROR(IF(AND(R1569&gt;0,R1568=0),R1569,(1+(B1570/B1569-1)*Calc!$Z$1)*S1568),0))</f>
        <v>0</v>
      </c>
      <c r="T1569">
        <f>IF(B1570="",T1568,IFERROR(IF(AND(R1569&gt;0,R1568=0),R1569,(1+(B1570/B1569-1)*Calc!$Z$1-L1570)*T1568),0))</f>
        <v>0</v>
      </c>
      <c r="U1569">
        <f>IF(B1570="",U1568,IFERROR(IF(AND(R1569&gt;0,R1568=0),R1569,(1+(B1570/B1569-1)*Calc!$Z$1-M1570*2)*U1568),0))</f>
        <v>0</v>
      </c>
      <c r="V1569">
        <f>IF(B1570="",V1568,IFERROR(IF(AND(R1569&gt;0,R1568=0),R1569,(1+(B1570/B1569-1)*Calc!$Z$1-N1570*2)*V1568),0))</f>
        <v>0</v>
      </c>
      <c r="W1569">
        <f>IF(ISNUMBER(C1569),C1569,W1568)</f>
        <v>2.13</v>
      </c>
      <c r="Y1569" s="1" t="e">
        <f>IF(AND(Q1569&gt;=Chart!$F$2,Q1569&lt;=Chart!$F$3),Q1569,#N/A)</f>
        <v>#N/A</v>
      </c>
      <c r="Z1569" t="e">
        <f>IF(AND(Q1569&gt;=Chart!$F$2,Q1569&lt;=Chart!$F$3),R1569,#N/A)</f>
        <v>#N/A</v>
      </c>
      <c r="AA1569" t="e">
        <f>IF(AND(Q1569&gt;=Chart!$F$2,Q1569&lt;=Chart!$F$3),S1569,#N/A)</f>
        <v>#N/A</v>
      </c>
      <c r="AB1569" t="e">
        <f>IF(AND(Q1569&gt;=Chart!$F$2,Q1569&lt;=Chart!$F$3),T1569,#N/A)</f>
        <v>#N/A</v>
      </c>
      <c r="AC1569" t="e">
        <f>IF(AND(Q1569&gt;=Chart!$F$2,Q1569&lt;=Chart!$F$3),U1569,#N/A)</f>
        <v>#N/A</v>
      </c>
      <c r="AD1569" t="e">
        <f>IF(AND(Q1569&gt;=Chart!$F$2,Q1569&lt;=Chart!$F$3),V1569,#N/A)</f>
        <v>#N/A</v>
      </c>
      <c r="AE1569" t="e">
        <f>IF(AND(Q1569&gt;=Chart!$F$2,Q1569&lt;=Chart!$F$3),I1569,#N/A)</f>
        <v>#N/A</v>
      </c>
      <c r="AF1569" t="e">
        <f>IF(AND(Q1569&gt;=Chart!$F$2,Q1569&lt;=Chart!$F$3),H1569/100,#N/A)</f>
        <v>#N/A</v>
      </c>
      <c r="AG1569" t="e">
        <f>IF(AND(Q1569&gt;=Chart!$F$2,Q1569&lt;=Chart!$F$3),W1569/100,#N/A)</f>
        <v>#N/A</v>
      </c>
    </row>
    <row r="1570" spans="1:33" x14ac:dyDescent="0.25">
      <c r="A1570">
        <v>1567603800</v>
      </c>
      <c r="B1570">
        <f>INDEX('Daily Data ADJ'!$1:$1048576,MATCH(Calc!$A1570,'Daily Data ADJ'!$A:$A,0),MATCH("SPY, CBOE BZX: Close",'Daily Data ADJ'!$1:$1,0))</f>
        <v>277.64955089</v>
      </c>
      <c r="C1570">
        <f>INDEX('Daily Data ADJ'!$1:$1048576,MATCH(Calc!$A1570,'Daily Data ADJ'!$A:$A,0),MATCH("EFFR, FRED: Close",'Daily Data ADJ'!$1:$1,0))</f>
        <v>2.13</v>
      </c>
      <c r="D1570">
        <f>INDEX('Daily Data ADJ'!$1:$1048576,MATCH(Calc!$A1570,'Daily Data ADJ'!$A:$A,1),MATCH("SOFR, FRED: Close",'Daily Data ADJ'!$1:$1,0))</f>
        <v>2.21</v>
      </c>
      <c r="E1570">
        <f>INDEX('Daily Data ADJ'!$1:$1048576,MATCH(Calc!$A1570,'Daily Data ADJ'!$A:$A,0),MATCH("UPRO, CBOE BZX: Close",'Daily Data ADJ'!$1:$1,0))</f>
        <v>26.373404919999999</v>
      </c>
      <c r="F1570">
        <f>INDEX('Daily Data ADJ'!$1:$1048576,MATCH(Calc!$A1570,'Daily Data ADJ'!$A:$A,0),MATCH("ES1!, CME_MINI: Close",'Daily Data ADJ'!$1:$1,0))</f>
        <v>2938.5</v>
      </c>
      <c r="G1570">
        <f>INDEX('Daily Data ADJ'!$1:$1048576,MATCH(Calc!$A1570,'Daily Data ADJ'!$A:$A,0),MATCH("ES2!, CME_MINI: Close",'Daily Data ADJ'!$1:$1,0))</f>
        <v>2939.5</v>
      </c>
      <c r="H1570">
        <f>INDEX('QUANDL MULTPL SP500_DIV_YIELD_M'!$A:$G,MATCH(Calc!$A1570,'QUANDL MULTPL SP500_DIV_YIELD_M'!$A:$A,1),MATCH('QUANDL MULTPL SP500_DIV_YIELD_M'!$E$1,'QUANDL MULTPL SP500_DIV_YIELD_M'!$A$1:$G$1,0))</f>
        <v>1.96</v>
      </c>
      <c r="I1570" s="5">
        <f t="shared" si="144"/>
        <v>2.0961933748978305E-2</v>
      </c>
      <c r="J1570" s="1">
        <f>A1570/24/60/60+DATE(1970,1,1)</f>
        <v>43712.5625</v>
      </c>
      <c r="K1570" s="3">
        <f t="shared" si="147"/>
        <v>1</v>
      </c>
      <c r="L1570" s="6">
        <f>(1+Chart!$F$4)^(1/(365/K1570))-1</f>
        <v>6.6592785027408397E-5</v>
      </c>
      <c r="M1570" s="6">
        <f t="shared" si="148"/>
        <v>5.7745024993227645E-5</v>
      </c>
      <c r="N1570" s="6">
        <f t="shared" si="149"/>
        <v>5.6837930791475699E-5</v>
      </c>
      <c r="O1570">
        <f>O1569*(B1570/B1569)</f>
        <v>277.64955089000227</v>
      </c>
      <c r="P1570">
        <f t="shared" si="145"/>
        <v>2019</v>
      </c>
      <c r="Q1570" s="1">
        <f t="shared" si="146"/>
        <v>43712.5625</v>
      </c>
      <c r="R1570">
        <f>IF(B1571="",R1569,IF(Q1570&gt;=Chart!$F$2,E1570,0))</f>
        <v>0</v>
      </c>
      <c r="S1570">
        <f>IF(B1571="",S1569,IFERROR(IF(AND(R1570&gt;0,R1569=0),R1570,(1+(B1571/B1570-1)*Calc!$Z$1)*S1569),0))</f>
        <v>0</v>
      </c>
      <c r="T1570">
        <f>IF(B1571="",T1569,IFERROR(IF(AND(R1570&gt;0,R1569=0),R1570,(1+(B1571/B1570-1)*Calc!$Z$1-L1571)*T1569),0))</f>
        <v>0</v>
      </c>
      <c r="U1570">
        <f>IF(B1571="",U1569,IFERROR(IF(AND(R1570&gt;0,R1569=0),R1570,(1+(B1571/B1570-1)*Calc!$Z$1-M1571*2)*U1569),0))</f>
        <v>0</v>
      </c>
      <c r="V1570">
        <f>IF(B1571="",V1569,IFERROR(IF(AND(R1570&gt;0,R1569=0),R1570,(1+(B1571/B1570-1)*Calc!$Z$1-N1571*2)*V1569),0))</f>
        <v>0</v>
      </c>
      <c r="W1570">
        <f>IF(ISNUMBER(C1570),C1570,W1569)</f>
        <v>2.13</v>
      </c>
      <c r="Y1570" s="1" t="e">
        <f>IF(AND(Q1570&gt;=Chart!$F$2,Q1570&lt;=Chart!$F$3),Q1570,#N/A)</f>
        <v>#N/A</v>
      </c>
      <c r="Z1570" t="e">
        <f>IF(AND(Q1570&gt;=Chart!$F$2,Q1570&lt;=Chart!$F$3),R1570,#N/A)</f>
        <v>#N/A</v>
      </c>
      <c r="AA1570" t="e">
        <f>IF(AND(Q1570&gt;=Chart!$F$2,Q1570&lt;=Chart!$F$3),S1570,#N/A)</f>
        <v>#N/A</v>
      </c>
      <c r="AB1570" t="e">
        <f>IF(AND(Q1570&gt;=Chart!$F$2,Q1570&lt;=Chart!$F$3),T1570,#N/A)</f>
        <v>#N/A</v>
      </c>
      <c r="AC1570" t="e">
        <f>IF(AND(Q1570&gt;=Chart!$F$2,Q1570&lt;=Chart!$F$3),U1570,#N/A)</f>
        <v>#N/A</v>
      </c>
      <c r="AD1570" t="e">
        <f>IF(AND(Q1570&gt;=Chart!$F$2,Q1570&lt;=Chart!$F$3),V1570,#N/A)</f>
        <v>#N/A</v>
      </c>
      <c r="AE1570" t="e">
        <f>IF(AND(Q1570&gt;=Chart!$F$2,Q1570&lt;=Chart!$F$3),I1570,#N/A)</f>
        <v>#N/A</v>
      </c>
      <c r="AF1570" t="e">
        <f>IF(AND(Q1570&gt;=Chart!$F$2,Q1570&lt;=Chart!$F$3),H1570/100,#N/A)</f>
        <v>#N/A</v>
      </c>
      <c r="AG1570" t="e">
        <f>IF(AND(Q1570&gt;=Chart!$F$2,Q1570&lt;=Chart!$F$3),W1570/100,#N/A)</f>
        <v>#N/A</v>
      </c>
    </row>
    <row r="1571" spans="1:33" x14ac:dyDescent="0.25">
      <c r="A1571">
        <v>1567690200</v>
      </c>
      <c r="B1571">
        <f>INDEX('Daily Data ADJ'!$1:$1048576,MATCH(Calc!$A1571,'Daily Data ADJ'!$A:$A,0),MATCH("SPY, CBOE BZX: Close",'Daily Data ADJ'!$1:$1,0))</f>
        <v>281.21884520999998</v>
      </c>
      <c r="C1571">
        <f>INDEX('Daily Data ADJ'!$1:$1048576,MATCH(Calc!$A1571,'Daily Data ADJ'!$A:$A,0),MATCH("EFFR, FRED: Close",'Daily Data ADJ'!$1:$1,0))</f>
        <v>2.13</v>
      </c>
      <c r="D1571">
        <f>INDEX('Daily Data ADJ'!$1:$1048576,MATCH(Calc!$A1571,'Daily Data ADJ'!$A:$A,1),MATCH("SOFR, FRED: Close",'Daily Data ADJ'!$1:$1,0))</f>
        <v>2.21</v>
      </c>
      <c r="E1571">
        <f>INDEX('Daily Data ADJ'!$1:$1048576,MATCH(Calc!$A1571,'Daily Data ADJ'!$A:$A,0),MATCH("UPRO, CBOE BZX: Close",'Daily Data ADJ'!$1:$1,0))</f>
        <v>27.398624609999999</v>
      </c>
      <c r="F1571">
        <f>INDEX('Daily Data ADJ'!$1:$1048576,MATCH(Calc!$A1571,'Daily Data ADJ'!$A:$A,0),MATCH("ES1!, CME_MINI: Close",'Daily Data ADJ'!$1:$1,0))</f>
        <v>2972</v>
      </c>
      <c r="G1571">
        <f>INDEX('Daily Data ADJ'!$1:$1048576,MATCH(Calc!$A1571,'Daily Data ADJ'!$A:$A,0),MATCH("ES2!, CME_MINI: Close",'Daily Data ADJ'!$1:$1,0))</f>
        <v>2973.25</v>
      </c>
      <c r="H1571">
        <f>INDEX('QUANDL MULTPL SP500_DIV_YIELD_M'!$A:$G,MATCH(Calc!$A1571,'QUANDL MULTPL SP500_DIV_YIELD_M'!$A:$A,1),MATCH('QUANDL MULTPL SP500_DIV_YIELD_M'!$E$1,'QUANDL MULTPL SP500_DIV_YIELD_M'!$A$1:$G$1,0))</f>
        <v>1.96</v>
      </c>
      <c r="I1571" s="5">
        <f t="shared" si="144"/>
        <v>2.1283430459635592E-2</v>
      </c>
      <c r="J1571" s="1">
        <f>A1571/24/60/60+DATE(1970,1,1)</f>
        <v>43713.5625</v>
      </c>
      <c r="K1571" s="3">
        <f t="shared" si="147"/>
        <v>1</v>
      </c>
      <c r="L1571" s="6">
        <f>(1+Chart!$F$4)^(1/(365/K1571))-1</f>
        <v>6.6592785027408397E-5</v>
      </c>
      <c r="M1571" s="6">
        <f t="shared" si="148"/>
        <v>5.7745024993227645E-5</v>
      </c>
      <c r="N1571" s="6">
        <f t="shared" si="149"/>
        <v>5.7700572834606945E-5</v>
      </c>
      <c r="O1571">
        <f>O1570*(B1571/B1570)</f>
        <v>281.21884521000231</v>
      </c>
      <c r="P1571">
        <f t="shared" si="145"/>
        <v>2019</v>
      </c>
      <c r="Q1571" s="1">
        <f t="shared" si="146"/>
        <v>43713.5625</v>
      </c>
      <c r="R1571">
        <f>IF(B1572="",R1570,IF(Q1571&gt;=Chart!$F$2,E1571,0))</f>
        <v>0</v>
      </c>
      <c r="S1571">
        <f>IF(B1572="",S1570,IFERROR(IF(AND(R1571&gt;0,R1570=0),R1571,(1+(B1572/B1571-1)*Calc!$Z$1)*S1570),0))</f>
        <v>0</v>
      </c>
      <c r="T1571">
        <f>IF(B1572="",T1570,IFERROR(IF(AND(R1571&gt;0,R1570=0),R1571,(1+(B1572/B1571-1)*Calc!$Z$1-L1572)*T1570),0))</f>
        <v>0</v>
      </c>
      <c r="U1571">
        <f>IF(B1572="",U1570,IFERROR(IF(AND(R1571&gt;0,R1570=0),R1571,(1+(B1572/B1571-1)*Calc!$Z$1-M1572*2)*U1570),0))</f>
        <v>0</v>
      </c>
      <c r="V1571">
        <f>IF(B1572="",V1570,IFERROR(IF(AND(R1571&gt;0,R1570=0),R1571,(1+(B1572/B1571-1)*Calc!$Z$1-N1572*2)*V1570),0))</f>
        <v>0</v>
      </c>
      <c r="W1571">
        <f>IF(ISNUMBER(C1571),C1571,W1570)</f>
        <v>2.13</v>
      </c>
      <c r="Y1571" s="1" t="e">
        <f>IF(AND(Q1571&gt;=Chart!$F$2,Q1571&lt;=Chart!$F$3),Q1571,#N/A)</f>
        <v>#N/A</v>
      </c>
      <c r="Z1571" t="e">
        <f>IF(AND(Q1571&gt;=Chart!$F$2,Q1571&lt;=Chart!$F$3),R1571,#N/A)</f>
        <v>#N/A</v>
      </c>
      <c r="AA1571" t="e">
        <f>IF(AND(Q1571&gt;=Chart!$F$2,Q1571&lt;=Chart!$F$3),S1571,#N/A)</f>
        <v>#N/A</v>
      </c>
      <c r="AB1571" t="e">
        <f>IF(AND(Q1571&gt;=Chart!$F$2,Q1571&lt;=Chart!$F$3),T1571,#N/A)</f>
        <v>#N/A</v>
      </c>
      <c r="AC1571" t="e">
        <f>IF(AND(Q1571&gt;=Chart!$F$2,Q1571&lt;=Chart!$F$3),U1571,#N/A)</f>
        <v>#N/A</v>
      </c>
      <c r="AD1571" t="e">
        <f>IF(AND(Q1571&gt;=Chart!$F$2,Q1571&lt;=Chart!$F$3),V1571,#N/A)</f>
        <v>#N/A</v>
      </c>
      <c r="AE1571" t="e">
        <f>IF(AND(Q1571&gt;=Chart!$F$2,Q1571&lt;=Chart!$F$3),I1571,#N/A)</f>
        <v>#N/A</v>
      </c>
      <c r="AF1571" t="e">
        <f>IF(AND(Q1571&gt;=Chart!$F$2,Q1571&lt;=Chart!$F$3),H1571/100,#N/A)</f>
        <v>#N/A</v>
      </c>
      <c r="AG1571" t="e">
        <f>IF(AND(Q1571&gt;=Chart!$F$2,Q1571&lt;=Chart!$F$3),W1571/100,#N/A)</f>
        <v>#N/A</v>
      </c>
    </row>
    <row r="1572" spans="1:33" x14ac:dyDescent="0.25">
      <c r="A1572">
        <v>1567776600</v>
      </c>
      <c r="B1572">
        <f>INDEX('Daily Data ADJ'!$1:$1048576,MATCH(Calc!$A1572,'Daily Data ADJ'!$A:$A,0),MATCH("SPY, CBOE BZX: Close",'Daily Data ADJ'!$1:$1,0))</f>
        <v>281.43602449000002</v>
      </c>
      <c r="C1572">
        <f>INDEX('Daily Data ADJ'!$1:$1048576,MATCH(Calc!$A1572,'Daily Data ADJ'!$A:$A,0),MATCH("EFFR, FRED: Close",'Daily Data ADJ'!$1:$1,0))</f>
        <v>2.12</v>
      </c>
      <c r="D1572">
        <f>INDEX('Daily Data ADJ'!$1:$1048576,MATCH(Calc!$A1572,'Daily Data ADJ'!$A:$A,1),MATCH("SOFR, FRED: Close",'Daily Data ADJ'!$1:$1,0))</f>
        <v>2.15</v>
      </c>
      <c r="E1572">
        <f>INDEX('Daily Data ADJ'!$1:$1048576,MATCH(Calc!$A1572,'Daily Data ADJ'!$A:$A,0),MATCH("UPRO, CBOE BZX: Close",'Daily Data ADJ'!$1:$1,0))</f>
        <v>27.467963139999998</v>
      </c>
      <c r="F1572">
        <f>INDEX('Daily Data ADJ'!$1:$1048576,MATCH(Calc!$A1572,'Daily Data ADJ'!$A:$A,0),MATCH("ES1!, CME_MINI: Close",'Daily Data ADJ'!$1:$1,0))</f>
        <v>2980.75</v>
      </c>
      <c r="G1572">
        <f>INDEX('Daily Data ADJ'!$1:$1048576,MATCH(Calc!$A1572,'Daily Data ADJ'!$A:$A,0),MATCH("ES2!, CME_MINI: Close",'Daily Data ADJ'!$1:$1,0))</f>
        <v>2982.25</v>
      </c>
      <c r="H1572">
        <f>INDEX('QUANDL MULTPL SP500_DIV_YIELD_M'!$A:$G,MATCH(Calc!$A1572,'QUANDL MULTPL SP500_DIV_YIELD_M'!$A:$A,1),MATCH('QUANDL MULTPL SP500_DIV_YIELD_M'!$E$1,'QUANDL MULTPL SP500_DIV_YIELD_M'!$A$1:$G$1,0))</f>
        <v>1.96</v>
      </c>
      <c r="I1572" s="5">
        <f t="shared" si="144"/>
        <v>2.1614436159055721E-2</v>
      </c>
      <c r="J1572" s="1">
        <f>A1572/24/60/60+DATE(1970,1,1)</f>
        <v>43714.5625</v>
      </c>
      <c r="K1572" s="3">
        <f t="shared" si="147"/>
        <v>1</v>
      </c>
      <c r="L1572" s="6">
        <f>(1+Chart!$F$4)^(1/(365/K1572))-1</f>
        <v>6.6592785027408397E-5</v>
      </c>
      <c r="M1572" s="6">
        <f t="shared" si="148"/>
        <v>5.74767377112817E-5</v>
      </c>
      <c r="N1572" s="6">
        <f t="shared" si="149"/>
        <v>5.858844655737272E-5</v>
      </c>
      <c r="O1572">
        <f>O1571*(B1572/B1571)</f>
        <v>281.43602449000235</v>
      </c>
      <c r="P1572">
        <f t="shared" si="145"/>
        <v>2019</v>
      </c>
      <c r="Q1572" s="1">
        <f t="shared" si="146"/>
        <v>43714.5625</v>
      </c>
      <c r="R1572">
        <f>IF(B1573="",R1571,IF(Q1572&gt;=Chart!$F$2,E1572,0))</f>
        <v>0</v>
      </c>
      <c r="S1572">
        <f>IF(B1573="",S1571,IFERROR(IF(AND(R1572&gt;0,R1571=0),R1572,(1+(B1573/B1572-1)*Calc!$Z$1)*S1571),0))</f>
        <v>0</v>
      </c>
      <c r="T1572">
        <f>IF(B1573="",T1571,IFERROR(IF(AND(R1572&gt;0,R1571=0),R1572,(1+(B1573/B1572-1)*Calc!$Z$1-L1573)*T1571),0))</f>
        <v>0</v>
      </c>
      <c r="U1572">
        <f>IF(B1573="",U1571,IFERROR(IF(AND(R1572&gt;0,R1571=0),R1572,(1+(B1573/B1572-1)*Calc!$Z$1-M1573*2)*U1571),0))</f>
        <v>0</v>
      </c>
      <c r="V1572">
        <f>IF(B1573="",V1571,IFERROR(IF(AND(R1572&gt;0,R1571=0),R1572,(1+(B1573/B1572-1)*Calc!$Z$1-N1573*2)*V1571),0))</f>
        <v>0</v>
      </c>
      <c r="W1572">
        <f>IF(ISNUMBER(C1572),C1572,W1571)</f>
        <v>2.12</v>
      </c>
      <c r="Y1572" s="1" t="e">
        <f>IF(AND(Q1572&gt;=Chart!$F$2,Q1572&lt;=Chart!$F$3),Q1572,#N/A)</f>
        <v>#N/A</v>
      </c>
      <c r="Z1572" t="e">
        <f>IF(AND(Q1572&gt;=Chart!$F$2,Q1572&lt;=Chart!$F$3),R1572,#N/A)</f>
        <v>#N/A</v>
      </c>
      <c r="AA1572" t="e">
        <f>IF(AND(Q1572&gt;=Chart!$F$2,Q1572&lt;=Chart!$F$3),S1572,#N/A)</f>
        <v>#N/A</v>
      </c>
      <c r="AB1572" t="e">
        <f>IF(AND(Q1572&gt;=Chart!$F$2,Q1572&lt;=Chart!$F$3),T1572,#N/A)</f>
        <v>#N/A</v>
      </c>
      <c r="AC1572" t="e">
        <f>IF(AND(Q1572&gt;=Chart!$F$2,Q1572&lt;=Chart!$F$3),U1572,#N/A)</f>
        <v>#N/A</v>
      </c>
      <c r="AD1572" t="e">
        <f>IF(AND(Q1572&gt;=Chart!$F$2,Q1572&lt;=Chart!$F$3),V1572,#N/A)</f>
        <v>#N/A</v>
      </c>
      <c r="AE1572" t="e">
        <f>IF(AND(Q1572&gt;=Chart!$F$2,Q1572&lt;=Chart!$F$3),I1572,#N/A)</f>
        <v>#N/A</v>
      </c>
      <c r="AF1572" t="e">
        <f>IF(AND(Q1572&gt;=Chart!$F$2,Q1572&lt;=Chart!$F$3),H1572/100,#N/A)</f>
        <v>#N/A</v>
      </c>
      <c r="AG1572" t="e">
        <f>IF(AND(Q1572&gt;=Chart!$F$2,Q1572&lt;=Chart!$F$3),W1572/100,#N/A)</f>
        <v>#N/A</v>
      </c>
    </row>
    <row r="1573" spans="1:33" x14ac:dyDescent="0.25">
      <c r="A1573">
        <v>1568035800</v>
      </c>
      <c r="B1573">
        <f>INDEX('Daily Data ADJ'!$1:$1048576,MATCH(Calc!$A1573,'Daily Data ADJ'!$A:$A,0),MATCH("SPY, CBOE BZX: Close",'Daily Data ADJ'!$1:$1,0))</f>
        <v>281.57766315999999</v>
      </c>
      <c r="C1573">
        <f>INDEX('Daily Data ADJ'!$1:$1048576,MATCH(Calc!$A1573,'Daily Data ADJ'!$A:$A,0),MATCH("EFFR, FRED: Close",'Daily Data ADJ'!$1:$1,0))</f>
        <v>2.13</v>
      </c>
      <c r="D1573">
        <f>INDEX('Daily Data ADJ'!$1:$1048576,MATCH(Calc!$A1573,'Daily Data ADJ'!$A:$A,1),MATCH("SOFR, FRED: Close",'Daily Data ADJ'!$1:$1,0))</f>
        <v>2.12</v>
      </c>
      <c r="E1573">
        <f>INDEX('Daily Data ADJ'!$1:$1048576,MATCH(Calc!$A1573,'Daily Data ADJ'!$A:$A,0),MATCH("UPRO, CBOE BZX: Close",'Daily Data ADJ'!$1:$1,0))</f>
        <v>27.487774139999999</v>
      </c>
      <c r="F1573">
        <f>INDEX('Daily Data ADJ'!$1:$1048576,MATCH(Calc!$A1573,'Daily Data ADJ'!$A:$A,0),MATCH("ES1!, CME_MINI: Close",'Daily Data ADJ'!$1:$1,0))</f>
        <v>2978.25</v>
      </c>
      <c r="G1573">
        <f>INDEX('Daily Data ADJ'!$1:$1048576,MATCH(Calc!$A1573,'Daily Data ADJ'!$A:$A,0),MATCH("ES2!, CME_MINI: Close",'Daily Data ADJ'!$1:$1,0))</f>
        <v>2979.75</v>
      </c>
      <c r="H1573">
        <f>INDEX('QUANDL MULTPL SP500_DIV_YIELD_M'!$A:$G,MATCH(Calc!$A1573,'QUANDL MULTPL SP500_DIV_YIELD_M'!$A:$A,1),MATCH('QUANDL MULTPL SP500_DIV_YIELD_M'!$E$1,'QUANDL MULTPL SP500_DIV_YIELD_M'!$A$1:$G$1,0))</f>
        <v>1.96</v>
      </c>
      <c r="I1573" s="5">
        <f t="shared" si="144"/>
        <v>2.1616128392660298E-2</v>
      </c>
      <c r="J1573" s="1">
        <f>A1573/24/60/60+DATE(1970,1,1)</f>
        <v>43717.5625</v>
      </c>
      <c r="K1573" s="3">
        <f t="shared" si="147"/>
        <v>3</v>
      </c>
      <c r="L1573" s="6">
        <f>(1+Chart!$F$4)^(1/(365/K1573))-1</f>
        <v>1.9979165917494157E-4</v>
      </c>
      <c r="M1573" s="6">
        <f t="shared" si="148"/>
        <v>1.7324507863603067E-4</v>
      </c>
      <c r="N1573" s="6">
        <f t="shared" si="149"/>
        <v>1.757892545730666E-4</v>
      </c>
      <c r="O1573">
        <f>O1572*(B1573/B1572)</f>
        <v>281.57766316000232</v>
      </c>
      <c r="P1573">
        <f t="shared" si="145"/>
        <v>2019</v>
      </c>
      <c r="Q1573" s="1">
        <f t="shared" si="146"/>
        <v>43717.5625</v>
      </c>
      <c r="R1573">
        <f>IF(B1574="",R1572,IF(Q1573&gt;=Chart!$F$2,E1573,0))</f>
        <v>0</v>
      </c>
      <c r="S1573">
        <f>IF(B1574="",S1572,IFERROR(IF(AND(R1573&gt;0,R1572=0),R1573,(1+(B1574/B1573-1)*Calc!$Z$1)*S1572),0))</f>
        <v>0</v>
      </c>
      <c r="T1573">
        <f>IF(B1574="",T1572,IFERROR(IF(AND(R1573&gt;0,R1572=0),R1573,(1+(B1574/B1573-1)*Calc!$Z$1-L1574)*T1572),0))</f>
        <v>0</v>
      </c>
      <c r="U1573">
        <f>IF(B1574="",U1572,IFERROR(IF(AND(R1573&gt;0,R1572=0),R1573,(1+(B1574/B1573-1)*Calc!$Z$1-M1574*2)*U1572),0))</f>
        <v>0</v>
      </c>
      <c r="V1573">
        <f>IF(B1574="",V1572,IFERROR(IF(AND(R1573&gt;0,R1572=0),R1573,(1+(B1574/B1573-1)*Calc!$Z$1-N1574*2)*V1572),0))</f>
        <v>0</v>
      </c>
      <c r="W1573">
        <f>IF(ISNUMBER(C1573),C1573,W1572)</f>
        <v>2.13</v>
      </c>
      <c r="Y1573" s="1" t="e">
        <f>IF(AND(Q1573&gt;=Chart!$F$2,Q1573&lt;=Chart!$F$3),Q1573,#N/A)</f>
        <v>#N/A</v>
      </c>
      <c r="Z1573" t="e">
        <f>IF(AND(Q1573&gt;=Chart!$F$2,Q1573&lt;=Chart!$F$3),R1573,#N/A)</f>
        <v>#N/A</v>
      </c>
      <c r="AA1573" t="e">
        <f>IF(AND(Q1573&gt;=Chart!$F$2,Q1573&lt;=Chart!$F$3),S1573,#N/A)</f>
        <v>#N/A</v>
      </c>
      <c r="AB1573" t="e">
        <f>IF(AND(Q1573&gt;=Chart!$F$2,Q1573&lt;=Chart!$F$3),T1573,#N/A)</f>
        <v>#N/A</v>
      </c>
      <c r="AC1573" t="e">
        <f>IF(AND(Q1573&gt;=Chart!$F$2,Q1573&lt;=Chart!$F$3),U1573,#N/A)</f>
        <v>#N/A</v>
      </c>
      <c r="AD1573" t="e">
        <f>IF(AND(Q1573&gt;=Chart!$F$2,Q1573&lt;=Chart!$F$3),V1573,#N/A)</f>
        <v>#N/A</v>
      </c>
      <c r="AE1573" t="e">
        <f>IF(AND(Q1573&gt;=Chart!$F$2,Q1573&lt;=Chart!$F$3),I1573,#N/A)</f>
        <v>#N/A</v>
      </c>
      <c r="AF1573" t="e">
        <f>IF(AND(Q1573&gt;=Chart!$F$2,Q1573&lt;=Chart!$F$3),H1573/100,#N/A)</f>
        <v>#N/A</v>
      </c>
      <c r="AG1573" t="e">
        <f>IF(AND(Q1573&gt;=Chart!$F$2,Q1573&lt;=Chart!$F$3),W1573/100,#N/A)</f>
        <v>#N/A</v>
      </c>
    </row>
    <row r="1574" spans="1:33" x14ac:dyDescent="0.25">
      <c r="A1574">
        <v>1568122200</v>
      </c>
      <c r="B1574">
        <f>INDEX('Daily Data ADJ'!$1:$1048576,MATCH(Calc!$A1574,'Daily Data ADJ'!$A:$A,0),MATCH("SPY, CBOE BZX: Close",'Daily Data ADJ'!$1:$1,0))</f>
        <v>281.51156510999999</v>
      </c>
      <c r="C1574">
        <f>INDEX('Daily Data ADJ'!$1:$1048576,MATCH(Calc!$A1574,'Daily Data ADJ'!$A:$A,0),MATCH("EFFR, FRED: Close",'Daily Data ADJ'!$1:$1,0))</f>
        <v>2.13</v>
      </c>
      <c r="D1574">
        <f>INDEX('Daily Data ADJ'!$1:$1048576,MATCH(Calc!$A1574,'Daily Data ADJ'!$A:$A,1),MATCH("SOFR, FRED: Close",'Daily Data ADJ'!$1:$1,0))</f>
        <v>2.14</v>
      </c>
      <c r="E1574">
        <f>INDEX('Daily Data ADJ'!$1:$1048576,MATCH(Calc!$A1574,'Daily Data ADJ'!$A:$A,0),MATCH("UPRO, CBOE BZX: Close",'Daily Data ADJ'!$1:$1,0))</f>
        <v>27.487774139999999</v>
      </c>
      <c r="F1574">
        <f>INDEX('Daily Data ADJ'!$1:$1048576,MATCH(Calc!$A1574,'Daily Data ADJ'!$A:$A,0),MATCH("ES1!, CME_MINI: Close",'Daily Data ADJ'!$1:$1,0))</f>
        <v>2978.5</v>
      </c>
      <c r="G1574">
        <f>INDEX('Daily Data ADJ'!$1:$1048576,MATCH(Calc!$A1574,'Daily Data ADJ'!$A:$A,0),MATCH("ES2!, CME_MINI: Close",'Daily Data ADJ'!$1:$1,0))</f>
        <v>2980.25</v>
      </c>
      <c r="H1574">
        <f>INDEX('QUANDL MULTPL SP500_DIV_YIELD_M'!$A:$G,MATCH(Calc!$A1574,'QUANDL MULTPL SP500_DIV_YIELD_M'!$A:$A,1),MATCH('QUANDL MULTPL SP500_DIV_YIELD_M'!$E$1,'QUANDL MULTPL SP500_DIV_YIELD_M'!$A$1:$G$1,0))</f>
        <v>1.96</v>
      </c>
      <c r="I1574" s="5">
        <f t="shared" si="144"/>
        <v>2.1952248322814442E-2</v>
      </c>
      <c r="J1574" s="1">
        <f>A1574/24/60/60+DATE(1970,1,1)</f>
        <v>43718.5625</v>
      </c>
      <c r="K1574" s="3">
        <f t="shared" si="147"/>
        <v>1</v>
      </c>
      <c r="L1574" s="6">
        <f>(1+Chart!$F$4)^(1/(365/K1574))-1</f>
        <v>6.6592785027408397E-5</v>
      </c>
      <c r="M1574" s="6">
        <f t="shared" si="148"/>
        <v>5.7745024993227645E-5</v>
      </c>
      <c r="N1574" s="6">
        <f t="shared" si="149"/>
        <v>5.9494281866134813E-5</v>
      </c>
      <c r="O1574">
        <f>O1573*(B1574/B1573)</f>
        <v>281.51156511000232</v>
      </c>
      <c r="P1574">
        <f t="shared" si="145"/>
        <v>2019</v>
      </c>
      <c r="Q1574" s="1">
        <f t="shared" si="146"/>
        <v>43718.5625</v>
      </c>
      <c r="R1574">
        <f>IF(B1575="",R1573,IF(Q1574&gt;=Chart!$F$2,E1574,0))</f>
        <v>0</v>
      </c>
      <c r="S1574">
        <f>IF(B1575="",S1573,IFERROR(IF(AND(R1574&gt;0,R1573=0),R1574,(1+(B1575/B1574-1)*Calc!$Z$1)*S1573),0))</f>
        <v>0</v>
      </c>
      <c r="T1574">
        <f>IF(B1575="",T1573,IFERROR(IF(AND(R1574&gt;0,R1573=0),R1574,(1+(B1575/B1574-1)*Calc!$Z$1-L1575)*T1573),0))</f>
        <v>0</v>
      </c>
      <c r="U1574">
        <f>IF(B1575="",U1573,IFERROR(IF(AND(R1574&gt;0,R1573=0),R1574,(1+(B1575/B1574-1)*Calc!$Z$1-M1575*2)*U1573),0))</f>
        <v>0</v>
      </c>
      <c r="V1574">
        <f>IF(B1575="",V1573,IFERROR(IF(AND(R1574&gt;0,R1573=0),R1574,(1+(B1575/B1574-1)*Calc!$Z$1-N1575*2)*V1573),0))</f>
        <v>0</v>
      </c>
      <c r="W1574">
        <f>IF(ISNUMBER(C1574),C1574,W1573)</f>
        <v>2.13</v>
      </c>
      <c r="Y1574" s="1" t="e">
        <f>IF(AND(Q1574&gt;=Chart!$F$2,Q1574&lt;=Chart!$F$3),Q1574,#N/A)</f>
        <v>#N/A</v>
      </c>
      <c r="Z1574" t="e">
        <f>IF(AND(Q1574&gt;=Chart!$F$2,Q1574&lt;=Chart!$F$3),R1574,#N/A)</f>
        <v>#N/A</v>
      </c>
      <c r="AA1574" t="e">
        <f>IF(AND(Q1574&gt;=Chart!$F$2,Q1574&lt;=Chart!$F$3),S1574,#N/A)</f>
        <v>#N/A</v>
      </c>
      <c r="AB1574" t="e">
        <f>IF(AND(Q1574&gt;=Chart!$F$2,Q1574&lt;=Chart!$F$3),T1574,#N/A)</f>
        <v>#N/A</v>
      </c>
      <c r="AC1574" t="e">
        <f>IF(AND(Q1574&gt;=Chart!$F$2,Q1574&lt;=Chart!$F$3),U1574,#N/A)</f>
        <v>#N/A</v>
      </c>
      <c r="AD1574" t="e">
        <f>IF(AND(Q1574&gt;=Chart!$F$2,Q1574&lt;=Chart!$F$3),V1574,#N/A)</f>
        <v>#N/A</v>
      </c>
      <c r="AE1574" t="e">
        <f>IF(AND(Q1574&gt;=Chart!$F$2,Q1574&lt;=Chart!$F$3),I1574,#N/A)</f>
        <v>#N/A</v>
      </c>
      <c r="AF1574" t="e">
        <f>IF(AND(Q1574&gt;=Chart!$F$2,Q1574&lt;=Chart!$F$3),H1574/100,#N/A)</f>
        <v>#N/A</v>
      </c>
      <c r="AG1574" t="e">
        <f>IF(AND(Q1574&gt;=Chart!$F$2,Q1574&lt;=Chart!$F$3),W1574/100,#N/A)</f>
        <v>#N/A</v>
      </c>
    </row>
    <row r="1575" spans="1:33" x14ac:dyDescent="0.25">
      <c r="A1575">
        <v>1568208600</v>
      </c>
      <c r="B1575">
        <f>INDEX('Daily Data ADJ'!$1:$1048576,MATCH(Calc!$A1575,'Daily Data ADJ'!$A:$A,0),MATCH("SPY, CBOE BZX: Close",'Daily Data ADJ'!$1:$1,0))</f>
        <v>283.51339156</v>
      </c>
      <c r="C1575">
        <f>INDEX('Daily Data ADJ'!$1:$1048576,MATCH(Calc!$A1575,'Daily Data ADJ'!$A:$A,0),MATCH("EFFR, FRED: Close",'Daily Data ADJ'!$1:$1,0))</f>
        <v>2.13</v>
      </c>
      <c r="D1575">
        <f>INDEX('Daily Data ADJ'!$1:$1048576,MATCH(Calc!$A1575,'Daily Data ADJ'!$A:$A,1),MATCH("SOFR, FRED: Close",'Daily Data ADJ'!$1:$1,0))</f>
        <v>2.15</v>
      </c>
      <c r="E1575">
        <f>INDEX('Daily Data ADJ'!$1:$1048576,MATCH(Calc!$A1575,'Daily Data ADJ'!$A:$A,0),MATCH("UPRO, CBOE BZX: Close",'Daily Data ADJ'!$1:$1,0))</f>
        <v>28.072198889999999</v>
      </c>
      <c r="F1575">
        <f>INDEX('Daily Data ADJ'!$1:$1048576,MATCH(Calc!$A1575,'Daily Data ADJ'!$A:$A,0),MATCH("ES1!, CME_MINI: Close",'Daily Data ADJ'!$1:$1,0))</f>
        <v>3002</v>
      </c>
      <c r="G1575">
        <f>INDEX('Daily Data ADJ'!$1:$1048576,MATCH(Calc!$A1575,'Daily Data ADJ'!$A:$A,0),MATCH("ES2!, CME_MINI: Close",'Daily Data ADJ'!$1:$1,0))</f>
        <v>3003.75</v>
      </c>
      <c r="H1575">
        <f>INDEX('QUANDL MULTPL SP500_DIV_YIELD_M'!$A:$G,MATCH(Calc!$A1575,'QUANDL MULTPL SP500_DIV_YIELD_M'!$A:$A,1),MATCH('QUANDL MULTPL SP500_DIV_YIELD_M'!$E$1,'QUANDL MULTPL SP500_DIV_YIELD_M'!$A$1:$G$1,0))</f>
        <v>1.96</v>
      </c>
      <c r="I1575" s="5">
        <f t="shared" si="144"/>
        <v>2.1933818553799549E-2</v>
      </c>
      <c r="J1575" s="1">
        <f>A1575/24/60/60+DATE(1970,1,1)</f>
        <v>43719.5625</v>
      </c>
      <c r="K1575" s="3">
        <f t="shared" si="147"/>
        <v>1</v>
      </c>
      <c r="L1575" s="6">
        <f>(1+Chart!$F$4)^(1/(365/K1575))-1</f>
        <v>6.6592785027408397E-5</v>
      </c>
      <c r="M1575" s="6">
        <f t="shared" si="148"/>
        <v>5.7745024993227645E-5</v>
      </c>
      <c r="N1575" s="6">
        <f t="shared" si="149"/>
        <v>5.9444870579072884E-5</v>
      </c>
      <c r="O1575">
        <f>O1574*(B1575/B1574)</f>
        <v>283.51339156000233</v>
      </c>
      <c r="P1575">
        <f t="shared" si="145"/>
        <v>2019</v>
      </c>
      <c r="Q1575" s="1">
        <f t="shared" si="146"/>
        <v>43719.5625</v>
      </c>
      <c r="R1575">
        <f>IF(B1576="",R1574,IF(Q1575&gt;=Chart!$F$2,E1575,0))</f>
        <v>0</v>
      </c>
      <c r="S1575">
        <f>IF(B1576="",S1574,IFERROR(IF(AND(R1575&gt;0,R1574=0),R1575,(1+(B1576/B1575-1)*Calc!$Z$1)*S1574),0))</f>
        <v>0</v>
      </c>
      <c r="T1575">
        <f>IF(B1576="",T1574,IFERROR(IF(AND(R1575&gt;0,R1574=0),R1575,(1+(B1576/B1575-1)*Calc!$Z$1-L1576)*T1574),0))</f>
        <v>0</v>
      </c>
      <c r="U1575">
        <f>IF(B1576="",U1574,IFERROR(IF(AND(R1575&gt;0,R1574=0),R1575,(1+(B1576/B1575-1)*Calc!$Z$1-M1576*2)*U1574),0))</f>
        <v>0</v>
      </c>
      <c r="V1575">
        <f>IF(B1576="",V1574,IFERROR(IF(AND(R1575&gt;0,R1574=0),R1575,(1+(B1576/B1575-1)*Calc!$Z$1-N1576*2)*V1574),0))</f>
        <v>0</v>
      </c>
      <c r="W1575">
        <f>IF(ISNUMBER(C1575),C1575,W1574)</f>
        <v>2.13</v>
      </c>
      <c r="Y1575" s="1" t="e">
        <f>IF(AND(Q1575&gt;=Chart!$F$2,Q1575&lt;=Chart!$F$3),Q1575,#N/A)</f>
        <v>#N/A</v>
      </c>
      <c r="Z1575" t="e">
        <f>IF(AND(Q1575&gt;=Chart!$F$2,Q1575&lt;=Chart!$F$3),R1575,#N/A)</f>
        <v>#N/A</v>
      </c>
      <c r="AA1575" t="e">
        <f>IF(AND(Q1575&gt;=Chart!$F$2,Q1575&lt;=Chart!$F$3),S1575,#N/A)</f>
        <v>#N/A</v>
      </c>
      <c r="AB1575" t="e">
        <f>IF(AND(Q1575&gt;=Chart!$F$2,Q1575&lt;=Chart!$F$3),T1575,#N/A)</f>
        <v>#N/A</v>
      </c>
      <c r="AC1575" t="e">
        <f>IF(AND(Q1575&gt;=Chart!$F$2,Q1575&lt;=Chart!$F$3),U1575,#N/A)</f>
        <v>#N/A</v>
      </c>
      <c r="AD1575" t="e">
        <f>IF(AND(Q1575&gt;=Chart!$F$2,Q1575&lt;=Chart!$F$3),V1575,#N/A)</f>
        <v>#N/A</v>
      </c>
      <c r="AE1575" t="e">
        <f>IF(AND(Q1575&gt;=Chart!$F$2,Q1575&lt;=Chart!$F$3),I1575,#N/A)</f>
        <v>#N/A</v>
      </c>
      <c r="AF1575" t="e">
        <f>IF(AND(Q1575&gt;=Chart!$F$2,Q1575&lt;=Chart!$F$3),H1575/100,#N/A)</f>
        <v>#N/A</v>
      </c>
      <c r="AG1575" t="e">
        <f>IF(AND(Q1575&gt;=Chart!$F$2,Q1575&lt;=Chart!$F$3),W1575/100,#N/A)</f>
        <v>#N/A</v>
      </c>
    </row>
    <row r="1576" spans="1:33" x14ac:dyDescent="0.25">
      <c r="A1576">
        <v>1568295000</v>
      </c>
      <c r="B1576">
        <f>INDEX('Daily Data ADJ'!$1:$1048576,MATCH(Calc!$A1576,'Daily Data ADJ'!$A:$A,0),MATCH("SPY, CBOE BZX: Close",'Daily Data ADJ'!$1:$1,0))</f>
        <v>284.49541962000001</v>
      </c>
      <c r="C1576">
        <f>INDEX('Daily Data ADJ'!$1:$1048576,MATCH(Calc!$A1576,'Daily Data ADJ'!$A:$A,0),MATCH("EFFR, FRED: Close",'Daily Data ADJ'!$1:$1,0))</f>
        <v>2.13</v>
      </c>
      <c r="D1576">
        <f>INDEX('Daily Data ADJ'!$1:$1048576,MATCH(Calc!$A1576,'Daily Data ADJ'!$A:$A,1),MATCH("SOFR, FRED: Close",'Daily Data ADJ'!$1:$1,0))</f>
        <v>2.2000000000000002</v>
      </c>
      <c r="E1576">
        <f>INDEX('Daily Data ADJ'!$1:$1048576,MATCH(Calc!$A1576,'Daily Data ADJ'!$A:$A,0),MATCH("UPRO, CBOE BZX: Close",'Daily Data ADJ'!$1:$1,0))</f>
        <v>28.309930990000002</v>
      </c>
      <c r="F1576">
        <f>INDEX('Daily Data ADJ'!$1:$1048576,MATCH(Calc!$A1576,'Daily Data ADJ'!$A:$A,0),MATCH("ES1!, CME_MINI: Close",'Daily Data ADJ'!$1:$1,0))</f>
        <v>3011.75</v>
      </c>
      <c r="G1576">
        <f>INDEX('Daily Data ADJ'!$1:$1048576,MATCH(Calc!$A1576,'Daily Data ADJ'!$A:$A,0),MATCH("ES2!, CME_MINI: Close",'Daily Data ADJ'!$1:$1,0))</f>
        <v>3013.75</v>
      </c>
      <c r="H1576">
        <f>INDEX('QUANDL MULTPL SP500_DIV_YIELD_M'!$A:$G,MATCH(Calc!$A1576,'QUANDL MULTPL SP500_DIV_YIELD_M'!$A:$A,1),MATCH('QUANDL MULTPL SP500_DIV_YIELD_M'!$E$1,'QUANDL MULTPL SP500_DIV_YIELD_M'!$A$1:$G$1,0))</f>
        <v>1.96</v>
      </c>
      <c r="I1576" s="5">
        <f t="shared" si="144"/>
        <v>2.2258910041458461E-2</v>
      </c>
      <c r="J1576" s="1">
        <f>A1576/24/60/60+DATE(1970,1,1)</f>
        <v>43720.5625</v>
      </c>
      <c r="K1576" s="3">
        <f t="shared" si="147"/>
        <v>1</v>
      </c>
      <c r="L1576" s="6">
        <f>(1+Chart!$F$4)^(1/(365/K1576))-1</f>
        <v>6.6592785027408397E-5</v>
      </c>
      <c r="M1576" s="6">
        <f t="shared" si="148"/>
        <v>5.7745024993227645E-5</v>
      </c>
      <c r="N1576" s="6">
        <f t="shared" si="149"/>
        <v>6.0316329457243967E-5</v>
      </c>
      <c r="O1576">
        <f>O1575*(B1576/B1575)</f>
        <v>284.49541962000239</v>
      </c>
      <c r="P1576">
        <f t="shared" si="145"/>
        <v>2019</v>
      </c>
      <c r="Q1576" s="1">
        <f t="shared" si="146"/>
        <v>43720.5625</v>
      </c>
      <c r="R1576">
        <f>IF(B1577="",R1575,IF(Q1576&gt;=Chart!$F$2,E1576,0))</f>
        <v>0</v>
      </c>
      <c r="S1576">
        <f>IF(B1577="",S1575,IFERROR(IF(AND(R1576&gt;0,R1575=0),R1576,(1+(B1577/B1576-1)*Calc!$Z$1)*S1575),0))</f>
        <v>0</v>
      </c>
      <c r="T1576">
        <f>IF(B1577="",T1575,IFERROR(IF(AND(R1576&gt;0,R1575=0),R1576,(1+(B1577/B1576-1)*Calc!$Z$1-L1577)*T1575),0))</f>
        <v>0</v>
      </c>
      <c r="U1576">
        <f>IF(B1577="",U1575,IFERROR(IF(AND(R1576&gt;0,R1575=0),R1576,(1+(B1577/B1576-1)*Calc!$Z$1-M1577*2)*U1575),0))</f>
        <v>0</v>
      </c>
      <c r="V1576">
        <f>IF(B1577="",V1575,IFERROR(IF(AND(R1576&gt;0,R1575=0),R1576,(1+(B1577/B1576-1)*Calc!$Z$1-N1577*2)*V1575),0))</f>
        <v>0</v>
      </c>
      <c r="W1576">
        <f>IF(ISNUMBER(C1576),C1576,W1575)</f>
        <v>2.13</v>
      </c>
      <c r="Y1576" s="1" t="e">
        <f>IF(AND(Q1576&gt;=Chart!$F$2,Q1576&lt;=Chart!$F$3),Q1576,#N/A)</f>
        <v>#N/A</v>
      </c>
      <c r="Z1576" t="e">
        <f>IF(AND(Q1576&gt;=Chart!$F$2,Q1576&lt;=Chart!$F$3),R1576,#N/A)</f>
        <v>#N/A</v>
      </c>
      <c r="AA1576" t="e">
        <f>IF(AND(Q1576&gt;=Chart!$F$2,Q1576&lt;=Chart!$F$3),S1576,#N/A)</f>
        <v>#N/A</v>
      </c>
      <c r="AB1576" t="e">
        <f>IF(AND(Q1576&gt;=Chart!$F$2,Q1576&lt;=Chart!$F$3),T1576,#N/A)</f>
        <v>#N/A</v>
      </c>
      <c r="AC1576" t="e">
        <f>IF(AND(Q1576&gt;=Chart!$F$2,Q1576&lt;=Chart!$F$3),U1576,#N/A)</f>
        <v>#N/A</v>
      </c>
      <c r="AD1576" t="e">
        <f>IF(AND(Q1576&gt;=Chart!$F$2,Q1576&lt;=Chart!$F$3),V1576,#N/A)</f>
        <v>#N/A</v>
      </c>
      <c r="AE1576" t="e">
        <f>IF(AND(Q1576&gt;=Chart!$F$2,Q1576&lt;=Chart!$F$3),I1576,#N/A)</f>
        <v>#N/A</v>
      </c>
      <c r="AF1576" t="e">
        <f>IF(AND(Q1576&gt;=Chart!$F$2,Q1576&lt;=Chart!$F$3),H1576/100,#N/A)</f>
        <v>#N/A</v>
      </c>
      <c r="AG1576" t="e">
        <f>IF(AND(Q1576&gt;=Chart!$F$2,Q1576&lt;=Chart!$F$3),W1576/100,#N/A)</f>
        <v>#N/A</v>
      </c>
    </row>
    <row r="1577" spans="1:33" x14ac:dyDescent="0.25">
      <c r="A1577">
        <v>1568381400</v>
      </c>
      <c r="B1577">
        <f>INDEX('Daily Data ADJ'!$1:$1048576,MATCH(Calc!$A1577,'Daily Data ADJ'!$A:$A,0),MATCH("SPY, CBOE BZX: Close",'Daily Data ADJ'!$1:$1,0))</f>
        <v>284.30656807000003</v>
      </c>
      <c r="C1577">
        <f>INDEX('Daily Data ADJ'!$1:$1048576,MATCH(Calc!$A1577,'Daily Data ADJ'!$A:$A,0),MATCH("EFFR, FRED: Close",'Daily Data ADJ'!$1:$1,0))</f>
        <v>2.14</v>
      </c>
      <c r="D1577">
        <f>INDEX('Daily Data ADJ'!$1:$1048576,MATCH(Calc!$A1577,'Daily Data ADJ'!$A:$A,1),MATCH("SOFR, FRED: Close",'Daily Data ADJ'!$1:$1,0))</f>
        <v>2.2000000000000002</v>
      </c>
      <c r="E1577">
        <f>INDEX('Daily Data ADJ'!$1:$1048576,MATCH(Calc!$A1577,'Daily Data ADJ'!$A:$A,0),MATCH("UPRO, CBOE BZX: Close",'Daily Data ADJ'!$1:$1,0))</f>
        <v>28.24554521</v>
      </c>
      <c r="F1577">
        <f>INDEX('Daily Data ADJ'!$1:$1048576,MATCH(Calc!$A1577,'Daily Data ADJ'!$A:$A,0),MATCH("ES1!, CME_MINI: Close",'Daily Data ADJ'!$1:$1,0))</f>
        <v>3008.5</v>
      </c>
      <c r="G1577">
        <f>INDEX('Daily Data ADJ'!$1:$1048576,MATCH(Calc!$A1577,'Daily Data ADJ'!$A:$A,0),MATCH("ES2!, CME_MINI: Close",'Daily Data ADJ'!$1:$1,0))</f>
        <v>3011</v>
      </c>
      <c r="H1577">
        <f>INDEX('QUANDL MULTPL SP500_DIV_YIELD_M'!$A:$G,MATCH(Calc!$A1577,'QUANDL MULTPL SP500_DIV_YIELD_M'!$A:$A,1),MATCH('QUANDL MULTPL SP500_DIV_YIELD_M'!$E$1,'QUANDL MULTPL SP500_DIV_YIELD_M'!$A$1:$G$1,0))</f>
        <v>1.96</v>
      </c>
      <c r="I1577" s="5">
        <f t="shared" si="144"/>
        <v>2.2928061023796679E-2</v>
      </c>
      <c r="J1577" s="1">
        <f>A1577/24/60/60+DATE(1970,1,1)</f>
        <v>43721.5625</v>
      </c>
      <c r="K1577" s="3">
        <f t="shared" si="147"/>
        <v>1</v>
      </c>
      <c r="L1577" s="6">
        <f>(1+Chart!$F$4)^(1/(365/K1577))-1</f>
        <v>6.6592785027408397E-5</v>
      </c>
      <c r="M1577" s="6">
        <f t="shared" si="148"/>
        <v>5.8013286079239279E-5</v>
      </c>
      <c r="N1577" s="6">
        <f t="shared" si="149"/>
        <v>6.210922436089561E-5</v>
      </c>
      <c r="O1577">
        <f>O1576*(B1577/B1576)</f>
        <v>284.30656807000241</v>
      </c>
      <c r="P1577">
        <f t="shared" si="145"/>
        <v>2019</v>
      </c>
      <c r="Q1577" s="1">
        <f t="shared" si="146"/>
        <v>43721.5625</v>
      </c>
      <c r="R1577">
        <f>IF(B1578="",R1576,IF(Q1577&gt;=Chart!$F$2,E1577,0))</f>
        <v>0</v>
      </c>
      <c r="S1577">
        <f>IF(B1578="",S1576,IFERROR(IF(AND(R1577&gt;0,R1576=0),R1577,(1+(B1578/B1577-1)*Calc!$Z$1)*S1576),0))</f>
        <v>0</v>
      </c>
      <c r="T1577">
        <f>IF(B1578="",T1576,IFERROR(IF(AND(R1577&gt;0,R1576=0),R1577,(1+(B1578/B1577-1)*Calc!$Z$1-L1578)*T1576),0))</f>
        <v>0</v>
      </c>
      <c r="U1577">
        <f>IF(B1578="",U1576,IFERROR(IF(AND(R1577&gt;0,R1576=0),R1577,(1+(B1578/B1577-1)*Calc!$Z$1-M1578*2)*U1576),0))</f>
        <v>0</v>
      </c>
      <c r="V1577">
        <f>IF(B1578="",V1576,IFERROR(IF(AND(R1577&gt;0,R1576=0),R1577,(1+(B1578/B1577-1)*Calc!$Z$1-N1578*2)*V1576),0))</f>
        <v>0</v>
      </c>
      <c r="W1577">
        <f>IF(ISNUMBER(C1577),C1577,W1576)</f>
        <v>2.14</v>
      </c>
      <c r="Y1577" s="1" t="e">
        <f>IF(AND(Q1577&gt;=Chart!$F$2,Q1577&lt;=Chart!$F$3),Q1577,#N/A)</f>
        <v>#N/A</v>
      </c>
      <c r="Z1577" t="e">
        <f>IF(AND(Q1577&gt;=Chart!$F$2,Q1577&lt;=Chart!$F$3),R1577,#N/A)</f>
        <v>#N/A</v>
      </c>
      <c r="AA1577" t="e">
        <f>IF(AND(Q1577&gt;=Chart!$F$2,Q1577&lt;=Chart!$F$3),S1577,#N/A)</f>
        <v>#N/A</v>
      </c>
      <c r="AB1577" t="e">
        <f>IF(AND(Q1577&gt;=Chart!$F$2,Q1577&lt;=Chart!$F$3),T1577,#N/A)</f>
        <v>#N/A</v>
      </c>
      <c r="AC1577" t="e">
        <f>IF(AND(Q1577&gt;=Chart!$F$2,Q1577&lt;=Chart!$F$3),U1577,#N/A)</f>
        <v>#N/A</v>
      </c>
      <c r="AD1577" t="e">
        <f>IF(AND(Q1577&gt;=Chart!$F$2,Q1577&lt;=Chart!$F$3),V1577,#N/A)</f>
        <v>#N/A</v>
      </c>
      <c r="AE1577" t="e">
        <f>IF(AND(Q1577&gt;=Chart!$F$2,Q1577&lt;=Chart!$F$3),I1577,#N/A)</f>
        <v>#N/A</v>
      </c>
      <c r="AF1577" t="e">
        <f>IF(AND(Q1577&gt;=Chart!$F$2,Q1577&lt;=Chart!$F$3),H1577/100,#N/A)</f>
        <v>#N/A</v>
      </c>
      <c r="AG1577" t="e">
        <f>IF(AND(Q1577&gt;=Chart!$F$2,Q1577&lt;=Chart!$F$3),W1577/100,#N/A)</f>
        <v>#N/A</v>
      </c>
    </row>
    <row r="1578" spans="1:33" x14ac:dyDescent="0.25">
      <c r="A1578">
        <v>1568640600</v>
      </c>
      <c r="B1578">
        <f>INDEX('Daily Data ADJ'!$1:$1048576,MATCH(Calc!$A1578,'Daily Data ADJ'!$A:$A,0),MATCH("SPY, CBOE BZX: Close",'Daily Data ADJ'!$1:$1,0))</f>
        <v>283.42840835999999</v>
      </c>
      <c r="C1578">
        <f>INDEX('Daily Data ADJ'!$1:$1048576,MATCH(Calc!$A1578,'Daily Data ADJ'!$A:$A,0),MATCH("EFFR, FRED: Close",'Daily Data ADJ'!$1:$1,0))</f>
        <v>2.25</v>
      </c>
      <c r="D1578">
        <f>INDEX('Daily Data ADJ'!$1:$1048576,MATCH(Calc!$A1578,'Daily Data ADJ'!$A:$A,1),MATCH("SOFR, FRED: Close",'Daily Data ADJ'!$1:$1,0))</f>
        <v>2.4300000000000002</v>
      </c>
      <c r="E1578">
        <f>INDEX('Daily Data ADJ'!$1:$1048576,MATCH(Calc!$A1578,'Daily Data ADJ'!$A:$A,0),MATCH("UPRO, CBOE BZX: Close",'Daily Data ADJ'!$1:$1,0))</f>
        <v>28.00286036</v>
      </c>
      <c r="F1578">
        <f>INDEX('Daily Data ADJ'!$1:$1048576,MATCH(Calc!$A1578,'Daily Data ADJ'!$A:$A,0),MATCH("ES1!, CME_MINI: Close",'Daily Data ADJ'!$1:$1,0))</f>
        <v>3001.5</v>
      </c>
      <c r="G1578">
        <f>INDEX('Daily Data ADJ'!$1:$1048576,MATCH(Calc!$A1578,'Daily Data ADJ'!$A:$A,0),MATCH("ES2!, CME_MINI: Close",'Daily Data ADJ'!$1:$1,0))</f>
        <v>3003.75</v>
      </c>
      <c r="H1578">
        <f>INDEX('QUANDL MULTPL SP500_DIV_YIELD_M'!$A:$G,MATCH(Calc!$A1578,'QUANDL MULTPL SP500_DIV_YIELD_M'!$A:$A,1),MATCH('QUANDL MULTPL SP500_DIV_YIELD_M'!$E$1,'QUANDL MULTPL SP500_DIV_YIELD_M'!$A$1:$G$1,0))</f>
        <v>1.96</v>
      </c>
      <c r="I1578" s="5">
        <f t="shared" si="144"/>
        <v>2.2601874062442011E-2</v>
      </c>
      <c r="J1578" s="1">
        <f>A1578/24/60/60+DATE(1970,1,1)</f>
        <v>43724.5625</v>
      </c>
      <c r="K1578" s="3">
        <f t="shared" si="147"/>
        <v>3</v>
      </c>
      <c r="L1578" s="6">
        <f>(1+Chart!$F$4)^(1/(365/K1578))-1</f>
        <v>1.9979165917494157E-4</v>
      </c>
      <c r="M1578" s="6">
        <f t="shared" si="148"/>
        <v>1.8289844115315645E-4</v>
      </c>
      <c r="N1578" s="6">
        <f t="shared" si="149"/>
        <v>1.8371744636769272E-4</v>
      </c>
      <c r="O1578">
        <f>O1577*(B1578/B1577)</f>
        <v>283.42840836000238</v>
      </c>
      <c r="P1578">
        <f t="shared" si="145"/>
        <v>2019</v>
      </c>
      <c r="Q1578" s="1">
        <f t="shared" si="146"/>
        <v>43724.5625</v>
      </c>
      <c r="R1578">
        <f>IF(B1579="",R1577,IF(Q1578&gt;=Chart!$F$2,E1578,0))</f>
        <v>0</v>
      </c>
      <c r="S1578">
        <f>IF(B1579="",S1577,IFERROR(IF(AND(R1578&gt;0,R1577=0),R1578,(1+(B1579/B1578-1)*Calc!$Z$1)*S1577),0))</f>
        <v>0</v>
      </c>
      <c r="T1578">
        <f>IF(B1579="",T1577,IFERROR(IF(AND(R1578&gt;0,R1577=0),R1578,(1+(B1579/B1578-1)*Calc!$Z$1-L1579)*T1577),0))</f>
        <v>0</v>
      </c>
      <c r="U1578">
        <f>IF(B1579="",U1577,IFERROR(IF(AND(R1578&gt;0,R1577=0),R1578,(1+(B1579/B1578-1)*Calc!$Z$1-M1579*2)*U1577),0))</f>
        <v>0</v>
      </c>
      <c r="V1578">
        <f>IF(B1579="",V1577,IFERROR(IF(AND(R1578&gt;0,R1577=0),R1578,(1+(B1579/B1578-1)*Calc!$Z$1-N1579*2)*V1577),0))</f>
        <v>0</v>
      </c>
      <c r="W1578">
        <f>IF(ISNUMBER(C1578),C1578,W1577)</f>
        <v>2.25</v>
      </c>
      <c r="Y1578" s="1" t="e">
        <f>IF(AND(Q1578&gt;=Chart!$F$2,Q1578&lt;=Chart!$F$3),Q1578,#N/A)</f>
        <v>#N/A</v>
      </c>
      <c r="Z1578" t="e">
        <f>IF(AND(Q1578&gt;=Chart!$F$2,Q1578&lt;=Chart!$F$3),R1578,#N/A)</f>
        <v>#N/A</v>
      </c>
      <c r="AA1578" t="e">
        <f>IF(AND(Q1578&gt;=Chart!$F$2,Q1578&lt;=Chart!$F$3),S1578,#N/A)</f>
        <v>#N/A</v>
      </c>
      <c r="AB1578" t="e">
        <f>IF(AND(Q1578&gt;=Chart!$F$2,Q1578&lt;=Chart!$F$3),T1578,#N/A)</f>
        <v>#N/A</v>
      </c>
      <c r="AC1578" t="e">
        <f>IF(AND(Q1578&gt;=Chart!$F$2,Q1578&lt;=Chart!$F$3),U1578,#N/A)</f>
        <v>#N/A</v>
      </c>
      <c r="AD1578" t="e">
        <f>IF(AND(Q1578&gt;=Chart!$F$2,Q1578&lt;=Chart!$F$3),V1578,#N/A)</f>
        <v>#N/A</v>
      </c>
      <c r="AE1578" t="e">
        <f>IF(AND(Q1578&gt;=Chart!$F$2,Q1578&lt;=Chart!$F$3),I1578,#N/A)</f>
        <v>#N/A</v>
      </c>
      <c r="AF1578" t="e">
        <f>IF(AND(Q1578&gt;=Chart!$F$2,Q1578&lt;=Chart!$F$3),H1578/100,#N/A)</f>
        <v>#N/A</v>
      </c>
      <c r="AG1578" t="e">
        <f>IF(AND(Q1578&gt;=Chart!$F$2,Q1578&lt;=Chart!$F$3),W1578/100,#N/A)</f>
        <v>#N/A</v>
      </c>
    </row>
    <row r="1579" spans="1:33" x14ac:dyDescent="0.25">
      <c r="A1579">
        <v>1568727000</v>
      </c>
      <c r="B1579">
        <f>INDEX('Daily Data ADJ'!$1:$1048576,MATCH(Calc!$A1579,'Daily Data ADJ'!$A:$A,0),MATCH("SPY, CBOE BZX: Close",'Daily Data ADJ'!$1:$1,0))</f>
        <v>284.14604424999999</v>
      </c>
      <c r="C1579">
        <f>INDEX('Daily Data ADJ'!$1:$1048576,MATCH(Calc!$A1579,'Daily Data ADJ'!$A:$A,0),MATCH("EFFR, FRED: Close",'Daily Data ADJ'!$1:$1,0))</f>
        <v>2.2999999999999998</v>
      </c>
      <c r="D1579">
        <f>INDEX('Daily Data ADJ'!$1:$1048576,MATCH(Calc!$A1579,'Daily Data ADJ'!$A:$A,1),MATCH("SOFR, FRED: Close",'Daily Data ADJ'!$1:$1,0))</f>
        <v>5.25</v>
      </c>
      <c r="E1579">
        <f>INDEX('Daily Data ADJ'!$1:$1048576,MATCH(Calc!$A1579,'Daily Data ADJ'!$A:$A,0),MATCH("UPRO, CBOE BZX: Close",'Daily Data ADJ'!$1:$1,0))</f>
        <v>28.22078145</v>
      </c>
      <c r="F1579">
        <f>INDEX('Daily Data ADJ'!$1:$1048576,MATCH(Calc!$A1579,'Daily Data ADJ'!$A:$A,0),MATCH("ES1!, CME_MINI: Close",'Daily Data ADJ'!$1:$1,0))</f>
        <v>3008</v>
      </c>
      <c r="G1579">
        <f>INDEX('Daily Data ADJ'!$1:$1048576,MATCH(Calc!$A1579,'Daily Data ADJ'!$A:$A,0),MATCH("ES2!, CME_MINI: Close",'Daily Data ADJ'!$1:$1,0))</f>
        <v>3010.5</v>
      </c>
      <c r="H1579">
        <f>INDEX('QUANDL MULTPL SP500_DIV_YIELD_M'!$A:$G,MATCH(Calc!$A1579,'QUANDL MULTPL SP500_DIV_YIELD_M'!$A:$A,1),MATCH('QUANDL MULTPL SP500_DIV_YIELD_M'!$E$1,'QUANDL MULTPL SP500_DIV_YIELD_M'!$A$1:$G$1,0))</f>
        <v>1.96</v>
      </c>
      <c r="I1579" s="5">
        <f t="shared" si="144"/>
        <v>2.2928614914996918E-2</v>
      </c>
      <c r="J1579" s="1">
        <f>A1579/24/60/60+DATE(1970,1,1)</f>
        <v>43725.5625</v>
      </c>
      <c r="K1579" s="3">
        <f t="shared" si="147"/>
        <v>1</v>
      </c>
      <c r="L1579" s="6">
        <f>(1+Chart!$F$4)^(1/(365/K1579))-1</f>
        <v>6.6592785027408397E-5</v>
      </c>
      <c r="M1579" s="6">
        <f t="shared" si="148"/>
        <v>6.2301904983019796E-5</v>
      </c>
      <c r="N1579" s="6">
        <f t="shared" si="149"/>
        <v>6.2110707949036836E-5</v>
      </c>
      <c r="O1579">
        <f>O1578*(B1579/B1578)</f>
        <v>284.14604425000238</v>
      </c>
      <c r="P1579">
        <f t="shared" si="145"/>
        <v>2019</v>
      </c>
      <c r="Q1579" s="1">
        <f t="shared" si="146"/>
        <v>43725.5625</v>
      </c>
      <c r="R1579">
        <f>IF(B1580="",R1578,IF(Q1579&gt;=Chart!$F$2,E1579,0))</f>
        <v>0</v>
      </c>
      <c r="S1579">
        <f>IF(B1580="",S1578,IFERROR(IF(AND(R1579&gt;0,R1578=0),R1579,(1+(B1580/B1579-1)*Calc!$Z$1)*S1578),0))</f>
        <v>0</v>
      </c>
      <c r="T1579">
        <f>IF(B1580="",T1578,IFERROR(IF(AND(R1579&gt;0,R1578=0),R1579,(1+(B1580/B1579-1)*Calc!$Z$1-L1580)*T1578),0))</f>
        <v>0</v>
      </c>
      <c r="U1579">
        <f>IF(B1580="",U1578,IFERROR(IF(AND(R1579&gt;0,R1578=0),R1579,(1+(B1580/B1579-1)*Calc!$Z$1-M1580*2)*U1578),0))</f>
        <v>0</v>
      </c>
      <c r="V1579">
        <f>IF(B1580="",V1578,IFERROR(IF(AND(R1579&gt;0,R1578=0),R1579,(1+(B1580/B1579-1)*Calc!$Z$1-N1580*2)*V1578),0))</f>
        <v>0</v>
      </c>
      <c r="W1579">
        <f>IF(ISNUMBER(C1579),C1579,W1578)</f>
        <v>2.2999999999999998</v>
      </c>
      <c r="Y1579" s="1" t="e">
        <f>IF(AND(Q1579&gt;=Chart!$F$2,Q1579&lt;=Chart!$F$3),Q1579,#N/A)</f>
        <v>#N/A</v>
      </c>
      <c r="Z1579" t="e">
        <f>IF(AND(Q1579&gt;=Chart!$F$2,Q1579&lt;=Chart!$F$3),R1579,#N/A)</f>
        <v>#N/A</v>
      </c>
      <c r="AA1579" t="e">
        <f>IF(AND(Q1579&gt;=Chart!$F$2,Q1579&lt;=Chart!$F$3),S1579,#N/A)</f>
        <v>#N/A</v>
      </c>
      <c r="AB1579" t="e">
        <f>IF(AND(Q1579&gt;=Chart!$F$2,Q1579&lt;=Chart!$F$3),T1579,#N/A)</f>
        <v>#N/A</v>
      </c>
      <c r="AC1579" t="e">
        <f>IF(AND(Q1579&gt;=Chart!$F$2,Q1579&lt;=Chart!$F$3),U1579,#N/A)</f>
        <v>#N/A</v>
      </c>
      <c r="AD1579" t="e">
        <f>IF(AND(Q1579&gt;=Chart!$F$2,Q1579&lt;=Chart!$F$3),V1579,#N/A)</f>
        <v>#N/A</v>
      </c>
      <c r="AE1579" t="e">
        <f>IF(AND(Q1579&gt;=Chart!$F$2,Q1579&lt;=Chart!$F$3),I1579,#N/A)</f>
        <v>#N/A</v>
      </c>
      <c r="AF1579" t="e">
        <f>IF(AND(Q1579&gt;=Chart!$F$2,Q1579&lt;=Chart!$F$3),H1579/100,#N/A)</f>
        <v>#N/A</v>
      </c>
      <c r="AG1579" t="e">
        <f>IF(AND(Q1579&gt;=Chart!$F$2,Q1579&lt;=Chart!$F$3),W1579/100,#N/A)</f>
        <v>#N/A</v>
      </c>
    </row>
    <row r="1580" spans="1:33" x14ac:dyDescent="0.25">
      <c r="A1580">
        <v>1568813400</v>
      </c>
      <c r="B1580">
        <f>INDEX('Daily Data ADJ'!$1:$1048576,MATCH(Calc!$A1580,'Daily Data ADJ'!$A:$A,0),MATCH("SPY, CBOE BZX: Close",'Daily Data ADJ'!$1:$1,0))</f>
        <v>284.31601065000001</v>
      </c>
      <c r="C1580">
        <f>INDEX('Daily Data ADJ'!$1:$1048576,MATCH(Calc!$A1580,'Daily Data ADJ'!$A:$A,0),MATCH("EFFR, FRED: Close",'Daily Data ADJ'!$1:$1,0))</f>
        <v>2.25</v>
      </c>
      <c r="D1580">
        <f>INDEX('Daily Data ADJ'!$1:$1048576,MATCH(Calc!$A1580,'Daily Data ADJ'!$A:$A,1),MATCH("SOFR, FRED: Close",'Daily Data ADJ'!$1:$1,0))</f>
        <v>2.5499999999999998</v>
      </c>
      <c r="E1580">
        <f>INDEX('Daily Data ADJ'!$1:$1048576,MATCH(Calc!$A1580,'Daily Data ADJ'!$A:$A,0),MATCH("UPRO, CBOE BZX: Close",'Daily Data ADJ'!$1:$1,0))</f>
        <v>28.265356220000001</v>
      </c>
      <c r="F1580">
        <f>INDEX('Daily Data ADJ'!$1:$1048576,MATCH(Calc!$A1580,'Daily Data ADJ'!$A:$A,0),MATCH("ES1!, CME_MINI: Close",'Daily Data ADJ'!$1:$1,0))</f>
        <v>3008.5</v>
      </c>
      <c r="G1580">
        <f>INDEX('Daily Data ADJ'!$1:$1048576,MATCH(Calc!$A1580,'Daily Data ADJ'!$A:$A,0),MATCH("ES2!, CME_MINI: Close",'Daily Data ADJ'!$1:$1,0))</f>
        <v>3011.25</v>
      </c>
      <c r="H1580">
        <f>INDEX('QUANDL MULTPL SP500_DIV_YIELD_M'!$A:$G,MATCH(Calc!$A1580,'QUANDL MULTPL SP500_DIV_YIELD_M'!$A:$A,1),MATCH('QUANDL MULTPL SP500_DIV_YIELD_M'!$E$1,'QUANDL MULTPL SP500_DIV_YIELD_M'!$A$1:$G$1,0))</f>
        <v>1.96</v>
      </c>
      <c r="I1580" s="5">
        <f t="shared" si="144"/>
        <v>2.3261323403660432E-2</v>
      </c>
      <c r="J1580" s="1">
        <f>A1580/24/60/60+DATE(1970,1,1)</f>
        <v>43726.5625</v>
      </c>
      <c r="K1580" s="3">
        <f t="shared" si="147"/>
        <v>1</v>
      </c>
      <c r="L1580" s="6">
        <f>(1+Chart!$F$4)^(1/(365/K1580))-1</f>
        <v>6.6592785027408397E-5</v>
      </c>
      <c r="M1580" s="6">
        <f t="shared" si="148"/>
        <v>6.0962430557642833E-5</v>
      </c>
      <c r="N1580" s="6">
        <f t="shared" si="149"/>
        <v>6.30017172524866E-5</v>
      </c>
      <c r="O1580">
        <f>O1579*(B1580/B1579)</f>
        <v>284.3160106500024</v>
      </c>
      <c r="P1580">
        <f t="shared" si="145"/>
        <v>2019</v>
      </c>
      <c r="Q1580" s="1">
        <f t="shared" si="146"/>
        <v>43726.5625</v>
      </c>
      <c r="R1580">
        <f>IF(B1581="",R1579,IF(Q1580&gt;=Chart!$F$2,E1580,0))</f>
        <v>0</v>
      </c>
      <c r="S1580">
        <f>IF(B1581="",S1579,IFERROR(IF(AND(R1580&gt;0,R1579=0),R1580,(1+(B1581/B1580-1)*Calc!$Z$1)*S1579),0))</f>
        <v>0</v>
      </c>
      <c r="T1580">
        <f>IF(B1581="",T1579,IFERROR(IF(AND(R1580&gt;0,R1579=0),R1580,(1+(B1581/B1580-1)*Calc!$Z$1-L1581)*T1579),0))</f>
        <v>0</v>
      </c>
      <c r="U1580">
        <f>IF(B1581="",U1579,IFERROR(IF(AND(R1580&gt;0,R1579=0),R1580,(1+(B1581/B1580-1)*Calc!$Z$1-M1581*2)*U1579),0))</f>
        <v>0</v>
      </c>
      <c r="V1580">
        <f>IF(B1581="",V1579,IFERROR(IF(AND(R1580&gt;0,R1579=0),R1580,(1+(B1581/B1580-1)*Calc!$Z$1-N1581*2)*V1579),0))</f>
        <v>0</v>
      </c>
      <c r="W1580">
        <f>IF(ISNUMBER(C1580),C1580,W1579)</f>
        <v>2.25</v>
      </c>
      <c r="Y1580" s="1" t="e">
        <f>IF(AND(Q1580&gt;=Chart!$F$2,Q1580&lt;=Chart!$F$3),Q1580,#N/A)</f>
        <v>#N/A</v>
      </c>
      <c r="Z1580" t="e">
        <f>IF(AND(Q1580&gt;=Chart!$F$2,Q1580&lt;=Chart!$F$3),R1580,#N/A)</f>
        <v>#N/A</v>
      </c>
      <c r="AA1580" t="e">
        <f>IF(AND(Q1580&gt;=Chart!$F$2,Q1580&lt;=Chart!$F$3),S1580,#N/A)</f>
        <v>#N/A</v>
      </c>
      <c r="AB1580" t="e">
        <f>IF(AND(Q1580&gt;=Chart!$F$2,Q1580&lt;=Chart!$F$3),T1580,#N/A)</f>
        <v>#N/A</v>
      </c>
      <c r="AC1580" t="e">
        <f>IF(AND(Q1580&gt;=Chart!$F$2,Q1580&lt;=Chart!$F$3),U1580,#N/A)</f>
        <v>#N/A</v>
      </c>
      <c r="AD1580" t="e">
        <f>IF(AND(Q1580&gt;=Chart!$F$2,Q1580&lt;=Chart!$F$3),V1580,#N/A)</f>
        <v>#N/A</v>
      </c>
      <c r="AE1580" t="e">
        <f>IF(AND(Q1580&gt;=Chart!$F$2,Q1580&lt;=Chart!$F$3),I1580,#N/A)</f>
        <v>#N/A</v>
      </c>
      <c r="AF1580" t="e">
        <f>IF(AND(Q1580&gt;=Chart!$F$2,Q1580&lt;=Chart!$F$3),H1580/100,#N/A)</f>
        <v>#N/A</v>
      </c>
      <c r="AG1580" t="e">
        <f>IF(AND(Q1580&gt;=Chart!$F$2,Q1580&lt;=Chart!$F$3),W1580/100,#N/A)</f>
        <v>#N/A</v>
      </c>
    </row>
    <row r="1581" spans="1:33" x14ac:dyDescent="0.25">
      <c r="A1581">
        <v>1568899800</v>
      </c>
      <c r="B1581">
        <f>INDEX('Daily Data ADJ'!$1:$1048576,MATCH(Calc!$A1581,'Daily Data ADJ'!$A:$A,0),MATCH("SPY, CBOE BZX: Close",'Daily Data ADJ'!$1:$1,0))</f>
        <v>284.29712549999999</v>
      </c>
      <c r="C1581">
        <f>INDEX('Daily Data ADJ'!$1:$1048576,MATCH(Calc!$A1581,'Daily Data ADJ'!$A:$A,0),MATCH("EFFR, FRED: Close",'Daily Data ADJ'!$1:$1,0))</f>
        <v>1.9</v>
      </c>
      <c r="D1581">
        <f>INDEX('Daily Data ADJ'!$1:$1048576,MATCH(Calc!$A1581,'Daily Data ADJ'!$A:$A,1),MATCH("SOFR, FRED: Close",'Daily Data ADJ'!$1:$1,0))</f>
        <v>1.95</v>
      </c>
      <c r="E1581">
        <f>INDEX('Daily Data ADJ'!$1:$1048576,MATCH(Calc!$A1581,'Daily Data ADJ'!$A:$A,0),MATCH("UPRO, CBOE BZX: Close",'Daily Data ADJ'!$1:$1,0))</f>
        <v>28.22078145</v>
      </c>
      <c r="F1581">
        <f>INDEX('Daily Data ADJ'!$1:$1048576,MATCH(Calc!$A1581,'Daily Data ADJ'!$A:$A,0),MATCH("ES1!, CME_MINI: Close",'Daily Data ADJ'!$1:$1,0))</f>
        <v>3008</v>
      </c>
      <c r="G1581">
        <f>INDEX('Daily Data ADJ'!$1:$1048576,MATCH(Calc!$A1581,'Daily Data ADJ'!$A:$A,0),MATCH("ES2!, CME_MINI: Close",'Daily Data ADJ'!$1:$1,0))</f>
        <v>3010.75</v>
      </c>
      <c r="H1581">
        <f>INDEX('QUANDL MULTPL SP500_DIV_YIELD_M'!$A:$G,MATCH(Calc!$A1581,'QUANDL MULTPL SP500_DIV_YIELD_M'!$A:$A,1),MATCH('QUANDL MULTPL SP500_DIV_YIELD_M'!$E$1,'QUANDL MULTPL SP500_DIV_YIELD_M'!$A$1:$G$1,0))</f>
        <v>1.96</v>
      </c>
      <c r="I1581" s="5">
        <f t="shared" si="144"/>
        <v>2.3261932835769432E-2</v>
      </c>
      <c r="J1581" s="1">
        <f>A1581/24/60/60+DATE(1970,1,1)</f>
        <v>43727.5625</v>
      </c>
      <c r="K1581" s="3">
        <f t="shared" si="147"/>
        <v>1</v>
      </c>
      <c r="L1581" s="6">
        <f>(1+Chart!$F$4)^(1/(365/K1581))-1</f>
        <v>6.6592785027408397E-5</v>
      </c>
      <c r="M1581" s="6">
        <f t="shared" si="148"/>
        <v>5.1567779546513037E-5</v>
      </c>
      <c r="N1581" s="6">
        <f t="shared" si="149"/>
        <v>6.3003349075829718E-5</v>
      </c>
      <c r="O1581">
        <f>O1580*(B1581/B1580)</f>
        <v>284.29712550000238</v>
      </c>
      <c r="P1581">
        <f t="shared" si="145"/>
        <v>2019</v>
      </c>
      <c r="Q1581" s="1">
        <f t="shared" si="146"/>
        <v>43727.5625</v>
      </c>
      <c r="R1581">
        <f>IF(B1582="",R1580,IF(Q1581&gt;=Chart!$F$2,E1581,0))</f>
        <v>0</v>
      </c>
      <c r="S1581">
        <f>IF(B1582="",S1580,IFERROR(IF(AND(R1581&gt;0,R1580=0),R1581,(1+(B1582/B1581-1)*Calc!$Z$1)*S1580),0))</f>
        <v>0</v>
      </c>
      <c r="T1581">
        <f>IF(B1582="",T1580,IFERROR(IF(AND(R1581&gt;0,R1580=0),R1581,(1+(B1582/B1581-1)*Calc!$Z$1-L1582)*T1580),0))</f>
        <v>0</v>
      </c>
      <c r="U1581">
        <f>IF(B1582="",U1580,IFERROR(IF(AND(R1581&gt;0,R1580=0),R1581,(1+(B1582/B1581-1)*Calc!$Z$1-M1582*2)*U1580),0))</f>
        <v>0</v>
      </c>
      <c r="V1581">
        <f>IF(B1582="",V1580,IFERROR(IF(AND(R1581&gt;0,R1580=0),R1581,(1+(B1582/B1581-1)*Calc!$Z$1-N1582*2)*V1580),0))</f>
        <v>0</v>
      </c>
      <c r="W1581">
        <f>IF(ISNUMBER(C1581),C1581,W1580)</f>
        <v>1.9</v>
      </c>
      <c r="Y1581" s="1" t="e">
        <f>IF(AND(Q1581&gt;=Chart!$F$2,Q1581&lt;=Chart!$F$3),Q1581,#N/A)</f>
        <v>#N/A</v>
      </c>
      <c r="Z1581" t="e">
        <f>IF(AND(Q1581&gt;=Chart!$F$2,Q1581&lt;=Chart!$F$3),R1581,#N/A)</f>
        <v>#N/A</v>
      </c>
      <c r="AA1581" t="e">
        <f>IF(AND(Q1581&gt;=Chart!$F$2,Q1581&lt;=Chart!$F$3),S1581,#N/A)</f>
        <v>#N/A</v>
      </c>
      <c r="AB1581" t="e">
        <f>IF(AND(Q1581&gt;=Chart!$F$2,Q1581&lt;=Chart!$F$3),T1581,#N/A)</f>
        <v>#N/A</v>
      </c>
      <c r="AC1581" t="e">
        <f>IF(AND(Q1581&gt;=Chart!$F$2,Q1581&lt;=Chart!$F$3),U1581,#N/A)</f>
        <v>#N/A</v>
      </c>
      <c r="AD1581" t="e">
        <f>IF(AND(Q1581&gt;=Chart!$F$2,Q1581&lt;=Chart!$F$3),V1581,#N/A)</f>
        <v>#N/A</v>
      </c>
      <c r="AE1581" t="e">
        <f>IF(AND(Q1581&gt;=Chart!$F$2,Q1581&lt;=Chart!$F$3),I1581,#N/A)</f>
        <v>#N/A</v>
      </c>
      <c r="AF1581" t="e">
        <f>IF(AND(Q1581&gt;=Chart!$F$2,Q1581&lt;=Chart!$F$3),H1581/100,#N/A)</f>
        <v>#N/A</v>
      </c>
      <c r="AG1581" t="e">
        <f>IF(AND(Q1581&gt;=Chart!$F$2,Q1581&lt;=Chart!$F$3),W1581/100,#N/A)</f>
        <v>#N/A</v>
      </c>
    </row>
    <row r="1582" spans="1:33" x14ac:dyDescent="0.25">
      <c r="A1582">
        <v>1568986200</v>
      </c>
      <c r="B1582">
        <f>INDEX('Daily Data ADJ'!$1:$1048576,MATCH(Calc!$A1582,'Daily Data ADJ'!$A:$A,0),MATCH("SPY, CBOE BZX: Close",'Daily Data ADJ'!$1:$1,0))</f>
        <v>282.95352215000003</v>
      </c>
      <c r="C1582">
        <f>INDEX('Daily Data ADJ'!$1:$1048576,MATCH(Calc!$A1582,'Daily Data ADJ'!$A:$A,0),MATCH("EFFR, FRED: Close",'Daily Data ADJ'!$1:$1,0))</f>
        <v>1.9</v>
      </c>
      <c r="D1582">
        <f>INDEX('Daily Data ADJ'!$1:$1048576,MATCH(Calc!$A1582,'Daily Data ADJ'!$A:$A,1),MATCH("SOFR, FRED: Close",'Daily Data ADJ'!$1:$1,0))</f>
        <v>1.86</v>
      </c>
      <c r="E1582">
        <f>INDEX('Daily Data ADJ'!$1:$1048576,MATCH(Calc!$A1582,'Daily Data ADJ'!$A:$A,0),MATCH("UPRO, CBOE BZX: Close",'Daily Data ADJ'!$1:$1,0))</f>
        <v>27.799797529999999</v>
      </c>
      <c r="F1582">
        <f>INDEX('Daily Data ADJ'!$1:$1048576,MATCH(Calc!$A1582,'Daily Data ADJ'!$A:$A,0),MATCH("ES1!, CME_MINI: Close",'Daily Data ADJ'!$1:$1,0))</f>
        <v>2989.5</v>
      </c>
      <c r="G1582">
        <f>INDEX('Daily Data ADJ'!$1:$1048576,MATCH(Calc!$A1582,'Daily Data ADJ'!$A:$A,0),MATCH("ES2!, CME_MINI: Close",'Daily Data ADJ'!$1:$1,0))</f>
        <v>2992</v>
      </c>
      <c r="H1582">
        <f>INDEX('QUANDL MULTPL SP500_DIV_YIELD_M'!$A:$G,MATCH(Calc!$A1582,'QUANDL MULTPL SP500_DIV_YIELD_M'!$A:$A,1),MATCH('QUANDL MULTPL SP500_DIV_YIELD_M'!$E$1,'QUANDL MULTPL SP500_DIV_YIELD_M'!$A$1:$G$1,0))</f>
        <v>1.96</v>
      </c>
      <c r="I1582" s="5">
        <f t="shared" si="144"/>
        <v>2.2949239303708895E-2</v>
      </c>
      <c r="J1582" s="1">
        <f>A1582/24/60/60+DATE(1970,1,1)</f>
        <v>43728.5625</v>
      </c>
      <c r="K1582" s="3">
        <f t="shared" si="147"/>
        <v>1</v>
      </c>
      <c r="L1582" s="6">
        <f>(1+Chart!$F$4)^(1/(365/K1582))-1</f>
        <v>6.6592785027408397E-5</v>
      </c>
      <c r="M1582" s="6">
        <f t="shared" si="148"/>
        <v>5.1567779546513037E-5</v>
      </c>
      <c r="N1582" s="6">
        <f t="shared" si="149"/>
        <v>6.216594945396281E-5</v>
      </c>
      <c r="O1582">
        <f>O1581*(B1582/B1581)</f>
        <v>282.95352215000241</v>
      </c>
      <c r="P1582">
        <f t="shared" si="145"/>
        <v>2019</v>
      </c>
      <c r="Q1582" s="1">
        <f t="shared" si="146"/>
        <v>43728.5625</v>
      </c>
      <c r="R1582">
        <f>IF(B1583="",R1581,IF(Q1582&gt;=Chart!$F$2,E1582,0))</f>
        <v>0</v>
      </c>
      <c r="S1582">
        <f>IF(B1583="",S1581,IFERROR(IF(AND(R1582&gt;0,R1581=0),R1582,(1+(B1583/B1582-1)*Calc!$Z$1)*S1581),0))</f>
        <v>0</v>
      </c>
      <c r="T1582">
        <f>IF(B1583="",T1581,IFERROR(IF(AND(R1582&gt;0,R1581=0),R1582,(1+(B1583/B1582-1)*Calc!$Z$1-L1583)*T1581),0))</f>
        <v>0</v>
      </c>
      <c r="U1582">
        <f>IF(B1583="",U1581,IFERROR(IF(AND(R1582&gt;0,R1581=0),R1582,(1+(B1583/B1582-1)*Calc!$Z$1-M1583*2)*U1581),0))</f>
        <v>0</v>
      </c>
      <c r="V1582">
        <f>IF(B1583="",V1581,IFERROR(IF(AND(R1582&gt;0,R1581=0),R1582,(1+(B1583/B1582-1)*Calc!$Z$1-N1583*2)*V1581),0))</f>
        <v>0</v>
      </c>
      <c r="W1582">
        <f>IF(ISNUMBER(C1582),C1582,W1581)</f>
        <v>1.9</v>
      </c>
      <c r="Y1582" s="1" t="e">
        <f>IF(AND(Q1582&gt;=Chart!$F$2,Q1582&lt;=Chart!$F$3),Q1582,#N/A)</f>
        <v>#N/A</v>
      </c>
      <c r="Z1582" t="e">
        <f>IF(AND(Q1582&gt;=Chart!$F$2,Q1582&lt;=Chart!$F$3),R1582,#N/A)</f>
        <v>#N/A</v>
      </c>
      <c r="AA1582" t="e">
        <f>IF(AND(Q1582&gt;=Chart!$F$2,Q1582&lt;=Chart!$F$3),S1582,#N/A)</f>
        <v>#N/A</v>
      </c>
      <c r="AB1582" t="e">
        <f>IF(AND(Q1582&gt;=Chart!$F$2,Q1582&lt;=Chart!$F$3),T1582,#N/A)</f>
        <v>#N/A</v>
      </c>
      <c r="AC1582" t="e">
        <f>IF(AND(Q1582&gt;=Chart!$F$2,Q1582&lt;=Chart!$F$3),U1582,#N/A)</f>
        <v>#N/A</v>
      </c>
      <c r="AD1582" t="e">
        <f>IF(AND(Q1582&gt;=Chart!$F$2,Q1582&lt;=Chart!$F$3),V1582,#N/A)</f>
        <v>#N/A</v>
      </c>
      <c r="AE1582" t="e">
        <f>IF(AND(Q1582&gt;=Chart!$F$2,Q1582&lt;=Chart!$F$3),I1582,#N/A)</f>
        <v>#N/A</v>
      </c>
      <c r="AF1582" t="e">
        <f>IF(AND(Q1582&gt;=Chart!$F$2,Q1582&lt;=Chart!$F$3),H1582/100,#N/A)</f>
        <v>#N/A</v>
      </c>
      <c r="AG1582" t="e">
        <f>IF(AND(Q1582&gt;=Chart!$F$2,Q1582&lt;=Chart!$F$3),W1582/100,#N/A)</f>
        <v>#N/A</v>
      </c>
    </row>
    <row r="1583" spans="1:33" x14ac:dyDescent="0.25">
      <c r="A1583">
        <v>1569245400</v>
      </c>
      <c r="B1583">
        <f>INDEX('Daily Data ADJ'!$1:$1048576,MATCH(Calc!$A1583,'Daily Data ADJ'!$A:$A,0),MATCH("SPY, CBOE BZX: Close",'Daily Data ADJ'!$1:$1,0))</f>
        <v>282.88711895</v>
      </c>
      <c r="C1583">
        <f>INDEX('Daily Data ADJ'!$1:$1048576,MATCH(Calc!$A1583,'Daily Data ADJ'!$A:$A,0),MATCH("EFFR, FRED: Close",'Daily Data ADJ'!$1:$1,0))</f>
        <v>1.9</v>
      </c>
      <c r="D1583">
        <f>INDEX('Daily Data ADJ'!$1:$1048576,MATCH(Calc!$A1583,'Daily Data ADJ'!$A:$A,1),MATCH("SOFR, FRED: Close",'Daily Data ADJ'!$1:$1,0))</f>
        <v>1.85</v>
      </c>
      <c r="E1583">
        <f>INDEX('Daily Data ADJ'!$1:$1048576,MATCH(Calc!$A1583,'Daily Data ADJ'!$A:$A,0),MATCH("UPRO, CBOE BZX: Close",'Daily Data ADJ'!$1:$1,0))</f>
        <v>27.824561289999998</v>
      </c>
      <c r="F1583">
        <f>INDEX('Daily Data ADJ'!$1:$1048576,MATCH(Calc!$A1583,'Daily Data ADJ'!$A:$A,0),MATCH("ES1!, CME_MINI: Close",'Daily Data ADJ'!$1:$1,0))</f>
        <v>2997</v>
      </c>
      <c r="G1583">
        <f>INDEX('Daily Data ADJ'!$1:$1048576,MATCH(Calc!$A1583,'Daily Data ADJ'!$A:$A,0),MATCH("ES2!, CME_MINI: Close",'Daily Data ADJ'!$1:$1,0))</f>
        <v>2999.25</v>
      </c>
      <c r="H1583">
        <f>INDEX('QUANDL MULTPL SP500_DIV_YIELD_M'!$A:$G,MATCH(Calc!$A1583,'QUANDL MULTPL SP500_DIV_YIELD_M'!$A:$A,1),MATCH('QUANDL MULTPL SP500_DIV_YIELD_M'!$E$1,'QUANDL MULTPL SP500_DIV_YIELD_M'!$A$1:$G$1,0))</f>
        <v>1.96</v>
      </c>
      <c r="I1583" s="5">
        <f t="shared" si="144"/>
        <v>2.2606386456031684E-2</v>
      </c>
      <c r="J1583" s="1">
        <f>A1583/24/60/60+DATE(1970,1,1)</f>
        <v>43731.5625</v>
      </c>
      <c r="K1583" s="3">
        <f t="shared" si="147"/>
        <v>3</v>
      </c>
      <c r="L1583" s="6">
        <f>(1+Chart!$F$4)^(1/(365/K1583))-1</f>
        <v>1.9979165917494157E-4</v>
      </c>
      <c r="M1583" s="6">
        <f t="shared" si="148"/>
        <v>1.5471131648414627E-4</v>
      </c>
      <c r="N1583" s="6">
        <f t="shared" si="149"/>
        <v>1.8375372138335067E-4</v>
      </c>
      <c r="O1583">
        <f>O1582*(B1583/B1582)</f>
        <v>282.88711895000239</v>
      </c>
      <c r="P1583">
        <f t="shared" si="145"/>
        <v>2019</v>
      </c>
      <c r="Q1583" s="1">
        <f t="shared" si="146"/>
        <v>43731.5625</v>
      </c>
      <c r="R1583">
        <f>IF(B1584="",R1582,IF(Q1583&gt;=Chart!$F$2,E1583,0))</f>
        <v>0</v>
      </c>
      <c r="S1583">
        <f>IF(B1584="",S1582,IFERROR(IF(AND(R1583&gt;0,R1582=0),R1583,(1+(B1584/B1583-1)*Calc!$Z$1)*S1582),0))</f>
        <v>0</v>
      </c>
      <c r="T1583">
        <f>IF(B1584="",T1582,IFERROR(IF(AND(R1583&gt;0,R1582=0),R1583,(1+(B1584/B1583-1)*Calc!$Z$1-L1584)*T1582),0))</f>
        <v>0</v>
      </c>
      <c r="U1583">
        <f>IF(B1584="",U1582,IFERROR(IF(AND(R1583&gt;0,R1582=0),R1583,(1+(B1584/B1583-1)*Calc!$Z$1-M1584*2)*U1582),0))</f>
        <v>0</v>
      </c>
      <c r="V1583">
        <f>IF(B1584="",V1582,IFERROR(IF(AND(R1583&gt;0,R1582=0),R1583,(1+(B1584/B1583-1)*Calc!$Z$1-N1584*2)*V1582),0))</f>
        <v>0</v>
      </c>
      <c r="W1583">
        <f>IF(ISNUMBER(C1583),C1583,W1582)</f>
        <v>1.9</v>
      </c>
      <c r="Y1583" s="1" t="e">
        <f>IF(AND(Q1583&gt;=Chart!$F$2,Q1583&lt;=Chart!$F$3),Q1583,#N/A)</f>
        <v>#N/A</v>
      </c>
      <c r="Z1583" t="e">
        <f>IF(AND(Q1583&gt;=Chart!$F$2,Q1583&lt;=Chart!$F$3),R1583,#N/A)</f>
        <v>#N/A</v>
      </c>
      <c r="AA1583" t="e">
        <f>IF(AND(Q1583&gt;=Chart!$F$2,Q1583&lt;=Chart!$F$3),S1583,#N/A)</f>
        <v>#N/A</v>
      </c>
      <c r="AB1583" t="e">
        <f>IF(AND(Q1583&gt;=Chart!$F$2,Q1583&lt;=Chart!$F$3),T1583,#N/A)</f>
        <v>#N/A</v>
      </c>
      <c r="AC1583" t="e">
        <f>IF(AND(Q1583&gt;=Chart!$F$2,Q1583&lt;=Chart!$F$3),U1583,#N/A)</f>
        <v>#N/A</v>
      </c>
      <c r="AD1583" t="e">
        <f>IF(AND(Q1583&gt;=Chart!$F$2,Q1583&lt;=Chart!$F$3),V1583,#N/A)</f>
        <v>#N/A</v>
      </c>
      <c r="AE1583" t="e">
        <f>IF(AND(Q1583&gt;=Chart!$F$2,Q1583&lt;=Chart!$F$3),I1583,#N/A)</f>
        <v>#N/A</v>
      </c>
      <c r="AF1583" t="e">
        <f>IF(AND(Q1583&gt;=Chart!$F$2,Q1583&lt;=Chart!$F$3),H1583/100,#N/A)</f>
        <v>#N/A</v>
      </c>
      <c r="AG1583" t="e">
        <f>IF(AND(Q1583&gt;=Chart!$F$2,Q1583&lt;=Chart!$F$3),W1583/100,#N/A)</f>
        <v>#N/A</v>
      </c>
    </row>
    <row r="1584" spans="1:33" x14ac:dyDescent="0.25">
      <c r="A1584">
        <v>1569331800</v>
      </c>
      <c r="B1584">
        <f>INDEX('Daily Data ADJ'!$1:$1048576,MATCH(Calc!$A1584,'Daily Data ADJ'!$A:$A,0),MATCH("SPY, CBOE BZX: Close",'Daily Data ADJ'!$1:$1,0))</f>
        <v>280.66735483000002</v>
      </c>
      <c r="C1584">
        <f>INDEX('Daily Data ADJ'!$1:$1048576,MATCH(Calc!$A1584,'Daily Data ADJ'!$A:$A,0),MATCH("EFFR, FRED: Close",'Daily Data ADJ'!$1:$1,0))</f>
        <v>1.9</v>
      </c>
      <c r="D1584">
        <f>INDEX('Daily Data ADJ'!$1:$1048576,MATCH(Calc!$A1584,'Daily Data ADJ'!$A:$A,1),MATCH("SOFR, FRED: Close",'Daily Data ADJ'!$1:$1,0))</f>
        <v>1.96</v>
      </c>
      <c r="E1584">
        <f>INDEX('Daily Data ADJ'!$1:$1048576,MATCH(Calc!$A1584,'Daily Data ADJ'!$A:$A,0),MATCH("UPRO, CBOE BZX: Close",'Daily Data ADJ'!$1:$1,0))</f>
        <v>27.141081499999999</v>
      </c>
      <c r="F1584">
        <f>INDEX('Daily Data ADJ'!$1:$1048576,MATCH(Calc!$A1584,'Daily Data ADJ'!$A:$A,0),MATCH("ES1!, CME_MINI: Close",'Daily Data ADJ'!$1:$1,0))</f>
        <v>2970.25</v>
      </c>
      <c r="G1584">
        <f>INDEX('Daily Data ADJ'!$1:$1048576,MATCH(Calc!$A1584,'Daily Data ADJ'!$A:$A,0),MATCH("ES2!, CME_MINI: Close",'Daily Data ADJ'!$1:$1,0))</f>
        <v>2972.25</v>
      </c>
      <c r="H1584">
        <f>INDEX('QUANDL MULTPL SP500_DIV_YIELD_M'!$A:$G,MATCH(Calc!$A1584,'QUANDL MULTPL SP500_DIV_YIELD_M'!$A:$A,1),MATCH('QUANDL MULTPL SP500_DIV_YIELD_M'!$E$1,'QUANDL MULTPL SP500_DIV_YIELD_M'!$A$1:$G$1,0))</f>
        <v>1.96</v>
      </c>
      <c r="I1584" s="5">
        <f t="shared" si="144"/>
        <v>2.2296097552624454E-2</v>
      </c>
      <c r="J1584" s="1">
        <f>A1584/24/60/60+DATE(1970,1,1)</f>
        <v>43732.5625</v>
      </c>
      <c r="K1584" s="3">
        <f t="shared" si="147"/>
        <v>1</v>
      </c>
      <c r="L1584" s="6">
        <f>(1+Chart!$F$4)^(1/(365/K1584))-1</f>
        <v>6.6592785027408397E-5</v>
      </c>
      <c r="M1584" s="6">
        <f t="shared" si="148"/>
        <v>5.1567779546513037E-5</v>
      </c>
      <c r="N1584" s="6">
        <f t="shared" si="149"/>
        <v>6.0415998815122052E-5</v>
      </c>
      <c r="O1584">
        <f>O1583*(B1584/B1583)</f>
        <v>280.66735483000241</v>
      </c>
      <c r="P1584">
        <f t="shared" si="145"/>
        <v>2019</v>
      </c>
      <c r="Q1584" s="1">
        <f t="shared" si="146"/>
        <v>43732.5625</v>
      </c>
      <c r="R1584">
        <f>IF(B1585="",R1583,IF(Q1584&gt;=Chart!$F$2,E1584,0))</f>
        <v>0</v>
      </c>
      <c r="S1584">
        <f>IF(B1585="",S1583,IFERROR(IF(AND(R1584&gt;0,R1583=0),R1584,(1+(B1585/B1584-1)*Calc!$Z$1)*S1583),0))</f>
        <v>0</v>
      </c>
      <c r="T1584">
        <f>IF(B1585="",T1583,IFERROR(IF(AND(R1584&gt;0,R1583=0),R1584,(1+(B1585/B1584-1)*Calc!$Z$1-L1585)*T1583),0))</f>
        <v>0</v>
      </c>
      <c r="U1584">
        <f>IF(B1585="",U1583,IFERROR(IF(AND(R1584&gt;0,R1583=0),R1584,(1+(B1585/B1584-1)*Calc!$Z$1-M1585*2)*U1583),0))</f>
        <v>0</v>
      </c>
      <c r="V1584">
        <f>IF(B1585="",V1583,IFERROR(IF(AND(R1584&gt;0,R1583=0),R1584,(1+(B1585/B1584-1)*Calc!$Z$1-N1585*2)*V1583),0))</f>
        <v>0</v>
      </c>
      <c r="W1584">
        <f>IF(ISNUMBER(C1584),C1584,W1583)</f>
        <v>1.9</v>
      </c>
      <c r="Y1584" s="1" t="e">
        <f>IF(AND(Q1584&gt;=Chart!$F$2,Q1584&lt;=Chart!$F$3),Q1584,#N/A)</f>
        <v>#N/A</v>
      </c>
      <c r="Z1584" t="e">
        <f>IF(AND(Q1584&gt;=Chart!$F$2,Q1584&lt;=Chart!$F$3),R1584,#N/A)</f>
        <v>#N/A</v>
      </c>
      <c r="AA1584" t="e">
        <f>IF(AND(Q1584&gt;=Chart!$F$2,Q1584&lt;=Chart!$F$3),S1584,#N/A)</f>
        <v>#N/A</v>
      </c>
      <c r="AB1584" t="e">
        <f>IF(AND(Q1584&gt;=Chart!$F$2,Q1584&lt;=Chart!$F$3),T1584,#N/A)</f>
        <v>#N/A</v>
      </c>
      <c r="AC1584" t="e">
        <f>IF(AND(Q1584&gt;=Chart!$F$2,Q1584&lt;=Chart!$F$3),U1584,#N/A)</f>
        <v>#N/A</v>
      </c>
      <c r="AD1584" t="e">
        <f>IF(AND(Q1584&gt;=Chart!$F$2,Q1584&lt;=Chart!$F$3),V1584,#N/A)</f>
        <v>#N/A</v>
      </c>
      <c r="AE1584" t="e">
        <f>IF(AND(Q1584&gt;=Chart!$F$2,Q1584&lt;=Chart!$F$3),I1584,#N/A)</f>
        <v>#N/A</v>
      </c>
      <c r="AF1584" t="e">
        <f>IF(AND(Q1584&gt;=Chart!$F$2,Q1584&lt;=Chart!$F$3),H1584/100,#N/A)</f>
        <v>#N/A</v>
      </c>
      <c r="AG1584" t="e">
        <f>IF(AND(Q1584&gt;=Chart!$F$2,Q1584&lt;=Chart!$F$3),W1584/100,#N/A)</f>
        <v>#N/A</v>
      </c>
    </row>
    <row r="1585" spans="1:33" x14ac:dyDescent="0.25">
      <c r="A1585">
        <v>1569418200</v>
      </c>
      <c r="B1585">
        <f>INDEX('Daily Data ADJ'!$1:$1048576,MATCH(Calc!$A1585,'Daily Data ADJ'!$A:$A,0),MATCH("SPY, CBOE BZX: Close",'Daily Data ADJ'!$1:$1,0))</f>
        <v>282.32743483000002</v>
      </c>
      <c r="C1585">
        <f>INDEX('Daily Data ADJ'!$1:$1048576,MATCH(Calc!$A1585,'Daily Data ADJ'!$A:$A,0),MATCH("EFFR, FRED: Close",'Daily Data ADJ'!$1:$1,0))</f>
        <v>1.9</v>
      </c>
      <c r="D1585">
        <f>INDEX('Daily Data ADJ'!$1:$1048576,MATCH(Calc!$A1585,'Daily Data ADJ'!$A:$A,1),MATCH("SOFR, FRED: Close",'Daily Data ADJ'!$1:$1,0))</f>
        <v>2.0099999999999998</v>
      </c>
      <c r="E1585">
        <f>INDEX('Daily Data ADJ'!$1:$1048576,MATCH(Calc!$A1585,'Daily Data ADJ'!$A:$A,0),MATCH("UPRO, CBOE BZX: Close",'Daily Data ADJ'!$1:$1,0))</f>
        <v>27.6165457</v>
      </c>
      <c r="F1585">
        <f>INDEX('Daily Data ADJ'!$1:$1048576,MATCH(Calc!$A1585,'Daily Data ADJ'!$A:$A,0),MATCH("ES1!, CME_MINI: Close",'Daily Data ADJ'!$1:$1,0))</f>
        <v>2986.25</v>
      </c>
      <c r="G1585">
        <f>INDEX('Daily Data ADJ'!$1:$1048576,MATCH(Calc!$A1585,'Daily Data ADJ'!$A:$A,0),MATCH("ES2!, CME_MINI: Close",'Daily Data ADJ'!$1:$1,0))</f>
        <v>2988.5</v>
      </c>
      <c r="H1585">
        <f>INDEX('QUANDL MULTPL SP500_DIV_YIELD_M'!$A:$G,MATCH(Calc!$A1585,'QUANDL MULTPL SP500_DIV_YIELD_M'!$A:$A,1),MATCH('QUANDL MULTPL SP500_DIV_YIELD_M'!$E$1,'QUANDL MULTPL SP500_DIV_YIELD_M'!$A$1:$G$1,0))</f>
        <v>1.96</v>
      </c>
      <c r="I1585" s="5">
        <f t="shared" si="144"/>
        <v>2.2617221173751138E-2</v>
      </c>
      <c r="J1585" s="1">
        <f>A1585/24/60/60+DATE(1970,1,1)</f>
        <v>43733.5625</v>
      </c>
      <c r="K1585" s="3">
        <f t="shared" si="147"/>
        <v>1</v>
      </c>
      <c r="L1585" s="6">
        <f>(1+Chart!$F$4)^(1/(365/K1585))-1</f>
        <v>6.6592785027408397E-5</v>
      </c>
      <c r="M1585" s="6">
        <f t="shared" si="148"/>
        <v>5.1567779546513037E-5</v>
      </c>
      <c r="N1585" s="6">
        <f t="shared" si="149"/>
        <v>6.1276518695363436E-5</v>
      </c>
      <c r="O1585">
        <f>O1584*(B1585/B1584)</f>
        <v>282.3274348300024</v>
      </c>
      <c r="P1585">
        <f t="shared" si="145"/>
        <v>2019</v>
      </c>
      <c r="Q1585" s="1">
        <f t="shared" si="146"/>
        <v>43733.5625</v>
      </c>
      <c r="R1585">
        <f>IF(B1586="",R1584,IF(Q1585&gt;=Chart!$F$2,E1585,0))</f>
        <v>0</v>
      </c>
      <c r="S1585">
        <f>IF(B1586="",S1584,IFERROR(IF(AND(R1585&gt;0,R1584=0),R1585,(1+(B1586/B1585-1)*Calc!$Z$1)*S1584),0))</f>
        <v>0</v>
      </c>
      <c r="T1585">
        <f>IF(B1586="",T1584,IFERROR(IF(AND(R1585&gt;0,R1584=0),R1585,(1+(B1586/B1585-1)*Calc!$Z$1-L1586)*T1584),0))</f>
        <v>0</v>
      </c>
      <c r="U1585">
        <f>IF(B1586="",U1584,IFERROR(IF(AND(R1585&gt;0,R1584=0),R1585,(1+(B1586/B1585-1)*Calc!$Z$1-M1586*2)*U1584),0))</f>
        <v>0</v>
      </c>
      <c r="V1585">
        <f>IF(B1586="",V1584,IFERROR(IF(AND(R1585&gt;0,R1584=0),R1585,(1+(B1586/B1585-1)*Calc!$Z$1-N1586*2)*V1584),0))</f>
        <v>0</v>
      </c>
      <c r="W1585">
        <f>IF(ISNUMBER(C1585),C1585,W1584)</f>
        <v>1.9</v>
      </c>
      <c r="Y1585" s="1" t="e">
        <f>IF(AND(Q1585&gt;=Chart!$F$2,Q1585&lt;=Chart!$F$3),Q1585,#N/A)</f>
        <v>#N/A</v>
      </c>
      <c r="Z1585" t="e">
        <f>IF(AND(Q1585&gt;=Chart!$F$2,Q1585&lt;=Chart!$F$3),R1585,#N/A)</f>
        <v>#N/A</v>
      </c>
      <c r="AA1585" t="e">
        <f>IF(AND(Q1585&gt;=Chart!$F$2,Q1585&lt;=Chart!$F$3),S1585,#N/A)</f>
        <v>#N/A</v>
      </c>
      <c r="AB1585" t="e">
        <f>IF(AND(Q1585&gt;=Chart!$F$2,Q1585&lt;=Chart!$F$3),T1585,#N/A)</f>
        <v>#N/A</v>
      </c>
      <c r="AC1585" t="e">
        <f>IF(AND(Q1585&gt;=Chart!$F$2,Q1585&lt;=Chart!$F$3),U1585,#N/A)</f>
        <v>#N/A</v>
      </c>
      <c r="AD1585" t="e">
        <f>IF(AND(Q1585&gt;=Chart!$F$2,Q1585&lt;=Chart!$F$3),V1585,#N/A)</f>
        <v>#N/A</v>
      </c>
      <c r="AE1585" t="e">
        <f>IF(AND(Q1585&gt;=Chart!$F$2,Q1585&lt;=Chart!$F$3),I1585,#N/A)</f>
        <v>#N/A</v>
      </c>
      <c r="AF1585" t="e">
        <f>IF(AND(Q1585&gt;=Chart!$F$2,Q1585&lt;=Chart!$F$3),H1585/100,#N/A)</f>
        <v>#N/A</v>
      </c>
      <c r="AG1585" t="e">
        <f>IF(AND(Q1585&gt;=Chart!$F$2,Q1585&lt;=Chart!$F$3),W1585/100,#N/A)</f>
        <v>#N/A</v>
      </c>
    </row>
    <row r="1586" spans="1:33" x14ac:dyDescent="0.25">
      <c r="A1586">
        <v>1569504600</v>
      </c>
      <c r="B1586">
        <f>INDEX('Daily Data ADJ'!$1:$1048576,MATCH(Calc!$A1586,'Daily Data ADJ'!$A:$A,0),MATCH("SPY, CBOE BZX: Close",'Daily Data ADJ'!$1:$1,0))</f>
        <v>281.73929220000002</v>
      </c>
      <c r="C1586">
        <f>INDEX('Daily Data ADJ'!$1:$1048576,MATCH(Calc!$A1586,'Daily Data ADJ'!$A:$A,0),MATCH("EFFR, FRED: Close",'Daily Data ADJ'!$1:$1,0))</f>
        <v>1.85</v>
      </c>
      <c r="D1586">
        <f>INDEX('Daily Data ADJ'!$1:$1048576,MATCH(Calc!$A1586,'Daily Data ADJ'!$A:$A,1),MATCH("SOFR, FRED: Close",'Daily Data ADJ'!$1:$1,0))</f>
        <v>1.85</v>
      </c>
      <c r="E1586">
        <f>INDEX('Daily Data ADJ'!$1:$1048576,MATCH(Calc!$A1586,'Daily Data ADJ'!$A:$A,0),MATCH("UPRO, CBOE BZX: Close",'Daily Data ADJ'!$1:$1,0))</f>
        <v>27.44815213</v>
      </c>
      <c r="F1586">
        <f>INDEX('Daily Data ADJ'!$1:$1048576,MATCH(Calc!$A1586,'Daily Data ADJ'!$A:$A,0),MATCH("ES1!, CME_MINI: Close",'Daily Data ADJ'!$1:$1,0))</f>
        <v>2980.5</v>
      </c>
      <c r="G1586">
        <f>INDEX('Daily Data ADJ'!$1:$1048576,MATCH(Calc!$A1586,'Daily Data ADJ'!$A:$A,0),MATCH("ES2!, CME_MINI: Close",'Daily Data ADJ'!$1:$1,0))</f>
        <v>2982.75</v>
      </c>
      <c r="H1586">
        <f>INDEX('QUANDL MULTPL SP500_DIV_YIELD_M'!$A:$G,MATCH(Calc!$A1586,'QUANDL MULTPL SP500_DIV_YIELD_M'!$A:$A,1),MATCH('QUANDL MULTPL SP500_DIV_YIELD_M'!$E$1,'QUANDL MULTPL SP500_DIV_YIELD_M'!$A$1:$G$1,0))</f>
        <v>1.96</v>
      </c>
      <c r="I1586" s="5">
        <f t="shared" si="144"/>
        <v>2.2623048606947797E-2</v>
      </c>
      <c r="J1586" s="1">
        <f>A1586/24/60/60+DATE(1970,1,1)</f>
        <v>43734.5625</v>
      </c>
      <c r="K1586" s="3">
        <f t="shared" si="147"/>
        <v>1</v>
      </c>
      <c r="L1586" s="6">
        <f>(1+Chart!$F$4)^(1/(365/K1586))-1</f>
        <v>6.6592785027408397E-5</v>
      </c>
      <c r="M1586" s="6">
        <f t="shared" si="148"/>
        <v>5.0223060271914477E-5</v>
      </c>
      <c r="N1586" s="6">
        <f t="shared" si="149"/>
        <v>6.1292132067736205E-5</v>
      </c>
      <c r="O1586">
        <f>O1585*(B1586/B1585)</f>
        <v>281.73929220000241</v>
      </c>
      <c r="P1586">
        <f t="shared" si="145"/>
        <v>2019</v>
      </c>
      <c r="Q1586" s="1">
        <f t="shared" si="146"/>
        <v>43734.5625</v>
      </c>
      <c r="R1586">
        <f>IF(B1587="",R1585,IF(Q1586&gt;=Chart!$F$2,E1586,0))</f>
        <v>0</v>
      </c>
      <c r="S1586">
        <f>IF(B1587="",S1585,IFERROR(IF(AND(R1586&gt;0,R1585=0),R1586,(1+(B1587/B1586-1)*Calc!$Z$1)*S1585),0))</f>
        <v>0</v>
      </c>
      <c r="T1586">
        <f>IF(B1587="",T1585,IFERROR(IF(AND(R1586&gt;0,R1585=0),R1586,(1+(B1587/B1586-1)*Calc!$Z$1-L1587)*T1585),0))</f>
        <v>0</v>
      </c>
      <c r="U1586">
        <f>IF(B1587="",U1585,IFERROR(IF(AND(R1586&gt;0,R1585=0),R1586,(1+(B1587/B1586-1)*Calc!$Z$1-M1587*2)*U1585),0))</f>
        <v>0</v>
      </c>
      <c r="V1586">
        <f>IF(B1587="",V1585,IFERROR(IF(AND(R1586&gt;0,R1585=0),R1586,(1+(B1587/B1586-1)*Calc!$Z$1-N1587*2)*V1585),0))</f>
        <v>0</v>
      </c>
      <c r="W1586">
        <f>IF(ISNUMBER(C1586),C1586,W1585)</f>
        <v>1.85</v>
      </c>
      <c r="Y1586" s="1" t="e">
        <f>IF(AND(Q1586&gt;=Chart!$F$2,Q1586&lt;=Chart!$F$3),Q1586,#N/A)</f>
        <v>#N/A</v>
      </c>
      <c r="Z1586" t="e">
        <f>IF(AND(Q1586&gt;=Chart!$F$2,Q1586&lt;=Chart!$F$3),R1586,#N/A)</f>
        <v>#N/A</v>
      </c>
      <c r="AA1586" t="e">
        <f>IF(AND(Q1586&gt;=Chart!$F$2,Q1586&lt;=Chart!$F$3),S1586,#N/A)</f>
        <v>#N/A</v>
      </c>
      <c r="AB1586" t="e">
        <f>IF(AND(Q1586&gt;=Chart!$F$2,Q1586&lt;=Chart!$F$3),T1586,#N/A)</f>
        <v>#N/A</v>
      </c>
      <c r="AC1586" t="e">
        <f>IF(AND(Q1586&gt;=Chart!$F$2,Q1586&lt;=Chart!$F$3),U1586,#N/A)</f>
        <v>#N/A</v>
      </c>
      <c r="AD1586" t="e">
        <f>IF(AND(Q1586&gt;=Chart!$F$2,Q1586&lt;=Chart!$F$3),V1586,#N/A)</f>
        <v>#N/A</v>
      </c>
      <c r="AE1586" t="e">
        <f>IF(AND(Q1586&gt;=Chart!$F$2,Q1586&lt;=Chart!$F$3),I1586,#N/A)</f>
        <v>#N/A</v>
      </c>
      <c r="AF1586" t="e">
        <f>IF(AND(Q1586&gt;=Chart!$F$2,Q1586&lt;=Chart!$F$3),H1586/100,#N/A)</f>
        <v>#N/A</v>
      </c>
      <c r="AG1586" t="e">
        <f>IF(AND(Q1586&gt;=Chart!$F$2,Q1586&lt;=Chart!$F$3),W1586/100,#N/A)</f>
        <v>#N/A</v>
      </c>
    </row>
    <row r="1587" spans="1:33" x14ac:dyDescent="0.25">
      <c r="A1587">
        <v>1569591000</v>
      </c>
      <c r="B1587">
        <f>INDEX('Daily Data ADJ'!$1:$1048576,MATCH(Calc!$A1587,'Daily Data ADJ'!$A:$A,0),MATCH("SPY, CBOE BZX: Close",'Daily Data ADJ'!$1:$1,0))</f>
        <v>280.22150477000002</v>
      </c>
      <c r="C1587">
        <f>INDEX('Daily Data ADJ'!$1:$1048576,MATCH(Calc!$A1587,'Daily Data ADJ'!$A:$A,0),MATCH("EFFR, FRED: Close",'Daily Data ADJ'!$1:$1,0))</f>
        <v>1.83</v>
      </c>
      <c r="D1587">
        <f>INDEX('Daily Data ADJ'!$1:$1048576,MATCH(Calc!$A1587,'Daily Data ADJ'!$A:$A,1),MATCH("SOFR, FRED: Close",'Daily Data ADJ'!$1:$1,0))</f>
        <v>1.82</v>
      </c>
      <c r="E1587">
        <f>INDEX('Daily Data ADJ'!$1:$1048576,MATCH(Calc!$A1587,'Daily Data ADJ'!$A:$A,0),MATCH("UPRO, CBOE BZX: Close",'Daily Data ADJ'!$1:$1,0))</f>
        <v>26.982593430000001</v>
      </c>
      <c r="F1587">
        <f>INDEX('Daily Data ADJ'!$1:$1048576,MATCH(Calc!$A1587,'Daily Data ADJ'!$A:$A,0),MATCH("ES1!, CME_MINI: Close",'Daily Data ADJ'!$1:$1,0))</f>
        <v>2963.75</v>
      </c>
      <c r="G1587">
        <f>INDEX('Daily Data ADJ'!$1:$1048576,MATCH(Calc!$A1587,'Daily Data ADJ'!$A:$A,0),MATCH("ES2!, CME_MINI: Close",'Daily Data ADJ'!$1:$1,0))</f>
        <v>2965.75</v>
      </c>
      <c r="H1587">
        <f>INDEX('QUANDL MULTPL SP500_DIV_YIELD_M'!$A:$G,MATCH(Calc!$A1587,'QUANDL MULTPL SP500_DIV_YIELD_M'!$A:$A,1),MATCH('QUANDL MULTPL SP500_DIV_YIELD_M'!$E$1,'QUANDL MULTPL SP500_DIV_YIELD_M'!$A$1:$G$1,0))</f>
        <v>1.96</v>
      </c>
      <c r="I1587" s="5">
        <f t="shared" si="144"/>
        <v>2.2302016530641504E-2</v>
      </c>
      <c r="J1587" s="1">
        <f>A1587/24/60/60+DATE(1970,1,1)</f>
        <v>43735.5625</v>
      </c>
      <c r="K1587" s="3">
        <f t="shared" si="147"/>
        <v>1</v>
      </c>
      <c r="L1587" s="6">
        <f>(1+Chart!$F$4)^(1/(365/K1587))-1</f>
        <v>6.6592785027408397E-5</v>
      </c>
      <c r="M1587" s="6">
        <f t="shared" si="148"/>
        <v>4.968498821833478E-5</v>
      </c>
      <c r="N1587" s="6">
        <f t="shared" si="149"/>
        <v>6.0431862429544125E-5</v>
      </c>
      <c r="O1587">
        <f>O1586*(B1587/B1586)</f>
        <v>280.22150477000241</v>
      </c>
      <c r="P1587">
        <f t="shared" si="145"/>
        <v>2019</v>
      </c>
      <c r="Q1587" s="1">
        <f t="shared" si="146"/>
        <v>43735.5625</v>
      </c>
      <c r="R1587">
        <f>IF(B1588="",R1586,IF(Q1587&gt;=Chart!$F$2,E1587,0))</f>
        <v>0</v>
      </c>
      <c r="S1587">
        <f>IF(B1588="",S1586,IFERROR(IF(AND(R1587&gt;0,R1586=0),R1587,(1+(B1588/B1587-1)*Calc!$Z$1)*S1586),0))</f>
        <v>0</v>
      </c>
      <c r="T1587">
        <f>IF(B1588="",T1586,IFERROR(IF(AND(R1587&gt;0,R1586=0),R1587,(1+(B1588/B1587-1)*Calc!$Z$1-L1588)*T1586),0))</f>
        <v>0</v>
      </c>
      <c r="U1587">
        <f>IF(B1588="",U1586,IFERROR(IF(AND(R1587&gt;0,R1586=0),R1587,(1+(B1588/B1587-1)*Calc!$Z$1-M1588*2)*U1586),0))</f>
        <v>0</v>
      </c>
      <c r="V1587">
        <f>IF(B1588="",V1586,IFERROR(IF(AND(R1587&gt;0,R1586=0),R1587,(1+(B1588/B1587-1)*Calc!$Z$1-N1588*2)*V1586),0))</f>
        <v>0</v>
      </c>
      <c r="W1587">
        <f>IF(ISNUMBER(C1587),C1587,W1586)</f>
        <v>1.83</v>
      </c>
      <c r="Y1587" s="1" t="e">
        <f>IF(AND(Q1587&gt;=Chart!$F$2,Q1587&lt;=Chart!$F$3),Q1587,#N/A)</f>
        <v>#N/A</v>
      </c>
      <c r="Z1587" t="e">
        <f>IF(AND(Q1587&gt;=Chart!$F$2,Q1587&lt;=Chart!$F$3),R1587,#N/A)</f>
        <v>#N/A</v>
      </c>
      <c r="AA1587" t="e">
        <f>IF(AND(Q1587&gt;=Chart!$F$2,Q1587&lt;=Chart!$F$3),S1587,#N/A)</f>
        <v>#N/A</v>
      </c>
      <c r="AB1587" t="e">
        <f>IF(AND(Q1587&gt;=Chart!$F$2,Q1587&lt;=Chart!$F$3),T1587,#N/A)</f>
        <v>#N/A</v>
      </c>
      <c r="AC1587" t="e">
        <f>IF(AND(Q1587&gt;=Chart!$F$2,Q1587&lt;=Chart!$F$3),U1587,#N/A)</f>
        <v>#N/A</v>
      </c>
      <c r="AD1587" t="e">
        <f>IF(AND(Q1587&gt;=Chart!$F$2,Q1587&lt;=Chart!$F$3),V1587,#N/A)</f>
        <v>#N/A</v>
      </c>
      <c r="AE1587" t="e">
        <f>IF(AND(Q1587&gt;=Chart!$F$2,Q1587&lt;=Chart!$F$3),I1587,#N/A)</f>
        <v>#N/A</v>
      </c>
      <c r="AF1587" t="e">
        <f>IF(AND(Q1587&gt;=Chart!$F$2,Q1587&lt;=Chart!$F$3),H1587/100,#N/A)</f>
        <v>#N/A</v>
      </c>
      <c r="AG1587" t="e">
        <f>IF(AND(Q1587&gt;=Chart!$F$2,Q1587&lt;=Chart!$F$3),W1587/100,#N/A)</f>
        <v>#N/A</v>
      </c>
    </row>
    <row r="1588" spans="1:33" x14ac:dyDescent="0.25">
      <c r="A1588">
        <v>1569850200</v>
      </c>
      <c r="B1588">
        <f>INDEX('Daily Data ADJ'!$1:$1048576,MATCH(Calc!$A1588,'Daily Data ADJ'!$A:$A,0),MATCH("SPY, CBOE BZX: Close",'Daily Data ADJ'!$1:$1,0))</f>
        <v>281.52111026</v>
      </c>
      <c r="C1588">
        <f>INDEX('Daily Data ADJ'!$1:$1048576,MATCH(Calc!$A1588,'Daily Data ADJ'!$A:$A,0),MATCH("EFFR, FRED: Close",'Daily Data ADJ'!$1:$1,0))</f>
        <v>1.9</v>
      </c>
      <c r="D1588">
        <f>INDEX('Daily Data ADJ'!$1:$1048576,MATCH(Calc!$A1588,'Daily Data ADJ'!$A:$A,1),MATCH("SOFR, FRED: Close",'Daily Data ADJ'!$1:$1,0))</f>
        <v>2.35</v>
      </c>
      <c r="E1588">
        <f>INDEX('Daily Data ADJ'!$1:$1048576,MATCH(Calc!$A1588,'Daily Data ADJ'!$A:$A,0),MATCH("UPRO, CBOE BZX: Close",'Daily Data ADJ'!$1:$1,0))</f>
        <v>27.37386085</v>
      </c>
      <c r="F1588">
        <f>INDEX('Daily Data ADJ'!$1:$1048576,MATCH(Calc!$A1588,'Daily Data ADJ'!$A:$A,0),MATCH("ES1!, CME_MINI: Close",'Daily Data ADJ'!$1:$1,0))</f>
        <v>2978.5</v>
      </c>
      <c r="G1588">
        <f>INDEX('Daily Data ADJ'!$1:$1048576,MATCH(Calc!$A1588,'Daily Data ADJ'!$A:$A,0),MATCH("ES2!, CME_MINI: Close",'Daily Data ADJ'!$1:$1,0))</f>
        <v>2980.5</v>
      </c>
      <c r="H1588">
        <f>INDEX('QUANDL MULTPL SP500_DIV_YIELD_M'!$A:$G,MATCH(Calc!$A1588,'QUANDL MULTPL SP500_DIV_YIELD_M'!$A:$A,1),MATCH('QUANDL MULTPL SP500_DIV_YIELD_M'!$E$1,'QUANDL MULTPL SP500_DIV_YIELD_M'!$A$1:$G$1,0))</f>
        <v>1.92</v>
      </c>
      <c r="I1588" s="5">
        <f t="shared" si="144"/>
        <v>2.1888622244373383E-2</v>
      </c>
      <c r="J1588" s="1">
        <f>A1588/24/60/60+DATE(1970,1,1)</f>
        <v>43738.5625</v>
      </c>
      <c r="K1588" s="3">
        <f t="shared" si="147"/>
        <v>3</v>
      </c>
      <c r="L1588" s="6">
        <f>(1+Chart!$F$4)^(1/(365/K1588))-1</f>
        <v>1.9979165917494157E-4</v>
      </c>
      <c r="M1588" s="6">
        <f t="shared" si="148"/>
        <v>1.5471131648414627E-4</v>
      </c>
      <c r="N1588" s="6">
        <f t="shared" si="149"/>
        <v>1.7798163672622103E-4</v>
      </c>
      <c r="O1588">
        <f>O1587*(B1588/B1587)</f>
        <v>281.52111026000239</v>
      </c>
      <c r="P1588">
        <f t="shared" si="145"/>
        <v>2019</v>
      </c>
      <c r="Q1588" s="1">
        <f t="shared" si="146"/>
        <v>43738.5625</v>
      </c>
      <c r="R1588">
        <f>IF(B1589="",R1587,IF(Q1588&gt;=Chart!$F$2,E1588,0))</f>
        <v>0</v>
      </c>
      <c r="S1588">
        <f>IF(B1589="",S1587,IFERROR(IF(AND(R1588&gt;0,R1587=0),R1588,(1+(B1589/B1588-1)*Calc!$Z$1)*S1587),0))</f>
        <v>0</v>
      </c>
      <c r="T1588">
        <f>IF(B1589="",T1587,IFERROR(IF(AND(R1588&gt;0,R1587=0),R1588,(1+(B1589/B1588-1)*Calc!$Z$1-L1589)*T1587),0))</f>
        <v>0</v>
      </c>
      <c r="U1588">
        <f>IF(B1589="",U1587,IFERROR(IF(AND(R1588&gt;0,R1587=0),R1588,(1+(B1589/B1588-1)*Calc!$Z$1-M1589*2)*U1587),0))</f>
        <v>0</v>
      </c>
      <c r="V1588">
        <f>IF(B1589="",V1587,IFERROR(IF(AND(R1588&gt;0,R1587=0),R1588,(1+(B1589/B1588-1)*Calc!$Z$1-N1589*2)*V1587),0))</f>
        <v>0</v>
      </c>
      <c r="W1588">
        <f>IF(ISNUMBER(C1588),C1588,W1587)</f>
        <v>1.9</v>
      </c>
      <c r="Y1588" s="1" t="e">
        <f>IF(AND(Q1588&gt;=Chart!$F$2,Q1588&lt;=Chart!$F$3),Q1588,#N/A)</f>
        <v>#N/A</v>
      </c>
      <c r="Z1588" t="e">
        <f>IF(AND(Q1588&gt;=Chart!$F$2,Q1588&lt;=Chart!$F$3),R1588,#N/A)</f>
        <v>#N/A</v>
      </c>
      <c r="AA1588" t="e">
        <f>IF(AND(Q1588&gt;=Chart!$F$2,Q1588&lt;=Chart!$F$3),S1588,#N/A)</f>
        <v>#N/A</v>
      </c>
      <c r="AB1588" t="e">
        <f>IF(AND(Q1588&gt;=Chart!$F$2,Q1588&lt;=Chart!$F$3),T1588,#N/A)</f>
        <v>#N/A</v>
      </c>
      <c r="AC1588" t="e">
        <f>IF(AND(Q1588&gt;=Chart!$F$2,Q1588&lt;=Chart!$F$3),U1588,#N/A)</f>
        <v>#N/A</v>
      </c>
      <c r="AD1588" t="e">
        <f>IF(AND(Q1588&gt;=Chart!$F$2,Q1588&lt;=Chart!$F$3),V1588,#N/A)</f>
        <v>#N/A</v>
      </c>
      <c r="AE1588" t="e">
        <f>IF(AND(Q1588&gt;=Chart!$F$2,Q1588&lt;=Chart!$F$3),I1588,#N/A)</f>
        <v>#N/A</v>
      </c>
      <c r="AF1588" t="e">
        <f>IF(AND(Q1588&gt;=Chart!$F$2,Q1588&lt;=Chart!$F$3),H1588/100,#N/A)</f>
        <v>#N/A</v>
      </c>
      <c r="AG1588" t="e">
        <f>IF(AND(Q1588&gt;=Chart!$F$2,Q1588&lt;=Chart!$F$3),W1588/100,#N/A)</f>
        <v>#N/A</v>
      </c>
    </row>
    <row r="1589" spans="1:33" x14ac:dyDescent="0.25">
      <c r="A1589">
        <v>1569936600</v>
      </c>
      <c r="B1589">
        <f>INDEX('Daily Data ADJ'!$1:$1048576,MATCH(Calc!$A1589,'Daily Data ADJ'!$A:$A,0),MATCH("SPY, CBOE BZX: Close",'Daily Data ADJ'!$1:$1,0))</f>
        <v>278.17249172999999</v>
      </c>
      <c r="C1589">
        <f>INDEX('Daily Data ADJ'!$1:$1048576,MATCH(Calc!$A1589,'Daily Data ADJ'!$A:$A,0),MATCH("EFFR, FRED: Close",'Daily Data ADJ'!$1:$1,0))</f>
        <v>1.88</v>
      </c>
      <c r="D1589">
        <f>INDEX('Daily Data ADJ'!$1:$1048576,MATCH(Calc!$A1589,'Daily Data ADJ'!$A:$A,1),MATCH("SOFR, FRED: Close",'Daily Data ADJ'!$1:$1,0))</f>
        <v>1.88</v>
      </c>
      <c r="E1589">
        <f>INDEX('Daily Data ADJ'!$1:$1048576,MATCH(Calc!$A1589,'Daily Data ADJ'!$A:$A,0),MATCH("UPRO, CBOE BZX: Close",'Daily Data ADJ'!$1:$1,0))</f>
        <v>26.39321593</v>
      </c>
      <c r="F1589">
        <f>INDEX('Daily Data ADJ'!$1:$1048576,MATCH(Calc!$A1589,'Daily Data ADJ'!$A:$A,0),MATCH("ES1!, CME_MINI: Close",'Daily Data ADJ'!$1:$1,0))</f>
        <v>2937.75</v>
      </c>
      <c r="G1589">
        <f>INDEX('Daily Data ADJ'!$1:$1048576,MATCH(Calc!$A1589,'Daily Data ADJ'!$A:$A,0),MATCH("ES2!, CME_MINI: Close",'Daily Data ADJ'!$1:$1,0))</f>
        <v>2939</v>
      </c>
      <c r="H1589">
        <f>INDEX('QUANDL MULTPL SP500_DIV_YIELD_M'!$A:$G,MATCH(Calc!$A1589,'QUANDL MULTPL SP500_DIV_YIELD_M'!$A:$A,1),MATCH('QUANDL MULTPL SP500_DIV_YIELD_M'!$E$1,'QUANDL MULTPL SP500_DIV_YIELD_M'!$A$1:$G$1,0))</f>
        <v>1.92</v>
      </c>
      <c r="I1589" s="5">
        <f t="shared" si="144"/>
        <v>2.0903069397701594E-2</v>
      </c>
      <c r="J1589" s="1">
        <f>A1589/24/60/60+DATE(1970,1,1)</f>
        <v>43739.5625</v>
      </c>
      <c r="K1589" s="3">
        <f t="shared" si="147"/>
        <v>1</v>
      </c>
      <c r="L1589" s="6">
        <f>(1+Chart!$F$4)^(1/(365/K1589))-1</f>
        <v>6.6592785027408397E-5</v>
      </c>
      <c r="M1589" s="6">
        <f t="shared" si="148"/>
        <v>5.1029970815186232E-5</v>
      </c>
      <c r="N1589" s="6">
        <f t="shared" si="149"/>
        <v>5.6679956244920504E-5</v>
      </c>
      <c r="O1589">
        <f>O1588*(B1589/B1588)</f>
        <v>278.17249173000238</v>
      </c>
      <c r="P1589">
        <f t="shared" si="145"/>
        <v>2019</v>
      </c>
      <c r="Q1589" s="1">
        <f t="shared" si="146"/>
        <v>43739.5625</v>
      </c>
      <c r="R1589">
        <f>IF(B1590="",R1588,IF(Q1589&gt;=Chart!$F$2,E1589,0))</f>
        <v>0</v>
      </c>
      <c r="S1589">
        <f>IF(B1590="",S1588,IFERROR(IF(AND(R1589&gt;0,R1588=0),R1589,(1+(B1590/B1589-1)*Calc!$Z$1)*S1588),0))</f>
        <v>0</v>
      </c>
      <c r="T1589">
        <f>IF(B1590="",T1588,IFERROR(IF(AND(R1589&gt;0,R1588=0),R1589,(1+(B1590/B1589-1)*Calc!$Z$1-L1590)*T1588),0))</f>
        <v>0</v>
      </c>
      <c r="U1589">
        <f>IF(B1590="",U1588,IFERROR(IF(AND(R1589&gt;0,R1588=0),R1589,(1+(B1590/B1589-1)*Calc!$Z$1-M1590*2)*U1588),0))</f>
        <v>0</v>
      </c>
      <c r="V1589">
        <f>IF(B1590="",V1588,IFERROR(IF(AND(R1589&gt;0,R1588=0),R1589,(1+(B1590/B1589-1)*Calc!$Z$1-N1590*2)*V1588),0))</f>
        <v>0</v>
      </c>
      <c r="W1589">
        <f>IF(ISNUMBER(C1589),C1589,W1588)</f>
        <v>1.88</v>
      </c>
      <c r="Y1589" s="1" t="e">
        <f>IF(AND(Q1589&gt;=Chart!$F$2,Q1589&lt;=Chart!$F$3),Q1589,#N/A)</f>
        <v>#N/A</v>
      </c>
      <c r="Z1589" t="e">
        <f>IF(AND(Q1589&gt;=Chart!$F$2,Q1589&lt;=Chart!$F$3),R1589,#N/A)</f>
        <v>#N/A</v>
      </c>
      <c r="AA1589" t="e">
        <f>IF(AND(Q1589&gt;=Chart!$F$2,Q1589&lt;=Chart!$F$3),S1589,#N/A)</f>
        <v>#N/A</v>
      </c>
      <c r="AB1589" t="e">
        <f>IF(AND(Q1589&gt;=Chart!$F$2,Q1589&lt;=Chart!$F$3),T1589,#N/A)</f>
        <v>#N/A</v>
      </c>
      <c r="AC1589" t="e">
        <f>IF(AND(Q1589&gt;=Chart!$F$2,Q1589&lt;=Chart!$F$3),U1589,#N/A)</f>
        <v>#N/A</v>
      </c>
      <c r="AD1589" t="e">
        <f>IF(AND(Q1589&gt;=Chart!$F$2,Q1589&lt;=Chart!$F$3),V1589,#N/A)</f>
        <v>#N/A</v>
      </c>
      <c r="AE1589" t="e">
        <f>IF(AND(Q1589&gt;=Chart!$F$2,Q1589&lt;=Chart!$F$3),I1589,#N/A)</f>
        <v>#N/A</v>
      </c>
      <c r="AF1589" t="e">
        <f>IF(AND(Q1589&gt;=Chart!$F$2,Q1589&lt;=Chart!$F$3),H1589/100,#N/A)</f>
        <v>#N/A</v>
      </c>
      <c r="AG1589" t="e">
        <f>IF(AND(Q1589&gt;=Chart!$F$2,Q1589&lt;=Chart!$F$3),W1589/100,#N/A)</f>
        <v>#N/A</v>
      </c>
    </row>
    <row r="1590" spans="1:33" x14ac:dyDescent="0.25">
      <c r="A1590">
        <v>1570023000</v>
      </c>
      <c r="B1590">
        <f>INDEX('Daily Data ADJ'!$1:$1048576,MATCH(Calc!$A1590,'Daily Data ADJ'!$A:$A,0),MATCH("SPY, CBOE BZX: Close",'Daily Data ADJ'!$1:$1,0))</f>
        <v>273.25865492000003</v>
      </c>
      <c r="C1590">
        <f>INDEX('Daily Data ADJ'!$1:$1048576,MATCH(Calc!$A1590,'Daily Data ADJ'!$A:$A,0),MATCH("EFFR, FRED: Close",'Daily Data ADJ'!$1:$1,0))</f>
        <v>1.85</v>
      </c>
      <c r="D1590">
        <f>INDEX('Daily Data ADJ'!$1:$1048576,MATCH(Calc!$A1590,'Daily Data ADJ'!$A:$A,1),MATCH("SOFR, FRED: Close",'Daily Data ADJ'!$1:$1,0))</f>
        <v>1.85</v>
      </c>
      <c r="E1590">
        <f>INDEX('Daily Data ADJ'!$1:$1048576,MATCH(Calc!$A1590,'Daily Data ADJ'!$A:$A,0),MATCH("UPRO, CBOE BZX: Close",'Daily Data ADJ'!$1:$1,0))</f>
        <v>24.986634330000001</v>
      </c>
      <c r="F1590">
        <f>INDEX('Daily Data ADJ'!$1:$1048576,MATCH(Calc!$A1590,'Daily Data ADJ'!$A:$A,0),MATCH("ES1!, CME_MINI: Close",'Daily Data ADJ'!$1:$1,0))</f>
        <v>2880.5</v>
      </c>
      <c r="G1590">
        <f>INDEX('Daily Data ADJ'!$1:$1048576,MATCH(Calc!$A1590,'Daily Data ADJ'!$A:$A,0),MATCH("ES2!, CME_MINI: Close",'Daily Data ADJ'!$1:$1,0))</f>
        <v>2881.5</v>
      </c>
      <c r="H1590">
        <f>INDEX('QUANDL MULTPL SP500_DIV_YIELD_M'!$A:$G,MATCH(Calc!$A1590,'QUANDL MULTPL SP500_DIV_YIELD_M'!$A:$A,1),MATCH('QUANDL MULTPL SP500_DIV_YIELD_M'!$E$1,'QUANDL MULTPL SP500_DIV_YIELD_M'!$A$1:$G$1,0))</f>
        <v>1.92</v>
      </c>
      <c r="I1590" s="5">
        <f t="shared" si="144"/>
        <v>2.0589371100098511E-2</v>
      </c>
      <c r="J1590" s="1">
        <f>A1590/24/60/60+DATE(1970,1,1)</f>
        <v>43740.5625</v>
      </c>
      <c r="K1590" s="3">
        <f t="shared" si="147"/>
        <v>1</v>
      </c>
      <c r="L1590" s="6">
        <f>(1+Chart!$F$4)^(1/(365/K1590))-1</f>
        <v>6.6592785027408397E-5</v>
      </c>
      <c r="M1590" s="6">
        <f t="shared" si="148"/>
        <v>5.0223060271914477E-5</v>
      </c>
      <c r="N1590" s="6">
        <f t="shared" si="149"/>
        <v>5.5837929370916584E-5</v>
      </c>
      <c r="O1590">
        <f>O1589*(B1590/B1589)</f>
        <v>273.25865492000236</v>
      </c>
      <c r="P1590">
        <f t="shared" si="145"/>
        <v>2019</v>
      </c>
      <c r="Q1590" s="1">
        <f t="shared" si="146"/>
        <v>43740.5625</v>
      </c>
      <c r="R1590">
        <f>IF(B1591="",R1589,IF(Q1590&gt;=Chart!$F$2,E1590,0))</f>
        <v>0</v>
      </c>
      <c r="S1590">
        <f>IF(B1591="",S1589,IFERROR(IF(AND(R1590&gt;0,R1589=0),R1590,(1+(B1591/B1590-1)*Calc!$Z$1)*S1589),0))</f>
        <v>0</v>
      </c>
      <c r="T1590">
        <f>IF(B1591="",T1589,IFERROR(IF(AND(R1590&gt;0,R1589=0),R1590,(1+(B1591/B1590-1)*Calc!$Z$1-L1591)*T1589),0))</f>
        <v>0</v>
      </c>
      <c r="U1590">
        <f>IF(B1591="",U1589,IFERROR(IF(AND(R1590&gt;0,R1589=0),R1590,(1+(B1591/B1590-1)*Calc!$Z$1-M1591*2)*U1589),0))</f>
        <v>0</v>
      </c>
      <c r="V1590">
        <f>IF(B1591="",V1589,IFERROR(IF(AND(R1590&gt;0,R1589=0),R1590,(1+(B1591/B1590-1)*Calc!$Z$1-N1591*2)*V1589),0))</f>
        <v>0</v>
      </c>
      <c r="W1590">
        <f>IF(ISNUMBER(C1590),C1590,W1589)</f>
        <v>1.85</v>
      </c>
      <c r="Y1590" s="1" t="e">
        <f>IF(AND(Q1590&gt;=Chart!$F$2,Q1590&lt;=Chart!$F$3),Q1590,#N/A)</f>
        <v>#N/A</v>
      </c>
      <c r="Z1590" t="e">
        <f>IF(AND(Q1590&gt;=Chart!$F$2,Q1590&lt;=Chart!$F$3),R1590,#N/A)</f>
        <v>#N/A</v>
      </c>
      <c r="AA1590" t="e">
        <f>IF(AND(Q1590&gt;=Chart!$F$2,Q1590&lt;=Chart!$F$3),S1590,#N/A)</f>
        <v>#N/A</v>
      </c>
      <c r="AB1590" t="e">
        <f>IF(AND(Q1590&gt;=Chart!$F$2,Q1590&lt;=Chart!$F$3),T1590,#N/A)</f>
        <v>#N/A</v>
      </c>
      <c r="AC1590" t="e">
        <f>IF(AND(Q1590&gt;=Chart!$F$2,Q1590&lt;=Chart!$F$3),U1590,#N/A)</f>
        <v>#N/A</v>
      </c>
      <c r="AD1590" t="e">
        <f>IF(AND(Q1590&gt;=Chart!$F$2,Q1590&lt;=Chart!$F$3),V1590,#N/A)</f>
        <v>#N/A</v>
      </c>
      <c r="AE1590" t="e">
        <f>IF(AND(Q1590&gt;=Chart!$F$2,Q1590&lt;=Chart!$F$3),I1590,#N/A)</f>
        <v>#N/A</v>
      </c>
      <c r="AF1590" t="e">
        <f>IF(AND(Q1590&gt;=Chart!$F$2,Q1590&lt;=Chart!$F$3),H1590/100,#N/A)</f>
        <v>#N/A</v>
      </c>
      <c r="AG1590" t="e">
        <f>IF(AND(Q1590&gt;=Chart!$F$2,Q1590&lt;=Chart!$F$3),W1590/100,#N/A)</f>
        <v>#N/A</v>
      </c>
    </row>
    <row r="1591" spans="1:33" x14ac:dyDescent="0.25">
      <c r="A1591">
        <v>1570109400</v>
      </c>
      <c r="B1591">
        <f>INDEX('Daily Data ADJ'!$1:$1048576,MATCH(Calc!$A1591,'Daily Data ADJ'!$A:$A,0),MATCH("SPY, CBOE BZX: Close",'Daily Data ADJ'!$1:$1,0))</f>
        <v>275.49739138000001</v>
      </c>
      <c r="C1591">
        <f>INDEX('Daily Data ADJ'!$1:$1048576,MATCH(Calc!$A1591,'Daily Data ADJ'!$A:$A,0),MATCH("EFFR, FRED: Close",'Daily Data ADJ'!$1:$1,0))</f>
        <v>1.83</v>
      </c>
      <c r="D1591">
        <f>INDEX('Daily Data ADJ'!$1:$1048576,MATCH(Calc!$A1591,'Daily Data ADJ'!$A:$A,1),MATCH("SOFR, FRED: Close",'Daily Data ADJ'!$1:$1,0))</f>
        <v>1.84</v>
      </c>
      <c r="E1591">
        <f>INDEX('Daily Data ADJ'!$1:$1048576,MATCH(Calc!$A1591,'Daily Data ADJ'!$A:$A,0),MATCH("UPRO, CBOE BZX: Close",'Daily Data ADJ'!$1:$1,0))</f>
        <v>25.580964590000001</v>
      </c>
      <c r="F1591">
        <f>INDEX('Daily Data ADJ'!$1:$1048576,MATCH(Calc!$A1591,'Daily Data ADJ'!$A:$A,0),MATCH("ES1!, CME_MINI: Close",'Daily Data ADJ'!$1:$1,0))</f>
        <v>2911.75</v>
      </c>
      <c r="G1591">
        <f>INDEX('Daily Data ADJ'!$1:$1048576,MATCH(Calc!$A1591,'Daily Data ADJ'!$A:$A,0),MATCH("ES2!, CME_MINI: Close",'Daily Data ADJ'!$1:$1,0))</f>
        <v>2912</v>
      </c>
      <c r="H1591">
        <f>INDEX('QUANDL MULTPL SP500_DIV_YIELD_M'!$A:$G,MATCH(Calc!$A1591,'QUANDL MULTPL SP500_DIV_YIELD_M'!$A:$A,1),MATCH('QUANDL MULTPL SP500_DIV_YIELD_M'!$E$1,'QUANDL MULTPL SP500_DIV_YIELD_M'!$A$1:$G$1,0))</f>
        <v>1.92</v>
      </c>
      <c r="I1591" s="5">
        <f t="shared" si="144"/>
        <v>1.9543480311119524E-2</v>
      </c>
      <c r="J1591" s="1">
        <f>A1591/24/60/60+DATE(1970,1,1)</f>
        <v>43741.5625</v>
      </c>
      <c r="K1591" s="3">
        <f t="shared" si="147"/>
        <v>1</v>
      </c>
      <c r="L1591" s="6">
        <f>(1+Chart!$F$4)^(1/(365/K1591))-1</f>
        <v>6.6592785027408397E-5</v>
      </c>
      <c r="M1591" s="6">
        <f t="shared" si="148"/>
        <v>4.968498821833478E-5</v>
      </c>
      <c r="N1591" s="6">
        <f t="shared" si="149"/>
        <v>5.3028690314205207E-5</v>
      </c>
      <c r="O1591">
        <f>O1590*(B1591/B1590)</f>
        <v>275.49739138000234</v>
      </c>
      <c r="P1591">
        <f t="shared" si="145"/>
        <v>2019</v>
      </c>
      <c r="Q1591" s="1">
        <f t="shared" si="146"/>
        <v>43741.5625</v>
      </c>
      <c r="R1591">
        <f>IF(B1592="",R1590,IF(Q1591&gt;=Chart!$F$2,E1591,0))</f>
        <v>0</v>
      </c>
      <c r="S1591">
        <f>IF(B1592="",S1590,IFERROR(IF(AND(R1591&gt;0,R1590=0),R1591,(1+(B1592/B1591-1)*Calc!$Z$1)*S1590),0))</f>
        <v>0</v>
      </c>
      <c r="T1591">
        <f>IF(B1592="",T1590,IFERROR(IF(AND(R1591&gt;0,R1590=0),R1591,(1+(B1592/B1591-1)*Calc!$Z$1-L1592)*T1590),0))</f>
        <v>0</v>
      </c>
      <c r="U1591">
        <f>IF(B1592="",U1590,IFERROR(IF(AND(R1591&gt;0,R1590=0),R1591,(1+(B1592/B1591-1)*Calc!$Z$1-M1592*2)*U1590),0))</f>
        <v>0</v>
      </c>
      <c r="V1591">
        <f>IF(B1592="",V1590,IFERROR(IF(AND(R1591&gt;0,R1590=0),R1591,(1+(B1592/B1591-1)*Calc!$Z$1-N1592*2)*V1590),0))</f>
        <v>0</v>
      </c>
      <c r="W1591">
        <f>IF(ISNUMBER(C1591),C1591,W1590)</f>
        <v>1.83</v>
      </c>
      <c r="Y1591" s="1" t="e">
        <f>IF(AND(Q1591&gt;=Chart!$F$2,Q1591&lt;=Chart!$F$3),Q1591,#N/A)</f>
        <v>#N/A</v>
      </c>
      <c r="Z1591" t="e">
        <f>IF(AND(Q1591&gt;=Chart!$F$2,Q1591&lt;=Chart!$F$3),R1591,#N/A)</f>
        <v>#N/A</v>
      </c>
      <c r="AA1591" t="e">
        <f>IF(AND(Q1591&gt;=Chart!$F$2,Q1591&lt;=Chart!$F$3),S1591,#N/A)</f>
        <v>#N/A</v>
      </c>
      <c r="AB1591" t="e">
        <f>IF(AND(Q1591&gt;=Chart!$F$2,Q1591&lt;=Chart!$F$3),T1591,#N/A)</f>
        <v>#N/A</v>
      </c>
      <c r="AC1591" t="e">
        <f>IF(AND(Q1591&gt;=Chart!$F$2,Q1591&lt;=Chart!$F$3),U1591,#N/A)</f>
        <v>#N/A</v>
      </c>
      <c r="AD1591" t="e">
        <f>IF(AND(Q1591&gt;=Chart!$F$2,Q1591&lt;=Chart!$F$3),V1591,#N/A)</f>
        <v>#N/A</v>
      </c>
      <c r="AE1591" t="e">
        <f>IF(AND(Q1591&gt;=Chart!$F$2,Q1591&lt;=Chart!$F$3),I1591,#N/A)</f>
        <v>#N/A</v>
      </c>
      <c r="AF1591" t="e">
        <f>IF(AND(Q1591&gt;=Chart!$F$2,Q1591&lt;=Chart!$F$3),H1591/100,#N/A)</f>
        <v>#N/A</v>
      </c>
      <c r="AG1591" t="e">
        <f>IF(AND(Q1591&gt;=Chart!$F$2,Q1591&lt;=Chart!$F$3),W1591/100,#N/A)</f>
        <v>#N/A</v>
      </c>
    </row>
    <row r="1592" spans="1:33" x14ac:dyDescent="0.25">
      <c r="A1592">
        <v>1570195800</v>
      </c>
      <c r="B1592">
        <f>INDEX('Daily Data ADJ'!$1:$1048576,MATCH(Calc!$A1592,'Daily Data ADJ'!$A:$A,0),MATCH("SPY, CBOE BZX: Close",'Daily Data ADJ'!$1:$1,0))</f>
        <v>279.22545676999999</v>
      </c>
      <c r="C1592">
        <f>INDEX('Daily Data ADJ'!$1:$1048576,MATCH(Calc!$A1592,'Daily Data ADJ'!$A:$A,0),MATCH("EFFR, FRED: Close",'Daily Data ADJ'!$1:$1,0))</f>
        <v>1.82</v>
      </c>
      <c r="D1592">
        <f>INDEX('Daily Data ADJ'!$1:$1048576,MATCH(Calc!$A1592,'Daily Data ADJ'!$A:$A,1),MATCH("SOFR, FRED: Close",'Daily Data ADJ'!$1:$1,0))</f>
        <v>1.82</v>
      </c>
      <c r="E1592">
        <f>INDEX('Daily Data ADJ'!$1:$1048576,MATCH(Calc!$A1592,'Daily Data ADJ'!$A:$A,0),MATCH("UPRO, CBOE BZX: Close",'Daily Data ADJ'!$1:$1,0))</f>
        <v>26.60618427</v>
      </c>
      <c r="F1592">
        <f>INDEX('Daily Data ADJ'!$1:$1048576,MATCH(Calc!$A1592,'Daily Data ADJ'!$A:$A,0),MATCH("ES1!, CME_MINI: Close",'Daily Data ADJ'!$1:$1,0))</f>
        <v>2951</v>
      </c>
      <c r="G1592">
        <f>INDEX('Daily Data ADJ'!$1:$1048576,MATCH(Calc!$A1592,'Daily Data ADJ'!$A:$A,0),MATCH("ES2!, CME_MINI: Close",'Daily Data ADJ'!$1:$1,0))</f>
        <v>2951.75</v>
      </c>
      <c r="H1592">
        <f>INDEX('QUANDL MULTPL SP500_DIV_YIELD_M'!$A:$G,MATCH(Calc!$A1592,'QUANDL MULTPL SP500_DIV_YIELD_M'!$A:$A,1),MATCH('QUANDL MULTPL SP500_DIV_YIELD_M'!$E$1,'QUANDL MULTPL SP500_DIV_YIELD_M'!$A$1:$G$1,0))</f>
        <v>1.92</v>
      </c>
      <c r="I1592" s="5">
        <f t="shared" si="144"/>
        <v>2.0216992163300088E-2</v>
      </c>
      <c r="J1592" s="1">
        <f>A1592/24/60/60+DATE(1970,1,1)</f>
        <v>43742.5625</v>
      </c>
      <c r="K1592" s="3">
        <f t="shared" si="147"/>
        <v>1</v>
      </c>
      <c r="L1592" s="6">
        <f>(1+Chart!$F$4)^(1/(365/K1592))-1</f>
        <v>6.6592785027408397E-5</v>
      </c>
      <c r="M1592" s="6">
        <f t="shared" si="148"/>
        <v>4.9415912668715478E-5</v>
      </c>
      <c r="N1592" s="6">
        <f t="shared" si="149"/>
        <v>5.483805721095969E-5</v>
      </c>
      <c r="O1592">
        <f>O1591*(B1592/B1591)</f>
        <v>279.22545677000238</v>
      </c>
      <c r="P1592">
        <f t="shared" si="145"/>
        <v>2019</v>
      </c>
      <c r="Q1592" s="1">
        <f t="shared" si="146"/>
        <v>43742.5625</v>
      </c>
      <c r="R1592">
        <f>IF(B1593="",R1591,IF(Q1592&gt;=Chart!$F$2,E1592,0))</f>
        <v>0</v>
      </c>
      <c r="S1592">
        <f>IF(B1593="",S1591,IFERROR(IF(AND(R1592&gt;0,R1591=0),R1592,(1+(B1593/B1592-1)*Calc!$Z$1)*S1591),0))</f>
        <v>0</v>
      </c>
      <c r="T1592">
        <f>IF(B1593="",T1591,IFERROR(IF(AND(R1592&gt;0,R1591=0),R1592,(1+(B1593/B1592-1)*Calc!$Z$1-L1593)*T1591),0))</f>
        <v>0</v>
      </c>
      <c r="U1592">
        <f>IF(B1593="",U1591,IFERROR(IF(AND(R1592&gt;0,R1591=0),R1592,(1+(B1593/B1592-1)*Calc!$Z$1-M1593*2)*U1591),0))</f>
        <v>0</v>
      </c>
      <c r="V1592">
        <f>IF(B1593="",V1591,IFERROR(IF(AND(R1592&gt;0,R1591=0),R1592,(1+(B1593/B1592-1)*Calc!$Z$1-N1593*2)*V1591),0))</f>
        <v>0</v>
      </c>
      <c r="W1592">
        <f>IF(ISNUMBER(C1592),C1592,W1591)</f>
        <v>1.82</v>
      </c>
      <c r="Y1592" s="1" t="e">
        <f>IF(AND(Q1592&gt;=Chart!$F$2,Q1592&lt;=Chart!$F$3),Q1592,#N/A)</f>
        <v>#N/A</v>
      </c>
      <c r="Z1592" t="e">
        <f>IF(AND(Q1592&gt;=Chart!$F$2,Q1592&lt;=Chart!$F$3),R1592,#N/A)</f>
        <v>#N/A</v>
      </c>
      <c r="AA1592" t="e">
        <f>IF(AND(Q1592&gt;=Chart!$F$2,Q1592&lt;=Chart!$F$3),S1592,#N/A)</f>
        <v>#N/A</v>
      </c>
      <c r="AB1592" t="e">
        <f>IF(AND(Q1592&gt;=Chart!$F$2,Q1592&lt;=Chart!$F$3),T1592,#N/A)</f>
        <v>#N/A</v>
      </c>
      <c r="AC1592" t="e">
        <f>IF(AND(Q1592&gt;=Chart!$F$2,Q1592&lt;=Chart!$F$3),U1592,#N/A)</f>
        <v>#N/A</v>
      </c>
      <c r="AD1592" t="e">
        <f>IF(AND(Q1592&gt;=Chart!$F$2,Q1592&lt;=Chart!$F$3),V1592,#N/A)</f>
        <v>#N/A</v>
      </c>
      <c r="AE1592" t="e">
        <f>IF(AND(Q1592&gt;=Chart!$F$2,Q1592&lt;=Chart!$F$3),I1592,#N/A)</f>
        <v>#N/A</v>
      </c>
      <c r="AF1592" t="e">
        <f>IF(AND(Q1592&gt;=Chart!$F$2,Q1592&lt;=Chart!$F$3),H1592/100,#N/A)</f>
        <v>#N/A</v>
      </c>
      <c r="AG1592" t="e">
        <f>IF(AND(Q1592&gt;=Chart!$F$2,Q1592&lt;=Chart!$F$3),W1592/100,#N/A)</f>
        <v>#N/A</v>
      </c>
    </row>
    <row r="1593" spans="1:33" x14ac:dyDescent="0.25">
      <c r="A1593">
        <v>1570455000</v>
      </c>
      <c r="B1593">
        <f>INDEX('Daily Data ADJ'!$1:$1048576,MATCH(Calc!$A1593,'Daily Data ADJ'!$A:$A,0),MATCH("SPY, CBOE BZX: Close",'Daily Data ADJ'!$1:$1,0))</f>
        <v>278.02071298999999</v>
      </c>
      <c r="C1593">
        <f>INDEX('Daily Data ADJ'!$1:$1048576,MATCH(Calc!$A1593,'Daily Data ADJ'!$A:$A,0),MATCH("EFFR, FRED: Close",'Daily Data ADJ'!$1:$1,0))</f>
        <v>1.82</v>
      </c>
      <c r="D1593">
        <f>INDEX('Daily Data ADJ'!$1:$1048576,MATCH(Calc!$A1593,'Daily Data ADJ'!$A:$A,1),MATCH("SOFR, FRED: Close",'Daily Data ADJ'!$1:$1,0))</f>
        <v>1.83</v>
      </c>
      <c r="E1593">
        <f>INDEX('Daily Data ADJ'!$1:$1048576,MATCH(Calc!$A1593,'Daily Data ADJ'!$A:$A,0),MATCH("UPRO, CBOE BZX: Close",'Daily Data ADJ'!$1:$1,0))</f>
        <v>26.269397130000002</v>
      </c>
      <c r="F1593">
        <f>INDEX('Daily Data ADJ'!$1:$1048576,MATCH(Calc!$A1593,'Daily Data ADJ'!$A:$A,0),MATCH("ES1!, CME_MINI: Close",'Daily Data ADJ'!$1:$1,0))</f>
        <v>2937.5</v>
      </c>
      <c r="G1593">
        <f>INDEX('Daily Data ADJ'!$1:$1048576,MATCH(Calc!$A1593,'Daily Data ADJ'!$A:$A,0),MATCH("ES2!, CME_MINI: Close",'Daily Data ADJ'!$1:$1,0))</f>
        <v>2938.25</v>
      </c>
      <c r="H1593">
        <f>INDEX('QUANDL MULTPL SP500_DIV_YIELD_M'!$A:$G,MATCH(Calc!$A1593,'QUANDL MULTPL SP500_DIV_YIELD_M'!$A:$A,1),MATCH('QUANDL MULTPL SP500_DIV_YIELD_M'!$E$1,'QUANDL MULTPL SP500_DIV_YIELD_M'!$A$1:$G$1,0))</f>
        <v>1.92</v>
      </c>
      <c r="I1593" s="5">
        <f t="shared" si="144"/>
        <v>2.0221667789530055E-2</v>
      </c>
      <c r="J1593" s="1">
        <f>A1593/24/60/60+DATE(1970,1,1)</f>
        <v>43745.5625</v>
      </c>
      <c r="K1593" s="3">
        <f t="shared" si="147"/>
        <v>3</v>
      </c>
      <c r="L1593" s="6">
        <f>(1+Chart!$F$4)^(1/(365/K1593))-1</f>
        <v>1.9979165917494157E-4</v>
      </c>
      <c r="M1593" s="6">
        <f t="shared" si="148"/>
        <v>1.4825506392401877E-4</v>
      </c>
      <c r="N1593" s="6">
        <f t="shared" si="149"/>
        <v>1.6456086781269086E-4</v>
      </c>
      <c r="O1593">
        <f>O1592*(B1593/B1592)</f>
        <v>278.02071299000238</v>
      </c>
      <c r="P1593">
        <f t="shared" si="145"/>
        <v>2019</v>
      </c>
      <c r="Q1593" s="1">
        <f t="shared" si="146"/>
        <v>43745.5625</v>
      </c>
      <c r="R1593">
        <f>IF(B1594="",R1592,IF(Q1593&gt;=Chart!$F$2,E1593,0))</f>
        <v>0</v>
      </c>
      <c r="S1593">
        <f>IF(B1594="",S1592,IFERROR(IF(AND(R1593&gt;0,R1592=0),R1593,(1+(B1594/B1593-1)*Calc!$Z$1)*S1592),0))</f>
        <v>0</v>
      </c>
      <c r="T1593">
        <f>IF(B1594="",T1592,IFERROR(IF(AND(R1593&gt;0,R1592=0),R1593,(1+(B1594/B1593-1)*Calc!$Z$1-L1594)*T1592),0))</f>
        <v>0</v>
      </c>
      <c r="U1593">
        <f>IF(B1594="",U1592,IFERROR(IF(AND(R1593&gt;0,R1592=0),R1593,(1+(B1594/B1593-1)*Calc!$Z$1-M1594*2)*U1592),0))</f>
        <v>0</v>
      </c>
      <c r="V1593">
        <f>IF(B1594="",V1592,IFERROR(IF(AND(R1593&gt;0,R1592=0),R1593,(1+(B1594/B1593-1)*Calc!$Z$1-N1594*2)*V1592),0))</f>
        <v>0</v>
      </c>
      <c r="W1593">
        <f>IF(ISNUMBER(C1593),C1593,W1592)</f>
        <v>1.82</v>
      </c>
      <c r="Y1593" s="1" t="e">
        <f>IF(AND(Q1593&gt;=Chart!$F$2,Q1593&lt;=Chart!$F$3),Q1593,#N/A)</f>
        <v>#N/A</v>
      </c>
      <c r="Z1593" t="e">
        <f>IF(AND(Q1593&gt;=Chart!$F$2,Q1593&lt;=Chart!$F$3),R1593,#N/A)</f>
        <v>#N/A</v>
      </c>
      <c r="AA1593" t="e">
        <f>IF(AND(Q1593&gt;=Chart!$F$2,Q1593&lt;=Chart!$F$3),S1593,#N/A)</f>
        <v>#N/A</v>
      </c>
      <c r="AB1593" t="e">
        <f>IF(AND(Q1593&gt;=Chart!$F$2,Q1593&lt;=Chart!$F$3),T1593,#N/A)</f>
        <v>#N/A</v>
      </c>
      <c r="AC1593" t="e">
        <f>IF(AND(Q1593&gt;=Chart!$F$2,Q1593&lt;=Chart!$F$3),U1593,#N/A)</f>
        <v>#N/A</v>
      </c>
      <c r="AD1593" t="e">
        <f>IF(AND(Q1593&gt;=Chart!$F$2,Q1593&lt;=Chart!$F$3),V1593,#N/A)</f>
        <v>#N/A</v>
      </c>
      <c r="AE1593" t="e">
        <f>IF(AND(Q1593&gt;=Chart!$F$2,Q1593&lt;=Chart!$F$3),I1593,#N/A)</f>
        <v>#N/A</v>
      </c>
      <c r="AF1593" t="e">
        <f>IF(AND(Q1593&gt;=Chart!$F$2,Q1593&lt;=Chart!$F$3),H1593/100,#N/A)</f>
        <v>#N/A</v>
      </c>
      <c r="AG1593" t="e">
        <f>IF(AND(Q1593&gt;=Chart!$F$2,Q1593&lt;=Chart!$F$3),W1593/100,#N/A)</f>
        <v>#N/A</v>
      </c>
    </row>
    <row r="1594" spans="1:33" x14ac:dyDescent="0.25">
      <c r="A1594">
        <v>1570541400</v>
      </c>
      <c r="B1594">
        <f>INDEX('Daily Data ADJ'!$1:$1048576,MATCH(Calc!$A1594,'Daily Data ADJ'!$A:$A,0),MATCH("SPY, CBOE BZX: Close",'Daily Data ADJ'!$1:$1,0))</f>
        <v>273.70450498000002</v>
      </c>
      <c r="C1594">
        <f>INDEX('Daily Data ADJ'!$1:$1048576,MATCH(Calc!$A1594,'Daily Data ADJ'!$A:$A,0),MATCH("EFFR, FRED: Close",'Daily Data ADJ'!$1:$1,0))</f>
        <v>1.82</v>
      </c>
      <c r="D1594">
        <f>INDEX('Daily Data ADJ'!$1:$1048576,MATCH(Calc!$A1594,'Daily Data ADJ'!$A:$A,1),MATCH("SOFR, FRED: Close",'Daily Data ADJ'!$1:$1,0))</f>
        <v>1.85</v>
      </c>
      <c r="E1594">
        <f>INDEX('Daily Data ADJ'!$1:$1048576,MATCH(Calc!$A1594,'Daily Data ADJ'!$A:$A,0),MATCH("UPRO, CBOE BZX: Close",'Daily Data ADJ'!$1:$1,0))</f>
        <v>25.046067359999999</v>
      </c>
      <c r="F1594">
        <f>INDEX('Daily Data ADJ'!$1:$1048576,MATCH(Calc!$A1594,'Daily Data ADJ'!$A:$A,0),MATCH("ES1!, CME_MINI: Close",'Daily Data ADJ'!$1:$1,0))</f>
        <v>2892.5</v>
      </c>
      <c r="G1594">
        <f>INDEX('Daily Data ADJ'!$1:$1048576,MATCH(Calc!$A1594,'Daily Data ADJ'!$A:$A,0),MATCH("ES2!, CME_MINI: Close",'Daily Data ADJ'!$1:$1,0))</f>
        <v>2892.75</v>
      </c>
      <c r="H1594">
        <f>INDEX('QUANDL MULTPL SP500_DIV_YIELD_M'!$A:$G,MATCH(Calc!$A1594,'QUANDL MULTPL SP500_DIV_YIELD_M'!$A:$A,1),MATCH('QUANDL MULTPL SP500_DIV_YIELD_M'!$E$1,'QUANDL MULTPL SP500_DIV_YIELD_M'!$A$1:$G$1,0))</f>
        <v>1.92</v>
      </c>
      <c r="I1594" s="5">
        <f t="shared" si="144"/>
        <v>1.9545766517927391E-2</v>
      </c>
      <c r="J1594" s="1">
        <f>A1594/24/60/60+DATE(1970,1,1)</f>
        <v>43746.5625</v>
      </c>
      <c r="K1594" s="3">
        <f t="shared" si="147"/>
        <v>1</v>
      </c>
      <c r="L1594" s="6">
        <f>(1+Chart!$F$4)^(1/(365/K1594))-1</f>
        <v>6.6592785027408397E-5</v>
      </c>
      <c r="M1594" s="6">
        <f t="shared" si="148"/>
        <v>4.9415912668715478E-5</v>
      </c>
      <c r="N1594" s="6">
        <f t="shared" si="149"/>
        <v>5.3034834147647203E-5</v>
      </c>
      <c r="O1594">
        <f>O1593*(B1594/B1593)</f>
        <v>273.70450498000235</v>
      </c>
      <c r="P1594">
        <f t="shared" si="145"/>
        <v>2019</v>
      </c>
      <c r="Q1594" s="1">
        <f t="shared" si="146"/>
        <v>43746.5625</v>
      </c>
      <c r="R1594">
        <f>IF(B1595="",R1593,IF(Q1594&gt;=Chart!$F$2,E1594,0))</f>
        <v>0</v>
      </c>
      <c r="S1594">
        <f>IF(B1595="",S1593,IFERROR(IF(AND(R1594&gt;0,R1593=0),R1594,(1+(B1595/B1594-1)*Calc!$Z$1)*S1593),0))</f>
        <v>0</v>
      </c>
      <c r="T1594">
        <f>IF(B1595="",T1593,IFERROR(IF(AND(R1594&gt;0,R1593=0),R1594,(1+(B1595/B1594-1)*Calc!$Z$1-L1595)*T1593),0))</f>
        <v>0</v>
      </c>
      <c r="U1594">
        <f>IF(B1595="",U1593,IFERROR(IF(AND(R1594&gt;0,R1593=0),R1594,(1+(B1595/B1594-1)*Calc!$Z$1-M1595*2)*U1593),0))</f>
        <v>0</v>
      </c>
      <c r="V1594">
        <f>IF(B1595="",V1593,IFERROR(IF(AND(R1594&gt;0,R1593=0),R1594,(1+(B1595/B1594-1)*Calc!$Z$1-N1595*2)*V1593),0))</f>
        <v>0</v>
      </c>
      <c r="W1594">
        <f>IF(ISNUMBER(C1594),C1594,W1593)</f>
        <v>1.82</v>
      </c>
      <c r="Y1594" s="1" t="e">
        <f>IF(AND(Q1594&gt;=Chart!$F$2,Q1594&lt;=Chart!$F$3),Q1594,#N/A)</f>
        <v>#N/A</v>
      </c>
      <c r="Z1594" t="e">
        <f>IF(AND(Q1594&gt;=Chart!$F$2,Q1594&lt;=Chart!$F$3),R1594,#N/A)</f>
        <v>#N/A</v>
      </c>
      <c r="AA1594" t="e">
        <f>IF(AND(Q1594&gt;=Chart!$F$2,Q1594&lt;=Chart!$F$3),S1594,#N/A)</f>
        <v>#N/A</v>
      </c>
      <c r="AB1594" t="e">
        <f>IF(AND(Q1594&gt;=Chart!$F$2,Q1594&lt;=Chart!$F$3),T1594,#N/A)</f>
        <v>#N/A</v>
      </c>
      <c r="AC1594" t="e">
        <f>IF(AND(Q1594&gt;=Chart!$F$2,Q1594&lt;=Chart!$F$3),U1594,#N/A)</f>
        <v>#N/A</v>
      </c>
      <c r="AD1594" t="e">
        <f>IF(AND(Q1594&gt;=Chart!$F$2,Q1594&lt;=Chart!$F$3),V1594,#N/A)</f>
        <v>#N/A</v>
      </c>
      <c r="AE1594" t="e">
        <f>IF(AND(Q1594&gt;=Chart!$F$2,Q1594&lt;=Chart!$F$3),I1594,#N/A)</f>
        <v>#N/A</v>
      </c>
      <c r="AF1594" t="e">
        <f>IF(AND(Q1594&gt;=Chart!$F$2,Q1594&lt;=Chart!$F$3),H1594/100,#N/A)</f>
        <v>#N/A</v>
      </c>
      <c r="AG1594" t="e">
        <f>IF(AND(Q1594&gt;=Chart!$F$2,Q1594&lt;=Chart!$F$3),W1594/100,#N/A)</f>
        <v>#N/A</v>
      </c>
    </row>
    <row r="1595" spans="1:33" x14ac:dyDescent="0.25">
      <c r="A1595">
        <v>1570627800</v>
      </c>
      <c r="B1595">
        <f>INDEX('Daily Data ADJ'!$1:$1048576,MATCH(Calc!$A1595,'Daily Data ADJ'!$A:$A,0),MATCH("SPY, CBOE BZX: Close",'Daily Data ADJ'!$1:$1,0))</f>
        <v>276.30371595999998</v>
      </c>
      <c r="C1595">
        <f>INDEX('Daily Data ADJ'!$1:$1048576,MATCH(Calc!$A1595,'Daily Data ADJ'!$A:$A,0),MATCH("EFFR, FRED: Close",'Daily Data ADJ'!$1:$1,0))</f>
        <v>1.82</v>
      </c>
      <c r="D1595">
        <f>INDEX('Daily Data ADJ'!$1:$1048576,MATCH(Calc!$A1595,'Daily Data ADJ'!$A:$A,1),MATCH("SOFR, FRED: Close",'Daily Data ADJ'!$1:$1,0))</f>
        <v>1.85</v>
      </c>
      <c r="E1595">
        <f>INDEX('Daily Data ADJ'!$1:$1048576,MATCH(Calc!$A1595,'Daily Data ADJ'!$A:$A,0),MATCH("UPRO, CBOE BZX: Close",'Daily Data ADJ'!$1:$1,0))</f>
        <v>25.724594400000001</v>
      </c>
      <c r="F1595">
        <f>INDEX('Daily Data ADJ'!$1:$1048576,MATCH(Calc!$A1595,'Daily Data ADJ'!$A:$A,0),MATCH("ES1!, CME_MINI: Close",'Daily Data ADJ'!$1:$1,0))</f>
        <v>2919</v>
      </c>
      <c r="G1595">
        <f>INDEX('Daily Data ADJ'!$1:$1048576,MATCH(Calc!$A1595,'Daily Data ADJ'!$A:$A,0),MATCH("ES2!, CME_MINI: Close",'Daily Data ADJ'!$1:$1,0))</f>
        <v>2919.25</v>
      </c>
      <c r="H1595">
        <f>INDEX('QUANDL MULTPL SP500_DIV_YIELD_M'!$A:$G,MATCH(Calc!$A1595,'QUANDL MULTPL SP500_DIV_YIELD_M'!$A:$A,1),MATCH('QUANDL MULTPL SP500_DIV_YIELD_M'!$E$1,'QUANDL MULTPL SP500_DIV_YIELD_M'!$A$1:$G$1,0))</f>
        <v>1.92</v>
      </c>
      <c r="I1595" s="5">
        <f t="shared" si="144"/>
        <v>1.9542627090095469E-2</v>
      </c>
      <c r="J1595" s="1">
        <f>A1595/24/60/60+DATE(1970,1,1)</f>
        <v>43747.5625</v>
      </c>
      <c r="K1595" s="3">
        <f t="shared" si="147"/>
        <v>1</v>
      </c>
      <c r="L1595" s="6">
        <f>(1+Chart!$F$4)^(1/(365/K1595))-1</f>
        <v>6.6592785027408397E-5</v>
      </c>
      <c r="M1595" s="6">
        <f t="shared" si="148"/>
        <v>4.9415912668715478E-5</v>
      </c>
      <c r="N1595" s="6">
        <f t="shared" si="149"/>
        <v>5.3026397408784121E-5</v>
      </c>
      <c r="O1595">
        <f>O1594*(B1595/B1594)</f>
        <v>276.30371596000231</v>
      </c>
      <c r="P1595">
        <f t="shared" si="145"/>
        <v>2019</v>
      </c>
      <c r="Q1595" s="1">
        <f t="shared" si="146"/>
        <v>43747.5625</v>
      </c>
      <c r="R1595">
        <f>IF(B1596="",R1594,IF(Q1595&gt;=Chart!$F$2,E1595,0))</f>
        <v>0</v>
      </c>
      <c r="S1595">
        <f>IF(B1596="",S1594,IFERROR(IF(AND(R1595&gt;0,R1594=0),R1595,(1+(B1596/B1595-1)*Calc!$Z$1)*S1594),0))</f>
        <v>0</v>
      </c>
      <c r="T1595">
        <f>IF(B1596="",T1594,IFERROR(IF(AND(R1595&gt;0,R1594=0),R1595,(1+(B1596/B1595-1)*Calc!$Z$1-L1596)*T1594),0))</f>
        <v>0</v>
      </c>
      <c r="U1595">
        <f>IF(B1596="",U1594,IFERROR(IF(AND(R1595&gt;0,R1594=0),R1595,(1+(B1596/B1595-1)*Calc!$Z$1-M1596*2)*U1594),0))</f>
        <v>0</v>
      </c>
      <c r="V1595">
        <f>IF(B1596="",V1594,IFERROR(IF(AND(R1595&gt;0,R1594=0),R1595,(1+(B1596/B1595-1)*Calc!$Z$1-N1596*2)*V1594),0))</f>
        <v>0</v>
      </c>
      <c r="W1595">
        <f>IF(ISNUMBER(C1595),C1595,W1594)</f>
        <v>1.82</v>
      </c>
      <c r="Y1595" s="1" t="e">
        <f>IF(AND(Q1595&gt;=Chart!$F$2,Q1595&lt;=Chart!$F$3),Q1595,#N/A)</f>
        <v>#N/A</v>
      </c>
      <c r="Z1595" t="e">
        <f>IF(AND(Q1595&gt;=Chart!$F$2,Q1595&lt;=Chart!$F$3),R1595,#N/A)</f>
        <v>#N/A</v>
      </c>
      <c r="AA1595" t="e">
        <f>IF(AND(Q1595&gt;=Chart!$F$2,Q1595&lt;=Chart!$F$3),S1595,#N/A)</f>
        <v>#N/A</v>
      </c>
      <c r="AB1595" t="e">
        <f>IF(AND(Q1595&gt;=Chart!$F$2,Q1595&lt;=Chart!$F$3),T1595,#N/A)</f>
        <v>#N/A</v>
      </c>
      <c r="AC1595" t="e">
        <f>IF(AND(Q1595&gt;=Chart!$F$2,Q1595&lt;=Chart!$F$3),U1595,#N/A)</f>
        <v>#N/A</v>
      </c>
      <c r="AD1595" t="e">
        <f>IF(AND(Q1595&gt;=Chart!$F$2,Q1595&lt;=Chart!$F$3),V1595,#N/A)</f>
        <v>#N/A</v>
      </c>
      <c r="AE1595" t="e">
        <f>IF(AND(Q1595&gt;=Chart!$F$2,Q1595&lt;=Chart!$F$3),I1595,#N/A)</f>
        <v>#N/A</v>
      </c>
      <c r="AF1595" t="e">
        <f>IF(AND(Q1595&gt;=Chart!$F$2,Q1595&lt;=Chart!$F$3),H1595/100,#N/A)</f>
        <v>#N/A</v>
      </c>
      <c r="AG1595" t="e">
        <f>IF(AND(Q1595&gt;=Chart!$F$2,Q1595&lt;=Chart!$F$3),W1595/100,#N/A)</f>
        <v>#N/A</v>
      </c>
    </row>
    <row r="1596" spans="1:33" x14ac:dyDescent="0.25">
      <c r="A1596">
        <v>1570714200</v>
      </c>
      <c r="B1596">
        <f>INDEX('Daily Data ADJ'!$1:$1048576,MATCH(Calc!$A1596,'Daily Data ADJ'!$A:$A,0),MATCH("SPY, CBOE BZX: Close",'Daily Data ADJ'!$1:$1,0))</f>
        <v>278.17249172999999</v>
      </c>
      <c r="C1596">
        <f>INDEX('Daily Data ADJ'!$1:$1048576,MATCH(Calc!$A1596,'Daily Data ADJ'!$A:$A,0),MATCH("EFFR, FRED: Close",'Daily Data ADJ'!$1:$1,0))</f>
        <v>1.82</v>
      </c>
      <c r="D1596">
        <f>INDEX('Daily Data ADJ'!$1:$1048576,MATCH(Calc!$A1596,'Daily Data ADJ'!$A:$A,1),MATCH("SOFR, FRED: Close",'Daily Data ADJ'!$1:$1,0))</f>
        <v>1.85</v>
      </c>
      <c r="E1596">
        <f>INDEX('Daily Data ADJ'!$1:$1048576,MATCH(Calc!$A1596,'Daily Data ADJ'!$A:$A,0),MATCH("UPRO, CBOE BZX: Close",'Daily Data ADJ'!$1:$1,0))</f>
        <v>26.244633369999999</v>
      </c>
      <c r="F1596">
        <f>INDEX('Daily Data ADJ'!$1:$1048576,MATCH(Calc!$A1596,'Daily Data ADJ'!$A:$A,0),MATCH("ES1!, CME_MINI: Close",'Daily Data ADJ'!$1:$1,0))</f>
        <v>2941</v>
      </c>
      <c r="G1596">
        <f>INDEX('Daily Data ADJ'!$1:$1048576,MATCH(Calc!$A1596,'Daily Data ADJ'!$A:$A,0),MATCH("ES2!, CME_MINI: Close",'Daily Data ADJ'!$1:$1,0))</f>
        <v>2941.75</v>
      </c>
      <c r="H1596">
        <f>INDEX('QUANDL MULTPL SP500_DIV_YIELD_M'!$A:$G,MATCH(Calc!$A1596,'QUANDL MULTPL SP500_DIV_YIELD_M'!$A:$A,1),MATCH('QUANDL MULTPL SP500_DIV_YIELD_M'!$E$1,'QUANDL MULTPL SP500_DIV_YIELD_M'!$A$1:$G$1,0))</f>
        <v>1.92</v>
      </c>
      <c r="I1596" s="5">
        <f t="shared" si="144"/>
        <v>2.0220451466835935E-2</v>
      </c>
      <c r="J1596" s="1">
        <f>A1596/24/60/60+DATE(1970,1,1)</f>
        <v>43748.5625</v>
      </c>
      <c r="K1596" s="3">
        <f t="shared" si="147"/>
        <v>1</v>
      </c>
      <c r="L1596" s="6">
        <f>(1+Chart!$F$4)^(1/(365/K1596))-1</f>
        <v>6.6592785027408397E-5</v>
      </c>
      <c r="M1596" s="6">
        <f t="shared" si="148"/>
        <v>4.9415912668715478E-5</v>
      </c>
      <c r="N1596" s="6">
        <f t="shared" si="149"/>
        <v>5.4847347438213845E-5</v>
      </c>
      <c r="O1596">
        <f>O1595*(B1596/B1595)</f>
        <v>278.17249173000232</v>
      </c>
      <c r="P1596">
        <f t="shared" si="145"/>
        <v>2019</v>
      </c>
      <c r="Q1596" s="1">
        <f t="shared" si="146"/>
        <v>43748.5625</v>
      </c>
      <c r="R1596">
        <f>IF(B1597="",R1595,IF(Q1596&gt;=Chart!$F$2,E1596,0))</f>
        <v>0</v>
      </c>
      <c r="S1596">
        <f>IF(B1597="",S1595,IFERROR(IF(AND(R1596&gt;0,R1595=0),R1596,(1+(B1597/B1596-1)*Calc!$Z$1)*S1595),0))</f>
        <v>0</v>
      </c>
      <c r="T1596">
        <f>IF(B1597="",T1595,IFERROR(IF(AND(R1596&gt;0,R1595=0),R1596,(1+(B1597/B1596-1)*Calc!$Z$1-L1597)*T1595),0))</f>
        <v>0</v>
      </c>
      <c r="U1596">
        <f>IF(B1597="",U1595,IFERROR(IF(AND(R1596&gt;0,R1595=0),R1596,(1+(B1597/B1596-1)*Calc!$Z$1-M1597*2)*U1595),0))</f>
        <v>0</v>
      </c>
      <c r="V1596">
        <f>IF(B1597="",V1595,IFERROR(IF(AND(R1596&gt;0,R1595=0),R1596,(1+(B1597/B1596-1)*Calc!$Z$1-N1597*2)*V1595),0))</f>
        <v>0</v>
      </c>
      <c r="W1596">
        <f>IF(ISNUMBER(C1596),C1596,W1595)</f>
        <v>1.82</v>
      </c>
      <c r="Y1596" s="1" t="e">
        <f>IF(AND(Q1596&gt;=Chart!$F$2,Q1596&lt;=Chart!$F$3),Q1596,#N/A)</f>
        <v>#N/A</v>
      </c>
      <c r="Z1596" t="e">
        <f>IF(AND(Q1596&gt;=Chart!$F$2,Q1596&lt;=Chart!$F$3),R1596,#N/A)</f>
        <v>#N/A</v>
      </c>
      <c r="AA1596" t="e">
        <f>IF(AND(Q1596&gt;=Chart!$F$2,Q1596&lt;=Chart!$F$3),S1596,#N/A)</f>
        <v>#N/A</v>
      </c>
      <c r="AB1596" t="e">
        <f>IF(AND(Q1596&gt;=Chart!$F$2,Q1596&lt;=Chart!$F$3),T1596,#N/A)</f>
        <v>#N/A</v>
      </c>
      <c r="AC1596" t="e">
        <f>IF(AND(Q1596&gt;=Chart!$F$2,Q1596&lt;=Chart!$F$3),U1596,#N/A)</f>
        <v>#N/A</v>
      </c>
      <c r="AD1596" t="e">
        <f>IF(AND(Q1596&gt;=Chart!$F$2,Q1596&lt;=Chart!$F$3),V1596,#N/A)</f>
        <v>#N/A</v>
      </c>
      <c r="AE1596" t="e">
        <f>IF(AND(Q1596&gt;=Chart!$F$2,Q1596&lt;=Chart!$F$3),I1596,#N/A)</f>
        <v>#N/A</v>
      </c>
      <c r="AF1596" t="e">
        <f>IF(AND(Q1596&gt;=Chart!$F$2,Q1596&lt;=Chart!$F$3),H1596/100,#N/A)</f>
        <v>#N/A</v>
      </c>
      <c r="AG1596" t="e">
        <f>IF(AND(Q1596&gt;=Chart!$F$2,Q1596&lt;=Chart!$F$3),W1596/100,#N/A)</f>
        <v>#N/A</v>
      </c>
    </row>
    <row r="1597" spans="1:33" x14ac:dyDescent="0.25">
      <c r="A1597">
        <v>1570800600</v>
      </c>
      <c r="B1597">
        <f>INDEX('Daily Data ADJ'!$1:$1048576,MATCH(Calc!$A1597,'Daily Data ADJ'!$A:$A,0),MATCH("SPY, CBOE BZX: Close",'Daily Data ADJ'!$1:$1,0))</f>
        <v>281.05628786</v>
      </c>
      <c r="C1597">
        <f>INDEX('Daily Data ADJ'!$1:$1048576,MATCH(Calc!$A1597,'Daily Data ADJ'!$A:$A,0),MATCH("EFFR, FRED: Close",'Daily Data ADJ'!$1:$1,0))</f>
        <v>1.82</v>
      </c>
      <c r="D1597">
        <f>INDEX('Daily Data ADJ'!$1:$1048576,MATCH(Calc!$A1597,'Daily Data ADJ'!$A:$A,1),MATCH("SOFR, FRED: Close",'Daily Data ADJ'!$1:$1,0))</f>
        <v>1.85</v>
      </c>
      <c r="E1597">
        <f>INDEX('Daily Data ADJ'!$1:$1048576,MATCH(Calc!$A1597,'Daily Data ADJ'!$A:$A,0),MATCH("UPRO, CBOE BZX: Close",'Daily Data ADJ'!$1:$1,0))</f>
        <v>27.037073700000001</v>
      </c>
      <c r="F1597">
        <f>INDEX('Daily Data ADJ'!$1:$1048576,MATCH(Calc!$A1597,'Daily Data ADJ'!$A:$A,0),MATCH("ES1!, CME_MINI: Close",'Daily Data ADJ'!$1:$1,0))</f>
        <v>2970.75</v>
      </c>
      <c r="G1597">
        <f>INDEX('Daily Data ADJ'!$1:$1048576,MATCH(Calc!$A1597,'Daily Data ADJ'!$A:$A,0),MATCH("ES2!, CME_MINI: Close",'Daily Data ADJ'!$1:$1,0))</f>
        <v>2972</v>
      </c>
      <c r="H1597">
        <f>INDEX('QUANDL MULTPL SP500_DIV_YIELD_M'!$A:$G,MATCH(Calc!$A1597,'QUANDL MULTPL SP500_DIV_YIELD_M'!$A:$A,1),MATCH('QUANDL MULTPL SP500_DIV_YIELD_M'!$E$1,'QUANDL MULTPL SP500_DIV_YIELD_M'!$A$1:$G$1,0))</f>
        <v>1.92</v>
      </c>
      <c r="I1597" s="5">
        <f t="shared" si="144"/>
        <v>2.0884139242303482E-2</v>
      </c>
      <c r="J1597" s="1">
        <f>A1597/24/60/60+DATE(1970,1,1)</f>
        <v>43749.5625</v>
      </c>
      <c r="K1597" s="3">
        <f t="shared" si="147"/>
        <v>1</v>
      </c>
      <c r="L1597" s="6">
        <f>(1+Chart!$F$4)^(1/(365/K1597))-1</f>
        <v>6.6592785027408397E-5</v>
      </c>
      <c r="M1597" s="6">
        <f t="shared" si="148"/>
        <v>4.9415912668715478E-5</v>
      </c>
      <c r="N1597" s="6">
        <f t="shared" si="149"/>
        <v>5.6629151364395724E-5</v>
      </c>
      <c r="O1597">
        <f>O1596*(B1597/B1596)</f>
        <v>281.05628786000239</v>
      </c>
      <c r="P1597">
        <f t="shared" si="145"/>
        <v>2019</v>
      </c>
      <c r="Q1597" s="1">
        <f t="shared" si="146"/>
        <v>43749.5625</v>
      </c>
      <c r="R1597">
        <f>IF(B1598="",R1596,IF(Q1597&gt;=Chart!$F$2,E1597,0))</f>
        <v>0</v>
      </c>
      <c r="S1597">
        <f>IF(B1598="",S1596,IFERROR(IF(AND(R1597&gt;0,R1596=0),R1597,(1+(B1598/B1597-1)*Calc!$Z$1)*S1596),0))</f>
        <v>0</v>
      </c>
      <c r="T1597">
        <f>IF(B1598="",T1596,IFERROR(IF(AND(R1597&gt;0,R1596=0),R1597,(1+(B1598/B1597-1)*Calc!$Z$1-L1598)*T1596),0))</f>
        <v>0</v>
      </c>
      <c r="U1597">
        <f>IF(B1598="",U1596,IFERROR(IF(AND(R1597&gt;0,R1596=0),R1597,(1+(B1598/B1597-1)*Calc!$Z$1-M1598*2)*U1596),0))</f>
        <v>0</v>
      </c>
      <c r="V1597">
        <f>IF(B1598="",V1596,IFERROR(IF(AND(R1597&gt;0,R1596=0),R1597,(1+(B1598/B1597-1)*Calc!$Z$1-N1598*2)*V1596),0))</f>
        <v>0</v>
      </c>
      <c r="W1597">
        <f>IF(ISNUMBER(C1597),C1597,W1596)</f>
        <v>1.82</v>
      </c>
      <c r="Y1597" s="1" t="e">
        <f>IF(AND(Q1597&gt;=Chart!$F$2,Q1597&lt;=Chart!$F$3),Q1597,#N/A)</f>
        <v>#N/A</v>
      </c>
      <c r="Z1597" t="e">
        <f>IF(AND(Q1597&gt;=Chart!$F$2,Q1597&lt;=Chart!$F$3),R1597,#N/A)</f>
        <v>#N/A</v>
      </c>
      <c r="AA1597" t="e">
        <f>IF(AND(Q1597&gt;=Chart!$F$2,Q1597&lt;=Chart!$F$3),S1597,#N/A)</f>
        <v>#N/A</v>
      </c>
      <c r="AB1597" t="e">
        <f>IF(AND(Q1597&gt;=Chart!$F$2,Q1597&lt;=Chart!$F$3),T1597,#N/A)</f>
        <v>#N/A</v>
      </c>
      <c r="AC1597" t="e">
        <f>IF(AND(Q1597&gt;=Chart!$F$2,Q1597&lt;=Chart!$F$3),U1597,#N/A)</f>
        <v>#N/A</v>
      </c>
      <c r="AD1597" t="e">
        <f>IF(AND(Q1597&gt;=Chart!$F$2,Q1597&lt;=Chart!$F$3),V1597,#N/A)</f>
        <v>#N/A</v>
      </c>
      <c r="AE1597" t="e">
        <f>IF(AND(Q1597&gt;=Chart!$F$2,Q1597&lt;=Chart!$F$3),I1597,#N/A)</f>
        <v>#N/A</v>
      </c>
      <c r="AF1597" t="e">
        <f>IF(AND(Q1597&gt;=Chart!$F$2,Q1597&lt;=Chart!$F$3),H1597/100,#N/A)</f>
        <v>#N/A</v>
      </c>
      <c r="AG1597" t="e">
        <f>IF(AND(Q1597&gt;=Chart!$F$2,Q1597&lt;=Chart!$F$3),W1597/100,#N/A)</f>
        <v>#N/A</v>
      </c>
    </row>
    <row r="1598" spans="1:33" x14ac:dyDescent="0.25">
      <c r="A1598">
        <v>1571059800</v>
      </c>
      <c r="B1598">
        <f>INDEX('Daily Data ADJ'!$1:$1048576,MATCH(Calc!$A1598,'Daily Data ADJ'!$A:$A,0),MATCH("SPY, CBOE BZX: Close",'Daily Data ADJ'!$1:$1,0))</f>
        <v>280.74324419999999</v>
      </c>
      <c r="C1598" t="str">
        <f>INDEX('Daily Data ADJ'!$1:$1048576,MATCH(Calc!$A1598,'Daily Data ADJ'!$A:$A,0),MATCH("EFFR, FRED: Close",'Daily Data ADJ'!$1:$1,0))</f>
        <v>NaN</v>
      </c>
      <c r="D1598" t="str">
        <f>INDEX('Daily Data ADJ'!$1:$1048576,MATCH(Calc!$A1598,'Daily Data ADJ'!$A:$A,1),MATCH("SOFR, FRED: Close",'Daily Data ADJ'!$1:$1,0))</f>
        <v>NaN</v>
      </c>
      <c r="E1598">
        <f>INDEX('Daily Data ADJ'!$1:$1048576,MATCH(Calc!$A1598,'Daily Data ADJ'!$A:$A,0),MATCH("UPRO, CBOE BZX: Close",'Daily Data ADJ'!$1:$1,0))</f>
        <v>26.97764068</v>
      </c>
      <c r="F1598">
        <f>INDEX('Daily Data ADJ'!$1:$1048576,MATCH(Calc!$A1598,'Daily Data ADJ'!$A:$A,0),MATCH("ES1!, CME_MINI: Close",'Daily Data ADJ'!$1:$1,0))</f>
        <v>2965.5</v>
      </c>
      <c r="G1598">
        <f>INDEX('Daily Data ADJ'!$1:$1048576,MATCH(Calc!$A1598,'Daily Data ADJ'!$A:$A,0),MATCH("ES2!, CME_MINI: Close",'Daily Data ADJ'!$1:$1,0))</f>
        <v>2966.5</v>
      </c>
      <c r="H1598">
        <f>INDEX('QUANDL MULTPL SP500_DIV_YIELD_M'!$A:$G,MATCH(Calc!$A1598,'QUANDL MULTPL SP500_DIV_YIELD_M'!$A:$A,1),MATCH('QUANDL MULTPL SP500_DIV_YIELD_M'!$E$1,'QUANDL MULTPL SP500_DIV_YIELD_M'!$A$1:$G$1,0))</f>
        <v>1.92</v>
      </c>
      <c r="I1598" s="5">
        <f t="shared" si="144"/>
        <v>2.0549527473431421E-2</v>
      </c>
      <c r="J1598" s="1">
        <f>A1598/24/60/60+DATE(1970,1,1)</f>
        <v>43752.5625</v>
      </c>
      <c r="K1598" s="3">
        <f t="shared" si="147"/>
        <v>3</v>
      </c>
      <c r="L1598" s="6">
        <f>(1+Chart!$F$4)^(1/(365/K1598))-1</f>
        <v>1.9979165917494157E-4</v>
      </c>
      <c r="M1598" s="6">
        <f t="shared" si="148"/>
        <v>4.9415912668715478E-5</v>
      </c>
      <c r="N1598" s="6">
        <f t="shared" si="149"/>
        <v>1.6720220669919073E-4</v>
      </c>
      <c r="O1598">
        <f>O1597*(B1598/B1597)</f>
        <v>280.74324420000238</v>
      </c>
      <c r="P1598">
        <f t="shared" si="145"/>
        <v>2019</v>
      </c>
      <c r="Q1598" s="1">
        <f t="shared" si="146"/>
        <v>43752.5625</v>
      </c>
      <c r="R1598">
        <f>IF(B1599="",R1597,IF(Q1598&gt;=Chart!$F$2,E1598,0))</f>
        <v>0</v>
      </c>
      <c r="S1598">
        <f>IF(B1599="",S1597,IFERROR(IF(AND(R1598&gt;0,R1597=0),R1598,(1+(B1599/B1598-1)*Calc!$Z$1)*S1597),0))</f>
        <v>0</v>
      </c>
      <c r="T1598">
        <f>IF(B1599="",T1597,IFERROR(IF(AND(R1598&gt;0,R1597=0),R1598,(1+(B1599/B1598-1)*Calc!$Z$1-L1599)*T1597),0))</f>
        <v>0</v>
      </c>
      <c r="U1598">
        <f>IF(B1599="",U1597,IFERROR(IF(AND(R1598&gt;0,R1597=0),R1598,(1+(B1599/B1598-1)*Calc!$Z$1-M1599*2)*U1597),0))</f>
        <v>0</v>
      </c>
      <c r="V1598">
        <f>IF(B1599="",V1597,IFERROR(IF(AND(R1598&gt;0,R1597=0),R1598,(1+(B1599/B1598-1)*Calc!$Z$1-N1599*2)*V1597),0))</f>
        <v>0</v>
      </c>
      <c r="W1598">
        <f>IF(ISNUMBER(C1598),C1598,W1597)</f>
        <v>1.82</v>
      </c>
      <c r="Y1598" s="1" t="e">
        <f>IF(AND(Q1598&gt;=Chart!$F$2,Q1598&lt;=Chart!$F$3),Q1598,#N/A)</f>
        <v>#N/A</v>
      </c>
      <c r="Z1598" t="e">
        <f>IF(AND(Q1598&gt;=Chart!$F$2,Q1598&lt;=Chart!$F$3),R1598,#N/A)</f>
        <v>#N/A</v>
      </c>
      <c r="AA1598" t="e">
        <f>IF(AND(Q1598&gt;=Chart!$F$2,Q1598&lt;=Chart!$F$3),S1598,#N/A)</f>
        <v>#N/A</v>
      </c>
      <c r="AB1598" t="e">
        <f>IF(AND(Q1598&gt;=Chart!$F$2,Q1598&lt;=Chart!$F$3),T1598,#N/A)</f>
        <v>#N/A</v>
      </c>
      <c r="AC1598" t="e">
        <f>IF(AND(Q1598&gt;=Chart!$F$2,Q1598&lt;=Chart!$F$3),U1598,#N/A)</f>
        <v>#N/A</v>
      </c>
      <c r="AD1598" t="e">
        <f>IF(AND(Q1598&gt;=Chart!$F$2,Q1598&lt;=Chart!$F$3),V1598,#N/A)</f>
        <v>#N/A</v>
      </c>
      <c r="AE1598" t="e">
        <f>IF(AND(Q1598&gt;=Chart!$F$2,Q1598&lt;=Chart!$F$3),I1598,#N/A)</f>
        <v>#N/A</v>
      </c>
      <c r="AF1598" t="e">
        <f>IF(AND(Q1598&gt;=Chart!$F$2,Q1598&lt;=Chart!$F$3),H1598/100,#N/A)</f>
        <v>#N/A</v>
      </c>
      <c r="AG1598" t="e">
        <f>IF(AND(Q1598&gt;=Chart!$F$2,Q1598&lt;=Chart!$F$3),W1598/100,#N/A)</f>
        <v>#N/A</v>
      </c>
    </row>
    <row r="1599" spans="1:33" x14ac:dyDescent="0.25">
      <c r="A1599">
        <v>1571146200</v>
      </c>
      <c r="B1599">
        <f>INDEX('Daily Data ADJ'!$1:$1048576,MATCH(Calc!$A1599,'Daily Data ADJ'!$A:$A,0),MATCH("SPY, CBOE BZX: Close",'Daily Data ADJ'!$1:$1,0))</f>
        <v>283.52269243000001</v>
      </c>
      <c r="C1599">
        <f>INDEX('Daily Data ADJ'!$1:$1048576,MATCH(Calc!$A1599,'Daily Data ADJ'!$A:$A,0),MATCH("EFFR, FRED: Close",'Daily Data ADJ'!$1:$1,0))</f>
        <v>1.9</v>
      </c>
      <c r="D1599">
        <f>INDEX('Daily Data ADJ'!$1:$1048576,MATCH(Calc!$A1599,'Daily Data ADJ'!$A:$A,1),MATCH("SOFR, FRED: Close",'Daily Data ADJ'!$1:$1,0))</f>
        <v>2</v>
      </c>
      <c r="E1599">
        <f>INDEX('Daily Data ADJ'!$1:$1048576,MATCH(Calc!$A1599,'Daily Data ADJ'!$A:$A,0),MATCH("UPRO, CBOE BZX: Close",'Daily Data ADJ'!$1:$1,0))</f>
        <v>27.784939269999999</v>
      </c>
      <c r="F1599">
        <f>INDEX('Daily Data ADJ'!$1:$1048576,MATCH(Calc!$A1599,'Daily Data ADJ'!$A:$A,0),MATCH("ES1!, CME_MINI: Close",'Daily Data ADJ'!$1:$1,0))</f>
        <v>2997.75</v>
      </c>
      <c r="G1599">
        <f>INDEX('Daily Data ADJ'!$1:$1048576,MATCH(Calc!$A1599,'Daily Data ADJ'!$A:$A,0),MATCH("ES2!, CME_MINI: Close",'Daily Data ADJ'!$1:$1,0))</f>
        <v>2999</v>
      </c>
      <c r="H1599">
        <f>INDEX('QUANDL MULTPL SP500_DIV_YIELD_M'!$A:$G,MATCH(Calc!$A1599,'QUANDL MULTPL SP500_DIV_YIELD_M'!$A:$A,1),MATCH('QUANDL MULTPL SP500_DIV_YIELD_M'!$E$1,'QUANDL MULTPL SP500_DIV_YIELD_M'!$A$1:$G$1,0))</f>
        <v>1.92</v>
      </c>
      <c r="I1599" s="5">
        <f t="shared" si="144"/>
        <v>2.0868961125830702E-2</v>
      </c>
      <c r="J1599" s="1">
        <f>A1599/24/60/60+DATE(1970,1,1)</f>
        <v>43753.5625</v>
      </c>
      <c r="K1599" s="3">
        <f t="shared" si="147"/>
        <v>1</v>
      </c>
      <c r="L1599" s="6">
        <f>(1+Chart!$F$4)^(1/(365/K1599))-1</f>
        <v>6.6592785027408397E-5</v>
      </c>
      <c r="M1599" s="6">
        <f t="shared" si="148"/>
        <v>5.1567779546513037E-5</v>
      </c>
      <c r="N1599" s="6">
        <f t="shared" si="149"/>
        <v>5.6588415552782934E-5</v>
      </c>
      <c r="O1599">
        <f>O1598*(B1599/B1598)</f>
        <v>283.52269243000239</v>
      </c>
      <c r="P1599">
        <f t="shared" si="145"/>
        <v>2019</v>
      </c>
      <c r="Q1599" s="1">
        <f t="shared" si="146"/>
        <v>43753.5625</v>
      </c>
      <c r="R1599">
        <f>IF(B1600="",R1598,IF(Q1599&gt;=Chart!$F$2,E1599,0))</f>
        <v>0</v>
      </c>
      <c r="S1599">
        <f>IF(B1600="",S1598,IFERROR(IF(AND(R1599&gt;0,R1598=0),R1599,(1+(B1600/B1599-1)*Calc!$Z$1)*S1598),0))</f>
        <v>0</v>
      </c>
      <c r="T1599">
        <f>IF(B1600="",T1598,IFERROR(IF(AND(R1599&gt;0,R1598=0),R1599,(1+(B1600/B1599-1)*Calc!$Z$1-L1600)*T1598),0))</f>
        <v>0</v>
      </c>
      <c r="U1599">
        <f>IF(B1600="",U1598,IFERROR(IF(AND(R1599&gt;0,R1598=0),R1599,(1+(B1600/B1599-1)*Calc!$Z$1-M1600*2)*U1598),0))</f>
        <v>0</v>
      </c>
      <c r="V1599">
        <f>IF(B1600="",V1598,IFERROR(IF(AND(R1599&gt;0,R1598=0),R1599,(1+(B1600/B1599-1)*Calc!$Z$1-N1600*2)*V1598),0))</f>
        <v>0</v>
      </c>
      <c r="W1599">
        <f>IF(ISNUMBER(C1599),C1599,W1598)</f>
        <v>1.9</v>
      </c>
      <c r="Y1599" s="1" t="e">
        <f>IF(AND(Q1599&gt;=Chart!$F$2,Q1599&lt;=Chart!$F$3),Q1599,#N/A)</f>
        <v>#N/A</v>
      </c>
      <c r="Z1599" t="e">
        <f>IF(AND(Q1599&gt;=Chart!$F$2,Q1599&lt;=Chart!$F$3),R1599,#N/A)</f>
        <v>#N/A</v>
      </c>
      <c r="AA1599" t="e">
        <f>IF(AND(Q1599&gt;=Chart!$F$2,Q1599&lt;=Chart!$F$3),S1599,#N/A)</f>
        <v>#N/A</v>
      </c>
      <c r="AB1599" t="e">
        <f>IF(AND(Q1599&gt;=Chart!$F$2,Q1599&lt;=Chart!$F$3),T1599,#N/A)</f>
        <v>#N/A</v>
      </c>
      <c r="AC1599" t="e">
        <f>IF(AND(Q1599&gt;=Chart!$F$2,Q1599&lt;=Chart!$F$3),U1599,#N/A)</f>
        <v>#N/A</v>
      </c>
      <c r="AD1599" t="e">
        <f>IF(AND(Q1599&gt;=Chart!$F$2,Q1599&lt;=Chart!$F$3),V1599,#N/A)</f>
        <v>#N/A</v>
      </c>
      <c r="AE1599" t="e">
        <f>IF(AND(Q1599&gt;=Chart!$F$2,Q1599&lt;=Chart!$F$3),I1599,#N/A)</f>
        <v>#N/A</v>
      </c>
      <c r="AF1599" t="e">
        <f>IF(AND(Q1599&gt;=Chart!$F$2,Q1599&lt;=Chart!$F$3),H1599/100,#N/A)</f>
        <v>#N/A</v>
      </c>
      <c r="AG1599" t="e">
        <f>IF(AND(Q1599&gt;=Chart!$F$2,Q1599&lt;=Chart!$F$3),W1599/100,#N/A)</f>
        <v>#N/A</v>
      </c>
    </row>
    <row r="1600" spans="1:33" x14ac:dyDescent="0.25">
      <c r="A1600">
        <v>1571232600</v>
      </c>
      <c r="B1600">
        <f>INDEX('Daily Data ADJ'!$1:$1048576,MATCH(Calc!$A1600,'Daily Data ADJ'!$A:$A,0),MATCH("SPY, CBOE BZX: Close",'Daily Data ADJ'!$1:$1,0))</f>
        <v>283.06735620000001</v>
      </c>
      <c r="C1600">
        <f>INDEX('Daily Data ADJ'!$1:$1048576,MATCH(Calc!$A1600,'Daily Data ADJ'!$A:$A,0),MATCH("EFFR, FRED: Close",'Daily Data ADJ'!$1:$1,0))</f>
        <v>1.9</v>
      </c>
      <c r="D1600">
        <f>INDEX('Daily Data ADJ'!$1:$1048576,MATCH(Calc!$A1600,'Daily Data ADJ'!$A:$A,1),MATCH("SOFR, FRED: Close",'Daily Data ADJ'!$1:$1,0))</f>
        <v>2.0499999999999998</v>
      </c>
      <c r="E1600">
        <f>INDEX('Daily Data ADJ'!$1:$1048576,MATCH(Calc!$A1600,'Daily Data ADJ'!$A:$A,0),MATCH("UPRO, CBOE BZX: Close",'Daily Data ADJ'!$1:$1,0))</f>
        <v>27.64626221</v>
      </c>
      <c r="F1600">
        <f>INDEX('Daily Data ADJ'!$1:$1048576,MATCH(Calc!$A1600,'Daily Data ADJ'!$A:$A,0),MATCH("ES1!, CME_MINI: Close",'Daily Data ADJ'!$1:$1,0))</f>
        <v>2991.5</v>
      </c>
      <c r="G1600">
        <f>INDEX('Daily Data ADJ'!$1:$1048576,MATCH(Calc!$A1600,'Daily Data ADJ'!$A:$A,0),MATCH("ES2!, CME_MINI: Close",'Daily Data ADJ'!$1:$1,0))</f>
        <v>2993</v>
      </c>
      <c r="H1600">
        <f>INDEX('QUANDL MULTPL SP500_DIV_YIELD_M'!$A:$G,MATCH(Calc!$A1600,'QUANDL MULTPL SP500_DIV_YIELD_M'!$A:$A,1),MATCH('QUANDL MULTPL SP500_DIV_YIELD_M'!$E$1,'QUANDL MULTPL SP500_DIV_YIELD_M'!$A$1:$G$1,0))</f>
        <v>1.92</v>
      </c>
      <c r="I1600" s="5">
        <f t="shared" si="144"/>
        <v>2.1207191808441442E-2</v>
      </c>
      <c r="J1600" s="1">
        <f>A1600/24/60/60+DATE(1970,1,1)</f>
        <v>43754.5625</v>
      </c>
      <c r="K1600" s="3">
        <f t="shared" si="147"/>
        <v>1</v>
      </c>
      <c r="L1600" s="6">
        <f>(1+Chart!$F$4)^(1/(365/K1600))-1</f>
        <v>6.6592785027408397E-5</v>
      </c>
      <c r="M1600" s="6">
        <f t="shared" si="148"/>
        <v>5.1567779546513037E-5</v>
      </c>
      <c r="N1600" s="6">
        <f t="shared" si="149"/>
        <v>5.7496033292858684E-5</v>
      </c>
      <c r="O1600">
        <f>O1599*(B1600/B1599)</f>
        <v>283.06735620000239</v>
      </c>
      <c r="P1600">
        <f t="shared" si="145"/>
        <v>2019</v>
      </c>
      <c r="Q1600" s="1">
        <f t="shared" si="146"/>
        <v>43754.5625</v>
      </c>
      <c r="R1600">
        <f>IF(B1601="",R1599,IF(Q1600&gt;=Chart!$F$2,E1600,0))</f>
        <v>0</v>
      </c>
      <c r="S1600">
        <f>IF(B1601="",S1599,IFERROR(IF(AND(R1600&gt;0,R1599=0),R1600,(1+(B1601/B1600-1)*Calc!$Z$1)*S1599),0))</f>
        <v>0</v>
      </c>
      <c r="T1600">
        <f>IF(B1601="",T1599,IFERROR(IF(AND(R1600&gt;0,R1599=0),R1600,(1+(B1601/B1600-1)*Calc!$Z$1-L1601)*T1599),0))</f>
        <v>0</v>
      </c>
      <c r="U1600">
        <f>IF(B1601="",U1599,IFERROR(IF(AND(R1600&gt;0,R1599=0),R1600,(1+(B1601/B1600-1)*Calc!$Z$1-M1601*2)*U1599),0))</f>
        <v>0</v>
      </c>
      <c r="V1600">
        <f>IF(B1601="",V1599,IFERROR(IF(AND(R1600&gt;0,R1599=0),R1600,(1+(B1601/B1600-1)*Calc!$Z$1-N1601*2)*V1599),0))</f>
        <v>0</v>
      </c>
      <c r="W1600">
        <f>IF(ISNUMBER(C1600),C1600,W1599)</f>
        <v>1.9</v>
      </c>
      <c r="Y1600" s="1" t="e">
        <f>IF(AND(Q1600&gt;=Chart!$F$2,Q1600&lt;=Chart!$F$3),Q1600,#N/A)</f>
        <v>#N/A</v>
      </c>
      <c r="Z1600" t="e">
        <f>IF(AND(Q1600&gt;=Chart!$F$2,Q1600&lt;=Chart!$F$3),R1600,#N/A)</f>
        <v>#N/A</v>
      </c>
      <c r="AA1600" t="e">
        <f>IF(AND(Q1600&gt;=Chart!$F$2,Q1600&lt;=Chart!$F$3),S1600,#N/A)</f>
        <v>#N/A</v>
      </c>
      <c r="AB1600" t="e">
        <f>IF(AND(Q1600&gt;=Chart!$F$2,Q1600&lt;=Chart!$F$3),T1600,#N/A)</f>
        <v>#N/A</v>
      </c>
      <c r="AC1600" t="e">
        <f>IF(AND(Q1600&gt;=Chart!$F$2,Q1600&lt;=Chart!$F$3),U1600,#N/A)</f>
        <v>#N/A</v>
      </c>
      <c r="AD1600" t="e">
        <f>IF(AND(Q1600&gt;=Chart!$F$2,Q1600&lt;=Chart!$F$3),V1600,#N/A)</f>
        <v>#N/A</v>
      </c>
      <c r="AE1600" t="e">
        <f>IF(AND(Q1600&gt;=Chart!$F$2,Q1600&lt;=Chart!$F$3),I1600,#N/A)</f>
        <v>#N/A</v>
      </c>
      <c r="AF1600" t="e">
        <f>IF(AND(Q1600&gt;=Chart!$F$2,Q1600&lt;=Chart!$F$3),H1600/100,#N/A)</f>
        <v>#N/A</v>
      </c>
      <c r="AG1600" t="e">
        <f>IF(AND(Q1600&gt;=Chart!$F$2,Q1600&lt;=Chart!$F$3),W1600/100,#N/A)</f>
        <v>#N/A</v>
      </c>
    </row>
    <row r="1601" spans="1:33" x14ac:dyDescent="0.25">
      <c r="A1601">
        <v>1571319000</v>
      </c>
      <c r="B1601">
        <f>INDEX('Daily Data ADJ'!$1:$1048576,MATCH(Calc!$A1601,'Daily Data ADJ'!$A:$A,0),MATCH("SPY, CBOE BZX: Close",'Daily Data ADJ'!$1:$1,0))</f>
        <v>283.90213928999998</v>
      </c>
      <c r="C1601">
        <f>INDEX('Daily Data ADJ'!$1:$1048576,MATCH(Calc!$A1601,'Daily Data ADJ'!$A:$A,0),MATCH("EFFR, FRED: Close",'Daily Data ADJ'!$1:$1,0))</f>
        <v>1.85</v>
      </c>
      <c r="D1601">
        <f>INDEX('Daily Data ADJ'!$1:$1048576,MATCH(Calc!$A1601,'Daily Data ADJ'!$A:$A,1),MATCH("SOFR, FRED: Close",'Daily Data ADJ'!$1:$1,0))</f>
        <v>1.95</v>
      </c>
      <c r="E1601">
        <f>INDEX('Daily Data ADJ'!$1:$1048576,MATCH(Calc!$A1601,'Daily Data ADJ'!$A:$A,0),MATCH("UPRO, CBOE BZX: Close",'Daily Data ADJ'!$1:$1,0))</f>
        <v>27.864183300000001</v>
      </c>
      <c r="F1601">
        <f>INDEX('Daily Data ADJ'!$1:$1048576,MATCH(Calc!$A1601,'Daily Data ADJ'!$A:$A,0),MATCH("ES1!, CME_MINI: Close",'Daily Data ADJ'!$1:$1,0))</f>
        <v>2998</v>
      </c>
      <c r="G1601">
        <f>INDEX('Daily Data ADJ'!$1:$1048576,MATCH(Calc!$A1601,'Daily Data ADJ'!$A:$A,0),MATCH("ES2!, CME_MINI: Close",'Daily Data ADJ'!$1:$1,0))</f>
        <v>2999.5</v>
      </c>
      <c r="H1601">
        <f>INDEX('QUANDL MULTPL SP500_DIV_YIELD_M'!$A:$G,MATCH(Calc!$A1601,'QUANDL MULTPL SP500_DIV_YIELD_M'!$A:$A,1),MATCH('QUANDL MULTPL SP500_DIV_YIELD_M'!$E$1,'QUANDL MULTPL SP500_DIV_YIELD_M'!$A$1:$G$1,0))</f>
        <v>1.92</v>
      </c>
      <c r="I1601" s="5">
        <f t="shared" si="144"/>
        <v>2.1202836725881306E-2</v>
      </c>
      <c r="J1601" s="1">
        <f>A1601/24/60/60+DATE(1970,1,1)</f>
        <v>43755.5625</v>
      </c>
      <c r="K1601" s="3">
        <f t="shared" si="147"/>
        <v>1</v>
      </c>
      <c r="L1601" s="6">
        <f>(1+Chart!$F$4)^(1/(365/K1601))-1</f>
        <v>6.6592785027408397E-5</v>
      </c>
      <c r="M1601" s="6">
        <f t="shared" si="148"/>
        <v>5.0223060271914477E-5</v>
      </c>
      <c r="N1601" s="6">
        <f t="shared" si="149"/>
        <v>5.7484348646941186E-5</v>
      </c>
      <c r="O1601">
        <f>O1600*(B1601/B1600)</f>
        <v>283.90213929000237</v>
      </c>
      <c r="P1601">
        <f t="shared" si="145"/>
        <v>2019</v>
      </c>
      <c r="Q1601" s="1">
        <f t="shared" si="146"/>
        <v>43755.5625</v>
      </c>
      <c r="R1601">
        <f>IF(B1602="",R1600,IF(Q1601&gt;=Chart!$F$2,E1601,0))</f>
        <v>0</v>
      </c>
      <c r="S1601">
        <f>IF(B1602="",S1600,IFERROR(IF(AND(R1601&gt;0,R1600=0),R1601,(1+(B1602/B1601-1)*Calc!$Z$1)*S1600),0))</f>
        <v>0</v>
      </c>
      <c r="T1601">
        <f>IF(B1602="",T1600,IFERROR(IF(AND(R1601&gt;0,R1600=0),R1601,(1+(B1602/B1601-1)*Calc!$Z$1-L1602)*T1600),0))</f>
        <v>0</v>
      </c>
      <c r="U1601">
        <f>IF(B1602="",U1600,IFERROR(IF(AND(R1601&gt;0,R1600=0),R1601,(1+(B1602/B1601-1)*Calc!$Z$1-M1602*2)*U1600),0))</f>
        <v>0</v>
      </c>
      <c r="V1601">
        <f>IF(B1602="",V1600,IFERROR(IF(AND(R1601&gt;0,R1600=0),R1601,(1+(B1602/B1601-1)*Calc!$Z$1-N1602*2)*V1600),0))</f>
        <v>0</v>
      </c>
      <c r="W1601">
        <f>IF(ISNUMBER(C1601),C1601,W1600)</f>
        <v>1.85</v>
      </c>
      <c r="Y1601" s="1" t="e">
        <f>IF(AND(Q1601&gt;=Chart!$F$2,Q1601&lt;=Chart!$F$3),Q1601,#N/A)</f>
        <v>#N/A</v>
      </c>
      <c r="Z1601" t="e">
        <f>IF(AND(Q1601&gt;=Chart!$F$2,Q1601&lt;=Chart!$F$3),R1601,#N/A)</f>
        <v>#N/A</v>
      </c>
      <c r="AA1601" t="e">
        <f>IF(AND(Q1601&gt;=Chart!$F$2,Q1601&lt;=Chart!$F$3),S1601,#N/A)</f>
        <v>#N/A</v>
      </c>
      <c r="AB1601" t="e">
        <f>IF(AND(Q1601&gt;=Chart!$F$2,Q1601&lt;=Chart!$F$3),T1601,#N/A)</f>
        <v>#N/A</v>
      </c>
      <c r="AC1601" t="e">
        <f>IF(AND(Q1601&gt;=Chart!$F$2,Q1601&lt;=Chart!$F$3),U1601,#N/A)</f>
        <v>#N/A</v>
      </c>
      <c r="AD1601" t="e">
        <f>IF(AND(Q1601&gt;=Chart!$F$2,Q1601&lt;=Chart!$F$3),V1601,#N/A)</f>
        <v>#N/A</v>
      </c>
      <c r="AE1601" t="e">
        <f>IF(AND(Q1601&gt;=Chart!$F$2,Q1601&lt;=Chart!$F$3),I1601,#N/A)</f>
        <v>#N/A</v>
      </c>
      <c r="AF1601" t="e">
        <f>IF(AND(Q1601&gt;=Chart!$F$2,Q1601&lt;=Chart!$F$3),H1601/100,#N/A)</f>
        <v>#N/A</v>
      </c>
      <c r="AG1601" t="e">
        <f>IF(AND(Q1601&gt;=Chart!$F$2,Q1601&lt;=Chart!$F$3),W1601/100,#N/A)</f>
        <v>#N/A</v>
      </c>
    </row>
    <row r="1602" spans="1:33" x14ac:dyDescent="0.25">
      <c r="A1602">
        <v>1571405400</v>
      </c>
      <c r="B1602">
        <f>INDEX('Daily Data ADJ'!$1:$1048576,MATCH(Calc!$A1602,'Daily Data ADJ'!$A:$A,0),MATCH("SPY, CBOE BZX: Close",'Daily Data ADJ'!$1:$1,0))</f>
        <v>282.65945083000003</v>
      </c>
      <c r="C1602">
        <f>INDEX('Daily Data ADJ'!$1:$1048576,MATCH(Calc!$A1602,'Daily Data ADJ'!$A:$A,0),MATCH("EFFR, FRED: Close",'Daily Data ADJ'!$1:$1,0))</f>
        <v>1.85</v>
      </c>
      <c r="D1602">
        <f>INDEX('Daily Data ADJ'!$1:$1048576,MATCH(Calc!$A1602,'Daily Data ADJ'!$A:$A,1),MATCH("SOFR, FRED: Close",'Daily Data ADJ'!$1:$1,0))</f>
        <v>1.88</v>
      </c>
      <c r="E1602">
        <f>INDEX('Daily Data ADJ'!$1:$1048576,MATCH(Calc!$A1602,'Daily Data ADJ'!$A:$A,0),MATCH("UPRO, CBOE BZX: Close",'Daily Data ADJ'!$1:$1,0))</f>
        <v>27.487774139999999</v>
      </c>
      <c r="F1602">
        <f>INDEX('Daily Data ADJ'!$1:$1048576,MATCH(Calc!$A1602,'Daily Data ADJ'!$A:$A,0),MATCH("ES1!, CME_MINI: Close",'Daily Data ADJ'!$1:$1,0))</f>
        <v>2988.25</v>
      </c>
      <c r="G1602">
        <f>INDEX('Daily Data ADJ'!$1:$1048576,MATCH(Calc!$A1602,'Daily Data ADJ'!$A:$A,0),MATCH("ES2!, CME_MINI: Close",'Daily Data ADJ'!$1:$1,0))</f>
        <v>2989.5</v>
      </c>
      <c r="H1602">
        <f>INDEX('QUANDL MULTPL SP500_DIV_YIELD_M'!$A:$G,MATCH(Calc!$A1602,'QUANDL MULTPL SP500_DIV_YIELD_M'!$A:$A,1),MATCH('QUANDL MULTPL SP500_DIV_YIELD_M'!$E$1,'QUANDL MULTPL SP500_DIV_YIELD_M'!$A$1:$G$1,0))</f>
        <v>1.92</v>
      </c>
      <c r="I1602" s="5">
        <f t="shared" si="144"/>
        <v>2.0874270279493849E-2</v>
      </c>
      <c r="J1602" s="1">
        <f>A1602/24/60/60+DATE(1970,1,1)</f>
        <v>43756.5625</v>
      </c>
      <c r="K1602" s="3">
        <f t="shared" si="147"/>
        <v>1</v>
      </c>
      <c r="L1602" s="6">
        <f>(1+Chart!$F$4)^(1/(365/K1602))-1</f>
        <v>6.6592785027408397E-5</v>
      </c>
      <c r="M1602" s="6">
        <f t="shared" si="148"/>
        <v>5.0223060271914477E-5</v>
      </c>
      <c r="N1602" s="6">
        <f t="shared" si="149"/>
        <v>5.6602664601834718E-5</v>
      </c>
      <c r="O1602">
        <f>O1601*(B1602/B1601)</f>
        <v>282.65945083000241</v>
      </c>
      <c r="P1602">
        <f t="shared" si="145"/>
        <v>2019</v>
      </c>
      <c r="Q1602" s="1">
        <f t="shared" si="146"/>
        <v>43756.5625</v>
      </c>
      <c r="R1602">
        <f>IF(B1603="",R1601,IF(Q1602&gt;=Chart!$F$2,E1602,0))</f>
        <v>0</v>
      </c>
      <c r="S1602">
        <f>IF(B1603="",S1601,IFERROR(IF(AND(R1602&gt;0,R1601=0),R1602,(1+(B1603/B1602-1)*Calc!$Z$1)*S1601),0))</f>
        <v>0</v>
      </c>
      <c r="T1602">
        <f>IF(B1603="",T1601,IFERROR(IF(AND(R1602&gt;0,R1601=0),R1602,(1+(B1603/B1602-1)*Calc!$Z$1-L1603)*T1601),0))</f>
        <v>0</v>
      </c>
      <c r="U1602">
        <f>IF(B1603="",U1601,IFERROR(IF(AND(R1602&gt;0,R1601=0),R1602,(1+(B1603/B1602-1)*Calc!$Z$1-M1603*2)*U1601),0))</f>
        <v>0</v>
      </c>
      <c r="V1602">
        <f>IF(B1603="",V1601,IFERROR(IF(AND(R1602&gt;0,R1601=0),R1602,(1+(B1603/B1602-1)*Calc!$Z$1-N1603*2)*V1601),0))</f>
        <v>0</v>
      </c>
      <c r="W1602">
        <f>IF(ISNUMBER(C1602),C1602,W1601)</f>
        <v>1.85</v>
      </c>
      <c r="Y1602" s="1" t="e">
        <f>IF(AND(Q1602&gt;=Chart!$F$2,Q1602&lt;=Chart!$F$3),Q1602,#N/A)</f>
        <v>#N/A</v>
      </c>
      <c r="Z1602" t="e">
        <f>IF(AND(Q1602&gt;=Chart!$F$2,Q1602&lt;=Chart!$F$3),R1602,#N/A)</f>
        <v>#N/A</v>
      </c>
      <c r="AA1602" t="e">
        <f>IF(AND(Q1602&gt;=Chart!$F$2,Q1602&lt;=Chart!$F$3),S1602,#N/A)</f>
        <v>#N/A</v>
      </c>
      <c r="AB1602" t="e">
        <f>IF(AND(Q1602&gt;=Chart!$F$2,Q1602&lt;=Chart!$F$3),T1602,#N/A)</f>
        <v>#N/A</v>
      </c>
      <c r="AC1602" t="e">
        <f>IF(AND(Q1602&gt;=Chart!$F$2,Q1602&lt;=Chart!$F$3),U1602,#N/A)</f>
        <v>#N/A</v>
      </c>
      <c r="AD1602" t="e">
        <f>IF(AND(Q1602&gt;=Chart!$F$2,Q1602&lt;=Chart!$F$3),V1602,#N/A)</f>
        <v>#N/A</v>
      </c>
      <c r="AE1602" t="e">
        <f>IF(AND(Q1602&gt;=Chart!$F$2,Q1602&lt;=Chart!$F$3),I1602,#N/A)</f>
        <v>#N/A</v>
      </c>
      <c r="AF1602" t="e">
        <f>IF(AND(Q1602&gt;=Chart!$F$2,Q1602&lt;=Chart!$F$3),H1602/100,#N/A)</f>
        <v>#N/A</v>
      </c>
      <c r="AG1602" t="e">
        <f>IF(AND(Q1602&gt;=Chart!$F$2,Q1602&lt;=Chart!$F$3),W1602/100,#N/A)</f>
        <v>#N/A</v>
      </c>
    </row>
    <row r="1603" spans="1:33" x14ac:dyDescent="0.25">
      <c r="A1603">
        <v>1571664600</v>
      </c>
      <c r="B1603">
        <f>INDEX('Daily Data ADJ'!$1:$1048576,MATCH(Calc!$A1603,'Daily Data ADJ'!$A:$A,0),MATCH("SPY, CBOE BZX: Close",'Daily Data ADJ'!$1:$1,0))</f>
        <v>284.57565747000001</v>
      </c>
      <c r="C1603">
        <f>INDEX('Daily Data ADJ'!$1:$1048576,MATCH(Calc!$A1603,'Daily Data ADJ'!$A:$A,0),MATCH("EFFR, FRED: Close",'Daily Data ADJ'!$1:$1,0))</f>
        <v>1.85</v>
      </c>
      <c r="D1603">
        <f>INDEX('Daily Data ADJ'!$1:$1048576,MATCH(Calc!$A1603,'Daily Data ADJ'!$A:$A,1),MATCH("SOFR, FRED: Close",'Daily Data ADJ'!$1:$1,0))</f>
        <v>1.86</v>
      </c>
      <c r="E1603">
        <f>INDEX('Daily Data ADJ'!$1:$1048576,MATCH(Calc!$A1603,'Daily Data ADJ'!$A:$A,0),MATCH("UPRO, CBOE BZX: Close",'Daily Data ADJ'!$1:$1,0))</f>
        <v>28.07715164</v>
      </c>
      <c r="F1603">
        <f>INDEX('Daily Data ADJ'!$1:$1048576,MATCH(Calc!$A1603,'Daily Data ADJ'!$A:$A,0),MATCH("ES1!, CME_MINI: Close",'Daily Data ADJ'!$1:$1,0))</f>
        <v>3006.5</v>
      </c>
      <c r="G1603">
        <f>INDEX('Daily Data ADJ'!$1:$1048576,MATCH(Calc!$A1603,'Daily Data ADJ'!$A:$A,0),MATCH("ES2!, CME_MINI: Close",'Daily Data ADJ'!$1:$1,0))</f>
        <v>3008</v>
      </c>
      <c r="H1603">
        <f>INDEX('QUANDL MULTPL SP500_DIV_YIELD_M'!$A:$G,MATCH(Calc!$A1603,'QUANDL MULTPL SP500_DIV_YIELD_M'!$A:$A,1),MATCH('QUANDL MULTPL SP500_DIV_YIELD_M'!$E$1,'QUANDL MULTPL SP500_DIV_YIELD_M'!$A$1:$G$1,0))</f>
        <v>1.92</v>
      </c>
      <c r="I1603" s="5">
        <f t="shared" si="144"/>
        <v>2.1197170053147144E-2</v>
      </c>
      <c r="J1603" s="1">
        <f>A1603/24/60/60+DATE(1970,1,1)</f>
        <v>43759.5625</v>
      </c>
      <c r="K1603" s="3">
        <f t="shared" si="147"/>
        <v>3</v>
      </c>
      <c r="L1603" s="6">
        <f>(1+Chart!$F$4)^(1/(365/K1603))-1</f>
        <v>1.9979165917494157E-4</v>
      </c>
      <c r="M1603" s="6">
        <f t="shared" si="148"/>
        <v>1.5067674800972597E-4</v>
      </c>
      <c r="N1603" s="6">
        <f t="shared" si="149"/>
        <v>1.7241734312523072E-4</v>
      </c>
      <c r="O1603">
        <f>O1602*(B1603/B1602)</f>
        <v>284.5756574700024</v>
      </c>
      <c r="P1603">
        <f t="shared" si="145"/>
        <v>2019</v>
      </c>
      <c r="Q1603" s="1">
        <f t="shared" si="146"/>
        <v>43759.5625</v>
      </c>
      <c r="R1603">
        <f>IF(B1604="",R1602,IF(Q1603&gt;=Chart!$F$2,E1603,0))</f>
        <v>0</v>
      </c>
      <c r="S1603">
        <f>IF(B1604="",S1602,IFERROR(IF(AND(R1603&gt;0,R1602=0),R1603,(1+(B1604/B1603-1)*Calc!$Z$1)*S1602),0))</f>
        <v>0</v>
      </c>
      <c r="T1603">
        <f>IF(B1604="",T1602,IFERROR(IF(AND(R1603&gt;0,R1602=0),R1603,(1+(B1604/B1603-1)*Calc!$Z$1-L1604)*T1602),0))</f>
        <v>0</v>
      </c>
      <c r="U1603">
        <f>IF(B1604="",U1602,IFERROR(IF(AND(R1603&gt;0,R1602=0),R1603,(1+(B1604/B1603-1)*Calc!$Z$1-M1604*2)*U1602),0))</f>
        <v>0</v>
      </c>
      <c r="V1603">
        <f>IF(B1604="",V1602,IFERROR(IF(AND(R1603&gt;0,R1602=0),R1603,(1+(B1604/B1603-1)*Calc!$Z$1-N1604*2)*V1602),0))</f>
        <v>0</v>
      </c>
      <c r="W1603">
        <f>IF(ISNUMBER(C1603),C1603,W1602)</f>
        <v>1.85</v>
      </c>
      <c r="Y1603" s="1" t="e">
        <f>IF(AND(Q1603&gt;=Chart!$F$2,Q1603&lt;=Chart!$F$3),Q1603,#N/A)</f>
        <v>#N/A</v>
      </c>
      <c r="Z1603" t="e">
        <f>IF(AND(Q1603&gt;=Chart!$F$2,Q1603&lt;=Chart!$F$3),R1603,#N/A)</f>
        <v>#N/A</v>
      </c>
      <c r="AA1603" t="e">
        <f>IF(AND(Q1603&gt;=Chart!$F$2,Q1603&lt;=Chart!$F$3),S1603,#N/A)</f>
        <v>#N/A</v>
      </c>
      <c r="AB1603" t="e">
        <f>IF(AND(Q1603&gt;=Chart!$F$2,Q1603&lt;=Chart!$F$3),T1603,#N/A)</f>
        <v>#N/A</v>
      </c>
      <c r="AC1603" t="e">
        <f>IF(AND(Q1603&gt;=Chart!$F$2,Q1603&lt;=Chart!$F$3),U1603,#N/A)</f>
        <v>#N/A</v>
      </c>
      <c r="AD1603" t="e">
        <f>IF(AND(Q1603&gt;=Chart!$F$2,Q1603&lt;=Chart!$F$3),V1603,#N/A)</f>
        <v>#N/A</v>
      </c>
      <c r="AE1603" t="e">
        <f>IF(AND(Q1603&gt;=Chart!$F$2,Q1603&lt;=Chart!$F$3),I1603,#N/A)</f>
        <v>#N/A</v>
      </c>
      <c r="AF1603" t="e">
        <f>IF(AND(Q1603&gt;=Chart!$F$2,Q1603&lt;=Chart!$F$3),H1603/100,#N/A)</f>
        <v>#N/A</v>
      </c>
      <c r="AG1603" t="e">
        <f>IF(AND(Q1603&gt;=Chart!$F$2,Q1603&lt;=Chart!$F$3),W1603/100,#N/A)</f>
        <v>#N/A</v>
      </c>
    </row>
    <row r="1604" spans="1:33" x14ac:dyDescent="0.25">
      <c r="A1604">
        <v>1571751000</v>
      </c>
      <c r="B1604">
        <f>INDEX('Daily Data ADJ'!$1:$1048576,MATCH(Calc!$A1604,'Daily Data ADJ'!$A:$A,0),MATCH("SPY, CBOE BZX: Close",'Daily Data ADJ'!$1:$1,0))</f>
        <v>283.64601266</v>
      </c>
      <c r="C1604">
        <f>INDEX('Daily Data ADJ'!$1:$1048576,MATCH(Calc!$A1604,'Daily Data ADJ'!$A:$A,0),MATCH("EFFR, FRED: Close",'Daily Data ADJ'!$1:$1,0))</f>
        <v>1.85</v>
      </c>
      <c r="D1604">
        <f>INDEX('Daily Data ADJ'!$1:$1048576,MATCH(Calc!$A1604,'Daily Data ADJ'!$A:$A,1),MATCH("SOFR, FRED: Close",'Daily Data ADJ'!$1:$1,0))</f>
        <v>1.87</v>
      </c>
      <c r="E1604">
        <f>INDEX('Daily Data ADJ'!$1:$1048576,MATCH(Calc!$A1604,'Daily Data ADJ'!$A:$A,0),MATCH("UPRO, CBOE BZX: Close",'Daily Data ADJ'!$1:$1,0))</f>
        <v>27.77503377</v>
      </c>
      <c r="F1604">
        <f>INDEX('Daily Data ADJ'!$1:$1048576,MATCH(Calc!$A1604,'Daily Data ADJ'!$A:$A,0),MATCH("ES1!, CME_MINI: Close",'Daily Data ADJ'!$1:$1,0))</f>
        <v>2994.5</v>
      </c>
      <c r="G1604">
        <f>INDEX('Daily Data ADJ'!$1:$1048576,MATCH(Calc!$A1604,'Daily Data ADJ'!$A:$A,0),MATCH("ES2!, CME_MINI: Close",'Daily Data ADJ'!$1:$1,0))</f>
        <v>2996</v>
      </c>
      <c r="H1604">
        <f>INDEX('QUANDL MULTPL SP500_DIV_YIELD_M'!$A:$G,MATCH(Calc!$A1604,'QUANDL MULTPL SP500_DIV_YIELD_M'!$A:$A,1),MATCH('QUANDL MULTPL SP500_DIV_YIELD_M'!$E$1,'QUANDL MULTPL SP500_DIV_YIELD_M'!$A$1:$G$1,0))</f>
        <v>1.92</v>
      </c>
      <c r="I1604" s="5">
        <f t="shared" si="144"/>
        <v>2.1205179419220403E-2</v>
      </c>
      <c r="J1604" s="1">
        <f>A1604/24/60/60+DATE(1970,1,1)</f>
        <v>43760.5625</v>
      </c>
      <c r="K1604" s="3">
        <f t="shared" si="147"/>
        <v>1</v>
      </c>
      <c r="L1604" s="6">
        <f>(1+Chart!$F$4)^(1/(365/K1604))-1</f>
        <v>6.6592785027408397E-5</v>
      </c>
      <c r="M1604" s="6">
        <f t="shared" si="148"/>
        <v>5.0223060271914477E-5</v>
      </c>
      <c r="N1604" s="6">
        <f t="shared" si="149"/>
        <v>5.7490634077561609E-5</v>
      </c>
      <c r="O1604">
        <f>O1603*(B1604/B1603)</f>
        <v>283.64601266000238</v>
      </c>
      <c r="P1604">
        <f t="shared" si="145"/>
        <v>2019</v>
      </c>
      <c r="Q1604" s="1">
        <f t="shared" si="146"/>
        <v>43760.5625</v>
      </c>
      <c r="R1604">
        <f>IF(B1605="",R1603,IF(Q1604&gt;=Chart!$F$2,E1604,0))</f>
        <v>0</v>
      </c>
      <c r="S1604">
        <f>IF(B1605="",S1603,IFERROR(IF(AND(R1604&gt;0,R1603=0),R1604,(1+(B1605/B1604-1)*Calc!$Z$1)*S1603),0))</f>
        <v>0</v>
      </c>
      <c r="T1604">
        <f>IF(B1605="",T1603,IFERROR(IF(AND(R1604&gt;0,R1603=0),R1604,(1+(B1605/B1604-1)*Calc!$Z$1-L1605)*T1603),0))</f>
        <v>0</v>
      </c>
      <c r="U1604">
        <f>IF(B1605="",U1603,IFERROR(IF(AND(R1604&gt;0,R1603=0),R1604,(1+(B1605/B1604-1)*Calc!$Z$1-M1605*2)*U1603),0))</f>
        <v>0</v>
      </c>
      <c r="V1604">
        <f>IF(B1605="",V1603,IFERROR(IF(AND(R1604&gt;0,R1603=0),R1604,(1+(B1605/B1604-1)*Calc!$Z$1-N1605*2)*V1603),0))</f>
        <v>0</v>
      </c>
      <c r="W1604">
        <f>IF(ISNUMBER(C1604),C1604,W1603)</f>
        <v>1.85</v>
      </c>
      <c r="Y1604" s="1" t="e">
        <f>IF(AND(Q1604&gt;=Chart!$F$2,Q1604&lt;=Chart!$F$3),Q1604,#N/A)</f>
        <v>#N/A</v>
      </c>
      <c r="Z1604" t="e">
        <f>IF(AND(Q1604&gt;=Chart!$F$2,Q1604&lt;=Chart!$F$3),R1604,#N/A)</f>
        <v>#N/A</v>
      </c>
      <c r="AA1604" t="e">
        <f>IF(AND(Q1604&gt;=Chart!$F$2,Q1604&lt;=Chart!$F$3),S1604,#N/A)</f>
        <v>#N/A</v>
      </c>
      <c r="AB1604" t="e">
        <f>IF(AND(Q1604&gt;=Chart!$F$2,Q1604&lt;=Chart!$F$3),T1604,#N/A)</f>
        <v>#N/A</v>
      </c>
      <c r="AC1604" t="e">
        <f>IF(AND(Q1604&gt;=Chart!$F$2,Q1604&lt;=Chart!$F$3),U1604,#N/A)</f>
        <v>#N/A</v>
      </c>
      <c r="AD1604" t="e">
        <f>IF(AND(Q1604&gt;=Chart!$F$2,Q1604&lt;=Chart!$F$3),V1604,#N/A)</f>
        <v>#N/A</v>
      </c>
      <c r="AE1604" t="e">
        <f>IF(AND(Q1604&gt;=Chart!$F$2,Q1604&lt;=Chart!$F$3),I1604,#N/A)</f>
        <v>#N/A</v>
      </c>
      <c r="AF1604" t="e">
        <f>IF(AND(Q1604&gt;=Chart!$F$2,Q1604&lt;=Chart!$F$3),H1604/100,#N/A)</f>
        <v>#N/A</v>
      </c>
      <c r="AG1604" t="e">
        <f>IF(AND(Q1604&gt;=Chart!$F$2,Q1604&lt;=Chart!$F$3),W1604/100,#N/A)</f>
        <v>#N/A</v>
      </c>
    </row>
    <row r="1605" spans="1:33" x14ac:dyDescent="0.25">
      <c r="A1605">
        <v>1571837400</v>
      </c>
      <c r="B1605">
        <f>INDEX('Daily Data ADJ'!$1:$1048576,MATCH(Calc!$A1605,'Daily Data ADJ'!$A:$A,0),MATCH("SPY, CBOE BZX: Close",'Daily Data ADJ'!$1:$1,0))</f>
        <v>284.47130958000002</v>
      </c>
      <c r="C1605">
        <f>INDEX('Daily Data ADJ'!$1:$1048576,MATCH(Calc!$A1605,'Daily Data ADJ'!$A:$A,0),MATCH("EFFR, FRED: Close",'Daily Data ADJ'!$1:$1,0))</f>
        <v>1.85</v>
      </c>
      <c r="D1605">
        <f>INDEX('Daily Data ADJ'!$1:$1048576,MATCH(Calc!$A1605,'Daily Data ADJ'!$A:$A,1),MATCH("SOFR, FRED: Close",'Daily Data ADJ'!$1:$1,0))</f>
        <v>1.87</v>
      </c>
      <c r="E1605">
        <f>INDEX('Daily Data ADJ'!$1:$1048576,MATCH(Calc!$A1605,'Daily Data ADJ'!$A:$A,0),MATCH("UPRO, CBOE BZX: Close",'Daily Data ADJ'!$1:$1,0))</f>
        <v>28.012765869999999</v>
      </c>
      <c r="F1605">
        <f>INDEX('Daily Data ADJ'!$1:$1048576,MATCH(Calc!$A1605,'Daily Data ADJ'!$A:$A,0),MATCH("ES1!, CME_MINI: Close",'Daily Data ADJ'!$1:$1,0))</f>
        <v>3005.75</v>
      </c>
      <c r="G1605">
        <f>INDEX('Daily Data ADJ'!$1:$1048576,MATCH(Calc!$A1605,'Daily Data ADJ'!$A:$A,0),MATCH("ES2!, CME_MINI: Close",'Daily Data ADJ'!$1:$1,0))</f>
        <v>3007.25</v>
      </c>
      <c r="H1605">
        <f>INDEX('QUANDL MULTPL SP500_DIV_YIELD_M'!$A:$G,MATCH(Calc!$A1605,'QUANDL MULTPL SP500_DIV_YIELD_M'!$A:$A,1),MATCH('QUANDL MULTPL SP500_DIV_YIELD_M'!$E$1,'QUANDL MULTPL SP500_DIV_YIELD_M'!$A$1:$G$1,0))</f>
        <v>1.92</v>
      </c>
      <c r="I1605" s="5">
        <f t="shared" si="144"/>
        <v>2.1197668763520364E-2</v>
      </c>
      <c r="J1605" s="1">
        <f>A1605/24/60/60+DATE(1970,1,1)</f>
        <v>43761.5625</v>
      </c>
      <c r="K1605" s="3">
        <f t="shared" si="147"/>
        <v>1</v>
      </c>
      <c r="L1605" s="6">
        <f>(1+Chart!$F$4)^(1/(365/K1605))-1</f>
        <v>6.6592785027408397E-5</v>
      </c>
      <c r="M1605" s="6">
        <f t="shared" si="148"/>
        <v>5.0223060271914477E-5</v>
      </c>
      <c r="N1605" s="6">
        <f t="shared" si="149"/>
        <v>5.7470482987653781E-5</v>
      </c>
      <c r="O1605">
        <f>O1604*(B1605/B1604)</f>
        <v>284.47130958000241</v>
      </c>
      <c r="P1605">
        <f t="shared" si="145"/>
        <v>2019</v>
      </c>
      <c r="Q1605" s="1">
        <f t="shared" si="146"/>
        <v>43761.5625</v>
      </c>
      <c r="R1605">
        <f>IF(B1606="",R1604,IF(Q1605&gt;=Chart!$F$2,E1605,0))</f>
        <v>0</v>
      </c>
      <c r="S1605">
        <f>IF(B1606="",S1604,IFERROR(IF(AND(R1605&gt;0,R1604=0),R1605,(1+(B1606/B1605-1)*Calc!$Z$1)*S1604),0))</f>
        <v>0</v>
      </c>
      <c r="T1605">
        <f>IF(B1606="",T1604,IFERROR(IF(AND(R1605&gt;0,R1604=0),R1605,(1+(B1606/B1605-1)*Calc!$Z$1-L1606)*T1604),0))</f>
        <v>0</v>
      </c>
      <c r="U1605">
        <f>IF(B1606="",U1604,IFERROR(IF(AND(R1605&gt;0,R1604=0),R1605,(1+(B1606/B1605-1)*Calc!$Z$1-M1606*2)*U1604),0))</f>
        <v>0</v>
      </c>
      <c r="V1605">
        <f>IF(B1606="",V1604,IFERROR(IF(AND(R1605&gt;0,R1604=0),R1605,(1+(B1606/B1605-1)*Calc!$Z$1-N1606*2)*V1604),0))</f>
        <v>0</v>
      </c>
      <c r="W1605">
        <f>IF(ISNUMBER(C1605),C1605,W1604)</f>
        <v>1.85</v>
      </c>
      <c r="Y1605" s="1" t="e">
        <f>IF(AND(Q1605&gt;=Chart!$F$2,Q1605&lt;=Chart!$F$3),Q1605,#N/A)</f>
        <v>#N/A</v>
      </c>
      <c r="Z1605" t="e">
        <f>IF(AND(Q1605&gt;=Chart!$F$2,Q1605&lt;=Chart!$F$3),R1605,#N/A)</f>
        <v>#N/A</v>
      </c>
      <c r="AA1605" t="e">
        <f>IF(AND(Q1605&gt;=Chart!$F$2,Q1605&lt;=Chart!$F$3),S1605,#N/A)</f>
        <v>#N/A</v>
      </c>
      <c r="AB1605" t="e">
        <f>IF(AND(Q1605&gt;=Chart!$F$2,Q1605&lt;=Chart!$F$3),T1605,#N/A)</f>
        <v>#N/A</v>
      </c>
      <c r="AC1605" t="e">
        <f>IF(AND(Q1605&gt;=Chart!$F$2,Q1605&lt;=Chart!$F$3),U1605,#N/A)</f>
        <v>#N/A</v>
      </c>
      <c r="AD1605" t="e">
        <f>IF(AND(Q1605&gt;=Chart!$F$2,Q1605&lt;=Chart!$F$3),V1605,#N/A)</f>
        <v>#N/A</v>
      </c>
      <c r="AE1605" t="e">
        <f>IF(AND(Q1605&gt;=Chart!$F$2,Q1605&lt;=Chart!$F$3),I1605,#N/A)</f>
        <v>#N/A</v>
      </c>
      <c r="AF1605" t="e">
        <f>IF(AND(Q1605&gt;=Chart!$F$2,Q1605&lt;=Chart!$F$3),H1605/100,#N/A)</f>
        <v>#N/A</v>
      </c>
      <c r="AG1605" t="e">
        <f>IF(AND(Q1605&gt;=Chart!$F$2,Q1605&lt;=Chart!$F$3),W1605/100,#N/A)</f>
        <v>#N/A</v>
      </c>
    </row>
    <row r="1606" spans="1:33" x14ac:dyDescent="0.25">
      <c r="A1606">
        <v>1571923800</v>
      </c>
      <c r="B1606">
        <f>INDEX('Daily Data ADJ'!$1:$1048576,MATCH(Calc!$A1606,'Daily Data ADJ'!$A:$A,0),MATCH("SPY, CBOE BZX: Close",'Daily Data ADJ'!$1:$1,0))</f>
        <v>284.93613198000003</v>
      </c>
      <c r="C1606">
        <f>INDEX('Daily Data ADJ'!$1:$1048576,MATCH(Calc!$A1606,'Daily Data ADJ'!$A:$A,0),MATCH("EFFR, FRED: Close",'Daily Data ADJ'!$1:$1,0))</f>
        <v>1.85</v>
      </c>
      <c r="D1606">
        <f>INDEX('Daily Data ADJ'!$1:$1048576,MATCH(Calc!$A1606,'Daily Data ADJ'!$A:$A,1),MATCH("SOFR, FRED: Close",'Daily Data ADJ'!$1:$1,0))</f>
        <v>1.86</v>
      </c>
      <c r="E1606">
        <f>INDEX('Daily Data ADJ'!$1:$1048576,MATCH(Calc!$A1606,'Daily Data ADJ'!$A:$A,0),MATCH("UPRO, CBOE BZX: Close",'Daily Data ADJ'!$1:$1,0))</f>
        <v>28.13163192</v>
      </c>
      <c r="F1606">
        <f>INDEX('Daily Data ADJ'!$1:$1048576,MATCH(Calc!$A1606,'Daily Data ADJ'!$A:$A,0),MATCH("ES1!, CME_MINI: Close",'Daily Data ADJ'!$1:$1,0))</f>
        <v>3004.25</v>
      </c>
      <c r="G1606">
        <f>INDEX('Daily Data ADJ'!$1:$1048576,MATCH(Calc!$A1606,'Daily Data ADJ'!$A:$A,0),MATCH("ES2!, CME_MINI: Close",'Daily Data ADJ'!$1:$1,0))</f>
        <v>3005.75</v>
      </c>
      <c r="H1606">
        <f>INDEX('QUANDL MULTPL SP500_DIV_YIELD_M'!$A:$G,MATCH(Calc!$A1606,'QUANDL MULTPL SP500_DIV_YIELD_M'!$A:$A,1),MATCH('QUANDL MULTPL SP500_DIV_YIELD_M'!$E$1,'QUANDL MULTPL SP500_DIV_YIELD_M'!$A$1:$G$1,0))</f>
        <v>1.92</v>
      </c>
      <c r="I1606" s="5">
        <f t="shared" si="144"/>
        <v>2.1198666931834368E-2</v>
      </c>
      <c r="J1606" s="1">
        <f>A1606/24/60/60+DATE(1970,1,1)</f>
        <v>43762.5625</v>
      </c>
      <c r="K1606" s="3">
        <f t="shared" si="147"/>
        <v>1</v>
      </c>
      <c r="L1606" s="6">
        <f>(1+Chart!$F$4)^(1/(365/K1606))-1</f>
        <v>6.6592785027408397E-5</v>
      </c>
      <c r="M1606" s="6">
        <f t="shared" si="148"/>
        <v>5.0223060271914477E-5</v>
      </c>
      <c r="N1606" s="6">
        <f t="shared" si="149"/>
        <v>5.7473161081844637E-5</v>
      </c>
      <c r="O1606">
        <f>O1605*(B1606/B1605)</f>
        <v>284.93613198000241</v>
      </c>
      <c r="P1606">
        <f t="shared" si="145"/>
        <v>2019</v>
      </c>
      <c r="Q1606" s="1">
        <f t="shared" si="146"/>
        <v>43762.5625</v>
      </c>
      <c r="R1606">
        <f>IF(B1607="",R1605,IF(Q1606&gt;=Chart!$F$2,E1606,0))</f>
        <v>0</v>
      </c>
      <c r="S1606">
        <f>IF(B1607="",S1605,IFERROR(IF(AND(R1606&gt;0,R1605=0),R1606,(1+(B1607/B1606-1)*Calc!$Z$1)*S1605),0))</f>
        <v>0</v>
      </c>
      <c r="T1606">
        <f>IF(B1607="",T1605,IFERROR(IF(AND(R1606&gt;0,R1605=0),R1606,(1+(B1607/B1606-1)*Calc!$Z$1-L1607)*T1605),0))</f>
        <v>0</v>
      </c>
      <c r="U1606">
        <f>IF(B1607="",U1605,IFERROR(IF(AND(R1606&gt;0,R1605=0),R1606,(1+(B1607/B1606-1)*Calc!$Z$1-M1607*2)*U1605),0))</f>
        <v>0</v>
      </c>
      <c r="V1606">
        <f>IF(B1607="",V1605,IFERROR(IF(AND(R1606&gt;0,R1605=0),R1606,(1+(B1607/B1606-1)*Calc!$Z$1-N1607*2)*V1605),0))</f>
        <v>0</v>
      </c>
      <c r="W1606">
        <f>IF(ISNUMBER(C1606),C1606,W1605)</f>
        <v>1.85</v>
      </c>
      <c r="Y1606" s="1" t="e">
        <f>IF(AND(Q1606&gt;=Chart!$F$2,Q1606&lt;=Chart!$F$3),Q1606,#N/A)</f>
        <v>#N/A</v>
      </c>
      <c r="Z1606" t="e">
        <f>IF(AND(Q1606&gt;=Chart!$F$2,Q1606&lt;=Chart!$F$3),R1606,#N/A)</f>
        <v>#N/A</v>
      </c>
      <c r="AA1606" t="e">
        <f>IF(AND(Q1606&gt;=Chart!$F$2,Q1606&lt;=Chart!$F$3),S1606,#N/A)</f>
        <v>#N/A</v>
      </c>
      <c r="AB1606" t="e">
        <f>IF(AND(Q1606&gt;=Chart!$F$2,Q1606&lt;=Chart!$F$3),T1606,#N/A)</f>
        <v>#N/A</v>
      </c>
      <c r="AC1606" t="e">
        <f>IF(AND(Q1606&gt;=Chart!$F$2,Q1606&lt;=Chart!$F$3),U1606,#N/A)</f>
        <v>#N/A</v>
      </c>
      <c r="AD1606" t="e">
        <f>IF(AND(Q1606&gt;=Chart!$F$2,Q1606&lt;=Chart!$F$3),V1606,#N/A)</f>
        <v>#N/A</v>
      </c>
      <c r="AE1606" t="e">
        <f>IF(AND(Q1606&gt;=Chart!$F$2,Q1606&lt;=Chart!$F$3),I1606,#N/A)</f>
        <v>#N/A</v>
      </c>
      <c r="AF1606" t="e">
        <f>IF(AND(Q1606&gt;=Chart!$F$2,Q1606&lt;=Chart!$F$3),H1606/100,#N/A)</f>
        <v>#N/A</v>
      </c>
      <c r="AG1606" t="e">
        <f>IF(AND(Q1606&gt;=Chart!$F$2,Q1606&lt;=Chart!$F$3),W1606/100,#N/A)</f>
        <v>#N/A</v>
      </c>
    </row>
    <row r="1607" spans="1:33" x14ac:dyDescent="0.25">
      <c r="A1607">
        <v>1572010200</v>
      </c>
      <c r="B1607">
        <f>INDEX('Daily Data ADJ'!$1:$1048576,MATCH(Calc!$A1607,'Daily Data ADJ'!$A:$A,0),MATCH("SPY, CBOE BZX: Close",'Daily Data ADJ'!$1:$1,0))</f>
        <v>286.10293107000001</v>
      </c>
      <c r="C1607">
        <f>INDEX('Daily Data ADJ'!$1:$1048576,MATCH(Calc!$A1607,'Daily Data ADJ'!$A:$A,0),MATCH("EFFR, FRED: Close",'Daily Data ADJ'!$1:$1,0))</f>
        <v>1.83</v>
      </c>
      <c r="D1607">
        <f>INDEX('Daily Data ADJ'!$1:$1048576,MATCH(Calc!$A1607,'Daily Data ADJ'!$A:$A,1),MATCH("SOFR, FRED: Close",'Daily Data ADJ'!$1:$1,0))</f>
        <v>1.84</v>
      </c>
      <c r="E1607">
        <f>INDEX('Daily Data ADJ'!$1:$1048576,MATCH(Calc!$A1607,'Daily Data ADJ'!$A:$A,0),MATCH("UPRO, CBOE BZX: Close",'Daily Data ADJ'!$1:$1,0))</f>
        <v>28.498135569999999</v>
      </c>
      <c r="F1607">
        <f>INDEX('Daily Data ADJ'!$1:$1048576,MATCH(Calc!$A1607,'Daily Data ADJ'!$A:$A,0),MATCH("ES1!, CME_MINI: Close",'Daily Data ADJ'!$1:$1,0))</f>
        <v>3020.25</v>
      </c>
      <c r="G1607">
        <f>INDEX('Daily Data ADJ'!$1:$1048576,MATCH(Calc!$A1607,'Daily Data ADJ'!$A:$A,0),MATCH("ES2!, CME_MINI: Close",'Daily Data ADJ'!$1:$1,0))</f>
        <v>3022</v>
      </c>
      <c r="H1607">
        <f>INDEX('QUANDL MULTPL SP500_DIV_YIELD_M'!$A:$G,MATCH(Calc!$A1607,'QUANDL MULTPL SP500_DIV_YIELD_M'!$A:$A,1),MATCH('QUANDL MULTPL SP500_DIV_YIELD_M'!$E$1,'QUANDL MULTPL SP500_DIV_YIELD_M'!$A$1:$G$1,0))</f>
        <v>1.92</v>
      </c>
      <c r="I1607" s="5">
        <f t="shared" si="144"/>
        <v>2.1519704092012652E-2</v>
      </c>
      <c r="J1607" s="1">
        <f>A1607/24/60/60+DATE(1970,1,1)</f>
        <v>43763.5625</v>
      </c>
      <c r="K1607" s="3">
        <f t="shared" si="147"/>
        <v>1</v>
      </c>
      <c r="L1607" s="6">
        <f>(1+Chart!$F$4)^(1/(365/K1607))-1</f>
        <v>6.6592785027408397E-5</v>
      </c>
      <c r="M1607" s="6">
        <f t="shared" si="148"/>
        <v>4.968498821833478E-5</v>
      </c>
      <c r="N1607" s="6">
        <f t="shared" si="149"/>
        <v>5.8334371136892216E-5</v>
      </c>
      <c r="O1607">
        <f>O1606*(B1607/B1606)</f>
        <v>286.10293107000246</v>
      </c>
      <c r="P1607">
        <f t="shared" si="145"/>
        <v>2019</v>
      </c>
      <c r="Q1607" s="1">
        <f t="shared" si="146"/>
        <v>43763.5625</v>
      </c>
      <c r="R1607">
        <f>IF(B1608="",R1606,IF(Q1607&gt;=Chart!$F$2,E1607,0))</f>
        <v>0</v>
      </c>
      <c r="S1607">
        <f>IF(B1608="",S1606,IFERROR(IF(AND(R1607&gt;0,R1606=0),R1607,(1+(B1608/B1607-1)*Calc!$Z$1)*S1606),0))</f>
        <v>0</v>
      </c>
      <c r="T1607">
        <f>IF(B1608="",T1606,IFERROR(IF(AND(R1607&gt;0,R1606=0),R1607,(1+(B1608/B1607-1)*Calc!$Z$1-L1608)*T1606),0))</f>
        <v>0</v>
      </c>
      <c r="U1607">
        <f>IF(B1608="",U1606,IFERROR(IF(AND(R1607&gt;0,R1606=0),R1607,(1+(B1608/B1607-1)*Calc!$Z$1-M1608*2)*U1606),0))</f>
        <v>0</v>
      </c>
      <c r="V1607">
        <f>IF(B1608="",V1606,IFERROR(IF(AND(R1607&gt;0,R1606=0),R1607,(1+(B1608/B1607-1)*Calc!$Z$1-N1608*2)*V1606),0))</f>
        <v>0</v>
      </c>
      <c r="W1607">
        <f>IF(ISNUMBER(C1607),C1607,W1606)</f>
        <v>1.83</v>
      </c>
      <c r="Y1607" s="1" t="e">
        <f>IF(AND(Q1607&gt;=Chart!$F$2,Q1607&lt;=Chart!$F$3),Q1607,#N/A)</f>
        <v>#N/A</v>
      </c>
      <c r="Z1607" t="e">
        <f>IF(AND(Q1607&gt;=Chart!$F$2,Q1607&lt;=Chart!$F$3),R1607,#N/A)</f>
        <v>#N/A</v>
      </c>
      <c r="AA1607" t="e">
        <f>IF(AND(Q1607&gt;=Chart!$F$2,Q1607&lt;=Chart!$F$3),S1607,#N/A)</f>
        <v>#N/A</v>
      </c>
      <c r="AB1607" t="e">
        <f>IF(AND(Q1607&gt;=Chart!$F$2,Q1607&lt;=Chart!$F$3),T1607,#N/A)</f>
        <v>#N/A</v>
      </c>
      <c r="AC1607" t="e">
        <f>IF(AND(Q1607&gt;=Chart!$F$2,Q1607&lt;=Chart!$F$3),U1607,#N/A)</f>
        <v>#N/A</v>
      </c>
      <c r="AD1607" t="e">
        <f>IF(AND(Q1607&gt;=Chart!$F$2,Q1607&lt;=Chart!$F$3),V1607,#N/A)</f>
        <v>#N/A</v>
      </c>
      <c r="AE1607" t="e">
        <f>IF(AND(Q1607&gt;=Chart!$F$2,Q1607&lt;=Chart!$F$3),I1607,#N/A)</f>
        <v>#N/A</v>
      </c>
      <c r="AF1607" t="e">
        <f>IF(AND(Q1607&gt;=Chart!$F$2,Q1607&lt;=Chart!$F$3),H1607/100,#N/A)</f>
        <v>#N/A</v>
      </c>
      <c r="AG1607" t="e">
        <f>IF(AND(Q1607&gt;=Chart!$F$2,Q1607&lt;=Chart!$F$3),W1607/100,#N/A)</f>
        <v>#N/A</v>
      </c>
    </row>
    <row r="1608" spans="1:33" x14ac:dyDescent="0.25">
      <c r="A1608">
        <v>1572269400</v>
      </c>
      <c r="B1608">
        <f>INDEX('Daily Data ADJ'!$1:$1048576,MATCH(Calc!$A1608,'Daily Data ADJ'!$A:$A,0),MATCH("SPY, CBOE BZX: Close",'Daily Data ADJ'!$1:$1,0))</f>
        <v>287.71558021999999</v>
      </c>
      <c r="C1608">
        <f>INDEX('Daily Data ADJ'!$1:$1048576,MATCH(Calc!$A1608,'Daily Data ADJ'!$A:$A,0),MATCH("EFFR, FRED: Close",'Daily Data ADJ'!$1:$1,0))</f>
        <v>1.83</v>
      </c>
      <c r="D1608">
        <f>INDEX('Daily Data ADJ'!$1:$1048576,MATCH(Calc!$A1608,'Daily Data ADJ'!$A:$A,1),MATCH("SOFR, FRED: Close",'Daily Data ADJ'!$1:$1,0))</f>
        <v>1.82</v>
      </c>
      <c r="E1608">
        <f>INDEX('Daily Data ADJ'!$1:$1048576,MATCH(Calc!$A1608,'Daily Data ADJ'!$A:$A,0),MATCH("UPRO, CBOE BZX: Close",'Daily Data ADJ'!$1:$1,0))</f>
        <v>28.97359977</v>
      </c>
      <c r="F1608">
        <f>INDEX('Daily Data ADJ'!$1:$1048576,MATCH(Calc!$A1608,'Daily Data ADJ'!$A:$A,0),MATCH("ES1!, CME_MINI: Close",'Daily Data ADJ'!$1:$1,0))</f>
        <v>3036.25</v>
      </c>
      <c r="G1608">
        <f>INDEX('Daily Data ADJ'!$1:$1048576,MATCH(Calc!$A1608,'Daily Data ADJ'!$A:$A,0),MATCH("ES2!, CME_MINI: Close",'Daily Data ADJ'!$1:$1,0))</f>
        <v>3038.25</v>
      </c>
      <c r="H1608">
        <f>INDEX('QUANDL MULTPL SP500_DIV_YIELD_M'!$A:$G,MATCH(Calc!$A1608,'QUANDL MULTPL SP500_DIV_YIELD_M'!$A:$A,1),MATCH('QUANDL MULTPL SP500_DIV_YIELD_M'!$E$1,'QUANDL MULTPL SP500_DIV_YIELD_M'!$A$1:$G$1,0))</f>
        <v>1.92</v>
      </c>
      <c r="I1608" s="5">
        <f t="shared" ref="I1608:I1671" si="150">(G1608/F1608)^4-1+H1608/100</f>
        <v>2.1837433662964648E-2</v>
      </c>
      <c r="J1608" s="1">
        <f>A1608/24/60/60+DATE(1970,1,1)</f>
        <v>43766.5625</v>
      </c>
      <c r="K1608" s="3">
        <f t="shared" si="147"/>
        <v>3</v>
      </c>
      <c r="L1608" s="6">
        <f>(1+Chart!$F$4)^(1/(365/K1608))-1</f>
        <v>1.9979165917494157E-4</v>
      </c>
      <c r="M1608" s="6">
        <f t="shared" si="148"/>
        <v>1.4906237057199512E-4</v>
      </c>
      <c r="N1608" s="6">
        <f t="shared" si="149"/>
        <v>1.7756983705230489E-4</v>
      </c>
      <c r="O1608">
        <f>O1607*(B1608/B1607)</f>
        <v>287.71558022000244</v>
      </c>
      <c r="P1608">
        <f t="shared" ref="P1608:P1671" si="151">YEAR(Q1608)</f>
        <v>2019</v>
      </c>
      <c r="Q1608" s="1">
        <f t="shared" ref="Q1608:Q1671" si="152">J1608</f>
        <v>43766.5625</v>
      </c>
      <c r="R1608">
        <f>IF(B1609="",R1607,IF(Q1608&gt;=Chart!$F$2,E1608,0))</f>
        <v>0</v>
      </c>
      <c r="S1608">
        <f>IF(B1609="",S1607,IFERROR(IF(AND(R1608&gt;0,R1607=0),R1608,(1+(B1609/B1608-1)*Calc!$Z$1)*S1607),0))</f>
        <v>0</v>
      </c>
      <c r="T1608">
        <f>IF(B1609="",T1607,IFERROR(IF(AND(R1608&gt;0,R1607=0),R1608,(1+(B1609/B1608-1)*Calc!$Z$1-L1609)*T1607),0))</f>
        <v>0</v>
      </c>
      <c r="U1608">
        <f>IF(B1609="",U1607,IFERROR(IF(AND(R1608&gt;0,R1607=0),R1608,(1+(B1609/B1608-1)*Calc!$Z$1-M1609*2)*U1607),0))</f>
        <v>0</v>
      </c>
      <c r="V1608">
        <f>IF(B1609="",V1607,IFERROR(IF(AND(R1608&gt;0,R1607=0),R1608,(1+(B1609/B1608-1)*Calc!$Z$1-N1609*2)*V1607),0))</f>
        <v>0</v>
      </c>
      <c r="W1608">
        <f>IF(ISNUMBER(C1608),C1608,W1607)</f>
        <v>1.83</v>
      </c>
      <c r="Y1608" s="1" t="e">
        <f>IF(AND(Q1608&gt;=Chart!$F$2,Q1608&lt;=Chart!$F$3),Q1608,#N/A)</f>
        <v>#N/A</v>
      </c>
      <c r="Z1608" t="e">
        <f>IF(AND(Q1608&gt;=Chart!$F$2,Q1608&lt;=Chart!$F$3),R1608,#N/A)</f>
        <v>#N/A</v>
      </c>
      <c r="AA1608" t="e">
        <f>IF(AND(Q1608&gt;=Chart!$F$2,Q1608&lt;=Chart!$F$3),S1608,#N/A)</f>
        <v>#N/A</v>
      </c>
      <c r="AB1608" t="e">
        <f>IF(AND(Q1608&gt;=Chart!$F$2,Q1608&lt;=Chart!$F$3),T1608,#N/A)</f>
        <v>#N/A</v>
      </c>
      <c r="AC1608" t="e">
        <f>IF(AND(Q1608&gt;=Chart!$F$2,Q1608&lt;=Chart!$F$3),U1608,#N/A)</f>
        <v>#N/A</v>
      </c>
      <c r="AD1608" t="e">
        <f>IF(AND(Q1608&gt;=Chart!$F$2,Q1608&lt;=Chart!$F$3),V1608,#N/A)</f>
        <v>#N/A</v>
      </c>
      <c r="AE1608" t="e">
        <f>IF(AND(Q1608&gt;=Chart!$F$2,Q1608&lt;=Chart!$F$3),I1608,#N/A)</f>
        <v>#N/A</v>
      </c>
      <c r="AF1608" t="e">
        <f>IF(AND(Q1608&gt;=Chart!$F$2,Q1608&lt;=Chart!$F$3),H1608/100,#N/A)</f>
        <v>#N/A</v>
      </c>
      <c r="AG1608" t="e">
        <f>IF(AND(Q1608&gt;=Chart!$F$2,Q1608&lt;=Chart!$F$3),W1608/100,#N/A)</f>
        <v>#N/A</v>
      </c>
    </row>
    <row r="1609" spans="1:33" x14ac:dyDescent="0.25">
      <c r="A1609">
        <v>1572355800</v>
      </c>
      <c r="B1609">
        <f>INDEX('Daily Data ADJ'!$1:$1048576,MATCH(Calc!$A1609,'Daily Data ADJ'!$A:$A,0),MATCH("SPY, CBOE BZX: Close",'Daily Data ADJ'!$1:$1,0))</f>
        <v>287.63020467000001</v>
      </c>
      <c r="C1609">
        <f>INDEX('Daily Data ADJ'!$1:$1048576,MATCH(Calc!$A1609,'Daily Data ADJ'!$A:$A,0),MATCH("EFFR, FRED: Close",'Daily Data ADJ'!$1:$1,0))</f>
        <v>1.82</v>
      </c>
      <c r="D1609">
        <f>INDEX('Daily Data ADJ'!$1:$1048576,MATCH(Calc!$A1609,'Daily Data ADJ'!$A:$A,1),MATCH("SOFR, FRED: Close",'Daily Data ADJ'!$1:$1,0))</f>
        <v>1.81</v>
      </c>
      <c r="E1609">
        <f>INDEX('Daily Data ADJ'!$1:$1048576,MATCH(Calc!$A1609,'Daily Data ADJ'!$A:$A,0),MATCH("UPRO, CBOE BZX: Close",'Daily Data ADJ'!$1:$1,0))</f>
        <v>28.919119500000001</v>
      </c>
      <c r="F1609">
        <f>INDEX('Daily Data ADJ'!$1:$1048576,MATCH(Calc!$A1609,'Daily Data ADJ'!$A:$A,0),MATCH("ES1!, CME_MINI: Close",'Daily Data ADJ'!$1:$1,0))</f>
        <v>3035.75</v>
      </c>
      <c r="G1609">
        <f>INDEX('Daily Data ADJ'!$1:$1048576,MATCH(Calc!$A1609,'Daily Data ADJ'!$A:$A,0),MATCH("ES2!, CME_MINI: Close",'Daily Data ADJ'!$1:$1,0))</f>
        <v>3037.5</v>
      </c>
      <c r="H1609">
        <f>INDEX('QUANDL MULTPL SP500_DIV_YIELD_M'!$A:$G,MATCH(Calc!$A1609,'QUANDL MULTPL SP500_DIV_YIELD_M'!$A:$A,1),MATCH('QUANDL MULTPL SP500_DIV_YIELD_M'!$E$1,'QUANDL MULTPL SP500_DIV_YIELD_M'!$A$1:$G$1,0))</f>
        <v>1.92</v>
      </c>
      <c r="I1609" s="5">
        <f t="shared" si="150"/>
        <v>2.1507849854722875E-2</v>
      </c>
      <c r="J1609" s="1">
        <f>A1609/24/60/60+DATE(1970,1,1)</f>
        <v>43767.5625</v>
      </c>
      <c r="K1609" s="3">
        <f t="shared" ref="K1609:K1672" si="153">J1609-J1608</f>
        <v>1</v>
      </c>
      <c r="L1609" s="6">
        <f>(1+Chart!$F$4)^(1/(365/K1609))-1</f>
        <v>6.6592785027408397E-5</v>
      </c>
      <c r="M1609" s="6">
        <f t="shared" ref="M1609:M1672" si="154">IFERROR((1+C1609/100)^(1/(365/K1609))-1,M1608)</f>
        <v>4.9415912668715478E-5</v>
      </c>
      <c r="N1609" s="6">
        <f t="shared" ref="N1609:N1672" si="155">(1+I1609)^(1/(365/K1609))-1</f>
        <v>5.830257591554755E-5</v>
      </c>
      <c r="O1609">
        <f>O1608*(B1609/B1608)</f>
        <v>287.63020467000246</v>
      </c>
      <c r="P1609">
        <f t="shared" si="151"/>
        <v>2019</v>
      </c>
      <c r="Q1609" s="1">
        <f t="shared" si="152"/>
        <v>43767.5625</v>
      </c>
      <c r="R1609">
        <f>IF(B1610="",R1608,IF(Q1609&gt;=Chart!$F$2,E1609,0))</f>
        <v>0</v>
      </c>
      <c r="S1609">
        <f>IF(B1610="",S1608,IFERROR(IF(AND(R1609&gt;0,R1608=0),R1609,(1+(B1610/B1609-1)*Calc!$Z$1)*S1608),0))</f>
        <v>0</v>
      </c>
      <c r="T1609">
        <f>IF(B1610="",T1608,IFERROR(IF(AND(R1609&gt;0,R1608=0),R1609,(1+(B1610/B1609-1)*Calc!$Z$1-L1610)*T1608),0))</f>
        <v>0</v>
      </c>
      <c r="U1609">
        <f>IF(B1610="",U1608,IFERROR(IF(AND(R1609&gt;0,R1608=0),R1609,(1+(B1610/B1609-1)*Calc!$Z$1-M1610*2)*U1608),0))</f>
        <v>0</v>
      </c>
      <c r="V1609">
        <f>IF(B1610="",V1608,IFERROR(IF(AND(R1609&gt;0,R1608=0),R1609,(1+(B1610/B1609-1)*Calc!$Z$1-N1610*2)*V1608),0))</f>
        <v>0</v>
      </c>
      <c r="W1609">
        <f>IF(ISNUMBER(C1609),C1609,W1608)</f>
        <v>1.82</v>
      </c>
      <c r="Y1609" s="1" t="e">
        <f>IF(AND(Q1609&gt;=Chart!$F$2,Q1609&lt;=Chart!$F$3),Q1609,#N/A)</f>
        <v>#N/A</v>
      </c>
      <c r="Z1609" t="e">
        <f>IF(AND(Q1609&gt;=Chart!$F$2,Q1609&lt;=Chart!$F$3),R1609,#N/A)</f>
        <v>#N/A</v>
      </c>
      <c r="AA1609" t="e">
        <f>IF(AND(Q1609&gt;=Chart!$F$2,Q1609&lt;=Chart!$F$3),S1609,#N/A)</f>
        <v>#N/A</v>
      </c>
      <c r="AB1609" t="e">
        <f>IF(AND(Q1609&gt;=Chart!$F$2,Q1609&lt;=Chart!$F$3),T1609,#N/A)</f>
        <v>#N/A</v>
      </c>
      <c r="AC1609" t="e">
        <f>IF(AND(Q1609&gt;=Chart!$F$2,Q1609&lt;=Chart!$F$3),U1609,#N/A)</f>
        <v>#N/A</v>
      </c>
      <c r="AD1609" t="e">
        <f>IF(AND(Q1609&gt;=Chart!$F$2,Q1609&lt;=Chart!$F$3),V1609,#N/A)</f>
        <v>#N/A</v>
      </c>
      <c r="AE1609" t="e">
        <f>IF(AND(Q1609&gt;=Chart!$F$2,Q1609&lt;=Chart!$F$3),I1609,#N/A)</f>
        <v>#N/A</v>
      </c>
      <c r="AF1609" t="e">
        <f>IF(AND(Q1609&gt;=Chart!$F$2,Q1609&lt;=Chart!$F$3),H1609/100,#N/A)</f>
        <v>#N/A</v>
      </c>
      <c r="AG1609" t="e">
        <f>IF(AND(Q1609&gt;=Chart!$F$2,Q1609&lt;=Chart!$F$3),W1609/100,#N/A)</f>
        <v>#N/A</v>
      </c>
    </row>
    <row r="1610" spans="1:33" x14ac:dyDescent="0.25">
      <c r="A1610">
        <v>1572442200</v>
      </c>
      <c r="B1610">
        <f>INDEX('Daily Data ADJ'!$1:$1048576,MATCH(Calc!$A1610,'Daily Data ADJ'!$A:$A,0),MATCH("SPY, CBOE BZX: Close",'Daily Data ADJ'!$1:$1,0))</f>
        <v>288.51241862000001</v>
      </c>
      <c r="C1610">
        <f>INDEX('Daily Data ADJ'!$1:$1048576,MATCH(Calc!$A1610,'Daily Data ADJ'!$A:$A,0),MATCH("EFFR, FRED: Close",'Daily Data ADJ'!$1:$1,0))</f>
        <v>1.82</v>
      </c>
      <c r="D1610">
        <f>INDEX('Daily Data ADJ'!$1:$1048576,MATCH(Calc!$A1610,'Daily Data ADJ'!$A:$A,1),MATCH("SOFR, FRED: Close",'Daily Data ADJ'!$1:$1,0))</f>
        <v>1.82</v>
      </c>
      <c r="E1610">
        <f>INDEX('Daily Data ADJ'!$1:$1048576,MATCH(Calc!$A1610,'Daily Data ADJ'!$A:$A,0),MATCH("UPRO, CBOE BZX: Close",'Daily Data ADJ'!$1:$1,0))</f>
        <v>29.20142637</v>
      </c>
      <c r="F1610">
        <f>INDEX('Daily Data ADJ'!$1:$1048576,MATCH(Calc!$A1610,'Daily Data ADJ'!$A:$A,0),MATCH("ES1!, CME_MINI: Close",'Daily Data ADJ'!$1:$1,0))</f>
        <v>3047.75</v>
      </c>
      <c r="G1610">
        <f>INDEX('Daily Data ADJ'!$1:$1048576,MATCH(Calc!$A1610,'Daily Data ADJ'!$A:$A,0),MATCH("ES2!, CME_MINI: Close",'Daily Data ADJ'!$1:$1,0))</f>
        <v>3049.75</v>
      </c>
      <c r="H1610">
        <f>INDEX('QUANDL MULTPL SP500_DIV_YIELD_M'!$A:$G,MATCH(Calc!$A1610,'QUANDL MULTPL SP500_DIV_YIELD_M'!$A:$A,1),MATCH('QUANDL MULTPL SP500_DIV_YIELD_M'!$E$1,'QUANDL MULTPL SP500_DIV_YIELD_M'!$A$1:$G$1,0))</f>
        <v>1.92</v>
      </c>
      <c r="I1610" s="5">
        <f t="shared" si="150"/>
        <v>2.1827472104738347E-2</v>
      </c>
      <c r="J1610" s="1">
        <f>A1610/24/60/60+DATE(1970,1,1)</f>
        <v>43768.5625</v>
      </c>
      <c r="K1610" s="3">
        <f t="shared" si="153"/>
        <v>1</v>
      </c>
      <c r="L1610" s="6">
        <f>(1+Chart!$F$4)^(1/(365/K1610))-1</f>
        <v>6.6592785027408397E-5</v>
      </c>
      <c r="M1610" s="6">
        <f t="shared" si="154"/>
        <v>4.9415912668715478E-5</v>
      </c>
      <c r="N1610" s="6">
        <f t="shared" si="155"/>
        <v>5.9159732178404312E-5</v>
      </c>
      <c r="O1610">
        <f>O1609*(B1610/B1609)</f>
        <v>288.51241862000251</v>
      </c>
      <c r="P1610">
        <f t="shared" si="151"/>
        <v>2019</v>
      </c>
      <c r="Q1610" s="1">
        <f t="shared" si="152"/>
        <v>43768.5625</v>
      </c>
      <c r="R1610">
        <f>IF(B1611="",R1609,IF(Q1610&gt;=Chart!$F$2,E1610,0))</f>
        <v>0</v>
      </c>
      <c r="S1610">
        <f>IF(B1611="",S1609,IFERROR(IF(AND(R1610&gt;0,R1609=0),R1610,(1+(B1611/B1610-1)*Calc!$Z$1)*S1609),0))</f>
        <v>0</v>
      </c>
      <c r="T1610">
        <f>IF(B1611="",T1609,IFERROR(IF(AND(R1610&gt;0,R1609=0),R1610,(1+(B1611/B1610-1)*Calc!$Z$1-L1611)*T1609),0))</f>
        <v>0</v>
      </c>
      <c r="U1610">
        <f>IF(B1611="",U1609,IFERROR(IF(AND(R1610&gt;0,R1609=0),R1610,(1+(B1611/B1610-1)*Calc!$Z$1-M1611*2)*U1609),0))</f>
        <v>0</v>
      </c>
      <c r="V1610">
        <f>IF(B1611="",V1609,IFERROR(IF(AND(R1610&gt;0,R1609=0),R1610,(1+(B1611/B1610-1)*Calc!$Z$1-N1611*2)*V1609),0))</f>
        <v>0</v>
      </c>
      <c r="W1610">
        <f>IF(ISNUMBER(C1610),C1610,W1609)</f>
        <v>1.82</v>
      </c>
      <c r="Y1610" s="1" t="e">
        <f>IF(AND(Q1610&gt;=Chart!$F$2,Q1610&lt;=Chart!$F$3),Q1610,#N/A)</f>
        <v>#N/A</v>
      </c>
      <c r="Z1610" t="e">
        <f>IF(AND(Q1610&gt;=Chart!$F$2,Q1610&lt;=Chart!$F$3),R1610,#N/A)</f>
        <v>#N/A</v>
      </c>
      <c r="AA1610" t="e">
        <f>IF(AND(Q1610&gt;=Chart!$F$2,Q1610&lt;=Chart!$F$3),S1610,#N/A)</f>
        <v>#N/A</v>
      </c>
      <c r="AB1610" t="e">
        <f>IF(AND(Q1610&gt;=Chart!$F$2,Q1610&lt;=Chart!$F$3),T1610,#N/A)</f>
        <v>#N/A</v>
      </c>
      <c r="AC1610" t="e">
        <f>IF(AND(Q1610&gt;=Chart!$F$2,Q1610&lt;=Chart!$F$3),U1610,#N/A)</f>
        <v>#N/A</v>
      </c>
      <c r="AD1610" t="e">
        <f>IF(AND(Q1610&gt;=Chart!$F$2,Q1610&lt;=Chart!$F$3),V1610,#N/A)</f>
        <v>#N/A</v>
      </c>
      <c r="AE1610" t="e">
        <f>IF(AND(Q1610&gt;=Chart!$F$2,Q1610&lt;=Chart!$F$3),I1610,#N/A)</f>
        <v>#N/A</v>
      </c>
      <c r="AF1610" t="e">
        <f>IF(AND(Q1610&gt;=Chart!$F$2,Q1610&lt;=Chart!$F$3),H1610/100,#N/A)</f>
        <v>#N/A</v>
      </c>
      <c r="AG1610" t="e">
        <f>IF(AND(Q1610&gt;=Chart!$F$2,Q1610&lt;=Chart!$F$3),W1610/100,#N/A)</f>
        <v>#N/A</v>
      </c>
    </row>
    <row r="1611" spans="1:33" x14ac:dyDescent="0.25">
      <c r="A1611">
        <v>1572528600</v>
      </c>
      <c r="B1611">
        <f>INDEX('Daily Data ADJ'!$1:$1048576,MATCH(Calc!$A1611,'Daily Data ADJ'!$A:$A,0),MATCH("SPY, CBOE BZX: Close",'Daily Data ADJ'!$1:$1,0))</f>
        <v>287.74403873</v>
      </c>
      <c r="C1611">
        <f>INDEX('Daily Data ADJ'!$1:$1048576,MATCH(Calc!$A1611,'Daily Data ADJ'!$A:$A,0),MATCH("EFFR, FRED: Close",'Daily Data ADJ'!$1:$1,0))</f>
        <v>1.58</v>
      </c>
      <c r="D1611">
        <f>INDEX('Daily Data ADJ'!$1:$1048576,MATCH(Calc!$A1611,'Daily Data ADJ'!$A:$A,1),MATCH("SOFR, FRED: Close",'Daily Data ADJ'!$1:$1,0))</f>
        <v>1.76</v>
      </c>
      <c r="E1611">
        <f>INDEX('Daily Data ADJ'!$1:$1048576,MATCH(Calc!$A1611,'Daily Data ADJ'!$A:$A,0),MATCH("UPRO, CBOE BZX: Close",'Daily Data ADJ'!$1:$1,0))</f>
        <v>28.933977760000001</v>
      </c>
      <c r="F1611">
        <f>INDEX('Daily Data ADJ'!$1:$1048576,MATCH(Calc!$A1611,'Daily Data ADJ'!$A:$A,0),MATCH("ES1!, CME_MINI: Close",'Daily Data ADJ'!$1:$1,0))</f>
        <v>3035.75</v>
      </c>
      <c r="G1611">
        <f>INDEX('Daily Data ADJ'!$1:$1048576,MATCH(Calc!$A1611,'Daily Data ADJ'!$A:$A,0),MATCH("ES2!, CME_MINI: Close",'Daily Data ADJ'!$1:$1,0))</f>
        <v>3037.25</v>
      </c>
      <c r="H1611">
        <f>INDEX('QUANDL MULTPL SP500_DIV_YIELD_M'!$A:$G,MATCH(Calc!$A1611,'QUANDL MULTPL SP500_DIV_YIELD_M'!$A:$A,1),MATCH('QUANDL MULTPL SP500_DIV_YIELD_M'!$E$1,'QUANDL MULTPL SP500_DIV_YIELD_M'!$A$1:$G$1,0))</f>
        <v>1.93</v>
      </c>
      <c r="I1611" s="5">
        <f t="shared" si="150"/>
        <v>2.1277912697543436E-2</v>
      </c>
      <c r="J1611" s="1">
        <f>A1611/24/60/60+DATE(1970,1,1)</f>
        <v>43769.5625</v>
      </c>
      <c r="K1611" s="3">
        <f t="shared" si="153"/>
        <v>1</v>
      </c>
      <c r="L1611" s="6">
        <f>(1+Chart!$F$4)^(1/(365/K1611))-1</f>
        <v>6.6592785027408397E-5</v>
      </c>
      <c r="M1611" s="6">
        <f t="shared" si="154"/>
        <v>4.2950180921597081E-5</v>
      </c>
      <c r="N1611" s="6">
        <f t="shared" si="155"/>
        <v>5.7685769824011857E-5</v>
      </c>
      <c r="O1611">
        <f>O1610*(B1611/B1610)</f>
        <v>287.7440387300025</v>
      </c>
      <c r="P1611">
        <f t="shared" si="151"/>
        <v>2019</v>
      </c>
      <c r="Q1611" s="1">
        <f t="shared" si="152"/>
        <v>43769.5625</v>
      </c>
      <c r="R1611">
        <f>IF(B1612="",R1610,IF(Q1611&gt;=Chart!$F$2,E1611,0))</f>
        <v>0</v>
      </c>
      <c r="S1611">
        <f>IF(B1612="",S1610,IFERROR(IF(AND(R1611&gt;0,R1610=0),R1611,(1+(B1612/B1611-1)*Calc!$Z$1)*S1610),0))</f>
        <v>0</v>
      </c>
      <c r="T1611">
        <f>IF(B1612="",T1610,IFERROR(IF(AND(R1611&gt;0,R1610=0),R1611,(1+(B1612/B1611-1)*Calc!$Z$1-L1612)*T1610),0))</f>
        <v>0</v>
      </c>
      <c r="U1611">
        <f>IF(B1612="",U1610,IFERROR(IF(AND(R1611&gt;0,R1610=0),R1611,(1+(B1612/B1611-1)*Calc!$Z$1-M1612*2)*U1610),0))</f>
        <v>0</v>
      </c>
      <c r="V1611">
        <f>IF(B1612="",V1610,IFERROR(IF(AND(R1611&gt;0,R1610=0),R1611,(1+(B1612/B1611-1)*Calc!$Z$1-N1612*2)*V1610),0))</f>
        <v>0</v>
      </c>
      <c r="W1611">
        <f>IF(ISNUMBER(C1611),C1611,W1610)</f>
        <v>1.58</v>
      </c>
      <c r="Y1611" s="1" t="e">
        <f>IF(AND(Q1611&gt;=Chart!$F$2,Q1611&lt;=Chart!$F$3),Q1611,#N/A)</f>
        <v>#N/A</v>
      </c>
      <c r="Z1611" t="e">
        <f>IF(AND(Q1611&gt;=Chart!$F$2,Q1611&lt;=Chart!$F$3),R1611,#N/A)</f>
        <v>#N/A</v>
      </c>
      <c r="AA1611" t="e">
        <f>IF(AND(Q1611&gt;=Chart!$F$2,Q1611&lt;=Chart!$F$3),S1611,#N/A)</f>
        <v>#N/A</v>
      </c>
      <c r="AB1611" t="e">
        <f>IF(AND(Q1611&gt;=Chart!$F$2,Q1611&lt;=Chart!$F$3),T1611,#N/A)</f>
        <v>#N/A</v>
      </c>
      <c r="AC1611" t="e">
        <f>IF(AND(Q1611&gt;=Chart!$F$2,Q1611&lt;=Chart!$F$3),U1611,#N/A)</f>
        <v>#N/A</v>
      </c>
      <c r="AD1611" t="e">
        <f>IF(AND(Q1611&gt;=Chart!$F$2,Q1611&lt;=Chart!$F$3),V1611,#N/A)</f>
        <v>#N/A</v>
      </c>
      <c r="AE1611" t="e">
        <f>IF(AND(Q1611&gt;=Chart!$F$2,Q1611&lt;=Chart!$F$3),I1611,#N/A)</f>
        <v>#N/A</v>
      </c>
      <c r="AF1611" t="e">
        <f>IF(AND(Q1611&gt;=Chart!$F$2,Q1611&lt;=Chart!$F$3),H1611/100,#N/A)</f>
        <v>#N/A</v>
      </c>
      <c r="AG1611" t="e">
        <f>IF(AND(Q1611&gt;=Chart!$F$2,Q1611&lt;=Chart!$F$3),W1611/100,#N/A)</f>
        <v>#N/A</v>
      </c>
    </row>
    <row r="1612" spans="1:33" x14ac:dyDescent="0.25">
      <c r="A1612">
        <v>1572615000</v>
      </c>
      <c r="B1612">
        <f>INDEX('Daily Data ADJ'!$1:$1048576,MATCH(Calc!$A1612,'Daily Data ADJ'!$A:$A,0),MATCH("SPY, CBOE BZX: Close",'Daily Data ADJ'!$1:$1,0))</f>
        <v>290.40965290999998</v>
      </c>
      <c r="C1612">
        <f>INDEX('Daily Data ADJ'!$1:$1048576,MATCH(Calc!$A1612,'Daily Data ADJ'!$A:$A,0),MATCH("EFFR, FRED: Close",'Daily Data ADJ'!$1:$1,0))</f>
        <v>1.57</v>
      </c>
      <c r="D1612">
        <f>INDEX('Daily Data ADJ'!$1:$1048576,MATCH(Calc!$A1612,'Daily Data ADJ'!$A:$A,1),MATCH("SOFR, FRED: Close",'Daily Data ADJ'!$1:$1,0))</f>
        <v>1.58</v>
      </c>
      <c r="E1612">
        <f>INDEX('Daily Data ADJ'!$1:$1048576,MATCH(Calc!$A1612,'Daily Data ADJ'!$A:$A,0),MATCH("UPRO, CBOE BZX: Close",'Daily Data ADJ'!$1:$1,0))</f>
        <v>29.736323599999999</v>
      </c>
      <c r="F1612">
        <f>INDEX('Daily Data ADJ'!$1:$1048576,MATCH(Calc!$A1612,'Daily Data ADJ'!$A:$A,0),MATCH("ES1!, CME_MINI: Close",'Daily Data ADJ'!$1:$1,0))</f>
        <v>3063.25</v>
      </c>
      <c r="G1612">
        <f>INDEX('Daily Data ADJ'!$1:$1048576,MATCH(Calc!$A1612,'Daily Data ADJ'!$A:$A,0),MATCH("ES2!, CME_MINI: Close",'Daily Data ADJ'!$1:$1,0))</f>
        <v>3065</v>
      </c>
      <c r="H1612">
        <f>INDEX('QUANDL MULTPL SP500_DIV_YIELD_M'!$A:$G,MATCH(Calc!$A1612,'QUANDL MULTPL SP500_DIV_YIELD_M'!$A:$A,1),MATCH('QUANDL MULTPL SP500_DIV_YIELD_M'!$E$1,'QUANDL MULTPL SP500_DIV_YIELD_M'!$A$1:$G$1,0))</f>
        <v>1.87</v>
      </c>
      <c r="I1612" s="5">
        <f t="shared" si="150"/>
        <v>2.0987113626342042E-2</v>
      </c>
      <c r="J1612" s="1">
        <f>A1612/24/60/60+DATE(1970,1,1)</f>
        <v>43770.5625</v>
      </c>
      <c r="K1612" s="3">
        <f t="shared" si="153"/>
        <v>1</v>
      </c>
      <c r="L1612" s="6">
        <f>(1+Chart!$F$4)^(1/(365/K1612))-1</f>
        <v>6.6592785027408397E-5</v>
      </c>
      <c r="M1612" s="6">
        <f t="shared" si="154"/>
        <v>4.2680444930276451E-5</v>
      </c>
      <c r="N1612" s="6">
        <f t="shared" si="155"/>
        <v>5.690550337744682E-5</v>
      </c>
      <c r="O1612">
        <f>O1611*(B1612/B1611)</f>
        <v>290.40965291000248</v>
      </c>
      <c r="P1612">
        <f t="shared" si="151"/>
        <v>2019</v>
      </c>
      <c r="Q1612" s="1">
        <f t="shared" si="152"/>
        <v>43770.5625</v>
      </c>
      <c r="R1612">
        <f>IF(B1613="",R1611,IF(Q1612&gt;=Chart!$F$2,E1612,0))</f>
        <v>0</v>
      </c>
      <c r="S1612">
        <f>IF(B1613="",S1611,IFERROR(IF(AND(R1612&gt;0,R1611=0),R1612,(1+(B1613/B1612-1)*Calc!$Z$1)*S1611),0))</f>
        <v>0</v>
      </c>
      <c r="T1612">
        <f>IF(B1613="",T1611,IFERROR(IF(AND(R1612&gt;0,R1611=0),R1612,(1+(B1613/B1612-1)*Calc!$Z$1-L1613)*T1611),0))</f>
        <v>0</v>
      </c>
      <c r="U1612">
        <f>IF(B1613="",U1611,IFERROR(IF(AND(R1612&gt;0,R1611=0),R1612,(1+(B1613/B1612-1)*Calc!$Z$1-M1613*2)*U1611),0))</f>
        <v>0</v>
      </c>
      <c r="V1612">
        <f>IF(B1613="",V1611,IFERROR(IF(AND(R1612&gt;0,R1611=0),R1612,(1+(B1613/B1612-1)*Calc!$Z$1-N1613*2)*V1611),0))</f>
        <v>0</v>
      </c>
      <c r="W1612">
        <f>IF(ISNUMBER(C1612),C1612,W1611)</f>
        <v>1.57</v>
      </c>
      <c r="Y1612" s="1" t="e">
        <f>IF(AND(Q1612&gt;=Chart!$F$2,Q1612&lt;=Chart!$F$3),Q1612,#N/A)</f>
        <v>#N/A</v>
      </c>
      <c r="Z1612" t="e">
        <f>IF(AND(Q1612&gt;=Chart!$F$2,Q1612&lt;=Chart!$F$3),R1612,#N/A)</f>
        <v>#N/A</v>
      </c>
      <c r="AA1612" t="e">
        <f>IF(AND(Q1612&gt;=Chart!$F$2,Q1612&lt;=Chart!$F$3),S1612,#N/A)</f>
        <v>#N/A</v>
      </c>
      <c r="AB1612" t="e">
        <f>IF(AND(Q1612&gt;=Chart!$F$2,Q1612&lt;=Chart!$F$3),T1612,#N/A)</f>
        <v>#N/A</v>
      </c>
      <c r="AC1612" t="e">
        <f>IF(AND(Q1612&gt;=Chart!$F$2,Q1612&lt;=Chart!$F$3),U1612,#N/A)</f>
        <v>#N/A</v>
      </c>
      <c r="AD1612" t="e">
        <f>IF(AND(Q1612&gt;=Chart!$F$2,Q1612&lt;=Chart!$F$3),V1612,#N/A)</f>
        <v>#N/A</v>
      </c>
      <c r="AE1612" t="e">
        <f>IF(AND(Q1612&gt;=Chart!$F$2,Q1612&lt;=Chart!$F$3),I1612,#N/A)</f>
        <v>#N/A</v>
      </c>
      <c r="AF1612" t="e">
        <f>IF(AND(Q1612&gt;=Chart!$F$2,Q1612&lt;=Chart!$F$3),H1612/100,#N/A)</f>
        <v>#N/A</v>
      </c>
      <c r="AG1612" t="e">
        <f>IF(AND(Q1612&gt;=Chart!$F$2,Q1612&lt;=Chart!$F$3),W1612/100,#N/A)</f>
        <v>#N/A</v>
      </c>
    </row>
    <row r="1613" spans="1:33" x14ac:dyDescent="0.25">
      <c r="A1613">
        <v>1572877800</v>
      </c>
      <c r="B1613">
        <f>INDEX('Daily Data ADJ'!$1:$1048576,MATCH(Calc!$A1613,'Daily Data ADJ'!$A:$A,0),MATCH("SPY, CBOE BZX: Close",'Daily Data ADJ'!$1:$1,0))</f>
        <v>291.57645200000002</v>
      </c>
      <c r="C1613">
        <f>INDEX('Daily Data ADJ'!$1:$1048576,MATCH(Calc!$A1613,'Daily Data ADJ'!$A:$A,0),MATCH("EFFR, FRED: Close",'Daily Data ADJ'!$1:$1,0))</f>
        <v>1.56</v>
      </c>
      <c r="D1613">
        <f>INDEX('Daily Data ADJ'!$1:$1048576,MATCH(Calc!$A1613,'Daily Data ADJ'!$A:$A,1),MATCH("SOFR, FRED: Close",'Daily Data ADJ'!$1:$1,0))</f>
        <v>1.56</v>
      </c>
      <c r="E1613">
        <f>INDEX('Daily Data ADJ'!$1:$1048576,MATCH(Calc!$A1613,'Daily Data ADJ'!$A:$A,0),MATCH("UPRO, CBOE BZX: Close",'Daily Data ADJ'!$1:$1,0))</f>
        <v>30.092921749999999</v>
      </c>
      <c r="F1613">
        <f>INDEX('Daily Data ADJ'!$1:$1048576,MATCH(Calc!$A1613,'Daily Data ADJ'!$A:$A,0),MATCH("ES1!, CME_MINI: Close",'Daily Data ADJ'!$1:$1,0))</f>
        <v>3075.75</v>
      </c>
      <c r="G1613">
        <f>INDEX('Daily Data ADJ'!$1:$1048576,MATCH(Calc!$A1613,'Daily Data ADJ'!$A:$A,0),MATCH("ES2!, CME_MINI: Close",'Daily Data ADJ'!$1:$1,0))</f>
        <v>3077.75</v>
      </c>
      <c r="H1613">
        <f>INDEX('QUANDL MULTPL SP500_DIV_YIELD_M'!$A:$G,MATCH(Calc!$A1613,'QUANDL MULTPL SP500_DIV_YIELD_M'!$A:$A,1),MATCH('QUANDL MULTPL SP500_DIV_YIELD_M'!$E$1,'QUANDL MULTPL SP500_DIV_YIELD_M'!$A$1:$G$1,0))</f>
        <v>1.87</v>
      </c>
      <c r="I1613" s="5">
        <f t="shared" si="150"/>
        <v>2.1303529662037475E-2</v>
      </c>
      <c r="J1613" s="1">
        <f>A1613/24/60/60+DATE(1970,1,1)</f>
        <v>43773.604166666672</v>
      </c>
      <c r="K1613" s="3">
        <f t="shared" si="153"/>
        <v>3.0416666666715173</v>
      </c>
      <c r="L1613" s="6">
        <f>(1+Chart!$F$4)^(1/(365/K1613))-1</f>
        <v>2.0256682436126106E-4</v>
      </c>
      <c r="M1613" s="6">
        <f t="shared" si="154"/>
        <v>1.2900474413313212E-4</v>
      </c>
      <c r="N1613" s="6">
        <f t="shared" si="155"/>
        <v>1.7568027700765043E-4</v>
      </c>
      <c r="O1613">
        <f>O1612*(B1613/B1612)</f>
        <v>291.57645200000252</v>
      </c>
      <c r="P1613">
        <f t="shared" si="151"/>
        <v>2019</v>
      </c>
      <c r="Q1613" s="1">
        <f t="shared" si="152"/>
        <v>43773.604166666672</v>
      </c>
      <c r="R1613">
        <f>IF(B1614="",R1612,IF(Q1613&gt;=Chart!$F$2,E1613,0))</f>
        <v>0</v>
      </c>
      <c r="S1613">
        <f>IF(B1614="",S1612,IFERROR(IF(AND(R1613&gt;0,R1612=0),R1613,(1+(B1614/B1613-1)*Calc!$Z$1)*S1612),0))</f>
        <v>0</v>
      </c>
      <c r="T1613">
        <f>IF(B1614="",T1612,IFERROR(IF(AND(R1613&gt;0,R1612=0),R1613,(1+(B1614/B1613-1)*Calc!$Z$1-L1614)*T1612),0))</f>
        <v>0</v>
      </c>
      <c r="U1613">
        <f>IF(B1614="",U1612,IFERROR(IF(AND(R1613&gt;0,R1612=0),R1613,(1+(B1614/B1613-1)*Calc!$Z$1-M1614*2)*U1612),0))</f>
        <v>0</v>
      </c>
      <c r="V1613">
        <f>IF(B1614="",V1612,IFERROR(IF(AND(R1613&gt;0,R1612=0),R1613,(1+(B1614/B1613-1)*Calc!$Z$1-N1614*2)*V1612),0))</f>
        <v>0</v>
      </c>
      <c r="W1613">
        <f>IF(ISNUMBER(C1613),C1613,W1612)</f>
        <v>1.56</v>
      </c>
      <c r="Y1613" s="1" t="e">
        <f>IF(AND(Q1613&gt;=Chart!$F$2,Q1613&lt;=Chart!$F$3),Q1613,#N/A)</f>
        <v>#N/A</v>
      </c>
      <c r="Z1613" t="e">
        <f>IF(AND(Q1613&gt;=Chart!$F$2,Q1613&lt;=Chart!$F$3),R1613,#N/A)</f>
        <v>#N/A</v>
      </c>
      <c r="AA1613" t="e">
        <f>IF(AND(Q1613&gt;=Chart!$F$2,Q1613&lt;=Chart!$F$3),S1613,#N/A)</f>
        <v>#N/A</v>
      </c>
      <c r="AB1613" t="e">
        <f>IF(AND(Q1613&gt;=Chart!$F$2,Q1613&lt;=Chart!$F$3),T1613,#N/A)</f>
        <v>#N/A</v>
      </c>
      <c r="AC1613" t="e">
        <f>IF(AND(Q1613&gt;=Chart!$F$2,Q1613&lt;=Chart!$F$3),U1613,#N/A)</f>
        <v>#N/A</v>
      </c>
      <c r="AD1613" t="e">
        <f>IF(AND(Q1613&gt;=Chart!$F$2,Q1613&lt;=Chart!$F$3),V1613,#N/A)</f>
        <v>#N/A</v>
      </c>
      <c r="AE1613" t="e">
        <f>IF(AND(Q1613&gt;=Chart!$F$2,Q1613&lt;=Chart!$F$3),I1613,#N/A)</f>
        <v>#N/A</v>
      </c>
      <c r="AF1613" t="e">
        <f>IF(AND(Q1613&gt;=Chart!$F$2,Q1613&lt;=Chart!$F$3),H1613/100,#N/A)</f>
        <v>#N/A</v>
      </c>
      <c r="AG1613" t="e">
        <f>IF(AND(Q1613&gt;=Chart!$F$2,Q1613&lt;=Chart!$F$3),W1613/100,#N/A)</f>
        <v>#N/A</v>
      </c>
    </row>
    <row r="1614" spans="1:33" x14ac:dyDescent="0.25">
      <c r="A1614">
        <v>1572964200</v>
      </c>
      <c r="B1614">
        <f>INDEX('Daily Data ADJ'!$1:$1048576,MATCH(Calc!$A1614,'Daily Data ADJ'!$A:$A,0),MATCH("SPY, CBOE BZX: Close",'Daily Data ADJ'!$1:$1,0))</f>
        <v>291.25392217000001</v>
      </c>
      <c r="C1614">
        <f>INDEX('Daily Data ADJ'!$1:$1048576,MATCH(Calc!$A1614,'Daily Data ADJ'!$A:$A,0),MATCH("EFFR, FRED: Close",'Daily Data ADJ'!$1:$1,0))</f>
        <v>1.56</v>
      </c>
      <c r="D1614">
        <f>INDEX('Daily Data ADJ'!$1:$1048576,MATCH(Calc!$A1614,'Daily Data ADJ'!$A:$A,1),MATCH("SOFR, FRED: Close",'Daily Data ADJ'!$1:$1,0))</f>
        <v>1.58</v>
      </c>
      <c r="E1614">
        <f>INDEX('Daily Data ADJ'!$1:$1048576,MATCH(Calc!$A1614,'Daily Data ADJ'!$A:$A,0),MATCH("UPRO, CBOE BZX: Close",'Daily Data ADJ'!$1:$1,0))</f>
        <v>29.9839612</v>
      </c>
      <c r="F1614">
        <f>INDEX('Daily Data ADJ'!$1:$1048576,MATCH(Calc!$A1614,'Daily Data ADJ'!$A:$A,0),MATCH("ES1!, CME_MINI: Close",'Daily Data ADJ'!$1:$1,0))</f>
        <v>3072</v>
      </c>
      <c r="G1614">
        <f>INDEX('Daily Data ADJ'!$1:$1048576,MATCH(Calc!$A1614,'Daily Data ADJ'!$A:$A,0),MATCH("ES2!, CME_MINI: Close",'Daily Data ADJ'!$1:$1,0))</f>
        <v>3074</v>
      </c>
      <c r="H1614">
        <f>INDEX('QUANDL MULTPL SP500_DIV_YIELD_M'!$A:$G,MATCH(Calc!$A1614,'QUANDL MULTPL SP500_DIV_YIELD_M'!$A:$A,1),MATCH('QUANDL MULTPL SP500_DIV_YIELD_M'!$E$1,'QUANDL MULTPL SP500_DIV_YIELD_M'!$A$1:$G$1,0))</f>
        <v>1.87</v>
      </c>
      <c r="I1614" s="5">
        <f t="shared" si="150"/>
        <v>2.1306710902146815E-2</v>
      </c>
      <c r="J1614" s="1">
        <f>A1614/24/60/60+DATE(1970,1,1)</f>
        <v>43774.604166666672</v>
      </c>
      <c r="K1614" s="3">
        <f t="shared" si="153"/>
        <v>1</v>
      </c>
      <c r="L1614" s="6">
        <f>(1+Chart!$F$4)^(1/(365/K1614))-1</f>
        <v>6.6592785027408397E-5</v>
      </c>
      <c r="M1614" s="6">
        <f t="shared" si="154"/>
        <v>4.2410682453919435E-5</v>
      </c>
      <c r="N1614" s="6">
        <f t="shared" si="155"/>
        <v>5.7763028552093587E-5</v>
      </c>
      <c r="O1614">
        <f>O1613*(B1614/B1613)</f>
        <v>291.25392217000251</v>
      </c>
      <c r="P1614">
        <f t="shared" si="151"/>
        <v>2019</v>
      </c>
      <c r="Q1614" s="1">
        <f t="shared" si="152"/>
        <v>43774.604166666672</v>
      </c>
      <c r="R1614">
        <f>IF(B1615="",R1613,IF(Q1614&gt;=Chart!$F$2,E1614,0))</f>
        <v>0</v>
      </c>
      <c r="S1614">
        <f>IF(B1615="",S1613,IFERROR(IF(AND(R1614&gt;0,R1613=0),R1614,(1+(B1615/B1614-1)*Calc!$Z$1)*S1613),0))</f>
        <v>0</v>
      </c>
      <c r="T1614">
        <f>IF(B1615="",T1613,IFERROR(IF(AND(R1614&gt;0,R1613=0),R1614,(1+(B1615/B1614-1)*Calc!$Z$1-L1615)*T1613),0))</f>
        <v>0</v>
      </c>
      <c r="U1614">
        <f>IF(B1615="",U1613,IFERROR(IF(AND(R1614&gt;0,R1613=0),R1614,(1+(B1615/B1614-1)*Calc!$Z$1-M1615*2)*U1613),0))</f>
        <v>0</v>
      </c>
      <c r="V1614">
        <f>IF(B1615="",V1613,IFERROR(IF(AND(R1614&gt;0,R1613=0),R1614,(1+(B1615/B1614-1)*Calc!$Z$1-N1615*2)*V1613),0))</f>
        <v>0</v>
      </c>
      <c r="W1614">
        <f>IF(ISNUMBER(C1614),C1614,W1613)</f>
        <v>1.56</v>
      </c>
      <c r="Y1614" s="1" t="e">
        <f>IF(AND(Q1614&gt;=Chart!$F$2,Q1614&lt;=Chart!$F$3),Q1614,#N/A)</f>
        <v>#N/A</v>
      </c>
      <c r="Z1614" t="e">
        <f>IF(AND(Q1614&gt;=Chart!$F$2,Q1614&lt;=Chart!$F$3),R1614,#N/A)</f>
        <v>#N/A</v>
      </c>
      <c r="AA1614" t="e">
        <f>IF(AND(Q1614&gt;=Chart!$F$2,Q1614&lt;=Chart!$F$3),S1614,#N/A)</f>
        <v>#N/A</v>
      </c>
      <c r="AB1614" t="e">
        <f>IF(AND(Q1614&gt;=Chart!$F$2,Q1614&lt;=Chart!$F$3),T1614,#N/A)</f>
        <v>#N/A</v>
      </c>
      <c r="AC1614" t="e">
        <f>IF(AND(Q1614&gt;=Chart!$F$2,Q1614&lt;=Chart!$F$3),U1614,#N/A)</f>
        <v>#N/A</v>
      </c>
      <c r="AD1614" t="e">
        <f>IF(AND(Q1614&gt;=Chart!$F$2,Q1614&lt;=Chart!$F$3),V1614,#N/A)</f>
        <v>#N/A</v>
      </c>
      <c r="AE1614" t="e">
        <f>IF(AND(Q1614&gt;=Chart!$F$2,Q1614&lt;=Chart!$F$3),I1614,#N/A)</f>
        <v>#N/A</v>
      </c>
      <c r="AF1614" t="e">
        <f>IF(AND(Q1614&gt;=Chart!$F$2,Q1614&lt;=Chart!$F$3),H1614/100,#N/A)</f>
        <v>#N/A</v>
      </c>
      <c r="AG1614" t="e">
        <f>IF(AND(Q1614&gt;=Chart!$F$2,Q1614&lt;=Chart!$F$3),W1614/100,#N/A)</f>
        <v>#N/A</v>
      </c>
    </row>
    <row r="1615" spans="1:33" x14ac:dyDescent="0.25">
      <c r="A1615">
        <v>1573050600</v>
      </c>
      <c r="B1615">
        <f>INDEX('Daily Data ADJ'!$1:$1048576,MATCH(Calc!$A1615,'Daily Data ADJ'!$A:$A,0),MATCH("SPY, CBOE BZX: Close",'Daily Data ADJ'!$1:$1,0))</f>
        <v>291.32032536999998</v>
      </c>
      <c r="C1615">
        <f>INDEX('Daily Data ADJ'!$1:$1048576,MATCH(Calc!$A1615,'Daily Data ADJ'!$A:$A,0),MATCH("EFFR, FRED: Close",'Daily Data ADJ'!$1:$1,0))</f>
        <v>1.55</v>
      </c>
      <c r="D1615">
        <f>INDEX('Daily Data ADJ'!$1:$1048576,MATCH(Calc!$A1615,'Daily Data ADJ'!$A:$A,1),MATCH("SOFR, FRED: Close",'Daily Data ADJ'!$1:$1,0))</f>
        <v>1.57</v>
      </c>
      <c r="E1615">
        <f>INDEX('Daily Data ADJ'!$1:$1048576,MATCH(Calc!$A1615,'Daily Data ADJ'!$A:$A,0),MATCH("UPRO, CBOE BZX: Close",'Daily Data ADJ'!$1:$1,0))</f>
        <v>30.018630470000002</v>
      </c>
      <c r="F1615">
        <f>INDEX('Daily Data ADJ'!$1:$1048576,MATCH(Calc!$A1615,'Daily Data ADJ'!$A:$A,0),MATCH("ES1!, CME_MINI: Close",'Daily Data ADJ'!$1:$1,0))</f>
        <v>3075.5</v>
      </c>
      <c r="G1615">
        <f>INDEX('Daily Data ADJ'!$1:$1048576,MATCH(Calc!$A1615,'Daily Data ADJ'!$A:$A,0),MATCH("ES2!, CME_MINI: Close",'Daily Data ADJ'!$1:$1,0))</f>
        <v>3077.75</v>
      </c>
      <c r="H1615">
        <f>INDEX('QUANDL MULTPL SP500_DIV_YIELD_M'!$A:$G,MATCH(Calc!$A1615,'QUANDL MULTPL SP500_DIV_YIELD_M'!$A:$A,1),MATCH('QUANDL MULTPL SP500_DIV_YIELD_M'!$E$1,'QUANDL MULTPL SP500_DIV_YIELD_M'!$A$1:$G$1,0))</f>
        <v>1.87</v>
      </c>
      <c r="I1615" s="5">
        <f t="shared" si="150"/>
        <v>2.1629566334167079E-2</v>
      </c>
      <c r="J1615" s="1">
        <f>A1615/24/60/60+DATE(1970,1,1)</f>
        <v>43775.604166666672</v>
      </c>
      <c r="K1615" s="3">
        <f t="shared" si="153"/>
        <v>1</v>
      </c>
      <c r="L1615" s="6">
        <f>(1+Chart!$F$4)^(1/(365/K1615))-1</f>
        <v>6.6592785027408397E-5</v>
      </c>
      <c r="M1615" s="6">
        <f t="shared" si="154"/>
        <v>4.2140893486974917E-5</v>
      </c>
      <c r="N1615" s="6">
        <f t="shared" si="155"/>
        <v>5.8629024152656584E-5</v>
      </c>
      <c r="O1615">
        <f>O1614*(B1615/B1614)</f>
        <v>291.32032537000254</v>
      </c>
      <c r="P1615">
        <f t="shared" si="151"/>
        <v>2019</v>
      </c>
      <c r="Q1615" s="1">
        <f t="shared" si="152"/>
        <v>43775.604166666672</v>
      </c>
      <c r="R1615">
        <f>IF(B1616="",R1614,IF(Q1615&gt;=Chart!$F$2,E1615,0))</f>
        <v>0</v>
      </c>
      <c r="S1615">
        <f>IF(B1616="",S1614,IFERROR(IF(AND(R1615&gt;0,R1614=0),R1615,(1+(B1616/B1615-1)*Calc!$Z$1)*S1614),0))</f>
        <v>0</v>
      </c>
      <c r="T1615">
        <f>IF(B1616="",T1614,IFERROR(IF(AND(R1615&gt;0,R1614=0),R1615,(1+(B1616/B1615-1)*Calc!$Z$1-L1616)*T1614),0))</f>
        <v>0</v>
      </c>
      <c r="U1615">
        <f>IF(B1616="",U1614,IFERROR(IF(AND(R1615&gt;0,R1614=0),R1615,(1+(B1616/B1615-1)*Calc!$Z$1-M1616*2)*U1614),0))</f>
        <v>0</v>
      </c>
      <c r="V1615">
        <f>IF(B1616="",V1614,IFERROR(IF(AND(R1615&gt;0,R1614=0),R1615,(1+(B1616/B1615-1)*Calc!$Z$1-N1616*2)*V1614),0))</f>
        <v>0</v>
      </c>
      <c r="W1615">
        <f>IF(ISNUMBER(C1615),C1615,W1614)</f>
        <v>1.55</v>
      </c>
      <c r="Y1615" s="1" t="e">
        <f>IF(AND(Q1615&gt;=Chart!$F$2,Q1615&lt;=Chart!$F$3),Q1615,#N/A)</f>
        <v>#N/A</v>
      </c>
      <c r="Z1615" t="e">
        <f>IF(AND(Q1615&gt;=Chart!$F$2,Q1615&lt;=Chart!$F$3),R1615,#N/A)</f>
        <v>#N/A</v>
      </c>
      <c r="AA1615" t="e">
        <f>IF(AND(Q1615&gt;=Chart!$F$2,Q1615&lt;=Chart!$F$3),S1615,#N/A)</f>
        <v>#N/A</v>
      </c>
      <c r="AB1615" t="e">
        <f>IF(AND(Q1615&gt;=Chart!$F$2,Q1615&lt;=Chart!$F$3),T1615,#N/A)</f>
        <v>#N/A</v>
      </c>
      <c r="AC1615" t="e">
        <f>IF(AND(Q1615&gt;=Chart!$F$2,Q1615&lt;=Chart!$F$3),U1615,#N/A)</f>
        <v>#N/A</v>
      </c>
      <c r="AD1615" t="e">
        <f>IF(AND(Q1615&gt;=Chart!$F$2,Q1615&lt;=Chart!$F$3),V1615,#N/A)</f>
        <v>#N/A</v>
      </c>
      <c r="AE1615" t="e">
        <f>IF(AND(Q1615&gt;=Chart!$F$2,Q1615&lt;=Chart!$F$3),I1615,#N/A)</f>
        <v>#N/A</v>
      </c>
      <c r="AF1615" t="e">
        <f>IF(AND(Q1615&gt;=Chart!$F$2,Q1615&lt;=Chart!$F$3),H1615/100,#N/A)</f>
        <v>#N/A</v>
      </c>
      <c r="AG1615" t="e">
        <f>IF(AND(Q1615&gt;=Chart!$F$2,Q1615&lt;=Chart!$F$3),W1615/100,#N/A)</f>
        <v>#N/A</v>
      </c>
    </row>
    <row r="1616" spans="1:33" x14ac:dyDescent="0.25">
      <c r="A1616">
        <v>1573137000</v>
      </c>
      <c r="B1616">
        <f>INDEX('Daily Data ADJ'!$1:$1048576,MATCH(Calc!$A1616,'Daily Data ADJ'!$A:$A,0),MATCH("SPY, CBOE BZX: Close",'Daily Data ADJ'!$1:$1,0))</f>
        <v>292.34483189000002</v>
      </c>
      <c r="C1616">
        <f>INDEX('Daily Data ADJ'!$1:$1048576,MATCH(Calc!$A1616,'Daily Data ADJ'!$A:$A,0),MATCH("EFFR, FRED: Close",'Daily Data ADJ'!$1:$1,0))</f>
        <v>1.55</v>
      </c>
      <c r="D1616">
        <f>INDEX('Daily Data ADJ'!$1:$1048576,MATCH(Calc!$A1616,'Daily Data ADJ'!$A:$A,1),MATCH("SOFR, FRED: Close",'Daily Data ADJ'!$1:$1,0))</f>
        <v>1.56</v>
      </c>
      <c r="E1616">
        <f>INDEX('Daily Data ADJ'!$1:$1048576,MATCH(Calc!$A1616,'Daily Data ADJ'!$A:$A,0),MATCH("UPRO, CBOE BZX: Close",'Daily Data ADJ'!$1:$1,0))</f>
        <v>30.3257011</v>
      </c>
      <c r="F1616">
        <f>INDEX('Daily Data ADJ'!$1:$1048576,MATCH(Calc!$A1616,'Daily Data ADJ'!$A:$A,0),MATCH("ES1!, CME_MINI: Close",'Daily Data ADJ'!$1:$1,0))</f>
        <v>3086</v>
      </c>
      <c r="G1616">
        <f>INDEX('Daily Data ADJ'!$1:$1048576,MATCH(Calc!$A1616,'Daily Data ADJ'!$A:$A,0),MATCH("ES2!, CME_MINI: Close",'Daily Data ADJ'!$1:$1,0))</f>
        <v>3088.25</v>
      </c>
      <c r="H1616">
        <f>INDEX('QUANDL MULTPL SP500_DIV_YIELD_M'!$A:$G,MATCH(Calc!$A1616,'QUANDL MULTPL SP500_DIV_YIELD_M'!$A:$A,1),MATCH('QUANDL MULTPL SP500_DIV_YIELD_M'!$E$1,'QUANDL MULTPL SP500_DIV_YIELD_M'!$A$1:$G$1,0))</f>
        <v>1.87</v>
      </c>
      <c r="I1616" s="5">
        <f t="shared" si="150"/>
        <v>2.1619587694027116E-2</v>
      </c>
      <c r="J1616" s="1">
        <f>A1616/24/60/60+DATE(1970,1,1)</f>
        <v>43776.604166666672</v>
      </c>
      <c r="K1616" s="3">
        <f t="shared" si="153"/>
        <v>1</v>
      </c>
      <c r="L1616" s="6">
        <f>(1+Chart!$F$4)^(1/(365/K1616))-1</f>
        <v>6.6592785027408397E-5</v>
      </c>
      <c r="M1616" s="6">
        <f t="shared" si="154"/>
        <v>4.2140893486974917E-5</v>
      </c>
      <c r="N1616" s="6">
        <f t="shared" si="155"/>
        <v>5.8602262519080739E-5</v>
      </c>
      <c r="O1616">
        <f>O1615*(B1616/B1615)</f>
        <v>292.34483189000258</v>
      </c>
      <c r="P1616">
        <f t="shared" si="151"/>
        <v>2019</v>
      </c>
      <c r="Q1616" s="1">
        <f t="shared" si="152"/>
        <v>43776.604166666672</v>
      </c>
      <c r="R1616">
        <f>IF(B1617="",R1615,IF(Q1616&gt;=Chart!$F$2,E1616,0))</f>
        <v>0</v>
      </c>
      <c r="S1616">
        <f>IF(B1617="",S1615,IFERROR(IF(AND(R1616&gt;0,R1615=0),R1616,(1+(B1617/B1616-1)*Calc!$Z$1)*S1615),0))</f>
        <v>0</v>
      </c>
      <c r="T1616">
        <f>IF(B1617="",T1615,IFERROR(IF(AND(R1616&gt;0,R1615=0),R1616,(1+(B1617/B1616-1)*Calc!$Z$1-L1617)*T1615),0))</f>
        <v>0</v>
      </c>
      <c r="U1616">
        <f>IF(B1617="",U1615,IFERROR(IF(AND(R1616&gt;0,R1615=0),R1616,(1+(B1617/B1616-1)*Calc!$Z$1-M1617*2)*U1615),0))</f>
        <v>0</v>
      </c>
      <c r="V1616">
        <f>IF(B1617="",V1615,IFERROR(IF(AND(R1616&gt;0,R1615=0),R1616,(1+(B1617/B1616-1)*Calc!$Z$1-N1617*2)*V1615),0))</f>
        <v>0</v>
      </c>
      <c r="W1616">
        <f>IF(ISNUMBER(C1616),C1616,W1615)</f>
        <v>1.55</v>
      </c>
      <c r="Y1616" s="1" t="e">
        <f>IF(AND(Q1616&gt;=Chart!$F$2,Q1616&lt;=Chart!$F$3),Q1616,#N/A)</f>
        <v>#N/A</v>
      </c>
      <c r="Z1616" t="e">
        <f>IF(AND(Q1616&gt;=Chart!$F$2,Q1616&lt;=Chart!$F$3),R1616,#N/A)</f>
        <v>#N/A</v>
      </c>
      <c r="AA1616" t="e">
        <f>IF(AND(Q1616&gt;=Chart!$F$2,Q1616&lt;=Chart!$F$3),S1616,#N/A)</f>
        <v>#N/A</v>
      </c>
      <c r="AB1616" t="e">
        <f>IF(AND(Q1616&gt;=Chart!$F$2,Q1616&lt;=Chart!$F$3),T1616,#N/A)</f>
        <v>#N/A</v>
      </c>
      <c r="AC1616" t="e">
        <f>IF(AND(Q1616&gt;=Chart!$F$2,Q1616&lt;=Chart!$F$3),U1616,#N/A)</f>
        <v>#N/A</v>
      </c>
      <c r="AD1616" t="e">
        <f>IF(AND(Q1616&gt;=Chart!$F$2,Q1616&lt;=Chart!$F$3),V1616,#N/A)</f>
        <v>#N/A</v>
      </c>
      <c r="AE1616" t="e">
        <f>IF(AND(Q1616&gt;=Chart!$F$2,Q1616&lt;=Chart!$F$3),I1616,#N/A)</f>
        <v>#N/A</v>
      </c>
      <c r="AF1616" t="e">
        <f>IF(AND(Q1616&gt;=Chart!$F$2,Q1616&lt;=Chart!$F$3),H1616/100,#N/A)</f>
        <v>#N/A</v>
      </c>
      <c r="AG1616" t="e">
        <f>IF(AND(Q1616&gt;=Chart!$F$2,Q1616&lt;=Chart!$F$3),W1616/100,#N/A)</f>
        <v>#N/A</v>
      </c>
    </row>
    <row r="1617" spans="1:33" x14ac:dyDescent="0.25">
      <c r="A1617">
        <v>1573223400</v>
      </c>
      <c r="B1617">
        <f>INDEX('Daily Data ADJ'!$1:$1048576,MATCH(Calc!$A1617,'Daily Data ADJ'!$A:$A,0),MATCH("SPY, CBOE BZX: Close",'Daily Data ADJ'!$1:$1,0))</f>
        <v>293.06578092000001</v>
      </c>
      <c r="C1617">
        <f>INDEX('Daily Data ADJ'!$1:$1048576,MATCH(Calc!$A1617,'Daily Data ADJ'!$A:$A,0),MATCH("EFFR, FRED: Close",'Daily Data ADJ'!$1:$1,0))</f>
        <v>1.55</v>
      </c>
      <c r="D1617">
        <f>INDEX('Daily Data ADJ'!$1:$1048576,MATCH(Calc!$A1617,'Daily Data ADJ'!$A:$A,1),MATCH("SOFR, FRED: Close",'Daily Data ADJ'!$1:$1,0))</f>
        <v>1.56</v>
      </c>
      <c r="E1617">
        <f>INDEX('Daily Data ADJ'!$1:$1048576,MATCH(Calc!$A1617,'Daily Data ADJ'!$A:$A,0),MATCH("UPRO, CBOE BZX: Close",'Daily Data ADJ'!$1:$1,0))</f>
        <v>30.513905680000001</v>
      </c>
      <c r="F1617">
        <f>INDEX('Daily Data ADJ'!$1:$1048576,MATCH(Calc!$A1617,'Daily Data ADJ'!$A:$A,0),MATCH("ES1!, CME_MINI: Close",'Daily Data ADJ'!$1:$1,0))</f>
        <v>3090.5</v>
      </c>
      <c r="G1617">
        <f>INDEX('Daily Data ADJ'!$1:$1048576,MATCH(Calc!$A1617,'Daily Data ADJ'!$A:$A,0),MATCH("ES2!, CME_MINI: Close",'Daily Data ADJ'!$1:$1,0))</f>
        <v>3093</v>
      </c>
      <c r="H1617">
        <f>INDEX('QUANDL MULTPL SP500_DIV_YIELD_M'!$A:$G,MATCH(Calc!$A1617,'QUANDL MULTPL SP500_DIV_YIELD_M'!$A:$A,1),MATCH('QUANDL MULTPL SP500_DIV_YIELD_M'!$E$1,'QUANDL MULTPL SP500_DIV_YIELD_M'!$A$1:$G$1,0))</f>
        <v>1.87</v>
      </c>
      <c r="I1617" s="5">
        <f t="shared" si="150"/>
        <v>2.1939650705036957E-2</v>
      </c>
      <c r="J1617" s="1">
        <f>A1617/24/60/60+DATE(1970,1,1)</f>
        <v>43777.604166666672</v>
      </c>
      <c r="K1617" s="3">
        <f t="shared" si="153"/>
        <v>1</v>
      </c>
      <c r="L1617" s="6">
        <f>(1+Chart!$F$4)^(1/(365/K1617))-1</f>
        <v>6.6592785027408397E-5</v>
      </c>
      <c r="M1617" s="6">
        <f t="shared" si="154"/>
        <v>4.2140893486974917E-5</v>
      </c>
      <c r="N1617" s="6">
        <f t="shared" si="155"/>
        <v>5.9460507013220365E-5</v>
      </c>
      <c r="O1617">
        <f>O1616*(B1617/B1616)</f>
        <v>293.06578092000257</v>
      </c>
      <c r="P1617">
        <f t="shared" si="151"/>
        <v>2019</v>
      </c>
      <c r="Q1617" s="1">
        <f t="shared" si="152"/>
        <v>43777.604166666672</v>
      </c>
      <c r="R1617">
        <f>IF(B1618="",R1616,IF(Q1617&gt;=Chart!$F$2,E1617,0))</f>
        <v>0</v>
      </c>
      <c r="S1617">
        <f>IF(B1618="",S1616,IFERROR(IF(AND(R1617&gt;0,R1616=0),R1617,(1+(B1618/B1617-1)*Calc!$Z$1)*S1616),0))</f>
        <v>0</v>
      </c>
      <c r="T1617">
        <f>IF(B1618="",T1616,IFERROR(IF(AND(R1617&gt;0,R1616=0),R1617,(1+(B1618/B1617-1)*Calc!$Z$1-L1618)*T1616),0))</f>
        <v>0</v>
      </c>
      <c r="U1617">
        <f>IF(B1618="",U1616,IFERROR(IF(AND(R1617&gt;0,R1616=0),R1617,(1+(B1618/B1617-1)*Calc!$Z$1-M1618*2)*U1616),0))</f>
        <v>0</v>
      </c>
      <c r="V1617">
        <f>IF(B1618="",V1616,IFERROR(IF(AND(R1617&gt;0,R1616=0),R1617,(1+(B1618/B1617-1)*Calc!$Z$1-N1618*2)*V1616),0))</f>
        <v>0</v>
      </c>
      <c r="W1617">
        <f>IF(ISNUMBER(C1617),C1617,W1616)</f>
        <v>1.55</v>
      </c>
      <c r="Y1617" s="1" t="e">
        <f>IF(AND(Q1617&gt;=Chart!$F$2,Q1617&lt;=Chart!$F$3),Q1617,#N/A)</f>
        <v>#N/A</v>
      </c>
      <c r="Z1617" t="e">
        <f>IF(AND(Q1617&gt;=Chart!$F$2,Q1617&lt;=Chart!$F$3),R1617,#N/A)</f>
        <v>#N/A</v>
      </c>
      <c r="AA1617" t="e">
        <f>IF(AND(Q1617&gt;=Chart!$F$2,Q1617&lt;=Chart!$F$3),S1617,#N/A)</f>
        <v>#N/A</v>
      </c>
      <c r="AB1617" t="e">
        <f>IF(AND(Q1617&gt;=Chart!$F$2,Q1617&lt;=Chart!$F$3),T1617,#N/A)</f>
        <v>#N/A</v>
      </c>
      <c r="AC1617" t="e">
        <f>IF(AND(Q1617&gt;=Chart!$F$2,Q1617&lt;=Chart!$F$3),U1617,#N/A)</f>
        <v>#N/A</v>
      </c>
      <c r="AD1617" t="e">
        <f>IF(AND(Q1617&gt;=Chart!$F$2,Q1617&lt;=Chart!$F$3),V1617,#N/A)</f>
        <v>#N/A</v>
      </c>
      <c r="AE1617" t="e">
        <f>IF(AND(Q1617&gt;=Chart!$F$2,Q1617&lt;=Chart!$F$3),I1617,#N/A)</f>
        <v>#N/A</v>
      </c>
      <c r="AF1617" t="e">
        <f>IF(AND(Q1617&gt;=Chart!$F$2,Q1617&lt;=Chart!$F$3),H1617/100,#N/A)</f>
        <v>#N/A</v>
      </c>
      <c r="AG1617" t="e">
        <f>IF(AND(Q1617&gt;=Chart!$F$2,Q1617&lt;=Chart!$F$3),W1617/100,#N/A)</f>
        <v>#N/A</v>
      </c>
    </row>
    <row r="1618" spans="1:33" x14ac:dyDescent="0.25">
      <c r="A1618">
        <v>1573482600</v>
      </c>
      <c r="B1618">
        <f>INDEX('Daily Data ADJ'!$1:$1048576,MATCH(Calc!$A1618,'Daily Data ADJ'!$A:$A,0),MATCH("SPY, CBOE BZX: Close",'Daily Data ADJ'!$1:$1,0))</f>
        <v>292.50609680000002</v>
      </c>
      <c r="C1618" t="str">
        <f>INDEX('Daily Data ADJ'!$1:$1048576,MATCH(Calc!$A1618,'Daily Data ADJ'!$A:$A,0),MATCH("EFFR, FRED: Close",'Daily Data ADJ'!$1:$1,0))</f>
        <v>NaN</v>
      </c>
      <c r="D1618" t="str">
        <f>INDEX('Daily Data ADJ'!$1:$1048576,MATCH(Calc!$A1618,'Daily Data ADJ'!$A:$A,1),MATCH("SOFR, FRED: Close",'Daily Data ADJ'!$1:$1,0))</f>
        <v>NaN</v>
      </c>
      <c r="E1618">
        <f>INDEX('Daily Data ADJ'!$1:$1048576,MATCH(Calc!$A1618,'Daily Data ADJ'!$A:$A,0),MATCH("UPRO, CBOE BZX: Close",'Daily Data ADJ'!$1:$1,0))</f>
        <v>30.37027586</v>
      </c>
      <c r="F1618">
        <f>INDEX('Daily Data ADJ'!$1:$1048576,MATCH(Calc!$A1618,'Daily Data ADJ'!$A:$A,0),MATCH("ES1!, CME_MINI: Close",'Daily Data ADJ'!$1:$1,0))</f>
        <v>3087.5</v>
      </c>
      <c r="G1618">
        <f>INDEX('Daily Data ADJ'!$1:$1048576,MATCH(Calc!$A1618,'Daily Data ADJ'!$A:$A,0),MATCH("ES2!, CME_MINI: Close",'Daily Data ADJ'!$1:$1,0))</f>
        <v>3089.75</v>
      </c>
      <c r="H1618">
        <f>INDEX('QUANDL MULTPL SP500_DIV_YIELD_M'!$A:$G,MATCH(Calc!$A1618,'QUANDL MULTPL SP500_DIV_YIELD_M'!$A:$A,1),MATCH('QUANDL MULTPL SP500_DIV_YIELD_M'!$E$1,'QUANDL MULTPL SP500_DIV_YIELD_M'!$A$1:$G$1,0))</f>
        <v>1.87</v>
      </c>
      <c r="I1618" s="5">
        <f t="shared" si="150"/>
        <v>2.1618167720541655E-2</v>
      </c>
      <c r="J1618" s="1">
        <f>A1618/24/60/60+DATE(1970,1,1)</f>
        <v>43780.604166666672</v>
      </c>
      <c r="K1618" s="3">
        <f t="shared" si="153"/>
        <v>3</v>
      </c>
      <c r="L1618" s="6">
        <f>(1+Chart!$F$4)^(1/(365/K1618))-1</f>
        <v>1.9979165917494157E-4</v>
      </c>
      <c r="M1618" s="6">
        <f t="shared" si="154"/>
        <v>4.2140893486974917E-5</v>
      </c>
      <c r="N1618" s="6">
        <f t="shared" si="155"/>
        <v>1.7580566438524237E-4</v>
      </c>
      <c r="O1618">
        <f>O1617*(B1618/B1617)</f>
        <v>292.50609680000258</v>
      </c>
      <c r="P1618">
        <f t="shared" si="151"/>
        <v>2019</v>
      </c>
      <c r="Q1618" s="1">
        <f t="shared" si="152"/>
        <v>43780.604166666672</v>
      </c>
      <c r="R1618">
        <f>IF(B1619="",R1617,IF(Q1618&gt;=Chart!$F$2,E1618,0))</f>
        <v>0</v>
      </c>
      <c r="S1618">
        <f>IF(B1619="",S1617,IFERROR(IF(AND(R1618&gt;0,R1617=0),R1618,(1+(B1619/B1618-1)*Calc!$Z$1)*S1617),0))</f>
        <v>0</v>
      </c>
      <c r="T1618">
        <f>IF(B1619="",T1617,IFERROR(IF(AND(R1618&gt;0,R1617=0),R1618,(1+(B1619/B1618-1)*Calc!$Z$1-L1619)*T1617),0))</f>
        <v>0</v>
      </c>
      <c r="U1618">
        <f>IF(B1619="",U1617,IFERROR(IF(AND(R1618&gt;0,R1617=0),R1618,(1+(B1619/B1618-1)*Calc!$Z$1-M1619*2)*U1617),0))</f>
        <v>0</v>
      </c>
      <c r="V1618">
        <f>IF(B1619="",V1617,IFERROR(IF(AND(R1618&gt;0,R1617=0),R1618,(1+(B1619/B1618-1)*Calc!$Z$1-N1619*2)*V1617),0))</f>
        <v>0</v>
      </c>
      <c r="W1618">
        <f>IF(ISNUMBER(C1618),C1618,W1617)</f>
        <v>1.55</v>
      </c>
      <c r="Y1618" s="1" t="e">
        <f>IF(AND(Q1618&gt;=Chart!$F$2,Q1618&lt;=Chart!$F$3),Q1618,#N/A)</f>
        <v>#N/A</v>
      </c>
      <c r="Z1618" t="e">
        <f>IF(AND(Q1618&gt;=Chart!$F$2,Q1618&lt;=Chart!$F$3),R1618,#N/A)</f>
        <v>#N/A</v>
      </c>
      <c r="AA1618" t="e">
        <f>IF(AND(Q1618&gt;=Chart!$F$2,Q1618&lt;=Chart!$F$3),S1618,#N/A)</f>
        <v>#N/A</v>
      </c>
      <c r="AB1618" t="e">
        <f>IF(AND(Q1618&gt;=Chart!$F$2,Q1618&lt;=Chart!$F$3),T1618,#N/A)</f>
        <v>#N/A</v>
      </c>
      <c r="AC1618" t="e">
        <f>IF(AND(Q1618&gt;=Chart!$F$2,Q1618&lt;=Chart!$F$3),U1618,#N/A)</f>
        <v>#N/A</v>
      </c>
      <c r="AD1618" t="e">
        <f>IF(AND(Q1618&gt;=Chart!$F$2,Q1618&lt;=Chart!$F$3),V1618,#N/A)</f>
        <v>#N/A</v>
      </c>
      <c r="AE1618" t="e">
        <f>IF(AND(Q1618&gt;=Chart!$F$2,Q1618&lt;=Chart!$F$3),I1618,#N/A)</f>
        <v>#N/A</v>
      </c>
      <c r="AF1618" t="e">
        <f>IF(AND(Q1618&gt;=Chart!$F$2,Q1618&lt;=Chart!$F$3),H1618/100,#N/A)</f>
        <v>#N/A</v>
      </c>
      <c r="AG1618" t="e">
        <f>IF(AND(Q1618&gt;=Chart!$F$2,Q1618&lt;=Chart!$F$3),W1618/100,#N/A)</f>
        <v>#N/A</v>
      </c>
    </row>
    <row r="1619" spans="1:33" x14ac:dyDescent="0.25">
      <c r="A1619">
        <v>1573569000</v>
      </c>
      <c r="B1619">
        <f>INDEX('Daily Data ADJ'!$1:$1048576,MATCH(Calc!$A1619,'Daily Data ADJ'!$A:$A,0),MATCH("SPY, CBOE BZX: Close",'Daily Data ADJ'!$1:$1,0))</f>
        <v>293.12269794999997</v>
      </c>
      <c r="C1619">
        <f>INDEX('Daily Data ADJ'!$1:$1048576,MATCH(Calc!$A1619,'Daily Data ADJ'!$A:$A,0),MATCH("EFFR, FRED: Close",'Daily Data ADJ'!$1:$1,0))</f>
        <v>1.55</v>
      </c>
      <c r="D1619">
        <f>INDEX('Daily Data ADJ'!$1:$1048576,MATCH(Calc!$A1619,'Daily Data ADJ'!$A:$A,1),MATCH("SOFR, FRED: Close",'Daily Data ADJ'!$1:$1,0))</f>
        <v>1.57</v>
      </c>
      <c r="E1619">
        <f>INDEX('Daily Data ADJ'!$1:$1048576,MATCH(Calc!$A1619,'Daily Data ADJ'!$A:$A,0),MATCH("UPRO, CBOE BZX: Close",'Daily Data ADJ'!$1:$1,0))</f>
        <v>30.518858430000002</v>
      </c>
      <c r="F1619">
        <f>INDEX('Daily Data ADJ'!$1:$1048576,MATCH(Calc!$A1619,'Daily Data ADJ'!$A:$A,0),MATCH("ES1!, CME_MINI: Close",'Daily Data ADJ'!$1:$1,0))</f>
        <v>3092</v>
      </c>
      <c r="G1619">
        <f>INDEX('Daily Data ADJ'!$1:$1048576,MATCH(Calc!$A1619,'Daily Data ADJ'!$A:$A,0),MATCH("ES2!, CME_MINI: Close",'Daily Data ADJ'!$1:$1,0))</f>
        <v>3094.25</v>
      </c>
      <c r="H1619">
        <f>INDEX('QUANDL MULTPL SP500_DIV_YIELD_M'!$A:$G,MATCH(Calc!$A1619,'QUANDL MULTPL SP500_DIV_YIELD_M'!$A:$A,1),MATCH('QUANDL MULTPL SP500_DIV_YIELD_M'!$E$1,'QUANDL MULTPL SP500_DIV_YIELD_M'!$A$1:$G$1,0))</f>
        <v>1.87</v>
      </c>
      <c r="I1619" s="5">
        <f t="shared" si="150"/>
        <v>2.1613916075442781E-2</v>
      </c>
      <c r="J1619" s="1">
        <f>A1619/24/60/60+DATE(1970,1,1)</f>
        <v>43781.604166666672</v>
      </c>
      <c r="K1619" s="3">
        <f t="shared" si="153"/>
        <v>1</v>
      </c>
      <c r="L1619" s="6">
        <f>(1+Chart!$F$4)^(1/(365/K1619))-1</f>
        <v>6.6592785027408397E-5</v>
      </c>
      <c r="M1619" s="6">
        <f t="shared" si="154"/>
        <v>4.2140893486974917E-5</v>
      </c>
      <c r="N1619" s="6">
        <f t="shared" si="155"/>
        <v>5.8587051735115026E-5</v>
      </c>
      <c r="O1619">
        <f>O1618*(B1619/B1618)</f>
        <v>293.12269795000253</v>
      </c>
      <c r="P1619">
        <f t="shared" si="151"/>
        <v>2019</v>
      </c>
      <c r="Q1619" s="1">
        <f t="shared" si="152"/>
        <v>43781.604166666672</v>
      </c>
      <c r="R1619">
        <f>IF(B1620="",R1618,IF(Q1619&gt;=Chart!$F$2,E1619,0))</f>
        <v>0</v>
      </c>
      <c r="S1619">
        <f>IF(B1620="",S1618,IFERROR(IF(AND(R1619&gt;0,R1618=0),R1619,(1+(B1620/B1619-1)*Calc!$Z$1)*S1618),0))</f>
        <v>0</v>
      </c>
      <c r="T1619">
        <f>IF(B1620="",T1618,IFERROR(IF(AND(R1619&gt;0,R1618=0),R1619,(1+(B1620/B1619-1)*Calc!$Z$1-L1620)*T1618),0))</f>
        <v>0</v>
      </c>
      <c r="U1619">
        <f>IF(B1620="",U1618,IFERROR(IF(AND(R1619&gt;0,R1618=0),R1619,(1+(B1620/B1619-1)*Calc!$Z$1-M1620*2)*U1618),0))</f>
        <v>0</v>
      </c>
      <c r="V1619">
        <f>IF(B1620="",V1618,IFERROR(IF(AND(R1619&gt;0,R1618=0),R1619,(1+(B1620/B1619-1)*Calc!$Z$1-N1620*2)*V1618),0))</f>
        <v>0</v>
      </c>
      <c r="W1619">
        <f>IF(ISNUMBER(C1619),C1619,W1618)</f>
        <v>1.55</v>
      </c>
      <c r="Y1619" s="1" t="e">
        <f>IF(AND(Q1619&gt;=Chart!$F$2,Q1619&lt;=Chart!$F$3),Q1619,#N/A)</f>
        <v>#N/A</v>
      </c>
      <c r="Z1619" t="e">
        <f>IF(AND(Q1619&gt;=Chart!$F$2,Q1619&lt;=Chart!$F$3),R1619,#N/A)</f>
        <v>#N/A</v>
      </c>
      <c r="AA1619" t="e">
        <f>IF(AND(Q1619&gt;=Chart!$F$2,Q1619&lt;=Chart!$F$3),S1619,#N/A)</f>
        <v>#N/A</v>
      </c>
      <c r="AB1619" t="e">
        <f>IF(AND(Q1619&gt;=Chart!$F$2,Q1619&lt;=Chart!$F$3),T1619,#N/A)</f>
        <v>#N/A</v>
      </c>
      <c r="AC1619" t="e">
        <f>IF(AND(Q1619&gt;=Chart!$F$2,Q1619&lt;=Chart!$F$3),U1619,#N/A)</f>
        <v>#N/A</v>
      </c>
      <c r="AD1619" t="e">
        <f>IF(AND(Q1619&gt;=Chart!$F$2,Q1619&lt;=Chart!$F$3),V1619,#N/A)</f>
        <v>#N/A</v>
      </c>
      <c r="AE1619" t="e">
        <f>IF(AND(Q1619&gt;=Chart!$F$2,Q1619&lt;=Chart!$F$3),I1619,#N/A)</f>
        <v>#N/A</v>
      </c>
      <c r="AF1619" t="e">
        <f>IF(AND(Q1619&gt;=Chart!$F$2,Q1619&lt;=Chart!$F$3),H1619/100,#N/A)</f>
        <v>#N/A</v>
      </c>
      <c r="AG1619" t="e">
        <f>IF(AND(Q1619&gt;=Chart!$F$2,Q1619&lt;=Chart!$F$3),W1619/100,#N/A)</f>
        <v>#N/A</v>
      </c>
    </row>
    <row r="1620" spans="1:33" x14ac:dyDescent="0.25">
      <c r="A1620">
        <v>1573655400</v>
      </c>
      <c r="B1620">
        <f>INDEX('Daily Data ADJ'!$1:$1048576,MATCH(Calc!$A1620,'Daily Data ADJ'!$A:$A,0),MATCH("SPY, CBOE BZX: Close",'Daily Data ADJ'!$1:$1,0))</f>
        <v>293.21755966000001</v>
      </c>
      <c r="C1620">
        <f>INDEX('Daily Data ADJ'!$1:$1048576,MATCH(Calc!$A1620,'Daily Data ADJ'!$A:$A,0),MATCH("EFFR, FRED: Close",'Daily Data ADJ'!$1:$1,0))</f>
        <v>1.55</v>
      </c>
      <c r="D1620">
        <f>INDEX('Daily Data ADJ'!$1:$1048576,MATCH(Calc!$A1620,'Daily Data ADJ'!$A:$A,1),MATCH("SOFR, FRED: Close",'Daily Data ADJ'!$1:$1,0))</f>
        <v>1.57</v>
      </c>
      <c r="E1620">
        <f>INDEX('Daily Data ADJ'!$1:$1048576,MATCH(Calc!$A1620,'Daily Data ADJ'!$A:$A,0),MATCH("UPRO, CBOE BZX: Close",'Daily Data ADJ'!$1:$1,0))</f>
        <v>30.55848044</v>
      </c>
      <c r="F1620">
        <f>INDEX('Daily Data ADJ'!$1:$1048576,MATCH(Calc!$A1620,'Daily Data ADJ'!$A:$A,0),MATCH("ES1!, CME_MINI: Close",'Daily Data ADJ'!$1:$1,0))</f>
        <v>3095.5</v>
      </c>
      <c r="G1620">
        <f>INDEX('Daily Data ADJ'!$1:$1048576,MATCH(Calc!$A1620,'Daily Data ADJ'!$A:$A,0),MATCH("ES2!, CME_MINI: Close",'Daily Data ADJ'!$1:$1,0))</f>
        <v>3098</v>
      </c>
      <c r="H1620">
        <f>INDEX('QUANDL MULTPL SP500_DIV_YIELD_M'!$A:$G,MATCH(Calc!$A1620,'QUANDL MULTPL SP500_DIV_YIELD_M'!$A:$A,1),MATCH('QUANDL MULTPL SP500_DIV_YIELD_M'!$E$1,'QUANDL MULTPL SP500_DIV_YIELD_M'!$A$1:$G$1,0))</f>
        <v>1.87</v>
      </c>
      <c r="I1620" s="5">
        <f t="shared" si="150"/>
        <v>2.1934411527519133E-2</v>
      </c>
      <c r="J1620" s="1">
        <f>A1620/24/60/60+DATE(1970,1,1)</f>
        <v>43782.604166666672</v>
      </c>
      <c r="K1620" s="3">
        <f t="shared" si="153"/>
        <v>1</v>
      </c>
      <c r="L1620" s="6">
        <f>(1+Chart!$F$4)^(1/(365/K1620))-1</f>
        <v>6.6592785027408397E-5</v>
      </c>
      <c r="M1620" s="6">
        <f t="shared" si="154"/>
        <v>4.2140893486974917E-5</v>
      </c>
      <c r="N1620" s="6">
        <f t="shared" si="155"/>
        <v>5.9446460390022438E-5</v>
      </c>
      <c r="O1620">
        <f>O1619*(B1620/B1619)</f>
        <v>293.21755966000256</v>
      </c>
      <c r="P1620">
        <f t="shared" si="151"/>
        <v>2019</v>
      </c>
      <c r="Q1620" s="1">
        <f t="shared" si="152"/>
        <v>43782.604166666672</v>
      </c>
      <c r="R1620">
        <f>IF(B1621="",R1619,IF(Q1620&gt;=Chart!$F$2,E1620,0))</f>
        <v>0</v>
      </c>
      <c r="S1620">
        <f>IF(B1621="",S1619,IFERROR(IF(AND(R1620&gt;0,R1619=0),R1620,(1+(B1621/B1620-1)*Calc!$Z$1)*S1619),0))</f>
        <v>0</v>
      </c>
      <c r="T1620">
        <f>IF(B1621="",T1619,IFERROR(IF(AND(R1620&gt;0,R1619=0),R1620,(1+(B1621/B1620-1)*Calc!$Z$1-L1621)*T1619),0))</f>
        <v>0</v>
      </c>
      <c r="U1620">
        <f>IF(B1621="",U1619,IFERROR(IF(AND(R1620&gt;0,R1619=0),R1620,(1+(B1621/B1620-1)*Calc!$Z$1-M1621*2)*U1619),0))</f>
        <v>0</v>
      </c>
      <c r="V1620">
        <f>IF(B1621="",V1619,IFERROR(IF(AND(R1620&gt;0,R1619=0),R1620,(1+(B1621/B1620-1)*Calc!$Z$1-N1621*2)*V1619),0))</f>
        <v>0</v>
      </c>
      <c r="W1620">
        <f>IF(ISNUMBER(C1620),C1620,W1619)</f>
        <v>1.55</v>
      </c>
      <c r="Y1620" s="1" t="e">
        <f>IF(AND(Q1620&gt;=Chart!$F$2,Q1620&lt;=Chart!$F$3),Q1620,#N/A)</f>
        <v>#N/A</v>
      </c>
      <c r="Z1620" t="e">
        <f>IF(AND(Q1620&gt;=Chart!$F$2,Q1620&lt;=Chart!$F$3),R1620,#N/A)</f>
        <v>#N/A</v>
      </c>
      <c r="AA1620" t="e">
        <f>IF(AND(Q1620&gt;=Chart!$F$2,Q1620&lt;=Chart!$F$3),S1620,#N/A)</f>
        <v>#N/A</v>
      </c>
      <c r="AB1620" t="e">
        <f>IF(AND(Q1620&gt;=Chart!$F$2,Q1620&lt;=Chart!$F$3),T1620,#N/A)</f>
        <v>#N/A</v>
      </c>
      <c r="AC1620" t="e">
        <f>IF(AND(Q1620&gt;=Chart!$F$2,Q1620&lt;=Chart!$F$3),U1620,#N/A)</f>
        <v>#N/A</v>
      </c>
      <c r="AD1620" t="e">
        <f>IF(AND(Q1620&gt;=Chart!$F$2,Q1620&lt;=Chart!$F$3),V1620,#N/A)</f>
        <v>#N/A</v>
      </c>
      <c r="AE1620" t="e">
        <f>IF(AND(Q1620&gt;=Chart!$F$2,Q1620&lt;=Chart!$F$3),I1620,#N/A)</f>
        <v>#N/A</v>
      </c>
      <c r="AF1620" t="e">
        <f>IF(AND(Q1620&gt;=Chart!$F$2,Q1620&lt;=Chart!$F$3),H1620/100,#N/A)</f>
        <v>#N/A</v>
      </c>
      <c r="AG1620" t="e">
        <f>IF(AND(Q1620&gt;=Chart!$F$2,Q1620&lt;=Chart!$F$3),W1620/100,#N/A)</f>
        <v>#N/A</v>
      </c>
    </row>
    <row r="1621" spans="1:33" x14ac:dyDescent="0.25">
      <c r="A1621">
        <v>1573741800</v>
      </c>
      <c r="B1621">
        <f>INDEX('Daily Data ADJ'!$1:$1048576,MATCH(Calc!$A1621,'Daily Data ADJ'!$A:$A,0),MATCH("SPY, CBOE BZX: Close",'Daily Data ADJ'!$1:$1,0))</f>
        <v>293.64443738</v>
      </c>
      <c r="C1621">
        <f>INDEX('Daily Data ADJ'!$1:$1048576,MATCH(Calc!$A1621,'Daily Data ADJ'!$A:$A,0),MATCH("EFFR, FRED: Close",'Daily Data ADJ'!$1:$1,0))</f>
        <v>1.55</v>
      </c>
      <c r="D1621">
        <f>INDEX('Daily Data ADJ'!$1:$1048576,MATCH(Calc!$A1621,'Daily Data ADJ'!$A:$A,1),MATCH("SOFR, FRED: Close",'Daily Data ADJ'!$1:$1,0))</f>
        <v>1.58</v>
      </c>
      <c r="E1621">
        <f>INDEX('Daily Data ADJ'!$1:$1048576,MATCH(Calc!$A1621,'Daily Data ADJ'!$A:$A,0),MATCH("UPRO, CBOE BZX: Close",'Daily Data ADJ'!$1:$1,0))</f>
        <v>30.68229925</v>
      </c>
      <c r="F1621">
        <f>INDEX('Daily Data ADJ'!$1:$1048576,MATCH(Calc!$A1621,'Daily Data ADJ'!$A:$A,0),MATCH("ES1!, CME_MINI: Close",'Daily Data ADJ'!$1:$1,0))</f>
        <v>3097</v>
      </c>
      <c r="G1621">
        <f>INDEX('Daily Data ADJ'!$1:$1048576,MATCH(Calc!$A1621,'Daily Data ADJ'!$A:$A,0),MATCH("ES2!, CME_MINI: Close",'Daily Data ADJ'!$1:$1,0))</f>
        <v>3099.25</v>
      </c>
      <c r="H1621">
        <f>INDEX('QUANDL MULTPL SP500_DIV_YIELD_M'!$A:$G,MATCH(Calc!$A1621,'QUANDL MULTPL SP500_DIV_YIELD_M'!$A:$A,1),MATCH('QUANDL MULTPL SP500_DIV_YIELD_M'!$E$1,'QUANDL MULTPL SP500_DIV_YIELD_M'!$A$1:$G$1,0))</f>
        <v>1.87</v>
      </c>
      <c r="I1621" s="5">
        <f t="shared" si="150"/>
        <v>2.1609206532062837E-2</v>
      </c>
      <c r="J1621" s="1">
        <f>A1621/24/60/60+DATE(1970,1,1)</f>
        <v>43783.604166666672</v>
      </c>
      <c r="K1621" s="3">
        <f t="shared" si="153"/>
        <v>1</v>
      </c>
      <c r="L1621" s="6">
        <f>(1+Chart!$F$4)^(1/(365/K1621))-1</f>
        <v>6.6592785027408397E-5</v>
      </c>
      <c r="M1621" s="6">
        <f t="shared" si="154"/>
        <v>4.2140893486974917E-5</v>
      </c>
      <c r="N1621" s="6">
        <f t="shared" si="155"/>
        <v>5.8574421088808393E-5</v>
      </c>
      <c r="O1621">
        <f>O1620*(B1621/B1620)</f>
        <v>293.64443738000256</v>
      </c>
      <c r="P1621">
        <f t="shared" si="151"/>
        <v>2019</v>
      </c>
      <c r="Q1621" s="1">
        <f t="shared" si="152"/>
        <v>43783.604166666672</v>
      </c>
      <c r="R1621">
        <f>IF(B1622="",R1620,IF(Q1621&gt;=Chart!$F$2,E1621,0))</f>
        <v>0</v>
      </c>
      <c r="S1621">
        <f>IF(B1622="",S1620,IFERROR(IF(AND(R1621&gt;0,R1620=0),R1621,(1+(B1622/B1621-1)*Calc!$Z$1)*S1620),0))</f>
        <v>0</v>
      </c>
      <c r="T1621">
        <f>IF(B1622="",T1620,IFERROR(IF(AND(R1621&gt;0,R1620=0),R1621,(1+(B1622/B1621-1)*Calc!$Z$1-L1622)*T1620),0))</f>
        <v>0</v>
      </c>
      <c r="U1621">
        <f>IF(B1622="",U1620,IFERROR(IF(AND(R1621&gt;0,R1620=0),R1621,(1+(B1622/B1621-1)*Calc!$Z$1-M1622*2)*U1620),0))</f>
        <v>0</v>
      </c>
      <c r="V1621">
        <f>IF(B1622="",V1620,IFERROR(IF(AND(R1621&gt;0,R1620=0),R1621,(1+(B1622/B1621-1)*Calc!$Z$1-N1622*2)*V1620),0))</f>
        <v>0</v>
      </c>
      <c r="W1621">
        <f>IF(ISNUMBER(C1621),C1621,W1620)</f>
        <v>1.55</v>
      </c>
      <c r="Y1621" s="1" t="e">
        <f>IF(AND(Q1621&gt;=Chart!$F$2,Q1621&lt;=Chart!$F$3),Q1621,#N/A)</f>
        <v>#N/A</v>
      </c>
      <c r="Z1621" t="e">
        <f>IF(AND(Q1621&gt;=Chart!$F$2,Q1621&lt;=Chart!$F$3),R1621,#N/A)</f>
        <v>#N/A</v>
      </c>
      <c r="AA1621" t="e">
        <f>IF(AND(Q1621&gt;=Chart!$F$2,Q1621&lt;=Chart!$F$3),S1621,#N/A)</f>
        <v>#N/A</v>
      </c>
      <c r="AB1621" t="e">
        <f>IF(AND(Q1621&gt;=Chart!$F$2,Q1621&lt;=Chart!$F$3),T1621,#N/A)</f>
        <v>#N/A</v>
      </c>
      <c r="AC1621" t="e">
        <f>IF(AND(Q1621&gt;=Chart!$F$2,Q1621&lt;=Chart!$F$3),U1621,#N/A)</f>
        <v>#N/A</v>
      </c>
      <c r="AD1621" t="e">
        <f>IF(AND(Q1621&gt;=Chart!$F$2,Q1621&lt;=Chart!$F$3),V1621,#N/A)</f>
        <v>#N/A</v>
      </c>
      <c r="AE1621" t="e">
        <f>IF(AND(Q1621&gt;=Chart!$F$2,Q1621&lt;=Chart!$F$3),I1621,#N/A)</f>
        <v>#N/A</v>
      </c>
      <c r="AF1621" t="e">
        <f>IF(AND(Q1621&gt;=Chart!$F$2,Q1621&lt;=Chart!$F$3),H1621/100,#N/A)</f>
        <v>#N/A</v>
      </c>
      <c r="AG1621" t="e">
        <f>IF(AND(Q1621&gt;=Chart!$F$2,Q1621&lt;=Chart!$F$3),W1621/100,#N/A)</f>
        <v>#N/A</v>
      </c>
    </row>
    <row r="1622" spans="1:33" x14ac:dyDescent="0.25">
      <c r="A1622">
        <v>1573828200</v>
      </c>
      <c r="B1622">
        <f>INDEX('Daily Data ADJ'!$1:$1048576,MATCH(Calc!$A1622,'Daily Data ADJ'!$A:$A,0),MATCH("SPY, CBOE BZX: Close",'Daily Data ADJ'!$1:$1,0))</f>
        <v>295.76933978</v>
      </c>
      <c r="C1622">
        <f>INDEX('Daily Data ADJ'!$1:$1048576,MATCH(Calc!$A1622,'Daily Data ADJ'!$A:$A,0),MATCH("EFFR, FRED: Close",'Daily Data ADJ'!$1:$1,0))</f>
        <v>1.55</v>
      </c>
      <c r="D1622">
        <f>INDEX('Daily Data ADJ'!$1:$1048576,MATCH(Calc!$A1622,'Daily Data ADJ'!$A:$A,1),MATCH("SOFR, FRED: Close",'Daily Data ADJ'!$1:$1,0))</f>
        <v>1.59</v>
      </c>
      <c r="E1622">
        <f>INDEX('Daily Data ADJ'!$1:$1048576,MATCH(Calc!$A1622,'Daily Data ADJ'!$A:$A,0),MATCH("UPRO, CBOE BZX: Close",'Daily Data ADJ'!$1:$1,0))</f>
        <v>31.350920779999999</v>
      </c>
      <c r="F1622">
        <f>INDEX('Daily Data ADJ'!$1:$1048576,MATCH(Calc!$A1622,'Daily Data ADJ'!$A:$A,0),MATCH("ES1!, CME_MINI: Close",'Daily Data ADJ'!$1:$1,0))</f>
        <v>3118.25</v>
      </c>
      <c r="G1622">
        <f>INDEX('Daily Data ADJ'!$1:$1048576,MATCH(Calc!$A1622,'Daily Data ADJ'!$A:$A,0),MATCH("ES2!, CME_MINI: Close",'Daily Data ADJ'!$1:$1,0))</f>
        <v>3120.5</v>
      </c>
      <c r="H1622">
        <f>INDEX('QUANDL MULTPL SP500_DIV_YIELD_M'!$A:$G,MATCH(Calc!$A1622,'QUANDL MULTPL SP500_DIV_YIELD_M'!$A:$A,1),MATCH('QUANDL MULTPL SP500_DIV_YIELD_M'!$E$1,'QUANDL MULTPL SP500_DIV_YIELD_M'!$A$1:$G$1,0))</f>
        <v>1.87</v>
      </c>
      <c r="I1622" s="5">
        <f t="shared" si="150"/>
        <v>2.1589359649583591E-2</v>
      </c>
      <c r="J1622" s="1">
        <f>A1622/24/60/60+DATE(1970,1,1)</f>
        <v>43784.604166666672</v>
      </c>
      <c r="K1622" s="3">
        <f t="shared" si="153"/>
        <v>1</v>
      </c>
      <c r="L1622" s="6">
        <f>(1+Chart!$F$4)^(1/(365/K1622))-1</f>
        <v>6.6592785027408397E-5</v>
      </c>
      <c r="M1622" s="6">
        <f t="shared" si="154"/>
        <v>4.2140893486974917E-5</v>
      </c>
      <c r="N1622" s="6">
        <f t="shared" si="155"/>
        <v>5.8521192582317028E-5</v>
      </c>
      <c r="O1622">
        <f>O1621*(B1622/B1621)</f>
        <v>295.76933978000255</v>
      </c>
      <c r="P1622">
        <f t="shared" si="151"/>
        <v>2019</v>
      </c>
      <c r="Q1622" s="1">
        <f t="shared" si="152"/>
        <v>43784.604166666672</v>
      </c>
      <c r="R1622">
        <f>IF(B1623="",R1621,IF(Q1622&gt;=Chart!$F$2,E1622,0))</f>
        <v>0</v>
      </c>
      <c r="S1622">
        <f>IF(B1623="",S1621,IFERROR(IF(AND(R1622&gt;0,R1621=0),R1622,(1+(B1623/B1622-1)*Calc!$Z$1)*S1621),0))</f>
        <v>0</v>
      </c>
      <c r="T1622">
        <f>IF(B1623="",T1621,IFERROR(IF(AND(R1622&gt;0,R1621=0),R1622,(1+(B1623/B1622-1)*Calc!$Z$1-L1623)*T1621),0))</f>
        <v>0</v>
      </c>
      <c r="U1622">
        <f>IF(B1623="",U1621,IFERROR(IF(AND(R1622&gt;0,R1621=0),R1622,(1+(B1623/B1622-1)*Calc!$Z$1-M1623*2)*U1621),0))</f>
        <v>0</v>
      </c>
      <c r="V1622">
        <f>IF(B1623="",V1621,IFERROR(IF(AND(R1622&gt;0,R1621=0),R1622,(1+(B1623/B1622-1)*Calc!$Z$1-N1623*2)*V1621),0))</f>
        <v>0</v>
      </c>
      <c r="W1622">
        <f>IF(ISNUMBER(C1622),C1622,W1621)</f>
        <v>1.55</v>
      </c>
      <c r="Y1622" s="1" t="e">
        <f>IF(AND(Q1622&gt;=Chart!$F$2,Q1622&lt;=Chart!$F$3),Q1622,#N/A)</f>
        <v>#N/A</v>
      </c>
      <c r="Z1622" t="e">
        <f>IF(AND(Q1622&gt;=Chart!$F$2,Q1622&lt;=Chart!$F$3),R1622,#N/A)</f>
        <v>#N/A</v>
      </c>
      <c r="AA1622" t="e">
        <f>IF(AND(Q1622&gt;=Chart!$F$2,Q1622&lt;=Chart!$F$3),S1622,#N/A)</f>
        <v>#N/A</v>
      </c>
      <c r="AB1622" t="e">
        <f>IF(AND(Q1622&gt;=Chart!$F$2,Q1622&lt;=Chart!$F$3),T1622,#N/A)</f>
        <v>#N/A</v>
      </c>
      <c r="AC1622" t="e">
        <f>IF(AND(Q1622&gt;=Chart!$F$2,Q1622&lt;=Chart!$F$3),U1622,#N/A)</f>
        <v>#N/A</v>
      </c>
      <c r="AD1622" t="e">
        <f>IF(AND(Q1622&gt;=Chart!$F$2,Q1622&lt;=Chart!$F$3),V1622,#N/A)</f>
        <v>#N/A</v>
      </c>
      <c r="AE1622" t="e">
        <f>IF(AND(Q1622&gt;=Chart!$F$2,Q1622&lt;=Chart!$F$3),I1622,#N/A)</f>
        <v>#N/A</v>
      </c>
      <c r="AF1622" t="e">
        <f>IF(AND(Q1622&gt;=Chart!$F$2,Q1622&lt;=Chart!$F$3),H1622/100,#N/A)</f>
        <v>#N/A</v>
      </c>
      <c r="AG1622" t="e">
        <f>IF(AND(Q1622&gt;=Chart!$F$2,Q1622&lt;=Chart!$F$3),W1622/100,#N/A)</f>
        <v>#N/A</v>
      </c>
    </row>
    <row r="1623" spans="1:33" x14ac:dyDescent="0.25">
      <c r="A1623">
        <v>1574087400</v>
      </c>
      <c r="B1623">
        <f>INDEX('Daily Data ADJ'!$1:$1048576,MATCH(Calc!$A1623,'Daily Data ADJ'!$A:$A,0),MATCH("SPY, CBOE BZX: Close",'Daily Data ADJ'!$1:$1,0))</f>
        <v>295.98752173000003</v>
      </c>
      <c r="C1623">
        <f>INDEX('Daily Data ADJ'!$1:$1048576,MATCH(Calc!$A1623,'Daily Data ADJ'!$A:$A,0),MATCH("EFFR, FRED: Close",'Daily Data ADJ'!$1:$1,0))</f>
        <v>1.55</v>
      </c>
      <c r="D1623">
        <f>INDEX('Daily Data ADJ'!$1:$1048576,MATCH(Calc!$A1623,'Daily Data ADJ'!$A:$A,1),MATCH("SOFR, FRED: Close",'Daily Data ADJ'!$1:$1,0))</f>
        <v>1.56</v>
      </c>
      <c r="E1623">
        <f>INDEX('Daily Data ADJ'!$1:$1048576,MATCH(Calc!$A1623,'Daily Data ADJ'!$A:$A,0),MATCH("UPRO, CBOE BZX: Close",'Daily Data ADJ'!$1:$1,0))</f>
        <v>31.405401049999998</v>
      </c>
      <c r="F1623">
        <f>INDEX('Daily Data ADJ'!$1:$1048576,MATCH(Calc!$A1623,'Daily Data ADJ'!$A:$A,0),MATCH("ES1!, CME_MINI: Close",'Daily Data ADJ'!$1:$1,0))</f>
        <v>3121.75</v>
      </c>
      <c r="G1623">
        <f>INDEX('Daily Data ADJ'!$1:$1048576,MATCH(Calc!$A1623,'Daily Data ADJ'!$A:$A,0),MATCH("ES2!, CME_MINI: Close",'Daily Data ADJ'!$1:$1,0))</f>
        <v>3124</v>
      </c>
      <c r="H1623">
        <f>INDEX('QUANDL MULTPL SP500_DIV_YIELD_M'!$A:$G,MATCH(Calc!$A1623,'QUANDL MULTPL SP500_DIV_YIELD_M'!$A:$A,1),MATCH('QUANDL MULTPL SP500_DIV_YIELD_M'!$E$1,'QUANDL MULTPL SP500_DIV_YIELD_M'!$A$1:$G$1,0))</f>
        <v>1.87</v>
      </c>
      <c r="I1623" s="5">
        <f t="shared" si="150"/>
        <v>2.1586116695919096E-2</v>
      </c>
      <c r="J1623" s="1">
        <f>A1623/24/60/60+DATE(1970,1,1)</f>
        <v>43787.604166666672</v>
      </c>
      <c r="K1623" s="3">
        <f t="shared" si="153"/>
        <v>3</v>
      </c>
      <c r="L1623" s="6">
        <f>(1+Chart!$F$4)^(1/(365/K1623))-1</f>
        <v>1.9979165917494157E-4</v>
      </c>
      <c r="M1623" s="6">
        <f t="shared" si="154"/>
        <v>1.2642800810014343E-4</v>
      </c>
      <c r="N1623" s="6">
        <f t="shared" si="155"/>
        <v>1.7554775639228026E-4</v>
      </c>
      <c r="O1623">
        <f>O1622*(B1623/B1622)</f>
        <v>295.98752173000258</v>
      </c>
      <c r="P1623">
        <f t="shared" si="151"/>
        <v>2019</v>
      </c>
      <c r="Q1623" s="1">
        <f t="shared" si="152"/>
        <v>43787.604166666672</v>
      </c>
      <c r="R1623">
        <f>IF(B1624="",R1622,IF(Q1623&gt;=Chart!$F$2,E1623,0))</f>
        <v>0</v>
      </c>
      <c r="S1623">
        <f>IF(B1624="",S1622,IFERROR(IF(AND(R1623&gt;0,R1622=0),R1623,(1+(B1624/B1623-1)*Calc!$Z$1)*S1622),0))</f>
        <v>0</v>
      </c>
      <c r="T1623">
        <f>IF(B1624="",T1622,IFERROR(IF(AND(R1623&gt;0,R1622=0),R1623,(1+(B1624/B1623-1)*Calc!$Z$1-L1624)*T1622),0))</f>
        <v>0</v>
      </c>
      <c r="U1623">
        <f>IF(B1624="",U1622,IFERROR(IF(AND(R1623&gt;0,R1622=0),R1623,(1+(B1624/B1623-1)*Calc!$Z$1-M1624*2)*U1622),0))</f>
        <v>0</v>
      </c>
      <c r="V1623">
        <f>IF(B1624="",V1622,IFERROR(IF(AND(R1623&gt;0,R1622=0),R1623,(1+(B1624/B1623-1)*Calc!$Z$1-N1624*2)*V1622),0))</f>
        <v>0</v>
      </c>
      <c r="W1623">
        <f>IF(ISNUMBER(C1623),C1623,W1622)</f>
        <v>1.55</v>
      </c>
      <c r="Y1623" s="1" t="e">
        <f>IF(AND(Q1623&gt;=Chart!$F$2,Q1623&lt;=Chart!$F$3),Q1623,#N/A)</f>
        <v>#N/A</v>
      </c>
      <c r="Z1623" t="e">
        <f>IF(AND(Q1623&gt;=Chart!$F$2,Q1623&lt;=Chart!$F$3),R1623,#N/A)</f>
        <v>#N/A</v>
      </c>
      <c r="AA1623" t="e">
        <f>IF(AND(Q1623&gt;=Chart!$F$2,Q1623&lt;=Chart!$F$3),S1623,#N/A)</f>
        <v>#N/A</v>
      </c>
      <c r="AB1623" t="e">
        <f>IF(AND(Q1623&gt;=Chart!$F$2,Q1623&lt;=Chart!$F$3),T1623,#N/A)</f>
        <v>#N/A</v>
      </c>
      <c r="AC1623" t="e">
        <f>IF(AND(Q1623&gt;=Chart!$F$2,Q1623&lt;=Chart!$F$3),U1623,#N/A)</f>
        <v>#N/A</v>
      </c>
      <c r="AD1623" t="e">
        <f>IF(AND(Q1623&gt;=Chart!$F$2,Q1623&lt;=Chart!$F$3),V1623,#N/A)</f>
        <v>#N/A</v>
      </c>
      <c r="AE1623" t="e">
        <f>IF(AND(Q1623&gt;=Chart!$F$2,Q1623&lt;=Chart!$F$3),I1623,#N/A)</f>
        <v>#N/A</v>
      </c>
      <c r="AF1623" t="e">
        <f>IF(AND(Q1623&gt;=Chart!$F$2,Q1623&lt;=Chart!$F$3),H1623/100,#N/A)</f>
        <v>#N/A</v>
      </c>
      <c r="AG1623" t="e">
        <f>IF(AND(Q1623&gt;=Chart!$F$2,Q1623&lt;=Chart!$F$3),W1623/100,#N/A)</f>
        <v>#N/A</v>
      </c>
    </row>
    <row r="1624" spans="1:33" x14ac:dyDescent="0.25">
      <c r="A1624">
        <v>1574173800</v>
      </c>
      <c r="B1624">
        <f>INDEX('Daily Data ADJ'!$1:$1048576,MATCH(Calc!$A1624,'Daily Data ADJ'!$A:$A,0),MATCH("SPY, CBOE BZX: Close",'Daily Data ADJ'!$1:$1,0))</f>
        <v>295.90214617999999</v>
      </c>
      <c r="C1624">
        <f>INDEX('Daily Data ADJ'!$1:$1048576,MATCH(Calc!$A1624,'Daily Data ADJ'!$A:$A,0),MATCH("EFFR, FRED: Close",'Daily Data ADJ'!$1:$1,0))</f>
        <v>1.55</v>
      </c>
      <c r="D1624">
        <f>INDEX('Daily Data ADJ'!$1:$1048576,MATCH(Calc!$A1624,'Daily Data ADJ'!$A:$A,1),MATCH("SOFR, FRED: Close",'Daily Data ADJ'!$1:$1,0))</f>
        <v>1.57</v>
      </c>
      <c r="E1624">
        <f>INDEX('Daily Data ADJ'!$1:$1048576,MATCH(Calc!$A1624,'Daily Data ADJ'!$A:$A,0),MATCH("UPRO, CBOE BZX: Close",'Daily Data ADJ'!$1:$1,0))</f>
        <v>31.360826280000001</v>
      </c>
      <c r="F1624">
        <f>INDEX('Daily Data ADJ'!$1:$1048576,MATCH(Calc!$A1624,'Daily Data ADJ'!$A:$A,0),MATCH("ES1!, CME_MINI: Close",'Daily Data ADJ'!$1:$1,0))</f>
        <v>3118.5</v>
      </c>
      <c r="G1624">
        <f>INDEX('Daily Data ADJ'!$1:$1048576,MATCH(Calc!$A1624,'Daily Data ADJ'!$A:$A,0),MATCH("ES2!, CME_MINI: Close",'Daily Data ADJ'!$1:$1,0))</f>
        <v>3120.75</v>
      </c>
      <c r="H1624">
        <f>INDEX('QUANDL MULTPL SP500_DIV_YIELD_M'!$A:$G,MATCH(Calc!$A1624,'QUANDL MULTPL SP500_DIV_YIELD_M'!$A:$A,1),MATCH('QUANDL MULTPL SP500_DIV_YIELD_M'!$E$1,'QUANDL MULTPL SP500_DIV_YIELD_M'!$A$1:$G$1,0))</f>
        <v>1.87</v>
      </c>
      <c r="I1624" s="5">
        <f t="shared" si="150"/>
        <v>2.1589127768367584E-2</v>
      </c>
      <c r="J1624" s="1">
        <f>A1624/24/60/60+DATE(1970,1,1)</f>
        <v>43788.604166666672</v>
      </c>
      <c r="K1624" s="3">
        <f t="shared" si="153"/>
        <v>1</v>
      </c>
      <c r="L1624" s="6">
        <f>(1+Chart!$F$4)^(1/(365/K1624))-1</f>
        <v>6.6592785027408397E-5</v>
      </c>
      <c r="M1624" s="6">
        <f t="shared" si="154"/>
        <v>4.2140893486974917E-5</v>
      </c>
      <c r="N1624" s="6">
        <f t="shared" si="155"/>
        <v>5.8520570680453687E-5</v>
      </c>
      <c r="O1624">
        <f>O1623*(B1624/B1623)</f>
        <v>295.90214618000255</v>
      </c>
      <c r="P1624">
        <f t="shared" si="151"/>
        <v>2019</v>
      </c>
      <c r="Q1624" s="1">
        <f t="shared" si="152"/>
        <v>43788.604166666672</v>
      </c>
      <c r="R1624">
        <f>IF(B1625="",R1623,IF(Q1624&gt;=Chart!$F$2,E1624,0))</f>
        <v>0</v>
      </c>
      <c r="S1624">
        <f>IF(B1625="",S1623,IFERROR(IF(AND(R1624&gt;0,R1623=0),R1624,(1+(B1625/B1624-1)*Calc!$Z$1)*S1623),0))</f>
        <v>0</v>
      </c>
      <c r="T1624">
        <f>IF(B1625="",T1623,IFERROR(IF(AND(R1624&gt;0,R1623=0),R1624,(1+(B1625/B1624-1)*Calc!$Z$1-L1625)*T1623),0))</f>
        <v>0</v>
      </c>
      <c r="U1624">
        <f>IF(B1625="",U1623,IFERROR(IF(AND(R1624&gt;0,R1623=0),R1624,(1+(B1625/B1624-1)*Calc!$Z$1-M1625*2)*U1623),0))</f>
        <v>0</v>
      </c>
      <c r="V1624">
        <f>IF(B1625="",V1623,IFERROR(IF(AND(R1624&gt;0,R1623=0),R1624,(1+(B1625/B1624-1)*Calc!$Z$1-N1625*2)*V1623),0))</f>
        <v>0</v>
      </c>
      <c r="W1624">
        <f>IF(ISNUMBER(C1624),C1624,W1623)</f>
        <v>1.55</v>
      </c>
      <c r="Y1624" s="1" t="e">
        <f>IF(AND(Q1624&gt;=Chart!$F$2,Q1624&lt;=Chart!$F$3),Q1624,#N/A)</f>
        <v>#N/A</v>
      </c>
      <c r="Z1624" t="e">
        <f>IF(AND(Q1624&gt;=Chart!$F$2,Q1624&lt;=Chart!$F$3),R1624,#N/A)</f>
        <v>#N/A</v>
      </c>
      <c r="AA1624" t="e">
        <f>IF(AND(Q1624&gt;=Chart!$F$2,Q1624&lt;=Chart!$F$3),S1624,#N/A)</f>
        <v>#N/A</v>
      </c>
      <c r="AB1624" t="e">
        <f>IF(AND(Q1624&gt;=Chart!$F$2,Q1624&lt;=Chart!$F$3),T1624,#N/A)</f>
        <v>#N/A</v>
      </c>
      <c r="AC1624" t="e">
        <f>IF(AND(Q1624&gt;=Chart!$F$2,Q1624&lt;=Chart!$F$3),U1624,#N/A)</f>
        <v>#N/A</v>
      </c>
      <c r="AD1624" t="e">
        <f>IF(AND(Q1624&gt;=Chart!$F$2,Q1624&lt;=Chart!$F$3),V1624,#N/A)</f>
        <v>#N/A</v>
      </c>
      <c r="AE1624" t="e">
        <f>IF(AND(Q1624&gt;=Chart!$F$2,Q1624&lt;=Chart!$F$3),I1624,#N/A)</f>
        <v>#N/A</v>
      </c>
      <c r="AF1624" t="e">
        <f>IF(AND(Q1624&gt;=Chart!$F$2,Q1624&lt;=Chart!$F$3),H1624/100,#N/A)</f>
        <v>#N/A</v>
      </c>
      <c r="AG1624" t="e">
        <f>IF(AND(Q1624&gt;=Chart!$F$2,Q1624&lt;=Chart!$F$3),W1624/100,#N/A)</f>
        <v>#N/A</v>
      </c>
    </row>
    <row r="1625" spans="1:33" x14ac:dyDescent="0.25">
      <c r="A1625">
        <v>1574260200</v>
      </c>
      <c r="B1625">
        <f>INDEX('Daily Data ADJ'!$1:$1048576,MATCH(Calc!$A1625,'Daily Data ADJ'!$A:$A,0),MATCH("SPY, CBOE BZX: Close",'Daily Data ADJ'!$1:$1,0))</f>
        <v>294.80175028999997</v>
      </c>
      <c r="C1625">
        <f>INDEX('Daily Data ADJ'!$1:$1048576,MATCH(Calc!$A1625,'Daily Data ADJ'!$A:$A,0),MATCH("EFFR, FRED: Close",'Daily Data ADJ'!$1:$1,0))</f>
        <v>1.55</v>
      </c>
      <c r="D1625">
        <f>INDEX('Daily Data ADJ'!$1:$1048576,MATCH(Calc!$A1625,'Daily Data ADJ'!$A:$A,1),MATCH("SOFR, FRED: Close",'Daily Data ADJ'!$1:$1,0))</f>
        <v>1.57</v>
      </c>
      <c r="E1625">
        <f>INDEX('Daily Data ADJ'!$1:$1048576,MATCH(Calc!$A1625,'Daily Data ADJ'!$A:$A,0),MATCH("UPRO, CBOE BZX: Close",'Daily Data ADJ'!$1:$1,0))</f>
        <v>31.024039139999999</v>
      </c>
      <c r="F1625">
        <f>INDEX('Daily Data ADJ'!$1:$1048576,MATCH(Calc!$A1625,'Daily Data ADJ'!$A:$A,0),MATCH("ES1!, CME_MINI: Close",'Daily Data ADJ'!$1:$1,0))</f>
        <v>3109</v>
      </c>
      <c r="G1625">
        <f>INDEX('Daily Data ADJ'!$1:$1048576,MATCH(Calc!$A1625,'Daily Data ADJ'!$A:$A,0),MATCH("ES2!, CME_MINI: Close",'Daily Data ADJ'!$1:$1,0))</f>
        <v>3111.25</v>
      </c>
      <c r="H1625">
        <f>INDEX('QUANDL MULTPL SP500_DIV_YIELD_M'!$A:$G,MATCH(Calc!$A1625,'QUANDL MULTPL SP500_DIV_YIELD_M'!$A:$A,1),MATCH('QUANDL MULTPL SP500_DIV_YIELD_M'!$E$1,'QUANDL MULTPL SP500_DIV_YIELD_M'!$A$1:$G$1,0))</f>
        <v>1.87</v>
      </c>
      <c r="I1625" s="5">
        <f t="shared" si="150"/>
        <v>2.159796549923227E-2</v>
      </c>
      <c r="J1625" s="1">
        <f>A1625/24/60/60+DATE(1970,1,1)</f>
        <v>43789.604166666672</v>
      </c>
      <c r="K1625" s="3">
        <f t="shared" si="153"/>
        <v>1</v>
      </c>
      <c r="L1625" s="6">
        <f>(1+Chart!$F$4)^(1/(365/K1625))-1</f>
        <v>6.6592785027408397E-5</v>
      </c>
      <c r="M1625" s="6">
        <f t="shared" si="154"/>
        <v>4.2140893486974917E-5</v>
      </c>
      <c r="N1625" s="6">
        <f t="shared" si="155"/>
        <v>5.8544273236815769E-5</v>
      </c>
      <c r="O1625">
        <f>O1624*(B1625/B1624)</f>
        <v>294.80175029000253</v>
      </c>
      <c r="P1625">
        <f t="shared" si="151"/>
        <v>2019</v>
      </c>
      <c r="Q1625" s="1">
        <f t="shared" si="152"/>
        <v>43789.604166666672</v>
      </c>
      <c r="R1625">
        <f>IF(B1626="",R1624,IF(Q1625&gt;=Chart!$F$2,E1625,0))</f>
        <v>0</v>
      </c>
      <c r="S1625">
        <f>IF(B1626="",S1624,IFERROR(IF(AND(R1625&gt;0,R1624=0),R1625,(1+(B1626/B1625-1)*Calc!$Z$1)*S1624),0))</f>
        <v>0</v>
      </c>
      <c r="T1625">
        <f>IF(B1626="",T1624,IFERROR(IF(AND(R1625&gt;0,R1624=0),R1625,(1+(B1626/B1625-1)*Calc!$Z$1-L1626)*T1624),0))</f>
        <v>0</v>
      </c>
      <c r="U1625">
        <f>IF(B1626="",U1624,IFERROR(IF(AND(R1625&gt;0,R1624=0),R1625,(1+(B1626/B1625-1)*Calc!$Z$1-M1626*2)*U1624),0))</f>
        <v>0</v>
      </c>
      <c r="V1625">
        <f>IF(B1626="",V1624,IFERROR(IF(AND(R1625&gt;0,R1624=0),R1625,(1+(B1626/B1625-1)*Calc!$Z$1-N1626*2)*V1624),0))</f>
        <v>0</v>
      </c>
      <c r="W1625">
        <f>IF(ISNUMBER(C1625),C1625,W1624)</f>
        <v>1.55</v>
      </c>
      <c r="Y1625" s="1" t="e">
        <f>IF(AND(Q1625&gt;=Chart!$F$2,Q1625&lt;=Chart!$F$3),Q1625,#N/A)</f>
        <v>#N/A</v>
      </c>
      <c r="Z1625" t="e">
        <f>IF(AND(Q1625&gt;=Chart!$F$2,Q1625&lt;=Chart!$F$3),R1625,#N/A)</f>
        <v>#N/A</v>
      </c>
      <c r="AA1625" t="e">
        <f>IF(AND(Q1625&gt;=Chart!$F$2,Q1625&lt;=Chart!$F$3),S1625,#N/A)</f>
        <v>#N/A</v>
      </c>
      <c r="AB1625" t="e">
        <f>IF(AND(Q1625&gt;=Chart!$F$2,Q1625&lt;=Chart!$F$3),T1625,#N/A)</f>
        <v>#N/A</v>
      </c>
      <c r="AC1625" t="e">
        <f>IF(AND(Q1625&gt;=Chart!$F$2,Q1625&lt;=Chart!$F$3),U1625,#N/A)</f>
        <v>#N/A</v>
      </c>
      <c r="AD1625" t="e">
        <f>IF(AND(Q1625&gt;=Chart!$F$2,Q1625&lt;=Chart!$F$3),V1625,#N/A)</f>
        <v>#N/A</v>
      </c>
      <c r="AE1625" t="e">
        <f>IF(AND(Q1625&gt;=Chart!$F$2,Q1625&lt;=Chart!$F$3),I1625,#N/A)</f>
        <v>#N/A</v>
      </c>
      <c r="AF1625" t="e">
        <f>IF(AND(Q1625&gt;=Chart!$F$2,Q1625&lt;=Chart!$F$3),H1625/100,#N/A)</f>
        <v>#N/A</v>
      </c>
      <c r="AG1625" t="e">
        <f>IF(AND(Q1625&gt;=Chart!$F$2,Q1625&lt;=Chart!$F$3),W1625/100,#N/A)</f>
        <v>#N/A</v>
      </c>
    </row>
    <row r="1626" spans="1:33" x14ac:dyDescent="0.25">
      <c r="A1626">
        <v>1574346600</v>
      </c>
      <c r="B1626">
        <f>INDEX('Daily Data ADJ'!$1:$1048576,MATCH(Calc!$A1626,'Daily Data ADJ'!$A:$A,0),MATCH("SPY, CBOE BZX: Close",'Daily Data ADJ'!$1:$1,0))</f>
        <v>294.32744172000002</v>
      </c>
      <c r="C1626">
        <f>INDEX('Daily Data ADJ'!$1:$1048576,MATCH(Calc!$A1626,'Daily Data ADJ'!$A:$A,0),MATCH("EFFR, FRED: Close",'Daily Data ADJ'!$1:$1,0))</f>
        <v>1.55</v>
      </c>
      <c r="D1626">
        <f>INDEX('Daily Data ADJ'!$1:$1048576,MATCH(Calc!$A1626,'Daily Data ADJ'!$A:$A,1),MATCH("SOFR, FRED: Close",'Daily Data ADJ'!$1:$1,0))</f>
        <v>1.58</v>
      </c>
      <c r="E1626">
        <f>INDEX('Daily Data ADJ'!$1:$1048576,MATCH(Calc!$A1626,'Daily Data ADJ'!$A:$A,0),MATCH("UPRO, CBOE BZX: Close",'Daily Data ADJ'!$1:$1,0))</f>
        <v>30.870503830000001</v>
      </c>
      <c r="F1626">
        <f>INDEX('Daily Data ADJ'!$1:$1048576,MATCH(Calc!$A1626,'Daily Data ADJ'!$A:$A,0),MATCH("ES1!, CME_MINI: Close",'Daily Data ADJ'!$1:$1,0))</f>
        <v>3104</v>
      </c>
      <c r="G1626">
        <f>INDEX('Daily Data ADJ'!$1:$1048576,MATCH(Calc!$A1626,'Daily Data ADJ'!$A:$A,0),MATCH("ES2!, CME_MINI: Close",'Daily Data ADJ'!$1:$1,0))</f>
        <v>3106</v>
      </c>
      <c r="H1626">
        <f>INDEX('QUANDL MULTPL SP500_DIV_YIELD_M'!$A:$G,MATCH(Calc!$A1626,'QUANDL MULTPL SP500_DIV_YIELD_M'!$A:$A,1),MATCH('QUANDL MULTPL SP500_DIV_YIELD_M'!$E$1,'QUANDL MULTPL SP500_DIV_YIELD_M'!$A$1:$G$1,0))</f>
        <v>1.87</v>
      </c>
      <c r="I1626" s="5">
        <f t="shared" si="150"/>
        <v>2.1279811623899976E-2</v>
      </c>
      <c r="J1626" s="1">
        <f>A1626/24/60/60+DATE(1970,1,1)</f>
        <v>43790.604166666672</v>
      </c>
      <c r="K1626" s="3">
        <f t="shared" si="153"/>
        <v>1</v>
      </c>
      <c r="L1626" s="6">
        <f>(1+Chart!$F$4)^(1/(365/K1626))-1</f>
        <v>6.6592785027408397E-5</v>
      </c>
      <c r="M1626" s="6">
        <f t="shared" si="154"/>
        <v>4.2140893486974917E-5</v>
      </c>
      <c r="N1626" s="6">
        <f t="shared" si="155"/>
        <v>5.7690864258219676E-5</v>
      </c>
      <c r="O1626">
        <f>O1625*(B1626/B1625)</f>
        <v>294.32744172000258</v>
      </c>
      <c r="P1626">
        <f t="shared" si="151"/>
        <v>2019</v>
      </c>
      <c r="Q1626" s="1">
        <f t="shared" si="152"/>
        <v>43790.604166666672</v>
      </c>
      <c r="R1626">
        <f>IF(B1627="",R1625,IF(Q1626&gt;=Chart!$F$2,E1626,0))</f>
        <v>0</v>
      </c>
      <c r="S1626">
        <f>IF(B1627="",S1625,IFERROR(IF(AND(R1626&gt;0,R1625=0),R1626,(1+(B1627/B1626-1)*Calc!$Z$1)*S1625),0))</f>
        <v>0</v>
      </c>
      <c r="T1626">
        <f>IF(B1627="",T1625,IFERROR(IF(AND(R1626&gt;0,R1625=0),R1626,(1+(B1627/B1626-1)*Calc!$Z$1-L1627)*T1625),0))</f>
        <v>0</v>
      </c>
      <c r="U1626">
        <f>IF(B1627="",U1625,IFERROR(IF(AND(R1626&gt;0,R1625=0),R1626,(1+(B1627/B1626-1)*Calc!$Z$1-M1627*2)*U1625),0))</f>
        <v>0</v>
      </c>
      <c r="V1626">
        <f>IF(B1627="",V1625,IFERROR(IF(AND(R1626&gt;0,R1625=0),R1626,(1+(B1627/B1626-1)*Calc!$Z$1-N1627*2)*V1625),0))</f>
        <v>0</v>
      </c>
      <c r="W1626">
        <f>IF(ISNUMBER(C1626),C1626,W1625)</f>
        <v>1.55</v>
      </c>
      <c r="Y1626" s="1" t="e">
        <f>IF(AND(Q1626&gt;=Chart!$F$2,Q1626&lt;=Chart!$F$3),Q1626,#N/A)</f>
        <v>#N/A</v>
      </c>
      <c r="Z1626" t="e">
        <f>IF(AND(Q1626&gt;=Chart!$F$2,Q1626&lt;=Chart!$F$3),R1626,#N/A)</f>
        <v>#N/A</v>
      </c>
      <c r="AA1626" t="e">
        <f>IF(AND(Q1626&gt;=Chart!$F$2,Q1626&lt;=Chart!$F$3),S1626,#N/A)</f>
        <v>#N/A</v>
      </c>
      <c r="AB1626" t="e">
        <f>IF(AND(Q1626&gt;=Chart!$F$2,Q1626&lt;=Chart!$F$3),T1626,#N/A)</f>
        <v>#N/A</v>
      </c>
      <c r="AC1626" t="e">
        <f>IF(AND(Q1626&gt;=Chart!$F$2,Q1626&lt;=Chart!$F$3),U1626,#N/A)</f>
        <v>#N/A</v>
      </c>
      <c r="AD1626" t="e">
        <f>IF(AND(Q1626&gt;=Chart!$F$2,Q1626&lt;=Chart!$F$3),V1626,#N/A)</f>
        <v>#N/A</v>
      </c>
      <c r="AE1626" t="e">
        <f>IF(AND(Q1626&gt;=Chart!$F$2,Q1626&lt;=Chart!$F$3),I1626,#N/A)</f>
        <v>#N/A</v>
      </c>
      <c r="AF1626" t="e">
        <f>IF(AND(Q1626&gt;=Chart!$F$2,Q1626&lt;=Chart!$F$3),H1626/100,#N/A)</f>
        <v>#N/A</v>
      </c>
      <c r="AG1626" t="e">
        <f>IF(AND(Q1626&gt;=Chart!$F$2,Q1626&lt;=Chart!$F$3),W1626/100,#N/A)</f>
        <v>#N/A</v>
      </c>
    </row>
    <row r="1627" spans="1:33" x14ac:dyDescent="0.25">
      <c r="A1627">
        <v>1574433000</v>
      </c>
      <c r="B1627">
        <f>INDEX('Daily Data ADJ'!$1:$1048576,MATCH(Calc!$A1627,'Daily Data ADJ'!$A:$A,0),MATCH("SPY, CBOE BZX: Close",'Daily Data ADJ'!$1:$1,0))</f>
        <v>294.98198754999999</v>
      </c>
      <c r="C1627">
        <f>INDEX('Daily Data ADJ'!$1:$1048576,MATCH(Calc!$A1627,'Daily Data ADJ'!$A:$A,0),MATCH("EFFR, FRED: Close",'Daily Data ADJ'!$1:$1,0))</f>
        <v>1.55</v>
      </c>
      <c r="D1627">
        <f>INDEX('Daily Data ADJ'!$1:$1048576,MATCH(Calc!$A1627,'Daily Data ADJ'!$A:$A,1),MATCH("SOFR, FRED: Close",'Daily Data ADJ'!$1:$1,0))</f>
        <v>1.58</v>
      </c>
      <c r="E1627">
        <f>INDEX('Daily Data ADJ'!$1:$1048576,MATCH(Calc!$A1627,'Daily Data ADJ'!$A:$A,0),MATCH("UPRO, CBOE BZX: Close",'Daily Data ADJ'!$1:$1,0))</f>
        <v>31.048802899999998</v>
      </c>
      <c r="F1627">
        <f>INDEX('Daily Data ADJ'!$1:$1048576,MATCH(Calc!$A1627,'Daily Data ADJ'!$A:$A,0),MATCH("ES1!, CME_MINI: Close",'Daily Data ADJ'!$1:$1,0))</f>
        <v>3111.5</v>
      </c>
      <c r="G1627">
        <f>INDEX('Daily Data ADJ'!$1:$1048576,MATCH(Calc!$A1627,'Daily Data ADJ'!$A:$A,0),MATCH("ES2!, CME_MINI: Close",'Daily Data ADJ'!$1:$1,0))</f>
        <v>3113.5</v>
      </c>
      <c r="H1627">
        <f>INDEX('QUANDL MULTPL SP500_DIV_YIELD_M'!$A:$G,MATCH(Calc!$A1627,'QUANDL MULTPL SP500_DIV_YIELD_M'!$A:$A,1),MATCH('QUANDL MULTPL SP500_DIV_YIELD_M'!$E$1,'QUANDL MULTPL SP500_DIV_YIELD_M'!$A$1:$G$1,0))</f>
        <v>1.87</v>
      </c>
      <c r="I1627" s="5">
        <f t="shared" si="150"/>
        <v>2.1273587217540753E-2</v>
      </c>
      <c r="J1627" s="1">
        <f>A1627/24/60/60+DATE(1970,1,1)</f>
        <v>43791.604166666672</v>
      </c>
      <c r="K1627" s="3">
        <f t="shared" si="153"/>
        <v>1</v>
      </c>
      <c r="L1627" s="6">
        <f>(1+Chart!$F$4)^(1/(365/K1627))-1</f>
        <v>6.6592785027408397E-5</v>
      </c>
      <c r="M1627" s="6">
        <f t="shared" si="154"/>
        <v>4.2140893486974917E-5</v>
      </c>
      <c r="N1627" s="6">
        <f t="shared" si="155"/>
        <v>5.7674165403032163E-5</v>
      </c>
      <c r="O1627">
        <f>O1626*(B1627/B1626)</f>
        <v>294.98198755000254</v>
      </c>
      <c r="P1627">
        <f t="shared" si="151"/>
        <v>2019</v>
      </c>
      <c r="Q1627" s="1">
        <f t="shared" si="152"/>
        <v>43791.604166666672</v>
      </c>
      <c r="R1627">
        <f>IF(B1628="",R1626,IF(Q1627&gt;=Chart!$F$2,E1627,0))</f>
        <v>0</v>
      </c>
      <c r="S1627">
        <f>IF(B1628="",S1626,IFERROR(IF(AND(R1627&gt;0,R1626=0),R1627,(1+(B1628/B1627-1)*Calc!$Z$1)*S1626),0))</f>
        <v>0</v>
      </c>
      <c r="T1627">
        <f>IF(B1628="",T1626,IFERROR(IF(AND(R1627&gt;0,R1626=0),R1627,(1+(B1628/B1627-1)*Calc!$Z$1-L1628)*T1626),0))</f>
        <v>0</v>
      </c>
      <c r="U1627">
        <f>IF(B1628="",U1626,IFERROR(IF(AND(R1627&gt;0,R1626=0),R1627,(1+(B1628/B1627-1)*Calc!$Z$1-M1628*2)*U1626),0))</f>
        <v>0</v>
      </c>
      <c r="V1627">
        <f>IF(B1628="",V1626,IFERROR(IF(AND(R1627&gt;0,R1626=0),R1627,(1+(B1628/B1627-1)*Calc!$Z$1-N1628*2)*V1626),0))</f>
        <v>0</v>
      </c>
      <c r="W1627">
        <f>IF(ISNUMBER(C1627),C1627,W1626)</f>
        <v>1.55</v>
      </c>
      <c r="Y1627" s="1" t="e">
        <f>IF(AND(Q1627&gt;=Chart!$F$2,Q1627&lt;=Chart!$F$3),Q1627,#N/A)</f>
        <v>#N/A</v>
      </c>
      <c r="Z1627" t="e">
        <f>IF(AND(Q1627&gt;=Chart!$F$2,Q1627&lt;=Chart!$F$3),R1627,#N/A)</f>
        <v>#N/A</v>
      </c>
      <c r="AA1627" t="e">
        <f>IF(AND(Q1627&gt;=Chart!$F$2,Q1627&lt;=Chart!$F$3),S1627,#N/A)</f>
        <v>#N/A</v>
      </c>
      <c r="AB1627" t="e">
        <f>IF(AND(Q1627&gt;=Chart!$F$2,Q1627&lt;=Chart!$F$3),T1627,#N/A)</f>
        <v>#N/A</v>
      </c>
      <c r="AC1627" t="e">
        <f>IF(AND(Q1627&gt;=Chart!$F$2,Q1627&lt;=Chart!$F$3),U1627,#N/A)</f>
        <v>#N/A</v>
      </c>
      <c r="AD1627" t="e">
        <f>IF(AND(Q1627&gt;=Chart!$F$2,Q1627&lt;=Chart!$F$3),V1627,#N/A)</f>
        <v>#N/A</v>
      </c>
      <c r="AE1627" t="e">
        <f>IF(AND(Q1627&gt;=Chart!$F$2,Q1627&lt;=Chart!$F$3),I1627,#N/A)</f>
        <v>#N/A</v>
      </c>
      <c r="AF1627" t="e">
        <f>IF(AND(Q1627&gt;=Chart!$F$2,Q1627&lt;=Chart!$F$3),H1627/100,#N/A)</f>
        <v>#N/A</v>
      </c>
      <c r="AG1627" t="e">
        <f>IF(AND(Q1627&gt;=Chart!$F$2,Q1627&lt;=Chart!$F$3),W1627/100,#N/A)</f>
        <v>#N/A</v>
      </c>
    </row>
    <row r="1628" spans="1:33" x14ac:dyDescent="0.25">
      <c r="A1628">
        <v>1574692200</v>
      </c>
      <c r="B1628">
        <f>INDEX('Daily Data ADJ'!$1:$1048576,MATCH(Calc!$A1628,'Daily Data ADJ'!$A:$A,0),MATCH("SPY, CBOE BZX: Close",'Daily Data ADJ'!$1:$1,0))</f>
        <v>297.26815486999999</v>
      </c>
      <c r="C1628">
        <f>INDEX('Daily Data ADJ'!$1:$1048576,MATCH(Calc!$A1628,'Daily Data ADJ'!$A:$A,0),MATCH("EFFR, FRED: Close",'Daily Data ADJ'!$1:$1,0))</f>
        <v>1.55</v>
      </c>
      <c r="D1628">
        <f>INDEX('Daily Data ADJ'!$1:$1048576,MATCH(Calc!$A1628,'Daily Data ADJ'!$A:$A,1),MATCH("SOFR, FRED: Close",'Daily Data ADJ'!$1:$1,0))</f>
        <v>1.56</v>
      </c>
      <c r="E1628">
        <f>INDEX('Daily Data ADJ'!$1:$1048576,MATCH(Calc!$A1628,'Daily Data ADJ'!$A:$A,0),MATCH("UPRO, CBOE BZX: Close",'Daily Data ADJ'!$1:$1,0))</f>
        <v>31.761999200000002</v>
      </c>
      <c r="F1628">
        <f>INDEX('Daily Data ADJ'!$1:$1048576,MATCH(Calc!$A1628,'Daily Data ADJ'!$A:$A,0),MATCH("ES1!, CME_MINI: Close",'Daily Data ADJ'!$1:$1,0))</f>
        <v>3132.75</v>
      </c>
      <c r="G1628">
        <f>INDEX('Daily Data ADJ'!$1:$1048576,MATCH(Calc!$A1628,'Daily Data ADJ'!$A:$A,0),MATCH("ES2!, CME_MINI: Close",'Daily Data ADJ'!$1:$1,0))</f>
        <v>3134.75</v>
      </c>
      <c r="H1628">
        <f>INDEX('QUANDL MULTPL SP500_DIV_YIELD_M'!$A:$G,MATCH(Calc!$A1628,'QUANDL MULTPL SP500_DIV_YIELD_M'!$A:$A,1),MATCH('QUANDL MULTPL SP500_DIV_YIELD_M'!$E$1,'QUANDL MULTPL SP500_DIV_YIELD_M'!$A$1:$G$1,0))</f>
        <v>1.87</v>
      </c>
      <c r="I1628" s="5">
        <f t="shared" si="150"/>
        <v>2.1256113402552908E-2</v>
      </c>
      <c r="J1628" s="1">
        <f>A1628/24/60/60+DATE(1970,1,1)</f>
        <v>43794.604166666672</v>
      </c>
      <c r="K1628" s="3">
        <f t="shared" si="153"/>
        <v>3</v>
      </c>
      <c r="L1628" s="6">
        <f>(1+Chart!$F$4)^(1/(365/K1628))-1</f>
        <v>1.9979165917494157E-4</v>
      </c>
      <c r="M1628" s="6">
        <f t="shared" si="154"/>
        <v>1.2642800810014343E-4</v>
      </c>
      <c r="N1628" s="6">
        <f t="shared" si="155"/>
        <v>1.7289182108259915E-4</v>
      </c>
      <c r="O1628">
        <f>O1627*(B1628/B1627)</f>
        <v>297.2681548700026</v>
      </c>
      <c r="P1628">
        <f t="shared" si="151"/>
        <v>2019</v>
      </c>
      <c r="Q1628" s="1">
        <f t="shared" si="152"/>
        <v>43794.604166666672</v>
      </c>
      <c r="R1628">
        <f>IF(B1629="",R1627,IF(Q1628&gt;=Chart!$F$2,E1628,0))</f>
        <v>0</v>
      </c>
      <c r="S1628">
        <f>IF(B1629="",S1627,IFERROR(IF(AND(R1628&gt;0,R1627=0),R1628,(1+(B1629/B1628-1)*Calc!$Z$1)*S1627),0))</f>
        <v>0</v>
      </c>
      <c r="T1628">
        <f>IF(B1629="",T1627,IFERROR(IF(AND(R1628&gt;0,R1627=0),R1628,(1+(B1629/B1628-1)*Calc!$Z$1-L1629)*T1627),0))</f>
        <v>0</v>
      </c>
      <c r="U1628">
        <f>IF(B1629="",U1627,IFERROR(IF(AND(R1628&gt;0,R1627=0),R1628,(1+(B1629/B1628-1)*Calc!$Z$1-M1629*2)*U1627),0))</f>
        <v>0</v>
      </c>
      <c r="V1628">
        <f>IF(B1629="",V1627,IFERROR(IF(AND(R1628&gt;0,R1627=0),R1628,(1+(B1629/B1628-1)*Calc!$Z$1-N1629*2)*V1627),0))</f>
        <v>0</v>
      </c>
      <c r="W1628">
        <f>IF(ISNUMBER(C1628),C1628,W1627)</f>
        <v>1.55</v>
      </c>
      <c r="Y1628" s="1" t="e">
        <f>IF(AND(Q1628&gt;=Chart!$F$2,Q1628&lt;=Chart!$F$3),Q1628,#N/A)</f>
        <v>#N/A</v>
      </c>
      <c r="Z1628" t="e">
        <f>IF(AND(Q1628&gt;=Chart!$F$2,Q1628&lt;=Chart!$F$3),R1628,#N/A)</f>
        <v>#N/A</v>
      </c>
      <c r="AA1628" t="e">
        <f>IF(AND(Q1628&gt;=Chart!$F$2,Q1628&lt;=Chart!$F$3),S1628,#N/A)</f>
        <v>#N/A</v>
      </c>
      <c r="AB1628" t="e">
        <f>IF(AND(Q1628&gt;=Chart!$F$2,Q1628&lt;=Chart!$F$3),T1628,#N/A)</f>
        <v>#N/A</v>
      </c>
      <c r="AC1628" t="e">
        <f>IF(AND(Q1628&gt;=Chart!$F$2,Q1628&lt;=Chart!$F$3),U1628,#N/A)</f>
        <v>#N/A</v>
      </c>
      <c r="AD1628" t="e">
        <f>IF(AND(Q1628&gt;=Chart!$F$2,Q1628&lt;=Chart!$F$3),V1628,#N/A)</f>
        <v>#N/A</v>
      </c>
      <c r="AE1628" t="e">
        <f>IF(AND(Q1628&gt;=Chart!$F$2,Q1628&lt;=Chart!$F$3),I1628,#N/A)</f>
        <v>#N/A</v>
      </c>
      <c r="AF1628" t="e">
        <f>IF(AND(Q1628&gt;=Chart!$F$2,Q1628&lt;=Chart!$F$3),H1628/100,#N/A)</f>
        <v>#N/A</v>
      </c>
      <c r="AG1628" t="e">
        <f>IF(AND(Q1628&gt;=Chart!$F$2,Q1628&lt;=Chart!$F$3),W1628/100,#N/A)</f>
        <v>#N/A</v>
      </c>
    </row>
    <row r="1629" spans="1:33" x14ac:dyDescent="0.25">
      <c r="A1629">
        <v>1574778600</v>
      </c>
      <c r="B1629">
        <f>INDEX('Daily Data ADJ'!$1:$1048576,MATCH(Calc!$A1629,'Daily Data ADJ'!$A:$A,0),MATCH("SPY, CBOE BZX: Close",'Daily Data ADJ'!$1:$1,0))</f>
        <v>297.94167305000002</v>
      </c>
      <c r="C1629">
        <f>INDEX('Daily Data ADJ'!$1:$1048576,MATCH(Calc!$A1629,'Daily Data ADJ'!$A:$A,0),MATCH("EFFR, FRED: Close",'Daily Data ADJ'!$1:$1,0))</f>
        <v>1.55</v>
      </c>
      <c r="D1629">
        <f>INDEX('Daily Data ADJ'!$1:$1048576,MATCH(Calc!$A1629,'Daily Data ADJ'!$A:$A,1),MATCH("SOFR, FRED: Close",'Daily Data ADJ'!$1:$1,0))</f>
        <v>1.54</v>
      </c>
      <c r="E1629">
        <f>INDEX('Daily Data ADJ'!$1:$1048576,MATCH(Calc!$A1629,'Daily Data ADJ'!$A:$A,0),MATCH("UPRO, CBOE BZX: Close",'Daily Data ADJ'!$1:$1,0))</f>
        <v>31.960109289999998</v>
      </c>
      <c r="F1629">
        <f>INDEX('Daily Data ADJ'!$1:$1048576,MATCH(Calc!$A1629,'Daily Data ADJ'!$A:$A,0),MATCH("ES1!, CME_MINI: Close",'Daily Data ADJ'!$1:$1,0))</f>
        <v>3143.75</v>
      </c>
      <c r="G1629">
        <f>INDEX('Daily Data ADJ'!$1:$1048576,MATCH(Calc!$A1629,'Daily Data ADJ'!$A:$A,0),MATCH("ES2!, CME_MINI: Close",'Daily Data ADJ'!$1:$1,0))</f>
        <v>3145.75</v>
      </c>
      <c r="H1629">
        <f>INDEX('QUANDL MULTPL SP500_DIV_YIELD_M'!$A:$G,MATCH(Calc!$A1629,'QUANDL MULTPL SP500_DIV_YIELD_M'!$A:$A,1),MATCH('QUANDL MULTPL SP500_DIV_YIELD_M'!$E$1,'QUANDL MULTPL SP500_DIV_YIELD_M'!$A$1:$G$1,0))</f>
        <v>1.87</v>
      </c>
      <c r="I1629" s="5">
        <f t="shared" si="150"/>
        <v>2.1247161012540712E-2</v>
      </c>
      <c r="J1629" s="1">
        <f>A1629/24/60/60+DATE(1970,1,1)</f>
        <v>43795.604166666672</v>
      </c>
      <c r="K1629" s="3">
        <f t="shared" si="153"/>
        <v>1</v>
      </c>
      <c r="L1629" s="6">
        <f>(1+Chart!$F$4)^(1/(365/K1629))-1</f>
        <v>6.6592785027408397E-5</v>
      </c>
      <c r="M1629" s="6">
        <f t="shared" si="154"/>
        <v>4.2140893486974917E-5</v>
      </c>
      <c r="N1629" s="6">
        <f t="shared" si="155"/>
        <v>5.7603267974215555E-5</v>
      </c>
      <c r="O1629">
        <f>O1628*(B1629/B1628)</f>
        <v>297.94167305000263</v>
      </c>
      <c r="P1629">
        <f t="shared" si="151"/>
        <v>2019</v>
      </c>
      <c r="Q1629" s="1">
        <f t="shared" si="152"/>
        <v>43795.604166666672</v>
      </c>
      <c r="R1629">
        <f>IF(B1630="",R1628,IF(Q1629&gt;=Chart!$F$2,E1629,0))</f>
        <v>0</v>
      </c>
      <c r="S1629">
        <f>IF(B1630="",S1628,IFERROR(IF(AND(R1629&gt;0,R1628=0),R1629,(1+(B1630/B1629-1)*Calc!$Z$1)*S1628),0))</f>
        <v>0</v>
      </c>
      <c r="T1629">
        <f>IF(B1630="",T1628,IFERROR(IF(AND(R1629&gt;0,R1628=0),R1629,(1+(B1630/B1629-1)*Calc!$Z$1-L1630)*T1628),0))</f>
        <v>0</v>
      </c>
      <c r="U1629">
        <f>IF(B1630="",U1628,IFERROR(IF(AND(R1629&gt;0,R1628=0),R1629,(1+(B1630/B1629-1)*Calc!$Z$1-M1630*2)*U1628),0))</f>
        <v>0</v>
      </c>
      <c r="V1629">
        <f>IF(B1630="",V1628,IFERROR(IF(AND(R1629&gt;0,R1628=0),R1629,(1+(B1630/B1629-1)*Calc!$Z$1-N1630*2)*V1628),0))</f>
        <v>0</v>
      </c>
      <c r="W1629">
        <f>IF(ISNUMBER(C1629),C1629,W1628)</f>
        <v>1.55</v>
      </c>
      <c r="Y1629" s="1" t="e">
        <f>IF(AND(Q1629&gt;=Chart!$F$2,Q1629&lt;=Chart!$F$3),Q1629,#N/A)</f>
        <v>#N/A</v>
      </c>
      <c r="Z1629" t="e">
        <f>IF(AND(Q1629&gt;=Chart!$F$2,Q1629&lt;=Chart!$F$3),R1629,#N/A)</f>
        <v>#N/A</v>
      </c>
      <c r="AA1629" t="e">
        <f>IF(AND(Q1629&gt;=Chart!$F$2,Q1629&lt;=Chart!$F$3),S1629,#N/A)</f>
        <v>#N/A</v>
      </c>
      <c r="AB1629" t="e">
        <f>IF(AND(Q1629&gt;=Chart!$F$2,Q1629&lt;=Chart!$F$3),T1629,#N/A)</f>
        <v>#N/A</v>
      </c>
      <c r="AC1629" t="e">
        <f>IF(AND(Q1629&gt;=Chart!$F$2,Q1629&lt;=Chart!$F$3),U1629,#N/A)</f>
        <v>#N/A</v>
      </c>
      <c r="AD1629" t="e">
        <f>IF(AND(Q1629&gt;=Chart!$F$2,Q1629&lt;=Chart!$F$3),V1629,#N/A)</f>
        <v>#N/A</v>
      </c>
      <c r="AE1629" t="e">
        <f>IF(AND(Q1629&gt;=Chart!$F$2,Q1629&lt;=Chart!$F$3),I1629,#N/A)</f>
        <v>#N/A</v>
      </c>
      <c r="AF1629" t="e">
        <f>IF(AND(Q1629&gt;=Chart!$F$2,Q1629&lt;=Chart!$F$3),H1629/100,#N/A)</f>
        <v>#N/A</v>
      </c>
      <c r="AG1629" t="e">
        <f>IF(AND(Q1629&gt;=Chart!$F$2,Q1629&lt;=Chart!$F$3),W1629/100,#N/A)</f>
        <v>#N/A</v>
      </c>
    </row>
    <row r="1630" spans="1:33" x14ac:dyDescent="0.25">
      <c r="A1630">
        <v>1574865000</v>
      </c>
      <c r="B1630">
        <f>INDEX('Daily Data ADJ'!$1:$1048576,MATCH(Calc!$A1630,'Daily Data ADJ'!$A:$A,0),MATCH("SPY, CBOE BZX: Close",'Daily Data ADJ'!$1:$1,0))</f>
        <v>299.26973705</v>
      </c>
      <c r="C1630">
        <f>INDEX('Daily Data ADJ'!$1:$1048576,MATCH(Calc!$A1630,'Daily Data ADJ'!$A:$A,0),MATCH("EFFR, FRED: Close",'Daily Data ADJ'!$1:$1,0))</f>
        <v>1.55</v>
      </c>
      <c r="D1630">
        <f>INDEX('Daily Data ADJ'!$1:$1048576,MATCH(Calc!$A1630,'Daily Data ADJ'!$A:$A,1),MATCH("SOFR, FRED: Close",'Daily Data ADJ'!$1:$1,0))</f>
        <v>1.55</v>
      </c>
      <c r="E1630">
        <f>INDEX('Daily Data ADJ'!$1:$1048576,MATCH(Calc!$A1630,'Daily Data ADJ'!$A:$A,0),MATCH("UPRO, CBOE BZX: Close",'Daily Data ADJ'!$1:$1,0))</f>
        <v>32.376140460000002</v>
      </c>
      <c r="F1630">
        <f>INDEX('Daily Data ADJ'!$1:$1048576,MATCH(Calc!$A1630,'Daily Data ADJ'!$A:$A,0),MATCH("ES1!, CME_MINI: Close",'Daily Data ADJ'!$1:$1,0))</f>
        <v>3153.75</v>
      </c>
      <c r="G1630">
        <f>INDEX('Daily Data ADJ'!$1:$1048576,MATCH(Calc!$A1630,'Daily Data ADJ'!$A:$A,0),MATCH("ES2!, CME_MINI: Close",'Daily Data ADJ'!$1:$1,0))</f>
        <v>3156</v>
      </c>
      <c r="H1630">
        <f>INDEX('QUANDL MULTPL SP500_DIV_YIELD_M'!$A:$G,MATCH(Calc!$A1630,'QUANDL MULTPL SP500_DIV_YIELD_M'!$A:$A,1),MATCH('QUANDL MULTPL SP500_DIV_YIELD_M'!$E$1,'QUANDL MULTPL SP500_DIV_YIELD_M'!$A$1:$G$1,0))</f>
        <v>1.87</v>
      </c>
      <c r="I1630" s="5">
        <f t="shared" si="150"/>
        <v>2.1556800942668826E-2</v>
      </c>
      <c r="J1630" s="1">
        <f>A1630/24/60/60+DATE(1970,1,1)</f>
        <v>43796.604166666672</v>
      </c>
      <c r="K1630" s="3">
        <f t="shared" si="153"/>
        <v>1</v>
      </c>
      <c r="L1630" s="6">
        <f>(1+Chart!$F$4)^(1/(365/K1630))-1</f>
        <v>6.6592785027408397E-5</v>
      </c>
      <c r="M1630" s="6">
        <f t="shared" si="154"/>
        <v>4.2140893486974917E-5</v>
      </c>
      <c r="N1630" s="6">
        <f t="shared" si="155"/>
        <v>5.8433869262186633E-5</v>
      </c>
      <c r="O1630">
        <f>O1629*(B1630/B1629)</f>
        <v>299.26973705000262</v>
      </c>
      <c r="P1630">
        <f t="shared" si="151"/>
        <v>2019</v>
      </c>
      <c r="Q1630" s="1">
        <f t="shared" si="152"/>
        <v>43796.604166666672</v>
      </c>
      <c r="R1630">
        <f>IF(B1631="",R1629,IF(Q1630&gt;=Chart!$F$2,E1630,0))</f>
        <v>0</v>
      </c>
      <c r="S1630">
        <f>IF(B1631="",S1629,IFERROR(IF(AND(R1630&gt;0,R1629=0),R1630,(1+(B1631/B1630-1)*Calc!$Z$1)*S1629),0))</f>
        <v>0</v>
      </c>
      <c r="T1630">
        <f>IF(B1631="",T1629,IFERROR(IF(AND(R1630&gt;0,R1629=0),R1630,(1+(B1631/B1630-1)*Calc!$Z$1-L1631)*T1629),0))</f>
        <v>0</v>
      </c>
      <c r="U1630">
        <f>IF(B1631="",U1629,IFERROR(IF(AND(R1630&gt;0,R1629=0),R1630,(1+(B1631/B1630-1)*Calc!$Z$1-M1631*2)*U1629),0))</f>
        <v>0</v>
      </c>
      <c r="V1630">
        <f>IF(B1631="",V1629,IFERROR(IF(AND(R1630&gt;0,R1629=0),R1630,(1+(B1631/B1630-1)*Calc!$Z$1-N1631*2)*V1629),0))</f>
        <v>0</v>
      </c>
      <c r="W1630">
        <f>IF(ISNUMBER(C1630),C1630,W1629)</f>
        <v>1.55</v>
      </c>
      <c r="Y1630" s="1" t="e">
        <f>IF(AND(Q1630&gt;=Chart!$F$2,Q1630&lt;=Chart!$F$3),Q1630,#N/A)</f>
        <v>#N/A</v>
      </c>
      <c r="Z1630" t="e">
        <f>IF(AND(Q1630&gt;=Chart!$F$2,Q1630&lt;=Chart!$F$3),R1630,#N/A)</f>
        <v>#N/A</v>
      </c>
      <c r="AA1630" t="e">
        <f>IF(AND(Q1630&gt;=Chart!$F$2,Q1630&lt;=Chart!$F$3),S1630,#N/A)</f>
        <v>#N/A</v>
      </c>
      <c r="AB1630" t="e">
        <f>IF(AND(Q1630&gt;=Chart!$F$2,Q1630&lt;=Chart!$F$3),T1630,#N/A)</f>
        <v>#N/A</v>
      </c>
      <c r="AC1630" t="e">
        <f>IF(AND(Q1630&gt;=Chart!$F$2,Q1630&lt;=Chart!$F$3),U1630,#N/A)</f>
        <v>#N/A</v>
      </c>
      <c r="AD1630" t="e">
        <f>IF(AND(Q1630&gt;=Chart!$F$2,Q1630&lt;=Chart!$F$3),V1630,#N/A)</f>
        <v>#N/A</v>
      </c>
      <c r="AE1630" t="e">
        <f>IF(AND(Q1630&gt;=Chart!$F$2,Q1630&lt;=Chart!$F$3),I1630,#N/A)</f>
        <v>#N/A</v>
      </c>
      <c r="AF1630" t="e">
        <f>IF(AND(Q1630&gt;=Chart!$F$2,Q1630&lt;=Chart!$F$3),H1630/100,#N/A)</f>
        <v>#N/A</v>
      </c>
      <c r="AG1630" t="e">
        <f>IF(AND(Q1630&gt;=Chart!$F$2,Q1630&lt;=Chart!$F$3),W1630/100,#N/A)</f>
        <v>#N/A</v>
      </c>
    </row>
    <row r="1631" spans="1:33" x14ac:dyDescent="0.25">
      <c r="A1631">
        <v>1575037800</v>
      </c>
      <c r="B1631">
        <f>INDEX('Daily Data ADJ'!$1:$1048576,MATCH(Calc!$A1631,'Daily Data ADJ'!$A:$A,0),MATCH("SPY, CBOE BZX: Close",'Daily Data ADJ'!$1:$1,0))</f>
        <v>298.15985498999999</v>
      </c>
      <c r="C1631">
        <f>INDEX('Daily Data ADJ'!$1:$1048576,MATCH(Calc!$A1631,'Daily Data ADJ'!$A:$A,0),MATCH("EFFR, FRED: Close",'Daily Data ADJ'!$1:$1,0))</f>
        <v>1.56</v>
      </c>
      <c r="D1631">
        <f>INDEX('Daily Data ADJ'!$1:$1048576,MATCH(Calc!$A1631,'Daily Data ADJ'!$A:$A,1),MATCH("SOFR, FRED: Close",'Daily Data ADJ'!$1:$1,0))</f>
        <v>1.65</v>
      </c>
      <c r="E1631">
        <f>INDEX('Daily Data ADJ'!$1:$1048576,MATCH(Calc!$A1631,'Daily Data ADJ'!$A:$A,0),MATCH("UPRO, CBOE BZX: Close",'Daily Data ADJ'!$1:$1,0))</f>
        <v>32.039353319999996</v>
      </c>
      <c r="F1631">
        <f>INDEX('Daily Data ADJ'!$1:$1048576,MATCH(Calc!$A1631,'Daily Data ADJ'!$A:$A,0),MATCH("ES1!, CME_MINI: Close",'Daily Data ADJ'!$1:$1,0))</f>
        <v>3143.75</v>
      </c>
      <c r="G1631">
        <f>INDEX('Daily Data ADJ'!$1:$1048576,MATCH(Calc!$A1631,'Daily Data ADJ'!$A:$A,0),MATCH("ES2!, CME_MINI: Close",'Daily Data ADJ'!$1:$1,0))</f>
        <v>3145.75</v>
      </c>
      <c r="H1631">
        <f>INDEX('QUANDL MULTPL SP500_DIV_YIELD_M'!$A:$G,MATCH(Calc!$A1631,'QUANDL MULTPL SP500_DIV_YIELD_M'!$A:$A,1),MATCH('QUANDL MULTPL SP500_DIV_YIELD_M'!$E$1,'QUANDL MULTPL SP500_DIV_YIELD_M'!$A$1:$G$1,0))</f>
        <v>1.87</v>
      </c>
      <c r="I1631" s="5">
        <f t="shared" si="150"/>
        <v>2.1247161012540712E-2</v>
      </c>
      <c r="J1631" s="1">
        <f>A1631/24/60/60+DATE(1970,1,1)</f>
        <v>43798.604166666672</v>
      </c>
      <c r="K1631" s="3">
        <f t="shared" si="153"/>
        <v>2</v>
      </c>
      <c r="L1631" s="6">
        <f>(1+Chart!$F$4)^(1/(365/K1631))-1</f>
        <v>1.3319000465394915E-4</v>
      </c>
      <c r="M1631" s="6">
        <f t="shared" si="154"/>
        <v>8.4823163573721772E-5</v>
      </c>
      <c r="N1631" s="6">
        <f t="shared" si="155"/>
        <v>1.1520985408486339E-4</v>
      </c>
      <c r="O1631">
        <f>O1630*(B1631/B1630)</f>
        <v>298.1598549900026</v>
      </c>
      <c r="P1631">
        <f t="shared" si="151"/>
        <v>2019</v>
      </c>
      <c r="Q1631" s="1">
        <f t="shared" si="152"/>
        <v>43798.604166666672</v>
      </c>
      <c r="R1631">
        <f>IF(B1632="",R1630,IF(Q1631&gt;=Chart!$F$2,E1631,0))</f>
        <v>0</v>
      </c>
      <c r="S1631">
        <f>IF(B1632="",S1630,IFERROR(IF(AND(R1631&gt;0,R1630=0),R1631,(1+(B1632/B1631-1)*Calc!$Z$1)*S1630),0))</f>
        <v>0</v>
      </c>
      <c r="T1631">
        <f>IF(B1632="",T1630,IFERROR(IF(AND(R1631&gt;0,R1630=0),R1631,(1+(B1632/B1631-1)*Calc!$Z$1-L1632)*T1630),0))</f>
        <v>0</v>
      </c>
      <c r="U1631">
        <f>IF(B1632="",U1630,IFERROR(IF(AND(R1631&gt;0,R1630=0),R1631,(1+(B1632/B1631-1)*Calc!$Z$1-M1632*2)*U1630),0))</f>
        <v>0</v>
      </c>
      <c r="V1631">
        <f>IF(B1632="",V1630,IFERROR(IF(AND(R1631&gt;0,R1630=0),R1631,(1+(B1632/B1631-1)*Calc!$Z$1-N1632*2)*V1630),0))</f>
        <v>0</v>
      </c>
      <c r="W1631">
        <f>IF(ISNUMBER(C1631),C1631,W1630)</f>
        <v>1.56</v>
      </c>
      <c r="Y1631" s="1" t="e">
        <f>IF(AND(Q1631&gt;=Chart!$F$2,Q1631&lt;=Chart!$F$3),Q1631,#N/A)</f>
        <v>#N/A</v>
      </c>
      <c r="Z1631" t="e">
        <f>IF(AND(Q1631&gt;=Chart!$F$2,Q1631&lt;=Chart!$F$3),R1631,#N/A)</f>
        <v>#N/A</v>
      </c>
      <c r="AA1631" t="e">
        <f>IF(AND(Q1631&gt;=Chart!$F$2,Q1631&lt;=Chart!$F$3),S1631,#N/A)</f>
        <v>#N/A</v>
      </c>
      <c r="AB1631" t="e">
        <f>IF(AND(Q1631&gt;=Chart!$F$2,Q1631&lt;=Chart!$F$3),T1631,#N/A)</f>
        <v>#N/A</v>
      </c>
      <c r="AC1631" t="e">
        <f>IF(AND(Q1631&gt;=Chart!$F$2,Q1631&lt;=Chart!$F$3),U1631,#N/A)</f>
        <v>#N/A</v>
      </c>
      <c r="AD1631" t="e">
        <f>IF(AND(Q1631&gt;=Chart!$F$2,Q1631&lt;=Chart!$F$3),V1631,#N/A)</f>
        <v>#N/A</v>
      </c>
      <c r="AE1631" t="e">
        <f>IF(AND(Q1631&gt;=Chart!$F$2,Q1631&lt;=Chart!$F$3),I1631,#N/A)</f>
        <v>#N/A</v>
      </c>
      <c r="AF1631" t="e">
        <f>IF(AND(Q1631&gt;=Chart!$F$2,Q1631&lt;=Chart!$F$3),H1631/100,#N/A)</f>
        <v>#N/A</v>
      </c>
      <c r="AG1631" t="e">
        <f>IF(AND(Q1631&gt;=Chart!$F$2,Q1631&lt;=Chart!$F$3),W1631/100,#N/A)</f>
        <v>#N/A</v>
      </c>
    </row>
    <row r="1632" spans="1:33" x14ac:dyDescent="0.25">
      <c r="A1632">
        <v>1575297000</v>
      </c>
      <c r="B1632">
        <f>INDEX('Daily Data ADJ'!$1:$1048576,MATCH(Calc!$A1632,'Daily Data ADJ'!$A:$A,0),MATCH("SPY, CBOE BZX: Close",'Daily Data ADJ'!$1:$1,0))</f>
        <v>295.62704721</v>
      </c>
      <c r="C1632">
        <f>INDEX('Daily Data ADJ'!$1:$1048576,MATCH(Calc!$A1632,'Daily Data ADJ'!$A:$A,0),MATCH("EFFR, FRED: Close",'Daily Data ADJ'!$1:$1,0))</f>
        <v>1.56</v>
      </c>
      <c r="D1632">
        <f>INDEX('Daily Data ADJ'!$1:$1048576,MATCH(Calc!$A1632,'Daily Data ADJ'!$A:$A,1),MATCH("SOFR, FRED: Close",'Daily Data ADJ'!$1:$1,0))</f>
        <v>1.63</v>
      </c>
      <c r="E1632">
        <f>INDEX('Daily Data ADJ'!$1:$1048576,MATCH(Calc!$A1632,'Daily Data ADJ'!$A:$A,0),MATCH("UPRO, CBOE BZX: Close",'Daily Data ADJ'!$1:$1,0))</f>
        <v>31.217196470000001</v>
      </c>
      <c r="F1632">
        <f>INDEX('Daily Data ADJ'!$1:$1048576,MATCH(Calc!$A1632,'Daily Data ADJ'!$A:$A,0),MATCH("ES1!, CME_MINI: Close",'Daily Data ADJ'!$1:$1,0))</f>
        <v>3114.25</v>
      </c>
      <c r="G1632">
        <f>INDEX('Daily Data ADJ'!$1:$1048576,MATCH(Calc!$A1632,'Daily Data ADJ'!$A:$A,0),MATCH("ES2!, CME_MINI: Close",'Daily Data ADJ'!$1:$1,0))</f>
        <v>3116</v>
      </c>
      <c r="H1632">
        <f>INDEX('QUANDL MULTPL SP500_DIV_YIELD_M'!$A:$G,MATCH(Calc!$A1632,'QUANDL MULTPL SP500_DIV_YIELD_M'!$A:$A,1),MATCH('QUANDL MULTPL SP500_DIV_YIELD_M'!$E$1,'QUANDL MULTPL SP500_DIV_YIELD_M'!$A$1:$G$1,0))</f>
        <v>1.86</v>
      </c>
      <c r="I1632" s="5">
        <f t="shared" si="150"/>
        <v>2.0849627521140775E-2</v>
      </c>
      <c r="J1632" s="1">
        <f>A1632/24/60/60+DATE(1970,1,1)</f>
        <v>43801.604166666672</v>
      </c>
      <c r="K1632" s="3">
        <f t="shared" si="153"/>
        <v>3</v>
      </c>
      <c r="L1632" s="6">
        <f>(1+Chart!$F$4)^(1/(365/K1632))-1</f>
        <v>1.9979165917494157E-4</v>
      </c>
      <c r="M1632" s="6">
        <f t="shared" si="154"/>
        <v>1.2723744343579035E-4</v>
      </c>
      <c r="N1632" s="6">
        <f t="shared" si="155"/>
        <v>1.6961916777624708E-4</v>
      </c>
      <c r="O1632">
        <f>O1631*(B1632/B1631)</f>
        <v>295.62704721000262</v>
      </c>
      <c r="P1632">
        <f t="shared" si="151"/>
        <v>2019</v>
      </c>
      <c r="Q1632" s="1">
        <f t="shared" si="152"/>
        <v>43801.604166666672</v>
      </c>
      <c r="R1632">
        <f>IF(B1633="",R1631,IF(Q1632&gt;=Chart!$F$2,E1632,0))</f>
        <v>0</v>
      </c>
      <c r="S1632">
        <f>IF(B1633="",S1631,IFERROR(IF(AND(R1632&gt;0,R1631=0),R1632,(1+(B1633/B1632-1)*Calc!$Z$1)*S1631),0))</f>
        <v>0</v>
      </c>
      <c r="T1632">
        <f>IF(B1633="",T1631,IFERROR(IF(AND(R1632&gt;0,R1631=0),R1632,(1+(B1633/B1632-1)*Calc!$Z$1-L1633)*T1631),0))</f>
        <v>0</v>
      </c>
      <c r="U1632">
        <f>IF(B1633="",U1631,IFERROR(IF(AND(R1632&gt;0,R1631=0),R1632,(1+(B1633/B1632-1)*Calc!$Z$1-M1633*2)*U1631),0))</f>
        <v>0</v>
      </c>
      <c r="V1632">
        <f>IF(B1633="",V1631,IFERROR(IF(AND(R1632&gt;0,R1631=0),R1632,(1+(B1633/B1632-1)*Calc!$Z$1-N1633*2)*V1631),0))</f>
        <v>0</v>
      </c>
      <c r="W1632">
        <f>IF(ISNUMBER(C1632),C1632,W1631)</f>
        <v>1.56</v>
      </c>
      <c r="Y1632" s="1" t="e">
        <f>IF(AND(Q1632&gt;=Chart!$F$2,Q1632&lt;=Chart!$F$3),Q1632,#N/A)</f>
        <v>#N/A</v>
      </c>
      <c r="Z1632" t="e">
        <f>IF(AND(Q1632&gt;=Chart!$F$2,Q1632&lt;=Chart!$F$3),R1632,#N/A)</f>
        <v>#N/A</v>
      </c>
      <c r="AA1632" t="e">
        <f>IF(AND(Q1632&gt;=Chart!$F$2,Q1632&lt;=Chart!$F$3),S1632,#N/A)</f>
        <v>#N/A</v>
      </c>
      <c r="AB1632" t="e">
        <f>IF(AND(Q1632&gt;=Chart!$F$2,Q1632&lt;=Chart!$F$3),T1632,#N/A)</f>
        <v>#N/A</v>
      </c>
      <c r="AC1632" t="e">
        <f>IF(AND(Q1632&gt;=Chart!$F$2,Q1632&lt;=Chart!$F$3),U1632,#N/A)</f>
        <v>#N/A</v>
      </c>
      <c r="AD1632" t="e">
        <f>IF(AND(Q1632&gt;=Chart!$F$2,Q1632&lt;=Chart!$F$3),V1632,#N/A)</f>
        <v>#N/A</v>
      </c>
      <c r="AE1632" t="e">
        <f>IF(AND(Q1632&gt;=Chart!$F$2,Q1632&lt;=Chart!$F$3),I1632,#N/A)</f>
        <v>#N/A</v>
      </c>
      <c r="AF1632" t="e">
        <f>IF(AND(Q1632&gt;=Chart!$F$2,Q1632&lt;=Chart!$F$3),H1632/100,#N/A)</f>
        <v>#N/A</v>
      </c>
      <c r="AG1632" t="e">
        <f>IF(AND(Q1632&gt;=Chart!$F$2,Q1632&lt;=Chart!$F$3),W1632/100,#N/A)</f>
        <v>#N/A</v>
      </c>
    </row>
    <row r="1633" spans="1:33" x14ac:dyDescent="0.25">
      <c r="A1633">
        <v>1575383400</v>
      </c>
      <c r="B1633">
        <f>INDEX('Daily Data ADJ'!$1:$1048576,MATCH(Calc!$A1633,'Daily Data ADJ'!$A:$A,0),MATCH("SPY, CBOE BZX: Close",'Daily Data ADJ'!$1:$1,0))</f>
        <v>293.64443738</v>
      </c>
      <c r="C1633">
        <f>INDEX('Daily Data ADJ'!$1:$1048576,MATCH(Calc!$A1633,'Daily Data ADJ'!$A:$A,0),MATCH("EFFR, FRED: Close",'Daily Data ADJ'!$1:$1,0))</f>
        <v>1.55</v>
      </c>
      <c r="D1633">
        <f>INDEX('Daily Data ADJ'!$1:$1048576,MATCH(Calc!$A1633,'Daily Data ADJ'!$A:$A,1),MATCH("SOFR, FRED: Close",'Daily Data ADJ'!$1:$1,0))</f>
        <v>1.55</v>
      </c>
      <c r="E1633">
        <f>INDEX('Daily Data ADJ'!$1:$1048576,MATCH(Calc!$A1633,'Daily Data ADJ'!$A:$A,0),MATCH("UPRO, CBOE BZX: Close",'Daily Data ADJ'!$1:$1,0))</f>
        <v>30.578291449999998</v>
      </c>
      <c r="F1633">
        <f>INDEX('Daily Data ADJ'!$1:$1048576,MATCH(Calc!$A1633,'Daily Data ADJ'!$A:$A,0),MATCH("ES1!, CME_MINI: Close",'Daily Data ADJ'!$1:$1,0))</f>
        <v>3091</v>
      </c>
      <c r="G1633">
        <f>INDEX('Daily Data ADJ'!$1:$1048576,MATCH(Calc!$A1633,'Daily Data ADJ'!$A:$A,0),MATCH("ES2!, CME_MINI: Close",'Daily Data ADJ'!$1:$1,0))</f>
        <v>3093</v>
      </c>
      <c r="H1633">
        <f>INDEX('QUANDL MULTPL SP500_DIV_YIELD_M'!$A:$G,MATCH(Calc!$A1633,'QUANDL MULTPL SP500_DIV_YIELD_M'!$A:$A,1),MATCH('QUANDL MULTPL SP500_DIV_YIELD_M'!$E$1,'QUANDL MULTPL SP500_DIV_YIELD_M'!$A$1:$G$1,0))</f>
        <v>1.86</v>
      </c>
      <c r="I1633" s="5">
        <f t="shared" si="150"/>
        <v>2.1190672218486081E-2</v>
      </c>
      <c r="J1633" s="1">
        <f>A1633/24/60/60+DATE(1970,1,1)</f>
        <v>43802.604166666672</v>
      </c>
      <c r="K1633" s="3">
        <f t="shared" si="153"/>
        <v>1</v>
      </c>
      <c r="L1633" s="6">
        <f>(1+Chart!$F$4)^(1/(365/K1633))-1</f>
        <v>6.6592785027408397E-5</v>
      </c>
      <c r="M1633" s="6">
        <f t="shared" si="154"/>
        <v>4.2140893486974917E-5</v>
      </c>
      <c r="N1633" s="6">
        <f t="shared" si="155"/>
        <v>5.7451711123812643E-5</v>
      </c>
      <c r="O1633">
        <f>O1632*(B1633/B1632)</f>
        <v>293.64443738000261</v>
      </c>
      <c r="P1633">
        <f t="shared" si="151"/>
        <v>2019</v>
      </c>
      <c r="Q1633" s="1">
        <f t="shared" si="152"/>
        <v>43802.604166666672</v>
      </c>
      <c r="R1633">
        <f>IF(B1634="",R1632,IF(Q1633&gt;=Chart!$F$2,E1633,0))</f>
        <v>0</v>
      </c>
      <c r="S1633">
        <f>IF(B1634="",S1632,IFERROR(IF(AND(R1633&gt;0,R1632=0),R1633,(1+(B1634/B1633-1)*Calc!$Z$1)*S1632),0))</f>
        <v>0</v>
      </c>
      <c r="T1633">
        <f>IF(B1634="",T1632,IFERROR(IF(AND(R1633&gt;0,R1632=0),R1633,(1+(B1634/B1633-1)*Calc!$Z$1-L1634)*T1632),0))</f>
        <v>0</v>
      </c>
      <c r="U1633">
        <f>IF(B1634="",U1632,IFERROR(IF(AND(R1633&gt;0,R1632=0),R1633,(1+(B1634/B1633-1)*Calc!$Z$1-M1634*2)*U1632),0))</f>
        <v>0</v>
      </c>
      <c r="V1633">
        <f>IF(B1634="",V1632,IFERROR(IF(AND(R1633&gt;0,R1632=0),R1633,(1+(B1634/B1633-1)*Calc!$Z$1-N1634*2)*V1632),0))</f>
        <v>0</v>
      </c>
      <c r="W1633">
        <f>IF(ISNUMBER(C1633),C1633,W1632)</f>
        <v>1.55</v>
      </c>
      <c r="Y1633" s="1" t="e">
        <f>IF(AND(Q1633&gt;=Chart!$F$2,Q1633&lt;=Chart!$F$3),Q1633,#N/A)</f>
        <v>#N/A</v>
      </c>
      <c r="Z1633" t="e">
        <f>IF(AND(Q1633&gt;=Chart!$F$2,Q1633&lt;=Chart!$F$3),R1633,#N/A)</f>
        <v>#N/A</v>
      </c>
      <c r="AA1633" t="e">
        <f>IF(AND(Q1633&gt;=Chart!$F$2,Q1633&lt;=Chart!$F$3),S1633,#N/A)</f>
        <v>#N/A</v>
      </c>
      <c r="AB1633" t="e">
        <f>IF(AND(Q1633&gt;=Chart!$F$2,Q1633&lt;=Chart!$F$3),T1633,#N/A)</f>
        <v>#N/A</v>
      </c>
      <c r="AC1633" t="e">
        <f>IF(AND(Q1633&gt;=Chart!$F$2,Q1633&lt;=Chart!$F$3),U1633,#N/A)</f>
        <v>#N/A</v>
      </c>
      <c r="AD1633" t="e">
        <f>IF(AND(Q1633&gt;=Chart!$F$2,Q1633&lt;=Chart!$F$3),V1633,#N/A)</f>
        <v>#N/A</v>
      </c>
      <c r="AE1633" t="e">
        <f>IF(AND(Q1633&gt;=Chart!$F$2,Q1633&lt;=Chart!$F$3),I1633,#N/A)</f>
        <v>#N/A</v>
      </c>
      <c r="AF1633" t="e">
        <f>IF(AND(Q1633&gt;=Chart!$F$2,Q1633&lt;=Chart!$F$3),H1633/100,#N/A)</f>
        <v>#N/A</v>
      </c>
      <c r="AG1633" t="e">
        <f>IF(AND(Q1633&gt;=Chart!$F$2,Q1633&lt;=Chart!$F$3),W1633/100,#N/A)</f>
        <v>#N/A</v>
      </c>
    </row>
    <row r="1634" spans="1:33" x14ac:dyDescent="0.25">
      <c r="A1634">
        <v>1575469800</v>
      </c>
      <c r="B1634">
        <f>INDEX('Daily Data ADJ'!$1:$1048576,MATCH(Calc!$A1634,'Daily Data ADJ'!$A:$A,0),MATCH("SPY, CBOE BZX: Close",'Daily Data ADJ'!$1:$1,0))</f>
        <v>295.45629611999999</v>
      </c>
      <c r="C1634">
        <f>INDEX('Daily Data ADJ'!$1:$1048576,MATCH(Calc!$A1634,'Daily Data ADJ'!$A:$A,0),MATCH("EFFR, FRED: Close",'Daily Data ADJ'!$1:$1,0))</f>
        <v>1.55</v>
      </c>
      <c r="D1634">
        <f>INDEX('Daily Data ADJ'!$1:$1048576,MATCH(Calc!$A1634,'Daily Data ADJ'!$A:$A,1),MATCH("SOFR, FRED: Close",'Daily Data ADJ'!$1:$1,0))</f>
        <v>1.54</v>
      </c>
      <c r="E1634">
        <f>INDEX('Daily Data ADJ'!$1:$1048576,MATCH(Calc!$A1634,'Daily Data ADJ'!$A:$A,0),MATCH("UPRO, CBOE BZX: Close",'Daily Data ADJ'!$1:$1,0))</f>
        <v>31.123094179999999</v>
      </c>
      <c r="F1634">
        <f>INDEX('Daily Data ADJ'!$1:$1048576,MATCH(Calc!$A1634,'Daily Data ADJ'!$A:$A,0),MATCH("ES1!, CME_MINI: Close",'Daily Data ADJ'!$1:$1,0))</f>
        <v>3111</v>
      </c>
      <c r="G1634">
        <f>INDEX('Daily Data ADJ'!$1:$1048576,MATCH(Calc!$A1634,'Daily Data ADJ'!$A:$A,0),MATCH("ES2!, CME_MINI: Close",'Daily Data ADJ'!$1:$1,0))</f>
        <v>3112.75</v>
      </c>
      <c r="H1634">
        <f>INDEX('QUANDL MULTPL SP500_DIV_YIELD_M'!$A:$G,MATCH(Calc!$A1634,'QUANDL MULTPL SP500_DIV_YIELD_M'!$A:$A,1),MATCH('QUANDL MULTPL SP500_DIV_YIELD_M'!$E$1,'QUANDL MULTPL SP500_DIV_YIELD_M'!$A$1:$G$1,0))</f>
        <v>1.86</v>
      </c>
      <c r="I1634" s="5">
        <f t="shared" si="150"/>
        <v>2.0851979645213178E-2</v>
      </c>
      <c r="J1634" s="1">
        <f>A1634/24/60/60+DATE(1970,1,1)</f>
        <v>43803.604166666672</v>
      </c>
      <c r="K1634" s="3">
        <f t="shared" si="153"/>
        <v>1</v>
      </c>
      <c r="L1634" s="6">
        <f>(1+Chart!$F$4)^(1/(365/K1634))-1</f>
        <v>6.6592785027408397E-5</v>
      </c>
      <c r="M1634" s="6">
        <f t="shared" si="154"/>
        <v>4.2140893486974917E-5</v>
      </c>
      <c r="N1634" s="6">
        <f t="shared" si="155"/>
        <v>5.6542839063755679E-5</v>
      </c>
      <c r="O1634">
        <f>O1633*(B1634/B1633)</f>
        <v>295.45629612000261</v>
      </c>
      <c r="P1634">
        <f t="shared" si="151"/>
        <v>2019</v>
      </c>
      <c r="Q1634" s="1">
        <f t="shared" si="152"/>
        <v>43803.604166666672</v>
      </c>
      <c r="R1634">
        <f>IF(B1635="",R1633,IF(Q1634&gt;=Chart!$F$2,E1634,0))</f>
        <v>0</v>
      </c>
      <c r="S1634">
        <f>IF(B1635="",S1633,IFERROR(IF(AND(R1634&gt;0,R1633=0),R1634,(1+(B1635/B1634-1)*Calc!$Z$1)*S1633),0))</f>
        <v>0</v>
      </c>
      <c r="T1634">
        <f>IF(B1635="",T1633,IFERROR(IF(AND(R1634&gt;0,R1633=0),R1634,(1+(B1635/B1634-1)*Calc!$Z$1-L1635)*T1633),0))</f>
        <v>0</v>
      </c>
      <c r="U1634">
        <f>IF(B1635="",U1633,IFERROR(IF(AND(R1634&gt;0,R1633=0),R1634,(1+(B1635/B1634-1)*Calc!$Z$1-M1635*2)*U1633),0))</f>
        <v>0</v>
      </c>
      <c r="V1634">
        <f>IF(B1635="",V1633,IFERROR(IF(AND(R1634&gt;0,R1633=0),R1634,(1+(B1635/B1634-1)*Calc!$Z$1-N1635*2)*V1633),0))</f>
        <v>0</v>
      </c>
      <c r="W1634">
        <f>IF(ISNUMBER(C1634),C1634,W1633)</f>
        <v>1.55</v>
      </c>
      <c r="Y1634" s="1" t="e">
        <f>IF(AND(Q1634&gt;=Chart!$F$2,Q1634&lt;=Chart!$F$3),Q1634,#N/A)</f>
        <v>#N/A</v>
      </c>
      <c r="Z1634" t="e">
        <f>IF(AND(Q1634&gt;=Chart!$F$2,Q1634&lt;=Chart!$F$3),R1634,#N/A)</f>
        <v>#N/A</v>
      </c>
      <c r="AA1634" t="e">
        <f>IF(AND(Q1634&gt;=Chart!$F$2,Q1634&lt;=Chart!$F$3),S1634,#N/A)</f>
        <v>#N/A</v>
      </c>
      <c r="AB1634" t="e">
        <f>IF(AND(Q1634&gt;=Chart!$F$2,Q1634&lt;=Chart!$F$3),T1634,#N/A)</f>
        <v>#N/A</v>
      </c>
      <c r="AC1634" t="e">
        <f>IF(AND(Q1634&gt;=Chart!$F$2,Q1634&lt;=Chart!$F$3),U1634,#N/A)</f>
        <v>#N/A</v>
      </c>
      <c r="AD1634" t="e">
        <f>IF(AND(Q1634&gt;=Chart!$F$2,Q1634&lt;=Chart!$F$3),V1634,#N/A)</f>
        <v>#N/A</v>
      </c>
      <c r="AE1634" t="e">
        <f>IF(AND(Q1634&gt;=Chart!$F$2,Q1634&lt;=Chart!$F$3),I1634,#N/A)</f>
        <v>#N/A</v>
      </c>
      <c r="AF1634" t="e">
        <f>IF(AND(Q1634&gt;=Chart!$F$2,Q1634&lt;=Chart!$F$3),H1634/100,#N/A)</f>
        <v>#N/A</v>
      </c>
      <c r="AG1634" t="e">
        <f>IF(AND(Q1634&gt;=Chart!$F$2,Q1634&lt;=Chart!$F$3),W1634/100,#N/A)</f>
        <v>#N/A</v>
      </c>
    </row>
    <row r="1635" spans="1:33" x14ac:dyDescent="0.25">
      <c r="A1635">
        <v>1575556200</v>
      </c>
      <c r="B1635">
        <f>INDEX('Daily Data ADJ'!$1:$1048576,MATCH(Calc!$A1635,'Daily Data ADJ'!$A:$A,0),MATCH("SPY, CBOE BZX: Close",'Daily Data ADJ'!$1:$1,0))</f>
        <v>295.98752173000003</v>
      </c>
      <c r="C1635">
        <f>INDEX('Daily Data ADJ'!$1:$1048576,MATCH(Calc!$A1635,'Daily Data ADJ'!$A:$A,0),MATCH("EFFR, FRED: Close",'Daily Data ADJ'!$1:$1,0))</f>
        <v>1.55</v>
      </c>
      <c r="D1635">
        <f>INDEX('Daily Data ADJ'!$1:$1048576,MATCH(Calc!$A1635,'Daily Data ADJ'!$A:$A,1),MATCH("SOFR, FRED: Close",'Daily Data ADJ'!$1:$1,0))</f>
        <v>1.55</v>
      </c>
      <c r="E1635">
        <f>INDEX('Daily Data ADJ'!$1:$1048576,MATCH(Calc!$A1635,'Daily Data ADJ'!$A:$A,0),MATCH("UPRO, CBOE BZX: Close",'Daily Data ADJ'!$1:$1,0))</f>
        <v>31.306346009999999</v>
      </c>
      <c r="F1635">
        <f>INDEX('Daily Data ADJ'!$1:$1048576,MATCH(Calc!$A1635,'Daily Data ADJ'!$A:$A,0),MATCH("ES1!, CME_MINI: Close",'Daily Data ADJ'!$1:$1,0))</f>
        <v>3117.75</v>
      </c>
      <c r="G1635">
        <f>INDEX('Daily Data ADJ'!$1:$1048576,MATCH(Calc!$A1635,'Daily Data ADJ'!$A:$A,0),MATCH("ES2!, CME_MINI: Close",'Daily Data ADJ'!$1:$1,0))</f>
        <v>3119.25</v>
      </c>
      <c r="H1635">
        <f>INDEX('QUANDL MULTPL SP500_DIV_YIELD_M'!$A:$G,MATCH(Calc!$A1635,'QUANDL MULTPL SP500_DIV_YIELD_M'!$A:$A,1),MATCH('QUANDL MULTPL SP500_DIV_YIELD_M'!$E$1,'QUANDL MULTPL SP500_DIV_YIELD_M'!$A$1:$G$1,0))</f>
        <v>1.86</v>
      </c>
      <c r="I1635" s="5">
        <f t="shared" si="150"/>
        <v>2.0525854040480736E-2</v>
      </c>
      <c r="J1635" s="1">
        <f>A1635/24/60/60+DATE(1970,1,1)</f>
        <v>43804.604166666672</v>
      </c>
      <c r="K1635" s="3">
        <f t="shared" si="153"/>
        <v>1</v>
      </c>
      <c r="L1635" s="6">
        <f>(1+Chart!$F$4)^(1/(365/K1635))-1</f>
        <v>6.6592785027408397E-5</v>
      </c>
      <c r="M1635" s="6">
        <f t="shared" si="154"/>
        <v>4.2140893486974917E-5</v>
      </c>
      <c r="N1635" s="6">
        <f t="shared" si="155"/>
        <v>5.5667405883141896E-5</v>
      </c>
      <c r="O1635">
        <f>O1634*(B1635/B1634)</f>
        <v>295.98752173000264</v>
      </c>
      <c r="P1635">
        <f t="shared" si="151"/>
        <v>2019</v>
      </c>
      <c r="Q1635" s="1">
        <f t="shared" si="152"/>
        <v>43804.604166666672</v>
      </c>
      <c r="R1635">
        <f>IF(B1636="",R1634,IF(Q1635&gt;=Chart!$F$2,E1635,0))</f>
        <v>0</v>
      </c>
      <c r="S1635">
        <f>IF(B1636="",S1634,IFERROR(IF(AND(R1635&gt;0,R1634=0),R1635,(1+(B1636/B1635-1)*Calc!$Z$1)*S1634),0))</f>
        <v>0</v>
      </c>
      <c r="T1635">
        <f>IF(B1636="",T1634,IFERROR(IF(AND(R1635&gt;0,R1634=0),R1635,(1+(B1636/B1635-1)*Calc!$Z$1-L1636)*T1634),0))</f>
        <v>0</v>
      </c>
      <c r="U1635">
        <f>IF(B1636="",U1634,IFERROR(IF(AND(R1635&gt;0,R1634=0),R1635,(1+(B1636/B1635-1)*Calc!$Z$1-M1636*2)*U1634),0))</f>
        <v>0</v>
      </c>
      <c r="V1635">
        <f>IF(B1636="",V1634,IFERROR(IF(AND(R1635&gt;0,R1634=0),R1635,(1+(B1636/B1635-1)*Calc!$Z$1-N1636*2)*V1634),0))</f>
        <v>0</v>
      </c>
      <c r="W1635">
        <f>IF(ISNUMBER(C1635),C1635,W1634)</f>
        <v>1.55</v>
      </c>
      <c r="Y1635" s="1" t="e">
        <f>IF(AND(Q1635&gt;=Chart!$F$2,Q1635&lt;=Chart!$F$3),Q1635,#N/A)</f>
        <v>#N/A</v>
      </c>
      <c r="Z1635" t="e">
        <f>IF(AND(Q1635&gt;=Chart!$F$2,Q1635&lt;=Chart!$F$3),R1635,#N/A)</f>
        <v>#N/A</v>
      </c>
      <c r="AA1635" t="e">
        <f>IF(AND(Q1635&gt;=Chart!$F$2,Q1635&lt;=Chart!$F$3),S1635,#N/A)</f>
        <v>#N/A</v>
      </c>
      <c r="AB1635" t="e">
        <f>IF(AND(Q1635&gt;=Chart!$F$2,Q1635&lt;=Chart!$F$3),T1635,#N/A)</f>
        <v>#N/A</v>
      </c>
      <c r="AC1635" t="e">
        <f>IF(AND(Q1635&gt;=Chart!$F$2,Q1635&lt;=Chart!$F$3),U1635,#N/A)</f>
        <v>#N/A</v>
      </c>
      <c r="AD1635" t="e">
        <f>IF(AND(Q1635&gt;=Chart!$F$2,Q1635&lt;=Chart!$F$3),V1635,#N/A)</f>
        <v>#N/A</v>
      </c>
      <c r="AE1635" t="e">
        <f>IF(AND(Q1635&gt;=Chart!$F$2,Q1635&lt;=Chart!$F$3),I1635,#N/A)</f>
        <v>#N/A</v>
      </c>
      <c r="AF1635" t="e">
        <f>IF(AND(Q1635&gt;=Chart!$F$2,Q1635&lt;=Chart!$F$3),H1635/100,#N/A)</f>
        <v>#N/A</v>
      </c>
      <c r="AG1635" t="e">
        <f>IF(AND(Q1635&gt;=Chart!$F$2,Q1635&lt;=Chart!$F$3),W1635/100,#N/A)</f>
        <v>#N/A</v>
      </c>
    </row>
    <row r="1636" spans="1:33" x14ac:dyDescent="0.25">
      <c r="A1636">
        <v>1575642600</v>
      </c>
      <c r="B1636">
        <f>INDEX('Daily Data ADJ'!$1:$1048576,MATCH(Calc!$A1636,'Daily Data ADJ'!$A:$A,0),MATCH("SPY, CBOE BZX: Close",'Daily Data ADJ'!$1:$1,0))</f>
        <v>298.69108059000001</v>
      </c>
      <c r="C1636">
        <f>INDEX('Daily Data ADJ'!$1:$1048576,MATCH(Calc!$A1636,'Daily Data ADJ'!$A:$A,0),MATCH("EFFR, FRED: Close",'Daily Data ADJ'!$1:$1,0))</f>
        <v>1.55</v>
      </c>
      <c r="D1636">
        <f>INDEX('Daily Data ADJ'!$1:$1048576,MATCH(Calc!$A1636,'Daily Data ADJ'!$A:$A,1),MATCH("SOFR, FRED: Close",'Daily Data ADJ'!$1:$1,0))</f>
        <v>1.55</v>
      </c>
      <c r="E1636">
        <f>INDEX('Daily Data ADJ'!$1:$1048576,MATCH(Calc!$A1636,'Daily Data ADJ'!$A:$A,0),MATCH("UPRO, CBOE BZX: Close",'Daily Data ADJ'!$1:$1,0))</f>
        <v>32.133455609999999</v>
      </c>
      <c r="F1636">
        <f>INDEX('Daily Data ADJ'!$1:$1048576,MATCH(Calc!$A1636,'Daily Data ADJ'!$A:$A,0),MATCH("ES1!, CME_MINI: Close",'Daily Data ADJ'!$1:$1,0))</f>
        <v>3146</v>
      </c>
      <c r="G1636">
        <f>INDEX('Daily Data ADJ'!$1:$1048576,MATCH(Calc!$A1636,'Daily Data ADJ'!$A:$A,0),MATCH("ES2!, CME_MINI: Close",'Daily Data ADJ'!$1:$1,0))</f>
        <v>3148</v>
      </c>
      <c r="H1636">
        <f>INDEX('QUANDL MULTPL SP500_DIV_YIELD_M'!$A:$G,MATCH(Calc!$A1636,'QUANDL MULTPL SP500_DIV_YIELD_M'!$A:$A,1),MATCH('QUANDL MULTPL SP500_DIV_YIELD_M'!$E$1,'QUANDL MULTPL SP500_DIV_YIELD_M'!$A$1:$G$1,0))</f>
        <v>1.86</v>
      </c>
      <c r="I1636" s="5">
        <f t="shared" si="150"/>
        <v>2.1145337561543184E-2</v>
      </c>
      <c r="J1636" s="1">
        <f>A1636/24/60/60+DATE(1970,1,1)</f>
        <v>43805.604166666672</v>
      </c>
      <c r="K1636" s="3">
        <f t="shared" si="153"/>
        <v>1</v>
      </c>
      <c r="L1636" s="6">
        <f>(1+Chart!$F$4)^(1/(365/K1636))-1</f>
        <v>6.6592785027408397E-5</v>
      </c>
      <c r="M1636" s="6">
        <f t="shared" si="154"/>
        <v>4.2140893486974917E-5</v>
      </c>
      <c r="N1636" s="6">
        <f t="shared" si="155"/>
        <v>5.7330074265671271E-5</v>
      </c>
      <c r="O1636">
        <f>O1635*(B1636/B1635)</f>
        <v>298.69108059000268</v>
      </c>
      <c r="P1636">
        <f t="shared" si="151"/>
        <v>2019</v>
      </c>
      <c r="Q1636" s="1">
        <f t="shared" si="152"/>
        <v>43805.604166666672</v>
      </c>
      <c r="R1636">
        <f>IF(B1637="",R1635,IF(Q1636&gt;=Chart!$F$2,E1636,0))</f>
        <v>0</v>
      </c>
      <c r="S1636">
        <f>IF(B1637="",S1635,IFERROR(IF(AND(R1636&gt;0,R1635=0),R1636,(1+(B1637/B1636-1)*Calc!$Z$1)*S1635),0))</f>
        <v>0</v>
      </c>
      <c r="T1636">
        <f>IF(B1637="",T1635,IFERROR(IF(AND(R1636&gt;0,R1635=0),R1636,(1+(B1637/B1636-1)*Calc!$Z$1-L1637)*T1635),0))</f>
        <v>0</v>
      </c>
      <c r="U1636">
        <f>IF(B1637="",U1635,IFERROR(IF(AND(R1636&gt;0,R1635=0),R1636,(1+(B1637/B1636-1)*Calc!$Z$1-M1637*2)*U1635),0))</f>
        <v>0</v>
      </c>
      <c r="V1636">
        <f>IF(B1637="",V1635,IFERROR(IF(AND(R1636&gt;0,R1635=0),R1636,(1+(B1637/B1636-1)*Calc!$Z$1-N1637*2)*V1635),0))</f>
        <v>0</v>
      </c>
      <c r="W1636">
        <f>IF(ISNUMBER(C1636),C1636,W1635)</f>
        <v>1.55</v>
      </c>
      <c r="Y1636" s="1" t="e">
        <f>IF(AND(Q1636&gt;=Chart!$F$2,Q1636&lt;=Chart!$F$3),Q1636,#N/A)</f>
        <v>#N/A</v>
      </c>
      <c r="Z1636" t="e">
        <f>IF(AND(Q1636&gt;=Chart!$F$2,Q1636&lt;=Chart!$F$3),R1636,#N/A)</f>
        <v>#N/A</v>
      </c>
      <c r="AA1636" t="e">
        <f>IF(AND(Q1636&gt;=Chart!$F$2,Q1636&lt;=Chart!$F$3),S1636,#N/A)</f>
        <v>#N/A</v>
      </c>
      <c r="AB1636" t="e">
        <f>IF(AND(Q1636&gt;=Chart!$F$2,Q1636&lt;=Chart!$F$3),T1636,#N/A)</f>
        <v>#N/A</v>
      </c>
      <c r="AC1636" t="e">
        <f>IF(AND(Q1636&gt;=Chart!$F$2,Q1636&lt;=Chart!$F$3),U1636,#N/A)</f>
        <v>#N/A</v>
      </c>
      <c r="AD1636" t="e">
        <f>IF(AND(Q1636&gt;=Chart!$F$2,Q1636&lt;=Chart!$F$3),V1636,#N/A)</f>
        <v>#N/A</v>
      </c>
      <c r="AE1636" t="e">
        <f>IF(AND(Q1636&gt;=Chart!$F$2,Q1636&lt;=Chart!$F$3),I1636,#N/A)</f>
        <v>#N/A</v>
      </c>
      <c r="AF1636" t="e">
        <f>IF(AND(Q1636&gt;=Chart!$F$2,Q1636&lt;=Chart!$F$3),H1636/100,#N/A)</f>
        <v>#N/A</v>
      </c>
      <c r="AG1636" t="e">
        <f>IF(AND(Q1636&gt;=Chart!$F$2,Q1636&lt;=Chart!$F$3),W1636/100,#N/A)</f>
        <v>#N/A</v>
      </c>
    </row>
    <row r="1637" spans="1:33" x14ac:dyDescent="0.25">
      <c r="A1637">
        <v>1575901800</v>
      </c>
      <c r="B1637">
        <f>INDEX('Daily Data ADJ'!$1:$1048576,MATCH(Calc!$A1637,'Daily Data ADJ'!$A:$A,0),MATCH("SPY, CBOE BZX: Close",'Daily Data ADJ'!$1:$1,0))</f>
        <v>297.75194962</v>
      </c>
      <c r="C1637">
        <f>INDEX('Daily Data ADJ'!$1:$1048576,MATCH(Calc!$A1637,'Daily Data ADJ'!$A:$A,0),MATCH("EFFR, FRED: Close",'Daily Data ADJ'!$1:$1,0))</f>
        <v>1.55</v>
      </c>
      <c r="D1637">
        <f>INDEX('Daily Data ADJ'!$1:$1048576,MATCH(Calc!$A1637,'Daily Data ADJ'!$A:$A,1),MATCH("SOFR, FRED: Close",'Daily Data ADJ'!$1:$1,0))</f>
        <v>1.56</v>
      </c>
      <c r="E1637">
        <f>INDEX('Daily Data ADJ'!$1:$1048576,MATCH(Calc!$A1637,'Daily Data ADJ'!$A:$A,0),MATCH("UPRO, CBOE BZX: Close",'Daily Data ADJ'!$1:$1,0))</f>
        <v>31.846195989999998</v>
      </c>
      <c r="F1637">
        <f>INDEX('Daily Data ADJ'!$1:$1048576,MATCH(Calc!$A1637,'Daily Data ADJ'!$A:$A,0),MATCH("ES1!, CME_MINI: Close",'Daily Data ADJ'!$1:$1,0))</f>
        <v>3134.5</v>
      </c>
      <c r="G1637">
        <f>INDEX('Daily Data ADJ'!$1:$1048576,MATCH(Calc!$A1637,'Daily Data ADJ'!$A:$A,0),MATCH("ES2!, CME_MINI: Close",'Daily Data ADJ'!$1:$1,0))</f>
        <v>3136.75</v>
      </c>
      <c r="H1637">
        <f>INDEX('QUANDL MULTPL SP500_DIV_YIELD_M'!$A:$G,MATCH(Calc!$A1637,'QUANDL MULTPL SP500_DIV_YIELD_M'!$A:$A,1),MATCH('QUANDL MULTPL SP500_DIV_YIELD_M'!$E$1,'QUANDL MULTPL SP500_DIV_YIELD_M'!$A$1:$G$1,0))</f>
        <v>1.86</v>
      </c>
      <c r="I1637" s="5">
        <f t="shared" si="150"/>
        <v>2.1474364389519714E-2</v>
      </c>
      <c r="J1637" s="1">
        <f>A1637/24/60/60+DATE(1970,1,1)</f>
        <v>43808.604166666672</v>
      </c>
      <c r="K1637" s="3">
        <f t="shared" si="153"/>
        <v>3</v>
      </c>
      <c r="L1637" s="6">
        <f>(1+Chart!$F$4)^(1/(365/K1637))-1</f>
        <v>1.9979165917494157E-4</v>
      </c>
      <c r="M1637" s="6">
        <f t="shared" si="154"/>
        <v>1.2642800810014343E-4</v>
      </c>
      <c r="N1637" s="6">
        <f t="shared" si="155"/>
        <v>1.746484458269304E-4</v>
      </c>
      <c r="O1637">
        <f>O1636*(B1637/B1636)</f>
        <v>297.75194962000268</v>
      </c>
      <c r="P1637">
        <f t="shared" si="151"/>
        <v>2019</v>
      </c>
      <c r="Q1637" s="1">
        <f t="shared" si="152"/>
        <v>43808.604166666672</v>
      </c>
      <c r="R1637">
        <f>IF(B1638="",R1636,IF(Q1637&gt;=Chart!$F$2,E1637,0))</f>
        <v>0</v>
      </c>
      <c r="S1637">
        <f>IF(B1638="",S1636,IFERROR(IF(AND(R1637&gt;0,R1636=0),R1637,(1+(B1638/B1637-1)*Calc!$Z$1)*S1636),0))</f>
        <v>0</v>
      </c>
      <c r="T1637">
        <f>IF(B1638="",T1636,IFERROR(IF(AND(R1637&gt;0,R1636=0),R1637,(1+(B1638/B1637-1)*Calc!$Z$1-L1638)*T1636),0))</f>
        <v>0</v>
      </c>
      <c r="U1637">
        <f>IF(B1638="",U1636,IFERROR(IF(AND(R1637&gt;0,R1636=0),R1637,(1+(B1638/B1637-1)*Calc!$Z$1-M1638*2)*U1636),0))</f>
        <v>0</v>
      </c>
      <c r="V1637">
        <f>IF(B1638="",V1636,IFERROR(IF(AND(R1637&gt;0,R1636=0),R1637,(1+(B1638/B1637-1)*Calc!$Z$1-N1638*2)*V1636),0))</f>
        <v>0</v>
      </c>
      <c r="W1637">
        <f>IF(ISNUMBER(C1637),C1637,W1636)</f>
        <v>1.55</v>
      </c>
      <c r="Y1637" s="1" t="e">
        <f>IF(AND(Q1637&gt;=Chart!$F$2,Q1637&lt;=Chart!$F$3),Q1637,#N/A)</f>
        <v>#N/A</v>
      </c>
      <c r="Z1637" t="e">
        <f>IF(AND(Q1637&gt;=Chart!$F$2,Q1637&lt;=Chart!$F$3),R1637,#N/A)</f>
        <v>#N/A</v>
      </c>
      <c r="AA1637" t="e">
        <f>IF(AND(Q1637&gt;=Chart!$F$2,Q1637&lt;=Chart!$F$3),S1637,#N/A)</f>
        <v>#N/A</v>
      </c>
      <c r="AB1637" t="e">
        <f>IF(AND(Q1637&gt;=Chart!$F$2,Q1637&lt;=Chart!$F$3),T1637,#N/A)</f>
        <v>#N/A</v>
      </c>
      <c r="AC1637" t="e">
        <f>IF(AND(Q1637&gt;=Chart!$F$2,Q1637&lt;=Chart!$F$3),U1637,#N/A)</f>
        <v>#N/A</v>
      </c>
      <c r="AD1637" t="e">
        <f>IF(AND(Q1637&gt;=Chart!$F$2,Q1637&lt;=Chart!$F$3),V1637,#N/A)</f>
        <v>#N/A</v>
      </c>
      <c r="AE1637" t="e">
        <f>IF(AND(Q1637&gt;=Chart!$F$2,Q1637&lt;=Chart!$F$3),I1637,#N/A)</f>
        <v>#N/A</v>
      </c>
      <c r="AF1637" t="e">
        <f>IF(AND(Q1637&gt;=Chart!$F$2,Q1637&lt;=Chart!$F$3),H1637/100,#N/A)</f>
        <v>#N/A</v>
      </c>
      <c r="AG1637" t="e">
        <f>IF(AND(Q1637&gt;=Chart!$F$2,Q1637&lt;=Chart!$F$3),W1637/100,#N/A)</f>
        <v>#N/A</v>
      </c>
    </row>
    <row r="1638" spans="1:33" x14ac:dyDescent="0.25">
      <c r="A1638">
        <v>1575988200</v>
      </c>
      <c r="B1638">
        <f>INDEX('Daily Data ADJ'!$1:$1048576,MATCH(Calc!$A1638,'Daily Data ADJ'!$A:$A,0),MATCH("SPY, CBOE BZX: Close",'Daily Data ADJ'!$1:$1,0))</f>
        <v>297.41993361999999</v>
      </c>
      <c r="C1638">
        <f>INDEX('Daily Data ADJ'!$1:$1048576,MATCH(Calc!$A1638,'Daily Data ADJ'!$A:$A,0),MATCH("EFFR, FRED: Close",'Daily Data ADJ'!$1:$1,0))</f>
        <v>1.55</v>
      </c>
      <c r="D1638">
        <f>INDEX('Daily Data ADJ'!$1:$1048576,MATCH(Calc!$A1638,'Daily Data ADJ'!$A:$A,1),MATCH("SOFR, FRED: Close",'Daily Data ADJ'!$1:$1,0))</f>
        <v>1.55</v>
      </c>
      <c r="E1638">
        <f>INDEX('Daily Data ADJ'!$1:$1048576,MATCH(Calc!$A1638,'Daily Data ADJ'!$A:$A,0),MATCH("UPRO, CBOE BZX: Close",'Daily Data ADJ'!$1:$1,0))</f>
        <v>31.72237719</v>
      </c>
      <c r="F1638">
        <f>INDEX('Daily Data ADJ'!$1:$1048576,MATCH(Calc!$A1638,'Daily Data ADJ'!$A:$A,0),MATCH("ES1!, CME_MINI: Close",'Daily Data ADJ'!$1:$1,0))</f>
        <v>3136</v>
      </c>
      <c r="G1638">
        <f>INDEX('Daily Data ADJ'!$1:$1048576,MATCH(Calc!$A1638,'Daily Data ADJ'!$A:$A,0),MATCH("ES2!, CME_MINI: Close",'Daily Data ADJ'!$1:$1,0))</f>
        <v>3138.25</v>
      </c>
      <c r="H1638">
        <f>INDEX('QUANDL MULTPL SP500_DIV_YIELD_M'!$A:$G,MATCH(Calc!$A1638,'QUANDL MULTPL SP500_DIV_YIELD_M'!$A:$A,1),MATCH('QUANDL MULTPL SP500_DIV_YIELD_M'!$E$1,'QUANDL MULTPL SP500_DIV_YIELD_M'!$A$1:$G$1,0))</f>
        <v>1.86</v>
      </c>
      <c r="I1638" s="5">
        <f t="shared" si="150"/>
        <v>2.1472988054646532E-2</v>
      </c>
      <c r="J1638" s="1">
        <f>A1638/24/60/60+DATE(1970,1,1)</f>
        <v>43809.604166666672</v>
      </c>
      <c r="K1638" s="3">
        <f t="shared" si="153"/>
        <v>1</v>
      </c>
      <c r="L1638" s="6">
        <f>(1+Chart!$F$4)^(1/(365/K1638))-1</f>
        <v>6.6592785027408397E-5</v>
      </c>
      <c r="M1638" s="6">
        <f t="shared" si="154"/>
        <v>4.2140893486974917E-5</v>
      </c>
      <c r="N1638" s="6">
        <f t="shared" si="155"/>
        <v>5.820906809272941E-5</v>
      </c>
      <c r="O1638">
        <f>O1637*(B1638/B1637)</f>
        <v>297.41993362000267</v>
      </c>
      <c r="P1638">
        <f t="shared" si="151"/>
        <v>2019</v>
      </c>
      <c r="Q1638" s="1">
        <f t="shared" si="152"/>
        <v>43809.604166666672</v>
      </c>
      <c r="R1638">
        <f>IF(B1639="",R1637,IF(Q1638&gt;=Chart!$F$2,E1638,0))</f>
        <v>0</v>
      </c>
      <c r="S1638">
        <f>IF(B1639="",S1637,IFERROR(IF(AND(R1638&gt;0,R1637=0),R1638,(1+(B1639/B1638-1)*Calc!$Z$1)*S1637),0))</f>
        <v>0</v>
      </c>
      <c r="T1638">
        <f>IF(B1639="",T1637,IFERROR(IF(AND(R1638&gt;0,R1637=0),R1638,(1+(B1639/B1638-1)*Calc!$Z$1-L1639)*T1637),0))</f>
        <v>0</v>
      </c>
      <c r="U1638">
        <f>IF(B1639="",U1637,IFERROR(IF(AND(R1638&gt;0,R1637=0),R1638,(1+(B1639/B1638-1)*Calc!$Z$1-M1639*2)*U1637),0))</f>
        <v>0</v>
      </c>
      <c r="V1638">
        <f>IF(B1639="",V1637,IFERROR(IF(AND(R1638&gt;0,R1637=0),R1638,(1+(B1639/B1638-1)*Calc!$Z$1-N1639*2)*V1637),0))</f>
        <v>0</v>
      </c>
      <c r="W1638">
        <f>IF(ISNUMBER(C1638),C1638,W1637)</f>
        <v>1.55</v>
      </c>
      <c r="Y1638" s="1" t="e">
        <f>IF(AND(Q1638&gt;=Chart!$F$2,Q1638&lt;=Chart!$F$3),Q1638,#N/A)</f>
        <v>#N/A</v>
      </c>
      <c r="Z1638" t="e">
        <f>IF(AND(Q1638&gt;=Chart!$F$2,Q1638&lt;=Chart!$F$3),R1638,#N/A)</f>
        <v>#N/A</v>
      </c>
      <c r="AA1638" t="e">
        <f>IF(AND(Q1638&gt;=Chart!$F$2,Q1638&lt;=Chart!$F$3),S1638,#N/A)</f>
        <v>#N/A</v>
      </c>
      <c r="AB1638" t="e">
        <f>IF(AND(Q1638&gt;=Chart!$F$2,Q1638&lt;=Chart!$F$3),T1638,#N/A)</f>
        <v>#N/A</v>
      </c>
      <c r="AC1638" t="e">
        <f>IF(AND(Q1638&gt;=Chart!$F$2,Q1638&lt;=Chart!$F$3),U1638,#N/A)</f>
        <v>#N/A</v>
      </c>
      <c r="AD1638" t="e">
        <f>IF(AND(Q1638&gt;=Chart!$F$2,Q1638&lt;=Chart!$F$3),V1638,#N/A)</f>
        <v>#N/A</v>
      </c>
      <c r="AE1638" t="e">
        <f>IF(AND(Q1638&gt;=Chart!$F$2,Q1638&lt;=Chart!$F$3),I1638,#N/A)</f>
        <v>#N/A</v>
      </c>
      <c r="AF1638" t="e">
        <f>IF(AND(Q1638&gt;=Chart!$F$2,Q1638&lt;=Chart!$F$3),H1638/100,#N/A)</f>
        <v>#N/A</v>
      </c>
      <c r="AG1638" t="e">
        <f>IF(AND(Q1638&gt;=Chart!$F$2,Q1638&lt;=Chart!$F$3),W1638/100,#N/A)</f>
        <v>#N/A</v>
      </c>
    </row>
    <row r="1639" spans="1:33" x14ac:dyDescent="0.25">
      <c r="A1639">
        <v>1576074600</v>
      </c>
      <c r="B1639">
        <f>INDEX('Daily Data ADJ'!$1:$1048576,MATCH(Calc!$A1639,'Daily Data ADJ'!$A:$A,0),MATCH("SPY, CBOE BZX: Close",'Daily Data ADJ'!$1:$1,0))</f>
        <v>298.26420287000002</v>
      </c>
      <c r="C1639">
        <f>INDEX('Daily Data ADJ'!$1:$1048576,MATCH(Calc!$A1639,'Daily Data ADJ'!$A:$A,0),MATCH("EFFR, FRED: Close",'Daily Data ADJ'!$1:$1,0))</f>
        <v>1.55</v>
      </c>
      <c r="D1639">
        <f>INDEX('Daily Data ADJ'!$1:$1048576,MATCH(Calc!$A1639,'Daily Data ADJ'!$A:$A,1),MATCH("SOFR, FRED: Close",'Daily Data ADJ'!$1:$1,0))</f>
        <v>1.54</v>
      </c>
      <c r="E1639">
        <f>INDEX('Daily Data ADJ'!$1:$1048576,MATCH(Calc!$A1639,'Daily Data ADJ'!$A:$A,0),MATCH("UPRO, CBOE BZX: Close",'Daily Data ADJ'!$1:$1,0))</f>
        <v>31.989825799999998</v>
      </c>
      <c r="F1639">
        <f>INDEX('Daily Data ADJ'!$1:$1048576,MATCH(Calc!$A1639,'Daily Data ADJ'!$A:$A,0),MATCH("ES1!, CME_MINI: Close",'Daily Data ADJ'!$1:$1,0))</f>
        <v>3143</v>
      </c>
      <c r="G1639">
        <f>INDEX('Daily Data ADJ'!$1:$1048576,MATCH(Calc!$A1639,'Daily Data ADJ'!$A:$A,0),MATCH("ES2!, CME_MINI: Close",'Daily Data ADJ'!$1:$1,0))</f>
        <v>3145.75</v>
      </c>
      <c r="H1639">
        <f>INDEX('QUANDL MULTPL SP500_DIV_YIELD_M'!$A:$G,MATCH(Calc!$A1639,'QUANDL MULTPL SP500_DIV_YIELD_M'!$A:$A,1),MATCH('QUANDL MULTPL SP500_DIV_YIELD_M'!$E$1,'QUANDL MULTPL SP500_DIV_YIELD_M'!$A$1:$G$1,0))</f>
        <v>1.86</v>
      </c>
      <c r="I1639" s="5">
        <f t="shared" si="150"/>
        <v>2.2104436928644996E-2</v>
      </c>
      <c r="J1639" s="1">
        <f>A1639/24/60/60+DATE(1970,1,1)</f>
        <v>43810.604166666672</v>
      </c>
      <c r="K1639" s="3">
        <f t="shared" si="153"/>
        <v>1</v>
      </c>
      <c r="L1639" s="6">
        <f>(1+Chart!$F$4)^(1/(365/K1639))-1</f>
        <v>6.6592785027408397E-5</v>
      </c>
      <c r="M1639" s="6">
        <f t="shared" si="154"/>
        <v>4.2140893486974917E-5</v>
      </c>
      <c r="N1639" s="6">
        <f t="shared" si="155"/>
        <v>5.9902274442746872E-5</v>
      </c>
      <c r="O1639">
        <f>O1638*(B1639/B1638)</f>
        <v>298.26420287000269</v>
      </c>
      <c r="P1639">
        <f t="shared" si="151"/>
        <v>2019</v>
      </c>
      <c r="Q1639" s="1">
        <f t="shared" si="152"/>
        <v>43810.604166666672</v>
      </c>
      <c r="R1639">
        <f>IF(B1640="",R1638,IF(Q1639&gt;=Chart!$F$2,E1639,0))</f>
        <v>0</v>
      </c>
      <c r="S1639">
        <f>IF(B1640="",S1638,IFERROR(IF(AND(R1639&gt;0,R1638=0),R1639,(1+(B1640/B1639-1)*Calc!$Z$1)*S1638),0))</f>
        <v>0</v>
      </c>
      <c r="T1639">
        <f>IF(B1640="",T1638,IFERROR(IF(AND(R1639&gt;0,R1638=0),R1639,(1+(B1640/B1639-1)*Calc!$Z$1-L1640)*T1638),0))</f>
        <v>0</v>
      </c>
      <c r="U1639">
        <f>IF(B1640="",U1638,IFERROR(IF(AND(R1639&gt;0,R1638=0),R1639,(1+(B1640/B1639-1)*Calc!$Z$1-M1640*2)*U1638),0))</f>
        <v>0</v>
      </c>
      <c r="V1639">
        <f>IF(B1640="",V1638,IFERROR(IF(AND(R1639&gt;0,R1638=0),R1639,(1+(B1640/B1639-1)*Calc!$Z$1-N1640*2)*V1638),0))</f>
        <v>0</v>
      </c>
      <c r="W1639">
        <f>IF(ISNUMBER(C1639),C1639,W1638)</f>
        <v>1.55</v>
      </c>
      <c r="Y1639" s="1" t="e">
        <f>IF(AND(Q1639&gt;=Chart!$F$2,Q1639&lt;=Chart!$F$3),Q1639,#N/A)</f>
        <v>#N/A</v>
      </c>
      <c r="Z1639" t="e">
        <f>IF(AND(Q1639&gt;=Chart!$F$2,Q1639&lt;=Chart!$F$3),R1639,#N/A)</f>
        <v>#N/A</v>
      </c>
      <c r="AA1639" t="e">
        <f>IF(AND(Q1639&gt;=Chart!$F$2,Q1639&lt;=Chart!$F$3),S1639,#N/A)</f>
        <v>#N/A</v>
      </c>
      <c r="AB1639" t="e">
        <f>IF(AND(Q1639&gt;=Chart!$F$2,Q1639&lt;=Chart!$F$3),T1639,#N/A)</f>
        <v>#N/A</v>
      </c>
      <c r="AC1639" t="e">
        <f>IF(AND(Q1639&gt;=Chart!$F$2,Q1639&lt;=Chart!$F$3),U1639,#N/A)</f>
        <v>#N/A</v>
      </c>
      <c r="AD1639" t="e">
        <f>IF(AND(Q1639&gt;=Chart!$F$2,Q1639&lt;=Chart!$F$3),V1639,#N/A)</f>
        <v>#N/A</v>
      </c>
      <c r="AE1639" t="e">
        <f>IF(AND(Q1639&gt;=Chart!$F$2,Q1639&lt;=Chart!$F$3),I1639,#N/A)</f>
        <v>#N/A</v>
      </c>
      <c r="AF1639" t="e">
        <f>IF(AND(Q1639&gt;=Chart!$F$2,Q1639&lt;=Chart!$F$3),H1639/100,#N/A)</f>
        <v>#N/A</v>
      </c>
      <c r="AG1639" t="e">
        <f>IF(AND(Q1639&gt;=Chart!$F$2,Q1639&lt;=Chart!$F$3),W1639/100,#N/A)</f>
        <v>#N/A</v>
      </c>
    </row>
    <row r="1640" spans="1:33" x14ac:dyDescent="0.25">
      <c r="A1640">
        <v>1576161000</v>
      </c>
      <c r="B1640">
        <f>INDEX('Daily Data ADJ'!$1:$1048576,MATCH(Calc!$A1640,'Daily Data ADJ'!$A:$A,0),MATCH("SPY, CBOE BZX: Close",'Daily Data ADJ'!$1:$1,0))</f>
        <v>300.83495534000002</v>
      </c>
      <c r="C1640">
        <f>INDEX('Daily Data ADJ'!$1:$1048576,MATCH(Calc!$A1640,'Daily Data ADJ'!$A:$A,0),MATCH("EFFR, FRED: Close",'Daily Data ADJ'!$1:$1,0))</f>
        <v>1.55</v>
      </c>
      <c r="D1640">
        <f>INDEX('Daily Data ADJ'!$1:$1048576,MATCH(Calc!$A1640,'Daily Data ADJ'!$A:$A,1),MATCH("SOFR, FRED: Close",'Daily Data ADJ'!$1:$1,0))</f>
        <v>1.53</v>
      </c>
      <c r="E1640">
        <f>INDEX('Daily Data ADJ'!$1:$1048576,MATCH(Calc!$A1640,'Daily Data ADJ'!$A:$A,0),MATCH("UPRO, CBOE BZX: Close",'Daily Data ADJ'!$1:$1,0))</f>
        <v>32.811982649999997</v>
      </c>
      <c r="F1640">
        <f>INDEX('Daily Data ADJ'!$1:$1048576,MATCH(Calc!$A1640,'Daily Data ADJ'!$A:$A,0),MATCH("ES1!, CME_MINI: Close",'Daily Data ADJ'!$1:$1,0))</f>
        <v>3168</v>
      </c>
      <c r="G1640">
        <f>INDEX('Daily Data ADJ'!$1:$1048576,MATCH(Calc!$A1640,'Daily Data ADJ'!$A:$A,0),MATCH("ES2!, CME_MINI: Close",'Daily Data ADJ'!$1:$1,0))</f>
        <v>3171</v>
      </c>
      <c r="H1640">
        <f>INDEX('QUANDL MULTPL SP500_DIV_YIELD_M'!$A:$G,MATCH(Calc!$A1640,'QUANDL MULTPL SP500_DIV_YIELD_M'!$A:$A,1),MATCH('QUANDL MULTPL SP500_DIV_YIELD_M'!$E$1,'QUANDL MULTPL SP500_DIV_YIELD_M'!$A$1:$G$1,0))</f>
        <v>1.86</v>
      </c>
      <c r="I1640" s="5">
        <f t="shared" si="150"/>
        <v>2.2393262695111379E-2</v>
      </c>
      <c r="J1640" s="1">
        <f>A1640/24/60/60+DATE(1970,1,1)</f>
        <v>43811.604166666672</v>
      </c>
      <c r="K1640" s="3">
        <f t="shared" si="153"/>
        <v>1</v>
      </c>
      <c r="L1640" s="6">
        <f>(1+Chart!$F$4)^(1/(365/K1640))-1</f>
        <v>6.6592785027408397E-5</v>
      </c>
      <c r="M1640" s="6">
        <f t="shared" si="154"/>
        <v>4.2140893486974917E-5</v>
      </c>
      <c r="N1640" s="6">
        <f t="shared" si="155"/>
        <v>6.0676402173331923E-5</v>
      </c>
      <c r="O1640">
        <f>O1639*(B1640/B1639)</f>
        <v>300.83495534000269</v>
      </c>
      <c r="P1640">
        <f t="shared" si="151"/>
        <v>2019</v>
      </c>
      <c r="Q1640" s="1">
        <f t="shared" si="152"/>
        <v>43811.604166666672</v>
      </c>
      <c r="R1640">
        <f>IF(B1641="",R1639,IF(Q1640&gt;=Chart!$F$2,E1640,0))</f>
        <v>0</v>
      </c>
      <c r="S1640">
        <f>IF(B1641="",S1639,IFERROR(IF(AND(R1640&gt;0,R1639=0),R1640,(1+(B1641/B1640-1)*Calc!$Z$1)*S1639),0))</f>
        <v>0</v>
      </c>
      <c r="T1640">
        <f>IF(B1641="",T1639,IFERROR(IF(AND(R1640&gt;0,R1639=0),R1640,(1+(B1641/B1640-1)*Calc!$Z$1-L1641)*T1639),0))</f>
        <v>0</v>
      </c>
      <c r="U1640">
        <f>IF(B1641="",U1639,IFERROR(IF(AND(R1640&gt;0,R1639=0),R1640,(1+(B1641/B1640-1)*Calc!$Z$1-M1641*2)*U1639),0))</f>
        <v>0</v>
      </c>
      <c r="V1640">
        <f>IF(B1641="",V1639,IFERROR(IF(AND(R1640&gt;0,R1639=0),R1640,(1+(B1641/B1640-1)*Calc!$Z$1-N1641*2)*V1639),0))</f>
        <v>0</v>
      </c>
      <c r="W1640">
        <f>IF(ISNUMBER(C1640),C1640,W1639)</f>
        <v>1.55</v>
      </c>
      <c r="Y1640" s="1" t="e">
        <f>IF(AND(Q1640&gt;=Chart!$F$2,Q1640&lt;=Chart!$F$3),Q1640,#N/A)</f>
        <v>#N/A</v>
      </c>
      <c r="Z1640" t="e">
        <f>IF(AND(Q1640&gt;=Chart!$F$2,Q1640&lt;=Chart!$F$3),R1640,#N/A)</f>
        <v>#N/A</v>
      </c>
      <c r="AA1640" t="e">
        <f>IF(AND(Q1640&gt;=Chart!$F$2,Q1640&lt;=Chart!$F$3),S1640,#N/A)</f>
        <v>#N/A</v>
      </c>
      <c r="AB1640" t="e">
        <f>IF(AND(Q1640&gt;=Chart!$F$2,Q1640&lt;=Chart!$F$3),T1640,#N/A)</f>
        <v>#N/A</v>
      </c>
      <c r="AC1640" t="e">
        <f>IF(AND(Q1640&gt;=Chart!$F$2,Q1640&lt;=Chart!$F$3),U1640,#N/A)</f>
        <v>#N/A</v>
      </c>
      <c r="AD1640" t="e">
        <f>IF(AND(Q1640&gt;=Chart!$F$2,Q1640&lt;=Chart!$F$3),V1640,#N/A)</f>
        <v>#N/A</v>
      </c>
      <c r="AE1640" t="e">
        <f>IF(AND(Q1640&gt;=Chart!$F$2,Q1640&lt;=Chart!$F$3),I1640,#N/A)</f>
        <v>#N/A</v>
      </c>
      <c r="AF1640" t="e">
        <f>IF(AND(Q1640&gt;=Chart!$F$2,Q1640&lt;=Chart!$F$3),H1640/100,#N/A)</f>
        <v>#N/A</v>
      </c>
      <c r="AG1640" t="e">
        <f>IF(AND(Q1640&gt;=Chart!$F$2,Q1640&lt;=Chart!$F$3),W1640/100,#N/A)</f>
        <v>#N/A</v>
      </c>
    </row>
    <row r="1641" spans="1:33" x14ac:dyDescent="0.25">
      <c r="A1641">
        <v>1576247400</v>
      </c>
      <c r="B1641">
        <f>INDEX('Daily Data ADJ'!$1:$1048576,MATCH(Calc!$A1641,'Daily Data ADJ'!$A:$A,0),MATCH("SPY, CBOE BZX: Close",'Daily Data ADJ'!$1:$1,0))</f>
        <v>301.01519259999998</v>
      </c>
      <c r="C1641">
        <f>INDEX('Daily Data ADJ'!$1:$1048576,MATCH(Calc!$A1641,'Daily Data ADJ'!$A:$A,0),MATCH("EFFR, FRED: Close",'Daily Data ADJ'!$1:$1,0))</f>
        <v>1.55</v>
      </c>
      <c r="D1641">
        <f>INDEX('Daily Data ADJ'!$1:$1048576,MATCH(Calc!$A1641,'Daily Data ADJ'!$A:$A,1),MATCH("SOFR, FRED: Close",'Daily Data ADJ'!$1:$1,0))</f>
        <v>1.54</v>
      </c>
      <c r="E1641">
        <f>INDEX('Daily Data ADJ'!$1:$1048576,MATCH(Calc!$A1641,'Daily Data ADJ'!$A:$A,0),MATCH("UPRO, CBOE BZX: Close",'Daily Data ADJ'!$1:$1,0))</f>
        <v>32.866462919999996</v>
      </c>
      <c r="F1641">
        <f>INDEX('Daily Data ADJ'!$1:$1048576,MATCH(Calc!$A1641,'Daily Data ADJ'!$A:$A,0),MATCH("ES1!, CME_MINI: Close",'Daily Data ADJ'!$1:$1,0))</f>
        <v>3175.25</v>
      </c>
      <c r="G1641">
        <f>INDEX('Daily Data ADJ'!$1:$1048576,MATCH(Calc!$A1641,'Daily Data ADJ'!$A:$A,0),MATCH("ES2!, CME_MINI: Close",'Daily Data ADJ'!$1:$1,0))</f>
        <v>3174.75</v>
      </c>
      <c r="H1641">
        <f>INDEX('QUANDL MULTPL SP500_DIV_YIELD_M'!$A:$G,MATCH(Calc!$A1641,'QUANDL MULTPL SP500_DIV_YIELD_M'!$A:$A,1),MATCH('QUANDL MULTPL SP500_DIV_YIELD_M'!$E$1,'QUANDL MULTPL SP500_DIV_YIELD_M'!$A$1:$G$1,0))</f>
        <v>1.86</v>
      </c>
      <c r="I1641" s="5">
        <f t="shared" si="150"/>
        <v>1.797027709760118E-2</v>
      </c>
      <c r="J1641" s="1">
        <f>A1641/24/60/60+DATE(1970,1,1)</f>
        <v>43812.604166666672</v>
      </c>
      <c r="K1641" s="3">
        <f t="shared" si="153"/>
        <v>1</v>
      </c>
      <c r="L1641" s="6">
        <f>(1+Chart!$F$4)^(1/(365/K1641))-1</f>
        <v>6.6592785027408397E-5</v>
      </c>
      <c r="M1641" s="6">
        <f t="shared" si="154"/>
        <v>4.2140893486974917E-5</v>
      </c>
      <c r="N1641" s="6">
        <f t="shared" si="155"/>
        <v>4.8797684683243858E-5</v>
      </c>
      <c r="O1641">
        <f>O1640*(B1641/B1640)</f>
        <v>301.01519260000265</v>
      </c>
      <c r="P1641">
        <f t="shared" si="151"/>
        <v>2019</v>
      </c>
      <c r="Q1641" s="1">
        <f t="shared" si="152"/>
        <v>43812.604166666672</v>
      </c>
      <c r="R1641">
        <f>IF(B1642="",R1640,IF(Q1641&gt;=Chart!$F$2,E1641,0))</f>
        <v>0</v>
      </c>
      <c r="S1641">
        <f>IF(B1642="",S1640,IFERROR(IF(AND(R1641&gt;0,R1640=0),R1641,(1+(B1642/B1641-1)*Calc!$Z$1)*S1640),0))</f>
        <v>0</v>
      </c>
      <c r="T1641">
        <f>IF(B1642="",T1640,IFERROR(IF(AND(R1641&gt;0,R1640=0),R1641,(1+(B1642/B1641-1)*Calc!$Z$1-L1642)*T1640),0))</f>
        <v>0</v>
      </c>
      <c r="U1641">
        <f>IF(B1642="",U1640,IFERROR(IF(AND(R1641&gt;0,R1640=0),R1641,(1+(B1642/B1641-1)*Calc!$Z$1-M1642*2)*U1640),0))</f>
        <v>0</v>
      </c>
      <c r="V1641">
        <f>IF(B1642="",V1640,IFERROR(IF(AND(R1641&gt;0,R1640=0),R1641,(1+(B1642/B1641-1)*Calc!$Z$1-N1642*2)*V1640),0))</f>
        <v>0</v>
      </c>
      <c r="W1641">
        <f>IF(ISNUMBER(C1641),C1641,W1640)</f>
        <v>1.55</v>
      </c>
      <c r="Y1641" s="1" t="e">
        <f>IF(AND(Q1641&gt;=Chart!$F$2,Q1641&lt;=Chart!$F$3),Q1641,#N/A)</f>
        <v>#N/A</v>
      </c>
      <c r="Z1641" t="e">
        <f>IF(AND(Q1641&gt;=Chart!$F$2,Q1641&lt;=Chart!$F$3),R1641,#N/A)</f>
        <v>#N/A</v>
      </c>
      <c r="AA1641" t="e">
        <f>IF(AND(Q1641&gt;=Chart!$F$2,Q1641&lt;=Chart!$F$3),S1641,#N/A)</f>
        <v>#N/A</v>
      </c>
      <c r="AB1641" t="e">
        <f>IF(AND(Q1641&gt;=Chart!$F$2,Q1641&lt;=Chart!$F$3),T1641,#N/A)</f>
        <v>#N/A</v>
      </c>
      <c r="AC1641" t="e">
        <f>IF(AND(Q1641&gt;=Chart!$F$2,Q1641&lt;=Chart!$F$3),U1641,#N/A)</f>
        <v>#N/A</v>
      </c>
      <c r="AD1641" t="e">
        <f>IF(AND(Q1641&gt;=Chart!$F$2,Q1641&lt;=Chart!$F$3),V1641,#N/A)</f>
        <v>#N/A</v>
      </c>
      <c r="AE1641" t="e">
        <f>IF(AND(Q1641&gt;=Chart!$F$2,Q1641&lt;=Chart!$F$3),I1641,#N/A)</f>
        <v>#N/A</v>
      </c>
      <c r="AF1641" t="e">
        <f>IF(AND(Q1641&gt;=Chart!$F$2,Q1641&lt;=Chart!$F$3),H1641/100,#N/A)</f>
        <v>#N/A</v>
      </c>
      <c r="AG1641" t="e">
        <f>IF(AND(Q1641&gt;=Chart!$F$2,Q1641&lt;=Chart!$F$3),W1641/100,#N/A)</f>
        <v>#N/A</v>
      </c>
    </row>
    <row r="1642" spans="1:33" x14ac:dyDescent="0.25">
      <c r="A1642">
        <v>1576506600</v>
      </c>
      <c r="B1642">
        <f>INDEX('Daily Data ADJ'!$1:$1048576,MATCH(Calc!$A1642,'Daily Data ADJ'!$A:$A,0),MATCH("SPY, CBOE BZX: Close",'Daily Data ADJ'!$1:$1,0))</f>
        <v>303.08317797000001</v>
      </c>
      <c r="C1642">
        <f>INDEX('Daily Data ADJ'!$1:$1048576,MATCH(Calc!$A1642,'Daily Data ADJ'!$A:$A,0),MATCH("EFFR, FRED: Close",'Daily Data ADJ'!$1:$1,0))</f>
        <v>1.56</v>
      </c>
      <c r="D1642">
        <f>INDEX('Daily Data ADJ'!$1:$1048576,MATCH(Calc!$A1642,'Daily Data ADJ'!$A:$A,1),MATCH("SOFR, FRED: Close",'Daily Data ADJ'!$1:$1,0))</f>
        <v>1.62</v>
      </c>
      <c r="E1642">
        <f>INDEX('Daily Data ADJ'!$1:$1048576,MATCH(Calc!$A1642,'Daily Data ADJ'!$A:$A,0),MATCH("UPRO, CBOE BZX: Close",'Daily Data ADJ'!$1:$1,0))</f>
        <v>33.554895459999997</v>
      </c>
      <c r="F1642">
        <f>INDEX('Daily Data ADJ'!$1:$1048576,MATCH(Calc!$A1642,'Daily Data ADJ'!$A:$A,0),MATCH("ES1!, CME_MINI: Close",'Daily Data ADJ'!$1:$1,0))</f>
        <v>3198.5</v>
      </c>
      <c r="G1642">
        <f>INDEX('Daily Data ADJ'!$1:$1048576,MATCH(Calc!$A1642,'Daily Data ADJ'!$A:$A,0),MATCH("ES2!, CME_MINI: Close",'Daily Data ADJ'!$1:$1,0))</f>
        <v>3198.25</v>
      </c>
      <c r="H1642">
        <f>INDEX('QUANDL MULTPL SP500_DIV_YIELD_M'!$A:$G,MATCH(Calc!$A1642,'QUANDL MULTPL SP500_DIV_YIELD_M'!$A:$A,1),MATCH('QUANDL MULTPL SP500_DIV_YIELD_M'!$E$1,'QUANDL MULTPL SP500_DIV_YIELD_M'!$A$1:$G$1,0))</f>
        <v>1.86</v>
      </c>
      <c r="I1642" s="5">
        <f t="shared" si="150"/>
        <v>1.8287390100468478E-2</v>
      </c>
      <c r="J1642" s="1">
        <f>A1642/24/60/60+DATE(1970,1,1)</f>
        <v>43815.604166666672</v>
      </c>
      <c r="K1642" s="3">
        <f t="shared" si="153"/>
        <v>3</v>
      </c>
      <c r="L1642" s="6">
        <f>(1+Chart!$F$4)^(1/(365/K1642))-1</f>
        <v>1.9979165917494157E-4</v>
      </c>
      <c r="M1642" s="6">
        <f t="shared" si="154"/>
        <v>1.2723744343579035E-4</v>
      </c>
      <c r="N1642" s="6">
        <f t="shared" si="155"/>
        <v>1.4896057434721222E-4</v>
      </c>
      <c r="O1642">
        <f>O1641*(B1642/B1641)</f>
        <v>303.08317797000268</v>
      </c>
      <c r="P1642">
        <f t="shared" si="151"/>
        <v>2019</v>
      </c>
      <c r="Q1642" s="1">
        <f t="shared" si="152"/>
        <v>43815.604166666672</v>
      </c>
      <c r="R1642">
        <f>IF(B1643="",R1641,IF(Q1642&gt;=Chart!$F$2,E1642,0))</f>
        <v>0</v>
      </c>
      <c r="S1642">
        <f>IF(B1643="",S1641,IFERROR(IF(AND(R1642&gt;0,R1641=0),R1642,(1+(B1643/B1642-1)*Calc!$Z$1)*S1641),0))</f>
        <v>0</v>
      </c>
      <c r="T1642">
        <f>IF(B1643="",T1641,IFERROR(IF(AND(R1642&gt;0,R1641=0),R1642,(1+(B1643/B1642-1)*Calc!$Z$1-L1643)*T1641),0))</f>
        <v>0</v>
      </c>
      <c r="U1642">
        <f>IF(B1643="",U1641,IFERROR(IF(AND(R1642&gt;0,R1641=0),R1642,(1+(B1643/B1642-1)*Calc!$Z$1-M1643*2)*U1641),0))</f>
        <v>0</v>
      </c>
      <c r="V1642">
        <f>IF(B1643="",V1641,IFERROR(IF(AND(R1642&gt;0,R1641=0),R1642,(1+(B1643/B1642-1)*Calc!$Z$1-N1643*2)*V1641),0))</f>
        <v>0</v>
      </c>
      <c r="W1642">
        <f>IF(ISNUMBER(C1642),C1642,W1641)</f>
        <v>1.56</v>
      </c>
      <c r="Y1642" s="1" t="e">
        <f>IF(AND(Q1642&gt;=Chart!$F$2,Q1642&lt;=Chart!$F$3),Q1642,#N/A)</f>
        <v>#N/A</v>
      </c>
      <c r="Z1642" t="e">
        <f>IF(AND(Q1642&gt;=Chart!$F$2,Q1642&lt;=Chart!$F$3),R1642,#N/A)</f>
        <v>#N/A</v>
      </c>
      <c r="AA1642" t="e">
        <f>IF(AND(Q1642&gt;=Chart!$F$2,Q1642&lt;=Chart!$F$3),S1642,#N/A)</f>
        <v>#N/A</v>
      </c>
      <c r="AB1642" t="e">
        <f>IF(AND(Q1642&gt;=Chart!$F$2,Q1642&lt;=Chart!$F$3),T1642,#N/A)</f>
        <v>#N/A</v>
      </c>
      <c r="AC1642" t="e">
        <f>IF(AND(Q1642&gt;=Chart!$F$2,Q1642&lt;=Chart!$F$3),U1642,#N/A)</f>
        <v>#N/A</v>
      </c>
      <c r="AD1642" t="e">
        <f>IF(AND(Q1642&gt;=Chart!$F$2,Q1642&lt;=Chart!$F$3),V1642,#N/A)</f>
        <v>#N/A</v>
      </c>
      <c r="AE1642" t="e">
        <f>IF(AND(Q1642&gt;=Chart!$F$2,Q1642&lt;=Chart!$F$3),I1642,#N/A)</f>
        <v>#N/A</v>
      </c>
      <c r="AF1642" t="e">
        <f>IF(AND(Q1642&gt;=Chart!$F$2,Q1642&lt;=Chart!$F$3),H1642/100,#N/A)</f>
        <v>#N/A</v>
      </c>
      <c r="AG1642" t="e">
        <f>IF(AND(Q1642&gt;=Chart!$F$2,Q1642&lt;=Chart!$F$3),W1642/100,#N/A)</f>
        <v>#N/A</v>
      </c>
    </row>
    <row r="1643" spans="1:33" x14ac:dyDescent="0.25">
      <c r="A1643">
        <v>1576593000</v>
      </c>
      <c r="B1643">
        <f>INDEX('Daily Data ADJ'!$1:$1048576,MATCH(Calc!$A1643,'Daily Data ADJ'!$A:$A,0),MATCH("SPY, CBOE BZX: Close",'Daily Data ADJ'!$1:$1,0))</f>
        <v>303.14958116999998</v>
      </c>
      <c r="C1643">
        <f>INDEX('Daily Data ADJ'!$1:$1048576,MATCH(Calc!$A1643,'Daily Data ADJ'!$A:$A,0),MATCH("EFFR, FRED: Close",'Daily Data ADJ'!$1:$1,0))</f>
        <v>1.55</v>
      </c>
      <c r="D1643">
        <f>INDEX('Daily Data ADJ'!$1:$1048576,MATCH(Calc!$A1643,'Daily Data ADJ'!$A:$A,1),MATCH("SOFR, FRED: Close",'Daily Data ADJ'!$1:$1,0))</f>
        <v>1.54</v>
      </c>
      <c r="E1643">
        <f>INDEX('Daily Data ADJ'!$1:$1048576,MATCH(Calc!$A1643,'Daily Data ADJ'!$A:$A,0),MATCH("UPRO, CBOE BZX: Close",'Daily Data ADJ'!$1:$1,0))</f>
        <v>33.559848219999999</v>
      </c>
      <c r="F1643">
        <f>INDEX('Daily Data ADJ'!$1:$1048576,MATCH(Calc!$A1643,'Daily Data ADJ'!$A:$A,0),MATCH("ES1!, CME_MINI: Close",'Daily Data ADJ'!$1:$1,0))</f>
        <v>3195.5</v>
      </c>
      <c r="G1643">
        <f>INDEX('Daily Data ADJ'!$1:$1048576,MATCH(Calc!$A1643,'Daily Data ADJ'!$A:$A,0),MATCH("ES2!, CME_MINI: Close",'Daily Data ADJ'!$1:$1,0))</f>
        <v>3195.25</v>
      </c>
      <c r="H1643">
        <f>INDEX('QUANDL MULTPL SP500_DIV_YIELD_M'!$A:$G,MATCH(Calc!$A1643,'QUANDL MULTPL SP500_DIV_YIELD_M'!$A:$A,1),MATCH('QUANDL MULTPL SP500_DIV_YIELD_M'!$E$1,'QUANDL MULTPL SP500_DIV_YIELD_M'!$A$1:$G$1,0))</f>
        <v>1.86</v>
      </c>
      <c r="I1643" s="5">
        <f t="shared" si="150"/>
        <v>1.8287096650416553E-2</v>
      </c>
      <c r="J1643" s="1">
        <f>A1643/24/60/60+DATE(1970,1,1)</f>
        <v>43816.604166666672</v>
      </c>
      <c r="K1643" s="3">
        <f t="shared" si="153"/>
        <v>1</v>
      </c>
      <c r="L1643" s="6">
        <f>(1+Chart!$F$4)^(1/(365/K1643))-1</f>
        <v>6.6592785027408397E-5</v>
      </c>
      <c r="M1643" s="6">
        <f t="shared" si="154"/>
        <v>4.2140893486974917E-5</v>
      </c>
      <c r="N1643" s="6">
        <f t="shared" si="155"/>
        <v>4.9650269940304526E-5</v>
      </c>
      <c r="O1643">
        <f>O1642*(B1643/B1642)</f>
        <v>303.1495811700027</v>
      </c>
      <c r="P1643">
        <f t="shared" si="151"/>
        <v>2019</v>
      </c>
      <c r="Q1643" s="1">
        <f t="shared" si="152"/>
        <v>43816.604166666672</v>
      </c>
      <c r="R1643">
        <f>IF(B1644="",R1642,IF(Q1643&gt;=Chart!$F$2,E1643,0))</f>
        <v>0</v>
      </c>
      <c r="S1643">
        <f>IF(B1644="",S1642,IFERROR(IF(AND(R1643&gt;0,R1642=0),R1643,(1+(B1644/B1643-1)*Calc!$Z$1)*S1642),0))</f>
        <v>0</v>
      </c>
      <c r="T1643">
        <f>IF(B1644="",T1642,IFERROR(IF(AND(R1643&gt;0,R1642=0),R1643,(1+(B1644/B1643-1)*Calc!$Z$1-L1644)*T1642),0))</f>
        <v>0</v>
      </c>
      <c r="U1643">
        <f>IF(B1644="",U1642,IFERROR(IF(AND(R1643&gt;0,R1642=0),R1643,(1+(B1644/B1643-1)*Calc!$Z$1-M1644*2)*U1642),0))</f>
        <v>0</v>
      </c>
      <c r="V1643">
        <f>IF(B1644="",V1642,IFERROR(IF(AND(R1643&gt;0,R1642=0),R1643,(1+(B1644/B1643-1)*Calc!$Z$1-N1644*2)*V1642),0))</f>
        <v>0</v>
      </c>
      <c r="W1643">
        <f>IF(ISNUMBER(C1643),C1643,W1642)</f>
        <v>1.55</v>
      </c>
      <c r="Y1643" s="1" t="e">
        <f>IF(AND(Q1643&gt;=Chart!$F$2,Q1643&lt;=Chart!$F$3),Q1643,#N/A)</f>
        <v>#N/A</v>
      </c>
      <c r="Z1643" t="e">
        <f>IF(AND(Q1643&gt;=Chart!$F$2,Q1643&lt;=Chart!$F$3),R1643,#N/A)</f>
        <v>#N/A</v>
      </c>
      <c r="AA1643" t="e">
        <f>IF(AND(Q1643&gt;=Chart!$F$2,Q1643&lt;=Chart!$F$3),S1643,#N/A)</f>
        <v>#N/A</v>
      </c>
      <c r="AB1643" t="e">
        <f>IF(AND(Q1643&gt;=Chart!$F$2,Q1643&lt;=Chart!$F$3),T1643,#N/A)</f>
        <v>#N/A</v>
      </c>
      <c r="AC1643" t="e">
        <f>IF(AND(Q1643&gt;=Chart!$F$2,Q1643&lt;=Chart!$F$3),U1643,#N/A)</f>
        <v>#N/A</v>
      </c>
      <c r="AD1643" t="e">
        <f>IF(AND(Q1643&gt;=Chart!$F$2,Q1643&lt;=Chart!$F$3),V1643,#N/A)</f>
        <v>#N/A</v>
      </c>
      <c r="AE1643" t="e">
        <f>IF(AND(Q1643&gt;=Chart!$F$2,Q1643&lt;=Chart!$F$3),I1643,#N/A)</f>
        <v>#N/A</v>
      </c>
      <c r="AF1643" t="e">
        <f>IF(AND(Q1643&gt;=Chart!$F$2,Q1643&lt;=Chart!$F$3),H1643/100,#N/A)</f>
        <v>#N/A</v>
      </c>
      <c r="AG1643" t="e">
        <f>IF(AND(Q1643&gt;=Chart!$F$2,Q1643&lt;=Chart!$F$3),W1643/100,#N/A)</f>
        <v>#N/A</v>
      </c>
    </row>
    <row r="1644" spans="1:33" x14ac:dyDescent="0.25">
      <c r="A1644">
        <v>1576679400</v>
      </c>
      <c r="B1644">
        <f>INDEX('Daily Data ADJ'!$1:$1048576,MATCH(Calc!$A1644,'Daily Data ADJ'!$A:$A,0),MATCH("SPY, CBOE BZX: Close",'Daily Data ADJ'!$1:$1,0))</f>
        <v>303.16855351999999</v>
      </c>
      <c r="C1644">
        <f>INDEX('Daily Data ADJ'!$1:$1048576,MATCH(Calc!$A1644,'Daily Data ADJ'!$A:$A,0),MATCH("EFFR, FRED: Close",'Daily Data ADJ'!$1:$1,0))</f>
        <v>1.55</v>
      </c>
      <c r="D1644">
        <f>INDEX('Daily Data ADJ'!$1:$1048576,MATCH(Calc!$A1644,'Daily Data ADJ'!$A:$A,1),MATCH("SOFR, FRED: Close",'Daily Data ADJ'!$1:$1,0))</f>
        <v>1.53</v>
      </c>
      <c r="E1644">
        <f>INDEX('Daily Data ADJ'!$1:$1048576,MATCH(Calc!$A1644,'Daily Data ADJ'!$A:$A,0),MATCH("UPRO, CBOE BZX: Close",'Daily Data ADJ'!$1:$1,0))</f>
        <v>33.554895459999997</v>
      </c>
      <c r="F1644">
        <f>INDEX('Daily Data ADJ'!$1:$1048576,MATCH(Calc!$A1644,'Daily Data ADJ'!$A:$A,0),MATCH("ES1!, CME_MINI: Close",'Daily Data ADJ'!$1:$1,0))</f>
        <v>3199.25</v>
      </c>
      <c r="G1644">
        <f>INDEX('Daily Data ADJ'!$1:$1048576,MATCH(Calc!$A1644,'Daily Data ADJ'!$A:$A,0),MATCH("ES2!, CME_MINI: Close",'Daily Data ADJ'!$1:$1,0))</f>
        <v>3199</v>
      </c>
      <c r="H1644">
        <f>INDEX('QUANDL MULTPL SP500_DIV_YIELD_M'!$A:$G,MATCH(Calc!$A1644,'QUANDL MULTPL SP500_DIV_YIELD_M'!$A:$A,1),MATCH('QUANDL MULTPL SP500_DIV_YIELD_M'!$E$1,'QUANDL MULTPL SP500_DIV_YIELD_M'!$A$1:$G$1,0))</f>
        <v>1.86</v>
      </c>
      <c r="I1644" s="5">
        <f t="shared" si="150"/>
        <v>1.8287463376999321E-2</v>
      </c>
      <c r="J1644" s="1">
        <f>A1644/24/60/60+DATE(1970,1,1)</f>
        <v>43817.604166666672</v>
      </c>
      <c r="K1644" s="3">
        <f t="shared" si="153"/>
        <v>1</v>
      </c>
      <c r="L1644" s="6">
        <f>(1+Chart!$F$4)^(1/(365/K1644))-1</f>
        <v>6.6592785027408397E-5</v>
      </c>
      <c r="M1644" s="6">
        <f t="shared" si="154"/>
        <v>4.2140893486974917E-5</v>
      </c>
      <c r="N1644" s="6">
        <f t="shared" si="155"/>
        <v>4.9651256675886657E-5</v>
      </c>
      <c r="O1644">
        <f>O1643*(B1644/B1643)</f>
        <v>303.16855352000272</v>
      </c>
      <c r="P1644">
        <f t="shared" si="151"/>
        <v>2019</v>
      </c>
      <c r="Q1644" s="1">
        <f t="shared" si="152"/>
        <v>43817.604166666672</v>
      </c>
      <c r="R1644">
        <f>IF(B1645="",R1643,IF(Q1644&gt;=Chart!$F$2,E1644,0))</f>
        <v>0</v>
      </c>
      <c r="S1644">
        <f>IF(B1645="",S1643,IFERROR(IF(AND(R1644&gt;0,R1643=0),R1644,(1+(B1645/B1644-1)*Calc!$Z$1)*S1643),0))</f>
        <v>0</v>
      </c>
      <c r="T1644">
        <f>IF(B1645="",T1643,IFERROR(IF(AND(R1644&gt;0,R1643=0),R1644,(1+(B1645/B1644-1)*Calc!$Z$1-L1645)*T1643),0))</f>
        <v>0</v>
      </c>
      <c r="U1644">
        <f>IF(B1645="",U1643,IFERROR(IF(AND(R1644&gt;0,R1643=0),R1644,(1+(B1645/B1644-1)*Calc!$Z$1-M1645*2)*U1643),0))</f>
        <v>0</v>
      </c>
      <c r="V1644">
        <f>IF(B1645="",V1643,IFERROR(IF(AND(R1644&gt;0,R1643=0),R1644,(1+(B1645/B1644-1)*Calc!$Z$1-N1645*2)*V1643),0))</f>
        <v>0</v>
      </c>
      <c r="W1644">
        <f>IF(ISNUMBER(C1644),C1644,W1643)</f>
        <v>1.55</v>
      </c>
      <c r="Y1644" s="1" t="e">
        <f>IF(AND(Q1644&gt;=Chart!$F$2,Q1644&lt;=Chart!$F$3),Q1644,#N/A)</f>
        <v>#N/A</v>
      </c>
      <c r="Z1644" t="e">
        <f>IF(AND(Q1644&gt;=Chart!$F$2,Q1644&lt;=Chart!$F$3),R1644,#N/A)</f>
        <v>#N/A</v>
      </c>
      <c r="AA1644" t="e">
        <f>IF(AND(Q1644&gt;=Chart!$F$2,Q1644&lt;=Chart!$F$3),S1644,#N/A)</f>
        <v>#N/A</v>
      </c>
      <c r="AB1644" t="e">
        <f>IF(AND(Q1644&gt;=Chart!$F$2,Q1644&lt;=Chart!$F$3),T1644,#N/A)</f>
        <v>#N/A</v>
      </c>
      <c r="AC1644" t="e">
        <f>IF(AND(Q1644&gt;=Chart!$F$2,Q1644&lt;=Chart!$F$3),U1644,#N/A)</f>
        <v>#N/A</v>
      </c>
      <c r="AD1644" t="e">
        <f>IF(AND(Q1644&gt;=Chart!$F$2,Q1644&lt;=Chart!$F$3),V1644,#N/A)</f>
        <v>#N/A</v>
      </c>
      <c r="AE1644" t="e">
        <f>IF(AND(Q1644&gt;=Chart!$F$2,Q1644&lt;=Chart!$F$3),I1644,#N/A)</f>
        <v>#N/A</v>
      </c>
      <c r="AF1644" t="e">
        <f>IF(AND(Q1644&gt;=Chart!$F$2,Q1644&lt;=Chart!$F$3),H1644/100,#N/A)</f>
        <v>#N/A</v>
      </c>
      <c r="AG1644" t="e">
        <f>IF(AND(Q1644&gt;=Chart!$F$2,Q1644&lt;=Chart!$F$3),W1644/100,#N/A)</f>
        <v>#N/A</v>
      </c>
    </row>
    <row r="1645" spans="1:33" x14ac:dyDescent="0.25">
      <c r="A1645">
        <v>1576765800</v>
      </c>
      <c r="B1645">
        <f>INDEX('Daily Data ADJ'!$1:$1048576,MATCH(Calc!$A1645,'Daily Data ADJ'!$A:$A,0),MATCH("SPY, CBOE BZX: Close",'Daily Data ADJ'!$1:$1,0))</f>
        <v>304.41124198</v>
      </c>
      <c r="C1645">
        <f>INDEX('Daily Data ADJ'!$1:$1048576,MATCH(Calc!$A1645,'Daily Data ADJ'!$A:$A,0),MATCH("EFFR, FRED: Close",'Daily Data ADJ'!$1:$1,0))</f>
        <v>1.55</v>
      </c>
      <c r="D1645">
        <f>INDEX('Daily Data ADJ'!$1:$1048576,MATCH(Calc!$A1645,'Daily Data ADJ'!$A:$A,1),MATCH("SOFR, FRED: Close",'Daily Data ADJ'!$1:$1,0))</f>
        <v>1.53</v>
      </c>
      <c r="E1645">
        <f>INDEX('Daily Data ADJ'!$1:$1048576,MATCH(Calc!$A1645,'Daily Data ADJ'!$A:$A,0),MATCH("UPRO, CBOE BZX: Close",'Daily Data ADJ'!$1:$1,0))</f>
        <v>33.956068379999998</v>
      </c>
      <c r="F1645">
        <f>INDEX('Daily Data ADJ'!$1:$1048576,MATCH(Calc!$A1645,'Daily Data ADJ'!$A:$A,0),MATCH("ES1!, CME_MINI: Close",'Daily Data ADJ'!$1:$1,0))</f>
        <v>3211.75</v>
      </c>
      <c r="G1645">
        <f>INDEX('Daily Data ADJ'!$1:$1048576,MATCH(Calc!$A1645,'Daily Data ADJ'!$A:$A,0),MATCH("ES2!, CME_MINI: Close",'Daily Data ADJ'!$1:$1,0))</f>
        <v>3211.75</v>
      </c>
      <c r="H1645">
        <f>INDEX('QUANDL MULTPL SP500_DIV_YIELD_M'!$A:$G,MATCH(Calc!$A1645,'QUANDL MULTPL SP500_DIV_YIELD_M'!$A:$A,1),MATCH('QUANDL MULTPL SP500_DIV_YIELD_M'!$E$1,'QUANDL MULTPL SP500_DIV_YIELD_M'!$A$1:$G$1,0))</f>
        <v>1.86</v>
      </c>
      <c r="I1645" s="5">
        <f t="shared" si="150"/>
        <v>1.8600000000000002E-2</v>
      </c>
      <c r="J1645" s="1">
        <f>A1645/24/60/60+DATE(1970,1,1)</f>
        <v>43818.604166666672</v>
      </c>
      <c r="K1645" s="3">
        <f t="shared" si="153"/>
        <v>1</v>
      </c>
      <c r="L1645" s="6">
        <f>(1+Chart!$F$4)^(1/(365/K1645))-1</f>
        <v>6.6592785027408397E-5</v>
      </c>
      <c r="M1645" s="6">
        <f t="shared" si="154"/>
        <v>4.2140893486974917E-5</v>
      </c>
      <c r="N1645" s="6">
        <f t="shared" si="155"/>
        <v>5.0492056786088924E-5</v>
      </c>
      <c r="O1645">
        <f>O1644*(B1645/B1644)</f>
        <v>304.41124198000279</v>
      </c>
      <c r="P1645">
        <f t="shared" si="151"/>
        <v>2019</v>
      </c>
      <c r="Q1645" s="1">
        <f t="shared" si="152"/>
        <v>43818.604166666672</v>
      </c>
      <c r="R1645">
        <f>IF(B1646="",R1644,IF(Q1645&gt;=Chart!$F$2,E1645,0))</f>
        <v>0</v>
      </c>
      <c r="S1645">
        <f>IF(B1646="",S1644,IFERROR(IF(AND(R1645&gt;0,R1644=0),R1645,(1+(B1646/B1645-1)*Calc!$Z$1)*S1644),0))</f>
        <v>0</v>
      </c>
      <c r="T1645">
        <f>IF(B1646="",T1644,IFERROR(IF(AND(R1645&gt;0,R1644=0),R1645,(1+(B1646/B1645-1)*Calc!$Z$1-L1646)*T1644),0))</f>
        <v>0</v>
      </c>
      <c r="U1645">
        <f>IF(B1646="",U1644,IFERROR(IF(AND(R1645&gt;0,R1644=0),R1645,(1+(B1646/B1645-1)*Calc!$Z$1-M1646*2)*U1644),0))</f>
        <v>0</v>
      </c>
      <c r="V1645">
        <f>IF(B1646="",V1644,IFERROR(IF(AND(R1645&gt;0,R1644=0),R1645,(1+(B1646/B1645-1)*Calc!$Z$1-N1646*2)*V1644),0))</f>
        <v>0</v>
      </c>
      <c r="W1645">
        <f>IF(ISNUMBER(C1645),C1645,W1644)</f>
        <v>1.55</v>
      </c>
      <c r="Y1645" s="1" t="e">
        <f>IF(AND(Q1645&gt;=Chart!$F$2,Q1645&lt;=Chart!$F$3),Q1645,#N/A)</f>
        <v>#N/A</v>
      </c>
      <c r="Z1645" t="e">
        <f>IF(AND(Q1645&gt;=Chart!$F$2,Q1645&lt;=Chart!$F$3),R1645,#N/A)</f>
        <v>#N/A</v>
      </c>
      <c r="AA1645" t="e">
        <f>IF(AND(Q1645&gt;=Chart!$F$2,Q1645&lt;=Chart!$F$3),S1645,#N/A)</f>
        <v>#N/A</v>
      </c>
      <c r="AB1645" t="e">
        <f>IF(AND(Q1645&gt;=Chart!$F$2,Q1645&lt;=Chart!$F$3),T1645,#N/A)</f>
        <v>#N/A</v>
      </c>
      <c r="AC1645" t="e">
        <f>IF(AND(Q1645&gt;=Chart!$F$2,Q1645&lt;=Chart!$F$3),U1645,#N/A)</f>
        <v>#N/A</v>
      </c>
      <c r="AD1645" t="e">
        <f>IF(AND(Q1645&gt;=Chart!$F$2,Q1645&lt;=Chart!$F$3),V1645,#N/A)</f>
        <v>#N/A</v>
      </c>
      <c r="AE1645" t="e">
        <f>IF(AND(Q1645&gt;=Chart!$F$2,Q1645&lt;=Chart!$F$3),I1645,#N/A)</f>
        <v>#N/A</v>
      </c>
      <c r="AF1645" t="e">
        <f>IF(AND(Q1645&gt;=Chart!$F$2,Q1645&lt;=Chart!$F$3),H1645/100,#N/A)</f>
        <v>#N/A</v>
      </c>
      <c r="AG1645" t="e">
        <f>IF(AND(Q1645&gt;=Chart!$F$2,Q1645&lt;=Chart!$F$3),W1645/100,#N/A)</f>
        <v>#N/A</v>
      </c>
    </row>
    <row r="1646" spans="1:33" x14ac:dyDescent="0.25">
      <c r="A1646">
        <v>1576852200</v>
      </c>
      <c r="B1646">
        <f>INDEX('Daily Data ADJ'!$1:$1048576,MATCH(Calc!$A1646,'Daily Data ADJ'!$A:$A,0),MATCH("SPY, CBOE BZX: Close",'Daily Data ADJ'!$1:$1,0))</f>
        <v>305.74582776</v>
      </c>
      <c r="C1646">
        <f>INDEX('Daily Data ADJ'!$1:$1048576,MATCH(Calc!$A1646,'Daily Data ADJ'!$A:$A,0),MATCH("EFFR, FRED: Close",'Daily Data ADJ'!$1:$1,0))</f>
        <v>1.55</v>
      </c>
      <c r="D1646">
        <f>INDEX('Daily Data ADJ'!$1:$1048576,MATCH(Calc!$A1646,'Daily Data ADJ'!$A:$A,1),MATCH("SOFR, FRED: Close",'Daily Data ADJ'!$1:$1,0))</f>
        <v>1.53</v>
      </c>
      <c r="E1646">
        <f>INDEX('Daily Data ADJ'!$1:$1048576,MATCH(Calc!$A1646,'Daily Data ADJ'!$A:$A,0),MATCH("UPRO, CBOE BZX: Close",'Daily Data ADJ'!$1:$1,0))</f>
        <v>34.471154599999998</v>
      </c>
      <c r="F1646">
        <f>INDEX('Daily Data ADJ'!$1:$1048576,MATCH(Calc!$A1646,'Daily Data ADJ'!$A:$A,0),MATCH("ES1!, CME_MINI: Close",'Daily Data ADJ'!$1:$1,0))</f>
        <v>3225.75</v>
      </c>
      <c r="G1646">
        <f>INDEX('Daily Data ADJ'!$1:$1048576,MATCH(Calc!$A1646,'Daily Data ADJ'!$A:$A,0),MATCH("ES2!, CME_MINI: Close",'Daily Data ADJ'!$1:$1,0))</f>
        <v>3226</v>
      </c>
      <c r="H1646">
        <f>INDEX('QUANDL MULTPL SP500_DIV_YIELD_M'!$A:$G,MATCH(Calc!$A1646,'QUANDL MULTPL SP500_DIV_YIELD_M'!$A:$A,1),MATCH('QUANDL MULTPL SP500_DIV_YIELD_M'!$E$1,'QUANDL MULTPL SP500_DIV_YIELD_M'!$A$1:$G$1,0))</f>
        <v>1.86</v>
      </c>
      <c r="I1646" s="5">
        <f t="shared" si="150"/>
        <v>1.8910041465718227E-2</v>
      </c>
      <c r="J1646" s="1">
        <f>A1646/24/60/60+DATE(1970,1,1)</f>
        <v>43819.604166666672</v>
      </c>
      <c r="K1646" s="3">
        <f t="shared" si="153"/>
        <v>1</v>
      </c>
      <c r="L1646" s="6">
        <f>(1+Chart!$F$4)^(1/(365/K1646))-1</f>
        <v>6.6592785027408397E-5</v>
      </c>
      <c r="M1646" s="6">
        <f t="shared" si="154"/>
        <v>4.2140893486974917E-5</v>
      </c>
      <c r="N1646" s="6">
        <f t="shared" si="155"/>
        <v>5.1325890147335684E-5</v>
      </c>
      <c r="O1646">
        <f>O1645*(B1646/B1645)</f>
        <v>305.74582776000284</v>
      </c>
      <c r="P1646">
        <f t="shared" si="151"/>
        <v>2019</v>
      </c>
      <c r="Q1646" s="1">
        <f t="shared" si="152"/>
        <v>43819.604166666672</v>
      </c>
      <c r="R1646">
        <f>IF(B1647="",R1645,IF(Q1646&gt;=Chart!$F$2,E1646,0))</f>
        <v>0</v>
      </c>
      <c r="S1646">
        <f>IF(B1647="",S1645,IFERROR(IF(AND(R1646&gt;0,R1645=0),R1646,(1+(B1647/B1646-1)*Calc!$Z$1)*S1645),0))</f>
        <v>0</v>
      </c>
      <c r="T1646">
        <f>IF(B1647="",T1645,IFERROR(IF(AND(R1646&gt;0,R1645=0),R1646,(1+(B1647/B1646-1)*Calc!$Z$1-L1647)*T1645),0))</f>
        <v>0</v>
      </c>
      <c r="U1646">
        <f>IF(B1647="",U1645,IFERROR(IF(AND(R1646&gt;0,R1645=0),R1646,(1+(B1647/B1646-1)*Calc!$Z$1-M1647*2)*U1645),0))</f>
        <v>0</v>
      </c>
      <c r="V1646">
        <f>IF(B1647="",V1645,IFERROR(IF(AND(R1646&gt;0,R1645=0),R1646,(1+(B1647/B1646-1)*Calc!$Z$1-N1647*2)*V1645),0))</f>
        <v>0</v>
      </c>
      <c r="W1646">
        <f>IF(ISNUMBER(C1646),C1646,W1645)</f>
        <v>1.55</v>
      </c>
      <c r="Y1646" s="1" t="e">
        <f>IF(AND(Q1646&gt;=Chart!$F$2,Q1646&lt;=Chart!$F$3),Q1646,#N/A)</f>
        <v>#N/A</v>
      </c>
      <c r="Z1646" t="e">
        <f>IF(AND(Q1646&gt;=Chart!$F$2,Q1646&lt;=Chart!$F$3),R1646,#N/A)</f>
        <v>#N/A</v>
      </c>
      <c r="AA1646" t="e">
        <f>IF(AND(Q1646&gt;=Chart!$F$2,Q1646&lt;=Chart!$F$3),S1646,#N/A)</f>
        <v>#N/A</v>
      </c>
      <c r="AB1646" t="e">
        <f>IF(AND(Q1646&gt;=Chart!$F$2,Q1646&lt;=Chart!$F$3),T1646,#N/A)</f>
        <v>#N/A</v>
      </c>
      <c r="AC1646" t="e">
        <f>IF(AND(Q1646&gt;=Chart!$F$2,Q1646&lt;=Chart!$F$3),U1646,#N/A)</f>
        <v>#N/A</v>
      </c>
      <c r="AD1646" t="e">
        <f>IF(AND(Q1646&gt;=Chart!$F$2,Q1646&lt;=Chart!$F$3),V1646,#N/A)</f>
        <v>#N/A</v>
      </c>
      <c r="AE1646" t="e">
        <f>IF(AND(Q1646&gt;=Chart!$F$2,Q1646&lt;=Chart!$F$3),I1646,#N/A)</f>
        <v>#N/A</v>
      </c>
      <c r="AF1646" t="e">
        <f>IF(AND(Q1646&gt;=Chart!$F$2,Q1646&lt;=Chart!$F$3),H1646/100,#N/A)</f>
        <v>#N/A</v>
      </c>
      <c r="AG1646" t="e">
        <f>IF(AND(Q1646&gt;=Chart!$F$2,Q1646&lt;=Chart!$F$3),W1646/100,#N/A)</f>
        <v>#N/A</v>
      </c>
    </row>
    <row r="1647" spans="1:33" x14ac:dyDescent="0.25">
      <c r="A1647">
        <v>1577111400</v>
      </c>
      <c r="B1647">
        <f>INDEX('Daily Data ADJ'!$1:$1048576,MATCH(Calc!$A1647,'Daily Data ADJ'!$A:$A,0),MATCH("SPY, CBOE BZX: Close",'Daily Data ADJ'!$1:$1,0))</f>
        <v>306.21293546999999</v>
      </c>
      <c r="C1647">
        <f>INDEX('Daily Data ADJ'!$1:$1048576,MATCH(Calc!$A1647,'Daily Data ADJ'!$A:$A,0),MATCH("EFFR, FRED: Close",'Daily Data ADJ'!$1:$1,0))</f>
        <v>1.55</v>
      </c>
      <c r="D1647">
        <f>INDEX('Daily Data ADJ'!$1:$1048576,MATCH(Calc!$A1647,'Daily Data ADJ'!$A:$A,1),MATCH("SOFR, FRED: Close",'Daily Data ADJ'!$1:$1,0))</f>
        <v>1.52</v>
      </c>
      <c r="E1647">
        <f>INDEX('Daily Data ADJ'!$1:$1048576,MATCH(Calc!$A1647,'Daily Data ADJ'!$A:$A,0),MATCH("UPRO, CBOE BZX: Close",'Daily Data ADJ'!$1:$1,0))</f>
        <v>34.570209640000002</v>
      </c>
      <c r="F1647">
        <f>INDEX('Daily Data ADJ'!$1:$1048576,MATCH(Calc!$A1647,'Daily Data ADJ'!$A:$A,0),MATCH("ES1!, CME_MINI: Close",'Daily Data ADJ'!$1:$1,0))</f>
        <v>3227.25</v>
      </c>
      <c r="G1647">
        <f>INDEX('Daily Data ADJ'!$1:$1048576,MATCH(Calc!$A1647,'Daily Data ADJ'!$A:$A,0),MATCH("ES2!, CME_MINI: Close",'Daily Data ADJ'!$1:$1,0))</f>
        <v>3227.5</v>
      </c>
      <c r="H1647">
        <f>INDEX('QUANDL MULTPL SP500_DIV_YIELD_M'!$A:$G,MATCH(Calc!$A1647,'QUANDL MULTPL SP500_DIV_YIELD_M'!$A:$A,1),MATCH('QUANDL MULTPL SP500_DIV_YIELD_M'!$E$1,'QUANDL MULTPL SP500_DIV_YIELD_M'!$A$1:$G$1,0))</f>
        <v>1.86</v>
      </c>
      <c r="I1647" s="5">
        <f t="shared" si="150"/>
        <v>1.8909897344179524E-2</v>
      </c>
      <c r="J1647" s="1">
        <f>A1647/24/60/60+DATE(1970,1,1)</f>
        <v>43822.604166666672</v>
      </c>
      <c r="K1647" s="3">
        <f t="shared" si="153"/>
        <v>3</v>
      </c>
      <c r="L1647" s="6">
        <f>(1+Chart!$F$4)^(1/(365/K1647))-1</f>
        <v>1.9979165917494157E-4</v>
      </c>
      <c r="M1647" s="6">
        <f t="shared" si="154"/>
        <v>1.2642800810014343E-4</v>
      </c>
      <c r="N1647" s="6">
        <f t="shared" si="155"/>
        <v>1.539844108631172E-4</v>
      </c>
      <c r="O1647">
        <f>O1646*(B1647/B1646)</f>
        <v>306.21293547000283</v>
      </c>
      <c r="P1647">
        <f t="shared" si="151"/>
        <v>2019</v>
      </c>
      <c r="Q1647" s="1">
        <f t="shared" si="152"/>
        <v>43822.604166666672</v>
      </c>
      <c r="R1647">
        <f>IF(B1648="",R1646,IF(Q1647&gt;=Chart!$F$2,E1647,0))</f>
        <v>0</v>
      </c>
      <c r="S1647">
        <f>IF(B1648="",S1646,IFERROR(IF(AND(R1647&gt;0,R1646=0),R1647,(1+(B1648/B1647-1)*Calc!$Z$1)*S1646),0))</f>
        <v>0</v>
      </c>
      <c r="T1647">
        <f>IF(B1648="",T1646,IFERROR(IF(AND(R1647&gt;0,R1646=0),R1647,(1+(B1648/B1647-1)*Calc!$Z$1-L1648)*T1646),0))</f>
        <v>0</v>
      </c>
      <c r="U1647">
        <f>IF(B1648="",U1646,IFERROR(IF(AND(R1647&gt;0,R1646=0),R1647,(1+(B1648/B1647-1)*Calc!$Z$1-M1648*2)*U1646),0))</f>
        <v>0</v>
      </c>
      <c r="V1647">
        <f>IF(B1648="",V1646,IFERROR(IF(AND(R1647&gt;0,R1646=0),R1647,(1+(B1648/B1647-1)*Calc!$Z$1-N1648*2)*V1646),0))</f>
        <v>0</v>
      </c>
      <c r="W1647">
        <f>IF(ISNUMBER(C1647),C1647,W1646)</f>
        <v>1.55</v>
      </c>
      <c r="Y1647" s="1" t="e">
        <f>IF(AND(Q1647&gt;=Chart!$F$2,Q1647&lt;=Chart!$F$3),Q1647,#N/A)</f>
        <v>#N/A</v>
      </c>
      <c r="Z1647" t="e">
        <f>IF(AND(Q1647&gt;=Chart!$F$2,Q1647&lt;=Chart!$F$3),R1647,#N/A)</f>
        <v>#N/A</v>
      </c>
      <c r="AA1647" t="e">
        <f>IF(AND(Q1647&gt;=Chart!$F$2,Q1647&lt;=Chart!$F$3),S1647,#N/A)</f>
        <v>#N/A</v>
      </c>
      <c r="AB1647" t="e">
        <f>IF(AND(Q1647&gt;=Chart!$F$2,Q1647&lt;=Chart!$F$3),T1647,#N/A)</f>
        <v>#N/A</v>
      </c>
      <c r="AC1647" t="e">
        <f>IF(AND(Q1647&gt;=Chart!$F$2,Q1647&lt;=Chart!$F$3),U1647,#N/A)</f>
        <v>#N/A</v>
      </c>
      <c r="AD1647" t="e">
        <f>IF(AND(Q1647&gt;=Chart!$F$2,Q1647&lt;=Chart!$F$3),V1647,#N/A)</f>
        <v>#N/A</v>
      </c>
      <c r="AE1647" t="e">
        <f>IF(AND(Q1647&gt;=Chart!$F$2,Q1647&lt;=Chart!$F$3),I1647,#N/A)</f>
        <v>#N/A</v>
      </c>
      <c r="AF1647" t="e">
        <f>IF(AND(Q1647&gt;=Chart!$F$2,Q1647&lt;=Chart!$F$3),H1647/100,#N/A)</f>
        <v>#N/A</v>
      </c>
      <c r="AG1647" t="e">
        <f>IF(AND(Q1647&gt;=Chart!$F$2,Q1647&lt;=Chart!$F$3),W1647/100,#N/A)</f>
        <v>#N/A</v>
      </c>
    </row>
    <row r="1648" spans="1:33" x14ac:dyDescent="0.25">
      <c r="A1648">
        <v>1577197800</v>
      </c>
      <c r="B1648">
        <f>INDEX('Daily Data ADJ'!$1:$1048576,MATCH(Calc!$A1648,'Daily Data ADJ'!$A:$A,0),MATCH("SPY, CBOE BZX: Close",'Daily Data ADJ'!$1:$1,0))</f>
        <v>306.22246827999999</v>
      </c>
      <c r="C1648">
        <f>INDEX('Daily Data ADJ'!$1:$1048576,MATCH(Calc!$A1648,'Daily Data ADJ'!$A:$A,0),MATCH("EFFR, FRED: Close",'Daily Data ADJ'!$1:$1,0))</f>
        <v>1.55</v>
      </c>
      <c r="D1648">
        <f>INDEX('Daily Data ADJ'!$1:$1048576,MATCH(Calc!$A1648,'Daily Data ADJ'!$A:$A,1),MATCH("SOFR, FRED: Close",'Daily Data ADJ'!$1:$1,0))</f>
        <v>1.52</v>
      </c>
      <c r="E1648">
        <f>INDEX('Daily Data ADJ'!$1:$1048576,MATCH(Calc!$A1648,'Daily Data ADJ'!$A:$A,0),MATCH("UPRO, CBOE BZX: Close",'Daily Data ADJ'!$1:$1,0))</f>
        <v>34.56079123</v>
      </c>
      <c r="F1648">
        <f>INDEX('Daily Data ADJ'!$1:$1048576,MATCH(Calc!$A1648,'Daily Data ADJ'!$A:$A,0),MATCH("ES1!, CME_MINI: Close",'Daily Data ADJ'!$1:$1,0))</f>
        <v>3225.75</v>
      </c>
      <c r="G1648">
        <f>INDEX('Daily Data ADJ'!$1:$1048576,MATCH(Calc!$A1648,'Daily Data ADJ'!$A:$A,0),MATCH("ES2!, CME_MINI: Close",'Daily Data ADJ'!$1:$1,0))</f>
        <v>3225.75</v>
      </c>
      <c r="H1648">
        <f>INDEX('QUANDL MULTPL SP500_DIV_YIELD_M'!$A:$G,MATCH(Calc!$A1648,'QUANDL MULTPL SP500_DIV_YIELD_M'!$A:$A,1),MATCH('QUANDL MULTPL SP500_DIV_YIELD_M'!$E$1,'QUANDL MULTPL SP500_DIV_YIELD_M'!$A$1:$G$1,0))</f>
        <v>1.86</v>
      </c>
      <c r="I1648" s="5">
        <f t="shared" si="150"/>
        <v>1.8600000000000002E-2</v>
      </c>
      <c r="J1648" s="1">
        <f>A1648/24/60/60+DATE(1970,1,1)</f>
        <v>43823.604166666672</v>
      </c>
      <c r="K1648" s="3">
        <f t="shared" si="153"/>
        <v>1</v>
      </c>
      <c r="L1648" s="6">
        <f>(1+Chart!$F$4)^(1/(365/K1648))-1</f>
        <v>6.6592785027408397E-5</v>
      </c>
      <c r="M1648" s="6">
        <f t="shared" si="154"/>
        <v>4.2140893486974917E-5</v>
      </c>
      <c r="N1648" s="6">
        <f t="shared" si="155"/>
        <v>5.0492056786088924E-5</v>
      </c>
      <c r="O1648">
        <f>O1647*(B1648/B1647)</f>
        <v>306.22246828000283</v>
      </c>
      <c r="P1648">
        <f t="shared" si="151"/>
        <v>2019</v>
      </c>
      <c r="Q1648" s="1">
        <f t="shared" si="152"/>
        <v>43823.604166666672</v>
      </c>
      <c r="R1648">
        <f>IF(B1649="",R1647,IF(Q1648&gt;=Chart!$F$2,E1648,0))</f>
        <v>0</v>
      </c>
      <c r="S1648">
        <f>IF(B1649="",S1647,IFERROR(IF(AND(R1648&gt;0,R1647=0),R1648,(1+(B1649/B1648-1)*Calc!$Z$1)*S1647),0))</f>
        <v>0</v>
      </c>
      <c r="T1648">
        <f>IF(B1649="",T1647,IFERROR(IF(AND(R1648&gt;0,R1647=0),R1648,(1+(B1649/B1648-1)*Calc!$Z$1-L1649)*T1647),0))</f>
        <v>0</v>
      </c>
      <c r="U1648">
        <f>IF(B1649="",U1647,IFERROR(IF(AND(R1648&gt;0,R1647=0),R1648,(1+(B1649/B1648-1)*Calc!$Z$1-M1649*2)*U1647),0))</f>
        <v>0</v>
      </c>
      <c r="V1648">
        <f>IF(B1649="",V1647,IFERROR(IF(AND(R1648&gt;0,R1647=0),R1648,(1+(B1649/B1648-1)*Calc!$Z$1-N1649*2)*V1647),0))</f>
        <v>0</v>
      </c>
      <c r="W1648">
        <f>IF(ISNUMBER(C1648),C1648,W1647)</f>
        <v>1.55</v>
      </c>
      <c r="Y1648" s="1" t="e">
        <f>IF(AND(Q1648&gt;=Chart!$F$2,Q1648&lt;=Chart!$F$3),Q1648,#N/A)</f>
        <v>#N/A</v>
      </c>
      <c r="Z1648" t="e">
        <f>IF(AND(Q1648&gt;=Chart!$F$2,Q1648&lt;=Chart!$F$3),R1648,#N/A)</f>
        <v>#N/A</v>
      </c>
      <c r="AA1648" t="e">
        <f>IF(AND(Q1648&gt;=Chart!$F$2,Q1648&lt;=Chart!$F$3),S1648,#N/A)</f>
        <v>#N/A</v>
      </c>
      <c r="AB1648" t="e">
        <f>IF(AND(Q1648&gt;=Chart!$F$2,Q1648&lt;=Chart!$F$3),T1648,#N/A)</f>
        <v>#N/A</v>
      </c>
      <c r="AC1648" t="e">
        <f>IF(AND(Q1648&gt;=Chart!$F$2,Q1648&lt;=Chart!$F$3),U1648,#N/A)</f>
        <v>#N/A</v>
      </c>
      <c r="AD1648" t="e">
        <f>IF(AND(Q1648&gt;=Chart!$F$2,Q1648&lt;=Chart!$F$3),V1648,#N/A)</f>
        <v>#N/A</v>
      </c>
      <c r="AE1648" t="e">
        <f>IF(AND(Q1648&gt;=Chart!$F$2,Q1648&lt;=Chart!$F$3),I1648,#N/A)</f>
        <v>#N/A</v>
      </c>
      <c r="AF1648" t="e">
        <f>IF(AND(Q1648&gt;=Chart!$F$2,Q1648&lt;=Chart!$F$3),H1648/100,#N/A)</f>
        <v>#N/A</v>
      </c>
      <c r="AG1648" t="e">
        <f>IF(AND(Q1648&gt;=Chart!$F$2,Q1648&lt;=Chart!$F$3),W1648/100,#N/A)</f>
        <v>#N/A</v>
      </c>
    </row>
    <row r="1649" spans="1:33" x14ac:dyDescent="0.25">
      <c r="A1649">
        <v>1577370600</v>
      </c>
      <c r="B1649">
        <f>INDEX('Daily Data ADJ'!$1:$1048576,MATCH(Calc!$A1649,'Daily Data ADJ'!$A:$A,0),MATCH("SPY, CBOE BZX: Close",'Daily Data ADJ'!$1:$1,0))</f>
        <v>307.85257885999999</v>
      </c>
      <c r="C1649">
        <f>INDEX('Daily Data ADJ'!$1:$1048576,MATCH(Calc!$A1649,'Daily Data ADJ'!$A:$A,0),MATCH("EFFR, FRED: Close",'Daily Data ADJ'!$1:$1,0))</f>
        <v>1.55</v>
      </c>
      <c r="D1649">
        <f>INDEX('Daily Data ADJ'!$1:$1048576,MATCH(Calc!$A1649,'Daily Data ADJ'!$A:$A,1),MATCH("SOFR, FRED: Close",'Daily Data ADJ'!$1:$1,0))</f>
        <v>1.52</v>
      </c>
      <c r="E1649">
        <f>INDEX('Daily Data ADJ'!$1:$1048576,MATCH(Calc!$A1649,'Daily Data ADJ'!$A:$A,0),MATCH("UPRO, CBOE BZX: Close",'Daily Data ADJ'!$1:$1,0))</f>
        <v>35.066704080000001</v>
      </c>
      <c r="F1649">
        <f>INDEX('Daily Data ADJ'!$1:$1048576,MATCH(Calc!$A1649,'Daily Data ADJ'!$A:$A,0),MATCH("ES1!, CME_MINI: Close",'Daily Data ADJ'!$1:$1,0))</f>
        <v>3244.5</v>
      </c>
      <c r="G1649">
        <f>INDEX('Daily Data ADJ'!$1:$1048576,MATCH(Calc!$A1649,'Daily Data ADJ'!$A:$A,0),MATCH("ES2!, CME_MINI: Close",'Daily Data ADJ'!$1:$1,0))</f>
        <v>3244.5</v>
      </c>
      <c r="H1649">
        <f>INDEX('QUANDL MULTPL SP500_DIV_YIELD_M'!$A:$G,MATCH(Calc!$A1649,'QUANDL MULTPL SP500_DIV_YIELD_M'!$A:$A,1),MATCH('QUANDL MULTPL SP500_DIV_YIELD_M'!$E$1,'QUANDL MULTPL SP500_DIV_YIELD_M'!$A$1:$G$1,0))</f>
        <v>1.86</v>
      </c>
      <c r="I1649" s="5">
        <f t="shared" si="150"/>
        <v>1.8600000000000002E-2</v>
      </c>
      <c r="J1649" s="1">
        <f>A1649/24/60/60+DATE(1970,1,1)</f>
        <v>43825.604166666672</v>
      </c>
      <c r="K1649" s="3">
        <f t="shared" si="153"/>
        <v>2</v>
      </c>
      <c r="L1649" s="6">
        <f>(1+Chart!$F$4)^(1/(365/K1649))-1</f>
        <v>1.3319000465394915E-4</v>
      </c>
      <c r="M1649" s="6">
        <f t="shared" si="154"/>
        <v>8.4283562828746383E-5</v>
      </c>
      <c r="N1649" s="6">
        <f t="shared" si="155"/>
        <v>1.0098666301994186E-4</v>
      </c>
      <c r="O1649">
        <f>O1648*(B1649/B1648)</f>
        <v>307.85257886000284</v>
      </c>
      <c r="P1649">
        <f t="shared" si="151"/>
        <v>2019</v>
      </c>
      <c r="Q1649" s="1">
        <f t="shared" si="152"/>
        <v>43825.604166666672</v>
      </c>
      <c r="R1649">
        <f>IF(B1650="",R1648,IF(Q1649&gt;=Chart!$F$2,E1649,0))</f>
        <v>0</v>
      </c>
      <c r="S1649">
        <f>IF(B1650="",S1648,IFERROR(IF(AND(R1649&gt;0,R1648=0),R1649,(1+(B1650/B1649-1)*Calc!$Z$1)*S1648),0))</f>
        <v>0</v>
      </c>
      <c r="T1649">
        <f>IF(B1650="",T1648,IFERROR(IF(AND(R1649&gt;0,R1648=0),R1649,(1+(B1650/B1649-1)*Calc!$Z$1-L1650)*T1648),0))</f>
        <v>0</v>
      </c>
      <c r="U1649">
        <f>IF(B1650="",U1648,IFERROR(IF(AND(R1649&gt;0,R1648=0),R1649,(1+(B1650/B1649-1)*Calc!$Z$1-M1650*2)*U1648),0))</f>
        <v>0</v>
      </c>
      <c r="V1649">
        <f>IF(B1650="",V1648,IFERROR(IF(AND(R1649&gt;0,R1648=0),R1649,(1+(B1650/B1649-1)*Calc!$Z$1-N1650*2)*V1648),0))</f>
        <v>0</v>
      </c>
      <c r="W1649">
        <f>IF(ISNUMBER(C1649),C1649,W1648)</f>
        <v>1.55</v>
      </c>
      <c r="Y1649" s="1" t="e">
        <f>IF(AND(Q1649&gt;=Chart!$F$2,Q1649&lt;=Chart!$F$3),Q1649,#N/A)</f>
        <v>#N/A</v>
      </c>
      <c r="Z1649" t="e">
        <f>IF(AND(Q1649&gt;=Chart!$F$2,Q1649&lt;=Chart!$F$3),R1649,#N/A)</f>
        <v>#N/A</v>
      </c>
      <c r="AA1649" t="e">
        <f>IF(AND(Q1649&gt;=Chart!$F$2,Q1649&lt;=Chart!$F$3),S1649,#N/A)</f>
        <v>#N/A</v>
      </c>
      <c r="AB1649" t="e">
        <f>IF(AND(Q1649&gt;=Chart!$F$2,Q1649&lt;=Chart!$F$3),T1649,#N/A)</f>
        <v>#N/A</v>
      </c>
      <c r="AC1649" t="e">
        <f>IF(AND(Q1649&gt;=Chart!$F$2,Q1649&lt;=Chart!$F$3),U1649,#N/A)</f>
        <v>#N/A</v>
      </c>
      <c r="AD1649" t="e">
        <f>IF(AND(Q1649&gt;=Chart!$F$2,Q1649&lt;=Chart!$F$3),V1649,#N/A)</f>
        <v>#N/A</v>
      </c>
      <c r="AE1649" t="e">
        <f>IF(AND(Q1649&gt;=Chart!$F$2,Q1649&lt;=Chart!$F$3),I1649,#N/A)</f>
        <v>#N/A</v>
      </c>
      <c r="AF1649" t="e">
        <f>IF(AND(Q1649&gt;=Chart!$F$2,Q1649&lt;=Chart!$F$3),H1649/100,#N/A)</f>
        <v>#N/A</v>
      </c>
      <c r="AG1649" t="e">
        <f>IF(AND(Q1649&gt;=Chart!$F$2,Q1649&lt;=Chart!$F$3),W1649/100,#N/A)</f>
        <v>#N/A</v>
      </c>
    </row>
    <row r="1650" spans="1:33" x14ac:dyDescent="0.25">
      <c r="A1650">
        <v>1577457000</v>
      </c>
      <c r="B1650">
        <f>INDEX('Daily Data ADJ'!$1:$1048576,MATCH(Calc!$A1650,'Daily Data ADJ'!$A:$A,0),MATCH("SPY, CBOE BZX: Close",'Daily Data ADJ'!$1:$1,0))</f>
        <v>307.77631637000002</v>
      </c>
      <c r="C1650">
        <f>INDEX('Daily Data ADJ'!$1:$1048576,MATCH(Calc!$A1650,'Daily Data ADJ'!$A:$A,0),MATCH("EFFR, FRED: Close",'Daily Data ADJ'!$1:$1,0))</f>
        <v>1.55</v>
      </c>
      <c r="D1650">
        <f>INDEX('Daily Data ADJ'!$1:$1048576,MATCH(Calc!$A1650,'Daily Data ADJ'!$A:$A,1),MATCH("SOFR, FRED: Close",'Daily Data ADJ'!$1:$1,0))</f>
        <v>1.53</v>
      </c>
      <c r="E1650">
        <f>INDEX('Daily Data ADJ'!$1:$1048576,MATCH(Calc!$A1650,'Daily Data ADJ'!$A:$A,0),MATCH("UPRO, CBOE BZX: Close",'Daily Data ADJ'!$1:$1,0))</f>
        <v>35.051824289999999</v>
      </c>
      <c r="F1650">
        <f>INDEX('Daily Data ADJ'!$1:$1048576,MATCH(Calc!$A1650,'Daily Data ADJ'!$A:$A,0),MATCH("ES1!, CME_MINI: Close",'Daily Data ADJ'!$1:$1,0))</f>
        <v>3237.5</v>
      </c>
      <c r="G1650">
        <f>INDEX('Daily Data ADJ'!$1:$1048576,MATCH(Calc!$A1650,'Daily Data ADJ'!$A:$A,0),MATCH("ES2!, CME_MINI: Close",'Daily Data ADJ'!$1:$1,0))</f>
        <v>3237.75</v>
      </c>
      <c r="H1650">
        <f>INDEX('QUANDL MULTPL SP500_DIV_YIELD_M'!$A:$G,MATCH(Calc!$A1650,'QUANDL MULTPL SP500_DIV_YIELD_M'!$A:$A,1),MATCH('QUANDL MULTPL SP500_DIV_YIELD_M'!$E$1,'QUANDL MULTPL SP500_DIV_YIELD_M'!$A$1:$G$1,0))</f>
        <v>1.86</v>
      </c>
      <c r="I1650" s="5">
        <f t="shared" si="150"/>
        <v>1.8908916088364255E-2</v>
      </c>
      <c r="J1650" s="1">
        <f>A1650/24/60/60+DATE(1970,1,1)</f>
        <v>43826.604166666672</v>
      </c>
      <c r="K1650" s="3">
        <f t="shared" si="153"/>
        <v>1</v>
      </c>
      <c r="L1650" s="6">
        <f>(1+Chart!$F$4)^(1/(365/K1650))-1</f>
        <v>6.6592785027408397E-5</v>
      </c>
      <c r="M1650" s="6">
        <f t="shared" si="154"/>
        <v>4.2140893486974917E-5</v>
      </c>
      <c r="N1650" s="6">
        <f t="shared" si="155"/>
        <v>5.1322863986680289E-5</v>
      </c>
      <c r="O1650">
        <f>O1649*(B1650/B1649)</f>
        <v>307.77631637000286</v>
      </c>
      <c r="P1650">
        <f t="shared" si="151"/>
        <v>2019</v>
      </c>
      <c r="Q1650" s="1">
        <f t="shared" si="152"/>
        <v>43826.604166666672</v>
      </c>
      <c r="R1650">
        <f>IF(B1651="",R1649,IF(Q1650&gt;=Chart!$F$2,E1650,0))</f>
        <v>0</v>
      </c>
      <c r="S1650">
        <f>IF(B1651="",S1649,IFERROR(IF(AND(R1650&gt;0,R1649=0),R1650,(1+(B1651/B1650-1)*Calc!$Z$1)*S1649),0))</f>
        <v>0</v>
      </c>
      <c r="T1650">
        <f>IF(B1651="",T1649,IFERROR(IF(AND(R1650&gt;0,R1649=0),R1650,(1+(B1651/B1650-1)*Calc!$Z$1-L1651)*T1649),0))</f>
        <v>0</v>
      </c>
      <c r="U1650">
        <f>IF(B1651="",U1649,IFERROR(IF(AND(R1650&gt;0,R1649=0),R1650,(1+(B1651/B1650-1)*Calc!$Z$1-M1651*2)*U1649),0))</f>
        <v>0</v>
      </c>
      <c r="V1650">
        <f>IF(B1651="",V1649,IFERROR(IF(AND(R1650&gt;0,R1649=0),R1650,(1+(B1651/B1650-1)*Calc!$Z$1-N1651*2)*V1649),0))</f>
        <v>0</v>
      </c>
      <c r="W1650">
        <f>IF(ISNUMBER(C1650),C1650,W1649)</f>
        <v>1.55</v>
      </c>
      <c r="Y1650" s="1" t="e">
        <f>IF(AND(Q1650&gt;=Chart!$F$2,Q1650&lt;=Chart!$F$3),Q1650,#N/A)</f>
        <v>#N/A</v>
      </c>
      <c r="Z1650" t="e">
        <f>IF(AND(Q1650&gt;=Chart!$F$2,Q1650&lt;=Chart!$F$3),R1650,#N/A)</f>
        <v>#N/A</v>
      </c>
      <c r="AA1650" t="e">
        <f>IF(AND(Q1650&gt;=Chart!$F$2,Q1650&lt;=Chart!$F$3),S1650,#N/A)</f>
        <v>#N/A</v>
      </c>
      <c r="AB1650" t="e">
        <f>IF(AND(Q1650&gt;=Chart!$F$2,Q1650&lt;=Chart!$F$3),T1650,#N/A)</f>
        <v>#N/A</v>
      </c>
      <c r="AC1650" t="e">
        <f>IF(AND(Q1650&gt;=Chart!$F$2,Q1650&lt;=Chart!$F$3),U1650,#N/A)</f>
        <v>#N/A</v>
      </c>
      <c r="AD1650" t="e">
        <f>IF(AND(Q1650&gt;=Chart!$F$2,Q1650&lt;=Chart!$F$3),V1650,#N/A)</f>
        <v>#N/A</v>
      </c>
      <c r="AE1650" t="e">
        <f>IF(AND(Q1650&gt;=Chart!$F$2,Q1650&lt;=Chart!$F$3),I1650,#N/A)</f>
        <v>#N/A</v>
      </c>
      <c r="AF1650" t="e">
        <f>IF(AND(Q1650&gt;=Chart!$F$2,Q1650&lt;=Chart!$F$3),H1650/100,#N/A)</f>
        <v>#N/A</v>
      </c>
      <c r="AG1650" t="e">
        <f>IF(AND(Q1650&gt;=Chart!$F$2,Q1650&lt;=Chart!$F$3),W1650/100,#N/A)</f>
        <v>#N/A</v>
      </c>
    </row>
    <row r="1651" spans="1:33" x14ac:dyDescent="0.25">
      <c r="A1651">
        <v>1577716200</v>
      </c>
      <c r="B1651">
        <f>INDEX('Daily Data ADJ'!$1:$1048576,MATCH(Calc!$A1651,'Daily Data ADJ'!$A:$A,0),MATCH("SPY, CBOE BZX: Close",'Daily Data ADJ'!$1:$1,0))</f>
        <v>306.07947611999998</v>
      </c>
      <c r="C1651">
        <f>INDEX('Daily Data ADJ'!$1:$1048576,MATCH(Calc!$A1651,'Daily Data ADJ'!$A:$A,0),MATCH("EFFR, FRED: Close",'Daily Data ADJ'!$1:$1,0))</f>
        <v>1.55</v>
      </c>
      <c r="D1651">
        <f>INDEX('Daily Data ADJ'!$1:$1048576,MATCH(Calc!$A1651,'Daily Data ADJ'!$A:$A,1),MATCH("SOFR, FRED: Close",'Daily Data ADJ'!$1:$1,0))</f>
        <v>1.54</v>
      </c>
      <c r="E1651">
        <f>INDEX('Daily Data ADJ'!$1:$1048576,MATCH(Calc!$A1651,'Daily Data ADJ'!$A:$A,0),MATCH("UPRO, CBOE BZX: Close",'Daily Data ADJ'!$1:$1,0))</f>
        <v>34.471512500000003</v>
      </c>
      <c r="F1651">
        <f>INDEX('Daily Data ADJ'!$1:$1048576,MATCH(Calc!$A1651,'Daily Data ADJ'!$A:$A,0),MATCH("ES1!, CME_MINI: Close",'Daily Data ADJ'!$1:$1,0))</f>
        <v>3223.5</v>
      </c>
      <c r="G1651">
        <f>INDEX('Daily Data ADJ'!$1:$1048576,MATCH(Calc!$A1651,'Daily Data ADJ'!$A:$A,0),MATCH("ES2!, CME_MINI: Close",'Daily Data ADJ'!$1:$1,0))</f>
        <v>3223.5</v>
      </c>
      <c r="H1651">
        <f>INDEX('QUANDL MULTPL SP500_DIV_YIELD_M'!$A:$G,MATCH(Calc!$A1651,'QUANDL MULTPL SP500_DIV_YIELD_M'!$A:$A,1),MATCH('QUANDL MULTPL SP500_DIV_YIELD_M'!$E$1,'QUANDL MULTPL SP500_DIV_YIELD_M'!$A$1:$G$1,0))</f>
        <v>1.86</v>
      </c>
      <c r="I1651" s="5">
        <f t="shared" si="150"/>
        <v>1.8600000000000002E-2</v>
      </c>
      <c r="J1651" s="1">
        <f>A1651/24/60/60+DATE(1970,1,1)</f>
        <v>43829.604166666672</v>
      </c>
      <c r="K1651" s="3">
        <f t="shared" si="153"/>
        <v>3</v>
      </c>
      <c r="L1651" s="6">
        <f>(1+Chart!$F$4)^(1/(365/K1651))-1</f>
        <v>1.9979165917494157E-4</v>
      </c>
      <c r="M1651" s="6">
        <f t="shared" si="154"/>
        <v>1.2642800810014343E-4</v>
      </c>
      <c r="N1651" s="6">
        <f t="shared" si="155"/>
        <v>1.5148381883034467E-4</v>
      </c>
      <c r="O1651">
        <f>O1650*(B1651/B1650)</f>
        <v>306.07947612000282</v>
      </c>
      <c r="P1651">
        <f t="shared" si="151"/>
        <v>2019</v>
      </c>
      <c r="Q1651" s="1">
        <f t="shared" si="152"/>
        <v>43829.604166666672</v>
      </c>
      <c r="R1651">
        <f>IF(B1652="",R1650,IF(Q1651&gt;=Chart!$F$2,E1651,0))</f>
        <v>0</v>
      </c>
      <c r="S1651">
        <f>IF(B1652="",S1650,IFERROR(IF(AND(R1651&gt;0,R1650=0),R1651,(1+(B1652/B1651-1)*Calc!$Z$1)*S1650),0))</f>
        <v>0</v>
      </c>
      <c r="T1651">
        <f>IF(B1652="",T1650,IFERROR(IF(AND(R1651&gt;0,R1650=0),R1651,(1+(B1652/B1651-1)*Calc!$Z$1-L1652)*T1650),0))</f>
        <v>0</v>
      </c>
      <c r="U1651">
        <f>IF(B1652="",U1650,IFERROR(IF(AND(R1651&gt;0,R1650=0),R1651,(1+(B1652/B1651-1)*Calc!$Z$1-M1652*2)*U1650),0))</f>
        <v>0</v>
      </c>
      <c r="V1651">
        <f>IF(B1652="",V1650,IFERROR(IF(AND(R1651&gt;0,R1650=0),R1651,(1+(B1652/B1651-1)*Calc!$Z$1-N1652*2)*V1650),0))</f>
        <v>0</v>
      </c>
      <c r="W1651">
        <f>IF(ISNUMBER(C1651),C1651,W1650)</f>
        <v>1.55</v>
      </c>
      <c r="Y1651" s="1" t="e">
        <f>IF(AND(Q1651&gt;=Chart!$F$2,Q1651&lt;=Chart!$F$3),Q1651,#N/A)</f>
        <v>#N/A</v>
      </c>
      <c r="Z1651" t="e">
        <f>IF(AND(Q1651&gt;=Chart!$F$2,Q1651&lt;=Chart!$F$3),R1651,#N/A)</f>
        <v>#N/A</v>
      </c>
      <c r="AA1651" t="e">
        <f>IF(AND(Q1651&gt;=Chart!$F$2,Q1651&lt;=Chart!$F$3),S1651,#N/A)</f>
        <v>#N/A</v>
      </c>
      <c r="AB1651" t="e">
        <f>IF(AND(Q1651&gt;=Chart!$F$2,Q1651&lt;=Chart!$F$3),T1651,#N/A)</f>
        <v>#N/A</v>
      </c>
      <c r="AC1651" t="e">
        <f>IF(AND(Q1651&gt;=Chart!$F$2,Q1651&lt;=Chart!$F$3),U1651,#N/A)</f>
        <v>#N/A</v>
      </c>
      <c r="AD1651" t="e">
        <f>IF(AND(Q1651&gt;=Chart!$F$2,Q1651&lt;=Chart!$F$3),V1651,#N/A)</f>
        <v>#N/A</v>
      </c>
      <c r="AE1651" t="e">
        <f>IF(AND(Q1651&gt;=Chart!$F$2,Q1651&lt;=Chart!$F$3),I1651,#N/A)</f>
        <v>#N/A</v>
      </c>
      <c r="AF1651" t="e">
        <f>IF(AND(Q1651&gt;=Chart!$F$2,Q1651&lt;=Chart!$F$3),H1651/100,#N/A)</f>
        <v>#N/A</v>
      </c>
      <c r="AG1651" t="e">
        <f>IF(AND(Q1651&gt;=Chart!$F$2,Q1651&lt;=Chart!$F$3),W1651/100,#N/A)</f>
        <v>#N/A</v>
      </c>
    </row>
    <row r="1652" spans="1:33" x14ac:dyDescent="0.25">
      <c r="A1652">
        <v>1577802600</v>
      </c>
      <c r="B1652">
        <f>INDEX('Daily Data ADJ'!$1:$1048576,MATCH(Calc!$A1652,'Daily Data ADJ'!$A:$A,0),MATCH("SPY, CBOE BZX: Close",'Daily Data ADJ'!$1:$1,0))</f>
        <v>306.82303532999998</v>
      </c>
      <c r="C1652">
        <f>INDEX('Daily Data ADJ'!$1:$1048576,MATCH(Calc!$A1652,'Daily Data ADJ'!$A:$A,0),MATCH("EFFR, FRED: Close",'Daily Data ADJ'!$1:$1,0))</f>
        <v>1.55</v>
      </c>
      <c r="D1652">
        <f>INDEX('Daily Data ADJ'!$1:$1048576,MATCH(Calc!$A1652,'Daily Data ADJ'!$A:$A,1),MATCH("SOFR, FRED: Close",'Daily Data ADJ'!$1:$1,0))</f>
        <v>1.55</v>
      </c>
      <c r="E1652">
        <f>INDEX('Daily Data ADJ'!$1:$1048576,MATCH(Calc!$A1652,'Daily Data ADJ'!$A:$A,0),MATCH("UPRO, CBOE BZX: Close",'Daily Data ADJ'!$1:$1,0))</f>
        <v>34.72446892</v>
      </c>
      <c r="F1652">
        <f>INDEX('Daily Data ADJ'!$1:$1048576,MATCH(Calc!$A1652,'Daily Data ADJ'!$A:$A,0),MATCH("ES1!, CME_MINI: Close",'Daily Data ADJ'!$1:$1,0))</f>
        <v>3231</v>
      </c>
      <c r="G1652">
        <f>INDEX('Daily Data ADJ'!$1:$1048576,MATCH(Calc!$A1652,'Daily Data ADJ'!$A:$A,0),MATCH("ES2!, CME_MINI: Close",'Daily Data ADJ'!$1:$1,0))</f>
        <v>3231</v>
      </c>
      <c r="H1652">
        <f>INDEX('QUANDL MULTPL SP500_DIV_YIELD_M'!$A:$G,MATCH(Calc!$A1652,'QUANDL MULTPL SP500_DIV_YIELD_M'!$A:$A,1),MATCH('QUANDL MULTPL SP500_DIV_YIELD_M'!$E$1,'QUANDL MULTPL SP500_DIV_YIELD_M'!$A$1:$G$1,0))</f>
        <v>1.83</v>
      </c>
      <c r="I1652" s="5">
        <f t="shared" si="150"/>
        <v>1.83E-2</v>
      </c>
      <c r="J1652" s="1">
        <f>A1652/24/60/60+DATE(1970,1,1)</f>
        <v>43830.604166666672</v>
      </c>
      <c r="K1652" s="3">
        <f t="shared" si="153"/>
        <v>1</v>
      </c>
      <c r="L1652" s="6">
        <f>(1+Chart!$F$4)^(1/(365/K1652))-1</f>
        <v>6.6592785027408397E-5</v>
      </c>
      <c r="M1652" s="6">
        <f t="shared" si="154"/>
        <v>4.2140893486974917E-5</v>
      </c>
      <c r="N1652" s="6">
        <f t="shared" si="155"/>
        <v>4.968498821833478E-5</v>
      </c>
      <c r="O1652">
        <f>O1651*(B1652/B1651)</f>
        <v>306.82303533000288</v>
      </c>
      <c r="P1652">
        <f t="shared" si="151"/>
        <v>2019</v>
      </c>
      <c r="Q1652" s="1">
        <f t="shared" si="152"/>
        <v>43830.604166666672</v>
      </c>
      <c r="R1652">
        <f>IF(B1653="",R1651,IF(Q1652&gt;=Chart!$F$2,E1652,0))</f>
        <v>0</v>
      </c>
      <c r="S1652">
        <f>IF(B1653="",S1651,IFERROR(IF(AND(R1652&gt;0,R1651=0),R1652,(1+(B1653/B1652-1)*Calc!$Z$1)*S1651),0))</f>
        <v>0</v>
      </c>
      <c r="T1652">
        <f>IF(B1653="",T1651,IFERROR(IF(AND(R1652&gt;0,R1651=0),R1652,(1+(B1653/B1652-1)*Calc!$Z$1-L1653)*T1651),0))</f>
        <v>0</v>
      </c>
      <c r="U1652">
        <f>IF(B1653="",U1651,IFERROR(IF(AND(R1652&gt;0,R1651=0),R1652,(1+(B1653/B1652-1)*Calc!$Z$1-M1653*2)*U1651),0))</f>
        <v>0</v>
      </c>
      <c r="V1652">
        <f>IF(B1653="",V1651,IFERROR(IF(AND(R1652&gt;0,R1651=0),R1652,(1+(B1653/B1652-1)*Calc!$Z$1-N1653*2)*V1651),0))</f>
        <v>0</v>
      </c>
      <c r="W1652">
        <f>IF(ISNUMBER(C1652),C1652,W1651)</f>
        <v>1.55</v>
      </c>
      <c r="Y1652" s="1" t="e">
        <f>IF(AND(Q1652&gt;=Chart!$F$2,Q1652&lt;=Chart!$F$3),Q1652,#N/A)</f>
        <v>#N/A</v>
      </c>
      <c r="Z1652" t="e">
        <f>IF(AND(Q1652&gt;=Chart!$F$2,Q1652&lt;=Chart!$F$3),R1652,#N/A)</f>
        <v>#N/A</v>
      </c>
      <c r="AA1652" t="e">
        <f>IF(AND(Q1652&gt;=Chart!$F$2,Q1652&lt;=Chart!$F$3),S1652,#N/A)</f>
        <v>#N/A</v>
      </c>
      <c r="AB1652" t="e">
        <f>IF(AND(Q1652&gt;=Chart!$F$2,Q1652&lt;=Chart!$F$3),T1652,#N/A)</f>
        <v>#N/A</v>
      </c>
      <c r="AC1652" t="e">
        <f>IF(AND(Q1652&gt;=Chart!$F$2,Q1652&lt;=Chart!$F$3),U1652,#N/A)</f>
        <v>#N/A</v>
      </c>
      <c r="AD1652" t="e">
        <f>IF(AND(Q1652&gt;=Chart!$F$2,Q1652&lt;=Chart!$F$3),V1652,#N/A)</f>
        <v>#N/A</v>
      </c>
      <c r="AE1652" t="e">
        <f>IF(AND(Q1652&gt;=Chart!$F$2,Q1652&lt;=Chart!$F$3),I1652,#N/A)</f>
        <v>#N/A</v>
      </c>
      <c r="AF1652" t="e">
        <f>IF(AND(Q1652&gt;=Chart!$F$2,Q1652&lt;=Chart!$F$3),H1652/100,#N/A)</f>
        <v>#N/A</v>
      </c>
      <c r="AG1652" t="e">
        <f>IF(AND(Q1652&gt;=Chart!$F$2,Q1652&lt;=Chart!$F$3),W1652/100,#N/A)</f>
        <v>#N/A</v>
      </c>
    </row>
    <row r="1653" spans="1:33" x14ac:dyDescent="0.25">
      <c r="A1653">
        <v>1577975400</v>
      </c>
      <c r="B1653">
        <f>INDEX('Daily Data ADJ'!$1:$1048576,MATCH(Calc!$A1653,'Daily Data ADJ'!$A:$A,0),MATCH("SPY, CBOE BZX: Close",'Daily Data ADJ'!$1:$1,0))</f>
        <v>309.69241125999997</v>
      </c>
      <c r="C1653">
        <f>INDEX('Daily Data ADJ'!$1:$1048576,MATCH(Calc!$A1653,'Daily Data ADJ'!$A:$A,0),MATCH("EFFR, FRED: Close",'Daily Data ADJ'!$1:$1,0))</f>
        <v>1.55</v>
      </c>
      <c r="D1653">
        <f>INDEX('Daily Data ADJ'!$1:$1048576,MATCH(Calc!$A1653,'Daily Data ADJ'!$A:$A,1),MATCH("SOFR, FRED: Close",'Daily Data ADJ'!$1:$1,0))</f>
        <v>1.54</v>
      </c>
      <c r="E1653">
        <f>INDEX('Daily Data ADJ'!$1:$1048576,MATCH(Calc!$A1653,'Daily Data ADJ'!$A:$A,0),MATCH("UPRO, CBOE BZX: Close",'Daily Data ADJ'!$1:$1,0))</f>
        <v>35.661895659999999</v>
      </c>
      <c r="F1653">
        <f>INDEX('Daily Data ADJ'!$1:$1048576,MATCH(Calc!$A1653,'Daily Data ADJ'!$A:$A,0),MATCH("ES1!, CME_MINI: Close",'Daily Data ADJ'!$1:$1,0))</f>
        <v>3259</v>
      </c>
      <c r="G1653">
        <f>INDEX('Daily Data ADJ'!$1:$1048576,MATCH(Calc!$A1653,'Daily Data ADJ'!$A:$A,0),MATCH("ES2!, CME_MINI: Close",'Daily Data ADJ'!$1:$1,0))</f>
        <v>3259</v>
      </c>
      <c r="H1653">
        <f>INDEX('QUANDL MULTPL SP500_DIV_YIELD_M'!$A:$G,MATCH(Calc!$A1653,'QUANDL MULTPL SP500_DIV_YIELD_M'!$A:$A,1),MATCH('QUANDL MULTPL SP500_DIV_YIELD_M'!$E$1,'QUANDL MULTPL SP500_DIV_YIELD_M'!$A$1:$G$1,0))</f>
        <v>1.83</v>
      </c>
      <c r="I1653" s="5">
        <f t="shared" si="150"/>
        <v>1.83E-2</v>
      </c>
      <c r="J1653" s="1">
        <f>A1653/24/60/60+DATE(1970,1,1)</f>
        <v>43832.604166666672</v>
      </c>
      <c r="K1653" s="3">
        <f t="shared" si="153"/>
        <v>2</v>
      </c>
      <c r="L1653" s="6">
        <f>(1+Chart!$F$4)^(1/(365/K1653))-1</f>
        <v>1.3319000465394915E-4</v>
      </c>
      <c r="M1653" s="6">
        <f t="shared" si="154"/>
        <v>8.4283562828746383E-5</v>
      </c>
      <c r="N1653" s="6">
        <f t="shared" si="155"/>
        <v>9.9372445034884294E-5</v>
      </c>
      <c r="O1653">
        <f>O1652*(B1653/B1652)</f>
        <v>309.69241126000287</v>
      </c>
      <c r="P1653">
        <f t="shared" si="151"/>
        <v>2020</v>
      </c>
      <c r="Q1653" s="1">
        <f t="shared" si="152"/>
        <v>43832.604166666672</v>
      </c>
      <c r="R1653">
        <f>IF(B1654="",R1652,IF(Q1653&gt;=Chart!$F$2,E1653,0))</f>
        <v>0</v>
      </c>
      <c r="S1653">
        <f>IF(B1654="",S1652,IFERROR(IF(AND(R1653&gt;0,R1652=0),R1653,(1+(B1654/B1653-1)*Calc!$Z$1)*S1652),0))</f>
        <v>0</v>
      </c>
      <c r="T1653">
        <f>IF(B1654="",T1652,IFERROR(IF(AND(R1653&gt;0,R1652=0),R1653,(1+(B1654/B1653-1)*Calc!$Z$1-L1654)*T1652),0))</f>
        <v>0</v>
      </c>
      <c r="U1653">
        <f>IF(B1654="",U1652,IFERROR(IF(AND(R1653&gt;0,R1652=0),R1653,(1+(B1654/B1653-1)*Calc!$Z$1-M1654*2)*U1652),0))</f>
        <v>0</v>
      </c>
      <c r="V1653">
        <f>IF(B1654="",V1652,IFERROR(IF(AND(R1653&gt;0,R1652=0),R1653,(1+(B1654/B1653-1)*Calc!$Z$1-N1654*2)*V1652),0))</f>
        <v>0</v>
      </c>
      <c r="W1653">
        <f>IF(ISNUMBER(C1653),C1653,W1652)</f>
        <v>1.55</v>
      </c>
      <c r="Y1653" s="1" t="e">
        <f>IF(AND(Q1653&gt;=Chart!$F$2,Q1653&lt;=Chart!$F$3),Q1653,#N/A)</f>
        <v>#N/A</v>
      </c>
      <c r="Z1653" t="e">
        <f>IF(AND(Q1653&gt;=Chart!$F$2,Q1653&lt;=Chart!$F$3),R1653,#N/A)</f>
        <v>#N/A</v>
      </c>
      <c r="AA1653" t="e">
        <f>IF(AND(Q1653&gt;=Chart!$F$2,Q1653&lt;=Chart!$F$3),S1653,#N/A)</f>
        <v>#N/A</v>
      </c>
      <c r="AB1653" t="e">
        <f>IF(AND(Q1653&gt;=Chart!$F$2,Q1653&lt;=Chart!$F$3),T1653,#N/A)</f>
        <v>#N/A</v>
      </c>
      <c r="AC1653" t="e">
        <f>IF(AND(Q1653&gt;=Chart!$F$2,Q1653&lt;=Chart!$F$3),U1653,#N/A)</f>
        <v>#N/A</v>
      </c>
      <c r="AD1653" t="e">
        <f>IF(AND(Q1653&gt;=Chart!$F$2,Q1653&lt;=Chart!$F$3),V1653,#N/A)</f>
        <v>#N/A</v>
      </c>
      <c r="AE1653" t="e">
        <f>IF(AND(Q1653&gt;=Chart!$F$2,Q1653&lt;=Chart!$F$3),I1653,#N/A)</f>
        <v>#N/A</v>
      </c>
      <c r="AF1653" t="e">
        <f>IF(AND(Q1653&gt;=Chart!$F$2,Q1653&lt;=Chart!$F$3),H1653/100,#N/A)</f>
        <v>#N/A</v>
      </c>
      <c r="AG1653" t="e">
        <f>IF(AND(Q1653&gt;=Chart!$F$2,Q1653&lt;=Chart!$F$3),W1653/100,#N/A)</f>
        <v>#N/A</v>
      </c>
    </row>
    <row r="1654" spans="1:33" x14ac:dyDescent="0.25">
      <c r="A1654">
        <v>1578061800</v>
      </c>
      <c r="B1654">
        <f>INDEX('Daily Data ADJ'!$1:$1048576,MATCH(Calc!$A1654,'Daily Data ADJ'!$A:$A,0),MATCH("SPY, CBOE BZX: Close",'Daily Data ADJ'!$1:$1,0))</f>
        <v>307.34733990000001</v>
      </c>
      <c r="C1654">
        <f>INDEX('Daily Data ADJ'!$1:$1048576,MATCH(Calc!$A1654,'Daily Data ADJ'!$A:$A,0),MATCH("EFFR, FRED: Close",'Daily Data ADJ'!$1:$1,0))</f>
        <v>1.55</v>
      </c>
      <c r="D1654">
        <f>INDEX('Daily Data ADJ'!$1:$1048576,MATCH(Calc!$A1654,'Daily Data ADJ'!$A:$A,1),MATCH("SOFR, FRED: Close",'Daily Data ADJ'!$1:$1,0))</f>
        <v>1.55</v>
      </c>
      <c r="E1654">
        <f>INDEX('Daily Data ADJ'!$1:$1048576,MATCH(Calc!$A1654,'Daily Data ADJ'!$A:$A,0),MATCH("UPRO, CBOE BZX: Close",'Daily Data ADJ'!$1:$1,0))</f>
        <v>34.888146599999999</v>
      </c>
      <c r="F1654">
        <f>INDEX('Daily Data ADJ'!$1:$1048576,MATCH(Calc!$A1654,'Daily Data ADJ'!$A:$A,0),MATCH("ES1!, CME_MINI: Close",'Daily Data ADJ'!$1:$1,0))</f>
        <v>3235.5</v>
      </c>
      <c r="G1654">
        <f>INDEX('Daily Data ADJ'!$1:$1048576,MATCH(Calc!$A1654,'Daily Data ADJ'!$A:$A,0),MATCH("ES2!, CME_MINI: Close",'Daily Data ADJ'!$1:$1,0))</f>
        <v>3235.25</v>
      </c>
      <c r="H1654">
        <f>INDEX('QUANDL MULTPL SP500_DIV_YIELD_M'!$A:$G,MATCH(Calc!$A1654,'QUANDL MULTPL SP500_DIV_YIELD_M'!$A:$A,1),MATCH('QUANDL MULTPL SP500_DIV_YIELD_M'!$E$1,'QUANDL MULTPL SP500_DIV_YIELD_M'!$A$1:$G$1,0))</f>
        <v>1.83</v>
      </c>
      <c r="I1654" s="5">
        <f t="shared" si="150"/>
        <v>1.7990964579120878E-2</v>
      </c>
      <c r="J1654" s="1">
        <f>A1654/24/60/60+DATE(1970,1,1)</f>
        <v>43833.604166666672</v>
      </c>
      <c r="K1654" s="3">
        <f t="shared" si="153"/>
        <v>1</v>
      </c>
      <c r="L1654" s="6">
        <f>(1+Chart!$F$4)^(1/(365/K1654))-1</f>
        <v>6.6592785027408397E-5</v>
      </c>
      <c r="M1654" s="6">
        <f t="shared" si="154"/>
        <v>4.2140893486974917E-5</v>
      </c>
      <c r="N1654" s="6">
        <f t="shared" si="155"/>
        <v>4.8853364327694493E-5</v>
      </c>
      <c r="O1654">
        <f>O1653*(B1654/B1653)</f>
        <v>307.34733990000285</v>
      </c>
      <c r="P1654">
        <f t="shared" si="151"/>
        <v>2020</v>
      </c>
      <c r="Q1654" s="1">
        <f t="shared" si="152"/>
        <v>43833.604166666672</v>
      </c>
      <c r="R1654">
        <f>IF(B1655="",R1653,IF(Q1654&gt;=Chart!$F$2,E1654,0))</f>
        <v>0</v>
      </c>
      <c r="S1654">
        <f>IF(B1655="",S1653,IFERROR(IF(AND(R1654&gt;0,R1653=0),R1654,(1+(B1655/B1654-1)*Calc!$Z$1)*S1653),0))</f>
        <v>0</v>
      </c>
      <c r="T1654">
        <f>IF(B1655="",T1653,IFERROR(IF(AND(R1654&gt;0,R1653=0),R1654,(1+(B1655/B1654-1)*Calc!$Z$1-L1655)*T1653),0))</f>
        <v>0</v>
      </c>
      <c r="U1654">
        <f>IF(B1655="",U1653,IFERROR(IF(AND(R1654&gt;0,R1653=0),R1654,(1+(B1655/B1654-1)*Calc!$Z$1-M1655*2)*U1653),0))</f>
        <v>0</v>
      </c>
      <c r="V1654">
        <f>IF(B1655="",V1653,IFERROR(IF(AND(R1654&gt;0,R1653=0),R1654,(1+(B1655/B1654-1)*Calc!$Z$1-N1655*2)*V1653),0))</f>
        <v>0</v>
      </c>
      <c r="W1654">
        <f>IF(ISNUMBER(C1654),C1654,W1653)</f>
        <v>1.55</v>
      </c>
      <c r="Y1654" s="1" t="e">
        <f>IF(AND(Q1654&gt;=Chart!$F$2,Q1654&lt;=Chart!$F$3),Q1654,#N/A)</f>
        <v>#N/A</v>
      </c>
      <c r="Z1654" t="e">
        <f>IF(AND(Q1654&gt;=Chart!$F$2,Q1654&lt;=Chart!$F$3),R1654,#N/A)</f>
        <v>#N/A</v>
      </c>
      <c r="AA1654" t="e">
        <f>IF(AND(Q1654&gt;=Chart!$F$2,Q1654&lt;=Chart!$F$3),S1654,#N/A)</f>
        <v>#N/A</v>
      </c>
      <c r="AB1654" t="e">
        <f>IF(AND(Q1654&gt;=Chart!$F$2,Q1654&lt;=Chart!$F$3),T1654,#N/A)</f>
        <v>#N/A</v>
      </c>
      <c r="AC1654" t="e">
        <f>IF(AND(Q1654&gt;=Chart!$F$2,Q1654&lt;=Chart!$F$3),U1654,#N/A)</f>
        <v>#N/A</v>
      </c>
      <c r="AD1654" t="e">
        <f>IF(AND(Q1654&gt;=Chart!$F$2,Q1654&lt;=Chart!$F$3),V1654,#N/A)</f>
        <v>#N/A</v>
      </c>
      <c r="AE1654" t="e">
        <f>IF(AND(Q1654&gt;=Chart!$F$2,Q1654&lt;=Chart!$F$3),I1654,#N/A)</f>
        <v>#N/A</v>
      </c>
      <c r="AF1654" t="e">
        <f>IF(AND(Q1654&gt;=Chart!$F$2,Q1654&lt;=Chart!$F$3),H1654/100,#N/A)</f>
        <v>#N/A</v>
      </c>
      <c r="AG1654" t="e">
        <f>IF(AND(Q1654&gt;=Chart!$F$2,Q1654&lt;=Chart!$F$3),W1654/100,#N/A)</f>
        <v>#N/A</v>
      </c>
    </row>
    <row r="1655" spans="1:33" x14ac:dyDescent="0.25">
      <c r="A1655">
        <v>1578321000</v>
      </c>
      <c r="B1655">
        <f>INDEX('Daily Data ADJ'!$1:$1048576,MATCH(Calc!$A1655,'Daily Data ADJ'!$A:$A,0),MATCH("SPY, CBOE BZX: Close",'Daily Data ADJ'!$1:$1,0))</f>
        <v>308.51987558000002</v>
      </c>
      <c r="C1655">
        <f>INDEX('Daily Data ADJ'!$1:$1048576,MATCH(Calc!$A1655,'Daily Data ADJ'!$A:$A,0),MATCH("EFFR, FRED: Close",'Daily Data ADJ'!$1:$1,0))</f>
        <v>1.55</v>
      </c>
      <c r="D1655">
        <f>INDEX('Daily Data ADJ'!$1:$1048576,MATCH(Calc!$A1655,'Daily Data ADJ'!$A:$A,1),MATCH("SOFR, FRED: Close",'Daily Data ADJ'!$1:$1,0))</f>
        <v>1.55</v>
      </c>
      <c r="E1655">
        <f>INDEX('Daily Data ADJ'!$1:$1048576,MATCH(Calc!$A1655,'Daily Data ADJ'!$A:$A,0),MATCH("UPRO, CBOE BZX: Close",'Daily Data ADJ'!$1:$1,0))</f>
        <v>35.25022148</v>
      </c>
      <c r="F1655">
        <f>INDEX('Daily Data ADJ'!$1:$1048576,MATCH(Calc!$A1655,'Daily Data ADJ'!$A:$A,0),MATCH("ES1!, CME_MINI: Close",'Daily Data ADJ'!$1:$1,0))</f>
        <v>3243.5</v>
      </c>
      <c r="G1655">
        <f>INDEX('Daily Data ADJ'!$1:$1048576,MATCH(Calc!$A1655,'Daily Data ADJ'!$A:$A,0),MATCH("ES2!, CME_MINI: Close",'Daily Data ADJ'!$1:$1,0))</f>
        <v>3243.5</v>
      </c>
      <c r="H1655">
        <f>INDEX('QUANDL MULTPL SP500_DIV_YIELD_M'!$A:$G,MATCH(Calc!$A1655,'QUANDL MULTPL SP500_DIV_YIELD_M'!$A:$A,1),MATCH('QUANDL MULTPL SP500_DIV_YIELD_M'!$E$1,'QUANDL MULTPL SP500_DIV_YIELD_M'!$A$1:$G$1,0))</f>
        <v>1.83</v>
      </c>
      <c r="I1655" s="5">
        <f t="shared" si="150"/>
        <v>1.83E-2</v>
      </c>
      <c r="J1655" s="1">
        <f>A1655/24/60/60+DATE(1970,1,1)</f>
        <v>43836.604166666672</v>
      </c>
      <c r="K1655" s="3">
        <f t="shared" si="153"/>
        <v>3</v>
      </c>
      <c r="L1655" s="6">
        <f>(1+Chart!$F$4)^(1/(365/K1655))-1</f>
        <v>1.9979165917494157E-4</v>
      </c>
      <c r="M1655" s="6">
        <f t="shared" si="154"/>
        <v>1.2642800810014343E-4</v>
      </c>
      <c r="N1655" s="6">
        <f t="shared" si="155"/>
        <v>1.4906237057199512E-4</v>
      </c>
      <c r="O1655">
        <f>O1654*(B1655/B1654)</f>
        <v>308.51987558000286</v>
      </c>
      <c r="P1655">
        <f t="shared" si="151"/>
        <v>2020</v>
      </c>
      <c r="Q1655" s="1">
        <f t="shared" si="152"/>
        <v>43836.604166666672</v>
      </c>
      <c r="R1655">
        <f>IF(B1656="",R1654,IF(Q1655&gt;=Chart!$F$2,E1655,0))</f>
        <v>0</v>
      </c>
      <c r="S1655">
        <f>IF(B1656="",S1654,IFERROR(IF(AND(R1655&gt;0,R1654=0),R1655,(1+(B1656/B1655-1)*Calc!$Z$1)*S1654),0))</f>
        <v>0</v>
      </c>
      <c r="T1655">
        <f>IF(B1656="",T1654,IFERROR(IF(AND(R1655&gt;0,R1654=0),R1655,(1+(B1656/B1655-1)*Calc!$Z$1-L1656)*T1654),0))</f>
        <v>0</v>
      </c>
      <c r="U1655">
        <f>IF(B1656="",U1654,IFERROR(IF(AND(R1655&gt;0,R1654=0),R1655,(1+(B1656/B1655-1)*Calc!$Z$1-M1656*2)*U1654),0))</f>
        <v>0</v>
      </c>
      <c r="V1655">
        <f>IF(B1656="",V1654,IFERROR(IF(AND(R1655&gt;0,R1654=0),R1655,(1+(B1656/B1655-1)*Calc!$Z$1-N1656*2)*V1654),0))</f>
        <v>0</v>
      </c>
      <c r="W1655">
        <f>IF(ISNUMBER(C1655),C1655,W1654)</f>
        <v>1.55</v>
      </c>
      <c r="Y1655" s="1" t="e">
        <f>IF(AND(Q1655&gt;=Chart!$F$2,Q1655&lt;=Chart!$F$3),Q1655,#N/A)</f>
        <v>#N/A</v>
      </c>
      <c r="Z1655" t="e">
        <f>IF(AND(Q1655&gt;=Chart!$F$2,Q1655&lt;=Chart!$F$3),R1655,#N/A)</f>
        <v>#N/A</v>
      </c>
      <c r="AA1655" t="e">
        <f>IF(AND(Q1655&gt;=Chart!$F$2,Q1655&lt;=Chart!$F$3),S1655,#N/A)</f>
        <v>#N/A</v>
      </c>
      <c r="AB1655" t="e">
        <f>IF(AND(Q1655&gt;=Chart!$F$2,Q1655&lt;=Chart!$F$3),T1655,#N/A)</f>
        <v>#N/A</v>
      </c>
      <c r="AC1655" t="e">
        <f>IF(AND(Q1655&gt;=Chart!$F$2,Q1655&lt;=Chart!$F$3),U1655,#N/A)</f>
        <v>#N/A</v>
      </c>
      <c r="AD1655" t="e">
        <f>IF(AND(Q1655&gt;=Chart!$F$2,Q1655&lt;=Chart!$F$3),V1655,#N/A)</f>
        <v>#N/A</v>
      </c>
      <c r="AE1655" t="e">
        <f>IF(AND(Q1655&gt;=Chart!$F$2,Q1655&lt;=Chart!$F$3),I1655,#N/A)</f>
        <v>#N/A</v>
      </c>
      <c r="AF1655" t="e">
        <f>IF(AND(Q1655&gt;=Chart!$F$2,Q1655&lt;=Chart!$F$3),H1655/100,#N/A)</f>
        <v>#N/A</v>
      </c>
      <c r="AG1655" t="e">
        <f>IF(AND(Q1655&gt;=Chart!$F$2,Q1655&lt;=Chart!$F$3),W1655/100,#N/A)</f>
        <v>#N/A</v>
      </c>
    </row>
    <row r="1656" spans="1:33" x14ac:dyDescent="0.25">
      <c r="A1656">
        <v>1578407400</v>
      </c>
      <c r="B1656">
        <f>INDEX('Daily Data ADJ'!$1:$1048576,MATCH(Calc!$A1656,'Daily Data ADJ'!$A:$A,0),MATCH("SPY, CBOE BZX: Close",'Daily Data ADJ'!$1:$1,0))</f>
        <v>307.65238984000001</v>
      </c>
      <c r="C1656">
        <f>INDEX('Daily Data ADJ'!$1:$1048576,MATCH(Calc!$A1656,'Daily Data ADJ'!$A:$A,0),MATCH("EFFR, FRED: Close",'Daily Data ADJ'!$1:$1,0))</f>
        <v>1.55</v>
      </c>
      <c r="D1656">
        <f>INDEX('Daily Data ADJ'!$1:$1048576,MATCH(Calc!$A1656,'Daily Data ADJ'!$A:$A,1),MATCH("SOFR, FRED: Close",'Daily Data ADJ'!$1:$1,0))</f>
        <v>1.56</v>
      </c>
      <c r="E1656">
        <f>INDEX('Daily Data ADJ'!$1:$1048576,MATCH(Calc!$A1656,'Daily Data ADJ'!$A:$A,0),MATCH("UPRO, CBOE BZX: Close",'Daily Data ADJ'!$1:$1,0))</f>
        <v>34.942705830000001</v>
      </c>
      <c r="F1656">
        <f>INDEX('Daily Data ADJ'!$1:$1048576,MATCH(Calc!$A1656,'Daily Data ADJ'!$A:$A,0),MATCH("ES1!, CME_MINI: Close",'Daily Data ADJ'!$1:$1,0))</f>
        <v>3235.25</v>
      </c>
      <c r="G1656">
        <f>INDEX('Daily Data ADJ'!$1:$1048576,MATCH(Calc!$A1656,'Daily Data ADJ'!$A:$A,0),MATCH("ES2!, CME_MINI: Close",'Daily Data ADJ'!$1:$1,0))</f>
        <v>3235.25</v>
      </c>
      <c r="H1656">
        <f>INDEX('QUANDL MULTPL SP500_DIV_YIELD_M'!$A:$G,MATCH(Calc!$A1656,'QUANDL MULTPL SP500_DIV_YIELD_M'!$A:$A,1),MATCH('QUANDL MULTPL SP500_DIV_YIELD_M'!$E$1,'QUANDL MULTPL SP500_DIV_YIELD_M'!$A$1:$G$1,0))</f>
        <v>1.83</v>
      </c>
      <c r="I1656" s="5">
        <f t="shared" si="150"/>
        <v>1.83E-2</v>
      </c>
      <c r="J1656" s="1">
        <f>A1656/24/60/60+DATE(1970,1,1)</f>
        <v>43837.604166666672</v>
      </c>
      <c r="K1656" s="3">
        <f t="shared" si="153"/>
        <v>1</v>
      </c>
      <c r="L1656" s="6">
        <f>(1+Chart!$F$4)^(1/(365/K1656))-1</f>
        <v>6.6592785027408397E-5</v>
      </c>
      <c r="M1656" s="6">
        <f t="shared" si="154"/>
        <v>4.2140893486974917E-5</v>
      </c>
      <c r="N1656" s="6">
        <f t="shared" si="155"/>
        <v>4.968498821833478E-5</v>
      </c>
      <c r="O1656">
        <f>O1655*(B1656/B1655)</f>
        <v>307.65238984000285</v>
      </c>
      <c r="P1656">
        <f t="shared" si="151"/>
        <v>2020</v>
      </c>
      <c r="Q1656" s="1">
        <f t="shared" si="152"/>
        <v>43837.604166666672</v>
      </c>
      <c r="R1656">
        <f>IF(B1657="",R1655,IF(Q1656&gt;=Chart!$F$2,E1656,0))</f>
        <v>0</v>
      </c>
      <c r="S1656">
        <f>IF(B1657="",S1655,IFERROR(IF(AND(R1656&gt;0,R1655=0),R1656,(1+(B1657/B1656-1)*Calc!$Z$1)*S1655),0))</f>
        <v>0</v>
      </c>
      <c r="T1656">
        <f>IF(B1657="",T1655,IFERROR(IF(AND(R1656&gt;0,R1655=0),R1656,(1+(B1657/B1656-1)*Calc!$Z$1-L1657)*T1655),0))</f>
        <v>0</v>
      </c>
      <c r="U1656">
        <f>IF(B1657="",U1655,IFERROR(IF(AND(R1656&gt;0,R1655=0),R1656,(1+(B1657/B1656-1)*Calc!$Z$1-M1657*2)*U1655),0))</f>
        <v>0</v>
      </c>
      <c r="V1656">
        <f>IF(B1657="",V1655,IFERROR(IF(AND(R1656&gt;0,R1655=0),R1656,(1+(B1657/B1656-1)*Calc!$Z$1-N1657*2)*V1655),0))</f>
        <v>0</v>
      </c>
      <c r="W1656">
        <f>IF(ISNUMBER(C1656),C1656,W1655)</f>
        <v>1.55</v>
      </c>
      <c r="Y1656" s="1" t="e">
        <f>IF(AND(Q1656&gt;=Chart!$F$2,Q1656&lt;=Chart!$F$3),Q1656,#N/A)</f>
        <v>#N/A</v>
      </c>
      <c r="Z1656" t="e">
        <f>IF(AND(Q1656&gt;=Chart!$F$2,Q1656&lt;=Chart!$F$3),R1656,#N/A)</f>
        <v>#N/A</v>
      </c>
      <c r="AA1656" t="e">
        <f>IF(AND(Q1656&gt;=Chart!$F$2,Q1656&lt;=Chart!$F$3),S1656,#N/A)</f>
        <v>#N/A</v>
      </c>
      <c r="AB1656" t="e">
        <f>IF(AND(Q1656&gt;=Chart!$F$2,Q1656&lt;=Chart!$F$3),T1656,#N/A)</f>
        <v>#N/A</v>
      </c>
      <c r="AC1656" t="e">
        <f>IF(AND(Q1656&gt;=Chart!$F$2,Q1656&lt;=Chart!$F$3),U1656,#N/A)</f>
        <v>#N/A</v>
      </c>
      <c r="AD1656" t="e">
        <f>IF(AND(Q1656&gt;=Chart!$F$2,Q1656&lt;=Chart!$F$3),V1656,#N/A)</f>
        <v>#N/A</v>
      </c>
      <c r="AE1656" t="e">
        <f>IF(AND(Q1656&gt;=Chart!$F$2,Q1656&lt;=Chart!$F$3),I1656,#N/A)</f>
        <v>#N/A</v>
      </c>
      <c r="AF1656" t="e">
        <f>IF(AND(Q1656&gt;=Chart!$F$2,Q1656&lt;=Chart!$F$3),H1656/100,#N/A)</f>
        <v>#N/A</v>
      </c>
      <c r="AG1656" t="e">
        <f>IF(AND(Q1656&gt;=Chart!$F$2,Q1656&lt;=Chart!$F$3),W1656/100,#N/A)</f>
        <v>#N/A</v>
      </c>
    </row>
    <row r="1657" spans="1:33" x14ac:dyDescent="0.25">
      <c r="A1657">
        <v>1578493800</v>
      </c>
      <c r="B1657">
        <f>INDEX('Daily Data ADJ'!$1:$1048576,MATCH(Calc!$A1657,'Daily Data ADJ'!$A:$A,0),MATCH("SPY, CBOE BZX: Close",'Daily Data ADJ'!$1:$1,0))</f>
        <v>309.29203322000001</v>
      </c>
      <c r="C1657">
        <f>INDEX('Daily Data ADJ'!$1:$1048576,MATCH(Calc!$A1657,'Daily Data ADJ'!$A:$A,0),MATCH("EFFR, FRED: Close",'Daily Data ADJ'!$1:$1,0))</f>
        <v>1.55</v>
      </c>
      <c r="D1657">
        <f>INDEX('Daily Data ADJ'!$1:$1048576,MATCH(Calc!$A1657,'Daily Data ADJ'!$A:$A,1),MATCH("SOFR, FRED: Close",'Daily Data ADJ'!$1:$1,0))</f>
        <v>1.55</v>
      </c>
      <c r="E1657">
        <f>INDEX('Daily Data ADJ'!$1:$1048576,MATCH(Calc!$A1657,'Daily Data ADJ'!$A:$A,0),MATCH("UPRO, CBOE BZX: Close",'Daily Data ADJ'!$1:$1,0))</f>
        <v>35.483338189999998</v>
      </c>
      <c r="F1657">
        <f>INDEX('Daily Data ADJ'!$1:$1048576,MATCH(Calc!$A1657,'Daily Data ADJ'!$A:$A,0),MATCH("ES1!, CME_MINI: Close",'Daily Data ADJ'!$1:$1,0))</f>
        <v>3260.25</v>
      </c>
      <c r="G1657">
        <f>INDEX('Daily Data ADJ'!$1:$1048576,MATCH(Calc!$A1657,'Daily Data ADJ'!$A:$A,0),MATCH("ES2!, CME_MINI: Close",'Daily Data ADJ'!$1:$1,0))</f>
        <v>3260.5</v>
      </c>
      <c r="H1657">
        <f>INDEX('QUANDL MULTPL SP500_DIV_YIELD_M'!$A:$G,MATCH(Calc!$A1657,'QUANDL MULTPL SP500_DIV_YIELD_M'!$A:$A,1),MATCH('QUANDL MULTPL SP500_DIV_YIELD_M'!$E$1,'QUANDL MULTPL SP500_DIV_YIELD_M'!$A$1:$G$1,0))</f>
        <v>1.83</v>
      </c>
      <c r="I1657" s="5">
        <f t="shared" si="150"/>
        <v>1.86067602262814E-2</v>
      </c>
      <c r="J1657" s="1">
        <f>A1657/24/60/60+DATE(1970,1,1)</f>
        <v>43838.604166666672</v>
      </c>
      <c r="K1657" s="3">
        <f t="shared" si="153"/>
        <v>1</v>
      </c>
      <c r="L1657" s="6">
        <f>(1+Chart!$F$4)^(1/(365/K1657))-1</f>
        <v>6.6592785027408397E-5</v>
      </c>
      <c r="M1657" s="6">
        <f t="shared" si="154"/>
        <v>4.2140893486974917E-5</v>
      </c>
      <c r="N1657" s="6">
        <f t="shared" si="155"/>
        <v>5.051024060875875E-5</v>
      </c>
      <c r="O1657">
        <f>O1656*(B1657/B1656)</f>
        <v>309.29203322000285</v>
      </c>
      <c r="P1657">
        <f t="shared" si="151"/>
        <v>2020</v>
      </c>
      <c r="Q1657" s="1">
        <f t="shared" si="152"/>
        <v>43838.604166666672</v>
      </c>
      <c r="R1657">
        <f>IF(B1658="",R1656,IF(Q1657&gt;=Chart!$F$2,E1657,0))</f>
        <v>0</v>
      </c>
      <c r="S1657">
        <f>IF(B1658="",S1656,IFERROR(IF(AND(R1657&gt;0,R1656=0),R1657,(1+(B1658/B1657-1)*Calc!$Z$1)*S1656),0))</f>
        <v>0</v>
      </c>
      <c r="T1657">
        <f>IF(B1658="",T1656,IFERROR(IF(AND(R1657&gt;0,R1656=0),R1657,(1+(B1658/B1657-1)*Calc!$Z$1-L1658)*T1656),0))</f>
        <v>0</v>
      </c>
      <c r="U1657">
        <f>IF(B1658="",U1656,IFERROR(IF(AND(R1657&gt;0,R1656=0),R1657,(1+(B1658/B1657-1)*Calc!$Z$1-M1658*2)*U1656),0))</f>
        <v>0</v>
      </c>
      <c r="V1657">
        <f>IF(B1658="",V1656,IFERROR(IF(AND(R1657&gt;0,R1656=0),R1657,(1+(B1658/B1657-1)*Calc!$Z$1-N1658*2)*V1656),0))</f>
        <v>0</v>
      </c>
      <c r="W1657">
        <f>IF(ISNUMBER(C1657),C1657,W1656)</f>
        <v>1.55</v>
      </c>
      <c r="Y1657" s="1" t="e">
        <f>IF(AND(Q1657&gt;=Chart!$F$2,Q1657&lt;=Chart!$F$3),Q1657,#N/A)</f>
        <v>#N/A</v>
      </c>
      <c r="Z1657" t="e">
        <f>IF(AND(Q1657&gt;=Chart!$F$2,Q1657&lt;=Chart!$F$3),R1657,#N/A)</f>
        <v>#N/A</v>
      </c>
      <c r="AA1657" t="e">
        <f>IF(AND(Q1657&gt;=Chart!$F$2,Q1657&lt;=Chart!$F$3),S1657,#N/A)</f>
        <v>#N/A</v>
      </c>
      <c r="AB1657" t="e">
        <f>IF(AND(Q1657&gt;=Chart!$F$2,Q1657&lt;=Chart!$F$3),T1657,#N/A)</f>
        <v>#N/A</v>
      </c>
      <c r="AC1657" t="e">
        <f>IF(AND(Q1657&gt;=Chart!$F$2,Q1657&lt;=Chart!$F$3),U1657,#N/A)</f>
        <v>#N/A</v>
      </c>
      <c r="AD1657" t="e">
        <f>IF(AND(Q1657&gt;=Chart!$F$2,Q1657&lt;=Chart!$F$3),V1657,#N/A)</f>
        <v>#N/A</v>
      </c>
      <c r="AE1657" t="e">
        <f>IF(AND(Q1657&gt;=Chart!$F$2,Q1657&lt;=Chart!$F$3),I1657,#N/A)</f>
        <v>#N/A</v>
      </c>
      <c r="AF1657" t="e">
        <f>IF(AND(Q1657&gt;=Chart!$F$2,Q1657&lt;=Chart!$F$3),H1657/100,#N/A)</f>
        <v>#N/A</v>
      </c>
      <c r="AG1657" t="e">
        <f>IF(AND(Q1657&gt;=Chart!$F$2,Q1657&lt;=Chart!$F$3),W1657/100,#N/A)</f>
        <v>#N/A</v>
      </c>
    </row>
    <row r="1658" spans="1:33" x14ac:dyDescent="0.25">
      <c r="A1658">
        <v>1578580200</v>
      </c>
      <c r="B1658">
        <f>INDEX('Daily Data ADJ'!$1:$1048576,MATCH(Calc!$A1658,'Daily Data ADJ'!$A:$A,0),MATCH("SPY, CBOE BZX: Close",'Daily Data ADJ'!$1:$1,0))</f>
        <v>311.38925151000001</v>
      </c>
      <c r="C1658">
        <f>INDEX('Daily Data ADJ'!$1:$1048576,MATCH(Calc!$A1658,'Daily Data ADJ'!$A:$A,0),MATCH("EFFR, FRED: Close",'Daily Data ADJ'!$1:$1,0))</f>
        <v>1.55</v>
      </c>
      <c r="D1658">
        <f>INDEX('Daily Data ADJ'!$1:$1048576,MATCH(Calc!$A1658,'Daily Data ADJ'!$A:$A,1),MATCH("SOFR, FRED: Close",'Daily Data ADJ'!$1:$1,0))</f>
        <v>1.55</v>
      </c>
      <c r="E1658">
        <f>INDEX('Daily Data ADJ'!$1:$1048576,MATCH(Calc!$A1658,'Daily Data ADJ'!$A:$A,0),MATCH("UPRO, CBOE BZX: Close",'Daily Data ADJ'!$1:$1,0))</f>
        <v>36.207487950000001</v>
      </c>
      <c r="F1658">
        <f>INDEX('Daily Data ADJ'!$1:$1048576,MATCH(Calc!$A1658,'Daily Data ADJ'!$A:$A,0),MATCH("ES1!, CME_MINI: Close",'Daily Data ADJ'!$1:$1,0))</f>
        <v>3276</v>
      </c>
      <c r="G1658">
        <f>INDEX('Daily Data ADJ'!$1:$1048576,MATCH(Calc!$A1658,'Daily Data ADJ'!$A:$A,0),MATCH("ES2!, CME_MINI: Close",'Daily Data ADJ'!$1:$1,0))</f>
        <v>3276.25</v>
      </c>
      <c r="H1658">
        <f>INDEX('QUANDL MULTPL SP500_DIV_YIELD_M'!$A:$G,MATCH(Calc!$A1658,'QUANDL MULTPL SP500_DIV_YIELD_M'!$A:$A,1),MATCH('QUANDL MULTPL SP500_DIV_YIELD_M'!$E$1,'QUANDL MULTPL SP500_DIV_YIELD_M'!$A$1:$G$1,0))</f>
        <v>1.83</v>
      </c>
      <c r="I1658" s="5">
        <f t="shared" si="150"/>
        <v>1.8605285248684007E-2</v>
      </c>
      <c r="J1658" s="1">
        <f>A1658/24/60/60+DATE(1970,1,1)</f>
        <v>43839.604166666672</v>
      </c>
      <c r="K1658" s="3">
        <f t="shared" si="153"/>
        <v>1</v>
      </c>
      <c r="L1658" s="6">
        <f>(1+Chart!$F$4)^(1/(365/K1658))-1</f>
        <v>6.6592785027408397E-5</v>
      </c>
      <c r="M1658" s="6">
        <f t="shared" si="154"/>
        <v>4.2140893486974917E-5</v>
      </c>
      <c r="N1658" s="6">
        <f t="shared" si="155"/>
        <v>5.050627318814449E-5</v>
      </c>
      <c r="O1658">
        <f>O1657*(B1658/B1657)</f>
        <v>311.38925151000285</v>
      </c>
      <c r="P1658">
        <f t="shared" si="151"/>
        <v>2020</v>
      </c>
      <c r="Q1658" s="1">
        <f t="shared" si="152"/>
        <v>43839.604166666672</v>
      </c>
      <c r="R1658">
        <f>IF(B1659="",R1657,IF(Q1658&gt;=Chart!$F$2,E1658,0))</f>
        <v>0</v>
      </c>
      <c r="S1658">
        <f>IF(B1659="",S1657,IFERROR(IF(AND(R1658&gt;0,R1657=0),R1658,(1+(B1659/B1658-1)*Calc!$Z$1)*S1657),0))</f>
        <v>0</v>
      </c>
      <c r="T1658">
        <f>IF(B1659="",T1657,IFERROR(IF(AND(R1658&gt;0,R1657=0),R1658,(1+(B1659/B1658-1)*Calc!$Z$1-L1659)*T1657),0))</f>
        <v>0</v>
      </c>
      <c r="U1658">
        <f>IF(B1659="",U1657,IFERROR(IF(AND(R1658&gt;0,R1657=0),R1658,(1+(B1659/B1658-1)*Calc!$Z$1-M1659*2)*U1657),0))</f>
        <v>0</v>
      </c>
      <c r="V1658">
        <f>IF(B1659="",V1657,IFERROR(IF(AND(R1658&gt;0,R1657=0),R1658,(1+(B1659/B1658-1)*Calc!$Z$1-N1659*2)*V1657),0))</f>
        <v>0</v>
      </c>
      <c r="W1658">
        <f>IF(ISNUMBER(C1658),C1658,W1657)</f>
        <v>1.55</v>
      </c>
      <c r="Y1658" s="1" t="e">
        <f>IF(AND(Q1658&gt;=Chart!$F$2,Q1658&lt;=Chart!$F$3),Q1658,#N/A)</f>
        <v>#N/A</v>
      </c>
      <c r="Z1658" t="e">
        <f>IF(AND(Q1658&gt;=Chart!$F$2,Q1658&lt;=Chart!$F$3),R1658,#N/A)</f>
        <v>#N/A</v>
      </c>
      <c r="AA1658" t="e">
        <f>IF(AND(Q1658&gt;=Chart!$F$2,Q1658&lt;=Chart!$F$3),S1658,#N/A)</f>
        <v>#N/A</v>
      </c>
      <c r="AB1658" t="e">
        <f>IF(AND(Q1658&gt;=Chart!$F$2,Q1658&lt;=Chart!$F$3),T1658,#N/A)</f>
        <v>#N/A</v>
      </c>
      <c r="AC1658" t="e">
        <f>IF(AND(Q1658&gt;=Chart!$F$2,Q1658&lt;=Chart!$F$3),U1658,#N/A)</f>
        <v>#N/A</v>
      </c>
      <c r="AD1658" t="e">
        <f>IF(AND(Q1658&gt;=Chart!$F$2,Q1658&lt;=Chart!$F$3),V1658,#N/A)</f>
        <v>#N/A</v>
      </c>
      <c r="AE1658" t="e">
        <f>IF(AND(Q1658&gt;=Chart!$F$2,Q1658&lt;=Chart!$F$3),I1658,#N/A)</f>
        <v>#N/A</v>
      </c>
      <c r="AF1658" t="e">
        <f>IF(AND(Q1658&gt;=Chart!$F$2,Q1658&lt;=Chart!$F$3),H1658/100,#N/A)</f>
        <v>#N/A</v>
      </c>
      <c r="AG1658" t="e">
        <f>IF(AND(Q1658&gt;=Chart!$F$2,Q1658&lt;=Chart!$F$3),W1658/100,#N/A)</f>
        <v>#N/A</v>
      </c>
    </row>
    <row r="1659" spans="1:33" x14ac:dyDescent="0.25">
      <c r="A1659">
        <v>1578666600</v>
      </c>
      <c r="B1659">
        <f>INDEX('Daily Data ADJ'!$1:$1048576,MATCH(Calc!$A1659,'Daily Data ADJ'!$A:$A,0),MATCH("SPY, CBOE BZX: Close",'Daily Data ADJ'!$1:$1,0))</f>
        <v>310.49316733000001</v>
      </c>
      <c r="C1659">
        <f>INDEX('Daily Data ADJ'!$1:$1048576,MATCH(Calc!$A1659,'Daily Data ADJ'!$A:$A,0),MATCH("EFFR, FRED: Close",'Daily Data ADJ'!$1:$1,0))</f>
        <v>1.54</v>
      </c>
      <c r="D1659">
        <f>INDEX('Daily Data ADJ'!$1:$1048576,MATCH(Calc!$A1659,'Daily Data ADJ'!$A:$A,1),MATCH("SOFR, FRED: Close",'Daily Data ADJ'!$1:$1,0))</f>
        <v>1.55</v>
      </c>
      <c r="E1659">
        <f>INDEX('Daily Data ADJ'!$1:$1048576,MATCH(Calc!$A1659,'Daily Data ADJ'!$A:$A,0),MATCH("UPRO, CBOE BZX: Close",'Daily Data ADJ'!$1:$1,0))</f>
        <v>35.899972290000001</v>
      </c>
      <c r="F1659">
        <f>INDEX('Daily Data ADJ'!$1:$1048576,MATCH(Calc!$A1659,'Daily Data ADJ'!$A:$A,0),MATCH("ES1!, CME_MINI: Close",'Daily Data ADJ'!$1:$1,0))</f>
        <v>3264.75</v>
      </c>
      <c r="G1659">
        <f>INDEX('Daily Data ADJ'!$1:$1048576,MATCH(Calc!$A1659,'Daily Data ADJ'!$A:$A,0),MATCH("ES2!, CME_MINI: Close",'Daily Data ADJ'!$1:$1,0))</f>
        <v>3265</v>
      </c>
      <c r="H1659">
        <f>INDEX('QUANDL MULTPL SP500_DIV_YIELD_M'!$A:$G,MATCH(Calc!$A1659,'QUANDL MULTPL SP500_DIV_YIELD_M'!$A:$A,1),MATCH('QUANDL MULTPL SP500_DIV_YIELD_M'!$E$1,'QUANDL MULTPL SP500_DIV_YIELD_M'!$A$1:$G$1,0))</f>
        <v>1.83</v>
      </c>
      <c r="I1659" s="5">
        <f t="shared" si="150"/>
        <v>1.8606337351765773E-2</v>
      </c>
      <c r="J1659" s="1">
        <f>A1659/24/60/60+DATE(1970,1,1)</f>
        <v>43840.604166666672</v>
      </c>
      <c r="K1659" s="3">
        <f t="shared" si="153"/>
        <v>1</v>
      </c>
      <c r="L1659" s="6">
        <f>(1+Chart!$F$4)^(1/(365/K1659))-1</f>
        <v>6.6592785027408397E-5</v>
      </c>
      <c r="M1659" s="6">
        <f t="shared" si="154"/>
        <v>4.1871078024335873E-5</v>
      </c>
      <c r="N1659" s="6">
        <f t="shared" si="155"/>
        <v>5.0509103153961732E-5</v>
      </c>
      <c r="O1659">
        <f>O1658*(B1659/B1658)</f>
        <v>310.49316733000285</v>
      </c>
      <c r="P1659">
        <f t="shared" si="151"/>
        <v>2020</v>
      </c>
      <c r="Q1659" s="1">
        <f t="shared" si="152"/>
        <v>43840.604166666672</v>
      </c>
      <c r="R1659">
        <f>IF(B1660="",R1658,IF(Q1659&gt;=Chart!$F$2,E1659,0))</f>
        <v>0</v>
      </c>
      <c r="S1659">
        <f>IF(B1660="",S1658,IFERROR(IF(AND(R1659&gt;0,R1658=0),R1659,(1+(B1660/B1659-1)*Calc!$Z$1)*S1658),0))</f>
        <v>0</v>
      </c>
      <c r="T1659">
        <f>IF(B1660="",T1658,IFERROR(IF(AND(R1659&gt;0,R1658=0),R1659,(1+(B1660/B1659-1)*Calc!$Z$1-L1660)*T1658),0))</f>
        <v>0</v>
      </c>
      <c r="U1659">
        <f>IF(B1660="",U1658,IFERROR(IF(AND(R1659&gt;0,R1658=0),R1659,(1+(B1660/B1659-1)*Calc!$Z$1-M1660*2)*U1658),0))</f>
        <v>0</v>
      </c>
      <c r="V1659">
        <f>IF(B1660="",V1658,IFERROR(IF(AND(R1659&gt;0,R1658=0),R1659,(1+(B1660/B1659-1)*Calc!$Z$1-N1660*2)*V1658),0))</f>
        <v>0</v>
      </c>
      <c r="W1659">
        <f>IF(ISNUMBER(C1659),C1659,W1658)</f>
        <v>1.54</v>
      </c>
      <c r="Y1659" s="1" t="e">
        <f>IF(AND(Q1659&gt;=Chart!$F$2,Q1659&lt;=Chart!$F$3),Q1659,#N/A)</f>
        <v>#N/A</v>
      </c>
      <c r="Z1659" t="e">
        <f>IF(AND(Q1659&gt;=Chart!$F$2,Q1659&lt;=Chart!$F$3),R1659,#N/A)</f>
        <v>#N/A</v>
      </c>
      <c r="AA1659" t="e">
        <f>IF(AND(Q1659&gt;=Chart!$F$2,Q1659&lt;=Chart!$F$3),S1659,#N/A)</f>
        <v>#N/A</v>
      </c>
      <c r="AB1659" t="e">
        <f>IF(AND(Q1659&gt;=Chart!$F$2,Q1659&lt;=Chart!$F$3),T1659,#N/A)</f>
        <v>#N/A</v>
      </c>
      <c r="AC1659" t="e">
        <f>IF(AND(Q1659&gt;=Chart!$F$2,Q1659&lt;=Chart!$F$3),U1659,#N/A)</f>
        <v>#N/A</v>
      </c>
      <c r="AD1659" t="e">
        <f>IF(AND(Q1659&gt;=Chart!$F$2,Q1659&lt;=Chart!$F$3),V1659,#N/A)</f>
        <v>#N/A</v>
      </c>
      <c r="AE1659" t="e">
        <f>IF(AND(Q1659&gt;=Chart!$F$2,Q1659&lt;=Chart!$F$3),I1659,#N/A)</f>
        <v>#N/A</v>
      </c>
      <c r="AF1659" t="e">
        <f>IF(AND(Q1659&gt;=Chart!$F$2,Q1659&lt;=Chart!$F$3),H1659/100,#N/A)</f>
        <v>#N/A</v>
      </c>
      <c r="AG1659" t="e">
        <f>IF(AND(Q1659&gt;=Chart!$F$2,Q1659&lt;=Chart!$F$3),W1659/100,#N/A)</f>
        <v>#N/A</v>
      </c>
    </row>
    <row r="1660" spans="1:33" x14ac:dyDescent="0.25">
      <c r="A1660">
        <v>1578925800</v>
      </c>
      <c r="B1660">
        <f>INDEX('Daily Data ADJ'!$1:$1048576,MATCH(Calc!$A1660,'Daily Data ADJ'!$A:$A,0),MATCH("SPY, CBOE BZX: Close",'Daily Data ADJ'!$1:$1,0))</f>
        <v>312.62851685999999</v>
      </c>
      <c r="C1660">
        <f>INDEX('Daily Data ADJ'!$1:$1048576,MATCH(Calc!$A1660,'Daily Data ADJ'!$A:$A,0),MATCH("EFFR, FRED: Close",'Daily Data ADJ'!$1:$1,0))</f>
        <v>1.54</v>
      </c>
      <c r="D1660">
        <f>INDEX('Daily Data ADJ'!$1:$1048576,MATCH(Calc!$A1660,'Daily Data ADJ'!$A:$A,1),MATCH("SOFR, FRED: Close",'Daily Data ADJ'!$1:$1,0))</f>
        <v>1.54</v>
      </c>
      <c r="E1660">
        <f>INDEX('Daily Data ADJ'!$1:$1048576,MATCH(Calc!$A1660,'Daily Data ADJ'!$A:$A,0),MATCH("UPRO, CBOE BZX: Close",'Daily Data ADJ'!$1:$1,0))</f>
        <v>36.624122049999997</v>
      </c>
      <c r="F1660">
        <f>INDEX('Daily Data ADJ'!$1:$1048576,MATCH(Calc!$A1660,'Daily Data ADJ'!$A:$A,0),MATCH("ES1!, CME_MINI: Close",'Daily Data ADJ'!$1:$1,0))</f>
        <v>3289.75</v>
      </c>
      <c r="G1660">
        <f>INDEX('Daily Data ADJ'!$1:$1048576,MATCH(Calc!$A1660,'Daily Data ADJ'!$A:$A,0),MATCH("ES2!, CME_MINI: Close",'Daily Data ADJ'!$1:$1,0))</f>
        <v>3290</v>
      </c>
      <c r="H1660">
        <f>INDEX('QUANDL MULTPL SP500_DIV_YIELD_M'!$A:$G,MATCH(Calc!$A1660,'QUANDL MULTPL SP500_DIV_YIELD_M'!$A:$A,1),MATCH('QUANDL MULTPL SP500_DIV_YIELD_M'!$E$1,'QUANDL MULTPL SP500_DIV_YIELD_M'!$A$1:$G$1,0))</f>
        <v>1.83</v>
      </c>
      <c r="I1660" s="5">
        <f t="shared" si="150"/>
        <v>1.8604009118078819E-2</v>
      </c>
      <c r="J1660" s="1">
        <f>A1660/24/60/60+DATE(1970,1,1)</f>
        <v>43843.604166666672</v>
      </c>
      <c r="K1660" s="3">
        <f t="shared" si="153"/>
        <v>3</v>
      </c>
      <c r="L1660" s="6">
        <f>(1+Chart!$F$4)^(1/(365/K1660))-1</f>
        <v>1.9979165917494157E-4</v>
      </c>
      <c r="M1660" s="6">
        <f t="shared" si="154"/>
        <v>1.2561849370795741E-4</v>
      </c>
      <c r="N1660" s="6">
        <f t="shared" si="155"/>
        <v>1.515161736143078E-4</v>
      </c>
      <c r="O1660">
        <f>O1659*(B1660/B1659)</f>
        <v>312.62851686000283</v>
      </c>
      <c r="P1660">
        <f t="shared" si="151"/>
        <v>2020</v>
      </c>
      <c r="Q1660" s="1">
        <f t="shared" si="152"/>
        <v>43843.604166666672</v>
      </c>
      <c r="R1660">
        <f>IF(B1661="",R1659,IF(Q1660&gt;=Chart!$F$2,E1660,0))</f>
        <v>0</v>
      </c>
      <c r="S1660">
        <f>IF(B1661="",S1659,IFERROR(IF(AND(R1660&gt;0,R1659=0),R1660,(1+(B1661/B1660-1)*Calc!$Z$1)*S1659),0))</f>
        <v>0</v>
      </c>
      <c r="T1660">
        <f>IF(B1661="",T1659,IFERROR(IF(AND(R1660&gt;0,R1659=0),R1660,(1+(B1661/B1660-1)*Calc!$Z$1-L1661)*T1659),0))</f>
        <v>0</v>
      </c>
      <c r="U1660">
        <f>IF(B1661="",U1659,IFERROR(IF(AND(R1660&gt;0,R1659=0),R1660,(1+(B1661/B1660-1)*Calc!$Z$1-M1661*2)*U1659),0))</f>
        <v>0</v>
      </c>
      <c r="V1660">
        <f>IF(B1661="",V1659,IFERROR(IF(AND(R1660&gt;0,R1659=0),R1660,(1+(B1661/B1660-1)*Calc!$Z$1-N1661*2)*V1659),0))</f>
        <v>0</v>
      </c>
      <c r="W1660">
        <f>IF(ISNUMBER(C1660),C1660,W1659)</f>
        <v>1.54</v>
      </c>
      <c r="Y1660" s="1" t="e">
        <f>IF(AND(Q1660&gt;=Chart!$F$2,Q1660&lt;=Chart!$F$3),Q1660,#N/A)</f>
        <v>#N/A</v>
      </c>
      <c r="Z1660" t="e">
        <f>IF(AND(Q1660&gt;=Chart!$F$2,Q1660&lt;=Chart!$F$3),R1660,#N/A)</f>
        <v>#N/A</v>
      </c>
      <c r="AA1660" t="e">
        <f>IF(AND(Q1660&gt;=Chart!$F$2,Q1660&lt;=Chart!$F$3),S1660,#N/A)</f>
        <v>#N/A</v>
      </c>
      <c r="AB1660" t="e">
        <f>IF(AND(Q1660&gt;=Chart!$F$2,Q1660&lt;=Chart!$F$3),T1660,#N/A)</f>
        <v>#N/A</v>
      </c>
      <c r="AC1660" t="e">
        <f>IF(AND(Q1660&gt;=Chart!$F$2,Q1660&lt;=Chart!$F$3),U1660,#N/A)</f>
        <v>#N/A</v>
      </c>
      <c r="AD1660" t="e">
        <f>IF(AND(Q1660&gt;=Chart!$F$2,Q1660&lt;=Chart!$F$3),V1660,#N/A)</f>
        <v>#N/A</v>
      </c>
      <c r="AE1660" t="e">
        <f>IF(AND(Q1660&gt;=Chart!$F$2,Q1660&lt;=Chart!$F$3),I1660,#N/A)</f>
        <v>#N/A</v>
      </c>
      <c r="AF1660" t="e">
        <f>IF(AND(Q1660&gt;=Chart!$F$2,Q1660&lt;=Chart!$F$3),H1660/100,#N/A)</f>
        <v>#N/A</v>
      </c>
      <c r="AG1660" t="e">
        <f>IF(AND(Q1660&gt;=Chart!$F$2,Q1660&lt;=Chart!$F$3),W1660/100,#N/A)</f>
        <v>#N/A</v>
      </c>
    </row>
    <row r="1661" spans="1:33" x14ac:dyDescent="0.25">
      <c r="A1661">
        <v>1579012200</v>
      </c>
      <c r="B1661">
        <f>INDEX('Daily Data ADJ'!$1:$1048576,MATCH(Calc!$A1661,'Daily Data ADJ'!$A:$A,0),MATCH("SPY, CBOE BZX: Close",'Daily Data ADJ'!$1:$1,0))</f>
        <v>312.15187634</v>
      </c>
      <c r="C1661">
        <f>INDEX('Daily Data ADJ'!$1:$1048576,MATCH(Calc!$A1661,'Daily Data ADJ'!$A:$A,0),MATCH("EFFR, FRED: Close",'Daily Data ADJ'!$1:$1,0))</f>
        <v>1.54</v>
      </c>
      <c r="D1661">
        <f>INDEX('Daily Data ADJ'!$1:$1048576,MATCH(Calc!$A1661,'Daily Data ADJ'!$A:$A,1),MATCH("SOFR, FRED: Close",'Daily Data ADJ'!$1:$1,0))</f>
        <v>1.55</v>
      </c>
      <c r="E1661">
        <f>INDEX('Daily Data ADJ'!$1:$1048576,MATCH(Calc!$A1661,'Daily Data ADJ'!$A:$A,0),MATCH("UPRO, CBOE BZX: Close",'Daily Data ADJ'!$1:$1,0))</f>
        <v>36.450524510000001</v>
      </c>
      <c r="F1661">
        <f>INDEX('Daily Data ADJ'!$1:$1048576,MATCH(Calc!$A1661,'Daily Data ADJ'!$A:$A,0),MATCH("ES1!, CME_MINI: Close",'Daily Data ADJ'!$1:$1,0))</f>
        <v>3288</v>
      </c>
      <c r="G1661">
        <f>INDEX('Daily Data ADJ'!$1:$1048576,MATCH(Calc!$A1661,'Daily Data ADJ'!$A:$A,0),MATCH("ES2!, CME_MINI: Close",'Daily Data ADJ'!$1:$1,0))</f>
        <v>3288.25</v>
      </c>
      <c r="H1661">
        <f>INDEX('QUANDL MULTPL SP500_DIV_YIELD_M'!$A:$G,MATCH(Calc!$A1661,'QUANDL MULTPL SP500_DIV_YIELD_M'!$A:$A,1),MATCH('QUANDL MULTPL SP500_DIV_YIELD_M'!$E$1,'QUANDL MULTPL SP500_DIV_YIELD_M'!$A$1:$G$1,0))</f>
        <v>1.83</v>
      </c>
      <c r="I1661" s="5">
        <f t="shared" si="150"/>
        <v>1.8604170941872739E-2</v>
      </c>
      <c r="J1661" s="1">
        <f>A1661/24/60/60+DATE(1970,1,1)</f>
        <v>43844.604166666672</v>
      </c>
      <c r="K1661" s="3">
        <f t="shared" si="153"/>
        <v>1</v>
      </c>
      <c r="L1661" s="6">
        <f>(1+Chart!$F$4)^(1/(365/K1661))-1</f>
        <v>6.6592785027408397E-5</v>
      </c>
      <c r="M1661" s="6">
        <f t="shared" si="154"/>
        <v>4.1871078024335873E-5</v>
      </c>
      <c r="N1661" s="6">
        <f t="shared" si="155"/>
        <v>5.050327590216952E-5</v>
      </c>
      <c r="O1661">
        <f>O1660*(B1661/B1660)</f>
        <v>312.15187634000284</v>
      </c>
      <c r="P1661">
        <f t="shared" si="151"/>
        <v>2020</v>
      </c>
      <c r="Q1661" s="1">
        <f t="shared" si="152"/>
        <v>43844.604166666672</v>
      </c>
      <c r="R1661">
        <f>IF(B1662="",R1660,IF(Q1661&gt;=Chart!$F$2,E1661,0))</f>
        <v>0</v>
      </c>
      <c r="S1661">
        <f>IF(B1662="",S1660,IFERROR(IF(AND(R1661&gt;0,R1660=0),R1661,(1+(B1662/B1661-1)*Calc!$Z$1)*S1660),0))</f>
        <v>0</v>
      </c>
      <c r="T1661">
        <f>IF(B1662="",T1660,IFERROR(IF(AND(R1661&gt;0,R1660=0),R1661,(1+(B1662/B1661-1)*Calc!$Z$1-L1662)*T1660),0))</f>
        <v>0</v>
      </c>
      <c r="U1661">
        <f>IF(B1662="",U1660,IFERROR(IF(AND(R1661&gt;0,R1660=0),R1661,(1+(B1662/B1661-1)*Calc!$Z$1-M1662*2)*U1660),0))</f>
        <v>0</v>
      </c>
      <c r="V1661">
        <f>IF(B1662="",V1660,IFERROR(IF(AND(R1661&gt;0,R1660=0),R1661,(1+(B1662/B1661-1)*Calc!$Z$1-N1662*2)*V1660),0))</f>
        <v>0</v>
      </c>
      <c r="W1661">
        <f>IF(ISNUMBER(C1661),C1661,W1660)</f>
        <v>1.54</v>
      </c>
      <c r="Y1661" s="1" t="e">
        <f>IF(AND(Q1661&gt;=Chart!$F$2,Q1661&lt;=Chart!$F$3),Q1661,#N/A)</f>
        <v>#N/A</v>
      </c>
      <c r="Z1661" t="e">
        <f>IF(AND(Q1661&gt;=Chart!$F$2,Q1661&lt;=Chart!$F$3),R1661,#N/A)</f>
        <v>#N/A</v>
      </c>
      <c r="AA1661" t="e">
        <f>IF(AND(Q1661&gt;=Chart!$F$2,Q1661&lt;=Chart!$F$3),S1661,#N/A)</f>
        <v>#N/A</v>
      </c>
      <c r="AB1661" t="e">
        <f>IF(AND(Q1661&gt;=Chart!$F$2,Q1661&lt;=Chart!$F$3),T1661,#N/A)</f>
        <v>#N/A</v>
      </c>
      <c r="AC1661" t="e">
        <f>IF(AND(Q1661&gt;=Chart!$F$2,Q1661&lt;=Chart!$F$3),U1661,#N/A)</f>
        <v>#N/A</v>
      </c>
      <c r="AD1661" t="e">
        <f>IF(AND(Q1661&gt;=Chart!$F$2,Q1661&lt;=Chart!$F$3),V1661,#N/A)</f>
        <v>#N/A</v>
      </c>
      <c r="AE1661" t="e">
        <f>IF(AND(Q1661&gt;=Chart!$F$2,Q1661&lt;=Chart!$F$3),I1661,#N/A)</f>
        <v>#N/A</v>
      </c>
      <c r="AF1661" t="e">
        <f>IF(AND(Q1661&gt;=Chart!$F$2,Q1661&lt;=Chart!$F$3),H1661/100,#N/A)</f>
        <v>#N/A</v>
      </c>
      <c r="AG1661" t="e">
        <f>IF(AND(Q1661&gt;=Chart!$F$2,Q1661&lt;=Chart!$F$3),W1661/100,#N/A)</f>
        <v>#N/A</v>
      </c>
    </row>
    <row r="1662" spans="1:33" x14ac:dyDescent="0.25">
      <c r="A1662">
        <v>1579098600</v>
      </c>
      <c r="B1662">
        <f>INDEX('Daily Data ADJ'!$1:$1048576,MATCH(Calc!$A1662,'Daily Data ADJ'!$A:$A,0),MATCH("SPY, CBOE BZX: Close",'Daily Data ADJ'!$1:$1,0))</f>
        <v>312.85730431000002</v>
      </c>
      <c r="C1662">
        <f>INDEX('Daily Data ADJ'!$1:$1048576,MATCH(Calc!$A1662,'Daily Data ADJ'!$A:$A,0),MATCH("EFFR, FRED: Close",'Daily Data ADJ'!$1:$1,0))</f>
        <v>1.54</v>
      </c>
      <c r="D1662">
        <f>INDEX('Daily Data ADJ'!$1:$1048576,MATCH(Calc!$A1662,'Daily Data ADJ'!$A:$A,1),MATCH("SOFR, FRED: Close",'Daily Data ADJ'!$1:$1,0))</f>
        <v>1.56</v>
      </c>
      <c r="E1662">
        <f>INDEX('Daily Data ADJ'!$1:$1048576,MATCH(Calc!$A1662,'Daily Data ADJ'!$A:$A,0),MATCH("UPRO, CBOE BZX: Close",'Daily Data ADJ'!$1:$1,0))</f>
        <v>36.703480929999998</v>
      </c>
      <c r="F1662">
        <f>INDEX('Daily Data ADJ'!$1:$1048576,MATCH(Calc!$A1662,'Daily Data ADJ'!$A:$A,0),MATCH("ES1!, CME_MINI: Close",'Daily Data ADJ'!$1:$1,0))</f>
        <v>3293.75</v>
      </c>
      <c r="G1662">
        <f>INDEX('Daily Data ADJ'!$1:$1048576,MATCH(Calc!$A1662,'Daily Data ADJ'!$A:$A,0),MATCH("ES2!, CME_MINI: Close",'Daily Data ADJ'!$1:$1,0))</f>
        <v>3294.25</v>
      </c>
      <c r="H1662">
        <f>INDEX('QUANDL MULTPL SP500_DIV_YIELD_M'!$A:$G,MATCH(Calc!$A1662,'QUANDL MULTPL SP500_DIV_YIELD_M'!$A:$A,1),MATCH('QUANDL MULTPL SP500_DIV_YIELD_M'!$E$1,'QUANDL MULTPL SP500_DIV_YIELD_M'!$A$1:$G$1,0))</f>
        <v>1.83</v>
      </c>
      <c r="I1662" s="5">
        <f t="shared" si="150"/>
        <v>1.890734890445846E-2</v>
      </c>
      <c r="J1662" s="1">
        <f>A1662/24/60/60+DATE(1970,1,1)</f>
        <v>43845.604166666672</v>
      </c>
      <c r="K1662" s="3">
        <f t="shared" si="153"/>
        <v>1</v>
      </c>
      <c r="L1662" s="6">
        <f>(1+Chart!$F$4)^(1/(365/K1662))-1</f>
        <v>6.6592785027408397E-5</v>
      </c>
      <c r="M1662" s="6">
        <f t="shared" si="154"/>
        <v>4.1871078024335873E-5</v>
      </c>
      <c r="N1662" s="6">
        <f t="shared" si="155"/>
        <v>5.1318649794351856E-5</v>
      </c>
      <c r="O1662">
        <f>O1661*(B1662/B1661)</f>
        <v>312.85730431000292</v>
      </c>
      <c r="P1662">
        <f t="shared" si="151"/>
        <v>2020</v>
      </c>
      <c r="Q1662" s="1">
        <f t="shared" si="152"/>
        <v>43845.604166666672</v>
      </c>
      <c r="R1662">
        <f>IF(B1663="",R1661,IF(Q1662&gt;=Chart!$F$2,E1662,0))</f>
        <v>0</v>
      </c>
      <c r="S1662">
        <f>IF(B1663="",S1661,IFERROR(IF(AND(R1662&gt;0,R1661=0),R1662,(1+(B1663/B1662-1)*Calc!$Z$1)*S1661),0))</f>
        <v>0</v>
      </c>
      <c r="T1662">
        <f>IF(B1663="",T1661,IFERROR(IF(AND(R1662&gt;0,R1661=0),R1662,(1+(B1663/B1662-1)*Calc!$Z$1-L1663)*T1661),0))</f>
        <v>0</v>
      </c>
      <c r="U1662">
        <f>IF(B1663="",U1661,IFERROR(IF(AND(R1662&gt;0,R1661=0),R1662,(1+(B1663/B1662-1)*Calc!$Z$1-M1663*2)*U1661),0))</f>
        <v>0</v>
      </c>
      <c r="V1662">
        <f>IF(B1663="",V1661,IFERROR(IF(AND(R1662&gt;0,R1661=0),R1662,(1+(B1663/B1662-1)*Calc!$Z$1-N1663*2)*V1661),0))</f>
        <v>0</v>
      </c>
      <c r="W1662">
        <f>IF(ISNUMBER(C1662),C1662,W1661)</f>
        <v>1.54</v>
      </c>
      <c r="Y1662" s="1" t="e">
        <f>IF(AND(Q1662&gt;=Chart!$F$2,Q1662&lt;=Chart!$F$3),Q1662,#N/A)</f>
        <v>#N/A</v>
      </c>
      <c r="Z1662" t="e">
        <f>IF(AND(Q1662&gt;=Chart!$F$2,Q1662&lt;=Chart!$F$3),R1662,#N/A)</f>
        <v>#N/A</v>
      </c>
      <c r="AA1662" t="e">
        <f>IF(AND(Q1662&gt;=Chart!$F$2,Q1662&lt;=Chart!$F$3),S1662,#N/A)</f>
        <v>#N/A</v>
      </c>
      <c r="AB1662" t="e">
        <f>IF(AND(Q1662&gt;=Chart!$F$2,Q1662&lt;=Chart!$F$3),T1662,#N/A)</f>
        <v>#N/A</v>
      </c>
      <c r="AC1662" t="e">
        <f>IF(AND(Q1662&gt;=Chart!$F$2,Q1662&lt;=Chart!$F$3),U1662,#N/A)</f>
        <v>#N/A</v>
      </c>
      <c r="AD1662" t="e">
        <f>IF(AND(Q1662&gt;=Chart!$F$2,Q1662&lt;=Chart!$F$3),V1662,#N/A)</f>
        <v>#N/A</v>
      </c>
      <c r="AE1662" t="e">
        <f>IF(AND(Q1662&gt;=Chart!$F$2,Q1662&lt;=Chart!$F$3),I1662,#N/A)</f>
        <v>#N/A</v>
      </c>
      <c r="AF1662" t="e">
        <f>IF(AND(Q1662&gt;=Chart!$F$2,Q1662&lt;=Chart!$F$3),H1662/100,#N/A)</f>
        <v>#N/A</v>
      </c>
      <c r="AG1662" t="e">
        <f>IF(AND(Q1662&gt;=Chart!$F$2,Q1662&lt;=Chart!$F$3),W1662/100,#N/A)</f>
        <v>#N/A</v>
      </c>
    </row>
    <row r="1663" spans="1:33" x14ac:dyDescent="0.25">
      <c r="A1663">
        <v>1579185000</v>
      </c>
      <c r="B1663">
        <f>INDEX('Daily Data ADJ'!$1:$1048576,MATCH(Calc!$A1663,'Daily Data ADJ'!$A:$A,0),MATCH("SPY, CBOE BZX: Close",'Daily Data ADJ'!$1:$1,0))</f>
        <v>315.45976155</v>
      </c>
      <c r="C1663">
        <f>INDEX('Daily Data ADJ'!$1:$1048576,MATCH(Calc!$A1663,'Daily Data ADJ'!$A:$A,0),MATCH("EFFR, FRED: Close",'Daily Data ADJ'!$1:$1,0))</f>
        <v>1.54</v>
      </c>
      <c r="D1663">
        <f>INDEX('Daily Data ADJ'!$1:$1048576,MATCH(Calc!$A1663,'Daily Data ADJ'!$A:$A,1),MATCH("SOFR, FRED: Close",'Daily Data ADJ'!$1:$1,0))</f>
        <v>1.55</v>
      </c>
      <c r="E1663">
        <f>INDEX('Daily Data ADJ'!$1:$1048576,MATCH(Calc!$A1663,'Daily Data ADJ'!$A:$A,0),MATCH("UPRO, CBOE BZX: Close",'Daily Data ADJ'!$1:$1,0))</f>
        <v>37.596268299999998</v>
      </c>
      <c r="F1663">
        <f>INDEX('Daily Data ADJ'!$1:$1048576,MATCH(Calc!$A1663,'Daily Data ADJ'!$A:$A,0),MATCH("ES1!, CME_MINI: Close",'Daily Data ADJ'!$1:$1,0))</f>
        <v>3316.5</v>
      </c>
      <c r="G1663">
        <f>INDEX('Daily Data ADJ'!$1:$1048576,MATCH(Calc!$A1663,'Daily Data ADJ'!$A:$A,0),MATCH("ES2!, CME_MINI: Close",'Daily Data ADJ'!$1:$1,0))</f>
        <v>3317</v>
      </c>
      <c r="H1663">
        <f>INDEX('QUANDL MULTPL SP500_DIV_YIELD_M'!$A:$G,MATCH(Calc!$A1663,'QUANDL MULTPL SP500_DIV_YIELD_M'!$A:$A,1),MATCH('QUANDL MULTPL SP500_DIV_YIELD_M'!$E$1,'QUANDL MULTPL SP500_DIV_YIELD_M'!$A$1:$G$1,0))</f>
        <v>1.83</v>
      </c>
      <c r="I1663" s="5">
        <f t="shared" si="150"/>
        <v>1.8903181766770877E-2</v>
      </c>
      <c r="J1663" s="1">
        <f>A1663/24/60/60+DATE(1970,1,1)</f>
        <v>43846.604166666672</v>
      </c>
      <c r="K1663" s="3">
        <f t="shared" si="153"/>
        <v>1</v>
      </c>
      <c r="L1663" s="6">
        <f>(1+Chart!$F$4)^(1/(365/K1663))-1</f>
        <v>6.6592785027408397E-5</v>
      </c>
      <c r="M1663" s="6">
        <f t="shared" si="154"/>
        <v>4.1871078024335873E-5</v>
      </c>
      <c r="N1663" s="6">
        <f t="shared" si="155"/>
        <v>5.130744423698097E-5</v>
      </c>
      <c r="O1663">
        <f>O1662*(B1663/B1662)</f>
        <v>315.4597615500029</v>
      </c>
      <c r="P1663">
        <f t="shared" si="151"/>
        <v>2020</v>
      </c>
      <c r="Q1663" s="1">
        <f t="shared" si="152"/>
        <v>43846.604166666672</v>
      </c>
      <c r="R1663">
        <f>IF(B1664="",R1662,IF(Q1663&gt;=Chart!$F$2,E1663,0))</f>
        <v>0</v>
      </c>
      <c r="S1663">
        <f>IF(B1664="",S1662,IFERROR(IF(AND(R1663&gt;0,R1662=0),R1663,(1+(B1664/B1663-1)*Calc!$Z$1)*S1662),0))</f>
        <v>0</v>
      </c>
      <c r="T1663">
        <f>IF(B1664="",T1662,IFERROR(IF(AND(R1663&gt;0,R1662=0),R1663,(1+(B1664/B1663-1)*Calc!$Z$1-L1664)*T1662),0))</f>
        <v>0</v>
      </c>
      <c r="U1663">
        <f>IF(B1664="",U1662,IFERROR(IF(AND(R1663&gt;0,R1662=0),R1663,(1+(B1664/B1663-1)*Calc!$Z$1-M1664*2)*U1662),0))</f>
        <v>0</v>
      </c>
      <c r="V1663">
        <f>IF(B1664="",V1662,IFERROR(IF(AND(R1663&gt;0,R1662=0),R1663,(1+(B1664/B1663-1)*Calc!$Z$1-N1664*2)*V1662),0))</f>
        <v>0</v>
      </c>
      <c r="W1663">
        <f>IF(ISNUMBER(C1663),C1663,W1662)</f>
        <v>1.54</v>
      </c>
      <c r="Y1663" s="1" t="e">
        <f>IF(AND(Q1663&gt;=Chart!$F$2,Q1663&lt;=Chart!$F$3),Q1663,#N/A)</f>
        <v>#N/A</v>
      </c>
      <c r="Z1663" t="e">
        <f>IF(AND(Q1663&gt;=Chart!$F$2,Q1663&lt;=Chart!$F$3),R1663,#N/A)</f>
        <v>#N/A</v>
      </c>
      <c r="AA1663" t="e">
        <f>IF(AND(Q1663&gt;=Chart!$F$2,Q1663&lt;=Chart!$F$3),S1663,#N/A)</f>
        <v>#N/A</v>
      </c>
      <c r="AB1663" t="e">
        <f>IF(AND(Q1663&gt;=Chart!$F$2,Q1663&lt;=Chart!$F$3),T1663,#N/A)</f>
        <v>#N/A</v>
      </c>
      <c r="AC1663" t="e">
        <f>IF(AND(Q1663&gt;=Chart!$F$2,Q1663&lt;=Chart!$F$3),U1663,#N/A)</f>
        <v>#N/A</v>
      </c>
      <c r="AD1663" t="e">
        <f>IF(AND(Q1663&gt;=Chart!$F$2,Q1663&lt;=Chart!$F$3),V1663,#N/A)</f>
        <v>#N/A</v>
      </c>
      <c r="AE1663" t="e">
        <f>IF(AND(Q1663&gt;=Chart!$F$2,Q1663&lt;=Chart!$F$3),I1663,#N/A)</f>
        <v>#N/A</v>
      </c>
      <c r="AF1663" t="e">
        <f>IF(AND(Q1663&gt;=Chart!$F$2,Q1663&lt;=Chart!$F$3),H1663/100,#N/A)</f>
        <v>#N/A</v>
      </c>
      <c r="AG1663" t="e">
        <f>IF(AND(Q1663&gt;=Chart!$F$2,Q1663&lt;=Chart!$F$3),W1663/100,#N/A)</f>
        <v>#N/A</v>
      </c>
    </row>
    <row r="1664" spans="1:33" x14ac:dyDescent="0.25">
      <c r="A1664">
        <v>1579271400</v>
      </c>
      <c r="B1664">
        <f>INDEX('Daily Data ADJ'!$1:$1048576,MATCH(Calc!$A1664,'Daily Data ADJ'!$A:$A,0),MATCH("SPY, CBOE BZX: Close",'Daily Data ADJ'!$1:$1,0))</f>
        <v>316.44164102000002</v>
      </c>
      <c r="C1664">
        <f>INDEX('Daily Data ADJ'!$1:$1048576,MATCH(Calc!$A1664,'Daily Data ADJ'!$A:$A,0),MATCH("EFFR, FRED: Close",'Daily Data ADJ'!$1:$1,0))</f>
        <v>1.55</v>
      </c>
      <c r="D1664">
        <f>INDEX('Daily Data ADJ'!$1:$1048576,MATCH(Calc!$A1664,'Daily Data ADJ'!$A:$A,1),MATCH("SOFR, FRED: Close",'Daily Data ADJ'!$1:$1,0))</f>
        <v>1.54</v>
      </c>
      <c r="E1664">
        <f>INDEX('Daily Data ADJ'!$1:$1048576,MATCH(Calc!$A1664,'Daily Data ADJ'!$A:$A,0),MATCH("UPRO, CBOE BZX: Close",'Daily Data ADJ'!$1:$1,0))</f>
        <v>37.948423320000003</v>
      </c>
      <c r="F1664">
        <f>INDEX('Daily Data ADJ'!$1:$1048576,MATCH(Calc!$A1664,'Daily Data ADJ'!$A:$A,0),MATCH("ES1!, CME_MINI: Close",'Daily Data ADJ'!$1:$1,0))</f>
        <v>3325</v>
      </c>
      <c r="G1664">
        <f>INDEX('Daily Data ADJ'!$1:$1048576,MATCH(Calc!$A1664,'Daily Data ADJ'!$A:$A,0),MATCH("ES2!, CME_MINI: Close",'Daily Data ADJ'!$1:$1,0))</f>
        <v>3325.5</v>
      </c>
      <c r="H1664">
        <f>INDEX('QUANDL MULTPL SP500_DIV_YIELD_M'!$A:$G,MATCH(Calc!$A1664,'QUANDL MULTPL SP500_DIV_YIELD_M'!$A:$A,1),MATCH('QUANDL MULTPL SP500_DIV_YIELD_M'!$E$1,'QUANDL MULTPL SP500_DIV_YIELD_M'!$A$1:$G$1,0))</f>
        <v>1.83</v>
      </c>
      <c r="I1664" s="5">
        <f t="shared" si="150"/>
        <v>1.890163945054037E-2</v>
      </c>
      <c r="J1664" s="1">
        <f>A1664/24/60/60+DATE(1970,1,1)</f>
        <v>43847.604166666672</v>
      </c>
      <c r="K1664" s="3">
        <f t="shared" si="153"/>
        <v>1</v>
      </c>
      <c r="L1664" s="6">
        <f>(1+Chart!$F$4)^(1/(365/K1664))-1</f>
        <v>6.6592785027408397E-5</v>
      </c>
      <c r="M1664" s="6">
        <f t="shared" si="154"/>
        <v>4.2140893486974917E-5</v>
      </c>
      <c r="N1664" s="6">
        <f t="shared" si="155"/>
        <v>5.1303296890958805E-5</v>
      </c>
      <c r="O1664">
        <f>O1663*(B1664/B1663)</f>
        <v>316.44164102000298</v>
      </c>
      <c r="P1664">
        <f t="shared" si="151"/>
        <v>2020</v>
      </c>
      <c r="Q1664" s="1">
        <f t="shared" si="152"/>
        <v>43847.604166666672</v>
      </c>
      <c r="R1664">
        <f>IF(B1665="",R1663,IF(Q1664&gt;=Chart!$F$2,E1664,0))</f>
        <v>0</v>
      </c>
      <c r="S1664">
        <f>IF(B1665="",S1663,IFERROR(IF(AND(R1664&gt;0,R1663=0),R1664,(1+(B1665/B1664-1)*Calc!$Z$1)*S1663),0))</f>
        <v>0</v>
      </c>
      <c r="T1664">
        <f>IF(B1665="",T1663,IFERROR(IF(AND(R1664&gt;0,R1663=0),R1664,(1+(B1665/B1664-1)*Calc!$Z$1-L1665)*T1663),0))</f>
        <v>0</v>
      </c>
      <c r="U1664">
        <f>IF(B1665="",U1663,IFERROR(IF(AND(R1664&gt;0,R1663=0),R1664,(1+(B1665/B1664-1)*Calc!$Z$1-M1665*2)*U1663),0))</f>
        <v>0</v>
      </c>
      <c r="V1664">
        <f>IF(B1665="",V1663,IFERROR(IF(AND(R1664&gt;0,R1663=0),R1664,(1+(B1665/B1664-1)*Calc!$Z$1-N1665*2)*V1663),0))</f>
        <v>0</v>
      </c>
      <c r="W1664">
        <f>IF(ISNUMBER(C1664),C1664,W1663)</f>
        <v>1.55</v>
      </c>
      <c r="Y1664" s="1" t="e">
        <f>IF(AND(Q1664&gt;=Chart!$F$2,Q1664&lt;=Chart!$F$3),Q1664,#N/A)</f>
        <v>#N/A</v>
      </c>
      <c r="Z1664" t="e">
        <f>IF(AND(Q1664&gt;=Chart!$F$2,Q1664&lt;=Chart!$F$3),R1664,#N/A)</f>
        <v>#N/A</v>
      </c>
      <c r="AA1664" t="e">
        <f>IF(AND(Q1664&gt;=Chart!$F$2,Q1664&lt;=Chart!$F$3),S1664,#N/A)</f>
        <v>#N/A</v>
      </c>
      <c r="AB1664" t="e">
        <f>IF(AND(Q1664&gt;=Chart!$F$2,Q1664&lt;=Chart!$F$3),T1664,#N/A)</f>
        <v>#N/A</v>
      </c>
      <c r="AC1664" t="e">
        <f>IF(AND(Q1664&gt;=Chart!$F$2,Q1664&lt;=Chart!$F$3),U1664,#N/A)</f>
        <v>#N/A</v>
      </c>
      <c r="AD1664" t="e">
        <f>IF(AND(Q1664&gt;=Chart!$F$2,Q1664&lt;=Chart!$F$3),V1664,#N/A)</f>
        <v>#N/A</v>
      </c>
      <c r="AE1664" t="e">
        <f>IF(AND(Q1664&gt;=Chart!$F$2,Q1664&lt;=Chart!$F$3),I1664,#N/A)</f>
        <v>#N/A</v>
      </c>
      <c r="AF1664" t="e">
        <f>IF(AND(Q1664&gt;=Chart!$F$2,Q1664&lt;=Chart!$F$3),H1664/100,#N/A)</f>
        <v>#N/A</v>
      </c>
      <c r="AG1664" t="e">
        <f>IF(AND(Q1664&gt;=Chart!$F$2,Q1664&lt;=Chart!$F$3),W1664/100,#N/A)</f>
        <v>#N/A</v>
      </c>
    </row>
    <row r="1665" spans="1:33" x14ac:dyDescent="0.25">
      <c r="A1665">
        <v>1579617000</v>
      </c>
      <c r="B1665">
        <f>INDEX('Daily Data ADJ'!$1:$1048576,MATCH(Calc!$A1665,'Daily Data ADJ'!$A:$A,0),MATCH("SPY, CBOE BZX: Close",'Daily Data ADJ'!$1:$1,0))</f>
        <v>315.82200834000002</v>
      </c>
      <c r="C1665">
        <f>INDEX('Daily Data ADJ'!$1:$1048576,MATCH(Calc!$A1665,'Daily Data ADJ'!$A:$A,0),MATCH("EFFR, FRED: Close",'Daily Data ADJ'!$1:$1,0))</f>
        <v>1.55</v>
      </c>
      <c r="D1665">
        <f>INDEX('Daily Data ADJ'!$1:$1048576,MATCH(Calc!$A1665,'Daily Data ADJ'!$A:$A,1),MATCH("SOFR, FRED: Close",'Daily Data ADJ'!$1:$1,0))</f>
        <v>1.54</v>
      </c>
      <c r="E1665">
        <f>INDEX('Daily Data ADJ'!$1:$1048576,MATCH(Calc!$A1665,'Daily Data ADJ'!$A:$A,0),MATCH("UPRO, CBOE BZX: Close",'Daily Data ADJ'!$1:$1,0))</f>
        <v>37.73514634</v>
      </c>
      <c r="F1665">
        <f>INDEX('Daily Data ADJ'!$1:$1048576,MATCH(Calc!$A1665,'Daily Data ADJ'!$A:$A,0),MATCH("ES1!, CME_MINI: Close",'Daily Data ADJ'!$1:$1,0))</f>
        <v>3319.5</v>
      </c>
      <c r="G1665">
        <f>INDEX('Daily Data ADJ'!$1:$1048576,MATCH(Calc!$A1665,'Daily Data ADJ'!$A:$A,0),MATCH("ES2!, CME_MINI: Close",'Daily Data ADJ'!$1:$1,0))</f>
        <v>3320</v>
      </c>
      <c r="H1665">
        <f>INDEX('QUANDL MULTPL SP500_DIV_YIELD_M'!$A:$G,MATCH(Calc!$A1665,'QUANDL MULTPL SP500_DIV_YIELD_M'!$A:$A,1),MATCH('QUANDL MULTPL SP500_DIV_YIELD_M'!$E$1,'QUANDL MULTPL SP500_DIV_YIELD_M'!$A$1:$G$1,0))</f>
        <v>1.83</v>
      </c>
      <c r="I1665" s="5">
        <f t="shared" si="150"/>
        <v>1.8902636517746724E-2</v>
      </c>
      <c r="J1665" s="1">
        <f>A1665/24/60/60+DATE(1970,1,1)</f>
        <v>43851.604166666672</v>
      </c>
      <c r="K1665" s="3">
        <f t="shared" si="153"/>
        <v>4</v>
      </c>
      <c r="L1665" s="6">
        <f>(1+Chart!$F$4)^(1/(365/K1665))-1</f>
        <v>2.6639774888526091E-4</v>
      </c>
      <c r="M1665" s="6">
        <f t="shared" si="154"/>
        <v>1.6857422937643918E-4</v>
      </c>
      <c r="N1665" s="6">
        <f t="shared" si="155"/>
        <v>2.0523970653107959E-4</v>
      </c>
      <c r="O1665">
        <f>O1664*(B1665/B1664)</f>
        <v>315.82200834000298</v>
      </c>
      <c r="P1665">
        <f t="shared" si="151"/>
        <v>2020</v>
      </c>
      <c r="Q1665" s="1">
        <f t="shared" si="152"/>
        <v>43851.604166666672</v>
      </c>
      <c r="R1665">
        <f>IF(B1666="",R1664,IF(Q1665&gt;=Chart!$F$2,E1665,0))</f>
        <v>0</v>
      </c>
      <c r="S1665">
        <f>IF(B1666="",S1664,IFERROR(IF(AND(R1665&gt;0,R1664=0),R1665,(1+(B1666/B1665-1)*Calc!$Z$1)*S1664),0))</f>
        <v>0</v>
      </c>
      <c r="T1665">
        <f>IF(B1666="",T1664,IFERROR(IF(AND(R1665&gt;0,R1664=0),R1665,(1+(B1666/B1665-1)*Calc!$Z$1-L1666)*T1664),0))</f>
        <v>0</v>
      </c>
      <c r="U1665">
        <f>IF(B1666="",U1664,IFERROR(IF(AND(R1665&gt;0,R1664=0),R1665,(1+(B1666/B1665-1)*Calc!$Z$1-M1666*2)*U1664),0))</f>
        <v>0</v>
      </c>
      <c r="V1665">
        <f>IF(B1666="",V1664,IFERROR(IF(AND(R1665&gt;0,R1664=0),R1665,(1+(B1666/B1665-1)*Calc!$Z$1-N1666*2)*V1664),0))</f>
        <v>0</v>
      </c>
      <c r="W1665">
        <f>IF(ISNUMBER(C1665),C1665,W1664)</f>
        <v>1.55</v>
      </c>
      <c r="Y1665" s="1" t="e">
        <f>IF(AND(Q1665&gt;=Chart!$F$2,Q1665&lt;=Chart!$F$3),Q1665,#N/A)</f>
        <v>#N/A</v>
      </c>
      <c r="Z1665" t="e">
        <f>IF(AND(Q1665&gt;=Chart!$F$2,Q1665&lt;=Chart!$F$3),R1665,#N/A)</f>
        <v>#N/A</v>
      </c>
      <c r="AA1665" t="e">
        <f>IF(AND(Q1665&gt;=Chart!$F$2,Q1665&lt;=Chart!$F$3),S1665,#N/A)</f>
        <v>#N/A</v>
      </c>
      <c r="AB1665" t="e">
        <f>IF(AND(Q1665&gt;=Chart!$F$2,Q1665&lt;=Chart!$F$3),T1665,#N/A)</f>
        <v>#N/A</v>
      </c>
      <c r="AC1665" t="e">
        <f>IF(AND(Q1665&gt;=Chart!$F$2,Q1665&lt;=Chart!$F$3),U1665,#N/A)</f>
        <v>#N/A</v>
      </c>
      <c r="AD1665" t="e">
        <f>IF(AND(Q1665&gt;=Chart!$F$2,Q1665&lt;=Chart!$F$3),V1665,#N/A)</f>
        <v>#N/A</v>
      </c>
      <c r="AE1665" t="e">
        <f>IF(AND(Q1665&gt;=Chart!$F$2,Q1665&lt;=Chart!$F$3),I1665,#N/A)</f>
        <v>#N/A</v>
      </c>
      <c r="AF1665" t="e">
        <f>IF(AND(Q1665&gt;=Chart!$F$2,Q1665&lt;=Chart!$F$3),H1665/100,#N/A)</f>
        <v>#N/A</v>
      </c>
      <c r="AG1665" t="e">
        <f>IF(AND(Q1665&gt;=Chart!$F$2,Q1665&lt;=Chart!$F$3),W1665/100,#N/A)</f>
        <v>#N/A</v>
      </c>
    </row>
    <row r="1666" spans="1:33" x14ac:dyDescent="0.25">
      <c r="A1666">
        <v>1579703400</v>
      </c>
      <c r="B1666">
        <f>INDEX('Daily Data ADJ'!$1:$1048576,MATCH(Calc!$A1666,'Daily Data ADJ'!$A:$A,0),MATCH("SPY, CBOE BZX: Close",'Daily Data ADJ'!$1:$1,0))</f>
        <v>315.86013959000002</v>
      </c>
      <c r="C1666">
        <f>INDEX('Daily Data ADJ'!$1:$1048576,MATCH(Calc!$A1666,'Daily Data ADJ'!$A:$A,0),MATCH("EFFR, FRED: Close",'Daily Data ADJ'!$1:$1,0))</f>
        <v>1.55</v>
      </c>
      <c r="D1666">
        <f>INDEX('Daily Data ADJ'!$1:$1048576,MATCH(Calc!$A1666,'Daily Data ADJ'!$A:$A,1),MATCH("SOFR, FRED: Close",'Daily Data ADJ'!$1:$1,0))</f>
        <v>1.54</v>
      </c>
      <c r="E1666">
        <f>INDEX('Daily Data ADJ'!$1:$1048576,MATCH(Calc!$A1666,'Daily Data ADJ'!$A:$A,0),MATCH("UPRO, CBOE BZX: Close",'Daily Data ADJ'!$1:$1,0))</f>
        <v>37.75498606</v>
      </c>
      <c r="F1666">
        <f>INDEX('Daily Data ADJ'!$1:$1048576,MATCH(Calc!$A1666,'Daily Data ADJ'!$A:$A,0),MATCH("ES1!, CME_MINI: Close",'Daily Data ADJ'!$1:$1,0))</f>
        <v>3319.75</v>
      </c>
      <c r="G1666">
        <f>INDEX('Daily Data ADJ'!$1:$1048576,MATCH(Calc!$A1666,'Daily Data ADJ'!$A:$A,0),MATCH("ES2!, CME_MINI: Close",'Daily Data ADJ'!$1:$1,0))</f>
        <v>3320.5</v>
      </c>
      <c r="H1666">
        <f>INDEX('QUANDL MULTPL SP500_DIV_YIELD_M'!$A:$G,MATCH(Calc!$A1666,'QUANDL MULTPL SP500_DIV_YIELD_M'!$A:$A,1),MATCH('QUANDL MULTPL SP500_DIV_YIELD_M'!$E$1,'QUANDL MULTPL SP500_DIV_YIELD_M'!$A$1:$G$1,0))</f>
        <v>1.83</v>
      </c>
      <c r="I1666" s="5">
        <f t="shared" si="150"/>
        <v>1.9203988793116151E-2</v>
      </c>
      <c r="J1666" s="1">
        <f>A1666/24/60/60+DATE(1970,1,1)</f>
        <v>43852.604166666672</v>
      </c>
      <c r="K1666" s="3">
        <f t="shared" si="153"/>
        <v>1</v>
      </c>
      <c r="L1666" s="6">
        <f>(1+Chart!$F$4)^(1/(365/K1666))-1</f>
        <v>6.6592785027408397E-5</v>
      </c>
      <c r="M1666" s="6">
        <f t="shared" si="154"/>
        <v>4.2140893486974917E-5</v>
      </c>
      <c r="N1666" s="6">
        <f t="shared" si="155"/>
        <v>5.211620589018473E-5</v>
      </c>
      <c r="O1666">
        <f>O1665*(B1666/B1665)</f>
        <v>315.86013959000297</v>
      </c>
      <c r="P1666">
        <f t="shared" si="151"/>
        <v>2020</v>
      </c>
      <c r="Q1666" s="1">
        <f t="shared" si="152"/>
        <v>43852.604166666672</v>
      </c>
      <c r="R1666">
        <f>IF(B1667="",R1665,IF(Q1666&gt;=Chart!$F$2,E1666,0))</f>
        <v>0</v>
      </c>
      <c r="S1666">
        <f>IF(B1667="",S1665,IFERROR(IF(AND(R1666&gt;0,R1665=0),R1666,(1+(B1667/B1666-1)*Calc!$Z$1)*S1665),0))</f>
        <v>0</v>
      </c>
      <c r="T1666">
        <f>IF(B1667="",T1665,IFERROR(IF(AND(R1666&gt;0,R1665=0),R1666,(1+(B1667/B1666-1)*Calc!$Z$1-L1667)*T1665),0))</f>
        <v>0</v>
      </c>
      <c r="U1666">
        <f>IF(B1667="",U1665,IFERROR(IF(AND(R1666&gt;0,R1665=0),R1666,(1+(B1667/B1666-1)*Calc!$Z$1-M1667*2)*U1665),0))</f>
        <v>0</v>
      </c>
      <c r="V1666">
        <f>IF(B1667="",V1665,IFERROR(IF(AND(R1666&gt;0,R1665=0),R1666,(1+(B1667/B1666-1)*Calc!$Z$1-N1667*2)*V1665),0))</f>
        <v>0</v>
      </c>
      <c r="W1666">
        <f>IF(ISNUMBER(C1666),C1666,W1665)</f>
        <v>1.55</v>
      </c>
      <c r="Y1666" s="1" t="e">
        <f>IF(AND(Q1666&gt;=Chart!$F$2,Q1666&lt;=Chart!$F$3),Q1666,#N/A)</f>
        <v>#N/A</v>
      </c>
      <c r="Z1666" t="e">
        <f>IF(AND(Q1666&gt;=Chart!$F$2,Q1666&lt;=Chart!$F$3),R1666,#N/A)</f>
        <v>#N/A</v>
      </c>
      <c r="AA1666" t="e">
        <f>IF(AND(Q1666&gt;=Chart!$F$2,Q1666&lt;=Chart!$F$3),S1666,#N/A)</f>
        <v>#N/A</v>
      </c>
      <c r="AB1666" t="e">
        <f>IF(AND(Q1666&gt;=Chart!$F$2,Q1666&lt;=Chart!$F$3),T1666,#N/A)</f>
        <v>#N/A</v>
      </c>
      <c r="AC1666" t="e">
        <f>IF(AND(Q1666&gt;=Chart!$F$2,Q1666&lt;=Chart!$F$3),U1666,#N/A)</f>
        <v>#N/A</v>
      </c>
      <c r="AD1666" t="e">
        <f>IF(AND(Q1666&gt;=Chart!$F$2,Q1666&lt;=Chart!$F$3),V1666,#N/A)</f>
        <v>#N/A</v>
      </c>
      <c r="AE1666" t="e">
        <f>IF(AND(Q1666&gt;=Chart!$F$2,Q1666&lt;=Chart!$F$3),I1666,#N/A)</f>
        <v>#N/A</v>
      </c>
      <c r="AF1666" t="e">
        <f>IF(AND(Q1666&gt;=Chart!$F$2,Q1666&lt;=Chart!$F$3),H1666/100,#N/A)</f>
        <v>#N/A</v>
      </c>
      <c r="AG1666" t="e">
        <f>IF(AND(Q1666&gt;=Chart!$F$2,Q1666&lt;=Chart!$F$3),W1666/100,#N/A)</f>
        <v>#N/A</v>
      </c>
    </row>
    <row r="1667" spans="1:33" x14ac:dyDescent="0.25">
      <c r="A1667">
        <v>1579789800</v>
      </c>
      <c r="B1667">
        <f>INDEX('Daily Data ADJ'!$1:$1048576,MATCH(Calc!$A1667,'Daily Data ADJ'!$A:$A,0),MATCH("SPY, CBOE BZX: Close",'Daily Data ADJ'!$1:$1,0))</f>
        <v>316.22238637999999</v>
      </c>
      <c r="C1667">
        <f>INDEX('Daily Data ADJ'!$1:$1048576,MATCH(Calc!$A1667,'Daily Data ADJ'!$A:$A,0),MATCH("EFFR, FRED: Close",'Daily Data ADJ'!$1:$1,0))</f>
        <v>1.55</v>
      </c>
      <c r="D1667">
        <f>INDEX('Daily Data ADJ'!$1:$1048576,MATCH(Calc!$A1667,'Daily Data ADJ'!$A:$A,1),MATCH("SOFR, FRED: Close",'Daily Data ADJ'!$1:$1,0))</f>
        <v>1.54</v>
      </c>
      <c r="E1667">
        <f>INDEX('Daily Data ADJ'!$1:$1048576,MATCH(Calc!$A1667,'Daily Data ADJ'!$A:$A,0),MATCH("UPRO, CBOE BZX: Close",'Daily Data ADJ'!$1:$1,0))</f>
        <v>37.834344940000001</v>
      </c>
      <c r="F1667">
        <f>INDEX('Daily Data ADJ'!$1:$1048576,MATCH(Calc!$A1667,'Daily Data ADJ'!$A:$A,0),MATCH("ES1!, CME_MINI: Close",'Daily Data ADJ'!$1:$1,0))</f>
        <v>3326</v>
      </c>
      <c r="G1667">
        <f>INDEX('Daily Data ADJ'!$1:$1048576,MATCH(Calc!$A1667,'Daily Data ADJ'!$A:$A,0),MATCH("ES2!, CME_MINI: Close",'Daily Data ADJ'!$1:$1,0))</f>
        <v>3326.5</v>
      </c>
      <c r="H1667">
        <f>INDEX('QUANDL MULTPL SP500_DIV_YIELD_M'!$A:$G,MATCH(Calc!$A1667,'QUANDL MULTPL SP500_DIV_YIELD_M'!$A:$A,1),MATCH('QUANDL MULTPL SP500_DIV_YIELD_M'!$E$1,'QUANDL MULTPL SP500_DIV_YIELD_M'!$A$1:$G$1,0))</f>
        <v>1.83</v>
      </c>
      <c r="I1667" s="5">
        <f t="shared" si="150"/>
        <v>1.8901458519958964E-2</v>
      </c>
      <c r="J1667" s="1">
        <f>A1667/24/60/60+DATE(1970,1,1)</f>
        <v>43853.604166666672</v>
      </c>
      <c r="K1667" s="3">
        <f t="shared" si="153"/>
        <v>1</v>
      </c>
      <c r="L1667" s="6">
        <f>(1+Chart!$F$4)^(1/(365/K1667))-1</f>
        <v>6.6592785027408397E-5</v>
      </c>
      <c r="M1667" s="6">
        <f t="shared" si="154"/>
        <v>4.2140893486974917E-5</v>
      </c>
      <c r="N1667" s="6">
        <f t="shared" si="155"/>
        <v>5.1302810361475437E-5</v>
      </c>
      <c r="O1667">
        <f>O1666*(B1667/B1666)</f>
        <v>316.22238638000294</v>
      </c>
      <c r="P1667">
        <f t="shared" si="151"/>
        <v>2020</v>
      </c>
      <c r="Q1667" s="1">
        <f t="shared" si="152"/>
        <v>43853.604166666672</v>
      </c>
      <c r="R1667">
        <f>IF(B1668="",R1666,IF(Q1667&gt;=Chart!$F$2,E1667,0))</f>
        <v>0</v>
      </c>
      <c r="S1667">
        <f>IF(B1668="",S1666,IFERROR(IF(AND(R1667&gt;0,R1666=0),R1667,(1+(B1668/B1667-1)*Calc!$Z$1)*S1666),0))</f>
        <v>0</v>
      </c>
      <c r="T1667">
        <f>IF(B1668="",T1666,IFERROR(IF(AND(R1667&gt;0,R1666=0),R1667,(1+(B1668/B1667-1)*Calc!$Z$1-L1668)*T1666),0))</f>
        <v>0</v>
      </c>
      <c r="U1667">
        <f>IF(B1668="",U1666,IFERROR(IF(AND(R1667&gt;0,R1666=0),R1667,(1+(B1668/B1667-1)*Calc!$Z$1-M1668*2)*U1666),0))</f>
        <v>0</v>
      </c>
      <c r="V1667">
        <f>IF(B1668="",V1666,IFERROR(IF(AND(R1667&gt;0,R1666=0),R1667,(1+(B1668/B1667-1)*Calc!$Z$1-N1668*2)*V1666),0))</f>
        <v>0</v>
      </c>
      <c r="W1667">
        <f>IF(ISNUMBER(C1667),C1667,W1666)</f>
        <v>1.55</v>
      </c>
      <c r="Y1667" s="1" t="e">
        <f>IF(AND(Q1667&gt;=Chart!$F$2,Q1667&lt;=Chart!$F$3),Q1667,#N/A)</f>
        <v>#N/A</v>
      </c>
      <c r="Z1667" t="e">
        <f>IF(AND(Q1667&gt;=Chart!$F$2,Q1667&lt;=Chart!$F$3),R1667,#N/A)</f>
        <v>#N/A</v>
      </c>
      <c r="AA1667" t="e">
        <f>IF(AND(Q1667&gt;=Chart!$F$2,Q1667&lt;=Chart!$F$3),S1667,#N/A)</f>
        <v>#N/A</v>
      </c>
      <c r="AB1667" t="e">
        <f>IF(AND(Q1667&gt;=Chart!$F$2,Q1667&lt;=Chart!$F$3),T1667,#N/A)</f>
        <v>#N/A</v>
      </c>
      <c r="AC1667" t="e">
        <f>IF(AND(Q1667&gt;=Chart!$F$2,Q1667&lt;=Chart!$F$3),U1667,#N/A)</f>
        <v>#N/A</v>
      </c>
      <c r="AD1667" t="e">
        <f>IF(AND(Q1667&gt;=Chart!$F$2,Q1667&lt;=Chart!$F$3),V1667,#N/A)</f>
        <v>#N/A</v>
      </c>
      <c r="AE1667" t="e">
        <f>IF(AND(Q1667&gt;=Chart!$F$2,Q1667&lt;=Chart!$F$3),I1667,#N/A)</f>
        <v>#N/A</v>
      </c>
      <c r="AF1667" t="e">
        <f>IF(AND(Q1667&gt;=Chart!$F$2,Q1667&lt;=Chart!$F$3),H1667/100,#N/A)</f>
        <v>#N/A</v>
      </c>
      <c r="AG1667" t="e">
        <f>IF(AND(Q1667&gt;=Chart!$F$2,Q1667&lt;=Chart!$F$3),W1667/100,#N/A)</f>
        <v>#N/A</v>
      </c>
    </row>
    <row r="1668" spans="1:33" x14ac:dyDescent="0.25">
      <c r="A1668">
        <v>1579876200</v>
      </c>
      <c r="B1668">
        <f>INDEX('Daily Data ADJ'!$1:$1048576,MATCH(Calc!$A1668,'Daily Data ADJ'!$A:$A,0),MATCH("SPY, CBOE BZX: Close",'Daily Data ADJ'!$1:$1,0))</f>
        <v>313.41020730999998</v>
      </c>
      <c r="C1668">
        <f>INDEX('Daily Data ADJ'!$1:$1048576,MATCH(Calc!$A1668,'Daily Data ADJ'!$A:$A,0),MATCH("EFFR, FRED: Close",'Daily Data ADJ'!$1:$1,0))</f>
        <v>1.55</v>
      </c>
      <c r="D1668">
        <f>INDEX('Daily Data ADJ'!$1:$1048576,MATCH(Calc!$A1668,'Daily Data ADJ'!$A:$A,1),MATCH("SOFR, FRED: Close",'Daily Data ADJ'!$1:$1,0))</f>
        <v>1.53</v>
      </c>
      <c r="E1668">
        <f>INDEX('Daily Data ADJ'!$1:$1048576,MATCH(Calc!$A1668,'Daily Data ADJ'!$A:$A,0),MATCH("UPRO, CBOE BZX: Close",'Daily Data ADJ'!$1:$1,0))</f>
        <v>36.817559320000001</v>
      </c>
      <c r="F1668">
        <f>INDEX('Daily Data ADJ'!$1:$1048576,MATCH(Calc!$A1668,'Daily Data ADJ'!$A:$A,0),MATCH("ES1!, CME_MINI: Close",'Daily Data ADJ'!$1:$1,0))</f>
        <v>3293.5</v>
      </c>
      <c r="G1668">
        <f>INDEX('Daily Data ADJ'!$1:$1048576,MATCH(Calc!$A1668,'Daily Data ADJ'!$A:$A,0),MATCH("ES2!, CME_MINI: Close",'Daily Data ADJ'!$1:$1,0))</f>
        <v>3294</v>
      </c>
      <c r="H1668">
        <f>INDEX('QUANDL MULTPL SP500_DIV_YIELD_M'!$A:$G,MATCH(Calc!$A1668,'QUANDL MULTPL SP500_DIV_YIELD_M'!$A:$A,1),MATCH('QUANDL MULTPL SP500_DIV_YIELD_M'!$E$1,'QUANDL MULTPL SP500_DIV_YIELD_M'!$A$1:$G$1,0))</f>
        <v>1.83</v>
      </c>
      <c r="I1668" s="5">
        <f t="shared" si="150"/>
        <v>1.8907395017043988E-2</v>
      </c>
      <c r="J1668" s="1">
        <f>A1668/24/60/60+DATE(1970,1,1)</f>
        <v>43854.604166666672</v>
      </c>
      <c r="K1668" s="3">
        <f t="shared" si="153"/>
        <v>1</v>
      </c>
      <c r="L1668" s="6">
        <f>(1+Chart!$F$4)^(1/(365/K1668))-1</f>
        <v>6.6592785027408397E-5</v>
      </c>
      <c r="M1668" s="6">
        <f t="shared" si="154"/>
        <v>4.2140893486974917E-5</v>
      </c>
      <c r="N1668" s="6">
        <f t="shared" si="155"/>
        <v>5.1318773792052852E-5</v>
      </c>
      <c r="O1668">
        <f>O1667*(B1668/B1667)</f>
        <v>313.41020731000293</v>
      </c>
      <c r="P1668">
        <f t="shared" si="151"/>
        <v>2020</v>
      </c>
      <c r="Q1668" s="1">
        <f t="shared" si="152"/>
        <v>43854.604166666672</v>
      </c>
      <c r="R1668">
        <f>IF(B1669="",R1667,IF(Q1668&gt;=Chart!$F$2,E1668,0))</f>
        <v>0</v>
      </c>
      <c r="S1668">
        <f>IF(B1669="",S1667,IFERROR(IF(AND(R1668&gt;0,R1667=0),R1668,(1+(B1669/B1668-1)*Calc!$Z$1)*S1667),0))</f>
        <v>0</v>
      </c>
      <c r="T1668">
        <f>IF(B1669="",T1667,IFERROR(IF(AND(R1668&gt;0,R1667=0),R1668,(1+(B1669/B1668-1)*Calc!$Z$1-L1669)*T1667),0))</f>
        <v>0</v>
      </c>
      <c r="U1668">
        <f>IF(B1669="",U1667,IFERROR(IF(AND(R1668&gt;0,R1667=0),R1668,(1+(B1669/B1668-1)*Calc!$Z$1-M1669*2)*U1667),0))</f>
        <v>0</v>
      </c>
      <c r="V1668">
        <f>IF(B1669="",V1667,IFERROR(IF(AND(R1668&gt;0,R1667=0),R1668,(1+(B1669/B1668-1)*Calc!$Z$1-N1669*2)*V1667),0))</f>
        <v>0</v>
      </c>
      <c r="W1668">
        <f>IF(ISNUMBER(C1668),C1668,W1667)</f>
        <v>1.55</v>
      </c>
      <c r="Y1668" s="1" t="e">
        <f>IF(AND(Q1668&gt;=Chart!$F$2,Q1668&lt;=Chart!$F$3),Q1668,#N/A)</f>
        <v>#N/A</v>
      </c>
      <c r="Z1668" t="e">
        <f>IF(AND(Q1668&gt;=Chart!$F$2,Q1668&lt;=Chart!$F$3),R1668,#N/A)</f>
        <v>#N/A</v>
      </c>
      <c r="AA1668" t="e">
        <f>IF(AND(Q1668&gt;=Chart!$F$2,Q1668&lt;=Chart!$F$3),S1668,#N/A)</f>
        <v>#N/A</v>
      </c>
      <c r="AB1668" t="e">
        <f>IF(AND(Q1668&gt;=Chart!$F$2,Q1668&lt;=Chart!$F$3),T1668,#N/A)</f>
        <v>#N/A</v>
      </c>
      <c r="AC1668" t="e">
        <f>IF(AND(Q1668&gt;=Chart!$F$2,Q1668&lt;=Chart!$F$3),U1668,#N/A)</f>
        <v>#N/A</v>
      </c>
      <c r="AD1668" t="e">
        <f>IF(AND(Q1668&gt;=Chart!$F$2,Q1668&lt;=Chart!$F$3),V1668,#N/A)</f>
        <v>#N/A</v>
      </c>
      <c r="AE1668" t="e">
        <f>IF(AND(Q1668&gt;=Chart!$F$2,Q1668&lt;=Chart!$F$3),I1668,#N/A)</f>
        <v>#N/A</v>
      </c>
      <c r="AF1668" t="e">
        <f>IF(AND(Q1668&gt;=Chart!$F$2,Q1668&lt;=Chart!$F$3),H1668/100,#N/A)</f>
        <v>#N/A</v>
      </c>
      <c r="AG1668" t="e">
        <f>IF(AND(Q1668&gt;=Chart!$F$2,Q1668&lt;=Chart!$F$3),W1668/100,#N/A)</f>
        <v>#N/A</v>
      </c>
    </row>
    <row r="1669" spans="1:33" x14ac:dyDescent="0.25">
      <c r="A1669">
        <v>1580135400</v>
      </c>
      <c r="B1669">
        <f>INDEX('Daily Data ADJ'!$1:$1048576,MATCH(Calc!$A1669,'Daily Data ADJ'!$A:$A,0),MATCH("SPY, CBOE BZX: Close",'Daily Data ADJ'!$1:$1,0))</f>
        <v>308.38641624000002</v>
      </c>
      <c r="C1669">
        <f>INDEX('Daily Data ADJ'!$1:$1048576,MATCH(Calc!$A1669,'Daily Data ADJ'!$A:$A,0),MATCH("EFFR, FRED: Close",'Daily Data ADJ'!$1:$1,0))</f>
        <v>1.55</v>
      </c>
      <c r="D1669">
        <f>INDEX('Daily Data ADJ'!$1:$1048576,MATCH(Calc!$A1669,'Daily Data ADJ'!$A:$A,1),MATCH("SOFR, FRED: Close",'Daily Data ADJ'!$1:$1,0))</f>
        <v>1.53</v>
      </c>
      <c r="E1669">
        <f>INDEX('Daily Data ADJ'!$1:$1048576,MATCH(Calc!$A1669,'Daily Data ADJ'!$A:$A,0),MATCH("UPRO, CBOE BZX: Close",'Daily Data ADJ'!$1:$1,0))</f>
        <v>35.056784219999997</v>
      </c>
      <c r="F1669">
        <f>INDEX('Daily Data ADJ'!$1:$1048576,MATCH(Calc!$A1669,'Daily Data ADJ'!$A:$A,0),MATCH("ES1!, CME_MINI: Close",'Daily Data ADJ'!$1:$1,0))</f>
        <v>3239.5</v>
      </c>
      <c r="G1669">
        <f>INDEX('Daily Data ADJ'!$1:$1048576,MATCH(Calc!$A1669,'Daily Data ADJ'!$A:$A,0),MATCH("ES2!, CME_MINI: Close",'Daily Data ADJ'!$1:$1,0))</f>
        <v>3239.75</v>
      </c>
      <c r="H1669">
        <f>INDEX('QUANDL MULTPL SP500_DIV_YIELD_M'!$A:$G,MATCH(Calc!$A1669,'QUANDL MULTPL SP500_DIV_YIELD_M'!$A:$A,1),MATCH('QUANDL MULTPL SP500_DIV_YIELD_M'!$E$1,'QUANDL MULTPL SP500_DIV_YIELD_M'!$A$1:$G$1,0))</f>
        <v>1.83</v>
      </c>
      <c r="I1669" s="5">
        <f t="shared" si="150"/>
        <v>1.8608725347911487E-2</v>
      </c>
      <c r="J1669" s="1">
        <f>A1669/24/60/60+DATE(1970,1,1)</f>
        <v>43857.604166666672</v>
      </c>
      <c r="K1669" s="3">
        <f t="shared" si="153"/>
        <v>3</v>
      </c>
      <c r="L1669" s="6">
        <f>(1+Chart!$F$4)^(1/(365/K1669))-1</f>
        <v>1.9979165917494157E-4</v>
      </c>
      <c r="M1669" s="6">
        <f t="shared" si="154"/>
        <v>1.2642800810014343E-4</v>
      </c>
      <c r="N1669" s="6">
        <f t="shared" si="155"/>
        <v>1.515542348400345E-4</v>
      </c>
      <c r="O1669">
        <f>O1668*(B1669/B1668)</f>
        <v>308.38641624000292</v>
      </c>
      <c r="P1669">
        <f t="shared" si="151"/>
        <v>2020</v>
      </c>
      <c r="Q1669" s="1">
        <f t="shared" si="152"/>
        <v>43857.604166666672</v>
      </c>
      <c r="R1669">
        <f>IF(B1670="",R1668,IF(Q1669&gt;=Chart!$F$2,E1669,0))</f>
        <v>0</v>
      </c>
      <c r="S1669">
        <f>IF(B1670="",S1668,IFERROR(IF(AND(R1669&gt;0,R1668=0),R1669,(1+(B1670/B1669-1)*Calc!$Z$1)*S1668),0))</f>
        <v>0</v>
      </c>
      <c r="T1669">
        <f>IF(B1670="",T1668,IFERROR(IF(AND(R1669&gt;0,R1668=0),R1669,(1+(B1670/B1669-1)*Calc!$Z$1-L1670)*T1668),0))</f>
        <v>0</v>
      </c>
      <c r="U1669">
        <f>IF(B1670="",U1668,IFERROR(IF(AND(R1669&gt;0,R1668=0),R1669,(1+(B1670/B1669-1)*Calc!$Z$1-M1670*2)*U1668),0))</f>
        <v>0</v>
      </c>
      <c r="V1669">
        <f>IF(B1670="",V1668,IFERROR(IF(AND(R1669&gt;0,R1668=0),R1669,(1+(B1670/B1669-1)*Calc!$Z$1-N1670*2)*V1668),0))</f>
        <v>0</v>
      </c>
      <c r="W1669">
        <f>IF(ISNUMBER(C1669),C1669,W1668)</f>
        <v>1.55</v>
      </c>
      <c r="Y1669" s="1" t="e">
        <f>IF(AND(Q1669&gt;=Chart!$F$2,Q1669&lt;=Chart!$F$3),Q1669,#N/A)</f>
        <v>#N/A</v>
      </c>
      <c r="Z1669" t="e">
        <f>IF(AND(Q1669&gt;=Chart!$F$2,Q1669&lt;=Chart!$F$3),R1669,#N/A)</f>
        <v>#N/A</v>
      </c>
      <c r="AA1669" t="e">
        <f>IF(AND(Q1669&gt;=Chart!$F$2,Q1669&lt;=Chart!$F$3),S1669,#N/A)</f>
        <v>#N/A</v>
      </c>
      <c r="AB1669" t="e">
        <f>IF(AND(Q1669&gt;=Chart!$F$2,Q1669&lt;=Chart!$F$3),T1669,#N/A)</f>
        <v>#N/A</v>
      </c>
      <c r="AC1669" t="e">
        <f>IF(AND(Q1669&gt;=Chart!$F$2,Q1669&lt;=Chart!$F$3),U1669,#N/A)</f>
        <v>#N/A</v>
      </c>
      <c r="AD1669" t="e">
        <f>IF(AND(Q1669&gt;=Chart!$F$2,Q1669&lt;=Chart!$F$3),V1669,#N/A)</f>
        <v>#N/A</v>
      </c>
      <c r="AE1669" t="e">
        <f>IF(AND(Q1669&gt;=Chart!$F$2,Q1669&lt;=Chart!$F$3),I1669,#N/A)</f>
        <v>#N/A</v>
      </c>
      <c r="AF1669" t="e">
        <f>IF(AND(Q1669&gt;=Chart!$F$2,Q1669&lt;=Chart!$F$3),H1669/100,#N/A)</f>
        <v>#N/A</v>
      </c>
      <c r="AG1669" t="e">
        <f>IF(AND(Q1669&gt;=Chart!$F$2,Q1669&lt;=Chart!$F$3),W1669/100,#N/A)</f>
        <v>#N/A</v>
      </c>
    </row>
    <row r="1670" spans="1:33" x14ac:dyDescent="0.25">
      <c r="A1670">
        <v>1580221800</v>
      </c>
      <c r="B1670">
        <f>INDEX('Daily Data ADJ'!$1:$1048576,MATCH(Calc!$A1670,'Daily Data ADJ'!$A:$A,0),MATCH("SPY, CBOE BZX: Close",'Daily Data ADJ'!$1:$1,0))</f>
        <v>311.61803895999998</v>
      </c>
      <c r="C1670">
        <f>INDEX('Daily Data ADJ'!$1:$1048576,MATCH(Calc!$A1670,'Daily Data ADJ'!$A:$A,0),MATCH("EFFR, FRED: Close",'Daily Data ADJ'!$1:$1,0))</f>
        <v>1.55</v>
      </c>
      <c r="D1670">
        <f>INDEX('Daily Data ADJ'!$1:$1048576,MATCH(Calc!$A1670,'Daily Data ADJ'!$A:$A,1),MATCH("SOFR, FRED: Close",'Daily Data ADJ'!$1:$1,0))</f>
        <v>1.53</v>
      </c>
      <c r="E1670">
        <f>INDEX('Daily Data ADJ'!$1:$1048576,MATCH(Calc!$A1670,'Daily Data ADJ'!$A:$A,0),MATCH("UPRO, CBOE BZX: Close",'Daily Data ADJ'!$1:$1,0))</f>
        <v>36.143008860000002</v>
      </c>
      <c r="F1670">
        <f>INDEX('Daily Data ADJ'!$1:$1048576,MATCH(Calc!$A1670,'Daily Data ADJ'!$A:$A,0),MATCH("ES1!, CME_MINI: Close",'Daily Data ADJ'!$1:$1,0))</f>
        <v>3278.25</v>
      </c>
      <c r="G1670">
        <f>INDEX('Daily Data ADJ'!$1:$1048576,MATCH(Calc!$A1670,'Daily Data ADJ'!$A:$A,0),MATCH("ES2!, CME_MINI: Close",'Daily Data ADJ'!$1:$1,0))</f>
        <v>3278.5</v>
      </c>
      <c r="H1670">
        <f>INDEX('QUANDL MULTPL SP500_DIV_YIELD_M'!$A:$G,MATCH(Calc!$A1670,'QUANDL MULTPL SP500_DIV_YIELD_M'!$A:$A,1),MATCH('QUANDL MULTPL SP500_DIV_YIELD_M'!$E$1,'QUANDL MULTPL SP500_DIV_YIELD_M'!$A$1:$G$1,0))</f>
        <v>1.83</v>
      </c>
      <c r="I1670" s="5">
        <f t="shared" si="150"/>
        <v>1.8605075694688961E-2</v>
      </c>
      <c r="J1670" s="1">
        <f>A1670/24/60/60+DATE(1970,1,1)</f>
        <v>43858.604166666672</v>
      </c>
      <c r="K1670" s="3">
        <f t="shared" si="153"/>
        <v>1</v>
      </c>
      <c r="L1670" s="6">
        <f>(1+Chart!$F$4)^(1/(365/K1670))-1</f>
        <v>6.6592785027408397E-5</v>
      </c>
      <c r="M1670" s="6">
        <f t="shared" si="154"/>
        <v>4.2140893486974917E-5</v>
      </c>
      <c r="N1670" s="6">
        <f t="shared" si="155"/>
        <v>5.0505709525694442E-5</v>
      </c>
      <c r="O1670">
        <f>O1669*(B1670/B1669)</f>
        <v>311.61803896000293</v>
      </c>
      <c r="P1670">
        <f t="shared" si="151"/>
        <v>2020</v>
      </c>
      <c r="Q1670" s="1">
        <f t="shared" si="152"/>
        <v>43858.604166666672</v>
      </c>
      <c r="R1670">
        <f>IF(B1671="",R1669,IF(Q1670&gt;=Chart!$F$2,E1670,0))</f>
        <v>0</v>
      </c>
      <c r="S1670">
        <f>IF(B1671="",S1669,IFERROR(IF(AND(R1670&gt;0,R1669=0),R1670,(1+(B1671/B1670-1)*Calc!$Z$1)*S1669),0))</f>
        <v>0</v>
      </c>
      <c r="T1670">
        <f>IF(B1671="",T1669,IFERROR(IF(AND(R1670&gt;0,R1669=0),R1670,(1+(B1671/B1670-1)*Calc!$Z$1-L1671)*T1669),0))</f>
        <v>0</v>
      </c>
      <c r="U1670">
        <f>IF(B1671="",U1669,IFERROR(IF(AND(R1670&gt;0,R1669=0),R1670,(1+(B1671/B1670-1)*Calc!$Z$1-M1671*2)*U1669),0))</f>
        <v>0</v>
      </c>
      <c r="V1670">
        <f>IF(B1671="",V1669,IFERROR(IF(AND(R1670&gt;0,R1669=0),R1670,(1+(B1671/B1670-1)*Calc!$Z$1-N1671*2)*V1669),0))</f>
        <v>0</v>
      </c>
      <c r="W1670">
        <f>IF(ISNUMBER(C1670),C1670,W1669)</f>
        <v>1.55</v>
      </c>
      <c r="Y1670" s="1" t="e">
        <f>IF(AND(Q1670&gt;=Chart!$F$2,Q1670&lt;=Chart!$F$3),Q1670,#N/A)</f>
        <v>#N/A</v>
      </c>
      <c r="Z1670" t="e">
        <f>IF(AND(Q1670&gt;=Chart!$F$2,Q1670&lt;=Chart!$F$3),R1670,#N/A)</f>
        <v>#N/A</v>
      </c>
      <c r="AA1670" t="e">
        <f>IF(AND(Q1670&gt;=Chart!$F$2,Q1670&lt;=Chart!$F$3),S1670,#N/A)</f>
        <v>#N/A</v>
      </c>
      <c r="AB1670" t="e">
        <f>IF(AND(Q1670&gt;=Chart!$F$2,Q1670&lt;=Chart!$F$3),T1670,#N/A)</f>
        <v>#N/A</v>
      </c>
      <c r="AC1670" t="e">
        <f>IF(AND(Q1670&gt;=Chart!$F$2,Q1670&lt;=Chart!$F$3),U1670,#N/A)</f>
        <v>#N/A</v>
      </c>
      <c r="AD1670" t="e">
        <f>IF(AND(Q1670&gt;=Chart!$F$2,Q1670&lt;=Chart!$F$3),V1670,#N/A)</f>
        <v>#N/A</v>
      </c>
      <c r="AE1670" t="e">
        <f>IF(AND(Q1670&gt;=Chart!$F$2,Q1670&lt;=Chart!$F$3),I1670,#N/A)</f>
        <v>#N/A</v>
      </c>
      <c r="AF1670" t="e">
        <f>IF(AND(Q1670&gt;=Chart!$F$2,Q1670&lt;=Chart!$F$3),H1670/100,#N/A)</f>
        <v>#N/A</v>
      </c>
      <c r="AG1670" t="e">
        <f>IF(AND(Q1670&gt;=Chart!$F$2,Q1670&lt;=Chart!$F$3),W1670/100,#N/A)</f>
        <v>#N/A</v>
      </c>
    </row>
    <row r="1671" spans="1:33" x14ac:dyDescent="0.25">
      <c r="A1671">
        <v>1580308200</v>
      </c>
      <c r="B1671">
        <f>INDEX('Daily Data ADJ'!$1:$1048576,MATCH(Calc!$A1671,'Daily Data ADJ'!$A:$A,0),MATCH("SPY, CBOE BZX: Close",'Daily Data ADJ'!$1:$1,0))</f>
        <v>311.36065308000002</v>
      </c>
      <c r="C1671">
        <f>INDEX('Daily Data ADJ'!$1:$1048576,MATCH(Calc!$A1671,'Daily Data ADJ'!$A:$A,0),MATCH("EFFR, FRED: Close",'Daily Data ADJ'!$1:$1,0))</f>
        <v>1.55</v>
      </c>
      <c r="D1671">
        <f>INDEX('Daily Data ADJ'!$1:$1048576,MATCH(Calc!$A1671,'Daily Data ADJ'!$A:$A,1),MATCH("SOFR, FRED: Close",'Daily Data ADJ'!$1:$1,0))</f>
        <v>1.53</v>
      </c>
      <c r="E1671">
        <f>INDEX('Daily Data ADJ'!$1:$1048576,MATCH(Calc!$A1671,'Daily Data ADJ'!$A:$A,0),MATCH("UPRO, CBOE BZX: Close",'Daily Data ADJ'!$1:$1,0))</f>
        <v>36.048770189999999</v>
      </c>
      <c r="F1671">
        <f>INDEX('Daily Data ADJ'!$1:$1048576,MATCH(Calc!$A1671,'Daily Data ADJ'!$A:$A,0),MATCH("ES1!, CME_MINI: Close",'Daily Data ADJ'!$1:$1,0))</f>
        <v>3272.5</v>
      </c>
      <c r="G1671">
        <f>INDEX('Daily Data ADJ'!$1:$1048576,MATCH(Calc!$A1671,'Daily Data ADJ'!$A:$A,0),MATCH("ES2!, CME_MINI: Close",'Daily Data ADJ'!$1:$1,0))</f>
        <v>3272.75</v>
      </c>
      <c r="H1671">
        <f>INDEX('QUANDL MULTPL SP500_DIV_YIELD_M'!$A:$G,MATCH(Calc!$A1671,'QUANDL MULTPL SP500_DIV_YIELD_M'!$A:$A,1),MATCH('QUANDL MULTPL SP500_DIV_YIELD_M'!$E$1,'QUANDL MULTPL SP500_DIV_YIELD_M'!$A$1:$G$1,0))</f>
        <v>1.83</v>
      </c>
      <c r="I1671" s="5">
        <f t="shared" si="150"/>
        <v>1.8605611794385375E-2</v>
      </c>
      <c r="J1671" s="1">
        <f>A1671/24/60/60+DATE(1970,1,1)</f>
        <v>43859.604166666672</v>
      </c>
      <c r="K1671" s="3">
        <f t="shared" si="153"/>
        <v>1</v>
      </c>
      <c r="L1671" s="6">
        <f>(1+Chart!$F$4)^(1/(365/K1671))-1</f>
        <v>6.6592785027408397E-5</v>
      </c>
      <c r="M1671" s="6">
        <f t="shared" si="154"/>
        <v>4.2140893486974917E-5</v>
      </c>
      <c r="N1671" s="6">
        <f t="shared" si="155"/>
        <v>5.0507151536871575E-5</v>
      </c>
      <c r="O1671">
        <f>O1670*(B1671/B1670)</f>
        <v>311.36065308000298</v>
      </c>
      <c r="P1671">
        <f t="shared" si="151"/>
        <v>2020</v>
      </c>
      <c r="Q1671" s="1">
        <f t="shared" si="152"/>
        <v>43859.604166666672</v>
      </c>
      <c r="R1671">
        <f>IF(B1672="",R1670,IF(Q1671&gt;=Chart!$F$2,E1671,0))</f>
        <v>0</v>
      </c>
      <c r="S1671">
        <f>IF(B1672="",S1670,IFERROR(IF(AND(R1671&gt;0,R1670=0),R1671,(1+(B1672/B1671-1)*Calc!$Z$1)*S1670),0))</f>
        <v>0</v>
      </c>
      <c r="T1671">
        <f>IF(B1672="",T1670,IFERROR(IF(AND(R1671&gt;0,R1670=0),R1671,(1+(B1672/B1671-1)*Calc!$Z$1-L1672)*T1670),0))</f>
        <v>0</v>
      </c>
      <c r="U1671">
        <f>IF(B1672="",U1670,IFERROR(IF(AND(R1671&gt;0,R1670=0),R1671,(1+(B1672/B1671-1)*Calc!$Z$1-M1672*2)*U1670),0))</f>
        <v>0</v>
      </c>
      <c r="V1671">
        <f>IF(B1672="",V1670,IFERROR(IF(AND(R1671&gt;0,R1670=0),R1671,(1+(B1672/B1671-1)*Calc!$Z$1-N1672*2)*V1670),0))</f>
        <v>0</v>
      </c>
      <c r="W1671">
        <f>IF(ISNUMBER(C1671),C1671,W1670)</f>
        <v>1.55</v>
      </c>
      <c r="Y1671" s="1" t="e">
        <f>IF(AND(Q1671&gt;=Chart!$F$2,Q1671&lt;=Chart!$F$3),Q1671,#N/A)</f>
        <v>#N/A</v>
      </c>
      <c r="Z1671" t="e">
        <f>IF(AND(Q1671&gt;=Chart!$F$2,Q1671&lt;=Chart!$F$3),R1671,#N/A)</f>
        <v>#N/A</v>
      </c>
      <c r="AA1671" t="e">
        <f>IF(AND(Q1671&gt;=Chart!$F$2,Q1671&lt;=Chart!$F$3),S1671,#N/A)</f>
        <v>#N/A</v>
      </c>
      <c r="AB1671" t="e">
        <f>IF(AND(Q1671&gt;=Chart!$F$2,Q1671&lt;=Chart!$F$3),T1671,#N/A)</f>
        <v>#N/A</v>
      </c>
      <c r="AC1671" t="e">
        <f>IF(AND(Q1671&gt;=Chart!$F$2,Q1671&lt;=Chart!$F$3),U1671,#N/A)</f>
        <v>#N/A</v>
      </c>
      <c r="AD1671" t="e">
        <f>IF(AND(Q1671&gt;=Chart!$F$2,Q1671&lt;=Chart!$F$3),V1671,#N/A)</f>
        <v>#N/A</v>
      </c>
      <c r="AE1671" t="e">
        <f>IF(AND(Q1671&gt;=Chart!$F$2,Q1671&lt;=Chart!$F$3),I1671,#N/A)</f>
        <v>#N/A</v>
      </c>
      <c r="AF1671" t="e">
        <f>IF(AND(Q1671&gt;=Chart!$F$2,Q1671&lt;=Chart!$F$3),H1671/100,#N/A)</f>
        <v>#N/A</v>
      </c>
      <c r="AG1671" t="e">
        <f>IF(AND(Q1671&gt;=Chart!$F$2,Q1671&lt;=Chart!$F$3),W1671/100,#N/A)</f>
        <v>#N/A</v>
      </c>
    </row>
    <row r="1672" spans="1:33" x14ac:dyDescent="0.25">
      <c r="A1672">
        <v>1580394600</v>
      </c>
      <c r="B1672">
        <f>INDEX('Daily Data ADJ'!$1:$1048576,MATCH(Calc!$A1672,'Daily Data ADJ'!$A:$A,0),MATCH("SPY, CBOE BZX: Close",'Daily Data ADJ'!$1:$1,0))</f>
        <v>312.37113097999998</v>
      </c>
      <c r="C1672">
        <f>INDEX('Daily Data ADJ'!$1:$1048576,MATCH(Calc!$A1672,'Daily Data ADJ'!$A:$A,0),MATCH("EFFR, FRED: Close",'Daily Data ADJ'!$1:$1,0))</f>
        <v>1.6</v>
      </c>
      <c r="D1672">
        <f>INDEX('Daily Data ADJ'!$1:$1048576,MATCH(Calc!$A1672,'Daily Data ADJ'!$A:$A,1),MATCH("SOFR, FRED: Close",'Daily Data ADJ'!$1:$1,0))</f>
        <v>1.58</v>
      </c>
      <c r="E1672">
        <f>INDEX('Daily Data ADJ'!$1:$1048576,MATCH(Calc!$A1672,'Daily Data ADJ'!$A:$A,0),MATCH("UPRO, CBOE BZX: Close",'Daily Data ADJ'!$1:$1,0))</f>
        <v>36.361245769999996</v>
      </c>
      <c r="F1672">
        <f>INDEX('Daily Data ADJ'!$1:$1048576,MATCH(Calc!$A1672,'Daily Data ADJ'!$A:$A,0),MATCH("ES1!, CME_MINI: Close",'Daily Data ADJ'!$1:$1,0))</f>
        <v>3289.75</v>
      </c>
      <c r="G1672">
        <f>INDEX('Daily Data ADJ'!$1:$1048576,MATCH(Calc!$A1672,'Daily Data ADJ'!$A:$A,0),MATCH("ES2!, CME_MINI: Close",'Daily Data ADJ'!$1:$1,0))</f>
        <v>3290</v>
      </c>
      <c r="H1672">
        <f>INDEX('QUANDL MULTPL SP500_DIV_YIELD_M'!$A:$G,MATCH(Calc!$A1672,'QUANDL MULTPL SP500_DIV_YIELD_M'!$A:$A,1),MATCH('QUANDL MULTPL SP500_DIV_YIELD_M'!$E$1,'QUANDL MULTPL SP500_DIV_YIELD_M'!$A$1:$G$1,0))</f>
        <v>1.83</v>
      </c>
      <c r="I1672" s="5">
        <f t="shared" ref="I1672:I1735" si="156">(G1672/F1672)^4-1+H1672/100</f>
        <v>1.8604009118078819E-2</v>
      </c>
      <c r="J1672" s="1">
        <f>A1672/24/60/60+DATE(1970,1,1)</f>
        <v>43860.604166666672</v>
      </c>
      <c r="K1672" s="3">
        <f t="shared" si="153"/>
        <v>1</v>
      </c>
      <c r="L1672" s="6">
        <f>(1+Chart!$F$4)^(1/(365/K1672))-1</f>
        <v>6.6592785027408397E-5</v>
      </c>
      <c r="M1672" s="6">
        <f t="shared" si="154"/>
        <v>4.3489573469557286E-5</v>
      </c>
      <c r="N1672" s="6">
        <f t="shared" si="155"/>
        <v>5.0502840624799816E-5</v>
      </c>
      <c r="O1672">
        <f>O1671*(B1672/B1671)</f>
        <v>312.37113098000293</v>
      </c>
      <c r="P1672">
        <f t="shared" ref="P1672:P1735" si="157">YEAR(Q1672)</f>
        <v>2020</v>
      </c>
      <c r="Q1672" s="1">
        <f t="shared" ref="Q1672:Q1735" si="158">J1672</f>
        <v>43860.604166666672</v>
      </c>
      <c r="R1672">
        <f>IF(B1673="",R1671,IF(Q1672&gt;=Chart!$F$2,E1672,0))</f>
        <v>0</v>
      </c>
      <c r="S1672">
        <f>IF(B1673="",S1671,IFERROR(IF(AND(R1672&gt;0,R1671=0),R1672,(1+(B1673/B1672-1)*Calc!$Z$1)*S1671),0))</f>
        <v>0</v>
      </c>
      <c r="T1672">
        <f>IF(B1673="",T1671,IFERROR(IF(AND(R1672&gt;0,R1671=0),R1672,(1+(B1673/B1672-1)*Calc!$Z$1-L1673)*T1671),0))</f>
        <v>0</v>
      </c>
      <c r="U1672">
        <f>IF(B1673="",U1671,IFERROR(IF(AND(R1672&gt;0,R1671=0),R1672,(1+(B1673/B1672-1)*Calc!$Z$1-M1673*2)*U1671),0))</f>
        <v>0</v>
      </c>
      <c r="V1672">
        <f>IF(B1673="",V1671,IFERROR(IF(AND(R1672&gt;0,R1671=0),R1672,(1+(B1673/B1672-1)*Calc!$Z$1-N1673*2)*V1671),0))</f>
        <v>0</v>
      </c>
      <c r="W1672">
        <f>IF(ISNUMBER(C1672),C1672,W1671)</f>
        <v>1.6</v>
      </c>
      <c r="Y1672" s="1" t="e">
        <f>IF(AND(Q1672&gt;=Chart!$F$2,Q1672&lt;=Chart!$F$3),Q1672,#N/A)</f>
        <v>#N/A</v>
      </c>
      <c r="Z1672" t="e">
        <f>IF(AND(Q1672&gt;=Chart!$F$2,Q1672&lt;=Chart!$F$3),R1672,#N/A)</f>
        <v>#N/A</v>
      </c>
      <c r="AA1672" t="e">
        <f>IF(AND(Q1672&gt;=Chart!$F$2,Q1672&lt;=Chart!$F$3),S1672,#N/A)</f>
        <v>#N/A</v>
      </c>
      <c r="AB1672" t="e">
        <f>IF(AND(Q1672&gt;=Chart!$F$2,Q1672&lt;=Chart!$F$3),T1672,#N/A)</f>
        <v>#N/A</v>
      </c>
      <c r="AC1672" t="e">
        <f>IF(AND(Q1672&gt;=Chart!$F$2,Q1672&lt;=Chart!$F$3),U1672,#N/A)</f>
        <v>#N/A</v>
      </c>
      <c r="AD1672" t="e">
        <f>IF(AND(Q1672&gt;=Chart!$F$2,Q1672&lt;=Chart!$F$3),V1672,#N/A)</f>
        <v>#N/A</v>
      </c>
      <c r="AE1672" t="e">
        <f>IF(AND(Q1672&gt;=Chart!$F$2,Q1672&lt;=Chart!$F$3),I1672,#N/A)</f>
        <v>#N/A</v>
      </c>
      <c r="AF1672" t="e">
        <f>IF(AND(Q1672&gt;=Chart!$F$2,Q1672&lt;=Chart!$F$3),H1672/100,#N/A)</f>
        <v>#N/A</v>
      </c>
      <c r="AG1672" t="e">
        <f>IF(AND(Q1672&gt;=Chart!$F$2,Q1672&lt;=Chart!$F$3),W1672/100,#N/A)</f>
        <v>#N/A</v>
      </c>
    </row>
    <row r="1673" spans="1:33" x14ac:dyDescent="0.25">
      <c r="A1673">
        <v>1580481000</v>
      </c>
      <c r="B1673">
        <f>INDEX('Daily Data ADJ'!$1:$1048576,MATCH(Calc!$A1673,'Daily Data ADJ'!$A:$A,0),MATCH("SPY, CBOE BZX: Close",'Daily Data ADJ'!$1:$1,0))</f>
        <v>306.69910879999998</v>
      </c>
      <c r="C1673">
        <f>INDEX('Daily Data ADJ'!$1:$1048576,MATCH(Calc!$A1673,'Daily Data ADJ'!$A:$A,0),MATCH("EFFR, FRED: Close",'Daily Data ADJ'!$1:$1,0))</f>
        <v>1.59</v>
      </c>
      <c r="D1673">
        <f>INDEX('Daily Data ADJ'!$1:$1048576,MATCH(Calc!$A1673,'Daily Data ADJ'!$A:$A,1),MATCH("SOFR, FRED: Close",'Daily Data ADJ'!$1:$1,0))</f>
        <v>1.6</v>
      </c>
      <c r="E1673">
        <f>INDEX('Daily Data ADJ'!$1:$1048576,MATCH(Calc!$A1673,'Daily Data ADJ'!$A:$A,0),MATCH("UPRO, CBOE BZX: Close",'Daily Data ADJ'!$1:$1,0))</f>
        <v>34.407033409999997</v>
      </c>
      <c r="F1673">
        <f>INDEX('Daily Data ADJ'!$1:$1048576,MATCH(Calc!$A1673,'Daily Data ADJ'!$A:$A,0),MATCH("ES1!, CME_MINI: Close",'Daily Data ADJ'!$1:$1,0))</f>
        <v>3224</v>
      </c>
      <c r="G1673">
        <f>INDEX('Daily Data ADJ'!$1:$1048576,MATCH(Calc!$A1673,'Daily Data ADJ'!$A:$A,0),MATCH("ES2!, CME_MINI: Close",'Daily Data ADJ'!$1:$1,0))</f>
        <v>3223.5</v>
      </c>
      <c r="H1673">
        <f>INDEX('QUANDL MULTPL SP500_DIV_YIELD_M'!$A:$G,MATCH(Calc!$A1673,'QUANDL MULTPL SP500_DIV_YIELD_M'!$A:$A,1),MATCH('QUANDL MULTPL SP500_DIV_YIELD_M'!$E$1,'QUANDL MULTPL SP500_DIV_YIELD_M'!$A$1:$G$1,0))</f>
        <v>1.79</v>
      </c>
      <c r="I1673" s="5">
        <f t="shared" si="156"/>
        <v>1.7279796902123085E-2</v>
      </c>
      <c r="J1673" s="1">
        <f>A1673/24/60/60+DATE(1970,1,1)</f>
        <v>43861.604166666672</v>
      </c>
      <c r="K1673" s="3">
        <f t="shared" ref="K1673:K1736" si="159">J1673-J1672</f>
        <v>1</v>
      </c>
      <c r="L1673" s="6">
        <f>(1+Chart!$F$4)^(1/(365/K1673))-1</f>
        <v>6.6592785027408397E-5</v>
      </c>
      <c r="M1673" s="6">
        <f t="shared" ref="M1673:M1736" si="160">IFERROR((1+C1673/100)^(1/(365/K1673))-1,M1672)</f>
        <v>4.321989043298835E-5</v>
      </c>
      <c r="N1673" s="6">
        <f t="shared" ref="N1673:N1736" si="161">(1+I1673)^(1/(365/K1673))-1</f>
        <v>4.6938633343041047E-5</v>
      </c>
      <c r="O1673">
        <f>O1672*(B1673/B1672)</f>
        <v>306.69910880000288</v>
      </c>
      <c r="P1673">
        <f t="shared" si="157"/>
        <v>2020</v>
      </c>
      <c r="Q1673" s="1">
        <f t="shared" si="158"/>
        <v>43861.604166666672</v>
      </c>
      <c r="R1673">
        <f>IF(B1674="",R1672,IF(Q1673&gt;=Chart!$F$2,E1673,0))</f>
        <v>0</v>
      </c>
      <c r="S1673">
        <f>IF(B1674="",S1672,IFERROR(IF(AND(R1673&gt;0,R1672=0),R1673,(1+(B1674/B1673-1)*Calc!$Z$1)*S1672),0))</f>
        <v>0</v>
      </c>
      <c r="T1673">
        <f>IF(B1674="",T1672,IFERROR(IF(AND(R1673&gt;0,R1672=0),R1673,(1+(B1674/B1673-1)*Calc!$Z$1-L1674)*T1672),0))</f>
        <v>0</v>
      </c>
      <c r="U1673">
        <f>IF(B1674="",U1672,IFERROR(IF(AND(R1673&gt;0,R1672=0),R1673,(1+(B1674/B1673-1)*Calc!$Z$1-M1674*2)*U1672),0))</f>
        <v>0</v>
      </c>
      <c r="V1673">
        <f>IF(B1674="",V1672,IFERROR(IF(AND(R1673&gt;0,R1672=0),R1673,(1+(B1674/B1673-1)*Calc!$Z$1-N1674*2)*V1672),0))</f>
        <v>0</v>
      </c>
      <c r="W1673">
        <f>IF(ISNUMBER(C1673),C1673,W1672)</f>
        <v>1.59</v>
      </c>
      <c r="Y1673" s="1" t="e">
        <f>IF(AND(Q1673&gt;=Chart!$F$2,Q1673&lt;=Chart!$F$3),Q1673,#N/A)</f>
        <v>#N/A</v>
      </c>
      <c r="Z1673" t="e">
        <f>IF(AND(Q1673&gt;=Chart!$F$2,Q1673&lt;=Chart!$F$3),R1673,#N/A)</f>
        <v>#N/A</v>
      </c>
      <c r="AA1673" t="e">
        <f>IF(AND(Q1673&gt;=Chart!$F$2,Q1673&lt;=Chart!$F$3),S1673,#N/A)</f>
        <v>#N/A</v>
      </c>
      <c r="AB1673" t="e">
        <f>IF(AND(Q1673&gt;=Chart!$F$2,Q1673&lt;=Chart!$F$3),T1673,#N/A)</f>
        <v>#N/A</v>
      </c>
      <c r="AC1673" t="e">
        <f>IF(AND(Q1673&gt;=Chart!$F$2,Q1673&lt;=Chart!$F$3),U1673,#N/A)</f>
        <v>#N/A</v>
      </c>
      <c r="AD1673" t="e">
        <f>IF(AND(Q1673&gt;=Chart!$F$2,Q1673&lt;=Chart!$F$3),V1673,#N/A)</f>
        <v>#N/A</v>
      </c>
      <c r="AE1673" t="e">
        <f>IF(AND(Q1673&gt;=Chart!$F$2,Q1673&lt;=Chart!$F$3),I1673,#N/A)</f>
        <v>#N/A</v>
      </c>
      <c r="AF1673" t="e">
        <f>IF(AND(Q1673&gt;=Chart!$F$2,Q1673&lt;=Chart!$F$3),H1673/100,#N/A)</f>
        <v>#N/A</v>
      </c>
      <c r="AG1673" t="e">
        <f>IF(AND(Q1673&gt;=Chart!$F$2,Q1673&lt;=Chart!$F$3),W1673/100,#N/A)</f>
        <v>#N/A</v>
      </c>
    </row>
    <row r="1674" spans="1:33" x14ac:dyDescent="0.25">
      <c r="A1674">
        <v>1580740200</v>
      </c>
      <c r="B1674">
        <f>INDEX('Daily Data ADJ'!$1:$1048576,MATCH(Calc!$A1674,'Daily Data ADJ'!$A:$A,0),MATCH("SPY, CBOE BZX: Close",'Daily Data ADJ'!$1:$1,0))</f>
        <v>308.97745048000002</v>
      </c>
      <c r="C1674">
        <f>INDEX('Daily Data ADJ'!$1:$1048576,MATCH(Calc!$A1674,'Daily Data ADJ'!$A:$A,0),MATCH("EFFR, FRED: Close",'Daily Data ADJ'!$1:$1,0))</f>
        <v>1.59</v>
      </c>
      <c r="D1674">
        <f>INDEX('Daily Data ADJ'!$1:$1048576,MATCH(Calc!$A1674,'Daily Data ADJ'!$A:$A,1),MATCH("SOFR, FRED: Close",'Daily Data ADJ'!$1:$1,0))</f>
        <v>1.59</v>
      </c>
      <c r="E1674">
        <f>INDEX('Daily Data ADJ'!$1:$1048576,MATCH(Calc!$A1674,'Daily Data ADJ'!$A:$A,0),MATCH("UPRO, CBOE BZX: Close",'Daily Data ADJ'!$1:$1,0))</f>
        <v>35.160942749999997</v>
      </c>
      <c r="F1674">
        <f>INDEX('Daily Data ADJ'!$1:$1048576,MATCH(Calc!$A1674,'Daily Data ADJ'!$A:$A,0),MATCH("ES1!, CME_MINI: Close",'Daily Data ADJ'!$1:$1,0))</f>
        <v>3245.5</v>
      </c>
      <c r="G1674">
        <f>INDEX('Daily Data ADJ'!$1:$1048576,MATCH(Calc!$A1674,'Daily Data ADJ'!$A:$A,0),MATCH("ES2!, CME_MINI: Close",'Daily Data ADJ'!$1:$1,0))</f>
        <v>3245.5</v>
      </c>
      <c r="H1674">
        <f>INDEX('QUANDL MULTPL SP500_DIV_YIELD_M'!$A:$G,MATCH(Calc!$A1674,'QUANDL MULTPL SP500_DIV_YIELD_M'!$A:$A,1),MATCH('QUANDL MULTPL SP500_DIV_YIELD_M'!$E$1,'QUANDL MULTPL SP500_DIV_YIELD_M'!$A$1:$G$1,0))</f>
        <v>1.79</v>
      </c>
      <c r="I1674" s="5">
        <f t="shared" si="156"/>
        <v>1.7899999999999999E-2</v>
      </c>
      <c r="J1674" s="1">
        <f>A1674/24/60/60+DATE(1970,1,1)</f>
        <v>43864.604166666672</v>
      </c>
      <c r="K1674" s="3">
        <f t="shared" si="159"/>
        <v>3</v>
      </c>
      <c r="L1674" s="6">
        <f>(1+Chart!$F$4)^(1/(365/K1674))-1</f>
        <v>1.9979165917494157E-4</v>
      </c>
      <c r="M1674" s="6">
        <f t="shared" si="160"/>
        <v>1.296652752564853E-4</v>
      </c>
      <c r="N1674" s="6">
        <f t="shared" si="161"/>
        <v>1.4583267208045925E-4</v>
      </c>
      <c r="O1674">
        <f>O1673*(B1674/B1673)</f>
        <v>308.97745048000297</v>
      </c>
      <c r="P1674">
        <f t="shared" si="157"/>
        <v>2020</v>
      </c>
      <c r="Q1674" s="1">
        <f t="shared" si="158"/>
        <v>43864.604166666672</v>
      </c>
      <c r="R1674">
        <f>IF(B1675="",R1673,IF(Q1674&gt;=Chart!$F$2,E1674,0))</f>
        <v>0</v>
      </c>
      <c r="S1674">
        <f>IF(B1675="",S1673,IFERROR(IF(AND(R1674&gt;0,R1673=0),R1674,(1+(B1675/B1674-1)*Calc!$Z$1)*S1673),0))</f>
        <v>0</v>
      </c>
      <c r="T1674">
        <f>IF(B1675="",T1673,IFERROR(IF(AND(R1674&gt;0,R1673=0),R1674,(1+(B1675/B1674-1)*Calc!$Z$1-L1675)*T1673),0))</f>
        <v>0</v>
      </c>
      <c r="U1674">
        <f>IF(B1675="",U1673,IFERROR(IF(AND(R1674&gt;0,R1673=0),R1674,(1+(B1675/B1674-1)*Calc!$Z$1-M1675*2)*U1673),0))</f>
        <v>0</v>
      </c>
      <c r="V1674">
        <f>IF(B1675="",V1673,IFERROR(IF(AND(R1674&gt;0,R1673=0),R1674,(1+(B1675/B1674-1)*Calc!$Z$1-N1675*2)*V1673),0))</f>
        <v>0</v>
      </c>
      <c r="W1674">
        <f>IF(ISNUMBER(C1674),C1674,W1673)</f>
        <v>1.59</v>
      </c>
      <c r="Y1674" s="1" t="e">
        <f>IF(AND(Q1674&gt;=Chart!$F$2,Q1674&lt;=Chart!$F$3),Q1674,#N/A)</f>
        <v>#N/A</v>
      </c>
      <c r="Z1674" t="e">
        <f>IF(AND(Q1674&gt;=Chart!$F$2,Q1674&lt;=Chart!$F$3),R1674,#N/A)</f>
        <v>#N/A</v>
      </c>
      <c r="AA1674" t="e">
        <f>IF(AND(Q1674&gt;=Chart!$F$2,Q1674&lt;=Chart!$F$3),S1674,#N/A)</f>
        <v>#N/A</v>
      </c>
      <c r="AB1674" t="e">
        <f>IF(AND(Q1674&gt;=Chart!$F$2,Q1674&lt;=Chart!$F$3),T1674,#N/A)</f>
        <v>#N/A</v>
      </c>
      <c r="AC1674" t="e">
        <f>IF(AND(Q1674&gt;=Chart!$F$2,Q1674&lt;=Chart!$F$3),U1674,#N/A)</f>
        <v>#N/A</v>
      </c>
      <c r="AD1674" t="e">
        <f>IF(AND(Q1674&gt;=Chart!$F$2,Q1674&lt;=Chart!$F$3),V1674,#N/A)</f>
        <v>#N/A</v>
      </c>
      <c r="AE1674" t="e">
        <f>IF(AND(Q1674&gt;=Chart!$F$2,Q1674&lt;=Chart!$F$3),I1674,#N/A)</f>
        <v>#N/A</v>
      </c>
      <c r="AF1674" t="e">
        <f>IF(AND(Q1674&gt;=Chart!$F$2,Q1674&lt;=Chart!$F$3),H1674/100,#N/A)</f>
        <v>#N/A</v>
      </c>
      <c r="AG1674" t="e">
        <f>IF(AND(Q1674&gt;=Chart!$F$2,Q1674&lt;=Chart!$F$3),W1674/100,#N/A)</f>
        <v>#N/A</v>
      </c>
    </row>
    <row r="1675" spans="1:33" x14ac:dyDescent="0.25">
      <c r="A1675">
        <v>1580826600</v>
      </c>
      <c r="B1675">
        <f>INDEX('Daily Data ADJ'!$1:$1048576,MATCH(Calc!$A1675,'Daily Data ADJ'!$A:$A,0),MATCH("SPY, CBOE BZX: Close",'Daily Data ADJ'!$1:$1,0))</f>
        <v>313.68665881999999</v>
      </c>
      <c r="C1675">
        <f>INDEX('Daily Data ADJ'!$1:$1048576,MATCH(Calc!$A1675,'Daily Data ADJ'!$A:$A,0),MATCH("EFFR, FRED: Close",'Daily Data ADJ'!$1:$1,0))</f>
        <v>1.59</v>
      </c>
      <c r="D1675">
        <f>INDEX('Daily Data ADJ'!$1:$1048576,MATCH(Calc!$A1675,'Daily Data ADJ'!$A:$A,1),MATCH("SOFR, FRED: Close",'Daily Data ADJ'!$1:$1,0))</f>
        <v>1.6</v>
      </c>
      <c r="E1675">
        <f>INDEX('Daily Data ADJ'!$1:$1048576,MATCH(Calc!$A1675,'Daily Data ADJ'!$A:$A,0),MATCH("UPRO, CBOE BZX: Close",'Daily Data ADJ'!$1:$1,0))</f>
        <v>36.763000089999998</v>
      </c>
      <c r="F1675">
        <f>INDEX('Daily Data ADJ'!$1:$1048576,MATCH(Calc!$A1675,'Daily Data ADJ'!$A:$A,0),MATCH("ES1!, CME_MINI: Close",'Daily Data ADJ'!$1:$1,0))</f>
        <v>3299.5</v>
      </c>
      <c r="G1675">
        <f>INDEX('Daily Data ADJ'!$1:$1048576,MATCH(Calc!$A1675,'Daily Data ADJ'!$A:$A,0),MATCH("ES2!, CME_MINI: Close",'Daily Data ADJ'!$1:$1,0))</f>
        <v>3299.75</v>
      </c>
      <c r="H1675">
        <f>INDEX('QUANDL MULTPL SP500_DIV_YIELD_M'!$A:$G,MATCH(Calc!$A1675,'QUANDL MULTPL SP500_DIV_YIELD_M'!$A:$A,1),MATCH('QUANDL MULTPL SP500_DIV_YIELD_M'!$E$1,'QUANDL MULTPL SP500_DIV_YIELD_M'!$A$1:$G$1,0))</f>
        <v>1.79</v>
      </c>
      <c r="I1675" s="5">
        <f t="shared" si="156"/>
        <v>1.8203110671109773E-2</v>
      </c>
      <c r="J1675" s="1">
        <f>A1675/24/60/60+DATE(1970,1,1)</f>
        <v>43865.604166666672</v>
      </c>
      <c r="K1675" s="3">
        <f t="shared" si="159"/>
        <v>1</v>
      </c>
      <c r="L1675" s="6">
        <f>(1+Chart!$F$4)^(1/(365/K1675))-1</f>
        <v>6.6592785027408397E-5</v>
      </c>
      <c r="M1675" s="6">
        <f t="shared" si="160"/>
        <v>4.321989043298835E-5</v>
      </c>
      <c r="N1675" s="6">
        <f t="shared" si="161"/>
        <v>4.9424283121268786E-5</v>
      </c>
      <c r="O1675">
        <f>O1674*(B1675/B1674)</f>
        <v>313.686658820003</v>
      </c>
      <c r="P1675">
        <f t="shared" si="157"/>
        <v>2020</v>
      </c>
      <c r="Q1675" s="1">
        <f t="shared" si="158"/>
        <v>43865.604166666672</v>
      </c>
      <c r="R1675">
        <f>IF(B1676="",R1674,IF(Q1675&gt;=Chart!$F$2,E1675,0))</f>
        <v>0</v>
      </c>
      <c r="S1675">
        <f>IF(B1676="",S1674,IFERROR(IF(AND(R1675&gt;0,R1674=0),R1675,(1+(B1676/B1675-1)*Calc!$Z$1)*S1674),0))</f>
        <v>0</v>
      </c>
      <c r="T1675">
        <f>IF(B1676="",T1674,IFERROR(IF(AND(R1675&gt;0,R1674=0),R1675,(1+(B1676/B1675-1)*Calc!$Z$1-L1676)*T1674),0))</f>
        <v>0</v>
      </c>
      <c r="U1675">
        <f>IF(B1676="",U1674,IFERROR(IF(AND(R1675&gt;0,R1674=0),R1675,(1+(B1676/B1675-1)*Calc!$Z$1-M1676*2)*U1674),0))</f>
        <v>0</v>
      </c>
      <c r="V1675">
        <f>IF(B1676="",V1674,IFERROR(IF(AND(R1675&gt;0,R1674=0),R1675,(1+(B1676/B1675-1)*Calc!$Z$1-N1676*2)*V1674),0))</f>
        <v>0</v>
      </c>
      <c r="W1675">
        <f>IF(ISNUMBER(C1675),C1675,W1674)</f>
        <v>1.59</v>
      </c>
      <c r="Y1675" s="1" t="e">
        <f>IF(AND(Q1675&gt;=Chart!$F$2,Q1675&lt;=Chart!$F$3),Q1675,#N/A)</f>
        <v>#N/A</v>
      </c>
      <c r="Z1675" t="e">
        <f>IF(AND(Q1675&gt;=Chart!$F$2,Q1675&lt;=Chart!$F$3),R1675,#N/A)</f>
        <v>#N/A</v>
      </c>
      <c r="AA1675" t="e">
        <f>IF(AND(Q1675&gt;=Chart!$F$2,Q1675&lt;=Chart!$F$3),S1675,#N/A)</f>
        <v>#N/A</v>
      </c>
      <c r="AB1675" t="e">
        <f>IF(AND(Q1675&gt;=Chart!$F$2,Q1675&lt;=Chart!$F$3),T1675,#N/A)</f>
        <v>#N/A</v>
      </c>
      <c r="AC1675" t="e">
        <f>IF(AND(Q1675&gt;=Chart!$F$2,Q1675&lt;=Chart!$F$3),U1675,#N/A)</f>
        <v>#N/A</v>
      </c>
      <c r="AD1675" t="e">
        <f>IF(AND(Q1675&gt;=Chart!$F$2,Q1675&lt;=Chart!$F$3),V1675,#N/A)</f>
        <v>#N/A</v>
      </c>
      <c r="AE1675" t="e">
        <f>IF(AND(Q1675&gt;=Chart!$F$2,Q1675&lt;=Chart!$F$3),I1675,#N/A)</f>
        <v>#N/A</v>
      </c>
      <c r="AF1675" t="e">
        <f>IF(AND(Q1675&gt;=Chart!$F$2,Q1675&lt;=Chart!$F$3),H1675/100,#N/A)</f>
        <v>#N/A</v>
      </c>
      <c r="AG1675" t="e">
        <f>IF(AND(Q1675&gt;=Chart!$F$2,Q1675&lt;=Chart!$F$3),W1675/100,#N/A)</f>
        <v>#N/A</v>
      </c>
    </row>
    <row r="1676" spans="1:33" x14ac:dyDescent="0.25">
      <c r="A1676">
        <v>1580913000</v>
      </c>
      <c r="B1676">
        <f>INDEX('Daily Data ADJ'!$1:$1048576,MATCH(Calc!$A1676,'Daily Data ADJ'!$A:$A,0),MATCH("SPY, CBOE BZX: Close",'Daily Data ADJ'!$1:$1,0))</f>
        <v>317.30912676999998</v>
      </c>
      <c r="C1676">
        <f>INDEX('Daily Data ADJ'!$1:$1048576,MATCH(Calc!$A1676,'Daily Data ADJ'!$A:$A,0),MATCH("EFFR, FRED: Close",'Daily Data ADJ'!$1:$1,0))</f>
        <v>1.59</v>
      </c>
      <c r="D1676">
        <f>INDEX('Daily Data ADJ'!$1:$1048576,MATCH(Calc!$A1676,'Daily Data ADJ'!$A:$A,1),MATCH("SOFR, FRED: Close",'Daily Data ADJ'!$1:$1,0))</f>
        <v>1.59</v>
      </c>
      <c r="E1676">
        <f>INDEX('Daily Data ADJ'!$1:$1048576,MATCH(Calc!$A1676,'Daily Data ADJ'!$A:$A,0),MATCH("UPRO, CBOE BZX: Close",'Daily Data ADJ'!$1:$1,0))</f>
        <v>38.007942479999997</v>
      </c>
      <c r="F1676">
        <f>INDEX('Daily Data ADJ'!$1:$1048576,MATCH(Calc!$A1676,'Daily Data ADJ'!$A:$A,0),MATCH("ES1!, CME_MINI: Close",'Daily Data ADJ'!$1:$1,0))</f>
        <v>3335</v>
      </c>
      <c r="G1676">
        <f>INDEX('Daily Data ADJ'!$1:$1048576,MATCH(Calc!$A1676,'Daily Data ADJ'!$A:$A,0),MATCH("ES2!, CME_MINI: Close",'Daily Data ADJ'!$1:$1,0))</f>
        <v>3335.25</v>
      </c>
      <c r="H1676">
        <f>INDEX('QUANDL MULTPL SP500_DIV_YIELD_M'!$A:$G,MATCH(Calc!$A1676,'QUANDL MULTPL SP500_DIV_YIELD_M'!$A:$A,1),MATCH('QUANDL MULTPL SP500_DIV_YIELD_M'!$E$1,'QUANDL MULTPL SP500_DIV_YIELD_M'!$A$1:$G$1,0))</f>
        <v>1.79</v>
      </c>
      <c r="I1676" s="5">
        <f t="shared" si="156"/>
        <v>1.8199883792922672E-2</v>
      </c>
      <c r="J1676" s="1">
        <f>A1676/24/60/60+DATE(1970,1,1)</f>
        <v>43866.604166666672</v>
      </c>
      <c r="K1676" s="3">
        <f t="shared" si="159"/>
        <v>1</v>
      </c>
      <c r="L1676" s="6">
        <f>(1+Chart!$F$4)^(1/(365/K1676))-1</f>
        <v>6.6592785027408397E-5</v>
      </c>
      <c r="M1676" s="6">
        <f t="shared" si="160"/>
        <v>4.321989043298835E-5</v>
      </c>
      <c r="N1676" s="6">
        <f t="shared" si="161"/>
        <v>4.9415599968627433E-5</v>
      </c>
      <c r="O1676">
        <f>O1675*(B1676/B1675)</f>
        <v>317.30912677000299</v>
      </c>
      <c r="P1676">
        <f t="shared" si="157"/>
        <v>2020</v>
      </c>
      <c r="Q1676" s="1">
        <f t="shared" si="158"/>
        <v>43866.604166666672</v>
      </c>
      <c r="R1676">
        <f>IF(B1677="",R1675,IF(Q1676&gt;=Chart!$F$2,E1676,0))</f>
        <v>0</v>
      </c>
      <c r="S1676">
        <f>IF(B1677="",S1675,IFERROR(IF(AND(R1676&gt;0,R1675=0),R1676,(1+(B1677/B1676-1)*Calc!$Z$1)*S1675),0))</f>
        <v>0</v>
      </c>
      <c r="T1676">
        <f>IF(B1677="",T1675,IFERROR(IF(AND(R1676&gt;0,R1675=0),R1676,(1+(B1677/B1676-1)*Calc!$Z$1-L1677)*T1675),0))</f>
        <v>0</v>
      </c>
      <c r="U1676">
        <f>IF(B1677="",U1675,IFERROR(IF(AND(R1676&gt;0,R1675=0),R1676,(1+(B1677/B1676-1)*Calc!$Z$1-M1677*2)*U1675),0))</f>
        <v>0</v>
      </c>
      <c r="V1676">
        <f>IF(B1677="",V1675,IFERROR(IF(AND(R1676&gt;0,R1675=0),R1676,(1+(B1677/B1676-1)*Calc!$Z$1-N1677*2)*V1675),0))</f>
        <v>0</v>
      </c>
      <c r="W1676">
        <f>IF(ISNUMBER(C1676),C1676,W1675)</f>
        <v>1.59</v>
      </c>
      <c r="Y1676" s="1" t="e">
        <f>IF(AND(Q1676&gt;=Chart!$F$2,Q1676&lt;=Chart!$F$3),Q1676,#N/A)</f>
        <v>#N/A</v>
      </c>
      <c r="Z1676" t="e">
        <f>IF(AND(Q1676&gt;=Chart!$F$2,Q1676&lt;=Chart!$F$3),R1676,#N/A)</f>
        <v>#N/A</v>
      </c>
      <c r="AA1676" t="e">
        <f>IF(AND(Q1676&gt;=Chart!$F$2,Q1676&lt;=Chart!$F$3),S1676,#N/A)</f>
        <v>#N/A</v>
      </c>
      <c r="AB1676" t="e">
        <f>IF(AND(Q1676&gt;=Chart!$F$2,Q1676&lt;=Chart!$F$3),T1676,#N/A)</f>
        <v>#N/A</v>
      </c>
      <c r="AC1676" t="e">
        <f>IF(AND(Q1676&gt;=Chart!$F$2,Q1676&lt;=Chart!$F$3),U1676,#N/A)</f>
        <v>#N/A</v>
      </c>
      <c r="AD1676" t="e">
        <f>IF(AND(Q1676&gt;=Chart!$F$2,Q1676&lt;=Chart!$F$3),V1676,#N/A)</f>
        <v>#N/A</v>
      </c>
      <c r="AE1676" t="e">
        <f>IF(AND(Q1676&gt;=Chart!$F$2,Q1676&lt;=Chart!$F$3),I1676,#N/A)</f>
        <v>#N/A</v>
      </c>
      <c r="AF1676" t="e">
        <f>IF(AND(Q1676&gt;=Chart!$F$2,Q1676&lt;=Chart!$F$3),H1676/100,#N/A)</f>
        <v>#N/A</v>
      </c>
      <c r="AG1676" t="e">
        <f>IF(AND(Q1676&gt;=Chart!$F$2,Q1676&lt;=Chart!$F$3),W1676/100,#N/A)</f>
        <v>#N/A</v>
      </c>
    </row>
    <row r="1677" spans="1:33" x14ac:dyDescent="0.25">
      <c r="A1677">
        <v>1580999400</v>
      </c>
      <c r="B1677">
        <f>INDEX('Daily Data ADJ'!$1:$1048576,MATCH(Calc!$A1677,'Daily Data ADJ'!$A:$A,0),MATCH("SPY, CBOE BZX: Close",'Daily Data ADJ'!$1:$1,0))</f>
        <v>318.37680153000002</v>
      </c>
      <c r="C1677">
        <f>INDEX('Daily Data ADJ'!$1:$1048576,MATCH(Calc!$A1677,'Daily Data ADJ'!$A:$A,0),MATCH("EFFR, FRED: Close",'Daily Data ADJ'!$1:$1,0))</f>
        <v>1.59</v>
      </c>
      <c r="D1677">
        <f>INDEX('Daily Data ADJ'!$1:$1048576,MATCH(Calc!$A1677,'Daily Data ADJ'!$A:$A,1),MATCH("SOFR, FRED: Close",'Daily Data ADJ'!$1:$1,0))</f>
        <v>1.59</v>
      </c>
      <c r="E1677">
        <f>INDEX('Daily Data ADJ'!$1:$1048576,MATCH(Calc!$A1677,'Daily Data ADJ'!$A:$A,0),MATCH("UPRO, CBOE BZX: Close",'Daily Data ADJ'!$1:$1,0))</f>
        <v>38.399776940000002</v>
      </c>
      <c r="F1677">
        <f>INDEX('Daily Data ADJ'!$1:$1048576,MATCH(Calc!$A1677,'Daily Data ADJ'!$A:$A,0),MATCH("ES1!, CME_MINI: Close",'Daily Data ADJ'!$1:$1,0))</f>
        <v>3345.25</v>
      </c>
      <c r="G1677">
        <f>INDEX('Daily Data ADJ'!$1:$1048576,MATCH(Calc!$A1677,'Daily Data ADJ'!$A:$A,0),MATCH("ES2!, CME_MINI: Close",'Daily Data ADJ'!$1:$1,0))</f>
        <v>3345.5</v>
      </c>
      <c r="H1677">
        <f>INDEX('QUANDL MULTPL SP500_DIV_YIELD_M'!$A:$G,MATCH(Calc!$A1677,'QUANDL MULTPL SP500_DIV_YIELD_M'!$A:$A,1),MATCH('QUANDL MULTPL SP500_DIV_YIELD_M'!$E$1,'QUANDL MULTPL SP500_DIV_YIELD_M'!$A$1:$G$1,0))</f>
        <v>1.79</v>
      </c>
      <c r="I1677" s="5">
        <f t="shared" si="156"/>
        <v>1.8198964832173842E-2</v>
      </c>
      <c r="J1677" s="1">
        <f>A1677/24/60/60+DATE(1970,1,1)</f>
        <v>43867.604166666672</v>
      </c>
      <c r="K1677" s="3">
        <f t="shared" si="159"/>
        <v>1</v>
      </c>
      <c r="L1677" s="6">
        <f>(1+Chart!$F$4)^(1/(365/K1677))-1</f>
        <v>6.6592785027408397E-5</v>
      </c>
      <c r="M1677" s="6">
        <f t="shared" si="160"/>
        <v>4.321989043298835E-5</v>
      </c>
      <c r="N1677" s="6">
        <f t="shared" si="161"/>
        <v>4.9413127147346358E-5</v>
      </c>
      <c r="O1677">
        <f>O1676*(B1677/B1676)</f>
        <v>318.37680153000304</v>
      </c>
      <c r="P1677">
        <f t="shared" si="157"/>
        <v>2020</v>
      </c>
      <c r="Q1677" s="1">
        <f t="shared" si="158"/>
        <v>43867.604166666672</v>
      </c>
      <c r="R1677">
        <f>IF(B1678="",R1676,IF(Q1677&gt;=Chart!$F$2,E1677,0))</f>
        <v>0</v>
      </c>
      <c r="S1677">
        <f>IF(B1678="",S1676,IFERROR(IF(AND(R1677&gt;0,R1676=0),R1677,(1+(B1678/B1677-1)*Calc!$Z$1)*S1676),0))</f>
        <v>0</v>
      </c>
      <c r="T1677">
        <f>IF(B1678="",T1676,IFERROR(IF(AND(R1677&gt;0,R1676=0),R1677,(1+(B1678/B1677-1)*Calc!$Z$1-L1678)*T1676),0))</f>
        <v>0</v>
      </c>
      <c r="U1677">
        <f>IF(B1678="",U1676,IFERROR(IF(AND(R1677&gt;0,R1676=0),R1677,(1+(B1678/B1677-1)*Calc!$Z$1-M1678*2)*U1676),0))</f>
        <v>0</v>
      </c>
      <c r="V1677">
        <f>IF(B1678="",V1676,IFERROR(IF(AND(R1677&gt;0,R1676=0),R1677,(1+(B1678/B1677-1)*Calc!$Z$1-N1678*2)*V1676),0))</f>
        <v>0</v>
      </c>
      <c r="W1677">
        <f>IF(ISNUMBER(C1677),C1677,W1676)</f>
        <v>1.59</v>
      </c>
      <c r="Y1677" s="1" t="e">
        <f>IF(AND(Q1677&gt;=Chart!$F$2,Q1677&lt;=Chart!$F$3),Q1677,#N/A)</f>
        <v>#N/A</v>
      </c>
      <c r="Z1677" t="e">
        <f>IF(AND(Q1677&gt;=Chart!$F$2,Q1677&lt;=Chart!$F$3),R1677,#N/A)</f>
        <v>#N/A</v>
      </c>
      <c r="AA1677" t="e">
        <f>IF(AND(Q1677&gt;=Chart!$F$2,Q1677&lt;=Chart!$F$3),S1677,#N/A)</f>
        <v>#N/A</v>
      </c>
      <c r="AB1677" t="e">
        <f>IF(AND(Q1677&gt;=Chart!$F$2,Q1677&lt;=Chart!$F$3),T1677,#N/A)</f>
        <v>#N/A</v>
      </c>
      <c r="AC1677" t="e">
        <f>IF(AND(Q1677&gt;=Chart!$F$2,Q1677&lt;=Chart!$F$3),U1677,#N/A)</f>
        <v>#N/A</v>
      </c>
      <c r="AD1677" t="e">
        <f>IF(AND(Q1677&gt;=Chart!$F$2,Q1677&lt;=Chart!$F$3),V1677,#N/A)</f>
        <v>#N/A</v>
      </c>
      <c r="AE1677" t="e">
        <f>IF(AND(Q1677&gt;=Chart!$F$2,Q1677&lt;=Chart!$F$3),I1677,#N/A)</f>
        <v>#N/A</v>
      </c>
      <c r="AF1677" t="e">
        <f>IF(AND(Q1677&gt;=Chart!$F$2,Q1677&lt;=Chart!$F$3),H1677/100,#N/A)</f>
        <v>#N/A</v>
      </c>
      <c r="AG1677" t="e">
        <f>IF(AND(Q1677&gt;=Chart!$F$2,Q1677&lt;=Chart!$F$3),W1677/100,#N/A)</f>
        <v>#N/A</v>
      </c>
    </row>
    <row r="1678" spans="1:33" x14ac:dyDescent="0.25">
      <c r="A1678">
        <v>1581085800</v>
      </c>
      <c r="B1678">
        <f>INDEX('Daily Data ADJ'!$1:$1048576,MATCH(Calc!$A1678,'Daily Data ADJ'!$A:$A,0),MATCH("SPY, CBOE BZX: Close",'Daily Data ADJ'!$1:$1,0))</f>
        <v>316.67996127999999</v>
      </c>
      <c r="C1678">
        <f>INDEX('Daily Data ADJ'!$1:$1048576,MATCH(Calc!$A1678,'Daily Data ADJ'!$A:$A,0),MATCH("EFFR, FRED: Close",'Daily Data ADJ'!$1:$1,0))</f>
        <v>1.58</v>
      </c>
      <c r="D1678">
        <f>INDEX('Daily Data ADJ'!$1:$1048576,MATCH(Calc!$A1678,'Daily Data ADJ'!$A:$A,1),MATCH("SOFR, FRED: Close",'Daily Data ADJ'!$1:$1,0))</f>
        <v>1.58</v>
      </c>
      <c r="E1678">
        <f>INDEX('Daily Data ADJ'!$1:$1048576,MATCH(Calc!$A1678,'Daily Data ADJ'!$A:$A,0),MATCH("UPRO, CBOE BZX: Close",'Daily Data ADJ'!$1:$1,0))</f>
        <v>37.809545290000003</v>
      </c>
      <c r="F1678">
        <f>INDEX('Daily Data ADJ'!$1:$1048576,MATCH(Calc!$A1678,'Daily Data ADJ'!$A:$A,0),MATCH("ES1!, CME_MINI: Close",'Daily Data ADJ'!$1:$1,0))</f>
        <v>3325.5</v>
      </c>
      <c r="G1678">
        <f>INDEX('Daily Data ADJ'!$1:$1048576,MATCH(Calc!$A1678,'Daily Data ADJ'!$A:$A,0),MATCH("ES2!, CME_MINI: Close",'Daily Data ADJ'!$1:$1,0))</f>
        <v>3325.5</v>
      </c>
      <c r="H1678">
        <f>INDEX('QUANDL MULTPL SP500_DIV_YIELD_M'!$A:$G,MATCH(Calc!$A1678,'QUANDL MULTPL SP500_DIV_YIELD_M'!$A:$A,1),MATCH('QUANDL MULTPL SP500_DIV_YIELD_M'!$E$1,'QUANDL MULTPL SP500_DIV_YIELD_M'!$A$1:$G$1,0))</f>
        <v>1.79</v>
      </c>
      <c r="I1678" s="5">
        <f t="shared" si="156"/>
        <v>1.7899999999999999E-2</v>
      </c>
      <c r="J1678" s="1">
        <f>A1678/24/60/60+DATE(1970,1,1)</f>
        <v>43868.604166666672</v>
      </c>
      <c r="K1678" s="3">
        <f t="shared" si="159"/>
        <v>1</v>
      </c>
      <c r="L1678" s="6">
        <f>(1+Chart!$F$4)^(1/(365/K1678))-1</f>
        <v>6.6592785027408397E-5</v>
      </c>
      <c r="M1678" s="6">
        <f t="shared" si="160"/>
        <v>4.2950180921597081E-5</v>
      </c>
      <c r="N1678" s="6">
        <f t="shared" si="161"/>
        <v>4.8608527866145224E-5</v>
      </c>
      <c r="O1678">
        <f>O1677*(B1678/B1677)</f>
        <v>316.679961280003</v>
      </c>
      <c r="P1678">
        <f t="shared" si="157"/>
        <v>2020</v>
      </c>
      <c r="Q1678" s="1">
        <f t="shared" si="158"/>
        <v>43868.604166666672</v>
      </c>
      <c r="R1678">
        <f>IF(B1679="",R1677,IF(Q1678&gt;=Chart!$F$2,E1678,0))</f>
        <v>0</v>
      </c>
      <c r="S1678">
        <f>IF(B1679="",S1677,IFERROR(IF(AND(R1678&gt;0,R1677=0),R1678,(1+(B1679/B1678-1)*Calc!$Z$1)*S1677),0))</f>
        <v>0</v>
      </c>
      <c r="T1678">
        <f>IF(B1679="",T1677,IFERROR(IF(AND(R1678&gt;0,R1677=0),R1678,(1+(B1679/B1678-1)*Calc!$Z$1-L1679)*T1677),0))</f>
        <v>0</v>
      </c>
      <c r="U1678">
        <f>IF(B1679="",U1677,IFERROR(IF(AND(R1678&gt;0,R1677=0),R1678,(1+(B1679/B1678-1)*Calc!$Z$1-M1679*2)*U1677),0))</f>
        <v>0</v>
      </c>
      <c r="V1678">
        <f>IF(B1679="",V1677,IFERROR(IF(AND(R1678&gt;0,R1677=0),R1678,(1+(B1679/B1678-1)*Calc!$Z$1-N1679*2)*V1677),0))</f>
        <v>0</v>
      </c>
      <c r="W1678">
        <f>IF(ISNUMBER(C1678),C1678,W1677)</f>
        <v>1.58</v>
      </c>
      <c r="Y1678" s="1" t="e">
        <f>IF(AND(Q1678&gt;=Chart!$F$2,Q1678&lt;=Chart!$F$3),Q1678,#N/A)</f>
        <v>#N/A</v>
      </c>
      <c r="Z1678" t="e">
        <f>IF(AND(Q1678&gt;=Chart!$F$2,Q1678&lt;=Chart!$F$3),R1678,#N/A)</f>
        <v>#N/A</v>
      </c>
      <c r="AA1678" t="e">
        <f>IF(AND(Q1678&gt;=Chart!$F$2,Q1678&lt;=Chart!$F$3),S1678,#N/A)</f>
        <v>#N/A</v>
      </c>
      <c r="AB1678" t="e">
        <f>IF(AND(Q1678&gt;=Chart!$F$2,Q1678&lt;=Chart!$F$3),T1678,#N/A)</f>
        <v>#N/A</v>
      </c>
      <c r="AC1678" t="e">
        <f>IF(AND(Q1678&gt;=Chart!$F$2,Q1678&lt;=Chart!$F$3),U1678,#N/A)</f>
        <v>#N/A</v>
      </c>
      <c r="AD1678" t="e">
        <f>IF(AND(Q1678&gt;=Chart!$F$2,Q1678&lt;=Chart!$F$3),V1678,#N/A)</f>
        <v>#N/A</v>
      </c>
      <c r="AE1678" t="e">
        <f>IF(AND(Q1678&gt;=Chart!$F$2,Q1678&lt;=Chart!$F$3),I1678,#N/A)</f>
        <v>#N/A</v>
      </c>
      <c r="AF1678" t="e">
        <f>IF(AND(Q1678&gt;=Chart!$F$2,Q1678&lt;=Chart!$F$3),H1678/100,#N/A)</f>
        <v>#N/A</v>
      </c>
      <c r="AG1678" t="e">
        <f>IF(AND(Q1678&gt;=Chart!$F$2,Q1678&lt;=Chart!$F$3),W1678/100,#N/A)</f>
        <v>#N/A</v>
      </c>
    </row>
    <row r="1679" spans="1:33" x14ac:dyDescent="0.25">
      <c r="A1679">
        <v>1581345000</v>
      </c>
      <c r="B1679">
        <f>INDEX('Daily Data ADJ'!$1:$1048576,MATCH(Calc!$A1679,'Daily Data ADJ'!$A:$A,0),MATCH("SPY, CBOE BZX: Close",'Daily Data ADJ'!$1:$1,0))</f>
        <v>319.04409826</v>
      </c>
      <c r="C1679">
        <f>INDEX('Daily Data ADJ'!$1:$1048576,MATCH(Calc!$A1679,'Daily Data ADJ'!$A:$A,0),MATCH("EFFR, FRED: Close",'Daily Data ADJ'!$1:$1,0))</f>
        <v>1.58</v>
      </c>
      <c r="D1679">
        <f>INDEX('Daily Data ADJ'!$1:$1048576,MATCH(Calc!$A1679,'Daily Data ADJ'!$A:$A,1),MATCH("SOFR, FRED: Close",'Daily Data ADJ'!$1:$1,0))</f>
        <v>1.58</v>
      </c>
      <c r="E1679">
        <f>INDEX('Daily Data ADJ'!$1:$1048576,MATCH(Calc!$A1679,'Daily Data ADJ'!$A:$A,0),MATCH("UPRO, CBOE BZX: Close",'Daily Data ADJ'!$1:$1,0))</f>
        <v>38.637853569999997</v>
      </c>
      <c r="F1679">
        <f>INDEX('Daily Data ADJ'!$1:$1048576,MATCH(Calc!$A1679,'Daily Data ADJ'!$A:$A,0),MATCH("ES1!, CME_MINI: Close",'Daily Data ADJ'!$1:$1,0))</f>
        <v>3353</v>
      </c>
      <c r="G1679">
        <f>INDEX('Daily Data ADJ'!$1:$1048576,MATCH(Calc!$A1679,'Daily Data ADJ'!$A:$A,0),MATCH("ES2!, CME_MINI: Close",'Daily Data ADJ'!$1:$1,0))</f>
        <v>3353</v>
      </c>
      <c r="H1679">
        <f>INDEX('QUANDL MULTPL SP500_DIV_YIELD_M'!$A:$G,MATCH(Calc!$A1679,'QUANDL MULTPL SP500_DIV_YIELD_M'!$A:$A,1),MATCH('QUANDL MULTPL SP500_DIV_YIELD_M'!$E$1,'QUANDL MULTPL SP500_DIV_YIELD_M'!$A$1:$G$1,0))</f>
        <v>1.79</v>
      </c>
      <c r="I1679" s="5">
        <f t="shared" si="156"/>
        <v>1.7899999999999999E-2</v>
      </c>
      <c r="J1679" s="1">
        <f>A1679/24/60/60+DATE(1970,1,1)</f>
        <v>43871.604166666672</v>
      </c>
      <c r="K1679" s="3">
        <f t="shared" si="159"/>
        <v>3</v>
      </c>
      <c r="L1679" s="6">
        <f>(1+Chart!$F$4)^(1/(365/K1679))-1</f>
        <v>1.9979165917494157E-4</v>
      </c>
      <c r="M1679" s="6">
        <f t="shared" si="160"/>
        <v>1.2885607699830715E-4</v>
      </c>
      <c r="N1679" s="6">
        <f t="shared" si="161"/>
        <v>1.4583267208045925E-4</v>
      </c>
      <c r="O1679">
        <f>O1678*(B1679/B1678)</f>
        <v>319.04409826000307</v>
      </c>
      <c r="P1679">
        <f t="shared" si="157"/>
        <v>2020</v>
      </c>
      <c r="Q1679" s="1">
        <f t="shared" si="158"/>
        <v>43871.604166666672</v>
      </c>
      <c r="R1679">
        <f>IF(B1680="",R1678,IF(Q1679&gt;=Chart!$F$2,E1679,0))</f>
        <v>0</v>
      </c>
      <c r="S1679">
        <f>IF(B1680="",S1678,IFERROR(IF(AND(R1679&gt;0,R1678=0),R1679,(1+(B1680/B1679-1)*Calc!$Z$1)*S1678),0))</f>
        <v>0</v>
      </c>
      <c r="T1679">
        <f>IF(B1680="",T1678,IFERROR(IF(AND(R1679&gt;0,R1678=0),R1679,(1+(B1680/B1679-1)*Calc!$Z$1-L1680)*T1678),0))</f>
        <v>0</v>
      </c>
      <c r="U1679">
        <f>IF(B1680="",U1678,IFERROR(IF(AND(R1679&gt;0,R1678=0),R1679,(1+(B1680/B1679-1)*Calc!$Z$1-M1680*2)*U1678),0))</f>
        <v>0</v>
      </c>
      <c r="V1679">
        <f>IF(B1680="",V1678,IFERROR(IF(AND(R1679&gt;0,R1678=0),R1679,(1+(B1680/B1679-1)*Calc!$Z$1-N1680*2)*V1678),0))</f>
        <v>0</v>
      </c>
      <c r="W1679">
        <f>IF(ISNUMBER(C1679),C1679,W1678)</f>
        <v>1.58</v>
      </c>
      <c r="Y1679" s="1" t="e">
        <f>IF(AND(Q1679&gt;=Chart!$F$2,Q1679&lt;=Chart!$F$3),Q1679,#N/A)</f>
        <v>#N/A</v>
      </c>
      <c r="Z1679" t="e">
        <f>IF(AND(Q1679&gt;=Chart!$F$2,Q1679&lt;=Chart!$F$3),R1679,#N/A)</f>
        <v>#N/A</v>
      </c>
      <c r="AA1679" t="e">
        <f>IF(AND(Q1679&gt;=Chart!$F$2,Q1679&lt;=Chart!$F$3),S1679,#N/A)</f>
        <v>#N/A</v>
      </c>
      <c r="AB1679" t="e">
        <f>IF(AND(Q1679&gt;=Chart!$F$2,Q1679&lt;=Chart!$F$3),T1679,#N/A)</f>
        <v>#N/A</v>
      </c>
      <c r="AC1679" t="e">
        <f>IF(AND(Q1679&gt;=Chart!$F$2,Q1679&lt;=Chart!$F$3),U1679,#N/A)</f>
        <v>#N/A</v>
      </c>
      <c r="AD1679" t="e">
        <f>IF(AND(Q1679&gt;=Chart!$F$2,Q1679&lt;=Chart!$F$3),V1679,#N/A)</f>
        <v>#N/A</v>
      </c>
      <c r="AE1679" t="e">
        <f>IF(AND(Q1679&gt;=Chart!$F$2,Q1679&lt;=Chart!$F$3),I1679,#N/A)</f>
        <v>#N/A</v>
      </c>
      <c r="AF1679" t="e">
        <f>IF(AND(Q1679&gt;=Chart!$F$2,Q1679&lt;=Chart!$F$3),H1679/100,#N/A)</f>
        <v>#N/A</v>
      </c>
      <c r="AG1679" t="e">
        <f>IF(AND(Q1679&gt;=Chart!$F$2,Q1679&lt;=Chart!$F$3),W1679/100,#N/A)</f>
        <v>#N/A</v>
      </c>
    </row>
    <row r="1680" spans="1:33" x14ac:dyDescent="0.25">
      <c r="A1680">
        <v>1581431400</v>
      </c>
      <c r="B1680">
        <f>INDEX('Daily Data ADJ'!$1:$1048576,MATCH(Calc!$A1680,'Daily Data ADJ'!$A:$A,0),MATCH("SPY, CBOE BZX: Close",'Daily Data ADJ'!$1:$1,0))</f>
        <v>319.59700126000001</v>
      </c>
      <c r="C1680">
        <f>INDEX('Daily Data ADJ'!$1:$1048576,MATCH(Calc!$A1680,'Daily Data ADJ'!$A:$A,0),MATCH("EFFR, FRED: Close",'Daily Data ADJ'!$1:$1,0))</f>
        <v>1.58</v>
      </c>
      <c r="D1680">
        <f>INDEX('Daily Data ADJ'!$1:$1048576,MATCH(Calc!$A1680,'Daily Data ADJ'!$A:$A,1),MATCH("SOFR, FRED: Close",'Daily Data ADJ'!$1:$1,0))</f>
        <v>1.58</v>
      </c>
      <c r="E1680">
        <f>INDEX('Daily Data ADJ'!$1:$1048576,MATCH(Calc!$A1680,'Daily Data ADJ'!$A:$A,0),MATCH("UPRO, CBOE BZX: Close",'Daily Data ADJ'!$1:$1,0))</f>
        <v>38.836250769999999</v>
      </c>
      <c r="F1680">
        <f>INDEX('Daily Data ADJ'!$1:$1048576,MATCH(Calc!$A1680,'Daily Data ADJ'!$A:$A,0),MATCH("ES1!, CME_MINI: Close",'Daily Data ADJ'!$1:$1,0))</f>
        <v>3357.5</v>
      </c>
      <c r="G1680">
        <f>INDEX('Daily Data ADJ'!$1:$1048576,MATCH(Calc!$A1680,'Daily Data ADJ'!$A:$A,0),MATCH("ES2!, CME_MINI: Close",'Daily Data ADJ'!$1:$1,0))</f>
        <v>3357.75</v>
      </c>
      <c r="H1680">
        <f>INDEX('QUANDL MULTPL SP500_DIV_YIELD_M'!$A:$G,MATCH(Calc!$A1680,'QUANDL MULTPL SP500_DIV_YIELD_M'!$A:$A,1),MATCH('QUANDL MULTPL SP500_DIV_YIELD_M'!$E$1,'QUANDL MULTPL SP500_DIV_YIELD_M'!$A$1:$G$1,0))</f>
        <v>1.79</v>
      </c>
      <c r="I1680" s="5">
        <f t="shared" si="156"/>
        <v>1.8197873922796343E-2</v>
      </c>
      <c r="J1680" s="1">
        <f>A1680/24/60/60+DATE(1970,1,1)</f>
        <v>43872.604166666672</v>
      </c>
      <c r="K1680" s="3">
        <f t="shared" si="159"/>
        <v>1</v>
      </c>
      <c r="L1680" s="6">
        <f>(1+Chart!$F$4)^(1/(365/K1680))-1</f>
        <v>6.6592785027408397E-5</v>
      </c>
      <c r="M1680" s="6">
        <f t="shared" si="160"/>
        <v>4.2950180921597081E-5</v>
      </c>
      <c r="N1680" s="6">
        <f t="shared" si="161"/>
        <v>4.9410191628629363E-5</v>
      </c>
      <c r="O1680">
        <f>O1679*(B1680/B1679)</f>
        <v>319.59700126000308</v>
      </c>
      <c r="P1680">
        <f t="shared" si="157"/>
        <v>2020</v>
      </c>
      <c r="Q1680" s="1">
        <f t="shared" si="158"/>
        <v>43872.604166666672</v>
      </c>
      <c r="R1680">
        <f>IF(B1681="",R1679,IF(Q1680&gt;=Chart!$F$2,E1680,0))</f>
        <v>0</v>
      </c>
      <c r="S1680">
        <f>IF(B1681="",S1679,IFERROR(IF(AND(R1680&gt;0,R1679=0),R1680,(1+(B1681/B1680-1)*Calc!$Z$1)*S1679),0))</f>
        <v>0</v>
      </c>
      <c r="T1680">
        <f>IF(B1681="",T1679,IFERROR(IF(AND(R1680&gt;0,R1679=0),R1680,(1+(B1681/B1680-1)*Calc!$Z$1-L1681)*T1679),0))</f>
        <v>0</v>
      </c>
      <c r="U1680">
        <f>IF(B1681="",U1679,IFERROR(IF(AND(R1680&gt;0,R1679=0),R1680,(1+(B1681/B1680-1)*Calc!$Z$1-M1681*2)*U1679),0))</f>
        <v>0</v>
      </c>
      <c r="V1680">
        <f>IF(B1681="",V1679,IFERROR(IF(AND(R1680&gt;0,R1679=0),R1680,(1+(B1681/B1680-1)*Calc!$Z$1-N1681*2)*V1679),0))</f>
        <v>0</v>
      </c>
      <c r="W1680">
        <f>IF(ISNUMBER(C1680),C1680,W1679)</f>
        <v>1.58</v>
      </c>
      <c r="Y1680" s="1" t="e">
        <f>IF(AND(Q1680&gt;=Chart!$F$2,Q1680&lt;=Chart!$F$3),Q1680,#N/A)</f>
        <v>#N/A</v>
      </c>
      <c r="Z1680" t="e">
        <f>IF(AND(Q1680&gt;=Chart!$F$2,Q1680&lt;=Chart!$F$3),R1680,#N/A)</f>
        <v>#N/A</v>
      </c>
      <c r="AA1680" t="e">
        <f>IF(AND(Q1680&gt;=Chart!$F$2,Q1680&lt;=Chart!$F$3),S1680,#N/A)</f>
        <v>#N/A</v>
      </c>
      <c r="AB1680" t="e">
        <f>IF(AND(Q1680&gt;=Chart!$F$2,Q1680&lt;=Chart!$F$3),T1680,#N/A)</f>
        <v>#N/A</v>
      </c>
      <c r="AC1680" t="e">
        <f>IF(AND(Q1680&gt;=Chart!$F$2,Q1680&lt;=Chart!$F$3),U1680,#N/A)</f>
        <v>#N/A</v>
      </c>
      <c r="AD1680" t="e">
        <f>IF(AND(Q1680&gt;=Chart!$F$2,Q1680&lt;=Chart!$F$3),V1680,#N/A)</f>
        <v>#N/A</v>
      </c>
      <c r="AE1680" t="e">
        <f>IF(AND(Q1680&gt;=Chart!$F$2,Q1680&lt;=Chart!$F$3),I1680,#N/A)</f>
        <v>#N/A</v>
      </c>
      <c r="AF1680" t="e">
        <f>IF(AND(Q1680&gt;=Chart!$F$2,Q1680&lt;=Chart!$F$3),H1680/100,#N/A)</f>
        <v>#N/A</v>
      </c>
      <c r="AG1680" t="e">
        <f>IF(AND(Q1680&gt;=Chart!$F$2,Q1680&lt;=Chart!$F$3),W1680/100,#N/A)</f>
        <v>#N/A</v>
      </c>
    </row>
    <row r="1681" spans="1:33" x14ac:dyDescent="0.25">
      <c r="A1681">
        <v>1581517800</v>
      </c>
      <c r="B1681">
        <f>INDEX('Daily Data ADJ'!$1:$1048576,MATCH(Calc!$A1681,'Daily Data ADJ'!$A:$A,0),MATCH("SPY, CBOE BZX: Close",'Daily Data ADJ'!$1:$1,0))</f>
        <v>321.65608830999997</v>
      </c>
      <c r="C1681">
        <f>INDEX('Daily Data ADJ'!$1:$1048576,MATCH(Calc!$A1681,'Daily Data ADJ'!$A:$A,0),MATCH("EFFR, FRED: Close",'Daily Data ADJ'!$1:$1,0))</f>
        <v>1.58</v>
      </c>
      <c r="D1681">
        <f>INDEX('Daily Data ADJ'!$1:$1048576,MATCH(Calc!$A1681,'Daily Data ADJ'!$A:$A,1),MATCH("SOFR, FRED: Close",'Daily Data ADJ'!$1:$1,0))</f>
        <v>1.57</v>
      </c>
      <c r="E1681">
        <f>INDEX('Daily Data ADJ'!$1:$1048576,MATCH(Calc!$A1681,'Daily Data ADJ'!$A:$A,0),MATCH("UPRO, CBOE BZX: Close",'Daily Data ADJ'!$1:$1,0))</f>
        <v>39.565360460000001</v>
      </c>
      <c r="F1681">
        <f>INDEX('Daily Data ADJ'!$1:$1048576,MATCH(Calc!$A1681,'Daily Data ADJ'!$A:$A,0),MATCH("ES1!, CME_MINI: Close",'Daily Data ADJ'!$1:$1,0))</f>
        <v>3380.5</v>
      </c>
      <c r="G1681">
        <f>INDEX('Daily Data ADJ'!$1:$1048576,MATCH(Calc!$A1681,'Daily Data ADJ'!$A:$A,0),MATCH("ES2!, CME_MINI: Close",'Daily Data ADJ'!$1:$1,0))</f>
        <v>3381</v>
      </c>
      <c r="H1681">
        <f>INDEX('QUANDL MULTPL SP500_DIV_YIELD_M'!$A:$G,MATCH(Calc!$A1681,'QUANDL MULTPL SP500_DIV_YIELD_M'!$A:$A,1),MATCH('QUANDL MULTPL SP500_DIV_YIELD_M'!$E$1,'QUANDL MULTPL SP500_DIV_YIELD_M'!$A$1:$G$1,0))</f>
        <v>1.79</v>
      </c>
      <c r="I1681" s="5">
        <f t="shared" si="156"/>
        <v>1.8491759729358764E-2</v>
      </c>
      <c r="J1681" s="1">
        <f>A1681/24/60/60+DATE(1970,1,1)</f>
        <v>43873.604166666672</v>
      </c>
      <c r="K1681" s="3">
        <f t="shared" si="159"/>
        <v>1</v>
      </c>
      <c r="L1681" s="6">
        <f>(1+Chart!$F$4)^(1/(365/K1681))-1</f>
        <v>6.6592785027408397E-5</v>
      </c>
      <c r="M1681" s="6">
        <f t="shared" si="160"/>
        <v>4.2950180921597081E-5</v>
      </c>
      <c r="N1681" s="6">
        <f t="shared" si="161"/>
        <v>5.020089305651787E-5</v>
      </c>
      <c r="O1681">
        <f>O1680*(B1681/B1680)</f>
        <v>321.65608831000304</v>
      </c>
      <c r="P1681">
        <f t="shared" si="157"/>
        <v>2020</v>
      </c>
      <c r="Q1681" s="1">
        <f t="shared" si="158"/>
        <v>43873.604166666672</v>
      </c>
      <c r="R1681">
        <f>IF(B1682="",R1680,IF(Q1681&gt;=Chart!$F$2,E1681,0))</f>
        <v>0</v>
      </c>
      <c r="S1681">
        <f>IF(B1682="",S1680,IFERROR(IF(AND(R1681&gt;0,R1680=0),R1681,(1+(B1682/B1681-1)*Calc!$Z$1)*S1680),0))</f>
        <v>0</v>
      </c>
      <c r="T1681">
        <f>IF(B1682="",T1680,IFERROR(IF(AND(R1681&gt;0,R1680=0),R1681,(1+(B1682/B1681-1)*Calc!$Z$1-L1682)*T1680),0))</f>
        <v>0</v>
      </c>
      <c r="U1681">
        <f>IF(B1682="",U1680,IFERROR(IF(AND(R1681&gt;0,R1680=0),R1681,(1+(B1682/B1681-1)*Calc!$Z$1-M1682*2)*U1680),0))</f>
        <v>0</v>
      </c>
      <c r="V1681">
        <f>IF(B1682="",V1680,IFERROR(IF(AND(R1681&gt;0,R1680=0),R1681,(1+(B1682/B1681-1)*Calc!$Z$1-N1682*2)*V1680),0))</f>
        <v>0</v>
      </c>
      <c r="W1681">
        <f>IF(ISNUMBER(C1681),C1681,W1680)</f>
        <v>1.58</v>
      </c>
      <c r="Y1681" s="1" t="e">
        <f>IF(AND(Q1681&gt;=Chart!$F$2,Q1681&lt;=Chart!$F$3),Q1681,#N/A)</f>
        <v>#N/A</v>
      </c>
      <c r="Z1681" t="e">
        <f>IF(AND(Q1681&gt;=Chart!$F$2,Q1681&lt;=Chart!$F$3),R1681,#N/A)</f>
        <v>#N/A</v>
      </c>
      <c r="AA1681" t="e">
        <f>IF(AND(Q1681&gt;=Chart!$F$2,Q1681&lt;=Chart!$F$3),S1681,#N/A)</f>
        <v>#N/A</v>
      </c>
      <c r="AB1681" t="e">
        <f>IF(AND(Q1681&gt;=Chart!$F$2,Q1681&lt;=Chart!$F$3),T1681,#N/A)</f>
        <v>#N/A</v>
      </c>
      <c r="AC1681" t="e">
        <f>IF(AND(Q1681&gt;=Chart!$F$2,Q1681&lt;=Chart!$F$3),U1681,#N/A)</f>
        <v>#N/A</v>
      </c>
      <c r="AD1681" t="e">
        <f>IF(AND(Q1681&gt;=Chart!$F$2,Q1681&lt;=Chart!$F$3),V1681,#N/A)</f>
        <v>#N/A</v>
      </c>
      <c r="AE1681" t="e">
        <f>IF(AND(Q1681&gt;=Chart!$F$2,Q1681&lt;=Chart!$F$3),I1681,#N/A)</f>
        <v>#N/A</v>
      </c>
      <c r="AF1681" t="e">
        <f>IF(AND(Q1681&gt;=Chart!$F$2,Q1681&lt;=Chart!$F$3),H1681/100,#N/A)</f>
        <v>#N/A</v>
      </c>
      <c r="AG1681" t="e">
        <f>IF(AND(Q1681&gt;=Chart!$F$2,Q1681&lt;=Chart!$F$3),W1681/100,#N/A)</f>
        <v>#N/A</v>
      </c>
    </row>
    <row r="1682" spans="1:33" x14ac:dyDescent="0.25">
      <c r="A1682">
        <v>1581604200</v>
      </c>
      <c r="B1682">
        <f>INDEX('Daily Data ADJ'!$1:$1048576,MATCH(Calc!$A1682,'Daily Data ADJ'!$A:$A,0),MATCH("SPY, CBOE BZX: Close",'Daily Data ADJ'!$1:$1,0))</f>
        <v>321.31290712999999</v>
      </c>
      <c r="C1682">
        <f>INDEX('Daily Data ADJ'!$1:$1048576,MATCH(Calc!$A1682,'Daily Data ADJ'!$A:$A,0),MATCH("EFFR, FRED: Close",'Daily Data ADJ'!$1:$1,0))</f>
        <v>1.58</v>
      </c>
      <c r="D1682">
        <f>INDEX('Daily Data ADJ'!$1:$1048576,MATCH(Calc!$A1682,'Daily Data ADJ'!$A:$A,1),MATCH("SOFR, FRED: Close",'Daily Data ADJ'!$1:$1,0))</f>
        <v>1.57</v>
      </c>
      <c r="E1682">
        <f>INDEX('Daily Data ADJ'!$1:$1048576,MATCH(Calc!$A1682,'Daily Data ADJ'!$A:$A,0),MATCH("UPRO, CBOE BZX: Close",'Daily Data ADJ'!$1:$1,0))</f>
        <v>39.416562560000003</v>
      </c>
      <c r="F1682">
        <f>INDEX('Daily Data ADJ'!$1:$1048576,MATCH(Calc!$A1682,'Daily Data ADJ'!$A:$A,0),MATCH("ES1!, CME_MINI: Close",'Daily Data ADJ'!$1:$1,0))</f>
        <v>3377.5</v>
      </c>
      <c r="G1682">
        <f>INDEX('Daily Data ADJ'!$1:$1048576,MATCH(Calc!$A1682,'Daily Data ADJ'!$A:$A,0),MATCH("ES2!, CME_MINI: Close",'Daily Data ADJ'!$1:$1,0))</f>
        <v>3378</v>
      </c>
      <c r="H1682">
        <f>INDEX('QUANDL MULTPL SP500_DIV_YIELD_M'!$A:$G,MATCH(Calc!$A1682,'QUANDL MULTPL SP500_DIV_YIELD_M'!$A:$A,1),MATCH('QUANDL MULTPL SP500_DIV_YIELD_M'!$E$1,'QUANDL MULTPL SP500_DIV_YIELD_M'!$A$1:$G$1,0))</f>
        <v>1.79</v>
      </c>
      <c r="I1682" s="5">
        <f t="shared" si="156"/>
        <v>1.8492285465374819E-2</v>
      </c>
      <c r="J1682" s="1">
        <f>A1682/24/60/60+DATE(1970,1,1)</f>
        <v>43874.604166666672</v>
      </c>
      <c r="K1682" s="3">
        <f t="shared" si="159"/>
        <v>1</v>
      </c>
      <c r="L1682" s="6">
        <f>(1+Chart!$F$4)^(1/(365/K1682))-1</f>
        <v>6.6592785027408397E-5</v>
      </c>
      <c r="M1682" s="6">
        <f t="shared" si="160"/>
        <v>4.2950180921597081E-5</v>
      </c>
      <c r="N1682" s="6">
        <f t="shared" si="161"/>
        <v>5.0202307348312658E-5</v>
      </c>
      <c r="O1682">
        <f>O1681*(B1682/B1681)</f>
        <v>321.31290713000305</v>
      </c>
      <c r="P1682">
        <f t="shared" si="157"/>
        <v>2020</v>
      </c>
      <c r="Q1682" s="1">
        <f t="shared" si="158"/>
        <v>43874.604166666672</v>
      </c>
      <c r="R1682">
        <f>IF(B1683="",R1681,IF(Q1682&gt;=Chart!$F$2,E1682,0))</f>
        <v>0</v>
      </c>
      <c r="S1682">
        <f>IF(B1683="",S1681,IFERROR(IF(AND(R1682&gt;0,R1681=0),R1682,(1+(B1683/B1682-1)*Calc!$Z$1)*S1681),0))</f>
        <v>0</v>
      </c>
      <c r="T1682">
        <f>IF(B1683="",T1681,IFERROR(IF(AND(R1682&gt;0,R1681=0),R1682,(1+(B1683/B1682-1)*Calc!$Z$1-L1683)*T1681),0))</f>
        <v>0</v>
      </c>
      <c r="U1682">
        <f>IF(B1683="",U1681,IFERROR(IF(AND(R1682&gt;0,R1681=0),R1682,(1+(B1683/B1682-1)*Calc!$Z$1-M1683*2)*U1681),0))</f>
        <v>0</v>
      </c>
      <c r="V1682">
        <f>IF(B1683="",V1681,IFERROR(IF(AND(R1682&gt;0,R1681=0),R1682,(1+(B1683/B1682-1)*Calc!$Z$1-N1683*2)*V1681),0))</f>
        <v>0</v>
      </c>
      <c r="W1682">
        <f>IF(ISNUMBER(C1682),C1682,W1681)</f>
        <v>1.58</v>
      </c>
      <c r="Y1682" s="1" t="e">
        <f>IF(AND(Q1682&gt;=Chart!$F$2,Q1682&lt;=Chart!$F$3),Q1682,#N/A)</f>
        <v>#N/A</v>
      </c>
      <c r="Z1682" t="e">
        <f>IF(AND(Q1682&gt;=Chart!$F$2,Q1682&lt;=Chart!$F$3),R1682,#N/A)</f>
        <v>#N/A</v>
      </c>
      <c r="AA1682" t="e">
        <f>IF(AND(Q1682&gt;=Chart!$F$2,Q1682&lt;=Chart!$F$3),S1682,#N/A)</f>
        <v>#N/A</v>
      </c>
      <c r="AB1682" t="e">
        <f>IF(AND(Q1682&gt;=Chart!$F$2,Q1682&lt;=Chart!$F$3),T1682,#N/A)</f>
        <v>#N/A</v>
      </c>
      <c r="AC1682" t="e">
        <f>IF(AND(Q1682&gt;=Chart!$F$2,Q1682&lt;=Chart!$F$3),U1682,#N/A)</f>
        <v>#N/A</v>
      </c>
      <c r="AD1682" t="e">
        <f>IF(AND(Q1682&gt;=Chart!$F$2,Q1682&lt;=Chart!$F$3),V1682,#N/A)</f>
        <v>#N/A</v>
      </c>
      <c r="AE1682" t="e">
        <f>IF(AND(Q1682&gt;=Chart!$F$2,Q1682&lt;=Chart!$F$3),I1682,#N/A)</f>
        <v>#N/A</v>
      </c>
      <c r="AF1682" t="e">
        <f>IF(AND(Q1682&gt;=Chart!$F$2,Q1682&lt;=Chart!$F$3),H1682/100,#N/A)</f>
        <v>#N/A</v>
      </c>
      <c r="AG1682" t="e">
        <f>IF(AND(Q1682&gt;=Chart!$F$2,Q1682&lt;=Chart!$F$3),W1682/100,#N/A)</f>
        <v>#N/A</v>
      </c>
    </row>
    <row r="1683" spans="1:33" x14ac:dyDescent="0.25">
      <c r="A1683">
        <v>1581690600</v>
      </c>
      <c r="B1683">
        <f>INDEX('Daily Data ADJ'!$1:$1048576,MATCH(Calc!$A1683,'Daily Data ADJ'!$A:$A,0),MATCH("SPY, CBOE BZX: Close",'Daily Data ADJ'!$1:$1,0))</f>
        <v>321.82767889000002</v>
      </c>
      <c r="C1683">
        <f>INDEX('Daily Data ADJ'!$1:$1048576,MATCH(Calc!$A1683,'Daily Data ADJ'!$A:$A,0),MATCH("EFFR, FRED: Close",'Daily Data ADJ'!$1:$1,0))</f>
        <v>1.58</v>
      </c>
      <c r="D1683">
        <f>INDEX('Daily Data ADJ'!$1:$1048576,MATCH(Calc!$A1683,'Daily Data ADJ'!$A:$A,1),MATCH("SOFR, FRED: Close",'Daily Data ADJ'!$1:$1,0))</f>
        <v>1.58</v>
      </c>
      <c r="E1683">
        <f>INDEX('Daily Data ADJ'!$1:$1048576,MATCH(Calc!$A1683,'Daily Data ADJ'!$A:$A,0),MATCH("UPRO, CBOE BZX: Close",'Daily Data ADJ'!$1:$1,0))</f>
        <v>39.60999983</v>
      </c>
      <c r="F1683">
        <f>INDEX('Daily Data ADJ'!$1:$1048576,MATCH(Calc!$A1683,'Daily Data ADJ'!$A:$A,0),MATCH("ES1!, CME_MINI: Close",'Daily Data ADJ'!$1:$1,0))</f>
        <v>3381</v>
      </c>
      <c r="G1683">
        <f>INDEX('Daily Data ADJ'!$1:$1048576,MATCH(Calc!$A1683,'Daily Data ADJ'!$A:$A,0),MATCH("ES2!, CME_MINI: Close",'Daily Data ADJ'!$1:$1,0))</f>
        <v>3381.5</v>
      </c>
      <c r="H1683">
        <f>INDEX('QUANDL MULTPL SP500_DIV_YIELD_M'!$A:$G,MATCH(Calc!$A1683,'QUANDL MULTPL SP500_DIV_YIELD_M'!$A:$A,1),MATCH('QUANDL MULTPL SP500_DIV_YIELD_M'!$E$1,'QUANDL MULTPL SP500_DIV_YIELD_M'!$A$1:$G$1,0))</f>
        <v>1.79</v>
      </c>
      <c r="I1683" s="5">
        <f t="shared" si="156"/>
        <v>1.8491672197416625E-2</v>
      </c>
      <c r="J1683" s="1">
        <f>A1683/24/60/60+DATE(1970,1,1)</f>
        <v>43875.604166666672</v>
      </c>
      <c r="K1683" s="3">
        <f t="shared" si="159"/>
        <v>1</v>
      </c>
      <c r="L1683" s="6">
        <f>(1+Chart!$F$4)^(1/(365/K1683))-1</f>
        <v>6.6592785027408397E-5</v>
      </c>
      <c r="M1683" s="6">
        <f t="shared" si="160"/>
        <v>4.2950180921597081E-5</v>
      </c>
      <c r="N1683" s="6">
        <f t="shared" si="161"/>
        <v>5.020065758509773E-5</v>
      </c>
      <c r="O1683">
        <f>O1682*(B1683/B1682)</f>
        <v>321.82767889000309</v>
      </c>
      <c r="P1683">
        <f t="shared" si="157"/>
        <v>2020</v>
      </c>
      <c r="Q1683" s="1">
        <f t="shared" si="158"/>
        <v>43875.604166666672</v>
      </c>
      <c r="R1683">
        <f>IF(B1684="",R1682,IF(Q1683&gt;=Chart!$F$2,E1683,0))</f>
        <v>0</v>
      </c>
      <c r="S1683">
        <f>IF(B1684="",S1682,IFERROR(IF(AND(R1683&gt;0,R1682=0),R1683,(1+(B1684/B1683-1)*Calc!$Z$1)*S1682),0))</f>
        <v>0</v>
      </c>
      <c r="T1683">
        <f>IF(B1684="",T1682,IFERROR(IF(AND(R1683&gt;0,R1682=0),R1683,(1+(B1684/B1683-1)*Calc!$Z$1-L1684)*T1682),0))</f>
        <v>0</v>
      </c>
      <c r="U1683">
        <f>IF(B1684="",U1682,IFERROR(IF(AND(R1683&gt;0,R1682=0),R1683,(1+(B1684/B1683-1)*Calc!$Z$1-M1684*2)*U1682),0))</f>
        <v>0</v>
      </c>
      <c r="V1683">
        <f>IF(B1684="",V1682,IFERROR(IF(AND(R1683&gt;0,R1682=0),R1683,(1+(B1684/B1683-1)*Calc!$Z$1-N1684*2)*V1682),0))</f>
        <v>0</v>
      </c>
      <c r="W1683">
        <f>IF(ISNUMBER(C1683),C1683,W1682)</f>
        <v>1.58</v>
      </c>
      <c r="Y1683" s="1" t="e">
        <f>IF(AND(Q1683&gt;=Chart!$F$2,Q1683&lt;=Chart!$F$3),Q1683,#N/A)</f>
        <v>#N/A</v>
      </c>
      <c r="Z1683" t="e">
        <f>IF(AND(Q1683&gt;=Chart!$F$2,Q1683&lt;=Chart!$F$3),R1683,#N/A)</f>
        <v>#N/A</v>
      </c>
      <c r="AA1683" t="e">
        <f>IF(AND(Q1683&gt;=Chart!$F$2,Q1683&lt;=Chart!$F$3),S1683,#N/A)</f>
        <v>#N/A</v>
      </c>
      <c r="AB1683" t="e">
        <f>IF(AND(Q1683&gt;=Chart!$F$2,Q1683&lt;=Chart!$F$3),T1683,#N/A)</f>
        <v>#N/A</v>
      </c>
      <c r="AC1683" t="e">
        <f>IF(AND(Q1683&gt;=Chart!$F$2,Q1683&lt;=Chart!$F$3),U1683,#N/A)</f>
        <v>#N/A</v>
      </c>
      <c r="AD1683" t="e">
        <f>IF(AND(Q1683&gt;=Chart!$F$2,Q1683&lt;=Chart!$F$3),V1683,#N/A)</f>
        <v>#N/A</v>
      </c>
      <c r="AE1683" t="e">
        <f>IF(AND(Q1683&gt;=Chart!$F$2,Q1683&lt;=Chart!$F$3),I1683,#N/A)</f>
        <v>#N/A</v>
      </c>
      <c r="AF1683" t="e">
        <f>IF(AND(Q1683&gt;=Chart!$F$2,Q1683&lt;=Chart!$F$3),H1683/100,#N/A)</f>
        <v>#N/A</v>
      </c>
      <c r="AG1683" t="e">
        <f>IF(AND(Q1683&gt;=Chart!$F$2,Q1683&lt;=Chart!$F$3),W1683/100,#N/A)</f>
        <v>#N/A</v>
      </c>
    </row>
    <row r="1684" spans="1:33" x14ac:dyDescent="0.25">
      <c r="A1684">
        <v>1582036200</v>
      </c>
      <c r="B1684">
        <f>INDEX('Daily Data ADJ'!$1:$1048576,MATCH(Calc!$A1684,'Daily Data ADJ'!$A:$A,0),MATCH("SPY, CBOE BZX: Close",'Daily Data ADJ'!$1:$1,0))</f>
        <v>320.99832438999999</v>
      </c>
      <c r="C1684">
        <f>INDEX('Daily Data ADJ'!$1:$1048576,MATCH(Calc!$A1684,'Daily Data ADJ'!$A:$A,0),MATCH("EFFR, FRED: Close",'Daily Data ADJ'!$1:$1,0))</f>
        <v>1.59</v>
      </c>
      <c r="D1684">
        <f>INDEX('Daily Data ADJ'!$1:$1048576,MATCH(Calc!$A1684,'Daily Data ADJ'!$A:$A,1),MATCH("SOFR, FRED: Close",'Daily Data ADJ'!$1:$1,0))</f>
        <v>1.6</v>
      </c>
      <c r="E1684">
        <f>INDEX('Daily Data ADJ'!$1:$1048576,MATCH(Calc!$A1684,'Daily Data ADJ'!$A:$A,0),MATCH("UPRO, CBOE BZX: Close",'Daily Data ADJ'!$1:$1,0))</f>
        <v>39.297524250000002</v>
      </c>
      <c r="F1684">
        <f>INDEX('Daily Data ADJ'!$1:$1048576,MATCH(Calc!$A1684,'Daily Data ADJ'!$A:$A,0),MATCH("ES1!, CME_MINI: Close",'Daily Data ADJ'!$1:$1,0))</f>
        <v>3369.25</v>
      </c>
      <c r="G1684">
        <f>INDEX('Daily Data ADJ'!$1:$1048576,MATCH(Calc!$A1684,'Daily Data ADJ'!$A:$A,0),MATCH("ES2!, CME_MINI: Close",'Daily Data ADJ'!$1:$1,0))</f>
        <v>3369.75</v>
      </c>
      <c r="H1684">
        <f>INDEX('QUANDL MULTPL SP500_DIV_YIELD_M'!$A:$G,MATCH(Calc!$A1684,'QUANDL MULTPL SP500_DIV_YIELD_M'!$A:$A,1),MATCH('QUANDL MULTPL SP500_DIV_YIELD_M'!$E$1,'QUANDL MULTPL SP500_DIV_YIELD_M'!$A$1:$G$1,0))</f>
        <v>1.79</v>
      </c>
      <c r="I1684" s="5">
        <f t="shared" si="156"/>
        <v>1.8493736067963756E-2</v>
      </c>
      <c r="J1684" s="1">
        <f>A1684/24/60/60+DATE(1970,1,1)</f>
        <v>43879.604166666672</v>
      </c>
      <c r="K1684" s="3">
        <f t="shared" si="159"/>
        <v>4</v>
      </c>
      <c r="L1684" s="6">
        <f>(1+Chart!$F$4)^(1/(365/K1684))-1</f>
        <v>2.6639774888526091E-4</v>
      </c>
      <c r="M1684" s="6">
        <f t="shared" si="160"/>
        <v>1.7289076980842033E-4</v>
      </c>
      <c r="N1684" s="6">
        <f t="shared" si="161"/>
        <v>2.0083996303310592E-4</v>
      </c>
      <c r="O1684">
        <f>O1683*(B1684/B1683)</f>
        <v>320.99832439000306</v>
      </c>
      <c r="P1684">
        <f t="shared" si="157"/>
        <v>2020</v>
      </c>
      <c r="Q1684" s="1">
        <f t="shared" si="158"/>
        <v>43879.604166666672</v>
      </c>
      <c r="R1684">
        <f>IF(B1685="",R1683,IF(Q1684&gt;=Chart!$F$2,E1684,0))</f>
        <v>0</v>
      </c>
      <c r="S1684">
        <f>IF(B1685="",S1683,IFERROR(IF(AND(R1684&gt;0,R1683=0),R1684,(1+(B1685/B1684-1)*Calc!$Z$1)*S1683),0))</f>
        <v>0</v>
      </c>
      <c r="T1684">
        <f>IF(B1685="",T1683,IFERROR(IF(AND(R1684&gt;0,R1683=0),R1684,(1+(B1685/B1684-1)*Calc!$Z$1-L1685)*T1683),0))</f>
        <v>0</v>
      </c>
      <c r="U1684">
        <f>IF(B1685="",U1683,IFERROR(IF(AND(R1684&gt;0,R1683=0),R1684,(1+(B1685/B1684-1)*Calc!$Z$1-M1685*2)*U1683),0))</f>
        <v>0</v>
      </c>
      <c r="V1684">
        <f>IF(B1685="",V1683,IFERROR(IF(AND(R1684&gt;0,R1683=0),R1684,(1+(B1685/B1684-1)*Calc!$Z$1-N1685*2)*V1683),0))</f>
        <v>0</v>
      </c>
      <c r="W1684">
        <f>IF(ISNUMBER(C1684),C1684,W1683)</f>
        <v>1.59</v>
      </c>
      <c r="Y1684" s="1" t="e">
        <f>IF(AND(Q1684&gt;=Chart!$F$2,Q1684&lt;=Chart!$F$3),Q1684,#N/A)</f>
        <v>#N/A</v>
      </c>
      <c r="Z1684" t="e">
        <f>IF(AND(Q1684&gt;=Chart!$F$2,Q1684&lt;=Chart!$F$3),R1684,#N/A)</f>
        <v>#N/A</v>
      </c>
      <c r="AA1684" t="e">
        <f>IF(AND(Q1684&gt;=Chart!$F$2,Q1684&lt;=Chart!$F$3),S1684,#N/A)</f>
        <v>#N/A</v>
      </c>
      <c r="AB1684" t="e">
        <f>IF(AND(Q1684&gt;=Chart!$F$2,Q1684&lt;=Chart!$F$3),T1684,#N/A)</f>
        <v>#N/A</v>
      </c>
      <c r="AC1684" t="e">
        <f>IF(AND(Q1684&gt;=Chart!$F$2,Q1684&lt;=Chart!$F$3),U1684,#N/A)</f>
        <v>#N/A</v>
      </c>
      <c r="AD1684" t="e">
        <f>IF(AND(Q1684&gt;=Chart!$F$2,Q1684&lt;=Chart!$F$3),V1684,#N/A)</f>
        <v>#N/A</v>
      </c>
      <c r="AE1684" t="e">
        <f>IF(AND(Q1684&gt;=Chart!$F$2,Q1684&lt;=Chart!$F$3),I1684,#N/A)</f>
        <v>#N/A</v>
      </c>
      <c r="AF1684" t="e">
        <f>IF(AND(Q1684&gt;=Chart!$F$2,Q1684&lt;=Chart!$F$3),H1684/100,#N/A)</f>
        <v>#N/A</v>
      </c>
      <c r="AG1684" t="e">
        <f>IF(AND(Q1684&gt;=Chart!$F$2,Q1684&lt;=Chart!$F$3),W1684/100,#N/A)</f>
        <v>#N/A</v>
      </c>
    </row>
    <row r="1685" spans="1:33" x14ac:dyDescent="0.25">
      <c r="A1685">
        <v>1582122600</v>
      </c>
      <c r="B1685">
        <f>INDEX('Daily Data ADJ'!$1:$1048576,MATCH(Calc!$A1685,'Daily Data ADJ'!$A:$A,0),MATCH("SPY, CBOE BZX: Close",'Daily Data ADJ'!$1:$1,0))</f>
        <v>322.53310685999998</v>
      </c>
      <c r="C1685">
        <f>INDEX('Daily Data ADJ'!$1:$1048576,MATCH(Calc!$A1685,'Daily Data ADJ'!$A:$A,0),MATCH("EFFR, FRED: Close",'Daily Data ADJ'!$1:$1,0))</f>
        <v>1.59</v>
      </c>
      <c r="D1685">
        <f>INDEX('Daily Data ADJ'!$1:$1048576,MATCH(Calc!$A1685,'Daily Data ADJ'!$A:$A,1),MATCH("SOFR, FRED: Close",'Daily Data ADJ'!$1:$1,0))</f>
        <v>1.59</v>
      </c>
      <c r="E1685">
        <f>INDEX('Daily Data ADJ'!$1:$1048576,MATCH(Calc!$A1685,'Daily Data ADJ'!$A:$A,0),MATCH("UPRO, CBOE BZX: Close",'Daily Data ADJ'!$1:$1,0))</f>
        <v>39.857996319999998</v>
      </c>
      <c r="F1685">
        <f>INDEX('Daily Data ADJ'!$1:$1048576,MATCH(Calc!$A1685,'Daily Data ADJ'!$A:$A,0),MATCH("ES1!, CME_MINI: Close",'Daily Data ADJ'!$1:$1,0))</f>
        <v>3387.25</v>
      </c>
      <c r="G1685">
        <f>INDEX('Daily Data ADJ'!$1:$1048576,MATCH(Calc!$A1685,'Daily Data ADJ'!$A:$A,0),MATCH("ES2!, CME_MINI: Close",'Daily Data ADJ'!$1:$1,0))</f>
        <v>3388</v>
      </c>
      <c r="H1685">
        <f>INDEX('QUANDL MULTPL SP500_DIV_YIELD_M'!$A:$G,MATCH(Calc!$A1685,'QUANDL MULTPL SP500_DIV_YIELD_M'!$A:$A,1),MATCH('QUANDL MULTPL SP500_DIV_YIELD_M'!$E$1,'QUANDL MULTPL SP500_DIV_YIELD_M'!$A$1:$G$1,0))</f>
        <v>1.79</v>
      </c>
      <c r="I1685" s="5">
        <f t="shared" si="156"/>
        <v>1.878596841998223E-2</v>
      </c>
      <c r="J1685" s="1">
        <f>A1685/24/60/60+DATE(1970,1,1)</f>
        <v>43880.604166666672</v>
      </c>
      <c r="K1685" s="3">
        <f t="shared" si="159"/>
        <v>1</v>
      </c>
      <c r="L1685" s="6">
        <f>(1+Chart!$F$4)^(1/(365/K1685))-1</f>
        <v>6.6592785027408397E-5</v>
      </c>
      <c r="M1685" s="6">
        <f t="shared" si="160"/>
        <v>4.321989043298835E-5</v>
      </c>
      <c r="N1685" s="6">
        <f t="shared" si="161"/>
        <v>5.0992235331559499E-5</v>
      </c>
      <c r="O1685">
        <f>O1684*(B1685/B1684)</f>
        <v>322.53310686000304</v>
      </c>
      <c r="P1685">
        <f t="shared" si="157"/>
        <v>2020</v>
      </c>
      <c r="Q1685" s="1">
        <f t="shared" si="158"/>
        <v>43880.604166666672</v>
      </c>
      <c r="R1685">
        <f>IF(B1686="",R1684,IF(Q1685&gt;=Chart!$F$2,E1685,0))</f>
        <v>0</v>
      </c>
      <c r="S1685">
        <f>IF(B1686="",S1684,IFERROR(IF(AND(R1685&gt;0,R1684=0),R1685,(1+(B1686/B1685-1)*Calc!$Z$1)*S1684),0))</f>
        <v>0</v>
      </c>
      <c r="T1685">
        <f>IF(B1686="",T1684,IFERROR(IF(AND(R1685&gt;0,R1684=0),R1685,(1+(B1686/B1685-1)*Calc!$Z$1-L1686)*T1684),0))</f>
        <v>0</v>
      </c>
      <c r="U1685">
        <f>IF(B1686="",U1684,IFERROR(IF(AND(R1685&gt;0,R1684=0),R1685,(1+(B1686/B1685-1)*Calc!$Z$1-M1686*2)*U1684),0))</f>
        <v>0</v>
      </c>
      <c r="V1685">
        <f>IF(B1686="",V1684,IFERROR(IF(AND(R1685&gt;0,R1684=0),R1685,(1+(B1686/B1685-1)*Calc!$Z$1-N1686*2)*V1684),0))</f>
        <v>0</v>
      </c>
      <c r="W1685">
        <f>IF(ISNUMBER(C1685),C1685,W1684)</f>
        <v>1.59</v>
      </c>
      <c r="Y1685" s="1" t="e">
        <f>IF(AND(Q1685&gt;=Chart!$F$2,Q1685&lt;=Chart!$F$3),Q1685,#N/A)</f>
        <v>#N/A</v>
      </c>
      <c r="Z1685" t="e">
        <f>IF(AND(Q1685&gt;=Chart!$F$2,Q1685&lt;=Chart!$F$3),R1685,#N/A)</f>
        <v>#N/A</v>
      </c>
      <c r="AA1685" t="e">
        <f>IF(AND(Q1685&gt;=Chart!$F$2,Q1685&lt;=Chart!$F$3),S1685,#N/A)</f>
        <v>#N/A</v>
      </c>
      <c r="AB1685" t="e">
        <f>IF(AND(Q1685&gt;=Chart!$F$2,Q1685&lt;=Chart!$F$3),T1685,#N/A)</f>
        <v>#N/A</v>
      </c>
      <c r="AC1685" t="e">
        <f>IF(AND(Q1685&gt;=Chart!$F$2,Q1685&lt;=Chart!$F$3),U1685,#N/A)</f>
        <v>#N/A</v>
      </c>
      <c r="AD1685" t="e">
        <f>IF(AND(Q1685&gt;=Chart!$F$2,Q1685&lt;=Chart!$F$3),V1685,#N/A)</f>
        <v>#N/A</v>
      </c>
      <c r="AE1685" t="e">
        <f>IF(AND(Q1685&gt;=Chart!$F$2,Q1685&lt;=Chart!$F$3),I1685,#N/A)</f>
        <v>#N/A</v>
      </c>
      <c r="AF1685" t="e">
        <f>IF(AND(Q1685&gt;=Chart!$F$2,Q1685&lt;=Chart!$F$3),H1685/100,#N/A)</f>
        <v>#N/A</v>
      </c>
      <c r="AG1685" t="e">
        <f>IF(AND(Q1685&gt;=Chart!$F$2,Q1685&lt;=Chart!$F$3),W1685/100,#N/A)</f>
        <v>#N/A</v>
      </c>
    </row>
    <row r="1686" spans="1:33" x14ac:dyDescent="0.25">
      <c r="A1686">
        <v>1582209000</v>
      </c>
      <c r="B1686">
        <f>INDEX('Daily Data ADJ'!$1:$1048576,MATCH(Calc!$A1686,'Daily Data ADJ'!$A:$A,0),MATCH("SPY, CBOE BZX: Close",'Daily Data ADJ'!$1:$1,0))</f>
        <v>321.20804622000003</v>
      </c>
      <c r="C1686">
        <f>INDEX('Daily Data ADJ'!$1:$1048576,MATCH(Calc!$A1686,'Daily Data ADJ'!$A:$A,0),MATCH("EFFR, FRED: Close",'Daily Data ADJ'!$1:$1,0))</f>
        <v>1.59</v>
      </c>
      <c r="D1686">
        <f>INDEX('Daily Data ADJ'!$1:$1048576,MATCH(Calc!$A1686,'Daily Data ADJ'!$A:$A,1),MATCH("SOFR, FRED: Close",'Daily Data ADJ'!$1:$1,0))</f>
        <v>1.6</v>
      </c>
      <c r="E1686">
        <f>INDEX('Daily Data ADJ'!$1:$1048576,MATCH(Calc!$A1686,'Daily Data ADJ'!$A:$A,0),MATCH("UPRO, CBOE BZX: Close",'Daily Data ADJ'!$1:$1,0))</f>
        <v>39.337203680000002</v>
      </c>
      <c r="F1686">
        <f>INDEX('Daily Data ADJ'!$1:$1048576,MATCH(Calc!$A1686,'Daily Data ADJ'!$A:$A,0),MATCH("ES1!, CME_MINI: Close",'Daily Data ADJ'!$1:$1,0))</f>
        <v>3369.25</v>
      </c>
      <c r="G1686">
        <f>INDEX('Daily Data ADJ'!$1:$1048576,MATCH(Calc!$A1686,'Daily Data ADJ'!$A:$A,0),MATCH("ES2!, CME_MINI: Close",'Daily Data ADJ'!$1:$1,0))</f>
        <v>3369.75</v>
      </c>
      <c r="H1686">
        <f>INDEX('QUANDL MULTPL SP500_DIV_YIELD_M'!$A:$G,MATCH(Calc!$A1686,'QUANDL MULTPL SP500_DIV_YIELD_M'!$A:$A,1),MATCH('QUANDL MULTPL SP500_DIV_YIELD_M'!$E$1,'QUANDL MULTPL SP500_DIV_YIELD_M'!$A$1:$G$1,0))</f>
        <v>1.79</v>
      </c>
      <c r="I1686" s="5">
        <f t="shared" si="156"/>
        <v>1.8493736067963756E-2</v>
      </c>
      <c r="J1686" s="1">
        <f>A1686/24/60/60+DATE(1970,1,1)</f>
        <v>43881.604166666672</v>
      </c>
      <c r="K1686" s="3">
        <f t="shared" si="159"/>
        <v>1</v>
      </c>
      <c r="L1686" s="6">
        <f>(1+Chart!$F$4)^(1/(365/K1686))-1</f>
        <v>6.6592785027408397E-5</v>
      </c>
      <c r="M1686" s="6">
        <f t="shared" si="160"/>
        <v>4.321989043298835E-5</v>
      </c>
      <c r="N1686" s="6">
        <f t="shared" si="161"/>
        <v>5.0206209636582955E-5</v>
      </c>
      <c r="O1686">
        <f>O1685*(B1686/B1685)</f>
        <v>321.2080462200031</v>
      </c>
      <c r="P1686">
        <f t="shared" si="157"/>
        <v>2020</v>
      </c>
      <c r="Q1686" s="1">
        <f t="shared" si="158"/>
        <v>43881.604166666672</v>
      </c>
      <c r="R1686">
        <f>IF(B1687="",R1685,IF(Q1686&gt;=Chart!$F$2,E1686,0))</f>
        <v>0</v>
      </c>
      <c r="S1686">
        <f>IF(B1687="",S1685,IFERROR(IF(AND(R1686&gt;0,R1685=0),R1686,(1+(B1687/B1686-1)*Calc!$Z$1)*S1685),0))</f>
        <v>0</v>
      </c>
      <c r="T1686">
        <f>IF(B1687="",T1685,IFERROR(IF(AND(R1686&gt;0,R1685=0),R1686,(1+(B1687/B1686-1)*Calc!$Z$1-L1687)*T1685),0))</f>
        <v>0</v>
      </c>
      <c r="U1686">
        <f>IF(B1687="",U1685,IFERROR(IF(AND(R1686&gt;0,R1685=0),R1686,(1+(B1687/B1686-1)*Calc!$Z$1-M1687*2)*U1685),0))</f>
        <v>0</v>
      </c>
      <c r="V1686">
        <f>IF(B1687="",V1685,IFERROR(IF(AND(R1686&gt;0,R1685=0),R1686,(1+(B1687/B1686-1)*Calc!$Z$1-N1687*2)*V1685),0))</f>
        <v>0</v>
      </c>
      <c r="W1686">
        <f>IF(ISNUMBER(C1686),C1686,W1685)</f>
        <v>1.59</v>
      </c>
      <c r="Y1686" s="1" t="e">
        <f>IF(AND(Q1686&gt;=Chart!$F$2,Q1686&lt;=Chart!$F$3),Q1686,#N/A)</f>
        <v>#N/A</v>
      </c>
      <c r="Z1686" t="e">
        <f>IF(AND(Q1686&gt;=Chart!$F$2,Q1686&lt;=Chart!$F$3),R1686,#N/A)</f>
        <v>#N/A</v>
      </c>
      <c r="AA1686" t="e">
        <f>IF(AND(Q1686&gt;=Chart!$F$2,Q1686&lt;=Chart!$F$3),S1686,#N/A)</f>
        <v>#N/A</v>
      </c>
      <c r="AB1686" t="e">
        <f>IF(AND(Q1686&gt;=Chart!$F$2,Q1686&lt;=Chart!$F$3),T1686,#N/A)</f>
        <v>#N/A</v>
      </c>
      <c r="AC1686" t="e">
        <f>IF(AND(Q1686&gt;=Chart!$F$2,Q1686&lt;=Chart!$F$3),U1686,#N/A)</f>
        <v>#N/A</v>
      </c>
      <c r="AD1686" t="e">
        <f>IF(AND(Q1686&gt;=Chart!$F$2,Q1686&lt;=Chart!$F$3),V1686,#N/A)</f>
        <v>#N/A</v>
      </c>
      <c r="AE1686" t="e">
        <f>IF(AND(Q1686&gt;=Chart!$F$2,Q1686&lt;=Chart!$F$3),I1686,#N/A)</f>
        <v>#N/A</v>
      </c>
      <c r="AF1686" t="e">
        <f>IF(AND(Q1686&gt;=Chart!$F$2,Q1686&lt;=Chart!$F$3),H1686/100,#N/A)</f>
        <v>#N/A</v>
      </c>
      <c r="AG1686" t="e">
        <f>IF(AND(Q1686&gt;=Chart!$F$2,Q1686&lt;=Chart!$F$3),W1686/100,#N/A)</f>
        <v>#N/A</v>
      </c>
    </row>
    <row r="1687" spans="1:33" x14ac:dyDescent="0.25">
      <c r="A1687">
        <v>1582295400</v>
      </c>
      <c r="B1687">
        <f>INDEX('Daily Data ADJ'!$1:$1048576,MATCH(Calc!$A1687,'Daily Data ADJ'!$A:$A,0),MATCH("SPY, CBOE BZX: Close",'Daily Data ADJ'!$1:$1,0))</f>
        <v>317.90016100999998</v>
      </c>
      <c r="C1687">
        <f>INDEX('Daily Data ADJ'!$1:$1048576,MATCH(Calc!$A1687,'Daily Data ADJ'!$A:$A,0),MATCH("EFFR, FRED: Close",'Daily Data ADJ'!$1:$1,0))</f>
        <v>1.58</v>
      </c>
      <c r="D1687">
        <f>INDEX('Daily Data ADJ'!$1:$1048576,MATCH(Calc!$A1687,'Daily Data ADJ'!$A:$A,1),MATCH("SOFR, FRED: Close",'Daily Data ADJ'!$1:$1,0))</f>
        <v>1.58</v>
      </c>
      <c r="E1687">
        <f>INDEX('Daily Data ADJ'!$1:$1048576,MATCH(Calc!$A1687,'Daily Data ADJ'!$A:$A,0),MATCH("UPRO, CBOE BZX: Close",'Daily Data ADJ'!$1:$1,0))</f>
        <v>38.126980799999998</v>
      </c>
      <c r="F1687">
        <f>INDEX('Daily Data ADJ'!$1:$1048576,MATCH(Calc!$A1687,'Daily Data ADJ'!$A:$A,0),MATCH("ES1!, CME_MINI: Close",'Daily Data ADJ'!$1:$1,0))</f>
        <v>3339.25</v>
      </c>
      <c r="G1687">
        <f>INDEX('Daily Data ADJ'!$1:$1048576,MATCH(Calc!$A1687,'Daily Data ADJ'!$A:$A,0),MATCH("ES2!, CME_MINI: Close",'Daily Data ADJ'!$1:$1,0))</f>
        <v>3339.5</v>
      </c>
      <c r="H1687">
        <f>INDEX('QUANDL MULTPL SP500_DIV_YIELD_M'!$A:$G,MATCH(Calc!$A1687,'QUANDL MULTPL SP500_DIV_YIELD_M'!$A:$A,1),MATCH('QUANDL MULTPL SP500_DIV_YIELD_M'!$E$1,'QUANDL MULTPL SP500_DIV_YIELD_M'!$A$1:$G$1,0))</f>
        <v>1.79</v>
      </c>
      <c r="I1687" s="5">
        <f t="shared" si="156"/>
        <v>1.8199502075697066E-2</v>
      </c>
      <c r="J1687" s="1">
        <f>A1687/24/60/60+DATE(1970,1,1)</f>
        <v>43882.604166666672</v>
      </c>
      <c r="K1687" s="3">
        <f t="shared" si="159"/>
        <v>1</v>
      </c>
      <c r="L1687" s="6">
        <f>(1+Chart!$F$4)^(1/(365/K1687))-1</f>
        <v>6.6592785027408397E-5</v>
      </c>
      <c r="M1687" s="6">
        <f t="shared" si="160"/>
        <v>4.2950180921597081E-5</v>
      </c>
      <c r="N1687" s="6">
        <f t="shared" si="161"/>
        <v>4.9414572810269064E-5</v>
      </c>
      <c r="O1687">
        <f>O1686*(B1687/B1686)</f>
        <v>317.90016101000305</v>
      </c>
      <c r="P1687">
        <f t="shared" si="157"/>
        <v>2020</v>
      </c>
      <c r="Q1687" s="1">
        <f t="shared" si="158"/>
        <v>43882.604166666672</v>
      </c>
      <c r="R1687">
        <f>IF(B1688="",R1686,IF(Q1687&gt;=Chart!$F$2,E1687,0))</f>
        <v>0</v>
      </c>
      <c r="S1687">
        <f>IF(B1688="",S1686,IFERROR(IF(AND(R1687&gt;0,R1686=0),R1687,(1+(B1688/B1687-1)*Calc!$Z$1)*S1686),0))</f>
        <v>0</v>
      </c>
      <c r="T1687">
        <f>IF(B1688="",T1686,IFERROR(IF(AND(R1687&gt;0,R1686=0),R1687,(1+(B1688/B1687-1)*Calc!$Z$1-L1688)*T1686),0))</f>
        <v>0</v>
      </c>
      <c r="U1687">
        <f>IF(B1688="",U1686,IFERROR(IF(AND(R1687&gt;0,R1686=0),R1687,(1+(B1688/B1687-1)*Calc!$Z$1-M1688*2)*U1686),0))</f>
        <v>0</v>
      </c>
      <c r="V1687">
        <f>IF(B1688="",V1686,IFERROR(IF(AND(R1687&gt;0,R1686=0),R1687,(1+(B1688/B1687-1)*Calc!$Z$1-N1688*2)*V1686),0))</f>
        <v>0</v>
      </c>
      <c r="W1687">
        <f>IF(ISNUMBER(C1687),C1687,W1686)</f>
        <v>1.58</v>
      </c>
      <c r="Y1687" s="1" t="e">
        <f>IF(AND(Q1687&gt;=Chart!$F$2,Q1687&lt;=Chart!$F$3),Q1687,#N/A)</f>
        <v>#N/A</v>
      </c>
      <c r="Z1687" t="e">
        <f>IF(AND(Q1687&gt;=Chart!$F$2,Q1687&lt;=Chart!$F$3),R1687,#N/A)</f>
        <v>#N/A</v>
      </c>
      <c r="AA1687" t="e">
        <f>IF(AND(Q1687&gt;=Chart!$F$2,Q1687&lt;=Chart!$F$3),S1687,#N/A)</f>
        <v>#N/A</v>
      </c>
      <c r="AB1687" t="e">
        <f>IF(AND(Q1687&gt;=Chart!$F$2,Q1687&lt;=Chart!$F$3),T1687,#N/A)</f>
        <v>#N/A</v>
      </c>
      <c r="AC1687" t="e">
        <f>IF(AND(Q1687&gt;=Chart!$F$2,Q1687&lt;=Chart!$F$3),U1687,#N/A)</f>
        <v>#N/A</v>
      </c>
      <c r="AD1687" t="e">
        <f>IF(AND(Q1687&gt;=Chart!$F$2,Q1687&lt;=Chart!$F$3),V1687,#N/A)</f>
        <v>#N/A</v>
      </c>
      <c r="AE1687" t="e">
        <f>IF(AND(Q1687&gt;=Chart!$F$2,Q1687&lt;=Chart!$F$3),I1687,#N/A)</f>
        <v>#N/A</v>
      </c>
      <c r="AF1687" t="e">
        <f>IF(AND(Q1687&gt;=Chart!$F$2,Q1687&lt;=Chart!$F$3),H1687/100,#N/A)</f>
        <v>#N/A</v>
      </c>
      <c r="AG1687" t="e">
        <f>IF(AND(Q1687&gt;=Chart!$F$2,Q1687&lt;=Chart!$F$3),W1687/100,#N/A)</f>
        <v>#N/A</v>
      </c>
    </row>
    <row r="1688" spans="1:33" x14ac:dyDescent="0.25">
      <c r="A1688">
        <v>1582554600</v>
      </c>
      <c r="B1688">
        <f>INDEX('Daily Data ADJ'!$1:$1048576,MATCH(Calc!$A1688,'Daily Data ADJ'!$A:$A,0),MATCH("SPY, CBOE BZX: Close",'Daily Data ADJ'!$1:$1,0))</f>
        <v>307.35687271</v>
      </c>
      <c r="C1688">
        <f>INDEX('Daily Data ADJ'!$1:$1048576,MATCH(Calc!$A1688,'Daily Data ADJ'!$A:$A,0),MATCH("EFFR, FRED: Close",'Daily Data ADJ'!$1:$1,0))</f>
        <v>1.58</v>
      </c>
      <c r="D1688">
        <f>INDEX('Daily Data ADJ'!$1:$1048576,MATCH(Calc!$A1688,'Daily Data ADJ'!$A:$A,1),MATCH("SOFR, FRED: Close",'Daily Data ADJ'!$1:$1,0))</f>
        <v>1.58</v>
      </c>
      <c r="E1688">
        <f>INDEX('Daily Data ADJ'!$1:$1048576,MATCH(Calc!$A1688,'Daily Data ADJ'!$A:$A,0),MATCH("UPRO, CBOE BZX: Close",'Daily Data ADJ'!$1:$1,0))</f>
        <v>34.312794740000001</v>
      </c>
      <c r="F1688">
        <f>INDEX('Daily Data ADJ'!$1:$1048576,MATCH(Calc!$A1688,'Daily Data ADJ'!$A:$A,0),MATCH("ES1!, CME_MINI: Close",'Daily Data ADJ'!$1:$1,0))</f>
        <v>3226.25</v>
      </c>
      <c r="G1688">
        <f>INDEX('Daily Data ADJ'!$1:$1048576,MATCH(Calc!$A1688,'Daily Data ADJ'!$A:$A,0),MATCH("ES2!, CME_MINI: Close",'Daily Data ADJ'!$1:$1,0))</f>
        <v>3225.5</v>
      </c>
      <c r="H1688">
        <f>INDEX('QUANDL MULTPL SP500_DIV_YIELD_M'!$A:$G,MATCH(Calc!$A1688,'QUANDL MULTPL SP500_DIV_YIELD_M'!$A:$A,1),MATCH('QUANDL MULTPL SP500_DIV_YIELD_M'!$E$1,'QUANDL MULTPL SP500_DIV_YIELD_M'!$A$1:$G$1,0))</f>
        <v>1.79</v>
      </c>
      <c r="I1688" s="5">
        <f t="shared" si="156"/>
        <v>1.6970452055496382E-2</v>
      </c>
      <c r="J1688" s="1">
        <f>A1688/24/60/60+DATE(1970,1,1)</f>
        <v>43885.604166666672</v>
      </c>
      <c r="K1688" s="3">
        <f t="shared" si="159"/>
        <v>3</v>
      </c>
      <c r="L1688" s="6">
        <f>(1+Chart!$F$4)^(1/(365/K1688))-1</f>
        <v>1.9979165917494157E-4</v>
      </c>
      <c r="M1688" s="6">
        <f t="shared" si="160"/>
        <v>1.2885607699830715E-4</v>
      </c>
      <c r="N1688" s="6">
        <f t="shared" si="161"/>
        <v>1.3832240910027771E-4</v>
      </c>
      <c r="O1688">
        <f>O1687*(B1688/B1687)</f>
        <v>307.35687271000296</v>
      </c>
      <c r="P1688">
        <f t="shared" si="157"/>
        <v>2020</v>
      </c>
      <c r="Q1688" s="1">
        <f t="shared" si="158"/>
        <v>43885.604166666672</v>
      </c>
      <c r="R1688">
        <f>IF(B1689="",R1687,IF(Q1688&gt;=Chart!$F$2,E1688,0))</f>
        <v>0</v>
      </c>
      <c r="S1688">
        <f>IF(B1689="",S1687,IFERROR(IF(AND(R1688&gt;0,R1687=0),R1688,(1+(B1689/B1688-1)*Calc!$Z$1)*S1687),0))</f>
        <v>0</v>
      </c>
      <c r="T1688">
        <f>IF(B1689="",T1687,IFERROR(IF(AND(R1688&gt;0,R1687=0),R1688,(1+(B1689/B1688-1)*Calc!$Z$1-L1689)*T1687),0))</f>
        <v>0</v>
      </c>
      <c r="U1688">
        <f>IF(B1689="",U1687,IFERROR(IF(AND(R1688&gt;0,R1687=0),R1688,(1+(B1689/B1688-1)*Calc!$Z$1-M1689*2)*U1687),0))</f>
        <v>0</v>
      </c>
      <c r="V1688">
        <f>IF(B1689="",V1687,IFERROR(IF(AND(R1688&gt;0,R1687=0),R1688,(1+(B1689/B1688-1)*Calc!$Z$1-N1689*2)*V1687),0))</f>
        <v>0</v>
      </c>
      <c r="W1688">
        <f>IF(ISNUMBER(C1688),C1688,W1687)</f>
        <v>1.58</v>
      </c>
      <c r="Y1688" s="1" t="e">
        <f>IF(AND(Q1688&gt;=Chart!$F$2,Q1688&lt;=Chart!$F$3),Q1688,#N/A)</f>
        <v>#N/A</v>
      </c>
      <c r="Z1688" t="e">
        <f>IF(AND(Q1688&gt;=Chart!$F$2,Q1688&lt;=Chart!$F$3),R1688,#N/A)</f>
        <v>#N/A</v>
      </c>
      <c r="AA1688" t="e">
        <f>IF(AND(Q1688&gt;=Chart!$F$2,Q1688&lt;=Chart!$F$3),S1688,#N/A)</f>
        <v>#N/A</v>
      </c>
      <c r="AB1688" t="e">
        <f>IF(AND(Q1688&gt;=Chart!$F$2,Q1688&lt;=Chart!$F$3),T1688,#N/A)</f>
        <v>#N/A</v>
      </c>
      <c r="AC1688" t="e">
        <f>IF(AND(Q1688&gt;=Chart!$F$2,Q1688&lt;=Chart!$F$3),U1688,#N/A)</f>
        <v>#N/A</v>
      </c>
      <c r="AD1688" t="e">
        <f>IF(AND(Q1688&gt;=Chart!$F$2,Q1688&lt;=Chart!$F$3),V1688,#N/A)</f>
        <v>#N/A</v>
      </c>
      <c r="AE1688" t="e">
        <f>IF(AND(Q1688&gt;=Chart!$F$2,Q1688&lt;=Chart!$F$3),I1688,#N/A)</f>
        <v>#N/A</v>
      </c>
      <c r="AF1688" t="e">
        <f>IF(AND(Q1688&gt;=Chart!$F$2,Q1688&lt;=Chart!$F$3),H1688/100,#N/A)</f>
        <v>#N/A</v>
      </c>
      <c r="AG1688" t="e">
        <f>IF(AND(Q1688&gt;=Chart!$F$2,Q1688&lt;=Chart!$F$3),W1688/100,#N/A)</f>
        <v>#N/A</v>
      </c>
    </row>
    <row r="1689" spans="1:33" x14ac:dyDescent="0.25">
      <c r="A1689">
        <v>1582641000</v>
      </c>
      <c r="B1689">
        <f>INDEX('Daily Data ADJ'!$1:$1048576,MATCH(Calc!$A1689,'Daily Data ADJ'!$A:$A,0),MATCH("SPY, CBOE BZX: Close",'Daily Data ADJ'!$1:$1,0))</f>
        <v>298.04331696000003</v>
      </c>
      <c r="C1689">
        <f>INDEX('Daily Data ADJ'!$1:$1048576,MATCH(Calc!$A1689,'Daily Data ADJ'!$A:$A,0),MATCH("EFFR, FRED: Close",'Daily Data ADJ'!$1:$1,0))</f>
        <v>1.58</v>
      </c>
      <c r="D1689">
        <f>INDEX('Daily Data ADJ'!$1:$1048576,MATCH(Calc!$A1689,'Daily Data ADJ'!$A:$A,1),MATCH("SOFR, FRED: Close",'Daily Data ADJ'!$1:$1,0))</f>
        <v>1.59</v>
      </c>
      <c r="E1689">
        <f>INDEX('Daily Data ADJ'!$1:$1048576,MATCH(Calc!$A1689,'Daily Data ADJ'!$A:$A,0),MATCH("UPRO, CBOE BZX: Close",'Daily Data ADJ'!$1:$1,0))</f>
        <v>31.20291872</v>
      </c>
      <c r="F1689">
        <f>INDEX('Daily Data ADJ'!$1:$1048576,MATCH(Calc!$A1689,'Daily Data ADJ'!$A:$A,0),MATCH("ES1!, CME_MINI: Close",'Daily Data ADJ'!$1:$1,0))</f>
        <v>3132.5</v>
      </c>
      <c r="G1689">
        <f>INDEX('Daily Data ADJ'!$1:$1048576,MATCH(Calc!$A1689,'Daily Data ADJ'!$A:$A,0),MATCH("ES2!, CME_MINI: Close",'Daily Data ADJ'!$1:$1,0))</f>
        <v>3131.25</v>
      </c>
      <c r="H1689">
        <f>INDEX('QUANDL MULTPL SP500_DIV_YIELD_M'!$A:$G,MATCH(Calc!$A1689,'QUANDL MULTPL SP500_DIV_YIELD_M'!$A:$A,1),MATCH('QUANDL MULTPL SP500_DIV_YIELD_M'!$E$1,'QUANDL MULTPL SP500_DIV_YIELD_M'!$A$1:$G$1,0))</f>
        <v>1.79</v>
      </c>
      <c r="I1689" s="5">
        <f t="shared" si="156"/>
        <v>1.6304785960461005E-2</v>
      </c>
      <c r="J1689" s="1">
        <f>A1689/24/60/60+DATE(1970,1,1)</f>
        <v>43886.604166666672</v>
      </c>
      <c r="K1689" s="3">
        <f t="shared" si="159"/>
        <v>1</v>
      </c>
      <c r="L1689" s="6">
        <f>(1+Chart!$F$4)^(1/(365/K1689))-1</f>
        <v>6.6592785027408397E-5</v>
      </c>
      <c r="M1689" s="6">
        <f t="shared" si="160"/>
        <v>4.2950180921597081E-5</v>
      </c>
      <c r="N1689" s="6">
        <f t="shared" si="161"/>
        <v>4.4311366242943961E-5</v>
      </c>
      <c r="O1689">
        <f>O1688*(B1689/B1688)</f>
        <v>298.04331696000287</v>
      </c>
      <c r="P1689">
        <f t="shared" si="157"/>
        <v>2020</v>
      </c>
      <c r="Q1689" s="1">
        <f t="shared" si="158"/>
        <v>43886.604166666672</v>
      </c>
      <c r="R1689">
        <f>IF(B1690="",R1688,IF(Q1689&gt;=Chart!$F$2,E1689,0))</f>
        <v>0</v>
      </c>
      <c r="S1689">
        <f>IF(B1690="",S1688,IFERROR(IF(AND(R1689&gt;0,R1688=0),R1689,(1+(B1690/B1689-1)*Calc!$Z$1)*S1688),0))</f>
        <v>0</v>
      </c>
      <c r="T1689">
        <f>IF(B1690="",T1688,IFERROR(IF(AND(R1689&gt;0,R1688=0),R1689,(1+(B1690/B1689-1)*Calc!$Z$1-L1690)*T1688),0))</f>
        <v>0</v>
      </c>
      <c r="U1689">
        <f>IF(B1690="",U1688,IFERROR(IF(AND(R1689&gt;0,R1688=0),R1689,(1+(B1690/B1689-1)*Calc!$Z$1-M1690*2)*U1688),0))</f>
        <v>0</v>
      </c>
      <c r="V1689">
        <f>IF(B1690="",V1688,IFERROR(IF(AND(R1689&gt;0,R1688=0),R1689,(1+(B1690/B1689-1)*Calc!$Z$1-N1690*2)*V1688),0))</f>
        <v>0</v>
      </c>
      <c r="W1689">
        <f>IF(ISNUMBER(C1689),C1689,W1688)</f>
        <v>1.58</v>
      </c>
      <c r="Y1689" s="1" t="e">
        <f>IF(AND(Q1689&gt;=Chart!$F$2,Q1689&lt;=Chart!$F$3),Q1689,#N/A)</f>
        <v>#N/A</v>
      </c>
      <c r="Z1689" t="e">
        <f>IF(AND(Q1689&gt;=Chart!$F$2,Q1689&lt;=Chart!$F$3),R1689,#N/A)</f>
        <v>#N/A</v>
      </c>
      <c r="AA1689" t="e">
        <f>IF(AND(Q1689&gt;=Chart!$F$2,Q1689&lt;=Chart!$F$3),S1689,#N/A)</f>
        <v>#N/A</v>
      </c>
      <c r="AB1689" t="e">
        <f>IF(AND(Q1689&gt;=Chart!$F$2,Q1689&lt;=Chart!$F$3),T1689,#N/A)</f>
        <v>#N/A</v>
      </c>
      <c r="AC1689" t="e">
        <f>IF(AND(Q1689&gt;=Chart!$F$2,Q1689&lt;=Chart!$F$3),U1689,#N/A)</f>
        <v>#N/A</v>
      </c>
      <c r="AD1689" t="e">
        <f>IF(AND(Q1689&gt;=Chart!$F$2,Q1689&lt;=Chart!$F$3),V1689,#N/A)</f>
        <v>#N/A</v>
      </c>
      <c r="AE1689" t="e">
        <f>IF(AND(Q1689&gt;=Chart!$F$2,Q1689&lt;=Chart!$F$3),I1689,#N/A)</f>
        <v>#N/A</v>
      </c>
      <c r="AF1689" t="e">
        <f>IF(AND(Q1689&gt;=Chart!$F$2,Q1689&lt;=Chart!$F$3),H1689/100,#N/A)</f>
        <v>#N/A</v>
      </c>
      <c r="AG1689" t="e">
        <f>IF(AND(Q1689&gt;=Chart!$F$2,Q1689&lt;=Chart!$F$3),W1689/100,#N/A)</f>
        <v>#N/A</v>
      </c>
    </row>
    <row r="1690" spans="1:33" x14ac:dyDescent="0.25">
      <c r="A1690">
        <v>1582727400</v>
      </c>
      <c r="B1690">
        <f>INDEX('Daily Data ADJ'!$1:$1048576,MATCH(Calc!$A1690,'Daily Data ADJ'!$A:$A,0),MATCH("SPY, CBOE BZX: Close",'Daily Data ADJ'!$1:$1,0))</f>
        <v>296.94704375999999</v>
      </c>
      <c r="C1690">
        <f>INDEX('Daily Data ADJ'!$1:$1048576,MATCH(Calc!$A1690,'Daily Data ADJ'!$A:$A,0),MATCH("EFFR, FRED: Close",'Daily Data ADJ'!$1:$1,0))</f>
        <v>1.58</v>
      </c>
      <c r="D1690">
        <f>INDEX('Daily Data ADJ'!$1:$1048576,MATCH(Calc!$A1690,'Daily Data ADJ'!$A:$A,1),MATCH("SOFR, FRED: Close",'Daily Data ADJ'!$1:$1,0))</f>
        <v>1.58</v>
      </c>
      <c r="E1690">
        <f>INDEX('Daily Data ADJ'!$1:$1048576,MATCH(Calc!$A1690,'Daily Data ADJ'!$A:$A,0),MATCH("UPRO, CBOE BZX: Close",'Daily Data ADJ'!$1:$1,0))</f>
        <v>30.860683559999998</v>
      </c>
      <c r="F1690">
        <f>INDEX('Daily Data ADJ'!$1:$1048576,MATCH(Calc!$A1690,'Daily Data ADJ'!$A:$A,0),MATCH("ES1!, CME_MINI: Close",'Daily Data ADJ'!$1:$1,0))</f>
        <v>3110.25</v>
      </c>
      <c r="G1690">
        <f>INDEX('Daily Data ADJ'!$1:$1048576,MATCH(Calc!$A1690,'Daily Data ADJ'!$A:$A,0),MATCH("ES2!, CME_MINI: Close",'Daily Data ADJ'!$1:$1,0))</f>
        <v>3108.5</v>
      </c>
      <c r="H1690">
        <f>INDEX('QUANDL MULTPL SP500_DIV_YIELD_M'!$A:$G,MATCH(Calc!$A1690,'QUANDL MULTPL SP500_DIV_YIELD_M'!$A:$A,1),MATCH('QUANDL MULTPL SP500_DIV_YIELD_M'!$E$1,'QUANDL MULTPL SP500_DIV_YIELD_M'!$A$1:$G$1,0))</f>
        <v>1.79</v>
      </c>
      <c r="I1690" s="5">
        <f t="shared" si="156"/>
        <v>1.5651275836173956E-2</v>
      </c>
      <c r="J1690" s="1">
        <f>A1690/24/60/60+DATE(1970,1,1)</f>
        <v>43887.604166666672</v>
      </c>
      <c r="K1690" s="3">
        <f t="shared" si="159"/>
        <v>1</v>
      </c>
      <c r="L1690" s="6">
        <f>(1+Chart!$F$4)^(1/(365/K1690))-1</f>
        <v>6.6592785027408397E-5</v>
      </c>
      <c r="M1690" s="6">
        <f t="shared" si="160"/>
        <v>4.2950180921597081E-5</v>
      </c>
      <c r="N1690" s="6">
        <f t="shared" si="161"/>
        <v>4.2549008728132165E-5</v>
      </c>
      <c r="O1690">
        <f>O1689*(B1690/B1689)</f>
        <v>296.94704376000283</v>
      </c>
      <c r="P1690">
        <f t="shared" si="157"/>
        <v>2020</v>
      </c>
      <c r="Q1690" s="1">
        <f t="shared" si="158"/>
        <v>43887.604166666672</v>
      </c>
      <c r="R1690">
        <f>IF(B1691="",R1689,IF(Q1690&gt;=Chart!$F$2,E1690,0))</f>
        <v>0</v>
      </c>
      <c r="S1690">
        <f>IF(B1691="",S1689,IFERROR(IF(AND(R1690&gt;0,R1689=0),R1690,(1+(B1691/B1690-1)*Calc!$Z$1)*S1689),0))</f>
        <v>0</v>
      </c>
      <c r="T1690">
        <f>IF(B1691="",T1689,IFERROR(IF(AND(R1690&gt;0,R1689=0),R1690,(1+(B1691/B1690-1)*Calc!$Z$1-L1691)*T1689),0))</f>
        <v>0</v>
      </c>
      <c r="U1690">
        <f>IF(B1691="",U1689,IFERROR(IF(AND(R1690&gt;0,R1689=0),R1690,(1+(B1691/B1690-1)*Calc!$Z$1-M1691*2)*U1689),0))</f>
        <v>0</v>
      </c>
      <c r="V1690">
        <f>IF(B1691="",V1689,IFERROR(IF(AND(R1690&gt;0,R1689=0),R1690,(1+(B1691/B1690-1)*Calc!$Z$1-N1691*2)*V1689),0))</f>
        <v>0</v>
      </c>
      <c r="W1690">
        <f>IF(ISNUMBER(C1690),C1690,W1689)</f>
        <v>1.58</v>
      </c>
      <c r="Y1690" s="1" t="e">
        <f>IF(AND(Q1690&gt;=Chart!$F$2,Q1690&lt;=Chart!$F$3),Q1690,#N/A)</f>
        <v>#N/A</v>
      </c>
      <c r="Z1690" t="e">
        <f>IF(AND(Q1690&gt;=Chart!$F$2,Q1690&lt;=Chart!$F$3),R1690,#N/A)</f>
        <v>#N/A</v>
      </c>
      <c r="AA1690" t="e">
        <f>IF(AND(Q1690&gt;=Chart!$F$2,Q1690&lt;=Chart!$F$3),S1690,#N/A)</f>
        <v>#N/A</v>
      </c>
      <c r="AB1690" t="e">
        <f>IF(AND(Q1690&gt;=Chart!$F$2,Q1690&lt;=Chart!$F$3),T1690,#N/A)</f>
        <v>#N/A</v>
      </c>
      <c r="AC1690" t="e">
        <f>IF(AND(Q1690&gt;=Chart!$F$2,Q1690&lt;=Chart!$F$3),U1690,#N/A)</f>
        <v>#N/A</v>
      </c>
      <c r="AD1690" t="e">
        <f>IF(AND(Q1690&gt;=Chart!$F$2,Q1690&lt;=Chart!$F$3),V1690,#N/A)</f>
        <v>#N/A</v>
      </c>
      <c r="AE1690" t="e">
        <f>IF(AND(Q1690&gt;=Chart!$F$2,Q1690&lt;=Chart!$F$3),I1690,#N/A)</f>
        <v>#N/A</v>
      </c>
      <c r="AF1690" t="e">
        <f>IF(AND(Q1690&gt;=Chart!$F$2,Q1690&lt;=Chart!$F$3),H1690/100,#N/A)</f>
        <v>#N/A</v>
      </c>
      <c r="AG1690" t="e">
        <f>IF(AND(Q1690&gt;=Chart!$F$2,Q1690&lt;=Chart!$F$3),W1690/100,#N/A)</f>
        <v>#N/A</v>
      </c>
    </row>
    <row r="1691" spans="1:33" x14ac:dyDescent="0.25">
      <c r="A1691">
        <v>1582813800</v>
      </c>
      <c r="B1691">
        <f>INDEX('Daily Data ADJ'!$1:$1048576,MATCH(Calc!$A1691,'Daily Data ADJ'!$A:$A,0),MATCH("SPY, CBOE BZX: Close",'Daily Data ADJ'!$1:$1,0))</f>
        <v>283.61064202</v>
      </c>
      <c r="C1691">
        <f>INDEX('Daily Data ADJ'!$1:$1048576,MATCH(Calc!$A1691,'Daily Data ADJ'!$A:$A,0),MATCH("EFFR, FRED: Close",'Daily Data ADJ'!$1:$1,0))</f>
        <v>1.58</v>
      </c>
      <c r="D1691">
        <f>INDEX('Daily Data ADJ'!$1:$1048576,MATCH(Calc!$A1691,'Daily Data ADJ'!$A:$A,1),MATCH("SOFR, FRED: Close",'Daily Data ADJ'!$1:$1,0))</f>
        <v>1.58</v>
      </c>
      <c r="E1691">
        <f>INDEX('Daily Data ADJ'!$1:$1048576,MATCH(Calc!$A1691,'Daily Data ADJ'!$A:$A,0),MATCH("UPRO, CBOE BZX: Close",'Daily Data ADJ'!$1:$1,0))</f>
        <v>26.659622970000001</v>
      </c>
      <c r="F1691">
        <f>INDEX('Daily Data ADJ'!$1:$1048576,MATCH(Calc!$A1691,'Daily Data ADJ'!$A:$A,0),MATCH("ES1!, CME_MINI: Close",'Daily Data ADJ'!$1:$1,0))</f>
        <v>2957</v>
      </c>
      <c r="G1691">
        <f>INDEX('Daily Data ADJ'!$1:$1048576,MATCH(Calc!$A1691,'Daily Data ADJ'!$A:$A,0),MATCH("ES2!, CME_MINI: Close",'Daily Data ADJ'!$1:$1,0))</f>
        <v>2953.75</v>
      </c>
      <c r="H1691">
        <f>INDEX('QUANDL MULTPL SP500_DIV_YIELD_M'!$A:$G,MATCH(Calc!$A1691,'QUANDL MULTPL SP500_DIV_YIELD_M'!$A:$A,1),MATCH('QUANDL MULTPL SP500_DIV_YIELD_M'!$E$1,'QUANDL MULTPL SP500_DIV_YIELD_M'!$A$1:$G$1,0))</f>
        <v>1.79</v>
      </c>
      <c r="I1691" s="5">
        <f t="shared" si="156"/>
        <v>1.3510894993307571E-2</v>
      </c>
      <c r="J1691" s="1">
        <f>A1691/24/60/60+DATE(1970,1,1)</f>
        <v>43888.604166666672</v>
      </c>
      <c r="K1691" s="3">
        <f t="shared" si="159"/>
        <v>1</v>
      </c>
      <c r="L1691" s="6">
        <f>(1+Chart!$F$4)^(1/(365/K1691))-1</f>
        <v>6.6592785027408397E-5</v>
      </c>
      <c r="M1691" s="6">
        <f t="shared" si="160"/>
        <v>4.2950180921597081E-5</v>
      </c>
      <c r="N1691" s="6">
        <f t="shared" si="161"/>
        <v>3.6768995749891786E-5</v>
      </c>
      <c r="O1691">
        <f>O1690*(B1691/B1690)</f>
        <v>283.61064202000273</v>
      </c>
      <c r="P1691">
        <f t="shared" si="157"/>
        <v>2020</v>
      </c>
      <c r="Q1691" s="1">
        <f t="shared" si="158"/>
        <v>43888.604166666672</v>
      </c>
      <c r="R1691">
        <f>IF(B1692="",R1690,IF(Q1691&gt;=Chart!$F$2,E1691,0))</f>
        <v>0</v>
      </c>
      <c r="S1691">
        <f>IF(B1692="",S1690,IFERROR(IF(AND(R1691&gt;0,R1690=0),R1691,(1+(B1692/B1691-1)*Calc!$Z$1)*S1690),0))</f>
        <v>0</v>
      </c>
      <c r="T1691">
        <f>IF(B1692="",T1690,IFERROR(IF(AND(R1691&gt;0,R1690=0),R1691,(1+(B1692/B1691-1)*Calc!$Z$1-L1692)*T1690),0))</f>
        <v>0</v>
      </c>
      <c r="U1691">
        <f>IF(B1692="",U1690,IFERROR(IF(AND(R1691&gt;0,R1690=0),R1691,(1+(B1692/B1691-1)*Calc!$Z$1-M1692*2)*U1690),0))</f>
        <v>0</v>
      </c>
      <c r="V1691">
        <f>IF(B1692="",V1690,IFERROR(IF(AND(R1691&gt;0,R1690=0),R1691,(1+(B1692/B1691-1)*Calc!$Z$1-N1692*2)*V1690),0))</f>
        <v>0</v>
      </c>
      <c r="W1691">
        <f>IF(ISNUMBER(C1691),C1691,W1690)</f>
        <v>1.58</v>
      </c>
      <c r="Y1691" s="1" t="e">
        <f>IF(AND(Q1691&gt;=Chart!$F$2,Q1691&lt;=Chart!$F$3),Q1691,#N/A)</f>
        <v>#N/A</v>
      </c>
      <c r="Z1691" t="e">
        <f>IF(AND(Q1691&gt;=Chart!$F$2,Q1691&lt;=Chart!$F$3),R1691,#N/A)</f>
        <v>#N/A</v>
      </c>
      <c r="AA1691" t="e">
        <f>IF(AND(Q1691&gt;=Chart!$F$2,Q1691&lt;=Chart!$F$3),S1691,#N/A)</f>
        <v>#N/A</v>
      </c>
      <c r="AB1691" t="e">
        <f>IF(AND(Q1691&gt;=Chart!$F$2,Q1691&lt;=Chart!$F$3),T1691,#N/A)</f>
        <v>#N/A</v>
      </c>
      <c r="AC1691" t="e">
        <f>IF(AND(Q1691&gt;=Chart!$F$2,Q1691&lt;=Chart!$F$3),U1691,#N/A)</f>
        <v>#N/A</v>
      </c>
      <c r="AD1691" t="e">
        <f>IF(AND(Q1691&gt;=Chart!$F$2,Q1691&lt;=Chart!$F$3),V1691,#N/A)</f>
        <v>#N/A</v>
      </c>
      <c r="AE1691" t="e">
        <f>IF(AND(Q1691&gt;=Chart!$F$2,Q1691&lt;=Chart!$F$3),I1691,#N/A)</f>
        <v>#N/A</v>
      </c>
      <c r="AF1691" t="e">
        <f>IF(AND(Q1691&gt;=Chart!$F$2,Q1691&lt;=Chart!$F$3),H1691/100,#N/A)</f>
        <v>#N/A</v>
      </c>
      <c r="AG1691" t="e">
        <f>IF(AND(Q1691&gt;=Chart!$F$2,Q1691&lt;=Chart!$F$3),W1691/100,#N/A)</f>
        <v>#N/A</v>
      </c>
    </row>
    <row r="1692" spans="1:33" x14ac:dyDescent="0.25">
      <c r="A1692">
        <v>1582900200</v>
      </c>
      <c r="B1692">
        <f>INDEX('Daily Data ADJ'!$1:$1048576,MATCH(Calc!$A1692,'Daily Data ADJ'!$A:$A,0),MATCH("SPY, CBOE BZX: Close",'Daily Data ADJ'!$1:$1,0))</f>
        <v>282.41904072</v>
      </c>
      <c r="C1692">
        <f>INDEX('Daily Data ADJ'!$1:$1048576,MATCH(Calc!$A1692,'Daily Data ADJ'!$A:$A,0),MATCH("EFFR, FRED: Close",'Daily Data ADJ'!$1:$1,0))</f>
        <v>1.58</v>
      </c>
      <c r="D1692">
        <f>INDEX('Daily Data ADJ'!$1:$1048576,MATCH(Calc!$A1692,'Daily Data ADJ'!$A:$A,1),MATCH("SOFR, FRED: Close",'Daily Data ADJ'!$1:$1,0))</f>
        <v>1.6</v>
      </c>
      <c r="E1692">
        <f>INDEX('Daily Data ADJ'!$1:$1048576,MATCH(Calc!$A1692,'Daily Data ADJ'!$A:$A,0),MATCH("UPRO, CBOE BZX: Close",'Daily Data ADJ'!$1:$1,0))</f>
        <v>26.4810655</v>
      </c>
      <c r="F1692">
        <f>INDEX('Daily Data ADJ'!$1:$1048576,MATCH(Calc!$A1692,'Daily Data ADJ'!$A:$A,0),MATCH("ES1!, CME_MINI: Close",'Daily Data ADJ'!$1:$1,0))</f>
        <v>2951</v>
      </c>
      <c r="G1692">
        <f>INDEX('Daily Data ADJ'!$1:$1048576,MATCH(Calc!$A1692,'Daily Data ADJ'!$A:$A,0),MATCH("ES2!, CME_MINI: Close",'Daily Data ADJ'!$1:$1,0))</f>
        <v>2945.5</v>
      </c>
      <c r="H1692">
        <f>INDEX('QUANDL MULTPL SP500_DIV_YIELD_M'!$A:$G,MATCH(Calc!$A1692,'QUANDL MULTPL SP500_DIV_YIELD_M'!$A:$A,1),MATCH('QUANDL MULTPL SP500_DIV_YIELD_M'!$E$1,'QUANDL MULTPL SP500_DIV_YIELD_M'!$A$1:$G$1,0))</f>
        <v>1.97</v>
      </c>
      <c r="I1692" s="5">
        <f t="shared" si="156"/>
        <v>1.2265716092805416E-2</v>
      </c>
      <c r="J1692" s="1">
        <f>A1692/24/60/60+DATE(1970,1,1)</f>
        <v>43889.604166666672</v>
      </c>
      <c r="K1692" s="3">
        <f t="shared" si="159"/>
        <v>1</v>
      </c>
      <c r="L1692" s="6">
        <f>(1+Chart!$F$4)^(1/(365/K1692))-1</f>
        <v>6.6592785027408397E-5</v>
      </c>
      <c r="M1692" s="6">
        <f t="shared" si="160"/>
        <v>4.2950180921597081E-5</v>
      </c>
      <c r="N1692" s="6">
        <f t="shared" si="161"/>
        <v>3.3400836453312266E-5</v>
      </c>
      <c r="O1692">
        <f>O1691*(B1692/B1691)</f>
        <v>282.41904072000273</v>
      </c>
      <c r="P1692">
        <f t="shared" si="157"/>
        <v>2020</v>
      </c>
      <c r="Q1692" s="1">
        <f t="shared" si="158"/>
        <v>43889.604166666672</v>
      </c>
      <c r="R1692">
        <f>IF(B1693="",R1691,IF(Q1692&gt;=Chart!$F$2,E1692,0))</f>
        <v>0</v>
      </c>
      <c r="S1692">
        <f>IF(B1693="",S1691,IFERROR(IF(AND(R1692&gt;0,R1691=0),R1692,(1+(B1693/B1692-1)*Calc!$Z$1)*S1691),0))</f>
        <v>0</v>
      </c>
      <c r="T1692">
        <f>IF(B1693="",T1691,IFERROR(IF(AND(R1692&gt;0,R1691=0),R1692,(1+(B1693/B1692-1)*Calc!$Z$1-L1693)*T1691),0))</f>
        <v>0</v>
      </c>
      <c r="U1692">
        <f>IF(B1693="",U1691,IFERROR(IF(AND(R1692&gt;0,R1691=0),R1692,(1+(B1693/B1692-1)*Calc!$Z$1-M1693*2)*U1691),0))</f>
        <v>0</v>
      </c>
      <c r="V1692">
        <f>IF(B1693="",V1691,IFERROR(IF(AND(R1692&gt;0,R1691=0),R1692,(1+(B1693/B1692-1)*Calc!$Z$1-N1693*2)*V1691),0))</f>
        <v>0</v>
      </c>
      <c r="W1692">
        <f>IF(ISNUMBER(C1692),C1692,W1691)</f>
        <v>1.58</v>
      </c>
      <c r="Y1692" s="1" t="e">
        <f>IF(AND(Q1692&gt;=Chart!$F$2,Q1692&lt;=Chart!$F$3),Q1692,#N/A)</f>
        <v>#N/A</v>
      </c>
      <c r="Z1692" t="e">
        <f>IF(AND(Q1692&gt;=Chart!$F$2,Q1692&lt;=Chart!$F$3),R1692,#N/A)</f>
        <v>#N/A</v>
      </c>
      <c r="AA1692" t="e">
        <f>IF(AND(Q1692&gt;=Chart!$F$2,Q1692&lt;=Chart!$F$3),S1692,#N/A)</f>
        <v>#N/A</v>
      </c>
      <c r="AB1692" t="e">
        <f>IF(AND(Q1692&gt;=Chart!$F$2,Q1692&lt;=Chart!$F$3),T1692,#N/A)</f>
        <v>#N/A</v>
      </c>
      <c r="AC1692" t="e">
        <f>IF(AND(Q1692&gt;=Chart!$F$2,Q1692&lt;=Chart!$F$3),U1692,#N/A)</f>
        <v>#N/A</v>
      </c>
      <c r="AD1692" t="e">
        <f>IF(AND(Q1692&gt;=Chart!$F$2,Q1692&lt;=Chart!$F$3),V1692,#N/A)</f>
        <v>#N/A</v>
      </c>
      <c r="AE1692" t="e">
        <f>IF(AND(Q1692&gt;=Chart!$F$2,Q1692&lt;=Chart!$F$3),I1692,#N/A)</f>
        <v>#N/A</v>
      </c>
      <c r="AF1692" t="e">
        <f>IF(AND(Q1692&gt;=Chart!$F$2,Q1692&lt;=Chart!$F$3),H1692/100,#N/A)</f>
        <v>#N/A</v>
      </c>
      <c r="AG1692" t="e">
        <f>IF(AND(Q1692&gt;=Chart!$F$2,Q1692&lt;=Chart!$F$3),W1692/100,#N/A)</f>
        <v>#N/A</v>
      </c>
    </row>
    <row r="1693" spans="1:33" x14ac:dyDescent="0.25">
      <c r="A1693">
        <v>1583159400</v>
      </c>
      <c r="B1693">
        <f>INDEX('Daily Data ADJ'!$1:$1048576,MATCH(Calc!$A1693,'Daily Data ADJ'!$A:$A,0),MATCH("SPY, CBOE BZX: Close",'Daily Data ADJ'!$1:$1,0))</f>
        <v>294.64963646000001</v>
      </c>
      <c r="C1693">
        <f>INDEX('Daily Data ADJ'!$1:$1048576,MATCH(Calc!$A1693,'Daily Data ADJ'!$A:$A,0),MATCH("EFFR, FRED: Close",'Daily Data ADJ'!$1:$1,0))</f>
        <v>1.59</v>
      </c>
      <c r="D1693">
        <f>INDEX('Daily Data ADJ'!$1:$1048576,MATCH(Calc!$A1693,'Daily Data ADJ'!$A:$A,1),MATCH("SOFR, FRED: Close",'Daily Data ADJ'!$1:$1,0))</f>
        <v>1.59</v>
      </c>
      <c r="E1693">
        <f>INDEX('Daily Data ADJ'!$1:$1048576,MATCH(Calc!$A1693,'Daily Data ADJ'!$A:$A,0),MATCH("UPRO, CBOE BZX: Close",'Daily Data ADJ'!$1:$1,0))</f>
        <v>29.690140119999999</v>
      </c>
      <c r="F1693">
        <f>INDEX('Daily Data ADJ'!$1:$1048576,MATCH(Calc!$A1693,'Daily Data ADJ'!$A:$A,0),MATCH("ES1!, CME_MINI: Close",'Daily Data ADJ'!$1:$1,0))</f>
        <v>3065</v>
      </c>
      <c r="G1693">
        <f>INDEX('Daily Data ADJ'!$1:$1048576,MATCH(Calc!$A1693,'Daily Data ADJ'!$A:$A,0),MATCH("ES2!, CME_MINI: Close",'Daily Data ADJ'!$1:$1,0))</f>
        <v>3059.5</v>
      </c>
      <c r="H1693">
        <f>INDEX('QUANDL MULTPL SP500_DIV_YIELD_M'!$A:$G,MATCH(Calc!$A1693,'QUANDL MULTPL SP500_DIV_YIELD_M'!$A:$A,1),MATCH('QUANDL MULTPL SP500_DIV_YIELD_M'!$E$1,'QUANDL MULTPL SP500_DIV_YIELD_M'!$A$1:$G$1,0))</f>
        <v>1.8</v>
      </c>
      <c r="I1693" s="5">
        <f t="shared" si="156"/>
        <v>1.0841483248328884E-2</v>
      </c>
      <c r="J1693" s="1">
        <f>A1693/24/60/60+DATE(1970,1,1)</f>
        <v>43892.604166666672</v>
      </c>
      <c r="K1693" s="3">
        <f t="shared" si="159"/>
        <v>3</v>
      </c>
      <c r="L1693" s="6">
        <f>(1+Chart!$F$4)^(1/(365/K1693))-1</f>
        <v>1.9979165917494157E-4</v>
      </c>
      <c r="M1693" s="6">
        <f t="shared" si="160"/>
        <v>1.296652752564853E-4</v>
      </c>
      <c r="N1693" s="6">
        <f t="shared" si="161"/>
        <v>8.8632440274238888E-5</v>
      </c>
      <c r="O1693">
        <f>O1692*(B1693/B1692)</f>
        <v>294.64963646000285</v>
      </c>
      <c r="P1693">
        <f t="shared" si="157"/>
        <v>2020</v>
      </c>
      <c r="Q1693" s="1">
        <f t="shared" si="158"/>
        <v>43892.604166666672</v>
      </c>
      <c r="R1693">
        <f>IF(B1694="",R1692,IF(Q1693&gt;=Chart!$F$2,E1693,0))</f>
        <v>0</v>
      </c>
      <c r="S1693">
        <f>IF(B1694="",S1692,IFERROR(IF(AND(R1693&gt;0,R1692=0),R1693,(1+(B1694/B1693-1)*Calc!$Z$1)*S1692),0))</f>
        <v>0</v>
      </c>
      <c r="T1693">
        <f>IF(B1694="",T1692,IFERROR(IF(AND(R1693&gt;0,R1692=0),R1693,(1+(B1694/B1693-1)*Calc!$Z$1-L1694)*T1692),0))</f>
        <v>0</v>
      </c>
      <c r="U1693">
        <f>IF(B1694="",U1692,IFERROR(IF(AND(R1693&gt;0,R1692=0),R1693,(1+(B1694/B1693-1)*Calc!$Z$1-M1694*2)*U1692),0))</f>
        <v>0</v>
      </c>
      <c r="V1693">
        <f>IF(B1694="",V1692,IFERROR(IF(AND(R1693&gt;0,R1692=0),R1693,(1+(B1694/B1693-1)*Calc!$Z$1-N1694*2)*V1692),0))</f>
        <v>0</v>
      </c>
      <c r="W1693">
        <f>IF(ISNUMBER(C1693),C1693,W1692)</f>
        <v>1.59</v>
      </c>
      <c r="Y1693" s="1" t="e">
        <f>IF(AND(Q1693&gt;=Chart!$F$2,Q1693&lt;=Chart!$F$3),Q1693,#N/A)</f>
        <v>#N/A</v>
      </c>
      <c r="Z1693" t="e">
        <f>IF(AND(Q1693&gt;=Chart!$F$2,Q1693&lt;=Chart!$F$3),R1693,#N/A)</f>
        <v>#N/A</v>
      </c>
      <c r="AA1693" t="e">
        <f>IF(AND(Q1693&gt;=Chart!$F$2,Q1693&lt;=Chart!$F$3),S1693,#N/A)</f>
        <v>#N/A</v>
      </c>
      <c r="AB1693" t="e">
        <f>IF(AND(Q1693&gt;=Chart!$F$2,Q1693&lt;=Chart!$F$3),T1693,#N/A)</f>
        <v>#N/A</v>
      </c>
      <c r="AC1693" t="e">
        <f>IF(AND(Q1693&gt;=Chart!$F$2,Q1693&lt;=Chart!$F$3),U1693,#N/A)</f>
        <v>#N/A</v>
      </c>
      <c r="AD1693" t="e">
        <f>IF(AND(Q1693&gt;=Chart!$F$2,Q1693&lt;=Chart!$F$3),V1693,#N/A)</f>
        <v>#N/A</v>
      </c>
      <c r="AE1693" t="e">
        <f>IF(AND(Q1693&gt;=Chart!$F$2,Q1693&lt;=Chart!$F$3),I1693,#N/A)</f>
        <v>#N/A</v>
      </c>
      <c r="AF1693" t="e">
        <f>IF(AND(Q1693&gt;=Chart!$F$2,Q1693&lt;=Chart!$F$3),H1693/100,#N/A)</f>
        <v>#N/A</v>
      </c>
      <c r="AG1693" t="e">
        <f>IF(AND(Q1693&gt;=Chart!$F$2,Q1693&lt;=Chart!$F$3),W1693/100,#N/A)</f>
        <v>#N/A</v>
      </c>
    </row>
    <row r="1694" spans="1:33" x14ac:dyDescent="0.25">
      <c r="A1694">
        <v>1583245800</v>
      </c>
      <c r="B1694">
        <f>INDEX('Daily Data ADJ'!$1:$1048576,MATCH(Calc!$A1694,'Daily Data ADJ'!$A:$A,0),MATCH("SPY, CBOE BZX: Close",'Daily Data ADJ'!$1:$1,0))</f>
        <v>286.21309925999998</v>
      </c>
      <c r="C1694">
        <f>INDEX('Daily Data ADJ'!$1:$1048576,MATCH(Calc!$A1694,'Daily Data ADJ'!$A:$A,0),MATCH("EFFR, FRED: Close",'Daily Data ADJ'!$1:$1,0))</f>
        <v>1.59</v>
      </c>
      <c r="D1694">
        <f>INDEX('Daily Data ADJ'!$1:$1048576,MATCH(Calc!$A1694,'Daily Data ADJ'!$A:$A,1),MATCH("SOFR, FRED: Close",'Daily Data ADJ'!$1:$1,0))</f>
        <v>1.64</v>
      </c>
      <c r="E1694">
        <f>INDEX('Daily Data ADJ'!$1:$1048576,MATCH(Calc!$A1694,'Daily Data ADJ'!$A:$A,0),MATCH("UPRO, CBOE BZX: Close",'Daily Data ADJ'!$1:$1,0))</f>
        <v>27.165535819999999</v>
      </c>
      <c r="F1694">
        <f>INDEX('Daily Data ADJ'!$1:$1048576,MATCH(Calc!$A1694,'Daily Data ADJ'!$A:$A,0),MATCH("ES1!, CME_MINI: Close",'Daily Data ADJ'!$1:$1,0))</f>
        <v>2997</v>
      </c>
      <c r="G1694">
        <f>INDEX('Daily Data ADJ'!$1:$1048576,MATCH(Calc!$A1694,'Daily Data ADJ'!$A:$A,0),MATCH("ES2!, CME_MINI: Close",'Daily Data ADJ'!$1:$1,0))</f>
        <v>2989.5</v>
      </c>
      <c r="H1694">
        <f>INDEX('QUANDL MULTPL SP500_DIV_YIELD_M'!$A:$G,MATCH(Calc!$A1694,'QUANDL MULTPL SP500_DIV_YIELD_M'!$A:$A,1),MATCH('QUANDL MULTPL SP500_DIV_YIELD_M'!$E$1,'QUANDL MULTPL SP500_DIV_YIELD_M'!$A$1:$G$1,0))</f>
        <v>1.8</v>
      </c>
      <c r="I1694" s="5">
        <f t="shared" si="156"/>
        <v>8.0275024539836343E-3</v>
      </c>
      <c r="J1694" s="1">
        <f>A1694/24/60/60+DATE(1970,1,1)</f>
        <v>43893.604166666672</v>
      </c>
      <c r="K1694" s="3">
        <f t="shared" si="159"/>
        <v>1</v>
      </c>
      <c r="L1694" s="6">
        <f>(1+Chart!$F$4)^(1/(365/K1694))-1</f>
        <v>6.6592785027408397E-5</v>
      </c>
      <c r="M1694" s="6">
        <f t="shared" si="160"/>
        <v>4.321989043298835E-5</v>
      </c>
      <c r="N1694" s="6">
        <f t="shared" si="161"/>
        <v>2.190559186243668E-5</v>
      </c>
      <c r="O1694">
        <f>O1693*(B1694/B1693)</f>
        <v>286.21309926000271</v>
      </c>
      <c r="P1694">
        <f t="shared" si="157"/>
        <v>2020</v>
      </c>
      <c r="Q1694" s="1">
        <f t="shared" si="158"/>
        <v>43893.604166666672</v>
      </c>
      <c r="R1694">
        <f>IF(B1695="",R1693,IF(Q1694&gt;=Chart!$F$2,E1694,0))</f>
        <v>0</v>
      </c>
      <c r="S1694">
        <f>IF(B1695="",S1693,IFERROR(IF(AND(R1694&gt;0,R1693=0),R1694,(1+(B1695/B1694-1)*Calc!$Z$1)*S1693),0))</f>
        <v>0</v>
      </c>
      <c r="T1694">
        <f>IF(B1695="",T1693,IFERROR(IF(AND(R1694&gt;0,R1693=0),R1694,(1+(B1695/B1694-1)*Calc!$Z$1-L1695)*T1693),0))</f>
        <v>0</v>
      </c>
      <c r="U1694">
        <f>IF(B1695="",U1693,IFERROR(IF(AND(R1694&gt;0,R1693=0),R1694,(1+(B1695/B1694-1)*Calc!$Z$1-M1695*2)*U1693),0))</f>
        <v>0</v>
      </c>
      <c r="V1694">
        <f>IF(B1695="",V1693,IFERROR(IF(AND(R1694&gt;0,R1693=0),R1694,(1+(B1695/B1694-1)*Calc!$Z$1-N1695*2)*V1693),0))</f>
        <v>0</v>
      </c>
      <c r="W1694">
        <f>IF(ISNUMBER(C1694),C1694,W1693)</f>
        <v>1.59</v>
      </c>
      <c r="Y1694" s="1" t="e">
        <f>IF(AND(Q1694&gt;=Chart!$F$2,Q1694&lt;=Chart!$F$3),Q1694,#N/A)</f>
        <v>#N/A</v>
      </c>
      <c r="Z1694" t="e">
        <f>IF(AND(Q1694&gt;=Chart!$F$2,Q1694&lt;=Chart!$F$3),R1694,#N/A)</f>
        <v>#N/A</v>
      </c>
      <c r="AA1694" t="e">
        <f>IF(AND(Q1694&gt;=Chart!$F$2,Q1694&lt;=Chart!$F$3),S1694,#N/A)</f>
        <v>#N/A</v>
      </c>
      <c r="AB1694" t="e">
        <f>IF(AND(Q1694&gt;=Chart!$F$2,Q1694&lt;=Chart!$F$3),T1694,#N/A)</f>
        <v>#N/A</v>
      </c>
      <c r="AC1694" t="e">
        <f>IF(AND(Q1694&gt;=Chart!$F$2,Q1694&lt;=Chart!$F$3),U1694,#N/A)</f>
        <v>#N/A</v>
      </c>
      <c r="AD1694" t="e">
        <f>IF(AND(Q1694&gt;=Chart!$F$2,Q1694&lt;=Chart!$F$3),V1694,#N/A)</f>
        <v>#N/A</v>
      </c>
      <c r="AE1694" t="e">
        <f>IF(AND(Q1694&gt;=Chart!$F$2,Q1694&lt;=Chart!$F$3),I1694,#N/A)</f>
        <v>#N/A</v>
      </c>
      <c r="AF1694" t="e">
        <f>IF(AND(Q1694&gt;=Chart!$F$2,Q1694&lt;=Chart!$F$3),H1694/100,#N/A)</f>
        <v>#N/A</v>
      </c>
      <c r="AG1694" t="e">
        <f>IF(AND(Q1694&gt;=Chart!$F$2,Q1694&lt;=Chart!$F$3),W1694/100,#N/A)</f>
        <v>#N/A</v>
      </c>
    </row>
    <row r="1695" spans="1:33" x14ac:dyDescent="0.25">
      <c r="A1695">
        <v>1583332200</v>
      </c>
      <c r="B1695">
        <f>INDEX('Daily Data ADJ'!$1:$1048576,MATCH(Calc!$A1695,'Daily Data ADJ'!$A:$A,0),MATCH("SPY, CBOE BZX: Close",'Daily Data ADJ'!$1:$1,0))</f>
        <v>298.24350598000001</v>
      </c>
      <c r="C1695">
        <f>INDEX('Daily Data ADJ'!$1:$1048576,MATCH(Calc!$A1695,'Daily Data ADJ'!$A:$A,0),MATCH("EFFR, FRED: Close",'Daily Data ADJ'!$1:$1,0))</f>
        <v>1.0900000000000001</v>
      </c>
      <c r="D1695">
        <f>INDEX('Daily Data ADJ'!$1:$1048576,MATCH(Calc!$A1695,'Daily Data ADJ'!$A:$A,1),MATCH("SOFR, FRED: Close",'Daily Data ADJ'!$1:$1,0))</f>
        <v>1.23</v>
      </c>
      <c r="E1695">
        <f>INDEX('Daily Data ADJ'!$1:$1048576,MATCH(Calc!$A1695,'Daily Data ADJ'!$A:$A,0),MATCH("UPRO, CBOE BZX: Close",'Daily Data ADJ'!$1:$1,0))</f>
        <v>30.582927489999999</v>
      </c>
      <c r="F1695">
        <f>INDEX('Daily Data ADJ'!$1:$1048576,MATCH(Calc!$A1695,'Daily Data ADJ'!$A:$A,0),MATCH("ES1!, CME_MINI: Close",'Daily Data ADJ'!$1:$1,0))</f>
        <v>3114.75</v>
      </c>
      <c r="G1695">
        <f>INDEX('Daily Data ADJ'!$1:$1048576,MATCH(Calc!$A1695,'Daily Data ADJ'!$A:$A,0),MATCH("ES2!, CME_MINI: Close",'Daily Data ADJ'!$1:$1,0))</f>
        <v>3107</v>
      </c>
      <c r="H1695">
        <f>INDEX('QUANDL MULTPL SP500_DIV_YIELD_M'!$A:$G,MATCH(Calc!$A1695,'QUANDL MULTPL SP500_DIV_YIELD_M'!$A:$A,1),MATCH('QUANDL MULTPL SP500_DIV_YIELD_M'!$E$1,'QUANDL MULTPL SP500_DIV_YIELD_M'!$A$1:$G$1,0))</f>
        <v>1.8</v>
      </c>
      <c r="I1695" s="5">
        <f t="shared" si="156"/>
        <v>8.084439423515985E-3</v>
      </c>
      <c r="J1695" s="1">
        <f>A1695/24/60/60+DATE(1970,1,1)</f>
        <v>43894.604166666672</v>
      </c>
      <c r="K1695" s="3">
        <f t="shared" si="159"/>
        <v>1</v>
      </c>
      <c r="L1695" s="6">
        <f>(1+Chart!$F$4)^(1/(365/K1695))-1</f>
        <v>6.6592785027408397E-5</v>
      </c>
      <c r="M1695" s="6">
        <f t="shared" si="160"/>
        <v>2.9701874455945187E-5</v>
      </c>
      <c r="N1695" s="6">
        <f t="shared" si="161"/>
        <v>2.2060340339580264E-5</v>
      </c>
      <c r="O1695">
        <f>O1694*(B1695/B1694)</f>
        <v>298.24350598000279</v>
      </c>
      <c r="P1695">
        <f t="shared" si="157"/>
        <v>2020</v>
      </c>
      <c r="Q1695" s="1">
        <f t="shared" si="158"/>
        <v>43894.604166666672</v>
      </c>
      <c r="R1695">
        <f>IF(B1696="",R1694,IF(Q1695&gt;=Chart!$F$2,E1695,0))</f>
        <v>0</v>
      </c>
      <c r="S1695">
        <f>IF(B1696="",S1694,IFERROR(IF(AND(R1695&gt;0,R1694=0),R1695,(1+(B1696/B1695-1)*Calc!$Z$1)*S1694),0))</f>
        <v>0</v>
      </c>
      <c r="T1695">
        <f>IF(B1696="",T1694,IFERROR(IF(AND(R1695&gt;0,R1694=0),R1695,(1+(B1696/B1695-1)*Calc!$Z$1-L1696)*T1694),0))</f>
        <v>0</v>
      </c>
      <c r="U1695">
        <f>IF(B1696="",U1694,IFERROR(IF(AND(R1695&gt;0,R1694=0),R1695,(1+(B1696/B1695-1)*Calc!$Z$1-M1696*2)*U1694),0))</f>
        <v>0</v>
      </c>
      <c r="V1695">
        <f>IF(B1696="",V1694,IFERROR(IF(AND(R1695&gt;0,R1694=0),R1695,(1+(B1696/B1695-1)*Calc!$Z$1-N1696*2)*V1694),0))</f>
        <v>0</v>
      </c>
      <c r="W1695">
        <f>IF(ISNUMBER(C1695),C1695,W1694)</f>
        <v>1.0900000000000001</v>
      </c>
      <c r="Y1695" s="1" t="e">
        <f>IF(AND(Q1695&gt;=Chart!$F$2,Q1695&lt;=Chart!$F$3),Q1695,#N/A)</f>
        <v>#N/A</v>
      </c>
      <c r="Z1695" t="e">
        <f>IF(AND(Q1695&gt;=Chart!$F$2,Q1695&lt;=Chart!$F$3),R1695,#N/A)</f>
        <v>#N/A</v>
      </c>
      <c r="AA1695" t="e">
        <f>IF(AND(Q1695&gt;=Chart!$F$2,Q1695&lt;=Chart!$F$3),S1695,#N/A)</f>
        <v>#N/A</v>
      </c>
      <c r="AB1695" t="e">
        <f>IF(AND(Q1695&gt;=Chart!$F$2,Q1695&lt;=Chart!$F$3),T1695,#N/A)</f>
        <v>#N/A</v>
      </c>
      <c r="AC1695" t="e">
        <f>IF(AND(Q1695&gt;=Chart!$F$2,Q1695&lt;=Chart!$F$3),U1695,#N/A)</f>
        <v>#N/A</v>
      </c>
      <c r="AD1695" t="e">
        <f>IF(AND(Q1695&gt;=Chart!$F$2,Q1695&lt;=Chart!$F$3),V1695,#N/A)</f>
        <v>#N/A</v>
      </c>
      <c r="AE1695" t="e">
        <f>IF(AND(Q1695&gt;=Chart!$F$2,Q1695&lt;=Chart!$F$3),I1695,#N/A)</f>
        <v>#N/A</v>
      </c>
      <c r="AF1695" t="e">
        <f>IF(AND(Q1695&gt;=Chart!$F$2,Q1695&lt;=Chart!$F$3),H1695/100,#N/A)</f>
        <v>#N/A</v>
      </c>
      <c r="AG1695" t="e">
        <f>IF(AND(Q1695&gt;=Chart!$F$2,Q1695&lt;=Chart!$F$3),W1695/100,#N/A)</f>
        <v>#N/A</v>
      </c>
    </row>
    <row r="1696" spans="1:33" x14ac:dyDescent="0.25">
      <c r="A1696">
        <v>1583418600</v>
      </c>
      <c r="B1696">
        <f>INDEX('Daily Data ADJ'!$1:$1048576,MATCH(Calc!$A1696,'Daily Data ADJ'!$A:$A,0),MATCH("SPY, CBOE BZX: Close",'Daily Data ADJ'!$1:$1,0))</f>
        <v>288.32938317000003</v>
      </c>
      <c r="C1696">
        <f>INDEX('Daily Data ADJ'!$1:$1048576,MATCH(Calc!$A1696,'Daily Data ADJ'!$A:$A,0),MATCH("EFFR, FRED: Close",'Daily Data ADJ'!$1:$1,0))</f>
        <v>1.0900000000000001</v>
      </c>
      <c r="D1696">
        <f>INDEX('Daily Data ADJ'!$1:$1048576,MATCH(Calc!$A1696,'Daily Data ADJ'!$A:$A,1),MATCH("SOFR, FRED: Close",'Daily Data ADJ'!$1:$1,0))</f>
        <v>1.1200000000000001</v>
      </c>
      <c r="E1696">
        <f>INDEX('Daily Data ADJ'!$1:$1048576,MATCH(Calc!$A1696,'Daily Data ADJ'!$A:$A,0),MATCH("UPRO, CBOE BZX: Close",'Daily Data ADJ'!$1:$1,0))</f>
        <v>27.512730909999998</v>
      </c>
      <c r="F1696">
        <f>INDEX('Daily Data ADJ'!$1:$1048576,MATCH(Calc!$A1696,'Daily Data ADJ'!$A:$A,0),MATCH("ES1!, CME_MINI: Close",'Daily Data ADJ'!$1:$1,0))</f>
        <v>3015.5</v>
      </c>
      <c r="G1696">
        <f>INDEX('Daily Data ADJ'!$1:$1048576,MATCH(Calc!$A1696,'Daily Data ADJ'!$A:$A,0),MATCH("ES2!, CME_MINI: Close",'Daily Data ADJ'!$1:$1,0))</f>
        <v>3006.5</v>
      </c>
      <c r="H1696">
        <f>INDEX('QUANDL MULTPL SP500_DIV_YIELD_M'!$A:$G,MATCH(Calc!$A1696,'QUANDL MULTPL SP500_DIV_YIELD_M'!$A:$A,1),MATCH('QUANDL MULTPL SP500_DIV_YIELD_M'!$E$1,'QUANDL MULTPL SP500_DIV_YIELD_M'!$A$1:$G$1,0))</f>
        <v>1.8</v>
      </c>
      <c r="I1696" s="5">
        <f t="shared" si="156"/>
        <v>6.1150213443127294E-3</v>
      </c>
      <c r="J1696" s="1">
        <f>A1696/24/60/60+DATE(1970,1,1)</f>
        <v>43895.604166666672</v>
      </c>
      <c r="K1696" s="3">
        <f t="shared" si="159"/>
        <v>1</v>
      </c>
      <c r="L1696" s="6">
        <f>(1+Chart!$F$4)^(1/(365/K1696))-1</f>
        <v>6.6592785027408397E-5</v>
      </c>
      <c r="M1696" s="6">
        <f t="shared" si="160"/>
        <v>2.9701874455945187E-5</v>
      </c>
      <c r="N1696" s="6">
        <f t="shared" si="161"/>
        <v>1.6702606539187315E-5</v>
      </c>
      <c r="O1696">
        <f>O1695*(B1696/B1695)</f>
        <v>288.32938317000276</v>
      </c>
      <c r="P1696">
        <f t="shared" si="157"/>
        <v>2020</v>
      </c>
      <c r="Q1696" s="1">
        <f t="shared" si="158"/>
        <v>43895.604166666672</v>
      </c>
      <c r="R1696">
        <f>IF(B1697="",R1695,IF(Q1696&gt;=Chart!$F$2,E1696,0))</f>
        <v>0</v>
      </c>
      <c r="S1696">
        <f>IF(B1697="",S1695,IFERROR(IF(AND(R1696&gt;0,R1695=0),R1696,(1+(B1697/B1696-1)*Calc!$Z$1)*S1695),0))</f>
        <v>0</v>
      </c>
      <c r="T1696">
        <f>IF(B1697="",T1695,IFERROR(IF(AND(R1696&gt;0,R1695=0),R1696,(1+(B1697/B1696-1)*Calc!$Z$1-L1697)*T1695),0))</f>
        <v>0</v>
      </c>
      <c r="U1696">
        <f>IF(B1697="",U1695,IFERROR(IF(AND(R1696&gt;0,R1695=0),R1696,(1+(B1697/B1696-1)*Calc!$Z$1-M1697*2)*U1695),0))</f>
        <v>0</v>
      </c>
      <c r="V1696">
        <f>IF(B1697="",V1695,IFERROR(IF(AND(R1696&gt;0,R1695=0),R1696,(1+(B1697/B1696-1)*Calc!$Z$1-N1697*2)*V1695),0))</f>
        <v>0</v>
      </c>
      <c r="W1696">
        <f>IF(ISNUMBER(C1696),C1696,W1695)</f>
        <v>1.0900000000000001</v>
      </c>
      <c r="Y1696" s="1" t="e">
        <f>IF(AND(Q1696&gt;=Chart!$F$2,Q1696&lt;=Chart!$F$3),Q1696,#N/A)</f>
        <v>#N/A</v>
      </c>
      <c r="Z1696" t="e">
        <f>IF(AND(Q1696&gt;=Chart!$F$2,Q1696&lt;=Chart!$F$3),R1696,#N/A)</f>
        <v>#N/A</v>
      </c>
      <c r="AA1696" t="e">
        <f>IF(AND(Q1696&gt;=Chart!$F$2,Q1696&lt;=Chart!$F$3),S1696,#N/A)</f>
        <v>#N/A</v>
      </c>
      <c r="AB1696" t="e">
        <f>IF(AND(Q1696&gt;=Chart!$F$2,Q1696&lt;=Chart!$F$3),T1696,#N/A)</f>
        <v>#N/A</v>
      </c>
      <c r="AC1696" t="e">
        <f>IF(AND(Q1696&gt;=Chart!$F$2,Q1696&lt;=Chart!$F$3),U1696,#N/A)</f>
        <v>#N/A</v>
      </c>
      <c r="AD1696" t="e">
        <f>IF(AND(Q1696&gt;=Chart!$F$2,Q1696&lt;=Chart!$F$3),V1696,#N/A)</f>
        <v>#N/A</v>
      </c>
      <c r="AE1696" t="e">
        <f>IF(AND(Q1696&gt;=Chart!$F$2,Q1696&lt;=Chart!$F$3),I1696,#N/A)</f>
        <v>#N/A</v>
      </c>
      <c r="AF1696" t="e">
        <f>IF(AND(Q1696&gt;=Chart!$F$2,Q1696&lt;=Chart!$F$3),H1696/100,#N/A)</f>
        <v>#N/A</v>
      </c>
      <c r="AG1696" t="e">
        <f>IF(AND(Q1696&gt;=Chart!$F$2,Q1696&lt;=Chart!$F$3),W1696/100,#N/A)</f>
        <v>#N/A</v>
      </c>
    </row>
    <row r="1697" spans="1:33" x14ac:dyDescent="0.25">
      <c r="A1697">
        <v>1583505000</v>
      </c>
      <c r="B1697">
        <f>INDEX('Daily Data ADJ'!$1:$1048576,MATCH(Calc!$A1697,'Daily Data ADJ'!$A:$A,0),MATCH("SPY, CBOE BZX: Close",'Daily Data ADJ'!$1:$1,0))</f>
        <v>283.56297797000002</v>
      </c>
      <c r="C1697">
        <f>INDEX('Daily Data ADJ'!$1:$1048576,MATCH(Calc!$A1697,'Daily Data ADJ'!$A:$A,0),MATCH("EFFR, FRED: Close",'Daily Data ADJ'!$1:$1,0))</f>
        <v>1.0900000000000001</v>
      </c>
      <c r="D1697">
        <f>INDEX('Daily Data ADJ'!$1:$1048576,MATCH(Calc!$A1697,'Daily Data ADJ'!$A:$A,1),MATCH("SOFR, FRED: Close",'Daily Data ADJ'!$1:$1,0))</f>
        <v>1.1000000000000001</v>
      </c>
      <c r="E1697">
        <f>INDEX('Daily Data ADJ'!$1:$1048576,MATCH(Calc!$A1697,'Daily Data ADJ'!$A:$A,0),MATCH("UPRO, CBOE BZX: Close",'Daily Data ADJ'!$1:$1,0))</f>
        <v>26.138830339999998</v>
      </c>
      <c r="F1697">
        <f>INDEX('Daily Data ADJ'!$1:$1048576,MATCH(Calc!$A1697,'Daily Data ADJ'!$A:$A,0),MATCH("ES1!, CME_MINI: Close",'Daily Data ADJ'!$1:$1,0))</f>
        <v>2964</v>
      </c>
      <c r="G1697">
        <f>INDEX('Daily Data ADJ'!$1:$1048576,MATCH(Calc!$A1697,'Daily Data ADJ'!$A:$A,0),MATCH("ES2!, CME_MINI: Close",'Daily Data ADJ'!$1:$1,0))</f>
        <v>2953.75</v>
      </c>
      <c r="H1697">
        <f>INDEX('QUANDL MULTPL SP500_DIV_YIELD_M'!$A:$G,MATCH(Calc!$A1697,'QUANDL MULTPL SP500_DIV_YIELD_M'!$A:$A,1),MATCH('QUANDL MULTPL SP500_DIV_YIELD_M'!$E$1,'QUANDL MULTPL SP500_DIV_YIELD_M'!$A$1:$G$1,0))</f>
        <v>1.8</v>
      </c>
      <c r="I1697" s="5">
        <f t="shared" si="156"/>
        <v>4.2389295662596943E-3</v>
      </c>
      <c r="J1697" s="1">
        <f>A1697/24/60/60+DATE(1970,1,1)</f>
        <v>43896.604166666672</v>
      </c>
      <c r="K1697" s="3">
        <f t="shared" si="159"/>
        <v>1</v>
      </c>
      <c r="L1697" s="6">
        <f>(1+Chart!$F$4)^(1/(365/K1697))-1</f>
        <v>6.6592785027408397E-5</v>
      </c>
      <c r="M1697" s="6">
        <f t="shared" si="160"/>
        <v>2.9701874455945187E-5</v>
      </c>
      <c r="N1697" s="6">
        <f t="shared" si="161"/>
        <v>1.1589027735681157E-5</v>
      </c>
      <c r="O1697">
        <f>O1696*(B1697/B1696)</f>
        <v>283.56297797000269</v>
      </c>
      <c r="P1697">
        <f t="shared" si="157"/>
        <v>2020</v>
      </c>
      <c r="Q1697" s="1">
        <f t="shared" si="158"/>
        <v>43896.604166666672</v>
      </c>
      <c r="R1697">
        <f>IF(B1698="",R1696,IF(Q1697&gt;=Chart!$F$2,E1697,0))</f>
        <v>0</v>
      </c>
      <c r="S1697">
        <f>IF(B1698="",S1696,IFERROR(IF(AND(R1697&gt;0,R1696=0),R1697,(1+(B1698/B1697-1)*Calc!$Z$1)*S1696),0))</f>
        <v>0</v>
      </c>
      <c r="T1697">
        <f>IF(B1698="",T1696,IFERROR(IF(AND(R1697&gt;0,R1696=0),R1697,(1+(B1698/B1697-1)*Calc!$Z$1-L1698)*T1696),0))</f>
        <v>0</v>
      </c>
      <c r="U1697">
        <f>IF(B1698="",U1696,IFERROR(IF(AND(R1697&gt;0,R1696=0),R1697,(1+(B1698/B1697-1)*Calc!$Z$1-M1698*2)*U1696),0))</f>
        <v>0</v>
      </c>
      <c r="V1697">
        <f>IF(B1698="",V1696,IFERROR(IF(AND(R1697&gt;0,R1696=0),R1697,(1+(B1698/B1697-1)*Calc!$Z$1-N1698*2)*V1696),0))</f>
        <v>0</v>
      </c>
      <c r="W1697">
        <f>IF(ISNUMBER(C1697),C1697,W1696)</f>
        <v>1.0900000000000001</v>
      </c>
      <c r="Y1697" s="1" t="e">
        <f>IF(AND(Q1697&gt;=Chart!$F$2,Q1697&lt;=Chart!$F$3),Q1697,#N/A)</f>
        <v>#N/A</v>
      </c>
      <c r="Z1697" t="e">
        <f>IF(AND(Q1697&gt;=Chart!$F$2,Q1697&lt;=Chart!$F$3),R1697,#N/A)</f>
        <v>#N/A</v>
      </c>
      <c r="AA1697" t="e">
        <f>IF(AND(Q1697&gt;=Chart!$F$2,Q1697&lt;=Chart!$F$3),S1697,#N/A)</f>
        <v>#N/A</v>
      </c>
      <c r="AB1697" t="e">
        <f>IF(AND(Q1697&gt;=Chart!$F$2,Q1697&lt;=Chart!$F$3),T1697,#N/A)</f>
        <v>#N/A</v>
      </c>
      <c r="AC1697" t="e">
        <f>IF(AND(Q1697&gt;=Chart!$F$2,Q1697&lt;=Chart!$F$3),U1697,#N/A)</f>
        <v>#N/A</v>
      </c>
      <c r="AD1697" t="e">
        <f>IF(AND(Q1697&gt;=Chart!$F$2,Q1697&lt;=Chart!$F$3),V1697,#N/A)</f>
        <v>#N/A</v>
      </c>
      <c r="AE1697" t="e">
        <f>IF(AND(Q1697&gt;=Chart!$F$2,Q1697&lt;=Chart!$F$3),I1697,#N/A)</f>
        <v>#N/A</v>
      </c>
      <c r="AF1697" t="e">
        <f>IF(AND(Q1697&gt;=Chart!$F$2,Q1697&lt;=Chart!$F$3),H1697/100,#N/A)</f>
        <v>#N/A</v>
      </c>
      <c r="AG1697" t="e">
        <f>IF(AND(Q1697&gt;=Chart!$F$2,Q1697&lt;=Chart!$F$3),W1697/100,#N/A)</f>
        <v>#N/A</v>
      </c>
    </row>
    <row r="1698" spans="1:33" x14ac:dyDescent="0.25">
      <c r="A1698">
        <v>1583760600</v>
      </c>
      <c r="B1698">
        <f>INDEX('Daily Data ADJ'!$1:$1048576,MATCH(Calc!$A1698,'Daily Data ADJ'!$A:$A,0),MATCH("SPY, CBOE BZX: Close",'Daily Data ADJ'!$1:$1,0))</f>
        <v>261.41825942999998</v>
      </c>
      <c r="C1698">
        <f>INDEX('Daily Data ADJ'!$1:$1048576,MATCH(Calc!$A1698,'Daily Data ADJ'!$A:$A,0),MATCH("EFFR, FRED: Close",'Daily Data ADJ'!$1:$1,0))</f>
        <v>1.0900000000000001</v>
      </c>
      <c r="D1698">
        <f>INDEX('Daily Data ADJ'!$1:$1048576,MATCH(Calc!$A1698,'Daily Data ADJ'!$A:$A,1),MATCH("SOFR, FRED: Close",'Daily Data ADJ'!$1:$1,0))</f>
        <v>1.0900000000000001</v>
      </c>
      <c r="E1698">
        <f>INDEX('Daily Data ADJ'!$1:$1048576,MATCH(Calc!$A1698,'Daily Data ADJ'!$A:$A,0),MATCH("UPRO, CBOE BZX: Close",'Daily Data ADJ'!$1:$1,0))</f>
        <v>20.033156689999998</v>
      </c>
      <c r="F1698">
        <f>INDEX('Daily Data ADJ'!$1:$1048576,MATCH(Calc!$A1698,'Daily Data ADJ'!$A:$A,0),MATCH("ES1!, CME_MINI: Close",'Daily Data ADJ'!$1:$1,0))</f>
        <v>2747.75</v>
      </c>
      <c r="G1698">
        <f>INDEX('Daily Data ADJ'!$1:$1048576,MATCH(Calc!$A1698,'Daily Data ADJ'!$A:$A,0),MATCH("ES2!, CME_MINI: Close",'Daily Data ADJ'!$1:$1,0))</f>
        <v>2735.25</v>
      </c>
      <c r="H1698">
        <f>INDEX('QUANDL MULTPL SP500_DIV_YIELD_M'!$A:$G,MATCH(Calc!$A1698,'QUANDL MULTPL SP500_DIV_YIELD_M'!$A:$A,1),MATCH('QUANDL MULTPL SP500_DIV_YIELD_M'!$E$1,'QUANDL MULTPL SP500_DIV_YIELD_M'!$A$1:$G$1,0))</f>
        <v>1.8</v>
      </c>
      <c r="I1698" s="5">
        <f t="shared" si="156"/>
        <v>-7.2912502463121087E-5</v>
      </c>
      <c r="J1698" s="1">
        <f>A1698/24/60/60+DATE(1970,1,1)</f>
        <v>43899.5625</v>
      </c>
      <c r="K1698" s="3">
        <f t="shared" si="159"/>
        <v>2.9583333333284827</v>
      </c>
      <c r="L1698" s="6">
        <f>(1+Chart!$F$4)^(1/(365/K1698))-1</f>
        <v>1.9701650168846285E-4</v>
      </c>
      <c r="M1698" s="6">
        <f t="shared" si="160"/>
        <v>8.7870600763650941E-5</v>
      </c>
      <c r="N1698" s="6">
        <f t="shared" si="161"/>
        <v>-5.9097886762060625E-7</v>
      </c>
      <c r="O1698">
        <f>O1697*(B1698/B1697)</f>
        <v>261.41825943000242</v>
      </c>
      <c r="P1698">
        <f t="shared" si="157"/>
        <v>2020</v>
      </c>
      <c r="Q1698" s="1">
        <f t="shared" si="158"/>
        <v>43899.5625</v>
      </c>
      <c r="R1698">
        <f>IF(B1699="",R1697,IF(Q1698&gt;=Chart!$F$2,E1698,0))</f>
        <v>0</v>
      </c>
      <c r="S1698">
        <f>IF(B1699="",S1697,IFERROR(IF(AND(R1698&gt;0,R1697=0),R1698,(1+(B1699/B1698-1)*Calc!$Z$1)*S1697),0))</f>
        <v>0</v>
      </c>
      <c r="T1698">
        <f>IF(B1699="",T1697,IFERROR(IF(AND(R1698&gt;0,R1697=0),R1698,(1+(B1699/B1698-1)*Calc!$Z$1-L1699)*T1697),0))</f>
        <v>0</v>
      </c>
      <c r="U1698">
        <f>IF(B1699="",U1697,IFERROR(IF(AND(R1698&gt;0,R1697=0),R1698,(1+(B1699/B1698-1)*Calc!$Z$1-M1699*2)*U1697),0))</f>
        <v>0</v>
      </c>
      <c r="V1698">
        <f>IF(B1699="",V1697,IFERROR(IF(AND(R1698&gt;0,R1697=0),R1698,(1+(B1699/B1698-1)*Calc!$Z$1-N1699*2)*V1697),0))</f>
        <v>0</v>
      </c>
      <c r="W1698">
        <f>IF(ISNUMBER(C1698),C1698,W1697)</f>
        <v>1.0900000000000001</v>
      </c>
      <c r="Y1698" s="1" t="e">
        <f>IF(AND(Q1698&gt;=Chart!$F$2,Q1698&lt;=Chart!$F$3),Q1698,#N/A)</f>
        <v>#N/A</v>
      </c>
      <c r="Z1698" t="e">
        <f>IF(AND(Q1698&gt;=Chart!$F$2,Q1698&lt;=Chart!$F$3),R1698,#N/A)</f>
        <v>#N/A</v>
      </c>
      <c r="AA1698" t="e">
        <f>IF(AND(Q1698&gt;=Chart!$F$2,Q1698&lt;=Chart!$F$3),S1698,#N/A)</f>
        <v>#N/A</v>
      </c>
      <c r="AB1698" t="e">
        <f>IF(AND(Q1698&gt;=Chart!$F$2,Q1698&lt;=Chart!$F$3),T1698,#N/A)</f>
        <v>#N/A</v>
      </c>
      <c r="AC1698" t="e">
        <f>IF(AND(Q1698&gt;=Chart!$F$2,Q1698&lt;=Chart!$F$3),U1698,#N/A)</f>
        <v>#N/A</v>
      </c>
      <c r="AD1698" t="e">
        <f>IF(AND(Q1698&gt;=Chart!$F$2,Q1698&lt;=Chart!$F$3),V1698,#N/A)</f>
        <v>#N/A</v>
      </c>
      <c r="AE1698" t="e">
        <f>IF(AND(Q1698&gt;=Chart!$F$2,Q1698&lt;=Chart!$F$3),I1698,#N/A)</f>
        <v>#N/A</v>
      </c>
      <c r="AF1698" t="e">
        <f>IF(AND(Q1698&gt;=Chart!$F$2,Q1698&lt;=Chart!$F$3),H1698/100,#N/A)</f>
        <v>#N/A</v>
      </c>
      <c r="AG1698" t="e">
        <f>IF(AND(Q1698&gt;=Chart!$F$2,Q1698&lt;=Chart!$F$3),W1698/100,#N/A)</f>
        <v>#N/A</v>
      </c>
    </row>
    <row r="1699" spans="1:33" x14ac:dyDescent="0.25">
      <c r="A1699">
        <v>1583847000</v>
      </c>
      <c r="B1699">
        <f>INDEX('Daily Data ADJ'!$1:$1048576,MATCH(Calc!$A1699,'Daily Data ADJ'!$A:$A,0),MATCH("SPY, CBOE BZX: Close",'Daily Data ADJ'!$1:$1,0))</f>
        <v>274.94531738000001</v>
      </c>
      <c r="C1699">
        <f>INDEX('Daily Data ADJ'!$1:$1048576,MATCH(Calc!$A1699,'Daily Data ADJ'!$A:$A,0),MATCH("EFFR, FRED: Close",'Daily Data ADJ'!$1:$1,0))</f>
        <v>1.0900000000000001</v>
      </c>
      <c r="D1699">
        <f>INDEX('Daily Data ADJ'!$1:$1048576,MATCH(Calc!$A1699,'Daily Data ADJ'!$A:$A,1),MATCH("SOFR, FRED: Close",'Daily Data ADJ'!$1:$1,0))</f>
        <v>1.1100000000000001</v>
      </c>
      <c r="E1699">
        <f>INDEX('Daily Data ADJ'!$1:$1048576,MATCH(Calc!$A1699,'Daily Data ADJ'!$A:$A,0),MATCH("UPRO, CBOE BZX: Close",'Daily Data ADJ'!$1:$1,0))</f>
        <v>23.197591930000002</v>
      </c>
      <c r="F1699">
        <f>INDEX('Daily Data ADJ'!$1:$1048576,MATCH(Calc!$A1699,'Daily Data ADJ'!$A:$A,0),MATCH("ES1!, CME_MINI: Close",'Daily Data ADJ'!$1:$1,0))</f>
        <v>2865.75</v>
      </c>
      <c r="G1699">
        <f>INDEX('Daily Data ADJ'!$1:$1048576,MATCH(Calc!$A1699,'Daily Data ADJ'!$A:$A,0),MATCH("ES2!, CME_MINI: Close",'Daily Data ADJ'!$1:$1,0))</f>
        <v>2854.25</v>
      </c>
      <c r="H1699">
        <f>INDEX('QUANDL MULTPL SP500_DIV_YIELD_M'!$A:$G,MATCH(Calc!$A1699,'QUANDL MULTPL SP500_DIV_YIELD_M'!$A:$A,1),MATCH('QUANDL MULTPL SP500_DIV_YIELD_M'!$E$1,'QUANDL MULTPL SP500_DIV_YIELD_M'!$A$1:$G$1,0))</f>
        <v>1.8</v>
      </c>
      <c r="I1699" s="5">
        <f t="shared" si="156"/>
        <v>2.0447180844317264E-3</v>
      </c>
      <c r="J1699" s="1">
        <f>A1699/24/60/60+DATE(1970,1,1)</f>
        <v>43900.5625</v>
      </c>
      <c r="K1699" s="3">
        <f t="shared" si="159"/>
        <v>1</v>
      </c>
      <c r="L1699" s="6">
        <f>(1+Chart!$F$4)^(1/(365/K1699))-1</f>
        <v>6.6592785027408397E-5</v>
      </c>
      <c r="M1699" s="6">
        <f t="shared" si="160"/>
        <v>2.9701874455945187E-5</v>
      </c>
      <c r="N1699" s="6">
        <f t="shared" si="161"/>
        <v>5.5962635867601307E-6</v>
      </c>
      <c r="O1699">
        <f>O1698*(B1699/B1698)</f>
        <v>274.94531738000256</v>
      </c>
      <c r="P1699">
        <f t="shared" si="157"/>
        <v>2020</v>
      </c>
      <c r="Q1699" s="1">
        <f t="shared" si="158"/>
        <v>43900.5625</v>
      </c>
      <c r="R1699">
        <f>IF(B1700="",R1698,IF(Q1699&gt;=Chart!$F$2,E1699,0))</f>
        <v>0</v>
      </c>
      <c r="S1699">
        <f>IF(B1700="",S1698,IFERROR(IF(AND(R1699&gt;0,R1698=0),R1699,(1+(B1700/B1699-1)*Calc!$Z$1)*S1698),0))</f>
        <v>0</v>
      </c>
      <c r="T1699">
        <f>IF(B1700="",T1698,IFERROR(IF(AND(R1699&gt;0,R1698=0),R1699,(1+(B1700/B1699-1)*Calc!$Z$1-L1700)*T1698),0))</f>
        <v>0</v>
      </c>
      <c r="U1699">
        <f>IF(B1700="",U1698,IFERROR(IF(AND(R1699&gt;0,R1698=0),R1699,(1+(B1700/B1699-1)*Calc!$Z$1-M1700*2)*U1698),0))</f>
        <v>0</v>
      </c>
      <c r="V1699">
        <f>IF(B1700="",V1698,IFERROR(IF(AND(R1699&gt;0,R1698=0),R1699,(1+(B1700/B1699-1)*Calc!$Z$1-N1700*2)*V1698),0))</f>
        <v>0</v>
      </c>
      <c r="W1699">
        <f>IF(ISNUMBER(C1699),C1699,W1698)</f>
        <v>1.0900000000000001</v>
      </c>
      <c r="Y1699" s="1" t="e">
        <f>IF(AND(Q1699&gt;=Chart!$F$2,Q1699&lt;=Chart!$F$3),Q1699,#N/A)</f>
        <v>#N/A</v>
      </c>
      <c r="Z1699" t="e">
        <f>IF(AND(Q1699&gt;=Chart!$F$2,Q1699&lt;=Chart!$F$3),R1699,#N/A)</f>
        <v>#N/A</v>
      </c>
      <c r="AA1699" t="e">
        <f>IF(AND(Q1699&gt;=Chart!$F$2,Q1699&lt;=Chart!$F$3),S1699,#N/A)</f>
        <v>#N/A</v>
      </c>
      <c r="AB1699" t="e">
        <f>IF(AND(Q1699&gt;=Chart!$F$2,Q1699&lt;=Chart!$F$3),T1699,#N/A)</f>
        <v>#N/A</v>
      </c>
      <c r="AC1699" t="e">
        <f>IF(AND(Q1699&gt;=Chart!$F$2,Q1699&lt;=Chart!$F$3),U1699,#N/A)</f>
        <v>#N/A</v>
      </c>
      <c r="AD1699" t="e">
        <f>IF(AND(Q1699&gt;=Chart!$F$2,Q1699&lt;=Chart!$F$3),V1699,#N/A)</f>
        <v>#N/A</v>
      </c>
      <c r="AE1699" t="e">
        <f>IF(AND(Q1699&gt;=Chart!$F$2,Q1699&lt;=Chart!$F$3),I1699,#N/A)</f>
        <v>#N/A</v>
      </c>
      <c r="AF1699" t="e">
        <f>IF(AND(Q1699&gt;=Chart!$F$2,Q1699&lt;=Chart!$F$3),H1699/100,#N/A)</f>
        <v>#N/A</v>
      </c>
      <c r="AG1699" t="e">
        <f>IF(AND(Q1699&gt;=Chart!$F$2,Q1699&lt;=Chart!$F$3),W1699/100,#N/A)</f>
        <v>#N/A</v>
      </c>
    </row>
    <row r="1700" spans="1:33" x14ac:dyDescent="0.25">
      <c r="A1700">
        <v>1583933400</v>
      </c>
      <c r="B1700">
        <f>INDEX('Daily Data ADJ'!$1:$1048576,MATCH(Calc!$A1700,'Daily Data ADJ'!$A:$A,0),MATCH("SPY, CBOE BZX: Close",'Daily Data ADJ'!$1:$1,0))</f>
        <v>261.54218595999998</v>
      </c>
      <c r="C1700">
        <f>INDEX('Daily Data ADJ'!$1:$1048576,MATCH(Calc!$A1700,'Daily Data ADJ'!$A:$A,0),MATCH("EFFR, FRED: Close",'Daily Data ADJ'!$1:$1,0))</f>
        <v>1.0900000000000001</v>
      </c>
      <c r="D1700">
        <f>INDEX('Daily Data ADJ'!$1:$1048576,MATCH(Calc!$A1700,'Daily Data ADJ'!$A:$A,1),MATCH("SOFR, FRED: Close",'Daily Data ADJ'!$1:$1,0))</f>
        <v>1.1499999999999999</v>
      </c>
      <c r="E1700">
        <f>INDEX('Daily Data ADJ'!$1:$1048576,MATCH(Calc!$A1700,'Daily Data ADJ'!$A:$A,0),MATCH("UPRO, CBOE BZX: Close",'Daily Data ADJ'!$1:$1,0))</f>
        <v>19.780200260000001</v>
      </c>
      <c r="F1700">
        <f>INDEX('Daily Data ADJ'!$1:$1048576,MATCH(Calc!$A1700,'Daily Data ADJ'!$A:$A,0),MATCH("ES1!, CME_MINI: Close",'Daily Data ADJ'!$1:$1,0))</f>
        <v>2740.25</v>
      </c>
      <c r="G1700">
        <f>INDEX('Daily Data ADJ'!$1:$1048576,MATCH(Calc!$A1700,'Daily Data ADJ'!$A:$A,0),MATCH("ES2!, CME_MINI: Close",'Daily Data ADJ'!$1:$1,0))</f>
        <v>2729</v>
      </c>
      <c r="H1700">
        <f>INDEX('QUANDL MULTPL SP500_DIV_YIELD_M'!$A:$G,MATCH(Calc!$A1700,'QUANDL MULTPL SP500_DIV_YIELD_M'!$A:$A,1),MATCH('QUANDL MULTPL SP500_DIV_YIELD_M'!$E$1,'QUANDL MULTPL SP500_DIV_YIELD_M'!$A$1:$G$1,0))</f>
        <v>1.8</v>
      </c>
      <c r="I1700" s="5">
        <f t="shared" si="156"/>
        <v>1.6789932256599943E-3</v>
      </c>
      <c r="J1700" s="1">
        <f>A1700/24/60/60+DATE(1970,1,1)</f>
        <v>43901.5625</v>
      </c>
      <c r="K1700" s="3">
        <f t="shared" si="159"/>
        <v>1</v>
      </c>
      <c r="L1700" s="6">
        <f>(1+Chart!$F$4)^(1/(365/K1700))-1</f>
        <v>6.6592785027408397E-5</v>
      </c>
      <c r="M1700" s="6">
        <f t="shared" si="160"/>
        <v>2.9701874455945187E-5</v>
      </c>
      <c r="N1700" s="6">
        <f t="shared" si="161"/>
        <v>4.5961346506473433E-6</v>
      </c>
      <c r="O1700">
        <f>O1699*(B1700/B1699)</f>
        <v>261.54218596000243</v>
      </c>
      <c r="P1700">
        <f t="shared" si="157"/>
        <v>2020</v>
      </c>
      <c r="Q1700" s="1">
        <f t="shared" si="158"/>
        <v>43901.5625</v>
      </c>
      <c r="R1700">
        <f>IF(B1701="",R1699,IF(Q1700&gt;=Chart!$F$2,E1700,0))</f>
        <v>0</v>
      </c>
      <c r="S1700">
        <f>IF(B1701="",S1699,IFERROR(IF(AND(R1700&gt;0,R1699=0),R1700,(1+(B1701/B1700-1)*Calc!$Z$1)*S1699),0))</f>
        <v>0</v>
      </c>
      <c r="T1700">
        <f>IF(B1701="",T1699,IFERROR(IF(AND(R1700&gt;0,R1699=0),R1700,(1+(B1701/B1700-1)*Calc!$Z$1-L1701)*T1699),0))</f>
        <v>0</v>
      </c>
      <c r="U1700">
        <f>IF(B1701="",U1699,IFERROR(IF(AND(R1700&gt;0,R1699=0),R1700,(1+(B1701/B1700-1)*Calc!$Z$1-M1701*2)*U1699),0))</f>
        <v>0</v>
      </c>
      <c r="V1700">
        <f>IF(B1701="",V1699,IFERROR(IF(AND(R1700&gt;0,R1699=0),R1700,(1+(B1701/B1700-1)*Calc!$Z$1-N1701*2)*V1699),0))</f>
        <v>0</v>
      </c>
      <c r="W1700">
        <f>IF(ISNUMBER(C1700),C1700,W1699)</f>
        <v>1.0900000000000001</v>
      </c>
      <c r="Y1700" s="1" t="e">
        <f>IF(AND(Q1700&gt;=Chart!$F$2,Q1700&lt;=Chart!$F$3),Q1700,#N/A)</f>
        <v>#N/A</v>
      </c>
      <c r="Z1700" t="e">
        <f>IF(AND(Q1700&gt;=Chart!$F$2,Q1700&lt;=Chart!$F$3),R1700,#N/A)</f>
        <v>#N/A</v>
      </c>
      <c r="AA1700" t="e">
        <f>IF(AND(Q1700&gt;=Chart!$F$2,Q1700&lt;=Chart!$F$3),S1700,#N/A)</f>
        <v>#N/A</v>
      </c>
      <c r="AB1700" t="e">
        <f>IF(AND(Q1700&gt;=Chart!$F$2,Q1700&lt;=Chart!$F$3),T1700,#N/A)</f>
        <v>#N/A</v>
      </c>
      <c r="AC1700" t="e">
        <f>IF(AND(Q1700&gt;=Chart!$F$2,Q1700&lt;=Chart!$F$3),U1700,#N/A)</f>
        <v>#N/A</v>
      </c>
      <c r="AD1700" t="e">
        <f>IF(AND(Q1700&gt;=Chart!$F$2,Q1700&lt;=Chart!$F$3),V1700,#N/A)</f>
        <v>#N/A</v>
      </c>
      <c r="AE1700" t="e">
        <f>IF(AND(Q1700&gt;=Chart!$F$2,Q1700&lt;=Chart!$F$3),I1700,#N/A)</f>
        <v>#N/A</v>
      </c>
      <c r="AF1700" t="e">
        <f>IF(AND(Q1700&gt;=Chart!$F$2,Q1700&lt;=Chart!$F$3),H1700/100,#N/A)</f>
        <v>#N/A</v>
      </c>
      <c r="AG1700" t="e">
        <f>IF(AND(Q1700&gt;=Chart!$F$2,Q1700&lt;=Chart!$F$3),W1700/100,#N/A)</f>
        <v>#N/A</v>
      </c>
    </row>
    <row r="1701" spans="1:33" x14ac:dyDescent="0.25">
      <c r="A1701">
        <v>1584019800</v>
      </c>
      <c r="B1701">
        <f>INDEX('Daily Data ADJ'!$1:$1048576,MATCH(Calc!$A1701,'Daily Data ADJ'!$A:$A,0),MATCH("SPY, CBOE BZX: Close",'Daily Data ADJ'!$1:$1,0))</f>
        <v>236.51855868000001</v>
      </c>
      <c r="C1701">
        <f>INDEX('Daily Data ADJ'!$1:$1048576,MATCH(Calc!$A1701,'Daily Data ADJ'!$A:$A,0),MATCH("EFFR, FRED: Close",'Daily Data ADJ'!$1:$1,0))</f>
        <v>1.1000000000000001</v>
      </c>
      <c r="D1701">
        <f>INDEX('Daily Data ADJ'!$1:$1048576,MATCH(Calc!$A1701,'Daily Data ADJ'!$A:$A,1),MATCH("SOFR, FRED: Close",'Daily Data ADJ'!$1:$1,0))</f>
        <v>1.2</v>
      </c>
      <c r="E1701">
        <f>INDEX('Daily Data ADJ'!$1:$1048576,MATCH(Calc!$A1701,'Daily Data ADJ'!$A:$A,0),MATCH("UPRO, CBOE BZX: Close",'Daily Data ADJ'!$1:$1,0))</f>
        <v>14.041561420000001</v>
      </c>
      <c r="F1701">
        <f>INDEX('Daily Data ADJ'!$1:$1048576,MATCH(Calc!$A1701,'Daily Data ADJ'!$A:$A,0),MATCH("ES1!, CME_MINI: Close",'Daily Data ADJ'!$1:$1,0))</f>
        <v>2469</v>
      </c>
      <c r="G1701">
        <f>INDEX('Daily Data ADJ'!$1:$1048576,MATCH(Calc!$A1701,'Daily Data ADJ'!$A:$A,0),MATCH("ES2!, CME_MINI: Close",'Daily Data ADJ'!$1:$1,0))</f>
        <v>2456</v>
      </c>
      <c r="H1701">
        <f>INDEX('QUANDL MULTPL SP500_DIV_YIELD_M'!$A:$G,MATCH(Calc!$A1701,'QUANDL MULTPL SP500_DIV_YIELD_M'!$A:$A,1),MATCH('QUANDL MULTPL SP500_DIV_YIELD_M'!$E$1,'QUANDL MULTPL SP500_DIV_YIELD_M'!$A$1:$G$1,0))</f>
        <v>1.8</v>
      </c>
      <c r="I1701" s="5">
        <f t="shared" si="156"/>
        <v>-2.8954018325463432E-3</v>
      </c>
      <c r="J1701" s="1">
        <f>A1701/24/60/60+DATE(1970,1,1)</f>
        <v>43902.5625</v>
      </c>
      <c r="K1701" s="3">
        <f t="shared" si="159"/>
        <v>1</v>
      </c>
      <c r="L1701" s="6">
        <f>(1+Chart!$F$4)^(1/(365/K1701))-1</f>
        <v>6.6592785027408397E-5</v>
      </c>
      <c r="M1701" s="6">
        <f t="shared" si="160"/>
        <v>2.9972887639173607E-5</v>
      </c>
      <c r="N1701" s="6">
        <f t="shared" si="161"/>
        <v>-7.9440824650722774E-6</v>
      </c>
      <c r="O1701">
        <f>O1700*(B1701/B1700)</f>
        <v>236.51855868000223</v>
      </c>
      <c r="P1701">
        <f t="shared" si="157"/>
        <v>2020</v>
      </c>
      <c r="Q1701" s="1">
        <f t="shared" si="158"/>
        <v>43902.5625</v>
      </c>
      <c r="R1701">
        <f>IF(B1702="",R1700,IF(Q1701&gt;=Chart!$F$2,E1701,0))</f>
        <v>0</v>
      </c>
      <c r="S1701">
        <f>IF(B1702="",S1700,IFERROR(IF(AND(R1701&gt;0,R1700=0),R1701,(1+(B1702/B1701-1)*Calc!$Z$1)*S1700),0))</f>
        <v>0</v>
      </c>
      <c r="T1701">
        <f>IF(B1702="",T1700,IFERROR(IF(AND(R1701&gt;0,R1700=0),R1701,(1+(B1702/B1701-1)*Calc!$Z$1-L1702)*T1700),0))</f>
        <v>0</v>
      </c>
      <c r="U1701">
        <f>IF(B1702="",U1700,IFERROR(IF(AND(R1701&gt;0,R1700=0),R1701,(1+(B1702/B1701-1)*Calc!$Z$1-M1702*2)*U1700),0))</f>
        <v>0</v>
      </c>
      <c r="V1701">
        <f>IF(B1702="",V1700,IFERROR(IF(AND(R1701&gt;0,R1700=0),R1701,(1+(B1702/B1701-1)*Calc!$Z$1-N1702*2)*V1700),0))</f>
        <v>0</v>
      </c>
      <c r="W1701">
        <f>IF(ISNUMBER(C1701),C1701,W1700)</f>
        <v>1.1000000000000001</v>
      </c>
      <c r="Y1701" s="1" t="e">
        <f>IF(AND(Q1701&gt;=Chart!$F$2,Q1701&lt;=Chart!$F$3),Q1701,#N/A)</f>
        <v>#N/A</v>
      </c>
      <c r="Z1701" t="e">
        <f>IF(AND(Q1701&gt;=Chart!$F$2,Q1701&lt;=Chart!$F$3),R1701,#N/A)</f>
        <v>#N/A</v>
      </c>
      <c r="AA1701" t="e">
        <f>IF(AND(Q1701&gt;=Chart!$F$2,Q1701&lt;=Chart!$F$3),S1701,#N/A)</f>
        <v>#N/A</v>
      </c>
      <c r="AB1701" t="e">
        <f>IF(AND(Q1701&gt;=Chart!$F$2,Q1701&lt;=Chart!$F$3),T1701,#N/A)</f>
        <v>#N/A</v>
      </c>
      <c r="AC1701" t="e">
        <f>IF(AND(Q1701&gt;=Chart!$F$2,Q1701&lt;=Chart!$F$3),U1701,#N/A)</f>
        <v>#N/A</v>
      </c>
      <c r="AD1701" t="e">
        <f>IF(AND(Q1701&gt;=Chart!$F$2,Q1701&lt;=Chart!$F$3),V1701,#N/A)</f>
        <v>#N/A</v>
      </c>
      <c r="AE1701" t="e">
        <f>IF(AND(Q1701&gt;=Chart!$F$2,Q1701&lt;=Chart!$F$3),I1701,#N/A)</f>
        <v>#N/A</v>
      </c>
      <c r="AF1701" t="e">
        <f>IF(AND(Q1701&gt;=Chart!$F$2,Q1701&lt;=Chart!$F$3),H1701/100,#N/A)</f>
        <v>#N/A</v>
      </c>
      <c r="AG1701" t="e">
        <f>IF(AND(Q1701&gt;=Chart!$F$2,Q1701&lt;=Chart!$F$3),W1701/100,#N/A)</f>
        <v>#N/A</v>
      </c>
    </row>
    <row r="1702" spans="1:33" x14ac:dyDescent="0.25">
      <c r="A1702">
        <v>1584106200</v>
      </c>
      <c r="B1702">
        <f>INDEX('Daily Data ADJ'!$1:$1048576,MATCH(Calc!$A1702,'Daily Data ADJ'!$A:$A,0),MATCH("SPY, CBOE BZX: Close",'Daily Data ADJ'!$1:$1,0))</f>
        <v>256.73764951999999</v>
      </c>
      <c r="C1702">
        <f>INDEX('Daily Data ADJ'!$1:$1048576,MATCH(Calc!$A1702,'Daily Data ADJ'!$A:$A,0),MATCH("EFFR, FRED: Close",'Daily Data ADJ'!$1:$1,0))</f>
        <v>1.1000000000000001</v>
      </c>
      <c r="D1702">
        <f>INDEX('Daily Data ADJ'!$1:$1048576,MATCH(Calc!$A1702,'Daily Data ADJ'!$A:$A,1),MATCH("SOFR, FRED: Close",'Daily Data ADJ'!$1:$1,0))</f>
        <v>1.1000000000000001</v>
      </c>
      <c r="E1702">
        <f>INDEX('Daily Data ADJ'!$1:$1048576,MATCH(Calc!$A1702,'Daily Data ADJ'!$A:$A,0),MATCH("UPRO, CBOE BZX: Close",'Daily Data ADJ'!$1:$1,0))</f>
        <v>17.940066290000001</v>
      </c>
      <c r="F1702">
        <f>INDEX('Daily Data ADJ'!$1:$1048576,MATCH(Calc!$A1702,'Daily Data ADJ'!$A:$A,0),MATCH("ES1!, CME_MINI: Close",'Daily Data ADJ'!$1:$1,0))</f>
        <v>2684</v>
      </c>
      <c r="G1702">
        <f>INDEX('Daily Data ADJ'!$1:$1048576,MATCH(Calc!$A1702,'Daily Data ADJ'!$A:$A,0),MATCH("ES2!, CME_MINI: Close",'Daily Data ADJ'!$1:$1,0))</f>
        <v>2672.5</v>
      </c>
      <c r="H1702">
        <f>INDEX('QUANDL MULTPL SP500_DIV_YIELD_M'!$A:$G,MATCH(Calc!$A1702,'QUANDL MULTPL SP500_DIV_YIELD_M'!$A:$A,1),MATCH('QUANDL MULTPL SP500_DIV_YIELD_M'!$E$1,'QUANDL MULTPL SP500_DIV_YIELD_M'!$A$1:$G$1,0))</f>
        <v>1.8</v>
      </c>
      <c r="I1702" s="5">
        <f t="shared" si="156"/>
        <v>9.7123593921698281E-4</v>
      </c>
      <c r="J1702" s="1">
        <f>A1702/24/60/60+DATE(1970,1,1)</f>
        <v>43903.5625</v>
      </c>
      <c r="K1702" s="3">
        <f t="shared" si="159"/>
        <v>1</v>
      </c>
      <c r="L1702" s="6">
        <f>(1+Chart!$F$4)^(1/(365/K1702))-1</f>
        <v>6.6592785027408397E-5</v>
      </c>
      <c r="M1702" s="6">
        <f t="shared" si="160"/>
        <v>2.9972887639173607E-5</v>
      </c>
      <c r="N1702" s="6">
        <f t="shared" si="161"/>
        <v>2.6596325635175333E-6</v>
      </c>
      <c r="O1702">
        <f>O1701*(B1702/B1701)</f>
        <v>256.73764952000238</v>
      </c>
      <c r="P1702">
        <f t="shared" si="157"/>
        <v>2020</v>
      </c>
      <c r="Q1702" s="1">
        <f t="shared" si="158"/>
        <v>43903.5625</v>
      </c>
      <c r="R1702">
        <f>IF(B1703="",R1701,IF(Q1702&gt;=Chart!$F$2,E1702,0))</f>
        <v>0</v>
      </c>
      <c r="S1702">
        <f>IF(B1703="",S1701,IFERROR(IF(AND(R1702&gt;0,R1701=0),R1702,(1+(B1703/B1702-1)*Calc!$Z$1)*S1701),0))</f>
        <v>0</v>
      </c>
      <c r="T1702">
        <f>IF(B1703="",T1701,IFERROR(IF(AND(R1702&gt;0,R1701=0),R1702,(1+(B1703/B1702-1)*Calc!$Z$1-L1703)*T1701),0))</f>
        <v>0</v>
      </c>
      <c r="U1702">
        <f>IF(B1703="",U1701,IFERROR(IF(AND(R1702&gt;0,R1701=0),R1702,(1+(B1703/B1702-1)*Calc!$Z$1-M1703*2)*U1701),0))</f>
        <v>0</v>
      </c>
      <c r="V1702">
        <f>IF(B1703="",V1701,IFERROR(IF(AND(R1702&gt;0,R1701=0),R1702,(1+(B1703/B1702-1)*Calc!$Z$1-N1703*2)*V1701),0))</f>
        <v>0</v>
      </c>
      <c r="W1702">
        <f>IF(ISNUMBER(C1702),C1702,W1701)</f>
        <v>1.1000000000000001</v>
      </c>
      <c r="Y1702" s="1" t="e">
        <f>IF(AND(Q1702&gt;=Chart!$F$2,Q1702&lt;=Chart!$F$3),Q1702,#N/A)</f>
        <v>#N/A</v>
      </c>
      <c r="Z1702" t="e">
        <f>IF(AND(Q1702&gt;=Chart!$F$2,Q1702&lt;=Chart!$F$3),R1702,#N/A)</f>
        <v>#N/A</v>
      </c>
      <c r="AA1702" t="e">
        <f>IF(AND(Q1702&gt;=Chart!$F$2,Q1702&lt;=Chart!$F$3),S1702,#N/A)</f>
        <v>#N/A</v>
      </c>
      <c r="AB1702" t="e">
        <f>IF(AND(Q1702&gt;=Chart!$F$2,Q1702&lt;=Chart!$F$3),T1702,#N/A)</f>
        <v>#N/A</v>
      </c>
      <c r="AC1702" t="e">
        <f>IF(AND(Q1702&gt;=Chart!$F$2,Q1702&lt;=Chart!$F$3),U1702,#N/A)</f>
        <v>#N/A</v>
      </c>
      <c r="AD1702" t="e">
        <f>IF(AND(Q1702&gt;=Chart!$F$2,Q1702&lt;=Chart!$F$3),V1702,#N/A)</f>
        <v>#N/A</v>
      </c>
      <c r="AE1702" t="e">
        <f>IF(AND(Q1702&gt;=Chart!$F$2,Q1702&lt;=Chart!$F$3),I1702,#N/A)</f>
        <v>#N/A</v>
      </c>
      <c r="AF1702" t="e">
        <f>IF(AND(Q1702&gt;=Chart!$F$2,Q1702&lt;=Chart!$F$3),H1702/100,#N/A)</f>
        <v>#N/A</v>
      </c>
      <c r="AG1702" t="e">
        <f>IF(AND(Q1702&gt;=Chart!$F$2,Q1702&lt;=Chart!$F$3),W1702/100,#N/A)</f>
        <v>#N/A</v>
      </c>
    </row>
    <row r="1703" spans="1:33" x14ac:dyDescent="0.25">
      <c r="A1703">
        <v>1584365400</v>
      </c>
      <c r="B1703">
        <f>INDEX('Daily Data ADJ'!$1:$1048576,MATCH(Calc!$A1703,'Daily Data ADJ'!$A:$A,0),MATCH("SPY, CBOE BZX: Close",'Daily Data ADJ'!$1:$1,0))</f>
        <v>228.64445728999999</v>
      </c>
      <c r="C1703">
        <f>INDEX('Daily Data ADJ'!$1:$1048576,MATCH(Calc!$A1703,'Daily Data ADJ'!$A:$A,0),MATCH("EFFR, FRED: Close",'Daily Data ADJ'!$1:$1,0))</f>
        <v>0.25</v>
      </c>
      <c r="D1703">
        <f>INDEX('Daily Data ADJ'!$1:$1048576,MATCH(Calc!$A1703,'Daily Data ADJ'!$A:$A,1),MATCH("SOFR, FRED: Close",'Daily Data ADJ'!$1:$1,0))</f>
        <v>0.26</v>
      </c>
      <c r="E1703">
        <f>INDEX('Daily Data ADJ'!$1:$1048576,MATCH(Calc!$A1703,'Daily Data ADJ'!$A:$A,0),MATCH("UPRO, CBOE BZX: Close",'Daily Data ADJ'!$1:$1,0))</f>
        <v>11.670714950000001</v>
      </c>
      <c r="F1703">
        <f>INDEX('Daily Data ADJ'!$1:$1048576,MATCH(Calc!$A1703,'Daily Data ADJ'!$A:$A,0),MATCH("ES1!, CME_MINI: Close",'Daily Data ADJ'!$1:$1,0))</f>
        <v>2405.25</v>
      </c>
      <c r="G1703">
        <f>INDEX('Daily Data ADJ'!$1:$1048576,MATCH(Calc!$A1703,'Daily Data ADJ'!$A:$A,0),MATCH("ES2!, CME_MINI: Close",'Daily Data ADJ'!$1:$1,0))</f>
        <v>2393.5</v>
      </c>
      <c r="H1703">
        <f>INDEX('QUANDL MULTPL SP500_DIV_YIELD_M'!$A:$G,MATCH(Calc!$A1703,'QUANDL MULTPL SP500_DIV_YIELD_M'!$A:$A,1),MATCH('QUANDL MULTPL SP500_DIV_YIELD_M'!$E$1,'QUANDL MULTPL SP500_DIV_YIELD_M'!$A$1:$G$1,0))</f>
        <v>1.8</v>
      </c>
      <c r="I1703" s="5">
        <f t="shared" si="156"/>
        <v>-1.3978660848322916E-3</v>
      </c>
      <c r="J1703" s="1">
        <f>A1703/24/60/60+DATE(1970,1,1)</f>
        <v>43906.5625</v>
      </c>
      <c r="K1703" s="3">
        <f t="shared" si="159"/>
        <v>3</v>
      </c>
      <c r="L1703" s="6">
        <f>(1+Chart!$F$4)^(1/(365/K1703))-1</f>
        <v>1.9979165917494157E-4</v>
      </c>
      <c r="M1703" s="6">
        <f t="shared" si="160"/>
        <v>2.0522513586085367E-5</v>
      </c>
      <c r="N1703" s="6">
        <f t="shared" si="161"/>
        <v>-1.1497281941941218E-5</v>
      </c>
      <c r="O1703">
        <f>O1702*(B1703/B1702)</f>
        <v>228.64445729000212</v>
      </c>
      <c r="P1703">
        <f t="shared" si="157"/>
        <v>2020</v>
      </c>
      <c r="Q1703" s="1">
        <f t="shared" si="158"/>
        <v>43906.5625</v>
      </c>
      <c r="R1703">
        <f>IF(B1704="",R1702,IF(Q1703&gt;=Chart!$F$2,E1703,0))</f>
        <v>0</v>
      </c>
      <c r="S1703">
        <f>IF(B1704="",S1702,IFERROR(IF(AND(R1703&gt;0,R1702=0),R1703,(1+(B1704/B1703-1)*Calc!$Z$1)*S1702),0))</f>
        <v>0</v>
      </c>
      <c r="T1703">
        <f>IF(B1704="",T1702,IFERROR(IF(AND(R1703&gt;0,R1702=0),R1703,(1+(B1704/B1703-1)*Calc!$Z$1-L1704)*T1702),0))</f>
        <v>0</v>
      </c>
      <c r="U1703">
        <f>IF(B1704="",U1702,IFERROR(IF(AND(R1703&gt;0,R1702=0),R1703,(1+(B1704/B1703-1)*Calc!$Z$1-M1704*2)*U1702),0))</f>
        <v>0</v>
      </c>
      <c r="V1703">
        <f>IF(B1704="",V1702,IFERROR(IF(AND(R1703&gt;0,R1702=0),R1703,(1+(B1704/B1703-1)*Calc!$Z$1-N1704*2)*V1702),0))</f>
        <v>0</v>
      </c>
      <c r="W1703">
        <f>IF(ISNUMBER(C1703),C1703,W1702)</f>
        <v>0.25</v>
      </c>
      <c r="Y1703" s="1" t="e">
        <f>IF(AND(Q1703&gt;=Chart!$F$2,Q1703&lt;=Chart!$F$3),Q1703,#N/A)</f>
        <v>#N/A</v>
      </c>
      <c r="Z1703" t="e">
        <f>IF(AND(Q1703&gt;=Chart!$F$2,Q1703&lt;=Chart!$F$3),R1703,#N/A)</f>
        <v>#N/A</v>
      </c>
      <c r="AA1703" t="e">
        <f>IF(AND(Q1703&gt;=Chart!$F$2,Q1703&lt;=Chart!$F$3),S1703,#N/A)</f>
        <v>#N/A</v>
      </c>
      <c r="AB1703" t="e">
        <f>IF(AND(Q1703&gt;=Chart!$F$2,Q1703&lt;=Chart!$F$3),T1703,#N/A)</f>
        <v>#N/A</v>
      </c>
      <c r="AC1703" t="e">
        <f>IF(AND(Q1703&gt;=Chart!$F$2,Q1703&lt;=Chart!$F$3),U1703,#N/A)</f>
        <v>#N/A</v>
      </c>
      <c r="AD1703" t="e">
        <f>IF(AND(Q1703&gt;=Chart!$F$2,Q1703&lt;=Chart!$F$3),V1703,#N/A)</f>
        <v>#N/A</v>
      </c>
      <c r="AE1703" t="e">
        <f>IF(AND(Q1703&gt;=Chart!$F$2,Q1703&lt;=Chart!$F$3),I1703,#N/A)</f>
        <v>#N/A</v>
      </c>
      <c r="AF1703" t="e">
        <f>IF(AND(Q1703&gt;=Chart!$F$2,Q1703&lt;=Chart!$F$3),H1703/100,#N/A)</f>
        <v>#N/A</v>
      </c>
      <c r="AG1703" t="e">
        <f>IF(AND(Q1703&gt;=Chart!$F$2,Q1703&lt;=Chart!$F$3),W1703/100,#N/A)</f>
        <v>#N/A</v>
      </c>
    </row>
    <row r="1704" spans="1:33" x14ac:dyDescent="0.25">
      <c r="A1704">
        <v>1584451800</v>
      </c>
      <c r="B1704">
        <f>INDEX('Daily Data ADJ'!$1:$1048576,MATCH(Calc!$A1704,'Daily Data ADJ'!$A:$A,0),MATCH("SPY, CBOE BZX: Close",'Daily Data ADJ'!$1:$1,0))</f>
        <v>240.98944675000001</v>
      </c>
      <c r="C1704">
        <f>INDEX('Daily Data ADJ'!$1:$1048576,MATCH(Calc!$A1704,'Daily Data ADJ'!$A:$A,0),MATCH("EFFR, FRED: Close",'Daily Data ADJ'!$1:$1,0))</f>
        <v>0.25</v>
      </c>
      <c r="D1704">
        <f>INDEX('Daily Data ADJ'!$1:$1048576,MATCH(Calc!$A1704,'Daily Data ADJ'!$A:$A,1),MATCH("SOFR, FRED: Close",'Daily Data ADJ'!$1:$1,0))</f>
        <v>0.54</v>
      </c>
      <c r="E1704">
        <f>INDEX('Daily Data ADJ'!$1:$1048576,MATCH(Calc!$A1704,'Daily Data ADJ'!$A:$A,0),MATCH("UPRO, CBOE BZX: Close",'Daily Data ADJ'!$1:$1,0))</f>
        <v>13.848124159999999</v>
      </c>
      <c r="F1704">
        <f>INDEX('Daily Data ADJ'!$1:$1048576,MATCH(Calc!$A1704,'Daily Data ADJ'!$A:$A,0),MATCH("ES1!, CME_MINI: Close",'Daily Data ADJ'!$1:$1,0))</f>
        <v>2485.5</v>
      </c>
      <c r="G1704">
        <f>INDEX('Daily Data ADJ'!$1:$1048576,MATCH(Calc!$A1704,'Daily Data ADJ'!$A:$A,0),MATCH("ES2!, CME_MINI: Close",'Daily Data ADJ'!$1:$1,0))</f>
        <v>2474.25</v>
      </c>
      <c r="H1704">
        <f>INDEX('QUANDL MULTPL SP500_DIV_YIELD_M'!$A:$G,MATCH(Calc!$A1704,'QUANDL MULTPL SP500_DIV_YIELD_M'!$A:$A,1),MATCH('QUANDL MULTPL SP500_DIV_YIELD_M'!$E$1,'QUANDL MULTPL SP500_DIV_YIELD_M'!$A$1:$G$1,0))</f>
        <v>1.8</v>
      </c>
      <c r="I1704" s="5">
        <f t="shared" si="156"/>
        <v>1.7542207919815644E-5</v>
      </c>
      <c r="J1704" s="1">
        <f>A1704/24/60/60+DATE(1970,1,1)</f>
        <v>43907.5625</v>
      </c>
      <c r="K1704" s="3">
        <f t="shared" si="159"/>
        <v>1</v>
      </c>
      <c r="L1704" s="6">
        <f>(1+Chart!$F$4)^(1/(365/K1704))-1</f>
        <v>6.6592785027408397E-5</v>
      </c>
      <c r="M1704" s="6">
        <f t="shared" si="160"/>
        <v>6.840791065387819E-6</v>
      </c>
      <c r="N1704" s="6">
        <f t="shared" si="161"/>
        <v>4.8060423196716329E-8</v>
      </c>
      <c r="O1704">
        <f>O1703*(B1704/B1703)</f>
        <v>240.98944675000226</v>
      </c>
      <c r="P1704">
        <f t="shared" si="157"/>
        <v>2020</v>
      </c>
      <c r="Q1704" s="1">
        <f t="shared" si="158"/>
        <v>43907.5625</v>
      </c>
      <c r="R1704">
        <f>IF(B1705="",R1703,IF(Q1704&gt;=Chart!$F$2,E1704,0))</f>
        <v>0</v>
      </c>
      <c r="S1704">
        <f>IF(B1705="",S1703,IFERROR(IF(AND(R1704&gt;0,R1703=0),R1704,(1+(B1705/B1704-1)*Calc!$Z$1)*S1703),0))</f>
        <v>0</v>
      </c>
      <c r="T1704">
        <f>IF(B1705="",T1703,IFERROR(IF(AND(R1704&gt;0,R1703=0),R1704,(1+(B1705/B1704-1)*Calc!$Z$1-L1705)*T1703),0))</f>
        <v>0</v>
      </c>
      <c r="U1704">
        <f>IF(B1705="",U1703,IFERROR(IF(AND(R1704&gt;0,R1703=0),R1704,(1+(B1705/B1704-1)*Calc!$Z$1-M1705*2)*U1703),0))</f>
        <v>0</v>
      </c>
      <c r="V1704">
        <f>IF(B1705="",V1703,IFERROR(IF(AND(R1704&gt;0,R1703=0),R1704,(1+(B1705/B1704-1)*Calc!$Z$1-N1705*2)*V1703),0))</f>
        <v>0</v>
      </c>
      <c r="W1704">
        <f>IF(ISNUMBER(C1704),C1704,W1703)</f>
        <v>0.25</v>
      </c>
      <c r="Y1704" s="1" t="e">
        <f>IF(AND(Q1704&gt;=Chart!$F$2,Q1704&lt;=Chart!$F$3),Q1704,#N/A)</f>
        <v>#N/A</v>
      </c>
      <c r="Z1704" t="e">
        <f>IF(AND(Q1704&gt;=Chart!$F$2,Q1704&lt;=Chart!$F$3),R1704,#N/A)</f>
        <v>#N/A</v>
      </c>
      <c r="AA1704" t="e">
        <f>IF(AND(Q1704&gt;=Chart!$F$2,Q1704&lt;=Chart!$F$3),S1704,#N/A)</f>
        <v>#N/A</v>
      </c>
      <c r="AB1704" t="e">
        <f>IF(AND(Q1704&gt;=Chart!$F$2,Q1704&lt;=Chart!$F$3),T1704,#N/A)</f>
        <v>#N/A</v>
      </c>
      <c r="AC1704" t="e">
        <f>IF(AND(Q1704&gt;=Chart!$F$2,Q1704&lt;=Chart!$F$3),U1704,#N/A)</f>
        <v>#N/A</v>
      </c>
      <c r="AD1704" t="e">
        <f>IF(AND(Q1704&gt;=Chart!$F$2,Q1704&lt;=Chart!$F$3),V1704,#N/A)</f>
        <v>#N/A</v>
      </c>
      <c r="AE1704" t="e">
        <f>IF(AND(Q1704&gt;=Chart!$F$2,Q1704&lt;=Chart!$F$3),I1704,#N/A)</f>
        <v>#N/A</v>
      </c>
      <c r="AF1704" t="e">
        <f>IF(AND(Q1704&gt;=Chart!$F$2,Q1704&lt;=Chart!$F$3),H1704/100,#N/A)</f>
        <v>#N/A</v>
      </c>
      <c r="AG1704" t="e">
        <f>IF(AND(Q1704&gt;=Chart!$F$2,Q1704&lt;=Chart!$F$3),W1704/100,#N/A)</f>
        <v>#N/A</v>
      </c>
    </row>
    <row r="1705" spans="1:33" x14ac:dyDescent="0.25">
      <c r="A1705">
        <v>1584538200</v>
      </c>
      <c r="B1705">
        <f>INDEX('Daily Data ADJ'!$1:$1048576,MATCH(Calc!$A1705,'Daily Data ADJ'!$A:$A,0),MATCH("SPY, CBOE BZX: Close",'Daily Data ADJ'!$1:$1,0))</f>
        <v>228.78744945</v>
      </c>
      <c r="C1705">
        <f>INDEX('Daily Data ADJ'!$1:$1048576,MATCH(Calc!$A1705,'Daily Data ADJ'!$A:$A,0),MATCH("EFFR, FRED: Close",'Daily Data ADJ'!$1:$1,0))</f>
        <v>0.25</v>
      </c>
      <c r="D1705">
        <f>INDEX('Daily Data ADJ'!$1:$1048576,MATCH(Calc!$A1705,'Daily Data ADJ'!$A:$A,1),MATCH("SOFR, FRED: Close",'Daily Data ADJ'!$1:$1,0))</f>
        <v>0.1</v>
      </c>
      <c r="E1705">
        <f>INDEX('Daily Data ADJ'!$1:$1048576,MATCH(Calc!$A1705,'Daily Data ADJ'!$A:$A,0),MATCH("UPRO, CBOE BZX: Close",'Daily Data ADJ'!$1:$1,0))</f>
        <v>11.72527418</v>
      </c>
      <c r="F1705">
        <f>INDEX('Daily Data ADJ'!$1:$1048576,MATCH(Calc!$A1705,'Daily Data ADJ'!$A:$A,0),MATCH("ES1!, CME_MINI: Close",'Daily Data ADJ'!$1:$1,0))</f>
        <v>2401.5</v>
      </c>
      <c r="G1705">
        <f>INDEX('Daily Data ADJ'!$1:$1048576,MATCH(Calc!$A1705,'Daily Data ADJ'!$A:$A,0),MATCH("ES2!, CME_MINI: Close",'Daily Data ADJ'!$1:$1,0))</f>
        <v>2391</v>
      </c>
      <c r="H1705">
        <f>INDEX('QUANDL MULTPL SP500_DIV_YIELD_M'!$A:$G,MATCH(Calc!$A1705,'QUANDL MULTPL SP500_DIV_YIELD_M'!$A:$A,1),MATCH('QUANDL MULTPL SP500_DIV_YIELD_M'!$E$1,'QUANDL MULTPL SP500_DIV_YIELD_M'!$A$1:$G$1,0))</f>
        <v>1.8</v>
      </c>
      <c r="I1705" s="5">
        <f t="shared" si="156"/>
        <v>6.2529702989409797E-4</v>
      </c>
      <c r="J1705" s="1">
        <f>A1705/24/60/60+DATE(1970,1,1)</f>
        <v>43908.5625</v>
      </c>
      <c r="K1705" s="3">
        <f t="shared" si="159"/>
        <v>1</v>
      </c>
      <c r="L1705" s="6">
        <f>(1+Chart!$F$4)^(1/(365/K1705))-1</f>
        <v>6.6592785027408397E-5</v>
      </c>
      <c r="M1705" s="6">
        <f t="shared" si="160"/>
        <v>6.840791065387819E-6</v>
      </c>
      <c r="N1705" s="6">
        <f t="shared" si="161"/>
        <v>1.712608625803469E-6</v>
      </c>
      <c r="O1705">
        <f>O1704*(B1705/B1704)</f>
        <v>228.78744945000213</v>
      </c>
      <c r="P1705">
        <f t="shared" si="157"/>
        <v>2020</v>
      </c>
      <c r="Q1705" s="1">
        <f t="shared" si="158"/>
        <v>43908.5625</v>
      </c>
      <c r="R1705">
        <f>IF(B1706="",R1704,IF(Q1705&gt;=Chart!$F$2,E1705,0))</f>
        <v>0</v>
      </c>
      <c r="S1705">
        <f>IF(B1706="",S1704,IFERROR(IF(AND(R1705&gt;0,R1704=0),R1705,(1+(B1706/B1705-1)*Calc!$Z$1)*S1704),0))</f>
        <v>0</v>
      </c>
      <c r="T1705">
        <f>IF(B1706="",T1704,IFERROR(IF(AND(R1705&gt;0,R1704=0),R1705,(1+(B1706/B1705-1)*Calc!$Z$1-L1706)*T1704),0))</f>
        <v>0</v>
      </c>
      <c r="U1705">
        <f>IF(B1706="",U1704,IFERROR(IF(AND(R1705&gt;0,R1704=0),R1705,(1+(B1706/B1705-1)*Calc!$Z$1-M1706*2)*U1704),0))</f>
        <v>0</v>
      </c>
      <c r="V1705">
        <f>IF(B1706="",V1704,IFERROR(IF(AND(R1705&gt;0,R1704=0),R1705,(1+(B1706/B1705-1)*Calc!$Z$1-N1706*2)*V1704),0))</f>
        <v>0</v>
      </c>
      <c r="W1705">
        <f>IF(ISNUMBER(C1705),C1705,W1704)</f>
        <v>0.25</v>
      </c>
      <c r="Y1705" s="1" t="e">
        <f>IF(AND(Q1705&gt;=Chart!$F$2,Q1705&lt;=Chart!$F$3),Q1705,#N/A)</f>
        <v>#N/A</v>
      </c>
      <c r="Z1705" t="e">
        <f>IF(AND(Q1705&gt;=Chart!$F$2,Q1705&lt;=Chart!$F$3),R1705,#N/A)</f>
        <v>#N/A</v>
      </c>
      <c r="AA1705" t="e">
        <f>IF(AND(Q1705&gt;=Chart!$F$2,Q1705&lt;=Chart!$F$3),S1705,#N/A)</f>
        <v>#N/A</v>
      </c>
      <c r="AB1705" t="e">
        <f>IF(AND(Q1705&gt;=Chart!$F$2,Q1705&lt;=Chart!$F$3),T1705,#N/A)</f>
        <v>#N/A</v>
      </c>
      <c r="AC1705" t="e">
        <f>IF(AND(Q1705&gt;=Chart!$F$2,Q1705&lt;=Chart!$F$3),U1705,#N/A)</f>
        <v>#N/A</v>
      </c>
      <c r="AD1705" t="e">
        <f>IF(AND(Q1705&gt;=Chart!$F$2,Q1705&lt;=Chart!$F$3),V1705,#N/A)</f>
        <v>#N/A</v>
      </c>
      <c r="AE1705" t="e">
        <f>IF(AND(Q1705&gt;=Chart!$F$2,Q1705&lt;=Chart!$F$3),I1705,#N/A)</f>
        <v>#N/A</v>
      </c>
      <c r="AF1705" t="e">
        <f>IF(AND(Q1705&gt;=Chart!$F$2,Q1705&lt;=Chart!$F$3),H1705/100,#N/A)</f>
        <v>#N/A</v>
      </c>
      <c r="AG1705" t="e">
        <f>IF(AND(Q1705&gt;=Chart!$F$2,Q1705&lt;=Chart!$F$3),W1705/100,#N/A)</f>
        <v>#N/A</v>
      </c>
    </row>
    <row r="1706" spans="1:33" x14ac:dyDescent="0.25">
      <c r="A1706">
        <v>1584624600</v>
      </c>
      <c r="B1706">
        <f>INDEX('Daily Data ADJ'!$1:$1048576,MATCH(Calc!$A1706,'Daily Data ADJ'!$A:$A,0),MATCH("SPY, CBOE BZX: Close",'Daily Data ADJ'!$1:$1,0))</f>
        <v>229.27362278000001</v>
      </c>
      <c r="C1706">
        <f>INDEX('Daily Data ADJ'!$1:$1048576,MATCH(Calc!$A1706,'Daily Data ADJ'!$A:$A,0),MATCH("EFFR, FRED: Close",'Daily Data ADJ'!$1:$1,0))</f>
        <v>0.2</v>
      </c>
      <c r="D1706">
        <f>INDEX('Daily Data ADJ'!$1:$1048576,MATCH(Calc!$A1706,'Daily Data ADJ'!$A:$A,1),MATCH("SOFR, FRED: Close",'Daily Data ADJ'!$1:$1,0))</f>
        <v>0.06</v>
      </c>
      <c r="E1706">
        <f>INDEX('Daily Data ADJ'!$1:$1048576,MATCH(Calc!$A1706,'Daily Data ADJ'!$A:$A,0),MATCH("UPRO, CBOE BZX: Close",'Daily Data ADJ'!$1:$1,0))</f>
        <v>11.65087523</v>
      </c>
      <c r="F1706">
        <f>INDEX('Daily Data ADJ'!$1:$1048576,MATCH(Calc!$A1706,'Daily Data ADJ'!$A:$A,0),MATCH("ES1!, CME_MINI: Close",'Daily Data ADJ'!$1:$1,0))</f>
        <v>2389</v>
      </c>
      <c r="G1706">
        <f>INDEX('Daily Data ADJ'!$1:$1048576,MATCH(Calc!$A1706,'Daily Data ADJ'!$A:$A,0),MATCH("ES2!, CME_MINI: Close",'Daily Data ADJ'!$1:$1,0))</f>
        <v>2379.5</v>
      </c>
      <c r="H1706">
        <f>INDEX('QUANDL MULTPL SP500_DIV_YIELD_M'!$A:$G,MATCH(Calc!$A1706,'QUANDL MULTPL SP500_DIV_YIELD_M'!$A:$A,1),MATCH('QUANDL MULTPL SP500_DIV_YIELD_M'!$E$1,'QUANDL MULTPL SP500_DIV_YIELD_M'!$A$1:$G$1,0))</f>
        <v>1.8</v>
      </c>
      <c r="I1706" s="5">
        <f t="shared" si="156"/>
        <v>2.1883899449924721E-3</v>
      </c>
      <c r="J1706" s="1">
        <f>A1706/24/60/60+DATE(1970,1,1)</f>
        <v>43909.5625</v>
      </c>
      <c r="K1706" s="3">
        <f t="shared" si="159"/>
        <v>1</v>
      </c>
      <c r="L1706" s="6">
        <f>(1+Chart!$F$4)^(1/(365/K1706))-1</f>
        <v>6.6592785027408397E-5</v>
      </c>
      <c r="M1706" s="6">
        <f t="shared" si="160"/>
        <v>5.4739948800452964E-6</v>
      </c>
      <c r="N1706" s="6">
        <f t="shared" si="161"/>
        <v>5.9890560368813794E-6</v>
      </c>
      <c r="O1706">
        <f>O1705*(B1706/B1705)</f>
        <v>229.27362278000214</v>
      </c>
      <c r="P1706">
        <f t="shared" si="157"/>
        <v>2020</v>
      </c>
      <c r="Q1706" s="1">
        <f t="shared" si="158"/>
        <v>43909.5625</v>
      </c>
      <c r="R1706">
        <f>IF(B1707="",R1705,IF(Q1706&gt;=Chart!$F$2,E1706,0))</f>
        <v>0</v>
      </c>
      <c r="S1706">
        <f>IF(B1707="",S1705,IFERROR(IF(AND(R1706&gt;0,R1705=0),R1706,(1+(B1707/B1706-1)*Calc!$Z$1)*S1705),0))</f>
        <v>0</v>
      </c>
      <c r="T1706">
        <f>IF(B1707="",T1705,IFERROR(IF(AND(R1706&gt;0,R1705=0),R1706,(1+(B1707/B1706-1)*Calc!$Z$1-L1707)*T1705),0))</f>
        <v>0</v>
      </c>
      <c r="U1706">
        <f>IF(B1707="",U1705,IFERROR(IF(AND(R1706&gt;0,R1705=0),R1706,(1+(B1707/B1706-1)*Calc!$Z$1-M1707*2)*U1705),0))</f>
        <v>0</v>
      </c>
      <c r="V1706">
        <f>IF(B1707="",V1705,IFERROR(IF(AND(R1706&gt;0,R1705=0),R1706,(1+(B1707/B1706-1)*Calc!$Z$1-N1707*2)*V1705),0))</f>
        <v>0</v>
      </c>
      <c r="W1706">
        <f>IF(ISNUMBER(C1706),C1706,W1705)</f>
        <v>0.2</v>
      </c>
      <c r="Y1706" s="1" t="e">
        <f>IF(AND(Q1706&gt;=Chart!$F$2,Q1706&lt;=Chart!$F$3),Q1706,#N/A)</f>
        <v>#N/A</v>
      </c>
      <c r="Z1706" t="e">
        <f>IF(AND(Q1706&gt;=Chart!$F$2,Q1706&lt;=Chart!$F$3),R1706,#N/A)</f>
        <v>#N/A</v>
      </c>
      <c r="AA1706" t="e">
        <f>IF(AND(Q1706&gt;=Chart!$F$2,Q1706&lt;=Chart!$F$3),S1706,#N/A)</f>
        <v>#N/A</v>
      </c>
      <c r="AB1706" t="e">
        <f>IF(AND(Q1706&gt;=Chart!$F$2,Q1706&lt;=Chart!$F$3),T1706,#N/A)</f>
        <v>#N/A</v>
      </c>
      <c r="AC1706" t="e">
        <f>IF(AND(Q1706&gt;=Chart!$F$2,Q1706&lt;=Chart!$F$3),U1706,#N/A)</f>
        <v>#N/A</v>
      </c>
      <c r="AD1706" t="e">
        <f>IF(AND(Q1706&gt;=Chart!$F$2,Q1706&lt;=Chart!$F$3),V1706,#N/A)</f>
        <v>#N/A</v>
      </c>
      <c r="AE1706" t="e">
        <f>IF(AND(Q1706&gt;=Chart!$F$2,Q1706&lt;=Chart!$F$3),I1706,#N/A)</f>
        <v>#N/A</v>
      </c>
      <c r="AF1706" t="e">
        <f>IF(AND(Q1706&gt;=Chart!$F$2,Q1706&lt;=Chart!$F$3),H1706/100,#N/A)</f>
        <v>#N/A</v>
      </c>
      <c r="AG1706" t="e">
        <f>IF(AND(Q1706&gt;=Chart!$F$2,Q1706&lt;=Chart!$F$3),W1706/100,#N/A)</f>
        <v>#N/A</v>
      </c>
    </row>
    <row r="1707" spans="1:33" x14ac:dyDescent="0.25">
      <c r="A1707">
        <v>1584711000</v>
      </c>
      <c r="B1707">
        <f>INDEX('Daily Data ADJ'!$1:$1048576,MATCH(Calc!$A1707,'Daily Data ADJ'!$A:$A,0),MATCH("SPY, CBOE BZX: Close",'Daily Data ADJ'!$1:$1,0))</f>
        <v>219.39285149</v>
      </c>
      <c r="C1707">
        <f>INDEX('Daily Data ADJ'!$1:$1048576,MATCH(Calc!$A1707,'Daily Data ADJ'!$A:$A,0),MATCH("EFFR, FRED: Close",'Daily Data ADJ'!$1:$1,0))</f>
        <v>0.15</v>
      </c>
      <c r="D1707">
        <f>INDEX('Daily Data ADJ'!$1:$1048576,MATCH(Calc!$A1707,'Daily Data ADJ'!$A:$A,1),MATCH("SOFR, FRED: Close",'Daily Data ADJ'!$1:$1,0))</f>
        <v>0.04</v>
      </c>
      <c r="E1707">
        <f>INDEX('Daily Data ADJ'!$1:$1048576,MATCH(Calc!$A1707,'Daily Data ADJ'!$A:$A,0),MATCH("UPRO, CBOE BZX: Close",'Daily Data ADJ'!$1:$1,0))</f>
        <v>10.068657610000001</v>
      </c>
      <c r="F1707">
        <f>INDEX('Daily Data ADJ'!$1:$1048576,MATCH(Calc!$A1707,'Daily Data ADJ'!$A:$A,0),MATCH("ES1!, CME_MINI: Close",'Daily Data ADJ'!$1:$1,0))</f>
        <v>2288.5</v>
      </c>
      <c r="G1707">
        <f>INDEX('Daily Data ADJ'!$1:$1048576,MATCH(Calc!$A1707,'Daily Data ADJ'!$A:$A,0),MATCH("ES2!, CME_MINI: Close",'Daily Data ADJ'!$1:$1,0))</f>
        <v>2280</v>
      </c>
      <c r="H1707">
        <f>INDEX('QUANDL MULTPL SP500_DIV_YIELD_M'!$A:$G,MATCH(Calc!$A1707,'QUANDL MULTPL SP500_DIV_YIELD_M'!$A:$A,1),MATCH('QUANDL MULTPL SP500_DIV_YIELD_M'!$E$1,'QUANDL MULTPL SP500_DIV_YIELD_M'!$A$1:$G$1,0))</f>
        <v>1.8</v>
      </c>
      <c r="I1707" s="5">
        <f t="shared" si="156"/>
        <v>3.2256747991633444E-3</v>
      </c>
      <c r="J1707" s="1">
        <f>A1707/24/60/60+DATE(1970,1,1)</f>
        <v>43910.5625</v>
      </c>
      <c r="K1707" s="3">
        <f t="shared" si="159"/>
        <v>1</v>
      </c>
      <c r="L1707" s="6">
        <f>(1+Chart!$F$4)^(1/(365/K1707))-1</f>
        <v>6.6592785027408397E-5</v>
      </c>
      <c r="M1707" s="6">
        <f t="shared" si="160"/>
        <v>4.1065183598032462E-6</v>
      </c>
      <c r="N1707" s="6">
        <f t="shared" si="161"/>
        <v>8.8232813109101471E-6</v>
      </c>
      <c r="O1707">
        <f>O1706*(B1707/B1706)</f>
        <v>219.39285149000204</v>
      </c>
      <c r="P1707">
        <f t="shared" si="157"/>
        <v>2020</v>
      </c>
      <c r="Q1707" s="1">
        <f t="shared" si="158"/>
        <v>43910.5625</v>
      </c>
      <c r="R1707">
        <f>IF(B1708="",R1706,IF(Q1707&gt;=Chart!$F$2,E1707,0))</f>
        <v>0</v>
      </c>
      <c r="S1707">
        <f>IF(B1708="",S1706,IFERROR(IF(AND(R1707&gt;0,R1706=0),R1707,(1+(B1708/B1707-1)*Calc!$Z$1)*S1706),0))</f>
        <v>0</v>
      </c>
      <c r="T1707">
        <f>IF(B1708="",T1706,IFERROR(IF(AND(R1707&gt;0,R1706=0),R1707,(1+(B1708/B1707-1)*Calc!$Z$1-L1708)*T1706),0))</f>
        <v>0</v>
      </c>
      <c r="U1707">
        <f>IF(B1708="",U1706,IFERROR(IF(AND(R1707&gt;0,R1706=0),R1707,(1+(B1708/B1707-1)*Calc!$Z$1-M1708*2)*U1706),0))</f>
        <v>0</v>
      </c>
      <c r="V1707">
        <f>IF(B1708="",V1706,IFERROR(IF(AND(R1707&gt;0,R1706=0),R1707,(1+(B1708/B1707-1)*Calc!$Z$1-N1708*2)*V1706),0))</f>
        <v>0</v>
      </c>
      <c r="W1707">
        <f>IF(ISNUMBER(C1707),C1707,W1706)</f>
        <v>0.15</v>
      </c>
      <c r="Y1707" s="1" t="e">
        <f>IF(AND(Q1707&gt;=Chart!$F$2,Q1707&lt;=Chart!$F$3),Q1707,#N/A)</f>
        <v>#N/A</v>
      </c>
      <c r="Z1707" t="e">
        <f>IF(AND(Q1707&gt;=Chart!$F$2,Q1707&lt;=Chart!$F$3),R1707,#N/A)</f>
        <v>#N/A</v>
      </c>
      <c r="AA1707" t="e">
        <f>IF(AND(Q1707&gt;=Chart!$F$2,Q1707&lt;=Chart!$F$3),S1707,#N/A)</f>
        <v>#N/A</v>
      </c>
      <c r="AB1707" t="e">
        <f>IF(AND(Q1707&gt;=Chart!$F$2,Q1707&lt;=Chart!$F$3),T1707,#N/A)</f>
        <v>#N/A</v>
      </c>
      <c r="AC1707" t="e">
        <f>IF(AND(Q1707&gt;=Chart!$F$2,Q1707&lt;=Chart!$F$3),U1707,#N/A)</f>
        <v>#N/A</v>
      </c>
      <c r="AD1707" t="e">
        <f>IF(AND(Q1707&gt;=Chart!$F$2,Q1707&lt;=Chart!$F$3),V1707,#N/A)</f>
        <v>#N/A</v>
      </c>
      <c r="AE1707" t="e">
        <f>IF(AND(Q1707&gt;=Chart!$F$2,Q1707&lt;=Chart!$F$3),I1707,#N/A)</f>
        <v>#N/A</v>
      </c>
      <c r="AF1707" t="e">
        <f>IF(AND(Q1707&gt;=Chart!$F$2,Q1707&lt;=Chart!$F$3),H1707/100,#N/A)</f>
        <v>#N/A</v>
      </c>
      <c r="AG1707" t="e">
        <f>IF(AND(Q1707&gt;=Chart!$F$2,Q1707&lt;=Chart!$F$3),W1707/100,#N/A)</f>
        <v>#N/A</v>
      </c>
    </row>
    <row r="1708" spans="1:33" x14ac:dyDescent="0.25">
      <c r="A1708">
        <v>1584970200</v>
      </c>
      <c r="B1708">
        <f>INDEX('Daily Data ADJ'!$1:$1048576,MATCH(Calc!$A1708,'Daily Data ADJ'!$A:$A,0),MATCH("SPY, CBOE BZX: Close",'Daily Data ADJ'!$1:$1,0))</f>
        <v>213.78337518000001</v>
      </c>
      <c r="C1708">
        <f>INDEX('Daily Data ADJ'!$1:$1048576,MATCH(Calc!$A1708,'Daily Data ADJ'!$A:$A,0),MATCH("EFFR, FRED: Close",'Daily Data ADJ'!$1:$1,0))</f>
        <v>0.15</v>
      </c>
      <c r="D1708">
        <f>INDEX('Daily Data ADJ'!$1:$1048576,MATCH(Calc!$A1708,'Daily Data ADJ'!$A:$A,1),MATCH("SOFR, FRED: Close",'Daily Data ADJ'!$1:$1,0))</f>
        <v>0.02</v>
      </c>
      <c r="E1708">
        <f>INDEX('Daily Data ADJ'!$1:$1048576,MATCH(Calc!$A1708,'Daily Data ADJ'!$A:$A,0),MATCH("UPRO, CBOE BZX: Close",'Daily Data ADJ'!$1:$1,0))</f>
        <v>9.24034932</v>
      </c>
      <c r="F1708">
        <f>INDEX('Daily Data ADJ'!$1:$1048576,MATCH(Calc!$A1708,'Daily Data ADJ'!$A:$A,0),MATCH("ES1!, CME_MINI: Close",'Daily Data ADJ'!$1:$1,0))</f>
        <v>2220.5</v>
      </c>
      <c r="G1708">
        <f>INDEX('Daily Data ADJ'!$1:$1048576,MATCH(Calc!$A1708,'Daily Data ADJ'!$A:$A,0),MATCH("ES2!, CME_MINI: Close",'Daily Data ADJ'!$1:$1,0))</f>
        <v>2213.25</v>
      </c>
      <c r="H1708">
        <f>INDEX('QUANDL MULTPL SP500_DIV_YIELD_M'!$A:$G,MATCH(Calc!$A1708,'QUANDL MULTPL SP500_DIV_YIELD_M'!$A:$A,1),MATCH('QUANDL MULTPL SP500_DIV_YIELD_M'!$E$1,'QUANDL MULTPL SP500_DIV_YIELD_M'!$A$1:$G$1,0))</f>
        <v>1.8</v>
      </c>
      <c r="I1708" s="5">
        <f t="shared" si="156"/>
        <v>5.003701834003102E-3</v>
      </c>
      <c r="J1708" s="1">
        <f>A1708/24/60/60+DATE(1970,1,1)</f>
        <v>43913.5625</v>
      </c>
      <c r="K1708" s="3">
        <f t="shared" si="159"/>
        <v>3</v>
      </c>
      <c r="L1708" s="6">
        <f>(1+Chart!$F$4)^(1/(365/K1708))-1</f>
        <v>1.9979165917494157E-4</v>
      </c>
      <c r="M1708" s="6">
        <f t="shared" si="160"/>
        <v>1.231960566983048E-5</v>
      </c>
      <c r="N1708" s="6">
        <f t="shared" si="161"/>
        <v>4.1024607961626103E-5</v>
      </c>
      <c r="O1708">
        <f>O1707*(B1708/B1707)</f>
        <v>213.783375180002</v>
      </c>
      <c r="P1708">
        <f t="shared" si="157"/>
        <v>2020</v>
      </c>
      <c r="Q1708" s="1">
        <f t="shared" si="158"/>
        <v>43913.5625</v>
      </c>
      <c r="R1708">
        <f>IF(B1709="",R1707,IF(Q1708&gt;=Chart!$F$2,E1708,0))</f>
        <v>0</v>
      </c>
      <c r="S1708">
        <f>IF(B1709="",S1707,IFERROR(IF(AND(R1708&gt;0,R1707=0),R1708,(1+(B1709/B1708-1)*Calc!$Z$1)*S1707),0))</f>
        <v>0</v>
      </c>
      <c r="T1708">
        <f>IF(B1709="",T1707,IFERROR(IF(AND(R1708&gt;0,R1707=0),R1708,(1+(B1709/B1708-1)*Calc!$Z$1-L1709)*T1707),0))</f>
        <v>0</v>
      </c>
      <c r="U1708">
        <f>IF(B1709="",U1707,IFERROR(IF(AND(R1708&gt;0,R1707=0),R1708,(1+(B1709/B1708-1)*Calc!$Z$1-M1709*2)*U1707),0))</f>
        <v>0</v>
      </c>
      <c r="V1708">
        <f>IF(B1709="",V1707,IFERROR(IF(AND(R1708&gt;0,R1707=0),R1708,(1+(B1709/B1708-1)*Calc!$Z$1-N1709*2)*V1707),0))</f>
        <v>0</v>
      </c>
      <c r="W1708">
        <f>IF(ISNUMBER(C1708),C1708,W1707)</f>
        <v>0.15</v>
      </c>
      <c r="Y1708" s="1" t="e">
        <f>IF(AND(Q1708&gt;=Chart!$F$2,Q1708&lt;=Chart!$F$3),Q1708,#N/A)</f>
        <v>#N/A</v>
      </c>
      <c r="Z1708" t="e">
        <f>IF(AND(Q1708&gt;=Chart!$F$2,Q1708&lt;=Chart!$F$3),R1708,#N/A)</f>
        <v>#N/A</v>
      </c>
      <c r="AA1708" t="e">
        <f>IF(AND(Q1708&gt;=Chart!$F$2,Q1708&lt;=Chart!$F$3),S1708,#N/A)</f>
        <v>#N/A</v>
      </c>
      <c r="AB1708" t="e">
        <f>IF(AND(Q1708&gt;=Chart!$F$2,Q1708&lt;=Chart!$F$3),T1708,#N/A)</f>
        <v>#N/A</v>
      </c>
      <c r="AC1708" t="e">
        <f>IF(AND(Q1708&gt;=Chart!$F$2,Q1708&lt;=Chart!$F$3),U1708,#N/A)</f>
        <v>#N/A</v>
      </c>
      <c r="AD1708" t="e">
        <f>IF(AND(Q1708&gt;=Chart!$F$2,Q1708&lt;=Chart!$F$3),V1708,#N/A)</f>
        <v>#N/A</v>
      </c>
      <c r="AE1708" t="e">
        <f>IF(AND(Q1708&gt;=Chart!$F$2,Q1708&lt;=Chart!$F$3),I1708,#N/A)</f>
        <v>#N/A</v>
      </c>
      <c r="AF1708" t="e">
        <f>IF(AND(Q1708&gt;=Chart!$F$2,Q1708&lt;=Chart!$F$3),H1708/100,#N/A)</f>
        <v>#N/A</v>
      </c>
      <c r="AG1708" t="e">
        <f>IF(AND(Q1708&gt;=Chart!$F$2,Q1708&lt;=Chart!$F$3),W1708/100,#N/A)</f>
        <v>#N/A</v>
      </c>
    </row>
    <row r="1709" spans="1:33" x14ac:dyDescent="0.25">
      <c r="A1709">
        <v>1585056600</v>
      </c>
      <c r="B1709">
        <f>INDEX('Daily Data ADJ'!$1:$1048576,MATCH(Calc!$A1709,'Daily Data ADJ'!$A:$A,0),MATCH("SPY, CBOE BZX: Close",'Daily Data ADJ'!$1:$1,0))</f>
        <v>233.15284894999999</v>
      </c>
      <c r="C1709">
        <f>INDEX('Daily Data ADJ'!$1:$1048576,MATCH(Calc!$A1709,'Daily Data ADJ'!$A:$A,0),MATCH("EFFR, FRED: Close",'Daily Data ADJ'!$1:$1,0))</f>
        <v>0.12</v>
      </c>
      <c r="D1709">
        <f>INDEX('Daily Data ADJ'!$1:$1048576,MATCH(Calc!$A1709,'Daily Data ADJ'!$A:$A,1),MATCH("SOFR, FRED: Close",'Daily Data ADJ'!$1:$1,0))</f>
        <v>0.01</v>
      </c>
      <c r="E1709">
        <f>INDEX('Daily Data ADJ'!$1:$1048576,MATCH(Calc!$A1709,'Daily Data ADJ'!$A:$A,0),MATCH("UPRO, CBOE BZX: Close",'Daily Data ADJ'!$1:$1,0))</f>
        <v>11.824472780000001</v>
      </c>
      <c r="F1709">
        <f>INDEX('Daily Data ADJ'!$1:$1048576,MATCH(Calc!$A1709,'Daily Data ADJ'!$A:$A,0),MATCH("ES1!, CME_MINI: Close",'Daily Data ADJ'!$1:$1,0))</f>
        <v>2438</v>
      </c>
      <c r="G1709">
        <f>INDEX('Daily Data ADJ'!$1:$1048576,MATCH(Calc!$A1709,'Daily Data ADJ'!$A:$A,0),MATCH("ES2!, CME_MINI: Close",'Daily Data ADJ'!$1:$1,0))</f>
        <v>2431.25</v>
      </c>
      <c r="H1709">
        <f>INDEX('QUANDL MULTPL SP500_DIV_YIELD_M'!$A:$G,MATCH(Calc!$A1709,'QUANDL MULTPL SP500_DIV_YIELD_M'!$A:$A,1),MATCH('QUANDL MULTPL SP500_DIV_YIELD_M'!$E$1,'QUANDL MULTPL SP500_DIV_YIELD_M'!$A$1:$G$1,0))</f>
        <v>1.8</v>
      </c>
      <c r="I1709" s="5">
        <f t="shared" si="156"/>
        <v>6.9712567759948468E-3</v>
      </c>
      <c r="J1709" s="1">
        <f>A1709/24/60/60+DATE(1970,1,1)</f>
        <v>43914.5625</v>
      </c>
      <c r="K1709" s="3">
        <f t="shared" si="159"/>
        <v>1</v>
      </c>
      <c r="L1709" s="6">
        <f>(1+Chart!$F$4)^(1/(365/K1709))-1</f>
        <v>6.6592785027408397E-5</v>
      </c>
      <c r="M1709" s="6">
        <f t="shared" si="160"/>
        <v>3.2857056047053135E-6</v>
      </c>
      <c r="N1709" s="6">
        <f t="shared" si="161"/>
        <v>1.9033249373689998E-5</v>
      </c>
      <c r="O1709">
        <f>O1708*(B1709/B1708)</f>
        <v>233.15284895000218</v>
      </c>
      <c r="P1709">
        <f t="shared" si="157"/>
        <v>2020</v>
      </c>
      <c r="Q1709" s="1">
        <f t="shared" si="158"/>
        <v>43914.5625</v>
      </c>
      <c r="R1709">
        <f>IF(B1710="",R1708,IF(Q1709&gt;=Chart!$F$2,E1709,0))</f>
        <v>0</v>
      </c>
      <c r="S1709">
        <f>IF(B1710="",S1708,IFERROR(IF(AND(R1709&gt;0,R1708=0),R1709,(1+(B1710/B1709-1)*Calc!$Z$1)*S1708),0))</f>
        <v>0</v>
      </c>
      <c r="T1709">
        <f>IF(B1710="",T1708,IFERROR(IF(AND(R1709&gt;0,R1708=0),R1709,(1+(B1710/B1709-1)*Calc!$Z$1-L1710)*T1708),0))</f>
        <v>0</v>
      </c>
      <c r="U1709">
        <f>IF(B1710="",U1708,IFERROR(IF(AND(R1709&gt;0,R1708=0),R1709,(1+(B1710/B1709-1)*Calc!$Z$1-M1710*2)*U1708),0))</f>
        <v>0</v>
      </c>
      <c r="V1709">
        <f>IF(B1710="",V1708,IFERROR(IF(AND(R1709&gt;0,R1708=0),R1709,(1+(B1710/B1709-1)*Calc!$Z$1-N1710*2)*V1708),0))</f>
        <v>0</v>
      </c>
      <c r="W1709">
        <f>IF(ISNUMBER(C1709),C1709,W1708)</f>
        <v>0.12</v>
      </c>
      <c r="Y1709" s="1" t="e">
        <f>IF(AND(Q1709&gt;=Chart!$F$2,Q1709&lt;=Chart!$F$3),Q1709,#N/A)</f>
        <v>#N/A</v>
      </c>
      <c r="Z1709" t="e">
        <f>IF(AND(Q1709&gt;=Chart!$F$2,Q1709&lt;=Chart!$F$3),R1709,#N/A)</f>
        <v>#N/A</v>
      </c>
      <c r="AA1709" t="e">
        <f>IF(AND(Q1709&gt;=Chart!$F$2,Q1709&lt;=Chart!$F$3),S1709,#N/A)</f>
        <v>#N/A</v>
      </c>
      <c r="AB1709" t="e">
        <f>IF(AND(Q1709&gt;=Chart!$F$2,Q1709&lt;=Chart!$F$3),T1709,#N/A)</f>
        <v>#N/A</v>
      </c>
      <c r="AC1709" t="e">
        <f>IF(AND(Q1709&gt;=Chart!$F$2,Q1709&lt;=Chart!$F$3),U1709,#N/A)</f>
        <v>#N/A</v>
      </c>
      <c r="AD1709" t="e">
        <f>IF(AND(Q1709&gt;=Chart!$F$2,Q1709&lt;=Chart!$F$3),V1709,#N/A)</f>
        <v>#N/A</v>
      </c>
      <c r="AE1709" t="e">
        <f>IF(AND(Q1709&gt;=Chart!$F$2,Q1709&lt;=Chart!$F$3),I1709,#N/A)</f>
        <v>#N/A</v>
      </c>
      <c r="AF1709" t="e">
        <f>IF(AND(Q1709&gt;=Chart!$F$2,Q1709&lt;=Chart!$F$3),H1709/100,#N/A)</f>
        <v>#N/A</v>
      </c>
      <c r="AG1709" t="e">
        <f>IF(AND(Q1709&gt;=Chart!$F$2,Q1709&lt;=Chart!$F$3),W1709/100,#N/A)</f>
        <v>#N/A</v>
      </c>
    </row>
    <row r="1710" spans="1:33" x14ac:dyDescent="0.25">
      <c r="A1710">
        <v>1585143000</v>
      </c>
      <c r="B1710">
        <f>INDEX('Daily Data ADJ'!$1:$1048576,MATCH(Calc!$A1710,'Daily Data ADJ'!$A:$A,0),MATCH("SPY, CBOE BZX: Close",'Daily Data ADJ'!$1:$1,0))</f>
        <v>236.64318976999999</v>
      </c>
      <c r="C1710">
        <f>INDEX('Daily Data ADJ'!$1:$1048576,MATCH(Calc!$A1710,'Daily Data ADJ'!$A:$A,0),MATCH("EFFR, FRED: Close",'Daily Data ADJ'!$1:$1,0))</f>
        <v>0.1</v>
      </c>
      <c r="D1710">
        <f>INDEX('Daily Data ADJ'!$1:$1048576,MATCH(Calc!$A1710,'Daily Data ADJ'!$A:$A,1),MATCH("SOFR, FRED: Close",'Daily Data ADJ'!$1:$1,0))</f>
        <v>0.01</v>
      </c>
      <c r="E1710">
        <f>INDEX('Daily Data ADJ'!$1:$1048576,MATCH(Calc!$A1710,'Daily Data ADJ'!$A:$A,0),MATCH("UPRO, CBOE BZX: Close",'Daily Data ADJ'!$1:$1,0))</f>
        <v>12.285148960000001</v>
      </c>
      <c r="F1710">
        <f>INDEX('Daily Data ADJ'!$1:$1048576,MATCH(Calc!$A1710,'Daily Data ADJ'!$A:$A,0),MATCH("ES1!, CME_MINI: Close",'Daily Data ADJ'!$1:$1,0))</f>
        <v>2467</v>
      </c>
      <c r="G1710">
        <f>INDEX('Daily Data ADJ'!$1:$1048576,MATCH(Calc!$A1710,'Daily Data ADJ'!$A:$A,0),MATCH("ES2!, CME_MINI: Close",'Daily Data ADJ'!$1:$1,0))</f>
        <v>2460.75</v>
      </c>
      <c r="H1710">
        <f>INDEX('QUANDL MULTPL SP500_DIV_YIELD_M'!$A:$G,MATCH(Calc!$A1710,'QUANDL MULTPL SP500_DIV_YIELD_M'!$A:$A,1),MATCH('QUANDL MULTPL SP500_DIV_YIELD_M'!$E$1,'QUANDL MULTPL SP500_DIV_YIELD_M'!$A$1:$G$1,0))</f>
        <v>1.8</v>
      </c>
      <c r="I1710" s="5">
        <f t="shared" si="156"/>
        <v>7.904679244830834E-3</v>
      </c>
      <c r="J1710" s="1">
        <f>A1710/24/60/60+DATE(1970,1,1)</f>
        <v>43915.5625</v>
      </c>
      <c r="K1710" s="3">
        <f t="shared" si="159"/>
        <v>1</v>
      </c>
      <c r="L1710" s="6">
        <f>(1+Chart!$F$4)^(1/(365/K1710))-1</f>
        <v>6.6592785027408397E-5</v>
      </c>
      <c r="M1710" s="6">
        <f t="shared" si="160"/>
        <v>2.7383608263154002E-6</v>
      </c>
      <c r="N1710" s="6">
        <f t="shared" si="161"/>
        <v>2.1571742081727407E-5</v>
      </c>
      <c r="O1710">
        <f>O1709*(B1710/B1709)</f>
        <v>236.64318977000221</v>
      </c>
      <c r="P1710">
        <f t="shared" si="157"/>
        <v>2020</v>
      </c>
      <c r="Q1710" s="1">
        <f t="shared" si="158"/>
        <v>43915.5625</v>
      </c>
      <c r="R1710">
        <f>IF(B1711="",R1709,IF(Q1710&gt;=Chart!$F$2,E1710,0))</f>
        <v>0</v>
      </c>
      <c r="S1710">
        <f>IF(B1711="",S1709,IFERROR(IF(AND(R1710&gt;0,R1709=0),R1710,(1+(B1711/B1710-1)*Calc!$Z$1)*S1709),0))</f>
        <v>0</v>
      </c>
      <c r="T1710">
        <f>IF(B1711="",T1709,IFERROR(IF(AND(R1710&gt;0,R1709=0),R1710,(1+(B1711/B1710-1)*Calc!$Z$1-L1711)*T1709),0))</f>
        <v>0</v>
      </c>
      <c r="U1710">
        <f>IF(B1711="",U1709,IFERROR(IF(AND(R1710&gt;0,R1709=0),R1710,(1+(B1711/B1710-1)*Calc!$Z$1-M1711*2)*U1709),0))</f>
        <v>0</v>
      </c>
      <c r="V1710">
        <f>IF(B1711="",V1709,IFERROR(IF(AND(R1710&gt;0,R1709=0),R1710,(1+(B1711/B1710-1)*Calc!$Z$1-N1711*2)*V1709),0))</f>
        <v>0</v>
      </c>
      <c r="W1710">
        <f>IF(ISNUMBER(C1710),C1710,W1709)</f>
        <v>0.1</v>
      </c>
      <c r="Y1710" s="1" t="e">
        <f>IF(AND(Q1710&gt;=Chart!$F$2,Q1710&lt;=Chart!$F$3),Q1710,#N/A)</f>
        <v>#N/A</v>
      </c>
      <c r="Z1710" t="e">
        <f>IF(AND(Q1710&gt;=Chart!$F$2,Q1710&lt;=Chart!$F$3),R1710,#N/A)</f>
        <v>#N/A</v>
      </c>
      <c r="AA1710" t="e">
        <f>IF(AND(Q1710&gt;=Chart!$F$2,Q1710&lt;=Chart!$F$3),S1710,#N/A)</f>
        <v>#N/A</v>
      </c>
      <c r="AB1710" t="e">
        <f>IF(AND(Q1710&gt;=Chart!$F$2,Q1710&lt;=Chart!$F$3),T1710,#N/A)</f>
        <v>#N/A</v>
      </c>
      <c r="AC1710" t="e">
        <f>IF(AND(Q1710&gt;=Chart!$F$2,Q1710&lt;=Chart!$F$3),U1710,#N/A)</f>
        <v>#N/A</v>
      </c>
      <c r="AD1710" t="e">
        <f>IF(AND(Q1710&gt;=Chart!$F$2,Q1710&lt;=Chart!$F$3),V1710,#N/A)</f>
        <v>#N/A</v>
      </c>
      <c r="AE1710" t="e">
        <f>IF(AND(Q1710&gt;=Chart!$F$2,Q1710&lt;=Chart!$F$3),I1710,#N/A)</f>
        <v>#N/A</v>
      </c>
      <c r="AF1710" t="e">
        <f>IF(AND(Q1710&gt;=Chart!$F$2,Q1710&lt;=Chart!$F$3),H1710/100,#N/A)</f>
        <v>#N/A</v>
      </c>
      <c r="AG1710" t="e">
        <f>IF(AND(Q1710&gt;=Chart!$F$2,Q1710&lt;=Chart!$F$3),W1710/100,#N/A)</f>
        <v>#N/A</v>
      </c>
    </row>
    <row r="1711" spans="1:33" x14ac:dyDescent="0.25">
      <c r="A1711">
        <v>1585229400</v>
      </c>
      <c r="B1711">
        <f>INDEX('Daily Data ADJ'!$1:$1048576,MATCH(Calc!$A1711,'Daily Data ADJ'!$A:$A,0),MATCH("SPY, CBOE BZX: Close",'Daily Data ADJ'!$1:$1,0))</f>
        <v>250.46072032000001</v>
      </c>
      <c r="C1711">
        <f>INDEX('Daily Data ADJ'!$1:$1048576,MATCH(Calc!$A1711,'Daily Data ADJ'!$A:$A,0),MATCH("EFFR, FRED: Close",'Daily Data ADJ'!$1:$1,0))</f>
        <v>0.1</v>
      </c>
      <c r="D1711">
        <f>INDEX('Daily Data ADJ'!$1:$1048576,MATCH(Calc!$A1711,'Daily Data ADJ'!$A:$A,1),MATCH("SOFR, FRED: Close",'Daily Data ADJ'!$1:$1,0))</f>
        <v>0.01</v>
      </c>
      <c r="E1711">
        <f>INDEX('Daily Data ADJ'!$1:$1048576,MATCH(Calc!$A1711,'Daily Data ADJ'!$A:$A,0),MATCH("UPRO, CBOE BZX: Close",'Daily Data ADJ'!$1:$1,0))</f>
        <v>14.427965309999999</v>
      </c>
      <c r="F1711">
        <f>INDEX('Daily Data ADJ'!$1:$1048576,MATCH(Calc!$A1711,'Daily Data ADJ'!$A:$A,0),MATCH("ES1!, CME_MINI: Close",'Daily Data ADJ'!$1:$1,0))</f>
        <v>2608</v>
      </c>
      <c r="G1711">
        <f>INDEX('Daily Data ADJ'!$1:$1048576,MATCH(Calc!$A1711,'Daily Data ADJ'!$A:$A,0),MATCH("ES2!, CME_MINI: Close",'Daily Data ADJ'!$1:$1,0))</f>
        <v>2601.75</v>
      </c>
      <c r="H1711">
        <f>INDEX('QUANDL MULTPL SP500_DIV_YIELD_M'!$A:$G,MATCH(Calc!$A1711,'QUANDL MULTPL SP500_DIV_YIELD_M'!$A:$A,1),MATCH('QUANDL MULTPL SP500_DIV_YIELD_M'!$E$1,'QUANDL MULTPL SP500_DIV_YIELD_M'!$A$1:$G$1,0))</f>
        <v>1.8</v>
      </c>
      <c r="I1711" s="5">
        <f t="shared" si="156"/>
        <v>8.4485138894726391E-3</v>
      </c>
      <c r="J1711" s="1">
        <f>A1711/24/60/60+DATE(1970,1,1)</f>
        <v>43916.5625</v>
      </c>
      <c r="K1711" s="3">
        <f t="shared" si="159"/>
        <v>1</v>
      </c>
      <c r="L1711" s="6">
        <f>(1+Chart!$F$4)^(1/(365/K1711))-1</f>
        <v>6.6592785027408397E-5</v>
      </c>
      <c r="M1711" s="6">
        <f t="shared" si="160"/>
        <v>2.7383608263154002E-6</v>
      </c>
      <c r="N1711" s="6">
        <f t="shared" si="161"/>
        <v>2.3049649041206877E-5</v>
      </c>
      <c r="O1711">
        <f>O1710*(B1711/B1710)</f>
        <v>250.46072032000237</v>
      </c>
      <c r="P1711">
        <f t="shared" si="157"/>
        <v>2020</v>
      </c>
      <c r="Q1711" s="1">
        <f t="shared" si="158"/>
        <v>43916.5625</v>
      </c>
      <c r="R1711">
        <f>IF(B1712="",R1710,IF(Q1711&gt;=Chart!$F$2,E1711,0))</f>
        <v>0</v>
      </c>
      <c r="S1711">
        <f>IF(B1712="",S1710,IFERROR(IF(AND(R1711&gt;0,R1710=0),R1711,(1+(B1712/B1711-1)*Calc!$Z$1)*S1710),0))</f>
        <v>0</v>
      </c>
      <c r="T1711">
        <f>IF(B1712="",T1710,IFERROR(IF(AND(R1711&gt;0,R1710=0),R1711,(1+(B1712/B1711-1)*Calc!$Z$1-L1712)*T1710),0))</f>
        <v>0</v>
      </c>
      <c r="U1711">
        <f>IF(B1712="",U1710,IFERROR(IF(AND(R1711&gt;0,R1710=0),R1711,(1+(B1712/B1711-1)*Calc!$Z$1-M1712*2)*U1710),0))</f>
        <v>0</v>
      </c>
      <c r="V1711">
        <f>IF(B1712="",V1710,IFERROR(IF(AND(R1711&gt;0,R1710=0),R1711,(1+(B1712/B1711-1)*Calc!$Z$1-N1712*2)*V1710),0))</f>
        <v>0</v>
      </c>
      <c r="W1711">
        <f>IF(ISNUMBER(C1711),C1711,W1710)</f>
        <v>0.1</v>
      </c>
      <c r="Y1711" s="1" t="e">
        <f>IF(AND(Q1711&gt;=Chart!$F$2,Q1711&lt;=Chart!$F$3),Q1711,#N/A)</f>
        <v>#N/A</v>
      </c>
      <c r="Z1711" t="e">
        <f>IF(AND(Q1711&gt;=Chart!$F$2,Q1711&lt;=Chart!$F$3),R1711,#N/A)</f>
        <v>#N/A</v>
      </c>
      <c r="AA1711" t="e">
        <f>IF(AND(Q1711&gt;=Chart!$F$2,Q1711&lt;=Chart!$F$3),S1711,#N/A)</f>
        <v>#N/A</v>
      </c>
      <c r="AB1711" t="e">
        <f>IF(AND(Q1711&gt;=Chart!$F$2,Q1711&lt;=Chart!$F$3),T1711,#N/A)</f>
        <v>#N/A</v>
      </c>
      <c r="AC1711" t="e">
        <f>IF(AND(Q1711&gt;=Chart!$F$2,Q1711&lt;=Chart!$F$3),U1711,#N/A)</f>
        <v>#N/A</v>
      </c>
      <c r="AD1711" t="e">
        <f>IF(AND(Q1711&gt;=Chart!$F$2,Q1711&lt;=Chart!$F$3),V1711,#N/A)</f>
        <v>#N/A</v>
      </c>
      <c r="AE1711" t="e">
        <f>IF(AND(Q1711&gt;=Chart!$F$2,Q1711&lt;=Chart!$F$3),I1711,#N/A)</f>
        <v>#N/A</v>
      </c>
      <c r="AF1711" t="e">
        <f>IF(AND(Q1711&gt;=Chart!$F$2,Q1711&lt;=Chart!$F$3),H1711/100,#N/A)</f>
        <v>#N/A</v>
      </c>
      <c r="AG1711" t="e">
        <f>IF(AND(Q1711&gt;=Chart!$F$2,Q1711&lt;=Chart!$F$3),W1711/100,#N/A)</f>
        <v>#N/A</v>
      </c>
    </row>
    <row r="1712" spans="1:33" x14ac:dyDescent="0.25">
      <c r="A1712">
        <v>1585315800</v>
      </c>
      <c r="B1712">
        <f>INDEX('Daily Data ADJ'!$1:$1048576,MATCH(Calc!$A1712,'Daily Data ADJ'!$A:$A,0),MATCH("SPY, CBOE BZX: Close",'Daily Data ADJ'!$1:$1,0))</f>
        <v>243.00059626999999</v>
      </c>
      <c r="C1712">
        <f>INDEX('Daily Data ADJ'!$1:$1048576,MATCH(Calc!$A1712,'Daily Data ADJ'!$A:$A,0),MATCH("EFFR, FRED: Close",'Daily Data ADJ'!$1:$1,0))</f>
        <v>0.1</v>
      </c>
      <c r="D1712">
        <f>INDEX('Daily Data ADJ'!$1:$1048576,MATCH(Calc!$A1712,'Daily Data ADJ'!$A:$A,1),MATCH("SOFR, FRED: Close",'Daily Data ADJ'!$1:$1,0))</f>
        <v>0.01</v>
      </c>
      <c r="E1712">
        <f>INDEX('Daily Data ADJ'!$1:$1048576,MATCH(Calc!$A1712,'Daily Data ADJ'!$A:$A,0),MATCH("UPRO, CBOE BZX: Close",'Daily Data ADJ'!$1:$1,0))</f>
        <v>13.12537161</v>
      </c>
      <c r="F1712">
        <f>INDEX('Daily Data ADJ'!$1:$1048576,MATCH(Calc!$A1712,'Daily Data ADJ'!$A:$A,0),MATCH("ES1!, CME_MINI: Close",'Daily Data ADJ'!$1:$1,0))</f>
        <v>2524</v>
      </c>
      <c r="G1712">
        <f>INDEX('Daily Data ADJ'!$1:$1048576,MATCH(Calc!$A1712,'Daily Data ADJ'!$A:$A,0),MATCH("ES2!, CME_MINI: Close",'Daily Data ADJ'!$1:$1,0))</f>
        <v>2518.25</v>
      </c>
      <c r="H1712">
        <f>INDEX('QUANDL MULTPL SP500_DIV_YIELD_M'!$A:$G,MATCH(Calc!$A1712,'QUANDL MULTPL SP500_DIV_YIELD_M'!$A:$A,1),MATCH('QUANDL MULTPL SP500_DIV_YIELD_M'!$E$1,'QUANDL MULTPL SP500_DIV_YIELD_M'!$A$1:$G$1,0))</f>
        <v>1.8</v>
      </c>
      <c r="I1712" s="5">
        <f t="shared" si="156"/>
        <v>8.9185721807419766E-3</v>
      </c>
      <c r="J1712" s="1">
        <f>A1712/24/60/60+DATE(1970,1,1)</f>
        <v>43917.5625</v>
      </c>
      <c r="K1712" s="3">
        <f t="shared" si="159"/>
        <v>1</v>
      </c>
      <c r="L1712" s="6">
        <f>(1+Chart!$F$4)^(1/(365/K1712))-1</f>
        <v>6.6592785027408397E-5</v>
      </c>
      <c r="M1712" s="6">
        <f t="shared" si="160"/>
        <v>2.7383608263154002E-6</v>
      </c>
      <c r="N1712" s="6">
        <f t="shared" si="161"/>
        <v>2.4326423579079659E-5</v>
      </c>
      <c r="O1712">
        <f>O1711*(B1712/B1711)</f>
        <v>243.00059627000226</v>
      </c>
      <c r="P1712">
        <f t="shared" si="157"/>
        <v>2020</v>
      </c>
      <c r="Q1712" s="1">
        <f t="shared" si="158"/>
        <v>43917.5625</v>
      </c>
      <c r="R1712">
        <f>IF(B1713="",R1711,IF(Q1712&gt;=Chart!$F$2,E1712,0))</f>
        <v>0</v>
      </c>
      <c r="S1712">
        <f>IF(B1713="",S1711,IFERROR(IF(AND(R1712&gt;0,R1711=0),R1712,(1+(B1713/B1712-1)*Calc!$Z$1)*S1711),0))</f>
        <v>0</v>
      </c>
      <c r="T1712">
        <f>IF(B1713="",T1711,IFERROR(IF(AND(R1712&gt;0,R1711=0),R1712,(1+(B1713/B1712-1)*Calc!$Z$1-L1713)*T1711),0))</f>
        <v>0</v>
      </c>
      <c r="U1712">
        <f>IF(B1713="",U1711,IFERROR(IF(AND(R1712&gt;0,R1711=0),R1712,(1+(B1713/B1712-1)*Calc!$Z$1-M1713*2)*U1711),0))</f>
        <v>0</v>
      </c>
      <c r="V1712">
        <f>IF(B1713="",V1711,IFERROR(IF(AND(R1712&gt;0,R1711=0),R1712,(1+(B1713/B1712-1)*Calc!$Z$1-N1713*2)*V1711),0))</f>
        <v>0</v>
      </c>
      <c r="W1712">
        <f>IF(ISNUMBER(C1712),C1712,W1711)</f>
        <v>0.1</v>
      </c>
      <c r="Y1712" s="1" t="e">
        <f>IF(AND(Q1712&gt;=Chart!$F$2,Q1712&lt;=Chart!$F$3),Q1712,#N/A)</f>
        <v>#N/A</v>
      </c>
      <c r="Z1712" t="e">
        <f>IF(AND(Q1712&gt;=Chart!$F$2,Q1712&lt;=Chart!$F$3),R1712,#N/A)</f>
        <v>#N/A</v>
      </c>
      <c r="AA1712" t="e">
        <f>IF(AND(Q1712&gt;=Chart!$F$2,Q1712&lt;=Chart!$F$3),S1712,#N/A)</f>
        <v>#N/A</v>
      </c>
      <c r="AB1712" t="e">
        <f>IF(AND(Q1712&gt;=Chart!$F$2,Q1712&lt;=Chart!$F$3),T1712,#N/A)</f>
        <v>#N/A</v>
      </c>
      <c r="AC1712" t="e">
        <f>IF(AND(Q1712&gt;=Chart!$F$2,Q1712&lt;=Chart!$F$3),U1712,#N/A)</f>
        <v>#N/A</v>
      </c>
      <c r="AD1712" t="e">
        <f>IF(AND(Q1712&gt;=Chart!$F$2,Q1712&lt;=Chart!$F$3),V1712,#N/A)</f>
        <v>#N/A</v>
      </c>
      <c r="AE1712" t="e">
        <f>IF(AND(Q1712&gt;=Chart!$F$2,Q1712&lt;=Chart!$F$3),I1712,#N/A)</f>
        <v>#N/A</v>
      </c>
      <c r="AF1712" t="e">
        <f>IF(AND(Q1712&gt;=Chart!$F$2,Q1712&lt;=Chart!$F$3),H1712/100,#N/A)</f>
        <v>#N/A</v>
      </c>
      <c r="AG1712" t="e">
        <f>IF(AND(Q1712&gt;=Chart!$F$2,Q1712&lt;=Chart!$F$3),W1712/100,#N/A)</f>
        <v>#N/A</v>
      </c>
    </row>
    <row r="1713" spans="1:33" x14ac:dyDescent="0.25">
      <c r="A1713">
        <v>1585575000</v>
      </c>
      <c r="B1713">
        <f>INDEX('Daily Data ADJ'!$1:$1048576,MATCH(Calc!$A1713,'Daily Data ADJ'!$A:$A,0),MATCH("SPY, CBOE BZX: Close",'Daily Data ADJ'!$1:$1,0))</f>
        <v>250.89221850000001</v>
      </c>
      <c r="C1713">
        <f>INDEX('Daily Data ADJ'!$1:$1048576,MATCH(Calc!$A1713,'Daily Data ADJ'!$A:$A,0),MATCH("EFFR, FRED: Close",'Daily Data ADJ'!$1:$1,0))</f>
        <v>0.09</v>
      </c>
      <c r="D1713">
        <f>INDEX('Daily Data ADJ'!$1:$1048576,MATCH(Calc!$A1713,'Daily Data ADJ'!$A:$A,1),MATCH("SOFR, FRED: Close",'Daily Data ADJ'!$1:$1,0))</f>
        <v>0.01</v>
      </c>
      <c r="E1713">
        <f>INDEX('Daily Data ADJ'!$1:$1048576,MATCH(Calc!$A1713,'Daily Data ADJ'!$A:$A,0),MATCH("UPRO, CBOE BZX: Close",'Daily Data ADJ'!$1:$1,0))</f>
        <v>14.408078379999999</v>
      </c>
      <c r="F1713">
        <f>INDEX('Daily Data ADJ'!$1:$1048576,MATCH(Calc!$A1713,'Daily Data ADJ'!$A:$A,0),MATCH("ES1!, CME_MINI: Close",'Daily Data ADJ'!$1:$1,0))</f>
        <v>2611.25</v>
      </c>
      <c r="G1713">
        <f>INDEX('Daily Data ADJ'!$1:$1048576,MATCH(Calc!$A1713,'Daily Data ADJ'!$A:$A,0),MATCH("ES2!, CME_MINI: Close",'Daily Data ADJ'!$1:$1,0))</f>
        <v>2607</v>
      </c>
      <c r="H1713">
        <f>INDEX('QUANDL MULTPL SP500_DIV_YIELD_M'!$A:$G,MATCH(Calc!$A1713,'QUANDL MULTPL SP500_DIV_YIELD_M'!$A:$A,1),MATCH('QUANDL MULTPL SP500_DIV_YIELD_M'!$E$1,'QUANDL MULTPL SP500_DIV_YIELD_M'!$A$1:$G$1,0))</f>
        <v>1.8</v>
      </c>
      <c r="I1713" s="5">
        <f t="shared" si="156"/>
        <v>1.1505584718799131E-2</v>
      </c>
      <c r="J1713" s="1">
        <f>A1713/24/60/60+DATE(1970,1,1)</f>
        <v>43920.5625</v>
      </c>
      <c r="K1713" s="3">
        <f t="shared" si="159"/>
        <v>3</v>
      </c>
      <c r="L1713" s="6">
        <f>(1+Chart!$F$4)^(1/(365/K1713))-1</f>
        <v>1.9979165917494157E-4</v>
      </c>
      <c r="M1713" s="6">
        <f t="shared" si="160"/>
        <v>7.393960838042446E-6</v>
      </c>
      <c r="N1713" s="6">
        <f t="shared" si="161"/>
        <v>9.4030986404369798E-5</v>
      </c>
      <c r="O1713">
        <f>O1712*(B1713/B1712)</f>
        <v>250.89221850000234</v>
      </c>
      <c r="P1713">
        <f t="shared" si="157"/>
        <v>2020</v>
      </c>
      <c r="Q1713" s="1">
        <f t="shared" si="158"/>
        <v>43920.5625</v>
      </c>
      <c r="R1713">
        <f>IF(B1714="",R1712,IF(Q1713&gt;=Chart!$F$2,E1713,0))</f>
        <v>0</v>
      </c>
      <c r="S1713">
        <f>IF(B1714="",S1712,IFERROR(IF(AND(R1713&gt;0,R1712=0),R1713,(1+(B1714/B1713-1)*Calc!$Z$1)*S1712),0))</f>
        <v>0</v>
      </c>
      <c r="T1713">
        <f>IF(B1714="",T1712,IFERROR(IF(AND(R1713&gt;0,R1712=0),R1713,(1+(B1714/B1713-1)*Calc!$Z$1-L1714)*T1712),0))</f>
        <v>0</v>
      </c>
      <c r="U1713">
        <f>IF(B1714="",U1712,IFERROR(IF(AND(R1713&gt;0,R1712=0),R1713,(1+(B1714/B1713-1)*Calc!$Z$1-M1714*2)*U1712),0))</f>
        <v>0</v>
      </c>
      <c r="V1713">
        <f>IF(B1714="",V1712,IFERROR(IF(AND(R1713&gt;0,R1712=0),R1713,(1+(B1714/B1713-1)*Calc!$Z$1-N1714*2)*V1712),0))</f>
        <v>0</v>
      </c>
      <c r="W1713">
        <f>IF(ISNUMBER(C1713),C1713,W1712)</f>
        <v>0.09</v>
      </c>
      <c r="Y1713" s="1" t="e">
        <f>IF(AND(Q1713&gt;=Chart!$F$2,Q1713&lt;=Chart!$F$3),Q1713,#N/A)</f>
        <v>#N/A</v>
      </c>
      <c r="Z1713" t="e">
        <f>IF(AND(Q1713&gt;=Chart!$F$2,Q1713&lt;=Chart!$F$3),R1713,#N/A)</f>
        <v>#N/A</v>
      </c>
      <c r="AA1713" t="e">
        <f>IF(AND(Q1713&gt;=Chart!$F$2,Q1713&lt;=Chart!$F$3),S1713,#N/A)</f>
        <v>#N/A</v>
      </c>
      <c r="AB1713" t="e">
        <f>IF(AND(Q1713&gt;=Chart!$F$2,Q1713&lt;=Chart!$F$3),T1713,#N/A)</f>
        <v>#N/A</v>
      </c>
      <c r="AC1713" t="e">
        <f>IF(AND(Q1713&gt;=Chart!$F$2,Q1713&lt;=Chart!$F$3),U1713,#N/A)</f>
        <v>#N/A</v>
      </c>
      <c r="AD1713" t="e">
        <f>IF(AND(Q1713&gt;=Chart!$F$2,Q1713&lt;=Chart!$F$3),V1713,#N/A)</f>
        <v>#N/A</v>
      </c>
      <c r="AE1713" t="e">
        <f>IF(AND(Q1713&gt;=Chart!$F$2,Q1713&lt;=Chart!$F$3),I1713,#N/A)</f>
        <v>#N/A</v>
      </c>
      <c r="AF1713" t="e">
        <f>IF(AND(Q1713&gt;=Chart!$F$2,Q1713&lt;=Chart!$F$3),H1713/100,#N/A)</f>
        <v>#N/A</v>
      </c>
      <c r="AG1713" t="e">
        <f>IF(AND(Q1713&gt;=Chart!$F$2,Q1713&lt;=Chart!$F$3),W1713/100,#N/A)</f>
        <v>#N/A</v>
      </c>
    </row>
    <row r="1714" spans="1:33" x14ac:dyDescent="0.25">
      <c r="A1714">
        <v>1585661400</v>
      </c>
      <c r="B1714">
        <f>INDEX('Daily Data ADJ'!$1:$1048576,MATCH(Calc!$A1714,'Daily Data ADJ'!$A:$A,0),MATCH("SPY, CBOE BZX: Close",'Daily Data ADJ'!$1:$1,0))</f>
        <v>247.15256762000001</v>
      </c>
      <c r="C1714">
        <f>INDEX('Daily Data ADJ'!$1:$1048576,MATCH(Calc!$A1714,'Daily Data ADJ'!$A:$A,0),MATCH("EFFR, FRED: Close",'Daily Data ADJ'!$1:$1,0))</f>
        <v>0.08</v>
      </c>
      <c r="D1714">
        <f>INDEX('Daily Data ADJ'!$1:$1048576,MATCH(Calc!$A1714,'Daily Data ADJ'!$A:$A,1),MATCH("SOFR, FRED: Close",'Daily Data ADJ'!$1:$1,0))</f>
        <v>0.01</v>
      </c>
      <c r="E1714">
        <f>INDEX('Daily Data ADJ'!$1:$1048576,MATCH(Calc!$A1714,'Daily Data ADJ'!$A:$A,0),MATCH("UPRO, CBOE BZX: Close",'Daily Data ADJ'!$1:$1,0))</f>
        <v>13.73689461</v>
      </c>
      <c r="F1714">
        <f>INDEX('Daily Data ADJ'!$1:$1048576,MATCH(Calc!$A1714,'Daily Data ADJ'!$A:$A,0),MATCH("ES1!, CME_MINI: Close",'Daily Data ADJ'!$1:$1,0))</f>
        <v>2569.75</v>
      </c>
      <c r="G1714">
        <f>INDEX('Daily Data ADJ'!$1:$1048576,MATCH(Calc!$A1714,'Daily Data ADJ'!$A:$A,0),MATCH("ES2!, CME_MINI: Close",'Daily Data ADJ'!$1:$1,0))</f>
        <v>2566.5</v>
      </c>
      <c r="H1714">
        <f>INDEX('QUANDL MULTPL SP500_DIV_YIELD_M'!$A:$G,MATCH(Calc!$A1714,'QUANDL MULTPL SP500_DIV_YIELD_M'!$A:$A,1),MATCH('QUANDL MULTPL SP500_DIV_YIELD_M'!$E$1,'QUANDL MULTPL SP500_DIV_YIELD_M'!$A$1:$G$1,0))</f>
        <v>2.25</v>
      </c>
      <c r="I1714" s="5">
        <f t="shared" si="156"/>
        <v>1.7450731061439607E-2</v>
      </c>
      <c r="J1714" s="1">
        <f>A1714/24/60/60+DATE(1970,1,1)</f>
        <v>43921.5625</v>
      </c>
      <c r="K1714" s="3">
        <f t="shared" si="159"/>
        <v>1</v>
      </c>
      <c r="L1714" s="6">
        <f>(1+Chart!$F$4)^(1/(365/K1714))-1</f>
        <v>6.6592785027408397E-5</v>
      </c>
      <c r="M1714" s="6">
        <f t="shared" si="160"/>
        <v>2.1909069769510126E-6</v>
      </c>
      <c r="N1714" s="6">
        <f t="shared" si="161"/>
        <v>4.7398974257539805E-5</v>
      </c>
      <c r="O1714">
        <f>O1713*(B1714/B1713)</f>
        <v>247.15256762000232</v>
      </c>
      <c r="P1714">
        <f t="shared" si="157"/>
        <v>2020</v>
      </c>
      <c r="Q1714" s="1">
        <f t="shared" si="158"/>
        <v>43921.5625</v>
      </c>
      <c r="R1714">
        <f>IF(B1715="",R1713,IF(Q1714&gt;=Chart!$F$2,E1714,0))</f>
        <v>0</v>
      </c>
      <c r="S1714">
        <f>IF(B1715="",S1713,IFERROR(IF(AND(R1714&gt;0,R1713=0),R1714,(1+(B1715/B1714-1)*Calc!$Z$1)*S1713),0))</f>
        <v>0</v>
      </c>
      <c r="T1714">
        <f>IF(B1715="",T1713,IFERROR(IF(AND(R1714&gt;0,R1713=0),R1714,(1+(B1715/B1714-1)*Calc!$Z$1-L1715)*T1713),0))</f>
        <v>0</v>
      </c>
      <c r="U1714">
        <f>IF(B1715="",U1713,IFERROR(IF(AND(R1714&gt;0,R1713=0),R1714,(1+(B1715/B1714-1)*Calc!$Z$1-M1715*2)*U1713),0))</f>
        <v>0</v>
      </c>
      <c r="V1714">
        <f>IF(B1715="",V1713,IFERROR(IF(AND(R1714&gt;0,R1713=0),R1714,(1+(B1715/B1714-1)*Calc!$Z$1-N1715*2)*V1713),0))</f>
        <v>0</v>
      </c>
      <c r="W1714">
        <f>IF(ISNUMBER(C1714),C1714,W1713)</f>
        <v>0.08</v>
      </c>
      <c r="Y1714" s="1" t="e">
        <f>IF(AND(Q1714&gt;=Chart!$F$2,Q1714&lt;=Chart!$F$3),Q1714,#N/A)</f>
        <v>#N/A</v>
      </c>
      <c r="Z1714" t="e">
        <f>IF(AND(Q1714&gt;=Chart!$F$2,Q1714&lt;=Chart!$F$3),R1714,#N/A)</f>
        <v>#N/A</v>
      </c>
      <c r="AA1714" t="e">
        <f>IF(AND(Q1714&gt;=Chart!$F$2,Q1714&lt;=Chart!$F$3),S1714,#N/A)</f>
        <v>#N/A</v>
      </c>
      <c r="AB1714" t="e">
        <f>IF(AND(Q1714&gt;=Chart!$F$2,Q1714&lt;=Chart!$F$3),T1714,#N/A)</f>
        <v>#N/A</v>
      </c>
      <c r="AC1714" t="e">
        <f>IF(AND(Q1714&gt;=Chart!$F$2,Q1714&lt;=Chart!$F$3),U1714,#N/A)</f>
        <v>#N/A</v>
      </c>
      <c r="AD1714" t="e">
        <f>IF(AND(Q1714&gt;=Chart!$F$2,Q1714&lt;=Chart!$F$3),V1714,#N/A)</f>
        <v>#N/A</v>
      </c>
      <c r="AE1714" t="e">
        <f>IF(AND(Q1714&gt;=Chart!$F$2,Q1714&lt;=Chart!$F$3),I1714,#N/A)</f>
        <v>#N/A</v>
      </c>
      <c r="AF1714" t="e">
        <f>IF(AND(Q1714&gt;=Chart!$F$2,Q1714&lt;=Chart!$F$3),H1714/100,#N/A)</f>
        <v>#N/A</v>
      </c>
      <c r="AG1714" t="e">
        <f>IF(AND(Q1714&gt;=Chart!$F$2,Q1714&lt;=Chart!$F$3),W1714/100,#N/A)</f>
        <v>#N/A</v>
      </c>
    </row>
    <row r="1715" spans="1:33" x14ac:dyDescent="0.25">
      <c r="A1715">
        <v>1585747800</v>
      </c>
      <c r="B1715">
        <f>INDEX('Daily Data ADJ'!$1:$1048576,MATCH(Calc!$A1715,'Daily Data ADJ'!$A:$A,0),MATCH("SPY, CBOE BZX: Close",'Daily Data ADJ'!$1:$1,0))</f>
        <v>236.02950347999999</v>
      </c>
      <c r="C1715">
        <f>INDEX('Daily Data ADJ'!$1:$1048576,MATCH(Calc!$A1715,'Daily Data ADJ'!$A:$A,0),MATCH("EFFR, FRED: Close",'Daily Data ADJ'!$1:$1,0))</f>
        <v>0.06</v>
      </c>
      <c r="D1715">
        <f>INDEX('Daily Data ADJ'!$1:$1048576,MATCH(Calc!$A1715,'Daily Data ADJ'!$A:$A,1),MATCH("SOFR, FRED: Close",'Daily Data ADJ'!$1:$1,0))</f>
        <v>0.01</v>
      </c>
      <c r="E1715">
        <f>INDEX('Daily Data ADJ'!$1:$1048576,MATCH(Calc!$A1715,'Daily Data ADJ'!$A:$A,0),MATCH("UPRO, CBOE BZX: Close",'Daily Data ADJ'!$1:$1,0))</f>
        <v>11.902325619999999</v>
      </c>
      <c r="F1715">
        <f>INDEX('Daily Data ADJ'!$1:$1048576,MATCH(Calc!$A1715,'Daily Data ADJ'!$A:$A,0),MATCH("ES1!, CME_MINI: Close",'Daily Data ADJ'!$1:$1,0))</f>
        <v>2448</v>
      </c>
      <c r="G1715">
        <f>INDEX('Daily Data ADJ'!$1:$1048576,MATCH(Calc!$A1715,'Daily Data ADJ'!$A:$A,0),MATCH("ES2!, CME_MINI: Close",'Daily Data ADJ'!$1:$1,0))</f>
        <v>2445</v>
      </c>
      <c r="H1715">
        <f>INDEX('QUANDL MULTPL SP500_DIV_YIELD_M'!$A:$G,MATCH(Calc!$A1715,'QUANDL MULTPL SP500_DIV_YIELD_M'!$A:$A,1),MATCH('QUANDL MULTPL SP500_DIV_YIELD_M'!$E$1,'QUANDL MULTPL SP500_DIV_YIELD_M'!$A$1:$G$1,0))</f>
        <v>2.41</v>
      </c>
      <c r="I1715" s="5">
        <f t="shared" si="156"/>
        <v>1.92070428133727E-2</v>
      </c>
      <c r="J1715" s="1">
        <f>A1715/24/60/60+DATE(1970,1,1)</f>
        <v>43922.5625</v>
      </c>
      <c r="K1715" s="3">
        <f t="shared" si="159"/>
        <v>1</v>
      </c>
      <c r="L1715" s="6">
        <f>(1+Chart!$F$4)^(1/(365/K1715))-1</f>
        <v>6.6592785027408397E-5</v>
      </c>
      <c r="M1715" s="6">
        <f t="shared" si="160"/>
        <v>1.6433440133134525E-6</v>
      </c>
      <c r="N1715" s="6">
        <f t="shared" si="161"/>
        <v>5.2124415829135629E-5</v>
      </c>
      <c r="O1715">
        <f>O1714*(B1715/B1714)</f>
        <v>236.02950348000218</v>
      </c>
      <c r="P1715">
        <f t="shared" si="157"/>
        <v>2020</v>
      </c>
      <c r="Q1715" s="1">
        <f t="shared" si="158"/>
        <v>43922.5625</v>
      </c>
      <c r="R1715">
        <f>IF(B1716="",R1714,IF(Q1715&gt;=Chart!$F$2,E1715,0))</f>
        <v>0</v>
      </c>
      <c r="S1715">
        <f>IF(B1716="",S1714,IFERROR(IF(AND(R1715&gt;0,R1714=0),R1715,(1+(B1716/B1715-1)*Calc!$Z$1)*S1714),0))</f>
        <v>0</v>
      </c>
      <c r="T1715">
        <f>IF(B1716="",T1714,IFERROR(IF(AND(R1715&gt;0,R1714=0),R1715,(1+(B1716/B1715-1)*Calc!$Z$1-L1716)*T1714),0))</f>
        <v>0</v>
      </c>
      <c r="U1715">
        <f>IF(B1716="",U1714,IFERROR(IF(AND(R1715&gt;0,R1714=0),R1715,(1+(B1716/B1715-1)*Calc!$Z$1-M1716*2)*U1714),0))</f>
        <v>0</v>
      </c>
      <c r="V1715">
        <f>IF(B1716="",V1714,IFERROR(IF(AND(R1715&gt;0,R1714=0),R1715,(1+(B1716/B1715-1)*Calc!$Z$1-N1716*2)*V1714),0))</f>
        <v>0</v>
      </c>
      <c r="W1715">
        <f>IF(ISNUMBER(C1715),C1715,W1714)</f>
        <v>0.06</v>
      </c>
      <c r="Y1715" s="1" t="e">
        <f>IF(AND(Q1715&gt;=Chart!$F$2,Q1715&lt;=Chart!$F$3),Q1715,#N/A)</f>
        <v>#N/A</v>
      </c>
      <c r="Z1715" t="e">
        <f>IF(AND(Q1715&gt;=Chart!$F$2,Q1715&lt;=Chart!$F$3),R1715,#N/A)</f>
        <v>#N/A</v>
      </c>
      <c r="AA1715" t="e">
        <f>IF(AND(Q1715&gt;=Chart!$F$2,Q1715&lt;=Chart!$F$3),S1715,#N/A)</f>
        <v>#N/A</v>
      </c>
      <c r="AB1715" t="e">
        <f>IF(AND(Q1715&gt;=Chart!$F$2,Q1715&lt;=Chart!$F$3),T1715,#N/A)</f>
        <v>#N/A</v>
      </c>
      <c r="AC1715" t="e">
        <f>IF(AND(Q1715&gt;=Chart!$F$2,Q1715&lt;=Chart!$F$3),U1715,#N/A)</f>
        <v>#N/A</v>
      </c>
      <c r="AD1715" t="e">
        <f>IF(AND(Q1715&gt;=Chart!$F$2,Q1715&lt;=Chart!$F$3),V1715,#N/A)</f>
        <v>#N/A</v>
      </c>
      <c r="AE1715" t="e">
        <f>IF(AND(Q1715&gt;=Chart!$F$2,Q1715&lt;=Chart!$F$3),I1715,#N/A)</f>
        <v>#N/A</v>
      </c>
      <c r="AF1715" t="e">
        <f>IF(AND(Q1715&gt;=Chart!$F$2,Q1715&lt;=Chart!$F$3),H1715/100,#N/A)</f>
        <v>#N/A</v>
      </c>
      <c r="AG1715" t="e">
        <f>IF(AND(Q1715&gt;=Chart!$F$2,Q1715&lt;=Chart!$F$3),W1715/100,#N/A)</f>
        <v>#N/A</v>
      </c>
    </row>
    <row r="1716" spans="1:33" x14ac:dyDescent="0.25">
      <c r="A1716">
        <v>1585834200</v>
      </c>
      <c r="B1716">
        <f>INDEX('Daily Data ADJ'!$1:$1048576,MATCH(Calc!$A1716,'Daily Data ADJ'!$A:$A,0),MATCH("SPY, CBOE BZX: Close",'Daily Data ADJ'!$1:$1,0))</f>
        <v>241.47596937</v>
      </c>
      <c r="C1716">
        <f>INDEX('Daily Data ADJ'!$1:$1048576,MATCH(Calc!$A1716,'Daily Data ADJ'!$A:$A,0),MATCH("EFFR, FRED: Close",'Daily Data ADJ'!$1:$1,0))</f>
        <v>0.05</v>
      </c>
      <c r="D1716">
        <f>INDEX('Daily Data ADJ'!$1:$1048576,MATCH(Calc!$A1716,'Daily Data ADJ'!$A:$A,1),MATCH("SOFR, FRED: Close",'Daily Data ADJ'!$1:$1,0))</f>
        <v>0.01</v>
      </c>
      <c r="E1716">
        <f>INDEX('Daily Data ADJ'!$1:$1048576,MATCH(Calc!$A1716,'Daily Data ADJ'!$A:$A,0),MATCH("UPRO, CBOE BZX: Close",'Daily Data ADJ'!$1:$1,0))</f>
        <v>12.717689610000001</v>
      </c>
      <c r="F1716">
        <f>INDEX('Daily Data ADJ'!$1:$1048576,MATCH(Calc!$A1716,'Daily Data ADJ'!$A:$A,0),MATCH("ES1!, CME_MINI: Close",'Daily Data ADJ'!$1:$1,0))</f>
        <v>2516.5</v>
      </c>
      <c r="G1716">
        <f>INDEX('Daily Data ADJ'!$1:$1048576,MATCH(Calc!$A1716,'Daily Data ADJ'!$A:$A,0),MATCH("ES2!, CME_MINI: Close",'Daily Data ADJ'!$1:$1,0))</f>
        <v>2513</v>
      </c>
      <c r="H1716">
        <f>INDEX('QUANDL MULTPL SP500_DIV_YIELD_M'!$A:$G,MATCH(Calc!$A1716,'QUANDL MULTPL SP500_DIV_YIELD_M'!$A:$A,1),MATCH('QUANDL MULTPL SP500_DIV_YIELD_M'!$E$1,'QUANDL MULTPL SP500_DIV_YIELD_M'!$A$1:$G$1,0))</f>
        <v>2.41</v>
      </c>
      <c r="I1716" s="5">
        <f t="shared" si="156"/>
        <v>1.8548313197034417E-2</v>
      </c>
      <c r="J1716" s="1">
        <f>A1716/24/60/60+DATE(1970,1,1)</f>
        <v>43923.5625</v>
      </c>
      <c r="K1716" s="3">
        <f t="shared" si="159"/>
        <v>1</v>
      </c>
      <c r="L1716" s="6">
        <f>(1+Chart!$F$4)^(1/(365/K1716))-1</f>
        <v>6.6592785027408397E-5</v>
      </c>
      <c r="M1716" s="6">
        <f t="shared" si="160"/>
        <v>1.3695215999032229E-6</v>
      </c>
      <c r="N1716" s="6">
        <f t="shared" si="161"/>
        <v>5.0353024376281752E-5</v>
      </c>
      <c r="O1716">
        <f>O1715*(B1716/B1715)</f>
        <v>241.47596937000225</v>
      </c>
      <c r="P1716">
        <f t="shared" si="157"/>
        <v>2020</v>
      </c>
      <c r="Q1716" s="1">
        <f t="shared" si="158"/>
        <v>43923.5625</v>
      </c>
      <c r="R1716">
        <f>IF(B1717="",R1715,IF(Q1716&gt;=Chart!$F$2,E1716,0))</f>
        <v>0</v>
      </c>
      <c r="S1716">
        <f>IF(B1717="",S1715,IFERROR(IF(AND(R1716&gt;0,R1715=0),R1716,(1+(B1717/B1716-1)*Calc!$Z$1)*S1715),0))</f>
        <v>0</v>
      </c>
      <c r="T1716">
        <f>IF(B1717="",T1715,IFERROR(IF(AND(R1716&gt;0,R1715=0),R1716,(1+(B1717/B1716-1)*Calc!$Z$1-L1717)*T1715),0))</f>
        <v>0</v>
      </c>
      <c r="U1716">
        <f>IF(B1717="",U1715,IFERROR(IF(AND(R1716&gt;0,R1715=0),R1716,(1+(B1717/B1716-1)*Calc!$Z$1-M1717*2)*U1715),0))</f>
        <v>0</v>
      </c>
      <c r="V1716">
        <f>IF(B1717="",V1715,IFERROR(IF(AND(R1716&gt;0,R1715=0),R1716,(1+(B1717/B1716-1)*Calc!$Z$1-N1717*2)*V1715),0))</f>
        <v>0</v>
      </c>
      <c r="W1716">
        <f>IF(ISNUMBER(C1716),C1716,W1715)</f>
        <v>0.05</v>
      </c>
      <c r="Y1716" s="1" t="e">
        <f>IF(AND(Q1716&gt;=Chart!$F$2,Q1716&lt;=Chart!$F$3),Q1716,#N/A)</f>
        <v>#N/A</v>
      </c>
      <c r="Z1716" t="e">
        <f>IF(AND(Q1716&gt;=Chart!$F$2,Q1716&lt;=Chart!$F$3),R1716,#N/A)</f>
        <v>#N/A</v>
      </c>
      <c r="AA1716" t="e">
        <f>IF(AND(Q1716&gt;=Chart!$F$2,Q1716&lt;=Chart!$F$3),S1716,#N/A)</f>
        <v>#N/A</v>
      </c>
      <c r="AB1716" t="e">
        <f>IF(AND(Q1716&gt;=Chart!$F$2,Q1716&lt;=Chart!$F$3),T1716,#N/A)</f>
        <v>#N/A</v>
      </c>
      <c r="AC1716" t="e">
        <f>IF(AND(Q1716&gt;=Chart!$F$2,Q1716&lt;=Chart!$F$3),U1716,#N/A)</f>
        <v>#N/A</v>
      </c>
      <c r="AD1716" t="e">
        <f>IF(AND(Q1716&gt;=Chart!$F$2,Q1716&lt;=Chart!$F$3),V1716,#N/A)</f>
        <v>#N/A</v>
      </c>
      <c r="AE1716" t="e">
        <f>IF(AND(Q1716&gt;=Chart!$F$2,Q1716&lt;=Chart!$F$3),I1716,#N/A)</f>
        <v>#N/A</v>
      </c>
      <c r="AF1716" t="e">
        <f>IF(AND(Q1716&gt;=Chart!$F$2,Q1716&lt;=Chart!$F$3),H1716/100,#N/A)</f>
        <v>#N/A</v>
      </c>
      <c r="AG1716" t="e">
        <f>IF(AND(Q1716&gt;=Chart!$F$2,Q1716&lt;=Chart!$F$3),W1716/100,#N/A)</f>
        <v>#N/A</v>
      </c>
    </row>
    <row r="1717" spans="1:33" x14ac:dyDescent="0.25">
      <c r="A1717">
        <v>1585920600</v>
      </c>
      <c r="B1717">
        <f>INDEX('Daily Data ADJ'!$1:$1048576,MATCH(Calc!$A1717,'Daily Data ADJ'!$A:$A,0),MATCH("SPY, CBOE BZX: Close",'Daily Data ADJ'!$1:$1,0))</f>
        <v>237.98562855</v>
      </c>
      <c r="C1717">
        <f>INDEX('Daily Data ADJ'!$1:$1048576,MATCH(Calc!$A1717,'Daily Data ADJ'!$A:$A,0),MATCH("EFFR, FRED: Close",'Daily Data ADJ'!$1:$1,0))</f>
        <v>0.05</v>
      </c>
      <c r="D1717">
        <f>INDEX('Daily Data ADJ'!$1:$1048576,MATCH(Calc!$A1717,'Daily Data ADJ'!$A:$A,1),MATCH("SOFR, FRED: Close",'Daily Data ADJ'!$1:$1,0))</f>
        <v>0.01</v>
      </c>
      <c r="E1717">
        <f>INDEX('Daily Data ADJ'!$1:$1048576,MATCH(Calc!$A1717,'Daily Data ADJ'!$A:$A,0),MATCH("UPRO, CBOE BZX: Close",'Daily Data ADJ'!$1:$1,0))</f>
        <v>12.170799130000001</v>
      </c>
      <c r="F1717">
        <f>INDEX('Daily Data ADJ'!$1:$1048576,MATCH(Calc!$A1717,'Daily Data ADJ'!$A:$A,0),MATCH("ES1!, CME_MINI: Close",'Daily Data ADJ'!$1:$1,0))</f>
        <v>2482.75</v>
      </c>
      <c r="G1717">
        <f>INDEX('Daily Data ADJ'!$1:$1048576,MATCH(Calc!$A1717,'Daily Data ADJ'!$A:$A,0),MATCH("ES2!, CME_MINI: Close",'Daily Data ADJ'!$1:$1,0))</f>
        <v>2479.5</v>
      </c>
      <c r="H1717">
        <f>INDEX('QUANDL MULTPL SP500_DIV_YIELD_M'!$A:$G,MATCH(Calc!$A1717,'QUANDL MULTPL SP500_DIV_YIELD_M'!$A:$A,1),MATCH('QUANDL MULTPL SP500_DIV_YIELD_M'!$E$1,'QUANDL MULTPL SP500_DIV_YIELD_M'!$A$1:$G$1,0))</f>
        <v>2.41</v>
      </c>
      <c r="I1717" s="5">
        <f t="shared" si="156"/>
        <v>1.8874143132105881E-2</v>
      </c>
      <c r="J1717" s="1">
        <f>A1717/24/60/60+DATE(1970,1,1)</f>
        <v>43924.5625</v>
      </c>
      <c r="K1717" s="3">
        <f t="shared" si="159"/>
        <v>1</v>
      </c>
      <c r="L1717" s="6">
        <f>(1+Chart!$F$4)^(1/(365/K1717))-1</f>
        <v>6.6592785027408397E-5</v>
      </c>
      <c r="M1717" s="6">
        <f t="shared" si="160"/>
        <v>1.3695215999032229E-6</v>
      </c>
      <c r="N1717" s="6">
        <f t="shared" si="161"/>
        <v>5.1229357214355176E-5</v>
      </c>
      <c r="O1717">
        <f>O1716*(B1717/B1716)</f>
        <v>237.98562855000222</v>
      </c>
      <c r="P1717">
        <f t="shared" si="157"/>
        <v>2020</v>
      </c>
      <c r="Q1717" s="1">
        <f t="shared" si="158"/>
        <v>43924.5625</v>
      </c>
      <c r="R1717">
        <f>IF(B1718="",R1716,IF(Q1717&gt;=Chart!$F$2,E1717,0))</f>
        <v>0</v>
      </c>
      <c r="S1717">
        <f>IF(B1718="",S1716,IFERROR(IF(AND(R1717&gt;0,R1716=0),R1717,(1+(B1718/B1717-1)*Calc!$Z$1)*S1716),0))</f>
        <v>0</v>
      </c>
      <c r="T1717">
        <f>IF(B1718="",T1716,IFERROR(IF(AND(R1717&gt;0,R1716=0),R1717,(1+(B1718/B1717-1)*Calc!$Z$1-L1718)*T1716),0))</f>
        <v>0</v>
      </c>
      <c r="U1717">
        <f>IF(B1718="",U1716,IFERROR(IF(AND(R1717&gt;0,R1716=0),R1717,(1+(B1718/B1717-1)*Calc!$Z$1-M1718*2)*U1716),0))</f>
        <v>0</v>
      </c>
      <c r="V1717">
        <f>IF(B1718="",V1716,IFERROR(IF(AND(R1717&gt;0,R1716=0),R1717,(1+(B1718/B1717-1)*Calc!$Z$1-N1718*2)*V1716),0))</f>
        <v>0</v>
      </c>
      <c r="W1717">
        <f>IF(ISNUMBER(C1717),C1717,W1716)</f>
        <v>0.05</v>
      </c>
      <c r="Y1717" s="1" t="e">
        <f>IF(AND(Q1717&gt;=Chart!$F$2,Q1717&lt;=Chart!$F$3),Q1717,#N/A)</f>
        <v>#N/A</v>
      </c>
      <c r="Z1717" t="e">
        <f>IF(AND(Q1717&gt;=Chart!$F$2,Q1717&lt;=Chart!$F$3),R1717,#N/A)</f>
        <v>#N/A</v>
      </c>
      <c r="AA1717" t="e">
        <f>IF(AND(Q1717&gt;=Chart!$F$2,Q1717&lt;=Chart!$F$3),S1717,#N/A)</f>
        <v>#N/A</v>
      </c>
      <c r="AB1717" t="e">
        <f>IF(AND(Q1717&gt;=Chart!$F$2,Q1717&lt;=Chart!$F$3),T1717,#N/A)</f>
        <v>#N/A</v>
      </c>
      <c r="AC1717" t="e">
        <f>IF(AND(Q1717&gt;=Chart!$F$2,Q1717&lt;=Chart!$F$3),U1717,#N/A)</f>
        <v>#N/A</v>
      </c>
      <c r="AD1717" t="e">
        <f>IF(AND(Q1717&gt;=Chart!$F$2,Q1717&lt;=Chart!$F$3),V1717,#N/A)</f>
        <v>#N/A</v>
      </c>
      <c r="AE1717" t="e">
        <f>IF(AND(Q1717&gt;=Chart!$F$2,Q1717&lt;=Chart!$F$3),I1717,#N/A)</f>
        <v>#N/A</v>
      </c>
      <c r="AF1717" t="e">
        <f>IF(AND(Q1717&gt;=Chart!$F$2,Q1717&lt;=Chart!$F$3),H1717/100,#N/A)</f>
        <v>#N/A</v>
      </c>
      <c r="AG1717" t="e">
        <f>IF(AND(Q1717&gt;=Chart!$F$2,Q1717&lt;=Chart!$F$3),W1717/100,#N/A)</f>
        <v>#N/A</v>
      </c>
    </row>
    <row r="1718" spans="1:33" x14ac:dyDescent="0.25">
      <c r="A1718">
        <v>1586179800</v>
      </c>
      <c r="B1718">
        <f>INDEX('Daily Data ADJ'!$1:$1048576,MATCH(Calc!$A1718,'Daily Data ADJ'!$A:$A,0),MATCH("SPY, CBOE BZX: Close",'Daily Data ADJ'!$1:$1,0))</f>
        <v>253.97023884000001</v>
      </c>
      <c r="C1718">
        <f>INDEX('Daily Data ADJ'!$1:$1048576,MATCH(Calc!$A1718,'Daily Data ADJ'!$A:$A,0),MATCH("EFFR, FRED: Close",'Daily Data ADJ'!$1:$1,0))</f>
        <v>0.05</v>
      </c>
      <c r="D1718">
        <f>INDEX('Daily Data ADJ'!$1:$1048576,MATCH(Calc!$A1718,'Daily Data ADJ'!$A:$A,1),MATCH("SOFR, FRED: Close",'Daily Data ADJ'!$1:$1,0))</f>
        <v>0.01</v>
      </c>
      <c r="E1718">
        <f>INDEX('Daily Data ADJ'!$1:$1048576,MATCH(Calc!$A1718,'Daily Data ADJ'!$A:$A,0),MATCH("UPRO, CBOE BZX: Close",'Daily Data ADJ'!$1:$1,0))</f>
        <v>14.63180631</v>
      </c>
      <c r="F1718">
        <f>INDEX('Daily Data ADJ'!$1:$1048576,MATCH(Calc!$A1718,'Daily Data ADJ'!$A:$A,0),MATCH("ES1!, CME_MINI: Close",'Daily Data ADJ'!$1:$1,0))</f>
        <v>2644.5</v>
      </c>
      <c r="G1718">
        <f>INDEX('Daily Data ADJ'!$1:$1048576,MATCH(Calc!$A1718,'Daily Data ADJ'!$A:$A,0),MATCH("ES2!, CME_MINI: Close",'Daily Data ADJ'!$1:$1,0))</f>
        <v>2640.5</v>
      </c>
      <c r="H1718">
        <f>INDEX('QUANDL MULTPL SP500_DIV_YIELD_M'!$A:$G,MATCH(Calc!$A1718,'QUANDL MULTPL SP500_DIV_YIELD_M'!$A:$A,1),MATCH('QUANDL MULTPL SP500_DIV_YIELD_M'!$E$1,'QUANDL MULTPL SP500_DIV_YIELD_M'!$A$1:$G$1,0))</f>
        <v>2.41</v>
      </c>
      <c r="I1718" s="5">
        <f t="shared" si="156"/>
        <v>1.8063420369129324E-2</v>
      </c>
      <c r="J1718" s="1">
        <f>A1718/24/60/60+DATE(1970,1,1)</f>
        <v>43927.5625</v>
      </c>
      <c r="K1718" s="3">
        <f t="shared" si="159"/>
        <v>3</v>
      </c>
      <c r="L1718" s="6">
        <f>(1+Chart!$F$4)^(1/(365/K1718))-1</f>
        <v>1.9979165917494157E-4</v>
      </c>
      <c r="M1718" s="6">
        <f t="shared" si="160"/>
        <v>4.1085704263199574E-6</v>
      </c>
      <c r="N1718" s="6">
        <f t="shared" si="161"/>
        <v>1.4715232043127635E-4</v>
      </c>
      <c r="O1718">
        <f>O1717*(B1718/B1717)</f>
        <v>253.97023884000237</v>
      </c>
      <c r="P1718">
        <f t="shared" si="157"/>
        <v>2020</v>
      </c>
      <c r="Q1718" s="1">
        <f t="shared" si="158"/>
        <v>43927.5625</v>
      </c>
      <c r="R1718">
        <f>IF(B1719="",R1717,IF(Q1718&gt;=Chart!$F$2,E1718,0))</f>
        <v>0</v>
      </c>
      <c r="S1718">
        <f>IF(B1719="",S1717,IFERROR(IF(AND(R1718&gt;0,R1717=0),R1718,(1+(B1719/B1718-1)*Calc!$Z$1)*S1717),0))</f>
        <v>0</v>
      </c>
      <c r="T1718">
        <f>IF(B1719="",T1717,IFERROR(IF(AND(R1718&gt;0,R1717=0),R1718,(1+(B1719/B1718-1)*Calc!$Z$1-L1719)*T1717),0))</f>
        <v>0</v>
      </c>
      <c r="U1718">
        <f>IF(B1719="",U1717,IFERROR(IF(AND(R1718&gt;0,R1717=0),R1718,(1+(B1719/B1718-1)*Calc!$Z$1-M1719*2)*U1717),0))</f>
        <v>0</v>
      </c>
      <c r="V1718">
        <f>IF(B1719="",V1717,IFERROR(IF(AND(R1718&gt;0,R1717=0),R1718,(1+(B1719/B1718-1)*Calc!$Z$1-N1719*2)*V1717),0))</f>
        <v>0</v>
      </c>
      <c r="W1718">
        <f>IF(ISNUMBER(C1718),C1718,W1717)</f>
        <v>0.05</v>
      </c>
      <c r="Y1718" s="1" t="e">
        <f>IF(AND(Q1718&gt;=Chart!$F$2,Q1718&lt;=Chart!$F$3),Q1718,#N/A)</f>
        <v>#N/A</v>
      </c>
      <c r="Z1718" t="e">
        <f>IF(AND(Q1718&gt;=Chart!$F$2,Q1718&lt;=Chart!$F$3),R1718,#N/A)</f>
        <v>#N/A</v>
      </c>
      <c r="AA1718" t="e">
        <f>IF(AND(Q1718&gt;=Chart!$F$2,Q1718&lt;=Chart!$F$3),S1718,#N/A)</f>
        <v>#N/A</v>
      </c>
      <c r="AB1718" t="e">
        <f>IF(AND(Q1718&gt;=Chart!$F$2,Q1718&lt;=Chart!$F$3),T1718,#N/A)</f>
        <v>#N/A</v>
      </c>
      <c r="AC1718" t="e">
        <f>IF(AND(Q1718&gt;=Chart!$F$2,Q1718&lt;=Chart!$F$3),U1718,#N/A)</f>
        <v>#N/A</v>
      </c>
      <c r="AD1718" t="e">
        <f>IF(AND(Q1718&gt;=Chart!$F$2,Q1718&lt;=Chart!$F$3),V1718,#N/A)</f>
        <v>#N/A</v>
      </c>
      <c r="AE1718" t="e">
        <f>IF(AND(Q1718&gt;=Chart!$F$2,Q1718&lt;=Chart!$F$3),I1718,#N/A)</f>
        <v>#N/A</v>
      </c>
      <c r="AF1718" t="e">
        <f>IF(AND(Q1718&gt;=Chart!$F$2,Q1718&lt;=Chart!$F$3),H1718/100,#N/A)</f>
        <v>#N/A</v>
      </c>
      <c r="AG1718" t="e">
        <f>IF(AND(Q1718&gt;=Chart!$F$2,Q1718&lt;=Chart!$F$3),W1718/100,#N/A)</f>
        <v>#N/A</v>
      </c>
    </row>
    <row r="1719" spans="1:33" x14ac:dyDescent="0.25">
      <c r="A1719">
        <v>1586266200</v>
      </c>
      <c r="B1719">
        <f>INDEX('Daily Data ADJ'!$1:$1048576,MATCH(Calc!$A1719,'Daily Data ADJ'!$A:$A,0),MATCH("SPY, CBOE BZX: Close",'Daily Data ADJ'!$1:$1,0))</f>
        <v>254.22913775000001</v>
      </c>
      <c r="C1719">
        <f>INDEX('Daily Data ADJ'!$1:$1048576,MATCH(Calc!$A1719,'Daily Data ADJ'!$A:$A,0),MATCH("EFFR, FRED: Close",'Daily Data ADJ'!$1:$1,0))</f>
        <v>0.05</v>
      </c>
      <c r="D1719">
        <f>INDEX('Daily Data ADJ'!$1:$1048576,MATCH(Calc!$A1719,'Daily Data ADJ'!$A:$A,1),MATCH("SOFR, FRED: Close",'Daily Data ADJ'!$1:$1,0))</f>
        <v>0.01</v>
      </c>
      <c r="E1719">
        <f>INDEX('Daily Data ADJ'!$1:$1048576,MATCH(Calc!$A1719,'Daily Data ADJ'!$A:$A,0),MATCH("UPRO, CBOE BZX: Close",'Daily Data ADJ'!$1:$1,0))</f>
        <v>14.63180631</v>
      </c>
      <c r="F1719">
        <f>INDEX('Daily Data ADJ'!$1:$1048576,MATCH(Calc!$A1719,'Daily Data ADJ'!$A:$A,0),MATCH("ES1!, CME_MINI: Close",'Daily Data ADJ'!$1:$1,0))</f>
        <v>2642</v>
      </c>
      <c r="G1719">
        <f>INDEX('Daily Data ADJ'!$1:$1048576,MATCH(Calc!$A1719,'Daily Data ADJ'!$A:$A,0),MATCH("ES2!, CME_MINI: Close",'Daily Data ADJ'!$1:$1,0))</f>
        <v>2636.75</v>
      </c>
      <c r="H1719">
        <f>INDEX('QUANDL MULTPL SP500_DIV_YIELD_M'!$A:$G,MATCH(Calc!$A1719,'QUANDL MULTPL SP500_DIV_YIELD_M'!$A:$A,1),MATCH('QUANDL MULTPL SP500_DIV_YIELD_M'!$E$1,'QUANDL MULTPL SP500_DIV_YIELD_M'!$A$1:$G$1,0))</f>
        <v>2.41</v>
      </c>
      <c r="I1719" s="5">
        <f t="shared" si="156"/>
        <v>1.6175136920514522E-2</v>
      </c>
      <c r="J1719" s="1">
        <f>A1719/24/60/60+DATE(1970,1,1)</f>
        <v>43928.5625</v>
      </c>
      <c r="K1719" s="3">
        <f t="shared" si="159"/>
        <v>1</v>
      </c>
      <c r="L1719" s="6">
        <f>(1+Chart!$F$4)^(1/(365/K1719))-1</f>
        <v>6.6592785027408397E-5</v>
      </c>
      <c r="M1719" s="6">
        <f t="shared" si="160"/>
        <v>1.3695215999032229E-6</v>
      </c>
      <c r="N1719" s="6">
        <f t="shared" si="161"/>
        <v>4.3961824264027172E-5</v>
      </c>
      <c r="O1719">
        <f>O1718*(B1719/B1718)</f>
        <v>254.22913775000234</v>
      </c>
      <c r="P1719">
        <f t="shared" si="157"/>
        <v>2020</v>
      </c>
      <c r="Q1719" s="1">
        <f t="shared" si="158"/>
        <v>43928.5625</v>
      </c>
      <c r="R1719">
        <f>IF(B1720="",R1718,IF(Q1719&gt;=Chart!$F$2,E1719,0))</f>
        <v>0</v>
      </c>
      <c r="S1719">
        <f>IF(B1720="",S1718,IFERROR(IF(AND(R1719&gt;0,R1718=0),R1719,(1+(B1720/B1719-1)*Calc!$Z$1)*S1718),0))</f>
        <v>0</v>
      </c>
      <c r="T1719">
        <f>IF(B1720="",T1718,IFERROR(IF(AND(R1719&gt;0,R1718=0),R1719,(1+(B1720/B1719-1)*Calc!$Z$1-L1720)*T1718),0))</f>
        <v>0</v>
      </c>
      <c r="U1719">
        <f>IF(B1720="",U1718,IFERROR(IF(AND(R1719&gt;0,R1718=0),R1719,(1+(B1720/B1719-1)*Calc!$Z$1-M1720*2)*U1718),0))</f>
        <v>0</v>
      </c>
      <c r="V1719">
        <f>IF(B1720="",V1718,IFERROR(IF(AND(R1719&gt;0,R1718=0),R1719,(1+(B1720/B1719-1)*Calc!$Z$1-N1720*2)*V1718),0))</f>
        <v>0</v>
      </c>
      <c r="W1719">
        <f>IF(ISNUMBER(C1719),C1719,W1718)</f>
        <v>0.05</v>
      </c>
      <c r="Y1719" s="1" t="e">
        <f>IF(AND(Q1719&gt;=Chart!$F$2,Q1719&lt;=Chart!$F$3),Q1719,#N/A)</f>
        <v>#N/A</v>
      </c>
      <c r="Z1719" t="e">
        <f>IF(AND(Q1719&gt;=Chart!$F$2,Q1719&lt;=Chart!$F$3),R1719,#N/A)</f>
        <v>#N/A</v>
      </c>
      <c r="AA1719" t="e">
        <f>IF(AND(Q1719&gt;=Chart!$F$2,Q1719&lt;=Chart!$F$3),S1719,#N/A)</f>
        <v>#N/A</v>
      </c>
      <c r="AB1719" t="e">
        <f>IF(AND(Q1719&gt;=Chart!$F$2,Q1719&lt;=Chart!$F$3),T1719,#N/A)</f>
        <v>#N/A</v>
      </c>
      <c r="AC1719" t="e">
        <f>IF(AND(Q1719&gt;=Chart!$F$2,Q1719&lt;=Chart!$F$3),U1719,#N/A)</f>
        <v>#N/A</v>
      </c>
      <c r="AD1719" t="e">
        <f>IF(AND(Q1719&gt;=Chart!$F$2,Q1719&lt;=Chart!$F$3),V1719,#N/A)</f>
        <v>#N/A</v>
      </c>
      <c r="AE1719" t="e">
        <f>IF(AND(Q1719&gt;=Chart!$F$2,Q1719&lt;=Chart!$F$3),I1719,#N/A)</f>
        <v>#N/A</v>
      </c>
      <c r="AF1719" t="e">
        <f>IF(AND(Q1719&gt;=Chart!$F$2,Q1719&lt;=Chart!$F$3),H1719/100,#N/A)</f>
        <v>#N/A</v>
      </c>
      <c r="AG1719" t="e">
        <f>IF(AND(Q1719&gt;=Chart!$F$2,Q1719&lt;=Chart!$F$3),W1719/100,#N/A)</f>
        <v>#N/A</v>
      </c>
    </row>
    <row r="1720" spans="1:33" x14ac:dyDescent="0.25">
      <c r="A1720">
        <v>1586352600</v>
      </c>
      <c r="B1720">
        <f>INDEX('Daily Data ADJ'!$1:$1048576,MATCH(Calc!$A1720,'Daily Data ADJ'!$A:$A,0),MATCH("SPY, CBOE BZX: Close",'Daily Data ADJ'!$1:$1,0))</f>
        <v>262.76321282999999</v>
      </c>
      <c r="C1720">
        <f>INDEX('Daily Data ADJ'!$1:$1048576,MATCH(Calc!$A1720,'Daily Data ADJ'!$A:$A,0),MATCH("EFFR, FRED: Close",'Daily Data ADJ'!$1:$1,0))</f>
        <v>0.05</v>
      </c>
      <c r="D1720">
        <f>INDEX('Daily Data ADJ'!$1:$1048576,MATCH(Calc!$A1720,'Daily Data ADJ'!$A:$A,1),MATCH("SOFR, FRED: Close",'Daily Data ADJ'!$1:$1,0))</f>
        <v>0.01</v>
      </c>
      <c r="E1720">
        <f>INDEX('Daily Data ADJ'!$1:$1048576,MATCH(Calc!$A1720,'Daily Data ADJ'!$A:$A,0),MATCH("UPRO, CBOE BZX: Close",'Daily Data ADJ'!$1:$1,0))</f>
        <v>16.11835408</v>
      </c>
      <c r="F1720">
        <f>INDEX('Daily Data ADJ'!$1:$1048576,MATCH(Calc!$A1720,'Daily Data ADJ'!$A:$A,0),MATCH("ES1!, CME_MINI: Close",'Daily Data ADJ'!$1:$1,0))</f>
        <v>2735</v>
      </c>
      <c r="G1720">
        <f>INDEX('Daily Data ADJ'!$1:$1048576,MATCH(Calc!$A1720,'Daily Data ADJ'!$A:$A,0),MATCH("ES2!, CME_MINI: Close",'Daily Data ADJ'!$1:$1,0))</f>
        <v>2729</v>
      </c>
      <c r="H1720">
        <f>INDEX('QUANDL MULTPL SP500_DIV_YIELD_M'!$A:$G,MATCH(Calc!$A1720,'QUANDL MULTPL SP500_DIV_YIELD_M'!$A:$A,1),MATCH('QUANDL MULTPL SP500_DIV_YIELD_M'!$E$1,'QUANDL MULTPL SP500_DIV_YIELD_M'!$A$1:$G$1,0))</f>
        <v>2.41</v>
      </c>
      <c r="I1720" s="5">
        <f t="shared" si="156"/>
        <v>1.535369681638209E-2</v>
      </c>
      <c r="J1720" s="1">
        <f>A1720/24/60/60+DATE(1970,1,1)</f>
        <v>43929.5625</v>
      </c>
      <c r="K1720" s="3">
        <f t="shared" si="159"/>
        <v>1</v>
      </c>
      <c r="L1720" s="6">
        <f>(1+Chart!$F$4)^(1/(365/K1720))-1</f>
        <v>6.6592785027408397E-5</v>
      </c>
      <c r="M1720" s="6">
        <f t="shared" si="160"/>
        <v>1.3695215999032229E-6</v>
      </c>
      <c r="N1720" s="6">
        <f t="shared" si="161"/>
        <v>4.1746135899467518E-5</v>
      </c>
      <c r="O1720">
        <f>O1719*(B1720/B1719)</f>
        <v>262.76321283000243</v>
      </c>
      <c r="P1720">
        <f t="shared" si="157"/>
        <v>2020</v>
      </c>
      <c r="Q1720" s="1">
        <f t="shared" si="158"/>
        <v>43929.5625</v>
      </c>
      <c r="R1720">
        <f>IF(B1721="",R1719,IF(Q1720&gt;=Chart!$F$2,E1720,0))</f>
        <v>0</v>
      </c>
      <c r="S1720">
        <f>IF(B1721="",S1719,IFERROR(IF(AND(R1720&gt;0,R1719=0),R1720,(1+(B1721/B1720-1)*Calc!$Z$1)*S1719),0))</f>
        <v>0</v>
      </c>
      <c r="T1720">
        <f>IF(B1721="",T1719,IFERROR(IF(AND(R1720&gt;0,R1719=0),R1720,(1+(B1721/B1720-1)*Calc!$Z$1-L1721)*T1719),0))</f>
        <v>0</v>
      </c>
      <c r="U1720">
        <f>IF(B1721="",U1719,IFERROR(IF(AND(R1720&gt;0,R1719=0),R1720,(1+(B1721/B1720-1)*Calc!$Z$1-M1721*2)*U1719),0))</f>
        <v>0</v>
      </c>
      <c r="V1720">
        <f>IF(B1721="",V1719,IFERROR(IF(AND(R1720&gt;0,R1719=0),R1720,(1+(B1721/B1720-1)*Calc!$Z$1-N1721*2)*V1719),0))</f>
        <v>0</v>
      </c>
      <c r="W1720">
        <f>IF(ISNUMBER(C1720),C1720,W1719)</f>
        <v>0.05</v>
      </c>
      <c r="Y1720" s="1" t="e">
        <f>IF(AND(Q1720&gt;=Chart!$F$2,Q1720&lt;=Chart!$F$3),Q1720,#N/A)</f>
        <v>#N/A</v>
      </c>
      <c r="Z1720" t="e">
        <f>IF(AND(Q1720&gt;=Chart!$F$2,Q1720&lt;=Chart!$F$3),R1720,#N/A)</f>
        <v>#N/A</v>
      </c>
      <c r="AA1720" t="e">
        <f>IF(AND(Q1720&gt;=Chart!$F$2,Q1720&lt;=Chart!$F$3),S1720,#N/A)</f>
        <v>#N/A</v>
      </c>
      <c r="AB1720" t="e">
        <f>IF(AND(Q1720&gt;=Chart!$F$2,Q1720&lt;=Chart!$F$3),T1720,#N/A)</f>
        <v>#N/A</v>
      </c>
      <c r="AC1720" t="e">
        <f>IF(AND(Q1720&gt;=Chart!$F$2,Q1720&lt;=Chart!$F$3),U1720,#N/A)</f>
        <v>#N/A</v>
      </c>
      <c r="AD1720" t="e">
        <f>IF(AND(Q1720&gt;=Chart!$F$2,Q1720&lt;=Chart!$F$3),V1720,#N/A)</f>
        <v>#N/A</v>
      </c>
      <c r="AE1720" t="e">
        <f>IF(AND(Q1720&gt;=Chart!$F$2,Q1720&lt;=Chart!$F$3),I1720,#N/A)</f>
        <v>#N/A</v>
      </c>
      <c r="AF1720" t="e">
        <f>IF(AND(Q1720&gt;=Chart!$F$2,Q1720&lt;=Chart!$F$3),H1720/100,#N/A)</f>
        <v>#N/A</v>
      </c>
      <c r="AG1720" t="e">
        <f>IF(AND(Q1720&gt;=Chart!$F$2,Q1720&lt;=Chart!$F$3),W1720/100,#N/A)</f>
        <v>#N/A</v>
      </c>
    </row>
    <row r="1721" spans="1:33" x14ac:dyDescent="0.25">
      <c r="A1721">
        <v>1586439000</v>
      </c>
      <c r="B1721">
        <f>INDEX('Daily Data ADJ'!$1:$1048576,MATCH(Calc!$A1721,'Daily Data ADJ'!$A:$A,0),MATCH("SPY, CBOE BZX: Close",'Daily Data ADJ'!$1:$1,0))</f>
        <v>266.76176261000001</v>
      </c>
      <c r="C1721">
        <f>INDEX('Daily Data ADJ'!$1:$1048576,MATCH(Calc!$A1721,'Daily Data ADJ'!$A:$A,0),MATCH("EFFR, FRED: Close",'Daily Data ADJ'!$1:$1,0))</f>
        <v>0.05</v>
      </c>
      <c r="D1721">
        <f>INDEX('Daily Data ADJ'!$1:$1048576,MATCH(Calc!$A1721,'Daily Data ADJ'!$A:$A,1),MATCH("SOFR, FRED: Close",'Daily Data ADJ'!$1:$1,0))</f>
        <v>0.01</v>
      </c>
      <c r="E1721">
        <f>INDEX('Daily Data ADJ'!$1:$1048576,MATCH(Calc!$A1721,'Daily Data ADJ'!$A:$A,0),MATCH("UPRO, CBOE BZX: Close",'Daily Data ADJ'!$1:$1,0))</f>
        <v>16.84919863</v>
      </c>
      <c r="F1721">
        <f>INDEX('Daily Data ADJ'!$1:$1048576,MATCH(Calc!$A1721,'Daily Data ADJ'!$A:$A,0),MATCH("ES1!, CME_MINI: Close",'Daily Data ADJ'!$1:$1,0))</f>
        <v>2779.75</v>
      </c>
      <c r="G1721">
        <f>INDEX('Daily Data ADJ'!$1:$1048576,MATCH(Calc!$A1721,'Daily Data ADJ'!$A:$A,0),MATCH("ES2!, CME_MINI: Close",'Daily Data ADJ'!$1:$1,0))</f>
        <v>2772.5</v>
      </c>
      <c r="H1721">
        <f>INDEX('QUANDL MULTPL SP500_DIV_YIELD_M'!$A:$G,MATCH(Calc!$A1721,'QUANDL MULTPL SP500_DIV_YIELD_M'!$A:$A,1),MATCH('QUANDL MULTPL SP500_DIV_YIELD_M'!$E$1,'QUANDL MULTPL SP500_DIV_YIELD_M'!$A$1:$G$1,0))</f>
        <v>2.41</v>
      </c>
      <c r="I1721" s="5">
        <f t="shared" si="156"/>
        <v>1.3708150842807399E-2</v>
      </c>
      <c r="J1721" s="1">
        <f>A1721/24/60/60+DATE(1970,1,1)</f>
        <v>43930.5625</v>
      </c>
      <c r="K1721" s="3">
        <f t="shared" si="159"/>
        <v>1</v>
      </c>
      <c r="L1721" s="6">
        <f>(1+Chart!$F$4)^(1/(365/K1721))-1</f>
        <v>6.6592785027408397E-5</v>
      </c>
      <c r="M1721" s="6">
        <f t="shared" si="160"/>
        <v>1.3695215999032229E-6</v>
      </c>
      <c r="N1721" s="6">
        <f t="shared" si="161"/>
        <v>3.73021862827283E-5</v>
      </c>
      <c r="O1721">
        <f>O1720*(B1721/B1720)</f>
        <v>266.76176261000251</v>
      </c>
      <c r="P1721">
        <f t="shared" si="157"/>
        <v>2020</v>
      </c>
      <c r="Q1721" s="1">
        <f t="shared" si="158"/>
        <v>43930.5625</v>
      </c>
      <c r="R1721">
        <f>IF(B1722="",R1720,IF(Q1721&gt;=Chart!$F$2,E1721,0))</f>
        <v>0</v>
      </c>
      <c r="S1721">
        <f>IF(B1722="",S1720,IFERROR(IF(AND(R1721&gt;0,R1720=0),R1721,(1+(B1722/B1721-1)*Calc!$Z$1)*S1720),0))</f>
        <v>0</v>
      </c>
      <c r="T1721">
        <f>IF(B1722="",T1720,IFERROR(IF(AND(R1721&gt;0,R1720=0),R1721,(1+(B1722/B1721-1)*Calc!$Z$1-L1722)*T1720),0))</f>
        <v>0</v>
      </c>
      <c r="U1721">
        <f>IF(B1722="",U1720,IFERROR(IF(AND(R1721&gt;0,R1720=0),R1721,(1+(B1722/B1721-1)*Calc!$Z$1-M1722*2)*U1720),0))</f>
        <v>0</v>
      </c>
      <c r="V1721">
        <f>IF(B1722="",V1720,IFERROR(IF(AND(R1721&gt;0,R1720=0),R1721,(1+(B1722/B1721-1)*Calc!$Z$1-N1722*2)*V1720),0))</f>
        <v>0</v>
      </c>
      <c r="W1721">
        <f>IF(ISNUMBER(C1721),C1721,W1720)</f>
        <v>0.05</v>
      </c>
      <c r="Y1721" s="1" t="e">
        <f>IF(AND(Q1721&gt;=Chart!$F$2,Q1721&lt;=Chart!$F$3),Q1721,#N/A)</f>
        <v>#N/A</v>
      </c>
      <c r="Z1721" t="e">
        <f>IF(AND(Q1721&gt;=Chart!$F$2,Q1721&lt;=Chart!$F$3),R1721,#N/A)</f>
        <v>#N/A</v>
      </c>
      <c r="AA1721" t="e">
        <f>IF(AND(Q1721&gt;=Chart!$F$2,Q1721&lt;=Chart!$F$3),S1721,#N/A)</f>
        <v>#N/A</v>
      </c>
      <c r="AB1721" t="e">
        <f>IF(AND(Q1721&gt;=Chart!$F$2,Q1721&lt;=Chart!$F$3),T1721,#N/A)</f>
        <v>#N/A</v>
      </c>
      <c r="AC1721" t="e">
        <f>IF(AND(Q1721&gt;=Chart!$F$2,Q1721&lt;=Chart!$F$3),U1721,#N/A)</f>
        <v>#N/A</v>
      </c>
      <c r="AD1721" t="e">
        <f>IF(AND(Q1721&gt;=Chart!$F$2,Q1721&lt;=Chart!$F$3),V1721,#N/A)</f>
        <v>#N/A</v>
      </c>
      <c r="AE1721" t="e">
        <f>IF(AND(Q1721&gt;=Chart!$F$2,Q1721&lt;=Chart!$F$3),I1721,#N/A)</f>
        <v>#N/A</v>
      </c>
      <c r="AF1721" t="e">
        <f>IF(AND(Q1721&gt;=Chart!$F$2,Q1721&lt;=Chart!$F$3),H1721/100,#N/A)</f>
        <v>#N/A</v>
      </c>
      <c r="AG1721" t="e">
        <f>IF(AND(Q1721&gt;=Chart!$F$2,Q1721&lt;=Chart!$F$3),W1721/100,#N/A)</f>
        <v>#N/A</v>
      </c>
    </row>
    <row r="1722" spans="1:33" x14ac:dyDescent="0.25">
      <c r="A1722">
        <v>1586784600</v>
      </c>
      <c r="B1722">
        <f>INDEX('Daily Data ADJ'!$1:$1048576,MATCH(Calc!$A1722,'Daily Data ADJ'!$A:$A,0),MATCH("SPY, CBOE BZX: Close",'Daily Data ADJ'!$1:$1,0))</f>
        <v>264.32619512000002</v>
      </c>
      <c r="C1722">
        <f>INDEX('Daily Data ADJ'!$1:$1048576,MATCH(Calc!$A1722,'Daily Data ADJ'!$A:$A,0),MATCH("EFFR, FRED: Close",'Daily Data ADJ'!$1:$1,0))</f>
        <v>0.05</v>
      </c>
      <c r="D1722">
        <f>INDEX('Daily Data ADJ'!$1:$1048576,MATCH(Calc!$A1722,'Daily Data ADJ'!$A:$A,1),MATCH("SOFR, FRED: Close",'Daily Data ADJ'!$1:$1,0))</f>
        <v>0.02</v>
      </c>
      <c r="E1722">
        <f>INDEX('Daily Data ADJ'!$1:$1048576,MATCH(Calc!$A1722,'Daily Data ADJ'!$A:$A,0),MATCH("UPRO, CBOE BZX: Close",'Daily Data ADJ'!$1:$1,0))</f>
        <v>16.356997199999999</v>
      </c>
      <c r="F1722">
        <f>INDEX('Daily Data ADJ'!$1:$1048576,MATCH(Calc!$A1722,'Daily Data ADJ'!$A:$A,0),MATCH("ES1!, CME_MINI: Close",'Daily Data ADJ'!$1:$1,0))</f>
        <v>2759.25</v>
      </c>
      <c r="G1722">
        <f>INDEX('Daily Data ADJ'!$1:$1048576,MATCH(Calc!$A1722,'Daily Data ADJ'!$A:$A,0),MATCH("ES2!, CME_MINI: Close",'Daily Data ADJ'!$1:$1,0))</f>
        <v>2751.5</v>
      </c>
      <c r="H1722">
        <f>INDEX('QUANDL MULTPL SP500_DIV_YIELD_M'!$A:$G,MATCH(Calc!$A1722,'QUANDL MULTPL SP500_DIV_YIELD_M'!$A:$A,1),MATCH('QUANDL MULTPL SP500_DIV_YIELD_M'!$E$1,'QUANDL MULTPL SP500_DIV_YIELD_M'!$A$1:$G$1,0))</f>
        <v>2.41</v>
      </c>
      <c r="I1722" s="5">
        <f t="shared" si="156"/>
        <v>1.2912308328736678E-2</v>
      </c>
      <c r="J1722" s="1">
        <f>A1722/24/60/60+DATE(1970,1,1)</f>
        <v>43934.5625</v>
      </c>
      <c r="K1722" s="3">
        <f t="shared" si="159"/>
        <v>4</v>
      </c>
      <c r="L1722" s="6">
        <f>(1+Chart!$F$4)^(1/(365/K1722))-1</f>
        <v>2.6639774888526091E-4</v>
      </c>
      <c r="M1722" s="6">
        <f t="shared" si="160"/>
        <v>5.4780976530555137E-6</v>
      </c>
      <c r="N1722" s="6">
        <f t="shared" si="161"/>
        <v>1.4060884570521459E-4</v>
      </c>
      <c r="O1722">
        <f>O1721*(B1722/B1721)</f>
        <v>264.32619512000247</v>
      </c>
      <c r="P1722">
        <f t="shared" si="157"/>
        <v>2020</v>
      </c>
      <c r="Q1722" s="1">
        <f t="shared" si="158"/>
        <v>43934.5625</v>
      </c>
      <c r="R1722">
        <f>IF(B1723="",R1721,IF(Q1722&gt;=Chart!$F$2,E1722,0))</f>
        <v>0</v>
      </c>
      <c r="S1722">
        <f>IF(B1723="",S1721,IFERROR(IF(AND(R1722&gt;0,R1721=0),R1722,(1+(B1723/B1722-1)*Calc!$Z$1)*S1721),0))</f>
        <v>0</v>
      </c>
      <c r="T1722">
        <f>IF(B1723="",T1721,IFERROR(IF(AND(R1722&gt;0,R1721=0),R1722,(1+(B1723/B1722-1)*Calc!$Z$1-L1723)*T1721),0))</f>
        <v>0</v>
      </c>
      <c r="U1722">
        <f>IF(B1723="",U1721,IFERROR(IF(AND(R1722&gt;0,R1721=0),R1722,(1+(B1723/B1722-1)*Calc!$Z$1-M1723*2)*U1721),0))</f>
        <v>0</v>
      </c>
      <c r="V1722">
        <f>IF(B1723="",V1721,IFERROR(IF(AND(R1722&gt;0,R1721=0),R1722,(1+(B1723/B1722-1)*Calc!$Z$1-N1723*2)*V1721),0))</f>
        <v>0</v>
      </c>
      <c r="W1722">
        <f>IF(ISNUMBER(C1722),C1722,W1721)</f>
        <v>0.05</v>
      </c>
      <c r="Y1722" s="1" t="e">
        <f>IF(AND(Q1722&gt;=Chart!$F$2,Q1722&lt;=Chart!$F$3),Q1722,#N/A)</f>
        <v>#N/A</v>
      </c>
      <c r="Z1722" t="e">
        <f>IF(AND(Q1722&gt;=Chart!$F$2,Q1722&lt;=Chart!$F$3),R1722,#N/A)</f>
        <v>#N/A</v>
      </c>
      <c r="AA1722" t="e">
        <f>IF(AND(Q1722&gt;=Chart!$F$2,Q1722&lt;=Chart!$F$3),S1722,#N/A)</f>
        <v>#N/A</v>
      </c>
      <c r="AB1722" t="e">
        <f>IF(AND(Q1722&gt;=Chart!$F$2,Q1722&lt;=Chart!$F$3),T1722,#N/A)</f>
        <v>#N/A</v>
      </c>
      <c r="AC1722" t="e">
        <f>IF(AND(Q1722&gt;=Chart!$F$2,Q1722&lt;=Chart!$F$3),U1722,#N/A)</f>
        <v>#N/A</v>
      </c>
      <c r="AD1722" t="e">
        <f>IF(AND(Q1722&gt;=Chart!$F$2,Q1722&lt;=Chart!$F$3),V1722,#N/A)</f>
        <v>#N/A</v>
      </c>
      <c r="AE1722" t="e">
        <f>IF(AND(Q1722&gt;=Chart!$F$2,Q1722&lt;=Chart!$F$3),I1722,#N/A)</f>
        <v>#N/A</v>
      </c>
      <c r="AF1722" t="e">
        <f>IF(AND(Q1722&gt;=Chart!$F$2,Q1722&lt;=Chart!$F$3),H1722/100,#N/A)</f>
        <v>#N/A</v>
      </c>
      <c r="AG1722" t="e">
        <f>IF(AND(Q1722&gt;=Chart!$F$2,Q1722&lt;=Chart!$F$3),W1722/100,#N/A)</f>
        <v>#N/A</v>
      </c>
    </row>
    <row r="1723" spans="1:33" x14ac:dyDescent="0.25">
      <c r="A1723">
        <v>1586871000</v>
      </c>
      <c r="B1723">
        <f>INDEX('Daily Data ADJ'!$1:$1048576,MATCH(Calc!$A1723,'Daily Data ADJ'!$A:$A,0),MATCH("SPY, CBOE BZX: Close",'Daily Data ADJ'!$1:$1,0))</f>
        <v>272.12192886999998</v>
      </c>
      <c r="C1723">
        <f>INDEX('Daily Data ADJ'!$1:$1048576,MATCH(Calc!$A1723,'Daily Data ADJ'!$A:$A,0),MATCH("EFFR, FRED: Close",'Daily Data ADJ'!$1:$1,0))</f>
        <v>0.05</v>
      </c>
      <c r="D1723">
        <f>INDEX('Daily Data ADJ'!$1:$1048576,MATCH(Calc!$A1723,'Daily Data ADJ'!$A:$A,1),MATCH("SOFR, FRED: Close",'Daily Data ADJ'!$1:$1,0))</f>
        <v>0.06</v>
      </c>
      <c r="E1723">
        <f>INDEX('Daily Data ADJ'!$1:$1048576,MATCH(Calc!$A1723,'Daily Data ADJ'!$A:$A,0),MATCH("UPRO, CBOE BZX: Close",'Daily Data ADJ'!$1:$1,0))</f>
        <v>17.84354497</v>
      </c>
      <c r="F1723">
        <f>INDEX('Daily Data ADJ'!$1:$1048576,MATCH(Calc!$A1723,'Daily Data ADJ'!$A:$A,0),MATCH("ES1!, CME_MINI: Close",'Daily Data ADJ'!$1:$1,0))</f>
        <v>2843</v>
      </c>
      <c r="G1723">
        <f>INDEX('Daily Data ADJ'!$1:$1048576,MATCH(Calc!$A1723,'Daily Data ADJ'!$A:$A,0),MATCH("ES2!, CME_MINI: Close",'Daily Data ADJ'!$1:$1,0))</f>
        <v>2835.25</v>
      </c>
      <c r="H1723">
        <f>INDEX('QUANDL MULTPL SP500_DIV_YIELD_M'!$A:$G,MATCH(Calc!$A1723,'QUANDL MULTPL SP500_DIV_YIELD_M'!$A:$A,1),MATCH('QUANDL MULTPL SP500_DIV_YIELD_M'!$E$1,'QUANDL MULTPL SP500_DIV_YIELD_M'!$A$1:$G$1,0))</f>
        <v>2.41</v>
      </c>
      <c r="I1723" s="5">
        <f t="shared" si="156"/>
        <v>1.3240530601582246E-2</v>
      </c>
      <c r="J1723" s="1">
        <f>A1723/24/60/60+DATE(1970,1,1)</f>
        <v>43935.5625</v>
      </c>
      <c r="K1723" s="3">
        <f t="shared" si="159"/>
        <v>1</v>
      </c>
      <c r="L1723" s="6">
        <f>(1+Chart!$F$4)^(1/(365/K1723))-1</f>
        <v>6.6592785027408397E-5</v>
      </c>
      <c r="M1723" s="6">
        <f t="shared" si="160"/>
        <v>1.3695215999032229E-6</v>
      </c>
      <c r="N1723" s="6">
        <f t="shared" si="161"/>
        <v>3.6038021718365343E-5</v>
      </c>
      <c r="O1723">
        <f>O1722*(B1723/B1722)</f>
        <v>272.12192887000248</v>
      </c>
      <c r="P1723">
        <f t="shared" si="157"/>
        <v>2020</v>
      </c>
      <c r="Q1723" s="1">
        <f t="shared" si="158"/>
        <v>43935.5625</v>
      </c>
      <c r="R1723">
        <f>IF(B1724="",R1722,IF(Q1723&gt;=Chart!$F$2,E1723,0))</f>
        <v>0</v>
      </c>
      <c r="S1723">
        <f>IF(B1724="",S1722,IFERROR(IF(AND(R1723&gt;0,R1722=0),R1723,(1+(B1724/B1723-1)*Calc!$Z$1)*S1722),0))</f>
        <v>0</v>
      </c>
      <c r="T1723">
        <f>IF(B1724="",T1722,IFERROR(IF(AND(R1723&gt;0,R1722=0),R1723,(1+(B1724/B1723-1)*Calc!$Z$1-L1724)*T1722),0))</f>
        <v>0</v>
      </c>
      <c r="U1723">
        <f>IF(B1724="",U1722,IFERROR(IF(AND(R1723&gt;0,R1722=0),R1723,(1+(B1724/B1723-1)*Calc!$Z$1-M1724*2)*U1722),0))</f>
        <v>0</v>
      </c>
      <c r="V1723">
        <f>IF(B1724="",V1722,IFERROR(IF(AND(R1723&gt;0,R1722=0),R1723,(1+(B1724/B1723-1)*Calc!$Z$1-N1724*2)*V1722),0))</f>
        <v>0</v>
      </c>
      <c r="W1723">
        <f>IF(ISNUMBER(C1723),C1723,W1722)</f>
        <v>0.05</v>
      </c>
      <c r="Y1723" s="1" t="e">
        <f>IF(AND(Q1723&gt;=Chart!$F$2,Q1723&lt;=Chart!$F$3),Q1723,#N/A)</f>
        <v>#N/A</v>
      </c>
      <c r="Z1723" t="e">
        <f>IF(AND(Q1723&gt;=Chart!$F$2,Q1723&lt;=Chart!$F$3),R1723,#N/A)</f>
        <v>#N/A</v>
      </c>
      <c r="AA1723" t="e">
        <f>IF(AND(Q1723&gt;=Chart!$F$2,Q1723&lt;=Chart!$F$3),S1723,#N/A)</f>
        <v>#N/A</v>
      </c>
      <c r="AB1723" t="e">
        <f>IF(AND(Q1723&gt;=Chart!$F$2,Q1723&lt;=Chart!$F$3),T1723,#N/A)</f>
        <v>#N/A</v>
      </c>
      <c r="AC1723" t="e">
        <f>IF(AND(Q1723&gt;=Chart!$F$2,Q1723&lt;=Chart!$F$3),U1723,#N/A)</f>
        <v>#N/A</v>
      </c>
      <c r="AD1723" t="e">
        <f>IF(AND(Q1723&gt;=Chart!$F$2,Q1723&lt;=Chart!$F$3),V1723,#N/A)</f>
        <v>#N/A</v>
      </c>
      <c r="AE1723" t="e">
        <f>IF(AND(Q1723&gt;=Chart!$F$2,Q1723&lt;=Chart!$F$3),I1723,#N/A)</f>
        <v>#N/A</v>
      </c>
      <c r="AF1723" t="e">
        <f>IF(AND(Q1723&gt;=Chart!$F$2,Q1723&lt;=Chart!$F$3),H1723/100,#N/A)</f>
        <v>#N/A</v>
      </c>
      <c r="AG1723" t="e">
        <f>IF(AND(Q1723&gt;=Chart!$F$2,Q1723&lt;=Chart!$F$3),W1723/100,#N/A)</f>
        <v>#N/A</v>
      </c>
    </row>
    <row r="1724" spans="1:33" x14ac:dyDescent="0.25">
      <c r="A1724">
        <v>1586957400</v>
      </c>
      <c r="B1724">
        <f>INDEX('Daily Data ADJ'!$1:$1048576,MATCH(Calc!$A1724,'Daily Data ADJ'!$A:$A,0),MATCH("SPY, CBOE BZX: Close",'Daily Data ADJ'!$1:$1,0))</f>
        <v>266.33985328</v>
      </c>
      <c r="C1724">
        <f>INDEX('Daily Data ADJ'!$1:$1048576,MATCH(Calc!$A1724,'Daily Data ADJ'!$A:$A,0),MATCH("EFFR, FRED: Close",'Daily Data ADJ'!$1:$1,0))</f>
        <v>0.05</v>
      </c>
      <c r="D1724">
        <f>INDEX('Daily Data ADJ'!$1:$1048576,MATCH(Calc!$A1724,'Daily Data ADJ'!$A:$A,1),MATCH("SOFR, FRED: Close",'Daily Data ADJ'!$1:$1,0))</f>
        <v>0.03</v>
      </c>
      <c r="E1724">
        <f>INDEX('Daily Data ADJ'!$1:$1048576,MATCH(Calc!$A1724,'Daily Data ADJ'!$A:$A,0),MATCH("UPRO, CBOE BZX: Close",'Daily Data ADJ'!$1:$1,0))</f>
        <v>16.695074949999999</v>
      </c>
      <c r="F1724">
        <f>INDEX('Daily Data ADJ'!$1:$1048576,MATCH(Calc!$A1724,'Daily Data ADJ'!$A:$A,0),MATCH("ES1!, CME_MINI: Close",'Daily Data ADJ'!$1:$1,0))</f>
        <v>2775</v>
      </c>
      <c r="G1724">
        <f>INDEX('Daily Data ADJ'!$1:$1048576,MATCH(Calc!$A1724,'Daily Data ADJ'!$A:$A,0),MATCH("ES2!, CME_MINI: Close",'Daily Data ADJ'!$1:$1,0))</f>
        <v>2767</v>
      </c>
      <c r="H1724">
        <f>INDEX('QUANDL MULTPL SP500_DIV_YIELD_M'!$A:$G,MATCH(Calc!$A1724,'QUANDL MULTPL SP500_DIV_YIELD_M'!$A:$A,1),MATCH('QUANDL MULTPL SP500_DIV_YIELD_M'!$E$1,'QUANDL MULTPL SP500_DIV_YIELD_M'!$A$1:$G$1,0))</f>
        <v>2.41</v>
      </c>
      <c r="I1724" s="5">
        <f t="shared" si="156"/>
        <v>1.2618238781123437E-2</v>
      </c>
      <c r="J1724" s="1">
        <f>A1724/24/60/60+DATE(1970,1,1)</f>
        <v>43936.5625</v>
      </c>
      <c r="K1724" s="3">
        <f t="shared" si="159"/>
        <v>1</v>
      </c>
      <c r="L1724" s="6">
        <f>(1+Chart!$F$4)^(1/(365/K1724))-1</f>
        <v>6.6592785027408397E-5</v>
      </c>
      <c r="M1724" s="6">
        <f t="shared" si="160"/>
        <v>1.3695215999032229E-6</v>
      </c>
      <c r="N1724" s="6">
        <f t="shared" si="161"/>
        <v>3.435481538294205E-5</v>
      </c>
      <c r="O1724">
        <f>O1723*(B1724/B1723)</f>
        <v>266.33985328000244</v>
      </c>
      <c r="P1724">
        <f t="shared" si="157"/>
        <v>2020</v>
      </c>
      <c r="Q1724" s="1">
        <f t="shared" si="158"/>
        <v>43936.5625</v>
      </c>
      <c r="R1724">
        <f>IF(B1725="",R1723,IF(Q1724&gt;=Chart!$F$2,E1724,0))</f>
        <v>0</v>
      </c>
      <c r="S1724">
        <f>IF(B1725="",S1723,IFERROR(IF(AND(R1724&gt;0,R1723=0),R1724,(1+(B1725/B1724-1)*Calc!$Z$1)*S1723),0))</f>
        <v>0</v>
      </c>
      <c r="T1724">
        <f>IF(B1725="",T1723,IFERROR(IF(AND(R1724&gt;0,R1723=0),R1724,(1+(B1725/B1724-1)*Calc!$Z$1-L1725)*T1723),0))</f>
        <v>0</v>
      </c>
      <c r="U1724">
        <f>IF(B1725="",U1723,IFERROR(IF(AND(R1724&gt;0,R1723=0),R1724,(1+(B1725/B1724-1)*Calc!$Z$1-M1725*2)*U1723),0))</f>
        <v>0</v>
      </c>
      <c r="V1724">
        <f>IF(B1725="",V1723,IFERROR(IF(AND(R1724&gt;0,R1723=0),R1724,(1+(B1725/B1724-1)*Calc!$Z$1-N1725*2)*V1723),0))</f>
        <v>0</v>
      </c>
      <c r="W1724">
        <f>IF(ISNUMBER(C1724),C1724,W1723)</f>
        <v>0.05</v>
      </c>
      <c r="Y1724" s="1" t="e">
        <f>IF(AND(Q1724&gt;=Chart!$F$2,Q1724&lt;=Chart!$F$3),Q1724,#N/A)</f>
        <v>#N/A</v>
      </c>
      <c r="Z1724" t="e">
        <f>IF(AND(Q1724&gt;=Chart!$F$2,Q1724&lt;=Chart!$F$3),R1724,#N/A)</f>
        <v>#N/A</v>
      </c>
      <c r="AA1724" t="e">
        <f>IF(AND(Q1724&gt;=Chart!$F$2,Q1724&lt;=Chart!$F$3),S1724,#N/A)</f>
        <v>#N/A</v>
      </c>
      <c r="AB1724" t="e">
        <f>IF(AND(Q1724&gt;=Chart!$F$2,Q1724&lt;=Chart!$F$3),T1724,#N/A)</f>
        <v>#N/A</v>
      </c>
      <c r="AC1724" t="e">
        <f>IF(AND(Q1724&gt;=Chart!$F$2,Q1724&lt;=Chart!$F$3),U1724,#N/A)</f>
        <v>#N/A</v>
      </c>
      <c r="AD1724" t="e">
        <f>IF(AND(Q1724&gt;=Chart!$F$2,Q1724&lt;=Chart!$F$3),V1724,#N/A)</f>
        <v>#N/A</v>
      </c>
      <c r="AE1724" t="e">
        <f>IF(AND(Q1724&gt;=Chart!$F$2,Q1724&lt;=Chart!$F$3),I1724,#N/A)</f>
        <v>#N/A</v>
      </c>
      <c r="AF1724" t="e">
        <f>IF(AND(Q1724&gt;=Chart!$F$2,Q1724&lt;=Chart!$F$3),H1724/100,#N/A)</f>
        <v>#N/A</v>
      </c>
      <c r="AG1724" t="e">
        <f>IF(AND(Q1724&gt;=Chart!$F$2,Q1724&lt;=Chart!$F$3),W1724/100,#N/A)</f>
        <v>#N/A</v>
      </c>
    </row>
    <row r="1725" spans="1:33" x14ac:dyDescent="0.25">
      <c r="A1725">
        <v>1587043800</v>
      </c>
      <c r="B1725">
        <f>INDEX('Daily Data ADJ'!$1:$1048576,MATCH(Calc!$A1725,'Daily Data ADJ'!$A:$A,0),MATCH("SPY, CBOE BZX: Close",'Daily Data ADJ'!$1:$1,0))</f>
        <v>267.62475897000002</v>
      </c>
      <c r="C1725">
        <f>INDEX('Daily Data ADJ'!$1:$1048576,MATCH(Calc!$A1725,'Daily Data ADJ'!$A:$A,0),MATCH("EFFR, FRED: Close",'Daily Data ADJ'!$1:$1,0))</f>
        <v>0.05</v>
      </c>
      <c r="D1725">
        <f>INDEX('Daily Data ADJ'!$1:$1048576,MATCH(Calc!$A1725,'Daily Data ADJ'!$A:$A,1),MATCH("SOFR, FRED: Close",'Daily Data ADJ'!$1:$1,0))</f>
        <v>0.03</v>
      </c>
      <c r="E1725">
        <f>INDEX('Daily Data ADJ'!$1:$1048576,MATCH(Calc!$A1725,'Daily Data ADJ'!$A:$A,0),MATCH("UPRO, CBOE BZX: Close",'Daily Data ADJ'!$1:$1,0))</f>
        <v>16.938689799999999</v>
      </c>
      <c r="F1725">
        <f>INDEX('Daily Data ADJ'!$1:$1048576,MATCH(Calc!$A1725,'Daily Data ADJ'!$A:$A,0),MATCH("ES1!, CME_MINI: Close",'Daily Data ADJ'!$1:$1,0))</f>
        <v>2787.5</v>
      </c>
      <c r="G1725">
        <f>INDEX('Daily Data ADJ'!$1:$1048576,MATCH(Calc!$A1725,'Daily Data ADJ'!$A:$A,0),MATCH("ES2!, CME_MINI: Close",'Daily Data ADJ'!$1:$1,0))</f>
        <v>2780</v>
      </c>
      <c r="H1725">
        <f>INDEX('QUANDL MULTPL SP500_DIV_YIELD_M'!$A:$G,MATCH(Calc!$A1725,'QUANDL MULTPL SP500_DIV_YIELD_M'!$A:$A,1),MATCH('QUANDL MULTPL SP500_DIV_YIELD_M'!$E$1,'QUANDL MULTPL SP500_DIV_YIELD_M'!$A$1:$G$1,0))</f>
        <v>2.41</v>
      </c>
      <c r="I1725" s="5">
        <f t="shared" si="156"/>
        <v>1.338102572275034E-2</v>
      </c>
      <c r="J1725" s="1">
        <f>A1725/24/60/60+DATE(1970,1,1)</f>
        <v>43937.5625</v>
      </c>
      <c r="K1725" s="3">
        <f t="shared" si="159"/>
        <v>1</v>
      </c>
      <c r="L1725" s="6">
        <f>(1+Chart!$F$4)^(1/(365/K1725))-1</f>
        <v>6.6592785027408397E-5</v>
      </c>
      <c r="M1725" s="6">
        <f t="shared" si="160"/>
        <v>1.3695215999032229E-6</v>
      </c>
      <c r="N1725" s="6">
        <f t="shared" si="161"/>
        <v>3.6417897363527629E-5</v>
      </c>
      <c r="O1725">
        <f>O1724*(B1725/B1724)</f>
        <v>267.62475897000246</v>
      </c>
      <c r="P1725">
        <f t="shared" si="157"/>
        <v>2020</v>
      </c>
      <c r="Q1725" s="1">
        <f t="shared" si="158"/>
        <v>43937.5625</v>
      </c>
      <c r="R1725">
        <f>IF(B1726="",R1724,IF(Q1725&gt;=Chart!$F$2,E1725,0))</f>
        <v>0</v>
      </c>
      <c r="S1725">
        <f>IF(B1726="",S1724,IFERROR(IF(AND(R1725&gt;0,R1724=0),R1725,(1+(B1726/B1725-1)*Calc!$Z$1)*S1724),0))</f>
        <v>0</v>
      </c>
      <c r="T1725">
        <f>IF(B1726="",T1724,IFERROR(IF(AND(R1725&gt;0,R1724=0),R1725,(1+(B1726/B1725-1)*Calc!$Z$1-L1726)*T1724),0))</f>
        <v>0</v>
      </c>
      <c r="U1725">
        <f>IF(B1726="",U1724,IFERROR(IF(AND(R1725&gt;0,R1724=0),R1725,(1+(B1726/B1725-1)*Calc!$Z$1-M1726*2)*U1724),0))</f>
        <v>0</v>
      </c>
      <c r="V1725">
        <f>IF(B1726="",V1724,IFERROR(IF(AND(R1725&gt;0,R1724=0),R1725,(1+(B1726/B1725-1)*Calc!$Z$1-N1726*2)*V1724),0))</f>
        <v>0</v>
      </c>
      <c r="W1725">
        <f>IF(ISNUMBER(C1725),C1725,W1724)</f>
        <v>0.05</v>
      </c>
      <c r="Y1725" s="1" t="e">
        <f>IF(AND(Q1725&gt;=Chart!$F$2,Q1725&lt;=Chart!$F$3),Q1725,#N/A)</f>
        <v>#N/A</v>
      </c>
      <c r="Z1725" t="e">
        <f>IF(AND(Q1725&gt;=Chart!$F$2,Q1725&lt;=Chart!$F$3),R1725,#N/A)</f>
        <v>#N/A</v>
      </c>
      <c r="AA1725" t="e">
        <f>IF(AND(Q1725&gt;=Chart!$F$2,Q1725&lt;=Chart!$F$3),S1725,#N/A)</f>
        <v>#N/A</v>
      </c>
      <c r="AB1725" t="e">
        <f>IF(AND(Q1725&gt;=Chart!$F$2,Q1725&lt;=Chart!$F$3),T1725,#N/A)</f>
        <v>#N/A</v>
      </c>
      <c r="AC1725" t="e">
        <f>IF(AND(Q1725&gt;=Chart!$F$2,Q1725&lt;=Chart!$F$3),U1725,#N/A)</f>
        <v>#N/A</v>
      </c>
      <c r="AD1725" t="e">
        <f>IF(AND(Q1725&gt;=Chart!$F$2,Q1725&lt;=Chart!$F$3),V1725,#N/A)</f>
        <v>#N/A</v>
      </c>
      <c r="AE1725" t="e">
        <f>IF(AND(Q1725&gt;=Chart!$F$2,Q1725&lt;=Chart!$F$3),I1725,#N/A)</f>
        <v>#N/A</v>
      </c>
      <c r="AF1725" t="e">
        <f>IF(AND(Q1725&gt;=Chart!$F$2,Q1725&lt;=Chart!$F$3),H1725/100,#N/A)</f>
        <v>#N/A</v>
      </c>
      <c r="AG1725" t="e">
        <f>IF(AND(Q1725&gt;=Chart!$F$2,Q1725&lt;=Chart!$F$3),W1725/100,#N/A)</f>
        <v>#N/A</v>
      </c>
    </row>
    <row r="1726" spans="1:33" x14ac:dyDescent="0.25">
      <c r="A1726">
        <v>1587130200</v>
      </c>
      <c r="B1726">
        <f>INDEX('Daily Data ADJ'!$1:$1048576,MATCH(Calc!$A1726,'Daily Data ADJ'!$A:$A,0),MATCH("SPY, CBOE BZX: Close",'Daily Data ADJ'!$1:$1,0))</f>
        <v>274.85475066999999</v>
      </c>
      <c r="C1726">
        <f>INDEX('Daily Data ADJ'!$1:$1048576,MATCH(Calc!$A1726,'Daily Data ADJ'!$A:$A,0),MATCH("EFFR, FRED: Close",'Daily Data ADJ'!$1:$1,0))</f>
        <v>0.05</v>
      </c>
      <c r="D1726">
        <f>INDEX('Daily Data ADJ'!$1:$1048576,MATCH(Calc!$A1726,'Daily Data ADJ'!$A:$A,1),MATCH("SOFR, FRED: Close",'Daily Data ADJ'!$1:$1,0))</f>
        <v>0.03</v>
      </c>
      <c r="E1726">
        <f>INDEX('Daily Data ADJ'!$1:$1048576,MATCH(Calc!$A1726,'Daily Data ADJ'!$A:$A,0),MATCH("UPRO, CBOE BZX: Close",'Daily Data ADJ'!$1:$1,0))</f>
        <v>18.320831210000001</v>
      </c>
      <c r="F1726">
        <f>INDEX('Daily Data ADJ'!$1:$1048576,MATCH(Calc!$A1726,'Daily Data ADJ'!$A:$A,0),MATCH("ES1!, CME_MINI: Close",'Daily Data ADJ'!$1:$1,0))</f>
        <v>2870</v>
      </c>
      <c r="G1726">
        <f>INDEX('Daily Data ADJ'!$1:$1048576,MATCH(Calc!$A1726,'Daily Data ADJ'!$A:$A,0),MATCH("ES2!, CME_MINI: Close",'Daily Data ADJ'!$1:$1,0))</f>
        <v>2862.5</v>
      </c>
      <c r="H1726">
        <f>INDEX('QUANDL MULTPL SP500_DIV_YIELD_M'!$A:$G,MATCH(Calc!$A1726,'QUANDL MULTPL SP500_DIV_YIELD_M'!$A:$A,1),MATCH('QUANDL MULTPL SP500_DIV_YIELD_M'!$E$1,'QUANDL MULTPL SP500_DIV_YIELD_M'!$A$1:$G$1,0))</f>
        <v>2.41</v>
      </c>
      <c r="I1726" s="5">
        <f t="shared" si="156"/>
        <v>1.3687941143517224E-2</v>
      </c>
      <c r="J1726" s="1">
        <f>A1726/24/60/60+DATE(1970,1,1)</f>
        <v>43938.5625</v>
      </c>
      <c r="K1726" s="3">
        <f t="shared" si="159"/>
        <v>1</v>
      </c>
      <c r="L1726" s="6">
        <f>(1+Chart!$F$4)^(1/(365/K1726))-1</f>
        <v>6.6592785027408397E-5</v>
      </c>
      <c r="M1726" s="6">
        <f t="shared" si="160"/>
        <v>1.3695215999032229E-6</v>
      </c>
      <c r="N1726" s="6">
        <f t="shared" si="161"/>
        <v>3.7247563406284101E-5</v>
      </c>
      <c r="O1726">
        <f>O1725*(B1726/B1725)</f>
        <v>274.85475067000249</v>
      </c>
      <c r="P1726">
        <f t="shared" si="157"/>
        <v>2020</v>
      </c>
      <c r="Q1726" s="1">
        <f t="shared" si="158"/>
        <v>43938.5625</v>
      </c>
      <c r="R1726">
        <f>IF(B1727="",R1725,IF(Q1726&gt;=Chart!$F$2,E1726,0))</f>
        <v>0</v>
      </c>
      <c r="S1726">
        <f>IF(B1727="",S1725,IFERROR(IF(AND(R1726&gt;0,R1725=0),R1726,(1+(B1727/B1726-1)*Calc!$Z$1)*S1725),0))</f>
        <v>0</v>
      </c>
      <c r="T1726">
        <f>IF(B1727="",T1725,IFERROR(IF(AND(R1726&gt;0,R1725=0),R1726,(1+(B1727/B1726-1)*Calc!$Z$1-L1727)*T1725),0))</f>
        <v>0</v>
      </c>
      <c r="U1726">
        <f>IF(B1727="",U1725,IFERROR(IF(AND(R1726&gt;0,R1725=0),R1726,(1+(B1727/B1726-1)*Calc!$Z$1-M1727*2)*U1725),0))</f>
        <v>0</v>
      </c>
      <c r="V1726">
        <f>IF(B1727="",V1725,IFERROR(IF(AND(R1726&gt;0,R1725=0),R1726,(1+(B1727/B1726-1)*Calc!$Z$1-N1727*2)*V1725),0))</f>
        <v>0</v>
      </c>
      <c r="W1726">
        <f>IF(ISNUMBER(C1726),C1726,W1725)</f>
        <v>0.05</v>
      </c>
      <c r="Y1726" s="1" t="e">
        <f>IF(AND(Q1726&gt;=Chart!$F$2,Q1726&lt;=Chart!$F$3),Q1726,#N/A)</f>
        <v>#N/A</v>
      </c>
      <c r="Z1726" t="e">
        <f>IF(AND(Q1726&gt;=Chart!$F$2,Q1726&lt;=Chart!$F$3),R1726,#N/A)</f>
        <v>#N/A</v>
      </c>
      <c r="AA1726" t="e">
        <f>IF(AND(Q1726&gt;=Chart!$F$2,Q1726&lt;=Chart!$F$3),S1726,#N/A)</f>
        <v>#N/A</v>
      </c>
      <c r="AB1726" t="e">
        <f>IF(AND(Q1726&gt;=Chart!$F$2,Q1726&lt;=Chart!$F$3),T1726,#N/A)</f>
        <v>#N/A</v>
      </c>
      <c r="AC1726" t="e">
        <f>IF(AND(Q1726&gt;=Chart!$F$2,Q1726&lt;=Chart!$F$3),U1726,#N/A)</f>
        <v>#N/A</v>
      </c>
      <c r="AD1726" t="e">
        <f>IF(AND(Q1726&gt;=Chart!$F$2,Q1726&lt;=Chart!$F$3),V1726,#N/A)</f>
        <v>#N/A</v>
      </c>
      <c r="AE1726" t="e">
        <f>IF(AND(Q1726&gt;=Chart!$F$2,Q1726&lt;=Chart!$F$3),I1726,#N/A)</f>
        <v>#N/A</v>
      </c>
      <c r="AF1726" t="e">
        <f>IF(AND(Q1726&gt;=Chart!$F$2,Q1726&lt;=Chart!$F$3),H1726/100,#N/A)</f>
        <v>#N/A</v>
      </c>
      <c r="AG1726" t="e">
        <f>IF(AND(Q1726&gt;=Chart!$F$2,Q1726&lt;=Chart!$F$3),W1726/100,#N/A)</f>
        <v>#N/A</v>
      </c>
    </row>
    <row r="1727" spans="1:33" x14ac:dyDescent="0.25">
      <c r="A1727">
        <v>1587389400</v>
      </c>
      <c r="B1727">
        <f>INDEX('Daily Data ADJ'!$1:$1048576,MATCH(Calc!$A1727,'Daily Data ADJ'!$A:$A,0),MATCH("SPY, CBOE BZX: Close",'Daily Data ADJ'!$1:$1,0))</f>
        <v>270.01238222000001</v>
      </c>
      <c r="C1727">
        <f>INDEX('Daily Data ADJ'!$1:$1048576,MATCH(Calc!$A1727,'Daily Data ADJ'!$A:$A,0),MATCH("EFFR, FRED: Close",'Daily Data ADJ'!$1:$1,0))</f>
        <v>0.05</v>
      </c>
      <c r="D1727">
        <f>INDEX('Daily Data ADJ'!$1:$1048576,MATCH(Calc!$A1727,'Daily Data ADJ'!$A:$A,1),MATCH("SOFR, FRED: Close",'Daily Data ADJ'!$1:$1,0))</f>
        <v>0.02</v>
      </c>
      <c r="E1727">
        <f>INDEX('Daily Data ADJ'!$1:$1048576,MATCH(Calc!$A1727,'Daily Data ADJ'!$A:$A,0),MATCH("UPRO, CBOE BZX: Close",'Daily Data ADJ'!$1:$1,0))</f>
        <v>17.33642833</v>
      </c>
      <c r="F1727">
        <f>INDEX('Daily Data ADJ'!$1:$1048576,MATCH(Calc!$A1727,'Daily Data ADJ'!$A:$A,0),MATCH("ES1!, CME_MINI: Close",'Daily Data ADJ'!$1:$1,0))</f>
        <v>2806.5</v>
      </c>
      <c r="G1727">
        <f>INDEX('Daily Data ADJ'!$1:$1048576,MATCH(Calc!$A1727,'Daily Data ADJ'!$A:$A,0),MATCH("ES2!, CME_MINI: Close",'Daily Data ADJ'!$1:$1,0))</f>
        <v>2799.5</v>
      </c>
      <c r="H1727">
        <f>INDEX('QUANDL MULTPL SP500_DIV_YIELD_M'!$A:$G,MATCH(Calc!$A1727,'QUANDL MULTPL SP500_DIV_YIELD_M'!$A:$A,1),MATCH('QUANDL MULTPL SP500_DIV_YIELD_M'!$E$1,'QUANDL MULTPL SP500_DIV_YIELD_M'!$A$1:$G$1,0))</f>
        <v>2.41</v>
      </c>
      <c r="I1727" s="5">
        <f t="shared" si="156"/>
        <v>1.4160424989429477E-2</v>
      </c>
      <c r="J1727" s="1">
        <f>A1727/24/60/60+DATE(1970,1,1)</f>
        <v>43941.5625</v>
      </c>
      <c r="K1727" s="3">
        <f t="shared" si="159"/>
        <v>3</v>
      </c>
      <c r="L1727" s="6">
        <f>(1+Chart!$F$4)^(1/(365/K1727))-1</f>
        <v>1.9979165917494157E-4</v>
      </c>
      <c r="M1727" s="6">
        <f t="shared" si="160"/>
        <v>4.1085704263199574E-6</v>
      </c>
      <c r="N1727" s="6">
        <f t="shared" si="161"/>
        <v>1.155773857064446E-4</v>
      </c>
      <c r="O1727">
        <f>O1726*(B1727/B1726)</f>
        <v>270.01238222000245</v>
      </c>
      <c r="P1727">
        <f t="shared" si="157"/>
        <v>2020</v>
      </c>
      <c r="Q1727" s="1">
        <f t="shared" si="158"/>
        <v>43941.5625</v>
      </c>
      <c r="R1727">
        <f>IF(B1728="",R1726,IF(Q1727&gt;=Chart!$F$2,E1727,0))</f>
        <v>0</v>
      </c>
      <c r="S1727">
        <f>IF(B1728="",S1726,IFERROR(IF(AND(R1727&gt;0,R1726=0),R1727,(1+(B1728/B1727-1)*Calc!$Z$1)*S1726),0))</f>
        <v>0</v>
      </c>
      <c r="T1727">
        <f>IF(B1728="",T1726,IFERROR(IF(AND(R1727&gt;0,R1726=0),R1727,(1+(B1728/B1727-1)*Calc!$Z$1-L1728)*T1726),0))</f>
        <v>0</v>
      </c>
      <c r="U1727">
        <f>IF(B1728="",U1726,IFERROR(IF(AND(R1727&gt;0,R1726=0),R1727,(1+(B1728/B1727-1)*Calc!$Z$1-M1728*2)*U1726),0))</f>
        <v>0</v>
      </c>
      <c r="V1727">
        <f>IF(B1728="",V1726,IFERROR(IF(AND(R1727&gt;0,R1726=0),R1727,(1+(B1728/B1727-1)*Calc!$Z$1-N1728*2)*V1726),0))</f>
        <v>0</v>
      </c>
      <c r="W1727">
        <f>IF(ISNUMBER(C1727),C1727,W1726)</f>
        <v>0.05</v>
      </c>
      <c r="Y1727" s="1" t="e">
        <f>IF(AND(Q1727&gt;=Chart!$F$2,Q1727&lt;=Chart!$F$3),Q1727,#N/A)</f>
        <v>#N/A</v>
      </c>
      <c r="Z1727" t="e">
        <f>IF(AND(Q1727&gt;=Chart!$F$2,Q1727&lt;=Chart!$F$3),R1727,#N/A)</f>
        <v>#N/A</v>
      </c>
      <c r="AA1727" t="e">
        <f>IF(AND(Q1727&gt;=Chart!$F$2,Q1727&lt;=Chart!$F$3),S1727,#N/A)</f>
        <v>#N/A</v>
      </c>
      <c r="AB1727" t="e">
        <f>IF(AND(Q1727&gt;=Chart!$F$2,Q1727&lt;=Chart!$F$3),T1727,#N/A)</f>
        <v>#N/A</v>
      </c>
      <c r="AC1727" t="e">
        <f>IF(AND(Q1727&gt;=Chart!$F$2,Q1727&lt;=Chart!$F$3),U1727,#N/A)</f>
        <v>#N/A</v>
      </c>
      <c r="AD1727" t="e">
        <f>IF(AND(Q1727&gt;=Chart!$F$2,Q1727&lt;=Chart!$F$3),V1727,#N/A)</f>
        <v>#N/A</v>
      </c>
      <c r="AE1727" t="e">
        <f>IF(AND(Q1727&gt;=Chart!$F$2,Q1727&lt;=Chart!$F$3),I1727,#N/A)</f>
        <v>#N/A</v>
      </c>
      <c r="AF1727" t="e">
        <f>IF(AND(Q1727&gt;=Chart!$F$2,Q1727&lt;=Chart!$F$3),H1727/100,#N/A)</f>
        <v>#N/A</v>
      </c>
      <c r="AG1727" t="e">
        <f>IF(AND(Q1727&gt;=Chart!$F$2,Q1727&lt;=Chart!$F$3),W1727/100,#N/A)</f>
        <v>#N/A</v>
      </c>
    </row>
    <row r="1728" spans="1:33" x14ac:dyDescent="0.25">
      <c r="A1728">
        <v>1587475800</v>
      </c>
      <c r="B1728">
        <f>INDEX('Daily Data ADJ'!$1:$1048576,MATCH(Calc!$A1728,'Daily Data ADJ'!$A:$A,0),MATCH("SPY, CBOE BZX: Close",'Daily Data ADJ'!$1:$1,0))</f>
        <v>261.81391683999999</v>
      </c>
      <c r="C1728">
        <f>INDEX('Daily Data ADJ'!$1:$1048576,MATCH(Calc!$A1728,'Daily Data ADJ'!$A:$A,0),MATCH("EFFR, FRED: Close",'Daily Data ADJ'!$1:$1,0))</f>
        <v>0.05</v>
      </c>
      <c r="D1728">
        <f>INDEX('Daily Data ADJ'!$1:$1048576,MATCH(Calc!$A1728,'Daily Data ADJ'!$A:$A,1),MATCH("SOFR, FRED: Close",'Daily Data ADJ'!$1:$1,0))</f>
        <v>0.01</v>
      </c>
      <c r="E1728">
        <f>INDEX('Daily Data ADJ'!$1:$1048576,MATCH(Calc!$A1728,'Daily Data ADJ'!$A:$A,0),MATCH("UPRO, CBOE BZX: Close",'Daily Data ADJ'!$1:$1,0))</f>
        <v>15.73553074</v>
      </c>
      <c r="F1728">
        <f>INDEX('Daily Data ADJ'!$1:$1048576,MATCH(Calc!$A1728,'Daily Data ADJ'!$A:$A,0),MATCH("ES1!, CME_MINI: Close",'Daily Data ADJ'!$1:$1,0))</f>
        <v>2732</v>
      </c>
      <c r="G1728">
        <f>INDEX('Daily Data ADJ'!$1:$1048576,MATCH(Calc!$A1728,'Daily Data ADJ'!$A:$A,0),MATCH("ES2!, CME_MINI: Close",'Daily Data ADJ'!$1:$1,0))</f>
        <v>2725</v>
      </c>
      <c r="H1728">
        <f>INDEX('QUANDL MULTPL SP500_DIV_YIELD_M'!$A:$G,MATCH(Calc!$A1728,'QUANDL MULTPL SP500_DIV_YIELD_M'!$A:$A,1),MATCH('QUANDL MULTPL SP500_DIV_YIELD_M'!$E$1,'QUANDL MULTPL SP500_DIV_YIELD_M'!$A$1:$G$1,0))</f>
        <v>2.41</v>
      </c>
      <c r="I1728" s="5">
        <f t="shared" si="156"/>
        <v>1.3890420852031394E-2</v>
      </c>
      <c r="J1728" s="1">
        <f>A1728/24/60/60+DATE(1970,1,1)</f>
        <v>43942.5625</v>
      </c>
      <c r="K1728" s="3">
        <f t="shared" si="159"/>
        <v>1</v>
      </c>
      <c r="L1728" s="6">
        <f>(1+Chart!$F$4)^(1/(365/K1728))-1</f>
        <v>6.6592785027408397E-5</v>
      </c>
      <c r="M1728" s="6">
        <f t="shared" si="160"/>
        <v>1.3695215999032229E-6</v>
      </c>
      <c r="N1728" s="6">
        <f t="shared" si="161"/>
        <v>3.7794777515642863E-5</v>
      </c>
      <c r="O1728">
        <f>O1727*(B1728/B1727)</f>
        <v>261.81391684000238</v>
      </c>
      <c r="P1728">
        <f t="shared" si="157"/>
        <v>2020</v>
      </c>
      <c r="Q1728" s="1">
        <f t="shared" si="158"/>
        <v>43942.5625</v>
      </c>
      <c r="R1728">
        <f>IF(B1729="",R1727,IF(Q1728&gt;=Chart!$F$2,E1728,0))</f>
        <v>0</v>
      </c>
      <c r="S1728">
        <f>IF(B1729="",S1727,IFERROR(IF(AND(R1728&gt;0,R1727=0),R1728,(1+(B1729/B1728-1)*Calc!$Z$1)*S1727),0))</f>
        <v>0</v>
      </c>
      <c r="T1728">
        <f>IF(B1729="",T1727,IFERROR(IF(AND(R1728&gt;0,R1727=0),R1728,(1+(B1729/B1728-1)*Calc!$Z$1-L1729)*T1727),0))</f>
        <v>0</v>
      </c>
      <c r="U1728">
        <f>IF(B1729="",U1727,IFERROR(IF(AND(R1728&gt;0,R1727=0),R1728,(1+(B1729/B1728-1)*Calc!$Z$1-M1729*2)*U1727),0))</f>
        <v>0</v>
      </c>
      <c r="V1728">
        <f>IF(B1729="",V1727,IFERROR(IF(AND(R1728&gt;0,R1727=0),R1728,(1+(B1729/B1728-1)*Calc!$Z$1-N1729*2)*V1727),0))</f>
        <v>0</v>
      </c>
      <c r="W1728">
        <f>IF(ISNUMBER(C1728),C1728,W1727)</f>
        <v>0.05</v>
      </c>
      <c r="Y1728" s="1" t="e">
        <f>IF(AND(Q1728&gt;=Chart!$F$2,Q1728&lt;=Chart!$F$3),Q1728,#N/A)</f>
        <v>#N/A</v>
      </c>
      <c r="Z1728" t="e">
        <f>IF(AND(Q1728&gt;=Chart!$F$2,Q1728&lt;=Chart!$F$3),R1728,#N/A)</f>
        <v>#N/A</v>
      </c>
      <c r="AA1728" t="e">
        <f>IF(AND(Q1728&gt;=Chart!$F$2,Q1728&lt;=Chart!$F$3),S1728,#N/A)</f>
        <v>#N/A</v>
      </c>
      <c r="AB1728" t="e">
        <f>IF(AND(Q1728&gt;=Chart!$F$2,Q1728&lt;=Chart!$F$3),T1728,#N/A)</f>
        <v>#N/A</v>
      </c>
      <c r="AC1728" t="e">
        <f>IF(AND(Q1728&gt;=Chart!$F$2,Q1728&lt;=Chart!$F$3),U1728,#N/A)</f>
        <v>#N/A</v>
      </c>
      <c r="AD1728" t="e">
        <f>IF(AND(Q1728&gt;=Chart!$F$2,Q1728&lt;=Chart!$F$3),V1728,#N/A)</f>
        <v>#N/A</v>
      </c>
      <c r="AE1728" t="e">
        <f>IF(AND(Q1728&gt;=Chart!$F$2,Q1728&lt;=Chart!$F$3),I1728,#N/A)</f>
        <v>#N/A</v>
      </c>
      <c r="AF1728" t="e">
        <f>IF(AND(Q1728&gt;=Chart!$F$2,Q1728&lt;=Chart!$F$3),H1728/100,#N/A)</f>
        <v>#N/A</v>
      </c>
      <c r="AG1728" t="e">
        <f>IF(AND(Q1728&gt;=Chart!$F$2,Q1728&lt;=Chart!$F$3),W1728/100,#N/A)</f>
        <v>#N/A</v>
      </c>
    </row>
    <row r="1729" spans="1:33" x14ac:dyDescent="0.25">
      <c r="A1729">
        <v>1587562200</v>
      </c>
      <c r="B1729">
        <f>INDEX('Daily Data ADJ'!$1:$1048576,MATCH(Calc!$A1729,'Daily Data ADJ'!$A:$A,0),MATCH("SPY, CBOE BZX: Close",'Daily Data ADJ'!$1:$1,0))</f>
        <v>267.62475897000002</v>
      </c>
      <c r="C1729">
        <f>INDEX('Daily Data ADJ'!$1:$1048576,MATCH(Calc!$A1729,'Daily Data ADJ'!$A:$A,0),MATCH("EFFR, FRED: Close",'Daily Data ADJ'!$1:$1,0))</f>
        <v>0.05</v>
      </c>
      <c r="D1729">
        <f>INDEX('Daily Data ADJ'!$1:$1048576,MATCH(Calc!$A1729,'Daily Data ADJ'!$A:$A,1),MATCH("SOFR, FRED: Close",'Daily Data ADJ'!$1:$1,0))</f>
        <v>0.01</v>
      </c>
      <c r="E1729">
        <f>INDEX('Daily Data ADJ'!$1:$1048576,MATCH(Calc!$A1729,'Daily Data ADJ'!$A:$A,0),MATCH("UPRO, CBOE BZX: Close",'Daily Data ADJ'!$1:$1,0))</f>
        <v>16.799481310000001</v>
      </c>
      <c r="F1729">
        <f>INDEX('Daily Data ADJ'!$1:$1048576,MATCH(Calc!$A1729,'Daily Data ADJ'!$A:$A,0),MATCH("ES1!, CME_MINI: Close",'Daily Data ADJ'!$1:$1,0))</f>
        <v>2788.5</v>
      </c>
      <c r="G1729">
        <f>INDEX('Daily Data ADJ'!$1:$1048576,MATCH(Calc!$A1729,'Daily Data ADJ'!$A:$A,0),MATCH("ES2!, CME_MINI: Close",'Daily Data ADJ'!$1:$1,0))</f>
        <v>2781</v>
      </c>
      <c r="H1729">
        <f>INDEX('QUANDL MULTPL SP500_DIV_YIELD_M'!$A:$G,MATCH(Calc!$A1729,'QUANDL MULTPL SP500_DIV_YIELD_M'!$A:$A,1),MATCH('QUANDL MULTPL SP500_DIV_YIELD_M'!$E$1,'QUANDL MULTPL SP500_DIV_YIELD_M'!$A$1:$G$1,0))</f>
        <v>2.41</v>
      </c>
      <c r="I1729" s="5">
        <f t="shared" si="156"/>
        <v>1.3384854200431996E-2</v>
      </c>
      <c r="J1729" s="1">
        <f>A1729/24/60/60+DATE(1970,1,1)</f>
        <v>43943.5625</v>
      </c>
      <c r="K1729" s="3">
        <f t="shared" si="159"/>
        <v>1</v>
      </c>
      <c r="L1729" s="6">
        <f>(1+Chart!$F$4)^(1/(365/K1729))-1</f>
        <v>6.6592785027408397E-5</v>
      </c>
      <c r="M1729" s="6">
        <f t="shared" si="160"/>
        <v>1.3695215999032229E-6</v>
      </c>
      <c r="N1729" s="6">
        <f t="shared" si="161"/>
        <v>3.6428248200826019E-5</v>
      </c>
      <c r="O1729">
        <f>O1728*(B1729/B1728)</f>
        <v>267.62475897000246</v>
      </c>
      <c r="P1729">
        <f t="shared" si="157"/>
        <v>2020</v>
      </c>
      <c r="Q1729" s="1">
        <f t="shared" si="158"/>
        <v>43943.5625</v>
      </c>
      <c r="R1729">
        <f>IF(B1730="",R1728,IF(Q1729&gt;=Chart!$F$2,E1729,0))</f>
        <v>0</v>
      </c>
      <c r="S1729">
        <f>IF(B1730="",S1728,IFERROR(IF(AND(R1729&gt;0,R1728=0),R1729,(1+(B1730/B1729-1)*Calc!$Z$1)*S1728),0))</f>
        <v>0</v>
      </c>
      <c r="T1729">
        <f>IF(B1730="",T1728,IFERROR(IF(AND(R1729&gt;0,R1728=0),R1729,(1+(B1730/B1729-1)*Calc!$Z$1-L1730)*T1728),0))</f>
        <v>0</v>
      </c>
      <c r="U1729">
        <f>IF(B1730="",U1728,IFERROR(IF(AND(R1729&gt;0,R1728=0),R1729,(1+(B1730/B1729-1)*Calc!$Z$1-M1730*2)*U1728),0))</f>
        <v>0</v>
      </c>
      <c r="V1729">
        <f>IF(B1730="",V1728,IFERROR(IF(AND(R1729&gt;0,R1728=0),R1729,(1+(B1730/B1729-1)*Calc!$Z$1-N1730*2)*V1728),0))</f>
        <v>0</v>
      </c>
      <c r="W1729">
        <f>IF(ISNUMBER(C1729),C1729,W1728)</f>
        <v>0.05</v>
      </c>
      <c r="Y1729" s="1" t="e">
        <f>IF(AND(Q1729&gt;=Chart!$F$2,Q1729&lt;=Chart!$F$3),Q1729,#N/A)</f>
        <v>#N/A</v>
      </c>
      <c r="Z1729" t="e">
        <f>IF(AND(Q1729&gt;=Chart!$F$2,Q1729&lt;=Chart!$F$3),R1729,#N/A)</f>
        <v>#N/A</v>
      </c>
      <c r="AA1729" t="e">
        <f>IF(AND(Q1729&gt;=Chart!$F$2,Q1729&lt;=Chart!$F$3),S1729,#N/A)</f>
        <v>#N/A</v>
      </c>
      <c r="AB1729" t="e">
        <f>IF(AND(Q1729&gt;=Chart!$F$2,Q1729&lt;=Chart!$F$3),T1729,#N/A)</f>
        <v>#N/A</v>
      </c>
      <c r="AC1729" t="e">
        <f>IF(AND(Q1729&gt;=Chart!$F$2,Q1729&lt;=Chart!$F$3),U1729,#N/A)</f>
        <v>#N/A</v>
      </c>
      <c r="AD1729" t="e">
        <f>IF(AND(Q1729&gt;=Chart!$F$2,Q1729&lt;=Chart!$F$3),V1729,#N/A)</f>
        <v>#N/A</v>
      </c>
      <c r="AE1729" t="e">
        <f>IF(AND(Q1729&gt;=Chart!$F$2,Q1729&lt;=Chart!$F$3),I1729,#N/A)</f>
        <v>#N/A</v>
      </c>
      <c r="AF1729" t="e">
        <f>IF(AND(Q1729&gt;=Chart!$F$2,Q1729&lt;=Chart!$F$3),H1729/100,#N/A)</f>
        <v>#N/A</v>
      </c>
      <c r="AG1729" t="e">
        <f>IF(AND(Q1729&gt;=Chart!$F$2,Q1729&lt;=Chart!$F$3),W1729/100,#N/A)</f>
        <v>#N/A</v>
      </c>
    </row>
    <row r="1730" spans="1:33" x14ac:dyDescent="0.25">
      <c r="A1730">
        <v>1587648600</v>
      </c>
      <c r="B1730">
        <f>INDEX('Daily Data ADJ'!$1:$1048576,MATCH(Calc!$A1730,'Daily Data ADJ'!$A:$A,0),MATCH("SPY, CBOE BZX: Close",'Daily Data ADJ'!$1:$1,0))</f>
        <v>267.60558127000002</v>
      </c>
      <c r="C1730">
        <f>INDEX('Daily Data ADJ'!$1:$1048576,MATCH(Calc!$A1730,'Daily Data ADJ'!$A:$A,0),MATCH("EFFR, FRED: Close",'Daily Data ADJ'!$1:$1,0))</f>
        <v>0.04</v>
      </c>
      <c r="D1730">
        <f>INDEX('Daily Data ADJ'!$1:$1048576,MATCH(Calc!$A1730,'Daily Data ADJ'!$A:$A,1),MATCH("SOFR, FRED: Close",'Daily Data ADJ'!$1:$1,0))</f>
        <v>0.01</v>
      </c>
      <c r="E1730">
        <f>INDEX('Daily Data ADJ'!$1:$1048576,MATCH(Calc!$A1730,'Daily Data ADJ'!$A:$A,0),MATCH("UPRO, CBOE BZX: Close",'Daily Data ADJ'!$1:$1,0))</f>
        <v>16.77959439</v>
      </c>
      <c r="F1730">
        <f>INDEX('Daily Data ADJ'!$1:$1048576,MATCH(Calc!$A1730,'Daily Data ADJ'!$A:$A,0),MATCH("ES1!, CME_MINI: Close",'Daily Data ADJ'!$1:$1,0))</f>
        <v>2780.75</v>
      </c>
      <c r="G1730">
        <f>INDEX('Daily Data ADJ'!$1:$1048576,MATCH(Calc!$A1730,'Daily Data ADJ'!$A:$A,0),MATCH("ES2!, CME_MINI: Close",'Daily Data ADJ'!$1:$1,0))</f>
        <v>2773</v>
      </c>
      <c r="H1730">
        <f>INDEX('QUANDL MULTPL SP500_DIV_YIELD_M'!$A:$G,MATCH(Calc!$A1730,'QUANDL MULTPL SP500_DIV_YIELD_M'!$A:$A,1),MATCH('QUANDL MULTPL SP500_DIV_YIELD_M'!$E$1,'QUANDL MULTPL SP500_DIV_YIELD_M'!$A$1:$G$1,0))</f>
        <v>2.41</v>
      </c>
      <c r="I1730" s="5">
        <f t="shared" si="156"/>
        <v>1.2998446716953039E-2</v>
      </c>
      <c r="J1730" s="1">
        <f>A1730/24/60/60+DATE(1970,1,1)</f>
        <v>43944.5625</v>
      </c>
      <c r="K1730" s="3">
        <f t="shared" si="159"/>
        <v>1</v>
      </c>
      <c r="L1730" s="6">
        <f>(1+Chart!$F$4)^(1/(365/K1730))-1</f>
        <v>6.6592785027408397E-5</v>
      </c>
      <c r="M1730" s="6">
        <f t="shared" si="160"/>
        <v>1.0956718916599328E-6</v>
      </c>
      <c r="N1730" s="6">
        <f t="shared" si="161"/>
        <v>3.5383343553352375E-5</v>
      </c>
      <c r="O1730">
        <f>O1729*(B1730/B1729)</f>
        <v>267.60558127000246</v>
      </c>
      <c r="P1730">
        <f t="shared" si="157"/>
        <v>2020</v>
      </c>
      <c r="Q1730" s="1">
        <f t="shared" si="158"/>
        <v>43944.5625</v>
      </c>
      <c r="R1730">
        <f>IF(B1731="",R1729,IF(Q1730&gt;=Chart!$F$2,E1730,0))</f>
        <v>0</v>
      </c>
      <c r="S1730">
        <f>IF(B1731="",S1729,IFERROR(IF(AND(R1730&gt;0,R1729=0),R1730,(1+(B1731/B1730-1)*Calc!$Z$1)*S1729),0))</f>
        <v>0</v>
      </c>
      <c r="T1730">
        <f>IF(B1731="",T1729,IFERROR(IF(AND(R1730&gt;0,R1729=0),R1730,(1+(B1731/B1730-1)*Calc!$Z$1-L1731)*T1729),0))</f>
        <v>0</v>
      </c>
      <c r="U1730">
        <f>IF(B1731="",U1729,IFERROR(IF(AND(R1730&gt;0,R1729=0),R1730,(1+(B1731/B1730-1)*Calc!$Z$1-M1731*2)*U1729),0))</f>
        <v>0</v>
      </c>
      <c r="V1730">
        <f>IF(B1731="",V1729,IFERROR(IF(AND(R1730&gt;0,R1729=0),R1730,(1+(B1731/B1730-1)*Calc!$Z$1-N1731*2)*V1729),0))</f>
        <v>0</v>
      </c>
      <c r="W1730">
        <f>IF(ISNUMBER(C1730),C1730,W1729)</f>
        <v>0.04</v>
      </c>
      <c r="Y1730" s="1" t="e">
        <f>IF(AND(Q1730&gt;=Chart!$F$2,Q1730&lt;=Chart!$F$3),Q1730,#N/A)</f>
        <v>#N/A</v>
      </c>
      <c r="Z1730" t="e">
        <f>IF(AND(Q1730&gt;=Chart!$F$2,Q1730&lt;=Chart!$F$3),R1730,#N/A)</f>
        <v>#N/A</v>
      </c>
      <c r="AA1730" t="e">
        <f>IF(AND(Q1730&gt;=Chart!$F$2,Q1730&lt;=Chart!$F$3),S1730,#N/A)</f>
        <v>#N/A</v>
      </c>
      <c r="AB1730" t="e">
        <f>IF(AND(Q1730&gt;=Chart!$F$2,Q1730&lt;=Chart!$F$3),T1730,#N/A)</f>
        <v>#N/A</v>
      </c>
      <c r="AC1730" t="e">
        <f>IF(AND(Q1730&gt;=Chart!$F$2,Q1730&lt;=Chart!$F$3),U1730,#N/A)</f>
        <v>#N/A</v>
      </c>
      <c r="AD1730" t="e">
        <f>IF(AND(Q1730&gt;=Chart!$F$2,Q1730&lt;=Chart!$F$3),V1730,#N/A)</f>
        <v>#N/A</v>
      </c>
      <c r="AE1730" t="e">
        <f>IF(AND(Q1730&gt;=Chart!$F$2,Q1730&lt;=Chart!$F$3),I1730,#N/A)</f>
        <v>#N/A</v>
      </c>
      <c r="AF1730" t="e">
        <f>IF(AND(Q1730&gt;=Chart!$F$2,Q1730&lt;=Chart!$F$3),H1730/100,#N/A)</f>
        <v>#N/A</v>
      </c>
      <c r="AG1730" t="e">
        <f>IF(AND(Q1730&gt;=Chart!$F$2,Q1730&lt;=Chart!$F$3),W1730/100,#N/A)</f>
        <v>#N/A</v>
      </c>
    </row>
    <row r="1731" spans="1:33" x14ac:dyDescent="0.25">
      <c r="A1731">
        <v>1587735000</v>
      </c>
      <c r="B1731">
        <f>INDEX('Daily Data ADJ'!$1:$1048576,MATCH(Calc!$A1731,'Daily Data ADJ'!$A:$A,0),MATCH("SPY, CBOE BZX: Close",'Daily Data ADJ'!$1:$1,0))</f>
        <v>271.33564330000002</v>
      </c>
      <c r="C1731">
        <f>INDEX('Daily Data ADJ'!$1:$1048576,MATCH(Calc!$A1731,'Daily Data ADJ'!$A:$A,0),MATCH("EFFR, FRED: Close",'Daily Data ADJ'!$1:$1,0))</f>
        <v>0.05</v>
      </c>
      <c r="D1731">
        <f>INDEX('Daily Data ADJ'!$1:$1048576,MATCH(Calc!$A1731,'Daily Data ADJ'!$A:$A,1),MATCH("SOFR, FRED: Close",'Daily Data ADJ'!$1:$1,0))</f>
        <v>0.03</v>
      </c>
      <c r="E1731">
        <f>INDEX('Daily Data ADJ'!$1:$1048576,MATCH(Calc!$A1731,'Daily Data ADJ'!$A:$A,0),MATCH("UPRO, CBOE BZX: Close",'Daily Data ADJ'!$1:$1,0))</f>
        <v>17.490552019999999</v>
      </c>
      <c r="F1731">
        <f>INDEX('Daily Data ADJ'!$1:$1048576,MATCH(Calc!$A1731,'Daily Data ADJ'!$A:$A,0),MATCH("ES1!, CME_MINI: Close",'Daily Data ADJ'!$1:$1,0))</f>
        <v>2829.5</v>
      </c>
      <c r="G1731">
        <f>INDEX('Daily Data ADJ'!$1:$1048576,MATCH(Calc!$A1731,'Daily Data ADJ'!$A:$A,0),MATCH("ES2!, CME_MINI: Close",'Daily Data ADJ'!$1:$1,0))</f>
        <v>2821.5</v>
      </c>
      <c r="H1731">
        <f>INDEX('QUANDL MULTPL SP500_DIV_YIELD_M'!$A:$G,MATCH(Calc!$A1731,'QUANDL MULTPL SP500_DIV_YIELD_M'!$A:$A,1),MATCH('QUANDL MULTPL SP500_DIV_YIELD_M'!$E$1,'QUANDL MULTPL SP500_DIV_YIELD_M'!$A$1:$G$1,0))</f>
        <v>2.41</v>
      </c>
      <c r="I1731" s="5">
        <f t="shared" si="156"/>
        <v>1.2838454638069086E-2</v>
      </c>
      <c r="J1731" s="1">
        <f>A1731/24/60/60+DATE(1970,1,1)</f>
        <v>43945.5625</v>
      </c>
      <c r="K1731" s="3">
        <f t="shared" si="159"/>
        <v>1</v>
      </c>
      <c r="L1731" s="6">
        <f>(1+Chart!$F$4)^(1/(365/K1731))-1</f>
        <v>6.6592785027408397E-5</v>
      </c>
      <c r="M1731" s="6">
        <f t="shared" si="160"/>
        <v>1.3695215999032229E-6</v>
      </c>
      <c r="N1731" s="6">
        <f t="shared" si="161"/>
        <v>3.4950584254511696E-5</v>
      </c>
      <c r="O1731">
        <f>O1730*(B1731/B1730)</f>
        <v>271.33564330000246</v>
      </c>
      <c r="P1731">
        <f t="shared" si="157"/>
        <v>2020</v>
      </c>
      <c r="Q1731" s="1">
        <f t="shared" si="158"/>
        <v>43945.5625</v>
      </c>
      <c r="R1731">
        <f>IF(B1732="",R1730,IF(Q1731&gt;=Chart!$F$2,E1731,0))</f>
        <v>0</v>
      </c>
      <c r="S1731">
        <f>IF(B1732="",S1730,IFERROR(IF(AND(R1731&gt;0,R1730=0),R1731,(1+(B1732/B1731-1)*Calc!$Z$1)*S1730),0))</f>
        <v>0</v>
      </c>
      <c r="T1731">
        <f>IF(B1732="",T1730,IFERROR(IF(AND(R1731&gt;0,R1730=0),R1731,(1+(B1732/B1731-1)*Calc!$Z$1-L1732)*T1730),0))</f>
        <v>0</v>
      </c>
      <c r="U1731">
        <f>IF(B1732="",U1730,IFERROR(IF(AND(R1731&gt;0,R1730=0),R1731,(1+(B1732/B1731-1)*Calc!$Z$1-M1732*2)*U1730),0))</f>
        <v>0</v>
      </c>
      <c r="V1731">
        <f>IF(B1732="",V1730,IFERROR(IF(AND(R1731&gt;0,R1730=0),R1731,(1+(B1732/B1731-1)*Calc!$Z$1-N1732*2)*V1730),0))</f>
        <v>0</v>
      </c>
      <c r="W1731">
        <f>IF(ISNUMBER(C1731),C1731,W1730)</f>
        <v>0.05</v>
      </c>
      <c r="Y1731" s="1" t="e">
        <f>IF(AND(Q1731&gt;=Chart!$F$2,Q1731&lt;=Chart!$F$3),Q1731,#N/A)</f>
        <v>#N/A</v>
      </c>
      <c r="Z1731" t="e">
        <f>IF(AND(Q1731&gt;=Chart!$F$2,Q1731&lt;=Chart!$F$3),R1731,#N/A)</f>
        <v>#N/A</v>
      </c>
      <c r="AA1731" t="e">
        <f>IF(AND(Q1731&gt;=Chart!$F$2,Q1731&lt;=Chart!$F$3),S1731,#N/A)</f>
        <v>#N/A</v>
      </c>
      <c r="AB1731" t="e">
        <f>IF(AND(Q1731&gt;=Chart!$F$2,Q1731&lt;=Chart!$F$3),T1731,#N/A)</f>
        <v>#N/A</v>
      </c>
      <c r="AC1731" t="e">
        <f>IF(AND(Q1731&gt;=Chart!$F$2,Q1731&lt;=Chart!$F$3),U1731,#N/A)</f>
        <v>#N/A</v>
      </c>
      <c r="AD1731" t="e">
        <f>IF(AND(Q1731&gt;=Chart!$F$2,Q1731&lt;=Chart!$F$3),V1731,#N/A)</f>
        <v>#N/A</v>
      </c>
      <c r="AE1731" t="e">
        <f>IF(AND(Q1731&gt;=Chart!$F$2,Q1731&lt;=Chart!$F$3),I1731,#N/A)</f>
        <v>#N/A</v>
      </c>
      <c r="AF1731" t="e">
        <f>IF(AND(Q1731&gt;=Chart!$F$2,Q1731&lt;=Chart!$F$3),H1731/100,#N/A)</f>
        <v>#N/A</v>
      </c>
      <c r="AG1731" t="e">
        <f>IF(AND(Q1731&gt;=Chart!$F$2,Q1731&lt;=Chart!$F$3),W1731/100,#N/A)</f>
        <v>#N/A</v>
      </c>
    </row>
    <row r="1732" spans="1:33" x14ac:dyDescent="0.25">
      <c r="A1732">
        <v>1587994200</v>
      </c>
      <c r="B1732">
        <f>INDEX('Daily Data ADJ'!$1:$1048576,MATCH(Calc!$A1732,'Daily Data ADJ'!$A:$A,0),MATCH("SPY, CBOE BZX: Close",'Daily Data ADJ'!$1:$1,0))</f>
        <v>275.24789344999999</v>
      </c>
      <c r="C1732">
        <f>INDEX('Daily Data ADJ'!$1:$1048576,MATCH(Calc!$A1732,'Daily Data ADJ'!$A:$A,0),MATCH("EFFR, FRED: Close",'Daily Data ADJ'!$1:$1,0))</f>
        <v>0.04</v>
      </c>
      <c r="D1732">
        <f>INDEX('Daily Data ADJ'!$1:$1048576,MATCH(Calc!$A1732,'Daily Data ADJ'!$A:$A,1),MATCH("SOFR, FRED: Close",'Daily Data ADJ'!$1:$1,0))</f>
        <v>0.03</v>
      </c>
      <c r="E1732">
        <f>INDEX('Daily Data ADJ'!$1:$1048576,MATCH(Calc!$A1732,'Daily Data ADJ'!$A:$A,0),MATCH("UPRO, CBOE BZX: Close",'Daily Data ADJ'!$1:$1,0))</f>
        <v>18.26117043</v>
      </c>
      <c r="F1732">
        <f>INDEX('Daily Data ADJ'!$1:$1048576,MATCH(Calc!$A1732,'Daily Data ADJ'!$A:$A,0),MATCH("ES1!, CME_MINI: Close",'Daily Data ADJ'!$1:$1,0))</f>
        <v>2869</v>
      </c>
      <c r="G1732">
        <f>INDEX('Daily Data ADJ'!$1:$1048576,MATCH(Calc!$A1732,'Daily Data ADJ'!$A:$A,0),MATCH("ES2!, CME_MINI: Close",'Daily Data ADJ'!$1:$1,0))</f>
        <v>2861</v>
      </c>
      <c r="H1732">
        <f>INDEX('QUANDL MULTPL SP500_DIV_YIELD_M'!$A:$G,MATCH(Calc!$A1732,'QUANDL MULTPL SP500_DIV_YIELD_M'!$A:$A,1),MATCH('QUANDL MULTPL SP500_DIV_YIELD_M'!$E$1,'QUANDL MULTPL SP500_DIV_YIELD_M'!$A$1:$G$1,0))</f>
        <v>2.41</v>
      </c>
      <c r="I1732" s="5">
        <f t="shared" si="156"/>
        <v>1.2992853226907897E-2</v>
      </c>
      <c r="J1732" s="1">
        <f>A1732/24/60/60+DATE(1970,1,1)</f>
        <v>43948.5625</v>
      </c>
      <c r="K1732" s="3">
        <f t="shared" si="159"/>
        <v>3</v>
      </c>
      <c r="L1732" s="6">
        <f>(1+Chart!$F$4)^(1/(365/K1732))-1</f>
        <v>1.9979165917494157E-4</v>
      </c>
      <c r="M1732" s="6">
        <f t="shared" si="160"/>
        <v>3.2870192760992012E-6</v>
      </c>
      <c r="N1732" s="6">
        <f t="shared" si="161"/>
        <v>1.0610839773605996E-4</v>
      </c>
      <c r="O1732">
        <f>O1731*(B1732/B1731)</f>
        <v>275.24789345000244</v>
      </c>
      <c r="P1732">
        <f t="shared" si="157"/>
        <v>2020</v>
      </c>
      <c r="Q1732" s="1">
        <f t="shared" si="158"/>
        <v>43948.5625</v>
      </c>
      <c r="R1732">
        <f>IF(B1733="",R1731,IF(Q1732&gt;=Chart!$F$2,E1732,0))</f>
        <v>0</v>
      </c>
      <c r="S1732">
        <f>IF(B1733="",S1731,IFERROR(IF(AND(R1732&gt;0,R1731=0),R1732,(1+(B1733/B1732-1)*Calc!$Z$1)*S1731),0))</f>
        <v>0</v>
      </c>
      <c r="T1732">
        <f>IF(B1733="",T1731,IFERROR(IF(AND(R1732&gt;0,R1731=0),R1732,(1+(B1733/B1732-1)*Calc!$Z$1-L1733)*T1731),0))</f>
        <v>0</v>
      </c>
      <c r="U1732">
        <f>IF(B1733="",U1731,IFERROR(IF(AND(R1732&gt;0,R1731=0),R1732,(1+(B1733/B1732-1)*Calc!$Z$1-M1733*2)*U1731),0))</f>
        <v>0</v>
      </c>
      <c r="V1732">
        <f>IF(B1733="",V1731,IFERROR(IF(AND(R1732&gt;0,R1731=0),R1732,(1+(B1733/B1732-1)*Calc!$Z$1-N1733*2)*V1731),0))</f>
        <v>0</v>
      </c>
      <c r="W1732">
        <f>IF(ISNUMBER(C1732),C1732,W1731)</f>
        <v>0.04</v>
      </c>
      <c r="Y1732" s="1" t="e">
        <f>IF(AND(Q1732&gt;=Chart!$F$2,Q1732&lt;=Chart!$F$3),Q1732,#N/A)</f>
        <v>#N/A</v>
      </c>
      <c r="Z1732" t="e">
        <f>IF(AND(Q1732&gt;=Chart!$F$2,Q1732&lt;=Chart!$F$3),R1732,#N/A)</f>
        <v>#N/A</v>
      </c>
      <c r="AA1732" t="e">
        <f>IF(AND(Q1732&gt;=Chart!$F$2,Q1732&lt;=Chart!$F$3),S1732,#N/A)</f>
        <v>#N/A</v>
      </c>
      <c r="AB1732" t="e">
        <f>IF(AND(Q1732&gt;=Chart!$F$2,Q1732&lt;=Chart!$F$3),T1732,#N/A)</f>
        <v>#N/A</v>
      </c>
      <c r="AC1732" t="e">
        <f>IF(AND(Q1732&gt;=Chart!$F$2,Q1732&lt;=Chart!$F$3),U1732,#N/A)</f>
        <v>#N/A</v>
      </c>
      <c r="AD1732" t="e">
        <f>IF(AND(Q1732&gt;=Chart!$F$2,Q1732&lt;=Chart!$F$3),V1732,#N/A)</f>
        <v>#N/A</v>
      </c>
      <c r="AE1732" t="e">
        <f>IF(AND(Q1732&gt;=Chart!$F$2,Q1732&lt;=Chart!$F$3),I1732,#N/A)</f>
        <v>#N/A</v>
      </c>
      <c r="AF1732" t="e">
        <f>IF(AND(Q1732&gt;=Chart!$F$2,Q1732&lt;=Chart!$F$3),H1732/100,#N/A)</f>
        <v>#N/A</v>
      </c>
      <c r="AG1732" t="e">
        <f>IF(AND(Q1732&gt;=Chart!$F$2,Q1732&lt;=Chart!$F$3),W1732/100,#N/A)</f>
        <v>#N/A</v>
      </c>
    </row>
    <row r="1733" spans="1:33" x14ac:dyDescent="0.25">
      <c r="A1733">
        <v>1588080600</v>
      </c>
      <c r="B1733">
        <f>INDEX('Daily Data ADJ'!$1:$1048576,MATCH(Calc!$A1733,'Daily Data ADJ'!$A:$A,0),MATCH("SPY, CBOE BZX: Close",'Daily Data ADJ'!$1:$1,0))</f>
        <v>273.98216545999998</v>
      </c>
      <c r="C1733">
        <f>INDEX('Daily Data ADJ'!$1:$1048576,MATCH(Calc!$A1733,'Daily Data ADJ'!$A:$A,0),MATCH("EFFR, FRED: Close",'Daily Data ADJ'!$1:$1,0))</f>
        <v>0.04</v>
      </c>
      <c r="D1733">
        <f>INDEX('Daily Data ADJ'!$1:$1048576,MATCH(Calc!$A1733,'Daily Data ADJ'!$A:$A,1),MATCH("SOFR, FRED: Close",'Daily Data ADJ'!$1:$1,0))</f>
        <v>0.01</v>
      </c>
      <c r="E1733">
        <f>INDEX('Daily Data ADJ'!$1:$1048576,MATCH(Calc!$A1733,'Daily Data ADJ'!$A:$A,0),MATCH("UPRO, CBOE BZX: Close",'Daily Data ADJ'!$1:$1,0))</f>
        <v>17.99269692</v>
      </c>
      <c r="F1733">
        <f>INDEX('Daily Data ADJ'!$1:$1048576,MATCH(Calc!$A1733,'Daily Data ADJ'!$A:$A,0),MATCH("ES1!, CME_MINI: Close",'Daily Data ADJ'!$1:$1,0))</f>
        <v>2867.25</v>
      </c>
      <c r="G1733">
        <f>INDEX('Daily Data ADJ'!$1:$1048576,MATCH(Calc!$A1733,'Daily Data ADJ'!$A:$A,0),MATCH("ES2!, CME_MINI: Close",'Daily Data ADJ'!$1:$1,0))</f>
        <v>2859</v>
      </c>
      <c r="H1733">
        <f>INDEX('QUANDL MULTPL SP500_DIV_YIELD_M'!$A:$G,MATCH(Calc!$A1733,'QUANDL MULTPL SP500_DIV_YIELD_M'!$A:$A,1),MATCH('QUANDL MULTPL SP500_DIV_YIELD_M'!$E$1,'QUANDL MULTPL SP500_DIV_YIELD_M'!$A$1:$G$1,0))</f>
        <v>2.41</v>
      </c>
      <c r="I1733" s="5">
        <f t="shared" si="156"/>
        <v>1.2640292755514582E-2</v>
      </c>
      <c r="J1733" s="1">
        <f>A1733/24/60/60+DATE(1970,1,1)</f>
        <v>43949.5625</v>
      </c>
      <c r="K1733" s="3">
        <f t="shared" si="159"/>
        <v>1</v>
      </c>
      <c r="L1733" s="6">
        <f>(1+Chart!$F$4)^(1/(365/K1733))-1</f>
        <v>6.6592785027408397E-5</v>
      </c>
      <c r="M1733" s="6">
        <f t="shared" si="160"/>
        <v>1.0956718916599328E-6</v>
      </c>
      <c r="N1733" s="6">
        <f t="shared" si="161"/>
        <v>3.4414485715839049E-5</v>
      </c>
      <c r="O1733">
        <f>O1732*(B1733/B1732)</f>
        <v>273.98216546000242</v>
      </c>
      <c r="P1733">
        <f t="shared" si="157"/>
        <v>2020</v>
      </c>
      <c r="Q1733" s="1">
        <f t="shared" si="158"/>
        <v>43949.5625</v>
      </c>
      <c r="R1733">
        <f>IF(B1734="",R1732,IF(Q1733&gt;=Chart!$F$2,E1733,0))</f>
        <v>0</v>
      </c>
      <c r="S1733">
        <f>IF(B1734="",S1732,IFERROR(IF(AND(R1733&gt;0,R1732=0),R1733,(1+(B1734/B1733-1)*Calc!$Z$1)*S1732),0))</f>
        <v>0</v>
      </c>
      <c r="T1733">
        <f>IF(B1734="",T1732,IFERROR(IF(AND(R1733&gt;0,R1732=0),R1733,(1+(B1734/B1733-1)*Calc!$Z$1-L1734)*T1732),0))</f>
        <v>0</v>
      </c>
      <c r="U1733">
        <f>IF(B1734="",U1732,IFERROR(IF(AND(R1733&gt;0,R1732=0),R1733,(1+(B1734/B1733-1)*Calc!$Z$1-M1734*2)*U1732),0))</f>
        <v>0</v>
      </c>
      <c r="V1733">
        <f>IF(B1734="",V1732,IFERROR(IF(AND(R1733&gt;0,R1732=0),R1733,(1+(B1734/B1733-1)*Calc!$Z$1-N1734*2)*V1732),0))</f>
        <v>0</v>
      </c>
      <c r="W1733">
        <f>IF(ISNUMBER(C1733),C1733,W1732)</f>
        <v>0.04</v>
      </c>
      <c r="Y1733" s="1" t="e">
        <f>IF(AND(Q1733&gt;=Chart!$F$2,Q1733&lt;=Chart!$F$3),Q1733,#N/A)</f>
        <v>#N/A</v>
      </c>
      <c r="Z1733" t="e">
        <f>IF(AND(Q1733&gt;=Chart!$F$2,Q1733&lt;=Chart!$F$3),R1733,#N/A)</f>
        <v>#N/A</v>
      </c>
      <c r="AA1733" t="e">
        <f>IF(AND(Q1733&gt;=Chart!$F$2,Q1733&lt;=Chart!$F$3),S1733,#N/A)</f>
        <v>#N/A</v>
      </c>
      <c r="AB1733" t="e">
        <f>IF(AND(Q1733&gt;=Chart!$F$2,Q1733&lt;=Chart!$F$3),T1733,#N/A)</f>
        <v>#N/A</v>
      </c>
      <c r="AC1733" t="e">
        <f>IF(AND(Q1733&gt;=Chart!$F$2,Q1733&lt;=Chart!$F$3),U1733,#N/A)</f>
        <v>#N/A</v>
      </c>
      <c r="AD1733" t="e">
        <f>IF(AND(Q1733&gt;=Chart!$F$2,Q1733&lt;=Chart!$F$3),V1733,#N/A)</f>
        <v>#N/A</v>
      </c>
      <c r="AE1733" t="e">
        <f>IF(AND(Q1733&gt;=Chart!$F$2,Q1733&lt;=Chart!$F$3),I1733,#N/A)</f>
        <v>#N/A</v>
      </c>
      <c r="AF1733" t="e">
        <f>IF(AND(Q1733&gt;=Chart!$F$2,Q1733&lt;=Chart!$F$3),H1733/100,#N/A)</f>
        <v>#N/A</v>
      </c>
      <c r="AG1733" t="e">
        <f>IF(AND(Q1733&gt;=Chart!$F$2,Q1733&lt;=Chart!$F$3),W1733/100,#N/A)</f>
        <v>#N/A</v>
      </c>
    </row>
    <row r="1734" spans="1:33" x14ac:dyDescent="0.25">
      <c r="A1734">
        <v>1588167000</v>
      </c>
      <c r="B1734">
        <f>INDEX('Daily Data ADJ'!$1:$1048576,MATCH(Calc!$A1734,'Daily Data ADJ'!$A:$A,0),MATCH("SPY, CBOE BZX: Close",'Daily Data ADJ'!$1:$1,0))</f>
        <v>281.15462407000001</v>
      </c>
      <c r="C1734">
        <f>INDEX('Daily Data ADJ'!$1:$1048576,MATCH(Calc!$A1734,'Daily Data ADJ'!$A:$A,0),MATCH("EFFR, FRED: Close",'Daily Data ADJ'!$1:$1,0))</f>
        <v>0.04</v>
      </c>
      <c r="D1734">
        <f>INDEX('Daily Data ADJ'!$1:$1048576,MATCH(Calc!$A1734,'Daily Data ADJ'!$A:$A,1),MATCH("SOFR, FRED: Close",'Daily Data ADJ'!$1:$1,0))</f>
        <v>0.01</v>
      </c>
      <c r="E1734">
        <f>INDEX('Daily Data ADJ'!$1:$1048576,MATCH(Calc!$A1734,'Daily Data ADJ'!$A:$A,0),MATCH("UPRO, CBOE BZX: Close",'Daily Data ADJ'!$1:$1,0))</f>
        <v>19.384781780000001</v>
      </c>
      <c r="F1734">
        <f>INDEX('Daily Data ADJ'!$1:$1048576,MATCH(Calc!$A1734,'Daily Data ADJ'!$A:$A,0),MATCH("ES1!, CME_MINI: Close",'Daily Data ADJ'!$1:$1,0))</f>
        <v>2941</v>
      </c>
      <c r="G1734">
        <f>INDEX('Daily Data ADJ'!$1:$1048576,MATCH(Calc!$A1734,'Daily Data ADJ'!$A:$A,0),MATCH("ES2!, CME_MINI: Close",'Daily Data ADJ'!$1:$1,0))</f>
        <v>2932.5</v>
      </c>
      <c r="H1734">
        <f>INDEX('QUANDL MULTPL SP500_DIV_YIELD_M'!$A:$G,MATCH(Calc!$A1734,'QUANDL MULTPL SP500_DIV_YIELD_M'!$A:$A,1),MATCH('QUANDL MULTPL SP500_DIV_YIELD_M'!$E$1,'QUANDL MULTPL SP500_DIV_YIELD_M'!$A$1:$G$1,0))</f>
        <v>2.41</v>
      </c>
      <c r="I1734" s="5">
        <f t="shared" si="156"/>
        <v>1.2589328474551954E-2</v>
      </c>
      <c r="J1734" s="1">
        <f>A1734/24/60/60+DATE(1970,1,1)</f>
        <v>43950.5625</v>
      </c>
      <c r="K1734" s="3">
        <f t="shared" si="159"/>
        <v>1</v>
      </c>
      <c r="L1734" s="6">
        <f>(1+Chart!$F$4)^(1/(365/K1734))-1</f>
        <v>6.6592785027408397E-5</v>
      </c>
      <c r="M1734" s="6">
        <f t="shared" si="160"/>
        <v>1.0956718916599328E-6</v>
      </c>
      <c r="N1734" s="6">
        <f t="shared" si="161"/>
        <v>3.4276592252968641E-5</v>
      </c>
      <c r="O1734">
        <f>O1733*(B1734/B1733)</f>
        <v>281.15462407000251</v>
      </c>
      <c r="P1734">
        <f t="shared" si="157"/>
        <v>2020</v>
      </c>
      <c r="Q1734" s="1">
        <f t="shared" si="158"/>
        <v>43950.5625</v>
      </c>
      <c r="R1734">
        <f>IF(B1735="",R1733,IF(Q1734&gt;=Chart!$F$2,E1734,0))</f>
        <v>0</v>
      </c>
      <c r="S1734">
        <f>IF(B1735="",S1733,IFERROR(IF(AND(R1734&gt;0,R1733=0),R1734,(1+(B1735/B1734-1)*Calc!$Z$1)*S1733),0))</f>
        <v>0</v>
      </c>
      <c r="T1734">
        <f>IF(B1735="",T1733,IFERROR(IF(AND(R1734&gt;0,R1733=0),R1734,(1+(B1735/B1734-1)*Calc!$Z$1-L1735)*T1733),0))</f>
        <v>0</v>
      </c>
      <c r="U1734">
        <f>IF(B1735="",U1733,IFERROR(IF(AND(R1734&gt;0,R1733=0),R1734,(1+(B1735/B1734-1)*Calc!$Z$1-M1735*2)*U1733),0))</f>
        <v>0</v>
      </c>
      <c r="V1734">
        <f>IF(B1735="",V1733,IFERROR(IF(AND(R1734&gt;0,R1733=0),R1734,(1+(B1735/B1734-1)*Calc!$Z$1-N1735*2)*V1733),0))</f>
        <v>0</v>
      </c>
      <c r="W1734">
        <f>IF(ISNUMBER(C1734),C1734,W1733)</f>
        <v>0.04</v>
      </c>
      <c r="Y1734" s="1" t="e">
        <f>IF(AND(Q1734&gt;=Chart!$F$2,Q1734&lt;=Chart!$F$3),Q1734,#N/A)</f>
        <v>#N/A</v>
      </c>
      <c r="Z1734" t="e">
        <f>IF(AND(Q1734&gt;=Chart!$F$2,Q1734&lt;=Chart!$F$3),R1734,#N/A)</f>
        <v>#N/A</v>
      </c>
      <c r="AA1734" t="e">
        <f>IF(AND(Q1734&gt;=Chart!$F$2,Q1734&lt;=Chart!$F$3),S1734,#N/A)</f>
        <v>#N/A</v>
      </c>
      <c r="AB1734" t="e">
        <f>IF(AND(Q1734&gt;=Chart!$F$2,Q1734&lt;=Chart!$F$3),T1734,#N/A)</f>
        <v>#N/A</v>
      </c>
      <c r="AC1734" t="e">
        <f>IF(AND(Q1734&gt;=Chart!$F$2,Q1734&lt;=Chart!$F$3),U1734,#N/A)</f>
        <v>#N/A</v>
      </c>
      <c r="AD1734" t="e">
        <f>IF(AND(Q1734&gt;=Chart!$F$2,Q1734&lt;=Chart!$F$3),V1734,#N/A)</f>
        <v>#N/A</v>
      </c>
      <c r="AE1734" t="e">
        <f>IF(AND(Q1734&gt;=Chart!$F$2,Q1734&lt;=Chart!$F$3),I1734,#N/A)</f>
        <v>#N/A</v>
      </c>
      <c r="AF1734" t="e">
        <f>IF(AND(Q1734&gt;=Chart!$F$2,Q1734&lt;=Chart!$F$3),H1734/100,#N/A)</f>
        <v>#N/A</v>
      </c>
      <c r="AG1734" t="e">
        <f>IF(AND(Q1734&gt;=Chart!$F$2,Q1734&lt;=Chart!$F$3),W1734/100,#N/A)</f>
        <v>#N/A</v>
      </c>
    </row>
    <row r="1735" spans="1:33" x14ac:dyDescent="0.25">
      <c r="A1735">
        <v>1588253400</v>
      </c>
      <c r="B1735">
        <f>INDEX('Daily Data ADJ'!$1:$1048576,MATCH(Calc!$A1735,'Daily Data ADJ'!$A:$A,0),MATCH("SPY, CBOE BZX: Close",'Daily Data ADJ'!$1:$1,0))</f>
        <v>278.53686844999999</v>
      </c>
      <c r="C1735">
        <f>INDEX('Daily Data ADJ'!$1:$1048576,MATCH(Calc!$A1735,'Daily Data ADJ'!$A:$A,0),MATCH("EFFR, FRED: Close",'Daily Data ADJ'!$1:$1,0))</f>
        <v>0.05</v>
      </c>
      <c r="D1735">
        <f>INDEX('Daily Data ADJ'!$1:$1048576,MATCH(Calc!$A1735,'Daily Data ADJ'!$A:$A,1),MATCH("SOFR, FRED: Close",'Daily Data ADJ'!$1:$1,0))</f>
        <v>0.04</v>
      </c>
      <c r="E1735">
        <f>INDEX('Daily Data ADJ'!$1:$1048576,MATCH(Calc!$A1735,'Daily Data ADJ'!$A:$A,0),MATCH("UPRO, CBOE BZX: Close",'Daily Data ADJ'!$1:$1,0))</f>
        <v>18.84286303</v>
      </c>
      <c r="F1735">
        <f>INDEX('Daily Data ADJ'!$1:$1048576,MATCH(Calc!$A1735,'Daily Data ADJ'!$A:$A,0),MATCH("ES1!, CME_MINI: Close",'Daily Data ADJ'!$1:$1,0))</f>
        <v>2902.5</v>
      </c>
      <c r="G1735">
        <f>INDEX('Daily Data ADJ'!$1:$1048576,MATCH(Calc!$A1735,'Daily Data ADJ'!$A:$A,0),MATCH("ES2!, CME_MINI: Close",'Daily Data ADJ'!$1:$1,0))</f>
        <v>2894</v>
      </c>
      <c r="H1735">
        <f>INDEX('QUANDL MULTPL SP500_DIV_YIELD_M'!$A:$G,MATCH(Calc!$A1735,'QUANDL MULTPL SP500_DIV_YIELD_M'!$A:$A,1),MATCH('QUANDL MULTPL SP500_DIV_YIELD_M'!$E$1,'QUANDL MULTPL SP500_DIV_YIELD_M'!$A$1:$G$1,0))</f>
        <v>2.16</v>
      </c>
      <c r="I1735" s="5">
        <f t="shared" si="156"/>
        <v>9.9373170125272511E-3</v>
      </c>
      <c r="J1735" s="1">
        <f>A1735/24/60/60+DATE(1970,1,1)</f>
        <v>43951.5625</v>
      </c>
      <c r="K1735" s="3">
        <f t="shared" si="159"/>
        <v>1</v>
      </c>
      <c r="L1735" s="6">
        <f>(1+Chart!$F$4)^(1/(365/K1735))-1</f>
        <v>6.6592785027408397E-5</v>
      </c>
      <c r="M1735" s="6">
        <f t="shared" si="160"/>
        <v>1.3695215999032229E-6</v>
      </c>
      <c r="N1735" s="6">
        <f t="shared" si="161"/>
        <v>2.7091508237875317E-5</v>
      </c>
      <c r="O1735">
        <f>O1734*(B1735/B1734)</f>
        <v>278.53686845000249</v>
      </c>
      <c r="P1735">
        <f t="shared" si="157"/>
        <v>2020</v>
      </c>
      <c r="Q1735" s="1">
        <f t="shared" si="158"/>
        <v>43951.5625</v>
      </c>
      <c r="R1735">
        <f>IF(B1736="",R1734,IF(Q1735&gt;=Chart!$F$2,E1735,0))</f>
        <v>0</v>
      </c>
      <c r="S1735">
        <f>IF(B1736="",S1734,IFERROR(IF(AND(R1735&gt;0,R1734=0),R1735,(1+(B1736/B1735-1)*Calc!$Z$1)*S1734),0))</f>
        <v>0</v>
      </c>
      <c r="T1735">
        <f>IF(B1736="",T1734,IFERROR(IF(AND(R1735&gt;0,R1734=0),R1735,(1+(B1736/B1735-1)*Calc!$Z$1-L1736)*T1734),0))</f>
        <v>0</v>
      </c>
      <c r="U1735">
        <f>IF(B1736="",U1734,IFERROR(IF(AND(R1735&gt;0,R1734=0),R1735,(1+(B1736/B1735-1)*Calc!$Z$1-M1736*2)*U1734),0))</f>
        <v>0</v>
      </c>
      <c r="V1735">
        <f>IF(B1736="",V1734,IFERROR(IF(AND(R1735&gt;0,R1734=0),R1735,(1+(B1736/B1735-1)*Calc!$Z$1-N1736*2)*V1734),0))</f>
        <v>0</v>
      </c>
      <c r="W1735">
        <f>IF(ISNUMBER(C1735),C1735,W1734)</f>
        <v>0.05</v>
      </c>
      <c r="Y1735" s="1" t="e">
        <f>IF(AND(Q1735&gt;=Chart!$F$2,Q1735&lt;=Chart!$F$3),Q1735,#N/A)</f>
        <v>#N/A</v>
      </c>
      <c r="Z1735" t="e">
        <f>IF(AND(Q1735&gt;=Chart!$F$2,Q1735&lt;=Chart!$F$3),R1735,#N/A)</f>
        <v>#N/A</v>
      </c>
      <c r="AA1735" t="e">
        <f>IF(AND(Q1735&gt;=Chart!$F$2,Q1735&lt;=Chart!$F$3),S1735,#N/A)</f>
        <v>#N/A</v>
      </c>
      <c r="AB1735" t="e">
        <f>IF(AND(Q1735&gt;=Chart!$F$2,Q1735&lt;=Chart!$F$3),T1735,#N/A)</f>
        <v>#N/A</v>
      </c>
      <c r="AC1735" t="e">
        <f>IF(AND(Q1735&gt;=Chart!$F$2,Q1735&lt;=Chart!$F$3),U1735,#N/A)</f>
        <v>#N/A</v>
      </c>
      <c r="AD1735" t="e">
        <f>IF(AND(Q1735&gt;=Chart!$F$2,Q1735&lt;=Chart!$F$3),V1735,#N/A)</f>
        <v>#N/A</v>
      </c>
      <c r="AE1735" t="e">
        <f>IF(AND(Q1735&gt;=Chart!$F$2,Q1735&lt;=Chart!$F$3),I1735,#N/A)</f>
        <v>#N/A</v>
      </c>
      <c r="AF1735" t="e">
        <f>IF(AND(Q1735&gt;=Chart!$F$2,Q1735&lt;=Chart!$F$3),H1735/100,#N/A)</f>
        <v>#N/A</v>
      </c>
      <c r="AG1735" t="e">
        <f>IF(AND(Q1735&gt;=Chart!$F$2,Q1735&lt;=Chart!$F$3),W1735/100,#N/A)</f>
        <v>#N/A</v>
      </c>
    </row>
    <row r="1736" spans="1:33" x14ac:dyDescent="0.25">
      <c r="A1736">
        <v>1588339800</v>
      </c>
      <c r="B1736">
        <f>INDEX('Daily Data ADJ'!$1:$1048576,MATCH(Calc!$A1736,'Daily Data ADJ'!$A:$A,0),MATCH("SPY, CBOE BZX: Close",'Daily Data ADJ'!$1:$1,0))</f>
        <v>271.16304402999998</v>
      </c>
      <c r="C1736">
        <f>INDEX('Daily Data ADJ'!$1:$1048576,MATCH(Calc!$A1736,'Daily Data ADJ'!$A:$A,0),MATCH("EFFR, FRED: Close",'Daily Data ADJ'!$1:$1,0))</f>
        <v>0.05</v>
      </c>
      <c r="D1736">
        <f>INDEX('Daily Data ADJ'!$1:$1048576,MATCH(Calc!$A1736,'Daily Data ADJ'!$A:$A,1),MATCH("SOFR, FRED: Close",'Daily Data ADJ'!$1:$1,0))</f>
        <v>0.03</v>
      </c>
      <c r="E1736">
        <f>INDEX('Daily Data ADJ'!$1:$1048576,MATCH(Calc!$A1736,'Daily Data ADJ'!$A:$A,0),MATCH("UPRO, CBOE BZX: Close",'Daily Data ADJ'!$1:$1,0))</f>
        <v>17.331456599999999</v>
      </c>
      <c r="F1736">
        <f>INDEX('Daily Data ADJ'!$1:$1048576,MATCH(Calc!$A1736,'Daily Data ADJ'!$A:$A,0),MATCH("ES1!, CME_MINI: Close",'Daily Data ADJ'!$1:$1,0))</f>
        <v>2821.75</v>
      </c>
      <c r="G1736">
        <f>INDEX('Daily Data ADJ'!$1:$1048576,MATCH(Calc!$A1736,'Daily Data ADJ'!$A:$A,0),MATCH("ES2!, CME_MINI: Close",'Daily Data ADJ'!$1:$1,0))</f>
        <v>2813.25</v>
      </c>
      <c r="H1736">
        <f>INDEX('QUANDL MULTPL SP500_DIV_YIELD_M'!$A:$G,MATCH(Calc!$A1736,'QUANDL MULTPL SP500_DIV_YIELD_M'!$A:$A,1),MATCH('QUANDL MULTPL SP500_DIV_YIELD_M'!$E$1,'QUANDL MULTPL SP500_DIV_YIELD_M'!$A$1:$G$1,0))</f>
        <v>2.1</v>
      </c>
      <c r="I1736" s="5">
        <f t="shared" ref="I1736:I1799" si="162">(G1736/F1736)^4-1+H1736/100</f>
        <v>9.0050747878442743E-3</v>
      </c>
      <c r="J1736" s="1">
        <f>A1736/24/60/60+DATE(1970,1,1)</f>
        <v>43952.5625</v>
      </c>
      <c r="K1736" s="3">
        <f t="shared" si="159"/>
        <v>1</v>
      </c>
      <c r="L1736" s="6">
        <f>(1+Chart!$F$4)^(1/(365/K1736))-1</f>
        <v>6.6592785027408397E-5</v>
      </c>
      <c r="M1736" s="6">
        <f t="shared" si="160"/>
        <v>1.3695215999032229E-6</v>
      </c>
      <c r="N1736" s="6">
        <f t="shared" si="161"/>
        <v>2.4561317736537802E-5</v>
      </c>
      <c r="O1736">
        <f>O1735*(B1736/B1735)</f>
        <v>271.16304403000242</v>
      </c>
      <c r="P1736">
        <f t="shared" ref="P1736:P1799" si="163">YEAR(Q1736)</f>
        <v>2020</v>
      </c>
      <c r="Q1736" s="1">
        <f t="shared" ref="Q1736:Q1799" si="164">J1736</f>
        <v>43952.5625</v>
      </c>
      <c r="R1736">
        <f>IF(B1737="",R1735,IF(Q1736&gt;=Chart!$F$2,E1736,0))</f>
        <v>0</v>
      </c>
      <c r="S1736">
        <f>IF(B1737="",S1735,IFERROR(IF(AND(R1736&gt;0,R1735=0),R1736,(1+(B1737/B1736-1)*Calc!$Z$1)*S1735),0))</f>
        <v>0</v>
      </c>
      <c r="T1736">
        <f>IF(B1737="",T1735,IFERROR(IF(AND(R1736&gt;0,R1735=0),R1736,(1+(B1737/B1736-1)*Calc!$Z$1-L1737)*T1735),0))</f>
        <v>0</v>
      </c>
      <c r="U1736">
        <f>IF(B1737="",U1735,IFERROR(IF(AND(R1736&gt;0,R1735=0),R1736,(1+(B1737/B1736-1)*Calc!$Z$1-M1737*2)*U1735),0))</f>
        <v>0</v>
      </c>
      <c r="V1736">
        <f>IF(B1737="",V1735,IFERROR(IF(AND(R1736&gt;0,R1735=0),R1736,(1+(B1737/B1736-1)*Calc!$Z$1-N1737*2)*V1735),0))</f>
        <v>0</v>
      </c>
      <c r="W1736">
        <f>IF(ISNUMBER(C1736),C1736,W1735)</f>
        <v>0.05</v>
      </c>
      <c r="Y1736" s="1" t="e">
        <f>IF(AND(Q1736&gt;=Chart!$F$2,Q1736&lt;=Chart!$F$3),Q1736,#N/A)</f>
        <v>#N/A</v>
      </c>
      <c r="Z1736" t="e">
        <f>IF(AND(Q1736&gt;=Chart!$F$2,Q1736&lt;=Chart!$F$3),R1736,#N/A)</f>
        <v>#N/A</v>
      </c>
      <c r="AA1736" t="e">
        <f>IF(AND(Q1736&gt;=Chart!$F$2,Q1736&lt;=Chart!$F$3),S1736,#N/A)</f>
        <v>#N/A</v>
      </c>
      <c r="AB1736" t="e">
        <f>IF(AND(Q1736&gt;=Chart!$F$2,Q1736&lt;=Chart!$F$3),T1736,#N/A)</f>
        <v>#N/A</v>
      </c>
      <c r="AC1736" t="e">
        <f>IF(AND(Q1736&gt;=Chart!$F$2,Q1736&lt;=Chart!$F$3),U1736,#N/A)</f>
        <v>#N/A</v>
      </c>
      <c r="AD1736" t="e">
        <f>IF(AND(Q1736&gt;=Chart!$F$2,Q1736&lt;=Chart!$F$3),V1736,#N/A)</f>
        <v>#N/A</v>
      </c>
      <c r="AE1736" t="e">
        <f>IF(AND(Q1736&gt;=Chart!$F$2,Q1736&lt;=Chart!$F$3),I1736,#N/A)</f>
        <v>#N/A</v>
      </c>
      <c r="AF1736" t="e">
        <f>IF(AND(Q1736&gt;=Chart!$F$2,Q1736&lt;=Chart!$F$3),H1736/100,#N/A)</f>
        <v>#N/A</v>
      </c>
      <c r="AG1736" t="e">
        <f>IF(AND(Q1736&gt;=Chart!$F$2,Q1736&lt;=Chart!$F$3),W1736/100,#N/A)</f>
        <v>#N/A</v>
      </c>
    </row>
    <row r="1737" spans="1:33" x14ac:dyDescent="0.25">
      <c r="A1737">
        <v>1588599000</v>
      </c>
      <c r="B1737">
        <f>INDEX('Daily Data ADJ'!$1:$1048576,MATCH(Calc!$A1737,'Daily Data ADJ'!$A:$A,0),MATCH("SPY, CBOE BZX: Close",'Daily Data ADJ'!$1:$1,0))</f>
        <v>271.9109742</v>
      </c>
      <c r="C1737">
        <f>INDEX('Daily Data ADJ'!$1:$1048576,MATCH(Calc!$A1737,'Daily Data ADJ'!$A:$A,0),MATCH("EFFR, FRED: Close",'Daily Data ADJ'!$1:$1,0))</f>
        <v>0.05</v>
      </c>
      <c r="D1737">
        <f>INDEX('Daily Data ADJ'!$1:$1048576,MATCH(Calc!$A1737,'Daily Data ADJ'!$A:$A,1),MATCH("SOFR, FRED: Close",'Daily Data ADJ'!$1:$1,0))</f>
        <v>0.05</v>
      </c>
      <c r="E1737">
        <f>INDEX('Daily Data ADJ'!$1:$1048576,MATCH(Calc!$A1737,'Daily Data ADJ'!$A:$A,0),MATCH("UPRO, CBOE BZX: Close",'Daily Data ADJ'!$1:$1,0))</f>
        <v>17.515410679999999</v>
      </c>
      <c r="F1737">
        <f>INDEX('Daily Data ADJ'!$1:$1048576,MATCH(Calc!$A1737,'Daily Data ADJ'!$A:$A,0),MATCH("ES1!, CME_MINI: Close",'Daily Data ADJ'!$1:$1,0))</f>
        <v>2825.25</v>
      </c>
      <c r="G1737">
        <f>INDEX('Daily Data ADJ'!$1:$1048576,MATCH(Calc!$A1737,'Daily Data ADJ'!$A:$A,0),MATCH("ES2!, CME_MINI: Close",'Daily Data ADJ'!$1:$1,0))</f>
        <v>2816.75</v>
      </c>
      <c r="H1737">
        <f>INDEX('QUANDL MULTPL SP500_DIV_YIELD_M'!$A:$G,MATCH(Calc!$A1737,'QUANDL MULTPL SP500_DIV_YIELD_M'!$A:$A,1),MATCH('QUANDL MULTPL SP500_DIV_YIELD_M'!$E$1,'QUANDL MULTPL SP500_DIV_YIELD_M'!$A$1:$G$1,0))</f>
        <v>2.1</v>
      </c>
      <c r="I1737" s="5">
        <f t="shared" si="162"/>
        <v>9.0198673486761964E-3</v>
      </c>
      <c r="J1737" s="1">
        <f>A1737/24/60/60+DATE(1970,1,1)</f>
        <v>43955.5625</v>
      </c>
      <c r="K1737" s="3">
        <f t="shared" ref="K1737:K1800" si="165">J1737-J1736</f>
        <v>3</v>
      </c>
      <c r="L1737" s="6">
        <f>(1+Chart!$F$4)^(1/(365/K1737))-1</f>
        <v>1.9979165917494157E-4</v>
      </c>
      <c r="M1737" s="6">
        <f t="shared" ref="M1737:M1800" si="166">IFERROR((1+C1737/100)^(1/(365/K1737))-1,M1736)</f>
        <v>4.1085704263199574E-6</v>
      </c>
      <c r="N1737" s="6">
        <f t="shared" ref="N1737:N1800" si="167">(1+I1737)^(1/(365/K1737))-1</f>
        <v>7.3806268603870961E-5</v>
      </c>
      <c r="O1737">
        <f>O1736*(B1737/B1736)</f>
        <v>271.91097420000244</v>
      </c>
      <c r="P1737">
        <f t="shared" si="163"/>
        <v>2020</v>
      </c>
      <c r="Q1737" s="1">
        <f t="shared" si="164"/>
        <v>43955.5625</v>
      </c>
      <c r="R1737">
        <f>IF(B1738="",R1736,IF(Q1737&gt;=Chart!$F$2,E1737,0))</f>
        <v>0</v>
      </c>
      <c r="S1737">
        <f>IF(B1738="",S1736,IFERROR(IF(AND(R1737&gt;0,R1736=0),R1737,(1+(B1738/B1737-1)*Calc!$Z$1)*S1736),0))</f>
        <v>0</v>
      </c>
      <c r="T1737">
        <f>IF(B1738="",T1736,IFERROR(IF(AND(R1737&gt;0,R1736=0),R1737,(1+(B1738/B1737-1)*Calc!$Z$1-L1738)*T1736),0))</f>
        <v>0</v>
      </c>
      <c r="U1737">
        <f>IF(B1738="",U1736,IFERROR(IF(AND(R1737&gt;0,R1736=0),R1737,(1+(B1738/B1737-1)*Calc!$Z$1-M1738*2)*U1736),0))</f>
        <v>0</v>
      </c>
      <c r="V1737">
        <f>IF(B1738="",V1736,IFERROR(IF(AND(R1737&gt;0,R1736=0),R1737,(1+(B1738/B1737-1)*Calc!$Z$1-N1738*2)*V1736),0))</f>
        <v>0</v>
      </c>
      <c r="W1737">
        <f>IF(ISNUMBER(C1737),C1737,W1736)</f>
        <v>0.05</v>
      </c>
      <c r="Y1737" s="1" t="e">
        <f>IF(AND(Q1737&gt;=Chart!$F$2,Q1737&lt;=Chart!$F$3),Q1737,#N/A)</f>
        <v>#N/A</v>
      </c>
      <c r="Z1737" t="e">
        <f>IF(AND(Q1737&gt;=Chart!$F$2,Q1737&lt;=Chart!$F$3),R1737,#N/A)</f>
        <v>#N/A</v>
      </c>
      <c r="AA1737" t="e">
        <f>IF(AND(Q1737&gt;=Chart!$F$2,Q1737&lt;=Chart!$F$3),S1737,#N/A)</f>
        <v>#N/A</v>
      </c>
      <c r="AB1737" t="e">
        <f>IF(AND(Q1737&gt;=Chart!$F$2,Q1737&lt;=Chart!$F$3),T1737,#N/A)</f>
        <v>#N/A</v>
      </c>
      <c r="AC1737" t="e">
        <f>IF(AND(Q1737&gt;=Chart!$F$2,Q1737&lt;=Chart!$F$3),U1737,#N/A)</f>
        <v>#N/A</v>
      </c>
      <c r="AD1737" t="e">
        <f>IF(AND(Q1737&gt;=Chart!$F$2,Q1737&lt;=Chart!$F$3),V1737,#N/A)</f>
        <v>#N/A</v>
      </c>
      <c r="AE1737" t="e">
        <f>IF(AND(Q1737&gt;=Chart!$F$2,Q1737&lt;=Chart!$F$3),I1737,#N/A)</f>
        <v>#N/A</v>
      </c>
      <c r="AF1737" t="e">
        <f>IF(AND(Q1737&gt;=Chart!$F$2,Q1737&lt;=Chart!$F$3),H1737/100,#N/A)</f>
        <v>#N/A</v>
      </c>
      <c r="AG1737" t="e">
        <f>IF(AND(Q1737&gt;=Chart!$F$2,Q1737&lt;=Chart!$F$3),W1737/100,#N/A)</f>
        <v>#N/A</v>
      </c>
    </row>
    <row r="1738" spans="1:33" x14ac:dyDescent="0.25">
      <c r="A1738">
        <v>1588685400</v>
      </c>
      <c r="B1738">
        <f>INDEX('Daily Data ADJ'!$1:$1048576,MATCH(Calc!$A1738,'Daily Data ADJ'!$A:$A,0),MATCH("SPY, CBOE BZX: Close",'Daily Data ADJ'!$1:$1,0))</f>
        <v>274.42325248999998</v>
      </c>
      <c r="C1738">
        <f>INDEX('Daily Data ADJ'!$1:$1048576,MATCH(Calc!$A1738,'Daily Data ADJ'!$A:$A,0),MATCH("EFFR, FRED: Close",'Daily Data ADJ'!$1:$1,0))</f>
        <v>0.05</v>
      </c>
      <c r="D1738">
        <f>INDEX('Daily Data ADJ'!$1:$1048576,MATCH(Calc!$A1738,'Daily Data ADJ'!$A:$A,1),MATCH("SOFR, FRED: Close",'Daily Data ADJ'!$1:$1,0))</f>
        <v>0.05</v>
      </c>
      <c r="E1738">
        <f>INDEX('Daily Data ADJ'!$1:$1048576,MATCH(Calc!$A1738,'Daily Data ADJ'!$A:$A,0),MATCH("UPRO, CBOE BZX: Close",'Daily Data ADJ'!$1:$1,0))</f>
        <v>17.982753450000001</v>
      </c>
      <c r="F1738">
        <f>INDEX('Daily Data ADJ'!$1:$1048576,MATCH(Calc!$A1738,'Daily Data ADJ'!$A:$A,0),MATCH("ES1!, CME_MINI: Close",'Daily Data ADJ'!$1:$1,0))</f>
        <v>2858.25</v>
      </c>
      <c r="G1738">
        <f>INDEX('Daily Data ADJ'!$1:$1048576,MATCH(Calc!$A1738,'Daily Data ADJ'!$A:$A,0),MATCH("ES2!, CME_MINI: Close",'Daily Data ADJ'!$1:$1,0))</f>
        <v>2849.5</v>
      </c>
      <c r="H1738">
        <f>INDEX('QUANDL MULTPL SP500_DIV_YIELD_M'!$A:$G,MATCH(Calc!$A1738,'QUANDL MULTPL SP500_DIV_YIELD_M'!$A:$A,1),MATCH('QUANDL MULTPL SP500_DIV_YIELD_M'!$E$1,'QUANDL MULTPL SP500_DIV_YIELD_M'!$A$1:$G$1,0))</f>
        <v>2.1</v>
      </c>
      <c r="I1738" s="5">
        <f t="shared" si="162"/>
        <v>8.810860216904564E-3</v>
      </c>
      <c r="J1738" s="1">
        <f>A1738/24/60/60+DATE(1970,1,1)</f>
        <v>43956.5625</v>
      </c>
      <c r="K1738" s="3">
        <f t="shared" si="165"/>
        <v>1</v>
      </c>
      <c r="L1738" s="6">
        <f>(1+Chart!$F$4)^(1/(365/K1738))-1</f>
        <v>6.6592785027408397E-5</v>
      </c>
      <c r="M1738" s="6">
        <f t="shared" si="166"/>
        <v>1.3695215999032229E-6</v>
      </c>
      <c r="N1738" s="6">
        <f t="shared" si="167"/>
        <v>2.4033908238019208E-5</v>
      </c>
      <c r="O1738">
        <f>O1737*(B1738/B1737)</f>
        <v>274.42325249000248</v>
      </c>
      <c r="P1738">
        <f t="shared" si="163"/>
        <v>2020</v>
      </c>
      <c r="Q1738" s="1">
        <f t="shared" si="164"/>
        <v>43956.5625</v>
      </c>
      <c r="R1738">
        <f>IF(B1739="",R1737,IF(Q1738&gt;=Chart!$F$2,E1738,0))</f>
        <v>0</v>
      </c>
      <c r="S1738">
        <f>IF(B1739="",S1737,IFERROR(IF(AND(R1738&gt;0,R1737=0),R1738,(1+(B1739/B1738-1)*Calc!$Z$1)*S1737),0))</f>
        <v>0</v>
      </c>
      <c r="T1738">
        <f>IF(B1739="",T1737,IFERROR(IF(AND(R1738&gt;0,R1737=0),R1738,(1+(B1739/B1738-1)*Calc!$Z$1-L1739)*T1737),0))</f>
        <v>0</v>
      </c>
      <c r="U1738">
        <f>IF(B1739="",U1737,IFERROR(IF(AND(R1738&gt;0,R1737=0),R1738,(1+(B1739/B1738-1)*Calc!$Z$1-M1739*2)*U1737),0))</f>
        <v>0</v>
      </c>
      <c r="V1738">
        <f>IF(B1739="",V1737,IFERROR(IF(AND(R1738&gt;0,R1737=0),R1738,(1+(B1739/B1738-1)*Calc!$Z$1-N1739*2)*V1737),0))</f>
        <v>0</v>
      </c>
      <c r="W1738">
        <f>IF(ISNUMBER(C1738),C1738,W1737)</f>
        <v>0.05</v>
      </c>
      <c r="Y1738" s="1" t="e">
        <f>IF(AND(Q1738&gt;=Chart!$F$2,Q1738&lt;=Chart!$F$3),Q1738,#N/A)</f>
        <v>#N/A</v>
      </c>
      <c r="Z1738" t="e">
        <f>IF(AND(Q1738&gt;=Chart!$F$2,Q1738&lt;=Chart!$F$3),R1738,#N/A)</f>
        <v>#N/A</v>
      </c>
      <c r="AA1738" t="e">
        <f>IF(AND(Q1738&gt;=Chart!$F$2,Q1738&lt;=Chart!$F$3),S1738,#N/A)</f>
        <v>#N/A</v>
      </c>
      <c r="AB1738" t="e">
        <f>IF(AND(Q1738&gt;=Chart!$F$2,Q1738&lt;=Chart!$F$3),T1738,#N/A)</f>
        <v>#N/A</v>
      </c>
      <c r="AC1738" t="e">
        <f>IF(AND(Q1738&gt;=Chart!$F$2,Q1738&lt;=Chart!$F$3),U1738,#N/A)</f>
        <v>#N/A</v>
      </c>
      <c r="AD1738" t="e">
        <f>IF(AND(Q1738&gt;=Chart!$F$2,Q1738&lt;=Chart!$F$3),V1738,#N/A)</f>
        <v>#N/A</v>
      </c>
      <c r="AE1738" t="e">
        <f>IF(AND(Q1738&gt;=Chart!$F$2,Q1738&lt;=Chart!$F$3),I1738,#N/A)</f>
        <v>#N/A</v>
      </c>
      <c r="AF1738" t="e">
        <f>IF(AND(Q1738&gt;=Chart!$F$2,Q1738&lt;=Chart!$F$3),H1738/100,#N/A)</f>
        <v>#N/A</v>
      </c>
      <c r="AG1738" t="e">
        <f>IF(AND(Q1738&gt;=Chart!$F$2,Q1738&lt;=Chart!$F$3),W1738/100,#N/A)</f>
        <v>#N/A</v>
      </c>
    </row>
    <row r="1739" spans="1:33" x14ac:dyDescent="0.25">
      <c r="A1739">
        <v>1588771800</v>
      </c>
      <c r="B1739">
        <f>INDEX('Daily Data ADJ'!$1:$1048576,MATCH(Calc!$A1739,'Daily Data ADJ'!$A:$A,0),MATCH("SPY, CBOE BZX: Close",'Daily Data ADJ'!$1:$1,0))</f>
        <v>272.56301589999998</v>
      </c>
      <c r="C1739">
        <f>INDEX('Daily Data ADJ'!$1:$1048576,MATCH(Calc!$A1739,'Daily Data ADJ'!$A:$A,0),MATCH("EFFR, FRED: Close",'Daily Data ADJ'!$1:$1,0))</f>
        <v>0.05</v>
      </c>
      <c r="D1739">
        <f>INDEX('Daily Data ADJ'!$1:$1048576,MATCH(Calc!$A1739,'Daily Data ADJ'!$A:$A,1),MATCH("SOFR, FRED: Close",'Daily Data ADJ'!$1:$1,0))</f>
        <v>0.05</v>
      </c>
      <c r="E1739">
        <f>INDEX('Daily Data ADJ'!$1:$1048576,MATCH(Calc!$A1739,'Daily Data ADJ'!$A:$A,0),MATCH("UPRO, CBOE BZX: Close",'Daily Data ADJ'!$1:$1,0))</f>
        <v>17.624788769999999</v>
      </c>
      <c r="F1739">
        <f>INDEX('Daily Data ADJ'!$1:$1048576,MATCH(Calc!$A1739,'Daily Data ADJ'!$A:$A,0),MATCH("ES1!, CME_MINI: Close",'Daily Data ADJ'!$1:$1,0))</f>
        <v>2833.5</v>
      </c>
      <c r="G1739">
        <f>INDEX('Daily Data ADJ'!$1:$1048576,MATCH(Calc!$A1739,'Daily Data ADJ'!$A:$A,0),MATCH("ES2!, CME_MINI: Close",'Daily Data ADJ'!$1:$1,0))</f>
        <v>2824.75</v>
      </c>
      <c r="H1739">
        <f>INDEX('QUANDL MULTPL SP500_DIV_YIELD_M'!$A:$G,MATCH(Calc!$A1739,'QUANDL MULTPL SP500_DIV_YIELD_M'!$A:$A,1),MATCH('QUANDL MULTPL SP500_DIV_YIELD_M'!$E$1,'QUANDL MULTPL SP500_DIV_YIELD_M'!$A$1:$G$1,0))</f>
        <v>2.1</v>
      </c>
      <c r="I1739" s="5">
        <f t="shared" si="162"/>
        <v>8.7048841755208266E-3</v>
      </c>
      <c r="J1739" s="1">
        <f>A1739/24/60/60+DATE(1970,1,1)</f>
        <v>43957.5625</v>
      </c>
      <c r="K1739" s="3">
        <f t="shared" si="165"/>
        <v>1</v>
      </c>
      <c r="L1739" s="6">
        <f>(1+Chart!$F$4)^(1/(365/K1739))-1</f>
        <v>6.6592785027408397E-5</v>
      </c>
      <c r="M1739" s="6">
        <f t="shared" si="166"/>
        <v>1.3695215999032229E-6</v>
      </c>
      <c r="N1739" s="6">
        <f t="shared" si="167"/>
        <v>2.374607677357865E-5</v>
      </c>
      <c r="O1739">
        <f>O1738*(B1739/B1738)</f>
        <v>272.56301590000248</v>
      </c>
      <c r="P1739">
        <f t="shared" si="163"/>
        <v>2020</v>
      </c>
      <c r="Q1739" s="1">
        <f t="shared" si="164"/>
        <v>43957.5625</v>
      </c>
      <c r="R1739">
        <f>IF(B1740="",R1738,IF(Q1739&gt;=Chart!$F$2,E1739,0))</f>
        <v>0</v>
      </c>
      <c r="S1739">
        <f>IF(B1740="",S1738,IFERROR(IF(AND(R1739&gt;0,R1738=0),R1739,(1+(B1740/B1739-1)*Calc!$Z$1)*S1738),0))</f>
        <v>0</v>
      </c>
      <c r="T1739">
        <f>IF(B1740="",T1738,IFERROR(IF(AND(R1739&gt;0,R1738=0),R1739,(1+(B1740/B1739-1)*Calc!$Z$1-L1740)*T1738),0))</f>
        <v>0</v>
      </c>
      <c r="U1739">
        <f>IF(B1740="",U1738,IFERROR(IF(AND(R1739&gt;0,R1738=0),R1739,(1+(B1740/B1739-1)*Calc!$Z$1-M1740*2)*U1738),0))</f>
        <v>0</v>
      </c>
      <c r="V1739">
        <f>IF(B1740="",V1738,IFERROR(IF(AND(R1739&gt;0,R1738=0),R1739,(1+(B1740/B1739-1)*Calc!$Z$1-N1740*2)*V1738),0))</f>
        <v>0</v>
      </c>
      <c r="W1739">
        <f>IF(ISNUMBER(C1739),C1739,W1738)</f>
        <v>0.05</v>
      </c>
      <c r="Y1739" s="1" t="e">
        <f>IF(AND(Q1739&gt;=Chart!$F$2,Q1739&lt;=Chart!$F$3),Q1739,#N/A)</f>
        <v>#N/A</v>
      </c>
      <c r="Z1739" t="e">
        <f>IF(AND(Q1739&gt;=Chart!$F$2,Q1739&lt;=Chart!$F$3),R1739,#N/A)</f>
        <v>#N/A</v>
      </c>
      <c r="AA1739" t="e">
        <f>IF(AND(Q1739&gt;=Chart!$F$2,Q1739&lt;=Chart!$F$3),S1739,#N/A)</f>
        <v>#N/A</v>
      </c>
      <c r="AB1739" t="e">
        <f>IF(AND(Q1739&gt;=Chart!$F$2,Q1739&lt;=Chart!$F$3),T1739,#N/A)</f>
        <v>#N/A</v>
      </c>
      <c r="AC1739" t="e">
        <f>IF(AND(Q1739&gt;=Chart!$F$2,Q1739&lt;=Chart!$F$3),U1739,#N/A)</f>
        <v>#N/A</v>
      </c>
      <c r="AD1739" t="e">
        <f>IF(AND(Q1739&gt;=Chart!$F$2,Q1739&lt;=Chart!$F$3),V1739,#N/A)</f>
        <v>#N/A</v>
      </c>
      <c r="AE1739" t="e">
        <f>IF(AND(Q1739&gt;=Chart!$F$2,Q1739&lt;=Chart!$F$3),I1739,#N/A)</f>
        <v>#N/A</v>
      </c>
      <c r="AF1739" t="e">
        <f>IF(AND(Q1739&gt;=Chart!$F$2,Q1739&lt;=Chart!$F$3),H1739/100,#N/A)</f>
        <v>#N/A</v>
      </c>
      <c r="AG1739" t="e">
        <f>IF(AND(Q1739&gt;=Chart!$F$2,Q1739&lt;=Chart!$F$3),W1739/100,#N/A)</f>
        <v>#N/A</v>
      </c>
    </row>
    <row r="1740" spans="1:33" x14ac:dyDescent="0.25">
      <c r="A1740">
        <v>1588858200</v>
      </c>
      <c r="B1740">
        <f>INDEX('Daily Data ADJ'!$1:$1048576,MATCH(Calc!$A1740,'Daily Data ADJ'!$A:$A,0),MATCH("SPY, CBOE BZX: Close",'Daily Data ADJ'!$1:$1,0))</f>
        <v>275.85199089999998</v>
      </c>
      <c r="C1740">
        <f>INDEX('Daily Data ADJ'!$1:$1048576,MATCH(Calc!$A1740,'Daily Data ADJ'!$A:$A,0),MATCH("EFFR, FRED: Close",'Daily Data ADJ'!$1:$1,0))</f>
        <v>0.05</v>
      </c>
      <c r="D1740">
        <f>INDEX('Daily Data ADJ'!$1:$1048576,MATCH(Calc!$A1740,'Daily Data ADJ'!$A:$A,1),MATCH("SOFR, FRED: Close",'Daily Data ADJ'!$1:$1,0))</f>
        <v>0.05</v>
      </c>
      <c r="E1740">
        <f>INDEX('Daily Data ADJ'!$1:$1048576,MATCH(Calc!$A1740,'Daily Data ADJ'!$A:$A,0),MATCH("UPRO, CBOE BZX: Close",'Daily Data ADJ'!$1:$1,0))</f>
        <v>18.25122696</v>
      </c>
      <c r="F1740">
        <f>INDEX('Daily Data ADJ'!$1:$1048576,MATCH(Calc!$A1740,'Daily Data ADJ'!$A:$A,0),MATCH("ES1!, CME_MINI: Close",'Daily Data ADJ'!$1:$1,0))</f>
        <v>2880</v>
      </c>
      <c r="G1740">
        <f>INDEX('Daily Data ADJ'!$1:$1048576,MATCH(Calc!$A1740,'Daily Data ADJ'!$A:$A,0),MATCH("ES2!, CME_MINI: Close",'Daily Data ADJ'!$1:$1,0))</f>
        <v>2871</v>
      </c>
      <c r="H1740">
        <f>INDEX('QUANDL MULTPL SP500_DIV_YIELD_M'!$A:$G,MATCH(Calc!$A1740,'QUANDL MULTPL SP500_DIV_YIELD_M'!$A:$A,1),MATCH('QUANDL MULTPL SP500_DIV_YIELD_M'!$E$1,'QUANDL MULTPL SP500_DIV_YIELD_M'!$A$1:$G$1,0))</f>
        <v>2.1</v>
      </c>
      <c r="I1740" s="5">
        <f t="shared" si="162"/>
        <v>8.5584717750547372E-3</v>
      </c>
      <c r="J1740" s="1">
        <f>A1740/24/60/60+DATE(1970,1,1)</f>
        <v>43958.5625</v>
      </c>
      <c r="K1740" s="3">
        <f t="shared" si="165"/>
        <v>1</v>
      </c>
      <c r="L1740" s="6">
        <f>(1+Chart!$F$4)^(1/(365/K1740))-1</f>
        <v>6.6592785027408397E-5</v>
      </c>
      <c r="M1740" s="6">
        <f t="shared" si="166"/>
        <v>1.3695215999032229E-6</v>
      </c>
      <c r="N1740" s="6">
        <f t="shared" si="167"/>
        <v>2.3348370337128443E-5</v>
      </c>
      <c r="O1740">
        <f>O1739*(B1740/B1739)</f>
        <v>275.85199090000248</v>
      </c>
      <c r="P1740">
        <f t="shared" si="163"/>
        <v>2020</v>
      </c>
      <c r="Q1740" s="1">
        <f t="shared" si="164"/>
        <v>43958.5625</v>
      </c>
      <c r="R1740">
        <f>IF(B1741="",R1739,IF(Q1740&gt;=Chart!$F$2,E1740,0))</f>
        <v>0</v>
      </c>
      <c r="S1740">
        <f>IF(B1741="",S1739,IFERROR(IF(AND(R1740&gt;0,R1739=0),R1740,(1+(B1741/B1740-1)*Calc!$Z$1)*S1739),0))</f>
        <v>0</v>
      </c>
      <c r="T1740">
        <f>IF(B1741="",T1739,IFERROR(IF(AND(R1740&gt;0,R1739=0),R1740,(1+(B1741/B1740-1)*Calc!$Z$1-L1741)*T1739),0))</f>
        <v>0</v>
      </c>
      <c r="U1740">
        <f>IF(B1741="",U1739,IFERROR(IF(AND(R1740&gt;0,R1739=0),R1740,(1+(B1741/B1740-1)*Calc!$Z$1-M1741*2)*U1739),0))</f>
        <v>0</v>
      </c>
      <c r="V1740">
        <f>IF(B1741="",V1739,IFERROR(IF(AND(R1740&gt;0,R1739=0),R1740,(1+(B1741/B1740-1)*Calc!$Z$1-N1741*2)*V1739),0))</f>
        <v>0</v>
      </c>
      <c r="W1740">
        <f>IF(ISNUMBER(C1740),C1740,W1739)</f>
        <v>0.05</v>
      </c>
      <c r="Y1740" s="1" t="e">
        <f>IF(AND(Q1740&gt;=Chart!$F$2,Q1740&lt;=Chart!$F$3),Q1740,#N/A)</f>
        <v>#N/A</v>
      </c>
      <c r="Z1740" t="e">
        <f>IF(AND(Q1740&gt;=Chart!$F$2,Q1740&lt;=Chart!$F$3),R1740,#N/A)</f>
        <v>#N/A</v>
      </c>
      <c r="AA1740" t="e">
        <f>IF(AND(Q1740&gt;=Chart!$F$2,Q1740&lt;=Chart!$F$3),S1740,#N/A)</f>
        <v>#N/A</v>
      </c>
      <c r="AB1740" t="e">
        <f>IF(AND(Q1740&gt;=Chart!$F$2,Q1740&lt;=Chart!$F$3),T1740,#N/A)</f>
        <v>#N/A</v>
      </c>
      <c r="AC1740" t="e">
        <f>IF(AND(Q1740&gt;=Chart!$F$2,Q1740&lt;=Chart!$F$3),U1740,#N/A)</f>
        <v>#N/A</v>
      </c>
      <c r="AD1740" t="e">
        <f>IF(AND(Q1740&gt;=Chart!$F$2,Q1740&lt;=Chart!$F$3),V1740,#N/A)</f>
        <v>#N/A</v>
      </c>
      <c r="AE1740" t="e">
        <f>IF(AND(Q1740&gt;=Chart!$F$2,Q1740&lt;=Chart!$F$3),I1740,#N/A)</f>
        <v>#N/A</v>
      </c>
      <c r="AF1740" t="e">
        <f>IF(AND(Q1740&gt;=Chart!$F$2,Q1740&lt;=Chart!$F$3),H1740/100,#N/A)</f>
        <v>#N/A</v>
      </c>
      <c r="AG1740" t="e">
        <f>IF(AND(Q1740&gt;=Chart!$F$2,Q1740&lt;=Chart!$F$3),W1740/100,#N/A)</f>
        <v>#N/A</v>
      </c>
    </row>
    <row r="1741" spans="1:33" x14ac:dyDescent="0.25">
      <c r="A1741">
        <v>1588944600</v>
      </c>
      <c r="B1741">
        <f>INDEX('Daily Data ADJ'!$1:$1048576,MATCH(Calc!$A1741,'Daily Data ADJ'!$A:$A,0),MATCH("SPY, CBOE BZX: Close",'Daily Data ADJ'!$1:$1,0))</f>
        <v>280.41628273999999</v>
      </c>
      <c r="C1741">
        <f>INDEX('Daily Data ADJ'!$1:$1048576,MATCH(Calc!$A1741,'Daily Data ADJ'!$A:$A,0),MATCH("EFFR, FRED: Close",'Daily Data ADJ'!$1:$1,0))</f>
        <v>0.05</v>
      </c>
      <c r="D1741">
        <f>INDEX('Daily Data ADJ'!$1:$1048576,MATCH(Calc!$A1741,'Daily Data ADJ'!$A:$A,1),MATCH("SOFR, FRED: Close",'Daily Data ADJ'!$1:$1,0))</f>
        <v>0.06</v>
      </c>
      <c r="E1741">
        <f>INDEX('Daily Data ADJ'!$1:$1048576,MATCH(Calc!$A1741,'Daily Data ADJ'!$A:$A,0),MATCH("UPRO, CBOE BZX: Close",'Daily Data ADJ'!$1:$1,0))</f>
        <v>19.146138659999998</v>
      </c>
      <c r="F1741">
        <f>INDEX('Daily Data ADJ'!$1:$1048576,MATCH(Calc!$A1741,'Daily Data ADJ'!$A:$A,0),MATCH("ES1!, CME_MINI: Close",'Daily Data ADJ'!$1:$1,0))</f>
        <v>2928.5</v>
      </c>
      <c r="G1741">
        <f>INDEX('Daily Data ADJ'!$1:$1048576,MATCH(Calc!$A1741,'Daily Data ADJ'!$A:$A,0),MATCH("ES2!, CME_MINI: Close",'Daily Data ADJ'!$1:$1,0))</f>
        <v>2919.5</v>
      </c>
      <c r="H1741">
        <f>INDEX('QUANDL MULTPL SP500_DIV_YIELD_M'!$A:$G,MATCH(Calc!$A1741,'QUANDL MULTPL SP500_DIV_YIELD_M'!$A:$A,1),MATCH('QUANDL MULTPL SP500_DIV_YIELD_M'!$E$1,'QUANDL MULTPL SP500_DIV_YIELD_M'!$A$1:$G$1,0))</f>
        <v>2.1</v>
      </c>
      <c r="I1741" s="5">
        <f t="shared" si="162"/>
        <v>8.7635702626712546E-3</v>
      </c>
      <c r="J1741" s="1">
        <f>A1741/24/60/60+DATE(1970,1,1)</f>
        <v>43959.5625</v>
      </c>
      <c r="K1741" s="3">
        <f t="shared" si="165"/>
        <v>1</v>
      </c>
      <c r="L1741" s="6">
        <f>(1+Chart!$F$4)^(1/(365/K1741))-1</f>
        <v>6.6592785027408397E-5</v>
      </c>
      <c r="M1741" s="6">
        <f t="shared" si="166"/>
        <v>1.3695215999032229E-6</v>
      </c>
      <c r="N1741" s="6">
        <f t="shared" si="167"/>
        <v>2.3905472208873846E-5</v>
      </c>
      <c r="O1741">
        <f>O1740*(B1741/B1740)</f>
        <v>280.41628274000249</v>
      </c>
      <c r="P1741">
        <f t="shared" si="163"/>
        <v>2020</v>
      </c>
      <c r="Q1741" s="1">
        <f t="shared" si="164"/>
        <v>43959.5625</v>
      </c>
      <c r="R1741">
        <f>IF(B1742="",R1740,IF(Q1741&gt;=Chart!$F$2,E1741,0))</f>
        <v>0</v>
      </c>
      <c r="S1741">
        <f>IF(B1742="",S1740,IFERROR(IF(AND(R1741&gt;0,R1740=0),R1741,(1+(B1742/B1741-1)*Calc!$Z$1)*S1740),0))</f>
        <v>0</v>
      </c>
      <c r="T1741">
        <f>IF(B1742="",T1740,IFERROR(IF(AND(R1741&gt;0,R1740=0),R1741,(1+(B1742/B1741-1)*Calc!$Z$1-L1742)*T1740),0))</f>
        <v>0</v>
      </c>
      <c r="U1741">
        <f>IF(B1742="",U1740,IFERROR(IF(AND(R1741&gt;0,R1740=0),R1741,(1+(B1742/B1741-1)*Calc!$Z$1-M1742*2)*U1740),0))</f>
        <v>0</v>
      </c>
      <c r="V1741">
        <f>IF(B1742="",V1740,IFERROR(IF(AND(R1741&gt;0,R1740=0),R1741,(1+(B1742/B1741-1)*Calc!$Z$1-N1742*2)*V1740),0))</f>
        <v>0</v>
      </c>
      <c r="W1741">
        <f>IF(ISNUMBER(C1741),C1741,W1740)</f>
        <v>0.05</v>
      </c>
      <c r="Y1741" s="1" t="e">
        <f>IF(AND(Q1741&gt;=Chart!$F$2,Q1741&lt;=Chart!$F$3),Q1741,#N/A)</f>
        <v>#N/A</v>
      </c>
      <c r="Z1741" t="e">
        <f>IF(AND(Q1741&gt;=Chart!$F$2,Q1741&lt;=Chart!$F$3),R1741,#N/A)</f>
        <v>#N/A</v>
      </c>
      <c r="AA1741" t="e">
        <f>IF(AND(Q1741&gt;=Chart!$F$2,Q1741&lt;=Chart!$F$3),S1741,#N/A)</f>
        <v>#N/A</v>
      </c>
      <c r="AB1741" t="e">
        <f>IF(AND(Q1741&gt;=Chart!$F$2,Q1741&lt;=Chart!$F$3),T1741,#N/A)</f>
        <v>#N/A</v>
      </c>
      <c r="AC1741" t="e">
        <f>IF(AND(Q1741&gt;=Chart!$F$2,Q1741&lt;=Chart!$F$3),U1741,#N/A)</f>
        <v>#N/A</v>
      </c>
      <c r="AD1741" t="e">
        <f>IF(AND(Q1741&gt;=Chart!$F$2,Q1741&lt;=Chart!$F$3),V1741,#N/A)</f>
        <v>#N/A</v>
      </c>
      <c r="AE1741" t="e">
        <f>IF(AND(Q1741&gt;=Chart!$F$2,Q1741&lt;=Chart!$F$3),I1741,#N/A)</f>
        <v>#N/A</v>
      </c>
      <c r="AF1741" t="e">
        <f>IF(AND(Q1741&gt;=Chart!$F$2,Q1741&lt;=Chart!$F$3),H1741/100,#N/A)</f>
        <v>#N/A</v>
      </c>
      <c r="AG1741" t="e">
        <f>IF(AND(Q1741&gt;=Chart!$F$2,Q1741&lt;=Chart!$F$3),W1741/100,#N/A)</f>
        <v>#N/A</v>
      </c>
    </row>
    <row r="1742" spans="1:33" x14ac:dyDescent="0.25">
      <c r="A1742">
        <v>1589203800</v>
      </c>
      <c r="B1742">
        <f>INDEX('Daily Data ADJ'!$1:$1048576,MATCH(Calc!$A1742,'Daily Data ADJ'!$A:$A,0),MATCH("SPY, CBOE BZX: Close",'Daily Data ADJ'!$1:$1,0))</f>
        <v>280.47381582999998</v>
      </c>
      <c r="C1742">
        <f>INDEX('Daily Data ADJ'!$1:$1048576,MATCH(Calc!$A1742,'Daily Data ADJ'!$A:$A,0),MATCH("EFFR, FRED: Close",'Daily Data ADJ'!$1:$1,0))</f>
        <v>0.05</v>
      </c>
      <c r="D1742">
        <f>INDEX('Daily Data ADJ'!$1:$1048576,MATCH(Calc!$A1742,'Daily Data ADJ'!$A:$A,1),MATCH("SOFR, FRED: Close",'Daily Data ADJ'!$1:$1,0))</f>
        <v>0.06</v>
      </c>
      <c r="E1742">
        <f>INDEX('Daily Data ADJ'!$1:$1048576,MATCH(Calc!$A1742,'Daily Data ADJ'!$A:$A,0),MATCH("UPRO, CBOE BZX: Close",'Daily Data ADJ'!$1:$1,0))</f>
        <v>19.175969049999999</v>
      </c>
      <c r="F1742">
        <f>INDEX('Daily Data ADJ'!$1:$1048576,MATCH(Calc!$A1742,'Daily Data ADJ'!$A:$A,0),MATCH("ES1!, CME_MINI: Close",'Daily Data ADJ'!$1:$1,0))</f>
        <v>2922.75</v>
      </c>
      <c r="G1742">
        <f>INDEX('Daily Data ADJ'!$1:$1048576,MATCH(Calc!$A1742,'Daily Data ADJ'!$A:$A,0),MATCH("ES2!, CME_MINI: Close",'Daily Data ADJ'!$1:$1,0))</f>
        <v>2913.75</v>
      </c>
      <c r="H1742">
        <f>INDEX('QUANDL MULTPL SP500_DIV_YIELD_M'!$A:$G,MATCH(Calc!$A1742,'QUANDL MULTPL SP500_DIV_YIELD_M'!$A:$A,1),MATCH('QUANDL MULTPL SP500_DIV_YIELD_M'!$E$1,'QUANDL MULTPL SP500_DIV_YIELD_M'!$A$1:$G$1,0))</f>
        <v>2.1</v>
      </c>
      <c r="I1742" s="5">
        <f t="shared" si="162"/>
        <v>8.7396084730539773E-3</v>
      </c>
      <c r="J1742" s="1">
        <f>A1742/24/60/60+DATE(1970,1,1)</f>
        <v>43962.5625</v>
      </c>
      <c r="K1742" s="3">
        <f t="shared" si="165"/>
        <v>3</v>
      </c>
      <c r="L1742" s="6">
        <f>(1+Chart!$F$4)^(1/(365/K1742))-1</f>
        <v>1.9979165917494157E-4</v>
      </c>
      <c r="M1742" s="6">
        <f t="shared" si="166"/>
        <v>4.1085704263199574E-6</v>
      </c>
      <c r="N1742" s="6">
        <f t="shared" si="167"/>
        <v>7.1522879495411473E-5</v>
      </c>
      <c r="O1742">
        <f>O1741*(B1742/B1741)</f>
        <v>280.47381583000254</v>
      </c>
      <c r="P1742">
        <f t="shared" si="163"/>
        <v>2020</v>
      </c>
      <c r="Q1742" s="1">
        <f t="shared" si="164"/>
        <v>43962.5625</v>
      </c>
      <c r="R1742">
        <f>IF(B1743="",R1741,IF(Q1742&gt;=Chart!$F$2,E1742,0))</f>
        <v>0</v>
      </c>
      <c r="S1742">
        <f>IF(B1743="",S1741,IFERROR(IF(AND(R1742&gt;0,R1741=0),R1742,(1+(B1743/B1742-1)*Calc!$Z$1)*S1741),0))</f>
        <v>0</v>
      </c>
      <c r="T1742">
        <f>IF(B1743="",T1741,IFERROR(IF(AND(R1742&gt;0,R1741=0),R1742,(1+(B1743/B1742-1)*Calc!$Z$1-L1743)*T1741),0))</f>
        <v>0</v>
      </c>
      <c r="U1742">
        <f>IF(B1743="",U1741,IFERROR(IF(AND(R1742&gt;0,R1741=0),R1742,(1+(B1743/B1742-1)*Calc!$Z$1-M1743*2)*U1741),0))</f>
        <v>0</v>
      </c>
      <c r="V1742">
        <f>IF(B1743="",V1741,IFERROR(IF(AND(R1742&gt;0,R1741=0),R1742,(1+(B1743/B1742-1)*Calc!$Z$1-N1743*2)*V1741),0))</f>
        <v>0</v>
      </c>
      <c r="W1742">
        <f>IF(ISNUMBER(C1742),C1742,W1741)</f>
        <v>0.05</v>
      </c>
      <c r="Y1742" s="1" t="e">
        <f>IF(AND(Q1742&gt;=Chart!$F$2,Q1742&lt;=Chart!$F$3),Q1742,#N/A)</f>
        <v>#N/A</v>
      </c>
      <c r="Z1742" t="e">
        <f>IF(AND(Q1742&gt;=Chart!$F$2,Q1742&lt;=Chart!$F$3),R1742,#N/A)</f>
        <v>#N/A</v>
      </c>
      <c r="AA1742" t="e">
        <f>IF(AND(Q1742&gt;=Chart!$F$2,Q1742&lt;=Chart!$F$3),S1742,#N/A)</f>
        <v>#N/A</v>
      </c>
      <c r="AB1742" t="e">
        <f>IF(AND(Q1742&gt;=Chart!$F$2,Q1742&lt;=Chart!$F$3),T1742,#N/A)</f>
        <v>#N/A</v>
      </c>
      <c r="AC1742" t="e">
        <f>IF(AND(Q1742&gt;=Chart!$F$2,Q1742&lt;=Chart!$F$3),U1742,#N/A)</f>
        <v>#N/A</v>
      </c>
      <c r="AD1742" t="e">
        <f>IF(AND(Q1742&gt;=Chart!$F$2,Q1742&lt;=Chart!$F$3),V1742,#N/A)</f>
        <v>#N/A</v>
      </c>
      <c r="AE1742" t="e">
        <f>IF(AND(Q1742&gt;=Chart!$F$2,Q1742&lt;=Chart!$F$3),I1742,#N/A)</f>
        <v>#N/A</v>
      </c>
      <c r="AF1742" t="e">
        <f>IF(AND(Q1742&gt;=Chart!$F$2,Q1742&lt;=Chart!$F$3),H1742/100,#N/A)</f>
        <v>#N/A</v>
      </c>
      <c r="AG1742" t="e">
        <f>IF(AND(Q1742&gt;=Chart!$F$2,Q1742&lt;=Chart!$F$3),W1742/100,#N/A)</f>
        <v>#N/A</v>
      </c>
    </row>
    <row r="1743" spans="1:33" x14ac:dyDescent="0.25">
      <c r="A1743">
        <v>1589290200</v>
      </c>
      <c r="B1743">
        <f>INDEX('Daily Data ADJ'!$1:$1048576,MATCH(Calc!$A1743,'Daily Data ADJ'!$A:$A,0),MATCH("SPY, CBOE BZX: Close",'Daily Data ADJ'!$1:$1,0))</f>
        <v>274.88351720999998</v>
      </c>
      <c r="C1743">
        <f>INDEX('Daily Data ADJ'!$1:$1048576,MATCH(Calc!$A1743,'Daily Data ADJ'!$A:$A,0),MATCH("EFFR, FRED: Close",'Daily Data ADJ'!$1:$1,0))</f>
        <v>0.05</v>
      </c>
      <c r="D1743">
        <f>INDEX('Daily Data ADJ'!$1:$1048576,MATCH(Calc!$A1743,'Daily Data ADJ'!$A:$A,1),MATCH("SOFR, FRED: Close",'Daily Data ADJ'!$1:$1,0))</f>
        <v>0.06</v>
      </c>
      <c r="E1743">
        <f>INDEX('Daily Data ADJ'!$1:$1048576,MATCH(Calc!$A1743,'Daily Data ADJ'!$A:$A,0),MATCH("UPRO, CBOE BZX: Close",'Daily Data ADJ'!$1:$1,0))</f>
        <v>17.997668650000001</v>
      </c>
      <c r="F1743">
        <f>INDEX('Daily Data ADJ'!$1:$1048576,MATCH(Calc!$A1743,'Daily Data ADJ'!$A:$A,0),MATCH("ES1!, CME_MINI: Close",'Daily Data ADJ'!$1:$1,0))</f>
        <v>2852.5</v>
      </c>
      <c r="G1743">
        <f>INDEX('Daily Data ADJ'!$1:$1048576,MATCH(Calc!$A1743,'Daily Data ADJ'!$A:$A,0),MATCH("ES2!, CME_MINI: Close",'Daily Data ADJ'!$1:$1,0))</f>
        <v>2843.5</v>
      </c>
      <c r="H1743">
        <f>INDEX('QUANDL MULTPL SP500_DIV_YIELD_M'!$A:$G,MATCH(Calc!$A1743,'QUANDL MULTPL SP500_DIV_YIELD_M'!$A:$A,1),MATCH('QUANDL MULTPL SP500_DIV_YIELD_M'!$E$1,'QUANDL MULTPL SP500_DIV_YIELD_M'!$A$1:$G$1,0))</f>
        <v>2.1</v>
      </c>
      <c r="I1743" s="5">
        <f t="shared" si="162"/>
        <v>8.4390950994957907E-3</v>
      </c>
      <c r="J1743" s="1">
        <f>A1743/24/60/60+DATE(1970,1,1)</f>
        <v>43963.5625</v>
      </c>
      <c r="K1743" s="3">
        <f t="shared" si="165"/>
        <v>1</v>
      </c>
      <c r="L1743" s="6">
        <f>(1+Chart!$F$4)^(1/(365/K1743))-1</f>
        <v>6.6592785027408397E-5</v>
      </c>
      <c r="M1743" s="6">
        <f t="shared" si="166"/>
        <v>1.3695215999032229E-6</v>
      </c>
      <c r="N1743" s="6">
        <f t="shared" si="167"/>
        <v>2.3024059614851211E-5</v>
      </c>
      <c r="O1743">
        <f>O1742*(B1743/B1742)</f>
        <v>274.88351721000248</v>
      </c>
      <c r="P1743">
        <f t="shared" si="163"/>
        <v>2020</v>
      </c>
      <c r="Q1743" s="1">
        <f t="shared" si="164"/>
        <v>43963.5625</v>
      </c>
      <c r="R1743">
        <f>IF(B1744="",R1742,IF(Q1743&gt;=Chart!$F$2,E1743,0))</f>
        <v>0</v>
      </c>
      <c r="S1743">
        <f>IF(B1744="",S1742,IFERROR(IF(AND(R1743&gt;0,R1742=0),R1743,(1+(B1744/B1743-1)*Calc!$Z$1)*S1742),0))</f>
        <v>0</v>
      </c>
      <c r="T1743">
        <f>IF(B1744="",T1742,IFERROR(IF(AND(R1743&gt;0,R1742=0),R1743,(1+(B1744/B1743-1)*Calc!$Z$1-L1744)*T1742),0))</f>
        <v>0</v>
      </c>
      <c r="U1743">
        <f>IF(B1744="",U1742,IFERROR(IF(AND(R1743&gt;0,R1742=0),R1743,(1+(B1744/B1743-1)*Calc!$Z$1-M1744*2)*U1742),0))</f>
        <v>0</v>
      </c>
      <c r="V1743">
        <f>IF(B1744="",V1742,IFERROR(IF(AND(R1743&gt;0,R1742=0),R1743,(1+(B1744/B1743-1)*Calc!$Z$1-N1744*2)*V1742),0))</f>
        <v>0</v>
      </c>
      <c r="W1743">
        <f>IF(ISNUMBER(C1743),C1743,W1742)</f>
        <v>0.05</v>
      </c>
      <c r="Y1743" s="1" t="e">
        <f>IF(AND(Q1743&gt;=Chart!$F$2,Q1743&lt;=Chart!$F$3),Q1743,#N/A)</f>
        <v>#N/A</v>
      </c>
      <c r="Z1743" t="e">
        <f>IF(AND(Q1743&gt;=Chart!$F$2,Q1743&lt;=Chart!$F$3),R1743,#N/A)</f>
        <v>#N/A</v>
      </c>
      <c r="AA1743" t="e">
        <f>IF(AND(Q1743&gt;=Chart!$F$2,Q1743&lt;=Chart!$F$3),S1743,#N/A)</f>
        <v>#N/A</v>
      </c>
      <c r="AB1743" t="e">
        <f>IF(AND(Q1743&gt;=Chart!$F$2,Q1743&lt;=Chart!$F$3),T1743,#N/A)</f>
        <v>#N/A</v>
      </c>
      <c r="AC1743" t="e">
        <f>IF(AND(Q1743&gt;=Chart!$F$2,Q1743&lt;=Chart!$F$3),U1743,#N/A)</f>
        <v>#N/A</v>
      </c>
      <c r="AD1743" t="e">
        <f>IF(AND(Q1743&gt;=Chart!$F$2,Q1743&lt;=Chart!$F$3),V1743,#N/A)</f>
        <v>#N/A</v>
      </c>
      <c r="AE1743" t="e">
        <f>IF(AND(Q1743&gt;=Chart!$F$2,Q1743&lt;=Chart!$F$3),I1743,#N/A)</f>
        <v>#N/A</v>
      </c>
      <c r="AF1743" t="e">
        <f>IF(AND(Q1743&gt;=Chart!$F$2,Q1743&lt;=Chart!$F$3),H1743/100,#N/A)</f>
        <v>#N/A</v>
      </c>
      <c r="AG1743" t="e">
        <f>IF(AND(Q1743&gt;=Chart!$F$2,Q1743&lt;=Chart!$F$3),W1743/100,#N/A)</f>
        <v>#N/A</v>
      </c>
    </row>
    <row r="1744" spans="1:33" x14ac:dyDescent="0.25">
      <c r="A1744">
        <v>1589376600</v>
      </c>
      <c r="B1744">
        <f>INDEX('Daily Data ADJ'!$1:$1048576,MATCH(Calc!$A1744,'Daily Data ADJ'!$A:$A,0),MATCH("SPY, CBOE BZX: Close",'Daily Data ADJ'!$1:$1,0))</f>
        <v>270.02197107000001</v>
      </c>
      <c r="C1744">
        <f>INDEX('Daily Data ADJ'!$1:$1048576,MATCH(Calc!$A1744,'Daily Data ADJ'!$A:$A,0),MATCH("EFFR, FRED: Close",'Daily Data ADJ'!$1:$1,0))</f>
        <v>0.05</v>
      </c>
      <c r="D1744">
        <f>INDEX('Daily Data ADJ'!$1:$1048576,MATCH(Calc!$A1744,'Daily Data ADJ'!$A:$A,1),MATCH("SOFR, FRED: Close",'Daily Data ADJ'!$1:$1,0))</f>
        <v>0.04</v>
      </c>
      <c r="E1744">
        <f>INDEX('Daily Data ADJ'!$1:$1048576,MATCH(Calc!$A1744,'Daily Data ADJ'!$A:$A,0),MATCH("UPRO, CBOE BZX: Close",'Daily Data ADJ'!$1:$1,0))</f>
        <v>17.067954820000001</v>
      </c>
      <c r="F1744">
        <f>INDEX('Daily Data ADJ'!$1:$1048576,MATCH(Calc!$A1744,'Daily Data ADJ'!$A:$A,0),MATCH("ES1!, CME_MINI: Close",'Daily Data ADJ'!$1:$1,0))</f>
        <v>2813</v>
      </c>
      <c r="G1744">
        <f>INDEX('Daily Data ADJ'!$1:$1048576,MATCH(Calc!$A1744,'Daily Data ADJ'!$A:$A,0),MATCH("ES2!, CME_MINI: Close",'Daily Data ADJ'!$1:$1,0))</f>
        <v>2804.25</v>
      </c>
      <c r="H1744">
        <f>INDEX('QUANDL MULTPL SP500_DIV_YIELD_M'!$A:$G,MATCH(Calc!$A1744,'QUANDL MULTPL SP500_DIV_YIELD_M'!$A:$A,1),MATCH('QUANDL MULTPL SP500_DIV_YIELD_M'!$E$1,'QUANDL MULTPL SP500_DIV_YIELD_M'!$A$1:$G$1,0))</f>
        <v>2.1</v>
      </c>
      <c r="I1744" s="5">
        <f t="shared" si="162"/>
        <v>8.6157006469203927E-3</v>
      </c>
      <c r="J1744" s="1">
        <f>A1744/24/60/60+DATE(1970,1,1)</f>
        <v>43964.5625</v>
      </c>
      <c r="K1744" s="3">
        <f t="shared" si="165"/>
        <v>1</v>
      </c>
      <c r="L1744" s="6">
        <f>(1+Chart!$F$4)^(1/(365/K1744))-1</f>
        <v>6.6592785027408397E-5</v>
      </c>
      <c r="M1744" s="6">
        <f t="shared" si="166"/>
        <v>1.3695215999032229E-6</v>
      </c>
      <c r="N1744" s="6">
        <f t="shared" si="167"/>
        <v>2.3503830490101407E-5</v>
      </c>
      <c r="O1744">
        <f>O1743*(B1744/B1743)</f>
        <v>270.02197107000245</v>
      </c>
      <c r="P1744">
        <f t="shared" si="163"/>
        <v>2020</v>
      </c>
      <c r="Q1744" s="1">
        <f t="shared" si="164"/>
        <v>43964.5625</v>
      </c>
      <c r="R1744">
        <f>IF(B1745="",R1743,IF(Q1744&gt;=Chart!$F$2,E1744,0))</f>
        <v>0</v>
      </c>
      <c r="S1744">
        <f>IF(B1745="",S1743,IFERROR(IF(AND(R1744&gt;0,R1743=0),R1744,(1+(B1745/B1744-1)*Calc!$Z$1)*S1743),0))</f>
        <v>0</v>
      </c>
      <c r="T1744">
        <f>IF(B1745="",T1743,IFERROR(IF(AND(R1744&gt;0,R1743=0),R1744,(1+(B1745/B1744-1)*Calc!$Z$1-L1745)*T1743),0))</f>
        <v>0</v>
      </c>
      <c r="U1744">
        <f>IF(B1745="",U1743,IFERROR(IF(AND(R1744&gt;0,R1743=0),R1744,(1+(B1745/B1744-1)*Calc!$Z$1-M1745*2)*U1743),0))</f>
        <v>0</v>
      </c>
      <c r="V1744">
        <f>IF(B1745="",V1743,IFERROR(IF(AND(R1744&gt;0,R1743=0),R1744,(1+(B1745/B1744-1)*Calc!$Z$1-N1745*2)*V1743),0))</f>
        <v>0</v>
      </c>
      <c r="W1744">
        <f>IF(ISNUMBER(C1744),C1744,W1743)</f>
        <v>0.05</v>
      </c>
      <c r="Y1744" s="1" t="e">
        <f>IF(AND(Q1744&gt;=Chart!$F$2,Q1744&lt;=Chart!$F$3),Q1744,#N/A)</f>
        <v>#N/A</v>
      </c>
      <c r="Z1744" t="e">
        <f>IF(AND(Q1744&gt;=Chart!$F$2,Q1744&lt;=Chart!$F$3),R1744,#N/A)</f>
        <v>#N/A</v>
      </c>
      <c r="AA1744" t="e">
        <f>IF(AND(Q1744&gt;=Chart!$F$2,Q1744&lt;=Chart!$F$3),S1744,#N/A)</f>
        <v>#N/A</v>
      </c>
      <c r="AB1744" t="e">
        <f>IF(AND(Q1744&gt;=Chart!$F$2,Q1744&lt;=Chart!$F$3),T1744,#N/A)</f>
        <v>#N/A</v>
      </c>
      <c r="AC1744" t="e">
        <f>IF(AND(Q1744&gt;=Chart!$F$2,Q1744&lt;=Chart!$F$3),U1744,#N/A)</f>
        <v>#N/A</v>
      </c>
      <c r="AD1744" t="e">
        <f>IF(AND(Q1744&gt;=Chart!$F$2,Q1744&lt;=Chart!$F$3),V1744,#N/A)</f>
        <v>#N/A</v>
      </c>
      <c r="AE1744" t="e">
        <f>IF(AND(Q1744&gt;=Chart!$F$2,Q1744&lt;=Chart!$F$3),I1744,#N/A)</f>
        <v>#N/A</v>
      </c>
      <c r="AF1744" t="e">
        <f>IF(AND(Q1744&gt;=Chart!$F$2,Q1744&lt;=Chart!$F$3),H1744/100,#N/A)</f>
        <v>#N/A</v>
      </c>
      <c r="AG1744" t="e">
        <f>IF(AND(Q1744&gt;=Chart!$F$2,Q1744&lt;=Chart!$F$3),W1744/100,#N/A)</f>
        <v>#N/A</v>
      </c>
    </row>
    <row r="1745" spans="1:33" x14ac:dyDescent="0.25">
      <c r="A1745">
        <v>1589463000</v>
      </c>
      <c r="B1745">
        <f>INDEX('Daily Data ADJ'!$1:$1048576,MATCH(Calc!$A1745,'Daily Data ADJ'!$A:$A,0),MATCH("SPY, CBOE BZX: Close",'Daily Data ADJ'!$1:$1,0))</f>
        <v>273.25341298000001</v>
      </c>
      <c r="C1745">
        <f>INDEX('Daily Data ADJ'!$1:$1048576,MATCH(Calc!$A1745,'Daily Data ADJ'!$A:$A,0),MATCH("EFFR, FRED: Close",'Daily Data ADJ'!$1:$1,0))</f>
        <v>0.05</v>
      </c>
      <c r="D1745">
        <f>INDEX('Daily Data ADJ'!$1:$1048576,MATCH(Calc!$A1745,'Daily Data ADJ'!$A:$A,1),MATCH("SOFR, FRED: Close",'Daily Data ADJ'!$1:$1,0))</f>
        <v>0.02</v>
      </c>
      <c r="E1745">
        <f>INDEX('Daily Data ADJ'!$1:$1048576,MATCH(Calc!$A1745,'Daily Data ADJ'!$A:$A,0),MATCH("UPRO, CBOE BZX: Close",'Daily Data ADJ'!$1:$1,0))</f>
        <v>17.689421280000001</v>
      </c>
      <c r="F1745">
        <f>INDEX('Daily Data ADJ'!$1:$1048576,MATCH(Calc!$A1745,'Daily Data ADJ'!$A:$A,0),MATCH("ES1!, CME_MINI: Close",'Daily Data ADJ'!$1:$1,0))</f>
        <v>2847</v>
      </c>
      <c r="G1745">
        <f>INDEX('Daily Data ADJ'!$1:$1048576,MATCH(Calc!$A1745,'Daily Data ADJ'!$A:$A,0),MATCH("ES2!, CME_MINI: Close",'Daily Data ADJ'!$1:$1,0))</f>
        <v>2838.5</v>
      </c>
      <c r="H1745">
        <f>INDEX('QUANDL MULTPL SP500_DIV_YIELD_M'!$A:$G,MATCH(Calc!$A1745,'QUANDL MULTPL SP500_DIV_YIELD_M'!$A:$A,1),MATCH('QUANDL MULTPL SP500_DIV_YIELD_M'!$E$1,'QUANDL MULTPL SP500_DIV_YIELD_M'!$A$1:$G$1,0))</f>
        <v>2.1</v>
      </c>
      <c r="I1745" s="5">
        <f t="shared" si="162"/>
        <v>9.1109809271743107E-3</v>
      </c>
      <c r="J1745" s="1">
        <f>A1745/24/60/60+DATE(1970,1,1)</f>
        <v>43965.5625</v>
      </c>
      <c r="K1745" s="3">
        <f t="shared" si="165"/>
        <v>1</v>
      </c>
      <c r="L1745" s="6">
        <f>(1+Chart!$F$4)^(1/(365/K1745))-1</f>
        <v>6.6592785027408397E-5</v>
      </c>
      <c r="M1745" s="6">
        <f t="shared" si="166"/>
        <v>1.3695215999032229E-6</v>
      </c>
      <c r="N1745" s="6">
        <f t="shared" si="167"/>
        <v>2.4848874018656986E-5</v>
      </c>
      <c r="O1745">
        <f>O1744*(B1745/B1744)</f>
        <v>273.25341298000251</v>
      </c>
      <c r="P1745">
        <f t="shared" si="163"/>
        <v>2020</v>
      </c>
      <c r="Q1745" s="1">
        <f t="shared" si="164"/>
        <v>43965.5625</v>
      </c>
      <c r="R1745">
        <f>IF(B1746="",R1744,IF(Q1745&gt;=Chart!$F$2,E1745,0))</f>
        <v>0</v>
      </c>
      <c r="S1745">
        <f>IF(B1746="",S1744,IFERROR(IF(AND(R1745&gt;0,R1744=0),R1745,(1+(B1746/B1745-1)*Calc!$Z$1)*S1744),0))</f>
        <v>0</v>
      </c>
      <c r="T1745">
        <f>IF(B1746="",T1744,IFERROR(IF(AND(R1745&gt;0,R1744=0),R1745,(1+(B1746/B1745-1)*Calc!$Z$1-L1746)*T1744),0))</f>
        <v>0</v>
      </c>
      <c r="U1745">
        <f>IF(B1746="",U1744,IFERROR(IF(AND(R1745&gt;0,R1744=0),R1745,(1+(B1746/B1745-1)*Calc!$Z$1-M1746*2)*U1744),0))</f>
        <v>0</v>
      </c>
      <c r="V1745">
        <f>IF(B1746="",V1744,IFERROR(IF(AND(R1745&gt;0,R1744=0),R1745,(1+(B1746/B1745-1)*Calc!$Z$1-N1746*2)*V1744),0))</f>
        <v>0</v>
      </c>
      <c r="W1745">
        <f>IF(ISNUMBER(C1745),C1745,W1744)</f>
        <v>0.05</v>
      </c>
      <c r="Y1745" s="1" t="e">
        <f>IF(AND(Q1745&gt;=Chart!$F$2,Q1745&lt;=Chart!$F$3),Q1745,#N/A)</f>
        <v>#N/A</v>
      </c>
      <c r="Z1745" t="e">
        <f>IF(AND(Q1745&gt;=Chart!$F$2,Q1745&lt;=Chart!$F$3),R1745,#N/A)</f>
        <v>#N/A</v>
      </c>
      <c r="AA1745" t="e">
        <f>IF(AND(Q1745&gt;=Chart!$F$2,Q1745&lt;=Chart!$F$3),S1745,#N/A)</f>
        <v>#N/A</v>
      </c>
      <c r="AB1745" t="e">
        <f>IF(AND(Q1745&gt;=Chart!$F$2,Q1745&lt;=Chart!$F$3),T1745,#N/A)</f>
        <v>#N/A</v>
      </c>
      <c r="AC1745" t="e">
        <f>IF(AND(Q1745&gt;=Chart!$F$2,Q1745&lt;=Chart!$F$3),U1745,#N/A)</f>
        <v>#N/A</v>
      </c>
      <c r="AD1745" t="e">
        <f>IF(AND(Q1745&gt;=Chart!$F$2,Q1745&lt;=Chart!$F$3),V1745,#N/A)</f>
        <v>#N/A</v>
      </c>
      <c r="AE1745" t="e">
        <f>IF(AND(Q1745&gt;=Chart!$F$2,Q1745&lt;=Chart!$F$3),I1745,#N/A)</f>
        <v>#N/A</v>
      </c>
      <c r="AF1745" t="e">
        <f>IF(AND(Q1745&gt;=Chart!$F$2,Q1745&lt;=Chart!$F$3),H1745/100,#N/A)</f>
        <v>#N/A</v>
      </c>
      <c r="AG1745" t="e">
        <f>IF(AND(Q1745&gt;=Chart!$F$2,Q1745&lt;=Chart!$F$3),W1745/100,#N/A)</f>
        <v>#N/A</v>
      </c>
    </row>
    <row r="1746" spans="1:33" x14ac:dyDescent="0.25">
      <c r="A1746">
        <v>1589549400</v>
      </c>
      <c r="B1746">
        <f>INDEX('Daily Data ADJ'!$1:$1048576,MATCH(Calc!$A1746,'Daily Data ADJ'!$A:$A,0),MATCH("SPY, CBOE BZX: Close",'Daily Data ADJ'!$1:$1,0))</f>
        <v>274.50955212000002</v>
      </c>
      <c r="C1746">
        <f>INDEX('Daily Data ADJ'!$1:$1048576,MATCH(Calc!$A1746,'Daily Data ADJ'!$A:$A,0),MATCH("EFFR, FRED: Close",'Daily Data ADJ'!$1:$1,0))</f>
        <v>0.05</v>
      </c>
      <c r="D1746">
        <f>INDEX('Daily Data ADJ'!$1:$1048576,MATCH(Calc!$A1746,'Daily Data ADJ'!$A:$A,1),MATCH("SOFR, FRED: Close",'Daily Data ADJ'!$1:$1,0))</f>
        <v>0.05</v>
      </c>
      <c r="E1746">
        <f>INDEX('Daily Data ADJ'!$1:$1048576,MATCH(Calc!$A1746,'Daily Data ADJ'!$A:$A,0),MATCH("UPRO, CBOE BZX: Close",'Daily Data ADJ'!$1:$1,0))</f>
        <v>17.898234009999999</v>
      </c>
      <c r="F1746">
        <f>INDEX('Daily Data ADJ'!$1:$1048576,MATCH(Calc!$A1746,'Daily Data ADJ'!$A:$A,0),MATCH("ES1!, CME_MINI: Close",'Daily Data ADJ'!$1:$1,0))</f>
        <v>2846.5</v>
      </c>
      <c r="G1746">
        <f>INDEX('Daily Data ADJ'!$1:$1048576,MATCH(Calc!$A1746,'Daily Data ADJ'!$A:$A,0),MATCH("ES2!, CME_MINI: Close",'Daily Data ADJ'!$1:$1,0))</f>
        <v>2838</v>
      </c>
      <c r="H1746">
        <f>INDEX('QUANDL MULTPL SP500_DIV_YIELD_M'!$A:$G,MATCH(Calc!$A1746,'QUANDL MULTPL SP500_DIV_YIELD_M'!$A:$A,1),MATCH('QUANDL MULTPL SP500_DIV_YIELD_M'!$E$1,'QUANDL MULTPL SP500_DIV_YIELD_M'!$A$1:$G$1,0))</f>
        <v>2.1</v>
      </c>
      <c r="I1746" s="5">
        <f t="shared" si="162"/>
        <v>9.1089019284748933E-3</v>
      </c>
      <c r="J1746" s="1">
        <f>A1746/24/60/60+DATE(1970,1,1)</f>
        <v>43966.5625</v>
      </c>
      <c r="K1746" s="3">
        <f t="shared" si="165"/>
        <v>1</v>
      </c>
      <c r="L1746" s="6">
        <f>(1+Chart!$F$4)^(1/(365/K1746))-1</f>
        <v>6.6592785027408397E-5</v>
      </c>
      <c r="M1746" s="6">
        <f t="shared" si="166"/>
        <v>1.3695215999032229E-6</v>
      </c>
      <c r="N1746" s="6">
        <f t="shared" si="167"/>
        <v>2.484322941231909E-5</v>
      </c>
      <c r="O1746">
        <f>O1745*(B1746/B1745)</f>
        <v>274.50955212000252</v>
      </c>
      <c r="P1746">
        <f t="shared" si="163"/>
        <v>2020</v>
      </c>
      <c r="Q1746" s="1">
        <f t="shared" si="164"/>
        <v>43966.5625</v>
      </c>
      <c r="R1746">
        <f>IF(B1747="",R1745,IF(Q1746&gt;=Chart!$F$2,E1746,0))</f>
        <v>0</v>
      </c>
      <c r="S1746">
        <f>IF(B1747="",S1745,IFERROR(IF(AND(R1746&gt;0,R1745=0),R1746,(1+(B1747/B1746-1)*Calc!$Z$1)*S1745),0))</f>
        <v>0</v>
      </c>
      <c r="T1746">
        <f>IF(B1747="",T1745,IFERROR(IF(AND(R1746&gt;0,R1745=0),R1746,(1+(B1747/B1746-1)*Calc!$Z$1-L1747)*T1745),0))</f>
        <v>0</v>
      </c>
      <c r="U1746">
        <f>IF(B1747="",U1745,IFERROR(IF(AND(R1746&gt;0,R1745=0),R1746,(1+(B1747/B1746-1)*Calc!$Z$1-M1747*2)*U1745),0))</f>
        <v>0</v>
      </c>
      <c r="V1746">
        <f>IF(B1747="",V1745,IFERROR(IF(AND(R1746&gt;0,R1745=0),R1746,(1+(B1747/B1746-1)*Calc!$Z$1-N1747*2)*V1745),0))</f>
        <v>0</v>
      </c>
      <c r="W1746">
        <f>IF(ISNUMBER(C1746),C1746,W1745)</f>
        <v>0.05</v>
      </c>
      <c r="Y1746" s="1" t="e">
        <f>IF(AND(Q1746&gt;=Chart!$F$2,Q1746&lt;=Chart!$F$3),Q1746,#N/A)</f>
        <v>#N/A</v>
      </c>
      <c r="Z1746" t="e">
        <f>IF(AND(Q1746&gt;=Chart!$F$2,Q1746&lt;=Chart!$F$3),R1746,#N/A)</f>
        <v>#N/A</v>
      </c>
      <c r="AA1746" t="e">
        <f>IF(AND(Q1746&gt;=Chart!$F$2,Q1746&lt;=Chart!$F$3),S1746,#N/A)</f>
        <v>#N/A</v>
      </c>
      <c r="AB1746" t="e">
        <f>IF(AND(Q1746&gt;=Chart!$F$2,Q1746&lt;=Chart!$F$3),T1746,#N/A)</f>
        <v>#N/A</v>
      </c>
      <c r="AC1746" t="e">
        <f>IF(AND(Q1746&gt;=Chart!$F$2,Q1746&lt;=Chart!$F$3),U1746,#N/A)</f>
        <v>#N/A</v>
      </c>
      <c r="AD1746" t="e">
        <f>IF(AND(Q1746&gt;=Chart!$F$2,Q1746&lt;=Chart!$F$3),V1746,#N/A)</f>
        <v>#N/A</v>
      </c>
      <c r="AE1746" t="e">
        <f>IF(AND(Q1746&gt;=Chart!$F$2,Q1746&lt;=Chart!$F$3),I1746,#N/A)</f>
        <v>#N/A</v>
      </c>
      <c r="AF1746" t="e">
        <f>IF(AND(Q1746&gt;=Chart!$F$2,Q1746&lt;=Chart!$F$3),H1746/100,#N/A)</f>
        <v>#N/A</v>
      </c>
      <c r="AG1746" t="e">
        <f>IF(AND(Q1746&gt;=Chart!$F$2,Q1746&lt;=Chart!$F$3),W1746/100,#N/A)</f>
        <v>#N/A</v>
      </c>
    </row>
    <row r="1747" spans="1:33" x14ac:dyDescent="0.25">
      <c r="A1747">
        <v>1589808600</v>
      </c>
      <c r="B1747">
        <f>INDEX('Daily Data ADJ'!$1:$1048576,MATCH(Calc!$A1747,'Daily Data ADJ'!$A:$A,0),MATCH("SPY, CBOE BZX: Close",'Daily Data ADJ'!$1:$1,0))</f>
        <v>282.87102793000003</v>
      </c>
      <c r="C1747">
        <f>INDEX('Daily Data ADJ'!$1:$1048576,MATCH(Calc!$A1747,'Daily Data ADJ'!$A:$A,0),MATCH("EFFR, FRED: Close",'Daily Data ADJ'!$1:$1,0))</f>
        <v>0.05</v>
      </c>
      <c r="D1747">
        <f>INDEX('Daily Data ADJ'!$1:$1048576,MATCH(Calc!$A1747,'Daily Data ADJ'!$A:$A,1),MATCH("SOFR, FRED: Close",'Daily Data ADJ'!$1:$1,0))</f>
        <v>0.04</v>
      </c>
      <c r="E1747">
        <f>INDEX('Daily Data ADJ'!$1:$1048576,MATCH(Calc!$A1747,'Daily Data ADJ'!$A:$A,0),MATCH("UPRO, CBOE BZX: Close",'Daily Data ADJ'!$1:$1,0))</f>
        <v>19.55382066</v>
      </c>
      <c r="F1747">
        <f>INDEX('Daily Data ADJ'!$1:$1048576,MATCH(Calc!$A1747,'Daily Data ADJ'!$A:$A,0),MATCH("ES1!, CME_MINI: Close",'Daily Data ADJ'!$1:$1,0))</f>
        <v>2948</v>
      </c>
      <c r="G1747">
        <f>INDEX('Daily Data ADJ'!$1:$1048576,MATCH(Calc!$A1747,'Daily Data ADJ'!$A:$A,0),MATCH("ES2!, CME_MINI: Close",'Daily Data ADJ'!$1:$1,0))</f>
        <v>2939.25</v>
      </c>
      <c r="H1747">
        <f>INDEX('QUANDL MULTPL SP500_DIV_YIELD_M'!$A:$G,MATCH(Calc!$A1747,'QUANDL MULTPL SP500_DIV_YIELD_M'!$A:$A,1),MATCH('QUANDL MULTPL SP500_DIV_YIELD_M'!$E$1,'QUANDL MULTPL SP500_DIV_YIELD_M'!$A$1:$G$1,0))</f>
        <v>2.1</v>
      </c>
      <c r="I1747" s="5">
        <f t="shared" si="162"/>
        <v>9.1802977859549544E-3</v>
      </c>
      <c r="J1747" s="1">
        <f>A1747/24/60/60+DATE(1970,1,1)</f>
        <v>43969.5625</v>
      </c>
      <c r="K1747" s="3">
        <f t="shared" si="165"/>
        <v>3</v>
      </c>
      <c r="L1747" s="6">
        <f>(1+Chart!$F$4)^(1/(365/K1747))-1</f>
        <v>1.9979165917494157E-4</v>
      </c>
      <c r="M1747" s="6">
        <f t="shared" si="166"/>
        <v>4.1085704263199574E-6</v>
      </c>
      <c r="N1747" s="6">
        <f t="shared" si="167"/>
        <v>7.5113081022593065E-5</v>
      </c>
      <c r="O1747">
        <f>O1746*(B1747/B1746)</f>
        <v>282.87102793000264</v>
      </c>
      <c r="P1747">
        <f t="shared" si="163"/>
        <v>2020</v>
      </c>
      <c r="Q1747" s="1">
        <f t="shared" si="164"/>
        <v>43969.5625</v>
      </c>
      <c r="R1747">
        <f>IF(B1748="",R1746,IF(Q1747&gt;=Chart!$F$2,E1747,0))</f>
        <v>0</v>
      </c>
      <c r="S1747">
        <f>IF(B1748="",S1746,IFERROR(IF(AND(R1747&gt;0,R1746=0),R1747,(1+(B1748/B1747-1)*Calc!$Z$1)*S1746),0))</f>
        <v>0</v>
      </c>
      <c r="T1747">
        <f>IF(B1748="",T1746,IFERROR(IF(AND(R1747&gt;0,R1746=0),R1747,(1+(B1748/B1747-1)*Calc!$Z$1-L1748)*T1746),0))</f>
        <v>0</v>
      </c>
      <c r="U1747">
        <f>IF(B1748="",U1746,IFERROR(IF(AND(R1747&gt;0,R1746=0),R1747,(1+(B1748/B1747-1)*Calc!$Z$1-M1748*2)*U1746),0))</f>
        <v>0</v>
      </c>
      <c r="V1747">
        <f>IF(B1748="",V1746,IFERROR(IF(AND(R1747&gt;0,R1746=0),R1747,(1+(B1748/B1747-1)*Calc!$Z$1-N1748*2)*V1746),0))</f>
        <v>0</v>
      </c>
      <c r="W1747">
        <f>IF(ISNUMBER(C1747),C1747,W1746)</f>
        <v>0.05</v>
      </c>
      <c r="Y1747" s="1" t="e">
        <f>IF(AND(Q1747&gt;=Chart!$F$2,Q1747&lt;=Chart!$F$3),Q1747,#N/A)</f>
        <v>#N/A</v>
      </c>
      <c r="Z1747" t="e">
        <f>IF(AND(Q1747&gt;=Chart!$F$2,Q1747&lt;=Chart!$F$3),R1747,#N/A)</f>
        <v>#N/A</v>
      </c>
      <c r="AA1747" t="e">
        <f>IF(AND(Q1747&gt;=Chart!$F$2,Q1747&lt;=Chart!$F$3),S1747,#N/A)</f>
        <v>#N/A</v>
      </c>
      <c r="AB1747" t="e">
        <f>IF(AND(Q1747&gt;=Chart!$F$2,Q1747&lt;=Chart!$F$3),T1747,#N/A)</f>
        <v>#N/A</v>
      </c>
      <c r="AC1747" t="e">
        <f>IF(AND(Q1747&gt;=Chart!$F$2,Q1747&lt;=Chart!$F$3),U1747,#N/A)</f>
        <v>#N/A</v>
      </c>
      <c r="AD1747" t="e">
        <f>IF(AND(Q1747&gt;=Chart!$F$2,Q1747&lt;=Chart!$F$3),V1747,#N/A)</f>
        <v>#N/A</v>
      </c>
      <c r="AE1747" t="e">
        <f>IF(AND(Q1747&gt;=Chart!$F$2,Q1747&lt;=Chart!$F$3),I1747,#N/A)</f>
        <v>#N/A</v>
      </c>
      <c r="AF1747" t="e">
        <f>IF(AND(Q1747&gt;=Chart!$F$2,Q1747&lt;=Chart!$F$3),H1747/100,#N/A)</f>
        <v>#N/A</v>
      </c>
      <c r="AG1747" t="e">
        <f>IF(AND(Q1747&gt;=Chart!$F$2,Q1747&lt;=Chart!$F$3),W1747/100,#N/A)</f>
        <v>#N/A</v>
      </c>
    </row>
    <row r="1748" spans="1:33" x14ac:dyDescent="0.25">
      <c r="A1748">
        <v>1589895000</v>
      </c>
      <c r="B1748">
        <f>INDEX('Daily Data ADJ'!$1:$1048576,MATCH(Calc!$A1748,'Daily Data ADJ'!$A:$A,0),MATCH("SPY, CBOE BZX: Close",'Daily Data ADJ'!$1:$1,0))</f>
        <v>279.96560685999998</v>
      </c>
      <c r="C1748">
        <f>INDEX('Daily Data ADJ'!$1:$1048576,MATCH(Calc!$A1748,'Daily Data ADJ'!$A:$A,0),MATCH("EFFR, FRED: Close",'Daily Data ADJ'!$1:$1,0))</f>
        <v>0.05</v>
      </c>
      <c r="D1748">
        <f>INDEX('Daily Data ADJ'!$1:$1048576,MATCH(Calc!$A1748,'Daily Data ADJ'!$A:$A,1),MATCH("SOFR, FRED: Close",'Daily Data ADJ'!$1:$1,0))</f>
        <v>0.04</v>
      </c>
      <c r="E1748">
        <f>INDEX('Daily Data ADJ'!$1:$1048576,MATCH(Calc!$A1748,'Daily Data ADJ'!$A:$A,0),MATCH("UPRO, CBOE BZX: Close",'Daily Data ADJ'!$1:$1,0))</f>
        <v>18.952241130000001</v>
      </c>
      <c r="F1748">
        <f>INDEX('Daily Data ADJ'!$1:$1048576,MATCH(Calc!$A1748,'Daily Data ADJ'!$A:$A,0),MATCH("ES1!, CME_MINI: Close",'Daily Data ADJ'!$1:$1,0))</f>
        <v>2918.75</v>
      </c>
      <c r="G1748">
        <f>INDEX('Daily Data ADJ'!$1:$1048576,MATCH(Calc!$A1748,'Daily Data ADJ'!$A:$A,0),MATCH("ES2!, CME_MINI: Close",'Daily Data ADJ'!$1:$1,0))</f>
        <v>2910.25</v>
      </c>
      <c r="H1748">
        <f>INDEX('QUANDL MULTPL SP500_DIV_YIELD_M'!$A:$G,MATCH(Calc!$A1748,'QUANDL MULTPL SP500_DIV_YIELD_M'!$A:$A,1),MATCH('QUANDL MULTPL SP500_DIV_YIELD_M'!$E$1,'QUANDL MULTPL SP500_DIV_YIELD_M'!$A$1:$G$1,0))</f>
        <v>2.1</v>
      </c>
      <c r="I1748" s="5">
        <f t="shared" si="162"/>
        <v>9.4019646567441266E-3</v>
      </c>
      <c r="J1748" s="1">
        <f>A1748/24/60/60+DATE(1970,1,1)</f>
        <v>43970.5625</v>
      </c>
      <c r="K1748" s="3">
        <f t="shared" si="165"/>
        <v>1</v>
      </c>
      <c r="L1748" s="6">
        <f>(1+Chart!$F$4)^(1/(365/K1748))-1</f>
        <v>6.6592785027408397E-5</v>
      </c>
      <c r="M1748" s="6">
        <f t="shared" si="166"/>
        <v>1.3695215999032229E-6</v>
      </c>
      <c r="N1748" s="6">
        <f t="shared" si="167"/>
        <v>2.5638797937155289E-5</v>
      </c>
      <c r="O1748">
        <f>O1747*(B1748/B1747)</f>
        <v>279.96560686000259</v>
      </c>
      <c r="P1748">
        <f t="shared" si="163"/>
        <v>2020</v>
      </c>
      <c r="Q1748" s="1">
        <f t="shared" si="164"/>
        <v>43970.5625</v>
      </c>
      <c r="R1748">
        <f>IF(B1749="",R1747,IF(Q1748&gt;=Chart!$F$2,E1748,0))</f>
        <v>0</v>
      </c>
      <c r="S1748">
        <f>IF(B1749="",S1747,IFERROR(IF(AND(R1748&gt;0,R1747=0),R1748,(1+(B1749/B1748-1)*Calc!$Z$1)*S1747),0))</f>
        <v>0</v>
      </c>
      <c r="T1748">
        <f>IF(B1749="",T1747,IFERROR(IF(AND(R1748&gt;0,R1747=0),R1748,(1+(B1749/B1748-1)*Calc!$Z$1-L1749)*T1747),0))</f>
        <v>0</v>
      </c>
      <c r="U1748">
        <f>IF(B1749="",U1747,IFERROR(IF(AND(R1748&gt;0,R1747=0),R1748,(1+(B1749/B1748-1)*Calc!$Z$1-M1749*2)*U1747),0))</f>
        <v>0</v>
      </c>
      <c r="V1748">
        <f>IF(B1749="",V1747,IFERROR(IF(AND(R1748&gt;0,R1747=0),R1748,(1+(B1749/B1748-1)*Calc!$Z$1-N1749*2)*V1747),0))</f>
        <v>0</v>
      </c>
      <c r="W1748">
        <f>IF(ISNUMBER(C1748),C1748,W1747)</f>
        <v>0.05</v>
      </c>
      <c r="Y1748" s="1" t="e">
        <f>IF(AND(Q1748&gt;=Chart!$F$2,Q1748&lt;=Chart!$F$3),Q1748,#N/A)</f>
        <v>#N/A</v>
      </c>
      <c r="Z1748" t="e">
        <f>IF(AND(Q1748&gt;=Chart!$F$2,Q1748&lt;=Chart!$F$3),R1748,#N/A)</f>
        <v>#N/A</v>
      </c>
      <c r="AA1748" t="e">
        <f>IF(AND(Q1748&gt;=Chart!$F$2,Q1748&lt;=Chart!$F$3),S1748,#N/A)</f>
        <v>#N/A</v>
      </c>
      <c r="AB1748" t="e">
        <f>IF(AND(Q1748&gt;=Chart!$F$2,Q1748&lt;=Chart!$F$3),T1748,#N/A)</f>
        <v>#N/A</v>
      </c>
      <c r="AC1748" t="e">
        <f>IF(AND(Q1748&gt;=Chart!$F$2,Q1748&lt;=Chart!$F$3),U1748,#N/A)</f>
        <v>#N/A</v>
      </c>
      <c r="AD1748" t="e">
        <f>IF(AND(Q1748&gt;=Chart!$F$2,Q1748&lt;=Chart!$F$3),V1748,#N/A)</f>
        <v>#N/A</v>
      </c>
      <c r="AE1748" t="e">
        <f>IF(AND(Q1748&gt;=Chart!$F$2,Q1748&lt;=Chart!$F$3),I1748,#N/A)</f>
        <v>#N/A</v>
      </c>
      <c r="AF1748" t="e">
        <f>IF(AND(Q1748&gt;=Chart!$F$2,Q1748&lt;=Chart!$F$3),H1748/100,#N/A)</f>
        <v>#N/A</v>
      </c>
      <c r="AG1748" t="e">
        <f>IF(AND(Q1748&gt;=Chart!$F$2,Q1748&lt;=Chart!$F$3),W1748/100,#N/A)</f>
        <v>#N/A</v>
      </c>
    </row>
    <row r="1749" spans="1:33" x14ac:dyDescent="0.25">
      <c r="A1749">
        <v>1589981400</v>
      </c>
      <c r="B1749">
        <f>INDEX('Daily Data ADJ'!$1:$1048576,MATCH(Calc!$A1749,'Daily Data ADJ'!$A:$A,0),MATCH("SPY, CBOE BZX: Close",'Daily Data ADJ'!$1:$1,0))</f>
        <v>284.72167567000002</v>
      </c>
      <c r="C1749">
        <f>INDEX('Daily Data ADJ'!$1:$1048576,MATCH(Calc!$A1749,'Daily Data ADJ'!$A:$A,0),MATCH("EFFR, FRED: Close",'Daily Data ADJ'!$1:$1,0))</f>
        <v>0.05</v>
      </c>
      <c r="D1749">
        <f>INDEX('Daily Data ADJ'!$1:$1048576,MATCH(Calc!$A1749,'Daily Data ADJ'!$A:$A,1),MATCH("SOFR, FRED: Close",'Daily Data ADJ'!$1:$1,0))</f>
        <v>0.01</v>
      </c>
      <c r="E1749">
        <f>INDEX('Daily Data ADJ'!$1:$1048576,MATCH(Calc!$A1749,'Daily Data ADJ'!$A:$A,0),MATCH("UPRO, CBOE BZX: Close",'Daily Data ADJ'!$1:$1,0))</f>
        <v>19.90681361</v>
      </c>
      <c r="F1749">
        <f>INDEX('Daily Data ADJ'!$1:$1048576,MATCH(Calc!$A1749,'Daily Data ADJ'!$A:$A,0),MATCH("ES1!, CME_MINI: Close",'Daily Data ADJ'!$1:$1,0))</f>
        <v>2968.5</v>
      </c>
      <c r="G1749">
        <f>INDEX('Daily Data ADJ'!$1:$1048576,MATCH(Calc!$A1749,'Daily Data ADJ'!$A:$A,0),MATCH("ES2!, CME_MINI: Close",'Daily Data ADJ'!$1:$1,0))</f>
        <v>2959.75</v>
      </c>
      <c r="H1749">
        <f>INDEX('QUANDL MULTPL SP500_DIV_YIELD_M'!$A:$G,MATCH(Calc!$A1749,'QUANDL MULTPL SP500_DIV_YIELD_M'!$A:$A,1),MATCH('QUANDL MULTPL SP500_DIV_YIELD_M'!$E$1,'QUANDL MULTPL SP500_DIV_YIELD_M'!$A$1:$G$1,0))</f>
        <v>2.1</v>
      </c>
      <c r="I1749" s="5">
        <f t="shared" si="162"/>
        <v>9.2615617322645387E-3</v>
      </c>
      <c r="J1749" s="1">
        <f>A1749/24/60/60+DATE(1970,1,1)</f>
        <v>43971.5625</v>
      </c>
      <c r="K1749" s="3">
        <f t="shared" si="165"/>
        <v>1</v>
      </c>
      <c r="L1749" s="6">
        <f>(1+Chart!$F$4)^(1/(365/K1749))-1</f>
        <v>6.6592785027408397E-5</v>
      </c>
      <c r="M1749" s="6">
        <f t="shared" si="166"/>
        <v>1.3695215999032229E-6</v>
      </c>
      <c r="N1749" s="6">
        <f t="shared" si="167"/>
        <v>2.5257679111545528E-5</v>
      </c>
      <c r="O1749">
        <f>O1748*(B1749/B1748)</f>
        <v>284.7216756700027</v>
      </c>
      <c r="P1749">
        <f t="shared" si="163"/>
        <v>2020</v>
      </c>
      <c r="Q1749" s="1">
        <f t="shared" si="164"/>
        <v>43971.5625</v>
      </c>
      <c r="R1749">
        <f>IF(B1750="",R1748,IF(Q1749&gt;=Chart!$F$2,E1749,0))</f>
        <v>0</v>
      </c>
      <c r="S1749">
        <f>IF(B1750="",S1748,IFERROR(IF(AND(R1749&gt;0,R1748=0),R1749,(1+(B1750/B1749-1)*Calc!$Z$1)*S1748),0))</f>
        <v>0</v>
      </c>
      <c r="T1749">
        <f>IF(B1750="",T1748,IFERROR(IF(AND(R1749&gt;0,R1748=0),R1749,(1+(B1750/B1749-1)*Calc!$Z$1-L1750)*T1748),0))</f>
        <v>0</v>
      </c>
      <c r="U1749">
        <f>IF(B1750="",U1748,IFERROR(IF(AND(R1749&gt;0,R1748=0),R1749,(1+(B1750/B1749-1)*Calc!$Z$1-M1750*2)*U1748),0))</f>
        <v>0</v>
      </c>
      <c r="V1749">
        <f>IF(B1750="",V1748,IFERROR(IF(AND(R1749&gt;0,R1748=0),R1749,(1+(B1750/B1749-1)*Calc!$Z$1-N1750*2)*V1748),0))</f>
        <v>0</v>
      </c>
      <c r="W1749">
        <f>IF(ISNUMBER(C1749),C1749,W1748)</f>
        <v>0.05</v>
      </c>
      <c r="Y1749" s="1" t="e">
        <f>IF(AND(Q1749&gt;=Chart!$F$2,Q1749&lt;=Chart!$F$3),Q1749,#N/A)</f>
        <v>#N/A</v>
      </c>
      <c r="Z1749" t="e">
        <f>IF(AND(Q1749&gt;=Chart!$F$2,Q1749&lt;=Chart!$F$3),R1749,#N/A)</f>
        <v>#N/A</v>
      </c>
      <c r="AA1749" t="e">
        <f>IF(AND(Q1749&gt;=Chart!$F$2,Q1749&lt;=Chart!$F$3),S1749,#N/A)</f>
        <v>#N/A</v>
      </c>
      <c r="AB1749" t="e">
        <f>IF(AND(Q1749&gt;=Chart!$F$2,Q1749&lt;=Chart!$F$3),T1749,#N/A)</f>
        <v>#N/A</v>
      </c>
      <c r="AC1749" t="e">
        <f>IF(AND(Q1749&gt;=Chart!$F$2,Q1749&lt;=Chart!$F$3),U1749,#N/A)</f>
        <v>#N/A</v>
      </c>
      <c r="AD1749" t="e">
        <f>IF(AND(Q1749&gt;=Chart!$F$2,Q1749&lt;=Chart!$F$3),V1749,#N/A)</f>
        <v>#N/A</v>
      </c>
      <c r="AE1749" t="e">
        <f>IF(AND(Q1749&gt;=Chart!$F$2,Q1749&lt;=Chart!$F$3),I1749,#N/A)</f>
        <v>#N/A</v>
      </c>
      <c r="AF1749" t="e">
        <f>IF(AND(Q1749&gt;=Chart!$F$2,Q1749&lt;=Chart!$F$3),H1749/100,#N/A)</f>
        <v>#N/A</v>
      </c>
      <c r="AG1749" t="e">
        <f>IF(AND(Q1749&gt;=Chart!$F$2,Q1749&lt;=Chart!$F$3),W1749/100,#N/A)</f>
        <v>#N/A</v>
      </c>
    </row>
    <row r="1750" spans="1:33" x14ac:dyDescent="0.25">
      <c r="A1750">
        <v>1590067800</v>
      </c>
      <c r="B1750">
        <f>INDEX('Daily Data ADJ'!$1:$1048576,MATCH(Calc!$A1750,'Daily Data ADJ'!$A:$A,0),MATCH("SPY, CBOE BZX: Close",'Daily Data ADJ'!$1:$1,0))</f>
        <v>282.75596174999998</v>
      </c>
      <c r="C1750">
        <f>INDEX('Daily Data ADJ'!$1:$1048576,MATCH(Calc!$A1750,'Daily Data ADJ'!$A:$A,0),MATCH("EFFR, FRED: Close",'Daily Data ADJ'!$1:$1,0))</f>
        <v>0.05</v>
      </c>
      <c r="D1750">
        <f>INDEX('Daily Data ADJ'!$1:$1048576,MATCH(Calc!$A1750,'Daily Data ADJ'!$A:$A,1),MATCH("SOFR, FRED: Close",'Daily Data ADJ'!$1:$1,0))</f>
        <v>0.02</v>
      </c>
      <c r="E1750">
        <f>INDEX('Daily Data ADJ'!$1:$1048576,MATCH(Calc!$A1750,'Daily Data ADJ'!$A:$A,0),MATCH("UPRO, CBOE BZX: Close",'Daily Data ADJ'!$1:$1,0))</f>
        <v>19.47427295</v>
      </c>
      <c r="F1750">
        <f>INDEX('Daily Data ADJ'!$1:$1048576,MATCH(Calc!$A1750,'Daily Data ADJ'!$A:$A,0),MATCH("ES1!, CME_MINI: Close",'Daily Data ADJ'!$1:$1,0))</f>
        <v>2937</v>
      </c>
      <c r="G1750">
        <f>INDEX('Daily Data ADJ'!$1:$1048576,MATCH(Calc!$A1750,'Daily Data ADJ'!$A:$A,0),MATCH("ES2!, CME_MINI: Close",'Daily Data ADJ'!$1:$1,0))</f>
        <v>2928.25</v>
      </c>
      <c r="H1750">
        <f>INDEX('QUANDL MULTPL SP500_DIV_YIELD_M'!$A:$G,MATCH(Calc!$A1750,'QUANDL MULTPL SP500_DIV_YIELD_M'!$A:$A,1),MATCH('QUANDL MULTPL SP500_DIV_YIELD_M'!$E$1,'QUANDL MULTPL SP500_DIV_YIELD_M'!$A$1:$G$1,0))</f>
        <v>2.1</v>
      </c>
      <c r="I1750" s="5">
        <f t="shared" si="162"/>
        <v>9.1362271636046093E-3</v>
      </c>
      <c r="J1750" s="1">
        <f>A1750/24/60/60+DATE(1970,1,1)</f>
        <v>43972.5625</v>
      </c>
      <c r="K1750" s="3">
        <f t="shared" si="165"/>
        <v>1</v>
      </c>
      <c r="L1750" s="6">
        <f>(1+Chart!$F$4)^(1/(365/K1750))-1</f>
        <v>6.6592785027408397E-5</v>
      </c>
      <c r="M1750" s="6">
        <f t="shared" si="166"/>
        <v>1.3695215999032229E-6</v>
      </c>
      <c r="N1750" s="6">
        <f t="shared" si="167"/>
        <v>2.4917418141257031E-5</v>
      </c>
      <c r="O1750">
        <f>O1749*(B1750/B1749)</f>
        <v>282.75596175000265</v>
      </c>
      <c r="P1750">
        <f t="shared" si="163"/>
        <v>2020</v>
      </c>
      <c r="Q1750" s="1">
        <f t="shared" si="164"/>
        <v>43972.5625</v>
      </c>
      <c r="R1750">
        <f>IF(B1751="",R1749,IF(Q1750&gt;=Chart!$F$2,E1750,0))</f>
        <v>0</v>
      </c>
      <c r="S1750">
        <f>IF(B1751="",S1749,IFERROR(IF(AND(R1750&gt;0,R1749=0),R1750,(1+(B1751/B1750-1)*Calc!$Z$1)*S1749),0))</f>
        <v>0</v>
      </c>
      <c r="T1750">
        <f>IF(B1751="",T1749,IFERROR(IF(AND(R1750&gt;0,R1749=0),R1750,(1+(B1751/B1750-1)*Calc!$Z$1-L1751)*T1749),0))</f>
        <v>0</v>
      </c>
      <c r="U1750">
        <f>IF(B1751="",U1749,IFERROR(IF(AND(R1750&gt;0,R1749=0),R1750,(1+(B1751/B1750-1)*Calc!$Z$1-M1751*2)*U1749),0))</f>
        <v>0</v>
      </c>
      <c r="V1750">
        <f>IF(B1751="",V1749,IFERROR(IF(AND(R1750&gt;0,R1749=0),R1750,(1+(B1751/B1750-1)*Calc!$Z$1-N1751*2)*V1749),0))</f>
        <v>0</v>
      </c>
      <c r="W1750">
        <f>IF(ISNUMBER(C1750),C1750,W1749)</f>
        <v>0.05</v>
      </c>
      <c r="Y1750" s="1" t="e">
        <f>IF(AND(Q1750&gt;=Chart!$F$2,Q1750&lt;=Chart!$F$3),Q1750,#N/A)</f>
        <v>#N/A</v>
      </c>
      <c r="Z1750" t="e">
        <f>IF(AND(Q1750&gt;=Chart!$F$2,Q1750&lt;=Chart!$F$3),R1750,#N/A)</f>
        <v>#N/A</v>
      </c>
      <c r="AA1750" t="e">
        <f>IF(AND(Q1750&gt;=Chart!$F$2,Q1750&lt;=Chart!$F$3),S1750,#N/A)</f>
        <v>#N/A</v>
      </c>
      <c r="AB1750" t="e">
        <f>IF(AND(Q1750&gt;=Chart!$F$2,Q1750&lt;=Chart!$F$3),T1750,#N/A)</f>
        <v>#N/A</v>
      </c>
      <c r="AC1750" t="e">
        <f>IF(AND(Q1750&gt;=Chart!$F$2,Q1750&lt;=Chart!$F$3),U1750,#N/A)</f>
        <v>#N/A</v>
      </c>
      <c r="AD1750" t="e">
        <f>IF(AND(Q1750&gt;=Chart!$F$2,Q1750&lt;=Chart!$F$3),V1750,#N/A)</f>
        <v>#N/A</v>
      </c>
      <c r="AE1750" t="e">
        <f>IF(AND(Q1750&gt;=Chart!$F$2,Q1750&lt;=Chart!$F$3),I1750,#N/A)</f>
        <v>#N/A</v>
      </c>
      <c r="AF1750" t="e">
        <f>IF(AND(Q1750&gt;=Chart!$F$2,Q1750&lt;=Chart!$F$3),H1750/100,#N/A)</f>
        <v>#N/A</v>
      </c>
      <c r="AG1750" t="e">
        <f>IF(AND(Q1750&gt;=Chart!$F$2,Q1750&lt;=Chart!$F$3),W1750/100,#N/A)</f>
        <v>#N/A</v>
      </c>
    </row>
    <row r="1751" spans="1:33" x14ac:dyDescent="0.25">
      <c r="A1751">
        <v>1590154200</v>
      </c>
      <c r="B1751">
        <f>INDEX('Daily Data ADJ'!$1:$1048576,MATCH(Calc!$A1751,'Daily Data ADJ'!$A:$A,0),MATCH("SPY, CBOE BZX: Close",'Daily Data ADJ'!$1:$1,0))</f>
        <v>283.29293725999997</v>
      </c>
      <c r="C1751">
        <f>INDEX('Daily Data ADJ'!$1:$1048576,MATCH(Calc!$A1751,'Daily Data ADJ'!$A:$A,0),MATCH("EFFR, FRED: Close",'Daily Data ADJ'!$1:$1,0))</f>
        <v>0.05</v>
      </c>
      <c r="D1751">
        <f>INDEX('Daily Data ADJ'!$1:$1048576,MATCH(Calc!$A1751,'Daily Data ADJ'!$A:$A,1),MATCH("SOFR, FRED: Close",'Daily Data ADJ'!$1:$1,0))</f>
        <v>0.04</v>
      </c>
      <c r="E1751">
        <f>INDEX('Daily Data ADJ'!$1:$1048576,MATCH(Calc!$A1751,'Daily Data ADJ'!$A:$A,0),MATCH("UPRO, CBOE BZX: Close",'Daily Data ADJ'!$1:$1,0))</f>
        <v>19.578679319999999</v>
      </c>
      <c r="F1751">
        <f>INDEX('Daily Data ADJ'!$1:$1048576,MATCH(Calc!$A1751,'Daily Data ADJ'!$A:$A,0),MATCH("ES1!, CME_MINI: Close",'Daily Data ADJ'!$1:$1,0))</f>
        <v>2953</v>
      </c>
      <c r="G1751">
        <f>INDEX('Daily Data ADJ'!$1:$1048576,MATCH(Calc!$A1751,'Daily Data ADJ'!$A:$A,0),MATCH("ES2!, CME_MINI: Close",'Daily Data ADJ'!$1:$1,0))</f>
        <v>2943.75</v>
      </c>
      <c r="H1751">
        <f>INDEX('QUANDL MULTPL SP500_DIV_YIELD_M'!$A:$G,MATCH(Calc!$A1751,'QUANDL MULTPL SP500_DIV_YIELD_M'!$A:$A,1),MATCH('QUANDL MULTPL SP500_DIV_YIELD_M'!$E$1,'QUANDL MULTPL SP500_DIV_YIELD_M'!$A$1:$G$1,0))</f>
        <v>2.1</v>
      </c>
      <c r="I1751" s="5">
        <f t="shared" si="162"/>
        <v>8.5291181407459553E-3</v>
      </c>
      <c r="J1751" s="1">
        <f>A1751/24/60/60+DATE(1970,1,1)</f>
        <v>43973.5625</v>
      </c>
      <c r="K1751" s="3">
        <f t="shared" si="165"/>
        <v>1</v>
      </c>
      <c r="L1751" s="6">
        <f>(1+Chart!$F$4)^(1/(365/K1751))-1</f>
        <v>6.6592785027408397E-5</v>
      </c>
      <c r="M1751" s="6">
        <f t="shared" si="166"/>
        <v>1.3695215999032229E-6</v>
      </c>
      <c r="N1751" s="6">
        <f t="shared" si="167"/>
        <v>2.326862884172165E-5</v>
      </c>
      <c r="O1751">
        <f>O1750*(B1751/B1750)</f>
        <v>283.29293726000265</v>
      </c>
      <c r="P1751">
        <f t="shared" si="163"/>
        <v>2020</v>
      </c>
      <c r="Q1751" s="1">
        <f t="shared" si="164"/>
        <v>43973.5625</v>
      </c>
      <c r="R1751">
        <f>IF(B1752="",R1750,IF(Q1751&gt;=Chart!$F$2,E1751,0))</f>
        <v>0</v>
      </c>
      <c r="S1751">
        <f>IF(B1752="",S1750,IFERROR(IF(AND(R1751&gt;0,R1750=0),R1751,(1+(B1752/B1751-1)*Calc!$Z$1)*S1750),0))</f>
        <v>0</v>
      </c>
      <c r="T1751">
        <f>IF(B1752="",T1750,IFERROR(IF(AND(R1751&gt;0,R1750=0),R1751,(1+(B1752/B1751-1)*Calc!$Z$1-L1752)*T1750),0))</f>
        <v>0</v>
      </c>
      <c r="U1751">
        <f>IF(B1752="",U1750,IFERROR(IF(AND(R1751&gt;0,R1750=0),R1751,(1+(B1752/B1751-1)*Calc!$Z$1-M1752*2)*U1750),0))</f>
        <v>0</v>
      </c>
      <c r="V1751">
        <f>IF(B1752="",V1750,IFERROR(IF(AND(R1751&gt;0,R1750=0),R1751,(1+(B1752/B1751-1)*Calc!$Z$1-N1752*2)*V1750),0))</f>
        <v>0</v>
      </c>
      <c r="W1751">
        <f>IF(ISNUMBER(C1751),C1751,W1750)</f>
        <v>0.05</v>
      </c>
      <c r="Y1751" s="1" t="e">
        <f>IF(AND(Q1751&gt;=Chart!$F$2,Q1751&lt;=Chart!$F$3),Q1751,#N/A)</f>
        <v>#N/A</v>
      </c>
      <c r="Z1751" t="e">
        <f>IF(AND(Q1751&gt;=Chart!$F$2,Q1751&lt;=Chart!$F$3),R1751,#N/A)</f>
        <v>#N/A</v>
      </c>
      <c r="AA1751" t="e">
        <f>IF(AND(Q1751&gt;=Chart!$F$2,Q1751&lt;=Chart!$F$3),S1751,#N/A)</f>
        <v>#N/A</v>
      </c>
      <c r="AB1751" t="e">
        <f>IF(AND(Q1751&gt;=Chart!$F$2,Q1751&lt;=Chart!$F$3),T1751,#N/A)</f>
        <v>#N/A</v>
      </c>
      <c r="AC1751" t="e">
        <f>IF(AND(Q1751&gt;=Chart!$F$2,Q1751&lt;=Chart!$F$3),U1751,#N/A)</f>
        <v>#N/A</v>
      </c>
      <c r="AD1751" t="e">
        <f>IF(AND(Q1751&gt;=Chart!$F$2,Q1751&lt;=Chart!$F$3),V1751,#N/A)</f>
        <v>#N/A</v>
      </c>
      <c r="AE1751" t="e">
        <f>IF(AND(Q1751&gt;=Chart!$F$2,Q1751&lt;=Chart!$F$3),I1751,#N/A)</f>
        <v>#N/A</v>
      </c>
      <c r="AF1751" t="e">
        <f>IF(AND(Q1751&gt;=Chart!$F$2,Q1751&lt;=Chart!$F$3),H1751/100,#N/A)</f>
        <v>#N/A</v>
      </c>
      <c r="AG1751" t="e">
        <f>IF(AND(Q1751&gt;=Chart!$F$2,Q1751&lt;=Chart!$F$3),W1751/100,#N/A)</f>
        <v>#N/A</v>
      </c>
    </row>
    <row r="1752" spans="1:33" x14ac:dyDescent="0.25">
      <c r="A1752">
        <v>1590499800</v>
      </c>
      <c r="B1752">
        <f>INDEX('Daily Data ADJ'!$1:$1048576,MATCH(Calc!$A1752,'Daily Data ADJ'!$A:$A,0),MATCH("SPY, CBOE BZX: Close",'Daily Data ADJ'!$1:$1,0))</f>
        <v>286.78327808</v>
      </c>
      <c r="C1752">
        <f>INDEX('Daily Data ADJ'!$1:$1048576,MATCH(Calc!$A1752,'Daily Data ADJ'!$A:$A,0),MATCH("EFFR, FRED: Close",'Daily Data ADJ'!$1:$1,0))</f>
        <v>0.05</v>
      </c>
      <c r="D1752">
        <f>INDEX('Daily Data ADJ'!$1:$1048576,MATCH(Calc!$A1752,'Daily Data ADJ'!$A:$A,1),MATCH("SOFR, FRED: Close",'Daily Data ADJ'!$1:$1,0))</f>
        <v>0.06</v>
      </c>
      <c r="E1752">
        <f>INDEX('Daily Data ADJ'!$1:$1048576,MATCH(Calc!$A1752,'Daily Data ADJ'!$A:$A,0),MATCH("UPRO, CBOE BZX: Close",'Daily Data ADJ'!$1:$1,0))</f>
        <v>20.329410800000002</v>
      </c>
      <c r="F1752">
        <f>INDEX('Daily Data ADJ'!$1:$1048576,MATCH(Calc!$A1752,'Daily Data ADJ'!$A:$A,0),MATCH("ES1!, CME_MINI: Close",'Daily Data ADJ'!$1:$1,0))</f>
        <v>2994.5</v>
      </c>
      <c r="G1752">
        <f>INDEX('Daily Data ADJ'!$1:$1048576,MATCH(Calc!$A1752,'Daily Data ADJ'!$A:$A,0),MATCH("ES2!, CME_MINI: Close",'Daily Data ADJ'!$1:$1,0))</f>
        <v>2985</v>
      </c>
      <c r="H1752">
        <f>INDEX('QUANDL MULTPL SP500_DIV_YIELD_M'!$A:$G,MATCH(Calc!$A1752,'QUANDL MULTPL SP500_DIV_YIELD_M'!$A:$A,1),MATCH('QUANDL MULTPL SP500_DIV_YIELD_M'!$E$1,'QUANDL MULTPL SP500_DIV_YIELD_M'!$A$1:$G$1,0))</f>
        <v>2.1</v>
      </c>
      <c r="I1752" s="5">
        <f t="shared" si="162"/>
        <v>8.3703287263931885E-3</v>
      </c>
      <c r="J1752" s="1">
        <f>A1752/24/60/60+DATE(1970,1,1)</f>
        <v>43977.5625</v>
      </c>
      <c r="K1752" s="3">
        <f t="shared" si="165"/>
        <v>4</v>
      </c>
      <c r="L1752" s="6">
        <f>(1+Chart!$F$4)^(1/(365/K1752))-1</f>
        <v>2.6639774888526091E-4</v>
      </c>
      <c r="M1752" s="6">
        <f t="shared" si="166"/>
        <v>5.4780976530555137E-6</v>
      </c>
      <c r="N1752" s="6">
        <f t="shared" si="167"/>
        <v>9.1352027549618242E-5</v>
      </c>
      <c r="O1752">
        <f>O1751*(B1752/B1751)</f>
        <v>286.78327808000267</v>
      </c>
      <c r="P1752">
        <f t="shared" si="163"/>
        <v>2020</v>
      </c>
      <c r="Q1752" s="1">
        <f t="shared" si="164"/>
        <v>43977.5625</v>
      </c>
      <c r="R1752">
        <f>IF(B1753="",R1751,IF(Q1752&gt;=Chart!$F$2,E1752,0))</f>
        <v>0</v>
      </c>
      <c r="S1752">
        <f>IF(B1753="",S1751,IFERROR(IF(AND(R1752&gt;0,R1751=0),R1752,(1+(B1753/B1752-1)*Calc!$Z$1)*S1751),0))</f>
        <v>0</v>
      </c>
      <c r="T1752">
        <f>IF(B1753="",T1751,IFERROR(IF(AND(R1752&gt;0,R1751=0),R1752,(1+(B1753/B1752-1)*Calc!$Z$1-L1753)*T1751),0))</f>
        <v>0</v>
      </c>
      <c r="U1752">
        <f>IF(B1753="",U1751,IFERROR(IF(AND(R1752&gt;0,R1751=0),R1752,(1+(B1753/B1752-1)*Calc!$Z$1-M1753*2)*U1751),0))</f>
        <v>0</v>
      </c>
      <c r="V1752">
        <f>IF(B1753="",V1751,IFERROR(IF(AND(R1752&gt;0,R1751=0),R1752,(1+(B1753/B1752-1)*Calc!$Z$1-N1753*2)*V1751),0))</f>
        <v>0</v>
      </c>
      <c r="W1752">
        <f>IF(ISNUMBER(C1752),C1752,W1751)</f>
        <v>0.05</v>
      </c>
      <c r="Y1752" s="1" t="e">
        <f>IF(AND(Q1752&gt;=Chart!$F$2,Q1752&lt;=Chart!$F$3),Q1752,#N/A)</f>
        <v>#N/A</v>
      </c>
      <c r="Z1752" t="e">
        <f>IF(AND(Q1752&gt;=Chart!$F$2,Q1752&lt;=Chart!$F$3),R1752,#N/A)</f>
        <v>#N/A</v>
      </c>
      <c r="AA1752" t="e">
        <f>IF(AND(Q1752&gt;=Chart!$F$2,Q1752&lt;=Chart!$F$3),S1752,#N/A)</f>
        <v>#N/A</v>
      </c>
      <c r="AB1752" t="e">
        <f>IF(AND(Q1752&gt;=Chart!$F$2,Q1752&lt;=Chart!$F$3),T1752,#N/A)</f>
        <v>#N/A</v>
      </c>
      <c r="AC1752" t="e">
        <f>IF(AND(Q1752&gt;=Chart!$F$2,Q1752&lt;=Chart!$F$3),U1752,#N/A)</f>
        <v>#N/A</v>
      </c>
      <c r="AD1752" t="e">
        <f>IF(AND(Q1752&gt;=Chart!$F$2,Q1752&lt;=Chart!$F$3),V1752,#N/A)</f>
        <v>#N/A</v>
      </c>
      <c r="AE1752" t="e">
        <f>IF(AND(Q1752&gt;=Chart!$F$2,Q1752&lt;=Chart!$F$3),I1752,#N/A)</f>
        <v>#N/A</v>
      </c>
      <c r="AF1752" t="e">
        <f>IF(AND(Q1752&gt;=Chart!$F$2,Q1752&lt;=Chart!$F$3),H1752/100,#N/A)</f>
        <v>#N/A</v>
      </c>
      <c r="AG1752" t="e">
        <f>IF(AND(Q1752&gt;=Chart!$F$2,Q1752&lt;=Chart!$F$3),W1752/100,#N/A)</f>
        <v>#N/A</v>
      </c>
    </row>
    <row r="1753" spans="1:33" x14ac:dyDescent="0.25">
      <c r="A1753">
        <v>1590586200</v>
      </c>
      <c r="B1753">
        <f>INDEX('Daily Data ADJ'!$1:$1048576,MATCH(Calc!$A1753,'Daily Data ADJ'!$A:$A,0),MATCH("SPY, CBOE BZX: Close",'Daily Data ADJ'!$1:$1,0))</f>
        <v>291.05031561999999</v>
      </c>
      <c r="C1753">
        <f>INDEX('Daily Data ADJ'!$1:$1048576,MATCH(Calc!$A1753,'Daily Data ADJ'!$A:$A,0),MATCH("EFFR, FRED: Close",'Daily Data ADJ'!$1:$1,0))</f>
        <v>0.05</v>
      </c>
      <c r="D1753">
        <f>INDEX('Daily Data ADJ'!$1:$1048576,MATCH(Calc!$A1753,'Daily Data ADJ'!$A:$A,1),MATCH("SOFR, FRED: Close",'Daily Data ADJ'!$1:$1,0))</f>
        <v>0.06</v>
      </c>
      <c r="E1753">
        <f>INDEX('Daily Data ADJ'!$1:$1048576,MATCH(Calc!$A1753,'Daily Data ADJ'!$A:$A,0),MATCH("UPRO, CBOE BZX: Close",'Daily Data ADJ'!$1:$1,0))</f>
        <v>21.219350769999998</v>
      </c>
      <c r="F1753">
        <f>INDEX('Daily Data ADJ'!$1:$1048576,MATCH(Calc!$A1753,'Daily Data ADJ'!$A:$A,0),MATCH("ES1!, CME_MINI: Close",'Daily Data ADJ'!$1:$1,0))</f>
        <v>3035.5</v>
      </c>
      <c r="G1753">
        <f>INDEX('Daily Data ADJ'!$1:$1048576,MATCH(Calc!$A1753,'Daily Data ADJ'!$A:$A,0),MATCH("ES2!, CME_MINI: Close",'Daily Data ADJ'!$1:$1,0))</f>
        <v>3025.5</v>
      </c>
      <c r="H1753">
        <f>INDEX('QUANDL MULTPL SP500_DIV_YIELD_M'!$A:$G,MATCH(Calc!$A1753,'QUANDL MULTPL SP500_DIV_YIELD_M'!$A:$A,1),MATCH('QUANDL MULTPL SP500_DIV_YIELD_M'!$E$1,'QUANDL MULTPL SP500_DIV_YIELD_M'!$A$1:$G$1,0))</f>
        <v>2.1</v>
      </c>
      <c r="I1753" s="5">
        <f t="shared" si="162"/>
        <v>7.8875728081588652E-3</v>
      </c>
      <c r="J1753" s="1">
        <f>A1753/24/60/60+DATE(1970,1,1)</f>
        <v>43978.5625</v>
      </c>
      <c r="K1753" s="3">
        <f t="shared" si="165"/>
        <v>1</v>
      </c>
      <c r="L1753" s="6">
        <f>(1+Chart!$F$4)^(1/(365/K1753))-1</f>
        <v>6.6592785027408397E-5</v>
      </c>
      <c r="M1753" s="6">
        <f t="shared" si="166"/>
        <v>1.3695215999032229E-6</v>
      </c>
      <c r="N1753" s="6">
        <f t="shared" si="167"/>
        <v>2.1525241298059328E-5</v>
      </c>
      <c r="O1753">
        <f>O1752*(B1753/B1752)</f>
        <v>291.05031562000272</v>
      </c>
      <c r="P1753">
        <f t="shared" si="163"/>
        <v>2020</v>
      </c>
      <c r="Q1753" s="1">
        <f t="shared" si="164"/>
        <v>43978.5625</v>
      </c>
      <c r="R1753">
        <f>IF(B1754="",R1752,IF(Q1753&gt;=Chart!$F$2,E1753,0))</f>
        <v>0</v>
      </c>
      <c r="S1753">
        <f>IF(B1754="",S1752,IFERROR(IF(AND(R1753&gt;0,R1752=0),R1753,(1+(B1754/B1753-1)*Calc!$Z$1)*S1752),0))</f>
        <v>0</v>
      </c>
      <c r="T1753">
        <f>IF(B1754="",T1752,IFERROR(IF(AND(R1753&gt;0,R1752=0),R1753,(1+(B1754/B1753-1)*Calc!$Z$1-L1754)*T1752),0))</f>
        <v>0</v>
      </c>
      <c r="U1753">
        <f>IF(B1754="",U1752,IFERROR(IF(AND(R1753&gt;0,R1752=0),R1753,(1+(B1754/B1753-1)*Calc!$Z$1-M1754*2)*U1752),0))</f>
        <v>0</v>
      </c>
      <c r="V1753">
        <f>IF(B1754="",V1752,IFERROR(IF(AND(R1753&gt;0,R1752=0),R1753,(1+(B1754/B1753-1)*Calc!$Z$1-N1754*2)*V1752),0))</f>
        <v>0</v>
      </c>
      <c r="W1753">
        <f>IF(ISNUMBER(C1753),C1753,W1752)</f>
        <v>0.05</v>
      </c>
      <c r="Y1753" s="1" t="e">
        <f>IF(AND(Q1753&gt;=Chart!$F$2,Q1753&lt;=Chart!$F$3),Q1753,#N/A)</f>
        <v>#N/A</v>
      </c>
      <c r="Z1753" t="e">
        <f>IF(AND(Q1753&gt;=Chart!$F$2,Q1753&lt;=Chart!$F$3),R1753,#N/A)</f>
        <v>#N/A</v>
      </c>
      <c r="AA1753" t="e">
        <f>IF(AND(Q1753&gt;=Chart!$F$2,Q1753&lt;=Chart!$F$3),S1753,#N/A)</f>
        <v>#N/A</v>
      </c>
      <c r="AB1753" t="e">
        <f>IF(AND(Q1753&gt;=Chart!$F$2,Q1753&lt;=Chart!$F$3),T1753,#N/A)</f>
        <v>#N/A</v>
      </c>
      <c r="AC1753" t="e">
        <f>IF(AND(Q1753&gt;=Chart!$F$2,Q1753&lt;=Chart!$F$3),U1753,#N/A)</f>
        <v>#N/A</v>
      </c>
      <c r="AD1753" t="e">
        <f>IF(AND(Q1753&gt;=Chart!$F$2,Q1753&lt;=Chart!$F$3),V1753,#N/A)</f>
        <v>#N/A</v>
      </c>
      <c r="AE1753" t="e">
        <f>IF(AND(Q1753&gt;=Chart!$F$2,Q1753&lt;=Chart!$F$3),I1753,#N/A)</f>
        <v>#N/A</v>
      </c>
      <c r="AF1753" t="e">
        <f>IF(AND(Q1753&gt;=Chart!$F$2,Q1753&lt;=Chart!$F$3),H1753/100,#N/A)</f>
        <v>#N/A</v>
      </c>
      <c r="AG1753" t="e">
        <f>IF(AND(Q1753&gt;=Chart!$F$2,Q1753&lt;=Chart!$F$3),W1753/100,#N/A)</f>
        <v>#N/A</v>
      </c>
    </row>
    <row r="1754" spans="1:33" x14ac:dyDescent="0.25">
      <c r="A1754">
        <v>1590672600</v>
      </c>
      <c r="B1754">
        <f>INDEX('Daily Data ADJ'!$1:$1048576,MATCH(Calc!$A1754,'Daily Data ADJ'!$A:$A,0),MATCH("SPY, CBOE BZX: Close",'Daily Data ADJ'!$1:$1,0))</f>
        <v>290.51334011</v>
      </c>
      <c r="C1754">
        <f>INDEX('Daily Data ADJ'!$1:$1048576,MATCH(Calc!$A1754,'Daily Data ADJ'!$A:$A,0),MATCH("EFFR, FRED: Close",'Daily Data ADJ'!$1:$1,0))</f>
        <v>0.05</v>
      </c>
      <c r="D1754">
        <f>INDEX('Daily Data ADJ'!$1:$1048576,MATCH(Calc!$A1754,'Daily Data ADJ'!$A:$A,1),MATCH("SOFR, FRED: Close",'Daily Data ADJ'!$1:$1,0))</f>
        <v>0.06</v>
      </c>
      <c r="E1754">
        <f>INDEX('Daily Data ADJ'!$1:$1048576,MATCH(Calc!$A1754,'Daily Data ADJ'!$A:$A,0),MATCH("UPRO, CBOE BZX: Close",'Daily Data ADJ'!$1:$1,0))</f>
        <v>21.114944399999999</v>
      </c>
      <c r="F1754">
        <f>INDEX('Daily Data ADJ'!$1:$1048576,MATCH(Calc!$A1754,'Daily Data ADJ'!$A:$A,0),MATCH("ES1!, CME_MINI: Close",'Daily Data ADJ'!$1:$1,0))</f>
        <v>3038</v>
      </c>
      <c r="G1754">
        <f>INDEX('Daily Data ADJ'!$1:$1048576,MATCH(Calc!$A1754,'Daily Data ADJ'!$A:$A,0),MATCH("ES2!, CME_MINI: Close",'Daily Data ADJ'!$1:$1,0))</f>
        <v>3028</v>
      </c>
      <c r="H1754">
        <f>INDEX('QUANDL MULTPL SP500_DIV_YIELD_M'!$A:$G,MATCH(Calc!$A1754,'QUANDL MULTPL SP500_DIV_YIELD_M'!$A:$A,1),MATCH('QUANDL MULTPL SP500_DIV_YIELD_M'!$E$1,'QUANDL MULTPL SP500_DIV_YIELD_M'!$A$1:$G$1,0))</f>
        <v>2.1</v>
      </c>
      <c r="I1754" s="5">
        <f t="shared" si="162"/>
        <v>7.8983098470282002E-3</v>
      </c>
      <c r="J1754" s="1">
        <f>A1754/24/60/60+DATE(1970,1,1)</f>
        <v>43979.5625</v>
      </c>
      <c r="K1754" s="3">
        <f t="shared" si="165"/>
        <v>1</v>
      </c>
      <c r="L1754" s="6">
        <f>(1+Chart!$F$4)^(1/(365/K1754))-1</f>
        <v>6.6592785027408397E-5</v>
      </c>
      <c r="M1754" s="6">
        <f t="shared" si="166"/>
        <v>1.3695215999032229E-6</v>
      </c>
      <c r="N1754" s="6">
        <f t="shared" si="167"/>
        <v>2.1554428106584922E-5</v>
      </c>
      <c r="O1754">
        <f>O1753*(B1754/B1753)</f>
        <v>290.51334011000273</v>
      </c>
      <c r="P1754">
        <f t="shared" si="163"/>
        <v>2020</v>
      </c>
      <c r="Q1754" s="1">
        <f t="shared" si="164"/>
        <v>43979.5625</v>
      </c>
      <c r="R1754">
        <f>IF(B1755="",R1753,IF(Q1754&gt;=Chart!$F$2,E1754,0))</f>
        <v>0</v>
      </c>
      <c r="S1754">
        <f>IF(B1755="",S1753,IFERROR(IF(AND(R1754&gt;0,R1753=0),R1754,(1+(B1755/B1754-1)*Calc!$Z$1)*S1753),0))</f>
        <v>0</v>
      </c>
      <c r="T1754">
        <f>IF(B1755="",T1753,IFERROR(IF(AND(R1754&gt;0,R1753=0),R1754,(1+(B1755/B1754-1)*Calc!$Z$1-L1755)*T1753),0))</f>
        <v>0</v>
      </c>
      <c r="U1754">
        <f>IF(B1755="",U1753,IFERROR(IF(AND(R1754&gt;0,R1753=0),R1754,(1+(B1755/B1754-1)*Calc!$Z$1-M1755*2)*U1753),0))</f>
        <v>0</v>
      </c>
      <c r="V1754">
        <f>IF(B1755="",V1753,IFERROR(IF(AND(R1754&gt;0,R1753=0),R1754,(1+(B1755/B1754-1)*Calc!$Z$1-N1755*2)*V1753),0))</f>
        <v>0</v>
      </c>
      <c r="W1754">
        <f>IF(ISNUMBER(C1754),C1754,W1753)</f>
        <v>0.05</v>
      </c>
      <c r="Y1754" s="1" t="e">
        <f>IF(AND(Q1754&gt;=Chart!$F$2,Q1754&lt;=Chart!$F$3),Q1754,#N/A)</f>
        <v>#N/A</v>
      </c>
      <c r="Z1754" t="e">
        <f>IF(AND(Q1754&gt;=Chart!$F$2,Q1754&lt;=Chart!$F$3),R1754,#N/A)</f>
        <v>#N/A</v>
      </c>
      <c r="AA1754" t="e">
        <f>IF(AND(Q1754&gt;=Chart!$F$2,Q1754&lt;=Chart!$F$3),S1754,#N/A)</f>
        <v>#N/A</v>
      </c>
      <c r="AB1754" t="e">
        <f>IF(AND(Q1754&gt;=Chart!$F$2,Q1754&lt;=Chart!$F$3),T1754,#N/A)</f>
        <v>#N/A</v>
      </c>
      <c r="AC1754" t="e">
        <f>IF(AND(Q1754&gt;=Chart!$F$2,Q1754&lt;=Chart!$F$3),U1754,#N/A)</f>
        <v>#N/A</v>
      </c>
      <c r="AD1754" t="e">
        <f>IF(AND(Q1754&gt;=Chart!$F$2,Q1754&lt;=Chart!$F$3),V1754,#N/A)</f>
        <v>#N/A</v>
      </c>
      <c r="AE1754" t="e">
        <f>IF(AND(Q1754&gt;=Chart!$F$2,Q1754&lt;=Chart!$F$3),I1754,#N/A)</f>
        <v>#N/A</v>
      </c>
      <c r="AF1754" t="e">
        <f>IF(AND(Q1754&gt;=Chart!$F$2,Q1754&lt;=Chart!$F$3),H1754/100,#N/A)</f>
        <v>#N/A</v>
      </c>
      <c r="AG1754" t="e">
        <f>IF(AND(Q1754&gt;=Chart!$F$2,Q1754&lt;=Chart!$F$3),W1754/100,#N/A)</f>
        <v>#N/A</v>
      </c>
    </row>
    <row r="1755" spans="1:33" x14ac:dyDescent="0.25">
      <c r="A1755">
        <v>1590759000</v>
      </c>
      <c r="B1755">
        <f>INDEX('Daily Data ADJ'!$1:$1048576,MATCH(Calc!$A1755,'Daily Data ADJ'!$A:$A,0),MATCH("SPY, CBOE BZX: Close",'Daily Data ADJ'!$1:$1,0))</f>
        <v>291.80783464000001</v>
      </c>
      <c r="C1755">
        <f>INDEX('Daily Data ADJ'!$1:$1048576,MATCH(Calc!$A1755,'Daily Data ADJ'!$A:$A,0),MATCH("EFFR, FRED: Close",'Daily Data ADJ'!$1:$1,0))</f>
        <v>0.05</v>
      </c>
      <c r="D1755">
        <f>INDEX('Daily Data ADJ'!$1:$1048576,MATCH(Calc!$A1755,'Daily Data ADJ'!$A:$A,1),MATCH("SOFR, FRED: Close",'Daily Data ADJ'!$1:$1,0))</f>
        <v>0.06</v>
      </c>
      <c r="E1755">
        <f>INDEX('Daily Data ADJ'!$1:$1048576,MATCH(Calc!$A1755,'Daily Data ADJ'!$A:$A,0),MATCH("UPRO, CBOE BZX: Close",'Daily Data ADJ'!$1:$1,0))</f>
        <v>21.363530990000001</v>
      </c>
      <c r="F1755">
        <f>INDEX('Daily Data ADJ'!$1:$1048576,MATCH(Calc!$A1755,'Daily Data ADJ'!$A:$A,0),MATCH("ES1!, CME_MINI: Close",'Daily Data ADJ'!$1:$1,0))</f>
        <v>3042</v>
      </c>
      <c r="G1755">
        <f>INDEX('Daily Data ADJ'!$1:$1048576,MATCH(Calc!$A1755,'Daily Data ADJ'!$A:$A,0),MATCH("ES2!, CME_MINI: Close",'Daily Data ADJ'!$1:$1,0))</f>
        <v>3031.75</v>
      </c>
      <c r="H1755">
        <f>INDEX('QUANDL MULTPL SP500_DIV_YIELD_M'!$A:$G,MATCH(Calc!$A1755,'QUANDL MULTPL SP500_DIV_YIELD_M'!$A:$A,1),MATCH('QUANDL MULTPL SP500_DIV_YIELD_M'!$E$1,'QUANDL MULTPL SP500_DIV_YIELD_M'!$A$1:$G$1,0))</f>
        <v>2.1</v>
      </c>
      <c r="I1755" s="5">
        <f t="shared" si="162"/>
        <v>7.5899930193893232E-3</v>
      </c>
      <c r="J1755" s="1">
        <f>A1755/24/60/60+DATE(1970,1,1)</f>
        <v>43980.5625</v>
      </c>
      <c r="K1755" s="3">
        <f t="shared" si="165"/>
        <v>1</v>
      </c>
      <c r="L1755" s="6">
        <f>(1+Chart!$F$4)^(1/(365/K1755))-1</f>
        <v>6.6592785027408397E-5</v>
      </c>
      <c r="M1755" s="6">
        <f t="shared" si="166"/>
        <v>1.3695215999032229E-6</v>
      </c>
      <c r="N1755" s="6">
        <f t="shared" si="167"/>
        <v>2.0716197990600094E-5</v>
      </c>
      <c r="O1755">
        <f>O1754*(B1755/B1754)</f>
        <v>291.8078346400028</v>
      </c>
      <c r="P1755">
        <f t="shared" si="163"/>
        <v>2020</v>
      </c>
      <c r="Q1755" s="1">
        <f t="shared" si="164"/>
        <v>43980.5625</v>
      </c>
      <c r="R1755">
        <f>IF(B1756="",R1754,IF(Q1755&gt;=Chart!$F$2,E1755,0))</f>
        <v>0</v>
      </c>
      <c r="S1755">
        <f>IF(B1756="",S1754,IFERROR(IF(AND(R1755&gt;0,R1754=0),R1755,(1+(B1756/B1755-1)*Calc!$Z$1)*S1754),0))</f>
        <v>0</v>
      </c>
      <c r="T1755">
        <f>IF(B1756="",T1754,IFERROR(IF(AND(R1755&gt;0,R1754=0),R1755,(1+(B1756/B1755-1)*Calc!$Z$1-L1756)*T1754),0))</f>
        <v>0</v>
      </c>
      <c r="U1755">
        <f>IF(B1756="",U1754,IFERROR(IF(AND(R1755&gt;0,R1754=0),R1755,(1+(B1756/B1755-1)*Calc!$Z$1-M1756*2)*U1754),0))</f>
        <v>0</v>
      </c>
      <c r="V1755">
        <f>IF(B1756="",V1754,IFERROR(IF(AND(R1755&gt;0,R1754=0),R1755,(1+(B1756/B1755-1)*Calc!$Z$1-N1756*2)*V1754),0))</f>
        <v>0</v>
      </c>
      <c r="W1755">
        <f>IF(ISNUMBER(C1755),C1755,W1754)</f>
        <v>0.05</v>
      </c>
      <c r="Y1755" s="1" t="e">
        <f>IF(AND(Q1755&gt;=Chart!$F$2,Q1755&lt;=Chart!$F$3),Q1755,#N/A)</f>
        <v>#N/A</v>
      </c>
      <c r="Z1755" t="e">
        <f>IF(AND(Q1755&gt;=Chart!$F$2,Q1755&lt;=Chart!$F$3),R1755,#N/A)</f>
        <v>#N/A</v>
      </c>
      <c r="AA1755" t="e">
        <f>IF(AND(Q1755&gt;=Chart!$F$2,Q1755&lt;=Chart!$F$3),S1755,#N/A)</f>
        <v>#N/A</v>
      </c>
      <c r="AB1755" t="e">
        <f>IF(AND(Q1755&gt;=Chart!$F$2,Q1755&lt;=Chart!$F$3),T1755,#N/A)</f>
        <v>#N/A</v>
      </c>
      <c r="AC1755" t="e">
        <f>IF(AND(Q1755&gt;=Chart!$F$2,Q1755&lt;=Chart!$F$3),U1755,#N/A)</f>
        <v>#N/A</v>
      </c>
      <c r="AD1755" t="e">
        <f>IF(AND(Q1755&gt;=Chart!$F$2,Q1755&lt;=Chart!$F$3),V1755,#N/A)</f>
        <v>#N/A</v>
      </c>
      <c r="AE1755" t="e">
        <f>IF(AND(Q1755&gt;=Chart!$F$2,Q1755&lt;=Chart!$F$3),I1755,#N/A)</f>
        <v>#N/A</v>
      </c>
      <c r="AF1755" t="e">
        <f>IF(AND(Q1755&gt;=Chart!$F$2,Q1755&lt;=Chart!$F$3),H1755/100,#N/A)</f>
        <v>#N/A</v>
      </c>
      <c r="AG1755" t="e">
        <f>IF(AND(Q1755&gt;=Chart!$F$2,Q1755&lt;=Chart!$F$3),W1755/100,#N/A)</f>
        <v>#N/A</v>
      </c>
    </row>
    <row r="1756" spans="1:33" x14ac:dyDescent="0.25">
      <c r="A1756">
        <v>1591018200</v>
      </c>
      <c r="B1756">
        <f>INDEX('Daily Data ADJ'!$1:$1048576,MATCH(Calc!$A1756,'Daily Data ADJ'!$A:$A,0),MATCH("SPY, CBOE BZX: Close",'Daily Data ADJ'!$1:$1,0))</f>
        <v>292.98726299999998</v>
      </c>
      <c r="C1756">
        <f>INDEX('Daily Data ADJ'!$1:$1048576,MATCH(Calc!$A1756,'Daily Data ADJ'!$A:$A,0),MATCH("EFFR, FRED: Close",'Daily Data ADJ'!$1:$1,0))</f>
        <v>0.05</v>
      </c>
      <c r="D1756">
        <f>INDEX('Daily Data ADJ'!$1:$1048576,MATCH(Calc!$A1756,'Daily Data ADJ'!$A:$A,1),MATCH("SOFR, FRED: Close",'Daily Data ADJ'!$1:$1,0))</f>
        <v>0.06</v>
      </c>
      <c r="E1756">
        <f>INDEX('Daily Data ADJ'!$1:$1048576,MATCH(Calc!$A1756,'Daily Data ADJ'!$A:$A,0),MATCH("UPRO, CBOE BZX: Close",'Daily Data ADJ'!$1:$1,0))</f>
        <v>21.646919690000001</v>
      </c>
      <c r="F1756">
        <f>INDEX('Daily Data ADJ'!$1:$1048576,MATCH(Calc!$A1756,'Daily Data ADJ'!$A:$A,0),MATCH("ES1!, CME_MINI: Close",'Daily Data ADJ'!$1:$1,0))</f>
        <v>3054</v>
      </c>
      <c r="G1756">
        <f>INDEX('Daily Data ADJ'!$1:$1048576,MATCH(Calc!$A1756,'Daily Data ADJ'!$A:$A,0),MATCH("ES2!, CME_MINI: Close",'Daily Data ADJ'!$1:$1,0))</f>
        <v>3043.5</v>
      </c>
      <c r="H1756">
        <f>INDEX('QUANDL MULTPL SP500_DIV_YIELD_M'!$A:$G,MATCH(Calc!$A1756,'QUANDL MULTPL SP500_DIV_YIELD_M'!$A:$A,1),MATCH('QUANDL MULTPL SP500_DIV_YIELD_M'!$E$1,'QUANDL MULTPL SP500_DIV_YIELD_M'!$A$1:$G$1,0))</f>
        <v>1.95</v>
      </c>
      <c r="I1756" s="5">
        <f t="shared" si="162"/>
        <v>5.8183055465465365E-3</v>
      </c>
      <c r="J1756" s="1">
        <f>A1756/24/60/60+DATE(1970,1,1)</f>
        <v>43983.5625</v>
      </c>
      <c r="K1756" s="3">
        <f t="shared" si="165"/>
        <v>3</v>
      </c>
      <c r="L1756" s="6">
        <f>(1+Chart!$F$4)^(1/(365/K1756))-1</f>
        <v>1.9979165917494157E-4</v>
      </c>
      <c r="M1756" s="6">
        <f t="shared" si="166"/>
        <v>4.1085704263199574E-6</v>
      </c>
      <c r="N1756" s="6">
        <f t="shared" si="167"/>
        <v>4.7684242967527268E-5</v>
      </c>
      <c r="O1756">
        <f>O1755*(B1756/B1755)</f>
        <v>292.98726300000283</v>
      </c>
      <c r="P1756">
        <f t="shared" si="163"/>
        <v>2020</v>
      </c>
      <c r="Q1756" s="1">
        <f t="shared" si="164"/>
        <v>43983.5625</v>
      </c>
      <c r="R1756">
        <f>IF(B1757="",R1755,IF(Q1756&gt;=Chart!$F$2,E1756,0))</f>
        <v>0</v>
      </c>
      <c r="S1756">
        <f>IF(B1757="",S1755,IFERROR(IF(AND(R1756&gt;0,R1755=0),R1756,(1+(B1757/B1756-1)*Calc!$Z$1)*S1755),0))</f>
        <v>0</v>
      </c>
      <c r="T1756">
        <f>IF(B1757="",T1755,IFERROR(IF(AND(R1756&gt;0,R1755=0),R1756,(1+(B1757/B1756-1)*Calc!$Z$1-L1757)*T1755),0))</f>
        <v>0</v>
      </c>
      <c r="U1756">
        <f>IF(B1757="",U1755,IFERROR(IF(AND(R1756&gt;0,R1755=0),R1756,(1+(B1757/B1756-1)*Calc!$Z$1-M1757*2)*U1755),0))</f>
        <v>0</v>
      </c>
      <c r="V1756">
        <f>IF(B1757="",V1755,IFERROR(IF(AND(R1756&gt;0,R1755=0),R1756,(1+(B1757/B1756-1)*Calc!$Z$1-N1757*2)*V1755),0))</f>
        <v>0</v>
      </c>
      <c r="W1756">
        <f>IF(ISNUMBER(C1756),C1756,W1755)</f>
        <v>0.05</v>
      </c>
      <c r="Y1756" s="1" t="e">
        <f>IF(AND(Q1756&gt;=Chart!$F$2,Q1756&lt;=Chart!$F$3),Q1756,#N/A)</f>
        <v>#N/A</v>
      </c>
      <c r="Z1756" t="e">
        <f>IF(AND(Q1756&gt;=Chart!$F$2,Q1756&lt;=Chart!$F$3),R1756,#N/A)</f>
        <v>#N/A</v>
      </c>
      <c r="AA1756" t="e">
        <f>IF(AND(Q1756&gt;=Chart!$F$2,Q1756&lt;=Chart!$F$3),S1756,#N/A)</f>
        <v>#N/A</v>
      </c>
      <c r="AB1756" t="e">
        <f>IF(AND(Q1756&gt;=Chart!$F$2,Q1756&lt;=Chart!$F$3),T1756,#N/A)</f>
        <v>#N/A</v>
      </c>
      <c r="AC1756" t="e">
        <f>IF(AND(Q1756&gt;=Chart!$F$2,Q1756&lt;=Chart!$F$3),U1756,#N/A)</f>
        <v>#N/A</v>
      </c>
      <c r="AD1756" t="e">
        <f>IF(AND(Q1756&gt;=Chart!$F$2,Q1756&lt;=Chart!$F$3),V1756,#N/A)</f>
        <v>#N/A</v>
      </c>
      <c r="AE1756" t="e">
        <f>IF(AND(Q1756&gt;=Chart!$F$2,Q1756&lt;=Chart!$F$3),I1756,#N/A)</f>
        <v>#N/A</v>
      </c>
      <c r="AF1756" t="e">
        <f>IF(AND(Q1756&gt;=Chart!$F$2,Q1756&lt;=Chart!$F$3),H1756/100,#N/A)</f>
        <v>#N/A</v>
      </c>
      <c r="AG1756" t="e">
        <f>IF(AND(Q1756&gt;=Chart!$F$2,Q1756&lt;=Chart!$F$3),W1756/100,#N/A)</f>
        <v>#N/A</v>
      </c>
    </row>
    <row r="1757" spans="1:33" x14ac:dyDescent="0.25">
      <c r="A1757">
        <v>1591104600</v>
      </c>
      <c r="B1757">
        <f>INDEX('Daily Data ADJ'!$1:$1048576,MATCH(Calc!$A1757,'Daily Data ADJ'!$A:$A,0),MATCH("SPY, CBOE BZX: Close",'Daily Data ADJ'!$1:$1,0))</f>
        <v>295.41324164000002</v>
      </c>
      <c r="C1757">
        <f>INDEX('Daily Data ADJ'!$1:$1048576,MATCH(Calc!$A1757,'Daily Data ADJ'!$A:$A,0),MATCH("EFFR, FRED: Close",'Daily Data ADJ'!$1:$1,0))</f>
        <v>0.06</v>
      </c>
      <c r="D1757">
        <f>INDEX('Daily Data ADJ'!$1:$1048576,MATCH(Calc!$A1757,'Daily Data ADJ'!$A:$A,1),MATCH("SOFR, FRED: Close",'Daily Data ADJ'!$1:$1,0))</f>
        <v>7.0000000000000007E-2</v>
      </c>
      <c r="E1757">
        <f>INDEX('Daily Data ADJ'!$1:$1048576,MATCH(Calc!$A1757,'Daily Data ADJ'!$A:$A,0),MATCH("UPRO, CBOE BZX: Close",'Daily Data ADJ'!$1:$1,0))</f>
        <v>22.19381018</v>
      </c>
      <c r="F1757">
        <f>INDEX('Daily Data ADJ'!$1:$1048576,MATCH(Calc!$A1757,'Daily Data ADJ'!$A:$A,0),MATCH("ES1!, CME_MINI: Close",'Daily Data ADJ'!$1:$1,0))</f>
        <v>3077</v>
      </c>
      <c r="G1757">
        <f>INDEX('Daily Data ADJ'!$1:$1048576,MATCH(Calc!$A1757,'Daily Data ADJ'!$A:$A,0),MATCH("ES2!, CME_MINI: Close",'Daily Data ADJ'!$1:$1,0))</f>
        <v>3065.5</v>
      </c>
      <c r="H1757">
        <f>INDEX('QUANDL MULTPL SP500_DIV_YIELD_M'!$A:$G,MATCH(Calc!$A1757,'QUANDL MULTPL SP500_DIV_YIELD_M'!$A:$A,1),MATCH('QUANDL MULTPL SP500_DIV_YIELD_M'!$E$1,'QUANDL MULTPL SP500_DIV_YIELD_M'!$A$1:$G$1,0))</f>
        <v>1.95</v>
      </c>
      <c r="I1757" s="5">
        <f t="shared" si="162"/>
        <v>4.6339743632658852E-3</v>
      </c>
      <c r="J1757" s="1">
        <f>A1757/24/60/60+DATE(1970,1,1)</f>
        <v>43984.5625</v>
      </c>
      <c r="K1757" s="3">
        <f t="shared" si="165"/>
        <v>1</v>
      </c>
      <c r="L1757" s="6">
        <f>(1+Chart!$F$4)^(1/(365/K1757))-1</f>
        <v>6.6592785027408397E-5</v>
      </c>
      <c r="M1757" s="6">
        <f t="shared" si="166"/>
        <v>1.6433440133134525E-6</v>
      </c>
      <c r="N1757" s="6">
        <f t="shared" si="167"/>
        <v>1.2666574901842864E-5</v>
      </c>
      <c r="O1757">
        <f>O1756*(B1757/B1756)</f>
        <v>295.41324164000292</v>
      </c>
      <c r="P1757">
        <f t="shared" si="163"/>
        <v>2020</v>
      </c>
      <c r="Q1757" s="1">
        <f t="shared" si="164"/>
        <v>43984.5625</v>
      </c>
      <c r="R1757">
        <f>IF(B1758="",R1756,IF(Q1757&gt;=Chart!$F$2,E1757,0))</f>
        <v>0</v>
      </c>
      <c r="S1757">
        <f>IF(B1758="",S1756,IFERROR(IF(AND(R1757&gt;0,R1756=0),R1757,(1+(B1758/B1757-1)*Calc!$Z$1)*S1756),0))</f>
        <v>0</v>
      </c>
      <c r="T1757">
        <f>IF(B1758="",T1756,IFERROR(IF(AND(R1757&gt;0,R1756=0),R1757,(1+(B1758/B1757-1)*Calc!$Z$1-L1758)*T1756),0))</f>
        <v>0</v>
      </c>
      <c r="U1757">
        <f>IF(B1758="",U1756,IFERROR(IF(AND(R1757&gt;0,R1756=0),R1757,(1+(B1758/B1757-1)*Calc!$Z$1-M1758*2)*U1756),0))</f>
        <v>0</v>
      </c>
      <c r="V1757">
        <f>IF(B1758="",V1756,IFERROR(IF(AND(R1757&gt;0,R1756=0),R1757,(1+(B1758/B1757-1)*Calc!$Z$1-N1758*2)*V1756),0))</f>
        <v>0</v>
      </c>
      <c r="W1757">
        <f>IF(ISNUMBER(C1757),C1757,W1756)</f>
        <v>0.06</v>
      </c>
      <c r="Y1757" s="1" t="e">
        <f>IF(AND(Q1757&gt;=Chart!$F$2,Q1757&lt;=Chart!$F$3),Q1757,#N/A)</f>
        <v>#N/A</v>
      </c>
      <c r="Z1757" t="e">
        <f>IF(AND(Q1757&gt;=Chart!$F$2,Q1757&lt;=Chart!$F$3),R1757,#N/A)</f>
        <v>#N/A</v>
      </c>
      <c r="AA1757" t="e">
        <f>IF(AND(Q1757&gt;=Chart!$F$2,Q1757&lt;=Chart!$F$3),S1757,#N/A)</f>
        <v>#N/A</v>
      </c>
      <c r="AB1757" t="e">
        <f>IF(AND(Q1757&gt;=Chart!$F$2,Q1757&lt;=Chart!$F$3),T1757,#N/A)</f>
        <v>#N/A</v>
      </c>
      <c r="AC1757" t="e">
        <f>IF(AND(Q1757&gt;=Chart!$F$2,Q1757&lt;=Chart!$F$3),U1757,#N/A)</f>
        <v>#N/A</v>
      </c>
      <c r="AD1757" t="e">
        <f>IF(AND(Q1757&gt;=Chart!$F$2,Q1757&lt;=Chart!$F$3),V1757,#N/A)</f>
        <v>#N/A</v>
      </c>
      <c r="AE1757" t="e">
        <f>IF(AND(Q1757&gt;=Chart!$F$2,Q1757&lt;=Chart!$F$3),I1757,#N/A)</f>
        <v>#N/A</v>
      </c>
      <c r="AF1757" t="e">
        <f>IF(AND(Q1757&gt;=Chart!$F$2,Q1757&lt;=Chart!$F$3),H1757/100,#N/A)</f>
        <v>#N/A</v>
      </c>
      <c r="AG1757" t="e">
        <f>IF(AND(Q1757&gt;=Chart!$F$2,Q1757&lt;=Chart!$F$3),W1757/100,#N/A)</f>
        <v>#N/A</v>
      </c>
    </row>
    <row r="1758" spans="1:33" x14ac:dyDescent="0.25">
      <c r="A1758">
        <v>1591191000</v>
      </c>
      <c r="B1758">
        <f>INDEX('Daily Data ADJ'!$1:$1048576,MATCH(Calc!$A1758,'Daily Data ADJ'!$A:$A,0),MATCH("SPY, CBOE BZX: Close",'Daily Data ADJ'!$1:$1,0))</f>
        <v>299.34466949</v>
      </c>
      <c r="C1758">
        <f>INDEX('Daily Data ADJ'!$1:$1048576,MATCH(Calc!$A1758,'Daily Data ADJ'!$A:$A,0),MATCH("EFFR, FRED: Close",'Daily Data ADJ'!$1:$1,0))</f>
        <v>0.06</v>
      </c>
      <c r="D1758">
        <f>INDEX('Daily Data ADJ'!$1:$1048576,MATCH(Calc!$A1758,'Daily Data ADJ'!$A:$A,1),MATCH("SOFR, FRED: Close",'Daily Data ADJ'!$1:$1,0))</f>
        <v>0.06</v>
      </c>
      <c r="E1758">
        <f>INDEX('Daily Data ADJ'!$1:$1048576,MATCH(Calc!$A1758,'Daily Data ADJ'!$A:$A,0),MATCH("UPRO, CBOE BZX: Close",'Daily Data ADJ'!$1:$1,0))</f>
        <v>23.088721880000001</v>
      </c>
      <c r="F1758">
        <f>INDEX('Daily Data ADJ'!$1:$1048576,MATCH(Calc!$A1758,'Daily Data ADJ'!$A:$A,0),MATCH("ES1!, CME_MINI: Close",'Daily Data ADJ'!$1:$1,0))</f>
        <v>3117.75</v>
      </c>
      <c r="G1758">
        <f>INDEX('Daily Data ADJ'!$1:$1048576,MATCH(Calc!$A1758,'Daily Data ADJ'!$A:$A,0),MATCH("ES2!, CME_MINI: Close",'Daily Data ADJ'!$1:$1,0))</f>
        <v>3106.5</v>
      </c>
      <c r="H1758">
        <f>INDEX('QUANDL MULTPL SP500_DIV_YIELD_M'!$A:$G,MATCH(Calc!$A1758,'QUANDL MULTPL SP500_DIV_YIELD_M'!$A:$A,1),MATCH('QUANDL MULTPL SP500_DIV_YIELD_M'!$E$1,'QUANDL MULTPL SP500_DIV_YIELD_M'!$A$1:$G$1,0))</f>
        <v>1.95</v>
      </c>
      <c r="I1758" s="5">
        <f t="shared" si="162"/>
        <v>5.1444486196842547E-3</v>
      </c>
      <c r="J1758" s="1">
        <f>A1758/24/60/60+DATE(1970,1,1)</f>
        <v>43985.5625</v>
      </c>
      <c r="K1758" s="3">
        <f t="shared" si="165"/>
        <v>1</v>
      </c>
      <c r="L1758" s="6">
        <f>(1+Chart!$F$4)^(1/(365/K1758))-1</f>
        <v>6.6592785027408397E-5</v>
      </c>
      <c r="M1758" s="6">
        <f t="shared" si="166"/>
        <v>1.6433440133134525E-6</v>
      </c>
      <c r="N1758" s="6">
        <f t="shared" si="167"/>
        <v>1.4058348551060362E-5</v>
      </c>
      <c r="O1758">
        <f>O1757*(B1758/B1757)</f>
        <v>299.34466949000296</v>
      </c>
      <c r="P1758">
        <f t="shared" si="163"/>
        <v>2020</v>
      </c>
      <c r="Q1758" s="1">
        <f t="shared" si="164"/>
        <v>43985.5625</v>
      </c>
      <c r="R1758">
        <f>IF(B1759="",R1757,IF(Q1758&gt;=Chart!$F$2,E1758,0))</f>
        <v>0</v>
      </c>
      <c r="S1758">
        <f>IF(B1759="",S1757,IFERROR(IF(AND(R1758&gt;0,R1757=0),R1758,(1+(B1759/B1758-1)*Calc!$Z$1)*S1757),0))</f>
        <v>0</v>
      </c>
      <c r="T1758">
        <f>IF(B1759="",T1757,IFERROR(IF(AND(R1758&gt;0,R1757=0),R1758,(1+(B1759/B1758-1)*Calc!$Z$1-L1759)*T1757),0))</f>
        <v>0</v>
      </c>
      <c r="U1758">
        <f>IF(B1759="",U1757,IFERROR(IF(AND(R1758&gt;0,R1757=0),R1758,(1+(B1759/B1758-1)*Calc!$Z$1-M1759*2)*U1757),0))</f>
        <v>0</v>
      </c>
      <c r="V1758">
        <f>IF(B1759="",V1757,IFERROR(IF(AND(R1758&gt;0,R1757=0),R1758,(1+(B1759/B1758-1)*Calc!$Z$1-N1759*2)*V1757),0))</f>
        <v>0</v>
      </c>
      <c r="W1758">
        <f>IF(ISNUMBER(C1758),C1758,W1757)</f>
        <v>0.06</v>
      </c>
      <c r="Y1758" s="1" t="e">
        <f>IF(AND(Q1758&gt;=Chart!$F$2,Q1758&lt;=Chart!$F$3),Q1758,#N/A)</f>
        <v>#N/A</v>
      </c>
      <c r="Z1758" t="e">
        <f>IF(AND(Q1758&gt;=Chart!$F$2,Q1758&lt;=Chart!$F$3),R1758,#N/A)</f>
        <v>#N/A</v>
      </c>
      <c r="AA1758" t="e">
        <f>IF(AND(Q1758&gt;=Chart!$F$2,Q1758&lt;=Chart!$F$3),S1758,#N/A)</f>
        <v>#N/A</v>
      </c>
      <c r="AB1758" t="e">
        <f>IF(AND(Q1758&gt;=Chart!$F$2,Q1758&lt;=Chart!$F$3),T1758,#N/A)</f>
        <v>#N/A</v>
      </c>
      <c r="AC1758" t="e">
        <f>IF(AND(Q1758&gt;=Chart!$F$2,Q1758&lt;=Chart!$F$3),U1758,#N/A)</f>
        <v>#N/A</v>
      </c>
      <c r="AD1758" t="e">
        <f>IF(AND(Q1758&gt;=Chart!$F$2,Q1758&lt;=Chart!$F$3),V1758,#N/A)</f>
        <v>#N/A</v>
      </c>
      <c r="AE1758" t="e">
        <f>IF(AND(Q1758&gt;=Chart!$F$2,Q1758&lt;=Chart!$F$3),I1758,#N/A)</f>
        <v>#N/A</v>
      </c>
      <c r="AF1758" t="e">
        <f>IF(AND(Q1758&gt;=Chart!$F$2,Q1758&lt;=Chart!$F$3),H1758/100,#N/A)</f>
        <v>#N/A</v>
      </c>
      <c r="AG1758" t="e">
        <f>IF(AND(Q1758&gt;=Chart!$F$2,Q1758&lt;=Chart!$F$3),W1758/100,#N/A)</f>
        <v>#N/A</v>
      </c>
    </row>
    <row r="1759" spans="1:33" x14ac:dyDescent="0.25">
      <c r="A1759">
        <v>1591277400</v>
      </c>
      <c r="B1759">
        <f>INDEX('Daily Data ADJ'!$1:$1048576,MATCH(Calc!$A1759,'Daily Data ADJ'!$A:$A,0),MATCH("SPY, CBOE BZX: Close",'Daily Data ADJ'!$1:$1,0))</f>
        <v>298.55838391999998</v>
      </c>
      <c r="C1759">
        <f>INDEX('Daily Data ADJ'!$1:$1048576,MATCH(Calc!$A1759,'Daily Data ADJ'!$A:$A,0),MATCH("EFFR, FRED: Close",'Daily Data ADJ'!$1:$1,0))</f>
        <v>0.06</v>
      </c>
      <c r="D1759">
        <f>INDEX('Daily Data ADJ'!$1:$1048576,MATCH(Calc!$A1759,'Daily Data ADJ'!$A:$A,1),MATCH("SOFR, FRED: Close",'Daily Data ADJ'!$1:$1,0))</f>
        <v>7.0000000000000007E-2</v>
      </c>
      <c r="E1759">
        <f>INDEX('Daily Data ADJ'!$1:$1048576,MATCH(Calc!$A1759,'Daily Data ADJ'!$A:$A,0),MATCH("UPRO, CBOE BZX: Close",'Daily Data ADJ'!$1:$1,0))</f>
        <v>22.864993949999999</v>
      </c>
      <c r="F1759">
        <f>INDEX('Daily Data ADJ'!$1:$1048576,MATCH(Calc!$A1759,'Daily Data ADJ'!$A:$A,0),MATCH("ES1!, CME_MINI: Close",'Daily Data ADJ'!$1:$1,0))</f>
        <v>3110.5</v>
      </c>
      <c r="G1759">
        <f>INDEX('Daily Data ADJ'!$1:$1048576,MATCH(Calc!$A1759,'Daily Data ADJ'!$A:$A,0),MATCH("ES2!, CME_MINI: Close",'Daily Data ADJ'!$1:$1,0))</f>
        <v>3099.75</v>
      </c>
      <c r="H1759">
        <f>INDEX('QUANDL MULTPL SP500_DIV_YIELD_M'!$A:$G,MATCH(Calc!$A1759,'QUANDL MULTPL SP500_DIV_YIELD_M'!$A:$A,1),MATCH('QUANDL MULTPL SP500_DIV_YIELD_M'!$E$1,'QUANDL MULTPL SP500_DIV_YIELD_M'!$A$1:$G$1,0))</f>
        <v>1.95</v>
      </c>
      <c r="I1759" s="5">
        <f t="shared" si="162"/>
        <v>5.7473561055333793E-3</v>
      </c>
      <c r="J1759" s="1">
        <f>A1759/24/60/60+DATE(1970,1,1)</f>
        <v>43986.5625</v>
      </c>
      <c r="K1759" s="3">
        <f t="shared" si="165"/>
        <v>1</v>
      </c>
      <c r="L1759" s="6">
        <f>(1+Chart!$F$4)^(1/(365/K1759))-1</f>
        <v>6.6592785027408397E-5</v>
      </c>
      <c r="M1759" s="6">
        <f t="shared" si="166"/>
        <v>1.6433440133134525E-6</v>
      </c>
      <c r="N1759" s="6">
        <f t="shared" si="167"/>
        <v>1.5701227551456753E-5</v>
      </c>
      <c r="O1759">
        <f>O1758*(B1759/B1758)</f>
        <v>298.55838392000294</v>
      </c>
      <c r="P1759">
        <f t="shared" si="163"/>
        <v>2020</v>
      </c>
      <c r="Q1759" s="1">
        <f t="shared" si="164"/>
        <v>43986.5625</v>
      </c>
      <c r="R1759">
        <f>IF(B1760="",R1758,IF(Q1759&gt;=Chart!$F$2,E1759,0))</f>
        <v>0</v>
      </c>
      <c r="S1759">
        <f>IF(B1760="",S1758,IFERROR(IF(AND(R1759&gt;0,R1758=0),R1759,(1+(B1760/B1759-1)*Calc!$Z$1)*S1758),0))</f>
        <v>0</v>
      </c>
      <c r="T1759">
        <f>IF(B1760="",T1758,IFERROR(IF(AND(R1759&gt;0,R1758=0),R1759,(1+(B1760/B1759-1)*Calc!$Z$1-L1760)*T1758),0))</f>
        <v>0</v>
      </c>
      <c r="U1759">
        <f>IF(B1760="",U1758,IFERROR(IF(AND(R1759&gt;0,R1758=0),R1759,(1+(B1760/B1759-1)*Calc!$Z$1-M1760*2)*U1758),0))</f>
        <v>0</v>
      </c>
      <c r="V1759">
        <f>IF(B1760="",V1758,IFERROR(IF(AND(R1759&gt;0,R1758=0),R1759,(1+(B1760/B1759-1)*Calc!$Z$1-N1760*2)*V1758),0))</f>
        <v>0</v>
      </c>
      <c r="W1759">
        <f>IF(ISNUMBER(C1759),C1759,W1758)</f>
        <v>0.06</v>
      </c>
      <c r="Y1759" s="1" t="e">
        <f>IF(AND(Q1759&gt;=Chart!$F$2,Q1759&lt;=Chart!$F$3),Q1759,#N/A)</f>
        <v>#N/A</v>
      </c>
      <c r="Z1759" t="e">
        <f>IF(AND(Q1759&gt;=Chart!$F$2,Q1759&lt;=Chart!$F$3),R1759,#N/A)</f>
        <v>#N/A</v>
      </c>
      <c r="AA1759" t="e">
        <f>IF(AND(Q1759&gt;=Chart!$F$2,Q1759&lt;=Chart!$F$3),S1759,#N/A)</f>
        <v>#N/A</v>
      </c>
      <c r="AB1759" t="e">
        <f>IF(AND(Q1759&gt;=Chart!$F$2,Q1759&lt;=Chart!$F$3),T1759,#N/A)</f>
        <v>#N/A</v>
      </c>
      <c r="AC1759" t="e">
        <f>IF(AND(Q1759&gt;=Chart!$F$2,Q1759&lt;=Chart!$F$3),U1759,#N/A)</f>
        <v>#N/A</v>
      </c>
      <c r="AD1759" t="e">
        <f>IF(AND(Q1759&gt;=Chart!$F$2,Q1759&lt;=Chart!$F$3),V1759,#N/A)</f>
        <v>#N/A</v>
      </c>
      <c r="AE1759" t="e">
        <f>IF(AND(Q1759&gt;=Chart!$F$2,Q1759&lt;=Chart!$F$3),I1759,#N/A)</f>
        <v>#N/A</v>
      </c>
      <c r="AF1759" t="e">
        <f>IF(AND(Q1759&gt;=Chart!$F$2,Q1759&lt;=Chart!$F$3),H1759/100,#N/A)</f>
        <v>#N/A</v>
      </c>
      <c r="AG1759" t="e">
        <f>IF(AND(Q1759&gt;=Chart!$F$2,Q1759&lt;=Chart!$F$3),W1759/100,#N/A)</f>
        <v>#N/A</v>
      </c>
    </row>
    <row r="1760" spans="1:33" x14ac:dyDescent="0.25">
      <c r="A1760">
        <v>1591363800</v>
      </c>
      <c r="B1760">
        <f>INDEX('Daily Data ADJ'!$1:$1048576,MATCH(Calc!$A1760,'Daily Data ADJ'!$A:$A,0),MATCH("SPY, CBOE BZX: Close",'Daily Data ADJ'!$1:$1,0))</f>
        <v>306.21028495000002</v>
      </c>
      <c r="C1760">
        <f>INDEX('Daily Data ADJ'!$1:$1048576,MATCH(Calc!$A1760,'Daily Data ADJ'!$A:$A,0),MATCH("EFFR, FRED: Close",'Daily Data ADJ'!$1:$1,0))</f>
        <v>7.0000000000000007E-2</v>
      </c>
      <c r="D1760">
        <f>INDEX('Daily Data ADJ'!$1:$1048576,MATCH(Calc!$A1760,'Daily Data ADJ'!$A:$A,1),MATCH("SOFR, FRED: Close",'Daily Data ADJ'!$1:$1,0))</f>
        <v>7.0000000000000007E-2</v>
      </c>
      <c r="E1760">
        <f>INDEX('Daily Data ADJ'!$1:$1048576,MATCH(Calc!$A1760,'Daily Data ADJ'!$A:$A,0),MATCH("UPRO, CBOE BZX: Close",'Daily Data ADJ'!$1:$1,0))</f>
        <v>24.624986960000001</v>
      </c>
      <c r="F1760">
        <f>INDEX('Daily Data ADJ'!$1:$1048576,MATCH(Calc!$A1760,'Daily Data ADJ'!$A:$A,0),MATCH("ES1!, CME_MINI: Close",'Daily Data ADJ'!$1:$1,0))</f>
        <v>3186.75</v>
      </c>
      <c r="G1760">
        <f>INDEX('Daily Data ADJ'!$1:$1048576,MATCH(Calc!$A1760,'Daily Data ADJ'!$A:$A,0),MATCH("ES2!, CME_MINI: Close",'Daily Data ADJ'!$1:$1,0))</f>
        <v>3176.5</v>
      </c>
      <c r="H1760">
        <f>INDEX('QUANDL MULTPL SP500_DIV_YIELD_M'!$A:$G,MATCH(Calc!$A1760,'QUANDL MULTPL SP500_DIV_YIELD_M'!$A:$A,1),MATCH('QUANDL MULTPL SP500_DIV_YIELD_M'!$E$1,'QUANDL MULTPL SP500_DIV_YIELD_M'!$A$1:$G$1,0))</f>
        <v>1.95</v>
      </c>
      <c r="I1760" s="5">
        <f t="shared" si="162"/>
        <v>6.6961677022140779E-3</v>
      </c>
      <c r="J1760" s="1">
        <f>A1760/24/60/60+DATE(1970,1,1)</f>
        <v>43987.5625</v>
      </c>
      <c r="K1760" s="3">
        <f t="shared" si="165"/>
        <v>1</v>
      </c>
      <c r="L1760" s="6">
        <f>(1+Chart!$F$4)^(1/(365/K1760))-1</f>
        <v>6.6592785027408397E-5</v>
      </c>
      <c r="M1760" s="6">
        <f t="shared" si="166"/>
        <v>1.9171391369976476E-6</v>
      </c>
      <c r="N1760" s="6">
        <f t="shared" si="167"/>
        <v>1.8284682104408034E-5</v>
      </c>
      <c r="O1760">
        <f>O1759*(B1760/B1759)</f>
        <v>306.21028495000303</v>
      </c>
      <c r="P1760">
        <f t="shared" si="163"/>
        <v>2020</v>
      </c>
      <c r="Q1760" s="1">
        <f t="shared" si="164"/>
        <v>43987.5625</v>
      </c>
      <c r="R1760">
        <f>IF(B1761="",R1759,IF(Q1760&gt;=Chart!$F$2,E1760,0))</f>
        <v>0</v>
      </c>
      <c r="S1760">
        <f>IF(B1761="",S1759,IFERROR(IF(AND(R1760&gt;0,R1759=0),R1760,(1+(B1761/B1760-1)*Calc!$Z$1)*S1759),0))</f>
        <v>0</v>
      </c>
      <c r="T1760">
        <f>IF(B1761="",T1759,IFERROR(IF(AND(R1760&gt;0,R1759=0),R1760,(1+(B1761/B1760-1)*Calc!$Z$1-L1761)*T1759),0))</f>
        <v>0</v>
      </c>
      <c r="U1760">
        <f>IF(B1761="",U1759,IFERROR(IF(AND(R1760&gt;0,R1759=0),R1760,(1+(B1761/B1760-1)*Calc!$Z$1-M1761*2)*U1759),0))</f>
        <v>0</v>
      </c>
      <c r="V1760">
        <f>IF(B1761="",V1759,IFERROR(IF(AND(R1760&gt;0,R1759=0),R1760,(1+(B1761/B1760-1)*Calc!$Z$1-N1761*2)*V1759),0))</f>
        <v>0</v>
      </c>
      <c r="W1760">
        <f>IF(ISNUMBER(C1760),C1760,W1759)</f>
        <v>7.0000000000000007E-2</v>
      </c>
      <c r="Y1760" s="1" t="e">
        <f>IF(AND(Q1760&gt;=Chart!$F$2,Q1760&lt;=Chart!$F$3),Q1760,#N/A)</f>
        <v>#N/A</v>
      </c>
      <c r="Z1760" t="e">
        <f>IF(AND(Q1760&gt;=Chart!$F$2,Q1760&lt;=Chart!$F$3),R1760,#N/A)</f>
        <v>#N/A</v>
      </c>
      <c r="AA1760" t="e">
        <f>IF(AND(Q1760&gt;=Chart!$F$2,Q1760&lt;=Chart!$F$3),S1760,#N/A)</f>
        <v>#N/A</v>
      </c>
      <c r="AB1760" t="e">
        <f>IF(AND(Q1760&gt;=Chart!$F$2,Q1760&lt;=Chart!$F$3),T1760,#N/A)</f>
        <v>#N/A</v>
      </c>
      <c r="AC1760" t="e">
        <f>IF(AND(Q1760&gt;=Chart!$F$2,Q1760&lt;=Chart!$F$3),U1760,#N/A)</f>
        <v>#N/A</v>
      </c>
      <c r="AD1760" t="e">
        <f>IF(AND(Q1760&gt;=Chart!$F$2,Q1760&lt;=Chart!$F$3),V1760,#N/A)</f>
        <v>#N/A</v>
      </c>
      <c r="AE1760" t="e">
        <f>IF(AND(Q1760&gt;=Chart!$F$2,Q1760&lt;=Chart!$F$3),I1760,#N/A)</f>
        <v>#N/A</v>
      </c>
      <c r="AF1760" t="e">
        <f>IF(AND(Q1760&gt;=Chart!$F$2,Q1760&lt;=Chart!$F$3),H1760/100,#N/A)</f>
        <v>#N/A</v>
      </c>
      <c r="AG1760" t="e">
        <f>IF(AND(Q1760&gt;=Chart!$F$2,Q1760&lt;=Chart!$F$3),W1760/100,#N/A)</f>
        <v>#N/A</v>
      </c>
    </row>
    <row r="1761" spans="1:33" x14ac:dyDescent="0.25">
      <c r="A1761">
        <v>1591623000</v>
      </c>
      <c r="B1761">
        <f>INDEX('Daily Data ADJ'!$1:$1048576,MATCH(Calc!$A1761,'Daily Data ADJ'!$A:$A,0),MATCH("SPY, CBOE BZX: Close",'Daily Data ADJ'!$1:$1,0))</f>
        <v>309.91158043000001</v>
      </c>
      <c r="C1761">
        <f>INDEX('Daily Data ADJ'!$1:$1048576,MATCH(Calc!$A1761,'Daily Data ADJ'!$A:$A,0),MATCH("EFFR, FRED: Close",'Daily Data ADJ'!$1:$1,0))</f>
        <v>7.0000000000000007E-2</v>
      </c>
      <c r="D1761">
        <f>INDEX('Daily Data ADJ'!$1:$1048576,MATCH(Calc!$A1761,'Daily Data ADJ'!$A:$A,1),MATCH("SOFR, FRED: Close",'Daily Data ADJ'!$1:$1,0))</f>
        <v>7.0000000000000007E-2</v>
      </c>
      <c r="E1761">
        <f>INDEX('Daily Data ADJ'!$1:$1048576,MATCH(Calc!$A1761,'Daily Data ADJ'!$A:$A,0),MATCH("UPRO, CBOE BZX: Close",'Daily Data ADJ'!$1:$1,0))</f>
        <v>25.54972905</v>
      </c>
      <c r="F1761">
        <f>INDEX('Daily Data ADJ'!$1:$1048576,MATCH(Calc!$A1761,'Daily Data ADJ'!$A:$A,0),MATCH("ES1!, CME_MINI: Close",'Daily Data ADJ'!$1:$1,0))</f>
        <v>3227.5</v>
      </c>
      <c r="G1761">
        <f>INDEX('Daily Data ADJ'!$1:$1048576,MATCH(Calc!$A1761,'Daily Data ADJ'!$A:$A,0),MATCH("ES2!, CME_MINI: Close",'Daily Data ADJ'!$1:$1,0))</f>
        <v>3216.75</v>
      </c>
      <c r="H1761">
        <f>INDEX('QUANDL MULTPL SP500_DIV_YIELD_M'!$A:$G,MATCH(Calc!$A1761,'QUANDL MULTPL SP500_DIV_YIELD_M'!$A:$A,1),MATCH('QUANDL MULTPL SP500_DIV_YIELD_M'!$E$1,'QUANDL MULTPL SP500_DIV_YIELD_M'!$A$1:$G$1,0))</f>
        <v>1.95</v>
      </c>
      <c r="I1761" s="5">
        <f t="shared" si="162"/>
        <v>6.2434103243246657E-3</v>
      </c>
      <c r="J1761" s="1">
        <f>A1761/24/60/60+DATE(1970,1,1)</f>
        <v>43990.5625</v>
      </c>
      <c r="K1761" s="3">
        <f t="shared" si="165"/>
        <v>3</v>
      </c>
      <c r="L1761" s="6">
        <f>(1+Chart!$F$4)^(1/(365/K1761))-1</f>
        <v>1.9979165917494157E-4</v>
      </c>
      <c r="M1761" s="6">
        <f t="shared" si="166"/>
        <v>5.7514284375059788E-6</v>
      </c>
      <c r="N1761" s="6">
        <f t="shared" si="167"/>
        <v>5.1157480963848201E-5</v>
      </c>
      <c r="O1761">
        <f>O1760*(B1761/B1760)</f>
        <v>309.91158043000303</v>
      </c>
      <c r="P1761">
        <f t="shared" si="163"/>
        <v>2020</v>
      </c>
      <c r="Q1761" s="1">
        <f t="shared" si="164"/>
        <v>43990.5625</v>
      </c>
      <c r="R1761">
        <f>IF(B1762="",R1760,IF(Q1761&gt;=Chart!$F$2,E1761,0))</f>
        <v>0</v>
      </c>
      <c r="S1761">
        <f>IF(B1762="",S1760,IFERROR(IF(AND(R1761&gt;0,R1760=0),R1761,(1+(B1762/B1761-1)*Calc!$Z$1)*S1760),0))</f>
        <v>0</v>
      </c>
      <c r="T1761">
        <f>IF(B1762="",T1760,IFERROR(IF(AND(R1761&gt;0,R1760=0),R1761,(1+(B1762/B1761-1)*Calc!$Z$1-L1762)*T1760),0))</f>
        <v>0</v>
      </c>
      <c r="U1761">
        <f>IF(B1762="",U1760,IFERROR(IF(AND(R1761&gt;0,R1760=0),R1761,(1+(B1762/B1761-1)*Calc!$Z$1-M1762*2)*U1760),0))</f>
        <v>0</v>
      </c>
      <c r="V1761">
        <f>IF(B1762="",V1760,IFERROR(IF(AND(R1761&gt;0,R1760=0),R1761,(1+(B1762/B1761-1)*Calc!$Z$1-N1762*2)*V1760),0))</f>
        <v>0</v>
      </c>
      <c r="W1761">
        <f>IF(ISNUMBER(C1761),C1761,W1760)</f>
        <v>7.0000000000000007E-2</v>
      </c>
      <c r="Y1761" s="1" t="e">
        <f>IF(AND(Q1761&gt;=Chart!$F$2,Q1761&lt;=Chart!$F$3),Q1761,#N/A)</f>
        <v>#N/A</v>
      </c>
      <c r="Z1761" t="e">
        <f>IF(AND(Q1761&gt;=Chart!$F$2,Q1761&lt;=Chart!$F$3),R1761,#N/A)</f>
        <v>#N/A</v>
      </c>
      <c r="AA1761" t="e">
        <f>IF(AND(Q1761&gt;=Chart!$F$2,Q1761&lt;=Chart!$F$3),S1761,#N/A)</f>
        <v>#N/A</v>
      </c>
      <c r="AB1761" t="e">
        <f>IF(AND(Q1761&gt;=Chart!$F$2,Q1761&lt;=Chart!$F$3),T1761,#N/A)</f>
        <v>#N/A</v>
      </c>
      <c r="AC1761" t="e">
        <f>IF(AND(Q1761&gt;=Chart!$F$2,Q1761&lt;=Chart!$F$3),U1761,#N/A)</f>
        <v>#N/A</v>
      </c>
      <c r="AD1761" t="e">
        <f>IF(AND(Q1761&gt;=Chart!$F$2,Q1761&lt;=Chart!$F$3),V1761,#N/A)</f>
        <v>#N/A</v>
      </c>
      <c r="AE1761" t="e">
        <f>IF(AND(Q1761&gt;=Chart!$F$2,Q1761&lt;=Chart!$F$3),I1761,#N/A)</f>
        <v>#N/A</v>
      </c>
      <c r="AF1761" t="e">
        <f>IF(AND(Q1761&gt;=Chart!$F$2,Q1761&lt;=Chart!$F$3),H1761/100,#N/A)</f>
        <v>#N/A</v>
      </c>
      <c r="AG1761" t="e">
        <f>IF(AND(Q1761&gt;=Chart!$F$2,Q1761&lt;=Chart!$F$3),W1761/100,#N/A)</f>
        <v>#N/A</v>
      </c>
    </row>
    <row r="1762" spans="1:33" x14ac:dyDescent="0.25">
      <c r="A1762">
        <v>1591709400</v>
      </c>
      <c r="B1762">
        <f>INDEX('Daily Data ADJ'!$1:$1048576,MATCH(Calc!$A1762,'Daily Data ADJ'!$A:$A,0),MATCH("SPY, CBOE BZX: Close",'Daily Data ADJ'!$1:$1,0))</f>
        <v>307.60066797000002</v>
      </c>
      <c r="C1762">
        <f>INDEX('Daily Data ADJ'!$1:$1048576,MATCH(Calc!$A1762,'Daily Data ADJ'!$A:$A,0),MATCH("EFFR, FRED: Close",'Daily Data ADJ'!$1:$1,0))</f>
        <v>7.0000000000000007E-2</v>
      </c>
      <c r="D1762">
        <f>INDEX('Daily Data ADJ'!$1:$1048576,MATCH(Calc!$A1762,'Daily Data ADJ'!$A:$A,1),MATCH("SOFR, FRED: Close",'Daily Data ADJ'!$1:$1,0))</f>
        <v>0.08</v>
      </c>
      <c r="E1762">
        <f>INDEX('Daily Data ADJ'!$1:$1048576,MATCH(Calc!$A1762,'Daily Data ADJ'!$A:$A,0),MATCH("UPRO, CBOE BZX: Close",'Daily Data ADJ'!$1:$1,0))</f>
        <v>24.992895109999999</v>
      </c>
      <c r="F1762">
        <f>INDEX('Daily Data ADJ'!$1:$1048576,MATCH(Calc!$A1762,'Daily Data ADJ'!$A:$A,0),MATCH("ES1!, CME_MINI: Close",'Daily Data ADJ'!$1:$1,0))</f>
        <v>3205.5</v>
      </c>
      <c r="G1762">
        <f>INDEX('Daily Data ADJ'!$1:$1048576,MATCH(Calc!$A1762,'Daily Data ADJ'!$A:$A,0),MATCH("ES2!, CME_MINI: Close",'Daily Data ADJ'!$1:$1,0))</f>
        <v>3194.5</v>
      </c>
      <c r="H1762">
        <f>INDEX('QUANDL MULTPL SP500_DIV_YIELD_M'!$A:$G,MATCH(Calc!$A1762,'QUANDL MULTPL SP500_DIV_YIELD_M'!$A:$A,1),MATCH('QUANDL MULTPL SP500_DIV_YIELD_M'!$E$1,'QUANDL MULTPL SP500_DIV_YIELD_M'!$A$1:$G$1,0))</f>
        <v>1.95</v>
      </c>
      <c r="I1762" s="5">
        <f t="shared" si="162"/>
        <v>5.8440861122839687E-3</v>
      </c>
      <c r="J1762" s="1">
        <f>A1762/24/60/60+DATE(1970,1,1)</f>
        <v>43991.5625</v>
      </c>
      <c r="K1762" s="3">
        <f t="shared" si="165"/>
        <v>1</v>
      </c>
      <c r="L1762" s="6">
        <f>(1+Chart!$F$4)^(1/(365/K1762))-1</f>
        <v>6.6592785027408397E-5</v>
      </c>
      <c r="M1762" s="6">
        <f t="shared" si="166"/>
        <v>1.9171391369976476E-6</v>
      </c>
      <c r="N1762" s="6">
        <f t="shared" si="167"/>
        <v>1.5964718345751194E-5</v>
      </c>
      <c r="O1762">
        <f>O1761*(B1762/B1761)</f>
        <v>307.60066797000303</v>
      </c>
      <c r="P1762">
        <f t="shared" si="163"/>
        <v>2020</v>
      </c>
      <c r="Q1762" s="1">
        <f t="shared" si="164"/>
        <v>43991.5625</v>
      </c>
      <c r="R1762">
        <f>IF(B1763="",R1761,IF(Q1762&gt;=Chart!$F$2,E1762,0))</f>
        <v>0</v>
      </c>
      <c r="S1762">
        <f>IF(B1763="",S1761,IFERROR(IF(AND(R1762&gt;0,R1761=0),R1762,(1+(B1763/B1762-1)*Calc!$Z$1)*S1761),0))</f>
        <v>0</v>
      </c>
      <c r="T1762">
        <f>IF(B1763="",T1761,IFERROR(IF(AND(R1762&gt;0,R1761=0),R1762,(1+(B1763/B1762-1)*Calc!$Z$1-L1763)*T1761),0))</f>
        <v>0</v>
      </c>
      <c r="U1762">
        <f>IF(B1763="",U1761,IFERROR(IF(AND(R1762&gt;0,R1761=0),R1762,(1+(B1763/B1762-1)*Calc!$Z$1-M1763*2)*U1761),0))</f>
        <v>0</v>
      </c>
      <c r="V1762">
        <f>IF(B1763="",V1761,IFERROR(IF(AND(R1762&gt;0,R1761=0),R1762,(1+(B1763/B1762-1)*Calc!$Z$1-N1763*2)*V1761),0))</f>
        <v>0</v>
      </c>
      <c r="W1762">
        <f>IF(ISNUMBER(C1762),C1762,W1761)</f>
        <v>7.0000000000000007E-2</v>
      </c>
      <c r="Y1762" s="1" t="e">
        <f>IF(AND(Q1762&gt;=Chart!$F$2,Q1762&lt;=Chart!$F$3),Q1762,#N/A)</f>
        <v>#N/A</v>
      </c>
      <c r="Z1762" t="e">
        <f>IF(AND(Q1762&gt;=Chart!$F$2,Q1762&lt;=Chart!$F$3),R1762,#N/A)</f>
        <v>#N/A</v>
      </c>
      <c r="AA1762" t="e">
        <f>IF(AND(Q1762&gt;=Chart!$F$2,Q1762&lt;=Chart!$F$3),S1762,#N/A)</f>
        <v>#N/A</v>
      </c>
      <c r="AB1762" t="e">
        <f>IF(AND(Q1762&gt;=Chart!$F$2,Q1762&lt;=Chart!$F$3),T1762,#N/A)</f>
        <v>#N/A</v>
      </c>
      <c r="AC1762" t="e">
        <f>IF(AND(Q1762&gt;=Chart!$F$2,Q1762&lt;=Chart!$F$3),U1762,#N/A)</f>
        <v>#N/A</v>
      </c>
      <c r="AD1762" t="e">
        <f>IF(AND(Q1762&gt;=Chart!$F$2,Q1762&lt;=Chart!$F$3),V1762,#N/A)</f>
        <v>#N/A</v>
      </c>
      <c r="AE1762" t="e">
        <f>IF(AND(Q1762&gt;=Chart!$F$2,Q1762&lt;=Chart!$F$3),I1762,#N/A)</f>
        <v>#N/A</v>
      </c>
      <c r="AF1762" t="e">
        <f>IF(AND(Q1762&gt;=Chart!$F$2,Q1762&lt;=Chart!$F$3),H1762/100,#N/A)</f>
        <v>#N/A</v>
      </c>
      <c r="AG1762" t="e">
        <f>IF(AND(Q1762&gt;=Chart!$F$2,Q1762&lt;=Chart!$F$3),W1762/100,#N/A)</f>
        <v>#N/A</v>
      </c>
    </row>
    <row r="1763" spans="1:33" x14ac:dyDescent="0.25">
      <c r="A1763">
        <v>1591795800</v>
      </c>
      <c r="B1763">
        <f>INDEX('Daily Data ADJ'!$1:$1048576,MATCH(Calc!$A1763,'Daily Data ADJ'!$A:$A,0),MATCH("SPY, CBOE BZX: Close",'Daily Data ADJ'!$1:$1,0))</f>
        <v>305.8842641</v>
      </c>
      <c r="C1763">
        <f>INDEX('Daily Data ADJ'!$1:$1048576,MATCH(Calc!$A1763,'Daily Data ADJ'!$A:$A,0),MATCH("EFFR, FRED: Close",'Daily Data ADJ'!$1:$1,0))</f>
        <v>0.08</v>
      </c>
      <c r="D1763">
        <f>INDEX('Daily Data ADJ'!$1:$1048576,MATCH(Calc!$A1763,'Daily Data ADJ'!$A:$A,1),MATCH("SOFR, FRED: Close",'Daily Data ADJ'!$1:$1,0))</f>
        <v>7.0000000000000007E-2</v>
      </c>
      <c r="E1763">
        <f>INDEX('Daily Data ADJ'!$1:$1048576,MATCH(Calc!$A1763,'Daily Data ADJ'!$A:$A,0),MATCH("UPRO, CBOE BZX: Close",'Daily Data ADJ'!$1:$1,0))</f>
        <v>24.560354449999998</v>
      </c>
      <c r="F1763">
        <f>INDEX('Daily Data ADJ'!$1:$1048576,MATCH(Calc!$A1763,'Daily Data ADJ'!$A:$A,0),MATCH("ES1!, CME_MINI: Close",'Daily Data ADJ'!$1:$1,0))</f>
        <v>3186</v>
      </c>
      <c r="G1763">
        <f>INDEX('Daily Data ADJ'!$1:$1048576,MATCH(Calc!$A1763,'Daily Data ADJ'!$A:$A,0),MATCH("ES2!, CME_MINI: Close",'Daily Data ADJ'!$1:$1,0))</f>
        <v>3175.5</v>
      </c>
      <c r="H1763">
        <f>INDEX('QUANDL MULTPL SP500_DIV_YIELD_M'!$A:$G,MATCH(Calc!$A1763,'QUANDL MULTPL SP500_DIV_YIELD_M'!$A:$A,1),MATCH('QUANDL MULTPL SP500_DIV_YIELD_M'!$E$1,'QUANDL MULTPL SP500_DIV_YIELD_M'!$A$1:$G$1,0))</f>
        <v>1.95</v>
      </c>
      <c r="I1763" s="5">
        <f t="shared" si="162"/>
        <v>6.3823513227837907E-3</v>
      </c>
      <c r="J1763" s="1">
        <f>A1763/24/60/60+DATE(1970,1,1)</f>
        <v>43992.5625</v>
      </c>
      <c r="K1763" s="3">
        <f t="shared" si="165"/>
        <v>1</v>
      </c>
      <c r="L1763" s="6">
        <f>(1+Chart!$F$4)^(1/(365/K1763))-1</f>
        <v>6.6592785027408397E-5</v>
      </c>
      <c r="M1763" s="6">
        <f t="shared" si="166"/>
        <v>2.1909069769510126E-6</v>
      </c>
      <c r="N1763" s="6">
        <f t="shared" si="167"/>
        <v>1.7430481679792109E-5</v>
      </c>
      <c r="O1763">
        <f>O1762*(B1763/B1762)</f>
        <v>305.88426410000301</v>
      </c>
      <c r="P1763">
        <f t="shared" si="163"/>
        <v>2020</v>
      </c>
      <c r="Q1763" s="1">
        <f t="shared" si="164"/>
        <v>43992.5625</v>
      </c>
      <c r="R1763">
        <f>IF(B1764="",R1762,IF(Q1763&gt;=Chart!$F$2,E1763,0))</f>
        <v>0</v>
      </c>
      <c r="S1763">
        <f>IF(B1764="",S1762,IFERROR(IF(AND(R1763&gt;0,R1762=0),R1763,(1+(B1764/B1763-1)*Calc!$Z$1)*S1762),0))</f>
        <v>0</v>
      </c>
      <c r="T1763">
        <f>IF(B1764="",T1762,IFERROR(IF(AND(R1763&gt;0,R1762=0),R1763,(1+(B1764/B1763-1)*Calc!$Z$1-L1764)*T1762),0))</f>
        <v>0</v>
      </c>
      <c r="U1763">
        <f>IF(B1764="",U1762,IFERROR(IF(AND(R1763&gt;0,R1762=0),R1763,(1+(B1764/B1763-1)*Calc!$Z$1-M1764*2)*U1762),0))</f>
        <v>0</v>
      </c>
      <c r="V1763">
        <f>IF(B1764="",V1762,IFERROR(IF(AND(R1763&gt;0,R1762=0),R1763,(1+(B1764/B1763-1)*Calc!$Z$1-N1764*2)*V1762),0))</f>
        <v>0</v>
      </c>
      <c r="W1763">
        <f>IF(ISNUMBER(C1763),C1763,W1762)</f>
        <v>0.08</v>
      </c>
      <c r="Y1763" s="1" t="e">
        <f>IF(AND(Q1763&gt;=Chart!$F$2,Q1763&lt;=Chart!$F$3),Q1763,#N/A)</f>
        <v>#N/A</v>
      </c>
      <c r="Z1763" t="e">
        <f>IF(AND(Q1763&gt;=Chart!$F$2,Q1763&lt;=Chart!$F$3),R1763,#N/A)</f>
        <v>#N/A</v>
      </c>
      <c r="AA1763" t="e">
        <f>IF(AND(Q1763&gt;=Chart!$F$2,Q1763&lt;=Chart!$F$3),S1763,#N/A)</f>
        <v>#N/A</v>
      </c>
      <c r="AB1763" t="e">
        <f>IF(AND(Q1763&gt;=Chart!$F$2,Q1763&lt;=Chart!$F$3),T1763,#N/A)</f>
        <v>#N/A</v>
      </c>
      <c r="AC1763" t="e">
        <f>IF(AND(Q1763&gt;=Chart!$F$2,Q1763&lt;=Chart!$F$3),U1763,#N/A)</f>
        <v>#N/A</v>
      </c>
      <c r="AD1763" t="e">
        <f>IF(AND(Q1763&gt;=Chart!$F$2,Q1763&lt;=Chart!$F$3),V1763,#N/A)</f>
        <v>#N/A</v>
      </c>
      <c r="AE1763" t="e">
        <f>IF(AND(Q1763&gt;=Chart!$F$2,Q1763&lt;=Chart!$F$3),I1763,#N/A)</f>
        <v>#N/A</v>
      </c>
      <c r="AF1763" t="e">
        <f>IF(AND(Q1763&gt;=Chart!$F$2,Q1763&lt;=Chart!$F$3),H1763/100,#N/A)</f>
        <v>#N/A</v>
      </c>
      <c r="AG1763" t="e">
        <f>IF(AND(Q1763&gt;=Chart!$F$2,Q1763&lt;=Chart!$F$3),W1763/100,#N/A)</f>
        <v>#N/A</v>
      </c>
    </row>
    <row r="1764" spans="1:33" x14ac:dyDescent="0.25">
      <c r="A1764">
        <v>1591882200</v>
      </c>
      <c r="B1764">
        <f>INDEX('Daily Data ADJ'!$1:$1048576,MATCH(Calc!$A1764,'Daily Data ADJ'!$A:$A,0),MATCH("SPY, CBOE BZX: Close",'Daily Data ADJ'!$1:$1,0))</f>
        <v>288.25037189</v>
      </c>
      <c r="C1764">
        <f>INDEX('Daily Data ADJ'!$1:$1048576,MATCH(Calc!$A1764,'Daily Data ADJ'!$A:$A,0),MATCH("EFFR, FRED: Close",'Daily Data ADJ'!$1:$1,0))</f>
        <v>0.08</v>
      </c>
      <c r="D1764">
        <f>INDEX('Daily Data ADJ'!$1:$1048576,MATCH(Calc!$A1764,'Daily Data ADJ'!$A:$A,1),MATCH("SOFR, FRED: Close",'Daily Data ADJ'!$1:$1,0))</f>
        <v>0.08</v>
      </c>
      <c r="E1764">
        <f>INDEX('Daily Data ADJ'!$1:$1048576,MATCH(Calc!$A1764,'Daily Data ADJ'!$A:$A,0),MATCH("UPRO, CBOE BZX: Close",'Daily Data ADJ'!$1:$1,0))</f>
        <v>20.26975002</v>
      </c>
      <c r="F1764">
        <f>INDEX('Daily Data ADJ'!$1:$1048576,MATCH(Calc!$A1764,'Daily Data ADJ'!$A:$A,0),MATCH("ES1!, CME_MINI: Close",'Daily Data ADJ'!$1:$1,0))</f>
        <v>3010.25</v>
      </c>
      <c r="G1764">
        <f>INDEX('Daily Data ADJ'!$1:$1048576,MATCH(Calc!$A1764,'Daily Data ADJ'!$A:$A,0),MATCH("ES2!, CME_MINI: Close",'Daily Data ADJ'!$1:$1,0))</f>
        <v>2999.5</v>
      </c>
      <c r="H1764">
        <f>INDEX('QUANDL MULTPL SP500_DIV_YIELD_M'!$A:$G,MATCH(Calc!$A1764,'QUANDL MULTPL SP500_DIV_YIELD_M'!$A:$A,1),MATCH('QUANDL MULTPL SP500_DIV_YIELD_M'!$E$1,'QUANDL MULTPL SP500_DIV_YIELD_M'!$A$1:$G$1,0))</f>
        <v>1.95</v>
      </c>
      <c r="I1764" s="5">
        <f t="shared" si="162"/>
        <v>5.2918080302578989E-3</v>
      </c>
      <c r="J1764" s="1">
        <f>A1764/24/60/60+DATE(1970,1,1)</f>
        <v>43993.5625</v>
      </c>
      <c r="K1764" s="3">
        <f t="shared" si="165"/>
        <v>1</v>
      </c>
      <c r="L1764" s="6">
        <f>(1+Chart!$F$4)^(1/(365/K1764))-1</f>
        <v>6.6592785027408397E-5</v>
      </c>
      <c r="M1764" s="6">
        <f t="shared" si="166"/>
        <v>2.1909069769510126E-6</v>
      </c>
      <c r="N1764" s="6">
        <f t="shared" si="167"/>
        <v>1.4459982941250615E-5</v>
      </c>
      <c r="O1764">
        <f>O1763*(B1764/B1763)</f>
        <v>288.25037189000284</v>
      </c>
      <c r="P1764">
        <f t="shared" si="163"/>
        <v>2020</v>
      </c>
      <c r="Q1764" s="1">
        <f t="shared" si="164"/>
        <v>43993.5625</v>
      </c>
      <c r="R1764">
        <f>IF(B1765="",R1763,IF(Q1764&gt;=Chart!$F$2,E1764,0))</f>
        <v>0</v>
      </c>
      <c r="S1764">
        <f>IF(B1765="",S1763,IFERROR(IF(AND(R1764&gt;0,R1763=0),R1764,(1+(B1765/B1764-1)*Calc!$Z$1)*S1763),0))</f>
        <v>0</v>
      </c>
      <c r="T1764">
        <f>IF(B1765="",T1763,IFERROR(IF(AND(R1764&gt;0,R1763=0),R1764,(1+(B1765/B1764-1)*Calc!$Z$1-L1765)*T1763),0))</f>
        <v>0</v>
      </c>
      <c r="U1764">
        <f>IF(B1765="",U1763,IFERROR(IF(AND(R1764&gt;0,R1763=0),R1764,(1+(B1765/B1764-1)*Calc!$Z$1-M1765*2)*U1763),0))</f>
        <v>0</v>
      </c>
      <c r="V1764">
        <f>IF(B1765="",V1763,IFERROR(IF(AND(R1764&gt;0,R1763=0),R1764,(1+(B1765/B1764-1)*Calc!$Z$1-N1765*2)*V1763),0))</f>
        <v>0</v>
      </c>
      <c r="W1764">
        <f>IF(ISNUMBER(C1764),C1764,W1763)</f>
        <v>0.08</v>
      </c>
      <c r="Y1764" s="1" t="e">
        <f>IF(AND(Q1764&gt;=Chart!$F$2,Q1764&lt;=Chart!$F$3),Q1764,#N/A)</f>
        <v>#N/A</v>
      </c>
      <c r="Z1764" t="e">
        <f>IF(AND(Q1764&gt;=Chart!$F$2,Q1764&lt;=Chart!$F$3),R1764,#N/A)</f>
        <v>#N/A</v>
      </c>
      <c r="AA1764" t="e">
        <f>IF(AND(Q1764&gt;=Chart!$F$2,Q1764&lt;=Chart!$F$3),S1764,#N/A)</f>
        <v>#N/A</v>
      </c>
      <c r="AB1764" t="e">
        <f>IF(AND(Q1764&gt;=Chart!$F$2,Q1764&lt;=Chart!$F$3),T1764,#N/A)</f>
        <v>#N/A</v>
      </c>
      <c r="AC1764" t="e">
        <f>IF(AND(Q1764&gt;=Chart!$F$2,Q1764&lt;=Chart!$F$3),U1764,#N/A)</f>
        <v>#N/A</v>
      </c>
      <c r="AD1764" t="e">
        <f>IF(AND(Q1764&gt;=Chart!$F$2,Q1764&lt;=Chart!$F$3),V1764,#N/A)</f>
        <v>#N/A</v>
      </c>
      <c r="AE1764" t="e">
        <f>IF(AND(Q1764&gt;=Chart!$F$2,Q1764&lt;=Chart!$F$3),I1764,#N/A)</f>
        <v>#N/A</v>
      </c>
      <c r="AF1764" t="e">
        <f>IF(AND(Q1764&gt;=Chart!$F$2,Q1764&lt;=Chart!$F$3),H1764/100,#N/A)</f>
        <v>#N/A</v>
      </c>
      <c r="AG1764" t="e">
        <f>IF(AND(Q1764&gt;=Chart!$F$2,Q1764&lt;=Chart!$F$3),W1764/100,#N/A)</f>
        <v>#N/A</v>
      </c>
    </row>
    <row r="1765" spans="1:33" x14ac:dyDescent="0.25">
      <c r="A1765">
        <v>1591968600</v>
      </c>
      <c r="B1765">
        <f>INDEX('Daily Data ADJ'!$1:$1048576,MATCH(Calc!$A1765,'Daily Data ADJ'!$A:$A,0),MATCH("SPY, CBOE BZX: Close",'Daily Data ADJ'!$1:$1,0))</f>
        <v>291.70235731000002</v>
      </c>
      <c r="C1765">
        <f>INDEX('Daily Data ADJ'!$1:$1048576,MATCH(Calc!$A1765,'Daily Data ADJ'!$A:$A,0),MATCH("EFFR, FRED: Close",'Daily Data ADJ'!$1:$1,0))</f>
        <v>0.08</v>
      </c>
      <c r="D1765">
        <f>INDEX('Daily Data ADJ'!$1:$1048576,MATCH(Calc!$A1765,'Daily Data ADJ'!$A:$A,1),MATCH("SOFR, FRED: Close",'Daily Data ADJ'!$1:$1,0))</f>
        <v>0.08</v>
      </c>
      <c r="E1765">
        <f>INDEX('Daily Data ADJ'!$1:$1048576,MATCH(Calc!$A1765,'Daily Data ADJ'!$A:$A,0),MATCH("UPRO, CBOE BZX: Close",'Daily Data ADJ'!$1:$1,0))</f>
        <v>21.01053804</v>
      </c>
      <c r="F1765">
        <f>INDEX('Daily Data ADJ'!$1:$1048576,MATCH(Calc!$A1765,'Daily Data ADJ'!$A:$A,0),MATCH("ES1!, CME_MINI: Close",'Daily Data ADJ'!$1:$1,0))</f>
        <v>3023.75</v>
      </c>
      <c r="G1765">
        <f>INDEX('Daily Data ADJ'!$1:$1048576,MATCH(Calc!$A1765,'Daily Data ADJ'!$A:$A,0),MATCH("ES2!, CME_MINI: Close",'Daily Data ADJ'!$1:$1,0))</f>
        <v>3015</v>
      </c>
      <c r="H1765">
        <f>INDEX('QUANDL MULTPL SP500_DIV_YIELD_M'!$A:$G,MATCH(Calc!$A1765,'QUANDL MULTPL SP500_DIV_YIELD_M'!$A:$A,1),MATCH('QUANDL MULTPL SP500_DIV_YIELD_M'!$E$1,'QUANDL MULTPL SP500_DIV_YIELD_M'!$A$1:$G$1,0))</f>
        <v>1.95</v>
      </c>
      <c r="I1765" s="5">
        <f t="shared" si="162"/>
        <v>7.9751151417199288E-3</v>
      </c>
      <c r="J1765" s="1">
        <f>A1765/24/60/60+DATE(1970,1,1)</f>
        <v>43994.5625</v>
      </c>
      <c r="K1765" s="3">
        <f t="shared" si="165"/>
        <v>1</v>
      </c>
      <c r="L1765" s="6">
        <f>(1+Chart!$F$4)^(1/(365/K1765))-1</f>
        <v>6.6592785027408397E-5</v>
      </c>
      <c r="M1765" s="6">
        <f t="shared" si="166"/>
        <v>2.1909069769510126E-6</v>
      </c>
      <c r="N1765" s="6">
        <f t="shared" si="167"/>
        <v>2.1763201157654066E-5</v>
      </c>
      <c r="O1765">
        <f>O1764*(B1765/B1764)</f>
        <v>291.70235731000287</v>
      </c>
      <c r="P1765">
        <f t="shared" si="163"/>
        <v>2020</v>
      </c>
      <c r="Q1765" s="1">
        <f t="shared" si="164"/>
        <v>43994.5625</v>
      </c>
      <c r="R1765">
        <f>IF(B1766="",R1764,IF(Q1765&gt;=Chart!$F$2,E1765,0))</f>
        <v>0</v>
      </c>
      <c r="S1765">
        <f>IF(B1766="",S1764,IFERROR(IF(AND(R1765&gt;0,R1764=0),R1765,(1+(B1766/B1765-1)*Calc!$Z$1)*S1764),0))</f>
        <v>0</v>
      </c>
      <c r="T1765">
        <f>IF(B1766="",T1764,IFERROR(IF(AND(R1765&gt;0,R1764=0),R1765,(1+(B1766/B1765-1)*Calc!$Z$1-L1766)*T1764),0))</f>
        <v>0</v>
      </c>
      <c r="U1765">
        <f>IF(B1766="",U1764,IFERROR(IF(AND(R1765&gt;0,R1764=0),R1765,(1+(B1766/B1765-1)*Calc!$Z$1-M1766*2)*U1764),0))</f>
        <v>0</v>
      </c>
      <c r="V1765">
        <f>IF(B1766="",V1764,IFERROR(IF(AND(R1765&gt;0,R1764=0),R1765,(1+(B1766/B1765-1)*Calc!$Z$1-N1766*2)*V1764),0))</f>
        <v>0</v>
      </c>
      <c r="W1765">
        <f>IF(ISNUMBER(C1765),C1765,W1764)</f>
        <v>0.08</v>
      </c>
      <c r="Y1765" s="1" t="e">
        <f>IF(AND(Q1765&gt;=Chart!$F$2,Q1765&lt;=Chart!$F$3),Q1765,#N/A)</f>
        <v>#N/A</v>
      </c>
      <c r="Z1765" t="e">
        <f>IF(AND(Q1765&gt;=Chart!$F$2,Q1765&lt;=Chart!$F$3),R1765,#N/A)</f>
        <v>#N/A</v>
      </c>
      <c r="AA1765" t="e">
        <f>IF(AND(Q1765&gt;=Chart!$F$2,Q1765&lt;=Chart!$F$3),S1765,#N/A)</f>
        <v>#N/A</v>
      </c>
      <c r="AB1765" t="e">
        <f>IF(AND(Q1765&gt;=Chart!$F$2,Q1765&lt;=Chart!$F$3),T1765,#N/A)</f>
        <v>#N/A</v>
      </c>
      <c r="AC1765" t="e">
        <f>IF(AND(Q1765&gt;=Chart!$F$2,Q1765&lt;=Chart!$F$3),U1765,#N/A)</f>
        <v>#N/A</v>
      </c>
      <c r="AD1765" t="e">
        <f>IF(AND(Q1765&gt;=Chart!$F$2,Q1765&lt;=Chart!$F$3),V1765,#N/A)</f>
        <v>#N/A</v>
      </c>
      <c r="AE1765" t="e">
        <f>IF(AND(Q1765&gt;=Chart!$F$2,Q1765&lt;=Chart!$F$3),I1765,#N/A)</f>
        <v>#N/A</v>
      </c>
      <c r="AF1765" t="e">
        <f>IF(AND(Q1765&gt;=Chart!$F$2,Q1765&lt;=Chart!$F$3),H1765/100,#N/A)</f>
        <v>#N/A</v>
      </c>
      <c r="AG1765" t="e">
        <f>IF(AND(Q1765&gt;=Chart!$F$2,Q1765&lt;=Chart!$F$3),W1765/100,#N/A)</f>
        <v>#N/A</v>
      </c>
    </row>
    <row r="1766" spans="1:33" x14ac:dyDescent="0.25">
      <c r="A1766">
        <v>1592227800</v>
      </c>
      <c r="B1766">
        <f>INDEX('Daily Data ADJ'!$1:$1048576,MATCH(Calc!$A1766,'Daily Data ADJ'!$A:$A,0),MATCH("SPY, CBOE BZX: Close",'Daily Data ADJ'!$1:$1,0))</f>
        <v>294.42559025999998</v>
      </c>
      <c r="C1766">
        <f>INDEX('Daily Data ADJ'!$1:$1048576,MATCH(Calc!$A1766,'Daily Data ADJ'!$A:$A,0),MATCH("EFFR, FRED: Close",'Daily Data ADJ'!$1:$1,0))</f>
        <v>0.09</v>
      </c>
      <c r="D1766">
        <f>INDEX('Daily Data ADJ'!$1:$1048576,MATCH(Calc!$A1766,'Daily Data ADJ'!$A:$A,1),MATCH("SOFR, FRED: Close",'Daily Data ADJ'!$1:$1,0))</f>
        <v>0.09</v>
      </c>
      <c r="E1766">
        <f>INDEX('Daily Data ADJ'!$1:$1048576,MATCH(Calc!$A1766,'Daily Data ADJ'!$A:$A,0),MATCH("UPRO, CBOE BZX: Close",'Daily Data ADJ'!$1:$1,0))</f>
        <v>21.60217411</v>
      </c>
      <c r="F1766">
        <f>INDEX('Daily Data ADJ'!$1:$1048576,MATCH(Calc!$A1766,'Daily Data ADJ'!$A:$A,0),MATCH("ES1!, CME_MINI: Close",'Daily Data ADJ'!$1:$1,0))</f>
        <v>3062</v>
      </c>
      <c r="G1766">
        <f>INDEX('Daily Data ADJ'!$1:$1048576,MATCH(Calc!$A1766,'Daily Data ADJ'!$A:$A,0),MATCH("ES2!, CME_MINI: Close",'Daily Data ADJ'!$1:$1,0))</f>
        <v>3053.25</v>
      </c>
      <c r="H1766">
        <f>INDEX('QUANDL MULTPL SP500_DIV_YIELD_M'!$A:$G,MATCH(Calc!$A1766,'QUANDL MULTPL SP500_DIV_YIELD_M'!$A:$A,1),MATCH('QUANDL MULTPL SP500_DIV_YIELD_M'!$E$1,'QUANDL MULTPL SP500_DIV_YIELD_M'!$A$1:$G$1,0))</f>
        <v>1.95</v>
      </c>
      <c r="I1766" s="5">
        <f t="shared" si="162"/>
        <v>8.1184646931333031E-3</v>
      </c>
      <c r="J1766" s="1">
        <f>A1766/24/60/60+DATE(1970,1,1)</f>
        <v>43997.5625</v>
      </c>
      <c r="K1766" s="3">
        <f t="shared" si="165"/>
        <v>3</v>
      </c>
      <c r="L1766" s="6">
        <f>(1+Chart!$F$4)^(1/(365/K1766))-1</f>
        <v>1.9979165917494157E-4</v>
      </c>
      <c r="M1766" s="6">
        <f t="shared" si="166"/>
        <v>7.393960838042446E-6</v>
      </c>
      <c r="N1766" s="6">
        <f t="shared" si="167"/>
        <v>6.6459911711724828E-5</v>
      </c>
      <c r="O1766">
        <f>O1765*(B1766/B1765)</f>
        <v>294.42559026000288</v>
      </c>
      <c r="P1766">
        <f t="shared" si="163"/>
        <v>2020</v>
      </c>
      <c r="Q1766" s="1">
        <f t="shared" si="164"/>
        <v>43997.5625</v>
      </c>
      <c r="R1766">
        <f>IF(B1767="",R1765,IF(Q1766&gt;=Chart!$F$2,E1766,0))</f>
        <v>0</v>
      </c>
      <c r="S1766">
        <f>IF(B1767="",S1765,IFERROR(IF(AND(R1766&gt;0,R1765=0),R1766,(1+(B1767/B1766-1)*Calc!$Z$1)*S1765),0))</f>
        <v>0</v>
      </c>
      <c r="T1766">
        <f>IF(B1767="",T1765,IFERROR(IF(AND(R1766&gt;0,R1765=0),R1766,(1+(B1767/B1766-1)*Calc!$Z$1-L1767)*T1765),0))</f>
        <v>0</v>
      </c>
      <c r="U1766">
        <f>IF(B1767="",U1765,IFERROR(IF(AND(R1766&gt;0,R1765=0),R1766,(1+(B1767/B1766-1)*Calc!$Z$1-M1767*2)*U1765),0))</f>
        <v>0</v>
      </c>
      <c r="V1766">
        <f>IF(B1767="",V1765,IFERROR(IF(AND(R1766&gt;0,R1765=0),R1766,(1+(B1767/B1766-1)*Calc!$Z$1-N1767*2)*V1765),0))</f>
        <v>0</v>
      </c>
      <c r="W1766">
        <f>IF(ISNUMBER(C1766),C1766,W1765)</f>
        <v>0.09</v>
      </c>
      <c r="Y1766" s="1" t="e">
        <f>IF(AND(Q1766&gt;=Chart!$F$2,Q1766&lt;=Chart!$F$3),Q1766,#N/A)</f>
        <v>#N/A</v>
      </c>
      <c r="Z1766" t="e">
        <f>IF(AND(Q1766&gt;=Chart!$F$2,Q1766&lt;=Chart!$F$3),R1766,#N/A)</f>
        <v>#N/A</v>
      </c>
      <c r="AA1766" t="e">
        <f>IF(AND(Q1766&gt;=Chart!$F$2,Q1766&lt;=Chart!$F$3),S1766,#N/A)</f>
        <v>#N/A</v>
      </c>
      <c r="AB1766" t="e">
        <f>IF(AND(Q1766&gt;=Chart!$F$2,Q1766&lt;=Chart!$F$3),T1766,#N/A)</f>
        <v>#N/A</v>
      </c>
      <c r="AC1766" t="e">
        <f>IF(AND(Q1766&gt;=Chart!$F$2,Q1766&lt;=Chart!$F$3),U1766,#N/A)</f>
        <v>#N/A</v>
      </c>
      <c r="AD1766" t="e">
        <f>IF(AND(Q1766&gt;=Chart!$F$2,Q1766&lt;=Chart!$F$3),V1766,#N/A)</f>
        <v>#N/A</v>
      </c>
      <c r="AE1766" t="e">
        <f>IF(AND(Q1766&gt;=Chart!$F$2,Q1766&lt;=Chart!$F$3),I1766,#N/A)</f>
        <v>#N/A</v>
      </c>
      <c r="AF1766" t="e">
        <f>IF(AND(Q1766&gt;=Chart!$F$2,Q1766&lt;=Chart!$F$3),H1766/100,#N/A)</f>
        <v>#N/A</v>
      </c>
      <c r="AG1766" t="e">
        <f>IF(AND(Q1766&gt;=Chart!$F$2,Q1766&lt;=Chart!$F$3),W1766/100,#N/A)</f>
        <v>#N/A</v>
      </c>
    </row>
    <row r="1767" spans="1:33" x14ac:dyDescent="0.25">
      <c r="A1767">
        <v>1592314200</v>
      </c>
      <c r="B1767">
        <f>INDEX('Daily Data ADJ'!$1:$1048576,MATCH(Calc!$A1767,'Daily Data ADJ'!$A:$A,0),MATCH("SPY, CBOE BZX: Close",'Daily Data ADJ'!$1:$1,0))</f>
        <v>300.09259967000003</v>
      </c>
      <c r="C1767">
        <f>INDEX('Daily Data ADJ'!$1:$1048576,MATCH(Calc!$A1767,'Daily Data ADJ'!$A:$A,0),MATCH("EFFR, FRED: Close",'Daily Data ADJ'!$1:$1,0))</f>
        <v>0.09</v>
      </c>
      <c r="D1767">
        <f>INDEX('Daily Data ADJ'!$1:$1048576,MATCH(Calc!$A1767,'Daily Data ADJ'!$A:$A,1),MATCH("SOFR, FRED: Close",'Daily Data ADJ'!$1:$1,0))</f>
        <v>0.09</v>
      </c>
      <c r="E1767">
        <f>INDEX('Daily Data ADJ'!$1:$1048576,MATCH(Calc!$A1767,'Daily Data ADJ'!$A:$A,0),MATCH("UPRO, CBOE BZX: Close",'Daily Data ADJ'!$1:$1,0))</f>
        <v>22.840135289999999</v>
      </c>
      <c r="F1767">
        <f>INDEX('Daily Data ADJ'!$1:$1048576,MATCH(Calc!$A1767,'Daily Data ADJ'!$A:$A,0),MATCH("ES1!, CME_MINI: Close",'Daily Data ADJ'!$1:$1,0))</f>
        <v>3118.25</v>
      </c>
      <c r="G1767">
        <f>INDEX('Daily Data ADJ'!$1:$1048576,MATCH(Calc!$A1767,'Daily Data ADJ'!$A:$A,0),MATCH("ES2!, CME_MINI: Close",'Daily Data ADJ'!$1:$1,0))</f>
        <v>3109.5</v>
      </c>
      <c r="H1767">
        <f>INDEX('QUANDL MULTPL SP500_DIV_YIELD_M'!$A:$G,MATCH(Calc!$A1767,'QUANDL MULTPL SP500_DIV_YIELD_M'!$A:$A,1),MATCH('QUANDL MULTPL SP500_DIV_YIELD_M'!$E$1,'QUANDL MULTPL SP500_DIV_YIELD_M'!$A$1:$G$1,0))</f>
        <v>1.95</v>
      </c>
      <c r="I1767" s="5">
        <f t="shared" si="162"/>
        <v>8.3229111878132915E-3</v>
      </c>
      <c r="J1767" s="1">
        <f>A1767/24/60/60+DATE(1970,1,1)</f>
        <v>43998.5625</v>
      </c>
      <c r="K1767" s="3">
        <f t="shared" si="165"/>
        <v>1</v>
      </c>
      <c r="L1767" s="6">
        <f>(1+Chart!$F$4)^(1/(365/K1767))-1</f>
        <v>6.6592785027408397E-5</v>
      </c>
      <c r="M1767" s="6">
        <f t="shared" si="166"/>
        <v>2.4646475380585287E-6</v>
      </c>
      <c r="N1767" s="6">
        <f t="shared" si="167"/>
        <v>2.2708385911451856E-5</v>
      </c>
      <c r="O1767">
        <f>O1766*(B1767/B1766)</f>
        <v>300.09259967000298</v>
      </c>
      <c r="P1767">
        <f t="shared" si="163"/>
        <v>2020</v>
      </c>
      <c r="Q1767" s="1">
        <f t="shared" si="164"/>
        <v>43998.5625</v>
      </c>
      <c r="R1767">
        <f>IF(B1768="",R1766,IF(Q1767&gt;=Chart!$F$2,E1767,0))</f>
        <v>0</v>
      </c>
      <c r="S1767">
        <f>IF(B1768="",S1766,IFERROR(IF(AND(R1767&gt;0,R1766=0),R1767,(1+(B1768/B1767-1)*Calc!$Z$1)*S1766),0))</f>
        <v>0</v>
      </c>
      <c r="T1767">
        <f>IF(B1768="",T1766,IFERROR(IF(AND(R1767&gt;0,R1766=0),R1767,(1+(B1768/B1767-1)*Calc!$Z$1-L1768)*T1766),0))</f>
        <v>0</v>
      </c>
      <c r="U1767">
        <f>IF(B1768="",U1766,IFERROR(IF(AND(R1767&gt;0,R1766=0),R1767,(1+(B1768/B1767-1)*Calc!$Z$1-M1768*2)*U1766),0))</f>
        <v>0</v>
      </c>
      <c r="V1767">
        <f>IF(B1768="",V1766,IFERROR(IF(AND(R1767&gt;0,R1766=0),R1767,(1+(B1768/B1767-1)*Calc!$Z$1-N1768*2)*V1766),0))</f>
        <v>0</v>
      </c>
      <c r="W1767">
        <f>IF(ISNUMBER(C1767),C1767,W1766)</f>
        <v>0.09</v>
      </c>
      <c r="Y1767" s="1" t="e">
        <f>IF(AND(Q1767&gt;=Chart!$F$2,Q1767&lt;=Chart!$F$3),Q1767,#N/A)</f>
        <v>#N/A</v>
      </c>
      <c r="Z1767" t="e">
        <f>IF(AND(Q1767&gt;=Chart!$F$2,Q1767&lt;=Chart!$F$3),R1767,#N/A)</f>
        <v>#N/A</v>
      </c>
      <c r="AA1767" t="e">
        <f>IF(AND(Q1767&gt;=Chart!$F$2,Q1767&lt;=Chart!$F$3),S1767,#N/A)</f>
        <v>#N/A</v>
      </c>
      <c r="AB1767" t="e">
        <f>IF(AND(Q1767&gt;=Chart!$F$2,Q1767&lt;=Chart!$F$3),T1767,#N/A)</f>
        <v>#N/A</v>
      </c>
      <c r="AC1767" t="e">
        <f>IF(AND(Q1767&gt;=Chart!$F$2,Q1767&lt;=Chart!$F$3),U1767,#N/A)</f>
        <v>#N/A</v>
      </c>
      <c r="AD1767" t="e">
        <f>IF(AND(Q1767&gt;=Chart!$F$2,Q1767&lt;=Chart!$F$3),V1767,#N/A)</f>
        <v>#N/A</v>
      </c>
      <c r="AE1767" t="e">
        <f>IF(AND(Q1767&gt;=Chart!$F$2,Q1767&lt;=Chart!$F$3),I1767,#N/A)</f>
        <v>#N/A</v>
      </c>
      <c r="AF1767" t="e">
        <f>IF(AND(Q1767&gt;=Chart!$F$2,Q1767&lt;=Chart!$F$3),H1767/100,#N/A)</f>
        <v>#N/A</v>
      </c>
      <c r="AG1767" t="e">
        <f>IF(AND(Q1767&gt;=Chart!$F$2,Q1767&lt;=Chart!$F$3),W1767/100,#N/A)</f>
        <v>#N/A</v>
      </c>
    </row>
    <row r="1768" spans="1:33" x14ac:dyDescent="0.25">
      <c r="A1768">
        <v>1592400600</v>
      </c>
      <c r="B1768">
        <f>INDEX('Daily Data ADJ'!$1:$1048576,MATCH(Calc!$A1768,'Daily Data ADJ'!$A:$A,0),MATCH("SPY, CBOE BZX: Close",'Daily Data ADJ'!$1:$1,0))</f>
        <v>298.84604937</v>
      </c>
      <c r="C1768">
        <f>INDEX('Daily Data ADJ'!$1:$1048576,MATCH(Calc!$A1768,'Daily Data ADJ'!$A:$A,0),MATCH("EFFR, FRED: Close",'Daily Data ADJ'!$1:$1,0))</f>
        <v>0.09</v>
      </c>
      <c r="D1768">
        <f>INDEX('Daily Data ADJ'!$1:$1048576,MATCH(Calc!$A1768,'Daily Data ADJ'!$A:$A,1),MATCH("SOFR, FRED: Close",'Daily Data ADJ'!$1:$1,0))</f>
        <v>0.09</v>
      </c>
      <c r="E1768">
        <f>INDEX('Daily Data ADJ'!$1:$1048576,MATCH(Calc!$A1768,'Daily Data ADJ'!$A:$A,0),MATCH("UPRO, CBOE BZX: Close",'Daily Data ADJ'!$1:$1,0))</f>
        <v>22.541831389999999</v>
      </c>
      <c r="F1768">
        <f>INDEX('Daily Data ADJ'!$1:$1048576,MATCH(Calc!$A1768,'Daily Data ADJ'!$A:$A,0),MATCH("ES1!, CME_MINI: Close",'Daily Data ADJ'!$1:$1,0))</f>
        <v>3107</v>
      </c>
      <c r="G1768">
        <f>INDEX('Daily Data ADJ'!$1:$1048576,MATCH(Calc!$A1768,'Daily Data ADJ'!$A:$A,0),MATCH("ES2!, CME_MINI: Close",'Daily Data ADJ'!$1:$1,0))</f>
        <v>3098.25</v>
      </c>
      <c r="H1768">
        <f>INDEX('QUANDL MULTPL SP500_DIV_YIELD_M'!$A:$G,MATCH(Calc!$A1768,'QUANDL MULTPL SP500_DIV_YIELD_M'!$A:$A,1),MATCH('QUANDL MULTPL SP500_DIV_YIELD_M'!$E$1,'QUANDL MULTPL SP500_DIV_YIELD_M'!$A$1:$G$1,0))</f>
        <v>1.95</v>
      </c>
      <c r="I1768" s="5">
        <f t="shared" si="162"/>
        <v>8.2826115970994589E-3</v>
      </c>
      <c r="J1768" s="1">
        <f>A1768/24/60/60+DATE(1970,1,1)</f>
        <v>43999.5625</v>
      </c>
      <c r="K1768" s="3">
        <f t="shared" si="165"/>
        <v>1</v>
      </c>
      <c r="L1768" s="6">
        <f>(1+Chart!$F$4)^(1/(365/K1768))-1</f>
        <v>6.6592785027408397E-5</v>
      </c>
      <c r="M1768" s="6">
        <f t="shared" si="166"/>
        <v>2.4646475380585287E-6</v>
      </c>
      <c r="N1768" s="6">
        <f t="shared" si="167"/>
        <v>2.2598882751356797E-5</v>
      </c>
      <c r="O1768">
        <f>O1767*(B1768/B1767)</f>
        <v>298.84604937000296</v>
      </c>
      <c r="P1768">
        <f t="shared" si="163"/>
        <v>2020</v>
      </c>
      <c r="Q1768" s="1">
        <f t="shared" si="164"/>
        <v>43999.5625</v>
      </c>
      <c r="R1768">
        <f>IF(B1769="",R1767,IF(Q1768&gt;=Chart!$F$2,E1768,0))</f>
        <v>0</v>
      </c>
      <c r="S1768">
        <f>IF(B1769="",S1767,IFERROR(IF(AND(R1768&gt;0,R1767=0),R1768,(1+(B1769/B1768-1)*Calc!$Z$1)*S1767),0))</f>
        <v>0</v>
      </c>
      <c r="T1768">
        <f>IF(B1769="",T1767,IFERROR(IF(AND(R1768&gt;0,R1767=0),R1768,(1+(B1769/B1768-1)*Calc!$Z$1-L1769)*T1767),0))</f>
        <v>0</v>
      </c>
      <c r="U1768">
        <f>IF(B1769="",U1767,IFERROR(IF(AND(R1768&gt;0,R1767=0),R1768,(1+(B1769/B1768-1)*Calc!$Z$1-M1769*2)*U1767),0))</f>
        <v>0</v>
      </c>
      <c r="V1768">
        <f>IF(B1769="",V1767,IFERROR(IF(AND(R1768&gt;0,R1767=0),R1768,(1+(B1769/B1768-1)*Calc!$Z$1-N1769*2)*V1767),0))</f>
        <v>0</v>
      </c>
      <c r="W1768">
        <f>IF(ISNUMBER(C1768),C1768,W1767)</f>
        <v>0.09</v>
      </c>
      <c r="Y1768" s="1" t="e">
        <f>IF(AND(Q1768&gt;=Chart!$F$2,Q1768&lt;=Chart!$F$3),Q1768,#N/A)</f>
        <v>#N/A</v>
      </c>
      <c r="Z1768" t="e">
        <f>IF(AND(Q1768&gt;=Chart!$F$2,Q1768&lt;=Chart!$F$3),R1768,#N/A)</f>
        <v>#N/A</v>
      </c>
      <c r="AA1768" t="e">
        <f>IF(AND(Q1768&gt;=Chart!$F$2,Q1768&lt;=Chart!$F$3),S1768,#N/A)</f>
        <v>#N/A</v>
      </c>
      <c r="AB1768" t="e">
        <f>IF(AND(Q1768&gt;=Chart!$F$2,Q1768&lt;=Chart!$F$3),T1768,#N/A)</f>
        <v>#N/A</v>
      </c>
      <c r="AC1768" t="e">
        <f>IF(AND(Q1768&gt;=Chart!$F$2,Q1768&lt;=Chart!$F$3),U1768,#N/A)</f>
        <v>#N/A</v>
      </c>
      <c r="AD1768" t="e">
        <f>IF(AND(Q1768&gt;=Chart!$F$2,Q1768&lt;=Chart!$F$3),V1768,#N/A)</f>
        <v>#N/A</v>
      </c>
      <c r="AE1768" t="e">
        <f>IF(AND(Q1768&gt;=Chart!$F$2,Q1768&lt;=Chart!$F$3),I1768,#N/A)</f>
        <v>#N/A</v>
      </c>
      <c r="AF1768" t="e">
        <f>IF(AND(Q1768&gt;=Chart!$F$2,Q1768&lt;=Chart!$F$3),H1768/100,#N/A)</f>
        <v>#N/A</v>
      </c>
      <c r="AG1768" t="e">
        <f>IF(AND(Q1768&gt;=Chart!$F$2,Q1768&lt;=Chart!$F$3),W1768/100,#N/A)</f>
        <v>#N/A</v>
      </c>
    </row>
    <row r="1769" spans="1:33" x14ac:dyDescent="0.25">
      <c r="A1769">
        <v>1592487000</v>
      </c>
      <c r="B1769">
        <f>INDEX('Daily Data ADJ'!$1:$1048576,MATCH(Calc!$A1769,'Daily Data ADJ'!$A:$A,0),MATCH("SPY, CBOE BZX: Close",'Daily Data ADJ'!$1:$1,0))</f>
        <v>298.96111554999999</v>
      </c>
      <c r="C1769">
        <f>INDEX('Daily Data ADJ'!$1:$1048576,MATCH(Calc!$A1769,'Daily Data ADJ'!$A:$A,0),MATCH("EFFR, FRED: Close",'Daily Data ADJ'!$1:$1,0))</f>
        <v>0.09</v>
      </c>
      <c r="D1769">
        <f>INDEX('Daily Data ADJ'!$1:$1048576,MATCH(Calc!$A1769,'Daily Data ADJ'!$A:$A,1),MATCH("SOFR, FRED: Close",'Daily Data ADJ'!$1:$1,0))</f>
        <v>0.09</v>
      </c>
      <c r="E1769">
        <f>INDEX('Daily Data ADJ'!$1:$1048576,MATCH(Calc!$A1769,'Daily Data ADJ'!$A:$A,0),MATCH("UPRO, CBOE BZX: Close",'Daily Data ADJ'!$1:$1,0))</f>
        <v>22.571661779999999</v>
      </c>
      <c r="F1769">
        <f>INDEX('Daily Data ADJ'!$1:$1048576,MATCH(Calc!$A1769,'Daily Data ADJ'!$A:$A,0),MATCH("ES1!, CME_MINI: Close",'Daily Data ADJ'!$1:$1,0))</f>
        <v>3098</v>
      </c>
      <c r="G1769">
        <f>INDEX('Daily Data ADJ'!$1:$1048576,MATCH(Calc!$A1769,'Daily Data ADJ'!$A:$A,0),MATCH("ES2!, CME_MINI: Close",'Daily Data ADJ'!$1:$1,0))</f>
        <v>3089</v>
      </c>
      <c r="H1769">
        <f>INDEX('QUANDL MULTPL SP500_DIV_YIELD_M'!$A:$G,MATCH(Calc!$A1769,'QUANDL MULTPL SP500_DIV_YIELD_M'!$A:$A,1),MATCH('QUANDL MULTPL SP500_DIV_YIELD_M'!$E$1,'QUANDL MULTPL SP500_DIV_YIELD_M'!$A$1:$G$1,0))</f>
        <v>1.95</v>
      </c>
      <c r="I1769" s="5">
        <f t="shared" si="162"/>
        <v>7.9301393797020329E-3</v>
      </c>
      <c r="J1769" s="1">
        <f>A1769/24/60/60+DATE(1970,1,1)</f>
        <v>44000.5625</v>
      </c>
      <c r="K1769" s="3">
        <f t="shared" si="165"/>
        <v>1</v>
      </c>
      <c r="L1769" s="6">
        <f>(1+Chart!$F$4)^(1/(365/K1769))-1</f>
        <v>6.6592785027408397E-5</v>
      </c>
      <c r="M1769" s="6">
        <f t="shared" si="166"/>
        <v>2.4646475380585287E-6</v>
      </c>
      <c r="N1769" s="6">
        <f t="shared" si="167"/>
        <v>2.1640949440016044E-5</v>
      </c>
      <c r="O1769">
        <f>O1768*(B1769/B1768)</f>
        <v>298.96111555000294</v>
      </c>
      <c r="P1769">
        <f t="shared" si="163"/>
        <v>2020</v>
      </c>
      <c r="Q1769" s="1">
        <f t="shared" si="164"/>
        <v>44000.5625</v>
      </c>
      <c r="R1769">
        <f>IF(B1770="",R1768,IF(Q1769&gt;=Chart!$F$2,E1769,0))</f>
        <v>0</v>
      </c>
      <c r="S1769">
        <f>IF(B1770="",S1768,IFERROR(IF(AND(R1769&gt;0,R1768=0),R1769,(1+(B1770/B1769-1)*Calc!$Z$1)*S1768),0))</f>
        <v>0</v>
      </c>
      <c r="T1769">
        <f>IF(B1770="",T1768,IFERROR(IF(AND(R1769&gt;0,R1768=0),R1769,(1+(B1770/B1769-1)*Calc!$Z$1-L1770)*T1768),0))</f>
        <v>0</v>
      </c>
      <c r="U1769">
        <f>IF(B1770="",U1768,IFERROR(IF(AND(R1769&gt;0,R1768=0),R1769,(1+(B1770/B1769-1)*Calc!$Z$1-M1770*2)*U1768),0))</f>
        <v>0</v>
      </c>
      <c r="V1769">
        <f>IF(B1770="",V1768,IFERROR(IF(AND(R1769&gt;0,R1768=0),R1769,(1+(B1770/B1769-1)*Calc!$Z$1-N1770*2)*V1768),0))</f>
        <v>0</v>
      </c>
      <c r="W1769">
        <f>IF(ISNUMBER(C1769),C1769,W1768)</f>
        <v>0.09</v>
      </c>
      <c r="Y1769" s="1" t="e">
        <f>IF(AND(Q1769&gt;=Chart!$F$2,Q1769&lt;=Chart!$F$3),Q1769,#N/A)</f>
        <v>#N/A</v>
      </c>
      <c r="Z1769" t="e">
        <f>IF(AND(Q1769&gt;=Chart!$F$2,Q1769&lt;=Chart!$F$3),R1769,#N/A)</f>
        <v>#N/A</v>
      </c>
      <c r="AA1769" t="e">
        <f>IF(AND(Q1769&gt;=Chart!$F$2,Q1769&lt;=Chart!$F$3),S1769,#N/A)</f>
        <v>#N/A</v>
      </c>
      <c r="AB1769" t="e">
        <f>IF(AND(Q1769&gt;=Chart!$F$2,Q1769&lt;=Chart!$F$3),T1769,#N/A)</f>
        <v>#N/A</v>
      </c>
      <c r="AC1769" t="e">
        <f>IF(AND(Q1769&gt;=Chart!$F$2,Q1769&lt;=Chart!$F$3),U1769,#N/A)</f>
        <v>#N/A</v>
      </c>
      <c r="AD1769" t="e">
        <f>IF(AND(Q1769&gt;=Chart!$F$2,Q1769&lt;=Chart!$F$3),V1769,#N/A)</f>
        <v>#N/A</v>
      </c>
      <c r="AE1769" t="e">
        <f>IF(AND(Q1769&gt;=Chart!$F$2,Q1769&lt;=Chart!$F$3),I1769,#N/A)</f>
        <v>#N/A</v>
      </c>
      <c r="AF1769" t="e">
        <f>IF(AND(Q1769&gt;=Chart!$F$2,Q1769&lt;=Chart!$F$3),H1769/100,#N/A)</f>
        <v>#N/A</v>
      </c>
      <c r="AG1769" t="e">
        <f>IF(AND(Q1769&gt;=Chart!$F$2,Q1769&lt;=Chart!$F$3),W1769/100,#N/A)</f>
        <v>#N/A</v>
      </c>
    </row>
    <row r="1770" spans="1:33" x14ac:dyDescent="0.25">
      <c r="A1770">
        <v>1592573400</v>
      </c>
      <c r="B1770">
        <f>INDEX('Daily Data ADJ'!$1:$1048576,MATCH(Calc!$A1770,'Daily Data ADJ'!$A:$A,0),MATCH("SPY, CBOE BZX: Close",'Daily Data ADJ'!$1:$1,0))</f>
        <v>297.25279804000002</v>
      </c>
      <c r="C1770">
        <f>INDEX('Daily Data ADJ'!$1:$1048576,MATCH(Calc!$A1770,'Daily Data ADJ'!$A:$A,0),MATCH("EFFR, FRED: Close",'Daily Data ADJ'!$1:$1,0))</f>
        <v>0.09</v>
      </c>
      <c r="D1770">
        <f>INDEX('Daily Data ADJ'!$1:$1048576,MATCH(Calc!$A1770,'Daily Data ADJ'!$A:$A,1),MATCH("SOFR, FRED: Close",'Daily Data ADJ'!$1:$1,0))</f>
        <v>0.09</v>
      </c>
      <c r="E1770">
        <f>INDEX('Daily Data ADJ'!$1:$1048576,MATCH(Calc!$A1770,'Daily Data ADJ'!$A:$A,0),MATCH("UPRO, CBOE BZX: Close",'Daily Data ADJ'!$1:$1,0))</f>
        <v>22.173923250000001</v>
      </c>
      <c r="F1770">
        <f>INDEX('Daily Data ADJ'!$1:$1048576,MATCH(Calc!$A1770,'Daily Data ADJ'!$A:$A,0),MATCH("ES1!, CME_MINI: Close",'Daily Data ADJ'!$1:$1,0))</f>
        <v>3059.5</v>
      </c>
      <c r="G1770">
        <f>INDEX('Daily Data ADJ'!$1:$1048576,MATCH(Calc!$A1770,'Daily Data ADJ'!$A:$A,0),MATCH("ES2!, CME_MINI: Close",'Daily Data ADJ'!$1:$1,0))</f>
        <v>3050</v>
      </c>
      <c r="H1770">
        <f>INDEX('QUANDL MULTPL SP500_DIV_YIELD_M'!$A:$G,MATCH(Calc!$A1770,'QUANDL MULTPL SP500_DIV_YIELD_M'!$A:$A,1),MATCH('QUANDL MULTPL SP500_DIV_YIELD_M'!$E$1,'QUANDL MULTPL SP500_DIV_YIELD_M'!$A$1:$G$1,0))</f>
        <v>1.95</v>
      </c>
      <c r="I1770" s="5">
        <f t="shared" si="162"/>
        <v>7.1373994476821405E-3</v>
      </c>
      <c r="J1770" s="1">
        <f>A1770/24/60/60+DATE(1970,1,1)</f>
        <v>44001.5625</v>
      </c>
      <c r="K1770" s="3">
        <f t="shared" si="165"/>
        <v>1</v>
      </c>
      <c r="L1770" s="6">
        <f>(1+Chart!$F$4)^(1/(365/K1770))-1</f>
        <v>6.6592785027408397E-5</v>
      </c>
      <c r="M1770" s="6">
        <f t="shared" si="166"/>
        <v>2.4646475380585287E-6</v>
      </c>
      <c r="N1770" s="6">
        <f t="shared" si="167"/>
        <v>1.9485254947548825E-5</v>
      </c>
      <c r="O1770">
        <f>O1769*(B1770/B1769)</f>
        <v>297.25279804000297</v>
      </c>
      <c r="P1770">
        <f t="shared" si="163"/>
        <v>2020</v>
      </c>
      <c r="Q1770" s="1">
        <f t="shared" si="164"/>
        <v>44001.5625</v>
      </c>
      <c r="R1770">
        <f>IF(B1771="",R1769,IF(Q1770&gt;=Chart!$F$2,E1770,0))</f>
        <v>0</v>
      </c>
      <c r="S1770">
        <f>IF(B1771="",S1769,IFERROR(IF(AND(R1770&gt;0,R1769=0),R1770,(1+(B1771/B1770-1)*Calc!$Z$1)*S1769),0))</f>
        <v>0</v>
      </c>
      <c r="T1770">
        <f>IF(B1771="",T1769,IFERROR(IF(AND(R1770&gt;0,R1769=0),R1770,(1+(B1771/B1770-1)*Calc!$Z$1-L1771)*T1769),0))</f>
        <v>0</v>
      </c>
      <c r="U1770">
        <f>IF(B1771="",U1769,IFERROR(IF(AND(R1770&gt;0,R1769=0),R1770,(1+(B1771/B1770-1)*Calc!$Z$1-M1771*2)*U1769),0))</f>
        <v>0</v>
      </c>
      <c r="V1770">
        <f>IF(B1771="",V1769,IFERROR(IF(AND(R1770&gt;0,R1769=0),R1770,(1+(B1771/B1770-1)*Calc!$Z$1-N1771*2)*V1769),0))</f>
        <v>0</v>
      </c>
      <c r="W1770">
        <f>IF(ISNUMBER(C1770),C1770,W1769)</f>
        <v>0.09</v>
      </c>
      <c r="Y1770" s="1" t="e">
        <f>IF(AND(Q1770&gt;=Chart!$F$2,Q1770&lt;=Chart!$F$3),Q1770,#N/A)</f>
        <v>#N/A</v>
      </c>
      <c r="Z1770" t="e">
        <f>IF(AND(Q1770&gt;=Chart!$F$2,Q1770&lt;=Chart!$F$3),R1770,#N/A)</f>
        <v>#N/A</v>
      </c>
      <c r="AA1770" t="e">
        <f>IF(AND(Q1770&gt;=Chart!$F$2,Q1770&lt;=Chart!$F$3),S1770,#N/A)</f>
        <v>#N/A</v>
      </c>
      <c r="AB1770" t="e">
        <f>IF(AND(Q1770&gt;=Chart!$F$2,Q1770&lt;=Chart!$F$3),T1770,#N/A)</f>
        <v>#N/A</v>
      </c>
      <c r="AC1770" t="e">
        <f>IF(AND(Q1770&gt;=Chart!$F$2,Q1770&lt;=Chart!$F$3),U1770,#N/A)</f>
        <v>#N/A</v>
      </c>
      <c r="AD1770" t="e">
        <f>IF(AND(Q1770&gt;=Chart!$F$2,Q1770&lt;=Chart!$F$3),V1770,#N/A)</f>
        <v>#N/A</v>
      </c>
      <c r="AE1770" t="e">
        <f>IF(AND(Q1770&gt;=Chart!$F$2,Q1770&lt;=Chart!$F$3),I1770,#N/A)</f>
        <v>#N/A</v>
      </c>
      <c r="AF1770" t="e">
        <f>IF(AND(Q1770&gt;=Chart!$F$2,Q1770&lt;=Chart!$F$3),H1770/100,#N/A)</f>
        <v>#N/A</v>
      </c>
      <c r="AG1770" t="e">
        <f>IF(AND(Q1770&gt;=Chart!$F$2,Q1770&lt;=Chart!$F$3),W1770/100,#N/A)</f>
        <v>#N/A</v>
      </c>
    </row>
    <row r="1771" spans="1:33" x14ac:dyDescent="0.25">
      <c r="A1771">
        <v>1592832600</v>
      </c>
      <c r="B1771">
        <f>INDEX('Daily Data ADJ'!$1:$1048576,MATCH(Calc!$A1771,'Daily Data ADJ'!$A:$A,0),MATCH("SPY, CBOE BZX: Close",'Daily Data ADJ'!$1:$1,0))</f>
        <v>299.15974640000002</v>
      </c>
      <c r="C1771">
        <f>INDEX('Daily Data ADJ'!$1:$1048576,MATCH(Calc!$A1771,'Daily Data ADJ'!$A:$A,0),MATCH("EFFR, FRED: Close",'Daily Data ADJ'!$1:$1,0))</f>
        <v>0.08</v>
      </c>
      <c r="D1771">
        <f>INDEX('Daily Data ADJ'!$1:$1048576,MATCH(Calc!$A1771,'Daily Data ADJ'!$A:$A,1),MATCH("SOFR, FRED: Close",'Daily Data ADJ'!$1:$1,0))</f>
        <v>0.08</v>
      </c>
      <c r="E1771">
        <f>INDEX('Daily Data ADJ'!$1:$1048576,MATCH(Calc!$A1771,'Daily Data ADJ'!$A:$A,0),MATCH("UPRO, CBOE BZX: Close",'Daily Data ADJ'!$1:$1,0))</f>
        <v>22.646237760000002</v>
      </c>
      <c r="F1771">
        <f>INDEX('Daily Data ADJ'!$1:$1048576,MATCH(Calc!$A1771,'Daily Data ADJ'!$A:$A,0),MATCH("ES1!, CME_MINI: Close",'Daily Data ADJ'!$1:$1,0))</f>
        <v>3110.75</v>
      </c>
      <c r="G1771">
        <f>INDEX('Daily Data ADJ'!$1:$1048576,MATCH(Calc!$A1771,'Daily Data ADJ'!$A:$A,0),MATCH("ES2!, CME_MINI: Close",'Daily Data ADJ'!$1:$1,0))</f>
        <v>3101</v>
      </c>
      <c r="H1771">
        <f>INDEX('QUANDL MULTPL SP500_DIV_YIELD_M'!$A:$G,MATCH(Calc!$A1771,'QUANDL MULTPL SP500_DIV_YIELD_M'!$A:$A,1),MATCH('QUANDL MULTPL SP500_DIV_YIELD_M'!$E$1,'QUANDL MULTPL SP500_DIV_YIELD_M'!$A$1:$G$1,0))</f>
        <v>1.95</v>
      </c>
      <c r="I1771" s="5">
        <f t="shared" si="162"/>
        <v>7.0216501732003715E-3</v>
      </c>
      <c r="J1771" s="1">
        <f>A1771/24/60/60+DATE(1970,1,1)</f>
        <v>44004.5625</v>
      </c>
      <c r="K1771" s="3">
        <f t="shared" si="165"/>
        <v>3</v>
      </c>
      <c r="L1771" s="6">
        <f>(1+Chart!$F$4)^(1/(365/K1771))-1</f>
        <v>1.9979165917494157E-4</v>
      </c>
      <c r="M1771" s="6">
        <f t="shared" si="166"/>
        <v>6.5727353308897563E-6</v>
      </c>
      <c r="N1771" s="6">
        <f t="shared" si="167"/>
        <v>5.7512173055718208E-5</v>
      </c>
      <c r="O1771">
        <f>O1770*(B1771/B1770)</f>
        <v>299.15974640000297</v>
      </c>
      <c r="P1771">
        <f t="shared" si="163"/>
        <v>2020</v>
      </c>
      <c r="Q1771" s="1">
        <f t="shared" si="164"/>
        <v>44004.5625</v>
      </c>
      <c r="R1771">
        <f>IF(B1772="",R1770,IF(Q1771&gt;=Chart!$F$2,E1771,0))</f>
        <v>0</v>
      </c>
      <c r="S1771">
        <f>IF(B1772="",S1770,IFERROR(IF(AND(R1771&gt;0,R1770=0),R1771,(1+(B1772/B1771-1)*Calc!$Z$1)*S1770),0))</f>
        <v>0</v>
      </c>
      <c r="T1771">
        <f>IF(B1772="",T1770,IFERROR(IF(AND(R1771&gt;0,R1770=0),R1771,(1+(B1772/B1771-1)*Calc!$Z$1-L1772)*T1770),0))</f>
        <v>0</v>
      </c>
      <c r="U1771">
        <f>IF(B1772="",U1770,IFERROR(IF(AND(R1771&gt;0,R1770=0),R1771,(1+(B1772/B1771-1)*Calc!$Z$1-M1772*2)*U1770),0))</f>
        <v>0</v>
      </c>
      <c r="V1771">
        <f>IF(B1772="",V1770,IFERROR(IF(AND(R1771&gt;0,R1770=0),R1771,(1+(B1772/B1771-1)*Calc!$Z$1-N1772*2)*V1770),0))</f>
        <v>0</v>
      </c>
      <c r="W1771">
        <f>IF(ISNUMBER(C1771),C1771,W1770)</f>
        <v>0.08</v>
      </c>
      <c r="Y1771" s="1" t="e">
        <f>IF(AND(Q1771&gt;=Chart!$F$2,Q1771&lt;=Chart!$F$3),Q1771,#N/A)</f>
        <v>#N/A</v>
      </c>
      <c r="Z1771" t="e">
        <f>IF(AND(Q1771&gt;=Chart!$F$2,Q1771&lt;=Chart!$F$3),R1771,#N/A)</f>
        <v>#N/A</v>
      </c>
      <c r="AA1771" t="e">
        <f>IF(AND(Q1771&gt;=Chart!$F$2,Q1771&lt;=Chart!$F$3),S1771,#N/A)</f>
        <v>#N/A</v>
      </c>
      <c r="AB1771" t="e">
        <f>IF(AND(Q1771&gt;=Chart!$F$2,Q1771&lt;=Chart!$F$3),T1771,#N/A)</f>
        <v>#N/A</v>
      </c>
      <c r="AC1771" t="e">
        <f>IF(AND(Q1771&gt;=Chart!$F$2,Q1771&lt;=Chart!$F$3),U1771,#N/A)</f>
        <v>#N/A</v>
      </c>
      <c r="AD1771" t="e">
        <f>IF(AND(Q1771&gt;=Chart!$F$2,Q1771&lt;=Chart!$F$3),V1771,#N/A)</f>
        <v>#N/A</v>
      </c>
      <c r="AE1771" t="e">
        <f>IF(AND(Q1771&gt;=Chart!$F$2,Q1771&lt;=Chart!$F$3),I1771,#N/A)</f>
        <v>#N/A</v>
      </c>
      <c r="AF1771" t="e">
        <f>IF(AND(Q1771&gt;=Chart!$F$2,Q1771&lt;=Chart!$F$3),H1771/100,#N/A)</f>
        <v>#N/A</v>
      </c>
      <c r="AG1771" t="e">
        <f>IF(AND(Q1771&gt;=Chart!$F$2,Q1771&lt;=Chart!$F$3),W1771/100,#N/A)</f>
        <v>#N/A</v>
      </c>
    </row>
    <row r="1772" spans="1:33" x14ac:dyDescent="0.25">
      <c r="A1772">
        <v>1592919000</v>
      </c>
      <c r="B1772">
        <f>INDEX('Daily Data ADJ'!$1:$1048576,MATCH(Calc!$A1772,'Daily Data ADJ'!$A:$A,0),MATCH("SPY, CBOE BZX: Close",'Daily Data ADJ'!$1:$1,0))</f>
        <v>300.53698687000002</v>
      </c>
      <c r="C1772">
        <f>INDEX('Daily Data ADJ'!$1:$1048576,MATCH(Calc!$A1772,'Daily Data ADJ'!$A:$A,0),MATCH("EFFR, FRED: Close",'Daily Data ADJ'!$1:$1,0))</f>
        <v>0.08</v>
      </c>
      <c r="D1772">
        <f>INDEX('Daily Data ADJ'!$1:$1048576,MATCH(Calc!$A1772,'Daily Data ADJ'!$A:$A,1),MATCH("SOFR, FRED: Close",'Daily Data ADJ'!$1:$1,0))</f>
        <v>7.0000000000000007E-2</v>
      </c>
      <c r="E1772">
        <f>INDEX('Daily Data ADJ'!$1:$1048576,MATCH(Calc!$A1772,'Daily Data ADJ'!$A:$A,0),MATCH("UPRO, CBOE BZX: Close",'Daily Data ADJ'!$1:$1,0))</f>
        <v>22.9345982</v>
      </c>
      <c r="F1772">
        <f>INDEX('Daily Data ADJ'!$1:$1048576,MATCH(Calc!$A1772,'Daily Data ADJ'!$A:$A,0),MATCH("ES1!, CME_MINI: Close",'Daily Data ADJ'!$1:$1,0))</f>
        <v>3118.5</v>
      </c>
      <c r="G1772">
        <f>INDEX('Daily Data ADJ'!$1:$1048576,MATCH(Calc!$A1772,'Daily Data ADJ'!$A:$A,0),MATCH("ES2!, CME_MINI: Close",'Daily Data ADJ'!$1:$1,0))</f>
        <v>3108.5</v>
      </c>
      <c r="H1772">
        <f>INDEX('QUANDL MULTPL SP500_DIV_YIELD_M'!$A:$G,MATCH(Calc!$A1772,'QUANDL MULTPL SP500_DIV_YIELD_M'!$A:$A,1),MATCH('QUANDL MULTPL SP500_DIV_YIELD_M'!$E$1,'QUANDL MULTPL SP500_DIV_YIELD_M'!$A$1:$G$1,0))</f>
        <v>1.95</v>
      </c>
      <c r="I1772" s="5">
        <f t="shared" si="162"/>
        <v>6.7348851091443666E-3</v>
      </c>
      <c r="J1772" s="1">
        <f>A1772/24/60/60+DATE(1970,1,1)</f>
        <v>44005.5625</v>
      </c>
      <c r="K1772" s="3">
        <f t="shared" si="165"/>
        <v>1</v>
      </c>
      <c r="L1772" s="6">
        <f>(1+Chart!$F$4)^(1/(365/K1772))-1</f>
        <v>6.6592785027408397E-5</v>
      </c>
      <c r="M1772" s="6">
        <f t="shared" si="166"/>
        <v>2.1909069769510126E-6</v>
      </c>
      <c r="N1772" s="6">
        <f t="shared" si="167"/>
        <v>1.8390051526040452E-5</v>
      </c>
      <c r="O1772">
        <f>O1771*(B1772/B1771)</f>
        <v>300.53698687000303</v>
      </c>
      <c r="P1772">
        <f t="shared" si="163"/>
        <v>2020</v>
      </c>
      <c r="Q1772" s="1">
        <f t="shared" si="164"/>
        <v>44005.5625</v>
      </c>
      <c r="R1772">
        <f>IF(B1773="",R1771,IF(Q1772&gt;=Chart!$F$2,E1772,0))</f>
        <v>0</v>
      </c>
      <c r="S1772">
        <f>IF(B1773="",S1771,IFERROR(IF(AND(R1772&gt;0,R1771=0),R1772,(1+(B1773/B1772-1)*Calc!$Z$1)*S1771),0))</f>
        <v>0</v>
      </c>
      <c r="T1772">
        <f>IF(B1773="",T1771,IFERROR(IF(AND(R1772&gt;0,R1771=0),R1772,(1+(B1773/B1772-1)*Calc!$Z$1-L1773)*T1771),0))</f>
        <v>0</v>
      </c>
      <c r="U1772">
        <f>IF(B1773="",U1771,IFERROR(IF(AND(R1772&gt;0,R1771=0),R1772,(1+(B1773/B1772-1)*Calc!$Z$1-M1773*2)*U1771),0))</f>
        <v>0</v>
      </c>
      <c r="V1772">
        <f>IF(B1773="",V1771,IFERROR(IF(AND(R1772&gt;0,R1771=0),R1772,(1+(B1773/B1772-1)*Calc!$Z$1-N1773*2)*V1771),0))</f>
        <v>0</v>
      </c>
      <c r="W1772">
        <f>IF(ISNUMBER(C1772),C1772,W1771)</f>
        <v>0.08</v>
      </c>
      <c r="Y1772" s="1" t="e">
        <f>IF(AND(Q1772&gt;=Chart!$F$2,Q1772&lt;=Chart!$F$3),Q1772,#N/A)</f>
        <v>#N/A</v>
      </c>
      <c r="Z1772" t="e">
        <f>IF(AND(Q1772&gt;=Chart!$F$2,Q1772&lt;=Chart!$F$3),R1772,#N/A)</f>
        <v>#N/A</v>
      </c>
      <c r="AA1772" t="e">
        <f>IF(AND(Q1772&gt;=Chart!$F$2,Q1772&lt;=Chart!$F$3),S1772,#N/A)</f>
        <v>#N/A</v>
      </c>
      <c r="AB1772" t="e">
        <f>IF(AND(Q1772&gt;=Chart!$F$2,Q1772&lt;=Chart!$F$3),T1772,#N/A)</f>
        <v>#N/A</v>
      </c>
      <c r="AC1772" t="e">
        <f>IF(AND(Q1772&gt;=Chart!$F$2,Q1772&lt;=Chart!$F$3),U1772,#N/A)</f>
        <v>#N/A</v>
      </c>
      <c r="AD1772" t="e">
        <f>IF(AND(Q1772&gt;=Chart!$F$2,Q1772&lt;=Chart!$F$3),V1772,#N/A)</f>
        <v>#N/A</v>
      </c>
      <c r="AE1772" t="e">
        <f>IF(AND(Q1772&gt;=Chart!$F$2,Q1772&lt;=Chart!$F$3),I1772,#N/A)</f>
        <v>#N/A</v>
      </c>
      <c r="AF1772" t="e">
        <f>IF(AND(Q1772&gt;=Chart!$F$2,Q1772&lt;=Chart!$F$3),H1772/100,#N/A)</f>
        <v>#N/A</v>
      </c>
      <c r="AG1772" t="e">
        <f>IF(AND(Q1772&gt;=Chart!$F$2,Q1772&lt;=Chart!$F$3),W1772/100,#N/A)</f>
        <v>#N/A</v>
      </c>
    </row>
    <row r="1773" spans="1:33" x14ac:dyDescent="0.25">
      <c r="A1773">
        <v>1593005400</v>
      </c>
      <c r="B1773">
        <f>INDEX('Daily Data ADJ'!$1:$1048576,MATCH(Calc!$A1773,'Daily Data ADJ'!$A:$A,0),MATCH("SPY, CBOE BZX: Close",'Daily Data ADJ'!$1:$1,0))</f>
        <v>292.87066924999999</v>
      </c>
      <c r="C1773">
        <f>INDEX('Daily Data ADJ'!$1:$1048576,MATCH(Calc!$A1773,'Daily Data ADJ'!$A:$A,0),MATCH("EFFR, FRED: Close",'Daily Data ADJ'!$1:$1,0))</f>
        <v>0.08</v>
      </c>
      <c r="D1773">
        <f>INDEX('Daily Data ADJ'!$1:$1048576,MATCH(Calc!$A1773,'Daily Data ADJ'!$A:$A,1),MATCH("SOFR, FRED: Close",'Daily Data ADJ'!$1:$1,0))</f>
        <v>0.08</v>
      </c>
      <c r="E1773">
        <f>INDEX('Daily Data ADJ'!$1:$1048576,MATCH(Calc!$A1773,'Daily Data ADJ'!$A:$A,0),MATCH("UPRO, CBOE BZX: Close",'Daily Data ADJ'!$1:$1,0))</f>
        <v>21.19946384</v>
      </c>
      <c r="F1773">
        <f>INDEX('Daily Data ADJ'!$1:$1048576,MATCH(Calc!$A1773,'Daily Data ADJ'!$A:$A,0),MATCH("ES1!, CME_MINI: Close",'Daily Data ADJ'!$1:$1,0))</f>
        <v>3049</v>
      </c>
      <c r="G1773">
        <f>INDEX('Daily Data ADJ'!$1:$1048576,MATCH(Calc!$A1773,'Daily Data ADJ'!$A:$A,0),MATCH("ES2!, CME_MINI: Close",'Daily Data ADJ'!$1:$1,0))</f>
        <v>3039</v>
      </c>
      <c r="H1773">
        <f>INDEX('QUANDL MULTPL SP500_DIV_YIELD_M'!$A:$G,MATCH(Calc!$A1773,'QUANDL MULTPL SP500_DIV_YIELD_M'!$A:$A,1),MATCH('QUANDL MULTPL SP500_DIV_YIELD_M'!$E$1,'QUANDL MULTPL SP500_DIV_YIELD_M'!$A$1:$G$1,0))</f>
        <v>1.95</v>
      </c>
      <c r="I1773" s="5">
        <f t="shared" si="162"/>
        <v>6.4453446737227464E-3</v>
      </c>
      <c r="J1773" s="1">
        <f>A1773/24/60/60+DATE(1970,1,1)</f>
        <v>44006.5625</v>
      </c>
      <c r="K1773" s="3">
        <f t="shared" si="165"/>
        <v>1</v>
      </c>
      <c r="L1773" s="6">
        <f>(1+Chart!$F$4)^(1/(365/K1773))-1</f>
        <v>6.6592785027408397E-5</v>
      </c>
      <c r="M1773" s="6">
        <f t="shared" si="166"/>
        <v>2.1909069769510126E-6</v>
      </c>
      <c r="N1773" s="6">
        <f t="shared" si="167"/>
        <v>1.7601969330316436E-5</v>
      </c>
      <c r="O1773">
        <f>O1772*(B1773/B1772)</f>
        <v>292.87066925000295</v>
      </c>
      <c r="P1773">
        <f t="shared" si="163"/>
        <v>2020</v>
      </c>
      <c r="Q1773" s="1">
        <f t="shared" si="164"/>
        <v>44006.5625</v>
      </c>
      <c r="R1773">
        <f>IF(B1774="",R1772,IF(Q1773&gt;=Chart!$F$2,E1773,0))</f>
        <v>0</v>
      </c>
      <c r="S1773">
        <f>IF(B1774="",S1772,IFERROR(IF(AND(R1773&gt;0,R1772=0),R1773,(1+(B1774/B1773-1)*Calc!$Z$1)*S1772),0))</f>
        <v>0</v>
      </c>
      <c r="T1773">
        <f>IF(B1774="",T1772,IFERROR(IF(AND(R1773&gt;0,R1772=0),R1773,(1+(B1774/B1773-1)*Calc!$Z$1-L1774)*T1772),0))</f>
        <v>0</v>
      </c>
      <c r="U1773">
        <f>IF(B1774="",U1772,IFERROR(IF(AND(R1773&gt;0,R1772=0),R1773,(1+(B1774/B1773-1)*Calc!$Z$1-M1774*2)*U1772),0))</f>
        <v>0</v>
      </c>
      <c r="V1773">
        <f>IF(B1774="",V1772,IFERROR(IF(AND(R1773&gt;0,R1772=0),R1773,(1+(B1774/B1773-1)*Calc!$Z$1-N1774*2)*V1772),0))</f>
        <v>0</v>
      </c>
      <c r="W1773">
        <f>IF(ISNUMBER(C1773),C1773,W1772)</f>
        <v>0.08</v>
      </c>
      <c r="Y1773" s="1" t="e">
        <f>IF(AND(Q1773&gt;=Chart!$F$2,Q1773&lt;=Chart!$F$3),Q1773,#N/A)</f>
        <v>#N/A</v>
      </c>
      <c r="Z1773" t="e">
        <f>IF(AND(Q1773&gt;=Chart!$F$2,Q1773&lt;=Chart!$F$3),R1773,#N/A)</f>
        <v>#N/A</v>
      </c>
      <c r="AA1773" t="e">
        <f>IF(AND(Q1773&gt;=Chart!$F$2,Q1773&lt;=Chart!$F$3),S1773,#N/A)</f>
        <v>#N/A</v>
      </c>
      <c r="AB1773" t="e">
        <f>IF(AND(Q1773&gt;=Chart!$F$2,Q1773&lt;=Chart!$F$3),T1773,#N/A)</f>
        <v>#N/A</v>
      </c>
      <c r="AC1773" t="e">
        <f>IF(AND(Q1773&gt;=Chart!$F$2,Q1773&lt;=Chart!$F$3),U1773,#N/A)</f>
        <v>#N/A</v>
      </c>
      <c r="AD1773" t="e">
        <f>IF(AND(Q1773&gt;=Chart!$F$2,Q1773&lt;=Chart!$F$3),V1773,#N/A)</f>
        <v>#N/A</v>
      </c>
      <c r="AE1773" t="e">
        <f>IF(AND(Q1773&gt;=Chart!$F$2,Q1773&lt;=Chart!$F$3),I1773,#N/A)</f>
        <v>#N/A</v>
      </c>
      <c r="AF1773" t="e">
        <f>IF(AND(Q1773&gt;=Chart!$F$2,Q1773&lt;=Chart!$F$3),H1773/100,#N/A)</f>
        <v>#N/A</v>
      </c>
      <c r="AG1773" t="e">
        <f>IF(AND(Q1773&gt;=Chart!$F$2,Q1773&lt;=Chart!$F$3),W1773/100,#N/A)</f>
        <v>#N/A</v>
      </c>
    </row>
    <row r="1774" spans="1:33" x14ac:dyDescent="0.25">
      <c r="A1774">
        <v>1593091800</v>
      </c>
      <c r="B1774">
        <f>INDEX('Daily Data ADJ'!$1:$1048576,MATCH(Calc!$A1774,'Daily Data ADJ'!$A:$A,0),MATCH("SPY, CBOE BZX: Close",'Daily Data ADJ'!$1:$1,0))</f>
        <v>296.01039229999998</v>
      </c>
      <c r="C1774">
        <f>INDEX('Daily Data ADJ'!$1:$1048576,MATCH(Calc!$A1774,'Daily Data ADJ'!$A:$A,0),MATCH("EFFR, FRED: Close",'Daily Data ADJ'!$1:$1,0))</f>
        <v>0.08</v>
      </c>
      <c r="D1774">
        <f>INDEX('Daily Data ADJ'!$1:$1048576,MATCH(Calc!$A1774,'Daily Data ADJ'!$A:$A,1),MATCH("SOFR, FRED: Close",'Daily Data ADJ'!$1:$1,0))</f>
        <v>0.09</v>
      </c>
      <c r="E1774">
        <f>INDEX('Daily Data ADJ'!$1:$1048576,MATCH(Calc!$A1774,'Daily Data ADJ'!$A:$A,0),MATCH("UPRO, CBOE BZX: Close",'Daily Data ADJ'!$1:$1,0))</f>
        <v>21.84578896</v>
      </c>
      <c r="F1774">
        <f>INDEX('Daily Data ADJ'!$1:$1048576,MATCH(Calc!$A1774,'Daily Data ADJ'!$A:$A,0),MATCH("ES1!, CME_MINI: Close",'Daily Data ADJ'!$1:$1,0))</f>
        <v>3070.75</v>
      </c>
      <c r="G1774">
        <f>INDEX('Daily Data ADJ'!$1:$1048576,MATCH(Calc!$A1774,'Daily Data ADJ'!$A:$A,0),MATCH("ES2!, CME_MINI: Close",'Daily Data ADJ'!$1:$1,0))</f>
        <v>3060.5</v>
      </c>
      <c r="H1774">
        <f>INDEX('QUANDL MULTPL SP500_DIV_YIELD_M'!$A:$G,MATCH(Calc!$A1774,'QUANDL MULTPL SP500_DIV_YIELD_M'!$A:$A,1),MATCH('QUANDL MULTPL SP500_DIV_YIELD_M'!$E$1,'QUANDL MULTPL SP500_DIV_YIELD_M'!$A$1:$G$1,0))</f>
        <v>1.95</v>
      </c>
      <c r="I1774" s="5">
        <f t="shared" si="162"/>
        <v>6.2149156685671718E-3</v>
      </c>
      <c r="J1774" s="1">
        <f>A1774/24/60/60+DATE(1970,1,1)</f>
        <v>44007.5625</v>
      </c>
      <c r="K1774" s="3">
        <f t="shared" si="165"/>
        <v>1</v>
      </c>
      <c r="L1774" s="6">
        <f>(1+Chart!$F$4)^(1/(365/K1774))-1</f>
        <v>6.6592785027408397E-5</v>
      </c>
      <c r="M1774" s="6">
        <f t="shared" si="166"/>
        <v>2.1909069769510126E-6</v>
      </c>
      <c r="N1774" s="6">
        <f t="shared" si="167"/>
        <v>1.6974617290443916E-5</v>
      </c>
      <c r="O1774">
        <f>O1773*(B1774/B1773)</f>
        <v>296.01039230000299</v>
      </c>
      <c r="P1774">
        <f t="shared" si="163"/>
        <v>2020</v>
      </c>
      <c r="Q1774" s="1">
        <f t="shared" si="164"/>
        <v>44007.5625</v>
      </c>
      <c r="R1774">
        <f>IF(B1775="",R1773,IF(Q1774&gt;=Chart!$F$2,E1774,0))</f>
        <v>0</v>
      </c>
      <c r="S1774">
        <f>IF(B1775="",S1773,IFERROR(IF(AND(R1774&gt;0,R1773=0),R1774,(1+(B1775/B1774-1)*Calc!$Z$1)*S1773),0))</f>
        <v>0</v>
      </c>
      <c r="T1774">
        <f>IF(B1775="",T1773,IFERROR(IF(AND(R1774&gt;0,R1773=0),R1774,(1+(B1775/B1774-1)*Calc!$Z$1-L1775)*T1773),0))</f>
        <v>0</v>
      </c>
      <c r="U1774">
        <f>IF(B1775="",U1773,IFERROR(IF(AND(R1774&gt;0,R1773=0),R1774,(1+(B1775/B1774-1)*Calc!$Z$1-M1775*2)*U1773),0))</f>
        <v>0</v>
      </c>
      <c r="V1774">
        <f>IF(B1775="",V1773,IFERROR(IF(AND(R1774&gt;0,R1773=0),R1774,(1+(B1775/B1774-1)*Calc!$Z$1-N1775*2)*V1773),0))</f>
        <v>0</v>
      </c>
      <c r="W1774">
        <f>IF(ISNUMBER(C1774),C1774,W1773)</f>
        <v>0.08</v>
      </c>
      <c r="Y1774" s="1" t="e">
        <f>IF(AND(Q1774&gt;=Chart!$F$2,Q1774&lt;=Chart!$F$3),Q1774,#N/A)</f>
        <v>#N/A</v>
      </c>
      <c r="Z1774" t="e">
        <f>IF(AND(Q1774&gt;=Chart!$F$2,Q1774&lt;=Chart!$F$3),R1774,#N/A)</f>
        <v>#N/A</v>
      </c>
      <c r="AA1774" t="e">
        <f>IF(AND(Q1774&gt;=Chart!$F$2,Q1774&lt;=Chart!$F$3),S1774,#N/A)</f>
        <v>#N/A</v>
      </c>
      <c r="AB1774" t="e">
        <f>IF(AND(Q1774&gt;=Chart!$F$2,Q1774&lt;=Chart!$F$3),T1774,#N/A)</f>
        <v>#N/A</v>
      </c>
      <c r="AC1774" t="e">
        <f>IF(AND(Q1774&gt;=Chart!$F$2,Q1774&lt;=Chart!$F$3),U1774,#N/A)</f>
        <v>#N/A</v>
      </c>
      <c r="AD1774" t="e">
        <f>IF(AND(Q1774&gt;=Chart!$F$2,Q1774&lt;=Chart!$F$3),V1774,#N/A)</f>
        <v>#N/A</v>
      </c>
      <c r="AE1774" t="e">
        <f>IF(AND(Q1774&gt;=Chart!$F$2,Q1774&lt;=Chart!$F$3),I1774,#N/A)</f>
        <v>#N/A</v>
      </c>
      <c r="AF1774" t="e">
        <f>IF(AND(Q1774&gt;=Chart!$F$2,Q1774&lt;=Chart!$F$3),H1774/100,#N/A)</f>
        <v>#N/A</v>
      </c>
      <c r="AG1774" t="e">
        <f>IF(AND(Q1774&gt;=Chart!$F$2,Q1774&lt;=Chart!$F$3),W1774/100,#N/A)</f>
        <v>#N/A</v>
      </c>
    </row>
    <row r="1775" spans="1:33" x14ac:dyDescent="0.25">
      <c r="A1775">
        <v>1593178200</v>
      </c>
      <c r="B1775">
        <f>INDEX('Daily Data ADJ'!$1:$1048576,MATCH(Calc!$A1775,'Daily Data ADJ'!$A:$A,0),MATCH("SPY, CBOE BZX: Close",'Daily Data ADJ'!$1:$1,0))</f>
        <v>288.97972412000001</v>
      </c>
      <c r="C1775">
        <f>INDEX('Daily Data ADJ'!$1:$1048576,MATCH(Calc!$A1775,'Daily Data ADJ'!$A:$A,0),MATCH("EFFR, FRED: Close",'Daily Data ADJ'!$1:$1,0))</f>
        <v>0.08</v>
      </c>
      <c r="D1775">
        <f>INDEX('Daily Data ADJ'!$1:$1048576,MATCH(Calc!$A1775,'Daily Data ADJ'!$A:$A,1),MATCH("SOFR, FRED: Close",'Daily Data ADJ'!$1:$1,0))</f>
        <v>0.08</v>
      </c>
      <c r="E1775">
        <f>INDEX('Daily Data ADJ'!$1:$1048576,MATCH(Calc!$A1775,'Daily Data ADJ'!$A:$A,0),MATCH("UPRO, CBOE BZX: Close",'Daily Data ADJ'!$1:$1,0))</f>
        <v>20.284665220000001</v>
      </c>
      <c r="F1775">
        <f>INDEX('Daily Data ADJ'!$1:$1048576,MATCH(Calc!$A1775,'Daily Data ADJ'!$A:$A,0),MATCH("ES1!, CME_MINI: Close",'Daily Data ADJ'!$1:$1,0))</f>
        <v>3007</v>
      </c>
      <c r="G1775">
        <f>INDEX('Daily Data ADJ'!$1:$1048576,MATCH(Calc!$A1775,'Daily Data ADJ'!$A:$A,0),MATCH("ES2!, CME_MINI: Close",'Daily Data ADJ'!$1:$1,0))</f>
        <v>2996.75</v>
      </c>
      <c r="H1775">
        <f>INDEX('QUANDL MULTPL SP500_DIV_YIELD_M'!$A:$G,MATCH(Calc!$A1775,'QUANDL MULTPL SP500_DIV_YIELD_M'!$A:$A,1),MATCH('QUANDL MULTPL SP500_DIV_YIELD_M'!$E$1,'QUANDL MULTPL SP500_DIV_YIELD_M'!$A$1:$G$1,0))</f>
        <v>1.95</v>
      </c>
      <c r="I1775" s="5">
        <f t="shared" si="162"/>
        <v>5.9347056412893222E-3</v>
      </c>
      <c r="J1775" s="1">
        <f>A1775/24/60/60+DATE(1970,1,1)</f>
        <v>44008.5625</v>
      </c>
      <c r="K1775" s="3">
        <f t="shared" si="165"/>
        <v>1</v>
      </c>
      <c r="L1775" s="6">
        <f>(1+Chart!$F$4)^(1/(365/K1775))-1</f>
        <v>6.6592785027408397E-5</v>
      </c>
      <c r="M1775" s="6">
        <f t="shared" si="166"/>
        <v>2.1909069769510126E-6</v>
      </c>
      <c r="N1775" s="6">
        <f t="shared" si="167"/>
        <v>1.6211541383759354E-5</v>
      </c>
      <c r="O1775">
        <f>O1774*(B1775/B1774)</f>
        <v>288.97972412000297</v>
      </c>
      <c r="P1775">
        <f t="shared" si="163"/>
        <v>2020</v>
      </c>
      <c r="Q1775" s="1">
        <f t="shared" si="164"/>
        <v>44008.5625</v>
      </c>
      <c r="R1775">
        <f>IF(B1776="",R1774,IF(Q1775&gt;=Chart!$F$2,E1775,0))</f>
        <v>0</v>
      </c>
      <c r="S1775">
        <f>IF(B1776="",S1774,IFERROR(IF(AND(R1775&gt;0,R1774=0),R1775,(1+(B1776/B1775-1)*Calc!$Z$1)*S1774),0))</f>
        <v>0</v>
      </c>
      <c r="T1775">
        <f>IF(B1776="",T1774,IFERROR(IF(AND(R1775&gt;0,R1774=0),R1775,(1+(B1776/B1775-1)*Calc!$Z$1-L1776)*T1774),0))</f>
        <v>0</v>
      </c>
      <c r="U1775">
        <f>IF(B1776="",U1774,IFERROR(IF(AND(R1775&gt;0,R1774=0),R1775,(1+(B1776/B1775-1)*Calc!$Z$1-M1776*2)*U1774),0))</f>
        <v>0</v>
      </c>
      <c r="V1775">
        <f>IF(B1776="",V1774,IFERROR(IF(AND(R1775&gt;0,R1774=0),R1775,(1+(B1776/B1775-1)*Calc!$Z$1-N1776*2)*V1774),0))</f>
        <v>0</v>
      </c>
      <c r="W1775">
        <f>IF(ISNUMBER(C1775),C1775,W1774)</f>
        <v>0.08</v>
      </c>
      <c r="Y1775" s="1" t="e">
        <f>IF(AND(Q1775&gt;=Chart!$F$2,Q1775&lt;=Chart!$F$3),Q1775,#N/A)</f>
        <v>#N/A</v>
      </c>
      <c r="Z1775" t="e">
        <f>IF(AND(Q1775&gt;=Chart!$F$2,Q1775&lt;=Chart!$F$3),R1775,#N/A)</f>
        <v>#N/A</v>
      </c>
      <c r="AA1775" t="e">
        <f>IF(AND(Q1775&gt;=Chart!$F$2,Q1775&lt;=Chart!$F$3),S1775,#N/A)</f>
        <v>#N/A</v>
      </c>
      <c r="AB1775" t="e">
        <f>IF(AND(Q1775&gt;=Chart!$F$2,Q1775&lt;=Chart!$F$3),T1775,#N/A)</f>
        <v>#N/A</v>
      </c>
      <c r="AC1775" t="e">
        <f>IF(AND(Q1775&gt;=Chart!$F$2,Q1775&lt;=Chart!$F$3),U1775,#N/A)</f>
        <v>#N/A</v>
      </c>
      <c r="AD1775" t="e">
        <f>IF(AND(Q1775&gt;=Chart!$F$2,Q1775&lt;=Chart!$F$3),V1775,#N/A)</f>
        <v>#N/A</v>
      </c>
      <c r="AE1775" t="e">
        <f>IF(AND(Q1775&gt;=Chart!$F$2,Q1775&lt;=Chart!$F$3),I1775,#N/A)</f>
        <v>#N/A</v>
      </c>
      <c r="AF1775" t="e">
        <f>IF(AND(Q1775&gt;=Chart!$F$2,Q1775&lt;=Chart!$F$3),H1775/100,#N/A)</f>
        <v>#N/A</v>
      </c>
      <c r="AG1775" t="e">
        <f>IF(AND(Q1775&gt;=Chart!$F$2,Q1775&lt;=Chart!$F$3),W1775/100,#N/A)</f>
        <v>#N/A</v>
      </c>
    </row>
    <row r="1776" spans="1:33" x14ac:dyDescent="0.25">
      <c r="A1776">
        <v>1593437400</v>
      </c>
      <c r="B1776">
        <f>INDEX('Daily Data ADJ'!$1:$1048576,MATCH(Calc!$A1776,'Daily Data ADJ'!$A:$A,0),MATCH("SPY, CBOE BZX: Close",'Daily Data ADJ'!$1:$1,0))</f>
        <v>293.22701818000002</v>
      </c>
      <c r="C1776">
        <f>INDEX('Daily Data ADJ'!$1:$1048576,MATCH(Calc!$A1776,'Daily Data ADJ'!$A:$A,0),MATCH("EFFR, FRED: Close",'Daily Data ADJ'!$1:$1,0))</f>
        <v>0.08</v>
      </c>
      <c r="D1776">
        <f>INDEX('Daily Data ADJ'!$1:$1048576,MATCH(Calc!$A1776,'Daily Data ADJ'!$A:$A,1),MATCH("SOFR, FRED: Close",'Daily Data ADJ'!$1:$1,0))</f>
        <v>0.08</v>
      </c>
      <c r="E1776">
        <f>INDEX('Daily Data ADJ'!$1:$1048576,MATCH(Calc!$A1776,'Daily Data ADJ'!$A:$A,0),MATCH("UPRO, CBOE BZX: Close",'Daily Data ADJ'!$1:$1,0))</f>
        <v>21.189520380000001</v>
      </c>
      <c r="F1776">
        <f>INDEX('Daily Data ADJ'!$1:$1048576,MATCH(Calc!$A1776,'Daily Data ADJ'!$A:$A,0),MATCH("ES1!, CME_MINI: Close",'Daily Data ADJ'!$1:$1,0))</f>
        <v>3047.75</v>
      </c>
      <c r="G1776">
        <f>INDEX('Daily Data ADJ'!$1:$1048576,MATCH(Calc!$A1776,'Daily Data ADJ'!$A:$A,0),MATCH("ES2!, CME_MINI: Close",'Daily Data ADJ'!$1:$1,0))</f>
        <v>3037.75</v>
      </c>
      <c r="H1776">
        <f>INDEX('QUANDL MULTPL SP500_DIV_YIELD_M'!$A:$G,MATCH(Calc!$A1776,'QUANDL MULTPL SP500_DIV_YIELD_M'!$A:$A,1),MATCH('QUANDL MULTPL SP500_DIV_YIELD_M'!$E$1,'QUANDL MULTPL SP500_DIV_YIELD_M'!$A$1:$G$1,0))</f>
        <v>1.95</v>
      </c>
      <c r="I1776" s="5">
        <f t="shared" si="162"/>
        <v>6.4400168212844049E-3</v>
      </c>
      <c r="J1776" s="1">
        <f>A1776/24/60/60+DATE(1970,1,1)</f>
        <v>44011.5625</v>
      </c>
      <c r="K1776" s="3">
        <f t="shared" si="165"/>
        <v>3</v>
      </c>
      <c r="L1776" s="6">
        <f>(1+Chart!$F$4)^(1/(365/K1776))-1</f>
        <v>1.9979165917494157E-4</v>
      </c>
      <c r="M1776" s="6">
        <f t="shared" si="166"/>
        <v>6.5727353308897563E-6</v>
      </c>
      <c r="N1776" s="6">
        <f t="shared" si="167"/>
        <v>5.2763324942084466E-5</v>
      </c>
      <c r="O1776">
        <f>O1775*(B1776/B1775)</f>
        <v>293.22701818000297</v>
      </c>
      <c r="P1776">
        <f t="shared" si="163"/>
        <v>2020</v>
      </c>
      <c r="Q1776" s="1">
        <f t="shared" si="164"/>
        <v>44011.5625</v>
      </c>
      <c r="R1776">
        <f>IF(B1777="",R1775,IF(Q1776&gt;=Chart!$F$2,E1776,0))</f>
        <v>0</v>
      </c>
      <c r="S1776">
        <f>IF(B1777="",S1775,IFERROR(IF(AND(R1776&gt;0,R1775=0),R1776,(1+(B1777/B1776-1)*Calc!$Z$1)*S1775),0))</f>
        <v>0</v>
      </c>
      <c r="T1776">
        <f>IF(B1777="",T1775,IFERROR(IF(AND(R1776&gt;0,R1775=0),R1776,(1+(B1777/B1776-1)*Calc!$Z$1-L1777)*T1775),0))</f>
        <v>0</v>
      </c>
      <c r="U1776">
        <f>IF(B1777="",U1775,IFERROR(IF(AND(R1776&gt;0,R1775=0),R1776,(1+(B1777/B1776-1)*Calc!$Z$1-M1777*2)*U1775),0))</f>
        <v>0</v>
      </c>
      <c r="V1776">
        <f>IF(B1777="",V1775,IFERROR(IF(AND(R1776&gt;0,R1775=0),R1776,(1+(B1777/B1776-1)*Calc!$Z$1-N1777*2)*V1775),0))</f>
        <v>0</v>
      </c>
      <c r="W1776">
        <f>IF(ISNUMBER(C1776),C1776,W1775)</f>
        <v>0.08</v>
      </c>
      <c r="Y1776" s="1" t="e">
        <f>IF(AND(Q1776&gt;=Chart!$F$2,Q1776&lt;=Chart!$F$3),Q1776,#N/A)</f>
        <v>#N/A</v>
      </c>
      <c r="Z1776" t="e">
        <f>IF(AND(Q1776&gt;=Chart!$F$2,Q1776&lt;=Chart!$F$3),R1776,#N/A)</f>
        <v>#N/A</v>
      </c>
      <c r="AA1776" t="e">
        <f>IF(AND(Q1776&gt;=Chart!$F$2,Q1776&lt;=Chart!$F$3),S1776,#N/A)</f>
        <v>#N/A</v>
      </c>
      <c r="AB1776" t="e">
        <f>IF(AND(Q1776&gt;=Chart!$F$2,Q1776&lt;=Chart!$F$3),T1776,#N/A)</f>
        <v>#N/A</v>
      </c>
      <c r="AC1776" t="e">
        <f>IF(AND(Q1776&gt;=Chart!$F$2,Q1776&lt;=Chart!$F$3),U1776,#N/A)</f>
        <v>#N/A</v>
      </c>
      <c r="AD1776" t="e">
        <f>IF(AND(Q1776&gt;=Chart!$F$2,Q1776&lt;=Chart!$F$3),V1776,#N/A)</f>
        <v>#N/A</v>
      </c>
      <c r="AE1776" t="e">
        <f>IF(AND(Q1776&gt;=Chart!$F$2,Q1776&lt;=Chart!$F$3),I1776,#N/A)</f>
        <v>#N/A</v>
      </c>
      <c r="AF1776" t="e">
        <f>IF(AND(Q1776&gt;=Chart!$F$2,Q1776&lt;=Chart!$F$3),H1776/100,#N/A)</f>
        <v>#N/A</v>
      </c>
      <c r="AG1776" t="e">
        <f>IF(AND(Q1776&gt;=Chart!$F$2,Q1776&lt;=Chart!$F$3),W1776/100,#N/A)</f>
        <v>#N/A</v>
      </c>
    </row>
    <row r="1777" spans="1:33" x14ac:dyDescent="0.25">
      <c r="A1777">
        <v>1593523800</v>
      </c>
      <c r="B1777">
        <f>INDEX('Daily Data ADJ'!$1:$1048576,MATCH(Calc!$A1777,'Daily Data ADJ'!$A:$A,0),MATCH("SPY, CBOE BZX: Close",'Daily Data ADJ'!$1:$1,0))</f>
        <v>296.98312858000003</v>
      </c>
      <c r="C1777">
        <f>INDEX('Daily Data ADJ'!$1:$1048576,MATCH(Calc!$A1777,'Daily Data ADJ'!$A:$A,0),MATCH("EFFR, FRED: Close",'Daily Data ADJ'!$1:$1,0))</f>
        <v>0.08</v>
      </c>
      <c r="D1777">
        <f>INDEX('Daily Data ADJ'!$1:$1048576,MATCH(Calc!$A1777,'Daily Data ADJ'!$A:$A,1),MATCH("SOFR, FRED: Close",'Daily Data ADJ'!$1:$1,0))</f>
        <v>0.1</v>
      </c>
      <c r="E1777">
        <f>INDEX('Daily Data ADJ'!$1:$1048576,MATCH(Calc!$A1777,'Daily Data ADJ'!$A:$A,0),MATCH("UPRO, CBOE BZX: Close",'Daily Data ADJ'!$1:$1,0))</f>
        <v>22.054601689999998</v>
      </c>
      <c r="F1777">
        <f>INDEX('Daily Data ADJ'!$1:$1048576,MATCH(Calc!$A1777,'Daily Data ADJ'!$A:$A,0),MATCH("ES1!, CME_MINI: Close",'Daily Data ADJ'!$1:$1,0))</f>
        <v>3090.25</v>
      </c>
      <c r="G1777">
        <f>INDEX('Daily Data ADJ'!$1:$1048576,MATCH(Calc!$A1777,'Daily Data ADJ'!$A:$A,0),MATCH("ES2!, CME_MINI: Close",'Daily Data ADJ'!$1:$1,0))</f>
        <v>3080</v>
      </c>
      <c r="H1777">
        <f>INDEX('QUANDL MULTPL SP500_DIV_YIELD_M'!$A:$G,MATCH(Calc!$A1777,'QUANDL MULTPL SP500_DIV_YIELD_M'!$A:$A,1),MATCH('QUANDL MULTPL SP500_DIV_YIELD_M'!$E$1,'QUANDL MULTPL SP500_DIV_YIELD_M'!$A$1:$G$1,0))</f>
        <v>1.92</v>
      </c>
      <c r="I1777" s="5">
        <f t="shared" si="162"/>
        <v>5.9983294730406901E-3</v>
      </c>
      <c r="J1777" s="1">
        <f>A1777/24/60/60+DATE(1970,1,1)</f>
        <v>44012.5625</v>
      </c>
      <c r="K1777" s="3">
        <f t="shared" si="165"/>
        <v>1</v>
      </c>
      <c r="L1777" s="6">
        <f>(1+Chart!$F$4)^(1/(365/K1777))-1</f>
        <v>6.6592785027408397E-5</v>
      </c>
      <c r="M1777" s="6">
        <f t="shared" si="166"/>
        <v>2.1909069769510126E-6</v>
      </c>
      <c r="N1777" s="6">
        <f t="shared" si="167"/>
        <v>1.6384822209447591E-5</v>
      </c>
      <c r="O1777">
        <f>O1776*(B1777/B1776)</f>
        <v>296.98312858000304</v>
      </c>
      <c r="P1777">
        <f t="shared" si="163"/>
        <v>2020</v>
      </c>
      <c r="Q1777" s="1">
        <f t="shared" si="164"/>
        <v>44012.5625</v>
      </c>
      <c r="R1777">
        <f>IF(B1778="",R1776,IF(Q1777&gt;=Chart!$F$2,E1777,0))</f>
        <v>0</v>
      </c>
      <c r="S1777">
        <f>IF(B1778="",S1776,IFERROR(IF(AND(R1777&gt;0,R1776=0),R1777,(1+(B1778/B1777-1)*Calc!$Z$1)*S1776),0))</f>
        <v>0</v>
      </c>
      <c r="T1777">
        <f>IF(B1778="",T1776,IFERROR(IF(AND(R1777&gt;0,R1776=0),R1777,(1+(B1778/B1777-1)*Calc!$Z$1-L1778)*T1776),0))</f>
        <v>0</v>
      </c>
      <c r="U1777">
        <f>IF(B1778="",U1776,IFERROR(IF(AND(R1777&gt;0,R1776=0),R1777,(1+(B1778/B1777-1)*Calc!$Z$1-M1778*2)*U1776),0))</f>
        <v>0</v>
      </c>
      <c r="V1777">
        <f>IF(B1778="",V1776,IFERROR(IF(AND(R1777&gt;0,R1776=0),R1777,(1+(B1778/B1777-1)*Calc!$Z$1-N1778*2)*V1776),0))</f>
        <v>0</v>
      </c>
      <c r="W1777">
        <f>IF(ISNUMBER(C1777),C1777,W1776)</f>
        <v>0.08</v>
      </c>
      <c r="Y1777" s="1" t="e">
        <f>IF(AND(Q1777&gt;=Chart!$F$2,Q1777&lt;=Chart!$F$3),Q1777,#N/A)</f>
        <v>#N/A</v>
      </c>
      <c r="Z1777" t="e">
        <f>IF(AND(Q1777&gt;=Chart!$F$2,Q1777&lt;=Chart!$F$3),R1777,#N/A)</f>
        <v>#N/A</v>
      </c>
      <c r="AA1777" t="e">
        <f>IF(AND(Q1777&gt;=Chart!$F$2,Q1777&lt;=Chart!$F$3),S1777,#N/A)</f>
        <v>#N/A</v>
      </c>
      <c r="AB1777" t="e">
        <f>IF(AND(Q1777&gt;=Chart!$F$2,Q1777&lt;=Chart!$F$3),T1777,#N/A)</f>
        <v>#N/A</v>
      </c>
      <c r="AC1777" t="e">
        <f>IF(AND(Q1777&gt;=Chart!$F$2,Q1777&lt;=Chart!$F$3),U1777,#N/A)</f>
        <v>#N/A</v>
      </c>
      <c r="AD1777" t="e">
        <f>IF(AND(Q1777&gt;=Chart!$F$2,Q1777&lt;=Chart!$F$3),V1777,#N/A)</f>
        <v>#N/A</v>
      </c>
      <c r="AE1777" t="e">
        <f>IF(AND(Q1777&gt;=Chart!$F$2,Q1777&lt;=Chart!$F$3),I1777,#N/A)</f>
        <v>#N/A</v>
      </c>
      <c r="AF1777" t="e">
        <f>IF(AND(Q1777&gt;=Chart!$F$2,Q1777&lt;=Chart!$F$3),H1777/100,#N/A)</f>
        <v>#N/A</v>
      </c>
      <c r="AG1777" t="e">
        <f>IF(AND(Q1777&gt;=Chart!$F$2,Q1777&lt;=Chart!$F$3),W1777/100,#N/A)</f>
        <v>#N/A</v>
      </c>
    </row>
    <row r="1778" spans="1:33" x14ac:dyDescent="0.25">
      <c r="A1778">
        <v>1593610200</v>
      </c>
      <c r="B1778">
        <f>INDEX('Daily Data ADJ'!$1:$1048576,MATCH(Calc!$A1778,'Daily Data ADJ'!$A:$A,0),MATCH("SPY, CBOE BZX: Close",'Daily Data ADJ'!$1:$1,0))</f>
        <v>299.06343586999998</v>
      </c>
      <c r="C1778">
        <f>INDEX('Daily Data ADJ'!$1:$1048576,MATCH(Calc!$A1778,'Daily Data ADJ'!$A:$A,0),MATCH("EFFR, FRED: Close",'Daily Data ADJ'!$1:$1,0))</f>
        <v>0.08</v>
      </c>
      <c r="D1778">
        <f>INDEX('Daily Data ADJ'!$1:$1048576,MATCH(Calc!$A1778,'Daily Data ADJ'!$A:$A,1),MATCH("SOFR, FRED: Close",'Daily Data ADJ'!$1:$1,0))</f>
        <v>0.11</v>
      </c>
      <c r="E1778">
        <f>INDEX('Daily Data ADJ'!$1:$1048576,MATCH(Calc!$A1778,'Daily Data ADJ'!$A:$A,0),MATCH("UPRO, CBOE BZX: Close",'Daily Data ADJ'!$1:$1,0))</f>
        <v>22.46228369</v>
      </c>
      <c r="F1778">
        <f>INDEX('Daily Data ADJ'!$1:$1048576,MATCH(Calc!$A1778,'Daily Data ADJ'!$A:$A,0),MATCH("ES1!, CME_MINI: Close",'Daily Data ADJ'!$1:$1,0))</f>
        <v>3103</v>
      </c>
      <c r="G1778">
        <f>INDEX('Daily Data ADJ'!$1:$1048576,MATCH(Calc!$A1778,'Daily Data ADJ'!$A:$A,0),MATCH("ES2!, CME_MINI: Close",'Daily Data ADJ'!$1:$1,0))</f>
        <v>3092.75</v>
      </c>
      <c r="H1778">
        <f>INDEX('QUANDL MULTPL SP500_DIV_YIELD_M'!$A:$G,MATCH(Calc!$A1778,'QUANDL MULTPL SP500_DIV_YIELD_M'!$A:$A,1),MATCH('QUANDL MULTPL SP500_DIV_YIELD_M'!$E$1,'QUANDL MULTPL SP500_DIV_YIELD_M'!$A$1:$G$1,0))</f>
        <v>1.91</v>
      </c>
      <c r="I1778" s="5">
        <f t="shared" si="162"/>
        <v>5.9523052450783862E-3</v>
      </c>
      <c r="J1778" s="1">
        <f>A1778/24/60/60+DATE(1970,1,1)</f>
        <v>44013.5625</v>
      </c>
      <c r="K1778" s="3">
        <f t="shared" si="165"/>
        <v>1</v>
      </c>
      <c r="L1778" s="6">
        <f>(1+Chart!$F$4)^(1/(365/K1778))-1</f>
        <v>6.6592785027408397E-5</v>
      </c>
      <c r="M1778" s="6">
        <f t="shared" si="166"/>
        <v>2.1909069769510126E-6</v>
      </c>
      <c r="N1778" s="6">
        <f t="shared" si="167"/>
        <v>1.6259475363211706E-5</v>
      </c>
      <c r="O1778">
        <f>O1777*(B1778/B1777)</f>
        <v>299.06343587000305</v>
      </c>
      <c r="P1778">
        <f t="shared" si="163"/>
        <v>2020</v>
      </c>
      <c r="Q1778" s="1">
        <f t="shared" si="164"/>
        <v>44013.5625</v>
      </c>
      <c r="R1778">
        <f>IF(B1779="",R1777,IF(Q1778&gt;=Chart!$F$2,E1778,0))</f>
        <v>0</v>
      </c>
      <c r="S1778">
        <f>IF(B1779="",S1777,IFERROR(IF(AND(R1778&gt;0,R1777=0),R1778,(1+(B1779/B1778-1)*Calc!$Z$1)*S1777),0))</f>
        <v>0</v>
      </c>
      <c r="T1778">
        <f>IF(B1779="",T1777,IFERROR(IF(AND(R1778&gt;0,R1777=0),R1778,(1+(B1779/B1778-1)*Calc!$Z$1-L1779)*T1777),0))</f>
        <v>0</v>
      </c>
      <c r="U1778">
        <f>IF(B1779="",U1777,IFERROR(IF(AND(R1778&gt;0,R1777=0),R1778,(1+(B1779/B1778-1)*Calc!$Z$1-M1779*2)*U1777),0))</f>
        <v>0</v>
      </c>
      <c r="V1778">
        <f>IF(B1779="",V1777,IFERROR(IF(AND(R1778&gt;0,R1777=0),R1778,(1+(B1779/B1778-1)*Calc!$Z$1-N1779*2)*V1777),0))</f>
        <v>0</v>
      </c>
      <c r="W1778">
        <f>IF(ISNUMBER(C1778),C1778,W1777)</f>
        <v>0.08</v>
      </c>
      <c r="Y1778" s="1" t="e">
        <f>IF(AND(Q1778&gt;=Chart!$F$2,Q1778&lt;=Chart!$F$3),Q1778,#N/A)</f>
        <v>#N/A</v>
      </c>
      <c r="Z1778" t="e">
        <f>IF(AND(Q1778&gt;=Chart!$F$2,Q1778&lt;=Chart!$F$3),R1778,#N/A)</f>
        <v>#N/A</v>
      </c>
      <c r="AA1778" t="e">
        <f>IF(AND(Q1778&gt;=Chart!$F$2,Q1778&lt;=Chart!$F$3),S1778,#N/A)</f>
        <v>#N/A</v>
      </c>
      <c r="AB1778" t="e">
        <f>IF(AND(Q1778&gt;=Chart!$F$2,Q1778&lt;=Chart!$F$3),T1778,#N/A)</f>
        <v>#N/A</v>
      </c>
      <c r="AC1778" t="e">
        <f>IF(AND(Q1778&gt;=Chart!$F$2,Q1778&lt;=Chart!$F$3),U1778,#N/A)</f>
        <v>#N/A</v>
      </c>
      <c r="AD1778" t="e">
        <f>IF(AND(Q1778&gt;=Chart!$F$2,Q1778&lt;=Chart!$F$3),V1778,#N/A)</f>
        <v>#N/A</v>
      </c>
      <c r="AE1778" t="e">
        <f>IF(AND(Q1778&gt;=Chart!$F$2,Q1778&lt;=Chart!$F$3),I1778,#N/A)</f>
        <v>#N/A</v>
      </c>
      <c r="AF1778" t="e">
        <f>IF(AND(Q1778&gt;=Chart!$F$2,Q1778&lt;=Chart!$F$3),H1778/100,#N/A)</f>
        <v>#N/A</v>
      </c>
      <c r="AG1778" t="e">
        <f>IF(AND(Q1778&gt;=Chart!$F$2,Q1778&lt;=Chart!$F$3),W1778/100,#N/A)</f>
        <v>#N/A</v>
      </c>
    </row>
    <row r="1779" spans="1:33" x14ac:dyDescent="0.25">
      <c r="A1779">
        <v>1593696600</v>
      </c>
      <c r="B1779">
        <f>INDEX('Daily Data ADJ'!$1:$1048576,MATCH(Calc!$A1779,'Daily Data ADJ'!$A:$A,0),MATCH("SPY, CBOE BZX: Close",'Daily Data ADJ'!$1:$1,0))</f>
        <v>300.71034581999999</v>
      </c>
      <c r="C1779">
        <f>INDEX('Daily Data ADJ'!$1:$1048576,MATCH(Calc!$A1779,'Daily Data ADJ'!$A:$A,0),MATCH("EFFR, FRED: Close",'Daily Data ADJ'!$1:$1,0))</f>
        <v>0.09</v>
      </c>
      <c r="D1779">
        <f>INDEX('Daily Data ADJ'!$1:$1048576,MATCH(Calc!$A1779,'Daily Data ADJ'!$A:$A,1),MATCH("SOFR, FRED: Close",'Daily Data ADJ'!$1:$1,0))</f>
        <v>0.11</v>
      </c>
      <c r="E1779">
        <f>INDEX('Daily Data ADJ'!$1:$1048576,MATCH(Calc!$A1779,'Daily Data ADJ'!$A:$A,0),MATCH("UPRO, CBOE BZX: Close",'Daily Data ADJ'!$1:$1,0))</f>
        <v>22.820248370000002</v>
      </c>
      <c r="F1779">
        <f>INDEX('Daily Data ADJ'!$1:$1048576,MATCH(Calc!$A1779,'Daily Data ADJ'!$A:$A,0),MATCH("ES1!, CME_MINI: Close",'Daily Data ADJ'!$1:$1,0))</f>
        <v>3129</v>
      </c>
      <c r="G1779">
        <f>INDEX('Daily Data ADJ'!$1:$1048576,MATCH(Calc!$A1779,'Daily Data ADJ'!$A:$A,0),MATCH("ES2!, CME_MINI: Close",'Daily Data ADJ'!$1:$1,0))</f>
        <v>3118.5</v>
      </c>
      <c r="H1779">
        <f>INDEX('QUANDL MULTPL SP500_DIV_YIELD_M'!$A:$G,MATCH(Calc!$A1779,'QUANDL MULTPL SP500_DIV_YIELD_M'!$A:$A,1),MATCH('QUANDL MULTPL SP500_DIV_YIELD_M'!$E$1,'QUANDL MULTPL SP500_DIV_YIELD_M'!$A$1:$G$1,0))</f>
        <v>1.91</v>
      </c>
      <c r="I1779" s="5">
        <f t="shared" si="162"/>
        <v>5.7445947079179868E-3</v>
      </c>
      <c r="J1779" s="1">
        <f>A1779/24/60/60+DATE(1970,1,1)</f>
        <v>44014.5625</v>
      </c>
      <c r="K1779" s="3">
        <f t="shared" si="165"/>
        <v>1</v>
      </c>
      <c r="L1779" s="6">
        <f>(1+Chart!$F$4)^(1/(365/K1779))-1</f>
        <v>6.6592785027408397E-5</v>
      </c>
      <c r="M1779" s="6">
        <f t="shared" si="166"/>
        <v>2.4646475380585287E-6</v>
      </c>
      <c r="N1779" s="6">
        <f t="shared" si="167"/>
        <v>1.5693705183172924E-5</v>
      </c>
      <c r="O1779">
        <f>O1778*(B1779/B1778)</f>
        <v>300.71034582000311</v>
      </c>
      <c r="P1779">
        <f t="shared" si="163"/>
        <v>2020</v>
      </c>
      <c r="Q1779" s="1">
        <f t="shared" si="164"/>
        <v>44014.5625</v>
      </c>
      <c r="R1779">
        <f>IF(B1780="",R1778,IF(Q1779&gt;=Chart!$F$2,E1779,0))</f>
        <v>0</v>
      </c>
      <c r="S1779">
        <f>IF(B1780="",S1778,IFERROR(IF(AND(R1779&gt;0,R1778=0),R1779,(1+(B1780/B1779-1)*Calc!$Z$1)*S1778),0))</f>
        <v>0</v>
      </c>
      <c r="T1779">
        <f>IF(B1780="",T1778,IFERROR(IF(AND(R1779&gt;0,R1778=0),R1779,(1+(B1780/B1779-1)*Calc!$Z$1-L1780)*T1778),0))</f>
        <v>0</v>
      </c>
      <c r="U1779">
        <f>IF(B1780="",U1778,IFERROR(IF(AND(R1779&gt;0,R1778=0),R1779,(1+(B1780/B1779-1)*Calc!$Z$1-M1780*2)*U1778),0))</f>
        <v>0</v>
      </c>
      <c r="V1779">
        <f>IF(B1780="",V1778,IFERROR(IF(AND(R1779&gt;0,R1778=0),R1779,(1+(B1780/B1779-1)*Calc!$Z$1-N1780*2)*V1778),0))</f>
        <v>0</v>
      </c>
      <c r="W1779">
        <f>IF(ISNUMBER(C1779),C1779,W1778)</f>
        <v>0.09</v>
      </c>
      <c r="Y1779" s="1" t="e">
        <f>IF(AND(Q1779&gt;=Chart!$F$2,Q1779&lt;=Chart!$F$3),Q1779,#N/A)</f>
        <v>#N/A</v>
      </c>
      <c r="Z1779" t="e">
        <f>IF(AND(Q1779&gt;=Chart!$F$2,Q1779&lt;=Chart!$F$3),R1779,#N/A)</f>
        <v>#N/A</v>
      </c>
      <c r="AA1779" t="e">
        <f>IF(AND(Q1779&gt;=Chart!$F$2,Q1779&lt;=Chart!$F$3),S1779,#N/A)</f>
        <v>#N/A</v>
      </c>
      <c r="AB1779" t="e">
        <f>IF(AND(Q1779&gt;=Chart!$F$2,Q1779&lt;=Chart!$F$3),T1779,#N/A)</f>
        <v>#N/A</v>
      </c>
      <c r="AC1779" t="e">
        <f>IF(AND(Q1779&gt;=Chart!$F$2,Q1779&lt;=Chart!$F$3),U1779,#N/A)</f>
        <v>#N/A</v>
      </c>
      <c r="AD1779" t="e">
        <f>IF(AND(Q1779&gt;=Chart!$F$2,Q1779&lt;=Chart!$F$3),V1779,#N/A)</f>
        <v>#N/A</v>
      </c>
      <c r="AE1779" t="e">
        <f>IF(AND(Q1779&gt;=Chart!$F$2,Q1779&lt;=Chart!$F$3),I1779,#N/A)</f>
        <v>#N/A</v>
      </c>
      <c r="AF1779" t="e">
        <f>IF(AND(Q1779&gt;=Chart!$F$2,Q1779&lt;=Chart!$F$3),H1779/100,#N/A)</f>
        <v>#N/A</v>
      </c>
      <c r="AG1779" t="e">
        <f>IF(AND(Q1779&gt;=Chart!$F$2,Q1779&lt;=Chart!$F$3),W1779/100,#N/A)</f>
        <v>#N/A</v>
      </c>
    </row>
    <row r="1780" spans="1:33" x14ac:dyDescent="0.25">
      <c r="A1780">
        <v>1594042200</v>
      </c>
      <c r="B1780">
        <f>INDEX('Daily Data ADJ'!$1:$1048576,MATCH(Calc!$A1780,'Daily Data ADJ'!$A:$A,0),MATCH("SPY, CBOE BZX: Close",'Daily Data ADJ'!$1:$1,0))</f>
        <v>305.35251302</v>
      </c>
      <c r="C1780">
        <f>INDEX('Daily Data ADJ'!$1:$1048576,MATCH(Calc!$A1780,'Daily Data ADJ'!$A:$A,0),MATCH("EFFR, FRED: Close",'Daily Data ADJ'!$1:$1,0))</f>
        <v>0.09</v>
      </c>
      <c r="D1780">
        <f>INDEX('Daily Data ADJ'!$1:$1048576,MATCH(Calc!$A1780,'Daily Data ADJ'!$A:$A,1),MATCH("SOFR, FRED: Close",'Daily Data ADJ'!$1:$1,0))</f>
        <v>0.1</v>
      </c>
      <c r="E1780">
        <f>INDEX('Daily Data ADJ'!$1:$1048576,MATCH(Calc!$A1780,'Daily Data ADJ'!$A:$A,0),MATCH("UPRO, CBOE BZX: Close",'Daily Data ADJ'!$1:$1,0))</f>
        <v>23.884198940000001</v>
      </c>
      <c r="F1780">
        <f>INDEX('Daily Data ADJ'!$1:$1048576,MATCH(Calc!$A1780,'Daily Data ADJ'!$A:$A,0),MATCH("ES1!, CME_MINI: Close",'Daily Data ADJ'!$1:$1,0))</f>
        <v>3172</v>
      </c>
      <c r="G1780">
        <f>INDEX('Daily Data ADJ'!$1:$1048576,MATCH(Calc!$A1780,'Daily Data ADJ'!$A:$A,0),MATCH("ES2!, CME_MINI: Close",'Daily Data ADJ'!$1:$1,0))</f>
        <v>3161.5</v>
      </c>
      <c r="H1780">
        <f>INDEX('QUANDL MULTPL SP500_DIV_YIELD_M'!$A:$G,MATCH(Calc!$A1780,'QUANDL MULTPL SP500_DIV_YIELD_M'!$A:$A,1),MATCH('QUANDL MULTPL SP500_DIV_YIELD_M'!$E$1,'QUANDL MULTPL SP500_DIV_YIELD_M'!$A$1:$G$1,0))</f>
        <v>1.91</v>
      </c>
      <c r="I1780" s="5">
        <f t="shared" si="162"/>
        <v>5.9247426452461102E-3</v>
      </c>
      <c r="J1780" s="1">
        <f>A1780/24/60/60+DATE(1970,1,1)</f>
        <v>44018.5625</v>
      </c>
      <c r="K1780" s="3">
        <f t="shared" si="165"/>
        <v>4</v>
      </c>
      <c r="L1780" s="6">
        <f>(1+Chart!$F$4)^(1/(365/K1780))-1</f>
        <v>2.6639774888526091E-4</v>
      </c>
      <c r="M1780" s="6">
        <f t="shared" si="166"/>
        <v>9.8586265995237454E-6</v>
      </c>
      <c r="N1780" s="6">
        <f t="shared" si="167"/>
        <v>6.4739195496876789E-5</v>
      </c>
      <c r="O1780">
        <f>O1779*(B1780/B1779)</f>
        <v>305.35251302000319</v>
      </c>
      <c r="P1780">
        <f t="shared" si="163"/>
        <v>2020</v>
      </c>
      <c r="Q1780" s="1">
        <f t="shared" si="164"/>
        <v>44018.5625</v>
      </c>
      <c r="R1780">
        <f>IF(B1781="",R1779,IF(Q1780&gt;=Chart!$F$2,E1780,0))</f>
        <v>0</v>
      </c>
      <c r="S1780">
        <f>IF(B1781="",S1779,IFERROR(IF(AND(R1780&gt;0,R1779=0),R1780,(1+(B1781/B1780-1)*Calc!$Z$1)*S1779),0))</f>
        <v>0</v>
      </c>
      <c r="T1780">
        <f>IF(B1781="",T1779,IFERROR(IF(AND(R1780&gt;0,R1779=0),R1780,(1+(B1781/B1780-1)*Calc!$Z$1-L1781)*T1779),0))</f>
        <v>0</v>
      </c>
      <c r="U1780">
        <f>IF(B1781="",U1779,IFERROR(IF(AND(R1780&gt;0,R1779=0),R1780,(1+(B1781/B1780-1)*Calc!$Z$1-M1781*2)*U1779),0))</f>
        <v>0</v>
      </c>
      <c r="V1780">
        <f>IF(B1781="",V1779,IFERROR(IF(AND(R1780&gt;0,R1779=0),R1780,(1+(B1781/B1780-1)*Calc!$Z$1-N1781*2)*V1779),0))</f>
        <v>0</v>
      </c>
      <c r="W1780">
        <f>IF(ISNUMBER(C1780),C1780,W1779)</f>
        <v>0.09</v>
      </c>
      <c r="Y1780" s="1" t="e">
        <f>IF(AND(Q1780&gt;=Chart!$F$2,Q1780&lt;=Chart!$F$3),Q1780,#N/A)</f>
        <v>#N/A</v>
      </c>
      <c r="Z1780" t="e">
        <f>IF(AND(Q1780&gt;=Chart!$F$2,Q1780&lt;=Chart!$F$3),R1780,#N/A)</f>
        <v>#N/A</v>
      </c>
      <c r="AA1780" t="e">
        <f>IF(AND(Q1780&gt;=Chart!$F$2,Q1780&lt;=Chart!$F$3),S1780,#N/A)</f>
        <v>#N/A</v>
      </c>
      <c r="AB1780" t="e">
        <f>IF(AND(Q1780&gt;=Chart!$F$2,Q1780&lt;=Chart!$F$3),T1780,#N/A)</f>
        <v>#N/A</v>
      </c>
      <c r="AC1780" t="e">
        <f>IF(AND(Q1780&gt;=Chart!$F$2,Q1780&lt;=Chart!$F$3),U1780,#N/A)</f>
        <v>#N/A</v>
      </c>
      <c r="AD1780" t="e">
        <f>IF(AND(Q1780&gt;=Chart!$F$2,Q1780&lt;=Chart!$F$3),V1780,#N/A)</f>
        <v>#N/A</v>
      </c>
      <c r="AE1780" t="e">
        <f>IF(AND(Q1780&gt;=Chart!$F$2,Q1780&lt;=Chart!$F$3),I1780,#N/A)</f>
        <v>#N/A</v>
      </c>
      <c r="AF1780" t="e">
        <f>IF(AND(Q1780&gt;=Chart!$F$2,Q1780&lt;=Chart!$F$3),H1780/100,#N/A)</f>
        <v>#N/A</v>
      </c>
      <c r="AG1780" t="e">
        <f>IF(AND(Q1780&gt;=Chart!$F$2,Q1780&lt;=Chart!$F$3),W1780/100,#N/A)</f>
        <v>#N/A</v>
      </c>
    </row>
    <row r="1781" spans="1:33" x14ac:dyDescent="0.25">
      <c r="A1781">
        <v>1594128600</v>
      </c>
      <c r="B1781">
        <f>INDEX('Daily Data ADJ'!$1:$1048576,MATCH(Calc!$A1781,'Daily Data ADJ'!$A:$A,0),MATCH("SPY, CBOE BZX: Close",'Daily Data ADJ'!$1:$1,0))</f>
        <v>302.20315892000002</v>
      </c>
      <c r="C1781">
        <f>INDEX('Daily Data ADJ'!$1:$1048576,MATCH(Calc!$A1781,'Daily Data ADJ'!$A:$A,0),MATCH("EFFR, FRED: Close",'Daily Data ADJ'!$1:$1,0))</f>
        <v>0.09</v>
      </c>
      <c r="D1781">
        <f>INDEX('Daily Data ADJ'!$1:$1048576,MATCH(Calc!$A1781,'Daily Data ADJ'!$A:$A,1),MATCH("SOFR, FRED: Close",'Daily Data ADJ'!$1:$1,0))</f>
        <v>0.1</v>
      </c>
      <c r="E1781">
        <f>INDEX('Daily Data ADJ'!$1:$1048576,MATCH(Calc!$A1781,'Daily Data ADJ'!$A:$A,0),MATCH("UPRO, CBOE BZX: Close",'Daily Data ADJ'!$1:$1,0))</f>
        <v>23.128495730000001</v>
      </c>
      <c r="F1781">
        <f>INDEX('Daily Data ADJ'!$1:$1048576,MATCH(Calc!$A1781,'Daily Data ADJ'!$A:$A,0),MATCH("ES1!, CME_MINI: Close",'Daily Data ADJ'!$1:$1,0))</f>
        <v>3136.5</v>
      </c>
      <c r="G1781">
        <f>INDEX('Daily Data ADJ'!$1:$1048576,MATCH(Calc!$A1781,'Daily Data ADJ'!$A:$A,0),MATCH("ES2!, CME_MINI: Close",'Daily Data ADJ'!$1:$1,0))</f>
        <v>3126</v>
      </c>
      <c r="H1781">
        <f>INDEX('QUANDL MULTPL SP500_DIV_YIELD_M'!$A:$G,MATCH(Calc!$A1781,'QUANDL MULTPL SP500_DIV_YIELD_M'!$A:$A,1),MATCH('QUANDL MULTPL SP500_DIV_YIELD_M'!$E$1,'QUANDL MULTPL SP500_DIV_YIELD_M'!$A$1:$G$1,0))</f>
        <v>1.91</v>
      </c>
      <c r="I1781" s="5">
        <f t="shared" si="162"/>
        <v>5.7763697035384462E-3</v>
      </c>
      <c r="J1781" s="1">
        <f>A1781/24/60/60+DATE(1970,1,1)</f>
        <v>44019.5625</v>
      </c>
      <c r="K1781" s="3">
        <f t="shared" si="165"/>
        <v>1</v>
      </c>
      <c r="L1781" s="6">
        <f>(1+Chart!$F$4)^(1/(365/K1781))-1</f>
        <v>6.6592785027408397E-5</v>
      </c>
      <c r="M1781" s="6">
        <f t="shared" si="166"/>
        <v>2.4646475380585287E-6</v>
      </c>
      <c r="N1781" s="6">
        <f t="shared" si="167"/>
        <v>1.5780262722531191E-5</v>
      </c>
      <c r="O1781">
        <f>O1780*(B1781/B1780)</f>
        <v>302.2031589200032</v>
      </c>
      <c r="P1781">
        <f t="shared" si="163"/>
        <v>2020</v>
      </c>
      <c r="Q1781" s="1">
        <f t="shared" si="164"/>
        <v>44019.5625</v>
      </c>
      <c r="R1781">
        <f>IF(B1782="",R1780,IF(Q1781&gt;=Chart!$F$2,E1781,0))</f>
        <v>0</v>
      </c>
      <c r="S1781">
        <f>IF(B1782="",S1780,IFERROR(IF(AND(R1781&gt;0,R1780=0),R1781,(1+(B1782/B1781-1)*Calc!$Z$1)*S1780),0))</f>
        <v>0</v>
      </c>
      <c r="T1781">
        <f>IF(B1782="",T1780,IFERROR(IF(AND(R1781&gt;0,R1780=0),R1781,(1+(B1782/B1781-1)*Calc!$Z$1-L1782)*T1780),0))</f>
        <v>0</v>
      </c>
      <c r="U1781">
        <f>IF(B1782="",U1780,IFERROR(IF(AND(R1781&gt;0,R1780=0),R1781,(1+(B1782/B1781-1)*Calc!$Z$1-M1782*2)*U1780),0))</f>
        <v>0</v>
      </c>
      <c r="V1781">
        <f>IF(B1782="",V1780,IFERROR(IF(AND(R1781&gt;0,R1780=0),R1781,(1+(B1782/B1781-1)*Calc!$Z$1-N1782*2)*V1780),0))</f>
        <v>0</v>
      </c>
      <c r="W1781">
        <f>IF(ISNUMBER(C1781),C1781,W1780)</f>
        <v>0.09</v>
      </c>
      <c r="Y1781" s="1" t="e">
        <f>IF(AND(Q1781&gt;=Chart!$F$2,Q1781&lt;=Chart!$F$3),Q1781,#N/A)</f>
        <v>#N/A</v>
      </c>
      <c r="Z1781" t="e">
        <f>IF(AND(Q1781&gt;=Chart!$F$2,Q1781&lt;=Chart!$F$3),R1781,#N/A)</f>
        <v>#N/A</v>
      </c>
      <c r="AA1781" t="e">
        <f>IF(AND(Q1781&gt;=Chart!$F$2,Q1781&lt;=Chart!$F$3),S1781,#N/A)</f>
        <v>#N/A</v>
      </c>
      <c r="AB1781" t="e">
        <f>IF(AND(Q1781&gt;=Chart!$F$2,Q1781&lt;=Chart!$F$3),T1781,#N/A)</f>
        <v>#N/A</v>
      </c>
      <c r="AC1781" t="e">
        <f>IF(AND(Q1781&gt;=Chart!$F$2,Q1781&lt;=Chart!$F$3),U1781,#N/A)</f>
        <v>#N/A</v>
      </c>
      <c r="AD1781" t="e">
        <f>IF(AND(Q1781&gt;=Chart!$F$2,Q1781&lt;=Chart!$F$3),V1781,#N/A)</f>
        <v>#N/A</v>
      </c>
      <c r="AE1781" t="e">
        <f>IF(AND(Q1781&gt;=Chart!$F$2,Q1781&lt;=Chart!$F$3),I1781,#N/A)</f>
        <v>#N/A</v>
      </c>
      <c r="AF1781" t="e">
        <f>IF(AND(Q1781&gt;=Chart!$F$2,Q1781&lt;=Chart!$F$3),H1781/100,#N/A)</f>
        <v>#N/A</v>
      </c>
      <c r="AG1781" t="e">
        <f>IF(AND(Q1781&gt;=Chart!$F$2,Q1781&lt;=Chart!$F$3),W1781/100,#N/A)</f>
        <v>#N/A</v>
      </c>
    </row>
    <row r="1782" spans="1:33" x14ac:dyDescent="0.25">
      <c r="A1782">
        <v>1594215000</v>
      </c>
      <c r="B1782">
        <f>INDEX('Daily Data ADJ'!$1:$1048576,MATCH(Calc!$A1782,'Daily Data ADJ'!$A:$A,0),MATCH("SPY, CBOE BZX: Close",'Daily Data ADJ'!$1:$1,0))</f>
        <v>304.51461146999998</v>
      </c>
      <c r="C1782">
        <f>INDEX('Daily Data ADJ'!$1:$1048576,MATCH(Calc!$A1782,'Daily Data ADJ'!$A:$A,0),MATCH("EFFR, FRED: Close",'Daily Data ADJ'!$1:$1,0))</f>
        <v>0.09</v>
      </c>
      <c r="D1782">
        <f>INDEX('Daily Data ADJ'!$1:$1048576,MATCH(Calc!$A1782,'Daily Data ADJ'!$A:$A,1),MATCH("SOFR, FRED: Close",'Daily Data ADJ'!$1:$1,0))</f>
        <v>0.1</v>
      </c>
      <c r="E1782">
        <f>INDEX('Daily Data ADJ'!$1:$1048576,MATCH(Calc!$A1782,'Daily Data ADJ'!$A:$A,0),MATCH("UPRO, CBOE BZX: Close",'Daily Data ADJ'!$1:$1,0))</f>
        <v>23.66544275</v>
      </c>
      <c r="F1782">
        <f>INDEX('Daily Data ADJ'!$1:$1048576,MATCH(Calc!$A1782,'Daily Data ADJ'!$A:$A,0),MATCH("ES1!, CME_MINI: Close",'Daily Data ADJ'!$1:$1,0))</f>
        <v>3163.5</v>
      </c>
      <c r="G1782">
        <f>INDEX('Daily Data ADJ'!$1:$1048576,MATCH(Calc!$A1782,'Daily Data ADJ'!$A:$A,0),MATCH("ES2!, CME_MINI: Close",'Daily Data ADJ'!$1:$1,0))</f>
        <v>3152.75</v>
      </c>
      <c r="H1782">
        <f>INDEX('QUANDL MULTPL SP500_DIV_YIELD_M'!$A:$G,MATCH(Calc!$A1782,'QUANDL MULTPL SP500_DIV_YIELD_M'!$A:$A,1),MATCH('QUANDL MULTPL SP500_DIV_YIELD_M'!$E$1,'QUANDL MULTPL SP500_DIV_YIELD_M'!$A$1:$G$1,0))</f>
        <v>1.91</v>
      </c>
      <c r="I1782" s="5">
        <f t="shared" si="162"/>
        <v>5.5765871955203369E-3</v>
      </c>
      <c r="J1782" s="1">
        <f>A1782/24/60/60+DATE(1970,1,1)</f>
        <v>44020.5625</v>
      </c>
      <c r="K1782" s="3">
        <f t="shared" si="165"/>
        <v>1</v>
      </c>
      <c r="L1782" s="6">
        <f>(1+Chart!$F$4)^(1/(365/K1782))-1</f>
        <v>6.6592785027408397E-5</v>
      </c>
      <c r="M1782" s="6">
        <f t="shared" si="166"/>
        <v>2.4646475380585287E-6</v>
      </c>
      <c r="N1782" s="6">
        <f t="shared" si="167"/>
        <v>1.5235994422546639E-5</v>
      </c>
      <c r="O1782">
        <f>O1781*(B1782/B1781)</f>
        <v>304.51461147000316</v>
      </c>
      <c r="P1782">
        <f t="shared" si="163"/>
        <v>2020</v>
      </c>
      <c r="Q1782" s="1">
        <f t="shared" si="164"/>
        <v>44020.5625</v>
      </c>
      <c r="R1782">
        <f>IF(B1783="",R1781,IF(Q1782&gt;=Chart!$F$2,E1782,0))</f>
        <v>0</v>
      </c>
      <c r="S1782">
        <f>IF(B1783="",S1781,IFERROR(IF(AND(R1782&gt;0,R1781=0),R1782,(1+(B1783/B1782-1)*Calc!$Z$1)*S1781),0))</f>
        <v>0</v>
      </c>
      <c r="T1782">
        <f>IF(B1783="",T1781,IFERROR(IF(AND(R1782&gt;0,R1781=0),R1782,(1+(B1783/B1782-1)*Calc!$Z$1-L1783)*T1781),0))</f>
        <v>0</v>
      </c>
      <c r="U1782">
        <f>IF(B1783="",U1781,IFERROR(IF(AND(R1782&gt;0,R1781=0),R1782,(1+(B1783/B1782-1)*Calc!$Z$1-M1783*2)*U1781),0))</f>
        <v>0</v>
      </c>
      <c r="V1782">
        <f>IF(B1783="",V1781,IFERROR(IF(AND(R1782&gt;0,R1781=0),R1782,(1+(B1783/B1782-1)*Calc!$Z$1-N1783*2)*V1781),0))</f>
        <v>0</v>
      </c>
      <c r="W1782">
        <f>IF(ISNUMBER(C1782),C1782,W1781)</f>
        <v>0.09</v>
      </c>
      <c r="Y1782" s="1" t="e">
        <f>IF(AND(Q1782&gt;=Chart!$F$2,Q1782&lt;=Chart!$F$3),Q1782,#N/A)</f>
        <v>#N/A</v>
      </c>
      <c r="Z1782" t="e">
        <f>IF(AND(Q1782&gt;=Chart!$F$2,Q1782&lt;=Chart!$F$3),R1782,#N/A)</f>
        <v>#N/A</v>
      </c>
      <c r="AA1782" t="e">
        <f>IF(AND(Q1782&gt;=Chart!$F$2,Q1782&lt;=Chart!$F$3),S1782,#N/A)</f>
        <v>#N/A</v>
      </c>
      <c r="AB1782" t="e">
        <f>IF(AND(Q1782&gt;=Chart!$F$2,Q1782&lt;=Chart!$F$3),T1782,#N/A)</f>
        <v>#N/A</v>
      </c>
      <c r="AC1782" t="e">
        <f>IF(AND(Q1782&gt;=Chart!$F$2,Q1782&lt;=Chart!$F$3),U1782,#N/A)</f>
        <v>#N/A</v>
      </c>
      <c r="AD1782" t="e">
        <f>IF(AND(Q1782&gt;=Chart!$F$2,Q1782&lt;=Chart!$F$3),V1782,#N/A)</f>
        <v>#N/A</v>
      </c>
      <c r="AE1782" t="e">
        <f>IF(AND(Q1782&gt;=Chart!$F$2,Q1782&lt;=Chart!$F$3),I1782,#N/A)</f>
        <v>#N/A</v>
      </c>
      <c r="AF1782" t="e">
        <f>IF(AND(Q1782&gt;=Chart!$F$2,Q1782&lt;=Chart!$F$3),H1782/100,#N/A)</f>
        <v>#N/A</v>
      </c>
      <c r="AG1782" t="e">
        <f>IF(AND(Q1782&gt;=Chart!$F$2,Q1782&lt;=Chart!$F$3),W1782/100,#N/A)</f>
        <v>#N/A</v>
      </c>
    </row>
    <row r="1783" spans="1:33" x14ac:dyDescent="0.25">
      <c r="A1783">
        <v>1594301400</v>
      </c>
      <c r="B1783">
        <f>INDEX('Daily Data ADJ'!$1:$1048576,MATCH(Calc!$A1783,'Daily Data ADJ'!$A:$A,0),MATCH("SPY, CBOE BZX: Close",'Daily Data ADJ'!$1:$1,0))</f>
        <v>302.78102206</v>
      </c>
      <c r="C1783">
        <f>INDEX('Daily Data ADJ'!$1:$1048576,MATCH(Calc!$A1783,'Daily Data ADJ'!$A:$A,0),MATCH("EFFR, FRED: Close",'Daily Data ADJ'!$1:$1,0))</f>
        <v>0.09</v>
      </c>
      <c r="D1783">
        <f>INDEX('Daily Data ADJ'!$1:$1048576,MATCH(Calc!$A1783,'Daily Data ADJ'!$A:$A,1),MATCH("SOFR, FRED: Close",'Daily Data ADJ'!$1:$1,0))</f>
        <v>0.1</v>
      </c>
      <c r="E1783">
        <f>INDEX('Daily Data ADJ'!$1:$1048576,MATCH(Calc!$A1783,'Daily Data ADJ'!$A:$A,0),MATCH("UPRO, CBOE BZX: Close",'Daily Data ADJ'!$1:$1,0))</f>
        <v>23.262732490000001</v>
      </c>
      <c r="F1783">
        <f>INDEX('Daily Data ADJ'!$1:$1048576,MATCH(Calc!$A1783,'Daily Data ADJ'!$A:$A,0),MATCH("ES1!, CME_MINI: Close",'Daily Data ADJ'!$1:$1,0))</f>
        <v>3141</v>
      </c>
      <c r="G1783">
        <f>INDEX('Daily Data ADJ'!$1:$1048576,MATCH(Calc!$A1783,'Daily Data ADJ'!$A:$A,0),MATCH("ES2!, CME_MINI: Close",'Daily Data ADJ'!$1:$1,0))</f>
        <v>3130.5</v>
      </c>
      <c r="H1783">
        <f>INDEX('QUANDL MULTPL SP500_DIV_YIELD_M'!$A:$G,MATCH(Calc!$A1783,'QUANDL MULTPL SP500_DIV_YIELD_M'!$A:$A,1),MATCH('QUANDL MULTPL SP500_DIV_YIELD_M'!$E$1,'QUANDL MULTPL SP500_DIV_YIELD_M'!$A$1:$G$1,0))</f>
        <v>1.91</v>
      </c>
      <c r="I1783" s="5">
        <f t="shared" si="162"/>
        <v>5.7953622307016436E-3</v>
      </c>
      <c r="J1783" s="1">
        <f>A1783/24/60/60+DATE(1970,1,1)</f>
        <v>44021.5625</v>
      </c>
      <c r="K1783" s="3">
        <f t="shared" si="165"/>
        <v>1</v>
      </c>
      <c r="L1783" s="6">
        <f>(1+Chart!$F$4)^(1/(365/K1783))-1</f>
        <v>6.6592785027408397E-5</v>
      </c>
      <c r="M1783" s="6">
        <f t="shared" si="166"/>
        <v>2.4646475380585287E-6</v>
      </c>
      <c r="N1783" s="6">
        <f t="shared" si="167"/>
        <v>1.5831998529503011E-5</v>
      </c>
      <c r="O1783">
        <f>O1782*(B1783/B1782)</f>
        <v>302.78102206000318</v>
      </c>
      <c r="P1783">
        <f t="shared" si="163"/>
        <v>2020</v>
      </c>
      <c r="Q1783" s="1">
        <f t="shared" si="164"/>
        <v>44021.5625</v>
      </c>
      <c r="R1783">
        <f>IF(B1784="",R1782,IF(Q1783&gt;=Chart!$F$2,E1783,0))</f>
        <v>0</v>
      </c>
      <c r="S1783">
        <f>IF(B1784="",S1782,IFERROR(IF(AND(R1783&gt;0,R1782=0),R1783,(1+(B1784/B1783-1)*Calc!$Z$1)*S1782),0))</f>
        <v>0</v>
      </c>
      <c r="T1783">
        <f>IF(B1784="",T1782,IFERROR(IF(AND(R1783&gt;0,R1782=0),R1783,(1+(B1784/B1783-1)*Calc!$Z$1-L1784)*T1782),0))</f>
        <v>0</v>
      </c>
      <c r="U1783">
        <f>IF(B1784="",U1782,IFERROR(IF(AND(R1783&gt;0,R1782=0),R1783,(1+(B1784/B1783-1)*Calc!$Z$1-M1784*2)*U1782),0))</f>
        <v>0</v>
      </c>
      <c r="V1783">
        <f>IF(B1784="",V1782,IFERROR(IF(AND(R1783&gt;0,R1782=0),R1783,(1+(B1784/B1783-1)*Calc!$Z$1-N1784*2)*V1782),0))</f>
        <v>0</v>
      </c>
      <c r="W1783">
        <f>IF(ISNUMBER(C1783),C1783,W1782)</f>
        <v>0.09</v>
      </c>
      <c r="Y1783" s="1" t="e">
        <f>IF(AND(Q1783&gt;=Chart!$F$2,Q1783&lt;=Chart!$F$3),Q1783,#N/A)</f>
        <v>#N/A</v>
      </c>
      <c r="Z1783" t="e">
        <f>IF(AND(Q1783&gt;=Chart!$F$2,Q1783&lt;=Chart!$F$3),R1783,#N/A)</f>
        <v>#N/A</v>
      </c>
      <c r="AA1783" t="e">
        <f>IF(AND(Q1783&gt;=Chart!$F$2,Q1783&lt;=Chart!$F$3),S1783,#N/A)</f>
        <v>#N/A</v>
      </c>
      <c r="AB1783" t="e">
        <f>IF(AND(Q1783&gt;=Chart!$F$2,Q1783&lt;=Chart!$F$3),T1783,#N/A)</f>
        <v>#N/A</v>
      </c>
      <c r="AC1783" t="e">
        <f>IF(AND(Q1783&gt;=Chart!$F$2,Q1783&lt;=Chart!$F$3),U1783,#N/A)</f>
        <v>#N/A</v>
      </c>
      <c r="AD1783" t="e">
        <f>IF(AND(Q1783&gt;=Chart!$F$2,Q1783&lt;=Chart!$F$3),V1783,#N/A)</f>
        <v>#N/A</v>
      </c>
      <c r="AE1783" t="e">
        <f>IF(AND(Q1783&gt;=Chart!$F$2,Q1783&lt;=Chart!$F$3),I1783,#N/A)</f>
        <v>#N/A</v>
      </c>
      <c r="AF1783" t="e">
        <f>IF(AND(Q1783&gt;=Chart!$F$2,Q1783&lt;=Chart!$F$3),H1783/100,#N/A)</f>
        <v>#N/A</v>
      </c>
      <c r="AG1783" t="e">
        <f>IF(AND(Q1783&gt;=Chart!$F$2,Q1783&lt;=Chart!$F$3),W1783/100,#N/A)</f>
        <v>#N/A</v>
      </c>
    </row>
    <row r="1784" spans="1:33" x14ac:dyDescent="0.25">
      <c r="A1784">
        <v>1594387800</v>
      </c>
      <c r="B1784">
        <f>INDEX('Daily Data ADJ'!$1:$1048576,MATCH(Calc!$A1784,'Daily Data ADJ'!$A:$A,0),MATCH("SPY, CBOE BZX: Close",'Daily Data ADJ'!$1:$1,0))</f>
        <v>305.87258985</v>
      </c>
      <c r="C1784">
        <f>INDEX('Daily Data ADJ'!$1:$1048576,MATCH(Calc!$A1784,'Daily Data ADJ'!$A:$A,0),MATCH("EFFR, FRED: Close",'Daily Data ADJ'!$1:$1,0))</f>
        <v>0.09</v>
      </c>
      <c r="D1784">
        <f>INDEX('Daily Data ADJ'!$1:$1048576,MATCH(Calc!$A1784,'Daily Data ADJ'!$A:$A,1),MATCH("SOFR, FRED: Close",'Daily Data ADJ'!$1:$1,0))</f>
        <v>0.1</v>
      </c>
      <c r="E1784">
        <f>INDEX('Daily Data ADJ'!$1:$1048576,MATCH(Calc!$A1784,'Daily Data ADJ'!$A:$A,0),MATCH("UPRO, CBOE BZX: Close",'Daily Data ADJ'!$1:$1,0))</f>
        <v>23.978661850000002</v>
      </c>
      <c r="F1784">
        <f>INDEX('Daily Data ADJ'!$1:$1048576,MATCH(Calc!$A1784,'Daily Data ADJ'!$A:$A,0),MATCH("ES1!, CME_MINI: Close",'Daily Data ADJ'!$1:$1,0))</f>
        <v>3178.5</v>
      </c>
      <c r="G1784">
        <f>INDEX('Daily Data ADJ'!$1:$1048576,MATCH(Calc!$A1784,'Daily Data ADJ'!$A:$A,0),MATCH("ES2!, CME_MINI: Close",'Daily Data ADJ'!$1:$1,0))</f>
        <v>3167.5</v>
      </c>
      <c r="H1784">
        <f>INDEX('QUANDL MULTPL SP500_DIV_YIELD_M'!$A:$G,MATCH(Calc!$A1784,'QUANDL MULTPL SP500_DIV_YIELD_M'!$A:$A,1),MATCH('QUANDL MULTPL SP500_DIV_YIELD_M'!$E$1,'QUANDL MULTPL SP500_DIV_YIELD_M'!$A$1:$G$1,0))</f>
        <v>1.91</v>
      </c>
      <c r="I1784" s="5">
        <f t="shared" si="162"/>
        <v>5.3286874638186418E-3</v>
      </c>
      <c r="J1784" s="1">
        <f>A1784/24/60/60+DATE(1970,1,1)</f>
        <v>44022.5625</v>
      </c>
      <c r="K1784" s="3">
        <f t="shared" si="165"/>
        <v>1</v>
      </c>
      <c r="L1784" s="6">
        <f>(1+Chart!$F$4)^(1/(365/K1784))-1</f>
        <v>6.6592785027408397E-5</v>
      </c>
      <c r="M1784" s="6">
        <f t="shared" si="166"/>
        <v>2.4646475380585287E-6</v>
      </c>
      <c r="N1784" s="6">
        <f t="shared" si="167"/>
        <v>1.4560490232851109E-5</v>
      </c>
      <c r="O1784">
        <f>O1783*(B1784/B1783)</f>
        <v>305.87258985000318</v>
      </c>
      <c r="P1784">
        <f t="shared" si="163"/>
        <v>2020</v>
      </c>
      <c r="Q1784" s="1">
        <f t="shared" si="164"/>
        <v>44022.5625</v>
      </c>
      <c r="R1784">
        <f>IF(B1785="",R1783,IF(Q1784&gt;=Chart!$F$2,E1784,0))</f>
        <v>0</v>
      </c>
      <c r="S1784">
        <f>IF(B1785="",S1783,IFERROR(IF(AND(R1784&gt;0,R1783=0),R1784,(1+(B1785/B1784-1)*Calc!$Z$1)*S1783),0))</f>
        <v>0</v>
      </c>
      <c r="T1784">
        <f>IF(B1785="",T1783,IFERROR(IF(AND(R1784&gt;0,R1783=0),R1784,(1+(B1785/B1784-1)*Calc!$Z$1-L1785)*T1783),0))</f>
        <v>0</v>
      </c>
      <c r="U1784">
        <f>IF(B1785="",U1783,IFERROR(IF(AND(R1784&gt;0,R1783=0),R1784,(1+(B1785/B1784-1)*Calc!$Z$1-M1785*2)*U1783),0))</f>
        <v>0</v>
      </c>
      <c r="V1784">
        <f>IF(B1785="",V1783,IFERROR(IF(AND(R1784&gt;0,R1783=0),R1784,(1+(B1785/B1784-1)*Calc!$Z$1-N1785*2)*V1783),0))</f>
        <v>0</v>
      </c>
      <c r="W1784">
        <f>IF(ISNUMBER(C1784),C1784,W1783)</f>
        <v>0.09</v>
      </c>
      <c r="Y1784" s="1" t="e">
        <f>IF(AND(Q1784&gt;=Chart!$F$2,Q1784&lt;=Chart!$F$3),Q1784,#N/A)</f>
        <v>#N/A</v>
      </c>
      <c r="Z1784" t="e">
        <f>IF(AND(Q1784&gt;=Chart!$F$2,Q1784&lt;=Chart!$F$3),R1784,#N/A)</f>
        <v>#N/A</v>
      </c>
      <c r="AA1784" t="e">
        <f>IF(AND(Q1784&gt;=Chart!$F$2,Q1784&lt;=Chart!$F$3),S1784,#N/A)</f>
        <v>#N/A</v>
      </c>
      <c r="AB1784" t="e">
        <f>IF(AND(Q1784&gt;=Chart!$F$2,Q1784&lt;=Chart!$F$3),T1784,#N/A)</f>
        <v>#N/A</v>
      </c>
      <c r="AC1784" t="e">
        <f>IF(AND(Q1784&gt;=Chart!$F$2,Q1784&lt;=Chart!$F$3),U1784,#N/A)</f>
        <v>#N/A</v>
      </c>
      <c r="AD1784" t="e">
        <f>IF(AND(Q1784&gt;=Chart!$F$2,Q1784&lt;=Chart!$F$3),V1784,#N/A)</f>
        <v>#N/A</v>
      </c>
      <c r="AE1784" t="e">
        <f>IF(AND(Q1784&gt;=Chart!$F$2,Q1784&lt;=Chart!$F$3),I1784,#N/A)</f>
        <v>#N/A</v>
      </c>
      <c r="AF1784" t="e">
        <f>IF(AND(Q1784&gt;=Chart!$F$2,Q1784&lt;=Chart!$F$3),H1784/100,#N/A)</f>
        <v>#N/A</v>
      </c>
      <c r="AG1784" t="e">
        <f>IF(AND(Q1784&gt;=Chart!$F$2,Q1784&lt;=Chart!$F$3),W1784/100,#N/A)</f>
        <v>#N/A</v>
      </c>
    </row>
    <row r="1785" spans="1:33" x14ac:dyDescent="0.25">
      <c r="A1785">
        <v>1594647000</v>
      </c>
      <c r="B1785">
        <f>INDEX('Daily Data ADJ'!$1:$1048576,MATCH(Calc!$A1785,'Daily Data ADJ'!$A:$A,0),MATCH("SPY, CBOE BZX: Close",'Daily Data ADJ'!$1:$1,0))</f>
        <v>303.22405046</v>
      </c>
      <c r="C1785">
        <f>INDEX('Daily Data ADJ'!$1:$1048576,MATCH(Calc!$A1785,'Daily Data ADJ'!$A:$A,0),MATCH("EFFR, FRED: Close",'Daily Data ADJ'!$1:$1,0))</f>
        <v>0.09</v>
      </c>
      <c r="D1785">
        <f>INDEX('Daily Data ADJ'!$1:$1048576,MATCH(Calc!$A1785,'Daily Data ADJ'!$A:$A,1),MATCH("SOFR, FRED: Close",'Daily Data ADJ'!$1:$1,0))</f>
        <v>0.1</v>
      </c>
      <c r="E1785">
        <f>INDEX('Daily Data ADJ'!$1:$1048576,MATCH(Calc!$A1785,'Daily Data ADJ'!$A:$A,0),MATCH("UPRO, CBOE BZX: Close",'Daily Data ADJ'!$1:$1,0))</f>
        <v>23.35222366</v>
      </c>
      <c r="F1785">
        <f>INDEX('Daily Data ADJ'!$1:$1048576,MATCH(Calc!$A1785,'Daily Data ADJ'!$A:$A,0),MATCH("ES1!, CME_MINI: Close",'Daily Data ADJ'!$1:$1,0))</f>
        <v>3148.25</v>
      </c>
      <c r="G1785">
        <f>INDEX('Daily Data ADJ'!$1:$1048576,MATCH(Calc!$A1785,'Daily Data ADJ'!$A:$A,0),MATCH("ES2!, CME_MINI: Close",'Daily Data ADJ'!$1:$1,0))</f>
        <v>3137.5</v>
      </c>
      <c r="H1785">
        <f>INDEX('QUANDL MULTPL SP500_DIV_YIELD_M'!$A:$G,MATCH(Calc!$A1785,'QUANDL MULTPL SP500_DIV_YIELD_M'!$A:$A,1),MATCH('QUANDL MULTPL SP500_DIV_YIELD_M'!$E$1,'QUANDL MULTPL SP500_DIV_YIELD_M'!$A$1:$G$1,0))</f>
        <v>1.91</v>
      </c>
      <c r="I1785" s="5">
        <f t="shared" si="162"/>
        <v>5.5114160168597756E-3</v>
      </c>
      <c r="J1785" s="1">
        <f>A1785/24/60/60+DATE(1970,1,1)</f>
        <v>44025.5625</v>
      </c>
      <c r="K1785" s="3">
        <f t="shared" si="165"/>
        <v>3</v>
      </c>
      <c r="L1785" s="6">
        <f>(1+Chart!$F$4)^(1/(365/K1785))-1</f>
        <v>1.9979165917494157E-4</v>
      </c>
      <c r="M1785" s="6">
        <f t="shared" si="166"/>
        <v>7.393960838042446E-6</v>
      </c>
      <c r="N1785" s="6">
        <f t="shared" si="167"/>
        <v>4.5175955238230259E-5</v>
      </c>
      <c r="O1785">
        <f>O1784*(B1785/B1784)</f>
        <v>303.22405046000313</v>
      </c>
      <c r="P1785">
        <f t="shared" si="163"/>
        <v>2020</v>
      </c>
      <c r="Q1785" s="1">
        <f t="shared" si="164"/>
        <v>44025.5625</v>
      </c>
      <c r="R1785">
        <f>IF(B1786="",R1784,IF(Q1785&gt;=Chart!$F$2,E1785,0))</f>
        <v>0</v>
      </c>
      <c r="S1785">
        <f>IF(B1786="",S1784,IFERROR(IF(AND(R1785&gt;0,R1784=0),R1785,(1+(B1786/B1785-1)*Calc!$Z$1)*S1784),0))</f>
        <v>0</v>
      </c>
      <c r="T1785">
        <f>IF(B1786="",T1784,IFERROR(IF(AND(R1785&gt;0,R1784=0),R1785,(1+(B1786/B1785-1)*Calc!$Z$1-L1786)*T1784),0))</f>
        <v>0</v>
      </c>
      <c r="U1785">
        <f>IF(B1786="",U1784,IFERROR(IF(AND(R1785&gt;0,R1784=0),R1785,(1+(B1786/B1785-1)*Calc!$Z$1-M1786*2)*U1784),0))</f>
        <v>0</v>
      </c>
      <c r="V1785">
        <f>IF(B1786="",V1784,IFERROR(IF(AND(R1785&gt;0,R1784=0),R1785,(1+(B1786/B1785-1)*Calc!$Z$1-N1786*2)*V1784),0))</f>
        <v>0</v>
      </c>
      <c r="W1785">
        <f>IF(ISNUMBER(C1785),C1785,W1784)</f>
        <v>0.09</v>
      </c>
      <c r="Y1785" s="1" t="e">
        <f>IF(AND(Q1785&gt;=Chart!$F$2,Q1785&lt;=Chart!$F$3),Q1785,#N/A)</f>
        <v>#N/A</v>
      </c>
      <c r="Z1785" t="e">
        <f>IF(AND(Q1785&gt;=Chart!$F$2,Q1785&lt;=Chart!$F$3),R1785,#N/A)</f>
        <v>#N/A</v>
      </c>
      <c r="AA1785" t="e">
        <f>IF(AND(Q1785&gt;=Chart!$F$2,Q1785&lt;=Chart!$F$3),S1785,#N/A)</f>
        <v>#N/A</v>
      </c>
      <c r="AB1785" t="e">
        <f>IF(AND(Q1785&gt;=Chart!$F$2,Q1785&lt;=Chart!$F$3),T1785,#N/A)</f>
        <v>#N/A</v>
      </c>
      <c r="AC1785" t="e">
        <f>IF(AND(Q1785&gt;=Chart!$F$2,Q1785&lt;=Chart!$F$3),U1785,#N/A)</f>
        <v>#N/A</v>
      </c>
      <c r="AD1785" t="e">
        <f>IF(AND(Q1785&gt;=Chart!$F$2,Q1785&lt;=Chart!$F$3),V1785,#N/A)</f>
        <v>#N/A</v>
      </c>
      <c r="AE1785" t="e">
        <f>IF(AND(Q1785&gt;=Chart!$F$2,Q1785&lt;=Chart!$F$3),I1785,#N/A)</f>
        <v>#N/A</v>
      </c>
      <c r="AF1785" t="e">
        <f>IF(AND(Q1785&gt;=Chart!$F$2,Q1785&lt;=Chart!$F$3),H1785/100,#N/A)</f>
        <v>#N/A</v>
      </c>
      <c r="AG1785" t="e">
        <f>IF(AND(Q1785&gt;=Chart!$F$2,Q1785&lt;=Chart!$F$3),W1785/100,#N/A)</f>
        <v>#N/A</v>
      </c>
    </row>
    <row r="1786" spans="1:33" x14ac:dyDescent="0.25">
      <c r="A1786">
        <v>1594733400</v>
      </c>
      <c r="B1786">
        <f>INDEX('Daily Data ADJ'!$1:$1048576,MATCH(Calc!$A1786,'Daily Data ADJ'!$A:$A,0),MATCH("SPY, CBOE BZX: Close",'Daily Data ADJ'!$1:$1,0))</f>
        <v>307.15351980000003</v>
      </c>
      <c r="C1786">
        <f>INDEX('Daily Data ADJ'!$1:$1048576,MATCH(Calc!$A1786,'Daily Data ADJ'!$A:$A,0),MATCH("EFFR, FRED: Close",'Daily Data ADJ'!$1:$1,0))</f>
        <v>0.09</v>
      </c>
      <c r="D1786">
        <f>INDEX('Daily Data ADJ'!$1:$1048576,MATCH(Calc!$A1786,'Daily Data ADJ'!$A:$A,1),MATCH("SOFR, FRED: Close",'Daily Data ADJ'!$1:$1,0))</f>
        <v>0.11</v>
      </c>
      <c r="E1786">
        <f>INDEX('Daily Data ADJ'!$1:$1048576,MATCH(Calc!$A1786,'Daily Data ADJ'!$A:$A,0),MATCH("UPRO, CBOE BZX: Close",'Daily Data ADJ'!$1:$1,0))</f>
        <v>24.247135360000001</v>
      </c>
      <c r="F1786">
        <f>INDEX('Daily Data ADJ'!$1:$1048576,MATCH(Calc!$A1786,'Daily Data ADJ'!$A:$A,0),MATCH("ES1!, CME_MINI: Close",'Daily Data ADJ'!$1:$1,0))</f>
        <v>3183.5</v>
      </c>
      <c r="G1786">
        <f>INDEX('Daily Data ADJ'!$1:$1048576,MATCH(Calc!$A1786,'Daily Data ADJ'!$A:$A,0),MATCH("ES2!, CME_MINI: Close",'Daily Data ADJ'!$1:$1,0))</f>
        <v>3172.75</v>
      </c>
      <c r="H1786">
        <f>INDEX('QUANDL MULTPL SP500_DIV_YIELD_M'!$A:$G,MATCH(Calc!$A1786,'QUANDL MULTPL SP500_DIV_YIELD_M'!$A:$A,1),MATCH('QUANDL MULTPL SP500_DIV_YIELD_M'!$E$1,'QUANDL MULTPL SP500_DIV_YIELD_M'!$A$1:$G$1,0))</f>
        <v>1.91</v>
      </c>
      <c r="I1786" s="5">
        <f t="shared" si="162"/>
        <v>5.6611160141992675E-3</v>
      </c>
      <c r="J1786" s="1">
        <f>A1786/24/60/60+DATE(1970,1,1)</f>
        <v>44026.5625</v>
      </c>
      <c r="K1786" s="3">
        <f t="shared" si="165"/>
        <v>1</v>
      </c>
      <c r="L1786" s="6">
        <f>(1+Chart!$F$4)^(1/(365/K1786))-1</f>
        <v>6.6592785027408397E-5</v>
      </c>
      <c r="M1786" s="6">
        <f t="shared" si="166"/>
        <v>2.4646475380585287E-6</v>
      </c>
      <c r="N1786" s="6">
        <f t="shared" si="167"/>
        <v>1.5466289786880694E-5</v>
      </c>
      <c r="O1786">
        <f>O1785*(B1786/B1785)</f>
        <v>307.15351980000315</v>
      </c>
      <c r="P1786">
        <f t="shared" si="163"/>
        <v>2020</v>
      </c>
      <c r="Q1786" s="1">
        <f t="shared" si="164"/>
        <v>44026.5625</v>
      </c>
      <c r="R1786">
        <f>IF(B1787="",R1785,IF(Q1786&gt;=Chart!$F$2,E1786,0))</f>
        <v>0</v>
      </c>
      <c r="S1786">
        <f>IF(B1787="",S1785,IFERROR(IF(AND(R1786&gt;0,R1785=0),R1786,(1+(B1787/B1786-1)*Calc!$Z$1)*S1785),0))</f>
        <v>0</v>
      </c>
      <c r="T1786">
        <f>IF(B1787="",T1785,IFERROR(IF(AND(R1786&gt;0,R1785=0),R1786,(1+(B1787/B1786-1)*Calc!$Z$1-L1787)*T1785),0))</f>
        <v>0</v>
      </c>
      <c r="U1786">
        <f>IF(B1787="",U1785,IFERROR(IF(AND(R1786&gt;0,R1785=0),R1786,(1+(B1787/B1786-1)*Calc!$Z$1-M1787*2)*U1785),0))</f>
        <v>0</v>
      </c>
      <c r="V1786">
        <f>IF(B1787="",V1785,IFERROR(IF(AND(R1786&gt;0,R1785=0),R1786,(1+(B1787/B1786-1)*Calc!$Z$1-N1787*2)*V1785),0))</f>
        <v>0</v>
      </c>
      <c r="W1786">
        <f>IF(ISNUMBER(C1786),C1786,W1785)</f>
        <v>0.09</v>
      </c>
      <c r="Y1786" s="1" t="e">
        <f>IF(AND(Q1786&gt;=Chart!$F$2,Q1786&lt;=Chart!$F$3),Q1786,#N/A)</f>
        <v>#N/A</v>
      </c>
      <c r="Z1786" t="e">
        <f>IF(AND(Q1786&gt;=Chart!$F$2,Q1786&lt;=Chart!$F$3),R1786,#N/A)</f>
        <v>#N/A</v>
      </c>
      <c r="AA1786" t="e">
        <f>IF(AND(Q1786&gt;=Chart!$F$2,Q1786&lt;=Chart!$F$3),S1786,#N/A)</f>
        <v>#N/A</v>
      </c>
      <c r="AB1786" t="e">
        <f>IF(AND(Q1786&gt;=Chart!$F$2,Q1786&lt;=Chart!$F$3),T1786,#N/A)</f>
        <v>#N/A</v>
      </c>
      <c r="AC1786" t="e">
        <f>IF(AND(Q1786&gt;=Chart!$F$2,Q1786&lt;=Chart!$F$3),U1786,#N/A)</f>
        <v>#N/A</v>
      </c>
      <c r="AD1786" t="e">
        <f>IF(AND(Q1786&gt;=Chart!$F$2,Q1786&lt;=Chart!$F$3),V1786,#N/A)</f>
        <v>#N/A</v>
      </c>
      <c r="AE1786" t="e">
        <f>IF(AND(Q1786&gt;=Chart!$F$2,Q1786&lt;=Chart!$F$3),I1786,#N/A)</f>
        <v>#N/A</v>
      </c>
      <c r="AF1786" t="e">
        <f>IF(AND(Q1786&gt;=Chart!$F$2,Q1786&lt;=Chart!$F$3),H1786/100,#N/A)</f>
        <v>#N/A</v>
      </c>
      <c r="AG1786" t="e">
        <f>IF(AND(Q1786&gt;=Chart!$F$2,Q1786&lt;=Chart!$F$3),W1786/100,#N/A)</f>
        <v>#N/A</v>
      </c>
    </row>
    <row r="1787" spans="1:33" x14ac:dyDescent="0.25">
      <c r="A1787">
        <v>1594819800</v>
      </c>
      <c r="B1787">
        <f>INDEX('Daily Data ADJ'!$1:$1048576,MATCH(Calc!$A1787,'Daily Data ADJ'!$A:$A,0),MATCH("SPY, CBOE BZX: Close",'Daily Data ADJ'!$1:$1,0))</f>
        <v>309.97541811999997</v>
      </c>
      <c r="C1787">
        <f>INDEX('Daily Data ADJ'!$1:$1048576,MATCH(Calc!$A1787,'Daily Data ADJ'!$A:$A,0),MATCH("EFFR, FRED: Close",'Daily Data ADJ'!$1:$1,0))</f>
        <v>0.1</v>
      </c>
      <c r="D1787">
        <f>INDEX('Daily Data ADJ'!$1:$1048576,MATCH(Calc!$A1787,'Daily Data ADJ'!$A:$A,1),MATCH("SOFR, FRED: Close",'Daily Data ADJ'!$1:$1,0))</f>
        <v>0.13</v>
      </c>
      <c r="E1787">
        <f>INDEX('Daily Data ADJ'!$1:$1048576,MATCH(Calc!$A1787,'Daily Data ADJ'!$A:$A,0),MATCH("UPRO, CBOE BZX: Close",'Daily Data ADJ'!$1:$1,0))</f>
        <v>24.923290860000002</v>
      </c>
      <c r="F1787">
        <f>INDEX('Daily Data ADJ'!$1:$1048576,MATCH(Calc!$A1787,'Daily Data ADJ'!$A:$A,0),MATCH("ES1!, CME_MINI: Close",'Daily Data ADJ'!$1:$1,0))</f>
        <v>3219.5</v>
      </c>
      <c r="G1787">
        <f>INDEX('Daily Data ADJ'!$1:$1048576,MATCH(Calc!$A1787,'Daily Data ADJ'!$A:$A,0),MATCH("ES2!, CME_MINI: Close",'Daily Data ADJ'!$1:$1,0))</f>
        <v>3208.5</v>
      </c>
      <c r="H1787">
        <f>INDEX('QUANDL MULTPL SP500_DIV_YIELD_M'!$A:$G,MATCH(Calc!$A1787,'QUANDL MULTPL SP500_DIV_YIELD_M'!$A:$A,1),MATCH('QUANDL MULTPL SP500_DIV_YIELD_M'!$E$1,'QUANDL MULTPL SP500_DIV_YIELD_M'!$A$1:$G$1,0))</f>
        <v>1.91</v>
      </c>
      <c r="I1787" s="5">
        <f t="shared" si="162"/>
        <v>5.5031643578591291E-3</v>
      </c>
      <c r="J1787" s="1">
        <f>A1787/24/60/60+DATE(1970,1,1)</f>
        <v>44027.5625</v>
      </c>
      <c r="K1787" s="3">
        <f t="shared" si="165"/>
        <v>1</v>
      </c>
      <c r="L1787" s="6">
        <f>(1+Chart!$F$4)^(1/(365/K1787))-1</f>
        <v>6.6592785027408397E-5</v>
      </c>
      <c r="M1787" s="6">
        <f t="shared" si="166"/>
        <v>2.7383608263154002E-6</v>
      </c>
      <c r="N1787" s="6">
        <f t="shared" si="167"/>
        <v>1.5035941188568103E-5</v>
      </c>
      <c r="O1787">
        <f>O1786*(B1787/B1786)</f>
        <v>309.9754181200031</v>
      </c>
      <c r="P1787">
        <f t="shared" si="163"/>
        <v>2020</v>
      </c>
      <c r="Q1787" s="1">
        <f t="shared" si="164"/>
        <v>44027.5625</v>
      </c>
      <c r="R1787">
        <f>IF(B1788="",R1786,IF(Q1787&gt;=Chart!$F$2,E1787,0))</f>
        <v>0</v>
      </c>
      <c r="S1787">
        <f>IF(B1788="",S1786,IFERROR(IF(AND(R1787&gt;0,R1786=0),R1787,(1+(B1788/B1787-1)*Calc!$Z$1)*S1786),0))</f>
        <v>0</v>
      </c>
      <c r="T1787">
        <f>IF(B1788="",T1786,IFERROR(IF(AND(R1787&gt;0,R1786=0),R1787,(1+(B1788/B1787-1)*Calc!$Z$1-L1788)*T1786),0))</f>
        <v>0</v>
      </c>
      <c r="U1787">
        <f>IF(B1788="",U1786,IFERROR(IF(AND(R1787&gt;0,R1786=0),R1787,(1+(B1788/B1787-1)*Calc!$Z$1-M1788*2)*U1786),0))</f>
        <v>0</v>
      </c>
      <c r="V1787">
        <f>IF(B1788="",V1786,IFERROR(IF(AND(R1787&gt;0,R1786=0),R1787,(1+(B1788/B1787-1)*Calc!$Z$1-N1788*2)*V1786),0))</f>
        <v>0</v>
      </c>
      <c r="W1787">
        <f>IF(ISNUMBER(C1787),C1787,W1786)</f>
        <v>0.1</v>
      </c>
      <c r="Y1787" s="1" t="e">
        <f>IF(AND(Q1787&gt;=Chart!$F$2,Q1787&lt;=Chart!$F$3),Q1787,#N/A)</f>
        <v>#N/A</v>
      </c>
      <c r="Z1787" t="e">
        <f>IF(AND(Q1787&gt;=Chart!$F$2,Q1787&lt;=Chart!$F$3),R1787,#N/A)</f>
        <v>#N/A</v>
      </c>
      <c r="AA1787" t="e">
        <f>IF(AND(Q1787&gt;=Chart!$F$2,Q1787&lt;=Chart!$F$3),S1787,#N/A)</f>
        <v>#N/A</v>
      </c>
      <c r="AB1787" t="e">
        <f>IF(AND(Q1787&gt;=Chart!$F$2,Q1787&lt;=Chart!$F$3),T1787,#N/A)</f>
        <v>#N/A</v>
      </c>
      <c r="AC1787" t="e">
        <f>IF(AND(Q1787&gt;=Chart!$F$2,Q1787&lt;=Chart!$F$3),U1787,#N/A)</f>
        <v>#N/A</v>
      </c>
      <c r="AD1787" t="e">
        <f>IF(AND(Q1787&gt;=Chart!$F$2,Q1787&lt;=Chart!$F$3),V1787,#N/A)</f>
        <v>#N/A</v>
      </c>
      <c r="AE1787" t="e">
        <f>IF(AND(Q1787&gt;=Chart!$F$2,Q1787&lt;=Chart!$F$3),I1787,#N/A)</f>
        <v>#N/A</v>
      </c>
      <c r="AF1787" t="e">
        <f>IF(AND(Q1787&gt;=Chart!$F$2,Q1787&lt;=Chart!$F$3),H1787/100,#N/A)</f>
        <v>#N/A</v>
      </c>
      <c r="AG1787" t="e">
        <f>IF(AND(Q1787&gt;=Chart!$F$2,Q1787&lt;=Chart!$F$3),W1787/100,#N/A)</f>
        <v>#N/A</v>
      </c>
    </row>
    <row r="1788" spans="1:33" x14ac:dyDescent="0.25">
      <c r="A1788">
        <v>1594906200</v>
      </c>
      <c r="B1788">
        <f>INDEX('Daily Data ADJ'!$1:$1048576,MATCH(Calc!$A1788,'Daily Data ADJ'!$A:$A,0),MATCH("SPY, CBOE BZX: Close",'Daily Data ADJ'!$1:$1,0))</f>
        <v>308.95452657999999</v>
      </c>
      <c r="C1788">
        <f>INDEX('Daily Data ADJ'!$1:$1048576,MATCH(Calc!$A1788,'Daily Data ADJ'!$A:$A,0),MATCH("EFFR, FRED: Close",'Daily Data ADJ'!$1:$1,0))</f>
        <v>0.1</v>
      </c>
      <c r="D1788">
        <f>INDEX('Daily Data ADJ'!$1:$1048576,MATCH(Calc!$A1788,'Daily Data ADJ'!$A:$A,1),MATCH("SOFR, FRED: Close",'Daily Data ADJ'!$1:$1,0))</f>
        <v>0.12</v>
      </c>
      <c r="E1788">
        <f>INDEX('Daily Data ADJ'!$1:$1048576,MATCH(Calc!$A1788,'Daily Data ADJ'!$A:$A,0),MATCH("UPRO, CBOE BZX: Close",'Daily Data ADJ'!$1:$1,0))</f>
        <v>24.67470428</v>
      </c>
      <c r="F1788">
        <f>INDEX('Daily Data ADJ'!$1:$1048576,MATCH(Calc!$A1788,'Daily Data ADJ'!$A:$A,0),MATCH("ES1!, CME_MINI: Close",'Daily Data ADJ'!$1:$1,0))</f>
        <v>3194.5</v>
      </c>
      <c r="G1788">
        <f>INDEX('Daily Data ADJ'!$1:$1048576,MATCH(Calc!$A1788,'Daily Data ADJ'!$A:$A,0),MATCH("ES2!, CME_MINI: Close",'Daily Data ADJ'!$1:$1,0))</f>
        <v>3183.5</v>
      </c>
      <c r="H1788">
        <f>INDEX('QUANDL MULTPL SP500_DIV_YIELD_M'!$A:$G,MATCH(Calc!$A1788,'QUANDL MULTPL SP500_DIV_YIELD_M'!$A:$A,1),MATCH('QUANDL MULTPL SP500_DIV_YIELD_M'!$E$1,'QUANDL MULTPL SP500_DIV_YIELD_M'!$A$1:$G$1,0))</f>
        <v>1.91</v>
      </c>
      <c r="I1788" s="5">
        <f t="shared" si="162"/>
        <v>5.3973061036678358E-3</v>
      </c>
      <c r="J1788" s="1">
        <f>A1788/24/60/60+DATE(1970,1,1)</f>
        <v>44028.5625</v>
      </c>
      <c r="K1788" s="3">
        <f t="shared" si="165"/>
        <v>1</v>
      </c>
      <c r="L1788" s="6">
        <f>(1+Chart!$F$4)^(1/(365/K1788))-1</f>
        <v>6.6592785027408397E-5</v>
      </c>
      <c r="M1788" s="6">
        <f t="shared" si="166"/>
        <v>2.7383608263154002E-6</v>
      </c>
      <c r="N1788" s="6">
        <f t="shared" si="167"/>
        <v>1.4747486401622822E-5</v>
      </c>
      <c r="O1788">
        <f>O1787*(B1788/B1787)</f>
        <v>308.95452658000312</v>
      </c>
      <c r="P1788">
        <f t="shared" si="163"/>
        <v>2020</v>
      </c>
      <c r="Q1788" s="1">
        <f t="shared" si="164"/>
        <v>44028.5625</v>
      </c>
      <c r="R1788">
        <f>IF(B1789="",R1787,IF(Q1788&gt;=Chart!$F$2,E1788,0))</f>
        <v>0</v>
      </c>
      <c r="S1788">
        <f>IF(B1789="",S1787,IFERROR(IF(AND(R1788&gt;0,R1787=0),R1788,(1+(B1789/B1788-1)*Calc!$Z$1)*S1787),0))</f>
        <v>0</v>
      </c>
      <c r="T1788">
        <f>IF(B1789="",T1787,IFERROR(IF(AND(R1788&gt;0,R1787=0),R1788,(1+(B1789/B1788-1)*Calc!$Z$1-L1789)*T1787),0))</f>
        <v>0</v>
      </c>
      <c r="U1788">
        <f>IF(B1789="",U1787,IFERROR(IF(AND(R1788&gt;0,R1787=0),R1788,(1+(B1789/B1788-1)*Calc!$Z$1-M1789*2)*U1787),0))</f>
        <v>0</v>
      </c>
      <c r="V1788">
        <f>IF(B1789="",V1787,IFERROR(IF(AND(R1788&gt;0,R1787=0),R1788,(1+(B1789/B1788-1)*Calc!$Z$1-N1789*2)*V1787),0))</f>
        <v>0</v>
      </c>
      <c r="W1788">
        <f>IF(ISNUMBER(C1788),C1788,W1787)</f>
        <v>0.1</v>
      </c>
      <c r="Y1788" s="1" t="e">
        <f>IF(AND(Q1788&gt;=Chart!$F$2,Q1788&lt;=Chart!$F$3),Q1788,#N/A)</f>
        <v>#N/A</v>
      </c>
      <c r="Z1788" t="e">
        <f>IF(AND(Q1788&gt;=Chart!$F$2,Q1788&lt;=Chart!$F$3),R1788,#N/A)</f>
        <v>#N/A</v>
      </c>
      <c r="AA1788" t="e">
        <f>IF(AND(Q1788&gt;=Chart!$F$2,Q1788&lt;=Chart!$F$3),S1788,#N/A)</f>
        <v>#N/A</v>
      </c>
      <c r="AB1788" t="e">
        <f>IF(AND(Q1788&gt;=Chart!$F$2,Q1788&lt;=Chart!$F$3),T1788,#N/A)</f>
        <v>#N/A</v>
      </c>
      <c r="AC1788" t="e">
        <f>IF(AND(Q1788&gt;=Chart!$F$2,Q1788&lt;=Chart!$F$3),U1788,#N/A)</f>
        <v>#N/A</v>
      </c>
      <c r="AD1788" t="e">
        <f>IF(AND(Q1788&gt;=Chart!$F$2,Q1788&lt;=Chart!$F$3),V1788,#N/A)</f>
        <v>#N/A</v>
      </c>
      <c r="AE1788" t="e">
        <f>IF(AND(Q1788&gt;=Chart!$F$2,Q1788&lt;=Chart!$F$3),I1788,#N/A)</f>
        <v>#N/A</v>
      </c>
      <c r="AF1788" t="e">
        <f>IF(AND(Q1788&gt;=Chart!$F$2,Q1788&lt;=Chart!$F$3),H1788/100,#N/A)</f>
        <v>#N/A</v>
      </c>
      <c r="AG1788" t="e">
        <f>IF(AND(Q1788&gt;=Chart!$F$2,Q1788&lt;=Chart!$F$3),W1788/100,#N/A)</f>
        <v>#N/A</v>
      </c>
    </row>
    <row r="1789" spans="1:33" x14ac:dyDescent="0.25">
      <c r="A1789">
        <v>1594992600</v>
      </c>
      <c r="B1789">
        <f>INDEX('Daily Data ADJ'!$1:$1048576,MATCH(Calc!$A1789,'Daily Data ADJ'!$A:$A,0),MATCH("SPY, CBOE BZX: Close",'Daily Data ADJ'!$1:$1,0))</f>
        <v>309.85021444</v>
      </c>
      <c r="C1789">
        <f>INDEX('Daily Data ADJ'!$1:$1048576,MATCH(Calc!$A1789,'Daily Data ADJ'!$A:$A,0),MATCH("EFFR, FRED: Close",'Daily Data ADJ'!$1:$1,0))</f>
        <v>0.09</v>
      </c>
      <c r="D1789">
        <f>INDEX('Daily Data ADJ'!$1:$1048576,MATCH(Calc!$A1789,'Daily Data ADJ'!$A:$A,1),MATCH("SOFR, FRED: Close",'Daily Data ADJ'!$1:$1,0))</f>
        <v>0.12</v>
      </c>
      <c r="E1789">
        <f>INDEX('Daily Data ADJ'!$1:$1048576,MATCH(Calc!$A1789,'Daily Data ADJ'!$A:$A,0),MATCH("UPRO, CBOE BZX: Close",'Daily Data ADJ'!$1:$1,0))</f>
        <v>24.88848874</v>
      </c>
      <c r="F1789">
        <f>INDEX('Daily Data ADJ'!$1:$1048576,MATCH(Calc!$A1789,'Daily Data ADJ'!$A:$A,0),MATCH("ES1!, CME_MINI: Close",'Daily Data ADJ'!$1:$1,0))</f>
        <v>3214</v>
      </c>
      <c r="G1789">
        <f>INDEX('Daily Data ADJ'!$1:$1048576,MATCH(Calc!$A1789,'Daily Data ADJ'!$A:$A,0),MATCH("ES2!, CME_MINI: Close",'Daily Data ADJ'!$1:$1,0))</f>
        <v>3203.25</v>
      </c>
      <c r="H1789">
        <f>INDEX('QUANDL MULTPL SP500_DIV_YIELD_M'!$A:$G,MATCH(Calc!$A1789,'QUANDL MULTPL SP500_DIV_YIELD_M'!$A:$A,1),MATCH('QUANDL MULTPL SP500_DIV_YIELD_M'!$E$1,'QUANDL MULTPL SP500_DIV_YIELD_M'!$A$1:$G$1,0))</f>
        <v>1.91</v>
      </c>
      <c r="I1789" s="5">
        <f t="shared" si="162"/>
        <v>5.7880072158206161E-3</v>
      </c>
      <c r="J1789" s="1">
        <f>A1789/24/60/60+DATE(1970,1,1)</f>
        <v>44029.5625</v>
      </c>
      <c r="K1789" s="3">
        <f t="shared" si="165"/>
        <v>1</v>
      </c>
      <c r="L1789" s="6">
        <f>(1+Chart!$F$4)^(1/(365/K1789))-1</f>
        <v>6.6592785027408397E-5</v>
      </c>
      <c r="M1789" s="6">
        <f t="shared" si="166"/>
        <v>2.4646475380585287E-6</v>
      </c>
      <c r="N1789" s="6">
        <f t="shared" si="167"/>
        <v>1.5811963521406014E-5</v>
      </c>
      <c r="O1789">
        <f>O1788*(B1789/B1788)</f>
        <v>309.85021444000313</v>
      </c>
      <c r="P1789">
        <f t="shared" si="163"/>
        <v>2020</v>
      </c>
      <c r="Q1789" s="1">
        <f t="shared" si="164"/>
        <v>44029.5625</v>
      </c>
      <c r="R1789">
        <f>IF(B1790="",R1788,IF(Q1789&gt;=Chart!$F$2,E1789,0))</f>
        <v>0</v>
      </c>
      <c r="S1789">
        <f>IF(B1790="",S1788,IFERROR(IF(AND(R1789&gt;0,R1788=0),R1789,(1+(B1790/B1789-1)*Calc!$Z$1)*S1788),0))</f>
        <v>0</v>
      </c>
      <c r="T1789">
        <f>IF(B1790="",T1788,IFERROR(IF(AND(R1789&gt;0,R1788=0),R1789,(1+(B1790/B1789-1)*Calc!$Z$1-L1790)*T1788),0))</f>
        <v>0</v>
      </c>
      <c r="U1789">
        <f>IF(B1790="",U1788,IFERROR(IF(AND(R1789&gt;0,R1788=0),R1789,(1+(B1790/B1789-1)*Calc!$Z$1-M1790*2)*U1788),0))</f>
        <v>0</v>
      </c>
      <c r="V1789">
        <f>IF(B1790="",V1788,IFERROR(IF(AND(R1789&gt;0,R1788=0),R1789,(1+(B1790/B1789-1)*Calc!$Z$1-N1790*2)*V1788),0))</f>
        <v>0</v>
      </c>
      <c r="W1789">
        <f>IF(ISNUMBER(C1789),C1789,W1788)</f>
        <v>0.09</v>
      </c>
      <c r="Y1789" s="1" t="e">
        <f>IF(AND(Q1789&gt;=Chart!$F$2,Q1789&lt;=Chart!$F$3),Q1789,#N/A)</f>
        <v>#N/A</v>
      </c>
      <c r="Z1789" t="e">
        <f>IF(AND(Q1789&gt;=Chart!$F$2,Q1789&lt;=Chart!$F$3),R1789,#N/A)</f>
        <v>#N/A</v>
      </c>
      <c r="AA1789" t="e">
        <f>IF(AND(Q1789&gt;=Chart!$F$2,Q1789&lt;=Chart!$F$3),S1789,#N/A)</f>
        <v>#N/A</v>
      </c>
      <c r="AB1789" t="e">
        <f>IF(AND(Q1789&gt;=Chart!$F$2,Q1789&lt;=Chart!$F$3),T1789,#N/A)</f>
        <v>#N/A</v>
      </c>
      <c r="AC1789" t="e">
        <f>IF(AND(Q1789&gt;=Chart!$F$2,Q1789&lt;=Chart!$F$3),U1789,#N/A)</f>
        <v>#N/A</v>
      </c>
      <c r="AD1789" t="e">
        <f>IF(AND(Q1789&gt;=Chart!$F$2,Q1789&lt;=Chart!$F$3),V1789,#N/A)</f>
        <v>#N/A</v>
      </c>
      <c r="AE1789" t="e">
        <f>IF(AND(Q1789&gt;=Chart!$F$2,Q1789&lt;=Chart!$F$3),I1789,#N/A)</f>
        <v>#N/A</v>
      </c>
      <c r="AF1789" t="e">
        <f>IF(AND(Q1789&gt;=Chart!$F$2,Q1789&lt;=Chart!$F$3),H1789/100,#N/A)</f>
        <v>#N/A</v>
      </c>
      <c r="AG1789" t="e">
        <f>IF(AND(Q1789&gt;=Chart!$F$2,Q1789&lt;=Chart!$F$3),W1789/100,#N/A)</f>
        <v>#N/A</v>
      </c>
    </row>
    <row r="1790" spans="1:33" x14ac:dyDescent="0.25">
      <c r="A1790">
        <v>1595251800</v>
      </c>
      <c r="B1790">
        <f>INDEX('Daily Data ADJ'!$1:$1048576,MATCH(Calc!$A1790,'Daily Data ADJ'!$A:$A,0),MATCH("SPY, CBOE BZX: Close",'Daily Data ADJ'!$1:$1,0))</f>
        <v>312.35428803999997</v>
      </c>
      <c r="C1790">
        <f>INDEX('Daily Data ADJ'!$1:$1048576,MATCH(Calc!$A1790,'Daily Data ADJ'!$A:$A,0),MATCH("EFFR, FRED: Close",'Daily Data ADJ'!$1:$1,0))</f>
        <v>0.1</v>
      </c>
      <c r="D1790">
        <f>INDEX('Daily Data ADJ'!$1:$1048576,MATCH(Calc!$A1790,'Daily Data ADJ'!$A:$A,1),MATCH("SOFR, FRED: Close",'Daily Data ADJ'!$1:$1,0))</f>
        <v>0.12</v>
      </c>
      <c r="E1790">
        <f>INDEX('Daily Data ADJ'!$1:$1048576,MATCH(Calc!$A1790,'Daily Data ADJ'!$A:$A,0),MATCH("UPRO, CBOE BZX: Close",'Daily Data ADJ'!$1:$1,0))</f>
        <v>25.485096540000001</v>
      </c>
      <c r="F1790">
        <f>INDEX('Daily Data ADJ'!$1:$1048576,MATCH(Calc!$A1790,'Daily Data ADJ'!$A:$A,0),MATCH("ES1!, CME_MINI: Close",'Daily Data ADJ'!$1:$1,0))</f>
        <v>3245.25</v>
      </c>
      <c r="G1790">
        <f>INDEX('Daily Data ADJ'!$1:$1048576,MATCH(Calc!$A1790,'Daily Data ADJ'!$A:$A,0),MATCH("ES2!, CME_MINI: Close",'Daily Data ADJ'!$1:$1,0))</f>
        <v>3234.5</v>
      </c>
      <c r="H1790">
        <f>INDEX('QUANDL MULTPL SP500_DIV_YIELD_M'!$A:$G,MATCH(Calc!$A1790,'QUANDL MULTPL SP500_DIV_YIELD_M'!$A:$A,1),MATCH('QUANDL MULTPL SP500_DIV_YIELD_M'!$E$1,'QUANDL MULTPL SP500_DIV_YIELD_M'!$A$1:$G$1,0))</f>
        <v>1.91</v>
      </c>
      <c r="I1790" s="5">
        <f t="shared" si="162"/>
        <v>5.9155571930579118E-3</v>
      </c>
      <c r="J1790" s="1">
        <f>A1790/24/60/60+DATE(1970,1,1)</f>
        <v>44032.5625</v>
      </c>
      <c r="K1790" s="3">
        <f t="shared" si="165"/>
        <v>3</v>
      </c>
      <c r="L1790" s="6">
        <f>(1+Chart!$F$4)^(1/(365/K1790))-1</f>
        <v>1.9979165917494157E-4</v>
      </c>
      <c r="M1790" s="6">
        <f t="shared" si="166"/>
        <v>8.2151049745071703E-6</v>
      </c>
      <c r="N1790" s="6">
        <f t="shared" si="167"/>
        <v>4.8478947525465443E-5</v>
      </c>
      <c r="O1790">
        <f>O1789*(B1790/B1789)</f>
        <v>312.3542880400031</v>
      </c>
      <c r="P1790">
        <f t="shared" si="163"/>
        <v>2020</v>
      </c>
      <c r="Q1790" s="1">
        <f t="shared" si="164"/>
        <v>44032.5625</v>
      </c>
      <c r="R1790">
        <f>IF(B1791="",R1789,IF(Q1790&gt;=Chart!$F$2,E1790,0))</f>
        <v>0</v>
      </c>
      <c r="S1790">
        <f>IF(B1791="",S1789,IFERROR(IF(AND(R1790&gt;0,R1789=0),R1790,(1+(B1791/B1790-1)*Calc!$Z$1)*S1789),0))</f>
        <v>0</v>
      </c>
      <c r="T1790">
        <f>IF(B1791="",T1789,IFERROR(IF(AND(R1790&gt;0,R1789=0),R1790,(1+(B1791/B1790-1)*Calc!$Z$1-L1791)*T1789),0))</f>
        <v>0</v>
      </c>
      <c r="U1790">
        <f>IF(B1791="",U1789,IFERROR(IF(AND(R1790&gt;0,R1789=0),R1790,(1+(B1791/B1790-1)*Calc!$Z$1-M1791*2)*U1789),0))</f>
        <v>0</v>
      </c>
      <c r="V1790">
        <f>IF(B1791="",V1789,IFERROR(IF(AND(R1790&gt;0,R1789=0),R1790,(1+(B1791/B1790-1)*Calc!$Z$1-N1791*2)*V1789),0))</f>
        <v>0</v>
      </c>
      <c r="W1790">
        <f>IF(ISNUMBER(C1790),C1790,W1789)</f>
        <v>0.1</v>
      </c>
      <c r="Y1790" s="1" t="e">
        <f>IF(AND(Q1790&gt;=Chart!$F$2,Q1790&lt;=Chart!$F$3),Q1790,#N/A)</f>
        <v>#N/A</v>
      </c>
      <c r="Z1790" t="e">
        <f>IF(AND(Q1790&gt;=Chart!$F$2,Q1790&lt;=Chart!$F$3),R1790,#N/A)</f>
        <v>#N/A</v>
      </c>
      <c r="AA1790" t="e">
        <f>IF(AND(Q1790&gt;=Chart!$F$2,Q1790&lt;=Chart!$F$3),S1790,#N/A)</f>
        <v>#N/A</v>
      </c>
      <c r="AB1790" t="e">
        <f>IF(AND(Q1790&gt;=Chart!$F$2,Q1790&lt;=Chart!$F$3),T1790,#N/A)</f>
        <v>#N/A</v>
      </c>
      <c r="AC1790" t="e">
        <f>IF(AND(Q1790&gt;=Chart!$F$2,Q1790&lt;=Chart!$F$3),U1790,#N/A)</f>
        <v>#N/A</v>
      </c>
      <c r="AD1790" t="e">
        <f>IF(AND(Q1790&gt;=Chart!$F$2,Q1790&lt;=Chart!$F$3),V1790,#N/A)</f>
        <v>#N/A</v>
      </c>
      <c r="AE1790" t="e">
        <f>IF(AND(Q1790&gt;=Chart!$F$2,Q1790&lt;=Chart!$F$3),I1790,#N/A)</f>
        <v>#N/A</v>
      </c>
      <c r="AF1790" t="e">
        <f>IF(AND(Q1790&gt;=Chart!$F$2,Q1790&lt;=Chart!$F$3),H1790/100,#N/A)</f>
        <v>#N/A</v>
      </c>
      <c r="AG1790" t="e">
        <f>IF(AND(Q1790&gt;=Chart!$F$2,Q1790&lt;=Chart!$F$3),W1790/100,#N/A)</f>
        <v>#N/A</v>
      </c>
    </row>
    <row r="1791" spans="1:33" x14ac:dyDescent="0.25">
      <c r="A1791">
        <v>1595338200</v>
      </c>
      <c r="B1791">
        <f>INDEX('Daily Data ADJ'!$1:$1048576,MATCH(Calc!$A1791,'Daily Data ADJ'!$A:$A,0),MATCH("SPY, CBOE BZX: Close",'Daily Data ADJ'!$1:$1,0))</f>
        <v>313.01883064999998</v>
      </c>
      <c r="C1791">
        <f>INDEX('Daily Data ADJ'!$1:$1048576,MATCH(Calc!$A1791,'Daily Data ADJ'!$A:$A,0),MATCH("EFFR, FRED: Close",'Daily Data ADJ'!$1:$1,0))</f>
        <v>0.1</v>
      </c>
      <c r="D1791">
        <f>INDEX('Daily Data ADJ'!$1:$1048576,MATCH(Calc!$A1791,'Daily Data ADJ'!$A:$A,1),MATCH("SOFR, FRED: Close",'Daily Data ADJ'!$1:$1,0))</f>
        <v>0.11</v>
      </c>
      <c r="E1791">
        <f>INDEX('Daily Data ADJ'!$1:$1048576,MATCH(Calc!$A1791,'Daily Data ADJ'!$A:$A,0),MATCH("UPRO, CBOE BZX: Close",'Daily Data ADJ'!$1:$1,0))</f>
        <v>25.639220219999999</v>
      </c>
      <c r="F1791">
        <f>INDEX('Daily Data ADJ'!$1:$1048576,MATCH(Calc!$A1791,'Daily Data ADJ'!$A:$A,0),MATCH("ES1!, CME_MINI: Close",'Daily Data ADJ'!$1:$1,0))</f>
        <v>3251.25</v>
      </c>
      <c r="G1791">
        <f>INDEX('Daily Data ADJ'!$1:$1048576,MATCH(Calc!$A1791,'Daily Data ADJ'!$A:$A,0),MATCH("ES2!, CME_MINI: Close",'Daily Data ADJ'!$1:$1,0))</f>
        <v>3240.5</v>
      </c>
      <c r="H1791">
        <f>INDEX('QUANDL MULTPL SP500_DIV_YIELD_M'!$A:$G,MATCH(Calc!$A1791,'QUANDL MULTPL SP500_DIV_YIELD_M'!$A:$A,1),MATCH('QUANDL MULTPL SP500_DIV_YIELD_M'!$E$1,'QUANDL MULTPL SP500_DIV_YIELD_M'!$A$1:$G$1,0))</f>
        <v>1.91</v>
      </c>
      <c r="I1791" s="5">
        <f t="shared" si="162"/>
        <v>5.9397676044050593E-3</v>
      </c>
      <c r="J1791" s="1">
        <f>A1791/24/60/60+DATE(1970,1,1)</f>
        <v>44033.5625</v>
      </c>
      <c r="K1791" s="3">
        <f t="shared" si="165"/>
        <v>1</v>
      </c>
      <c r="L1791" s="6">
        <f>(1+Chart!$F$4)^(1/(365/K1791))-1</f>
        <v>6.6592785027408397E-5</v>
      </c>
      <c r="M1791" s="6">
        <f t="shared" si="166"/>
        <v>2.7383608263154002E-6</v>
      </c>
      <c r="N1791" s="6">
        <f t="shared" si="167"/>
        <v>1.6225328145491602E-5</v>
      </c>
      <c r="O1791">
        <f>O1790*(B1791/B1790)</f>
        <v>313.01883065000311</v>
      </c>
      <c r="P1791">
        <f t="shared" si="163"/>
        <v>2020</v>
      </c>
      <c r="Q1791" s="1">
        <f t="shared" si="164"/>
        <v>44033.5625</v>
      </c>
      <c r="R1791">
        <f>IF(B1792="",R1790,IF(Q1791&gt;=Chart!$F$2,E1791,0))</f>
        <v>0</v>
      </c>
      <c r="S1791">
        <f>IF(B1792="",S1790,IFERROR(IF(AND(R1791&gt;0,R1790=0),R1791,(1+(B1792/B1791-1)*Calc!$Z$1)*S1790),0))</f>
        <v>0</v>
      </c>
      <c r="T1791">
        <f>IF(B1792="",T1790,IFERROR(IF(AND(R1791&gt;0,R1790=0),R1791,(1+(B1792/B1791-1)*Calc!$Z$1-L1792)*T1790),0))</f>
        <v>0</v>
      </c>
      <c r="U1791">
        <f>IF(B1792="",U1790,IFERROR(IF(AND(R1791&gt;0,R1790=0),R1791,(1+(B1792/B1791-1)*Calc!$Z$1-M1792*2)*U1790),0))</f>
        <v>0</v>
      </c>
      <c r="V1791">
        <f>IF(B1792="",V1790,IFERROR(IF(AND(R1791&gt;0,R1790=0),R1791,(1+(B1792/B1791-1)*Calc!$Z$1-N1792*2)*V1790),0))</f>
        <v>0</v>
      </c>
      <c r="W1791">
        <f>IF(ISNUMBER(C1791),C1791,W1790)</f>
        <v>0.1</v>
      </c>
      <c r="Y1791" s="1" t="e">
        <f>IF(AND(Q1791&gt;=Chart!$F$2,Q1791&lt;=Chart!$F$3),Q1791,#N/A)</f>
        <v>#N/A</v>
      </c>
      <c r="Z1791" t="e">
        <f>IF(AND(Q1791&gt;=Chart!$F$2,Q1791&lt;=Chart!$F$3),R1791,#N/A)</f>
        <v>#N/A</v>
      </c>
      <c r="AA1791" t="e">
        <f>IF(AND(Q1791&gt;=Chart!$F$2,Q1791&lt;=Chart!$F$3),S1791,#N/A)</f>
        <v>#N/A</v>
      </c>
      <c r="AB1791" t="e">
        <f>IF(AND(Q1791&gt;=Chart!$F$2,Q1791&lt;=Chart!$F$3),T1791,#N/A)</f>
        <v>#N/A</v>
      </c>
      <c r="AC1791" t="e">
        <f>IF(AND(Q1791&gt;=Chart!$F$2,Q1791&lt;=Chart!$F$3),U1791,#N/A)</f>
        <v>#N/A</v>
      </c>
      <c r="AD1791" t="e">
        <f>IF(AND(Q1791&gt;=Chart!$F$2,Q1791&lt;=Chart!$F$3),V1791,#N/A)</f>
        <v>#N/A</v>
      </c>
      <c r="AE1791" t="e">
        <f>IF(AND(Q1791&gt;=Chart!$F$2,Q1791&lt;=Chart!$F$3),I1791,#N/A)</f>
        <v>#N/A</v>
      </c>
      <c r="AF1791" t="e">
        <f>IF(AND(Q1791&gt;=Chart!$F$2,Q1791&lt;=Chart!$F$3),H1791/100,#N/A)</f>
        <v>#N/A</v>
      </c>
      <c r="AG1791" t="e">
        <f>IF(AND(Q1791&gt;=Chart!$F$2,Q1791&lt;=Chart!$F$3),W1791/100,#N/A)</f>
        <v>#N/A</v>
      </c>
    </row>
    <row r="1792" spans="1:33" x14ac:dyDescent="0.25">
      <c r="A1792">
        <v>1595424600</v>
      </c>
      <c r="B1792">
        <f>INDEX('Daily Data ADJ'!$1:$1048576,MATCH(Calc!$A1792,'Daily Data ADJ'!$A:$A,0),MATCH("SPY, CBOE BZX: Close",'Daily Data ADJ'!$1:$1,0))</f>
        <v>314.80057532000001</v>
      </c>
      <c r="C1792">
        <f>INDEX('Daily Data ADJ'!$1:$1048576,MATCH(Calc!$A1792,'Daily Data ADJ'!$A:$A,0),MATCH("EFFR, FRED: Close",'Daily Data ADJ'!$1:$1,0))</f>
        <v>0.09</v>
      </c>
      <c r="D1792">
        <f>INDEX('Daily Data ADJ'!$1:$1048576,MATCH(Calc!$A1792,'Daily Data ADJ'!$A:$A,1),MATCH("SOFR, FRED: Close",'Daily Data ADJ'!$1:$1,0))</f>
        <v>0.1</v>
      </c>
      <c r="E1792">
        <f>INDEX('Daily Data ADJ'!$1:$1048576,MATCH(Calc!$A1792,'Daily Data ADJ'!$A:$A,0),MATCH("UPRO, CBOE BZX: Close",'Daily Data ADJ'!$1:$1,0))</f>
        <v>26.091647810000001</v>
      </c>
      <c r="F1792">
        <f>INDEX('Daily Data ADJ'!$1:$1048576,MATCH(Calc!$A1792,'Daily Data ADJ'!$A:$A,0),MATCH("ES1!, CME_MINI: Close",'Daily Data ADJ'!$1:$1,0))</f>
        <v>3265.5</v>
      </c>
      <c r="G1792">
        <f>INDEX('Daily Data ADJ'!$1:$1048576,MATCH(Calc!$A1792,'Daily Data ADJ'!$A:$A,0),MATCH("ES2!, CME_MINI: Close",'Daily Data ADJ'!$1:$1,0))</f>
        <v>3254.75</v>
      </c>
      <c r="H1792">
        <f>INDEX('QUANDL MULTPL SP500_DIV_YIELD_M'!$A:$G,MATCH(Calc!$A1792,'QUANDL MULTPL SP500_DIV_YIELD_M'!$A:$A,1),MATCH('QUANDL MULTPL SP500_DIV_YIELD_M'!$E$1,'QUANDL MULTPL SP500_DIV_YIELD_M'!$A$1:$G$1,0))</f>
        <v>1.91</v>
      </c>
      <c r="I1792" s="5">
        <f t="shared" si="162"/>
        <v>5.9969125309660073E-3</v>
      </c>
      <c r="J1792" s="1">
        <f>A1792/24/60/60+DATE(1970,1,1)</f>
        <v>44034.5625</v>
      </c>
      <c r="K1792" s="3">
        <f t="shared" si="165"/>
        <v>1</v>
      </c>
      <c r="L1792" s="6">
        <f>(1+Chart!$F$4)^(1/(365/K1792))-1</f>
        <v>6.6592785027408397E-5</v>
      </c>
      <c r="M1792" s="6">
        <f t="shared" si="166"/>
        <v>2.4646475380585287E-6</v>
      </c>
      <c r="N1792" s="6">
        <f t="shared" si="167"/>
        <v>1.6380963257178749E-5</v>
      </c>
      <c r="O1792">
        <f>O1791*(B1792/B1791)</f>
        <v>314.80057532000313</v>
      </c>
      <c r="P1792">
        <f t="shared" si="163"/>
        <v>2020</v>
      </c>
      <c r="Q1792" s="1">
        <f t="shared" si="164"/>
        <v>44034.5625</v>
      </c>
      <c r="R1792">
        <f>IF(B1793="",R1791,IF(Q1792&gt;=Chart!$F$2,E1792,0))</f>
        <v>0</v>
      </c>
      <c r="S1792">
        <f>IF(B1793="",S1791,IFERROR(IF(AND(R1792&gt;0,R1791=0),R1792,(1+(B1793/B1792-1)*Calc!$Z$1)*S1791),0))</f>
        <v>0</v>
      </c>
      <c r="T1792">
        <f>IF(B1793="",T1791,IFERROR(IF(AND(R1792&gt;0,R1791=0),R1792,(1+(B1793/B1792-1)*Calc!$Z$1-L1793)*T1791),0))</f>
        <v>0</v>
      </c>
      <c r="U1792">
        <f>IF(B1793="",U1791,IFERROR(IF(AND(R1792&gt;0,R1791=0),R1792,(1+(B1793/B1792-1)*Calc!$Z$1-M1793*2)*U1791),0))</f>
        <v>0</v>
      </c>
      <c r="V1792">
        <f>IF(B1793="",V1791,IFERROR(IF(AND(R1792&gt;0,R1791=0),R1792,(1+(B1793/B1792-1)*Calc!$Z$1-N1793*2)*V1791),0))</f>
        <v>0</v>
      </c>
      <c r="W1792">
        <f>IF(ISNUMBER(C1792),C1792,W1791)</f>
        <v>0.09</v>
      </c>
      <c r="Y1792" s="1" t="e">
        <f>IF(AND(Q1792&gt;=Chart!$F$2,Q1792&lt;=Chart!$F$3),Q1792,#N/A)</f>
        <v>#N/A</v>
      </c>
      <c r="Z1792" t="e">
        <f>IF(AND(Q1792&gt;=Chart!$F$2,Q1792&lt;=Chart!$F$3),R1792,#N/A)</f>
        <v>#N/A</v>
      </c>
      <c r="AA1792" t="e">
        <f>IF(AND(Q1792&gt;=Chart!$F$2,Q1792&lt;=Chart!$F$3),S1792,#N/A)</f>
        <v>#N/A</v>
      </c>
      <c r="AB1792" t="e">
        <f>IF(AND(Q1792&gt;=Chart!$F$2,Q1792&lt;=Chart!$F$3),T1792,#N/A)</f>
        <v>#N/A</v>
      </c>
      <c r="AC1792" t="e">
        <f>IF(AND(Q1792&gt;=Chart!$F$2,Q1792&lt;=Chart!$F$3),U1792,#N/A)</f>
        <v>#N/A</v>
      </c>
      <c r="AD1792" t="e">
        <f>IF(AND(Q1792&gt;=Chart!$F$2,Q1792&lt;=Chart!$F$3),V1792,#N/A)</f>
        <v>#N/A</v>
      </c>
      <c r="AE1792" t="e">
        <f>IF(AND(Q1792&gt;=Chart!$F$2,Q1792&lt;=Chart!$F$3),I1792,#N/A)</f>
        <v>#N/A</v>
      </c>
      <c r="AF1792" t="e">
        <f>IF(AND(Q1792&gt;=Chart!$F$2,Q1792&lt;=Chart!$F$3),H1792/100,#N/A)</f>
        <v>#N/A</v>
      </c>
      <c r="AG1792" t="e">
        <f>IF(AND(Q1792&gt;=Chart!$F$2,Q1792&lt;=Chart!$F$3),W1792/100,#N/A)</f>
        <v>#N/A</v>
      </c>
    </row>
    <row r="1793" spans="1:33" x14ac:dyDescent="0.25">
      <c r="A1793">
        <v>1595511000</v>
      </c>
      <c r="B1793">
        <f>INDEX('Daily Data ADJ'!$1:$1048576,MATCH(Calc!$A1793,'Daily Data ADJ'!$A:$A,0),MATCH("SPY, CBOE BZX: Close",'Daily Data ADJ'!$1:$1,0))</f>
        <v>311.04446493</v>
      </c>
      <c r="C1793">
        <f>INDEX('Daily Data ADJ'!$1:$1048576,MATCH(Calc!$A1793,'Daily Data ADJ'!$A:$A,0),MATCH("EFFR, FRED: Close",'Daily Data ADJ'!$1:$1,0))</f>
        <v>0.09</v>
      </c>
      <c r="D1793">
        <f>INDEX('Daily Data ADJ'!$1:$1048576,MATCH(Calc!$A1793,'Daily Data ADJ'!$A:$A,1),MATCH("SOFR, FRED: Close",'Daily Data ADJ'!$1:$1,0))</f>
        <v>0.1</v>
      </c>
      <c r="E1793">
        <f>INDEX('Daily Data ADJ'!$1:$1048576,MATCH(Calc!$A1793,'Daily Data ADJ'!$A:$A,0),MATCH("UPRO, CBOE BZX: Close",'Daily Data ADJ'!$1:$1,0))</f>
        <v>25.147018790000001</v>
      </c>
      <c r="F1793">
        <f>INDEX('Daily Data ADJ'!$1:$1048576,MATCH(Calc!$A1793,'Daily Data ADJ'!$A:$A,0),MATCH("ES1!, CME_MINI: Close",'Daily Data ADJ'!$1:$1,0))</f>
        <v>3227.5</v>
      </c>
      <c r="G1793">
        <f>INDEX('Daily Data ADJ'!$1:$1048576,MATCH(Calc!$A1793,'Daily Data ADJ'!$A:$A,0),MATCH("ES2!, CME_MINI: Close",'Daily Data ADJ'!$1:$1,0))</f>
        <v>3216.75</v>
      </c>
      <c r="H1793">
        <f>INDEX('QUANDL MULTPL SP500_DIV_YIELD_M'!$A:$G,MATCH(Calc!$A1793,'QUANDL MULTPL SP500_DIV_YIELD_M'!$A:$A,1),MATCH('QUANDL MULTPL SP500_DIV_YIELD_M'!$E$1,'QUANDL MULTPL SP500_DIV_YIELD_M'!$A$1:$G$1,0))</f>
        <v>1.91</v>
      </c>
      <c r="I1793" s="5">
        <f t="shared" si="162"/>
        <v>5.8434103243246646E-3</v>
      </c>
      <c r="J1793" s="1">
        <f>A1793/24/60/60+DATE(1970,1,1)</f>
        <v>44035.5625</v>
      </c>
      <c r="K1793" s="3">
        <f t="shared" si="165"/>
        <v>1</v>
      </c>
      <c r="L1793" s="6">
        <f>(1+Chart!$F$4)^(1/(365/K1793))-1</f>
        <v>6.6592785027408397E-5</v>
      </c>
      <c r="M1793" s="6">
        <f t="shared" si="166"/>
        <v>2.4646475380585287E-6</v>
      </c>
      <c r="N1793" s="6">
        <f t="shared" si="167"/>
        <v>1.596287759908499E-5</v>
      </c>
      <c r="O1793">
        <f>O1792*(B1793/B1792)</f>
        <v>311.04446493000313</v>
      </c>
      <c r="P1793">
        <f t="shared" si="163"/>
        <v>2020</v>
      </c>
      <c r="Q1793" s="1">
        <f t="shared" si="164"/>
        <v>44035.5625</v>
      </c>
      <c r="R1793">
        <f>IF(B1794="",R1792,IF(Q1793&gt;=Chart!$F$2,E1793,0))</f>
        <v>0</v>
      </c>
      <c r="S1793">
        <f>IF(B1794="",S1792,IFERROR(IF(AND(R1793&gt;0,R1792=0),R1793,(1+(B1794/B1793-1)*Calc!$Z$1)*S1792),0))</f>
        <v>0</v>
      </c>
      <c r="T1793">
        <f>IF(B1794="",T1792,IFERROR(IF(AND(R1793&gt;0,R1792=0),R1793,(1+(B1794/B1793-1)*Calc!$Z$1-L1794)*T1792),0))</f>
        <v>0</v>
      </c>
      <c r="U1793">
        <f>IF(B1794="",U1792,IFERROR(IF(AND(R1793&gt;0,R1792=0),R1793,(1+(B1794/B1793-1)*Calc!$Z$1-M1794*2)*U1792),0))</f>
        <v>0</v>
      </c>
      <c r="V1793">
        <f>IF(B1794="",V1792,IFERROR(IF(AND(R1793&gt;0,R1792=0),R1793,(1+(B1794/B1793-1)*Calc!$Z$1-N1794*2)*V1792),0))</f>
        <v>0</v>
      </c>
      <c r="W1793">
        <f>IF(ISNUMBER(C1793),C1793,W1792)</f>
        <v>0.09</v>
      </c>
      <c r="Y1793" s="1" t="e">
        <f>IF(AND(Q1793&gt;=Chart!$F$2,Q1793&lt;=Chart!$F$3),Q1793,#N/A)</f>
        <v>#N/A</v>
      </c>
      <c r="Z1793" t="e">
        <f>IF(AND(Q1793&gt;=Chart!$F$2,Q1793&lt;=Chart!$F$3),R1793,#N/A)</f>
        <v>#N/A</v>
      </c>
      <c r="AA1793" t="e">
        <f>IF(AND(Q1793&gt;=Chart!$F$2,Q1793&lt;=Chart!$F$3),S1793,#N/A)</f>
        <v>#N/A</v>
      </c>
      <c r="AB1793" t="e">
        <f>IF(AND(Q1793&gt;=Chart!$F$2,Q1793&lt;=Chart!$F$3),T1793,#N/A)</f>
        <v>#N/A</v>
      </c>
      <c r="AC1793" t="e">
        <f>IF(AND(Q1793&gt;=Chart!$F$2,Q1793&lt;=Chart!$F$3),U1793,#N/A)</f>
        <v>#N/A</v>
      </c>
      <c r="AD1793" t="e">
        <f>IF(AND(Q1793&gt;=Chart!$F$2,Q1793&lt;=Chart!$F$3),V1793,#N/A)</f>
        <v>#N/A</v>
      </c>
      <c r="AE1793" t="e">
        <f>IF(AND(Q1793&gt;=Chart!$F$2,Q1793&lt;=Chart!$F$3),I1793,#N/A)</f>
        <v>#N/A</v>
      </c>
      <c r="AF1793" t="e">
        <f>IF(AND(Q1793&gt;=Chart!$F$2,Q1793&lt;=Chart!$F$3),H1793/100,#N/A)</f>
        <v>#N/A</v>
      </c>
      <c r="AG1793" t="e">
        <f>IF(AND(Q1793&gt;=Chart!$F$2,Q1793&lt;=Chart!$F$3),W1793/100,#N/A)</f>
        <v>#N/A</v>
      </c>
    </row>
    <row r="1794" spans="1:33" x14ac:dyDescent="0.25">
      <c r="A1794">
        <v>1595597400</v>
      </c>
      <c r="B1794">
        <f>INDEX('Daily Data ADJ'!$1:$1048576,MATCH(Calc!$A1794,'Daily Data ADJ'!$A:$A,0),MATCH("SPY, CBOE BZX: Close",'Daily Data ADJ'!$1:$1,0))</f>
        <v>309.04120605000003</v>
      </c>
      <c r="C1794">
        <f>INDEX('Daily Data ADJ'!$1:$1048576,MATCH(Calc!$A1794,'Daily Data ADJ'!$A:$A,0),MATCH("EFFR, FRED: Close",'Daily Data ADJ'!$1:$1,0))</f>
        <v>0.09</v>
      </c>
      <c r="D1794">
        <f>INDEX('Daily Data ADJ'!$1:$1048576,MATCH(Calc!$A1794,'Daily Data ADJ'!$A:$A,1),MATCH("SOFR, FRED: Close",'Daily Data ADJ'!$1:$1,0))</f>
        <v>0.1</v>
      </c>
      <c r="E1794">
        <f>INDEX('Daily Data ADJ'!$1:$1048576,MATCH(Calc!$A1794,'Daily Data ADJ'!$A:$A,0),MATCH("UPRO, CBOE BZX: Close",'Daily Data ADJ'!$1:$1,0))</f>
        <v>24.679676010000001</v>
      </c>
      <c r="F1794">
        <f>INDEX('Daily Data ADJ'!$1:$1048576,MATCH(Calc!$A1794,'Daily Data ADJ'!$A:$A,0),MATCH("ES1!, CME_MINI: Close",'Daily Data ADJ'!$1:$1,0))</f>
        <v>3204</v>
      </c>
      <c r="G1794">
        <f>INDEX('Daily Data ADJ'!$1:$1048576,MATCH(Calc!$A1794,'Daily Data ADJ'!$A:$A,0),MATCH("ES2!, CME_MINI: Close",'Daily Data ADJ'!$1:$1,0))</f>
        <v>3193.25</v>
      </c>
      <c r="H1794">
        <f>INDEX('QUANDL MULTPL SP500_DIV_YIELD_M'!$A:$G,MATCH(Calc!$A1794,'QUANDL MULTPL SP500_DIV_YIELD_M'!$A:$A,1),MATCH('QUANDL MULTPL SP500_DIV_YIELD_M'!$E$1,'QUANDL MULTPL SP500_DIV_YIELD_M'!$A$1:$G$1,0))</f>
        <v>1.91</v>
      </c>
      <c r="I1794" s="5">
        <f t="shared" si="162"/>
        <v>5.7466683897475709E-3</v>
      </c>
      <c r="J1794" s="1">
        <f>A1794/24/60/60+DATE(1970,1,1)</f>
        <v>44036.5625</v>
      </c>
      <c r="K1794" s="3">
        <f t="shared" si="165"/>
        <v>1</v>
      </c>
      <c r="L1794" s="6">
        <f>(1+Chart!$F$4)^(1/(365/K1794))-1</f>
        <v>6.6592785027408397E-5</v>
      </c>
      <c r="M1794" s="6">
        <f t="shared" si="166"/>
        <v>2.4646475380585287E-6</v>
      </c>
      <c r="N1794" s="6">
        <f t="shared" si="167"/>
        <v>1.5699354135589871E-5</v>
      </c>
      <c r="O1794">
        <f>O1793*(B1794/B1793)</f>
        <v>309.04120605000315</v>
      </c>
      <c r="P1794">
        <f t="shared" si="163"/>
        <v>2020</v>
      </c>
      <c r="Q1794" s="1">
        <f t="shared" si="164"/>
        <v>44036.5625</v>
      </c>
      <c r="R1794">
        <f>IF(B1795="",R1793,IF(Q1794&gt;=Chart!$F$2,E1794,0))</f>
        <v>0</v>
      </c>
      <c r="S1794">
        <f>IF(B1795="",S1793,IFERROR(IF(AND(R1794&gt;0,R1793=0),R1794,(1+(B1795/B1794-1)*Calc!$Z$1)*S1793),0))</f>
        <v>0</v>
      </c>
      <c r="T1794">
        <f>IF(B1795="",T1793,IFERROR(IF(AND(R1794&gt;0,R1793=0),R1794,(1+(B1795/B1794-1)*Calc!$Z$1-L1795)*T1793),0))</f>
        <v>0</v>
      </c>
      <c r="U1794">
        <f>IF(B1795="",U1793,IFERROR(IF(AND(R1794&gt;0,R1793=0),R1794,(1+(B1795/B1794-1)*Calc!$Z$1-M1795*2)*U1793),0))</f>
        <v>0</v>
      </c>
      <c r="V1794">
        <f>IF(B1795="",V1793,IFERROR(IF(AND(R1794&gt;0,R1793=0),R1794,(1+(B1795/B1794-1)*Calc!$Z$1-N1795*2)*V1793),0))</f>
        <v>0</v>
      </c>
      <c r="W1794">
        <f>IF(ISNUMBER(C1794),C1794,W1793)</f>
        <v>0.09</v>
      </c>
      <c r="Y1794" s="1" t="e">
        <f>IF(AND(Q1794&gt;=Chart!$F$2,Q1794&lt;=Chart!$F$3),Q1794,#N/A)</f>
        <v>#N/A</v>
      </c>
      <c r="Z1794" t="e">
        <f>IF(AND(Q1794&gt;=Chart!$F$2,Q1794&lt;=Chart!$F$3),R1794,#N/A)</f>
        <v>#N/A</v>
      </c>
      <c r="AA1794" t="e">
        <f>IF(AND(Q1794&gt;=Chart!$F$2,Q1794&lt;=Chart!$F$3),S1794,#N/A)</f>
        <v>#N/A</v>
      </c>
      <c r="AB1794" t="e">
        <f>IF(AND(Q1794&gt;=Chart!$F$2,Q1794&lt;=Chart!$F$3),T1794,#N/A)</f>
        <v>#N/A</v>
      </c>
      <c r="AC1794" t="e">
        <f>IF(AND(Q1794&gt;=Chart!$F$2,Q1794&lt;=Chart!$F$3),U1794,#N/A)</f>
        <v>#N/A</v>
      </c>
      <c r="AD1794" t="e">
        <f>IF(AND(Q1794&gt;=Chart!$F$2,Q1794&lt;=Chart!$F$3),V1794,#N/A)</f>
        <v>#N/A</v>
      </c>
      <c r="AE1794" t="e">
        <f>IF(AND(Q1794&gt;=Chart!$F$2,Q1794&lt;=Chart!$F$3),I1794,#N/A)</f>
        <v>#N/A</v>
      </c>
      <c r="AF1794" t="e">
        <f>IF(AND(Q1794&gt;=Chart!$F$2,Q1794&lt;=Chart!$F$3),H1794/100,#N/A)</f>
        <v>#N/A</v>
      </c>
      <c r="AG1794" t="e">
        <f>IF(AND(Q1794&gt;=Chart!$F$2,Q1794&lt;=Chart!$F$3),W1794/100,#N/A)</f>
        <v>#N/A</v>
      </c>
    </row>
    <row r="1795" spans="1:33" x14ac:dyDescent="0.25">
      <c r="A1795">
        <v>1595856600</v>
      </c>
      <c r="B1795">
        <f>INDEX('Daily Data ADJ'!$1:$1048576,MATCH(Calc!$A1795,'Daily Data ADJ'!$A:$A,0),MATCH("SPY, CBOE BZX: Close",'Daily Data ADJ'!$1:$1,0))</f>
        <v>311.29487229</v>
      </c>
      <c r="C1795">
        <f>INDEX('Daily Data ADJ'!$1:$1048576,MATCH(Calc!$A1795,'Daily Data ADJ'!$A:$A,0),MATCH("EFFR, FRED: Close",'Daily Data ADJ'!$1:$1,0))</f>
        <v>0.1</v>
      </c>
      <c r="D1795">
        <f>INDEX('Daily Data ADJ'!$1:$1048576,MATCH(Calc!$A1795,'Daily Data ADJ'!$A:$A,1),MATCH("SOFR, FRED: Close",'Daily Data ADJ'!$1:$1,0))</f>
        <v>0.1</v>
      </c>
      <c r="E1795">
        <f>INDEX('Daily Data ADJ'!$1:$1048576,MATCH(Calc!$A1795,'Daily Data ADJ'!$A:$A,0),MATCH("UPRO, CBOE BZX: Close",'Daily Data ADJ'!$1:$1,0))</f>
        <v>25.191764370000001</v>
      </c>
      <c r="F1795">
        <f>INDEX('Daily Data ADJ'!$1:$1048576,MATCH(Calc!$A1795,'Daily Data ADJ'!$A:$A,0),MATCH("ES1!, CME_MINI: Close",'Daily Data ADJ'!$1:$1,0))</f>
        <v>3232.25</v>
      </c>
      <c r="G1795">
        <f>INDEX('Daily Data ADJ'!$1:$1048576,MATCH(Calc!$A1795,'Daily Data ADJ'!$A:$A,0),MATCH("ES2!, CME_MINI: Close",'Daily Data ADJ'!$1:$1,0))</f>
        <v>3221.5</v>
      </c>
      <c r="H1795">
        <f>INDEX('QUANDL MULTPL SP500_DIV_YIELD_M'!$A:$G,MATCH(Calc!$A1795,'QUANDL MULTPL SP500_DIV_YIELD_M'!$A:$A,1),MATCH('QUANDL MULTPL SP500_DIV_YIELD_M'!$E$1,'QUANDL MULTPL SP500_DIV_YIELD_M'!$A$1:$G$1,0))</f>
        <v>1.91</v>
      </c>
      <c r="I1795" s="5">
        <f t="shared" si="162"/>
        <v>5.862794495913641E-3</v>
      </c>
      <c r="J1795" s="1">
        <f>A1795/24/60/60+DATE(1970,1,1)</f>
        <v>44039.5625</v>
      </c>
      <c r="K1795" s="3">
        <f t="shared" si="165"/>
        <v>3</v>
      </c>
      <c r="L1795" s="6">
        <f>(1+Chart!$F$4)^(1/(365/K1795))-1</f>
        <v>1.9979165917494157E-4</v>
      </c>
      <c r="M1795" s="6">
        <f t="shared" si="166"/>
        <v>8.2151049745071703E-6</v>
      </c>
      <c r="N1795" s="6">
        <f t="shared" si="167"/>
        <v>4.8047799696693261E-5</v>
      </c>
      <c r="O1795">
        <f>O1794*(B1795/B1794)</f>
        <v>311.29487229000313</v>
      </c>
      <c r="P1795">
        <f t="shared" si="163"/>
        <v>2020</v>
      </c>
      <c r="Q1795" s="1">
        <f t="shared" si="164"/>
        <v>44039.5625</v>
      </c>
      <c r="R1795">
        <f>IF(B1796="",R1794,IF(Q1795&gt;=Chart!$F$2,E1795,0))</f>
        <v>0</v>
      </c>
      <c r="S1795">
        <f>IF(B1796="",S1794,IFERROR(IF(AND(R1795&gt;0,R1794=0),R1795,(1+(B1796/B1795-1)*Calc!$Z$1)*S1794),0))</f>
        <v>0</v>
      </c>
      <c r="T1795">
        <f>IF(B1796="",T1794,IFERROR(IF(AND(R1795&gt;0,R1794=0),R1795,(1+(B1796/B1795-1)*Calc!$Z$1-L1796)*T1794),0))</f>
        <v>0</v>
      </c>
      <c r="U1795">
        <f>IF(B1796="",U1794,IFERROR(IF(AND(R1795&gt;0,R1794=0),R1795,(1+(B1796/B1795-1)*Calc!$Z$1-M1796*2)*U1794),0))</f>
        <v>0</v>
      </c>
      <c r="V1795">
        <f>IF(B1796="",V1794,IFERROR(IF(AND(R1795&gt;0,R1794=0),R1795,(1+(B1796/B1795-1)*Calc!$Z$1-N1796*2)*V1794),0))</f>
        <v>0</v>
      </c>
      <c r="W1795">
        <f>IF(ISNUMBER(C1795),C1795,W1794)</f>
        <v>0.1</v>
      </c>
      <c r="Y1795" s="1" t="e">
        <f>IF(AND(Q1795&gt;=Chart!$F$2,Q1795&lt;=Chart!$F$3),Q1795,#N/A)</f>
        <v>#N/A</v>
      </c>
      <c r="Z1795" t="e">
        <f>IF(AND(Q1795&gt;=Chart!$F$2,Q1795&lt;=Chart!$F$3),R1795,#N/A)</f>
        <v>#N/A</v>
      </c>
      <c r="AA1795" t="e">
        <f>IF(AND(Q1795&gt;=Chart!$F$2,Q1795&lt;=Chart!$F$3),S1795,#N/A)</f>
        <v>#N/A</v>
      </c>
      <c r="AB1795" t="e">
        <f>IF(AND(Q1795&gt;=Chart!$F$2,Q1795&lt;=Chart!$F$3),T1795,#N/A)</f>
        <v>#N/A</v>
      </c>
      <c r="AC1795" t="e">
        <f>IF(AND(Q1795&gt;=Chart!$F$2,Q1795&lt;=Chart!$F$3),U1795,#N/A)</f>
        <v>#N/A</v>
      </c>
      <c r="AD1795" t="e">
        <f>IF(AND(Q1795&gt;=Chart!$F$2,Q1795&lt;=Chart!$F$3),V1795,#N/A)</f>
        <v>#N/A</v>
      </c>
      <c r="AE1795" t="e">
        <f>IF(AND(Q1795&gt;=Chart!$F$2,Q1795&lt;=Chart!$F$3),I1795,#N/A)</f>
        <v>#N/A</v>
      </c>
      <c r="AF1795" t="e">
        <f>IF(AND(Q1795&gt;=Chart!$F$2,Q1795&lt;=Chart!$F$3),H1795/100,#N/A)</f>
        <v>#N/A</v>
      </c>
      <c r="AG1795" t="e">
        <f>IF(AND(Q1795&gt;=Chart!$F$2,Q1795&lt;=Chart!$F$3),W1795/100,#N/A)</f>
        <v>#N/A</v>
      </c>
    </row>
    <row r="1796" spans="1:33" x14ac:dyDescent="0.25">
      <c r="A1796">
        <v>1595943000</v>
      </c>
      <c r="B1796">
        <f>INDEX('Daily Data ADJ'!$1:$1048576,MATCH(Calc!$A1796,'Daily Data ADJ'!$A:$A,0),MATCH("SPY, CBOE BZX: Close",'Daily Data ADJ'!$1:$1,0))</f>
        <v>309.32050657000002</v>
      </c>
      <c r="C1796">
        <f>INDEX('Daily Data ADJ'!$1:$1048576,MATCH(Calc!$A1796,'Daily Data ADJ'!$A:$A,0),MATCH("EFFR, FRED: Close",'Daily Data ADJ'!$1:$1,0))</f>
        <v>0.1</v>
      </c>
      <c r="D1796">
        <f>INDEX('Daily Data ADJ'!$1:$1048576,MATCH(Calc!$A1796,'Daily Data ADJ'!$A:$A,1),MATCH("SOFR, FRED: Close",'Daily Data ADJ'!$1:$1,0))</f>
        <v>0.1</v>
      </c>
      <c r="E1796">
        <f>INDEX('Daily Data ADJ'!$1:$1048576,MATCH(Calc!$A1796,'Daily Data ADJ'!$A:$A,0),MATCH("UPRO, CBOE BZX: Close",'Daily Data ADJ'!$1:$1,0))</f>
        <v>24.729393330000001</v>
      </c>
      <c r="F1796">
        <f>INDEX('Daily Data ADJ'!$1:$1048576,MATCH(Calc!$A1796,'Daily Data ADJ'!$A:$A,0),MATCH("ES1!, CME_MINI: Close",'Daily Data ADJ'!$1:$1,0))</f>
        <v>3213</v>
      </c>
      <c r="G1796">
        <f>INDEX('Daily Data ADJ'!$1:$1048576,MATCH(Calc!$A1796,'Daily Data ADJ'!$A:$A,0),MATCH("ES2!, CME_MINI: Close",'Daily Data ADJ'!$1:$1,0))</f>
        <v>3202.25</v>
      </c>
      <c r="H1796">
        <f>INDEX('QUANDL MULTPL SP500_DIV_YIELD_M'!$A:$G,MATCH(Calc!$A1796,'QUANDL MULTPL SP500_DIV_YIELD_M'!$A:$A,1),MATCH('QUANDL MULTPL SP500_DIV_YIELD_M'!$E$1,'QUANDL MULTPL SP500_DIV_YIELD_M'!$A$1:$G$1,0))</f>
        <v>1.91</v>
      </c>
      <c r="I1796" s="5">
        <f t="shared" si="162"/>
        <v>5.7838848544071661E-3</v>
      </c>
      <c r="J1796" s="1">
        <f>A1796/24/60/60+DATE(1970,1,1)</f>
        <v>44040.5625</v>
      </c>
      <c r="K1796" s="3">
        <f t="shared" si="165"/>
        <v>1</v>
      </c>
      <c r="L1796" s="6">
        <f>(1+Chart!$F$4)^(1/(365/K1796))-1</f>
        <v>6.6592785027408397E-5</v>
      </c>
      <c r="M1796" s="6">
        <f t="shared" si="166"/>
        <v>2.7383608263154002E-6</v>
      </c>
      <c r="N1796" s="6">
        <f t="shared" si="167"/>
        <v>1.5800734174398201E-5</v>
      </c>
      <c r="O1796">
        <f>O1795*(B1796/B1795)</f>
        <v>309.32050657000309</v>
      </c>
      <c r="P1796">
        <f t="shared" si="163"/>
        <v>2020</v>
      </c>
      <c r="Q1796" s="1">
        <f t="shared" si="164"/>
        <v>44040.5625</v>
      </c>
      <c r="R1796">
        <f>IF(B1797="",R1795,IF(Q1796&gt;=Chart!$F$2,E1796,0))</f>
        <v>0</v>
      </c>
      <c r="S1796">
        <f>IF(B1797="",S1795,IFERROR(IF(AND(R1796&gt;0,R1795=0),R1796,(1+(B1797/B1796-1)*Calc!$Z$1)*S1795),0))</f>
        <v>0</v>
      </c>
      <c r="T1796">
        <f>IF(B1797="",T1795,IFERROR(IF(AND(R1796&gt;0,R1795=0),R1796,(1+(B1797/B1796-1)*Calc!$Z$1-L1797)*T1795),0))</f>
        <v>0</v>
      </c>
      <c r="U1796">
        <f>IF(B1797="",U1795,IFERROR(IF(AND(R1796&gt;0,R1795=0),R1796,(1+(B1797/B1796-1)*Calc!$Z$1-M1797*2)*U1795),0))</f>
        <v>0</v>
      </c>
      <c r="V1796">
        <f>IF(B1797="",V1795,IFERROR(IF(AND(R1796&gt;0,R1795=0),R1796,(1+(B1797/B1796-1)*Calc!$Z$1-N1797*2)*V1795),0))</f>
        <v>0</v>
      </c>
      <c r="W1796">
        <f>IF(ISNUMBER(C1796),C1796,W1795)</f>
        <v>0.1</v>
      </c>
      <c r="Y1796" s="1" t="e">
        <f>IF(AND(Q1796&gt;=Chart!$F$2,Q1796&lt;=Chart!$F$3),Q1796,#N/A)</f>
        <v>#N/A</v>
      </c>
      <c r="Z1796" t="e">
        <f>IF(AND(Q1796&gt;=Chart!$F$2,Q1796&lt;=Chart!$F$3),R1796,#N/A)</f>
        <v>#N/A</v>
      </c>
      <c r="AA1796" t="e">
        <f>IF(AND(Q1796&gt;=Chart!$F$2,Q1796&lt;=Chart!$F$3),S1796,#N/A)</f>
        <v>#N/A</v>
      </c>
      <c r="AB1796" t="e">
        <f>IF(AND(Q1796&gt;=Chart!$F$2,Q1796&lt;=Chart!$F$3),T1796,#N/A)</f>
        <v>#N/A</v>
      </c>
      <c r="AC1796" t="e">
        <f>IF(AND(Q1796&gt;=Chart!$F$2,Q1796&lt;=Chart!$F$3),U1796,#N/A)</f>
        <v>#N/A</v>
      </c>
      <c r="AD1796" t="e">
        <f>IF(AND(Q1796&gt;=Chart!$F$2,Q1796&lt;=Chart!$F$3),V1796,#N/A)</f>
        <v>#N/A</v>
      </c>
      <c r="AE1796" t="e">
        <f>IF(AND(Q1796&gt;=Chart!$F$2,Q1796&lt;=Chart!$F$3),I1796,#N/A)</f>
        <v>#N/A</v>
      </c>
      <c r="AF1796" t="e">
        <f>IF(AND(Q1796&gt;=Chart!$F$2,Q1796&lt;=Chart!$F$3),H1796/100,#N/A)</f>
        <v>#N/A</v>
      </c>
      <c r="AG1796" t="e">
        <f>IF(AND(Q1796&gt;=Chart!$F$2,Q1796&lt;=Chart!$F$3),W1796/100,#N/A)</f>
        <v>#N/A</v>
      </c>
    </row>
    <row r="1797" spans="1:33" x14ac:dyDescent="0.25">
      <c r="A1797">
        <v>1596029400</v>
      </c>
      <c r="B1797">
        <f>INDEX('Daily Data ADJ'!$1:$1048576,MATCH(Calc!$A1797,'Daily Data ADJ'!$A:$A,0),MATCH("SPY, CBOE BZX: Close",'Daily Data ADJ'!$1:$1,0))</f>
        <v>313.12477222000001</v>
      </c>
      <c r="C1797">
        <f>INDEX('Daily Data ADJ'!$1:$1048576,MATCH(Calc!$A1797,'Daily Data ADJ'!$A:$A,0),MATCH("EFFR, FRED: Close",'Daily Data ADJ'!$1:$1,0))</f>
        <v>0.1</v>
      </c>
      <c r="D1797">
        <f>INDEX('Daily Data ADJ'!$1:$1048576,MATCH(Calc!$A1797,'Daily Data ADJ'!$A:$A,1),MATCH("SOFR, FRED: Close",'Daily Data ADJ'!$1:$1,0))</f>
        <v>0.09</v>
      </c>
      <c r="E1797">
        <f>INDEX('Daily Data ADJ'!$1:$1048576,MATCH(Calc!$A1797,'Daily Data ADJ'!$A:$A,0),MATCH("UPRO, CBOE BZX: Close",'Daily Data ADJ'!$1:$1,0))</f>
        <v>25.62927676</v>
      </c>
      <c r="F1797">
        <f>INDEX('Daily Data ADJ'!$1:$1048576,MATCH(Calc!$A1797,'Daily Data ADJ'!$A:$A,0),MATCH("ES1!, CME_MINI: Close",'Daily Data ADJ'!$1:$1,0))</f>
        <v>3252.5</v>
      </c>
      <c r="G1797">
        <f>INDEX('Daily Data ADJ'!$1:$1048576,MATCH(Calc!$A1797,'Daily Data ADJ'!$A:$A,0),MATCH("ES2!, CME_MINI: Close",'Daily Data ADJ'!$1:$1,0))</f>
        <v>3241.75</v>
      </c>
      <c r="H1797">
        <f>INDEX('QUANDL MULTPL SP500_DIV_YIELD_M'!$A:$G,MATCH(Calc!$A1797,'QUANDL MULTPL SP500_DIV_YIELD_M'!$A:$A,1),MATCH('QUANDL MULTPL SP500_DIV_YIELD_M'!$E$1,'QUANDL MULTPL SP500_DIV_YIELD_M'!$A$1:$G$1,0))</f>
        <v>1.91</v>
      </c>
      <c r="I1797" s="5">
        <f t="shared" si="162"/>
        <v>5.9448002530421082E-3</v>
      </c>
      <c r="J1797" s="1">
        <f>A1797/24/60/60+DATE(1970,1,1)</f>
        <v>44041.5625</v>
      </c>
      <c r="K1797" s="3">
        <f t="shared" si="165"/>
        <v>1</v>
      </c>
      <c r="L1797" s="6">
        <f>(1+Chart!$F$4)^(1/(365/K1797))-1</f>
        <v>6.6592785027408397E-5</v>
      </c>
      <c r="M1797" s="6">
        <f t="shared" si="166"/>
        <v>2.7383608263154002E-6</v>
      </c>
      <c r="N1797" s="6">
        <f t="shared" si="167"/>
        <v>1.623903499781143E-5</v>
      </c>
      <c r="O1797">
        <f>O1796*(B1797/B1796)</f>
        <v>313.12477222000308</v>
      </c>
      <c r="P1797">
        <f t="shared" si="163"/>
        <v>2020</v>
      </c>
      <c r="Q1797" s="1">
        <f t="shared" si="164"/>
        <v>44041.5625</v>
      </c>
      <c r="R1797">
        <f>IF(B1798="",R1796,IF(Q1797&gt;=Chart!$F$2,E1797,0))</f>
        <v>0</v>
      </c>
      <c r="S1797">
        <f>IF(B1798="",S1796,IFERROR(IF(AND(R1797&gt;0,R1796=0),R1797,(1+(B1798/B1797-1)*Calc!$Z$1)*S1796),0))</f>
        <v>0</v>
      </c>
      <c r="T1797">
        <f>IF(B1798="",T1796,IFERROR(IF(AND(R1797&gt;0,R1796=0),R1797,(1+(B1798/B1797-1)*Calc!$Z$1-L1798)*T1796),0))</f>
        <v>0</v>
      </c>
      <c r="U1797">
        <f>IF(B1798="",U1796,IFERROR(IF(AND(R1797&gt;0,R1796=0),R1797,(1+(B1798/B1797-1)*Calc!$Z$1-M1798*2)*U1796),0))</f>
        <v>0</v>
      </c>
      <c r="V1797">
        <f>IF(B1798="",V1796,IFERROR(IF(AND(R1797&gt;0,R1796=0),R1797,(1+(B1798/B1797-1)*Calc!$Z$1-N1798*2)*V1796),0))</f>
        <v>0</v>
      </c>
      <c r="W1797">
        <f>IF(ISNUMBER(C1797),C1797,W1796)</f>
        <v>0.1</v>
      </c>
      <c r="Y1797" s="1" t="e">
        <f>IF(AND(Q1797&gt;=Chart!$F$2,Q1797&lt;=Chart!$F$3),Q1797,#N/A)</f>
        <v>#N/A</v>
      </c>
      <c r="Z1797" t="e">
        <f>IF(AND(Q1797&gt;=Chart!$F$2,Q1797&lt;=Chart!$F$3),R1797,#N/A)</f>
        <v>#N/A</v>
      </c>
      <c r="AA1797" t="e">
        <f>IF(AND(Q1797&gt;=Chart!$F$2,Q1797&lt;=Chart!$F$3),S1797,#N/A)</f>
        <v>#N/A</v>
      </c>
      <c r="AB1797" t="e">
        <f>IF(AND(Q1797&gt;=Chart!$F$2,Q1797&lt;=Chart!$F$3),T1797,#N/A)</f>
        <v>#N/A</v>
      </c>
      <c r="AC1797" t="e">
        <f>IF(AND(Q1797&gt;=Chart!$F$2,Q1797&lt;=Chart!$F$3),U1797,#N/A)</f>
        <v>#N/A</v>
      </c>
      <c r="AD1797" t="e">
        <f>IF(AND(Q1797&gt;=Chart!$F$2,Q1797&lt;=Chart!$F$3),V1797,#N/A)</f>
        <v>#N/A</v>
      </c>
      <c r="AE1797" t="e">
        <f>IF(AND(Q1797&gt;=Chart!$F$2,Q1797&lt;=Chart!$F$3),I1797,#N/A)</f>
        <v>#N/A</v>
      </c>
      <c r="AF1797" t="e">
        <f>IF(AND(Q1797&gt;=Chart!$F$2,Q1797&lt;=Chart!$F$3),H1797/100,#N/A)</f>
        <v>#N/A</v>
      </c>
      <c r="AG1797" t="e">
        <f>IF(AND(Q1797&gt;=Chart!$F$2,Q1797&lt;=Chart!$F$3),W1797/100,#N/A)</f>
        <v>#N/A</v>
      </c>
    </row>
    <row r="1798" spans="1:33" x14ac:dyDescent="0.25">
      <c r="A1798">
        <v>1596115800</v>
      </c>
      <c r="B1798">
        <f>INDEX('Daily Data ADJ'!$1:$1048576,MATCH(Calc!$A1798,'Daily Data ADJ'!$A:$A,0),MATCH("SPY, CBOE BZX: Close",'Daily Data ADJ'!$1:$1,0))</f>
        <v>312.00757016</v>
      </c>
      <c r="C1798">
        <f>INDEX('Daily Data ADJ'!$1:$1048576,MATCH(Calc!$A1798,'Daily Data ADJ'!$A:$A,0),MATCH("EFFR, FRED: Close",'Daily Data ADJ'!$1:$1,0))</f>
        <v>0.1</v>
      </c>
      <c r="D1798">
        <f>INDEX('Daily Data ADJ'!$1:$1048576,MATCH(Calc!$A1798,'Daily Data ADJ'!$A:$A,1),MATCH("SOFR, FRED: Close",'Daily Data ADJ'!$1:$1,0))</f>
        <v>0.1</v>
      </c>
      <c r="E1798">
        <f>INDEX('Daily Data ADJ'!$1:$1048576,MATCH(Calc!$A1798,'Daily Data ADJ'!$A:$A,0),MATCH("UPRO, CBOE BZX: Close",'Daily Data ADJ'!$1:$1,0))</f>
        <v>25.355831519999999</v>
      </c>
      <c r="F1798">
        <f>INDEX('Daily Data ADJ'!$1:$1048576,MATCH(Calc!$A1798,'Daily Data ADJ'!$A:$A,0),MATCH("ES1!, CME_MINI: Close",'Daily Data ADJ'!$1:$1,0))</f>
        <v>3248.75</v>
      </c>
      <c r="G1798">
        <f>INDEX('Daily Data ADJ'!$1:$1048576,MATCH(Calc!$A1798,'Daily Data ADJ'!$A:$A,0),MATCH("ES2!, CME_MINI: Close",'Daily Data ADJ'!$1:$1,0))</f>
        <v>3238.25</v>
      </c>
      <c r="H1798">
        <f>INDEX('QUANDL MULTPL SP500_DIV_YIELD_M'!$A:$G,MATCH(Calc!$A1798,'QUANDL MULTPL SP500_DIV_YIELD_M'!$A:$A,1),MATCH('QUANDL MULTPL SP500_DIV_YIELD_M'!$E$1,'QUANDL MULTPL SP500_DIV_YIELD_M'!$A$1:$G$1,0))</f>
        <v>1.91</v>
      </c>
      <c r="I1798" s="5">
        <f t="shared" si="162"/>
        <v>6.2344912357754564E-3</v>
      </c>
      <c r="J1798" s="1">
        <f>A1798/24/60/60+DATE(1970,1,1)</f>
        <v>44042.5625</v>
      </c>
      <c r="K1798" s="3">
        <f t="shared" si="165"/>
        <v>1</v>
      </c>
      <c r="L1798" s="6">
        <f>(1+Chart!$F$4)^(1/(365/K1798))-1</f>
        <v>6.6592785027408397E-5</v>
      </c>
      <c r="M1798" s="6">
        <f t="shared" si="166"/>
        <v>2.7383608263154002E-6</v>
      </c>
      <c r="N1798" s="6">
        <f t="shared" si="167"/>
        <v>1.702791811131199E-5</v>
      </c>
      <c r="O1798">
        <f>O1797*(B1798/B1797)</f>
        <v>312.00757016000307</v>
      </c>
      <c r="P1798">
        <f t="shared" si="163"/>
        <v>2020</v>
      </c>
      <c r="Q1798" s="1">
        <f t="shared" si="164"/>
        <v>44042.5625</v>
      </c>
      <c r="R1798">
        <f>IF(B1799="",R1797,IF(Q1798&gt;=Chart!$F$2,E1798,0))</f>
        <v>0</v>
      </c>
      <c r="S1798">
        <f>IF(B1799="",S1797,IFERROR(IF(AND(R1798&gt;0,R1797=0),R1798,(1+(B1799/B1798-1)*Calc!$Z$1)*S1797),0))</f>
        <v>0</v>
      </c>
      <c r="T1798">
        <f>IF(B1799="",T1797,IFERROR(IF(AND(R1798&gt;0,R1797=0),R1798,(1+(B1799/B1798-1)*Calc!$Z$1-L1799)*T1797),0))</f>
        <v>0</v>
      </c>
      <c r="U1798">
        <f>IF(B1799="",U1797,IFERROR(IF(AND(R1798&gt;0,R1797=0),R1798,(1+(B1799/B1798-1)*Calc!$Z$1-M1799*2)*U1797),0))</f>
        <v>0</v>
      </c>
      <c r="V1798">
        <f>IF(B1799="",V1797,IFERROR(IF(AND(R1798&gt;0,R1797=0),R1798,(1+(B1799/B1798-1)*Calc!$Z$1-N1799*2)*V1797),0))</f>
        <v>0</v>
      </c>
      <c r="W1798">
        <f>IF(ISNUMBER(C1798),C1798,W1797)</f>
        <v>0.1</v>
      </c>
      <c r="Y1798" s="1" t="e">
        <f>IF(AND(Q1798&gt;=Chart!$F$2,Q1798&lt;=Chart!$F$3),Q1798,#N/A)</f>
        <v>#N/A</v>
      </c>
      <c r="Z1798" t="e">
        <f>IF(AND(Q1798&gt;=Chart!$F$2,Q1798&lt;=Chart!$F$3),R1798,#N/A)</f>
        <v>#N/A</v>
      </c>
      <c r="AA1798" t="e">
        <f>IF(AND(Q1798&gt;=Chart!$F$2,Q1798&lt;=Chart!$F$3),S1798,#N/A)</f>
        <v>#N/A</v>
      </c>
      <c r="AB1798" t="e">
        <f>IF(AND(Q1798&gt;=Chart!$F$2,Q1798&lt;=Chart!$F$3),T1798,#N/A)</f>
        <v>#N/A</v>
      </c>
      <c r="AC1798" t="e">
        <f>IF(AND(Q1798&gt;=Chart!$F$2,Q1798&lt;=Chart!$F$3),U1798,#N/A)</f>
        <v>#N/A</v>
      </c>
      <c r="AD1798" t="e">
        <f>IF(AND(Q1798&gt;=Chart!$F$2,Q1798&lt;=Chart!$F$3),V1798,#N/A)</f>
        <v>#N/A</v>
      </c>
      <c r="AE1798" t="e">
        <f>IF(AND(Q1798&gt;=Chart!$F$2,Q1798&lt;=Chart!$F$3),I1798,#N/A)</f>
        <v>#N/A</v>
      </c>
      <c r="AF1798" t="e">
        <f>IF(AND(Q1798&gt;=Chart!$F$2,Q1798&lt;=Chart!$F$3),H1798/100,#N/A)</f>
        <v>#N/A</v>
      </c>
      <c r="AG1798" t="e">
        <f>IF(AND(Q1798&gt;=Chart!$F$2,Q1798&lt;=Chart!$F$3),W1798/100,#N/A)</f>
        <v>#N/A</v>
      </c>
    </row>
    <row r="1799" spans="1:33" x14ac:dyDescent="0.25">
      <c r="A1799">
        <v>1596202200</v>
      </c>
      <c r="B1799">
        <f>INDEX('Daily Data ADJ'!$1:$1048576,MATCH(Calc!$A1799,'Daily Data ADJ'!$A:$A,0),MATCH("SPY, CBOE BZX: Close",'Daily Data ADJ'!$1:$1,0))</f>
        <v>314.47311954999998</v>
      </c>
      <c r="C1799">
        <f>INDEX('Daily Data ADJ'!$1:$1048576,MATCH(Calc!$A1799,'Daily Data ADJ'!$A:$A,0),MATCH("EFFR, FRED: Close",'Daily Data ADJ'!$1:$1,0))</f>
        <v>0.1</v>
      </c>
      <c r="D1799">
        <f>INDEX('Daily Data ADJ'!$1:$1048576,MATCH(Calc!$A1799,'Daily Data ADJ'!$A:$A,1),MATCH("SOFR, FRED: Close",'Daily Data ADJ'!$1:$1,0))</f>
        <v>0.1</v>
      </c>
      <c r="E1799">
        <f>INDEX('Daily Data ADJ'!$1:$1048576,MATCH(Calc!$A1799,'Daily Data ADJ'!$A:$A,0),MATCH("UPRO, CBOE BZX: Close",'Daily Data ADJ'!$1:$1,0))</f>
        <v>25.957411050000001</v>
      </c>
      <c r="F1799">
        <f>INDEX('Daily Data ADJ'!$1:$1048576,MATCH(Calc!$A1799,'Daily Data ADJ'!$A:$A,0),MATCH("ES1!, CME_MINI: Close",'Daily Data ADJ'!$1:$1,0))</f>
        <v>3263.5</v>
      </c>
      <c r="G1799">
        <f>INDEX('Daily Data ADJ'!$1:$1048576,MATCH(Calc!$A1799,'Daily Data ADJ'!$A:$A,0),MATCH("ES2!, CME_MINI: Close",'Daily Data ADJ'!$1:$1,0))</f>
        <v>3253</v>
      </c>
      <c r="H1799">
        <f>INDEX('QUANDL MULTPL SP500_DIV_YIELD_M'!$A:$G,MATCH(Calc!$A1799,'QUANDL MULTPL SP500_DIV_YIELD_M'!$A:$A,1),MATCH('QUANDL MULTPL SP500_DIV_YIELD_M'!$E$1,'QUANDL MULTPL SP500_DIV_YIELD_M'!$A$1:$G$1,0))</f>
        <v>1.85</v>
      </c>
      <c r="I1799" s="5">
        <f t="shared" si="162"/>
        <v>5.6923585322869313E-3</v>
      </c>
      <c r="J1799" s="1">
        <f>A1799/24/60/60+DATE(1970,1,1)</f>
        <v>44043.5625</v>
      </c>
      <c r="K1799" s="3">
        <f t="shared" si="165"/>
        <v>1</v>
      </c>
      <c r="L1799" s="6">
        <f>(1+Chart!$F$4)^(1/(365/K1799))-1</f>
        <v>6.6592785027408397E-5</v>
      </c>
      <c r="M1799" s="6">
        <f t="shared" si="166"/>
        <v>2.7383608263154002E-6</v>
      </c>
      <c r="N1799" s="6">
        <f t="shared" si="167"/>
        <v>1.5551403883984349E-5</v>
      </c>
      <c r="O1799">
        <f>O1798*(B1799/B1798)</f>
        <v>314.4731195500031</v>
      </c>
      <c r="P1799">
        <f t="shared" si="163"/>
        <v>2020</v>
      </c>
      <c r="Q1799" s="1">
        <f t="shared" si="164"/>
        <v>44043.5625</v>
      </c>
      <c r="R1799">
        <f>IF(B1800="",R1798,IF(Q1799&gt;=Chart!$F$2,E1799,0))</f>
        <v>0</v>
      </c>
      <c r="S1799">
        <f>IF(B1800="",S1798,IFERROR(IF(AND(R1799&gt;0,R1798=0),R1799,(1+(B1800/B1799-1)*Calc!$Z$1)*S1798),0))</f>
        <v>0</v>
      </c>
      <c r="T1799">
        <f>IF(B1800="",T1798,IFERROR(IF(AND(R1799&gt;0,R1798=0),R1799,(1+(B1800/B1799-1)*Calc!$Z$1-L1800)*T1798),0))</f>
        <v>0</v>
      </c>
      <c r="U1799">
        <f>IF(B1800="",U1798,IFERROR(IF(AND(R1799&gt;0,R1798=0),R1799,(1+(B1800/B1799-1)*Calc!$Z$1-M1800*2)*U1798),0))</f>
        <v>0</v>
      </c>
      <c r="V1799">
        <f>IF(B1800="",V1798,IFERROR(IF(AND(R1799&gt;0,R1798=0),R1799,(1+(B1800/B1799-1)*Calc!$Z$1-N1800*2)*V1798),0))</f>
        <v>0</v>
      </c>
      <c r="W1799">
        <f>IF(ISNUMBER(C1799),C1799,W1798)</f>
        <v>0.1</v>
      </c>
      <c r="Y1799" s="1" t="e">
        <f>IF(AND(Q1799&gt;=Chart!$F$2,Q1799&lt;=Chart!$F$3),Q1799,#N/A)</f>
        <v>#N/A</v>
      </c>
      <c r="Z1799" t="e">
        <f>IF(AND(Q1799&gt;=Chart!$F$2,Q1799&lt;=Chart!$F$3),R1799,#N/A)</f>
        <v>#N/A</v>
      </c>
      <c r="AA1799" t="e">
        <f>IF(AND(Q1799&gt;=Chart!$F$2,Q1799&lt;=Chart!$F$3),S1799,#N/A)</f>
        <v>#N/A</v>
      </c>
      <c r="AB1799" t="e">
        <f>IF(AND(Q1799&gt;=Chart!$F$2,Q1799&lt;=Chart!$F$3),T1799,#N/A)</f>
        <v>#N/A</v>
      </c>
      <c r="AC1799" t="e">
        <f>IF(AND(Q1799&gt;=Chart!$F$2,Q1799&lt;=Chart!$F$3),U1799,#N/A)</f>
        <v>#N/A</v>
      </c>
      <c r="AD1799" t="e">
        <f>IF(AND(Q1799&gt;=Chart!$F$2,Q1799&lt;=Chart!$F$3),V1799,#N/A)</f>
        <v>#N/A</v>
      </c>
      <c r="AE1799" t="e">
        <f>IF(AND(Q1799&gt;=Chart!$F$2,Q1799&lt;=Chart!$F$3),I1799,#N/A)</f>
        <v>#N/A</v>
      </c>
      <c r="AF1799" t="e">
        <f>IF(AND(Q1799&gt;=Chart!$F$2,Q1799&lt;=Chart!$F$3),H1799/100,#N/A)</f>
        <v>#N/A</v>
      </c>
      <c r="AG1799" t="e">
        <f>IF(AND(Q1799&gt;=Chart!$F$2,Q1799&lt;=Chart!$F$3),W1799/100,#N/A)</f>
        <v>#N/A</v>
      </c>
    </row>
    <row r="1800" spans="1:33" x14ac:dyDescent="0.25">
      <c r="A1800">
        <v>1596461400</v>
      </c>
      <c r="B1800">
        <f>INDEX('Daily Data ADJ'!$1:$1048576,MATCH(Calc!$A1800,'Daily Data ADJ'!$A:$A,0),MATCH("SPY, CBOE BZX: Close",'Daily Data ADJ'!$1:$1,0))</f>
        <v>316.65936842000002</v>
      </c>
      <c r="C1800">
        <f>INDEX('Daily Data ADJ'!$1:$1048576,MATCH(Calc!$A1800,'Daily Data ADJ'!$A:$A,0),MATCH("EFFR, FRED: Close",'Daily Data ADJ'!$1:$1,0))</f>
        <v>0.1</v>
      </c>
      <c r="D1800">
        <f>INDEX('Daily Data ADJ'!$1:$1048576,MATCH(Calc!$A1800,'Daily Data ADJ'!$A:$A,1),MATCH("SOFR, FRED: Close",'Daily Data ADJ'!$1:$1,0))</f>
        <v>0.1</v>
      </c>
      <c r="E1800">
        <f>INDEX('Daily Data ADJ'!$1:$1048576,MATCH(Calc!$A1800,'Daily Data ADJ'!$A:$A,0),MATCH("UPRO, CBOE BZX: Close",'Daily Data ADJ'!$1:$1,0))</f>
        <v>26.484414610000002</v>
      </c>
      <c r="F1800">
        <f>INDEX('Daily Data ADJ'!$1:$1048576,MATCH(Calc!$A1800,'Daily Data ADJ'!$A:$A,0),MATCH("ES1!, CME_MINI: Close",'Daily Data ADJ'!$1:$1,0))</f>
        <v>3288.5</v>
      </c>
      <c r="G1800">
        <f>INDEX('Daily Data ADJ'!$1:$1048576,MATCH(Calc!$A1800,'Daily Data ADJ'!$A:$A,0),MATCH("ES2!, CME_MINI: Close",'Daily Data ADJ'!$1:$1,0))</f>
        <v>3278.25</v>
      </c>
      <c r="H1800">
        <f>INDEX('QUANDL MULTPL SP500_DIV_YIELD_M'!$A:$G,MATCH(Calc!$A1800,'QUANDL MULTPL SP500_DIV_YIELD_M'!$A:$A,1),MATCH('QUANDL MULTPL SP500_DIV_YIELD_M'!$E$1,'QUANDL MULTPL SP500_DIV_YIELD_M'!$A$1:$G$1,0))</f>
        <v>1.85</v>
      </c>
      <c r="I1800" s="5">
        <f t="shared" ref="I1800:I1863" si="168">(G1800/F1800)^4-1+H1800/100</f>
        <v>6.0904797711347908E-3</v>
      </c>
      <c r="J1800" s="1">
        <f>A1800/24/60/60+DATE(1970,1,1)</f>
        <v>44046.5625</v>
      </c>
      <c r="K1800" s="3">
        <f t="shared" si="165"/>
        <v>3</v>
      </c>
      <c r="L1800" s="6">
        <f>(1+Chart!$F$4)^(1/(365/K1800))-1</f>
        <v>1.9979165917494157E-4</v>
      </c>
      <c r="M1800" s="6">
        <f t="shared" si="166"/>
        <v>8.2151049745071703E-6</v>
      </c>
      <c r="N1800" s="6">
        <f t="shared" si="167"/>
        <v>4.9908158495703958E-5</v>
      </c>
      <c r="O1800">
        <f>O1799*(B1800/B1799)</f>
        <v>316.6593684200032</v>
      </c>
      <c r="P1800">
        <f t="shared" ref="P1800:P1863" si="169">YEAR(Q1800)</f>
        <v>2020</v>
      </c>
      <c r="Q1800" s="1">
        <f t="shared" ref="Q1800:Q1863" si="170">J1800</f>
        <v>44046.5625</v>
      </c>
      <c r="R1800">
        <f>IF(B1801="",R1799,IF(Q1800&gt;=Chart!$F$2,E1800,0))</f>
        <v>0</v>
      </c>
      <c r="S1800">
        <f>IF(B1801="",S1799,IFERROR(IF(AND(R1800&gt;0,R1799=0),R1800,(1+(B1801/B1800-1)*Calc!$Z$1)*S1799),0))</f>
        <v>0</v>
      </c>
      <c r="T1800">
        <f>IF(B1801="",T1799,IFERROR(IF(AND(R1800&gt;0,R1799=0),R1800,(1+(B1801/B1800-1)*Calc!$Z$1-L1801)*T1799),0))</f>
        <v>0</v>
      </c>
      <c r="U1800">
        <f>IF(B1801="",U1799,IFERROR(IF(AND(R1800&gt;0,R1799=0),R1800,(1+(B1801/B1800-1)*Calc!$Z$1-M1801*2)*U1799),0))</f>
        <v>0</v>
      </c>
      <c r="V1800">
        <f>IF(B1801="",V1799,IFERROR(IF(AND(R1800&gt;0,R1799=0),R1800,(1+(B1801/B1800-1)*Calc!$Z$1-N1801*2)*V1799),0))</f>
        <v>0</v>
      </c>
      <c r="W1800">
        <f>IF(ISNUMBER(C1800),C1800,W1799)</f>
        <v>0.1</v>
      </c>
      <c r="Y1800" s="1" t="e">
        <f>IF(AND(Q1800&gt;=Chart!$F$2,Q1800&lt;=Chart!$F$3),Q1800,#N/A)</f>
        <v>#N/A</v>
      </c>
      <c r="Z1800" t="e">
        <f>IF(AND(Q1800&gt;=Chart!$F$2,Q1800&lt;=Chart!$F$3),R1800,#N/A)</f>
        <v>#N/A</v>
      </c>
      <c r="AA1800" t="e">
        <f>IF(AND(Q1800&gt;=Chart!$F$2,Q1800&lt;=Chart!$F$3),S1800,#N/A)</f>
        <v>#N/A</v>
      </c>
      <c r="AB1800" t="e">
        <f>IF(AND(Q1800&gt;=Chart!$F$2,Q1800&lt;=Chart!$F$3),T1800,#N/A)</f>
        <v>#N/A</v>
      </c>
      <c r="AC1800" t="e">
        <f>IF(AND(Q1800&gt;=Chart!$F$2,Q1800&lt;=Chart!$F$3),U1800,#N/A)</f>
        <v>#N/A</v>
      </c>
      <c r="AD1800" t="e">
        <f>IF(AND(Q1800&gt;=Chart!$F$2,Q1800&lt;=Chart!$F$3),V1800,#N/A)</f>
        <v>#N/A</v>
      </c>
      <c r="AE1800" t="e">
        <f>IF(AND(Q1800&gt;=Chart!$F$2,Q1800&lt;=Chart!$F$3),I1800,#N/A)</f>
        <v>#N/A</v>
      </c>
      <c r="AF1800" t="e">
        <f>IF(AND(Q1800&gt;=Chart!$F$2,Q1800&lt;=Chart!$F$3),H1800/100,#N/A)</f>
        <v>#N/A</v>
      </c>
      <c r="AG1800" t="e">
        <f>IF(AND(Q1800&gt;=Chart!$F$2,Q1800&lt;=Chart!$F$3),W1800/100,#N/A)</f>
        <v>#N/A</v>
      </c>
    </row>
    <row r="1801" spans="1:33" x14ac:dyDescent="0.25">
      <c r="A1801">
        <v>1596547800</v>
      </c>
      <c r="B1801">
        <f>INDEX('Daily Data ADJ'!$1:$1048576,MATCH(Calc!$A1801,'Daily Data ADJ'!$A:$A,0),MATCH("SPY, CBOE BZX: Close",'Daily Data ADJ'!$1:$1,0))</f>
        <v>317.88251206000001</v>
      </c>
      <c r="C1801">
        <f>INDEX('Daily Data ADJ'!$1:$1048576,MATCH(Calc!$A1801,'Daily Data ADJ'!$A:$A,0),MATCH("EFFR, FRED: Close",'Daily Data ADJ'!$1:$1,0))</f>
        <v>0.1</v>
      </c>
      <c r="D1801">
        <f>INDEX('Daily Data ADJ'!$1:$1048576,MATCH(Calc!$A1801,'Daily Data ADJ'!$A:$A,1),MATCH("SOFR, FRED: Close",'Daily Data ADJ'!$1:$1,0))</f>
        <v>0.09</v>
      </c>
      <c r="E1801">
        <f>INDEX('Daily Data ADJ'!$1:$1048576,MATCH(Calc!$A1801,'Daily Data ADJ'!$A:$A,0),MATCH("UPRO, CBOE BZX: Close",'Daily Data ADJ'!$1:$1,0))</f>
        <v>26.782718509999999</v>
      </c>
      <c r="F1801">
        <f>INDEX('Daily Data ADJ'!$1:$1048576,MATCH(Calc!$A1801,'Daily Data ADJ'!$A:$A,0),MATCH("ES1!, CME_MINI: Close",'Daily Data ADJ'!$1:$1,0))</f>
        <v>3300</v>
      </c>
      <c r="G1801">
        <f>INDEX('Daily Data ADJ'!$1:$1048576,MATCH(Calc!$A1801,'Daily Data ADJ'!$A:$A,0),MATCH("ES2!, CME_MINI: Close",'Daily Data ADJ'!$1:$1,0))</f>
        <v>3289.75</v>
      </c>
      <c r="H1801">
        <f>INDEX('QUANDL MULTPL SP500_DIV_YIELD_M'!$A:$G,MATCH(Calc!$A1801,'QUANDL MULTPL SP500_DIV_YIELD_M'!$A:$A,1),MATCH('QUANDL MULTPL SP500_DIV_YIELD_M'!$E$1,'QUANDL MULTPL SP500_DIV_YIELD_M'!$A$1:$G$1,0))</f>
        <v>1.85</v>
      </c>
      <c r="I1801" s="5">
        <f t="shared" si="168"/>
        <v>6.1335234794890753E-3</v>
      </c>
      <c r="J1801" s="1">
        <f>A1801/24/60/60+DATE(1970,1,1)</f>
        <v>44047.5625</v>
      </c>
      <c r="K1801" s="3">
        <f t="shared" ref="K1801:K1864" si="171">J1801-J1800</f>
        <v>1</v>
      </c>
      <c r="L1801" s="6">
        <f>(1+Chart!$F$4)^(1/(365/K1801))-1</f>
        <v>6.6592785027408397E-5</v>
      </c>
      <c r="M1801" s="6">
        <f t="shared" ref="M1801:M1864" si="172">IFERROR((1+C1801/100)^(1/(365/K1801))-1,M1800)</f>
        <v>2.7383608263154002E-6</v>
      </c>
      <c r="N1801" s="6">
        <f t="shared" ref="N1801:N1864" si="173">(1+I1801)^(1/(365/K1801))-1</f>
        <v>1.675298960890359E-5</v>
      </c>
      <c r="O1801">
        <f>O1800*(B1801/B1800)</f>
        <v>317.88251206000319</v>
      </c>
      <c r="P1801">
        <f t="shared" si="169"/>
        <v>2020</v>
      </c>
      <c r="Q1801" s="1">
        <f t="shared" si="170"/>
        <v>44047.5625</v>
      </c>
      <c r="R1801">
        <f>IF(B1802="",R1800,IF(Q1801&gt;=Chart!$F$2,E1801,0))</f>
        <v>0</v>
      </c>
      <c r="S1801">
        <f>IF(B1802="",S1800,IFERROR(IF(AND(R1801&gt;0,R1800=0),R1801,(1+(B1802/B1801-1)*Calc!$Z$1)*S1800),0))</f>
        <v>0</v>
      </c>
      <c r="T1801">
        <f>IF(B1802="",T1800,IFERROR(IF(AND(R1801&gt;0,R1800=0),R1801,(1+(B1802/B1801-1)*Calc!$Z$1-L1802)*T1800),0))</f>
        <v>0</v>
      </c>
      <c r="U1801">
        <f>IF(B1802="",U1800,IFERROR(IF(AND(R1801&gt;0,R1800=0),R1801,(1+(B1802/B1801-1)*Calc!$Z$1-M1802*2)*U1800),0))</f>
        <v>0</v>
      </c>
      <c r="V1801">
        <f>IF(B1802="",V1800,IFERROR(IF(AND(R1801&gt;0,R1800=0),R1801,(1+(B1802/B1801-1)*Calc!$Z$1-N1802*2)*V1800),0))</f>
        <v>0</v>
      </c>
      <c r="W1801">
        <f>IF(ISNUMBER(C1801),C1801,W1800)</f>
        <v>0.1</v>
      </c>
      <c r="Y1801" s="1" t="e">
        <f>IF(AND(Q1801&gt;=Chart!$F$2,Q1801&lt;=Chart!$F$3),Q1801,#N/A)</f>
        <v>#N/A</v>
      </c>
      <c r="Z1801" t="e">
        <f>IF(AND(Q1801&gt;=Chart!$F$2,Q1801&lt;=Chart!$F$3),R1801,#N/A)</f>
        <v>#N/A</v>
      </c>
      <c r="AA1801" t="e">
        <f>IF(AND(Q1801&gt;=Chart!$F$2,Q1801&lt;=Chart!$F$3),S1801,#N/A)</f>
        <v>#N/A</v>
      </c>
      <c r="AB1801" t="e">
        <f>IF(AND(Q1801&gt;=Chart!$F$2,Q1801&lt;=Chart!$F$3),T1801,#N/A)</f>
        <v>#N/A</v>
      </c>
      <c r="AC1801" t="e">
        <f>IF(AND(Q1801&gt;=Chart!$F$2,Q1801&lt;=Chart!$F$3),U1801,#N/A)</f>
        <v>#N/A</v>
      </c>
      <c r="AD1801" t="e">
        <f>IF(AND(Q1801&gt;=Chart!$F$2,Q1801&lt;=Chart!$F$3),V1801,#N/A)</f>
        <v>#N/A</v>
      </c>
      <c r="AE1801" t="e">
        <f>IF(AND(Q1801&gt;=Chart!$F$2,Q1801&lt;=Chart!$F$3),I1801,#N/A)</f>
        <v>#N/A</v>
      </c>
      <c r="AF1801" t="e">
        <f>IF(AND(Q1801&gt;=Chart!$F$2,Q1801&lt;=Chart!$F$3),H1801/100,#N/A)</f>
        <v>#N/A</v>
      </c>
      <c r="AG1801" t="e">
        <f>IF(AND(Q1801&gt;=Chart!$F$2,Q1801&lt;=Chart!$F$3),W1801/100,#N/A)</f>
        <v>#N/A</v>
      </c>
    </row>
    <row r="1802" spans="1:33" x14ac:dyDescent="0.25">
      <c r="A1802">
        <v>1596634200</v>
      </c>
      <c r="B1802">
        <f>INDEX('Daily Data ADJ'!$1:$1048576,MATCH(Calc!$A1802,'Daily Data ADJ'!$A:$A,0),MATCH("SPY, CBOE BZX: Close",'Daily Data ADJ'!$1:$1,0))</f>
        <v>319.85687777999999</v>
      </c>
      <c r="C1802">
        <f>INDEX('Daily Data ADJ'!$1:$1048576,MATCH(Calc!$A1802,'Daily Data ADJ'!$A:$A,0),MATCH("EFFR, FRED: Close",'Daily Data ADJ'!$1:$1,0))</f>
        <v>0.1</v>
      </c>
      <c r="D1802">
        <f>INDEX('Daily Data ADJ'!$1:$1048576,MATCH(Calc!$A1802,'Daily Data ADJ'!$A:$A,1),MATCH("SOFR, FRED: Close",'Daily Data ADJ'!$1:$1,0))</f>
        <v>0.09</v>
      </c>
      <c r="E1802">
        <f>INDEX('Daily Data ADJ'!$1:$1048576,MATCH(Calc!$A1802,'Daily Data ADJ'!$A:$A,0),MATCH("UPRO, CBOE BZX: Close",'Daily Data ADJ'!$1:$1,0))</f>
        <v>27.289835140000001</v>
      </c>
      <c r="F1802">
        <f>INDEX('Daily Data ADJ'!$1:$1048576,MATCH(Calc!$A1802,'Daily Data ADJ'!$A:$A,0),MATCH("ES1!, CME_MINI: Close",'Daily Data ADJ'!$1:$1,0))</f>
        <v>3316</v>
      </c>
      <c r="G1802">
        <f>INDEX('Daily Data ADJ'!$1:$1048576,MATCH(Calc!$A1802,'Daily Data ADJ'!$A:$A,0),MATCH("ES2!, CME_MINI: Close",'Daily Data ADJ'!$1:$1,0))</f>
        <v>3305.75</v>
      </c>
      <c r="H1802">
        <f>INDEX('QUANDL MULTPL SP500_DIV_YIELD_M'!$A:$G,MATCH(Calc!$A1802,'QUANDL MULTPL SP500_DIV_YIELD_M'!$A:$A,1),MATCH('QUANDL MULTPL SP500_DIV_YIELD_M'!$E$1,'QUANDL MULTPL SP500_DIV_YIELD_M'!$A$1:$G$1,0))</f>
        <v>1.85</v>
      </c>
      <c r="I1802" s="5">
        <f t="shared" si="168"/>
        <v>6.1929160385666843E-3</v>
      </c>
      <c r="J1802" s="1">
        <f>A1802/24/60/60+DATE(1970,1,1)</f>
        <v>44048.5625</v>
      </c>
      <c r="K1802" s="3">
        <f t="shared" si="171"/>
        <v>1</v>
      </c>
      <c r="L1802" s="6">
        <f>(1+Chart!$F$4)^(1/(365/K1802))-1</f>
        <v>6.6592785027408397E-5</v>
      </c>
      <c r="M1802" s="6">
        <f t="shared" si="172"/>
        <v>2.7383608263154002E-6</v>
      </c>
      <c r="N1802" s="6">
        <f t="shared" si="173"/>
        <v>1.6914714939364472E-5</v>
      </c>
      <c r="O1802">
        <f>O1801*(B1802/B1801)</f>
        <v>319.85687778000323</v>
      </c>
      <c r="P1802">
        <f t="shared" si="169"/>
        <v>2020</v>
      </c>
      <c r="Q1802" s="1">
        <f t="shared" si="170"/>
        <v>44048.5625</v>
      </c>
      <c r="R1802">
        <f>IF(B1803="",R1801,IF(Q1802&gt;=Chart!$F$2,E1802,0))</f>
        <v>0</v>
      </c>
      <c r="S1802">
        <f>IF(B1803="",S1801,IFERROR(IF(AND(R1802&gt;0,R1801=0),R1802,(1+(B1803/B1802-1)*Calc!$Z$1)*S1801),0))</f>
        <v>0</v>
      </c>
      <c r="T1802">
        <f>IF(B1803="",T1801,IFERROR(IF(AND(R1802&gt;0,R1801=0),R1802,(1+(B1803/B1802-1)*Calc!$Z$1-L1803)*T1801),0))</f>
        <v>0</v>
      </c>
      <c r="U1802">
        <f>IF(B1803="",U1801,IFERROR(IF(AND(R1802&gt;0,R1801=0),R1802,(1+(B1803/B1802-1)*Calc!$Z$1-M1803*2)*U1801),0))</f>
        <v>0</v>
      </c>
      <c r="V1802">
        <f>IF(B1803="",V1801,IFERROR(IF(AND(R1802&gt;0,R1801=0),R1802,(1+(B1803/B1802-1)*Calc!$Z$1-N1803*2)*V1801),0))</f>
        <v>0</v>
      </c>
      <c r="W1802">
        <f>IF(ISNUMBER(C1802),C1802,W1801)</f>
        <v>0.1</v>
      </c>
      <c r="Y1802" s="1" t="e">
        <f>IF(AND(Q1802&gt;=Chart!$F$2,Q1802&lt;=Chart!$F$3),Q1802,#N/A)</f>
        <v>#N/A</v>
      </c>
      <c r="Z1802" t="e">
        <f>IF(AND(Q1802&gt;=Chart!$F$2,Q1802&lt;=Chart!$F$3),R1802,#N/A)</f>
        <v>#N/A</v>
      </c>
      <c r="AA1802" t="e">
        <f>IF(AND(Q1802&gt;=Chart!$F$2,Q1802&lt;=Chart!$F$3),S1802,#N/A)</f>
        <v>#N/A</v>
      </c>
      <c r="AB1802" t="e">
        <f>IF(AND(Q1802&gt;=Chart!$F$2,Q1802&lt;=Chart!$F$3),T1802,#N/A)</f>
        <v>#N/A</v>
      </c>
      <c r="AC1802" t="e">
        <f>IF(AND(Q1802&gt;=Chart!$F$2,Q1802&lt;=Chart!$F$3),U1802,#N/A)</f>
        <v>#N/A</v>
      </c>
      <c r="AD1802" t="e">
        <f>IF(AND(Q1802&gt;=Chart!$F$2,Q1802&lt;=Chart!$F$3),V1802,#N/A)</f>
        <v>#N/A</v>
      </c>
      <c r="AE1802" t="e">
        <f>IF(AND(Q1802&gt;=Chart!$F$2,Q1802&lt;=Chart!$F$3),I1802,#N/A)</f>
        <v>#N/A</v>
      </c>
      <c r="AF1802" t="e">
        <f>IF(AND(Q1802&gt;=Chart!$F$2,Q1802&lt;=Chart!$F$3),H1802/100,#N/A)</f>
        <v>#N/A</v>
      </c>
      <c r="AG1802" t="e">
        <f>IF(AND(Q1802&gt;=Chart!$F$2,Q1802&lt;=Chart!$F$3),W1802/100,#N/A)</f>
        <v>#N/A</v>
      </c>
    </row>
    <row r="1803" spans="1:33" x14ac:dyDescent="0.25">
      <c r="A1803">
        <v>1596720600</v>
      </c>
      <c r="B1803">
        <f>INDEX('Daily Data ADJ'!$1:$1048576,MATCH(Calc!$A1803,'Daily Data ADJ'!$A:$A,0),MATCH("SPY, CBOE BZX: Close",'Daily Data ADJ'!$1:$1,0))</f>
        <v>321.99497138999999</v>
      </c>
      <c r="C1803">
        <f>INDEX('Daily Data ADJ'!$1:$1048576,MATCH(Calc!$A1803,'Daily Data ADJ'!$A:$A,0),MATCH("EFFR, FRED: Close",'Daily Data ADJ'!$1:$1,0))</f>
        <v>0.1</v>
      </c>
      <c r="D1803">
        <f>INDEX('Daily Data ADJ'!$1:$1048576,MATCH(Calc!$A1803,'Daily Data ADJ'!$A:$A,1),MATCH("SOFR, FRED: Close",'Daily Data ADJ'!$1:$1,0))</f>
        <v>0.09</v>
      </c>
      <c r="E1803">
        <f>INDEX('Daily Data ADJ'!$1:$1048576,MATCH(Calc!$A1803,'Daily Data ADJ'!$A:$A,0),MATCH("UPRO, CBOE BZX: Close",'Daily Data ADJ'!$1:$1,0))</f>
        <v>27.846669089999999</v>
      </c>
      <c r="F1803">
        <f>INDEX('Daily Data ADJ'!$1:$1048576,MATCH(Calc!$A1803,'Daily Data ADJ'!$A:$A,0),MATCH("ES1!, CME_MINI: Close",'Daily Data ADJ'!$1:$1,0))</f>
        <v>3344.25</v>
      </c>
      <c r="G1803">
        <f>INDEX('Daily Data ADJ'!$1:$1048576,MATCH(Calc!$A1803,'Daily Data ADJ'!$A:$A,0),MATCH("ES2!, CME_MINI: Close",'Daily Data ADJ'!$1:$1,0))</f>
        <v>3334</v>
      </c>
      <c r="H1803">
        <f>INDEX('QUANDL MULTPL SP500_DIV_YIELD_M'!$A:$G,MATCH(Calc!$A1803,'QUANDL MULTPL SP500_DIV_YIELD_M'!$A:$A,1),MATCH('QUANDL MULTPL SP500_DIV_YIELD_M'!$E$1,'QUANDL MULTPL SP500_DIV_YIELD_M'!$A$1:$G$1,0))</f>
        <v>1.85</v>
      </c>
      <c r="I1803" s="5">
        <f t="shared" si="168"/>
        <v>6.29639988627477E-3</v>
      </c>
      <c r="J1803" s="1">
        <f>A1803/24/60/60+DATE(1970,1,1)</f>
        <v>44049.5625</v>
      </c>
      <c r="K1803" s="3">
        <f t="shared" si="171"/>
        <v>1</v>
      </c>
      <c r="L1803" s="6">
        <f>(1+Chart!$F$4)^(1/(365/K1803))-1</f>
        <v>6.6592785027408397E-5</v>
      </c>
      <c r="M1803" s="6">
        <f t="shared" si="172"/>
        <v>2.7383608263154002E-6</v>
      </c>
      <c r="N1803" s="6">
        <f t="shared" si="173"/>
        <v>1.71964776543021E-5</v>
      </c>
      <c r="O1803">
        <f>O1802*(B1803/B1802)</f>
        <v>321.99497139000323</v>
      </c>
      <c r="P1803">
        <f t="shared" si="169"/>
        <v>2020</v>
      </c>
      <c r="Q1803" s="1">
        <f t="shared" si="170"/>
        <v>44049.5625</v>
      </c>
      <c r="R1803">
        <f>IF(B1804="",R1802,IF(Q1803&gt;=Chart!$F$2,E1803,0))</f>
        <v>0</v>
      </c>
      <c r="S1803">
        <f>IF(B1804="",S1802,IFERROR(IF(AND(R1803&gt;0,R1802=0),R1803,(1+(B1804/B1803-1)*Calc!$Z$1)*S1802),0))</f>
        <v>0</v>
      </c>
      <c r="T1803">
        <f>IF(B1804="",T1802,IFERROR(IF(AND(R1803&gt;0,R1802=0),R1803,(1+(B1804/B1803-1)*Calc!$Z$1-L1804)*T1802),0))</f>
        <v>0</v>
      </c>
      <c r="U1803">
        <f>IF(B1804="",U1802,IFERROR(IF(AND(R1803&gt;0,R1802=0),R1803,(1+(B1804/B1803-1)*Calc!$Z$1-M1804*2)*U1802),0))</f>
        <v>0</v>
      </c>
      <c r="V1803">
        <f>IF(B1804="",V1802,IFERROR(IF(AND(R1803&gt;0,R1802=0),R1803,(1+(B1804/B1803-1)*Calc!$Z$1-N1804*2)*V1802),0))</f>
        <v>0</v>
      </c>
      <c r="W1803">
        <f>IF(ISNUMBER(C1803),C1803,W1802)</f>
        <v>0.1</v>
      </c>
      <c r="Y1803" s="1" t="e">
        <f>IF(AND(Q1803&gt;=Chart!$F$2,Q1803&lt;=Chart!$F$3),Q1803,#N/A)</f>
        <v>#N/A</v>
      </c>
      <c r="Z1803" t="e">
        <f>IF(AND(Q1803&gt;=Chart!$F$2,Q1803&lt;=Chart!$F$3),R1803,#N/A)</f>
        <v>#N/A</v>
      </c>
      <c r="AA1803" t="e">
        <f>IF(AND(Q1803&gt;=Chart!$F$2,Q1803&lt;=Chart!$F$3),S1803,#N/A)</f>
        <v>#N/A</v>
      </c>
      <c r="AB1803" t="e">
        <f>IF(AND(Q1803&gt;=Chart!$F$2,Q1803&lt;=Chart!$F$3),T1803,#N/A)</f>
        <v>#N/A</v>
      </c>
      <c r="AC1803" t="e">
        <f>IF(AND(Q1803&gt;=Chart!$F$2,Q1803&lt;=Chart!$F$3),U1803,#N/A)</f>
        <v>#N/A</v>
      </c>
      <c r="AD1803" t="e">
        <f>IF(AND(Q1803&gt;=Chart!$F$2,Q1803&lt;=Chart!$F$3),V1803,#N/A)</f>
        <v>#N/A</v>
      </c>
      <c r="AE1803" t="e">
        <f>IF(AND(Q1803&gt;=Chart!$F$2,Q1803&lt;=Chart!$F$3),I1803,#N/A)</f>
        <v>#N/A</v>
      </c>
      <c r="AF1803" t="e">
        <f>IF(AND(Q1803&gt;=Chart!$F$2,Q1803&lt;=Chart!$F$3),H1803/100,#N/A)</f>
        <v>#N/A</v>
      </c>
      <c r="AG1803" t="e">
        <f>IF(AND(Q1803&gt;=Chart!$F$2,Q1803&lt;=Chart!$F$3),W1803/100,#N/A)</f>
        <v>#N/A</v>
      </c>
    </row>
    <row r="1804" spans="1:33" x14ac:dyDescent="0.25">
      <c r="A1804">
        <v>1596807000</v>
      </c>
      <c r="B1804">
        <f>INDEX('Daily Data ADJ'!$1:$1048576,MATCH(Calc!$A1804,'Daily Data ADJ'!$A:$A,0),MATCH("SPY, CBOE BZX: Close",'Daily Data ADJ'!$1:$1,0))</f>
        <v>322.22611663999999</v>
      </c>
      <c r="C1804">
        <f>INDEX('Daily Data ADJ'!$1:$1048576,MATCH(Calc!$A1804,'Daily Data ADJ'!$A:$A,0),MATCH("EFFR, FRED: Close",'Daily Data ADJ'!$1:$1,0))</f>
        <v>0.1</v>
      </c>
      <c r="D1804">
        <f>INDEX('Daily Data ADJ'!$1:$1048576,MATCH(Calc!$A1804,'Daily Data ADJ'!$A:$A,1),MATCH("SOFR, FRED: Close",'Daily Data ADJ'!$1:$1,0))</f>
        <v>0.09</v>
      </c>
      <c r="E1804">
        <f>INDEX('Daily Data ADJ'!$1:$1048576,MATCH(Calc!$A1804,'Daily Data ADJ'!$A:$A,0),MATCH("UPRO, CBOE BZX: Close",'Daily Data ADJ'!$1:$1,0))</f>
        <v>27.901358129999998</v>
      </c>
      <c r="F1804">
        <f>INDEX('Daily Data ADJ'!$1:$1048576,MATCH(Calc!$A1804,'Daily Data ADJ'!$A:$A,0),MATCH("ES1!, CME_MINI: Close",'Daily Data ADJ'!$1:$1,0))</f>
        <v>3344.75</v>
      </c>
      <c r="G1804">
        <f>INDEX('Daily Data ADJ'!$1:$1048576,MATCH(Calc!$A1804,'Daily Data ADJ'!$A:$A,0),MATCH("ES2!, CME_MINI: Close",'Daily Data ADJ'!$1:$1,0))</f>
        <v>3334.5</v>
      </c>
      <c r="H1804">
        <f>INDEX('QUANDL MULTPL SP500_DIV_YIELD_M'!$A:$G,MATCH(Calc!$A1804,'QUANDL MULTPL SP500_DIV_YIELD_M'!$A:$A,1),MATCH('QUANDL MULTPL SP500_DIV_YIELD_M'!$E$1,'QUANDL MULTPL SP500_DIV_YIELD_M'!$A$1:$G$1,0))</f>
        <v>1.85</v>
      </c>
      <c r="I1804" s="5">
        <f t="shared" si="168"/>
        <v>6.2982157880014239E-3</v>
      </c>
      <c r="J1804" s="1">
        <f>A1804/24/60/60+DATE(1970,1,1)</f>
        <v>44050.5625</v>
      </c>
      <c r="K1804" s="3">
        <f t="shared" si="171"/>
        <v>1</v>
      </c>
      <c r="L1804" s="6">
        <f>(1+Chart!$F$4)^(1/(365/K1804))-1</f>
        <v>6.6592785027408397E-5</v>
      </c>
      <c r="M1804" s="6">
        <f t="shared" si="172"/>
        <v>2.7383608263154002E-6</v>
      </c>
      <c r="N1804" s="6">
        <f t="shared" si="173"/>
        <v>1.7201421679047257E-5</v>
      </c>
      <c r="O1804">
        <f>O1803*(B1804/B1803)</f>
        <v>322.22611664000317</v>
      </c>
      <c r="P1804">
        <f t="shared" si="169"/>
        <v>2020</v>
      </c>
      <c r="Q1804" s="1">
        <f t="shared" si="170"/>
        <v>44050.5625</v>
      </c>
      <c r="R1804">
        <f>IF(B1805="",R1803,IF(Q1804&gt;=Chart!$F$2,E1804,0))</f>
        <v>0</v>
      </c>
      <c r="S1804">
        <f>IF(B1805="",S1803,IFERROR(IF(AND(R1804&gt;0,R1803=0),R1804,(1+(B1805/B1804-1)*Calc!$Z$1)*S1803),0))</f>
        <v>0</v>
      </c>
      <c r="T1804">
        <f>IF(B1805="",T1803,IFERROR(IF(AND(R1804&gt;0,R1803=0),R1804,(1+(B1805/B1804-1)*Calc!$Z$1-L1805)*T1803),0))</f>
        <v>0</v>
      </c>
      <c r="U1804">
        <f>IF(B1805="",U1803,IFERROR(IF(AND(R1804&gt;0,R1803=0),R1804,(1+(B1805/B1804-1)*Calc!$Z$1-M1805*2)*U1803),0))</f>
        <v>0</v>
      </c>
      <c r="V1804">
        <f>IF(B1805="",V1803,IFERROR(IF(AND(R1804&gt;0,R1803=0),R1804,(1+(B1805/B1804-1)*Calc!$Z$1-N1805*2)*V1803),0))</f>
        <v>0</v>
      </c>
      <c r="W1804">
        <f>IF(ISNUMBER(C1804),C1804,W1803)</f>
        <v>0.1</v>
      </c>
      <c r="Y1804" s="1" t="e">
        <f>IF(AND(Q1804&gt;=Chart!$F$2,Q1804&lt;=Chart!$F$3),Q1804,#N/A)</f>
        <v>#N/A</v>
      </c>
      <c r="Z1804" t="e">
        <f>IF(AND(Q1804&gt;=Chart!$F$2,Q1804&lt;=Chart!$F$3),R1804,#N/A)</f>
        <v>#N/A</v>
      </c>
      <c r="AA1804" t="e">
        <f>IF(AND(Q1804&gt;=Chart!$F$2,Q1804&lt;=Chart!$F$3),S1804,#N/A)</f>
        <v>#N/A</v>
      </c>
      <c r="AB1804" t="e">
        <f>IF(AND(Q1804&gt;=Chart!$F$2,Q1804&lt;=Chart!$F$3),T1804,#N/A)</f>
        <v>#N/A</v>
      </c>
      <c r="AC1804" t="e">
        <f>IF(AND(Q1804&gt;=Chart!$F$2,Q1804&lt;=Chart!$F$3),U1804,#N/A)</f>
        <v>#N/A</v>
      </c>
      <c r="AD1804" t="e">
        <f>IF(AND(Q1804&gt;=Chart!$F$2,Q1804&lt;=Chart!$F$3),V1804,#N/A)</f>
        <v>#N/A</v>
      </c>
      <c r="AE1804" t="e">
        <f>IF(AND(Q1804&gt;=Chart!$F$2,Q1804&lt;=Chart!$F$3),I1804,#N/A)</f>
        <v>#N/A</v>
      </c>
      <c r="AF1804" t="e">
        <f>IF(AND(Q1804&gt;=Chart!$F$2,Q1804&lt;=Chart!$F$3),H1804/100,#N/A)</f>
        <v>#N/A</v>
      </c>
      <c r="AG1804" t="e">
        <f>IF(AND(Q1804&gt;=Chart!$F$2,Q1804&lt;=Chart!$F$3),W1804/100,#N/A)</f>
        <v>#N/A</v>
      </c>
    </row>
    <row r="1805" spans="1:33" x14ac:dyDescent="0.25">
      <c r="A1805">
        <v>1597066200</v>
      </c>
      <c r="B1805">
        <f>INDEX('Daily Data ADJ'!$1:$1048576,MATCH(Calc!$A1805,'Daily Data ADJ'!$A:$A,0),MATCH("SPY, CBOE BZX: Close",'Daily Data ADJ'!$1:$1,0))</f>
        <v>323.18922186999998</v>
      </c>
      <c r="C1805">
        <f>INDEX('Daily Data ADJ'!$1:$1048576,MATCH(Calc!$A1805,'Daily Data ADJ'!$A:$A,0),MATCH("EFFR, FRED: Close",'Daily Data ADJ'!$1:$1,0))</f>
        <v>0.1</v>
      </c>
      <c r="D1805">
        <f>INDEX('Daily Data ADJ'!$1:$1048576,MATCH(Calc!$A1805,'Daily Data ADJ'!$A:$A,1),MATCH("SOFR, FRED: Close",'Daily Data ADJ'!$1:$1,0))</f>
        <v>0.09</v>
      </c>
      <c r="E1805">
        <f>INDEX('Daily Data ADJ'!$1:$1048576,MATCH(Calc!$A1805,'Daily Data ADJ'!$A:$A,0),MATCH("UPRO, CBOE BZX: Close",'Daily Data ADJ'!$1:$1,0))</f>
        <v>28.149944720000001</v>
      </c>
      <c r="F1805">
        <f>INDEX('Daily Data ADJ'!$1:$1048576,MATCH(Calc!$A1805,'Daily Data ADJ'!$A:$A,0),MATCH("ES1!, CME_MINI: Close",'Daily Data ADJ'!$1:$1,0))</f>
        <v>3352.75</v>
      </c>
      <c r="G1805">
        <f>INDEX('Daily Data ADJ'!$1:$1048576,MATCH(Calc!$A1805,'Daily Data ADJ'!$A:$A,0),MATCH("ES2!, CME_MINI: Close",'Daily Data ADJ'!$1:$1,0))</f>
        <v>3342.5</v>
      </c>
      <c r="H1805">
        <f>INDEX('QUANDL MULTPL SP500_DIV_YIELD_M'!$A:$G,MATCH(Calc!$A1805,'QUANDL MULTPL SP500_DIV_YIELD_M'!$A:$A,1),MATCH('QUANDL MULTPL SP500_DIV_YIELD_M'!$E$1,'QUANDL MULTPL SP500_DIV_YIELD_M'!$A$1:$G$1,0))</f>
        <v>1.85</v>
      </c>
      <c r="I1805" s="5">
        <f t="shared" si="168"/>
        <v>6.327196894731088E-3</v>
      </c>
      <c r="J1805" s="1">
        <f>A1805/24/60/60+DATE(1970,1,1)</f>
        <v>44053.5625</v>
      </c>
      <c r="K1805" s="3">
        <f t="shared" si="171"/>
        <v>3</v>
      </c>
      <c r="L1805" s="6">
        <f>(1+Chart!$F$4)^(1/(365/K1805))-1</f>
        <v>1.9979165917494157E-4</v>
      </c>
      <c r="M1805" s="6">
        <f t="shared" si="172"/>
        <v>8.2151049745071703E-6</v>
      </c>
      <c r="N1805" s="6">
        <f t="shared" si="173"/>
        <v>5.1841871570035281E-5</v>
      </c>
      <c r="O1805">
        <f>O1804*(B1805/B1804)</f>
        <v>323.18922187000317</v>
      </c>
      <c r="P1805">
        <f t="shared" si="169"/>
        <v>2020</v>
      </c>
      <c r="Q1805" s="1">
        <f t="shared" si="170"/>
        <v>44053.5625</v>
      </c>
      <c r="R1805">
        <f>IF(B1806="",R1804,IF(Q1805&gt;=Chart!$F$2,E1805,0))</f>
        <v>0</v>
      </c>
      <c r="S1805">
        <f>IF(B1806="",S1804,IFERROR(IF(AND(R1805&gt;0,R1804=0),R1805,(1+(B1806/B1805-1)*Calc!$Z$1)*S1804),0))</f>
        <v>0</v>
      </c>
      <c r="T1805">
        <f>IF(B1806="",T1804,IFERROR(IF(AND(R1805&gt;0,R1804=0),R1805,(1+(B1806/B1805-1)*Calc!$Z$1-L1806)*T1804),0))</f>
        <v>0</v>
      </c>
      <c r="U1805">
        <f>IF(B1806="",U1804,IFERROR(IF(AND(R1805&gt;0,R1804=0),R1805,(1+(B1806/B1805-1)*Calc!$Z$1-M1806*2)*U1804),0))</f>
        <v>0</v>
      </c>
      <c r="V1805">
        <f>IF(B1806="",V1804,IFERROR(IF(AND(R1805&gt;0,R1804=0),R1805,(1+(B1806/B1805-1)*Calc!$Z$1-N1806*2)*V1804),0))</f>
        <v>0</v>
      </c>
      <c r="W1805">
        <f>IF(ISNUMBER(C1805),C1805,W1804)</f>
        <v>0.1</v>
      </c>
      <c r="Y1805" s="1" t="e">
        <f>IF(AND(Q1805&gt;=Chart!$F$2,Q1805&lt;=Chart!$F$3),Q1805,#N/A)</f>
        <v>#N/A</v>
      </c>
      <c r="Z1805" t="e">
        <f>IF(AND(Q1805&gt;=Chart!$F$2,Q1805&lt;=Chart!$F$3),R1805,#N/A)</f>
        <v>#N/A</v>
      </c>
      <c r="AA1805" t="e">
        <f>IF(AND(Q1805&gt;=Chart!$F$2,Q1805&lt;=Chart!$F$3),S1805,#N/A)</f>
        <v>#N/A</v>
      </c>
      <c r="AB1805" t="e">
        <f>IF(AND(Q1805&gt;=Chart!$F$2,Q1805&lt;=Chart!$F$3),T1805,#N/A)</f>
        <v>#N/A</v>
      </c>
      <c r="AC1805" t="e">
        <f>IF(AND(Q1805&gt;=Chart!$F$2,Q1805&lt;=Chart!$F$3),U1805,#N/A)</f>
        <v>#N/A</v>
      </c>
      <c r="AD1805" t="e">
        <f>IF(AND(Q1805&gt;=Chart!$F$2,Q1805&lt;=Chart!$F$3),V1805,#N/A)</f>
        <v>#N/A</v>
      </c>
      <c r="AE1805" t="e">
        <f>IF(AND(Q1805&gt;=Chart!$F$2,Q1805&lt;=Chart!$F$3),I1805,#N/A)</f>
        <v>#N/A</v>
      </c>
      <c r="AF1805" t="e">
        <f>IF(AND(Q1805&gt;=Chart!$F$2,Q1805&lt;=Chart!$F$3),H1805/100,#N/A)</f>
        <v>#N/A</v>
      </c>
      <c r="AG1805" t="e">
        <f>IF(AND(Q1805&gt;=Chart!$F$2,Q1805&lt;=Chart!$F$3),W1805/100,#N/A)</f>
        <v>#N/A</v>
      </c>
    </row>
    <row r="1806" spans="1:33" x14ac:dyDescent="0.25">
      <c r="A1806">
        <v>1597152600</v>
      </c>
      <c r="B1806">
        <f>INDEX('Daily Data ADJ'!$1:$1048576,MATCH(Calc!$A1806,'Daily Data ADJ'!$A:$A,0),MATCH("SPY, CBOE BZX: Close",'Daily Data ADJ'!$1:$1,0))</f>
        <v>320.52142039</v>
      </c>
      <c r="C1806">
        <f>INDEX('Daily Data ADJ'!$1:$1048576,MATCH(Calc!$A1806,'Daily Data ADJ'!$A:$A,0),MATCH("EFFR, FRED: Close",'Daily Data ADJ'!$1:$1,0))</f>
        <v>0.1</v>
      </c>
      <c r="D1806">
        <f>INDEX('Daily Data ADJ'!$1:$1048576,MATCH(Calc!$A1806,'Daily Data ADJ'!$A:$A,1),MATCH("SOFR, FRED: Close",'Daily Data ADJ'!$1:$1,0))</f>
        <v>0.1</v>
      </c>
      <c r="E1806">
        <f>INDEX('Daily Data ADJ'!$1:$1048576,MATCH(Calc!$A1806,'Daily Data ADJ'!$A:$A,0),MATCH("UPRO, CBOE BZX: Close",'Daily Data ADJ'!$1:$1,0))</f>
        <v>27.478760940000001</v>
      </c>
      <c r="F1806">
        <f>INDEX('Daily Data ADJ'!$1:$1048576,MATCH(Calc!$A1806,'Daily Data ADJ'!$A:$A,0),MATCH("ES1!, CME_MINI: Close",'Daily Data ADJ'!$1:$1,0))</f>
        <v>3330</v>
      </c>
      <c r="G1806">
        <f>INDEX('Daily Data ADJ'!$1:$1048576,MATCH(Calc!$A1806,'Daily Data ADJ'!$A:$A,0),MATCH("ES2!, CME_MINI: Close",'Daily Data ADJ'!$1:$1,0))</f>
        <v>3319.5</v>
      </c>
      <c r="H1806">
        <f>INDEX('QUANDL MULTPL SP500_DIV_YIELD_M'!$A:$G,MATCH(Calc!$A1806,'QUANDL MULTPL SP500_DIV_YIELD_M'!$A:$A,1),MATCH('QUANDL MULTPL SP500_DIV_YIELD_M'!$E$1,'QUANDL MULTPL SP500_DIV_YIELD_M'!$A$1:$G$1,0))</f>
        <v>1.85</v>
      </c>
      <c r="I1806" s="5">
        <f t="shared" si="168"/>
        <v>5.9469163357598748E-3</v>
      </c>
      <c r="J1806" s="1">
        <f>A1806/24/60/60+DATE(1970,1,1)</f>
        <v>44054.5625</v>
      </c>
      <c r="K1806" s="3">
        <f t="shared" si="171"/>
        <v>1</v>
      </c>
      <c r="L1806" s="6">
        <f>(1+Chart!$F$4)^(1/(365/K1806))-1</f>
        <v>6.6592785027408397E-5</v>
      </c>
      <c r="M1806" s="6">
        <f t="shared" si="172"/>
        <v>2.7383608263154002E-6</v>
      </c>
      <c r="N1806" s="6">
        <f t="shared" si="173"/>
        <v>1.6244798310971476E-5</v>
      </c>
      <c r="O1806">
        <f>O1805*(B1806/B1805)</f>
        <v>320.52142039000319</v>
      </c>
      <c r="P1806">
        <f t="shared" si="169"/>
        <v>2020</v>
      </c>
      <c r="Q1806" s="1">
        <f t="shared" si="170"/>
        <v>44054.5625</v>
      </c>
      <c r="R1806">
        <f>IF(B1807="",R1805,IF(Q1806&gt;=Chart!$F$2,E1806,0))</f>
        <v>0</v>
      </c>
      <c r="S1806">
        <f>IF(B1807="",S1805,IFERROR(IF(AND(R1806&gt;0,R1805=0),R1806,(1+(B1807/B1806-1)*Calc!$Z$1)*S1805),0))</f>
        <v>0</v>
      </c>
      <c r="T1806">
        <f>IF(B1807="",T1805,IFERROR(IF(AND(R1806&gt;0,R1805=0),R1806,(1+(B1807/B1806-1)*Calc!$Z$1-L1807)*T1805),0))</f>
        <v>0</v>
      </c>
      <c r="U1806">
        <f>IF(B1807="",U1805,IFERROR(IF(AND(R1806&gt;0,R1805=0),R1806,(1+(B1807/B1806-1)*Calc!$Z$1-M1807*2)*U1805),0))</f>
        <v>0</v>
      </c>
      <c r="V1806">
        <f>IF(B1807="",V1805,IFERROR(IF(AND(R1806&gt;0,R1805=0),R1806,(1+(B1807/B1806-1)*Calc!$Z$1-N1807*2)*V1805),0))</f>
        <v>0</v>
      </c>
      <c r="W1806">
        <f>IF(ISNUMBER(C1806),C1806,W1805)</f>
        <v>0.1</v>
      </c>
      <c r="Y1806" s="1" t="e">
        <f>IF(AND(Q1806&gt;=Chart!$F$2,Q1806&lt;=Chart!$F$3),Q1806,#N/A)</f>
        <v>#N/A</v>
      </c>
      <c r="Z1806" t="e">
        <f>IF(AND(Q1806&gt;=Chart!$F$2,Q1806&lt;=Chart!$F$3),R1806,#N/A)</f>
        <v>#N/A</v>
      </c>
      <c r="AA1806" t="e">
        <f>IF(AND(Q1806&gt;=Chart!$F$2,Q1806&lt;=Chart!$F$3),S1806,#N/A)</f>
        <v>#N/A</v>
      </c>
      <c r="AB1806" t="e">
        <f>IF(AND(Q1806&gt;=Chart!$F$2,Q1806&lt;=Chart!$F$3),T1806,#N/A)</f>
        <v>#N/A</v>
      </c>
      <c r="AC1806" t="e">
        <f>IF(AND(Q1806&gt;=Chart!$F$2,Q1806&lt;=Chart!$F$3),U1806,#N/A)</f>
        <v>#N/A</v>
      </c>
      <c r="AD1806" t="e">
        <f>IF(AND(Q1806&gt;=Chart!$F$2,Q1806&lt;=Chart!$F$3),V1806,#N/A)</f>
        <v>#N/A</v>
      </c>
      <c r="AE1806" t="e">
        <f>IF(AND(Q1806&gt;=Chart!$F$2,Q1806&lt;=Chart!$F$3),I1806,#N/A)</f>
        <v>#N/A</v>
      </c>
      <c r="AF1806" t="e">
        <f>IF(AND(Q1806&gt;=Chart!$F$2,Q1806&lt;=Chart!$F$3),H1806/100,#N/A)</f>
        <v>#N/A</v>
      </c>
      <c r="AG1806" t="e">
        <f>IF(AND(Q1806&gt;=Chart!$F$2,Q1806&lt;=Chart!$F$3),W1806/100,#N/A)</f>
        <v>#N/A</v>
      </c>
    </row>
    <row r="1807" spans="1:33" x14ac:dyDescent="0.25">
      <c r="A1807">
        <v>1597239000</v>
      </c>
      <c r="B1807">
        <f>INDEX('Daily Data ADJ'!$1:$1048576,MATCH(Calc!$A1807,'Daily Data ADJ'!$A:$A,0),MATCH("SPY, CBOE BZX: Close",'Daily Data ADJ'!$1:$1,0))</f>
        <v>324.99022865000001</v>
      </c>
      <c r="C1807">
        <f>INDEX('Daily Data ADJ'!$1:$1048576,MATCH(Calc!$A1807,'Daily Data ADJ'!$A:$A,0),MATCH("EFFR, FRED: Close",'Daily Data ADJ'!$1:$1,0))</f>
        <v>0.1</v>
      </c>
      <c r="D1807">
        <f>INDEX('Daily Data ADJ'!$1:$1048576,MATCH(Calc!$A1807,'Daily Data ADJ'!$A:$A,1),MATCH("SOFR, FRED: Close",'Daily Data ADJ'!$1:$1,0))</f>
        <v>0.09</v>
      </c>
      <c r="E1807">
        <f>INDEX('Daily Data ADJ'!$1:$1048576,MATCH(Calc!$A1807,'Daily Data ADJ'!$A:$A,0),MATCH("UPRO, CBOE BZX: Close",'Daily Data ADJ'!$1:$1,0))</f>
        <v>28.59242884</v>
      </c>
      <c r="F1807">
        <f>INDEX('Daily Data ADJ'!$1:$1048576,MATCH(Calc!$A1807,'Daily Data ADJ'!$A:$A,0),MATCH("ES1!, CME_MINI: Close",'Daily Data ADJ'!$1:$1,0))</f>
        <v>3370</v>
      </c>
      <c r="G1807">
        <f>INDEX('Daily Data ADJ'!$1:$1048576,MATCH(Calc!$A1807,'Daily Data ADJ'!$A:$A,0),MATCH("ES2!, CME_MINI: Close",'Daily Data ADJ'!$1:$1,0))</f>
        <v>3359.5</v>
      </c>
      <c r="H1807">
        <f>INDEX('QUANDL MULTPL SP500_DIV_YIELD_M'!$A:$G,MATCH(Calc!$A1807,'QUANDL MULTPL SP500_DIV_YIELD_M'!$A:$A,1),MATCH('QUANDL MULTPL SP500_DIV_YIELD_M'!$E$1,'QUANDL MULTPL SP500_DIV_YIELD_M'!$A$1:$G$1,0))</f>
        <v>1.85</v>
      </c>
      <c r="I1807" s="5">
        <f t="shared" si="168"/>
        <v>6.0952176240587769E-3</v>
      </c>
      <c r="J1807" s="1">
        <f>A1807/24/60/60+DATE(1970,1,1)</f>
        <v>44055.5625</v>
      </c>
      <c r="K1807" s="3">
        <f t="shared" si="171"/>
        <v>1</v>
      </c>
      <c r="L1807" s="6">
        <f>(1+Chart!$F$4)^(1/(365/K1807))-1</f>
        <v>6.6592785027408397E-5</v>
      </c>
      <c r="M1807" s="6">
        <f t="shared" si="172"/>
        <v>2.7383608263154002E-6</v>
      </c>
      <c r="N1807" s="6">
        <f t="shared" si="173"/>
        <v>1.6648678106134795E-5</v>
      </c>
      <c r="O1807">
        <f>O1806*(B1807/B1806)</f>
        <v>324.99022865000319</v>
      </c>
      <c r="P1807">
        <f t="shared" si="169"/>
        <v>2020</v>
      </c>
      <c r="Q1807" s="1">
        <f t="shared" si="170"/>
        <v>44055.5625</v>
      </c>
      <c r="R1807">
        <f>IF(B1808="",R1806,IF(Q1807&gt;=Chart!$F$2,E1807,0))</f>
        <v>0</v>
      </c>
      <c r="S1807">
        <f>IF(B1808="",S1806,IFERROR(IF(AND(R1807&gt;0,R1806=0),R1807,(1+(B1808/B1807-1)*Calc!$Z$1)*S1806),0))</f>
        <v>0</v>
      </c>
      <c r="T1807">
        <f>IF(B1808="",T1806,IFERROR(IF(AND(R1807&gt;0,R1806=0),R1807,(1+(B1808/B1807-1)*Calc!$Z$1-L1808)*T1806),0))</f>
        <v>0</v>
      </c>
      <c r="U1807">
        <f>IF(B1808="",U1806,IFERROR(IF(AND(R1807&gt;0,R1806=0),R1807,(1+(B1808/B1807-1)*Calc!$Z$1-M1808*2)*U1806),0))</f>
        <v>0</v>
      </c>
      <c r="V1807">
        <f>IF(B1808="",V1806,IFERROR(IF(AND(R1807&gt;0,R1806=0),R1807,(1+(B1808/B1807-1)*Calc!$Z$1-N1808*2)*V1806),0))</f>
        <v>0</v>
      </c>
      <c r="W1807">
        <f>IF(ISNUMBER(C1807),C1807,W1806)</f>
        <v>0.1</v>
      </c>
      <c r="Y1807" s="1" t="e">
        <f>IF(AND(Q1807&gt;=Chart!$F$2,Q1807&lt;=Chart!$F$3),Q1807,#N/A)</f>
        <v>#N/A</v>
      </c>
      <c r="Z1807" t="e">
        <f>IF(AND(Q1807&gt;=Chart!$F$2,Q1807&lt;=Chart!$F$3),R1807,#N/A)</f>
        <v>#N/A</v>
      </c>
      <c r="AA1807" t="e">
        <f>IF(AND(Q1807&gt;=Chart!$F$2,Q1807&lt;=Chart!$F$3),S1807,#N/A)</f>
        <v>#N/A</v>
      </c>
      <c r="AB1807" t="e">
        <f>IF(AND(Q1807&gt;=Chart!$F$2,Q1807&lt;=Chart!$F$3),T1807,#N/A)</f>
        <v>#N/A</v>
      </c>
      <c r="AC1807" t="e">
        <f>IF(AND(Q1807&gt;=Chart!$F$2,Q1807&lt;=Chart!$F$3),U1807,#N/A)</f>
        <v>#N/A</v>
      </c>
      <c r="AD1807" t="e">
        <f>IF(AND(Q1807&gt;=Chart!$F$2,Q1807&lt;=Chart!$F$3),V1807,#N/A)</f>
        <v>#N/A</v>
      </c>
      <c r="AE1807" t="e">
        <f>IF(AND(Q1807&gt;=Chart!$F$2,Q1807&lt;=Chart!$F$3),I1807,#N/A)</f>
        <v>#N/A</v>
      </c>
      <c r="AF1807" t="e">
        <f>IF(AND(Q1807&gt;=Chart!$F$2,Q1807&lt;=Chart!$F$3),H1807/100,#N/A)</f>
        <v>#N/A</v>
      </c>
      <c r="AG1807" t="e">
        <f>IF(AND(Q1807&gt;=Chart!$F$2,Q1807&lt;=Chart!$F$3),W1807/100,#N/A)</f>
        <v>#N/A</v>
      </c>
    </row>
    <row r="1808" spans="1:33" x14ac:dyDescent="0.25">
      <c r="A1808">
        <v>1597325400</v>
      </c>
      <c r="B1808">
        <f>INDEX('Daily Data ADJ'!$1:$1048576,MATCH(Calc!$A1808,'Daily Data ADJ'!$A:$A,0),MATCH("SPY, CBOE BZX: Close",'Daily Data ADJ'!$1:$1,0))</f>
        <v>324.40273445999998</v>
      </c>
      <c r="C1808">
        <f>INDEX('Daily Data ADJ'!$1:$1048576,MATCH(Calc!$A1808,'Daily Data ADJ'!$A:$A,0),MATCH("EFFR, FRED: Close",'Daily Data ADJ'!$1:$1,0))</f>
        <v>0.1</v>
      </c>
      <c r="D1808">
        <f>INDEX('Daily Data ADJ'!$1:$1048576,MATCH(Calc!$A1808,'Daily Data ADJ'!$A:$A,1),MATCH("SOFR, FRED: Close",'Daily Data ADJ'!$1:$1,0))</f>
        <v>0.09</v>
      </c>
      <c r="E1808">
        <f>INDEX('Daily Data ADJ'!$1:$1048576,MATCH(Calc!$A1808,'Daily Data ADJ'!$A:$A,0),MATCH("UPRO, CBOE BZX: Close",'Daily Data ADJ'!$1:$1,0))</f>
        <v>28.46813555</v>
      </c>
      <c r="F1808">
        <f>INDEX('Daily Data ADJ'!$1:$1048576,MATCH(Calc!$A1808,'Daily Data ADJ'!$A:$A,0),MATCH("ES1!, CME_MINI: Close",'Daily Data ADJ'!$1:$1,0))</f>
        <v>3367.75</v>
      </c>
      <c r="G1808">
        <f>INDEX('Daily Data ADJ'!$1:$1048576,MATCH(Calc!$A1808,'Daily Data ADJ'!$A:$A,0),MATCH("ES2!, CME_MINI: Close",'Daily Data ADJ'!$1:$1,0))</f>
        <v>3357.25</v>
      </c>
      <c r="H1808">
        <f>INDEX('QUANDL MULTPL SP500_DIV_YIELD_M'!$A:$G,MATCH(Calc!$A1808,'QUANDL MULTPL SP500_DIV_YIELD_M'!$A:$A,1),MATCH('QUANDL MULTPL SP500_DIV_YIELD_M'!$E$1,'QUANDL MULTPL SP500_DIV_YIELD_M'!$A$1:$G$1,0))</f>
        <v>1.85</v>
      </c>
      <c r="I1808" s="5">
        <f t="shared" si="168"/>
        <v>6.0869687450002957E-3</v>
      </c>
      <c r="J1808" s="1">
        <f>A1808/24/60/60+DATE(1970,1,1)</f>
        <v>44056.5625</v>
      </c>
      <c r="K1808" s="3">
        <f t="shared" si="171"/>
        <v>1</v>
      </c>
      <c r="L1808" s="6">
        <f>(1+Chart!$F$4)^(1/(365/K1808))-1</f>
        <v>6.6592785027408397E-5</v>
      </c>
      <c r="M1808" s="6">
        <f t="shared" si="172"/>
        <v>2.7383608263154002E-6</v>
      </c>
      <c r="N1808" s="6">
        <f t="shared" si="173"/>
        <v>1.6626214887072166E-5</v>
      </c>
      <c r="O1808">
        <f>O1807*(B1808/B1807)</f>
        <v>324.40273446000316</v>
      </c>
      <c r="P1808">
        <f t="shared" si="169"/>
        <v>2020</v>
      </c>
      <c r="Q1808" s="1">
        <f t="shared" si="170"/>
        <v>44056.5625</v>
      </c>
      <c r="R1808">
        <f>IF(B1809="",R1807,IF(Q1808&gt;=Chart!$F$2,E1808,0))</f>
        <v>0</v>
      </c>
      <c r="S1808">
        <f>IF(B1809="",S1807,IFERROR(IF(AND(R1808&gt;0,R1807=0),R1808,(1+(B1809/B1808-1)*Calc!$Z$1)*S1807),0))</f>
        <v>0</v>
      </c>
      <c r="T1808">
        <f>IF(B1809="",T1807,IFERROR(IF(AND(R1808&gt;0,R1807=0),R1808,(1+(B1809/B1808-1)*Calc!$Z$1-L1809)*T1807),0))</f>
        <v>0</v>
      </c>
      <c r="U1808">
        <f>IF(B1809="",U1807,IFERROR(IF(AND(R1808&gt;0,R1807=0),R1808,(1+(B1809/B1808-1)*Calc!$Z$1-M1809*2)*U1807),0))</f>
        <v>0</v>
      </c>
      <c r="V1808">
        <f>IF(B1809="",V1807,IFERROR(IF(AND(R1808&gt;0,R1807=0),R1808,(1+(B1809/B1808-1)*Calc!$Z$1-N1809*2)*V1807),0))</f>
        <v>0</v>
      </c>
      <c r="W1808">
        <f>IF(ISNUMBER(C1808),C1808,W1807)</f>
        <v>0.1</v>
      </c>
      <c r="Y1808" s="1" t="e">
        <f>IF(AND(Q1808&gt;=Chart!$F$2,Q1808&lt;=Chart!$F$3),Q1808,#N/A)</f>
        <v>#N/A</v>
      </c>
      <c r="Z1808" t="e">
        <f>IF(AND(Q1808&gt;=Chart!$F$2,Q1808&lt;=Chart!$F$3),R1808,#N/A)</f>
        <v>#N/A</v>
      </c>
      <c r="AA1808" t="e">
        <f>IF(AND(Q1808&gt;=Chart!$F$2,Q1808&lt;=Chart!$F$3),S1808,#N/A)</f>
        <v>#N/A</v>
      </c>
      <c r="AB1808" t="e">
        <f>IF(AND(Q1808&gt;=Chart!$F$2,Q1808&lt;=Chart!$F$3),T1808,#N/A)</f>
        <v>#N/A</v>
      </c>
      <c r="AC1808" t="e">
        <f>IF(AND(Q1808&gt;=Chart!$F$2,Q1808&lt;=Chart!$F$3),U1808,#N/A)</f>
        <v>#N/A</v>
      </c>
      <c r="AD1808" t="e">
        <f>IF(AND(Q1808&gt;=Chart!$F$2,Q1808&lt;=Chart!$F$3),V1808,#N/A)</f>
        <v>#N/A</v>
      </c>
      <c r="AE1808" t="e">
        <f>IF(AND(Q1808&gt;=Chart!$F$2,Q1808&lt;=Chart!$F$3),I1808,#N/A)</f>
        <v>#N/A</v>
      </c>
      <c r="AF1808" t="e">
        <f>IF(AND(Q1808&gt;=Chart!$F$2,Q1808&lt;=Chart!$F$3),H1808/100,#N/A)</f>
        <v>#N/A</v>
      </c>
      <c r="AG1808" t="e">
        <f>IF(AND(Q1808&gt;=Chart!$F$2,Q1808&lt;=Chart!$F$3),W1808/100,#N/A)</f>
        <v>#N/A</v>
      </c>
    </row>
    <row r="1809" spans="1:33" x14ac:dyDescent="0.25">
      <c r="A1809">
        <v>1597411800</v>
      </c>
      <c r="B1809">
        <f>INDEX('Daily Data ADJ'!$1:$1048576,MATCH(Calc!$A1809,'Daily Data ADJ'!$A:$A,0),MATCH("SPY, CBOE BZX: Close",'Daily Data ADJ'!$1:$1,0))</f>
        <v>324.41236550999997</v>
      </c>
      <c r="C1809">
        <f>INDEX('Daily Data ADJ'!$1:$1048576,MATCH(Calc!$A1809,'Daily Data ADJ'!$A:$A,0),MATCH("EFFR, FRED: Close",'Daily Data ADJ'!$1:$1,0))</f>
        <v>0.1</v>
      </c>
      <c r="D1809">
        <f>INDEX('Daily Data ADJ'!$1:$1048576,MATCH(Calc!$A1809,'Daily Data ADJ'!$A:$A,1),MATCH("SOFR, FRED: Close",'Daily Data ADJ'!$1:$1,0))</f>
        <v>0.09</v>
      </c>
      <c r="E1809">
        <f>INDEX('Daily Data ADJ'!$1:$1048576,MATCH(Calc!$A1809,'Daily Data ADJ'!$A:$A,0),MATCH("UPRO, CBOE BZX: Close",'Daily Data ADJ'!$1:$1,0))</f>
        <v>28.448248620000001</v>
      </c>
      <c r="F1809">
        <f>INDEX('Daily Data ADJ'!$1:$1048576,MATCH(Calc!$A1809,'Daily Data ADJ'!$A:$A,0),MATCH("ES1!, CME_MINI: Close",'Daily Data ADJ'!$1:$1,0))</f>
        <v>3361.5</v>
      </c>
      <c r="G1809">
        <f>INDEX('Daily Data ADJ'!$1:$1048576,MATCH(Calc!$A1809,'Daily Data ADJ'!$A:$A,0),MATCH("ES2!, CME_MINI: Close",'Daily Data ADJ'!$1:$1,0))</f>
        <v>3351</v>
      </c>
      <c r="H1809">
        <f>INDEX('QUANDL MULTPL SP500_DIV_YIELD_M'!$A:$G,MATCH(Calc!$A1809,'QUANDL MULTPL SP500_DIV_YIELD_M'!$A:$A,1),MATCH('QUANDL MULTPL SP500_DIV_YIELD_M'!$E$1,'QUANDL MULTPL SP500_DIV_YIELD_M'!$A$1:$G$1,0))</f>
        <v>1.85</v>
      </c>
      <c r="I1809" s="5">
        <f t="shared" si="168"/>
        <v>6.0639975244133754E-3</v>
      </c>
      <c r="J1809" s="1">
        <f>A1809/24/60/60+DATE(1970,1,1)</f>
        <v>44057.5625</v>
      </c>
      <c r="K1809" s="3">
        <f t="shared" si="171"/>
        <v>1</v>
      </c>
      <c r="L1809" s="6">
        <f>(1+Chart!$F$4)^(1/(365/K1809))-1</f>
        <v>6.6592785027408397E-5</v>
      </c>
      <c r="M1809" s="6">
        <f t="shared" si="172"/>
        <v>2.7383608263154002E-6</v>
      </c>
      <c r="N1809" s="6">
        <f t="shared" si="173"/>
        <v>1.6563659048784984E-5</v>
      </c>
      <c r="O1809">
        <f>O1808*(B1809/B1808)</f>
        <v>324.41236551000316</v>
      </c>
      <c r="P1809">
        <f t="shared" si="169"/>
        <v>2020</v>
      </c>
      <c r="Q1809" s="1">
        <f t="shared" si="170"/>
        <v>44057.5625</v>
      </c>
      <c r="R1809">
        <f>IF(B1810="",R1808,IF(Q1809&gt;=Chart!$F$2,E1809,0))</f>
        <v>0</v>
      </c>
      <c r="S1809">
        <f>IF(B1810="",S1808,IFERROR(IF(AND(R1809&gt;0,R1808=0),R1809,(1+(B1810/B1809-1)*Calc!$Z$1)*S1808),0))</f>
        <v>0</v>
      </c>
      <c r="T1809">
        <f>IF(B1810="",T1808,IFERROR(IF(AND(R1809&gt;0,R1808=0),R1809,(1+(B1810/B1809-1)*Calc!$Z$1-L1810)*T1808),0))</f>
        <v>0</v>
      </c>
      <c r="U1809">
        <f>IF(B1810="",U1808,IFERROR(IF(AND(R1809&gt;0,R1808=0),R1809,(1+(B1810/B1809-1)*Calc!$Z$1-M1810*2)*U1808),0))</f>
        <v>0</v>
      </c>
      <c r="V1809">
        <f>IF(B1810="",V1808,IFERROR(IF(AND(R1809&gt;0,R1808=0),R1809,(1+(B1810/B1809-1)*Calc!$Z$1-N1810*2)*V1808),0))</f>
        <v>0</v>
      </c>
      <c r="W1809">
        <f>IF(ISNUMBER(C1809),C1809,W1808)</f>
        <v>0.1</v>
      </c>
      <c r="Y1809" s="1" t="e">
        <f>IF(AND(Q1809&gt;=Chart!$F$2,Q1809&lt;=Chart!$F$3),Q1809,#N/A)</f>
        <v>#N/A</v>
      </c>
      <c r="Z1809" t="e">
        <f>IF(AND(Q1809&gt;=Chart!$F$2,Q1809&lt;=Chart!$F$3),R1809,#N/A)</f>
        <v>#N/A</v>
      </c>
      <c r="AA1809" t="e">
        <f>IF(AND(Q1809&gt;=Chart!$F$2,Q1809&lt;=Chart!$F$3),S1809,#N/A)</f>
        <v>#N/A</v>
      </c>
      <c r="AB1809" t="e">
        <f>IF(AND(Q1809&gt;=Chart!$F$2,Q1809&lt;=Chart!$F$3),T1809,#N/A)</f>
        <v>#N/A</v>
      </c>
      <c r="AC1809" t="e">
        <f>IF(AND(Q1809&gt;=Chart!$F$2,Q1809&lt;=Chart!$F$3),U1809,#N/A)</f>
        <v>#N/A</v>
      </c>
      <c r="AD1809" t="e">
        <f>IF(AND(Q1809&gt;=Chart!$F$2,Q1809&lt;=Chart!$F$3),V1809,#N/A)</f>
        <v>#N/A</v>
      </c>
      <c r="AE1809" t="e">
        <f>IF(AND(Q1809&gt;=Chart!$F$2,Q1809&lt;=Chart!$F$3),I1809,#N/A)</f>
        <v>#N/A</v>
      </c>
      <c r="AF1809" t="e">
        <f>IF(AND(Q1809&gt;=Chart!$F$2,Q1809&lt;=Chart!$F$3),H1809/100,#N/A)</f>
        <v>#N/A</v>
      </c>
      <c r="AG1809" t="e">
        <f>IF(AND(Q1809&gt;=Chart!$F$2,Q1809&lt;=Chart!$F$3),W1809/100,#N/A)</f>
        <v>#N/A</v>
      </c>
    </row>
    <row r="1810" spans="1:33" x14ac:dyDescent="0.25">
      <c r="A1810">
        <v>1597671000</v>
      </c>
      <c r="B1810">
        <f>INDEX('Daily Data ADJ'!$1:$1048576,MATCH(Calc!$A1810,'Daily Data ADJ'!$A:$A,0),MATCH("SPY, CBOE BZX: Close",'Daily Data ADJ'!$1:$1,0))</f>
        <v>325.44288811000001</v>
      </c>
      <c r="C1810">
        <f>INDEX('Daily Data ADJ'!$1:$1048576,MATCH(Calc!$A1810,'Daily Data ADJ'!$A:$A,0),MATCH("EFFR, FRED: Close",'Daily Data ADJ'!$1:$1,0))</f>
        <v>0.1</v>
      </c>
      <c r="D1810">
        <f>INDEX('Daily Data ADJ'!$1:$1048576,MATCH(Calc!$A1810,'Daily Data ADJ'!$A:$A,1),MATCH("SOFR, FRED: Close",'Daily Data ADJ'!$1:$1,0))</f>
        <v>0.1</v>
      </c>
      <c r="E1810">
        <f>INDEX('Daily Data ADJ'!$1:$1048576,MATCH(Calc!$A1810,'Daily Data ADJ'!$A:$A,0),MATCH("UPRO, CBOE BZX: Close",'Daily Data ADJ'!$1:$1,0))</f>
        <v>28.72666559</v>
      </c>
      <c r="F1810">
        <f>INDEX('Daily Data ADJ'!$1:$1048576,MATCH(Calc!$A1810,'Daily Data ADJ'!$A:$A,0),MATCH("ES1!, CME_MINI: Close",'Daily Data ADJ'!$1:$1,0))</f>
        <v>3379.75</v>
      </c>
      <c r="G1810">
        <f>INDEX('Daily Data ADJ'!$1:$1048576,MATCH(Calc!$A1810,'Daily Data ADJ'!$A:$A,0),MATCH("ES2!, CME_MINI: Close",'Daily Data ADJ'!$1:$1,0))</f>
        <v>3369.25</v>
      </c>
      <c r="H1810">
        <f>INDEX('QUANDL MULTPL SP500_DIV_YIELD_M'!$A:$G,MATCH(Calc!$A1810,'QUANDL MULTPL SP500_DIV_YIELD_M'!$A:$A,1),MATCH('QUANDL MULTPL SP500_DIV_YIELD_M'!$E$1,'QUANDL MULTPL SP500_DIV_YIELD_M'!$A$1:$G$1,0))</f>
        <v>1.85</v>
      </c>
      <c r="I1810" s="5">
        <f t="shared" si="168"/>
        <v>6.1308364447171665E-3</v>
      </c>
      <c r="J1810" s="1">
        <f>A1810/24/60/60+DATE(1970,1,1)</f>
        <v>44060.5625</v>
      </c>
      <c r="K1810" s="3">
        <f t="shared" si="171"/>
        <v>3</v>
      </c>
      <c r="L1810" s="6">
        <f>(1+Chart!$F$4)^(1/(365/K1810))-1</f>
        <v>1.9979165917494157E-4</v>
      </c>
      <c r="M1810" s="6">
        <f t="shared" si="172"/>
        <v>8.2151049745071703E-6</v>
      </c>
      <c r="N1810" s="6">
        <f t="shared" si="173"/>
        <v>5.023785910407419E-5</v>
      </c>
      <c r="O1810">
        <f>O1809*(B1810/B1809)</f>
        <v>325.4428881100032</v>
      </c>
      <c r="P1810">
        <f t="shared" si="169"/>
        <v>2020</v>
      </c>
      <c r="Q1810" s="1">
        <f t="shared" si="170"/>
        <v>44060.5625</v>
      </c>
      <c r="R1810">
        <f>IF(B1811="",R1809,IF(Q1810&gt;=Chart!$F$2,E1810,0))</f>
        <v>0</v>
      </c>
      <c r="S1810">
        <f>IF(B1811="",S1809,IFERROR(IF(AND(R1810&gt;0,R1809=0),R1810,(1+(B1811/B1810-1)*Calc!$Z$1)*S1809),0))</f>
        <v>0</v>
      </c>
      <c r="T1810">
        <f>IF(B1811="",T1809,IFERROR(IF(AND(R1810&gt;0,R1809=0),R1810,(1+(B1811/B1810-1)*Calc!$Z$1-L1811)*T1809),0))</f>
        <v>0</v>
      </c>
      <c r="U1810">
        <f>IF(B1811="",U1809,IFERROR(IF(AND(R1810&gt;0,R1809=0),R1810,(1+(B1811/B1810-1)*Calc!$Z$1-M1811*2)*U1809),0))</f>
        <v>0</v>
      </c>
      <c r="V1810">
        <f>IF(B1811="",V1809,IFERROR(IF(AND(R1810&gt;0,R1809=0),R1810,(1+(B1811/B1810-1)*Calc!$Z$1-N1811*2)*V1809),0))</f>
        <v>0</v>
      </c>
      <c r="W1810">
        <f>IF(ISNUMBER(C1810),C1810,W1809)</f>
        <v>0.1</v>
      </c>
      <c r="Y1810" s="1" t="e">
        <f>IF(AND(Q1810&gt;=Chart!$F$2,Q1810&lt;=Chart!$F$3),Q1810,#N/A)</f>
        <v>#N/A</v>
      </c>
      <c r="Z1810" t="e">
        <f>IF(AND(Q1810&gt;=Chart!$F$2,Q1810&lt;=Chart!$F$3),R1810,#N/A)</f>
        <v>#N/A</v>
      </c>
      <c r="AA1810" t="e">
        <f>IF(AND(Q1810&gt;=Chart!$F$2,Q1810&lt;=Chart!$F$3),S1810,#N/A)</f>
        <v>#N/A</v>
      </c>
      <c r="AB1810" t="e">
        <f>IF(AND(Q1810&gt;=Chart!$F$2,Q1810&lt;=Chart!$F$3),T1810,#N/A)</f>
        <v>#N/A</v>
      </c>
      <c r="AC1810" t="e">
        <f>IF(AND(Q1810&gt;=Chart!$F$2,Q1810&lt;=Chart!$F$3),U1810,#N/A)</f>
        <v>#N/A</v>
      </c>
      <c r="AD1810" t="e">
        <f>IF(AND(Q1810&gt;=Chart!$F$2,Q1810&lt;=Chart!$F$3),V1810,#N/A)</f>
        <v>#N/A</v>
      </c>
      <c r="AE1810" t="e">
        <f>IF(AND(Q1810&gt;=Chart!$F$2,Q1810&lt;=Chart!$F$3),I1810,#N/A)</f>
        <v>#N/A</v>
      </c>
      <c r="AF1810" t="e">
        <f>IF(AND(Q1810&gt;=Chart!$F$2,Q1810&lt;=Chart!$F$3),H1810/100,#N/A)</f>
        <v>#N/A</v>
      </c>
      <c r="AG1810" t="e">
        <f>IF(AND(Q1810&gt;=Chart!$F$2,Q1810&lt;=Chart!$F$3),W1810/100,#N/A)</f>
        <v>#N/A</v>
      </c>
    </row>
    <row r="1811" spans="1:33" x14ac:dyDescent="0.25">
      <c r="A1811">
        <v>1597757400</v>
      </c>
      <c r="B1811">
        <f>INDEX('Daily Data ADJ'!$1:$1048576,MATCH(Calc!$A1811,'Daily Data ADJ'!$A:$A,0),MATCH("SPY, CBOE BZX: Close",'Daily Data ADJ'!$1:$1,0))</f>
        <v>326.14595493000002</v>
      </c>
      <c r="C1811">
        <f>INDEX('Daily Data ADJ'!$1:$1048576,MATCH(Calc!$A1811,'Daily Data ADJ'!$A:$A,0),MATCH("EFFR, FRED: Close",'Daily Data ADJ'!$1:$1,0))</f>
        <v>0.09</v>
      </c>
      <c r="D1811">
        <f>INDEX('Daily Data ADJ'!$1:$1048576,MATCH(Calc!$A1811,'Daily Data ADJ'!$A:$A,1),MATCH("SOFR, FRED: Close",'Daily Data ADJ'!$1:$1,0))</f>
        <v>0.09</v>
      </c>
      <c r="E1811">
        <f>INDEX('Daily Data ADJ'!$1:$1048576,MATCH(Calc!$A1811,'Daily Data ADJ'!$A:$A,0),MATCH("UPRO, CBOE BZX: Close",'Daily Data ADJ'!$1:$1,0))</f>
        <v>28.890732740000001</v>
      </c>
      <c r="F1811">
        <f>INDEX('Daily Data ADJ'!$1:$1048576,MATCH(Calc!$A1811,'Daily Data ADJ'!$A:$A,0),MATCH("ES1!, CME_MINI: Close",'Daily Data ADJ'!$1:$1,0))</f>
        <v>3387</v>
      </c>
      <c r="G1811">
        <f>INDEX('Daily Data ADJ'!$1:$1048576,MATCH(Calc!$A1811,'Daily Data ADJ'!$A:$A,0),MATCH("ES2!, CME_MINI: Close",'Daily Data ADJ'!$1:$1,0))</f>
        <v>3376.25</v>
      </c>
      <c r="H1811">
        <f>INDEX('QUANDL MULTPL SP500_DIV_YIELD_M'!$A:$G,MATCH(Calc!$A1811,'QUANDL MULTPL SP500_DIV_YIELD_M'!$A:$A,1),MATCH('QUANDL MULTPL SP500_DIV_YIELD_M'!$E$1,'QUANDL MULTPL SP500_DIV_YIELD_M'!$A$1:$G$1,0))</f>
        <v>1.85</v>
      </c>
      <c r="I1811" s="5">
        <f t="shared" si="168"/>
        <v>5.864713238975347E-3</v>
      </c>
      <c r="J1811" s="1">
        <f>A1811/24/60/60+DATE(1970,1,1)</f>
        <v>44061.5625</v>
      </c>
      <c r="K1811" s="3">
        <f t="shared" si="171"/>
        <v>1</v>
      </c>
      <c r="L1811" s="6">
        <f>(1+Chart!$F$4)^(1/(365/K1811))-1</f>
        <v>6.6592785027408397E-5</v>
      </c>
      <c r="M1811" s="6">
        <f t="shared" si="172"/>
        <v>2.4646475380585287E-6</v>
      </c>
      <c r="N1811" s="6">
        <f t="shared" si="173"/>
        <v>1.6020902998015174E-5</v>
      </c>
      <c r="O1811">
        <f>O1810*(B1811/B1810)</f>
        <v>326.1459549300032</v>
      </c>
      <c r="P1811">
        <f t="shared" si="169"/>
        <v>2020</v>
      </c>
      <c r="Q1811" s="1">
        <f t="shared" si="170"/>
        <v>44061.5625</v>
      </c>
      <c r="R1811">
        <f>IF(B1812="",R1810,IF(Q1811&gt;=Chart!$F$2,E1811,0))</f>
        <v>0</v>
      </c>
      <c r="S1811">
        <f>IF(B1812="",S1810,IFERROR(IF(AND(R1811&gt;0,R1810=0),R1811,(1+(B1812/B1811-1)*Calc!$Z$1)*S1810),0))</f>
        <v>0</v>
      </c>
      <c r="T1811">
        <f>IF(B1812="",T1810,IFERROR(IF(AND(R1811&gt;0,R1810=0),R1811,(1+(B1812/B1811-1)*Calc!$Z$1-L1812)*T1810),0))</f>
        <v>0</v>
      </c>
      <c r="U1811">
        <f>IF(B1812="",U1810,IFERROR(IF(AND(R1811&gt;0,R1810=0),R1811,(1+(B1812/B1811-1)*Calc!$Z$1-M1812*2)*U1810),0))</f>
        <v>0</v>
      </c>
      <c r="V1811">
        <f>IF(B1812="",V1810,IFERROR(IF(AND(R1811&gt;0,R1810=0),R1811,(1+(B1812/B1811-1)*Calc!$Z$1-N1812*2)*V1810),0))</f>
        <v>0</v>
      </c>
      <c r="W1811">
        <f>IF(ISNUMBER(C1811),C1811,W1810)</f>
        <v>0.09</v>
      </c>
      <c r="Y1811" s="1" t="e">
        <f>IF(AND(Q1811&gt;=Chart!$F$2,Q1811&lt;=Chart!$F$3),Q1811,#N/A)</f>
        <v>#N/A</v>
      </c>
      <c r="Z1811" t="e">
        <f>IF(AND(Q1811&gt;=Chart!$F$2,Q1811&lt;=Chart!$F$3),R1811,#N/A)</f>
        <v>#N/A</v>
      </c>
      <c r="AA1811" t="e">
        <f>IF(AND(Q1811&gt;=Chart!$F$2,Q1811&lt;=Chart!$F$3),S1811,#N/A)</f>
        <v>#N/A</v>
      </c>
      <c r="AB1811" t="e">
        <f>IF(AND(Q1811&gt;=Chart!$F$2,Q1811&lt;=Chart!$F$3),T1811,#N/A)</f>
        <v>#N/A</v>
      </c>
      <c r="AC1811" t="e">
        <f>IF(AND(Q1811&gt;=Chart!$F$2,Q1811&lt;=Chart!$F$3),U1811,#N/A)</f>
        <v>#N/A</v>
      </c>
      <c r="AD1811" t="e">
        <f>IF(AND(Q1811&gt;=Chart!$F$2,Q1811&lt;=Chart!$F$3),V1811,#N/A)</f>
        <v>#N/A</v>
      </c>
      <c r="AE1811" t="e">
        <f>IF(AND(Q1811&gt;=Chart!$F$2,Q1811&lt;=Chart!$F$3),I1811,#N/A)</f>
        <v>#N/A</v>
      </c>
      <c r="AF1811" t="e">
        <f>IF(AND(Q1811&gt;=Chart!$F$2,Q1811&lt;=Chart!$F$3),H1811/100,#N/A)</f>
        <v>#N/A</v>
      </c>
      <c r="AG1811" t="e">
        <f>IF(AND(Q1811&gt;=Chart!$F$2,Q1811&lt;=Chart!$F$3),W1811/100,#N/A)</f>
        <v>#N/A</v>
      </c>
    </row>
    <row r="1812" spans="1:33" x14ac:dyDescent="0.25">
      <c r="A1812">
        <v>1597843800</v>
      </c>
      <c r="B1812">
        <f>INDEX('Daily Data ADJ'!$1:$1048576,MATCH(Calc!$A1812,'Daily Data ADJ'!$A:$A,0),MATCH("SPY, CBOE BZX: Close",'Daily Data ADJ'!$1:$1,0))</f>
        <v>324.78797655</v>
      </c>
      <c r="C1812">
        <f>INDEX('Daily Data ADJ'!$1:$1048576,MATCH(Calc!$A1812,'Daily Data ADJ'!$A:$A,0),MATCH("EFFR, FRED: Close",'Daily Data ADJ'!$1:$1,0))</f>
        <v>0.09</v>
      </c>
      <c r="D1812">
        <f>INDEX('Daily Data ADJ'!$1:$1048576,MATCH(Calc!$A1812,'Daily Data ADJ'!$A:$A,1),MATCH("SOFR, FRED: Close",'Daily Data ADJ'!$1:$1,0))</f>
        <v>0.09</v>
      </c>
      <c r="E1812">
        <f>INDEX('Daily Data ADJ'!$1:$1048576,MATCH(Calc!$A1812,'Daily Data ADJ'!$A:$A,0),MATCH("UPRO, CBOE BZX: Close",'Daily Data ADJ'!$1:$1,0))</f>
        <v>28.557626719999998</v>
      </c>
      <c r="F1812">
        <f>INDEX('Daily Data ADJ'!$1:$1048576,MATCH(Calc!$A1812,'Daily Data ADJ'!$A:$A,0),MATCH("ES1!, CME_MINI: Close",'Daily Data ADJ'!$1:$1,0))</f>
        <v>3372.75</v>
      </c>
      <c r="G1812">
        <f>INDEX('Daily Data ADJ'!$1:$1048576,MATCH(Calc!$A1812,'Daily Data ADJ'!$A:$A,0),MATCH("ES2!, CME_MINI: Close",'Daily Data ADJ'!$1:$1,0))</f>
        <v>3362.25</v>
      </c>
      <c r="H1812">
        <f>INDEX('QUANDL MULTPL SP500_DIV_YIELD_M'!$A:$G,MATCH(Calc!$A1812,'QUANDL MULTPL SP500_DIV_YIELD_M'!$A:$A,1),MATCH('QUANDL MULTPL SP500_DIV_YIELD_M'!$E$1,'QUANDL MULTPL SP500_DIV_YIELD_M'!$A$1:$G$1,0))</f>
        <v>1.85</v>
      </c>
      <c r="I1812" s="5">
        <f t="shared" si="168"/>
        <v>6.105284711159939E-3</v>
      </c>
      <c r="J1812" s="1">
        <f>A1812/24/60/60+DATE(1970,1,1)</f>
        <v>44062.5625</v>
      </c>
      <c r="K1812" s="3">
        <f t="shared" si="171"/>
        <v>1</v>
      </c>
      <c r="L1812" s="6">
        <f>(1+Chart!$F$4)^(1/(365/K1812))-1</f>
        <v>6.6592785027408397E-5</v>
      </c>
      <c r="M1812" s="6">
        <f t="shared" si="172"/>
        <v>2.4646475380585287E-6</v>
      </c>
      <c r="N1812" s="6">
        <f t="shared" si="173"/>
        <v>1.6676092392309272E-5</v>
      </c>
      <c r="O1812">
        <f>O1811*(B1812/B1811)</f>
        <v>324.78797655000318</v>
      </c>
      <c r="P1812">
        <f t="shared" si="169"/>
        <v>2020</v>
      </c>
      <c r="Q1812" s="1">
        <f t="shared" si="170"/>
        <v>44062.5625</v>
      </c>
      <c r="R1812">
        <f>IF(B1813="",R1811,IF(Q1812&gt;=Chart!$F$2,E1812,0))</f>
        <v>0</v>
      </c>
      <c r="S1812">
        <f>IF(B1813="",S1811,IFERROR(IF(AND(R1812&gt;0,R1811=0),R1812,(1+(B1813/B1812-1)*Calc!$Z$1)*S1811),0))</f>
        <v>0</v>
      </c>
      <c r="T1812">
        <f>IF(B1813="",T1811,IFERROR(IF(AND(R1812&gt;0,R1811=0),R1812,(1+(B1813/B1812-1)*Calc!$Z$1-L1813)*T1811),0))</f>
        <v>0</v>
      </c>
      <c r="U1812">
        <f>IF(B1813="",U1811,IFERROR(IF(AND(R1812&gt;0,R1811=0),R1812,(1+(B1813/B1812-1)*Calc!$Z$1-M1813*2)*U1811),0))</f>
        <v>0</v>
      </c>
      <c r="V1812">
        <f>IF(B1813="",V1811,IFERROR(IF(AND(R1812&gt;0,R1811=0),R1812,(1+(B1813/B1812-1)*Calc!$Z$1-N1813*2)*V1811),0))</f>
        <v>0</v>
      </c>
      <c r="W1812">
        <f>IF(ISNUMBER(C1812),C1812,W1811)</f>
        <v>0.09</v>
      </c>
      <c r="Y1812" s="1" t="e">
        <f>IF(AND(Q1812&gt;=Chart!$F$2,Q1812&lt;=Chart!$F$3),Q1812,#N/A)</f>
        <v>#N/A</v>
      </c>
      <c r="Z1812" t="e">
        <f>IF(AND(Q1812&gt;=Chart!$F$2,Q1812&lt;=Chart!$F$3),R1812,#N/A)</f>
        <v>#N/A</v>
      </c>
      <c r="AA1812" t="e">
        <f>IF(AND(Q1812&gt;=Chart!$F$2,Q1812&lt;=Chart!$F$3),S1812,#N/A)</f>
        <v>#N/A</v>
      </c>
      <c r="AB1812" t="e">
        <f>IF(AND(Q1812&gt;=Chart!$F$2,Q1812&lt;=Chart!$F$3),T1812,#N/A)</f>
        <v>#N/A</v>
      </c>
      <c r="AC1812" t="e">
        <f>IF(AND(Q1812&gt;=Chart!$F$2,Q1812&lt;=Chart!$F$3),U1812,#N/A)</f>
        <v>#N/A</v>
      </c>
      <c r="AD1812" t="e">
        <f>IF(AND(Q1812&gt;=Chart!$F$2,Q1812&lt;=Chart!$F$3),V1812,#N/A)</f>
        <v>#N/A</v>
      </c>
      <c r="AE1812" t="e">
        <f>IF(AND(Q1812&gt;=Chart!$F$2,Q1812&lt;=Chart!$F$3),I1812,#N/A)</f>
        <v>#N/A</v>
      </c>
      <c r="AF1812" t="e">
        <f>IF(AND(Q1812&gt;=Chart!$F$2,Q1812&lt;=Chart!$F$3),H1812/100,#N/A)</f>
        <v>#N/A</v>
      </c>
      <c r="AG1812" t="e">
        <f>IF(AND(Q1812&gt;=Chart!$F$2,Q1812&lt;=Chart!$F$3),W1812/100,#N/A)</f>
        <v>#N/A</v>
      </c>
    </row>
    <row r="1813" spans="1:33" x14ac:dyDescent="0.25">
      <c r="A1813">
        <v>1597930200</v>
      </c>
      <c r="B1813">
        <f>INDEX('Daily Data ADJ'!$1:$1048576,MATCH(Calc!$A1813,'Daily Data ADJ'!$A:$A,0),MATCH("SPY, CBOE BZX: Close",'Daily Data ADJ'!$1:$1,0))</f>
        <v>325.79923703999998</v>
      </c>
      <c r="C1813">
        <f>INDEX('Daily Data ADJ'!$1:$1048576,MATCH(Calc!$A1813,'Daily Data ADJ'!$A:$A,0),MATCH("EFFR, FRED: Close",'Daily Data ADJ'!$1:$1,0))</f>
        <v>0.09</v>
      </c>
      <c r="D1813">
        <f>INDEX('Daily Data ADJ'!$1:$1048576,MATCH(Calc!$A1813,'Daily Data ADJ'!$A:$A,1),MATCH("SOFR, FRED: Close",'Daily Data ADJ'!$1:$1,0))</f>
        <v>7.0000000000000007E-2</v>
      </c>
      <c r="E1813">
        <f>INDEX('Daily Data ADJ'!$1:$1048576,MATCH(Calc!$A1813,'Daily Data ADJ'!$A:$A,0),MATCH("UPRO, CBOE BZX: Close",'Daily Data ADJ'!$1:$1,0))</f>
        <v>28.816156759999998</v>
      </c>
      <c r="F1813">
        <f>INDEX('Daily Data ADJ'!$1:$1048576,MATCH(Calc!$A1813,'Daily Data ADJ'!$A:$A,0),MATCH("ES1!, CME_MINI: Close",'Daily Data ADJ'!$1:$1,0))</f>
        <v>3380.75</v>
      </c>
      <c r="G1813">
        <f>INDEX('Daily Data ADJ'!$1:$1048576,MATCH(Calc!$A1813,'Daily Data ADJ'!$A:$A,0),MATCH("ES2!, CME_MINI: Close",'Daily Data ADJ'!$1:$1,0))</f>
        <v>3370.25</v>
      </c>
      <c r="H1813">
        <f>INDEX('QUANDL MULTPL SP500_DIV_YIELD_M'!$A:$G,MATCH(Calc!$A1813,'QUANDL MULTPL SP500_DIV_YIELD_M'!$A:$A,1),MATCH('QUANDL MULTPL SP500_DIV_YIELD_M'!$E$1,'QUANDL MULTPL SP500_DIV_YIELD_M'!$A$1:$G$1,0))</f>
        <v>1.85</v>
      </c>
      <c r="I1813" s="5">
        <f t="shared" si="168"/>
        <v>6.1344780950119276E-3</v>
      </c>
      <c r="J1813" s="1">
        <f>A1813/24/60/60+DATE(1970,1,1)</f>
        <v>44063.5625</v>
      </c>
      <c r="K1813" s="3">
        <f t="shared" si="171"/>
        <v>1</v>
      </c>
      <c r="L1813" s="6">
        <f>(1+Chart!$F$4)^(1/(365/K1813))-1</f>
        <v>6.6592785027408397E-5</v>
      </c>
      <c r="M1813" s="6">
        <f t="shared" si="172"/>
        <v>2.4646475380585287E-6</v>
      </c>
      <c r="N1813" s="6">
        <f t="shared" si="173"/>
        <v>1.6755589092420919E-5</v>
      </c>
      <c r="O1813">
        <f>O1812*(B1813/B1812)</f>
        <v>325.79923704000316</v>
      </c>
      <c r="P1813">
        <f t="shared" si="169"/>
        <v>2020</v>
      </c>
      <c r="Q1813" s="1">
        <f t="shared" si="170"/>
        <v>44063.5625</v>
      </c>
      <c r="R1813">
        <f>IF(B1814="",R1812,IF(Q1813&gt;=Chart!$F$2,E1813,0))</f>
        <v>0</v>
      </c>
      <c r="S1813">
        <f>IF(B1814="",S1812,IFERROR(IF(AND(R1813&gt;0,R1812=0),R1813,(1+(B1814/B1813-1)*Calc!$Z$1)*S1812),0))</f>
        <v>0</v>
      </c>
      <c r="T1813">
        <f>IF(B1814="",T1812,IFERROR(IF(AND(R1813&gt;0,R1812=0),R1813,(1+(B1814/B1813-1)*Calc!$Z$1-L1814)*T1812),0))</f>
        <v>0</v>
      </c>
      <c r="U1813">
        <f>IF(B1814="",U1812,IFERROR(IF(AND(R1813&gt;0,R1812=0),R1813,(1+(B1814/B1813-1)*Calc!$Z$1-M1814*2)*U1812),0))</f>
        <v>0</v>
      </c>
      <c r="V1813">
        <f>IF(B1814="",V1812,IFERROR(IF(AND(R1813&gt;0,R1812=0),R1813,(1+(B1814/B1813-1)*Calc!$Z$1-N1814*2)*V1812),0))</f>
        <v>0</v>
      </c>
      <c r="W1813">
        <f>IF(ISNUMBER(C1813),C1813,W1812)</f>
        <v>0.09</v>
      </c>
      <c r="Y1813" s="1" t="e">
        <f>IF(AND(Q1813&gt;=Chart!$F$2,Q1813&lt;=Chart!$F$3),Q1813,#N/A)</f>
        <v>#N/A</v>
      </c>
      <c r="Z1813" t="e">
        <f>IF(AND(Q1813&gt;=Chart!$F$2,Q1813&lt;=Chart!$F$3),R1813,#N/A)</f>
        <v>#N/A</v>
      </c>
      <c r="AA1813" t="e">
        <f>IF(AND(Q1813&gt;=Chart!$F$2,Q1813&lt;=Chart!$F$3),S1813,#N/A)</f>
        <v>#N/A</v>
      </c>
      <c r="AB1813" t="e">
        <f>IF(AND(Q1813&gt;=Chart!$F$2,Q1813&lt;=Chart!$F$3),T1813,#N/A)</f>
        <v>#N/A</v>
      </c>
      <c r="AC1813" t="e">
        <f>IF(AND(Q1813&gt;=Chart!$F$2,Q1813&lt;=Chart!$F$3),U1813,#N/A)</f>
        <v>#N/A</v>
      </c>
      <c r="AD1813" t="e">
        <f>IF(AND(Q1813&gt;=Chart!$F$2,Q1813&lt;=Chart!$F$3),V1813,#N/A)</f>
        <v>#N/A</v>
      </c>
      <c r="AE1813" t="e">
        <f>IF(AND(Q1813&gt;=Chart!$F$2,Q1813&lt;=Chart!$F$3),I1813,#N/A)</f>
        <v>#N/A</v>
      </c>
      <c r="AF1813" t="e">
        <f>IF(AND(Q1813&gt;=Chart!$F$2,Q1813&lt;=Chart!$F$3),H1813/100,#N/A)</f>
        <v>#N/A</v>
      </c>
      <c r="AG1813" t="e">
        <f>IF(AND(Q1813&gt;=Chart!$F$2,Q1813&lt;=Chart!$F$3),W1813/100,#N/A)</f>
        <v>#N/A</v>
      </c>
    </row>
    <row r="1814" spans="1:33" x14ac:dyDescent="0.25">
      <c r="A1814">
        <v>1598016600</v>
      </c>
      <c r="B1814">
        <f>INDEX('Daily Data ADJ'!$1:$1048576,MATCH(Calc!$A1814,'Daily Data ADJ'!$A:$A,0),MATCH("SPY, CBOE BZX: Close",'Daily Data ADJ'!$1:$1,0))</f>
        <v>326.95496331999999</v>
      </c>
      <c r="C1814">
        <f>INDEX('Daily Data ADJ'!$1:$1048576,MATCH(Calc!$A1814,'Daily Data ADJ'!$A:$A,0),MATCH("EFFR, FRED: Close",'Daily Data ADJ'!$1:$1,0))</f>
        <v>0.09</v>
      </c>
      <c r="D1814">
        <f>INDEX('Daily Data ADJ'!$1:$1048576,MATCH(Calc!$A1814,'Daily Data ADJ'!$A:$A,1),MATCH("SOFR, FRED: Close",'Daily Data ADJ'!$1:$1,0))</f>
        <v>7.0000000000000007E-2</v>
      </c>
      <c r="E1814">
        <f>INDEX('Daily Data ADJ'!$1:$1048576,MATCH(Calc!$A1814,'Daily Data ADJ'!$A:$A,0),MATCH("UPRO, CBOE BZX: Close",'Daily Data ADJ'!$1:$1,0))</f>
        <v>29.114460659999999</v>
      </c>
      <c r="F1814">
        <f>INDEX('Daily Data ADJ'!$1:$1048576,MATCH(Calc!$A1814,'Daily Data ADJ'!$A:$A,0),MATCH("ES1!, CME_MINI: Close",'Daily Data ADJ'!$1:$1,0))</f>
        <v>3392.5</v>
      </c>
      <c r="G1814">
        <f>INDEX('Daily Data ADJ'!$1:$1048576,MATCH(Calc!$A1814,'Daily Data ADJ'!$A:$A,0),MATCH("ES2!, CME_MINI: Close",'Daily Data ADJ'!$1:$1,0))</f>
        <v>3382</v>
      </c>
      <c r="H1814">
        <f>INDEX('QUANDL MULTPL SP500_DIV_YIELD_M'!$A:$G,MATCH(Calc!$A1814,'QUANDL MULTPL SP500_DIV_YIELD_M'!$A:$A,1),MATCH('QUANDL MULTPL SP500_DIV_YIELD_M'!$E$1,'QUANDL MULTPL SP500_DIV_YIELD_M'!$A$1:$G$1,0))</f>
        <v>1.85</v>
      </c>
      <c r="I1814" s="5">
        <f t="shared" si="168"/>
        <v>6.177107419950964E-3</v>
      </c>
      <c r="J1814" s="1">
        <f>A1814/24/60/60+DATE(1970,1,1)</f>
        <v>44064.5625</v>
      </c>
      <c r="K1814" s="3">
        <f t="shared" si="171"/>
        <v>1</v>
      </c>
      <c r="L1814" s="6">
        <f>(1+Chart!$F$4)^(1/(365/K1814))-1</f>
        <v>6.6592785027408397E-5</v>
      </c>
      <c r="M1814" s="6">
        <f t="shared" si="172"/>
        <v>2.4646475380585287E-6</v>
      </c>
      <c r="N1814" s="6">
        <f t="shared" si="173"/>
        <v>1.6871669162421554E-5</v>
      </c>
      <c r="O1814">
        <f>O1813*(B1814/B1813)</f>
        <v>326.95496332000317</v>
      </c>
      <c r="P1814">
        <f t="shared" si="169"/>
        <v>2020</v>
      </c>
      <c r="Q1814" s="1">
        <f t="shared" si="170"/>
        <v>44064.5625</v>
      </c>
      <c r="R1814">
        <f>IF(B1815="",R1813,IF(Q1814&gt;=Chart!$F$2,E1814,0))</f>
        <v>0</v>
      </c>
      <c r="S1814">
        <f>IF(B1815="",S1813,IFERROR(IF(AND(R1814&gt;0,R1813=0),R1814,(1+(B1815/B1814-1)*Calc!$Z$1)*S1813),0))</f>
        <v>0</v>
      </c>
      <c r="T1814">
        <f>IF(B1815="",T1813,IFERROR(IF(AND(R1814&gt;0,R1813=0),R1814,(1+(B1815/B1814-1)*Calc!$Z$1-L1815)*T1813),0))</f>
        <v>0</v>
      </c>
      <c r="U1814">
        <f>IF(B1815="",U1813,IFERROR(IF(AND(R1814&gt;0,R1813=0),R1814,(1+(B1815/B1814-1)*Calc!$Z$1-M1815*2)*U1813),0))</f>
        <v>0</v>
      </c>
      <c r="V1814">
        <f>IF(B1815="",V1813,IFERROR(IF(AND(R1814&gt;0,R1813=0),R1814,(1+(B1815/B1814-1)*Calc!$Z$1-N1815*2)*V1813),0))</f>
        <v>0</v>
      </c>
      <c r="W1814">
        <f>IF(ISNUMBER(C1814),C1814,W1813)</f>
        <v>0.09</v>
      </c>
      <c r="Y1814" s="1" t="e">
        <f>IF(AND(Q1814&gt;=Chart!$F$2,Q1814&lt;=Chart!$F$3),Q1814,#N/A)</f>
        <v>#N/A</v>
      </c>
      <c r="Z1814" t="e">
        <f>IF(AND(Q1814&gt;=Chart!$F$2,Q1814&lt;=Chart!$F$3),R1814,#N/A)</f>
        <v>#N/A</v>
      </c>
      <c r="AA1814" t="e">
        <f>IF(AND(Q1814&gt;=Chart!$F$2,Q1814&lt;=Chart!$F$3),S1814,#N/A)</f>
        <v>#N/A</v>
      </c>
      <c r="AB1814" t="e">
        <f>IF(AND(Q1814&gt;=Chart!$F$2,Q1814&lt;=Chart!$F$3),T1814,#N/A)</f>
        <v>#N/A</v>
      </c>
      <c r="AC1814" t="e">
        <f>IF(AND(Q1814&gt;=Chart!$F$2,Q1814&lt;=Chart!$F$3),U1814,#N/A)</f>
        <v>#N/A</v>
      </c>
      <c r="AD1814" t="e">
        <f>IF(AND(Q1814&gt;=Chart!$F$2,Q1814&lt;=Chart!$F$3),V1814,#N/A)</f>
        <v>#N/A</v>
      </c>
      <c r="AE1814" t="e">
        <f>IF(AND(Q1814&gt;=Chart!$F$2,Q1814&lt;=Chart!$F$3),I1814,#N/A)</f>
        <v>#N/A</v>
      </c>
      <c r="AF1814" t="e">
        <f>IF(AND(Q1814&gt;=Chart!$F$2,Q1814&lt;=Chart!$F$3),H1814/100,#N/A)</f>
        <v>#N/A</v>
      </c>
      <c r="AG1814" t="e">
        <f>IF(AND(Q1814&gt;=Chart!$F$2,Q1814&lt;=Chart!$F$3),W1814/100,#N/A)</f>
        <v>#N/A</v>
      </c>
    </row>
    <row r="1815" spans="1:33" x14ac:dyDescent="0.25">
      <c r="A1815">
        <v>1598275800</v>
      </c>
      <c r="B1815">
        <f>INDEX('Daily Data ADJ'!$1:$1048576,MATCH(Calc!$A1815,'Daily Data ADJ'!$A:$A,0),MATCH("SPY, CBOE BZX: Close",'Daily Data ADJ'!$1:$1,0))</f>
        <v>330.26804530999999</v>
      </c>
      <c r="C1815">
        <f>INDEX('Daily Data ADJ'!$1:$1048576,MATCH(Calc!$A1815,'Daily Data ADJ'!$A:$A,0),MATCH("EFFR, FRED: Close",'Daily Data ADJ'!$1:$1,0))</f>
        <v>0.09</v>
      </c>
      <c r="D1815">
        <f>INDEX('Daily Data ADJ'!$1:$1048576,MATCH(Calc!$A1815,'Daily Data ADJ'!$A:$A,1),MATCH("SOFR, FRED: Close",'Daily Data ADJ'!$1:$1,0))</f>
        <v>0.08</v>
      </c>
      <c r="E1815">
        <f>INDEX('Daily Data ADJ'!$1:$1048576,MATCH(Calc!$A1815,'Daily Data ADJ'!$A:$A,0),MATCH("UPRO, CBOE BZX: Close",'Daily Data ADJ'!$1:$1,0))</f>
        <v>30.004400629999999</v>
      </c>
      <c r="F1815">
        <f>INDEX('Daily Data ADJ'!$1:$1048576,MATCH(Calc!$A1815,'Daily Data ADJ'!$A:$A,0),MATCH("ES1!, CME_MINI: Close",'Daily Data ADJ'!$1:$1,0))</f>
        <v>3427.5</v>
      </c>
      <c r="G1815">
        <f>INDEX('Daily Data ADJ'!$1:$1048576,MATCH(Calc!$A1815,'Daily Data ADJ'!$A:$A,0),MATCH("ES2!, CME_MINI: Close",'Daily Data ADJ'!$1:$1,0))</f>
        <v>3417</v>
      </c>
      <c r="H1815">
        <f>INDEX('QUANDL MULTPL SP500_DIV_YIELD_M'!$A:$G,MATCH(Calc!$A1815,'QUANDL MULTPL SP500_DIV_YIELD_M'!$A:$A,1),MATCH('QUANDL MULTPL SP500_DIV_YIELD_M'!$E$1,'QUANDL MULTPL SP500_DIV_YIELD_M'!$A$1:$G$1,0))</f>
        <v>1.85</v>
      </c>
      <c r="I1815" s="5">
        <f t="shared" si="168"/>
        <v>6.3023643919225963E-3</v>
      </c>
      <c r="J1815" s="1">
        <f>A1815/24/60/60+DATE(1970,1,1)</f>
        <v>44067.5625</v>
      </c>
      <c r="K1815" s="3">
        <f t="shared" si="171"/>
        <v>3</v>
      </c>
      <c r="L1815" s="6">
        <f>(1+Chart!$F$4)^(1/(365/K1815))-1</f>
        <v>1.9979165917494157E-4</v>
      </c>
      <c r="M1815" s="6">
        <f t="shared" si="172"/>
        <v>7.393960838042446E-6</v>
      </c>
      <c r="N1815" s="6">
        <f t="shared" si="173"/>
        <v>5.1639039089446115E-5</v>
      </c>
      <c r="O1815">
        <f>O1814*(B1815/B1814)</f>
        <v>330.26804531000323</v>
      </c>
      <c r="P1815">
        <f t="shared" si="169"/>
        <v>2020</v>
      </c>
      <c r="Q1815" s="1">
        <f t="shared" si="170"/>
        <v>44067.5625</v>
      </c>
      <c r="R1815">
        <f>IF(B1816="",R1814,IF(Q1815&gt;=Chart!$F$2,E1815,0))</f>
        <v>0</v>
      </c>
      <c r="S1815">
        <f>IF(B1816="",S1814,IFERROR(IF(AND(R1815&gt;0,R1814=0),R1815,(1+(B1816/B1815-1)*Calc!$Z$1)*S1814),0))</f>
        <v>0</v>
      </c>
      <c r="T1815">
        <f>IF(B1816="",T1814,IFERROR(IF(AND(R1815&gt;0,R1814=0),R1815,(1+(B1816/B1815-1)*Calc!$Z$1-L1816)*T1814),0))</f>
        <v>0</v>
      </c>
      <c r="U1815">
        <f>IF(B1816="",U1814,IFERROR(IF(AND(R1815&gt;0,R1814=0),R1815,(1+(B1816/B1815-1)*Calc!$Z$1-M1816*2)*U1814),0))</f>
        <v>0</v>
      </c>
      <c r="V1815">
        <f>IF(B1816="",V1814,IFERROR(IF(AND(R1815&gt;0,R1814=0),R1815,(1+(B1816/B1815-1)*Calc!$Z$1-N1816*2)*V1814),0))</f>
        <v>0</v>
      </c>
      <c r="W1815">
        <f>IF(ISNUMBER(C1815),C1815,W1814)</f>
        <v>0.09</v>
      </c>
      <c r="Y1815" s="1" t="e">
        <f>IF(AND(Q1815&gt;=Chart!$F$2,Q1815&lt;=Chart!$F$3),Q1815,#N/A)</f>
        <v>#N/A</v>
      </c>
      <c r="Z1815" t="e">
        <f>IF(AND(Q1815&gt;=Chart!$F$2,Q1815&lt;=Chart!$F$3),R1815,#N/A)</f>
        <v>#N/A</v>
      </c>
      <c r="AA1815" t="e">
        <f>IF(AND(Q1815&gt;=Chart!$F$2,Q1815&lt;=Chart!$F$3),S1815,#N/A)</f>
        <v>#N/A</v>
      </c>
      <c r="AB1815" t="e">
        <f>IF(AND(Q1815&gt;=Chart!$F$2,Q1815&lt;=Chart!$F$3),T1815,#N/A)</f>
        <v>#N/A</v>
      </c>
      <c r="AC1815" t="e">
        <f>IF(AND(Q1815&gt;=Chart!$F$2,Q1815&lt;=Chart!$F$3),U1815,#N/A)</f>
        <v>#N/A</v>
      </c>
      <c r="AD1815" t="e">
        <f>IF(AND(Q1815&gt;=Chart!$F$2,Q1815&lt;=Chart!$F$3),V1815,#N/A)</f>
        <v>#N/A</v>
      </c>
      <c r="AE1815" t="e">
        <f>IF(AND(Q1815&gt;=Chart!$F$2,Q1815&lt;=Chart!$F$3),I1815,#N/A)</f>
        <v>#N/A</v>
      </c>
      <c r="AF1815" t="e">
        <f>IF(AND(Q1815&gt;=Chart!$F$2,Q1815&lt;=Chart!$F$3),H1815/100,#N/A)</f>
        <v>#N/A</v>
      </c>
      <c r="AG1815" t="e">
        <f>IF(AND(Q1815&gt;=Chart!$F$2,Q1815&lt;=Chart!$F$3),W1815/100,#N/A)</f>
        <v>#N/A</v>
      </c>
    </row>
    <row r="1816" spans="1:33" x14ac:dyDescent="0.25">
      <c r="A1816">
        <v>1598362200</v>
      </c>
      <c r="B1816">
        <f>INDEX('Daily Data ADJ'!$1:$1048576,MATCH(Calc!$A1816,'Daily Data ADJ'!$A:$A,0),MATCH("SPY, CBOE BZX: Close",'Daily Data ADJ'!$1:$1,0))</f>
        <v>331.42377157999999</v>
      </c>
      <c r="C1816">
        <f>INDEX('Daily Data ADJ'!$1:$1048576,MATCH(Calc!$A1816,'Daily Data ADJ'!$A:$A,0),MATCH("EFFR, FRED: Close",'Daily Data ADJ'!$1:$1,0))</f>
        <v>0.09</v>
      </c>
      <c r="D1816">
        <f>INDEX('Daily Data ADJ'!$1:$1048576,MATCH(Calc!$A1816,'Daily Data ADJ'!$A:$A,1),MATCH("SOFR, FRED: Close",'Daily Data ADJ'!$1:$1,0))</f>
        <v>0.08</v>
      </c>
      <c r="E1816">
        <f>INDEX('Daily Data ADJ'!$1:$1048576,MATCH(Calc!$A1816,'Daily Data ADJ'!$A:$A,0),MATCH("UPRO, CBOE BZX: Close",'Daily Data ADJ'!$1:$1,0))</f>
        <v>30.307676260000001</v>
      </c>
      <c r="F1816">
        <f>INDEX('Daily Data ADJ'!$1:$1048576,MATCH(Calc!$A1816,'Daily Data ADJ'!$A:$A,0),MATCH("ES1!, CME_MINI: Close",'Daily Data ADJ'!$1:$1,0))</f>
        <v>3443</v>
      </c>
      <c r="G1816">
        <f>INDEX('Daily Data ADJ'!$1:$1048576,MATCH(Calc!$A1816,'Daily Data ADJ'!$A:$A,0),MATCH("ES2!, CME_MINI: Close",'Daily Data ADJ'!$1:$1,0))</f>
        <v>3432.5</v>
      </c>
      <c r="H1816">
        <f>INDEX('QUANDL MULTPL SP500_DIV_YIELD_M'!$A:$G,MATCH(Calc!$A1816,'QUANDL MULTPL SP500_DIV_YIELD_M'!$A:$A,1),MATCH('QUANDL MULTPL SP500_DIV_YIELD_M'!$E$1,'QUANDL MULTPL SP500_DIV_YIELD_M'!$A$1:$G$1,0))</f>
        <v>1.85</v>
      </c>
      <c r="I1816" s="5">
        <f t="shared" si="168"/>
        <v>6.3570254532929055E-3</v>
      </c>
      <c r="J1816" s="1">
        <f>A1816/24/60/60+DATE(1970,1,1)</f>
        <v>44068.5625</v>
      </c>
      <c r="K1816" s="3">
        <f t="shared" si="171"/>
        <v>1</v>
      </c>
      <c r="L1816" s="6">
        <f>(1+Chart!$F$4)^(1/(365/K1816))-1</f>
        <v>6.6592785027408397E-5</v>
      </c>
      <c r="M1816" s="6">
        <f t="shared" si="172"/>
        <v>2.4646475380585287E-6</v>
      </c>
      <c r="N1816" s="6">
        <f t="shared" si="173"/>
        <v>1.736153370601734E-5</v>
      </c>
      <c r="O1816">
        <f>O1815*(B1816/B1815)</f>
        <v>331.42377158000323</v>
      </c>
      <c r="P1816">
        <f t="shared" si="169"/>
        <v>2020</v>
      </c>
      <c r="Q1816" s="1">
        <f t="shared" si="170"/>
        <v>44068.5625</v>
      </c>
      <c r="R1816">
        <f>IF(B1817="",R1815,IF(Q1816&gt;=Chart!$F$2,E1816,0))</f>
        <v>0</v>
      </c>
      <c r="S1816">
        <f>IF(B1817="",S1815,IFERROR(IF(AND(R1816&gt;0,R1815=0),R1816,(1+(B1817/B1816-1)*Calc!$Z$1)*S1815),0))</f>
        <v>0</v>
      </c>
      <c r="T1816">
        <f>IF(B1817="",T1815,IFERROR(IF(AND(R1816&gt;0,R1815=0),R1816,(1+(B1817/B1816-1)*Calc!$Z$1-L1817)*T1815),0))</f>
        <v>0</v>
      </c>
      <c r="U1816">
        <f>IF(B1817="",U1815,IFERROR(IF(AND(R1816&gt;0,R1815=0),R1816,(1+(B1817/B1816-1)*Calc!$Z$1-M1817*2)*U1815),0))</f>
        <v>0</v>
      </c>
      <c r="V1816">
        <f>IF(B1817="",V1815,IFERROR(IF(AND(R1816&gt;0,R1815=0),R1816,(1+(B1817/B1816-1)*Calc!$Z$1-N1817*2)*V1815),0))</f>
        <v>0</v>
      </c>
      <c r="W1816">
        <f>IF(ISNUMBER(C1816),C1816,W1815)</f>
        <v>0.09</v>
      </c>
      <c r="Y1816" s="1" t="e">
        <f>IF(AND(Q1816&gt;=Chart!$F$2,Q1816&lt;=Chart!$F$3),Q1816,#N/A)</f>
        <v>#N/A</v>
      </c>
      <c r="Z1816" t="e">
        <f>IF(AND(Q1816&gt;=Chart!$F$2,Q1816&lt;=Chart!$F$3),R1816,#N/A)</f>
        <v>#N/A</v>
      </c>
      <c r="AA1816" t="e">
        <f>IF(AND(Q1816&gt;=Chart!$F$2,Q1816&lt;=Chart!$F$3),S1816,#N/A)</f>
        <v>#N/A</v>
      </c>
      <c r="AB1816" t="e">
        <f>IF(AND(Q1816&gt;=Chart!$F$2,Q1816&lt;=Chart!$F$3),T1816,#N/A)</f>
        <v>#N/A</v>
      </c>
      <c r="AC1816" t="e">
        <f>IF(AND(Q1816&gt;=Chart!$F$2,Q1816&lt;=Chart!$F$3),U1816,#N/A)</f>
        <v>#N/A</v>
      </c>
      <c r="AD1816" t="e">
        <f>IF(AND(Q1816&gt;=Chart!$F$2,Q1816&lt;=Chart!$F$3),V1816,#N/A)</f>
        <v>#N/A</v>
      </c>
      <c r="AE1816" t="e">
        <f>IF(AND(Q1816&gt;=Chart!$F$2,Q1816&lt;=Chart!$F$3),I1816,#N/A)</f>
        <v>#N/A</v>
      </c>
      <c r="AF1816" t="e">
        <f>IF(AND(Q1816&gt;=Chart!$F$2,Q1816&lt;=Chart!$F$3),H1816/100,#N/A)</f>
        <v>#N/A</v>
      </c>
      <c r="AG1816" t="e">
        <f>IF(AND(Q1816&gt;=Chart!$F$2,Q1816&lt;=Chart!$F$3),W1816/100,#N/A)</f>
        <v>#N/A</v>
      </c>
    </row>
    <row r="1817" spans="1:33" x14ac:dyDescent="0.25">
      <c r="A1817">
        <v>1598448600</v>
      </c>
      <c r="B1817">
        <f>INDEX('Daily Data ADJ'!$1:$1048576,MATCH(Calc!$A1817,'Daily Data ADJ'!$A:$A,0),MATCH("SPY, CBOE BZX: Close",'Daily Data ADJ'!$1:$1,0))</f>
        <v>334.74648463</v>
      </c>
      <c r="C1817">
        <f>INDEX('Daily Data ADJ'!$1:$1048576,MATCH(Calc!$A1817,'Daily Data ADJ'!$A:$A,0),MATCH("EFFR, FRED: Close",'Daily Data ADJ'!$1:$1,0))</f>
        <v>0.09</v>
      </c>
      <c r="D1817">
        <f>INDEX('Daily Data ADJ'!$1:$1048576,MATCH(Calc!$A1817,'Daily Data ADJ'!$A:$A,1),MATCH("SOFR, FRED: Close",'Daily Data ADJ'!$1:$1,0))</f>
        <v>7.0000000000000007E-2</v>
      </c>
      <c r="E1817">
        <f>INDEX('Daily Data ADJ'!$1:$1048576,MATCH(Calc!$A1817,'Daily Data ADJ'!$A:$A,0),MATCH("UPRO, CBOE BZX: Close",'Daily Data ADJ'!$1:$1,0))</f>
        <v>31.23241835</v>
      </c>
      <c r="F1817">
        <f>INDEX('Daily Data ADJ'!$1:$1048576,MATCH(Calc!$A1817,'Daily Data ADJ'!$A:$A,0),MATCH("ES1!, CME_MINI: Close",'Daily Data ADJ'!$1:$1,0))</f>
        <v>3480.25</v>
      </c>
      <c r="G1817">
        <f>INDEX('Daily Data ADJ'!$1:$1048576,MATCH(Calc!$A1817,'Daily Data ADJ'!$A:$A,0),MATCH("ES2!, CME_MINI: Close",'Daily Data ADJ'!$1:$1,0))</f>
        <v>3469.75</v>
      </c>
      <c r="H1817">
        <f>INDEX('QUANDL MULTPL SP500_DIV_YIELD_M'!$A:$G,MATCH(Calc!$A1817,'QUANDL MULTPL SP500_DIV_YIELD_M'!$A:$A,1),MATCH('QUANDL MULTPL SP500_DIV_YIELD_M'!$E$1,'QUANDL MULTPL SP500_DIV_YIELD_M'!$A$1:$G$1,0))</f>
        <v>1.85</v>
      </c>
      <c r="I1817" s="5">
        <f t="shared" si="168"/>
        <v>6.4864063036364356E-3</v>
      </c>
      <c r="J1817" s="1">
        <f>A1817/24/60/60+DATE(1970,1,1)</f>
        <v>44069.5625</v>
      </c>
      <c r="K1817" s="3">
        <f t="shared" si="171"/>
        <v>1</v>
      </c>
      <c r="L1817" s="6">
        <f>(1+Chart!$F$4)^(1/(365/K1817))-1</f>
        <v>6.6592785027408397E-5</v>
      </c>
      <c r="M1817" s="6">
        <f t="shared" si="172"/>
        <v>2.4646475380585287E-6</v>
      </c>
      <c r="N1817" s="6">
        <f t="shared" si="173"/>
        <v>1.7713746197633995E-5</v>
      </c>
      <c r="O1817">
        <f>O1816*(B1817/B1816)</f>
        <v>334.74648463000324</v>
      </c>
      <c r="P1817">
        <f t="shared" si="169"/>
        <v>2020</v>
      </c>
      <c r="Q1817" s="1">
        <f t="shared" si="170"/>
        <v>44069.5625</v>
      </c>
      <c r="R1817">
        <f>IF(B1818="",R1816,IF(Q1817&gt;=Chart!$F$2,E1817,0))</f>
        <v>0</v>
      </c>
      <c r="S1817">
        <f>IF(B1818="",S1816,IFERROR(IF(AND(R1817&gt;0,R1816=0),R1817,(1+(B1818/B1817-1)*Calc!$Z$1)*S1816),0))</f>
        <v>0</v>
      </c>
      <c r="T1817">
        <f>IF(B1818="",T1816,IFERROR(IF(AND(R1817&gt;0,R1816=0),R1817,(1+(B1818/B1817-1)*Calc!$Z$1-L1818)*T1816),0))</f>
        <v>0</v>
      </c>
      <c r="U1817">
        <f>IF(B1818="",U1816,IFERROR(IF(AND(R1817&gt;0,R1816=0),R1817,(1+(B1818/B1817-1)*Calc!$Z$1-M1818*2)*U1816),0))</f>
        <v>0</v>
      </c>
      <c r="V1817">
        <f>IF(B1818="",V1816,IFERROR(IF(AND(R1817&gt;0,R1816=0),R1817,(1+(B1818/B1817-1)*Calc!$Z$1-N1818*2)*V1816),0))</f>
        <v>0</v>
      </c>
      <c r="W1817">
        <f>IF(ISNUMBER(C1817),C1817,W1816)</f>
        <v>0.09</v>
      </c>
      <c r="Y1817" s="1" t="e">
        <f>IF(AND(Q1817&gt;=Chart!$F$2,Q1817&lt;=Chart!$F$3),Q1817,#N/A)</f>
        <v>#N/A</v>
      </c>
      <c r="Z1817" t="e">
        <f>IF(AND(Q1817&gt;=Chart!$F$2,Q1817&lt;=Chart!$F$3),R1817,#N/A)</f>
        <v>#N/A</v>
      </c>
      <c r="AA1817" t="e">
        <f>IF(AND(Q1817&gt;=Chart!$F$2,Q1817&lt;=Chart!$F$3),S1817,#N/A)</f>
        <v>#N/A</v>
      </c>
      <c r="AB1817" t="e">
        <f>IF(AND(Q1817&gt;=Chart!$F$2,Q1817&lt;=Chart!$F$3),T1817,#N/A)</f>
        <v>#N/A</v>
      </c>
      <c r="AC1817" t="e">
        <f>IF(AND(Q1817&gt;=Chart!$F$2,Q1817&lt;=Chart!$F$3),U1817,#N/A)</f>
        <v>#N/A</v>
      </c>
      <c r="AD1817" t="e">
        <f>IF(AND(Q1817&gt;=Chart!$F$2,Q1817&lt;=Chart!$F$3),V1817,#N/A)</f>
        <v>#N/A</v>
      </c>
      <c r="AE1817" t="e">
        <f>IF(AND(Q1817&gt;=Chart!$F$2,Q1817&lt;=Chart!$F$3),I1817,#N/A)</f>
        <v>#N/A</v>
      </c>
      <c r="AF1817" t="e">
        <f>IF(AND(Q1817&gt;=Chart!$F$2,Q1817&lt;=Chart!$F$3),H1817/100,#N/A)</f>
        <v>#N/A</v>
      </c>
      <c r="AG1817" t="e">
        <f>IF(AND(Q1817&gt;=Chart!$F$2,Q1817&lt;=Chart!$F$3),W1817/100,#N/A)</f>
        <v>#N/A</v>
      </c>
    </row>
    <row r="1818" spans="1:33" x14ac:dyDescent="0.25">
      <c r="A1818">
        <v>1598535000</v>
      </c>
      <c r="B1818">
        <f>INDEX('Daily Data ADJ'!$1:$1048576,MATCH(Calc!$A1818,'Daily Data ADJ'!$A:$A,0),MATCH("SPY, CBOE BZX: Close",'Daily Data ADJ'!$1:$1,0))</f>
        <v>335.47844459999999</v>
      </c>
      <c r="C1818">
        <f>INDEX('Daily Data ADJ'!$1:$1048576,MATCH(Calc!$A1818,'Daily Data ADJ'!$A:$A,0),MATCH("EFFR, FRED: Close",'Daily Data ADJ'!$1:$1,0))</f>
        <v>0.08</v>
      </c>
      <c r="D1818">
        <f>INDEX('Daily Data ADJ'!$1:$1048576,MATCH(Calc!$A1818,'Daily Data ADJ'!$A:$A,1),MATCH("SOFR, FRED: Close",'Daily Data ADJ'!$1:$1,0))</f>
        <v>7.0000000000000007E-2</v>
      </c>
      <c r="E1818">
        <f>INDEX('Daily Data ADJ'!$1:$1048576,MATCH(Calc!$A1818,'Daily Data ADJ'!$A:$A,0),MATCH("UPRO, CBOE BZX: Close",'Daily Data ADJ'!$1:$1,0))</f>
        <v>31.426315890000001</v>
      </c>
      <c r="F1818">
        <f>INDEX('Daily Data ADJ'!$1:$1048576,MATCH(Calc!$A1818,'Daily Data ADJ'!$A:$A,0),MATCH("ES1!, CME_MINI: Close",'Daily Data ADJ'!$1:$1,0))</f>
        <v>3485.25</v>
      </c>
      <c r="G1818">
        <f>INDEX('Daily Data ADJ'!$1:$1048576,MATCH(Calc!$A1818,'Daily Data ADJ'!$A:$A,0),MATCH("ES2!, CME_MINI: Close",'Daily Data ADJ'!$1:$1,0))</f>
        <v>3474.75</v>
      </c>
      <c r="H1818">
        <f>INDEX('QUANDL MULTPL SP500_DIV_YIELD_M'!$A:$G,MATCH(Calc!$A1818,'QUANDL MULTPL SP500_DIV_YIELD_M'!$A:$A,1),MATCH('QUANDL MULTPL SP500_DIV_YIELD_M'!$E$1,'QUANDL MULTPL SP500_DIV_YIELD_M'!$A$1:$G$1,0))</f>
        <v>1.85</v>
      </c>
      <c r="I1818" s="5">
        <f t="shared" si="168"/>
        <v>6.5035632886436961E-3</v>
      </c>
      <c r="J1818" s="1">
        <f>A1818/24/60/60+DATE(1970,1,1)</f>
        <v>44070.5625</v>
      </c>
      <c r="K1818" s="3">
        <f t="shared" si="171"/>
        <v>1</v>
      </c>
      <c r="L1818" s="6">
        <f>(1+Chart!$F$4)^(1/(365/K1818))-1</f>
        <v>6.6592785027408397E-5</v>
      </c>
      <c r="M1818" s="6">
        <f t="shared" si="172"/>
        <v>2.1909069769510126E-6</v>
      </c>
      <c r="N1818" s="6">
        <f t="shared" si="173"/>
        <v>1.7760449134929246E-5</v>
      </c>
      <c r="O1818">
        <f>O1817*(B1818/B1817)</f>
        <v>335.47844460000323</v>
      </c>
      <c r="P1818">
        <f t="shared" si="169"/>
        <v>2020</v>
      </c>
      <c r="Q1818" s="1">
        <f t="shared" si="170"/>
        <v>44070.5625</v>
      </c>
      <c r="R1818">
        <f>IF(B1819="",R1817,IF(Q1818&gt;=Chart!$F$2,E1818,0))</f>
        <v>0</v>
      </c>
      <c r="S1818">
        <f>IF(B1819="",S1817,IFERROR(IF(AND(R1818&gt;0,R1817=0),R1818,(1+(B1819/B1818-1)*Calc!$Z$1)*S1817),0))</f>
        <v>0</v>
      </c>
      <c r="T1818">
        <f>IF(B1819="",T1817,IFERROR(IF(AND(R1818&gt;0,R1817=0),R1818,(1+(B1819/B1818-1)*Calc!$Z$1-L1819)*T1817),0))</f>
        <v>0</v>
      </c>
      <c r="U1818">
        <f>IF(B1819="",U1817,IFERROR(IF(AND(R1818&gt;0,R1817=0),R1818,(1+(B1819/B1818-1)*Calc!$Z$1-M1819*2)*U1817),0))</f>
        <v>0</v>
      </c>
      <c r="V1818">
        <f>IF(B1819="",V1817,IFERROR(IF(AND(R1818&gt;0,R1817=0),R1818,(1+(B1819/B1818-1)*Calc!$Z$1-N1819*2)*V1817),0))</f>
        <v>0</v>
      </c>
      <c r="W1818">
        <f>IF(ISNUMBER(C1818),C1818,W1817)</f>
        <v>0.08</v>
      </c>
      <c r="Y1818" s="1" t="e">
        <f>IF(AND(Q1818&gt;=Chart!$F$2,Q1818&lt;=Chart!$F$3),Q1818,#N/A)</f>
        <v>#N/A</v>
      </c>
      <c r="Z1818" t="e">
        <f>IF(AND(Q1818&gt;=Chart!$F$2,Q1818&lt;=Chart!$F$3),R1818,#N/A)</f>
        <v>#N/A</v>
      </c>
      <c r="AA1818" t="e">
        <f>IF(AND(Q1818&gt;=Chart!$F$2,Q1818&lt;=Chart!$F$3),S1818,#N/A)</f>
        <v>#N/A</v>
      </c>
      <c r="AB1818" t="e">
        <f>IF(AND(Q1818&gt;=Chart!$F$2,Q1818&lt;=Chart!$F$3),T1818,#N/A)</f>
        <v>#N/A</v>
      </c>
      <c r="AC1818" t="e">
        <f>IF(AND(Q1818&gt;=Chart!$F$2,Q1818&lt;=Chart!$F$3),U1818,#N/A)</f>
        <v>#N/A</v>
      </c>
      <c r="AD1818" t="e">
        <f>IF(AND(Q1818&gt;=Chart!$F$2,Q1818&lt;=Chart!$F$3),V1818,#N/A)</f>
        <v>#N/A</v>
      </c>
      <c r="AE1818" t="e">
        <f>IF(AND(Q1818&gt;=Chart!$F$2,Q1818&lt;=Chart!$F$3),I1818,#N/A)</f>
        <v>#N/A</v>
      </c>
      <c r="AF1818" t="e">
        <f>IF(AND(Q1818&gt;=Chart!$F$2,Q1818&lt;=Chart!$F$3),H1818/100,#N/A)</f>
        <v>#N/A</v>
      </c>
      <c r="AG1818" t="e">
        <f>IF(AND(Q1818&gt;=Chart!$F$2,Q1818&lt;=Chart!$F$3),W1818/100,#N/A)</f>
        <v>#N/A</v>
      </c>
    </row>
    <row r="1819" spans="1:33" x14ac:dyDescent="0.25">
      <c r="A1819">
        <v>1598621400</v>
      </c>
      <c r="B1819">
        <f>INDEX('Daily Data ADJ'!$1:$1048576,MATCH(Calc!$A1819,'Daily Data ADJ'!$A:$A,0),MATCH("SPY, CBOE BZX: Close",'Daily Data ADJ'!$1:$1,0))</f>
        <v>337.64543136999998</v>
      </c>
      <c r="C1819">
        <f>INDEX('Daily Data ADJ'!$1:$1048576,MATCH(Calc!$A1819,'Daily Data ADJ'!$A:$A,0),MATCH("EFFR, FRED: Close",'Daily Data ADJ'!$1:$1,0))</f>
        <v>0.09</v>
      </c>
      <c r="D1819">
        <f>INDEX('Daily Data ADJ'!$1:$1048576,MATCH(Calc!$A1819,'Daily Data ADJ'!$A:$A,1),MATCH("SOFR, FRED: Close",'Daily Data ADJ'!$1:$1,0))</f>
        <v>7.0000000000000007E-2</v>
      </c>
      <c r="E1819">
        <f>INDEX('Daily Data ADJ'!$1:$1048576,MATCH(Calc!$A1819,'Daily Data ADJ'!$A:$A,0),MATCH("UPRO, CBOE BZX: Close",'Daily Data ADJ'!$1:$1,0))</f>
        <v>32.042810619999997</v>
      </c>
      <c r="F1819">
        <f>INDEX('Daily Data ADJ'!$1:$1048576,MATCH(Calc!$A1819,'Daily Data ADJ'!$A:$A,0),MATCH("ES1!, CME_MINI: Close",'Daily Data ADJ'!$1:$1,0))</f>
        <v>3504.5</v>
      </c>
      <c r="G1819">
        <f>INDEX('Daily Data ADJ'!$1:$1048576,MATCH(Calc!$A1819,'Daily Data ADJ'!$A:$A,0),MATCH("ES2!, CME_MINI: Close",'Daily Data ADJ'!$1:$1,0))</f>
        <v>3494</v>
      </c>
      <c r="H1819">
        <f>INDEX('QUANDL MULTPL SP500_DIV_YIELD_M'!$A:$G,MATCH(Calc!$A1819,'QUANDL MULTPL SP500_DIV_YIELD_M'!$A:$A,1),MATCH('QUANDL MULTPL SP500_DIV_YIELD_M'!$E$1,'QUANDL MULTPL SP500_DIV_YIELD_M'!$A$1:$G$1,0))</f>
        <v>1.85</v>
      </c>
      <c r="I1819" s="5">
        <f t="shared" si="168"/>
        <v>6.5691626664475117E-3</v>
      </c>
      <c r="J1819" s="1">
        <f>A1819/24/60/60+DATE(1970,1,1)</f>
        <v>44071.5625</v>
      </c>
      <c r="K1819" s="3">
        <f t="shared" si="171"/>
        <v>1</v>
      </c>
      <c r="L1819" s="6">
        <f>(1+Chart!$F$4)^(1/(365/K1819))-1</f>
        <v>6.6592785027408397E-5</v>
      </c>
      <c r="M1819" s="6">
        <f t="shared" si="172"/>
        <v>2.4646475380585287E-6</v>
      </c>
      <c r="N1819" s="6">
        <f t="shared" si="173"/>
        <v>1.7939009530065775E-5</v>
      </c>
      <c r="O1819">
        <f>O1818*(B1819/B1818)</f>
        <v>337.64543137000322</v>
      </c>
      <c r="P1819">
        <f t="shared" si="169"/>
        <v>2020</v>
      </c>
      <c r="Q1819" s="1">
        <f t="shared" si="170"/>
        <v>44071.5625</v>
      </c>
      <c r="R1819">
        <f>IF(B1820="",R1818,IF(Q1819&gt;=Chart!$F$2,E1819,0))</f>
        <v>0</v>
      </c>
      <c r="S1819">
        <f>IF(B1820="",S1818,IFERROR(IF(AND(R1819&gt;0,R1818=0),R1819,(1+(B1820/B1819-1)*Calc!$Z$1)*S1818),0))</f>
        <v>0</v>
      </c>
      <c r="T1819">
        <f>IF(B1820="",T1818,IFERROR(IF(AND(R1819&gt;0,R1818=0),R1819,(1+(B1820/B1819-1)*Calc!$Z$1-L1820)*T1818),0))</f>
        <v>0</v>
      </c>
      <c r="U1819">
        <f>IF(B1820="",U1818,IFERROR(IF(AND(R1819&gt;0,R1818=0),R1819,(1+(B1820/B1819-1)*Calc!$Z$1-M1820*2)*U1818),0))</f>
        <v>0</v>
      </c>
      <c r="V1819">
        <f>IF(B1820="",V1818,IFERROR(IF(AND(R1819&gt;0,R1818=0),R1819,(1+(B1820/B1819-1)*Calc!$Z$1-N1820*2)*V1818),0))</f>
        <v>0</v>
      </c>
      <c r="W1819">
        <f>IF(ISNUMBER(C1819),C1819,W1818)</f>
        <v>0.09</v>
      </c>
      <c r="Y1819" s="1" t="e">
        <f>IF(AND(Q1819&gt;=Chart!$F$2,Q1819&lt;=Chart!$F$3),Q1819,#N/A)</f>
        <v>#N/A</v>
      </c>
      <c r="Z1819" t="e">
        <f>IF(AND(Q1819&gt;=Chart!$F$2,Q1819&lt;=Chart!$F$3),R1819,#N/A)</f>
        <v>#N/A</v>
      </c>
      <c r="AA1819" t="e">
        <f>IF(AND(Q1819&gt;=Chart!$F$2,Q1819&lt;=Chart!$F$3),S1819,#N/A)</f>
        <v>#N/A</v>
      </c>
      <c r="AB1819" t="e">
        <f>IF(AND(Q1819&gt;=Chart!$F$2,Q1819&lt;=Chart!$F$3),T1819,#N/A)</f>
        <v>#N/A</v>
      </c>
      <c r="AC1819" t="e">
        <f>IF(AND(Q1819&gt;=Chart!$F$2,Q1819&lt;=Chart!$F$3),U1819,#N/A)</f>
        <v>#N/A</v>
      </c>
      <c r="AD1819" t="e">
        <f>IF(AND(Q1819&gt;=Chart!$F$2,Q1819&lt;=Chart!$F$3),V1819,#N/A)</f>
        <v>#N/A</v>
      </c>
      <c r="AE1819" t="e">
        <f>IF(AND(Q1819&gt;=Chart!$F$2,Q1819&lt;=Chart!$F$3),I1819,#N/A)</f>
        <v>#N/A</v>
      </c>
      <c r="AF1819" t="e">
        <f>IF(AND(Q1819&gt;=Chart!$F$2,Q1819&lt;=Chart!$F$3),H1819/100,#N/A)</f>
        <v>#N/A</v>
      </c>
      <c r="AG1819" t="e">
        <f>IF(AND(Q1819&gt;=Chart!$F$2,Q1819&lt;=Chart!$F$3),W1819/100,#N/A)</f>
        <v>#N/A</v>
      </c>
    </row>
    <row r="1820" spans="1:33" x14ac:dyDescent="0.25">
      <c r="A1820">
        <v>1598880600</v>
      </c>
      <c r="B1820">
        <f>INDEX('Daily Data ADJ'!$1:$1048576,MATCH(Calc!$A1820,'Daily Data ADJ'!$A:$A,0),MATCH("SPY, CBOE BZX: Close",'Daily Data ADJ'!$1:$1,0))</f>
        <v>336.42228772999999</v>
      </c>
      <c r="C1820">
        <f>INDEX('Daily Data ADJ'!$1:$1048576,MATCH(Calc!$A1820,'Daily Data ADJ'!$A:$A,0),MATCH("EFFR, FRED: Close",'Daily Data ADJ'!$1:$1,0))</f>
        <v>0.09</v>
      </c>
      <c r="D1820">
        <f>INDEX('Daily Data ADJ'!$1:$1048576,MATCH(Calc!$A1820,'Daily Data ADJ'!$A:$A,1),MATCH("SOFR, FRED: Close",'Daily Data ADJ'!$1:$1,0))</f>
        <v>0.09</v>
      </c>
      <c r="E1820">
        <f>INDEX('Daily Data ADJ'!$1:$1048576,MATCH(Calc!$A1820,'Daily Data ADJ'!$A:$A,0),MATCH("UPRO, CBOE BZX: Close",'Daily Data ADJ'!$1:$1,0))</f>
        <v>31.6798742</v>
      </c>
      <c r="F1820">
        <f>INDEX('Daily Data ADJ'!$1:$1048576,MATCH(Calc!$A1820,'Daily Data ADJ'!$A:$A,0),MATCH("ES1!, CME_MINI: Close",'Daily Data ADJ'!$1:$1,0))</f>
        <v>3499</v>
      </c>
      <c r="G1820">
        <f>INDEX('Daily Data ADJ'!$1:$1048576,MATCH(Calc!$A1820,'Daily Data ADJ'!$A:$A,0),MATCH("ES2!, CME_MINI: Close",'Daily Data ADJ'!$1:$1,0))</f>
        <v>3488.5</v>
      </c>
      <c r="H1820">
        <f>INDEX('QUANDL MULTPL SP500_DIV_YIELD_M'!$A:$G,MATCH(Calc!$A1820,'QUANDL MULTPL SP500_DIV_YIELD_M'!$A:$A,1),MATCH('QUANDL MULTPL SP500_DIV_YIELD_M'!$E$1,'QUANDL MULTPL SP500_DIV_YIELD_M'!$A$1:$G$1,0))</f>
        <v>1.74</v>
      </c>
      <c r="I1820" s="5">
        <f t="shared" si="168"/>
        <v>5.450493307540355E-3</v>
      </c>
      <c r="J1820" s="1">
        <f>A1820/24/60/60+DATE(1970,1,1)</f>
        <v>44074.5625</v>
      </c>
      <c r="K1820" s="3">
        <f t="shared" si="171"/>
        <v>3</v>
      </c>
      <c r="L1820" s="6">
        <f>(1+Chart!$F$4)^(1/(365/K1820))-1</f>
        <v>1.9979165917494157E-4</v>
      </c>
      <c r="M1820" s="6">
        <f t="shared" si="172"/>
        <v>7.393960838042446E-6</v>
      </c>
      <c r="N1820" s="6">
        <f t="shared" si="173"/>
        <v>4.4677927810266027E-5</v>
      </c>
      <c r="O1820">
        <f>O1819*(B1820/B1819)</f>
        <v>336.42228773000323</v>
      </c>
      <c r="P1820">
        <f t="shared" si="169"/>
        <v>2020</v>
      </c>
      <c r="Q1820" s="1">
        <f t="shared" si="170"/>
        <v>44074.5625</v>
      </c>
      <c r="R1820">
        <f>IF(B1821="",R1819,IF(Q1820&gt;=Chart!$F$2,E1820,0))</f>
        <v>0</v>
      </c>
      <c r="S1820">
        <f>IF(B1821="",S1819,IFERROR(IF(AND(R1820&gt;0,R1819=0),R1820,(1+(B1821/B1820-1)*Calc!$Z$1)*S1819),0))</f>
        <v>0</v>
      </c>
      <c r="T1820">
        <f>IF(B1821="",T1819,IFERROR(IF(AND(R1820&gt;0,R1819=0),R1820,(1+(B1821/B1820-1)*Calc!$Z$1-L1821)*T1819),0))</f>
        <v>0</v>
      </c>
      <c r="U1820">
        <f>IF(B1821="",U1819,IFERROR(IF(AND(R1820&gt;0,R1819=0),R1820,(1+(B1821/B1820-1)*Calc!$Z$1-M1821*2)*U1819),0))</f>
        <v>0</v>
      </c>
      <c r="V1820">
        <f>IF(B1821="",V1819,IFERROR(IF(AND(R1820&gt;0,R1819=0),R1820,(1+(B1821/B1820-1)*Calc!$Z$1-N1821*2)*V1819),0))</f>
        <v>0</v>
      </c>
      <c r="W1820">
        <f>IF(ISNUMBER(C1820),C1820,W1819)</f>
        <v>0.09</v>
      </c>
      <c r="Y1820" s="1" t="e">
        <f>IF(AND(Q1820&gt;=Chart!$F$2,Q1820&lt;=Chart!$F$3),Q1820,#N/A)</f>
        <v>#N/A</v>
      </c>
      <c r="Z1820" t="e">
        <f>IF(AND(Q1820&gt;=Chart!$F$2,Q1820&lt;=Chart!$F$3),R1820,#N/A)</f>
        <v>#N/A</v>
      </c>
      <c r="AA1820" t="e">
        <f>IF(AND(Q1820&gt;=Chart!$F$2,Q1820&lt;=Chart!$F$3),S1820,#N/A)</f>
        <v>#N/A</v>
      </c>
      <c r="AB1820" t="e">
        <f>IF(AND(Q1820&gt;=Chart!$F$2,Q1820&lt;=Chart!$F$3),T1820,#N/A)</f>
        <v>#N/A</v>
      </c>
      <c r="AC1820" t="e">
        <f>IF(AND(Q1820&gt;=Chart!$F$2,Q1820&lt;=Chart!$F$3),U1820,#N/A)</f>
        <v>#N/A</v>
      </c>
      <c r="AD1820" t="e">
        <f>IF(AND(Q1820&gt;=Chart!$F$2,Q1820&lt;=Chart!$F$3),V1820,#N/A)</f>
        <v>#N/A</v>
      </c>
      <c r="AE1820" t="e">
        <f>IF(AND(Q1820&gt;=Chart!$F$2,Q1820&lt;=Chart!$F$3),I1820,#N/A)</f>
        <v>#N/A</v>
      </c>
      <c r="AF1820" t="e">
        <f>IF(AND(Q1820&gt;=Chart!$F$2,Q1820&lt;=Chart!$F$3),H1820/100,#N/A)</f>
        <v>#N/A</v>
      </c>
      <c r="AG1820" t="e">
        <f>IF(AND(Q1820&gt;=Chart!$F$2,Q1820&lt;=Chart!$F$3),W1820/100,#N/A)</f>
        <v>#N/A</v>
      </c>
    </row>
    <row r="1821" spans="1:33" x14ac:dyDescent="0.25">
      <c r="A1821">
        <v>1598967000</v>
      </c>
      <c r="B1821">
        <f>INDEX('Daily Data ADJ'!$1:$1048576,MATCH(Calc!$A1821,'Daily Data ADJ'!$A:$A,0),MATCH("SPY, CBOE BZX: Close",'Daily Data ADJ'!$1:$1,0))</f>
        <v>339.59090393000002</v>
      </c>
      <c r="C1821">
        <f>INDEX('Daily Data ADJ'!$1:$1048576,MATCH(Calc!$A1821,'Daily Data ADJ'!$A:$A,0),MATCH("EFFR, FRED: Close",'Daily Data ADJ'!$1:$1,0))</f>
        <v>0.09</v>
      </c>
      <c r="D1821">
        <f>INDEX('Daily Data ADJ'!$1:$1048576,MATCH(Calc!$A1821,'Daily Data ADJ'!$A:$A,1),MATCH("SOFR, FRED: Close",'Daily Data ADJ'!$1:$1,0))</f>
        <v>0.09</v>
      </c>
      <c r="E1821">
        <f>INDEX('Daily Data ADJ'!$1:$1048576,MATCH(Calc!$A1821,'Daily Data ADJ'!$A:$A,0),MATCH("UPRO, CBOE BZX: Close",'Daily Data ADJ'!$1:$1,0))</f>
        <v>32.584729369999998</v>
      </c>
      <c r="F1821">
        <f>INDEX('Daily Data ADJ'!$1:$1048576,MATCH(Calc!$A1821,'Daily Data ADJ'!$A:$A,0),MATCH("ES1!, CME_MINI: Close",'Daily Data ADJ'!$1:$1,0))</f>
        <v>3527</v>
      </c>
      <c r="G1821">
        <f>INDEX('Daily Data ADJ'!$1:$1048576,MATCH(Calc!$A1821,'Daily Data ADJ'!$A:$A,0),MATCH("ES2!, CME_MINI: Close",'Daily Data ADJ'!$1:$1,0))</f>
        <v>3516.5</v>
      </c>
      <c r="H1821">
        <f>INDEX('QUANDL MULTPL SP500_DIV_YIELD_M'!$A:$G,MATCH(Calc!$A1821,'QUANDL MULTPL SP500_DIV_YIELD_M'!$A:$A,1),MATCH('QUANDL MULTPL SP500_DIV_YIELD_M'!$E$1,'QUANDL MULTPL SP500_DIV_YIELD_M'!$A$1:$G$1,0))</f>
        <v>1.69</v>
      </c>
      <c r="I1821" s="5">
        <f t="shared" si="168"/>
        <v>5.044933712381211E-3</v>
      </c>
      <c r="J1821" s="1">
        <f>A1821/24/60/60+DATE(1970,1,1)</f>
        <v>44075.5625</v>
      </c>
      <c r="K1821" s="3">
        <f t="shared" si="171"/>
        <v>1</v>
      </c>
      <c r="L1821" s="6">
        <f>(1+Chart!$F$4)^(1/(365/K1821))-1</f>
        <v>6.6592785027408397E-5</v>
      </c>
      <c r="M1821" s="6">
        <f t="shared" si="172"/>
        <v>2.4646475380585287E-6</v>
      </c>
      <c r="N1821" s="6">
        <f t="shared" si="173"/>
        <v>1.3787083186445059E-5</v>
      </c>
      <c r="O1821">
        <f>O1820*(B1821/B1820)</f>
        <v>339.59090393000332</v>
      </c>
      <c r="P1821">
        <f t="shared" si="169"/>
        <v>2020</v>
      </c>
      <c r="Q1821" s="1">
        <f t="shared" si="170"/>
        <v>44075.5625</v>
      </c>
      <c r="R1821">
        <f>IF(B1822="",R1820,IF(Q1821&gt;=Chart!$F$2,E1821,0))</f>
        <v>0</v>
      </c>
      <c r="S1821">
        <f>IF(B1822="",S1820,IFERROR(IF(AND(R1821&gt;0,R1820=0),R1821,(1+(B1822/B1821-1)*Calc!$Z$1)*S1820),0))</f>
        <v>0</v>
      </c>
      <c r="T1821">
        <f>IF(B1822="",T1820,IFERROR(IF(AND(R1821&gt;0,R1820=0),R1821,(1+(B1822/B1821-1)*Calc!$Z$1-L1822)*T1820),0))</f>
        <v>0</v>
      </c>
      <c r="U1821">
        <f>IF(B1822="",U1820,IFERROR(IF(AND(R1821&gt;0,R1820=0),R1821,(1+(B1822/B1821-1)*Calc!$Z$1-M1822*2)*U1820),0))</f>
        <v>0</v>
      </c>
      <c r="V1821">
        <f>IF(B1822="",V1820,IFERROR(IF(AND(R1821&gt;0,R1820=0),R1821,(1+(B1822/B1821-1)*Calc!$Z$1-N1822*2)*V1820),0))</f>
        <v>0</v>
      </c>
      <c r="W1821">
        <f>IF(ISNUMBER(C1821),C1821,W1820)</f>
        <v>0.09</v>
      </c>
      <c r="Y1821" s="1" t="e">
        <f>IF(AND(Q1821&gt;=Chart!$F$2,Q1821&lt;=Chart!$F$3),Q1821,#N/A)</f>
        <v>#N/A</v>
      </c>
      <c r="Z1821" t="e">
        <f>IF(AND(Q1821&gt;=Chart!$F$2,Q1821&lt;=Chart!$F$3),R1821,#N/A)</f>
        <v>#N/A</v>
      </c>
      <c r="AA1821" t="e">
        <f>IF(AND(Q1821&gt;=Chart!$F$2,Q1821&lt;=Chart!$F$3),S1821,#N/A)</f>
        <v>#N/A</v>
      </c>
      <c r="AB1821" t="e">
        <f>IF(AND(Q1821&gt;=Chart!$F$2,Q1821&lt;=Chart!$F$3),T1821,#N/A)</f>
        <v>#N/A</v>
      </c>
      <c r="AC1821" t="e">
        <f>IF(AND(Q1821&gt;=Chart!$F$2,Q1821&lt;=Chart!$F$3),U1821,#N/A)</f>
        <v>#N/A</v>
      </c>
      <c r="AD1821" t="e">
        <f>IF(AND(Q1821&gt;=Chart!$F$2,Q1821&lt;=Chart!$F$3),V1821,#N/A)</f>
        <v>#N/A</v>
      </c>
      <c r="AE1821" t="e">
        <f>IF(AND(Q1821&gt;=Chart!$F$2,Q1821&lt;=Chart!$F$3),I1821,#N/A)</f>
        <v>#N/A</v>
      </c>
      <c r="AF1821" t="e">
        <f>IF(AND(Q1821&gt;=Chart!$F$2,Q1821&lt;=Chart!$F$3),H1821/100,#N/A)</f>
        <v>#N/A</v>
      </c>
      <c r="AG1821" t="e">
        <f>IF(AND(Q1821&gt;=Chart!$F$2,Q1821&lt;=Chart!$F$3),W1821/100,#N/A)</f>
        <v>#N/A</v>
      </c>
    </row>
    <row r="1822" spans="1:33" x14ac:dyDescent="0.25">
      <c r="A1822">
        <v>1599053400</v>
      </c>
      <c r="B1822">
        <f>INDEX('Daily Data ADJ'!$1:$1048576,MATCH(Calc!$A1822,'Daily Data ADJ'!$A:$A,0),MATCH("SPY, CBOE BZX: Close",'Daily Data ADJ'!$1:$1,0))</f>
        <v>344.50274059999998</v>
      </c>
      <c r="C1822">
        <f>INDEX('Daily Data ADJ'!$1:$1048576,MATCH(Calc!$A1822,'Daily Data ADJ'!$A:$A,0),MATCH("EFFR, FRED: Close",'Daily Data ADJ'!$1:$1,0))</f>
        <v>0.09</v>
      </c>
      <c r="D1822">
        <f>INDEX('Daily Data ADJ'!$1:$1048576,MATCH(Calc!$A1822,'Daily Data ADJ'!$A:$A,1),MATCH("SOFR, FRED: Close",'Daily Data ADJ'!$1:$1,0))</f>
        <v>0.09</v>
      </c>
      <c r="E1822">
        <f>INDEX('Daily Data ADJ'!$1:$1048576,MATCH(Calc!$A1822,'Daily Data ADJ'!$A:$A,0),MATCH("UPRO, CBOE BZX: Close",'Daily Data ADJ'!$1:$1,0))</f>
        <v>33.991729429999999</v>
      </c>
      <c r="F1822">
        <f>INDEX('Daily Data ADJ'!$1:$1048576,MATCH(Calc!$A1822,'Daily Data ADJ'!$A:$A,0),MATCH("ES1!, CME_MINI: Close",'Daily Data ADJ'!$1:$1,0))</f>
        <v>3579.25</v>
      </c>
      <c r="G1822">
        <f>INDEX('Daily Data ADJ'!$1:$1048576,MATCH(Calc!$A1822,'Daily Data ADJ'!$A:$A,0),MATCH("ES2!, CME_MINI: Close",'Daily Data ADJ'!$1:$1,0))</f>
        <v>3568.75</v>
      </c>
      <c r="H1822">
        <f>INDEX('QUANDL MULTPL SP500_DIV_YIELD_M'!$A:$G,MATCH(Calc!$A1822,'QUANDL MULTPL SP500_DIV_YIELD_M'!$A:$A,1),MATCH('QUANDL MULTPL SP500_DIV_YIELD_M'!$E$1,'QUANDL MULTPL SP500_DIV_YIELD_M'!$A$1:$G$1,0))</f>
        <v>1.69</v>
      </c>
      <c r="I1822" s="5">
        <f t="shared" si="168"/>
        <v>5.2172324015768712E-3</v>
      </c>
      <c r="J1822" s="1">
        <f>A1822/24/60/60+DATE(1970,1,1)</f>
        <v>44076.5625</v>
      </c>
      <c r="K1822" s="3">
        <f t="shared" si="171"/>
        <v>1</v>
      </c>
      <c r="L1822" s="6">
        <f>(1+Chart!$F$4)^(1/(365/K1822))-1</f>
        <v>6.6592785027408397E-5</v>
      </c>
      <c r="M1822" s="6">
        <f t="shared" si="172"/>
        <v>2.4646475380585287E-6</v>
      </c>
      <c r="N1822" s="6">
        <f t="shared" si="173"/>
        <v>1.425673120714066E-5</v>
      </c>
      <c r="O1822">
        <f>O1821*(B1822/B1821)</f>
        <v>344.50274060000334</v>
      </c>
      <c r="P1822">
        <f t="shared" si="169"/>
        <v>2020</v>
      </c>
      <c r="Q1822" s="1">
        <f t="shared" si="170"/>
        <v>44076.5625</v>
      </c>
      <c r="R1822">
        <f>IF(B1823="",R1821,IF(Q1822&gt;=Chart!$F$2,E1822,0))</f>
        <v>0</v>
      </c>
      <c r="S1822">
        <f>IF(B1823="",S1821,IFERROR(IF(AND(R1822&gt;0,R1821=0),R1822,(1+(B1823/B1822-1)*Calc!$Z$1)*S1821),0))</f>
        <v>0</v>
      </c>
      <c r="T1822">
        <f>IF(B1823="",T1821,IFERROR(IF(AND(R1822&gt;0,R1821=0),R1822,(1+(B1823/B1822-1)*Calc!$Z$1-L1823)*T1821),0))</f>
        <v>0</v>
      </c>
      <c r="U1822">
        <f>IF(B1823="",U1821,IFERROR(IF(AND(R1822&gt;0,R1821=0),R1822,(1+(B1823/B1822-1)*Calc!$Z$1-M1823*2)*U1821),0))</f>
        <v>0</v>
      </c>
      <c r="V1822">
        <f>IF(B1823="",V1821,IFERROR(IF(AND(R1822&gt;0,R1821=0),R1822,(1+(B1823/B1822-1)*Calc!$Z$1-N1823*2)*V1821),0))</f>
        <v>0</v>
      </c>
      <c r="W1822">
        <f>IF(ISNUMBER(C1822),C1822,W1821)</f>
        <v>0.09</v>
      </c>
      <c r="Y1822" s="1" t="e">
        <f>IF(AND(Q1822&gt;=Chart!$F$2,Q1822&lt;=Chart!$F$3),Q1822,#N/A)</f>
        <v>#N/A</v>
      </c>
      <c r="Z1822" t="e">
        <f>IF(AND(Q1822&gt;=Chart!$F$2,Q1822&lt;=Chart!$F$3),R1822,#N/A)</f>
        <v>#N/A</v>
      </c>
      <c r="AA1822" t="e">
        <f>IF(AND(Q1822&gt;=Chart!$F$2,Q1822&lt;=Chart!$F$3),S1822,#N/A)</f>
        <v>#N/A</v>
      </c>
      <c r="AB1822" t="e">
        <f>IF(AND(Q1822&gt;=Chart!$F$2,Q1822&lt;=Chart!$F$3),T1822,#N/A)</f>
        <v>#N/A</v>
      </c>
      <c r="AC1822" t="e">
        <f>IF(AND(Q1822&gt;=Chart!$F$2,Q1822&lt;=Chart!$F$3),U1822,#N/A)</f>
        <v>#N/A</v>
      </c>
      <c r="AD1822" t="e">
        <f>IF(AND(Q1822&gt;=Chart!$F$2,Q1822&lt;=Chart!$F$3),V1822,#N/A)</f>
        <v>#N/A</v>
      </c>
      <c r="AE1822" t="e">
        <f>IF(AND(Q1822&gt;=Chart!$F$2,Q1822&lt;=Chart!$F$3),I1822,#N/A)</f>
        <v>#N/A</v>
      </c>
      <c r="AF1822" t="e">
        <f>IF(AND(Q1822&gt;=Chart!$F$2,Q1822&lt;=Chart!$F$3),H1822/100,#N/A)</f>
        <v>#N/A</v>
      </c>
      <c r="AG1822" t="e">
        <f>IF(AND(Q1822&gt;=Chart!$F$2,Q1822&lt;=Chart!$F$3),W1822/100,#N/A)</f>
        <v>#N/A</v>
      </c>
    </row>
    <row r="1823" spans="1:33" x14ac:dyDescent="0.25">
      <c r="A1823">
        <v>1599139800</v>
      </c>
      <c r="B1823">
        <f>INDEX('Daily Data ADJ'!$1:$1048576,MATCH(Calc!$A1823,'Daily Data ADJ'!$A:$A,0),MATCH("SPY, CBOE BZX: Close",'Daily Data ADJ'!$1:$1,0))</f>
        <v>332.64691522999999</v>
      </c>
      <c r="C1823">
        <f>INDEX('Daily Data ADJ'!$1:$1048576,MATCH(Calc!$A1823,'Daily Data ADJ'!$A:$A,0),MATCH("EFFR, FRED: Close",'Daily Data ADJ'!$1:$1,0))</f>
        <v>0.09</v>
      </c>
      <c r="D1823">
        <f>INDEX('Daily Data ADJ'!$1:$1048576,MATCH(Calc!$A1823,'Daily Data ADJ'!$A:$A,1),MATCH("SOFR, FRED: Close",'Daily Data ADJ'!$1:$1,0))</f>
        <v>0.1</v>
      </c>
      <c r="E1823">
        <f>INDEX('Daily Data ADJ'!$1:$1048576,MATCH(Calc!$A1823,'Daily Data ADJ'!$A:$A,0),MATCH("UPRO, CBOE BZX: Close",'Daily Data ADJ'!$1:$1,0))</f>
        <v>30.466771680000001</v>
      </c>
      <c r="F1823">
        <f>INDEX('Daily Data ADJ'!$1:$1048576,MATCH(Calc!$A1823,'Daily Data ADJ'!$A:$A,0),MATCH("ES1!, CME_MINI: Close",'Daily Data ADJ'!$1:$1,0))</f>
        <v>3461.5</v>
      </c>
      <c r="G1823">
        <f>INDEX('Daily Data ADJ'!$1:$1048576,MATCH(Calc!$A1823,'Daily Data ADJ'!$A:$A,0),MATCH("ES2!, CME_MINI: Close",'Daily Data ADJ'!$1:$1,0))</f>
        <v>3451.25</v>
      </c>
      <c r="H1823">
        <f>INDEX('QUANDL MULTPL SP500_DIV_YIELD_M'!$A:$G,MATCH(Calc!$A1823,'QUANDL MULTPL SP500_DIV_YIELD_M'!$A:$A,1),MATCH('QUANDL MULTPL SP500_DIV_YIELD_M'!$E$1,'QUANDL MULTPL SP500_DIV_YIELD_M'!$A$1:$G$1,0))</f>
        <v>1.69</v>
      </c>
      <c r="I1823" s="5">
        <f t="shared" si="168"/>
        <v>5.1079304115520807E-3</v>
      </c>
      <c r="J1823" s="1">
        <f>A1823/24/60/60+DATE(1970,1,1)</f>
        <v>44077.5625</v>
      </c>
      <c r="K1823" s="3">
        <f t="shared" si="171"/>
        <v>1</v>
      </c>
      <c r="L1823" s="6">
        <f>(1+Chart!$F$4)^(1/(365/K1823))-1</f>
        <v>6.6592785027408397E-5</v>
      </c>
      <c r="M1823" s="6">
        <f t="shared" si="172"/>
        <v>2.4646475380585287E-6</v>
      </c>
      <c r="N1823" s="6">
        <f t="shared" si="173"/>
        <v>1.3958807530300987E-5</v>
      </c>
      <c r="O1823">
        <f>O1822*(B1823/B1822)</f>
        <v>332.64691523000323</v>
      </c>
      <c r="P1823">
        <f t="shared" si="169"/>
        <v>2020</v>
      </c>
      <c r="Q1823" s="1">
        <f t="shared" si="170"/>
        <v>44077.5625</v>
      </c>
      <c r="R1823">
        <f>IF(B1824="",R1822,IF(Q1823&gt;=Chart!$F$2,E1823,0))</f>
        <v>0</v>
      </c>
      <c r="S1823">
        <f>IF(B1824="",S1822,IFERROR(IF(AND(R1823&gt;0,R1822=0),R1823,(1+(B1824/B1823-1)*Calc!$Z$1)*S1822),0))</f>
        <v>0</v>
      </c>
      <c r="T1823">
        <f>IF(B1824="",T1822,IFERROR(IF(AND(R1823&gt;0,R1822=0),R1823,(1+(B1824/B1823-1)*Calc!$Z$1-L1824)*T1822),0))</f>
        <v>0</v>
      </c>
      <c r="U1823">
        <f>IF(B1824="",U1822,IFERROR(IF(AND(R1823&gt;0,R1822=0),R1823,(1+(B1824/B1823-1)*Calc!$Z$1-M1824*2)*U1822),0))</f>
        <v>0</v>
      </c>
      <c r="V1823">
        <f>IF(B1824="",V1822,IFERROR(IF(AND(R1823&gt;0,R1822=0),R1823,(1+(B1824/B1823-1)*Calc!$Z$1-N1824*2)*V1822),0))</f>
        <v>0</v>
      </c>
      <c r="W1823">
        <f>IF(ISNUMBER(C1823),C1823,W1822)</f>
        <v>0.09</v>
      </c>
      <c r="Y1823" s="1" t="e">
        <f>IF(AND(Q1823&gt;=Chart!$F$2,Q1823&lt;=Chart!$F$3),Q1823,#N/A)</f>
        <v>#N/A</v>
      </c>
      <c r="Z1823" t="e">
        <f>IF(AND(Q1823&gt;=Chart!$F$2,Q1823&lt;=Chart!$F$3),R1823,#N/A)</f>
        <v>#N/A</v>
      </c>
      <c r="AA1823" t="e">
        <f>IF(AND(Q1823&gt;=Chart!$F$2,Q1823&lt;=Chart!$F$3),S1823,#N/A)</f>
        <v>#N/A</v>
      </c>
      <c r="AB1823" t="e">
        <f>IF(AND(Q1823&gt;=Chart!$F$2,Q1823&lt;=Chart!$F$3),T1823,#N/A)</f>
        <v>#N/A</v>
      </c>
      <c r="AC1823" t="e">
        <f>IF(AND(Q1823&gt;=Chart!$F$2,Q1823&lt;=Chart!$F$3),U1823,#N/A)</f>
        <v>#N/A</v>
      </c>
      <c r="AD1823" t="e">
        <f>IF(AND(Q1823&gt;=Chart!$F$2,Q1823&lt;=Chart!$F$3),V1823,#N/A)</f>
        <v>#N/A</v>
      </c>
      <c r="AE1823" t="e">
        <f>IF(AND(Q1823&gt;=Chart!$F$2,Q1823&lt;=Chart!$F$3),I1823,#N/A)</f>
        <v>#N/A</v>
      </c>
      <c r="AF1823" t="e">
        <f>IF(AND(Q1823&gt;=Chart!$F$2,Q1823&lt;=Chart!$F$3),H1823/100,#N/A)</f>
        <v>#N/A</v>
      </c>
      <c r="AG1823" t="e">
        <f>IF(AND(Q1823&gt;=Chart!$F$2,Q1823&lt;=Chart!$F$3),W1823/100,#N/A)</f>
        <v>#N/A</v>
      </c>
    </row>
    <row r="1824" spans="1:33" x14ac:dyDescent="0.25">
      <c r="A1824">
        <v>1599226200</v>
      </c>
      <c r="B1824">
        <f>INDEX('Daily Data ADJ'!$1:$1048576,MATCH(Calc!$A1824,'Daily Data ADJ'!$A:$A,0),MATCH("SPY, CBOE BZX: Close",'Daily Data ADJ'!$1:$1,0))</f>
        <v>329.93095848000002</v>
      </c>
      <c r="C1824">
        <f>INDEX('Daily Data ADJ'!$1:$1048576,MATCH(Calc!$A1824,'Daily Data ADJ'!$A:$A,0),MATCH("EFFR, FRED: Close",'Daily Data ADJ'!$1:$1,0))</f>
        <v>0.09</v>
      </c>
      <c r="D1824">
        <f>INDEX('Daily Data ADJ'!$1:$1048576,MATCH(Calc!$A1824,'Daily Data ADJ'!$A:$A,1),MATCH("SOFR, FRED: Close",'Daily Data ADJ'!$1:$1,0))</f>
        <v>0.09</v>
      </c>
      <c r="E1824">
        <f>INDEX('Daily Data ADJ'!$1:$1048576,MATCH(Calc!$A1824,'Daily Data ADJ'!$A:$A,0),MATCH("UPRO, CBOE BZX: Close",'Daily Data ADJ'!$1:$1,0))</f>
        <v>29.75084232</v>
      </c>
      <c r="F1824">
        <f>INDEX('Daily Data ADJ'!$1:$1048576,MATCH(Calc!$A1824,'Daily Data ADJ'!$A:$A,0),MATCH("ES1!, CME_MINI: Close",'Daily Data ADJ'!$1:$1,0))</f>
        <v>3417.5</v>
      </c>
      <c r="G1824">
        <f>INDEX('Daily Data ADJ'!$1:$1048576,MATCH(Calc!$A1824,'Daily Data ADJ'!$A:$A,0),MATCH("ES2!, CME_MINI: Close",'Daily Data ADJ'!$1:$1,0))</f>
        <v>3407.25</v>
      </c>
      <c r="H1824">
        <f>INDEX('QUANDL MULTPL SP500_DIV_YIELD_M'!$A:$G,MATCH(Calc!$A1824,'QUANDL MULTPL SP500_DIV_YIELD_M'!$A:$A,1),MATCH('QUANDL MULTPL SP500_DIV_YIELD_M'!$E$1,'QUANDL MULTPL SP500_DIV_YIELD_M'!$A$1:$G$1,0))</f>
        <v>1.69</v>
      </c>
      <c r="I1824" s="5">
        <f t="shared" si="168"/>
        <v>4.956791943658917E-3</v>
      </c>
      <c r="J1824" s="1">
        <f>A1824/24/60/60+DATE(1970,1,1)</f>
        <v>44078.5625</v>
      </c>
      <c r="K1824" s="3">
        <f t="shared" si="171"/>
        <v>1</v>
      </c>
      <c r="L1824" s="6">
        <f>(1+Chart!$F$4)^(1/(365/K1824))-1</f>
        <v>6.6592785027408397E-5</v>
      </c>
      <c r="M1824" s="6">
        <f t="shared" si="172"/>
        <v>2.4646475380585287E-6</v>
      </c>
      <c r="N1824" s="6">
        <f t="shared" si="173"/>
        <v>1.3546797225316709E-5</v>
      </c>
      <c r="O1824">
        <f>O1823*(B1824/B1823)</f>
        <v>329.93095848000326</v>
      </c>
      <c r="P1824">
        <f t="shared" si="169"/>
        <v>2020</v>
      </c>
      <c r="Q1824" s="1">
        <f t="shared" si="170"/>
        <v>44078.5625</v>
      </c>
      <c r="R1824">
        <f>IF(B1825="",R1823,IF(Q1824&gt;=Chart!$F$2,E1824,0))</f>
        <v>0</v>
      </c>
      <c r="S1824">
        <f>IF(B1825="",S1823,IFERROR(IF(AND(R1824&gt;0,R1823=0),R1824,(1+(B1825/B1824-1)*Calc!$Z$1)*S1823),0))</f>
        <v>0</v>
      </c>
      <c r="T1824">
        <f>IF(B1825="",T1823,IFERROR(IF(AND(R1824&gt;0,R1823=0),R1824,(1+(B1825/B1824-1)*Calc!$Z$1-L1825)*T1823),0))</f>
        <v>0</v>
      </c>
      <c r="U1824">
        <f>IF(B1825="",U1823,IFERROR(IF(AND(R1824&gt;0,R1823=0),R1824,(1+(B1825/B1824-1)*Calc!$Z$1-M1825*2)*U1823),0))</f>
        <v>0</v>
      </c>
      <c r="V1824">
        <f>IF(B1825="",V1823,IFERROR(IF(AND(R1824&gt;0,R1823=0),R1824,(1+(B1825/B1824-1)*Calc!$Z$1-N1825*2)*V1823),0))</f>
        <v>0</v>
      </c>
      <c r="W1824">
        <f>IF(ISNUMBER(C1824),C1824,W1823)</f>
        <v>0.09</v>
      </c>
      <c r="Y1824" s="1" t="e">
        <f>IF(AND(Q1824&gt;=Chart!$F$2,Q1824&lt;=Chart!$F$3),Q1824,#N/A)</f>
        <v>#N/A</v>
      </c>
      <c r="Z1824" t="e">
        <f>IF(AND(Q1824&gt;=Chart!$F$2,Q1824&lt;=Chart!$F$3),R1824,#N/A)</f>
        <v>#N/A</v>
      </c>
      <c r="AA1824" t="e">
        <f>IF(AND(Q1824&gt;=Chart!$F$2,Q1824&lt;=Chart!$F$3),S1824,#N/A)</f>
        <v>#N/A</v>
      </c>
      <c r="AB1824" t="e">
        <f>IF(AND(Q1824&gt;=Chart!$F$2,Q1824&lt;=Chart!$F$3),T1824,#N/A)</f>
        <v>#N/A</v>
      </c>
      <c r="AC1824" t="e">
        <f>IF(AND(Q1824&gt;=Chart!$F$2,Q1824&lt;=Chart!$F$3),U1824,#N/A)</f>
        <v>#N/A</v>
      </c>
      <c r="AD1824" t="e">
        <f>IF(AND(Q1824&gt;=Chart!$F$2,Q1824&lt;=Chart!$F$3),V1824,#N/A)</f>
        <v>#N/A</v>
      </c>
      <c r="AE1824" t="e">
        <f>IF(AND(Q1824&gt;=Chart!$F$2,Q1824&lt;=Chart!$F$3),I1824,#N/A)</f>
        <v>#N/A</v>
      </c>
      <c r="AF1824" t="e">
        <f>IF(AND(Q1824&gt;=Chart!$F$2,Q1824&lt;=Chart!$F$3),H1824/100,#N/A)</f>
        <v>#N/A</v>
      </c>
      <c r="AG1824" t="e">
        <f>IF(AND(Q1824&gt;=Chart!$F$2,Q1824&lt;=Chart!$F$3),W1824/100,#N/A)</f>
        <v>#N/A</v>
      </c>
    </row>
    <row r="1825" spans="1:33" x14ac:dyDescent="0.25">
      <c r="A1825">
        <v>1599571800</v>
      </c>
      <c r="B1825">
        <f>INDEX('Daily Data ADJ'!$1:$1048576,MATCH(Calc!$A1825,'Daily Data ADJ'!$A:$A,0),MATCH("SPY, CBOE BZX: Close",'Daily Data ADJ'!$1:$1,0))</f>
        <v>320.91629353000002</v>
      </c>
      <c r="C1825">
        <f>INDEX('Daily Data ADJ'!$1:$1048576,MATCH(Calc!$A1825,'Daily Data ADJ'!$A:$A,0),MATCH("EFFR, FRED: Close",'Daily Data ADJ'!$1:$1,0))</f>
        <v>0.09</v>
      </c>
      <c r="D1825">
        <f>INDEX('Daily Data ADJ'!$1:$1048576,MATCH(Calc!$A1825,'Daily Data ADJ'!$A:$A,1),MATCH("SOFR, FRED: Close",'Daily Data ADJ'!$1:$1,0))</f>
        <v>0.09</v>
      </c>
      <c r="E1825">
        <f>INDEX('Daily Data ADJ'!$1:$1048576,MATCH(Calc!$A1825,'Daily Data ADJ'!$A:$A,0),MATCH("UPRO, CBOE BZX: Close",'Daily Data ADJ'!$1:$1,0))</f>
        <v>27.304750330000001</v>
      </c>
      <c r="F1825">
        <f>INDEX('Daily Data ADJ'!$1:$1048576,MATCH(Calc!$A1825,'Daily Data ADJ'!$A:$A,0),MATCH("ES1!, CME_MINI: Close",'Daily Data ADJ'!$1:$1,0))</f>
        <v>3335.5</v>
      </c>
      <c r="G1825">
        <f>INDEX('Daily Data ADJ'!$1:$1048576,MATCH(Calc!$A1825,'Daily Data ADJ'!$A:$A,0),MATCH("ES2!, CME_MINI: Close",'Daily Data ADJ'!$1:$1,0))</f>
        <v>3325</v>
      </c>
      <c r="H1825">
        <f>INDEX('QUANDL MULTPL SP500_DIV_YIELD_M'!$A:$G,MATCH(Calc!$A1825,'QUANDL MULTPL SP500_DIV_YIELD_M'!$A:$A,1),MATCH('QUANDL MULTPL SP500_DIV_YIELD_M'!$E$1,'QUANDL MULTPL SP500_DIV_YIELD_M'!$A$1:$G$1,0))</f>
        <v>1.69</v>
      </c>
      <c r="I1825" s="5">
        <f t="shared" si="168"/>
        <v>4.3675176780328673E-3</v>
      </c>
      <c r="J1825" s="1">
        <f>A1825/24/60/60+DATE(1970,1,1)</f>
        <v>44082.5625</v>
      </c>
      <c r="K1825" s="3">
        <f t="shared" si="171"/>
        <v>4</v>
      </c>
      <c r="L1825" s="6">
        <f>(1+Chart!$F$4)^(1/(365/K1825))-1</f>
        <v>2.6639774888526091E-4</v>
      </c>
      <c r="M1825" s="6">
        <f t="shared" si="172"/>
        <v>9.8586265995237454E-6</v>
      </c>
      <c r="N1825" s="6">
        <f t="shared" si="173"/>
        <v>4.7760129546992047E-5</v>
      </c>
      <c r="O1825">
        <f>O1824*(B1825/B1824)</f>
        <v>320.9162935300032</v>
      </c>
      <c r="P1825">
        <f t="shared" si="169"/>
        <v>2020</v>
      </c>
      <c r="Q1825" s="1">
        <f t="shared" si="170"/>
        <v>44082.5625</v>
      </c>
      <c r="R1825">
        <f>IF(B1826="",R1824,IF(Q1825&gt;=Chart!$F$2,E1825,0))</f>
        <v>0</v>
      </c>
      <c r="S1825">
        <f>IF(B1826="",S1824,IFERROR(IF(AND(R1825&gt;0,R1824=0),R1825,(1+(B1826/B1825-1)*Calc!$Z$1)*S1824),0))</f>
        <v>0</v>
      </c>
      <c r="T1825">
        <f>IF(B1826="",T1824,IFERROR(IF(AND(R1825&gt;0,R1824=0),R1825,(1+(B1826/B1825-1)*Calc!$Z$1-L1826)*T1824),0))</f>
        <v>0</v>
      </c>
      <c r="U1825">
        <f>IF(B1826="",U1824,IFERROR(IF(AND(R1825&gt;0,R1824=0),R1825,(1+(B1826/B1825-1)*Calc!$Z$1-M1826*2)*U1824),0))</f>
        <v>0</v>
      </c>
      <c r="V1825">
        <f>IF(B1826="",V1824,IFERROR(IF(AND(R1825&gt;0,R1824=0),R1825,(1+(B1826/B1825-1)*Calc!$Z$1-N1826*2)*V1824),0))</f>
        <v>0</v>
      </c>
      <c r="W1825">
        <f>IF(ISNUMBER(C1825),C1825,W1824)</f>
        <v>0.09</v>
      </c>
      <c r="Y1825" s="1" t="e">
        <f>IF(AND(Q1825&gt;=Chart!$F$2,Q1825&lt;=Chart!$F$3),Q1825,#N/A)</f>
        <v>#N/A</v>
      </c>
      <c r="Z1825" t="e">
        <f>IF(AND(Q1825&gt;=Chart!$F$2,Q1825&lt;=Chart!$F$3),R1825,#N/A)</f>
        <v>#N/A</v>
      </c>
      <c r="AA1825" t="e">
        <f>IF(AND(Q1825&gt;=Chart!$F$2,Q1825&lt;=Chart!$F$3),S1825,#N/A)</f>
        <v>#N/A</v>
      </c>
      <c r="AB1825" t="e">
        <f>IF(AND(Q1825&gt;=Chart!$F$2,Q1825&lt;=Chart!$F$3),T1825,#N/A)</f>
        <v>#N/A</v>
      </c>
      <c r="AC1825" t="e">
        <f>IF(AND(Q1825&gt;=Chart!$F$2,Q1825&lt;=Chart!$F$3),U1825,#N/A)</f>
        <v>#N/A</v>
      </c>
      <c r="AD1825" t="e">
        <f>IF(AND(Q1825&gt;=Chart!$F$2,Q1825&lt;=Chart!$F$3),V1825,#N/A)</f>
        <v>#N/A</v>
      </c>
      <c r="AE1825" t="e">
        <f>IF(AND(Q1825&gt;=Chart!$F$2,Q1825&lt;=Chart!$F$3),I1825,#N/A)</f>
        <v>#N/A</v>
      </c>
      <c r="AF1825" t="e">
        <f>IF(AND(Q1825&gt;=Chart!$F$2,Q1825&lt;=Chart!$F$3),H1825/100,#N/A)</f>
        <v>#N/A</v>
      </c>
      <c r="AG1825" t="e">
        <f>IF(AND(Q1825&gt;=Chart!$F$2,Q1825&lt;=Chart!$F$3),W1825/100,#N/A)</f>
        <v>#N/A</v>
      </c>
    </row>
    <row r="1826" spans="1:33" x14ac:dyDescent="0.25">
      <c r="A1826">
        <v>1599658200</v>
      </c>
      <c r="B1826">
        <f>INDEX('Daily Data ADJ'!$1:$1048576,MATCH(Calc!$A1826,'Daily Data ADJ'!$A:$A,0),MATCH("SPY, CBOE BZX: Close",'Daily Data ADJ'!$1:$1,0))</f>
        <v>327.25352593999997</v>
      </c>
      <c r="C1826">
        <f>INDEX('Daily Data ADJ'!$1:$1048576,MATCH(Calc!$A1826,'Daily Data ADJ'!$A:$A,0),MATCH("EFFR, FRED: Close",'Daily Data ADJ'!$1:$1,0))</f>
        <v>0.09</v>
      </c>
      <c r="D1826">
        <f>INDEX('Daily Data ADJ'!$1:$1048576,MATCH(Calc!$A1826,'Daily Data ADJ'!$A:$A,1),MATCH("SOFR, FRED: Close",'Daily Data ADJ'!$1:$1,0))</f>
        <v>0.09</v>
      </c>
      <c r="E1826">
        <f>INDEX('Daily Data ADJ'!$1:$1048576,MATCH(Calc!$A1826,'Daily Data ADJ'!$A:$A,0),MATCH("UPRO, CBOE BZX: Close",'Daily Data ADJ'!$1:$1,0))</f>
        <v>28.880789270000001</v>
      </c>
      <c r="F1826">
        <f>INDEX('Daily Data ADJ'!$1:$1048576,MATCH(Calc!$A1826,'Daily Data ADJ'!$A:$A,0),MATCH("ES1!, CME_MINI: Close",'Daily Data ADJ'!$1:$1,0))</f>
        <v>3400.25</v>
      </c>
      <c r="G1826">
        <f>INDEX('Daily Data ADJ'!$1:$1048576,MATCH(Calc!$A1826,'Daily Data ADJ'!$A:$A,0),MATCH("ES2!, CME_MINI: Close",'Daily Data ADJ'!$1:$1,0))</f>
        <v>3390</v>
      </c>
      <c r="H1826">
        <f>INDEX('QUANDL MULTPL SP500_DIV_YIELD_M'!$A:$G,MATCH(Calc!$A1826,'QUANDL MULTPL SP500_DIV_YIELD_M'!$A:$A,1),MATCH('QUANDL MULTPL SP500_DIV_YIELD_M'!$E$1,'QUANDL MULTPL SP500_DIV_YIELD_M'!$A$1:$G$1,0))</f>
        <v>1.69</v>
      </c>
      <c r="I1826" s="5">
        <f t="shared" si="168"/>
        <v>4.8964762853159483E-3</v>
      </c>
      <c r="J1826" s="1">
        <f>A1826/24/60/60+DATE(1970,1,1)</f>
        <v>44083.5625</v>
      </c>
      <c r="K1826" s="3">
        <f t="shared" si="171"/>
        <v>1</v>
      </c>
      <c r="L1826" s="6">
        <f>(1+Chart!$F$4)^(1/(365/K1826))-1</f>
        <v>6.6592785027408397E-5</v>
      </c>
      <c r="M1826" s="6">
        <f t="shared" si="172"/>
        <v>2.4646475380585287E-6</v>
      </c>
      <c r="N1826" s="6">
        <f t="shared" si="173"/>
        <v>1.3382356759183978E-5</v>
      </c>
      <c r="O1826">
        <f>O1825*(B1826/B1825)</f>
        <v>327.25352594000327</v>
      </c>
      <c r="P1826">
        <f t="shared" si="169"/>
        <v>2020</v>
      </c>
      <c r="Q1826" s="1">
        <f t="shared" si="170"/>
        <v>44083.5625</v>
      </c>
      <c r="R1826">
        <f>IF(B1827="",R1825,IF(Q1826&gt;=Chart!$F$2,E1826,0))</f>
        <v>0</v>
      </c>
      <c r="S1826">
        <f>IF(B1827="",S1825,IFERROR(IF(AND(R1826&gt;0,R1825=0),R1826,(1+(B1827/B1826-1)*Calc!$Z$1)*S1825),0))</f>
        <v>0</v>
      </c>
      <c r="T1826">
        <f>IF(B1827="",T1825,IFERROR(IF(AND(R1826&gt;0,R1825=0),R1826,(1+(B1827/B1826-1)*Calc!$Z$1-L1827)*T1825),0))</f>
        <v>0</v>
      </c>
      <c r="U1826">
        <f>IF(B1827="",U1825,IFERROR(IF(AND(R1826&gt;0,R1825=0),R1826,(1+(B1827/B1826-1)*Calc!$Z$1-M1827*2)*U1825),0))</f>
        <v>0</v>
      </c>
      <c r="V1826">
        <f>IF(B1827="",V1825,IFERROR(IF(AND(R1826&gt;0,R1825=0),R1826,(1+(B1827/B1826-1)*Calc!$Z$1-N1827*2)*V1825),0))</f>
        <v>0</v>
      </c>
      <c r="W1826">
        <f>IF(ISNUMBER(C1826),C1826,W1825)</f>
        <v>0.09</v>
      </c>
      <c r="Y1826" s="1" t="e">
        <f>IF(AND(Q1826&gt;=Chart!$F$2,Q1826&lt;=Chart!$F$3),Q1826,#N/A)</f>
        <v>#N/A</v>
      </c>
      <c r="Z1826" t="e">
        <f>IF(AND(Q1826&gt;=Chart!$F$2,Q1826&lt;=Chart!$F$3),R1826,#N/A)</f>
        <v>#N/A</v>
      </c>
      <c r="AA1826" t="e">
        <f>IF(AND(Q1826&gt;=Chart!$F$2,Q1826&lt;=Chart!$F$3),S1826,#N/A)</f>
        <v>#N/A</v>
      </c>
      <c r="AB1826" t="e">
        <f>IF(AND(Q1826&gt;=Chart!$F$2,Q1826&lt;=Chart!$F$3),T1826,#N/A)</f>
        <v>#N/A</v>
      </c>
      <c r="AC1826" t="e">
        <f>IF(AND(Q1826&gt;=Chart!$F$2,Q1826&lt;=Chart!$F$3),U1826,#N/A)</f>
        <v>#N/A</v>
      </c>
      <c r="AD1826" t="e">
        <f>IF(AND(Q1826&gt;=Chart!$F$2,Q1826&lt;=Chart!$F$3),V1826,#N/A)</f>
        <v>#N/A</v>
      </c>
      <c r="AE1826" t="e">
        <f>IF(AND(Q1826&gt;=Chart!$F$2,Q1826&lt;=Chart!$F$3),I1826,#N/A)</f>
        <v>#N/A</v>
      </c>
      <c r="AF1826" t="e">
        <f>IF(AND(Q1826&gt;=Chart!$F$2,Q1826&lt;=Chart!$F$3),H1826/100,#N/A)</f>
        <v>#N/A</v>
      </c>
      <c r="AG1826" t="e">
        <f>IF(AND(Q1826&gt;=Chart!$F$2,Q1826&lt;=Chart!$F$3),W1826/100,#N/A)</f>
        <v>#N/A</v>
      </c>
    </row>
    <row r="1827" spans="1:33" x14ac:dyDescent="0.25">
      <c r="A1827">
        <v>1599744600</v>
      </c>
      <c r="B1827">
        <f>INDEX('Daily Data ADJ'!$1:$1048576,MATCH(Calc!$A1827,'Daily Data ADJ'!$A:$A,0),MATCH("SPY, CBOE BZX: Close",'Daily Data ADJ'!$1:$1,0))</f>
        <v>321.57120508999998</v>
      </c>
      <c r="C1827">
        <f>INDEX('Daily Data ADJ'!$1:$1048576,MATCH(Calc!$A1827,'Daily Data ADJ'!$A:$A,0),MATCH("EFFR, FRED: Close",'Daily Data ADJ'!$1:$1,0))</f>
        <v>0.09</v>
      </c>
      <c r="D1827">
        <f>INDEX('Daily Data ADJ'!$1:$1048576,MATCH(Calc!$A1827,'Daily Data ADJ'!$A:$A,1),MATCH("SOFR, FRED: Close",'Daily Data ADJ'!$1:$1,0))</f>
        <v>0.09</v>
      </c>
      <c r="E1827">
        <f>INDEX('Daily Data ADJ'!$1:$1048576,MATCH(Calc!$A1827,'Daily Data ADJ'!$A:$A,0),MATCH("UPRO, CBOE BZX: Close",'Daily Data ADJ'!$1:$1,0))</f>
        <v>27.384298040000001</v>
      </c>
      <c r="F1827">
        <f>INDEX('Daily Data ADJ'!$1:$1048576,MATCH(Calc!$A1827,'Daily Data ADJ'!$A:$A,0),MATCH("ES1!, CME_MINI: Close",'Daily Data ADJ'!$1:$1,0))</f>
        <v>3340.5</v>
      </c>
      <c r="G1827">
        <f>INDEX('Daily Data ADJ'!$1:$1048576,MATCH(Calc!$A1827,'Daily Data ADJ'!$A:$A,0),MATCH("ES2!, CME_MINI: Close",'Daily Data ADJ'!$1:$1,0))</f>
        <v>3330</v>
      </c>
      <c r="H1827">
        <f>INDEX('QUANDL MULTPL SP500_DIV_YIELD_M'!$A:$G,MATCH(Calc!$A1827,'QUANDL MULTPL SP500_DIV_YIELD_M'!$A:$A,1),MATCH('QUANDL MULTPL SP500_DIV_YIELD_M'!$E$1,'QUANDL MULTPL SP500_DIV_YIELD_M'!$A$1:$G$1,0))</f>
        <v>1.69</v>
      </c>
      <c r="I1827" s="5">
        <f t="shared" si="168"/>
        <v>4.386187581256612E-3</v>
      </c>
      <c r="J1827" s="1">
        <f>A1827/24/60/60+DATE(1970,1,1)</f>
        <v>44084.5625</v>
      </c>
      <c r="K1827" s="3">
        <f t="shared" si="171"/>
        <v>1</v>
      </c>
      <c r="L1827" s="6">
        <f>(1+Chart!$F$4)^(1/(365/K1827))-1</f>
        <v>6.6592785027408397E-5</v>
      </c>
      <c r="M1827" s="6">
        <f t="shared" si="172"/>
        <v>2.4646475380585287E-6</v>
      </c>
      <c r="N1827" s="6">
        <f t="shared" si="173"/>
        <v>1.1990746673129493E-5</v>
      </c>
      <c r="O1827">
        <f>O1826*(B1827/B1826)</f>
        <v>321.57120509000322</v>
      </c>
      <c r="P1827">
        <f t="shared" si="169"/>
        <v>2020</v>
      </c>
      <c r="Q1827" s="1">
        <f t="shared" si="170"/>
        <v>44084.5625</v>
      </c>
      <c r="R1827">
        <f>IF(B1828="",R1826,IF(Q1827&gt;=Chart!$F$2,E1827,0))</f>
        <v>0</v>
      </c>
      <c r="S1827">
        <f>IF(B1828="",S1826,IFERROR(IF(AND(R1827&gt;0,R1826=0),R1827,(1+(B1828/B1827-1)*Calc!$Z$1)*S1826),0))</f>
        <v>0</v>
      </c>
      <c r="T1827">
        <f>IF(B1828="",T1826,IFERROR(IF(AND(R1827&gt;0,R1826=0),R1827,(1+(B1828/B1827-1)*Calc!$Z$1-L1828)*T1826),0))</f>
        <v>0</v>
      </c>
      <c r="U1827">
        <f>IF(B1828="",U1826,IFERROR(IF(AND(R1827&gt;0,R1826=0),R1827,(1+(B1828/B1827-1)*Calc!$Z$1-M1828*2)*U1826),0))</f>
        <v>0</v>
      </c>
      <c r="V1827">
        <f>IF(B1828="",V1826,IFERROR(IF(AND(R1827&gt;0,R1826=0),R1827,(1+(B1828/B1827-1)*Calc!$Z$1-N1828*2)*V1826),0))</f>
        <v>0</v>
      </c>
      <c r="W1827">
        <f>IF(ISNUMBER(C1827),C1827,W1826)</f>
        <v>0.09</v>
      </c>
      <c r="Y1827" s="1" t="e">
        <f>IF(AND(Q1827&gt;=Chart!$F$2,Q1827&lt;=Chart!$F$3),Q1827,#N/A)</f>
        <v>#N/A</v>
      </c>
      <c r="Z1827" t="e">
        <f>IF(AND(Q1827&gt;=Chart!$F$2,Q1827&lt;=Chart!$F$3),R1827,#N/A)</f>
        <v>#N/A</v>
      </c>
      <c r="AA1827" t="e">
        <f>IF(AND(Q1827&gt;=Chart!$F$2,Q1827&lt;=Chart!$F$3),S1827,#N/A)</f>
        <v>#N/A</v>
      </c>
      <c r="AB1827" t="e">
        <f>IF(AND(Q1827&gt;=Chart!$F$2,Q1827&lt;=Chart!$F$3),T1827,#N/A)</f>
        <v>#N/A</v>
      </c>
      <c r="AC1827" t="e">
        <f>IF(AND(Q1827&gt;=Chart!$F$2,Q1827&lt;=Chart!$F$3),U1827,#N/A)</f>
        <v>#N/A</v>
      </c>
      <c r="AD1827" t="e">
        <f>IF(AND(Q1827&gt;=Chart!$F$2,Q1827&lt;=Chart!$F$3),V1827,#N/A)</f>
        <v>#N/A</v>
      </c>
      <c r="AE1827" t="e">
        <f>IF(AND(Q1827&gt;=Chart!$F$2,Q1827&lt;=Chart!$F$3),I1827,#N/A)</f>
        <v>#N/A</v>
      </c>
      <c r="AF1827" t="e">
        <f>IF(AND(Q1827&gt;=Chart!$F$2,Q1827&lt;=Chart!$F$3),H1827/100,#N/A)</f>
        <v>#N/A</v>
      </c>
      <c r="AG1827" t="e">
        <f>IF(AND(Q1827&gt;=Chart!$F$2,Q1827&lt;=Chart!$F$3),W1827/100,#N/A)</f>
        <v>#N/A</v>
      </c>
    </row>
    <row r="1828" spans="1:33" x14ac:dyDescent="0.25">
      <c r="A1828">
        <v>1599831000</v>
      </c>
      <c r="B1828">
        <f>INDEX('Daily Data ADJ'!$1:$1048576,MATCH(Calc!$A1828,'Daily Data ADJ'!$A:$A,0),MATCH("SPY, CBOE BZX: Close",'Daily Data ADJ'!$1:$1,0))</f>
        <v>321.73493298</v>
      </c>
      <c r="C1828">
        <f>INDEX('Daily Data ADJ'!$1:$1048576,MATCH(Calc!$A1828,'Daily Data ADJ'!$A:$A,0),MATCH("EFFR, FRED: Close",'Daily Data ADJ'!$1:$1,0))</f>
        <v>0.09</v>
      </c>
      <c r="D1828">
        <f>INDEX('Daily Data ADJ'!$1:$1048576,MATCH(Calc!$A1828,'Daily Data ADJ'!$A:$A,1),MATCH("SOFR, FRED: Close",'Daily Data ADJ'!$1:$1,0))</f>
        <v>0.09</v>
      </c>
      <c r="E1828">
        <f>INDEX('Daily Data ADJ'!$1:$1048576,MATCH(Calc!$A1828,'Daily Data ADJ'!$A:$A,0),MATCH("UPRO, CBOE BZX: Close",'Daily Data ADJ'!$1:$1,0))</f>
        <v>27.419100159999999</v>
      </c>
      <c r="F1828">
        <f>INDEX('Daily Data ADJ'!$1:$1048576,MATCH(Calc!$A1828,'Daily Data ADJ'!$A:$A,0),MATCH("ES1!, CME_MINI: Close",'Daily Data ADJ'!$1:$1,0))</f>
        <v>3323.25</v>
      </c>
      <c r="G1828">
        <f>INDEX('Daily Data ADJ'!$1:$1048576,MATCH(Calc!$A1828,'Daily Data ADJ'!$A:$A,0),MATCH("ES2!, CME_MINI: Close",'Daily Data ADJ'!$1:$1,0))</f>
        <v>3315.25</v>
      </c>
      <c r="H1828">
        <f>INDEX('QUANDL MULTPL SP500_DIV_YIELD_M'!$A:$G,MATCH(Calc!$A1828,'QUANDL MULTPL SP500_DIV_YIELD_M'!$A:$A,1),MATCH('QUANDL MULTPL SP500_DIV_YIELD_M'!$E$1,'QUANDL MULTPL SP500_DIV_YIELD_M'!$A$1:$G$1,0))</f>
        <v>1.69</v>
      </c>
      <c r="I1828" s="5">
        <f t="shared" si="168"/>
        <v>7.3055861607570216E-3</v>
      </c>
      <c r="J1828" s="1">
        <f>A1828/24/60/60+DATE(1970,1,1)</f>
        <v>44085.5625</v>
      </c>
      <c r="K1828" s="3">
        <f t="shared" si="171"/>
        <v>1</v>
      </c>
      <c r="L1828" s="6">
        <f>(1+Chart!$F$4)^(1/(365/K1828))-1</f>
        <v>6.6592785027408397E-5</v>
      </c>
      <c r="M1828" s="6">
        <f t="shared" si="172"/>
        <v>2.4646475380585287E-6</v>
      </c>
      <c r="N1828" s="6">
        <f t="shared" si="173"/>
        <v>1.9942745781209581E-5</v>
      </c>
      <c r="O1828">
        <f>O1827*(B1828/B1827)</f>
        <v>321.73493298000324</v>
      </c>
      <c r="P1828">
        <f t="shared" si="169"/>
        <v>2020</v>
      </c>
      <c r="Q1828" s="1">
        <f t="shared" si="170"/>
        <v>44085.5625</v>
      </c>
      <c r="R1828">
        <f>IF(B1829="",R1827,IF(Q1828&gt;=Chart!$F$2,E1828,0))</f>
        <v>0</v>
      </c>
      <c r="S1828">
        <f>IF(B1829="",S1827,IFERROR(IF(AND(R1828&gt;0,R1827=0),R1828,(1+(B1829/B1828-1)*Calc!$Z$1)*S1827),0))</f>
        <v>0</v>
      </c>
      <c r="T1828">
        <f>IF(B1829="",T1827,IFERROR(IF(AND(R1828&gt;0,R1827=0),R1828,(1+(B1829/B1828-1)*Calc!$Z$1-L1829)*T1827),0))</f>
        <v>0</v>
      </c>
      <c r="U1828">
        <f>IF(B1829="",U1827,IFERROR(IF(AND(R1828&gt;0,R1827=0),R1828,(1+(B1829/B1828-1)*Calc!$Z$1-M1829*2)*U1827),0))</f>
        <v>0</v>
      </c>
      <c r="V1828">
        <f>IF(B1829="",V1827,IFERROR(IF(AND(R1828&gt;0,R1827=0),R1828,(1+(B1829/B1828-1)*Calc!$Z$1-N1829*2)*V1827),0))</f>
        <v>0</v>
      </c>
      <c r="W1828">
        <f>IF(ISNUMBER(C1828),C1828,W1827)</f>
        <v>0.09</v>
      </c>
      <c r="Y1828" s="1" t="e">
        <f>IF(AND(Q1828&gt;=Chart!$F$2,Q1828&lt;=Chart!$F$3),Q1828,#N/A)</f>
        <v>#N/A</v>
      </c>
      <c r="Z1828" t="e">
        <f>IF(AND(Q1828&gt;=Chart!$F$2,Q1828&lt;=Chart!$F$3),R1828,#N/A)</f>
        <v>#N/A</v>
      </c>
      <c r="AA1828" t="e">
        <f>IF(AND(Q1828&gt;=Chart!$F$2,Q1828&lt;=Chart!$F$3),S1828,#N/A)</f>
        <v>#N/A</v>
      </c>
      <c r="AB1828" t="e">
        <f>IF(AND(Q1828&gt;=Chart!$F$2,Q1828&lt;=Chart!$F$3),T1828,#N/A)</f>
        <v>#N/A</v>
      </c>
      <c r="AC1828" t="e">
        <f>IF(AND(Q1828&gt;=Chart!$F$2,Q1828&lt;=Chart!$F$3),U1828,#N/A)</f>
        <v>#N/A</v>
      </c>
      <c r="AD1828" t="e">
        <f>IF(AND(Q1828&gt;=Chart!$F$2,Q1828&lt;=Chart!$F$3),V1828,#N/A)</f>
        <v>#N/A</v>
      </c>
      <c r="AE1828" t="e">
        <f>IF(AND(Q1828&gt;=Chart!$F$2,Q1828&lt;=Chart!$F$3),I1828,#N/A)</f>
        <v>#N/A</v>
      </c>
      <c r="AF1828" t="e">
        <f>IF(AND(Q1828&gt;=Chart!$F$2,Q1828&lt;=Chart!$F$3),H1828/100,#N/A)</f>
        <v>#N/A</v>
      </c>
      <c r="AG1828" t="e">
        <f>IF(AND(Q1828&gt;=Chart!$F$2,Q1828&lt;=Chart!$F$3),W1828/100,#N/A)</f>
        <v>#N/A</v>
      </c>
    </row>
    <row r="1829" spans="1:33" x14ac:dyDescent="0.25">
      <c r="A1829">
        <v>1600090200</v>
      </c>
      <c r="B1829">
        <f>INDEX('Daily Data ADJ'!$1:$1048576,MATCH(Calc!$A1829,'Daily Data ADJ'!$A:$A,0),MATCH("SPY, CBOE BZX: Close",'Daily Data ADJ'!$1:$1,0))</f>
        <v>325.97259599</v>
      </c>
      <c r="C1829">
        <f>INDEX('Daily Data ADJ'!$1:$1048576,MATCH(Calc!$A1829,'Daily Data ADJ'!$A:$A,0),MATCH("EFFR, FRED: Close",'Daily Data ADJ'!$1:$1,0))</f>
        <v>0.09</v>
      </c>
      <c r="D1829">
        <f>INDEX('Daily Data ADJ'!$1:$1048576,MATCH(Calc!$A1829,'Daily Data ADJ'!$A:$A,1),MATCH("SOFR, FRED: Close",'Daily Data ADJ'!$1:$1,0))</f>
        <v>0.09</v>
      </c>
      <c r="E1829">
        <f>INDEX('Daily Data ADJ'!$1:$1048576,MATCH(Calc!$A1829,'Daily Data ADJ'!$A:$A,0),MATCH("UPRO, CBOE BZX: Close",'Daily Data ADJ'!$1:$1,0))</f>
        <v>28.51288113</v>
      </c>
      <c r="F1829">
        <f>INDEX('Daily Data ADJ'!$1:$1048576,MATCH(Calc!$A1829,'Daily Data ADJ'!$A:$A,0),MATCH("ES1!, CME_MINI: Close",'Daily Data ADJ'!$1:$1,0))</f>
        <v>3372.25</v>
      </c>
      <c r="G1829">
        <f>INDEX('Daily Data ADJ'!$1:$1048576,MATCH(Calc!$A1829,'Daily Data ADJ'!$A:$A,0),MATCH("ES2!, CME_MINI: Close",'Daily Data ADJ'!$1:$1,0))</f>
        <v>3364</v>
      </c>
      <c r="H1829">
        <f>INDEX('QUANDL MULTPL SP500_DIV_YIELD_M'!$A:$G,MATCH(Calc!$A1829,'QUANDL MULTPL SP500_DIV_YIELD_M'!$A:$A,1),MATCH('QUANDL MULTPL SP500_DIV_YIELD_M'!$E$1,'QUANDL MULTPL SP500_DIV_YIELD_M'!$A$1:$G$1,0))</f>
        <v>1.69</v>
      </c>
      <c r="I1829" s="5">
        <f t="shared" si="168"/>
        <v>7.150100463154313E-3</v>
      </c>
      <c r="J1829" s="1">
        <f>A1829/24/60/60+DATE(1970,1,1)</f>
        <v>44088.5625</v>
      </c>
      <c r="K1829" s="3">
        <f t="shared" si="171"/>
        <v>3</v>
      </c>
      <c r="L1829" s="6">
        <f>(1+Chart!$F$4)^(1/(365/K1829))-1</f>
        <v>1.9979165917494157E-4</v>
      </c>
      <c r="M1829" s="6">
        <f t="shared" si="172"/>
        <v>7.393960838042446E-6</v>
      </c>
      <c r="N1829" s="6">
        <f t="shared" si="173"/>
        <v>5.8560561388310006E-5</v>
      </c>
      <c r="O1829">
        <f>O1828*(B1829/B1828)</f>
        <v>325.9725959900033</v>
      </c>
      <c r="P1829">
        <f t="shared" si="169"/>
        <v>2020</v>
      </c>
      <c r="Q1829" s="1">
        <f t="shared" si="170"/>
        <v>44088.5625</v>
      </c>
      <c r="R1829">
        <f>IF(B1830="",R1828,IF(Q1829&gt;=Chart!$F$2,E1829,0))</f>
        <v>0</v>
      </c>
      <c r="S1829">
        <f>IF(B1830="",S1828,IFERROR(IF(AND(R1829&gt;0,R1828=0),R1829,(1+(B1830/B1829-1)*Calc!$Z$1)*S1828),0))</f>
        <v>0</v>
      </c>
      <c r="T1829">
        <f>IF(B1830="",T1828,IFERROR(IF(AND(R1829&gt;0,R1828=0),R1829,(1+(B1830/B1829-1)*Calc!$Z$1-L1830)*T1828),0))</f>
        <v>0</v>
      </c>
      <c r="U1829">
        <f>IF(B1830="",U1828,IFERROR(IF(AND(R1829&gt;0,R1828=0),R1829,(1+(B1830/B1829-1)*Calc!$Z$1-M1830*2)*U1828),0))</f>
        <v>0</v>
      </c>
      <c r="V1829">
        <f>IF(B1830="",V1828,IFERROR(IF(AND(R1829&gt;0,R1828=0),R1829,(1+(B1830/B1829-1)*Calc!$Z$1-N1830*2)*V1828),0))</f>
        <v>0</v>
      </c>
      <c r="W1829">
        <f>IF(ISNUMBER(C1829),C1829,W1828)</f>
        <v>0.09</v>
      </c>
      <c r="Y1829" s="1" t="e">
        <f>IF(AND(Q1829&gt;=Chart!$F$2,Q1829&lt;=Chart!$F$3),Q1829,#N/A)</f>
        <v>#N/A</v>
      </c>
      <c r="Z1829" t="e">
        <f>IF(AND(Q1829&gt;=Chart!$F$2,Q1829&lt;=Chart!$F$3),R1829,#N/A)</f>
        <v>#N/A</v>
      </c>
      <c r="AA1829" t="e">
        <f>IF(AND(Q1829&gt;=Chart!$F$2,Q1829&lt;=Chart!$F$3),S1829,#N/A)</f>
        <v>#N/A</v>
      </c>
      <c r="AB1829" t="e">
        <f>IF(AND(Q1829&gt;=Chart!$F$2,Q1829&lt;=Chart!$F$3),T1829,#N/A)</f>
        <v>#N/A</v>
      </c>
      <c r="AC1829" t="e">
        <f>IF(AND(Q1829&gt;=Chart!$F$2,Q1829&lt;=Chart!$F$3),U1829,#N/A)</f>
        <v>#N/A</v>
      </c>
      <c r="AD1829" t="e">
        <f>IF(AND(Q1829&gt;=Chart!$F$2,Q1829&lt;=Chart!$F$3),V1829,#N/A)</f>
        <v>#N/A</v>
      </c>
      <c r="AE1829" t="e">
        <f>IF(AND(Q1829&gt;=Chart!$F$2,Q1829&lt;=Chart!$F$3),I1829,#N/A)</f>
        <v>#N/A</v>
      </c>
      <c r="AF1829" t="e">
        <f>IF(AND(Q1829&gt;=Chart!$F$2,Q1829&lt;=Chart!$F$3),H1829/100,#N/A)</f>
        <v>#N/A</v>
      </c>
      <c r="AG1829" t="e">
        <f>IF(AND(Q1829&gt;=Chart!$F$2,Q1829&lt;=Chart!$F$3),W1829/100,#N/A)</f>
        <v>#N/A</v>
      </c>
    </row>
    <row r="1830" spans="1:33" x14ac:dyDescent="0.25">
      <c r="A1830">
        <v>1600176600</v>
      </c>
      <c r="B1830">
        <f>INDEX('Daily Data ADJ'!$1:$1048576,MATCH(Calc!$A1830,'Daily Data ADJ'!$A:$A,0),MATCH("SPY, CBOE BZX: Close",'Daily Data ADJ'!$1:$1,0))</f>
        <v>327.61950593</v>
      </c>
      <c r="C1830">
        <f>INDEX('Daily Data ADJ'!$1:$1048576,MATCH(Calc!$A1830,'Daily Data ADJ'!$A:$A,0),MATCH("EFFR, FRED: Close",'Daily Data ADJ'!$1:$1,0))</f>
        <v>0.09</v>
      </c>
      <c r="D1830">
        <f>INDEX('Daily Data ADJ'!$1:$1048576,MATCH(Calc!$A1830,'Daily Data ADJ'!$A:$A,1),MATCH("SOFR, FRED: Close",'Daily Data ADJ'!$1:$1,0))</f>
        <v>0.1</v>
      </c>
      <c r="E1830">
        <f>INDEX('Daily Data ADJ'!$1:$1048576,MATCH(Calc!$A1830,'Daily Data ADJ'!$A:$A,0),MATCH("UPRO, CBOE BZX: Close",'Daily Data ADJ'!$1:$1,0))</f>
        <v>28.940450049999999</v>
      </c>
      <c r="F1830">
        <f>INDEX('Daily Data ADJ'!$1:$1048576,MATCH(Calc!$A1830,'Daily Data ADJ'!$A:$A,0),MATCH("ES1!, CME_MINI: Close",'Daily Data ADJ'!$1:$1,0))</f>
        <v>3395</v>
      </c>
      <c r="G1830">
        <f>INDEX('Daily Data ADJ'!$1:$1048576,MATCH(Calc!$A1830,'Daily Data ADJ'!$A:$A,0),MATCH("ES2!, CME_MINI: Close",'Daily Data ADJ'!$1:$1,0))</f>
        <v>3387</v>
      </c>
      <c r="H1830">
        <f>INDEX('QUANDL MULTPL SP500_DIV_YIELD_M'!$A:$G,MATCH(Calc!$A1830,'QUANDL MULTPL SP500_DIV_YIELD_M'!$A:$A,1),MATCH('QUANDL MULTPL SP500_DIV_YIELD_M'!$E$1,'QUANDL MULTPL SP500_DIV_YIELD_M'!$A$1:$G$1,0))</f>
        <v>1.69</v>
      </c>
      <c r="I1830" s="5">
        <f t="shared" si="168"/>
        <v>7.5076376821421043E-3</v>
      </c>
      <c r="J1830" s="1">
        <f>A1830/24/60/60+DATE(1970,1,1)</f>
        <v>44089.5625</v>
      </c>
      <c r="K1830" s="3">
        <f t="shared" si="171"/>
        <v>1</v>
      </c>
      <c r="L1830" s="6">
        <f>(1+Chart!$F$4)^(1/(365/K1830))-1</f>
        <v>6.6592785027408397E-5</v>
      </c>
      <c r="M1830" s="6">
        <f t="shared" si="172"/>
        <v>2.4646475380585287E-6</v>
      </c>
      <c r="N1830" s="6">
        <f t="shared" si="173"/>
        <v>2.0492252801540545E-5</v>
      </c>
      <c r="O1830">
        <f>O1829*(B1830/B1829)</f>
        <v>327.61950593000336</v>
      </c>
      <c r="P1830">
        <f t="shared" si="169"/>
        <v>2020</v>
      </c>
      <c r="Q1830" s="1">
        <f t="shared" si="170"/>
        <v>44089.5625</v>
      </c>
      <c r="R1830">
        <f>IF(B1831="",R1829,IF(Q1830&gt;=Chart!$F$2,E1830,0))</f>
        <v>0</v>
      </c>
      <c r="S1830">
        <f>IF(B1831="",S1829,IFERROR(IF(AND(R1830&gt;0,R1829=0),R1830,(1+(B1831/B1830-1)*Calc!$Z$1)*S1829),0))</f>
        <v>0</v>
      </c>
      <c r="T1830">
        <f>IF(B1831="",T1829,IFERROR(IF(AND(R1830&gt;0,R1829=0),R1830,(1+(B1831/B1830-1)*Calc!$Z$1-L1831)*T1829),0))</f>
        <v>0</v>
      </c>
      <c r="U1830">
        <f>IF(B1831="",U1829,IFERROR(IF(AND(R1830&gt;0,R1829=0),R1830,(1+(B1831/B1830-1)*Calc!$Z$1-M1831*2)*U1829),0))</f>
        <v>0</v>
      </c>
      <c r="V1830">
        <f>IF(B1831="",V1829,IFERROR(IF(AND(R1830&gt;0,R1829=0),R1830,(1+(B1831/B1830-1)*Calc!$Z$1-N1831*2)*V1829),0))</f>
        <v>0</v>
      </c>
      <c r="W1830">
        <f>IF(ISNUMBER(C1830),C1830,W1829)</f>
        <v>0.09</v>
      </c>
      <c r="Y1830" s="1" t="e">
        <f>IF(AND(Q1830&gt;=Chart!$F$2,Q1830&lt;=Chart!$F$3),Q1830,#N/A)</f>
        <v>#N/A</v>
      </c>
      <c r="Z1830" t="e">
        <f>IF(AND(Q1830&gt;=Chart!$F$2,Q1830&lt;=Chart!$F$3),R1830,#N/A)</f>
        <v>#N/A</v>
      </c>
      <c r="AA1830" t="e">
        <f>IF(AND(Q1830&gt;=Chart!$F$2,Q1830&lt;=Chart!$F$3),S1830,#N/A)</f>
        <v>#N/A</v>
      </c>
      <c r="AB1830" t="e">
        <f>IF(AND(Q1830&gt;=Chart!$F$2,Q1830&lt;=Chart!$F$3),T1830,#N/A)</f>
        <v>#N/A</v>
      </c>
      <c r="AC1830" t="e">
        <f>IF(AND(Q1830&gt;=Chart!$F$2,Q1830&lt;=Chart!$F$3),U1830,#N/A)</f>
        <v>#N/A</v>
      </c>
      <c r="AD1830" t="e">
        <f>IF(AND(Q1830&gt;=Chart!$F$2,Q1830&lt;=Chart!$F$3),V1830,#N/A)</f>
        <v>#N/A</v>
      </c>
      <c r="AE1830" t="e">
        <f>IF(AND(Q1830&gt;=Chart!$F$2,Q1830&lt;=Chart!$F$3),I1830,#N/A)</f>
        <v>#N/A</v>
      </c>
      <c r="AF1830" t="e">
        <f>IF(AND(Q1830&gt;=Chart!$F$2,Q1830&lt;=Chart!$F$3),H1830/100,#N/A)</f>
        <v>#N/A</v>
      </c>
      <c r="AG1830" t="e">
        <f>IF(AND(Q1830&gt;=Chart!$F$2,Q1830&lt;=Chart!$F$3),W1830/100,#N/A)</f>
        <v>#N/A</v>
      </c>
    </row>
    <row r="1831" spans="1:33" x14ac:dyDescent="0.25">
      <c r="A1831">
        <v>1600263000</v>
      </c>
      <c r="B1831">
        <f>INDEX('Daily Data ADJ'!$1:$1048576,MATCH(Calc!$A1831,'Daily Data ADJ'!$A:$A,0),MATCH("SPY, CBOE BZX: Close",'Daily Data ADJ'!$1:$1,0))</f>
        <v>326.31931386999997</v>
      </c>
      <c r="C1831">
        <f>INDEX('Daily Data ADJ'!$1:$1048576,MATCH(Calc!$A1831,'Daily Data ADJ'!$A:$A,0),MATCH("EFFR, FRED: Close",'Daily Data ADJ'!$1:$1,0))</f>
        <v>0.09</v>
      </c>
      <c r="D1831">
        <f>INDEX('Daily Data ADJ'!$1:$1048576,MATCH(Calc!$A1831,'Daily Data ADJ'!$A:$A,1),MATCH("SOFR, FRED: Close",'Daily Data ADJ'!$1:$1,0))</f>
        <v>0.1</v>
      </c>
      <c r="E1831">
        <f>INDEX('Daily Data ADJ'!$1:$1048576,MATCH(Calc!$A1831,'Daily Data ADJ'!$A:$A,0),MATCH("UPRO, CBOE BZX: Close",'Daily Data ADJ'!$1:$1,0))</f>
        <v>28.60734403</v>
      </c>
      <c r="F1831">
        <f>INDEX('Daily Data ADJ'!$1:$1048576,MATCH(Calc!$A1831,'Daily Data ADJ'!$A:$A,0),MATCH("ES1!, CME_MINI: Close",'Daily Data ADJ'!$1:$1,0))</f>
        <v>3379.5</v>
      </c>
      <c r="G1831">
        <f>INDEX('Daily Data ADJ'!$1:$1048576,MATCH(Calc!$A1831,'Daily Data ADJ'!$A:$A,0),MATCH("ES2!, CME_MINI: Close",'Daily Data ADJ'!$1:$1,0))</f>
        <v>3371.25</v>
      </c>
      <c r="H1831">
        <f>INDEX('QUANDL MULTPL SP500_DIV_YIELD_M'!$A:$G,MATCH(Calc!$A1831,'QUANDL MULTPL SP500_DIV_YIELD_M'!$A:$A,1),MATCH('QUANDL MULTPL SP500_DIV_YIELD_M'!$E$1,'QUANDL MULTPL SP500_DIV_YIELD_M'!$A$1:$G$1,0))</f>
        <v>1.69</v>
      </c>
      <c r="I1831" s="5">
        <f t="shared" si="168"/>
        <v>7.1709401808270623E-3</v>
      </c>
      <c r="J1831" s="1">
        <f>A1831/24/60/60+DATE(1970,1,1)</f>
        <v>44090.5625</v>
      </c>
      <c r="K1831" s="3">
        <f t="shared" si="171"/>
        <v>1</v>
      </c>
      <c r="L1831" s="6">
        <f>(1+Chart!$F$4)^(1/(365/K1831))-1</f>
        <v>6.6592785027408397E-5</v>
      </c>
      <c r="M1831" s="6">
        <f t="shared" si="172"/>
        <v>2.4646475380585287E-6</v>
      </c>
      <c r="N1831" s="6">
        <f t="shared" si="173"/>
        <v>1.9576496405049326E-5</v>
      </c>
      <c r="O1831">
        <f>O1830*(B1831/B1830)</f>
        <v>326.31931387000333</v>
      </c>
      <c r="P1831">
        <f t="shared" si="169"/>
        <v>2020</v>
      </c>
      <c r="Q1831" s="1">
        <f t="shared" si="170"/>
        <v>44090.5625</v>
      </c>
      <c r="R1831">
        <f>IF(B1832="",R1830,IF(Q1831&gt;=Chart!$F$2,E1831,0))</f>
        <v>0</v>
      </c>
      <c r="S1831">
        <f>IF(B1832="",S1830,IFERROR(IF(AND(R1831&gt;0,R1830=0),R1831,(1+(B1832/B1831-1)*Calc!$Z$1)*S1830),0))</f>
        <v>0</v>
      </c>
      <c r="T1831">
        <f>IF(B1832="",T1830,IFERROR(IF(AND(R1831&gt;0,R1830=0),R1831,(1+(B1832/B1831-1)*Calc!$Z$1-L1832)*T1830),0))</f>
        <v>0</v>
      </c>
      <c r="U1831">
        <f>IF(B1832="",U1830,IFERROR(IF(AND(R1831&gt;0,R1830=0),R1831,(1+(B1832/B1831-1)*Calc!$Z$1-M1832*2)*U1830),0))</f>
        <v>0</v>
      </c>
      <c r="V1831">
        <f>IF(B1832="",V1830,IFERROR(IF(AND(R1831&gt;0,R1830=0),R1831,(1+(B1832/B1831-1)*Calc!$Z$1-N1832*2)*V1830),0))</f>
        <v>0</v>
      </c>
      <c r="W1831">
        <f>IF(ISNUMBER(C1831),C1831,W1830)</f>
        <v>0.09</v>
      </c>
      <c r="Y1831" s="1" t="e">
        <f>IF(AND(Q1831&gt;=Chart!$F$2,Q1831&lt;=Chart!$F$3),Q1831,#N/A)</f>
        <v>#N/A</v>
      </c>
      <c r="Z1831" t="e">
        <f>IF(AND(Q1831&gt;=Chart!$F$2,Q1831&lt;=Chart!$F$3),R1831,#N/A)</f>
        <v>#N/A</v>
      </c>
      <c r="AA1831" t="e">
        <f>IF(AND(Q1831&gt;=Chart!$F$2,Q1831&lt;=Chart!$F$3),S1831,#N/A)</f>
        <v>#N/A</v>
      </c>
      <c r="AB1831" t="e">
        <f>IF(AND(Q1831&gt;=Chart!$F$2,Q1831&lt;=Chart!$F$3),T1831,#N/A)</f>
        <v>#N/A</v>
      </c>
      <c r="AC1831" t="e">
        <f>IF(AND(Q1831&gt;=Chart!$F$2,Q1831&lt;=Chart!$F$3),U1831,#N/A)</f>
        <v>#N/A</v>
      </c>
      <c r="AD1831" t="e">
        <f>IF(AND(Q1831&gt;=Chart!$F$2,Q1831&lt;=Chart!$F$3),V1831,#N/A)</f>
        <v>#N/A</v>
      </c>
      <c r="AE1831" t="e">
        <f>IF(AND(Q1831&gt;=Chart!$F$2,Q1831&lt;=Chart!$F$3),I1831,#N/A)</f>
        <v>#N/A</v>
      </c>
      <c r="AF1831" t="e">
        <f>IF(AND(Q1831&gt;=Chart!$F$2,Q1831&lt;=Chart!$F$3),H1831/100,#N/A)</f>
        <v>#N/A</v>
      </c>
      <c r="AG1831" t="e">
        <f>IF(AND(Q1831&gt;=Chart!$F$2,Q1831&lt;=Chart!$F$3),W1831/100,#N/A)</f>
        <v>#N/A</v>
      </c>
    </row>
    <row r="1832" spans="1:33" x14ac:dyDescent="0.25">
      <c r="A1832">
        <v>1600349400</v>
      </c>
      <c r="B1832">
        <f>INDEX('Daily Data ADJ'!$1:$1048576,MATCH(Calc!$A1832,'Daily Data ADJ'!$A:$A,0),MATCH("SPY, CBOE BZX: Close",'Daily Data ADJ'!$1:$1,0))</f>
        <v>323.44926027999998</v>
      </c>
      <c r="C1832">
        <f>INDEX('Daily Data ADJ'!$1:$1048576,MATCH(Calc!$A1832,'Daily Data ADJ'!$A:$A,0),MATCH("EFFR, FRED: Close",'Daily Data ADJ'!$1:$1,0))</f>
        <v>0.09</v>
      </c>
      <c r="D1832">
        <f>INDEX('Daily Data ADJ'!$1:$1048576,MATCH(Calc!$A1832,'Daily Data ADJ'!$A:$A,1),MATCH("SOFR, FRED: Close",'Daily Data ADJ'!$1:$1,0))</f>
        <v>0.1</v>
      </c>
      <c r="E1832">
        <f>INDEX('Daily Data ADJ'!$1:$1048576,MATCH(Calc!$A1832,'Daily Data ADJ'!$A:$A,0),MATCH("UPRO, CBOE BZX: Close",'Daily Data ADJ'!$1:$1,0))</f>
        <v>27.861584279999999</v>
      </c>
      <c r="F1832">
        <f>INDEX('Daily Data ADJ'!$1:$1048576,MATCH(Calc!$A1832,'Daily Data ADJ'!$A:$A,0),MATCH("ES1!, CME_MINI: Close",'Daily Data ADJ'!$1:$1,0))</f>
        <v>3351</v>
      </c>
      <c r="G1832">
        <f>INDEX('Daily Data ADJ'!$1:$1048576,MATCH(Calc!$A1832,'Daily Data ADJ'!$A:$A,0),MATCH("ES2!, CME_MINI: Close",'Daily Data ADJ'!$1:$1,0))</f>
        <v>3343</v>
      </c>
      <c r="H1832">
        <f>INDEX('QUANDL MULTPL SP500_DIV_YIELD_M'!$A:$G,MATCH(Calc!$A1832,'QUANDL MULTPL SP500_DIV_YIELD_M'!$A:$A,1),MATCH('QUANDL MULTPL SP500_DIV_YIELD_M'!$E$1,'QUANDL MULTPL SP500_DIV_YIELD_M'!$A$1:$G$1,0))</f>
        <v>1.69</v>
      </c>
      <c r="I1832" s="5">
        <f t="shared" si="168"/>
        <v>7.3847539200618539E-3</v>
      </c>
      <c r="J1832" s="1">
        <f>A1832/24/60/60+DATE(1970,1,1)</f>
        <v>44091.5625</v>
      </c>
      <c r="K1832" s="3">
        <f t="shared" si="171"/>
        <v>1</v>
      </c>
      <c r="L1832" s="6">
        <f>(1+Chart!$F$4)^(1/(365/K1832))-1</f>
        <v>6.6592785027408397E-5</v>
      </c>
      <c r="M1832" s="6">
        <f t="shared" si="172"/>
        <v>2.4646475380585287E-6</v>
      </c>
      <c r="N1832" s="6">
        <f t="shared" si="173"/>
        <v>2.0158066533326746E-5</v>
      </c>
      <c r="O1832">
        <f>O1831*(B1832/B1831)</f>
        <v>323.44926028000327</v>
      </c>
      <c r="P1832">
        <f t="shared" si="169"/>
        <v>2020</v>
      </c>
      <c r="Q1832" s="1">
        <f t="shared" si="170"/>
        <v>44091.5625</v>
      </c>
      <c r="R1832">
        <f>IF(B1833="",R1831,IF(Q1832&gt;=Chart!$F$2,E1832,0))</f>
        <v>0</v>
      </c>
      <c r="S1832">
        <f>IF(B1833="",S1831,IFERROR(IF(AND(R1832&gt;0,R1831=0),R1832,(1+(B1833/B1832-1)*Calc!$Z$1)*S1831),0))</f>
        <v>0</v>
      </c>
      <c r="T1832">
        <f>IF(B1833="",T1831,IFERROR(IF(AND(R1832&gt;0,R1831=0),R1832,(1+(B1833/B1832-1)*Calc!$Z$1-L1833)*T1831),0))</f>
        <v>0</v>
      </c>
      <c r="U1832">
        <f>IF(B1833="",U1831,IFERROR(IF(AND(R1832&gt;0,R1831=0),R1832,(1+(B1833/B1832-1)*Calc!$Z$1-M1833*2)*U1831),0))</f>
        <v>0</v>
      </c>
      <c r="V1832">
        <f>IF(B1833="",V1831,IFERROR(IF(AND(R1832&gt;0,R1831=0),R1832,(1+(B1833/B1832-1)*Calc!$Z$1-N1833*2)*V1831),0))</f>
        <v>0</v>
      </c>
      <c r="W1832">
        <f>IF(ISNUMBER(C1832),C1832,W1831)</f>
        <v>0.09</v>
      </c>
      <c r="Y1832" s="1" t="e">
        <f>IF(AND(Q1832&gt;=Chart!$F$2,Q1832&lt;=Chart!$F$3),Q1832,#N/A)</f>
        <v>#N/A</v>
      </c>
      <c r="Z1832" t="e">
        <f>IF(AND(Q1832&gt;=Chart!$F$2,Q1832&lt;=Chart!$F$3),R1832,#N/A)</f>
        <v>#N/A</v>
      </c>
      <c r="AA1832" t="e">
        <f>IF(AND(Q1832&gt;=Chart!$F$2,Q1832&lt;=Chart!$F$3),S1832,#N/A)</f>
        <v>#N/A</v>
      </c>
      <c r="AB1832" t="e">
        <f>IF(AND(Q1832&gt;=Chart!$F$2,Q1832&lt;=Chart!$F$3),T1832,#N/A)</f>
        <v>#N/A</v>
      </c>
      <c r="AC1832" t="e">
        <f>IF(AND(Q1832&gt;=Chart!$F$2,Q1832&lt;=Chart!$F$3),U1832,#N/A)</f>
        <v>#N/A</v>
      </c>
      <c r="AD1832" t="e">
        <f>IF(AND(Q1832&gt;=Chart!$F$2,Q1832&lt;=Chart!$F$3),V1832,#N/A)</f>
        <v>#N/A</v>
      </c>
      <c r="AE1832" t="e">
        <f>IF(AND(Q1832&gt;=Chart!$F$2,Q1832&lt;=Chart!$F$3),I1832,#N/A)</f>
        <v>#N/A</v>
      </c>
      <c r="AF1832" t="e">
        <f>IF(AND(Q1832&gt;=Chart!$F$2,Q1832&lt;=Chart!$F$3),H1832/100,#N/A)</f>
        <v>#N/A</v>
      </c>
      <c r="AG1832" t="e">
        <f>IF(AND(Q1832&gt;=Chart!$F$2,Q1832&lt;=Chart!$F$3),W1832/100,#N/A)</f>
        <v>#N/A</v>
      </c>
    </row>
    <row r="1833" spans="1:33" x14ac:dyDescent="0.25">
      <c r="A1833">
        <v>1600435800</v>
      </c>
      <c r="B1833">
        <f>INDEX('Daily Data ADJ'!$1:$1048576,MATCH(Calc!$A1833,'Daily Data ADJ'!$A:$A,0),MATCH("SPY, CBOE BZX: Close",'Daily Data ADJ'!$1:$1,0))</f>
        <v>319.72570566000002</v>
      </c>
      <c r="C1833">
        <f>INDEX('Daily Data ADJ'!$1:$1048576,MATCH(Calc!$A1833,'Daily Data ADJ'!$A:$A,0),MATCH("EFFR, FRED: Close",'Daily Data ADJ'!$1:$1,0))</f>
        <v>0.09</v>
      </c>
      <c r="D1833">
        <f>INDEX('Daily Data ADJ'!$1:$1048576,MATCH(Calc!$A1833,'Daily Data ADJ'!$A:$A,1),MATCH("SOFR, FRED: Close",'Daily Data ADJ'!$1:$1,0))</f>
        <v>0.09</v>
      </c>
      <c r="E1833">
        <f>INDEX('Daily Data ADJ'!$1:$1048576,MATCH(Calc!$A1833,'Daily Data ADJ'!$A:$A,0),MATCH("UPRO, CBOE BZX: Close",'Daily Data ADJ'!$1:$1,0))</f>
        <v>26.887124870000001</v>
      </c>
      <c r="F1833">
        <f>INDEX('Daily Data ADJ'!$1:$1048576,MATCH(Calc!$A1833,'Daily Data ADJ'!$A:$A,0),MATCH("ES1!, CME_MINI: Close",'Daily Data ADJ'!$1:$1,0))</f>
        <v>3316.25</v>
      </c>
      <c r="G1833">
        <f>INDEX('Daily Data ADJ'!$1:$1048576,MATCH(Calc!$A1833,'Daily Data ADJ'!$A:$A,0),MATCH("ES2!, CME_MINI: Close",'Daily Data ADJ'!$1:$1,0))</f>
        <v>3308</v>
      </c>
      <c r="H1833">
        <f>INDEX('QUANDL MULTPL SP500_DIV_YIELD_M'!$A:$G,MATCH(Calc!$A1833,'QUANDL MULTPL SP500_DIV_YIELD_M'!$A:$A,1),MATCH('QUANDL MULTPL SP500_DIV_YIELD_M'!$E$1,'QUANDL MULTPL SP500_DIV_YIELD_M'!$A$1:$G$1,0))</f>
        <v>1.69</v>
      </c>
      <c r="I1833" s="5">
        <f t="shared" si="168"/>
        <v>6.986072975309815E-3</v>
      </c>
      <c r="J1833" s="1">
        <f>A1833/24/60/60+DATE(1970,1,1)</f>
        <v>44092.5625</v>
      </c>
      <c r="K1833" s="3">
        <f t="shared" si="171"/>
        <v>1</v>
      </c>
      <c r="L1833" s="6">
        <f>(1+Chart!$F$4)^(1/(365/K1833))-1</f>
        <v>6.6592785027408397E-5</v>
      </c>
      <c r="M1833" s="6">
        <f t="shared" si="172"/>
        <v>2.4646475380585287E-6</v>
      </c>
      <c r="N1833" s="6">
        <f t="shared" si="173"/>
        <v>1.9073561151827789E-5</v>
      </c>
      <c r="O1833">
        <f>O1832*(B1833/B1832)</f>
        <v>319.72570566000331</v>
      </c>
      <c r="P1833">
        <f t="shared" si="169"/>
        <v>2020</v>
      </c>
      <c r="Q1833" s="1">
        <f t="shared" si="170"/>
        <v>44092.5625</v>
      </c>
      <c r="R1833">
        <f>IF(B1834="",R1832,IF(Q1833&gt;=Chart!$F$2,E1833,0))</f>
        <v>0</v>
      </c>
      <c r="S1833">
        <f>IF(B1834="",S1832,IFERROR(IF(AND(R1833&gt;0,R1832=0),R1833,(1+(B1834/B1833-1)*Calc!$Z$1)*S1832),0))</f>
        <v>0</v>
      </c>
      <c r="T1833">
        <f>IF(B1834="",T1832,IFERROR(IF(AND(R1833&gt;0,R1832=0),R1833,(1+(B1834/B1833-1)*Calc!$Z$1-L1834)*T1832),0))</f>
        <v>0</v>
      </c>
      <c r="U1833">
        <f>IF(B1834="",U1832,IFERROR(IF(AND(R1833&gt;0,R1832=0),R1833,(1+(B1834/B1833-1)*Calc!$Z$1-M1834*2)*U1832),0))</f>
        <v>0</v>
      </c>
      <c r="V1833">
        <f>IF(B1834="",V1832,IFERROR(IF(AND(R1833&gt;0,R1832=0),R1833,(1+(B1834/B1833-1)*Calc!$Z$1-N1834*2)*V1832),0))</f>
        <v>0</v>
      </c>
      <c r="W1833">
        <f>IF(ISNUMBER(C1833),C1833,W1832)</f>
        <v>0.09</v>
      </c>
      <c r="Y1833" s="1" t="e">
        <f>IF(AND(Q1833&gt;=Chart!$F$2,Q1833&lt;=Chart!$F$3),Q1833,#N/A)</f>
        <v>#N/A</v>
      </c>
      <c r="Z1833" t="e">
        <f>IF(AND(Q1833&gt;=Chart!$F$2,Q1833&lt;=Chart!$F$3),R1833,#N/A)</f>
        <v>#N/A</v>
      </c>
      <c r="AA1833" t="e">
        <f>IF(AND(Q1833&gt;=Chart!$F$2,Q1833&lt;=Chart!$F$3),S1833,#N/A)</f>
        <v>#N/A</v>
      </c>
      <c r="AB1833" t="e">
        <f>IF(AND(Q1833&gt;=Chart!$F$2,Q1833&lt;=Chart!$F$3),T1833,#N/A)</f>
        <v>#N/A</v>
      </c>
      <c r="AC1833" t="e">
        <f>IF(AND(Q1833&gt;=Chart!$F$2,Q1833&lt;=Chart!$F$3),U1833,#N/A)</f>
        <v>#N/A</v>
      </c>
      <c r="AD1833" t="e">
        <f>IF(AND(Q1833&gt;=Chart!$F$2,Q1833&lt;=Chart!$F$3),V1833,#N/A)</f>
        <v>#N/A</v>
      </c>
      <c r="AE1833" t="e">
        <f>IF(AND(Q1833&gt;=Chart!$F$2,Q1833&lt;=Chart!$F$3),I1833,#N/A)</f>
        <v>#N/A</v>
      </c>
      <c r="AF1833" t="e">
        <f>IF(AND(Q1833&gt;=Chart!$F$2,Q1833&lt;=Chart!$F$3),H1833/100,#N/A)</f>
        <v>#N/A</v>
      </c>
      <c r="AG1833" t="e">
        <f>IF(AND(Q1833&gt;=Chart!$F$2,Q1833&lt;=Chart!$F$3),W1833/100,#N/A)</f>
        <v>#N/A</v>
      </c>
    </row>
    <row r="1834" spans="1:33" x14ac:dyDescent="0.25">
      <c r="A1834">
        <v>1600695000</v>
      </c>
      <c r="B1834">
        <f>INDEX('Daily Data ADJ'!$1:$1048576,MATCH(Calc!$A1834,'Daily Data ADJ'!$A:$A,0),MATCH("SPY, CBOE BZX: Close",'Daily Data ADJ'!$1:$1,0))</f>
        <v>316.16728861000001</v>
      </c>
      <c r="C1834">
        <f>INDEX('Daily Data ADJ'!$1:$1048576,MATCH(Calc!$A1834,'Daily Data ADJ'!$A:$A,0),MATCH("EFFR, FRED: Close",'Daily Data ADJ'!$1:$1,0))</f>
        <v>0.09</v>
      </c>
      <c r="D1834">
        <f>INDEX('Daily Data ADJ'!$1:$1048576,MATCH(Calc!$A1834,'Daily Data ADJ'!$A:$A,1),MATCH("SOFR, FRED: Close",'Daily Data ADJ'!$1:$1,0))</f>
        <v>0.08</v>
      </c>
      <c r="E1834">
        <f>INDEX('Daily Data ADJ'!$1:$1048576,MATCH(Calc!$A1834,'Daily Data ADJ'!$A:$A,0),MATCH("UPRO, CBOE BZX: Close",'Daily Data ADJ'!$1:$1,0))</f>
        <v>25.997184900000001</v>
      </c>
      <c r="F1834">
        <f>INDEX('Daily Data ADJ'!$1:$1048576,MATCH(Calc!$A1834,'Daily Data ADJ'!$A:$A,0),MATCH("ES1!, CME_MINI: Close",'Daily Data ADJ'!$1:$1,0))</f>
        <v>3275</v>
      </c>
      <c r="G1834">
        <f>INDEX('Daily Data ADJ'!$1:$1048576,MATCH(Calc!$A1834,'Daily Data ADJ'!$A:$A,0),MATCH("ES2!, CME_MINI: Close",'Daily Data ADJ'!$1:$1,0))</f>
        <v>3266.75</v>
      </c>
      <c r="H1834">
        <f>INDEX('QUANDL MULTPL SP500_DIV_YIELD_M'!$A:$G,MATCH(Calc!$A1834,'QUANDL MULTPL SP500_DIV_YIELD_M'!$A:$A,1),MATCH('QUANDL MULTPL SP500_DIV_YIELD_M'!$E$1,'QUANDL MULTPL SP500_DIV_YIELD_M'!$A$1:$G$1,0))</f>
        <v>1.69</v>
      </c>
      <c r="I1834" s="5">
        <f t="shared" si="168"/>
        <v>6.8616749244262143E-3</v>
      </c>
      <c r="J1834" s="1">
        <f>A1834/24/60/60+DATE(1970,1,1)</f>
        <v>44095.5625</v>
      </c>
      <c r="K1834" s="3">
        <f t="shared" si="171"/>
        <v>3</v>
      </c>
      <c r="L1834" s="6">
        <f>(1+Chart!$F$4)^(1/(365/K1834))-1</f>
        <v>1.9979165917494157E-4</v>
      </c>
      <c r="M1834" s="6">
        <f t="shared" si="172"/>
        <v>7.393960838042446E-6</v>
      </c>
      <c r="N1834" s="6">
        <f t="shared" si="173"/>
        <v>5.6206298175043301E-5</v>
      </c>
      <c r="O1834">
        <f>O1833*(B1834/B1833)</f>
        <v>316.16728861000325</v>
      </c>
      <c r="P1834">
        <f t="shared" si="169"/>
        <v>2020</v>
      </c>
      <c r="Q1834" s="1">
        <f t="shared" si="170"/>
        <v>44095.5625</v>
      </c>
      <c r="R1834">
        <f>IF(B1835="",R1833,IF(Q1834&gt;=Chart!$F$2,E1834,0))</f>
        <v>0</v>
      </c>
      <c r="S1834">
        <f>IF(B1835="",S1833,IFERROR(IF(AND(R1834&gt;0,R1833=0),R1834,(1+(B1835/B1834-1)*Calc!$Z$1)*S1833),0))</f>
        <v>0</v>
      </c>
      <c r="T1834">
        <f>IF(B1835="",T1833,IFERROR(IF(AND(R1834&gt;0,R1833=0),R1834,(1+(B1835/B1834-1)*Calc!$Z$1-L1835)*T1833),0))</f>
        <v>0</v>
      </c>
      <c r="U1834">
        <f>IF(B1835="",U1833,IFERROR(IF(AND(R1834&gt;0,R1833=0),R1834,(1+(B1835/B1834-1)*Calc!$Z$1-M1835*2)*U1833),0))</f>
        <v>0</v>
      </c>
      <c r="V1834">
        <f>IF(B1835="",V1833,IFERROR(IF(AND(R1834&gt;0,R1833=0),R1834,(1+(B1835/B1834-1)*Calc!$Z$1-N1835*2)*V1833),0))</f>
        <v>0</v>
      </c>
      <c r="W1834">
        <f>IF(ISNUMBER(C1834),C1834,W1833)</f>
        <v>0.09</v>
      </c>
      <c r="Y1834" s="1" t="e">
        <f>IF(AND(Q1834&gt;=Chart!$F$2,Q1834&lt;=Chart!$F$3),Q1834,#N/A)</f>
        <v>#N/A</v>
      </c>
      <c r="Z1834" t="e">
        <f>IF(AND(Q1834&gt;=Chart!$F$2,Q1834&lt;=Chart!$F$3),R1834,#N/A)</f>
        <v>#N/A</v>
      </c>
      <c r="AA1834" t="e">
        <f>IF(AND(Q1834&gt;=Chart!$F$2,Q1834&lt;=Chart!$F$3),S1834,#N/A)</f>
        <v>#N/A</v>
      </c>
      <c r="AB1834" t="e">
        <f>IF(AND(Q1834&gt;=Chart!$F$2,Q1834&lt;=Chart!$F$3),T1834,#N/A)</f>
        <v>#N/A</v>
      </c>
      <c r="AC1834" t="e">
        <f>IF(AND(Q1834&gt;=Chart!$F$2,Q1834&lt;=Chart!$F$3),U1834,#N/A)</f>
        <v>#N/A</v>
      </c>
      <c r="AD1834" t="e">
        <f>IF(AND(Q1834&gt;=Chart!$F$2,Q1834&lt;=Chart!$F$3),V1834,#N/A)</f>
        <v>#N/A</v>
      </c>
      <c r="AE1834" t="e">
        <f>IF(AND(Q1834&gt;=Chart!$F$2,Q1834&lt;=Chart!$F$3),I1834,#N/A)</f>
        <v>#N/A</v>
      </c>
      <c r="AF1834" t="e">
        <f>IF(AND(Q1834&gt;=Chart!$F$2,Q1834&lt;=Chart!$F$3),H1834/100,#N/A)</f>
        <v>#N/A</v>
      </c>
      <c r="AG1834" t="e">
        <f>IF(AND(Q1834&gt;=Chart!$F$2,Q1834&lt;=Chart!$F$3),W1834/100,#N/A)</f>
        <v>#N/A</v>
      </c>
    </row>
    <row r="1835" spans="1:33" x14ac:dyDescent="0.25">
      <c r="A1835">
        <v>1600781400</v>
      </c>
      <c r="B1835">
        <f>INDEX('Daily Data ADJ'!$1:$1048576,MATCH(Calc!$A1835,'Daily Data ADJ'!$A:$A,0),MATCH("SPY, CBOE BZX: Close",'Daily Data ADJ'!$1:$1,0))</f>
        <v>319.38726925999998</v>
      </c>
      <c r="C1835">
        <f>INDEX('Daily Data ADJ'!$1:$1048576,MATCH(Calc!$A1835,'Daily Data ADJ'!$A:$A,0),MATCH("EFFR, FRED: Close",'Daily Data ADJ'!$1:$1,0))</f>
        <v>0.09</v>
      </c>
      <c r="D1835">
        <f>INDEX('Daily Data ADJ'!$1:$1048576,MATCH(Calc!$A1835,'Daily Data ADJ'!$A:$A,1),MATCH("SOFR, FRED: Close",'Daily Data ADJ'!$1:$1,0))</f>
        <v>7.0000000000000007E-2</v>
      </c>
      <c r="E1835">
        <f>INDEX('Daily Data ADJ'!$1:$1048576,MATCH(Calc!$A1835,'Daily Data ADJ'!$A:$A,0),MATCH("UPRO, CBOE BZX: Close",'Daily Data ADJ'!$1:$1,0))</f>
        <v>26.767803310000001</v>
      </c>
      <c r="F1835">
        <f>INDEX('Daily Data ADJ'!$1:$1048576,MATCH(Calc!$A1835,'Daily Data ADJ'!$A:$A,0),MATCH("ES1!, CME_MINI: Close",'Daily Data ADJ'!$1:$1,0))</f>
        <v>3299.25</v>
      </c>
      <c r="G1835">
        <f>INDEX('Daily Data ADJ'!$1:$1048576,MATCH(Calc!$A1835,'Daily Data ADJ'!$A:$A,0),MATCH("ES2!, CME_MINI: Close",'Daily Data ADJ'!$1:$1,0))</f>
        <v>3291</v>
      </c>
      <c r="H1835">
        <f>INDEX('QUANDL MULTPL SP500_DIV_YIELD_M'!$A:$G,MATCH(Calc!$A1835,'QUANDL MULTPL SP500_DIV_YIELD_M'!$A:$A,1),MATCH('QUANDL MULTPL SP500_DIV_YIELD_M'!$E$1,'QUANDL MULTPL SP500_DIV_YIELD_M'!$A$1:$G$1,0))</f>
        <v>1.69</v>
      </c>
      <c r="I1835" s="5">
        <f t="shared" si="168"/>
        <v>6.9351813038130705E-3</v>
      </c>
      <c r="J1835" s="1">
        <f>A1835/24/60/60+DATE(1970,1,1)</f>
        <v>44096.5625</v>
      </c>
      <c r="K1835" s="3">
        <f t="shared" si="171"/>
        <v>1</v>
      </c>
      <c r="L1835" s="6">
        <f>(1+Chart!$F$4)^(1/(365/K1835))-1</f>
        <v>6.6592785027408397E-5</v>
      </c>
      <c r="M1835" s="6">
        <f t="shared" si="172"/>
        <v>2.4646475380585287E-6</v>
      </c>
      <c r="N1835" s="6">
        <f t="shared" si="173"/>
        <v>1.8935093089478272E-5</v>
      </c>
      <c r="O1835">
        <f>O1834*(B1835/B1834)</f>
        <v>319.38726926000328</v>
      </c>
      <c r="P1835">
        <f t="shared" si="169"/>
        <v>2020</v>
      </c>
      <c r="Q1835" s="1">
        <f t="shared" si="170"/>
        <v>44096.5625</v>
      </c>
      <c r="R1835">
        <f>IF(B1836="",R1834,IF(Q1835&gt;=Chart!$F$2,E1835,0))</f>
        <v>0</v>
      </c>
      <c r="S1835">
        <f>IF(B1836="",S1834,IFERROR(IF(AND(R1835&gt;0,R1834=0),R1835,(1+(B1836/B1835-1)*Calc!$Z$1)*S1834),0))</f>
        <v>0</v>
      </c>
      <c r="T1835">
        <f>IF(B1836="",T1834,IFERROR(IF(AND(R1835&gt;0,R1834=0),R1835,(1+(B1836/B1835-1)*Calc!$Z$1-L1836)*T1834),0))</f>
        <v>0</v>
      </c>
      <c r="U1835">
        <f>IF(B1836="",U1834,IFERROR(IF(AND(R1835&gt;0,R1834=0),R1835,(1+(B1836/B1835-1)*Calc!$Z$1-M1836*2)*U1834),0))</f>
        <v>0</v>
      </c>
      <c r="V1835">
        <f>IF(B1836="",V1834,IFERROR(IF(AND(R1835&gt;0,R1834=0),R1835,(1+(B1836/B1835-1)*Calc!$Z$1-N1836*2)*V1834),0))</f>
        <v>0</v>
      </c>
      <c r="W1835">
        <f>IF(ISNUMBER(C1835),C1835,W1834)</f>
        <v>0.09</v>
      </c>
      <c r="Y1835" s="1" t="e">
        <f>IF(AND(Q1835&gt;=Chart!$F$2,Q1835&lt;=Chart!$F$3),Q1835,#N/A)</f>
        <v>#N/A</v>
      </c>
      <c r="Z1835" t="e">
        <f>IF(AND(Q1835&gt;=Chart!$F$2,Q1835&lt;=Chart!$F$3),R1835,#N/A)</f>
        <v>#N/A</v>
      </c>
      <c r="AA1835" t="e">
        <f>IF(AND(Q1835&gt;=Chart!$F$2,Q1835&lt;=Chart!$F$3),S1835,#N/A)</f>
        <v>#N/A</v>
      </c>
      <c r="AB1835" t="e">
        <f>IF(AND(Q1835&gt;=Chart!$F$2,Q1835&lt;=Chart!$F$3),T1835,#N/A)</f>
        <v>#N/A</v>
      </c>
      <c r="AC1835" t="e">
        <f>IF(AND(Q1835&gt;=Chart!$F$2,Q1835&lt;=Chart!$F$3),U1835,#N/A)</f>
        <v>#N/A</v>
      </c>
      <c r="AD1835" t="e">
        <f>IF(AND(Q1835&gt;=Chart!$F$2,Q1835&lt;=Chart!$F$3),V1835,#N/A)</f>
        <v>#N/A</v>
      </c>
      <c r="AE1835" t="e">
        <f>IF(AND(Q1835&gt;=Chart!$F$2,Q1835&lt;=Chart!$F$3),I1835,#N/A)</f>
        <v>#N/A</v>
      </c>
      <c r="AF1835" t="e">
        <f>IF(AND(Q1835&gt;=Chart!$F$2,Q1835&lt;=Chart!$F$3),H1835/100,#N/A)</f>
        <v>#N/A</v>
      </c>
      <c r="AG1835" t="e">
        <f>IF(AND(Q1835&gt;=Chart!$F$2,Q1835&lt;=Chart!$F$3),W1835/100,#N/A)</f>
        <v>#N/A</v>
      </c>
    </row>
    <row r="1836" spans="1:33" x14ac:dyDescent="0.25">
      <c r="A1836">
        <v>1600867800</v>
      </c>
      <c r="B1836">
        <f>INDEX('Daily Data ADJ'!$1:$1048576,MATCH(Calc!$A1836,'Daily Data ADJ'!$A:$A,0),MATCH("SPY, CBOE BZX: Close",'Daily Data ADJ'!$1:$1,0))</f>
        <v>311.98034681000001</v>
      </c>
      <c r="C1836">
        <f>INDEX('Daily Data ADJ'!$1:$1048576,MATCH(Calc!$A1836,'Daily Data ADJ'!$A:$A,0),MATCH("EFFR, FRED: Close",'Daily Data ADJ'!$1:$1,0))</f>
        <v>0.09</v>
      </c>
      <c r="D1836">
        <f>INDEX('Daily Data ADJ'!$1:$1048576,MATCH(Calc!$A1836,'Daily Data ADJ'!$A:$A,1),MATCH("SOFR, FRED: Close",'Daily Data ADJ'!$1:$1,0))</f>
        <v>0.06</v>
      </c>
      <c r="E1836">
        <f>INDEX('Daily Data ADJ'!$1:$1048576,MATCH(Calc!$A1836,'Daily Data ADJ'!$A:$A,0),MATCH("UPRO, CBOE BZX: Close",'Daily Data ADJ'!$1:$1,0))</f>
        <v>24.908375670000002</v>
      </c>
      <c r="F1836">
        <f>INDEX('Daily Data ADJ'!$1:$1048576,MATCH(Calc!$A1836,'Daily Data ADJ'!$A:$A,0),MATCH("ES1!, CME_MINI: Close",'Daily Data ADJ'!$1:$1,0))</f>
        <v>3231.25</v>
      </c>
      <c r="G1836">
        <f>INDEX('Daily Data ADJ'!$1:$1048576,MATCH(Calc!$A1836,'Daily Data ADJ'!$A:$A,0),MATCH("ES2!, CME_MINI: Close",'Daily Data ADJ'!$1:$1,0))</f>
        <v>3223</v>
      </c>
      <c r="H1836">
        <f>INDEX('QUANDL MULTPL SP500_DIV_YIELD_M'!$A:$G,MATCH(Calc!$A1836,'QUANDL MULTPL SP500_DIV_YIELD_M'!$A:$A,1),MATCH('QUANDL MULTPL SP500_DIV_YIELD_M'!$E$1,'QUANDL MULTPL SP500_DIV_YIELD_M'!$A$1:$G$1,0))</f>
        <v>1.69</v>
      </c>
      <c r="I1836" s="5">
        <f t="shared" si="168"/>
        <v>6.7262802308921399E-3</v>
      </c>
      <c r="J1836" s="1">
        <f>A1836/24/60/60+DATE(1970,1,1)</f>
        <v>44097.5625</v>
      </c>
      <c r="K1836" s="3">
        <f t="shared" si="171"/>
        <v>1</v>
      </c>
      <c r="L1836" s="6">
        <f>(1+Chart!$F$4)^(1/(365/K1836))-1</f>
        <v>6.6592785027408397E-5</v>
      </c>
      <c r="M1836" s="6">
        <f t="shared" si="172"/>
        <v>2.4646475380585287E-6</v>
      </c>
      <c r="N1836" s="6">
        <f t="shared" si="173"/>
        <v>1.8366633699473667E-5</v>
      </c>
      <c r="O1836">
        <f>O1835*(B1836/B1835)</f>
        <v>311.9803468100032</v>
      </c>
      <c r="P1836">
        <f t="shared" si="169"/>
        <v>2020</v>
      </c>
      <c r="Q1836" s="1">
        <f t="shared" si="170"/>
        <v>44097.5625</v>
      </c>
      <c r="R1836">
        <f>IF(B1837="",R1835,IF(Q1836&gt;=Chart!$F$2,E1836,0))</f>
        <v>0</v>
      </c>
      <c r="S1836">
        <f>IF(B1837="",S1835,IFERROR(IF(AND(R1836&gt;0,R1835=0),R1836,(1+(B1837/B1836-1)*Calc!$Z$1)*S1835),0))</f>
        <v>0</v>
      </c>
      <c r="T1836">
        <f>IF(B1837="",T1835,IFERROR(IF(AND(R1836&gt;0,R1835=0),R1836,(1+(B1837/B1836-1)*Calc!$Z$1-L1837)*T1835),0))</f>
        <v>0</v>
      </c>
      <c r="U1836">
        <f>IF(B1837="",U1835,IFERROR(IF(AND(R1836&gt;0,R1835=0),R1836,(1+(B1837/B1836-1)*Calc!$Z$1-M1837*2)*U1835),0))</f>
        <v>0</v>
      </c>
      <c r="V1836">
        <f>IF(B1837="",V1835,IFERROR(IF(AND(R1836&gt;0,R1835=0),R1836,(1+(B1837/B1836-1)*Calc!$Z$1-N1837*2)*V1835),0))</f>
        <v>0</v>
      </c>
      <c r="W1836">
        <f>IF(ISNUMBER(C1836),C1836,W1835)</f>
        <v>0.09</v>
      </c>
      <c r="Y1836" s="1" t="e">
        <f>IF(AND(Q1836&gt;=Chart!$F$2,Q1836&lt;=Chart!$F$3),Q1836,#N/A)</f>
        <v>#N/A</v>
      </c>
      <c r="Z1836" t="e">
        <f>IF(AND(Q1836&gt;=Chart!$F$2,Q1836&lt;=Chart!$F$3),R1836,#N/A)</f>
        <v>#N/A</v>
      </c>
      <c r="AA1836" t="e">
        <f>IF(AND(Q1836&gt;=Chart!$F$2,Q1836&lt;=Chart!$F$3),S1836,#N/A)</f>
        <v>#N/A</v>
      </c>
      <c r="AB1836" t="e">
        <f>IF(AND(Q1836&gt;=Chart!$F$2,Q1836&lt;=Chart!$F$3),T1836,#N/A)</f>
        <v>#N/A</v>
      </c>
      <c r="AC1836" t="e">
        <f>IF(AND(Q1836&gt;=Chart!$F$2,Q1836&lt;=Chart!$F$3),U1836,#N/A)</f>
        <v>#N/A</v>
      </c>
      <c r="AD1836" t="e">
        <f>IF(AND(Q1836&gt;=Chart!$F$2,Q1836&lt;=Chart!$F$3),V1836,#N/A)</f>
        <v>#N/A</v>
      </c>
      <c r="AE1836" t="e">
        <f>IF(AND(Q1836&gt;=Chart!$F$2,Q1836&lt;=Chart!$F$3),I1836,#N/A)</f>
        <v>#N/A</v>
      </c>
      <c r="AF1836" t="e">
        <f>IF(AND(Q1836&gt;=Chart!$F$2,Q1836&lt;=Chart!$F$3),H1836/100,#N/A)</f>
        <v>#N/A</v>
      </c>
      <c r="AG1836" t="e">
        <f>IF(AND(Q1836&gt;=Chart!$F$2,Q1836&lt;=Chart!$F$3),W1836/100,#N/A)</f>
        <v>#N/A</v>
      </c>
    </row>
    <row r="1837" spans="1:33" x14ac:dyDescent="0.25">
      <c r="A1837">
        <v>1600954200</v>
      </c>
      <c r="B1837">
        <f>INDEX('Daily Data ADJ'!$1:$1048576,MATCH(Calc!$A1837,'Daily Data ADJ'!$A:$A,0),MATCH("SPY, CBOE BZX: Close",'Daily Data ADJ'!$1:$1,0))</f>
        <v>312.81193340999999</v>
      </c>
      <c r="C1837">
        <f>INDEX('Daily Data ADJ'!$1:$1048576,MATCH(Calc!$A1837,'Daily Data ADJ'!$A:$A,0),MATCH("EFFR, FRED: Close",'Daily Data ADJ'!$1:$1,0))</f>
        <v>0.09</v>
      </c>
      <c r="D1837">
        <f>INDEX('Daily Data ADJ'!$1:$1048576,MATCH(Calc!$A1837,'Daily Data ADJ'!$A:$A,1),MATCH("SOFR, FRED: Close",'Daily Data ADJ'!$1:$1,0))</f>
        <v>7.0000000000000007E-2</v>
      </c>
      <c r="E1837">
        <f>INDEX('Daily Data ADJ'!$1:$1048576,MATCH(Calc!$A1837,'Daily Data ADJ'!$A:$A,0),MATCH("UPRO, CBOE BZX: Close",'Daily Data ADJ'!$1:$1,0))</f>
        <v>25.112216669999999</v>
      </c>
      <c r="F1837">
        <f>INDEX('Daily Data ADJ'!$1:$1048576,MATCH(Calc!$A1837,'Daily Data ADJ'!$A:$A,0),MATCH("ES1!, CME_MINI: Close",'Daily Data ADJ'!$1:$1,0))</f>
        <v>3238</v>
      </c>
      <c r="G1837">
        <f>INDEX('Daily Data ADJ'!$1:$1048576,MATCH(Calc!$A1837,'Daily Data ADJ'!$A:$A,0),MATCH("ES2!, CME_MINI: Close",'Daily Data ADJ'!$1:$1,0))</f>
        <v>3229.75</v>
      </c>
      <c r="H1837">
        <f>INDEX('QUANDL MULTPL SP500_DIV_YIELD_M'!$A:$G,MATCH(Calc!$A1837,'QUANDL MULTPL SP500_DIV_YIELD_M'!$A:$A,1),MATCH('QUANDL MULTPL SP500_DIV_YIELD_M'!$E$1,'QUANDL MULTPL SP500_DIV_YIELD_M'!$A$1:$G$1,0))</f>
        <v>1.69</v>
      </c>
      <c r="I1837" s="5">
        <f t="shared" si="168"/>
        <v>6.7474074832190867E-3</v>
      </c>
      <c r="J1837" s="1">
        <f>A1837/24/60/60+DATE(1970,1,1)</f>
        <v>44098.5625</v>
      </c>
      <c r="K1837" s="3">
        <f t="shared" si="171"/>
        <v>1</v>
      </c>
      <c r="L1837" s="6">
        <f>(1+Chart!$F$4)^(1/(365/K1837))-1</f>
        <v>6.6592785027408397E-5</v>
      </c>
      <c r="M1837" s="6">
        <f t="shared" si="172"/>
        <v>2.4646475380585287E-6</v>
      </c>
      <c r="N1837" s="6">
        <f t="shared" si="173"/>
        <v>1.8424130301619712E-5</v>
      </c>
      <c r="O1837">
        <f>O1836*(B1837/B1836)</f>
        <v>312.81193341000318</v>
      </c>
      <c r="P1837">
        <f t="shared" si="169"/>
        <v>2020</v>
      </c>
      <c r="Q1837" s="1">
        <f t="shared" si="170"/>
        <v>44098.5625</v>
      </c>
      <c r="R1837">
        <f>IF(B1838="",R1836,IF(Q1837&gt;=Chart!$F$2,E1837,0))</f>
        <v>0</v>
      </c>
      <c r="S1837">
        <f>IF(B1838="",S1836,IFERROR(IF(AND(R1837&gt;0,R1836=0),R1837,(1+(B1838/B1837-1)*Calc!$Z$1)*S1836),0))</f>
        <v>0</v>
      </c>
      <c r="T1837">
        <f>IF(B1838="",T1836,IFERROR(IF(AND(R1837&gt;0,R1836=0),R1837,(1+(B1838/B1837-1)*Calc!$Z$1-L1838)*T1836),0))</f>
        <v>0</v>
      </c>
      <c r="U1837">
        <f>IF(B1838="",U1836,IFERROR(IF(AND(R1837&gt;0,R1836=0),R1837,(1+(B1838/B1837-1)*Calc!$Z$1-M1838*2)*U1836),0))</f>
        <v>0</v>
      </c>
      <c r="V1837">
        <f>IF(B1838="",V1836,IFERROR(IF(AND(R1837&gt;0,R1836=0),R1837,(1+(B1838/B1837-1)*Calc!$Z$1-N1838*2)*V1836),0))</f>
        <v>0</v>
      </c>
      <c r="W1837">
        <f>IF(ISNUMBER(C1837),C1837,W1836)</f>
        <v>0.09</v>
      </c>
      <c r="Y1837" s="1" t="e">
        <f>IF(AND(Q1837&gt;=Chart!$F$2,Q1837&lt;=Chart!$F$3),Q1837,#N/A)</f>
        <v>#N/A</v>
      </c>
      <c r="Z1837" t="e">
        <f>IF(AND(Q1837&gt;=Chart!$F$2,Q1837&lt;=Chart!$F$3),R1837,#N/A)</f>
        <v>#N/A</v>
      </c>
      <c r="AA1837" t="e">
        <f>IF(AND(Q1837&gt;=Chart!$F$2,Q1837&lt;=Chart!$F$3),S1837,#N/A)</f>
        <v>#N/A</v>
      </c>
      <c r="AB1837" t="e">
        <f>IF(AND(Q1837&gt;=Chart!$F$2,Q1837&lt;=Chart!$F$3),T1837,#N/A)</f>
        <v>#N/A</v>
      </c>
      <c r="AC1837" t="e">
        <f>IF(AND(Q1837&gt;=Chart!$F$2,Q1837&lt;=Chart!$F$3),U1837,#N/A)</f>
        <v>#N/A</v>
      </c>
      <c r="AD1837" t="e">
        <f>IF(AND(Q1837&gt;=Chart!$F$2,Q1837&lt;=Chart!$F$3),V1837,#N/A)</f>
        <v>#N/A</v>
      </c>
      <c r="AE1837" t="e">
        <f>IF(AND(Q1837&gt;=Chart!$F$2,Q1837&lt;=Chart!$F$3),I1837,#N/A)</f>
        <v>#N/A</v>
      </c>
      <c r="AF1837" t="e">
        <f>IF(AND(Q1837&gt;=Chart!$F$2,Q1837&lt;=Chart!$F$3),H1837/100,#N/A)</f>
        <v>#N/A</v>
      </c>
      <c r="AG1837" t="e">
        <f>IF(AND(Q1837&gt;=Chart!$F$2,Q1837&lt;=Chart!$F$3),W1837/100,#N/A)</f>
        <v>#N/A</v>
      </c>
    </row>
    <row r="1838" spans="1:33" x14ac:dyDescent="0.25">
      <c r="A1838">
        <v>1601040600</v>
      </c>
      <c r="B1838">
        <f>INDEX('Daily Data ADJ'!$1:$1048576,MATCH(Calc!$A1838,'Daily Data ADJ'!$A:$A,0),MATCH("SPY, CBOE BZX: Close",'Daily Data ADJ'!$1:$1,0))</f>
        <v>317.86914023999998</v>
      </c>
      <c r="C1838">
        <f>INDEX('Daily Data ADJ'!$1:$1048576,MATCH(Calc!$A1838,'Daily Data ADJ'!$A:$A,0),MATCH("EFFR, FRED: Close",'Daily Data ADJ'!$1:$1,0))</f>
        <v>0.09</v>
      </c>
      <c r="D1838">
        <f>INDEX('Daily Data ADJ'!$1:$1048576,MATCH(Calc!$A1838,'Daily Data ADJ'!$A:$A,1),MATCH("SOFR, FRED: Close",'Daily Data ADJ'!$1:$1,0))</f>
        <v>0.08</v>
      </c>
      <c r="E1838">
        <f>INDEX('Daily Data ADJ'!$1:$1048576,MATCH(Calc!$A1838,'Daily Data ADJ'!$A:$A,0),MATCH("UPRO, CBOE BZX: Close",'Daily Data ADJ'!$1:$1,0))</f>
        <v>26.305432270000001</v>
      </c>
      <c r="F1838">
        <f>INDEX('Daily Data ADJ'!$1:$1048576,MATCH(Calc!$A1838,'Daily Data ADJ'!$A:$A,0),MATCH("ES1!, CME_MINI: Close",'Daily Data ADJ'!$1:$1,0))</f>
        <v>3287.25</v>
      </c>
      <c r="G1838">
        <f>INDEX('Daily Data ADJ'!$1:$1048576,MATCH(Calc!$A1838,'Daily Data ADJ'!$A:$A,0),MATCH("ES2!, CME_MINI: Close",'Daily Data ADJ'!$1:$1,0))</f>
        <v>3278.75</v>
      </c>
      <c r="H1838">
        <f>INDEX('QUANDL MULTPL SP500_DIV_YIELD_M'!$A:$G,MATCH(Calc!$A1838,'QUANDL MULTPL SP500_DIV_YIELD_M'!$A:$A,1),MATCH('QUANDL MULTPL SP500_DIV_YIELD_M'!$E$1,'QUANDL MULTPL SP500_DIV_YIELD_M'!$A$1:$G$1,0))</f>
        <v>1.69</v>
      </c>
      <c r="I1838" s="5">
        <f t="shared" si="168"/>
        <v>6.5970555832546018E-3</v>
      </c>
      <c r="J1838" s="1">
        <f>A1838/24/60/60+DATE(1970,1,1)</f>
        <v>44099.5625</v>
      </c>
      <c r="K1838" s="3">
        <f t="shared" si="171"/>
        <v>1</v>
      </c>
      <c r="L1838" s="6">
        <f>(1+Chart!$F$4)^(1/(365/K1838))-1</f>
        <v>6.6592785027408397E-5</v>
      </c>
      <c r="M1838" s="6">
        <f t="shared" si="172"/>
        <v>2.4646475380585287E-6</v>
      </c>
      <c r="N1838" s="6">
        <f t="shared" si="173"/>
        <v>1.8014930061038825E-5</v>
      </c>
      <c r="O1838">
        <f>O1837*(B1838/B1837)</f>
        <v>317.86914024000322</v>
      </c>
      <c r="P1838">
        <f t="shared" si="169"/>
        <v>2020</v>
      </c>
      <c r="Q1838" s="1">
        <f t="shared" si="170"/>
        <v>44099.5625</v>
      </c>
      <c r="R1838">
        <f>IF(B1839="",R1837,IF(Q1838&gt;=Chart!$F$2,E1838,0))</f>
        <v>0</v>
      </c>
      <c r="S1838">
        <f>IF(B1839="",S1837,IFERROR(IF(AND(R1838&gt;0,R1837=0),R1838,(1+(B1839/B1838-1)*Calc!$Z$1)*S1837),0))</f>
        <v>0</v>
      </c>
      <c r="T1838">
        <f>IF(B1839="",T1837,IFERROR(IF(AND(R1838&gt;0,R1837=0),R1838,(1+(B1839/B1838-1)*Calc!$Z$1-L1839)*T1837),0))</f>
        <v>0</v>
      </c>
      <c r="U1838">
        <f>IF(B1839="",U1837,IFERROR(IF(AND(R1838&gt;0,R1837=0),R1838,(1+(B1839/B1838-1)*Calc!$Z$1-M1839*2)*U1837),0))</f>
        <v>0</v>
      </c>
      <c r="V1838">
        <f>IF(B1839="",V1837,IFERROR(IF(AND(R1838&gt;0,R1837=0),R1838,(1+(B1839/B1838-1)*Calc!$Z$1-N1839*2)*V1837),0))</f>
        <v>0</v>
      </c>
      <c r="W1838">
        <f>IF(ISNUMBER(C1838),C1838,W1837)</f>
        <v>0.09</v>
      </c>
      <c r="Y1838" s="1" t="e">
        <f>IF(AND(Q1838&gt;=Chart!$F$2,Q1838&lt;=Chart!$F$3),Q1838,#N/A)</f>
        <v>#N/A</v>
      </c>
      <c r="Z1838" t="e">
        <f>IF(AND(Q1838&gt;=Chart!$F$2,Q1838&lt;=Chart!$F$3),R1838,#N/A)</f>
        <v>#N/A</v>
      </c>
      <c r="AA1838" t="e">
        <f>IF(AND(Q1838&gt;=Chart!$F$2,Q1838&lt;=Chart!$F$3),S1838,#N/A)</f>
        <v>#N/A</v>
      </c>
      <c r="AB1838" t="e">
        <f>IF(AND(Q1838&gt;=Chart!$F$2,Q1838&lt;=Chart!$F$3),T1838,#N/A)</f>
        <v>#N/A</v>
      </c>
      <c r="AC1838" t="e">
        <f>IF(AND(Q1838&gt;=Chart!$F$2,Q1838&lt;=Chart!$F$3),U1838,#N/A)</f>
        <v>#N/A</v>
      </c>
      <c r="AD1838" t="e">
        <f>IF(AND(Q1838&gt;=Chart!$F$2,Q1838&lt;=Chart!$F$3),V1838,#N/A)</f>
        <v>#N/A</v>
      </c>
      <c r="AE1838" t="e">
        <f>IF(AND(Q1838&gt;=Chart!$F$2,Q1838&lt;=Chart!$F$3),I1838,#N/A)</f>
        <v>#N/A</v>
      </c>
      <c r="AF1838" t="e">
        <f>IF(AND(Q1838&gt;=Chart!$F$2,Q1838&lt;=Chart!$F$3),H1838/100,#N/A)</f>
        <v>#N/A</v>
      </c>
      <c r="AG1838" t="e">
        <f>IF(AND(Q1838&gt;=Chart!$F$2,Q1838&lt;=Chart!$F$3),W1838/100,#N/A)</f>
        <v>#N/A</v>
      </c>
    </row>
    <row r="1839" spans="1:33" x14ac:dyDescent="0.25">
      <c r="A1839">
        <v>1601299800</v>
      </c>
      <c r="B1839">
        <f>INDEX('Daily Data ADJ'!$1:$1048576,MATCH(Calc!$A1839,'Daily Data ADJ'!$A:$A,0),MATCH("SPY, CBOE BZX: Close",'Daily Data ADJ'!$1:$1,0))</f>
        <v>323.14874815000002</v>
      </c>
      <c r="C1839">
        <f>INDEX('Daily Data ADJ'!$1:$1048576,MATCH(Calc!$A1839,'Daily Data ADJ'!$A:$A,0),MATCH("EFFR, FRED: Close",'Daily Data ADJ'!$1:$1,0))</f>
        <v>0.09</v>
      </c>
      <c r="D1839">
        <f>INDEX('Daily Data ADJ'!$1:$1048576,MATCH(Calc!$A1839,'Daily Data ADJ'!$A:$A,1),MATCH("SOFR, FRED: Close",'Daily Data ADJ'!$1:$1,0))</f>
        <v>0.08</v>
      </c>
      <c r="E1839">
        <f>INDEX('Daily Data ADJ'!$1:$1048576,MATCH(Calc!$A1839,'Daily Data ADJ'!$A:$A,0),MATCH("UPRO, CBOE BZX: Close",'Daily Data ADJ'!$1:$1,0))</f>
        <v>27.642828089999998</v>
      </c>
      <c r="F1839">
        <f>INDEX('Daily Data ADJ'!$1:$1048576,MATCH(Calc!$A1839,'Daily Data ADJ'!$A:$A,0),MATCH("ES1!, CME_MINI: Close",'Daily Data ADJ'!$1:$1,0))</f>
        <v>3346</v>
      </c>
      <c r="G1839">
        <f>INDEX('Daily Data ADJ'!$1:$1048576,MATCH(Calc!$A1839,'Daily Data ADJ'!$A:$A,0),MATCH("ES2!, CME_MINI: Close",'Daily Data ADJ'!$1:$1,0))</f>
        <v>3337.5</v>
      </c>
      <c r="H1839">
        <f>INDEX('QUANDL MULTPL SP500_DIV_YIELD_M'!$A:$G,MATCH(Calc!$A1839,'QUANDL MULTPL SP500_DIV_YIELD_M'!$A:$A,1),MATCH('QUANDL MULTPL SP500_DIV_YIELD_M'!$E$1,'QUANDL MULTPL SP500_DIV_YIELD_M'!$A$1:$G$1,0))</f>
        <v>1.69</v>
      </c>
      <c r="I1839" s="5">
        <f t="shared" si="168"/>
        <v>6.777267903728984E-3</v>
      </c>
      <c r="J1839" s="1">
        <f>A1839/24/60/60+DATE(1970,1,1)</f>
        <v>44102.5625</v>
      </c>
      <c r="K1839" s="3">
        <f t="shared" si="171"/>
        <v>3</v>
      </c>
      <c r="L1839" s="6">
        <f>(1+Chart!$F$4)^(1/(365/K1839))-1</f>
        <v>1.9979165917494157E-4</v>
      </c>
      <c r="M1839" s="6">
        <f t="shared" si="172"/>
        <v>7.393960838042446E-6</v>
      </c>
      <c r="N1839" s="6">
        <f t="shared" si="173"/>
        <v>5.5517202354860018E-5</v>
      </c>
      <c r="O1839">
        <f>O1838*(B1839/B1838)</f>
        <v>323.14874815000337</v>
      </c>
      <c r="P1839">
        <f t="shared" si="169"/>
        <v>2020</v>
      </c>
      <c r="Q1839" s="1">
        <f t="shared" si="170"/>
        <v>44102.5625</v>
      </c>
      <c r="R1839">
        <f>IF(B1840="",R1838,IF(Q1839&gt;=Chart!$F$2,E1839,0))</f>
        <v>0</v>
      </c>
      <c r="S1839">
        <f>IF(B1840="",S1838,IFERROR(IF(AND(R1839&gt;0,R1838=0),R1839,(1+(B1840/B1839-1)*Calc!$Z$1)*S1838),0))</f>
        <v>0</v>
      </c>
      <c r="T1839">
        <f>IF(B1840="",T1838,IFERROR(IF(AND(R1839&gt;0,R1838=0),R1839,(1+(B1840/B1839-1)*Calc!$Z$1-L1840)*T1838),0))</f>
        <v>0</v>
      </c>
      <c r="U1839">
        <f>IF(B1840="",U1838,IFERROR(IF(AND(R1839&gt;0,R1838=0),R1839,(1+(B1840/B1839-1)*Calc!$Z$1-M1840*2)*U1838),0))</f>
        <v>0</v>
      </c>
      <c r="V1839">
        <f>IF(B1840="",V1838,IFERROR(IF(AND(R1839&gt;0,R1838=0),R1839,(1+(B1840/B1839-1)*Calc!$Z$1-N1840*2)*V1838),0))</f>
        <v>0</v>
      </c>
      <c r="W1839">
        <f>IF(ISNUMBER(C1839),C1839,W1838)</f>
        <v>0.09</v>
      </c>
      <c r="Y1839" s="1" t="e">
        <f>IF(AND(Q1839&gt;=Chart!$F$2,Q1839&lt;=Chart!$F$3),Q1839,#N/A)</f>
        <v>#N/A</v>
      </c>
      <c r="Z1839" t="e">
        <f>IF(AND(Q1839&gt;=Chart!$F$2,Q1839&lt;=Chart!$F$3),R1839,#N/A)</f>
        <v>#N/A</v>
      </c>
      <c r="AA1839" t="e">
        <f>IF(AND(Q1839&gt;=Chart!$F$2,Q1839&lt;=Chart!$F$3),S1839,#N/A)</f>
        <v>#N/A</v>
      </c>
      <c r="AB1839" t="e">
        <f>IF(AND(Q1839&gt;=Chart!$F$2,Q1839&lt;=Chart!$F$3),T1839,#N/A)</f>
        <v>#N/A</v>
      </c>
      <c r="AC1839" t="e">
        <f>IF(AND(Q1839&gt;=Chart!$F$2,Q1839&lt;=Chart!$F$3),U1839,#N/A)</f>
        <v>#N/A</v>
      </c>
      <c r="AD1839" t="e">
        <f>IF(AND(Q1839&gt;=Chart!$F$2,Q1839&lt;=Chart!$F$3),V1839,#N/A)</f>
        <v>#N/A</v>
      </c>
      <c r="AE1839" t="e">
        <f>IF(AND(Q1839&gt;=Chart!$F$2,Q1839&lt;=Chart!$F$3),I1839,#N/A)</f>
        <v>#N/A</v>
      </c>
      <c r="AF1839" t="e">
        <f>IF(AND(Q1839&gt;=Chart!$F$2,Q1839&lt;=Chart!$F$3),H1839/100,#N/A)</f>
        <v>#N/A</v>
      </c>
      <c r="AG1839" t="e">
        <f>IF(AND(Q1839&gt;=Chart!$F$2,Q1839&lt;=Chart!$F$3),W1839/100,#N/A)</f>
        <v>#N/A</v>
      </c>
    </row>
    <row r="1840" spans="1:33" x14ac:dyDescent="0.25">
      <c r="A1840">
        <v>1601386200</v>
      </c>
      <c r="B1840">
        <f>INDEX('Daily Data ADJ'!$1:$1048576,MATCH(Calc!$A1840,'Daily Data ADJ'!$A:$A,0),MATCH("SPY, CBOE BZX: Close",'Daily Data ADJ'!$1:$1,0))</f>
        <v>321.38887884000002</v>
      </c>
      <c r="C1840">
        <f>INDEX('Daily Data ADJ'!$1:$1048576,MATCH(Calc!$A1840,'Daily Data ADJ'!$A:$A,0),MATCH("EFFR, FRED: Close",'Daily Data ADJ'!$1:$1,0))</f>
        <v>0.09</v>
      </c>
      <c r="D1840">
        <f>INDEX('Daily Data ADJ'!$1:$1048576,MATCH(Calc!$A1840,'Daily Data ADJ'!$A:$A,1),MATCH("SOFR, FRED: Close",'Daily Data ADJ'!$1:$1,0))</f>
        <v>7.0000000000000007E-2</v>
      </c>
      <c r="E1840">
        <f>INDEX('Daily Data ADJ'!$1:$1048576,MATCH(Calc!$A1840,'Daily Data ADJ'!$A:$A,0),MATCH("UPRO, CBOE BZX: Close",'Daily Data ADJ'!$1:$1,0))</f>
        <v>27.19040051</v>
      </c>
      <c r="F1840">
        <f>INDEX('Daily Data ADJ'!$1:$1048576,MATCH(Calc!$A1840,'Daily Data ADJ'!$A:$A,0),MATCH("ES1!, CME_MINI: Close",'Daily Data ADJ'!$1:$1,0))</f>
        <v>3333.75</v>
      </c>
      <c r="G1840">
        <f>INDEX('Daily Data ADJ'!$1:$1048576,MATCH(Calc!$A1840,'Daily Data ADJ'!$A:$A,0),MATCH("ES2!, CME_MINI: Close",'Daily Data ADJ'!$1:$1,0))</f>
        <v>3325.25</v>
      </c>
      <c r="H1840">
        <f>INDEX('QUANDL MULTPL SP500_DIV_YIELD_M'!$A:$G,MATCH(Calc!$A1840,'QUANDL MULTPL SP500_DIV_YIELD_M'!$A:$A,1),MATCH('QUANDL MULTPL SP500_DIV_YIELD_M'!$E$1,'QUANDL MULTPL SP500_DIV_YIELD_M'!$A$1:$G$1,0))</f>
        <v>1.69</v>
      </c>
      <c r="I1840" s="5">
        <f t="shared" si="168"/>
        <v>6.7402138303506998E-3</v>
      </c>
      <c r="J1840" s="1">
        <f>A1840/24/60/60+DATE(1970,1,1)</f>
        <v>44103.5625</v>
      </c>
      <c r="K1840" s="3">
        <f t="shared" si="171"/>
        <v>1</v>
      </c>
      <c r="L1840" s="6">
        <f>(1+Chart!$F$4)^(1/(365/K1840))-1</f>
        <v>6.6592785027408397E-5</v>
      </c>
      <c r="M1840" s="6">
        <f t="shared" si="172"/>
        <v>2.4646475380585287E-6</v>
      </c>
      <c r="N1840" s="6">
        <f t="shared" si="173"/>
        <v>1.8404553324247175E-5</v>
      </c>
      <c r="O1840">
        <f>O1839*(B1840/B1839)</f>
        <v>321.38887884000337</v>
      </c>
      <c r="P1840">
        <f t="shared" si="169"/>
        <v>2020</v>
      </c>
      <c r="Q1840" s="1">
        <f t="shared" si="170"/>
        <v>44103.5625</v>
      </c>
      <c r="R1840">
        <f>IF(B1841="",R1839,IF(Q1840&gt;=Chart!$F$2,E1840,0))</f>
        <v>0</v>
      </c>
      <c r="S1840">
        <f>IF(B1841="",S1839,IFERROR(IF(AND(R1840&gt;0,R1839=0),R1840,(1+(B1841/B1840-1)*Calc!$Z$1)*S1839),0))</f>
        <v>0</v>
      </c>
      <c r="T1840">
        <f>IF(B1841="",T1839,IFERROR(IF(AND(R1840&gt;0,R1839=0),R1840,(1+(B1841/B1840-1)*Calc!$Z$1-L1841)*T1839),0))</f>
        <v>0</v>
      </c>
      <c r="U1840">
        <f>IF(B1841="",U1839,IFERROR(IF(AND(R1840&gt;0,R1839=0),R1840,(1+(B1841/B1840-1)*Calc!$Z$1-M1841*2)*U1839),0))</f>
        <v>0</v>
      </c>
      <c r="V1840">
        <f>IF(B1841="",V1839,IFERROR(IF(AND(R1840&gt;0,R1839=0),R1840,(1+(B1841/B1840-1)*Calc!$Z$1-N1841*2)*V1839),0))</f>
        <v>0</v>
      </c>
      <c r="W1840">
        <f>IF(ISNUMBER(C1840),C1840,W1839)</f>
        <v>0.09</v>
      </c>
      <c r="Y1840" s="1" t="e">
        <f>IF(AND(Q1840&gt;=Chart!$F$2,Q1840&lt;=Chart!$F$3),Q1840,#N/A)</f>
        <v>#N/A</v>
      </c>
      <c r="Z1840" t="e">
        <f>IF(AND(Q1840&gt;=Chart!$F$2,Q1840&lt;=Chart!$F$3),R1840,#N/A)</f>
        <v>#N/A</v>
      </c>
      <c r="AA1840" t="e">
        <f>IF(AND(Q1840&gt;=Chart!$F$2,Q1840&lt;=Chart!$F$3),S1840,#N/A)</f>
        <v>#N/A</v>
      </c>
      <c r="AB1840" t="e">
        <f>IF(AND(Q1840&gt;=Chart!$F$2,Q1840&lt;=Chart!$F$3),T1840,#N/A)</f>
        <v>#N/A</v>
      </c>
      <c r="AC1840" t="e">
        <f>IF(AND(Q1840&gt;=Chart!$F$2,Q1840&lt;=Chart!$F$3),U1840,#N/A)</f>
        <v>#N/A</v>
      </c>
      <c r="AD1840" t="e">
        <f>IF(AND(Q1840&gt;=Chart!$F$2,Q1840&lt;=Chart!$F$3),V1840,#N/A)</f>
        <v>#N/A</v>
      </c>
      <c r="AE1840" t="e">
        <f>IF(AND(Q1840&gt;=Chart!$F$2,Q1840&lt;=Chart!$F$3),I1840,#N/A)</f>
        <v>#N/A</v>
      </c>
      <c r="AF1840" t="e">
        <f>IF(AND(Q1840&gt;=Chart!$F$2,Q1840&lt;=Chart!$F$3),H1840/100,#N/A)</f>
        <v>#N/A</v>
      </c>
      <c r="AG1840" t="e">
        <f>IF(AND(Q1840&gt;=Chart!$F$2,Q1840&lt;=Chart!$F$3),W1840/100,#N/A)</f>
        <v>#N/A</v>
      </c>
    </row>
    <row r="1841" spans="1:33" x14ac:dyDescent="0.25">
      <c r="A1841">
        <v>1601472600</v>
      </c>
      <c r="B1841">
        <f>INDEX('Daily Data ADJ'!$1:$1048576,MATCH(Calc!$A1841,'Daily Data ADJ'!$A:$A,0),MATCH("SPY, CBOE BZX: Close",'Daily Data ADJ'!$1:$1,0))</f>
        <v>323.82562094999997</v>
      </c>
      <c r="C1841">
        <f>INDEX('Daily Data ADJ'!$1:$1048576,MATCH(Calc!$A1841,'Daily Data ADJ'!$A:$A,0),MATCH("EFFR, FRED: Close",'Daily Data ADJ'!$1:$1,0))</f>
        <v>0.09</v>
      </c>
      <c r="D1841">
        <f>INDEX('Daily Data ADJ'!$1:$1048576,MATCH(Calc!$A1841,'Daily Data ADJ'!$A:$A,1),MATCH("SOFR, FRED: Close",'Daily Data ADJ'!$1:$1,0))</f>
        <v>0.08</v>
      </c>
      <c r="E1841">
        <f>INDEX('Daily Data ADJ'!$1:$1048576,MATCH(Calc!$A1841,'Daily Data ADJ'!$A:$A,0),MATCH("UPRO, CBOE BZX: Close",'Daily Data ADJ'!$1:$1,0))</f>
        <v>27.79695177</v>
      </c>
      <c r="F1841">
        <f>INDEX('Daily Data ADJ'!$1:$1048576,MATCH(Calc!$A1841,'Daily Data ADJ'!$A:$A,0),MATCH("ES1!, CME_MINI: Close",'Daily Data ADJ'!$1:$1,0))</f>
        <v>3352</v>
      </c>
      <c r="G1841">
        <f>INDEX('Daily Data ADJ'!$1:$1048576,MATCH(Calc!$A1841,'Daily Data ADJ'!$A:$A,0),MATCH("ES2!, CME_MINI: Close",'Daily Data ADJ'!$1:$1,0))</f>
        <v>3343.5</v>
      </c>
      <c r="H1841">
        <f>INDEX('QUANDL MULTPL SP500_DIV_YIELD_M'!$A:$G,MATCH(Calc!$A1841,'QUANDL MULTPL SP500_DIV_YIELD_M'!$A:$A,1),MATCH('QUANDL MULTPL SP500_DIV_YIELD_M'!$E$1,'QUANDL MULTPL SP500_DIV_YIELD_M'!$A$1:$G$1,0))</f>
        <v>1.75</v>
      </c>
      <c r="I1841" s="5">
        <f t="shared" si="168"/>
        <v>7.3953184023756585E-3</v>
      </c>
      <c r="J1841" s="1">
        <f>A1841/24/60/60+DATE(1970,1,1)</f>
        <v>44104.5625</v>
      </c>
      <c r="K1841" s="3">
        <f t="shared" si="171"/>
        <v>1</v>
      </c>
      <c r="L1841" s="6">
        <f>(1+Chart!$F$4)^(1/(365/K1841))-1</f>
        <v>6.6592785027408397E-5</v>
      </c>
      <c r="M1841" s="6">
        <f t="shared" si="172"/>
        <v>2.4646475380585287E-6</v>
      </c>
      <c r="N1841" s="6">
        <f t="shared" si="173"/>
        <v>2.0186798573407216E-5</v>
      </c>
      <c r="O1841">
        <f>O1840*(B1841/B1840)</f>
        <v>323.82562095000333</v>
      </c>
      <c r="P1841">
        <f t="shared" si="169"/>
        <v>2020</v>
      </c>
      <c r="Q1841" s="1">
        <f t="shared" si="170"/>
        <v>44104.5625</v>
      </c>
      <c r="R1841">
        <f>IF(B1842="",R1840,IF(Q1841&gt;=Chart!$F$2,E1841,0))</f>
        <v>0</v>
      </c>
      <c r="S1841">
        <f>IF(B1842="",S1840,IFERROR(IF(AND(R1841&gt;0,R1840=0),R1841,(1+(B1842/B1841-1)*Calc!$Z$1)*S1840),0))</f>
        <v>0</v>
      </c>
      <c r="T1841">
        <f>IF(B1842="",T1840,IFERROR(IF(AND(R1841&gt;0,R1840=0),R1841,(1+(B1842/B1841-1)*Calc!$Z$1-L1842)*T1840),0))</f>
        <v>0</v>
      </c>
      <c r="U1841">
        <f>IF(B1842="",U1840,IFERROR(IF(AND(R1841&gt;0,R1840=0),R1841,(1+(B1842/B1841-1)*Calc!$Z$1-M1842*2)*U1840),0))</f>
        <v>0</v>
      </c>
      <c r="V1841">
        <f>IF(B1842="",V1840,IFERROR(IF(AND(R1841&gt;0,R1840=0),R1841,(1+(B1842/B1841-1)*Calc!$Z$1-N1842*2)*V1840),0))</f>
        <v>0</v>
      </c>
      <c r="W1841">
        <f>IF(ISNUMBER(C1841),C1841,W1840)</f>
        <v>0.09</v>
      </c>
      <c r="Y1841" s="1" t="e">
        <f>IF(AND(Q1841&gt;=Chart!$F$2,Q1841&lt;=Chart!$F$3),Q1841,#N/A)</f>
        <v>#N/A</v>
      </c>
      <c r="Z1841" t="e">
        <f>IF(AND(Q1841&gt;=Chart!$F$2,Q1841&lt;=Chart!$F$3),R1841,#N/A)</f>
        <v>#N/A</v>
      </c>
      <c r="AA1841" t="e">
        <f>IF(AND(Q1841&gt;=Chart!$F$2,Q1841&lt;=Chart!$F$3),S1841,#N/A)</f>
        <v>#N/A</v>
      </c>
      <c r="AB1841" t="e">
        <f>IF(AND(Q1841&gt;=Chart!$F$2,Q1841&lt;=Chart!$F$3),T1841,#N/A)</f>
        <v>#N/A</v>
      </c>
      <c r="AC1841" t="e">
        <f>IF(AND(Q1841&gt;=Chart!$F$2,Q1841&lt;=Chart!$F$3),U1841,#N/A)</f>
        <v>#N/A</v>
      </c>
      <c r="AD1841" t="e">
        <f>IF(AND(Q1841&gt;=Chart!$F$2,Q1841&lt;=Chart!$F$3),V1841,#N/A)</f>
        <v>#N/A</v>
      </c>
      <c r="AE1841" t="e">
        <f>IF(AND(Q1841&gt;=Chart!$F$2,Q1841&lt;=Chart!$F$3),I1841,#N/A)</f>
        <v>#N/A</v>
      </c>
      <c r="AF1841" t="e">
        <f>IF(AND(Q1841&gt;=Chart!$F$2,Q1841&lt;=Chart!$F$3),H1841/100,#N/A)</f>
        <v>#N/A</v>
      </c>
      <c r="AG1841" t="e">
        <f>IF(AND(Q1841&gt;=Chart!$F$2,Q1841&lt;=Chart!$F$3),W1841/100,#N/A)</f>
        <v>#N/A</v>
      </c>
    </row>
    <row r="1842" spans="1:33" x14ac:dyDescent="0.25">
      <c r="A1842">
        <v>1601559000</v>
      </c>
      <c r="B1842">
        <f>INDEX('Daily Data ADJ'!$1:$1048576,MATCH(Calc!$A1842,'Daily Data ADJ'!$A:$A,0),MATCH("SPY, CBOE BZX: Close",'Daily Data ADJ'!$1:$1,0))</f>
        <v>325.90458742999999</v>
      </c>
      <c r="C1842">
        <f>INDEX('Daily Data ADJ'!$1:$1048576,MATCH(Calc!$A1842,'Daily Data ADJ'!$A:$A,0),MATCH("EFFR, FRED: Close",'Daily Data ADJ'!$1:$1,0))</f>
        <v>0.09</v>
      </c>
      <c r="D1842">
        <f>INDEX('Daily Data ADJ'!$1:$1048576,MATCH(Calc!$A1842,'Daily Data ADJ'!$A:$A,1),MATCH("SOFR, FRED: Close",'Daily Data ADJ'!$1:$1,0))</f>
        <v>0.08</v>
      </c>
      <c r="E1842">
        <f>INDEX('Daily Data ADJ'!$1:$1048576,MATCH(Calc!$A1842,'Daily Data ADJ'!$A:$A,0),MATCH("UPRO, CBOE BZX: Close",'Daily Data ADJ'!$1:$1,0))</f>
        <v>28.314011860000001</v>
      </c>
      <c r="F1842">
        <f>INDEX('Daily Data ADJ'!$1:$1048576,MATCH(Calc!$A1842,'Daily Data ADJ'!$A:$A,0),MATCH("ES1!, CME_MINI: Close",'Daily Data ADJ'!$1:$1,0))</f>
        <v>3367.75</v>
      </c>
      <c r="G1842">
        <f>INDEX('Daily Data ADJ'!$1:$1048576,MATCH(Calc!$A1842,'Daily Data ADJ'!$A:$A,0),MATCH("ES2!, CME_MINI: Close",'Daily Data ADJ'!$1:$1,0))</f>
        <v>3359</v>
      </c>
      <c r="H1842">
        <f>INDEX('QUANDL MULTPL SP500_DIV_YIELD_M'!$A:$G,MATCH(Calc!$A1842,'QUANDL MULTPL SP500_DIV_YIELD_M'!$A:$A,1),MATCH('QUANDL MULTPL SP500_DIV_YIELD_M'!$E$1,'QUANDL MULTPL SP500_DIV_YIELD_M'!$A$1:$G$1,0))</f>
        <v>1.77</v>
      </c>
      <c r="I1842" s="5">
        <f t="shared" si="168"/>
        <v>7.34773751409485E-3</v>
      </c>
      <c r="J1842" s="1">
        <f>A1842/24/60/60+DATE(1970,1,1)</f>
        <v>44105.5625</v>
      </c>
      <c r="K1842" s="3">
        <f t="shared" si="171"/>
        <v>1</v>
      </c>
      <c r="L1842" s="6">
        <f>(1+Chart!$F$4)^(1/(365/K1842))-1</f>
        <v>6.6592785027408397E-5</v>
      </c>
      <c r="M1842" s="6">
        <f t="shared" si="172"/>
        <v>2.4646475380585287E-6</v>
      </c>
      <c r="N1842" s="6">
        <f t="shared" si="173"/>
        <v>2.0057391281858017E-5</v>
      </c>
      <c r="O1842">
        <f>O1841*(B1842/B1841)</f>
        <v>325.9045874300034</v>
      </c>
      <c r="P1842">
        <f t="shared" si="169"/>
        <v>2020</v>
      </c>
      <c r="Q1842" s="1">
        <f t="shared" si="170"/>
        <v>44105.5625</v>
      </c>
      <c r="R1842">
        <f>IF(B1843="",R1841,IF(Q1842&gt;=Chart!$F$2,E1842,0))</f>
        <v>0</v>
      </c>
      <c r="S1842">
        <f>IF(B1843="",S1841,IFERROR(IF(AND(R1842&gt;0,R1841=0),R1842,(1+(B1843/B1842-1)*Calc!$Z$1)*S1841),0))</f>
        <v>0</v>
      </c>
      <c r="T1842">
        <f>IF(B1843="",T1841,IFERROR(IF(AND(R1842&gt;0,R1841=0),R1842,(1+(B1843/B1842-1)*Calc!$Z$1-L1843)*T1841),0))</f>
        <v>0</v>
      </c>
      <c r="U1842">
        <f>IF(B1843="",U1841,IFERROR(IF(AND(R1842&gt;0,R1841=0),R1842,(1+(B1843/B1842-1)*Calc!$Z$1-M1843*2)*U1841),0))</f>
        <v>0</v>
      </c>
      <c r="V1842">
        <f>IF(B1843="",V1841,IFERROR(IF(AND(R1842&gt;0,R1841=0),R1842,(1+(B1843/B1842-1)*Calc!$Z$1-N1843*2)*V1841),0))</f>
        <v>0</v>
      </c>
      <c r="W1842">
        <f>IF(ISNUMBER(C1842),C1842,W1841)</f>
        <v>0.09</v>
      </c>
      <c r="Y1842" s="1" t="e">
        <f>IF(AND(Q1842&gt;=Chart!$F$2,Q1842&lt;=Chart!$F$3),Q1842,#N/A)</f>
        <v>#N/A</v>
      </c>
      <c r="Z1842" t="e">
        <f>IF(AND(Q1842&gt;=Chart!$F$2,Q1842&lt;=Chart!$F$3),R1842,#N/A)</f>
        <v>#N/A</v>
      </c>
      <c r="AA1842" t="e">
        <f>IF(AND(Q1842&gt;=Chart!$F$2,Q1842&lt;=Chart!$F$3),S1842,#N/A)</f>
        <v>#N/A</v>
      </c>
      <c r="AB1842" t="e">
        <f>IF(AND(Q1842&gt;=Chart!$F$2,Q1842&lt;=Chart!$F$3),T1842,#N/A)</f>
        <v>#N/A</v>
      </c>
      <c r="AC1842" t="e">
        <f>IF(AND(Q1842&gt;=Chart!$F$2,Q1842&lt;=Chart!$F$3),U1842,#N/A)</f>
        <v>#N/A</v>
      </c>
      <c r="AD1842" t="e">
        <f>IF(AND(Q1842&gt;=Chart!$F$2,Q1842&lt;=Chart!$F$3),V1842,#N/A)</f>
        <v>#N/A</v>
      </c>
      <c r="AE1842" t="e">
        <f>IF(AND(Q1842&gt;=Chart!$F$2,Q1842&lt;=Chart!$F$3),I1842,#N/A)</f>
        <v>#N/A</v>
      </c>
      <c r="AF1842" t="e">
        <f>IF(AND(Q1842&gt;=Chart!$F$2,Q1842&lt;=Chart!$F$3),H1842/100,#N/A)</f>
        <v>#N/A</v>
      </c>
      <c r="AG1842" t="e">
        <f>IF(AND(Q1842&gt;=Chart!$F$2,Q1842&lt;=Chart!$F$3),W1842/100,#N/A)</f>
        <v>#N/A</v>
      </c>
    </row>
    <row r="1843" spans="1:33" x14ac:dyDescent="0.25">
      <c r="A1843">
        <v>1601645400</v>
      </c>
      <c r="B1843">
        <f>INDEX('Daily Data ADJ'!$1:$1048576,MATCH(Calc!$A1843,'Daily Data ADJ'!$A:$A,0),MATCH("SPY, CBOE BZX: Close",'Daily Data ADJ'!$1:$1,0))</f>
        <v>322.81031173999997</v>
      </c>
      <c r="C1843">
        <f>INDEX('Daily Data ADJ'!$1:$1048576,MATCH(Calc!$A1843,'Daily Data ADJ'!$A:$A,0),MATCH("EFFR, FRED: Close",'Daily Data ADJ'!$1:$1,0))</f>
        <v>0.09</v>
      </c>
      <c r="D1843">
        <f>INDEX('Daily Data ADJ'!$1:$1048576,MATCH(Calc!$A1843,'Daily Data ADJ'!$A:$A,1),MATCH("SOFR, FRED: Close",'Daily Data ADJ'!$1:$1,0))</f>
        <v>0.1</v>
      </c>
      <c r="E1843">
        <f>INDEX('Daily Data ADJ'!$1:$1048576,MATCH(Calc!$A1843,'Daily Data ADJ'!$A:$A,0),MATCH("UPRO, CBOE BZX: Close",'Daily Data ADJ'!$1:$1,0))</f>
        <v>27.533449990000001</v>
      </c>
      <c r="F1843">
        <f>INDEX('Daily Data ADJ'!$1:$1048576,MATCH(Calc!$A1843,'Daily Data ADJ'!$A:$A,0),MATCH("ES1!, CME_MINI: Close",'Daily Data ADJ'!$1:$1,0))</f>
        <v>3339.25</v>
      </c>
      <c r="G1843">
        <f>INDEX('Daily Data ADJ'!$1:$1048576,MATCH(Calc!$A1843,'Daily Data ADJ'!$A:$A,0),MATCH("ES2!, CME_MINI: Close",'Daily Data ADJ'!$1:$1,0))</f>
        <v>3330.5</v>
      </c>
      <c r="H1843">
        <f>INDEX('QUANDL MULTPL SP500_DIV_YIELD_M'!$A:$G,MATCH(Calc!$A1843,'QUANDL MULTPL SP500_DIV_YIELD_M'!$A:$A,1),MATCH('QUANDL MULTPL SP500_DIV_YIELD_M'!$E$1,'QUANDL MULTPL SP500_DIV_YIELD_M'!$A$1:$G$1,0))</f>
        <v>1.77</v>
      </c>
      <c r="I1843" s="5">
        <f t="shared" si="168"/>
        <v>7.2597299260847639E-3</v>
      </c>
      <c r="J1843" s="1">
        <f>A1843/24/60/60+DATE(1970,1,1)</f>
        <v>44106.5625</v>
      </c>
      <c r="K1843" s="3">
        <f t="shared" si="171"/>
        <v>1</v>
      </c>
      <c r="L1843" s="6">
        <f>(1+Chart!$F$4)^(1/(365/K1843))-1</f>
        <v>6.6592785027408397E-5</v>
      </c>
      <c r="M1843" s="6">
        <f t="shared" si="172"/>
        <v>2.4646475380585287E-6</v>
      </c>
      <c r="N1843" s="6">
        <f t="shared" si="173"/>
        <v>1.9818018112793823E-5</v>
      </c>
      <c r="O1843">
        <f>O1842*(B1843/B1842)</f>
        <v>322.81031174000333</v>
      </c>
      <c r="P1843">
        <f t="shared" si="169"/>
        <v>2020</v>
      </c>
      <c r="Q1843" s="1">
        <f t="shared" si="170"/>
        <v>44106.5625</v>
      </c>
      <c r="R1843">
        <f>IF(B1844="",R1842,IF(Q1843&gt;=Chart!$F$2,E1843,0))</f>
        <v>0</v>
      </c>
      <c r="S1843">
        <f>IF(B1844="",S1842,IFERROR(IF(AND(R1843&gt;0,R1842=0),R1843,(1+(B1844/B1843-1)*Calc!$Z$1)*S1842),0))</f>
        <v>0</v>
      </c>
      <c r="T1843">
        <f>IF(B1844="",T1842,IFERROR(IF(AND(R1843&gt;0,R1842=0),R1843,(1+(B1844/B1843-1)*Calc!$Z$1-L1844)*T1842),0))</f>
        <v>0</v>
      </c>
      <c r="U1843">
        <f>IF(B1844="",U1842,IFERROR(IF(AND(R1843&gt;0,R1842=0),R1843,(1+(B1844/B1843-1)*Calc!$Z$1-M1844*2)*U1842),0))</f>
        <v>0</v>
      </c>
      <c r="V1843">
        <f>IF(B1844="",V1842,IFERROR(IF(AND(R1843&gt;0,R1842=0),R1843,(1+(B1844/B1843-1)*Calc!$Z$1-N1844*2)*V1842),0))</f>
        <v>0</v>
      </c>
      <c r="W1843">
        <f>IF(ISNUMBER(C1843),C1843,W1842)</f>
        <v>0.09</v>
      </c>
      <c r="Y1843" s="1" t="e">
        <f>IF(AND(Q1843&gt;=Chart!$F$2,Q1843&lt;=Chart!$F$3),Q1843,#N/A)</f>
        <v>#N/A</v>
      </c>
      <c r="Z1843" t="e">
        <f>IF(AND(Q1843&gt;=Chart!$F$2,Q1843&lt;=Chart!$F$3),R1843,#N/A)</f>
        <v>#N/A</v>
      </c>
      <c r="AA1843" t="e">
        <f>IF(AND(Q1843&gt;=Chart!$F$2,Q1843&lt;=Chart!$F$3),S1843,#N/A)</f>
        <v>#N/A</v>
      </c>
      <c r="AB1843" t="e">
        <f>IF(AND(Q1843&gt;=Chart!$F$2,Q1843&lt;=Chart!$F$3),T1843,#N/A)</f>
        <v>#N/A</v>
      </c>
      <c r="AC1843" t="e">
        <f>IF(AND(Q1843&gt;=Chart!$F$2,Q1843&lt;=Chart!$F$3),U1843,#N/A)</f>
        <v>#N/A</v>
      </c>
      <c r="AD1843" t="e">
        <f>IF(AND(Q1843&gt;=Chart!$F$2,Q1843&lt;=Chart!$F$3),V1843,#N/A)</f>
        <v>#N/A</v>
      </c>
      <c r="AE1843" t="e">
        <f>IF(AND(Q1843&gt;=Chart!$F$2,Q1843&lt;=Chart!$F$3),I1843,#N/A)</f>
        <v>#N/A</v>
      </c>
      <c r="AF1843" t="e">
        <f>IF(AND(Q1843&gt;=Chart!$F$2,Q1843&lt;=Chart!$F$3),H1843/100,#N/A)</f>
        <v>#N/A</v>
      </c>
      <c r="AG1843" t="e">
        <f>IF(AND(Q1843&gt;=Chart!$F$2,Q1843&lt;=Chart!$F$3),W1843/100,#N/A)</f>
        <v>#N/A</v>
      </c>
    </row>
    <row r="1844" spans="1:33" x14ac:dyDescent="0.25">
      <c r="A1844">
        <v>1601904600</v>
      </c>
      <c r="B1844">
        <f>INDEX('Daily Data ADJ'!$1:$1048576,MATCH(Calc!$A1844,'Daily Data ADJ'!$A:$A,0),MATCH("SPY, CBOE BZX: Close",'Daily Data ADJ'!$1:$1,0))</f>
        <v>328.53472176999998</v>
      </c>
      <c r="C1844">
        <f>INDEX('Daily Data ADJ'!$1:$1048576,MATCH(Calc!$A1844,'Daily Data ADJ'!$A:$A,0),MATCH("EFFR, FRED: Close",'Daily Data ADJ'!$1:$1,0))</f>
        <v>0.09</v>
      </c>
      <c r="D1844">
        <f>INDEX('Daily Data ADJ'!$1:$1048576,MATCH(Calc!$A1844,'Daily Data ADJ'!$A:$A,1),MATCH("SOFR, FRED: Close",'Daily Data ADJ'!$1:$1,0))</f>
        <v>0.09</v>
      </c>
      <c r="E1844">
        <f>INDEX('Daily Data ADJ'!$1:$1048576,MATCH(Calc!$A1844,'Daily Data ADJ'!$A:$A,0),MATCH("UPRO, CBOE BZX: Close",'Daily Data ADJ'!$1:$1,0))</f>
        <v>28.965308709999999</v>
      </c>
      <c r="F1844">
        <f>INDEX('Daily Data ADJ'!$1:$1048576,MATCH(Calc!$A1844,'Daily Data ADJ'!$A:$A,0),MATCH("ES1!, CME_MINI: Close",'Daily Data ADJ'!$1:$1,0))</f>
        <v>3393</v>
      </c>
      <c r="G1844">
        <f>INDEX('Daily Data ADJ'!$1:$1048576,MATCH(Calc!$A1844,'Daily Data ADJ'!$A:$A,0),MATCH("ES2!, CME_MINI: Close",'Daily Data ADJ'!$1:$1,0))</f>
        <v>3384.25</v>
      </c>
      <c r="H1844">
        <f>INDEX('QUANDL MULTPL SP500_DIV_YIELD_M'!$A:$G,MATCH(Calc!$A1844,'QUANDL MULTPL SP500_DIV_YIELD_M'!$A:$A,1),MATCH('QUANDL MULTPL SP500_DIV_YIELD_M'!$E$1,'QUANDL MULTPL SP500_DIV_YIELD_M'!$A$1:$G$1,0))</f>
        <v>1.77</v>
      </c>
      <c r="I1844" s="5">
        <f t="shared" si="168"/>
        <v>7.4244787568479922E-3</v>
      </c>
      <c r="J1844" s="1">
        <f>A1844/24/60/60+DATE(1970,1,1)</f>
        <v>44109.5625</v>
      </c>
      <c r="K1844" s="3">
        <f t="shared" si="171"/>
        <v>3</v>
      </c>
      <c r="L1844" s="6">
        <f>(1+Chart!$F$4)^(1/(365/K1844))-1</f>
        <v>1.9979165917494157E-4</v>
      </c>
      <c r="M1844" s="6">
        <f t="shared" si="172"/>
        <v>7.393960838042446E-6</v>
      </c>
      <c r="N1844" s="6">
        <f t="shared" si="173"/>
        <v>6.0799543933898192E-5</v>
      </c>
      <c r="O1844">
        <f>O1843*(B1844/B1843)</f>
        <v>328.53472177000339</v>
      </c>
      <c r="P1844">
        <f t="shared" si="169"/>
        <v>2020</v>
      </c>
      <c r="Q1844" s="1">
        <f t="shared" si="170"/>
        <v>44109.5625</v>
      </c>
      <c r="R1844">
        <f>IF(B1845="",R1843,IF(Q1844&gt;=Chart!$F$2,E1844,0))</f>
        <v>0</v>
      </c>
      <c r="S1844">
        <f>IF(B1845="",S1843,IFERROR(IF(AND(R1844&gt;0,R1843=0),R1844,(1+(B1845/B1844-1)*Calc!$Z$1)*S1843),0))</f>
        <v>0</v>
      </c>
      <c r="T1844">
        <f>IF(B1845="",T1843,IFERROR(IF(AND(R1844&gt;0,R1843=0),R1844,(1+(B1845/B1844-1)*Calc!$Z$1-L1845)*T1843),0))</f>
        <v>0</v>
      </c>
      <c r="U1844">
        <f>IF(B1845="",U1843,IFERROR(IF(AND(R1844&gt;0,R1843=0),R1844,(1+(B1845/B1844-1)*Calc!$Z$1-M1845*2)*U1843),0))</f>
        <v>0</v>
      </c>
      <c r="V1844">
        <f>IF(B1845="",V1843,IFERROR(IF(AND(R1844&gt;0,R1843=0),R1844,(1+(B1845/B1844-1)*Calc!$Z$1-N1845*2)*V1843),0))</f>
        <v>0</v>
      </c>
      <c r="W1844">
        <f>IF(ISNUMBER(C1844),C1844,W1843)</f>
        <v>0.09</v>
      </c>
      <c r="Y1844" s="1" t="e">
        <f>IF(AND(Q1844&gt;=Chart!$F$2,Q1844&lt;=Chart!$F$3),Q1844,#N/A)</f>
        <v>#N/A</v>
      </c>
      <c r="Z1844" t="e">
        <f>IF(AND(Q1844&gt;=Chart!$F$2,Q1844&lt;=Chart!$F$3),R1844,#N/A)</f>
        <v>#N/A</v>
      </c>
      <c r="AA1844" t="e">
        <f>IF(AND(Q1844&gt;=Chart!$F$2,Q1844&lt;=Chart!$F$3),S1844,#N/A)</f>
        <v>#N/A</v>
      </c>
      <c r="AB1844" t="e">
        <f>IF(AND(Q1844&gt;=Chart!$F$2,Q1844&lt;=Chart!$F$3),T1844,#N/A)</f>
        <v>#N/A</v>
      </c>
      <c r="AC1844" t="e">
        <f>IF(AND(Q1844&gt;=Chart!$F$2,Q1844&lt;=Chart!$F$3),U1844,#N/A)</f>
        <v>#N/A</v>
      </c>
      <c r="AD1844" t="e">
        <f>IF(AND(Q1844&gt;=Chart!$F$2,Q1844&lt;=Chart!$F$3),V1844,#N/A)</f>
        <v>#N/A</v>
      </c>
      <c r="AE1844" t="e">
        <f>IF(AND(Q1844&gt;=Chart!$F$2,Q1844&lt;=Chart!$F$3),I1844,#N/A)</f>
        <v>#N/A</v>
      </c>
      <c r="AF1844" t="e">
        <f>IF(AND(Q1844&gt;=Chart!$F$2,Q1844&lt;=Chart!$F$3),H1844/100,#N/A)</f>
        <v>#N/A</v>
      </c>
      <c r="AG1844" t="e">
        <f>IF(AND(Q1844&gt;=Chart!$F$2,Q1844&lt;=Chart!$F$3),W1844/100,#N/A)</f>
        <v>#N/A</v>
      </c>
    </row>
    <row r="1845" spans="1:33" x14ac:dyDescent="0.25">
      <c r="A1845">
        <v>1601991000</v>
      </c>
      <c r="B1845">
        <f>INDEX('Daily Data ADJ'!$1:$1048576,MATCH(Calc!$A1845,'Daily Data ADJ'!$A:$A,0),MATCH("SPY, CBOE BZX: Close",'Daily Data ADJ'!$1:$1,0))</f>
        <v>323.86429939999999</v>
      </c>
      <c r="C1845">
        <f>INDEX('Daily Data ADJ'!$1:$1048576,MATCH(Calc!$A1845,'Daily Data ADJ'!$A:$A,0),MATCH("EFFR, FRED: Close",'Daily Data ADJ'!$1:$1,0))</f>
        <v>0.09</v>
      </c>
      <c r="D1845">
        <f>INDEX('Daily Data ADJ'!$1:$1048576,MATCH(Calc!$A1845,'Daily Data ADJ'!$A:$A,1),MATCH("SOFR, FRED: Close",'Daily Data ADJ'!$1:$1,0))</f>
        <v>0.1</v>
      </c>
      <c r="E1845">
        <f>INDEX('Daily Data ADJ'!$1:$1048576,MATCH(Calc!$A1845,'Daily Data ADJ'!$A:$A,0),MATCH("UPRO, CBOE BZX: Close",'Daily Data ADJ'!$1:$1,0))</f>
        <v>27.752206180000002</v>
      </c>
      <c r="F1845">
        <f>INDEX('Daily Data ADJ'!$1:$1048576,MATCH(Calc!$A1845,'Daily Data ADJ'!$A:$A,0),MATCH("ES1!, CME_MINI: Close",'Daily Data ADJ'!$1:$1,0))</f>
        <v>3353.25</v>
      </c>
      <c r="G1845">
        <f>INDEX('Daily Data ADJ'!$1:$1048576,MATCH(Calc!$A1845,'Daily Data ADJ'!$A:$A,0),MATCH("ES2!, CME_MINI: Close",'Daily Data ADJ'!$1:$1,0))</f>
        <v>3344.5</v>
      </c>
      <c r="H1845">
        <f>INDEX('QUANDL MULTPL SP500_DIV_YIELD_M'!$A:$G,MATCH(Calc!$A1845,'QUANDL MULTPL SP500_DIV_YIELD_M'!$A:$A,1),MATCH('QUANDL MULTPL SP500_DIV_YIELD_M'!$E$1,'QUANDL MULTPL SP500_DIV_YIELD_M'!$A$1:$G$1,0))</f>
        <v>1.77</v>
      </c>
      <c r="I1845" s="5">
        <f t="shared" si="168"/>
        <v>7.3031479314250095E-3</v>
      </c>
      <c r="J1845" s="1">
        <f>A1845/24/60/60+DATE(1970,1,1)</f>
        <v>44110.5625</v>
      </c>
      <c r="K1845" s="3">
        <f t="shared" si="171"/>
        <v>1</v>
      </c>
      <c r="L1845" s="6">
        <f>(1+Chart!$F$4)^(1/(365/K1845))-1</f>
        <v>6.6592785027408397E-5</v>
      </c>
      <c r="M1845" s="6">
        <f t="shared" si="172"/>
        <v>2.4646475380585287E-6</v>
      </c>
      <c r="N1845" s="6">
        <f t="shared" si="173"/>
        <v>1.993611400852302E-5</v>
      </c>
      <c r="O1845">
        <f>O1844*(B1845/B1844)</f>
        <v>323.86429940000335</v>
      </c>
      <c r="P1845">
        <f t="shared" si="169"/>
        <v>2020</v>
      </c>
      <c r="Q1845" s="1">
        <f t="shared" si="170"/>
        <v>44110.5625</v>
      </c>
      <c r="R1845">
        <f>IF(B1846="",R1844,IF(Q1845&gt;=Chart!$F$2,E1845,0))</f>
        <v>0</v>
      </c>
      <c r="S1845">
        <f>IF(B1846="",S1844,IFERROR(IF(AND(R1845&gt;0,R1844=0),R1845,(1+(B1846/B1845-1)*Calc!$Z$1)*S1844),0))</f>
        <v>0</v>
      </c>
      <c r="T1845">
        <f>IF(B1846="",T1844,IFERROR(IF(AND(R1845&gt;0,R1844=0),R1845,(1+(B1846/B1845-1)*Calc!$Z$1-L1846)*T1844),0))</f>
        <v>0</v>
      </c>
      <c r="U1845">
        <f>IF(B1846="",U1844,IFERROR(IF(AND(R1845&gt;0,R1844=0),R1845,(1+(B1846/B1845-1)*Calc!$Z$1-M1846*2)*U1844),0))</f>
        <v>0</v>
      </c>
      <c r="V1845">
        <f>IF(B1846="",V1844,IFERROR(IF(AND(R1845&gt;0,R1844=0),R1845,(1+(B1846/B1845-1)*Calc!$Z$1-N1846*2)*V1844),0))</f>
        <v>0</v>
      </c>
      <c r="W1845">
        <f>IF(ISNUMBER(C1845),C1845,W1844)</f>
        <v>0.09</v>
      </c>
      <c r="Y1845" s="1" t="e">
        <f>IF(AND(Q1845&gt;=Chart!$F$2,Q1845&lt;=Chart!$F$3),Q1845,#N/A)</f>
        <v>#N/A</v>
      </c>
      <c r="Z1845" t="e">
        <f>IF(AND(Q1845&gt;=Chart!$F$2,Q1845&lt;=Chart!$F$3),R1845,#N/A)</f>
        <v>#N/A</v>
      </c>
      <c r="AA1845" t="e">
        <f>IF(AND(Q1845&gt;=Chart!$F$2,Q1845&lt;=Chart!$F$3),S1845,#N/A)</f>
        <v>#N/A</v>
      </c>
      <c r="AB1845" t="e">
        <f>IF(AND(Q1845&gt;=Chart!$F$2,Q1845&lt;=Chart!$F$3),T1845,#N/A)</f>
        <v>#N/A</v>
      </c>
      <c r="AC1845" t="e">
        <f>IF(AND(Q1845&gt;=Chart!$F$2,Q1845&lt;=Chart!$F$3),U1845,#N/A)</f>
        <v>#N/A</v>
      </c>
      <c r="AD1845" t="e">
        <f>IF(AND(Q1845&gt;=Chart!$F$2,Q1845&lt;=Chart!$F$3),V1845,#N/A)</f>
        <v>#N/A</v>
      </c>
      <c r="AE1845" t="e">
        <f>IF(AND(Q1845&gt;=Chart!$F$2,Q1845&lt;=Chart!$F$3),I1845,#N/A)</f>
        <v>#N/A</v>
      </c>
      <c r="AF1845" t="e">
        <f>IF(AND(Q1845&gt;=Chart!$F$2,Q1845&lt;=Chart!$F$3),H1845/100,#N/A)</f>
        <v>#N/A</v>
      </c>
      <c r="AG1845" t="e">
        <f>IF(AND(Q1845&gt;=Chart!$F$2,Q1845&lt;=Chart!$F$3),W1845/100,#N/A)</f>
        <v>#N/A</v>
      </c>
    </row>
    <row r="1846" spans="1:33" x14ac:dyDescent="0.25">
      <c r="A1846">
        <v>1602077400</v>
      </c>
      <c r="B1846">
        <f>INDEX('Daily Data ADJ'!$1:$1048576,MATCH(Calc!$A1846,'Daily Data ADJ'!$A:$A,0),MATCH("SPY, CBOE BZX: Close",'Daily Data ADJ'!$1:$1,0))</f>
        <v>329.50168293000002</v>
      </c>
      <c r="C1846">
        <f>INDEX('Daily Data ADJ'!$1:$1048576,MATCH(Calc!$A1846,'Daily Data ADJ'!$A:$A,0),MATCH("EFFR, FRED: Close",'Daily Data ADJ'!$1:$1,0))</f>
        <v>0.09</v>
      </c>
      <c r="D1846">
        <f>INDEX('Daily Data ADJ'!$1:$1048576,MATCH(Calc!$A1846,'Daily Data ADJ'!$A:$A,1),MATCH("SOFR, FRED: Close",'Daily Data ADJ'!$1:$1,0))</f>
        <v>0.09</v>
      </c>
      <c r="E1846">
        <f>INDEX('Daily Data ADJ'!$1:$1048576,MATCH(Calc!$A1846,'Daily Data ADJ'!$A:$A,0),MATCH("UPRO, CBOE BZX: Close",'Daily Data ADJ'!$1:$1,0))</f>
        <v>29.194008369999999</v>
      </c>
      <c r="F1846">
        <f>INDEX('Daily Data ADJ'!$1:$1048576,MATCH(Calc!$A1846,'Daily Data ADJ'!$A:$A,0),MATCH("ES1!, CME_MINI: Close",'Daily Data ADJ'!$1:$1,0))</f>
        <v>3406.75</v>
      </c>
      <c r="G1846">
        <f>INDEX('Daily Data ADJ'!$1:$1048576,MATCH(Calc!$A1846,'Daily Data ADJ'!$A:$A,0),MATCH("ES2!, CME_MINI: Close",'Daily Data ADJ'!$1:$1,0))</f>
        <v>3398</v>
      </c>
      <c r="H1846">
        <f>INDEX('QUANDL MULTPL SP500_DIV_YIELD_M'!$A:$G,MATCH(Calc!$A1846,'QUANDL MULTPL SP500_DIV_YIELD_M'!$A:$A,1),MATCH('QUANDL MULTPL SP500_DIV_YIELD_M'!$E$1,'QUANDL MULTPL SP500_DIV_YIELD_M'!$A$1:$G$1,0))</f>
        <v>1.77</v>
      </c>
      <c r="I1846" s="5">
        <f t="shared" si="168"/>
        <v>7.4657919867813852E-3</v>
      </c>
      <c r="J1846" s="1">
        <f>A1846/24/60/60+DATE(1970,1,1)</f>
        <v>44111.5625</v>
      </c>
      <c r="K1846" s="3">
        <f t="shared" si="171"/>
        <v>1</v>
      </c>
      <c r="L1846" s="6">
        <f>(1+Chart!$F$4)^(1/(365/K1846))-1</f>
        <v>6.6592785027408397E-5</v>
      </c>
      <c r="M1846" s="6">
        <f t="shared" si="172"/>
        <v>2.4646475380585287E-6</v>
      </c>
      <c r="N1846" s="6">
        <f t="shared" si="173"/>
        <v>2.0378456677017098E-5</v>
      </c>
      <c r="O1846">
        <f>O1845*(B1846/B1845)</f>
        <v>329.50168293000343</v>
      </c>
      <c r="P1846">
        <f t="shared" si="169"/>
        <v>2020</v>
      </c>
      <c r="Q1846" s="1">
        <f t="shared" si="170"/>
        <v>44111.5625</v>
      </c>
      <c r="R1846">
        <f>IF(B1847="",R1845,IF(Q1846&gt;=Chart!$F$2,E1846,0))</f>
        <v>0</v>
      </c>
      <c r="S1846">
        <f>IF(B1847="",S1845,IFERROR(IF(AND(R1846&gt;0,R1845=0),R1846,(1+(B1847/B1846-1)*Calc!$Z$1)*S1845),0))</f>
        <v>0</v>
      </c>
      <c r="T1846">
        <f>IF(B1847="",T1845,IFERROR(IF(AND(R1846&gt;0,R1845=0),R1846,(1+(B1847/B1846-1)*Calc!$Z$1-L1847)*T1845),0))</f>
        <v>0</v>
      </c>
      <c r="U1846">
        <f>IF(B1847="",U1845,IFERROR(IF(AND(R1846&gt;0,R1845=0),R1846,(1+(B1847/B1846-1)*Calc!$Z$1-M1847*2)*U1845),0))</f>
        <v>0</v>
      </c>
      <c r="V1846">
        <f>IF(B1847="",V1845,IFERROR(IF(AND(R1846&gt;0,R1845=0),R1846,(1+(B1847/B1846-1)*Calc!$Z$1-N1847*2)*V1845),0))</f>
        <v>0</v>
      </c>
      <c r="W1846">
        <f>IF(ISNUMBER(C1846),C1846,W1845)</f>
        <v>0.09</v>
      </c>
      <c r="Y1846" s="1" t="e">
        <f>IF(AND(Q1846&gt;=Chart!$F$2,Q1846&lt;=Chart!$F$3),Q1846,#N/A)</f>
        <v>#N/A</v>
      </c>
      <c r="Z1846" t="e">
        <f>IF(AND(Q1846&gt;=Chart!$F$2,Q1846&lt;=Chart!$F$3),R1846,#N/A)</f>
        <v>#N/A</v>
      </c>
      <c r="AA1846" t="e">
        <f>IF(AND(Q1846&gt;=Chart!$F$2,Q1846&lt;=Chart!$F$3),S1846,#N/A)</f>
        <v>#N/A</v>
      </c>
      <c r="AB1846" t="e">
        <f>IF(AND(Q1846&gt;=Chart!$F$2,Q1846&lt;=Chart!$F$3),T1846,#N/A)</f>
        <v>#N/A</v>
      </c>
      <c r="AC1846" t="e">
        <f>IF(AND(Q1846&gt;=Chart!$F$2,Q1846&lt;=Chart!$F$3),U1846,#N/A)</f>
        <v>#N/A</v>
      </c>
      <c r="AD1846" t="e">
        <f>IF(AND(Q1846&gt;=Chart!$F$2,Q1846&lt;=Chart!$F$3),V1846,#N/A)</f>
        <v>#N/A</v>
      </c>
      <c r="AE1846" t="e">
        <f>IF(AND(Q1846&gt;=Chart!$F$2,Q1846&lt;=Chart!$F$3),I1846,#N/A)</f>
        <v>#N/A</v>
      </c>
      <c r="AF1846" t="e">
        <f>IF(AND(Q1846&gt;=Chart!$F$2,Q1846&lt;=Chart!$F$3),H1846/100,#N/A)</f>
        <v>#N/A</v>
      </c>
      <c r="AG1846" t="e">
        <f>IF(AND(Q1846&gt;=Chart!$F$2,Q1846&lt;=Chart!$F$3),W1846/100,#N/A)</f>
        <v>#N/A</v>
      </c>
    </row>
    <row r="1847" spans="1:33" x14ac:dyDescent="0.25">
      <c r="A1847">
        <v>1602163800</v>
      </c>
      <c r="B1847">
        <f>INDEX('Daily Data ADJ'!$1:$1048576,MATCH(Calc!$A1847,'Daily Data ADJ'!$A:$A,0),MATCH("SPY, CBOE BZX: Close",'Daily Data ADJ'!$1:$1,0))</f>
        <v>332.42190561000001</v>
      </c>
      <c r="C1847">
        <f>INDEX('Daily Data ADJ'!$1:$1048576,MATCH(Calc!$A1847,'Daily Data ADJ'!$A:$A,0),MATCH("EFFR, FRED: Close",'Daily Data ADJ'!$1:$1,0))</f>
        <v>0.09</v>
      </c>
      <c r="D1847">
        <f>INDEX('Daily Data ADJ'!$1:$1048576,MATCH(Calc!$A1847,'Daily Data ADJ'!$A:$A,1),MATCH("SOFR, FRED: Close",'Daily Data ADJ'!$1:$1,0))</f>
        <v>0.08</v>
      </c>
      <c r="E1847">
        <f>INDEX('Daily Data ADJ'!$1:$1048576,MATCH(Calc!$A1847,'Daily Data ADJ'!$A:$A,0),MATCH("UPRO, CBOE BZX: Close",'Daily Data ADJ'!$1:$1,0))</f>
        <v>29.944739850000001</v>
      </c>
      <c r="F1847">
        <f>INDEX('Daily Data ADJ'!$1:$1048576,MATCH(Calc!$A1847,'Daily Data ADJ'!$A:$A,0),MATCH("ES1!, CME_MINI: Close",'Daily Data ADJ'!$1:$1,0))</f>
        <v>3437.5</v>
      </c>
      <c r="G1847">
        <f>INDEX('Daily Data ADJ'!$1:$1048576,MATCH(Calc!$A1847,'Daily Data ADJ'!$A:$A,0),MATCH("ES2!, CME_MINI: Close",'Daily Data ADJ'!$1:$1,0))</f>
        <v>3428.75</v>
      </c>
      <c r="H1847">
        <f>INDEX('QUANDL MULTPL SP500_DIV_YIELD_M'!$A:$G,MATCH(Calc!$A1847,'QUANDL MULTPL SP500_DIV_YIELD_M'!$A:$A,1),MATCH('QUANDL MULTPL SP500_DIV_YIELD_M'!$E$1,'QUANDL MULTPL SP500_DIV_YIELD_M'!$A$1:$G$1,0))</f>
        <v>1.77</v>
      </c>
      <c r="I1847" s="5">
        <f t="shared" si="168"/>
        <v>7.5569919217716788E-3</v>
      </c>
      <c r="J1847" s="1">
        <f>A1847/24/60/60+DATE(1970,1,1)</f>
        <v>44112.5625</v>
      </c>
      <c r="K1847" s="3">
        <f t="shared" si="171"/>
        <v>1</v>
      </c>
      <c r="L1847" s="6">
        <f>(1+Chart!$F$4)^(1/(365/K1847))-1</f>
        <v>6.6592785027408397E-5</v>
      </c>
      <c r="M1847" s="6">
        <f t="shared" si="172"/>
        <v>2.4646475380585287E-6</v>
      </c>
      <c r="N1847" s="6">
        <f t="shared" si="173"/>
        <v>2.0626461772144111E-5</v>
      </c>
      <c r="O1847">
        <f>O1846*(B1847/B1846)</f>
        <v>332.42190561000348</v>
      </c>
      <c r="P1847">
        <f t="shared" si="169"/>
        <v>2020</v>
      </c>
      <c r="Q1847" s="1">
        <f t="shared" si="170"/>
        <v>44112.5625</v>
      </c>
      <c r="R1847">
        <f>IF(B1848="",R1846,IF(Q1847&gt;=Chart!$F$2,E1847,0))</f>
        <v>0</v>
      </c>
      <c r="S1847">
        <f>IF(B1848="",S1846,IFERROR(IF(AND(R1847&gt;0,R1846=0),R1847,(1+(B1848/B1847-1)*Calc!$Z$1)*S1846),0))</f>
        <v>0</v>
      </c>
      <c r="T1847">
        <f>IF(B1848="",T1846,IFERROR(IF(AND(R1847&gt;0,R1846=0),R1847,(1+(B1848/B1847-1)*Calc!$Z$1-L1848)*T1846),0))</f>
        <v>0</v>
      </c>
      <c r="U1847">
        <f>IF(B1848="",U1846,IFERROR(IF(AND(R1847&gt;0,R1846=0),R1847,(1+(B1848/B1847-1)*Calc!$Z$1-M1848*2)*U1846),0))</f>
        <v>0</v>
      </c>
      <c r="V1847">
        <f>IF(B1848="",V1846,IFERROR(IF(AND(R1847&gt;0,R1846=0),R1847,(1+(B1848/B1847-1)*Calc!$Z$1-N1848*2)*V1846),0))</f>
        <v>0</v>
      </c>
      <c r="W1847">
        <f>IF(ISNUMBER(C1847),C1847,W1846)</f>
        <v>0.09</v>
      </c>
      <c r="Y1847" s="1" t="e">
        <f>IF(AND(Q1847&gt;=Chart!$F$2,Q1847&lt;=Chart!$F$3),Q1847,#N/A)</f>
        <v>#N/A</v>
      </c>
      <c r="Z1847" t="e">
        <f>IF(AND(Q1847&gt;=Chart!$F$2,Q1847&lt;=Chart!$F$3),R1847,#N/A)</f>
        <v>#N/A</v>
      </c>
      <c r="AA1847" t="e">
        <f>IF(AND(Q1847&gt;=Chart!$F$2,Q1847&lt;=Chart!$F$3),S1847,#N/A)</f>
        <v>#N/A</v>
      </c>
      <c r="AB1847" t="e">
        <f>IF(AND(Q1847&gt;=Chart!$F$2,Q1847&lt;=Chart!$F$3),T1847,#N/A)</f>
        <v>#N/A</v>
      </c>
      <c r="AC1847" t="e">
        <f>IF(AND(Q1847&gt;=Chart!$F$2,Q1847&lt;=Chart!$F$3),U1847,#N/A)</f>
        <v>#N/A</v>
      </c>
      <c r="AD1847" t="e">
        <f>IF(AND(Q1847&gt;=Chart!$F$2,Q1847&lt;=Chart!$F$3),V1847,#N/A)</f>
        <v>#N/A</v>
      </c>
      <c r="AE1847" t="e">
        <f>IF(AND(Q1847&gt;=Chart!$F$2,Q1847&lt;=Chart!$F$3),I1847,#N/A)</f>
        <v>#N/A</v>
      </c>
      <c r="AF1847" t="e">
        <f>IF(AND(Q1847&gt;=Chart!$F$2,Q1847&lt;=Chart!$F$3),H1847/100,#N/A)</f>
        <v>#N/A</v>
      </c>
      <c r="AG1847" t="e">
        <f>IF(AND(Q1847&gt;=Chart!$F$2,Q1847&lt;=Chart!$F$3),W1847/100,#N/A)</f>
        <v>#N/A</v>
      </c>
    </row>
    <row r="1848" spans="1:33" x14ac:dyDescent="0.25">
      <c r="A1848">
        <v>1602250200</v>
      </c>
      <c r="B1848">
        <f>INDEX('Daily Data ADJ'!$1:$1048576,MATCH(Calc!$A1848,'Daily Data ADJ'!$A:$A,0),MATCH("SPY, CBOE BZX: Close",'Daily Data ADJ'!$1:$1,0))</f>
        <v>335.39047635999998</v>
      </c>
      <c r="C1848">
        <f>INDEX('Daily Data ADJ'!$1:$1048576,MATCH(Calc!$A1848,'Daily Data ADJ'!$A:$A,0),MATCH("EFFR, FRED: Close",'Daily Data ADJ'!$1:$1,0))</f>
        <v>0.09</v>
      </c>
      <c r="D1848">
        <f>INDEX('Daily Data ADJ'!$1:$1048576,MATCH(Calc!$A1848,'Daily Data ADJ'!$A:$A,1),MATCH("SOFR, FRED: Close",'Daily Data ADJ'!$1:$1,0))</f>
        <v>0.09</v>
      </c>
      <c r="E1848">
        <f>INDEX('Daily Data ADJ'!$1:$1048576,MATCH(Calc!$A1848,'Daily Data ADJ'!$A:$A,0),MATCH("UPRO, CBOE BZX: Close",'Daily Data ADJ'!$1:$1,0))</f>
        <v>30.76010385</v>
      </c>
      <c r="F1848">
        <f>INDEX('Daily Data ADJ'!$1:$1048576,MATCH(Calc!$A1848,'Daily Data ADJ'!$A:$A,0),MATCH("ES1!, CME_MINI: Close",'Daily Data ADJ'!$1:$1,0))</f>
        <v>3473.25</v>
      </c>
      <c r="G1848">
        <f>INDEX('Daily Data ADJ'!$1:$1048576,MATCH(Calc!$A1848,'Daily Data ADJ'!$A:$A,0),MATCH("ES2!, CME_MINI: Close",'Daily Data ADJ'!$1:$1,0))</f>
        <v>3464.25</v>
      </c>
      <c r="H1848">
        <f>INDEX('QUANDL MULTPL SP500_DIV_YIELD_M'!$A:$G,MATCH(Calc!$A1848,'QUANDL MULTPL SP500_DIV_YIELD_M'!$A:$A,1),MATCH('QUANDL MULTPL SP500_DIV_YIELD_M'!$E$1,'QUANDL MULTPL SP500_DIV_YIELD_M'!$A$1:$G$1,0))</f>
        <v>1.77</v>
      </c>
      <c r="I1848" s="5">
        <f t="shared" si="168"/>
        <v>7.3752854003418869E-3</v>
      </c>
      <c r="J1848" s="1">
        <f>A1848/24/60/60+DATE(1970,1,1)</f>
        <v>44113.5625</v>
      </c>
      <c r="K1848" s="3">
        <f t="shared" si="171"/>
        <v>1</v>
      </c>
      <c r="L1848" s="6">
        <f>(1+Chart!$F$4)^(1/(365/K1848))-1</f>
        <v>6.6592785027408397E-5</v>
      </c>
      <c r="M1848" s="6">
        <f t="shared" si="172"/>
        <v>2.4646475380585287E-6</v>
      </c>
      <c r="N1848" s="6">
        <f t="shared" si="173"/>
        <v>2.0132314908272164E-5</v>
      </c>
      <c r="O1848">
        <f>O1847*(B1848/B1847)</f>
        <v>335.39047636000345</v>
      </c>
      <c r="P1848">
        <f t="shared" si="169"/>
        <v>2020</v>
      </c>
      <c r="Q1848" s="1">
        <f t="shared" si="170"/>
        <v>44113.5625</v>
      </c>
      <c r="R1848">
        <f>IF(B1849="",R1847,IF(Q1848&gt;=Chart!$F$2,E1848,0))</f>
        <v>0</v>
      </c>
      <c r="S1848">
        <f>IF(B1849="",S1847,IFERROR(IF(AND(R1848&gt;0,R1847=0),R1848,(1+(B1849/B1848-1)*Calc!$Z$1)*S1847),0))</f>
        <v>0</v>
      </c>
      <c r="T1848">
        <f>IF(B1849="",T1847,IFERROR(IF(AND(R1848&gt;0,R1847=0),R1848,(1+(B1849/B1848-1)*Calc!$Z$1-L1849)*T1847),0))</f>
        <v>0</v>
      </c>
      <c r="U1848">
        <f>IF(B1849="",U1847,IFERROR(IF(AND(R1848&gt;0,R1847=0),R1848,(1+(B1849/B1848-1)*Calc!$Z$1-M1849*2)*U1847),0))</f>
        <v>0</v>
      </c>
      <c r="V1848">
        <f>IF(B1849="",V1847,IFERROR(IF(AND(R1848&gt;0,R1847=0),R1848,(1+(B1849/B1848-1)*Calc!$Z$1-N1849*2)*V1847),0))</f>
        <v>0</v>
      </c>
      <c r="W1848">
        <f>IF(ISNUMBER(C1848),C1848,W1847)</f>
        <v>0.09</v>
      </c>
      <c r="Y1848" s="1" t="e">
        <f>IF(AND(Q1848&gt;=Chart!$F$2,Q1848&lt;=Chart!$F$3),Q1848,#N/A)</f>
        <v>#N/A</v>
      </c>
      <c r="Z1848" t="e">
        <f>IF(AND(Q1848&gt;=Chart!$F$2,Q1848&lt;=Chart!$F$3),R1848,#N/A)</f>
        <v>#N/A</v>
      </c>
      <c r="AA1848" t="e">
        <f>IF(AND(Q1848&gt;=Chart!$F$2,Q1848&lt;=Chart!$F$3),S1848,#N/A)</f>
        <v>#N/A</v>
      </c>
      <c r="AB1848" t="e">
        <f>IF(AND(Q1848&gt;=Chart!$F$2,Q1848&lt;=Chart!$F$3),T1848,#N/A)</f>
        <v>#N/A</v>
      </c>
      <c r="AC1848" t="e">
        <f>IF(AND(Q1848&gt;=Chart!$F$2,Q1848&lt;=Chart!$F$3),U1848,#N/A)</f>
        <v>#N/A</v>
      </c>
      <c r="AD1848" t="e">
        <f>IF(AND(Q1848&gt;=Chart!$F$2,Q1848&lt;=Chart!$F$3),V1848,#N/A)</f>
        <v>#N/A</v>
      </c>
      <c r="AE1848" t="e">
        <f>IF(AND(Q1848&gt;=Chart!$F$2,Q1848&lt;=Chart!$F$3),I1848,#N/A)</f>
        <v>#N/A</v>
      </c>
      <c r="AF1848" t="e">
        <f>IF(AND(Q1848&gt;=Chart!$F$2,Q1848&lt;=Chart!$F$3),H1848/100,#N/A)</f>
        <v>#N/A</v>
      </c>
      <c r="AG1848" t="e">
        <f>IF(AND(Q1848&gt;=Chart!$F$2,Q1848&lt;=Chart!$F$3),W1848/100,#N/A)</f>
        <v>#N/A</v>
      </c>
    </row>
    <row r="1849" spans="1:33" x14ac:dyDescent="0.25">
      <c r="A1849">
        <v>1602509400</v>
      </c>
      <c r="B1849">
        <f>INDEX('Daily Data ADJ'!$1:$1048576,MATCH(Calc!$A1849,'Daily Data ADJ'!$A:$A,0),MATCH("SPY, CBOE BZX: Close",'Daily Data ADJ'!$1:$1,0))</f>
        <v>340.78611960000001</v>
      </c>
      <c r="C1849" t="str">
        <f>INDEX('Daily Data ADJ'!$1:$1048576,MATCH(Calc!$A1849,'Daily Data ADJ'!$A:$A,0),MATCH("EFFR, FRED: Close",'Daily Data ADJ'!$1:$1,0))</f>
        <v>NaN</v>
      </c>
      <c r="D1849" t="str">
        <f>INDEX('Daily Data ADJ'!$1:$1048576,MATCH(Calc!$A1849,'Daily Data ADJ'!$A:$A,1),MATCH("SOFR, FRED: Close",'Daily Data ADJ'!$1:$1,0))</f>
        <v>NaN</v>
      </c>
      <c r="E1849">
        <f>INDEX('Daily Data ADJ'!$1:$1048576,MATCH(Calc!$A1849,'Daily Data ADJ'!$A:$A,0),MATCH("UPRO, CBOE BZX: Close",'Daily Data ADJ'!$1:$1,0))</f>
        <v>32.24167988</v>
      </c>
      <c r="F1849">
        <f>INDEX('Daily Data ADJ'!$1:$1048576,MATCH(Calc!$A1849,'Daily Data ADJ'!$A:$A,0),MATCH("ES1!, CME_MINI: Close",'Daily Data ADJ'!$1:$1,0))</f>
        <v>3532.75</v>
      </c>
      <c r="G1849">
        <f>INDEX('Daily Data ADJ'!$1:$1048576,MATCH(Calc!$A1849,'Daily Data ADJ'!$A:$A,0),MATCH("ES2!, CME_MINI: Close",'Daily Data ADJ'!$1:$1,0))</f>
        <v>3524</v>
      </c>
      <c r="H1849">
        <f>INDEX('QUANDL MULTPL SP500_DIV_YIELD_M'!$A:$G,MATCH(Calc!$A1849,'QUANDL MULTPL SP500_DIV_YIELD_M'!$A:$A,1),MATCH('QUANDL MULTPL SP500_DIV_YIELD_M'!$E$1,'QUANDL MULTPL SP500_DIV_YIELD_M'!$A$1:$G$1,0))</f>
        <v>1.77</v>
      </c>
      <c r="I1849" s="5">
        <f t="shared" si="168"/>
        <v>7.8294511867978492E-3</v>
      </c>
      <c r="J1849" s="1">
        <f>A1849/24/60/60+DATE(1970,1,1)</f>
        <v>44116.5625</v>
      </c>
      <c r="K1849" s="3">
        <f t="shared" si="171"/>
        <v>3</v>
      </c>
      <c r="L1849" s="6">
        <f>(1+Chart!$F$4)^(1/(365/K1849))-1</f>
        <v>1.9979165917494157E-4</v>
      </c>
      <c r="M1849" s="6">
        <f t="shared" si="172"/>
        <v>2.4646475380585287E-6</v>
      </c>
      <c r="N1849" s="6">
        <f t="shared" si="173"/>
        <v>6.410309629245603E-5</v>
      </c>
      <c r="O1849">
        <f>O1848*(B1849/B1848)</f>
        <v>340.78611960000353</v>
      </c>
      <c r="P1849">
        <f t="shared" si="169"/>
        <v>2020</v>
      </c>
      <c r="Q1849" s="1">
        <f t="shared" si="170"/>
        <v>44116.5625</v>
      </c>
      <c r="R1849">
        <f>IF(B1850="",R1848,IF(Q1849&gt;=Chart!$F$2,E1849,0))</f>
        <v>0</v>
      </c>
      <c r="S1849">
        <f>IF(B1850="",S1848,IFERROR(IF(AND(R1849&gt;0,R1848=0),R1849,(1+(B1850/B1849-1)*Calc!$Z$1)*S1848),0))</f>
        <v>0</v>
      </c>
      <c r="T1849">
        <f>IF(B1850="",T1848,IFERROR(IF(AND(R1849&gt;0,R1848=0),R1849,(1+(B1850/B1849-1)*Calc!$Z$1-L1850)*T1848),0))</f>
        <v>0</v>
      </c>
      <c r="U1849">
        <f>IF(B1850="",U1848,IFERROR(IF(AND(R1849&gt;0,R1848=0),R1849,(1+(B1850/B1849-1)*Calc!$Z$1-M1850*2)*U1848),0))</f>
        <v>0</v>
      </c>
      <c r="V1849">
        <f>IF(B1850="",V1848,IFERROR(IF(AND(R1849&gt;0,R1848=0),R1849,(1+(B1850/B1849-1)*Calc!$Z$1-N1850*2)*V1848),0))</f>
        <v>0</v>
      </c>
      <c r="W1849">
        <f>IF(ISNUMBER(C1849),C1849,W1848)</f>
        <v>0.09</v>
      </c>
      <c r="Y1849" s="1" t="e">
        <f>IF(AND(Q1849&gt;=Chart!$F$2,Q1849&lt;=Chart!$F$3),Q1849,#N/A)</f>
        <v>#N/A</v>
      </c>
      <c r="Z1849" t="e">
        <f>IF(AND(Q1849&gt;=Chart!$F$2,Q1849&lt;=Chart!$F$3),R1849,#N/A)</f>
        <v>#N/A</v>
      </c>
      <c r="AA1849" t="e">
        <f>IF(AND(Q1849&gt;=Chart!$F$2,Q1849&lt;=Chart!$F$3),S1849,#N/A)</f>
        <v>#N/A</v>
      </c>
      <c r="AB1849" t="e">
        <f>IF(AND(Q1849&gt;=Chart!$F$2,Q1849&lt;=Chart!$F$3),T1849,#N/A)</f>
        <v>#N/A</v>
      </c>
      <c r="AC1849" t="e">
        <f>IF(AND(Q1849&gt;=Chart!$F$2,Q1849&lt;=Chart!$F$3),U1849,#N/A)</f>
        <v>#N/A</v>
      </c>
      <c r="AD1849" t="e">
        <f>IF(AND(Q1849&gt;=Chart!$F$2,Q1849&lt;=Chart!$F$3),V1849,#N/A)</f>
        <v>#N/A</v>
      </c>
      <c r="AE1849" t="e">
        <f>IF(AND(Q1849&gt;=Chart!$F$2,Q1849&lt;=Chart!$F$3),I1849,#N/A)</f>
        <v>#N/A</v>
      </c>
      <c r="AF1849" t="e">
        <f>IF(AND(Q1849&gt;=Chart!$F$2,Q1849&lt;=Chart!$F$3),H1849/100,#N/A)</f>
        <v>#N/A</v>
      </c>
      <c r="AG1849" t="e">
        <f>IF(AND(Q1849&gt;=Chart!$F$2,Q1849&lt;=Chart!$F$3),W1849/100,#N/A)</f>
        <v>#N/A</v>
      </c>
    </row>
    <row r="1850" spans="1:33" x14ac:dyDescent="0.25">
      <c r="A1850">
        <v>1602595800</v>
      </c>
      <c r="B1850">
        <f>INDEX('Daily Data ADJ'!$1:$1048576,MATCH(Calc!$A1850,'Daily Data ADJ'!$A:$A,0),MATCH("SPY, CBOE BZX: Close",'Daily Data ADJ'!$1:$1,0))</f>
        <v>338.56210893999997</v>
      </c>
      <c r="C1850">
        <f>INDEX('Daily Data ADJ'!$1:$1048576,MATCH(Calc!$A1850,'Daily Data ADJ'!$A:$A,0),MATCH("EFFR, FRED: Close",'Daily Data ADJ'!$1:$1,0))</f>
        <v>0.09</v>
      </c>
      <c r="D1850">
        <f>INDEX('Daily Data ADJ'!$1:$1048576,MATCH(Calc!$A1850,'Daily Data ADJ'!$A:$A,1),MATCH("SOFR, FRED: Close",'Daily Data ADJ'!$1:$1,0))</f>
        <v>0.09</v>
      </c>
      <c r="E1850">
        <f>INDEX('Daily Data ADJ'!$1:$1048576,MATCH(Calc!$A1850,'Daily Data ADJ'!$A:$A,0),MATCH("UPRO, CBOE BZX: Close",'Daily Data ADJ'!$1:$1,0))</f>
        <v>31.625185160000001</v>
      </c>
      <c r="F1850">
        <f>INDEX('Daily Data ADJ'!$1:$1048576,MATCH(Calc!$A1850,'Daily Data ADJ'!$A:$A,0),MATCH("ES1!, CME_MINI: Close",'Daily Data ADJ'!$1:$1,0))</f>
        <v>3504.75</v>
      </c>
      <c r="G1850">
        <f>INDEX('Daily Data ADJ'!$1:$1048576,MATCH(Calc!$A1850,'Daily Data ADJ'!$A:$A,0),MATCH("ES2!, CME_MINI: Close",'Daily Data ADJ'!$1:$1,0))</f>
        <v>3495.5</v>
      </c>
      <c r="H1850">
        <f>INDEX('QUANDL MULTPL SP500_DIV_YIELD_M'!$A:$G,MATCH(Calc!$A1850,'QUANDL MULTPL SP500_DIV_YIELD_M'!$A:$A,1),MATCH('QUANDL MULTPL SP500_DIV_YIELD_M'!$E$1,'QUANDL MULTPL SP500_DIV_YIELD_M'!$A$1:$G$1,0))</f>
        <v>1.77</v>
      </c>
      <c r="I1850" s="5">
        <f t="shared" si="168"/>
        <v>7.184620076714672E-3</v>
      </c>
      <c r="J1850" s="1">
        <f>A1850/24/60/60+DATE(1970,1,1)</f>
        <v>44117.5625</v>
      </c>
      <c r="K1850" s="3">
        <f t="shared" si="171"/>
        <v>1</v>
      </c>
      <c r="L1850" s="6">
        <f>(1+Chart!$F$4)^(1/(365/K1850))-1</f>
        <v>6.6592785027408397E-5</v>
      </c>
      <c r="M1850" s="6">
        <f t="shared" si="172"/>
        <v>2.4646475380585287E-6</v>
      </c>
      <c r="N1850" s="6">
        <f t="shared" si="173"/>
        <v>1.9613709201005136E-5</v>
      </c>
      <c r="O1850">
        <f>O1849*(B1850/B1849)</f>
        <v>338.56210894000344</v>
      </c>
      <c r="P1850">
        <f t="shared" si="169"/>
        <v>2020</v>
      </c>
      <c r="Q1850" s="1">
        <f t="shared" si="170"/>
        <v>44117.5625</v>
      </c>
      <c r="R1850">
        <f>IF(B1851="",R1849,IF(Q1850&gt;=Chart!$F$2,E1850,0))</f>
        <v>0</v>
      </c>
      <c r="S1850">
        <f>IF(B1851="",S1849,IFERROR(IF(AND(R1850&gt;0,R1849=0),R1850,(1+(B1851/B1850-1)*Calc!$Z$1)*S1849),0))</f>
        <v>0</v>
      </c>
      <c r="T1850">
        <f>IF(B1851="",T1849,IFERROR(IF(AND(R1850&gt;0,R1849=0),R1850,(1+(B1851/B1850-1)*Calc!$Z$1-L1851)*T1849),0))</f>
        <v>0</v>
      </c>
      <c r="U1850">
        <f>IF(B1851="",U1849,IFERROR(IF(AND(R1850&gt;0,R1849=0),R1850,(1+(B1851/B1850-1)*Calc!$Z$1-M1851*2)*U1849),0))</f>
        <v>0</v>
      </c>
      <c r="V1850">
        <f>IF(B1851="",V1849,IFERROR(IF(AND(R1850&gt;0,R1849=0),R1850,(1+(B1851/B1850-1)*Calc!$Z$1-N1851*2)*V1849),0))</f>
        <v>0</v>
      </c>
      <c r="W1850">
        <f>IF(ISNUMBER(C1850),C1850,W1849)</f>
        <v>0.09</v>
      </c>
      <c r="Y1850" s="1" t="e">
        <f>IF(AND(Q1850&gt;=Chart!$F$2,Q1850&lt;=Chart!$F$3),Q1850,#N/A)</f>
        <v>#N/A</v>
      </c>
      <c r="Z1850" t="e">
        <f>IF(AND(Q1850&gt;=Chart!$F$2,Q1850&lt;=Chart!$F$3),R1850,#N/A)</f>
        <v>#N/A</v>
      </c>
      <c r="AA1850" t="e">
        <f>IF(AND(Q1850&gt;=Chart!$F$2,Q1850&lt;=Chart!$F$3),S1850,#N/A)</f>
        <v>#N/A</v>
      </c>
      <c r="AB1850" t="e">
        <f>IF(AND(Q1850&gt;=Chart!$F$2,Q1850&lt;=Chart!$F$3),T1850,#N/A)</f>
        <v>#N/A</v>
      </c>
      <c r="AC1850" t="e">
        <f>IF(AND(Q1850&gt;=Chart!$F$2,Q1850&lt;=Chart!$F$3),U1850,#N/A)</f>
        <v>#N/A</v>
      </c>
      <c r="AD1850" t="e">
        <f>IF(AND(Q1850&gt;=Chart!$F$2,Q1850&lt;=Chart!$F$3),V1850,#N/A)</f>
        <v>#N/A</v>
      </c>
      <c r="AE1850" t="e">
        <f>IF(AND(Q1850&gt;=Chart!$F$2,Q1850&lt;=Chart!$F$3),I1850,#N/A)</f>
        <v>#N/A</v>
      </c>
      <c r="AF1850" t="e">
        <f>IF(AND(Q1850&gt;=Chart!$F$2,Q1850&lt;=Chart!$F$3),H1850/100,#N/A)</f>
        <v>#N/A</v>
      </c>
      <c r="AG1850" t="e">
        <f>IF(AND(Q1850&gt;=Chart!$F$2,Q1850&lt;=Chart!$F$3),W1850/100,#N/A)</f>
        <v>#N/A</v>
      </c>
    </row>
    <row r="1851" spans="1:33" x14ac:dyDescent="0.25">
      <c r="A1851">
        <v>1602682200</v>
      </c>
      <c r="B1851">
        <f>INDEX('Daily Data ADJ'!$1:$1048576,MATCH(Calc!$A1851,'Daily Data ADJ'!$A:$A,0),MATCH("SPY, CBOE BZX: Close",'Daily Data ADJ'!$1:$1,0))</f>
        <v>336.43479439999999</v>
      </c>
      <c r="C1851">
        <f>INDEX('Daily Data ADJ'!$1:$1048576,MATCH(Calc!$A1851,'Daily Data ADJ'!$A:$A,0),MATCH("EFFR, FRED: Close",'Daily Data ADJ'!$1:$1,0))</f>
        <v>0.09</v>
      </c>
      <c r="D1851">
        <f>INDEX('Daily Data ADJ'!$1:$1048576,MATCH(Calc!$A1851,'Daily Data ADJ'!$A:$A,1),MATCH("SOFR, FRED: Close",'Daily Data ADJ'!$1:$1,0))</f>
        <v>0.09</v>
      </c>
      <c r="E1851">
        <f>INDEX('Daily Data ADJ'!$1:$1048576,MATCH(Calc!$A1851,'Daily Data ADJ'!$A:$A,0),MATCH("UPRO, CBOE BZX: Close",'Daily Data ADJ'!$1:$1,0))</f>
        <v>31.053436009999999</v>
      </c>
      <c r="F1851">
        <f>INDEX('Daily Data ADJ'!$1:$1048576,MATCH(Calc!$A1851,'Daily Data ADJ'!$A:$A,0),MATCH("ES1!, CME_MINI: Close",'Daily Data ADJ'!$1:$1,0))</f>
        <v>3481</v>
      </c>
      <c r="G1851">
        <f>INDEX('Daily Data ADJ'!$1:$1048576,MATCH(Calc!$A1851,'Daily Data ADJ'!$A:$A,0),MATCH("ES2!, CME_MINI: Close",'Daily Data ADJ'!$1:$1,0))</f>
        <v>3471.5</v>
      </c>
      <c r="H1851">
        <f>INDEX('QUANDL MULTPL SP500_DIV_YIELD_M'!$A:$G,MATCH(Calc!$A1851,'QUANDL MULTPL SP500_DIV_YIELD_M'!$A:$A,1),MATCH('QUANDL MULTPL SP500_DIV_YIELD_M'!$E$1,'QUANDL MULTPL SP500_DIV_YIELD_M'!$A$1:$G$1,0))</f>
        <v>1.77</v>
      </c>
      <c r="I1851" s="5">
        <f t="shared" si="168"/>
        <v>6.8282033659621891E-3</v>
      </c>
      <c r="J1851" s="1">
        <f>A1851/24/60/60+DATE(1970,1,1)</f>
        <v>44118.5625</v>
      </c>
      <c r="K1851" s="3">
        <f t="shared" si="171"/>
        <v>1</v>
      </c>
      <c r="L1851" s="6">
        <f>(1+Chart!$F$4)^(1/(365/K1851))-1</f>
        <v>6.6592785027408397E-5</v>
      </c>
      <c r="M1851" s="6">
        <f t="shared" si="172"/>
        <v>2.4646475380585287E-6</v>
      </c>
      <c r="N1851" s="6">
        <f t="shared" si="173"/>
        <v>1.8644000550738227E-5</v>
      </c>
      <c r="O1851">
        <f>O1850*(B1851/B1850)</f>
        <v>336.43479440000345</v>
      </c>
      <c r="P1851">
        <f t="shared" si="169"/>
        <v>2020</v>
      </c>
      <c r="Q1851" s="1">
        <f t="shared" si="170"/>
        <v>44118.5625</v>
      </c>
      <c r="R1851">
        <f>IF(B1852="",R1850,IF(Q1851&gt;=Chart!$F$2,E1851,0))</f>
        <v>0</v>
      </c>
      <c r="S1851">
        <f>IF(B1852="",S1850,IFERROR(IF(AND(R1851&gt;0,R1850=0),R1851,(1+(B1852/B1851-1)*Calc!$Z$1)*S1850),0))</f>
        <v>0</v>
      </c>
      <c r="T1851">
        <f>IF(B1852="",T1850,IFERROR(IF(AND(R1851&gt;0,R1850=0),R1851,(1+(B1852/B1851-1)*Calc!$Z$1-L1852)*T1850),0))</f>
        <v>0</v>
      </c>
      <c r="U1851">
        <f>IF(B1852="",U1850,IFERROR(IF(AND(R1851&gt;0,R1850=0),R1851,(1+(B1852/B1851-1)*Calc!$Z$1-M1852*2)*U1850),0))</f>
        <v>0</v>
      </c>
      <c r="V1851">
        <f>IF(B1852="",V1850,IFERROR(IF(AND(R1851&gt;0,R1850=0),R1851,(1+(B1852/B1851-1)*Calc!$Z$1-N1852*2)*V1850),0))</f>
        <v>0</v>
      </c>
      <c r="W1851">
        <f>IF(ISNUMBER(C1851),C1851,W1850)</f>
        <v>0.09</v>
      </c>
      <c r="Y1851" s="1" t="e">
        <f>IF(AND(Q1851&gt;=Chart!$F$2,Q1851&lt;=Chart!$F$3),Q1851,#N/A)</f>
        <v>#N/A</v>
      </c>
      <c r="Z1851" t="e">
        <f>IF(AND(Q1851&gt;=Chart!$F$2,Q1851&lt;=Chart!$F$3),R1851,#N/A)</f>
        <v>#N/A</v>
      </c>
      <c r="AA1851" t="e">
        <f>IF(AND(Q1851&gt;=Chart!$F$2,Q1851&lt;=Chart!$F$3),S1851,#N/A)</f>
        <v>#N/A</v>
      </c>
      <c r="AB1851" t="e">
        <f>IF(AND(Q1851&gt;=Chart!$F$2,Q1851&lt;=Chart!$F$3),T1851,#N/A)</f>
        <v>#N/A</v>
      </c>
      <c r="AC1851" t="e">
        <f>IF(AND(Q1851&gt;=Chart!$F$2,Q1851&lt;=Chart!$F$3),U1851,#N/A)</f>
        <v>#N/A</v>
      </c>
      <c r="AD1851" t="e">
        <f>IF(AND(Q1851&gt;=Chart!$F$2,Q1851&lt;=Chart!$F$3),V1851,#N/A)</f>
        <v>#N/A</v>
      </c>
      <c r="AE1851" t="e">
        <f>IF(AND(Q1851&gt;=Chart!$F$2,Q1851&lt;=Chart!$F$3),I1851,#N/A)</f>
        <v>#N/A</v>
      </c>
      <c r="AF1851" t="e">
        <f>IF(AND(Q1851&gt;=Chart!$F$2,Q1851&lt;=Chart!$F$3),H1851/100,#N/A)</f>
        <v>#N/A</v>
      </c>
      <c r="AG1851" t="e">
        <f>IF(AND(Q1851&gt;=Chart!$F$2,Q1851&lt;=Chart!$F$3),W1851/100,#N/A)</f>
        <v>#N/A</v>
      </c>
    </row>
    <row r="1852" spans="1:33" x14ac:dyDescent="0.25">
      <c r="A1852">
        <v>1602768600</v>
      </c>
      <c r="B1852">
        <f>INDEX('Daily Data ADJ'!$1:$1048576,MATCH(Calc!$A1852,'Daily Data ADJ'!$A:$A,0),MATCH("SPY, CBOE BZX: Close",'Daily Data ADJ'!$1:$1,0))</f>
        <v>336.01900110999998</v>
      </c>
      <c r="C1852">
        <f>INDEX('Daily Data ADJ'!$1:$1048576,MATCH(Calc!$A1852,'Daily Data ADJ'!$A:$A,0),MATCH("EFFR, FRED: Close",'Daily Data ADJ'!$1:$1,0))</f>
        <v>0.09</v>
      </c>
      <c r="D1852">
        <f>INDEX('Daily Data ADJ'!$1:$1048576,MATCH(Calc!$A1852,'Daily Data ADJ'!$A:$A,1),MATCH("SOFR, FRED: Close",'Daily Data ADJ'!$1:$1,0))</f>
        <v>0.1</v>
      </c>
      <c r="E1852">
        <f>INDEX('Daily Data ADJ'!$1:$1048576,MATCH(Calc!$A1852,'Daily Data ADJ'!$A:$A,0),MATCH("UPRO, CBOE BZX: Close",'Daily Data ADJ'!$1:$1,0))</f>
        <v>30.904284059999998</v>
      </c>
      <c r="F1852">
        <f>INDEX('Daily Data ADJ'!$1:$1048576,MATCH(Calc!$A1852,'Daily Data ADJ'!$A:$A,0),MATCH("ES1!, CME_MINI: Close",'Daily Data ADJ'!$1:$1,0))</f>
        <v>3475.5</v>
      </c>
      <c r="G1852">
        <f>INDEX('Daily Data ADJ'!$1:$1048576,MATCH(Calc!$A1852,'Daily Data ADJ'!$A:$A,0),MATCH("ES2!, CME_MINI: Close",'Daily Data ADJ'!$1:$1,0))</f>
        <v>3466</v>
      </c>
      <c r="H1852">
        <f>INDEX('QUANDL MULTPL SP500_DIV_YIELD_M'!$A:$G,MATCH(Calc!$A1852,'QUANDL MULTPL SP500_DIV_YIELD_M'!$A:$A,1),MATCH('QUANDL MULTPL SP500_DIV_YIELD_M'!$E$1,'QUANDL MULTPL SP500_DIV_YIELD_M'!$A$1:$G$1,0))</f>
        <v>1.77</v>
      </c>
      <c r="I1852" s="5">
        <f t="shared" si="168"/>
        <v>6.8110692545012078E-3</v>
      </c>
      <c r="J1852" s="1">
        <f>A1852/24/60/60+DATE(1970,1,1)</f>
        <v>44119.5625</v>
      </c>
      <c r="K1852" s="3">
        <f t="shared" si="171"/>
        <v>1</v>
      </c>
      <c r="L1852" s="6">
        <f>(1+Chart!$F$4)^(1/(365/K1852))-1</f>
        <v>6.6592785027408397E-5</v>
      </c>
      <c r="M1852" s="6">
        <f t="shared" si="172"/>
        <v>2.4646475380585287E-6</v>
      </c>
      <c r="N1852" s="6">
        <f t="shared" si="173"/>
        <v>1.8597374875639616E-5</v>
      </c>
      <c r="O1852">
        <f>O1851*(B1852/B1851)</f>
        <v>336.01900111000344</v>
      </c>
      <c r="P1852">
        <f t="shared" si="169"/>
        <v>2020</v>
      </c>
      <c r="Q1852" s="1">
        <f t="shared" si="170"/>
        <v>44119.5625</v>
      </c>
      <c r="R1852">
        <f>IF(B1853="",R1851,IF(Q1852&gt;=Chart!$F$2,E1852,0))</f>
        <v>0</v>
      </c>
      <c r="S1852">
        <f>IF(B1853="",S1851,IFERROR(IF(AND(R1852&gt;0,R1851=0),R1852,(1+(B1853/B1852-1)*Calc!$Z$1)*S1851),0))</f>
        <v>0</v>
      </c>
      <c r="T1852">
        <f>IF(B1853="",T1851,IFERROR(IF(AND(R1852&gt;0,R1851=0),R1852,(1+(B1853/B1852-1)*Calc!$Z$1-L1853)*T1851),0))</f>
        <v>0</v>
      </c>
      <c r="U1852">
        <f>IF(B1853="",U1851,IFERROR(IF(AND(R1852&gt;0,R1851=0),R1852,(1+(B1853/B1852-1)*Calc!$Z$1-M1853*2)*U1851),0))</f>
        <v>0</v>
      </c>
      <c r="V1852">
        <f>IF(B1853="",V1851,IFERROR(IF(AND(R1852&gt;0,R1851=0),R1852,(1+(B1853/B1852-1)*Calc!$Z$1-N1853*2)*V1851),0))</f>
        <v>0</v>
      </c>
      <c r="W1852">
        <f>IF(ISNUMBER(C1852),C1852,W1851)</f>
        <v>0.09</v>
      </c>
      <c r="Y1852" s="1" t="e">
        <f>IF(AND(Q1852&gt;=Chart!$F$2,Q1852&lt;=Chart!$F$3),Q1852,#N/A)</f>
        <v>#N/A</v>
      </c>
      <c r="Z1852" t="e">
        <f>IF(AND(Q1852&gt;=Chart!$F$2,Q1852&lt;=Chart!$F$3),R1852,#N/A)</f>
        <v>#N/A</v>
      </c>
      <c r="AA1852" t="e">
        <f>IF(AND(Q1852&gt;=Chart!$F$2,Q1852&lt;=Chart!$F$3),S1852,#N/A)</f>
        <v>#N/A</v>
      </c>
      <c r="AB1852" t="e">
        <f>IF(AND(Q1852&gt;=Chart!$F$2,Q1852&lt;=Chart!$F$3),T1852,#N/A)</f>
        <v>#N/A</v>
      </c>
      <c r="AC1852" t="e">
        <f>IF(AND(Q1852&gt;=Chart!$F$2,Q1852&lt;=Chart!$F$3),U1852,#N/A)</f>
        <v>#N/A</v>
      </c>
      <c r="AD1852" t="e">
        <f>IF(AND(Q1852&gt;=Chart!$F$2,Q1852&lt;=Chart!$F$3),V1852,#N/A)</f>
        <v>#N/A</v>
      </c>
      <c r="AE1852" t="e">
        <f>IF(AND(Q1852&gt;=Chart!$F$2,Q1852&lt;=Chart!$F$3),I1852,#N/A)</f>
        <v>#N/A</v>
      </c>
      <c r="AF1852" t="e">
        <f>IF(AND(Q1852&gt;=Chart!$F$2,Q1852&lt;=Chart!$F$3),H1852/100,#N/A)</f>
        <v>#N/A</v>
      </c>
      <c r="AG1852" t="e">
        <f>IF(AND(Q1852&gt;=Chart!$F$2,Q1852&lt;=Chart!$F$3),W1852/100,#N/A)</f>
        <v>#N/A</v>
      </c>
    </row>
    <row r="1853" spans="1:33" x14ac:dyDescent="0.25">
      <c r="A1853">
        <v>1602855000</v>
      </c>
      <c r="B1853">
        <f>INDEX('Daily Data ADJ'!$1:$1048576,MATCH(Calc!$A1853,'Daily Data ADJ'!$A:$A,0),MATCH("SPY, CBOE BZX: Close",'Daily Data ADJ'!$1:$1,0))</f>
        <v>335.81593927</v>
      </c>
      <c r="C1853">
        <f>INDEX('Daily Data ADJ'!$1:$1048576,MATCH(Calc!$A1853,'Daily Data ADJ'!$A:$A,0),MATCH("EFFR, FRED: Close",'Daily Data ADJ'!$1:$1,0))</f>
        <v>0.09</v>
      </c>
      <c r="D1853">
        <f>INDEX('Daily Data ADJ'!$1:$1048576,MATCH(Calc!$A1853,'Daily Data ADJ'!$A:$A,1),MATCH("SOFR, FRED: Close",'Daily Data ADJ'!$1:$1,0))</f>
        <v>0.09</v>
      </c>
      <c r="E1853">
        <f>INDEX('Daily Data ADJ'!$1:$1048576,MATCH(Calc!$A1853,'Daily Data ADJ'!$A:$A,0),MATCH("UPRO, CBOE BZX: Close",'Daily Data ADJ'!$1:$1,0))</f>
        <v>30.839651549999999</v>
      </c>
      <c r="F1853">
        <f>INDEX('Daily Data ADJ'!$1:$1048576,MATCH(Calc!$A1853,'Daily Data ADJ'!$A:$A,0),MATCH("ES1!, CME_MINI: Close",'Daily Data ADJ'!$1:$1,0))</f>
        <v>3462.25</v>
      </c>
      <c r="G1853">
        <f>INDEX('Daily Data ADJ'!$1:$1048576,MATCH(Calc!$A1853,'Daily Data ADJ'!$A:$A,0),MATCH("ES2!, CME_MINI: Close",'Daily Data ADJ'!$1:$1,0))</f>
        <v>3452.5</v>
      </c>
      <c r="H1853">
        <f>INDEX('QUANDL MULTPL SP500_DIV_YIELD_M'!$A:$G,MATCH(Calc!$A1853,'QUANDL MULTPL SP500_DIV_YIELD_M'!$A:$A,1),MATCH('QUANDL MULTPL SP500_DIV_YIELD_M'!$E$1,'QUANDL MULTPL SP500_DIV_YIELD_M'!$A$1:$G$1,0))</f>
        <v>1.77</v>
      </c>
      <c r="I1853" s="5">
        <f t="shared" si="168"/>
        <v>6.4831416190673299E-3</v>
      </c>
      <c r="J1853" s="1">
        <f>A1853/24/60/60+DATE(1970,1,1)</f>
        <v>44120.5625</v>
      </c>
      <c r="K1853" s="3">
        <f t="shared" si="171"/>
        <v>1</v>
      </c>
      <c r="L1853" s="6">
        <f>(1+Chart!$F$4)^(1/(365/K1853))-1</f>
        <v>6.6592785027408397E-5</v>
      </c>
      <c r="M1853" s="6">
        <f t="shared" si="172"/>
        <v>2.4646475380585287E-6</v>
      </c>
      <c r="N1853" s="6">
        <f t="shared" si="173"/>
        <v>1.7704859327283273E-5</v>
      </c>
      <c r="O1853">
        <f>O1852*(B1853/B1852)</f>
        <v>335.81593927000347</v>
      </c>
      <c r="P1853">
        <f t="shared" si="169"/>
        <v>2020</v>
      </c>
      <c r="Q1853" s="1">
        <f t="shared" si="170"/>
        <v>44120.5625</v>
      </c>
      <c r="R1853">
        <f>IF(B1854="",R1852,IF(Q1853&gt;=Chart!$F$2,E1853,0))</f>
        <v>0</v>
      </c>
      <c r="S1853">
        <f>IF(B1854="",S1852,IFERROR(IF(AND(R1853&gt;0,R1852=0),R1853,(1+(B1854/B1853-1)*Calc!$Z$1)*S1852),0))</f>
        <v>0</v>
      </c>
      <c r="T1853">
        <f>IF(B1854="",T1852,IFERROR(IF(AND(R1853&gt;0,R1852=0),R1853,(1+(B1854/B1853-1)*Calc!$Z$1-L1854)*T1852),0))</f>
        <v>0</v>
      </c>
      <c r="U1853">
        <f>IF(B1854="",U1852,IFERROR(IF(AND(R1853&gt;0,R1852=0),R1853,(1+(B1854/B1853-1)*Calc!$Z$1-M1854*2)*U1852),0))</f>
        <v>0</v>
      </c>
      <c r="V1853">
        <f>IF(B1854="",V1852,IFERROR(IF(AND(R1853&gt;0,R1852=0),R1853,(1+(B1854/B1853-1)*Calc!$Z$1-N1854*2)*V1852),0))</f>
        <v>0</v>
      </c>
      <c r="W1853">
        <f>IF(ISNUMBER(C1853),C1853,W1852)</f>
        <v>0.09</v>
      </c>
      <c r="Y1853" s="1" t="e">
        <f>IF(AND(Q1853&gt;=Chart!$F$2,Q1853&lt;=Chart!$F$3),Q1853,#N/A)</f>
        <v>#N/A</v>
      </c>
      <c r="Z1853" t="e">
        <f>IF(AND(Q1853&gt;=Chart!$F$2,Q1853&lt;=Chart!$F$3),R1853,#N/A)</f>
        <v>#N/A</v>
      </c>
      <c r="AA1853" t="e">
        <f>IF(AND(Q1853&gt;=Chart!$F$2,Q1853&lt;=Chart!$F$3),S1853,#N/A)</f>
        <v>#N/A</v>
      </c>
      <c r="AB1853" t="e">
        <f>IF(AND(Q1853&gt;=Chart!$F$2,Q1853&lt;=Chart!$F$3),T1853,#N/A)</f>
        <v>#N/A</v>
      </c>
      <c r="AC1853" t="e">
        <f>IF(AND(Q1853&gt;=Chart!$F$2,Q1853&lt;=Chart!$F$3),U1853,#N/A)</f>
        <v>#N/A</v>
      </c>
      <c r="AD1853" t="e">
        <f>IF(AND(Q1853&gt;=Chart!$F$2,Q1853&lt;=Chart!$F$3),V1853,#N/A)</f>
        <v>#N/A</v>
      </c>
      <c r="AE1853" t="e">
        <f>IF(AND(Q1853&gt;=Chart!$F$2,Q1853&lt;=Chart!$F$3),I1853,#N/A)</f>
        <v>#N/A</v>
      </c>
      <c r="AF1853" t="e">
        <f>IF(AND(Q1853&gt;=Chart!$F$2,Q1853&lt;=Chart!$F$3),H1853/100,#N/A)</f>
        <v>#N/A</v>
      </c>
      <c r="AG1853" t="e">
        <f>IF(AND(Q1853&gt;=Chart!$F$2,Q1853&lt;=Chart!$F$3),W1853/100,#N/A)</f>
        <v>#N/A</v>
      </c>
    </row>
    <row r="1854" spans="1:33" x14ac:dyDescent="0.25">
      <c r="A1854">
        <v>1603114200</v>
      </c>
      <c r="B1854">
        <f>INDEX('Daily Data ADJ'!$1:$1048576,MATCH(Calc!$A1854,'Daily Data ADJ'!$A:$A,0),MATCH("SPY, CBOE BZX: Close",'Daily Data ADJ'!$1:$1,0))</f>
        <v>330.71038436999999</v>
      </c>
      <c r="C1854">
        <f>INDEX('Daily Data ADJ'!$1:$1048576,MATCH(Calc!$A1854,'Daily Data ADJ'!$A:$A,0),MATCH("EFFR, FRED: Close",'Daily Data ADJ'!$1:$1,0))</f>
        <v>0.09</v>
      </c>
      <c r="D1854">
        <f>INDEX('Daily Data ADJ'!$1:$1048576,MATCH(Calc!$A1854,'Daily Data ADJ'!$A:$A,1),MATCH("SOFR, FRED: Close",'Daily Data ADJ'!$1:$1,0))</f>
        <v>0.09</v>
      </c>
      <c r="E1854">
        <f>INDEX('Daily Data ADJ'!$1:$1048576,MATCH(Calc!$A1854,'Daily Data ADJ'!$A:$A,0),MATCH("UPRO, CBOE BZX: Close",'Daily Data ADJ'!$1:$1,0))</f>
        <v>29.44259495</v>
      </c>
      <c r="F1854">
        <f>INDEX('Daily Data ADJ'!$1:$1048576,MATCH(Calc!$A1854,'Daily Data ADJ'!$A:$A,0),MATCH("ES1!, CME_MINI: Close",'Daily Data ADJ'!$1:$1,0))</f>
        <v>3422.75</v>
      </c>
      <c r="G1854">
        <f>INDEX('Daily Data ADJ'!$1:$1048576,MATCH(Calc!$A1854,'Daily Data ADJ'!$A:$A,0),MATCH("ES2!, CME_MINI: Close",'Daily Data ADJ'!$1:$1,0))</f>
        <v>3413</v>
      </c>
      <c r="H1854">
        <f>INDEX('QUANDL MULTPL SP500_DIV_YIELD_M'!$A:$G,MATCH(Calc!$A1854,'QUANDL MULTPL SP500_DIV_YIELD_M'!$A:$A,1),MATCH('QUANDL MULTPL SP500_DIV_YIELD_M'!$E$1,'QUANDL MULTPL SP500_DIV_YIELD_M'!$A$1:$G$1,0))</f>
        <v>1.77</v>
      </c>
      <c r="I1854" s="5">
        <f t="shared" si="168"/>
        <v>6.3542476318010979E-3</v>
      </c>
      <c r="J1854" s="1">
        <f>A1854/24/60/60+DATE(1970,1,1)</f>
        <v>44123.5625</v>
      </c>
      <c r="K1854" s="3">
        <f t="shared" si="171"/>
        <v>3</v>
      </c>
      <c r="L1854" s="6">
        <f>(1+Chart!$F$4)^(1/(365/K1854))-1</f>
        <v>1.9979165917494157E-4</v>
      </c>
      <c r="M1854" s="6">
        <f t="shared" si="172"/>
        <v>7.393960838042446E-6</v>
      </c>
      <c r="N1854" s="6">
        <f t="shared" si="173"/>
        <v>5.2062816992659577E-5</v>
      </c>
      <c r="O1854">
        <f>O1853*(B1854/B1853)</f>
        <v>330.7103843700034</v>
      </c>
      <c r="P1854">
        <f t="shared" si="169"/>
        <v>2020</v>
      </c>
      <c r="Q1854" s="1">
        <f t="shared" si="170"/>
        <v>44123.5625</v>
      </c>
      <c r="R1854">
        <f>IF(B1855="",R1853,IF(Q1854&gt;=Chart!$F$2,E1854,0))</f>
        <v>0</v>
      </c>
      <c r="S1854">
        <f>IF(B1855="",S1853,IFERROR(IF(AND(R1854&gt;0,R1853=0),R1854,(1+(B1855/B1854-1)*Calc!$Z$1)*S1853),0))</f>
        <v>0</v>
      </c>
      <c r="T1854">
        <f>IF(B1855="",T1853,IFERROR(IF(AND(R1854&gt;0,R1853=0),R1854,(1+(B1855/B1854-1)*Calc!$Z$1-L1855)*T1853),0))</f>
        <v>0</v>
      </c>
      <c r="U1854">
        <f>IF(B1855="",U1853,IFERROR(IF(AND(R1854&gt;0,R1853=0),R1854,(1+(B1855/B1854-1)*Calc!$Z$1-M1855*2)*U1853),0))</f>
        <v>0</v>
      </c>
      <c r="V1854">
        <f>IF(B1855="",V1853,IFERROR(IF(AND(R1854&gt;0,R1853=0),R1854,(1+(B1855/B1854-1)*Calc!$Z$1-N1855*2)*V1853),0))</f>
        <v>0</v>
      </c>
      <c r="W1854">
        <f>IF(ISNUMBER(C1854),C1854,W1853)</f>
        <v>0.09</v>
      </c>
      <c r="Y1854" s="1" t="e">
        <f>IF(AND(Q1854&gt;=Chart!$F$2,Q1854&lt;=Chart!$F$3),Q1854,#N/A)</f>
        <v>#N/A</v>
      </c>
      <c r="Z1854" t="e">
        <f>IF(AND(Q1854&gt;=Chart!$F$2,Q1854&lt;=Chart!$F$3),R1854,#N/A)</f>
        <v>#N/A</v>
      </c>
      <c r="AA1854" t="e">
        <f>IF(AND(Q1854&gt;=Chart!$F$2,Q1854&lt;=Chart!$F$3),S1854,#N/A)</f>
        <v>#N/A</v>
      </c>
      <c r="AB1854" t="e">
        <f>IF(AND(Q1854&gt;=Chart!$F$2,Q1854&lt;=Chart!$F$3),T1854,#N/A)</f>
        <v>#N/A</v>
      </c>
      <c r="AC1854" t="e">
        <f>IF(AND(Q1854&gt;=Chart!$F$2,Q1854&lt;=Chart!$F$3),U1854,#N/A)</f>
        <v>#N/A</v>
      </c>
      <c r="AD1854" t="e">
        <f>IF(AND(Q1854&gt;=Chart!$F$2,Q1854&lt;=Chart!$F$3),V1854,#N/A)</f>
        <v>#N/A</v>
      </c>
      <c r="AE1854" t="e">
        <f>IF(AND(Q1854&gt;=Chart!$F$2,Q1854&lt;=Chart!$F$3),I1854,#N/A)</f>
        <v>#N/A</v>
      </c>
      <c r="AF1854" t="e">
        <f>IF(AND(Q1854&gt;=Chart!$F$2,Q1854&lt;=Chart!$F$3),H1854/100,#N/A)</f>
        <v>#N/A</v>
      </c>
      <c r="AG1854" t="e">
        <f>IF(AND(Q1854&gt;=Chart!$F$2,Q1854&lt;=Chart!$F$3),W1854/100,#N/A)</f>
        <v>#N/A</v>
      </c>
    </row>
    <row r="1855" spans="1:33" x14ac:dyDescent="0.25">
      <c r="A1855">
        <v>1603200600</v>
      </c>
      <c r="B1855">
        <f>INDEX('Daily Data ADJ'!$1:$1048576,MATCH(Calc!$A1855,'Daily Data ADJ'!$A:$A,0),MATCH("SPY, CBOE BZX: Close",'Daily Data ADJ'!$1:$1,0))</f>
        <v>332.03512115000001</v>
      </c>
      <c r="C1855">
        <f>INDEX('Daily Data ADJ'!$1:$1048576,MATCH(Calc!$A1855,'Daily Data ADJ'!$A:$A,0),MATCH("EFFR, FRED: Close",'Daily Data ADJ'!$1:$1,0))</f>
        <v>0.09</v>
      </c>
      <c r="D1855">
        <f>INDEX('Daily Data ADJ'!$1:$1048576,MATCH(Calc!$A1855,'Daily Data ADJ'!$A:$A,1),MATCH("SOFR, FRED: Close",'Daily Data ADJ'!$1:$1,0))</f>
        <v>0.08</v>
      </c>
      <c r="E1855">
        <f>INDEX('Daily Data ADJ'!$1:$1048576,MATCH(Calc!$A1855,'Daily Data ADJ'!$A:$A,0),MATCH("UPRO, CBOE BZX: Close",'Daily Data ADJ'!$1:$1,0))</f>
        <v>29.770729240000001</v>
      </c>
      <c r="F1855">
        <f>INDEX('Daily Data ADJ'!$1:$1048576,MATCH(Calc!$A1855,'Daily Data ADJ'!$A:$A,0),MATCH("ES1!, CME_MINI: Close",'Daily Data ADJ'!$1:$1,0))</f>
        <v>3432.25</v>
      </c>
      <c r="G1855">
        <f>INDEX('Daily Data ADJ'!$1:$1048576,MATCH(Calc!$A1855,'Daily Data ADJ'!$A:$A,0),MATCH("ES2!, CME_MINI: Close",'Daily Data ADJ'!$1:$1,0))</f>
        <v>3422.5</v>
      </c>
      <c r="H1855">
        <f>INDEX('QUANDL MULTPL SP500_DIV_YIELD_M'!$A:$G,MATCH(Calc!$A1855,'QUANDL MULTPL SP500_DIV_YIELD_M'!$A:$A,1),MATCH('QUANDL MULTPL SP500_DIV_YIELD_M'!$E$1,'QUANDL MULTPL SP500_DIV_YIELD_M'!$A$1:$G$1,0))</f>
        <v>1.77</v>
      </c>
      <c r="I1855" s="5">
        <f t="shared" si="168"/>
        <v>6.3855172513926431E-3</v>
      </c>
      <c r="J1855" s="1">
        <f>A1855/24/60/60+DATE(1970,1,1)</f>
        <v>44124.5625</v>
      </c>
      <c r="K1855" s="3">
        <f t="shared" si="171"/>
        <v>1</v>
      </c>
      <c r="L1855" s="6">
        <f>(1+Chart!$F$4)^(1/(365/K1855))-1</f>
        <v>6.6592785027408397E-5</v>
      </c>
      <c r="M1855" s="6">
        <f t="shared" si="172"/>
        <v>2.4646475380585287E-6</v>
      </c>
      <c r="N1855" s="6">
        <f t="shared" si="173"/>
        <v>1.743910058538134E-5</v>
      </c>
      <c r="O1855">
        <f>O1854*(B1855/B1854)</f>
        <v>332.03512115000342</v>
      </c>
      <c r="P1855">
        <f t="shared" si="169"/>
        <v>2020</v>
      </c>
      <c r="Q1855" s="1">
        <f t="shared" si="170"/>
        <v>44124.5625</v>
      </c>
      <c r="R1855">
        <f>IF(B1856="",R1854,IF(Q1855&gt;=Chart!$F$2,E1855,0))</f>
        <v>0</v>
      </c>
      <c r="S1855">
        <f>IF(B1856="",S1854,IFERROR(IF(AND(R1855&gt;0,R1854=0),R1855,(1+(B1856/B1855-1)*Calc!$Z$1)*S1854),0))</f>
        <v>0</v>
      </c>
      <c r="T1855">
        <f>IF(B1856="",T1854,IFERROR(IF(AND(R1855&gt;0,R1854=0),R1855,(1+(B1856/B1855-1)*Calc!$Z$1-L1856)*T1854),0))</f>
        <v>0</v>
      </c>
      <c r="U1855">
        <f>IF(B1856="",U1854,IFERROR(IF(AND(R1855&gt;0,R1854=0),R1855,(1+(B1856/B1855-1)*Calc!$Z$1-M1856*2)*U1854),0))</f>
        <v>0</v>
      </c>
      <c r="V1855">
        <f>IF(B1856="",V1854,IFERROR(IF(AND(R1855&gt;0,R1854=0),R1855,(1+(B1856/B1855-1)*Calc!$Z$1-N1856*2)*V1854),0))</f>
        <v>0</v>
      </c>
      <c r="W1855">
        <f>IF(ISNUMBER(C1855),C1855,W1854)</f>
        <v>0.09</v>
      </c>
      <c r="Y1855" s="1" t="e">
        <f>IF(AND(Q1855&gt;=Chart!$F$2,Q1855&lt;=Chart!$F$3),Q1855,#N/A)</f>
        <v>#N/A</v>
      </c>
      <c r="Z1855" t="e">
        <f>IF(AND(Q1855&gt;=Chart!$F$2,Q1855&lt;=Chart!$F$3),R1855,#N/A)</f>
        <v>#N/A</v>
      </c>
      <c r="AA1855" t="e">
        <f>IF(AND(Q1855&gt;=Chart!$F$2,Q1855&lt;=Chart!$F$3),S1855,#N/A)</f>
        <v>#N/A</v>
      </c>
      <c r="AB1855" t="e">
        <f>IF(AND(Q1855&gt;=Chart!$F$2,Q1855&lt;=Chart!$F$3),T1855,#N/A)</f>
        <v>#N/A</v>
      </c>
      <c r="AC1855" t="e">
        <f>IF(AND(Q1855&gt;=Chart!$F$2,Q1855&lt;=Chart!$F$3),U1855,#N/A)</f>
        <v>#N/A</v>
      </c>
      <c r="AD1855" t="e">
        <f>IF(AND(Q1855&gt;=Chart!$F$2,Q1855&lt;=Chart!$F$3),V1855,#N/A)</f>
        <v>#N/A</v>
      </c>
      <c r="AE1855" t="e">
        <f>IF(AND(Q1855&gt;=Chart!$F$2,Q1855&lt;=Chart!$F$3),I1855,#N/A)</f>
        <v>#N/A</v>
      </c>
      <c r="AF1855" t="e">
        <f>IF(AND(Q1855&gt;=Chart!$F$2,Q1855&lt;=Chart!$F$3),H1855/100,#N/A)</f>
        <v>#N/A</v>
      </c>
      <c r="AG1855" t="e">
        <f>IF(AND(Q1855&gt;=Chart!$F$2,Q1855&lt;=Chart!$F$3),W1855/100,#N/A)</f>
        <v>#N/A</v>
      </c>
    </row>
    <row r="1856" spans="1:33" x14ac:dyDescent="0.25">
      <c r="A1856">
        <v>1603287000</v>
      </c>
      <c r="B1856">
        <f>INDEX('Daily Data ADJ'!$1:$1048576,MATCH(Calc!$A1856,'Daily Data ADJ'!$A:$A,0),MATCH("SPY, CBOE BZX: Close",'Daily Data ADJ'!$1:$1,0))</f>
        <v>331.40659640000001</v>
      </c>
      <c r="C1856">
        <f>INDEX('Daily Data ADJ'!$1:$1048576,MATCH(Calc!$A1856,'Daily Data ADJ'!$A:$A,0),MATCH("EFFR, FRED: Close",'Daily Data ADJ'!$1:$1,0))</f>
        <v>0.09</v>
      </c>
      <c r="D1856">
        <f>INDEX('Daily Data ADJ'!$1:$1048576,MATCH(Calc!$A1856,'Daily Data ADJ'!$A:$A,1),MATCH("SOFR, FRED: Close",'Daily Data ADJ'!$1:$1,0))</f>
        <v>7.0000000000000007E-2</v>
      </c>
      <c r="E1856">
        <f>INDEX('Daily Data ADJ'!$1:$1048576,MATCH(Calc!$A1856,'Daily Data ADJ'!$A:$A,0),MATCH("UPRO, CBOE BZX: Close",'Daily Data ADJ'!$1:$1,0))</f>
        <v>29.611633829999999</v>
      </c>
      <c r="F1856">
        <f>INDEX('Daily Data ADJ'!$1:$1048576,MATCH(Calc!$A1856,'Daily Data ADJ'!$A:$A,0),MATCH("ES1!, CME_MINI: Close",'Daily Data ADJ'!$1:$1,0))</f>
        <v>3432.5</v>
      </c>
      <c r="G1856">
        <f>INDEX('Daily Data ADJ'!$1:$1048576,MATCH(Calc!$A1856,'Daily Data ADJ'!$A:$A,0),MATCH("ES2!, CME_MINI: Close",'Daily Data ADJ'!$1:$1,0))</f>
        <v>3422.75</v>
      </c>
      <c r="H1856">
        <f>INDEX('QUANDL MULTPL SP500_DIV_YIELD_M'!$A:$G,MATCH(Calc!$A1856,'QUANDL MULTPL SP500_DIV_YIELD_M'!$A:$A,1),MATCH('QUANDL MULTPL SP500_DIV_YIELD_M'!$E$1,'QUANDL MULTPL SP500_DIV_YIELD_M'!$A$1:$G$1,0))</f>
        <v>1.77</v>
      </c>
      <c r="I1856" s="5">
        <f t="shared" si="168"/>
        <v>6.3863378087062952E-3</v>
      </c>
      <c r="J1856" s="1">
        <f>A1856/24/60/60+DATE(1970,1,1)</f>
        <v>44125.5625</v>
      </c>
      <c r="K1856" s="3">
        <f t="shared" si="171"/>
        <v>1</v>
      </c>
      <c r="L1856" s="6">
        <f>(1+Chart!$F$4)^(1/(365/K1856))-1</f>
        <v>6.6592785027408397E-5</v>
      </c>
      <c r="M1856" s="6">
        <f t="shared" si="172"/>
        <v>2.4646475380585287E-6</v>
      </c>
      <c r="N1856" s="6">
        <f t="shared" si="173"/>
        <v>1.7441334461576474E-5</v>
      </c>
      <c r="O1856">
        <f>O1855*(B1856/B1855)</f>
        <v>331.40659640000342</v>
      </c>
      <c r="P1856">
        <f t="shared" si="169"/>
        <v>2020</v>
      </c>
      <c r="Q1856" s="1">
        <f t="shared" si="170"/>
        <v>44125.5625</v>
      </c>
      <c r="R1856">
        <f>IF(B1857="",R1855,IF(Q1856&gt;=Chart!$F$2,E1856,0))</f>
        <v>0</v>
      </c>
      <c r="S1856">
        <f>IF(B1857="",S1855,IFERROR(IF(AND(R1856&gt;0,R1855=0),R1856,(1+(B1857/B1856-1)*Calc!$Z$1)*S1855),0))</f>
        <v>0</v>
      </c>
      <c r="T1856">
        <f>IF(B1857="",T1855,IFERROR(IF(AND(R1856&gt;0,R1855=0),R1856,(1+(B1857/B1856-1)*Calc!$Z$1-L1857)*T1855),0))</f>
        <v>0</v>
      </c>
      <c r="U1856">
        <f>IF(B1857="",U1855,IFERROR(IF(AND(R1856&gt;0,R1855=0),R1856,(1+(B1857/B1856-1)*Calc!$Z$1-M1857*2)*U1855),0))</f>
        <v>0</v>
      </c>
      <c r="V1856">
        <f>IF(B1857="",V1855,IFERROR(IF(AND(R1856&gt;0,R1855=0),R1856,(1+(B1857/B1856-1)*Calc!$Z$1-N1857*2)*V1855),0))</f>
        <v>0</v>
      </c>
      <c r="W1856">
        <f>IF(ISNUMBER(C1856),C1856,W1855)</f>
        <v>0.09</v>
      </c>
      <c r="Y1856" s="1" t="e">
        <f>IF(AND(Q1856&gt;=Chart!$F$2,Q1856&lt;=Chart!$F$3),Q1856,#N/A)</f>
        <v>#N/A</v>
      </c>
      <c r="Z1856" t="e">
        <f>IF(AND(Q1856&gt;=Chart!$F$2,Q1856&lt;=Chart!$F$3),R1856,#N/A)</f>
        <v>#N/A</v>
      </c>
      <c r="AA1856" t="e">
        <f>IF(AND(Q1856&gt;=Chart!$F$2,Q1856&lt;=Chart!$F$3),S1856,#N/A)</f>
        <v>#N/A</v>
      </c>
      <c r="AB1856" t="e">
        <f>IF(AND(Q1856&gt;=Chart!$F$2,Q1856&lt;=Chart!$F$3),T1856,#N/A)</f>
        <v>#N/A</v>
      </c>
      <c r="AC1856" t="e">
        <f>IF(AND(Q1856&gt;=Chart!$F$2,Q1856&lt;=Chart!$F$3),U1856,#N/A)</f>
        <v>#N/A</v>
      </c>
      <c r="AD1856" t="e">
        <f>IF(AND(Q1856&gt;=Chart!$F$2,Q1856&lt;=Chart!$F$3),V1856,#N/A)</f>
        <v>#N/A</v>
      </c>
      <c r="AE1856" t="e">
        <f>IF(AND(Q1856&gt;=Chart!$F$2,Q1856&lt;=Chart!$F$3),I1856,#N/A)</f>
        <v>#N/A</v>
      </c>
      <c r="AF1856" t="e">
        <f>IF(AND(Q1856&gt;=Chart!$F$2,Q1856&lt;=Chart!$F$3),H1856/100,#N/A)</f>
        <v>#N/A</v>
      </c>
      <c r="AG1856" t="e">
        <f>IF(AND(Q1856&gt;=Chart!$F$2,Q1856&lt;=Chart!$F$3),W1856/100,#N/A)</f>
        <v>#N/A</v>
      </c>
    </row>
    <row r="1857" spans="1:33" x14ac:dyDescent="0.25">
      <c r="A1857">
        <v>1603373400</v>
      </c>
      <c r="B1857">
        <f>INDEX('Daily Data ADJ'!$1:$1048576,MATCH(Calc!$A1857,'Daily Data ADJ'!$A:$A,0),MATCH("SPY, CBOE BZX: Close",'Daily Data ADJ'!$1:$1,0))</f>
        <v>333.22448336999997</v>
      </c>
      <c r="C1857">
        <f>INDEX('Daily Data ADJ'!$1:$1048576,MATCH(Calc!$A1857,'Daily Data ADJ'!$A:$A,0),MATCH("EFFR, FRED: Close",'Daily Data ADJ'!$1:$1,0))</f>
        <v>0.09</v>
      </c>
      <c r="D1857">
        <f>INDEX('Daily Data ADJ'!$1:$1048576,MATCH(Calc!$A1857,'Daily Data ADJ'!$A:$A,1),MATCH("SOFR, FRED: Close",'Daily Data ADJ'!$1:$1,0))</f>
        <v>7.0000000000000007E-2</v>
      </c>
      <c r="E1857">
        <f>INDEX('Daily Data ADJ'!$1:$1048576,MATCH(Calc!$A1857,'Daily Data ADJ'!$A:$A,0),MATCH("UPRO, CBOE BZX: Close",'Daily Data ADJ'!$1:$1,0))</f>
        <v>30.12869392</v>
      </c>
      <c r="F1857">
        <f>INDEX('Daily Data ADJ'!$1:$1048576,MATCH(Calc!$A1857,'Daily Data ADJ'!$A:$A,0),MATCH("ES1!, CME_MINI: Close",'Daily Data ADJ'!$1:$1,0))</f>
        <v>3449.25</v>
      </c>
      <c r="G1857">
        <f>INDEX('Daily Data ADJ'!$1:$1048576,MATCH(Calc!$A1857,'Daily Data ADJ'!$A:$A,0),MATCH("ES2!, CME_MINI: Close",'Daily Data ADJ'!$1:$1,0))</f>
        <v>3439.5</v>
      </c>
      <c r="H1857">
        <f>INDEX('QUANDL MULTPL SP500_DIV_YIELD_M'!$A:$G,MATCH(Calc!$A1857,'QUANDL MULTPL SP500_DIV_YIELD_M'!$A:$A,1),MATCH('QUANDL MULTPL SP500_DIV_YIELD_M'!$E$1,'QUANDL MULTPL SP500_DIV_YIELD_M'!$A$1:$G$1,0))</f>
        <v>1.77</v>
      </c>
      <c r="I1857" s="5">
        <f t="shared" si="168"/>
        <v>6.4410453391415337E-3</v>
      </c>
      <c r="J1857" s="1">
        <f>A1857/24/60/60+DATE(1970,1,1)</f>
        <v>44126.5625</v>
      </c>
      <c r="K1857" s="3">
        <f t="shared" si="171"/>
        <v>1</v>
      </c>
      <c r="L1857" s="6">
        <f>(1+Chart!$F$4)^(1/(365/K1857))-1</f>
        <v>6.6592785027408397E-5</v>
      </c>
      <c r="M1857" s="6">
        <f t="shared" si="172"/>
        <v>2.4646475380585287E-6</v>
      </c>
      <c r="N1857" s="6">
        <f t="shared" si="173"/>
        <v>1.7590265533939942E-5</v>
      </c>
      <c r="O1857">
        <f>O1856*(B1857/B1856)</f>
        <v>333.22448337000338</v>
      </c>
      <c r="P1857">
        <f t="shared" si="169"/>
        <v>2020</v>
      </c>
      <c r="Q1857" s="1">
        <f t="shared" si="170"/>
        <v>44126.5625</v>
      </c>
      <c r="R1857">
        <f>IF(B1858="",R1856,IF(Q1857&gt;=Chart!$F$2,E1857,0))</f>
        <v>0</v>
      </c>
      <c r="S1857">
        <f>IF(B1858="",S1856,IFERROR(IF(AND(R1857&gt;0,R1856=0),R1857,(1+(B1858/B1857-1)*Calc!$Z$1)*S1856),0))</f>
        <v>0</v>
      </c>
      <c r="T1857">
        <f>IF(B1858="",T1856,IFERROR(IF(AND(R1857&gt;0,R1856=0),R1857,(1+(B1858/B1857-1)*Calc!$Z$1-L1858)*T1856),0))</f>
        <v>0</v>
      </c>
      <c r="U1857">
        <f>IF(B1858="",U1856,IFERROR(IF(AND(R1857&gt;0,R1856=0),R1857,(1+(B1858/B1857-1)*Calc!$Z$1-M1858*2)*U1856),0))</f>
        <v>0</v>
      </c>
      <c r="V1857">
        <f>IF(B1858="",V1856,IFERROR(IF(AND(R1857&gt;0,R1856=0),R1857,(1+(B1858/B1857-1)*Calc!$Z$1-N1858*2)*V1856),0))</f>
        <v>0</v>
      </c>
      <c r="W1857">
        <f>IF(ISNUMBER(C1857),C1857,W1856)</f>
        <v>0.09</v>
      </c>
      <c r="Y1857" s="1" t="e">
        <f>IF(AND(Q1857&gt;=Chart!$F$2,Q1857&lt;=Chart!$F$3),Q1857,#N/A)</f>
        <v>#N/A</v>
      </c>
      <c r="Z1857" t="e">
        <f>IF(AND(Q1857&gt;=Chart!$F$2,Q1857&lt;=Chart!$F$3),R1857,#N/A)</f>
        <v>#N/A</v>
      </c>
      <c r="AA1857" t="e">
        <f>IF(AND(Q1857&gt;=Chart!$F$2,Q1857&lt;=Chart!$F$3),S1857,#N/A)</f>
        <v>#N/A</v>
      </c>
      <c r="AB1857" t="e">
        <f>IF(AND(Q1857&gt;=Chart!$F$2,Q1857&lt;=Chart!$F$3),T1857,#N/A)</f>
        <v>#N/A</v>
      </c>
      <c r="AC1857" t="e">
        <f>IF(AND(Q1857&gt;=Chart!$F$2,Q1857&lt;=Chart!$F$3),U1857,#N/A)</f>
        <v>#N/A</v>
      </c>
      <c r="AD1857" t="e">
        <f>IF(AND(Q1857&gt;=Chart!$F$2,Q1857&lt;=Chart!$F$3),V1857,#N/A)</f>
        <v>#N/A</v>
      </c>
      <c r="AE1857" t="e">
        <f>IF(AND(Q1857&gt;=Chart!$F$2,Q1857&lt;=Chart!$F$3),I1857,#N/A)</f>
        <v>#N/A</v>
      </c>
      <c r="AF1857" t="e">
        <f>IF(AND(Q1857&gt;=Chart!$F$2,Q1857&lt;=Chart!$F$3),H1857/100,#N/A)</f>
        <v>#N/A</v>
      </c>
      <c r="AG1857" t="e">
        <f>IF(AND(Q1857&gt;=Chart!$F$2,Q1857&lt;=Chart!$F$3),W1857/100,#N/A)</f>
        <v>#N/A</v>
      </c>
    </row>
    <row r="1858" spans="1:33" x14ac:dyDescent="0.25">
      <c r="A1858">
        <v>1603459800</v>
      </c>
      <c r="B1858">
        <f>INDEX('Daily Data ADJ'!$1:$1048576,MATCH(Calc!$A1858,'Daily Data ADJ'!$A:$A,0),MATCH("SPY, CBOE BZX: Close",'Daily Data ADJ'!$1:$1,0))</f>
        <v>334.35582792000002</v>
      </c>
      <c r="C1858">
        <f>INDEX('Daily Data ADJ'!$1:$1048576,MATCH(Calc!$A1858,'Daily Data ADJ'!$A:$A,0),MATCH("EFFR, FRED: Close",'Daily Data ADJ'!$1:$1,0))</f>
        <v>0.09</v>
      </c>
      <c r="D1858">
        <f>INDEX('Daily Data ADJ'!$1:$1048576,MATCH(Calc!$A1858,'Daily Data ADJ'!$A:$A,1),MATCH("SOFR, FRED: Close",'Daily Data ADJ'!$1:$1,0))</f>
        <v>0.08</v>
      </c>
      <c r="E1858">
        <f>INDEX('Daily Data ADJ'!$1:$1048576,MATCH(Calc!$A1858,'Daily Data ADJ'!$A:$A,0),MATCH("UPRO, CBOE BZX: Close",'Daily Data ADJ'!$1:$1,0))</f>
        <v>30.39716743</v>
      </c>
      <c r="F1858">
        <f>INDEX('Daily Data ADJ'!$1:$1048576,MATCH(Calc!$A1858,'Daily Data ADJ'!$A:$A,0),MATCH("ES1!, CME_MINI: Close",'Daily Data ADJ'!$1:$1,0))</f>
        <v>3451.75</v>
      </c>
      <c r="G1858">
        <f>INDEX('Daily Data ADJ'!$1:$1048576,MATCH(Calc!$A1858,'Daily Data ADJ'!$A:$A,0),MATCH("ES2!, CME_MINI: Close",'Daily Data ADJ'!$1:$1,0))</f>
        <v>3442</v>
      </c>
      <c r="H1858">
        <f>INDEX('QUANDL MULTPL SP500_DIV_YIELD_M'!$A:$G,MATCH(Calc!$A1858,'QUANDL MULTPL SP500_DIV_YIELD_M'!$A:$A,1),MATCH('QUANDL MULTPL SP500_DIV_YIELD_M'!$E$1,'QUANDL MULTPL SP500_DIV_YIELD_M'!$A$1:$G$1,0))</f>
        <v>1.77</v>
      </c>
      <c r="I1858" s="5">
        <f t="shared" si="168"/>
        <v>6.4491652987544515E-3</v>
      </c>
      <c r="J1858" s="1">
        <f>A1858/24/60/60+DATE(1970,1,1)</f>
        <v>44127.5625</v>
      </c>
      <c r="K1858" s="3">
        <f t="shared" si="171"/>
        <v>1</v>
      </c>
      <c r="L1858" s="6">
        <f>(1+Chart!$F$4)^(1/(365/K1858))-1</f>
        <v>6.6592785027408397E-5</v>
      </c>
      <c r="M1858" s="6">
        <f t="shared" si="172"/>
        <v>2.4646475380585287E-6</v>
      </c>
      <c r="N1858" s="6">
        <f t="shared" si="173"/>
        <v>1.7612369925146254E-5</v>
      </c>
      <c r="O1858">
        <f>O1857*(B1858/B1857)</f>
        <v>334.35582792000343</v>
      </c>
      <c r="P1858">
        <f t="shared" si="169"/>
        <v>2020</v>
      </c>
      <c r="Q1858" s="1">
        <f t="shared" si="170"/>
        <v>44127.5625</v>
      </c>
      <c r="R1858">
        <f>IF(B1859="",R1857,IF(Q1858&gt;=Chart!$F$2,E1858,0))</f>
        <v>0</v>
      </c>
      <c r="S1858">
        <f>IF(B1859="",S1857,IFERROR(IF(AND(R1858&gt;0,R1857=0),R1858,(1+(B1859/B1858-1)*Calc!$Z$1)*S1857),0))</f>
        <v>0</v>
      </c>
      <c r="T1858">
        <f>IF(B1859="",T1857,IFERROR(IF(AND(R1858&gt;0,R1857=0),R1858,(1+(B1859/B1858-1)*Calc!$Z$1-L1859)*T1857),0))</f>
        <v>0</v>
      </c>
      <c r="U1858">
        <f>IF(B1859="",U1857,IFERROR(IF(AND(R1858&gt;0,R1857=0),R1858,(1+(B1859/B1858-1)*Calc!$Z$1-M1859*2)*U1857),0))</f>
        <v>0</v>
      </c>
      <c r="V1858">
        <f>IF(B1859="",V1857,IFERROR(IF(AND(R1858&gt;0,R1857=0),R1858,(1+(B1859/B1858-1)*Calc!$Z$1-N1859*2)*V1857),0))</f>
        <v>0</v>
      </c>
      <c r="W1858">
        <f>IF(ISNUMBER(C1858),C1858,W1857)</f>
        <v>0.09</v>
      </c>
      <c r="Y1858" s="1" t="e">
        <f>IF(AND(Q1858&gt;=Chart!$F$2,Q1858&lt;=Chart!$F$3),Q1858,#N/A)</f>
        <v>#N/A</v>
      </c>
      <c r="Z1858" t="e">
        <f>IF(AND(Q1858&gt;=Chart!$F$2,Q1858&lt;=Chart!$F$3),R1858,#N/A)</f>
        <v>#N/A</v>
      </c>
      <c r="AA1858" t="e">
        <f>IF(AND(Q1858&gt;=Chart!$F$2,Q1858&lt;=Chart!$F$3),S1858,#N/A)</f>
        <v>#N/A</v>
      </c>
      <c r="AB1858" t="e">
        <f>IF(AND(Q1858&gt;=Chart!$F$2,Q1858&lt;=Chart!$F$3),T1858,#N/A)</f>
        <v>#N/A</v>
      </c>
      <c r="AC1858" t="e">
        <f>IF(AND(Q1858&gt;=Chart!$F$2,Q1858&lt;=Chart!$F$3),U1858,#N/A)</f>
        <v>#N/A</v>
      </c>
      <c r="AD1858" t="e">
        <f>IF(AND(Q1858&gt;=Chart!$F$2,Q1858&lt;=Chart!$F$3),V1858,#N/A)</f>
        <v>#N/A</v>
      </c>
      <c r="AE1858" t="e">
        <f>IF(AND(Q1858&gt;=Chart!$F$2,Q1858&lt;=Chart!$F$3),I1858,#N/A)</f>
        <v>#N/A</v>
      </c>
      <c r="AF1858" t="e">
        <f>IF(AND(Q1858&gt;=Chart!$F$2,Q1858&lt;=Chart!$F$3),H1858/100,#N/A)</f>
        <v>#N/A</v>
      </c>
      <c r="AG1858" t="e">
        <f>IF(AND(Q1858&gt;=Chart!$F$2,Q1858&lt;=Chart!$F$3),W1858/100,#N/A)</f>
        <v>#N/A</v>
      </c>
    </row>
    <row r="1859" spans="1:33" x14ac:dyDescent="0.25">
      <c r="A1859">
        <v>1603719000</v>
      </c>
      <c r="B1859">
        <f>INDEX('Daily Data ADJ'!$1:$1048576,MATCH(Calc!$A1859,'Daily Data ADJ'!$A:$A,0),MATCH("SPY, CBOE BZX: Close",'Daily Data ADJ'!$1:$1,0))</f>
        <v>328.17694614999999</v>
      </c>
      <c r="C1859">
        <f>INDEX('Daily Data ADJ'!$1:$1048576,MATCH(Calc!$A1859,'Daily Data ADJ'!$A:$A,0),MATCH("EFFR, FRED: Close",'Daily Data ADJ'!$1:$1,0))</f>
        <v>0.09</v>
      </c>
      <c r="D1859">
        <f>INDEX('Daily Data ADJ'!$1:$1048576,MATCH(Calc!$A1859,'Daily Data ADJ'!$A:$A,1),MATCH("SOFR, FRED: Close",'Daily Data ADJ'!$1:$1,0))</f>
        <v>0.09</v>
      </c>
      <c r="E1859">
        <f>INDEX('Daily Data ADJ'!$1:$1048576,MATCH(Calc!$A1859,'Daily Data ADJ'!$A:$A,0),MATCH("UPRO, CBOE BZX: Close",'Daily Data ADJ'!$1:$1,0))</f>
        <v>28.731637320000001</v>
      </c>
      <c r="F1859">
        <f>INDEX('Daily Data ADJ'!$1:$1048576,MATCH(Calc!$A1859,'Daily Data ADJ'!$A:$A,0),MATCH("ES1!, CME_MINI: Close",'Daily Data ADJ'!$1:$1,0))</f>
        <v>3393.5</v>
      </c>
      <c r="G1859">
        <f>INDEX('Daily Data ADJ'!$1:$1048576,MATCH(Calc!$A1859,'Daily Data ADJ'!$A:$A,0),MATCH("ES2!, CME_MINI: Close",'Daily Data ADJ'!$1:$1,0))</f>
        <v>3383.75</v>
      </c>
      <c r="H1859">
        <f>INDEX('QUANDL MULTPL SP500_DIV_YIELD_M'!$A:$G,MATCH(Calc!$A1859,'QUANDL MULTPL SP500_DIV_YIELD_M'!$A:$A,1),MATCH('QUANDL MULTPL SP500_DIV_YIELD_M'!$E$1,'QUANDL MULTPL SP500_DIV_YIELD_M'!$A$1:$G$1,0))</f>
        <v>1.77</v>
      </c>
      <c r="I1859" s="5">
        <f t="shared" si="168"/>
        <v>6.2568754880534885E-3</v>
      </c>
      <c r="J1859" s="1">
        <f>A1859/24/60/60+DATE(1970,1,1)</f>
        <v>44130.5625</v>
      </c>
      <c r="K1859" s="3">
        <f t="shared" si="171"/>
        <v>3</v>
      </c>
      <c r="L1859" s="6">
        <f>(1+Chart!$F$4)^(1/(365/K1859))-1</f>
        <v>1.9979165917494157E-4</v>
      </c>
      <c r="M1859" s="6">
        <f t="shared" si="172"/>
        <v>7.393960838042446E-6</v>
      </c>
      <c r="N1859" s="6">
        <f t="shared" si="173"/>
        <v>5.1267471752103333E-5</v>
      </c>
      <c r="O1859">
        <f>O1858*(B1859/B1858)</f>
        <v>328.17694615000335</v>
      </c>
      <c r="P1859">
        <f t="shared" si="169"/>
        <v>2020</v>
      </c>
      <c r="Q1859" s="1">
        <f t="shared" si="170"/>
        <v>44130.5625</v>
      </c>
      <c r="R1859">
        <f>IF(B1860="",R1858,IF(Q1859&gt;=Chart!$F$2,E1859,0))</f>
        <v>0</v>
      </c>
      <c r="S1859">
        <f>IF(B1860="",S1858,IFERROR(IF(AND(R1859&gt;0,R1858=0),R1859,(1+(B1860/B1859-1)*Calc!$Z$1)*S1858),0))</f>
        <v>0</v>
      </c>
      <c r="T1859">
        <f>IF(B1860="",T1858,IFERROR(IF(AND(R1859&gt;0,R1858=0),R1859,(1+(B1860/B1859-1)*Calc!$Z$1-L1860)*T1858),0))</f>
        <v>0</v>
      </c>
      <c r="U1859">
        <f>IF(B1860="",U1858,IFERROR(IF(AND(R1859&gt;0,R1858=0),R1859,(1+(B1860/B1859-1)*Calc!$Z$1-M1860*2)*U1858),0))</f>
        <v>0</v>
      </c>
      <c r="V1859">
        <f>IF(B1860="",V1858,IFERROR(IF(AND(R1859&gt;0,R1858=0),R1859,(1+(B1860/B1859-1)*Calc!$Z$1-N1860*2)*V1858),0))</f>
        <v>0</v>
      </c>
      <c r="W1859">
        <f>IF(ISNUMBER(C1859),C1859,W1858)</f>
        <v>0.09</v>
      </c>
      <c r="Y1859" s="1" t="e">
        <f>IF(AND(Q1859&gt;=Chart!$F$2,Q1859&lt;=Chart!$F$3),Q1859,#N/A)</f>
        <v>#N/A</v>
      </c>
      <c r="Z1859" t="e">
        <f>IF(AND(Q1859&gt;=Chart!$F$2,Q1859&lt;=Chart!$F$3),R1859,#N/A)</f>
        <v>#N/A</v>
      </c>
      <c r="AA1859" t="e">
        <f>IF(AND(Q1859&gt;=Chart!$F$2,Q1859&lt;=Chart!$F$3),S1859,#N/A)</f>
        <v>#N/A</v>
      </c>
      <c r="AB1859" t="e">
        <f>IF(AND(Q1859&gt;=Chart!$F$2,Q1859&lt;=Chart!$F$3),T1859,#N/A)</f>
        <v>#N/A</v>
      </c>
      <c r="AC1859" t="e">
        <f>IF(AND(Q1859&gt;=Chart!$F$2,Q1859&lt;=Chart!$F$3),U1859,#N/A)</f>
        <v>#N/A</v>
      </c>
      <c r="AD1859" t="e">
        <f>IF(AND(Q1859&gt;=Chart!$F$2,Q1859&lt;=Chart!$F$3),V1859,#N/A)</f>
        <v>#N/A</v>
      </c>
      <c r="AE1859" t="e">
        <f>IF(AND(Q1859&gt;=Chart!$F$2,Q1859&lt;=Chart!$F$3),I1859,#N/A)</f>
        <v>#N/A</v>
      </c>
      <c r="AF1859" t="e">
        <f>IF(AND(Q1859&gt;=Chart!$F$2,Q1859&lt;=Chart!$F$3),H1859/100,#N/A)</f>
        <v>#N/A</v>
      </c>
      <c r="AG1859" t="e">
        <f>IF(AND(Q1859&gt;=Chart!$F$2,Q1859&lt;=Chart!$F$3),W1859/100,#N/A)</f>
        <v>#N/A</v>
      </c>
    </row>
    <row r="1860" spans="1:33" x14ac:dyDescent="0.25">
      <c r="A1860">
        <v>1603805400</v>
      </c>
      <c r="B1860">
        <f>INDEX('Daily Data ADJ'!$1:$1048576,MATCH(Calc!$A1860,'Daily Data ADJ'!$A:$A,0),MATCH("SPY, CBOE BZX: Close",'Daily Data ADJ'!$1:$1,0))</f>
        <v>327.0456016</v>
      </c>
      <c r="C1860">
        <f>INDEX('Daily Data ADJ'!$1:$1048576,MATCH(Calc!$A1860,'Daily Data ADJ'!$A:$A,0),MATCH("EFFR, FRED: Close",'Daily Data ADJ'!$1:$1,0))</f>
        <v>0.09</v>
      </c>
      <c r="D1860">
        <f>INDEX('Daily Data ADJ'!$1:$1048576,MATCH(Calc!$A1860,'Daily Data ADJ'!$A:$A,1),MATCH("SOFR, FRED: Close",'Daily Data ADJ'!$1:$1,0))</f>
        <v>0.09</v>
      </c>
      <c r="E1860">
        <f>INDEX('Daily Data ADJ'!$1:$1048576,MATCH(Calc!$A1860,'Daily Data ADJ'!$A:$A,0),MATCH("UPRO, CBOE BZX: Close",'Daily Data ADJ'!$1:$1,0))</f>
        <v>28.43333342</v>
      </c>
      <c r="F1860">
        <f>INDEX('Daily Data ADJ'!$1:$1048576,MATCH(Calc!$A1860,'Daily Data ADJ'!$A:$A,0),MATCH("ES1!, CME_MINI: Close",'Daily Data ADJ'!$1:$1,0))</f>
        <v>3383</v>
      </c>
      <c r="G1860">
        <f>INDEX('Daily Data ADJ'!$1:$1048576,MATCH(Calc!$A1860,'Daily Data ADJ'!$A:$A,0),MATCH("ES2!, CME_MINI: Close",'Daily Data ADJ'!$1:$1,0))</f>
        <v>3373.5</v>
      </c>
      <c r="H1860">
        <f>INDEX('QUANDL MULTPL SP500_DIV_YIELD_M'!$A:$G,MATCH(Calc!$A1860,'QUANDL MULTPL SP500_DIV_YIELD_M'!$A:$A,1),MATCH('QUANDL MULTPL SP500_DIV_YIELD_M'!$E$1,'QUANDL MULTPL SP500_DIV_YIELD_M'!$A$1:$G$1,0))</f>
        <v>1.77</v>
      </c>
      <c r="I1860" s="5">
        <f t="shared" si="168"/>
        <v>6.5145922502998846E-3</v>
      </c>
      <c r="J1860" s="1">
        <f>A1860/24/60/60+DATE(1970,1,1)</f>
        <v>44131.5625</v>
      </c>
      <c r="K1860" s="3">
        <f t="shared" si="171"/>
        <v>1</v>
      </c>
      <c r="L1860" s="6">
        <f>(1+Chart!$F$4)^(1/(365/K1860))-1</f>
        <v>6.6592785027408397E-5</v>
      </c>
      <c r="M1860" s="6">
        <f t="shared" si="172"/>
        <v>2.4646475380585287E-6</v>
      </c>
      <c r="N1860" s="6">
        <f t="shared" si="173"/>
        <v>1.7790470593359586E-5</v>
      </c>
      <c r="O1860">
        <f>O1859*(B1860/B1859)</f>
        <v>327.04560160000335</v>
      </c>
      <c r="P1860">
        <f t="shared" si="169"/>
        <v>2020</v>
      </c>
      <c r="Q1860" s="1">
        <f t="shared" si="170"/>
        <v>44131.5625</v>
      </c>
      <c r="R1860">
        <f>IF(B1861="",R1859,IF(Q1860&gt;=Chart!$F$2,E1860,0))</f>
        <v>0</v>
      </c>
      <c r="S1860">
        <f>IF(B1861="",S1859,IFERROR(IF(AND(R1860&gt;0,R1859=0),R1860,(1+(B1861/B1860-1)*Calc!$Z$1)*S1859),0))</f>
        <v>0</v>
      </c>
      <c r="T1860">
        <f>IF(B1861="",T1859,IFERROR(IF(AND(R1860&gt;0,R1859=0),R1860,(1+(B1861/B1860-1)*Calc!$Z$1-L1861)*T1859),0))</f>
        <v>0</v>
      </c>
      <c r="U1860">
        <f>IF(B1861="",U1859,IFERROR(IF(AND(R1860&gt;0,R1859=0),R1860,(1+(B1861/B1860-1)*Calc!$Z$1-M1861*2)*U1859),0))</f>
        <v>0</v>
      </c>
      <c r="V1860">
        <f>IF(B1861="",V1859,IFERROR(IF(AND(R1860&gt;0,R1859=0),R1860,(1+(B1861/B1860-1)*Calc!$Z$1-N1861*2)*V1859),0))</f>
        <v>0</v>
      </c>
      <c r="W1860">
        <f>IF(ISNUMBER(C1860),C1860,W1859)</f>
        <v>0.09</v>
      </c>
      <c r="Y1860" s="1" t="e">
        <f>IF(AND(Q1860&gt;=Chart!$F$2,Q1860&lt;=Chart!$F$3),Q1860,#N/A)</f>
        <v>#N/A</v>
      </c>
      <c r="Z1860" t="e">
        <f>IF(AND(Q1860&gt;=Chart!$F$2,Q1860&lt;=Chart!$F$3),R1860,#N/A)</f>
        <v>#N/A</v>
      </c>
      <c r="AA1860" t="e">
        <f>IF(AND(Q1860&gt;=Chart!$F$2,Q1860&lt;=Chart!$F$3),S1860,#N/A)</f>
        <v>#N/A</v>
      </c>
      <c r="AB1860" t="e">
        <f>IF(AND(Q1860&gt;=Chart!$F$2,Q1860&lt;=Chart!$F$3),T1860,#N/A)</f>
        <v>#N/A</v>
      </c>
      <c r="AC1860" t="e">
        <f>IF(AND(Q1860&gt;=Chart!$F$2,Q1860&lt;=Chart!$F$3),U1860,#N/A)</f>
        <v>#N/A</v>
      </c>
      <c r="AD1860" t="e">
        <f>IF(AND(Q1860&gt;=Chart!$F$2,Q1860&lt;=Chart!$F$3),V1860,#N/A)</f>
        <v>#N/A</v>
      </c>
      <c r="AE1860" t="e">
        <f>IF(AND(Q1860&gt;=Chart!$F$2,Q1860&lt;=Chart!$F$3),I1860,#N/A)</f>
        <v>#N/A</v>
      </c>
      <c r="AF1860" t="e">
        <f>IF(AND(Q1860&gt;=Chart!$F$2,Q1860&lt;=Chart!$F$3),H1860/100,#N/A)</f>
        <v>#N/A</v>
      </c>
      <c r="AG1860" t="e">
        <f>IF(AND(Q1860&gt;=Chart!$F$2,Q1860&lt;=Chart!$F$3),W1860/100,#N/A)</f>
        <v>#N/A</v>
      </c>
    </row>
    <row r="1861" spans="1:33" x14ac:dyDescent="0.25">
      <c r="A1861">
        <v>1603891800</v>
      </c>
      <c r="B1861">
        <f>INDEX('Daily Data ADJ'!$1:$1048576,MATCH(Calc!$A1861,'Daily Data ADJ'!$A:$A,0),MATCH("SPY, CBOE BZX: Close",'Daily Data ADJ'!$1:$1,0))</f>
        <v>315.86753064999999</v>
      </c>
      <c r="C1861">
        <f>INDEX('Daily Data ADJ'!$1:$1048576,MATCH(Calc!$A1861,'Daily Data ADJ'!$A:$A,0),MATCH("EFFR, FRED: Close",'Daily Data ADJ'!$1:$1,0))</f>
        <v>0.09</v>
      </c>
      <c r="D1861">
        <f>INDEX('Daily Data ADJ'!$1:$1048576,MATCH(Calc!$A1861,'Daily Data ADJ'!$A:$A,1),MATCH("SOFR, FRED: Close",'Daily Data ADJ'!$1:$1,0))</f>
        <v>0.08</v>
      </c>
      <c r="E1861">
        <f>INDEX('Daily Data ADJ'!$1:$1048576,MATCH(Calc!$A1861,'Daily Data ADJ'!$A:$A,0),MATCH("UPRO, CBOE BZX: Close",'Daily Data ADJ'!$1:$1,0))</f>
        <v>25.514926930000001</v>
      </c>
      <c r="F1861">
        <f>INDEX('Daily Data ADJ'!$1:$1048576,MATCH(Calc!$A1861,'Daily Data ADJ'!$A:$A,0),MATCH("ES1!, CME_MINI: Close",'Daily Data ADJ'!$1:$1,0))</f>
        <v>3263.5</v>
      </c>
      <c r="G1861">
        <f>INDEX('Daily Data ADJ'!$1:$1048576,MATCH(Calc!$A1861,'Daily Data ADJ'!$A:$A,0),MATCH("ES2!, CME_MINI: Close",'Daily Data ADJ'!$1:$1,0))</f>
        <v>3253.75</v>
      </c>
      <c r="H1861">
        <f>INDEX('QUANDL MULTPL SP500_DIV_YIELD_M'!$A:$G,MATCH(Calc!$A1861,'QUANDL MULTPL SP500_DIV_YIELD_M'!$A:$A,1),MATCH('QUANDL MULTPL SP500_DIV_YIELD_M'!$E$1,'QUANDL MULTPL SP500_DIV_YIELD_M'!$A$1:$G$1,0))</f>
        <v>1.77</v>
      </c>
      <c r="I1861" s="5">
        <f t="shared" si="168"/>
        <v>5.803087535944558E-3</v>
      </c>
      <c r="J1861" s="1">
        <f>A1861/24/60/60+DATE(1970,1,1)</f>
        <v>44132.5625</v>
      </c>
      <c r="K1861" s="3">
        <f t="shared" si="171"/>
        <v>1</v>
      </c>
      <c r="L1861" s="6">
        <f>(1+Chart!$F$4)^(1/(365/K1861))-1</f>
        <v>6.6592785027408397E-5</v>
      </c>
      <c r="M1861" s="6">
        <f t="shared" si="172"/>
        <v>2.4646475380585287E-6</v>
      </c>
      <c r="N1861" s="6">
        <f t="shared" si="173"/>
        <v>1.5853042048652455E-5</v>
      </c>
      <c r="O1861">
        <f>O1860*(B1861/B1860)</f>
        <v>315.86753065000323</v>
      </c>
      <c r="P1861">
        <f t="shared" si="169"/>
        <v>2020</v>
      </c>
      <c r="Q1861" s="1">
        <f t="shared" si="170"/>
        <v>44132.5625</v>
      </c>
      <c r="R1861">
        <f>IF(B1862="",R1860,IF(Q1861&gt;=Chart!$F$2,E1861,0))</f>
        <v>0</v>
      </c>
      <c r="S1861">
        <f>IF(B1862="",S1860,IFERROR(IF(AND(R1861&gt;0,R1860=0),R1861,(1+(B1862/B1861-1)*Calc!$Z$1)*S1860),0))</f>
        <v>0</v>
      </c>
      <c r="T1861">
        <f>IF(B1862="",T1860,IFERROR(IF(AND(R1861&gt;0,R1860=0),R1861,(1+(B1862/B1861-1)*Calc!$Z$1-L1862)*T1860),0))</f>
        <v>0</v>
      </c>
      <c r="U1861">
        <f>IF(B1862="",U1860,IFERROR(IF(AND(R1861&gt;0,R1860=0),R1861,(1+(B1862/B1861-1)*Calc!$Z$1-M1862*2)*U1860),0))</f>
        <v>0</v>
      </c>
      <c r="V1861">
        <f>IF(B1862="",V1860,IFERROR(IF(AND(R1861&gt;0,R1860=0),R1861,(1+(B1862/B1861-1)*Calc!$Z$1-N1862*2)*V1860),0))</f>
        <v>0</v>
      </c>
      <c r="W1861">
        <f>IF(ISNUMBER(C1861),C1861,W1860)</f>
        <v>0.09</v>
      </c>
      <c r="Y1861" s="1" t="e">
        <f>IF(AND(Q1861&gt;=Chart!$F$2,Q1861&lt;=Chart!$F$3),Q1861,#N/A)</f>
        <v>#N/A</v>
      </c>
      <c r="Z1861" t="e">
        <f>IF(AND(Q1861&gt;=Chart!$F$2,Q1861&lt;=Chart!$F$3),R1861,#N/A)</f>
        <v>#N/A</v>
      </c>
      <c r="AA1861" t="e">
        <f>IF(AND(Q1861&gt;=Chart!$F$2,Q1861&lt;=Chart!$F$3),S1861,#N/A)</f>
        <v>#N/A</v>
      </c>
      <c r="AB1861" t="e">
        <f>IF(AND(Q1861&gt;=Chart!$F$2,Q1861&lt;=Chart!$F$3),T1861,#N/A)</f>
        <v>#N/A</v>
      </c>
      <c r="AC1861" t="e">
        <f>IF(AND(Q1861&gt;=Chart!$F$2,Q1861&lt;=Chart!$F$3),U1861,#N/A)</f>
        <v>#N/A</v>
      </c>
      <c r="AD1861" t="e">
        <f>IF(AND(Q1861&gt;=Chart!$F$2,Q1861&lt;=Chart!$F$3),V1861,#N/A)</f>
        <v>#N/A</v>
      </c>
      <c r="AE1861" t="e">
        <f>IF(AND(Q1861&gt;=Chart!$F$2,Q1861&lt;=Chart!$F$3),I1861,#N/A)</f>
        <v>#N/A</v>
      </c>
      <c r="AF1861" t="e">
        <f>IF(AND(Q1861&gt;=Chart!$F$2,Q1861&lt;=Chart!$F$3),H1861/100,#N/A)</f>
        <v>#N/A</v>
      </c>
      <c r="AG1861" t="e">
        <f>IF(AND(Q1861&gt;=Chart!$F$2,Q1861&lt;=Chart!$F$3),W1861/100,#N/A)</f>
        <v>#N/A</v>
      </c>
    </row>
    <row r="1862" spans="1:33" x14ac:dyDescent="0.25">
      <c r="A1862">
        <v>1603978200</v>
      </c>
      <c r="B1862">
        <f>INDEX('Daily Data ADJ'!$1:$1048576,MATCH(Calc!$A1862,'Daily Data ADJ'!$A:$A,0),MATCH("SPY, CBOE BZX: Close",'Daily Data ADJ'!$1:$1,0))</f>
        <v>319.07784169000001</v>
      </c>
      <c r="C1862">
        <f>INDEX('Daily Data ADJ'!$1:$1048576,MATCH(Calc!$A1862,'Daily Data ADJ'!$A:$A,0),MATCH("EFFR, FRED: Close",'Daily Data ADJ'!$1:$1,0))</f>
        <v>0.09</v>
      </c>
      <c r="D1862">
        <f>INDEX('Daily Data ADJ'!$1:$1048576,MATCH(Calc!$A1862,'Daily Data ADJ'!$A:$A,1),MATCH("SOFR, FRED: Close",'Daily Data ADJ'!$1:$1,0))</f>
        <v>0.09</v>
      </c>
      <c r="E1862">
        <f>INDEX('Daily Data ADJ'!$1:$1048576,MATCH(Calc!$A1862,'Daily Data ADJ'!$A:$A,0),MATCH("UPRO, CBOE BZX: Close",'Daily Data ADJ'!$1:$1,0))</f>
        <v>26.27560188</v>
      </c>
      <c r="F1862">
        <f>INDEX('Daily Data ADJ'!$1:$1048576,MATCH(Calc!$A1862,'Daily Data ADJ'!$A:$A,0),MATCH("ES1!, CME_MINI: Close",'Daily Data ADJ'!$1:$1,0))</f>
        <v>3302.25</v>
      </c>
      <c r="G1862">
        <f>INDEX('Daily Data ADJ'!$1:$1048576,MATCH(Calc!$A1862,'Daily Data ADJ'!$A:$A,0),MATCH("ES2!, CME_MINI: Close",'Daily Data ADJ'!$1:$1,0))</f>
        <v>3292.5</v>
      </c>
      <c r="H1862">
        <f>INDEX('QUANDL MULTPL SP500_DIV_YIELD_M'!$A:$G,MATCH(Calc!$A1862,'QUANDL MULTPL SP500_DIV_YIELD_M'!$A:$A,1),MATCH('QUANDL MULTPL SP500_DIV_YIELD_M'!$E$1,'QUANDL MULTPL SP500_DIV_YIELD_M'!$A$1:$G$1,0))</f>
        <v>1.77</v>
      </c>
      <c r="I1862" s="5">
        <f t="shared" si="168"/>
        <v>5.9420723487971297E-3</v>
      </c>
      <c r="J1862" s="1">
        <f>A1862/24/60/60+DATE(1970,1,1)</f>
        <v>44133.5625</v>
      </c>
      <c r="K1862" s="3">
        <f t="shared" si="171"/>
        <v>1</v>
      </c>
      <c r="L1862" s="6">
        <f>(1+Chart!$F$4)^(1/(365/K1862))-1</f>
        <v>6.6592785027408397E-5</v>
      </c>
      <c r="M1862" s="6">
        <f t="shared" si="172"/>
        <v>2.4646475380585287E-6</v>
      </c>
      <c r="N1862" s="6">
        <f t="shared" si="173"/>
        <v>1.6231605323824283E-5</v>
      </c>
      <c r="O1862">
        <f>O1861*(B1862/B1861)</f>
        <v>319.07784169000331</v>
      </c>
      <c r="P1862">
        <f t="shared" si="169"/>
        <v>2020</v>
      </c>
      <c r="Q1862" s="1">
        <f t="shared" si="170"/>
        <v>44133.5625</v>
      </c>
      <c r="R1862">
        <f>IF(B1863="",R1861,IF(Q1862&gt;=Chart!$F$2,E1862,0))</f>
        <v>0</v>
      </c>
      <c r="S1862">
        <f>IF(B1863="",S1861,IFERROR(IF(AND(R1862&gt;0,R1861=0),R1862,(1+(B1863/B1862-1)*Calc!$Z$1)*S1861),0))</f>
        <v>0</v>
      </c>
      <c r="T1862">
        <f>IF(B1863="",T1861,IFERROR(IF(AND(R1862&gt;0,R1861=0),R1862,(1+(B1863/B1862-1)*Calc!$Z$1-L1863)*T1861),0))</f>
        <v>0</v>
      </c>
      <c r="U1862">
        <f>IF(B1863="",U1861,IFERROR(IF(AND(R1862&gt;0,R1861=0),R1862,(1+(B1863/B1862-1)*Calc!$Z$1-M1863*2)*U1861),0))</f>
        <v>0</v>
      </c>
      <c r="V1862">
        <f>IF(B1863="",V1861,IFERROR(IF(AND(R1862&gt;0,R1861=0),R1862,(1+(B1863/B1862-1)*Calc!$Z$1-N1863*2)*V1861),0))</f>
        <v>0</v>
      </c>
      <c r="W1862">
        <f>IF(ISNUMBER(C1862),C1862,W1861)</f>
        <v>0.09</v>
      </c>
      <c r="Y1862" s="1" t="e">
        <f>IF(AND(Q1862&gt;=Chart!$F$2,Q1862&lt;=Chart!$F$3),Q1862,#N/A)</f>
        <v>#N/A</v>
      </c>
      <c r="Z1862" t="e">
        <f>IF(AND(Q1862&gt;=Chart!$F$2,Q1862&lt;=Chart!$F$3),R1862,#N/A)</f>
        <v>#N/A</v>
      </c>
      <c r="AA1862" t="e">
        <f>IF(AND(Q1862&gt;=Chart!$F$2,Q1862&lt;=Chart!$F$3),S1862,#N/A)</f>
        <v>#N/A</v>
      </c>
      <c r="AB1862" t="e">
        <f>IF(AND(Q1862&gt;=Chart!$F$2,Q1862&lt;=Chart!$F$3),T1862,#N/A)</f>
        <v>#N/A</v>
      </c>
      <c r="AC1862" t="e">
        <f>IF(AND(Q1862&gt;=Chart!$F$2,Q1862&lt;=Chart!$F$3),U1862,#N/A)</f>
        <v>#N/A</v>
      </c>
      <c r="AD1862" t="e">
        <f>IF(AND(Q1862&gt;=Chart!$F$2,Q1862&lt;=Chart!$F$3),V1862,#N/A)</f>
        <v>#N/A</v>
      </c>
      <c r="AE1862" t="e">
        <f>IF(AND(Q1862&gt;=Chart!$F$2,Q1862&lt;=Chart!$F$3),I1862,#N/A)</f>
        <v>#N/A</v>
      </c>
      <c r="AF1862" t="e">
        <f>IF(AND(Q1862&gt;=Chart!$F$2,Q1862&lt;=Chart!$F$3),H1862/100,#N/A)</f>
        <v>#N/A</v>
      </c>
      <c r="AG1862" t="e">
        <f>IF(AND(Q1862&gt;=Chart!$F$2,Q1862&lt;=Chart!$F$3),W1862/100,#N/A)</f>
        <v>#N/A</v>
      </c>
    </row>
    <row r="1863" spans="1:33" x14ac:dyDescent="0.25">
      <c r="A1863">
        <v>1604064600</v>
      </c>
      <c r="B1863">
        <f>INDEX('Daily Data ADJ'!$1:$1048576,MATCH(Calc!$A1863,'Daily Data ADJ'!$A:$A,0),MATCH("SPY, CBOE BZX: Close",'Daily Data ADJ'!$1:$1,0))</f>
        <v>315.75149531</v>
      </c>
      <c r="C1863">
        <f>INDEX('Daily Data ADJ'!$1:$1048576,MATCH(Calc!$A1863,'Daily Data ADJ'!$A:$A,0),MATCH("EFFR, FRED: Close",'Daily Data ADJ'!$1:$1,0))</f>
        <v>0.09</v>
      </c>
      <c r="D1863">
        <f>INDEX('Daily Data ADJ'!$1:$1048576,MATCH(Calc!$A1863,'Daily Data ADJ'!$A:$A,1),MATCH("SOFR, FRED: Close",'Daily Data ADJ'!$1:$1,0))</f>
        <v>0.09</v>
      </c>
      <c r="E1863">
        <f>INDEX('Daily Data ADJ'!$1:$1048576,MATCH(Calc!$A1863,'Daily Data ADJ'!$A:$A,0),MATCH("UPRO, CBOE BZX: Close",'Daily Data ADJ'!$1:$1,0))</f>
        <v>25.44035096</v>
      </c>
      <c r="F1863">
        <f>INDEX('Daily Data ADJ'!$1:$1048576,MATCH(Calc!$A1863,'Daily Data ADJ'!$A:$A,0),MATCH("ES1!, CME_MINI: Close",'Daily Data ADJ'!$1:$1,0))</f>
        <v>3264.75</v>
      </c>
      <c r="G1863">
        <f>INDEX('Daily Data ADJ'!$1:$1048576,MATCH(Calc!$A1863,'Daily Data ADJ'!$A:$A,0),MATCH("ES2!, CME_MINI: Close",'Daily Data ADJ'!$1:$1,0))</f>
        <v>3254.75</v>
      </c>
      <c r="H1863">
        <f>INDEX('QUANDL MULTPL SP500_DIV_YIELD_M'!$A:$G,MATCH(Calc!$A1863,'QUANDL MULTPL SP500_DIV_YIELD_M'!$A:$A,1),MATCH('QUANDL MULTPL SP500_DIV_YIELD_M'!$E$1,'QUANDL MULTPL SP500_DIV_YIELD_M'!$A$1:$G$1,0))</f>
        <v>1.77</v>
      </c>
      <c r="I1863" s="5">
        <f t="shared" si="168"/>
        <v>5.5040910647241106E-3</v>
      </c>
      <c r="J1863" s="1">
        <f>A1863/24/60/60+DATE(1970,1,1)</f>
        <v>44134.5625</v>
      </c>
      <c r="K1863" s="3">
        <f t="shared" si="171"/>
        <v>1</v>
      </c>
      <c r="L1863" s="6">
        <f>(1+Chart!$F$4)^(1/(365/K1863))-1</f>
        <v>6.6592785027408397E-5</v>
      </c>
      <c r="M1863" s="6">
        <f t="shared" si="172"/>
        <v>2.4646475380585287E-6</v>
      </c>
      <c r="N1863" s="6">
        <f t="shared" si="173"/>
        <v>1.5038466252503824E-5</v>
      </c>
      <c r="O1863">
        <f>O1862*(B1863/B1862)</f>
        <v>315.75149531000329</v>
      </c>
      <c r="P1863">
        <f t="shared" si="169"/>
        <v>2020</v>
      </c>
      <c r="Q1863" s="1">
        <f t="shared" si="170"/>
        <v>44134.5625</v>
      </c>
      <c r="R1863">
        <f>IF(B1864="",R1862,IF(Q1863&gt;=Chart!$F$2,E1863,0))</f>
        <v>0</v>
      </c>
      <c r="S1863">
        <f>IF(B1864="",S1862,IFERROR(IF(AND(R1863&gt;0,R1862=0),R1863,(1+(B1864/B1863-1)*Calc!$Z$1)*S1862),0))</f>
        <v>0</v>
      </c>
      <c r="T1863">
        <f>IF(B1864="",T1862,IFERROR(IF(AND(R1863&gt;0,R1862=0),R1863,(1+(B1864/B1863-1)*Calc!$Z$1-L1864)*T1862),0))</f>
        <v>0</v>
      </c>
      <c r="U1863">
        <f>IF(B1864="",U1862,IFERROR(IF(AND(R1863&gt;0,R1862=0),R1863,(1+(B1864/B1863-1)*Calc!$Z$1-M1864*2)*U1862),0))</f>
        <v>0</v>
      </c>
      <c r="V1863">
        <f>IF(B1864="",V1862,IFERROR(IF(AND(R1863&gt;0,R1862=0),R1863,(1+(B1864/B1863-1)*Calc!$Z$1-N1864*2)*V1862),0))</f>
        <v>0</v>
      </c>
      <c r="W1863">
        <f>IF(ISNUMBER(C1863),C1863,W1862)</f>
        <v>0.09</v>
      </c>
      <c r="Y1863" s="1" t="e">
        <f>IF(AND(Q1863&gt;=Chart!$F$2,Q1863&lt;=Chart!$F$3),Q1863,#N/A)</f>
        <v>#N/A</v>
      </c>
      <c r="Z1863" t="e">
        <f>IF(AND(Q1863&gt;=Chart!$F$2,Q1863&lt;=Chart!$F$3),R1863,#N/A)</f>
        <v>#N/A</v>
      </c>
      <c r="AA1863" t="e">
        <f>IF(AND(Q1863&gt;=Chart!$F$2,Q1863&lt;=Chart!$F$3),S1863,#N/A)</f>
        <v>#N/A</v>
      </c>
      <c r="AB1863" t="e">
        <f>IF(AND(Q1863&gt;=Chart!$F$2,Q1863&lt;=Chart!$F$3),T1863,#N/A)</f>
        <v>#N/A</v>
      </c>
      <c r="AC1863" t="e">
        <f>IF(AND(Q1863&gt;=Chart!$F$2,Q1863&lt;=Chart!$F$3),U1863,#N/A)</f>
        <v>#N/A</v>
      </c>
      <c r="AD1863" t="e">
        <f>IF(AND(Q1863&gt;=Chart!$F$2,Q1863&lt;=Chart!$F$3),V1863,#N/A)</f>
        <v>#N/A</v>
      </c>
      <c r="AE1863" t="e">
        <f>IF(AND(Q1863&gt;=Chart!$F$2,Q1863&lt;=Chart!$F$3),I1863,#N/A)</f>
        <v>#N/A</v>
      </c>
      <c r="AF1863" t="e">
        <f>IF(AND(Q1863&gt;=Chart!$F$2,Q1863&lt;=Chart!$F$3),H1863/100,#N/A)</f>
        <v>#N/A</v>
      </c>
      <c r="AG1863" t="e">
        <f>IF(AND(Q1863&gt;=Chart!$F$2,Q1863&lt;=Chart!$F$3),W1863/100,#N/A)</f>
        <v>#N/A</v>
      </c>
    </row>
    <row r="1864" spans="1:33" x14ac:dyDescent="0.25">
      <c r="A1864">
        <v>1604327400</v>
      </c>
      <c r="B1864">
        <f>INDEX('Daily Data ADJ'!$1:$1048576,MATCH(Calc!$A1864,'Daily Data ADJ'!$A:$A,0),MATCH("SPY, CBOE BZX: Close",'Daily Data ADJ'!$1:$1,0))</f>
        <v>319.29057313999999</v>
      </c>
      <c r="C1864">
        <f>INDEX('Daily Data ADJ'!$1:$1048576,MATCH(Calc!$A1864,'Daily Data ADJ'!$A:$A,0),MATCH("EFFR, FRED: Close",'Daily Data ADJ'!$1:$1,0))</f>
        <v>0.09</v>
      </c>
      <c r="D1864">
        <f>INDEX('Daily Data ADJ'!$1:$1048576,MATCH(Calc!$A1864,'Daily Data ADJ'!$A:$A,1),MATCH("SOFR, FRED: Close",'Daily Data ADJ'!$1:$1,0))</f>
        <v>0.11</v>
      </c>
      <c r="E1864">
        <f>INDEX('Daily Data ADJ'!$1:$1048576,MATCH(Calc!$A1864,'Daily Data ADJ'!$A:$A,0),MATCH("UPRO, CBOE BZX: Close",'Daily Data ADJ'!$1:$1,0))</f>
        <v>26.31537573</v>
      </c>
      <c r="F1864">
        <f>INDEX('Daily Data ADJ'!$1:$1048576,MATCH(Calc!$A1864,'Daily Data ADJ'!$A:$A,0),MATCH("ES1!, CME_MINI: Close",'Daily Data ADJ'!$1:$1,0))</f>
        <v>3300.5</v>
      </c>
      <c r="G1864">
        <f>INDEX('Daily Data ADJ'!$1:$1048576,MATCH(Calc!$A1864,'Daily Data ADJ'!$A:$A,0),MATCH("ES2!, CME_MINI: Close",'Daily Data ADJ'!$1:$1,0))</f>
        <v>3290.75</v>
      </c>
      <c r="H1864">
        <f>INDEX('QUANDL MULTPL SP500_DIV_YIELD_M'!$A:$G,MATCH(Calc!$A1864,'QUANDL MULTPL SP500_DIV_YIELD_M'!$A:$A,1),MATCH('QUANDL MULTPL SP500_DIV_YIELD_M'!$E$1,'QUANDL MULTPL SP500_DIV_YIELD_M'!$A$1:$G$1,0))</f>
        <v>1.72</v>
      </c>
      <c r="I1864" s="5">
        <f t="shared" ref="I1864:I1927" si="174">(G1864/F1864)^4-1+H1864/100</f>
        <v>5.4358656674193886E-3</v>
      </c>
      <c r="J1864" s="1">
        <f>A1864/24/60/60+DATE(1970,1,1)</f>
        <v>44137.604166666672</v>
      </c>
      <c r="K1864" s="3">
        <f t="shared" si="171"/>
        <v>3.0416666666715173</v>
      </c>
      <c r="L1864" s="6">
        <f>(1+Chart!$F$4)^(1/(365/K1864))-1</f>
        <v>2.0256682436126106E-4</v>
      </c>
      <c r="M1864" s="6">
        <f t="shared" si="172"/>
        <v>7.4966551233401901E-6</v>
      </c>
      <c r="N1864" s="6">
        <f t="shared" si="173"/>
        <v>4.5177226069448295E-5</v>
      </c>
      <c r="O1864">
        <f>O1863*(B1864/B1863)</f>
        <v>319.29057314000335</v>
      </c>
      <c r="P1864">
        <f t="shared" ref="P1864:P1927" si="175">YEAR(Q1864)</f>
        <v>2020</v>
      </c>
      <c r="Q1864" s="1">
        <f t="shared" ref="Q1864:Q1927" si="176">J1864</f>
        <v>44137.604166666672</v>
      </c>
      <c r="R1864">
        <f>IF(B1865="",R1863,IF(Q1864&gt;=Chart!$F$2,E1864,0))</f>
        <v>0</v>
      </c>
      <c r="S1864">
        <f>IF(B1865="",S1863,IFERROR(IF(AND(R1864&gt;0,R1863=0),R1864,(1+(B1865/B1864-1)*Calc!$Z$1)*S1863),0))</f>
        <v>0</v>
      </c>
      <c r="T1864">
        <f>IF(B1865="",T1863,IFERROR(IF(AND(R1864&gt;0,R1863=0),R1864,(1+(B1865/B1864-1)*Calc!$Z$1-L1865)*T1863),0))</f>
        <v>0</v>
      </c>
      <c r="U1864">
        <f>IF(B1865="",U1863,IFERROR(IF(AND(R1864&gt;0,R1863=0),R1864,(1+(B1865/B1864-1)*Calc!$Z$1-M1865*2)*U1863),0))</f>
        <v>0</v>
      </c>
      <c r="V1864">
        <f>IF(B1865="",V1863,IFERROR(IF(AND(R1864&gt;0,R1863=0),R1864,(1+(B1865/B1864-1)*Calc!$Z$1-N1865*2)*V1863),0))</f>
        <v>0</v>
      </c>
      <c r="W1864">
        <f>IF(ISNUMBER(C1864),C1864,W1863)</f>
        <v>0.09</v>
      </c>
      <c r="Y1864" s="1" t="e">
        <f>IF(AND(Q1864&gt;=Chart!$F$2,Q1864&lt;=Chart!$F$3),Q1864,#N/A)</f>
        <v>#N/A</v>
      </c>
      <c r="Z1864" t="e">
        <f>IF(AND(Q1864&gt;=Chart!$F$2,Q1864&lt;=Chart!$F$3),R1864,#N/A)</f>
        <v>#N/A</v>
      </c>
      <c r="AA1864" t="e">
        <f>IF(AND(Q1864&gt;=Chart!$F$2,Q1864&lt;=Chart!$F$3),S1864,#N/A)</f>
        <v>#N/A</v>
      </c>
      <c r="AB1864" t="e">
        <f>IF(AND(Q1864&gt;=Chart!$F$2,Q1864&lt;=Chart!$F$3),T1864,#N/A)</f>
        <v>#N/A</v>
      </c>
      <c r="AC1864" t="e">
        <f>IF(AND(Q1864&gt;=Chart!$F$2,Q1864&lt;=Chart!$F$3),U1864,#N/A)</f>
        <v>#N/A</v>
      </c>
      <c r="AD1864" t="e">
        <f>IF(AND(Q1864&gt;=Chart!$F$2,Q1864&lt;=Chart!$F$3),V1864,#N/A)</f>
        <v>#N/A</v>
      </c>
      <c r="AE1864" t="e">
        <f>IF(AND(Q1864&gt;=Chart!$F$2,Q1864&lt;=Chart!$F$3),I1864,#N/A)</f>
        <v>#N/A</v>
      </c>
      <c r="AF1864" t="e">
        <f>IF(AND(Q1864&gt;=Chart!$F$2,Q1864&lt;=Chart!$F$3),H1864/100,#N/A)</f>
        <v>#N/A</v>
      </c>
      <c r="AG1864" t="e">
        <f>IF(AND(Q1864&gt;=Chart!$F$2,Q1864&lt;=Chart!$F$3),W1864/100,#N/A)</f>
        <v>#N/A</v>
      </c>
    </row>
    <row r="1865" spans="1:33" x14ac:dyDescent="0.25">
      <c r="A1865">
        <v>1604413800</v>
      </c>
      <c r="B1865">
        <f>INDEX('Daily Data ADJ'!$1:$1048576,MATCH(Calc!$A1865,'Daily Data ADJ'!$A:$A,0),MATCH("SPY, CBOE BZX: Close",'Daily Data ADJ'!$1:$1,0))</f>
        <v>324.92795667000001</v>
      </c>
      <c r="C1865">
        <f>INDEX('Daily Data ADJ'!$1:$1048576,MATCH(Calc!$A1865,'Daily Data ADJ'!$A:$A,0),MATCH("EFFR, FRED: Close",'Daily Data ADJ'!$1:$1,0))</f>
        <v>0.09</v>
      </c>
      <c r="D1865">
        <f>INDEX('Daily Data ADJ'!$1:$1048576,MATCH(Calc!$A1865,'Daily Data ADJ'!$A:$A,1),MATCH("SOFR, FRED: Close",'Daily Data ADJ'!$1:$1,0))</f>
        <v>0.1</v>
      </c>
      <c r="E1865">
        <f>INDEX('Daily Data ADJ'!$1:$1048576,MATCH(Calc!$A1865,'Daily Data ADJ'!$A:$A,0),MATCH("UPRO, CBOE BZX: Close",'Daily Data ADJ'!$1:$1,0))</f>
        <v>27.6925454</v>
      </c>
      <c r="F1865">
        <f>INDEX('Daily Data ADJ'!$1:$1048576,MATCH(Calc!$A1865,'Daily Data ADJ'!$A:$A,0),MATCH("ES1!, CME_MINI: Close",'Daily Data ADJ'!$1:$1,0))</f>
        <v>3361.5</v>
      </c>
      <c r="G1865">
        <f>INDEX('Daily Data ADJ'!$1:$1048576,MATCH(Calc!$A1865,'Daily Data ADJ'!$A:$A,0),MATCH("ES2!, CME_MINI: Close",'Daily Data ADJ'!$1:$1,0))</f>
        <v>3352.25</v>
      </c>
      <c r="H1865">
        <f>INDEX('QUANDL MULTPL SP500_DIV_YIELD_M'!$A:$G,MATCH(Calc!$A1865,'QUANDL MULTPL SP500_DIV_YIELD_M'!$A:$A,1),MATCH('QUANDL MULTPL SP500_DIV_YIELD_M'!$E$1,'QUANDL MULTPL SP500_DIV_YIELD_M'!$A$1:$G$1,0))</f>
        <v>1.72</v>
      </c>
      <c r="I1865" s="5">
        <f t="shared" si="174"/>
        <v>6.2383584779323112E-3</v>
      </c>
      <c r="J1865" s="1">
        <f>A1865/24/60/60+DATE(1970,1,1)</f>
        <v>44138.604166666672</v>
      </c>
      <c r="K1865" s="3">
        <f t="shared" ref="K1865:K1928" si="177">J1865-J1864</f>
        <v>1</v>
      </c>
      <c r="L1865" s="6">
        <f>(1+Chart!$F$4)^(1/(365/K1865))-1</f>
        <v>6.6592785027408397E-5</v>
      </c>
      <c r="M1865" s="6">
        <f t="shared" ref="M1865:M1928" si="178">IFERROR((1+C1865/100)^(1/(365/K1865))-1,M1864)</f>
        <v>2.4646475380585287E-6</v>
      </c>
      <c r="N1865" s="6">
        <f t="shared" ref="N1865:N1928" si="179">(1+I1865)^(1/(365/K1865))-1</f>
        <v>1.7038447808204182E-5</v>
      </c>
      <c r="O1865">
        <f>O1864*(B1865/B1864)</f>
        <v>324.92795667000348</v>
      </c>
      <c r="P1865">
        <f t="shared" si="175"/>
        <v>2020</v>
      </c>
      <c r="Q1865" s="1">
        <f t="shared" si="176"/>
        <v>44138.604166666672</v>
      </c>
      <c r="R1865">
        <f>IF(B1866="",R1864,IF(Q1865&gt;=Chart!$F$2,E1865,0))</f>
        <v>0</v>
      </c>
      <c r="S1865">
        <f>IF(B1866="",S1864,IFERROR(IF(AND(R1865&gt;0,R1864=0),R1865,(1+(B1866/B1865-1)*Calc!$Z$1)*S1864),0))</f>
        <v>0</v>
      </c>
      <c r="T1865">
        <f>IF(B1866="",T1864,IFERROR(IF(AND(R1865&gt;0,R1864=0),R1865,(1+(B1866/B1865-1)*Calc!$Z$1-L1866)*T1864),0))</f>
        <v>0</v>
      </c>
      <c r="U1865">
        <f>IF(B1866="",U1864,IFERROR(IF(AND(R1865&gt;0,R1864=0),R1865,(1+(B1866/B1865-1)*Calc!$Z$1-M1866*2)*U1864),0))</f>
        <v>0</v>
      </c>
      <c r="V1865">
        <f>IF(B1866="",V1864,IFERROR(IF(AND(R1865&gt;0,R1864=0),R1865,(1+(B1866/B1865-1)*Calc!$Z$1-N1866*2)*V1864),0))</f>
        <v>0</v>
      </c>
      <c r="W1865">
        <f>IF(ISNUMBER(C1865),C1865,W1864)</f>
        <v>0.09</v>
      </c>
      <c r="Y1865" s="1" t="e">
        <f>IF(AND(Q1865&gt;=Chart!$F$2,Q1865&lt;=Chart!$F$3),Q1865,#N/A)</f>
        <v>#N/A</v>
      </c>
      <c r="Z1865" t="e">
        <f>IF(AND(Q1865&gt;=Chart!$F$2,Q1865&lt;=Chart!$F$3),R1865,#N/A)</f>
        <v>#N/A</v>
      </c>
      <c r="AA1865" t="e">
        <f>IF(AND(Q1865&gt;=Chart!$F$2,Q1865&lt;=Chart!$F$3),S1865,#N/A)</f>
        <v>#N/A</v>
      </c>
      <c r="AB1865" t="e">
        <f>IF(AND(Q1865&gt;=Chart!$F$2,Q1865&lt;=Chart!$F$3),T1865,#N/A)</f>
        <v>#N/A</v>
      </c>
      <c r="AC1865" t="e">
        <f>IF(AND(Q1865&gt;=Chart!$F$2,Q1865&lt;=Chart!$F$3),U1865,#N/A)</f>
        <v>#N/A</v>
      </c>
      <c r="AD1865" t="e">
        <f>IF(AND(Q1865&gt;=Chart!$F$2,Q1865&lt;=Chart!$F$3),V1865,#N/A)</f>
        <v>#N/A</v>
      </c>
      <c r="AE1865" t="e">
        <f>IF(AND(Q1865&gt;=Chart!$F$2,Q1865&lt;=Chart!$F$3),I1865,#N/A)</f>
        <v>#N/A</v>
      </c>
      <c r="AF1865" t="e">
        <f>IF(AND(Q1865&gt;=Chart!$F$2,Q1865&lt;=Chart!$F$3),H1865/100,#N/A)</f>
        <v>#N/A</v>
      </c>
      <c r="AG1865" t="e">
        <f>IF(AND(Q1865&gt;=Chart!$F$2,Q1865&lt;=Chart!$F$3),W1865/100,#N/A)</f>
        <v>#N/A</v>
      </c>
    </row>
    <row r="1866" spans="1:33" x14ac:dyDescent="0.25">
      <c r="A1866">
        <v>1604500200</v>
      </c>
      <c r="B1866">
        <f>INDEX('Daily Data ADJ'!$1:$1048576,MATCH(Calc!$A1866,'Daily Data ADJ'!$A:$A,0),MATCH("SPY, CBOE BZX: Close",'Daily Data ADJ'!$1:$1,0))</f>
        <v>332.18983494000003</v>
      </c>
      <c r="C1866">
        <f>INDEX('Daily Data ADJ'!$1:$1048576,MATCH(Calc!$A1866,'Daily Data ADJ'!$A:$A,0),MATCH("EFFR, FRED: Close",'Daily Data ADJ'!$1:$1,0))</f>
        <v>0.09</v>
      </c>
      <c r="D1866">
        <f>INDEX('Daily Data ADJ'!$1:$1048576,MATCH(Calc!$A1866,'Daily Data ADJ'!$A:$A,1),MATCH("SOFR, FRED: Close",'Daily Data ADJ'!$1:$1,0))</f>
        <v>0.1</v>
      </c>
      <c r="E1866">
        <f>INDEX('Daily Data ADJ'!$1:$1048576,MATCH(Calc!$A1866,'Daily Data ADJ'!$A:$A,0),MATCH("UPRO, CBOE BZX: Close",'Daily Data ADJ'!$1:$1,0))</f>
        <v>29.53705785</v>
      </c>
      <c r="F1866">
        <f>INDEX('Daily Data ADJ'!$1:$1048576,MATCH(Calc!$A1866,'Daily Data ADJ'!$A:$A,0),MATCH("ES1!, CME_MINI: Close",'Daily Data ADJ'!$1:$1,0))</f>
        <v>3435</v>
      </c>
      <c r="G1866">
        <f>INDEX('Daily Data ADJ'!$1:$1048576,MATCH(Calc!$A1866,'Daily Data ADJ'!$A:$A,0),MATCH("ES2!, CME_MINI: Close",'Daily Data ADJ'!$1:$1,0))</f>
        <v>3425.5</v>
      </c>
      <c r="H1866">
        <f>INDEX('QUANDL MULTPL SP500_DIV_YIELD_M'!$A:$G,MATCH(Calc!$A1866,'QUANDL MULTPL SP500_DIV_YIELD_M'!$A:$A,1),MATCH('QUANDL MULTPL SP500_DIV_YIELD_M'!$E$1,'QUANDL MULTPL SP500_DIV_YIELD_M'!$A$1:$G$1,0))</f>
        <v>1.72</v>
      </c>
      <c r="I1866" s="5">
        <f t="shared" si="174"/>
        <v>6.1832173122783399E-3</v>
      </c>
      <c r="J1866" s="1">
        <f>A1866/24/60/60+DATE(1970,1,1)</f>
        <v>44139.604166666672</v>
      </c>
      <c r="K1866" s="3">
        <f t="shared" si="177"/>
        <v>1</v>
      </c>
      <c r="L1866" s="6">
        <f>(1+Chart!$F$4)^(1/(365/K1866))-1</f>
        <v>6.6592785027408397E-5</v>
      </c>
      <c r="M1866" s="6">
        <f t="shared" si="178"/>
        <v>2.4646475380585287E-6</v>
      </c>
      <c r="N1866" s="6">
        <f t="shared" si="179"/>
        <v>1.6888306057172287E-5</v>
      </c>
      <c r="O1866">
        <f>O1865*(B1866/B1865)</f>
        <v>332.18983494000361</v>
      </c>
      <c r="P1866">
        <f t="shared" si="175"/>
        <v>2020</v>
      </c>
      <c r="Q1866" s="1">
        <f t="shared" si="176"/>
        <v>44139.604166666672</v>
      </c>
      <c r="R1866">
        <f>IF(B1867="",R1865,IF(Q1866&gt;=Chart!$F$2,E1866,0))</f>
        <v>0</v>
      </c>
      <c r="S1866">
        <f>IF(B1867="",S1865,IFERROR(IF(AND(R1866&gt;0,R1865=0),R1866,(1+(B1867/B1866-1)*Calc!$Z$1)*S1865),0))</f>
        <v>0</v>
      </c>
      <c r="T1866">
        <f>IF(B1867="",T1865,IFERROR(IF(AND(R1866&gt;0,R1865=0),R1866,(1+(B1867/B1866-1)*Calc!$Z$1-L1867)*T1865),0))</f>
        <v>0</v>
      </c>
      <c r="U1866">
        <f>IF(B1867="",U1865,IFERROR(IF(AND(R1866&gt;0,R1865=0),R1866,(1+(B1867/B1866-1)*Calc!$Z$1-M1867*2)*U1865),0))</f>
        <v>0</v>
      </c>
      <c r="V1866">
        <f>IF(B1867="",V1865,IFERROR(IF(AND(R1866&gt;0,R1865=0),R1866,(1+(B1867/B1866-1)*Calc!$Z$1-N1867*2)*V1865),0))</f>
        <v>0</v>
      </c>
      <c r="W1866">
        <f>IF(ISNUMBER(C1866),C1866,W1865)</f>
        <v>0.09</v>
      </c>
      <c r="Y1866" s="1" t="e">
        <f>IF(AND(Q1866&gt;=Chart!$F$2,Q1866&lt;=Chart!$F$3),Q1866,#N/A)</f>
        <v>#N/A</v>
      </c>
      <c r="Z1866" t="e">
        <f>IF(AND(Q1866&gt;=Chart!$F$2,Q1866&lt;=Chart!$F$3),R1866,#N/A)</f>
        <v>#N/A</v>
      </c>
      <c r="AA1866" t="e">
        <f>IF(AND(Q1866&gt;=Chart!$F$2,Q1866&lt;=Chart!$F$3),S1866,#N/A)</f>
        <v>#N/A</v>
      </c>
      <c r="AB1866" t="e">
        <f>IF(AND(Q1866&gt;=Chart!$F$2,Q1866&lt;=Chart!$F$3),T1866,#N/A)</f>
        <v>#N/A</v>
      </c>
      <c r="AC1866" t="e">
        <f>IF(AND(Q1866&gt;=Chart!$F$2,Q1866&lt;=Chart!$F$3),U1866,#N/A)</f>
        <v>#N/A</v>
      </c>
      <c r="AD1866" t="e">
        <f>IF(AND(Q1866&gt;=Chart!$F$2,Q1866&lt;=Chart!$F$3),V1866,#N/A)</f>
        <v>#N/A</v>
      </c>
      <c r="AE1866" t="e">
        <f>IF(AND(Q1866&gt;=Chart!$F$2,Q1866&lt;=Chart!$F$3),I1866,#N/A)</f>
        <v>#N/A</v>
      </c>
      <c r="AF1866" t="e">
        <f>IF(AND(Q1866&gt;=Chart!$F$2,Q1866&lt;=Chart!$F$3),H1866/100,#N/A)</f>
        <v>#N/A</v>
      </c>
      <c r="AG1866" t="e">
        <f>IF(AND(Q1866&gt;=Chart!$F$2,Q1866&lt;=Chart!$F$3),W1866/100,#N/A)</f>
        <v>#N/A</v>
      </c>
    </row>
    <row r="1867" spans="1:33" x14ac:dyDescent="0.25">
      <c r="A1867">
        <v>1604586600</v>
      </c>
      <c r="B1867">
        <f>INDEX('Daily Data ADJ'!$1:$1048576,MATCH(Calc!$A1867,'Daily Data ADJ'!$A:$A,0),MATCH("SPY, CBOE BZX: Close",'Daily Data ADJ'!$1:$1,0))</f>
        <v>338.66847467000002</v>
      </c>
      <c r="C1867">
        <f>INDEX('Daily Data ADJ'!$1:$1048576,MATCH(Calc!$A1867,'Daily Data ADJ'!$A:$A,0),MATCH("EFFR, FRED: Close",'Daily Data ADJ'!$1:$1,0))</f>
        <v>0.09</v>
      </c>
      <c r="D1867">
        <f>INDEX('Daily Data ADJ'!$1:$1048576,MATCH(Calc!$A1867,'Daily Data ADJ'!$A:$A,1),MATCH("SOFR, FRED: Close",'Daily Data ADJ'!$1:$1,0))</f>
        <v>0.11</v>
      </c>
      <c r="E1867">
        <f>INDEX('Daily Data ADJ'!$1:$1048576,MATCH(Calc!$A1867,'Daily Data ADJ'!$A:$A,0),MATCH("UPRO, CBOE BZX: Close",'Daily Data ADJ'!$1:$1,0))</f>
        <v>31.267220479999999</v>
      </c>
      <c r="F1867">
        <f>INDEX('Daily Data ADJ'!$1:$1048576,MATCH(Calc!$A1867,'Daily Data ADJ'!$A:$A,0),MATCH("ES1!, CME_MINI: Close",'Daily Data ADJ'!$1:$1,0))</f>
        <v>3504.75</v>
      </c>
      <c r="G1867">
        <f>INDEX('Daily Data ADJ'!$1:$1048576,MATCH(Calc!$A1867,'Daily Data ADJ'!$A:$A,0),MATCH("ES2!, CME_MINI: Close",'Daily Data ADJ'!$1:$1,0))</f>
        <v>3495.25</v>
      </c>
      <c r="H1867">
        <f>INDEX('QUANDL MULTPL SP500_DIV_YIELD_M'!$A:$G,MATCH(Calc!$A1867,'QUANDL MULTPL SP500_DIV_YIELD_M'!$A:$A,1),MATCH('QUANDL MULTPL SP500_DIV_YIELD_M'!$E$1,'QUANDL MULTPL SP500_DIV_YIELD_M'!$A$1:$G$1,0))</f>
        <v>1.72</v>
      </c>
      <c r="I1867" s="5">
        <f t="shared" si="174"/>
        <v>6.401576600117205E-3</v>
      </c>
      <c r="J1867" s="1">
        <f>A1867/24/60/60+DATE(1970,1,1)</f>
        <v>44140.604166666672</v>
      </c>
      <c r="K1867" s="3">
        <f t="shared" si="177"/>
        <v>1</v>
      </c>
      <c r="L1867" s="6">
        <f>(1+Chart!$F$4)^(1/(365/K1867))-1</f>
        <v>6.6592785027408397E-5</v>
      </c>
      <c r="M1867" s="6">
        <f t="shared" si="178"/>
        <v>2.4646475380585287E-6</v>
      </c>
      <c r="N1867" s="6">
        <f t="shared" si="179"/>
        <v>1.7482820046987868E-5</v>
      </c>
      <c r="O1867">
        <f>O1866*(B1867/B1866)</f>
        <v>338.66847467000366</v>
      </c>
      <c r="P1867">
        <f t="shared" si="175"/>
        <v>2020</v>
      </c>
      <c r="Q1867" s="1">
        <f t="shared" si="176"/>
        <v>44140.604166666672</v>
      </c>
      <c r="R1867">
        <f>IF(B1868="",R1866,IF(Q1867&gt;=Chart!$F$2,E1867,0))</f>
        <v>0</v>
      </c>
      <c r="S1867">
        <f>IF(B1868="",S1866,IFERROR(IF(AND(R1867&gt;0,R1866=0),R1867,(1+(B1868/B1867-1)*Calc!$Z$1)*S1866),0))</f>
        <v>0</v>
      </c>
      <c r="T1867">
        <f>IF(B1868="",T1866,IFERROR(IF(AND(R1867&gt;0,R1866=0),R1867,(1+(B1868/B1867-1)*Calc!$Z$1-L1868)*T1866),0))</f>
        <v>0</v>
      </c>
      <c r="U1867">
        <f>IF(B1868="",U1866,IFERROR(IF(AND(R1867&gt;0,R1866=0),R1867,(1+(B1868/B1867-1)*Calc!$Z$1-M1868*2)*U1866),0))</f>
        <v>0</v>
      </c>
      <c r="V1867">
        <f>IF(B1868="",V1866,IFERROR(IF(AND(R1867&gt;0,R1866=0),R1867,(1+(B1868/B1867-1)*Calc!$Z$1-N1868*2)*V1866),0))</f>
        <v>0</v>
      </c>
      <c r="W1867">
        <f>IF(ISNUMBER(C1867),C1867,W1866)</f>
        <v>0.09</v>
      </c>
      <c r="Y1867" s="1" t="e">
        <f>IF(AND(Q1867&gt;=Chart!$F$2,Q1867&lt;=Chart!$F$3),Q1867,#N/A)</f>
        <v>#N/A</v>
      </c>
      <c r="Z1867" t="e">
        <f>IF(AND(Q1867&gt;=Chart!$F$2,Q1867&lt;=Chart!$F$3),R1867,#N/A)</f>
        <v>#N/A</v>
      </c>
      <c r="AA1867" t="e">
        <f>IF(AND(Q1867&gt;=Chart!$F$2,Q1867&lt;=Chart!$F$3),S1867,#N/A)</f>
        <v>#N/A</v>
      </c>
      <c r="AB1867" t="e">
        <f>IF(AND(Q1867&gt;=Chart!$F$2,Q1867&lt;=Chart!$F$3),T1867,#N/A)</f>
        <v>#N/A</v>
      </c>
      <c r="AC1867" t="e">
        <f>IF(AND(Q1867&gt;=Chart!$F$2,Q1867&lt;=Chart!$F$3),U1867,#N/A)</f>
        <v>#N/A</v>
      </c>
      <c r="AD1867" t="e">
        <f>IF(AND(Q1867&gt;=Chart!$F$2,Q1867&lt;=Chart!$F$3),V1867,#N/A)</f>
        <v>#N/A</v>
      </c>
      <c r="AE1867" t="e">
        <f>IF(AND(Q1867&gt;=Chart!$F$2,Q1867&lt;=Chart!$F$3),I1867,#N/A)</f>
        <v>#N/A</v>
      </c>
      <c r="AF1867" t="e">
        <f>IF(AND(Q1867&gt;=Chart!$F$2,Q1867&lt;=Chart!$F$3),H1867/100,#N/A)</f>
        <v>#N/A</v>
      </c>
      <c r="AG1867" t="e">
        <f>IF(AND(Q1867&gt;=Chart!$F$2,Q1867&lt;=Chart!$F$3),W1867/100,#N/A)</f>
        <v>#N/A</v>
      </c>
    </row>
    <row r="1868" spans="1:33" x14ac:dyDescent="0.25">
      <c r="A1868">
        <v>1604673000</v>
      </c>
      <c r="B1868">
        <f>INDEX('Daily Data ADJ'!$1:$1048576,MATCH(Calc!$A1868,'Daily Data ADJ'!$A:$A,0),MATCH("SPY, CBOE BZX: Close",'Daily Data ADJ'!$1:$1,0))</f>
        <v>338.59111777999999</v>
      </c>
      <c r="C1868">
        <f>INDEX('Daily Data ADJ'!$1:$1048576,MATCH(Calc!$A1868,'Daily Data ADJ'!$A:$A,0),MATCH("EFFR, FRED: Close",'Daily Data ADJ'!$1:$1,0))</f>
        <v>0.09</v>
      </c>
      <c r="D1868">
        <f>INDEX('Daily Data ADJ'!$1:$1048576,MATCH(Calc!$A1868,'Daily Data ADJ'!$A:$A,1),MATCH("SOFR, FRED: Close",'Daily Data ADJ'!$1:$1,0))</f>
        <v>0.1</v>
      </c>
      <c r="E1868">
        <f>INDEX('Daily Data ADJ'!$1:$1048576,MATCH(Calc!$A1868,'Daily Data ADJ'!$A:$A,0),MATCH("UPRO, CBOE BZX: Close",'Daily Data ADJ'!$1:$1,0))</f>
        <v>31.277163940000001</v>
      </c>
      <c r="F1868">
        <f>INDEX('Daily Data ADJ'!$1:$1048576,MATCH(Calc!$A1868,'Daily Data ADJ'!$A:$A,0),MATCH("ES1!, CME_MINI: Close",'Daily Data ADJ'!$1:$1,0))</f>
        <v>3500.75</v>
      </c>
      <c r="G1868">
        <f>INDEX('Daily Data ADJ'!$1:$1048576,MATCH(Calc!$A1868,'Daily Data ADJ'!$A:$A,0),MATCH("ES2!, CME_MINI: Close",'Daily Data ADJ'!$1:$1,0))</f>
        <v>3491</v>
      </c>
      <c r="H1868">
        <f>INDEX('QUANDL MULTPL SP500_DIV_YIELD_M'!$A:$G,MATCH(Calc!$A1868,'QUANDL MULTPL SP500_DIV_YIELD_M'!$A:$A,1),MATCH('QUANDL MULTPL SP500_DIV_YIELD_M'!$E$1,'QUANDL MULTPL SP500_DIV_YIELD_M'!$A$1:$G$1,0))</f>
        <v>1.72</v>
      </c>
      <c r="I1868" s="5">
        <f t="shared" si="174"/>
        <v>6.1059850216727066E-3</v>
      </c>
      <c r="J1868" s="1">
        <f>A1868/24/60/60+DATE(1970,1,1)</f>
        <v>44141.604166666672</v>
      </c>
      <c r="K1868" s="3">
        <f t="shared" si="177"/>
        <v>1</v>
      </c>
      <c r="L1868" s="6">
        <f>(1+Chart!$F$4)^(1/(365/K1868))-1</f>
        <v>6.6592785027408397E-5</v>
      </c>
      <c r="M1868" s="6">
        <f t="shared" si="178"/>
        <v>2.4646475380585287E-6</v>
      </c>
      <c r="N1868" s="6">
        <f t="shared" si="179"/>
        <v>1.6677999439496105E-5</v>
      </c>
      <c r="O1868">
        <f>O1867*(B1868/B1867)</f>
        <v>338.59111778000363</v>
      </c>
      <c r="P1868">
        <f t="shared" si="175"/>
        <v>2020</v>
      </c>
      <c r="Q1868" s="1">
        <f t="shared" si="176"/>
        <v>44141.604166666672</v>
      </c>
      <c r="R1868">
        <f>IF(B1869="",R1867,IF(Q1868&gt;=Chart!$F$2,E1868,0))</f>
        <v>0</v>
      </c>
      <c r="S1868">
        <f>IF(B1869="",S1867,IFERROR(IF(AND(R1868&gt;0,R1867=0),R1868,(1+(B1869/B1868-1)*Calc!$Z$1)*S1867),0))</f>
        <v>0</v>
      </c>
      <c r="T1868">
        <f>IF(B1869="",T1867,IFERROR(IF(AND(R1868&gt;0,R1867=0),R1868,(1+(B1869/B1868-1)*Calc!$Z$1-L1869)*T1867),0))</f>
        <v>0</v>
      </c>
      <c r="U1868">
        <f>IF(B1869="",U1867,IFERROR(IF(AND(R1868&gt;0,R1867=0),R1868,(1+(B1869/B1868-1)*Calc!$Z$1-M1869*2)*U1867),0))</f>
        <v>0</v>
      </c>
      <c r="V1868">
        <f>IF(B1869="",V1867,IFERROR(IF(AND(R1868&gt;0,R1867=0),R1868,(1+(B1869/B1868-1)*Calc!$Z$1-N1869*2)*V1867),0))</f>
        <v>0</v>
      </c>
      <c r="W1868">
        <f>IF(ISNUMBER(C1868),C1868,W1867)</f>
        <v>0.09</v>
      </c>
      <c r="Y1868" s="1" t="e">
        <f>IF(AND(Q1868&gt;=Chart!$F$2,Q1868&lt;=Chart!$F$3),Q1868,#N/A)</f>
        <v>#N/A</v>
      </c>
      <c r="Z1868" t="e">
        <f>IF(AND(Q1868&gt;=Chart!$F$2,Q1868&lt;=Chart!$F$3),R1868,#N/A)</f>
        <v>#N/A</v>
      </c>
      <c r="AA1868" t="e">
        <f>IF(AND(Q1868&gt;=Chart!$F$2,Q1868&lt;=Chart!$F$3),S1868,#N/A)</f>
        <v>#N/A</v>
      </c>
      <c r="AB1868" t="e">
        <f>IF(AND(Q1868&gt;=Chart!$F$2,Q1868&lt;=Chart!$F$3),T1868,#N/A)</f>
        <v>#N/A</v>
      </c>
      <c r="AC1868" t="e">
        <f>IF(AND(Q1868&gt;=Chart!$F$2,Q1868&lt;=Chart!$F$3),U1868,#N/A)</f>
        <v>#N/A</v>
      </c>
      <c r="AD1868" t="e">
        <f>IF(AND(Q1868&gt;=Chart!$F$2,Q1868&lt;=Chart!$F$3),V1868,#N/A)</f>
        <v>#N/A</v>
      </c>
      <c r="AE1868" t="e">
        <f>IF(AND(Q1868&gt;=Chart!$F$2,Q1868&lt;=Chart!$F$3),I1868,#N/A)</f>
        <v>#N/A</v>
      </c>
      <c r="AF1868" t="e">
        <f>IF(AND(Q1868&gt;=Chart!$F$2,Q1868&lt;=Chart!$F$3),H1868/100,#N/A)</f>
        <v>#N/A</v>
      </c>
      <c r="AG1868" t="e">
        <f>IF(AND(Q1868&gt;=Chart!$F$2,Q1868&lt;=Chart!$F$3),W1868/100,#N/A)</f>
        <v>#N/A</v>
      </c>
    </row>
    <row r="1869" spans="1:33" x14ac:dyDescent="0.25">
      <c r="A1869">
        <v>1604932200</v>
      </c>
      <c r="B1869">
        <f>INDEX('Daily Data ADJ'!$1:$1048576,MATCH(Calc!$A1869,'Daily Data ADJ'!$A:$A,0),MATCH("SPY, CBOE BZX: Close",'Daily Data ADJ'!$1:$1,0))</f>
        <v>342.84574686000002</v>
      </c>
      <c r="C1869">
        <f>INDEX('Daily Data ADJ'!$1:$1048576,MATCH(Calc!$A1869,'Daily Data ADJ'!$A:$A,0),MATCH("EFFR, FRED: Close",'Daily Data ADJ'!$1:$1,0))</f>
        <v>0.09</v>
      </c>
      <c r="D1869">
        <f>INDEX('Daily Data ADJ'!$1:$1048576,MATCH(Calc!$A1869,'Daily Data ADJ'!$A:$A,1),MATCH("SOFR, FRED: Close",'Daily Data ADJ'!$1:$1,0))</f>
        <v>0.1</v>
      </c>
      <c r="E1869">
        <f>INDEX('Daily Data ADJ'!$1:$1048576,MATCH(Calc!$A1869,'Daily Data ADJ'!$A:$A,0),MATCH("UPRO, CBOE BZX: Close",'Daily Data ADJ'!$1:$1,0))</f>
        <v>32.455464339999999</v>
      </c>
      <c r="F1869">
        <f>INDEX('Daily Data ADJ'!$1:$1048576,MATCH(Calc!$A1869,'Daily Data ADJ'!$A:$A,0),MATCH("ES1!, CME_MINI: Close",'Daily Data ADJ'!$1:$1,0))</f>
        <v>3544</v>
      </c>
      <c r="G1869">
        <f>INDEX('Daily Data ADJ'!$1:$1048576,MATCH(Calc!$A1869,'Daily Data ADJ'!$A:$A,0),MATCH("ES2!, CME_MINI: Close",'Daily Data ADJ'!$1:$1,0))</f>
        <v>3534.5</v>
      </c>
      <c r="H1869">
        <f>INDEX('QUANDL MULTPL SP500_DIV_YIELD_M'!$A:$G,MATCH(Calc!$A1869,'QUANDL MULTPL SP500_DIV_YIELD_M'!$A:$A,1),MATCH('QUANDL MULTPL SP500_DIV_YIELD_M'!$E$1,'QUANDL MULTPL SP500_DIV_YIELD_M'!$A$1:$G$1,0))</f>
        <v>1.72</v>
      </c>
      <c r="I1869" s="5">
        <f t="shared" si="174"/>
        <v>6.5206886529216648E-3</v>
      </c>
      <c r="J1869" s="1">
        <f>A1869/24/60/60+DATE(1970,1,1)</f>
        <v>44144.604166666672</v>
      </c>
      <c r="K1869" s="3">
        <f t="shared" si="177"/>
        <v>3</v>
      </c>
      <c r="L1869" s="6">
        <f>(1+Chart!$F$4)^(1/(365/K1869))-1</f>
        <v>1.9979165917494157E-4</v>
      </c>
      <c r="M1869" s="6">
        <f t="shared" si="178"/>
        <v>7.393960838042446E-6</v>
      </c>
      <c r="N1869" s="6">
        <f t="shared" si="179"/>
        <v>5.3422146897741385E-5</v>
      </c>
      <c r="O1869">
        <f>O1868*(B1869/B1868)</f>
        <v>342.84574686000371</v>
      </c>
      <c r="P1869">
        <f t="shared" si="175"/>
        <v>2020</v>
      </c>
      <c r="Q1869" s="1">
        <f t="shared" si="176"/>
        <v>44144.604166666672</v>
      </c>
      <c r="R1869">
        <f>IF(B1870="",R1868,IF(Q1869&gt;=Chart!$F$2,E1869,0))</f>
        <v>0</v>
      </c>
      <c r="S1869">
        <f>IF(B1870="",S1868,IFERROR(IF(AND(R1869&gt;0,R1868=0),R1869,(1+(B1870/B1869-1)*Calc!$Z$1)*S1868),0))</f>
        <v>0</v>
      </c>
      <c r="T1869">
        <f>IF(B1870="",T1868,IFERROR(IF(AND(R1869&gt;0,R1868=0),R1869,(1+(B1870/B1869-1)*Calc!$Z$1-L1870)*T1868),0))</f>
        <v>0</v>
      </c>
      <c r="U1869">
        <f>IF(B1870="",U1868,IFERROR(IF(AND(R1869&gt;0,R1868=0),R1869,(1+(B1870/B1869-1)*Calc!$Z$1-M1870*2)*U1868),0))</f>
        <v>0</v>
      </c>
      <c r="V1869">
        <f>IF(B1870="",V1868,IFERROR(IF(AND(R1869&gt;0,R1868=0),R1869,(1+(B1870/B1869-1)*Calc!$Z$1-N1870*2)*V1868),0))</f>
        <v>0</v>
      </c>
      <c r="W1869">
        <f>IF(ISNUMBER(C1869),C1869,W1868)</f>
        <v>0.09</v>
      </c>
      <c r="Y1869" s="1" t="e">
        <f>IF(AND(Q1869&gt;=Chart!$F$2,Q1869&lt;=Chart!$F$3),Q1869,#N/A)</f>
        <v>#N/A</v>
      </c>
      <c r="Z1869" t="e">
        <f>IF(AND(Q1869&gt;=Chart!$F$2,Q1869&lt;=Chart!$F$3),R1869,#N/A)</f>
        <v>#N/A</v>
      </c>
      <c r="AA1869" t="e">
        <f>IF(AND(Q1869&gt;=Chart!$F$2,Q1869&lt;=Chart!$F$3),S1869,#N/A)</f>
        <v>#N/A</v>
      </c>
      <c r="AB1869" t="e">
        <f>IF(AND(Q1869&gt;=Chart!$F$2,Q1869&lt;=Chart!$F$3),T1869,#N/A)</f>
        <v>#N/A</v>
      </c>
      <c r="AC1869" t="e">
        <f>IF(AND(Q1869&gt;=Chart!$F$2,Q1869&lt;=Chart!$F$3),U1869,#N/A)</f>
        <v>#N/A</v>
      </c>
      <c r="AD1869" t="e">
        <f>IF(AND(Q1869&gt;=Chart!$F$2,Q1869&lt;=Chart!$F$3),V1869,#N/A)</f>
        <v>#N/A</v>
      </c>
      <c r="AE1869" t="e">
        <f>IF(AND(Q1869&gt;=Chart!$F$2,Q1869&lt;=Chart!$F$3),I1869,#N/A)</f>
        <v>#N/A</v>
      </c>
      <c r="AF1869" t="e">
        <f>IF(AND(Q1869&gt;=Chart!$F$2,Q1869&lt;=Chart!$F$3),H1869/100,#N/A)</f>
        <v>#N/A</v>
      </c>
      <c r="AG1869" t="e">
        <f>IF(AND(Q1869&gt;=Chart!$F$2,Q1869&lt;=Chart!$F$3),W1869/100,#N/A)</f>
        <v>#N/A</v>
      </c>
    </row>
    <row r="1870" spans="1:33" x14ac:dyDescent="0.25">
      <c r="A1870">
        <v>1605018600</v>
      </c>
      <c r="B1870">
        <f>INDEX('Daily Data ADJ'!$1:$1048576,MATCH(Calc!$A1870,'Daily Data ADJ'!$A:$A,0),MATCH("SPY, CBOE BZX: Close",'Daily Data ADJ'!$1:$1,0))</f>
        <v>342.34292706000002</v>
      </c>
      <c r="C1870">
        <f>INDEX('Daily Data ADJ'!$1:$1048576,MATCH(Calc!$A1870,'Daily Data ADJ'!$A:$A,0),MATCH("EFFR, FRED: Close",'Daily Data ADJ'!$1:$1,0))</f>
        <v>0.09</v>
      </c>
      <c r="D1870">
        <f>INDEX('Daily Data ADJ'!$1:$1048576,MATCH(Calc!$A1870,'Daily Data ADJ'!$A:$A,1),MATCH("SOFR, FRED: Close",'Daily Data ADJ'!$1:$1,0))</f>
        <v>0.1</v>
      </c>
      <c r="E1870">
        <f>INDEX('Daily Data ADJ'!$1:$1048576,MATCH(Calc!$A1870,'Daily Data ADJ'!$A:$A,0),MATCH("UPRO, CBOE BZX: Close",'Daily Data ADJ'!$1:$1,0))</f>
        <v>32.311284129999997</v>
      </c>
      <c r="F1870">
        <f>INDEX('Daily Data ADJ'!$1:$1048576,MATCH(Calc!$A1870,'Daily Data ADJ'!$A:$A,0),MATCH("ES1!, CME_MINI: Close",'Daily Data ADJ'!$1:$1,0))</f>
        <v>3541</v>
      </c>
      <c r="G1870">
        <f>INDEX('Daily Data ADJ'!$1:$1048576,MATCH(Calc!$A1870,'Daily Data ADJ'!$A:$A,0),MATCH("ES2!, CME_MINI: Close",'Daily Data ADJ'!$1:$1,0))</f>
        <v>3531.5</v>
      </c>
      <c r="H1870">
        <f>INDEX('QUANDL MULTPL SP500_DIV_YIELD_M'!$A:$G,MATCH(Calc!$A1870,'QUANDL MULTPL SP500_DIV_YIELD_M'!$A:$A,1),MATCH('QUANDL MULTPL SP500_DIV_YIELD_M'!$E$1,'QUANDL MULTPL SP500_DIV_YIELD_M'!$A$1:$G$1,0))</f>
        <v>1.72</v>
      </c>
      <c r="I1870" s="5">
        <f t="shared" si="174"/>
        <v>6.5116773716372769E-3</v>
      </c>
      <c r="J1870" s="1">
        <f>A1870/24/60/60+DATE(1970,1,1)</f>
        <v>44145.604166666672</v>
      </c>
      <c r="K1870" s="3">
        <f t="shared" si="177"/>
        <v>1</v>
      </c>
      <c r="L1870" s="6">
        <f>(1+Chart!$F$4)^(1/(365/K1870))-1</f>
        <v>6.6592785027408397E-5</v>
      </c>
      <c r="M1870" s="6">
        <f t="shared" si="178"/>
        <v>2.4646475380585287E-6</v>
      </c>
      <c r="N1870" s="6">
        <f t="shared" si="179"/>
        <v>1.7782536160249052E-5</v>
      </c>
      <c r="O1870">
        <f>O1869*(B1870/B1869)</f>
        <v>342.34292706000372</v>
      </c>
      <c r="P1870">
        <f t="shared" si="175"/>
        <v>2020</v>
      </c>
      <c r="Q1870" s="1">
        <f t="shared" si="176"/>
        <v>44145.604166666672</v>
      </c>
      <c r="R1870">
        <f>IF(B1871="",R1869,IF(Q1870&gt;=Chart!$F$2,E1870,0))</f>
        <v>0</v>
      </c>
      <c r="S1870">
        <f>IF(B1871="",S1869,IFERROR(IF(AND(R1870&gt;0,R1869=0),R1870,(1+(B1871/B1870-1)*Calc!$Z$1)*S1869),0))</f>
        <v>0</v>
      </c>
      <c r="T1870">
        <f>IF(B1871="",T1869,IFERROR(IF(AND(R1870&gt;0,R1869=0),R1870,(1+(B1871/B1870-1)*Calc!$Z$1-L1871)*T1869),0))</f>
        <v>0</v>
      </c>
      <c r="U1870">
        <f>IF(B1871="",U1869,IFERROR(IF(AND(R1870&gt;0,R1869=0),R1870,(1+(B1871/B1870-1)*Calc!$Z$1-M1871*2)*U1869),0))</f>
        <v>0</v>
      </c>
      <c r="V1870">
        <f>IF(B1871="",V1869,IFERROR(IF(AND(R1870&gt;0,R1869=0),R1870,(1+(B1871/B1870-1)*Calc!$Z$1-N1871*2)*V1869),0))</f>
        <v>0</v>
      </c>
      <c r="W1870">
        <f>IF(ISNUMBER(C1870),C1870,W1869)</f>
        <v>0.09</v>
      </c>
      <c r="Y1870" s="1" t="e">
        <f>IF(AND(Q1870&gt;=Chart!$F$2,Q1870&lt;=Chart!$F$3),Q1870,#N/A)</f>
        <v>#N/A</v>
      </c>
      <c r="Z1870" t="e">
        <f>IF(AND(Q1870&gt;=Chart!$F$2,Q1870&lt;=Chart!$F$3),R1870,#N/A)</f>
        <v>#N/A</v>
      </c>
      <c r="AA1870" t="e">
        <f>IF(AND(Q1870&gt;=Chart!$F$2,Q1870&lt;=Chart!$F$3),S1870,#N/A)</f>
        <v>#N/A</v>
      </c>
      <c r="AB1870" t="e">
        <f>IF(AND(Q1870&gt;=Chart!$F$2,Q1870&lt;=Chart!$F$3),T1870,#N/A)</f>
        <v>#N/A</v>
      </c>
      <c r="AC1870" t="e">
        <f>IF(AND(Q1870&gt;=Chart!$F$2,Q1870&lt;=Chart!$F$3),U1870,#N/A)</f>
        <v>#N/A</v>
      </c>
      <c r="AD1870" t="e">
        <f>IF(AND(Q1870&gt;=Chart!$F$2,Q1870&lt;=Chart!$F$3),V1870,#N/A)</f>
        <v>#N/A</v>
      </c>
      <c r="AE1870" t="e">
        <f>IF(AND(Q1870&gt;=Chart!$F$2,Q1870&lt;=Chart!$F$3),I1870,#N/A)</f>
        <v>#N/A</v>
      </c>
      <c r="AF1870" t="e">
        <f>IF(AND(Q1870&gt;=Chart!$F$2,Q1870&lt;=Chart!$F$3),H1870/100,#N/A)</f>
        <v>#N/A</v>
      </c>
      <c r="AG1870" t="e">
        <f>IF(AND(Q1870&gt;=Chart!$F$2,Q1870&lt;=Chart!$F$3),W1870/100,#N/A)</f>
        <v>#N/A</v>
      </c>
    </row>
    <row r="1871" spans="1:33" x14ac:dyDescent="0.25">
      <c r="A1871">
        <v>1605105000</v>
      </c>
      <c r="B1871">
        <f>INDEX('Daily Data ADJ'!$1:$1048576,MATCH(Calc!$A1871,'Daily Data ADJ'!$A:$A,0),MATCH("SPY, CBOE BZX: Close",'Daily Data ADJ'!$1:$1,0))</f>
        <v>344.88603489000002</v>
      </c>
      <c r="C1871" t="str">
        <f>INDEX('Daily Data ADJ'!$1:$1048576,MATCH(Calc!$A1871,'Daily Data ADJ'!$A:$A,0),MATCH("EFFR, FRED: Close",'Daily Data ADJ'!$1:$1,0))</f>
        <v>NaN</v>
      </c>
      <c r="D1871" t="str">
        <f>INDEX('Daily Data ADJ'!$1:$1048576,MATCH(Calc!$A1871,'Daily Data ADJ'!$A:$A,1),MATCH("SOFR, FRED: Close",'Daily Data ADJ'!$1:$1,0))</f>
        <v>NaN</v>
      </c>
      <c r="E1871">
        <f>INDEX('Daily Data ADJ'!$1:$1048576,MATCH(Calc!$A1871,'Daily Data ADJ'!$A:$A,0),MATCH("UPRO, CBOE BZX: Close",'Daily Data ADJ'!$1:$1,0))</f>
        <v>33.002354830000002</v>
      </c>
      <c r="F1871">
        <f>INDEX('Daily Data ADJ'!$1:$1048576,MATCH(Calc!$A1871,'Daily Data ADJ'!$A:$A,0),MATCH("ES1!, CME_MINI: Close",'Daily Data ADJ'!$1:$1,0))</f>
        <v>3568</v>
      </c>
      <c r="G1871">
        <f>INDEX('Daily Data ADJ'!$1:$1048576,MATCH(Calc!$A1871,'Daily Data ADJ'!$A:$A,0),MATCH("ES2!, CME_MINI: Close",'Daily Data ADJ'!$1:$1,0))</f>
        <v>3559</v>
      </c>
      <c r="H1871">
        <f>INDEX('QUANDL MULTPL SP500_DIV_YIELD_M'!$A:$G,MATCH(Calc!$A1871,'QUANDL MULTPL SP500_DIV_YIELD_M'!$A:$A,1),MATCH('QUANDL MULTPL SP500_DIV_YIELD_M'!$E$1,'QUANDL MULTPL SP500_DIV_YIELD_M'!$A$1:$G$1,0))</f>
        <v>1.72</v>
      </c>
      <c r="I1871" s="5">
        <f t="shared" si="174"/>
        <v>7.1484254071754252E-3</v>
      </c>
      <c r="J1871" s="1">
        <f>A1871/24/60/60+DATE(1970,1,1)</f>
        <v>44146.604166666672</v>
      </c>
      <c r="K1871" s="3">
        <f t="shared" si="177"/>
        <v>1</v>
      </c>
      <c r="L1871" s="6">
        <f>(1+Chart!$F$4)^(1/(365/K1871))-1</f>
        <v>6.6592785027408397E-5</v>
      </c>
      <c r="M1871" s="6">
        <f t="shared" si="178"/>
        <v>2.4646475380585287E-6</v>
      </c>
      <c r="N1871" s="6">
        <f t="shared" si="179"/>
        <v>1.9515249397139556E-5</v>
      </c>
      <c r="O1871">
        <f>O1870*(B1871/B1870)</f>
        <v>344.88603489000377</v>
      </c>
      <c r="P1871">
        <f t="shared" si="175"/>
        <v>2020</v>
      </c>
      <c r="Q1871" s="1">
        <f t="shared" si="176"/>
        <v>44146.604166666672</v>
      </c>
      <c r="R1871">
        <f>IF(B1872="",R1870,IF(Q1871&gt;=Chart!$F$2,E1871,0))</f>
        <v>0</v>
      </c>
      <c r="S1871">
        <f>IF(B1872="",S1870,IFERROR(IF(AND(R1871&gt;0,R1870=0),R1871,(1+(B1872/B1871-1)*Calc!$Z$1)*S1870),0))</f>
        <v>0</v>
      </c>
      <c r="T1871">
        <f>IF(B1872="",T1870,IFERROR(IF(AND(R1871&gt;0,R1870=0),R1871,(1+(B1872/B1871-1)*Calc!$Z$1-L1872)*T1870),0))</f>
        <v>0</v>
      </c>
      <c r="U1871">
        <f>IF(B1872="",U1870,IFERROR(IF(AND(R1871&gt;0,R1870=0),R1871,(1+(B1872/B1871-1)*Calc!$Z$1-M1872*2)*U1870),0))</f>
        <v>0</v>
      </c>
      <c r="V1871">
        <f>IF(B1872="",V1870,IFERROR(IF(AND(R1871&gt;0,R1870=0),R1871,(1+(B1872/B1871-1)*Calc!$Z$1-N1872*2)*V1870),0))</f>
        <v>0</v>
      </c>
      <c r="W1871">
        <f>IF(ISNUMBER(C1871),C1871,W1870)</f>
        <v>0.09</v>
      </c>
      <c r="Y1871" s="1" t="e">
        <f>IF(AND(Q1871&gt;=Chart!$F$2,Q1871&lt;=Chart!$F$3),Q1871,#N/A)</f>
        <v>#N/A</v>
      </c>
      <c r="Z1871" t="e">
        <f>IF(AND(Q1871&gt;=Chart!$F$2,Q1871&lt;=Chart!$F$3),R1871,#N/A)</f>
        <v>#N/A</v>
      </c>
      <c r="AA1871" t="e">
        <f>IF(AND(Q1871&gt;=Chart!$F$2,Q1871&lt;=Chart!$F$3),S1871,#N/A)</f>
        <v>#N/A</v>
      </c>
      <c r="AB1871" t="e">
        <f>IF(AND(Q1871&gt;=Chart!$F$2,Q1871&lt;=Chart!$F$3),T1871,#N/A)</f>
        <v>#N/A</v>
      </c>
      <c r="AC1871" t="e">
        <f>IF(AND(Q1871&gt;=Chart!$F$2,Q1871&lt;=Chart!$F$3),U1871,#N/A)</f>
        <v>#N/A</v>
      </c>
      <c r="AD1871" t="e">
        <f>IF(AND(Q1871&gt;=Chart!$F$2,Q1871&lt;=Chart!$F$3),V1871,#N/A)</f>
        <v>#N/A</v>
      </c>
      <c r="AE1871" t="e">
        <f>IF(AND(Q1871&gt;=Chart!$F$2,Q1871&lt;=Chart!$F$3),I1871,#N/A)</f>
        <v>#N/A</v>
      </c>
      <c r="AF1871" t="e">
        <f>IF(AND(Q1871&gt;=Chart!$F$2,Q1871&lt;=Chart!$F$3),H1871/100,#N/A)</f>
        <v>#N/A</v>
      </c>
      <c r="AG1871" t="e">
        <f>IF(AND(Q1871&gt;=Chart!$F$2,Q1871&lt;=Chart!$F$3),W1871/100,#N/A)</f>
        <v>#N/A</v>
      </c>
    </row>
    <row r="1872" spans="1:33" x14ac:dyDescent="0.25">
      <c r="A1872">
        <v>1605191400</v>
      </c>
      <c r="B1872">
        <f>INDEX('Daily Data ADJ'!$1:$1048576,MATCH(Calc!$A1872,'Daily Data ADJ'!$A:$A,0),MATCH("SPY, CBOE BZX: Close",'Daily Data ADJ'!$1:$1,0))</f>
        <v>341.5403493</v>
      </c>
      <c r="C1872">
        <f>INDEX('Daily Data ADJ'!$1:$1048576,MATCH(Calc!$A1872,'Daily Data ADJ'!$A:$A,0),MATCH("EFFR, FRED: Close",'Daily Data ADJ'!$1:$1,0))</f>
        <v>0.09</v>
      </c>
      <c r="D1872">
        <f>INDEX('Daily Data ADJ'!$1:$1048576,MATCH(Calc!$A1872,'Daily Data ADJ'!$A:$A,1),MATCH("SOFR, FRED: Close",'Daily Data ADJ'!$1:$1,0))</f>
        <v>0.09</v>
      </c>
      <c r="E1872">
        <f>INDEX('Daily Data ADJ'!$1:$1048576,MATCH(Calc!$A1872,'Daily Data ADJ'!$A:$A,0),MATCH("UPRO, CBOE BZX: Close",'Daily Data ADJ'!$1:$1,0))</f>
        <v>32.047782349999999</v>
      </c>
      <c r="F1872">
        <f>INDEX('Daily Data ADJ'!$1:$1048576,MATCH(Calc!$A1872,'Daily Data ADJ'!$A:$A,0),MATCH("ES1!, CME_MINI: Close",'Daily Data ADJ'!$1:$1,0))</f>
        <v>3532.5</v>
      </c>
      <c r="G1872">
        <f>INDEX('Daily Data ADJ'!$1:$1048576,MATCH(Calc!$A1872,'Daily Data ADJ'!$A:$A,0),MATCH("ES2!, CME_MINI: Close",'Daily Data ADJ'!$1:$1,0))</f>
        <v>3523.5</v>
      </c>
      <c r="H1872">
        <f>INDEX('QUANDL MULTPL SP500_DIV_YIELD_M'!$A:$G,MATCH(Calc!$A1872,'QUANDL MULTPL SP500_DIV_YIELD_M'!$A:$A,1),MATCH('QUANDL MULTPL SP500_DIV_YIELD_M'!$E$1,'QUANDL MULTPL SP500_DIV_YIELD_M'!$A$1:$G$1,0))</f>
        <v>1.72</v>
      </c>
      <c r="I1872" s="5">
        <f t="shared" si="174"/>
        <v>7.0477979011455208E-3</v>
      </c>
      <c r="J1872" s="1">
        <f>A1872/24/60/60+DATE(1970,1,1)</f>
        <v>44147.604166666672</v>
      </c>
      <c r="K1872" s="3">
        <f t="shared" si="177"/>
        <v>1</v>
      </c>
      <c r="L1872" s="6">
        <f>(1+Chart!$F$4)^(1/(365/K1872))-1</f>
        <v>6.6592785027408397E-5</v>
      </c>
      <c r="M1872" s="6">
        <f t="shared" si="178"/>
        <v>2.4646475380585287E-6</v>
      </c>
      <c r="N1872" s="6">
        <f t="shared" si="179"/>
        <v>1.9241495393673702E-5</v>
      </c>
      <c r="O1872">
        <f>O1871*(B1872/B1871)</f>
        <v>341.54034930000375</v>
      </c>
      <c r="P1872">
        <f t="shared" si="175"/>
        <v>2020</v>
      </c>
      <c r="Q1872" s="1">
        <f t="shared" si="176"/>
        <v>44147.604166666672</v>
      </c>
      <c r="R1872">
        <f>IF(B1873="",R1871,IF(Q1872&gt;=Chart!$F$2,E1872,0))</f>
        <v>0</v>
      </c>
      <c r="S1872">
        <f>IF(B1873="",S1871,IFERROR(IF(AND(R1872&gt;0,R1871=0),R1872,(1+(B1873/B1872-1)*Calc!$Z$1)*S1871),0))</f>
        <v>0</v>
      </c>
      <c r="T1872">
        <f>IF(B1873="",T1871,IFERROR(IF(AND(R1872&gt;0,R1871=0),R1872,(1+(B1873/B1872-1)*Calc!$Z$1-L1873)*T1871),0))</f>
        <v>0</v>
      </c>
      <c r="U1872">
        <f>IF(B1873="",U1871,IFERROR(IF(AND(R1872&gt;0,R1871=0),R1872,(1+(B1873/B1872-1)*Calc!$Z$1-M1873*2)*U1871),0))</f>
        <v>0</v>
      </c>
      <c r="V1872">
        <f>IF(B1873="",V1871,IFERROR(IF(AND(R1872&gt;0,R1871=0),R1872,(1+(B1873/B1872-1)*Calc!$Z$1-N1873*2)*V1871),0))</f>
        <v>0</v>
      </c>
      <c r="W1872">
        <f>IF(ISNUMBER(C1872),C1872,W1871)</f>
        <v>0.09</v>
      </c>
      <c r="Y1872" s="1" t="e">
        <f>IF(AND(Q1872&gt;=Chart!$F$2,Q1872&lt;=Chart!$F$3),Q1872,#N/A)</f>
        <v>#N/A</v>
      </c>
      <c r="Z1872" t="e">
        <f>IF(AND(Q1872&gt;=Chart!$F$2,Q1872&lt;=Chart!$F$3),R1872,#N/A)</f>
        <v>#N/A</v>
      </c>
      <c r="AA1872" t="e">
        <f>IF(AND(Q1872&gt;=Chart!$F$2,Q1872&lt;=Chart!$F$3),S1872,#N/A)</f>
        <v>#N/A</v>
      </c>
      <c r="AB1872" t="e">
        <f>IF(AND(Q1872&gt;=Chart!$F$2,Q1872&lt;=Chart!$F$3),T1872,#N/A)</f>
        <v>#N/A</v>
      </c>
      <c r="AC1872" t="e">
        <f>IF(AND(Q1872&gt;=Chart!$F$2,Q1872&lt;=Chart!$F$3),U1872,#N/A)</f>
        <v>#N/A</v>
      </c>
      <c r="AD1872" t="e">
        <f>IF(AND(Q1872&gt;=Chart!$F$2,Q1872&lt;=Chart!$F$3),V1872,#N/A)</f>
        <v>#N/A</v>
      </c>
      <c r="AE1872" t="e">
        <f>IF(AND(Q1872&gt;=Chart!$F$2,Q1872&lt;=Chart!$F$3),I1872,#N/A)</f>
        <v>#N/A</v>
      </c>
      <c r="AF1872" t="e">
        <f>IF(AND(Q1872&gt;=Chart!$F$2,Q1872&lt;=Chart!$F$3),H1872/100,#N/A)</f>
        <v>#N/A</v>
      </c>
      <c r="AG1872" t="e">
        <f>IF(AND(Q1872&gt;=Chart!$F$2,Q1872&lt;=Chart!$F$3),W1872/100,#N/A)</f>
        <v>#N/A</v>
      </c>
    </row>
    <row r="1873" spans="1:33" x14ac:dyDescent="0.25">
      <c r="A1873">
        <v>1605277800</v>
      </c>
      <c r="B1873">
        <f>INDEX('Daily Data ADJ'!$1:$1048576,MATCH(Calc!$A1873,'Daily Data ADJ'!$A:$A,0),MATCH("SPY, CBOE BZX: Close",'Daily Data ADJ'!$1:$1,0))</f>
        <v>346.26878934000001</v>
      </c>
      <c r="C1873">
        <f>INDEX('Daily Data ADJ'!$1:$1048576,MATCH(Calc!$A1873,'Daily Data ADJ'!$A:$A,0),MATCH("EFFR, FRED: Close",'Daily Data ADJ'!$1:$1,0))</f>
        <v>0.09</v>
      </c>
      <c r="D1873">
        <f>INDEX('Daily Data ADJ'!$1:$1048576,MATCH(Calc!$A1873,'Daily Data ADJ'!$A:$A,1),MATCH("SOFR, FRED: Close",'Daily Data ADJ'!$1:$1,0))</f>
        <v>0.09</v>
      </c>
      <c r="E1873">
        <f>INDEX('Daily Data ADJ'!$1:$1048576,MATCH(Calc!$A1873,'Daily Data ADJ'!$A:$A,0),MATCH("UPRO, CBOE BZX: Close",'Daily Data ADJ'!$1:$1,0))</f>
        <v>33.3752347</v>
      </c>
      <c r="F1873">
        <f>INDEX('Daily Data ADJ'!$1:$1048576,MATCH(Calc!$A1873,'Daily Data ADJ'!$A:$A,0),MATCH("ES1!, CME_MINI: Close",'Daily Data ADJ'!$1:$1,0))</f>
        <v>3582</v>
      </c>
      <c r="G1873">
        <f>INDEX('Daily Data ADJ'!$1:$1048576,MATCH(Calc!$A1873,'Daily Data ADJ'!$A:$A,0),MATCH("ES2!, CME_MINI: Close",'Daily Data ADJ'!$1:$1,0))</f>
        <v>3572.75</v>
      </c>
      <c r="H1873">
        <f>INDEX('QUANDL MULTPL SP500_DIV_YIELD_M'!$A:$G,MATCH(Calc!$A1873,'QUANDL MULTPL SP500_DIV_YIELD_M'!$A:$A,1),MATCH('QUANDL MULTPL SP500_DIV_YIELD_M'!$E$1,'QUANDL MULTPL SP500_DIV_YIELD_M'!$A$1:$G$1,0))</f>
        <v>1.72</v>
      </c>
      <c r="I1873" s="5">
        <f t="shared" si="174"/>
        <v>6.9105176418070638E-3</v>
      </c>
      <c r="J1873" s="1">
        <f>A1873/24/60/60+DATE(1970,1,1)</f>
        <v>44148.604166666672</v>
      </c>
      <c r="K1873" s="3">
        <f t="shared" si="177"/>
        <v>1</v>
      </c>
      <c r="L1873" s="6">
        <f>(1+Chart!$F$4)^(1/(365/K1873))-1</f>
        <v>6.6592785027408397E-5</v>
      </c>
      <c r="M1873" s="6">
        <f t="shared" si="178"/>
        <v>2.4646475380585287E-6</v>
      </c>
      <c r="N1873" s="6">
        <f t="shared" si="179"/>
        <v>1.886798471684159E-5</v>
      </c>
      <c r="O1873">
        <f>O1872*(B1873/B1872)</f>
        <v>346.26878934000388</v>
      </c>
      <c r="P1873">
        <f t="shared" si="175"/>
        <v>2020</v>
      </c>
      <c r="Q1873" s="1">
        <f t="shared" si="176"/>
        <v>44148.604166666672</v>
      </c>
      <c r="R1873">
        <f>IF(B1874="",R1872,IF(Q1873&gt;=Chart!$F$2,E1873,0))</f>
        <v>0</v>
      </c>
      <c r="S1873">
        <f>IF(B1874="",S1872,IFERROR(IF(AND(R1873&gt;0,R1872=0),R1873,(1+(B1874/B1873-1)*Calc!$Z$1)*S1872),0))</f>
        <v>0</v>
      </c>
      <c r="T1873">
        <f>IF(B1874="",T1872,IFERROR(IF(AND(R1873&gt;0,R1872=0),R1873,(1+(B1874/B1873-1)*Calc!$Z$1-L1874)*T1872),0))</f>
        <v>0</v>
      </c>
      <c r="U1873">
        <f>IF(B1874="",U1872,IFERROR(IF(AND(R1873&gt;0,R1872=0),R1873,(1+(B1874/B1873-1)*Calc!$Z$1-M1874*2)*U1872),0))</f>
        <v>0</v>
      </c>
      <c r="V1873">
        <f>IF(B1874="",V1872,IFERROR(IF(AND(R1873&gt;0,R1872=0),R1873,(1+(B1874/B1873-1)*Calc!$Z$1-N1874*2)*V1872),0))</f>
        <v>0</v>
      </c>
      <c r="W1873">
        <f>IF(ISNUMBER(C1873),C1873,W1872)</f>
        <v>0.09</v>
      </c>
      <c r="Y1873" s="1" t="e">
        <f>IF(AND(Q1873&gt;=Chart!$F$2,Q1873&lt;=Chart!$F$3),Q1873,#N/A)</f>
        <v>#N/A</v>
      </c>
      <c r="Z1873" t="e">
        <f>IF(AND(Q1873&gt;=Chart!$F$2,Q1873&lt;=Chart!$F$3),R1873,#N/A)</f>
        <v>#N/A</v>
      </c>
      <c r="AA1873" t="e">
        <f>IF(AND(Q1873&gt;=Chart!$F$2,Q1873&lt;=Chart!$F$3),S1873,#N/A)</f>
        <v>#N/A</v>
      </c>
      <c r="AB1873" t="e">
        <f>IF(AND(Q1873&gt;=Chart!$F$2,Q1873&lt;=Chart!$F$3),T1873,#N/A)</f>
        <v>#N/A</v>
      </c>
      <c r="AC1873" t="e">
        <f>IF(AND(Q1873&gt;=Chart!$F$2,Q1873&lt;=Chart!$F$3),U1873,#N/A)</f>
        <v>#N/A</v>
      </c>
      <c r="AD1873" t="e">
        <f>IF(AND(Q1873&gt;=Chart!$F$2,Q1873&lt;=Chart!$F$3),V1873,#N/A)</f>
        <v>#N/A</v>
      </c>
      <c r="AE1873" t="e">
        <f>IF(AND(Q1873&gt;=Chart!$F$2,Q1873&lt;=Chart!$F$3),I1873,#N/A)</f>
        <v>#N/A</v>
      </c>
      <c r="AF1873" t="e">
        <f>IF(AND(Q1873&gt;=Chart!$F$2,Q1873&lt;=Chart!$F$3),H1873/100,#N/A)</f>
        <v>#N/A</v>
      </c>
      <c r="AG1873" t="e">
        <f>IF(AND(Q1873&gt;=Chart!$F$2,Q1873&lt;=Chart!$F$3),W1873/100,#N/A)</f>
        <v>#N/A</v>
      </c>
    </row>
    <row r="1874" spans="1:33" x14ac:dyDescent="0.25">
      <c r="A1874">
        <v>1605537000</v>
      </c>
      <c r="B1874">
        <f>INDEX('Daily Data ADJ'!$1:$1048576,MATCH(Calc!$A1874,'Daily Data ADJ'!$A:$A,0),MATCH("SPY, CBOE BZX: Close",'Daily Data ADJ'!$1:$1,0))</f>
        <v>350.59110570000001</v>
      </c>
      <c r="C1874">
        <f>INDEX('Daily Data ADJ'!$1:$1048576,MATCH(Calc!$A1874,'Daily Data ADJ'!$A:$A,0),MATCH("EFFR, FRED: Close",'Daily Data ADJ'!$1:$1,0))</f>
        <v>0.09</v>
      </c>
      <c r="D1874">
        <f>INDEX('Daily Data ADJ'!$1:$1048576,MATCH(Calc!$A1874,'Daily Data ADJ'!$A:$A,1),MATCH("SOFR, FRED: Close",'Daily Data ADJ'!$1:$1,0))</f>
        <v>0.1</v>
      </c>
      <c r="E1874">
        <f>INDEX('Daily Data ADJ'!$1:$1048576,MATCH(Calc!$A1874,'Daily Data ADJ'!$A:$A,0),MATCH("UPRO, CBOE BZX: Close",'Daily Data ADJ'!$1:$1,0))</f>
        <v>34.58833723</v>
      </c>
      <c r="F1874">
        <f>INDEX('Daily Data ADJ'!$1:$1048576,MATCH(Calc!$A1874,'Daily Data ADJ'!$A:$A,0),MATCH("ES1!, CME_MINI: Close",'Daily Data ADJ'!$1:$1,0))</f>
        <v>3623</v>
      </c>
      <c r="G1874">
        <f>INDEX('Daily Data ADJ'!$1:$1048576,MATCH(Calc!$A1874,'Daily Data ADJ'!$A:$A,0),MATCH("ES2!, CME_MINI: Close",'Daily Data ADJ'!$1:$1,0))</f>
        <v>3614.25</v>
      </c>
      <c r="H1874">
        <f>INDEX('QUANDL MULTPL SP500_DIV_YIELD_M'!$A:$G,MATCH(Calc!$A1874,'QUANDL MULTPL SP500_DIV_YIELD_M'!$A:$A,1),MATCH('QUANDL MULTPL SP500_DIV_YIELD_M'!$E$1,'QUANDL MULTPL SP500_DIV_YIELD_M'!$A$1:$G$1,0))</f>
        <v>1.72</v>
      </c>
      <c r="I1874" s="5">
        <f t="shared" si="174"/>
        <v>7.5744383294090792E-3</v>
      </c>
      <c r="J1874" s="1">
        <f>A1874/24/60/60+DATE(1970,1,1)</f>
        <v>44151.604166666672</v>
      </c>
      <c r="K1874" s="3">
        <f t="shared" si="177"/>
        <v>3</v>
      </c>
      <c r="L1874" s="6">
        <f>(1+Chart!$F$4)^(1/(365/K1874))-1</f>
        <v>1.9979165917494157E-4</v>
      </c>
      <c r="M1874" s="6">
        <f t="shared" si="178"/>
        <v>7.393960838042446E-6</v>
      </c>
      <c r="N1874" s="6">
        <f t="shared" si="179"/>
        <v>6.2022988885690467E-5</v>
      </c>
      <c r="O1874">
        <f>O1873*(B1874/B1873)</f>
        <v>350.59110570000394</v>
      </c>
      <c r="P1874">
        <f t="shared" si="175"/>
        <v>2020</v>
      </c>
      <c r="Q1874" s="1">
        <f t="shared" si="176"/>
        <v>44151.604166666672</v>
      </c>
      <c r="R1874">
        <f>IF(B1875="",R1873,IF(Q1874&gt;=Chart!$F$2,E1874,0))</f>
        <v>0</v>
      </c>
      <c r="S1874">
        <f>IF(B1875="",S1873,IFERROR(IF(AND(R1874&gt;0,R1873=0),R1874,(1+(B1875/B1874-1)*Calc!$Z$1)*S1873),0))</f>
        <v>0</v>
      </c>
      <c r="T1874">
        <f>IF(B1875="",T1873,IFERROR(IF(AND(R1874&gt;0,R1873=0),R1874,(1+(B1875/B1874-1)*Calc!$Z$1-L1875)*T1873),0))</f>
        <v>0</v>
      </c>
      <c r="U1874">
        <f>IF(B1875="",U1873,IFERROR(IF(AND(R1874&gt;0,R1873=0),R1874,(1+(B1875/B1874-1)*Calc!$Z$1-M1875*2)*U1873),0))</f>
        <v>0</v>
      </c>
      <c r="V1874">
        <f>IF(B1875="",V1873,IFERROR(IF(AND(R1874&gt;0,R1873=0),R1874,(1+(B1875/B1874-1)*Calc!$Z$1-N1875*2)*V1873),0))</f>
        <v>0</v>
      </c>
      <c r="W1874">
        <f>IF(ISNUMBER(C1874),C1874,W1873)</f>
        <v>0.09</v>
      </c>
      <c r="Y1874" s="1" t="e">
        <f>IF(AND(Q1874&gt;=Chart!$F$2,Q1874&lt;=Chart!$F$3),Q1874,#N/A)</f>
        <v>#N/A</v>
      </c>
      <c r="Z1874" t="e">
        <f>IF(AND(Q1874&gt;=Chart!$F$2,Q1874&lt;=Chart!$F$3),R1874,#N/A)</f>
        <v>#N/A</v>
      </c>
      <c r="AA1874" t="e">
        <f>IF(AND(Q1874&gt;=Chart!$F$2,Q1874&lt;=Chart!$F$3),S1874,#N/A)</f>
        <v>#N/A</v>
      </c>
      <c r="AB1874" t="e">
        <f>IF(AND(Q1874&gt;=Chart!$F$2,Q1874&lt;=Chart!$F$3),T1874,#N/A)</f>
        <v>#N/A</v>
      </c>
      <c r="AC1874" t="e">
        <f>IF(AND(Q1874&gt;=Chart!$F$2,Q1874&lt;=Chart!$F$3),U1874,#N/A)</f>
        <v>#N/A</v>
      </c>
      <c r="AD1874" t="e">
        <f>IF(AND(Q1874&gt;=Chart!$F$2,Q1874&lt;=Chart!$F$3),V1874,#N/A)</f>
        <v>#N/A</v>
      </c>
      <c r="AE1874" t="e">
        <f>IF(AND(Q1874&gt;=Chart!$F$2,Q1874&lt;=Chart!$F$3),I1874,#N/A)</f>
        <v>#N/A</v>
      </c>
      <c r="AF1874" t="e">
        <f>IF(AND(Q1874&gt;=Chart!$F$2,Q1874&lt;=Chart!$F$3),H1874/100,#N/A)</f>
        <v>#N/A</v>
      </c>
      <c r="AG1874" t="e">
        <f>IF(AND(Q1874&gt;=Chart!$F$2,Q1874&lt;=Chart!$F$3),W1874/100,#N/A)</f>
        <v>#N/A</v>
      </c>
    </row>
    <row r="1875" spans="1:33" x14ac:dyDescent="0.25">
      <c r="A1875">
        <v>1605623400</v>
      </c>
      <c r="B1875">
        <f>INDEX('Daily Data ADJ'!$1:$1048576,MATCH(Calc!$A1875,'Daily Data ADJ'!$A:$A,0),MATCH("SPY, CBOE BZX: Close",'Daily Data ADJ'!$1:$1,0))</f>
        <v>348.70553145000002</v>
      </c>
      <c r="C1875">
        <f>INDEX('Daily Data ADJ'!$1:$1048576,MATCH(Calc!$A1875,'Daily Data ADJ'!$A:$A,0),MATCH("EFFR, FRED: Close",'Daily Data ADJ'!$1:$1,0))</f>
        <v>0.09</v>
      </c>
      <c r="D1875">
        <f>INDEX('Daily Data ADJ'!$1:$1048576,MATCH(Calc!$A1875,'Daily Data ADJ'!$A:$A,1),MATCH("SOFR, FRED: Close",'Daily Data ADJ'!$1:$1,0))</f>
        <v>0.09</v>
      </c>
      <c r="E1875">
        <f>INDEX('Daily Data ADJ'!$1:$1048576,MATCH(Calc!$A1875,'Daily Data ADJ'!$A:$A,0),MATCH("UPRO, CBOE BZX: Close",'Daily Data ADJ'!$1:$1,0))</f>
        <v>34.081220600000002</v>
      </c>
      <c r="F1875">
        <f>INDEX('Daily Data ADJ'!$1:$1048576,MATCH(Calc!$A1875,'Daily Data ADJ'!$A:$A,0),MATCH("ES1!, CME_MINI: Close",'Daily Data ADJ'!$1:$1,0))</f>
        <v>3606.75</v>
      </c>
      <c r="G1875">
        <f>INDEX('Daily Data ADJ'!$1:$1048576,MATCH(Calc!$A1875,'Daily Data ADJ'!$A:$A,0),MATCH("ES2!, CME_MINI: Close",'Daily Data ADJ'!$1:$1,0))</f>
        <v>3598.5</v>
      </c>
      <c r="H1875">
        <f>INDEX('QUANDL MULTPL SP500_DIV_YIELD_M'!$A:$G,MATCH(Calc!$A1875,'QUANDL MULTPL SP500_DIV_YIELD_M'!$A:$A,1),MATCH('QUANDL MULTPL SP500_DIV_YIELD_M'!$E$1,'QUANDL MULTPL SP500_DIV_YIELD_M'!$A$1:$G$1,0))</f>
        <v>1.72</v>
      </c>
      <c r="I1875" s="5">
        <f t="shared" si="174"/>
        <v>8.0818334074348533E-3</v>
      </c>
      <c r="J1875" s="1">
        <f>A1875/24/60/60+DATE(1970,1,1)</f>
        <v>44152.604166666672</v>
      </c>
      <c r="K1875" s="3">
        <f t="shared" si="177"/>
        <v>1</v>
      </c>
      <c r="L1875" s="6">
        <f>(1+Chart!$F$4)^(1/(365/K1875))-1</f>
        <v>6.6592785027408397E-5</v>
      </c>
      <c r="M1875" s="6">
        <f t="shared" si="178"/>
        <v>2.4646475380585287E-6</v>
      </c>
      <c r="N1875" s="6">
        <f t="shared" si="179"/>
        <v>2.205325766224675E-5</v>
      </c>
      <c r="O1875">
        <f>O1874*(B1875/B1874)</f>
        <v>348.70553145000389</v>
      </c>
      <c r="P1875">
        <f t="shared" si="175"/>
        <v>2020</v>
      </c>
      <c r="Q1875" s="1">
        <f t="shared" si="176"/>
        <v>44152.604166666672</v>
      </c>
      <c r="R1875">
        <f>IF(B1876="",R1874,IF(Q1875&gt;=Chart!$F$2,E1875,0))</f>
        <v>0</v>
      </c>
      <c r="S1875">
        <f>IF(B1876="",S1874,IFERROR(IF(AND(R1875&gt;0,R1874=0),R1875,(1+(B1876/B1875-1)*Calc!$Z$1)*S1874),0))</f>
        <v>0</v>
      </c>
      <c r="T1875">
        <f>IF(B1876="",T1874,IFERROR(IF(AND(R1875&gt;0,R1874=0),R1875,(1+(B1876/B1875-1)*Calc!$Z$1-L1876)*T1874),0))</f>
        <v>0</v>
      </c>
      <c r="U1875">
        <f>IF(B1876="",U1874,IFERROR(IF(AND(R1875&gt;0,R1874=0),R1875,(1+(B1876/B1875-1)*Calc!$Z$1-M1876*2)*U1874),0))</f>
        <v>0</v>
      </c>
      <c r="V1875">
        <f>IF(B1876="",V1874,IFERROR(IF(AND(R1875&gt;0,R1874=0),R1875,(1+(B1876/B1875-1)*Calc!$Z$1-N1876*2)*V1874),0))</f>
        <v>0</v>
      </c>
      <c r="W1875">
        <f>IF(ISNUMBER(C1875),C1875,W1874)</f>
        <v>0.09</v>
      </c>
      <c r="Y1875" s="1" t="e">
        <f>IF(AND(Q1875&gt;=Chart!$F$2,Q1875&lt;=Chart!$F$3),Q1875,#N/A)</f>
        <v>#N/A</v>
      </c>
      <c r="Z1875" t="e">
        <f>IF(AND(Q1875&gt;=Chart!$F$2,Q1875&lt;=Chart!$F$3),R1875,#N/A)</f>
        <v>#N/A</v>
      </c>
      <c r="AA1875" t="e">
        <f>IF(AND(Q1875&gt;=Chart!$F$2,Q1875&lt;=Chart!$F$3),S1875,#N/A)</f>
        <v>#N/A</v>
      </c>
      <c r="AB1875" t="e">
        <f>IF(AND(Q1875&gt;=Chart!$F$2,Q1875&lt;=Chart!$F$3),T1875,#N/A)</f>
        <v>#N/A</v>
      </c>
      <c r="AC1875" t="e">
        <f>IF(AND(Q1875&gt;=Chart!$F$2,Q1875&lt;=Chart!$F$3),U1875,#N/A)</f>
        <v>#N/A</v>
      </c>
      <c r="AD1875" t="e">
        <f>IF(AND(Q1875&gt;=Chart!$F$2,Q1875&lt;=Chart!$F$3),V1875,#N/A)</f>
        <v>#N/A</v>
      </c>
      <c r="AE1875" t="e">
        <f>IF(AND(Q1875&gt;=Chart!$F$2,Q1875&lt;=Chart!$F$3),I1875,#N/A)</f>
        <v>#N/A</v>
      </c>
      <c r="AF1875" t="e">
        <f>IF(AND(Q1875&gt;=Chart!$F$2,Q1875&lt;=Chart!$F$3),H1875/100,#N/A)</f>
        <v>#N/A</v>
      </c>
      <c r="AG1875" t="e">
        <f>IF(AND(Q1875&gt;=Chart!$F$2,Q1875&lt;=Chart!$F$3),W1875/100,#N/A)</f>
        <v>#N/A</v>
      </c>
    </row>
    <row r="1876" spans="1:33" x14ac:dyDescent="0.25">
      <c r="A1876">
        <v>1605709800</v>
      </c>
      <c r="B1876">
        <f>INDEX('Daily Data ADJ'!$1:$1048576,MATCH(Calc!$A1876,'Daily Data ADJ'!$A:$A,0),MATCH("SPY, CBOE BZX: Close",'Daily Data ADJ'!$1:$1,0))</f>
        <v>344.50892004000002</v>
      </c>
      <c r="C1876">
        <f>INDEX('Daily Data ADJ'!$1:$1048576,MATCH(Calc!$A1876,'Daily Data ADJ'!$A:$A,0),MATCH("EFFR, FRED: Close",'Daily Data ADJ'!$1:$1,0))</f>
        <v>0.09</v>
      </c>
      <c r="D1876">
        <f>INDEX('Daily Data ADJ'!$1:$1048576,MATCH(Calc!$A1876,'Daily Data ADJ'!$A:$A,1),MATCH("SOFR, FRED: Close",'Daily Data ADJ'!$1:$1,0))</f>
        <v>7.0000000000000007E-2</v>
      </c>
      <c r="E1876">
        <f>INDEX('Daily Data ADJ'!$1:$1048576,MATCH(Calc!$A1876,'Daily Data ADJ'!$A:$A,0),MATCH("UPRO, CBOE BZX: Close",'Daily Data ADJ'!$1:$1,0))</f>
        <v>32.823372489999997</v>
      </c>
      <c r="F1876">
        <f>INDEX('Daily Data ADJ'!$1:$1048576,MATCH(Calc!$A1876,'Daily Data ADJ'!$A:$A,0),MATCH("ES1!, CME_MINI: Close",'Daily Data ADJ'!$1:$1,0))</f>
        <v>3565</v>
      </c>
      <c r="G1876">
        <f>INDEX('Daily Data ADJ'!$1:$1048576,MATCH(Calc!$A1876,'Daily Data ADJ'!$A:$A,0),MATCH("ES2!, CME_MINI: Close",'Daily Data ADJ'!$1:$1,0))</f>
        <v>3556.5</v>
      </c>
      <c r="H1876">
        <f>INDEX('QUANDL MULTPL SP500_DIV_YIELD_M'!$A:$G,MATCH(Calc!$A1876,'QUANDL MULTPL SP500_DIV_YIELD_M'!$A:$A,1),MATCH('QUANDL MULTPL SP500_DIV_YIELD_M'!$E$1,'QUANDL MULTPL SP500_DIV_YIELD_M'!$A$1:$G$1,0))</f>
        <v>1.72</v>
      </c>
      <c r="I1876" s="5">
        <f t="shared" si="174"/>
        <v>7.6968879967441797E-3</v>
      </c>
      <c r="J1876" s="1">
        <f>A1876/24/60/60+DATE(1970,1,1)</f>
        <v>44153.604166666672</v>
      </c>
      <c r="K1876" s="3">
        <f t="shared" si="177"/>
        <v>1</v>
      </c>
      <c r="L1876" s="6">
        <f>(1+Chart!$F$4)^(1/(365/K1876))-1</f>
        <v>6.6592785027408397E-5</v>
      </c>
      <c r="M1876" s="6">
        <f t="shared" si="178"/>
        <v>2.4646475380585287E-6</v>
      </c>
      <c r="N1876" s="6">
        <f t="shared" si="179"/>
        <v>2.1006845505100458E-5</v>
      </c>
      <c r="O1876">
        <f>O1875*(B1876/B1875)</f>
        <v>344.50892004000383</v>
      </c>
      <c r="P1876">
        <f t="shared" si="175"/>
        <v>2020</v>
      </c>
      <c r="Q1876" s="1">
        <f t="shared" si="176"/>
        <v>44153.604166666672</v>
      </c>
      <c r="R1876">
        <f>IF(B1877="",R1875,IF(Q1876&gt;=Chart!$F$2,E1876,0))</f>
        <v>0</v>
      </c>
      <c r="S1876">
        <f>IF(B1877="",S1875,IFERROR(IF(AND(R1876&gt;0,R1875=0),R1876,(1+(B1877/B1876-1)*Calc!$Z$1)*S1875),0))</f>
        <v>0</v>
      </c>
      <c r="T1876">
        <f>IF(B1877="",T1875,IFERROR(IF(AND(R1876&gt;0,R1875=0),R1876,(1+(B1877/B1876-1)*Calc!$Z$1-L1877)*T1875),0))</f>
        <v>0</v>
      </c>
      <c r="U1876">
        <f>IF(B1877="",U1875,IFERROR(IF(AND(R1876&gt;0,R1875=0),R1876,(1+(B1877/B1876-1)*Calc!$Z$1-M1877*2)*U1875),0))</f>
        <v>0</v>
      </c>
      <c r="V1876">
        <f>IF(B1877="",V1875,IFERROR(IF(AND(R1876&gt;0,R1875=0),R1876,(1+(B1877/B1876-1)*Calc!$Z$1-N1877*2)*V1875),0))</f>
        <v>0</v>
      </c>
      <c r="W1876">
        <f>IF(ISNUMBER(C1876),C1876,W1875)</f>
        <v>0.09</v>
      </c>
      <c r="Y1876" s="1" t="e">
        <f>IF(AND(Q1876&gt;=Chart!$F$2,Q1876&lt;=Chart!$F$3),Q1876,#N/A)</f>
        <v>#N/A</v>
      </c>
      <c r="Z1876" t="e">
        <f>IF(AND(Q1876&gt;=Chart!$F$2,Q1876&lt;=Chart!$F$3),R1876,#N/A)</f>
        <v>#N/A</v>
      </c>
      <c r="AA1876" t="e">
        <f>IF(AND(Q1876&gt;=Chart!$F$2,Q1876&lt;=Chart!$F$3),S1876,#N/A)</f>
        <v>#N/A</v>
      </c>
      <c r="AB1876" t="e">
        <f>IF(AND(Q1876&gt;=Chart!$F$2,Q1876&lt;=Chart!$F$3),T1876,#N/A)</f>
        <v>#N/A</v>
      </c>
      <c r="AC1876" t="e">
        <f>IF(AND(Q1876&gt;=Chart!$F$2,Q1876&lt;=Chart!$F$3),U1876,#N/A)</f>
        <v>#N/A</v>
      </c>
      <c r="AD1876" t="e">
        <f>IF(AND(Q1876&gt;=Chart!$F$2,Q1876&lt;=Chart!$F$3),V1876,#N/A)</f>
        <v>#N/A</v>
      </c>
      <c r="AE1876" t="e">
        <f>IF(AND(Q1876&gt;=Chart!$F$2,Q1876&lt;=Chart!$F$3),I1876,#N/A)</f>
        <v>#N/A</v>
      </c>
      <c r="AF1876" t="e">
        <f>IF(AND(Q1876&gt;=Chart!$F$2,Q1876&lt;=Chart!$F$3),H1876/100,#N/A)</f>
        <v>#N/A</v>
      </c>
      <c r="AG1876" t="e">
        <f>IF(AND(Q1876&gt;=Chart!$F$2,Q1876&lt;=Chart!$F$3),W1876/100,#N/A)</f>
        <v>#N/A</v>
      </c>
    </row>
    <row r="1877" spans="1:33" x14ac:dyDescent="0.25">
      <c r="A1877">
        <v>1605796200</v>
      </c>
      <c r="B1877">
        <f>INDEX('Daily Data ADJ'!$1:$1048576,MATCH(Calc!$A1877,'Daily Data ADJ'!$A:$A,0),MATCH("SPY, CBOE BZX: Close",'Daily Data ADJ'!$1:$1,0))</f>
        <v>345.95936176999999</v>
      </c>
      <c r="C1877">
        <f>INDEX('Daily Data ADJ'!$1:$1048576,MATCH(Calc!$A1877,'Daily Data ADJ'!$A:$A,0),MATCH("EFFR, FRED: Close",'Daily Data ADJ'!$1:$1,0))</f>
        <v>0.08</v>
      </c>
      <c r="D1877">
        <f>INDEX('Daily Data ADJ'!$1:$1048576,MATCH(Calc!$A1877,'Daily Data ADJ'!$A:$A,1),MATCH("SOFR, FRED: Close",'Daily Data ADJ'!$1:$1,0))</f>
        <v>0.06</v>
      </c>
      <c r="E1877">
        <f>INDEX('Daily Data ADJ'!$1:$1048576,MATCH(Calc!$A1877,'Daily Data ADJ'!$A:$A,0),MATCH("UPRO, CBOE BZX: Close",'Daily Data ADJ'!$1:$1,0))</f>
        <v>33.245969680000002</v>
      </c>
      <c r="F1877">
        <f>INDEX('Daily Data ADJ'!$1:$1048576,MATCH(Calc!$A1877,'Daily Data ADJ'!$A:$A,0),MATCH("ES1!, CME_MINI: Close",'Daily Data ADJ'!$1:$1,0))</f>
        <v>3580</v>
      </c>
      <c r="G1877">
        <f>INDEX('Daily Data ADJ'!$1:$1048576,MATCH(Calc!$A1877,'Daily Data ADJ'!$A:$A,0),MATCH("ES2!, CME_MINI: Close",'Daily Data ADJ'!$1:$1,0))</f>
        <v>3571.5</v>
      </c>
      <c r="H1877">
        <f>INDEX('QUANDL MULTPL SP500_DIV_YIELD_M'!$A:$G,MATCH(Calc!$A1877,'QUANDL MULTPL SP500_DIV_YIELD_M'!$A:$A,1),MATCH('QUANDL MULTPL SP500_DIV_YIELD_M'!$E$1,'QUANDL MULTPL SP500_DIV_YIELD_M'!$A$1:$G$1,0))</f>
        <v>1.72</v>
      </c>
      <c r="I1877" s="5">
        <f t="shared" si="174"/>
        <v>7.7365636398765217E-3</v>
      </c>
      <c r="J1877" s="1">
        <f>A1877/24/60/60+DATE(1970,1,1)</f>
        <v>44154.604166666672</v>
      </c>
      <c r="K1877" s="3">
        <f t="shared" si="177"/>
        <v>1</v>
      </c>
      <c r="L1877" s="6">
        <f>(1+Chart!$F$4)^(1/(365/K1877))-1</f>
        <v>6.6592785027408397E-5</v>
      </c>
      <c r="M1877" s="6">
        <f t="shared" si="178"/>
        <v>2.1909069769510126E-6</v>
      </c>
      <c r="N1877" s="6">
        <f t="shared" si="179"/>
        <v>2.1114715781145321E-5</v>
      </c>
      <c r="O1877">
        <f>O1876*(B1877/B1876)</f>
        <v>345.9593617700038</v>
      </c>
      <c r="P1877">
        <f t="shared" si="175"/>
        <v>2020</v>
      </c>
      <c r="Q1877" s="1">
        <f t="shared" si="176"/>
        <v>44154.604166666672</v>
      </c>
      <c r="R1877">
        <f>IF(B1878="",R1876,IF(Q1877&gt;=Chart!$F$2,E1877,0))</f>
        <v>0</v>
      </c>
      <c r="S1877">
        <f>IF(B1878="",S1876,IFERROR(IF(AND(R1877&gt;0,R1876=0),R1877,(1+(B1878/B1877-1)*Calc!$Z$1)*S1876),0))</f>
        <v>0</v>
      </c>
      <c r="T1877">
        <f>IF(B1878="",T1876,IFERROR(IF(AND(R1877&gt;0,R1876=0),R1877,(1+(B1878/B1877-1)*Calc!$Z$1-L1878)*T1876),0))</f>
        <v>0</v>
      </c>
      <c r="U1877">
        <f>IF(B1878="",U1876,IFERROR(IF(AND(R1877&gt;0,R1876=0),R1877,(1+(B1878/B1877-1)*Calc!$Z$1-M1878*2)*U1876),0))</f>
        <v>0</v>
      </c>
      <c r="V1877">
        <f>IF(B1878="",V1876,IFERROR(IF(AND(R1877&gt;0,R1876=0),R1877,(1+(B1878/B1877-1)*Calc!$Z$1-N1878*2)*V1876),0))</f>
        <v>0</v>
      </c>
      <c r="W1877">
        <f>IF(ISNUMBER(C1877),C1877,W1876)</f>
        <v>0.08</v>
      </c>
      <c r="Y1877" s="1" t="e">
        <f>IF(AND(Q1877&gt;=Chart!$F$2,Q1877&lt;=Chart!$F$3),Q1877,#N/A)</f>
        <v>#N/A</v>
      </c>
      <c r="Z1877" t="e">
        <f>IF(AND(Q1877&gt;=Chart!$F$2,Q1877&lt;=Chart!$F$3),R1877,#N/A)</f>
        <v>#N/A</v>
      </c>
      <c r="AA1877" t="e">
        <f>IF(AND(Q1877&gt;=Chart!$F$2,Q1877&lt;=Chart!$F$3),S1877,#N/A)</f>
        <v>#N/A</v>
      </c>
      <c r="AB1877" t="e">
        <f>IF(AND(Q1877&gt;=Chart!$F$2,Q1877&lt;=Chart!$F$3),T1877,#N/A)</f>
        <v>#N/A</v>
      </c>
      <c r="AC1877" t="e">
        <f>IF(AND(Q1877&gt;=Chart!$F$2,Q1877&lt;=Chart!$F$3),U1877,#N/A)</f>
        <v>#N/A</v>
      </c>
      <c r="AD1877" t="e">
        <f>IF(AND(Q1877&gt;=Chart!$F$2,Q1877&lt;=Chart!$F$3),V1877,#N/A)</f>
        <v>#N/A</v>
      </c>
      <c r="AE1877" t="e">
        <f>IF(AND(Q1877&gt;=Chart!$F$2,Q1877&lt;=Chart!$F$3),I1877,#N/A)</f>
        <v>#N/A</v>
      </c>
      <c r="AF1877" t="e">
        <f>IF(AND(Q1877&gt;=Chart!$F$2,Q1877&lt;=Chart!$F$3),H1877/100,#N/A)</f>
        <v>#N/A</v>
      </c>
      <c r="AG1877" t="e">
        <f>IF(AND(Q1877&gt;=Chart!$F$2,Q1877&lt;=Chart!$F$3),W1877/100,#N/A)</f>
        <v>#N/A</v>
      </c>
    </row>
    <row r="1878" spans="1:33" x14ac:dyDescent="0.25">
      <c r="A1878">
        <v>1605882600</v>
      </c>
      <c r="B1878">
        <f>INDEX('Daily Data ADJ'!$1:$1048576,MATCH(Calc!$A1878,'Daily Data ADJ'!$A:$A,0),MATCH("SPY, CBOE BZX: Close",'Daily Data ADJ'!$1:$1,0))</f>
        <v>343.59030695000001</v>
      </c>
      <c r="C1878">
        <f>INDEX('Daily Data ADJ'!$1:$1048576,MATCH(Calc!$A1878,'Daily Data ADJ'!$A:$A,0),MATCH("EFFR, FRED: Close",'Daily Data ADJ'!$1:$1,0))</f>
        <v>0.08</v>
      </c>
      <c r="D1878">
        <f>INDEX('Daily Data ADJ'!$1:$1048576,MATCH(Calc!$A1878,'Daily Data ADJ'!$A:$A,1),MATCH("SOFR, FRED: Close",'Daily Data ADJ'!$1:$1,0))</f>
        <v>0.05</v>
      </c>
      <c r="E1878">
        <f>INDEX('Daily Data ADJ'!$1:$1048576,MATCH(Calc!$A1878,'Daily Data ADJ'!$A:$A,0),MATCH("UPRO, CBOE BZX: Close",'Daily Data ADJ'!$1:$1,0))</f>
        <v>32.56484244</v>
      </c>
      <c r="F1878">
        <f>INDEX('Daily Data ADJ'!$1:$1048576,MATCH(Calc!$A1878,'Daily Data ADJ'!$A:$A,0),MATCH("ES1!, CME_MINI: Close",'Daily Data ADJ'!$1:$1,0))</f>
        <v>3554.25</v>
      </c>
      <c r="G1878">
        <f>INDEX('Daily Data ADJ'!$1:$1048576,MATCH(Calc!$A1878,'Daily Data ADJ'!$A:$A,0),MATCH("ES2!, CME_MINI: Close",'Daily Data ADJ'!$1:$1,0))</f>
        <v>3545.5</v>
      </c>
      <c r="H1878">
        <f>INDEX('QUANDL MULTPL SP500_DIV_YIELD_M'!$A:$G,MATCH(Calc!$A1878,'QUANDL MULTPL SP500_DIV_YIELD_M'!$A:$A,1),MATCH('QUANDL MULTPL SP500_DIV_YIELD_M'!$E$1,'QUANDL MULTPL SP500_DIV_YIELD_M'!$A$1:$G$1,0))</f>
        <v>1.72</v>
      </c>
      <c r="I1878" s="5">
        <f t="shared" si="174"/>
        <v>7.3889385056903414E-3</v>
      </c>
      <c r="J1878" s="1">
        <f>A1878/24/60/60+DATE(1970,1,1)</f>
        <v>44155.604166666672</v>
      </c>
      <c r="K1878" s="3">
        <f t="shared" si="177"/>
        <v>1</v>
      </c>
      <c r="L1878" s="6">
        <f>(1+Chart!$F$4)^(1/(365/K1878))-1</f>
        <v>6.6592785027408397E-5</v>
      </c>
      <c r="M1878" s="6">
        <f t="shared" si="178"/>
        <v>2.1909069769510126E-6</v>
      </c>
      <c r="N1878" s="6">
        <f t="shared" si="179"/>
        <v>2.0169447314533073E-5</v>
      </c>
      <c r="O1878">
        <f>O1877*(B1878/B1877)</f>
        <v>343.59030695000382</v>
      </c>
      <c r="P1878">
        <f t="shared" si="175"/>
        <v>2020</v>
      </c>
      <c r="Q1878" s="1">
        <f t="shared" si="176"/>
        <v>44155.604166666672</v>
      </c>
      <c r="R1878">
        <f>IF(B1879="",R1877,IF(Q1878&gt;=Chart!$F$2,E1878,0))</f>
        <v>0</v>
      </c>
      <c r="S1878">
        <f>IF(B1879="",S1877,IFERROR(IF(AND(R1878&gt;0,R1877=0),R1878,(1+(B1879/B1878-1)*Calc!$Z$1)*S1877),0))</f>
        <v>0</v>
      </c>
      <c r="T1878">
        <f>IF(B1879="",T1877,IFERROR(IF(AND(R1878&gt;0,R1877=0),R1878,(1+(B1879/B1878-1)*Calc!$Z$1-L1879)*T1877),0))</f>
        <v>0</v>
      </c>
      <c r="U1878">
        <f>IF(B1879="",U1877,IFERROR(IF(AND(R1878&gt;0,R1877=0),R1878,(1+(B1879/B1878-1)*Calc!$Z$1-M1879*2)*U1877),0))</f>
        <v>0</v>
      </c>
      <c r="V1878">
        <f>IF(B1879="",V1877,IFERROR(IF(AND(R1878&gt;0,R1877=0),R1878,(1+(B1879/B1878-1)*Calc!$Z$1-N1879*2)*V1877),0))</f>
        <v>0</v>
      </c>
      <c r="W1878">
        <f>IF(ISNUMBER(C1878),C1878,W1877)</f>
        <v>0.08</v>
      </c>
      <c r="Y1878" s="1" t="e">
        <f>IF(AND(Q1878&gt;=Chart!$F$2,Q1878&lt;=Chart!$F$3),Q1878,#N/A)</f>
        <v>#N/A</v>
      </c>
      <c r="Z1878" t="e">
        <f>IF(AND(Q1878&gt;=Chart!$F$2,Q1878&lt;=Chart!$F$3),R1878,#N/A)</f>
        <v>#N/A</v>
      </c>
      <c r="AA1878" t="e">
        <f>IF(AND(Q1878&gt;=Chart!$F$2,Q1878&lt;=Chart!$F$3),S1878,#N/A)</f>
        <v>#N/A</v>
      </c>
      <c r="AB1878" t="e">
        <f>IF(AND(Q1878&gt;=Chart!$F$2,Q1878&lt;=Chart!$F$3),T1878,#N/A)</f>
        <v>#N/A</v>
      </c>
      <c r="AC1878" t="e">
        <f>IF(AND(Q1878&gt;=Chart!$F$2,Q1878&lt;=Chart!$F$3),U1878,#N/A)</f>
        <v>#N/A</v>
      </c>
      <c r="AD1878" t="e">
        <f>IF(AND(Q1878&gt;=Chart!$F$2,Q1878&lt;=Chart!$F$3),V1878,#N/A)</f>
        <v>#N/A</v>
      </c>
      <c r="AE1878" t="e">
        <f>IF(AND(Q1878&gt;=Chart!$F$2,Q1878&lt;=Chart!$F$3),I1878,#N/A)</f>
        <v>#N/A</v>
      </c>
      <c r="AF1878" t="e">
        <f>IF(AND(Q1878&gt;=Chart!$F$2,Q1878&lt;=Chart!$F$3),H1878/100,#N/A)</f>
        <v>#N/A</v>
      </c>
      <c r="AG1878" t="e">
        <f>IF(AND(Q1878&gt;=Chart!$F$2,Q1878&lt;=Chart!$F$3),W1878/100,#N/A)</f>
        <v>#N/A</v>
      </c>
    </row>
    <row r="1879" spans="1:33" x14ac:dyDescent="0.25">
      <c r="A1879">
        <v>1606141800</v>
      </c>
      <c r="B1879">
        <f>INDEX('Daily Data ADJ'!$1:$1048576,MATCH(Calc!$A1879,'Daily Data ADJ'!$A:$A,0),MATCH("SPY, CBOE BZX: Close",'Daily Data ADJ'!$1:$1,0))</f>
        <v>345.64993420000002</v>
      </c>
      <c r="C1879">
        <f>INDEX('Daily Data ADJ'!$1:$1048576,MATCH(Calc!$A1879,'Daily Data ADJ'!$A:$A,0),MATCH("EFFR, FRED: Close",'Daily Data ADJ'!$1:$1,0))</f>
        <v>0.08</v>
      </c>
      <c r="D1879">
        <f>INDEX('Daily Data ADJ'!$1:$1048576,MATCH(Calc!$A1879,'Daily Data ADJ'!$A:$A,1),MATCH("SOFR, FRED: Close",'Daily Data ADJ'!$1:$1,0))</f>
        <v>0.05</v>
      </c>
      <c r="E1879">
        <f>INDEX('Daily Data ADJ'!$1:$1048576,MATCH(Calc!$A1879,'Daily Data ADJ'!$A:$A,0),MATCH("UPRO, CBOE BZX: Close",'Daily Data ADJ'!$1:$1,0))</f>
        <v>33.156478509999999</v>
      </c>
      <c r="F1879">
        <f>INDEX('Daily Data ADJ'!$1:$1048576,MATCH(Calc!$A1879,'Daily Data ADJ'!$A:$A,0),MATCH("ES1!, CME_MINI: Close",'Daily Data ADJ'!$1:$1,0))</f>
        <v>3576</v>
      </c>
      <c r="G1879">
        <f>INDEX('Daily Data ADJ'!$1:$1048576,MATCH(Calc!$A1879,'Daily Data ADJ'!$A:$A,0),MATCH("ES2!, CME_MINI: Close",'Daily Data ADJ'!$1:$1,0))</f>
        <v>3567.5</v>
      </c>
      <c r="H1879">
        <f>INDEX('QUANDL MULTPL SP500_DIV_YIELD_M'!$A:$G,MATCH(Calc!$A1879,'QUANDL MULTPL SP500_DIV_YIELD_M'!$A:$A,1),MATCH('QUANDL MULTPL SP500_DIV_YIELD_M'!$E$1,'QUANDL MULTPL SP500_DIV_YIELD_M'!$A$1:$G$1,0))</f>
        <v>1.72</v>
      </c>
      <c r="I1879" s="5">
        <f t="shared" si="174"/>
        <v>7.7260158973296925E-3</v>
      </c>
      <c r="J1879" s="1">
        <f>A1879/24/60/60+DATE(1970,1,1)</f>
        <v>44158.604166666672</v>
      </c>
      <c r="K1879" s="3">
        <f t="shared" si="177"/>
        <v>3</v>
      </c>
      <c r="L1879" s="6">
        <f>(1+Chart!$F$4)^(1/(365/K1879))-1</f>
        <v>1.9979165917494157E-4</v>
      </c>
      <c r="M1879" s="6">
        <f t="shared" si="178"/>
        <v>6.5727353308897563E-6</v>
      </c>
      <c r="N1879" s="6">
        <f t="shared" si="179"/>
        <v>6.3259450739261425E-5</v>
      </c>
      <c r="O1879">
        <f>O1878*(B1879/B1878)</f>
        <v>345.64993420000383</v>
      </c>
      <c r="P1879">
        <f t="shared" si="175"/>
        <v>2020</v>
      </c>
      <c r="Q1879" s="1">
        <f t="shared" si="176"/>
        <v>44158.604166666672</v>
      </c>
      <c r="R1879">
        <f>IF(B1880="",R1878,IF(Q1879&gt;=Chart!$F$2,E1879,0))</f>
        <v>0</v>
      </c>
      <c r="S1879">
        <f>IF(B1880="",S1878,IFERROR(IF(AND(R1879&gt;0,R1878=0),R1879,(1+(B1880/B1879-1)*Calc!$Z$1)*S1878),0))</f>
        <v>0</v>
      </c>
      <c r="T1879">
        <f>IF(B1880="",T1878,IFERROR(IF(AND(R1879&gt;0,R1878=0),R1879,(1+(B1880/B1879-1)*Calc!$Z$1-L1880)*T1878),0))</f>
        <v>0</v>
      </c>
      <c r="U1879">
        <f>IF(B1880="",U1878,IFERROR(IF(AND(R1879&gt;0,R1878=0),R1879,(1+(B1880/B1879-1)*Calc!$Z$1-M1880*2)*U1878),0))</f>
        <v>0</v>
      </c>
      <c r="V1879">
        <f>IF(B1880="",V1878,IFERROR(IF(AND(R1879&gt;0,R1878=0),R1879,(1+(B1880/B1879-1)*Calc!$Z$1-N1880*2)*V1878),0))</f>
        <v>0</v>
      </c>
      <c r="W1879">
        <f>IF(ISNUMBER(C1879),C1879,W1878)</f>
        <v>0.08</v>
      </c>
      <c r="Y1879" s="1" t="e">
        <f>IF(AND(Q1879&gt;=Chart!$F$2,Q1879&lt;=Chart!$F$3),Q1879,#N/A)</f>
        <v>#N/A</v>
      </c>
      <c r="Z1879" t="e">
        <f>IF(AND(Q1879&gt;=Chart!$F$2,Q1879&lt;=Chart!$F$3),R1879,#N/A)</f>
        <v>#N/A</v>
      </c>
      <c r="AA1879" t="e">
        <f>IF(AND(Q1879&gt;=Chart!$F$2,Q1879&lt;=Chart!$F$3),S1879,#N/A)</f>
        <v>#N/A</v>
      </c>
      <c r="AB1879" t="e">
        <f>IF(AND(Q1879&gt;=Chart!$F$2,Q1879&lt;=Chart!$F$3),T1879,#N/A)</f>
        <v>#N/A</v>
      </c>
      <c r="AC1879" t="e">
        <f>IF(AND(Q1879&gt;=Chart!$F$2,Q1879&lt;=Chart!$F$3),U1879,#N/A)</f>
        <v>#N/A</v>
      </c>
      <c r="AD1879" t="e">
        <f>IF(AND(Q1879&gt;=Chart!$F$2,Q1879&lt;=Chart!$F$3),V1879,#N/A)</f>
        <v>#N/A</v>
      </c>
      <c r="AE1879" t="e">
        <f>IF(AND(Q1879&gt;=Chart!$F$2,Q1879&lt;=Chart!$F$3),I1879,#N/A)</f>
        <v>#N/A</v>
      </c>
      <c r="AF1879" t="e">
        <f>IF(AND(Q1879&gt;=Chart!$F$2,Q1879&lt;=Chart!$F$3),H1879/100,#N/A)</f>
        <v>#N/A</v>
      </c>
      <c r="AG1879" t="e">
        <f>IF(AND(Q1879&gt;=Chart!$F$2,Q1879&lt;=Chart!$F$3),W1879/100,#N/A)</f>
        <v>#N/A</v>
      </c>
    </row>
    <row r="1880" spans="1:33" x14ac:dyDescent="0.25">
      <c r="A1880">
        <v>1606228200</v>
      </c>
      <c r="B1880">
        <f>INDEX('Daily Data ADJ'!$1:$1048576,MATCH(Calc!$A1880,'Daily Data ADJ'!$A:$A,0),MATCH("SPY, CBOE BZX: Close",'Daily Data ADJ'!$1:$1,0))</f>
        <v>351.21963045000001</v>
      </c>
      <c r="C1880">
        <f>INDEX('Daily Data ADJ'!$1:$1048576,MATCH(Calc!$A1880,'Daily Data ADJ'!$A:$A,0),MATCH("EFFR, FRED: Close",'Daily Data ADJ'!$1:$1,0))</f>
        <v>0.08</v>
      </c>
      <c r="D1880">
        <f>INDEX('Daily Data ADJ'!$1:$1048576,MATCH(Calc!$A1880,'Daily Data ADJ'!$A:$A,1),MATCH("SOFR, FRED: Close",'Daily Data ADJ'!$1:$1,0))</f>
        <v>7.0000000000000007E-2</v>
      </c>
      <c r="E1880">
        <f>INDEX('Daily Data ADJ'!$1:$1048576,MATCH(Calc!$A1880,'Daily Data ADJ'!$A:$A,0),MATCH("UPRO, CBOE BZX: Close",'Daily Data ADJ'!$1:$1,0))</f>
        <v>34.742460909999998</v>
      </c>
      <c r="F1880">
        <f>INDEX('Daily Data ADJ'!$1:$1048576,MATCH(Calc!$A1880,'Daily Data ADJ'!$A:$A,0),MATCH("ES1!, CME_MINI: Close",'Daily Data ADJ'!$1:$1,0))</f>
        <v>3632.75</v>
      </c>
      <c r="G1880">
        <f>INDEX('Daily Data ADJ'!$1:$1048576,MATCH(Calc!$A1880,'Daily Data ADJ'!$A:$A,0),MATCH("ES2!, CME_MINI: Close",'Daily Data ADJ'!$1:$1,0))</f>
        <v>3624</v>
      </c>
      <c r="H1880">
        <f>INDEX('QUANDL MULTPL SP500_DIV_YIELD_M'!$A:$G,MATCH(Calc!$A1880,'QUANDL MULTPL SP500_DIV_YIELD_M'!$A:$A,1),MATCH('QUANDL MULTPL SP500_DIV_YIELD_M'!$E$1,'QUANDL MULTPL SP500_DIV_YIELD_M'!$A$1:$G$1,0))</f>
        <v>1.72</v>
      </c>
      <c r="I1880" s="5">
        <f t="shared" si="174"/>
        <v>7.6001791634396978E-3</v>
      </c>
      <c r="J1880" s="1">
        <f>A1880/24/60/60+DATE(1970,1,1)</f>
        <v>44159.604166666672</v>
      </c>
      <c r="K1880" s="3">
        <f t="shared" si="177"/>
        <v>1</v>
      </c>
      <c r="L1880" s="6">
        <f>(1+Chart!$F$4)^(1/(365/K1880))-1</f>
        <v>6.6592785027408397E-5</v>
      </c>
      <c r="M1880" s="6">
        <f t="shared" si="178"/>
        <v>2.1909069769510126E-6</v>
      </c>
      <c r="N1880" s="6">
        <f t="shared" si="179"/>
        <v>2.0743895448482874E-5</v>
      </c>
      <c r="O1880">
        <f>O1879*(B1880/B1879)</f>
        <v>351.21963045000388</v>
      </c>
      <c r="P1880">
        <f t="shared" si="175"/>
        <v>2020</v>
      </c>
      <c r="Q1880" s="1">
        <f t="shared" si="176"/>
        <v>44159.604166666672</v>
      </c>
      <c r="R1880">
        <f>IF(B1881="",R1879,IF(Q1880&gt;=Chart!$F$2,E1880,0))</f>
        <v>0</v>
      </c>
      <c r="S1880">
        <f>IF(B1881="",S1879,IFERROR(IF(AND(R1880&gt;0,R1879=0),R1880,(1+(B1881/B1880-1)*Calc!$Z$1)*S1879),0))</f>
        <v>0</v>
      </c>
      <c r="T1880">
        <f>IF(B1881="",T1879,IFERROR(IF(AND(R1880&gt;0,R1879=0),R1880,(1+(B1881/B1880-1)*Calc!$Z$1-L1881)*T1879),0))</f>
        <v>0</v>
      </c>
      <c r="U1880">
        <f>IF(B1881="",U1879,IFERROR(IF(AND(R1880&gt;0,R1879=0),R1880,(1+(B1881/B1880-1)*Calc!$Z$1-M1881*2)*U1879),0))</f>
        <v>0</v>
      </c>
      <c r="V1880">
        <f>IF(B1881="",V1879,IFERROR(IF(AND(R1880&gt;0,R1879=0),R1880,(1+(B1881/B1880-1)*Calc!$Z$1-N1881*2)*V1879),0))</f>
        <v>0</v>
      </c>
      <c r="W1880">
        <f>IF(ISNUMBER(C1880),C1880,W1879)</f>
        <v>0.08</v>
      </c>
      <c r="Y1880" s="1" t="e">
        <f>IF(AND(Q1880&gt;=Chart!$F$2,Q1880&lt;=Chart!$F$3),Q1880,#N/A)</f>
        <v>#N/A</v>
      </c>
      <c r="Z1880" t="e">
        <f>IF(AND(Q1880&gt;=Chart!$F$2,Q1880&lt;=Chart!$F$3),R1880,#N/A)</f>
        <v>#N/A</v>
      </c>
      <c r="AA1880" t="e">
        <f>IF(AND(Q1880&gt;=Chart!$F$2,Q1880&lt;=Chart!$F$3),S1880,#N/A)</f>
        <v>#N/A</v>
      </c>
      <c r="AB1880" t="e">
        <f>IF(AND(Q1880&gt;=Chart!$F$2,Q1880&lt;=Chart!$F$3),T1880,#N/A)</f>
        <v>#N/A</v>
      </c>
      <c r="AC1880" t="e">
        <f>IF(AND(Q1880&gt;=Chart!$F$2,Q1880&lt;=Chart!$F$3),U1880,#N/A)</f>
        <v>#N/A</v>
      </c>
      <c r="AD1880" t="e">
        <f>IF(AND(Q1880&gt;=Chart!$F$2,Q1880&lt;=Chart!$F$3),V1880,#N/A)</f>
        <v>#N/A</v>
      </c>
      <c r="AE1880" t="e">
        <f>IF(AND(Q1880&gt;=Chart!$F$2,Q1880&lt;=Chart!$F$3),I1880,#N/A)</f>
        <v>#N/A</v>
      </c>
      <c r="AF1880" t="e">
        <f>IF(AND(Q1880&gt;=Chart!$F$2,Q1880&lt;=Chart!$F$3),H1880/100,#N/A)</f>
        <v>#N/A</v>
      </c>
      <c r="AG1880" t="e">
        <f>IF(AND(Q1880&gt;=Chart!$F$2,Q1880&lt;=Chart!$F$3),W1880/100,#N/A)</f>
        <v>#N/A</v>
      </c>
    </row>
    <row r="1881" spans="1:33" x14ac:dyDescent="0.25">
      <c r="A1881">
        <v>1606314600</v>
      </c>
      <c r="B1881">
        <f>INDEX('Daily Data ADJ'!$1:$1048576,MATCH(Calc!$A1881,'Daily Data ADJ'!$A:$A,0),MATCH("SPY, CBOE BZX: Close",'Daily Data ADJ'!$1:$1,0))</f>
        <v>350.67813221</v>
      </c>
      <c r="C1881">
        <f>INDEX('Daily Data ADJ'!$1:$1048576,MATCH(Calc!$A1881,'Daily Data ADJ'!$A:$A,0),MATCH("EFFR, FRED: Close",'Daily Data ADJ'!$1:$1,0))</f>
        <v>0.08</v>
      </c>
      <c r="D1881">
        <f>INDEX('Daily Data ADJ'!$1:$1048576,MATCH(Calc!$A1881,'Daily Data ADJ'!$A:$A,1),MATCH("SOFR, FRED: Close",'Daily Data ADJ'!$1:$1,0))</f>
        <v>0.08</v>
      </c>
      <c r="E1881">
        <f>INDEX('Daily Data ADJ'!$1:$1048576,MATCH(Calc!$A1881,'Daily Data ADJ'!$A:$A,0),MATCH("UPRO, CBOE BZX: Close",'Daily Data ADJ'!$1:$1,0))</f>
        <v>34.578393769999998</v>
      </c>
      <c r="F1881">
        <f>INDEX('Daily Data ADJ'!$1:$1048576,MATCH(Calc!$A1881,'Daily Data ADJ'!$A:$A,0),MATCH("ES1!, CME_MINI: Close",'Daily Data ADJ'!$1:$1,0))</f>
        <v>3627.25</v>
      </c>
      <c r="G1881">
        <f>INDEX('Daily Data ADJ'!$1:$1048576,MATCH(Calc!$A1881,'Daily Data ADJ'!$A:$A,0),MATCH("ES2!, CME_MINI: Close",'Daily Data ADJ'!$1:$1,0))</f>
        <v>3618.5</v>
      </c>
      <c r="H1881">
        <f>INDEX('QUANDL MULTPL SP500_DIV_YIELD_M'!$A:$G,MATCH(Calc!$A1881,'QUANDL MULTPL SP500_DIV_YIELD_M'!$A:$A,1),MATCH('QUANDL MULTPL SP500_DIV_YIELD_M'!$E$1,'QUANDL MULTPL SP500_DIV_YIELD_M'!$A$1:$G$1,0))</f>
        <v>1.72</v>
      </c>
      <c r="I1881" s="5">
        <f t="shared" si="174"/>
        <v>7.5856756446897114E-3</v>
      </c>
      <c r="J1881" s="1">
        <f>A1881/24/60/60+DATE(1970,1,1)</f>
        <v>44160.604166666672</v>
      </c>
      <c r="K1881" s="3">
        <f t="shared" si="177"/>
        <v>1</v>
      </c>
      <c r="L1881" s="6">
        <f>(1+Chart!$F$4)^(1/(365/K1881))-1</f>
        <v>6.6592785027408397E-5</v>
      </c>
      <c r="M1881" s="6">
        <f t="shared" si="178"/>
        <v>2.1909069769510126E-6</v>
      </c>
      <c r="N1881" s="6">
        <f t="shared" si="179"/>
        <v>2.0704458399967152E-5</v>
      </c>
      <c r="O1881">
        <f>O1880*(B1881/B1880)</f>
        <v>350.67813221000387</v>
      </c>
      <c r="P1881">
        <f t="shared" si="175"/>
        <v>2020</v>
      </c>
      <c r="Q1881" s="1">
        <f t="shared" si="176"/>
        <v>44160.604166666672</v>
      </c>
      <c r="R1881">
        <f>IF(B1882="",R1880,IF(Q1881&gt;=Chart!$F$2,E1881,0))</f>
        <v>0</v>
      </c>
      <c r="S1881">
        <f>IF(B1882="",S1880,IFERROR(IF(AND(R1881&gt;0,R1880=0),R1881,(1+(B1882/B1881-1)*Calc!$Z$1)*S1880),0))</f>
        <v>0</v>
      </c>
      <c r="T1881">
        <f>IF(B1882="",T1880,IFERROR(IF(AND(R1881&gt;0,R1880=0),R1881,(1+(B1882/B1881-1)*Calc!$Z$1-L1882)*T1880),0))</f>
        <v>0</v>
      </c>
      <c r="U1881">
        <f>IF(B1882="",U1880,IFERROR(IF(AND(R1881&gt;0,R1880=0),R1881,(1+(B1882/B1881-1)*Calc!$Z$1-M1882*2)*U1880),0))</f>
        <v>0</v>
      </c>
      <c r="V1881">
        <f>IF(B1882="",V1880,IFERROR(IF(AND(R1881&gt;0,R1880=0),R1881,(1+(B1882/B1881-1)*Calc!$Z$1-N1882*2)*V1880),0))</f>
        <v>0</v>
      </c>
      <c r="W1881">
        <f>IF(ISNUMBER(C1881),C1881,W1880)</f>
        <v>0.08</v>
      </c>
      <c r="Y1881" s="1" t="e">
        <f>IF(AND(Q1881&gt;=Chart!$F$2,Q1881&lt;=Chart!$F$3),Q1881,#N/A)</f>
        <v>#N/A</v>
      </c>
      <c r="Z1881" t="e">
        <f>IF(AND(Q1881&gt;=Chart!$F$2,Q1881&lt;=Chart!$F$3),R1881,#N/A)</f>
        <v>#N/A</v>
      </c>
      <c r="AA1881" t="e">
        <f>IF(AND(Q1881&gt;=Chart!$F$2,Q1881&lt;=Chart!$F$3),S1881,#N/A)</f>
        <v>#N/A</v>
      </c>
      <c r="AB1881" t="e">
        <f>IF(AND(Q1881&gt;=Chart!$F$2,Q1881&lt;=Chart!$F$3),T1881,#N/A)</f>
        <v>#N/A</v>
      </c>
      <c r="AC1881" t="e">
        <f>IF(AND(Q1881&gt;=Chart!$F$2,Q1881&lt;=Chart!$F$3),U1881,#N/A)</f>
        <v>#N/A</v>
      </c>
      <c r="AD1881" t="e">
        <f>IF(AND(Q1881&gt;=Chart!$F$2,Q1881&lt;=Chart!$F$3),V1881,#N/A)</f>
        <v>#N/A</v>
      </c>
      <c r="AE1881" t="e">
        <f>IF(AND(Q1881&gt;=Chart!$F$2,Q1881&lt;=Chart!$F$3),I1881,#N/A)</f>
        <v>#N/A</v>
      </c>
      <c r="AF1881" t="e">
        <f>IF(AND(Q1881&gt;=Chart!$F$2,Q1881&lt;=Chart!$F$3),H1881/100,#N/A)</f>
        <v>#N/A</v>
      </c>
      <c r="AG1881" t="e">
        <f>IF(AND(Q1881&gt;=Chart!$F$2,Q1881&lt;=Chart!$F$3),W1881/100,#N/A)</f>
        <v>#N/A</v>
      </c>
    </row>
    <row r="1882" spans="1:33" x14ac:dyDescent="0.25">
      <c r="A1882">
        <v>1606487400</v>
      </c>
      <c r="B1882">
        <f>INDEX('Daily Data ADJ'!$1:$1048576,MATCH(Calc!$A1882,'Daily Data ADJ'!$A:$A,0),MATCH("SPY, CBOE BZX: Close",'Daily Data ADJ'!$1:$1,0))</f>
        <v>351.65476296999998</v>
      </c>
      <c r="C1882">
        <f>INDEX('Daily Data ADJ'!$1:$1048576,MATCH(Calc!$A1882,'Daily Data ADJ'!$A:$A,0),MATCH("EFFR, FRED: Close",'Daily Data ADJ'!$1:$1,0))</f>
        <v>0.08</v>
      </c>
      <c r="D1882">
        <f>INDEX('Daily Data ADJ'!$1:$1048576,MATCH(Calc!$A1882,'Daily Data ADJ'!$A:$A,1),MATCH("SOFR, FRED: Close",'Daily Data ADJ'!$1:$1,0))</f>
        <v>0.08</v>
      </c>
      <c r="E1882">
        <f>INDEX('Daily Data ADJ'!$1:$1048576,MATCH(Calc!$A1882,'Daily Data ADJ'!$A:$A,0),MATCH("UPRO, CBOE BZX: Close",'Daily Data ADJ'!$1:$1,0))</f>
        <v>34.846867279999998</v>
      </c>
      <c r="F1882">
        <f>INDEX('Daily Data ADJ'!$1:$1048576,MATCH(Calc!$A1882,'Daily Data ADJ'!$A:$A,0),MATCH("ES1!, CME_MINI: Close",'Daily Data ADJ'!$1:$1,0))</f>
        <v>3636.5</v>
      </c>
      <c r="G1882">
        <f>INDEX('Daily Data ADJ'!$1:$1048576,MATCH(Calc!$A1882,'Daily Data ADJ'!$A:$A,0),MATCH("ES2!, CME_MINI: Close",'Daily Data ADJ'!$1:$1,0))</f>
        <v>3628</v>
      </c>
      <c r="H1882">
        <f>INDEX('QUANDL MULTPL SP500_DIV_YIELD_M'!$A:$G,MATCH(Calc!$A1882,'QUANDL MULTPL SP500_DIV_YIELD_M'!$A:$A,1),MATCH('QUANDL MULTPL SP500_DIV_YIELD_M'!$E$1,'QUANDL MULTPL SP500_DIV_YIELD_M'!$A$1:$G$1,0))</f>
        <v>1.72</v>
      </c>
      <c r="I1882" s="5">
        <f t="shared" si="174"/>
        <v>7.883080538805827E-3</v>
      </c>
      <c r="J1882" s="1">
        <f>A1882/24/60/60+DATE(1970,1,1)</f>
        <v>44162.604166666672</v>
      </c>
      <c r="K1882" s="3">
        <f t="shared" si="177"/>
        <v>2</v>
      </c>
      <c r="L1882" s="6">
        <f>(1+Chart!$F$4)^(1/(365/K1882))-1</f>
        <v>1.3319000465394915E-4</v>
      </c>
      <c r="M1882" s="6">
        <f t="shared" si="178"/>
        <v>4.3818187538402498E-6</v>
      </c>
      <c r="N1882" s="6">
        <f t="shared" si="179"/>
        <v>4.3026522286382374E-5</v>
      </c>
      <c r="O1882">
        <f>O1881*(B1882/B1881)</f>
        <v>351.6547629700039</v>
      </c>
      <c r="P1882">
        <f t="shared" si="175"/>
        <v>2020</v>
      </c>
      <c r="Q1882" s="1">
        <f t="shared" si="176"/>
        <v>44162.604166666672</v>
      </c>
      <c r="R1882">
        <f>IF(B1883="",R1881,IF(Q1882&gt;=Chart!$F$2,E1882,0))</f>
        <v>0</v>
      </c>
      <c r="S1882">
        <f>IF(B1883="",S1881,IFERROR(IF(AND(R1882&gt;0,R1881=0),R1882,(1+(B1883/B1882-1)*Calc!$Z$1)*S1881),0))</f>
        <v>0</v>
      </c>
      <c r="T1882">
        <f>IF(B1883="",T1881,IFERROR(IF(AND(R1882&gt;0,R1881=0),R1882,(1+(B1883/B1882-1)*Calc!$Z$1-L1883)*T1881),0))</f>
        <v>0</v>
      </c>
      <c r="U1882">
        <f>IF(B1883="",U1881,IFERROR(IF(AND(R1882&gt;0,R1881=0),R1882,(1+(B1883/B1882-1)*Calc!$Z$1-M1883*2)*U1881),0))</f>
        <v>0</v>
      </c>
      <c r="V1882">
        <f>IF(B1883="",V1881,IFERROR(IF(AND(R1882&gt;0,R1881=0),R1882,(1+(B1883/B1882-1)*Calc!$Z$1-N1883*2)*V1881),0))</f>
        <v>0</v>
      </c>
      <c r="W1882">
        <f>IF(ISNUMBER(C1882),C1882,W1881)</f>
        <v>0.08</v>
      </c>
      <c r="Y1882" s="1" t="e">
        <f>IF(AND(Q1882&gt;=Chart!$F$2,Q1882&lt;=Chart!$F$3),Q1882,#N/A)</f>
        <v>#N/A</v>
      </c>
      <c r="Z1882" t="e">
        <f>IF(AND(Q1882&gt;=Chart!$F$2,Q1882&lt;=Chart!$F$3),R1882,#N/A)</f>
        <v>#N/A</v>
      </c>
      <c r="AA1882" t="e">
        <f>IF(AND(Q1882&gt;=Chart!$F$2,Q1882&lt;=Chart!$F$3),S1882,#N/A)</f>
        <v>#N/A</v>
      </c>
      <c r="AB1882" t="e">
        <f>IF(AND(Q1882&gt;=Chart!$F$2,Q1882&lt;=Chart!$F$3),T1882,#N/A)</f>
        <v>#N/A</v>
      </c>
      <c r="AC1882" t="e">
        <f>IF(AND(Q1882&gt;=Chart!$F$2,Q1882&lt;=Chart!$F$3),U1882,#N/A)</f>
        <v>#N/A</v>
      </c>
      <c r="AD1882" t="e">
        <f>IF(AND(Q1882&gt;=Chart!$F$2,Q1882&lt;=Chart!$F$3),V1882,#N/A)</f>
        <v>#N/A</v>
      </c>
      <c r="AE1882" t="e">
        <f>IF(AND(Q1882&gt;=Chart!$F$2,Q1882&lt;=Chart!$F$3),I1882,#N/A)</f>
        <v>#N/A</v>
      </c>
      <c r="AF1882" t="e">
        <f>IF(AND(Q1882&gt;=Chart!$F$2,Q1882&lt;=Chart!$F$3),H1882/100,#N/A)</f>
        <v>#N/A</v>
      </c>
      <c r="AG1882" t="e">
        <f>IF(AND(Q1882&gt;=Chart!$F$2,Q1882&lt;=Chart!$F$3),W1882/100,#N/A)</f>
        <v>#N/A</v>
      </c>
    </row>
    <row r="1883" spans="1:33" x14ac:dyDescent="0.25">
      <c r="A1883">
        <v>1606746600</v>
      </c>
      <c r="B1883">
        <f>INDEX('Daily Data ADJ'!$1:$1048576,MATCH(Calc!$A1883,'Daily Data ADJ'!$A:$A,0),MATCH("SPY, CBOE BZX: Close",'Daily Data ADJ'!$1:$1,0))</f>
        <v>350.09795551000002</v>
      </c>
      <c r="C1883">
        <f>INDEX('Daily Data ADJ'!$1:$1048576,MATCH(Calc!$A1883,'Daily Data ADJ'!$A:$A,0),MATCH("EFFR, FRED: Close",'Daily Data ADJ'!$1:$1,0))</f>
        <v>0.09</v>
      </c>
      <c r="D1883">
        <f>INDEX('Daily Data ADJ'!$1:$1048576,MATCH(Calc!$A1883,'Daily Data ADJ'!$A:$A,1),MATCH("SOFR, FRED: Close",'Daily Data ADJ'!$1:$1,0))</f>
        <v>0.09</v>
      </c>
      <c r="E1883">
        <f>INDEX('Daily Data ADJ'!$1:$1048576,MATCH(Calc!$A1883,'Daily Data ADJ'!$A:$A,0),MATCH("UPRO, CBOE BZX: Close",'Daily Data ADJ'!$1:$1,0))</f>
        <v>34.3944397</v>
      </c>
      <c r="F1883">
        <f>INDEX('Daily Data ADJ'!$1:$1048576,MATCH(Calc!$A1883,'Daily Data ADJ'!$A:$A,0),MATCH("ES1!, CME_MINI: Close",'Daily Data ADJ'!$1:$1,0))</f>
        <v>3623.25</v>
      </c>
      <c r="G1883">
        <f>INDEX('Daily Data ADJ'!$1:$1048576,MATCH(Calc!$A1883,'Daily Data ADJ'!$A:$A,0),MATCH("ES2!, CME_MINI: Close",'Daily Data ADJ'!$1:$1,0))</f>
        <v>3614.75</v>
      </c>
      <c r="H1883">
        <f>INDEX('QUANDL MULTPL SP500_DIV_YIELD_M'!$A:$G,MATCH(Calc!$A1883,'QUANDL MULTPL SP500_DIV_YIELD_M'!$A:$A,1),MATCH('QUANDL MULTPL SP500_DIV_YIELD_M'!$E$1,'QUANDL MULTPL SP500_DIV_YIELD_M'!$A$1:$G$1,0))</f>
        <v>1.65</v>
      </c>
      <c r="I1883" s="5">
        <f t="shared" si="174"/>
        <v>7.1491290846105587E-3</v>
      </c>
      <c r="J1883" s="1">
        <f>A1883/24/60/60+DATE(1970,1,1)</f>
        <v>44165.604166666672</v>
      </c>
      <c r="K1883" s="3">
        <f t="shared" si="177"/>
        <v>3</v>
      </c>
      <c r="L1883" s="6">
        <f>(1+Chart!$F$4)^(1/(365/K1883))-1</f>
        <v>1.9979165917494157E-4</v>
      </c>
      <c r="M1883" s="6">
        <f t="shared" si="178"/>
        <v>7.393960838042446E-6</v>
      </c>
      <c r="N1883" s="6">
        <f t="shared" si="179"/>
        <v>5.8552633667607878E-5</v>
      </c>
      <c r="O1883">
        <f>O1882*(B1883/B1882)</f>
        <v>350.09795551000389</v>
      </c>
      <c r="P1883">
        <f t="shared" si="175"/>
        <v>2020</v>
      </c>
      <c r="Q1883" s="1">
        <f t="shared" si="176"/>
        <v>44165.604166666672</v>
      </c>
      <c r="R1883">
        <f>IF(B1884="",R1882,IF(Q1883&gt;=Chart!$F$2,E1883,0))</f>
        <v>0</v>
      </c>
      <c r="S1883">
        <f>IF(B1884="",S1882,IFERROR(IF(AND(R1883&gt;0,R1882=0),R1883,(1+(B1884/B1883-1)*Calc!$Z$1)*S1882),0))</f>
        <v>0</v>
      </c>
      <c r="T1883">
        <f>IF(B1884="",T1882,IFERROR(IF(AND(R1883&gt;0,R1882=0),R1883,(1+(B1884/B1883-1)*Calc!$Z$1-L1884)*T1882),0))</f>
        <v>0</v>
      </c>
      <c r="U1883">
        <f>IF(B1884="",U1882,IFERROR(IF(AND(R1883&gt;0,R1882=0),R1883,(1+(B1884/B1883-1)*Calc!$Z$1-M1884*2)*U1882),0))</f>
        <v>0</v>
      </c>
      <c r="V1883">
        <f>IF(B1884="",V1882,IFERROR(IF(AND(R1883&gt;0,R1882=0),R1883,(1+(B1884/B1883-1)*Calc!$Z$1-N1884*2)*V1882),0))</f>
        <v>0</v>
      </c>
      <c r="W1883">
        <f>IF(ISNUMBER(C1883),C1883,W1882)</f>
        <v>0.09</v>
      </c>
      <c r="Y1883" s="1" t="e">
        <f>IF(AND(Q1883&gt;=Chart!$F$2,Q1883&lt;=Chart!$F$3),Q1883,#N/A)</f>
        <v>#N/A</v>
      </c>
      <c r="Z1883" t="e">
        <f>IF(AND(Q1883&gt;=Chart!$F$2,Q1883&lt;=Chart!$F$3),R1883,#N/A)</f>
        <v>#N/A</v>
      </c>
      <c r="AA1883" t="e">
        <f>IF(AND(Q1883&gt;=Chart!$F$2,Q1883&lt;=Chart!$F$3),S1883,#N/A)</f>
        <v>#N/A</v>
      </c>
      <c r="AB1883" t="e">
        <f>IF(AND(Q1883&gt;=Chart!$F$2,Q1883&lt;=Chart!$F$3),T1883,#N/A)</f>
        <v>#N/A</v>
      </c>
      <c r="AC1883" t="e">
        <f>IF(AND(Q1883&gt;=Chart!$F$2,Q1883&lt;=Chart!$F$3),U1883,#N/A)</f>
        <v>#N/A</v>
      </c>
      <c r="AD1883" t="e">
        <f>IF(AND(Q1883&gt;=Chart!$F$2,Q1883&lt;=Chart!$F$3),V1883,#N/A)</f>
        <v>#N/A</v>
      </c>
      <c r="AE1883" t="e">
        <f>IF(AND(Q1883&gt;=Chart!$F$2,Q1883&lt;=Chart!$F$3),I1883,#N/A)</f>
        <v>#N/A</v>
      </c>
      <c r="AF1883" t="e">
        <f>IF(AND(Q1883&gt;=Chart!$F$2,Q1883&lt;=Chart!$F$3),H1883/100,#N/A)</f>
        <v>#N/A</v>
      </c>
      <c r="AG1883" t="e">
        <f>IF(AND(Q1883&gt;=Chart!$F$2,Q1883&lt;=Chart!$F$3),W1883/100,#N/A)</f>
        <v>#N/A</v>
      </c>
    </row>
    <row r="1884" spans="1:33" x14ac:dyDescent="0.25">
      <c r="A1884">
        <v>1606833000</v>
      </c>
      <c r="B1884">
        <f>INDEX('Daily Data ADJ'!$1:$1048576,MATCH(Calc!$A1884,'Daily Data ADJ'!$A:$A,0),MATCH("SPY, CBOE BZX: Close",'Daily Data ADJ'!$1:$1,0))</f>
        <v>353.92712168999998</v>
      </c>
      <c r="C1884">
        <f>INDEX('Daily Data ADJ'!$1:$1048576,MATCH(Calc!$A1884,'Daily Data ADJ'!$A:$A,0),MATCH("EFFR, FRED: Close",'Daily Data ADJ'!$1:$1,0))</f>
        <v>0.09</v>
      </c>
      <c r="D1884">
        <f>INDEX('Daily Data ADJ'!$1:$1048576,MATCH(Calc!$A1884,'Daily Data ADJ'!$A:$A,1),MATCH("SOFR, FRED: Close",'Daily Data ADJ'!$1:$1,0))</f>
        <v>0.08</v>
      </c>
      <c r="E1884">
        <f>INDEX('Daily Data ADJ'!$1:$1048576,MATCH(Calc!$A1884,'Daily Data ADJ'!$A:$A,0),MATCH("UPRO, CBOE BZX: Close",'Daily Data ADJ'!$1:$1,0))</f>
        <v>35.523022789999999</v>
      </c>
      <c r="F1884">
        <f>INDEX('Daily Data ADJ'!$1:$1048576,MATCH(Calc!$A1884,'Daily Data ADJ'!$A:$A,0),MATCH("ES1!, CME_MINI: Close",'Daily Data ADJ'!$1:$1,0))</f>
        <v>3660.5</v>
      </c>
      <c r="G1884">
        <f>INDEX('Daily Data ADJ'!$1:$1048576,MATCH(Calc!$A1884,'Daily Data ADJ'!$A:$A,0),MATCH("ES2!, CME_MINI: Close",'Daily Data ADJ'!$1:$1,0))</f>
        <v>3652</v>
      </c>
      <c r="H1884">
        <f>INDEX('QUANDL MULTPL SP500_DIV_YIELD_M'!$A:$G,MATCH(Calc!$A1884,'QUANDL MULTPL SP500_DIV_YIELD_M'!$A:$A,1),MATCH('QUANDL MULTPL SP500_DIV_YIELD_M'!$E$1,'QUANDL MULTPL SP500_DIV_YIELD_M'!$A$1:$G$1,0))</f>
        <v>1.61</v>
      </c>
      <c r="I1884" s="5">
        <f t="shared" si="174"/>
        <v>6.8439538915137065E-3</v>
      </c>
      <c r="J1884" s="1">
        <f>A1884/24/60/60+DATE(1970,1,1)</f>
        <v>44166.604166666672</v>
      </c>
      <c r="K1884" s="3">
        <f t="shared" si="177"/>
        <v>1</v>
      </c>
      <c r="L1884" s="6">
        <f>(1+Chart!$F$4)^(1/(365/K1884))-1</f>
        <v>6.6592785027408397E-5</v>
      </c>
      <c r="M1884" s="6">
        <f t="shared" si="178"/>
        <v>2.4646475380585287E-6</v>
      </c>
      <c r="N1884" s="6">
        <f t="shared" si="179"/>
        <v>1.8686860487227008E-5</v>
      </c>
      <c r="O1884">
        <f>O1883*(B1884/B1883)</f>
        <v>353.9271216900039</v>
      </c>
      <c r="P1884">
        <f t="shared" si="175"/>
        <v>2020</v>
      </c>
      <c r="Q1884" s="1">
        <f t="shared" si="176"/>
        <v>44166.604166666672</v>
      </c>
      <c r="R1884">
        <f>IF(B1885="",R1883,IF(Q1884&gt;=Chart!$F$2,E1884,0))</f>
        <v>0</v>
      </c>
      <c r="S1884">
        <f>IF(B1885="",S1883,IFERROR(IF(AND(R1884&gt;0,R1883=0),R1884,(1+(B1885/B1884-1)*Calc!$Z$1)*S1883),0))</f>
        <v>0</v>
      </c>
      <c r="T1884">
        <f>IF(B1885="",T1883,IFERROR(IF(AND(R1884&gt;0,R1883=0),R1884,(1+(B1885/B1884-1)*Calc!$Z$1-L1885)*T1883),0))</f>
        <v>0</v>
      </c>
      <c r="U1884">
        <f>IF(B1885="",U1883,IFERROR(IF(AND(R1884&gt;0,R1883=0),R1884,(1+(B1885/B1884-1)*Calc!$Z$1-M1885*2)*U1883),0))</f>
        <v>0</v>
      </c>
      <c r="V1884">
        <f>IF(B1885="",V1883,IFERROR(IF(AND(R1884&gt;0,R1883=0),R1884,(1+(B1885/B1884-1)*Calc!$Z$1-N1885*2)*V1883),0))</f>
        <v>0</v>
      </c>
      <c r="W1884">
        <f>IF(ISNUMBER(C1884),C1884,W1883)</f>
        <v>0.09</v>
      </c>
      <c r="Y1884" s="1" t="e">
        <f>IF(AND(Q1884&gt;=Chart!$F$2,Q1884&lt;=Chart!$F$3),Q1884,#N/A)</f>
        <v>#N/A</v>
      </c>
      <c r="Z1884" t="e">
        <f>IF(AND(Q1884&gt;=Chart!$F$2,Q1884&lt;=Chart!$F$3),R1884,#N/A)</f>
        <v>#N/A</v>
      </c>
      <c r="AA1884" t="e">
        <f>IF(AND(Q1884&gt;=Chart!$F$2,Q1884&lt;=Chart!$F$3),S1884,#N/A)</f>
        <v>#N/A</v>
      </c>
      <c r="AB1884" t="e">
        <f>IF(AND(Q1884&gt;=Chart!$F$2,Q1884&lt;=Chart!$F$3),T1884,#N/A)</f>
        <v>#N/A</v>
      </c>
      <c r="AC1884" t="e">
        <f>IF(AND(Q1884&gt;=Chart!$F$2,Q1884&lt;=Chart!$F$3),U1884,#N/A)</f>
        <v>#N/A</v>
      </c>
      <c r="AD1884" t="e">
        <f>IF(AND(Q1884&gt;=Chart!$F$2,Q1884&lt;=Chart!$F$3),V1884,#N/A)</f>
        <v>#N/A</v>
      </c>
      <c r="AE1884" t="e">
        <f>IF(AND(Q1884&gt;=Chart!$F$2,Q1884&lt;=Chart!$F$3),I1884,#N/A)</f>
        <v>#N/A</v>
      </c>
      <c r="AF1884" t="e">
        <f>IF(AND(Q1884&gt;=Chart!$F$2,Q1884&lt;=Chart!$F$3),H1884/100,#N/A)</f>
        <v>#N/A</v>
      </c>
      <c r="AG1884" t="e">
        <f>IF(AND(Q1884&gt;=Chart!$F$2,Q1884&lt;=Chart!$F$3),W1884/100,#N/A)</f>
        <v>#N/A</v>
      </c>
    </row>
    <row r="1885" spans="1:33" x14ac:dyDescent="0.25">
      <c r="A1885">
        <v>1606919400</v>
      </c>
      <c r="B1885">
        <f>INDEX('Daily Data ADJ'!$1:$1048576,MATCH(Calc!$A1885,'Daily Data ADJ'!$A:$A,0),MATCH("SPY, CBOE BZX: Close",'Daily Data ADJ'!$1:$1,0))</f>
        <v>354.67168177000002</v>
      </c>
      <c r="C1885">
        <f>INDEX('Daily Data ADJ'!$1:$1048576,MATCH(Calc!$A1885,'Daily Data ADJ'!$A:$A,0),MATCH("EFFR, FRED: Close",'Daily Data ADJ'!$1:$1,0))</f>
        <v>0.09</v>
      </c>
      <c r="D1885">
        <f>INDEX('Daily Data ADJ'!$1:$1048576,MATCH(Calc!$A1885,'Daily Data ADJ'!$A:$A,1),MATCH("SOFR, FRED: Close",'Daily Data ADJ'!$1:$1,0))</f>
        <v>0.08</v>
      </c>
      <c r="E1885">
        <f>INDEX('Daily Data ADJ'!$1:$1048576,MATCH(Calc!$A1885,'Daily Data ADJ'!$A:$A,0),MATCH("UPRO, CBOE BZX: Close",'Daily Data ADJ'!$1:$1,0))</f>
        <v>35.726863780000002</v>
      </c>
      <c r="F1885">
        <f>INDEX('Daily Data ADJ'!$1:$1048576,MATCH(Calc!$A1885,'Daily Data ADJ'!$A:$A,0),MATCH("ES1!, CME_MINI: Close",'Daily Data ADJ'!$1:$1,0))</f>
        <v>3667.25</v>
      </c>
      <c r="G1885">
        <f>INDEX('Daily Data ADJ'!$1:$1048576,MATCH(Calc!$A1885,'Daily Data ADJ'!$A:$A,0),MATCH("ES2!, CME_MINI: Close",'Daily Data ADJ'!$1:$1,0))</f>
        <v>3659.5</v>
      </c>
      <c r="H1885">
        <f>INDEX('QUANDL MULTPL SP500_DIV_YIELD_M'!$A:$G,MATCH(Calc!$A1885,'QUANDL MULTPL SP500_DIV_YIELD_M'!$A:$A,1),MATCH('QUANDL MULTPL SP500_DIV_YIELD_M'!$E$1,'QUANDL MULTPL SP500_DIV_YIELD_M'!$A$1:$G$1,0))</f>
        <v>1.61</v>
      </c>
      <c r="I1885" s="5">
        <f t="shared" si="174"/>
        <v>7.6735578657772772E-3</v>
      </c>
      <c r="J1885" s="1">
        <f>A1885/24/60/60+DATE(1970,1,1)</f>
        <v>44167.604166666672</v>
      </c>
      <c r="K1885" s="3">
        <f t="shared" si="177"/>
        <v>1</v>
      </c>
      <c r="L1885" s="6">
        <f>(1+Chart!$F$4)^(1/(365/K1885))-1</f>
        <v>6.6592785027408397E-5</v>
      </c>
      <c r="M1885" s="6">
        <f t="shared" si="178"/>
        <v>2.4646475380585287E-6</v>
      </c>
      <c r="N1885" s="6">
        <f t="shared" si="179"/>
        <v>2.0943413486573803E-5</v>
      </c>
      <c r="O1885">
        <f>O1884*(B1885/B1884)</f>
        <v>354.67168177000394</v>
      </c>
      <c r="P1885">
        <f t="shared" si="175"/>
        <v>2020</v>
      </c>
      <c r="Q1885" s="1">
        <f t="shared" si="176"/>
        <v>44167.604166666672</v>
      </c>
      <c r="R1885">
        <f>IF(B1886="",R1884,IF(Q1885&gt;=Chart!$F$2,E1885,0))</f>
        <v>0</v>
      </c>
      <c r="S1885">
        <f>IF(B1886="",S1884,IFERROR(IF(AND(R1885&gt;0,R1884=0),R1885,(1+(B1886/B1885-1)*Calc!$Z$1)*S1884),0))</f>
        <v>0</v>
      </c>
      <c r="T1885">
        <f>IF(B1886="",T1884,IFERROR(IF(AND(R1885&gt;0,R1884=0),R1885,(1+(B1886/B1885-1)*Calc!$Z$1-L1886)*T1884),0))</f>
        <v>0</v>
      </c>
      <c r="U1885">
        <f>IF(B1886="",U1884,IFERROR(IF(AND(R1885&gt;0,R1884=0),R1885,(1+(B1886/B1885-1)*Calc!$Z$1-M1886*2)*U1884),0))</f>
        <v>0</v>
      </c>
      <c r="V1885">
        <f>IF(B1886="",V1884,IFERROR(IF(AND(R1885&gt;0,R1884=0),R1885,(1+(B1886/B1885-1)*Calc!$Z$1-N1886*2)*V1884),0))</f>
        <v>0</v>
      </c>
      <c r="W1885">
        <f>IF(ISNUMBER(C1885),C1885,W1884)</f>
        <v>0.09</v>
      </c>
      <c r="Y1885" s="1" t="e">
        <f>IF(AND(Q1885&gt;=Chart!$F$2,Q1885&lt;=Chart!$F$3),Q1885,#N/A)</f>
        <v>#N/A</v>
      </c>
      <c r="Z1885" t="e">
        <f>IF(AND(Q1885&gt;=Chart!$F$2,Q1885&lt;=Chart!$F$3),R1885,#N/A)</f>
        <v>#N/A</v>
      </c>
      <c r="AA1885" t="e">
        <f>IF(AND(Q1885&gt;=Chart!$F$2,Q1885&lt;=Chart!$F$3),S1885,#N/A)</f>
        <v>#N/A</v>
      </c>
      <c r="AB1885" t="e">
        <f>IF(AND(Q1885&gt;=Chart!$F$2,Q1885&lt;=Chart!$F$3),T1885,#N/A)</f>
        <v>#N/A</v>
      </c>
      <c r="AC1885" t="e">
        <f>IF(AND(Q1885&gt;=Chart!$F$2,Q1885&lt;=Chart!$F$3),U1885,#N/A)</f>
        <v>#N/A</v>
      </c>
      <c r="AD1885" t="e">
        <f>IF(AND(Q1885&gt;=Chart!$F$2,Q1885&lt;=Chart!$F$3),V1885,#N/A)</f>
        <v>#N/A</v>
      </c>
      <c r="AE1885" t="e">
        <f>IF(AND(Q1885&gt;=Chart!$F$2,Q1885&lt;=Chart!$F$3),I1885,#N/A)</f>
        <v>#N/A</v>
      </c>
      <c r="AF1885" t="e">
        <f>IF(AND(Q1885&gt;=Chart!$F$2,Q1885&lt;=Chart!$F$3),H1885/100,#N/A)</f>
        <v>#N/A</v>
      </c>
      <c r="AG1885" t="e">
        <f>IF(AND(Q1885&gt;=Chart!$F$2,Q1885&lt;=Chart!$F$3),W1885/100,#N/A)</f>
        <v>#N/A</v>
      </c>
    </row>
    <row r="1886" spans="1:33" x14ac:dyDescent="0.25">
      <c r="A1886">
        <v>1607005800</v>
      </c>
      <c r="B1886">
        <f>INDEX('Daily Data ADJ'!$1:$1048576,MATCH(Calc!$A1886,'Daily Data ADJ'!$A:$A,0),MATCH("SPY, CBOE BZX: Close",'Daily Data ADJ'!$1:$1,0))</f>
        <v>354.57498565999998</v>
      </c>
      <c r="C1886">
        <f>INDEX('Daily Data ADJ'!$1:$1048576,MATCH(Calc!$A1886,'Daily Data ADJ'!$A:$A,0),MATCH("EFFR, FRED: Close",'Daily Data ADJ'!$1:$1,0))</f>
        <v>0.09</v>
      </c>
      <c r="D1886">
        <f>INDEX('Daily Data ADJ'!$1:$1048576,MATCH(Calc!$A1886,'Daily Data ADJ'!$A:$A,1),MATCH("SOFR, FRED: Close",'Daily Data ADJ'!$1:$1,0))</f>
        <v>0.08</v>
      </c>
      <c r="E1886">
        <f>INDEX('Daily Data ADJ'!$1:$1048576,MATCH(Calc!$A1886,'Daily Data ADJ'!$A:$A,0),MATCH("UPRO, CBOE BZX: Close",'Daily Data ADJ'!$1:$1,0))</f>
        <v>35.706976859999997</v>
      </c>
      <c r="F1886">
        <f>INDEX('Daily Data ADJ'!$1:$1048576,MATCH(Calc!$A1886,'Daily Data ADJ'!$A:$A,0),MATCH("ES1!, CME_MINI: Close",'Daily Data ADJ'!$1:$1,0))</f>
        <v>3664.5</v>
      </c>
      <c r="G1886">
        <f>INDEX('Daily Data ADJ'!$1:$1048576,MATCH(Calc!$A1886,'Daily Data ADJ'!$A:$A,0),MATCH("ES2!, CME_MINI: Close",'Daily Data ADJ'!$1:$1,0))</f>
        <v>3656.75</v>
      </c>
      <c r="H1886">
        <f>INDEX('QUANDL MULTPL SP500_DIV_YIELD_M'!$A:$G,MATCH(Calc!$A1886,'QUANDL MULTPL SP500_DIV_YIELD_M'!$A:$A,1),MATCH('QUANDL MULTPL SP500_DIV_YIELD_M'!$E$1,'QUANDL MULTPL SP500_DIV_YIELD_M'!$A$1:$G$1,0))</f>
        <v>1.61</v>
      </c>
      <c r="I1886" s="5">
        <f t="shared" si="174"/>
        <v>7.6672543649843848E-3</v>
      </c>
      <c r="J1886" s="1">
        <f>A1886/24/60/60+DATE(1970,1,1)</f>
        <v>44168.604166666672</v>
      </c>
      <c r="K1886" s="3">
        <f t="shared" si="177"/>
        <v>1</v>
      </c>
      <c r="L1886" s="6">
        <f>(1+Chart!$F$4)^(1/(365/K1886))-1</f>
        <v>6.6592785027408397E-5</v>
      </c>
      <c r="M1886" s="6">
        <f t="shared" si="178"/>
        <v>2.4646475380585287E-6</v>
      </c>
      <c r="N1886" s="6">
        <f t="shared" si="179"/>
        <v>2.0926274721055904E-5</v>
      </c>
      <c r="O1886">
        <f>O1885*(B1886/B1885)</f>
        <v>354.5749856600039</v>
      </c>
      <c r="P1886">
        <f t="shared" si="175"/>
        <v>2020</v>
      </c>
      <c r="Q1886" s="1">
        <f t="shared" si="176"/>
        <v>44168.604166666672</v>
      </c>
      <c r="R1886">
        <f>IF(B1887="",R1885,IF(Q1886&gt;=Chart!$F$2,E1886,0))</f>
        <v>0</v>
      </c>
      <c r="S1886">
        <f>IF(B1887="",S1885,IFERROR(IF(AND(R1886&gt;0,R1885=0),R1886,(1+(B1887/B1886-1)*Calc!$Z$1)*S1885),0))</f>
        <v>0</v>
      </c>
      <c r="T1886">
        <f>IF(B1887="",T1885,IFERROR(IF(AND(R1886&gt;0,R1885=0),R1886,(1+(B1887/B1886-1)*Calc!$Z$1-L1887)*T1885),0))</f>
        <v>0</v>
      </c>
      <c r="U1886">
        <f>IF(B1887="",U1885,IFERROR(IF(AND(R1886&gt;0,R1885=0),R1886,(1+(B1887/B1886-1)*Calc!$Z$1-M1887*2)*U1885),0))</f>
        <v>0</v>
      </c>
      <c r="V1886">
        <f>IF(B1887="",V1885,IFERROR(IF(AND(R1886&gt;0,R1885=0),R1886,(1+(B1887/B1886-1)*Calc!$Z$1-N1887*2)*V1885),0))</f>
        <v>0</v>
      </c>
      <c r="W1886">
        <f>IF(ISNUMBER(C1886),C1886,W1885)</f>
        <v>0.09</v>
      </c>
      <c r="Y1886" s="1" t="e">
        <f>IF(AND(Q1886&gt;=Chart!$F$2,Q1886&lt;=Chart!$F$3),Q1886,#N/A)</f>
        <v>#N/A</v>
      </c>
      <c r="Z1886" t="e">
        <f>IF(AND(Q1886&gt;=Chart!$F$2,Q1886&lt;=Chart!$F$3),R1886,#N/A)</f>
        <v>#N/A</v>
      </c>
      <c r="AA1886" t="e">
        <f>IF(AND(Q1886&gt;=Chart!$F$2,Q1886&lt;=Chart!$F$3),S1886,#N/A)</f>
        <v>#N/A</v>
      </c>
      <c r="AB1886" t="e">
        <f>IF(AND(Q1886&gt;=Chart!$F$2,Q1886&lt;=Chart!$F$3),T1886,#N/A)</f>
        <v>#N/A</v>
      </c>
      <c r="AC1886" t="e">
        <f>IF(AND(Q1886&gt;=Chart!$F$2,Q1886&lt;=Chart!$F$3),U1886,#N/A)</f>
        <v>#N/A</v>
      </c>
      <c r="AD1886" t="e">
        <f>IF(AND(Q1886&gt;=Chart!$F$2,Q1886&lt;=Chart!$F$3),V1886,#N/A)</f>
        <v>#N/A</v>
      </c>
      <c r="AE1886" t="e">
        <f>IF(AND(Q1886&gt;=Chart!$F$2,Q1886&lt;=Chart!$F$3),I1886,#N/A)</f>
        <v>#N/A</v>
      </c>
      <c r="AF1886" t="e">
        <f>IF(AND(Q1886&gt;=Chart!$F$2,Q1886&lt;=Chart!$F$3),H1886/100,#N/A)</f>
        <v>#N/A</v>
      </c>
      <c r="AG1886" t="e">
        <f>IF(AND(Q1886&gt;=Chart!$F$2,Q1886&lt;=Chart!$F$3),W1886/100,#N/A)</f>
        <v>#N/A</v>
      </c>
    </row>
    <row r="1887" spans="1:33" x14ac:dyDescent="0.25">
      <c r="A1887">
        <v>1607092200</v>
      </c>
      <c r="B1887">
        <f>INDEX('Daily Data ADJ'!$1:$1048576,MATCH(Calc!$A1887,'Daily Data ADJ'!$A:$A,0),MATCH("SPY, CBOE BZX: Close",'Daily Data ADJ'!$1:$1,0))</f>
        <v>357.63058290999999</v>
      </c>
      <c r="C1887">
        <f>INDEX('Daily Data ADJ'!$1:$1048576,MATCH(Calc!$A1887,'Daily Data ADJ'!$A:$A,0),MATCH("EFFR, FRED: Close",'Daily Data ADJ'!$1:$1,0))</f>
        <v>0.09</v>
      </c>
      <c r="D1887">
        <f>INDEX('Daily Data ADJ'!$1:$1048576,MATCH(Calc!$A1887,'Daily Data ADJ'!$A:$A,1),MATCH("SOFR, FRED: Close",'Daily Data ADJ'!$1:$1,0))</f>
        <v>0.09</v>
      </c>
      <c r="E1887">
        <f>INDEX('Daily Data ADJ'!$1:$1048576,MATCH(Calc!$A1887,'Daily Data ADJ'!$A:$A,0),MATCH("UPRO, CBOE BZX: Close",'Daily Data ADJ'!$1:$1,0))</f>
        <v>36.616803750000003</v>
      </c>
      <c r="F1887">
        <f>INDEX('Daily Data ADJ'!$1:$1048576,MATCH(Calc!$A1887,'Daily Data ADJ'!$A:$A,0),MATCH("ES1!, CME_MINI: Close",'Daily Data ADJ'!$1:$1,0))</f>
        <v>3698</v>
      </c>
      <c r="G1887">
        <f>INDEX('Daily Data ADJ'!$1:$1048576,MATCH(Calc!$A1887,'Daily Data ADJ'!$A:$A,0),MATCH("ES2!, CME_MINI: Close",'Daily Data ADJ'!$1:$1,0))</f>
        <v>3690</v>
      </c>
      <c r="H1887">
        <f>INDEX('QUANDL MULTPL SP500_DIV_YIELD_M'!$A:$G,MATCH(Calc!$A1887,'QUANDL MULTPL SP500_DIV_YIELD_M'!$A:$A,1),MATCH('QUANDL MULTPL SP500_DIV_YIELD_M'!$E$1,'QUANDL MULTPL SP500_DIV_YIELD_M'!$A$1:$G$1,0))</f>
        <v>1.61</v>
      </c>
      <c r="I1887" s="5">
        <f t="shared" si="174"/>
        <v>7.4747134219460519E-3</v>
      </c>
      <c r="J1887" s="1">
        <f>A1887/24/60/60+DATE(1970,1,1)</f>
        <v>44169.604166666672</v>
      </c>
      <c r="K1887" s="3">
        <f t="shared" si="177"/>
        <v>1</v>
      </c>
      <c r="L1887" s="6">
        <f>(1+Chart!$F$4)^(1/(365/K1887))-1</f>
        <v>6.6592785027408397E-5</v>
      </c>
      <c r="M1887" s="6">
        <f t="shared" si="178"/>
        <v>2.4646475380585287E-6</v>
      </c>
      <c r="N1887" s="6">
        <f t="shared" si="179"/>
        <v>2.0402718223566652E-5</v>
      </c>
      <c r="O1887">
        <f>O1886*(B1887/B1886)</f>
        <v>357.63058291000391</v>
      </c>
      <c r="P1887">
        <f t="shared" si="175"/>
        <v>2020</v>
      </c>
      <c r="Q1887" s="1">
        <f t="shared" si="176"/>
        <v>44169.604166666672</v>
      </c>
      <c r="R1887">
        <f>IF(B1888="",R1886,IF(Q1887&gt;=Chart!$F$2,E1887,0))</f>
        <v>0</v>
      </c>
      <c r="S1887">
        <f>IF(B1888="",S1886,IFERROR(IF(AND(R1887&gt;0,R1886=0),R1887,(1+(B1888/B1887-1)*Calc!$Z$1)*S1886),0))</f>
        <v>0</v>
      </c>
      <c r="T1887">
        <f>IF(B1888="",T1886,IFERROR(IF(AND(R1887&gt;0,R1886=0),R1887,(1+(B1888/B1887-1)*Calc!$Z$1-L1888)*T1886),0))</f>
        <v>0</v>
      </c>
      <c r="U1887">
        <f>IF(B1888="",U1886,IFERROR(IF(AND(R1887&gt;0,R1886=0),R1887,(1+(B1888/B1887-1)*Calc!$Z$1-M1888*2)*U1886),0))</f>
        <v>0</v>
      </c>
      <c r="V1887">
        <f>IF(B1888="",V1886,IFERROR(IF(AND(R1887&gt;0,R1886=0),R1887,(1+(B1888/B1887-1)*Calc!$Z$1-N1888*2)*V1886),0))</f>
        <v>0</v>
      </c>
      <c r="W1887">
        <f>IF(ISNUMBER(C1887),C1887,W1886)</f>
        <v>0.09</v>
      </c>
      <c r="Y1887" s="1" t="e">
        <f>IF(AND(Q1887&gt;=Chart!$F$2,Q1887&lt;=Chart!$F$3),Q1887,#N/A)</f>
        <v>#N/A</v>
      </c>
      <c r="Z1887" t="e">
        <f>IF(AND(Q1887&gt;=Chart!$F$2,Q1887&lt;=Chart!$F$3),R1887,#N/A)</f>
        <v>#N/A</v>
      </c>
      <c r="AA1887" t="e">
        <f>IF(AND(Q1887&gt;=Chart!$F$2,Q1887&lt;=Chart!$F$3),S1887,#N/A)</f>
        <v>#N/A</v>
      </c>
      <c r="AB1887" t="e">
        <f>IF(AND(Q1887&gt;=Chart!$F$2,Q1887&lt;=Chart!$F$3),T1887,#N/A)</f>
        <v>#N/A</v>
      </c>
      <c r="AC1887" t="e">
        <f>IF(AND(Q1887&gt;=Chart!$F$2,Q1887&lt;=Chart!$F$3),U1887,#N/A)</f>
        <v>#N/A</v>
      </c>
      <c r="AD1887" t="e">
        <f>IF(AND(Q1887&gt;=Chart!$F$2,Q1887&lt;=Chart!$F$3),V1887,#N/A)</f>
        <v>#N/A</v>
      </c>
      <c r="AE1887" t="e">
        <f>IF(AND(Q1887&gt;=Chart!$F$2,Q1887&lt;=Chart!$F$3),I1887,#N/A)</f>
        <v>#N/A</v>
      </c>
      <c r="AF1887" t="e">
        <f>IF(AND(Q1887&gt;=Chart!$F$2,Q1887&lt;=Chart!$F$3),H1887/100,#N/A)</f>
        <v>#N/A</v>
      </c>
      <c r="AG1887" t="e">
        <f>IF(AND(Q1887&gt;=Chart!$F$2,Q1887&lt;=Chart!$F$3),W1887/100,#N/A)</f>
        <v>#N/A</v>
      </c>
    </row>
    <row r="1888" spans="1:33" x14ac:dyDescent="0.25">
      <c r="A1888">
        <v>1607351400</v>
      </c>
      <c r="B1888">
        <f>INDEX('Daily Data ADJ'!$1:$1048576,MATCH(Calc!$A1888,'Daily Data ADJ'!$A:$A,0),MATCH("SPY, CBOE BZX: Close",'Daily Data ADJ'!$1:$1,0))</f>
        <v>356.89569243</v>
      </c>
      <c r="C1888">
        <f>INDEX('Daily Data ADJ'!$1:$1048576,MATCH(Calc!$A1888,'Daily Data ADJ'!$A:$A,0),MATCH("EFFR, FRED: Close",'Daily Data ADJ'!$1:$1,0))</f>
        <v>0.09</v>
      </c>
      <c r="D1888">
        <f>INDEX('Daily Data ADJ'!$1:$1048576,MATCH(Calc!$A1888,'Daily Data ADJ'!$A:$A,1),MATCH("SOFR, FRED: Close",'Daily Data ADJ'!$1:$1,0))</f>
        <v>0.08</v>
      </c>
      <c r="E1888">
        <f>INDEX('Daily Data ADJ'!$1:$1048576,MATCH(Calc!$A1888,'Daily Data ADJ'!$A:$A,0),MATCH("UPRO, CBOE BZX: Close",'Daily Data ADJ'!$1:$1,0))</f>
        <v>36.432849679999997</v>
      </c>
      <c r="F1888">
        <f>INDEX('Daily Data ADJ'!$1:$1048576,MATCH(Calc!$A1888,'Daily Data ADJ'!$A:$A,0),MATCH("ES1!, CME_MINI: Close",'Daily Data ADJ'!$1:$1,0))</f>
        <v>3690.75</v>
      </c>
      <c r="G1888">
        <f>INDEX('Daily Data ADJ'!$1:$1048576,MATCH(Calc!$A1888,'Daily Data ADJ'!$A:$A,0),MATCH("ES2!, CME_MINI: Close",'Daily Data ADJ'!$1:$1,0))</f>
        <v>3682.5</v>
      </c>
      <c r="H1888">
        <f>INDEX('QUANDL MULTPL SP500_DIV_YIELD_M'!$A:$G,MATCH(Calc!$A1888,'QUANDL MULTPL SP500_DIV_YIELD_M'!$A:$A,1),MATCH('QUANDL MULTPL SP500_DIV_YIELD_M'!$E$1,'QUANDL MULTPL SP500_DIV_YIELD_M'!$A$1:$G$1,0))</f>
        <v>1.61</v>
      </c>
      <c r="I1888" s="5">
        <f t="shared" si="174"/>
        <v>7.1886631294539836E-3</v>
      </c>
      <c r="J1888" s="1">
        <f>A1888/24/60/60+DATE(1970,1,1)</f>
        <v>44172.604166666672</v>
      </c>
      <c r="K1888" s="3">
        <f t="shared" si="177"/>
        <v>3</v>
      </c>
      <c r="L1888" s="6">
        <f>(1+Chart!$F$4)^(1/(365/K1888))-1</f>
        <v>1.9979165917494157E-4</v>
      </c>
      <c r="M1888" s="6">
        <f t="shared" si="178"/>
        <v>7.393960838042446E-6</v>
      </c>
      <c r="N1888" s="6">
        <f t="shared" si="179"/>
        <v>5.8875277103576096E-5</v>
      </c>
      <c r="O1888">
        <f>O1887*(B1888/B1887)</f>
        <v>356.89569243000392</v>
      </c>
      <c r="P1888">
        <f t="shared" si="175"/>
        <v>2020</v>
      </c>
      <c r="Q1888" s="1">
        <f t="shared" si="176"/>
        <v>44172.604166666672</v>
      </c>
      <c r="R1888">
        <f>IF(B1889="",R1887,IF(Q1888&gt;=Chart!$F$2,E1888,0))</f>
        <v>0</v>
      </c>
      <c r="S1888">
        <f>IF(B1889="",S1887,IFERROR(IF(AND(R1888&gt;0,R1887=0),R1888,(1+(B1889/B1888-1)*Calc!$Z$1)*S1887),0))</f>
        <v>0</v>
      </c>
      <c r="T1888">
        <f>IF(B1889="",T1887,IFERROR(IF(AND(R1888&gt;0,R1887=0),R1888,(1+(B1889/B1888-1)*Calc!$Z$1-L1889)*T1887),0))</f>
        <v>0</v>
      </c>
      <c r="U1888">
        <f>IF(B1889="",U1887,IFERROR(IF(AND(R1888&gt;0,R1887=0),R1888,(1+(B1889/B1888-1)*Calc!$Z$1-M1889*2)*U1887),0))</f>
        <v>0</v>
      </c>
      <c r="V1888">
        <f>IF(B1889="",V1887,IFERROR(IF(AND(R1888&gt;0,R1887=0),R1888,(1+(B1889/B1888-1)*Calc!$Z$1-N1889*2)*V1887),0))</f>
        <v>0</v>
      </c>
      <c r="W1888">
        <f>IF(ISNUMBER(C1888),C1888,W1887)</f>
        <v>0.09</v>
      </c>
      <c r="Y1888" s="1" t="e">
        <f>IF(AND(Q1888&gt;=Chart!$F$2,Q1888&lt;=Chart!$F$3),Q1888,#N/A)</f>
        <v>#N/A</v>
      </c>
      <c r="Z1888" t="e">
        <f>IF(AND(Q1888&gt;=Chart!$F$2,Q1888&lt;=Chart!$F$3),R1888,#N/A)</f>
        <v>#N/A</v>
      </c>
      <c r="AA1888" t="e">
        <f>IF(AND(Q1888&gt;=Chart!$F$2,Q1888&lt;=Chart!$F$3),S1888,#N/A)</f>
        <v>#N/A</v>
      </c>
      <c r="AB1888" t="e">
        <f>IF(AND(Q1888&gt;=Chart!$F$2,Q1888&lt;=Chart!$F$3),T1888,#N/A)</f>
        <v>#N/A</v>
      </c>
      <c r="AC1888" t="e">
        <f>IF(AND(Q1888&gt;=Chart!$F$2,Q1888&lt;=Chart!$F$3),U1888,#N/A)</f>
        <v>#N/A</v>
      </c>
      <c r="AD1888" t="e">
        <f>IF(AND(Q1888&gt;=Chart!$F$2,Q1888&lt;=Chart!$F$3),V1888,#N/A)</f>
        <v>#N/A</v>
      </c>
      <c r="AE1888" t="e">
        <f>IF(AND(Q1888&gt;=Chart!$F$2,Q1888&lt;=Chart!$F$3),I1888,#N/A)</f>
        <v>#N/A</v>
      </c>
      <c r="AF1888" t="e">
        <f>IF(AND(Q1888&gt;=Chart!$F$2,Q1888&lt;=Chart!$F$3),H1888/100,#N/A)</f>
        <v>#N/A</v>
      </c>
      <c r="AG1888" t="e">
        <f>IF(AND(Q1888&gt;=Chart!$F$2,Q1888&lt;=Chart!$F$3),W1888/100,#N/A)</f>
        <v>#N/A</v>
      </c>
    </row>
    <row r="1889" spans="1:33" x14ac:dyDescent="0.25">
      <c r="A1889">
        <v>1607437800</v>
      </c>
      <c r="B1889">
        <f>INDEX('Daily Data ADJ'!$1:$1048576,MATCH(Calc!$A1889,'Daily Data ADJ'!$A:$A,0),MATCH("SPY, CBOE BZX: Close",'Daily Data ADJ'!$1:$1,0))</f>
        <v>357.94001048000001</v>
      </c>
      <c r="C1889">
        <f>INDEX('Daily Data ADJ'!$1:$1048576,MATCH(Calc!$A1889,'Daily Data ADJ'!$A:$A,0),MATCH("EFFR, FRED: Close",'Daily Data ADJ'!$1:$1,0))</f>
        <v>0.09</v>
      </c>
      <c r="D1889">
        <f>INDEX('Daily Data ADJ'!$1:$1048576,MATCH(Calc!$A1889,'Daily Data ADJ'!$A:$A,1),MATCH("SOFR, FRED: Close",'Daily Data ADJ'!$1:$1,0))</f>
        <v>7.0000000000000007E-2</v>
      </c>
      <c r="E1889">
        <f>INDEX('Daily Data ADJ'!$1:$1048576,MATCH(Calc!$A1889,'Daily Data ADJ'!$A:$A,0),MATCH("UPRO, CBOE BZX: Close",'Daily Data ADJ'!$1:$1,0))</f>
        <v>36.731153579999997</v>
      </c>
      <c r="F1889">
        <f>INDEX('Daily Data ADJ'!$1:$1048576,MATCH(Calc!$A1889,'Daily Data ADJ'!$A:$A,0),MATCH("ES1!, CME_MINI: Close",'Daily Data ADJ'!$1:$1,0))</f>
        <v>3702</v>
      </c>
      <c r="G1889">
        <f>INDEX('Daily Data ADJ'!$1:$1048576,MATCH(Calc!$A1889,'Daily Data ADJ'!$A:$A,0),MATCH("ES2!, CME_MINI: Close",'Daily Data ADJ'!$1:$1,0))</f>
        <v>3694</v>
      </c>
      <c r="H1889">
        <f>INDEX('QUANDL MULTPL SP500_DIV_YIELD_M'!$A:$G,MATCH(Calc!$A1889,'QUANDL MULTPL SP500_DIV_YIELD_M'!$A:$A,1),MATCH('QUANDL MULTPL SP500_DIV_YIELD_M'!$E$1,'QUANDL MULTPL SP500_DIV_YIELD_M'!$A$1:$G$1,0))</f>
        <v>1.61</v>
      </c>
      <c r="I1889" s="5">
        <f t="shared" si="174"/>
        <v>7.4840027981717371E-3</v>
      </c>
      <c r="J1889" s="1">
        <f>A1889/24/60/60+DATE(1970,1,1)</f>
        <v>44173.604166666672</v>
      </c>
      <c r="K1889" s="3">
        <f t="shared" si="177"/>
        <v>1</v>
      </c>
      <c r="L1889" s="6">
        <f>(1+Chart!$F$4)^(1/(365/K1889))-1</f>
        <v>6.6592785027408397E-5</v>
      </c>
      <c r="M1889" s="6">
        <f t="shared" si="178"/>
        <v>2.4646475380585287E-6</v>
      </c>
      <c r="N1889" s="6">
        <f t="shared" si="179"/>
        <v>2.0427980146120461E-5</v>
      </c>
      <c r="O1889">
        <f>O1888*(B1889/B1888)</f>
        <v>357.94001048000393</v>
      </c>
      <c r="P1889">
        <f t="shared" si="175"/>
        <v>2020</v>
      </c>
      <c r="Q1889" s="1">
        <f t="shared" si="176"/>
        <v>44173.604166666672</v>
      </c>
      <c r="R1889">
        <f>IF(B1890="",R1888,IF(Q1889&gt;=Chart!$F$2,E1889,0))</f>
        <v>0</v>
      </c>
      <c r="S1889">
        <f>IF(B1890="",S1888,IFERROR(IF(AND(R1889&gt;0,R1888=0),R1889,(1+(B1890/B1889-1)*Calc!$Z$1)*S1888),0))</f>
        <v>0</v>
      </c>
      <c r="T1889">
        <f>IF(B1890="",T1888,IFERROR(IF(AND(R1889&gt;0,R1888=0),R1889,(1+(B1890/B1889-1)*Calc!$Z$1-L1890)*T1888),0))</f>
        <v>0</v>
      </c>
      <c r="U1889">
        <f>IF(B1890="",U1888,IFERROR(IF(AND(R1889&gt;0,R1888=0),R1889,(1+(B1890/B1889-1)*Calc!$Z$1-M1890*2)*U1888),0))</f>
        <v>0</v>
      </c>
      <c r="V1889">
        <f>IF(B1890="",V1888,IFERROR(IF(AND(R1889&gt;0,R1888=0),R1889,(1+(B1890/B1889-1)*Calc!$Z$1-N1890*2)*V1888),0))</f>
        <v>0</v>
      </c>
      <c r="W1889">
        <f>IF(ISNUMBER(C1889),C1889,W1888)</f>
        <v>0.09</v>
      </c>
      <c r="Y1889" s="1" t="e">
        <f>IF(AND(Q1889&gt;=Chart!$F$2,Q1889&lt;=Chart!$F$3),Q1889,#N/A)</f>
        <v>#N/A</v>
      </c>
      <c r="Z1889" t="e">
        <f>IF(AND(Q1889&gt;=Chart!$F$2,Q1889&lt;=Chart!$F$3),R1889,#N/A)</f>
        <v>#N/A</v>
      </c>
      <c r="AA1889" t="e">
        <f>IF(AND(Q1889&gt;=Chart!$F$2,Q1889&lt;=Chart!$F$3),S1889,#N/A)</f>
        <v>#N/A</v>
      </c>
      <c r="AB1889" t="e">
        <f>IF(AND(Q1889&gt;=Chart!$F$2,Q1889&lt;=Chart!$F$3),T1889,#N/A)</f>
        <v>#N/A</v>
      </c>
      <c r="AC1889" t="e">
        <f>IF(AND(Q1889&gt;=Chart!$F$2,Q1889&lt;=Chart!$F$3),U1889,#N/A)</f>
        <v>#N/A</v>
      </c>
      <c r="AD1889" t="e">
        <f>IF(AND(Q1889&gt;=Chart!$F$2,Q1889&lt;=Chart!$F$3),V1889,#N/A)</f>
        <v>#N/A</v>
      </c>
      <c r="AE1889" t="e">
        <f>IF(AND(Q1889&gt;=Chart!$F$2,Q1889&lt;=Chart!$F$3),I1889,#N/A)</f>
        <v>#N/A</v>
      </c>
      <c r="AF1889" t="e">
        <f>IF(AND(Q1889&gt;=Chart!$F$2,Q1889&lt;=Chart!$F$3),H1889/100,#N/A)</f>
        <v>#N/A</v>
      </c>
      <c r="AG1889" t="e">
        <f>IF(AND(Q1889&gt;=Chart!$F$2,Q1889&lt;=Chart!$F$3),W1889/100,#N/A)</f>
        <v>#N/A</v>
      </c>
    </row>
    <row r="1890" spans="1:33" x14ac:dyDescent="0.25">
      <c r="A1890">
        <v>1607524200</v>
      </c>
      <c r="B1890">
        <f>INDEX('Daily Data ADJ'!$1:$1048576,MATCH(Calc!$A1890,'Daily Data ADJ'!$A:$A,0),MATCH("SPY, CBOE BZX: Close",'Daily Data ADJ'!$1:$1,0))</f>
        <v>354.72969943999999</v>
      </c>
      <c r="C1890">
        <f>INDEX('Daily Data ADJ'!$1:$1048576,MATCH(Calc!$A1890,'Daily Data ADJ'!$A:$A,0),MATCH("EFFR, FRED: Close",'Daily Data ADJ'!$1:$1,0))</f>
        <v>0.09</v>
      </c>
      <c r="D1890">
        <f>INDEX('Daily Data ADJ'!$1:$1048576,MATCH(Calc!$A1890,'Daily Data ADJ'!$A:$A,1),MATCH("SOFR, FRED: Close",'Daily Data ADJ'!$1:$1,0))</f>
        <v>0.08</v>
      </c>
      <c r="E1890">
        <f>INDEX('Daily Data ADJ'!$1:$1048576,MATCH(Calc!$A1890,'Daily Data ADJ'!$A:$A,0),MATCH("UPRO, CBOE BZX: Close",'Daily Data ADJ'!$1:$1,0))</f>
        <v>35.751722440000002</v>
      </c>
      <c r="F1890">
        <f>INDEX('Daily Data ADJ'!$1:$1048576,MATCH(Calc!$A1890,'Daily Data ADJ'!$A:$A,0),MATCH("ES1!, CME_MINI: Close",'Daily Data ADJ'!$1:$1,0))</f>
        <v>3672.5</v>
      </c>
      <c r="G1890">
        <f>INDEX('Daily Data ADJ'!$1:$1048576,MATCH(Calc!$A1890,'Daily Data ADJ'!$A:$A,0),MATCH("ES2!, CME_MINI: Close",'Daily Data ADJ'!$1:$1,0))</f>
        <v>3664.25</v>
      </c>
      <c r="H1890">
        <f>INDEX('QUANDL MULTPL SP500_DIV_YIELD_M'!$A:$G,MATCH(Calc!$A1890,'QUANDL MULTPL SP500_DIV_YIELD_M'!$A:$A,1),MATCH('QUANDL MULTPL SP500_DIV_YIELD_M'!$E$1,'QUANDL MULTPL SP500_DIV_YIELD_M'!$A$1:$G$1,0))</f>
        <v>1.61</v>
      </c>
      <c r="I1890" s="5">
        <f t="shared" si="174"/>
        <v>7.1445287012292767E-3</v>
      </c>
      <c r="J1890" s="1">
        <f>A1890/24/60/60+DATE(1970,1,1)</f>
        <v>44174.604166666672</v>
      </c>
      <c r="K1890" s="3">
        <f t="shared" si="177"/>
        <v>1</v>
      </c>
      <c r="L1890" s="6">
        <f>(1+Chart!$F$4)^(1/(365/K1890))-1</f>
        <v>6.6592785027408397E-5</v>
      </c>
      <c r="M1890" s="6">
        <f t="shared" si="178"/>
        <v>2.4646475380585287E-6</v>
      </c>
      <c r="N1890" s="6">
        <f t="shared" si="179"/>
        <v>1.9504649037438426E-5</v>
      </c>
      <c r="O1890">
        <f>O1889*(B1890/B1889)</f>
        <v>354.72969944000386</v>
      </c>
      <c r="P1890">
        <f t="shared" si="175"/>
        <v>2020</v>
      </c>
      <c r="Q1890" s="1">
        <f t="shared" si="176"/>
        <v>44174.604166666672</v>
      </c>
      <c r="R1890">
        <f>IF(B1891="",R1889,IF(Q1890&gt;=Chart!$F$2,E1890,0))</f>
        <v>0</v>
      </c>
      <c r="S1890">
        <f>IF(B1891="",S1889,IFERROR(IF(AND(R1890&gt;0,R1889=0),R1890,(1+(B1891/B1890-1)*Calc!$Z$1)*S1889),0))</f>
        <v>0</v>
      </c>
      <c r="T1890">
        <f>IF(B1891="",T1889,IFERROR(IF(AND(R1890&gt;0,R1889=0),R1890,(1+(B1891/B1890-1)*Calc!$Z$1-L1891)*T1889),0))</f>
        <v>0</v>
      </c>
      <c r="U1890">
        <f>IF(B1891="",U1889,IFERROR(IF(AND(R1890&gt;0,R1889=0),R1890,(1+(B1891/B1890-1)*Calc!$Z$1-M1891*2)*U1889),0))</f>
        <v>0</v>
      </c>
      <c r="V1890">
        <f>IF(B1891="",V1889,IFERROR(IF(AND(R1890&gt;0,R1889=0),R1890,(1+(B1891/B1890-1)*Calc!$Z$1-N1891*2)*V1889),0))</f>
        <v>0</v>
      </c>
      <c r="W1890">
        <f>IF(ISNUMBER(C1890),C1890,W1889)</f>
        <v>0.09</v>
      </c>
      <c r="Y1890" s="1" t="e">
        <f>IF(AND(Q1890&gt;=Chart!$F$2,Q1890&lt;=Chart!$F$3),Q1890,#N/A)</f>
        <v>#N/A</v>
      </c>
      <c r="Z1890" t="e">
        <f>IF(AND(Q1890&gt;=Chart!$F$2,Q1890&lt;=Chart!$F$3),R1890,#N/A)</f>
        <v>#N/A</v>
      </c>
      <c r="AA1890" t="e">
        <f>IF(AND(Q1890&gt;=Chart!$F$2,Q1890&lt;=Chart!$F$3),S1890,#N/A)</f>
        <v>#N/A</v>
      </c>
      <c r="AB1890" t="e">
        <f>IF(AND(Q1890&gt;=Chart!$F$2,Q1890&lt;=Chart!$F$3),T1890,#N/A)</f>
        <v>#N/A</v>
      </c>
      <c r="AC1890" t="e">
        <f>IF(AND(Q1890&gt;=Chart!$F$2,Q1890&lt;=Chart!$F$3),U1890,#N/A)</f>
        <v>#N/A</v>
      </c>
      <c r="AD1890" t="e">
        <f>IF(AND(Q1890&gt;=Chart!$F$2,Q1890&lt;=Chart!$F$3),V1890,#N/A)</f>
        <v>#N/A</v>
      </c>
      <c r="AE1890" t="e">
        <f>IF(AND(Q1890&gt;=Chart!$F$2,Q1890&lt;=Chart!$F$3),I1890,#N/A)</f>
        <v>#N/A</v>
      </c>
      <c r="AF1890" t="e">
        <f>IF(AND(Q1890&gt;=Chart!$F$2,Q1890&lt;=Chart!$F$3),H1890/100,#N/A)</f>
        <v>#N/A</v>
      </c>
      <c r="AG1890" t="e">
        <f>IF(AND(Q1890&gt;=Chart!$F$2,Q1890&lt;=Chart!$F$3),W1890/100,#N/A)</f>
        <v>#N/A</v>
      </c>
    </row>
    <row r="1891" spans="1:33" x14ac:dyDescent="0.25">
      <c r="A1891">
        <v>1607610600</v>
      </c>
      <c r="B1891">
        <f>INDEX('Daily Data ADJ'!$1:$1048576,MATCH(Calc!$A1891,'Daily Data ADJ'!$A:$A,0),MATCH("SPY, CBOE BZX: Close",'Daily Data ADJ'!$1:$1,0))</f>
        <v>354.61366411</v>
      </c>
      <c r="C1891">
        <f>INDEX('Daily Data ADJ'!$1:$1048576,MATCH(Calc!$A1891,'Daily Data ADJ'!$A:$A,0),MATCH("EFFR, FRED: Close",'Daily Data ADJ'!$1:$1,0))</f>
        <v>0.09</v>
      </c>
      <c r="D1891">
        <f>INDEX('Daily Data ADJ'!$1:$1048576,MATCH(Calc!$A1891,'Daily Data ADJ'!$A:$A,1),MATCH("SOFR, FRED: Close",'Daily Data ADJ'!$1:$1,0))</f>
        <v>0.08</v>
      </c>
      <c r="E1891">
        <f>INDEX('Daily Data ADJ'!$1:$1048576,MATCH(Calc!$A1891,'Daily Data ADJ'!$A:$A,0),MATCH("UPRO, CBOE BZX: Close",'Daily Data ADJ'!$1:$1,0))</f>
        <v>35.682118199999998</v>
      </c>
      <c r="F1891">
        <f>INDEX('Daily Data ADJ'!$1:$1048576,MATCH(Calc!$A1891,'Daily Data ADJ'!$A:$A,0),MATCH("ES1!, CME_MINI: Close",'Daily Data ADJ'!$1:$1,0))</f>
        <v>3668.5</v>
      </c>
      <c r="G1891">
        <f>INDEX('Daily Data ADJ'!$1:$1048576,MATCH(Calc!$A1891,'Daily Data ADJ'!$A:$A,0),MATCH("ES2!, CME_MINI: Close",'Daily Data ADJ'!$1:$1,0))</f>
        <v>3660.75</v>
      </c>
      <c r="H1891">
        <f>INDEX('QUANDL MULTPL SP500_DIV_YIELD_M'!$A:$G,MATCH(Calc!$A1891,'QUANDL MULTPL SP500_DIV_YIELD_M'!$A:$A,1),MATCH('QUANDL MULTPL SP500_DIV_YIELD_M'!$E$1,'QUANDL MULTPL SP500_DIV_YIELD_M'!$A$1:$G$1,0))</f>
        <v>1.61</v>
      </c>
      <c r="I1891" s="5">
        <f t="shared" si="174"/>
        <v>7.6764199791905484E-3</v>
      </c>
      <c r="J1891" s="1">
        <f>A1891/24/60/60+DATE(1970,1,1)</f>
        <v>44175.604166666672</v>
      </c>
      <c r="K1891" s="3">
        <f t="shared" si="177"/>
        <v>1</v>
      </c>
      <c r="L1891" s="6">
        <f>(1+Chart!$F$4)^(1/(365/K1891))-1</f>
        <v>6.6592785027408397E-5</v>
      </c>
      <c r="M1891" s="6">
        <f t="shared" si="178"/>
        <v>2.4646475380585287E-6</v>
      </c>
      <c r="N1891" s="6">
        <f t="shared" si="179"/>
        <v>2.0951195331964101E-5</v>
      </c>
      <c r="O1891">
        <f>O1890*(B1891/B1890)</f>
        <v>354.61366411000387</v>
      </c>
      <c r="P1891">
        <f t="shared" si="175"/>
        <v>2020</v>
      </c>
      <c r="Q1891" s="1">
        <f t="shared" si="176"/>
        <v>44175.604166666672</v>
      </c>
      <c r="R1891">
        <f>IF(B1892="",R1890,IF(Q1891&gt;=Chart!$F$2,E1891,0))</f>
        <v>0</v>
      </c>
      <c r="S1891">
        <f>IF(B1892="",S1890,IFERROR(IF(AND(R1891&gt;0,R1890=0),R1891,(1+(B1892/B1891-1)*Calc!$Z$1)*S1890),0))</f>
        <v>0</v>
      </c>
      <c r="T1891">
        <f>IF(B1892="",T1890,IFERROR(IF(AND(R1891&gt;0,R1890=0),R1891,(1+(B1892/B1891-1)*Calc!$Z$1-L1892)*T1890),0))</f>
        <v>0</v>
      </c>
      <c r="U1891">
        <f>IF(B1892="",U1890,IFERROR(IF(AND(R1891&gt;0,R1890=0),R1891,(1+(B1892/B1891-1)*Calc!$Z$1-M1892*2)*U1890),0))</f>
        <v>0</v>
      </c>
      <c r="V1891">
        <f>IF(B1892="",V1890,IFERROR(IF(AND(R1891&gt;0,R1890=0),R1891,(1+(B1892/B1891-1)*Calc!$Z$1-N1892*2)*V1890),0))</f>
        <v>0</v>
      </c>
      <c r="W1891">
        <f>IF(ISNUMBER(C1891),C1891,W1890)</f>
        <v>0.09</v>
      </c>
      <c r="Y1891" s="1" t="e">
        <f>IF(AND(Q1891&gt;=Chart!$F$2,Q1891&lt;=Chart!$F$3),Q1891,#N/A)</f>
        <v>#N/A</v>
      </c>
      <c r="Z1891" t="e">
        <f>IF(AND(Q1891&gt;=Chart!$F$2,Q1891&lt;=Chart!$F$3),R1891,#N/A)</f>
        <v>#N/A</v>
      </c>
      <c r="AA1891" t="e">
        <f>IF(AND(Q1891&gt;=Chart!$F$2,Q1891&lt;=Chart!$F$3),S1891,#N/A)</f>
        <v>#N/A</v>
      </c>
      <c r="AB1891" t="e">
        <f>IF(AND(Q1891&gt;=Chart!$F$2,Q1891&lt;=Chart!$F$3),T1891,#N/A)</f>
        <v>#N/A</v>
      </c>
      <c r="AC1891" t="e">
        <f>IF(AND(Q1891&gt;=Chart!$F$2,Q1891&lt;=Chart!$F$3),U1891,#N/A)</f>
        <v>#N/A</v>
      </c>
      <c r="AD1891" t="e">
        <f>IF(AND(Q1891&gt;=Chart!$F$2,Q1891&lt;=Chart!$F$3),V1891,#N/A)</f>
        <v>#N/A</v>
      </c>
      <c r="AE1891" t="e">
        <f>IF(AND(Q1891&gt;=Chart!$F$2,Q1891&lt;=Chart!$F$3),I1891,#N/A)</f>
        <v>#N/A</v>
      </c>
      <c r="AF1891" t="e">
        <f>IF(AND(Q1891&gt;=Chart!$F$2,Q1891&lt;=Chart!$F$3),H1891/100,#N/A)</f>
        <v>#N/A</v>
      </c>
      <c r="AG1891" t="e">
        <f>IF(AND(Q1891&gt;=Chart!$F$2,Q1891&lt;=Chart!$F$3),W1891/100,#N/A)</f>
        <v>#N/A</v>
      </c>
    </row>
    <row r="1892" spans="1:33" x14ac:dyDescent="0.25">
      <c r="A1892">
        <v>1607697000</v>
      </c>
      <c r="B1892">
        <f>INDEX('Daily Data ADJ'!$1:$1048576,MATCH(Calc!$A1892,'Daily Data ADJ'!$A:$A,0),MATCH("SPY, CBOE BZX: Close",'Daily Data ADJ'!$1:$1,0))</f>
        <v>354.19787080999998</v>
      </c>
      <c r="C1892">
        <f>INDEX('Daily Data ADJ'!$1:$1048576,MATCH(Calc!$A1892,'Daily Data ADJ'!$A:$A,0),MATCH("EFFR, FRED: Close",'Daily Data ADJ'!$1:$1,0))</f>
        <v>0.09</v>
      </c>
      <c r="D1892">
        <f>INDEX('Daily Data ADJ'!$1:$1048576,MATCH(Calc!$A1892,'Daily Data ADJ'!$A:$A,1),MATCH("SOFR, FRED: Close",'Daily Data ADJ'!$1:$1,0))</f>
        <v>0.08</v>
      </c>
      <c r="E1892">
        <f>INDEX('Daily Data ADJ'!$1:$1048576,MATCH(Calc!$A1892,'Daily Data ADJ'!$A:$A,0),MATCH("UPRO, CBOE BZX: Close",'Daily Data ADJ'!$1:$1,0))</f>
        <v>35.547881439999998</v>
      </c>
      <c r="F1892">
        <f>INDEX('Daily Data ADJ'!$1:$1048576,MATCH(Calc!$A1892,'Daily Data ADJ'!$A:$A,0),MATCH("ES1!, CME_MINI: Close",'Daily Data ADJ'!$1:$1,0))</f>
        <v>3653.5</v>
      </c>
      <c r="G1892">
        <f>INDEX('Daily Data ADJ'!$1:$1048576,MATCH(Calc!$A1892,'Daily Data ADJ'!$A:$A,0),MATCH("ES2!, CME_MINI: Close",'Daily Data ADJ'!$1:$1,0))</f>
        <v>3643</v>
      </c>
      <c r="H1892">
        <f>INDEX('QUANDL MULTPL SP500_DIV_YIELD_M'!$A:$G,MATCH(Calc!$A1892,'QUANDL MULTPL SP500_DIV_YIELD_M'!$A:$A,1),MATCH('QUANDL MULTPL SP500_DIV_YIELD_M'!$E$1,'QUANDL MULTPL SP500_DIV_YIELD_M'!$A$1:$G$1,0))</f>
        <v>1.61</v>
      </c>
      <c r="I1892" s="5">
        <f t="shared" si="174"/>
        <v>4.6536369517465835E-3</v>
      </c>
      <c r="J1892" s="1">
        <f>A1892/24/60/60+DATE(1970,1,1)</f>
        <v>44176.604166666672</v>
      </c>
      <c r="K1892" s="3">
        <f t="shared" si="177"/>
        <v>1</v>
      </c>
      <c r="L1892" s="6">
        <f>(1+Chart!$F$4)^(1/(365/K1892))-1</f>
        <v>6.6592785027408397E-5</v>
      </c>
      <c r="M1892" s="6">
        <f t="shared" si="178"/>
        <v>2.4646475380585287E-6</v>
      </c>
      <c r="N1892" s="6">
        <f t="shared" si="179"/>
        <v>1.2720196681970108E-5</v>
      </c>
      <c r="O1892">
        <f>O1891*(B1892/B1891)</f>
        <v>354.19787081000385</v>
      </c>
      <c r="P1892">
        <f t="shared" si="175"/>
        <v>2020</v>
      </c>
      <c r="Q1892" s="1">
        <f t="shared" si="176"/>
        <v>44176.604166666672</v>
      </c>
      <c r="R1892">
        <f>IF(B1893="",R1891,IF(Q1892&gt;=Chart!$F$2,E1892,0))</f>
        <v>0</v>
      </c>
      <c r="S1892">
        <f>IF(B1893="",S1891,IFERROR(IF(AND(R1892&gt;0,R1891=0),R1892,(1+(B1893/B1892-1)*Calc!$Z$1)*S1891),0))</f>
        <v>0</v>
      </c>
      <c r="T1892">
        <f>IF(B1893="",T1891,IFERROR(IF(AND(R1892&gt;0,R1891=0),R1892,(1+(B1893/B1892-1)*Calc!$Z$1-L1893)*T1891),0))</f>
        <v>0</v>
      </c>
      <c r="U1892">
        <f>IF(B1893="",U1891,IFERROR(IF(AND(R1892&gt;0,R1891=0),R1892,(1+(B1893/B1892-1)*Calc!$Z$1-M1893*2)*U1891),0))</f>
        <v>0</v>
      </c>
      <c r="V1892">
        <f>IF(B1893="",V1891,IFERROR(IF(AND(R1892&gt;0,R1891=0),R1892,(1+(B1893/B1892-1)*Calc!$Z$1-N1893*2)*V1891),0))</f>
        <v>0</v>
      </c>
      <c r="W1892">
        <f>IF(ISNUMBER(C1892),C1892,W1891)</f>
        <v>0.09</v>
      </c>
      <c r="Y1892" s="1" t="e">
        <f>IF(AND(Q1892&gt;=Chart!$F$2,Q1892&lt;=Chart!$F$3),Q1892,#N/A)</f>
        <v>#N/A</v>
      </c>
      <c r="Z1892" t="e">
        <f>IF(AND(Q1892&gt;=Chart!$F$2,Q1892&lt;=Chart!$F$3),R1892,#N/A)</f>
        <v>#N/A</v>
      </c>
      <c r="AA1892" t="e">
        <f>IF(AND(Q1892&gt;=Chart!$F$2,Q1892&lt;=Chart!$F$3),S1892,#N/A)</f>
        <v>#N/A</v>
      </c>
      <c r="AB1892" t="e">
        <f>IF(AND(Q1892&gt;=Chart!$F$2,Q1892&lt;=Chart!$F$3),T1892,#N/A)</f>
        <v>#N/A</v>
      </c>
      <c r="AC1892" t="e">
        <f>IF(AND(Q1892&gt;=Chart!$F$2,Q1892&lt;=Chart!$F$3),U1892,#N/A)</f>
        <v>#N/A</v>
      </c>
      <c r="AD1892" t="e">
        <f>IF(AND(Q1892&gt;=Chart!$F$2,Q1892&lt;=Chart!$F$3),V1892,#N/A)</f>
        <v>#N/A</v>
      </c>
      <c r="AE1892" t="e">
        <f>IF(AND(Q1892&gt;=Chart!$F$2,Q1892&lt;=Chart!$F$3),I1892,#N/A)</f>
        <v>#N/A</v>
      </c>
      <c r="AF1892" t="e">
        <f>IF(AND(Q1892&gt;=Chart!$F$2,Q1892&lt;=Chart!$F$3),H1892/100,#N/A)</f>
        <v>#N/A</v>
      </c>
      <c r="AG1892" t="e">
        <f>IF(AND(Q1892&gt;=Chart!$F$2,Q1892&lt;=Chart!$F$3),W1892/100,#N/A)</f>
        <v>#N/A</v>
      </c>
    </row>
    <row r="1893" spans="1:33" x14ac:dyDescent="0.25">
      <c r="A1893">
        <v>1607956200</v>
      </c>
      <c r="B1893">
        <f>INDEX('Daily Data ADJ'!$1:$1048576,MATCH(Calc!$A1893,'Daily Data ADJ'!$A:$A,0),MATCH("SPY, CBOE BZX: Close",'Daily Data ADJ'!$1:$1,0))</f>
        <v>352.61205452000002</v>
      </c>
      <c r="C1893">
        <f>INDEX('Daily Data ADJ'!$1:$1048576,MATCH(Calc!$A1893,'Daily Data ADJ'!$A:$A,0),MATCH("EFFR, FRED: Close",'Daily Data ADJ'!$1:$1,0))</f>
        <v>0.09</v>
      </c>
      <c r="D1893">
        <f>INDEX('Daily Data ADJ'!$1:$1048576,MATCH(Calc!$A1893,'Daily Data ADJ'!$A:$A,1),MATCH("SOFR, FRED: Close",'Daily Data ADJ'!$1:$1,0))</f>
        <v>0.08</v>
      </c>
      <c r="E1893">
        <f>INDEX('Daily Data ADJ'!$1:$1048576,MATCH(Calc!$A1893,'Daily Data ADJ'!$A:$A,0),MATCH("UPRO, CBOE BZX: Close",'Daily Data ADJ'!$1:$1,0))</f>
        <v>35.085510399999997</v>
      </c>
      <c r="F1893">
        <f>INDEX('Daily Data ADJ'!$1:$1048576,MATCH(Calc!$A1893,'Daily Data ADJ'!$A:$A,0),MATCH("ES1!, CME_MINI: Close",'Daily Data ADJ'!$1:$1,0))</f>
        <v>3640</v>
      </c>
      <c r="G1893">
        <f>INDEX('Daily Data ADJ'!$1:$1048576,MATCH(Calc!$A1893,'Daily Data ADJ'!$A:$A,0),MATCH("ES2!, CME_MINI: Close",'Daily Data ADJ'!$1:$1,0))</f>
        <v>3629.5</v>
      </c>
      <c r="H1893">
        <f>INDEX('QUANDL MULTPL SP500_DIV_YIELD_M'!$A:$G,MATCH(Calc!$A1893,'QUANDL MULTPL SP500_DIV_YIELD_M'!$A:$A,1),MATCH('QUANDL MULTPL SP500_DIV_YIELD_M'!$E$1,'QUANDL MULTPL SP500_DIV_YIELD_M'!$A$1:$G$1,0))</f>
        <v>1.61</v>
      </c>
      <c r="I1893" s="5">
        <f t="shared" si="174"/>
        <v>4.611368554673919E-3</v>
      </c>
      <c r="J1893" s="1">
        <f>A1893/24/60/60+DATE(1970,1,1)</f>
        <v>44179.604166666672</v>
      </c>
      <c r="K1893" s="3">
        <f t="shared" si="177"/>
        <v>3</v>
      </c>
      <c r="L1893" s="6">
        <f>(1+Chart!$F$4)^(1/(365/K1893))-1</f>
        <v>1.9979165917494157E-4</v>
      </c>
      <c r="M1893" s="6">
        <f t="shared" si="178"/>
        <v>7.393960838042446E-6</v>
      </c>
      <c r="N1893" s="6">
        <f t="shared" si="179"/>
        <v>3.7815252802442245E-5</v>
      </c>
      <c r="O1893">
        <f>O1892*(B1893/B1892)</f>
        <v>352.61205452000388</v>
      </c>
      <c r="P1893">
        <f t="shared" si="175"/>
        <v>2020</v>
      </c>
      <c r="Q1893" s="1">
        <f t="shared" si="176"/>
        <v>44179.604166666672</v>
      </c>
      <c r="R1893">
        <f>IF(B1894="",R1892,IF(Q1893&gt;=Chart!$F$2,E1893,0))</f>
        <v>0</v>
      </c>
      <c r="S1893">
        <f>IF(B1894="",S1892,IFERROR(IF(AND(R1893&gt;0,R1892=0),R1893,(1+(B1894/B1893-1)*Calc!$Z$1)*S1892),0))</f>
        <v>0</v>
      </c>
      <c r="T1893">
        <f>IF(B1894="",T1892,IFERROR(IF(AND(R1893&gt;0,R1892=0),R1893,(1+(B1894/B1893-1)*Calc!$Z$1-L1894)*T1892),0))</f>
        <v>0</v>
      </c>
      <c r="U1893">
        <f>IF(B1894="",U1892,IFERROR(IF(AND(R1893&gt;0,R1892=0),R1893,(1+(B1894/B1893-1)*Calc!$Z$1-M1894*2)*U1892),0))</f>
        <v>0</v>
      </c>
      <c r="V1893">
        <f>IF(B1894="",V1892,IFERROR(IF(AND(R1893&gt;0,R1892=0),R1893,(1+(B1894/B1893-1)*Calc!$Z$1-N1894*2)*V1892),0))</f>
        <v>0</v>
      </c>
      <c r="W1893">
        <f>IF(ISNUMBER(C1893),C1893,W1892)</f>
        <v>0.09</v>
      </c>
      <c r="Y1893" s="1" t="e">
        <f>IF(AND(Q1893&gt;=Chart!$F$2,Q1893&lt;=Chart!$F$3),Q1893,#N/A)</f>
        <v>#N/A</v>
      </c>
      <c r="Z1893" t="e">
        <f>IF(AND(Q1893&gt;=Chart!$F$2,Q1893&lt;=Chart!$F$3),R1893,#N/A)</f>
        <v>#N/A</v>
      </c>
      <c r="AA1893" t="e">
        <f>IF(AND(Q1893&gt;=Chart!$F$2,Q1893&lt;=Chart!$F$3),S1893,#N/A)</f>
        <v>#N/A</v>
      </c>
      <c r="AB1893" t="e">
        <f>IF(AND(Q1893&gt;=Chart!$F$2,Q1893&lt;=Chart!$F$3),T1893,#N/A)</f>
        <v>#N/A</v>
      </c>
      <c r="AC1893" t="e">
        <f>IF(AND(Q1893&gt;=Chart!$F$2,Q1893&lt;=Chart!$F$3),U1893,#N/A)</f>
        <v>#N/A</v>
      </c>
      <c r="AD1893" t="e">
        <f>IF(AND(Q1893&gt;=Chart!$F$2,Q1893&lt;=Chart!$F$3),V1893,#N/A)</f>
        <v>#N/A</v>
      </c>
      <c r="AE1893" t="e">
        <f>IF(AND(Q1893&gt;=Chart!$F$2,Q1893&lt;=Chart!$F$3),I1893,#N/A)</f>
        <v>#N/A</v>
      </c>
      <c r="AF1893" t="e">
        <f>IF(AND(Q1893&gt;=Chart!$F$2,Q1893&lt;=Chart!$F$3),H1893/100,#N/A)</f>
        <v>#N/A</v>
      </c>
      <c r="AG1893" t="e">
        <f>IF(AND(Q1893&gt;=Chart!$F$2,Q1893&lt;=Chart!$F$3),W1893/100,#N/A)</f>
        <v>#N/A</v>
      </c>
    </row>
    <row r="1894" spans="1:33" x14ac:dyDescent="0.25">
      <c r="A1894">
        <v>1608042600</v>
      </c>
      <c r="B1894">
        <f>INDEX('Daily Data ADJ'!$1:$1048576,MATCH(Calc!$A1894,'Daily Data ADJ'!$A:$A,0),MATCH("SPY, CBOE BZX: Close",'Daily Data ADJ'!$1:$1,0))</f>
        <v>357.37917300999999</v>
      </c>
      <c r="C1894">
        <f>INDEX('Daily Data ADJ'!$1:$1048576,MATCH(Calc!$A1894,'Daily Data ADJ'!$A:$A,0),MATCH("EFFR, FRED: Close",'Daily Data ADJ'!$1:$1,0))</f>
        <v>0.09</v>
      </c>
      <c r="D1894">
        <f>INDEX('Daily Data ADJ'!$1:$1048576,MATCH(Calc!$A1894,'Daily Data ADJ'!$A:$A,1),MATCH("SOFR, FRED: Close",'Daily Data ADJ'!$1:$1,0))</f>
        <v>0.09</v>
      </c>
      <c r="E1894">
        <f>INDEX('Daily Data ADJ'!$1:$1048576,MATCH(Calc!$A1894,'Daily Data ADJ'!$A:$A,0),MATCH("UPRO, CBOE BZX: Close",'Daily Data ADJ'!$1:$1,0))</f>
        <v>36.497482189999999</v>
      </c>
      <c r="F1894">
        <f>INDEX('Daily Data ADJ'!$1:$1048576,MATCH(Calc!$A1894,'Daily Data ADJ'!$A:$A,0),MATCH("ES1!, CME_MINI: Close",'Daily Data ADJ'!$1:$1,0))</f>
        <v>3687</v>
      </c>
      <c r="G1894">
        <f>INDEX('Daily Data ADJ'!$1:$1048576,MATCH(Calc!$A1894,'Daily Data ADJ'!$A:$A,0),MATCH("ES2!, CME_MINI: Close",'Daily Data ADJ'!$1:$1,0))</f>
        <v>3676.25</v>
      </c>
      <c r="H1894">
        <f>INDEX('QUANDL MULTPL SP500_DIV_YIELD_M'!$A:$G,MATCH(Calc!$A1894,'QUANDL MULTPL SP500_DIV_YIELD_M'!$A:$A,1),MATCH('QUANDL MULTPL SP500_DIV_YIELD_M'!$E$1,'QUANDL MULTPL SP500_DIV_YIELD_M'!$A$1:$G$1,0))</f>
        <v>1.61</v>
      </c>
      <c r="I1894" s="5">
        <f t="shared" si="174"/>
        <v>4.4883086847837782E-3</v>
      </c>
      <c r="J1894" s="1">
        <f>A1894/24/60/60+DATE(1970,1,1)</f>
        <v>44180.604166666672</v>
      </c>
      <c r="K1894" s="3">
        <f t="shared" si="177"/>
        <v>1</v>
      </c>
      <c r="L1894" s="6">
        <f>(1+Chart!$F$4)^(1/(365/K1894))-1</f>
        <v>6.6592785027408397E-5</v>
      </c>
      <c r="M1894" s="6">
        <f t="shared" si="178"/>
        <v>2.4646475380585287E-6</v>
      </c>
      <c r="N1894" s="6">
        <f t="shared" si="179"/>
        <v>1.2269297911426946E-5</v>
      </c>
      <c r="O1894">
        <f>O1893*(B1894/B1893)</f>
        <v>357.37917301000391</v>
      </c>
      <c r="P1894">
        <f t="shared" si="175"/>
        <v>2020</v>
      </c>
      <c r="Q1894" s="1">
        <f t="shared" si="176"/>
        <v>44180.604166666672</v>
      </c>
      <c r="R1894">
        <f>IF(B1895="",R1893,IF(Q1894&gt;=Chart!$F$2,E1894,0))</f>
        <v>0</v>
      </c>
      <c r="S1894">
        <f>IF(B1895="",S1893,IFERROR(IF(AND(R1894&gt;0,R1893=0),R1894,(1+(B1895/B1894-1)*Calc!$Z$1)*S1893),0))</f>
        <v>0</v>
      </c>
      <c r="T1894">
        <f>IF(B1895="",T1893,IFERROR(IF(AND(R1894&gt;0,R1893=0),R1894,(1+(B1895/B1894-1)*Calc!$Z$1-L1895)*T1893),0))</f>
        <v>0</v>
      </c>
      <c r="U1894">
        <f>IF(B1895="",U1893,IFERROR(IF(AND(R1894&gt;0,R1893=0),R1894,(1+(B1895/B1894-1)*Calc!$Z$1-M1895*2)*U1893),0))</f>
        <v>0</v>
      </c>
      <c r="V1894">
        <f>IF(B1895="",V1893,IFERROR(IF(AND(R1894&gt;0,R1893=0),R1894,(1+(B1895/B1894-1)*Calc!$Z$1-N1895*2)*V1893),0))</f>
        <v>0</v>
      </c>
      <c r="W1894">
        <f>IF(ISNUMBER(C1894),C1894,W1893)</f>
        <v>0.09</v>
      </c>
      <c r="Y1894" s="1" t="e">
        <f>IF(AND(Q1894&gt;=Chart!$F$2,Q1894&lt;=Chart!$F$3),Q1894,#N/A)</f>
        <v>#N/A</v>
      </c>
      <c r="Z1894" t="e">
        <f>IF(AND(Q1894&gt;=Chart!$F$2,Q1894&lt;=Chart!$F$3),R1894,#N/A)</f>
        <v>#N/A</v>
      </c>
      <c r="AA1894" t="e">
        <f>IF(AND(Q1894&gt;=Chart!$F$2,Q1894&lt;=Chart!$F$3),S1894,#N/A)</f>
        <v>#N/A</v>
      </c>
      <c r="AB1894" t="e">
        <f>IF(AND(Q1894&gt;=Chart!$F$2,Q1894&lt;=Chart!$F$3),T1894,#N/A)</f>
        <v>#N/A</v>
      </c>
      <c r="AC1894" t="e">
        <f>IF(AND(Q1894&gt;=Chart!$F$2,Q1894&lt;=Chart!$F$3),U1894,#N/A)</f>
        <v>#N/A</v>
      </c>
      <c r="AD1894" t="e">
        <f>IF(AND(Q1894&gt;=Chart!$F$2,Q1894&lt;=Chart!$F$3),V1894,#N/A)</f>
        <v>#N/A</v>
      </c>
      <c r="AE1894" t="e">
        <f>IF(AND(Q1894&gt;=Chart!$F$2,Q1894&lt;=Chart!$F$3),I1894,#N/A)</f>
        <v>#N/A</v>
      </c>
      <c r="AF1894" t="e">
        <f>IF(AND(Q1894&gt;=Chart!$F$2,Q1894&lt;=Chart!$F$3),H1894/100,#N/A)</f>
        <v>#N/A</v>
      </c>
      <c r="AG1894" t="e">
        <f>IF(AND(Q1894&gt;=Chart!$F$2,Q1894&lt;=Chart!$F$3),W1894/100,#N/A)</f>
        <v>#N/A</v>
      </c>
    </row>
    <row r="1895" spans="1:33" x14ac:dyDescent="0.25">
      <c r="A1895">
        <v>1608129000</v>
      </c>
      <c r="B1895">
        <f>INDEX('Daily Data ADJ'!$1:$1048576,MATCH(Calc!$A1895,'Daily Data ADJ'!$A:$A,0),MATCH("SPY, CBOE BZX: Close",'Daily Data ADJ'!$1:$1,0))</f>
        <v>357.94001048000001</v>
      </c>
      <c r="C1895">
        <f>INDEX('Daily Data ADJ'!$1:$1048576,MATCH(Calc!$A1895,'Daily Data ADJ'!$A:$A,0),MATCH("EFFR, FRED: Close",'Daily Data ADJ'!$1:$1,0))</f>
        <v>0.09</v>
      </c>
      <c r="D1895">
        <f>INDEX('Daily Data ADJ'!$1:$1048576,MATCH(Calc!$A1895,'Daily Data ADJ'!$A:$A,1),MATCH("SOFR, FRED: Close",'Daily Data ADJ'!$1:$1,0))</f>
        <v>0.09</v>
      </c>
      <c r="E1895">
        <f>INDEX('Daily Data ADJ'!$1:$1048576,MATCH(Calc!$A1895,'Daily Data ADJ'!$A:$A,0),MATCH("UPRO, CBOE BZX: Close",'Daily Data ADJ'!$1:$1,0))</f>
        <v>36.676464529999997</v>
      </c>
      <c r="F1895">
        <f>INDEX('Daily Data ADJ'!$1:$1048576,MATCH(Calc!$A1895,'Daily Data ADJ'!$A:$A,0),MATCH("ES1!, CME_MINI: Close",'Daily Data ADJ'!$1:$1,0))</f>
        <v>3693.75</v>
      </c>
      <c r="G1895">
        <f>INDEX('Daily Data ADJ'!$1:$1048576,MATCH(Calc!$A1895,'Daily Data ADJ'!$A:$A,0),MATCH("ES2!, CME_MINI: Close",'Daily Data ADJ'!$1:$1,0))</f>
        <v>3682.75</v>
      </c>
      <c r="H1895">
        <f>INDEX('QUANDL MULTPL SP500_DIV_YIELD_M'!$A:$G,MATCH(Calc!$A1895,'QUANDL MULTPL SP500_DIV_YIELD_M'!$A:$A,1),MATCH('QUANDL MULTPL SP500_DIV_YIELD_M'!$E$1,'QUANDL MULTPL SP500_DIV_YIELD_M'!$A$1:$G$1,0))</f>
        <v>1.61</v>
      </c>
      <c r="I1895" s="5">
        <f t="shared" si="174"/>
        <v>4.2410919254641764E-3</v>
      </c>
      <c r="J1895" s="1">
        <f>A1895/24/60/60+DATE(1970,1,1)</f>
        <v>44181.604166666672</v>
      </c>
      <c r="K1895" s="3">
        <f t="shared" si="177"/>
        <v>1</v>
      </c>
      <c r="L1895" s="6">
        <f>(1+Chart!$F$4)^(1/(365/K1895))-1</f>
        <v>6.6592785027408397E-5</v>
      </c>
      <c r="M1895" s="6">
        <f t="shared" si="178"/>
        <v>2.4646475380585287E-6</v>
      </c>
      <c r="N1895" s="6">
        <f t="shared" si="179"/>
        <v>1.1594927062930083E-5</v>
      </c>
      <c r="O1895">
        <f>O1894*(B1895/B1894)</f>
        <v>357.94001048000393</v>
      </c>
      <c r="P1895">
        <f t="shared" si="175"/>
        <v>2020</v>
      </c>
      <c r="Q1895" s="1">
        <f t="shared" si="176"/>
        <v>44181.604166666672</v>
      </c>
      <c r="R1895">
        <f>IF(B1896="",R1894,IF(Q1895&gt;=Chart!$F$2,E1895,0))</f>
        <v>0</v>
      </c>
      <c r="S1895">
        <f>IF(B1896="",S1894,IFERROR(IF(AND(R1895&gt;0,R1894=0),R1895,(1+(B1896/B1895-1)*Calc!$Z$1)*S1894),0))</f>
        <v>0</v>
      </c>
      <c r="T1895">
        <f>IF(B1896="",T1894,IFERROR(IF(AND(R1895&gt;0,R1894=0),R1895,(1+(B1896/B1895-1)*Calc!$Z$1-L1896)*T1894),0))</f>
        <v>0</v>
      </c>
      <c r="U1895">
        <f>IF(B1896="",U1894,IFERROR(IF(AND(R1895&gt;0,R1894=0),R1895,(1+(B1896/B1895-1)*Calc!$Z$1-M1896*2)*U1894),0))</f>
        <v>0</v>
      </c>
      <c r="V1895">
        <f>IF(B1896="",V1894,IFERROR(IF(AND(R1895&gt;0,R1894=0),R1895,(1+(B1896/B1895-1)*Calc!$Z$1-N1896*2)*V1894),0))</f>
        <v>0</v>
      </c>
      <c r="W1895">
        <f>IF(ISNUMBER(C1895),C1895,W1894)</f>
        <v>0.09</v>
      </c>
      <c r="Y1895" s="1" t="e">
        <f>IF(AND(Q1895&gt;=Chart!$F$2,Q1895&lt;=Chart!$F$3),Q1895,#N/A)</f>
        <v>#N/A</v>
      </c>
      <c r="Z1895" t="e">
        <f>IF(AND(Q1895&gt;=Chart!$F$2,Q1895&lt;=Chart!$F$3),R1895,#N/A)</f>
        <v>#N/A</v>
      </c>
      <c r="AA1895" t="e">
        <f>IF(AND(Q1895&gt;=Chart!$F$2,Q1895&lt;=Chart!$F$3),S1895,#N/A)</f>
        <v>#N/A</v>
      </c>
      <c r="AB1895" t="e">
        <f>IF(AND(Q1895&gt;=Chart!$F$2,Q1895&lt;=Chart!$F$3),T1895,#N/A)</f>
        <v>#N/A</v>
      </c>
      <c r="AC1895" t="e">
        <f>IF(AND(Q1895&gt;=Chart!$F$2,Q1895&lt;=Chart!$F$3),U1895,#N/A)</f>
        <v>#N/A</v>
      </c>
      <c r="AD1895" t="e">
        <f>IF(AND(Q1895&gt;=Chart!$F$2,Q1895&lt;=Chart!$F$3),V1895,#N/A)</f>
        <v>#N/A</v>
      </c>
      <c r="AE1895" t="e">
        <f>IF(AND(Q1895&gt;=Chart!$F$2,Q1895&lt;=Chart!$F$3),I1895,#N/A)</f>
        <v>#N/A</v>
      </c>
      <c r="AF1895" t="e">
        <f>IF(AND(Q1895&gt;=Chart!$F$2,Q1895&lt;=Chart!$F$3),H1895/100,#N/A)</f>
        <v>#N/A</v>
      </c>
      <c r="AG1895" t="e">
        <f>IF(AND(Q1895&gt;=Chart!$F$2,Q1895&lt;=Chart!$F$3),W1895/100,#N/A)</f>
        <v>#N/A</v>
      </c>
    </row>
    <row r="1896" spans="1:33" x14ac:dyDescent="0.25">
      <c r="A1896">
        <v>1608215400</v>
      </c>
      <c r="B1896">
        <f>INDEX('Daily Data ADJ'!$1:$1048576,MATCH(Calc!$A1896,'Daily Data ADJ'!$A:$A,0),MATCH("SPY, CBOE BZX: Close",'Daily Data ADJ'!$1:$1,0))</f>
        <v>359.94162007</v>
      </c>
      <c r="C1896">
        <f>INDEX('Daily Data ADJ'!$1:$1048576,MATCH(Calc!$A1896,'Daily Data ADJ'!$A:$A,0),MATCH("EFFR, FRED: Close",'Daily Data ADJ'!$1:$1,0))</f>
        <v>0.09</v>
      </c>
      <c r="D1896">
        <f>INDEX('Daily Data ADJ'!$1:$1048576,MATCH(Calc!$A1896,'Daily Data ADJ'!$A:$A,1),MATCH("SOFR, FRED: Close",'Daily Data ADJ'!$1:$1,0))</f>
        <v>0.09</v>
      </c>
      <c r="E1896">
        <f>INDEX('Daily Data ADJ'!$1:$1048576,MATCH(Calc!$A1896,'Daily Data ADJ'!$A:$A,0),MATCH("UPRO, CBOE BZX: Close",'Daily Data ADJ'!$1:$1,0))</f>
        <v>37.292959260000003</v>
      </c>
      <c r="F1896">
        <f>INDEX('Daily Data ADJ'!$1:$1048576,MATCH(Calc!$A1896,'Daily Data ADJ'!$A:$A,0),MATCH("ES1!, CME_MINI: Close",'Daily Data ADJ'!$1:$1,0))</f>
        <v>3712.75</v>
      </c>
      <c r="G1896">
        <f>INDEX('Daily Data ADJ'!$1:$1048576,MATCH(Calc!$A1896,'Daily Data ADJ'!$A:$A,0),MATCH("ES2!, CME_MINI: Close",'Daily Data ADJ'!$1:$1,0))</f>
        <v>3701.75</v>
      </c>
      <c r="H1896">
        <f>INDEX('QUANDL MULTPL SP500_DIV_YIELD_M'!$A:$G,MATCH(Calc!$A1896,'QUANDL MULTPL SP500_DIV_YIELD_M'!$A:$A,1),MATCH('QUANDL MULTPL SP500_DIV_YIELD_M'!$E$1,'QUANDL MULTPL SP500_DIV_YIELD_M'!$A$1:$G$1,0))</f>
        <v>1.61</v>
      </c>
      <c r="I1896" s="5">
        <f t="shared" si="174"/>
        <v>4.3015100513733549E-3</v>
      </c>
      <c r="J1896" s="1">
        <f>A1896/24/60/60+DATE(1970,1,1)</f>
        <v>44182.604166666672</v>
      </c>
      <c r="K1896" s="3">
        <f t="shared" si="177"/>
        <v>1</v>
      </c>
      <c r="L1896" s="6">
        <f>(1+Chart!$F$4)^(1/(365/K1896))-1</f>
        <v>6.6592785027408397E-5</v>
      </c>
      <c r="M1896" s="6">
        <f t="shared" si="178"/>
        <v>2.4646475380585287E-6</v>
      </c>
      <c r="N1896" s="6">
        <f t="shared" si="179"/>
        <v>1.1759754082296681E-5</v>
      </c>
      <c r="O1896">
        <f>O1895*(B1896/B1895)</f>
        <v>359.94162007000392</v>
      </c>
      <c r="P1896">
        <f t="shared" si="175"/>
        <v>2020</v>
      </c>
      <c r="Q1896" s="1">
        <f t="shared" si="176"/>
        <v>44182.604166666672</v>
      </c>
      <c r="R1896">
        <f>IF(B1897="",R1895,IF(Q1896&gt;=Chart!$F$2,E1896,0))</f>
        <v>0</v>
      </c>
      <c r="S1896">
        <f>IF(B1897="",S1895,IFERROR(IF(AND(R1896&gt;0,R1895=0),R1896,(1+(B1897/B1896-1)*Calc!$Z$1)*S1895),0))</f>
        <v>0</v>
      </c>
      <c r="T1896">
        <f>IF(B1897="",T1895,IFERROR(IF(AND(R1896&gt;0,R1895=0),R1896,(1+(B1897/B1896-1)*Calc!$Z$1-L1897)*T1895),0))</f>
        <v>0</v>
      </c>
      <c r="U1896">
        <f>IF(B1897="",U1895,IFERROR(IF(AND(R1896&gt;0,R1895=0),R1896,(1+(B1897/B1896-1)*Calc!$Z$1-M1897*2)*U1895),0))</f>
        <v>0</v>
      </c>
      <c r="V1896">
        <f>IF(B1897="",V1895,IFERROR(IF(AND(R1896&gt;0,R1895=0),R1896,(1+(B1897/B1896-1)*Calc!$Z$1-N1897*2)*V1895),0))</f>
        <v>0</v>
      </c>
      <c r="W1896">
        <f>IF(ISNUMBER(C1896),C1896,W1895)</f>
        <v>0.09</v>
      </c>
      <c r="Y1896" s="1" t="e">
        <f>IF(AND(Q1896&gt;=Chart!$F$2,Q1896&lt;=Chart!$F$3),Q1896,#N/A)</f>
        <v>#N/A</v>
      </c>
      <c r="Z1896" t="e">
        <f>IF(AND(Q1896&gt;=Chart!$F$2,Q1896&lt;=Chart!$F$3),R1896,#N/A)</f>
        <v>#N/A</v>
      </c>
      <c r="AA1896" t="e">
        <f>IF(AND(Q1896&gt;=Chart!$F$2,Q1896&lt;=Chart!$F$3),S1896,#N/A)</f>
        <v>#N/A</v>
      </c>
      <c r="AB1896" t="e">
        <f>IF(AND(Q1896&gt;=Chart!$F$2,Q1896&lt;=Chart!$F$3),T1896,#N/A)</f>
        <v>#N/A</v>
      </c>
      <c r="AC1896" t="e">
        <f>IF(AND(Q1896&gt;=Chart!$F$2,Q1896&lt;=Chart!$F$3),U1896,#N/A)</f>
        <v>#N/A</v>
      </c>
      <c r="AD1896" t="e">
        <f>IF(AND(Q1896&gt;=Chart!$F$2,Q1896&lt;=Chart!$F$3),V1896,#N/A)</f>
        <v>#N/A</v>
      </c>
      <c r="AE1896" t="e">
        <f>IF(AND(Q1896&gt;=Chart!$F$2,Q1896&lt;=Chart!$F$3),I1896,#N/A)</f>
        <v>#N/A</v>
      </c>
      <c r="AF1896" t="e">
        <f>IF(AND(Q1896&gt;=Chart!$F$2,Q1896&lt;=Chart!$F$3),H1896/100,#N/A)</f>
        <v>#N/A</v>
      </c>
      <c r="AG1896" t="e">
        <f>IF(AND(Q1896&gt;=Chart!$F$2,Q1896&lt;=Chart!$F$3),W1896/100,#N/A)</f>
        <v>#N/A</v>
      </c>
    </row>
    <row r="1897" spans="1:33" x14ac:dyDescent="0.25">
      <c r="A1897">
        <v>1608301800</v>
      </c>
      <c r="B1897">
        <f>INDEX('Daily Data ADJ'!$1:$1048576,MATCH(Calc!$A1897,'Daily Data ADJ'!$A:$A,0),MATCH("SPY, CBOE BZX: Close",'Daily Data ADJ'!$1:$1,0))</f>
        <v>358.50441727999998</v>
      </c>
      <c r="C1897">
        <f>INDEX('Daily Data ADJ'!$1:$1048576,MATCH(Calc!$A1897,'Daily Data ADJ'!$A:$A,0),MATCH("EFFR, FRED: Close",'Daily Data ADJ'!$1:$1,0))</f>
        <v>0.09</v>
      </c>
      <c r="D1897">
        <f>INDEX('Daily Data ADJ'!$1:$1048576,MATCH(Calc!$A1897,'Daily Data ADJ'!$A:$A,1),MATCH("SOFR, FRED: Close",'Daily Data ADJ'!$1:$1,0))</f>
        <v>0.09</v>
      </c>
      <c r="E1897">
        <f>INDEX('Daily Data ADJ'!$1:$1048576,MATCH(Calc!$A1897,'Daily Data ADJ'!$A:$A,0),MATCH("UPRO, CBOE BZX: Close",'Daily Data ADJ'!$1:$1,0))</f>
        <v>36.860418600000003</v>
      </c>
      <c r="F1897">
        <f>INDEX('Daily Data ADJ'!$1:$1048576,MATCH(Calc!$A1897,'Daily Data ADJ'!$A:$A,0),MATCH("ES1!, CME_MINI: Close",'Daily Data ADJ'!$1:$1,0))</f>
        <v>3706.25</v>
      </c>
      <c r="G1897">
        <f>INDEX('Daily Data ADJ'!$1:$1048576,MATCH(Calc!$A1897,'Daily Data ADJ'!$A:$A,0),MATCH("ES2!, CME_MINI: Close",'Daily Data ADJ'!$1:$1,0))</f>
        <v>3695.5</v>
      </c>
      <c r="H1897">
        <f>INDEX('QUANDL MULTPL SP500_DIV_YIELD_M'!$A:$G,MATCH(Calc!$A1897,'QUANDL MULTPL SP500_DIV_YIELD_M'!$A:$A,1),MATCH('QUANDL MULTPL SP500_DIV_YIELD_M'!$E$1,'QUANDL MULTPL SP500_DIV_YIELD_M'!$A$1:$G$1,0))</f>
        <v>1.61</v>
      </c>
      <c r="I1897" s="5">
        <f t="shared" si="174"/>
        <v>4.5483564618756765E-3</v>
      </c>
      <c r="J1897" s="1">
        <f>A1897/24/60/60+DATE(1970,1,1)</f>
        <v>44183.604166666672</v>
      </c>
      <c r="K1897" s="3">
        <f t="shared" si="177"/>
        <v>1</v>
      </c>
      <c r="L1897" s="6">
        <f>(1+Chart!$F$4)^(1/(365/K1897))-1</f>
        <v>6.6592785027408397E-5</v>
      </c>
      <c r="M1897" s="6">
        <f t="shared" si="178"/>
        <v>2.4646475380585287E-6</v>
      </c>
      <c r="N1897" s="6">
        <f t="shared" si="179"/>
        <v>1.2433074404460953E-5</v>
      </c>
      <c r="O1897">
        <f>O1896*(B1897/B1896)</f>
        <v>358.50441728000385</v>
      </c>
      <c r="P1897">
        <f t="shared" si="175"/>
        <v>2020</v>
      </c>
      <c r="Q1897" s="1">
        <f t="shared" si="176"/>
        <v>44183.604166666672</v>
      </c>
      <c r="R1897">
        <f>IF(B1898="",R1896,IF(Q1897&gt;=Chart!$F$2,E1897,0))</f>
        <v>0</v>
      </c>
      <c r="S1897">
        <f>IF(B1898="",S1896,IFERROR(IF(AND(R1897&gt;0,R1896=0),R1897,(1+(B1898/B1897-1)*Calc!$Z$1)*S1896),0))</f>
        <v>0</v>
      </c>
      <c r="T1897">
        <f>IF(B1898="",T1896,IFERROR(IF(AND(R1897&gt;0,R1896=0),R1897,(1+(B1898/B1897-1)*Calc!$Z$1-L1898)*T1896),0))</f>
        <v>0</v>
      </c>
      <c r="U1897">
        <f>IF(B1898="",U1896,IFERROR(IF(AND(R1897&gt;0,R1896=0),R1897,(1+(B1898/B1897-1)*Calc!$Z$1-M1898*2)*U1896),0))</f>
        <v>0</v>
      </c>
      <c r="V1897">
        <f>IF(B1898="",V1896,IFERROR(IF(AND(R1897&gt;0,R1896=0),R1897,(1+(B1898/B1897-1)*Calc!$Z$1-N1898*2)*V1896),0))</f>
        <v>0</v>
      </c>
      <c r="W1897">
        <f>IF(ISNUMBER(C1897),C1897,W1896)</f>
        <v>0.09</v>
      </c>
      <c r="Y1897" s="1" t="e">
        <f>IF(AND(Q1897&gt;=Chart!$F$2,Q1897&lt;=Chart!$F$3),Q1897,#N/A)</f>
        <v>#N/A</v>
      </c>
      <c r="Z1897" t="e">
        <f>IF(AND(Q1897&gt;=Chart!$F$2,Q1897&lt;=Chart!$F$3),R1897,#N/A)</f>
        <v>#N/A</v>
      </c>
      <c r="AA1897" t="e">
        <f>IF(AND(Q1897&gt;=Chart!$F$2,Q1897&lt;=Chart!$F$3),S1897,#N/A)</f>
        <v>#N/A</v>
      </c>
      <c r="AB1897" t="e">
        <f>IF(AND(Q1897&gt;=Chart!$F$2,Q1897&lt;=Chart!$F$3),T1897,#N/A)</f>
        <v>#N/A</v>
      </c>
      <c r="AC1897" t="e">
        <f>IF(AND(Q1897&gt;=Chart!$F$2,Q1897&lt;=Chart!$F$3),U1897,#N/A)</f>
        <v>#N/A</v>
      </c>
      <c r="AD1897" t="e">
        <f>IF(AND(Q1897&gt;=Chart!$F$2,Q1897&lt;=Chart!$F$3),V1897,#N/A)</f>
        <v>#N/A</v>
      </c>
      <c r="AE1897" t="e">
        <f>IF(AND(Q1897&gt;=Chart!$F$2,Q1897&lt;=Chart!$F$3),I1897,#N/A)</f>
        <v>#N/A</v>
      </c>
      <c r="AF1897" t="e">
        <f>IF(AND(Q1897&gt;=Chart!$F$2,Q1897&lt;=Chart!$F$3),H1897/100,#N/A)</f>
        <v>#N/A</v>
      </c>
      <c r="AG1897" t="e">
        <f>IF(AND(Q1897&gt;=Chart!$F$2,Q1897&lt;=Chart!$F$3),W1897/100,#N/A)</f>
        <v>#N/A</v>
      </c>
    </row>
    <row r="1898" spans="1:33" x14ac:dyDescent="0.25">
      <c r="A1898">
        <v>1608561000</v>
      </c>
      <c r="B1898">
        <f>INDEX('Daily Data ADJ'!$1:$1048576,MATCH(Calc!$A1898,'Daily Data ADJ'!$A:$A,0),MATCH("SPY, CBOE BZX: Close",'Daily Data ADJ'!$1:$1,0))</f>
        <v>357.22258773999999</v>
      </c>
      <c r="C1898">
        <f>INDEX('Daily Data ADJ'!$1:$1048576,MATCH(Calc!$A1898,'Daily Data ADJ'!$A:$A,0),MATCH("EFFR, FRED: Close",'Daily Data ADJ'!$1:$1,0))</f>
        <v>0.09</v>
      </c>
      <c r="D1898">
        <f>INDEX('Daily Data ADJ'!$1:$1048576,MATCH(Calc!$A1898,'Daily Data ADJ'!$A:$A,1),MATCH("SOFR, FRED: Close",'Daily Data ADJ'!$1:$1,0))</f>
        <v>0.09</v>
      </c>
      <c r="E1898">
        <f>INDEX('Daily Data ADJ'!$1:$1048576,MATCH(Calc!$A1898,'Daily Data ADJ'!$A:$A,0),MATCH("UPRO, CBOE BZX: Close",'Daily Data ADJ'!$1:$1,0))</f>
        <v>36.492510459999998</v>
      </c>
      <c r="F1898">
        <f>INDEX('Daily Data ADJ'!$1:$1048576,MATCH(Calc!$A1898,'Daily Data ADJ'!$A:$A,0),MATCH("ES1!, CME_MINI: Close",'Daily Data ADJ'!$1:$1,0))</f>
        <v>3685.75</v>
      </c>
      <c r="G1898">
        <f>INDEX('Daily Data ADJ'!$1:$1048576,MATCH(Calc!$A1898,'Daily Data ADJ'!$A:$A,0),MATCH("ES2!, CME_MINI: Close",'Daily Data ADJ'!$1:$1,0))</f>
        <v>3675.5</v>
      </c>
      <c r="H1898">
        <f>INDEX('QUANDL MULTPL SP500_DIV_YIELD_M'!$A:$G,MATCH(Calc!$A1898,'QUANDL MULTPL SP500_DIV_YIELD_M'!$A:$A,1),MATCH('QUANDL MULTPL SP500_DIV_YIELD_M'!$E$1,'QUANDL MULTPL SP500_DIV_YIELD_M'!$A$1:$G$1,0))</f>
        <v>1.61</v>
      </c>
      <c r="I1898" s="5">
        <f t="shared" si="174"/>
        <v>5.0223939366218461E-3</v>
      </c>
      <c r="J1898" s="1">
        <f>A1898/24/60/60+DATE(1970,1,1)</f>
        <v>44186.604166666672</v>
      </c>
      <c r="K1898" s="3">
        <f t="shared" si="177"/>
        <v>3</v>
      </c>
      <c r="L1898" s="6">
        <f>(1+Chart!$F$4)^(1/(365/K1898))-1</f>
        <v>1.9979165917494157E-4</v>
      </c>
      <c r="M1898" s="6">
        <f t="shared" si="178"/>
        <v>7.393960838042446E-6</v>
      </c>
      <c r="N1898" s="6">
        <f t="shared" si="179"/>
        <v>4.1177481633347668E-5</v>
      </c>
      <c r="O1898">
        <f>O1897*(B1898/B1897)</f>
        <v>357.22258774000386</v>
      </c>
      <c r="P1898">
        <f t="shared" si="175"/>
        <v>2020</v>
      </c>
      <c r="Q1898" s="1">
        <f t="shared" si="176"/>
        <v>44186.604166666672</v>
      </c>
      <c r="R1898">
        <f>IF(B1899="",R1897,IF(Q1898&gt;=Chart!$F$2,E1898,0))</f>
        <v>0</v>
      </c>
      <c r="S1898">
        <f>IF(B1899="",S1897,IFERROR(IF(AND(R1898&gt;0,R1897=0),R1898,(1+(B1899/B1898-1)*Calc!$Z$1)*S1897),0))</f>
        <v>0</v>
      </c>
      <c r="T1898">
        <f>IF(B1899="",T1897,IFERROR(IF(AND(R1898&gt;0,R1897=0),R1898,(1+(B1899/B1898-1)*Calc!$Z$1-L1899)*T1897),0))</f>
        <v>0</v>
      </c>
      <c r="U1898">
        <f>IF(B1899="",U1897,IFERROR(IF(AND(R1898&gt;0,R1897=0),R1898,(1+(B1899/B1898-1)*Calc!$Z$1-M1899*2)*U1897),0))</f>
        <v>0</v>
      </c>
      <c r="V1898">
        <f>IF(B1899="",V1897,IFERROR(IF(AND(R1898&gt;0,R1897=0),R1898,(1+(B1899/B1898-1)*Calc!$Z$1-N1899*2)*V1897),0))</f>
        <v>0</v>
      </c>
      <c r="W1898">
        <f>IF(ISNUMBER(C1898),C1898,W1897)</f>
        <v>0.09</v>
      </c>
      <c r="Y1898" s="1" t="e">
        <f>IF(AND(Q1898&gt;=Chart!$F$2,Q1898&lt;=Chart!$F$3),Q1898,#N/A)</f>
        <v>#N/A</v>
      </c>
      <c r="Z1898" t="e">
        <f>IF(AND(Q1898&gt;=Chart!$F$2,Q1898&lt;=Chart!$F$3),R1898,#N/A)</f>
        <v>#N/A</v>
      </c>
      <c r="AA1898" t="e">
        <f>IF(AND(Q1898&gt;=Chart!$F$2,Q1898&lt;=Chart!$F$3),S1898,#N/A)</f>
        <v>#N/A</v>
      </c>
      <c r="AB1898" t="e">
        <f>IF(AND(Q1898&gt;=Chart!$F$2,Q1898&lt;=Chart!$F$3),T1898,#N/A)</f>
        <v>#N/A</v>
      </c>
      <c r="AC1898" t="e">
        <f>IF(AND(Q1898&gt;=Chart!$F$2,Q1898&lt;=Chart!$F$3),U1898,#N/A)</f>
        <v>#N/A</v>
      </c>
      <c r="AD1898" t="e">
        <f>IF(AND(Q1898&gt;=Chart!$F$2,Q1898&lt;=Chart!$F$3),V1898,#N/A)</f>
        <v>#N/A</v>
      </c>
      <c r="AE1898" t="e">
        <f>IF(AND(Q1898&gt;=Chart!$F$2,Q1898&lt;=Chart!$F$3),I1898,#N/A)</f>
        <v>#N/A</v>
      </c>
      <c r="AF1898" t="e">
        <f>IF(AND(Q1898&gt;=Chart!$F$2,Q1898&lt;=Chart!$F$3),H1898/100,#N/A)</f>
        <v>#N/A</v>
      </c>
      <c r="AG1898" t="e">
        <f>IF(AND(Q1898&gt;=Chart!$F$2,Q1898&lt;=Chart!$F$3),W1898/100,#N/A)</f>
        <v>#N/A</v>
      </c>
    </row>
    <row r="1899" spans="1:33" x14ac:dyDescent="0.25">
      <c r="A1899">
        <v>1608647400</v>
      </c>
      <c r="B1899">
        <f>INDEX('Daily Data ADJ'!$1:$1048576,MATCH(Calc!$A1899,'Daily Data ADJ'!$A:$A,0),MATCH("SPY, CBOE BZX: Close",'Daily Data ADJ'!$1:$1,0))</f>
        <v>356.62051629000001</v>
      </c>
      <c r="C1899">
        <f>INDEX('Daily Data ADJ'!$1:$1048576,MATCH(Calc!$A1899,'Daily Data ADJ'!$A:$A,0),MATCH("EFFR, FRED: Close",'Daily Data ADJ'!$1:$1,0))</f>
        <v>0.09</v>
      </c>
      <c r="D1899">
        <f>INDEX('Daily Data ADJ'!$1:$1048576,MATCH(Calc!$A1899,'Daily Data ADJ'!$A:$A,1),MATCH("SOFR, FRED: Close",'Daily Data ADJ'!$1:$1,0))</f>
        <v>7.0000000000000007E-2</v>
      </c>
      <c r="E1899">
        <f>INDEX('Daily Data ADJ'!$1:$1048576,MATCH(Calc!$A1899,'Daily Data ADJ'!$A:$A,0),MATCH("UPRO, CBOE BZX: Close",'Daily Data ADJ'!$1:$1,0))</f>
        <v>36.248895609999998</v>
      </c>
      <c r="F1899">
        <f>INDEX('Daily Data ADJ'!$1:$1048576,MATCH(Calc!$A1899,'Daily Data ADJ'!$A:$A,0),MATCH("ES1!, CME_MINI: Close",'Daily Data ADJ'!$1:$1,0))</f>
        <v>3677.25</v>
      </c>
      <c r="G1899">
        <f>INDEX('Daily Data ADJ'!$1:$1048576,MATCH(Calc!$A1899,'Daily Data ADJ'!$A:$A,0),MATCH("ES2!, CME_MINI: Close",'Daily Data ADJ'!$1:$1,0))</f>
        <v>3666.75</v>
      </c>
      <c r="H1899">
        <f>INDEX('QUANDL MULTPL SP500_DIV_YIELD_M'!$A:$G,MATCH(Calc!$A1899,'QUANDL MULTPL SP500_DIV_YIELD_M'!$A:$A,1),MATCH('QUANDL MULTPL SP500_DIV_YIELD_M'!$E$1,'QUANDL MULTPL SP500_DIV_YIELD_M'!$A$1:$G$1,0))</f>
        <v>1.61</v>
      </c>
      <c r="I1899" s="5">
        <f t="shared" si="174"/>
        <v>4.727247989691926E-3</v>
      </c>
      <c r="J1899" s="1">
        <f>A1899/24/60/60+DATE(1970,1,1)</f>
        <v>44187.604166666672</v>
      </c>
      <c r="K1899" s="3">
        <f t="shared" si="177"/>
        <v>1</v>
      </c>
      <c r="L1899" s="6">
        <f>(1+Chart!$F$4)^(1/(365/K1899))-1</f>
        <v>6.6592785027408397E-5</v>
      </c>
      <c r="M1899" s="6">
        <f t="shared" si="178"/>
        <v>2.4646475380585287E-6</v>
      </c>
      <c r="N1899" s="6">
        <f t="shared" si="179"/>
        <v>1.2920931807602898E-5</v>
      </c>
      <c r="O1899">
        <f>O1898*(B1899/B1898)</f>
        <v>356.62051629000388</v>
      </c>
      <c r="P1899">
        <f t="shared" si="175"/>
        <v>2020</v>
      </c>
      <c r="Q1899" s="1">
        <f t="shared" si="176"/>
        <v>44187.604166666672</v>
      </c>
      <c r="R1899">
        <f>IF(B1900="",R1898,IF(Q1899&gt;=Chart!$F$2,E1899,0))</f>
        <v>0</v>
      </c>
      <c r="S1899">
        <f>IF(B1900="",S1898,IFERROR(IF(AND(R1899&gt;0,R1898=0),R1899,(1+(B1900/B1899-1)*Calc!$Z$1)*S1898),0))</f>
        <v>0</v>
      </c>
      <c r="T1899">
        <f>IF(B1900="",T1898,IFERROR(IF(AND(R1899&gt;0,R1898=0),R1899,(1+(B1900/B1899-1)*Calc!$Z$1-L1900)*T1898),0))</f>
        <v>0</v>
      </c>
      <c r="U1899">
        <f>IF(B1900="",U1898,IFERROR(IF(AND(R1899&gt;0,R1898=0),R1899,(1+(B1900/B1899-1)*Calc!$Z$1-M1900*2)*U1898),0))</f>
        <v>0</v>
      </c>
      <c r="V1899">
        <f>IF(B1900="",V1898,IFERROR(IF(AND(R1899&gt;0,R1898=0),R1899,(1+(B1900/B1899-1)*Calc!$Z$1-N1900*2)*V1898),0))</f>
        <v>0</v>
      </c>
      <c r="W1899">
        <f>IF(ISNUMBER(C1899),C1899,W1898)</f>
        <v>0.09</v>
      </c>
      <c r="Y1899" s="1" t="e">
        <f>IF(AND(Q1899&gt;=Chart!$F$2,Q1899&lt;=Chart!$F$3),Q1899,#N/A)</f>
        <v>#N/A</v>
      </c>
      <c r="Z1899" t="e">
        <f>IF(AND(Q1899&gt;=Chart!$F$2,Q1899&lt;=Chart!$F$3),R1899,#N/A)</f>
        <v>#N/A</v>
      </c>
      <c r="AA1899" t="e">
        <f>IF(AND(Q1899&gt;=Chart!$F$2,Q1899&lt;=Chart!$F$3),S1899,#N/A)</f>
        <v>#N/A</v>
      </c>
      <c r="AB1899" t="e">
        <f>IF(AND(Q1899&gt;=Chart!$F$2,Q1899&lt;=Chart!$F$3),T1899,#N/A)</f>
        <v>#N/A</v>
      </c>
      <c r="AC1899" t="e">
        <f>IF(AND(Q1899&gt;=Chart!$F$2,Q1899&lt;=Chart!$F$3),U1899,#N/A)</f>
        <v>#N/A</v>
      </c>
      <c r="AD1899" t="e">
        <f>IF(AND(Q1899&gt;=Chart!$F$2,Q1899&lt;=Chart!$F$3),V1899,#N/A)</f>
        <v>#N/A</v>
      </c>
      <c r="AE1899" t="e">
        <f>IF(AND(Q1899&gt;=Chart!$F$2,Q1899&lt;=Chart!$F$3),I1899,#N/A)</f>
        <v>#N/A</v>
      </c>
      <c r="AF1899" t="e">
        <f>IF(AND(Q1899&gt;=Chart!$F$2,Q1899&lt;=Chart!$F$3),H1899/100,#N/A)</f>
        <v>#N/A</v>
      </c>
      <c r="AG1899" t="e">
        <f>IF(AND(Q1899&gt;=Chart!$F$2,Q1899&lt;=Chart!$F$3),W1899/100,#N/A)</f>
        <v>#N/A</v>
      </c>
    </row>
    <row r="1900" spans="1:33" x14ac:dyDescent="0.25">
      <c r="A1900">
        <v>1608733800</v>
      </c>
      <c r="B1900">
        <f>INDEX('Daily Data ADJ'!$1:$1048576,MATCH(Calc!$A1900,'Daily Data ADJ'!$A:$A,0),MATCH("SPY, CBOE BZX: Close",'Daily Data ADJ'!$1:$1,0))</f>
        <v>356.94097367000001</v>
      </c>
      <c r="C1900">
        <f>INDEX('Daily Data ADJ'!$1:$1048576,MATCH(Calc!$A1900,'Daily Data ADJ'!$A:$A,0),MATCH("EFFR, FRED: Close",'Daily Data ADJ'!$1:$1,0))</f>
        <v>0.09</v>
      </c>
      <c r="D1900">
        <f>INDEX('Daily Data ADJ'!$1:$1048576,MATCH(Calc!$A1900,'Daily Data ADJ'!$A:$A,1),MATCH("SOFR, FRED: Close",'Daily Data ADJ'!$1:$1,0))</f>
        <v>0.06</v>
      </c>
      <c r="E1900">
        <f>INDEX('Daily Data ADJ'!$1:$1048576,MATCH(Calc!$A1900,'Daily Data ADJ'!$A:$A,0),MATCH("UPRO, CBOE BZX: Close",'Daily Data ADJ'!$1:$1,0))</f>
        <v>36.356588199999997</v>
      </c>
      <c r="F1900">
        <f>INDEX('Daily Data ADJ'!$1:$1048576,MATCH(Calc!$A1900,'Daily Data ADJ'!$A:$A,0),MATCH("ES1!, CME_MINI: Close",'Daily Data ADJ'!$1:$1,0))</f>
        <v>3681.5</v>
      </c>
      <c r="G1900">
        <f>INDEX('Daily Data ADJ'!$1:$1048576,MATCH(Calc!$A1900,'Daily Data ADJ'!$A:$A,0),MATCH("ES2!, CME_MINI: Close",'Daily Data ADJ'!$1:$1,0))</f>
        <v>3670.75</v>
      </c>
      <c r="H1900">
        <f>INDEX('QUANDL MULTPL SP500_DIV_YIELD_M'!$A:$G,MATCH(Calc!$A1900,'QUANDL MULTPL SP500_DIV_YIELD_M'!$A:$A,1),MATCH('QUANDL MULTPL SP500_DIV_YIELD_M'!$E$1,'QUANDL MULTPL SP500_DIV_YIELD_M'!$A$1:$G$1,0))</f>
        <v>1.61</v>
      </c>
      <c r="I1900" s="5">
        <f t="shared" si="174"/>
        <v>4.471037343876768E-3</v>
      </c>
      <c r="J1900" s="1">
        <f>A1900/24/60/60+DATE(1970,1,1)</f>
        <v>44188.604166666672</v>
      </c>
      <c r="K1900" s="3">
        <f t="shared" si="177"/>
        <v>1</v>
      </c>
      <c r="L1900" s="6">
        <f>(1+Chart!$F$4)^(1/(365/K1900))-1</f>
        <v>6.6592785027408397E-5</v>
      </c>
      <c r="M1900" s="6">
        <f t="shared" si="178"/>
        <v>2.4646475380585287E-6</v>
      </c>
      <c r="N1900" s="6">
        <f t="shared" si="179"/>
        <v>1.2222189619492951E-5</v>
      </c>
      <c r="O1900">
        <f>O1899*(B1900/B1899)</f>
        <v>356.94097367000387</v>
      </c>
      <c r="P1900">
        <f t="shared" si="175"/>
        <v>2020</v>
      </c>
      <c r="Q1900" s="1">
        <f t="shared" si="176"/>
        <v>44188.604166666672</v>
      </c>
      <c r="R1900">
        <f>IF(B1901="",R1899,IF(Q1900&gt;=Chart!$F$2,E1900,0))</f>
        <v>0</v>
      </c>
      <c r="S1900">
        <f>IF(B1901="",S1899,IFERROR(IF(AND(R1900&gt;0,R1899=0),R1900,(1+(B1901/B1900-1)*Calc!$Z$1)*S1899),0))</f>
        <v>0</v>
      </c>
      <c r="T1900">
        <f>IF(B1901="",T1899,IFERROR(IF(AND(R1900&gt;0,R1899=0),R1900,(1+(B1901/B1900-1)*Calc!$Z$1-L1901)*T1899),0))</f>
        <v>0</v>
      </c>
      <c r="U1900">
        <f>IF(B1901="",U1899,IFERROR(IF(AND(R1900&gt;0,R1899=0),R1900,(1+(B1901/B1900-1)*Calc!$Z$1-M1901*2)*U1899),0))</f>
        <v>0</v>
      </c>
      <c r="V1900">
        <f>IF(B1901="",V1899,IFERROR(IF(AND(R1900&gt;0,R1899=0),R1900,(1+(B1901/B1900-1)*Calc!$Z$1-N1901*2)*V1899),0))</f>
        <v>0</v>
      </c>
      <c r="W1900">
        <f>IF(ISNUMBER(C1900),C1900,W1899)</f>
        <v>0.09</v>
      </c>
      <c r="Y1900" s="1" t="e">
        <f>IF(AND(Q1900&gt;=Chart!$F$2,Q1900&lt;=Chart!$F$3),Q1900,#N/A)</f>
        <v>#N/A</v>
      </c>
      <c r="Z1900" t="e">
        <f>IF(AND(Q1900&gt;=Chart!$F$2,Q1900&lt;=Chart!$F$3),R1900,#N/A)</f>
        <v>#N/A</v>
      </c>
      <c r="AA1900" t="e">
        <f>IF(AND(Q1900&gt;=Chart!$F$2,Q1900&lt;=Chart!$F$3),S1900,#N/A)</f>
        <v>#N/A</v>
      </c>
      <c r="AB1900" t="e">
        <f>IF(AND(Q1900&gt;=Chart!$F$2,Q1900&lt;=Chart!$F$3),T1900,#N/A)</f>
        <v>#N/A</v>
      </c>
      <c r="AC1900" t="e">
        <f>IF(AND(Q1900&gt;=Chart!$F$2,Q1900&lt;=Chart!$F$3),U1900,#N/A)</f>
        <v>#N/A</v>
      </c>
      <c r="AD1900" t="e">
        <f>IF(AND(Q1900&gt;=Chart!$F$2,Q1900&lt;=Chart!$F$3),V1900,#N/A)</f>
        <v>#N/A</v>
      </c>
      <c r="AE1900" t="e">
        <f>IF(AND(Q1900&gt;=Chart!$F$2,Q1900&lt;=Chart!$F$3),I1900,#N/A)</f>
        <v>#N/A</v>
      </c>
      <c r="AF1900" t="e">
        <f>IF(AND(Q1900&gt;=Chart!$F$2,Q1900&lt;=Chart!$F$3),H1900/100,#N/A)</f>
        <v>#N/A</v>
      </c>
      <c r="AG1900" t="e">
        <f>IF(AND(Q1900&gt;=Chart!$F$2,Q1900&lt;=Chart!$F$3),W1900/100,#N/A)</f>
        <v>#N/A</v>
      </c>
    </row>
    <row r="1901" spans="1:33" x14ac:dyDescent="0.25">
      <c r="A1901">
        <v>1608820200</v>
      </c>
      <c r="B1901">
        <f>INDEX('Daily Data ADJ'!$1:$1048576,MATCH(Calc!$A1901,'Daily Data ADJ'!$A:$A,0),MATCH("SPY, CBOE BZX: Close",'Daily Data ADJ'!$1:$1,0))</f>
        <v>358.32962234000001</v>
      </c>
      <c r="C1901">
        <f>INDEX('Daily Data ADJ'!$1:$1048576,MATCH(Calc!$A1901,'Daily Data ADJ'!$A:$A,0),MATCH("EFFR, FRED: Close",'Daily Data ADJ'!$1:$1,0))</f>
        <v>0.09</v>
      </c>
      <c r="D1901">
        <f>INDEX('Daily Data ADJ'!$1:$1048576,MATCH(Calc!$A1901,'Daily Data ADJ'!$A:$A,1),MATCH("SOFR, FRED: Close",'Daily Data ADJ'!$1:$1,0))</f>
        <v>0.08</v>
      </c>
      <c r="E1901">
        <f>INDEX('Daily Data ADJ'!$1:$1048576,MATCH(Calc!$A1901,'Daily Data ADJ'!$A:$A,0),MATCH("UPRO, CBOE BZX: Close",'Daily Data ADJ'!$1:$1,0))</f>
        <v>36.779339229999998</v>
      </c>
      <c r="F1901">
        <f>INDEX('Daily Data ADJ'!$1:$1048576,MATCH(Calc!$A1901,'Daily Data ADJ'!$A:$A,0),MATCH("ES1!, CME_MINI: Close",'Daily Data ADJ'!$1:$1,0))</f>
        <v>3695</v>
      </c>
      <c r="G1901">
        <f>INDEX('Daily Data ADJ'!$1:$1048576,MATCH(Calc!$A1901,'Daily Data ADJ'!$A:$A,0),MATCH("ES2!, CME_MINI: Close",'Daily Data ADJ'!$1:$1,0))</f>
        <v>3684.25</v>
      </c>
      <c r="H1901">
        <f>INDEX('QUANDL MULTPL SP500_DIV_YIELD_M'!$A:$G,MATCH(Calc!$A1901,'QUANDL MULTPL SP500_DIV_YIELD_M'!$A:$A,1),MATCH('QUANDL MULTPL SP500_DIV_YIELD_M'!$E$1,'QUANDL MULTPL SP500_DIV_YIELD_M'!$A$1:$G$1,0))</f>
        <v>1.61</v>
      </c>
      <c r="I1901" s="5">
        <f t="shared" si="174"/>
        <v>4.5133392517149283E-3</v>
      </c>
      <c r="J1901" s="1">
        <f>A1901/24/60/60+DATE(1970,1,1)</f>
        <v>44189.604166666672</v>
      </c>
      <c r="K1901" s="3">
        <f t="shared" si="177"/>
        <v>1</v>
      </c>
      <c r="L1901" s="6">
        <f>(1+Chart!$F$4)^(1/(365/K1901))-1</f>
        <v>6.6592785027408397E-5</v>
      </c>
      <c r="M1901" s="6">
        <f t="shared" si="178"/>
        <v>2.4646475380585287E-6</v>
      </c>
      <c r="N1901" s="6">
        <f t="shared" si="179"/>
        <v>1.2337568377596142E-5</v>
      </c>
      <c r="O1901">
        <f>O1900*(B1901/B1900)</f>
        <v>358.32962234000394</v>
      </c>
      <c r="P1901">
        <f t="shared" si="175"/>
        <v>2020</v>
      </c>
      <c r="Q1901" s="1">
        <f t="shared" si="176"/>
        <v>44189.604166666672</v>
      </c>
      <c r="R1901">
        <f>IF(B1902="",R1900,IF(Q1901&gt;=Chart!$F$2,E1901,0))</f>
        <v>0</v>
      </c>
      <c r="S1901">
        <f>IF(B1902="",S1900,IFERROR(IF(AND(R1901&gt;0,R1900=0),R1901,(1+(B1902/B1901-1)*Calc!$Z$1)*S1900),0))</f>
        <v>0</v>
      </c>
      <c r="T1901">
        <f>IF(B1902="",T1900,IFERROR(IF(AND(R1901&gt;0,R1900=0),R1901,(1+(B1902/B1901-1)*Calc!$Z$1-L1902)*T1900),0))</f>
        <v>0</v>
      </c>
      <c r="U1901">
        <f>IF(B1902="",U1900,IFERROR(IF(AND(R1901&gt;0,R1900=0),R1901,(1+(B1902/B1901-1)*Calc!$Z$1-M1902*2)*U1900),0))</f>
        <v>0</v>
      </c>
      <c r="V1901">
        <f>IF(B1902="",V1900,IFERROR(IF(AND(R1901&gt;0,R1900=0),R1901,(1+(B1902/B1901-1)*Calc!$Z$1-N1902*2)*V1900),0))</f>
        <v>0</v>
      </c>
      <c r="W1901">
        <f>IF(ISNUMBER(C1901),C1901,W1900)</f>
        <v>0.09</v>
      </c>
      <c r="Y1901" s="1" t="e">
        <f>IF(AND(Q1901&gt;=Chart!$F$2,Q1901&lt;=Chart!$F$3),Q1901,#N/A)</f>
        <v>#N/A</v>
      </c>
      <c r="Z1901" t="e">
        <f>IF(AND(Q1901&gt;=Chart!$F$2,Q1901&lt;=Chart!$F$3),R1901,#N/A)</f>
        <v>#N/A</v>
      </c>
      <c r="AA1901" t="e">
        <f>IF(AND(Q1901&gt;=Chart!$F$2,Q1901&lt;=Chart!$F$3),S1901,#N/A)</f>
        <v>#N/A</v>
      </c>
      <c r="AB1901" t="e">
        <f>IF(AND(Q1901&gt;=Chart!$F$2,Q1901&lt;=Chart!$F$3),T1901,#N/A)</f>
        <v>#N/A</v>
      </c>
      <c r="AC1901" t="e">
        <f>IF(AND(Q1901&gt;=Chart!$F$2,Q1901&lt;=Chart!$F$3),U1901,#N/A)</f>
        <v>#N/A</v>
      </c>
      <c r="AD1901" t="e">
        <f>IF(AND(Q1901&gt;=Chart!$F$2,Q1901&lt;=Chart!$F$3),V1901,#N/A)</f>
        <v>#N/A</v>
      </c>
      <c r="AE1901" t="e">
        <f>IF(AND(Q1901&gt;=Chart!$F$2,Q1901&lt;=Chart!$F$3),I1901,#N/A)</f>
        <v>#N/A</v>
      </c>
      <c r="AF1901" t="e">
        <f>IF(AND(Q1901&gt;=Chart!$F$2,Q1901&lt;=Chart!$F$3),H1901/100,#N/A)</f>
        <v>#N/A</v>
      </c>
      <c r="AG1901" t="e">
        <f>IF(AND(Q1901&gt;=Chart!$F$2,Q1901&lt;=Chart!$F$3),W1901/100,#N/A)</f>
        <v>#N/A</v>
      </c>
    </row>
    <row r="1902" spans="1:33" x14ac:dyDescent="0.25">
      <c r="A1902">
        <v>1609165800</v>
      </c>
      <c r="B1902">
        <f>INDEX('Daily Data ADJ'!$1:$1048576,MATCH(Calc!$A1902,'Daily Data ADJ'!$A:$A,0),MATCH("SPY, CBOE BZX: Close",'Daily Data ADJ'!$1:$1,0))</f>
        <v>361.40795541</v>
      </c>
      <c r="C1902">
        <f>INDEX('Daily Data ADJ'!$1:$1048576,MATCH(Calc!$A1902,'Daily Data ADJ'!$A:$A,0),MATCH("EFFR, FRED: Close",'Daily Data ADJ'!$1:$1,0))</f>
        <v>0.09</v>
      </c>
      <c r="D1902">
        <f>INDEX('Daily Data ADJ'!$1:$1048576,MATCH(Calc!$A1902,'Daily Data ADJ'!$A:$A,1),MATCH("SOFR, FRED: Close",'Daily Data ADJ'!$1:$1,0))</f>
        <v>0.09</v>
      </c>
      <c r="E1902">
        <f>INDEX('Daily Data ADJ'!$1:$1048576,MATCH(Calc!$A1902,'Daily Data ADJ'!$A:$A,0),MATCH("UPRO, CBOE BZX: Close",'Daily Data ADJ'!$1:$1,0))</f>
        <v>37.714365020000002</v>
      </c>
      <c r="F1902">
        <f>INDEX('Daily Data ADJ'!$1:$1048576,MATCH(Calc!$A1902,'Daily Data ADJ'!$A:$A,0),MATCH("ES1!, CME_MINI: Close",'Daily Data ADJ'!$1:$1,0))</f>
        <v>3727.5</v>
      </c>
      <c r="G1902">
        <f>INDEX('Daily Data ADJ'!$1:$1048576,MATCH(Calc!$A1902,'Daily Data ADJ'!$A:$A,0),MATCH("ES2!, CME_MINI: Close",'Daily Data ADJ'!$1:$1,0))</f>
        <v>3717</v>
      </c>
      <c r="H1902">
        <f>INDEX('QUANDL MULTPL SP500_DIV_YIELD_M'!$A:$G,MATCH(Calc!$A1902,'QUANDL MULTPL SP500_DIV_YIELD_M'!$A:$A,1),MATCH('QUANDL MULTPL SP500_DIV_YIELD_M'!$E$1,'QUANDL MULTPL SP500_DIV_YIELD_M'!$A$1:$G$1,0))</f>
        <v>1.61</v>
      </c>
      <c r="I1902" s="5">
        <f t="shared" si="174"/>
        <v>4.879914622727962E-3</v>
      </c>
      <c r="J1902" s="1">
        <f>A1902/24/60/60+DATE(1970,1,1)</f>
        <v>44193.604166666672</v>
      </c>
      <c r="K1902" s="3">
        <f t="shared" si="177"/>
        <v>4</v>
      </c>
      <c r="L1902" s="6">
        <f>(1+Chart!$F$4)^(1/(365/K1902))-1</f>
        <v>2.6639774888526091E-4</v>
      </c>
      <c r="M1902" s="6">
        <f t="shared" si="178"/>
        <v>9.8586265995237454E-6</v>
      </c>
      <c r="N1902" s="6">
        <f t="shared" si="179"/>
        <v>5.3349877127573109E-5</v>
      </c>
      <c r="O1902">
        <f>O1901*(B1902/B1901)</f>
        <v>361.40795541000392</v>
      </c>
      <c r="P1902">
        <f t="shared" si="175"/>
        <v>2020</v>
      </c>
      <c r="Q1902" s="1">
        <f t="shared" si="176"/>
        <v>44193.604166666672</v>
      </c>
      <c r="R1902">
        <f>IF(B1903="",R1901,IF(Q1902&gt;=Chart!$F$2,E1902,0))</f>
        <v>0</v>
      </c>
      <c r="S1902">
        <f>IF(B1903="",S1901,IFERROR(IF(AND(R1902&gt;0,R1901=0),R1902,(1+(B1903/B1902-1)*Calc!$Z$1)*S1901),0))</f>
        <v>0</v>
      </c>
      <c r="T1902">
        <f>IF(B1903="",T1901,IFERROR(IF(AND(R1902&gt;0,R1901=0),R1902,(1+(B1903/B1902-1)*Calc!$Z$1-L1903)*T1901),0))</f>
        <v>0</v>
      </c>
      <c r="U1902">
        <f>IF(B1903="",U1901,IFERROR(IF(AND(R1902&gt;0,R1901=0),R1902,(1+(B1903/B1902-1)*Calc!$Z$1-M1903*2)*U1901),0))</f>
        <v>0</v>
      </c>
      <c r="V1902">
        <f>IF(B1903="",V1901,IFERROR(IF(AND(R1902&gt;0,R1901=0),R1902,(1+(B1903/B1902-1)*Calc!$Z$1-N1903*2)*V1901),0))</f>
        <v>0</v>
      </c>
      <c r="W1902">
        <f>IF(ISNUMBER(C1902),C1902,W1901)</f>
        <v>0.09</v>
      </c>
      <c r="Y1902" s="1" t="e">
        <f>IF(AND(Q1902&gt;=Chart!$F$2,Q1902&lt;=Chart!$F$3),Q1902,#N/A)</f>
        <v>#N/A</v>
      </c>
      <c r="Z1902" t="e">
        <f>IF(AND(Q1902&gt;=Chart!$F$2,Q1902&lt;=Chart!$F$3),R1902,#N/A)</f>
        <v>#N/A</v>
      </c>
      <c r="AA1902" t="e">
        <f>IF(AND(Q1902&gt;=Chart!$F$2,Q1902&lt;=Chart!$F$3),S1902,#N/A)</f>
        <v>#N/A</v>
      </c>
      <c r="AB1902" t="e">
        <f>IF(AND(Q1902&gt;=Chart!$F$2,Q1902&lt;=Chart!$F$3),T1902,#N/A)</f>
        <v>#N/A</v>
      </c>
      <c r="AC1902" t="e">
        <f>IF(AND(Q1902&gt;=Chart!$F$2,Q1902&lt;=Chart!$F$3),U1902,#N/A)</f>
        <v>#N/A</v>
      </c>
      <c r="AD1902" t="e">
        <f>IF(AND(Q1902&gt;=Chart!$F$2,Q1902&lt;=Chart!$F$3),V1902,#N/A)</f>
        <v>#N/A</v>
      </c>
      <c r="AE1902" t="e">
        <f>IF(AND(Q1902&gt;=Chart!$F$2,Q1902&lt;=Chart!$F$3),I1902,#N/A)</f>
        <v>#N/A</v>
      </c>
      <c r="AF1902" t="e">
        <f>IF(AND(Q1902&gt;=Chart!$F$2,Q1902&lt;=Chart!$F$3),H1902/100,#N/A)</f>
        <v>#N/A</v>
      </c>
      <c r="AG1902" t="e">
        <f>IF(AND(Q1902&gt;=Chart!$F$2,Q1902&lt;=Chart!$F$3),W1902/100,#N/A)</f>
        <v>#N/A</v>
      </c>
    </row>
    <row r="1903" spans="1:33" x14ac:dyDescent="0.25">
      <c r="A1903">
        <v>1609252200</v>
      </c>
      <c r="B1903">
        <f>INDEX('Daily Data ADJ'!$1:$1048576,MATCH(Calc!$A1903,'Daily Data ADJ'!$A:$A,0),MATCH("SPY, CBOE BZX: Close",'Daily Data ADJ'!$1:$1,0))</f>
        <v>360.71848648999998</v>
      </c>
      <c r="C1903">
        <f>INDEX('Daily Data ADJ'!$1:$1048576,MATCH(Calc!$A1903,'Daily Data ADJ'!$A:$A,0),MATCH("EFFR, FRED: Close",'Daily Data ADJ'!$1:$1,0))</f>
        <v>0.09</v>
      </c>
      <c r="D1903">
        <f>INDEX('Daily Data ADJ'!$1:$1048576,MATCH(Calc!$A1903,'Daily Data ADJ'!$A:$A,1),MATCH("SOFR, FRED: Close",'Daily Data ADJ'!$1:$1,0))</f>
        <v>0.1</v>
      </c>
      <c r="E1903">
        <f>INDEX('Daily Data ADJ'!$1:$1048576,MATCH(Calc!$A1903,'Daily Data ADJ'!$A:$A,0),MATCH("UPRO, CBOE BZX: Close",'Daily Data ADJ'!$1:$1,0))</f>
        <v>37.490555659999998</v>
      </c>
      <c r="F1903">
        <f>INDEX('Daily Data ADJ'!$1:$1048576,MATCH(Calc!$A1903,'Daily Data ADJ'!$A:$A,0),MATCH("ES1!, CME_MINI: Close",'Daily Data ADJ'!$1:$1,0))</f>
        <v>3720</v>
      </c>
      <c r="G1903">
        <f>INDEX('Daily Data ADJ'!$1:$1048576,MATCH(Calc!$A1903,'Daily Data ADJ'!$A:$A,0),MATCH("ES2!, CME_MINI: Close",'Daily Data ADJ'!$1:$1,0))</f>
        <v>3709.5</v>
      </c>
      <c r="H1903">
        <f>INDEX('QUANDL MULTPL SP500_DIV_YIELD_M'!$A:$G,MATCH(Calc!$A1903,'QUANDL MULTPL SP500_DIV_YIELD_M'!$A:$A,1),MATCH('QUANDL MULTPL SP500_DIV_YIELD_M'!$E$1,'QUANDL MULTPL SP500_DIV_YIELD_M'!$A$1:$G$1,0))</f>
        <v>1.61</v>
      </c>
      <c r="I1903" s="5">
        <f t="shared" si="174"/>
        <v>4.8573893022526536E-3</v>
      </c>
      <c r="J1903" s="1">
        <f>A1903/24/60/60+DATE(1970,1,1)</f>
        <v>44194.604166666672</v>
      </c>
      <c r="K1903" s="3">
        <f t="shared" si="177"/>
        <v>1</v>
      </c>
      <c r="L1903" s="6">
        <f>(1+Chart!$F$4)^(1/(365/K1903))-1</f>
        <v>6.6592785027408397E-5</v>
      </c>
      <c r="M1903" s="6">
        <f t="shared" si="178"/>
        <v>2.4646475380585287E-6</v>
      </c>
      <c r="N1903" s="6">
        <f t="shared" si="179"/>
        <v>1.3275787438482567E-5</v>
      </c>
      <c r="O1903">
        <f>O1902*(B1903/B1902)</f>
        <v>360.7184864900039</v>
      </c>
      <c r="P1903">
        <f t="shared" si="175"/>
        <v>2020</v>
      </c>
      <c r="Q1903" s="1">
        <f t="shared" si="176"/>
        <v>44194.604166666672</v>
      </c>
      <c r="R1903">
        <f>IF(B1904="",R1902,IF(Q1903&gt;=Chart!$F$2,E1903,0))</f>
        <v>0</v>
      </c>
      <c r="S1903">
        <f>IF(B1904="",S1902,IFERROR(IF(AND(R1903&gt;0,R1902=0),R1903,(1+(B1904/B1903-1)*Calc!$Z$1)*S1902),0))</f>
        <v>0</v>
      </c>
      <c r="T1903">
        <f>IF(B1904="",T1902,IFERROR(IF(AND(R1903&gt;0,R1902=0),R1903,(1+(B1904/B1903-1)*Calc!$Z$1-L1904)*T1902),0))</f>
        <v>0</v>
      </c>
      <c r="U1903">
        <f>IF(B1904="",U1902,IFERROR(IF(AND(R1903&gt;0,R1902=0),R1903,(1+(B1904/B1903-1)*Calc!$Z$1-M1904*2)*U1902),0))</f>
        <v>0</v>
      </c>
      <c r="V1903">
        <f>IF(B1904="",V1902,IFERROR(IF(AND(R1903&gt;0,R1902=0),R1903,(1+(B1904/B1903-1)*Calc!$Z$1-N1904*2)*V1902),0))</f>
        <v>0</v>
      </c>
      <c r="W1903">
        <f>IF(ISNUMBER(C1903),C1903,W1902)</f>
        <v>0.09</v>
      </c>
      <c r="Y1903" s="1" t="e">
        <f>IF(AND(Q1903&gt;=Chart!$F$2,Q1903&lt;=Chart!$F$3),Q1903,#N/A)</f>
        <v>#N/A</v>
      </c>
      <c r="Z1903" t="e">
        <f>IF(AND(Q1903&gt;=Chart!$F$2,Q1903&lt;=Chart!$F$3),R1903,#N/A)</f>
        <v>#N/A</v>
      </c>
      <c r="AA1903" t="e">
        <f>IF(AND(Q1903&gt;=Chart!$F$2,Q1903&lt;=Chart!$F$3),S1903,#N/A)</f>
        <v>#N/A</v>
      </c>
      <c r="AB1903" t="e">
        <f>IF(AND(Q1903&gt;=Chart!$F$2,Q1903&lt;=Chart!$F$3),T1903,#N/A)</f>
        <v>#N/A</v>
      </c>
      <c r="AC1903" t="e">
        <f>IF(AND(Q1903&gt;=Chart!$F$2,Q1903&lt;=Chart!$F$3),U1903,#N/A)</f>
        <v>#N/A</v>
      </c>
      <c r="AD1903" t="e">
        <f>IF(AND(Q1903&gt;=Chart!$F$2,Q1903&lt;=Chart!$F$3),V1903,#N/A)</f>
        <v>#N/A</v>
      </c>
      <c r="AE1903" t="e">
        <f>IF(AND(Q1903&gt;=Chart!$F$2,Q1903&lt;=Chart!$F$3),I1903,#N/A)</f>
        <v>#N/A</v>
      </c>
      <c r="AF1903" t="e">
        <f>IF(AND(Q1903&gt;=Chart!$F$2,Q1903&lt;=Chart!$F$3),H1903/100,#N/A)</f>
        <v>#N/A</v>
      </c>
      <c r="AG1903" t="e">
        <f>IF(AND(Q1903&gt;=Chart!$F$2,Q1903&lt;=Chart!$F$3),W1903/100,#N/A)</f>
        <v>#N/A</v>
      </c>
    </row>
    <row r="1904" spans="1:33" x14ac:dyDescent="0.25">
      <c r="A1904">
        <v>1609338600</v>
      </c>
      <c r="B1904">
        <f>INDEX('Daily Data ADJ'!$1:$1048576,MATCH(Calc!$A1904,'Daily Data ADJ'!$A:$A,0),MATCH("SPY, CBOE BZX: Close",'Daily Data ADJ'!$1:$1,0))</f>
        <v>361.23316047999998</v>
      </c>
      <c r="C1904">
        <f>INDEX('Daily Data ADJ'!$1:$1048576,MATCH(Calc!$A1904,'Daily Data ADJ'!$A:$A,0),MATCH("EFFR, FRED: Close",'Daily Data ADJ'!$1:$1,0))</f>
        <v>0.09</v>
      </c>
      <c r="D1904">
        <f>INDEX('Daily Data ADJ'!$1:$1048576,MATCH(Calc!$A1904,'Daily Data ADJ'!$A:$A,1),MATCH("SOFR, FRED: Close",'Daily Data ADJ'!$1:$1,0))</f>
        <v>0.09</v>
      </c>
      <c r="E1904">
        <f>INDEX('Daily Data ADJ'!$1:$1048576,MATCH(Calc!$A1904,'Daily Data ADJ'!$A:$A,0),MATCH("UPRO, CBOE BZX: Close",'Daily Data ADJ'!$1:$1,0))</f>
        <v>37.639761900000003</v>
      </c>
      <c r="F1904">
        <f>INDEX('Daily Data ADJ'!$1:$1048576,MATCH(Calc!$A1904,'Daily Data ADJ'!$A:$A,0),MATCH("ES1!, CME_MINI: Close",'Daily Data ADJ'!$1:$1,0))</f>
        <v>3724.25</v>
      </c>
      <c r="G1904">
        <f>INDEX('Daily Data ADJ'!$1:$1048576,MATCH(Calc!$A1904,'Daily Data ADJ'!$A:$A,0),MATCH("ES2!, CME_MINI: Close",'Daily Data ADJ'!$1:$1,0))</f>
        <v>3714</v>
      </c>
      <c r="H1904">
        <f>INDEX('QUANDL MULTPL SP500_DIV_YIELD_M'!$A:$G,MATCH(Calc!$A1904,'QUANDL MULTPL SP500_DIV_YIELD_M'!$A:$A,1),MATCH('QUANDL MULTPL SP500_DIV_YIELD_M'!$E$1,'QUANDL MULTPL SP500_DIV_YIELD_M'!$A$1:$G$1,0))</f>
        <v>1.61</v>
      </c>
      <c r="I1904" s="5">
        <f t="shared" si="174"/>
        <v>5.1364373807447593E-3</v>
      </c>
      <c r="J1904" s="1">
        <f>A1904/24/60/60+DATE(1970,1,1)</f>
        <v>44195.604166666672</v>
      </c>
      <c r="K1904" s="3">
        <f t="shared" si="177"/>
        <v>1</v>
      </c>
      <c r="L1904" s="6">
        <f>(1+Chart!$F$4)^(1/(365/K1904))-1</f>
        <v>6.6592785027408397E-5</v>
      </c>
      <c r="M1904" s="6">
        <f t="shared" si="178"/>
        <v>2.4646475380585287E-6</v>
      </c>
      <c r="N1904" s="6">
        <f t="shared" si="179"/>
        <v>1.4036511893023018E-5</v>
      </c>
      <c r="O1904">
        <f>O1903*(B1904/B1903)</f>
        <v>361.2331604800039</v>
      </c>
      <c r="P1904">
        <f t="shared" si="175"/>
        <v>2020</v>
      </c>
      <c r="Q1904" s="1">
        <f t="shared" si="176"/>
        <v>44195.604166666672</v>
      </c>
      <c r="R1904">
        <f>IF(B1905="",R1903,IF(Q1904&gt;=Chart!$F$2,E1904,0))</f>
        <v>0</v>
      </c>
      <c r="S1904">
        <f>IF(B1905="",S1903,IFERROR(IF(AND(R1904&gt;0,R1903=0),R1904,(1+(B1905/B1904-1)*Calc!$Z$1)*S1903),0))</f>
        <v>0</v>
      </c>
      <c r="T1904">
        <f>IF(B1905="",T1903,IFERROR(IF(AND(R1904&gt;0,R1903=0),R1904,(1+(B1905/B1904-1)*Calc!$Z$1-L1905)*T1903),0))</f>
        <v>0</v>
      </c>
      <c r="U1904">
        <f>IF(B1905="",U1903,IFERROR(IF(AND(R1904&gt;0,R1903=0),R1904,(1+(B1905/B1904-1)*Calc!$Z$1-M1905*2)*U1903),0))</f>
        <v>0</v>
      </c>
      <c r="V1904">
        <f>IF(B1905="",V1903,IFERROR(IF(AND(R1904&gt;0,R1903=0),R1904,(1+(B1905/B1904-1)*Calc!$Z$1-N1905*2)*V1903),0))</f>
        <v>0</v>
      </c>
      <c r="W1904">
        <f>IF(ISNUMBER(C1904),C1904,W1903)</f>
        <v>0.09</v>
      </c>
      <c r="Y1904" s="1" t="e">
        <f>IF(AND(Q1904&gt;=Chart!$F$2,Q1904&lt;=Chart!$F$3),Q1904,#N/A)</f>
        <v>#N/A</v>
      </c>
      <c r="Z1904" t="e">
        <f>IF(AND(Q1904&gt;=Chart!$F$2,Q1904&lt;=Chart!$F$3),R1904,#N/A)</f>
        <v>#N/A</v>
      </c>
      <c r="AA1904" t="e">
        <f>IF(AND(Q1904&gt;=Chart!$F$2,Q1904&lt;=Chart!$F$3),S1904,#N/A)</f>
        <v>#N/A</v>
      </c>
      <c r="AB1904" t="e">
        <f>IF(AND(Q1904&gt;=Chart!$F$2,Q1904&lt;=Chart!$F$3),T1904,#N/A)</f>
        <v>#N/A</v>
      </c>
      <c r="AC1904" t="e">
        <f>IF(AND(Q1904&gt;=Chart!$F$2,Q1904&lt;=Chart!$F$3),U1904,#N/A)</f>
        <v>#N/A</v>
      </c>
      <c r="AD1904" t="e">
        <f>IF(AND(Q1904&gt;=Chart!$F$2,Q1904&lt;=Chart!$F$3),V1904,#N/A)</f>
        <v>#N/A</v>
      </c>
      <c r="AE1904" t="e">
        <f>IF(AND(Q1904&gt;=Chart!$F$2,Q1904&lt;=Chart!$F$3),I1904,#N/A)</f>
        <v>#N/A</v>
      </c>
      <c r="AF1904" t="e">
        <f>IF(AND(Q1904&gt;=Chart!$F$2,Q1904&lt;=Chart!$F$3),H1904/100,#N/A)</f>
        <v>#N/A</v>
      </c>
      <c r="AG1904" t="e">
        <f>IF(AND(Q1904&gt;=Chart!$F$2,Q1904&lt;=Chart!$F$3),W1904/100,#N/A)</f>
        <v>#N/A</v>
      </c>
    </row>
    <row r="1905" spans="1:33" x14ac:dyDescent="0.25">
      <c r="A1905">
        <v>1609425000</v>
      </c>
      <c r="B1905">
        <f>INDEX('Daily Data ADJ'!$1:$1048576,MATCH(Calc!$A1905,'Daily Data ADJ'!$A:$A,0),MATCH("SPY, CBOE BZX: Close",'Daily Data ADJ'!$1:$1,0))</f>
        <v>363.06850731999998</v>
      </c>
      <c r="C1905">
        <f>INDEX('Daily Data ADJ'!$1:$1048576,MATCH(Calc!$A1905,'Daily Data ADJ'!$A:$A,0),MATCH("EFFR, FRED: Close",'Daily Data ADJ'!$1:$1,0))</f>
        <v>0.09</v>
      </c>
      <c r="D1905">
        <f>INDEX('Daily Data ADJ'!$1:$1048576,MATCH(Calc!$A1905,'Daily Data ADJ'!$A:$A,1),MATCH("SOFR, FRED: Close",'Daily Data ADJ'!$1:$1,0))</f>
        <v>7.0000000000000007E-2</v>
      </c>
      <c r="E1905">
        <f>INDEX('Daily Data ADJ'!$1:$1048576,MATCH(Calc!$A1905,'Daily Data ADJ'!$A:$A,0),MATCH("UPRO, CBOE BZX: Close",'Daily Data ADJ'!$1:$1,0))</f>
        <v>38.226639800000001</v>
      </c>
      <c r="F1905">
        <f>INDEX('Daily Data ADJ'!$1:$1048576,MATCH(Calc!$A1905,'Daily Data ADJ'!$A:$A,0),MATCH("ES1!, CME_MINI: Close",'Daily Data ADJ'!$1:$1,0))</f>
        <v>3748.75</v>
      </c>
      <c r="G1905">
        <f>INDEX('Daily Data ADJ'!$1:$1048576,MATCH(Calc!$A1905,'Daily Data ADJ'!$A:$A,0),MATCH("ES2!, CME_MINI: Close",'Daily Data ADJ'!$1:$1,0))</f>
        <v>3738.5</v>
      </c>
      <c r="H1905">
        <f>INDEX('QUANDL MULTPL SP500_DIV_YIELD_M'!$A:$G,MATCH(Calc!$A1905,'QUANDL MULTPL SP500_DIV_YIELD_M'!$A:$A,1),MATCH('QUANDL MULTPL SP500_DIV_YIELD_M'!$E$1,'QUANDL MULTPL SP500_DIV_YIELD_M'!$A$1:$G$1,0))</f>
        <v>1.58</v>
      </c>
      <c r="I1905" s="5">
        <f t="shared" si="174"/>
        <v>4.9077958630674087E-3</v>
      </c>
      <c r="J1905" s="1">
        <f>A1905/24/60/60+DATE(1970,1,1)</f>
        <v>44196.604166666672</v>
      </c>
      <c r="K1905" s="3">
        <f t="shared" si="177"/>
        <v>1</v>
      </c>
      <c r="L1905" s="6">
        <f>(1+Chart!$F$4)^(1/(365/K1905))-1</f>
        <v>6.6592785027408397E-5</v>
      </c>
      <c r="M1905" s="6">
        <f t="shared" si="178"/>
        <v>2.4646475380585287E-6</v>
      </c>
      <c r="N1905" s="6">
        <f t="shared" si="179"/>
        <v>1.341321842840415E-5</v>
      </c>
      <c r="O1905">
        <f>O1904*(B1905/B1904)</f>
        <v>363.06850732000396</v>
      </c>
      <c r="P1905">
        <f t="shared" si="175"/>
        <v>2020</v>
      </c>
      <c r="Q1905" s="1">
        <f t="shared" si="176"/>
        <v>44196.604166666672</v>
      </c>
      <c r="R1905">
        <f>IF(B1906="",R1904,IF(Q1905&gt;=Chart!$F$2,E1905,0))</f>
        <v>0</v>
      </c>
      <c r="S1905">
        <f>IF(B1906="",S1904,IFERROR(IF(AND(R1905&gt;0,R1904=0),R1905,(1+(B1906/B1905-1)*Calc!$Z$1)*S1904),0))</f>
        <v>0</v>
      </c>
      <c r="T1905">
        <f>IF(B1906="",T1904,IFERROR(IF(AND(R1905&gt;0,R1904=0),R1905,(1+(B1906/B1905-1)*Calc!$Z$1-L1906)*T1904),0))</f>
        <v>0</v>
      </c>
      <c r="U1905">
        <f>IF(B1906="",U1904,IFERROR(IF(AND(R1905&gt;0,R1904=0),R1905,(1+(B1906/B1905-1)*Calc!$Z$1-M1906*2)*U1904),0))</f>
        <v>0</v>
      </c>
      <c r="V1905">
        <f>IF(B1906="",V1904,IFERROR(IF(AND(R1905&gt;0,R1904=0),R1905,(1+(B1906/B1905-1)*Calc!$Z$1-N1906*2)*V1904),0))</f>
        <v>0</v>
      </c>
      <c r="W1905">
        <f>IF(ISNUMBER(C1905),C1905,W1904)</f>
        <v>0.09</v>
      </c>
      <c r="Y1905" s="1" t="e">
        <f>IF(AND(Q1905&gt;=Chart!$F$2,Q1905&lt;=Chart!$F$3),Q1905,#N/A)</f>
        <v>#N/A</v>
      </c>
      <c r="Z1905" t="e">
        <f>IF(AND(Q1905&gt;=Chart!$F$2,Q1905&lt;=Chart!$F$3),R1905,#N/A)</f>
        <v>#N/A</v>
      </c>
      <c r="AA1905" t="e">
        <f>IF(AND(Q1905&gt;=Chart!$F$2,Q1905&lt;=Chart!$F$3),S1905,#N/A)</f>
        <v>#N/A</v>
      </c>
      <c r="AB1905" t="e">
        <f>IF(AND(Q1905&gt;=Chart!$F$2,Q1905&lt;=Chart!$F$3),T1905,#N/A)</f>
        <v>#N/A</v>
      </c>
      <c r="AC1905" t="e">
        <f>IF(AND(Q1905&gt;=Chart!$F$2,Q1905&lt;=Chart!$F$3),U1905,#N/A)</f>
        <v>#N/A</v>
      </c>
      <c r="AD1905" t="e">
        <f>IF(AND(Q1905&gt;=Chart!$F$2,Q1905&lt;=Chart!$F$3),V1905,#N/A)</f>
        <v>#N/A</v>
      </c>
      <c r="AE1905" t="e">
        <f>IF(AND(Q1905&gt;=Chart!$F$2,Q1905&lt;=Chart!$F$3),I1905,#N/A)</f>
        <v>#N/A</v>
      </c>
      <c r="AF1905" t="e">
        <f>IF(AND(Q1905&gt;=Chart!$F$2,Q1905&lt;=Chart!$F$3),H1905/100,#N/A)</f>
        <v>#N/A</v>
      </c>
      <c r="AG1905" t="e">
        <f>IF(AND(Q1905&gt;=Chart!$F$2,Q1905&lt;=Chart!$F$3),W1905/100,#N/A)</f>
        <v>#N/A</v>
      </c>
    </row>
    <row r="1906" spans="1:33" x14ac:dyDescent="0.25">
      <c r="A1906">
        <v>1609770600</v>
      </c>
      <c r="B1906">
        <f>INDEX('Daily Data ADJ'!$1:$1048576,MATCH(Calc!$A1906,'Daily Data ADJ'!$A:$A,0),MATCH("SPY, CBOE BZX: Close",'Daily Data ADJ'!$1:$1,0))</f>
        <v>358.12569492</v>
      </c>
      <c r="C1906">
        <f>INDEX('Daily Data ADJ'!$1:$1048576,MATCH(Calc!$A1906,'Daily Data ADJ'!$A:$A,0),MATCH("EFFR, FRED: Close",'Daily Data ADJ'!$1:$1,0))</f>
        <v>0.09</v>
      </c>
      <c r="D1906">
        <f>INDEX('Daily Data ADJ'!$1:$1048576,MATCH(Calc!$A1906,'Daily Data ADJ'!$A:$A,1),MATCH("SOFR, FRED: Close",'Daily Data ADJ'!$1:$1,0))</f>
        <v>0.1</v>
      </c>
      <c r="E1906">
        <f>INDEX('Daily Data ADJ'!$1:$1048576,MATCH(Calc!$A1906,'Daily Data ADJ'!$A:$A,0),MATCH("UPRO, CBOE BZX: Close",'Daily Data ADJ'!$1:$1,0))</f>
        <v>36.659974230000003</v>
      </c>
      <c r="F1906">
        <f>INDEX('Daily Data ADJ'!$1:$1048576,MATCH(Calc!$A1906,'Daily Data ADJ'!$A:$A,0),MATCH("ES1!, CME_MINI: Close",'Daily Data ADJ'!$1:$1,0))</f>
        <v>3692.25</v>
      </c>
      <c r="G1906">
        <f>INDEX('Daily Data ADJ'!$1:$1048576,MATCH(Calc!$A1906,'Daily Data ADJ'!$A:$A,0),MATCH("ES2!, CME_MINI: Close",'Daily Data ADJ'!$1:$1,0))</f>
        <v>3682</v>
      </c>
      <c r="H1906">
        <f>INDEX('QUANDL MULTPL SP500_DIV_YIELD_M'!$A:$G,MATCH(Calc!$A1906,'QUANDL MULTPL SP500_DIV_YIELD_M'!$A:$A,1),MATCH('QUANDL MULTPL SP500_DIV_YIELD_M'!$E$1,'QUANDL MULTPL SP500_DIV_YIELD_M'!$A$1:$G$1,0))</f>
        <v>1.58</v>
      </c>
      <c r="I1906" s="5">
        <f t="shared" si="174"/>
        <v>4.7418141991636062E-3</v>
      </c>
      <c r="J1906" s="1">
        <f>A1906/24/60/60+DATE(1970,1,1)</f>
        <v>44200.604166666672</v>
      </c>
      <c r="K1906" s="3">
        <f t="shared" si="177"/>
        <v>4</v>
      </c>
      <c r="L1906" s="6">
        <f>(1+Chart!$F$4)^(1/(365/K1906))-1</f>
        <v>2.6639774888526091E-4</v>
      </c>
      <c r="M1906" s="6">
        <f t="shared" si="178"/>
        <v>9.8586265995237454E-6</v>
      </c>
      <c r="N1906" s="6">
        <f t="shared" si="179"/>
        <v>5.1843614648827696E-5</v>
      </c>
      <c r="O1906">
        <f>O1905*(B1906/B1905)</f>
        <v>358.12569492000392</v>
      </c>
      <c r="P1906">
        <f t="shared" si="175"/>
        <v>2021</v>
      </c>
      <c r="Q1906" s="1">
        <f t="shared" si="176"/>
        <v>44200.604166666672</v>
      </c>
      <c r="R1906">
        <f>IF(B1907="",R1905,IF(Q1906&gt;=Chart!$F$2,E1906,0))</f>
        <v>36.659974230000003</v>
      </c>
      <c r="S1906">
        <f>IF(B1907="",S1905,IFERROR(IF(AND(R1906&gt;0,R1905=0),R1906,(1+(B1907/B1906-1)*Calc!$Z$1)*S1905),0))</f>
        <v>36.659974230000003</v>
      </c>
      <c r="T1906">
        <f>IF(B1907="",T1905,IFERROR(IF(AND(R1906&gt;0,R1905=0),R1906,(1+(B1907/B1906-1)*Calc!$Z$1-L1907)*T1905),0))</f>
        <v>36.659974230000003</v>
      </c>
      <c r="U1906">
        <f>IF(B1907="",U1905,IFERROR(IF(AND(R1906&gt;0,R1905=0),R1906,(1+(B1907/B1906-1)*Calc!$Z$1-M1907*2)*U1905),0))</f>
        <v>36.659974230000003</v>
      </c>
      <c r="V1906">
        <f>IF(B1907="",V1905,IFERROR(IF(AND(R1906&gt;0,R1905=0),R1906,(1+(B1907/B1906-1)*Calc!$Z$1-N1907*2)*V1905),0))</f>
        <v>36.659974230000003</v>
      </c>
      <c r="W1906">
        <f>IF(ISNUMBER(C1906),C1906,W1905)</f>
        <v>0.09</v>
      </c>
      <c r="Y1906" s="1">
        <f>IF(AND(Q1906&gt;=Chart!$F$2,Q1906&lt;=Chart!$F$3),Q1906,#N/A)</f>
        <v>44200.604166666672</v>
      </c>
      <c r="Z1906">
        <f>IF(AND(Q1906&gt;=Chart!$F$2,Q1906&lt;=Chart!$F$3),R1906,#N/A)</f>
        <v>36.659974230000003</v>
      </c>
      <c r="AA1906">
        <f>IF(AND(Q1906&gt;=Chart!$F$2,Q1906&lt;=Chart!$F$3),S1906,#N/A)</f>
        <v>36.659974230000003</v>
      </c>
      <c r="AB1906">
        <f>IF(AND(Q1906&gt;=Chart!$F$2,Q1906&lt;=Chart!$F$3),T1906,#N/A)</f>
        <v>36.659974230000003</v>
      </c>
      <c r="AC1906">
        <f>IF(AND(Q1906&gt;=Chart!$F$2,Q1906&lt;=Chart!$F$3),U1906,#N/A)</f>
        <v>36.659974230000003</v>
      </c>
      <c r="AD1906">
        <f>IF(AND(Q1906&gt;=Chart!$F$2,Q1906&lt;=Chart!$F$3),V1906,#N/A)</f>
        <v>36.659974230000003</v>
      </c>
      <c r="AE1906">
        <f>IF(AND(Q1906&gt;=Chart!$F$2,Q1906&lt;=Chart!$F$3),I1906,#N/A)</f>
        <v>4.7418141991636062E-3</v>
      </c>
      <c r="AF1906">
        <f>IF(AND(Q1906&gt;=Chart!$F$2,Q1906&lt;=Chart!$F$3),H1906/100,#N/A)</f>
        <v>1.5800000000000002E-2</v>
      </c>
      <c r="AG1906">
        <f>IF(AND(Q1906&gt;=Chart!$F$2,Q1906&lt;=Chart!$F$3),W1906/100,#N/A)</f>
        <v>8.9999999999999998E-4</v>
      </c>
    </row>
    <row r="1907" spans="1:33" x14ac:dyDescent="0.25">
      <c r="A1907">
        <v>1609857000</v>
      </c>
      <c r="B1907">
        <f>INDEX('Daily Data ADJ'!$1:$1048576,MATCH(Calc!$A1907,'Daily Data ADJ'!$A:$A,0),MATCH("SPY, CBOE BZX: Close",'Daily Data ADJ'!$1:$1,0))</f>
        <v>360.59224570999999</v>
      </c>
      <c r="C1907">
        <f>INDEX('Daily Data ADJ'!$1:$1048576,MATCH(Calc!$A1907,'Daily Data ADJ'!$A:$A,0),MATCH("EFFR, FRED: Close",'Daily Data ADJ'!$1:$1,0))</f>
        <v>0.09</v>
      </c>
      <c r="D1907">
        <f>INDEX('Daily Data ADJ'!$1:$1048576,MATCH(Calc!$A1907,'Daily Data ADJ'!$A:$A,1),MATCH("SOFR, FRED: Close",'Daily Data ADJ'!$1:$1,0))</f>
        <v>0.11</v>
      </c>
      <c r="E1907">
        <f>INDEX('Daily Data ADJ'!$1:$1048576,MATCH(Calc!$A1907,'Daily Data ADJ'!$A:$A,0),MATCH("UPRO, CBOE BZX: Close",'Daily Data ADJ'!$1:$1,0))</f>
        <v>37.386111290000002</v>
      </c>
      <c r="F1907">
        <f>INDEX('Daily Data ADJ'!$1:$1048576,MATCH(Calc!$A1907,'Daily Data ADJ'!$A:$A,0),MATCH("ES1!, CME_MINI: Close",'Daily Data ADJ'!$1:$1,0))</f>
        <v>3718.25</v>
      </c>
      <c r="G1907">
        <f>INDEX('Daily Data ADJ'!$1:$1048576,MATCH(Calc!$A1907,'Daily Data ADJ'!$A:$A,0),MATCH("ES2!, CME_MINI: Close",'Daily Data ADJ'!$1:$1,0))</f>
        <v>3708</v>
      </c>
      <c r="H1907">
        <f>INDEX('QUANDL MULTPL SP500_DIV_YIELD_M'!$A:$G,MATCH(Calc!$A1907,'QUANDL MULTPL SP500_DIV_YIELD_M'!$A:$A,1),MATCH('QUANDL MULTPL SP500_DIV_YIELD_M'!$E$1,'QUANDL MULTPL SP500_DIV_YIELD_M'!$A$1:$G$1,0))</f>
        <v>1.58</v>
      </c>
      <c r="I1907" s="5">
        <f t="shared" si="174"/>
        <v>4.8188190802974304E-3</v>
      </c>
      <c r="J1907" s="1">
        <f>A1907/24/60/60+DATE(1970,1,1)</f>
        <v>44201.604166666672</v>
      </c>
      <c r="K1907" s="3">
        <f t="shared" si="177"/>
        <v>1</v>
      </c>
      <c r="L1907" s="6">
        <f>(1+Chart!$F$4)^(1/(365/K1907))-1</f>
        <v>6.6592785027408397E-5</v>
      </c>
      <c r="M1907" s="6">
        <f t="shared" si="178"/>
        <v>2.4646475380585287E-6</v>
      </c>
      <c r="N1907" s="6">
        <f t="shared" si="179"/>
        <v>1.3170622996661052E-5</v>
      </c>
      <c r="O1907">
        <f>O1906*(B1907/B1906)</f>
        <v>360.59224571000397</v>
      </c>
      <c r="P1907">
        <f t="shared" si="175"/>
        <v>2021</v>
      </c>
      <c r="Q1907" s="1">
        <f t="shared" si="176"/>
        <v>44201.604166666672</v>
      </c>
      <c r="R1907">
        <f>IF(B1908="",R1906,IF(Q1907&gt;=Chart!$F$2,E1907,0))</f>
        <v>37.386111290000002</v>
      </c>
      <c r="S1907">
        <f>IF(B1908="",S1906,IFERROR(IF(AND(R1907&gt;0,R1906=0),R1907,(1+(B1908/B1907-1)*Calc!$Z$1)*S1906),0))</f>
        <v>37.317490261947228</v>
      </c>
      <c r="T1907">
        <f>IF(B1908="",T1906,IFERROR(IF(AND(R1907&gt;0,R1906=0),R1907,(1+(B1908/B1907-1)*Calc!$Z$1-L1908)*T1906),0))</f>
        <v>37.31504897216422</v>
      </c>
      <c r="U1907">
        <f>IF(B1908="",U1906,IFERROR(IF(AND(R1907&gt;0,R1906=0),R1907,(1+(B1908/B1907-1)*Calc!$Z$1-M1908*2)*U1906),0))</f>
        <v>37.317309554116768</v>
      </c>
      <c r="V1907">
        <f>IF(B1908="",V1906,IFERROR(IF(AND(R1907&gt;0,R1906=0),R1907,(1+(B1908/B1907-1)*Calc!$Z$1-N1908*2)*V1906),0))</f>
        <v>37.316458585012491</v>
      </c>
      <c r="W1907">
        <f>IF(ISNUMBER(C1907),C1907,W1906)</f>
        <v>0.09</v>
      </c>
      <c r="Y1907" s="1">
        <f>IF(AND(Q1907&gt;=Chart!$F$2,Q1907&lt;=Chart!$F$3),Q1907,#N/A)</f>
        <v>44201.604166666672</v>
      </c>
      <c r="Z1907">
        <f>IF(AND(Q1907&gt;=Chart!$F$2,Q1907&lt;=Chart!$F$3),R1907,#N/A)</f>
        <v>37.386111290000002</v>
      </c>
      <c r="AA1907">
        <f>IF(AND(Q1907&gt;=Chart!$F$2,Q1907&lt;=Chart!$F$3),S1907,#N/A)</f>
        <v>37.317490261947228</v>
      </c>
      <c r="AB1907">
        <f>IF(AND(Q1907&gt;=Chart!$F$2,Q1907&lt;=Chart!$F$3),T1907,#N/A)</f>
        <v>37.31504897216422</v>
      </c>
      <c r="AC1907">
        <f>IF(AND(Q1907&gt;=Chart!$F$2,Q1907&lt;=Chart!$F$3),U1907,#N/A)</f>
        <v>37.317309554116768</v>
      </c>
      <c r="AD1907">
        <f>IF(AND(Q1907&gt;=Chart!$F$2,Q1907&lt;=Chart!$F$3),V1907,#N/A)</f>
        <v>37.316458585012491</v>
      </c>
      <c r="AE1907">
        <f>IF(AND(Q1907&gt;=Chart!$F$2,Q1907&lt;=Chart!$F$3),I1907,#N/A)</f>
        <v>4.8188190802974304E-3</v>
      </c>
      <c r="AF1907">
        <f>IF(AND(Q1907&gt;=Chart!$F$2,Q1907&lt;=Chart!$F$3),H1907/100,#N/A)</f>
        <v>1.5800000000000002E-2</v>
      </c>
      <c r="AG1907">
        <f>IF(AND(Q1907&gt;=Chart!$F$2,Q1907&lt;=Chart!$F$3),W1907/100,#N/A)</f>
        <v>8.9999999999999998E-4</v>
      </c>
    </row>
    <row r="1908" spans="1:33" x14ac:dyDescent="0.25">
      <c r="A1908">
        <v>1609943400</v>
      </c>
      <c r="B1908">
        <f>INDEX('Daily Data ADJ'!$1:$1048576,MATCH(Calc!$A1908,'Daily Data ADJ'!$A:$A,0),MATCH("SPY, CBOE BZX: Close",'Daily Data ADJ'!$1:$1,0))</f>
        <v>362.74804993999999</v>
      </c>
      <c r="C1908">
        <f>INDEX('Daily Data ADJ'!$1:$1048576,MATCH(Calc!$A1908,'Daily Data ADJ'!$A:$A,0),MATCH("EFFR, FRED: Close",'Daily Data ADJ'!$1:$1,0))</f>
        <v>0.09</v>
      </c>
      <c r="D1908">
        <f>INDEX('Daily Data ADJ'!$1:$1048576,MATCH(Calc!$A1908,'Daily Data ADJ'!$A:$A,1),MATCH("SOFR, FRED: Close",'Daily Data ADJ'!$1:$1,0))</f>
        <v>0.1</v>
      </c>
      <c r="E1908">
        <f>INDEX('Daily Data ADJ'!$1:$1048576,MATCH(Calc!$A1908,'Daily Data ADJ'!$A:$A,0),MATCH("UPRO, CBOE BZX: Close",'Daily Data ADJ'!$1:$1,0))</f>
        <v>38.087380629999998</v>
      </c>
      <c r="F1908">
        <f>INDEX('Daily Data ADJ'!$1:$1048576,MATCH(Calc!$A1908,'Daily Data ADJ'!$A:$A,0),MATCH("ES1!, CME_MINI: Close",'Daily Data ADJ'!$1:$1,0))</f>
        <v>3740.5</v>
      </c>
      <c r="G1908">
        <f>INDEX('Daily Data ADJ'!$1:$1048576,MATCH(Calc!$A1908,'Daily Data ADJ'!$A:$A,0),MATCH("ES2!, CME_MINI: Close",'Daily Data ADJ'!$1:$1,0))</f>
        <v>3730.5</v>
      </c>
      <c r="H1908">
        <f>INDEX('QUANDL MULTPL SP500_DIV_YIELD_M'!$A:$G,MATCH(Calc!$A1908,'QUANDL MULTPL SP500_DIV_YIELD_M'!$A:$A,1),MATCH('QUANDL MULTPL SP500_DIV_YIELD_M'!$E$1,'QUANDL MULTPL SP500_DIV_YIELD_M'!$A$1:$G$1,0))</f>
        <v>1.58</v>
      </c>
      <c r="I1908" s="5">
        <f t="shared" si="174"/>
        <v>5.1490497694797951E-3</v>
      </c>
      <c r="J1908" s="1">
        <f>A1908/24/60/60+DATE(1970,1,1)</f>
        <v>44202.604166666672</v>
      </c>
      <c r="K1908" s="3">
        <f t="shared" si="177"/>
        <v>1</v>
      </c>
      <c r="L1908" s="6">
        <f>(1+Chart!$F$4)^(1/(365/K1908))-1</f>
        <v>6.6592785027408397E-5</v>
      </c>
      <c r="M1908" s="6">
        <f t="shared" si="178"/>
        <v>2.4646475380585287E-6</v>
      </c>
      <c r="N1908" s="6">
        <f t="shared" si="179"/>
        <v>1.407089007021689E-5</v>
      </c>
      <c r="O1908">
        <f>O1907*(B1908/B1907)</f>
        <v>362.74804994000402</v>
      </c>
      <c r="P1908">
        <f t="shared" si="175"/>
        <v>2021</v>
      </c>
      <c r="Q1908" s="1">
        <f t="shared" si="176"/>
        <v>44202.604166666672</v>
      </c>
      <c r="R1908">
        <f>IF(B1909="",R1907,IF(Q1908&gt;=Chart!$F$2,E1908,0))</f>
        <v>38.087380629999998</v>
      </c>
      <c r="S1908">
        <f>IF(B1909="",S1907,IFERROR(IF(AND(R1908&gt;0,R1907=0),R1908,(1+(B1909/B1908-1)*Calc!$Z$1)*S1907),0))</f>
        <v>38.980818364902525</v>
      </c>
      <c r="T1908">
        <f>IF(B1909="",T1907,IFERROR(IF(AND(R1908&gt;0,R1907=0),R1908,(1+(B1909/B1908-1)*Calc!$Z$1-L1909)*T1907),0))</f>
        <v>38.97578334807114</v>
      </c>
      <c r="U1908">
        <f>IF(B1909="",U1907,IFERROR(IF(AND(R1908&gt;0,R1907=0),R1908,(1+(B1909/B1908-1)*Calc!$Z$1-M1909*2)*U1907),0))</f>
        <v>38.980445654469811</v>
      </c>
      <c r="V1908">
        <f>IF(B1909="",V1907,IFERROR(IF(AND(R1908&gt;0,R1907=0),R1908,(1+(B1909/B1908-1)*Calc!$Z$1-N1909*2)*V1907),0))</f>
        <v>38.978765621304362</v>
      </c>
      <c r="W1908">
        <f>IF(ISNUMBER(C1908),C1908,W1907)</f>
        <v>0.09</v>
      </c>
      <c r="Y1908" s="1">
        <f>IF(AND(Q1908&gt;=Chart!$F$2,Q1908&lt;=Chart!$F$3),Q1908,#N/A)</f>
        <v>44202.604166666672</v>
      </c>
      <c r="Z1908">
        <f>IF(AND(Q1908&gt;=Chart!$F$2,Q1908&lt;=Chart!$F$3),R1908,#N/A)</f>
        <v>38.087380629999998</v>
      </c>
      <c r="AA1908">
        <f>IF(AND(Q1908&gt;=Chart!$F$2,Q1908&lt;=Chart!$F$3),S1908,#N/A)</f>
        <v>38.980818364902525</v>
      </c>
      <c r="AB1908">
        <f>IF(AND(Q1908&gt;=Chart!$F$2,Q1908&lt;=Chart!$F$3),T1908,#N/A)</f>
        <v>38.97578334807114</v>
      </c>
      <c r="AC1908">
        <f>IF(AND(Q1908&gt;=Chart!$F$2,Q1908&lt;=Chart!$F$3),U1908,#N/A)</f>
        <v>38.980445654469811</v>
      </c>
      <c r="AD1908">
        <f>IF(AND(Q1908&gt;=Chart!$F$2,Q1908&lt;=Chart!$F$3),V1908,#N/A)</f>
        <v>38.978765621304362</v>
      </c>
      <c r="AE1908">
        <f>IF(AND(Q1908&gt;=Chart!$F$2,Q1908&lt;=Chart!$F$3),I1908,#N/A)</f>
        <v>5.1490497694797951E-3</v>
      </c>
      <c r="AF1908">
        <f>IF(AND(Q1908&gt;=Chart!$F$2,Q1908&lt;=Chart!$F$3),H1908/100,#N/A)</f>
        <v>1.5800000000000002E-2</v>
      </c>
      <c r="AG1908">
        <f>IF(AND(Q1908&gt;=Chart!$F$2,Q1908&lt;=Chart!$F$3),W1908/100,#N/A)</f>
        <v>8.9999999999999998E-4</v>
      </c>
    </row>
    <row r="1909" spans="1:33" x14ac:dyDescent="0.25">
      <c r="A1909">
        <v>1610029800</v>
      </c>
      <c r="B1909">
        <f>INDEX('Daily Data ADJ'!$1:$1048576,MATCH(Calc!$A1909,'Daily Data ADJ'!$A:$A,0),MATCH("SPY, CBOE BZX: Close",'Daily Data ADJ'!$1:$1,0))</f>
        <v>368.13756052000002</v>
      </c>
      <c r="C1909">
        <f>INDEX('Daily Data ADJ'!$1:$1048576,MATCH(Calc!$A1909,'Daily Data ADJ'!$A:$A,0),MATCH("EFFR, FRED: Close",'Daily Data ADJ'!$1:$1,0))</f>
        <v>0.09</v>
      </c>
      <c r="D1909">
        <f>INDEX('Daily Data ADJ'!$1:$1048576,MATCH(Calc!$A1909,'Daily Data ADJ'!$A:$A,1),MATCH("SOFR, FRED: Close",'Daily Data ADJ'!$1:$1,0))</f>
        <v>0.1</v>
      </c>
      <c r="E1909">
        <f>INDEX('Daily Data ADJ'!$1:$1048576,MATCH(Calc!$A1909,'Daily Data ADJ'!$A:$A,0),MATCH("UPRO, CBOE BZX: Close",'Daily Data ADJ'!$1:$1,0))</f>
        <v>39.763464110000001</v>
      </c>
      <c r="F1909">
        <f>INDEX('Daily Data ADJ'!$1:$1048576,MATCH(Calc!$A1909,'Daily Data ADJ'!$A:$A,0),MATCH("ES1!, CME_MINI: Close",'Daily Data ADJ'!$1:$1,0))</f>
        <v>3795.5</v>
      </c>
      <c r="G1909">
        <f>INDEX('Daily Data ADJ'!$1:$1048576,MATCH(Calc!$A1909,'Daily Data ADJ'!$A:$A,0),MATCH("ES2!, CME_MINI: Close",'Daily Data ADJ'!$1:$1,0))</f>
        <v>3785</v>
      </c>
      <c r="H1909">
        <f>INDEX('QUANDL MULTPL SP500_DIV_YIELD_M'!$A:$G,MATCH(Calc!$A1909,'QUANDL MULTPL SP500_DIV_YIELD_M'!$A:$A,1),MATCH('QUANDL MULTPL SP500_DIV_YIELD_M'!$E$1,'QUANDL MULTPL SP500_DIV_YIELD_M'!$A$1:$G$1,0))</f>
        <v>1.58</v>
      </c>
      <c r="I1909" s="5">
        <f t="shared" si="174"/>
        <v>4.7800985713669294E-3</v>
      </c>
      <c r="J1909" s="1">
        <f>A1909/24/60/60+DATE(1970,1,1)</f>
        <v>44203.604166666672</v>
      </c>
      <c r="K1909" s="3">
        <f t="shared" si="177"/>
        <v>1</v>
      </c>
      <c r="L1909" s="6">
        <f>(1+Chart!$F$4)^(1/(365/K1909))-1</f>
        <v>6.6592785027408397E-5</v>
      </c>
      <c r="M1909" s="6">
        <f t="shared" si="178"/>
        <v>2.4646475380585287E-6</v>
      </c>
      <c r="N1909" s="6">
        <f t="shared" si="179"/>
        <v>1.3065044737414766E-5</v>
      </c>
      <c r="O1909">
        <f>O1908*(B1909/B1908)</f>
        <v>368.13756052000406</v>
      </c>
      <c r="P1909">
        <f t="shared" si="175"/>
        <v>2021</v>
      </c>
      <c r="Q1909" s="1">
        <f t="shared" si="176"/>
        <v>44203.604166666672</v>
      </c>
      <c r="R1909">
        <f>IF(B1910="",R1908,IF(Q1909&gt;=Chart!$F$2,E1909,0))</f>
        <v>39.763464110000001</v>
      </c>
      <c r="S1909">
        <f>IF(B1910="",S1908,IFERROR(IF(AND(R1909&gt;0,R1908=0),R1909,(1+(B1910/B1909-1)*Calc!$Z$1)*S1908),0))</f>
        <v>39.647121985771918</v>
      </c>
      <c r="T1909">
        <f>IF(B1910="",T1908,IFERROR(IF(AND(R1909&gt;0,R1908=0),R1909,(1+(B1910/B1909-1)*Calc!$Z$1-L1910)*T1908),0))</f>
        <v>39.639405398855779</v>
      </c>
      <c r="U1909">
        <f>IF(B1910="",U1908,IFERROR(IF(AND(R1909&gt;0,R1908=0),R1909,(1+(B1910/B1909-1)*Calc!$Z$1-M1910*2)*U1908),0))</f>
        <v>39.646550758437996</v>
      </c>
      <c r="V1909">
        <f>IF(B1910="",V1908,IFERROR(IF(AND(R1909&gt;0,R1908=0),R1909,(1+(B1910/B1909-1)*Calc!$Z$1-N1910*2)*V1908),0))</f>
        <v>39.644002192291929</v>
      </c>
      <c r="W1909">
        <f>IF(ISNUMBER(C1909),C1909,W1908)</f>
        <v>0.09</v>
      </c>
      <c r="Y1909" s="1">
        <f>IF(AND(Q1909&gt;=Chart!$F$2,Q1909&lt;=Chart!$F$3),Q1909,#N/A)</f>
        <v>44203.604166666672</v>
      </c>
      <c r="Z1909">
        <f>IF(AND(Q1909&gt;=Chart!$F$2,Q1909&lt;=Chart!$F$3),R1909,#N/A)</f>
        <v>39.763464110000001</v>
      </c>
      <c r="AA1909">
        <f>IF(AND(Q1909&gt;=Chart!$F$2,Q1909&lt;=Chart!$F$3),S1909,#N/A)</f>
        <v>39.647121985771918</v>
      </c>
      <c r="AB1909">
        <f>IF(AND(Q1909&gt;=Chart!$F$2,Q1909&lt;=Chart!$F$3),T1909,#N/A)</f>
        <v>39.639405398855779</v>
      </c>
      <c r="AC1909">
        <f>IF(AND(Q1909&gt;=Chart!$F$2,Q1909&lt;=Chart!$F$3),U1909,#N/A)</f>
        <v>39.646550758437996</v>
      </c>
      <c r="AD1909">
        <f>IF(AND(Q1909&gt;=Chart!$F$2,Q1909&lt;=Chart!$F$3),V1909,#N/A)</f>
        <v>39.644002192291929</v>
      </c>
      <c r="AE1909">
        <f>IF(AND(Q1909&gt;=Chart!$F$2,Q1909&lt;=Chart!$F$3),I1909,#N/A)</f>
        <v>4.7800985713669294E-3</v>
      </c>
      <c r="AF1909">
        <f>IF(AND(Q1909&gt;=Chart!$F$2,Q1909&lt;=Chart!$F$3),H1909/100,#N/A)</f>
        <v>1.5800000000000002E-2</v>
      </c>
      <c r="AG1909">
        <f>IF(AND(Q1909&gt;=Chart!$F$2,Q1909&lt;=Chart!$F$3),W1909/100,#N/A)</f>
        <v>8.9999999999999998E-4</v>
      </c>
    </row>
    <row r="1910" spans="1:33" x14ac:dyDescent="0.25">
      <c r="A1910">
        <v>1610116200</v>
      </c>
      <c r="B1910">
        <f>INDEX('Daily Data ADJ'!$1:$1048576,MATCH(Calc!$A1910,'Daily Data ADJ'!$A:$A,0),MATCH("SPY, CBOE BZX: Close",'Daily Data ADJ'!$1:$1,0))</f>
        <v>370.23509976999998</v>
      </c>
      <c r="C1910">
        <f>INDEX('Daily Data ADJ'!$1:$1048576,MATCH(Calc!$A1910,'Daily Data ADJ'!$A:$A,0),MATCH("EFFR, FRED: Close",'Daily Data ADJ'!$1:$1,0))</f>
        <v>0.09</v>
      </c>
      <c r="D1910">
        <f>INDEX('Daily Data ADJ'!$1:$1048576,MATCH(Calc!$A1910,'Daily Data ADJ'!$A:$A,1),MATCH("SOFR, FRED: Close",'Daily Data ADJ'!$1:$1,0))</f>
        <v>0.09</v>
      </c>
      <c r="E1910">
        <f>INDEX('Daily Data ADJ'!$1:$1048576,MATCH(Calc!$A1910,'Daily Data ADJ'!$A:$A,0),MATCH("UPRO, CBOE BZX: Close",'Daily Data ADJ'!$1:$1,0))</f>
        <v>40.444839289999997</v>
      </c>
      <c r="F1910">
        <f>INDEX('Daily Data ADJ'!$1:$1048576,MATCH(Calc!$A1910,'Daily Data ADJ'!$A:$A,0),MATCH("ES1!, CME_MINI: Close",'Daily Data ADJ'!$1:$1,0))</f>
        <v>3817.5</v>
      </c>
      <c r="G1910">
        <f>INDEX('Daily Data ADJ'!$1:$1048576,MATCH(Calc!$A1910,'Daily Data ADJ'!$A:$A,0),MATCH("ES2!, CME_MINI: Close",'Daily Data ADJ'!$1:$1,0))</f>
        <v>3807</v>
      </c>
      <c r="H1910">
        <f>INDEX('QUANDL MULTPL SP500_DIV_YIELD_M'!$A:$G,MATCH(Calc!$A1910,'QUANDL MULTPL SP500_DIV_YIELD_M'!$A:$A,1),MATCH('QUANDL MULTPL SP500_DIV_YIELD_M'!$E$1,'QUANDL MULTPL SP500_DIV_YIELD_M'!$A$1:$G$1,0))</f>
        <v>1.58</v>
      </c>
      <c r="I1910" s="5">
        <f t="shared" si="174"/>
        <v>4.8433433983080185E-3</v>
      </c>
      <c r="J1910" s="1">
        <f>A1910/24/60/60+DATE(1970,1,1)</f>
        <v>44204.604166666672</v>
      </c>
      <c r="K1910" s="3">
        <f t="shared" si="177"/>
        <v>1</v>
      </c>
      <c r="L1910" s="6">
        <f>(1+Chart!$F$4)^(1/(365/K1910))-1</f>
        <v>6.6592785027408397E-5</v>
      </c>
      <c r="M1910" s="6">
        <f t="shared" si="178"/>
        <v>2.4646475380585287E-6</v>
      </c>
      <c r="N1910" s="6">
        <f t="shared" si="179"/>
        <v>1.3237490752660008E-5</v>
      </c>
      <c r="O1910">
        <f>O1909*(B1910/B1909)</f>
        <v>370.23509977000401</v>
      </c>
      <c r="P1910">
        <f t="shared" si="175"/>
        <v>2021</v>
      </c>
      <c r="Q1910" s="1">
        <f t="shared" si="176"/>
        <v>44204.604166666672</v>
      </c>
      <c r="R1910">
        <f>IF(B1911="",R1909,IF(Q1910&gt;=Chart!$F$2,E1910,0))</f>
        <v>40.444839289999997</v>
      </c>
      <c r="S1910">
        <f>IF(B1911="",S1909,IFERROR(IF(AND(R1910&gt;0,R1909=0),R1910,(1+(B1911/B1910-1)*Calc!$Z$1)*S1909),0))</f>
        <v>38.845361216724257</v>
      </c>
      <c r="T1910">
        <f>IF(B1911="",T1909,IFERROR(IF(AND(R1910&gt;0,R1909=0),R1910,(1+(B1911/B1910-1)*Calc!$Z$1-L1911)*T1909),0))</f>
        <v>38.829881055299566</v>
      </c>
      <c r="U1910">
        <f>IF(B1911="",U1909,IFERROR(IF(AND(R1910&gt;0,R1909=0),R1910,(1+(B1911/B1910-1)*Calc!$Z$1-M1911*2)*U1909),0))</f>
        <v>38.844215250902295</v>
      </c>
      <c r="V1910">
        <f>IF(B1911="",V1909,IFERROR(IF(AND(R1910&gt;0,R1909=0),R1910,(1+(B1911/B1910-1)*Calc!$Z$1-N1911*2)*V1909),0))</f>
        <v>38.839203338257548</v>
      </c>
      <c r="W1910">
        <f>IF(ISNUMBER(C1910),C1910,W1909)</f>
        <v>0.09</v>
      </c>
      <c r="Y1910" s="1">
        <f>IF(AND(Q1910&gt;=Chart!$F$2,Q1910&lt;=Chart!$F$3),Q1910,#N/A)</f>
        <v>44204.604166666672</v>
      </c>
      <c r="Z1910">
        <f>IF(AND(Q1910&gt;=Chart!$F$2,Q1910&lt;=Chart!$F$3),R1910,#N/A)</f>
        <v>40.444839289999997</v>
      </c>
      <c r="AA1910">
        <f>IF(AND(Q1910&gt;=Chart!$F$2,Q1910&lt;=Chart!$F$3),S1910,#N/A)</f>
        <v>38.845361216724257</v>
      </c>
      <c r="AB1910">
        <f>IF(AND(Q1910&gt;=Chart!$F$2,Q1910&lt;=Chart!$F$3),T1910,#N/A)</f>
        <v>38.829881055299566</v>
      </c>
      <c r="AC1910">
        <f>IF(AND(Q1910&gt;=Chart!$F$2,Q1910&lt;=Chart!$F$3),U1910,#N/A)</f>
        <v>38.844215250902295</v>
      </c>
      <c r="AD1910">
        <f>IF(AND(Q1910&gt;=Chart!$F$2,Q1910&lt;=Chart!$F$3),V1910,#N/A)</f>
        <v>38.839203338257548</v>
      </c>
      <c r="AE1910">
        <f>IF(AND(Q1910&gt;=Chart!$F$2,Q1910&lt;=Chart!$F$3),I1910,#N/A)</f>
        <v>4.8433433983080185E-3</v>
      </c>
      <c r="AF1910">
        <f>IF(AND(Q1910&gt;=Chart!$F$2,Q1910&lt;=Chart!$F$3),H1910/100,#N/A)</f>
        <v>1.5800000000000002E-2</v>
      </c>
      <c r="AG1910">
        <f>IF(AND(Q1910&gt;=Chart!$F$2,Q1910&lt;=Chart!$F$3),W1910/100,#N/A)</f>
        <v>8.9999999999999998E-4</v>
      </c>
    </row>
    <row r="1911" spans="1:33" x14ac:dyDescent="0.25">
      <c r="A1911">
        <v>1610375400</v>
      </c>
      <c r="B1911">
        <f>INDEX('Daily Data ADJ'!$1:$1048576,MATCH(Calc!$A1911,'Daily Data ADJ'!$A:$A,0),MATCH("SPY, CBOE BZX: Close",'Daily Data ADJ'!$1:$1,0))</f>
        <v>367.73941649</v>
      </c>
      <c r="C1911">
        <f>INDEX('Daily Data ADJ'!$1:$1048576,MATCH(Calc!$A1911,'Daily Data ADJ'!$A:$A,0),MATCH("EFFR, FRED: Close",'Daily Data ADJ'!$1:$1,0))</f>
        <v>0.09</v>
      </c>
      <c r="D1911">
        <f>INDEX('Daily Data ADJ'!$1:$1048576,MATCH(Calc!$A1911,'Daily Data ADJ'!$A:$A,1),MATCH("SOFR, FRED: Close",'Daily Data ADJ'!$1:$1,0))</f>
        <v>0.09</v>
      </c>
      <c r="E1911">
        <f>INDEX('Daily Data ADJ'!$1:$1048576,MATCH(Calc!$A1911,'Daily Data ADJ'!$A:$A,0),MATCH("UPRO, CBOE BZX: Close",'Daily Data ADJ'!$1:$1,0))</f>
        <v>39.639125579999998</v>
      </c>
      <c r="F1911">
        <f>INDEX('Daily Data ADJ'!$1:$1048576,MATCH(Calc!$A1911,'Daily Data ADJ'!$A:$A,0),MATCH("ES1!, CME_MINI: Close",'Daily Data ADJ'!$1:$1,0))</f>
        <v>3792</v>
      </c>
      <c r="G1911">
        <f>INDEX('Daily Data ADJ'!$1:$1048576,MATCH(Calc!$A1911,'Daily Data ADJ'!$A:$A,0),MATCH("ES2!, CME_MINI: Close",'Daily Data ADJ'!$1:$1,0))</f>
        <v>3781.5</v>
      </c>
      <c r="H1911">
        <f>INDEX('QUANDL MULTPL SP500_DIV_YIELD_M'!$A:$G,MATCH(Calc!$A1911,'QUANDL MULTPL SP500_DIV_YIELD_M'!$A:$A,1),MATCH('QUANDL MULTPL SP500_DIV_YIELD_M'!$E$1,'QUANDL MULTPL SP500_DIV_YIELD_M'!$A$1:$G$1,0))</f>
        <v>1.58</v>
      </c>
      <c r="I1911" s="5">
        <f t="shared" si="174"/>
        <v>4.7699695145663953E-3</v>
      </c>
      <c r="J1911" s="1">
        <f>A1911/24/60/60+DATE(1970,1,1)</f>
        <v>44207.604166666672</v>
      </c>
      <c r="K1911" s="3">
        <f t="shared" si="177"/>
        <v>3</v>
      </c>
      <c r="L1911" s="6">
        <f>(1+Chart!$F$4)^(1/(365/K1911))-1</f>
        <v>1.9979165917494157E-4</v>
      </c>
      <c r="M1911" s="6">
        <f t="shared" si="178"/>
        <v>7.393960838042446E-6</v>
      </c>
      <c r="N1911" s="6">
        <f t="shared" si="179"/>
        <v>3.9112786179407166E-5</v>
      </c>
      <c r="O1911">
        <f>O1910*(B1911/B1910)</f>
        <v>367.73941649000403</v>
      </c>
      <c r="P1911">
        <f t="shared" si="175"/>
        <v>2021</v>
      </c>
      <c r="Q1911" s="1">
        <f t="shared" si="176"/>
        <v>44207.604166666672</v>
      </c>
      <c r="R1911">
        <f>IF(B1912="",R1910,IF(Q1911&gt;=Chart!$F$2,E1911,0))</f>
        <v>39.639125579999998</v>
      </c>
      <c r="S1911">
        <f>IF(B1912="",S1910,IFERROR(IF(AND(R1911&gt;0,R1910=0),R1911,(1+(B1912/B1911-1)*Calc!$Z$1)*S1910),0))</f>
        <v>38.869979999404549</v>
      </c>
      <c r="T1911">
        <f>IF(B1912="",T1910,IFERROR(IF(AND(R1911&gt;0,R1910=0),R1911,(1+(B1912/B1911-1)*Calc!$Z$1-L1912)*T1910),0))</f>
        <v>38.851904237292594</v>
      </c>
      <c r="U1911">
        <f>IF(B1912="",U1910,IFERROR(IF(AND(R1911&gt;0,R1910=0),R1911,(1+(B1912/B1911-1)*Calc!$Z$1-M1912*2)*U1910),0))</f>
        <v>38.868641832711994</v>
      </c>
      <c r="V1911">
        <f>IF(B1912="",V1910,IFERROR(IF(AND(R1911&gt;0,R1910=0),R1911,(1+(B1912/B1911-1)*Calc!$Z$1-N1912*2)*V1910),0))</f>
        <v>38.862803959013299</v>
      </c>
      <c r="W1911">
        <f>IF(ISNUMBER(C1911),C1911,W1910)</f>
        <v>0.09</v>
      </c>
      <c r="Y1911" s="1">
        <f>IF(AND(Q1911&gt;=Chart!$F$2,Q1911&lt;=Chart!$F$3),Q1911,#N/A)</f>
        <v>44207.604166666672</v>
      </c>
      <c r="Z1911">
        <f>IF(AND(Q1911&gt;=Chart!$F$2,Q1911&lt;=Chart!$F$3),R1911,#N/A)</f>
        <v>39.639125579999998</v>
      </c>
      <c r="AA1911">
        <f>IF(AND(Q1911&gt;=Chart!$F$2,Q1911&lt;=Chart!$F$3),S1911,#N/A)</f>
        <v>38.869979999404549</v>
      </c>
      <c r="AB1911">
        <f>IF(AND(Q1911&gt;=Chart!$F$2,Q1911&lt;=Chart!$F$3),T1911,#N/A)</f>
        <v>38.851904237292594</v>
      </c>
      <c r="AC1911">
        <f>IF(AND(Q1911&gt;=Chart!$F$2,Q1911&lt;=Chart!$F$3),U1911,#N/A)</f>
        <v>38.868641832711994</v>
      </c>
      <c r="AD1911">
        <f>IF(AND(Q1911&gt;=Chart!$F$2,Q1911&lt;=Chart!$F$3),V1911,#N/A)</f>
        <v>38.862803959013299</v>
      </c>
      <c r="AE1911">
        <f>IF(AND(Q1911&gt;=Chart!$F$2,Q1911&lt;=Chart!$F$3),I1911,#N/A)</f>
        <v>4.7699695145663953E-3</v>
      </c>
      <c r="AF1911">
        <f>IF(AND(Q1911&gt;=Chart!$F$2,Q1911&lt;=Chart!$F$3),H1911/100,#N/A)</f>
        <v>1.5800000000000002E-2</v>
      </c>
      <c r="AG1911">
        <f>IF(AND(Q1911&gt;=Chart!$F$2,Q1911&lt;=Chart!$F$3),W1911/100,#N/A)</f>
        <v>8.9999999999999998E-4</v>
      </c>
    </row>
    <row r="1912" spans="1:33" x14ac:dyDescent="0.25">
      <c r="A1912">
        <v>1610461800</v>
      </c>
      <c r="B1912">
        <f>INDEX('Daily Data ADJ'!$1:$1048576,MATCH(Calc!$A1912,'Daily Data ADJ'!$A:$A,0),MATCH("SPY, CBOE BZX: Close",'Daily Data ADJ'!$1:$1,0))</f>
        <v>367.81710313000002</v>
      </c>
      <c r="C1912">
        <f>INDEX('Daily Data ADJ'!$1:$1048576,MATCH(Calc!$A1912,'Daily Data ADJ'!$A:$A,0),MATCH("EFFR, FRED: Close",'Daily Data ADJ'!$1:$1,0))</f>
        <v>0.09</v>
      </c>
      <c r="D1912">
        <f>INDEX('Daily Data ADJ'!$1:$1048576,MATCH(Calc!$A1912,'Daily Data ADJ'!$A:$A,1),MATCH("SOFR, FRED: Close",'Daily Data ADJ'!$1:$1,0))</f>
        <v>0.08</v>
      </c>
      <c r="E1912">
        <f>INDEX('Daily Data ADJ'!$1:$1048576,MATCH(Calc!$A1912,'Daily Data ADJ'!$A:$A,0),MATCH("UPRO, CBOE BZX: Close",'Daily Data ADJ'!$1:$1,0))</f>
        <v>39.668966820000001</v>
      </c>
      <c r="F1912">
        <f>INDEX('Daily Data ADJ'!$1:$1048576,MATCH(Calc!$A1912,'Daily Data ADJ'!$A:$A,0),MATCH("ES1!, CME_MINI: Close",'Daily Data ADJ'!$1:$1,0))</f>
        <v>3794.5</v>
      </c>
      <c r="G1912">
        <f>INDEX('Daily Data ADJ'!$1:$1048576,MATCH(Calc!$A1912,'Daily Data ADJ'!$A:$A,0),MATCH("ES2!, CME_MINI: Close",'Daily Data ADJ'!$1:$1,0))</f>
        <v>3784</v>
      </c>
      <c r="H1912">
        <f>INDEX('QUANDL MULTPL SP500_DIV_YIELD_M'!$A:$G,MATCH(Calc!$A1912,'QUANDL MULTPL SP500_DIV_YIELD_M'!$A:$A,1),MATCH('QUANDL MULTPL SP500_DIV_YIELD_M'!$E$1,'QUANDL MULTPL SP500_DIV_YIELD_M'!$A$1:$G$1,0))</f>
        <v>1.58</v>
      </c>
      <c r="I1912" s="5">
        <f t="shared" si="174"/>
        <v>4.7772064539196232E-3</v>
      </c>
      <c r="J1912" s="1">
        <f>A1912/24/60/60+DATE(1970,1,1)</f>
        <v>44208.604166666672</v>
      </c>
      <c r="K1912" s="3">
        <f t="shared" si="177"/>
        <v>1</v>
      </c>
      <c r="L1912" s="6">
        <f>(1+Chart!$F$4)^(1/(365/K1912))-1</f>
        <v>6.6592785027408397E-5</v>
      </c>
      <c r="M1912" s="6">
        <f t="shared" si="178"/>
        <v>2.4646475380585287E-6</v>
      </c>
      <c r="N1912" s="6">
        <f t="shared" si="179"/>
        <v>1.3057158709139927E-5</v>
      </c>
      <c r="O1912">
        <f>O1911*(B1912/B1911)</f>
        <v>367.81710313000406</v>
      </c>
      <c r="P1912">
        <f t="shared" si="175"/>
        <v>2021</v>
      </c>
      <c r="Q1912" s="1">
        <f t="shared" si="176"/>
        <v>44208.604166666672</v>
      </c>
      <c r="R1912">
        <f>IF(B1913="",R1911,IF(Q1912&gt;=Chart!$F$2,E1912,0))</f>
        <v>39.668966820000001</v>
      </c>
      <c r="S1912">
        <f>IF(B1913="",S1911,IFERROR(IF(AND(R1912&gt;0,R1911=0),R1912,(1+(B1913/B1912-1)*Calc!$Z$1)*S1911),0))</f>
        <v>39.184002068583943</v>
      </c>
      <c r="T1912">
        <f>IF(B1913="",T1911,IFERROR(IF(AND(R1912&gt;0,R1911=0),R1912,(1+(B1913/B1912-1)*Calc!$Z$1-L1913)*T1911),0))</f>
        <v>39.163193019835518</v>
      </c>
      <c r="U1912">
        <f>IF(B1913="",U1911,IFERROR(IF(AND(R1912&gt;0,R1911=0),R1912,(1+(B1913/B1912-1)*Calc!$Z$1-M1913*2)*U1911),0))</f>
        <v>39.182461496130479</v>
      </c>
      <c r="V1912">
        <f>IF(B1913="",V1911,IFERROR(IF(AND(R1912&gt;0,R1911=0),R1912,(1+(B1913/B1912-1)*Calc!$Z$1-N1913*2)*V1911),0))</f>
        <v>39.175692266829401</v>
      </c>
      <c r="W1912">
        <f>IF(ISNUMBER(C1912),C1912,W1911)</f>
        <v>0.09</v>
      </c>
      <c r="Y1912" s="1">
        <f>IF(AND(Q1912&gt;=Chart!$F$2,Q1912&lt;=Chart!$F$3),Q1912,#N/A)</f>
        <v>44208.604166666672</v>
      </c>
      <c r="Z1912">
        <f>IF(AND(Q1912&gt;=Chart!$F$2,Q1912&lt;=Chart!$F$3),R1912,#N/A)</f>
        <v>39.668966820000001</v>
      </c>
      <c r="AA1912">
        <f>IF(AND(Q1912&gt;=Chart!$F$2,Q1912&lt;=Chart!$F$3),S1912,#N/A)</f>
        <v>39.184002068583943</v>
      </c>
      <c r="AB1912">
        <f>IF(AND(Q1912&gt;=Chart!$F$2,Q1912&lt;=Chart!$F$3),T1912,#N/A)</f>
        <v>39.163193019835518</v>
      </c>
      <c r="AC1912">
        <f>IF(AND(Q1912&gt;=Chart!$F$2,Q1912&lt;=Chart!$F$3),U1912,#N/A)</f>
        <v>39.182461496130479</v>
      </c>
      <c r="AD1912">
        <f>IF(AND(Q1912&gt;=Chart!$F$2,Q1912&lt;=Chart!$F$3),V1912,#N/A)</f>
        <v>39.175692266829401</v>
      </c>
      <c r="AE1912">
        <f>IF(AND(Q1912&gt;=Chart!$F$2,Q1912&lt;=Chart!$F$3),I1912,#N/A)</f>
        <v>4.7772064539196232E-3</v>
      </c>
      <c r="AF1912">
        <f>IF(AND(Q1912&gt;=Chart!$F$2,Q1912&lt;=Chart!$F$3),H1912/100,#N/A)</f>
        <v>1.5800000000000002E-2</v>
      </c>
      <c r="AG1912">
        <f>IF(AND(Q1912&gt;=Chart!$F$2,Q1912&lt;=Chart!$F$3),W1912/100,#N/A)</f>
        <v>8.9999999999999998E-4</v>
      </c>
    </row>
    <row r="1913" spans="1:33" x14ac:dyDescent="0.25">
      <c r="A1913">
        <v>1610548200</v>
      </c>
      <c r="B1913">
        <f>INDEX('Daily Data ADJ'!$1:$1048576,MATCH(Calc!$A1913,'Daily Data ADJ'!$A:$A,0),MATCH("SPY, CBOE BZX: Close",'Daily Data ADJ'!$1:$1,0))</f>
        <v>368.80760778000001</v>
      </c>
      <c r="C1913">
        <f>INDEX('Daily Data ADJ'!$1:$1048576,MATCH(Calc!$A1913,'Daily Data ADJ'!$A:$A,0),MATCH("EFFR, FRED: Close",'Daily Data ADJ'!$1:$1,0))</f>
        <v>0.09</v>
      </c>
      <c r="D1913">
        <f>INDEX('Daily Data ADJ'!$1:$1048576,MATCH(Calc!$A1913,'Daily Data ADJ'!$A:$A,1),MATCH("SOFR, FRED: Close",'Daily Data ADJ'!$1:$1,0))</f>
        <v>0.08</v>
      </c>
      <c r="E1913">
        <f>INDEX('Daily Data ADJ'!$1:$1048576,MATCH(Calc!$A1913,'Daily Data ADJ'!$A:$A,0),MATCH("UPRO, CBOE BZX: Close",'Daily Data ADJ'!$1:$1,0))</f>
        <v>39.957432230000002</v>
      </c>
      <c r="F1913">
        <f>INDEX('Daily Data ADJ'!$1:$1048576,MATCH(Calc!$A1913,'Daily Data ADJ'!$A:$A,0),MATCH("ES1!, CME_MINI: Close",'Daily Data ADJ'!$1:$1,0))</f>
        <v>3803.75</v>
      </c>
      <c r="G1913">
        <f>INDEX('Daily Data ADJ'!$1:$1048576,MATCH(Calc!$A1913,'Daily Data ADJ'!$A:$A,0),MATCH("ES2!, CME_MINI: Close",'Daily Data ADJ'!$1:$1,0))</f>
        <v>3793.5</v>
      </c>
      <c r="H1913">
        <f>INDEX('QUANDL MULTPL SP500_DIV_YIELD_M'!$A:$G,MATCH(Calc!$A1913,'QUANDL MULTPL SP500_DIV_YIELD_M'!$A:$A,1),MATCH('QUANDL MULTPL SP500_DIV_YIELD_M'!$E$1,'QUANDL MULTPL SP500_DIV_YIELD_M'!$A$1:$G$1,0))</f>
        <v>1.58</v>
      </c>
      <c r="I1913" s="5">
        <f t="shared" si="174"/>
        <v>5.0646538533494975E-3</v>
      </c>
      <c r="J1913" s="1">
        <f>A1913/24/60/60+DATE(1970,1,1)</f>
        <v>44209.604166666672</v>
      </c>
      <c r="K1913" s="3">
        <f t="shared" si="177"/>
        <v>1</v>
      </c>
      <c r="L1913" s="6">
        <f>(1+Chart!$F$4)^(1/(365/K1913))-1</f>
        <v>6.6592785027408397E-5</v>
      </c>
      <c r="M1913" s="6">
        <f t="shared" si="178"/>
        <v>2.4646475380585287E-6</v>
      </c>
      <c r="N1913" s="6">
        <f t="shared" si="179"/>
        <v>1.3840839986789533E-5</v>
      </c>
      <c r="O1913">
        <f>O1912*(B1913/B1912)</f>
        <v>368.80760778000405</v>
      </c>
      <c r="P1913">
        <f t="shared" si="175"/>
        <v>2021</v>
      </c>
      <c r="Q1913" s="1">
        <f t="shared" si="176"/>
        <v>44209.604166666672</v>
      </c>
      <c r="R1913">
        <f>IF(B1914="",R1912,IF(Q1913&gt;=Chart!$F$2,E1913,0))</f>
        <v>39.957432230000002</v>
      </c>
      <c r="S1913">
        <f>IF(B1914="",S1912,IFERROR(IF(AND(R1913&gt;0,R1912=0),R1913,(1+(B1914/B1913-1)*Calc!$Z$1)*S1912),0))</f>
        <v>38.772342551842669</v>
      </c>
      <c r="T1913">
        <f>IF(B1914="",T1912,IFERROR(IF(AND(R1913&gt;0,R1912=0),R1913,(1+(B1914/B1913-1)*Calc!$Z$1-L1914)*T1912),0))</f>
        <v>38.749144132825805</v>
      </c>
      <c r="U1913">
        <f>IF(B1914="",U1912,IFERROR(IF(AND(R1913&gt;0,R1912=0),R1913,(1+(B1914/B1913-1)*Calc!$Z$1-M1914*2)*U1912),0))</f>
        <v>38.770625022429719</v>
      </c>
      <c r="V1913">
        <f>IF(B1914="",V1912,IFERROR(IF(AND(R1913&gt;0,R1912=0),R1913,(1+(B1914/B1913-1)*Calc!$Z$1-N1914*2)*V1912),0))</f>
        <v>38.763043131521243</v>
      </c>
      <c r="W1913">
        <f>IF(ISNUMBER(C1913),C1913,W1912)</f>
        <v>0.09</v>
      </c>
      <c r="Y1913" s="1">
        <f>IF(AND(Q1913&gt;=Chart!$F$2,Q1913&lt;=Chart!$F$3),Q1913,#N/A)</f>
        <v>44209.604166666672</v>
      </c>
      <c r="Z1913">
        <f>IF(AND(Q1913&gt;=Chart!$F$2,Q1913&lt;=Chart!$F$3),R1913,#N/A)</f>
        <v>39.957432230000002</v>
      </c>
      <c r="AA1913">
        <f>IF(AND(Q1913&gt;=Chart!$F$2,Q1913&lt;=Chart!$F$3),S1913,#N/A)</f>
        <v>38.772342551842669</v>
      </c>
      <c r="AB1913">
        <f>IF(AND(Q1913&gt;=Chart!$F$2,Q1913&lt;=Chart!$F$3),T1913,#N/A)</f>
        <v>38.749144132825805</v>
      </c>
      <c r="AC1913">
        <f>IF(AND(Q1913&gt;=Chart!$F$2,Q1913&lt;=Chart!$F$3),U1913,#N/A)</f>
        <v>38.770625022429719</v>
      </c>
      <c r="AD1913">
        <f>IF(AND(Q1913&gt;=Chart!$F$2,Q1913&lt;=Chart!$F$3),V1913,#N/A)</f>
        <v>38.763043131521243</v>
      </c>
      <c r="AE1913">
        <f>IF(AND(Q1913&gt;=Chart!$F$2,Q1913&lt;=Chart!$F$3),I1913,#N/A)</f>
        <v>5.0646538533494975E-3</v>
      </c>
      <c r="AF1913">
        <f>IF(AND(Q1913&gt;=Chart!$F$2,Q1913&lt;=Chart!$F$3),H1913/100,#N/A)</f>
        <v>1.5800000000000002E-2</v>
      </c>
      <c r="AG1913">
        <f>IF(AND(Q1913&gt;=Chart!$F$2,Q1913&lt;=Chart!$F$3),W1913/100,#N/A)</f>
        <v>8.9999999999999998E-4</v>
      </c>
    </row>
    <row r="1914" spans="1:33" x14ac:dyDescent="0.25">
      <c r="A1914">
        <v>1610634600</v>
      </c>
      <c r="B1914">
        <f>INDEX('Daily Data ADJ'!$1:$1048576,MATCH(Calc!$A1914,'Daily Data ADJ'!$A:$A,0),MATCH("SPY, CBOE BZX: Close",'Daily Data ADJ'!$1:$1,0))</f>
        <v>367.51606741000001</v>
      </c>
      <c r="C1914">
        <f>INDEX('Daily Data ADJ'!$1:$1048576,MATCH(Calc!$A1914,'Daily Data ADJ'!$A:$A,0),MATCH("EFFR, FRED: Close",'Daily Data ADJ'!$1:$1,0))</f>
        <v>0.09</v>
      </c>
      <c r="D1914">
        <f>INDEX('Daily Data ADJ'!$1:$1048576,MATCH(Calc!$A1914,'Daily Data ADJ'!$A:$A,1),MATCH("SOFR, FRED: Close",'Daily Data ADJ'!$1:$1,0))</f>
        <v>0.08</v>
      </c>
      <c r="E1914">
        <f>INDEX('Daily Data ADJ'!$1:$1048576,MATCH(Calc!$A1914,'Daily Data ADJ'!$A:$A,0),MATCH("UPRO, CBOE BZX: Close",'Daily Data ADJ'!$1:$1,0))</f>
        <v>39.544628289999999</v>
      </c>
      <c r="F1914">
        <f>INDEX('Daily Data ADJ'!$1:$1048576,MATCH(Calc!$A1914,'Daily Data ADJ'!$A:$A,0),MATCH("ES1!, CME_MINI: Close",'Daily Data ADJ'!$1:$1,0))</f>
        <v>3791.25</v>
      </c>
      <c r="G1914">
        <f>INDEX('Daily Data ADJ'!$1:$1048576,MATCH(Calc!$A1914,'Daily Data ADJ'!$A:$A,0),MATCH("ES2!, CME_MINI: Close",'Daily Data ADJ'!$1:$1,0))</f>
        <v>3781</v>
      </c>
      <c r="H1914">
        <f>INDEX('QUANDL MULTPL SP500_DIV_YIELD_M'!$A:$G,MATCH(Calc!$A1914,'QUANDL MULTPL SP500_DIV_YIELD_M'!$A:$A,1),MATCH('QUANDL MULTPL SP500_DIV_YIELD_M'!$E$1,'QUANDL MULTPL SP500_DIV_YIELD_M'!$A$1:$G$1,0))</f>
        <v>1.58</v>
      </c>
      <c r="I1914" s="5">
        <f t="shared" si="174"/>
        <v>5.0294023172182331E-3</v>
      </c>
      <c r="J1914" s="1">
        <f>A1914/24/60/60+DATE(1970,1,1)</f>
        <v>44210.604166666672</v>
      </c>
      <c r="K1914" s="3">
        <f t="shared" si="177"/>
        <v>1</v>
      </c>
      <c r="L1914" s="6">
        <f>(1+Chart!$F$4)^(1/(365/K1914))-1</f>
        <v>6.6592785027408397E-5</v>
      </c>
      <c r="M1914" s="6">
        <f t="shared" si="178"/>
        <v>2.4646475380585287E-6</v>
      </c>
      <c r="N1914" s="6">
        <f t="shared" si="179"/>
        <v>1.3744744102206496E-5</v>
      </c>
      <c r="O1914">
        <f>O1913*(B1914/B1913)</f>
        <v>367.51606741000404</v>
      </c>
      <c r="P1914">
        <f t="shared" si="175"/>
        <v>2021</v>
      </c>
      <c r="Q1914" s="1">
        <f t="shared" si="176"/>
        <v>44210.604166666672</v>
      </c>
      <c r="R1914">
        <f>IF(B1915="",R1913,IF(Q1914&gt;=Chart!$F$2,E1914,0))</f>
        <v>39.544628289999999</v>
      </c>
      <c r="S1914">
        <f>IF(B1915="",S1913,IFERROR(IF(AND(R1914&gt;0,R1913=0),R1914,(1+(B1915/B1914-1)*Calc!$Z$1)*S1913),0))</f>
        <v>37.924075900406429</v>
      </c>
      <c r="T1914">
        <f>IF(B1915="",T1913,IFERROR(IF(AND(R1914&gt;0,R1913=0),R1914,(1+(B1915/B1914-1)*Calc!$Z$1-L1915)*T1913),0))</f>
        <v>37.898804606171282</v>
      </c>
      <c r="U1914">
        <f>IF(B1915="",U1913,IFERROR(IF(AND(R1914&gt;0,R1913=0),R1914,(1+(B1915/B1914-1)*Calc!$Z$1-M1915*2)*U1913),0))</f>
        <v>37.922204835487548</v>
      </c>
      <c r="V1914">
        <f>IF(B1915="",V1913,IFERROR(IF(AND(R1914&gt;0,R1913=0),R1914,(1+(B1915/B1914-1)*Calc!$Z$1-N1915*2)*V1913),0))</f>
        <v>37.913876113744145</v>
      </c>
      <c r="W1914">
        <f>IF(ISNUMBER(C1914),C1914,W1913)</f>
        <v>0.09</v>
      </c>
      <c r="Y1914" s="1">
        <f>IF(AND(Q1914&gt;=Chart!$F$2,Q1914&lt;=Chart!$F$3),Q1914,#N/A)</f>
        <v>44210.604166666672</v>
      </c>
      <c r="Z1914">
        <f>IF(AND(Q1914&gt;=Chart!$F$2,Q1914&lt;=Chart!$F$3),R1914,#N/A)</f>
        <v>39.544628289999999</v>
      </c>
      <c r="AA1914">
        <f>IF(AND(Q1914&gt;=Chart!$F$2,Q1914&lt;=Chart!$F$3),S1914,#N/A)</f>
        <v>37.924075900406429</v>
      </c>
      <c r="AB1914">
        <f>IF(AND(Q1914&gt;=Chart!$F$2,Q1914&lt;=Chart!$F$3),T1914,#N/A)</f>
        <v>37.898804606171282</v>
      </c>
      <c r="AC1914">
        <f>IF(AND(Q1914&gt;=Chart!$F$2,Q1914&lt;=Chart!$F$3),U1914,#N/A)</f>
        <v>37.922204835487548</v>
      </c>
      <c r="AD1914">
        <f>IF(AND(Q1914&gt;=Chart!$F$2,Q1914&lt;=Chart!$F$3),V1914,#N/A)</f>
        <v>37.913876113744145</v>
      </c>
      <c r="AE1914">
        <f>IF(AND(Q1914&gt;=Chart!$F$2,Q1914&lt;=Chart!$F$3),I1914,#N/A)</f>
        <v>5.0294023172182331E-3</v>
      </c>
      <c r="AF1914">
        <f>IF(AND(Q1914&gt;=Chart!$F$2,Q1914&lt;=Chart!$F$3),H1914/100,#N/A)</f>
        <v>1.5800000000000002E-2</v>
      </c>
      <c r="AG1914">
        <f>IF(AND(Q1914&gt;=Chart!$F$2,Q1914&lt;=Chart!$F$3),W1914/100,#N/A)</f>
        <v>8.9999999999999998E-4</v>
      </c>
    </row>
    <row r="1915" spans="1:33" x14ac:dyDescent="0.25">
      <c r="A1915">
        <v>1610721000</v>
      </c>
      <c r="B1915">
        <f>INDEX('Daily Data ADJ'!$1:$1048576,MATCH(Calc!$A1915,'Daily Data ADJ'!$A:$A,0),MATCH("SPY, CBOE BZX: Close",'Daily Data ADJ'!$1:$1,0))</f>
        <v>364.83587835999998</v>
      </c>
      <c r="C1915">
        <f>INDEX('Daily Data ADJ'!$1:$1048576,MATCH(Calc!$A1915,'Daily Data ADJ'!$A:$A,0),MATCH("EFFR, FRED: Close",'Daily Data ADJ'!$1:$1,0))</f>
        <v>0.09</v>
      </c>
      <c r="D1915">
        <f>INDEX('Daily Data ADJ'!$1:$1048576,MATCH(Calc!$A1915,'Daily Data ADJ'!$A:$A,1),MATCH("SOFR, FRED: Close",'Daily Data ADJ'!$1:$1,0))</f>
        <v>0.08</v>
      </c>
      <c r="E1915">
        <f>INDEX('Daily Data ADJ'!$1:$1048576,MATCH(Calc!$A1915,'Daily Data ADJ'!$A:$A,0),MATCH("UPRO, CBOE BZX: Close",'Daily Data ADJ'!$1:$1,0))</f>
        <v>38.669284990000001</v>
      </c>
      <c r="F1915">
        <f>INDEX('Daily Data ADJ'!$1:$1048576,MATCH(Calc!$A1915,'Daily Data ADJ'!$A:$A,0),MATCH("ES1!, CME_MINI: Close",'Daily Data ADJ'!$1:$1,0))</f>
        <v>3762.25</v>
      </c>
      <c r="G1915">
        <f>INDEX('Daily Data ADJ'!$1:$1048576,MATCH(Calc!$A1915,'Daily Data ADJ'!$A:$A,0),MATCH("ES2!, CME_MINI: Close",'Daily Data ADJ'!$1:$1,0))</f>
        <v>3752.25</v>
      </c>
      <c r="H1915">
        <f>INDEX('QUANDL MULTPL SP500_DIV_YIELD_M'!$A:$G,MATCH(Calc!$A1915,'QUANDL MULTPL SP500_DIV_YIELD_M'!$A:$A,1),MATCH('QUANDL MULTPL SP500_DIV_YIELD_M'!$E$1,'QUANDL MULTPL SP500_DIV_YIELD_M'!$A$1:$G$1,0))</f>
        <v>1.58</v>
      </c>
      <c r="I1915" s="5">
        <f t="shared" si="174"/>
        <v>5.210378530877989E-3</v>
      </c>
      <c r="J1915" s="1">
        <f>A1915/24/60/60+DATE(1970,1,1)</f>
        <v>44211.604166666672</v>
      </c>
      <c r="K1915" s="3">
        <f t="shared" si="177"/>
        <v>1</v>
      </c>
      <c r="L1915" s="6">
        <f>(1+Chart!$F$4)^(1/(365/K1915))-1</f>
        <v>6.6592785027408397E-5</v>
      </c>
      <c r="M1915" s="6">
        <f t="shared" si="178"/>
        <v>2.4646475380585287E-6</v>
      </c>
      <c r="N1915" s="6">
        <f t="shared" si="179"/>
        <v>1.4238050608517128E-5</v>
      </c>
      <c r="O1915">
        <f>O1914*(B1915/B1914)</f>
        <v>364.83587836000396</v>
      </c>
      <c r="P1915">
        <f t="shared" si="175"/>
        <v>2021</v>
      </c>
      <c r="Q1915" s="1">
        <f t="shared" si="176"/>
        <v>44211.604166666672</v>
      </c>
      <c r="R1915">
        <f>IF(B1916="",R1914,IF(Q1915&gt;=Chart!$F$2,E1915,0))</f>
        <v>38.669284990000001</v>
      </c>
      <c r="S1915">
        <f>IF(B1916="",S1914,IFERROR(IF(AND(R1915&gt;0,R1914=0),R1915,(1+(B1916/B1915-1)*Calc!$Z$1)*S1914),0))</f>
        <v>38.817416521627393</v>
      </c>
      <c r="T1915">
        <f>IF(B1916="",T1914,IFERROR(IF(AND(R1915&gt;0,R1914=0),R1915,(1+(B1916/B1915-1)*Calc!$Z$1-L1916)*T1914),0))</f>
        <v>38.781453779826833</v>
      </c>
      <c r="U1915">
        <f>IF(B1916="",U1914,IFERROR(IF(AND(R1915&gt;0,R1914=0),R1915,(1+(B1916/B1915-1)*Calc!$Z$1-M1916*2)*U1914),0))</f>
        <v>38.814753660134933</v>
      </c>
      <c r="V1915">
        <f>IF(B1916="",V1914,IFERROR(IF(AND(R1915&gt;0,R1914=0),R1915,(1+(B1916/B1915-1)*Calc!$Z$1-N1916*2)*V1914),0))</f>
        <v>38.802592831863826</v>
      </c>
      <c r="W1915">
        <f>IF(ISNUMBER(C1915),C1915,W1914)</f>
        <v>0.09</v>
      </c>
      <c r="Y1915" s="1">
        <f>IF(AND(Q1915&gt;=Chart!$F$2,Q1915&lt;=Chart!$F$3),Q1915,#N/A)</f>
        <v>44211.604166666672</v>
      </c>
      <c r="Z1915">
        <f>IF(AND(Q1915&gt;=Chart!$F$2,Q1915&lt;=Chart!$F$3),R1915,#N/A)</f>
        <v>38.669284990000001</v>
      </c>
      <c r="AA1915">
        <f>IF(AND(Q1915&gt;=Chart!$F$2,Q1915&lt;=Chart!$F$3),S1915,#N/A)</f>
        <v>38.817416521627393</v>
      </c>
      <c r="AB1915">
        <f>IF(AND(Q1915&gt;=Chart!$F$2,Q1915&lt;=Chart!$F$3),T1915,#N/A)</f>
        <v>38.781453779826833</v>
      </c>
      <c r="AC1915">
        <f>IF(AND(Q1915&gt;=Chart!$F$2,Q1915&lt;=Chart!$F$3),U1915,#N/A)</f>
        <v>38.814753660134933</v>
      </c>
      <c r="AD1915">
        <f>IF(AND(Q1915&gt;=Chart!$F$2,Q1915&lt;=Chart!$F$3),V1915,#N/A)</f>
        <v>38.802592831863826</v>
      </c>
      <c r="AE1915">
        <f>IF(AND(Q1915&gt;=Chart!$F$2,Q1915&lt;=Chart!$F$3),I1915,#N/A)</f>
        <v>5.210378530877989E-3</v>
      </c>
      <c r="AF1915">
        <f>IF(AND(Q1915&gt;=Chart!$F$2,Q1915&lt;=Chart!$F$3),H1915/100,#N/A)</f>
        <v>1.5800000000000002E-2</v>
      </c>
      <c r="AG1915">
        <f>IF(AND(Q1915&gt;=Chart!$F$2,Q1915&lt;=Chart!$F$3),W1915/100,#N/A)</f>
        <v>8.9999999999999998E-4</v>
      </c>
    </row>
    <row r="1916" spans="1:33" x14ac:dyDescent="0.25">
      <c r="A1916">
        <v>1611066600</v>
      </c>
      <c r="B1916">
        <f>INDEX('Daily Data ADJ'!$1:$1048576,MATCH(Calc!$A1916,'Daily Data ADJ'!$A:$A,0),MATCH("SPY, CBOE BZX: Close",'Daily Data ADJ'!$1:$1,0))</f>
        <v>367.70057316999998</v>
      </c>
      <c r="C1916">
        <f>INDEX('Daily Data ADJ'!$1:$1048576,MATCH(Calc!$A1916,'Daily Data ADJ'!$A:$A,0),MATCH("EFFR, FRED: Close",'Daily Data ADJ'!$1:$1,0))</f>
        <v>0.09</v>
      </c>
      <c r="D1916">
        <f>INDEX('Daily Data ADJ'!$1:$1048576,MATCH(Calc!$A1916,'Daily Data ADJ'!$A:$A,1),MATCH("SOFR, FRED: Close",'Daily Data ADJ'!$1:$1,0))</f>
        <v>7.0000000000000007E-2</v>
      </c>
      <c r="E1916">
        <f>INDEX('Daily Data ADJ'!$1:$1048576,MATCH(Calc!$A1916,'Daily Data ADJ'!$A:$A,0),MATCH("UPRO, CBOE BZX: Close",'Daily Data ADJ'!$1:$1,0))</f>
        <v>39.584416619999999</v>
      </c>
      <c r="F1916">
        <f>INDEX('Daily Data ADJ'!$1:$1048576,MATCH(Calc!$A1916,'Daily Data ADJ'!$A:$A,0),MATCH("ES1!, CME_MINI: Close",'Daily Data ADJ'!$1:$1,0))</f>
        <v>3790.5</v>
      </c>
      <c r="G1916">
        <f>INDEX('Daily Data ADJ'!$1:$1048576,MATCH(Calc!$A1916,'Daily Data ADJ'!$A:$A,0),MATCH("ES2!, CME_MINI: Close",'Daily Data ADJ'!$1:$1,0))</f>
        <v>3780.5</v>
      </c>
      <c r="H1916">
        <f>INDEX('QUANDL MULTPL SP500_DIV_YIELD_M'!$A:$G,MATCH(Calc!$A1916,'QUANDL MULTPL SP500_DIV_YIELD_M'!$A:$A,1),MATCH('QUANDL MULTPL SP500_DIV_YIELD_M'!$E$1,'QUANDL MULTPL SP500_DIV_YIELD_M'!$A$1:$G$1,0))</f>
        <v>1.58</v>
      </c>
      <c r="I1916" s="5">
        <f t="shared" si="174"/>
        <v>5.2889888531995818E-3</v>
      </c>
      <c r="J1916" s="1">
        <f>A1916/24/60/60+DATE(1970,1,1)</f>
        <v>44215.604166666672</v>
      </c>
      <c r="K1916" s="3">
        <f t="shared" si="177"/>
        <v>4</v>
      </c>
      <c r="L1916" s="6">
        <f>(1+Chart!$F$4)^(1/(365/K1916))-1</f>
        <v>2.6639774888526091E-4</v>
      </c>
      <c r="M1916" s="6">
        <f t="shared" si="178"/>
        <v>9.8586265995237454E-6</v>
      </c>
      <c r="N1916" s="6">
        <f t="shared" si="179"/>
        <v>5.7810452043227656E-5</v>
      </c>
      <c r="O1916">
        <f>O1915*(B1916/B1915)</f>
        <v>367.70057317000396</v>
      </c>
      <c r="P1916">
        <f t="shared" si="175"/>
        <v>2021</v>
      </c>
      <c r="Q1916" s="1">
        <f t="shared" si="176"/>
        <v>44215.604166666672</v>
      </c>
      <c r="R1916">
        <f>IF(B1917="",R1915,IF(Q1916&gt;=Chart!$F$2,E1916,0))</f>
        <v>39.584416619999999</v>
      </c>
      <c r="S1916">
        <f>IF(B1917="",S1915,IFERROR(IF(AND(R1916&gt;0,R1915=0),R1916,(1+(B1917/B1916-1)*Calc!$Z$1)*S1915),0))</f>
        <v>40.428956963875748</v>
      </c>
      <c r="T1916">
        <f>IF(B1917="",T1915,IFERROR(IF(AND(R1916&gt;0,R1915=0),R1916,(1+(B1917/B1916-1)*Calc!$Z$1-L1917)*T1915),0))</f>
        <v>40.388918631042387</v>
      </c>
      <c r="U1916">
        <f>IF(B1917="",U1915,IFERROR(IF(AND(R1916&gt;0,R1915=0),R1916,(1+(B1917/B1916-1)*Calc!$Z$1-M1917*2)*U1915),0))</f>
        <v>40.425992221886226</v>
      </c>
      <c r="V1916">
        <f>IF(B1917="",V1915,IFERROR(IF(AND(R1916&gt;0,R1915=0),R1916,(1+(B1917/B1916-1)*Calc!$Z$1-N1917*2)*V1915),0))</f>
        <v>40.412364896320796</v>
      </c>
      <c r="W1916">
        <f>IF(ISNUMBER(C1916),C1916,W1915)</f>
        <v>0.09</v>
      </c>
      <c r="Y1916" s="1">
        <f>IF(AND(Q1916&gt;=Chart!$F$2,Q1916&lt;=Chart!$F$3),Q1916,#N/A)</f>
        <v>44215.604166666672</v>
      </c>
      <c r="Z1916">
        <f>IF(AND(Q1916&gt;=Chart!$F$2,Q1916&lt;=Chart!$F$3),R1916,#N/A)</f>
        <v>39.584416619999999</v>
      </c>
      <c r="AA1916">
        <f>IF(AND(Q1916&gt;=Chart!$F$2,Q1916&lt;=Chart!$F$3),S1916,#N/A)</f>
        <v>40.428956963875748</v>
      </c>
      <c r="AB1916">
        <f>IF(AND(Q1916&gt;=Chart!$F$2,Q1916&lt;=Chart!$F$3),T1916,#N/A)</f>
        <v>40.388918631042387</v>
      </c>
      <c r="AC1916">
        <f>IF(AND(Q1916&gt;=Chart!$F$2,Q1916&lt;=Chart!$F$3),U1916,#N/A)</f>
        <v>40.425992221886226</v>
      </c>
      <c r="AD1916">
        <f>IF(AND(Q1916&gt;=Chart!$F$2,Q1916&lt;=Chart!$F$3),V1916,#N/A)</f>
        <v>40.412364896320796</v>
      </c>
      <c r="AE1916">
        <f>IF(AND(Q1916&gt;=Chart!$F$2,Q1916&lt;=Chart!$F$3),I1916,#N/A)</f>
        <v>5.2889888531995818E-3</v>
      </c>
      <c r="AF1916">
        <f>IF(AND(Q1916&gt;=Chart!$F$2,Q1916&lt;=Chart!$F$3),H1916/100,#N/A)</f>
        <v>1.5800000000000002E-2</v>
      </c>
      <c r="AG1916">
        <f>IF(AND(Q1916&gt;=Chart!$F$2,Q1916&lt;=Chart!$F$3),W1916/100,#N/A)</f>
        <v>8.9999999999999998E-4</v>
      </c>
    </row>
    <row r="1917" spans="1:33" x14ac:dyDescent="0.25">
      <c r="A1917">
        <v>1611153000</v>
      </c>
      <c r="B1917">
        <f>INDEX('Daily Data ADJ'!$1:$1048576,MATCH(Calc!$A1917,'Daily Data ADJ'!$A:$A,0),MATCH("SPY, CBOE BZX: Close",'Daily Data ADJ'!$1:$1,0))</f>
        <v>372.78904803</v>
      </c>
      <c r="C1917">
        <f>INDEX('Daily Data ADJ'!$1:$1048576,MATCH(Calc!$A1917,'Daily Data ADJ'!$A:$A,0),MATCH("EFFR, FRED: Close",'Daily Data ADJ'!$1:$1,0))</f>
        <v>0.09</v>
      </c>
      <c r="D1917">
        <f>INDEX('Daily Data ADJ'!$1:$1048576,MATCH(Calc!$A1917,'Daily Data ADJ'!$A:$A,1),MATCH("SOFR, FRED: Close",'Daily Data ADJ'!$1:$1,0))</f>
        <v>0.06</v>
      </c>
      <c r="E1917">
        <f>INDEX('Daily Data ADJ'!$1:$1048576,MATCH(Calc!$A1917,'Daily Data ADJ'!$A:$A,0),MATCH("UPRO, CBOE BZX: Close",'Daily Data ADJ'!$1:$1,0))</f>
        <v>41.210764679999997</v>
      </c>
      <c r="F1917">
        <f>INDEX('Daily Data ADJ'!$1:$1048576,MATCH(Calc!$A1917,'Daily Data ADJ'!$A:$A,0),MATCH("ES1!, CME_MINI: Close",'Daily Data ADJ'!$1:$1,0))</f>
        <v>3845</v>
      </c>
      <c r="G1917">
        <f>INDEX('Daily Data ADJ'!$1:$1048576,MATCH(Calc!$A1917,'Daily Data ADJ'!$A:$A,0),MATCH("ES2!, CME_MINI: Close",'Daily Data ADJ'!$1:$1,0))</f>
        <v>3835</v>
      </c>
      <c r="H1917">
        <f>INDEX('QUANDL MULTPL SP500_DIV_YIELD_M'!$A:$G,MATCH(Calc!$A1917,'QUANDL MULTPL SP500_DIV_YIELD_M'!$A:$A,1),MATCH('QUANDL MULTPL SP500_DIV_YIELD_M'!$E$1,'QUANDL MULTPL SP500_DIV_YIELD_M'!$A$1:$G$1,0))</f>
        <v>1.58</v>
      </c>
      <c r="I1917" s="5">
        <f t="shared" si="174"/>
        <v>5.4373930891158037E-3</v>
      </c>
      <c r="J1917" s="1">
        <f>A1917/24/60/60+DATE(1970,1,1)</f>
        <v>44216.604166666672</v>
      </c>
      <c r="K1917" s="3">
        <f t="shared" si="177"/>
        <v>1</v>
      </c>
      <c r="L1917" s="6">
        <f>(1+Chart!$F$4)^(1/(365/K1917))-1</f>
        <v>6.6592785027408397E-5</v>
      </c>
      <c r="M1917" s="6">
        <f t="shared" si="178"/>
        <v>2.4646475380585287E-6</v>
      </c>
      <c r="N1917" s="6">
        <f t="shared" si="179"/>
        <v>1.4856723608458466E-5</v>
      </c>
      <c r="O1917">
        <f>O1916*(B1917/B1916)</f>
        <v>372.7890480300041</v>
      </c>
      <c r="P1917">
        <f t="shared" si="175"/>
        <v>2021</v>
      </c>
      <c r="Q1917" s="1">
        <f t="shared" si="176"/>
        <v>44216.604166666672</v>
      </c>
      <c r="R1917">
        <f>IF(B1918="",R1916,IF(Q1917&gt;=Chart!$F$2,E1917,0))</f>
        <v>41.210764679999997</v>
      </c>
      <c r="S1917">
        <f>IF(B1918="",S1916,IFERROR(IF(AND(R1917&gt;0,R1916=0),R1917,(1+(B1918/B1917-1)*Calc!$Z$1)*S1916),0))</f>
        <v>40.539536567705561</v>
      </c>
      <c r="T1917">
        <f>IF(B1918="",T1916,IFERROR(IF(AND(R1917&gt;0,R1916=0),R1917,(1+(B1918/B1917-1)*Calc!$Z$1-L1918)*T1916),0))</f>
        <v>40.496699113111376</v>
      </c>
      <c r="U1917">
        <f>IF(B1918="",U1916,IFERROR(IF(AND(R1917&gt;0,R1916=0),R1917,(1+(B1918/B1917-1)*Calc!$Z$1-M1918*2)*U1916),0))</f>
        <v>40.536386577500075</v>
      </c>
      <c r="V1917">
        <f>IF(B1918="",V1916,IFERROR(IF(AND(R1917&gt;0,R1916=0),R1917,(1+(B1918/B1917-1)*Calc!$Z$1-N1918*2)*V1916),0))</f>
        <v>40.521697736441034</v>
      </c>
      <c r="W1917">
        <f>IF(ISNUMBER(C1917),C1917,W1916)</f>
        <v>0.09</v>
      </c>
      <c r="Y1917" s="1">
        <f>IF(AND(Q1917&gt;=Chart!$F$2,Q1917&lt;=Chart!$F$3),Q1917,#N/A)</f>
        <v>44216.604166666672</v>
      </c>
      <c r="Z1917">
        <f>IF(AND(Q1917&gt;=Chart!$F$2,Q1917&lt;=Chart!$F$3),R1917,#N/A)</f>
        <v>41.210764679999997</v>
      </c>
      <c r="AA1917">
        <f>IF(AND(Q1917&gt;=Chart!$F$2,Q1917&lt;=Chart!$F$3),S1917,#N/A)</f>
        <v>40.539536567705561</v>
      </c>
      <c r="AB1917">
        <f>IF(AND(Q1917&gt;=Chart!$F$2,Q1917&lt;=Chart!$F$3),T1917,#N/A)</f>
        <v>40.496699113111376</v>
      </c>
      <c r="AC1917">
        <f>IF(AND(Q1917&gt;=Chart!$F$2,Q1917&lt;=Chart!$F$3),U1917,#N/A)</f>
        <v>40.536386577500075</v>
      </c>
      <c r="AD1917">
        <f>IF(AND(Q1917&gt;=Chart!$F$2,Q1917&lt;=Chart!$F$3),V1917,#N/A)</f>
        <v>40.521697736441034</v>
      </c>
      <c r="AE1917">
        <f>IF(AND(Q1917&gt;=Chart!$F$2,Q1917&lt;=Chart!$F$3),I1917,#N/A)</f>
        <v>5.4373930891158037E-3</v>
      </c>
      <c r="AF1917">
        <f>IF(AND(Q1917&gt;=Chart!$F$2,Q1917&lt;=Chart!$F$3),H1917/100,#N/A)</f>
        <v>1.5800000000000002E-2</v>
      </c>
      <c r="AG1917">
        <f>IF(AND(Q1917&gt;=Chart!$F$2,Q1917&lt;=Chart!$F$3),W1917/100,#N/A)</f>
        <v>8.9999999999999998E-4</v>
      </c>
    </row>
    <row r="1918" spans="1:33" x14ac:dyDescent="0.25">
      <c r="A1918">
        <v>1611239400</v>
      </c>
      <c r="B1918">
        <f>INDEX('Daily Data ADJ'!$1:$1048576,MATCH(Calc!$A1918,'Daily Data ADJ'!$A:$A,0),MATCH("SPY, CBOE BZX: Close",'Daily Data ADJ'!$1:$1,0))</f>
        <v>373.12892706999997</v>
      </c>
      <c r="C1918">
        <f>INDEX('Daily Data ADJ'!$1:$1048576,MATCH(Calc!$A1918,'Daily Data ADJ'!$A:$A,0),MATCH("EFFR, FRED: Close",'Daily Data ADJ'!$1:$1,0))</f>
        <v>0.08</v>
      </c>
      <c r="D1918">
        <f>INDEX('Daily Data ADJ'!$1:$1048576,MATCH(Calc!$A1918,'Daily Data ADJ'!$A:$A,1),MATCH("SOFR, FRED: Close",'Daily Data ADJ'!$1:$1,0))</f>
        <v>0.04</v>
      </c>
      <c r="E1918">
        <f>INDEX('Daily Data ADJ'!$1:$1048576,MATCH(Calc!$A1918,'Daily Data ADJ'!$A:$A,0),MATCH("UPRO, CBOE BZX: Close",'Daily Data ADJ'!$1:$1,0))</f>
        <v>41.305261969999997</v>
      </c>
      <c r="F1918">
        <f>INDEX('Daily Data ADJ'!$1:$1048576,MATCH(Calc!$A1918,'Daily Data ADJ'!$A:$A,0),MATCH("ES1!, CME_MINI: Close",'Daily Data ADJ'!$1:$1,0))</f>
        <v>3846</v>
      </c>
      <c r="G1918">
        <f>INDEX('Daily Data ADJ'!$1:$1048576,MATCH(Calc!$A1918,'Daily Data ADJ'!$A:$A,0),MATCH("ES2!, CME_MINI: Close",'Daily Data ADJ'!$1:$1,0))</f>
        <v>3836</v>
      </c>
      <c r="H1918">
        <f>INDEX('QUANDL MULTPL SP500_DIV_YIELD_M'!$A:$G,MATCH(Calc!$A1918,'QUANDL MULTPL SP500_DIV_YIELD_M'!$A:$A,1),MATCH('QUANDL MULTPL SP500_DIV_YIELD_M'!$E$1,'QUANDL MULTPL SP500_DIV_YIELD_M'!$A$1:$G$1,0))</f>
        <v>1.58</v>
      </c>
      <c r="I1918" s="5">
        <f t="shared" si="174"/>
        <v>5.4400769616215969E-3</v>
      </c>
      <c r="J1918" s="1">
        <f>A1918/24/60/60+DATE(1970,1,1)</f>
        <v>44217.604166666672</v>
      </c>
      <c r="K1918" s="3">
        <f t="shared" si="177"/>
        <v>1</v>
      </c>
      <c r="L1918" s="6">
        <f>(1+Chart!$F$4)^(1/(365/K1918))-1</f>
        <v>6.6592785027408397E-5</v>
      </c>
      <c r="M1918" s="6">
        <f t="shared" si="178"/>
        <v>2.1909069769510126E-6</v>
      </c>
      <c r="N1918" s="6">
        <f t="shared" si="179"/>
        <v>1.4864037017447984E-5</v>
      </c>
      <c r="O1918">
        <f>O1917*(B1918/B1917)</f>
        <v>373.12892707000412</v>
      </c>
      <c r="P1918">
        <f t="shared" si="175"/>
        <v>2021</v>
      </c>
      <c r="Q1918" s="1">
        <f t="shared" si="176"/>
        <v>44217.604166666672</v>
      </c>
      <c r="R1918">
        <f>IF(B1919="",R1917,IF(Q1918&gt;=Chart!$F$2,E1918,0))</f>
        <v>41.305261969999997</v>
      </c>
      <c r="S1918">
        <f>IF(B1919="",S1917,IFERROR(IF(AND(R1918&gt;0,R1917=0),R1918,(1+(B1919/B1918-1)*Calc!$Z$1)*S1917),0))</f>
        <v>40.109073032307492</v>
      </c>
      <c r="T1918">
        <f>IF(B1919="",T1917,IFERROR(IF(AND(R1918&gt;0,R1917=0),R1918,(1+(B1919/B1918-1)*Calc!$Z$1-L1919)*T1917),0))</f>
        <v>40.063993653399244</v>
      </c>
      <c r="U1918">
        <f>IF(B1919="",U1917,IFERROR(IF(AND(R1918&gt;0,R1917=0),R1918,(1+(B1919/B1918-1)*Calc!$Z$1-M1919*2)*U1917),0))</f>
        <v>40.105778866938685</v>
      </c>
      <c r="V1918">
        <f>IF(B1919="",V1917,IFERROR(IF(AND(R1918&gt;0,R1917=0),R1918,(1+(B1919/B1918-1)*Calc!$Z$1-N1919*2)*V1917),0))</f>
        <v>40.090225972022658</v>
      </c>
      <c r="W1918">
        <f>IF(ISNUMBER(C1918),C1918,W1917)</f>
        <v>0.08</v>
      </c>
      <c r="Y1918" s="1">
        <f>IF(AND(Q1918&gt;=Chart!$F$2,Q1918&lt;=Chart!$F$3),Q1918,#N/A)</f>
        <v>44217.604166666672</v>
      </c>
      <c r="Z1918">
        <f>IF(AND(Q1918&gt;=Chart!$F$2,Q1918&lt;=Chart!$F$3),R1918,#N/A)</f>
        <v>41.305261969999997</v>
      </c>
      <c r="AA1918">
        <f>IF(AND(Q1918&gt;=Chart!$F$2,Q1918&lt;=Chart!$F$3),S1918,#N/A)</f>
        <v>40.109073032307492</v>
      </c>
      <c r="AB1918">
        <f>IF(AND(Q1918&gt;=Chart!$F$2,Q1918&lt;=Chart!$F$3),T1918,#N/A)</f>
        <v>40.063993653399244</v>
      </c>
      <c r="AC1918">
        <f>IF(AND(Q1918&gt;=Chart!$F$2,Q1918&lt;=Chart!$F$3),U1918,#N/A)</f>
        <v>40.105778866938685</v>
      </c>
      <c r="AD1918">
        <f>IF(AND(Q1918&gt;=Chart!$F$2,Q1918&lt;=Chart!$F$3),V1918,#N/A)</f>
        <v>40.090225972022658</v>
      </c>
      <c r="AE1918">
        <f>IF(AND(Q1918&gt;=Chart!$F$2,Q1918&lt;=Chart!$F$3),I1918,#N/A)</f>
        <v>5.4400769616215969E-3</v>
      </c>
      <c r="AF1918">
        <f>IF(AND(Q1918&gt;=Chart!$F$2,Q1918&lt;=Chart!$F$3),H1918/100,#N/A)</f>
        <v>1.5800000000000002E-2</v>
      </c>
      <c r="AG1918">
        <f>IF(AND(Q1918&gt;=Chart!$F$2,Q1918&lt;=Chart!$F$3),W1918/100,#N/A)</f>
        <v>8.0000000000000004E-4</v>
      </c>
    </row>
    <row r="1919" spans="1:33" x14ac:dyDescent="0.25">
      <c r="A1919">
        <v>1611325800</v>
      </c>
      <c r="B1919">
        <f>INDEX('Daily Data ADJ'!$1:$1048576,MATCH(Calc!$A1919,'Daily Data ADJ'!$A:$A,0),MATCH("SPY, CBOE BZX: Close",'Daily Data ADJ'!$1:$1,0))</f>
        <v>371.80825420999997</v>
      </c>
      <c r="C1919">
        <f>INDEX('Daily Data ADJ'!$1:$1048576,MATCH(Calc!$A1919,'Daily Data ADJ'!$A:$A,0),MATCH("EFFR, FRED: Close",'Daily Data ADJ'!$1:$1,0))</f>
        <v>0.08</v>
      </c>
      <c r="D1919">
        <f>INDEX('Daily Data ADJ'!$1:$1048576,MATCH(Calc!$A1919,'Daily Data ADJ'!$A:$A,1),MATCH("SOFR, FRED: Close",'Daily Data ADJ'!$1:$1,0))</f>
        <v>0.05</v>
      </c>
      <c r="E1919">
        <f>INDEX('Daily Data ADJ'!$1:$1048576,MATCH(Calc!$A1919,'Daily Data ADJ'!$A:$A,0),MATCH("UPRO, CBOE BZX: Close",'Daily Data ADJ'!$1:$1,0))</f>
        <v>40.887484489999999</v>
      </c>
      <c r="F1919">
        <f>INDEX('Daily Data ADJ'!$1:$1048576,MATCH(Calc!$A1919,'Daily Data ADJ'!$A:$A,0),MATCH("ES1!, CME_MINI: Close",'Daily Data ADJ'!$1:$1,0))</f>
        <v>3834.25</v>
      </c>
      <c r="G1919">
        <f>INDEX('Daily Data ADJ'!$1:$1048576,MATCH(Calc!$A1919,'Daily Data ADJ'!$A:$A,0),MATCH("ES2!, CME_MINI: Close",'Daily Data ADJ'!$1:$1,0))</f>
        <v>3824.25</v>
      </c>
      <c r="H1919">
        <f>INDEX('QUANDL MULTPL SP500_DIV_YIELD_M'!$A:$G,MATCH(Calc!$A1919,'QUANDL MULTPL SP500_DIV_YIELD_M'!$A:$A,1),MATCH('QUANDL MULTPL SP500_DIV_YIELD_M'!$E$1,'QUANDL MULTPL SP500_DIV_YIELD_M'!$A$1:$G$1,0))</f>
        <v>1.58</v>
      </c>
      <c r="I1919" s="5">
        <f t="shared" si="174"/>
        <v>5.408453391091049E-3</v>
      </c>
      <c r="J1919" s="1">
        <f>A1919/24/60/60+DATE(1970,1,1)</f>
        <v>44218.604166666672</v>
      </c>
      <c r="K1919" s="3">
        <f t="shared" si="177"/>
        <v>1</v>
      </c>
      <c r="L1919" s="6">
        <f>(1+Chart!$F$4)^(1/(365/K1919))-1</f>
        <v>6.6592785027408397E-5</v>
      </c>
      <c r="M1919" s="6">
        <f t="shared" si="178"/>
        <v>2.1909069769510126E-6</v>
      </c>
      <c r="N1919" s="6">
        <f t="shared" si="179"/>
        <v>1.4777863243553568E-5</v>
      </c>
      <c r="O1919">
        <f>O1918*(B1919/B1918)</f>
        <v>371.80825421000412</v>
      </c>
      <c r="P1919">
        <f t="shared" si="175"/>
        <v>2021</v>
      </c>
      <c r="Q1919" s="1">
        <f t="shared" si="176"/>
        <v>44218.604166666672</v>
      </c>
      <c r="R1919">
        <f>IF(B1920="",R1918,IF(Q1919&gt;=Chart!$F$2,E1919,0))</f>
        <v>40.887484489999999</v>
      </c>
      <c r="S1919">
        <f>IF(B1920="",S1918,IFERROR(IF(AND(R1919&gt;0,R1918=0),R1919,(1+(B1920/B1919-1)*Calc!$Z$1)*S1918),0))</f>
        <v>40.583618844881826</v>
      </c>
      <c r="T1919">
        <f>IF(B1920="",T1918,IFERROR(IF(AND(R1919&gt;0,R1918=0),R1919,(1+(B1920/B1919-1)*Calc!$Z$1-L1920)*T1918),0))</f>
        <v>40.530001662802405</v>
      </c>
      <c r="U1919">
        <f>IF(B1920="",U1918,IFERROR(IF(AND(R1919&gt;0,R1918=0),R1919,(1+(B1920/B1919-1)*Calc!$Z$1-M1920*2)*U1918),0))</f>
        <v>40.579758495640775</v>
      </c>
      <c r="V1919">
        <f>IF(B1920="",V1918,IFERROR(IF(AND(R1919&gt;0,R1918=0),R1919,(1+(B1920/B1919-1)*Calc!$Z$1-N1920*2)*V1918),0))</f>
        <v>40.561137935733342</v>
      </c>
      <c r="W1919">
        <f>IF(ISNUMBER(C1919),C1919,W1918)</f>
        <v>0.08</v>
      </c>
      <c r="Y1919" s="1">
        <f>IF(AND(Q1919&gt;=Chart!$F$2,Q1919&lt;=Chart!$F$3),Q1919,#N/A)</f>
        <v>44218.604166666672</v>
      </c>
      <c r="Z1919">
        <f>IF(AND(Q1919&gt;=Chart!$F$2,Q1919&lt;=Chart!$F$3),R1919,#N/A)</f>
        <v>40.887484489999999</v>
      </c>
      <c r="AA1919">
        <f>IF(AND(Q1919&gt;=Chart!$F$2,Q1919&lt;=Chart!$F$3),S1919,#N/A)</f>
        <v>40.583618844881826</v>
      </c>
      <c r="AB1919">
        <f>IF(AND(Q1919&gt;=Chart!$F$2,Q1919&lt;=Chart!$F$3),T1919,#N/A)</f>
        <v>40.530001662802405</v>
      </c>
      <c r="AC1919">
        <f>IF(AND(Q1919&gt;=Chart!$F$2,Q1919&lt;=Chart!$F$3),U1919,#N/A)</f>
        <v>40.579758495640775</v>
      </c>
      <c r="AD1919">
        <f>IF(AND(Q1919&gt;=Chart!$F$2,Q1919&lt;=Chart!$F$3),V1919,#N/A)</f>
        <v>40.561137935733342</v>
      </c>
      <c r="AE1919">
        <f>IF(AND(Q1919&gt;=Chart!$F$2,Q1919&lt;=Chart!$F$3),I1919,#N/A)</f>
        <v>5.408453391091049E-3</v>
      </c>
      <c r="AF1919">
        <f>IF(AND(Q1919&gt;=Chart!$F$2,Q1919&lt;=Chart!$F$3),H1919/100,#N/A)</f>
        <v>1.5800000000000002E-2</v>
      </c>
      <c r="AG1919">
        <f>IF(AND(Q1919&gt;=Chart!$F$2,Q1919&lt;=Chart!$F$3),W1919/100,#N/A)</f>
        <v>8.0000000000000004E-4</v>
      </c>
    </row>
    <row r="1920" spans="1:33" x14ac:dyDescent="0.25">
      <c r="A1920">
        <v>1611585000</v>
      </c>
      <c r="B1920">
        <f>INDEX('Daily Data ADJ'!$1:$1048576,MATCH(Calc!$A1920,'Daily Data ADJ'!$A:$A,0),MATCH("SPY, CBOE BZX: Close",'Daily Data ADJ'!$1:$1,0))</f>
        <v>373.27458952000001</v>
      </c>
      <c r="C1920">
        <f>INDEX('Daily Data ADJ'!$1:$1048576,MATCH(Calc!$A1920,'Daily Data ADJ'!$A:$A,0),MATCH("EFFR, FRED: Close",'Daily Data ADJ'!$1:$1,0))</f>
        <v>0.08</v>
      </c>
      <c r="D1920">
        <f>INDEX('Daily Data ADJ'!$1:$1048576,MATCH(Calc!$A1920,'Daily Data ADJ'!$A:$A,1),MATCH("SOFR, FRED: Close",'Daily Data ADJ'!$1:$1,0))</f>
        <v>0.06</v>
      </c>
      <c r="E1920">
        <f>INDEX('Daily Data ADJ'!$1:$1048576,MATCH(Calc!$A1920,'Daily Data ADJ'!$A:$A,0),MATCH("UPRO, CBOE BZX: Close",'Daily Data ADJ'!$1:$1,0))</f>
        <v>41.379865090000003</v>
      </c>
      <c r="F1920">
        <f>INDEX('Daily Data ADJ'!$1:$1048576,MATCH(Calc!$A1920,'Daily Data ADJ'!$A:$A,0),MATCH("ES1!, CME_MINI: Close",'Daily Data ADJ'!$1:$1,0))</f>
        <v>3848.5</v>
      </c>
      <c r="G1920">
        <f>INDEX('Daily Data ADJ'!$1:$1048576,MATCH(Calc!$A1920,'Daily Data ADJ'!$A:$A,0),MATCH("ES2!, CME_MINI: Close",'Daily Data ADJ'!$1:$1,0))</f>
        <v>3838.25</v>
      </c>
      <c r="H1920">
        <f>INDEX('QUANDL MULTPL SP500_DIV_YIELD_M'!$A:$G,MATCH(Calc!$A1920,'QUANDL MULTPL SP500_DIV_YIELD_M'!$A:$A,1),MATCH('QUANDL MULTPL SP500_DIV_YIELD_M'!$E$1,'QUANDL MULTPL SP500_DIV_YIELD_M'!$A$1:$G$1,0))</f>
        <v>1.58</v>
      </c>
      <c r="I1920" s="5">
        <f t="shared" si="174"/>
        <v>5.1889845240557717E-3</v>
      </c>
      <c r="J1920" s="1">
        <f>A1920/24/60/60+DATE(1970,1,1)</f>
        <v>44221.604166666672</v>
      </c>
      <c r="K1920" s="3">
        <f t="shared" si="177"/>
        <v>3</v>
      </c>
      <c r="L1920" s="6">
        <f>(1+Chart!$F$4)^(1/(365/K1920))-1</f>
        <v>1.9979165917494157E-4</v>
      </c>
      <c r="M1920" s="6">
        <f t="shared" si="178"/>
        <v>6.5727353308897563E-6</v>
      </c>
      <c r="N1920" s="6">
        <f t="shared" si="179"/>
        <v>4.2539820974463183E-5</v>
      </c>
      <c r="O1920">
        <f>O1919*(B1920/B1919)</f>
        <v>373.27458952000416</v>
      </c>
      <c r="P1920">
        <f t="shared" si="175"/>
        <v>2021</v>
      </c>
      <c r="Q1920" s="1">
        <f t="shared" si="176"/>
        <v>44221.604166666672</v>
      </c>
      <c r="R1920">
        <f>IF(B1921="",R1919,IF(Q1920&gt;=Chart!$F$2,E1920,0))</f>
        <v>41.379865090000003</v>
      </c>
      <c r="S1920">
        <f>IF(B1921="",S1919,IFERROR(IF(AND(R1920&gt;0,R1919=0),R1920,(1+(B1921/B1920-1)*Calc!$Z$1)*S1919),0))</f>
        <v>40.393576144457306</v>
      </c>
      <c r="T1920">
        <f>IF(B1921="",T1919,IFERROR(IF(AND(R1920&gt;0,R1919=0),R1920,(1+(B1921/B1920-1)*Calc!$Z$1-L1921)*T1919),0))</f>
        <v>40.337511032231347</v>
      </c>
      <c r="U1920">
        <f>IF(B1921="",U1919,IFERROR(IF(AND(R1920&gt;0,R1919=0),R1920,(1+(B1921/B1920-1)*Calc!$Z$1-M1921*2)*U1919),0))</f>
        <v>40.389556059291742</v>
      </c>
      <c r="V1920">
        <f>IF(B1921="",V1919,IFERROR(IF(AND(R1920&gt;0,R1919=0),R1920,(1+(B1921/B1920-1)*Calc!$Z$1-N1921*2)*V1919),0))</f>
        <v>40.369996780975249</v>
      </c>
      <c r="W1920">
        <f>IF(ISNUMBER(C1920),C1920,W1919)</f>
        <v>0.08</v>
      </c>
      <c r="Y1920" s="1">
        <f>IF(AND(Q1920&gt;=Chart!$F$2,Q1920&lt;=Chart!$F$3),Q1920,#N/A)</f>
        <v>44221.604166666672</v>
      </c>
      <c r="Z1920">
        <f>IF(AND(Q1920&gt;=Chart!$F$2,Q1920&lt;=Chart!$F$3),R1920,#N/A)</f>
        <v>41.379865090000003</v>
      </c>
      <c r="AA1920">
        <f>IF(AND(Q1920&gt;=Chart!$F$2,Q1920&lt;=Chart!$F$3),S1920,#N/A)</f>
        <v>40.393576144457306</v>
      </c>
      <c r="AB1920">
        <f>IF(AND(Q1920&gt;=Chart!$F$2,Q1920&lt;=Chart!$F$3),T1920,#N/A)</f>
        <v>40.337511032231347</v>
      </c>
      <c r="AC1920">
        <f>IF(AND(Q1920&gt;=Chart!$F$2,Q1920&lt;=Chart!$F$3),U1920,#N/A)</f>
        <v>40.389556059291742</v>
      </c>
      <c r="AD1920">
        <f>IF(AND(Q1920&gt;=Chart!$F$2,Q1920&lt;=Chart!$F$3),V1920,#N/A)</f>
        <v>40.369996780975249</v>
      </c>
      <c r="AE1920">
        <f>IF(AND(Q1920&gt;=Chart!$F$2,Q1920&lt;=Chart!$F$3),I1920,#N/A)</f>
        <v>5.1889845240557717E-3</v>
      </c>
      <c r="AF1920">
        <f>IF(AND(Q1920&gt;=Chart!$F$2,Q1920&lt;=Chart!$F$3),H1920/100,#N/A)</f>
        <v>1.5800000000000002E-2</v>
      </c>
      <c r="AG1920">
        <f>IF(AND(Q1920&gt;=Chart!$F$2,Q1920&lt;=Chart!$F$3),W1920/100,#N/A)</f>
        <v>8.0000000000000004E-4</v>
      </c>
    </row>
    <row r="1921" spans="1:33" x14ac:dyDescent="0.25">
      <c r="A1921">
        <v>1611671400</v>
      </c>
      <c r="B1921">
        <f>INDEX('Daily Data ADJ'!$1:$1048576,MATCH(Calc!$A1921,'Daily Data ADJ'!$A:$A,0),MATCH("SPY, CBOE BZX: Close",'Daily Data ADJ'!$1:$1,0))</f>
        <v>372.69193973</v>
      </c>
      <c r="C1921">
        <f>INDEX('Daily Data ADJ'!$1:$1048576,MATCH(Calc!$A1921,'Daily Data ADJ'!$A:$A,0),MATCH("EFFR, FRED: Close",'Daily Data ADJ'!$1:$1,0))</f>
        <v>0.08</v>
      </c>
      <c r="D1921">
        <f>INDEX('Daily Data ADJ'!$1:$1048576,MATCH(Calc!$A1921,'Daily Data ADJ'!$A:$A,1),MATCH("SOFR, FRED: Close",'Daily Data ADJ'!$1:$1,0))</f>
        <v>0.03</v>
      </c>
      <c r="E1921">
        <f>INDEX('Daily Data ADJ'!$1:$1048576,MATCH(Calc!$A1921,'Daily Data ADJ'!$A:$A,0),MATCH("UPRO, CBOE BZX: Close",'Daily Data ADJ'!$1:$1,0))</f>
        <v>41.185896970000002</v>
      </c>
      <c r="F1921">
        <f>INDEX('Daily Data ADJ'!$1:$1048576,MATCH(Calc!$A1921,'Daily Data ADJ'!$A:$A,0),MATCH("ES1!, CME_MINI: Close",'Daily Data ADJ'!$1:$1,0))</f>
        <v>3842.5</v>
      </c>
      <c r="G1921">
        <f>INDEX('Daily Data ADJ'!$1:$1048576,MATCH(Calc!$A1921,'Daily Data ADJ'!$A:$A,0),MATCH("ES2!, CME_MINI: Close",'Daily Data ADJ'!$1:$1,0))</f>
        <v>3832.5</v>
      </c>
      <c r="H1921">
        <f>INDEX('QUANDL MULTPL SP500_DIV_YIELD_M'!$A:$G,MATCH(Calc!$A1921,'QUANDL MULTPL SP500_DIV_YIELD_M'!$A:$A,1),MATCH('QUANDL MULTPL SP500_DIV_YIELD_M'!$E$1,'QUANDL MULTPL SP500_DIV_YIELD_M'!$A$1:$G$1,0))</f>
        <v>1.58</v>
      </c>
      <c r="I1921" s="5">
        <f t="shared" si="174"/>
        <v>5.4306773201539746E-3</v>
      </c>
      <c r="J1921" s="1">
        <f>A1921/24/60/60+DATE(1970,1,1)</f>
        <v>44222.604166666672</v>
      </c>
      <c r="K1921" s="3">
        <f t="shared" si="177"/>
        <v>1</v>
      </c>
      <c r="L1921" s="6">
        <f>(1+Chart!$F$4)^(1/(365/K1921))-1</f>
        <v>6.6592785027408397E-5</v>
      </c>
      <c r="M1921" s="6">
        <f t="shared" si="178"/>
        <v>2.1909069769510126E-6</v>
      </c>
      <c r="N1921" s="6">
        <f t="shared" si="179"/>
        <v>1.4838423412211199E-5</v>
      </c>
      <c r="O1921">
        <f>O1920*(B1921/B1920)</f>
        <v>372.69193973000415</v>
      </c>
      <c r="P1921">
        <f t="shared" si="175"/>
        <v>2021</v>
      </c>
      <c r="Q1921" s="1">
        <f t="shared" si="176"/>
        <v>44222.604166666672</v>
      </c>
      <c r="R1921">
        <f>IF(B1922="",R1920,IF(Q1921&gt;=Chart!$F$2,E1921,0))</f>
        <v>41.185896970000002</v>
      </c>
      <c r="S1921">
        <f>IF(B1922="",S1920,IFERROR(IF(AND(R1921&gt;0,R1920=0),R1921,(1+(B1922/B1921-1)*Calc!$Z$1)*S1920),0))</f>
        <v>37.431864707234183</v>
      </c>
      <c r="T1921">
        <f>IF(B1922="",T1920,IFERROR(IF(AND(R1921&gt;0,R1920=0),R1921,(1+(B1922/B1921-1)*Calc!$Z$1-L1922)*T1920),0))</f>
        <v>37.377224177389166</v>
      </c>
      <c r="U1921">
        <f>IF(B1922="",U1920,IFERROR(IF(AND(R1921&gt;0,R1920=0),R1921,(1+(B1922/B1921-1)*Calc!$Z$1-M1922*2)*U1920),0))</f>
        <v>37.427962400610085</v>
      </c>
      <c r="V1921">
        <f>IF(B1922="",V1920,IFERROR(IF(AND(R1921&gt;0,R1920=0),R1921,(1+(B1922/B1921-1)*Calc!$Z$1-N1922*2)*V1920),0))</f>
        <v>37.408934101103505</v>
      </c>
      <c r="W1921">
        <f>IF(ISNUMBER(C1921),C1921,W1920)</f>
        <v>0.08</v>
      </c>
      <c r="Y1921" s="1">
        <f>IF(AND(Q1921&gt;=Chart!$F$2,Q1921&lt;=Chart!$F$3),Q1921,#N/A)</f>
        <v>44222.604166666672</v>
      </c>
      <c r="Z1921">
        <f>IF(AND(Q1921&gt;=Chart!$F$2,Q1921&lt;=Chart!$F$3),R1921,#N/A)</f>
        <v>41.185896970000002</v>
      </c>
      <c r="AA1921">
        <f>IF(AND(Q1921&gt;=Chart!$F$2,Q1921&lt;=Chart!$F$3),S1921,#N/A)</f>
        <v>37.431864707234183</v>
      </c>
      <c r="AB1921">
        <f>IF(AND(Q1921&gt;=Chart!$F$2,Q1921&lt;=Chart!$F$3),T1921,#N/A)</f>
        <v>37.377224177389166</v>
      </c>
      <c r="AC1921">
        <f>IF(AND(Q1921&gt;=Chart!$F$2,Q1921&lt;=Chart!$F$3),U1921,#N/A)</f>
        <v>37.427962400610085</v>
      </c>
      <c r="AD1921">
        <f>IF(AND(Q1921&gt;=Chart!$F$2,Q1921&lt;=Chart!$F$3),V1921,#N/A)</f>
        <v>37.408934101103505</v>
      </c>
      <c r="AE1921">
        <f>IF(AND(Q1921&gt;=Chart!$F$2,Q1921&lt;=Chart!$F$3),I1921,#N/A)</f>
        <v>5.4306773201539746E-3</v>
      </c>
      <c r="AF1921">
        <f>IF(AND(Q1921&gt;=Chart!$F$2,Q1921&lt;=Chart!$F$3),H1921/100,#N/A)</f>
        <v>1.5800000000000002E-2</v>
      </c>
      <c r="AG1921">
        <f>IF(AND(Q1921&gt;=Chart!$F$2,Q1921&lt;=Chart!$F$3),W1921/100,#N/A)</f>
        <v>8.0000000000000004E-4</v>
      </c>
    </row>
    <row r="1922" spans="1:33" x14ac:dyDescent="0.25">
      <c r="A1922">
        <v>1611757800</v>
      </c>
      <c r="B1922">
        <f>INDEX('Daily Data ADJ'!$1:$1048576,MATCH(Calc!$A1922,'Daily Data ADJ'!$A:$A,0),MATCH("SPY, CBOE BZX: Close",'Daily Data ADJ'!$1:$1,0))</f>
        <v>363.58318130999999</v>
      </c>
      <c r="C1922">
        <f>INDEX('Daily Data ADJ'!$1:$1048576,MATCH(Calc!$A1922,'Daily Data ADJ'!$A:$A,0),MATCH("EFFR, FRED: Close",'Daily Data ADJ'!$1:$1,0))</f>
        <v>0.08</v>
      </c>
      <c r="D1922">
        <f>INDEX('Daily Data ADJ'!$1:$1048576,MATCH(Calc!$A1922,'Daily Data ADJ'!$A:$A,1),MATCH("SOFR, FRED: Close",'Daily Data ADJ'!$1:$1,0))</f>
        <v>0.03</v>
      </c>
      <c r="E1922">
        <f>INDEX('Daily Data ADJ'!$1:$1048576,MATCH(Calc!$A1922,'Daily Data ADJ'!$A:$A,0),MATCH("UPRO, CBOE BZX: Close",'Daily Data ADJ'!$1:$1,0))</f>
        <v>38.152036670000001</v>
      </c>
      <c r="F1922">
        <f>INDEX('Daily Data ADJ'!$1:$1048576,MATCH(Calc!$A1922,'Daily Data ADJ'!$A:$A,0),MATCH("ES1!, CME_MINI: Close",'Daily Data ADJ'!$1:$1,0))</f>
        <v>3744.25</v>
      </c>
      <c r="G1922">
        <f>INDEX('Daily Data ADJ'!$1:$1048576,MATCH(Calc!$A1922,'Daily Data ADJ'!$A:$A,0),MATCH("ES2!, CME_MINI: Close",'Daily Data ADJ'!$1:$1,0))</f>
        <v>3734</v>
      </c>
      <c r="H1922">
        <f>INDEX('QUANDL MULTPL SP500_DIV_YIELD_M'!$A:$G,MATCH(Calc!$A1922,'QUANDL MULTPL SP500_DIV_YIELD_M'!$A:$A,1),MATCH('QUANDL MULTPL SP500_DIV_YIELD_M'!$E$1,'QUANDL MULTPL SP500_DIV_YIELD_M'!$A$1:$G$1,0))</f>
        <v>1.58</v>
      </c>
      <c r="I1922" s="5">
        <f t="shared" si="174"/>
        <v>4.8947589243119802E-3</v>
      </c>
      <c r="J1922" s="1">
        <f>A1922/24/60/60+DATE(1970,1,1)</f>
        <v>44223.604166666672</v>
      </c>
      <c r="K1922" s="3">
        <f t="shared" si="177"/>
        <v>1</v>
      </c>
      <c r="L1922" s="6">
        <f>(1+Chart!$F$4)^(1/(365/K1922))-1</f>
        <v>6.6592785027408397E-5</v>
      </c>
      <c r="M1922" s="6">
        <f t="shared" si="178"/>
        <v>2.1909069769510126E-6</v>
      </c>
      <c r="N1922" s="6">
        <f t="shared" si="179"/>
        <v>1.3377674520143046E-5</v>
      </c>
      <c r="O1922">
        <f>O1921*(B1922/B1921)</f>
        <v>363.58318131000402</v>
      </c>
      <c r="P1922">
        <f t="shared" si="175"/>
        <v>2021</v>
      </c>
      <c r="Q1922" s="1">
        <f t="shared" si="176"/>
        <v>44223.604166666672</v>
      </c>
      <c r="R1922">
        <f>IF(B1923="",R1921,IF(Q1922&gt;=Chart!$F$2,E1922,0))</f>
        <v>38.152036670000001</v>
      </c>
      <c r="S1922">
        <f>IF(B1923="",S1921,IFERROR(IF(AND(R1922&gt;0,R1921=0),R1922,(1+(B1923/B1922-1)*Calc!$Z$1)*S1921),0))</f>
        <v>38.397629011447336</v>
      </c>
      <c r="T1922">
        <f>IF(B1923="",T1921,IFERROR(IF(AND(R1922&gt;0,R1921=0),R1922,(1+(B1923/B1922-1)*Calc!$Z$1-L1923)*T1921),0))</f>
        <v>38.339089670079318</v>
      </c>
      <c r="U1922">
        <f>IF(B1923="",U1921,IFERROR(IF(AND(R1922&gt;0,R1921=0),R1922,(1+(B1923/B1922-1)*Calc!$Z$1-M1923*2)*U1921),0))</f>
        <v>38.393482513775439</v>
      </c>
      <c r="V1922">
        <f>IF(B1923="",V1921,IFERROR(IF(AND(R1922&gt;0,R1921=0),R1922,(1+(B1923/B1922-1)*Calc!$Z$1-N1923*2)*V1921),0))</f>
        <v>38.373031846570917</v>
      </c>
      <c r="W1922">
        <f>IF(ISNUMBER(C1922),C1922,W1921)</f>
        <v>0.08</v>
      </c>
      <c r="Y1922" s="1">
        <f>IF(AND(Q1922&gt;=Chart!$F$2,Q1922&lt;=Chart!$F$3),Q1922,#N/A)</f>
        <v>44223.604166666672</v>
      </c>
      <c r="Z1922">
        <f>IF(AND(Q1922&gt;=Chart!$F$2,Q1922&lt;=Chart!$F$3),R1922,#N/A)</f>
        <v>38.152036670000001</v>
      </c>
      <c r="AA1922">
        <f>IF(AND(Q1922&gt;=Chart!$F$2,Q1922&lt;=Chart!$F$3),S1922,#N/A)</f>
        <v>38.397629011447336</v>
      </c>
      <c r="AB1922">
        <f>IF(AND(Q1922&gt;=Chart!$F$2,Q1922&lt;=Chart!$F$3),T1922,#N/A)</f>
        <v>38.339089670079318</v>
      </c>
      <c r="AC1922">
        <f>IF(AND(Q1922&gt;=Chart!$F$2,Q1922&lt;=Chart!$F$3),U1922,#N/A)</f>
        <v>38.393482513775439</v>
      </c>
      <c r="AD1922">
        <f>IF(AND(Q1922&gt;=Chart!$F$2,Q1922&lt;=Chart!$F$3),V1922,#N/A)</f>
        <v>38.373031846570917</v>
      </c>
      <c r="AE1922">
        <f>IF(AND(Q1922&gt;=Chart!$F$2,Q1922&lt;=Chart!$F$3),I1922,#N/A)</f>
        <v>4.8947589243119802E-3</v>
      </c>
      <c r="AF1922">
        <f>IF(AND(Q1922&gt;=Chart!$F$2,Q1922&lt;=Chart!$F$3),H1922/100,#N/A)</f>
        <v>1.5800000000000002E-2</v>
      </c>
      <c r="AG1922">
        <f>IF(AND(Q1922&gt;=Chart!$F$2,Q1922&lt;=Chart!$F$3),W1922/100,#N/A)</f>
        <v>8.0000000000000004E-4</v>
      </c>
    </row>
    <row r="1923" spans="1:33" x14ac:dyDescent="0.25">
      <c r="A1923">
        <v>1611844200</v>
      </c>
      <c r="B1923">
        <f>INDEX('Daily Data ADJ'!$1:$1048576,MATCH(Calc!$A1923,'Daily Data ADJ'!$A:$A,0),MATCH("SPY, CBOE BZX: Close",'Daily Data ADJ'!$1:$1,0))</f>
        <v>366.71006853</v>
      </c>
      <c r="C1923">
        <f>INDEX('Daily Data ADJ'!$1:$1048576,MATCH(Calc!$A1923,'Daily Data ADJ'!$A:$A,0),MATCH("EFFR, FRED: Close",'Daily Data ADJ'!$1:$1,0))</f>
        <v>7.0000000000000007E-2</v>
      </c>
      <c r="D1923">
        <f>INDEX('Daily Data ADJ'!$1:$1048576,MATCH(Calc!$A1923,'Daily Data ADJ'!$A:$A,1),MATCH("SOFR, FRED: Close",'Daily Data ADJ'!$1:$1,0))</f>
        <v>0.04</v>
      </c>
      <c r="E1923">
        <f>INDEX('Daily Data ADJ'!$1:$1048576,MATCH(Calc!$A1923,'Daily Data ADJ'!$A:$A,0),MATCH("UPRO, CBOE BZX: Close",'Daily Data ADJ'!$1:$1,0))</f>
        <v>39.111930180000002</v>
      </c>
      <c r="F1923">
        <f>INDEX('Daily Data ADJ'!$1:$1048576,MATCH(Calc!$A1923,'Daily Data ADJ'!$A:$A,0),MATCH("ES1!, CME_MINI: Close",'Daily Data ADJ'!$1:$1,0))</f>
        <v>3779.25</v>
      </c>
      <c r="G1923">
        <f>INDEX('Daily Data ADJ'!$1:$1048576,MATCH(Calc!$A1923,'Daily Data ADJ'!$A:$A,0),MATCH("ES2!, CME_MINI: Close",'Daily Data ADJ'!$1:$1,0))</f>
        <v>3769.25</v>
      </c>
      <c r="H1923">
        <f>INDEX('QUANDL MULTPL SP500_DIV_YIELD_M'!$A:$G,MATCH(Calc!$A1923,'QUANDL MULTPL SP500_DIV_YIELD_M'!$A:$A,1),MATCH('QUANDL MULTPL SP500_DIV_YIELD_M'!$E$1,'QUANDL MULTPL SP500_DIV_YIELD_M'!$A$1:$G$1,0))</f>
        <v>1.58</v>
      </c>
      <c r="I1923" s="5">
        <f t="shared" si="174"/>
        <v>5.2578241147916635E-3</v>
      </c>
      <c r="J1923" s="1">
        <f>A1923/24/60/60+DATE(1970,1,1)</f>
        <v>44224.604166666672</v>
      </c>
      <c r="K1923" s="3">
        <f t="shared" si="177"/>
        <v>1</v>
      </c>
      <c r="L1923" s="6">
        <f>(1+Chart!$F$4)^(1/(365/K1923))-1</f>
        <v>6.6592785027408397E-5</v>
      </c>
      <c r="M1923" s="6">
        <f t="shared" si="178"/>
        <v>1.9171391369976476E-6</v>
      </c>
      <c r="N1923" s="6">
        <f t="shared" si="179"/>
        <v>1.4367363531997412E-5</v>
      </c>
      <c r="O1923">
        <f>O1922*(B1923/B1922)</f>
        <v>366.71006853000404</v>
      </c>
      <c r="P1923">
        <f t="shared" si="175"/>
        <v>2021</v>
      </c>
      <c r="Q1923" s="1">
        <f t="shared" si="176"/>
        <v>44224.604166666672</v>
      </c>
      <c r="R1923">
        <f>IF(B1924="",R1922,IF(Q1923&gt;=Chart!$F$2,E1923,0))</f>
        <v>39.111930180000002</v>
      </c>
      <c r="S1923">
        <f>IF(B1924="",S1922,IFERROR(IF(AND(R1923&gt;0,R1922=0),R1923,(1+(B1924/B1923-1)*Calc!$Z$1)*S1922),0))</f>
        <v>36.09151396071637</v>
      </c>
      <c r="T1923">
        <f>IF(B1924="",T1922,IFERROR(IF(AND(R1923&gt;0,R1922=0),R1923,(1+(B1924/B1923-1)*Calc!$Z$1-L1924)*T1922),0))</f>
        <v>36.033937314469796</v>
      </c>
      <c r="U1923">
        <f>IF(B1924="",U1922,IFERROR(IF(AND(R1923&gt;0,R1922=0),R1923,(1+(B1924/B1923-1)*Calc!$Z$1-M1924*2)*U1922),0))</f>
        <v>36.087469285372173</v>
      </c>
      <c r="V1923">
        <f>IF(B1924="",V1922,IFERROR(IF(AND(R1923&gt;0,R1922=0),R1923,(1+(B1924/B1923-1)*Calc!$Z$1-N1924*2)*V1922),0))</f>
        <v>36.067335298257404</v>
      </c>
      <c r="W1923">
        <f>IF(ISNUMBER(C1923),C1923,W1922)</f>
        <v>7.0000000000000007E-2</v>
      </c>
      <c r="Y1923" s="1">
        <f>IF(AND(Q1923&gt;=Chart!$F$2,Q1923&lt;=Chart!$F$3),Q1923,#N/A)</f>
        <v>44224.604166666672</v>
      </c>
      <c r="Z1923">
        <f>IF(AND(Q1923&gt;=Chart!$F$2,Q1923&lt;=Chart!$F$3),R1923,#N/A)</f>
        <v>39.111930180000002</v>
      </c>
      <c r="AA1923">
        <f>IF(AND(Q1923&gt;=Chart!$F$2,Q1923&lt;=Chart!$F$3),S1923,#N/A)</f>
        <v>36.09151396071637</v>
      </c>
      <c r="AB1923">
        <f>IF(AND(Q1923&gt;=Chart!$F$2,Q1923&lt;=Chart!$F$3),T1923,#N/A)</f>
        <v>36.033937314469796</v>
      </c>
      <c r="AC1923">
        <f>IF(AND(Q1923&gt;=Chart!$F$2,Q1923&lt;=Chart!$F$3),U1923,#N/A)</f>
        <v>36.087469285372173</v>
      </c>
      <c r="AD1923">
        <f>IF(AND(Q1923&gt;=Chart!$F$2,Q1923&lt;=Chart!$F$3),V1923,#N/A)</f>
        <v>36.067335298257404</v>
      </c>
      <c r="AE1923">
        <f>IF(AND(Q1923&gt;=Chart!$F$2,Q1923&lt;=Chart!$F$3),I1923,#N/A)</f>
        <v>5.2578241147916635E-3</v>
      </c>
      <c r="AF1923">
        <f>IF(AND(Q1923&gt;=Chart!$F$2,Q1923&lt;=Chart!$F$3),H1923/100,#N/A)</f>
        <v>1.5800000000000002E-2</v>
      </c>
      <c r="AG1923">
        <f>IF(AND(Q1923&gt;=Chart!$F$2,Q1923&lt;=Chart!$F$3),W1923/100,#N/A)</f>
        <v>7.000000000000001E-4</v>
      </c>
    </row>
    <row r="1924" spans="1:33" x14ac:dyDescent="0.25">
      <c r="A1924">
        <v>1611930600</v>
      </c>
      <c r="B1924">
        <f>INDEX('Daily Data ADJ'!$1:$1048576,MATCH(Calc!$A1924,'Daily Data ADJ'!$A:$A,0),MATCH("SPY, CBOE BZX: Close",'Daily Data ADJ'!$1:$1,0))</f>
        <v>359.36868113999998</v>
      </c>
      <c r="C1924">
        <f>INDEX('Daily Data ADJ'!$1:$1048576,MATCH(Calc!$A1924,'Daily Data ADJ'!$A:$A,0),MATCH("EFFR, FRED: Close",'Daily Data ADJ'!$1:$1,0))</f>
        <v>7.0000000000000007E-2</v>
      </c>
      <c r="D1924">
        <f>INDEX('Daily Data ADJ'!$1:$1048576,MATCH(Calc!$A1924,'Daily Data ADJ'!$A:$A,1),MATCH("SOFR, FRED: Close",'Daily Data ADJ'!$1:$1,0))</f>
        <v>0.06</v>
      </c>
      <c r="E1924">
        <f>INDEX('Daily Data ADJ'!$1:$1048576,MATCH(Calc!$A1924,'Daily Data ADJ'!$A:$A,0),MATCH("UPRO, CBOE BZX: Close",'Daily Data ADJ'!$1:$1,0))</f>
        <v>36.809180470000001</v>
      </c>
      <c r="F1924">
        <f>INDEX('Daily Data ADJ'!$1:$1048576,MATCH(Calc!$A1924,'Daily Data ADJ'!$A:$A,0),MATCH("ES1!, CME_MINI: Close",'Daily Data ADJ'!$1:$1,0))</f>
        <v>3705.25</v>
      </c>
      <c r="G1924">
        <f>INDEX('Daily Data ADJ'!$1:$1048576,MATCH(Calc!$A1924,'Daily Data ADJ'!$A:$A,0),MATCH("ES2!, CME_MINI: Close",'Daily Data ADJ'!$1:$1,0))</f>
        <v>3695.25</v>
      </c>
      <c r="H1924">
        <f>INDEX('QUANDL MULTPL SP500_DIV_YIELD_M'!$A:$G,MATCH(Calc!$A1924,'QUANDL MULTPL SP500_DIV_YIELD_M'!$A:$A,1),MATCH('QUANDL MULTPL SP500_DIV_YIELD_M'!$E$1,'QUANDL MULTPL SP500_DIV_YIELD_M'!$A$1:$G$1,0))</f>
        <v>1.58</v>
      </c>
      <c r="I1924" s="5">
        <f t="shared" si="174"/>
        <v>5.0481320378226932E-3</v>
      </c>
      <c r="J1924" s="1">
        <f>A1924/24/60/60+DATE(1970,1,1)</f>
        <v>44225.604166666672</v>
      </c>
      <c r="K1924" s="3">
        <f t="shared" si="177"/>
        <v>1</v>
      </c>
      <c r="L1924" s="6">
        <f>(1+Chart!$F$4)^(1/(365/K1924))-1</f>
        <v>6.6592785027408397E-5</v>
      </c>
      <c r="M1924" s="6">
        <f t="shared" si="178"/>
        <v>1.9171391369976476E-6</v>
      </c>
      <c r="N1924" s="6">
        <f t="shared" si="179"/>
        <v>1.3795801843796696E-5</v>
      </c>
      <c r="O1924">
        <f>O1923*(B1924/B1923)</f>
        <v>359.3686811400039</v>
      </c>
      <c r="P1924">
        <f t="shared" si="175"/>
        <v>2021</v>
      </c>
      <c r="Q1924" s="1">
        <f t="shared" si="176"/>
        <v>44225.604166666672</v>
      </c>
      <c r="R1924">
        <f>IF(B1925="",R1923,IF(Q1924&gt;=Chart!$F$2,E1924,0))</f>
        <v>36.809180470000001</v>
      </c>
      <c r="S1924">
        <f>IF(B1925="",S1923,IFERROR(IF(AND(R1924&gt;0,R1923=0),R1924,(1+(B1925/B1924-1)*Calc!$Z$1)*S1923),0))</f>
        <v>37.893797792806062</v>
      </c>
      <c r="T1924">
        <f>IF(B1925="",T1923,IFERROR(IF(AND(R1924&gt;0,R1923=0),R1924,(1+(B1925/B1924-1)*Calc!$Z$1-L1925)*T1923),0))</f>
        <v>37.826146690328976</v>
      </c>
      <c r="U1924">
        <f>IF(B1925="",U1923,IFERROR(IF(AND(R1924&gt;0,R1923=0),R1924,(1+(B1925/B1924-1)*Calc!$Z$1-M1925*2)*U1923),0))</f>
        <v>37.889076753768933</v>
      </c>
      <c r="V1924">
        <f>IF(B1925="",V1923,IFERROR(IF(AND(R1924&gt;0,R1923=0),R1924,(1+(B1925/B1924-1)*Calc!$Z$1-N1925*2)*V1923),0))</f>
        <v>37.865560715424017</v>
      </c>
      <c r="W1924">
        <f>IF(ISNUMBER(C1924),C1924,W1923)</f>
        <v>7.0000000000000007E-2</v>
      </c>
      <c r="Y1924" s="1">
        <f>IF(AND(Q1924&gt;=Chart!$F$2,Q1924&lt;=Chart!$F$3),Q1924,#N/A)</f>
        <v>44225.604166666672</v>
      </c>
      <c r="Z1924">
        <f>IF(AND(Q1924&gt;=Chart!$F$2,Q1924&lt;=Chart!$F$3),R1924,#N/A)</f>
        <v>36.809180470000001</v>
      </c>
      <c r="AA1924">
        <f>IF(AND(Q1924&gt;=Chart!$F$2,Q1924&lt;=Chart!$F$3),S1924,#N/A)</f>
        <v>37.893797792806062</v>
      </c>
      <c r="AB1924">
        <f>IF(AND(Q1924&gt;=Chart!$F$2,Q1924&lt;=Chart!$F$3),T1924,#N/A)</f>
        <v>37.826146690328976</v>
      </c>
      <c r="AC1924">
        <f>IF(AND(Q1924&gt;=Chart!$F$2,Q1924&lt;=Chart!$F$3),U1924,#N/A)</f>
        <v>37.889076753768933</v>
      </c>
      <c r="AD1924">
        <f>IF(AND(Q1924&gt;=Chart!$F$2,Q1924&lt;=Chart!$F$3),V1924,#N/A)</f>
        <v>37.865560715424017</v>
      </c>
      <c r="AE1924">
        <f>IF(AND(Q1924&gt;=Chart!$F$2,Q1924&lt;=Chart!$F$3),I1924,#N/A)</f>
        <v>5.0481320378226932E-3</v>
      </c>
      <c r="AF1924">
        <f>IF(AND(Q1924&gt;=Chart!$F$2,Q1924&lt;=Chart!$F$3),H1924/100,#N/A)</f>
        <v>1.5800000000000002E-2</v>
      </c>
      <c r="AG1924">
        <f>IF(AND(Q1924&gt;=Chart!$F$2,Q1924&lt;=Chart!$F$3),W1924/100,#N/A)</f>
        <v>7.000000000000001E-4</v>
      </c>
    </row>
    <row r="1925" spans="1:33" x14ac:dyDescent="0.25">
      <c r="A1925">
        <v>1612189800</v>
      </c>
      <c r="B1925">
        <f>INDEX('Daily Data ADJ'!$1:$1048576,MATCH(Calc!$A1925,'Daily Data ADJ'!$A:$A,0),MATCH("SPY, CBOE BZX: Close",'Daily Data ADJ'!$1:$1,0))</f>
        <v>365.35055233999998</v>
      </c>
      <c r="C1925">
        <f>INDEX('Daily Data ADJ'!$1:$1048576,MATCH(Calc!$A1925,'Daily Data ADJ'!$A:$A,0),MATCH("EFFR, FRED: Close",'Daily Data ADJ'!$1:$1,0))</f>
        <v>0.08</v>
      </c>
      <c r="D1925">
        <f>INDEX('Daily Data ADJ'!$1:$1048576,MATCH(Calc!$A1925,'Daily Data ADJ'!$A:$A,1),MATCH("SOFR, FRED: Close",'Daily Data ADJ'!$1:$1,0))</f>
        <v>7.0000000000000007E-2</v>
      </c>
      <c r="E1925">
        <f>INDEX('Daily Data ADJ'!$1:$1048576,MATCH(Calc!$A1925,'Daily Data ADJ'!$A:$A,0),MATCH("UPRO, CBOE BZX: Close",'Daily Data ADJ'!$1:$1,0))</f>
        <v>38.564840619999998</v>
      </c>
      <c r="F1925">
        <f>INDEX('Daily Data ADJ'!$1:$1048576,MATCH(Calc!$A1925,'Daily Data ADJ'!$A:$A,0),MATCH("ES1!, CME_MINI: Close",'Daily Data ADJ'!$1:$1,0))</f>
        <v>3765.75</v>
      </c>
      <c r="G1925">
        <f>INDEX('Daily Data ADJ'!$1:$1048576,MATCH(Calc!$A1925,'Daily Data ADJ'!$A:$A,0),MATCH("ES2!, CME_MINI: Close",'Daily Data ADJ'!$1:$1,0))</f>
        <v>3755.75</v>
      </c>
      <c r="H1925">
        <f>INDEX('QUANDL MULTPL SP500_DIV_YIELD_M'!$A:$G,MATCH(Calc!$A1925,'QUANDL MULTPL SP500_DIV_YIELD_M'!$A:$A,1),MATCH('QUANDL MULTPL SP500_DIV_YIELD_M'!$E$1,'QUANDL MULTPL SP500_DIV_YIELD_M'!$A$1:$G$1,0))</f>
        <v>1.54</v>
      </c>
      <c r="I1925" s="5">
        <f t="shared" si="174"/>
        <v>4.8201816179448721E-3</v>
      </c>
      <c r="J1925" s="1">
        <f>A1925/24/60/60+DATE(1970,1,1)</f>
        <v>44228.604166666672</v>
      </c>
      <c r="K1925" s="3">
        <f t="shared" si="177"/>
        <v>3</v>
      </c>
      <c r="L1925" s="6">
        <f>(1+Chart!$F$4)^(1/(365/K1925))-1</f>
        <v>1.9979165917494157E-4</v>
      </c>
      <c r="M1925" s="6">
        <f t="shared" si="178"/>
        <v>6.5727353308897563E-6</v>
      </c>
      <c r="N1925" s="6">
        <f t="shared" si="179"/>
        <v>3.9523535053875847E-5</v>
      </c>
      <c r="O1925">
        <f>O1924*(B1925/B1924)</f>
        <v>365.35055234000396</v>
      </c>
      <c r="P1925">
        <f t="shared" si="175"/>
        <v>2021</v>
      </c>
      <c r="Q1925" s="1">
        <f t="shared" si="176"/>
        <v>44228.604166666672</v>
      </c>
      <c r="R1925">
        <f>IF(B1926="",R1924,IF(Q1925&gt;=Chart!$F$2,E1925,0))</f>
        <v>38.564840619999998</v>
      </c>
      <c r="S1925">
        <f>IF(B1926="",S1924,IFERROR(IF(AND(R1925&gt;0,R1924=0),R1925,(1+(B1926/B1925-1)*Calc!$Z$1)*S1924),0))</f>
        <v>39.501285270179295</v>
      </c>
      <c r="T1925">
        <f>IF(B1926="",T1924,IFERROR(IF(AND(R1925&gt;0,R1924=0),R1925,(1+(B1926/B1925-1)*Calc!$Z$1-L1926)*T1924),0))</f>
        <v>39.42824540132461</v>
      </c>
      <c r="U1925">
        <f>IF(B1926="",U1924,IFERROR(IF(AND(R1925&gt;0,R1924=0),R1925,(1+(B1926/B1925-1)*Calc!$Z$1-M1926*2)*U1924),0))</f>
        <v>39.496197937722599</v>
      </c>
      <c r="V1925">
        <f>IF(B1926="",V1924,IFERROR(IF(AND(R1925&gt;0,R1924=0),R1925,(1+(B1926/B1925-1)*Calc!$Z$1-N1926*2)*V1924),0))</f>
        <v>39.470822726439856</v>
      </c>
      <c r="W1925">
        <f>IF(ISNUMBER(C1925),C1925,W1924)</f>
        <v>0.08</v>
      </c>
      <c r="Y1925" s="1">
        <f>IF(AND(Q1925&gt;=Chart!$F$2,Q1925&lt;=Chart!$F$3),Q1925,#N/A)</f>
        <v>44228.604166666672</v>
      </c>
      <c r="Z1925">
        <f>IF(AND(Q1925&gt;=Chart!$F$2,Q1925&lt;=Chart!$F$3),R1925,#N/A)</f>
        <v>38.564840619999998</v>
      </c>
      <c r="AA1925">
        <f>IF(AND(Q1925&gt;=Chart!$F$2,Q1925&lt;=Chart!$F$3),S1925,#N/A)</f>
        <v>39.501285270179295</v>
      </c>
      <c r="AB1925">
        <f>IF(AND(Q1925&gt;=Chart!$F$2,Q1925&lt;=Chart!$F$3),T1925,#N/A)</f>
        <v>39.42824540132461</v>
      </c>
      <c r="AC1925">
        <f>IF(AND(Q1925&gt;=Chart!$F$2,Q1925&lt;=Chart!$F$3),U1925,#N/A)</f>
        <v>39.496197937722599</v>
      </c>
      <c r="AD1925">
        <f>IF(AND(Q1925&gt;=Chart!$F$2,Q1925&lt;=Chart!$F$3),V1925,#N/A)</f>
        <v>39.470822726439856</v>
      </c>
      <c r="AE1925">
        <f>IF(AND(Q1925&gt;=Chart!$F$2,Q1925&lt;=Chart!$F$3),I1925,#N/A)</f>
        <v>4.8201816179448721E-3</v>
      </c>
      <c r="AF1925">
        <f>IF(AND(Q1925&gt;=Chart!$F$2,Q1925&lt;=Chart!$F$3),H1925/100,#N/A)</f>
        <v>1.54E-2</v>
      </c>
      <c r="AG1925">
        <f>IF(AND(Q1925&gt;=Chart!$F$2,Q1925&lt;=Chart!$F$3),W1925/100,#N/A)</f>
        <v>8.0000000000000004E-4</v>
      </c>
    </row>
    <row r="1926" spans="1:33" x14ac:dyDescent="0.25">
      <c r="A1926">
        <v>1612276200</v>
      </c>
      <c r="B1926">
        <f>INDEX('Daily Data ADJ'!$1:$1048576,MATCH(Calc!$A1926,'Daily Data ADJ'!$A:$A,0),MATCH("SPY, CBOE BZX: Close",'Daily Data ADJ'!$1:$1,0))</f>
        <v>370.51671384000002</v>
      </c>
      <c r="C1926">
        <f>INDEX('Daily Data ADJ'!$1:$1048576,MATCH(Calc!$A1926,'Daily Data ADJ'!$A:$A,0),MATCH("EFFR, FRED: Close",'Daily Data ADJ'!$1:$1,0))</f>
        <v>0.08</v>
      </c>
      <c r="D1926">
        <f>INDEX('Daily Data ADJ'!$1:$1048576,MATCH(Calc!$A1926,'Daily Data ADJ'!$A:$A,1),MATCH("SOFR, FRED: Close",'Daily Data ADJ'!$1:$1,0))</f>
        <v>7.0000000000000007E-2</v>
      </c>
      <c r="E1926">
        <f>INDEX('Daily Data ADJ'!$1:$1048576,MATCH(Calc!$A1926,'Daily Data ADJ'!$A:$A,0),MATCH("UPRO, CBOE BZX: Close",'Daily Data ADJ'!$1:$1,0))</f>
        <v>40.216056389999999</v>
      </c>
      <c r="F1926">
        <f>INDEX('Daily Data ADJ'!$1:$1048576,MATCH(Calc!$A1926,'Daily Data ADJ'!$A:$A,0),MATCH("ES1!, CME_MINI: Close",'Daily Data ADJ'!$1:$1,0))</f>
        <v>3818.25</v>
      </c>
      <c r="G1926">
        <f>INDEX('Daily Data ADJ'!$1:$1048576,MATCH(Calc!$A1926,'Daily Data ADJ'!$A:$A,0),MATCH("ES2!, CME_MINI: Close",'Daily Data ADJ'!$1:$1,0))</f>
        <v>3808.25</v>
      </c>
      <c r="H1926">
        <f>INDEX('QUANDL MULTPL SP500_DIV_YIELD_M'!$A:$G,MATCH(Calc!$A1926,'QUANDL MULTPL SP500_DIV_YIELD_M'!$A:$A,1),MATCH('QUANDL MULTPL SP500_DIV_YIELD_M'!$E$1,'QUANDL MULTPL SP500_DIV_YIELD_M'!$A$1:$G$1,0))</f>
        <v>1.54</v>
      </c>
      <c r="I1926" s="5">
        <f t="shared" si="174"/>
        <v>4.9650797784572022E-3</v>
      </c>
      <c r="J1926" s="1">
        <f>A1926/24/60/60+DATE(1970,1,1)</f>
        <v>44229.604166666672</v>
      </c>
      <c r="K1926" s="3">
        <f t="shared" si="177"/>
        <v>1</v>
      </c>
      <c r="L1926" s="6">
        <f>(1+Chart!$F$4)^(1/(365/K1926))-1</f>
        <v>6.6592785027408397E-5</v>
      </c>
      <c r="M1926" s="6">
        <f t="shared" si="178"/>
        <v>2.1909069769510126E-6</v>
      </c>
      <c r="N1926" s="6">
        <f t="shared" si="179"/>
        <v>1.3569391839496348E-5</v>
      </c>
      <c r="O1926">
        <f>O1925*(B1926/B1925)</f>
        <v>370.51671384000406</v>
      </c>
      <c r="P1926">
        <f t="shared" si="175"/>
        <v>2021</v>
      </c>
      <c r="Q1926" s="1">
        <f t="shared" si="176"/>
        <v>44229.604166666672</v>
      </c>
      <c r="R1926">
        <f>IF(B1927="",R1925,IF(Q1926&gt;=Chart!$F$2,E1926,0))</f>
        <v>40.216056389999999</v>
      </c>
      <c r="S1926">
        <f>IF(B1927="",S1925,IFERROR(IF(AND(R1926&gt;0,R1925=0),R1926,(1+(B1927/B1926-1)*Calc!$Z$1)*S1925),0))</f>
        <v>39.594460885391861</v>
      </c>
      <c r="T1926">
        <f>IF(B1927="",T1925,IFERROR(IF(AND(R1926&gt;0,R1925=0),R1926,(1+(B1927/B1926-1)*Calc!$Z$1-L1927)*T1925),0))</f>
        <v>39.518623093454984</v>
      </c>
      <c r="U1926">
        <f>IF(B1927="",U1925,IFERROR(IF(AND(R1926&gt;0,R1925=0),R1926,(1+(B1927/B1926-1)*Calc!$Z$1-M1927*2)*U1925),0))</f>
        <v>39.589188487946238</v>
      </c>
      <c r="V1926">
        <f>IF(B1927="",V1925,IFERROR(IF(AND(R1926&gt;0,R1925=0),R1926,(1+(B1927/B1926-1)*Calc!$Z$1-N1927*2)*V1925),0))</f>
        <v>39.562852225039116</v>
      </c>
      <c r="W1926">
        <f>IF(ISNUMBER(C1926),C1926,W1925)</f>
        <v>0.08</v>
      </c>
      <c r="Y1926" s="1">
        <f>IF(AND(Q1926&gt;=Chart!$F$2,Q1926&lt;=Chart!$F$3),Q1926,#N/A)</f>
        <v>44229.604166666672</v>
      </c>
      <c r="Z1926">
        <f>IF(AND(Q1926&gt;=Chart!$F$2,Q1926&lt;=Chart!$F$3),R1926,#N/A)</f>
        <v>40.216056389999999</v>
      </c>
      <c r="AA1926">
        <f>IF(AND(Q1926&gt;=Chart!$F$2,Q1926&lt;=Chart!$F$3),S1926,#N/A)</f>
        <v>39.594460885391861</v>
      </c>
      <c r="AB1926">
        <f>IF(AND(Q1926&gt;=Chart!$F$2,Q1926&lt;=Chart!$F$3),T1926,#N/A)</f>
        <v>39.518623093454984</v>
      </c>
      <c r="AC1926">
        <f>IF(AND(Q1926&gt;=Chart!$F$2,Q1926&lt;=Chart!$F$3),U1926,#N/A)</f>
        <v>39.589188487946238</v>
      </c>
      <c r="AD1926">
        <f>IF(AND(Q1926&gt;=Chart!$F$2,Q1926&lt;=Chart!$F$3),V1926,#N/A)</f>
        <v>39.562852225039116</v>
      </c>
      <c r="AE1926">
        <f>IF(AND(Q1926&gt;=Chart!$F$2,Q1926&lt;=Chart!$F$3),I1926,#N/A)</f>
        <v>4.9650797784572022E-3</v>
      </c>
      <c r="AF1926">
        <f>IF(AND(Q1926&gt;=Chart!$F$2,Q1926&lt;=Chart!$F$3),H1926/100,#N/A)</f>
        <v>1.54E-2</v>
      </c>
      <c r="AG1926">
        <f>IF(AND(Q1926&gt;=Chart!$F$2,Q1926&lt;=Chart!$F$3),W1926/100,#N/A)</f>
        <v>8.0000000000000004E-4</v>
      </c>
    </row>
    <row r="1927" spans="1:33" x14ac:dyDescent="0.25">
      <c r="A1927">
        <v>1612362600</v>
      </c>
      <c r="B1927">
        <f>INDEX('Daily Data ADJ'!$1:$1048576,MATCH(Calc!$A1927,'Daily Data ADJ'!$A:$A,0),MATCH("SPY, CBOE BZX: Close",'Daily Data ADJ'!$1:$1,0))</f>
        <v>370.80803873000002</v>
      </c>
      <c r="C1927">
        <f>INDEX('Daily Data ADJ'!$1:$1048576,MATCH(Calc!$A1927,'Daily Data ADJ'!$A:$A,0),MATCH("EFFR, FRED: Close",'Daily Data ADJ'!$1:$1,0))</f>
        <v>0.08</v>
      </c>
      <c r="D1927">
        <f>INDEX('Daily Data ADJ'!$1:$1048576,MATCH(Calc!$A1927,'Daily Data ADJ'!$A:$A,1),MATCH("SOFR, FRED: Close",'Daily Data ADJ'!$1:$1,0))</f>
        <v>7.0000000000000007E-2</v>
      </c>
      <c r="E1927">
        <f>INDEX('Daily Data ADJ'!$1:$1048576,MATCH(Calc!$A1927,'Daily Data ADJ'!$A:$A,0),MATCH("UPRO, CBOE BZX: Close",'Daily Data ADJ'!$1:$1,0))</f>
        <v>40.340394920000001</v>
      </c>
      <c r="F1927">
        <f>INDEX('Daily Data ADJ'!$1:$1048576,MATCH(Calc!$A1927,'Daily Data ADJ'!$A:$A,0),MATCH("ES1!, CME_MINI: Close",'Daily Data ADJ'!$1:$1,0))</f>
        <v>3823.5</v>
      </c>
      <c r="G1927">
        <f>INDEX('Daily Data ADJ'!$1:$1048576,MATCH(Calc!$A1927,'Daily Data ADJ'!$A:$A,0),MATCH("ES2!, CME_MINI: Close",'Daily Data ADJ'!$1:$1,0))</f>
        <v>3813.5</v>
      </c>
      <c r="H1927">
        <f>INDEX('QUANDL MULTPL SP500_DIV_YIELD_M'!$A:$G,MATCH(Calc!$A1927,'QUANDL MULTPL SP500_DIV_YIELD_M'!$A:$A,1),MATCH('QUANDL MULTPL SP500_DIV_YIELD_M'!$E$1,'QUANDL MULTPL SP500_DIV_YIELD_M'!$A$1:$G$1,0))</f>
        <v>1.54</v>
      </c>
      <c r="I1927" s="5">
        <f t="shared" si="174"/>
        <v>4.9793516017415974E-3</v>
      </c>
      <c r="J1927" s="1">
        <f>A1927/24/60/60+DATE(1970,1,1)</f>
        <v>44230.604166666672</v>
      </c>
      <c r="K1927" s="3">
        <f t="shared" si="177"/>
        <v>1</v>
      </c>
      <c r="L1927" s="6">
        <f>(1+Chart!$F$4)^(1/(365/K1927))-1</f>
        <v>6.6592785027408397E-5</v>
      </c>
      <c r="M1927" s="6">
        <f t="shared" si="178"/>
        <v>2.1909069769510126E-6</v>
      </c>
      <c r="N1927" s="6">
        <f t="shared" si="179"/>
        <v>1.3608299797684964E-5</v>
      </c>
      <c r="O1927">
        <f>O1926*(B1927/B1926)</f>
        <v>370.80803873000406</v>
      </c>
      <c r="P1927">
        <f t="shared" si="175"/>
        <v>2021</v>
      </c>
      <c r="Q1927" s="1">
        <f t="shared" si="176"/>
        <v>44230.604166666672</v>
      </c>
      <c r="R1927">
        <f>IF(B1928="",R1926,IF(Q1927&gt;=Chart!$F$2,E1927,0))</f>
        <v>40.340394920000001</v>
      </c>
      <c r="S1927">
        <f>IF(B1928="",S1926,IFERROR(IF(AND(R1927&gt;0,R1926=0),R1927,(1+(B1928/B1927-1)*Calc!$Z$1)*S1926),0))</f>
        <v>40.944519498231521</v>
      </c>
      <c r="T1927">
        <f>IF(B1928="",T1926,IFERROR(IF(AND(R1927&gt;0,R1926=0),R1927,(1+(B1928/B1927-1)*Calc!$Z$1-L1928)*T1926),0))</f>
        <v>40.863464197902189</v>
      </c>
      <c r="U1927">
        <f>IF(B1928="",U1926,IFERROR(IF(AND(R1927&gt;0,R1926=0),R1927,(1+(B1928/B1927-1)*Calc!$Z$1-M1928*2)*U1926),0))</f>
        <v>40.938893854555403</v>
      </c>
      <c r="V1927">
        <f>IF(B1928="",V1926,IFERROR(IF(AND(R1927&gt;0,R1926=0),R1927,(1+(B1928/B1927-1)*Calc!$Z$1-N1928*2)*V1926),0))</f>
        <v>40.910732551597853</v>
      </c>
      <c r="W1927">
        <f>IF(ISNUMBER(C1927),C1927,W1926)</f>
        <v>0.08</v>
      </c>
      <c r="Y1927" s="1">
        <f>IF(AND(Q1927&gt;=Chart!$F$2,Q1927&lt;=Chart!$F$3),Q1927,#N/A)</f>
        <v>44230.604166666672</v>
      </c>
      <c r="Z1927">
        <f>IF(AND(Q1927&gt;=Chart!$F$2,Q1927&lt;=Chart!$F$3),R1927,#N/A)</f>
        <v>40.340394920000001</v>
      </c>
      <c r="AA1927">
        <f>IF(AND(Q1927&gt;=Chart!$F$2,Q1927&lt;=Chart!$F$3),S1927,#N/A)</f>
        <v>40.944519498231521</v>
      </c>
      <c r="AB1927">
        <f>IF(AND(Q1927&gt;=Chart!$F$2,Q1927&lt;=Chart!$F$3),T1927,#N/A)</f>
        <v>40.863464197902189</v>
      </c>
      <c r="AC1927">
        <f>IF(AND(Q1927&gt;=Chart!$F$2,Q1927&lt;=Chart!$F$3),U1927,#N/A)</f>
        <v>40.938893854555403</v>
      </c>
      <c r="AD1927">
        <f>IF(AND(Q1927&gt;=Chart!$F$2,Q1927&lt;=Chart!$F$3),V1927,#N/A)</f>
        <v>40.910732551597853</v>
      </c>
      <c r="AE1927">
        <f>IF(AND(Q1927&gt;=Chart!$F$2,Q1927&lt;=Chart!$F$3),I1927,#N/A)</f>
        <v>4.9793516017415974E-3</v>
      </c>
      <c r="AF1927">
        <f>IF(AND(Q1927&gt;=Chart!$F$2,Q1927&lt;=Chart!$F$3),H1927/100,#N/A)</f>
        <v>1.54E-2</v>
      </c>
      <c r="AG1927">
        <f>IF(AND(Q1927&gt;=Chart!$F$2,Q1927&lt;=Chart!$F$3),W1927/100,#N/A)</f>
        <v>8.0000000000000004E-4</v>
      </c>
    </row>
    <row r="1928" spans="1:33" x14ac:dyDescent="0.25">
      <c r="A1928">
        <v>1612449000</v>
      </c>
      <c r="B1928">
        <f>INDEX('Daily Data ADJ'!$1:$1048576,MATCH(Calc!$A1928,'Daily Data ADJ'!$A:$A,0),MATCH("SPY, CBOE BZX: Close",'Daily Data ADJ'!$1:$1,0))</f>
        <v>375.02253889999997</v>
      </c>
      <c r="C1928">
        <f>INDEX('Daily Data ADJ'!$1:$1048576,MATCH(Calc!$A1928,'Daily Data ADJ'!$A:$A,0),MATCH("EFFR, FRED: Close",'Daily Data ADJ'!$1:$1,0))</f>
        <v>0.08</v>
      </c>
      <c r="D1928">
        <f>INDEX('Daily Data ADJ'!$1:$1048576,MATCH(Calc!$A1928,'Daily Data ADJ'!$A:$A,1),MATCH("SOFR, FRED: Close",'Daily Data ADJ'!$1:$1,0))</f>
        <v>0.05</v>
      </c>
      <c r="E1928">
        <f>INDEX('Daily Data ADJ'!$1:$1048576,MATCH(Calc!$A1928,'Daily Data ADJ'!$A:$A,0),MATCH("UPRO, CBOE BZX: Close",'Daily Data ADJ'!$1:$1,0))</f>
        <v>41.693198209999998</v>
      </c>
      <c r="F1928">
        <f>INDEX('Daily Data ADJ'!$1:$1048576,MATCH(Calc!$A1928,'Daily Data ADJ'!$A:$A,0),MATCH("ES1!, CME_MINI: Close",'Daily Data ADJ'!$1:$1,0))</f>
        <v>3864.5</v>
      </c>
      <c r="G1928">
        <f>INDEX('Daily Data ADJ'!$1:$1048576,MATCH(Calc!$A1928,'Daily Data ADJ'!$A:$A,0),MATCH("ES2!, CME_MINI: Close",'Daily Data ADJ'!$1:$1,0))</f>
        <v>3854.5</v>
      </c>
      <c r="H1928">
        <f>INDEX('QUANDL MULTPL SP500_DIV_YIELD_M'!$A:$G,MATCH(Calc!$A1928,'QUANDL MULTPL SP500_DIV_YIELD_M'!$A:$A,1),MATCH('QUANDL MULTPL SP500_DIV_YIELD_M'!$E$1,'QUANDL MULTPL SP500_DIV_YIELD_M'!$A$1:$G$1,0))</f>
        <v>1.54</v>
      </c>
      <c r="I1928" s="5">
        <f t="shared" ref="I1928:I1991" si="180">(G1928/F1928)^4-1+H1928/100</f>
        <v>5.0894790392408719E-3</v>
      </c>
      <c r="J1928" s="1">
        <f>A1928/24/60/60+DATE(1970,1,1)</f>
        <v>44231.604166666672</v>
      </c>
      <c r="K1928" s="3">
        <f t="shared" si="177"/>
        <v>1</v>
      </c>
      <c r="L1928" s="6">
        <f>(1+Chart!$F$4)^(1/(365/K1928))-1</f>
        <v>6.6592785027408397E-5</v>
      </c>
      <c r="M1928" s="6">
        <f t="shared" si="178"/>
        <v>2.1909069769510126E-6</v>
      </c>
      <c r="N1928" s="6">
        <f t="shared" si="179"/>
        <v>1.3908511565352555E-5</v>
      </c>
      <c r="O1928">
        <f>O1927*(B1928/B1927)</f>
        <v>375.02253890000401</v>
      </c>
      <c r="P1928">
        <f t="shared" ref="P1928:P1991" si="181">YEAR(Q1928)</f>
        <v>2021</v>
      </c>
      <c r="Q1928" s="1">
        <f t="shared" ref="Q1928:Q1991" si="182">J1928</f>
        <v>44231.604166666672</v>
      </c>
      <c r="R1928">
        <f>IF(B1929="",R1927,IF(Q1928&gt;=Chart!$F$2,E1928,0))</f>
        <v>41.693198209999998</v>
      </c>
      <c r="S1928">
        <f>IF(B1929="",S1927,IFERROR(IF(AND(R1928&gt;0,R1927=0),R1928,(1+(B1929/B1928-1)*Calc!$Z$1)*S1927),0))</f>
        <v>41.427978440220372</v>
      </c>
      <c r="T1928">
        <f>IF(B1929="",T1927,IFERROR(IF(AND(R1928&gt;0,R1927=0),R1928,(1+(B1929/B1928-1)*Calc!$Z$1-L1929)*T1927),0))</f>
        <v>41.34324485462249</v>
      </c>
      <c r="U1928">
        <f>IF(B1929="",U1927,IFERROR(IF(AND(R1928&gt;0,R1927=0),R1928,(1+(B1929/B1928-1)*Calc!$Z$1-M1929*2)*U1927),0))</f>
        <v>41.422106984243271</v>
      </c>
      <c r="V1928">
        <f>IF(B1929="",V1927,IFERROR(IF(AND(R1928&gt;0,R1927=0),R1928,(1+(B1929/B1928-1)*Calc!$Z$1-N1929*2)*V1927),0))</f>
        <v>41.39270227211361</v>
      </c>
      <c r="W1928">
        <f>IF(ISNUMBER(C1928),C1928,W1927)</f>
        <v>0.08</v>
      </c>
      <c r="Y1928" s="1">
        <f>IF(AND(Q1928&gt;=Chart!$F$2,Q1928&lt;=Chart!$F$3),Q1928,#N/A)</f>
        <v>44231.604166666672</v>
      </c>
      <c r="Z1928">
        <f>IF(AND(Q1928&gt;=Chart!$F$2,Q1928&lt;=Chart!$F$3),R1928,#N/A)</f>
        <v>41.693198209999998</v>
      </c>
      <c r="AA1928">
        <f>IF(AND(Q1928&gt;=Chart!$F$2,Q1928&lt;=Chart!$F$3),S1928,#N/A)</f>
        <v>41.427978440220372</v>
      </c>
      <c r="AB1928">
        <f>IF(AND(Q1928&gt;=Chart!$F$2,Q1928&lt;=Chart!$F$3),T1928,#N/A)</f>
        <v>41.34324485462249</v>
      </c>
      <c r="AC1928">
        <f>IF(AND(Q1928&gt;=Chart!$F$2,Q1928&lt;=Chart!$F$3),U1928,#N/A)</f>
        <v>41.422106984243271</v>
      </c>
      <c r="AD1928">
        <f>IF(AND(Q1928&gt;=Chart!$F$2,Q1928&lt;=Chart!$F$3),V1928,#N/A)</f>
        <v>41.39270227211361</v>
      </c>
      <c r="AE1928">
        <f>IF(AND(Q1928&gt;=Chart!$F$2,Q1928&lt;=Chart!$F$3),I1928,#N/A)</f>
        <v>5.0894790392408719E-3</v>
      </c>
      <c r="AF1928">
        <f>IF(AND(Q1928&gt;=Chart!$F$2,Q1928&lt;=Chart!$F$3),H1928/100,#N/A)</f>
        <v>1.54E-2</v>
      </c>
      <c r="AG1928">
        <f>IF(AND(Q1928&gt;=Chart!$F$2,Q1928&lt;=Chart!$F$3),W1928/100,#N/A)</f>
        <v>8.0000000000000004E-4</v>
      </c>
    </row>
    <row r="1929" spans="1:33" x14ac:dyDescent="0.25">
      <c r="A1929">
        <v>1612535400</v>
      </c>
      <c r="B1929">
        <f>INDEX('Daily Data ADJ'!$1:$1048576,MATCH(Calc!$A1929,'Daily Data ADJ'!$A:$A,0),MATCH("SPY, CBOE BZX: Close",'Daily Data ADJ'!$1:$1,0))</f>
        <v>376.49858504000002</v>
      </c>
      <c r="C1929">
        <f>INDEX('Daily Data ADJ'!$1:$1048576,MATCH(Calc!$A1929,'Daily Data ADJ'!$A:$A,0),MATCH("EFFR, FRED: Close",'Daily Data ADJ'!$1:$1,0))</f>
        <v>0.08</v>
      </c>
      <c r="D1929">
        <f>INDEX('Daily Data ADJ'!$1:$1048576,MATCH(Calc!$A1929,'Daily Data ADJ'!$A:$A,1),MATCH("SOFR, FRED: Close",'Daily Data ADJ'!$1:$1,0))</f>
        <v>0.02</v>
      </c>
      <c r="E1929">
        <f>INDEX('Daily Data ADJ'!$1:$1048576,MATCH(Calc!$A1929,'Daily Data ADJ'!$A:$A,0),MATCH("UPRO, CBOE BZX: Close",'Daily Data ADJ'!$1:$1,0))</f>
        <v>42.175631729999999</v>
      </c>
      <c r="F1929">
        <f>INDEX('Daily Data ADJ'!$1:$1048576,MATCH(Calc!$A1929,'Daily Data ADJ'!$A:$A,0),MATCH("ES1!, CME_MINI: Close",'Daily Data ADJ'!$1:$1,0))</f>
        <v>3880.25</v>
      </c>
      <c r="G1929">
        <f>INDEX('Daily Data ADJ'!$1:$1048576,MATCH(Calc!$A1929,'Daily Data ADJ'!$A:$A,0),MATCH("ES2!, CME_MINI: Close",'Daily Data ADJ'!$1:$1,0))</f>
        <v>3870</v>
      </c>
      <c r="H1929">
        <f>INDEX('QUANDL MULTPL SP500_DIV_YIELD_M'!$A:$G,MATCH(Calc!$A1929,'QUANDL MULTPL SP500_DIV_YIELD_M'!$A:$A,1),MATCH('QUANDL MULTPL SP500_DIV_YIELD_M'!$E$1,'QUANDL MULTPL SP500_DIV_YIELD_M'!$A$1:$G$1,0))</f>
        <v>1.54</v>
      </c>
      <c r="I1929" s="5">
        <f t="shared" si="180"/>
        <v>4.8754645727918967E-3</v>
      </c>
      <c r="J1929" s="1">
        <f>A1929/24/60/60+DATE(1970,1,1)</f>
        <v>44232.604166666672</v>
      </c>
      <c r="K1929" s="3">
        <f t="shared" ref="K1929:K1992" si="183">J1929-J1928</f>
        <v>1</v>
      </c>
      <c r="L1929" s="6">
        <f>(1+Chart!$F$4)^(1/(365/K1929))-1</f>
        <v>6.6592785027408397E-5</v>
      </c>
      <c r="M1929" s="6">
        <f t="shared" ref="M1929:M1992" si="184">IFERROR((1+C1929/100)^(1/(365/K1929))-1,M1928)</f>
        <v>2.1909069769510126E-6</v>
      </c>
      <c r="N1929" s="6">
        <f t="shared" ref="N1929:N1992" si="185">(1+I1929)^(1/(365/K1929))-1</f>
        <v>1.3325069558423053E-5</v>
      </c>
      <c r="O1929">
        <f>O1928*(B1929/B1928)</f>
        <v>376.49858504000406</v>
      </c>
      <c r="P1929">
        <f t="shared" si="181"/>
        <v>2021</v>
      </c>
      <c r="Q1929" s="1">
        <f t="shared" si="182"/>
        <v>44232.604166666672</v>
      </c>
      <c r="R1929">
        <f>IF(B1930="",R1928,IF(Q1929&gt;=Chart!$F$2,E1929,0))</f>
        <v>42.175631729999999</v>
      </c>
      <c r="S1929">
        <f>IF(B1930="",S1928,IFERROR(IF(AND(R1929&gt;0,R1928=0),R1929,(1+(B1930/B1929-1)*Calc!$Z$1)*S1928),0))</f>
        <v>42.325543677893485</v>
      </c>
      <c r="T1929">
        <f>IF(B1930="",T1928,IFERROR(IF(AND(R1929&gt;0,R1928=0),R1929,(1+(B1930/B1929-1)*Calc!$Z$1-L1930)*T1928),0))</f>
        <v>42.230714246236033</v>
      </c>
      <c r="U1929">
        <f>IF(B1930="",U1928,IFERROR(IF(AND(R1929&gt;0,R1928=0),R1929,(1+(B1930/B1929-1)*Calc!$Z$1-M1930*2)*U1928),0))</f>
        <v>42.319068540274174</v>
      </c>
      <c r="V1929">
        <f>IF(B1930="",V1928,IFERROR(IF(AND(R1929&gt;0,R1928=0),R1929,(1+(B1930/B1929-1)*Calc!$Z$1-N1930*2)*V1928),0))</f>
        <v>42.286143415198119</v>
      </c>
      <c r="W1929">
        <f>IF(ISNUMBER(C1929),C1929,W1928)</f>
        <v>0.08</v>
      </c>
      <c r="Y1929" s="1">
        <f>IF(AND(Q1929&gt;=Chart!$F$2,Q1929&lt;=Chart!$F$3),Q1929,#N/A)</f>
        <v>44232.604166666672</v>
      </c>
      <c r="Z1929">
        <f>IF(AND(Q1929&gt;=Chart!$F$2,Q1929&lt;=Chart!$F$3),R1929,#N/A)</f>
        <v>42.175631729999999</v>
      </c>
      <c r="AA1929">
        <f>IF(AND(Q1929&gt;=Chart!$F$2,Q1929&lt;=Chart!$F$3),S1929,#N/A)</f>
        <v>42.325543677893485</v>
      </c>
      <c r="AB1929">
        <f>IF(AND(Q1929&gt;=Chart!$F$2,Q1929&lt;=Chart!$F$3),T1929,#N/A)</f>
        <v>42.230714246236033</v>
      </c>
      <c r="AC1929">
        <f>IF(AND(Q1929&gt;=Chart!$F$2,Q1929&lt;=Chart!$F$3),U1929,#N/A)</f>
        <v>42.319068540274174</v>
      </c>
      <c r="AD1929">
        <f>IF(AND(Q1929&gt;=Chart!$F$2,Q1929&lt;=Chart!$F$3),V1929,#N/A)</f>
        <v>42.286143415198119</v>
      </c>
      <c r="AE1929">
        <f>IF(AND(Q1929&gt;=Chart!$F$2,Q1929&lt;=Chart!$F$3),I1929,#N/A)</f>
        <v>4.8754645727918967E-3</v>
      </c>
      <c r="AF1929">
        <f>IF(AND(Q1929&gt;=Chart!$F$2,Q1929&lt;=Chart!$F$3),H1929/100,#N/A)</f>
        <v>1.54E-2</v>
      </c>
      <c r="AG1929">
        <f>IF(AND(Q1929&gt;=Chart!$F$2,Q1929&lt;=Chart!$F$3),W1929/100,#N/A)</f>
        <v>8.0000000000000004E-4</v>
      </c>
    </row>
    <row r="1930" spans="1:33" x14ac:dyDescent="0.25">
      <c r="A1930">
        <v>1612794600</v>
      </c>
      <c r="B1930">
        <f>INDEX('Daily Data ADJ'!$1:$1048576,MATCH(Calc!$A1930,'Daily Data ADJ'!$A:$A,0),MATCH("SPY, CBOE BZX: Close",'Daily Data ADJ'!$1:$1,0))</f>
        <v>379.21761739999999</v>
      </c>
      <c r="C1930">
        <f>INDEX('Daily Data ADJ'!$1:$1048576,MATCH(Calc!$A1930,'Daily Data ADJ'!$A:$A,0),MATCH("EFFR, FRED: Close",'Daily Data ADJ'!$1:$1,0))</f>
        <v>7.0000000000000007E-2</v>
      </c>
      <c r="D1930">
        <f>INDEX('Daily Data ADJ'!$1:$1048576,MATCH(Calc!$A1930,'Daily Data ADJ'!$A:$A,1),MATCH("SOFR, FRED: Close",'Daily Data ADJ'!$1:$1,0))</f>
        <v>0.02</v>
      </c>
      <c r="E1930">
        <f>INDEX('Daily Data ADJ'!$1:$1048576,MATCH(Calc!$A1930,'Daily Data ADJ'!$A:$A,0),MATCH("UPRO, CBOE BZX: Close",'Daily Data ADJ'!$1:$1,0))</f>
        <v>43.130551689999997</v>
      </c>
      <c r="F1930">
        <f>INDEX('Daily Data ADJ'!$1:$1048576,MATCH(Calc!$A1930,'Daily Data ADJ'!$A:$A,0),MATCH("ES1!, CME_MINI: Close",'Daily Data ADJ'!$1:$1,0))</f>
        <v>3908</v>
      </c>
      <c r="G1930">
        <f>INDEX('Daily Data ADJ'!$1:$1048576,MATCH(Calc!$A1930,'Daily Data ADJ'!$A:$A,0),MATCH("ES2!, CME_MINI: Close",'Daily Data ADJ'!$1:$1,0))</f>
        <v>3897.75</v>
      </c>
      <c r="H1930">
        <f>INDEX('QUANDL MULTPL SP500_DIV_YIELD_M'!$A:$G,MATCH(Calc!$A1930,'QUANDL MULTPL SP500_DIV_YIELD_M'!$A:$A,1),MATCH('QUANDL MULTPL SP500_DIV_YIELD_M'!$E$1,'QUANDL MULTPL SP500_DIV_YIELD_M'!$A$1:$G$1,0))</f>
        <v>1.54</v>
      </c>
      <c r="I1930" s="5">
        <f t="shared" si="180"/>
        <v>4.9499032428920488E-3</v>
      </c>
      <c r="J1930" s="1">
        <f>A1930/24/60/60+DATE(1970,1,1)</f>
        <v>44235.604166666672</v>
      </c>
      <c r="K1930" s="3">
        <f t="shared" si="183"/>
        <v>3</v>
      </c>
      <c r="L1930" s="6">
        <f>(1+Chart!$F$4)^(1/(365/K1930))-1</f>
        <v>1.9979165917494157E-4</v>
      </c>
      <c r="M1930" s="6">
        <f t="shared" si="184"/>
        <v>5.7514284375059788E-6</v>
      </c>
      <c r="N1930" s="6">
        <f t="shared" si="185"/>
        <v>4.0584599552584422E-5</v>
      </c>
      <c r="O1930">
        <f>O1929*(B1930/B1929)</f>
        <v>379.21761740000403</v>
      </c>
      <c r="P1930">
        <f t="shared" si="181"/>
        <v>2021</v>
      </c>
      <c r="Q1930" s="1">
        <f t="shared" si="182"/>
        <v>44235.604166666672</v>
      </c>
      <c r="R1930">
        <f>IF(B1931="",R1929,IF(Q1930&gt;=Chart!$F$2,E1930,0))</f>
        <v>43.130551689999997</v>
      </c>
      <c r="S1930">
        <f>IF(B1931="",S1929,IFERROR(IF(AND(R1930&gt;0,R1929=0),R1930,(1+(B1931/B1930-1)*Calc!$Z$1)*S1929),0))</f>
        <v>42.241003145793485</v>
      </c>
      <c r="T1930">
        <f>IF(B1931="",T1929,IFERROR(IF(AND(R1930&gt;0,R1929=0),R1930,(1+(B1931/B1930-1)*Calc!$Z$1-L1931)*T1929),0))</f>
        <v>42.143550864427418</v>
      </c>
      <c r="U1930">
        <f>IF(B1931="",U1929,IFERROR(IF(AND(R1930&gt;0,R1929=0),R1930,(1+(B1931/B1930-1)*Calc!$Z$1-M1931*2)*U1929),0))</f>
        <v>42.234355507251159</v>
      </c>
      <c r="V1930">
        <f>IF(B1931="",V1929,IFERROR(IF(AND(R1930&gt;0,R1929=0),R1930,(1+(B1931/B1930-1)*Calc!$Z$1-N1931*2)*V1929),0))</f>
        <v>42.200539021659914</v>
      </c>
      <c r="W1930">
        <f>IF(ISNUMBER(C1930),C1930,W1929)</f>
        <v>7.0000000000000007E-2</v>
      </c>
      <c r="Y1930" s="1">
        <f>IF(AND(Q1930&gt;=Chart!$F$2,Q1930&lt;=Chart!$F$3),Q1930,#N/A)</f>
        <v>44235.604166666672</v>
      </c>
      <c r="Z1930">
        <f>IF(AND(Q1930&gt;=Chart!$F$2,Q1930&lt;=Chart!$F$3),R1930,#N/A)</f>
        <v>43.130551689999997</v>
      </c>
      <c r="AA1930">
        <f>IF(AND(Q1930&gt;=Chart!$F$2,Q1930&lt;=Chart!$F$3),S1930,#N/A)</f>
        <v>42.241003145793485</v>
      </c>
      <c r="AB1930">
        <f>IF(AND(Q1930&gt;=Chart!$F$2,Q1930&lt;=Chart!$F$3),T1930,#N/A)</f>
        <v>42.143550864427418</v>
      </c>
      <c r="AC1930">
        <f>IF(AND(Q1930&gt;=Chart!$F$2,Q1930&lt;=Chart!$F$3),U1930,#N/A)</f>
        <v>42.234355507251159</v>
      </c>
      <c r="AD1930">
        <f>IF(AND(Q1930&gt;=Chart!$F$2,Q1930&lt;=Chart!$F$3),V1930,#N/A)</f>
        <v>42.200539021659914</v>
      </c>
      <c r="AE1930">
        <f>IF(AND(Q1930&gt;=Chart!$F$2,Q1930&lt;=Chart!$F$3),I1930,#N/A)</f>
        <v>4.9499032428920488E-3</v>
      </c>
      <c r="AF1930">
        <f>IF(AND(Q1930&gt;=Chart!$F$2,Q1930&lt;=Chart!$F$3),H1930/100,#N/A)</f>
        <v>1.54E-2</v>
      </c>
      <c r="AG1930">
        <f>IF(AND(Q1930&gt;=Chart!$F$2,Q1930&lt;=Chart!$F$3),W1930/100,#N/A)</f>
        <v>7.000000000000001E-4</v>
      </c>
    </row>
    <row r="1931" spans="1:33" x14ac:dyDescent="0.25">
      <c r="A1931">
        <v>1612881000</v>
      </c>
      <c r="B1931">
        <f>INDEX('Daily Data ADJ'!$1:$1048576,MATCH(Calc!$A1931,'Daily Data ADJ'!$A:$A,0),MATCH("SPY, CBOE BZX: Close",'Daily Data ADJ'!$1:$1,0))</f>
        <v>378.96513583000001</v>
      </c>
      <c r="C1931">
        <f>INDEX('Daily Data ADJ'!$1:$1048576,MATCH(Calc!$A1931,'Daily Data ADJ'!$A:$A,0),MATCH("EFFR, FRED: Close",'Daily Data ADJ'!$1:$1,0))</f>
        <v>0.08</v>
      </c>
      <c r="D1931">
        <f>INDEX('Daily Data ADJ'!$1:$1048576,MATCH(Calc!$A1931,'Daily Data ADJ'!$A:$A,1),MATCH("SOFR, FRED: Close",'Daily Data ADJ'!$1:$1,0))</f>
        <v>0.05</v>
      </c>
      <c r="E1931">
        <f>INDEX('Daily Data ADJ'!$1:$1048576,MATCH(Calc!$A1931,'Daily Data ADJ'!$A:$A,0),MATCH("UPRO, CBOE BZX: Close",'Daily Data ADJ'!$1:$1,0))</f>
        <v>43.011186700000003</v>
      </c>
      <c r="F1931">
        <f>INDEX('Daily Data ADJ'!$1:$1048576,MATCH(Calc!$A1931,'Daily Data ADJ'!$A:$A,0),MATCH("ES1!, CME_MINI: Close",'Daily Data ADJ'!$1:$1,0))</f>
        <v>3905.5</v>
      </c>
      <c r="G1931">
        <f>INDEX('Daily Data ADJ'!$1:$1048576,MATCH(Calc!$A1931,'Daily Data ADJ'!$A:$A,0),MATCH("ES2!, CME_MINI: Close",'Daily Data ADJ'!$1:$1,0))</f>
        <v>3895.25</v>
      </c>
      <c r="H1931">
        <f>INDEX('QUANDL MULTPL SP500_DIV_YIELD_M'!$A:$G,MATCH(Calc!$A1931,'QUANDL MULTPL SP500_DIV_YIELD_M'!$A:$A,1),MATCH('QUANDL MULTPL SP500_DIV_YIELD_M'!$E$1,'QUANDL MULTPL SP500_DIV_YIELD_M'!$A$1:$G$1,0))</f>
        <v>1.54</v>
      </c>
      <c r="I1931" s="5">
        <f t="shared" si="180"/>
        <v>4.9432402423729462E-3</v>
      </c>
      <c r="J1931" s="1">
        <f>A1931/24/60/60+DATE(1970,1,1)</f>
        <v>44236.604166666672</v>
      </c>
      <c r="K1931" s="3">
        <f t="shared" si="183"/>
        <v>1</v>
      </c>
      <c r="L1931" s="6">
        <f>(1+Chart!$F$4)^(1/(365/K1931))-1</f>
        <v>6.6592785027408397E-5</v>
      </c>
      <c r="M1931" s="6">
        <f t="shared" si="184"/>
        <v>2.1909069769510126E-6</v>
      </c>
      <c r="N1931" s="6">
        <f t="shared" si="185"/>
        <v>1.350985165537999E-5</v>
      </c>
      <c r="O1931">
        <f>O1930*(B1931/B1930)</f>
        <v>378.96513583000404</v>
      </c>
      <c r="P1931">
        <f t="shared" si="181"/>
        <v>2021</v>
      </c>
      <c r="Q1931" s="1">
        <f t="shared" si="182"/>
        <v>44236.604166666672</v>
      </c>
      <c r="R1931">
        <f>IF(B1932="",R1930,IF(Q1931&gt;=Chart!$F$2,E1931,0))</f>
        <v>43.011186700000003</v>
      </c>
      <c r="S1931">
        <f>IF(B1932="",S1930,IFERROR(IF(AND(R1931&gt;0,R1930=0),R1931,(1+(B1932/B1931-1)*Calc!$Z$1)*S1930),0))</f>
        <v>42.185800296635144</v>
      </c>
      <c r="T1931">
        <f>IF(B1932="",T1930,IFERROR(IF(AND(R1931&gt;0,R1930=0),R1931,(1+(B1932/B1931-1)*Calc!$Z$1-L1932)*T1930),0))</f>
        <v>42.085668914807997</v>
      </c>
      <c r="U1931">
        <f>IF(B1932="",U1930,IFERROR(IF(AND(R1931&gt;0,R1930=0),R1931,(1+(B1932/B1931-1)*Calc!$Z$1-M1932*2)*U1930),0))</f>
        <v>42.178976282501509</v>
      </c>
      <c r="V1931">
        <f>IF(B1932="",V1930,IFERROR(IF(AND(R1931&gt;0,R1930=0),R1931,(1+(B1932/B1931-1)*Calc!$Z$1-N1932*2)*V1930),0))</f>
        <v>42.144308836217</v>
      </c>
      <c r="W1931">
        <f>IF(ISNUMBER(C1931),C1931,W1930)</f>
        <v>0.08</v>
      </c>
      <c r="Y1931" s="1">
        <f>IF(AND(Q1931&gt;=Chart!$F$2,Q1931&lt;=Chart!$F$3),Q1931,#N/A)</f>
        <v>44236.604166666672</v>
      </c>
      <c r="Z1931">
        <f>IF(AND(Q1931&gt;=Chart!$F$2,Q1931&lt;=Chart!$F$3),R1931,#N/A)</f>
        <v>43.011186700000003</v>
      </c>
      <c r="AA1931">
        <f>IF(AND(Q1931&gt;=Chart!$F$2,Q1931&lt;=Chart!$F$3),S1931,#N/A)</f>
        <v>42.185800296635144</v>
      </c>
      <c r="AB1931">
        <f>IF(AND(Q1931&gt;=Chart!$F$2,Q1931&lt;=Chart!$F$3),T1931,#N/A)</f>
        <v>42.085668914807997</v>
      </c>
      <c r="AC1931">
        <f>IF(AND(Q1931&gt;=Chart!$F$2,Q1931&lt;=Chart!$F$3),U1931,#N/A)</f>
        <v>42.178976282501509</v>
      </c>
      <c r="AD1931">
        <f>IF(AND(Q1931&gt;=Chart!$F$2,Q1931&lt;=Chart!$F$3),V1931,#N/A)</f>
        <v>42.144308836217</v>
      </c>
      <c r="AE1931">
        <f>IF(AND(Q1931&gt;=Chart!$F$2,Q1931&lt;=Chart!$F$3),I1931,#N/A)</f>
        <v>4.9432402423729462E-3</v>
      </c>
      <c r="AF1931">
        <f>IF(AND(Q1931&gt;=Chart!$F$2,Q1931&lt;=Chart!$F$3),H1931/100,#N/A)</f>
        <v>1.54E-2</v>
      </c>
      <c r="AG1931">
        <f>IF(AND(Q1931&gt;=Chart!$F$2,Q1931&lt;=Chart!$F$3),W1931/100,#N/A)</f>
        <v>8.0000000000000004E-4</v>
      </c>
    </row>
    <row r="1932" spans="1:33" x14ac:dyDescent="0.25">
      <c r="A1932">
        <v>1612967400</v>
      </c>
      <c r="B1932">
        <f>INDEX('Daily Data ADJ'!$1:$1048576,MATCH(Calc!$A1932,'Daily Data ADJ'!$A:$A,0),MATCH("SPY, CBOE BZX: Close",'Daily Data ADJ'!$1:$1,0))</f>
        <v>378.80005172</v>
      </c>
      <c r="C1932">
        <f>INDEX('Daily Data ADJ'!$1:$1048576,MATCH(Calc!$A1932,'Daily Data ADJ'!$A:$A,0),MATCH("EFFR, FRED: Close",'Daily Data ADJ'!$1:$1,0))</f>
        <v>0.08</v>
      </c>
      <c r="D1932">
        <f>INDEX('Daily Data ADJ'!$1:$1048576,MATCH(Calc!$A1932,'Daily Data ADJ'!$A:$A,1),MATCH("SOFR, FRED: Close",'Daily Data ADJ'!$1:$1,0))</f>
        <v>0.06</v>
      </c>
      <c r="E1932">
        <f>INDEX('Daily Data ADJ'!$1:$1048576,MATCH(Calc!$A1932,'Daily Data ADJ'!$A:$A,0),MATCH("UPRO, CBOE BZX: Close",'Daily Data ADJ'!$1:$1,0))</f>
        <v>42.981345449999999</v>
      </c>
      <c r="F1932">
        <f>INDEX('Daily Data ADJ'!$1:$1048576,MATCH(Calc!$A1932,'Daily Data ADJ'!$A:$A,0),MATCH("ES1!, CME_MINI: Close",'Daily Data ADJ'!$1:$1,0))</f>
        <v>3903</v>
      </c>
      <c r="G1932">
        <f>INDEX('Daily Data ADJ'!$1:$1048576,MATCH(Calc!$A1932,'Daily Data ADJ'!$A:$A,0),MATCH("ES2!, CME_MINI: Close",'Daily Data ADJ'!$1:$1,0))</f>
        <v>3892.5</v>
      </c>
      <c r="H1932">
        <f>INDEX('QUANDL MULTPL SP500_DIV_YIELD_M'!$A:$G,MATCH(Calc!$A1932,'QUANDL MULTPL SP500_DIV_YIELD_M'!$A:$A,1),MATCH('QUANDL MULTPL SP500_DIV_YIELD_M'!$E$1,'QUANDL MULTPL SP500_DIV_YIELD_M'!$A$1:$G$1,0))</f>
        <v>1.54</v>
      </c>
      <c r="I1932" s="5">
        <f t="shared" si="180"/>
        <v>4.6823933502236105E-3</v>
      </c>
      <c r="J1932" s="1">
        <f>A1932/24/60/60+DATE(1970,1,1)</f>
        <v>44237.604166666672</v>
      </c>
      <c r="K1932" s="3">
        <f t="shared" si="183"/>
        <v>1</v>
      </c>
      <c r="L1932" s="6">
        <f>(1+Chart!$F$4)^(1/(365/K1932))-1</f>
        <v>6.6592785027408397E-5</v>
      </c>
      <c r="M1932" s="6">
        <f t="shared" si="184"/>
        <v>2.1909069769510126E-6</v>
      </c>
      <c r="N1932" s="6">
        <f t="shared" si="185"/>
        <v>1.2798616276787911E-5</v>
      </c>
      <c r="O1932">
        <f>O1931*(B1932/B1931)</f>
        <v>378.80005172000403</v>
      </c>
      <c r="P1932">
        <f t="shared" si="181"/>
        <v>2021</v>
      </c>
      <c r="Q1932" s="1">
        <f t="shared" si="182"/>
        <v>44237.604166666672</v>
      </c>
      <c r="R1932">
        <f>IF(B1933="",R1931,IF(Q1932&gt;=Chart!$F$2,E1932,0))</f>
        <v>42.981345449999999</v>
      </c>
      <c r="S1932">
        <f>IF(B1933="",S1931,IFERROR(IF(AND(R1932&gt;0,R1931=0),R1932,(1+(B1933/B1932-1)*Calc!$Z$1)*S1931),0))</f>
        <v>42.39019724672989</v>
      </c>
      <c r="T1932">
        <f>IF(B1933="",T1931,IFERROR(IF(AND(R1932&gt;0,R1931=0),R1932,(1+(B1933/B1932-1)*Calc!$Z$1-L1933)*T1931),0))</f>
        <v>42.28677811043891</v>
      </c>
      <c r="U1932">
        <f>IF(B1933="",U1931,IFERROR(IF(AND(R1932&gt;0,R1931=0),R1932,(1+(B1933/B1932-1)*Calc!$Z$1-M1933*2)*U1931),0))</f>
        <v>42.383155348729439</v>
      </c>
      <c r="V1932">
        <f>IF(B1933="",V1931,IFERROR(IF(AND(R1932&gt;0,R1931=0),R1932,(1+(B1933/B1932-1)*Calc!$Z$1-N1933*2)*V1931),0))</f>
        <v>42.34742033123603</v>
      </c>
      <c r="W1932">
        <f>IF(ISNUMBER(C1932),C1932,W1931)</f>
        <v>0.08</v>
      </c>
      <c r="Y1932" s="1">
        <f>IF(AND(Q1932&gt;=Chart!$F$2,Q1932&lt;=Chart!$F$3),Q1932,#N/A)</f>
        <v>44237.604166666672</v>
      </c>
      <c r="Z1932">
        <f>IF(AND(Q1932&gt;=Chart!$F$2,Q1932&lt;=Chart!$F$3),R1932,#N/A)</f>
        <v>42.981345449999999</v>
      </c>
      <c r="AA1932">
        <f>IF(AND(Q1932&gt;=Chart!$F$2,Q1932&lt;=Chart!$F$3),S1932,#N/A)</f>
        <v>42.39019724672989</v>
      </c>
      <c r="AB1932">
        <f>IF(AND(Q1932&gt;=Chart!$F$2,Q1932&lt;=Chart!$F$3),T1932,#N/A)</f>
        <v>42.28677811043891</v>
      </c>
      <c r="AC1932">
        <f>IF(AND(Q1932&gt;=Chart!$F$2,Q1932&lt;=Chart!$F$3),U1932,#N/A)</f>
        <v>42.383155348729439</v>
      </c>
      <c r="AD1932">
        <f>IF(AND(Q1932&gt;=Chart!$F$2,Q1932&lt;=Chart!$F$3),V1932,#N/A)</f>
        <v>42.34742033123603</v>
      </c>
      <c r="AE1932">
        <f>IF(AND(Q1932&gt;=Chart!$F$2,Q1932&lt;=Chart!$F$3),I1932,#N/A)</f>
        <v>4.6823933502236105E-3</v>
      </c>
      <c r="AF1932">
        <f>IF(AND(Q1932&gt;=Chart!$F$2,Q1932&lt;=Chart!$F$3),H1932/100,#N/A)</f>
        <v>1.54E-2</v>
      </c>
      <c r="AG1932">
        <f>IF(AND(Q1932&gt;=Chart!$F$2,Q1932&lt;=Chart!$F$3),W1932/100,#N/A)</f>
        <v>8.0000000000000004E-4</v>
      </c>
    </row>
    <row r="1933" spans="1:33" x14ac:dyDescent="0.25">
      <c r="A1933">
        <v>1613053800</v>
      </c>
      <c r="B1933">
        <f>INDEX('Daily Data ADJ'!$1:$1048576,MATCH(Calc!$A1933,'Daily Data ADJ'!$A:$A,0),MATCH("SPY, CBOE BZX: Close",'Daily Data ADJ'!$1:$1,0))</f>
        <v>379.411834</v>
      </c>
      <c r="C1933">
        <f>INDEX('Daily Data ADJ'!$1:$1048576,MATCH(Calc!$A1933,'Daily Data ADJ'!$A:$A,0),MATCH("EFFR, FRED: Close",'Daily Data ADJ'!$1:$1,0))</f>
        <v>0.08</v>
      </c>
      <c r="D1933">
        <f>INDEX('Daily Data ADJ'!$1:$1048576,MATCH(Calc!$A1933,'Daily Data ADJ'!$A:$A,1),MATCH("SOFR, FRED: Close",'Daily Data ADJ'!$1:$1,0))</f>
        <v>0.06</v>
      </c>
      <c r="E1933">
        <f>INDEX('Daily Data ADJ'!$1:$1048576,MATCH(Calc!$A1933,'Daily Data ADJ'!$A:$A,0),MATCH("UPRO, CBOE BZX: Close",'Daily Data ADJ'!$1:$1,0))</f>
        <v>43.160392940000001</v>
      </c>
      <c r="F1933">
        <f>INDEX('Daily Data ADJ'!$1:$1048576,MATCH(Calc!$A1933,'Daily Data ADJ'!$A:$A,0),MATCH("ES1!, CME_MINI: Close",'Daily Data ADJ'!$1:$1,0))</f>
        <v>3912</v>
      </c>
      <c r="G1933">
        <f>INDEX('Daily Data ADJ'!$1:$1048576,MATCH(Calc!$A1933,'Daily Data ADJ'!$A:$A,0),MATCH("ES2!, CME_MINI: Close",'Daily Data ADJ'!$1:$1,0))</f>
        <v>3901.5</v>
      </c>
      <c r="H1933">
        <f>INDEX('QUANDL MULTPL SP500_DIV_YIELD_M'!$A:$G,MATCH(Calc!$A1933,'QUANDL MULTPL SP500_DIV_YIELD_M'!$A:$A,1),MATCH('QUANDL MULTPL SP500_DIV_YIELD_M'!$E$1,'QUANDL MULTPL SP500_DIV_YIELD_M'!$A$1:$G$1,0))</f>
        <v>1.54</v>
      </c>
      <c r="I1933" s="5">
        <f t="shared" si="180"/>
        <v>4.7069511048152581E-3</v>
      </c>
      <c r="J1933" s="1">
        <f>A1933/24/60/60+DATE(1970,1,1)</f>
        <v>44238.604166666672</v>
      </c>
      <c r="K1933" s="3">
        <f t="shared" si="183"/>
        <v>1</v>
      </c>
      <c r="L1933" s="6">
        <f>(1+Chart!$F$4)^(1/(365/K1933))-1</f>
        <v>6.6592785027408397E-5</v>
      </c>
      <c r="M1933" s="6">
        <f t="shared" si="184"/>
        <v>2.1909069769510126E-6</v>
      </c>
      <c r="N1933" s="6">
        <f t="shared" si="185"/>
        <v>1.2865584266830155E-5</v>
      </c>
      <c r="O1933">
        <f>O1932*(B1933/B1932)</f>
        <v>379.41183400000403</v>
      </c>
      <c r="P1933">
        <f t="shared" si="181"/>
        <v>2021</v>
      </c>
      <c r="Q1933" s="1">
        <f t="shared" si="182"/>
        <v>44238.604166666672</v>
      </c>
      <c r="R1933">
        <f>IF(B1934="",R1932,IF(Q1933&gt;=Chart!$F$2,E1933,0))</f>
        <v>43.160392940000001</v>
      </c>
      <c r="S1933">
        <f>IF(B1934="",S1932,IFERROR(IF(AND(R1933&gt;0,R1932=0),R1933,(1+(B1934/B1933-1)*Calc!$Z$1)*S1932),0))</f>
        <v>43.018385014200909</v>
      </c>
      <c r="T1933">
        <f>IF(B1934="",T1932,IFERROR(IF(AND(R1933&gt;0,R1932=0),R1933,(1+(B1934/B1933-1)*Calc!$Z$1-L1934)*T1932),0))</f>
        <v>42.91061729726718</v>
      </c>
      <c r="U1933">
        <f>IF(B1934="",U1932,IFERROR(IF(AND(R1933&gt;0,R1932=0),R1933,(1+(B1934/B1933-1)*Calc!$Z$1-M1934*2)*U1932),0))</f>
        <v>43.011053045977448</v>
      </c>
      <c r="V1933">
        <f>IF(B1934="",V1932,IFERROR(IF(AND(R1933&gt;0,R1932=0),R1933,(1+(B1934/B1933-1)*Calc!$Z$1-N1934*2)*V1932),0))</f>
        <v>42.973814364612807</v>
      </c>
      <c r="W1933">
        <f>IF(ISNUMBER(C1933),C1933,W1932)</f>
        <v>0.08</v>
      </c>
      <c r="Y1933" s="1">
        <f>IF(AND(Q1933&gt;=Chart!$F$2,Q1933&lt;=Chart!$F$3),Q1933,#N/A)</f>
        <v>44238.604166666672</v>
      </c>
      <c r="Z1933">
        <f>IF(AND(Q1933&gt;=Chart!$F$2,Q1933&lt;=Chart!$F$3),R1933,#N/A)</f>
        <v>43.160392940000001</v>
      </c>
      <c r="AA1933">
        <f>IF(AND(Q1933&gt;=Chart!$F$2,Q1933&lt;=Chart!$F$3),S1933,#N/A)</f>
        <v>43.018385014200909</v>
      </c>
      <c r="AB1933">
        <f>IF(AND(Q1933&gt;=Chart!$F$2,Q1933&lt;=Chart!$F$3),T1933,#N/A)</f>
        <v>42.91061729726718</v>
      </c>
      <c r="AC1933">
        <f>IF(AND(Q1933&gt;=Chart!$F$2,Q1933&lt;=Chart!$F$3),U1933,#N/A)</f>
        <v>43.011053045977448</v>
      </c>
      <c r="AD1933">
        <f>IF(AND(Q1933&gt;=Chart!$F$2,Q1933&lt;=Chart!$F$3),V1933,#N/A)</f>
        <v>42.973814364612807</v>
      </c>
      <c r="AE1933">
        <f>IF(AND(Q1933&gt;=Chart!$F$2,Q1933&lt;=Chart!$F$3),I1933,#N/A)</f>
        <v>4.7069511048152581E-3</v>
      </c>
      <c r="AF1933">
        <f>IF(AND(Q1933&gt;=Chart!$F$2,Q1933&lt;=Chart!$F$3),H1933/100,#N/A)</f>
        <v>1.54E-2</v>
      </c>
      <c r="AG1933">
        <f>IF(AND(Q1933&gt;=Chart!$F$2,Q1933&lt;=Chart!$F$3),W1933/100,#N/A)</f>
        <v>8.0000000000000004E-4</v>
      </c>
    </row>
    <row r="1934" spans="1:33" x14ac:dyDescent="0.25">
      <c r="A1934">
        <v>1613140200</v>
      </c>
      <c r="B1934">
        <f>INDEX('Daily Data ADJ'!$1:$1048576,MATCH(Calc!$A1934,'Daily Data ADJ'!$A:$A,0),MATCH("SPY, CBOE BZX: Close",'Daily Data ADJ'!$1:$1,0))</f>
        <v>381.28602417000002</v>
      </c>
      <c r="C1934">
        <f>INDEX('Daily Data ADJ'!$1:$1048576,MATCH(Calc!$A1934,'Daily Data ADJ'!$A:$A,0),MATCH("EFFR, FRED: Close",'Daily Data ADJ'!$1:$1,0))</f>
        <v>0.08</v>
      </c>
      <c r="D1934">
        <f>INDEX('Daily Data ADJ'!$1:$1048576,MATCH(Calc!$A1934,'Daily Data ADJ'!$A:$A,1),MATCH("SOFR, FRED: Close",'Daily Data ADJ'!$1:$1,0))</f>
        <v>0.05</v>
      </c>
      <c r="E1934">
        <f>INDEX('Daily Data ADJ'!$1:$1048576,MATCH(Calc!$A1934,'Daily Data ADJ'!$A:$A,0),MATCH("UPRO, CBOE BZX: Close",'Daily Data ADJ'!$1:$1,0))</f>
        <v>43.811926870000001</v>
      </c>
      <c r="F1934">
        <f>INDEX('Daily Data ADJ'!$1:$1048576,MATCH(Calc!$A1934,'Daily Data ADJ'!$A:$A,0),MATCH("ES1!, CME_MINI: Close",'Daily Data ADJ'!$1:$1,0))</f>
        <v>3931</v>
      </c>
      <c r="G1934">
        <f>INDEX('Daily Data ADJ'!$1:$1048576,MATCH(Calc!$A1934,'Daily Data ADJ'!$A:$A,0),MATCH("ES2!, CME_MINI: Close",'Daily Data ADJ'!$1:$1,0))</f>
        <v>3920.75</v>
      </c>
      <c r="H1934">
        <f>INDEX('QUANDL MULTPL SP500_DIV_YIELD_M'!$A:$G,MATCH(Calc!$A1934,'QUANDL MULTPL SP500_DIV_YIELD_M'!$A:$A,1),MATCH('QUANDL MULTPL SP500_DIV_YIELD_M'!$E$1,'QUANDL MULTPL SP500_DIV_YIELD_M'!$A$1:$G$1,0))</f>
        <v>1.54</v>
      </c>
      <c r="I1934" s="5">
        <f t="shared" si="180"/>
        <v>5.0108067627048537E-3</v>
      </c>
      <c r="J1934" s="1">
        <f>A1934/24/60/60+DATE(1970,1,1)</f>
        <v>44239.604166666672</v>
      </c>
      <c r="K1934" s="3">
        <f t="shared" si="183"/>
        <v>1</v>
      </c>
      <c r="L1934" s="6">
        <f>(1+Chart!$F$4)^(1/(365/K1934))-1</f>
        <v>6.6592785027408397E-5</v>
      </c>
      <c r="M1934" s="6">
        <f t="shared" si="184"/>
        <v>2.1909069769510126E-6</v>
      </c>
      <c r="N1934" s="6">
        <f t="shared" si="185"/>
        <v>1.369405116258271E-5</v>
      </c>
      <c r="O1934">
        <f>O1933*(B1934/B1933)</f>
        <v>381.28602417000405</v>
      </c>
      <c r="P1934">
        <f t="shared" si="181"/>
        <v>2021</v>
      </c>
      <c r="Q1934" s="1">
        <f t="shared" si="182"/>
        <v>44239.604166666672</v>
      </c>
      <c r="R1934">
        <f>IF(B1935="",R1933,IF(Q1934&gt;=Chart!$F$2,E1934,0))</f>
        <v>43.811926870000001</v>
      </c>
      <c r="S1934">
        <f>IF(B1935="",S1933,IFERROR(IF(AND(R1934&gt;0,R1933=0),R1934,(1+(B1935/B1934-1)*Calc!$Z$1)*S1933),0))</f>
        <v>42.906631873196083</v>
      </c>
      <c r="T1934">
        <f>IF(B1935="",T1933,IFERROR(IF(AND(R1934&gt;0,R1933=0),R1934,(1+(B1935/B1934-1)*Calc!$Z$1-L1935)*T1933),0))</f>
        <v>42.787712823337074</v>
      </c>
      <c r="U1934">
        <f>IF(B1935="",U1933,IFERROR(IF(AND(R1934&gt;0,R1933=0),R1934,(1+(B1935/B1934-1)*Calc!$Z$1-M1935*2)*U1933),0))</f>
        <v>42.898565083749233</v>
      </c>
      <c r="V1934">
        <f>IF(B1935="",V1933,IFERROR(IF(AND(R1934&gt;0,R1933=0),R1934,(1+(B1935/B1934-1)*Calc!$Z$1-N1935*2)*V1933),0))</f>
        <v>42.857713820487731</v>
      </c>
      <c r="W1934">
        <f>IF(ISNUMBER(C1934),C1934,W1933)</f>
        <v>0.08</v>
      </c>
      <c r="Y1934" s="1">
        <f>IF(AND(Q1934&gt;=Chart!$F$2,Q1934&lt;=Chart!$F$3),Q1934,#N/A)</f>
        <v>44239.604166666672</v>
      </c>
      <c r="Z1934">
        <f>IF(AND(Q1934&gt;=Chart!$F$2,Q1934&lt;=Chart!$F$3),R1934,#N/A)</f>
        <v>43.811926870000001</v>
      </c>
      <c r="AA1934">
        <f>IF(AND(Q1934&gt;=Chart!$F$2,Q1934&lt;=Chart!$F$3),S1934,#N/A)</f>
        <v>42.906631873196083</v>
      </c>
      <c r="AB1934">
        <f>IF(AND(Q1934&gt;=Chart!$F$2,Q1934&lt;=Chart!$F$3),T1934,#N/A)</f>
        <v>42.787712823337074</v>
      </c>
      <c r="AC1934">
        <f>IF(AND(Q1934&gt;=Chart!$F$2,Q1934&lt;=Chart!$F$3),U1934,#N/A)</f>
        <v>42.898565083749233</v>
      </c>
      <c r="AD1934">
        <f>IF(AND(Q1934&gt;=Chart!$F$2,Q1934&lt;=Chart!$F$3),V1934,#N/A)</f>
        <v>42.857713820487731</v>
      </c>
      <c r="AE1934">
        <f>IF(AND(Q1934&gt;=Chart!$F$2,Q1934&lt;=Chart!$F$3),I1934,#N/A)</f>
        <v>5.0108067627048537E-3</v>
      </c>
      <c r="AF1934">
        <f>IF(AND(Q1934&gt;=Chart!$F$2,Q1934&lt;=Chart!$F$3),H1934/100,#N/A)</f>
        <v>1.54E-2</v>
      </c>
      <c r="AG1934">
        <f>IF(AND(Q1934&gt;=Chart!$F$2,Q1934&lt;=Chart!$F$3),W1934/100,#N/A)</f>
        <v>8.0000000000000004E-4</v>
      </c>
    </row>
    <row r="1935" spans="1:33" x14ac:dyDescent="0.25">
      <c r="A1935">
        <v>1613485800</v>
      </c>
      <c r="B1935">
        <f>INDEX('Daily Data ADJ'!$1:$1048576,MATCH(Calc!$A1935,'Daily Data ADJ'!$A:$A,0),MATCH("SPY, CBOE BZX: Close",'Daily Data ADJ'!$1:$1,0))</f>
        <v>380.95585595</v>
      </c>
      <c r="C1935">
        <f>INDEX('Daily Data ADJ'!$1:$1048576,MATCH(Calc!$A1935,'Daily Data ADJ'!$A:$A,0),MATCH("EFFR, FRED: Close",'Daily Data ADJ'!$1:$1,0))</f>
        <v>0.08</v>
      </c>
      <c r="D1935">
        <f>INDEX('Daily Data ADJ'!$1:$1048576,MATCH(Calc!$A1935,'Daily Data ADJ'!$A:$A,1),MATCH("SOFR, FRED: Close",'Daily Data ADJ'!$1:$1,0))</f>
        <v>0.06</v>
      </c>
      <c r="E1935">
        <f>INDEX('Daily Data ADJ'!$1:$1048576,MATCH(Calc!$A1935,'Daily Data ADJ'!$A:$A,0),MATCH("UPRO, CBOE BZX: Close",'Daily Data ADJ'!$1:$1,0))</f>
        <v>43.682614800000003</v>
      </c>
      <c r="F1935">
        <f>INDEX('Daily Data ADJ'!$1:$1048576,MATCH(Calc!$A1935,'Daily Data ADJ'!$A:$A,0),MATCH("ES1!, CME_MINI: Close",'Daily Data ADJ'!$1:$1,0))</f>
        <v>3927.75</v>
      </c>
      <c r="G1935">
        <f>INDEX('Daily Data ADJ'!$1:$1048576,MATCH(Calc!$A1935,'Daily Data ADJ'!$A:$A,0),MATCH("ES2!, CME_MINI: Close",'Daily Data ADJ'!$1:$1,0))</f>
        <v>3917.25</v>
      </c>
      <c r="H1935">
        <f>INDEX('QUANDL MULTPL SP500_DIV_YIELD_M'!$A:$G,MATCH(Calc!$A1935,'QUANDL MULTPL SP500_DIV_YIELD_M'!$A:$A,1),MATCH('QUANDL MULTPL SP500_DIV_YIELD_M'!$E$1,'QUANDL MULTPL SP500_DIV_YIELD_M'!$A$1:$G$1,0))</f>
        <v>1.54</v>
      </c>
      <c r="I1935" s="5">
        <f t="shared" si="180"/>
        <v>4.7496574583310337E-3</v>
      </c>
      <c r="J1935" s="1">
        <f>A1935/24/60/60+DATE(1970,1,1)</f>
        <v>44243.604166666672</v>
      </c>
      <c r="K1935" s="3">
        <f t="shared" si="183"/>
        <v>4</v>
      </c>
      <c r="L1935" s="6">
        <f>(1+Chart!$F$4)^(1/(365/K1935))-1</f>
        <v>2.6639774888526091E-4</v>
      </c>
      <c r="M1935" s="6">
        <f t="shared" si="184"/>
        <v>8.763656708099532E-6</v>
      </c>
      <c r="N1935" s="6">
        <f t="shared" si="185"/>
        <v>5.1929166626774048E-5</v>
      </c>
      <c r="O1935">
        <f>O1934*(B1935/B1934)</f>
        <v>380.95585595000404</v>
      </c>
      <c r="P1935">
        <f t="shared" si="181"/>
        <v>2021</v>
      </c>
      <c r="Q1935" s="1">
        <f t="shared" si="182"/>
        <v>44243.604166666672</v>
      </c>
      <c r="R1935">
        <f>IF(B1936="",R1934,IF(Q1935&gt;=Chart!$F$2,E1935,0))</f>
        <v>43.682614800000003</v>
      </c>
      <c r="S1935">
        <f>IF(B1936="",S1934,IFERROR(IF(AND(R1935&gt;0,R1934=0),R1935,(1+(B1936/B1935-1)*Calc!$Z$1)*S1934),0))</f>
        <v>42.936162311014833</v>
      </c>
      <c r="T1935">
        <f>IF(B1936="",T1934,IFERROR(IF(AND(R1935&gt;0,R1934=0),R1935,(1+(B1936/B1935-1)*Calc!$Z$1-L1936)*T1934),0))</f>
        <v>42.814312062300822</v>
      </c>
      <c r="U1935">
        <f>IF(B1936="",U1934,IFERROR(IF(AND(R1935&gt;0,R1934=0),R1935,(1+(B1936/B1935-1)*Calc!$Z$1-M1936*2)*U1934),0))</f>
        <v>42.927901996078752</v>
      </c>
      <c r="V1935">
        <f>IF(B1936="",V1934,IFERROR(IF(AND(R1935&gt;0,R1934=0),R1935,(1+(B1936/B1935-1)*Calc!$Z$1-N1936*2)*V1934),0))</f>
        <v>42.886038645909871</v>
      </c>
      <c r="W1935">
        <f>IF(ISNUMBER(C1935),C1935,W1934)</f>
        <v>0.08</v>
      </c>
      <c r="Y1935" s="1">
        <f>IF(AND(Q1935&gt;=Chart!$F$2,Q1935&lt;=Chart!$F$3),Q1935,#N/A)</f>
        <v>44243.604166666672</v>
      </c>
      <c r="Z1935">
        <f>IF(AND(Q1935&gt;=Chart!$F$2,Q1935&lt;=Chart!$F$3),R1935,#N/A)</f>
        <v>43.682614800000003</v>
      </c>
      <c r="AA1935">
        <f>IF(AND(Q1935&gt;=Chart!$F$2,Q1935&lt;=Chart!$F$3),S1935,#N/A)</f>
        <v>42.936162311014833</v>
      </c>
      <c r="AB1935">
        <f>IF(AND(Q1935&gt;=Chart!$F$2,Q1935&lt;=Chart!$F$3),T1935,#N/A)</f>
        <v>42.814312062300822</v>
      </c>
      <c r="AC1935">
        <f>IF(AND(Q1935&gt;=Chart!$F$2,Q1935&lt;=Chart!$F$3),U1935,#N/A)</f>
        <v>42.927901996078752</v>
      </c>
      <c r="AD1935">
        <f>IF(AND(Q1935&gt;=Chart!$F$2,Q1935&lt;=Chart!$F$3),V1935,#N/A)</f>
        <v>42.886038645909871</v>
      </c>
      <c r="AE1935">
        <f>IF(AND(Q1935&gt;=Chart!$F$2,Q1935&lt;=Chart!$F$3),I1935,#N/A)</f>
        <v>4.7496574583310337E-3</v>
      </c>
      <c r="AF1935">
        <f>IF(AND(Q1935&gt;=Chart!$F$2,Q1935&lt;=Chart!$F$3),H1935/100,#N/A)</f>
        <v>1.54E-2</v>
      </c>
      <c r="AG1935">
        <f>IF(AND(Q1935&gt;=Chart!$F$2,Q1935&lt;=Chart!$F$3),W1935/100,#N/A)</f>
        <v>8.0000000000000004E-4</v>
      </c>
    </row>
    <row r="1936" spans="1:33" x14ac:dyDescent="0.25">
      <c r="A1936">
        <v>1613572200</v>
      </c>
      <c r="B1936">
        <f>INDEX('Daily Data ADJ'!$1:$1048576,MATCH(Calc!$A1936,'Daily Data ADJ'!$A:$A,0),MATCH("SPY, CBOE BZX: Close",'Daily Data ADJ'!$1:$1,0))</f>
        <v>381.04325341999998</v>
      </c>
      <c r="C1936">
        <f>INDEX('Daily Data ADJ'!$1:$1048576,MATCH(Calc!$A1936,'Daily Data ADJ'!$A:$A,0),MATCH("EFFR, FRED: Close",'Daily Data ADJ'!$1:$1,0))</f>
        <v>0.08</v>
      </c>
      <c r="D1936">
        <f>INDEX('Daily Data ADJ'!$1:$1048576,MATCH(Calc!$A1936,'Daily Data ADJ'!$A:$A,1),MATCH("SOFR, FRED: Close",'Daily Data ADJ'!$1:$1,0))</f>
        <v>0.06</v>
      </c>
      <c r="E1936">
        <f>INDEX('Daily Data ADJ'!$1:$1048576,MATCH(Calc!$A1936,'Daily Data ADJ'!$A:$A,0),MATCH("UPRO, CBOE BZX: Close",'Daily Data ADJ'!$1:$1,0))</f>
        <v>43.722403129999996</v>
      </c>
      <c r="F1936">
        <f>INDEX('Daily Data ADJ'!$1:$1048576,MATCH(Calc!$A1936,'Daily Data ADJ'!$A:$A,0),MATCH("ES1!, CME_MINI: Close",'Daily Data ADJ'!$1:$1,0))</f>
        <v>3928</v>
      </c>
      <c r="G1936">
        <f>INDEX('Daily Data ADJ'!$1:$1048576,MATCH(Calc!$A1936,'Daily Data ADJ'!$A:$A,0),MATCH("ES2!, CME_MINI: Close",'Daily Data ADJ'!$1:$1,0))</f>
        <v>3917.75</v>
      </c>
      <c r="H1936">
        <f>INDEX('QUANDL MULTPL SP500_DIV_YIELD_M'!$A:$G,MATCH(Calc!$A1936,'QUANDL MULTPL SP500_DIV_YIELD_M'!$A:$A,1),MATCH('QUANDL MULTPL SP500_DIV_YIELD_M'!$E$1,'QUANDL MULTPL SP500_DIV_YIELD_M'!$A$1:$G$1,0))</f>
        <v>1.54</v>
      </c>
      <c r="I1936" s="5">
        <f t="shared" si="180"/>
        <v>5.0029031143477322E-3</v>
      </c>
      <c r="J1936" s="1">
        <f>A1936/24/60/60+DATE(1970,1,1)</f>
        <v>44244.604166666672</v>
      </c>
      <c r="K1936" s="3">
        <f t="shared" si="183"/>
        <v>1</v>
      </c>
      <c r="L1936" s="6">
        <f>(1+Chart!$F$4)^(1/(365/K1936))-1</f>
        <v>6.6592785027408397E-5</v>
      </c>
      <c r="M1936" s="6">
        <f t="shared" si="184"/>
        <v>2.1909069769510126E-6</v>
      </c>
      <c r="N1936" s="6">
        <f t="shared" si="185"/>
        <v>1.3672504914019612E-5</v>
      </c>
      <c r="O1936">
        <f>O1935*(B1936/B1935)</f>
        <v>381.04325342000408</v>
      </c>
      <c r="P1936">
        <f t="shared" si="181"/>
        <v>2021</v>
      </c>
      <c r="Q1936" s="1">
        <f t="shared" si="182"/>
        <v>44244.604166666672</v>
      </c>
      <c r="R1936">
        <f>IF(B1937="",R1935,IF(Q1936&gt;=Chart!$F$2,E1936,0))</f>
        <v>43.722403129999996</v>
      </c>
      <c r="S1936">
        <f>IF(B1937="",S1935,IFERROR(IF(AND(R1936&gt;0,R1935=0),R1936,(1+(B1937/B1936-1)*Calc!$Z$1)*S1935),0))</f>
        <v>42.387957276942302</v>
      </c>
      <c r="T1936">
        <f>IF(B1937="",T1935,IFERROR(IF(AND(R1936&gt;0,R1935=0),R1936,(1+(B1937/B1936-1)*Calc!$Z$1-L1937)*T1935),0))</f>
        <v>42.264811676895484</v>
      </c>
      <c r="U1936">
        <f>IF(B1937="",U1935,IFERROR(IF(AND(R1936&gt;0,R1935=0),R1936,(1+(B1937/B1936-1)*Calc!$Z$1-M1937*2)*U1935),0))</f>
        <v>42.379637831437684</v>
      </c>
      <c r="V1936">
        <f>IF(B1937="",V1935,IFERROR(IF(AND(R1936&gt;0,R1935=0),R1936,(1+(B1937/B1936-1)*Calc!$Z$1-N1937*2)*V1935),0))</f>
        <v>42.33731232626841</v>
      </c>
      <c r="W1936">
        <f>IF(ISNUMBER(C1936),C1936,W1935)</f>
        <v>0.08</v>
      </c>
      <c r="Y1936" s="1">
        <f>IF(AND(Q1936&gt;=Chart!$F$2,Q1936&lt;=Chart!$F$3),Q1936,#N/A)</f>
        <v>44244.604166666672</v>
      </c>
      <c r="Z1936">
        <f>IF(AND(Q1936&gt;=Chart!$F$2,Q1936&lt;=Chart!$F$3),R1936,#N/A)</f>
        <v>43.722403129999996</v>
      </c>
      <c r="AA1936">
        <f>IF(AND(Q1936&gt;=Chart!$F$2,Q1936&lt;=Chart!$F$3),S1936,#N/A)</f>
        <v>42.387957276942302</v>
      </c>
      <c r="AB1936">
        <f>IF(AND(Q1936&gt;=Chart!$F$2,Q1936&lt;=Chart!$F$3),T1936,#N/A)</f>
        <v>42.264811676895484</v>
      </c>
      <c r="AC1936">
        <f>IF(AND(Q1936&gt;=Chart!$F$2,Q1936&lt;=Chart!$F$3),U1936,#N/A)</f>
        <v>42.379637831437684</v>
      </c>
      <c r="AD1936">
        <f>IF(AND(Q1936&gt;=Chart!$F$2,Q1936&lt;=Chart!$F$3),V1936,#N/A)</f>
        <v>42.33731232626841</v>
      </c>
      <c r="AE1936">
        <f>IF(AND(Q1936&gt;=Chart!$F$2,Q1936&lt;=Chart!$F$3),I1936,#N/A)</f>
        <v>5.0029031143477322E-3</v>
      </c>
      <c r="AF1936">
        <f>IF(AND(Q1936&gt;=Chart!$F$2,Q1936&lt;=Chart!$F$3),H1936/100,#N/A)</f>
        <v>1.54E-2</v>
      </c>
      <c r="AG1936">
        <f>IF(AND(Q1936&gt;=Chart!$F$2,Q1936&lt;=Chart!$F$3),W1936/100,#N/A)</f>
        <v>8.0000000000000004E-4</v>
      </c>
    </row>
    <row r="1937" spans="1:33" x14ac:dyDescent="0.25">
      <c r="A1937">
        <v>1613658600</v>
      </c>
      <c r="B1937">
        <f>INDEX('Daily Data ADJ'!$1:$1048576,MATCH(Calc!$A1937,'Daily Data ADJ'!$A:$A,0),MATCH("SPY, CBOE BZX: Close",'Daily Data ADJ'!$1:$1,0))</f>
        <v>379.42154483000002</v>
      </c>
      <c r="C1937">
        <f>INDEX('Daily Data ADJ'!$1:$1048576,MATCH(Calc!$A1937,'Daily Data ADJ'!$A:$A,0),MATCH("EFFR, FRED: Close",'Daily Data ADJ'!$1:$1,0))</f>
        <v>7.0000000000000007E-2</v>
      </c>
      <c r="D1937">
        <f>INDEX('Daily Data ADJ'!$1:$1048576,MATCH(Calc!$A1937,'Daily Data ADJ'!$A:$A,1),MATCH("SOFR, FRED: Close",'Daily Data ADJ'!$1:$1,0))</f>
        <v>0.03</v>
      </c>
      <c r="E1937">
        <f>INDEX('Daily Data ADJ'!$1:$1048576,MATCH(Calc!$A1937,'Daily Data ADJ'!$A:$A,0),MATCH("UPRO, CBOE BZX: Close",'Daily Data ADJ'!$1:$1,0))</f>
        <v>43.170340019999998</v>
      </c>
      <c r="F1937">
        <f>INDEX('Daily Data ADJ'!$1:$1048576,MATCH(Calc!$A1937,'Daily Data ADJ'!$A:$A,0),MATCH("ES1!, CME_MINI: Close",'Daily Data ADJ'!$1:$1,0))</f>
        <v>3909.5</v>
      </c>
      <c r="G1937">
        <f>INDEX('Daily Data ADJ'!$1:$1048576,MATCH(Calc!$A1937,'Daily Data ADJ'!$A:$A,0),MATCH("ES2!, CME_MINI: Close",'Daily Data ADJ'!$1:$1,0))</f>
        <v>3899.25</v>
      </c>
      <c r="H1937">
        <f>INDEX('QUANDL MULTPL SP500_DIV_YIELD_M'!$A:$G,MATCH(Calc!$A1937,'QUANDL MULTPL SP500_DIV_YIELD_M'!$A:$A,1),MATCH('QUANDL MULTPL SP500_DIV_YIELD_M'!$E$1,'QUANDL MULTPL SP500_DIV_YIELD_M'!$A$1:$G$1,0))</f>
        <v>1.54</v>
      </c>
      <c r="I1937" s="5">
        <f t="shared" si="180"/>
        <v>4.9538969689875458E-3</v>
      </c>
      <c r="J1937" s="1">
        <f>A1937/24/60/60+DATE(1970,1,1)</f>
        <v>44245.604166666672</v>
      </c>
      <c r="K1937" s="3">
        <f t="shared" si="183"/>
        <v>1</v>
      </c>
      <c r="L1937" s="6">
        <f>(1+Chart!$F$4)^(1/(365/K1937))-1</f>
        <v>6.6592785027408397E-5</v>
      </c>
      <c r="M1937" s="6">
        <f t="shared" si="184"/>
        <v>1.9171391369976476E-6</v>
      </c>
      <c r="N1937" s="6">
        <f t="shared" si="185"/>
        <v>1.3538904790166839E-5</v>
      </c>
      <c r="O1937">
        <f>O1936*(B1937/B1936)</f>
        <v>379.42154483000405</v>
      </c>
      <c r="P1937">
        <f t="shared" si="181"/>
        <v>2021</v>
      </c>
      <c r="Q1937" s="1">
        <f t="shared" si="182"/>
        <v>44245.604166666672</v>
      </c>
      <c r="R1937">
        <f>IF(B1938="",R1936,IF(Q1937&gt;=Chart!$F$2,E1937,0))</f>
        <v>43.170340019999998</v>
      </c>
      <c r="S1937">
        <f>IF(B1938="",S1936,IFERROR(IF(AND(R1937&gt;0,R1936=0),R1937,(1+(B1938/B1937-1)*Calc!$Z$1)*S1936),0))</f>
        <v>42.163389629026021</v>
      </c>
      <c r="T1937">
        <f>IF(B1938="",T1936,IFERROR(IF(AND(R1937&gt;0,R1936=0),R1937,(1+(B1938/B1937-1)*Calc!$Z$1-L1938)*T1936),0))</f>
        <v>42.038081911956276</v>
      </c>
      <c r="U1937">
        <f>IF(B1938="",U1936,IFERROR(IF(AND(R1937&gt;0,R1936=0),R1937,(1+(B1938/B1937-1)*Calc!$Z$1-M1938*2)*U1936),0))</f>
        <v>42.154951763883126</v>
      </c>
      <c r="V1937">
        <f>IF(B1938="",V1936,IFERROR(IF(AND(R1937&gt;0,R1936=0),R1937,(1+(B1938/B1937-1)*Calc!$Z$1-N1938*2)*V1936),0))</f>
        <v>42.111929272791315</v>
      </c>
      <c r="W1937">
        <f>IF(ISNUMBER(C1937),C1937,W1936)</f>
        <v>7.0000000000000007E-2</v>
      </c>
      <c r="Y1937" s="1">
        <f>IF(AND(Q1937&gt;=Chart!$F$2,Q1937&lt;=Chart!$F$3),Q1937,#N/A)</f>
        <v>44245.604166666672</v>
      </c>
      <c r="Z1937">
        <f>IF(AND(Q1937&gt;=Chart!$F$2,Q1937&lt;=Chart!$F$3),R1937,#N/A)</f>
        <v>43.170340019999998</v>
      </c>
      <c r="AA1937">
        <f>IF(AND(Q1937&gt;=Chart!$F$2,Q1937&lt;=Chart!$F$3),S1937,#N/A)</f>
        <v>42.163389629026021</v>
      </c>
      <c r="AB1937">
        <f>IF(AND(Q1937&gt;=Chart!$F$2,Q1937&lt;=Chart!$F$3),T1937,#N/A)</f>
        <v>42.038081911956276</v>
      </c>
      <c r="AC1937">
        <f>IF(AND(Q1937&gt;=Chart!$F$2,Q1937&lt;=Chart!$F$3),U1937,#N/A)</f>
        <v>42.154951763883126</v>
      </c>
      <c r="AD1937">
        <f>IF(AND(Q1937&gt;=Chart!$F$2,Q1937&lt;=Chart!$F$3),V1937,#N/A)</f>
        <v>42.111929272791315</v>
      </c>
      <c r="AE1937">
        <f>IF(AND(Q1937&gt;=Chart!$F$2,Q1937&lt;=Chart!$F$3),I1937,#N/A)</f>
        <v>4.9538969689875458E-3</v>
      </c>
      <c r="AF1937">
        <f>IF(AND(Q1937&gt;=Chart!$F$2,Q1937&lt;=Chart!$F$3),H1937/100,#N/A)</f>
        <v>1.54E-2</v>
      </c>
      <c r="AG1937">
        <f>IF(AND(Q1937&gt;=Chart!$F$2,Q1937&lt;=Chart!$F$3),W1937/100,#N/A)</f>
        <v>7.000000000000001E-4</v>
      </c>
    </row>
    <row r="1938" spans="1:33" x14ac:dyDescent="0.25">
      <c r="A1938">
        <v>1613745000</v>
      </c>
      <c r="B1938">
        <f>INDEX('Daily Data ADJ'!$1:$1048576,MATCH(Calc!$A1938,'Daily Data ADJ'!$A:$A,0),MATCH("SPY, CBOE BZX: Close",'Daily Data ADJ'!$1:$1,0))</f>
        <v>378.75149757000003</v>
      </c>
      <c r="C1938">
        <f>INDEX('Daily Data ADJ'!$1:$1048576,MATCH(Calc!$A1938,'Daily Data ADJ'!$A:$A,0),MATCH("EFFR, FRED: Close",'Daily Data ADJ'!$1:$1,0))</f>
        <v>7.0000000000000007E-2</v>
      </c>
      <c r="D1938">
        <f>INDEX('Daily Data ADJ'!$1:$1048576,MATCH(Calc!$A1938,'Daily Data ADJ'!$A:$A,1),MATCH("SOFR, FRED: Close",'Daily Data ADJ'!$1:$1,0))</f>
        <v>0.02</v>
      </c>
      <c r="E1938">
        <f>INDEX('Daily Data ADJ'!$1:$1048576,MATCH(Calc!$A1938,'Daily Data ADJ'!$A:$A,0),MATCH("UPRO, CBOE BZX: Close",'Daily Data ADJ'!$1:$1,0))</f>
        <v>42.931610030000002</v>
      </c>
      <c r="F1938">
        <f>INDEX('Daily Data ADJ'!$1:$1048576,MATCH(Calc!$A1938,'Daily Data ADJ'!$A:$A,0),MATCH("ES1!, CME_MINI: Close",'Daily Data ADJ'!$1:$1,0))</f>
        <v>3903</v>
      </c>
      <c r="G1938">
        <f>INDEX('Daily Data ADJ'!$1:$1048576,MATCH(Calc!$A1938,'Daily Data ADJ'!$A:$A,0),MATCH("ES2!, CME_MINI: Close",'Daily Data ADJ'!$1:$1,0))</f>
        <v>3892.5</v>
      </c>
      <c r="H1938">
        <f>INDEX('QUANDL MULTPL SP500_DIV_YIELD_M'!$A:$G,MATCH(Calc!$A1938,'QUANDL MULTPL SP500_DIV_YIELD_M'!$A:$A,1),MATCH('QUANDL MULTPL SP500_DIV_YIELD_M'!$E$1,'QUANDL MULTPL SP500_DIV_YIELD_M'!$A$1:$G$1,0))</f>
        <v>1.54</v>
      </c>
      <c r="I1938" s="5">
        <f t="shared" si="180"/>
        <v>4.6823933502236105E-3</v>
      </c>
      <c r="J1938" s="1">
        <f>A1938/24/60/60+DATE(1970,1,1)</f>
        <v>44246.604166666672</v>
      </c>
      <c r="K1938" s="3">
        <f t="shared" si="183"/>
        <v>1</v>
      </c>
      <c r="L1938" s="6">
        <f>(1+Chart!$F$4)^(1/(365/K1938))-1</f>
        <v>6.6592785027408397E-5</v>
      </c>
      <c r="M1938" s="6">
        <f t="shared" si="184"/>
        <v>1.9171391369976476E-6</v>
      </c>
      <c r="N1938" s="6">
        <f t="shared" si="185"/>
        <v>1.2798616276787911E-5</v>
      </c>
      <c r="O1938">
        <f>O1937*(B1938/B1937)</f>
        <v>378.75149757000406</v>
      </c>
      <c r="P1938">
        <f t="shared" si="181"/>
        <v>2021</v>
      </c>
      <c r="Q1938" s="1">
        <f t="shared" si="182"/>
        <v>44246.604166666672</v>
      </c>
      <c r="R1938">
        <f>IF(B1939="",R1937,IF(Q1938&gt;=Chart!$F$2,E1938,0))</f>
        <v>42.931610030000002</v>
      </c>
      <c r="S1938">
        <f>IF(B1939="",S1937,IFERROR(IF(AND(R1938&gt;0,R1937=0),R1938,(1+(B1939/B1938-1)*Calc!$Z$1)*S1937),0))</f>
        <v>41.190463171111745</v>
      </c>
      <c r="T1938">
        <f>IF(B1939="",T1937,IFERROR(IF(AND(R1938&gt;0,R1937=0),R1938,(1+(B1939/B1938-1)*Calc!$Z$1-L1939)*T1937),0))</f>
        <v>41.059648090031274</v>
      </c>
      <c r="U1938">
        <f>IF(B1939="",U1937,IFERROR(IF(AND(R1938&gt;0,R1937=0),R1938,(1+(B1939/B1938-1)*Calc!$Z$1-M1939*2)*U1937),0))</f>
        <v>41.181735108579524</v>
      </c>
      <c r="V1938">
        <f>IF(B1939="",V1937,IFERROR(IF(AND(R1938&gt;0,R1937=0),R1938,(1+(B1939/B1938-1)*Calc!$Z$1-N1939*2)*V1937),0))</f>
        <v>41.136835943870672</v>
      </c>
      <c r="W1938">
        <f>IF(ISNUMBER(C1938),C1938,W1937)</f>
        <v>7.0000000000000007E-2</v>
      </c>
      <c r="Y1938" s="1">
        <f>IF(AND(Q1938&gt;=Chart!$F$2,Q1938&lt;=Chart!$F$3),Q1938,#N/A)</f>
        <v>44246.604166666672</v>
      </c>
      <c r="Z1938">
        <f>IF(AND(Q1938&gt;=Chart!$F$2,Q1938&lt;=Chart!$F$3),R1938,#N/A)</f>
        <v>42.931610030000002</v>
      </c>
      <c r="AA1938">
        <f>IF(AND(Q1938&gt;=Chart!$F$2,Q1938&lt;=Chart!$F$3),S1938,#N/A)</f>
        <v>41.190463171111745</v>
      </c>
      <c r="AB1938">
        <f>IF(AND(Q1938&gt;=Chart!$F$2,Q1938&lt;=Chart!$F$3),T1938,#N/A)</f>
        <v>41.059648090031274</v>
      </c>
      <c r="AC1938">
        <f>IF(AND(Q1938&gt;=Chart!$F$2,Q1938&lt;=Chart!$F$3),U1938,#N/A)</f>
        <v>41.181735108579524</v>
      </c>
      <c r="AD1938">
        <f>IF(AND(Q1938&gt;=Chart!$F$2,Q1938&lt;=Chart!$F$3),V1938,#N/A)</f>
        <v>41.136835943870672</v>
      </c>
      <c r="AE1938">
        <f>IF(AND(Q1938&gt;=Chart!$F$2,Q1938&lt;=Chart!$F$3),I1938,#N/A)</f>
        <v>4.6823933502236105E-3</v>
      </c>
      <c r="AF1938">
        <f>IF(AND(Q1938&gt;=Chart!$F$2,Q1938&lt;=Chart!$F$3),H1938/100,#N/A)</f>
        <v>1.54E-2</v>
      </c>
      <c r="AG1938">
        <f>IF(AND(Q1938&gt;=Chart!$F$2,Q1938&lt;=Chart!$F$3),W1938/100,#N/A)</f>
        <v>7.000000000000001E-4</v>
      </c>
    </row>
    <row r="1939" spans="1:33" x14ac:dyDescent="0.25">
      <c r="A1939">
        <v>1614004200</v>
      </c>
      <c r="B1939">
        <f>INDEX('Daily Data ADJ'!$1:$1048576,MATCH(Calc!$A1939,'Daily Data ADJ'!$A:$A,0),MATCH("SPY, CBOE BZX: Close",'Daily Data ADJ'!$1:$1,0))</f>
        <v>375.83824860999999</v>
      </c>
      <c r="C1939">
        <f>INDEX('Daily Data ADJ'!$1:$1048576,MATCH(Calc!$A1939,'Daily Data ADJ'!$A:$A,0),MATCH("EFFR, FRED: Close",'Daily Data ADJ'!$1:$1,0))</f>
        <v>7.0000000000000007E-2</v>
      </c>
      <c r="D1939">
        <f>INDEX('Daily Data ADJ'!$1:$1048576,MATCH(Calc!$A1939,'Daily Data ADJ'!$A:$A,1),MATCH("SOFR, FRED: Close",'Daily Data ADJ'!$1:$1,0))</f>
        <v>0.03</v>
      </c>
      <c r="E1939">
        <f>INDEX('Daily Data ADJ'!$1:$1048576,MATCH(Calc!$A1939,'Daily Data ADJ'!$A:$A,0),MATCH("UPRO, CBOE BZX: Close",'Daily Data ADJ'!$1:$1,0))</f>
        <v>41.956795900000003</v>
      </c>
      <c r="F1939">
        <f>INDEX('Daily Data ADJ'!$1:$1048576,MATCH(Calc!$A1939,'Daily Data ADJ'!$A:$A,0),MATCH("ES1!, CME_MINI: Close",'Daily Data ADJ'!$1:$1,0))</f>
        <v>3873.5</v>
      </c>
      <c r="G1939">
        <f>INDEX('Daily Data ADJ'!$1:$1048576,MATCH(Calc!$A1939,'Daily Data ADJ'!$A:$A,0),MATCH("ES2!, CME_MINI: Close",'Daily Data ADJ'!$1:$1,0))</f>
        <v>3863.25</v>
      </c>
      <c r="H1939">
        <f>INDEX('QUANDL MULTPL SP500_DIV_YIELD_M'!$A:$G,MATCH(Calc!$A1939,'QUANDL MULTPL SP500_DIV_YIELD_M'!$A:$A,1),MATCH('QUANDL MULTPL SP500_DIV_YIELD_M'!$E$1,'QUANDL MULTPL SP500_DIV_YIELD_M'!$A$1:$G$1,0))</f>
        <v>1.54</v>
      </c>
      <c r="I1939" s="5">
        <f t="shared" si="180"/>
        <v>4.8571972405675769E-3</v>
      </c>
      <c r="J1939" s="1">
        <f>A1939/24/60/60+DATE(1970,1,1)</f>
        <v>44249.604166666672</v>
      </c>
      <c r="K1939" s="3">
        <f t="shared" si="183"/>
        <v>3</v>
      </c>
      <c r="L1939" s="6">
        <f>(1+Chart!$F$4)^(1/(365/K1939))-1</f>
        <v>1.9979165917494157E-4</v>
      </c>
      <c r="M1939" s="6">
        <f t="shared" si="184"/>
        <v>5.7514284375059788E-6</v>
      </c>
      <c r="N1939" s="6">
        <f t="shared" si="185"/>
        <v>3.9826320036073781E-5</v>
      </c>
      <c r="O1939">
        <f>O1938*(B1939/B1938)</f>
        <v>375.83824861000403</v>
      </c>
      <c r="P1939">
        <f t="shared" si="181"/>
        <v>2021</v>
      </c>
      <c r="Q1939" s="1">
        <f t="shared" si="182"/>
        <v>44249.604166666672</v>
      </c>
      <c r="R1939">
        <f>IF(B1940="",R1938,IF(Q1939&gt;=Chart!$F$2,E1939,0))</f>
        <v>41.956795900000003</v>
      </c>
      <c r="S1939">
        <f>IF(B1940="",S1938,IFERROR(IF(AND(R1939&gt;0,R1938=0),R1939,(1+(B1940/B1939-1)*Calc!$Z$1)*S1938),0))</f>
        <v>41.340525317593588</v>
      </c>
      <c r="T1939">
        <f>IF(B1940="",T1938,IFERROR(IF(AND(R1939&gt;0,R1938=0),R1939,(1+(B1940/B1939-1)*Calc!$Z$1-L1940)*T1938),0))</f>
        <v>41.206499384056592</v>
      </c>
      <c r="U1939">
        <f>IF(B1940="",U1938,IFERROR(IF(AND(R1939&gt;0,R1938=0),R1939,(1+(B1940/B1939-1)*Calc!$Z$1-M1940*2)*U1938),0))</f>
        <v>41.331607555376607</v>
      </c>
      <c r="V1939">
        <f>IF(B1940="",V1938,IFERROR(IF(AND(R1939&gt;0,R1938=0),R1939,(1+(B1940/B1939-1)*Calc!$Z$1-N1940*2)*V1938),0))</f>
        <v>41.285607781391356</v>
      </c>
      <c r="W1939">
        <f>IF(ISNUMBER(C1939),C1939,W1938)</f>
        <v>7.0000000000000007E-2</v>
      </c>
      <c r="Y1939" s="1">
        <f>IF(AND(Q1939&gt;=Chart!$F$2,Q1939&lt;=Chart!$F$3),Q1939,#N/A)</f>
        <v>44249.604166666672</v>
      </c>
      <c r="Z1939">
        <f>IF(AND(Q1939&gt;=Chart!$F$2,Q1939&lt;=Chart!$F$3),R1939,#N/A)</f>
        <v>41.956795900000003</v>
      </c>
      <c r="AA1939">
        <f>IF(AND(Q1939&gt;=Chart!$F$2,Q1939&lt;=Chart!$F$3),S1939,#N/A)</f>
        <v>41.340525317593588</v>
      </c>
      <c r="AB1939">
        <f>IF(AND(Q1939&gt;=Chart!$F$2,Q1939&lt;=Chart!$F$3),T1939,#N/A)</f>
        <v>41.206499384056592</v>
      </c>
      <c r="AC1939">
        <f>IF(AND(Q1939&gt;=Chart!$F$2,Q1939&lt;=Chart!$F$3),U1939,#N/A)</f>
        <v>41.331607555376607</v>
      </c>
      <c r="AD1939">
        <f>IF(AND(Q1939&gt;=Chart!$F$2,Q1939&lt;=Chart!$F$3),V1939,#N/A)</f>
        <v>41.285607781391356</v>
      </c>
      <c r="AE1939">
        <f>IF(AND(Q1939&gt;=Chart!$F$2,Q1939&lt;=Chart!$F$3),I1939,#N/A)</f>
        <v>4.8571972405675769E-3</v>
      </c>
      <c r="AF1939">
        <f>IF(AND(Q1939&gt;=Chart!$F$2,Q1939&lt;=Chart!$F$3),H1939/100,#N/A)</f>
        <v>1.54E-2</v>
      </c>
      <c r="AG1939">
        <f>IF(AND(Q1939&gt;=Chart!$F$2,Q1939&lt;=Chart!$F$3),W1939/100,#N/A)</f>
        <v>7.000000000000001E-4</v>
      </c>
    </row>
    <row r="1940" spans="1:33" x14ac:dyDescent="0.25">
      <c r="A1940">
        <v>1614090600</v>
      </c>
      <c r="B1940">
        <f>INDEX('Daily Data ADJ'!$1:$1048576,MATCH(Calc!$A1940,'Daily Data ADJ'!$A:$A,0),MATCH("SPY, CBOE BZX: Close",'Daily Data ADJ'!$1:$1,0))</f>
        <v>376.29465761</v>
      </c>
      <c r="C1940">
        <f>INDEX('Daily Data ADJ'!$1:$1048576,MATCH(Calc!$A1940,'Daily Data ADJ'!$A:$A,0),MATCH("EFFR, FRED: Close",'Daily Data ADJ'!$1:$1,0))</f>
        <v>7.0000000000000007E-2</v>
      </c>
      <c r="D1940">
        <f>INDEX('Daily Data ADJ'!$1:$1048576,MATCH(Calc!$A1940,'Daily Data ADJ'!$A:$A,1),MATCH("SOFR, FRED: Close",'Daily Data ADJ'!$1:$1,0))</f>
        <v>0.01</v>
      </c>
      <c r="E1940">
        <f>INDEX('Daily Data ADJ'!$1:$1048576,MATCH(Calc!$A1940,'Daily Data ADJ'!$A:$A,0),MATCH("UPRO, CBOE BZX: Close",'Daily Data ADJ'!$1:$1,0))</f>
        <v>42.086107980000001</v>
      </c>
      <c r="F1940">
        <f>INDEX('Daily Data ADJ'!$1:$1048576,MATCH(Calc!$A1940,'Daily Data ADJ'!$A:$A,0),MATCH("ES1!, CME_MINI: Close",'Daily Data ADJ'!$1:$1,0))</f>
        <v>3878</v>
      </c>
      <c r="G1940">
        <f>INDEX('Daily Data ADJ'!$1:$1048576,MATCH(Calc!$A1940,'Daily Data ADJ'!$A:$A,0),MATCH("ES2!, CME_MINI: Close",'Daily Data ADJ'!$1:$1,0))</f>
        <v>3867.75</v>
      </c>
      <c r="H1940">
        <f>INDEX('QUANDL MULTPL SP500_DIV_YIELD_M'!$A:$G,MATCH(Calc!$A1940,'QUANDL MULTPL SP500_DIV_YIELD_M'!$A:$A,1),MATCH('QUANDL MULTPL SP500_DIV_YIELD_M'!$E$1,'QUANDL MULTPL SP500_DIV_YIELD_M'!$A$1:$G$1,0))</f>
        <v>1.54</v>
      </c>
      <c r="I1940" s="5">
        <f t="shared" si="180"/>
        <v>4.8693824997181646E-3</v>
      </c>
      <c r="J1940" s="1">
        <f>A1940/24/60/60+DATE(1970,1,1)</f>
        <v>44250.604166666672</v>
      </c>
      <c r="K1940" s="3">
        <f t="shared" si="183"/>
        <v>1</v>
      </c>
      <c r="L1940" s="6">
        <f>(1+Chart!$F$4)^(1/(365/K1940))-1</f>
        <v>6.6592785027408397E-5</v>
      </c>
      <c r="M1940" s="6">
        <f t="shared" si="184"/>
        <v>1.9171391369976476E-6</v>
      </c>
      <c r="N1940" s="6">
        <f t="shared" si="185"/>
        <v>1.3308486920271534E-5</v>
      </c>
      <c r="O1940">
        <f>O1939*(B1940/B1939)</f>
        <v>376.29465761000404</v>
      </c>
      <c r="P1940">
        <f t="shared" si="181"/>
        <v>2021</v>
      </c>
      <c r="Q1940" s="1">
        <f t="shared" si="182"/>
        <v>44250.604166666672</v>
      </c>
      <c r="R1940">
        <f>IF(B1941="",R1939,IF(Q1940&gt;=Chart!$F$2,E1940,0))</f>
        <v>42.086107980000001</v>
      </c>
      <c r="S1940">
        <f>IF(B1941="",S1939,IFERROR(IF(AND(R1940&gt;0,R1939=0),R1940,(1+(B1941/B1940-1)*Calc!$Z$1)*S1939),0))</f>
        <v>42.707163071953595</v>
      </c>
      <c r="T1940">
        <f>IF(B1941="",T1939,IFERROR(IF(AND(R1940&gt;0,R1939=0),R1940,(1+(B1941/B1940-1)*Calc!$Z$1-L1941)*T1939),0))</f>
        <v>42.565962444899533</v>
      </c>
      <c r="U1940">
        <f>IF(B1941="",U1939,IFERROR(IF(AND(R1940&gt;0,R1939=0),R1940,(1+(B1941/B1940-1)*Calc!$Z$1-M1941*2)*U1939),0))</f>
        <v>42.697792028892749</v>
      </c>
      <c r="V1940">
        <f>IF(B1941="",V1939,IFERROR(IF(AND(R1940&gt;0,R1939=0),R1940,(1+(B1941/B1940-1)*Calc!$Z$1-N1941*2)*V1939),0))</f>
        <v>42.649247444543406</v>
      </c>
      <c r="W1940">
        <f>IF(ISNUMBER(C1940),C1940,W1939)</f>
        <v>7.0000000000000007E-2</v>
      </c>
      <c r="Y1940" s="1">
        <f>IF(AND(Q1940&gt;=Chart!$F$2,Q1940&lt;=Chart!$F$3),Q1940,#N/A)</f>
        <v>44250.604166666672</v>
      </c>
      <c r="Z1940">
        <f>IF(AND(Q1940&gt;=Chart!$F$2,Q1940&lt;=Chart!$F$3),R1940,#N/A)</f>
        <v>42.086107980000001</v>
      </c>
      <c r="AA1940">
        <f>IF(AND(Q1940&gt;=Chart!$F$2,Q1940&lt;=Chart!$F$3),S1940,#N/A)</f>
        <v>42.707163071953595</v>
      </c>
      <c r="AB1940">
        <f>IF(AND(Q1940&gt;=Chart!$F$2,Q1940&lt;=Chart!$F$3),T1940,#N/A)</f>
        <v>42.565962444899533</v>
      </c>
      <c r="AC1940">
        <f>IF(AND(Q1940&gt;=Chart!$F$2,Q1940&lt;=Chart!$F$3),U1940,#N/A)</f>
        <v>42.697792028892749</v>
      </c>
      <c r="AD1940">
        <f>IF(AND(Q1940&gt;=Chart!$F$2,Q1940&lt;=Chart!$F$3),V1940,#N/A)</f>
        <v>42.649247444543406</v>
      </c>
      <c r="AE1940">
        <f>IF(AND(Q1940&gt;=Chart!$F$2,Q1940&lt;=Chart!$F$3),I1940,#N/A)</f>
        <v>4.8693824997181646E-3</v>
      </c>
      <c r="AF1940">
        <f>IF(AND(Q1940&gt;=Chart!$F$2,Q1940&lt;=Chart!$F$3),H1940/100,#N/A)</f>
        <v>1.54E-2</v>
      </c>
      <c r="AG1940">
        <f>IF(AND(Q1940&gt;=Chart!$F$2,Q1940&lt;=Chart!$F$3),W1940/100,#N/A)</f>
        <v>7.000000000000001E-4</v>
      </c>
    </row>
    <row r="1941" spans="1:33" x14ac:dyDescent="0.25">
      <c r="A1941">
        <v>1614177000</v>
      </c>
      <c r="B1941">
        <f>INDEX('Daily Data ADJ'!$1:$1048576,MATCH(Calc!$A1941,'Daily Data ADJ'!$A:$A,0),MATCH("SPY, CBOE BZX: Close",'Daily Data ADJ'!$1:$1,0))</f>
        <v>380.44118197</v>
      </c>
      <c r="C1941">
        <f>INDEX('Daily Data ADJ'!$1:$1048576,MATCH(Calc!$A1941,'Daily Data ADJ'!$A:$A,0),MATCH("EFFR, FRED: Close",'Daily Data ADJ'!$1:$1,0))</f>
        <v>7.0000000000000007E-2</v>
      </c>
      <c r="D1941">
        <f>INDEX('Daily Data ADJ'!$1:$1048576,MATCH(Calc!$A1941,'Daily Data ADJ'!$A:$A,1),MATCH("SOFR, FRED: Close",'Daily Data ADJ'!$1:$1,0))</f>
        <v>0.02</v>
      </c>
      <c r="E1941">
        <f>INDEX('Daily Data ADJ'!$1:$1048576,MATCH(Calc!$A1941,'Daily Data ADJ'!$A:$A,0),MATCH("UPRO, CBOE BZX: Close",'Daily Data ADJ'!$1:$1,0))</f>
        <v>43.473726050000003</v>
      </c>
      <c r="F1941">
        <f>INDEX('Daily Data ADJ'!$1:$1048576,MATCH(Calc!$A1941,'Daily Data ADJ'!$A:$A,0),MATCH("ES1!, CME_MINI: Close",'Daily Data ADJ'!$1:$1,0))</f>
        <v>3922.5</v>
      </c>
      <c r="G1941">
        <f>INDEX('Daily Data ADJ'!$1:$1048576,MATCH(Calc!$A1941,'Daily Data ADJ'!$A:$A,0),MATCH("ES2!, CME_MINI: Close",'Daily Data ADJ'!$1:$1,0))</f>
        <v>3912.5</v>
      </c>
      <c r="H1941">
        <f>INDEX('QUANDL MULTPL SP500_DIV_YIELD_M'!$A:$G,MATCH(Calc!$A1941,'QUANDL MULTPL SP500_DIV_YIELD_M'!$A:$A,1),MATCH('QUANDL MULTPL SP500_DIV_YIELD_M'!$E$1,'QUANDL MULTPL SP500_DIV_YIELD_M'!$A$1:$G$1,0))</f>
        <v>1.54</v>
      </c>
      <c r="I1941" s="5">
        <f t="shared" si="180"/>
        <v>5.2413521632447592E-3</v>
      </c>
      <c r="J1941" s="1">
        <f>A1941/24/60/60+DATE(1970,1,1)</f>
        <v>44251.604166666672</v>
      </c>
      <c r="K1941" s="3">
        <f t="shared" si="183"/>
        <v>1</v>
      </c>
      <c r="L1941" s="6">
        <f>(1+Chart!$F$4)^(1/(365/K1941))-1</f>
        <v>6.6592785027408397E-5</v>
      </c>
      <c r="M1941" s="6">
        <f t="shared" si="184"/>
        <v>1.9171391369976476E-6</v>
      </c>
      <c r="N1941" s="6">
        <f t="shared" si="185"/>
        <v>1.4322469923166992E-5</v>
      </c>
      <c r="O1941">
        <f>O1940*(B1941/B1940)</f>
        <v>380.4411819700041</v>
      </c>
      <c r="P1941">
        <f t="shared" si="181"/>
        <v>2021</v>
      </c>
      <c r="Q1941" s="1">
        <f t="shared" si="182"/>
        <v>44251.604166666672</v>
      </c>
      <c r="R1941">
        <f>IF(B1942="",R1940,IF(Q1941&gt;=Chart!$F$2,E1941,0))</f>
        <v>43.473726050000003</v>
      </c>
      <c r="S1941">
        <f>IF(B1942="",S1940,IFERROR(IF(AND(R1941&gt;0,R1940=0),R1941,(1+(B1942/B1941-1)*Calc!$Z$1)*S1940),0))</f>
        <v>39.619977074888588</v>
      </c>
      <c r="T1941">
        <f>IF(B1942="",T1940,IFERROR(IF(AND(R1941&gt;0,R1940=0),R1941,(1+(B1942/B1941-1)*Calc!$Z$1-L1942)*T1940),0))</f>
        <v>39.486148875549226</v>
      </c>
      <c r="U1941">
        <f>IF(B1942="",U1940,IFERROR(IF(AND(R1941&gt;0,R1940=0),R1941,(1+(B1942/B1941-1)*Calc!$Z$1-M1942*2)*U1940),0))</f>
        <v>39.611119724119533</v>
      </c>
      <c r="V1941">
        <f>IF(B1942="",V1940,IFERROR(IF(AND(R1941&gt;0,R1940=0),R1941,(1+(B1942/B1941-1)*Calc!$Z$1-N1942*2)*V1940),0))</f>
        <v>39.565084407559503</v>
      </c>
      <c r="W1941">
        <f>IF(ISNUMBER(C1941),C1941,W1940)</f>
        <v>7.0000000000000007E-2</v>
      </c>
      <c r="Y1941" s="1">
        <f>IF(AND(Q1941&gt;=Chart!$F$2,Q1941&lt;=Chart!$F$3),Q1941,#N/A)</f>
        <v>44251.604166666672</v>
      </c>
      <c r="Z1941">
        <f>IF(AND(Q1941&gt;=Chart!$F$2,Q1941&lt;=Chart!$F$3),R1941,#N/A)</f>
        <v>43.473726050000003</v>
      </c>
      <c r="AA1941">
        <f>IF(AND(Q1941&gt;=Chart!$F$2,Q1941&lt;=Chart!$F$3),S1941,#N/A)</f>
        <v>39.619977074888588</v>
      </c>
      <c r="AB1941">
        <f>IF(AND(Q1941&gt;=Chart!$F$2,Q1941&lt;=Chart!$F$3),T1941,#N/A)</f>
        <v>39.486148875549226</v>
      </c>
      <c r="AC1941">
        <f>IF(AND(Q1941&gt;=Chart!$F$2,Q1941&lt;=Chart!$F$3),U1941,#N/A)</f>
        <v>39.611119724119533</v>
      </c>
      <c r="AD1941">
        <f>IF(AND(Q1941&gt;=Chart!$F$2,Q1941&lt;=Chart!$F$3),V1941,#N/A)</f>
        <v>39.565084407559503</v>
      </c>
      <c r="AE1941">
        <f>IF(AND(Q1941&gt;=Chart!$F$2,Q1941&lt;=Chart!$F$3),I1941,#N/A)</f>
        <v>5.2413521632447592E-3</v>
      </c>
      <c r="AF1941">
        <f>IF(AND(Q1941&gt;=Chart!$F$2,Q1941&lt;=Chart!$F$3),H1941/100,#N/A)</f>
        <v>1.54E-2</v>
      </c>
      <c r="AG1941">
        <f>IF(AND(Q1941&gt;=Chart!$F$2,Q1941&lt;=Chart!$F$3),W1941/100,#N/A)</f>
        <v>7.000000000000001E-4</v>
      </c>
    </row>
    <row r="1942" spans="1:33" x14ac:dyDescent="0.25">
      <c r="A1942">
        <v>1614263400</v>
      </c>
      <c r="B1942">
        <f>INDEX('Daily Data ADJ'!$1:$1048576,MATCH(Calc!$A1942,'Daily Data ADJ'!$A:$A,0),MATCH("SPY, CBOE BZX: Close",'Daily Data ADJ'!$1:$1,0))</f>
        <v>371.27415857</v>
      </c>
      <c r="C1942">
        <f>INDEX('Daily Data ADJ'!$1:$1048576,MATCH(Calc!$A1942,'Daily Data ADJ'!$A:$A,0),MATCH("EFFR, FRED: Close",'Daily Data ADJ'!$1:$1,0))</f>
        <v>7.0000000000000007E-2</v>
      </c>
      <c r="D1942">
        <f>INDEX('Daily Data ADJ'!$1:$1048576,MATCH(Calc!$A1942,'Daily Data ADJ'!$A:$A,1),MATCH("SOFR, FRED: Close",'Daily Data ADJ'!$1:$1,0))</f>
        <v>0.03</v>
      </c>
      <c r="E1942">
        <f>INDEX('Daily Data ADJ'!$1:$1048576,MATCH(Calc!$A1942,'Daily Data ADJ'!$A:$A,0),MATCH("UPRO, CBOE BZX: Close",'Daily Data ADJ'!$1:$1,0))</f>
        <v>40.35531555</v>
      </c>
      <c r="F1942">
        <f>INDEX('Daily Data ADJ'!$1:$1048576,MATCH(Calc!$A1942,'Daily Data ADJ'!$A:$A,0),MATCH("ES1!, CME_MINI: Close",'Daily Data ADJ'!$1:$1,0))</f>
        <v>3828</v>
      </c>
      <c r="G1942">
        <f>INDEX('Daily Data ADJ'!$1:$1048576,MATCH(Calc!$A1942,'Daily Data ADJ'!$A:$A,0),MATCH("ES2!, CME_MINI: Close",'Daily Data ADJ'!$1:$1,0))</f>
        <v>3818</v>
      </c>
      <c r="H1942">
        <f>INDEX('QUANDL MULTPL SP500_DIV_YIELD_M'!$A:$G,MATCH(Calc!$A1942,'QUANDL MULTPL SP500_DIV_YIELD_M'!$A:$A,1),MATCH('QUANDL MULTPL SP500_DIV_YIELD_M'!$E$1,'QUANDL MULTPL SP500_DIV_YIELD_M'!$A$1:$G$1,0))</f>
        <v>1.54</v>
      </c>
      <c r="I1942" s="5">
        <f t="shared" si="180"/>
        <v>4.9915535578425631E-3</v>
      </c>
      <c r="J1942" s="1">
        <f>A1942/24/60/60+DATE(1970,1,1)</f>
        <v>44252.604166666672</v>
      </c>
      <c r="K1942" s="3">
        <f t="shared" si="183"/>
        <v>1</v>
      </c>
      <c r="L1942" s="6">
        <f>(1+Chart!$F$4)^(1/(365/K1942))-1</f>
        <v>6.6592785027408397E-5</v>
      </c>
      <c r="M1942" s="6">
        <f t="shared" si="184"/>
        <v>1.9171391369976476E-6</v>
      </c>
      <c r="N1942" s="6">
        <f t="shared" si="185"/>
        <v>1.3641564430733055E-5</v>
      </c>
      <c r="O1942">
        <f>O1941*(B1942/B1941)</f>
        <v>371.27415857000398</v>
      </c>
      <c r="P1942">
        <f t="shared" si="181"/>
        <v>2021</v>
      </c>
      <c r="Q1942" s="1">
        <f t="shared" si="182"/>
        <v>44252.604166666672</v>
      </c>
      <c r="R1942">
        <f>IF(B1943="",R1941,IF(Q1942&gt;=Chart!$F$2,E1942,0))</f>
        <v>40.35531555</v>
      </c>
      <c r="S1942">
        <f>IF(B1943="",S1941,IFERROR(IF(AND(R1942&gt;0,R1941=0),R1942,(1+(B1943/B1942-1)*Calc!$Z$1)*S1941),0))</f>
        <v>39.007537389003453</v>
      </c>
      <c r="T1942">
        <f>IF(B1943="",T1941,IFERROR(IF(AND(R1942&gt;0,R1941=0),R1942,(1+(B1943/B1942-1)*Calc!$Z$1-L1943)*T1941),0))</f>
        <v>38.873148393350185</v>
      </c>
      <c r="U1942">
        <f>IF(B1943="",U1941,IFERROR(IF(AND(R1942&gt;0,R1941=0),R1942,(1+(B1943/B1942-1)*Calc!$Z$1-M1943*2)*U1941),0))</f>
        <v>38.998665073783421</v>
      </c>
      <c r="V1942">
        <f>IF(B1943="",V1941,IFERROR(IF(AND(R1942&gt;0,R1941=0),R1942,(1+(B1943/B1942-1)*Calc!$Z$1-N1943*2)*V1941),0))</f>
        <v>38.95248098436138</v>
      </c>
      <c r="W1942">
        <f>IF(ISNUMBER(C1942),C1942,W1941)</f>
        <v>7.0000000000000007E-2</v>
      </c>
      <c r="Y1942" s="1">
        <f>IF(AND(Q1942&gt;=Chart!$F$2,Q1942&lt;=Chart!$F$3),Q1942,#N/A)</f>
        <v>44252.604166666672</v>
      </c>
      <c r="Z1942">
        <f>IF(AND(Q1942&gt;=Chart!$F$2,Q1942&lt;=Chart!$F$3),R1942,#N/A)</f>
        <v>40.35531555</v>
      </c>
      <c r="AA1942">
        <f>IF(AND(Q1942&gt;=Chart!$F$2,Q1942&lt;=Chart!$F$3),S1942,#N/A)</f>
        <v>39.007537389003453</v>
      </c>
      <c r="AB1942">
        <f>IF(AND(Q1942&gt;=Chart!$F$2,Q1942&lt;=Chart!$F$3),T1942,#N/A)</f>
        <v>38.873148393350185</v>
      </c>
      <c r="AC1942">
        <f>IF(AND(Q1942&gt;=Chart!$F$2,Q1942&lt;=Chart!$F$3),U1942,#N/A)</f>
        <v>38.998665073783421</v>
      </c>
      <c r="AD1942">
        <f>IF(AND(Q1942&gt;=Chart!$F$2,Q1942&lt;=Chart!$F$3),V1942,#N/A)</f>
        <v>38.95248098436138</v>
      </c>
      <c r="AE1942">
        <f>IF(AND(Q1942&gt;=Chart!$F$2,Q1942&lt;=Chart!$F$3),I1942,#N/A)</f>
        <v>4.9915535578425631E-3</v>
      </c>
      <c r="AF1942">
        <f>IF(AND(Q1942&gt;=Chart!$F$2,Q1942&lt;=Chart!$F$3),H1942/100,#N/A)</f>
        <v>1.54E-2</v>
      </c>
      <c r="AG1942">
        <f>IF(AND(Q1942&gt;=Chart!$F$2,Q1942&lt;=Chart!$F$3),W1942/100,#N/A)</f>
        <v>7.000000000000001E-4</v>
      </c>
    </row>
    <row r="1943" spans="1:33" x14ac:dyDescent="0.25">
      <c r="A1943">
        <v>1614349800</v>
      </c>
      <c r="B1943">
        <f>INDEX('Daily Data ADJ'!$1:$1048576,MATCH(Calc!$A1943,'Daily Data ADJ'!$A:$A,0),MATCH("SPY, CBOE BZX: Close",'Daily Data ADJ'!$1:$1,0))</f>
        <v>369.36112508000002</v>
      </c>
      <c r="C1943">
        <f>INDEX('Daily Data ADJ'!$1:$1048576,MATCH(Calc!$A1943,'Daily Data ADJ'!$A:$A,0),MATCH("EFFR, FRED: Close",'Daily Data ADJ'!$1:$1,0))</f>
        <v>7.0000000000000007E-2</v>
      </c>
      <c r="D1943">
        <f>INDEX('Daily Data ADJ'!$1:$1048576,MATCH(Calc!$A1943,'Daily Data ADJ'!$A:$A,1),MATCH("SOFR, FRED: Close",'Daily Data ADJ'!$1:$1,0))</f>
        <v>0.01</v>
      </c>
      <c r="E1943">
        <f>INDEX('Daily Data ADJ'!$1:$1048576,MATCH(Calc!$A1943,'Daily Data ADJ'!$A:$A,0),MATCH("UPRO, CBOE BZX: Close",'Daily Data ADJ'!$1:$1,0))</f>
        <v>39.659019739999998</v>
      </c>
      <c r="F1943">
        <f>INDEX('Daily Data ADJ'!$1:$1048576,MATCH(Calc!$A1943,'Daily Data ADJ'!$A:$A,0),MATCH("ES1!, CME_MINI: Close",'Daily Data ADJ'!$1:$1,0))</f>
        <v>3809.25</v>
      </c>
      <c r="G1943">
        <f>INDEX('Daily Data ADJ'!$1:$1048576,MATCH(Calc!$A1943,'Daily Data ADJ'!$A:$A,0),MATCH("ES2!, CME_MINI: Close",'Daily Data ADJ'!$1:$1,0))</f>
        <v>3799</v>
      </c>
      <c r="H1943">
        <f>INDEX('QUANDL MULTPL SP500_DIV_YIELD_M'!$A:$G,MATCH(Calc!$A1943,'QUANDL MULTPL SP500_DIV_YIELD_M'!$A:$A,1),MATCH('QUANDL MULTPL SP500_DIV_YIELD_M'!$E$1,'QUANDL MULTPL SP500_DIV_YIELD_M'!$A$1:$G$1,0))</f>
        <v>1.54</v>
      </c>
      <c r="I1943" s="5">
        <f t="shared" si="180"/>
        <v>4.6800915326657179E-3</v>
      </c>
      <c r="J1943" s="1">
        <f>A1943/24/60/60+DATE(1970,1,1)</f>
        <v>44253.604166666672</v>
      </c>
      <c r="K1943" s="3">
        <f t="shared" si="183"/>
        <v>1</v>
      </c>
      <c r="L1943" s="6">
        <f>(1+Chart!$F$4)^(1/(365/K1943))-1</f>
        <v>6.6592785027408397E-5</v>
      </c>
      <c r="M1943" s="6">
        <f t="shared" si="184"/>
        <v>1.9171391369976476E-6</v>
      </c>
      <c r="N1943" s="6">
        <f t="shared" si="185"/>
        <v>1.2792339231015859E-5</v>
      </c>
      <c r="O1943">
        <f>O1942*(B1943/B1942)</f>
        <v>369.361125080004</v>
      </c>
      <c r="P1943">
        <f t="shared" si="181"/>
        <v>2021</v>
      </c>
      <c r="Q1943" s="1">
        <f t="shared" si="182"/>
        <v>44253.604166666672</v>
      </c>
      <c r="R1943">
        <f>IF(B1944="",R1942,IF(Q1943&gt;=Chart!$F$2,E1943,0))</f>
        <v>39.659019739999998</v>
      </c>
      <c r="S1943">
        <f>IF(B1944="",S1942,IFERROR(IF(AND(R1943&gt;0,R1942=0),R1943,(1+(B1944/B1943-1)*Calc!$Z$1)*S1942),0))</f>
        <v>41.844188153924598</v>
      </c>
      <c r="T1943">
        <f>IF(B1944="",T1942,IFERROR(IF(AND(R1943&gt;0,R1942=0),R1943,(1+(B1944/B1943-1)*Calc!$Z$1-L1944)*T1942),0))</f>
        <v>41.692259781672455</v>
      </c>
      <c r="U1943">
        <f>IF(B1944="",U1942,IFERROR(IF(AND(R1943&gt;0,R1942=0),R1943,(1+(B1944/B1943-1)*Calc!$Z$1-M1944*2)*U1942),0))</f>
        <v>41.834222042728243</v>
      </c>
      <c r="V1943">
        <f>IF(B1944="",V1942,IFERROR(IF(AND(R1943&gt;0,R1942=0),R1943,(1+(B1944/B1943-1)*Calc!$Z$1-N1944*2)*V1942),0))</f>
        <v>41.781976244580989</v>
      </c>
      <c r="W1943">
        <f>IF(ISNUMBER(C1943),C1943,W1942)</f>
        <v>7.0000000000000007E-2</v>
      </c>
      <c r="Y1943" s="1">
        <f>IF(AND(Q1943&gt;=Chart!$F$2,Q1943&lt;=Chart!$F$3),Q1943,#N/A)</f>
        <v>44253.604166666672</v>
      </c>
      <c r="Z1943">
        <f>IF(AND(Q1943&gt;=Chart!$F$2,Q1943&lt;=Chart!$F$3),R1943,#N/A)</f>
        <v>39.659019739999998</v>
      </c>
      <c r="AA1943">
        <f>IF(AND(Q1943&gt;=Chart!$F$2,Q1943&lt;=Chart!$F$3),S1943,#N/A)</f>
        <v>41.844188153924598</v>
      </c>
      <c r="AB1943">
        <f>IF(AND(Q1943&gt;=Chart!$F$2,Q1943&lt;=Chart!$F$3),T1943,#N/A)</f>
        <v>41.692259781672455</v>
      </c>
      <c r="AC1943">
        <f>IF(AND(Q1943&gt;=Chart!$F$2,Q1943&lt;=Chart!$F$3),U1943,#N/A)</f>
        <v>41.834222042728243</v>
      </c>
      <c r="AD1943">
        <f>IF(AND(Q1943&gt;=Chart!$F$2,Q1943&lt;=Chart!$F$3),V1943,#N/A)</f>
        <v>41.781976244580989</v>
      </c>
      <c r="AE1943">
        <f>IF(AND(Q1943&gt;=Chart!$F$2,Q1943&lt;=Chart!$F$3),I1943,#N/A)</f>
        <v>4.6800915326657179E-3</v>
      </c>
      <c r="AF1943">
        <f>IF(AND(Q1943&gt;=Chart!$F$2,Q1943&lt;=Chart!$F$3),H1943/100,#N/A)</f>
        <v>1.54E-2</v>
      </c>
      <c r="AG1943">
        <f>IF(AND(Q1943&gt;=Chart!$F$2,Q1943&lt;=Chart!$F$3),W1943/100,#N/A)</f>
        <v>7.000000000000001E-4</v>
      </c>
    </row>
    <row r="1944" spans="1:33" x14ac:dyDescent="0.25">
      <c r="A1944">
        <v>1614609000</v>
      </c>
      <c r="B1944">
        <f>INDEX('Daily Data ADJ'!$1:$1048576,MATCH(Calc!$A1944,'Daily Data ADJ'!$A:$A,0),MATCH("SPY, CBOE BZX: Close",'Daily Data ADJ'!$1:$1,0))</f>
        <v>378.31451023</v>
      </c>
      <c r="C1944">
        <f>INDEX('Daily Data ADJ'!$1:$1048576,MATCH(Calc!$A1944,'Daily Data ADJ'!$A:$A,0),MATCH("EFFR, FRED: Close",'Daily Data ADJ'!$1:$1,0))</f>
        <v>7.0000000000000007E-2</v>
      </c>
      <c r="D1944">
        <f>INDEX('Daily Data ADJ'!$1:$1048576,MATCH(Calc!$A1944,'Daily Data ADJ'!$A:$A,1),MATCH("SOFR, FRED: Close",'Daily Data ADJ'!$1:$1,0))</f>
        <v>0.02</v>
      </c>
      <c r="E1944">
        <f>INDEX('Daily Data ADJ'!$1:$1048576,MATCH(Calc!$A1944,'Daily Data ADJ'!$A:$A,0),MATCH("UPRO, CBOE BZX: Close",'Daily Data ADJ'!$1:$1,0))</f>
        <v>42.533726719999997</v>
      </c>
      <c r="F1944">
        <f>INDEX('Daily Data ADJ'!$1:$1048576,MATCH(Calc!$A1944,'Daily Data ADJ'!$A:$A,0),MATCH("ES1!, CME_MINI: Close",'Daily Data ADJ'!$1:$1,0))</f>
        <v>3898.75</v>
      </c>
      <c r="G1944">
        <f>INDEX('Daily Data ADJ'!$1:$1048576,MATCH(Calc!$A1944,'Daily Data ADJ'!$A:$A,0),MATCH("ES2!, CME_MINI: Close",'Daily Data ADJ'!$1:$1,0))</f>
        <v>3889</v>
      </c>
      <c r="H1944">
        <f>INDEX('QUANDL MULTPL SP500_DIV_YIELD_M'!$A:$G,MATCH(Calc!$A1944,'QUANDL MULTPL SP500_DIV_YIELD_M'!$A:$A,1),MATCH('QUANDL MULTPL SP500_DIV_YIELD_M'!$E$1,'QUANDL MULTPL SP500_DIV_YIELD_M'!$A$1:$G$1,0))</f>
        <v>1.49</v>
      </c>
      <c r="I1944" s="5">
        <f t="shared" si="180"/>
        <v>4.934255373182015E-3</v>
      </c>
      <c r="J1944" s="1">
        <f>A1944/24/60/60+DATE(1970,1,1)</f>
        <v>44256.604166666672</v>
      </c>
      <c r="K1944" s="3">
        <f t="shared" si="183"/>
        <v>3</v>
      </c>
      <c r="L1944" s="6">
        <f>(1+Chart!$F$4)^(1/(365/K1944))-1</f>
        <v>1.9979165917494157E-4</v>
      </c>
      <c r="M1944" s="6">
        <f t="shared" si="184"/>
        <v>5.7514284375059788E-6</v>
      </c>
      <c r="N1944" s="6">
        <f t="shared" si="185"/>
        <v>4.0456614226913601E-5</v>
      </c>
      <c r="O1944">
        <f>O1943*(B1944/B1943)</f>
        <v>378.31451023000409</v>
      </c>
      <c r="P1944">
        <f t="shared" si="181"/>
        <v>2021</v>
      </c>
      <c r="Q1944" s="1">
        <f t="shared" si="182"/>
        <v>44256.604166666672</v>
      </c>
      <c r="R1944">
        <f>IF(B1945="",R1943,IF(Q1944&gt;=Chart!$F$2,E1944,0))</f>
        <v>42.533726719999997</v>
      </c>
      <c r="S1944">
        <f>IF(B1945="",S1943,IFERROR(IF(AND(R1944&gt;0,R1943=0),R1944,(1+(B1945/B1944-1)*Calc!$Z$1)*S1943),0))</f>
        <v>40.864622988776084</v>
      </c>
      <c r="T1944">
        <f>IF(B1945="",T1943,IFERROR(IF(AND(R1944&gt;0,R1943=0),R1944,(1+(B1945/B1944-1)*Calc!$Z$1-L1945)*T1943),0))</f>
        <v>40.713474829594794</v>
      </c>
      <c r="U1944">
        <f>IF(B1945="",U1943,IFERROR(IF(AND(R1944&gt;0,R1943=0),R1944,(1+(B1945/B1944-1)*Calc!$Z$1-M1945*2)*U1943),0))</f>
        <v>40.854729778460367</v>
      </c>
      <c r="V1944">
        <f>IF(B1945="",V1943,IFERROR(IF(AND(R1944&gt;0,R1943=0),R1944,(1+(B1945/B1944-1)*Calc!$Z$1-N1945*2)*V1943),0))</f>
        <v>40.802758836323349</v>
      </c>
      <c r="W1944">
        <f>IF(ISNUMBER(C1944),C1944,W1943)</f>
        <v>7.0000000000000007E-2</v>
      </c>
      <c r="Y1944" s="1">
        <f>IF(AND(Q1944&gt;=Chart!$F$2,Q1944&lt;=Chart!$F$3),Q1944,#N/A)</f>
        <v>44256.604166666672</v>
      </c>
      <c r="Z1944">
        <f>IF(AND(Q1944&gt;=Chart!$F$2,Q1944&lt;=Chart!$F$3),R1944,#N/A)</f>
        <v>42.533726719999997</v>
      </c>
      <c r="AA1944">
        <f>IF(AND(Q1944&gt;=Chart!$F$2,Q1944&lt;=Chart!$F$3),S1944,#N/A)</f>
        <v>40.864622988776084</v>
      </c>
      <c r="AB1944">
        <f>IF(AND(Q1944&gt;=Chart!$F$2,Q1944&lt;=Chart!$F$3),T1944,#N/A)</f>
        <v>40.713474829594794</v>
      </c>
      <c r="AC1944">
        <f>IF(AND(Q1944&gt;=Chart!$F$2,Q1944&lt;=Chart!$F$3),U1944,#N/A)</f>
        <v>40.854729778460367</v>
      </c>
      <c r="AD1944">
        <f>IF(AND(Q1944&gt;=Chart!$F$2,Q1944&lt;=Chart!$F$3),V1944,#N/A)</f>
        <v>40.802758836323349</v>
      </c>
      <c r="AE1944">
        <f>IF(AND(Q1944&gt;=Chart!$F$2,Q1944&lt;=Chart!$F$3),I1944,#N/A)</f>
        <v>4.934255373182015E-3</v>
      </c>
      <c r="AF1944">
        <f>IF(AND(Q1944&gt;=Chart!$F$2,Q1944&lt;=Chart!$F$3),H1944/100,#N/A)</f>
        <v>1.49E-2</v>
      </c>
      <c r="AG1944">
        <f>IF(AND(Q1944&gt;=Chart!$F$2,Q1944&lt;=Chart!$F$3),W1944/100,#N/A)</f>
        <v>7.000000000000001E-4</v>
      </c>
    </row>
    <row r="1945" spans="1:33" x14ac:dyDescent="0.25">
      <c r="A1945">
        <v>1614695400</v>
      </c>
      <c r="B1945">
        <f>INDEX('Daily Data ADJ'!$1:$1048576,MATCH(Calc!$A1945,'Daily Data ADJ'!$A:$A,0),MATCH("SPY, CBOE BZX: Close",'Daily Data ADJ'!$1:$1,0))</f>
        <v>375.36241794</v>
      </c>
      <c r="C1945">
        <f>INDEX('Daily Data ADJ'!$1:$1048576,MATCH(Calc!$A1945,'Daily Data ADJ'!$A:$A,0),MATCH("EFFR, FRED: Close",'Daily Data ADJ'!$1:$1,0))</f>
        <v>7.0000000000000007E-2</v>
      </c>
      <c r="D1945">
        <f>INDEX('Daily Data ADJ'!$1:$1048576,MATCH(Calc!$A1945,'Daily Data ADJ'!$A:$A,1),MATCH("SOFR, FRED: Close",'Daily Data ADJ'!$1:$1,0))</f>
        <v>0.04</v>
      </c>
      <c r="E1945">
        <f>INDEX('Daily Data ADJ'!$1:$1048576,MATCH(Calc!$A1945,'Daily Data ADJ'!$A:$A,0),MATCH("UPRO, CBOE BZX: Close",'Daily Data ADJ'!$1:$1,0))</f>
        <v>41.56388613</v>
      </c>
      <c r="F1945">
        <f>INDEX('Daily Data ADJ'!$1:$1048576,MATCH(Calc!$A1945,'Daily Data ADJ'!$A:$A,0),MATCH("ES1!, CME_MINI: Close",'Daily Data ADJ'!$1:$1,0))</f>
        <v>3867.5</v>
      </c>
      <c r="G1945">
        <f>INDEX('Daily Data ADJ'!$1:$1048576,MATCH(Calc!$A1945,'Daily Data ADJ'!$A:$A,0),MATCH("ES2!, CME_MINI: Close",'Daily Data ADJ'!$1:$1,0))</f>
        <v>3857.75</v>
      </c>
      <c r="H1945">
        <f>INDEX('QUANDL MULTPL SP500_DIV_YIELD_M'!$A:$G,MATCH(Calc!$A1945,'QUANDL MULTPL SP500_DIV_YIELD_M'!$A:$A,1),MATCH('QUANDL MULTPL SP500_DIV_YIELD_M'!$E$1,'QUANDL MULTPL SP500_DIV_YIELD_M'!$A$1:$G$1,0))</f>
        <v>1.49</v>
      </c>
      <c r="I1945" s="5">
        <f t="shared" si="180"/>
        <v>4.8540352382577569E-3</v>
      </c>
      <c r="J1945" s="1">
        <f>A1945/24/60/60+DATE(1970,1,1)</f>
        <v>44257.604166666672</v>
      </c>
      <c r="K1945" s="3">
        <f t="shared" si="183"/>
        <v>1</v>
      </c>
      <c r="L1945" s="6">
        <f>(1+Chart!$F$4)^(1/(365/K1945))-1</f>
        <v>6.6592785027408397E-5</v>
      </c>
      <c r="M1945" s="6">
        <f t="shared" si="184"/>
        <v>1.9171391369976476E-6</v>
      </c>
      <c r="N1945" s="6">
        <f t="shared" si="185"/>
        <v>1.3266642505227466E-5</v>
      </c>
      <c r="O1945">
        <f>O1944*(B1945/B1944)</f>
        <v>375.36241794000409</v>
      </c>
      <c r="P1945">
        <f t="shared" si="181"/>
        <v>2021</v>
      </c>
      <c r="Q1945" s="1">
        <f t="shared" si="182"/>
        <v>44257.604166666672</v>
      </c>
      <c r="R1945">
        <f>IF(B1946="",R1944,IF(Q1945&gt;=Chart!$F$2,E1945,0))</f>
        <v>41.56388613</v>
      </c>
      <c r="S1945">
        <f>IF(B1946="",S1944,IFERROR(IF(AND(R1945&gt;0,R1944=0),R1945,(1+(B1946/B1945-1)*Calc!$Z$1)*S1944),0))</f>
        <v>39.240779121567478</v>
      </c>
      <c r="T1945">
        <f>IF(B1946="",T1944,IFERROR(IF(AND(R1945&gt;0,R1944=0),R1945,(1+(B1946/B1945-1)*Calc!$Z$1-L1946)*T1944),0))</f>
        <v>39.092925936573586</v>
      </c>
      <c r="U1945">
        <f>IF(B1946="",U1944,IFERROR(IF(AND(R1945&gt;0,R1944=0),R1945,(1+(B1946/B1945-1)*Calc!$Z$1-M1946*2)*U1944),0))</f>
        <v>39.231122390883044</v>
      </c>
      <c r="V1945">
        <f>IF(B1946="",V1944,IFERROR(IF(AND(R1945&gt;0,R1944=0),R1945,(1+(B1946/B1945-1)*Calc!$Z$1-N1946*2)*V1944),0))</f>
        <v>39.18037811172762</v>
      </c>
      <c r="W1945">
        <f>IF(ISNUMBER(C1945),C1945,W1944)</f>
        <v>7.0000000000000007E-2</v>
      </c>
      <c r="Y1945" s="1">
        <f>IF(AND(Q1945&gt;=Chart!$F$2,Q1945&lt;=Chart!$F$3),Q1945,#N/A)</f>
        <v>44257.604166666672</v>
      </c>
      <c r="Z1945">
        <f>IF(AND(Q1945&gt;=Chart!$F$2,Q1945&lt;=Chart!$F$3),R1945,#N/A)</f>
        <v>41.56388613</v>
      </c>
      <c r="AA1945">
        <f>IF(AND(Q1945&gt;=Chart!$F$2,Q1945&lt;=Chart!$F$3),S1945,#N/A)</f>
        <v>39.240779121567478</v>
      </c>
      <c r="AB1945">
        <f>IF(AND(Q1945&gt;=Chart!$F$2,Q1945&lt;=Chart!$F$3),T1945,#N/A)</f>
        <v>39.092925936573586</v>
      </c>
      <c r="AC1945">
        <f>IF(AND(Q1945&gt;=Chart!$F$2,Q1945&lt;=Chart!$F$3),U1945,#N/A)</f>
        <v>39.231122390883044</v>
      </c>
      <c r="AD1945">
        <f>IF(AND(Q1945&gt;=Chart!$F$2,Q1945&lt;=Chart!$F$3),V1945,#N/A)</f>
        <v>39.18037811172762</v>
      </c>
      <c r="AE1945">
        <f>IF(AND(Q1945&gt;=Chart!$F$2,Q1945&lt;=Chart!$F$3),I1945,#N/A)</f>
        <v>4.8540352382577569E-3</v>
      </c>
      <c r="AF1945">
        <f>IF(AND(Q1945&gt;=Chart!$F$2,Q1945&lt;=Chart!$F$3),H1945/100,#N/A)</f>
        <v>1.49E-2</v>
      </c>
      <c r="AG1945">
        <f>IF(AND(Q1945&gt;=Chart!$F$2,Q1945&lt;=Chart!$F$3),W1945/100,#N/A)</f>
        <v>7.000000000000001E-4</v>
      </c>
    </row>
    <row r="1946" spans="1:33" x14ac:dyDescent="0.25">
      <c r="A1946">
        <v>1614781800</v>
      </c>
      <c r="B1946">
        <f>INDEX('Daily Data ADJ'!$1:$1048576,MATCH(Calc!$A1946,'Daily Data ADJ'!$A:$A,0),MATCH("SPY, CBOE BZX: Close",'Daily Data ADJ'!$1:$1,0))</f>
        <v>370.39047305000003</v>
      </c>
      <c r="C1946">
        <f>INDEX('Daily Data ADJ'!$1:$1048576,MATCH(Calc!$A1946,'Daily Data ADJ'!$A:$A,0),MATCH("EFFR, FRED: Close",'Daily Data ADJ'!$1:$1,0))</f>
        <v>7.0000000000000007E-2</v>
      </c>
      <c r="D1946">
        <f>INDEX('Daily Data ADJ'!$1:$1048576,MATCH(Calc!$A1946,'Daily Data ADJ'!$A:$A,1),MATCH("SOFR, FRED: Close",'Daily Data ADJ'!$1:$1,0))</f>
        <v>0.04</v>
      </c>
      <c r="E1946">
        <f>INDEX('Daily Data ADJ'!$1:$1048576,MATCH(Calc!$A1946,'Daily Data ADJ'!$A:$A,0),MATCH("UPRO, CBOE BZX: Close",'Daily Data ADJ'!$1:$1,0))</f>
        <v>39.927590979999998</v>
      </c>
      <c r="F1946">
        <f>INDEX('Daily Data ADJ'!$1:$1048576,MATCH(Calc!$A1946,'Daily Data ADJ'!$A:$A,0),MATCH("ES1!, CME_MINI: Close",'Daily Data ADJ'!$1:$1,0))</f>
        <v>3816.75</v>
      </c>
      <c r="G1946">
        <f>INDEX('Daily Data ADJ'!$1:$1048576,MATCH(Calc!$A1946,'Daily Data ADJ'!$A:$A,0),MATCH("ES2!, CME_MINI: Close",'Daily Data ADJ'!$1:$1,0))</f>
        <v>3806.75</v>
      </c>
      <c r="H1946">
        <f>INDEX('QUANDL MULTPL SP500_DIV_YIELD_M'!$A:$G,MATCH(Calc!$A1946,'QUANDL MULTPL SP500_DIV_YIELD_M'!$A:$A,1),MATCH('QUANDL MULTPL SP500_DIV_YIELD_M'!$E$1,'QUANDL MULTPL SP500_DIV_YIELD_M'!$A$1:$G$1,0))</f>
        <v>1.49</v>
      </c>
      <c r="I1946" s="5">
        <f t="shared" si="180"/>
        <v>4.4609949316456211E-3</v>
      </c>
      <c r="J1946" s="1">
        <f>A1946/24/60/60+DATE(1970,1,1)</f>
        <v>44258.604166666672</v>
      </c>
      <c r="K1946" s="3">
        <f t="shared" si="183"/>
        <v>1</v>
      </c>
      <c r="L1946" s="6">
        <f>(1+Chart!$F$4)^(1/(365/K1946))-1</f>
        <v>6.6592785027408397E-5</v>
      </c>
      <c r="M1946" s="6">
        <f t="shared" si="184"/>
        <v>1.9171391369976476E-6</v>
      </c>
      <c r="N1946" s="6">
        <f t="shared" si="185"/>
        <v>1.2194798156173192E-5</v>
      </c>
      <c r="O1946">
        <f>O1945*(B1946/B1945)</f>
        <v>370.39047305000406</v>
      </c>
      <c r="P1946">
        <f t="shared" si="181"/>
        <v>2021</v>
      </c>
      <c r="Q1946" s="1">
        <f t="shared" si="182"/>
        <v>44258.604166666672</v>
      </c>
      <c r="R1946">
        <f>IF(B1947="",R1945,IF(Q1946&gt;=Chart!$F$2,E1946,0))</f>
        <v>39.927590979999998</v>
      </c>
      <c r="S1946">
        <f>IF(B1947="",S1945,IFERROR(IF(AND(R1946&gt;0,R1945=0),R1946,(1+(B1947/B1946-1)*Calc!$Z$1)*S1945),0))</f>
        <v>37.783987573396033</v>
      </c>
      <c r="T1946">
        <f>IF(B1947="",T1945,IFERROR(IF(AND(R1946&gt;0,R1945=0),R1946,(1+(B1947/B1946-1)*Calc!$Z$1-L1947)*T1945),0))</f>
        <v>37.639020046770042</v>
      </c>
      <c r="U1946">
        <f>IF(B1947="",U1945,IFERROR(IF(AND(R1946&gt;0,R1945=0),R1946,(1+(B1947/B1946-1)*Calc!$Z$1-M1947*2)*U1945),0))</f>
        <v>37.774538920291342</v>
      </c>
      <c r="V1946">
        <f>IF(B1947="",V1945,IFERROR(IF(AND(R1946&gt;0,R1945=0),R1946,(1+(B1947/B1946-1)*Calc!$Z$1-N1947*2)*V1945),0))</f>
        <v>37.724903571551494</v>
      </c>
      <c r="W1946">
        <f>IF(ISNUMBER(C1946),C1946,W1945)</f>
        <v>7.0000000000000007E-2</v>
      </c>
      <c r="Y1946" s="1">
        <f>IF(AND(Q1946&gt;=Chart!$F$2,Q1946&lt;=Chart!$F$3),Q1946,#N/A)</f>
        <v>44258.604166666672</v>
      </c>
      <c r="Z1946">
        <f>IF(AND(Q1946&gt;=Chart!$F$2,Q1946&lt;=Chart!$F$3),R1946,#N/A)</f>
        <v>39.927590979999998</v>
      </c>
      <c r="AA1946">
        <f>IF(AND(Q1946&gt;=Chart!$F$2,Q1946&lt;=Chart!$F$3),S1946,#N/A)</f>
        <v>37.783987573396033</v>
      </c>
      <c r="AB1946">
        <f>IF(AND(Q1946&gt;=Chart!$F$2,Q1946&lt;=Chart!$F$3),T1946,#N/A)</f>
        <v>37.639020046770042</v>
      </c>
      <c r="AC1946">
        <f>IF(AND(Q1946&gt;=Chart!$F$2,Q1946&lt;=Chart!$F$3),U1946,#N/A)</f>
        <v>37.774538920291342</v>
      </c>
      <c r="AD1946">
        <f>IF(AND(Q1946&gt;=Chart!$F$2,Q1946&lt;=Chart!$F$3),V1946,#N/A)</f>
        <v>37.724903571551494</v>
      </c>
      <c r="AE1946">
        <f>IF(AND(Q1946&gt;=Chart!$F$2,Q1946&lt;=Chart!$F$3),I1946,#N/A)</f>
        <v>4.4609949316456211E-3</v>
      </c>
      <c r="AF1946">
        <f>IF(AND(Q1946&gt;=Chart!$F$2,Q1946&lt;=Chart!$F$3),H1946/100,#N/A)</f>
        <v>1.49E-2</v>
      </c>
      <c r="AG1946">
        <f>IF(AND(Q1946&gt;=Chart!$F$2,Q1946&lt;=Chart!$F$3),W1946/100,#N/A)</f>
        <v>7.000000000000001E-4</v>
      </c>
    </row>
    <row r="1947" spans="1:33" x14ac:dyDescent="0.25">
      <c r="A1947">
        <v>1614868200</v>
      </c>
      <c r="B1947">
        <f>INDEX('Daily Data ADJ'!$1:$1048576,MATCH(Calc!$A1947,'Daily Data ADJ'!$A:$A,0),MATCH("SPY, CBOE BZX: Close",'Daily Data ADJ'!$1:$1,0))</f>
        <v>365.80696134999999</v>
      </c>
      <c r="C1947">
        <f>INDEX('Daily Data ADJ'!$1:$1048576,MATCH(Calc!$A1947,'Daily Data ADJ'!$A:$A,0),MATCH("EFFR, FRED: Close",'Daily Data ADJ'!$1:$1,0))</f>
        <v>7.0000000000000007E-2</v>
      </c>
      <c r="D1947">
        <f>INDEX('Daily Data ADJ'!$1:$1048576,MATCH(Calc!$A1947,'Daily Data ADJ'!$A:$A,1),MATCH("SOFR, FRED: Close",'Daily Data ADJ'!$1:$1,0))</f>
        <v>0.02</v>
      </c>
      <c r="E1947">
        <f>INDEX('Daily Data ADJ'!$1:$1048576,MATCH(Calc!$A1947,'Daily Data ADJ'!$A:$A,0),MATCH("UPRO, CBOE BZX: Close",'Daily Data ADJ'!$1:$1,0))</f>
        <v>38.415634369999999</v>
      </c>
      <c r="F1947">
        <f>INDEX('Daily Data ADJ'!$1:$1048576,MATCH(Calc!$A1947,'Daily Data ADJ'!$A:$A,0),MATCH("ES1!, CME_MINI: Close",'Daily Data ADJ'!$1:$1,0))</f>
        <v>3765.5</v>
      </c>
      <c r="G1947">
        <f>INDEX('Daily Data ADJ'!$1:$1048576,MATCH(Calc!$A1947,'Daily Data ADJ'!$A:$A,0),MATCH("ES2!, CME_MINI: Close",'Daily Data ADJ'!$1:$1,0))</f>
        <v>3755.5</v>
      </c>
      <c r="H1947">
        <f>INDEX('QUANDL MULTPL SP500_DIV_YIELD_M'!$A:$G,MATCH(Calc!$A1947,'QUANDL MULTPL SP500_DIV_YIELD_M'!$A:$A,1),MATCH('QUANDL MULTPL SP500_DIV_YIELD_M'!$E$1,'QUANDL MULTPL SP500_DIV_YIELD_M'!$A$1:$G$1,0))</f>
        <v>1.49</v>
      </c>
      <c r="I1947" s="5">
        <f t="shared" si="180"/>
        <v>4.319481999385897E-3</v>
      </c>
      <c r="J1947" s="1">
        <f>A1947/24/60/60+DATE(1970,1,1)</f>
        <v>44259.604166666672</v>
      </c>
      <c r="K1947" s="3">
        <f t="shared" si="183"/>
        <v>1</v>
      </c>
      <c r="L1947" s="6">
        <f>(1+Chart!$F$4)^(1/(365/K1947))-1</f>
        <v>6.6592785027408397E-5</v>
      </c>
      <c r="M1947" s="6">
        <f t="shared" si="184"/>
        <v>1.9171391369976476E-6</v>
      </c>
      <c r="N1947" s="6">
        <f t="shared" si="185"/>
        <v>1.1808781543498625E-5</v>
      </c>
      <c r="O1947">
        <f>O1946*(B1947/B1946)</f>
        <v>365.80696135000397</v>
      </c>
      <c r="P1947">
        <f t="shared" si="181"/>
        <v>2021</v>
      </c>
      <c r="Q1947" s="1">
        <f t="shared" si="182"/>
        <v>44259.604166666672</v>
      </c>
      <c r="R1947">
        <f>IF(B1948="",R1946,IF(Q1947&gt;=Chart!$F$2,E1947,0))</f>
        <v>38.415634369999999</v>
      </c>
      <c r="S1947">
        <f>IF(B1948="",S1946,IFERROR(IF(AND(R1947&gt;0,R1946=0),R1947,(1+(B1948/B1947-1)*Calc!$Z$1)*S1946),0))</f>
        <v>39.869278524671671</v>
      </c>
      <c r="T1947">
        <f>IF(B1948="",T1946,IFERROR(IF(AND(R1947&gt;0,R1946=0),R1947,(1+(B1948/B1947-1)*Calc!$Z$1-L1948)*T1946),0))</f>
        <v>39.713803781176672</v>
      </c>
      <c r="U1947">
        <f>IF(B1948="",U1946,IFERROR(IF(AND(R1947&gt;0,R1946=0),R1947,(1+(B1948/B1947-1)*Calc!$Z$1-M1948*2)*U1946),0))</f>
        <v>39.859163564139479</v>
      </c>
      <c r="V1947">
        <f>IF(B1948="",V1946,IFERROR(IF(AND(R1947&gt;0,R1946=0),R1947,(1+(B1948/B1947-1)*Calc!$Z$1-N1948*2)*V1946),0))</f>
        <v>39.80600119096755</v>
      </c>
      <c r="W1947">
        <f>IF(ISNUMBER(C1947),C1947,W1946)</f>
        <v>7.0000000000000007E-2</v>
      </c>
      <c r="Y1947" s="1">
        <f>IF(AND(Q1947&gt;=Chart!$F$2,Q1947&lt;=Chart!$F$3),Q1947,#N/A)</f>
        <v>44259.604166666672</v>
      </c>
      <c r="Z1947">
        <f>IF(AND(Q1947&gt;=Chart!$F$2,Q1947&lt;=Chart!$F$3),R1947,#N/A)</f>
        <v>38.415634369999999</v>
      </c>
      <c r="AA1947">
        <f>IF(AND(Q1947&gt;=Chart!$F$2,Q1947&lt;=Chart!$F$3),S1947,#N/A)</f>
        <v>39.869278524671671</v>
      </c>
      <c r="AB1947">
        <f>IF(AND(Q1947&gt;=Chart!$F$2,Q1947&lt;=Chart!$F$3),T1947,#N/A)</f>
        <v>39.713803781176672</v>
      </c>
      <c r="AC1947">
        <f>IF(AND(Q1947&gt;=Chart!$F$2,Q1947&lt;=Chart!$F$3),U1947,#N/A)</f>
        <v>39.859163564139479</v>
      </c>
      <c r="AD1947">
        <f>IF(AND(Q1947&gt;=Chart!$F$2,Q1947&lt;=Chart!$F$3),V1947,#N/A)</f>
        <v>39.80600119096755</v>
      </c>
      <c r="AE1947">
        <f>IF(AND(Q1947&gt;=Chart!$F$2,Q1947&lt;=Chart!$F$3),I1947,#N/A)</f>
        <v>4.319481999385897E-3</v>
      </c>
      <c r="AF1947">
        <f>IF(AND(Q1947&gt;=Chart!$F$2,Q1947&lt;=Chart!$F$3),H1947/100,#N/A)</f>
        <v>1.49E-2</v>
      </c>
      <c r="AG1947">
        <f>IF(AND(Q1947&gt;=Chart!$F$2,Q1947&lt;=Chart!$F$3),W1947/100,#N/A)</f>
        <v>7.000000000000001E-4</v>
      </c>
    </row>
    <row r="1948" spans="1:33" x14ac:dyDescent="0.25">
      <c r="A1948">
        <v>1614954600</v>
      </c>
      <c r="B1948">
        <f>INDEX('Daily Data ADJ'!$1:$1048576,MATCH(Calc!$A1948,'Daily Data ADJ'!$A:$A,0),MATCH("SPY, CBOE BZX: Close",'Daily Data ADJ'!$1:$1,0))</f>
        <v>372.53656645000001</v>
      </c>
      <c r="C1948">
        <f>INDEX('Daily Data ADJ'!$1:$1048576,MATCH(Calc!$A1948,'Daily Data ADJ'!$A:$A,0),MATCH("EFFR, FRED: Close",'Daily Data ADJ'!$1:$1,0))</f>
        <v>7.0000000000000007E-2</v>
      </c>
      <c r="D1948">
        <f>INDEX('Daily Data ADJ'!$1:$1048576,MATCH(Calc!$A1948,'Daily Data ADJ'!$A:$A,1),MATCH("SOFR, FRED: Close",'Daily Data ADJ'!$1:$1,0))</f>
        <v>0.02</v>
      </c>
      <c r="E1948">
        <f>INDEX('Daily Data ADJ'!$1:$1048576,MATCH(Calc!$A1948,'Daily Data ADJ'!$A:$A,0),MATCH("UPRO, CBOE BZX: Close",'Daily Data ADJ'!$1:$1,0))</f>
        <v>40.544310119999999</v>
      </c>
      <c r="F1948">
        <f>INDEX('Daily Data ADJ'!$1:$1048576,MATCH(Calc!$A1948,'Daily Data ADJ'!$A:$A,0),MATCH("ES1!, CME_MINI: Close",'Daily Data ADJ'!$1:$1,0))</f>
        <v>3839</v>
      </c>
      <c r="G1948">
        <f>INDEX('Daily Data ADJ'!$1:$1048576,MATCH(Calc!$A1948,'Daily Data ADJ'!$A:$A,0),MATCH("ES2!, CME_MINI: Close",'Daily Data ADJ'!$1:$1,0))</f>
        <v>3829</v>
      </c>
      <c r="H1948">
        <f>INDEX('QUANDL MULTPL SP500_DIV_YIELD_M'!$A:$G,MATCH(Calc!$A1948,'QUANDL MULTPL SP500_DIV_YIELD_M'!$A:$A,1),MATCH('QUANDL MULTPL SP500_DIV_YIELD_M'!$E$1,'QUANDL MULTPL SP500_DIV_YIELD_M'!$A$1:$G$1,0))</f>
        <v>1.49</v>
      </c>
      <c r="I1948" s="5">
        <f t="shared" si="180"/>
        <v>4.5212606066023821E-3</v>
      </c>
      <c r="J1948" s="1">
        <f>A1948/24/60/60+DATE(1970,1,1)</f>
        <v>44260.604166666672</v>
      </c>
      <c r="K1948" s="3">
        <f t="shared" si="183"/>
        <v>1</v>
      </c>
      <c r="L1948" s="6">
        <f>(1+Chart!$F$4)^(1/(365/K1948))-1</f>
        <v>6.6592785027408397E-5</v>
      </c>
      <c r="M1948" s="6">
        <f t="shared" si="184"/>
        <v>1.9171391369976476E-6</v>
      </c>
      <c r="N1948" s="6">
        <f t="shared" si="185"/>
        <v>1.2359173391374156E-5</v>
      </c>
      <c r="O1948">
        <f>O1947*(B1948/B1947)</f>
        <v>372.5365664500041</v>
      </c>
      <c r="P1948">
        <f t="shared" si="181"/>
        <v>2021</v>
      </c>
      <c r="Q1948" s="1">
        <f t="shared" si="182"/>
        <v>44260.604166666672</v>
      </c>
      <c r="R1948">
        <f>IF(B1949="",R1947,IF(Q1948&gt;=Chart!$F$2,E1948,0))</f>
        <v>40.544310119999999</v>
      </c>
      <c r="S1948">
        <f>IF(B1949="",S1947,IFERROR(IF(AND(R1948&gt;0,R1947=0),R1948,(1+(B1949/B1948-1)*Calc!$Z$1)*S1947),0))</f>
        <v>39.273780345564155</v>
      </c>
      <c r="T1948">
        <f>IF(B1949="",T1947,IFERROR(IF(AND(R1948&gt;0,R1947=0),R1948,(1+(B1949/B1948-1)*Calc!$Z$1-L1949)*T1947),0))</f>
        <v>39.112693327561033</v>
      </c>
      <c r="U1948">
        <f>IF(B1949="",U1947,IFERROR(IF(AND(R1948&gt;0,R1947=0),R1948,(1+(B1949/B1948-1)*Calc!$Z$1-M1949*2)*U1947),0))</f>
        <v>39.263357970526982</v>
      </c>
      <c r="V1948">
        <f>IF(B1949="",V1947,IFERROR(IF(AND(R1948&gt;0,R1947=0),R1948,(1+(B1949/B1948-1)*Calc!$Z$1-N1949*2)*V1947),0))</f>
        <v>39.208531112538346</v>
      </c>
      <c r="W1948">
        <f>IF(ISNUMBER(C1948),C1948,W1947)</f>
        <v>7.0000000000000007E-2</v>
      </c>
      <c r="Y1948" s="1">
        <f>IF(AND(Q1948&gt;=Chart!$F$2,Q1948&lt;=Chart!$F$3),Q1948,#N/A)</f>
        <v>44260.604166666672</v>
      </c>
      <c r="Z1948">
        <f>IF(AND(Q1948&gt;=Chart!$F$2,Q1948&lt;=Chart!$F$3),R1948,#N/A)</f>
        <v>40.544310119999999</v>
      </c>
      <c r="AA1948">
        <f>IF(AND(Q1948&gt;=Chart!$F$2,Q1948&lt;=Chart!$F$3),S1948,#N/A)</f>
        <v>39.273780345564155</v>
      </c>
      <c r="AB1948">
        <f>IF(AND(Q1948&gt;=Chart!$F$2,Q1948&lt;=Chart!$F$3),T1948,#N/A)</f>
        <v>39.112693327561033</v>
      </c>
      <c r="AC1948">
        <f>IF(AND(Q1948&gt;=Chart!$F$2,Q1948&lt;=Chart!$F$3),U1948,#N/A)</f>
        <v>39.263357970526982</v>
      </c>
      <c r="AD1948">
        <f>IF(AND(Q1948&gt;=Chart!$F$2,Q1948&lt;=Chart!$F$3),V1948,#N/A)</f>
        <v>39.208531112538346</v>
      </c>
      <c r="AE1948">
        <f>IF(AND(Q1948&gt;=Chart!$F$2,Q1948&lt;=Chart!$F$3),I1948,#N/A)</f>
        <v>4.5212606066023821E-3</v>
      </c>
      <c r="AF1948">
        <f>IF(AND(Q1948&gt;=Chart!$F$2,Q1948&lt;=Chart!$F$3),H1948/100,#N/A)</f>
        <v>1.49E-2</v>
      </c>
      <c r="AG1948">
        <f>IF(AND(Q1948&gt;=Chart!$F$2,Q1948&lt;=Chart!$F$3),W1948/100,#N/A)</f>
        <v>7.000000000000001E-4</v>
      </c>
    </row>
    <row r="1949" spans="1:33" x14ac:dyDescent="0.25">
      <c r="A1949">
        <v>1615213800</v>
      </c>
      <c r="B1949">
        <f>INDEX('Daily Data ADJ'!$1:$1048576,MATCH(Calc!$A1949,'Daily Data ADJ'!$A:$A,0),MATCH("SPY, CBOE BZX: Close",'Daily Data ADJ'!$1:$1,0))</f>
        <v>370.68179794000002</v>
      </c>
      <c r="C1949">
        <f>INDEX('Daily Data ADJ'!$1:$1048576,MATCH(Calc!$A1949,'Daily Data ADJ'!$A:$A,0),MATCH("EFFR, FRED: Close",'Daily Data ADJ'!$1:$1,0))</f>
        <v>7.0000000000000007E-2</v>
      </c>
      <c r="D1949">
        <f>INDEX('Daily Data ADJ'!$1:$1048576,MATCH(Calc!$A1949,'Daily Data ADJ'!$A:$A,1),MATCH("SOFR, FRED: Close",'Daily Data ADJ'!$1:$1,0))</f>
        <v>0.02</v>
      </c>
      <c r="E1949">
        <f>INDEX('Daily Data ADJ'!$1:$1048576,MATCH(Calc!$A1949,'Daily Data ADJ'!$A:$A,0),MATCH("UPRO, CBOE BZX: Close",'Daily Data ADJ'!$1:$1,0))</f>
        <v>39.947485149999999</v>
      </c>
      <c r="F1949">
        <f>INDEX('Daily Data ADJ'!$1:$1048576,MATCH(Calc!$A1949,'Daily Data ADJ'!$A:$A,0),MATCH("ES1!, CME_MINI: Close",'Daily Data ADJ'!$1:$1,0))</f>
        <v>3819.25</v>
      </c>
      <c r="G1949">
        <f>INDEX('Daily Data ADJ'!$1:$1048576,MATCH(Calc!$A1949,'Daily Data ADJ'!$A:$A,0),MATCH("ES2!, CME_MINI: Close",'Daily Data ADJ'!$1:$1,0))</f>
        <v>3809.25</v>
      </c>
      <c r="H1949">
        <f>INDEX('QUANDL MULTPL SP500_DIV_YIELD_M'!$A:$G,MATCH(Calc!$A1949,'QUANDL MULTPL SP500_DIV_YIELD_M'!$A:$A,1),MATCH('QUANDL MULTPL SP500_DIV_YIELD_M'!$E$1,'QUANDL MULTPL SP500_DIV_YIELD_M'!$A$1:$G$1,0))</f>
        <v>1.49</v>
      </c>
      <c r="I1949" s="5">
        <f t="shared" si="180"/>
        <v>4.4678012341148078E-3</v>
      </c>
      <c r="J1949" s="1">
        <f>A1949/24/60/60+DATE(1970,1,1)</f>
        <v>44263.604166666672</v>
      </c>
      <c r="K1949" s="3">
        <f t="shared" si="183"/>
        <v>3</v>
      </c>
      <c r="L1949" s="6">
        <f>(1+Chart!$F$4)^(1/(365/K1949))-1</f>
        <v>1.9979165917494157E-4</v>
      </c>
      <c r="M1949" s="6">
        <f t="shared" si="184"/>
        <v>5.7514284375059788E-6</v>
      </c>
      <c r="N1949" s="6">
        <f t="shared" si="185"/>
        <v>3.6640536222432019E-5</v>
      </c>
      <c r="O1949">
        <f>O1948*(B1949/B1948)</f>
        <v>370.68179794000406</v>
      </c>
      <c r="P1949">
        <f t="shared" si="181"/>
        <v>2021</v>
      </c>
      <c r="Q1949" s="1">
        <f t="shared" si="182"/>
        <v>44263.604166666672</v>
      </c>
      <c r="R1949">
        <f>IF(B1950="",R1948,IF(Q1949&gt;=Chart!$F$2,E1949,0))</f>
        <v>39.947485149999999</v>
      </c>
      <c r="S1949">
        <f>IF(B1950="",S1948,IFERROR(IF(AND(R1949&gt;0,R1948=0),R1949,(1+(B1950/B1949-1)*Calc!$Z$1)*S1948),0))</f>
        <v>40.95597229180693</v>
      </c>
      <c r="T1949">
        <f>IF(B1950="",T1948,IFERROR(IF(AND(R1949&gt;0,R1948=0),R1949,(1+(B1950/B1949-1)*Calc!$Z$1-L1950)*T1948),0))</f>
        <v>40.785380900156952</v>
      </c>
      <c r="U1949">
        <f>IF(B1950="",U1948,IFERROR(IF(AND(R1949&gt;0,R1948=0),R1949,(1+(B1950/B1949-1)*Calc!$Z$1-M1950*2)*U1948),0))</f>
        <v>40.944952954347748</v>
      </c>
      <c r="V1949">
        <f>IF(B1950="",V1948,IFERROR(IF(AND(R1949&gt;0,R1948=0),R1949,(1+(B1950/B1949-1)*Calc!$Z$1-N1950*2)*V1948),0))</f>
        <v>40.886884767051576</v>
      </c>
      <c r="W1949">
        <f>IF(ISNUMBER(C1949),C1949,W1948)</f>
        <v>7.0000000000000007E-2</v>
      </c>
      <c r="Y1949" s="1">
        <f>IF(AND(Q1949&gt;=Chart!$F$2,Q1949&lt;=Chart!$F$3),Q1949,#N/A)</f>
        <v>44263.604166666672</v>
      </c>
      <c r="Z1949">
        <f>IF(AND(Q1949&gt;=Chart!$F$2,Q1949&lt;=Chart!$F$3),R1949,#N/A)</f>
        <v>39.947485149999999</v>
      </c>
      <c r="AA1949">
        <f>IF(AND(Q1949&gt;=Chart!$F$2,Q1949&lt;=Chart!$F$3),S1949,#N/A)</f>
        <v>40.95597229180693</v>
      </c>
      <c r="AB1949">
        <f>IF(AND(Q1949&gt;=Chart!$F$2,Q1949&lt;=Chart!$F$3),T1949,#N/A)</f>
        <v>40.785380900156952</v>
      </c>
      <c r="AC1949">
        <f>IF(AND(Q1949&gt;=Chart!$F$2,Q1949&lt;=Chart!$F$3),U1949,#N/A)</f>
        <v>40.944952954347748</v>
      </c>
      <c r="AD1949">
        <f>IF(AND(Q1949&gt;=Chart!$F$2,Q1949&lt;=Chart!$F$3),V1949,#N/A)</f>
        <v>40.886884767051576</v>
      </c>
      <c r="AE1949">
        <f>IF(AND(Q1949&gt;=Chart!$F$2,Q1949&lt;=Chart!$F$3),I1949,#N/A)</f>
        <v>4.4678012341148078E-3</v>
      </c>
      <c r="AF1949">
        <f>IF(AND(Q1949&gt;=Chart!$F$2,Q1949&lt;=Chart!$F$3),H1949/100,#N/A)</f>
        <v>1.49E-2</v>
      </c>
      <c r="AG1949">
        <f>IF(AND(Q1949&gt;=Chart!$F$2,Q1949&lt;=Chart!$F$3),W1949/100,#N/A)</f>
        <v>7.000000000000001E-4</v>
      </c>
    </row>
    <row r="1950" spans="1:33" x14ac:dyDescent="0.25">
      <c r="A1950">
        <v>1615300200</v>
      </c>
      <c r="B1950">
        <f>INDEX('Daily Data ADJ'!$1:$1048576,MATCH(Calc!$A1950,'Daily Data ADJ'!$A:$A,0),MATCH("SPY, CBOE BZX: Close",'Daily Data ADJ'!$1:$1,0))</f>
        <v>375.97420023000001</v>
      </c>
      <c r="C1950">
        <f>INDEX('Daily Data ADJ'!$1:$1048576,MATCH(Calc!$A1950,'Daily Data ADJ'!$A:$A,0),MATCH("EFFR, FRED: Close",'Daily Data ADJ'!$1:$1,0))</f>
        <v>7.0000000000000007E-2</v>
      </c>
      <c r="D1950">
        <f>INDEX('Daily Data ADJ'!$1:$1048576,MATCH(Calc!$A1950,'Daily Data ADJ'!$A:$A,1),MATCH("SOFR, FRED: Close",'Daily Data ADJ'!$1:$1,0))</f>
        <v>0.02</v>
      </c>
      <c r="E1950">
        <f>INDEX('Daily Data ADJ'!$1:$1048576,MATCH(Calc!$A1950,'Daily Data ADJ'!$A:$A,0),MATCH("UPRO, CBOE BZX: Close",'Daily Data ADJ'!$1:$1,0))</f>
        <v>41.638489249999999</v>
      </c>
      <c r="F1950">
        <f>INDEX('Daily Data ADJ'!$1:$1048576,MATCH(Calc!$A1950,'Daily Data ADJ'!$A:$A,0),MATCH("ES1!, CME_MINI: Close",'Daily Data ADJ'!$1:$1,0))</f>
        <v>3873.25</v>
      </c>
      <c r="G1950">
        <f>INDEX('Daily Data ADJ'!$1:$1048576,MATCH(Calc!$A1950,'Daily Data ADJ'!$A:$A,0),MATCH("ES2!, CME_MINI: Close",'Daily Data ADJ'!$1:$1,0))</f>
        <v>3863.5</v>
      </c>
      <c r="H1950">
        <f>INDEX('QUANDL MULTPL SP500_DIV_YIELD_M'!$A:$G,MATCH(Calc!$A1950,'QUANDL MULTPL SP500_DIV_YIELD_M'!$A:$A,1),MATCH('QUANDL MULTPL SP500_DIV_YIELD_M'!$E$1,'QUANDL MULTPL SP500_DIV_YIELD_M'!$A$1:$G$1,0))</f>
        <v>1.49</v>
      </c>
      <c r="I1950" s="5">
        <f t="shared" si="180"/>
        <v>4.8688925527605488E-3</v>
      </c>
      <c r="J1950" s="1">
        <f>A1950/24/60/60+DATE(1970,1,1)</f>
        <v>44264.604166666672</v>
      </c>
      <c r="K1950" s="3">
        <f t="shared" si="183"/>
        <v>1</v>
      </c>
      <c r="L1950" s="6">
        <f>(1+Chart!$F$4)^(1/(365/K1950))-1</f>
        <v>6.6592785027408397E-5</v>
      </c>
      <c r="M1950" s="6">
        <f t="shared" si="184"/>
        <v>1.9171391369976476E-6</v>
      </c>
      <c r="N1950" s="6">
        <f t="shared" si="185"/>
        <v>1.3307151086383584E-5</v>
      </c>
      <c r="O1950">
        <f>O1949*(B1950/B1949)</f>
        <v>375.9742002300041</v>
      </c>
      <c r="P1950">
        <f t="shared" si="181"/>
        <v>2021</v>
      </c>
      <c r="Q1950" s="1">
        <f t="shared" si="182"/>
        <v>44264.604166666672</v>
      </c>
      <c r="R1950">
        <f>IF(B1951="",R1949,IF(Q1950&gt;=Chart!$F$2,E1950,0))</f>
        <v>41.638489249999999</v>
      </c>
      <c r="S1950">
        <f>IF(B1951="",S1949,IFERROR(IF(AND(R1950&gt;0,R1949=0),R1950,(1+(B1951/B1950-1)*Calc!$Z$1)*S1949),0))</f>
        <v>41.720782787757997</v>
      </c>
      <c r="T1950">
        <f>IF(B1951="",T1949,IFERROR(IF(AND(R1950&gt;0,R1949=0),R1950,(1+(B1951/B1950-1)*Calc!$Z$1-L1951)*T1949),0))</f>
        <v>41.544289765900174</v>
      </c>
      <c r="U1950">
        <f>IF(B1951="",U1949,IFERROR(IF(AND(R1950&gt;0,R1949=0),R1950,(1+(B1951/B1950-1)*Calc!$Z$1-M1951*2)*U1949),0))</f>
        <v>41.709400681205572</v>
      </c>
      <c r="V1950">
        <f>IF(B1951="",V1949,IFERROR(IF(AND(R1950&gt;0,R1949=0),R1950,(1+(B1951/B1950-1)*Calc!$Z$1-N1951*2)*V1949),0))</f>
        <v>41.649303654526413</v>
      </c>
      <c r="W1950">
        <f>IF(ISNUMBER(C1950),C1950,W1949)</f>
        <v>7.0000000000000007E-2</v>
      </c>
      <c r="Y1950" s="1">
        <f>IF(AND(Q1950&gt;=Chart!$F$2,Q1950&lt;=Chart!$F$3),Q1950,#N/A)</f>
        <v>44264.604166666672</v>
      </c>
      <c r="Z1950">
        <f>IF(AND(Q1950&gt;=Chart!$F$2,Q1950&lt;=Chart!$F$3),R1950,#N/A)</f>
        <v>41.638489249999999</v>
      </c>
      <c r="AA1950">
        <f>IF(AND(Q1950&gt;=Chart!$F$2,Q1950&lt;=Chart!$F$3),S1950,#N/A)</f>
        <v>41.720782787757997</v>
      </c>
      <c r="AB1950">
        <f>IF(AND(Q1950&gt;=Chart!$F$2,Q1950&lt;=Chart!$F$3),T1950,#N/A)</f>
        <v>41.544289765900174</v>
      </c>
      <c r="AC1950">
        <f>IF(AND(Q1950&gt;=Chart!$F$2,Q1950&lt;=Chart!$F$3),U1950,#N/A)</f>
        <v>41.709400681205572</v>
      </c>
      <c r="AD1950">
        <f>IF(AND(Q1950&gt;=Chart!$F$2,Q1950&lt;=Chart!$F$3),V1950,#N/A)</f>
        <v>41.649303654526413</v>
      </c>
      <c r="AE1950">
        <f>IF(AND(Q1950&gt;=Chart!$F$2,Q1950&lt;=Chart!$F$3),I1950,#N/A)</f>
        <v>4.8688925527605488E-3</v>
      </c>
      <c r="AF1950">
        <f>IF(AND(Q1950&gt;=Chart!$F$2,Q1950&lt;=Chart!$F$3),H1950/100,#N/A)</f>
        <v>1.49E-2</v>
      </c>
      <c r="AG1950">
        <f>IF(AND(Q1950&gt;=Chart!$F$2,Q1950&lt;=Chart!$F$3),W1950/100,#N/A)</f>
        <v>7.000000000000001E-4</v>
      </c>
    </row>
    <row r="1951" spans="1:33" x14ac:dyDescent="0.25">
      <c r="A1951">
        <v>1615386600</v>
      </c>
      <c r="B1951">
        <f>INDEX('Daily Data ADJ'!$1:$1048576,MATCH(Calc!$A1951,'Daily Data ADJ'!$A:$A,0),MATCH("SPY, CBOE BZX: Close",'Daily Data ADJ'!$1:$1,0))</f>
        <v>378.31451023</v>
      </c>
      <c r="C1951">
        <f>INDEX('Daily Data ADJ'!$1:$1048576,MATCH(Calc!$A1951,'Daily Data ADJ'!$A:$A,0),MATCH("EFFR, FRED: Close",'Daily Data ADJ'!$1:$1,0))</f>
        <v>7.0000000000000007E-2</v>
      </c>
      <c r="D1951">
        <f>INDEX('Daily Data ADJ'!$1:$1048576,MATCH(Calc!$A1951,'Daily Data ADJ'!$A:$A,1),MATCH("SOFR, FRED: Close",'Daily Data ADJ'!$1:$1,0))</f>
        <v>0.02</v>
      </c>
      <c r="E1951">
        <f>INDEX('Daily Data ADJ'!$1:$1048576,MATCH(Calc!$A1951,'Daily Data ADJ'!$A:$A,0),MATCH("UPRO, CBOE BZX: Close",'Daily Data ADJ'!$1:$1,0))</f>
        <v>42.399441099999997</v>
      </c>
      <c r="F1951">
        <f>INDEX('Daily Data ADJ'!$1:$1048576,MATCH(Calc!$A1951,'Daily Data ADJ'!$A:$A,0),MATCH("ES1!, CME_MINI: Close",'Daily Data ADJ'!$1:$1,0))</f>
        <v>3896.5</v>
      </c>
      <c r="G1951">
        <f>INDEX('Daily Data ADJ'!$1:$1048576,MATCH(Calc!$A1951,'Daily Data ADJ'!$A:$A,0),MATCH("ES2!, CME_MINI: Close",'Daily Data ADJ'!$1:$1,0))</f>
        <v>3886.75</v>
      </c>
      <c r="H1951">
        <f>INDEX('QUANDL MULTPL SP500_DIV_YIELD_M'!$A:$G,MATCH(Calc!$A1951,'QUANDL MULTPL SP500_DIV_YIELD_M'!$A:$A,1),MATCH('QUANDL MULTPL SP500_DIV_YIELD_M'!$E$1,'QUANDL MULTPL SP500_DIV_YIELD_M'!$A$1:$G$1,0))</f>
        <v>1.49</v>
      </c>
      <c r="I1951" s="5">
        <f t="shared" si="180"/>
        <v>4.9285223489179165E-3</v>
      </c>
      <c r="J1951" s="1">
        <f>A1951/24/60/60+DATE(1970,1,1)</f>
        <v>44265.604166666672</v>
      </c>
      <c r="K1951" s="3">
        <f t="shared" si="183"/>
        <v>1</v>
      </c>
      <c r="L1951" s="6">
        <f>(1+Chart!$F$4)^(1/(365/K1951))-1</f>
        <v>6.6592785027408397E-5</v>
      </c>
      <c r="M1951" s="6">
        <f t="shared" si="184"/>
        <v>1.9171391369976476E-6</v>
      </c>
      <c r="N1951" s="6">
        <f t="shared" si="185"/>
        <v>1.3469726170445284E-5</v>
      </c>
      <c r="O1951">
        <f>O1950*(B1951/B1950)</f>
        <v>378.31451023000409</v>
      </c>
      <c r="P1951">
        <f t="shared" si="181"/>
        <v>2021</v>
      </c>
      <c r="Q1951" s="1">
        <f t="shared" si="182"/>
        <v>44265.604166666672</v>
      </c>
      <c r="R1951">
        <f>IF(B1952="",R1950,IF(Q1951&gt;=Chart!$F$2,E1951,0))</f>
        <v>42.399441099999997</v>
      </c>
      <c r="S1951">
        <f>IF(B1952="",S1950,IFERROR(IF(AND(R1951&gt;0,R1950=0),R1951,(1+(B1952/B1951-1)*Calc!$Z$1)*S1950),0))</f>
        <v>42.989819381030173</v>
      </c>
      <c r="T1951">
        <f>IF(B1952="",T1950,IFERROR(IF(AND(R1951&gt;0,R1950=0),R1951,(1+(B1952/B1951-1)*Calc!$Z$1-L1952)*T1950),0))</f>
        <v>42.805191355215939</v>
      </c>
      <c r="U1951">
        <f>IF(B1952="",U1950,IFERROR(IF(AND(R1951&gt;0,R1950=0),R1951,(1+(B1952/B1951-1)*Calc!$Z$1-M1952*2)*U1950),0))</f>
        <v>42.977931135253449</v>
      </c>
      <c r="V1951">
        <f>IF(B1952="",V1950,IFERROR(IF(AND(R1951&gt;0,R1950=0),R1951,(1+(B1952/B1951-1)*Calc!$Z$1-N1952*2)*V1950),0))</f>
        <v>42.914963713425621</v>
      </c>
      <c r="W1951">
        <f>IF(ISNUMBER(C1951),C1951,W1950)</f>
        <v>7.0000000000000007E-2</v>
      </c>
      <c r="Y1951" s="1">
        <f>IF(AND(Q1951&gt;=Chart!$F$2,Q1951&lt;=Chart!$F$3),Q1951,#N/A)</f>
        <v>44265.604166666672</v>
      </c>
      <c r="Z1951">
        <f>IF(AND(Q1951&gt;=Chart!$F$2,Q1951&lt;=Chart!$F$3),R1951,#N/A)</f>
        <v>42.399441099999997</v>
      </c>
      <c r="AA1951">
        <f>IF(AND(Q1951&gt;=Chart!$F$2,Q1951&lt;=Chart!$F$3),S1951,#N/A)</f>
        <v>42.989819381030173</v>
      </c>
      <c r="AB1951">
        <f>IF(AND(Q1951&gt;=Chart!$F$2,Q1951&lt;=Chart!$F$3),T1951,#N/A)</f>
        <v>42.805191355215939</v>
      </c>
      <c r="AC1951">
        <f>IF(AND(Q1951&gt;=Chart!$F$2,Q1951&lt;=Chart!$F$3),U1951,#N/A)</f>
        <v>42.977931135253449</v>
      </c>
      <c r="AD1951">
        <f>IF(AND(Q1951&gt;=Chart!$F$2,Q1951&lt;=Chart!$F$3),V1951,#N/A)</f>
        <v>42.914963713425621</v>
      </c>
      <c r="AE1951">
        <f>IF(AND(Q1951&gt;=Chart!$F$2,Q1951&lt;=Chart!$F$3),I1951,#N/A)</f>
        <v>4.9285223489179165E-3</v>
      </c>
      <c r="AF1951">
        <f>IF(AND(Q1951&gt;=Chart!$F$2,Q1951&lt;=Chart!$F$3),H1951/100,#N/A)</f>
        <v>1.49E-2</v>
      </c>
      <c r="AG1951">
        <f>IF(AND(Q1951&gt;=Chart!$F$2,Q1951&lt;=Chart!$F$3),W1951/100,#N/A)</f>
        <v>7.000000000000001E-4</v>
      </c>
    </row>
    <row r="1952" spans="1:33" x14ac:dyDescent="0.25">
      <c r="A1952">
        <v>1615473000</v>
      </c>
      <c r="B1952">
        <f>INDEX('Daily Data ADJ'!$1:$1048576,MATCH(Calc!$A1952,'Daily Data ADJ'!$A:$A,0),MATCH("SPY, CBOE BZX: Close",'Daily Data ADJ'!$1:$1,0))</f>
        <v>382.15028803000001</v>
      </c>
      <c r="C1952">
        <f>INDEX('Daily Data ADJ'!$1:$1048576,MATCH(Calc!$A1952,'Daily Data ADJ'!$A:$A,0),MATCH("EFFR, FRED: Close",'Daily Data ADJ'!$1:$1,0))</f>
        <v>7.0000000000000007E-2</v>
      </c>
      <c r="D1952">
        <f>INDEX('Daily Data ADJ'!$1:$1048576,MATCH(Calc!$A1952,'Daily Data ADJ'!$A:$A,1),MATCH("SOFR, FRED: Close",'Daily Data ADJ'!$1:$1,0))</f>
        <v>0.01</v>
      </c>
      <c r="E1952">
        <f>INDEX('Daily Data ADJ'!$1:$1048576,MATCH(Calc!$A1952,'Daily Data ADJ'!$A:$A,0),MATCH("UPRO, CBOE BZX: Close",'Daily Data ADJ'!$1:$1,0))</f>
        <v>43.707482499999998</v>
      </c>
      <c r="F1952">
        <f>INDEX('Daily Data ADJ'!$1:$1048576,MATCH(Calc!$A1952,'Daily Data ADJ'!$A:$A,0),MATCH("ES1!, CME_MINI: Close",'Daily Data ADJ'!$1:$1,0))</f>
        <v>3936.75</v>
      </c>
      <c r="G1952">
        <f>INDEX('Daily Data ADJ'!$1:$1048576,MATCH(Calc!$A1952,'Daily Data ADJ'!$A:$A,0),MATCH("ES2!, CME_MINI: Close",'Daily Data ADJ'!$1:$1,0))</f>
        <v>3927.25</v>
      </c>
      <c r="H1952">
        <f>INDEX('QUANDL MULTPL SP500_DIV_YIELD_M'!$A:$G,MATCH(Calc!$A1952,'QUANDL MULTPL SP500_DIV_YIELD_M'!$A:$A,1),MATCH('QUANDL MULTPL SP500_DIV_YIELD_M'!$E$1,'QUANDL MULTPL SP500_DIV_YIELD_M'!$A$1:$G$1,0))</f>
        <v>1.49</v>
      </c>
      <c r="I1952" s="5">
        <f t="shared" si="180"/>
        <v>5.2822515670073213E-3</v>
      </c>
      <c r="J1952" s="1">
        <f>A1952/24/60/60+DATE(1970,1,1)</f>
        <v>44266.604166666672</v>
      </c>
      <c r="K1952" s="3">
        <f t="shared" si="183"/>
        <v>1</v>
      </c>
      <c r="L1952" s="6">
        <f>(1+Chart!$F$4)^(1/(365/K1952))-1</f>
        <v>6.6592785027408397E-5</v>
      </c>
      <c r="M1952" s="6">
        <f t="shared" si="184"/>
        <v>1.9171391369976476E-6</v>
      </c>
      <c r="N1952" s="6">
        <f t="shared" si="185"/>
        <v>1.4433938171576344E-5</v>
      </c>
      <c r="O1952">
        <f>O1951*(B1952/B1951)</f>
        <v>382.15028803000411</v>
      </c>
      <c r="P1952">
        <f t="shared" si="181"/>
        <v>2021</v>
      </c>
      <c r="Q1952" s="1">
        <f t="shared" si="182"/>
        <v>44266.604166666672</v>
      </c>
      <c r="R1952">
        <f>IF(B1953="",R1951,IF(Q1952&gt;=Chart!$F$2,E1952,0))</f>
        <v>43.707482499999998</v>
      </c>
      <c r="S1952">
        <f>IF(B1953="",S1951,IFERROR(IF(AND(R1952&gt;0,R1951=0),R1952,(1+(B1953/B1952-1)*Calc!$Z$1)*S1951),0))</f>
        <v>43.16351341293349</v>
      </c>
      <c r="T1952">
        <f>IF(B1953="",T1951,IFERROR(IF(AND(R1952&gt;0,R1951=0),R1952,(1+(B1953/B1952-1)*Calc!$Z$1-L1953)*T1951),0))</f>
        <v>42.975288907874571</v>
      </c>
      <c r="U1952">
        <f>IF(B1953="",U1951,IFERROR(IF(AND(R1952&gt;0,R1951=0),R1952,(1+(B1953/B1952-1)*Calc!$Z$1-M1953*2)*U1951),0))</f>
        <v>43.151412345103481</v>
      </c>
      <c r="V1952">
        <f>IF(B1953="",V1951,IFERROR(IF(AND(R1952&gt;0,R1951=0),R1952,(1+(B1953/B1952-1)*Calc!$Z$1-N1953*2)*V1951),0))</f>
        <v>43.087295884285524</v>
      </c>
      <c r="W1952">
        <f>IF(ISNUMBER(C1952),C1952,W1951)</f>
        <v>7.0000000000000007E-2</v>
      </c>
      <c r="Y1952" s="1">
        <f>IF(AND(Q1952&gt;=Chart!$F$2,Q1952&lt;=Chart!$F$3),Q1952,#N/A)</f>
        <v>44266.604166666672</v>
      </c>
      <c r="Z1952">
        <f>IF(AND(Q1952&gt;=Chart!$F$2,Q1952&lt;=Chart!$F$3),R1952,#N/A)</f>
        <v>43.707482499999998</v>
      </c>
      <c r="AA1952">
        <f>IF(AND(Q1952&gt;=Chart!$F$2,Q1952&lt;=Chart!$F$3),S1952,#N/A)</f>
        <v>43.16351341293349</v>
      </c>
      <c r="AB1952">
        <f>IF(AND(Q1952&gt;=Chart!$F$2,Q1952&lt;=Chart!$F$3),T1952,#N/A)</f>
        <v>42.975288907874571</v>
      </c>
      <c r="AC1952">
        <f>IF(AND(Q1952&gt;=Chart!$F$2,Q1952&lt;=Chart!$F$3),U1952,#N/A)</f>
        <v>43.151412345103481</v>
      </c>
      <c r="AD1952">
        <f>IF(AND(Q1952&gt;=Chart!$F$2,Q1952&lt;=Chart!$F$3),V1952,#N/A)</f>
        <v>43.087295884285524</v>
      </c>
      <c r="AE1952">
        <f>IF(AND(Q1952&gt;=Chart!$F$2,Q1952&lt;=Chart!$F$3),I1952,#N/A)</f>
        <v>5.2822515670073213E-3</v>
      </c>
      <c r="AF1952">
        <f>IF(AND(Q1952&gt;=Chart!$F$2,Q1952&lt;=Chart!$F$3),H1952/100,#N/A)</f>
        <v>1.49E-2</v>
      </c>
      <c r="AG1952">
        <f>IF(AND(Q1952&gt;=Chart!$F$2,Q1952&lt;=Chart!$F$3),W1952/100,#N/A)</f>
        <v>7.000000000000001E-4</v>
      </c>
    </row>
    <row r="1953" spans="1:33" x14ac:dyDescent="0.25">
      <c r="A1953">
        <v>1615559400</v>
      </c>
      <c r="B1953">
        <f>INDEX('Daily Data ADJ'!$1:$1048576,MATCH(Calc!$A1953,'Daily Data ADJ'!$A:$A,0),MATCH("SPY, CBOE BZX: Close",'Daily Data ADJ'!$1:$1,0))</f>
        <v>382.66496201000001</v>
      </c>
      <c r="C1953">
        <f>INDEX('Daily Data ADJ'!$1:$1048576,MATCH(Calc!$A1953,'Daily Data ADJ'!$A:$A,0),MATCH("EFFR, FRED: Close",'Daily Data ADJ'!$1:$1,0))</f>
        <v>7.0000000000000007E-2</v>
      </c>
      <c r="D1953">
        <f>INDEX('Daily Data ADJ'!$1:$1048576,MATCH(Calc!$A1953,'Daily Data ADJ'!$A:$A,1),MATCH("SOFR, FRED: Close",'Daily Data ADJ'!$1:$1,0))</f>
        <v>0.01</v>
      </c>
      <c r="E1953">
        <f>INDEX('Daily Data ADJ'!$1:$1048576,MATCH(Calc!$A1953,'Daily Data ADJ'!$A:$A,0),MATCH("UPRO, CBOE BZX: Close",'Daily Data ADJ'!$1:$1,0))</f>
        <v>43.88653</v>
      </c>
      <c r="F1953">
        <f>INDEX('Daily Data ADJ'!$1:$1048576,MATCH(Calc!$A1953,'Daily Data ADJ'!$A:$A,0),MATCH("ES1!, CME_MINI: Close",'Daily Data ADJ'!$1:$1,0))</f>
        <v>3932.75</v>
      </c>
      <c r="G1953">
        <f>INDEX('Daily Data ADJ'!$1:$1048576,MATCH(Calc!$A1953,'Daily Data ADJ'!$A:$A,0),MATCH("ES2!, CME_MINI: Close",'Daily Data ADJ'!$1:$1,0))</f>
        <v>3922.5</v>
      </c>
      <c r="H1953">
        <f>INDEX('QUANDL MULTPL SP500_DIV_YIELD_M'!$A:$G,MATCH(Calc!$A1953,'QUANDL MULTPL SP500_DIV_YIELD_M'!$A:$A,1),MATCH('QUANDL MULTPL SP500_DIV_YIELD_M'!$E$1,'QUANDL MULTPL SP500_DIV_YIELD_M'!$A$1:$G$1,0))</f>
        <v>1.49</v>
      </c>
      <c r="I1953" s="5">
        <f t="shared" si="180"/>
        <v>4.5154116775291998E-3</v>
      </c>
      <c r="J1953" s="1">
        <f>A1953/24/60/60+DATE(1970,1,1)</f>
        <v>44267.604166666672</v>
      </c>
      <c r="K1953" s="3">
        <f t="shared" si="183"/>
        <v>1</v>
      </c>
      <c r="L1953" s="6">
        <f>(1+Chart!$F$4)^(1/(365/K1953))-1</f>
        <v>6.6592785027408397E-5</v>
      </c>
      <c r="M1953" s="6">
        <f t="shared" si="184"/>
        <v>1.9171391369976476E-6</v>
      </c>
      <c r="N1953" s="6">
        <f t="shared" si="185"/>
        <v>1.2343220809230004E-5</v>
      </c>
      <c r="O1953">
        <f>O1952*(B1953/B1952)</f>
        <v>382.6649620100041</v>
      </c>
      <c r="P1953">
        <f t="shared" si="181"/>
        <v>2021</v>
      </c>
      <c r="Q1953" s="1">
        <f t="shared" si="182"/>
        <v>44267.604166666672</v>
      </c>
      <c r="R1953">
        <f>IF(B1954="",R1952,IF(Q1953&gt;=Chart!$F$2,E1953,0))</f>
        <v>43.88653</v>
      </c>
      <c r="S1953">
        <f>IF(B1954="",S1952,IFERROR(IF(AND(R1953&gt;0,R1952=0),R1953,(1+(B1954/B1953-1)*Calc!$Z$1)*S1952),0))</f>
        <v>43.935737869902034</v>
      </c>
      <c r="T1953">
        <f>IF(B1954="",T1952,IFERROR(IF(AND(R1953&gt;0,R1952=0),R1953,(1+(B1954/B1953-1)*Calc!$Z$1-L1954)*T1952),0))</f>
        <v>43.735679060025795</v>
      </c>
      <c r="U1953">
        <f>IF(B1954="",U1952,IFERROR(IF(AND(R1953&gt;0,R1952=0),R1953,(1+(B1954/B1953-1)*Calc!$Z$1-M1954*2)*U1952),0))</f>
        <v>43.922930835232698</v>
      </c>
      <c r="V1953">
        <f>IF(B1954="",V1952,IFERROR(IF(AND(R1953&gt;0,R1952=0),R1953,(1+(B1954/B1953-1)*Calc!$Z$1-N1954*2)*V1952),0))</f>
        <v>43.854789399115909</v>
      </c>
      <c r="W1953">
        <f>IF(ISNUMBER(C1953),C1953,W1952)</f>
        <v>7.0000000000000007E-2</v>
      </c>
      <c r="Y1953" s="1">
        <f>IF(AND(Q1953&gt;=Chart!$F$2,Q1953&lt;=Chart!$F$3),Q1953,#N/A)</f>
        <v>44267.604166666672</v>
      </c>
      <c r="Z1953">
        <f>IF(AND(Q1953&gt;=Chart!$F$2,Q1953&lt;=Chart!$F$3),R1953,#N/A)</f>
        <v>43.88653</v>
      </c>
      <c r="AA1953">
        <f>IF(AND(Q1953&gt;=Chart!$F$2,Q1953&lt;=Chart!$F$3),S1953,#N/A)</f>
        <v>43.935737869902034</v>
      </c>
      <c r="AB1953">
        <f>IF(AND(Q1953&gt;=Chart!$F$2,Q1953&lt;=Chart!$F$3),T1953,#N/A)</f>
        <v>43.735679060025795</v>
      </c>
      <c r="AC1953">
        <f>IF(AND(Q1953&gt;=Chart!$F$2,Q1953&lt;=Chart!$F$3),U1953,#N/A)</f>
        <v>43.922930835232698</v>
      </c>
      <c r="AD1953">
        <f>IF(AND(Q1953&gt;=Chart!$F$2,Q1953&lt;=Chart!$F$3),V1953,#N/A)</f>
        <v>43.854789399115909</v>
      </c>
      <c r="AE1953">
        <f>IF(AND(Q1953&gt;=Chart!$F$2,Q1953&lt;=Chart!$F$3),I1953,#N/A)</f>
        <v>4.5154116775291998E-3</v>
      </c>
      <c r="AF1953">
        <f>IF(AND(Q1953&gt;=Chart!$F$2,Q1953&lt;=Chart!$F$3),H1953/100,#N/A)</f>
        <v>1.49E-2</v>
      </c>
      <c r="AG1953">
        <f>IF(AND(Q1953&gt;=Chart!$F$2,Q1953&lt;=Chart!$F$3),W1953/100,#N/A)</f>
        <v>7.000000000000001E-4</v>
      </c>
    </row>
    <row r="1954" spans="1:33" x14ac:dyDescent="0.25">
      <c r="A1954">
        <v>1615815000</v>
      </c>
      <c r="B1954">
        <f>INDEX('Daily Data ADJ'!$1:$1048576,MATCH(Calc!$A1954,'Daily Data ADJ'!$A:$A,0),MATCH("SPY, CBOE BZX: Close",'Daily Data ADJ'!$1:$1,0))</f>
        <v>384.94700703000001</v>
      </c>
      <c r="C1954">
        <f>INDEX('Daily Data ADJ'!$1:$1048576,MATCH(Calc!$A1954,'Daily Data ADJ'!$A:$A,0),MATCH("EFFR, FRED: Close",'Daily Data ADJ'!$1:$1,0))</f>
        <v>7.0000000000000007E-2</v>
      </c>
      <c r="D1954">
        <f>INDEX('Daily Data ADJ'!$1:$1048576,MATCH(Calc!$A1954,'Daily Data ADJ'!$A:$A,1),MATCH("SOFR, FRED: Close",'Daily Data ADJ'!$1:$1,0))</f>
        <v>0.01</v>
      </c>
      <c r="E1954">
        <f>INDEX('Daily Data ADJ'!$1:$1048576,MATCH(Calc!$A1954,'Daily Data ADJ'!$A:$A,0),MATCH("UPRO, CBOE BZX: Close",'Daily Data ADJ'!$1:$1,0))</f>
        <v>44.677323090000002</v>
      </c>
      <c r="F1954">
        <f>INDEX('Daily Data ADJ'!$1:$1048576,MATCH(Calc!$A1954,'Daily Data ADJ'!$A:$A,0),MATCH("ES1!, CME_MINI: Close",'Daily Data ADJ'!$1:$1,0))</f>
        <v>3958.25</v>
      </c>
      <c r="G1954">
        <f>INDEX('Daily Data ADJ'!$1:$1048576,MATCH(Calc!$A1954,'Daily Data ADJ'!$A:$A,0),MATCH("ES2!, CME_MINI: Close",'Daily Data ADJ'!$1:$1,0))</f>
        <v>3948.25</v>
      </c>
      <c r="H1954">
        <f>INDEX('QUANDL MULTPL SP500_DIV_YIELD_M'!$A:$G,MATCH(Calc!$A1954,'QUANDL MULTPL SP500_DIV_YIELD_M'!$A:$A,1),MATCH('QUANDL MULTPL SP500_DIV_YIELD_M'!$E$1,'QUANDL MULTPL SP500_DIV_YIELD_M'!$A$1:$G$1,0))</f>
        <v>1.49</v>
      </c>
      <c r="I1954" s="5">
        <f t="shared" si="180"/>
        <v>4.832754878597665E-3</v>
      </c>
      <c r="J1954" s="1">
        <f>A1954/24/60/60+DATE(1970,1,1)</f>
        <v>44270.5625</v>
      </c>
      <c r="K1954" s="3">
        <f t="shared" si="183"/>
        <v>2.9583333333284827</v>
      </c>
      <c r="L1954" s="6">
        <f>(1+Chart!$F$4)^(1/(365/K1954))-1</f>
        <v>1.9701650168846285E-4</v>
      </c>
      <c r="M1954" s="6">
        <f t="shared" si="184"/>
        <v>5.6715472604995654E-6</v>
      </c>
      <c r="N1954" s="6">
        <f t="shared" si="185"/>
        <v>3.9076007405824953E-5</v>
      </c>
      <c r="O1954">
        <f>O1953*(B1954/B1953)</f>
        <v>384.9470070300041</v>
      </c>
      <c r="P1954">
        <f t="shared" si="181"/>
        <v>2021</v>
      </c>
      <c r="Q1954" s="1">
        <f t="shared" si="182"/>
        <v>44270.5625</v>
      </c>
      <c r="R1954">
        <f>IF(B1955="",R1953,IF(Q1954&gt;=Chart!$F$2,E1954,0))</f>
        <v>44.677323090000002</v>
      </c>
      <c r="S1954">
        <f>IF(B1955="",S1953,IFERROR(IF(AND(R1954&gt;0,R1953=0),R1954,(1+(B1955/B1954-1)*Calc!$Z$1)*S1953),0))</f>
        <v>43.769486750345166</v>
      </c>
      <c r="T1954">
        <f>IF(B1955="",T1953,IFERROR(IF(AND(R1954&gt;0,R1953=0),R1954,(1+(B1955/B1954-1)*Calc!$Z$1-L1955)*T1953),0))</f>
        <v>43.567272474533866</v>
      </c>
      <c r="U1954">
        <f>IF(B1955="",U1953,IFERROR(IF(AND(R1954&gt;0,R1953=0),R1954,(1+(B1955/B1954-1)*Calc!$Z$1-M1955*2)*U1953),0))</f>
        <v>43.756559764256387</v>
      </c>
      <c r="V1954">
        <f>IF(B1955="",V1953,IFERROR(IF(AND(R1954&gt;0,R1953=0),R1954,(1+(B1955/B1954-1)*Calc!$Z$1-N1955*2)*V1953),0))</f>
        <v>43.687749602039752</v>
      </c>
      <c r="W1954">
        <f>IF(ISNUMBER(C1954),C1954,W1953)</f>
        <v>7.0000000000000007E-2</v>
      </c>
      <c r="Y1954" s="1">
        <f>IF(AND(Q1954&gt;=Chart!$F$2,Q1954&lt;=Chart!$F$3),Q1954,#N/A)</f>
        <v>44270.5625</v>
      </c>
      <c r="Z1954">
        <f>IF(AND(Q1954&gt;=Chart!$F$2,Q1954&lt;=Chart!$F$3),R1954,#N/A)</f>
        <v>44.677323090000002</v>
      </c>
      <c r="AA1954">
        <f>IF(AND(Q1954&gt;=Chart!$F$2,Q1954&lt;=Chart!$F$3),S1954,#N/A)</f>
        <v>43.769486750345166</v>
      </c>
      <c r="AB1954">
        <f>IF(AND(Q1954&gt;=Chart!$F$2,Q1954&lt;=Chart!$F$3),T1954,#N/A)</f>
        <v>43.567272474533866</v>
      </c>
      <c r="AC1954">
        <f>IF(AND(Q1954&gt;=Chart!$F$2,Q1954&lt;=Chart!$F$3),U1954,#N/A)</f>
        <v>43.756559764256387</v>
      </c>
      <c r="AD1954">
        <f>IF(AND(Q1954&gt;=Chart!$F$2,Q1954&lt;=Chart!$F$3),V1954,#N/A)</f>
        <v>43.687749602039752</v>
      </c>
      <c r="AE1954">
        <f>IF(AND(Q1954&gt;=Chart!$F$2,Q1954&lt;=Chart!$F$3),I1954,#N/A)</f>
        <v>4.832754878597665E-3</v>
      </c>
      <c r="AF1954">
        <f>IF(AND(Q1954&gt;=Chart!$F$2,Q1954&lt;=Chart!$F$3),H1954/100,#N/A)</f>
        <v>1.49E-2</v>
      </c>
      <c r="AG1954">
        <f>IF(AND(Q1954&gt;=Chart!$F$2,Q1954&lt;=Chart!$F$3),W1954/100,#N/A)</f>
        <v>7.000000000000001E-4</v>
      </c>
    </row>
    <row r="1955" spans="1:33" x14ac:dyDescent="0.25">
      <c r="A1955">
        <v>1615901400</v>
      </c>
      <c r="B1955">
        <f>INDEX('Daily Data ADJ'!$1:$1048576,MATCH(Calc!$A1955,'Daily Data ADJ'!$A:$A,0),MATCH("SPY, CBOE BZX: Close",'Daily Data ADJ'!$1:$1,0))</f>
        <v>384.46146554000001</v>
      </c>
      <c r="C1955">
        <f>INDEX('Daily Data ADJ'!$1:$1048576,MATCH(Calc!$A1955,'Daily Data ADJ'!$A:$A,0),MATCH("EFFR, FRED: Close",'Daily Data ADJ'!$1:$1,0))</f>
        <v>7.0000000000000007E-2</v>
      </c>
      <c r="D1955">
        <f>INDEX('Daily Data ADJ'!$1:$1048576,MATCH(Calc!$A1955,'Daily Data ADJ'!$A:$A,1),MATCH("SOFR, FRED: Close",'Daily Data ADJ'!$1:$1,0))</f>
        <v>0.01</v>
      </c>
      <c r="E1955">
        <f>INDEX('Daily Data ADJ'!$1:$1048576,MATCH(Calc!$A1955,'Daily Data ADJ'!$A:$A,0),MATCH("UPRO, CBOE BZX: Close",'Daily Data ADJ'!$1:$1,0))</f>
        <v>44.518169759999999</v>
      </c>
      <c r="F1955">
        <f>INDEX('Daily Data ADJ'!$1:$1048576,MATCH(Calc!$A1955,'Daily Data ADJ'!$A:$A,0),MATCH("ES1!, CME_MINI: Close",'Daily Data ADJ'!$1:$1,0))</f>
        <v>3952.5</v>
      </c>
      <c r="G1955">
        <f>INDEX('Daily Data ADJ'!$1:$1048576,MATCH(Calc!$A1955,'Daily Data ADJ'!$A:$A,0),MATCH("ES2!, CME_MINI: Close",'Daily Data ADJ'!$1:$1,0))</f>
        <v>3942.25</v>
      </c>
      <c r="H1955">
        <f>INDEX('QUANDL MULTPL SP500_DIV_YIELD_M'!$A:$G,MATCH(Calc!$A1955,'QUANDL MULTPL SP500_DIV_YIELD_M'!$A:$A,1),MATCH('QUANDL MULTPL SP500_DIV_YIELD_M'!$E$1,'QUANDL MULTPL SP500_DIV_YIELD_M'!$A$1:$G$1,0))</f>
        <v>1.49</v>
      </c>
      <c r="I1955" s="5">
        <f t="shared" si="180"/>
        <v>4.5670998386792873E-3</v>
      </c>
      <c r="J1955" s="1">
        <f>A1955/24/60/60+DATE(1970,1,1)</f>
        <v>44271.5625</v>
      </c>
      <c r="K1955" s="3">
        <f t="shared" si="183"/>
        <v>1</v>
      </c>
      <c r="L1955" s="6">
        <f>(1+Chart!$F$4)^(1/(365/K1955))-1</f>
        <v>6.6592785027408397E-5</v>
      </c>
      <c r="M1955" s="6">
        <f t="shared" si="184"/>
        <v>1.9171391369976476E-6</v>
      </c>
      <c r="N1955" s="6">
        <f t="shared" si="185"/>
        <v>1.2484193773421026E-5</v>
      </c>
      <c r="O1955">
        <f>O1954*(B1955/B1954)</f>
        <v>384.4614655400041</v>
      </c>
      <c r="P1955">
        <f t="shared" si="181"/>
        <v>2021</v>
      </c>
      <c r="Q1955" s="1">
        <f t="shared" si="182"/>
        <v>44271.5625</v>
      </c>
      <c r="R1955">
        <f>IF(B1956="",R1954,IF(Q1955&gt;=Chart!$F$2,E1955,0))</f>
        <v>44.518169759999999</v>
      </c>
      <c r="S1955">
        <f>IF(B1956="",S1954,IFERROR(IF(AND(R1955&gt;0,R1954=0),R1955,(1+(B1956/B1955-1)*Calc!$Z$1)*S1954),0))</f>
        <v>44.217230987508408</v>
      </c>
      <c r="T1955">
        <f>IF(B1956="",T1954,IFERROR(IF(AND(R1955&gt;0,R1954=0),R1955,(1+(B1956/B1955-1)*Calc!$Z$1-L1956)*T1954),0))</f>
        <v>44.01004687501392</v>
      </c>
      <c r="U1955">
        <f>IF(B1956="",U1954,IFERROR(IF(AND(R1955&gt;0,R1954=0),R1955,(1+(B1956/B1955-1)*Calc!$Z$1-M1956*2)*U1954),0))</f>
        <v>44.204003988727152</v>
      </c>
      <c r="V1955">
        <f>IF(B1956="",V1954,IFERROR(IF(AND(R1955&gt;0,R1954=0),R1955,(1+(B1956/B1955-1)*Calc!$Z$1-N1956*2)*V1954),0))</f>
        <v>44.133500426440392</v>
      </c>
      <c r="W1955">
        <f>IF(ISNUMBER(C1955),C1955,W1954)</f>
        <v>7.0000000000000007E-2</v>
      </c>
      <c r="Y1955" s="1">
        <f>IF(AND(Q1955&gt;=Chart!$F$2,Q1955&lt;=Chart!$F$3),Q1955,#N/A)</f>
        <v>44271.5625</v>
      </c>
      <c r="Z1955">
        <f>IF(AND(Q1955&gt;=Chart!$F$2,Q1955&lt;=Chart!$F$3),R1955,#N/A)</f>
        <v>44.518169759999999</v>
      </c>
      <c r="AA1955">
        <f>IF(AND(Q1955&gt;=Chart!$F$2,Q1955&lt;=Chart!$F$3),S1955,#N/A)</f>
        <v>44.217230987508408</v>
      </c>
      <c r="AB1955">
        <f>IF(AND(Q1955&gt;=Chart!$F$2,Q1955&lt;=Chart!$F$3),T1955,#N/A)</f>
        <v>44.01004687501392</v>
      </c>
      <c r="AC1955">
        <f>IF(AND(Q1955&gt;=Chart!$F$2,Q1955&lt;=Chart!$F$3),U1955,#N/A)</f>
        <v>44.204003988727152</v>
      </c>
      <c r="AD1955">
        <f>IF(AND(Q1955&gt;=Chart!$F$2,Q1955&lt;=Chart!$F$3),V1955,#N/A)</f>
        <v>44.133500426440392</v>
      </c>
      <c r="AE1955">
        <f>IF(AND(Q1955&gt;=Chart!$F$2,Q1955&lt;=Chart!$F$3),I1955,#N/A)</f>
        <v>4.5670998386792873E-3</v>
      </c>
      <c r="AF1955">
        <f>IF(AND(Q1955&gt;=Chart!$F$2,Q1955&lt;=Chart!$F$3),H1955/100,#N/A)</f>
        <v>1.49E-2</v>
      </c>
      <c r="AG1955">
        <f>IF(AND(Q1955&gt;=Chart!$F$2,Q1955&lt;=Chart!$F$3),W1955/100,#N/A)</f>
        <v>7.000000000000001E-4</v>
      </c>
    </row>
    <row r="1956" spans="1:33" x14ac:dyDescent="0.25">
      <c r="A1956">
        <v>1615987800</v>
      </c>
      <c r="B1956">
        <f>INDEX('Daily Data ADJ'!$1:$1048576,MATCH(Calc!$A1956,'Daily Data ADJ'!$A:$A,0),MATCH("SPY, CBOE BZX: Close",'Daily Data ADJ'!$1:$1,0))</f>
        <v>385.77242756999999</v>
      </c>
      <c r="C1956">
        <f>INDEX('Daily Data ADJ'!$1:$1048576,MATCH(Calc!$A1956,'Daily Data ADJ'!$A:$A,0),MATCH("EFFR, FRED: Close",'Daily Data ADJ'!$1:$1,0))</f>
        <v>7.0000000000000007E-2</v>
      </c>
      <c r="D1956">
        <f>INDEX('Daily Data ADJ'!$1:$1048576,MATCH(Calc!$A1956,'Daily Data ADJ'!$A:$A,1),MATCH("SOFR, FRED: Close",'Daily Data ADJ'!$1:$1,0))</f>
        <v>0.01</v>
      </c>
      <c r="E1956">
        <f>INDEX('Daily Data ADJ'!$1:$1048576,MATCH(Calc!$A1956,'Daily Data ADJ'!$A:$A,0),MATCH("UPRO, CBOE BZX: Close",'Daily Data ADJ'!$1:$1,0))</f>
        <v>44.926000170000002</v>
      </c>
      <c r="F1956">
        <f>INDEX('Daily Data ADJ'!$1:$1048576,MATCH(Calc!$A1956,'Daily Data ADJ'!$A:$A,0),MATCH("ES1!, CME_MINI: Close",'Daily Data ADJ'!$1:$1,0))</f>
        <v>3963.5</v>
      </c>
      <c r="G1956">
        <f>INDEX('Daily Data ADJ'!$1:$1048576,MATCH(Calc!$A1956,'Daily Data ADJ'!$A:$A,0),MATCH("ES2!, CME_MINI: Close",'Daily Data ADJ'!$1:$1,0))</f>
        <v>3953.5</v>
      </c>
      <c r="H1956">
        <f>INDEX('QUANDL MULTPL SP500_DIV_YIELD_M'!$A:$G,MATCH(Calc!$A1956,'QUANDL MULTPL SP500_DIV_YIELD_M'!$A:$A,1),MATCH('QUANDL MULTPL SP500_DIV_YIELD_M'!$E$1,'QUANDL MULTPL SP500_DIV_YIELD_M'!$A$1:$G$1,0))</f>
        <v>1.49</v>
      </c>
      <c r="I1956" s="5">
        <f t="shared" si="180"/>
        <v>4.8460393313366247E-3</v>
      </c>
      <c r="J1956" s="1">
        <f>A1956/24/60/60+DATE(1970,1,1)</f>
        <v>44272.5625</v>
      </c>
      <c r="K1956" s="3">
        <f t="shared" si="183"/>
        <v>1</v>
      </c>
      <c r="L1956" s="6">
        <f>(1+Chart!$F$4)^(1/(365/K1956))-1</f>
        <v>6.6592785027408397E-5</v>
      </c>
      <c r="M1956" s="6">
        <f t="shared" si="184"/>
        <v>1.9171391369976476E-6</v>
      </c>
      <c r="N1956" s="6">
        <f t="shared" si="185"/>
        <v>1.3244841357007431E-5</v>
      </c>
      <c r="O1956">
        <f>O1955*(B1956/B1955)</f>
        <v>385.77242757000408</v>
      </c>
      <c r="P1956">
        <f t="shared" si="181"/>
        <v>2021</v>
      </c>
      <c r="Q1956" s="1">
        <f t="shared" si="182"/>
        <v>44272.5625</v>
      </c>
      <c r="R1956">
        <f>IF(B1957="",R1955,IF(Q1956&gt;=Chart!$F$2,E1956,0))</f>
        <v>44.926000170000002</v>
      </c>
      <c r="S1956">
        <f>IF(B1957="",S1955,IFERROR(IF(AND(R1956&gt;0,R1955=0),R1956,(1+(B1957/B1956-1)*Calc!$Z$1)*S1955),0))</f>
        <v>42.287193264811194</v>
      </c>
      <c r="T1956">
        <f>IF(B1957="",T1955,IFERROR(IF(AND(R1956&gt;0,R1955=0),R1956,(1+(B1957/B1956-1)*Calc!$Z$1-L1957)*T1955),0))</f>
        <v>42.086121779149579</v>
      </c>
      <c r="U1956">
        <f>IF(B1957="",U1955,IFERROR(IF(AND(R1956&gt;0,R1955=0),R1956,(1+(B1957/B1956-1)*Calc!$Z$1-M1957*2)*U1955),0))</f>
        <v>42.274374120789986</v>
      </c>
      <c r="V1956">
        <f>IF(B1957="",V1955,IFERROR(IF(AND(R1956&gt;0,R1955=0),R1956,(1+(B1957/B1956-1)*Calc!$Z$1-N1957*2)*V1955),0))</f>
        <v>42.205983861200203</v>
      </c>
      <c r="W1956">
        <f>IF(ISNUMBER(C1956),C1956,W1955)</f>
        <v>7.0000000000000007E-2</v>
      </c>
      <c r="Y1956" s="1">
        <f>IF(AND(Q1956&gt;=Chart!$F$2,Q1956&lt;=Chart!$F$3),Q1956,#N/A)</f>
        <v>44272.5625</v>
      </c>
      <c r="Z1956">
        <f>IF(AND(Q1956&gt;=Chart!$F$2,Q1956&lt;=Chart!$F$3),R1956,#N/A)</f>
        <v>44.926000170000002</v>
      </c>
      <c r="AA1956">
        <f>IF(AND(Q1956&gt;=Chart!$F$2,Q1956&lt;=Chart!$F$3),S1956,#N/A)</f>
        <v>42.287193264811194</v>
      </c>
      <c r="AB1956">
        <f>IF(AND(Q1956&gt;=Chart!$F$2,Q1956&lt;=Chart!$F$3),T1956,#N/A)</f>
        <v>42.086121779149579</v>
      </c>
      <c r="AC1956">
        <f>IF(AND(Q1956&gt;=Chart!$F$2,Q1956&lt;=Chart!$F$3),U1956,#N/A)</f>
        <v>42.274374120789986</v>
      </c>
      <c r="AD1956">
        <f>IF(AND(Q1956&gt;=Chart!$F$2,Q1956&lt;=Chart!$F$3),V1956,#N/A)</f>
        <v>42.205983861200203</v>
      </c>
      <c r="AE1956">
        <f>IF(AND(Q1956&gt;=Chart!$F$2,Q1956&lt;=Chart!$F$3),I1956,#N/A)</f>
        <v>4.8460393313366247E-3</v>
      </c>
      <c r="AF1956">
        <f>IF(AND(Q1956&gt;=Chart!$F$2,Q1956&lt;=Chart!$F$3),H1956/100,#N/A)</f>
        <v>1.49E-2</v>
      </c>
      <c r="AG1956">
        <f>IF(AND(Q1956&gt;=Chart!$F$2,Q1956&lt;=Chart!$F$3),W1956/100,#N/A)</f>
        <v>7.000000000000001E-4</v>
      </c>
    </row>
    <row r="1957" spans="1:33" x14ac:dyDescent="0.25">
      <c r="A1957">
        <v>1616074200</v>
      </c>
      <c r="B1957">
        <f>INDEX('Daily Data ADJ'!$1:$1048576,MATCH(Calc!$A1957,'Daily Data ADJ'!$A:$A,0),MATCH("SPY, CBOE BZX: Close",'Daily Data ADJ'!$1:$1,0))</f>
        <v>380.15956790000001</v>
      </c>
      <c r="C1957">
        <f>INDEX('Daily Data ADJ'!$1:$1048576,MATCH(Calc!$A1957,'Daily Data ADJ'!$A:$A,0),MATCH("EFFR, FRED: Close",'Daily Data ADJ'!$1:$1,0))</f>
        <v>7.0000000000000007E-2</v>
      </c>
      <c r="D1957">
        <f>INDEX('Daily Data ADJ'!$1:$1048576,MATCH(Calc!$A1957,'Daily Data ADJ'!$A:$A,1),MATCH("SOFR, FRED: Close",'Daily Data ADJ'!$1:$1,0))</f>
        <v>0.01</v>
      </c>
      <c r="E1957">
        <f>INDEX('Daily Data ADJ'!$1:$1048576,MATCH(Calc!$A1957,'Daily Data ADJ'!$A:$A,0),MATCH("UPRO, CBOE BZX: Close",'Daily Data ADJ'!$1:$1,0))</f>
        <v>42.971398370000003</v>
      </c>
      <c r="F1957">
        <f>INDEX('Daily Data ADJ'!$1:$1048576,MATCH(Calc!$A1957,'Daily Data ADJ'!$A:$A,0),MATCH("ES1!, CME_MINI: Close",'Daily Data ADJ'!$1:$1,0))</f>
        <v>3906</v>
      </c>
      <c r="G1957">
        <f>INDEX('Daily Data ADJ'!$1:$1048576,MATCH(Calc!$A1957,'Daily Data ADJ'!$A:$A,0),MATCH("ES2!, CME_MINI: Close",'Daily Data ADJ'!$1:$1,0))</f>
        <v>3896</v>
      </c>
      <c r="H1957">
        <f>INDEX('QUANDL MULTPL SP500_DIV_YIELD_M'!$A:$G,MATCH(Calc!$A1957,'QUANDL MULTPL SP500_DIV_YIELD_M'!$A:$A,1),MATCH('QUANDL MULTPL SP500_DIV_YIELD_M'!$E$1,'QUANDL MULTPL SP500_DIV_YIELD_M'!$A$1:$G$1,0))</f>
        <v>1.49</v>
      </c>
      <c r="I1957" s="5">
        <f t="shared" si="180"/>
        <v>4.6986041529125423E-3</v>
      </c>
      <c r="J1957" s="1">
        <f>A1957/24/60/60+DATE(1970,1,1)</f>
        <v>44273.5625</v>
      </c>
      <c r="K1957" s="3">
        <f t="shared" si="183"/>
        <v>1</v>
      </c>
      <c r="L1957" s="6">
        <f>(1+Chart!$F$4)^(1/(365/K1957))-1</f>
        <v>6.6592785027408397E-5</v>
      </c>
      <c r="M1957" s="6">
        <f t="shared" si="184"/>
        <v>1.9171391369976476E-6</v>
      </c>
      <c r="N1957" s="6">
        <f t="shared" si="185"/>
        <v>1.284282265423542E-5</v>
      </c>
      <c r="O1957">
        <f>O1956*(B1957/B1956)</f>
        <v>380.15956790000405</v>
      </c>
      <c r="P1957">
        <f t="shared" si="181"/>
        <v>2021</v>
      </c>
      <c r="Q1957" s="1">
        <f t="shared" si="182"/>
        <v>44273.5625</v>
      </c>
      <c r="R1957">
        <f>IF(B1958="",R1956,IF(Q1957&gt;=Chart!$F$2,E1957,0))</f>
        <v>42.971398370000003</v>
      </c>
      <c r="S1957">
        <f>IF(B1958="",S1956,IFERROR(IF(AND(R1957&gt;0,R1956=0),R1957,(1+(B1958/B1957-1)*Calc!$Z$1)*S1956),0))</f>
        <v>42.052390117041931</v>
      </c>
      <c r="T1957">
        <f>IF(B1958="",T1956,IFERROR(IF(AND(R1957&gt;0,R1956=0),R1957,(1+(B1958/B1957-1)*Calc!$Z$1-L1958)*T1956),0))</f>
        <v>41.849632465420413</v>
      </c>
      <c r="U1957">
        <f>IF(B1958="",U1956,IFERROR(IF(AND(R1957&gt;0,R1956=0),R1957,(1+(B1958/B1957-1)*Calc!$Z$1-M1958*2)*U1956),0))</f>
        <v>42.03948006066684</v>
      </c>
      <c r="V1957">
        <f>IF(B1958="",V1956,IFERROR(IF(AND(R1957&gt;0,R1956=0),R1957,(1+(B1958/B1957-1)*Calc!$Z$1-N1958*2)*V1956),0))</f>
        <v>41.970551296426457</v>
      </c>
      <c r="W1957">
        <f>IF(ISNUMBER(C1957),C1957,W1956)</f>
        <v>7.0000000000000007E-2</v>
      </c>
      <c r="Y1957" s="1">
        <f>IF(AND(Q1957&gt;=Chart!$F$2,Q1957&lt;=Chart!$F$3),Q1957,#N/A)</f>
        <v>44273.5625</v>
      </c>
      <c r="Z1957">
        <f>IF(AND(Q1957&gt;=Chart!$F$2,Q1957&lt;=Chart!$F$3),R1957,#N/A)</f>
        <v>42.971398370000003</v>
      </c>
      <c r="AA1957">
        <f>IF(AND(Q1957&gt;=Chart!$F$2,Q1957&lt;=Chart!$F$3),S1957,#N/A)</f>
        <v>42.052390117041931</v>
      </c>
      <c r="AB1957">
        <f>IF(AND(Q1957&gt;=Chart!$F$2,Q1957&lt;=Chart!$F$3),T1957,#N/A)</f>
        <v>41.849632465420413</v>
      </c>
      <c r="AC1957">
        <f>IF(AND(Q1957&gt;=Chart!$F$2,Q1957&lt;=Chart!$F$3),U1957,#N/A)</f>
        <v>42.03948006066684</v>
      </c>
      <c r="AD1957">
        <f>IF(AND(Q1957&gt;=Chart!$F$2,Q1957&lt;=Chart!$F$3),V1957,#N/A)</f>
        <v>41.970551296426457</v>
      </c>
      <c r="AE1957">
        <f>IF(AND(Q1957&gt;=Chart!$F$2,Q1957&lt;=Chart!$F$3),I1957,#N/A)</f>
        <v>4.6986041529125423E-3</v>
      </c>
      <c r="AF1957">
        <f>IF(AND(Q1957&gt;=Chart!$F$2,Q1957&lt;=Chart!$F$3),H1957/100,#N/A)</f>
        <v>1.49E-2</v>
      </c>
      <c r="AG1957">
        <f>IF(AND(Q1957&gt;=Chart!$F$2,Q1957&lt;=Chart!$F$3),W1957/100,#N/A)</f>
        <v>7.000000000000001E-4</v>
      </c>
    </row>
    <row r="1958" spans="1:33" x14ac:dyDescent="0.25">
      <c r="A1958">
        <v>1616160600</v>
      </c>
      <c r="B1958">
        <f>INDEX('Daily Data ADJ'!$1:$1048576,MATCH(Calc!$A1958,'Daily Data ADJ'!$A:$A,0),MATCH("SPY, CBOE BZX: Close",'Daily Data ADJ'!$1:$1,0))</f>
        <v>379.45594539000001</v>
      </c>
      <c r="C1958">
        <f>INDEX('Daily Data ADJ'!$1:$1048576,MATCH(Calc!$A1958,'Daily Data ADJ'!$A:$A,0),MATCH("EFFR, FRED: Close",'Daily Data ADJ'!$1:$1,0))</f>
        <v>7.0000000000000007E-2</v>
      </c>
      <c r="D1958">
        <f>INDEX('Daily Data ADJ'!$1:$1048576,MATCH(Calc!$A1958,'Daily Data ADJ'!$A:$A,1),MATCH("SOFR, FRED: Close",'Daily Data ADJ'!$1:$1,0))</f>
        <v>0.01</v>
      </c>
      <c r="E1958">
        <f>INDEX('Daily Data ADJ'!$1:$1048576,MATCH(Calc!$A1958,'Daily Data ADJ'!$A:$A,0),MATCH("UPRO, CBOE BZX: Close",'Daily Data ADJ'!$1:$1,0))</f>
        <v>42.742615460000003</v>
      </c>
      <c r="F1958">
        <f>INDEX('Daily Data ADJ'!$1:$1048576,MATCH(Calc!$A1958,'Daily Data ADJ'!$A:$A,0),MATCH("ES1!, CME_MINI: Close",'Daily Data ADJ'!$1:$1,0))</f>
        <v>3899.75</v>
      </c>
      <c r="G1958">
        <f>INDEX('Daily Data ADJ'!$1:$1048576,MATCH(Calc!$A1958,'Daily Data ADJ'!$A:$A,0),MATCH("ES2!, CME_MINI: Close",'Daily Data ADJ'!$1:$1,0))</f>
        <v>3889.75</v>
      </c>
      <c r="H1958">
        <f>INDEX('QUANDL MULTPL SP500_DIV_YIELD_M'!$A:$G,MATCH(Calc!$A1958,'QUANDL MULTPL SP500_DIV_YIELD_M'!$A:$A,1),MATCH('QUANDL MULTPL SP500_DIV_YIELD_M'!$E$1,'QUANDL MULTPL SP500_DIV_YIELD_M'!$A$1:$G$1,0))</f>
        <v>1.49</v>
      </c>
      <c r="I1958" s="5">
        <f t="shared" si="180"/>
        <v>4.682317627136421E-3</v>
      </c>
      <c r="J1958" s="1">
        <f>A1958/24/60/60+DATE(1970,1,1)</f>
        <v>44274.5625</v>
      </c>
      <c r="K1958" s="3">
        <f t="shared" si="183"/>
        <v>1</v>
      </c>
      <c r="L1958" s="6">
        <f>(1+Chart!$F$4)^(1/(365/K1958))-1</f>
        <v>6.6592785027408397E-5</v>
      </c>
      <c r="M1958" s="6">
        <f t="shared" si="184"/>
        <v>1.9171391369976476E-6</v>
      </c>
      <c r="N1958" s="6">
        <f t="shared" si="185"/>
        <v>1.2798409780412356E-5</v>
      </c>
      <c r="O1958">
        <f>O1957*(B1958/B1957)</f>
        <v>379.45594539000405</v>
      </c>
      <c r="P1958">
        <f t="shared" si="181"/>
        <v>2021</v>
      </c>
      <c r="Q1958" s="1">
        <f t="shared" si="182"/>
        <v>44274.5625</v>
      </c>
      <c r="R1958">
        <f>IF(B1959="",R1957,IF(Q1958&gt;=Chart!$F$2,E1958,0))</f>
        <v>42.742615460000003</v>
      </c>
      <c r="S1958">
        <f>IF(B1959="",S1957,IFERROR(IF(AND(R1958&gt;0,R1957=0),R1958,(1+(B1959/B1958-1)*Calc!$Z$1)*S1957),0))</f>
        <v>43.059755832468731</v>
      </c>
      <c r="T1958">
        <f>IF(B1959="",T1957,IFERROR(IF(AND(R1958&gt;0,R1957=0),R1958,(1+(B1959/B1958-1)*Calc!$Z$1-L1959)*T1957),0))</f>
        <v>42.843779910372362</v>
      </c>
      <c r="U1958">
        <f>IF(B1959="",U1957,IFERROR(IF(AND(R1958&gt;0,R1957=0),R1958,(1+(B1959/B1958-1)*Calc!$Z$1-M1959*2)*U1957),0))</f>
        <v>43.046052941352919</v>
      </c>
      <c r="V1958">
        <f>IF(B1959="",V1957,IFERROR(IF(AND(R1958&gt;0,R1957=0),R1958,(1+(B1959/B1958-1)*Calc!$Z$1-N1959*2)*V1957),0))</f>
        <v>42.97250638695607</v>
      </c>
      <c r="W1958">
        <f>IF(ISNUMBER(C1958),C1958,W1957)</f>
        <v>7.0000000000000007E-2</v>
      </c>
      <c r="Y1958" s="1">
        <f>IF(AND(Q1958&gt;=Chart!$F$2,Q1958&lt;=Chart!$F$3),Q1958,#N/A)</f>
        <v>44274.5625</v>
      </c>
      <c r="Z1958">
        <f>IF(AND(Q1958&gt;=Chart!$F$2,Q1958&lt;=Chart!$F$3),R1958,#N/A)</f>
        <v>42.742615460000003</v>
      </c>
      <c r="AA1958">
        <f>IF(AND(Q1958&gt;=Chart!$F$2,Q1958&lt;=Chart!$F$3),S1958,#N/A)</f>
        <v>43.059755832468731</v>
      </c>
      <c r="AB1958">
        <f>IF(AND(Q1958&gt;=Chart!$F$2,Q1958&lt;=Chart!$F$3),T1958,#N/A)</f>
        <v>42.843779910372362</v>
      </c>
      <c r="AC1958">
        <f>IF(AND(Q1958&gt;=Chart!$F$2,Q1958&lt;=Chart!$F$3),U1958,#N/A)</f>
        <v>43.046052941352919</v>
      </c>
      <c r="AD1958">
        <f>IF(AND(Q1958&gt;=Chart!$F$2,Q1958&lt;=Chart!$F$3),V1958,#N/A)</f>
        <v>42.97250638695607</v>
      </c>
      <c r="AE1958">
        <f>IF(AND(Q1958&gt;=Chart!$F$2,Q1958&lt;=Chart!$F$3),I1958,#N/A)</f>
        <v>4.682317627136421E-3</v>
      </c>
      <c r="AF1958">
        <f>IF(AND(Q1958&gt;=Chart!$F$2,Q1958&lt;=Chart!$F$3),H1958/100,#N/A)</f>
        <v>1.49E-2</v>
      </c>
      <c r="AG1958">
        <f>IF(AND(Q1958&gt;=Chart!$F$2,Q1958&lt;=Chart!$F$3),W1958/100,#N/A)</f>
        <v>7.000000000000001E-4</v>
      </c>
    </row>
    <row r="1959" spans="1:33" x14ac:dyDescent="0.25">
      <c r="A1959">
        <v>1616419800</v>
      </c>
      <c r="B1959">
        <f>INDEX('Daily Data ADJ'!$1:$1048576,MATCH(Calc!$A1959,'Daily Data ADJ'!$A:$A,0),MATCH("SPY, CBOE BZX: Close",'Daily Data ADJ'!$1:$1,0))</f>
        <v>382.48590324999998</v>
      </c>
      <c r="C1959">
        <f>INDEX('Daily Data ADJ'!$1:$1048576,MATCH(Calc!$A1959,'Daily Data ADJ'!$A:$A,0),MATCH("EFFR, FRED: Close",'Daily Data ADJ'!$1:$1,0))</f>
        <v>7.0000000000000007E-2</v>
      </c>
      <c r="D1959">
        <f>INDEX('Daily Data ADJ'!$1:$1048576,MATCH(Calc!$A1959,'Daily Data ADJ'!$A:$A,1),MATCH("SOFR, FRED: Close",'Daily Data ADJ'!$1:$1,0))</f>
        <v>0.01</v>
      </c>
      <c r="E1959">
        <f>INDEX('Daily Data ADJ'!$1:$1048576,MATCH(Calc!$A1959,'Daily Data ADJ'!$A:$A,0),MATCH("UPRO, CBOE BZX: Close",'Daily Data ADJ'!$1:$1,0))</f>
        <v>43.722403129999996</v>
      </c>
      <c r="F1959">
        <f>INDEX('Daily Data ADJ'!$1:$1048576,MATCH(Calc!$A1959,'Daily Data ADJ'!$A:$A,0),MATCH("ES1!, CME_MINI: Close",'Daily Data ADJ'!$1:$1,0))</f>
        <v>3930</v>
      </c>
      <c r="G1959">
        <f>INDEX('Daily Data ADJ'!$1:$1048576,MATCH(Calc!$A1959,'Daily Data ADJ'!$A:$A,0),MATCH("ES2!, CME_MINI: Close",'Daily Data ADJ'!$1:$1,0))</f>
        <v>3920.25</v>
      </c>
      <c r="H1959">
        <f>INDEX('QUANDL MULTPL SP500_DIV_YIELD_M'!$A:$G,MATCH(Calc!$A1959,'QUANDL MULTPL SP500_DIV_YIELD_M'!$A:$A,1),MATCH('QUANDL MULTPL SP500_DIV_YIELD_M'!$E$1,'QUANDL MULTPL SP500_DIV_YIELD_M'!$A$1:$G$1,0))</f>
        <v>1.49</v>
      </c>
      <c r="I1959" s="5">
        <f t="shared" si="180"/>
        <v>5.0132045022488227E-3</v>
      </c>
      <c r="J1959" s="1">
        <f>A1959/24/60/60+DATE(1970,1,1)</f>
        <v>44277.5625</v>
      </c>
      <c r="K1959" s="3">
        <f t="shared" si="183"/>
        <v>3</v>
      </c>
      <c r="L1959" s="6">
        <f>(1+Chart!$F$4)^(1/(365/K1959))-1</f>
        <v>1.9979165917494157E-4</v>
      </c>
      <c r="M1959" s="6">
        <f t="shared" si="184"/>
        <v>5.7514284375059788E-6</v>
      </c>
      <c r="N1959" s="6">
        <f t="shared" si="185"/>
        <v>4.1102326044040183E-5</v>
      </c>
      <c r="O1959">
        <f>O1958*(B1959/B1958)</f>
        <v>382.48590325000407</v>
      </c>
      <c r="P1959">
        <f t="shared" si="181"/>
        <v>2021</v>
      </c>
      <c r="Q1959" s="1">
        <f t="shared" si="182"/>
        <v>44277.5625</v>
      </c>
      <c r="R1959">
        <f>IF(B1960="",R1958,IF(Q1959&gt;=Chart!$F$2,E1959,0))</f>
        <v>43.722403129999996</v>
      </c>
      <c r="S1959">
        <f>IF(B1960="",S1958,IFERROR(IF(AND(R1959&gt;0,R1958=0),R1959,(1+(B1960/B1959-1)*Calc!$Z$1)*S1958),0))</f>
        <v>42.043010791711446</v>
      </c>
      <c r="T1959">
        <f>IF(B1960="",T1958,IFERROR(IF(AND(R1959&gt;0,R1958=0),R1959,(1+(B1960/B1959-1)*Calc!$Z$1-L1960)*T1958),0))</f>
        <v>41.829281497176908</v>
      </c>
      <c r="U1959">
        <f>IF(B1960="",U1958,IFERROR(IF(AND(R1959&gt;0,R1958=0),R1959,(1+(B1960/B1959-1)*Calc!$Z$1-M1960*2)*U1958),0))</f>
        <v>42.029466408470604</v>
      </c>
      <c r="V1959">
        <f>IF(B1960="",V1958,IFERROR(IF(AND(R1959&gt;0,R1958=0),R1959,(1+(B1960/B1959-1)*Calc!$Z$1-N1960*2)*V1958),0))</f>
        <v>41.956721557260849</v>
      </c>
      <c r="W1959">
        <f>IF(ISNUMBER(C1959),C1959,W1958)</f>
        <v>7.0000000000000007E-2</v>
      </c>
      <c r="Y1959" s="1">
        <f>IF(AND(Q1959&gt;=Chart!$F$2,Q1959&lt;=Chart!$F$3),Q1959,#N/A)</f>
        <v>44277.5625</v>
      </c>
      <c r="Z1959">
        <f>IF(AND(Q1959&gt;=Chart!$F$2,Q1959&lt;=Chart!$F$3),R1959,#N/A)</f>
        <v>43.722403129999996</v>
      </c>
      <c r="AA1959">
        <f>IF(AND(Q1959&gt;=Chart!$F$2,Q1959&lt;=Chart!$F$3),S1959,#N/A)</f>
        <v>42.043010791711446</v>
      </c>
      <c r="AB1959">
        <f>IF(AND(Q1959&gt;=Chart!$F$2,Q1959&lt;=Chart!$F$3),T1959,#N/A)</f>
        <v>41.829281497176908</v>
      </c>
      <c r="AC1959">
        <f>IF(AND(Q1959&gt;=Chart!$F$2,Q1959&lt;=Chart!$F$3),U1959,#N/A)</f>
        <v>42.029466408470604</v>
      </c>
      <c r="AD1959">
        <f>IF(AND(Q1959&gt;=Chart!$F$2,Q1959&lt;=Chart!$F$3),V1959,#N/A)</f>
        <v>41.956721557260849</v>
      </c>
      <c r="AE1959">
        <f>IF(AND(Q1959&gt;=Chart!$F$2,Q1959&lt;=Chart!$F$3),I1959,#N/A)</f>
        <v>5.0132045022488227E-3</v>
      </c>
      <c r="AF1959">
        <f>IF(AND(Q1959&gt;=Chart!$F$2,Q1959&lt;=Chart!$F$3),H1959/100,#N/A)</f>
        <v>1.49E-2</v>
      </c>
      <c r="AG1959">
        <f>IF(AND(Q1959&gt;=Chart!$F$2,Q1959&lt;=Chart!$F$3),W1959/100,#N/A)</f>
        <v>7.000000000000001E-4</v>
      </c>
    </row>
    <row r="1960" spans="1:33" x14ac:dyDescent="0.25">
      <c r="A1960">
        <v>1616506200</v>
      </c>
      <c r="B1960">
        <f>INDEX('Daily Data ADJ'!$1:$1048576,MATCH(Calc!$A1960,'Daily Data ADJ'!$A:$A,0),MATCH("SPY, CBOE BZX: Close",'Daily Data ADJ'!$1:$1,0))</f>
        <v>379.47543065000002</v>
      </c>
      <c r="C1960">
        <f>INDEX('Daily Data ADJ'!$1:$1048576,MATCH(Calc!$A1960,'Daily Data ADJ'!$A:$A,0),MATCH("EFFR, FRED: Close",'Daily Data ADJ'!$1:$1,0))</f>
        <v>7.0000000000000007E-2</v>
      </c>
      <c r="D1960">
        <f>INDEX('Daily Data ADJ'!$1:$1048576,MATCH(Calc!$A1960,'Daily Data ADJ'!$A:$A,1),MATCH("SOFR, FRED: Close",'Daily Data ADJ'!$1:$1,0))</f>
        <v>0.01</v>
      </c>
      <c r="E1960">
        <f>INDEX('Daily Data ADJ'!$1:$1048576,MATCH(Calc!$A1960,'Daily Data ADJ'!$A:$A,0),MATCH("UPRO, CBOE BZX: Close",'Daily Data ADJ'!$1:$1,0))</f>
        <v>42.736779560000002</v>
      </c>
      <c r="F1960">
        <f>INDEX('Daily Data ADJ'!$1:$1048576,MATCH(Calc!$A1960,'Daily Data ADJ'!$A:$A,0),MATCH("ES1!, CME_MINI: Close",'Daily Data ADJ'!$1:$1,0))</f>
        <v>3899.75</v>
      </c>
      <c r="G1960">
        <f>INDEX('Daily Data ADJ'!$1:$1048576,MATCH(Calc!$A1960,'Daily Data ADJ'!$A:$A,0),MATCH("ES2!, CME_MINI: Close",'Daily Data ADJ'!$1:$1,0))</f>
        <v>3889.75</v>
      </c>
      <c r="H1960">
        <f>INDEX('QUANDL MULTPL SP500_DIV_YIELD_M'!$A:$G,MATCH(Calc!$A1960,'QUANDL MULTPL SP500_DIV_YIELD_M'!$A:$A,1),MATCH('QUANDL MULTPL SP500_DIV_YIELD_M'!$E$1,'QUANDL MULTPL SP500_DIV_YIELD_M'!$A$1:$G$1,0))</f>
        <v>1.49</v>
      </c>
      <c r="I1960" s="5">
        <f t="shared" si="180"/>
        <v>4.682317627136421E-3</v>
      </c>
      <c r="J1960" s="1">
        <f>A1960/24/60/60+DATE(1970,1,1)</f>
        <v>44278.5625</v>
      </c>
      <c r="K1960" s="3">
        <f t="shared" si="183"/>
        <v>1</v>
      </c>
      <c r="L1960" s="6">
        <f>(1+Chart!$F$4)^(1/(365/K1960))-1</f>
        <v>6.6592785027408397E-5</v>
      </c>
      <c r="M1960" s="6">
        <f t="shared" si="184"/>
        <v>1.9171391369976476E-6</v>
      </c>
      <c r="N1960" s="6">
        <f t="shared" si="185"/>
        <v>1.2798409780412356E-5</v>
      </c>
      <c r="O1960">
        <f>O1959*(B1960/B1959)</f>
        <v>379.47543065000406</v>
      </c>
      <c r="P1960">
        <f t="shared" si="181"/>
        <v>2021</v>
      </c>
      <c r="Q1960" s="1">
        <f t="shared" si="182"/>
        <v>44278.5625</v>
      </c>
      <c r="R1960">
        <f>IF(B1961="",R1959,IF(Q1960&gt;=Chart!$F$2,E1960,0))</f>
        <v>42.736779560000002</v>
      </c>
      <c r="S1960">
        <f>IF(B1961="",S1959,IFERROR(IF(AND(R1960&gt;0,R1959=0),R1960,(1+(B1961/B1960-1)*Calc!$Z$1)*S1959),0))</f>
        <v>41.401841384547204</v>
      </c>
      <c r="T1960">
        <f>IF(B1961="",T1959,IFERROR(IF(AND(R1960&gt;0,R1959=0),R1960,(1+(B1961/B1960-1)*Calc!$Z$1-L1961)*T1959),0))</f>
        <v>41.18858600199448</v>
      </c>
      <c r="U1960">
        <f>IF(B1961="",U1959,IFERROR(IF(AND(R1960&gt;0,R1959=0),R1960,(1+(B1961/B1960-1)*Calc!$Z$1-M1961*2)*U1959),0))</f>
        <v>41.388342404827583</v>
      </c>
      <c r="V1960">
        <f>IF(B1961="",V1959,IFERROR(IF(AND(R1960&gt;0,R1959=0),R1960,(1+(B1961/B1960-1)*Calc!$Z$1-N1961*2)*V1959),0))</f>
        <v>41.315805533372313</v>
      </c>
      <c r="W1960">
        <f>IF(ISNUMBER(C1960),C1960,W1959)</f>
        <v>7.0000000000000007E-2</v>
      </c>
      <c r="Y1960" s="1">
        <f>IF(AND(Q1960&gt;=Chart!$F$2,Q1960&lt;=Chart!$F$3),Q1960,#N/A)</f>
        <v>44278.5625</v>
      </c>
      <c r="Z1960">
        <f>IF(AND(Q1960&gt;=Chart!$F$2,Q1960&lt;=Chart!$F$3),R1960,#N/A)</f>
        <v>42.736779560000002</v>
      </c>
      <c r="AA1960">
        <f>IF(AND(Q1960&gt;=Chart!$F$2,Q1960&lt;=Chart!$F$3),S1960,#N/A)</f>
        <v>41.401841384547204</v>
      </c>
      <c r="AB1960">
        <f>IF(AND(Q1960&gt;=Chart!$F$2,Q1960&lt;=Chart!$F$3),T1960,#N/A)</f>
        <v>41.18858600199448</v>
      </c>
      <c r="AC1960">
        <f>IF(AND(Q1960&gt;=Chart!$F$2,Q1960&lt;=Chart!$F$3),U1960,#N/A)</f>
        <v>41.388342404827583</v>
      </c>
      <c r="AD1960">
        <f>IF(AND(Q1960&gt;=Chart!$F$2,Q1960&lt;=Chart!$F$3),V1960,#N/A)</f>
        <v>41.315805533372313</v>
      </c>
      <c r="AE1960">
        <f>IF(AND(Q1960&gt;=Chart!$F$2,Q1960&lt;=Chart!$F$3),I1960,#N/A)</f>
        <v>4.682317627136421E-3</v>
      </c>
      <c r="AF1960">
        <f>IF(AND(Q1960&gt;=Chart!$F$2,Q1960&lt;=Chart!$F$3),H1960/100,#N/A)</f>
        <v>1.49E-2</v>
      </c>
      <c r="AG1960">
        <f>IF(AND(Q1960&gt;=Chart!$F$2,Q1960&lt;=Chart!$F$3),W1960/100,#N/A)</f>
        <v>7.000000000000001E-4</v>
      </c>
    </row>
    <row r="1961" spans="1:33" x14ac:dyDescent="0.25">
      <c r="A1961">
        <v>1616592600</v>
      </c>
      <c r="B1961">
        <f>INDEX('Daily Data ADJ'!$1:$1048576,MATCH(Calc!$A1961,'Daily Data ADJ'!$A:$A,0),MATCH("SPY, CBOE BZX: Close",'Daily Data ADJ'!$1:$1,0))</f>
        <v>377.54638994999999</v>
      </c>
      <c r="C1961">
        <f>INDEX('Daily Data ADJ'!$1:$1048576,MATCH(Calc!$A1961,'Daily Data ADJ'!$A:$A,0),MATCH("EFFR, FRED: Close",'Daily Data ADJ'!$1:$1,0))</f>
        <v>7.0000000000000007E-2</v>
      </c>
      <c r="D1961">
        <f>INDEX('Daily Data ADJ'!$1:$1048576,MATCH(Calc!$A1961,'Daily Data ADJ'!$A:$A,1),MATCH("SOFR, FRED: Close",'Daily Data ADJ'!$1:$1,0))</f>
        <v>0.01</v>
      </c>
      <c r="E1961">
        <f>INDEX('Daily Data ADJ'!$1:$1048576,MATCH(Calc!$A1961,'Daily Data ADJ'!$A:$A,0),MATCH("UPRO, CBOE BZX: Close",'Daily Data ADJ'!$1:$1,0))</f>
        <v>42.065130519999997</v>
      </c>
      <c r="F1961">
        <f>INDEX('Daily Data ADJ'!$1:$1048576,MATCH(Calc!$A1961,'Daily Data ADJ'!$A:$A,0),MATCH("ES1!, CME_MINI: Close",'Daily Data ADJ'!$1:$1,0))</f>
        <v>3880.75</v>
      </c>
      <c r="G1961">
        <f>INDEX('Daily Data ADJ'!$1:$1048576,MATCH(Calc!$A1961,'Daily Data ADJ'!$A:$A,0),MATCH("ES2!, CME_MINI: Close",'Daily Data ADJ'!$1:$1,0))</f>
        <v>3870.75</v>
      </c>
      <c r="H1961">
        <f>INDEX('QUANDL MULTPL SP500_DIV_YIELD_M'!$A:$G,MATCH(Calc!$A1961,'QUANDL MULTPL SP500_DIV_YIELD_M'!$A:$A,1),MATCH('QUANDL MULTPL SP500_DIV_YIELD_M'!$E$1,'QUANDL MULTPL SP500_DIV_YIELD_M'!$A$1:$G$1,0))</f>
        <v>1.49</v>
      </c>
      <c r="I1961" s="5">
        <f t="shared" si="180"/>
        <v>4.632485694822417E-3</v>
      </c>
      <c r="J1961" s="1">
        <f>A1961/24/60/60+DATE(1970,1,1)</f>
        <v>44279.5625</v>
      </c>
      <c r="K1961" s="3">
        <f t="shared" si="183"/>
        <v>1</v>
      </c>
      <c r="L1961" s="6">
        <f>(1+Chart!$F$4)^(1/(365/K1961))-1</f>
        <v>6.6592785027408397E-5</v>
      </c>
      <c r="M1961" s="6">
        <f t="shared" si="184"/>
        <v>1.9171391369976476E-6</v>
      </c>
      <c r="N1961" s="6">
        <f t="shared" si="185"/>
        <v>1.2662515116446116E-5</v>
      </c>
      <c r="O1961">
        <f>O1960*(B1961/B1960)</f>
        <v>377.54638995000403</v>
      </c>
      <c r="P1961">
        <f t="shared" si="181"/>
        <v>2021</v>
      </c>
      <c r="Q1961" s="1">
        <f t="shared" si="182"/>
        <v>44279.5625</v>
      </c>
      <c r="R1961">
        <f>IF(B1962="",R1960,IF(Q1961&gt;=Chart!$F$2,E1961,0))</f>
        <v>42.065130519999997</v>
      </c>
      <c r="S1961">
        <f>IF(B1962="",S1960,IFERROR(IF(AND(R1961&gt;0,R1960=0),R1961,(1+(B1962/B1961-1)*Calc!$Z$1)*S1960),0))</f>
        <v>42.100561558684717</v>
      </c>
      <c r="T1961">
        <f>IF(B1962="",T1960,IFERROR(IF(AND(R1961&gt;0,R1960=0),R1961,(1+(B1962/B1961-1)*Calc!$Z$1-L1962)*T1960),0))</f>
        <v>41.880964298723633</v>
      </c>
      <c r="U1961">
        <f>IF(B1962="",U1960,IFERROR(IF(AND(R1961&gt;0,R1960=0),R1961,(1+(B1962/B1961-1)*Calc!$Z$1-M1962*2)*U1960),0))</f>
        <v>42.086676068360326</v>
      </c>
      <c r="V1961">
        <f>IF(B1962="",V1960,IFERROR(IF(AND(R1961&gt;0,R1960=0),R1961,(1+(B1962/B1961-1)*Calc!$Z$1-N1962*2)*V1960),0))</f>
        <v>42.012015725085611</v>
      </c>
      <c r="W1961">
        <f>IF(ISNUMBER(C1961),C1961,W1960)</f>
        <v>7.0000000000000007E-2</v>
      </c>
      <c r="Y1961" s="1">
        <f>IF(AND(Q1961&gt;=Chart!$F$2,Q1961&lt;=Chart!$F$3),Q1961,#N/A)</f>
        <v>44279.5625</v>
      </c>
      <c r="Z1961">
        <f>IF(AND(Q1961&gt;=Chart!$F$2,Q1961&lt;=Chart!$F$3),R1961,#N/A)</f>
        <v>42.065130519999997</v>
      </c>
      <c r="AA1961">
        <f>IF(AND(Q1961&gt;=Chart!$F$2,Q1961&lt;=Chart!$F$3),S1961,#N/A)</f>
        <v>42.100561558684717</v>
      </c>
      <c r="AB1961">
        <f>IF(AND(Q1961&gt;=Chart!$F$2,Q1961&lt;=Chart!$F$3),T1961,#N/A)</f>
        <v>41.880964298723633</v>
      </c>
      <c r="AC1961">
        <f>IF(AND(Q1961&gt;=Chart!$F$2,Q1961&lt;=Chart!$F$3),U1961,#N/A)</f>
        <v>42.086676068360326</v>
      </c>
      <c r="AD1961">
        <f>IF(AND(Q1961&gt;=Chart!$F$2,Q1961&lt;=Chart!$F$3),V1961,#N/A)</f>
        <v>42.012015725085611</v>
      </c>
      <c r="AE1961">
        <f>IF(AND(Q1961&gt;=Chart!$F$2,Q1961&lt;=Chart!$F$3),I1961,#N/A)</f>
        <v>4.632485694822417E-3</v>
      </c>
      <c r="AF1961">
        <f>IF(AND(Q1961&gt;=Chart!$F$2,Q1961&lt;=Chart!$F$3),H1961/100,#N/A)</f>
        <v>1.49E-2</v>
      </c>
      <c r="AG1961">
        <f>IF(AND(Q1961&gt;=Chart!$F$2,Q1961&lt;=Chart!$F$3),W1961/100,#N/A)</f>
        <v>7.000000000000001E-4</v>
      </c>
    </row>
    <row r="1962" spans="1:33" x14ac:dyDescent="0.25">
      <c r="A1962">
        <v>1616679000</v>
      </c>
      <c r="B1962">
        <f>INDEX('Daily Data ADJ'!$1:$1048576,MATCH(Calc!$A1962,'Daily Data ADJ'!$A:$A,0),MATCH("SPY, CBOE BZX: Close",'Daily Data ADJ'!$1:$1,0))</f>
        <v>379.67028324</v>
      </c>
      <c r="C1962">
        <f>INDEX('Daily Data ADJ'!$1:$1048576,MATCH(Calc!$A1962,'Daily Data ADJ'!$A:$A,0),MATCH("EFFR, FRED: Close",'Daily Data ADJ'!$1:$1,0))</f>
        <v>7.0000000000000007E-2</v>
      </c>
      <c r="D1962">
        <f>INDEX('Daily Data ADJ'!$1:$1048576,MATCH(Calc!$A1962,'Daily Data ADJ'!$A:$A,1),MATCH("SOFR, FRED: Close",'Daily Data ADJ'!$1:$1,0))</f>
        <v>0.01</v>
      </c>
      <c r="E1962">
        <f>INDEX('Daily Data ADJ'!$1:$1048576,MATCH(Calc!$A1962,'Daily Data ADJ'!$A:$A,0),MATCH("UPRO, CBOE BZX: Close",'Daily Data ADJ'!$1:$1,0))</f>
        <v>42.756680269999997</v>
      </c>
      <c r="F1962">
        <f>INDEX('Daily Data ADJ'!$1:$1048576,MATCH(Calc!$A1962,'Daily Data ADJ'!$A:$A,0),MATCH("ES1!, CME_MINI: Close",'Daily Data ADJ'!$1:$1,0))</f>
        <v>3900.5</v>
      </c>
      <c r="G1962">
        <f>INDEX('Daily Data ADJ'!$1:$1048576,MATCH(Calc!$A1962,'Daily Data ADJ'!$A:$A,0),MATCH("ES2!, CME_MINI: Close",'Daily Data ADJ'!$1:$1,0))</f>
        <v>3890.5</v>
      </c>
      <c r="H1962">
        <f>INDEX('QUANDL MULTPL SP500_DIV_YIELD_M'!$A:$G,MATCH(Calc!$A1962,'QUANDL MULTPL SP500_DIV_YIELD_M'!$A:$A,1),MATCH('QUANDL MULTPL SP500_DIV_YIELD_M'!$E$1,'QUANDL MULTPL SP500_DIV_YIELD_M'!$A$1:$G$1,0))</f>
        <v>1.49</v>
      </c>
      <c r="I1962" s="5">
        <f t="shared" si="180"/>
        <v>4.6842747554327359E-3</v>
      </c>
      <c r="J1962" s="1">
        <f>A1962/24/60/60+DATE(1970,1,1)</f>
        <v>44280.5625</v>
      </c>
      <c r="K1962" s="3">
        <f t="shared" si="183"/>
        <v>1</v>
      </c>
      <c r="L1962" s="6">
        <f>(1+Chart!$F$4)^(1/(365/K1962))-1</f>
        <v>6.6592785027408397E-5</v>
      </c>
      <c r="M1962" s="6">
        <f t="shared" si="184"/>
        <v>1.9171391369976476E-6</v>
      </c>
      <c r="N1962" s="6">
        <f t="shared" si="185"/>
        <v>1.2803746849421316E-5</v>
      </c>
      <c r="O1962">
        <f>O1961*(B1962/B1961)</f>
        <v>379.67028324000404</v>
      </c>
      <c r="P1962">
        <f t="shared" si="181"/>
        <v>2021</v>
      </c>
      <c r="Q1962" s="1">
        <f t="shared" si="182"/>
        <v>44280.5625</v>
      </c>
      <c r="R1962">
        <f>IF(B1963="",R1961,IF(Q1962&gt;=Chart!$F$2,E1962,0))</f>
        <v>42.756680269999997</v>
      </c>
      <c r="S1962">
        <f>IF(B1963="",S1961,IFERROR(IF(AND(R1962&gt;0,R1961=0),R1962,(1+(B1963/B1962-1)*Calc!$Z$1)*S1961),0))</f>
        <v>44.135908182582817</v>
      </c>
      <c r="T1962">
        <f>IF(B1963="",T1961,IFERROR(IF(AND(R1962&gt;0,R1961=0),R1962,(1+(B1963/B1962-1)*Calc!$Z$1-L1963)*T1961),0))</f>
        <v>43.902905549245318</v>
      </c>
      <c r="U1962">
        <f>IF(B1963="",U1961,IFERROR(IF(AND(R1962&gt;0,R1961=0),R1962,(1+(B1963/B1962-1)*Calc!$Z$1-M1963*2)*U1961),0))</f>
        <v>44.121190027858233</v>
      </c>
      <c r="V1962">
        <f>IF(B1963="",V1961,IFERROR(IF(AND(R1962&gt;0,R1961=0),R1962,(1+(B1963/B1962-1)*Calc!$Z$1-N1963*2)*V1961),0))</f>
        <v>44.041968002822522</v>
      </c>
      <c r="W1962">
        <f>IF(ISNUMBER(C1962),C1962,W1961)</f>
        <v>7.0000000000000007E-2</v>
      </c>
      <c r="Y1962" s="1">
        <f>IF(AND(Q1962&gt;=Chart!$F$2,Q1962&lt;=Chart!$F$3),Q1962,#N/A)</f>
        <v>44280.5625</v>
      </c>
      <c r="Z1962">
        <f>IF(AND(Q1962&gt;=Chart!$F$2,Q1962&lt;=Chart!$F$3),R1962,#N/A)</f>
        <v>42.756680269999997</v>
      </c>
      <c r="AA1962">
        <f>IF(AND(Q1962&gt;=Chart!$F$2,Q1962&lt;=Chart!$F$3),S1962,#N/A)</f>
        <v>44.135908182582817</v>
      </c>
      <c r="AB1962">
        <f>IF(AND(Q1962&gt;=Chart!$F$2,Q1962&lt;=Chart!$F$3),T1962,#N/A)</f>
        <v>43.902905549245318</v>
      </c>
      <c r="AC1962">
        <f>IF(AND(Q1962&gt;=Chart!$F$2,Q1962&lt;=Chart!$F$3),U1962,#N/A)</f>
        <v>44.121190027858233</v>
      </c>
      <c r="AD1962">
        <f>IF(AND(Q1962&gt;=Chart!$F$2,Q1962&lt;=Chart!$F$3),V1962,#N/A)</f>
        <v>44.041968002822522</v>
      </c>
      <c r="AE1962">
        <f>IF(AND(Q1962&gt;=Chart!$F$2,Q1962&lt;=Chart!$F$3),I1962,#N/A)</f>
        <v>4.6842747554327359E-3</v>
      </c>
      <c r="AF1962">
        <f>IF(AND(Q1962&gt;=Chart!$F$2,Q1962&lt;=Chart!$F$3),H1962/100,#N/A)</f>
        <v>1.49E-2</v>
      </c>
      <c r="AG1962">
        <f>IF(AND(Q1962&gt;=Chart!$F$2,Q1962&lt;=Chart!$F$3),W1962/100,#N/A)</f>
        <v>7.000000000000001E-4</v>
      </c>
    </row>
    <row r="1963" spans="1:33" x14ac:dyDescent="0.25">
      <c r="A1963">
        <v>1616765400</v>
      </c>
      <c r="B1963">
        <f>INDEX('Daily Data ADJ'!$1:$1048576,MATCH(Calc!$A1963,'Daily Data ADJ'!$A:$A,0),MATCH("SPY, CBOE BZX: Close",'Daily Data ADJ'!$1:$1,0))</f>
        <v>385.78865474999998</v>
      </c>
      <c r="C1963">
        <f>INDEX('Daily Data ADJ'!$1:$1048576,MATCH(Calc!$A1963,'Daily Data ADJ'!$A:$A,0),MATCH("EFFR, FRED: Close",'Daily Data ADJ'!$1:$1,0))</f>
        <v>7.0000000000000007E-2</v>
      </c>
      <c r="D1963">
        <f>INDEX('Daily Data ADJ'!$1:$1048576,MATCH(Calc!$A1963,'Daily Data ADJ'!$A:$A,1),MATCH("SOFR, FRED: Close",'Daily Data ADJ'!$1:$1,0))</f>
        <v>0.01</v>
      </c>
      <c r="E1963">
        <f>INDEX('Daily Data ADJ'!$1:$1048576,MATCH(Calc!$A1963,'Daily Data ADJ'!$A:$A,0),MATCH("UPRO, CBOE BZX: Close",'Daily Data ADJ'!$1:$1,0))</f>
        <v>44.851230229999999</v>
      </c>
      <c r="F1963">
        <f>INDEX('Daily Data ADJ'!$1:$1048576,MATCH(Calc!$A1963,'Daily Data ADJ'!$A:$A,0),MATCH("ES1!, CME_MINI: Close",'Daily Data ADJ'!$1:$1,0))</f>
        <v>3964.75</v>
      </c>
      <c r="G1963">
        <f>INDEX('Daily Data ADJ'!$1:$1048576,MATCH(Calc!$A1963,'Daily Data ADJ'!$A:$A,0),MATCH("ES2!, CME_MINI: Close",'Daily Data ADJ'!$1:$1,0))</f>
        <v>3954.75</v>
      </c>
      <c r="H1963">
        <f>INDEX('QUANDL MULTPL SP500_DIV_YIELD_M'!$A:$G,MATCH(Calc!$A1963,'QUANDL MULTPL SP500_DIV_YIELD_M'!$A:$A,1),MATCH('QUANDL MULTPL SP500_DIV_YIELD_M'!$E$1,'QUANDL MULTPL SP500_DIV_YIELD_M'!$A$1:$G$1,0))</f>
        <v>1.49</v>
      </c>
      <c r="I1963" s="5">
        <f t="shared" si="180"/>
        <v>4.8491971304272831E-3</v>
      </c>
      <c r="J1963" s="1">
        <f>A1963/24/60/60+DATE(1970,1,1)</f>
        <v>44281.5625</v>
      </c>
      <c r="K1963" s="3">
        <f t="shared" si="183"/>
        <v>1</v>
      </c>
      <c r="L1963" s="6">
        <f>(1+Chart!$F$4)^(1/(365/K1963))-1</f>
        <v>6.6592785027408397E-5</v>
      </c>
      <c r="M1963" s="6">
        <f t="shared" si="184"/>
        <v>1.9171391369976476E-6</v>
      </c>
      <c r="N1963" s="6">
        <f t="shared" si="185"/>
        <v>1.3253451238481873E-5</v>
      </c>
      <c r="O1963">
        <f>O1962*(B1963/B1962)</f>
        <v>385.78865475000407</v>
      </c>
      <c r="P1963">
        <f t="shared" si="181"/>
        <v>2021</v>
      </c>
      <c r="Q1963" s="1">
        <f t="shared" si="182"/>
        <v>44281.5625</v>
      </c>
      <c r="R1963">
        <f>IF(B1964="",R1962,IF(Q1963&gt;=Chart!$F$2,E1963,0))</f>
        <v>44.851230229999999</v>
      </c>
      <c r="S1963">
        <f>IF(B1964="",S1962,IFERROR(IF(AND(R1963&gt;0,R1962=0),R1963,(1+(B1964/B1963-1)*Calc!$Z$1)*S1962),0))</f>
        <v>44.069032218900439</v>
      </c>
      <c r="T1963">
        <f>IF(B1964="",T1962,IFERROR(IF(AND(R1963&gt;0,R1962=0),R1963,(1+(B1964/B1963-1)*Calc!$Z$1-L1964)*T1962),0))</f>
        <v>43.827611203333696</v>
      </c>
      <c r="U1963">
        <f>IF(B1964="",U1962,IFERROR(IF(AND(R1963&gt;0,R1962=0),R1963,(1+(B1964/B1963-1)*Calc!$Z$1-M1964*2)*U1962),0))</f>
        <v>44.053828845801888</v>
      </c>
      <c r="V1963">
        <f>IF(B1964="",V1962,IFERROR(IF(AND(R1963&gt;0,R1962=0),R1963,(1+(B1964/B1963-1)*Calc!$Z$1-N1964*2)*V1962),0))</f>
        <v>43.971923188783116</v>
      </c>
      <c r="W1963">
        <f>IF(ISNUMBER(C1963),C1963,W1962)</f>
        <v>7.0000000000000007E-2</v>
      </c>
      <c r="Y1963" s="1">
        <f>IF(AND(Q1963&gt;=Chart!$F$2,Q1963&lt;=Chart!$F$3),Q1963,#N/A)</f>
        <v>44281.5625</v>
      </c>
      <c r="Z1963">
        <f>IF(AND(Q1963&gt;=Chart!$F$2,Q1963&lt;=Chart!$F$3),R1963,#N/A)</f>
        <v>44.851230229999999</v>
      </c>
      <c r="AA1963">
        <f>IF(AND(Q1963&gt;=Chart!$F$2,Q1963&lt;=Chart!$F$3),S1963,#N/A)</f>
        <v>44.069032218900439</v>
      </c>
      <c r="AB1963">
        <f>IF(AND(Q1963&gt;=Chart!$F$2,Q1963&lt;=Chart!$F$3),T1963,#N/A)</f>
        <v>43.827611203333696</v>
      </c>
      <c r="AC1963">
        <f>IF(AND(Q1963&gt;=Chart!$F$2,Q1963&lt;=Chart!$F$3),U1963,#N/A)</f>
        <v>44.053828845801888</v>
      </c>
      <c r="AD1963">
        <f>IF(AND(Q1963&gt;=Chart!$F$2,Q1963&lt;=Chart!$F$3),V1963,#N/A)</f>
        <v>43.971923188783116</v>
      </c>
      <c r="AE1963">
        <f>IF(AND(Q1963&gt;=Chart!$F$2,Q1963&lt;=Chart!$F$3),I1963,#N/A)</f>
        <v>4.8491971304272831E-3</v>
      </c>
      <c r="AF1963">
        <f>IF(AND(Q1963&gt;=Chart!$F$2,Q1963&lt;=Chart!$F$3),H1963/100,#N/A)</f>
        <v>1.49E-2</v>
      </c>
      <c r="AG1963">
        <f>IF(AND(Q1963&gt;=Chart!$F$2,Q1963&lt;=Chart!$F$3),W1963/100,#N/A)</f>
        <v>7.000000000000001E-4</v>
      </c>
    </row>
    <row r="1964" spans="1:33" x14ac:dyDescent="0.25">
      <c r="A1964">
        <v>1617024600</v>
      </c>
      <c r="B1964">
        <f>INDEX('Daily Data ADJ'!$1:$1048576,MATCH(Calc!$A1964,'Daily Data ADJ'!$A:$A,0),MATCH("SPY, CBOE BZX: Close",'Daily Data ADJ'!$1:$1,0))</f>
        <v>385.59380216</v>
      </c>
      <c r="C1964">
        <f>INDEX('Daily Data ADJ'!$1:$1048576,MATCH(Calc!$A1964,'Daily Data ADJ'!$A:$A,0),MATCH("EFFR, FRED: Close",'Daily Data ADJ'!$1:$1,0))</f>
        <v>7.0000000000000007E-2</v>
      </c>
      <c r="D1964">
        <f>INDEX('Daily Data ADJ'!$1:$1048576,MATCH(Calc!$A1964,'Daily Data ADJ'!$A:$A,1),MATCH("SOFR, FRED: Close",'Daily Data ADJ'!$1:$1,0))</f>
        <v>0.01</v>
      </c>
      <c r="E1964">
        <f>INDEX('Daily Data ADJ'!$1:$1048576,MATCH(Calc!$A1964,'Daily Data ADJ'!$A:$A,0),MATCH("UPRO, CBOE BZX: Close",'Daily Data ADJ'!$1:$1,0))</f>
        <v>44.766652209999997</v>
      </c>
      <c r="F1964">
        <f>INDEX('Daily Data ADJ'!$1:$1048576,MATCH(Calc!$A1964,'Daily Data ADJ'!$A:$A,0),MATCH("ES1!, CME_MINI: Close",'Daily Data ADJ'!$1:$1,0))</f>
        <v>3959</v>
      </c>
      <c r="G1964">
        <f>INDEX('Daily Data ADJ'!$1:$1048576,MATCH(Calc!$A1964,'Daily Data ADJ'!$A:$A,0),MATCH("ES2!, CME_MINI: Close",'Daily Data ADJ'!$1:$1,0))</f>
        <v>3948.75</v>
      </c>
      <c r="H1964">
        <f>INDEX('QUANDL MULTPL SP500_DIV_YIELD_M'!$A:$G,MATCH(Calc!$A1964,'QUANDL MULTPL SP500_DIV_YIELD_M'!$A:$A,1),MATCH('QUANDL MULTPL SP500_DIV_YIELD_M'!$E$1,'QUANDL MULTPL SP500_DIV_YIELD_M'!$A$1:$G$1,0))</f>
        <v>1.49</v>
      </c>
      <c r="I1964" s="5">
        <f t="shared" si="180"/>
        <v>4.5839987786649751E-3</v>
      </c>
      <c r="J1964" s="1">
        <f>A1964/24/60/60+DATE(1970,1,1)</f>
        <v>44284.5625</v>
      </c>
      <c r="K1964" s="3">
        <f t="shared" si="183"/>
        <v>3</v>
      </c>
      <c r="L1964" s="6">
        <f>(1+Chart!$F$4)^(1/(365/K1964))-1</f>
        <v>1.9979165917494157E-4</v>
      </c>
      <c r="M1964" s="6">
        <f t="shared" si="184"/>
        <v>5.7514284375059788E-6</v>
      </c>
      <c r="N1964" s="6">
        <f t="shared" si="185"/>
        <v>3.7591316844443057E-5</v>
      </c>
      <c r="O1964">
        <f>O1963*(B1964/B1963)</f>
        <v>385.59380216000409</v>
      </c>
      <c r="P1964">
        <f t="shared" si="181"/>
        <v>2021</v>
      </c>
      <c r="Q1964" s="1">
        <f t="shared" si="182"/>
        <v>44284.5625</v>
      </c>
      <c r="R1964">
        <f>IF(B1965="",R1963,IF(Q1964&gt;=Chart!$F$2,E1964,0))</f>
        <v>44.766652209999997</v>
      </c>
      <c r="S1964">
        <f>IF(B1965="",S1963,IFERROR(IF(AND(R1964&gt;0,R1963=0),R1964,(1+(B1965/B1964-1)*Calc!$Z$1)*S1963),0))</f>
        <v>43.71828824081053</v>
      </c>
      <c r="T1964">
        <f>IF(B1965="",T1963,IFERROR(IF(AND(R1964&gt;0,R1963=0),R1964,(1+(B1965/B1964-1)*Calc!$Z$1-L1965)*T1963),0))</f>
        <v>43.475870084475709</v>
      </c>
      <c r="U1964">
        <f>IF(B1965="",U1963,IFERROR(IF(AND(R1964&gt;0,R1963=0),R1964,(1+(B1965/B1964-1)*Calc!$Z$1-M1965*2)*U1963),0))</f>
        <v>43.703036956219634</v>
      </c>
      <c r="V1964">
        <f>IF(B1965="",V1963,IFERROR(IF(AND(R1964&gt;0,R1963=0),R1964,(1+(B1965/B1964-1)*Calc!$Z$1-N1965*2)*V1963),0))</f>
        <v>43.620857160634102</v>
      </c>
      <c r="W1964">
        <f>IF(ISNUMBER(C1964),C1964,W1963)</f>
        <v>7.0000000000000007E-2</v>
      </c>
      <c r="Y1964" s="1">
        <f>IF(AND(Q1964&gt;=Chart!$F$2,Q1964&lt;=Chart!$F$3),Q1964,#N/A)</f>
        <v>44284.5625</v>
      </c>
      <c r="Z1964">
        <f>IF(AND(Q1964&gt;=Chart!$F$2,Q1964&lt;=Chart!$F$3),R1964,#N/A)</f>
        <v>44.766652209999997</v>
      </c>
      <c r="AA1964">
        <f>IF(AND(Q1964&gt;=Chart!$F$2,Q1964&lt;=Chart!$F$3),S1964,#N/A)</f>
        <v>43.71828824081053</v>
      </c>
      <c r="AB1964">
        <f>IF(AND(Q1964&gt;=Chart!$F$2,Q1964&lt;=Chart!$F$3),T1964,#N/A)</f>
        <v>43.475870084475709</v>
      </c>
      <c r="AC1964">
        <f>IF(AND(Q1964&gt;=Chart!$F$2,Q1964&lt;=Chart!$F$3),U1964,#N/A)</f>
        <v>43.703036956219634</v>
      </c>
      <c r="AD1964">
        <f>IF(AND(Q1964&gt;=Chart!$F$2,Q1964&lt;=Chart!$F$3),V1964,#N/A)</f>
        <v>43.620857160634102</v>
      </c>
      <c r="AE1964">
        <f>IF(AND(Q1964&gt;=Chart!$F$2,Q1964&lt;=Chart!$F$3),I1964,#N/A)</f>
        <v>4.5839987786649751E-3</v>
      </c>
      <c r="AF1964">
        <f>IF(AND(Q1964&gt;=Chart!$F$2,Q1964&lt;=Chart!$F$3),H1964/100,#N/A)</f>
        <v>1.49E-2</v>
      </c>
      <c r="AG1964">
        <f>IF(AND(Q1964&gt;=Chart!$F$2,Q1964&lt;=Chart!$F$3),W1964/100,#N/A)</f>
        <v>7.000000000000001E-4</v>
      </c>
    </row>
    <row r="1965" spans="1:33" x14ac:dyDescent="0.25">
      <c r="A1965">
        <v>1617111000</v>
      </c>
      <c r="B1965">
        <f>INDEX('Daily Data ADJ'!$1:$1048576,MATCH(Calc!$A1965,'Daily Data ADJ'!$A:$A,0),MATCH("SPY, CBOE BZX: Close",'Daily Data ADJ'!$1:$1,0))</f>
        <v>384.57082602999998</v>
      </c>
      <c r="C1965">
        <f>INDEX('Daily Data ADJ'!$1:$1048576,MATCH(Calc!$A1965,'Daily Data ADJ'!$A:$A,0),MATCH("EFFR, FRED: Close",'Daily Data ADJ'!$1:$1,0))</f>
        <v>7.0000000000000007E-2</v>
      </c>
      <c r="D1965">
        <f>INDEX('Daily Data ADJ'!$1:$1048576,MATCH(Calc!$A1965,'Daily Data ADJ'!$A:$A,1),MATCH("SOFR, FRED: Close",'Daily Data ADJ'!$1:$1,0))</f>
        <v>0.01</v>
      </c>
      <c r="E1965">
        <f>INDEX('Daily Data ADJ'!$1:$1048576,MATCH(Calc!$A1965,'Daily Data ADJ'!$A:$A,0),MATCH("UPRO, CBOE BZX: Close",'Daily Data ADJ'!$1:$1,0))</f>
        <v>44.393513849999998</v>
      </c>
      <c r="F1965">
        <f>INDEX('Daily Data ADJ'!$1:$1048576,MATCH(Calc!$A1965,'Daily Data ADJ'!$A:$A,0),MATCH("ES1!, CME_MINI: Close",'Daily Data ADJ'!$1:$1,0))</f>
        <v>3947.75</v>
      </c>
      <c r="G1965">
        <f>INDEX('Daily Data ADJ'!$1:$1048576,MATCH(Calc!$A1965,'Daily Data ADJ'!$A:$A,0),MATCH("ES2!, CME_MINI: Close",'Daily Data ADJ'!$1:$1,0))</f>
        <v>3937.5</v>
      </c>
      <c r="H1965">
        <f>INDEX('QUANDL MULTPL SP500_DIV_YIELD_M'!$A:$G,MATCH(Calc!$A1965,'QUANDL MULTPL SP500_DIV_YIELD_M'!$A:$A,1),MATCH('QUANDL MULTPL SP500_DIV_YIELD_M'!$E$1,'QUANDL MULTPL SP500_DIV_YIELD_M'!$A$1:$G$1,0))</f>
        <v>1.49</v>
      </c>
      <c r="I1965" s="5">
        <f t="shared" si="180"/>
        <v>4.5547155588294454E-3</v>
      </c>
      <c r="J1965" s="1">
        <f>A1965/24/60/60+DATE(1970,1,1)</f>
        <v>44285.5625</v>
      </c>
      <c r="K1965" s="3">
        <f t="shared" si="183"/>
        <v>1</v>
      </c>
      <c r="L1965" s="6">
        <f>(1+Chart!$F$4)^(1/(365/K1965))-1</f>
        <v>6.6592785027408397E-5</v>
      </c>
      <c r="M1965" s="6">
        <f t="shared" si="184"/>
        <v>1.9171391369976476E-6</v>
      </c>
      <c r="N1965" s="6">
        <f t="shared" si="185"/>
        <v>1.2450417865350616E-5</v>
      </c>
      <c r="O1965">
        <f>O1964*(B1965/B1964)</f>
        <v>384.57082603000407</v>
      </c>
      <c r="P1965">
        <f t="shared" si="181"/>
        <v>2021</v>
      </c>
      <c r="Q1965" s="1">
        <f t="shared" si="182"/>
        <v>44285.5625</v>
      </c>
      <c r="R1965">
        <f>IF(B1966="",R1964,IF(Q1965&gt;=Chart!$F$2,E1965,0))</f>
        <v>44.393513849999998</v>
      </c>
      <c r="S1965">
        <f>IF(B1966="",S1964,IFERROR(IF(AND(R1965&gt;0,R1964=0),R1965,(1+(B1966/B1965-1)*Calc!$Z$1)*S1964),0))</f>
        <v>44.249911841400355</v>
      </c>
      <c r="T1965">
        <f>IF(B1966="",T1964,IFERROR(IF(AND(R1965&gt;0,R1964=0),R1965,(1+(B1966/B1965-1)*Calc!$Z$1-L1966)*T1964),0))</f>
        <v>44.001650649913628</v>
      </c>
      <c r="U1965">
        <f>IF(B1966="",U1964,IFERROR(IF(AND(R1965&gt;0,R1964=0),R1965,(1+(B1966/B1965-1)*Calc!$Z$1-M1966*2)*U1964),0))</f>
        <v>44.234331459725652</v>
      </c>
      <c r="V1965">
        <f>IF(B1966="",V1964,IFERROR(IF(AND(R1965&gt;0,R1964=0),R1965,(1+(B1966/B1965-1)*Calc!$Z$1-N1966*2)*V1964),0))</f>
        <v>44.150245167221101</v>
      </c>
      <c r="W1965">
        <f>IF(ISNUMBER(C1965),C1965,W1964)</f>
        <v>7.0000000000000007E-2</v>
      </c>
      <c r="Y1965" s="1">
        <f>IF(AND(Q1965&gt;=Chart!$F$2,Q1965&lt;=Chart!$F$3),Q1965,#N/A)</f>
        <v>44285.5625</v>
      </c>
      <c r="Z1965">
        <f>IF(AND(Q1965&gt;=Chart!$F$2,Q1965&lt;=Chart!$F$3),R1965,#N/A)</f>
        <v>44.393513849999998</v>
      </c>
      <c r="AA1965">
        <f>IF(AND(Q1965&gt;=Chart!$F$2,Q1965&lt;=Chart!$F$3),S1965,#N/A)</f>
        <v>44.249911841400355</v>
      </c>
      <c r="AB1965">
        <f>IF(AND(Q1965&gt;=Chart!$F$2,Q1965&lt;=Chart!$F$3),T1965,#N/A)</f>
        <v>44.001650649913628</v>
      </c>
      <c r="AC1965">
        <f>IF(AND(Q1965&gt;=Chart!$F$2,Q1965&lt;=Chart!$F$3),U1965,#N/A)</f>
        <v>44.234331459725652</v>
      </c>
      <c r="AD1965">
        <f>IF(AND(Q1965&gt;=Chart!$F$2,Q1965&lt;=Chart!$F$3),V1965,#N/A)</f>
        <v>44.150245167221101</v>
      </c>
      <c r="AE1965">
        <f>IF(AND(Q1965&gt;=Chart!$F$2,Q1965&lt;=Chart!$F$3),I1965,#N/A)</f>
        <v>4.5547155588294454E-3</v>
      </c>
      <c r="AF1965">
        <f>IF(AND(Q1965&gt;=Chart!$F$2,Q1965&lt;=Chart!$F$3),H1965/100,#N/A)</f>
        <v>1.49E-2</v>
      </c>
      <c r="AG1965">
        <f>IF(AND(Q1965&gt;=Chart!$F$2,Q1965&lt;=Chart!$F$3),W1965/100,#N/A)</f>
        <v>7.000000000000001E-4</v>
      </c>
    </row>
    <row r="1966" spans="1:33" x14ac:dyDescent="0.25">
      <c r="A1966">
        <v>1617197400</v>
      </c>
      <c r="B1966">
        <f>INDEX('Daily Data ADJ'!$1:$1048576,MATCH(Calc!$A1966,'Daily Data ADJ'!$A:$A,0),MATCH("SPY, CBOE BZX: Close",'Daily Data ADJ'!$1:$1,0))</f>
        <v>386.12964679999999</v>
      </c>
      <c r="C1966">
        <f>INDEX('Daily Data ADJ'!$1:$1048576,MATCH(Calc!$A1966,'Daily Data ADJ'!$A:$A,0),MATCH("EFFR, FRED: Close",'Daily Data ADJ'!$1:$1,0))</f>
        <v>0.06</v>
      </c>
      <c r="D1966">
        <f>INDEX('Daily Data ADJ'!$1:$1048576,MATCH(Calc!$A1966,'Daily Data ADJ'!$A:$A,1),MATCH("SOFR, FRED: Close",'Daily Data ADJ'!$1:$1,0))</f>
        <v>0.01</v>
      </c>
      <c r="E1966">
        <f>INDEX('Daily Data ADJ'!$1:$1048576,MATCH(Calc!$A1966,'Daily Data ADJ'!$A:$A,0),MATCH("UPRO, CBOE BZX: Close",'Daily Data ADJ'!$1:$1,0))</f>
        <v>44.945758619999999</v>
      </c>
      <c r="F1966">
        <f>INDEX('Daily Data ADJ'!$1:$1048576,MATCH(Calc!$A1966,'Daily Data ADJ'!$A:$A,0),MATCH("ES1!, CME_MINI: Close",'Daily Data ADJ'!$1:$1,0))</f>
        <v>3967.5</v>
      </c>
      <c r="G1966">
        <f>INDEX('Daily Data ADJ'!$1:$1048576,MATCH(Calc!$A1966,'Daily Data ADJ'!$A:$A,0),MATCH("ES2!, CME_MINI: Close",'Daily Data ADJ'!$1:$1,0))</f>
        <v>3957.25</v>
      </c>
      <c r="H1966">
        <f>INDEX('QUANDL MULTPL SP500_DIV_YIELD_M'!$A:$G,MATCH(Calc!$A1966,'QUANDL MULTPL SP500_DIV_YIELD_M'!$A:$A,1),MATCH('QUANDL MULTPL SP500_DIV_YIELD_M'!$E$1,'QUANDL MULTPL SP500_DIV_YIELD_M'!$A$1:$G$1,0))</f>
        <v>1.47</v>
      </c>
      <c r="I1966" s="5">
        <f t="shared" si="180"/>
        <v>4.4060141684707042E-3</v>
      </c>
      <c r="J1966" s="1">
        <f>A1966/24/60/60+DATE(1970,1,1)</f>
        <v>44286.5625</v>
      </c>
      <c r="K1966" s="3">
        <f t="shared" si="183"/>
        <v>1</v>
      </c>
      <c r="L1966" s="6">
        <f>(1+Chart!$F$4)^(1/(365/K1966))-1</f>
        <v>6.6592785027408397E-5</v>
      </c>
      <c r="M1966" s="6">
        <f t="shared" si="184"/>
        <v>1.6433440133134525E-6</v>
      </c>
      <c r="N1966" s="6">
        <f t="shared" si="185"/>
        <v>1.204482899153092E-5</v>
      </c>
      <c r="O1966">
        <f>O1965*(B1966/B1965)</f>
        <v>386.12964680000414</v>
      </c>
      <c r="P1966">
        <f t="shared" si="181"/>
        <v>2021</v>
      </c>
      <c r="Q1966" s="1">
        <f t="shared" si="182"/>
        <v>44286.5625</v>
      </c>
      <c r="R1966">
        <f>IF(B1967="",R1965,IF(Q1966&gt;=Chart!$F$2,E1966,0))</f>
        <v>44.945758619999999</v>
      </c>
      <c r="S1966">
        <f>IF(B1967="",S1965,IFERROR(IF(AND(R1966&gt;0,R1965=0),R1966,(1+(B1967/B1966-1)*Calc!$Z$1)*S1965),0))</f>
        <v>45.683487062900959</v>
      </c>
      <c r="T1966">
        <f>IF(B1967="",T1965,IFERROR(IF(AND(R1966&gt;0,R1965=0),R1966,(1+(B1967/B1966-1)*Calc!$Z$1-L1967)*T1965),0))</f>
        <v>45.424252700383668</v>
      </c>
      <c r="U1966">
        <f>IF(B1967="",U1965,IFERROR(IF(AND(R1966&gt;0,R1965=0),R1966,(1+(B1967/B1966-1)*Calc!$Z$1-M1967*2)*U1965),0))</f>
        <v>45.667232313052672</v>
      </c>
      <c r="V1966">
        <f>IF(B1967="",V1965,IFERROR(IF(AND(R1966&gt;0,R1965=0),R1966,(1+(B1967/B1966-1)*Calc!$Z$1-N1967*2)*V1965),0))</f>
        <v>45.57960950738957</v>
      </c>
      <c r="W1966">
        <f>IF(ISNUMBER(C1966),C1966,W1965)</f>
        <v>0.06</v>
      </c>
      <c r="Y1966" s="1">
        <f>IF(AND(Q1966&gt;=Chart!$F$2,Q1966&lt;=Chart!$F$3),Q1966,#N/A)</f>
        <v>44286.5625</v>
      </c>
      <c r="Z1966">
        <f>IF(AND(Q1966&gt;=Chart!$F$2,Q1966&lt;=Chart!$F$3),R1966,#N/A)</f>
        <v>44.945758619999999</v>
      </c>
      <c r="AA1966">
        <f>IF(AND(Q1966&gt;=Chart!$F$2,Q1966&lt;=Chart!$F$3),S1966,#N/A)</f>
        <v>45.683487062900959</v>
      </c>
      <c r="AB1966">
        <f>IF(AND(Q1966&gt;=Chart!$F$2,Q1966&lt;=Chart!$F$3),T1966,#N/A)</f>
        <v>45.424252700383668</v>
      </c>
      <c r="AC1966">
        <f>IF(AND(Q1966&gt;=Chart!$F$2,Q1966&lt;=Chart!$F$3),U1966,#N/A)</f>
        <v>45.667232313052672</v>
      </c>
      <c r="AD1966">
        <f>IF(AND(Q1966&gt;=Chart!$F$2,Q1966&lt;=Chart!$F$3),V1966,#N/A)</f>
        <v>45.57960950738957</v>
      </c>
      <c r="AE1966">
        <f>IF(AND(Q1966&gt;=Chart!$F$2,Q1966&lt;=Chart!$F$3),I1966,#N/A)</f>
        <v>4.4060141684707042E-3</v>
      </c>
      <c r="AF1966">
        <f>IF(AND(Q1966&gt;=Chart!$F$2,Q1966&lt;=Chart!$F$3),H1966/100,#N/A)</f>
        <v>1.47E-2</v>
      </c>
      <c r="AG1966">
        <f>IF(AND(Q1966&gt;=Chart!$F$2,Q1966&lt;=Chart!$F$3),W1966/100,#N/A)</f>
        <v>5.9999999999999995E-4</v>
      </c>
    </row>
    <row r="1967" spans="1:33" x14ac:dyDescent="0.25">
      <c r="A1967">
        <v>1617283800</v>
      </c>
      <c r="B1967">
        <f>INDEX('Daily Data ADJ'!$1:$1048576,MATCH(Calc!$A1967,'Daily Data ADJ'!$A:$A,0),MATCH("SPY, CBOE BZX: Close",'Daily Data ADJ'!$1:$1,0))</f>
        <v>390.29949234999998</v>
      </c>
      <c r="C1967">
        <f>INDEX('Daily Data ADJ'!$1:$1048576,MATCH(Calc!$A1967,'Daily Data ADJ'!$A:$A,0),MATCH("EFFR, FRED: Close",'Daily Data ADJ'!$1:$1,0))</f>
        <v>7.0000000000000007E-2</v>
      </c>
      <c r="D1967">
        <f>INDEX('Daily Data ADJ'!$1:$1048576,MATCH(Calc!$A1967,'Daily Data ADJ'!$A:$A,1),MATCH("SOFR, FRED: Close",'Daily Data ADJ'!$1:$1,0))</f>
        <v>0.01</v>
      </c>
      <c r="E1967">
        <f>INDEX('Daily Data ADJ'!$1:$1048576,MATCH(Calc!$A1967,'Daily Data ADJ'!$A:$A,0),MATCH("UPRO, CBOE BZX: Close",'Daily Data ADJ'!$1:$1,0))</f>
        <v>46.343783649999999</v>
      </c>
      <c r="F1967">
        <f>INDEX('Daily Data ADJ'!$1:$1048576,MATCH(Calc!$A1967,'Daily Data ADJ'!$A:$A,0),MATCH("ES1!, CME_MINI: Close",'Daily Data ADJ'!$1:$1,0))</f>
        <v>4010</v>
      </c>
      <c r="G1967">
        <f>INDEX('Daily Data ADJ'!$1:$1048576,MATCH(Calc!$A1967,'Daily Data ADJ'!$A:$A,0),MATCH("ES2!, CME_MINI: Close",'Daily Data ADJ'!$1:$1,0))</f>
        <v>3999.5</v>
      </c>
      <c r="H1967">
        <f>INDEX('QUANDL MULTPL SP500_DIV_YIELD_M'!$A:$G,MATCH(Calc!$A1967,'QUANDL MULTPL SP500_DIV_YIELD_M'!$A:$A,1),MATCH('QUANDL MULTPL SP500_DIV_YIELD_M'!$E$1,'QUANDL MULTPL SP500_DIV_YIELD_M'!$A$1:$G$1,0))</f>
        <v>1.45</v>
      </c>
      <c r="I1967" s="5">
        <f t="shared" si="180"/>
        <v>4.0672505779039553E-3</v>
      </c>
      <c r="J1967" s="1">
        <f>A1967/24/60/60+DATE(1970,1,1)</f>
        <v>44287.5625</v>
      </c>
      <c r="K1967" s="3">
        <f t="shared" si="183"/>
        <v>1</v>
      </c>
      <c r="L1967" s="6">
        <f>(1+Chart!$F$4)^(1/(365/K1967))-1</f>
        <v>6.6592785027408397E-5</v>
      </c>
      <c r="M1967" s="6">
        <f t="shared" si="184"/>
        <v>1.9171391369976476E-6</v>
      </c>
      <c r="N1967" s="6">
        <f t="shared" si="185"/>
        <v>1.112061436403522E-5</v>
      </c>
      <c r="O1967">
        <f>O1966*(B1967/B1966)</f>
        <v>390.29949235000413</v>
      </c>
      <c r="P1967">
        <f t="shared" si="181"/>
        <v>2021</v>
      </c>
      <c r="Q1967" s="1">
        <f t="shared" si="182"/>
        <v>44287.5625</v>
      </c>
      <c r="R1967">
        <f>IF(B1968="",R1966,IF(Q1967&gt;=Chart!$F$2,E1967,0))</f>
        <v>46.343783649999999</v>
      </c>
      <c r="S1967">
        <f>IF(B1968="",S1966,IFERROR(IF(AND(R1967&gt;0,R1966=0),R1967,(1+(B1968/B1967-1)*Calc!$Z$1)*S1966),0))</f>
        <v>47.650587616245318</v>
      </c>
      <c r="T1967">
        <f>IF(B1968="",T1966,IFERROR(IF(AND(R1967&gt;0,R1966=0),R1967,(1+(B1968/B1967-1)*Calc!$Z$1-L1968)*T1966),0))</f>
        <v>47.368089875918571</v>
      </c>
      <c r="U1967">
        <f>IF(B1968="",U1966,IFERROR(IF(AND(R1967&gt;0,R1966=0),R1967,(1+(B1968/B1967-1)*Calc!$Z$1-M1968*2)*U1966),0))</f>
        <v>47.632932542164149</v>
      </c>
      <c r="V1967">
        <f>IF(B1968="",V1966,IFERROR(IF(AND(R1967&gt;0,R1966=0),R1967,(1+(B1968/B1967-1)*Calc!$Z$1-N1968*2)*V1966),0))</f>
        <v>47.537792639871085</v>
      </c>
      <c r="W1967">
        <f>IF(ISNUMBER(C1967),C1967,W1966)</f>
        <v>7.0000000000000007E-2</v>
      </c>
      <c r="Y1967" s="1">
        <f>IF(AND(Q1967&gt;=Chart!$F$2,Q1967&lt;=Chart!$F$3),Q1967,#N/A)</f>
        <v>44287.5625</v>
      </c>
      <c r="Z1967">
        <f>IF(AND(Q1967&gt;=Chart!$F$2,Q1967&lt;=Chart!$F$3),R1967,#N/A)</f>
        <v>46.343783649999999</v>
      </c>
      <c r="AA1967">
        <f>IF(AND(Q1967&gt;=Chart!$F$2,Q1967&lt;=Chart!$F$3),S1967,#N/A)</f>
        <v>47.650587616245318</v>
      </c>
      <c r="AB1967">
        <f>IF(AND(Q1967&gt;=Chart!$F$2,Q1967&lt;=Chart!$F$3),T1967,#N/A)</f>
        <v>47.368089875918571</v>
      </c>
      <c r="AC1967">
        <f>IF(AND(Q1967&gt;=Chart!$F$2,Q1967&lt;=Chart!$F$3),U1967,#N/A)</f>
        <v>47.632932542164149</v>
      </c>
      <c r="AD1967">
        <f>IF(AND(Q1967&gt;=Chart!$F$2,Q1967&lt;=Chart!$F$3),V1967,#N/A)</f>
        <v>47.537792639871085</v>
      </c>
      <c r="AE1967">
        <f>IF(AND(Q1967&gt;=Chart!$F$2,Q1967&lt;=Chart!$F$3),I1967,#N/A)</f>
        <v>4.0672505779039553E-3</v>
      </c>
      <c r="AF1967">
        <f>IF(AND(Q1967&gt;=Chart!$F$2,Q1967&lt;=Chart!$F$3),H1967/100,#N/A)</f>
        <v>1.4499999999999999E-2</v>
      </c>
      <c r="AG1967">
        <f>IF(AND(Q1967&gt;=Chart!$F$2,Q1967&lt;=Chart!$F$3),W1967/100,#N/A)</f>
        <v>7.000000000000001E-4</v>
      </c>
    </row>
    <row r="1968" spans="1:33" x14ac:dyDescent="0.25">
      <c r="A1968">
        <v>1617629400</v>
      </c>
      <c r="B1968">
        <f>INDEX('Daily Data ADJ'!$1:$1048576,MATCH(Calc!$A1968,'Daily Data ADJ'!$A:$A,0),MATCH("SPY, CBOE BZX: Close",'Daily Data ADJ'!$1:$1,0))</f>
        <v>395.90150448999998</v>
      </c>
      <c r="C1968">
        <f>INDEX('Daily Data ADJ'!$1:$1048576,MATCH(Calc!$A1968,'Daily Data ADJ'!$A:$A,0),MATCH("EFFR, FRED: Close",'Daily Data ADJ'!$1:$1,0))</f>
        <v>7.0000000000000007E-2</v>
      </c>
      <c r="D1968">
        <f>INDEX('Daily Data ADJ'!$1:$1048576,MATCH(Calc!$A1968,'Daily Data ADJ'!$A:$A,1),MATCH("SOFR, FRED: Close",'Daily Data ADJ'!$1:$1,0))</f>
        <v>0.01</v>
      </c>
      <c r="E1968">
        <f>INDEX('Daily Data ADJ'!$1:$1048576,MATCH(Calc!$A1968,'Daily Data ADJ'!$A:$A,0),MATCH("UPRO, CBOE BZX: Close",'Daily Data ADJ'!$1:$1,0))</f>
        <v>48.353755589999999</v>
      </c>
      <c r="F1968">
        <f>INDEX('Daily Data ADJ'!$1:$1048576,MATCH(Calc!$A1968,'Daily Data ADJ'!$A:$A,0),MATCH("ES1!, CME_MINI: Close",'Daily Data ADJ'!$1:$1,0))</f>
        <v>4067.75</v>
      </c>
      <c r="G1968">
        <f>INDEX('Daily Data ADJ'!$1:$1048576,MATCH(Calc!$A1968,'Daily Data ADJ'!$A:$A,0),MATCH("ES2!, CME_MINI: Close",'Daily Data ADJ'!$1:$1,0))</f>
        <v>4057.5</v>
      </c>
      <c r="H1968">
        <f>INDEX('QUANDL MULTPL SP500_DIV_YIELD_M'!$A:$G,MATCH(Calc!$A1968,'QUANDL MULTPL SP500_DIV_YIELD_M'!$A:$A,1),MATCH('QUANDL MULTPL SP500_DIV_YIELD_M'!$E$1,'QUANDL MULTPL SP500_DIV_YIELD_M'!$A$1:$G$1,0))</f>
        <v>1.45</v>
      </c>
      <c r="I1968" s="5">
        <f t="shared" si="180"/>
        <v>4.4587508568288275E-3</v>
      </c>
      <c r="J1968" s="1">
        <f>A1968/24/60/60+DATE(1970,1,1)</f>
        <v>44291.5625</v>
      </c>
      <c r="K1968" s="3">
        <f t="shared" si="183"/>
        <v>4</v>
      </c>
      <c r="L1968" s="6">
        <f>(1+Chart!$F$4)^(1/(365/K1968))-1</f>
        <v>2.6639774888526091E-4</v>
      </c>
      <c r="M1968" s="6">
        <f t="shared" si="184"/>
        <v>7.6685786010166623E-6</v>
      </c>
      <c r="N1968" s="6">
        <f t="shared" si="185"/>
        <v>4.8755600308592051E-5</v>
      </c>
      <c r="O1968">
        <f>O1967*(B1968/B1967)</f>
        <v>395.90150449000419</v>
      </c>
      <c r="P1968">
        <f t="shared" si="181"/>
        <v>2021</v>
      </c>
      <c r="Q1968" s="1">
        <f t="shared" si="182"/>
        <v>44291.5625</v>
      </c>
      <c r="R1968">
        <f>IF(B1969="",R1967,IF(Q1968&gt;=Chart!$F$2,E1968,0))</f>
        <v>48.353755589999999</v>
      </c>
      <c r="S1968">
        <f>IF(B1969="",S1967,IFERROR(IF(AND(R1968&gt;0,R1967=0),R1968,(1+(B1969/B1968-1)*Calc!$Z$1)*S1967),0))</f>
        <v>47.566158972202032</v>
      </c>
      <c r="T1968">
        <f>IF(B1969="",T1967,IFERROR(IF(AND(R1968&gt;0,R1967=0),R1968,(1+(B1969/B1968-1)*Calc!$Z$1-L1969)*T1967),0))</f>
        <v>47.281007396247489</v>
      </c>
      <c r="U1968">
        <f>IF(B1969="",U1967,IFERROR(IF(AND(R1968&gt;0,R1967=0),R1968,(1+(B1969/B1968-1)*Calc!$Z$1-M1969*2)*U1967),0))</f>
        <v>47.548352541956604</v>
      </c>
      <c r="V1968">
        <f>IF(B1969="",V1967,IFERROR(IF(AND(R1968&gt;0,R1967=0),R1968,(1+(B1969/B1968-1)*Calc!$Z$1-N1969*2)*V1967),0))</f>
        <v>47.452407397201142</v>
      </c>
      <c r="W1968">
        <f>IF(ISNUMBER(C1968),C1968,W1967)</f>
        <v>7.0000000000000007E-2</v>
      </c>
      <c r="Y1968" s="1">
        <f>IF(AND(Q1968&gt;=Chart!$F$2,Q1968&lt;=Chart!$F$3),Q1968,#N/A)</f>
        <v>44291.5625</v>
      </c>
      <c r="Z1968">
        <f>IF(AND(Q1968&gt;=Chart!$F$2,Q1968&lt;=Chart!$F$3),R1968,#N/A)</f>
        <v>48.353755589999999</v>
      </c>
      <c r="AA1968">
        <f>IF(AND(Q1968&gt;=Chart!$F$2,Q1968&lt;=Chart!$F$3),S1968,#N/A)</f>
        <v>47.566158972202032</v>
      </c>
      <c r="AB1968">
        <f>IF(AND(Q1968&gt;=Chart!$F$2,Q1968&lt;=Chart!$F$3),T1968,#N/A)</f>
        <v>47.281007396247489</v>
      </c>
      <c r="AC1968">
        <f>IF(AND(Q1968&gt;=Chart!$F$2,Q1968&lt;=Chart!$F$3),U1968,#N/A)</f>
        <v>47.548352541956604</v>
      </c>
      <c r="AD1968">
        <f>IF(AND(Q1968&gt;=Chart!$F$2,Q1968&lt;=Chart!$F$3),V1968,#N/A)</f>
        <v>47.452407397201142</v>
      </c>
      <c r="AE1968">
        <f>IF(AND(Q1968&gt;=Chart!$F$2,Q1968&lt;=Chart!$F$3),I1968,#N/A)</f>
        <v>4.4587508568288275E-3</v>
      </c>
      <c r="AF1968">
        <f>IF(AND(Q1968&gt;=Chart!$F$2,Q1968&lt;=Chart!$F$3),H1968/100,#N/A)</f>
        <v>1.4499999999999999E-2</v>
      </c>
      <c r="AG1968">
        <f>IF(AND(Q1968&gt;=Chart!$F$2,Q1968&lt;=Chart!$F$3),W1968/100,#N/A)</f>
        <v>7.000000000000001E-4</v>
      </c>
    </row>
    <row r="1969" spans="1:33" x14ac:dyDescent="0.25">
      <c r="A1969">
        <v>1617715800</v>
      </c>
      <c r="B1969">
        <f>INDEX('Daily Data ADJ'!$1:$1048576,MATCH(Calc!$A1969,'Daily Data ADJ'!$A:$A,0),MATCH("SPY, CBOE BZX: Close",'Daily Data ADJ'!$1:$1,0))</f>
        <v>395.66768137000003</v>
      </c>
      <c r="C1969">
        <f>INDEX('Daily Data ADJ'!$1:$1048576,MATCH(Calc!$A1969,'Daily Data ADJ'!$A:$A,0),MATCH("EFFR, FRED: Close",'Daily Data ADJ'!$1:$1,0))</f>
        <v>7.0000000000000007E-2</v>
      </c>
      <c r="D1969">
        <f>INDEX('Daily Data ADJ'!$1:$1048576,MATCH(Calc!$A1969,'Daily Data ADJ'!$A:$A,1),MATCH("SOFR, FRED: Close",'Daily Data ADJ'!$1:$1,0))</f>
        <v>0.01</v>
      </c>
      <c r="E1969">
        <f>INDEX('Daily Data ADJ'!$1:$1048576,MATCH(Calc!$A1969,'Daily Data ADJ'!$A:$A,0),MATCH("UPRO, CBOE BZX: Close",'Daily Data ADJ'!$1:$1,0))</f>
        <v>48.279127920000001</v>
      </c>
      <c r="F1969">
        <f>INDEX('Daily Data ADJ'!$1:$1048576,MATCH(Calc!$A1969,'Daily Data ADJ'!$A:$A,0),MATCH("ES1!, CME_MINI: Close",'Daily Data ADJ'!$1:$1,0))</f>
        <v>4064</v>
      </c>
      <c r="G1969">
        <f>INDEX('Daily Data ADJ'!$1:$1048576,MATCH(Calc!$A1969,'Daily Data ADJ'!$A:$A,0),MATCH("ES2!, CME_MINI: Close",'Daily Data ADJ'!$1:$1,0))</f>
        <v>4053.75</v>
      </c>
      <c r="H1969">
        <f>INDEX('QUANDL MULTPL SP500_DIV_YIELD_M'!$A:$G,MATCH(Calc!$A1969,'QUANDL MULTPL SP500_DIV_YIELD_M'!$A:$A,1),MATCH('QUANDL MULTPL SP500_DIV_YIELD_M'!$E$1,'QUANDL MULTPL SP500_DIV_YIELD_M'!$A$1:$G$1,0))</f>
        <v>1.45</v>
      </c>
      <c r="I1969" s="5">
        <f t="shared" si="180"/>
        <v>4.449520500281065E-3</v>
      </c>
      <c r="J1969" s="1">
        <f>A1969/24/60/60+DATE(1970,1,1)</f>
        <v>44292.5625</v>
      </c>
      <c r="K1969" s="3">
        <f t="shared" si="183"/>
        <v>1</v>
      </c>
      <c r="L1969" s="6">
        <f>(1+Chart!$F$4)^(1/(365/K1969))-1</f>
        <v>6.6592785027408397E-5</v>
      </c>
      <c r="M1969" s="6">
        <f t="shared" si="184"/>
        <v>1.9171391369976476E-6</v>
      </c>
      <c r="N1969" s="6">
        <f t="shared" si="185"/>
        <v>1.2163500414441586E-5</v>
      </c>
      <c r="O1969">
        <f>O1968*(B1969/B1968)</f>
        <v>395.66768137000423</v>
      </c>
      <c r="P1969">
        <f t="shared" si="181"/>
        <v>2021</v>
      </c>
      <c r="Q1969" s="1">
        <f t="shared" si="182"/>
        <v>44292.5625</v>
      </c>
      <c r="R1969">
        <f>IF(B1970="",R1968,IF(Q1969&gt;=Chart!$F$2,E1969,0))</f>
        <v>48.279127920000001</v>
      </c>
      <c r="S1969">
        <f>IF(B1970="",S1968,IFERROR(IF(AND(R1969&gt;0,R1968=0),R1969,(1+(B1970/B1969-1)*Calc!$Z$1)*S1968),0))</f>
        <v>47.731302979082692</v>
      </c>
      <c r="T1969">
        <f>IF(B1970="",T1968,IFERROR(IF(AND(R1969&gt;0,R1968=0),R1969,(1+(B1970/B1969-1)*Calc!$Z$1-L1970)*T1968),0))</f>
        <v>47.442012817048052</v>
      </c>
      <c r="U1969">
        <f>IF(B1970="",U1968,IFERROR(IF(AND(R1969&gt;0,R1968=0),R1969,(1+(B1970/B1969-1)*Calc!$Z$1-M1970*2)*U1968),0))</f>
        <v>47.713252413429039</v>
      </c>
      <c r="V1969">
        <f>IF(B1970="",V1968,IFERROR(IF(AND(R1969&gt;0,R1968=0),R1969,(1+(B1970/B1969-1)*Calc!$Z$1-N1970*2)*V1968),0))</f>
        <v>47.615998276557903</v>
      </c>
      <c r="W1969">
        <f>IF(ISNUMBER(C1969),C1969,W1968)</f>
        <v>7.0000000000000007E-2</v>
      </c>
      <c r="Y1969" s="1">
        <f>IF(AND(Q1969&gt;=Chart!$F$2,Q1969&lt;=Chart!$F$3),Q1969,#N/A)</f>
        <v>44292.5625</v>
      </c>
      <c r="Z1969">
        <f>IF(AND(Q1969&gt;=Chart!$F$2,Q1969&lt;=Chart!$F$3),R1969,#N/A)</f>
        <v>48.279127920000001</v>
      </c>
      <c r="AA1969">
        <f>IF(AND(Q1969&gt;=Chart!$F$2,Q1969&lt;=Chart!$F$3),S1969,#N/A)</f>
        <v>47.731302979082692</v>
      </c>
      <c r="AB1969">
        <f>IF(AND(Q1969&gt;=Chart!$F$2,Q1969&lt;=Chart!$F$3),T1969,#N/A)</f>
        <v>47.442012817048052</v>
      </c>
      <c r="AC1969">
        <f>IF(AND(Q1969&gt;=Chart!$F$2,Q1969&lt;=Chart!$F$3),U1969,#N/A)</f>
        <v>47.713252413429039</v>
      </c>
      <c r="AD1969">
        <f>IF(AND(Q1969&gt;=Chart!$F$2,Q1969&lt;=Chart!$F$3),V1969,#N/A)</f>
        <v>47.615998276557903</v>
      </c>
      <c r="AE1969">
        <f>IF(AND(Q1969&gt;=Chart!$F$2,Q1969&lt;=Chart!$F$3),I1969,#N/A)</f>
        <v>4.449520500281065E-3</v>
      </c>
      <c r="AF1969">
        <f>IF(AND(Q1969&gt;=Chart!$F$2,Q1969&lt;=Chart!$F$3),H1969/100,#N/A)</f>
        <v>1.4499999999999999E-2</v>
      </c>
      <c r="AG1969">
        <f>IF(AND(Q1969&gt;=Chart!$F$2,Q1969&lt;=Chart!$F$3),W1969/100,#N/A)</f>
        <v>7.000000000000001E-4</v>
      </c>
    </row>
    <row r="1970" spans="1:33" x14ac:dyDescent="0.25">
      <c r="A1970">
        <v>1617802200</v>
      </c>
      <c r="B1970">
        <f>INDEX('Daily Data ADJ'!$1:$1048576,MATCH(Calc!$A1970,'Daily Data ADJ'!$A:$A,0),MATCH("SPY, CBOE BZX: Close",'Daily Data ADJ'!$1:$1,0))</f>
        <v>396.12558496999998</v>
      </c>
      <c r="C1970">
        <f>INDEX('Daily Data ADJ'!$1:$1048576,MATCH(Calc!$A1970,'Daily Data ADJ'!$A:$A,0),MATCH("EFFR, FRED: Close",'Daily Data ADJ'!$1:$1,0))</f>
        <v>7.0000000000000007E-2</v>
      </c>
      <c r="D1970">
        <f>INDEX('Daily Data ADJ'!$1:$1048576,MATCH(Calc!$A1970,'Daily Data ADJ'!$A:$A,1),MATCH("SOFR, FRED: Close",'Daily Data ADJ'!$1:$1,0))</f>
        <v>0.01</v>
      </c>
      <c r="E1970">
        <f>INDEX('Daily Data ADJ'!$1:$1048576,MATCH(Calc!$A1970,'Daily Data ADJ'!$A:$A,0),MATCH("UPRO, CBOE BZX: Close",'Daily Data ADJ'!$1:$1,0))</f>
        <v>48.473159860000003</v>
      </c>
      <c r="F1970">
        <f>INDEX('Daily Data ADJ'!$1:$1048576,MATCH(Calc!$A1970,'Daily Data ADJ'!$A:$A,0),MATCH("ES1!, CME_MINI: Close",'Daily Data ADJ'!$1:$1,0))</f>
        <v>4070</v>
      </c>
      <c r="G1970">
        <f>INDEX('Daily Data ADJ'!$1:$1048576,MATCH(Calc!$A1970,'Daily Data ADJ'!$A:$A,0),MATCH("ES2!, CME_MINI: Close",'Daily Data ADJ'!$1:$1,0))</f>
        <v>4059.75</v>
      </c>
      <c r="H1970">
        <f>INDEX('QUANDL MULTPL SP500_DIV_YIELD_M'!$A:$G,MATCH(Calc!$A1970,'QUANDL MULTPL SP500_DIV_YIELD_M'!$A:$A,1),MATCH('QUANDL MULTPL SP500_DIV_YIELD_M'!$E$1,'QUANDL MULTPL SP500_DIV_YIELD_M'!$A$1:$G$1,0))</f>
        <v>1.45</v>
      </c>
      <c r="I1970" s="5">
        <f t="shared" si="180"/>
        <v>4.4642809372340969E-3</v>
      </c>
      <c r="J1970" s="1">
        <f>A1970/24/60/60+DATE(1970,1,1)</f>
        <v>44293.5625</v>
      </c>
      <c r="K1970" s="3">
        <f t="shared" si="183"/>
        <v>1</v>
      </c>
      <c r="L1970" s="6">
        <f>(1+Chart!$F$4)^(1/(365/K1970))-1</f>
        <v>6.6592785027408397E-5</v>
      </c>
      <c r="M1970" s="6">
        <f t="shared" si="184"/>
        <v>1.9171391369976476E-6</v>
      </c>
      <c r="N1970" s="6">
        <f t="shared" si="185"/>
        <v>1.2203761023066306E-5</v>
      </c>
      <c r="O1970">
        <f>O1969*(B1970/B1969)</f>
        <v>396.12558497000418</v>
      </c>
      <c r="P1970">
        <f t="shared" si="181"/>
        <v>2021</v>
      </c>
      <c r="Q1970" s="1">
        <f t="shared" si="182"/>
        <v>44293.5625</v>
      </c>
      <c r="R1970">
        <f>IF(B1971="",R1969,IF(Q1970&gt;=Chart!$F$2,E1970,0))</f>
        <v>48.473159860000003</v>
      </c>
      <c r="S1970">
        <f>IF(B1971="",S1969,IFERROR(IF(AND(R1970&gt;0,R1969=0),R1970,(1+(B1971/B1970-1)*Calc!$Z$1)*S1969),0))</f>
        <v>48.411015328355184</v>
      </c>
      <c r="T1970">
        <f>IF(B1971="",T1969,IFERROR(IF(AND(R1970&gt;0,R1969=0),R1970,(1+(B1971/B1970-1)*Calc!$Z$1-L1971)*T1969),0))</f>
        <v>48.114446265952601</v>
      </c>
      <c r="U1970">
        <f>IF(B1971="",U1969,IFERROR(IF(AND(R1970&gt;0,R1969=0),R1970,(1+(B1971/B1970-1)*Calc!$Z$1-M1971*2)*U1969),0))</f>
        <v>48.392524769727494</v>
      </c>
      <c r="V1970">
        <f>IF(B1971="",V1969,IFERROR(IF(AND(R1970&gt;0,R1969=0),R1970,(1+(B1971/B1970-1)*Calc!$Z$1-N1971*2)*V1969),0))</f>
        <v>48.292831342795907</v>
      </c>
      <c r="W1970">
        <f>IF(ISNUMBER(C1970),C1970,W1969)</f>
        <v>7.0000000000000007E-2</v>
      </c>
      <c r="Y1970" s="1">
        <f>IF(AND(Q1970&gt;=Chart!$F$2,Q1970&lt;=Chart!$F$3),Q1970,#N/A)</f>
        <v>44293.5625</v>
      </c>
      <c r="Z1970">
        <f>IF(AND(Q1970&gt;=Chart!$F$2,Q1970&lt;=Chart!$F$3),R1970,#N/A)</f>
        <v>48.473159860000003</v>
      </c>
      <c r="AA1970">
        <f>IF(AND(Q1970&gt;=Chart!$F$2,Q1970&lt;=Chart!$F$3),S1970,#N/A)</f>
        <v>48.411015328355184</v>
      </c>
      <c r="AB1970">
        <f>IF(AND(Q1970&gt;=Chart!$F$2,Q1970&lt;=Chart!$F$3),T1970,#N/A)</f>
        <v>48.114446265952601</v>
      </c>
      <c r="AC1970">
        <f>IF(AND(Q1970&gt;=Chart!$F$2,Q1970&lt;=Chart!$F$3),U1970,#N/A)</f>
        <v>48.392524769727494</v>
      </c>
      <c r="AD1970">
        <f>IF(AND(Q1970&gt;=Chart!$F$2,Q1970&lt;=Chart!$F$3),V1970,#N/A)</f>
        <v>48.292831342795907</v>
      </c>
      <c r="AE1970">
        <f>IF(AND(Q1970&gt;=Chart!$F$2,Q1970&lt;=Chart!$F$3),I1970,#N/A)</f>
        <v>4.4642809372340969E-3</v>
      </c>
      <c r="AF1970">
        <f>IF(AND(Q1970&gt;=Chart!$F$2,Q1970&lt;=Chart!$F$3),H1970/100,#N/A)</f>
        <v>1.4499999999999999E-2</v>
      </c>
      <c r="AG1970">
        <f>IF(AND(Q1970&gt;=Chart!$F$2,Q1970&lt;=Chart!$F$3),W1970/100,#N/A)</f>
        <v>7.000000000000001E-4</v>
      </c>
    </row>
    <row r="1971" spans="1:33" x14ac:dyDescent="0.25">
      <c r="A1971">
        <v>1617888600</v>
      </c>
      <c r="B1971">
        <f>INDEX('Daily Data ADJ'!$1:$1048576,MATCH(Calc!$A1971,'Daily Data ADJ'!$A:$A,0),MATCH("SPY, CBOE BZX: Close",'Daily Data ADJ'!$1:$1,0))</f>
        <v>398.00591251999998</v>
      </c>
      <c r="C1971">
        <f>INDEX('Daily Data ADJ'!$1:$1048576,MATCH(Calc!$A1971,'Daily Data ADJ'!$A:$A,0),MATCH("EFFR, FRED: Close",'Daily Data ADJ'!$1:$1,0))</f>
        <v>7.0000000000000007E-2</v>
      </c>
      <c r="D1971">
        <f>INDEX('Daily Data ADJ'!$1:$1048576,MATCH(Calc!$A1971,'Daily Data ADJ'!$A:$A,1),MATCH("SOFR, FRED: Close",'Daily Data ADJ'!$1:$1,0))</f>
        <v>0.01</v>
      </c>
      <c r="E1971">
        <f>INDEX('Daily Data ADJ'!$1:$1048576,MATCH(Calc!$A1971,'Daily Data ADJ'!$A:$A,0),MATCH("UPRO, CBOE BZX: Close",'Daily Data ADJ'!$1:$1,0))</f>
        <v>49.134858549999997</v>
      </c>
      <c r="F1971">
        <f>INDEX('Daily Data ADJ'!$1:$1048576,MATCH(Calc!$A1971,'Daily Data ADJ'!$A:$A,0),MATCH("ES1!, CME_MINI: Close",'Daily Data ADJ'!$1:$1,0))</f>
        <v>4089</v>
      </c>
      <c r="G1971">
        <f>INDEX('Daily Data ADJ'!$1:$1048576,MATCH(Calc!$A1971,'Daily Data ADJ'!$A:$A,0),MATCH("ES2!, CME_MINI: Close",'Daily Data ADJ'!$1:$1,0))</f>
        <v>4079</v>
      </c>
      <c r="H1971">
        <f>INDEX('QUANDL MULTPL SP500_DIV_YIELD_M'!$A:$G,MATCH(Calc!$A1971,'QUANDL MULTPL SP500_DIV_YIELD_M'!$A:$A,1),MATCH('QUANDL MULTPL SP500_DIV_YIELD_M'!$E$1,'QUANDL MULTPL SP500_DIV_YIELD_M'!$A$1:$G$1,0))</f>
        <v>1.45</v>
      </c>
      <c r="I1971" s="5">
        <f t="shared" si="180"/>
        <v>4.7534839945595903E-3</v>
      </c>
      <c r="J1971" s="1">
        <f>A1971/24/60/60+DATE(1970,1,1)</f>
        <v>44294.5625</v>
      </c>
      <c r="K1971" s="3">
        <f t="shared" si="183"/>
        <v>1</v>
      </c>
      <c r="L1971" s="6">
        <f>(1+Chart!$F$4)^(1/(365/K1971))-1</f>
        <v>6.6592785027408397E-5</v>
      </c>
      <c r="M1971" s="6">
        <f t="shared" si="184"/>
        <v>1.9171391369976476E-6</v>
      </c>
      <c r="N1971" s="6">
        <f t="shared" si="185"/>
        <v>1.2992473072737099E-5</v>
      </c>
      <c r="O1971">
        <f>O1970*(B1971/B1970)</f>
        <v>398.00591252000419</v>
      </c>
      <c r="P1971">
        <f t="shared" si="181"/>
        <v>2021</v>
      </c>
      <c r="Q1971" s="1">
        <f t="shared" si="182"/>
        <v>44294.5625</v>
      </c>
      <c r="R1971">
        <f>IF(B1972="",R1970,IF(Q1971&gt;=Chart!$F$2,E1971,0))</f>
        <v>49.134858549999997</v>
      </c>
      <c r="S1971">
        <f>IF(B1972="",S1970,IFERROR(IF(AND(R1971&gt;0,R1970=0),R1971,(1+(B1972/B1971-1)*Calc!$Z$1)*S1970),0))</f>
        <v>49.466880761043036</v>
      </c>
      <c r="T1971">
        <f>IF(B1972="",T1970,IFERROR(IF(AND(R1971&gt;0,R1970=0),R1971,(1+(B1972/B1971-1)*Calc!$Z$1-L1972)*T1970),0))</f>
        <v>49.160639322611168</v>
      </c>
      <c r="U1971">
        <f>IF(B1972="",U1970,IFERROR(IF(AND(R1971&gt;0,R1970=0),R1971,(1+(B1972/B1971-1)*Calc!$Z$1-M1972*2)*U1970),0))</f>
        <v>49.447801364832443</v>
      </c>
      <c r="V1971">
        <f>IF(B1972="",V1970,IFERROR(IF(AND(R1971&gt;0,R1970=0),R1971,(1+(B1972/B1971-1)*Calc!$Z$1-N1972*2)*V1970),0))</f>
        <v>49.344845309195399</v>
      </c>
      <c r="W1971">
        <f>IF(ISNUMBER(C1971),C1971,W1970)</f>
        <v>7.0000000000000007E-2</v>
      </c>
      <c r="Y1971" s="1">
        <f>IF(AND(Q1971&gt;=Chart!$F$2,Q1971&lt;=Chart!$F$3),Q1971,#N/A)</f>
        <v>44294.5625</v>
      </c>
      <c r="Z1971">
        <f>IF(AND(Q1971&gt;=Chart!$F$2,Q1971&lt;=Chart!$F$3),R1971,#N/A)</f>
        <v>49.134858549999997</v>
      </c>
      <c r="AA1971">
        <f>IF(AND(Q1971&gt;=Chart!$F$2,Q1971&lt;=Chart!$F$3),S1971,#N/A)</f>
        <v>49.466880761043036</v>
      </c>
      <c r="AB1971">
        <f>IF(AND(Q1971&gt;=Chart!$F$2,Q1971&lt;=Chart!$F$3),T1971,#N/A)</f>
        <v>49.160639322611168</v>
      </c>
      <c r="AC1971">
        <f>IF(AND(Q1971&gt;=Chart!$F$2,Q1971&lt;=Chart!$F$3),U1971,#N/A)</f>
        <v>49.447801364832443</v>
      </c>
      <c r="AD1971">
        <f>IF(AND(Q1971&gt;=Chart!$F$2,Q1971&lt;=Chart!$F$3),V1971,#N/A)</f>
        <v>49.344845309195399</v>
      </c>
      <c r="AE1971">
        <f>IF(AND(Q1971&gt;=Chart!$F$2,Q1971&lt;=Chart!$F$3),I1971,#N/A)</f>
        <v>4.7534839945595903E-3</v>
      </c>
      <c r="AF1971">
        <f>IF(AND(Q1971&gt;=Chart!$F$2,Q1971&lt;=Chart!$F$3),H1971/100,#N/A)</f>
        <v>1.4499999999999999E-2</v>
      </c>
      <c r="AG1971">
        <f>IF(AND(Q1971&gt;=Chart!$F$2,Q1971&lt;=Chart!$F$3),W1971/100,#N/A)</f>
        <v>7.000000000000001E-4</v>
      </c>
    </row>
    <row r="1972" spans="1:33" x14ac:dyDescent="0.25">
      <c r="A1972">
        <v>1617975000</v>
      </c>
      <c r="B1972">
        <f>INDEX('Daily Data ADJ'!$1:$1048576,MATCH(Calc!$A1972,'Daily Data ADJ'!$A:$A,0),MATCH("SPY, CBOE BZX: Close",'Daily Data ADJ'!$1:$1,0))</f>
        <v>400.89947357</v>
      </c>
      <c r="C1972">
        <f>INDEX('Daily Data ADJ'!$1:$1048576,MATCH(Calc!$A1972,'Daily Data ADJ'!$A:$A,0),MATCH("EFFR, FRED: Close",'Daily Data ADJ'!$1:$1,0))</f>
        <v>7.0000000000000007E-2</v>
      </c>
      <c r="D1972">
        <f>INDEX('Daily Data ADJ'!$1:$1048576,MATCH(Calc!$A1972,'Daily Data ADJ'!$A:$A,1),MATCH("SOFR, FRED: Close",'Daily Data ADJ'!$1:$1,0))</f>
        <v>0.01</v>
      </c>
      <c r="E1972">
        <f>INDEX('Daily Data ADJ'!$1:$1048576,MATCH(Calc!$A1972,'Daily Data ADJ'!$A:$A,0),MATCH("UPRO, CBOE BZX: Close",'Daily Data ADJ'!$1:$1,0))</f>
        <v>50.204521829999997</v>
      </c>
      <c r="F1972">
        <f>INDEX('Daily Data ADJ'!$1:$1048576,MATCH(Calc!$A1972,'Daily Data ADJ'!$A:$A,0),MATCH("ES1!, CME_MINI: Close",'Daily Data ADJ'!$1:$1,0))</f>
        <v>4119.5</v>
      </c>
      <c r="G1972">
        <f>INDEX('Daily Data ADJ'!$1:$1048576,MATCH(Calc!$A1972,'Daily Data ADJ'!$A:$A,0),MATCH("ES2!, CME_MINI: Close",'Daily Data ADJ'!$1:$1,0))</f>
        <v>4109.5</v>
      </c>
      <c r="H1972">
        <f>INDEX('QUANDL MULTPL SP500_DIV_YIELD_M'!$A:$G,MATCH(Calc!$A1972,'QUANDL MULTPL SP500_DIV_YIELD_M'!$A:$A,1),MATCH('QUANDL MULTPL SP500_DIV_YIELD_M'!$E$1,'QUANDL MULTPL SP500_DIV_YIELD_M'!$A$1:$G$1,0))</f>
        <v>1.45</v>
      </c>
      <c r="I1972" s="5">
        <f t="shared" si="180"/>
        <v>4.8253824931758088E-3</v>
      </c>
      <c r="J1972" s="1">
        <f>A1972/24/60/60+DATE(1970,1,1)</f>
        <v>44295.5625</v>
      </c>
      <c r="K1972" s="3">
        <f t="shared" si="183"/>
        <v>1</v>
      </c>
      <c r="L1972" s="6">
        <f>(1+Chart!$F$4)^(1/(365/K1972))-1</f>
        <v>6.6592785027408397E-5</v>
      </c>
      <c r="M1972" s="6">
        <f t="shared" si="184"/>
        <v>1.9171391369976476E-6</v>
      </c>
      <c r="N1972" s="6">
        <f t="shared" si="185"/>
        <v>1.3188518890983048E-5</v>
      </c>
      <c r="O1972">
        <f>O1971*(B1972/B1971)</f>
        <v>400.89947357000426</v>
      </c>
      <c r="P1972">
        <f t="shared" si="181"/>
        <v>2021</v>
      </c>
      <c r="Q1972" s="1">
        <f t="shared" si="182"/>
        <v>44295.5625</v>
      </c>
      <c r="R1972">
        <f>IF(B1973="",R1971,IF(Q1972&gt;=Chart!$F$2,E1972,0))</f>
        <v>50.204521829999997</v>
      </c>
      <c r="S1972">
        <f>IF(B1973="",S1971,IFERROR(IF(AND(R1972&gt;0,R1971=0),R1972,(1+(B1973/B1972-1)*Calc!$Z$1)*S1971),0))</f>
        <v>49.520977086113717</v>
      </c>
      <c r="T1972">
        <f>IF(B1973="",T1971,IFERROR(IF(AND(R1972&gt;0,R1971=0),R1972,(1+(B1973/B1972-1)*Calc!$Z$1-L1973)*T1971),0))</f>
        <v>49.204578860407928</v>
      </c>
      <c r="U1972">
        <f>IF(B1973="",U1971,IFERROR(IF(AND(R1972&gt;0,R1971=0),R1972,(1+(B1973/B1972-1)*Calc!$Z$1-M1973*2)*U1971),0))</f>
        <v>49.501308033946458</v>
      </c>
      <c r="V1972">
        <f>IF(B1973="",V1971,IFERROR(IF(AND(R1972&gt;0,R1971=0),R1972,(1+(B1973/B1972-1)*Calc!$Z$1-N1973*2)*V1971),0))</f>
        <v>49.394901997379584</v>
      </c>
      <c r="W1972">
        <f>IF(ISNUMBER(C1972),C1972,W1971)</f>
        <v>7.0000000000000007E-2</v>
      </c>
      <c r="Y1972" s="1">
        <f>IF(AND(Q1972&gt;=Chart!$F$2,Q1972&lt;=Chart!$F$3),Q1972,#N/A)</f>
        <v>44295.5625</v>
      </c>
      <c r="Z1972">
        <f>IF(AND(Q1972&gt;=Chart!$F$2,Q1972&lt;=Chart!$F$3),R1972,#N/A)</f>
        <v>50.204521829999997</v>
      </c>
      <c r="AA1972">
        <f>IF(AND(Q1972&gt;=Chart!$F$2,Q1972&lt;=Chart!$F$3),S1972,#N/A)</f>
        <v>49.520977086113717</v>
      </c>
      <c r="AB1972">
        <f>IF(AND(Q1972&gt;=Chart!$F$2,Q1972&lt;=Chart!$F$3),T1972,#N/A)</f>
        <v>49.204578860407928</v>
      </c>
      <c r="AC1972">
        <f>IF(AND(Q1972&gt;=Chart!$F$2,Q1972&lt;=Chart!$F$3),U1972,#N/A)</f>
        <v>49.501308033946458</v>
      </c>
      <c r="AD1972">
        <f>IF(AND(Q1972&gt;=Chart!$F$2,Q1972&lt;=Chart!$F$3),V1972,#N/A)</f>
        <v>49.394901997379584</v>
      </c>
      <c r="AE1972">
        <f>IF(AND(Q1972&gt;=Chart!$F$2,Q1972&lt;=Chart!$F$3),I1972,#N/A)</f>
        <v>4.8253824931758088E-3</v>
      </c>
      <c r="AF1972">
        <f>IF(AND(Q1972&gt;=Chart!$F$2,Q1972&lt;=Chart!$F$3),H1972/100,#N/A)</f>
        <v>1.4499999999999999E-2</v>
      </c>
      <c r="AG1972">
        <f>IF(AND(Q1972&gt;=Chart!$F$2,Q1972&lt;=Chart!$F$3),W1972/100,#N/A)</f>
        <v>7.000000000000001E-4</v>
      </c>
    </row>
    <row r="1973" spans="1:33" x14ac:dyDescent="0.25">
      <c r="A1973">
        <v>1618234200</v>
      </c>
      <c r="B1973">
        <f>INDEX('Daily Data ADJ'!$1:$1048576,MATCH(Calc!$A1973,'Daily Data ADJ'!$A:$A,0),MATCH("SPY, CBOE BZX: Close",'Daily Data ADJ'!$1:$1,0))</f>
        <v>401.04561302000002</v>
      </c>
      <c r="C1973">
        <f>INDEX('Daily Data ADJ'!$1:$1048576,MATCH(Calc!$A1973,'Daily Data ADJ'!$A:$A,0),MATCH("EFFR, FRED: Close",'Daily Data ADJ'!$1:$1,0))</f>
        <v>7.0000000000000007E-2</v>
      </c>
      <c r="D1973">
        <f>INDEX('Daily Data ADJ'!$1:$1048576,MATCH(Calc!$A1973,'Daily Data ADJ'!$A:$A,1),MATCH("SOFR, FRED: Close",'Daily Data ADJ'!$1:$1,0))</f>
        <v>0.01</v>
      </c>
      <c r="E1973">
        <f>INDEX('Daily Data ADJ'!$1:$1048576,MATCH(Calc!$A1973,'Daily Data ADJ'!$A:$A,0),MATCH("UPRO, CBOE BZX: Close",'Daily Data ADJ'!$1:$1,0))</f>
        <v>50.249298430000003</v>
      </c>
      <c r="F1973">
        <f>INDEX('Daily Data ADJ'!$1:$1048576,MATCH(Calc!$A1973,'Daily Data ADJ'!$A:$A,0),MATCH("ES1!, CME_MINI: Close",'Daily Data ADJ'!$1:$1,0))</f>
        <v>4120.25</v>
      </c>
      <c r="G1973">
        <f>INDEX('Daily Data ADJ'!$1:$1048576,MATCH(Calc!$A1973,'Daily Data ADJ'!$A:$A,0),MATCH("ES2!, CME_MINI: Close",'Daily Data ADJ'!$1:$1,0))</f>
        <v>4110.25</v>
      </c>
      <c r="H1973">
        <f>INDEX('QUANDL MULTPL SP500_DIV_YIELD_M'!$A:$G,MATCH(Calc!$A1973,'QUANDL MULTPL SP500_DIV_YIELD_M'!$A:$A,1),MATCH('QUANDL MULTPL SP500_DIV_YIELD_M'!$E$1,'QUANDL MULTPL SP500_DIV_YIELD_M'!$A$1:$G$1,0))</f>
        <v>1.45</v>
      </c>
      <c r="I1973" s="5">
        <f t="shared" si="180"/>
        <v>4.8271371286314063E-3</v>
      </c>
      <c r="J1973" s="1">
        <f>A1973/24/60/60+DATE(1970,1,1)</f>
        <v>44298.5625</v>
      </c>
      <c r="K1973" s="3">
        <f t="shared" si="183"/>
        <v>3</v>
      </c>
      <c r="L1973" s="6">
        <f>(1+Chart!$F$4)^(1/(365/K1973))-1</f>
        <v>1.9979165917494157E-4</v>
      </c>
      <c r="M1973" s="6">
        <f t="shared" si="184"/>
        <v>5.7514284375059788E-6</v>
      </c>
      <c r="N1973" s="6">
        <f t="shared" si="185"/>
        <v>3.9580431447028275E-5</v>
      </c>
      <c r="O1973">
        <f>O1972*(B1973/B1972)</f>
        <v>401.04561302000428</v>
      </c>
      <c r="P1973">
        <f t="shared" si="181"/>
        <v>2021</v>
      </c>
      <c r="Q1973" s="1">
        <f t="shared" si="182"/>
        <v>44298.5625</v>
      </c>
      <c r="R1973">
        <f>IF(B1974="",R1972,IF(Q1973&gt;=Chart!$F$2,E1973,0))</f>
        <v>50.249298430000003</v>
      </c>
      <c r="S1973">
        <f>IF(B1974="",S1972,IFERROR(IF(AND(R1973&gt;0,R1972=0),R1973,(1+(B1974/B1973-1)*Calc!$Z$1)*S1972),0))</f>
        <v>49.961281175394674</v>
      </c>
      <c r="T1973">
        <f>IF(B1974="",T1972,IFERROR(IF(AND(R1973&gt;0,R1972=0),R1973,(1+(B1974/B1973-1)*Calc!$Z$1-L1974)*T1972),0))</f>
        <v>49.638793099538468</v>
      </c>
      <c r="U1973">
        <f>IF(B1974="",U1972,IFERROR(IF(AND(R1973&gt;0,R1972=0),R1973,(1+(B1974/B1973-1)*Calc!$Z$1-M1974*2)*U1972),0))</f>
        <v>49.941247438698674</v>
      </c>
      <c r="V1973">
        <f>IF(B1974="",V1972,IFERROR(IF(AND(R1973&gt;0,R1972=0),R1973,(1+(B1974/B1973-1)*Calc!$Z$1-N1974*2)*V1972),0))</f>
        <v>49.832773904038959</v>
      </c>
      <c r="W1973">
        <f>IF(ISNUMBER(C1973),C1973,W1972)</f>
        <v>7.0000000000000007E-2</v>
      </c>
      <c r="Y1973" s="1">
        <f>IF(AND(Q1973&gt;=Chart!$F$2,Q1973&lt;=Chart!$F$3),Q1973,#N/A)</f>
        <v>44298.5625</v>
      </c>
      <c r="Z1973">
        <f>IF(AND(Q1973&gt;=Chart!$F$2,Q1973&lt;=Chart!$F$3),R1973,#N/A)</f>
        <v>50.249298430000003</v>
      </c>
      <c r="AA1973">
        <f>IF(AND(Q1973&gt;=Chart!$F$2,Q1973&lt;=Chart!$F$3),S1973,#N/A)</f>
        <v>49.961281175394674</v>
      </c>
      <c r="AB1973">
        <f>IF(AND(Q1973&gt;=Chart!$F$2,Q1973&lt;=Chart!$F$3),T1973,#N/A)</f>
        <v>49.638793099538468</v>
      </c>
      <c r="AC1973">
        <f>IF(AND(Q1973&gt;=Chart!$F$2,Q1973&lt;=Chart!$F$3),U1973,#N/A)</f>
        <v>49.941247438698674</v>
      </c>
      <c r="AD1973">
        <f>IF(AND(Q1973&gt;=Chart!$F$2,Q1973&lt;=Chart!$F$3),V1973,#N/A)</f>
        <v>49.832773904038959</v>
      </c>
      <c r="AE1973">
        <f>IF(AND(Q1973&gt;=Chart!$F$2,Q1973&lt;=Chart!$F$3),I1973,#N/A)</f>
        <v>4.8271371286314063E-3</v>
      </c>
      <c r="AF1973">
        <f>IF(AND(Q1973&gt;=Chart!$F$2,Q1973&lt;=Chart!$F$3),H1973/100,#N/A)</f>
        <v>1.4499999999999999E-2</v>
      </c>
      <c r="AG1973">
        <f>IF(AND(Q1973&gt;=Chart!$F$2,Q1973&lt;=Chart!$F$3),W1973/100,#N/A)</f>
        <v>7.000000000000001E-4</v>
      </c>
    </row>
    <row r="1974" spans="1:33" x14ac:dyDescent="0.25">
      <c r="A1974">
        <v>1618320600</v>
      </c>
      <c r="B1974">
        <f>INDEX('Daily Data ADJ'!$1:$1048576,MATCH(Calc!$A1974,'Daily Data ADJ'!$A:$A,0),MATCH("SPY, CBOE BZX: Close",'Daily Data ADJ'!$1:$1,0))</f>
        <v>402.23421385</v>
      </c>
      <c r="C1974">
        <f>INDEX('Daily Data ADJ'!$1:$1048576,MATCH(Calc!$A1974,'Daily Data ADJ'!$A:$A,0),MATCH("EFFR, FRED: Close",'Daily Data ADJ'!$1:$1,0))</f>
        <v>7.0000000000000007E-2</v>
      </c>
      <c r="D1974">
        <f>INDEX('Daily Data ADJ'!$1:$1048576,MATCH(Calc!$A1974,'Daily Data ADJ'!$A:$A,1),MATCH("SOFR, FRED: Close",'Daily Data ADJ'!$1:$1,0))</f>
        <v>0.01</v>
      </c>
      <c r="E1974">
        <f>INDEX('Daily Data ADJ'!$1:$1048576,MATCH(Calc!$A1974,'Daily Data ADJ'!$A:$A,0),MATCH("UPRO, CBOE BZX: Close",'Daily Data ADJ'!$1:$1,0))</f>
        <v>50.672188570000003</v>
      </c>
      <c r="F1974">
        <f>INDEX('Daily Data ADJ'!$1:$1048576,MATCH(Calc!$A1974,'Daily Data ADJ'!$A:$A,0),MATCH("ES1!, CME_MINI: Close",'Daily Data ADJ'!$1:$1,0))</f>
        <v>4132.75</v>
      </c>
      <c r="G1974">
        <f>INDEX('Daily Data ADJ'!$1:$1048576,MATCH(Calc!$A1974,'Daily Data ADJ'!$A:$A,0),MATCH("ES2!, CME_MINI: Close",'Daily Data ADJ'!$1:$1,0))</f>
        <v>4122.75</v>
      </c>
      <c r="H1974">
        <f>INDEX('QUANDL MULTPL SP500_DIV_YIELD_M'!$A:$G,MATCH(Calc!$A1974,'QUANDL MULTPL SP500_DIV_YIELD_M'!$A:$A,1),MATCH('QUANDL MULTPL SP500_DIV_YIELD_M'!$E$1,'QUANDL MULTPL SP500_DIV_YIELD_M'!$A$1:$G$1,0))</f>
        <v>1.45</v>
      </c>
      <c r="I1974" s="5">
        <f t="shared" si="180"/>
        <v>4.8562876351450485E-3</v>
      </c>
      <c r="J1974" s="1">
        <f>A1974/24/60/60+DATE(1970,1,1)</f>
        <v>44299.5625</v>
      </c>
      <c r="K1974" s="3">
        <f t="shared" si="183"/>
        <v>1</v>
      </c>
      <c r="L1974" s="6">
        <f>(1+Chart!$F$4)^(1/(365/K1974))-1</f>
        <v>6.6592785027408397E-5</v>
      </c>
      <c r="M1974" s="6">
        <f t="shared" si="184"/>
        <v>1.9171391369976476E-6</v>
      </c>
      <c r="N1974" s="6">
        <f t="shared" si="185"/>
        <v>1.3272783720985615E-5</v>
      </c>
      <c r="O1974">
        <f>O1973*(B1974/B1973)</f>
        <v>402.23421385000427</v>
      </c>
      <c r="P1974">
        <f t="shared" si="181"/>
        <v>2021</v>
      </c>
      <c r="Q1974" s="1">
        <f t="shared" si="182"/>
        <v>44299.5625</v>
      </c>
      <c r="R1974">
        <f>IF(B1975="",R1973,IF(Q1974&gt;=Chart!$F$2,E1974,0))</f>
        <v>50.672188570000003</v>
      </c>
      <c r="S1974">
        <f>IF(B1975="",S1973,IFERROR(IF(AND(R1974&gt;0,R1973=0),R1974,(1+(B1975/B1974-1)*Calc!$Z$1)*S1973),0))</f>
        <v>49.449397681878096</v>
      </c>
      <c r="T1974">
        <f>IF(B1975="",T1973,IFERROR(IF(AND(R1974&gt;0,R1973=0),R1974,(1+(B1975/B1974-1)*Calc!$Z$1-L1975)*T1973),0))</f>
        <v>49.126908105607527</v>
      </c>
      <c r="U1974">
        <f>IF(B1975="",U1973,IFERROR(IF(AND(R1974&gt;0,R1973=0),R1974,(1+(B1975/B1974-1)*Calc!$Z$1-M1975*2)*U1973),0))</f>
        <v>49.429377714271389</v>
      </c>
      <c r="V1974">
        <f>IF(B1975="",V1973,IFERROR(IF(AND(R1974&gt;0,R1973=0),R1974,(1+(B1975/B1974-1)*Calc!$Z$1-N1975*2)*V1973),0))</f>
        <v>49.320893558313578</v>
      </c>
      <c r="W1974">
        <f>IF(ISNUMBER(C1974),C1974,W1973)</f>
        <v>7.0000000000000007E-2</v>
      </c>
      <c r="Y1974" s="1">
        <f>IF(AND(Q1974&gt;=Chart!$F$2,Q1974&lt;=Chart!$F$3),Q1974,#N/A)</f>
        <v>44299.5625</v>
      </c>
      <c r="Z1974">
        <f>IF(AND(Q1974&gt;=Chart!$F$2,Q1974&lt;=Chart!$F$3),R1974,#N/A)</f>
        <v>50.672188570000003</v>
      </c>
      <c r="AA1974">
        <f>IF(AND(Q1974&gt;=Chart!$F$2,Q1974&lt;=Chart!$F$3),S1974,#N/A)</f>
        <v>49.449397681878096</v>
      </c>
      <c r="AB1974">
        <f>IF(AND(Q1974&gt;=Chart!$F$2,Q1974&lt;=Chart!$F$3),T1974,#N/A)</f>
        <v>49.126908105607527</v>
      </c>
      <c r="AC1974">
        <f>IF(AND(Q1974&gt;=Chart!$F$2,Q1974&lt;=Chart!$F$3),U1974,#N/A)</f>
        <v>49.429377714271389</v>
      </c>
      <c r="AD1974">
        <f>IF(AND(Q1974&gt;=Chart!$F$2,Q1974&lt;=Chart!$F$3),V1974,#N/A)</f>
        <v>49.320893558313578</v>
      </c>
      <c r="AE1974">
        <f>IF(AND(Q1974&gt;=Chart!$F$2,Q1974&lt;=Chart!$F$3),I1974,#N/A)</f>
        <v>4.8562876351450485E-3</v>
      </c>
      <c r="AF1974">
        <f>IF(AND(Q1974&gt;=Chart!$F$2,Q1974&lt;=Chart!$F$3),H1974/100,#N/A)</f>
        <v>1.4499999999999999E-2</v>
      </c>
      <c r="AG1974">
        <f>IF(AND(Q1974&gt;=Chart!$F$2,Q1974&lt;=Chart!$F$3),W1974/100,#N/A)</f>
        <v>7.000000000000001E-4</v>
      </c>
    </row>
    <row r="1975" spans="1:33" x14ac:dyDescent="0.25">
      <c r="A1975">
        <v>1618407000</v>
      </c>
      <c r="B1975">
        <f>INDEX('Daily Data ADJ'!$1:$1048576,MATCH(Calc!$A1975,'Daily Data ADJ'!$A:$A,0),MATCH("SPY, CBOE BZX: Close",'Daily Data ADJ'!$1:$1,0))</f>
        <v>400.86050304999998</v>
      </c>
      <c r="C1975">
        <f>INDEX('Daily Data ADJ'!$1:$1048576,MATCH(Calc!$A1975,'Daily Data ADJ'!$A:$A,0),MATCH("EFFR, FRED: Close",'Daily Data ADJ'!$1:$1,0))</f>
        <v>7.0000000000000007E-2</v>
      </c>
      <c r="D1975">
        <f>INDEX('Daily Data ADJ'!$1:$1048576,MATCH(Calc!$A1975,'Daily Data ADJ'!$A:$A,1),MATCH("SOFR, FRED: Close",'Daily Data ADJ'!$1:$1,0))</f>
        <v>0.01</v>
      </c>
      <c r="E1975">
        <f>INDEX('Daily Data ADJ'!$1:$1048576,MATCH(Calc!$A1975,'Daily Data ADJ'!$A:$A,0),MATCH("UPRO, CBOE BZX: Close",'Daily Data ADJ'!$1:$1,0))</f>
        <v>50.184621120000003</v>
      </c>
      <c r="F1975">
        <f>INDEX('Daily Data ADJ'!$1:$1048576,MATCH(Calc!$A1975,'Daily Data ADJ'!$A:$A,0),MATCH("ES1!, CME_MINI: Close",'Daily Data ADJ'!$1:$1,0))</f>
        <v>4118</v>
      </c>
      <c r="G1975">
        <f>INDEX('Daily Data ADJ'!$1:$1048576,MATCH(Calc!$A1975,'Daily Data ADJ'!$A:$A,0),MATCH("ES2!, CME_MINI: Close",'Daily Data ADJ'!$1:$1,0))</f>
        <v>4108</v>
      </c>
      <c r="H1975">
        <f>INDEX('QUANDL MULTPL SP500_DIV_YIELD_M'!$A:$G,MATCH(Calc!$A1975,'QUANDL MULTPL SP500_DIV_YIELD_M'!$A:$A,1),MATCH('QUANDL MULTPL SP500_DIV_YIELD_M'!$E$1,'QUANDL MULTPL SP500_DIV_YIELD_M'!$A$1:$G$1,0))</f>
        <v>1.45</v>
      </c>
      <c r="I1975" s="5">
        <f t="shared" si="180"/>
        <v>4.8218713118648865E-3</v>
      </c>
      <c r="J1975" s="1">
        <f>A1975/24/60/60+DATE(1970,1,1)</f>
        <v>44300.5625</v>
      </c>
      <c r="K1975" s="3">
        <f t="shared" si="183"/>
        <v>1</v>
      </c>
      <c r="L1975" s="6">
        <f>(1+Chart!$F$4)^(1/(365/K1975))-1</f>
        <v>6.6592785027408397E-5</v>
      </c>
      <c r="M1975" s="6">
        <f t="shared" si="184"/>
        <v>1.9171391369976476E-6</v>
      </c>
      <c r="N1975" s="6">
        <f t="shared" si="185"/>
        <v>1.317894526886576E-5</v>
      </c>
      <c r="O1975">
        <f>O1974*(B1975/B1974)</f>
        <v>400.86050305000424</v>
      </c>
      <c r="P1975">
        <f t="shared" si="181"/>
        <v>2021</v>
      </c>
      <c r="Q1975" s="1">
        <f t="shared" si="182"/>
        <v>44300.5625</v>
      </c>
      <c r="R1975">
        <f>IF(B1976="",R1974,IF(Q1975&gt;=Chart!$F$2,E1975,0))</f>
        <v>50.184621120000003</v>
      </c>
      <c r="S1975">
        <f>IF(B1976="",S1974,IFERROR(IF(AND(R1975&gt;0,R1974=0),R1975,(1+(B1976/B1975-1)*Calc!$Z$1)*S1974),0))</f>
        <v>51.043027559467646</v>
      </c>
      <c r="T1975">
        <f>IF(B1976="",T1974,IFERROR(IF(AND(R1975&gt;0,R1974=0),R1975,(1+(B1976/B1975-1)*Calc!$Z$1-L1976)*T1974),0))</f>
        <v>50.706873456570264</v>
      </c>
      <c r="U1975">
        <f>IF(B1976="",U1974,IFERROR(IF(AND(R1975&gt;0,R1974=0),R1975,(1+(B1976/B1975-1)*Calc!$Z$1-M1976*2)*U1974),0))</f>
        <v>51.022172872603157</v>
      </c>
      <c r="V1975">
        <f>IF(B1976="",V1974,IFERROR(IF(AND(R1975&gt;0,R1974=0),R1975,(1+(B1976/B1975-1)*Calc!$Z$1-N1976*2)*V1974),0))</f>
        <v>50.909054349820416</v>
      </c>
      <c r="W1975">
        <f>IF(ISNUMBER(C1975),C1975,W1974)</f>
        <v>7.0000000000000007E-2</v>
      </c>
      <c r="Y1975" s="1">
        <f>IF(AND(Q1975&gt;=Chart!$F$2,Q1975&lt;=Chart!$F$3),Q1975,#N/A)</f>
        <v>44300.5625</v>
      </c>
      <c r="Z1975">
        <f>IF(AND(Q1975&gt;=Chart!$F$2,Q1975&lt;=Chart!$F$3),R1975,#N/A)</f>
        <v>50.184621120000003</v>
      </c>
      <c r="AA1975">
        <f>IF(AND(Q1975&gt;=Chart!$F$2,Q1975&lt;=Chart!$F$3),S1975,#N/A)</f>
        <v>51.043027559467646</v>
      </c>
      <c r="AB1975">
        <f>IF(AND(Q1975&gt;=Chart!$F$2,Q1975&lt;=Chart!$F$3),T1975,#N/A)</f>
        <v>50.706873456570264</v>
      </c>
      <c r="AC1975">
        <f>IF(AND(Q1975&gt;=Chart!$F$2,Q1975&lt;=Chart!$F$3),U1975,#N/A)</f>
        <v>51.022172872603157</v>
      </c>
      <c r="AD1975">
        <f>IF(AND(Q1975&gt;=Chart!$F$2,Q1975&lt;=Chart!$F$3),V1975,#N/A)</f>
        <v>50.909054349820416</v>
      </c>
      <c r="AE1975">
        <f>IF(AND(Q1975&gt;=Chart!$F$2,Q1975&lt;=Chart!$F$3),I1975,#N/A)</f>
        <v>4.8218713118648865E-3</v>
      </c>
      <c r="AF1975">
        <f>IF(AND(Q1975&gt;=Chart!$F$2,Q1975&lt;=Chart!$F$3),H1975/100,#N/A)</f>
        <v>1.4499999999999999E-2</v>
      </c>
      <c r="AG1975">
        <f>IF(AND(Q1975&gt;=Chart!$F$2,Q1975&lt;=Chart!$F$3),W1975/100,#N/A)</f>
        <v>7.000000000000001E-4</v>
      </c>
    </row>
    <row r="1976" spans="1:33" x14ac:dyDescent="0.25">
      <c r="A1976">
        <v>1618493400</v>
      </c>
      <c r="B1976">
        <f>INDEX('Daily Data ADJ'!$1:$1048576,MATCH(Calc!$A1976,'Daily Data ADJ'!$A:$A,0),MATCH("SPY, CBOE BZX: Close",'Daily Data ADJ'!$1:$1,0))</f>
        <v>405.16674541999998</v>
      </c>
      <c r="C1976">
        <f>INDEX('Daily Data ADJ'!$1:$1048576,MATCH(Calc!$A1976,'Daily Data ADJ'!$A:$A,0),MATCH("EFFR, FRED: Close",'Daily Data ADJ'!$1:$1,0))</f>
        <v>7.0000000000000007E-2</v>
      </c>
      <c r="D1976">
        <f>INDEX('Daily Data ADJ'!$1:$1048576,MATCH(Calc!$A1976,'Daily Data ADJ'!$A:$A,1),MATCH("SOFR, FRED: Close",'Daily Data ADJ'!$1:$1,0))</f>
        <v>0.01</v>
      </c>
      <c r="E1976">
        <f>INDEX('Daily Data ADJ'!$1:$1048576,MATCH(Calc!$A1976,'Daily Data ADJ'!$A:$A,0),MATCH("UPRO, CBOE BZX: Close",'Daily Data ADJ'!$1:$1,0))</f>
        <v>51.791603629999997</v>
      </c>
      <c r="F1976">
        <f>INDEX('Daily Data ADJ'!$1:$1048576,MATCH(Calc!$A1976,'Daily Data ADJ'!$A:$A,0),MATCH("ES1!, CME_MINI: Close",'Daily Data ADJ'!$1:$1,0))</f>
        <v>4162.5</v>
      </c>
      <c r="G1976">
        <f>INDEX('Daily Data ADJ'!$1:$1048576,MATCH(Calc!$A1976,'Daily Data ADJ'!$A:$A,0),MATCH("ES2!, CME_MINI: Close",'Daily Data ADJ'!$1:$1,0))</f>
        <v>4152.5</v>
      </c>
      <c r="H1976">
        <f>INDEX('QUANDL MULTPL SP500_DIV_YIELD_M'!$A:$G,MATCH(Calc!$A1976,'QUANDL MULTPL SP500_DIV_YIELD_M'!$A:$A,1),MATCH('QUANDL MULTPL SP500_DIV_YIELD_M'!$E$1,'QUANDL MULTPL SP500_DIV_YIELD_M'!$A$1:$G$1,0))</f>
        <v>1.45</v>
      </c>
      <c r="I1976" s="5">
        <f t="shared" si="180"/>
        <v>4.9249641852991272E-3</v>
      </c>
      <c r="J1976" s="1">
        <f>A1976/24/60/60+DATE(1970,1,1)</f>
        <v>44301.5625</v>
      </c>
      <c r="K1976" s="3">
        <f t="shared" si="183"/>
        <v>1</v>
      </c>
      <c r="L1976" s="6">
        <f>(1+Chart!$F$4)^(1/(365/K1976))-1</f>
        <v>6.6592785027408397E-5</v>
      </c>
      <c r="M1976" s="6">
        <f t="shared" si="184"/>
        <v>1.9171391369976476E-6</v>
      </c>
      <c r="N1976" s="6">
        <f t="shared" si="185"/>
        <v>1.3460025438671863E-5</v>
      </c>
      <c r="O1976">
        <f>O1975*(B1976/B1975)</f>
        <v>405.16674542000436</v>
      </c>
      <c r="P1976">
        <f t="shared" si="181"/>
        <v>2021</v>
      </c>
      <c r="Q1976" s="1">
        <f t="shared" si="182"/>
        <v>44301.5625</v>
      </c>
      <c r="R1976">
        <f>IF(B1977="",R1975,IF(Q1976&gt;=Chart!$F$2,E1976,0))</f>
        <v>51.791603629999997</v>
      </c>
      <c r="S1976">
        <f>IF(B1977="",S1975,IFERROR(IF(AND(R1976&gt;0,R1975=0),R1976,(1+(B1977/B1976-1)*Calc!$Z$1)*S1975),0))</f>
        <v>51.554844776836241</v>
      </c>
      <c r="T1976">
        <f>IF(B1977="",T1975,IFERROR(IF(AND(R1976&gt;0,R1975=0),R1976,(1+(B1977/B1976-1)*Calc!$Z$1-L1977)*T1975),0))</f>
        <v>51.211943287002953</v>
      </c>
      <c r="U1976">
        <f>IF(B1977="",U1975,IFERROR(IF(AND(R1976&gt;0,R1975=0),R1976,(1+(B1977/B1976-1)*Calc!$Z$1-M1977*2)*U1975),0))</f>
        <v>51.533585343230364</v>
      </c>
      <c r="V1976">
        <f>IF(B1977="",V1975,IFERROR(IF(AND(R1976&gt;0,R1975=0),R1976,(1+(B1977/B1976-1)*Calc!$Z$1-N1977*2)*V1975),0))</f>
        <v>51.418149000951203</v>
      </c>
      <c r="W1976">
        <f>IF(ISNUMBER(C1976),C1976,W1975)</f>
        <v>7.0000000000000007E-2</v>
      </c>
      <c r="Y1976" s="1">
        <f>IF(AND(Q1976&gt;=Chart!$F$2,Q1976&lt;=Chart!$F$3),Q1976,#N/A)</f>
        <v>44301.5625</v>
      </c>
      <c r="Z1976">
        <f>IF(AND(Q1976&gt;=Chart!$F$2,Q1976&lt;=Chart!$F$3),R1976,#N/A)</f>
        <v>51.791603629999997</v>
      </c>
      <c r="AA1976">
        <f>IF(AND(Q1976&gt;=Chart!$F$2,Q1976&lt;=Chart!$F$3),S1976,#N/A)</f>
        <v>51.554844776836241</v>
      </c>
      <c r="AB1976">
        <f>IF(AND(Q1976&gt;=Chart!$F$2,Q1976&lt;=Chart!$F$3),T1976,#N/A)</f>
        <v>51.211943287002953</v>
      </c>
      <c r="AC1976">
        <f>IF(AND(Q1976&gt;=Chart!$F$2,Q1976&lt;=Chart!$F$3),U1976,#N/A)</f>
        <v>51.533585343230364</v>
      </c>
      <c r="AD1976">
        <f>IF(AND(Q1976&gt;=Chart!$F$2,Q1976&lt;=Chart!$F$3),V1976,#N/A)</f>
        <v>51.418149000951203</v>
      </c>
      <c r="AE1976">
        <f>IF(AND(Q1976&gt;=Chart!$F$2,Q1976&lt;=Chart!$F$3),I1976,#N/A)</f>
        <v>4.9249641852991272E-3</v>
      </c>
      <c r="AF1976">
        <f>IF(AND(Q1976&gt;=Chart!$F$2,Q1976&lt;=Chart!$F$3),H1976/100,#N/A)</f>
        <v>1.4499999999999999E-2</v>
      </c>
      <c r="AG1976">
        <f>IF(AND(Q1976&gt;=Chart!$F$2,Q1976&lt;=Chart!$F$3),W1976/100,#N/A)</f>
        <v>7.000000000000001E-4</v>
      </c>
    </row>
    <row r="1977" spans="1:33" x14ac:dyDescent="0.25">
      <c r="A1977">
        <v>1618579800</v>
      </c>
      <c r="B1977">
        <f>INDEX('Daily Data ADJ'!$1:$1048576,MATCH(Calc!$A1977,'Daily Data ADJ'!$A:$A,0),MATCH("SPY, CBOE BZX: Close",'Daily Data ADJ'!$1:$1,0))</f>
        <v>406.52097097000001</v>
      </c>
      <c r="C1977">
        <f>INDEX('Daily Data ADJ'!$1:$1048576,MATCH(Calc!$A1977,'Daily Data ADJ'!$A:$A,0),MATCH("EFFR, FRED: Close",'Daily Data ADJ'!$1:$1,0))</f>
        <v>7.0000000000000007E-2</v>
      </c>
      <c r="D1977">
        <f>INDEX('Daily Data ADJ'!$1:$1048576,MATCH(Calc!$A1977,'Daily Data ADJ'!$A:$A,1),MATCH("SOFR, FRED: Close",'Daily Data ADJ'!$1:$1,0))</f>
        <v>0.01</v>
      </c>
      <c r="E1977">
        <f>INDEX('Daily Data ADJ'!$1:$1048576,MATCH(Calc!$A1977,'Daily Data ADJ'!$A:$A,0),MATCH("UPRO, CBOE BZX: Close",'Daily Data ADJ'!$1:$1,0))</f>
        <v>52.34882357</v>
      </c>
      <c r="F1977">
        <f>INDEX('Daily Data ADJ'!$1:$1048576,MATCH(Calc!$A1977,'Daily Data ADJ'!$A:$A,0),MATCH("ES1!, CME_MINI: Close",'Daily Data ADJ'!$1:$1,0))</f>
        <v>4176.25</v>
      </c>
      <c r="G1977">
        <f>INDEX('Daily Data ADJ'!$1:$1048576,MATCH(Calc!$A1977,'Daily Data ADJ'!$A:$A,0),MATCH("ES2!, CME_MINI: Close",'Daily Data ADJ'!$1:$1,0))</f>
        <v>4166.25</v>
      </c>
      <c r="H1977">
        <f>INDEX('QUANDL MULTPL SP500_DIV_YIELD_M'!$A:$G,MATCH(Calc!$A1977,'QUANDL MULTPL SP500_DIV_YIELD_M'!$A:$A,1),MATCH('QUANDL MULTPL SP500_DIV_YIELD_M'!$E$1,'QUANDL MULTPL SP500_DIV_YIELD_M'!$A$1:$G$1,0))</f>
        <v>1.45</v>
      </c>
      <c r="I1977" s="5">
        <f t="shared" si="180"/>
        <v>4.9563760199933665E-3</v>
      </c>
      <c r="J1977" s="1">
        <f>A1977/24/60/60+DATE(1970,1,1)</f>
        <v>44302.5625</v>
      </c>
      <c r="K1977" s="3">
        <f t="shared" si="183"/>
        <v>1</v>
      </c>
      <c r="L1977" s="6">
        <f>(1+Chart!$F$4)^(1/(365/K1977))-1</f>
        <v>6.6592785027408397E-5</v>
      </c>
      <c r="M1977" s="6">
        <f t="shared" si="184"/>
        <v>1.9171391369976476E-6</v>
      </c>
      <c r="N1977" s="6">
        <f t="shared" si="185"/>
        <v>1.3545663313241363E-5</v>
      </c>
      <c r="O1977">
        <f>O1976*(B1977/B1976)</f>
        <v>406.52097097000438</v>
      </c>
      <c r="P1977">
        <f t="shared" si="181"/>
        <v>2021</v>
      </c>
      <c r="Q1977" s="1">
        <f t="shared" si="182"/>
        <v>44302.5625</v>
      </c>
      <c r="R1977">
        <f>IF(B1978="",R1976,IF(Q1977&gt;=Chart!$F$2,E1977,0))</f>
        <v>52.34882357</v>
      </c>
      <c r="S1977">
        <f>IF(B1978="",S1976,IFERROR(IF(AND(R1977&gt;0,R1976=0),R1977,(1+(B1978/B1977-1)*Calc!$Z$1)*S1976),0))</f>
        <v>50.794977318688233</v>
      </c>
      <c r="T1977">
        <f>IF(B1978="",T1976,IFERROR(IF(AND(R1977&gt;0,R1976=0),R1977,(1+(B1978/B1977-1)*Calc!$Z$1-L1978)*T1976),0))</f>
        <v>50.446898138791965</v>
      </c>
      <c r="U1977">
        <f>IF(B1978="",U1976,IFERROR(IF(AND(R1977&gt;0,R1976=0),R1977,(1+(B1978/B1977-1)*Calc!$Z$1-M1978*2)*U1976),0))</f>
        <v>50.773438444665636</v>
      </c>
      <c r="V1977">
        <f>IF(B1978="",V1976,IFERROR(IF(AND(R1977&gt;0,R1976=0),R1977,(1+(B1978/B1977-1)*Calc!$Z$1-N1978*2)*V1976),0))</f>
        <v>50.656157227788569</v>
      </c>
      <c r="W1977">
        <f>IF(ISNUMBER(C1977),C1977,W1976)</f>
        <v>7.0000000000000007E-2</v>
      </c>
      <c r="Y1977" s="1">
        <f>IF(AND(Q1977&gt;=Chart!$F$2,Q1977&lt;=Chart!$F$3),Q1977,#N/A)</f>
        <v>44302.5625</v>
      </c>
      <c r="Z1977">
        <f>IF(AND(Q1977&gt;=Chart!$F$2,Q1977&lt;=Chart!$F$3),R1977,#N/A)</f>
        <v>52.34882357</v>
      </c>
      <c r="AA1977">
        <f>IF(AND(Q1977&gt;=Chart!$F$2,Q1977&lt;=Chart!$F$3),S1977,#N/A)</f>
        <v>50.794977318688233</v>
      </c>
      <c r="AB1977">
        <f>IF(AND(Q1977&gt;=Chart!$F$2,Q1977&lt;=Chart!$F$3),T1977,#N/A)</f>
        <v>50.446898138791965</v>
      </c>
      <c r="AC1977">
        <f>IF(AND(Q1977&gt;=Chart!$F$2,Q1977&lt;=Chart!$F$3),U1977,#N/A)</f>
        <v>50.773438444665636</v>
      </c>
      <c r="AD1977">
        <f>IF(AND(Q1977&gt;=Chart!$F$2,Q1977&lt;=Chart!$F$3),V1977,#N/A)</f>
        <v>50.656157227788569</v>
      </c>
      <c r="AE1977">
        <f>IF(AND(Q1977&gt;=Chart!$F$2,Q1977&lt;=Chart!$F$3),I1977,#N/A)</f>
        <v>4.9563760199933665E-3</v>
      </c>
      <c r="AF1977">
        <f>IF(AND(Q1977&gt;=Chart!$F$2,Q1977&lt;=Chart!$F$3),H1977/100,#N/A)</f>
        <v>1.4499999999999999E-2</v>
      </c>
      <c r="AG1977">
        <f>IF(AND(Q1977&gt;=Chart!$F$2,Q1977&lt;=Chart!$F$3),W1977/100,#N/A)</f>
        <v>7.000000000000001E-4</v>
      </c>
    </row>
    <row r="1978" spans="1:33" x14ac:dyDescent="0.25">
      <c r="A1978">
        <v>1618839000</v>
      </c>
      <c r="B1978">
        <f>INDEX('Daily Data ADJ'!$1:$1048576,MATCH(Calc!$A1978,'Daily Data ADJ'!$A:$A,0),MATCH("SPY, CBOE BZX: Close",'Daily Data ADJ'!$1:$1,0))</f>
        <v>404.52373186</v>
      </c>
      <c r="C1978">
        <f>INDEX('Daily Data ADJ'!$1:$1048576,MATCH(Calc!$A1978,'Daily Data ADJ'!$A:$A,0),MATCH("EFFR, FRED: Close",'Daily Data ADJ'!$1:$1,0))</f>
        <v>7.0000000000000007E-2</v>
      </c>
      <c r="D1978">
        <f>INDEX('Daily Data ADJ'!$1:$1048576,MATCH(Calc!$A1978,'Daily Data ADJ'!$A:$A,1),MATCH("SOFR, FRED: Close",'Daily Data ADJ'!$1:$1,0))</f>
        <v>0.01</v>
      </c>
      <c r="E1978">
        <f>INDEX('Daily Data ADJ'!$1:$1048576,MATCH(Calc!$A1978,'Daily Data ADJ'!$A:$A,0),MATCH("UPRO, CBOE BZX: Close",'Daily Data ADJ'!$1:$1,0))</f>
        <v>51.56274544</v>
      </c>
      <c r="F1978">
        <f>INDEX('Daily Data ADJ'!$1:$1048576,MATCH(Calc!$A1978,'Daily Data ADJ'!$A:$A,0),MATCH("ES1!, CME_MINI: Close",'Daily Data ADJ'!$1:$1,0))</f>
        <v>4155.5</v>
      </c>
      <c r="G1978">
        <f>INDEX('Daily Data ADJ'!$1:$1048576,MATCH(Calc!$A1978,'Daily Data ADJ'!$A:$A,0),MATCH("ES2!, CME_MINI: Close",'Daily Data ADJ'!$1:$1,0))</f>
        <v>4145.5</v>
      </c>
      <c r="H1978">
        <f>INDEX('QUANDL MULTPL SP500_DIV_YIELD_M'!$A:$G,MATCH(Calc!$A1978,'QUANDL MULTPL SP500_DIV_YIELD_M'!$A:$A,1),MATCH('QUANDL MULTPL SP500_DIV_YIELD_M'!$E$1,'QUANDL MULTPL SP500_DIV_YIELD_M'!$A$1:$G$1,0))</f>
        <v>1.45</v>
      </c>
      <c r="I1978" s="5">
        <f t="shared" si="180"/>
        <v>4.9088931431782584E-3</v>
      </c>
      <c r="J1978" s="1">
        <f>A1978/24/60/60+DATE(1970,1,1)</f>
        <v>44305.5625</v>
      </c>
      <c r="K1978" s="3">
        <f t="shared" si="183"/>
        <v>3</v>
      </c>
      <c r="L1978" s="6">
        <f>(1+Chart!$F$4)^(1/(365/K1978))-1</f>
        <v>1.9979165917494157E-4</v>
      </c>
      <c r="M1978" s="6">
        <f t="shared" si="184"/>
        <v>5.7514284375059788E-6</v>
      </c>
      <c r="N1978" s="6">
        <f t="shared" si="185"/>
        <v>4.0249170081940733E-5</v>
      </c>
      <c r="O1978">
        <f>O1977*(B1978/B1977)</f>
        <v>404.52373186000432</v>
      </c>
      <c r="P1978">
        <f t="shared" si="181"/>
        <v>2021</v>
      </c>
      <c r="Q1978" s="1">
        <f t="shared" si="182"/>
        <v>44305.5625</v>
      </c>
      <c r="R1978">
        <f>IF(B1979="",R1977,IF(Q1978&gt;=Chart!$F$2,E1978,0))</f>
        <v>51.56274544</v>
      </c>
      <c r="S1978">
        <f>IF(B1979="",S1977,IFERROR(IF(AND(R1978&gt;0,R1977=0),R1978,(1+(B1979/B1978-1)*Calc!$Z$1)*S1977),0))</f>
        <v>49.679276364118458</v>
      </c>
      <c r="T1978">
        <f>IF(B1979="",T1977,IFERROR(IF(AND(R1978&gt;0,R1977=0),R1978,(1+(B1979/B1978-1)*Calc!$Z$1-L1979)*T1977),0))</f>
        <v>49.335483270490052</v>
      </c>
      <c r="U1978">
        <f>IF(B1979="",U1977,IFERROR(IF(AND(R1978&gt;0,R1977=0),R1978,(1+(B1979/B1978-1)*Calc!$Z$1-M1979*2)*U1977),0))</f>
        <v>49.658015907425238</v>
      </c>
      <c r="V1978">
        <f>IF(B1979="",V1977,IFERROR(IF(AND(R1978&gt;0,R1977=0),R1978,(1+(B1979/B1978-1)*Calc!$Z$1-N1979*2)*V1977),0))</f>
        <v>49.542164750852685</v>
      </c>
      <c r="W1978">
        <f>IF(ISNUMBER(C1978),C1978,W1977)</f>
        <v>7.0000000000000007E-2</v>
      </c>
      <c r="Y1978" s="1">
        <f>IF(AND(Q1978&gt;=Chart!$F$2,Q1978&lt;=Chart!$F$3),Q1978,#N/A)</f>
        <v>44305.5625</v>
      </c>
      <c r="Z1978">
        <f>IF(AND(Q1978&gt;=Chart!$F$2,Q1978&lt;=Chart!$F$3),R1978,#N/A)</f>
        <v>51.56274544</v>
      </c>
      <c r="AA1978">
        <f>IF(AND(Q1978&gt;=Chart!$F$2,Q1978&lt;=Chart!$F$3),S1978,#N/A)</f>
        <v>49.679276364118458</v>
      </c>
      <c r="AB1978">
        <f>IF(AND(Q1978&gt;=Chart!$F$2,Q1978&lt;=Chart!$F$3),T1978,#N/A)</f>
        <v>49.335483270490052</v>
      </c>
      <c r="AC1978">
        <f>IF(AND(Q1978&gt;=Chart!$F$2,Q1978&lt;=Chart!$F$3),U1978,#N/A)</f>
        <v>49.658015907425238</v>
      </c>
      <c r="AD1978">
        <f>IF(AND(Q1978&gt;=Chart!$F$2,Q1978&lt;=Chart!$F$3),V1978,#N/A)</f>
        <v>49.542164750852685</v>
      </c>
      <c r="AE1978">
        <f>IF(AND(Q1978&gt;=Chart!$F$2,Q1978&lt;=Chart!$F$3),I1978,#N/A)</f>
        <v>4.9088931431782584E-3</v>
      </c>
      <c r="AF1978">
        <f>IF(AND(Q1978&gt;=Chart!$F$2,Q1978&lt;=Chart!$F$3),H1978/100,#N/A)</f>
        <v>1.4499999999999999E-2</v>
      </c>
      <c r="AG1978">
        <f>IF(AND(Q1978&gt;=Chart!$F$2,Q1978&lt;=Chart!$F$3),W1978/100,#N/A)</f>
        <v>7.000000000000001E-4</v>
      </c>
    </row>
    <row r="1979" spans="1:33" x14ac:dyDescent="0.25">
      <c r="A1979">
        <v>1618925400</v>
      </c>
      <c r="B1979">
        <f>INDEX('Daily Data ADJ'!$1:$1048576,MATCH(Calc!$A1979,'Daily Data ADJ'!$A:$A,0),MATCH("SPY, CBOE BZX: Close",'Daily Data ADJ'!$1:$1,0))</f>
        <v>401.5619724</v>
      </c>
      <c r="C1979">
        <f>INDEX('Daily Data ADJ'!$1:$1048576,MATCH(Calc!$A1979,'Daily Data ADJ'!$A:$A,0),MATCH("EFFR, FRED: Close",'Daily Data ADJ'!$1:$1,0))</f>
        <v>7.0000000000000007E-2</v>
      </c>
      <c r="D1979">
        <f>INDEX('Daily Data ADJ'!$1:$1048576,MATCH(Calc!$A1979,'Daily Data ADJ'!$A:$A,1),MATCH("SOFR, FRED: Close",'Daily Data ADJ'!$1:$1,0))</f>
        <v>0.01</v>
      </c>
      <c r="E1979">
        <f>INDEX('Daily Data ADJ'!$1:$1048576,MATCH(Calc!$A1979,'Daily Data ADJ'!$A:$A,0),MATCH("UPRO, CBOE BZX: Close",'Daily Data ADJ'!$1:$1,0))</f>
        <v>50.438355199999997</v>
      </c>
      <c r="F1979">
        <f>INDEX('Daily Data ADJ'!$1:$1048576,MATCH(Calc!$A1979,'Daily Data ADJ'!$A:$A,0),MATCH("ES1!, CME_MINI: Close",'Daily Data ADJ'!$1:$1,0))</f>
        <v>4126.5</v>
      </c>
      <c r="G1979">
        <f>INDEX('Daily Data ADJ'!$1:$1048576,MATCH(Calc!$A1979,'Daily Data ADJ'!$A:$A,0),MATCH("ES2!, CME_MINI: Close",'Daily Data ADJ'!$1:$1,0))</f>
        <v>4116.5</v>
      </c>
      <c r="H1979">
        <f>INDEX('QUANDL MULTPL SP500_DIV_YIELD_M'!$A:$G,MATCH(Calc!$A1979,'QUANDL MULTPL SP500_DIV_YIELD_M'!$A:$A,1),MATCH('QUANDL MULTPL SP500_DIV_YIELD_M'!$E$1,'QUANDL MULTPL SP500_DIV_YIELD_M'!$A$1:$G$1,0))</f>
        <v>1.45</v>
      </c>
      <c r="I1979" s="5">
        <f t="shared" si="180"/>
        <v>4.8417343771367943E-3</v>
      </c>
      <c r="J1979" s="1">
        <f>A1979/24/60/60+DATE(1970,1,1)</f>
        <v>44306.5625</v>
      </c>
      <c r="K1979" s="3">
        <f t="shared" si="183"/>
        <v>1</v>
      </c>
      <c r="L1979" s="6">
        <f>(1+Chart!$F$4)^(1/(365/K1979))-1</f>
        <v>6.6592785027408397E-5</v>
      </c>
      <c r="M1979" s="6">
        <f t="shared" si="184"/>
        <v>1.9171391369976476E-6</v>
      </c>
      <c r="N1979" s="6">
        <f t="shared" si="185"/>
        <v>1.3233103661747236E-5</v>
      </c>
      <c r="O1979">
        <f>O1978*(B1979/B1978)</f>
        <v>401.56197240000432</v>
      </c>
      <c r="P1979">
        <f t="shared" si="181"/>
        <v>2021</v>
      </c>
      <c r="Q1979" s="1">
        <f t="shared" si="182"/>
        <v>44306.5625</v>
      </c>
      <c r="R1979">
        <f>IF(B1980="",R1978,IF(Q1979&gt;=Chart!$F$2,E1979,0))</f>
        <v>50.438355199999997</v>
      </c>
      <c r="S1979">
        <f>IF(B1980="",S1978,IFERROR(IF(AND(R1979&gt;0,R1978=0),R1979,(1+(B1980/B1979-1)*Calc!$Z$1)*S1978),0))</f>
        <v>51.089489463690555</v>
      </c>
      <c r="T1979">
        <f>IF(B1980="",T1978,IFERROR(IF(AND(R1979&gt;0,R1978=0),R1979,(1+(B1980/B1979-1)*Calc!$Z$1-L1980)*T1978),0))</f>
        <v>50.732651953318395</v>
      </c>
      <c r="U1979">
        <f>IF(B1980="",U1978,IFERROR(IF(AND(R1979&gt;0,R1978=0),R1979,(1+(B1980/B1979-1)*Calc!$Z$1-M1980*2)*U1978),0))</f>
        <v>51.067435097678128</v>
      </c>
      <c r="V1979">
        <f>IF(B1980="",V1978,IFERROR(IF(AND(R1979&gt;0,R1978=0),R1979,(1+(B1980/B1979-1)*Calc!$Z$1-N1980*2)*V1978),0))</f>
        <v>50.94715068285884</v>
      </c>
      <c r="W1979">
        <f>IF(ISNUMBER(C1979),C1979,W1978)</f>
        <v>7.0000000000000007E-2</v>
      </c>
      <c r="Y1979" s="1">
        <f>IF(AND(Q1979&gt;=Chart!$F$2,Q1979&lt;=Chart!$F$3),Q1979,#N/A)</f>
        <v>44306.5625</v>
      </c>
      <c r="Z1979">
        <f>IF(AND(Q1979&gt;=Chart!$F$2,Q1979&lt;=Chart!$F$3),R1979,#N/A)</f>
        <v>50.438355199999997</v>
      </c>
      <c r="AA1979">
        <f>IF(AND(Q1979&gt;=Chart!$F$2,Q1979&lt;=Chart!$F$3),S1979,#N/A)</f>
        <v>51.089489463690555</v>
      </c>
      <c r="AB1979">
        <f>IF(AND(Q1979&gt;=Chart!$F$2,Q1979&lt;=Chart!$F$3),T1979,#N/A)</f>
        <v>50.732651953318395</v>
      </c>
      <c r="AC1979">
        <f>IF(AND(Q1979&gt;=Chart!$F$2,Q1979&lt;=Chart!$F$3),U1979,#N/A)</f>
        <v>51.067435097678128</v>
      </c>
      <c r="AD1979">
        <f>IF(AND(Q1979&gt;=Chart!$F$2,Q1979&lt;=Chart!$F$3),V1979,#N/A)</f>
        <v>50.94715068285884</v>
      </c>
      <c r="AE1979">
        <f>IF(AND(Q1979&gt;=Chart!$F$2,Q1979&lt;=Chart!$F$3),I1979,#N/A)</f>
        <v>4.8417343771367943E-3</v>
      </c>
      <c r="AF1979">
        <f>IF(AND(Q1979&gt;=Chart!$F$2,Q1979&lt;=Chart!$F$3),H1979/100,#N/A)</f>
        <v>1.4499999999999999E-2</v>
      </c>
      <c r="AG1979">
        <f>IF(AND(Q1979&gt;=Chart!$F$2,Q1979&lt;=Chart!$F$3),W1979/100,#N/A)</f>
        <v>7.000000000000001E-4</v>
      </c>
    </row>
    <row r="1980" spans="1:33" x14ac:dyDescent="0.25">
      <c r="A1980">
        <v>1619011800</v>
      </c>
      <c r="B1980">
        <f>INDEX('Daily Data ADJ'!$1:$1048576,MATCH(Calc!$A1980,'Daily Data ADJ'!$A:$A,0),MATCH("SPY, CBOE BZX: Close",'Daily Data ADJ'!$1:$1,0))</f>
        <v>405.36159801999997</v>
      </c>
      <c r="C1980">
        <f>INDEX('Daily Data ADJ'!$1:$1048576,MATCH(Calc!$A1980,'Daily Data ADJ'!$A:$A,0),MATCH("EFFR, FRED: Close",'Daily Data ADJ'!$1:$1,0))</f>
        <v>7.0000000000000007E-2</v>
      </c>
      <c r="D1980">
        <f>INDEX('Daily Data ADJ'!$1:$1048576,MATCH(Calc!$A1980,'Daily Data ADJ'!$A:$A,1),MATCH("SOFR, FRED: Close",'Daily Data ADJ'!$1:$1,0))</f>
        <v>0.01</v>
      </c>
      <c r="E1980">
        <f>INDEX('Daily Data ADJ'!$1:$1048576,MATCH(Calc!$A1980,'Daily Data ADJ'!$A:$A,0),MATCH("UPRO, CBOE BZX: Close",'Daily Data ADJ'!$1:$1,0))</f>
        <v>51.831405060000002</v>
      </c>
      <c r="F1980">
        <f>INDEX('Daily Data ADJ'!$1:$1048576,MATCH(Calc!$A1980,'Daily Data ADJ'!$A:$A,0),MATCH("ES1!, CME_MINI: Close",'Daily Data ADJ'!$1:$1,0))</f>
        <v>4164.75</v>
      </c>
      <c r="G1980">
        <f>INDEX('Daily Data ADJ'!$1:$1048576,MATCH(Calc!$A1980,'Daily Data ADJ'!$A:$A,0),MATCH("ES2!, CME_MINI: Close",'Daily Data ADJ'!$1:$1,0))</f>
        <v>4154.75</v>
      </c>
      <c r="H1980">
        <f>INDEX('QUANDL MULTPL SP500_DIV_YIELD_M'!$A:$G,MATCH(Calc!$A1980,'QUANDL MULTPL SP500_DIV_YIELD_M'!$A:$A,1),MATCH('QUANDL MULTPL SP500_DIV_YIELD_M'!$E$1,'QUANDL MULTPL SP500_DIV_YIELD_M'!$A$1:$G$1,0))</f>
        <v>1.45</v>
      </c>
      <c r="I1980" s="5">
        <f t="shared" si="180"/>
        <v>4.9301184457171549E-3</v>
      </c>
      <c r="J1980" s="1">
        <f>A1980/24/60/60+DATE(1970,1,1)</f>
        <v>44307.5625</v>
      </c>
      <c r="K1980" s="3">
        <f t="shared" si="183"/>
        <v>1</v>
      </c>
      <c r="L1980" s="6">
        <f>(1+Chart!$F$4)^(1/(365/K1980))-1</f>
        <v>6.6592785027408397E-5</v>
      </c>
      <c r="M1980" s="6">
        <f t="shared" si="184"/>
        <v>1.9171391369976476E-6</v>
      </c>
      <c r="N1980" s="6">
        <f t="shared" si="185"/>
        <v>1.3474077647401828E-5</v>
      </c>
      <c r="O1980">
        <f>O1979*(B1980/B1979)</f>
        <v>405.36159802000435</v>
      </c>
      <c r="P1980">
        <f t="shared" si="181"/>
        <v>2021</v>
      </c>
      <c r="Q1980" s="1">
        <f t="shared" si="182"/>
        <v>44307.5625</v>
      </c>
      <c r="R1980">
        <f>IF(B1981="",R1979,IF(Q1980&gt;=Chart!$F$2,E1980,0))</f>
        <v>51.831405060000002</v>
      </c>
      <c r="S1980">
        <f>IF(B1981="",S1979,IFERROR(IF(AND(R1980&gt;0,R1979=0),R1980,(1+(B1981/B1980-1)*Calc!$Z$1)*S1979),0))</f>
        <v>49.689676501075212</v>
      </c>
      <c r="T1980">
        <f>IF(B1981="",T1979,IFERROR(IF(AND(R1980&gt;0,R1979=0),R1980,(1+(B1981/B1980-1)*Calc!$Z$1-L1981)*T1979),0))</f>
        <v>49.339237637164004</v>
      </c>
      <c r="U1980">
        <f>IF(B1981="",U1979,IFERROR(IF(AND(R1980&gt;0,R1979=0),R1980,(1+(B1981/B1980-1)*Calc!$Z$1-M1981*2)*U1979),0))</f>
        <v>49.668030601078044</v>
      </c>
      <c r="V1980">
        <f>IF(B1981="",V1979,IFERROR(IF(AND(R1980&gt;0,R1979=0),R1980,(1+(B1981/B1980-1)*Calc!$Z$1-N1981*2)*V1979),0))</f>
        <v>49.549888506578476</v>
      </c>
      <c r="W1980">
        <f>IF(ISNUMBER(C1980),C1980,W1979)</f>
        <v>7.0000000000000007E-2</v>
      </c>
      <c r="Y1980" s="1">
        <f>IF(AND(Q1980&gt;=Chart!$F$2,Q1980&lt;=Chart!$F$3),Q1980,#N/A)</f>
        <v>44307.5625</v>
      </c>
      <c r="Z1980">
        <f>IF(AND(Q1980&gt;=Chart!$F$2,Q1980&lt;=Chart!$F$3),R1980,#N/A)</f>
        <v>51.831405060000002</v>
      </c>
      <c r="AA1980">
        <f>IF(AND(Q1980&gt;=Chart!$F$2,Q1980&lt;=Chart!$F$3),S1980,#N/A)</f>
        <v>49.689676501075212</v>
      </c>
      <c r="AB1980">
        <f>IF(AND(Q1980&gt;=Chart!$F$2,Q1980&lt;=Chart!$F$3),T1980,#N/A)</f>
        <v>49.339237637164004</v>
      </c>
      <c r="AC1980">
        <f>IF(AND(Q1980&gt;=Chart!$F$2,Q1980&lt;=Chart!$F$3),U1980,#N/A)</f>
        <v>49.668030601078044</v>
      </c>
      <c r="AD1980">
        <f>IF(AND(Q1980&gt;=Chart!$F$2,Q1980&lt;=Chart!$F$3),V1980,#N/A)</f>
        <v>49.549888506578476</v>
      </c>
      <c r="AE1980">
        <f>IF(AND(Q1980&gt;=Chart!$F$2,Q1980&lt;=Chart!$F$3),I1980,#N/A)</f>
        <v>4.9301184457171549E-3</v>
      </c>
      <c r="AF1980">
        <f>IF(AND(Q1980&gt;=Chart!$F$2,Q1980&lt;=Chart!$F$3),H1980/100,#N/A)</f>
        <v>1.4499999999999999E-2</v>
      </c>
      <c r="AG1980">
        <f>IF(AND(Q1980&gt;=Chart!$F$2,Q1980&lt;=Chart!$F$3),W1980/100,#N/A)</f>
        <v>7.000000000000001E-4</v>
      </c>
    </row>
    <row r="1981" spans="1:33" x14ac:dyDescent="0.25">
      <c r="A1981">
        <v>1619098200</v>
      </c>
      <c r="B1981">
        <f>INDEX('Daily Data ADJ'!$1:$1048576,MATCH(Calc!$A1981,'Daily Data ADJ'!$A:$A,0),MATCH("SPY, CBOE BZX: Close",'Daily Data ADJ'!$1:$1,0))</f>
        <v>401.6593987</v>
      </c>
      <c r="C1981">
        <f>INDEX('Daily Data ADJ'!$1:$1048576,MATCH(Calc!$A1981,'Daily Data ADJ'!$A:$A,0),MATCH("EFFR, FRED: Close",'Daily Data ADJ'!$1:$1,0))</f>
        <v>7.0000000000000007E-2</v>
      </c>
      <c r="D1981">
        <f>INDEX('Daily Data ADJ'!$1:$1048576,MATCH(Calc!$A1981,'Daily Data ADJ'!$A:$A,1),MATCH("SOFR, FRED: Close",'Daily Data ADJ'!$1:$1,0))</f>
        <v>0.01</v>
      </c>
      <c r="E1981">
        <f>INDEX('Daily Data ADJ'!$1:$1048576,MATCH(Calc!$A1981,'Daily Data ADJ'!$A:$A,0),MATCH("UPRO, CBOE BZX: Close",'Daily Data ADJ'!$1:$1,0))</f>
        <v>50.428404839999999</v>
      </c>
      <c r="F1981">
        <f>INDEX('Daily Data ADJ'!$1:$1048576,MATCH(Calc!$A1981,'Daily Data ADJ'!$A:$A,0),MATCH("ES1!, CME_MINI: Close",'Daily Data ADJ'!$1:$1,0))</f>
        <v>4127.75</v>
      </c>
      <c r="G1981">
        <f>INDEX('Daily Data ADJ'!$1:$1048576,MATCH(Calc!$A1981,'Daily Data ADJ'!$A:$A,0),MATCH("ES2!, CME_MINI: Close",'Daily Data ADJ'!$1:$1,0))</f>
        <v>4117.75</v>
      </c>
      <c r="H1981">
        <f>INDEX('QUANDL MULTPL SP500_DIV_YIELD_M'!$A:$G,MATCH(Calc!$A1981,'QUANDL MULTPL SP500_DIV_YIELD_M'!$A:$A,1),MATCH('QUANDL MULTPL SP500_DIV_YIELD_M'!$E$1,'QUANDL MULTPL SP500_DIV_YIELD_M'!$A$1:$G$1,0))</f>
        <v>1.45</v>
      </c>
      <c r="I1981" s="5">
        <f t="shared" si="180"/>
        <v>4.8446485416070856E-3</v>
      </c>
      <c r="J1981" s="1">
        <f>A1981/24/60/60+DATE(1970,1,1)</f>
        <v>44308.5625</v>
      </c>
      <c r="K1981" s="3">
        <f t="shared" si="183"/>
        <v>1</v>
      </c>
      <c r="L1981" s="6">
        <f>(1+Chart!$F$4)^(1/(365/K1981))-1</f>
        <v>6.6592785027408397E-5</v>
      </c>
      <c r="M1981" s="6">
        <f t="shared" si="184"/>
        <v>1.9171391369976476E-6</v>
      </c>
      <c r="N1981" s="6">
        <f t="shared" si="185"/>
        <v>1.3241049297452179E-5</v>
      </c>
      <c r="O1981">
        <f>O1980*(B1981/B1980)</f>
        <v>401.65939870000432</v>
      </c>
      <c r="P1981">
        <f t="shared" si="181"/>
        <v>2021</v>
      </c>
      <c r="Q1981" s="1">
        <f t="shared" si="182"/>
        <v>44308.5625</v>
      </c>
      <c r="R1981">
        <f>IF(B1982="",R1980,IF(Q1981&gt;=Chart!$F$2,E1981,0))</f>
        <v>50.428404839999999</v>
      </c>
      <c r="S1981">
        <f>IF(B1982="",S1980,IFERROR(IF(AND(R1981&gt;0,R1980=0),R1981,(1+(B1982/B1981-1)*Calc!$Z$1)*S1980),0))</f>
        <v>51.305943903250437</v>
      </c>
      <c r="T1981">
        <f>IF(B1982="",T1980,IFERROR(IF(AND(R1981&gt;0,R1980=0),R1981,(1+(B1982/B1981-1)*Calc!$Z$1-L1982)*T1980),0))</f>
        <v>50.940820597511511</v>
      </c>
      <c r="U1981">
        <f>IF(B1982="",U1980,IFERROR(IF(AND(R1981&gt;0,R1980=0),R1981,(1+(B1982/B1981-1)*Calc!$Z$1-M1982*2)*U1980),0))</f>
        <v>51.283403481093231</v>
      </c>
      <c r="V1981">
        <f>IF(B1982="",V1980,IFERROR(IF(AND(R1981&gt;0,R1980=0),R1981,(1+(B1982/B1981-1)*Calc!$Z$1-N1982*2)*V1980),0))</f>
        <v>51.160269546103351</v>
      </c>
      <c r="W1981">
        <f>IF(ISNUMBER(C1981),C1981,W1980)</f>
        <v>7.0000000000000007E-2</v>
      </c>
      <c r="Y1981" s="1">
        <f>IF(AND(Q1981&gt;=Chart!$F$2,Q1981&lt;=Chart!$F$3),Q1981,#N/A)</f>
        <v>44308.5625</v>
      </c>
      <c r="Z1981">
        <f>IF(AND(Q1981&gt;=Chart!$F$2,Q1981&lt;=Chart!$F$3),R1981,#N/A)</f>
        <v>50.428404839999999</v>
      </c>
      <c r="AA1981">
        <f>IF(AND(Q1981&gt;=Chart!$F$2,Q1981&lt;=Chart!$F$3),S1981,#N/A)</f>
        <v>51.305943903250437</v>
      </c>
      <c r="AB1981">
        <f>IF(AND(Q1981&gt;=Chart!$F$2,Q1981&lt;=Chart!$F$3),T1981,#N/A)</f>
        <v>50.940820597511511</v>
      </c>
      <c r="AC1981">
        <f>IF(AND(Q1981&gt;=Chart!$F$2,Q1981&lt;=Chart!$F$3),U1981,#N/A)</f>
        <v>51.283403481093231</v>
      </c>
      <c r="AD1981">
        <f>IF(AND(Q1981&gt;=Chart!$F$2,Q1981&lt;=Chart!$F$3),V1981,#N/A)</f>
        <v>51.160269546103351</v>
      </c>
      <c r="AE1981">
        <f>IF(AND(Q1981&gt;=Chart!$F$2,Q1981&lt;=Chart!$F$3),I1981,#N/A)</f>
        <v>4.8446485416070856E-3</v>
      </c>
      <c r="AF1981">
        <f>IF(AND(Q1981&gt;=Chart!$F$2,Q1981&lt;=Chart!$F$3),H1981/100,#N/A)</f>
        <v>1.4499999999999999E-2</v>
      </c>
      <c r="AG1981">
        <f>IF(AND(Q1981&gt;=Chart!$F$2,Q1981&lt;=Chart!$F$3),W1981/100,#N/A)</f>
        <v>7.000000000000001E-4</v>
      </c>
    </row>
    <row r="1982" spans="1:33" x14ac:dyDescent="0.25">
      <c r="A1982">
        <v>1619184600</v>
      </c>
      <c r="B1982">
        <f>INDEX('Daily Data ADJ'!$1:$1048576,MATCH(Calc!$A1982,'Daily Data ADJ'!$A:$A,0),MATCH("SPY, CBOE BZX: Close",'Daily Data ADJ'!$1:$1,0))</f>
        <v>406.01435421999997</v>
      </c>
      <c r="C1982">
        <f>INDEX('Daily Data ADJ'!$1:$1048576,MATCH(Calc!$A1982,'Daily Data ADJ'!$A:$A,0),MATCH("EFFR, FRED: Close",'Daily Data ADJ'!$1:$1,0))</f>
        <v>7.0000000000000007E-2</v>
      </c>
      <c r="D1982">
        <f>INDEX('Daily Data ADJ'!$1:$1048576,MATCH(Calc!$A1982,'Daily Data ADJ'!$A:$A,1),MATCH("SOFR, FRED: Close",'Daily Data ADJ'!$1:$1,0))</f>
        <v>0.01</v>
      </c>
      <c r="E1982">
        <f>INDEX('Daily Data ADJ'!$1:$1048576,MATCH(Calc!$A1982,'Daily Data ADJ'!$A:$A,0),MATCH("UPRO, CBOE BZX: Close",'Daily Data ADJ'!$1:$1,0))</f>
        <v>52.040362530000003</v>
      </c>
      <c r="F1982">
        <f>INDEX('Daily Data ADJ'!$1:$1048576,MATCH(Calc!$A1982,'Daily Data ADJ'!$A:$A,0),MATCH("ES1!, CME_MINI: Close",'Daily Data ADJ'!$1:$1,0))</f>
        <v>4171.5</v>
      </c>
      <c r="G1982">
        <f>INDEX('Daily Data ADJ'!$1:$1048576,MATCH(Calc!$A1982,'Daily Data ADJ'!$A:$A,0),MATCH("ES2!, CME_MINI: Close",'Daily Data ADJ'!$1:$1,0))</f>
        <v>4161.5</v>
      </c>
      <c r="H1982">
        <f>INDEX('QUANDL MULTPL SP500_DIV_YIELD_M'!$A:$G,MATCH(Calc!$A1982,'QUANDL MULTPL SP500_DIV_YIELD_M'!$A:$A,1),MATCH('QUANDL MULTPL SP500_DIV_YIELD_M'!$E$1,'QUANDL MULTPL SP500_DIV_YIELD_M'!$A$1:$G$1,0))</f>
        <v>1.45</v>
      </c>
      <c r="I1982" s="5">
        <f t="shared" si="180"/>
        <v>4.9455479863120128E-3</v>
      </c>
      <c r="J1982" s="1">
        <f>A1982/24/60/60+DATE(1970,1,1)</f>
        <v>44309.5625</v>
      </c>
      <c r="K1982" s="3">
        <f t="shared" si="183"/>
        <v>1</v>
      </c>
      <c r="L1982" s="6">
        <f>(1+Chart!$F$4)^(1/(365/K1982))-1</f>
        <v>6.6592785027408397E-5</v>
      </c>
      <c r="M1982" s="6">
        <f t="shared" si="184"/>
        <v>1.9171391369976476E-6</v>
      </c>
      <c r="N1982" s="6">
        <f t="shared" si="185"/>
        <v>1.3516143219094445E-5</v>
      </c>
      <c r="O1982">
        <f>O1981*(B1982/B1981)</f>
        <v>406.01435422000435</v>
      </c>
      <c r="P1982">
        <f t="shared" si="181"/>
        <v>2021</v>
      </c>
      <c r="Q1982" s="1">
        <f t="shared" si="182"/>
        <v>44309.5625</v>
      </c>
      <c r="R1982">
        <f>IF(B1983="",R1981,IF(Q1982&gt;=Chart!$F$2,E1982,0))</f>
        <v>52.040362530000003</v>
      </c>
      <c r="S1982">
        <f>IF(B1983="",S1981,IFERROR(IF(AND(R1982&gt;0,R1981=0),R1982,(1+(B1983/B1982-1)*Calc!$Z$1)*S1981),0))</f>
        <v>51.62726778192355</v>
      </c>
      <c r="T1982">
        <f>IF(B1983="",T1981,IFERROR(IF(AND(R1982&gt;0,R1981=0),R1982,(1+(B1983/B1982-1)*Calc!$Z$1-L1983)*T1981),0))</f>
        <v>51.249680195201677</v>
      </c>
      <c r="U1982">
        <f>IF(B1983="",U1981,IFERROR(IF(AND(R1982&gt;0,R1981=0),R1982,(1+(B1983/B1982-1)*Calc!$Z$1-M1983*2)*U1981),0))</f>
        <v>51.603996285757681</v>
      </c>
      <c r="V1982">
        <f>IF(B1983="",V1981,IFERROR(IF(AND(R1982&gt;0,R1981=0),R1982,(1+(B1983/B1982-1)*Calc!$Z$1-N1983*2)*V1981),0))</f>
        <v>51.476516837852266</v>
      </c>
      <c r="W1982">
        <f>IF(ISNUMBER(C1982),C1982,W1981)</f>
        <v>7.0000000000000007E-2</v>
      </c>
      <c r="Y1982" s="1">
        <f>IF(AND(Q1982&gt;=Chart!$F$2,Q1982&lt;=Chart!$F$3),Q1982,#N/A)</f>
        <v>44309.5625</v>
      </c>
      <c r="Z1982">
        <f>IF(AND(Q1982&gt;=Chart!$F$2,Q1982&lt;=Chart!$F$3),R1982,#N/A)</f>
        <v>52.040362530000003</v>
      </c>
      <c r="AA1982">
        <f>IF(AND(Q1982&gt;=Chart!$F$2,Q1982&lt;=Chart!$F$3),S1982,#N/A)</f>
        <v>51.62726778192355</v>
      </c>
      <c r="AB1982">
        <f>IF(AND(Q1982&gt;=Chart!$F$2,Q1982&lt;=Chart!$F$3),T1982,#N/A)</f>
        <v>51.249680195201677</v>
      </c>
      <c r="AC1982">
        <f>IF(AND(Q1982&gt;=Chart!$F$2,Q1982&lt;=Chart!$F$3),U1982,#N/A)</f>
        <v>51.603996285757681</v>
      </c>
      <c r="AD1982">
        <f>IF(AND(Q1982&gt;=Chart!$F$2,Q1982&lt;=Chart!$F$3),V1982,#N/A)</f>
        <v>51.476516837852266</v>
      </c>
      <c r="AE1982">
        <f>IF(AND(Q1982&gt;=Chart!$F$2,Q1982&lt;=Chart!$F$3),I1982,#N/A)</f>
        <v>4.9455479863120128E-3</v>
      </c>
      <c r="AF1982">
        <f>IF(AND(Q1982&gt;=Chart!$F$2,Q1982&lt;=Chart!$F$3),H1982/100,#N/A)</f>
        <v>1.4499999999999999E-2</v>
      </c>
      <c r="AG1982">
        <f>IF(AND(Q1982&gt;=Chart!$F$2,Q1982&lt;=Chart!$F$3),W1982/100,#N/A)</f>
        <v>7.000000000000001E-4</v>
      </c>
    </row>
    <row r="1983" spans="1:33" x14ac:dyDescent="0.25">
      <c r="A1983">
        <v>1619443800</v>
      </c>
      <c r="B1983">
        <f>INDEX('Daily Data ADJ'!$1:$1048576,MATCH(Calc!$A1983,'Daily Data ADJ'!$A:$A,0),MATCH("SPY, CBOE BZX: Close",'Daily Data ADJ'!$1:$1,0))</f>
        <v>406.86196301000001</v>
      </c>
      <c r="C1983">
        <f>INDEX('Daily Data ADJ'!$1:$1048576,MATCH(Calc!$A1983,'Daily Data ADJ'!$A:$A,0),MATCH("EFFR, FRED: Close",'Daily Data ADJ'!$1:$1,0))</f>
        <v>7.0000000000000007E-2</v>
      </c>
      <c r="D1983">
        <f>INDEX('Daily Data ADJ'!$1:$1048576,MATCH(Calc!$A1983,'Daily Data ADJ'!$A:$A,1),MATCH("SOFR, FRED: Close",'Daily Data ADJ'!$1:$1,0))</f>
        <v>0.01</v>
      </c>
      <c r="E1983">
        <f>INDEX('Daily Data ADJ'!$1:$1048576,MATCH(Calc!$A1983,'Daily Data ADJ'!$A:$A,0),MATCH("UPRO, CBOE BZX: Close",'Daily Data ADJ'!$1:$1,0))</f>
        <v>52.373699459999997</v>
      </c>
      <c r="F1983">
        <f>INDEX('Daily Data ADJ'!$1:$1048576,MATCH(Calc!$A1983,'Daily Data ADJ'!$A:$A,0),MATCH("ES1!, CME_MINI: Close",'Daily Data ADJ'!$1:$1,0))</f>
        <v>4179.5</v>
      </c>
      <c r="G1983">
        <f>INDEX('Daily Data ADJ'!$1:$1048576,MATCH(Calc!$A1983,'Daily Data ADJ'!$A:$A,0),MATCH("ES2!, CME_MINI: Close",'Daily Data ADJ'!$1:$1,0))</f>
        <v>4169.5</v>
      </c>
      <c r="H1983">
        <f>INDEX('QUANDL MULTPL SP500_DIV_YIELD_M'!$A:$G,MATCH(Calc!$A1983,'QUANDL MULTPL SP500_DIV_YIELD_M'!$A:$A,1),MATCH('QUANDL MULTPL SP500_DIV_YIELD_M'!$E$1,'QUANDL MULTPL SP500_DIV_YIELD_M'!$A$1:$G$1,0))</f>
        <v>1.45</v>
      </c>
      <c r="I1983" s="5">
        <f t="shared" si="180"/>
        <v>4.9637705446945873E-3</v>
      </c>
      <c r="J1983" s="1">
        <f>A1983/24/60/60+DATE(1970,1,1)</f>
        <v>44312.5625</v>
      </c>
      <c r="K1983" s="3">
        <f t="shared" si="183"/>
        <v>3</v>
      </c>
      <c r="L1983" s="6">
        <f>(1+Chart!$F$4)^(1/(365/K1983))-1</f>
        <v>1.9979165917494157E-4</v>
      </c>
      <c r="M1983" s="6">
        <f t="shared" si="184"/>
        <v>5.7514284375059788E-6</v>
      </c>
      <c r="N1983" s="6">
        <f t="shared" si="185"/>
        <v>4.0698019802221097E-5</v>
      </c>
      <c r="O1983">
        <f>O1982*(B1983/B1982)</f>
        <v>406.86196301000439</v>
      </c>
      <c r="P1983">
        <f t="shared" si="181"/>
        <v>2021</v>
      </c>
      <c r="Q1983" s="1">
        <f t="shared" si="182"/>
        <v>44312.5625</v>
      </c>
      <c r="R1983">
        <f>IF(B1984="",R1982,IF(Q1983&gt;=Chart!$F$2,E1983,0))</f>
        <v>52.373699459999997</v>
      </c>
      <c r="S1983">
        <f>IF(B1984="",S1982,IFERROR(IF(AND(R1983&gt;0,R1982=0),R1983,(1+(B1984/B1983-1)*Calc!$Z$1)*S1982),0))</f>
        <v>51.593888881539002</v>
      </c>
      <c r="T1983">
        <f>IF(B1984="",T1982,IFERROR(IF(AND(R1983&gt;0,R1982=0),R1983,(1+(B1984/B1983-1)*Calc!$Z$1-L1984)*T1982),0))</f>
        <v>51.213132559945542</v>
      </c>
      <c r="U1983">
        <f>IF(B1984="",U1982,IFERROR(IF(AND(R1983&gt;0,R1982=0),R1983,(1+(B1984/B1983-1)*Calc!$Z$1-M1984*2)*U1982),0))</f>
        <v>51.570434567157307</v>
      </c>
      <c r="V1983">
        <f>IF(B1984="",V1982,IFERROR(IF(AND(R1983&gt;0,R1982=0),R1983,(1+(B1984/B1983-1)*Calc!$Z$1-N1984*2)*V1982),0))</f>
        <v>51.441839079921515</v>
      </c>
      <c r="W1983">
        <f>IF(ISNUMBER(C1983),C1983,W1982)</f>
        <v>7.0000000000000007E-2</v>
      </c>
      <c r="Y1983" s="1">
        <f>IF(AND(Q1983&gt;=Chart!$F$2,Q1983&lt;=Chart!$F$3),Q1983,#N/A)</f>
        <v>44312.5625</v>
      </c>
      <c r="Z1983">
        <f>IF(AND(Q1983&gt;=Chart!$F$2,Q1983&lt;=Chart!$F$3),R1983,#N/A)</f>
        <v>52.373699459999997</v>
      </c>
      <c r="AA1983">
        <f>IF(AND(Q1983&gt;=Chart!$F$2,Q1983&lt;=Chart!$F$3),S1983,#N/A)</f>
        <v>51.593888881539002</v>
      </c>
      <c r="AB1983">
        <f>IF(AND(Q1983&gt;=Chart!$F$2,Q1983&lt;=Chart!$F$3),T1983,#N/A)</f>
        <v>51.213132559945542</v>
      </c>
      <c r="AC1983">
        <f>IF(AND(Q1983&gt;=Chart!$F$2,Q1983&lt;=Chart!$F$3),U1983,#N/A)</f>
        <v>51.570434567157307</v>
      </c>
      <c r="AD1983">
        <f>IF(AND(Q1983&gt;=Chart!$F$2,Q1983&lt;=Chart!$F$3),V1983,#N/A)</f>
        <v>51.441839079921515</v>
      </c>
      <c r="AE1983">
        <f>IF(AND(Q1983&gt;=Chart!$F$2,Q1983&lt;=Chart!$F$3),I1983,#N/A)</f>
        <v>4.9637705446945873E-3</v>
      </c>
      <c r="AF1983">
        <f>IF(AND(Q1983&gt;=Chart!$F$2,Q1983&lt;=Chart!$F$3),H1983/100,#N/A)</f>
        <v>1.4499999999999999E-2</v>
      </c>
      <c r="AG1983">
        <f>IF(AND(Q1983&gt;=Chart!$F$2,Q1983&lt;=Chart!$F$3),W1983/100,#N/A)</f>
        <v>7.000000000000001E-4</v>
      </c>
    </row>
    <row r="1984" spans="1:33" x14ac:dyDescent="0.25">
      <c r="A1984">
        <v>1619530200</v>
      </c>
      <c r="B1984">
        <f>INDEX('Daily Data ADJ'!$1:$1048576,MATCH(Calc!$A1984,'Daily Data ADJ'!$A:$A,0),MATCH("SPY, CBOE BZX: Close",'Daily Data ADJ'!$1:$1,0))</f>
        <v>406.77427934000002</v>
      </c>
      <c r="C1984">
        <f>INDEX('Daily Data ADJ'!$1:$1048576,MATCH(Calc!$A1984,'Daily Data ADJ'!$A:$A,0),MATCH("EFFR, FRED: Close",'Daily Data ADJ'!$1:$1,0))</f>
        <v>7.0000000000000007E-2</v>
      </c>
      <c r="D1984">
        <f>INDEX('Daily Data ADJ'!$1:$1048576,MATCH(Calc!$A1984,'Daily Data ADJ'!$A:$A,1),MATCH("SOFR, FRED: Close",'Daily Data ADJ'!$1:$1,0))</f>
        <v>0.01</v>
      </c>
      <c r="E1984">
        <f>INDEX('Daily Data ADJ'!$1:$1048576,MATCH(Calc!$A1984,'Daily Data ADJ'!$A:$A,0),MATCH("UPRO, CBOE BZX: Close",'Daily Data ADJ'!$1:$1,0))</f>
        <v>52.318972510000002</v>
      </c>
      <c r="F1984">
        <f>INDEX('Daily Data ADJ'!$1:$1048576,MATCH(Calc!$A1984,'Daily Data ADJ'!$A:$A,0),MATCH("ES1!, CME_MINI: Close",'Daily Data ADJ'!$1:$1,0))</f>
        <v>4179</v>
      </c>
      <c r="G1984">
        <f>INDEX('Daily Data ADJ'!$1:$1048576,MATCH(Calc!$A1984,'Daily Data ADJ'!$A:$A,0),MATCH("ES2!, CME_MINI: Close",'Daily Data ADJ'!$1:$1,0))</f>
        <v>4169</v>
      </c>
      <c r="H1984">
        <f>INDEX('QUANDL MULTPL SP500_DIV_YIELD_M'!$A:$G,MATCH(Calc!$A1984,'QUANDL MULTPL SP500_DIV_YIELD_M'!$A:$A,1),MATCH('QUANDL MULTPL SP500_DIV_YIELD_M'!$E$1,'QUANDL MULTPL SP500_DIV_YIELD_M'!$A$1:$G$1,0))</f>
        <v>1.45</v>
      </c>
      <c r="I1984" s="5">
        <f t="shared" si="180"/>
        <v>4.9626336714291702E-3</v>
      </c>
      <c r="J1984" s="1">
        <f>A1984/24/60/60+DATE(1970,1,1)</f>
        <v>44313.5625</v>
      </c>
      <c r="K1984" s="3">
        <f t="shared" si="183"/>
        <v>1</v>
      </c>
      <c r="L1984" s="6">
        <f>(1+Chart!$F$4)^(1/(365/K1984))-1</f>
        <v>6.6592785027408397E-5</v>
      </c>
      <c r="M1984" s="6">
        <f t="shared" si="184"/>
        <v>1.9171391369976476E-6</v>
      </c>
      <c r="N1984" s="6">
        <f t="shared" si="185"/>
        <v>1.35627231876434E-5</v>
      </c>
      <c r="O1984">
        <f>O1983*(B1984/B1983)</f>
        <v>406.7742793400044</v>
      </c>
      <c r="P1984">
        <f t="shared" si="181"/>
        <v>2021</v>
      </c>
      <c r="Q1984" s="1">
        <f t="shared" si="182"/>
        <v>44313.5625</v>
      </c>
      <c r="R1984">
        <f>IF(B1985="",R1983,IF(Q1984&gt;=Chart!$F$2,E1984,0))</f>
        <v>52.318972510000002</v>
      </c>
      <c r="S1984">
        <f>IF(B1985="",S1983,IFERROR(IF(AND(R1984&gt;0,R1983=0),R1984,(1+(B1985/B1984-1)*Calc!$Z$1)*S1983),0))</f>
        <v>51.549402867978408</v>
      </c>
      <c r="T1984">
        <f>IF(B1985="",T1983,IFERROR(IF(AND(R1984&gt;0,R1983=0),R1984,(1+(B1985/B1984-1)*Calc!$Z$1-L1985)*T1983),0))</f>
        <v>51.165564422365804</v>
      </c>
      <c r="U1984">
        <f>IF(B1985="",U1983,IFERROR(IF(AND(R1984&gt;0,R1983=0),R1984,(1+(B1985/B1984-1)*Calc!$Z$1-M1985*2)*U1983),0))</f>
        <v>51.525771041310982</v>
      </c>
      <c r="V1984">
        <f>IF(B1985="",V1983,IFERROR(IF(AND(R1984&gt;0,R1983=0),R1984,(1+(B1985/B1984-1)*Calc!$Z$1-N1985*2)*V1983),0))</f>
        <v>51.396023862060453</v>
      </c>
      <c r="W1984">
        <f>IF(ISNUMBER(C1984),C1984,W1983)</f>
        <v>7.0000000000000007E-2</v>
      </c>
      <c r="Y1984" s="1">
        <f>IF(AND(Q1984&gt;=Chart!$F$2,Q1984&lt;=Chart!$F$3),Q1984,#N/A)</f>
        <v>44313.5625</v>
      </c>
      <c r="Z1984">
        <f>IF(AND(Q1984&gt;=Chart!$F$2,Q1984&lt;=Chart!$F$3),R1984,#N/A)</f>
        <v>52.318972510000002</v>
      </c>
      <c r="AA1984">
        <f>IF(AND(Q1984&gt;=Chart!$F$2,Q1984&lt;=Chart!$F$3),S1984,#N/A)</f>
        <v>51.549402867978408</v>
      </c>
      <c r="AB1984">
        <f>IF(AND(Q1984&gt;=Chart!$F$2,Q1984&lt;=Chart!$F$3),T1984,#N/A)</f>
        <v>51.165564422365804</v>
      </c>
      <c r="AC1984">
        <f>IF(AND(Q1984&gt;=Chart!$F$2,Q1984&lt;=Chart!$F$3),U1984,#N/A)</f>
        <v>51.525771041310982</v>
      </c>
      <c r="AD1984">
        <f>IF(AND(Q1984&gt;=Chart!$F$2,Q1984&lt;=Chart!$F$3),V1984,#N/A)</f>
        <v>51.396023862060453</v>
      </c>
      <c r="AE1984">
        <f>IF(AND(Q1984&gt;=Chart!$F$2,Q1984&lt;=Chart!$F$3),I1984,#N/A)</f>
        <v>4.9626336714291702E-3</v>
      </c>
      <c r="AF1984">
        <f>IF(AND(Q1984&gt;=Chart!$F$2,Q1984&lt;=Chart!$F$3),H1984/100,#N/A)</f>
        <v>1.4499999999999999E-2</v>
      </c>
      <c r="AG1984">
        <f>IF(AND(Q1984&gt;=Chart!$F$2,Q1984&lt;=Chart!$F$3),W1984/100,#N/A)</f>
        <v>7.000000000000001E-4</v>
      </c>
    </row>
    <row r="1985" spans="1:33" x14ac:dyDescent="0.25">
      <c r="A1985">
        <v>1619616600</v>
      </c>
      <c r="B1985">
        <f>INDEX('Daily Data ADJ'!$1:$1048576,MATCH(Calc!$A1985,'Daily Data ADJ'!$A:$A,0),MATCH("SPY, CBOE BZX: Close",'Daily Data ADJ'!$1:$1,0))</f>
        <v>406.65736778000002</v>
      </c>
      <c r="C1985">
        <f>INDEX('Daily Data ADJ'!$1:$1048576,MATCH(Calc!$A1985,'Daily Data ADJ'!$A:$A,0),MATCH("EFFR, FRED: Close",'Daily Data ADJ'!$1:$1,0))</f>
        <v>7.0000000000000007E-2</v>
      </c>
      <c r="D1985">
        <f>INDEX('Daily Data ADJ'!$1:$1048576,MATCH(Calc!$A1985,'Daily Data ADJ'!$A:$A,1),MATCH("SOFR, FRED: Close",'Daily Data ADJ'!$1:$1,0))</f>
        <v>0.01</v>
      </c>
      <c r="E1985">
        <f>INDEX('Daily Data ADJ'!$1:$1048576,MATCH(Calc!$A1985,'Daily Data ADJ'!$A:$A,0),MATCH("UPRO, CBOE BZX: Close",'Daily Data ADJ'!$1:$1,0))</f>
        <v>52.244344839999997</v>
      </c>
      <c r="F1985">
        <f>INDEX('Daily Data ADJ'!$1:$1048576,MATCH(Calc!$A1985,'Daily Data ADJ'!$A:$A,0),MATCH("ES1!, CME_MINI: Close",'Daily Data ADJ'!$1:$1,0))</f>
        <v>4176.25</v>
      </c>
      <c r="G1985">
        <f>INDEX('Daily Data ADJ'!$1:$1048576,MATCH(Calc!$A1985,'Daily Data ADJ'!$A:$A,0),MATCH("ES2!, CME_MINI: Close",'Daily Data ADJ'!$1:$1,0))</f>
        <v>4166.5</v>
      </c>
      <c r="H1985">
        <f>INDEX('QUANDL MULTPL SP500_DIV_YIELD_M'!$A:$G,MATCH(Calc!$A1985,'QUANDL MULTPL SP500_DIV_YIELD_M'!$A:$A,1),MATCH('QUANDL MULTPL SP500_DIV_YIELD_M'!$E$1,'QUANDL MULTPL SP500_DIV_YIELD_M'!$A$1:$G$1,0))</f>
        <v>1.45</v>
      </c>
      <c r="I1985" s="5">
        <f t="shared" si="180"/>
        <v>5.1941307225616268E-3</v>
      </c>
      <c r="J1985" s="1">
        <f>A1985/24/60/60+DATE(1970,1,1)</f>
        <v>44314.5625</v>
      </c>
      <c r="K1985" s="3">
        <f t="shared" si="183"/>
        <v>1</v>
      </c>
      <c r="L1985" s="6">
        <f>(1+Chart!$F$4)^(1/(365/K1985))-1</f>
        <v>6.6592785027408397E-5</v>
      </c>
      <c r="M1985" s="6">
        <f t="shared" si="184"/>
        <v>1.9171391369976476E-6</v>
      </c>
      <c r="N1985" s="6">
        <f t="shared" si="185"/>
        <v>1.419376581313081E-5</v>
      </c>
      <c r="O1985">
        <f>O1984*(B1985/B1984)</f>
        <v>406.65736778000439</v>
      </c>
      <c r="P1985">
        <f t="shared" si="181"/>
        <v>2021</v>
      </c>
      <c r="Q1985" s="1">
        <f t="shared" si="182"/>
        <v>44314.5625</v>
      </c>
      <c r="R1985">
        <f>IF(B1986="",R1984,IF(Q1985&gt;=Chart!$F$2,E1985,0))</f>
        <v>52.244344839999997</v>
      </c>
      <c r="S1985">
        <f>IF(B1986="",S1984,IFERROR(IF(AND(R1985&gt;0,R1984=0),R1985,(1+(B1986/B1985-1)*Calc!$Z$1)*S1984),0))</f>
        <v>52.534942483376675</v>
      </c>
      <c r="T1985">
        <f>IF(B1986="",T1984,IFERROR(IF(AND(R1985&gt;0,R1984=0),R1985,(1+(B1986/B1985-1)*Calc!$Z$1-L1986)*T1984),0))</f>
        <v>52.140358421921739</v>
      </c>
      <c r="U1985">
        <f>IF(B1986="",U1984,IFERROR(IF(AND(R1985&gt;0,R1984=0),R1985,(1+(B1986/B1985-1)*Calc!$Z$1-M1986*2)*U1984),0))</f>
        <v>52.510689506000304</v>
      </c>
      <c r="V1985">
        <f>IF(B1986="",V1984,IFERROR(IF(AND(R1985&gt;0,R1984=0),R1985,(1+(B1986/B1985-1)*Calc!$Z$1-N1986*2)*V1984),0))</f>
        <v>52.377221461824497</v>
      </c>
      <c r="W1985">
        <f>IF(ISNUMBER(C1985),C1985,W1984)</f>
        <v>7.0000000000000007E-2</v>
      </c>
      <c r="Y1985" s="1">
        <f>IF(AND(Q1985&gt;=Chart!$F$2,Q1985&lt;=Chart!$F$3),Q1985,#N/A)</f>
        <v>44314.5625</v>
      </c>
      <c r="Z1985">
        <f>IF(AND(Q1985&gt;=Chart!$F$2,Q1985&lt;=Chart!$F$3),R1985,#N/A)</f>
        <v>52.244344839999997</v>
      </c>
      <c r="AA1985">
        <f>IF(AND(Q1985&gt;=Chart!$F$2,Q1985&lt;=Chart!$F$3),S1985,#N/A)</f>
        <v>52.534942483376675</v>
      </c>
      <c r="AB1985">
        <f>IF(AND(Q1985&gt;=Chart!$F$2,Q1985&lt;=Chart!$F$3),T1985,#N/A)</f>
        <v>52.140358421921739</v>
      </c>
      <c r="AC1985">
        <f>IF(AND(Q1985&gt;=Chart!$F$2,Q1985&lt;=Chart!$F$3),U1985,#N/A)</f>
        <v>52.510689506000304</v>
      </c>
      <c r="AD1985">
        <f>IF(AND(Q1985&gt;=Chart!$F$2,Q1985&lt;=Chart!$F$3),V1985,#N/A)</f>
        <v>52.377221461824497</v>
      </c>
      <c r="AE1985">
        <f>IF(AND(Q1985&gt;=Chart!$F$2,Q1985&lt;=Chart!$F$3),I1985,#N/A)</f>
        <v>5.1941307225616268E-3</v>
      </c>
      <c r="AF1985">
        <f>IF(AND(Q1985&gt;=Chart!$F$2,Q1985&lt;=Chart!$F$3),H1985/100,#N/A)</f>
        <v>1.4499999999999999E-2</v>
      </c>
      <c r="AG1985">
        <f>IF(AND(Q1985&gt;=Chart!$F$2,Q1985&lt;=Chart!$F$3),W1985/100,#N/A)</f>
        <v>7.000000000000001E-4</v>
      </c>
    </row>
    <row r="1986" spans="1:33" x14ac:dyDescent="0.25">
      <c r="A1986">
        <v>1619703000</v>
      </c>
      <c r="B1986">
        <f>INDEX('Daily Data ADJ'!$1:$1048576,MATCH(Calc!$A1986,'Daily Data ADJ'!$A:$A,0),MATCH("SPY, CBOE BZX: Close",'Daily Data ADJ'!$1:$1,0))</f>
        <v>409.24890730999999</v>
      </c>
      <c r="C1986">
        <f>INDEX('Daily Data ADJ'!$1:$1048576,MATCH(Calc!$A1986,'Daily Data ADJ'!$A:$A,0),MATCH("EFFR, FRED: Close",'Daily Data ADJ'!$1:$1,0))</f>
        <v>0.06</v>
      </c>
      <c r="D1986">
        <f>INDEX('Daily Data ADJ'!$1:$1048576,MATCH(Calc!$A1986,'Daily Data ADJ'!$A:$A,1),MATCH("SOFR, FRED: Close",'Daily Data ADJ'!$1:$1,0))</f>
        <v>0.01</v>
      </c>
      <c r="E1986">
        <f>INDEX('Daily Data ADJ'!$1:$1048576,MATCH(Calc!$A1986,'Daily Data ADJ'!$A:$A,0),MATCH("UPRO, CBOE BZX: Close",'Daily Data ADJ'!$1:$1,0))</f>
        <v>53.219479739999997</v>
      </c>
      <c r="F1986">
        <f>INDEX('Daily Data ADJ'!$1:$1048576,MATCH(Calc!$A1986,'Daily Data ADJ'!$A:$A,0),MATCH("ES1!, CME_MINI: Close",'Daily Data ADJ'!$1:$1,0))</f>
        <v>4203.5</v>
      </c>
      <c r="G1986">
        <f>INDEX('Daily Data ADJ'!$1:$1048576,MATCH(Calc!$A1986,'Daily Data ADJ'!$A:$A,0),MATCH("ES2!, CME_MINI: Close",'Daily Data ADJ'!$1:$1,0))</f>
        <v>4193.5</v>
      </c>
      <c r="H1986">
        <f>INDEX('QUANDL MULTPL SP500_DIV_YIELD_M'!$A:$G,MATCH(Calc!$A1986,'QUANDL MULTPL SP500_DIV_YIELD_M'!$A:$A,1),MATCH('QUANDL MULTPL SP500_DIV_YIELD_M'!$E$1,'QUANDL MULTPL SP500_DIV_YIELD_M'!$A$1:$G$1,0))</f>
        <v>1.45</v>
      </c>
      <c r="I1986" s="5">
        <f t="shared" si="180"/>
        <v>5.0180235396900946E-3</v>
      </c>
      <c r="J1986" s="1">
        <f>A1986/24/60/60+DATE(1970,1,1)</f>
        <v>44315.5625</v>
      </c>
      <c r="K1986" s="3">
        <f t="shared" si="183"/>
        <v>1</v>
      </c>
      <c r="L1986" s="6">
        <f>(1+Chart!$F$4)^(1/(365/K1986))-1</f>
        <v>6.6592785027408397E-5</v>
      </c>
      <c r="M1986" s="6">
        <f t="shared" si="184"/>
        <v>1.6433440133134525E-6</v>
      </c>
      <c r="N1986" s="6">
        <f t="shared" si="185"/>
        <v>1.3713724773545266E-5</v>
      </c>
      <c r="O1986">
        <f>O1985*(B1986/B1985)</f>
        <v>409.24890731000437</v>
      </c>
      <c r="P1986">
        <f t="shared" si="181"/>
        <v>2021</v>
      </c>
      <c r="Q1986" s="1">
        <f t="shared" si="182"/>
        <v>44315.5625</v>
      </c>
      <c r="R1986">
        <f>IF(B1987="",R1985,IF(Q1986&gt;=Chart!$F$2,E1986,0))</f>
        <v>53.219479739999997</v>
      </c>
      <c r="S1986">
        <f>IF(B1987="",S1985,IFERROR(IF(AND(R1986&gt;0,R1985=0),R1986,(1+(B1987/B1986-1)*Calc!$Z$1)*S1985),0))</f>
        <v>51.499401549517998</v>
      </c>
      <c r="T1986">
        <f>IF(B1987="",T1985,IFERROR(IF(AND(R1986&gt;0,R1985=0),R1986,(1+(B1987/B1986-1)*Calc!$Z$1-L1987)*T1985),0))</f>
        <v>51.109123148206763</v>
      </c>
      <c r="U1986">
        <f>IF(B1987="",U1985,IFERROR(IF(AND(R1986&gt;0,R1985=0),R1986,(1+(B1987/B1986-1)*Calc!$Z$1-M1987*2)*U1985),0))</f>
        <v>51.4754828049265</v>
      </c>
      <c r="V1986">
        <f>IF(B1987="",V1985,IFERROR(IF(AND(R1986&gt;0,R1985=0),R1986,(1+(B1987/B1986-1)*Calc!$Z$1-N1987*2)*V1985),0))</f>
        <v>51.343543015022483</v>
      </c>
      <c r="W1986">
        <f>IF(ISNUMBER(C1986),C1986,W1985)</f>
        <v>0.06</v>
      </c>
      <c r="Y1986" s="1">
        <f>IF(AND(Q1986&gt;=Chart!$F$2,Q1986&lt;=Chart!$F$3),Q1986,#N/A)</f>
        <v>44315.5625</v>
      </c>
      <c r="Z1986">
        <f>IF(AND(Q1986&gt;=Chart!$F$2,Q1986&lt;=Chart!$F$3),R1986,#N/A)</f>
        <v>53.219479739999997</v>
      </c>
      <c r="AA1986">
        <f>IF(AND(Q1986&gt;=Chart!$F$2,Q1986&lt;=Chart!$F$3),S1986,#N/A)</f>
        <v>51.499401549517998</v>
      </c>
      <c r="AB1986">
        <f>IF(AND(Q1986&gt;=Chart!$F$2,Q1986&lt;=Chart!$F$3),T1986,#N/A)</f>
        <v>51.109123148206763</v>
      </c>
      <c r="AC1986">
        <f>IF(AND(Q1986&gt;=Chart!$F$2,Q1986&lt;=Chart!$F$3),U1986,#N/A)</f>
        <v>51.4754828049265</v>
      </c>
      <c r="AD1986">
        <f>IF(AND(Q1986&gt;=Chart!$F$2,Q1986&lt;=Chart!$F$3),V1986,#N/A)</f>
        <v>51.343543015022483</v>
      </c>
      <c r="AE1986">
        <f>IF(AND(Q1986&gt;=Chart!$F$2,Q1986&lt;=Chart!$F$3),I1986,#N/A)</f>
        <v>5.0180235396900946E-3</v>
      </c>
      <c r="AF1986">
        <f>IF(AND(Q1986&gt;=Chart!$F$2,Q1986&lt;=Chart!$F$3),H1986/100,#N/A)</f>
        <v>1.4499999999999999E-2</v>
      </c>
      <c r="AG1986">
        <f>IF(AND(Q1986&gt;=Chart!$F$2,Q1986&lt;=Chart!$F$3),W1986/100,#N/A)</f>
        <v>5.9999999999999995E-4</v>
      </c>
    </row>
    <row r="1987" spans="1:33" x14ac:dyDescent="0.25">
      <c r="A1987">
        <v>1619789400</v>
      </c>
      <c r="B1987">
        <f>INDEX('Daily Data ADJ'!$1:$1048576,MATCH(Calc!$A1987,'Daily Data ADJ'!$A:$A,0),MATCH("SPY, CBOE BZX: Close",'Daily Data ADJ'!$1:$1,0))</f>
        <v>406.55994148000002</v>
      </c>
      <c r="C1987">
        <f>INDEX('Daily Data ADJ'!$1:$1048576,MATCH(Calc!$A1987,'Daily Data ADJ'!$A:$A,0),MATCH("EFFR, FRED: Close",'Daily Data ADJ'!$1:$1,0))</f>
        <v>0.05</v>
      </c>
      <c r="D1987">
        <f>INDEX('Daily Data ADJ'!$1:$1048576,MATCH(Calc!$A1987,'Daily Data ADJ'!$A:$A,1),MATCH("SOFR, FRED: Close",'Daily Data ADJ'!$1:$1,0))</f>
        <v>0.01</v>
      </c>
      <c r="E1987">
        <f>INDEX('Daily Data ADJ'!$1:$1048576,MATCH(Calc!$A1987,'Daily Data ADJ'!$A:$A,0),MATCH("UPRO, CBOE BZX: Close",'Daily Data ADJ'!$1:$1,0))</f>
        <v>52.214493769999997</v>
      </c>
      <c r="F1987">
        <f>INDEX('Daily Data ADJ'!$1:$1048576,MATCH(Calc!$A1987,'Daily Data ADJ'!$A:$A,0),MATCH("ES1!, CME_MINI: Close",'Daily Data ADJ'!$1:$1,0))</f>
        <v>4174.5</v>
      </c>
      <c r="G1987">
        <f>INDEX('Daily Data ADJ'!$1:$1048576,MATCH(Calc!$A1987,'Daily Data ADJ'!$A:$A,0),MATCH("ES2!, CME_MINI: Close",'Daily Data ADJ'!$1:$1,0))</f>
        <v>4164.5</v>
      </c>
      <c r="H1987">
        <f>INDEX('QUANDL MULTPL SP500_DIV_YIELD_M'!$A:$G,MATCH(Calc!$A1987,'QUANDL MULTPL SP500_DIV_YIELD_M'!$A:$A,1),MATCH('QUANDL MULTPL SP500_DIV_YIELD_M'!$E$1,'QUANDL MULTPL SP500_DIV_YIELD_M'!$A$1:$G$1,0))</f>
        <v>1.39</v>
      </c>
      <c r="I1987" s="5">
        <f t="shared" si="180"/>
        <v>4.3523896009891351E-3</v>
      </c>
      <c r="J1987" s="1">
        <f>A1987/24/60/60+DATE(1970,1,1)</f>
        <v>44316.5625</v>
      </c>
      <c r="K1987" s="3">
        <f t="shared" si="183"/>
        <v>1</v>
      </c>
      <c r="L1987" s="6">
        <f>(1+Chart!$F$4)^(1/(365/K1987))-1</f>
        <v>6.6592785027408397E-5</v>
      </c>
      <c r="M1987" s="6">
        <f t="shared" si="184"/>
        <v>1.3695215999032229E-6</v>
      </c>
      <c r="N1987" s="6">
        <f t="shared" si="185"/>
        <v>1.1898551189437612E-5</v>
      </c>
      <c r="O1987">
        <f>O1986*(B1987/B1986)</f>
        <v>406.5599414800044</v>
      </c>
      <c r="P1987">
        <f t="shared" si="181"/>
        <v>2021</v>
      </c>
      <c r="Q1987" s="1">
        <f t="shared" si="182"/>
        <v>44316.5625</v>
      </c>
      <c r="R1987">
        <f>IF(B1988="",R1986,IF(Q1987&gt;=Chart!$F$2,E1987,0))</f>
        <v>52.214493769999997</v>
      </c>
      <c r="S1987">
        <f>IF(B1988="",S1986,IFERROR(IF(AND(R1987&gt;0,R1986=0),R1987,(1+(B1988/B1987-1)*Calc!$Z$1)*S1986),0))</f>
        <v>51.832611196001693</v>
      </c>
      <c r="T1987">
        <f>IF(B1988="",T1986,IFERROR(IF(AND(R1987&gt;0,R1986=0),R1987,(1+(B1988/B1987-1)*Calc!$Z$1-L1988)*T1986),0))</f>
        <v>51.429596452365708</v>
      </c>
      <c r="U1987">
        <f>IF(B1988="",U1986,IFERROR(IF(AND(R1987&gt;0,R1986=0),R1987,(1+(B1988/B1987-1)*Calc!$Z$1-M1988*2)*U1986),0))</f>
        <v>51.808030140783259</v>
      </c>
      <c r="V1987">
        <f>IF(B1988="",V1986,IFERROR(IF(AND(R1987&gt;0,R1986=0),R1987,(1+(B1988/B1987-1)*Calc!$Z$1-N1988*2)*V1986),0))</f>
        <v>51.671857892728298</v>
      </c>
      <c r="W1987">
        <f>IF(ISNUMBER(C1987),C1987,W1986)</f>
        <v>0.05</v>
      </c>
      <c r="Y1987" s="1">
        <f>IF(AND(Q1987&gt;=Chart!$F$2,Q1987&lt;=Chart!$F$3),Q1987,#N/A)</f>
        <v>44316.5625</v>
      </c>
      <c r="Z1987">
        <f>IF(AND(Q1987&gt;=Chart!$F$2,Q1987&lt;=Chart!$F$3),R1987,#N/A)</f>
        <v>52.214493769999997</v>
      </c>
      <c r="AA1987">
        <f>IF(AND(Q1987&gt;=Chart!$F$2,Q1987&lt;=Chart!$F$3),S1987,#N/A)</f>
        <v>51.832611196001693</v>
      </c>
      <c r="AB1987">
        <f>IF(AND(Q1987&gt;=Chart!$F$2,Q1987&lt;=Chart!$F$3),T1987,#N/A)</f>
        <v>51.429596452365708</v>
      </c>
      <c r="AC1987">
        <f>IF(AND(Q1987&gt;=Chart!$F$2,Q1987&lt;=Chart!$F$3),U1987,#N/A)</f>
        <v>51.808030140783259</v>
      </c>
      <c r="AD1987">
        <f>IF(AND(Q1987&gt;=Chart!$F$2,Q1987&lt;=Chart!$F$3),V1987,#N/A)</f>
        <v>51.671857892728298</v>
      </c>
      <c r="AE1987">
        <f>IF(AND(Q1987&gt;=Chart!$F$2,Q1987&lt;=Chart!$F$3),I1987,#N/A)</f>
        <v>4.3523896009891351E-3</v>
      </c>
      <c r="AF1987">
        <f>IF(AND(Q1987&gt;=Chart!$F$2,Q1987&lt;=Chart!$F$3),H1987/100,#N/A)</f>
        <v>1.3899999999999999E-2</v>
      </c>
      <c r="AG1987">
        <f>IF(AND(Q1987&gt;=Chart!$F$2,Q1987&lt;=Chart!$F$3),W1987/100,#N/A)</f>
        <v>5.0000000000000001E-4</v>
      </c>
    </row>
    <row r="1988" spans="1:33" x14ac:dyDescent="0.25">
      <c r="A1988">
        <v>1620048600</v>
      </c>
      <c r="B1988">
        <f>INDEX('Daily Data ADJ'!$1:$1048576,MATCH(Calc!$A1988,'Daily Data ADJ'!$A:$A,0),MATCH("SPY, CBOE BZX: Close",'Daily Data ADJ'!$1:$1,0))</f>
        <v>407.43677817000003</v>
      </c>
      <c r="C1988">
        <f>INDEX('Daily Data ADJ'!$1:$1048576,MATCH(Calc!$A1988,'Daily Data ADJ'!$A:$A,0),MATCH("EFFR, FRED: Close",'Daily Data ADJ'!$1:$1,0))</f>
        <v>0.06</v>
      </c>
      <c r="D1988">
        <f>INDEX('Daily Data ADJ'!$1:$1048576,MATCH(Calc!$A1988,'Daily Data ADJ'!$A:$A,1),MATCH("SOFR, FRED: Close",'Daily Data ADJ'!$1:$1,0))</f>
        <v>0.01</v>
      </c>
      <c r="E1988">
        <f>INDEX('Daily Data ADJ'!$1:$1048576,MATCH(Calc!$A1988,'Daily Data ADJ'!$A:$A,0),MATCH("UPRO, CBOE BZX: Close",'Daily Data ADJ'!$1:$1,0))</f>
        <v>52.552805880000001</v>
      </c>
      <c r="F1988">
        <f>INDEX('Daily Data ADJ'!$1:$1048576,MATCH(Calc!$A1988,'Daily Data ADJ'!$A:$A,0),MATCH("ES1!, CME_MINI: Close",'Daily Data ADJ'!$1:$1,0))</f>
        <v>4185.75</v>
      </c>
      <c r="G1988">
        <f>INDEX('Daily Data ADJ'!$1:$1048576,MATCH(Calc!$A1988,'Daily Data ADJ'!$A:$A,0),MATCH("ES2!, CME_MINI: Close",'Daily Data ADJ'!$1:$1,0))</f>
        <v>4176</v>
      </c>
      <c r="H1988">
        <f>INDEX('QUANDL MULTPL SP500_DIV_YIELD_M'!$A:$G,MATCH(Calc!$A1988,'QUANDL MULTPL SP500_DIV_YIELD_M'!$A:$A,1),MATCH('QUANDL MULTPL SP500_DIV_YIELD_M'!$E$1,'QUANDL MULTPL SP500_DIV_YIELD_M'!$A$1:$G$1,0))</f>
        <v>1.39</v>
      </c>
      <c r="I1988" s="5">
        <f t="shared" si="180"/>
        <v>4.6151775475695468E-3</v>
      </c>
      <c r="J1988" s="1">
        <f>A1988/24/60/60+DATE(1970,1,1)</f>
        <v>44319.5625</v>
      </c>
      <c r="K1988" s="3">
        <f t="shared" si="183"/>
        <v>3</v>
      </c>
      <c r="L1988" s="6">
        <f>(1+Chart!$F$4)^(1/(365/K1988))-1</f>
        <v>1.9979165917494157E-4</v>
      </c>
      <c r="M1988" s="6">
        <f t="shared" si="184"/>
        <v>4.9300401414598127E-6</v>
      </c>
      <c r="N1988" s="6">
        <f t="shared" si="185"/>
        <v>3.7846417008768896E-5</v>
      </c>
      <c r="O1988">
        <f>O1987*(B1988/B1987)</f>
        <v>407.4367781700044</v>
      </c>
      <c r="P1988">
        <f t="shared" si="181"/>
        <v>2021</v>
      </c>
      <c r="Q1988" s="1">
        <f t="shared" si="182"/>
        <v>44319.5625</v>
      </c>
      <c r="R1988">
        <f>IF(B1989="",R1987,IF(Q1988&gt;=Chart!$F$2,E1988,0))</f>
        <v>52.552805880000001</v>
      </c>
      <c r="S1988">
        <f>IF(B1989="",S1987,IFERROR(IF(AND(R1988&gt;0,R1987=0),R1988,(1+(B1989/B1988-1)*Calc!$Z$1)*S1987),0))</f>
        <v>50.873298878982524</v>
      </c>
      <c r="T1988">
        <f>IF(B1989="",T1987,IFERROR(IF(AND(R1988&gt;0,R1987=0),R1988,(1+(B1989/B1988-1)*Calc!$Z$1-L1989)*T1987),0))</f>
        <v>50.474318248222893</v>
      </c>
      <c r="U1988">
        <f>IF(B1989="",U1987,IFERROR(IF(AND(R1988&gt;0,R1987=0),R1988,(1+(B1989/B1988-1)*Calc!$Z$1-M1989*2)*U1987),0))</f>
        <v>50.849002490421803</v>
      </c>
      <c r="V1988">
        <f>IF(B1989="",V1987,IFERROR(IF(AND(R1988&gt;0,R1987=0),R1988,(1+(B1989/B1988-1)*Calc!$Z$1-N1989*2)*V1987),0))</f>
        <v>50.714234312452504</v>
      </c>
      <c r="W1988">
        <f>IF(ISNUMBER(C1988),C1988,W1987)</f>
        <v>0.06</v>
      </c>
      <c r="Y1988" s="1">
        <f>IF(AND(Q1988&gt;=Chart!$F$2,Q1988&lt;=Chart!$F$3),Q1988,#N/A)</f>
        <v>44319.5625</v>
      </c>
      <c r="Z1988">
        <f>IF(AND(Q1988&gt;=Chart!$F$2,Q1988&lt;=Chart!$F$3),R1988,#N/A)</f>
        <v>52.552805880000001</v>
      </c>
      <c r="AA1988">
        <f>IF(AND(Q1988&gt;=Chart!$F$2,Q1988&lt;=Chart!$F$3),S1988,#N/A)</f>
        <v>50.873298878982524</v>
      </c>
      <c r="AB1988">
        <f>IF(AND(Q1988&gt;=Chart!$F$2,Q1988&lt;=Chart!$F$3),T1988,#N/A)</f>
        <v>50.474318248222893</v>
      </c>
      <c r="AC1988">
        <f>IF(AND(Q1988&gt;=Chart!$F$2,Q1988&lt;=Chart!$F$3),U1988,#N/A)</f>
        <v>50.849002490421803</v>
      </c>
      <c r="AD1988">
        <f>IF(AND(Q1988&gt;=Chart!$F$2,Q1988&lt;=Chart!$F$3),V1988,#N/A)</f>
        <v>50.714234312452504</v>
      </c>
      <c r="AE1988">
        <f>IF(AND(Q1988&gt;=Chart!$F$2,Q1988&lt;=Chart!$F$3),I1988,#N/A)</f>
        <v>4.6151775475695468E-3</v>
      </c>
      <c r="AF1988">
        <f>IF(AND(Q1988&gt;=Chart!$F$2,Q1988&lt;=Chart!$F$3),H1988/100,#N/A)</f>
        <v>1.3899999999999999E-2</v>
      </c>
      <c r="AG1988">
        <f>IF(AND(Q1988&gt;=Chart!$F$2,Q1988&lt;=Chart!$F$3),W1988/100,#N/A)</f>
        <v>5.9999999999999995E-4</v>
      </c>
    </row>
    <row r="1989" spans="1:33" x14ac:dyDescent="0.25">
      <c r="A1989">
        <v>1620135000</v>
      </c>
      <c r="B1989">
        <f>INDEX('Daily Data ADJ'!$1:$1048576,MATCH(Calc!$A1989,'Daily Data ADJ'!$A:$A,0),MATCH("SPY, CBOE BZX: Close",'Daily Data ADJ'!$1:$1,0))</f>
        <v>404.92317967999998</v>
      </c>
      <c r="C1989">
        <f>INDEX('Daily Data ADJ'!$1:$1048576,MATCH(Calc!$A1989,'Daily Data ADJ'!$A:$A,0),MATCH("EFFR, FRED: Close",'Daily Data ADJ'!$1:$1,0))</f>
        <v>0.06</v>
      </c>
      <c r="D1989">
        <f>INDEX('Daily Data ADJ'!$1:$1048576,MATCH(Calc!$A1989,'Daily Data ADJ'!$A:$A,1),MATCH("SOFR, FRED: Close",'Daily Data ADJ'!$1:$1,0))</f>
        <v>0.01</v>
      </c>
      <c r="E1989">
        <f>INDEX('Daily Data ADJ'!$1:$1048576,MATCH(Calc!$A1989,'Daily Data ADJ'!$A:$A,0),MATCH("UPRO, CBOE BZX: Close",'Daily Data ADJ'!$1:$1,0))</f>
        <v>51.582646150000002</v>
      </c>
      <c r="F1989">
        <f>INDEX('Daily Data ADJ'!$1:$1048576,MATCH(Calc!$A1989,'Daily Data ADJ'!$A:$A,0),MATCH("ES1!, CME_MINI: Close",'Daily Data ADJ'!$1:$1,0))</f>
        <v>4158.25</v>
      </c>
      <c r="G1989">
        <f>INDEX('Daily Data ADJ'!$1:$1048576,MATCH(Calc!$A1989,'Daily Data ADJ'!$A:$A,0),MATCH("ES2!, CME_MINI: Close",'Daily Data ADJ'!$1:$1,0))</f>
        <v>4148.5</v>
      </c>
      <c r="H1989">
        <f>INDEX('QUANDL MULTPL SP500_DIV_YIELD_M'!$A:$G,MATCH(Calc!$A1989,'QUANDL MULTPL SP500_DIV_YIELD_M'!$A:$A,1),MATCH('QUANDL MULTPL SP500_DIV_YIELD_M'!$E$1,'QUANDL MULTPL SP500_DIV_YIELD_M'!$A$1:$G$1,0))</f>
        <v>1.39</v>
      </c>
      <c r="I1989" s="5">
        <f t="shared" si="180"/>
        <v>4.5539897287143229E-3</v>
      </c>
      <c r="J1989" s="1">
        <f>A1989/24/60/60+DATE(1970,1,1)</f>
        <v>44320.5625</v>
      </c>
      <c r="K1989" s="3">
        <f t="shared" si="183"/>
        <v>1</v>
      </c>
      <c r="L1989" s="6">
        <f>(1+Chart!$F$4)^(1/(365/K1989))-1</f>
        <v>6.6592785027408397E-5</v>
      </c>
      <c r="M1989" s="6">
        <f t="shared" si="184"/>
        <v>1.6433440133134525E-6</v>
      </c>
      <c r="N1989" s="6">
        <f t="shared" si="185"/>
        <v>1.2448438280632246E-5</v>
      </c>
      <c r="O1989">
        <f>O1988*(B1989/B1988)</f>
        <v>404.92317968000435</v>
      </c>
      <c r="P1989">
        <f t="shared" si="181"/>
        <v>2021</v>
      </c>
      <c r="Q1989" s="1">
        <f t="shared" si="182"/>
        <v>44320.5625</v>
      </c>
      <c r="R1989">
        <f>IF(B1990="",R1988,IF(Q1989&gt;=Chart!$F$2,E1989,0))</f>
        <v>51.582646150000002</v>
      </c>
      <c r="S1989">
        <f>IF(B1990="",S1988,IFERROR(IF(AND(R1989&gt;0,R1988=0),R1989,(1+(B1990/B1989-1)*Calc!$Z$1)*S1988),0))</f>
        <v>50.92103620387887</v>
      </c>
      <c r="T1989">
        <f>IF(B1990="",T1988,IFERROR(IF(AND(R1989&gt;0,R1988=0),R1989,(1+(B1990/B1989-1)*Calc!$Z$1-L1990)*T1988),0))</f>
        <v>50.518319961358131</v>
      </c>
      <c r="U1989">
        <f>IF(B1990="",U1988,IFERROR(IF(AND(R1989&gt;0,R1988=0),R1989,(1+(B1990/B1989-1)*Calc!$Z$1-M1990*2)*U1988),0))</f>
        <v>50.896549891820023</v>
      </c>
      <c r="V1989">
        <f>IF(B1990="",V1988,IFERROR(IF(AND(R1989&gt;0,R1988=0),R1989,(1+(B1990/B1989-1)*Calc!$Z$1-N1990*2)*V1988),0))</f>
        <v>50.760624700872974</v>
      </c>
      <c r="W1989">
        <f>IF(ISNUMBER(C1989),C1989,W1988)</f>
        <v>0.06</v>
      </c>
      <c r="Y1989" s="1">
        <f>IF(AND(Q1989&gt;=Chart!$F$2,Q1989&lt;=Chart!$F$3),Q1989,#N/A)</f>
        <v>44320.5625</v>
      </c>
      <c r="Z1989">
        <f>IF(AND(Q1989&gt;=Chart!$F$2,Q1989&lt;=Chart!$F$3),R1989,#N/A)</f>
        <v>51.582646150000002</v>
      </c>
      <c r="AA1989">
        <f>IF(AND(Q1989&gt;=Chart!$F$2,Q1989&lt;=Chart!$F$3),S1989,#N/A)</f>
        <v>50.92103620387887</v>
      </c>
      <c r="AB1989">
        <f>IF(AND(Q1989&gt;=Chart!$F$2,Q1989&lt;=Chart!$F$3),T1989,#N/A)</f>
        <v>50.518319961358131</v>
      </c>
      <c r="AC1989">
        <f>IF(AND(Q1989&gt;=Chart!$F$2,Q1989&lt;=Chart!$F$3),U1989,#N/A)</f>
        <v>50.896549891820023</v>
      </c>
      <c r="AD1989">
        <f>IF(AND(Q1989&gt;=Chart!$F$2,Q1989&lt;=Chart!$F$3),V1989,#N/A)</f>
        <v>50.760624700872974</v>
      </c>
      <c r="AE1989">
        <f>IF(AND(Q1989&gt;=Chart!$F$2,Q1989&lt;=Chart!$F$3),I1989,#N/A)</f>
        <v>4.5539897287143229E-3</v>
      </c>
      <c r="AF1989">
        <f>IF(AND(Q1989&gt;=Chart!$F$2,Q1989&lt;=Chart!$F$3),H1989/100,#N/A)</f>
        <v>1.3899999999999999E-2</v>
      </c>
      <c r="AG1989">
        <f>IF(AND(Q1989&gt;=Chart!$F$2,Q1989&lt;=Chart!$F$3),W1989/100,#N/A)</f>
        <v>5.9999999999999995E-4</v>
      </c>
    </row>
    <row r="1990" spans="1:33" x14ac:dyDescent="0.25">
      <c r="A1990">
        <v>1620221400</v>
      </c>
      <c r="B1990">
        <f>INDEX('Daily Data ADJ'!$1:$1048576,MATCH(Calc!$A1990,'Daily Data ADJ'!$A:$A,0),MATCH("SPY, CBOE BZX: Close",'Daily Data ADJ'!$1:$1,0))</f>
        <v>405.04983386999999</v>
      </c>
      <c r="C1990">
        <f>INDEX('Daily Data ADJ'!$1:$1048576,MATCH(Calc!$A1990,'Daily Data ADJ'!$A:$A,0),MATCH("EFFR, FRED: Close",'Daily Data ADJ'!$1:$1,0))</f>
        <v>0.06</v>
      </c>
      <c r="D1990">
        <f>INDEX('Daily Data ADJ'!$1:$1048576,MATCH(Calc!$A1990,'Daily Data ADJ'!$A:$A,1),MATCH("SOFR, FRED: Close",'Daily Data ADJ'!$1:$1,0))</f>
        <v>0.01</v>
      </c>
      <c r="E1990">
        <f>INDEX('Daily Data ADJ'!$1:$1048576,MATCH(Calc!$A1990,'Daily Data ADJ'!$A:$A,0),MATCH("UPRO, CBOE BZX: Close",'Daily Data ADJ'!$1:$1,0))</f>
        <v>51.57767097</v>
      </c>
      <c r="F1990">
        <f>INDEX('Daily Data ADJ'!$1:$1048576,MATCH(Calc!$A1990,'Daily Data ADJ'!$A:$A,0),MATCH("ES1!, CME_MINI: Close",'Daily Data ADJ'!$1:$1,0))</f>
        <v>4160</v>
      </c>
      <c r="G1990">
        <f>INDEX('Daily Data ADJ'!$1:$1048576,MATCH(Calc!$A1990,'Daily Data ADJ'!$A:$A,0),MATCH("ES2!, CME_MINI: Close",'Daily Data ADJ'!$1:$1,0))</f>
        <v>4150</v>
      </c>
      <c r="H1990">
        <f>INDEX('QUANDL MULTPL SP500_DIV_YIELD_M'!$A:$G,MATCH(Calc!$A1990,'QUANDL MULTPL SP500_DIV_YIELD_M'!$A:$A,1),MATCH('QUANDL MULTPL SP500_DIV_YIELD_M'!$E$1,'QUANDL MULTPL SP500_DIV_YIELD_M'!$A$1:$G$1,0))</f>
        <v>1.39</v>
      </c>
      <c r="I1990" s="5">
        <f t="shared" si="180"/>
        <v>4.3192307137218423E-3</v>
      </c>
      <c r="J1990" s="1">
        <f>A1990/24/60/60+DATE(1970,1,1)</f>
        <v>44321.5625</v>
      </c>
      <c r="K1990" s="3">
        <f t="shared" si="183"/>
        <v>1</v>
      </c>
      <c r="L1990" s="6">
        <f>(1+Chart!$F$4)^(1/(365/K1990))-1</f>
        <v>6.6592785027408397E-5</v>
      </c>
      <c r="M1990" s="6">
        <f t="shared" si="184"/>
        <v>1.6433440133134525E-6</v>
      </c>
      <c r="N1990" s="6">
        <f t="shared" si="185"/>
        <v>1.180809604250932E-5</v>
      </c>
      <c r="O1990">
        <f>O1989*(B1990/B1989)</f>
        <v>405.04983387000442</v>
      </c>
      <c r="P1990">
        <f t="shared" si="181"/>
        <v>2021</v>
      </c>
      <c r="Q1990" s="1">
        <f t="shared" si="182"/>
        <v>44321.5625</v>
      </c>
      <c r="R1990">
        <f>IF(B1991="",R1989,IF(Q1990&gt;=Chart!$F$2,E1990,0))</f>
        <v>51.57767097</v>
      </c>
      <c r="S1990">
        <f>IF(B1991="",S1989,IFERROR(IF(AND(R1990&gt;0,R1989=0),R1990,(1+(B1991/B1990-1)*Calc!$Z$1)*S1989),0))</f>
        <v>52.14093643264026</v>
      </c>
      <c r="T1990">
        <f>IF(B1991="",T1989,IFERROR(IF(AND(R1990&gt;0,R1989=0),R1990,(1+(B1991/B1990-1)*Calc!$Z$1-L1991)*T1989),0))</f>
        <v>51.725208280387299</v>
      </c>
      <c r="U1990">
        <f>IF(B1991="",U1989,IFERROR(IF(AND(R1990&gt;0,R1989=0),R1990,(1+(B1991/B1990-1)*Calc!$Z$1-M1991*2)*U1989),0))</f>
        <v>52.115696228152423</v>
      </c>
      <c r="V1990">
        <f>IF(B1991="",V1989,IFERROR(IF(AND(R1990&gt;0,R1989=0),R1990,(1+(B1991/B1990-1)*Calc!$Z$1-N1991*2)*V1989),0))</f>
        <v>51.975396084842316</v>
      </c>
      <c r="W1990">
        <f>IF(ISNUMBER(C1990),C1990,W1989)</f>
        <v>0.06</v>
      </c>
      <c r="Y1990" s="1">
        <f>IF(AND(Q1990&gt;=Chart!$F$2,Q1990&lt;=Chart!$F$3),Q1990,#N/A)</f>
        <v>44321.5625</v>
      </c>
      <c r="Z1990">
        <f>IF(AND(Q1990&gt;=Chart!$F$2,Q1990&lt;=Chart!$F$3),R1990,#N/A)</f>
        <v>51.57767097</v>
      </c>
      <c r="AA1990">
        <f>IF(AND(Q1990&gt;=Chart!$F$2,Q1990&lt;=Chart!$F$3),S1990,#N/A)</f>
        <v>52.14093643264026</v>
      </c>
      <c r="AB1990">
        <f>IF(AND(Q1990&gt;=Chart!$F$2,Q1990&lt;=Chart!$F$3),T1990,#N/A)</f>
        <v>51.725208280387299</v>
      </c>
      <c r="AC1990">
        <f>IF(AND(Q1990&gt;=Chart!$F$2,Q1990&lt;=Chart!$F$3),U1990,#N/A)</f>
        <v>52.115696228152423</v>
      </c>
      <c r="AD1990">
        <f>IF(AND(Q1990&gt;=Chart!$F$2,Q1990&lt;=Chart!$F$3),V1990,#N/A)</f>
        <v>51.975396084842316</v>
      </c>
      <c r="AE1990">
        <f>IF(AND(Q1990&gt;=Chart!$F$2,Q1990&lt;=Chart!$F$3),I1990,#N/A)</f>
        <v>4.3192307137218423E-3</v>
      </c>
      <c r="AF1990">
        <f>IF(AND(Q1990&gt;=Chart!$F$2,Q1990&lt;=Chart!$F$3),H1990/100,#N/A)</f>
        <v>1.3899999999999999E-2</v>
      </c>
      <c r="AG1990">
        <f>IF(AND(Q1990&gt;=Chart!$F$2,Q1990&lt;=Chart!$F$3),W1990/100,#N/A)</f>
        <v>5.9999999999999995E-4</v>
      </c>
    </row>
    <row r="1991" spans="1:33" x14ac:dyDescent="0.25">
      <c r="A1991">
        <v>1620307800</v>
      </c>
      <c r="B1991">
        <f>INDEX('Daily Data ADJ'!$1:$1048576,MATCH(Calc!$A1991,'Daily Data ADJ'!$A:$A,0),MATCH("SPY, CBOE BZX: Close",'Daily Data ADJ'!$1:$1,0))</f>
        <v>408.28438696000001</v>
      </c>
      <c r="C1991">
        <f>INDEX('Daily Data ADJ'!$1:$1048576,MATCH(Calc!$A1991,'Daily Data ADJ'!$A:$A,0),MATCH("EFFR, FRED: Close",'Daily Data ADJ'!$1:$1,0))</f>
        <v>0.06</v>
      </c>
      <c r="D1991">
        <f>INDEX('Daily Data ADJ'!$1:$1048576,MATCH(Calc!$A1991,'Daily Data ADJ'!$A:$A,1),MATCH("SOFR, FRED: Close",'Daily Data ADJ'!$1:$1,0))</f>
        <v>0.01</v>
      </c>
      <c r="E1991">
        <f>INDEX('Daily Data ADJ'!$1:$1048576,MATCH(Calc!$A1991,'Daily Data ADJ'!$A:$A,0),MATCH("UPRO, CBOE BZX: Close",'Daily Data ADJ'!$1:$1,0))</f>
        <v>52.821465490000001</v>
      </c>
      <c r="F1991">
        <f>INDEX('Daily Data ADJ'!$1:$1048576,MATCH(Calc!$A1991,'Daily Data ADJ'!$A:$A,0),MATCH("ES1!, CME_MINI: Close",'Daily Data ADJ'!$1:$1,0))</f>
        <v>4194.25</v>
      </c>
      <c r="G1991">
        <f>INDEX('Daily Data ADJ'!$1:$1048576,MATCH(Calc!$A1991,'Daily Data ADJ'!$A:$A,0),MATCH("ES2!, CME_MINI: Close",'Daily Data ADJ'!$1:$1,0))</f>
        <v>4184.5</v>
      </c>
      <c r="H1991">
        <f>INDEX('QUANDL MULTPL SP500_DIV_YIELD_M'!$A:$G,MATCH(Calc!$A1991,'QUANDL MULTPL SP500_DIV_YIELD_M'!$A:$A,1),MATCH('QUANDL MULTPL SP500_DIV_YIELD_M'!$E$1,'QUANDL MULTPL SP500_DIV_YIELD_M'!$A$1:$G$1,0))</f>
        <v>1.39</v>
      </c>
      <c r="I1991" s="5">
        <f t="shared" si="180"/>
        <v>4.6339283832620183E-3</v>
      </c>
      <c r="J1991" s="1">
        <f>A1991/24/60/60+DATE(1970,1,1)</f>
        <v>44322.5625</v>
      </c>
      <c r="K1991" s="3">
        <f t="shared" si="183"/>
        <v>1</v>
      </c>
      <c r="L1991" s="6">
        <f>(1+Chart!$F$4)^(1/(365/K1991))-1</f>
        <v>6.6592785027408397E-5</v>
      </c>
      <c r="M1991" s="6">
        <f t="shared" si="184"/>
        <v>1.6433440133134525E-6</v>
      </c>
      <c r="N1991" s="6">
        <f t="shared" si="185"/>
        <v>1.2666449508813571E-5</v>
      </c>
      <c r="O1991">
        <f>O1990*(B1991/B1990)</f>
        <v>408.28438696000444</v>
      </c>
      <c r="P1991">
        <f t="shared" si="181"/>
        <v>2021</v>
      </c>
      <c r="Q1991" s="1">
        <f t="shared" si="182"/>
        <v>44322.5625</v>
      </c>
      <c r="R1991">
        <f>IF(B1992="",R1990,IF(Q1991&gt;=Chart!$F$2,E1991,0))</f>
        <v>52.821465490000001</v>
      </c>
      <c r="S1991">
        <f>IF(B1992="",S1990,IFERROR(IF(AND(R1991&gt;0,R1990=0),R1991,(1+(B1992/B1991-1)*Calc!$Z$1)*S1990),0))</f>
        <v>53.279384826940436</v>
      </c>
      <c r="T1991">
        <f>IF(B1992="",T1990,IFERROR(IF(AND(R1991&gt;0,R1990=0),R1991,(1+(B1992/B1991-1)*Calc!$Z$1-L1992)*T1990),0))</f>
        <v>52.851135115115397</v>
      </c>
      <c r="U1991">
        <f>IF(B1992="",U1990,IFERROR(IF(AND(R1991&gt;0,R1990=0),R1991,(1+(B1992/B1991-1)*Calc!$Z$1-M1992*2)*U1990),0))</f>
        <v>53.253422238249676</v>
      </c>
      <c r="V1991">
        <f>IF(B1992="",V1990,IFERROR(IF(AND(R1991&gt;0,R1990=0),R1991,(1+(B1992/B1991-1)*Calc!$Z$1-N1992*2)*V1990),0))</f>
        <v>53.108894168509877</v>
      </c>
      <c r="W1991">
        <f>IF(ISNUMBER(C1991),C1991,W1990)</f>
        <v>0.06</v>
      </c>
      <c r="Y1991" s="1">
        <f>IF(AND(Q1991&gt;=Chart!$F$2,Q1991&lt;=Chart!$F$3),Q1991,#N/A)</f>
        <v>44322.5625</v>
      </c>
      <c r="Z1991">
        <f>IF(AND(Q1991&gt;=Chart!$F$2,Q1991&lt;=Chart!$F$3),R1991,#N/A)</f>
        <v>52.821465490000001</v>
      </c>
      <c r="AA1991">
        <f>IF(AND(Q1991&gt;=Chart!$F$2,Q1991&lt;=Chart!$F$3),S1991,#N/A)</f>
        <v>53.279384826940436</v>
      </c>
      <c r="AB1991">
        <f>IF(AND(Q1991&gt;=Chart!$F$2,Q1991&lt;=Chart!$F$3),T1991,#N/A)</f>
        <v>52.851135115115397</v>
      </c>
      <c r="AC1991">
        <f>IF(AND(Q1991&gt;=Chart!$F$2,Q1991&lt;=Chart!$F$3),U1991,#N/A)</f>
        <v>53.253422238249676</v>
      </c>
      <c r="AD1991">
        <f>IF(AND(Q1991&gt;=Chart!$F$2,Q1991&lt;=Chart!$F$3),V1991,#N/A)</f>
        <v>53.108894168509877</v>
      </c>
      <c r="AE1991">
        <f>IF(AND(Q1991&gt;=Chart!$F$2,Q1991&lt;=Chart!$F$3),I1991,#N/A)</f>
        <v>4.6339283832620183E-3</v>
      </c>
      <c r="AF1991">
        <f>IF(AND(Q1991&gt;=Chart!$F$2,Q1991&lt;=Chart!$F$3),H1991/100,#N/A)</f>
        <v>1.3899999999999999E-2</v>
      </c>
      <c r="AG1991">
        <f>IF(AND(Q1991&gt;=Chart!$F$2,Q1991&lt;=Chart!$F$3),W1991/100,#N/A)</f>
        <v>5.9999999999999995E-4</v>
      </c>
    </row>
    <row r="1992" spans="1:33" x14ac:dyDescent="0.25">
      <c r="A1992">
        <v>1620394200</v>
      </c>
      <c r="B1992">
        <f>INDEX('Daily Data ADJ'!$1:$1048576,MATCH(Calc!$A1992,'Daily Data ADJ'!$A:$A,0),MATCH("SPY, CBOE BZX: Close",'Daily Data ADJ'!$1:$1,0))</f>
        <v>411.25588905000001</v>
      </c>
      <c r="C1992">
        <f>INDEX('Daily Data ADJ'!$1:$1048576,MATCH(Calc!$A1992,'Daily Data ADJ'!$A:$A,0),MATCH("EFFR, FRED: Close",'Daily Data ADJ'!$1:$1,0))</f>
        <v>0.06</v>
      </c>
      <c r="D1992">
        <f>INDEX('Daily Data ADJ'!$1:$1048576,MATCH(Calc!$A1992,'Daily Data ADJ'!$A:$A,1),MATCH("SOFR, FRED: Close",'Daily Data ADJ'!$1:$1,0))</f>
        <v>0.01</v>
      </c>
      <c r="E1992">
        <f>INDEX('Daily Data ADJ'!$1:$1048576,MATCH(Calc!$A1992,'Daily Data ADJ'!$A:$A,0),MATCH("UPRO, CBOE BZX: Close",'Daily Data ADJ'!$1:$1,0))</f>
        <v>53.990632339999998</v>
      </c>
      <c r="F1992">
        <f>INDEX('Daily Data ADJ'!$1:$1048576,MATCH(Calc!$A1992,'Daily Data ADJ'!$A:$A,0),MATCH("ES1!, CME_MINI: Close",'Daily Data ADJ'!$1:$1,0))</f>
        <v>4225.25</v>
      </c>
      <c r="G1992">
        <f>INDEX('Daily Data ADJ'!$1:$1048576,MATCH(Calc!$A1992,'Daily Data ADJ'!$A:$A,0),MATCH("ES2!, CME_MINI: Close",'Daily Data ADJ'!$1:$1,0))</f>
        <v>4215.5</v>
      </c>
      <c r="H1992">
        <f>INDEX('QUANDL MULTPL SP500_DIV_YIELD_M'!$A:$G,MATCH(Calc!$A1992,'QUANDL MULTPL SP500_DIV_YIELD_M'!$A:$A,1),MATCH('QUANDL MULTPL SP500_DIV_YIELD_M'!$E$1,'QUANDL MULTPL SP500_DIV_YIELD_M'!$A$1:$G$1,0))</f>
        <v>1.39</v>
      </c>
      <c r="I1992" s="5">
        <f t="shared" ref="I1992:I2055" si="186">(G1992/F1992)^4-1+H1992/100</f>
        <v>4.7016766970896275E-3</v>
      </c>
      <c r="J1992" s="1">
        <f>A1992/24/60/60+DATE(1970,1,1)</f>
        <v>44323.5625</v>
      </c>
      <c r="K1992" s="3">
        <f t="shared" si="183"/>
        <v>1</v>
      </c>
      <c r="L1992" s="6">
        <f>(1+Chart!$F$4)^(1/(365/K1992))-1</f>
        <v>6.6592785027408397E-5</v>
      </c>
      <c r="M1992" s="6">
        <f t="shared" si="184"/>
        <v>1.6433440133134525E-6</v>
      </c>
      <c r="N1992" s="6">
        <f t="shared" si="185"/>
        <v>1.285120131089279E-5</v>
      </c>
      <c r="O1992">
        <f>O1991*(B1992/B1991)</f>
        <v>411.2558890500045</v>
      </c>
      <c r="P1992">
        <f t="shared" ref="P1992:P2055" si="187">YEAR(Q1992)</f>
        <v>2021</v>
      </c>
      <c r="Q1992" s="1">
        <f t="shared" ref="Q1992:Q2055" si="188">J1992</f>
        <v>44323.5625</v>
      </c>
      <c r="R1992">
        <f>IF(B1993="",R1991,IF(Q1992&gt;=Chart!$F$2,E1992,0))</f>
        <v>53.990632339999998</v>
      </c>
      <c r="S1992">
        <f>IF(B1993="",S1991,IFERROR(IF(AND(R1992&gt;0,R1991=0),R1992,(1+(B1993/B1992-1)*Calc!$Z$1)*S1991),0))</f>
        <v>51.696603896327645</v>
      </c>
      <c r="T1992">
        <f>IF(B1993="",T1991,IFERROR(IF(AND(R1992&gt;0,R1991=0),R1992,(1+(B1993/B1992-1)*Calc!$Z$1-L1993)*T1991),0))</f>
        <v>51.270517065069747</v>
      </c>
      <c r="U1992">
        <f>IF(B1993="",U1991,IFERROR(IF(AND(R1992&gt;0,R1991=0),R1992,(1+(B1993/B1992-1)*Calc!$Z$1-M1993*2)*U1991),0))</f>
        <v>51.670887500233086</v>
      </c>
      <c r="V1992">
        <f>IF(B1993="",V1991,IFERROR(IF(AND(R1992&gt;0,R1991=0),R1992,(1+(B1993/B1992-1)*Calc!$Z$1-N1993*2)*V1991),0))</f>
        <v>51.52736868771121</v>
      </c>
      <c r="W1992">
        <f>IF(ISNUMBER(C1992),C1992,W1991)</f>
        <v>0.06</v>
      </c>
      <c r="Y1992" s="1">
        <f>IF(AND(Q1992&gt;=Chart!$F$2,Q1992&lt;=Chart!$F$3),Q1992,#N/A)</f>
        <v>44323.5625</v>
      </c>
      <c r="Z1992">
        <f>IF(AND(Q1992&gt;=Chart!$F$2,Q1992&lt;=Chart!$F$3),R1992,#N/A)</f>
        <v>53.990632339999998</v>
      </c>
      <c r="AA1992">
        <f>IF(AND(Q1992&gt;=Chart!$F$2,Q1992&lt;=Chart!$F$3),S1992,#N/A)</f>
        <v>51.696603896327645</v>
      </c>
      <c r="AB1992">
        <f>IF(AND(Q1992&gt;=Chart!$F$2,Q1992&lt;=Chart!$F$3),T1992,#N/A)</f>
        <v>51.270517065069747</v>
      </c>
      <c r="AC1992">
        <f>IF(AND(Q1992&gt;=Chart!$F$2,Q1992&lt;=Chart!$F$3),U1992,#N/A)</f>
        <v>51.670887500233086</v>
      </c>
      <c r="AD1992">
        <f>IF(AND(Q1992&gt;=Chart!$F$2,Q1992&lt;=Chart!$F$3),V1992,#N/A)</f>
        <v>51.52736868771121</v>
      </c>
      <c r="AE1992">
        <f>IF(AND(Q1992&gt;=Chart!$F$2,Q1992&lt;=Chart!$F$3),I1992,#N/A)</f>
        <v>4.7016766970896275E-3</v>
      </c>
      <c r="AF1992">
        <f>IF(AND(Q1992&gt;=Chart!$F$2,Q1992&lt;=Chart!$F$3),H1992/100,#N/A)</f>
        <v>1.3899999999999999E-2</v>
      </c>
      <c r="AG1992">
        <f>IF(AND(Q1992&gt;=Chart!$F$2,Q1992&lt;=Chart!$F$3),W1992/100,#N/A)</f>
        <v>5.9999999999999995E-4</v>
      </c>
    </row>
    <row r="1993" spans="1:33" x14ac:dyDescent="0.25">
      <c r="A1993">
        <v>1620653400</v>
      </c>
      <c r="B1993">
        <f>INDEX('Daily Data ADJ'!$1:$1048576,MATCH(Calc!$A1993,'Daily Data ADJ'!$A:$A,0),MATCH("SPY, CBOE BZX: Close",'Daily Data ADJ'!$1:$1,0))</f>
        <v>407.18346979</v>
      </c>
      <c r="C1993">
        <f>INDEX('Daily Data ADJ'!$1:$1048576,MATCH(Calc!$A1993,'Daily Data ADJ'!$A:$A,0),MATCH("EFFR, FRED: Close",'Daily Data ADJ'!$1:$1,0))</f>
        <v>0.06</v>
      </c>
      <c r="D1993">
        <f>INDEX('Daily Data ADJ'!$1:$1048576,MATCH(Calc!$A1993,'Daily Data ADJ'!$A:$A,1),MATCH("SOFR, FRED: Close",'Daily Data ADJ'!$1:$1,0))</f>
        <v>0.01</v>
      </c>
      <c r="E1993">
        <f>INDEX('Daily Data ADJ'!$1:$1048576,MATCH(Calc!$A1993,'Daily Data ADJ'!$A:$A,0),MATCH("UPRO, CBOE BZX: Close",'Daily Data ADJ'!$1:$1,0))</f>
        <v>52.388624999999998</v>
      </c>
      <c r="F1993">
        <f>INDEX('Daily Data ADJ'!$1:$1048576,MATCH(Calc!$A1993,'Daily Data ADJ'!$A:$A,0),MATCH("ES1!, CME_MINI: Close",'Daily Data ADJ'!$1:$1,0))</f>
        <v>4183.5</v>
      </c>
      <c r="G1993">
        <f>INDEX('Daily Data ADJ'!$1:$1048576,MATCH(Calc!$A1993,'Daily Data ADJ'!$A:$A,0),MATCH("ES2!, CME_MINI: Close",'Daily Data ADJ'!$1:$1,0))</f>
        <v>4173.5</v>
      </c>
      <c r="H1993">
        <f>INDEX('QUANDL MULTPL SP500_DIV_YIELD_M'!$A:$G,MATCH(Calc!$A1993,'QUANDL MULTPL SP500_DIV_YIELD_M'!$A:$A,1),MATCH('QUANDL MULTPL SP500_DIV_YIELD_M'!$E$1,'QUANDL MULTPL SP500_DIV_YIELD_M'!$A$1:$G$1,0))</f>
        <v>1.39</v>
      </c>
      <c r="I1993" s="5">
        <f t="shared" si="186"/>
        <v>4.372855782919103E-3</v>
      </c>
      <c r="J1993" s="1">
        <f>A1993/24/60/60+DATE(1970,1,1)</f>
        <v>44326.5625</v>
      </c>
      <c r="K1993" s="3">
        <f t="shared" ref="K1993:K2056" si="189">J1993-J1992</f>
        <v>3</v>
      </c>
      <c r="L1993" s="6">
        <f>(1+Chart!$F$4)^(1/(365/K1993))-1</f>
        <v>1.9979165917494157E-4</v>
      </c>
      <c r="M1993" s="6">
        <f t="shared" ref="M1993:M2056" si="190">IFERROR((1+C1993/100)^(1/(365/K1993))-1,M1992)</f>
        <v>4.9300401414598127E-6</v>
      </c>
      <c r="N1993" s="6">
        <f t="shared" ref="N1993:N2056" si="191">(1+I1993)^(1/(365/K1993))-1</f>
        <v>3.5863568811356217E-5</v>
      </c>
      <c r="O1993">
        <f>O1992*(B1993/B1992)</f>
        <v>407.18346979000449</v>
      </c>
      <c r="P1993">
        <f t="shared" si="187"/>
        <v>2021</v>
      </c>
      <c r="Q1993" s="1">
        <f t="shared" si="188"/>
        <v>44326.5625</v>
      </c>
      <c r="R1993">
        <f>IF(B1994="",R1992,IF(Q1993&gt;=Chart!$F$2,E1993,0))</f>
        <v>52.388624999999998</v>
      </c>
      <c r="S1993">
        <f>IF(B1994="",S1992,IFERROR(IF(AND(R1993&gt;0,R1992=0),R1993,(1+(B1994/B1993-1)*Calc!$Z$1)*S1992),0))</f>
        <v>50.312469817652591</v>
      </c>
      <c r="T1993">
        <f>IF(B1994="",T1992,IFERROR(IF(AND(R1993&gt;0,R1992=0),R1993,(1+(B1994/B1993-1)*Calc!$Z$1-L1994)*T1992),0))</f>
        <v>49.894376864569722</v>
      </c>
      <c r="U1993">
        <f>IF(B1994="",U1992,IFERROR(IF(AND(R1993&gt;0,R1992=0),R1993,(1+(B1994/B1993-1)*Calc!$Z$1-M1994*2)*U1992),0))</f>
        <v>50.287272130839284</v>
      </c>
      <c r="V1993">
        <f>IF(B1994="",V1992,IFERROR(IF(AND(R1993&gt;0,R1992=0),R1993,(1+(B1994/B1993-1)*Calc!$Z$1-N1994*2)*V1992),0))</f>
        <v>50.1465577623757</v>
      </c>
      <c r="W1993">
        <f>IF(ISNUMBER(C1993),C1993,W1992)</f>
        <v>0.06</v>
      </c>
      <c r="Y1993" s="1">
        <f>IF(AND(Q1993&gt;=Chart!$F$2,Q1993&lt;=Chart!$F$3),Q1993,#N/A)</f>
        <v>44326.5625</v>
      </c>
      <c r="Z1993">
        <f>IF(AND(Q1993&gt;=Chart!$F$2,Q1993&lt;=Chart!$F$3),R1993,#N/A)</f>
        <v>52.388624999999998</v>
      </c>
      <c r="AA1993">
        <f>IF(AND(Q1993&gt;=Chart!$F$2,Q1993&lt;=Chart!$F$3),S1993,#N/A)</f>
        <v>50.312469817652591</v>
      </c>
      <c r="AB1993">
        <f>IF(AND(Q1993&gt;=Chart!$F$2,Q1993&lt;=Chart!$F$3),T1993,#N/A)</f>
        <v>49.894376864569722</v>
      </c>
      <c r="AC1993">
        <f>IF(AND(Q1993&gt;=Chart!$F$2,Q1993&lt;=Chart!$F$3),U1993,#N/A)</f>
        <v>50.287272130839284</v>
      </c>
      <c r="AD1993">
        <f>IF(AND(Q1993&gt;=Chart!$F$2,Q1993&lt;=Chart!$F$3),V1993,#N/A)</f>
        <v>50.1465577623757</v>
      </c>
      <c r="AE1993">
        <f>IF(AND(Q1993&gt;=Chart!$F$2,Q1993&lt;=Chart!$F$3),I1993,#N/A)</f>
        <v>4.372855782919103E-3</v>
      </c>
      <c r="AF1993">
        <f>IF(AND(Q1993&gt;=Chart!$F$2,Q1993&lt;=Chart!$F$3),H1993/100,#N/A)</f>
        <v>1.3899999999999999E-2</v>
      </c>
      <c r="AG1993">
        <f>IF(AND(Q1993&gt;=Chart!$F$2,Q1993&lt;=Chart!$F$3),W1993/100,#N/A)</f>
        <v>5.9999999999999995E-4</v>
      </c>
    </row>
    <row r="1994" spans="1:33" x14ac:dyDescent="0.25">
      <c r="A1994">
        <v>1620739800</v>
      </c>
      <c r="B1994">
        <f>INDEX('Daily Data ADJ'!$1:$1048576,MATCH(Calc!$A1994,'Daily Data ADJ'!$A:$A,0),MATCH("SPY, CBOE BZX: Close",'Daily Data ADJ'!$1:$1,0))</f>
        <v>403.54946888000001</v>
      </c>
      <c r="C1994">
        <f>INDEX('Daily Data ADJ'!$1:$1048576,MATCH(Calc!$A1994,'Daily Data ADJ'!$A:$A,0),MATCH("EFFR, FRED: Close",'Daily Data ADJ'!$1:$1,0))</f>
        <v>0.06</v>
      </c>
      <c r="D1994">
        <f>INDEX('Daily Data ADJ'!$1:$1048576,MATCH(Calc!$A1994,'Daily Data ADJ'!$A:$A,1),MATCH("SOFR, FRED: Close",'Daily Data ADJ'!$1:$1,0))</f>
        <v>0.01</v>
      </c>
      <c r="E1994">
        <f>INDEX('Daily Data ADJ'!$1:$1048576,MATCH(Calc!$A1994,'Daily Data ADJ'!$A:$A,0),MATCH("UPRO, CBOE BZX: Close",'Daily Data ADJ'!$1:$1,0))</f>
        <v>51.015475850000001</v>
      </c>
      <c r="F1994">
        <f>INDEX('Daily Data ADJ'!$1:$1048576,MATCH(Calc!$A1994,'Daily Data ADJ'!$A:$A,0),MATCH("ES1!, CME_MINI: Close",'Daily Data ADJ'!$1:$1,0))</f>
        <v>4146.25</v>
      </c>
      <c r="G1994">
        <f>INDEX('Daily Data ADJ'!$1:$1048576,MATCH(Calc!$A1994,'Daily Data ADJ'!$A:$A,0),MATCH("ES2!, CME_MINI: Close",'Daily Data ADJ'!$1:$1,0))</f>
        <v>4136.25</v>
      </c>
      <c r="H1994">
        <f>INDEX('QUANDL MULTPL SP500_DIV_YIELD_M'!$A:$G,MATCH(Calc!$A1994,'QUANDL MULTPL SP500_DIV_YIELD_M'!$A:$A,1),MATCH('QUANDL MULTPL SP500_DIV_YIELD_M'!$E$1,'QUANDL MULTPL SP500_DIV_YIELD_M'!$A$1:$G$1,0))</f>
        <v>1.39</v>
      </c>
      <c r="I1994" s="5">
        <f t="shared" si="186"/>
        <v>4.2875734796824251E-3</v>
      </c>
      <c r="J1994" s="1">
        <f>A1994/24/60/60+DATE(1970,1,1)</f>
        <v>44327.5625</v>
      </c>
      <c r="K1994" s="3">
        <f t="shared" si="189"/>
        <v>1</v>
      </c>
      <c r="L1994" s="6">
        <f>(1+Chart!$F$4)^(1/(365/K1994))-1</f>
        <v>6.6592785027408397E-5</v>
      </c>
      <c r="M1994" s="6">
        <f t="shared" si="190"/>
        <v>1.6433440133134525E-6</v>
      </c>
      <c r="N1994" s="6">
        <f t="shared" si="191"/>
        <v>1.1721734522351923E-5</v>
      </c>
      <c r="O1994">
        <f>O1993*(B1994/B1993)</f>
        <v>403.54946888000444</v>
      </c>
      <c r="P1994">
        <f t="shared" si="187"/>
        <v>2021</v>
      </c>
      <c r="Q1994" s="1">
        <f t="shared" si="188"/>
        <v>44327.5625</v>
      </c>
      <c r="R1994">
        <f>IF(B1995="",R1993,IF(Q1994&gt;=Chart!$F$2,E1994,0))</f>
        <v>51.015475850000001</v>
      </c>
      <c r="S1994">
        <f>IF(B1995="",S1993,IFERROR(IF(AND(R1994&gt;0,R1993=0),R1994,(1+(B1995/B1994-1)*Calc!$Z$1)*S1993),0))</f>
        <v>47.105764995624753</v>
      </c>
      <c r="T1994">
        <f>IF(B1995="",T1993,IFERROR(IF(AND(R1994&gt;0,R1993=0),R1994,(1+(B1995/B1994-1)*Calc!$Z$1-L1995)*T1993),0))</f>
        <v>46.710996920119754</v>
      </c>
      <c r="U1994">
        <f>IF(B1995="",U1993,IFERROR(IF(AND(R1994&gt;0,R1993=0),R1994,(1+(B1995/B1994-1)*Calc!$Z$1-M1995*2)*U1993),0))</f>
        <v>47.082008024616975</v>
      </c>
      <c r="V1994">
        <f>IF(B1995="",V1993,IFERROR(IF(AND(R1994&gt;0,R1993=0),R1994,(1+(B1995/B1994-1)*Calc!$Z$1-N1995*2)*V1993),0))</f>
        <v>46.949308361359677</v>
      </c>
      <c r="W1994">
        <f>IF(ISNUMBER(C1994),C1994,W1993)</f>
        <v>0.06</v>
      </c>
      <c r="Y1994" s="1">
        <f>IF(AND(Q1994&gt;=Chart!$F$2,Q1994&lt;=Chart!$F$3),Q1994,#N/A)</f>
        <v>44327.5625</v>
      </c>
      <c r="Z1994">
        <f>IF(AND(Q1994&gt;=Chart!$F$2,Q1994&lt;=Chart!$F$3),R1994,#N/A)</f>
        <v>51.015475850000001</v>
      </c>
      <c r="AA1994">
        <f>IF(AND(Q1994&gt;=Chart!$F$2,Q1994&lt;=Chart!$F$3),S1994,#N/A)</f>
        <v>47.105764995624753</v>
      </c>
      <c r="AB1994">
        <f>IF(AND(Q1994&gt;=Chart!$F$2,Q1994&lt;=Chart!$F$3),T1994,#N/A)</f>
        <v>46.710996920119754</v>
      </c>
      <c r="AC1994">
        <f>IF(AND(Q1994&gt;=Chart!$F$2,Q1994&lt;=Chart!$F$3),U1994,#N/A)</f>
        <v>47.082008024616975</v>
      </c>
      <c r="AD1994">
        <f>IF(AND(Q1994&gt;=Chart!$F$2,Q1994&lt;=Chart!$F$3),V1994,#N/A)</f>
        <v>46.949308361359677</v>
      </c>
      <c r="AE1994">
        <f>IF(AND(Q1994&gt;=Chart!$F$2,Q1994&lt;=Chart!$F$3),I1994,#N/A)</f>
        <v>4.2875734796824251E-3</v>
      </c>
      <c r="AF1994">
        <f>IF(AND(Q1994&gt;=Chart!$F$2,Q1994&lt;=Chart!$F$3),H1994/100,#N/A)</f>
        <v>1.3899999999999999E-2</v>
      </c>
      <c r="AG1994">
        <f>IF(AND(Q1994&gt;=Chart!$F$2,Q1994&lt;=Chart!$F$3),W1994/100,#N/A)</f>
        <v>5.9999999999999995E-4</v>
      </c>
    </row>
    <row r="1995" spans="1:33" x14ac:dyDescent="0.25">
      <c r="A1995">
        <v>1620826200</v>
      </c>
      <c r="B1995">
        <f>INDEX('Daily Data ADJ'!$1:$1048576,MATCH(Calc!$A1995,'Daily Data ADJ'!$A:$A,0),MATCH("SPY, CBOE BZX: Close",'Daily Data ADJ'!$1:$1,0))</f>
        <v>394.97595465000001</v>
      </c>
      <c r="C1995">
        <f>INDEX('Daily Data ADJ'!$1:$1048576,MATCH(Calc!$A1995,'Daily Data ADJ'!$A:$A,0),MATCH("EFFR, FRED: Close",'Daily Data ADJ'!$1:$1,0))</f>
        <v>0.06</v>
      </c>
      <c r="D1995">
        <f>INDEX('Daily Data ADJ'!$1:$1048576,MATCH(Calc!$A1995,'Daily Data ADJ'!$A:$A,1),MATCH("SOFR, FRED: Close",'Daily Data ADJ'!$1:$1,0))</f>
        <v>0.01</v>
      </c>
      <c r="E1995">
        <f>INDEX('Daily Data ADJ'!$1:$1048576,MATCH(Calc!$A1995,'Daily Data ADJ'!$A:$A,0),MATCH("UPRO, CBOE BZX: Close",'Daily Data ADJ'!$1:$1,0))</f>
        <v>47.766684580000003</v>
      </c>
      <c r="F1995">
        <f>INDEX('Daily Data ADJ'!$1:$1048576,MATCH(Calc!$A1995,'Daily Data ADJ'!$A:$A,0),MATCH("ES1!, CME_MINI: Close",'Daily Data ADJ'!$1:$1,0))</f>
        <v>4058.75</v>
      </c>
      <c r="G1995">
        <f>INDEX('Daily Data ADJ'!$1:$1048576,MATCH(Calc!$A1995,'Daily Data ADJ'!$A:$A,0),MATCH("ES2!, CME_MINI: Close",'Daily Data ADJ'!$1:$1,0))</f>
        <v>4048.75</v>
      </c>
      <c r="H1995">
        <f>INDEX('QUANDL MULTPL SP500_DIV_YIELD_M'!$A:$G,MATCH(Calc!$A1995,'QUANDL MULTPL SP500_DIV_YIELD_M'!$A:$A,1),MATCH('QUANDL MULTPL SP500_DIV_YIELD_M'!$E$1,'QUANDL MULTPL SP500_DIV_YIELD_M'!$A$1:$G$1,0))</f>
        <v>1.39</v>
      </c>
      <c r="I1995" s="5">
        <f t="shared" si="186"/>
        <v>4.0811114504823755E-3</v>
      </c>
      <c r="J1995" s="1">
        <f>A1995/24/60/60+DATE(1970,1,1)</f>
        <v>44328.5625</v>
      </c>
      <c r="K1995" s="3">
        <f t="shared" si="189"/>
        <v>1</v>
      </c>
      <c r="L1995" s="6">
        <f>(1+Chart!$F$4)^(1/(365/K1995))-1</f>
        <v>6.6592785027408397E-5</v>
      </c>
      <c r="M1995" s="6">
        <f t="shared" si="190"/>
        <v>1.6433440133134525E-6</v>
      </c>
      <c r="N1995" s="6">
        <f t="shared" si="191"/>
        <v>1.1158435689440083E-5</v>
      </c>
      <c r="O1995">
        <f>O1994*(B1995/B1994)</f>
        <v>394.97595465000433</v>
      </c>
      <c r="P1995">
        <f t="shared" si="187"/>
        <v>2021</v>
      </c>
      <c r="Q1995" s="1">
        <f t="shared" si="188"/>
        <v>44328.5625</v>
      </c>
      <c r="R1995">
        <f>IF(B1996="",R1994,IF(Q1995&gt;=Chart!$F$2,E1995,0))</f>
        <v>47.766684580000003</v>
      </c>
      <c r="S1995">
        <f>IF(B1996="",S1994,IFERROR(IF(AND(R1995&gt;0,R1994=0),R1995,(1+(B1996/B1995-1)*Calc!$Z$1)*S1994),0))</f>
        <v>48.803343318272354</v>
      </c>
      <c r="T1995">
        <f>IF(B1996="",T1994,IFERROR(IF(AND(R1995&gt;0,R1994=0),R1995,(1+(B1996/B1995-1)*Calc!$Z$1-L1996)*T1994),0))</f>
        <v>48.391238136694774</v>
      </c>
      <c r="U1995">
        <f>IF(B1996="",U1994,IFERROR(IF(AND(R1995&gt;0,R1994=0),R1995,(1+(B1996/B1995-1)*Calc!$Z$1-M1996*2)*U1994),0))</f>
        <v>48.778575459372824</v>
      </c>
      <c r="V1995">
        <f>IF(B1996="",V1994,IFERROR(IF(AND(R1995&gt;0,R1994=0),R1995,(1+(B1996/B1995-1)*Calc!$Z$1-N1996*2)*V1994),0))</f>
        <v>48.640109235054886</v>
      </c>
      <c r="W1995">
        <f>IF(ISNUMBER(C1995),C1995,W1994)</f>
        <v>0.06</v>
      </c>
      <c r="Y1995" s="1">
        <f>IF(AND(Q1995&gt;=Chart!$F$2,Q1995&lt;=Chart!$F$3),Q1995,#N/A)</f>
        <v>44328.5625</v>
      </c>
      <c r="Z1995">
        <f>IF(AND(Q1995&gt;=Chart!$F$2,Q1995&lt;=Chart!$F$3),R1995,#N/A)</f>
        <v>47.766684580000003</v>
      </c>
      <c r="AA1995">
        <f>IF(AND(Q1995&gt;=Chart!$F$2,Q1995&lt;=Chart!$F$3),S1995,#N/A)</f>
        <v>48.803343318272354</v>
      </c>
      <c r="AB1995">
        <f>IF(AND(Q1995&gt;=Chart!$F$2,Q1995&lt;=Chart!$F$3),T1995,#N/A)</f>
        <v>48.391238136694774</v>
      </c>
      <c r="AC1995">
        <f>IF(AND(Q1995&gt;=Chart!$F$2,Q1995&lt;=Chart!$F$3),U1995,#N/A)</f>
        <v>48.778575459372824</v>
      </c>
      <c r="AD1995">
        <f>IF(AND(Q1995&gt;=Chart!$F$2,Q1995&lt;=Chart!$F$3),V1995,#N/A)</f>
        <v>48.640109235054886</v>
      </c>
      <c r="AE1995">
        <f>IF(AND(Q1995&gt;=Chart!$F$2,Q1995&lt;=Chart!$F$3),I1995,#N/A)</f>
        <v>4.0811114504823755E-3</v>
      </c>
      <c r="AF1995">
        <f>IF(AND(Q1995&gt;=Chart!$F$2,Q1995&lt;=Chart!$F$3),H1995/100,#N/A)</f>
        <v>1.3899999999999999E-2</v>
      </c>
      <c r="AG1995">
        <f>IF(AND(Q1995&gt;=Chart!$F$2,Q1995&lt;=Chart!$F$3),W1995/100,#N/A)</f>
        <v>5.9999999999999995E-4</v>
      </c>
    </row>
    <row r="1996" spans="1:33" x14ac:dyDescent="0.25">
      <c r="A1996">
        <v>1620912600</v>
      </c>
      <c r="B1996">
        <f>INDEX('Daily Data ADJ'!$1:$1048576,MATCH(Calc!$A1996,'Daily Data ADJ'!$A:$A,0),MATCH("SPY, CBOE BZX: Close",'Daily Data ADJ'!$1:$1,0))</f>
        <v>399.72061537000002</v>
      </c>
      <c r="C1996">
        <f>INDEX('Daily Data ADJ'!$1:$1048576,MATCH(Calc!$A1996,'Daily Data ADJ'!$A:$A,0),MATCH("EFFR, FRED: Close",'Daily Data ADJ'!$1:$1,0))</f>
        <v>0.06</v>
      </c>
      <c r="D1996">
        <f>INDEX('Daily Data ADJ'!$1:$1048576,MATCH(Calc!$A1996,'Daily Data ADJ'!$A:$A,1),MATCH("SOFR, FRED: Close",'Daily Data ADJ'!$1:$1,0))</f>
        <v>0.01</v>
      </c>
      <c r="E1996">
        <f>INDEX('Daily Data ADJ'!$1:$1048576,MATCH(Calc!$A1996,'Daily Data ADJ'!$A:$A,0),MATCH("UPRO, CBOE BZX: Close",'Daily Data ADJ'!$1:$1,0))</f>
        <v>49.423418869999999</v>
      </c>
      <c r="F1996">
        <f>INDEX('Daily Data ADJ'!$1:$1048576,MATCH(Calc!$A1996,'Daily Data ADJ'!$A:$A,0),MATCH("ES1!, CME_MINI: Close",'Daily Data ADJ'!$1:$1,0))</f>
        <v>4107</v>
      </c>
      <c r="G1996">
        <f>INDEX('Daily Data ADJ'!$1:$1048576,MATCH(Calc!$A1996,'Daily Data ADJ'!$A:$A,0),MATCH("ES2!, CME_MINI: Close",'Daily Data ADJ'!$1:$1,0))</f>
        <v>4097.25</v>
      </c>
      <c r="H1996">
        <f>INDEX('QUANDL MULTPL SP500_DIV_YIELD_M'!$A:$G,MATCH(Calc!$A1996,'QUANDL MULTPL SP500_DIV_YIELD_M'!$A:$A,1),MATCH('QUANDL MULTPL SP500_DIV_YIELD_M'!$E$1,'QUANDL MULTPL SP500_DIV_YIELD_M'!$A$1:$G$1,0))</f>
        <v>1.39</v>
      </c>
      <c r="I1996" s="5">
        <f t="shared" si="186"/>
        <v>4.437779175969412E-3</v>
      </c>
      <c r="J1996" s="1">
        <f>A1996/24/60/60+DATE(1970,1,1)</f>
        <v>44329.5625</v>
      </c>
      <c r="K1996" s="3">
        <f t="shared" si="189"/>
        <v>1</v>
      </c>
      <c r="L1996" s="6">
        <f>(1+Chart!$F$4)^(1/(365/K1996))-1</f>
        <v>6.6592785027408397E-5</v>
      </c>
      <c r="M1996" s="6">
        <f t="shared" si="190"/>
        <v>1.6433440133134525E-6</v>
      </c>
      <c r="N1996" s="6">
        <f t="shared" si="191"/>
        <v>1.213147432466144E-5</v>
      </c>
      <c r="O1996">
        <f>O1995*(B1996/B1995)</f>
        <v>399.7206153700044</v>
      </c>
      <c r="P1996">
        <f t="shared" si="187"/>
        <v>2021</v>
      </c>
      <c r="Q1996" s="1">
        <f t="shared" si="188"/>
        <v>44329.5625</v>
      </c>
      <c r="R1996">
        <f>IF(B1997="",R1995,IF(Q1996&gt;=Chart!$F$2,E1996,0))</f>
        <v>49.423418869999999</v>
      </c>
      <c r="S1996">
        <f>IF(B1997="",S1995,IFERROR(IF(AND(R1996&gt;0,R1995=0),R1996,(1+(B1997/B1996-1)*Calc!$Z$1)*S1995),0))</f>
        <v>51.051523069327352</v>
      </c>
      <c r="T1996">
        <f>IF(B1997="",T1995,IFERROR(IF(AND(R1996&gt;0,R1995=0),R1996,(1+(B1997/B1996-1)*Calc!$Z$1-L1997)*T1995),0))</f>
        <v>50.61721130144138</v>
      </c>
      <c r="U1996">
        <f>IF(B1997="",U1995,IFERROR(IF(AND(R1996&gt;0,R1995=0),R1996,(1+(B1997/B1996-1)*Calc!$Z$1-M1997*2)*U1995),0))</f>
        <v>51.02545393177391</v>
      </c>
      <c r="V1996">
        <f>IF(B1997="",V1995,IFERROR(IF(AND(R1996&gt;0,R1995=0),R1996,(1+(B1997/B1996-1)*Calc!$Z$1-N1997*2)*V1995),0))</f>
        <v>50.879615265184192</v>
      </c>
      <c r="W1996">
        <f>IF(ISNUMBER(C1996),C1996,W1995)</f>
        <v>0.06</v>
      </c>
      <c r="Y1996" s="1">
        <f>IF(AND(Q1996&gt;=Chart!$F$2,Q1996&lt;=Chart!$F$3),Q1996,#N/A)</f>
        <v>44329.5625</v>
      </c>
      <c r="Z1996">
        <f>IF(AND(Q1996&gt;=Chart!$F$2,Q1996&lt;=Chart!$F$3),R1996,#N/A)</f>
        <v>49.423418869999999</v>
      </c>
      <c r="AA1996">
        <f>IF(AND(Q1996&gt;=Chart!$F$2,Q1996&lt;=Chart!$F$3),S1996,#N/A)</f>
        <v>51.051523069327352</v>
      </c>
      <c r="AB1996">
        <f>IF(AND(Q1996&gt;=Chart!$F$2,Q1996&lt;=Chart!$F$3),T1996,#N/A)</f>
        <v>50.61721130144138</v>
      </c>
      <c r="AC1996">
        <f>IF(AND(Q1996&gt;=Chart!$F$2,Q1996&lt;=Chart!$F$3),U1996,#N/A)</f>
        <v>51.02545393177391</v>
      </c>
      <c r="AD1996">
        <f>IF(AND(Q1996&gt;=Chart!$F$2,Q1996&lt;=Chart!$F$3),V1996,#N/A)</f>
        <v>50.879615265184192</v>
      </c>
      <c r="AE1996">
        <f>IF(AND(Q1996&gt;=Chart!$F$2,Q1996&lt;=Chart!$F$3),I1996,#N/A)</f>
        <v>4.437779175969412E-3</v>
      </c>
      <c r="AF1996">
        <f>IF(AND(Q1996&gt;=Chart!$F$2,Q1996&lt;=Chart!$F$3),H1996/100,#N/A)</f>
        <v>1.3899999999999999E-2</v>
      </c>
      <c r="AG1996">
        <f>IF(AND(Q1996&gt;=Chart!$F$2,Q1996&lt;=Chart!$F$3),W1996/100,#N/A)</f>
        <v>5.9999999999999995E-4</v>
      </c>
    </row>
    <row r="1997" spans="1:33" x14ac:dyDescent="0.25">
      <c r="A1997">
        <v>1620999000</v>
      </c>
      <c r="B1997">
        <f>INDEX('Daily Data ADJ'!$1:$1048576,MATCH(Calc!$A1997,'Daily Data ADJ'!$A:$A,0),MATCH("SPY, CBOE BZX: Close",'Daily Data ADJ'!$1:$1,0))</f>
        <v>405.85847214</v>
      </c>
      <c r="C1997">
        <f>INDEX('Daily Data ADJ'!$1:$1048576,MATCH(Calc!$A1997,'Daily Data ADJ'!$A:$A,0),MATCH("EFFR, FRED: Close",'Daily Data ADJ'!$1:$1,0))</f>
        <v>0.06</v>
      </c>
      <c r="D1997">
        <f>INDEX('Daily Data ADJ'!$1:$1048576,MATCH(Calc!$A1997,'Daily Data ADJ'!$A:$A,1),MATCH("SOFR, FRED: Close",'Daily Data ADJ'!$1:$1,0))</f>
        <v>0.01</v>
      </c>
      <c r="E1997">
        <f>INDEX('Daily Data ADJ'!$1:$1048576,MATCH(Calc!$A1997,'Daily Data ADJ'!$A:$A,0),MATCH("UPRO, CBOE BZX: Close",'Daily Data ADJ'!$1:$1,0))</f>
        <v>51.707025600000001</v>
      </c>
      <c r="F1997">
        <f>INDEX('Daily Data ADJ'!$1:$1048576,MATCH(Calc!$A1997,'Daily Data ADJ'!$A:$A,0),MATCH("ES1!, CME_MINI: Close",'Daily Data ADJ'!$1:$1,0))</f>
        <v>4169</v>
      </c>
      <c r="G1997">
        <f>INDEX('Daily Data ADJ'!$1:$1048576,MATCH(Calc!$A1997,'Daily Data ADJ'!$A:$A,0),MATCH("ES2!, CME_MINI: Close",'Daily Data ADJ'!$1:$1,0))</f>
        <v>4159</v>
      </c>
      <c r="H1997">
        <f>INDEX('QUANDL MULTPL SP500_DIV_YIELD_M'!$A:$G,MATCH(Calc!$A1997,'QUANDL MULTPL SP500_DIV_YIELD_M'!$A:$A,1),MATCH('QUANDL MULTPL SP500_DIV_YIELD_M'!$E$1,'QUANDL MULTPL SP500_DIV_YIELD_M'!$A$1:$G$1,0))</f>
        <v>1.39</v>
      </c>
      <c r="I1997" s="5">
        <f t="shared" si="186"/>
        <v>4.3398391463115062E-3</v>
      </c>
      <c r="J1997" s="1">
        <f>A1997/24/60/60+DATE(1970,1,1)</f>
        <v>44330.5625</v>
      </c>
      <c r="K1997" s="3">
        <f t="shared" si="189"/>
        <v>1</v>
      </c>
      <c r="L1997" s="6">
        <f>(1+Chart!$F$4)^(1/(365/K1997))-1</f>
        <v>6.6592785027408397E-5</v>
      </c>
      <c r="M1997" s="6">
        <f t="shared" si="190"/>
        <v>1.6433440133134525E-6</v>
      </c>
      <c r="N1997" s="6">
        <f t="shared" si="191"/>
        <v>1.1864314769072237E-5</v>
      </c>
      <c r="O1997">
        <f>O1996*(B1997/B1996)</f>
        <v>405.85847214000449</v>
      </c>
      <c r="P1997">
        <f t="shared" si="187"/>
        <v>2021</v>
      </c>
      <c r="Q1997" s="1">
        <f t="shared" si="188"/>
        <v>44330.5625</v>
      </c>
      <c r="R1997">
        <f>IF(B1998="",R1996,IF(Q1997&gt;=Chart!$F$2,E1997,0))</f>
        <v>51.707025600000001</v>
      </c>
      <c r="S1997">
        <f>IF(B1998="",S1996,IFERROR(IF(AND(R1997&gt;0,R1996=0),R1997,(1+(B1998/B1997-1)*Calc!$Z$1)*S1996),0))</f>
        <v>50.661816785836869</v>
      </c>
      <c r="T1997">
        <f>IF(B1998="",T1996,IFERROR(IF(AND(R1997&gt;0,R1996=0),R1997,(1+(B1998/B1997-1)*Calc!$Z$1-L1998)*T1996),0))</f>
        <v>50.220707478333345</v>
      </c>
      <c r="U1997">
        <f>IF(B1998="",U1996,IFERROR(IF(AND(R1997&gt;0,R1996=0),R1997,(1+(B1998/B1997-1)*Calc!$Z$1-M1998*2)*U1996),0))</f>
        <v>50.635443534261476</v>
      </c>
      <c r="V1997">
        <f>IF(B1998="",V1996,IFERROR(IF(AND(R1997&gt;0,R1996=0),R1997,(1+(B1998/B1997-1)*Calc!$Z$1-N1998*2)*V1996),0))</f>
        <v>50.487421909707656</v>
      </c>
      <c r="W1997">
        <f>IF(ISNUMBER(C1997),C1997,W1996)</f>
        <v>0.06</v>
      </c>
      <c r="Y1997" s="1">
        <f>IF(AND(Q1997&gt;=Chart!$F$2,Q1997&lt;=Chart!$F$3),Q1997,#N/A)</f>
        <v>44330.5625</v>
      </c>
      <c r="Z1997">
        <f>IF(AND(Q1997&gt;=Chart!$F$2,Q1997&lt;=Chart!$F$3),R1997,#N/A)</f>
        <v>51.707025600000001</v>
      </c>
      <c r="AA1997">
        <f>IF(AND(Q1997&gt;=Chart!$F$2,Q1997&lt;=Chart!$F$3),S1997,#N/A)</f>
        <v>50.661816785836869</v>
      </c>
      <c r="AB1997">
        <f>IF(AND(Q1997&gt;=Chart!$F$2,Q1997&lt;=Chart!$F$3),T1997,#N/A)</f>
        <v>50.220707478333345</v>
      </c>
      <c r="AC1997">
        <f>IF(AND(Q1997&gt;=Chart!$F$2,Q1997&lt;=Chart!$F$3),U1997,#N/A)</f>
        <v>50.635443534261476</v>
      </c>
      <c r="AD1997">
        <f>IF(AND(Q1997&gt;=Chart!$F$2,Q1997&lt;=Chart!$F$3),V1997,#N/A)</f>
        <v>50.487421909707656</v>
      </c>
      <c r="AE1997">
        <f>IF(AND(Q1997&gt;=Chart!$F$2,Q1997&lt;=Chart!$F$3),I1997,#N/A)</f>
        <v>4.3398391463115062E-3</v>
      </c>
      <c r="AF1997">
        <f>IF(AND(Q1997&gt;=Chart!$F$2,Q1997&lt;=Chart!$F$3),H1997/100,#N/A)</f>
        <v>1.3899999999999999E-2</v>
      </c>
      <c r="AG1997">
        <f>IF(AND(Q1997&gt;=Chart!$F$2,Q1997&lt;=Chart!$F$3),W1997/100,#N/A)</f>
        <v>5.9999999999999995E-4</v>
      </c>
    </row>
    <row r="1998" spans="1:33" x14ac:dyDescent="0.25">
      <c r="A1998">
        <v>1621258200</v>
      </c>
      <c r="B1998">
        <f>INDEX('Daily Data ADJ'!$1:$1048576,MATCH(Calc!$A1998,'Daily Data ADJ'!$A:$A,0),MATCH("SPY, CBOE BZX: Close",'Daily Data ADJ'!$1:$1,0))</f>
        <v>404.82575337999998</v>
      </c>
      <c r="C1998">
        <f>INDEX('Daily Data ADJ'!$1:$1048576,MATCH(Calc!$A1998,'Daily Data ADJ'!$A:$A,0),MATCH("EFFR, FRED: Close",'Daily Data ADJ'!$1:$1,0))</f>
        <v>0.06</v>
      </c>
      <c r="D1998">
        <f>INDEX('Daily Data ADJ'!$1:$1048576,MATCH(Calc!$A1998,'Daily Data ADJ'!$A:$A,1),MATCH("SOFR, FRED: Close",'Daily Data ADJ'!$1:$1,0))</f>
        <v>0.01</v>
      </c>
      <c r="E1998">
        <f>INDEX('Daily Data ADJ'!$1:$1048576,MATCH(Calc!$A1998,'Daily Data ADJ'!$A:$A,0),MATCH("UPRO, CBOE BZX: Close",'Daily Data ADJ'!$1:$1,0))</f>
        <v>51.318961719999997</v>
      </c>
      <c r="F1998">
        <f>INDEX('Daily Data ADJ'!$1:$1048576,MATCH(Calc!$A1998,'Daily Data ADJ'!$A:$A,0),MATCH("ES1!, CME_MINI: Close",'Daily Data ADJ'!$1:$1,0))</f>
        <v>4157.75</v>
      </c>
      <c r="G1998">
        <f>INDEX('Daily Data ADJ'!$1:$1048576,MATCH(Calc!$A1998,'Daily Data ADJ'!$A:$A,0),MATCH("ES2!, CME_MINI: Close",'Daily Data ADJ'!$1:$1,0))</f>
        <v>4148</v>
      </c>
      <c r="H1998">
        <f>INDEX('QUANDL MULTPL SP500_DIV_YIELD_M'!$A:$G,MATCH(Calc!$A1998,'QUANDL MULTPL SP500_DIV_YIELD_M'!$A:$A,1),MATCH('QUANDL MULTPL SP500_DIV_YIELD_M'!$E$1,'QUANDL MULTPL SP500_DIV_YIELD_M'!$A$1:$G$1,0))</f>
        <v>1.39</v>
      </c>
      <c r="I1998" s="5">
        <f t="shared" si="186"/>
        <v>4.5528697572603007E-3</v>
      </c>
      <c r="J1998" s="1">
        <f>A1998/24/60/60+DATE(1970,1,1)</f>
        <v>44333.5625</v>
      </c>
      <c r="K1998" s="3">
        <f t="shared" si="189"/>
        <v>3</v>
      </c>
      <c r="L1998" s="6">
        <f>(1+Chart!$F$4)^(1/(365/K1998))-1</f>
        <v>1.9979165917494157E-4</v>
      </c>
      <c r="M1998" s="6">
        <f t="shared" si="190"/>
        <v>4.9300401414598127E-6</v>
      </c>
      <c r="N1998" s="6">
        <f t="shared" si="191"/>
        <v>3.733661587324022E-5</v>
      </c>
      <c r="O1998">
        <f>O1997*(B1998/B1997)</f>
        <v>404.82575338000447</v>
      </c>
      <c r="P1998">
        <f t="shared" si="187"/>
        <v>2021</v>
      </c>
      <c r="Q1998" s="1">
        <f t="shared" si="188"/>
        <v>44333.5625</v>
      </c>
      <c r="R1998">
        <f>IF(B1999="",R1997,IF(Q1998&gt;=Chart!$F$2,E1998,0))</f>
        <v>51.318961719999997</v>
      </c>
      <c r="S1998">
        <f>IF(B1999="",S1997,IFERROR(IF(AND(R1998&gt;0,R1997=0),R1998,(1+(B1999/B1998-1)*Calc!$Z$1)*S1997),0))</f>
        <v>49.352354154379825</v>
      </c>
      <c r="T1998">
        <f>IF(B1999="",T1997,IFERROR(IF(AND(R1998&gt;0,R1997=0),R1998,(1+(B1999/B1998-1)*Calc!$Z$1-L1999)*T1997),0))</f>
        <v>48.919301920297514</v>
      </c>
      <c r="U1998">
        <f>IF(B1999="",U1997,IFERROR(IF(AND(R1998&gt;0,R1997=0),R1998,(1+(B1999/B1998-1)*Calc!$Z$1-M1999*2)*U1997),0))</f>
        <v>49.326496152795293</v>
      </c>
      <c r="V1998">
        <f>IF(B1999="",V1997,IFERROR(IF(AND(R1998&gt;0,R1997=0),R1998,(1+(B1999/B1998-1)*Calc!$Z$1-N1999*2)*V1997),0))</f>
        <v>49.181231834343635</v>
      </c>
      <c r="W1998">
        <f>IF(ISNUMBER(C1998),C1998,W1997)</f>
        <v>0.06</v>
      </c>
      <c r="Y1998" s="1">
        <f>IF(AND(Q1998&gt;=Chart!$F$2,Q1998&lt;=Chart!$F$3),Q1998,#N/A)</f>
        <v>44333.5625</v>
      </c>
      <c r="Z1998">
        <f>IF(AND(Q1998&gt;=Chart!$F$2,Q1998&lt;=Chart!$F$3),R1998,#N/A)</f>
        <v>51.318961719999997</v>
      </c>
      <c r="AA1998">
        <f>IF(AND(Q1998&gt;=Chart!$F$2,Q1998&lt;=Chart!$F$3),S1998,#N/A)</f>
        <v>49.352354154379825</v>
      </c>
      <c r="AB1998">
        <f>IF(AND(Q1998&gt;=Chart!$F$2,Q1998&lt;=Chart!$F$3),T1998,#N/A)</f>
        <v>48.919301920297514</v>
      </c>
      <c r="AC1998">
        <f>IF(AND(Q1998&gt;=Chart!$F$2,Q1998&lt;=Chart!$F$3),U1998,#N/A)</f>
        <v>49.326496152795293</v>
      </c>
      <c r="AD1998">
        <f>IF(AND(Q1998&gt;=Chart!$F$2,Q1998&lt;=Chart!$F$3),V1998,#N/A)</f>
        <v>49.181231834343635</v>
      </c>
      <c r="AE1998">
        <f>IF(AND(Q1998&gt;=Chart!$F$2,Q1998&lt;=Chart!$F$3),I1998,#N/A)</f>
        <v>4.5528697572603007E-3</v>
      </c>
      <c r="AF1998">
        <f>IF(AND(Q1998&gt;=Chart!$F$2,Q1998&lt;=Chart!$F$3),H1998/100,#N/A)</f>
        <v>1.3899999999999999E-2</v>
      </c>
      <c r="AG1998">
        <f>IF(AND(Q1998&gt;=Chart!$F$2,Q1998&lt;=Chart!$F$3),W1998/100,#N/A)</f>
        <v>5.9999999999999995E-4</v>
      </c>
    </row>
    <row r="1999" spans="1:33" x14ac:dyDescent="0.25">
      <c r="A1999">
        <v>1621344600</v>
      </c>
      <c r="B1999">
        <f>INDEX('Daily Data ADJ'!$1:$1048576,MATCH(Calc!$A1999,'Daily Data ADJ'!$A:$A,0),MATCH("SPY, CBOE BZX: Close",'Daily Data ADJ'!$1:$1,0))</f>
        <v>401.33789191</v>
      </c>
      <c r="C1999">
        <f>INDEX('Daily Data ADJ'!$1:$1048576,MATCH(Calc!$A1999,'Daily Data ADJ'!$A:$A,0),MATCH("EFFR, FRED: Close",'Daily Data ADJ'!$1:$1,0))</f>
        <v>0.06</v>
      </c>
      <c r="D1999">
        <f>INDEX('Daily Data ADJ'!$1:$1048576,MATCH(Calc!$A1999,'Daily Data ADJ'!$A:$A,1),MATCH("SOFR, FRED: Close",'Daily Data ADJ'!$1:$1,0))</f>
        <v>0.01</v>
      </c>
      <c r="E1999">
        <f>INDEX('Daily Data ADJ'!$1:$1048576,MATCH(Calc!$A1999,'Daily Data ADJ'!$A:$A,0),MATCH("UPRO, CBOE BZX: Close",'Daily Data ADJ'!$1:$1,0))</f>
        <v>50.030390599999997</v>
      </c>
      <c r="F1999">
        <f>INDEX('Daily Data ADJ'!$1:$1048576,MATCH(Calc!$A1999,'Daily Data ADJ'!$A:$A,0),MATCH("ES1!, CME_MINI: Close",'Daily Data ADJ'!$1:$1,0))</f>
        <v>4123</v>
      </c>
      <c r="G1999">
        <f>INDEX('Daily Data ADJ'!$1:$1048576,MATCH(Calc!$A1999,'Daily Data ADJ'!$A:$A,0),MATCH("ES2!, CME_MINI: Close",'Daily Data ADJ'!$1:$1,0))</f>
        <v>4113.25</v>
      </c>
      <c r="H1999">
        <f>INDEX('QUANDL MULTPL SP500_DIV_YIELD_M'!$A:$G,MATCH(Calc!$A1999,'QUANDL MULTPL SP500_DIV_YIELD_M'!$A:$A,1),MATCH('QUANDL MULTPL SP500_DIV_YIELD_M'!$E$1,'QUANDL MULTPL SP500_DIV_YIELD_M'!$A$1:$G$1,0))</f>
        <v>1.39</v>
      </c>
      <c r="I1999" s="5">
        <f t="shared" si="186"/>
        <v>4.4743686234100834E-3</v>
      </c>
      <c r="J1999" s="1">
        <f>A1999/24/60/60+DATE(1970,1,1)</f>
        <v>44334.5625</v>
      </c>
      <c r="K1999" s="3">
        <f t="shared" si="189"/>
        <v>1</v>
      </c>
      <c r="L1999" s="6">
        <f>(1+Chart!$F$4)^(1/(365/K1999))-1</f>
        <v>6.6592785027408397E-5</v>
      </c>
      <c r="M1999" s="6">
        <f t="shared" si="190"/>
        <v>1.6433440133134525E-6</v>
      </c>
      <c r="N1999" s="6">
        <f t="shared" si="191"/>
        <v>1.2231275884122539E-5</v>
      </c>
      <c r="O1999">
        <f>O1998*(B1999/B1998)</f>
        <v>401.33789191000443</v>
      </c>
      <c r="P1999">
        <f t="shared" si="187"/>
        <v>2021</v>
      </c>
      <c r="Q1999" s="1">
        <f t="shared" si="188"/>
        <v>44334.5625</v>
      </c>
      <c r="R1999">
        <f>IF(B2000="",R1998,IF(Q1999&gt;=Chart!$F$2,E1999,0))</f>
        <v>50.030390599999997</v>
      </c>
      <c r="S1999">
        <f>IF(B2000="",S1998,IFERROR(IF(AND(R1999&gt;0,R1998=0),R1999,(1+(B2000/B1999-1)*Calc!$Z$1)*S1998),0))</f>
        <v>48.964186878243247</v>
      </c>
      <c r="T1999">
        <f>IF(B2000="",T1998,IFERROR(IF(AND(R1999&gt;0,R1998=0),R1999,(1+(B2000/B1999-1)*Calc!$Z$1-L2000)*T1998),0))</f>
        <v>48.531283024041251</v>
      </c>
      <c r="U1999">
        <f>IF(B2000="",U1998,IFERROR(IF(AND(R1999&gt;0,R1998=0),R1999,(1+(B2000/B1999-1)*Calc!$Z$1-M2000*2)*U1998),0))</f>
        <v>48.938370134805901</v>
      </c>
      <c r="V1999">
        <f>IF(B2000="",V1998,IFERROR(IF(AND(R1999&gt;0,R1998=0),R1999,(1+(B2000/B1999-1)*Calc!$Z$1-N2000*2)*V1998),0))</f>
        <v>48.793214423044134</v>
      </c>
      <c r="W1999">
        <f>IF(ISNUMBER(C1999),C1999,W1998)</f>
        <v>0.06</v>
      </c>
      <c r="Y1999" s="1">
        <f>IF(AND(Q1999&gt;=Chart!$F$2,Q1999&lt;=Chart!$F$3),Q1999,#N/A)</f>
        <v>44334.5625</v>
      </c>
      <c r="Z1999">
        <f>IF(AND(Q1999&gt;=Chart!$F$2,Q1999&lt;=Chart!$F$3),R1999,#N/A)</f>
        <v>50.030390599999997</v>
      </c>
      <c r="AA1999">
        <f>IF(AND(Q1999&gt;=Chart!$F$2,Q1999&lt;=Chart!$F$3),S1999,#N/A)</f>
        <v>48.964186878243247</v>
      </c>
      <c r="AB1999">
        <f>IF(AND(Q1999&gt;=Chart!$F$2,Q1999&lt;=Chart!$F$3),T1999,#N/A)</f>
        <v>48.531283024041251</v>
      </c>
      <c r="AC1999">
        <f>IF(AND(Q1999&gt;=Chart!$F$2,Q1999&lt;=Chart!$F$3),U1999,#N/A)</f>
        <v>48.938370134805901</v>
      </c>
      <c r="AD1999">
        <f>IF(AND(Q1999&gt;=Chart!$F$2,Q1999&lt;=Chart!$F$3),V1999,#N/A)</f>
        <v>48.793214423044134</v>
      </c>
      <c r="AE1999">
        <f>IF(AND(Q1999&gt;=Chart!$F$2,Q1999&lt;=Chart!$F$3),I1999,#N/A)</f>
        <v>4.4743686234100834E-3</v>
      </c>
      <c r="AF1999">
        <f>IF(AND(Q1999&gt;=Chart!$F$2,Q1999&lt;=Chart!$F$3),H1999/100,#N/A)</f>
        <v>1.3899999999999999E-2</v>
      </c>
      <c r="AG1999">
        <f>IF(AND(Q1999&gt;=Chart!$F$2,Q1999&lt;=Chart!$F$3),W1999/100,#N/A)</f>
        <v>5.9999999999999995E-4</v>
      </c>
    </row>
    <row r="2000" spans="1:33" x14ac:dyDescent="0.25">
      <c r="A2000">
        <v>1621431000</v>
      </c>
      <c r="B2000">
        <f>INDEX('Daily Data ADJ'!$1:$1048576,MATCH(Calc!$A2000,'Daily Data ADJ'!$A:$A,0),MATCH("SPY, CBOE BZX: Close",'Daily Data ADJ'!$1:$1,0))</f>
        <v>400.28568789000002</v>
      </c>
      <c r="C2000">
        <f>INDEX('Daily Data ADJ'!$1:$1048576,MATCH(Calc!$A2000,'Daily Data ADJ'!$A:$A,0),MATCH("EFFR, FRED: Close",'Daily Data ADJ'!$1:$1,0))</f>
        <v>0.06</v>
      </c>
      <c r="D2000">
        <f>INDEX('Daily Data ADJ'!$1:$1048576,MATCH(Calc!$A2000,'Daily Data ADJ'!$A:$A,1),MATCH("SOFR, FRED: Close",'Daily Data ADJ'!$1:$1,0))</f>
        <v>0.01</v>
      </c>
      <c r="E2000">
        <f>INDEX('Daily Data ADJ'!$1:$1048576,MATCH(Calc!$A2000,'Daily Data ADJ'!$A:$A,0),MATCH("UPRO, CBOE BZX: Close",'Daily Data ADJ'!$1:$1,0))</f>
        <v>49.59755011</v>
      </c>
      <c r="F2000">
        <f>INDEX('Daily Data ADJ'!$1:$1048576,MATCH(Calc!$A2000,'Daily Data ADJ'!$A:$A,0),MATCH("ES1!, CME_MINI: Close",'Daily Data ADJ'!$1:$1,0))</f>
        <v>4111.5</v>
      </c>
      <c r="G2000">
        <f>INDEX('Daily Data ADJ'!$1:$1048576,MATCH(Calc!$A2000,'Daily Data ADJ'!$A:$A,0),MATCH("ES2!, CME_MINI: Close",'Daily Data ADJ'!$1:$1,0))</f>
        <v>4101.75</v>
      </c>
      <c r="H2000">
        <f>INDEX('QUANDL MULTPL SP500_DIV_YIELD_M'!$A:$G,MATCH(Calc!$A2000,'QUANDL MULTPL SP500_DIV_YIELD_M'!$A:$A,1),MATCH('QUANDL MULTPL SP500_DIV_YIELD_M'!$E$1,'QUANDL MULTPL SP500_DIV_YIELD_M'!$A$1:$G$1,0))</f>
        <v>1.39</v>
      </c>
      <c r="I2000" s="5">
        <f t="shared" si="186"/>
        <v>4.4480986390869927E-3</v>
      </c>
      <c r="J2000" s="1">
        <f>A2000/24/60/60+DATE(1970,1,1)</f>
        <v>44335.5625</v>
      </c>
      <c r="K2000" s="3">
        <f t="shared" si="189"/>
        <v>1</v>
      </c>
      <c r="L2000" s="6">
        <f>(1+Chart!$F$4)^(1/(365/K2000))-1</f>
        <v>6.6592785027408397E-5</v>
      </c>
      <c r="M2000" s="6">
        <f t="shared" si="190"/>
        <v>1.6433440133134525E-6</v>
      </c>
      <c r="N2000" s="6">
        <f t="shared" si="191"/>
        <v>1.215962211076338E-5</v>
      </c>
      <c r="O2000">
        <f>O1999*(B2000/B1999)</f>
        <v>400.28568789000445</v>
      </c>
      <c r="P2000">
        <f t="shared" si="187"/>
        <v>2021</v>
      </c>
      <c r="Q2000" s="1">
        <f t="shared" si="188"/>
        <v>44335.5625</v>
      </c>
      <c r="R2000">
        <f>IF(B2001="",R1999,IF(Q2000&gt;=Chart!$F$2,E2000,0))</f>
        <v>49.59755011</v>
      </c>
      <c r="S2000">
        <f>IF(B2001="",S1999,IFERROR(IF(AND(R2000&gt;0,R1999=0),R2000,(1+(B2001/B2000-1)*Calc!$Z$1)*S1999),0))</f>
        <v>50.544445651037073</v>
      </c>
      <c r="T2000">
        <f>IF(B2001="",T1999,IFERROR(IF(AND(R2000&gt;0,R1999=0),R2000,(1+(B2001/B2000-1)*Calc!$Z$1-L2001)*T1999),0))</f>
        <v>50.094338525288613</v>
      </c>
      <c r="U2000">
        <f>IF(B2001="",U1999,IFERROR(IF(AND(R2000&gt;0,R1999=0),R2000,(1+(B2001/B2000-1)*Calc!$Z$1-M2001*2)*U1999),0))</f>
        <v>50.517634858874708</v>
      </c>
      <c r="V2000">
        <f>IF(B2001="",V1999,IFERROR(IF(AND(R2000&gt;0,R1999=0),R2000,(1+(B2001/B2000-1)*Calc!$Z$1-N2001*2)*V1999),0))</f>
        <v>50.366806478203323</v>
      </c>
      <c r="W2000">
        <f>IF(ISNUMBER(C2000),C2000,W1999)</f>
        <v>0.06</v>
      </c>
      <c r="Y2000" s="1">
        <f>IF(AND(Q2000&gt;=Chart!$F$2,Q2000&lt;=Chart!$F$3),Q2000,#N/A)</f>
        <v>44335.5625</v>
      </c>
      <c r="Z2000">
        <f>IF(AND(Q2000&gt;=Chart!$F$2,Q2000&lt;=Chart!$F$3),R2000,#N/A)</f>
        <v>49.59755011</v>
      </c>
      <c r="AA2000">
        <f>IF(AND(Q2000&gt;=Chart!$F$2,Q2000&lt;=Chart!$F$3),S2000,#N/A)</f>
        <v>50.544445651037073</v>
      </c>
      <c r="AB2000">
        <f>IF(AND(Q2000&gt;=Chart!$F$2,Q2000&lt;=Chart!$F$3),T2000,#N/A)</f>
        <v>50.094338525288613</v>
      </c>
      <c r="AC2000">
        <f>IF(AND(Q2000&gt;=Chart!$F$2,Q2000&lt;=Chart!$F$3),U2000,#N/A)</f>
        <v>50.517634858874708</v>
      </c>
      <c r="AD2000">
        <f>IF(AND(Q2000&gt;=Chart!$F$2,Q2000&lt;=Chart!$F$3),V2000,#N/A)</f>
        <v>50.366806478203323</v>
      </c>
      <c r="AE2000">
        <f>IF(AND(Q2000&gt;=Chart!$F$2,Q2000&lt;=Chart!$F$3),I2000,#N/A)</f>
        <v>4.4480986390869927E-3</v>
      </c>
      <c r="AF2000">
        <f>IF(AND(Q2000&gt;=Chart!$F$2,Q2000&lt;=Chart!$F$3),H2000/100,#N/A)</f>
        <v>1.3899999999999999E-2</v>
      </c>
      <c r="AG2000">
        <f>IF(AND(Q2000&gt;=Chart!$F$2,Q2000&lt;=Chart!$F$3),W2000/100,#N/A)</f>
        <v>5.9999999999999995E-4</v>
      </c>
    </row>
    <row r="2001" spans="1:33" x14ac:dyDescent="0.25">
      <c r="A2001">
        <v>1621517400</v>
      </c>
      <c r="B2001">
        <f>INDEX('Daily Data ADJ'!$1:$1048576,MATCH(Calc!$A2001,'Daily Data ADJ'!$A:$A,0),MATCH("SPY, CBOE BZX: Close",'Daily Data ADJ'!$1:$1,0))</f>
        <v>404.59193026999998</v>
      </c>
      <c r="C2001">
        <f>INDEX('Daily Data ADJ'!$1:$1048576,MATCH(Calc!$A2001,'Daily Data ADJ'!$A:$A,0),MATCH("EFFR, FRED: Close",'Daily Data ADJ'!$1:$1,0))</f>
        <v>0.06</v>
      </c>
      <c r="D2001">
        <f>INDEX('Daily Data ADJ'!$1:$1048576,MATCH(Calc!$A2001,'Daily Data ADJ'!$A:$A,1),MATCH("SOFR, FRED: Close",'Daily Data ADJ'!$1:$1,0))</f>
        <v>0.01</v>
      </c>
      <c r="E2001">
        <f>INDEX('Daily Data ADJ'!$1:$1048576,MATCH(Calc!$A2001,'Daily Data ADJ'!$A:$A,0),MATCH("UPRO, CBOE BZX: Close",'Daily Data ADJ'!$1:$1,0))</f>
        <v>51.18463191</v>
      </c>
      <c r="F2001">
        <f>INDEX('Daily Data ADJ'!$1:$1048576,MATCH(Calc!$A2001,'Daily Data ADJ'!$A:$A,0),MATCH("ES1!, CME_MINI: Close",'Daily Data ADJ'!$1:$1,0))</f>
        <v>4154.25</v>
      </c>
      <c r="G2001">
        <f>INDEX('Daily Data ADJ'!$1:$1048576,MATCH(Calc!$A2001,'Daily Data ADJ'!$A:$A,0),MATCH("ES2!, CME_MINI: Close",'Daily Data ADJ'!$1:$1,0))</f>
        <v>4144.25</v>
      </c>
      <c r="H2001">
        <f>INDEX('QUANDL MULTPL SP500_DIV_YIELD_M'!$A:$G,MATCH(Calc!$A2001,'QUANDL MULTPL SP500_DIV_YIELD_M'!$A:$A,1),MATCH('QUANDL MULTPL SP500_DIV_YIELD_M'!$E$1,'QUANDL MULTPL SP500_DIV_YIELD_M'!$A$1:$G$1,0))</f>
        <v>1.39</v>
      </c>
      <c r="I2001" s="5">
        <f t="shared" si="186"/>
        <v>4.3060176356110903E-3</v>
      </c>
      <c r="J2001" s="1">
        <f>A2001/24/60/60+DATE(1970,1,1)</f>
        <v>44336.5625</v>
      </c>
      <c r="K2001" s="3">
        <f t="shared" si="189"/>
        <v>1</v>
      </c>
      <c r="L2001" s="6">
        <f>(1+Chart!$F$4)^(1/(365/K2001))-1</f>
        <v>6.6592785027408397E-5</v>
      </c>
      <c r="M2001" s="6">
        <f t="shared" si="190"/>
        <v>1.6433440133134525E-6</v>
      </c>
      <c r="N2001" s="6">
        <f t="shared" si="191"/>
        <v>1.1772050851011073E-5</v>
      </c>
      <c r="O2001">
        <f>O2000*(B2001/B2000)</f>
        <v>404.59193027000447</v>
      </c>
      <c r="P2001">
        <f t="shared" si="187"/>
        <v>2021</v>
      </c>
      <c r="Q2001" s="1">
        <f t="shared" si="188"/>
        <v>44336.5625</v>
      </c>
      <c r="R2001">
        <f>IF(B2002="",R2000,IF(Q2001&gt;=Chart!$F$2,E2001,0))</f>
        <v>51.18463191</v>
      </c>
      <c r="S2001">
        <f>IF(B2002="",S2000,IFERROR(IF(AND(R2001&gt;0,R2000=0),R2001,(1+(B2002/B2001-1)*Calc!$Z$1)*S2000),0))</f>
        <v>50.420299687757833</v>
      </c>
      <c r="T2001">
        <f>IF(B2002="",T2000,IFERROR(IF(AND(R2001&gt;0,R2000=0),R2001,(1+(B2002/B2001-1)*Calc!$Z$1-L2002)*T2000),0))</f>
        <v>49.967962182001635</v>
      </c>
      <c r="U2001">
        <f>IF(B2002="",U2000,IFERROR(IF(AND(R2001&gt;0,R2000=0),R2001,(1+(B2002/B2001-1)*Calc!$Z$1-M2002*2)*U2000),0))</f>
        <v>50.393388711865789</v>
      </c>
      <c r="V2001">
        <f>IF(B2002="",V2000,IFERROR(IF(AND(R2001&gt;0,R2000=0),R2001,(1+(B2002/B2001-1)*Calc!$Z$1-N2002*2)*V2000),0))</f>
        <v>50.241912568282721</v>
      </c>
      <c r="W2001">
        <f>IF(ISNUMBER(C2001),C2001,W2000)</f>
        <v>0.06</v>
      </c>
      <c r="Y2001" s="1">
        <f>IF(AND(Q2001&gt;=Chart!$F$2,Q2001&lt;=Chart!$F$3),Q2001,#N/A)</f>
        <v>44336.5625</v>
      </c>
      <c r="Z2001">
        <f>IF(AND(Q2001&gt;=Chart!$F$2,Q2001&lt;=Chart!$F$3),R2001,#N/A)</f>
        <v>51.18463191</v>
      </c>
      <c r="AA2001">
        <f>IF(AND(Q2001&gt;=Chart!$F$2,Q2001&lt;=Chart!$F$3),S2001,#N/A)</f>
        <v>50.420299687757833</v>
      </c>
      <c r="AB2001">
        <f>IF(AND(Q2001&gt;=Chart!$F$2,Q2001&lt;=Chart!$F$3),T2001,#N/A)</f>
        <v>49.967962182001635</v>
      </c>
      <c r="AC2001">
        <f>IF(AND(Q2001&gt;=Chart!$F$2,Q2001&lt;=Chart!$F$3),U2001,#N/A)</f>
        <v>50.393388711865789</v>
      </c>
      <c r="AD2001">
        <f>IF(AND(Q2001&gt;=Chart!$F$2,Q2001&lt;=Chart!$F$3),V2001,#N/A)</f>
        <v>50.241912568282721</v>
      </c>
      <c r="AE2001">
        <f>IF(AND(Q2001&gt;=Chart!$F$2,Q2001&lt;=Chart!$F$3),I2001,#N/A)</f>
        <v>4.3060176356110903E-3</v>
      </c>
      <c r="AF2001">
        <f>IF(AND(Q2001&gt;=Chart!$F$2,Q2001&lt;=Chart!$F$3),H2001/100,#N/A)</f>
        <v>1.3899999999999999E-2</v>
      </c>
      <c r="AG2001">
        <f>IF(AND(Q2001&gt;=Chart!$F$2,Q2001&lt;=Chart!$F$3),W2001/100,#N/A)</f>
        <v>5.9999999999999995E-4</v>
      </c>
    </row>
    <row r="2002" spans="1:33" x14ac:dyDescent="0.25">
      <c r="A2002">
        <v>1621603800</v>
      </c>
      <c r="B2002">
        <f>INDEX('Daily Data ADJ'!$1:$1048576,MATCH(Calc!$A2002,'Daily Data ADJ'!$A:$A,0),MATCH("SPY, CBOE BZX: Close",'Daily Data ADJ'!$1:$1,0))</f>
        <v>404.26068085000003</v>
      </c>
      <c r="C2002">
        <f>INDEX('Daily Data ADJ'!$1:$1048576,MATCH(Calc!$A2002,'Daily Data ADJ'!$A:$A,0),MATCH("EFFR, FRED: Close",'Daily Data ADJ'!$1:$1,0))</f>
        <v>0.06</v>
      </c>
      <c r="D2002">
        <f>INDEX('Daily Data ADJ'!$1:$1048576,MATCH(Calc!$A2002,'Daily Data ADJ'!$A:$A,1),MATCH("SOFR, FRED: Close",'Daily Data ADJ'!$1:$1,0))</f>
        <v>0.01</v>
      </c>
      <c r="E2002">
        <f>INDEX('Daily Data ADJ'!$1:$1048576,MATCH(Calc!$A2002,'Daily Data ADJ'!$A:$A,0),MATCH("UPRO, CBOE BZX: Close",'Daily Data ADJ'!$1:$1,0))</f>
        <v>51.060252460000001</v>
      </c>
      <c r="F2002">
        <f>INDEX('Daily Data ADJ'!$1:$1048576,MATCH(Calc!$A2002,'Daily Data ADJ'!$A:$A,0),MATCH("ES1!, CME_MINI: Close",'Daily Data ADJ'!$1:$1,0))</f>
        <v>4151.75</v>
      </c>
      <c r="G2002">
        <f>INDEX('Daily Data ADJ'!$1:$1048576,MATCH(Calc!$A2002,'Daily Data ADJ'!$A:$A,0),MATCH("ES2!, CME_MINI: Close",'Daily Data ADJ'!$1:$1,0))</f>
        <v>4141.75</v>
      </c>
      <c r="H2002">
        <f>INDEX('QUANDL MULTPL SP500_DIV_YIELD_M'!$A:$G,MATCH(Calc!$A2002,'QUANDL MULTPL SP500_DIV_YIELD_M'!$A:$A,1),MATCH('QUANDL MULTPL SP500_DIV_YIELD_M'!$E$1,'QUANDL MULTPL SP500_DIV_YIELD_M'!$A$1:$G$1,0))</f>
        <v>1.39</v>
      </c>
      <c r="I2002" s="5">
        <f t="shared" si="186"/>
        <v>4.3002614447792166E-3</v>
      </c>
      <c r="J2002" s="1">
        <f>A2002/24/60/60+DATE(1970,1,1)</f>
        <v>44337.5625</v>
      </c>
      <c r="K2002" s="3">
        <f t="shared" si="189"/>
        <v>1</v>
      </c>
      <c r="L2002" s="6">
        <f>(1+Chart!$F$4)^(1/(365/K2002))-1</f>
        <v>6.6592785027408397E-5</v>
      </c>
      <c r="M2002" s="6">
        <f t="shared" si="190"/>
        <v>1.6433440133134525E-6</v>
      </c>
      <c r="N2002" s="6">
        <f t="shared" si="191"/>
        <v>1.1756347851887838E-5</v>
      </c>
      <c r="O2002">
        <f>O2001*(B2002/B2001)</f>
        <v>404.26068085000452</v>
      </c>
      <c r="P2002">
        <f t="shared" si="187"/>
        <v>2021</v>
      </c>
      <c r="Q2002" s="1">
        <f t="shared" si="188"/>
        <v>44337.5625</v>
      </c>
      <c r="R2002">
        <f>IF(B2003="",R2001,IF(Q2002&gt;=Chart!$F$2,E2002,0))</f>
        <v>51.060252460000001</v>
      </c>
      <c r="S2002">
        <f>IF(B2003="",S2001,IFERROR(IF(AND(R2002&gt;0,R2001=0),R2002,(1+(B2003/B2002-1)*Calc!$Z$1)*S2001),0))</f>
        <v>51.962290346321744</v>
      </c>
      <c r="T2002">
        <f>IF(B2003="",T2001,IFERROR(IF(AND(R2002&gt;0,R2001=0),R2002,(1+(B2003/B2002-1)*Calc!$Z$1-L2003)*T2001),0))</f>
        <v>51.486135940475023</v>
      </c>
      <c r="U2002">
        <f>IF(B2003="",U2001,IFERROR(IF(AND(R2002&gt;0,R2001=0),R2002,(1+(B2003/B2002-1)*Calc!$Z$1-M2003*2)*U2001),0))</f>
        <v>51.934059476329857</v>
      </c>
      <c r="V2002">
        <f>IF(B2003="",V2001,IFERROR(IF(AND(R2002&gt;0,R2001=0),R2002,(1+(B2003/B2002-1)*Calc!$Z$1-N2003*2)*V2001),0))</f>
        <v>51.774630197669048</v>
      </c>
      <c r="W2002">
        <f>IF(ISNUMBER(C2002),C2002,W2001)</f>
        <v>0.06</v>
      </c>
      <c r="Y2002" s="1">
        <f>IF(AND(Q2002&gt;=Chart!$F$2,Q2002&lt;=Chart!$F$3),Q2002,#N/A)</f>
        <v>44337.5625</v>
      </c>
      <c r="Z2002">
        <f>IF(AND(Q2002&gt;=Chart!$F$2,Q2002&lt;=Chart!$F$3),R2002,#N/A)</f>
        <v>51.060252460000001</v>
      </c>
      <c r="AA2002">
        <f>IF(AND(Q2002&gt;=Chart!$F$2,Q2002&lt;=Chart!$F$3),S2002,#N/A)</f>
        <v>51.962290346321744</v>
      </c>
      <c r="AB2002">
        <f>IF(AND(Q2002&gt;=Chart!$F$2,Q2002&lt;=Chart!$F$3),T2002,#N/A)</f>
        <v>51.486135940475023</v>
      </c>
      <c r="AC2002">
        <f>IF(AND(Q2002&gt;=Chart!$F$2,Q2002&lt;=Chart!$F$3),U2002,#N/A)</f>
        <v>51.934059476329857</v>
      </c>
      <c r="AD2002">
        <f>IF(AND(Q2002&gt;=Chart!$F$2,Q2002&lt;=Chart!$F$3),V2002,#N/A)</f>
        <v>51.774630197669048</v>
      </c>
      <c r="AE2002">
        <f>IF(AND(Q2002&gt;=Chart!$F$2,Q2002&lt;=Chart!$F$3),I2002,#N/A)</f>
        <v>4.3002614447792166E-3</v>
      </c>
      <c r="AF2002">
        <f>IF(AND(Q2002&gt;=Chart!$F$2,Q2002&lt;=Chart!$F$3),H2002/100,#N/A)</f>
        <v>1.3899999999999999E-2</v>
      </c>
      <c r="AG2002">
        <f>IF(AND(Q2002&gt;=Chart!$F$2,Q2002&lt;=Chart!$F$3),W2002/100,#N/A)</f>
        <v>5.9999999999999995E-4</v>
      </c>
    </row>
    <row r="2003" spans="1:33" x14ac:dyDescent="0.25">
      <c r="A2003">
        <v>1621863000</v>
      </c>
      <c r="B2003">
        <f>INDEX('Daily Data ADJ'!$1:$1048576,MATCH(Calc!$A2003,'Daily Data ADJ'!$A:$A,0),MATCH("SPY, CBOE BZX: Close",'Daily Data ADJ'!$1:$1,0))</f>
        <v>408.38181326</v>
      </c>
      <c r="C2003">
        <f>INDEX('Daily Data ADJ'!$1:$1048576,MATCH(Calc!$A2003,'Daily Data ADJ'!$A:$A,0),MATCH("EFFR, FRED: Close",'Daily Data ADJ'!$1:$1,0))</f>
        <v>0.06</v>
      </c>
      <c r="D2003">
        <f>INDEX('Daily Data ADJ'!$1:$1048576,MATCH(Calc!$A2003,'Daily Data ADJ'!$A:$A,1),MATCH("SOFR, FRED: Close",'Daily Data ADJ'!$1:$1,0))</f>
        <v>0.01</v>
      </c>
      <c r="E2003">
        <f>INDEX('Daily Data ADJ'!$1:$1048576,MATCH(Calc!$A2003,'Daily Data ADJ'!$A:$A,0),MATCH("UPRO, CBOE BZX: Close",'Daily Data ADJ'!$1:$1,0))</f>
        <v>52.622458369999997</v>
      </c>
      <c r="F2003">
        <f>INDEX('Daily Data ADJ'!$1:$1048576,MATCH(Calc!$A2003,'Daily Data ADJ'!$A:$A,0),MATCH("ES1!, CME_MINI: Close",'Daily Data ADJ'!$1:$1,0))</f>
        <v>4193.75</v>
      </c>
      <c r="G2003">
        <f>INDEX('Daily Data ADJ'!$1:$1048576,MATCH(Calc!$A2003,'Daily Data ADJ'!$A:$A,0),MATCH("ES2!, CME_MINI: Close",'Daily Data ADJ'!$1:$1,0))</f>
        <v>4184</v>
      </c>
      <c r="H2003">
        <f>INDEX('QUANDL MULTPL SP500_DIV_YIELD_M'!$A:$G,MATCH(Calc!$A2003,'QUANDL MULTPL SP500_DIV_YIELD_M'!$A:$A,1),MATCH('QUANDL MULTPL SP500_DIV_YIELD_M'!$E$1,'QUANDL MULTPL SP500_DIV_YIELD_M'!$A$1:$G$1,0))</f>
        <v>1.39</v>
      </c>
      <c r="I2003" s="5">
        <f t="shared" si="186"/>
        <v>4.6328274896376455E-3</v>
      </c>
      <c r="J2003" s="1">
        <f>A2003/24/60/60+DATE(1970,1,1)</f>
        <v>44340.5625</v>
      </c>
      <c r="K2003" s="3">
        <f t="shared" si="189"/>
        <v>3</v>
      </c>
      <c r="L2003" s="6">
        <f>(1+Chart!$F$4)^(1/(365/K2003))-1</f>
        <v>1.9979165917494157E-4</v>
      </c>
      <c r="M2003" s="6">
        <f t="shared" si="190"/>
        <v>4.9300401414598127E-6</v>
      </c>
      <c r="N2003" s="6">
        <f t="shared" si="191"/>
        <v>3.7990822793654289E-5</v>
      </c>
      <c r="O2003">
        <f>O2002*(B2003/B2002)</f>
        <v>408.38181326000449</v>
      </c>
      <c r="P2003">
        <f t="shared" si="187"/>
        <v>2021</v>
      </c>
      <c r="Q2003" s="1">
        <f t="shared" si="188"/>
        <v>44340.5625</v>
      </c>
      <c r="R2003">
        <f>IF(B2004="",R2002,IF(Q2003&gt;=Chart!$F$2,E2003,0))</f>
        <v>52.622458369999997</v>
      </c>
      <c r="S2003">
        <f>IF(B2004="",S2002,IFERROR(IF(AND(R2003&gt;0,R2002=0),R2003,(1+(B2004/B2003-1)*Calc!$Z$1)*S2002),0))</f>
        <v>51.616428786892698</v>
      </c>
      <c r="T2003">
        <f>IF(B2004="",T2002,IFERROR(IF(AND(R2003&gt;0,R2002=0),R2003,(1+(B2004/B2003-1)*Calc!$Z$1-L2004)*T2002),0))</f>
        <v>51.140015064673371</v>
      </c>
      <c r="U2003">
        <f>IF(B2004="",U2002,IFERROR(IF(AND(R2003&gt;0,R2002=0),R2003,(1+(B2004/B2003-1)*Calc!$Z$1-M2004*2)*U2002),0))</f>
        <v>51.588215130821489</v>
      </c>
      <c r="V2003">
        <f>IF(B2004="",V2002,IFERROR(IF(AND(R2003&gt;0,R2002=0),R2003,(1+(B2004/B2003-1)*Calc!$Z$1-N2004*2)*V2002),0))</f>
        <v>51.428778557688432</v>
      </c>
      <c r="W2003">
        <f>IF(ISNUMBER(C2003),C2003,W2002)</f>
        <v>0.06</v>
      </c>
      <c r="Y2003" s="1">
        <f>IF(AND(Q2003&gt;=Chart!$F$2,Q2003&lt;=Chart!$F$3),Q2003,#N/A)</f>
        <v>44340.5625</v>
      </c>
      <c r="Z2003">
        <f>IF(AND(Q2003&gt;=Chart!$F$2,Q2003&lt;=Chart!$F$3),R2003,#N/A)</f>
        <v>52.622458369999997</v>
      </c>
      <c r="AA2003">
        <f>IF(AND(Q2003&gt;=Chart!$F$2,Q2003&lt;=Chart!$F$3),S2003,#N/A)</f>
        <v>51.616428786892698</v>
      </c>
      <c r="AB2003">
        <f>IF(AND(Q2003&gt;=Chart!$F$2,Q2003&lt;=Chart!$F$3),T2003,#N/A)</f>
        <v>51.140015064673371</v>
      </c>
      <c r="AC2003">
        <f>IF(AND(Q2003&gt;=Chart!$F$2,Q2003&lt;=Chart!$F$3),U2003,#N/A)</f>
        <v>51.588215130821489</v>
      </c>
      <c r="AD2003">
        <f>IF(AND(Q2003&gt;=Chart!$F$2,Q2003&lt;=Chart!$F$3),V2003,#N/A)</f>
        <v>51.428778557688432</v>
      </c>
      <c r="AE2003">
        <f>IF(AND(Q2003&gt;=Chart!$F$2,Q2003&lt;=Chart!$F$3),I2003,#N/A)</f>
        <v>4.6328274896376455E-3</v>
      </c>
      <c r="AF2003">
        <f>IF(AND(Q2003&gt;=Chart!$F$2,Q2003&lt;=Chart!$F$3),H2003/100,#N/A)</f>
        <v>1.3899999999999999E-2</v>
      </c>
      <c r="AG2003">
        <f>IF(AND(Q2003&gt;=Chart!$F$2,Q2003&lt;=Chart!$F$3),W2003/100,#N/A)</f>
        <v>5.9999999999999995E-4</v>
      </c>
    </row>
    <row r="2004" spans="1:33" x14ac:dyDescent="0.25">
      <c r="A2004">
        <v>1621949400</v>
      </c>
      <c r="B2004">
        <f>INDEX('Daily Data ADJ'!$1:$1048576,MATCH(Calc!$A2004,'Daily Data ADJ'!$A:$A,0),MATCH("SPY, CBOE BZX: Close",'Daily Data ADJ'!$1:$1,0))</f>
        <v>407.47574868999999</v>
      </c>
      <c r="C2004">
        <f>INDEX('Daily Data ADJ'!$1:$1048576,MATCH(Calc!$A2004,'Daily Data ADJ'!$A:$A,0),MATCH("EFFR, FRED: Close",'Daily Data ADJ'!$1:$1,0))</f>
        <v>0.06</v>
      </c>
      <c r="D2004">
        <f>INDEX('Daily Data ADJ'!$1:$1048576,MATCH(Calc!$A2004,'Daily Data ADJ'!$A:$A,1),MATCH("SOFR, FRED: Close",'Daily Data ADJ'!$1:$1,0))</f>
        <v>0.01</v>
      </c>
      <c r="E2004">
        <f>INDEX('Daily Data ADJ'!$1:$1048576,MATCH(Calc!$A2004,'Daily Data ADJ'!$A:$A,0),MATCH("UPRO, CBOE BZX: Close",'Daily Data ADJ'!$1:$1,0))</f>
        <v>52.279171079999998</v>
      </c>
      <c r="F2004">
        <f>INDEX('Daily Data ADJ'!$1:$1048576,MATCH(Calc!$A2004,'Daily Data ADJ'!$A:$A,0),MATCH("ES1!, CME_MINI: Close",'Daily Data ADJ'!$1:$1,0))</f>
        <v>4185.5</v>
      </c>
      <c r="G2004">
        <f>INDEX('Daily Data ADJ'!$1:$1048576,MATCH(Calc!$A2004,'Daily Data ADJ'!$A:$A,0),MATCH("ES2!, CME_MINI: Close",'Daily Data ADJ'!$1:$1,0))</f>
        <v>4175.5</v>
      </c>
      <c r="H2004">
        <f>INDEX('QUANDL MULTPL SP500_DIV_YIELD_M'!$A:$G,MATCH(Calc!$A2004,'QUANDL MULTPL SP500_DIV_YIELD_M'!$A:$A,1),MATCH('QUANDL MULTPL SP500_DIV_YIELD_M'!$E$1,'QUANDL MULTPL SP500_DIV_YIELD_M'!$A$1:$G$1,0))</f>
        <v>1.39</v>
      </c>
      <c r="I2004" s="5">
        <f t="shared" si="186"/>
        <v>4.3773919134871588E-3</v>
      </c>
      <c r="J2004" s="1">
        <f>A2004/24/60/60+DATE(1970,1,1)</f>
        <v>44341.5625</v>
      </c>
      <c r="K2004" s="3">
        <f t="shared" si="189"/>
        <v>1</v>
      </c>
      <c r="L2004" s="6">
        <f>(1+Chart!$F$4)^(1/(365/K2004))-1</f>
        <v>6.6592785027408397E-5</v>
      </c>
      <c r="M2004" s="6">
        <f t="shared" si="190"/>
        <v>1.6433440133134525E-6</v>
      </c>
      <c r="N2004" s="6">
        <f t="shared" si="191"/>
        <v>1.1966753796333052E-5</v>
      </c>
      <c r="O2004">
        <f>O2003*(B2004/B2003)</f>
        <v>407.47574869000448</v>
      </c>
      <c r="P2004">
        <f t="shared" si="187"/>
        <v>2021</v>
      </c>
      <c r="Q2004" s="1">
        <f t="shared" si="188"/>
        <v>44341.5625</v>
      </c>
      <c r="R2004">
        <f>IF(B2005="",R2003,IF(Q2004&gt;=Chart!$F$2,E2004,0))</f>
        <v>52.279171079999998</v>
      </c>
      <c r="S2004">
        <f>IF(B2005="",S2003,IFERROR(IF(AND(R2004&gt;0,R2003=0),R2004,(1+(B2005/B2004-1)*Calc!$Z$1)*S2003),0))</f>
        <v>51.923728201486071</v>
      </c>
      <c r="T2004">
        <f>IF(B2005="",T2003,IFERROR(IF(AND(R2004&gt;0,R2003=0),R2004,(1+(B2005/B2004-1)*Calc!$Z$1-L2005)*T2003),0))</f>
        <v>51.441072584858496</v>
      </c>
      <c r="U2004">
        <f>IF(B2005="",U2003,IFERROR(IF(AND(R2004&gt;0,R2003=0),R2004,(1+(B2005/B2004-1)*Calc!$Z$1-M2005*2)*U2003),0))</f>
        <v>51.895177020494678</v>
      </c>
      <c r="V2004">
        <f>IF(B2005="",V2003,IFERROR(IF(AND(R2004&gt;0,R2003=0),R2004,(1+(B2005/B2004-1)*Calc!$Z$1-N2005*2)*V2003),0))</f>
        <v>51.733725159991309</v>
      </c>
      <c r="W2004">
        <f>IF(ISNUMBER(C2004),C2004,W2003)</f>
        <v>0.06</v>
      </c>
      <c r="Y2004" s="1">
        <f>IF(AND(Q2004&gt;=Chart!$F$2,Q2004&lt;=Chart!$F$3),Q2004,#N/A)</f>
        <v>44341.5625</v>
      </c>
      <c r="Z2004">
        <f>IF(AND(Q2004&gt;=Chart!$F$2,Q2004&lt;=Chart!$F$3),R2004,#N/A)</f>
        <v>52.279171079999998</v>
      </c>
      <c r="AA2004">
        <f>IF(AND(Q2004&gt;=Chart!$F$2,Q2004&lt;=Chart!$F$3),S2004,#N/A)</f>
        <v>51.923728201486071</v>
      </c>
      <c r="AB2004">
        <f>IF(AND(Q2004&gt;=Chart!$F$2,Q2004&lt;=Chart!$F$3),T2004,#N/A)</f>
        <v>51.441072584858496</v>
      </c>
      <c r="AC2004">
        <f>IF(AND(Q2004&gt;=Chart!$F$2,Q2004&lt;=Chart!$F$3),U2004,#N/A)</f>
        <v>51.895177020494678</v>
      </c>
      <c r="AD2004">
        <f>IF(AND(Q2004&gt;=Chart!$F$2,Q2004&lt;=Chart!$F$3),V2004,#N/A)</f>
        <v>51.733725159991309</v>
      </c>
      <c r="AE2004">
        <f>IF(AND(Q2004&gt;=Chart!$F$2,Q2004&lt;=Chart!$F$3),I2004,#N/A)</f>
        <v>4.3773919134871588E-3</v>
      </c>
      <c r="AF2004">
        <f>IF(AND(Q2004&gt;=Chart!$F$2,Q2004&lt;=Chart!$F$3),H2004/100,#N/A)</f>
        <v>1.3899999999999999E-2</v>
      </c>
      <c r="AG2004">
        <f>IF(AND(Q2004&gt;=Chart!$F$2,Q2004&lt;=Chart!$F$3),W2004/100,#N/A)</f>
        <v>5.9999999999999995E-4</v>
      </c>
    </row>
    <row r="2005" spans="1:33" x14ac:dyDescent="0.25">
      <c r="A2005">
        <v>1622035800</v>
      </c>
      <c r="B2005">
        <f>INDEX('Daily Data ADJ'!$1:$1048576,MATCH(Calc!$A2005,'Daily Data ADJ'!$A:$A,0),MATCH("SPY, CBOE BZX: Close",'Daily Data ADJ'!$1:$1,0))</f>
        <v>408.28438696000001</v>
      </c>
      <c r="C2005">
        <f>INDEX('Daily Data ADJ'!$1:$1048576,MATCH(Calc!$A2005,'Daily Data ADJ'!$A:$A,0),MATCH("EFFR, FRED: Close",'Daily Data ADJ'!$1:$1,0))</f>
        <v>0.06</v>
      </c>
      <c r="D2005">
        <f>INDEX('Daily Data ADJ'!$1:$1048576,MATCH(Calc!$A2005,'Daily Data ADJ'!$A:$A,1),MATCH("SOFR, FRED: Close",'Daily Data ADJ'!$1:$1,0))</f>
        <v>0.01</v>
      </c>
      <c r="E2005">
        <f>INDEX('Daily Data ADJ'!$1:$1048576,MATCH(Calc!$A2005,'Daily Data ADJ'!$A:$A,0),MATCH("UPRO, CBOE BZX: Close",'Daily Data ADJ'!$1:$1,0))</f>
        <v>52.587632120000002</v>
      </c>
      <c r="F2005">
        <f>INDEX('Daily Data ADJ'!$1:$1048576,MATCH(Calc!$A2005,'Daily Data ADJ'!$A:$A,0),MATCH("ES1!, CME_MINI: Close",'Daily Data ADJ'!$1:$1,0))</f>
        <v>4193</v>
      </c>
      <c r="G2005">
        <f>INDEX('Daily Data ADJ'!$1:$1048576,MATCH(Calc!$A2005,'Daily Data ADJ'!$A:$A,0),MATCH("ES2!, CME_MINI: Close",'Daily Data ADJ'!$1:$1,0))</f>
        <v>4183</v>
      </c>
      <c r="H2005">
        <f>INDEX('QUANDL MULTPL SP500_DIV_YIELD_M'!$A:$G,MATCH(Calc!$A2005,'QUANDL MULTPL SP500_DIV_YIELD_M'!$A:$A,1),MATCH('QUANDL MULTPL SP500_DIV_YIELD_M'!$E$1,'QUANDL MULTPL SP500_DIV_YIELD_M'!$A$1:$G$1,0))</f>
        <v>1.39</v>
      </c>
      <c r="I2005" s="5">
        <f t="shared" si="186"/>
        <v>4.3943640009807862E-3</v>
      </c>
      <c r="J2005" s="1">
        <f>A2005/24/60/60+DATE(1970,1,1)</f>
        <v>44342.5625</v>
      </c>
      <c r="K2005" s="3">
        <f t="shared" si="189"/>
        <v>1</v>
      </c>
      <c r="L2005" s="6">
        <f>(1+Chart!$F$4)^(1/(365/K2005))-1</f>
        <v>6.6592785027408397E-5</v>
      </c>
      <c r="M2005" s="6">
        <f t="shared" si="190"/>
        <v>1.6433440133134525E-6</v>
      </c>
      <c r="N2005" s="6">
        <f t="shared" si="191"/>
        <v>1.2013050173287354E-5</v>
      </c>
      <c r="O2005">
        <f>O2004*(B2005/B2004)</f>
        <v>408.2843869600045</v>
      </c>
      <c r="P2005">
        <f t="shared" si="187"/>
        <v>2021</v>
      </c>
      <c r="Q2005" s="1">
        <f t="shared" si="188"/>
        <v>44342.5625</v>
      </c>
      <c r="R2005">
        <f>IF(B2006="",R2004,IF(Q2005&gt;=Chart!$F$2,E2005,0))</f>
        <v>52.587632120000002</v>
      </c>
      <c r="S2005">
        <f>IF(B2006="",S2004,IFERROR(IF(AND(R2005&gt;0,R2004=0),R2005,(1+(B2006/B2005-1)*Calc!$Z$1)*S2004),0))</f>
        <v>52.005503703725267</v>
      </c>
      <c r="T2005">
        <f>IF(B2006="",T2004,IFERROR(IF(AND(R2005&gt;0,R2004=0),R2005,(1+(B2006/B2005-1)*Calc!$Z$1-L2006)*T2004),0))</f>
        <v>51.518662340831504</v>
      </c>
      <c r="U2005">
        <f>IF(B2006="",U2004,IFERROR(IF(AND(R2005&gt;0,R2004=0),R2005,(1+(B2006/B2005-1)*Calc!$Z$1-M2006*2)*U2004),0))</f>
        <v>51.976736993769599</v>
      </c>
      <c r="V2005">
        <f>IF(B2006="",V2004,IFERROR(IF(AND(R2005&gt;0,R2004=0),R2005,(1+(B2006/B2005-1)*Calc!$Z$1-N2006*2)*V2004),0))</f>
        <v>51.813954643957757</v>
      </c>
      <c r="W2005">
        <f>IF(ISNUMBER(C2005),C2005,W2004)</f>
        <v>0.06</v>
      </c>
      <c r="Y2005" s="1">
        <f>IF(AND(Q2005&gt;=Chart!$F$2,Q2005&lt;=Chart!$F$3),Q2005,#N/A)</f>
        <v>44342.5625</v>
      </c>
      <c r="Z2005">
        <f>IF(AND(Q2005&gt;=Chart!$F$2,Q2005&lt;=Chart!$F$3),R2005,#N/A)</f>
        <v>52.587632120000002</v>
      </c>
      <c r="AA2005">
        <f>IF(AND(Q2005&gt;=Chart!$F$2,Q2005&lt;=Chart!$F$3),S2005,#N/A)</f>
        <v>52.005503703725267</v>
      </c>
      <c r="AB2005">
        <f>IF(AND(Q2005&gt;=Chart!$F$2,Q2005&lt;=Chart!$F$3),T2005,#N/A)</f>
        <v>51.518662340831504</v>
      </c>
      <c r="AC2005">
        <f>IF(AND(Q2005&gt;=Chart!$F$2,Q2005&lt;=Chart!$F$3),U2005,#N/A)</f>
        <v>51.976736993769599</v>
      </c>
      <c r="AD2005">
        <f>IF(AND(Q2005&gt;=Chart!$F$2,Q2005&lt;=Chart!$F$3),V2005,#N/A)</f>
        <v>51.813954643957757</v>
      </c>
      <c r="AE2005">
        <f>IF(AND(Q2005&gt;=Chart!$F$2,Q2005&lt;=Chart!$F$3),I2005,#N/A)</f>
        <v>4.3943640009807862E-3</v>
      </c>
      <c r="AF2005">
        <f>IF(AND(Q2005&gt;=Chart!$F$2,Q2005&lt;=Chart!$F$3),H2005/100,#N/A)</f>
        <v>1.3899999999999999E-2</v>
      </c>
      <c r="AG2005">
        <f>IF(AND(Q2005&gt;=Chart!$F$2,Q2005&lt;=Chart!$F$3),W2005/100,#N/A)</f>
        <v>5.9999999999999995E-4</v>
      </c>
    </row>
    <row r="2006" spans="1:33" x14ac:dyDescent="0.25">
      <c r="A2006">
        <v>1622122200</v>
      </c>
      <c r="B2006">
        <f>INDEX('Daily Data ADJ'!$1:$1048576,MATCH(Calc!$A2006,'Daily Data ADJ'!$A:$A,0),MATCH("SPY, CBOE BZX: Close",'Daily Data ADJ'!$1:$1,0))</f>
        <v>408.49872481</v>
      </c>
      <c r="C2006">
        <f>INDEX('Daily Data ADJ'!$1:$1048576,MATCH(Calc!$A2006,'Daily Data ADJ'!$A:$A,0),MATCH("EFFR, FRED: Close",'Daily Data ADJ'!$1:$1,0))</f>
        <v>0.06</v>
      </c>
      <c r="D2006">
        <f>INDEX('Daily Data ADJ'!$1:$1048576,MATCH(Calc!$A2006,'Daily Data ADJ'!$A:$A,1),MATCH("SOFR, FRED: Close",'Daily Data ADJ'!$1:$1,0))</f>
        <v>0.01</v>
      </c>
      <c r="E2006">
        <f>INDEX('Daily Data ADJ'!$1:$1048576,MATCH(Calc!$A2006,'Daily Data ADJ'!$A:$A,0),MATCH("UPRO, CBOE BZX: Close",'Daily Data ADJ'!$1:$1,0))</f>
        <v>52.617483190000002</v>
      </c>
      <c r="F2006">
        <f>INDEX('Daily Data ADJ'!$1:$1048576,MATCH(Calc!$A2006,'Daily Data ADJ'!$A:$A,0),MATCH("ES1!, CME_MINI: Close",'Daily Data ADJ'!$1:$1,0))</f>
        <v>4199</v>
      </c>
      <c r="G2006">
        <f>INDEX('Daily Data ADJ'!$1:$1048576,MATCH(Calc!$A2006,'Daily Data ADJ'!$A:$A,0),MATCH("ES2!, CME_MINI: Close",'Daily Data ADJ'!$1:$1,0))</f>
        <v>4189</v>
      </c>
      <c r="H2006">
        <f>INDEX('QUANDL MULTPL SP500_DIV_YIELD_M'!$A:$G,MATCH(Calc!$A2006,'QUANDL MULTPL SP500_DIV_YIELD_M'!$A:$A,1),MATCH('QUANDL MULTPL SP500_DIV_YIELD_M'!$E$1,'QUANDL MULTPL SP500_DIV_YIELD_M'!$A$1:$G$1,0))</f>
        <v>1.39</v>
      </c>
      <c r="I2006" s="5">
        <f t="shared" si="186"/>
        <v>4.4078981743860025E-3</v>
      </c>
      <c r="J2006" s="1">
        <f>A2006/24/60/60+DATE(1970,1,1)</f>
        <v>44343.5625</v>
      </c>
      <c r="K2006" s="3">
        <f t="shared" si="189"/>
        <v>1</v>
      </c>
      <c r="L2006" s="6">
        <f>(1+Chart!$F$4)^(1/(365/K2006))-1</f>
        <v>6.6592785027408397E-5</v>
      </c>
      <c r="M2006" s="6">
        <f t="shared" si="190"/>
        <v>1.6433440133134525E-6</v>
      </c>
      <c r="N2006" s="6">
        <f t="shared" si="191"/>
        <v>1.2049968066030203E-5</v>
      </c>
      <c r="O2006">
        <f>O2005*(B2006/B2005)</f>
        <v>408.49872481000449</v>
      </c>
      <c r="P2006">
        <f t="shared" si="187"/>
        <v>2021</v>
      </c>
      <c r="Q2006" s="1">
        <f t="shared" si="188"/>
        <v>44343.5625</v>
      </c>
      <c r="R2006">
        <f>IF(B2007="",R2005,IF(Q2006&gt;=Chart!$F$2,E2006,0))</f>
        <v>52.617483190000002</v>
      </c>
      <c r="S2006">
        <f>IF(B2007="",S2005,IFERROR(IF(AND(R2006&gt;0,R2005=0),R2006,(1+(B2007/B2006-1)*Calc!$Z$1)*S2005),0))</f>
        <v>52.284576384102387</v>
      </c>
      <c r="T2006">
        <f>IF(B2007="",T2005,IFERROR(IF(AND(R2006&gt;0,R2005=0),R2006,(1+(B2007/B2006-1)*Calc!$Z$1-L2007)*T2005),0))</f>
        <v>51.79169175489357</v>
      </c>
      <c r="U2006">
        <f>IF(B2007="",U2005,IFERROR(IF(AND(R2006&gt;0,R2005=0),R2006,(1+(B2007/B2006-1)*Calc!$Z$1-M2007*2)*U2005),0))</f>
        <v>52.255512939286874</v>
      </c>
      <c r="V2006">
        <f>IF(B2007="",V2005,IFERROR(IF(AND(R2006&gt;0,R2005=0),R2006,(1+(B2007/B2006-1)*Calc!$Z$1-N2007*2)*V2005),0))</f>
        <v>52.090748491401563</v>
      </c>
      <c r="W2006">
        <f>IF(ISNUMBER(C2006),C2006,W2005)</f>
        <v>0.06</v>
      </c>
      <c r="Y2006" s="1">
        <f>IF(AND(Q2006&gt;=Chart!$F$2,Q2006&lt;=Chart!$F$3),Q2006,#N/A)</f>
        <v>44343.5625</v>
      </c>
      <c r="Z2006">
        <f>IF(AND(Q2006&gt;=Chart!$F$2,Q2006&lt;=Chart!$F$3),R2006,#N/A)</f>
        <v>52.617483190000002</v>
      </c>
      <c r="AA2006">
        <f>IF(AND(Q2006&gt;=Chart!$F$2,Q2006&lt;=Chart!$F$3),S2006,#N/A)</f>
        <v>52.284576384102387</v>
      </c>
      <c r="AB2006">
        <f>IF(AND(Q2006&gt;=Chart!$F$2,Q2006&lt;=Chart!$F$3),T2006,#N/A)</f>
        <v>51.79169175489357</v>
      </c>
      <c r="AC2006">
        <f>IF(AND(Q2006&gt;=Chart!$F$2,Q2006&lt;=Chart!$F$3),U2006,#N/A)</f>
        <v>52.255512939286874</v>
      </c>
      <c r="AD2006">
        <f>IF(AND(Q2006&gt;=Chart!$F$2,Q2006&lt;=Chart!$F$3),V2006,#N/A)</f>
        <v>52.090748491401563</v>
      </c>
      <c r="AE2006">
        <f>IF(AND(Q2006&gt;=Chart!$F$2,Q2006&lt;=Chart!$F$3),I2006,#N/A)</f>
        <v>4.4078981743860025E-3</v>
      </c>
      <c r="AF2006">
        <f>IF(AND(Q2006&gt;=Chart!$F$2,Q2006&lt;=Chart!$F$3),H2006/100,#N/A)</f>
        <v>1.3899999999999999E-2</v>
      </c>
      <c r="AG2006">
        <f>IF(AND(Q2006&gt;=Chart!$F$2,Q2006&lt;=Chart!$F$3),W2006/100,#N/A)</f>
        <v>5.9999999999999995E-4</v>
      </c>
    </row>
    <row r="2007" spans="1:33" x14ac:dyDescent="0.25">
      <c r="A2007">
        <v>1622208600</v>
      </c>
      <c r="B2007">
        <f>INDEX('Daily Data ADJ'!$1:$1048576,MATCH(Calc!$A2007,'Daily Data ADJ'!$A:$A,0),MATCH("SPY, CBOE BZX: Close",'Daily Data ADJ'!$1:$1,0))</f>
        <v>409.22942204999998</v>
      </c>
      <c r="C2007">
        <f>INDEX('Daily Data ADJ'!$1:$1048576,MATCH(Calc!$A2007,'Daily Data ADJ'!$A:$A,0),MATCH("EFFR, FRED: Close",'Daily Data ADJ'!$1:$1,0))</f>
        <v>0.05</v>
      </c>
      <c r="D2007">
        <f>INDEX('Daily Data ADJ'!$1:$1048576,MATCH(Calc!$A2007,'Daily Data ADJ'!$A:$A,1),MATCH("SOFR, FRED: Close",'Daily Data ADJ'!$1:$1,0))</f>
        <v>0.01</v>
      </c>
      <c r="E2007">
        <f>INDEX('Daily Data ADJ'!$1:$1048576,MATCH(Calc!$A2007,'Daily Data ADJ'!$A:$A,0),MATCH("UPRO, CBOE BZX: Close",'Daily Data ADJ'!$1:$1,0))</f>
        <v>52.925944229999999</v>
      </c>
      <c r="F2007">
        <f>INDEX('Daily Data ADJ'!$1:$1048576,MATCH(Calc!$A2007,'Daily Data ADJ'!$A:$A,0),MATCH("ES1!, CME_MINI: Close",'Daily Data ADJ'!$1:$1,0))</f>
        <v>4202.5</v>
      </c>
      <c r="G2007">
        <f>INDEX('Daily Data ADJ'!$1:$1048576,MATCH(Calc!$A2007,'Daily Data ADJ'!$A:$A,0),MATCH("ES2!, CME_MINI: Close",'Daily Data ADJ'!$1:$1,0))</f>
        <v>4192.5</v>
      </c>
      <c r="H2007">
        <f>INDEX('QUANDL MULTPL SP500_DIV_YIELD_M'!$A:$G,MATCH(Calc!$A2007,'QUANDL MULTPL SP500_DIV_YIELD_M'!$A:$A,1),MATCH('QUANDL MULTPL SP500_DIV_YIELD_M'!$E$1,'QUANDL MULTPL SP500_DIV_YIELD_M'!$A$1:$G$1,0))</f>
        <v>1.39</v>
      </c>
      <c r="I2007" s="5">
        <f t="shared" si="186"/>
        <v>4.4157753257586287E-3</v>
      </c>
      <c r="J2007" s="1">
        <f>A2007/24/60/60+DATE(1970,1,1)</f>
        <v>44344.5625</v>
      </c>
      <c r="K2007" s="3">
        <f t="shared" si="189"/>
        <v>1</v>
      </c>
      <c r="L2007" s="6">
        <f>(1+Chart!$F$4)^(1/(365/K2007))-1</f>
        <v>6.6592785027408397E-5</v>
      </c>
      <c r="M2007" s="6">
        <f t="shared" si="190"/>
        <v>1.3695215999032229E-6</v>
      </c>
      <c r="N2007" s="6">
        <f t="shared" si="191"/>
        <v>1.2071454767337286E-5</v>
      </c>
      <c r="O2007">
        <f>O2006*(B2007/B2006)</f>
        <v>409.22942205000447</v>
      </c>
      <c r="P2007">
        <f t="shared" si="187"/>
        <v>2021</v>
      </c>
      <c r="Q2007" s="1">
        <f t="shared" si="188"/>
        <v>44344.5625</v>
      </c>
      <c r="R2007">
        <f>IF(B2008="",R2006,IF(Q2007&gt;=Chart!$F$2,E2007,0))</f>
        <v>52.925944229999999</v>
      </c>
      <c r="S2007">
        <f>IF(B2008="",S2006,IFERROR(IF(AND(R2007&gt;0,R2006=0),R2007,(1+(B2008/B2007-1)*Calc!$Z$1)*S2006),0))</f>
        <v>52.146408877727836</v>
      </c>
      <c r="T2007">
        <f>IF(B2008="",T2006,IFERROR(IF(AND(R2007&gt;0,R2006=0),R2007,(1+(B2008/B2007-1)*Calc!$Z$1-L2008)*T2006),0))</f>
        <v>51.641029558030709</v>
      </c>
      <c r="U2007">
        <f>IF(B2008="",U2006,IFERROR(IF(AND(R2007&gt;0,R2006=0),R2007,(1+(B2008/B2007-1)*Calc!$Z$1-M2008*2)*U2006),0))</f>
        <v>52.11673524416171</v>
      </c>
      <c r="V2007">
        <f>IF(B2008="",V2006,IFERROR(IF(AND(R2007&gt;0,R2006=0),R2007,(1+(B2008/B2007-1)*Calc!$Z$1-N2008*2)*V2006),0))</f>
        <v>51.948300224991257</v>
      </c>
      <c r="W2007">
        <f>IF(ISNUMBER(C2007),C2007,W2006)</f>
        <v>0.05</v>
      </c>
      <c r="Y2007" s="1">
        <f>IF(AND(Q2007&gt;=Chart!$F$2,Q2007&lt;=Chart!$F$3),Q2007,#N/A)</f>
        <v>44344.5625</v>
      </c>
      <c r="Z2007">
        <f>IF(AND(Q2007&gt;=Chart!$F$2,Q2007&lt;=Chart!$F$3),R2007,#N/A)</f>
        <v>52.925944229999999</v>
      </c>
      <c r="AA2007">
        <f>IF(AND(Q2007&gt;=Chart!$F$2,Q2007&lt;=Chart!$F$3),S2007,#N/A)</f>
        <v>52.146408877727836</v>
      </c>
      <c r="AB2007">
        <f>IF(AND(Q2007&gt;=Chart!$F$2,Q2007&lt;=Chart!$F$3),T2007,#N/A)</f>
        <v>51.641029558030709</v>
      </c>
      <c r="AC2007">
        <f>IF(AND(Q2007&gt;=Chart!$F$2,Q2007&lt;=Chart!$F$3),U2007,#N/A)</f>
        <v>52.11673524416171</v>
      </c>
      <c r="AD2007">
        <f>IF(AND(Q2007&gt;=Chart!$F$2,Q2007&lt;=Chart!$F$3),V2007,#N/A)</f>
        <v>51.948300224991257</v>
      </c>
      <c r="AE2007">
        <f>IF(AND(Q2007&gt;=Chart!$F$2,Q2007&lt;=Chart!$F$3),I2007,#N/A)</f>
        <v>4.4157753257586287E-3</v>
      </c>
      <c r="AF2007">
        <f>IF(AND(Q2007&gt;=Chart!$F$2,Q2007&lt;=Chart!$F$3),H2007/100,#N/A)</f>
        <v>1.3899999999999999E-2</v>
      </c>
      <c r="AG2007">
        <f>IF(AND(Q2007&gt;=Chart!$F$2,Q2007&lt;=Chart!$F$3),W2007/100,#N/A)</f>
        <v>5.0000000000000001E-4</v>
      </c>
    </row>
    <row r="2008" spans="1:33" x14ac:dyDescent="0.25">
      <c r="A2008">
        <v>1622554200</v>
      </c>
      <c r="B2008">
        <f>INDEX('Daily Data ADJ'!$1:$1048576,MATCH(Calc!$A2008,'Daily Data ADJ'!$A:$A,0),MATCH("SPY, CBOE BZX: Close",'Daily Data ADJ'!$1:$1,0))</f>
        <v>408.86894475000003</v>
      </c>
      <c r="C2008">
        <f>INDEX('Daily Data ADJ'!$1:$1048576,MATCH(Calc!$A2008,'Daily Data ADJ'!$A:$A,0),MATCH("EFFR, FRED: Close",'Daily Data ADJ'!$1:$1,0))</f>
        <v>0.06</v>
      </c>
      <c r="D2008">
        <f>INDEX('Daily Data ADJ'!$1:$1048576,MATCH(Calc!$A2008,'Daily Data ADJ'!$A:$A,1),MATCH("SOFR, FRED: Close",'Daily Data ADJ'!$1:$1,0))</f>
        <v>0.01</v>
      </c>
      <c r="E2008">
        <f>INDEX('Daily Data ADJ'!$1:$1048576,MATCH(Calc!$A2008,'Daily Data ADJ'!$A:$A,0),MATCH("UPRO, CBOE BZX: Close",'Daily Data ADJ'!$1:$1,0))</f>
        <v>52.77171371</v>
      </c>
      <c r="F2008">
        <f>INDEX('Daily Data ADJ'!$1:$1048576,MATCH(Calc!$A2008,'Daily Data ADJ'!$A:$A,0),MATCH("ES1!, CME_MINI: Close",'Daily Data ADJ'!$1:$1,0))</f>
        <v>4198.5</v>
      </c>
      <c r="G2008">
        <f>INDEX('Daily Data ADJ'!$1:$1048576,MATCH(Calc!$A2008,'Daily Data ADJ'!$A:$A,0),MATCH("ES2!, CME_MINI: Close",'Daily Data ADJ'!$1:$1,0))</f>
        <v>4188.5</v>
      </c>
      <c r="H2008">
        <f>INDEX('QUANDL MULTPL SP500_DIV_YIELD_M'!$A:$G,MATCH(Calc!$A2008,'QUANDL MULTPL SP500_DIV_YIELD_M'!$A:$A,1),MATCH('QUANDL MULTPL SP500_DIV_YIELD_M'!$E$1,'QUANDL MULTPL SP500_DIV_YIELD_M'!$A$1:$G$1,0))</f>
        <v>1.37</v>
      </c>
      <c r="I2008" s="5">
        <f t="shared" si="186"/>
        <v>4.2067717987818824E-3</v>
      </c>
      <c r="J2008" s="1">
        <f>A2008/24/60/60+DATE(1970,1,1)</f>
        <v>44348.5625</v>
      </c>
      <c r="K2008" s="3">
        <f t="shared" si="189"/>
        <v>4</v>
      </c>
      <c r="L2008" s="6">
        <f>(1+Chart!$F$4)^(1/(365/K2008))-1</f>
        <v>2.6639774888526091E-4</v>
      </c>
      <c r="M2008" s="6">
        <f t="shared" si="190"/>
        <v>6.5733922562927205E-6</v>
      </c>
      <c r="N2008" s="6">
        <f t="shared" si="191"/>
        <v>4.6005968619144966E-5</v>
      </c>
      <c r="O2008">
        <f>O2007*(B2008/B2007)</f>
        <v>408.86894475000452</v>
      </c>
      <c r="P2008">
        <f t="shared" si="187"/>
        <v>2021</v>
      </c>
      <c r="Q2008" s="1">
        <f t="shared" si="188"/>
        <v>44348.5625</v>
      </c>
      <c r="R2008">
        <f>IF(B2009="",R2007,IF(Q2008&gt;=Chart!$F$2,E2008,0))</f>
        <v>52.77171371</v>
      </c>
      <c r="S2008">
        <f>IF(B2009="",S2007,IFERROR(IF(AND(R2008&gt;0,R2007=0),R2008,(1+(B2009/B2008-1)*Calc!$Z$1)*S2007),0))</f>
        <v>52.392435252028655</v>
      </c>
      <c r="T2008">
        <f>IF(B2009="",T2007,IFERROR(IF(AND(R2008&gt;0,R2007=0),R2008,(1+(B2009/B2008-1)*Calc!$Z$1-L2009)*T2007),0))</f>
        <v>51.881232636431015</v>
      </c>
      <c r="U2008">
        <f>IF(B2009="",U2007,IFERROR(IF(AND(R2008&gt;0,R2007=0),R2008,(1+(B2009/B2008-1)*Calc!$Z$1-M2009*2)*U2007),0))</f>
        <v>52.362450327027467</v>
      </c>
      <c r="V2008">
        <f>IF(B2009="",V2007,IFERROR(IF(AND(R2008&gt;0,R2007=0),R2008,(1+(B2009/B2008-1)*Calc!$Z$1-N2009*2)*V2007),0))</f>
        <v>52.192192038484237</v>
      </c>
      <c r="W2008">
        <f>IF(ISNUMBER(C2008),C2008,W2007)</f>
        <v>0.06</v>
      </c>
      <c r="Y2008" s="1">
        <f>IF(AND(Q2008&gt;=Chart!$F$2,Q2008&lt;=Chart!$F$3),Q2008,#N/A)</f>
        <v>44348.5625</v>
      </c>
      <c r="Z2008">
        <f>IF(AND(Q2008&gt;=Chart!$F$2,Q2008&lt;=Chart!$F$3),R2008,#N/A)</f>
        <v>52.77171371</v>
      </c>
      <c r="AA2008">
        <f>IF(AND(Q2008&gt;=Chart!$F$2,Q2008&lt;=Chart!$F$3),S2008,#N/A)</f>
        <v>52.392435252028655</v>
      </c>
      <c r="AB2008">
        <f>IF(AND(Q2008&gt;=Chart!$F$2,Q2008&lt;=Chart!$F$3),T2008,#N/A)</f>
        <v>51.881232636431015</v>
      </c>
      <c r="AC2008">
        <f>IF(AND(Q2008&gt;=Chart!$F$2,Q2008&lt;=Chart!$F$3),U2008,#N/A)</f>
        <v>52.362450327027467</v>
      </c>
      <c r="AD2008">
        <f>IF(AND(Q2008&gt;=Chart!$F$2,Q2008&lt;=Chart!$F$3),V2008,#N/A)</f>
        <v>52.192192038484237</v>
      </c>
      <c r="AE2008">
        <f>IF(AND(Q2008&gt;=Chart!$F$2,Q2008&lt;=Chart!$F$3),I2008,#N/A)</f>
        <v>4.2067717987818824E-3</v>
      </c>
      <c r="AF2008">
        <f>IF(AND(Q2008&gt;=Chart!$F$2,Q2008&lt;=Chart!$F$3),H2008/100,#N/A)</f>
        <v>1.37E-2</v>
      </c>
      <c r="AG2008">
        <f>IF(AND(Q2008&gt;=Chart!$F$2,Q2008&lt;=Chart!$F$3),W2008/100,#N/A)</f>
        <v>5.9999999999999995E-4</v>
      </c>
    </row>
    <row r="2009" spans="1:33" x14ac:dyDescent="0.25">
      <c r="A2009">
        <v>1622640600</v>
      </c>
      <c r="B2009">
        <f>INDEX('Daily Data ADJ'!$1:$1048576,MATCH(Calc!$A2009,'Daily Data ADJ'!$A:$A,0),MATCH("SPY, CBOE BZX: Close",'Daily Data ADJ'!$1:$1,0))</f>
        <v>409.51195831000001</v>
      </c>
      <c r="C2009">
        <f>INDEX('Daily Data ADJ'!$1:$1048576,MATCH(Calc!$A2009,'Daily Data ADJ'!$A:$A,0),MATCH("EFFR, FRED: Close",'Daily Data ADJ'!$1:$1,0))</f>
        <v>0.06</v>
      </c>
      <c r="D2009">
        <f>INDEX('Daily Data ADJ'!$1:$1048576,MATCH(Calc!$A2009,'Daily Data ADJ'!$A:$A,1),MATCH("SOFR, FRED: Close",'Daily Data ADJ'!$1:$1,0))</f>
        <v>0.01</v>
      </c>
      <c r="E2009">
        <f>INDEX('Daily Data ADJ'!$1:$1048576,MATCH(Calc!$A2009,'Daily Data ADJ'!$A:$A,0),MATCH("UPRO, CBOE BZX: Close",'Daily Data ADJ'!$1:$1,0))</f>
        <v>53.045348500000003</v>
      </c>
      <c r="F2009">
        <f>INDEX('Daily Data ADJ'!$1:$1048576,MATCH(Calc!$A2009,'Daily Data ADJ'!$A:$A,0),MATCH("ES1!, CME_MINI: Close",'Daily Data ADJ'!$1:$1,0))</f>
        <v>4206.25</v>
      </c>
      <c r="G2009">
        <f>INDEX('Daily Data ADJ'!$1:$1048576,MATCH(Calc!$A2009,'Daily Data ADJ'!$A:$A,0),MATCH("ES2!, CME_MINI: Close",'Daily Data ADJ'!$1:$1,0))</f>
        <v>4196.25</v>
      </c>
      <c r="H2009">
        <f>INDEX('QUANDL MULTPL SP500_DIV_YIELD_M'!$A:$G,MATCH(Calc!$A2009,'QUANDL MULTPL SP500_DIV_YIELD_M'!$A:$A,1),MATCH('QUANDL MULTPL SP500_DIV_YIELD_M'!$E$1,'QUANDL MULTPL SP500_DIV_YIELD_M'!$A$1:$G$1,0))</f>
        <v>1.37</v>
      </c>
      <c r="I2009" s="5">
        <f t="shared" si="186"/>
        <v>4.224200635738317E-3</v>
      </c>
      <c r="J2009" s="1">
        <f>A2009/24/60/60+DATE(1970,1,1)</f>
        <v>44349.5625</v>
      </c>
      <c r="K2009" s="3">
        <f t="shared" si="189"/>
        <v>1</v>
      </c>
      <c r="L2009" s="6">
        <f>(1+Chart!$F$4)^(1/(365/K2009))-1</f>
        <v>6.6592785027408397E-5</v>
      </c>
      <c r="M2009" s="6">
        <f t="shared" si="190"/>
        <v>1.6433440133134525E-6</v>
      </c>
      <c r="N2009" s="6">
        <f t="shared" si="191"/>
        <v>1.1548844074393827E-5</v>
      </c>
      <c r="O2009">
        <f>O2008*(B2009/B2008)</f>
        <v>409.5119583100045</v>
      </c>
      <c r="P2009">
        <f t="shared" si="187"/>
        <v>2021</v>
      </c>
      <c r="Q2009" s="1">
        <f t="shared" si="188"/>
        <v>44349.5625</v>
      </c>
      <c r="R2009">
        <f>IF(B2010="",R2008,IF(Q2009&gt;=Chart!$F$2,E2009,0))</f>
        <v>53.045348500000003</v>
      </c>
      <c r="S2009">
        <f>IF(B2010="",S2008,IFERROR(IF(AND(R2009&gt;0,R2008=0),R2009,(1+(B2010/B2009-1)*Calc!$Z$1)*S2008),0))</f>
        <v>51.809092174913651</v>
      </c>
      <c r="T2009">
        <f>IF(B2010="",T2008,IFERROR(IF(AND(R2009&gt;0,R2008=0),R2009,(1+(B2010/B2009-1)*Calc!$Z$1-L2010)*T2008),0))</f>
        <v>51.300126429111565</v>
      </c>
      <c r="U2009">
        <f>IF(B2010="",U2008,IFERROR(IF(AND(R2009&gt;0,R2008=0),R2009,(1+(B2010/B2009-1)*Calc!$Z$1-M2010*2)*U2008),0))</f>
        <v>51.779269006292807</v>
      </c>
      <c r="V2009">
        <f>IF(B2010="",V2008,IFERROR(IF(AND(R2009&gt;0,R2008=0),R2009,(1+(B2010/B2009-1)*Calc!$Z$1-N2010*2)*V2008),0))</f>
        <v>51.609882595565978</v>
      </c>
      <c r="W2009">
        <f>IF(ISNUMBER(C2009),C2009,W2008)</f>
        <v>0.06</v>
      </c>
      <c r="Y2009" s="1">
        <f>IF(AND(Q2009&gt;=Chart!$F$2,Q2009&lt;=Chart!$F$3),Q2009,#N/A)</f>
        <v>44349.5625</v>
      </c>
      <c r="Z2009">
        <f>IF(AND(Q2009&gt;=Chart!$F$2,Q2009&lt;=Chart!$F$3),R2009,#N/A)</f>
        <v>53.045348500000003</v>
      </c>
      <c r="AA2009">
        <f>IF(AND(Q2009&gt;=Chart!$F$2,Q2009&lt;=Chart!$F$3),S2009,#N/A)</f>
        <v>51.809092174913651</v>
      </c>
      <c r="AB2009">
        <f>IF(AND(Q2009&gt;=Chart!$F$2,Q2009&lt;=Chart!$F$3),T2009,#N/A)</f>
        <v>51.300126429111565</v>
      </c>
      <c r="AC2009">
        <f>IF(AND(Q2009&gt;=Chart!$F$2,Q2009&lt;=Chart!$F$3),U2009,#N/A)</f>
        <v>51.779269006292807</v>
      </c>
      <c r="AD2009">
        <f>IF(AND(Q2009&gt;=Chart!$F$2,Q2009&lt;=Chart!$F$3),V2009,#N/A)</f>
        <v>51.609882595565978</v>
      </c>
      <c r="AE2009">
        <f>IF(AND(Q2009&gt;=Chart!$F$2,Q2009&lt;=Chart!$F$3),I2009,#N/A)</f>
        <v>4.224200635738317E-3</v>
      </c>
      <c r="AF2009">
        <f>IF(AND(Q2009&gt;=Chart!$F$2,Q2009&lt;=Chart!$F$3),H2009/100,#N/A)</f>
        <v>1.37E-2</v>
      </c>
      <c r="AG2009">
        <f>IF(AND(Q2009&gt;=Chart!$F$2,Q2009&lt;=Chart!$F$3),W2009/100,#N/A)</f>
        <v>5.9999999999999995E-4</v>
      </c>
    </row>
    <row r="2010" spans="1:33" x14ac:dyDescent="0.25">
      <c r="A2010">
        <v>1622727000</v>
      </c>
      <c r="B2010">
        <f>INDEX('Daily Data ADJ'!$1:$1048576,MATCH(Calc!$A2010,'Daily Data ADJ'!$A:$A,0),MATCH("SPY, CBOE BZX: Close",'Daily Data ADJ'!$1:$1,0))</f>
        <v>407.99210806999997</v>
      </c>
      <c r="C2010">
        <f>INDEX('Daily Data ADJ'!$1:$1048576,MATCH(Calc!$A2010,'Daily Data ADJ'!$A:$A,0),MATCH("EFFR, FRED: Close",'Daily Data ADJ'!$1:$1,0))</f>
        <v>0.06</v>
      </c>
      <c r="D2010">
        <f>INDEX('Daily Data ADJ'!$1:$1048576,MATCH(Calc!$A2010,'Daily Data ADJ'!$A:$A,1),MATCH("SOFR, FRED: Close",'Daily Data ADJ'!$1:$1,0))</f>
        <v>0.01</v>
      </c>
      <c r="E2010">
        <f>INDEX('Daily Data ADJ'!$1:$1048576,MATCH(Calc!$A2010,'Daily Data ADJ'!$A:$A,0),MATCH("UPRO, CBOE BZX: Close",'Daily Data ADJ'!$1:$1,0))</f>
        <v>52.453302309999998</v>
      </c>
      <c r="F2010">
        <f>INDEX('Daily Data ADJ'!$1:$1048576,MATCH(Calc!$A2010,'Daily Data ADJ'!$A:$A,0),MATCH("ES1!, CME_MINI: Close",'Daily Data ADJ'!$1:$1,0))</f>
        <v>4191.25</v>
      </c>
      <c r="G2010">
        <f>INDEX('Daily Data ADJ'!$1:$1048576,MATCH(Calc!$A2010,'Daily Data ADJ'!$A:$A,0),MATCH("ES2!, CME_MINI: Close",'Daily Data ADJ'!$1:$1,0))</f>
        <v>4181.25</v>
      </c>
      <c r="H2010">
        <f>INDEX('QUANDL MULTPL SP500_DIV_YIELD_M'!$A:$G,MATCH(Calc!$A2010,'QUANDL MULTPL SP500_DIV_YIELD_M'!$A:$A,1),MATCH('QUANDL MULTPL SP500_DIV_YIELD_M'!$E$1,'QUANDL MULTPL SP500_DIV_YIELD_M'!$A$1:$G$1,0))</f>
        <v>1.37</v>
      </c>
      <c r="I2010" s="5">
        <f t="shared" si="186"/>
        <v>4.190409260699645E-3</v>
      </c>
      <c r="J2010" s="1">
        <f>A2010/24/60/60+DATE(1970,1,1)</f>
        <v>44350.5625</v>
      </c>
      <c r="K2010" s="3">
        <f t="shared" si="189"/>
        <v>1</v>
      </c>
      <c r="L2010" s="6">
        <f>(1+Chart!$F$4)^(1/(365/K2010))-1</f>
        <v>6.6592785027408397E-5</v>
      </c>
      <c r="M2010" s="6">
        <f t="shared" si="190"/>
        <v>1.6433440133134525E-6</v>
      </c>
      <c r="N2010" s="6">
        <f t="shared" si="191"/>
        <v>1.1456651780816784E-5</v>
      </c>
      <c r="O2010">
        <f>O2009*(B2010/B2009)</f>
        <v>407.99210807000446</v>
      </c>
      <c r="P2010">
        <f t="shared" si="187"/>
        <v>2021</v>
      </c>
      <c r="Q2010" s="1">
        <f t="shared" si="188"/>
        <v>44350.5625</v>
      </c>
      <c r="R2010">
        <f>IF(B2011="",R2009,IF(Q2010&gt;=Chart!$F$2,E2010,0))</f>
        <v>52.453302309999998</v>
      </c>
      <c r="S2010">
        <f>IF(B2011="",S2009,IFERROR(IF(AND(R2010&gt;0,R2009=0),R2010,(1+(B2011/B2010-1)*Calc!$Z$1)*S2009),0))</f>
        <v>53.230603908422765</v>
      </c>
      <c r="T2010">
        <f>IF(B2011="",T2009,IFERROR(IF(AND(R2010&gt;0,R2009=0),R2010,(1+(B2011/B2010-1)*Calc!$Z$1-L2011)*T2009),0))</f>
        <v>52.704257198968413</v>
      </c>
      <c r="U2010">
        <f>IF(B2011="",U2009,IFERROR(IF(AND(R2010&gt;0,R2009=0),R2010,(1+(B2011/B2010-1)*Calc!$Z$1-M2011*2)*U2009),0))</f>
        <v>53.199792284443561</v>
      </c>
      <c r="V2010">
        <f>IF(B2011="",V2009,IFERROR(IF(AND(R2010&gt;0,R2009=0),R2010,(1+(B2011/B2010-1)*Calc!$Z$1-N2011*2)*V2009),0))</f>
        <v>53.024722613533548</v>
      </c>
      <c r="W2010">
        <f>IF(ISNUMBER(C2010),C2010,W2009)</f>
        <v>0.06</v>
      </c>
      <c r="Y2010" s="1">
        <f>IF(AND(Q2010&gt;=Chart!$F$2,Q2010&lt;=Chart!$F$3),Q2010,#N/A)</f>
        <v>44350.5625</v>
      </c>
      <c r="Z2010">
        <f>IF(AND(Q2010&gt;=Chart!$F$2,Q2010&lt;=Chart!$F$3),R2010,#N/A)</f>
        <v>52.453302309999998</v>
      </c>
      <c r="AA2010">
        <f>IF(AND(Q2010&gt;=Chart!$F$2,Q2010&lt;=Chart!$F$3),S2010,#N/A)</f>
        <v>53.230603908422765</v>
      </c>
      <c r="AB2010">
        <f>IF(AND(Q2010&gt;=Chart!$F$2,Q2010&lt;=Chart!$F$3),T2010,#N/A)</f>
        <v>52.704257198968413</v>
      </c>
      <c r="AC2010">
        <f>IF(AND(Q2010&gt;=Chart!$F$2,Q2010&lt;=Chart!$F$3),U2010,#N/A)</f>
        <v>53.199792284443561</v>
      </c>
      <c r="AD2010">
        <f>IF(AND(Q2010&gt;=Chart!$F$2,Q2010&lt;=Chart!$F$3),V2010,#N/A)</f>
        <v>53.024722613533548</v>
      </c>
      <c r="AE2010">
        <f>IF(AND(Q2010&gt;=Chart!$F$2,Q2010&lt;=Chart!$F$3),I2010,#N/A)</f>
        <v>4.190409260699645E-3</v>
      </c>
      <c r="AF2010">
        <f>IF(AND(Q2010&gt;=Chart!$F$2,Q2010&lt;=Chart!$F$3),H2010/100,#N/A)</f>
        <v>1.37E-2</v>
      </c>
      <c r="AG2010">
        <f>IF(AND(Q2010&gt;=Chart!$F$2,Q2010&lt;=Chart!$F$3),W2010/100,#N/A)</f>
        <v>5.9999999999999995E-4</v>
      </c>
    </row>
    <row r="2011" spans="1:33" x14ac:dyDescent="0.25">
      <c r="A2011">
        <v>1622813400</v>
      </c>
      <c r="B2011">
        <f>INDEX('Daily Data ADJ'!$1:$1048576,MATCH(Calc!$A2011,'Daily Data ADJ'!$A:$A,0),MATCH("SPY, CBOE BZX: Close",'Daily Data ADJ'!$1:$1,0))</f>
        <v>411.72353528000002</v>
      </c>
      <c r="C2011">
        <f>INDEX('Daily Data ADJ'!$1:$1048576,MATCH(Calc!$A2011,'Daily Data ADJ'!$A:$A,0),MATCH("EFFR, FRED: Close",'Daily Data ADJ'!$1:$1,0))</f>
        <v>0.06</v>
      </c>
      <c r="D2011">
        <f>INDEX('Daily Data ADJ'!$1:$1048576,MATCH(Calc!$A2011,'Daily Data ADJ'!$A:$A,1),MATCH("SOFR, FRED: Close",'Daily Data ADJ'!$1:$1,0))</f>
        <v>0.01</v>
      </c>
      <c r="E2011">
        <f>INDEX('Daily Data ADJ'!$1:$1048576,MATCH(Calc!$A2011,'Daily Data ADJ'!$A:$A,0),MATCH("UPRO, CBOE BZX: Close",'Daily Data ADJ'!$1:$1,0))</f>
        <v>53.836401819999999</v>
      </c>
      <c r="F2011">
        <f>INDEX('Daily Data ADJ'!$1:$1048576,MATCH(Calc!$A2011,'Daily Data ADJ'!$A:$A,0),MATCH("ES1!, CME_MINI: Close",'Daily Data ADJ'!$1:$1,0))</f>
        <v>4228.25</v>
      </c>
      <c r="G2011">
        <f>INDEX('Daily Data ADJ'!$1:$1048576,MATCH(Calc!$A2011,'Daily Data ADJ'!$A:$A,0),MATCH("ES2!, CME_MINI: Close",'Daily Data ADJ'!$1:$1,0))</f>
        <v>4218.25</v>
      </c>
      <c r="H2011">
        <f>INDEX('QUANDL MULTPL SP500_DIV_YIELD_M'!$A:$G,MATCH(Calc!$A2011,'QUANDL MULTPL SP500_DIV_YIELD_M'!$A:$A,1),MATCH('QUANDL MULTPL SP500_DIV_YIELD_M'!$E$1,'QUANDL MULTPL SP500_DIV_YIELD_M'!$A$1:$G$1,0))</f>
        <v>1.37</v>
      </c>
      <c r="I2011" s="5">
        <f t="shared" si="186"/>
        <v>4.273329172412809E-3</v>
      </c>
      <c r="J2011" s="1">
        <f>A2011/24/60/60+DATE(1970,1,1)</f>
        <v>44351.5625</v>
      </c>
      <c r="K2011" s="3">
        <f t="shared" si="189"/>
        <v>1</v>
      </c>
      <c r="L2011" s="6">
        <f>(1+Chart!$F$4)^(1/(365/K2011))-1</f>
        <v>6.6592785027408397E-5</v>
      </c>
      <c r="M2011" s="6">
        <f t="shared" si="190"/>
        <v>1.6433440133134525E-6</v>
      </c>
      <c r="N2011" s="6">
        <f t="shared" si="191"/>
        <v>1.1682874903051754E-5</v>
      </c>
      <c r="O2011">
        <f>O2010*(B2011/B2010)</f>
        <v>411.72353528000457</v>
      </c>
      <c r="P2011">
        <f t="shared" si="187"/>
        <v>2021</v>
      </c>
      <c r="Q2011" s="1">
        <f t="shared" si="188"/>
        <v>44351.5625</v>
      </c>
      <c r="R2011">
        <f>IF(B2012="",R2010,IF(Q2011&gt;=Chart!$F$2,E2011,0))</f>
        <v>53.836401819999999</v>
      </c>
      <c r="S2011">
        <f>IF(B2012="",S2010,IFERROR(IF(AND(R2011&gt;0,R2010=0),R2011,(1+(B2012/B2011-1)*Calc!$Z$1)*S2010),0))</f>
        <v>53.075673377132802</v>
      </c>
      <c r="T2011">
        <f>IF(B2012="",T2010,IFERROR(IF(AND(R2011&gt;0,R2010=0),R2011,(1+(B2012/B2011-1)*Calc!$Z$1-L2012)*T2010),0))</f>
        <v>52.540328757051064</v>
      </c>
      <c r="U2011">
        <f>IF(B2012="",U2010,IFERROR(IF(AND(R2011&gt;0,R2010=0),R2011,(1+(B2012/B2011-1)*Calc!$Z$1-M2012*2)*U2010),0))</f>
        <v>53.044426877816889</v>
      </c>
      <c r="V2011">
        <f>IF(B2012="",V2010,IFERROR(IF(AND(R2011&gt;0,R2010=0),R2011,(1+(B2012/B2011-1)*Calc!$Z$1-N2012*2)*V2010),0))</f>
        <v>52.866475735219247</v>
      </c>
      <c r="W2011">
        <f>IF(ISNUMBER(C2011),C2011,W2010)</f>
        <v>0.06</v>
      </c>
      <c r="Y2011" s="1">
        <f>IF(AND(Q2011&gt;=Chart!$F$2,Q2011&lt;=Chart!$F$3),Q2011,#N/A)</f>
        <v>44351.5625</v>
      </c>
      <c r="Z2011">
        <f>IF(AND(Q2011&gt;=Chart!$F$2,Q2011&lt;=Chart!$F$3),R2011,#N/A)</f>
        <v>53.836401819999999</v>
      </c>
      <c r="AA2011">
        <f>IF(AND(Q2011&gt;=Chart!$F$2,Q2011&lt;=Chart!$F$3),S2011,#N/A)</f>
        <v>53.075673377132802</v>
      </c>
      <c r="AB2011">
        <f>IF(AND(Q2011&gt;=Chart!$F$2,Q2011&lt;=Chart!$F$3),T2011,#N/A)</f>
        <v>52.540328757051064</v>
      </c>
      <c r="AC2011">
        <f>IF(AND(Q2011&gt;=Chart!$F$2,Q2011&lt;=Chart!$F$3),U2011,#N/A)</f>
        <v>53.044426877816889</v>
      </c>
      <c r="AD2011">
        <f>IF(AND(Q2011&gt;=Chart!$F$2,Q2011&lt;=Chart!$F$3),V2011,#N/A)</f>
        <v>52.866475735219247</v>
      </c>
      <c r="AE2011">
        <f>IF(AND(Q2011&gt;=Chart!$F$2,Q2011&lt;=Chart!$F$3),I2011,#N/A)</f>
        <v>4.273329172412809E-3</v>
      </c>
      <c r="AF2011">
        <f>IF(AND(Q2011&gt;=Chart!$F$2,Q2011&lt;=Chart!$F$3),H2011/100,#N/A)</f>
        <v>1.37E-2</v>
      </c>
      <c r="AG2011">
        <f>IF(AND(Q2011&gt;=Chart!$F$2,Q2011&lt;=Chart!$F$3),W2011/100,#N/A)</f>
        <v>5.9999999999999995E-4</v>
      </c>
    </row>
    <row r="2012" spans="1:33" x14ac:dyDescent="0.25">
      <c r="A2012">
        <v>1623072600</v>
      </c>
      <c r="B2012">
        <f>INDEX('Daily Data ADJ'!$1:$1048576,MATCH(Calc!$A2012,'Daily Data ADJ'!$A:$A,0),MATCH("SPY, CBOE BZX: Close",'Daily Data ADJ'!$1:$1,0))</f>
        <v>411.32408745999999</v>
      </c>
      <c r="C2012">
        <f>INDEX('Daily Data ADJ'!$1:$1048576,MATCH(Calc!$A2012,'Daily Data ADJ'!$A:$A,0),MATCH("EFFR, FRED: Close",'Daily Data ADJ'!$1:$1,0))</f>
        <v>0.06</v>
      </c>
      <c r="D2012">
        <f>INDEX('Daily Data ADJ'!$1:$1048576,MATCH(Calc!$A2012,'Daily Data ADJ'!$A:$A,1),MATCH("SOFR, FRED: Close",'Daily Data ADJ'!$1:$1,0))</f>
        <v>0.01</v>
      </c>
      <c r="E2012">
        <f>INDEX('Daily Data ADJ'!$1:$1048576,MATCH(Calc!$A2012,'Daily Data ADJ'!$A:$A,0),MATCH("UPRO, CBOE BZX: Close",'Daily Data ADJ'!$1:$1,0))</f>
        <v>53.751823790000003</v>
      </c>
      <c r="F2012">
        <f>INDEX('Daily Data ADJ'!$1:$1048576,MATCH(Calc!$A2012,'Daily Data ADJ'!$A:$A,0),MATCH("ES1!, CME_MINI: Close",'Daily Data ADJ'!$1:$1,0))</f>
        <v>4225.5</v>
      </c>
      <c r="G2012">
        <f>INDEX('Daily Data ADJ'!$1:$1048576,MATCH(Calc!$A2012,'Daily Data ADJ'!$A:$A,0),MATCH("ES2!, CME_MINI: Close",'Daily Data ADJ'!$1:$1,0))</f>
        <v>4215.75</v>
      </c>
      <c r="H2012">
        <f>INDEX('QUANDL MULTPL SP500_DIV_YIELD_M'!$A:$G,MATCH(Calc!$A2012,'QUANDL MULTPL SP500_DIV_YIELD_M'!$A:$A,1),MATCH('QUANDL MULTPL SP500_DIV_YIELD_M'!$E$1,'QUANDL MULTPL SP500_DIV_YIELD_M'!$A$1:$G$1,0))</f>
        <v>1.37</v>
      </c>
      <c r="I2012" s="5">
        <f t="shared" si="186"/>
        <v>4.502219027849929E-3</v>
      </c>
      <c r="J2012" s="1">
        <f>A2012/24/60/60+DATE(1970,1,1)</f>
        <v>44354.5625</v>
      </c>
      <c r="K2012" s="3">
        <f t="shared" si="189"/>
        <v>3</v>
      </c>
      <c r="L2012" s="6">
        <f>(1+Chart!$F$4)^(1/(365/K2012))-1</f>
        <v>1.9979165917494157E-4</v>
      </c>
      <c r="M2012" s="6">
        <f t="shared" si="190"/>
        <v>4.9300401414598127E-6</v>
      </c>
      <c r="N2012" s="6">
        <f t="shared" si="191"/>
        <v>3.6922169475372968E-5</v>
      </c>
      <c r="O2012">
        <f>O2011*(B2012/B2011)</f>
        <v>411.32408746000453</v>
      </c>
      <c r="P2012">
        <f t="shared" si="187"/>
        <v>2021</v>
      </c>
      <c r="Q2012" s="1">
        <f t="shared" si="188"/>
        <v>44354.5625</v>
      </c>
      <c r="R2012">
        <f>IF(B2013="",R2011,IF(Q2012&gt;=Chart!$F$2,E2012,0))</f>
        <v>53.751823790000003</v>
      </c>
      <c r="S2012">
        <f>IF(B2013="",S2011,IFERROR(IF(AND(R2012&gt;0,R2011=0),R2012,(1+(B2013/B2012-1)*Calc!$Z$1)*S2011),0))</f>
        <v>53.109616460753884</v>
      </c>
      <c r="T2012">
        <f>IF(B2013="",T2011,IFERROR(IF(AND(R2012&gt;0,R2011=0),R2012,(1+(B2013/B2012-1)*Calc!$Z$1-L2013)*T2011),0))</f>
        <v>52.570430668961542</v>
      </c>
      <c r="U2012">
        <f>IF(B2013="",U2011,IFERROR(IF(AND(R2012&gt;0,R2011=0),R2012,(1+(B2013/B2012-1)*Calc!$Z$1-M2013*2)*U2011),0))</f>
        <v>53.078175638118097</v>
      </c>
      <c r="V2012">
        <f>IF(B2013="",V2011,IFERROR(IF(AND(R2012&gt;0,R2011=0),R2012,(1+(B2013/B2012-1)*Calc!$Z$1-N2013*2)*V2011),0))</f>
        <v>52.898915823867519</v>
      </c>
      <c r="W2012">
        <f>IF(ISNUMBER(C2012),C2012,W2011)</f>
        <v>0.06</v>
      </c>
      <c r="Y2012" s="1">
        <f>IF(AND(Q2012&gt;=Chart!$F$2,Q2012&lt;=Chart!$F$3),Q2012,#N/A)</f>
        <v>44354.5625</v>
      </c>
      <c r="Z2012">
        <f>IF(AND(Q2012&gt;=Chart!$F$2,Q2012&lt;=Chart!$F$3),R2012,#N/A)</f>
        <v>53.751823790000003</v>
      </c>
      <c r="AA2012">
        <f>IF(AND(Q2012&gt;=Chart!$F$2,Q2012&lt;=Chart!$F$3),S2012,#N/A)</f>
        <v>53.109616460753884</v>
      </c>
      <c r="AB2012">
        <f>IF(AND(Q2012&gt;=Chart!$F$2,Q2012&lt;=Chart!$F$3),T2012,#N/A)</f>
        <v>52.570430668961542</v>
      </c>
      <c r="AC2012">
        <f>IF(AND(Q2012&gt;=Chart!$F$2,Q2012&lt;=Chart!$F$3),U2012,#N/A)</f>
        <v>53.078175638118097</v>
      </c>
      <c r="AD2012">
        <f>IF(AND(Q2012&gt;=Chart!$F$2,Q2012&lt;=Chart!$F$3),V2012,#N/A)</f>
        <v>52.898915823867519</v>
      </c>
      <c r="AE2012">
        <f>IF(AND(Q2012&gt;=Chart!$F$2,Q2012&lt;=Chart!$F$3),I2012,#N/A)</f>
        <v>4.502219027849929E-3</v>
      </c>
      <c r="AF2012">
        <f>IF(AND(Q2012&gt;=Chart!$F$2,Q2012&lt;=Chart!$F$3),H2012/100,#N/A)</f>
        <v>1.37E-2</v>
      </c>
      <c r="AG2012">
        <f>IF(AND(Q2012&gt;=Chart!$F$2,Q2012&lt;=Chart!$F$3),W2012/100,#N/A)</f>
        <v>5.9999999999999995E-4</v>
      </c>
    </row>
    <row r="2013" spans="1:33" x14ac:dyDescent="0.25">
      <c r="A2013">
        <v>1623159000</v>
      </c>
      <c r="B2013">
        <f>INDEX('Daily Data ADJ'!$1:$1048576,MATCH(Calc!$A2013,'Daily Data ADJ'!$A:$A,0),MATCH("SPY, CBOE BZX: Close",'Daily Data ADJ'!$1:$1,0))</f>
        <v>411.41177112000003</v>
      </c>
      <c r="C2013">
        <f>INDEX('Daily Data ADJ'!$1:$1048576,MATCH(Calc!$A2013,'Daily Data ADJ'!$A:$A,0),MATCH("EFFR, FRED: Close",'Daily Data ADJ'!$1:$1,0))</f>
        <v>0.06</v>
      </c>
      <c r="D2013">
        <f>INDEX('Daily Data ADJ'!$1:$1048576,MATCH(Calc!$A2013,'Daily Data ADJ'!$A:$A,1),MATCH("SOFR, FRED: Close",'Daily Data ADJ'!$1:$1,0))</f>
        <v>0.01</v>
      </c>
      <c r="E2013">
        <f>INDEX('Daily Data ADJ'!$1:$1048576,MATCH(Calc!$A2013,'Daily Data ADJ'!$A:$A,0),MATCH("UPRO, CBOE BZX: Close",'Daily Data ADJ'!$1:$1,0))</f>
        <v>53.766749320000002</v>
      </c>
      <c r="F2013">
        <f>INDEX('Daily Data ADJ'!$1:$1048576,MATCH(Calc!$A2013,'Daily Data ADJ'!$A:$A,0),MATCH("ES1!, CME_MINI: Close",'Daily Data ADJ'!$1:$1,0))</f>
        <v>4225.75</v>
      </c>
      <c r="G2013">
        <f>INDEX('Daily Data ADJ'!$1:$1048576,MATCH(Calc!$A2013,'Daily Data ADJ'!$A:$A,0),MATCH("ES2!, CME_MINI: Close",'Daily Data ADJ'!$1:$1,0))</f>
        <v>4216.25</v>
      </c>
      <c r="H2013">
        <f>INDEX('QUANDL MULTPL SP500_DIV_YIELD_M'!$A:$G,MATCH(Calc!$A2013,'QUANDL MULTPL SP500_DIV_YIELD_M'!$A:$A,1),MATCH('QUANDL MULTPL SP500_DIV_YIELD_M'!$E$1,'QUANDL MULTPL SP500_DIV_YIELD_M'!$A$1:$G$1,0))</f>
        <v>1.37</v>
      </c>
      <c r="I2013" s="5">
        <f t="shared" si="186"/>
        <v>4.7377923415282235E-3</v>
      </c>
      <c r="J2013" s="1">
        <f>A2013/24/60/60+DATE(1970,1,1)</f>
        <v>44355.5625</v>
      </c>
      <c r="K2013" s="3">
        <f t="shared" si="189"/>
        <v>1</v>
      </c>
      <c r="L2013" s="6">
        <f>(1+Chart!$F$4)^(1/(365/K2013))-1</f>
        <v>6.6592785027408397E-5</v>
      </c>
      <c r="M2013" s="6">
        <f t="shared" si="190"/>
        <v>1.6433440133134525E-6</v>
      </c>
      <c r="N2013" s="6">
        <f t="shared" si="191"/>
        <v>1.2949684742746825E-5</v>
      </c>
      <c r="O2013">
        <f>O2012*(B2013/B2012)</f>
        <v>411.41177112000457</v>
      </c>
      <c r="P2013">
        <f t="shared" si="187"/>
        <v>2021</v>
      </c>
      <c r="Q2013" s="1">
        <f t="shared" si="188"/>
        <v>44355.5625</v>
      </c>
      <c r="R2013">
        <f>IF(B2014="",R2012,IF(Q2013&gt;=Chart!$F$2,E2013,0))</f>
        <v>53.766749320000002</v>
      </c>
      <c r="S2013">
        <f>IF(B2014="",S2012,IFERROR(IF(AND(R2013&gt;0,R2012=0),R2013,(1+(B2014/B2013-1)*Calc!$Z$1)*S2012),0))</f>
        <v>52.871913576604022</v>
      </c>
      <c r="T2013">
        <f>IF(B2014="",T2012,IFERROR(IF(AND(R2013&gt;0,R2012=0),R2013,(1+(B2014/B2013-1)*Calc!$Z$1-L2014)*T2012),0))</f>
        <v>52.331640209035704</v>
      </c>
      <c r="U2013">
        <f>IF(B2014="",U2012,IFERROR(IF(AND(R2013&gt;0,R2012=0),R2013,(1+(B2014/B2013-1)*Calc!$Z$1-M2014*2)*U2012),0))</f>
        <v>52.840439022356627</v>
      </c>
      <c r="V2013">
        <f>IF(B2014="",V2012,IFERROR(IF(AND(R2013&gt;0,R2012=0),R2013,(1+(B2014/B2013-1)*Calc!$Z$1-N2014*2)*V2012),0))</f>
        <v>52.660790353266236</v>
      </c>
      <c r="W2013">
        <f>IF(ISNUMBER(C2013),C2013,W2012)</f>
        <v>0.06</v>
      </c>
      <c r="Y2013" s="1">
        <f>IF(AND(Q2013&gt;=Chart!$F$2,Q2013&lt;=Chart!$F$3),Q2013,#N/A)</f>
        <v>44355.5625</v>
      </c>
      <c r="Z2013">
        <f>IF(AND(Q2013&gt;=Chart!$F$2,Q2013&lt;=Chart!$F$3),R2013,#N/A)</f>
        <v>53.766749320000002</v>
      </c>
      <c r="AA2013">
        <f>IF(AND(Q2013&gt;=Chart!$F$2,Q2013&lt;=Chart!$F$3),S2013,#N/A)</f>
        <v>52.871913576604022</v>
      </c>
      <c r="AB2013">
        <f>IF(AND(Q2013&gt;=Chart!$F$2,Q2013&lt;=Chart!$F$3),T2013,#N/A)</f>
        <v>52.331640209035704</v>
      </c>
      <c r="AC2013">
        <f>IF(AND(Q2013&gt;=Chart!$F$2,Q2013&lt;=Chart!$F$3),U2013,#N/A)</f>
        <v>52.840439022356627</v>
      </c>
      <c r="AD2013">
        <f>IF(AND(Q2013&gt;=Chart!$F$2,Q2013&lt;=Chart!$F$3),V2013,#N/A)</f>
        <v>52.660790353266236</v>
      </c>
      <c r="AE2013">
        <f>IF(AND(Q2013&gt;=Chart!$F$2,Q2013&lt;=Chart!$F$3),I2013,#N/A)</f>
        <v>4.7377923415282235E-3</v>
      </c>
      <c r="AF2013">
        <f>IF(AND(Q2013&gt;=Chart!$F$2,Q2013&lt;=Chart!$F$3),H2013/100,#N/A)</f>
        <v>1.37E-2</v>
      </c>
      <c r="AG2013">
        <f>IF(AND(Q2013&gt;=Chart!$F$2,Q2013&lt;=Chart!$F$3),W2013/100,#N/A)</f>
        <v>5.9999999999999995E-4</v>
      </c>
    </row>
    <row r="2014" spans="1:33" x14ac:dyDescent="0.25">
      <c r="A2014">
        <v>1623245400</v>
      </c>
      <c r="B2014">
        <f>INDEX('Daily Data ADJ'!$1:$1048576,MATCH(Calc!$A2014,'Daily Data ADJ'!$A:$A,0),MATCH("SPY, CBOE BZX: Close",'Daily Data ADJ'!$1:$1,0))</f>
        <v>410.79798545</v>
      </c>
      <c r="C2014">
        <f>INDEX('Daily Data ADJ'!$1:$1048576,MATCH(Calc!$A2014,'Daily Data ADJ'!$A:$A,0),MATCH("EFFR, FRED: Close",'Daily Data ADJ'!$1:$1,0))</f>
        <v>0.06</v>
      </c>
      <c r="D2014">
        <f>INDEX('Daily Data ADJ'!$1:$1048576,MATCH(Calc!$A2014,'Daily Data ADJ'!$A:$A,1),MATCH("SOFR, FRED: Close",'Daily Data ADJ'!$1:$1,0))</f>
        <v>0.01</v>
      </c>
      <c r="E2014">
        <f>INDEX('Daily Data ADJ'!$1:$1048576,MATCH(Calc!$A2014,'Daily Data ADJ'!$A:$A,0),MATCH("UPRO, CBOE BZX: Close",'Daily Data ADJ'!$1:$1,0))</f>
        <v>53.513015240000001</v>
      </c>
      <c r="F2014">
        <f>INDEX('Daily Data ADJ'!$1:$1048576,MATCH(Calc!$A2014,'Daily Data ADJ'!$A:$A,0),MATCH("ES1!, CME_MINI: Close",'Daily Data ADJ'!$1:$1,0))</f>
        <v>4218.5</v>
      </c>
      <c r="G2014">
        <f>INDEX('Daily Data ADJ'!$1:$1048576,MATCH(Calc!$A2014,'Daily Data ADJ'!$A:$A,0),MATCH("ES2!, CME_MINI: Close",'Daily Data ADJ'!$1:$1,0))</f>
        <v>4209</v>
      </c>
      <c r="H2014">
        <f>INDEX('QUANDL MULTPL SP500_DIV_YIELD_M'!$A:$G,MATCH(Calc!$A2014,'QUANDL MULTPL SP500_DIV_YIELD_M'!$A:$A,1),MATCH('QUANDL MULTPL SP500_DIV_YIELD_M'!$E$1,'QUANDL MULTPL SP500_DIV_YIELD_M'!$A$1:$G$1,0))</f>
        <v>1.37</v>
      </c>
      <c r="I2014" s="5">
        <f t="shared" si="186"/>
        <v>4.7224417579998061E-3</v>
      </c>
      <c r="J2014" s="1">
        <f>A2014/24/60/60+DATE(1970,1,1)</f>
        <v>44356.5625</v>
      </c>
      <c r="K2014" s="3">
        <f t="shared" si="189"/>
        <v>1</v>
      </c>
      <c r="L2014" s="6">
        <f>(1+Chart!$F$4)^(1/(365/K2014))-1</f>
        <v>6.6592785027408397E-5</v>
      </c>
      <c r="M2014" s="6">
        <f t="shared" si="190"/>
        <v>1.6433440133134525E-6</v>
      </c>
      <c r="N2014" s="6">
        <f t="shared" si="191"/>
        <v>1.290782580332106E-5</v>
      </c>
      <c r="O2014">
        <f>O2013*(B2014/B2013)</f>
        <v>410.79798545000455</v>
      </c>
      <c r="P2014">
        <f t="shared" si="187"/>
        <v>2021</v>
      </c>
      <c r="Q2014" s="1">
        <f t="shared" si="188"/>
        <v>44356.5625</v>
      </c>
      <c r="R2014">
        <f>IF(B2015="",R2013,IF(Q2014&gt;=Chart!$F$2,E2014,0))</f>
        <v>53.513015240000001</v>
      </c>
      <c r="S2014">
        <f>IF(B2015="",S2013,IFERROR(IF(AND(R2014&gt;0,R2013=0),R2014,(1+(B2015/B2014-1)*Calc!$Z$1)*S2013),0))</f>
        <v>53.609223790646233</v>
      </c>
      <c r="T2014">
        <f>IF(B2015="",T2013,IFERROR(IF(AND(R2014&gt;0,R2013=0),R2014,(1+(B2015/B2014-1)*Calc!$Z$1-L2015)*T2013),0))</f>
        <v>53.057931285021709</v>
      </c>
      <c r="U2014">
        <f>IF(B2015="",U2013,IFERROR(IF(AND(R2014&gt;0,R2013=0),R2014,(1+(B2015/B2014-1)*Calc!$Z$1-M2015*2)*U2013),0))</f>
        <v>53.577136646927578</v>
      </c>
      <c r="V2014">
        <f>IF(B2015="",V2013,IFERROR(IF(AND(R2014&gt;0,R2013=0),R2014,(1+(B2015/B2014-1)*Calc!$Z$1-N2015*2)*V2013),0))</f>
        <v>53.393717804037685</v>
      </c>
      <c r="W2014">
        <f>IF(ISNUMBER(C2014),C2014,W2013)</f>
        <v>0.06</v>
      </c>
      <c r="Y2014" s="1">
        <f>IF(AND(Q2014&gt;=Chart!$F$2,Q2014&lt;=Chart!$F$3),Q2014,#N/A)</f>
        <v>44356.5625</v>
      </c>
      <c r="Z2014">
        <f>IF(AND(Q2014&gt;=Chart!$F$2,Q2014&lt;=Chart!$F$3),R2014,#N/A)</f>
        <v>53.513015240000001</v>
      </c>
      <c r="AA2014">
        <f>IF(AND(Q2014&gt;=Chart!$F$2,Q2014&lt;=Chart!$F$3),S2014,#N/A)</f>
        <v>53.609223790646233</v>
      </c>
      <c r="AB2014">
        <f>IF(AND(Q2014&gt;=Chart!$F$2,Q2014&lt;=Chart!$F$3),T2014,#N/A)</f>
        <v>53.057931285021709</v>
      </c>
      <c r="AC2014">
        <f>IF(AND(Q2014&gt;=Chart!$F$2,Q2014&lt;=Chart!$F$3),U2014,#N/A)</f>
        <v>53.577136646927578</v>
      </c>
      <c r="AD2014">
        <f>IF(AND(Q2014&gt;=Chart!$F$2,Q2014&lt;=Chart!$F$3),V2014,#N/A)</f>
        <v>53.393717804037685</v>
      </c>
      <c r="AE2014">
        <f>IF(AND(Q2014&gt;=Chart!$F$2,Q2014&lt;=Chart!$F$3),I2014,#N/A)</f>
        <v>4.7224417579998061E-3</v>
      </c>
      <c r="AF2014">
        <f>IF(AND(Q2014&gt;=Chart!$F$2,Q2014&lt;=Chart!$F$3),H2014/100,#N/A)</f>
        <v>1.37E-2</v>
      </c>
      <c r="AG2014">
        <f>IF(AND(Q2014&gt;=Chart!$F$2,Q2014&lt;=Chart!$F$3),W2014/100,#N/A)</f>
        <v>5.9999999999999995E-4</v>
      </c>
    </row>
    <row r="2015" spans="1:33" x14ac:dyDescent="0.25">
      <c r="A2015">
        <v>1623331800</v>
      </c>
      <c r="B2015">
        <f>INDEX('Daily Data ADJ'!$1:$1048576,MATCH(Calc!$A2015,'Daily Data ADJ'!$A:$A,0),MATCH("SPY, CBOE BZX: Close",'Daily Data ADJ'!$1:$1,0))</f>
        <v>412.70754089000002</v>
      </c>
      <c r="C2015">
        <f>INDEX('Daily Data ADJ'!$1:$1048576,MATCH(Calc!$A2015,'Daily Data ADJ'!$A:$A,0),MATCH("EFFR, FRED: Close",'Daily Data ADJ'!$1:$1,0))</f>
        <v>0.06</v>
      </c>
      <c r="D2015">
        <f>INDEX('Daily Data ADJ'!$1:$1048576,MATCH(Calc!$A2015,'Daily Data ADJ'!$A:$A,1),MATCH("SOFR, FRED: Close",'Daily Data ADJ'!$1:$1,0))</f>
        <v>0.01</v>
      </c>
      <c r="E2015">
        <f>INDEX('Daily Data ADJ'!$1:$1048576,MATCH(Calc!$A2015,'Daily Data ADJ'!$A:$A,0),MATCH("UPRO, CBOE BZX: Close",'Daily Data ADJ'!$1:$1,0))</f>
        <v>54.254316770000003</v>
      </c>
      <c r="F2015">
        <f>INDEX('Daily Data ADJ'!$1:$1048576,MATCH(Calc!$A2015,'Daily Data ADJ'!$A:$A,0),MATCH("ES1!, CME_MINI: Close",'Daily Data ADJ'!$1:$1,0))</f>
        <v>4238</v>
      </c>
      <c r="G2015">
        <f>INDEX('Daily Data ADJ'!$1:$1048576,MATCH(Calc!$A2015,'Daily Data ADJ'!$A:$A,0),MATCH("ES2!, CME_MINI: Close",'Daily Data ADJ'!$1:$1,0))</f>
        <v>4228.75</v>
      </c>
      <c r="H2015">
        <f>INDEX('QUANDL MULTPL SP500_DIV_YIELD_M'!$A:$G,MATCH(Calc!$A2015,'QUANDL MULTPL SP500_DIV_YIELD_M'!$A:$A,1),MATCH('QUANDL MULTPL SP500_DIV_YIELD_M'!$E$1,'QUANDL MULTPL SP500_DIV_YIELD_M'!$A$1:$G$1,0))</f>
        <v>1.37</v>
      </c>
      <c r="I2015" s="5">
        <f t="shared" si="186"/>
        <v>4.9980084901945603E-3</v>
      </c>
      <c r="J2015" s="1">
        <f>A2015/24/60/60+DATE(1970,1,1)</f>
        <v>44357.5625</v>
      </c>
      <c r="K2015" s="3">
        <f t="shared" si="189"/>
        <v>1</v>
      </c>
      <c r="L2015" s="6">
        <f>(1+Chart!$F$4)^(1/(365/K2015))-1</f>
        <v>6.6592785027408397E-5</v>
      </c>
      <c r="M2015" s="6">
        <f t="shared" si="190"/>
        <v>1.6433440133134525E-6</v>
      </c>
      <c r="N2015" s="6">
        <f t="shared" si="191"/>
        <v>1.3659161524515184E-5</v>
      </c>
      <c r="O2015">
        <f>O2014*(B2015/B2014)</f>
        <v>412.70754089000462</v>
      </c>
      <c r="P2015">
        <f t="shared" si="187"/>
        <v>2021</v>
      </c>
      <c r="Q2015" s="1">
        <f t="shared" si="188"/>
        <v>44357.5625</v>
      </c>
      <c r="R2015">
        <f>IF(B2016="",R2014,IF(Q2015&gt;=Chart!$F$2,E2015,0))</f>
        <v>54.254316770000003</v>
      </c>
      <c r="S2015">
        <f>IF(B2016="",S2014,IFERROR(IF(AND(R2015&gt;0,R2014=0),R2015,(1+(B2016/B2015-1)*Calc!$Z$1)*S2014),0))</f>
        <v>53.874985621076114</v>
      </c>
      <c r="T2015">
        <f>IF(B2016="",T2014,IFERROR(IF(AND(R2015&gt;0,R2014=0),R2015,(1+(B2016/B2015-1)*Calc!$Z$1-L2016)*T2014),0))</f>
        <v>53.317426868079899</v>
      </c>
      <c r="U2015">
        <f>IF(B2016="",U2014,IFERROR(IF(AND(R2015&gt;0,R2014=0),R2015,(1+(B2016/B2015-1)*Calc!$Z$1-M2016*2)*U2014),0))</f>
        <v>53.842563317538236</v>
      </c>
      <c r="V2015">
        <f>IF(B2016="",V2014,IFERROR(IF(AND(R2015&gt;0,R2014=0),R2015,(1+(B2016/B2015-1)*Calc!$Z$1-N2016*2)*V2014),0))</f>
        <v>53.657090097071787</v>
      </c>
      <c r="W2015">
        <f>IF(ISNUMBER(C2015),C2015,W2014)</f>
        <v>0.06</v>
      </c>
      <c r="Y2015" s="1">
        <f>IF(AND(Q2015&gt;=Chart!$F$2,Q2015&lt;=Chart!$F$3),Q2015,#N/A)</f>
        <v>44357.5625</v>
      </c>
      <c r="Z2015">
        <f>IF(AND(Q2015&gt;=Chart!$F$2,Q2015&lt;=Chart!$F$3),R2015,#N/A)</f>
        <v>54.254316770000003</v>
      </c>
      <c r="AA2015">
        <f>IF(AND(Q2015&gt;=Chart!$F$2,Q2015&lt;=Chart!$F$3),S2015,#N/A)</f>
        <v>53.874985621076114</v>
      </c>
      <c r="AB2015">
        <f>IF(AND(Q2015&gt;=Chart!$F$2,Q2015&lt;=Chart!$F$3),T2015,#N/A)</f>
        <v>53.317426868079899</v>
      </c>
      <c r="AC2015">
        <f>IF(AND(Q2015&gt;=Chart!$F$2,Q2015&lt;=Chart!$F$3),U2015,#N/A)</f>
        <v>53.842563317538236</v>
      </c>
      <c r="AD2015">
        <f>IF(AND(Q2015&gt;=Chart!$F$2,Q2015&lt;=Chart!$F$3),V2015,#N/A)</f>
        <v>53.657090097071787</v>
      </c>
      <c r="AE2015">
        <f>IF(AND(Q2015&gt;=Chart!$F$2,Q2015&lt;=Chart!$F$3),I2015,#N/A)</f>
        <v>4.9980084901945603E-3</v>
      </c>
      <c r="AF2015">
        <f>IF(AND(Q2015&gt;=Chart!$F$2,Q2015&lt;=Chart!$F$3),H2015/100,#N/A)</f>
        <v>1.37E-2</v>
      </c>
      <c r="AG2015">
        <f>IF(AND(Q2015&gt;=Chart!$F$2,Q2015&lt;=Chart!$F$3),W2015/100,#N/A)</f>
        <v>5.9999999999999995E-4</v>
      </c>
    </row>
    <row r="2016" spans="1:33" x14ac:dyDescent="0.25">
      <c r="A2016">
        <v>1623418200</v>
      </c>
      <c r="B2016">
        <f>INDEX('Daily Data ADJ'!$1:$1048576,MATCH(Calc!$A2016,'Daily Data ADJ'!$A:$A,0),MATCH("SPY, CBOE BZX: Close",'Daily Data ADJ'!$1:$1,0))</f>
        <v>413.38952497000002</v>
      </c>
      <c r="C2016">
        <f>INDEX('Daily Data ADJ'!$1:$1048576,MATCH(Calc!$A2016,'Daily Data ADJ'!$A:$A,0),MATCH("EFFR, FRED: Close",'Daily Data ADJ'!$1:$1,0))</f>
        <v>0.06</v>
      </c>
      <c r="D2016">
        <f>INDEX('Daily Data ADJ'!$1:$1048576,MATCH(Calc!$A2016,'Daily Data ADJ'!$A:$A,1),MATCH("SOFR, FRED: Close",'Daily Data ADJ'!$1:$1,0))</f>
        <v>0.01</v>
      </c>
      <c r="E2016">
        <f>INDEX('Daily Data ADJ'!$1:$1048576,MATCH(Calc!$A2016,'Daily Data ADJ'!$A:$A,0),MATCH("UPRO, CBOE BZX: Close",'Daily Data ADJ'!$1:$1,0))</f>
        <v>54.522976389999997</v>
      </c>
      <c r="F2016">
        <f>INDEX('Daily Data ADJ'!$1:$1048576,MATCH(Calc!$A2016,'Daily Data ADJ'!$A:$A,0),MATCH("ES1!, CME_MINI: Close",'Daily Data ADJ'!$1:$1,0))</f>
        <v>4236.5</v>
      </c>
      <c r="G2016">
        <f>INDEX('Daily Data ADJ'!$1:$1048576,MATCH(Calc!$A2016,'Daily Data ADJ'!$A:$A,0),MATCH("ES2!, CME_MINI: Close",'Daily Data ADJ'!$1:$1,0))</f>
        <v>4226.75</v>
      </c>
      <c r="H2016">
        <f>INDEX('QUANDL MULTPL SP500_DIV_YIELD_M'!$A:$G,MATCH(Calc!$A2016,'QUANDL MULTPL SP500_DIV_YIELD_M'!$A:$A,1),MATCH('QUANDL MULTPL SP500_DIV_YIELD_M'!$E$1,'QUANDL MULTPL SP500_DIV_YIELD_M'!$A$1:$G$1,0))</f>
        <v>1.37</v>
      </c>
      <c r="I2016" s="5">
        <f t="shared" si="186"/>
        <v>4.5260184337104319E-3</v>
      </c>
      <c r="J2016" s="1">
        <f>A2016/24/60/60+DATE(1970,1,1)</f>
        <v>44358.5625</v>
      </c>
      <c r="K2016" s="3">
        <f t="shared" si="189"/>
        <v>1</v>
      </c>
      <c r="L2016" s="6">
        <f>(1+Chart!$F$4)^(1/(365/K2016))-1</f>
        <v>6.6592785027408397E-5</v>
      </c>
      <c r="M2016" s="6">
        <f t="shared" si="190"/>
        <v>1.6433440133134525E-6</v>
      </c>
      <c r="N2016" s="6">
        <f t="shared" si="191"/>
        <v>1.2372149993833403E-5</v>
      </c>
      <c r="O2016">
        <f>O2015*(B2016/B2015)</f>
        <v>413.38952497000469</v>
      </c>
      <c r="P2016">
        <f t="shared" si="187"/>
        <v>2021</v>
      </c>
      <c r="Q2016" s="1">
        <f t="shared" si="188"/>
        <v>44358.5625</v>
      </c>
      <c r="R2016">
        <f>IF(B2017="",R2015,IF(Q2016&gt;=Chart!$F$2,E2016,0))</f>
        <v>54.522976389999997</v>
      </c>
      <c r="S2016">
        <f>IF(B2017="",S2015,IFERROR(IF(AND(R2016&gt;0,R2015=0),R2016,(1+(B2017/B2016-1)*Calc!$Z$1)*S2015),0))</f>
        <v>54.236852437511203</v>
      </c>
      <c r="T2016">
        <f>IF(B2017="",T2015,IFERROR(IF(AND(R2016&gt;0,R2015=0),R2016,(1+(B2017/B2016-1)*Calc!$Z$1-L2017)*T2015),0))</f>
        <v>53.664896303815638</v>
      </c>
      <c r="U2016">
        <f>IF(B2017="",U2015,IFERROR(IF(AND(R2016&gt;0,R2015=0),R2016,(1+(B2017/B2016-1)*Calc!$Z$1-M2017*2)*U2015),0))</f>
        <v>54.203681468261408</v>
      </c>
      <c r="V2016">
        <f>IF(B2017="",V2015,IFERROR(IF(AND(R2016&gt;0,R2015=0),R2016,(1+(B2017/B2016-1)*Calc!$Z$1-N2017*2)*V2015),0))</f>
        <v>54.013492695254818</v>
      </c>
      <c r="W2016">
        <f>IF(ISNUMBER(C2016),C2016,W2015)</f>
        <v>0.06</v>
      </c>
      <c r="Y2016" s="1">
        <f>IF(AND(Q2016&gt;=Chart!$F$2,Q2016&lt;=Chart!$F$3),Q2016,#N/A)</f>
        <v>44358.5625</v>
      </c>
      <c r="Z2016">
        <f>IF(AND(Q2016&gt;=Chart!$F$2,Q2016&lt;=Chart!$F$3),R2016,#N/A)</f>
        <v>54.522976389999997</v>
      </c>
      <c r="AA2016">
        <f>IF(AND(Q2016&gt;=Chart!$F$2,Q2016&lt;=Chart!$F$3),S2016,#N/A)</f>
        <v>54.236852437511203</v>
      </c>
      <c r="AB2016">
        <f>IF(AND(Q2016&gt;=Chart!$F$2,Q2016&lt;=Chart!$F$3),T2016,#N/A)</f>
        <v>53.664896303815638</v>
      </c>
      <c r="AC2016">
        <f>IF(AND(Q2016&gt;=Chart!$F$2,Q2016&lt;=Chart!$F$3),U2016,#N/A)</f>
        <v>54.203681468261408</v>
      </c>
      <c r="AD2016">
        <f>IF(AND(Q2016&gt;=Chart!$F$2,Q2016&lt;=Chart!$F$3),V2016,#N/A)</f>
        <v>54.013492695254818</v>
      </c>
      <c r="AE2016">
        <f>IF(AND(Q2016&gt;=Chart!$F$2,Q2016&lt;=Chart!$F$3),I2016,#N/A)</f>
        <v>4.5260184337104319E-3</v>
      </c>
      <c r="AF2016">
        <f>IF(AND(Q2016&gt;=Chart!$F$2,Q2016&lt;=Chart!$F$3),H2016/100,#N/A)</f>
        <v>1.37E-2</v>
      </c>
      <c r="AG2016">
        <f>IF(AND(Q2016&gt;=Chart!$F$2,Q2016&lt;=Chart!$F$3),W2016/100,#N/A)</f>
        <v>5.9999999999999995E-4</v>
      </c>
    </row>
    <row r="2017" spans="1:33" x14ac:dyDescent="0.25">
      <c r="A2017">
        <v>1623677400</v>
      </c>
      <c r="B2017">
        <f>INDEX('Daily Data ADJ'!$1:$1048576,MATCH(Calc!$A2017,'Daily Data ADJ'!$A:$A,0),MATCH("SPY, CBOE BZX: Close",'Daily Data ADJ'!$1:$1,0))</f>
        <v>414.31507479999999</v>
      </c>
      <c r="C2017">
        <f>INDEX('Daily Data ADJ'!$1:$1048576,MATCH(Calc!$A2017,'Daily Data ADJ'!$A:$A,0),MATCH("EFFR, FRED: Close",'Daily Data ADJ'!$1:$1,0))</f>
        <v>0.06</v>
      </c>
      <c r="D2017">
        <f>INDEX('Daily Data ADJ'!$1:$1048576,MATCH(Calc!$A2017,'Daily Data ADJ'!$A:$A,1),MATCH("SOFR, FRED: Close",'Daily Data ADJ'!$1:$1,0))</f>
        <v>0.01</v>
      </c>
      <c r="E2017">
        <f>INDEX('Daily Data ADJ'!$1:$1048576,MATCH(Calc!$A2017,'Daily Data ADJ'!$A:$A,0),MATCH("UPRO, CBOE BZX: Close",'Daily Data ADJ'!$1:$1,0))</f>
        <v>54.906065099999999</v>
      </c>
      <c r="F2017">
        <f>INDEX('Daily Data ADJ'!$1:$1048576,MATCH(Calc!$A2017,'Daily Data ADJ'!$A:$A,0),MATCH("ES1!, CME_MINI: Close",'Daily Data ADJ'!$1:$1,0))</f>
        <v>4245.75</v>
      </c>
      <c r="G2017">
        <f>INDEX('Daily Data ADJ'!$1:$1048576,MATCH(Calc!$A2017,'Daily Data ADJ'!$A:$A,0),MATCH("ES2!, CME_MINI: Close",'Daily Data ADJ'!$1:$1,0))</f>
        <v>4236</v>
      </c>
      <c r="H2017">
        <f>INDEX('QUANDL MULTPL SP500_DIV_YIELD_M'!$A:$G,MATCH(Calc!$A2017,'QUANDL MULTPL SP500_DIV_YIELD_M'!$A:$A,1),MATCH('QUANDL MULTPL SP500_DIV_YIELD_M'!$E$1,'QUANDL MULTPL SP500_DIV_YIELD_M'!$A$1:$G$1,0))</f>
        <v>1.37</v>
      </c>
      <c r="I2017" s="5">
        <f t="shared" si="186"/>
        <v>4.5459364478516832E-3</v>
      </c>
      <c r="J2017" s="1">
        <f>A2017/24/60/60+DATE(1970,1,1)</f>
        <v>44361.5625</v>
      </c>
      <c r="K2017" s="3">
        <f t="shared" si="189"/>
        <v>3</v>
      </c>
      <c r="L2017" s="6">
        <f>(1+Chart!$F$4)^(1/(365/K2017))-1</f>
        <v>1.9979165917494157E-4</v>
      </c>
      <c r="M2017" s="6">
        <f t="shared" si="190"/>
        <v>4.9300401414598127E-6</v>
      </c>
      <c r="N2017" s="6">
        <f t="shared" si="191"/>
        <v>3.7279885730656659E-5</v>
      </c>
      <c r="O2017">
        <f>O2016*(B2017/B2016)</f>
        <v>414.31507480000465</v>
      </c>
      <c r="P2017">
        <f t="shared" si="187"/>
        <v>2021</v>
      </c>
      <c r="Q2017" s="1">
        <f t="shared" si="188"/>
        <v>44361.5625</v>
      </c>
      <c r="R2017">
        <f>IF(B2018="",R2016,IF(Q2017&gt;=Chart!$F$2,E2017,0))</f>
        <v>54.906065099999999</v>
      </c>
      <c r="S2017">
        <f>IF(B2018="",S2016,IFERROR(IF(AND(R2017&gt;0,R2016=0),R2017,(1+(B2018/B2017-1)*Calc!$Z$1)*S2016),0))</f>
        <v>53.938413285011904</v>
      </c>
      <c r="T2017">
        <f>IF(B2018="",T2016,IFERROR(IF(AND(R2017&gt;0,R2016=0),R2017,(1+(B2018/B2017-1)*Calc!$Z$1-L2018)*T2016),0))</f>
        <v>53.366030654234223</v>
      </c>
      <c r="U2017">
        <f>IF(B2018="",U2016,IFERROR(IF(AND(R2017&gt;0,R2016=0),R2017,(1+(B2018/B2017-1)*Calc!$Z$1-M2018*2)*U2016),0))</f>
        <v>53.905246688962812</v>
      </c>
      <c r="V2017">
        <f>IF(B2018="",V2016,IFERROR(IF(AND(R2017&gt;0,R2016=0),R2017,(1+(B2018/B2017-1)*Calc!$Z$1-N2018*2)*V2016),0))</f>
        <v>53.715015126778894</v>
      </c>
      <c r="W2017">
        <f>IF(ISNUMBER(C2017),C2017,W2016)</f>
        <v>0.06</v>
      </c>
      <c r="Y2017" s="1">
        <f>IF(AND(Q2017&gt;=Chart!$F$2,Q2017&lt;=Chart!$F$3),Q2017,#N/A)</f>
        <v>44361.5625</v>
      </c>
      <c r="Z2017">
        <f>IF(AND(Q2017&gt;=Chart!$F$2,Q2017&lt;=Chart!$F$3),R2017,#N/A)</f>
        <v>54.906065099999999</v>
      </c>
      <c r="AA2017">
        <f>IF(AND(Q2017&gt;=Chart!$F$2,Q2017&lt;=Chart!$F$3),S2017,#N/A)</f>
        <v>53.938413285011904</v>
      </c>
      <c r="AB2017">
        <f>IF(AND(Q2017&gt;=Chart!$F$2,Q2017&lt;=Chart!$F$3),T2017,#N/A)</f>
        <v>53.366030654234223</v>
      </c>
      <c r="AC2017">
        <f>IF(AND(Q2017&gt;=Chart!$F$2,Q2017&lt;=Chart!$F$3),U2017,#N/A)</f>
        <v>53.905246688962812</v>
      </c>
      <c r="AD2017">
        <f>IF(AND(Q2017&gt;=Chart!$F$2,Q2017&lt;=Chart!$F$3),V2017,#N/A)</f>
        <v>53.715015126778894</v>
      </c>
      <c r="AE2017">
        <f>IF(AND(Q2017&gt;=Chart!$F$2,Q2017&lt;=Chart!$F$3),I2017,#N/A)</f>
        <v>4.5459364478516832E-3</v>
      </c>
      <c r="AF2017">
        <f>IF(AND(Q2017&gt;=Chart!$F$2,Q2017&lt;=Chart!$F$3),H2017/100,#N/A)</f>
        <v>1.37E-2</v>
      </c>
      <c r="AG2017">
        <f>IF(AND(Q2017&gt;=Chart!$F$2,Q2017&lt;=Chart!$F$3),W2017/100,#N/A)</f>
        <v>5.9999999999999995E-4</v>
      </c>
    </row>
    <row r="2018" spans="1:33" x14ac:dyDescent="0.25">
      <c r="A2018">
        <v>1623763800</v>
      </c>
      <c r="B2018">
        <f>INDEX('Daily Data ADJ'!$1:$1048576,MATCH(Calc!$A2018,'Daily Data ADJ'!$A:$A,0),MATCH("SPY, CBOE BZX: Close",'Daily Data ADJ'!$1:$1,0))</f>
        <v>413.55514968</v>
      </c>
      <c r="C2018">
        <f>INDEX('Daily Data ADJ'!$1:$1048576,MATCH(Calc!$A2018,'Daily Data ADJ'!$A:$A,0),MATCH("EFFR, FRED: Close",'Daily Data ADJ'!$1:$1,0))</f>
        <v>0.06</v>
      </c>
      <c r="D2018">
        <f>INDEX('Daily Data ADJ'!$1:$1048576,MATCH(Calc!$A2018,'Daily Data ADJ'!$A:$A,1),MATCH("SOFR, FRED: Close",'Daily Data ADJ'!$1:$1,0))</f>
        <v>0.01</v>
      </c>
      <c r="E2018">
        <f>INDEX('Daily Data ADJ'!$1:$1048576,MATCH(Calc!$A2018,'Daily Data ADJ'!$A:$A,0),MATCH("UPRO, CBOE BZX: Close",'Daily Data ADJ'!$1:$1,0))</f>
        <v>54.572728169999998</v>
      </c>
      <c r="F2018">
        <f>INDEX('Daily Data ADJ'!$1:$1048576,MATCH(Calc!$A2018,'Daily Data ADJ'!$A:$A,0),MATCH("ES1!, CME_MINI: Close",'Daily Data ADJ'!$1:$1,0))</f>
        <v>4236.5</v>
      </c>
      <c r="G2018">
        <f>INDEX('Daily Data ADJ'!$1:$1048576,MATCH(Calc!$A2018,'Daily Data ADJ'!$A:$A,0),MATCH("ES2!, CME_MINI: Close",'Daily Data ADJ'!$1:$1,0))</f>
        <v>4226.5</v>
      </c>
      <c r="H2018">
        <f>INDEX('QUANDL MULTPL SP500_DIV_YIELD_M'!$A:$G,MATCH(Calc!$A2018,'QUANDL MULTPL SP500_DIV_YIELD_M'!$A:$A,1),MATCH('QUANDL MULTPL SP500_DIV_YIELD_M'!$E$1,'QUANDL MULTPL SP500_DIV_YIELD_M'!$A$1:$G$1,0))</f>
        <v>1.37</v>
      </c>
      <c r="I2018" s="5">
        <f t="shared" si="186"/>
        <v>4.2916212928401747E-3</v>
      </c>
      <c r="J2018" s="1">
        <f>A2018/24/60/60+DATE(1970,1,1)</f>
        <v>44362.5625</v>
      </c>
      <c r="K2018" s="3">
        <f t="shared" si="189"/>
        <v>1</v>
      </c>
      <c r="L2018" s="6">
        <f>(1+Chart!$F$4)^(1/(365/K2018))-1</f>
        <v>6.6592785027408397E-5</v>
      </c>
      <c r="M2018" s="6">
        <f t="shared" si="190"/>
        <v>1.6433440133134525E-6</v>
      </c>
      <c r="N2018" s="6">
        <f t="shared" si="191"/>
        <v>1.1732777182915655E-5</v>
      </c>
      <c r="O2018">
        <f>O2017*(B2018/B2017)</f>
        <v>413.55514968000466</v>
      </c>
      <c r="P2018">
        <f t="shared" si="187"/>
        <v>2021</v>
      </c>
      <c r="Q2018" s="1">
        <f t="shared" si="188"/>
        <v>44362.5625</v>
      </c>
      <c r="R2018">
        <f>IF(B2019="",R2017,IF(Q2018&gt;=Chart!$F$2,E2018,0))</f>
        <v>54.572728169999998</v>
      </c>
      <c r="S2018">
        <f>IF(B2019="",S2017,IFERROR(IF(AND(R2018&gt;0,R2017=0),R2018,(1+(B2019/B2018-1)*Calc!$Z$1)*S2017),0))</f>
        <v>53.034949946126957</v>
      </c>
      <c r="T2018">
        <f>IF(B2019="",T2017,IFERROR(IF(AND(R2018&gt;0,R2017=0),R2018,(1+(B2019/B2018-1)*Calc!$Z$1-L2019)*T2017),0))</f>
        <v>52.468600877861213</v>
      </c>
      <c r="U2018">
        <f>IF(B2019="",U2017,IFERROR(IF(AND(R2018&gt;0,R2017=0),R2018,(1+(B2019/B2018-1)*Calc!$Z$1-M2019*2)*U2017),0))</f>
        <v>53.002161717706905</v>
      </c>
      <c r="V2018">
        <f>IF(B2019="",V2017,IFERROR(IF(AND(R2018&gt;0,R2017=0),R2018,(1+(B2019/B2018-1)*Calc!$Z$1-N2019*2)*V2017),0))</f>
        <v>52.814048559456339</v>
      </c>
      <c r="W2018">
        <f>IF(ISNUMBER(C2018),C2018,W2017)</f>
        <v>0.06</v>
      </c>
      <c r="Y2018" s="1">
        <f>IF(AND(Q2018&gt;=Chart!$F$2,Q2018&lt;=Chart!$F$3),Q2018,#N/A)</f>
        <v>44362.5625</v>
      </c>
      <c r="Z2018">
        <f>IF(AND(Q2018&gt;=Chart!$F$2,Q2018&lt;=Chart!$F$3),R2018,#N/A)</f>
        <v>54.572728169999998</v>
      </c>
      <c r="AA2018">
        <f>IF(AND(Q2018&gt;=Chart!$F$2,Q2018&lt;=Chart!$F$3),S2018,#N/A)</f>
        <v>53.034949946126957</v>
      </c>
      <c r="AB2018">
        <f>IF(AND(Q2018&gt;=Chart!$F$2,Q2018&lt;=Chart!$F$3),T2018,#N/A)</f>
        <v>52.468600877861213</v>
      </c>
      <c r="AC2018">
        <f>IF(AND(Q2018&gt;=Chart!$F$2,Q2018&lt;=Chart!$F$3),U2018,#N/A)</f>
        <v>53.002161717706905</v>
      </c>
      <c r="AD2018">
        <f>IF(AND(Q2018&gt;=Chart!$F$2,Q2018&lt;=Chart!$F$3),V2018,#N/A)</f>
        <v>52.814048559456339</v>
      </c>
      <c r="AE2018">
        <f>IF(AND(Q2018&gt;=Chart!$F$2,Q2018&lt;=Chart!$F$3),I2018,#N/A)</f>
        <v>4.2916212928401747E-3</v>
      </c>
      <c r="AF2018">
        <f>IF(AND(Q2018&gt;=Chart!$F$2,Q2018&lt;=Chart!$F$3),H2018/100,#N/A)</f>
        <v>1.37E-2</v>
      </c>
      <c r="AG2018">
        <f>IF(AND(Q2018&gt;=Chart!$F$2,Q2018&lt;=Chart!$F$3),W2018/100,#N/A)</f>
        <v>5.9999999999999995E-4</v>
      </c>
    </row>
    <row r="2019" spans="1:33" x14ac:dyDescent="0.25">
      <c r="A2019">
        <v>1623850200</v>
      </c>
      <c r="B2019">
        <f>INDEX('Daily Data ADJ'!$1:$1048576,MATCH(Calc!$A2019,'Daily Data ADJ'!$A:$A,0),MATCH("SPY, CBOE BZX: Close",'Daily Data ADJ'!$1:$1,0))</f>
        <v>411.24614642</v>
      </c>
      <c r="C2019">
        <f>INDEX('Daily Data ADJ'!$1:$1048576,MATCH(Calc!$A2019,'Daily Data ADJ'!$A:$A,0),MATCH("EFFR, FRED: Close",'Daily Data ADJ'!$1:$1,0))</f>
        <v>0.06</v>
      </c>
      <c r="D2019">
        <f>INDEX('Daily Data ADJ'!$1:$1048576,MATCH(Calc!$A2019,'Daily Data ADJ'!$A:$A,1),MATCH("SOFR, FRED: Close",'Daily Data ADJ'!$1:$1,0))</f>
        <v>0.01</v>
      </c>
      <c r="E2019">
        <f>INDEX('Daily Data ADJ'!$1:$1048576,MATCH(Calc!$A2019,'Daily Data ADJ'!$A:$A,0),MATCH("UPRO, CBOE BZX: Close",'Daily Data ADJ'!$1:$1,0))</f>
        <v>53.677196119999998</v>
      </c>
      <c r="F2019">
        <f>INDEX('Daily Data ADJ'!$1:$1048576,MATCH(Calc!$A2019,'Daily Data ADJ'!$A:$A,0),MATCH("ES1!, CME_MINI: Close",'Daily Data ADJ'!$1:$1,0))</f>
        <v>4213</v>
      </c>
      <c r="G2019">
        <f>INDEX('Daily Data ADJ'!$1:$1048576,MATCH(Calc!$A2019,'Daily Data ADJ'!$A:$A,0),MATCH("ES2!, CME_MINI: Close",'Daily Data ADJ'!$1:$1,0))</f>
        <v>4203</v>
      </c>
      <c r="H2019">
        <f>INDEX('QUANDL MULTPL SP500_DIV_YIELD_M'!$A:$G,MATCH(Calc!$A2019,'QUANDL MULTPL SP500_DIV_YIELD_M'!$A:$A,1),MATCH('QUANDL MULTPL SP500_DIV_YIELD_M'!$E$1,'QUANDL MULTPL SP500_DIV_YIELD_M'!$A$1:$G$1,0))</f>
        <v>1.37</v>
      </c>
      <c r="I2019" s="5">
        <f t="shared" si="186"/>
        <v>4.2393285316900224E-3</v>
      </c>
      <c r="J2019" s="1">
        <f>A2019/24/60/60+DATE(1970,1,1)</f>
        <v>44363.5625</v>
      </c>
      <c r="K2019" s="3">
        <f t="shared" si="189"/>
        <v>1</v>
      </c>
      <c r="L2019" s="6">
        <f>(1+Chart!$F$4)^(1/(365/K2019))-1</f>
        <v>6.6592785027408397E-5</v>
      </c>
      <c r="M2019" s="6">
        <f t="shared" si="190"/>
        <v>1.6433440133134525E-6</v>
      </c>
      <c r="N2019" s="6">
        <f t="shared" si="191"/>
        <v>1.1590116190340893E-5</v>
      </c>
      <c r="O2019">
        <f>O2018*(B2019/B2018)</f>
        <v>411.24614642000466</v>
      </c>
      <c r="P2019">
        <f t="shared" si="187"/>
        <v>2021</v>
      </c>
      <c r="Q2019" s="1">
        <f t="shared" si="188"/>
        <v>44363.5625</v>
      </c>
      <c r="R2019">
        <f>IF(B2020="",R2018,IF(Q2019&gt;=Chart!$F$2,E2019,0))</f>
        <v>53.677196119999998</v>
      </c>
      <c r="S2019">
        <f>IF(B2020="",S2018,IFERROR(IF(AND(R2019&gt;0,R2018=0),R2019,(1+(B2020/B2019-1)*Calc!$Z$1)*S2018),0))</f>
        <v>52.982180100735214</v>
      </c>
      <c r="T2019">
        <f>IF(B2020="",T2018,IFERROR(IF(AND(R2019&gt;0,R2018=0),R2019,(1+(B2020/B2019-1)*Calc!$Z$1-L2020)*T2018),0))</f>
        <v>52.412900520283046</v>
      </c>
      <c r="U2019">
        <f>IF(B2020="",U2018,IFERROR(IF(AND(R2019&gt;0,R2018=0),R2019,(1+(B2020/B2019-1)*Calc!$Z$1-M2020*2)*U2018),0))</f>
        <v>52.949134218559117</v>
      </c>
      <c r="V2019">
        <f>IF(B2020="",V2018,IFERROR(IF(AND(R2019&gt;0,R2018=0),R2019,(1+(B2020/B2019-1)*Calc!$Z$1-N2020*2)*V2018),0))</f>
        <v>52.76020682762401</v>
      </c>
      <c r="W2019">
        <f>IF(ISNUMBER(C2019),C2019,W2018)</f>
        <v>0.06</v>
      </c>
      <c r="Y2019" s="1">
        <f>IF(AND(Q2019&gt;=Chart!$F$2,Q2019&lt;=Chart!$F$3),Q2019,#N/A)</f>
        <v>44363.5625</v>
      </c>
      <c r="Z2019">
        <f>IF(AND(Q2019&gt;=Chart!$F$2,Q2019&lt;=Chart!$F$3),R2019,#N/A)</f>
        <v>53.677196119999998</v>
      </c>
      <c r="AA2019">
        <f>IF(AND(Q2019&gt;=Chart!$F$2,Q2019&lt;=Chart!$F$3),S2019,#N/A)</f>
        <v>52.982180100735214</v>
      </c>
      <c r="AB2019">
        <f>IF(AND(Q2019&gt;=Chart!$F$2,Q2019&lt;=Chart!$F$3),T2019,#N/A)</f>
        <v>52.412900520283046</v>
      </c>
      <c r="AC2019">
        <f>IF(AND(Q2019&gt;=Chart!$F$2,Q2019&lt;=Chart!$F$3),U2019,#N/A)</f>
        <v>52.949134218559117</v>
      </c>
      <c r="AD2019">
        <f>IF(AND(Q2019&gt;=Chart!$F$2,Q2019&lt;=Chart!$F$3),V2019,#N/A)</f>
        <v>52.76020682762401</v>
      </c>
      <c r="AE2019">
        <f>IF(AND(Q2019&gt;=Chart!$F$2,Q2019&lt;=Chart!$F$3),I2019,#N/A)</f>
        <v>4.2393285316900224E-3</v>
      </c>
      <c r="AF2019">
        <f>IF(AND(Q2019&gt;=Chart!$F$2,Q2019&lt;=Chart!$F$3),H2019/100,#N/A)</f>
        <v>1.37E-2</v>
      </c>
      <c r="AG2019">
        <f>IF(AND(Q2019&gt;=Chart!$F$2,Q2019&lt;=Chart!$F$3),W2019/100,#N/A)</f>
        <v>5.9999999999999995E-4</v>
      </c>
    </row>
    <row r="2020" spans="1:33" x14ac:dyDescent="0.25">
      <c r="A2020">
        <v>1623936600</v>
      </c>
      <c r="B2020">
        <f>INDEX('Daily Data ADJ'!$1:$1048576,MATCH(Calc!$A2020,'Daily Data ADJ'!$A:$A,0),MATCH("SPY, CBOE BZX: Close",'Daily Data ADJ'!$1:$1,0))</f>
        <v>411.10974959999999</v>
      </c>
      <c r="C2020">
        <f>INDEX('Daily Data ADJ'!$1:$1048576,MATCH(Calc!$A2020,'Daily Data ADJ'!$A:$A,0),MATCH("EFFR, FRED: Close",'Daily Data ADJ'!$1:$1,0))</f>
        <v>0.1</v>
      </c>
      <c r="D2020">
        <f>INDEX('Daily Data ADJ'!$1:$1048576,MATCH(Calc!$A2020,'Daily Data ADJ'!$A:$A,1),MATCH("SOFR, FRED: Close",'Daily Data ADJ'!$1:$1,0))</f>
        <v>0.05</v>
      </c>
      <c r="E2020">
        <f>INDEX('Daily Data ADJ'!$1:$1048576,MATCH(Calc!$A2020,'Daily Data ADJ'!$A:$A,0),MATCH("UPRO, CBOE BZX: Close",'Daily Data ADJ'!$1:$1,0))</f>
        <v>53.637394690000001</v>
      </c>
      <c r="F2020">
        <f>INDEX('Daily Data ADJ'!$1:$1048576,MATCH(Calc!$A2020,'Daily Data ADJ'!$A:$A,0),MATCH("ES1!, CME_MINI: Close",'Daily Data ADJ'!$1:$1,0))</f>
        <v>4212.25</v>
      </c>
      <c r="G2020">
        <f>INDEX('Daily Data ADJ'!$1:$1048576,MATCH(Calc!$A2020,'Daily Data ADJ'!$A:$A,0),MATCH("ES2!, CME_MINI: Close",'Daily Data ADJ'!$1:$1,0))</f>
        <v>4202.5</v>
      </c>
      <c r="H2020">
        <f>INDEX('QUANDL MULTPL SP500_DIV_YIELD_M'!$A:$G,MATCH(Calc!$A2020,'QUANDL MULTPL SP500_DIV_YIELD_M'!$A:$A,1),MATCH('QUANDL MULTPL SP500_DIV_YIELD_M'!$E$1,'QUANDL MULTPL SP500_DIV_YIELD_M'!$A$1:$G$1,0))</f>
        <v>1.37</v>
      </c>
      <c r="I2020" s="5">
        <f t="shared" si="186"/>
        <v>4.4733870969135385E-3</v>
      </c>
      <c r="J2020" s="1">
        <f>A2020/24/60/60+DATE(1970,1,1)</f>
        <v>44364.5625</v>
      </c>
      <c r="K2020" s="3">
        <f t="shared" si="189"/>
        <v>1</v>
      </c>
      <c r="L2020" s="6">
        <f>(1+Chart!$F$4)^(1/(365/K2020))-1</f>
        <v>6.6592785027408397E-5</v>
      </c>
      <c r="M2020" s="6">
        <f t="shared" si="190"/>
        <v>2.7383608263154002E-6</v>
      </c>
      <c r="N2020" s="6">
        <f t="shared" si="191"/>
        <v>1.2228598714969507E-5</v>
      </c>
      <c r="O2020">
        <f>O2019*(B2020/B2019)</f>
        <v>411.10974960000465</v>
      </c>
      <c r="P2020">
        <f t="shared" si="187"/>
        <v>2021</v>
      </c>
      <c r="Q2020" s="1">
        <f t="shared" si="188"/>
        <v>44364.5625</v>
      </c>
      <c r="R2020">
        <f>IF(B2021="",R2019,IF(Q2020&gt;=Chart!$F$2,E2020,0))</f>
        <v>53.637394690000001</v>
      </c>
      <c r="S2020">
        <f>IF(B2021="",S2019,IFERROR(IF(AND(R2020&gt;0,R2019=0),R2020,(1+(B2021/B2020-1)*Calc!$Z$1)*S2019),0))</f>
        <v>50.837875887611588</v>
      </c>
      <c r="T2020">
        <f>IF(B2021="",T2019,IFERROR(IF(AND(R2020&gt;0,R2019=0),R2020,(1+(B2021/B2020-1)*Calc!$Z$1-L2021)*T2019),0))</f>
        <v>50.288145970538821</v>
      </c>
      <c r="U2020">
        <f>IF(B2021="",U2019,IFERROR(IF(AND(R2020&gt;0,R2019=0),R2020,(1+(B2021/B2020-1)*Calc!$Z$1-M2021*2)*U2019),0))</f>
        <v>50.805877456584525</v>
      </c>
      <c r="V2020">
        <f>IF(B2021="",V2019,IFERROR(IF(AND(R2020&gt;0,R2019=0),R2020,(1+(B2021/B2020-1)*Calc!$Z$1-N2021*2)*V2019),0))</f>
        <v>50.623702239481872</v>
      </c>
      <c r="W2020">
        <f>IF(ISNUMBER(C2020),C2020,W2019)</f>
        <v>0.1</v>
      </c>
      <c r="Y2020" s="1">
        <f>IF(AND(Q2020&gt;=Chart!$F$2,Q2020&lt;=Chart!$F$3),Q2020,#N/A)</f>
        <v>44364.5625</v>
      </c>
      <c r="Z2020">
        <f>IF(AND(Q2020&gt;=Chart!$F$2,Q2020&lt;=Chart!$F$3),R2020,#N/A)</f>
        <v>53.637394690000001</v>
      </c>
      <c r="AA2020">
        <f>IF(AND(Q2020&gt;=Chart!$F$2,Q2020&lt;=Chart!$F$3),S2020,#N/A)</f>
        <v>50.837875887611588</v>
      </c>
      <c r="AB2020">
        <f>IF(AND(Q2020&gt;=Chart!$F$2,Q2020&lt;=Chart!$F$3),T2020,#N/A)</f>
        <v>50.288145970538821</v>
      </c>
      <c r="AC2020">
        <f>IF(AND(Q2020&gt;=Chart!$F$2,Q2020&lt;=Chart!$F$3),U2020,#N/A)</f>
        <v>50.805877456584525</v>
      </c>
      <c r="AD2020">
        <f>IF(AND(Q2020&gt;=Chart!$F$2,Q2020&lt;=Chart!$F$3),V2020,#N/A)</f>
        <v>50.623702239481872</v>
      </c>
      <c r="AE2020">
        <f>IF(AND(Q2020&gt;=Chart!$F$2,Q2020&lt;=Chart!$F$3),I2020,#N/A)</f>
        <v>4.4733870969135385E-3</v>
      </c>
      <c r="AF2020">
        <f>IF(AND(Q2020&gt;=Chart!$F$2,Q2020&lt;=Chart!$F$3),H2020/100,#N/A)</f>
        <v>1.37E-2</v>
      </c>
      <c r="AG2020">
        <f>IF(AND(Q2020&gt;=Chart!$F$2,Q2020&lt;=Chart!$F$3),W2020/100,#N/A)</f>
        <v>1E-3</v>
      </c>
    </row>
    <row r="2021" spans="1:33" x14ac:dyDescent="0.25">
      <c r="A2021">
        <v>1624023000</v>
      </c>
      <c r="B2021">
        <f>INDEX('Daily Data ADJ'!$1:$1048576,MATCH(Calc!$A2021,'Daily Data ADJ'!$A:$A,0),MATCH("SPY, CBOE BZX: Close",'Daily Data ADJ'!$1:$1,0))</f>
        <v>405.56358064</v>
      </c>
      <c r="C2021">
        <f>INDEX('Daily Data ADJ'!$1:$1048576,MATCH(Calc!$A2021,'Daily Data ADJ'!$A:$A,0),MATCH("EFFR, FRED: Close",'Daily Data ADJ'!$1:$1,0))</f>
        <v>0.1</v>
      </c>
      <c r="D2021">
        <f>INDEX('Daily Data ADJ'!$1:$1048576,MATCH(Calc!$A2021,'Daily Data ADJ'!$A:$A,1),MATCH("SOFR, FRED: Close",'Daily Data ADJ'!$1:$1,0))</f>
        <v>0.05</v>
      </c>
      <c r="E2021">
        <f>INDEX('Daily Data ADJ'!$1:$1048576,MATCH(Calc!$A2021,'Daily Data ADJ'!$A:$A,0),MATCH("UPRO, CBOE BZX: Close",'Daily Data ADJ'!$1:$1,0))</f>
        <v>51.478167409999998</v>
      </c>
      <c r="F2021">
        <f>INDEX('Daily Data ADJ'!$1:$1048576,MATCH(Calc!$A2021,'Daily Data ADJ'!$A:$A,0),MATCH("ES1!, CME_MINI: Close",'Daily Data ADJ'!$1:$1,0))</f>
        <v>4153.5</v>
      </c>
      <c r="G2021">
        <f>INDEX('Daily Data ADJ'!$1:$1048576,MATCH(Calc!$A2021,'Daily Data ADJ'!$A:$A,0),MATCH("ES2!, CME_MINI: Close",'Daily Data ADJ'!$1:$1,0))</f>
        <v>4143.5</v>
      </c>
      <c r="H2021">
        <f>INDEX('QUANDL MULTPL SP500_DIV_YIELD_M'!$A:$G,MATCH(Calc!$A2021,'QUANDL MULTPL SP500_DIV_YIELD_M'!$A:$A,1),MATCH('QUANDL MULTPL SP500_DIV_YIELD_M'!$E$1,'QUANDL MULTPL SP500_DIV_YIELD_M'!$A$1:$G$1,0))</f>
        <v>1.37</v>
      </c>
      <c r="I2021" s="5">
        <f t="shared" si="186"/>
        <v>4.1042915033067777E-3</v>
      </c>
      <c r="J2021" s="1">
        <f>A2021/24/60/60+DATE(1970,1,1)</f>
        <v>44365.5625</v>
      </c>
      <c r="K2021" s="3">
        <f t="shared" si="189"/>
        <v>1</v>
      </c>
      <c r="L2021" s="6">
        <f>(1+Chart!$F$4)^(1/(365/K2021))-1</f>
        <v>6.6592785027408397E-5</v>
      </c>
      <c r="M2021" s="6">
        <f t="shared" si="190"/>
        <v>2.7383608263154002E-6</v>
      </c>
      <c r="N2021" s="6">
        <f t="shared" si="191"/>
        <v>1.1221684535600573E-5</v>
      </c>
      <c r="O2021">
        <f>O2020*(B2021/B2020)</f>
        <v>405.5635806400046</v>
      </c>
      <c r="P2021">
        <f t="shared" si="187"/>
        <v>2021</v>
      </c>
      <c r="Q2021" s="1">
        <f t="shared" si="188"/>
        <v>44365.5625</v>
      </c>
      <c r="R2021">
        <f>IF(B2022="",R2020,IF(Q2021&gt;=Chart!$F$2,E2021,0))</f>
        <v>51.478167409999998</v>
      </c>
      <c r="S2021">
        <f>IF(B2022="",S2020,IFERROR(IF(AND(R2021&gt;0,R2020=0),R2021,(1+(B2022/B2021-1)*Calc!$Z$1)*S2020),0))</f>
        <v>53.021262921502789</v>
      </c>
      <c r="T2021">
        <f>IF(B2022="",T2020,IFERROR(IF(AND(R2021&gt;0,R2020=0),R2021,(1+(B2022/B2021-1)*Calc!$Z$1-L2022)*T2020),0))</f>
        <v>52.43787603085039</v>
      </c>
      <c r="U2021">
        <f>IF(B2022="",U2020,IFERROR(IF(AND(R2021&gt;0,R2020=0),R2021,(1+(B2022/B2021-1)*Calc!$Z$1-M2022*2)*U2020),0))</f>
        <v>52.987055469405476</v>
      </c>
      <c r="V2021">
        <f>IF(B2022="",V2020,IFERROR(IF(AND(R2021&gt;0,R2020=0),R2021,(1+(B2022/B2021-1)*Calc!$Z$1-N2022*2)*V2020),0))</f>
        <v>52.794173836586232</v>
      </c>
      <c r="W2021">
        <f>IF(ISNUMBER(C2021),C2021,W2020)</f>
        <v>0.1</v>
      </c>
      <c r="Y2021" s="1">
        <f>IF(AND(Q2021&gt;=Chart!$F$2,Q2021&lt;=Chart!$F$3),Q2021,#N/A)</f>
        <v>44365.5625</v>
      </c>
      <c r="Z2021">
        <f>IF(AND(Q2021&gt;=Chart!$F$2,Q2021&lt;=Chart!$F$3),R2021,#N/A)</f>
        <v>51.478167409999998</v>
      </c>
      <c r="AA2021">
        <f>IF(AND(Q2021&gt;=Chart!$F$2,Q2021&lt;=Chart!$F$3),S2021,#N/A)</f>
        <v>53.021262921502789</v>
      </c>
      <c r="AB2021">
        <f>IF(AND(Q2021&gt;=Chart!$F$2,Q2021&lt;=Chart!$F$3),T2021,#N/A)</f>
        <v>52.43787603085039</v>
      </c>
      <c r="AC2021">
        <f>IF(AND(Q2021&gt;=Chart!$F$2,Q2021&lt;=Chart!$F$3),U2021,#N/A)</f>
        <v>52.987055469405476</v>
      </c>
      <c r="AD2021">
        <f>IF(AND(Q2021&gt;=Chart!$F$2,Q2021&lt;=Chart!$F$3),V2021,#N/A)</f>
        <v>52.794173836586232</v>
      </c>
      <c r="AE2021">
        <f>IF(AND(Q2021&gt;=Chart!$F$2,Q2021&lt;=Chart!$F$3),I2021,#N/A)</f>
        <v>4.1042915033067777E-3</v>
      </c>
      <c r="AF2021">
        <f>IF(AND(Q2021&gt;=Chart!$F$2,Q2021&lt;=Chart!$F$3),H2021/100,#N/A)</f>
        <v>1.37E-2</v>
      </c>
      <c r="AG2021">
        <f>IF(AND(Q2021&gt;=Chart!$F$2,Q2021&lt;=Chart!$F$3),W2021/100,#N/A)</f>
        <v>1E-3</v>
      </c>
    </row>
    <row r="2022" spans="1:33" x14ac:dyDescent="0.25">
      <c r="A2022">
        <v>1624282200</v>
      </c>
      <c r="B2022">
        <f>INDEX('Daily Data ADJ'!$1:$1048576,MATCH(Calc!$A2022,'Daily Data ADJ'!$A:$A,0),MATCH("SPY, CBOE BZX: Close",'Daily Data ADJ'!$1:$1,0))</f>
        <v>411.36963401999998</v>
      </c>
      <c r="C2022">
        <f>INDEX('Daily Data ADJ'!$1:$1048576,MATCH(Calc!$A2022,'Daily Data ADJ'!$A:$A,0),MATCH("EFFR, FRED: Close",'Daily Data ADJ'!$1:$1,0))</f>
        <v>0.1</v>
      </c>
      <c r="D2022">
        <f>INDEX('Daily Data ADJ'!$1:$1048576,MATCH(Calc!$A2022,'Daily Data ADJ'!$A:$A,1),MATCH("SOFR, FRED: Close",'Daily Data ADJ'!$1:$1,0))</f>
        <v>0.05</v>
      </c>
      <c r="E2022">
        <f>INDEX('Daily Data ADJ'!$1:$1048576,MATCH(Calc!$A2022,'Daily Data ADJ'!$A:$A,0),MATCH("UPRO, CBOE BZX: Close",'Daily Data ADJ'!$1:$1,0))</f>
        <v>53.657295410000003</v>
      </c>
      <c r="F2022">
        <f>INDEX('Daily Data ADJ'!$1:$1048576,MATCH(Calc!$A2022,'Daily Data ADJ'!$A:$A,0),MATCH("ES1!, CME_MINI: Close",'Daily Data ADJ'!$1:$1,0))</f>
        <v>4213.75</v>
      </c>
      <c r="G2022">
        <f>INDEX('Daily Data ADJ'!$1:$1048576,MATCH(Calc!$A2022,'Daily Data ADJ'!$A:$A,0),MATCH("ES2!, CME_MINI: Close",'Daily Data ADJ'!$1:$1,0))</f>
        <v>4204</v>
      </c>
      <c r="H2022">
        <f>INDEX('QUANDL MULTPL SP500_DIV_YIELD_M'!$A:$G,MATCH(Calc!$A2022,'QUANDL MULTPL SP500_DIV_YIELD_M'!$A:$A,1),MATCH('QUANDL MULTPL SP500_DIV_YIELD_M'!$E$1,'QUANDL MULTPL SP500_DIV_YIELD_M'!$A$1:$G$1,0))</f>
        <v>1.37</v>
      </c>
      <c r="I2022" s="5">
        <f t="shared" si="186"/>
        <v>4.4766601590418668E-3</v>
      </c>
      <c r="J2022" s="1">
        <f>A2022/24/60/60+DATE(1970,1,1)</f>
        <v>44368.5625</v>
      </c>
      <c r="K2022" s="3">
        <f t="shared" si="189"/>
        <v>3</v>
      </c>
      <c r="L2022" s="6">
        <f>(1+Chart!$F$4)^(1/(365/K2022))-1</f>
        <v>1.9979165917494157E-4</v>
      </c>
      <c r="M2022" s="6">
        <f t="shared" si="190"/>
        <v>8.2151049745071703E-6</v>
      </c>
      <c r="N2022" s="6">
        <f t="shared" si="191"/>
        <v>3.6713027775636675E-5</v>
      </c>
      <c r="O2022">
        <f>O2021*(B2022/B2021)</f>
        <v>411.3696340200047</v>
      </c>
      <c r="P2022">
        <f t="shared" si="187"/>
        <v>2021</v>
      </c>
      <c r="Q2022" s="1">
        <f t="shared" si="188"/>
        <v>44368.5625</v>
      </c>
      <c r="R2022">
        <f>IF(B2023="",R2021,IF(Q2022&gt;=Chart!$F$2,E2022,0))</f>
        <v>53.657295410000003</v>
      </c>
      <c r="S2022">
        <f>IF(B2023="",S2021,IFERROR(IF(AND(R2022&gt;0,R2021=0),R2022,(1+(B2023/B2022-1)*Calc!$Z$1)*S2021),0))</f>
        <v>53.871649096531605</v>
      </c>
      <c r="T2022">
        <f>IF(B2023="",T2021,IFERROR(IF(AND(R2022&gt;0,R2021=0),R2022,(1+(B2023/B2022-1)*Calc!$Z$1-L2023)*T2021),0))</f>
        <v>53.275413519867961</v>
      </c>
      <c r="U2022">
        <f>IF(B2023="",U2021,IFERROR(IF(AND(R2022&gt;0,R2021=0),R2022,(1+(B2023/B2022-1)*Calc!$Z$1-M2023*2)*U2021),0))</f>
        <v>53.836602809860032</v>
      </c>
      <c r="V2022">
        <f>IF(B2023="",V2021,IFERROR(IF(AND(R2022&gt;0,R2021=0),R2022,(1+(B2023/B2022-1)*Calc!$Z$1-N2023*2)*V2021),0))</f>
        <v>53.639679138223642</v>
      </c>
      <c r="W2022">
        <f>IF(ISNUMBER(C2022),C2022,W2021)</f>
        <v>0.1</v>
      </c>
      <c r="Y2022" s="1">
        <f>IF(AND(Q2022&gt;=Chart!$F$2,Q2022&lt;=Chart!$F$3),Q2022,#N/A)</f>
        <v>44368.5625</v>
      </c>
      <c r="Z2022">
        <f>IF(AND(Q2022&gt;=Chart!$F$2,Q2022&lt;=Chart!$F$3),R2022,#N/A)</f>
        <v>53.657295410000003</v>
      </c>
      <c r="AA2022">
        <f>IF(AND(Q2022&gt;=Chart!$F$2,Q2022&lt;=Chart!$F$3),S2022,#N/A)</f>
        <v>53.871649096531605</v>
      </c>
      <c r="AB2022">
        <f>IF(AND(Q2022&gt;=Chart!$F$2,Q2022&lt;=Chart!$F$3),T2022,#N/A)</f>
        <v>53.275413519867961</v>
      </c>
      <c r="AC2022">
        <f>IF(AND(Q2022&gt;=Chart!$F$2,Q2022&lt;=Chart!$F$3),U2022,#N/A)</f>
        <v>53.836602809860032</v>
      </c>
      <c r="AD2022">
        <f>IF(AND(Q2022&gt;=Chart!$F$2,Q2022&lt;=Chart!$F$3),V2022,#N/A)</f>
        <v>53.639679138223642</v>
      </c>
      <c r="AE2022">
        <f>IF(AND(Q2022&gt;=Chart!$F$2,Q2022&lt;=Chart!$F$3),I2022,#N/A)</f>
        <v>4.4766601590418668E-3</v>
      </c>
      <c r="AF2022">
        <f>IF(AND(Q2022&gt;=Chart!$F$2,Q2022&lt;=Chart!$F$3),H2022/100,#N/A)</f>
        <v>1.37E-2</v>
      </c>
      <c r="AG2022">
        <f>IF(AND(Q2022&gt;=Chart!$F$2,Q2022&lt;=Chart!$F$3),W2022/100,#N/A)</f>
        <v>1E-3</v>
      </c>
    </row>
    <row r="2023" spans="1:33" x14ac:dyDescent="0.25">
      <c r="A2023">
        <v>1624368600</v>
      </c>
      <c r="B2023">
        <f>INDEX('Daily Data ADJ'!$1:$1048576,MATCH(Calc!$A2023,'Daily Data ADJ'!$A:$A,0),MATCH("SPY, CBOE BZX: Close",'Daily Data ADJ'!$1:$1,0))</f>
        <v>413.56889667000002</v>
      </c>
      <c r="C2023">
        <f>INDEX('Daily Data ADJ'!$1:$1048576,MATCH(Calc!$A2023,'Daily Data ADJ'!$A:$A,0),MATCH("EFFR, FRED: Close",'Daily Data ADJ'!$1:$1,0))</f>
        <v>0.1</v>
      </c>
      <c r="D2023">
        <f>INDEX('Daily Data ADJ'!$1:$1048576,MATCH(Calc!$A2023,'Daily Data ADJ'!$A:$A,1),MATCH("SOFR, FRED: Close",'Daily Data ADJ'!$1:$1,0))</f>
        <v>0.05</v>
      </c>
      <c r="E2023">
        <f>INDEX('Daily Data ADJ'!$1:$1048576,MATCH(Calc!$A2023,'Daily Data ADJ'!$A:$A,0),MATCH("UPRO, CBOE BZX: Close",'Daily Data ADJ'!$1:$1,0))</f>
        <v>54.458299070000002</v>
      </c>
      <c r="F2023">
        <f>INDEX('Daily Data ADJ'!$1:$1048576,MATCH(Calc!$A2023,'Daily Data ADJ'!$A:$A,0),MATCH("ES1!, CME_MINI: Close",'Daily Data ADJ'!$1:$1,0))</f>
        <v>4236.25</v>
      </c>
      <c r="G2023">
        <f>INDEX('Daily Data ADJ'!$1:$1048576,MATCH(Calc!$A2023,'Daily Data ADJ'!$A:$A,0),MATCH("ES2!, CME_MINI: Close",'Daily Data ADJ'!$1:$1,0))</f>
        <v>4226.25</v>
      </c>
      <c r="H2023">
        <f>INDEX('QUANDL MULTPL SP500_DIV_YIELD_M'!$A:$G,MATCH(Calc!$A2023,'QUANDL MULTPL SP500_DIV_YIELD_M'!$A:$A,1),MATCH('QUANDL MULTPL SP500_DIV_YIELD_M'!$E$1,'QUANDL MULTPL SP500_DIV_YIELD_M'!$A$1:$G$1,0))</f>
        <v>1.37</v>
      </c>
      <c r="I2023" s="5">
        <f t="shared" si="186"/>
        <v>4.2910680292326912E-3</v>
      </c>
      <c r="J2023" s="1">
        <f>A2023/24/60/60+DATE(1970,1,1)</f>
        <v>44369.5625</v>
      </c>
      <c r="K2023" s="3">
        <f t="shared" si="189"/>
        <v>1</v>
      </c>
      <c r="L2023" s="6">
        <f>(1+Chart!$F$4)^(1/(365/K2023))-1</f>
        <v>6.6592785027408397E-5</v>
      </c>
      <c r="M2023" s="6">
        <f t="shared" si="190"/>
        <v>2.7383608263154002E-6</v>
      </c>
      <c r="N2023" s="6">
        <f t="shared" si="191"/>
        <v>1.1731267851589067E-5</v>
      </c>
      <c r="O2023">
        <f>O2022*(B2023/B2022)</f>
        <v>413.56889667000473</v>
      </c>
      <c r="P2023">
        <f t="shared" si="187"/>
        <v>2021</v>
      </c>
      <c r="Q2023" s="1">
        <f t="shared" si="188"/>
        <v>44369.5625</v>
      </c>
      <c r="R2023">
        <f>IF(B2024="",R2022,IF(Q2023&gt;=Chart!$F$2,E2023,0))</f>
        <v>54.458299070000002</v>
      </c>
      <c r="S2023">
        <f>IF(B2024="",S2022,IFERROR(IF(AND(R2023&gt;0,R2022=0),R2023,(1+(B2024/B2023-1)*Calc!$Z$1)*S2022),0))</f>
        <v>53.676844854932362</v>
      </c>
      <c r="T2023">
        <f>IF(B2024="",T2022,IFERROR(IF(AND(R2023&gt;0,R2022=0),R2023,(1+(B2024/B2023-1)*Calc!$Z$1-L2024)*T2022),0))</f>
        <v>53.079217556192376</v>
      </c>
      <c r="U2023">
        <f>IF(B2024="",U2022,IFERROR(IF(AND(R2023&gt;0,R2022=0),R2023,(1+(B2024/B2023-1)*Calc!$Z$1-M2024*2)*U2022),0))</f>
        <v>53.641630450380482</v>
      </c>
      <c r="V2023">
        <f>IF(B2024="",V2022,IFERROR(IF(AND(R2023&gt;0,R2022=0),R2023,(1+(B2024/B2023-1)*Calc!$Z$1-N2024*2)*V2022),0))</f>
        <v>53.44445827599548</v>
      </c>
      <c r="W2023">
        <f>IF(ISNUMBER(C2023),C2023,W2022)</f>
        <v>0.1</v>
      </c>
      <c r="Y2023" s="1">
        <f>IF(AND(Q2023&gt;=Chart!$F$2,Q2023&lt;=Chart!$F$3),Q2023,#N/A)</f>
        <v>44369.5625</v>
      </c>
      <c r="Z2023">
        <f>IF(AND(Q2023&gt;=Chart!$F$2,Q2023&lt;=Chart!$F$3),R2023,#N/A)</f>
        <v>54.458299070000002</v>
      </c>
      <c r="AA2023">
        <f>IF(AND(Q2023&gt;=Chart!$F$2,Q2023&lt;=Chart!$F$3),S2023,#N/A)</f>
        <v>53.676844854932362</v>
      </c>
      <c r="AB2023">
        <f>IF(AND(Q2023&gt;=Chart!$F$2,Q2023&lt;=Chart!$F$3),T2023,#N/A)</f>
        <v>53.079217556192376</v>
      </c>
      <c r="AC2023">
        <f>IF(AND(Q2023&gt;=Chart!$F$2,Q2023&lt;=Chart!$F$3),U2023,#N/A)</f>
        <v>53.641630450380482</v>
      </c>
      <c r="AD2023">
        <f>IF(AND(Q2023&gt;=Chart!$F$2,Q2023&lt;=Chart!$F$3),V2023,#N/A)</f>
        <v>53.44445827599548</v>
      </c>
      <c r="AE2023">
        <f>IF(AND(Q2023&gt;=Chart!$F$2,Q2023&lt;=Chart!$F$3),I2023,#N/A)</f>
        <v>4.2910680292326912E-3</v>
      </c>
      <c r="AF2023">
        <f>IF(AND(Q2023&gt;=Chart!$F$2,Q2023&lt;=Chart!$F$3),H2023/100,#N/A)</f>
        <v>1.37E-2</v>
      </c>
      <c r="AG2023">
        <f>IF(AND(Q2023&gt;=Chart!$F$2,Q2023&lt;=Chart!$F$3),W2023/100,#N/A)</f>
        <v>1E-3</v>
      </c>
    </row>
    <row r="2024" spans="1:33" x14ac:dyDescent="0.25">
      <c r="A2024">
        <v>1624455000</v>
      </c>
      <c r="B2024">
        <f>INDEX('Daily Data ADJ'!$1:$1048576,MATCH(Calc!$A2024,'Daily Data ADJ'!$A:$A,0),MATCH("SPY, CBOE BZX: Close",'Daily Data ADJ'!$1:$1,0))</f>
        <v>413.07039714000001</v>
      </c>
      <c r="C2024">
        <f>INDEX('Daily Data ADJ'!$1:$1048576,MATCH(Calc!$A2024,'Daily Data ADJ'!$A:$A,0),MATCH("EFFR, FRED: Close",'Daily Data ADJ'!$1:$1,0))</f>
        <v>0.1</v>
      </c>
      <c r="D2024">
        <f>INDEX('Daily Data ADJ'!$1:$1048576,MATCH(Calc!$A2024,'Daily Data ADJ'!$A:$A,1),MATCH("SOFR, FRED: Close",'Daily Data ADJ'!$1:$1,0))</f>
        <v>0.05</v>
      </c>
      <c r="E2024">
        <f>INDEX('Daily Data ADJ'!$1:$1048576,MATCH(Calc!$A2024,'Daily Data ADJ'!$A:$A,0),MATCH("UPRO, CBOE BZX: Close",'Daily Data ADJ'!$1:$1,0))</f>
        <v>54.309043729999999</v>
      </c>
      <c r="F2024">
        <f>INDEX('Daily Data ADJ'!$1:$1048576,MATCH(Calc!$A2024,'Daily Data ADJ'!$A:$A,0),MATCH("ES1!, CME_MINI: Close",'Daily Data ADJ'!$1:$1,0))</f>
        <v>4231.5</v>
      </c>
      <c r="G2024">
        <f>INDEX('Daily Data ADJ'!$1:$1048576,MATCH(Calc!$A2024,'Daily Data ADJ'!$A:$A,0),MATCH("ES2!, CME_MINI: Close",'Daily Data ADJ'!$1:$1,0))</f>
        <v>4221.5</v>
      </c>
      <c r="H2024">
        <f>INDEX('QUANDL MULTPL SP500_DIV_YIELD_M'!$A:$G,MATCH(Calc!$A2024,'QUANDL MULTPL SP500_DIV_YIELD_M'!$A:$A,1),MATCH('QUANDL MULTPL SP500_DIV_YIELD_M'!$E$1,'QUANDL MULTPL SP500_DIV_YIELD_M'!$A$1:$G$1,0))</f>
        <v>1.37</v>
      </c>
      <c r="I2024" s="5">
        <f t="shared" si="186"/>
        <v>4.2805436436885273E-3</v>
      </c>
      <c r="J2024" s="1">
        <f>A2024/24/60/60+DATE(1970,1,1)</f>
        <v>44370.5625</v>
      </c>
      <c r="K2024" s="3">
        <f t="shared" si="189"/>
        <v>1</v>
      </c>
      <c r="L2024" s="6">
        <f>(1+Chart!$F$4)^(1/(365/K2024))-1</f>
        <v>6.6592785027408397E-5</v>
      </c>
      <c r="M2024" s="6">
        <f t="shared" si="190"/>
        <v>2.7383608263154002E-6</v>
      </c>
      <c r="N2024" s="6">
        <f t="shared" si="191"/>
        <v>1.1702556631298933E-5</v>
      </c>
      <c r="O2024">
        <f>O2023*(B2024/B2023)</f>
        <v>413.07039714000473</v>
      </c>
      <c r="P2024">
        <f t="shared" si="187"/>
        <v>2021</v>
      </c>
      <c r="Q2024" s="1">
        <f t="shared" si="188"/>
        <v>44370.5625</v>
      </c>
      <c r="R2024">
        <f>IF(B2025="",R2023,IF(Q2024&gt;=Chart!$F$2,E2024,0))</f>
        <v>54.309043729999999</v>
      </c>
      <c r="S2024">
        <f>IF(B2025="",S2023,IFERROR(IF(AND(R2024&gt;0,R2023=0),R2024,(1+(B2025/B2024-1)*Calc!$Z$1)*S2023),0))</f>
        <v>54.629462782809263</v>
      </c>
      <c r="T2024">
        <f>IF(B2025="",T2023,IFERROR(IF(AND(R2024&gt;0,R2023=0),R2024,(1+(B2025/B2024-1)*Calc!$Z$1-L2025)*T2023),0))</f>
        <v>54.017694532887838</v>
      </c>
      <c r="U2024">
        <f>IF(B2025="",U2023,IFERROR(IF(AND(R2024&gt;0,R2023=0),R2024,(1+(B2025/B2024-1)*Calc!$Z$1-M2025*2)*U2023),0))</f>
        <v>54.593329638124935</v>
      </c>
      <c r="V2024">
        <f>IF(B2025="",V2023,IFERROR(IF(AND(R2024&gt;0,R2023=0),R2024,(1+(B2025/B2024-1)*Calc!$Z$1-N2025*2)*V2023),0))</f>
        <v>54.39168534529481</v>
      </c>
      <c r="W2024">
        <f>IF(ISNUMBER(C2024),C2024,W2023)</f>
        <v>0.1</v>
      </c>
      <c r="Y2024" s="1">
        <f>IF(AND(Q2024&gt;=Chart!$F$2,Q2024&lt;=Chart!$F$3),Q2024,#N/A)</f>
        <v>44370.5625</v>
      </c>
      <c r="Z2024">
        <f>IF(AND(Q2024&gt;=Chart!$F$2,Q2024&lt;=Chart!$F$3),R2024,#N/A)</f>
        <v>54.309043729999999</v>
      </c>
      <c r="AA2024">
        <f>IF(AND(Q2024&gt;=Chart!$F$2,Q2024&lt;=Chart!$F$3),S2024,#N/A)</f>
        <v>54.629462782809263</v>
      </c>
      <c r="AB2024">
        <f>IF(AND(Q2024&gt;=Chart!$F$2,Q2024&lt;=Chart!$F$3),T2024,#N/A)</f>
        <v>54.017694532887838</v>
      </c>
      <c r="AC2024">
        <f>IF(AND(Q2024&gt;=Chart!$F$2,Q2024&lt;=Chart!$F$3),U2024,#N/A)</f>
        <v>54.593329638124935</v>
      </c>
      <c r="AD2024">
        <f>IF(AND(Q2024&gt;=Chart!$F$2,Q2024&lt;=Chart!$F$3),V2024,#N/A)</f>
        <v>54.39168534529481</v>
      </c>
      <c r="AE2024">
        <f>IF(AND(Q2024&gt;=Chart!$F$2,Q2024&lt;=Chart!$F$3),I2024,#N/A)</f>
        <v>4.2805436436885273E-3</v>
      </c>
      <c r="AF2024">
        <f>IF(AND(Q2024&gt;=Chart!$F$2,Q2024&lt;=Chart!$F$3),H2024/100,#N/A)</f>
        <v>1.37E-2</v>
      </c>
      <c r="AG2024">
        <f>IF(AND(Q2024&gt;=Chart!$F$2,Q2024&lt;=Chart!$F$3),W2024/100,#N/A)</f>
        <v>1E-3</v>
      </c>
    </row>
    <row r="2025" spans="1:33" x14ac:dyDescent="0.25">
      <c r="A2025">
        <v>1624541400</v>
      </c>
      <c r="B2025">
        <f>INDEX('Daily Data ADJ'!$1:$1048576,MATCH(Calc!$A2025,'Daily Data ADJ'!$A:$A,0),MATCH("SPY, CBOE BZX: Close",'Daily Data ADJ'!$1:$1,0))</f>
        <v>415.51402230000002</v>
      </c>
      <c r="C2025">
        <f>INDEX('Daily Data ADJ'!$1:$1048576,MATCH(Calc!$A2025,'Daily Data ADJ'!$A:$A,0),MATCH("EFFR, FRED: Close",'Daily Data ADJ'!$1:$1,0))</f>
        <v>0.1</v>
      </c>
      <c r="D2025">
        <f>INDEX('Daily Data ADJ'!$1:$1048576,MATCH(Calc!$A2025,'Daily Data ADJ'!$A:$A,1),MATCH("SOFR, FRED: Close",'Daily Data ADJ'!$1:$1,0))</f>
        <v>0.05</v>
      </c>
      <c r="E2025">
        <f>INDEX('Daily Data ADJ'!$1:$1048576,MATCH(Calc!$A2025,'Daily Data ADJ'!$A:$A,0),MATCH("UPRO, CBOE BZX: Close",'Daily Data ADJ'!$1:$1,0))</f>
        <v>55.259302740000003</v>
      </c>
      <c r="F2025">
        <f>INDEX('Daily Data ADJ'!$1:$1048576,MATCH(Calc!$A2025,'Daily Data ADJ'!$A:$A,0),MATCH("ES1!, CME_MINI: Close",'Daily Data ADJ'!$1:$1,0))</f>
        <v>4256</v>
      </c>
      <c r="G2025">
        <f>INDEX('Daily Data ADJ'!$1:$1048576,MATCH(Calc!$A2025,'Daily Data ADJ'!$A:$A,0),MATCH("ES2!, CME_MINI: Close",'Daily Data ADJ'!$1:$1,0))</f>
        <v>4246</v>
      </c>
      <c r="H2025">
        <f>INDEX('QUANDL MULTPL SP500_DIV_YIELD_M'!$A:$G,MATCH(Calc!$A2025,'QUANDL MULTPL SP500_DIV_YIELD_M'!$A:$A,1),MATCH('QUANDL MULTPL SP500_DIV_YIELD_M'!$E$1,'QUANDL MULTPL SP500_DIV_YIELD_M'!$A$1:$G$1,0))</f>
        <v>1.37</v>
      </c>
      <c r="I2025" s="5">
        <f t="shared" si="186"/>
        <v>4.3345763026307431E-3</v>
      </c>
      <c r="J2025" s="1">
        <f>A2025/24/60/60+DATE(1970,1,1)</f>
        <v>44371.5625</v>
      </c>
      <c r="K2025" s="3">
        <f t="shared" si="189"/>
        <v>1</v>
      </c>
      <c r="L2025" s="6">
        <f>(1+Chart!$F$4)^(1/(365/K2025))-1</f>
        <v>6.6592785027408397E-5</v>
      </c>
      <c r="M2025" s="6">
        <f t="shared" si="190"/>
        <v>2.7383608263154002E-6</v>
      </c>
      <c r="N2025" s="6">
        <f t="shared" si="191"/>
        <v>1.1849958116094683E-5</v>
      </c>
      <c r="O2025">
        <f>O2024*(B2025/B2024)</f>
        <v>415.5140223000048</v>
      </c>
      <c r="P2025">
        <f t="shared" si="187"/>
        <v>2021</v>
      </c>
      <c r="Q2025" s="1">
        <f t="shared" si="188"/>
        <v>44371.5625</v>
      </c>
      <c r="R2025">
        <f>IF(B2026="",R2024,IF(Q2025&gt;=Chart!$F$2,E2025,0))</f>
        <v>55.259302740000003</v>
      </c>
      <c r="S2025">
        <f>IF(B2026="",S2024,IFERROR(IF(AND(R2025&gt;0,R2024=0),R2025,(1+(B2026/B2025-1)*Calc!$Z$1)*S2024),0))</f>
        <v>55.211611607173047</v>
      </c>
      <c r="T2025">
        <f>IF(B2026="",T2024,IFERROR(IF(AND(R2025&gt;0,R2024=0),R2025,(1+(B2026/B2025-1)*Calc!$Z$1-L2026)*T2024),0))</f>
        <v>54.589726972674349</v>
      </c>
      <c r="U2025">
        <f>IF(B2026="",U2024,IFERROR(IF(AND(R2025&gt;0,R2024=0),R2025,(1+(B2026/B2025-1)*Calc!$Z$1-M2026*2)*U2024),0))</f>
        <v>55.174794423806375</v>
      </c>
      <c r="V2025">
        <f>IF(B2026="",V2024,IFERROR(IF(AND(R2025&gt;0,R2024=0),R2025,(1+(B2026/B2025-1)*Calc!$Z$1-N2026*2)*V2024),0))</f>
        <v>54.970001371858167</v>
      </c>
      <c r="W2025">
        <f>IF(ISNUMBER(C2025),C2025,W2024)</f>
        <v>0.1</v>
      </c>
      <c r="Y2025" s="1">
        <f>IF(AND(Q2025&gt;=Chart!$F$2,Q2025&lt;=Chart!$F$3),Q2025,#N/A)</f>
        <v>44371.5625</v>
      </c>
      <c r="Z2025">
        <f>IF(AND(Q2025&gt;=Chart!$F$2,Q2025&lt;=Chart!$F$3),R2025,#N/A)</f>
        <v>55.259302740000003</v>
      </c>
      <c r="AA2025">
        <f>IF(AND(Q2025&gt;=Chart!$F$2,Q2025&lt;=Chart!$F$3),S2025,#N/A)</f>
        <v>55.211611607173047</v>
      </c>
      <c r="AB2025">
        <f>IF(AND(Q2025&gt;=Chart!$F$2,Q2025&lt;=Chart!$F$3),T2025,#N/A)</f>
        <v>54.589726972674349</v>
      </c>
      <c r="AC2025">
        <f>IF(AND(Q2025&gt;=Chart!$F$2,Q2025&lt;=Chart!$F$3),U2025,#N/A)</f>
        <v>55.174794423806375</v>
      </c>
      <c r="AD2025">
        <f>IF(AND(Q2025&gt;=Chart!$F$2,Q2025&lt;=Chart!$F$3),V2025,#N/A)</f>
        <v>54.970001371858167</v>
      </c>
      <c r="AE2025">
        <f>IF(AND(Q2025&gt;=Chart!$F$2,Q2025&lt;=Chart!$F$3),I2025,#N/A)</f>
        <v>4.3345763026307431E-3</v>
      </c>
      <c r="AF2025">
        <f>IF(AND(Q2025&gt;=Chart!$F$2,Q2025&lt;=Chart!$F$3),H2025/100,#N/A)</f>
        <v>1.37E-2</v>
      </c>
      <c r="AG2025">
        <f>IF(AND(Q2025&gt;=Chart!$F$2,Q2025&lt;=Chart!$F$3),W2025/100,#N/A)</f>
        <v>1E-3</v>
      </c>
    </row>
    <row r="2026" spans="1:33" x14ac:dyDescent="0.25">
      <c r="A2026">
        <v>1624627800</v>
      </c>
      <c r="B2026">
        <f>INDEX('Daily Data ADJ'!$1:$1048576,MATCH(Calc!$A2026,'Daily Data ADJ'!$A:$A,0),MATCH("SPY, CBOE BZX: Close",'Daily Data ADJ'!$1:$1,0))</f>
        <v>416.98997188999999</v>
      </c>
      <c r="C2026">
        <f>INDEX('Daily Data ADJ'!$1:$1048576,MATCH(Calc!$A2026,'Daily Data ADJ'!$A:$A,0),MATCH("EFFR, FRED: Close",'Daily Data ADJ'!$1:$1,0))</f>
        <v>0.1</v>
      </c>
      <c r="D2026">
        <f>INDEX('Daily Data ADJ'!$1:$1048576,MATCH(Calc!$A2026,'Daily Data ADJ'!$A:$A,1),MATCH("SOFR, FRED: Close",'Daily Data ADJ'!$1:$1,0))</f>
        <v>0.05</v>
      </c>
      <c r="E2026">
        <f>INDEX('Daily Data ADJ'!$1:$1048576,MATCH(Calc!$A2026,'Daily Data ADJ'!$A:$A,0),MATCH("UPRO, CBOE BZX: Close",'Daily Data ADJ'!$1:$1,0))</f>
        <v>55.831448219999999</v>
      </c>
      <c r="F2026">
        <f>INDEX('Daily Data ADJ'!$1:$1048576,MATCH(Calc!$A2026,'Daily Data ADJ'!$A:$A,0),MATCH("ES1!, CME_MINI: Close",'Daily Data ADJ'!$1:$1,0))</f>
        <v>4271.25</v>
      </c>
      <c r="G2026">
        <f>INDEX('Daily Data ADJ'!$1:$1048576,MATCH(Calc!$A2026,'Daily Data ADJ'!$A:$A,0),MATCH("ES2!, CME_MINI: Close",'Daily Data ADJ'!$1:$1,0))</f>
        <v>4261.25</v>
      </c>
      <c r="H2026">
        <f>INDEX('QUANDL MULTPL SP500_DIV_YIELD_M'!$A:$G,MATCH(Calc!$A2026,'QUANDL MULTPL SP500_DIV_YIELD_M'!$A:$A,1),MATCH('QUANDL MULTPL SP500_DIV_YIELD_M'!$E$1,'QUANDL MULTPL SP500_DIV_YIELD_M'!$A$1:$G$1,0))</f>
        <v>1.37</v>
      </c>
      <c r="I2026" s="5">
        <f t="shared" si="186"/>
        <v>4.3678969793772941E-3</v>
      </c>
      <c r="J2026" s="1">
        <f>A2026/24/60/60+DATE(1970,1,1)</f>
        <v>44372.5625</v>
      </c>
      <c r="K2026" s="3">
        <f t="shared" si="189"/>
        <v>1</v>
      </c>
      <c r="L2026" s="6">
        <f>(1+Chart!$F$4)^(1/(365/K2026))-1</f>
        <v>6.6592785027408397E-5</v>
      </c>
      <c r="M2026" s="6">
        <f t="shared" si="190"/>
        <v>2.7383608263154002E-6</v>
      </c>
      <c r="N2026" s="6">
        <f t="shared" si="191"/>
        <v>1.1940853221092951E-5</v>
      </c>
      <c r="O2026">
        <f>O2025*(B2026/B2025)</f>
        <v>416.98997189000477</v>
      </c>
      <c r="P2026">
        <f t="shared" si="187"/>
        <v>2021</v>
      </c>
      <c r="Q2026" s="1">
        <f t="shared" si="188"/>
        <v>44372.5625</v>
      </c>
      <c r="R2026">
        <f>IF(B2027="",R2025,IF(Q2026&gt;=Chart!$F$2,E2026,0))</f>
        <v>55.831448219999999</v>
      </c>
      <c r="S2026">
        <f>IF(B2027="",S2025,IFERROR(IF(AND(R2026&gt;0,R2025=0),R2026,(1+(B2027/B2026-1)*Calc!$Z$1)*S2025),0))</f>
        <v>55.545513669378131</v>
      </c>
      <c r="T2026">
        <f>IF(B2027="",T2025,IFERROR(IF(AND(R2026&gt;0,R2025=0),R2026,(1+(B2027/B2026-1)*Calc!$Z$1-L2027)*T2025),0))</f>
        <v>54.908961504580759</v>
      </c>
      <c r="U2026">
        <f>IF(B2027="",U2025,IFERROR(IF(AND(R2026&gt;0,R2025=0),R2026,(1+(B2027/B2026-1)*Calc!$Z$1-M2027*2)*U2025),0))</f>
        <v>55.507567294076416</v>
      </c>
      <c r="V2026">
        <f>IF(B2027="",V2025,IFERROR(IF(AND(R2026&gt;0,R2025=0),R2026,(1+(B2027/B2026-1)*Calc!$Z$1-N2027*2)*V2025),0))</f>
        <v>55.298694515431528</v>
      </c>
      <c r="W2026">
        <f>IF(ISNUMBER(C2026),C2026,W2025)</f>
        <v>0.1</v>
      </c>
      <c r="Y2026" s="1">
        <f>IF(AND(Q2026&gt;=Chart!$F$2,Q2026&lt;=Chart!$F$3),Q2026,#N/A)</f>
        <v>44372.5625</v>
      </c>
      <c r="Z2026">
        <f>IF(AND(Q2026&gt;=Chart!$F$2,Q2026&lt;=Chart!$F$3),R2026,#N/A)</f>
        <v>55.831448219999999</v>
      </c>
      <c r="AA2026">
        <f>IF(AND(Q2026&gt;=Chart!$F$2,Q2026&lt;=Chart!$F$3),S2026,#N/A)</f>
        <v>55.545513669378131</v>
      </c>
      <c r="AB2026">
        <f>IF(AND(Q2026&gt;=Chart!$F$2,Q2026&lt;=Chart!$F$3),T2026,#N/A)</f>
        <v>54.908961504580759</v>
      </c>
      <c r="AC2026">
        <f>IF(AND(Q2026&gt;=Chart!$F$2,Q2026&lt;=Chart!$F$3),U2026,#N/A)</f>
        <v>55.507567294076416</v>
      </c>
      <c r="AD2026">
        <f>IF(AND(Q2026&gt;=Chart!$F$2,Q2026&lt;=Chart!$F$3),V2026,#N/A)</f>
        <v>55.298694515431528</v>
      </c>
      <c r="AE2026">
        <f>IF(AND(Q2026&gt;=Chart!$F$2,Q2026&lt;=Chart!$F$3),I2026,#N/A)</f>
        <v>4.3678969793772941E-3</v>
      </c>
      <c r="AF2026">
        <f>IF(AND(Q2026&gt;=Chart!$F$2,Q2026&lt;=Chart!$F$3),H2026/100,#N/A)</f>
        <v>1.37E-2</v>
      </c>
      <c r="AG2026">
        <f>IF(AND(Q2026&gt;=Chart!$F$2,Q2026&lt;=Chart!$F$3),W2026/100,#N/A)</f>
        <v>1E-3</v>
      </c>
    </row>
    <row r="2027" spans="1:33" x14ac:dyDescent="0.25">
      <c r="A2027">
        <v>1624887000</v>
      </c>
      <c r="B2027">
        <f>INDEX('Daily Data ADJ'!$1:$1048576,MATCH(Calc!$A2027,'Daily Data ADJ'!$A:$A,0),MATCH("SPY, CBOE BZX: Close",'Daily Data ADJ'!$1:$1,0))</f>
        <v>417.83057895000002</v>
      </c>
      <c r="C2027">
        <f>INDEX('Daily Data ADJ'!$1:$1048576,MATCH(Calc!$A2027,'Daily Data ADJ'!$A:$A,0),MATCH("EFFR, FRED: Close",'Daily Data ADJ'!$1:$1,0))</f>
        <v>0.1</v>
      </c>
      <c r="D2027">
        <f>INDEX('Daily Data ADJ'!$1:$1048576,MATCH(Calc!$A2027,'Daily Data ADJ'!$A:$A,1),MATCH("SOFR, FRED: Close",'Daily Data ADJ'!$1:$1,0))</f>
        <v>0.05</v>
      </c>
      <c r="E2027">
        <f>INDEX('Daily Data ADJ'!$1:$1048576,MATCH(Calc!$A2027,'Daily Data ADJ'!$A:$A,0),MATCH("UPRO, CBOE BZX: Close",'Daily Data ADJ'!$1:$1,0))</f>
        <v>56.19463622</v>
      </c>
      <c r="F2027">
        <f>INDEX('Daily Data ADJ'!$1:$1048576,MATCH(Calc!$A2027,'Daily Data ADJ'!$A:$A,0),MATCH("ES1!, CME_MINI: Close",'Daily Data ADJ'!$1:$1,0))</f>
        <v>4280.5</v>
      </c>
      <c r="G2027">
        <f>INDEX('Daily Data ADJ'!$1:$1048576,MATCH(Calc!$A2027,'Daily Data ADJ'!$A:$A,0),MATCH("ES2!, CME_MINI: Close",'Daily Data ADJ'!$1:$1,0))</f>
        <v>4270.25</v>
      </c>
      <c r="H2027">
        <f>INDEX('QUANDL MULTPL SP500_DIV_YIELD_M'!$A:$G,MATCH(Calc!$A2027,'QUANDL MULTPL SP500_DIV_YIELD_M'!$A:$A,1),MATCH('QUANDL MULTPL SP500_DIV_YIELD_M'!$E$1,'QUANDL MULTPL SP500_DIV_YIELD_M'!$A$1:$G$1,0))</f>
        <v>1.37</v>
      </c>
      <c r="I2027" s="5">
        <f t="shared" si="186"/>
        <v>4.1560289033126356E-3</v>
      </c>
      <c r="J2027" s="1">
        <f>A2027/24/60/60+DATE(1970,1,1)</f>
        <v>44375.5625</v>
      </c>
      <c r="K2027" s="3">
        <f t="shared" si="189"/>
        <v>3</v>
      </c>
      <c r="L2027" s="6">
        <f>(1+Chart!$F$4)^(1/(365/K2027))-1</f>
        <v>1.9979165917494157E-4</v>
      </c>
      <c r="M2027" s="6">
        <f t="shared" si="190"/>
        <v>8.2151049745071703E-6</v>
      </c>
      <c r="N2027" s="6">
        <f t="shared" si="191"/>
        <v>3.4088935556786382E-5</v>
      </c>
      <c r="O2027">
        <f>O2026*(B2027/B2026)</f>
        <v>417.83057895000485</v>
      </c>
      <c r="P2027">
        <f t="shared" si="187"/>
        <v>2021</v>
      </c>
      <c r="Q2027" s="1">
        <f t="shared" si="188"/>
        <v>44375.5625</v>
      </c>
      <c r="R2027">
        <f>IF(B2028="",R2026,IF(Q2027&gt;=Chart!$F$2,E2027,0))</f>
        <v>56.19463622</v>
      </c>
      <c r="S2027">
        <f>IF(B2028="",S2026,IFERROR(IF(AND(R2027&gt;0,R2026=0),R2027,(1+(B2028/B2027-1)*Calc!$Z$1)*S2026),0))</f>
        <v>55.635172367342342</v>
      </c>
      <c r="T2027">
        <f>IF(B2028="",T2026,IFERROR(IF(AND(R2027&gt;0,R2026=0),R2027,(1+(B2028/B2027-1)*Calc!$Z$1-L2028)*T2026),0))</f>
        <v>54.993936172263538</v>
      </c>
      <c r="U2027">
        <f>IF(B2028="",U2026,IFERROR(IF(AND(R2027&gt;0,R2026=0),R2027,(1+(B2028/B2027-1)*Calc!$Z$1-M2028*2)*U2026),0))</f>
        <v>55.596860741466735</v>
      </c>
      <c r="V2027">
        <f>IF(B2028="",V2026,IFERROR(IF(AND(R2027&gt;0,R2026=0),R2027,(1+(B2028/B2027-1)*Calc!$Z$1-N2028*2)*V2026),0))</f>
        <v>55.38669710396416</v>
      </c>
      <c r="W2027">
        <f>IF(ISNUMBER(C2027),C2027,W2026)</f>
        <v>0.1</v>
      </c>
      <c r="Y2027" s="1">
        <f>IF(AND(Q2027&gt;=Chart!$F$2,Q2027&lt;=Chart!$F$3),Q2027,#N/A)</f>
        <v>44375.5625</v>
      </c>
      <c r="Z2027">
        <f>IF(AND(Q2027&gt;=Chart!$F$2,Q2027&lt;=Chart!$F$3),R2027,#N/A)</f>
        <v>56.19463622</v>
      </c>
      <c r="AA2027">
        <f>IF(AND(Q2027&gt;=Chart!$F$2,Q2027&lt;=Chart!$F$3),S2027,#N/A)</f>
        <v>55.635172367342342</v>
      </c>
      <c r="AB2027">
        <f>IF(AND(Q2027&gt;=Chart!$F$2,Q2027&lt;=Chart!$F$3),T2027,#N/A)</f>
        <v>54.993936172263538</v>
      </c>
      <c r="AC2027">
        <f>IF(AND(Q2027&gt;=Chart!$F$2,Q2027&lt;=Chart!$F$3),U2027,#N/A)</f>
        <v>55.596860741466735</v>
      </c>
      <c r="AD2027">
        <f>IF(AND(Q2027&gt;=Chart!$F$2,Q2027&lt;=Chart!$F$3),V2027,#N/A)</f>
        <v>55.38669710396416</v>
      </c>
      <c r="AE2027">
        <f>IF(AND(Q2027&gt;=Chart!$F$2,Q2027&lt;=Chart!$F$3),I2027,#N/A)</f>
        <v>4.1560289033126356E-3</v>
      </c>
      <c r="AF2027">
        <f>IF(AND(Q2027&gt;=Chart!$F$2,Q2027&lt;=Chart!$F$3),H2027/100,#N/A)</f>
        <v>1.37E-2</v>
      </c>
      <c r="AG2027">
        <f>IF(AND(Q2027&gt;=Chart!$F$2,Q2027&lt;=Chart!$F$3),W2027/100,#N/A)</f>
        <v>1E-3</v>
      </c>
    </row>
    <row r="2028" spans="1:33" x14ac:dyDescent="0.25">
      <c r="A2028">
        <v>1624973400</v>
      </c>
      <c r="B2028">
        <f>INDEX('Daily Data ADJ'!$1:$1048576,MATCH(Calc!$A2028,'Daily Data ADJ'!$A:$A,0),MATCH("SPY, CBOE BZX: Close",'Daily Data ADJ'!$1:$1,0))</f>
        <v>418.05539246000001</v>
      </c>
      <c r="C2028">
        <f>INDEX('Daily Data ADJ'!$1:$1048576,MATCH(Calc!$A2028,'Daily Data ADJ'!$A:$A,0),MATCH("EFFR, FRED: Close",'Daily Data ADJ'!$1:$1,0))</f>
        <v>0.1</v>
      </c>
      <c r="D2028">
        <f>INDEX('Daily Data ADJ'!$1:$1048576,MATCH(Calc!$A2028,'Daily Data ADJ'!$A:$A,1),MATCH("SOFR, FRED: Close",'Daily Data ADJ'!$1:$1,0))</f>
        <v>0.05</v>
      </c>
      <c r="E2028">
        <f>INDEX('Daily Data ADJ'!$1:$1048576,MATCH(Calc!$A2028,'Daily Data ADJ'!$A:$A,0),MATCH("UPRO, CBOE BZX: Close",'Daily Data ADJ'!$1:$1,0))</f>
        <v>56.25931353</v>
      </c>
      <c r="F2028">
        <f>INDEX('Daily Data ADJ'!$1:$1048576,MATCH(Calc!$A2028,'Daily Data ADJ'!$A:$A,0),MATCH("ES1!, CME_MINI: Close",'Daily Data ADJ'!$1:$1,0))</f>
        <v>4282</v>
      </c>
      <c r="G2028">
        <f>INDEX('Daily Data ADJ'!$1:$1048576,MATCH(Calc!$A2028,'Daily Data ADJ'!$A:$A,0),MATCH("ES2!, CME_MINI: Close",'Daily Data ADJ'!$1:$1,0))</f>
        <v>4271.75</v>
      </c>
      <c r="H2028">
        <f>INDEX('QUANDL MULTPL SP500_DIV_YIELD_M'!$A:$G,MATCH(Calc!$A2028,'QUANDL MULTPL SP500_DIV_YIELD_M'!$A:$A,1),MATCH('QUANDL MULTPL SP500_DIV_YIELD_M'!$E$1,'QUANDL MULTPL SP500_DIV_YIELD_M'!$A$1:$G$1,0))</f>
        <v>1.37</v>
      </c>
      <c r="I2028" s="5">
        <f t="shared" si="186"/>
        <v>4.1593601814843943E-3</v>
      </c>
      <c r="J2028" s="1">
        <f>A2028/24/60/60+DATE(1970,1,1)</f>
        <v>44376.5625</v>
      </c>
      <c r="K2028" s="3">
        <f t="shared" si="189"/>
        <v>1</v>
      </c>
      <c r="L2028" s="6">
        <f>(1+Chart!$F$4)^(1/(365/K2028))-1</f>
        <v>6.6592785027408397E-5</v>
      </c>
      <c r="M2028" s="6">
        <f t="shared" si="190"/>
        <v>2.7383608263154002E-6</v>
      </c>
      <c r="N2028" s="6">
        <f t="shared" si="191"/>
        <v>1.1371938507531709E-5</v>
      </c>
      <c r="O2028">
        <f>O2027*(B2028/B2027)</f>
        <v>418.05539246000478</v>
      </c>
      <c r="P2028">
        <f t="shared" si="187"/>
        <v>2021</v>
      </c>
      <c r="Q2028" s="1">
        <f t="shared" si="188"/>
        <v>44376.5625</v>
      </c>
      <c r="R2028">
        <f>IF(B2029="",R2027,IF(Q2028&gt;=Chart!$F$2,E2028,0))</f>
        <v>56.25931353</v>
      </c>
      <c r="S2028">
        <f>IF(B2029="",S2027,IFERROR(IF(AND(R2028&gt;0,R2027=0),R2028,(1+(B2029/B2028-1)*Calc!$Z$1)*S2027),0))</f>
        <v>55.775658659913439</v>
      </c>
      <c r="T2028">
        <f>IF(B2029="",T2027,IFERROR(IF(AND(R2028&gt;0,R2027=0),R2028,(1+(B2029/B2028-1)*Calc!$Z$1-L2029)*T2027),0))</f>
        <v>55.129141057833223</v>
      </c>
      <c r="U2028">
        <f>IF(B2029="",U2027,IFERROR(IF(AND(R2028&gt;0,R2027=0),R2028,(1+(B2029/B2028-1)*Calc!$Z$1-M2029*2)*U2027),0))</f>
        <v>55.737006676929795</v>
      </c>
      <c r="V2028">
        <f>IF(B2029="",V2027,IFERROR(IF(AND(R2028&gt;0,R2027=0),R2028,(1+(B2029/B2028-1)*Calc!$Z$1-N2029*2)*V2027),0))</f>
        <v>55.525291900065</v>
      </c>
      <c r="W2028">
        <f>IF(ISNUMBER(C2028),C2028,W2027)</f>
        <v>0.1</v>
      </c>
      <c r="Y2028" s="1">
        <f>IF(AND(Q2028&gt;=Chart!$F$2,Q2028&lt;=Chart!$F$3),Q2028,#N/A)</f>
        <v>44376.5625</v>
      </c>
      <c r="Z2028">
        <f>IF(AND(Q2028&gt;=Chart!$F$2,Q2028&lt;=Chart!$F$3),R2028,#N/A)</f>
        <v>56.25931353</v>
      </c>
      <c r="AA2028">
        <f>IF(AND(Q2028&gt;=Chart!$F$2,Q2028&lt;=Chart!$F$3),S2028,#N/A)</f>
        <v>55.775658659913439</v>
      </c>
      <c r="AB2028">
        <f>IF(AND(Q2028&gt;=Chart!$F$2,Q2028&lt;=Chart!$F$3),T2028,#N/A)</f>
        <v>55.129141057833223</v>
      </c>
      <c r="AC2028">
        <f>IF(AND(Q2028&gt;=Chart!$F$2,Q2028&lt;=Chart!$F$3),U2028,#N/A)</f>
        <v>55.737006676929795</v>
      </c>
      <c r="AD2028">
        <f>IF(AND(Q2028&gt;=Chart!$F$2,Q2028&lt;=Chart!$F$3),V2028,#N/A)</f>
        <v>55.525291900065</v>
      </c>
      <c r="AE2028">
        <f>IF(AND(Q2028&gt;=Chart!$F$2,Q2028&lt;=Chart!$F$3),I2028,#N/A)</f>
        <v>4.1593601814843943E-3</v>
      </c>
      <c r="AF2028">
        <f>IF(AND(Q2028&gt;=Chart!$F$2,Q2028&lt;=Chart!$F$3),H2028/100,#N/A)</f>
        <v>1.37E-2</v>
      </c>
      <c r="AG2028">
        <f>IF(AND(Q2028&gt;=Chart!$F$2,Q2028&lt;=Chart!$F$3),W2028/100,#N/A)</f>
        <v>1E-3</v>
      </c>
    </row>
    <row r="2029" spans="1:33" x14ac:dyDescent="0.25">
      <c r="A2029">
        <v>1625059800</v>
      </c>
      <c r="B2029">
        <f>INDEX('Daily Data ADJ'!$1:$1048576,MATCH(Calc!$A2029,'Daily Data ADJ'!$A:$A,0),MATCH("SPY, CBOE BZX: Close",'Daily Data ADJ'!$1:$1,0))</f>
        <v>418.40727449000002</v>
      </c>
      <c r="C2029">
        <f>INDEX('Daily Data ADJ'!$1:$1048576,MATCH(Calc!$A2029,'Daily Data ADJ'!$A:$A,0),MATCH("EFFR, FRED: Close",'Daily Data ADJ'!$1:$1,0))</f>
        <v>0.08</v>
      </c>
      <c r="D2029">
        <f>INDEX('Daily Data ADJ'!$1:$1048576,MATCH(Calc!$A2029,'Daily Data ADJ'!$A:$A,1),MATCH("SOFR, FRED: Close",'Daily Data ADJ'!$1:$1,0))</f>
        <v>0.05</v>
      </c>
      <c r="E2029">
        <f>INDEX('Daily Data ADJ'!$1:$1048576,MATCH(Calc!$A2029,'Daily Data ADJ'!$A:$A,0),MATCH("UPRO, CBOE BZX: Close",'Daily Data ADJ'!$1:$1,0))</f>
        <v>56.413544049999999</v>
      </c>
      <c r="F2029">
        <f>INDEX('Daily Data ADJ'!$1:$1048576,MATCH(Calc!$A2029,'Daily Data ADJ'!$A:$A,0),MATCH("ES1!, CME_MINI: Close",'Daily Data ADJ'!$1:$1,0))</f>
        <v>4288.5</v>
      </c>
      <c r="G2029">
        <f>INDEX('Daily Data ADJ'!$1:$1048576,MATCH(Calc!$A2029,'Daily Data ADJ'!$A:$A,0),MATCH("ES2!, CME_MINI: Close",'Daily Data ADJ'!$1:$1,0))</f>
        <v>4278.25</v>
      </c>
      <c r="H2029">
        <f>INDEX('QUANDL MULTPL SP500_DIV_YIELD_M'!$A:$G,MATCH(Calc!$A2029,'QUANDL MULTPL SP500_DIV_YIELD_M'!$A:$A,1),MATCH('QUANDL MULTPL SP500_DIV_YIELD_M'!$E$1,'QUANDL MULTPL SP500_DIV_YIELD_M'!$A$1:$G$1,0))</f>
        <v>1.37</v>
      </c>
      <c r="I2029" s="5">
        <f t="shared" si="186"/>
        <v>4.1737688881701811E-3</v>
      </c>
      <c r="J2029" s="1">
        <f>A2029/24/60/60+DATE(1970,1,1)</f>
        <v>44377.5625</v>
      </c>
      <c r="K2029" s="3">
        <f t="shared" si="189"/>
        <v>1</v>
      </c>
      <c r="L2029" s="6">
        <f>(1+Chart!$F$4)^(1/(365/K2029))-1</f>
        <v>6.6592785027408397E-5</v>
      </c>
      <c r="M2029" s="6">
        <f t="shared" si="190"/>
        <v>2.1909069769510126E-6</v>
      </c>
      <c r="N2029" s="6">
        <f t="shared" si="191"/>
        <v>1.1411251067627859E-5</v>
      </c>
      <c r="O2029">
        <f>O2028*(B2029/B2028)</f>
        <v>418.4072744900048</v>
      </c>
      <c r="P2029">
        <f t="shared" si="187"/>
        <v>2021</v>
      </c>
      <c r="Q2029" s="1">
        <f t="shared" si="188"/>
        <v>44377.5625</v>
      </c>
      <c r="R2029">
        <f>IF(B2030="",R2028,IF(Q2029&gt;=Chart!$F$2,E2029,0))</f>
        <v>56.413544049999999</v>
      </c>
      <c r="S2029">
        <f>IF(B2030="",S2028,IFERROR(IF(AND(R2029&gt;0,R2028=0),R2029,(1+(B2030/B2029-1)*Calc!$Z$1)*S2028),0))</f>
        <v>56.702082368494338</v>
      </c>
      <c r="T2029">
        <f>IF(B2030="",T2028,IFERROR(IF(AND(R2029&gt;0,R2028=0),R2029,(1+(B2030/B2029-1)*Calc!$Z$1-L2030)*T2028),0))</f>
        <v>56.041155021706871</v>
      </c>
      <c r="U2029">
        <f>IF(B2030="",U2028,IFERROR(IF(AND(R2029&gt;0,R2028=0),R2029,(1+(B2030/B2029-1)*Calc!$Z$1-M2030*2)*U2028),0))</f>
        <v>56.662483126919277</v>
      </c>
      <c r="V2029">
        <f>IF(B2030="",V2028,IFERROR(IF(AND(R2029&gt;0,R2028=0),R2029,(1+(B2030/B2029-1)*Calc!$Z$1-N2030*2)*V2028),0))</f>
        <v>56.446365896422876</v>
      </c>
      <c r="W2029">
        <f>IF(ISNUMBER(C2029),C2029,W2028)</f>
        <v>0.08</v>
      </c>
      <c r="Y2029" s="1">
        <f>IF(AND(Q2029&gt;=Chart!$F$2,Q2029&lt;=Chart!$F$3),Q2029,#N/A)</f>
        <v>44377.5625</v>
      </c>
      <c r="Z2029">
        <f>IF(AND(Q2029&gt;=Chart!$F$2,Q2029&lt;=Chart!$F$3),R2029,#N/A)</f>
        <v>56.413544049999999</v>
      </c>
      <c r="AA2029">
        <f>IF(AND(Q2029&gt;=Chart!$F$2,Q2029&lt;=Chart!$F$3),S2029,#N/A)</f>
        <v>56.702082368494338</v>
      </c>
      <c r="AB2029">
        <f>IF(AND(Q2029&gt;=Chart!$F$2,Q2029&lt;=Chart!$F$3),T2029,#N/A)</f>
        <v>56.041155021706871</v>
      </c>
      <c r="AC2029">
        <f>IF(AND(Q2029&gt;=Chart!$F$2,Q2029&lt;=Chart!$F$3),U2029,#N/A)</f>
        <v>56.662483126919277</v>
      </c>
      <c r="AD2029">
        <f>IF(AND(Q2029&gt;=Chart!$F$2,Q2029&lt;=Chart!$F$3),V2029,#N/A)</f>
        <v>56.446365896422876</v>
      </c>
      <c r="AE2029">
        <f>IF(AND(Q2029&gt;=Chart!$F$2,Q2029&lt;=Chart!$F$3),I2029,#N/A)</f>
        <v>4.1737688881701811E-3</v>
      </c>
      <c r="AF2029">
        <f>IF(AND(Q2029&gt;=Chart!$F$2,Q2029&lt;=Chart!$F$3),H2029/100,#N/A)</f>
        <v>1.37E-2</v>
      </c>
      <c r="AG2029">
        <f>IF(AND(Q2029&gt;=Chart!$F$2,Q2029&lt;=Chart!$F$3),W2029/100,#N/A)</f>
        <v>8.0000000000000004E-4</v>
      </c>
    </row>
    <row r="2030" spans="1:33" x14ac:dyDescent="0.25">
      <c r="A2030">
        <v>1625146200</v>
      </c>
      <c r="B2030">
        <f>INDEX('Daily Data ADJ'!$1:$1048576,MATCH(Calc!$A2030,'Daily Data ADJ'!$A:$A,0),MATCH("SPY, CBOE BZX: Close",'Daily Data ADJ'!$1:$1,0))</f>
        <v>420.72383114000002</v>
      </c>
      <c r="C2030">
        <f>INDEX('Daily Data ADJ'!$1:$1048576,MATCH(Calc!$A2030,'Daily Data ADJ'!$A:$A,0),MATCH("EFFR, FRED: Close",'Daily Data ADJ'!$1:$1,0))</f>
        <v>0.1</v>
      </c>
      <c r="D2030">
        <f>INDEX('Daily Data ADJ'!$1:$1048576,MATCH(Calc!$A2030,'Daily Data ADJ'!$A:$A,1),MATCH("SOFR, FRED: Close",'Daily Data ADJ'!$1:$1,0))</f>
        <v>0.05</v>
      </c>
      <c r="E2030">
        <f>INDEX('Daily Data ADJ'!$1:$1048576,MATCH(Calc!$A2030,'Daily Data ADJ'!$A:$A,0),MATCH("UPRO, CBOE BZX: Close",'Daily Data ADJ'!$1:$1,0))</f>
        <v>57.35882788</v>
      </c>
      <c r="F2030">
        <f>INDEX('Daily Data ADJ'!$1:$1048576,MATCH(Calc!$A2030,'Daily Data ADJ'!$A:$A,0),MATCH("ES1!, CME_MINI: Close",'Daily Data ADJ'!$1:$1,0))</f>
        <v>4310.75</v>
      </c>
      <c r="G2030">
        <f>INDEX('Daily Data ADJ'!$1:$1048576,MATCH(Calc!$A2030,'Daily Data ADJ'!$A:$A,0),MATCH("ES2!, CME_MINI: Close",'Daily Data ADJ'!$1:$1,0))</f>
        <v>4300.5</v>
      </c>
      <c r="H2030">
        <f>INDEX('QUANDL MULTPL SP500_DIV_YIELD_M'!$A:$G,MATCH(Calc!$A2030,'QUANDL MULTPL SP500_DIV_YIELD_M'!$A:$A,1),MATCH('QUANDL MULTPL SP500_DIV_YIELD_M'!$E$1,'QUANDL MULTPL SP500_DIV_YIELD_M'!$A$1:$G$1,0))</f>
        <v>1.34</v>
      </c>
      <c r="I2030" s="5">
        <f t="shared" si="186"/>
        <v>3.9227632280246835E-3</v>
      </c>
      <c r="J2030" s="1">
        <f>A2030/24/60/60+DATE(1970,1,1)</f>
        <v>44378.5625</v>
      </c>
      <c r="K2030" s="3">
        <f t="shared" si="189"/>
        <v>1</v>
      </c>
      <c r="L2030" s="6">
        <f>(1+Chart!$F$4)^(1/(365/K2030))-1</f>
        <v>6.6592785027408397E-5</v>
      </c>
      <c r="M2030" s="6">
        <f t="shared" si="190"/>
        <v>2.7383608263154002E-6</v>
      </c>
      <c r="N2030" s="6">
        <f t="shared" si="191"/>
        <v>1.0726329457089179E-5</v>
      </c>
      <c r="O2030">
        <f>O2029*(B2030/B2029)</f>
        <v>420.72383114000479</v>
      </c>
      <c r="P2030">
        <f t="shared" si="187"/>
        <v>2021</v>
      </c>
      <c r="Q2030" s="1">
        <f t="shared" si="188"/>
        <v>44378.5625</v>
      </c>
      <c r="R2030">
        <f>IF(B2031="",R2029,IF(Q2030&gt;=Chart!$F$2,E2030,0))</f>
        <v>57.35882788</v>
      </c>
      <c r="S2030">
        <f>IF(B2031="",S2029,IFERROR(IF(AND(R2030&gt;0,R2029=0),R2030,(1+(B2031/B2030-1)*Calc!$Z$1)*S2029),0))</f>
        <v>58.002292745922858</v>
      </c>
      <c r="T2030">
        <f>IF(B2031="",T2029,IFERROR(IF(AND(R2030&gt;0,R2029=0),R2030,(1+(B2031/B2030-1)*Calc!$Z$1-L2031)*T2029),0))</f>
        <v>57.32247802981577</v>
      </c>
      <c r="U2030">
        <f>IF(B2031="",U2029,IFERROR(IF(AND(R2030&gt;0,R2029=0),R2030,(1+(B2031/B2030-1)*Calc!$Z$1-M2031*2)*U2029),0))</f>
        <v>57.961475147001586</v>
      </c>
      <c r="V2030">
        <f>IF(B2031="",V2029,IFERROR(IF(AND(R2030&gt;0,R2029=0),R2030,(1+(B2031/B2030-1)*Calc!$Z$1-N2031*2)*V2029),0))</f>
        <v>57.739480189667262</v>
      </c>
      <c r="W2030">
        <f>IF(ISNUMBER(C2030),C2030,W2029)</f>
        <v>0.1</v>
      </c>
      <c r="Y2030" s="1">
        <f>IF(AND(Q2030&gt;=Chart!$F$2,Q2030&lt;=Chart!$F$3),Q2030,#N/A)</f>
        <v>44378.5625</v>
      </c>
      <c r="Z2030">
        <f>IF(AND(Q2030&gt;=Chart!$F$2,Q2030&lt;=Chart!$F$3),R2030,#N/A)</f>
        <v>57.35882788</v>
      </c>
      <c r="AA2030">
        <f>IF(AND(Q2030&gt;=Chart!$F$2,Q2030&lt;=Chart!$F$3),S2030,#N/A)</f>
        <v>58.002292745922858</v>
      </c>
      <c r="AB2030">
        <f>IF(AND(Q2030&gt;=Chart!$F$2,Q2030&lt;=Chart!$F$3),T2030,#N/A)</f>
        <v>57.32247802981577</v>
      </c>
      <c r="AC2030">
        <f>IF(AND(Q2030&gt;=Chart!$F$2,Q2030&lt;=Chart!$F$3),U2030,#N/A)</f>
        <v>57.961475147001586</v>
      </c>
      <c r="AD2030">
        <f>IF(AND(Q2030&gt;=Chart!$F$2,Q2030&lt;=Chart!$F$3),V2030,#N/A)</f>
        <v>57.739480189667262</v>
      </c>
      <c r="AE2030">
        <f>IF(AND(Q2030&gt;=Chart!$F$2,Q2030&lt;=Chart!$F$3),I2030,#N/A)</f>
        <v>3.9227632280246835E-3</v>
      </c>
      <c r="AF2030">
        <f>IF(AND(Q2030&gt;=Chart!$F$2,Q2030&lt;=Chart!$F$3),H2030/100,#N/A)</f>
        <v>1.34E-2</v>
      </c>
      <c r="AG2030">
        <f>IF(AND(Q2030&gt;=Chart!$F$2,Q2030&lt;=Chart!$F$3),W2030/100,#N/A)</f>
        <v>1E-3</v>
      </c>
    </row>
    <row r="2031" spans="1:33" x14ac:dyDescent="0.25">
      <c r="A2031">
        <v>1625232600</v>
      </c>
      <c r="B2031">
        <f>INDEX('Daily Data ADJ'!$1:$1048576,MATCH(Calc!$A2031,'Daily Data ADJ'!$A:$A,0),MATCH("SPY, CBOE BZX: Close",'Daily Data ADJ'!$1:$1,0))</f>
        <v>423.93964184999999</v>
      </c>
      <c r="C2031">
        <f>INDEX('Daily Data ADJ'!$1:$1048576,MATCH(Calc!$A2031,'Daily Data ADJ'!$A:$A,0),MATCH("EFFR, FRED: Close",'Daily Data ADJ'!$1:$1,0))</f>
        <v>0.1</v>
      </c>
      <c r="D2031">
        <f>INDEX('Daily Data ADJ'!$1:$1048576,MATCH(Calc!$A2031,'Daily Data ADJ'!$A:$A,1),MATCH("SOFR, FRED: Close",'Daily Data ADJ'!$1:$1,0))</f>
        <v>0.05</v>
      </c>
      <c r="E2031">
        <f>INDEX('Daily Data ADJ'!$1:$1048576,MATCH(Calc!$A2031,'Daily Data ADJ'!$A:$A,0),MATCH("UPRO, CBOE BZX: Close",'Daily Data ADJ'!$1:$1,0))</f>
        <v>58.667299710000002</v>
      </c>
      <c r="F2031">
        <f>INDEX('Daily Data ADJ'!$1:$1048576,MATCH(Calc!$A2031,'Daily Data ADJ'!$A:$A,0),MATCH("ES1!, CME_MINI: Close",'Daily Data ADJ'!$1:$1,0))</f>
        <v>4342.75</v>
      </c>
      <c r="G2031">
        <f>INDEX('Daily Data ADJ'!$1:$1048576,MATCH(Calc!$A2031,'Daily Data ADJ'!$A:$A,0),MATCH("ES2!, CME_MINI: Close",'Daily Data ADJ'!$1:$1,0))</f>
        <v>4332.5</v>
      </c>
      <c r="H2031">
        <f>INDEX('QUANDL MULTPL SP500_DIV_YIELD_M'!$A:$G,MATCH(Calc!$A2031,'QUANDL MULTPL SP500_DIV_YIELD_M'!$A:$A,1),MATCH('QUANDL MULTPL SP500_DIV_YIELD_M'!$E$1,'QUANDL MULTPL SP500_DIV_YIELD_M'!$A$1:$G$1,0))</f>
        <v>1.34</v>
      </c>
      <c r="I2031" s="5">
        <f t="shared" si="186"/>
        <v>3.9923498822196698E-3</v>
      </c>
      <c r="J2031" s="1">
        <f>A2031/24/60/60+DATE(1970,1,1)</f>
        <v>44379.5625</v>
      </c>
      <c r="K2031" s="3">
        <f t="shared" si="189"/>
        <v>1</v>
      </c>
      <c r="L2031" s="6">
        <f>(1+Chart!$F$4)^(1/(365/K2031))-1</f>
        <v>6.6592785027408397E-5</v>
      </c>
      <c r="M2031" s="6">
        <f t="shared" si="190"/>
        <v>2.7383608263154002E-6</v>
      </c>
      <c r="N2031" s="6">
        <f t="shared" si="191"/>
        <v>1.0916228352142454E-5</v>
      </c>
      <c r="O2031">
        <f>O2030*(B2031/B2030)</f>
        <v>423.93964185000482</v>
      </c>
      <c r="P2031">
        <f t="shared" si="187"/>
        <v>2021</v>
      </c>
      <c r="Q2031" s="1">
        <f t="shared" si="188"/>
        <v>44379.5625</v>
      </c>
      <c r="R2031">
        <f>IF(B2032="",R2030,IF(Q2031&gt;=Chart!$F$2,E2031,0))</f>
        <v>58.667299710000002</v>
      </c>
      <c r="S2031">
        <f>IF(B2032="",S2030,IFERROR(IF(AND(R2031&gt;0,R2030=0),R2031,(1+(B2032/B2031-1)*Calc!$Z$1)*S2030),0))</f>
        <v>57.68534763461065</v>
      </c>
      <c r="T2031">
        <f>IF(B2032="",T2030,IFERROR(IF(AND(R2031&gt;0,R2030=0),R2031,(1+(B2032/B2031-1)*Calc!$Z$1-L2032)*T2030),0))</f>
        <v>56.993977088256116</v>
      </c>
      <c r="U2031">
        <f>IF(B2032="",U2030,IFERROR(IF(AND(R2031&gt;0,R2030=0),R2031,(1+(B2032/B2031-1)*Calc!$Z$1-M2032*2)*U2030),0))</f>
        <v>57.643483316855786</v>
      </c>
      <c r="V2031">
        <f>IF(B2032="",V2030,IFERROR(IF(AND(R2031&gt;0,R2030=0),R2031,(1+(B2032/B2031-1)*Calc!$Z$1-N2032*2)*V2030),0))</f>
        <v>57.419241379813414</v>
      </c>
      <c r="W2031">
        <f>IF(ISNUMBER(C2031),C2031,W2030)</f>
        <v>0.1</v>
      </c>
      <c r="Y2031" s="1">
        <f>IF(AND(Q2031&gt;=Chart!$F$2,Q2031&lt;=Chart!$F$3),Q2031,#N/A)</f>
        <v>44379.5625</v>
      </c>
      <c r="Z2031">
        <f>IF(AND(Q2031&gt;=Chart!$F$2,Q2031&lt;=Chart!$F$3),R2031,#N/A)</f>
        <v>58.667299710000002</v>
      </c>
      <c r="AA2031">
        <f>IF(AND(Q2031&gt;=Chart!$F$2,Q2031&lt;=Chart!$F$3),S2031,#N/A)</f>
        <v>57.68534763461065</v>
      </c>
      <c r="AB2031">
        <f>IF(AND(Q2031&gt;=Chart!$F$2,Q2031&lt;=Chart!$F$3),T2031,#N/A)</f>
        <v>56.993977088256116</v>
      </c>
      <c r="AC2031">
        <f>IF(AND(Q2031&gt;=Chart!$F$2,Q2031&lt;=Chart!$F$3),U2031,#N/A)</f>
        <v>57.643483316855786</v>
      </c>
      <c r="AD2031">
        <f>IF(AND(Q2031&gt;=Chart!$F$2,Q2031&lt;=Chart!$F$3),V2031,#N/A)</f>
        <v>57.419241379813414</v>
      </c>
      <c r="AE2031">
        <f>IF(AND(Q2031&gt;=Chart!$F$2,Q2031&lt;=Chart!$F$3),I2031,#N/A)</f>
        <v>3.9923498822196698E-3</v>
      </c>
      <c r="AF2031">
        <f>IF(AND(Q2031&gt;=Chart!$F$2,Q2031&lt;=Chart!$F$3),H2031/100,#N/A)</f>
        <v>1.34E-2</v>
      </c>
      <c r="AG2031">
        <f>IF(AND(Q2031&gt;=Chart!$F$2,Q2031&lt;=Chart!$F$3),W2031/100,#N/A)</f>
        <v>1E-3</v>
      </c>
    </row>
    <row r="2032" spans="1:33" x14ac:dyDescent="0.25">
      <c r="A2032">
        <v>1625578200</v>
      </c>
      <c r="B2032">
        <f>INDEX('Daily Data ADJ'!$1:$1048576,MATCH(Calc!$A2032,'Daily Data ADJ'!$A:$A,0),MATCH("SPY, CBOE BZX: Close",'Daily Data ADJ'!$1:$1,0))</f>
        <v>423.16745630000003</v>
      </c>
      <c r="C2032">
        <f>INDEX('Daily Data ADJ'!$1:$1048576,MATCH(Calc!$A2032,'Daily Data ADJ'!$A:$A,0),MATCH("EFFR, FRED: Close",'Daily Data ADJ'!$1:$1,0))</f>
        <v>0.1</v>
      </c>
      <c r="D2032">
        <f>INDEX('Daily Data ADJ'!$1:$1048576,MATCH(Calc!$A2032,'Daily Data ADJ'!$A:$A,1),MATCH("SOFR, FRED: Close",'Daily Data ADJ'!$1:$1,0))</f>
        <v>0.05</v>
      </c>
      <c r="E2032">
        <f>INDEX('Daily Data ADJ'!$1:$1048576,MATCH(Calc!$A2032,'Daily Data ADJ'!$A:$A,0),MATCH("UPRO, CBOE BZX: Close",'Daily Data ADJ'!$1:$1,0))</f>
        <v>58.284210999999999</v>
      </c>
      <c r="F2032">
        <f>INDEX('Daily Data ADJ'!$1:$1048576,MATCH(Calc!$A2032,'Daily Data ADJ'!$A:$A,0),MATCH("ES1!, CME_MINI: Close",'Daily Data ADJ'!$1:$1,0))</f>
        <v>4334</v>
      </c>
      <c r="G2032">
        <f>INDEX('Daily Data ADJ'!$1:$1048576,MATCH(Calc!$A2032,'Daily Data ADJ'!$A:$A,0),MATCH("ES2!, CME_MINI: Close",'Daily Data ADJ'!$1:$1,0))</f>
        <v>4323.5</v>
      </c>
      <c r="H2032">
        <f>INDEX('QUANDL MULTPL SP500_DIV_YIELD_M'!$A:$G,MATCH(Calc!$A2032,'QUANDL MULTPL SP500_DIV_YIELD_M'!$A:$A,1),MATCH('QUANDL MULTPL SP500_DIV_YIELD_M'!$E$1,'QUANDL MULTPL SP500_DIV_YIELD_M'!$A$1:$G$1,0))</f>
        <v>1.34</v>
      </c>
      <c r="I2032" s="5">
        <f t="shared" si="186"/>
        <v>3.7443433306534653E-3</v>
      </c>
      <c r="J2032" s="1">
        <f>A2032/24/60/60+DATE(1970,1,1)</f>
        <v>44383.5625</v>
      </c>
      <c r="K2032" s="3">
        <f t="shared" si="189"/>
        <v>4</v>
      </c>
      <c r="L2032" s="6">
        <f>(1+Chart!$F$4)^(1/(365/K2032))-1</f>
        <v>2.6639774888526091E-4</v>
      </c>
      <c r="M2032" s="6">
        <f t="shared" si="190"/>
        <v>1.0953488296827629E-5</v>
      </c>
      <c r="N2032" s="6">
        <f t="shared" si="191"/>
        <v>4.0958106999999799E-5</v>
      </c>
      <c r="O2032">
        <f>O2031*(B2032/B2031)</f>
        <v>423.16745630000486</v>
      </c>
      <c r="P2032">
        <f t="shared" si="187"/>
        <v>2021</v>
      </c>
      <c r="Q2032" s="1">
        <f t="shared" si="188"/>
        <v>44383.5625</v>
      </c>
      <c r="R2032">
        <f>IF(B2033="",R2031,IF(Q2032&gt;=Chart!$F$2,E2032,0))</f>
        <v>58.284210999999999</v>
      </c>
      <c r="S2032">
        <f>IF(B2033="",S2031,IFERROR(IF(AND(R2032&gt;0,R2031=0),R2032,(1+(B2033/B2032-1)*Calc!$Z$1)*S2031),0))</f>
        <v>58.296937836151898</v>
      </c>
      <c r="T2032">
        <f>IF(B2033="",T2031,IFERROR(IF(AND(R2032&gt;0,R2031=0),R2032,(1+(B2033/B2032-1)*Calc!$Z$1-L2033)*T2031),0))</f>
        <v>57.594441869999926</v>
      </c>
      <c r="U2032">
        <f>IF(B2033="",U2031,IFERROR(IF(AND(R2032&gt;0,R2031=0),R2032,(1+(B2033/B2032-1)*Calc!$Z$1-M2033*2)*U2031),0))</f>
        <v>58.254313968223727</v>
      </c>
      <c r="V2032">
        <f>IF(B2033="",V2031,IFERROR(IF(AND(R2032&gt;0,R2031=0),R2032,(1+(B2033/B2032-1)*Calc!$Z$1-N2033*2)*V2031),0))</f>
        <v>58.026751945320633</v>
      </c>
      <c r="W2032">
        <f>IF(ISNUMBER(C2032),C2032,W2031)</f>
        <v>0.1</v>
      </c>
      <c r="Y2032" s="1">
        <f>IF(AND(Q2032&gt;=Chart!$F$2,Q2032&lt;=Chart!$F$3),Q2032,#N/A)</f>
        <v>44383.5625</v>
      </c>
      <c r="Z2032">
        <f>IF(AND(Q2032&gt;=Chart!$F$2,Q2032&lt;=Chart!$F$3),R2032,#N/A)</f>
        <v>58.284210999999999</v>
      </c>
      <c r="AA2032">
        <f>IF(AND(Q2032&gt;=Chart!$F$2,Q2032&lt;=Chart!$F$3),S2032,#N/A)</f>
        <v>58.296937836151898</v>
      </c>
      <c r="AB2032">
        <f>IF(AND(Q2032&gt;=Chart!$F$2,Q2032&lt;=Chart!$F$3),T2032,#N/A)</f>
        <v>57.594441869999926</v>
      </c>
      <c r="AC2032">
        <f>IF(AND(Q2032&gt;=Chart!$F$2,Q2032&lt;=Chart!$F$3),U2032,#N/A)</f>
        <v>58.254313968223727</v>
      </c>
      <c r="AD2032">
        <f>IF(AND(Q2032&gt;=Chart!$F$2,Q2032&lt;=Chart!$F$3),V2032,#N/A)</f>
        <v>58.026751945320633</v>
      </c>
      <c r="AE2032">
        <f>IF(AND(Q2032&gt;=Chart!$F$2,Q2032&lt;=Chart!$F$3),I2032,#N/A)</f>
        <v>3.7443433306534653E-3</v>
      </c>
      <c r="AF2032">
        <f>IF(AND(Q2032&gt;=Chart!$F$2,Q2032&lt;=Chart!$F$3),H2032/100,#N/A)</f>
        <v>1.34E-2</v>
      </c>
      <c r="AG2032">
        <f>IF(AND(Q2032&gt;=Chart!$F$2,Q2032&lt;=Chart!$F$3),W2032/100,#N/A)</f>
        <v>1E-3</v>
      </c>
    </row>
    <row r="2033" spans="1:33" x14ac:dyDescent="0.25">
      <c r="A2033">
        <v>1625664600</v>
      </c>
      <c r="B2033">
        <f>INDEX('Daily Data ADJ'!$1:$1048576,MATCH(Calc!$A2033,'Daily Data ADJ'!$A:$A,0),MATCH("SPY, CBOE BZX: Close",'Daily Data ADJ'!$1:$1,0))</f>
        <v>424.66295489999999</v>
      </c>
      <c r="C2033">
        <f>INDEX('Daily Data ADJ'!$1:$1048576,MATCH(Calc!$A2033,'Daily Data ADJ'!$A:$A,0),MATCH("EFFR, FRED: Close",'Daily Data ADJ'!$1:$1,0))</f>
        <v>0.1</v>
      </c>
      <c r="D2033">
        <f>INDEX('Daily Data ADJ'!$1:$1048576,MATCH(Calc!$A2033,'Daily Data ADJ'!$A:$A,1),MATCH("SOFR, FRED: Close",'Daily Data ADJ'!$1:$1,0))</f>
        <v>0.05</v>
      </c>
      <c r="E2033">
        <f>INDEX('Daily Data ADJ'!$1:$1048576,MATCH(Calc!$A2033,'Daily Data ADJ'!$A:$A,0),MATCH("UPRO, CBOE BZX: Close",'Daily Data ADJ'!$1:$1,0))</f>
        <v>58.935959330000003</v>
      </c>
      <c r="F2033">
        <f>INDEX('Daily Data ADJ'!$1:$1048576,MATCH(Calc!$A2033,'Daily Data ADJ'!$A:$A,0),MATCH("ES1!, CME_MINI: Close",'Daily Data ADJ'!$1:$1,0))</f>
        <v>4349.75</v>
      </c>
      <c r="G2033">
        <f>INDEX('Daily Data ADJ'!$1:$1048576,MATCH(Calc!$A2033,'Daily Data ADJ'!$A:$A,0),MATCH("ES2!, CME_MINI: Close",'Daily Data ADJ'!$1:$1,0))</f>
        <v>4339.5</v>
      </c>
      <c r="H2033">
        <f>INDEX('QUANDL MULTPL SP500_DIV_YIELD_M'!$A:$G,MATCH(Calc!$A2033,'QUANDL MULTPL SP500_DIV_YIELD_M'!$A:$A,1),MATCH('QUANDL MULTPL SP500_DIV_YIELD_M'!$E$1,'QUANDL MULTPL SP500_DIV_YIELD_M'!$A$1:$G$1,0))</f>
        <v>1.34</v>
      </c>
      <c r="I2033" s="5">
        <f t="shared" si="186"/>
        <v>4.007435964724115E-3</v>
      </c>
      <c r="J2033" s="1">
        <f>A2033/24/60/60+DATE(1970,1,1)</f>
        <v>44384.5625</v>
      </c>
      <c r="K2033" s="3">
        <f t="shared" si="189"/>
        <v>1</v>
      </c>
      <c r="L2033" s="6">
        <f>(1+Chart!$F$4)^(1/(365/K2033))-1</f>
        <v>6.6592785027408397E-5</v>
      </c>
      <c r="M2033" s="6">
        <f t="shared" si="190"/>
        <v>2.7383608263154002E-6</v>
      </c>
      <c r="N2033" s="6">
        <f t="shared" si="191"/>
        <v>1.095739587153588E-5</v>
      </c>
      <c r="O2033">
        <f>O2032*(B2033/B2032)</f>
        <v>424.66295490000482</v>
      </c>
      <c r="P2033">
        <f t="shared" si="187"/>
        <v>2021</v>
      </c>
      <c r="Q2033" s="1">
        <f t="shared" si="188"/>
        <v>44384.5625</v>
      </c>
      <c r="R2033">
        <f>IF(B2034="",R2032,IF(Q2033&gt;=Chart!$F$2,E2033,0))</f>
        <v>58.935959330000003</v>
      </c>
      <c r="S2033">
        <f>IF(B2034="",S2032,IFERROR(IF(AND(R2033&gt;0,R2032=0),R2033,(1+(B2034/B2033-1)*Calc!$Z$1)*S2032),0))</f>
        <v>56.871919467838183</v>
      </c>
      <c r="T2033">
        <f>IF(B2034="",T2032,IFERROR(IF(AND(R2033&gt;0,R2032=0),R2033,(1+(B2034/B2033-1)*Calc!$Z$1-L2034)*T2032),0))</f>
        <v>56.182760035438221</v>
      </c>
      <c r="U2033">
        <f>IF(B2034="",U2032,IFERROR(IF(AND(R2033&gt;0,R2032=0),R2033,(1+(B2034/B2033-1)*Calc!$Z$1-M2034*2)*U2032),0))</f>
        <v>56.830018460938696</v>
      </c>
      <c r="V2033">
        <f>IF(B2034="",V2032,IFERROR(IF(AND(R2033&gt;0,R2032=0),R2033,(1+(B2034/B2033-1)*Calc!$Z$1-N2034*2)*V2032),0))</f>
        <v>56.607164561852088</v>
      </c>
      <c r="W2033">
        <f>IF(ISNUMBER(C2033),C2033,W2032)</f>
        <v>0.1</v>
      </c>
      <c r="Y2033" s="1">
        <f>IF(AND(Q2033&gt;=Chart!$F$2,Q2033&lt;=Chart!$F$3),Q2033,#N/A)</f>
        <v>44384.5625</v>
      </c>
      <c r="Z2033">
        <f>IF(AND(Q2033&gt;=Chart!$F$2,Q2033&lt;=Chart!$F$3),R2033,#N/A)</f>
        <v>58.935959330000003</v>
      </c>
      <c r="AA2033">
        <f>IF(AND(Q2033&gt;=Chart!$F$2,Q2033&lt;=Chart!$F$3),S2033,#N/A)</f>
        <v>56.871919467838183</v>
      </c>
      <c r="AB2033">
        <f>IF(AND(Q2033&gt;=Chart!$F$2,Q2033&lt;=Chart!$F$3),T2033,#N/A)</f>
        <v>56.182760035438221</v>
      </c>
      <c r="AC2033">
        <f>IF(AND(Q2033&gt;=Chart!$F$2,Q2033&lt;=Chart!$F$3),U2033,#N/A)</f>
        <v>56.830018460938696</v>
      </c>
      <c r="AD2033">
        <f>IF(AND(Q2033&gt;=Chart!$F$2,Q2033&lt;=Chart!$F$3),V2033,#N/A)</f>
        <v>56.607164561852088</v>
      </c>
      <c r="AE2033">
        <f>IF(AND(Q2033&gt;=Chart!$F$2,Q2033&lt;=Chart!$F$3),I2033,#N/A)</f>
        <v>4.007435964724115E-3</v>
      </c>
      <c r="AF2033">
        <f>IF(AND(Q2033&gt;=Chart!$F$2,Q2033&lt;=Chart!$F$3),H2033/100,#N/A)</f>
        <v>1.34E-2</v>
      </c>
      <c r="AG2033">
        <f>IF(AND(Q2033&gt;=Chart!$F$2,Q2033&lt;=Chart!$F$3),W2033/100,#N/A)</f>
        <v>1E-3</v>
      </c>
    </row>
    <row r="2034" spans="1:33" x14ac:dyDescent="0.25">
      <c r="A2034">
        <v>1625751000</v>
      </c>
      <c r="B2034">
        <f>INDEX('Daily Data ADJ'!$1:$1048576,MATCH(Calc!$A2034,'Daily Data ADJ'!$A:$A,0),MATCH("SPY, CBOE BZX: Close",'Daily Data ADJ'!$1:$1,0))</f>
        <v>421.20278166999998</v>
      </c>
      <c r="C2034">
        <f>INDEX('Daily Data ADJ'!$1:$1048576,MATCH(Calc!$A2034,'Daily Data ADJ'!$A:$A,0),MATCH("EFFR, FRED: Close",'Daily Data ADJ'!$1:$1,0))</f>
        <v>0.1</v>
      </c>
      <c r="D2034">
        <f>INDEX('Daily Data ADJ'!$1:$1048576,MATCH(Calc!$A2034,'Daily Data ADJ'!$A:$A,1),MATCH("SOFR, FRED: Close",'Daily Data ADJ'!$1:$1,0))</f>
        <v>0.05</v>
      </c>
      <c r="E2034">
        <f>INDEX('Daily Data ADJ'!$1:$1048576,MATCH(Calc!$A2034,'Daily Data ADJ'!$A:$A,0),MATCH("UPRO, CBOE BZX: Close",'Daily Data ADJ'!$1:$1,0))</f>
        <v>57.527983939999999</v>
      </c>
      <c r="F2034">
        <f>INDEX('Daily Data ADJ'!$1:$1048576,MATCH(Calc!$A2034,'Daily Data ADJ'!$A:$A,0),MATCH("ES1!, CME_MINI: Close",'Daily Data ADJ'!$1:$1,0))</f>
        <v>4313</v>
      </c>
      <c r="G2034">
        <f>INDEX('Daily Data ADJ'!$1:$1048576,MATCH(Calc!$A2034,'Daily Data ADJ'!$A:$A,0),MATCH("ES2!, CME_MINI: Close",'Daily Data ADJ'!$1:$1,0))</f>
        <v>4302.5</v>
      </c>
      <c r="H2034">
        <f>INDEX('QUANDL MULTPL SP500_DIV_YIELD_M'!$A:$G,MATCH(Calc!$A2034,'QUANDL MULTPL SP500_DIV_YIELD_M'!$A:$A,1),MATCH('QUANDL MULTPL SP500_DIV_YIELD_M'!$E$1,'QUANDL MULTPL SP500_DIV_YIELD_M'!$A$1:$G$1,0))</f>
        <v>1.34</v>
      </c>
      <c r="I2034" s="5">
        <f t="shared" si="186"/>
        <v>3.6975016805355417E-3</v>
      </c>
      <c r="J2034" s="1">
        <f>A2034/24/60/60+DATE(1970,1,1)</f>
        <v>44385.5625</v>
      </c>
      <c r="K2034" s="3">
        <f t="shared" si="189"/>
        <v>1</v>
      </c>
      <c r="L2034" s="6">
        <f>(1+Chart!$F$4)^(1/(365/K2034))-1</f>
        <v>6.6592785027408397E-5</v>
      </c>
      <c r="M2034" s="6">
        <f t="shared" si="190"/>
        <v>2.7383608263154002E-6</v>
      </c>
      <c r="N2034" s="6">
        <f t="shared" si="191"/>
        <v>1.0111510640786747E-5</v>
      </c>
      <c r="O2034">
        <f>O2033*(B2034/B2033)</f>
        <v>421.20278167000481</v>
      </c>
      <c r="P2034">
        <f t="shared" si="187"/>
        <v>2021</v>
      </c>
      <c r="Q2034" s="1">
        <f t="shared" si="188"/>
        <v>44385.5625</v>
      </c>
      <c r="R2034">
        <f>IF(B2035="",R2033,IF(Q2034&gt;=Chart!$F$2,E2034,0))</f>
        <v>57.527983939999999</v>
      </c>
      <c r="S2034">
        <f>IF(B2035="",S2033,IFERROR(IF(AND(R2034&gt;0,R2033=0),R2034,(1+(B2035/B2034-1)*Calc!$Z$1)*S2033),0))</f>
        <v>58.693214579376011</v>
      </c>
      <c r="T2034">
        <f>IF(B2035="",T2033,IFERROR(IF(AND(R2034&gt;0,R2033=0),R2034,(1+(B2035/B2034-1)*Calc!$Z$1-L2035)*T2033),0))</f>
        <v>57.978243790314941</v>
      </c>
      <c r="U2034">
        <f>IF(B2035="",U2033,IFERROR(IF(AND(R2034&gt;0,R2033=0),R2034,(1+(B2035/B2034-1)*Calc!$Z$1-M2035*2)*U2033),0))</f>
        <v>58.649660471247863</v>
      </c>
      <c r="V2034">
        <f>IF(B2035="",V2033,IFERROR(IF(AND(R2034&gt;0,R2033=0),R2034,(1+(B2035/B2034-1)*Calc!$Z$1-N2035*2)*V2033),0))</f>
        <v>58.418804056461134</v>
      </c>
      <c r="W2034">
        <f>IF(ISNUMBER(C2034),C2034,W2033)</f>
        <v>0.1</v>
      </c>
      <c r="Y2034" s="1">
        <f>IF(AND(Q2034&gt;=Chart!$F$2,Q2034&lt;=Chart!$F$3),Q2034,#N/A)</f>
        <v>44385.5625</v>
      </c>
      <c r="Z2034">
        <f>IF(AND(Q2034&gt;=Chart!$F$2,Q2034&lt;=Chart!$F$3),R2034,#N/A)</f>
        <v>57.527983939999999</v>
      </c>
      <c r="AA2034">
        <f>IF(AND(Q2034&gt;=Chart!$F$2,Q2034&lt;=Chart!$F$3),S2034,#N/A)</f>
        <v>58.693214579376011</v>
      </c>
      <c r="AB2034">
        <f>IF(AND(Q2034&gt;=Chart!$F$2,Q2034&lt;=Chart!$F$3),T2034,#N/A)</f>
        <v>57.978243790314941</v>
      </c>
      <c r="AC2034">
        <f>IF(AND(Q2034&gt;=Chart!$F$2,Q2034&lt;=Chart!$F$3),U2034,#N/A)</f>
        <v>58.649660471247863</v>
      </c>
      <c r="AD2034">
        <f>IF(AND(Q2034&gt;=Chart!$F$2,Q2034&lt;=Chart!$F$3),V2034,#N/A)</f>
        <v>58.418804056461134</v>
      </c>
      <c r="AE2034">
        <f>IF(AND(Q2034&gt;=Chart!$F$2,Q2034&lt;=Chart!$F$3),I2034,#N/A)</f>
        <v>3.6975016805355417E-3</v>
      </c>
      <c r="AF2034">
        <f>IF(AND(Q2034&gt;=Chart!$F$2,Q2034&lt;=Chart!$F$3),H2034/100,#N/A)</f>
        <v>1.34E-2</v>
      </c>
      <c r="AG2034">
        <f>IF(AND(Q2034&gt;=Chart!$F$2,Q2034&lt;=Chart!$F$3),W2034/100,#N/A)</f>
        <v>1E-3</v>
      </c>
    </row>
    <row r="2035" spans="1:33" x14ac:dyDescent="0.25">
      <c r="A2035">
        <v>1625837400</v>
      </c>
      <c r="B2035">
        <f>INDEX('Daily Data ADJ'!$1:$1048576,MATCH(Calc!$A2035,'Daily Data ADJ'!$A:$A,0),MATCH("SPY, CBOE BZX: Close",'Daily Data ADJ'!$1:$1,0))</f>
        <v>425.69905197000003</v>
      </c>
      <c r="C2035">
        <f>INDEX('Daily Data ADJ'!$1:$1048576,MATCH(Calc!$A2035,'Daily Data ADJ'!$A:$A,0),MATCH("EFFR, FRED: Close",'Daily Data ADJ'!$1:$1,0))</f>
        <v>0.1</v>
      </c>
      <c r="D2035">
        <f>INDEX('Daily Data ADJ'!$1:$1048576,MATCH(Calc!$A2035,'Daily Data ADJ'!$A:$A,1),MATCH("SOFR, FRED: Close",'Daily Data ADJ'!$1:$1,0))</f>
        <v>0.05</v>
      </c>
      <c r="E2035">
        <f>INDEX('Daily Data ADJ'!$1:$1048576,MATCH(Calc!$A2035,'Daily Data ADJ'!$A:$A,0),MATCH("UPRO, CBOE BZX: Close",'Daily Data ADJ'!$1:$1,0))</f>
        <v>59.324023220000001</v>
      </c>
      <c r="F2035">
        <f>INDEX('Daily Data ADJ'!$1:$1048576,MATCH(Calc!$A2035,'Daily Data ADJ'!$A:$A,0),MATCH("ES1!, CME_MINI: Close",'Daily Data ADJ'!$1:$1,0))</f>
        <v>4360</v>
      </c>
      <c r="G2035">
        <f>INDEX('Daily Data ADJ'!$1:$1048576,MATCH(Calc!$A2035,'Daily Data ADJ'!$A:$A,0),MATCH("ES2!, CME_MINI: Close",'Daily Data ADJ'!$1:$1,0))</f>
        <v>4349.5</v>
      </c>
      <c r="H2035">
        <f>INDEX('QUANDL MULTPL SP500_DIV_YIELD_M'!$A:$G,MATCH(Calc!$A2035,'QUANDL MULTPL SP500_DIV_YIELD_M'!$A:$A,1),MATCH('QUANDL MULTPL SP500_DIV_YIELD_M'!$E$1,'QUANDL MULTPL SP500_DIV_YIELD_M'!$A$1:$G$1,0))</f>
        <v>1.34</v>
      </c>
      <c r="I2035" s="5">
        <f t="shared" si="186"/>
        <v>3.8017148492408889E-3</v>
      </c>
      <c r="J2035" s="1">
        <f>A2035/24/60/60+DATE(1970,1,1)</f>
        <v>44386.5625</v>
      </c>
      <c r="K2035" s="3">
        <f t="shared" si="189"/>
        <v>1</v>
      </c>
      <c r="L2035" s="6">
        <f>(1+Chart!$F$4)^(1/(365/K2035))-1</f>
        <v>6.6592785027408397E-5</v>
      </c>
      <c r="M2035" s="6">
        <f t="shared" si="190"/>
        <v>2.7383608263154002E-6</v>
      </c>
      <c r="N2035" s="6">
        <f t="shared" si="191"/>
        <v>1.0395962516396295E-5</v>
      </c>
      <c r="O2035">
        <f>O2034*(B2035/B2034)</f>
        <v>425.69905197000492</v>
      </c>
      <c r="P2035">
        <f t="shared" si="187"/>
        <v>2021</v>
      </c>
      <c r="Q2035" s="1">
        <f t="shared" si="188"/>
        <v>44386.5625</v>
      </c>
      <c r="R2035">
        <f>IF(B2036="",R2034,IF(Q2035&gt;=Chart!$F$2,E2035,0))</f>
        <v>59.324023220000001</v>
      </c>
      <c r="S2035">
        <f>IF(B2036="",S2034,IFERROR(IF(AND(R2035&gt;0,R2034=0),R2035,(1+(B2036/B2035-1)*Calc!$Z$1)*S2034),0))</f>
        <v>59.323918666898713</v>
      </c>
      <c r="T2035">
        <f>IF(B2036="",T2034,IFERROR(IF(AND(R2035&gt;0,R2034=0),R2035,(1+(B2036/B2035-1)*Calc!$Z$1-L2036)*T2034),0))</f>
        <v>58.589681392966646</v>
      </c>
      <c r="U2035">
        <f>IF(B2036="",U2034,IFERROR(IF(AND(R2035&gt;0,R2034=0),R2035,(1+(B2036/B2035-1)*Calc!$Z$1-M2036*2)*U2034),0))</f>
        <v>59.278932909882165</v>
      </c>
      <c r="V2035">
        <f>IF(B2036="",V2034,IFERROR(IF(AND(R2035&gt;0,R2034=0),R2035,(1+(B2036/B2035-1)*Calc!$Z$1-N2036*2)*V2034),0))</f>
        <v>59.042880939370498</v>
      </c>
      <c r="W2035">
        <f>IF(ISNUMBER(C2035),C2035,W2034)</f>
        <v>0.1</v>
      </c>
      <c r="Y2035" s="1">
        <f>IF(AND(Q2035&gt;=Chart!$F$2,Q2035&lt;=Chart!$F$3),Q2035,#N/A)</f>
        <v>44386.5625</v>
      </c>
      <c r="Z2035">
        <f>IF(AND(Q2035&gt;=Chart!$F$2,Q2035&lt;=Chart!$F$3),R2035,#N/A)</f>
        <v>59.324023220000001</v>
      </c>
      <c r="AA2035">
        <f>IF(AND(Q2035&gt;=Chart!$F$2,Q2035&lt;=Chart!$F$3),S2035,#N/A)</f>
        <v>59.323918666898713</v>
      </c>
      <c r="AB2035">
        <f>IF(AND(Q2035&gt;=Chart!$F$2,Q2035&lt;=Chart!$F$3),T2035,#N/A)</f>
        <v>58.589681392966646</v>
      </c>
      <c r="AC2035">
        <f>IF(AND(Q2035&gt;=Chart!$F$2,Q2035&lt;=Chart!$F$3),U2035,#N/A)</f>
        <v>59.278932909882165</v>
      </c>
      <c r="AD2035">
        <f>IF(AND(Q2035&gt;=Chart!$F$2,Q2035&lt;=Chart!$F$3),V2035,#N/A)</f>
        <v>59.042880939370498</v>
      </c>
      <c r="AE2035">
        <f>IF(AND(Q2035&gt;=Chart!$F$2,Q2035&lt;=Chart!$F$3),I2035,#N/A)</f>
        <v>3.8017148492408889E-3</v>
      </c>
      <c r="AF2035">
        <f>IF(AND(Q2035&gt;=Chart!$F$2,Q2035&lt;=Chart!$F$3),H2035/100,#N/A)</f>
        <v>1.34E-2</v>
      </c>
      <c r="AG2035">
        <f>IF(AND(Q2035&gt;=Chart!$F$2,Q2035&lt;=Chart!$F$3),W2035/100,#N/A)</f>
        <v>1E-3</v>
      </c>
    </row>
    <row r="2036" spans="1:33" x14ac:dyDescent="0.25">
      <c r="A2036">
        <v>1626096600</v>
      </c>
      <c r="B2036">
        <f>INDEX('Daily Data ADJ'!$1:$1048576,MATCH(Calc!$A2036,'Daily Data ADJ'!$A:$A,0),MATCH("SPY, CBOE BZX: Close",'Daily Data ADJ'!$1:$1,0))</f>
        <v>427.22387407000002</v>
      </c>
      <c r="C2036">
        <f>INDEX('Daily Data ADJ'!$1:$1048576,MATCH(Calc!$A2036,'Daily Data ADJ'!$A:$A,0),MATCH("EFFR, FRED: Close",'Daily Data ADJ'!$1:$1,0))</f>
        <v>0.1</v>
      </c>
      <c r="D2036">
        <f>INDEX('Daily Data ADJ'!$1:$1048576,MATCH(Calc!$A2036,'Daily Data ADJ'!$A:$A,1),MATCH("SOFR, FRED: Close",'Daily Data ADJ'!$1:$1,0))</f>
        <v>0.05</v>
      </c>
      <c r="E2036">
        <f>INDEX('Daily Data ADJ'!$1:$1048576,MATCH(Calc!$A2036,'Daily Data ADJ'!$A:$A,0),MATCH("UPRO, CBOE BZX: Close",'Daily Data ADJ'!$1:$1,0))</f>
        <v>59.990697079999997</v>
      </c>
      <c r="F2036">
        <f>INDEX('Daily Data ADJ'!$1:$1048576,MATCH(Calc!$A2036,'Daily Data ADJ'!$A:$A,0),MATCH("ES1!, CME_MINI: Close",'Daily Data ADJ'!$1:$1,0))</f>
        <v>4376.5</v>
      </c>
      <c r="G2036">
        <f>INDEX('Daily Data ADJ'!$1:$1048576,MATCH(Calc!$A2036,'Daily Data ADJ'!$A:$A,0),MATCH("ES2!, CME_MINI: Close",'Daily Data ADJ'!$1:$1,0))</f>
        <v>4366</v>
      </c>
      <c r="H2036">
        <f>INDEX('QUANDL MULTPL SP500_DIV_YIELD_M'!$A:$G,MATCH(Calc!$A2036,'QUANDL MULTPL SP500_DIV_YIELD_M'!$A:$A,1),MATCH('QUANDL MULTPL SP500_DIV_YIELD_M'!$E$1,'QUANDL MULTPL SP500_DIV_YIELD_M'!$A$1:$G$1,0))</f>
        <v>1.34</v>
      </c>
      <c r="I2036" s="5">
        <f t="shared" si="186"/>
        <v>3.8377714083337785E-3</v>
      </c>
      <c r="J2036" s="1">
        <f>A2036/24/60/60+DATE(1970,1,1)</f>
        <v>44389.5625</v>
      </c>
      <c r="K2036" s="3">
        <f t="shared" si="189"/>
        <v>3</v>
      </c>
      <c r="L2036" s="6">
        <f>(1+Chart!$F$4)^(1/(365/K2036))-1</f>
        <v>1.9979165917494157E-4</v>
      </c>
      <c r="M2036" s="6">
        <f t="shared" si="190"/>
        <v>8.2151049745071703E-6</v>
      </c>
      <c r="N2036" s="6">
        <f t="shared" si="191"/>
        <v>3.148344861614305E-5</v>
      </c>
      <c r="O2036">
        <f>O2035*(B2036/B2035)</f>
        <v>427.22387407000491</v>
      </c>
      <c r="P2036">
        <f t="shared" si="187"/>
        <v>2021</v>
      </c>
      <c r="Q2036" s="1">
        <f t="shared" si="188"/>
        <v>44389.5625</v>
      </c>
      <c r="R2036">
        <f>IF(B2037="",R2035,IF(Q2036&gt;=Chart!$F$2,E2036,0))</f>
        <v>59.990697079999997</v>
      </c>
      <c r="S2036">
        <f>IF(B2037="",S2035,IFERROR(IF(AND(R2036&gt;0,R2035=0),R2036,(1+(B2037/B2036-1)*Calc!$Z$1)*S2035),0))</f>
        <v>58.717215277986519</v>
      </c>
      <c r="T2036">
        <f>IF(B2037="",T2035,IFERROR(IF(AND(R2036&gt;0,R2035=0),R2036,(1+(B2037/B2036-1)*Calc!$Z$1-L2037)*T2035),0))</f>
        <v>57.986585369792792</v>
      </c>
      <c r="U2036">
        <f>IF(B2037="",U2035,IFERROR(IF(AND(R2036&gt;0,R2035=0),R2036,(1+(B2037/B2036-1)*Calc!$Z$1-M2037*2)*U2035),0))</f>
        <v>58.672364934326765</v>
      </c>
      <c r="V2036">
        <f>IF(B2037="",V2035,IFERROR(IF(AND(R2036&gt;0,R2035=0),R2036,(1+(B2037/B2036-1)*Calc!$Z$1-N2037*2)*V2035),0))</f>
        <v>58.437823213669347</v>
      </c>
      <c r="W2036">
        <f>IF(ISNUMBER(C2036),C2036,W2035)</f>
        <v>0.1</v>
      </c>
      <c r="Y2036" s="1">
        <f>IF(AND(Q2036&gt;=Chart!$F$2,Q2036&lt;=Chart!$F$3),Q2036,#N/A)</f>
        <v>44389.5625</v>
      </c>
      <c r="Z2036">
        <f>IF(AND(Q2036&gt;=Chart!$F$2,Q2036&lt;=Chart!$F$3),R2036,#N/A)</f>
        <v>59.990697079999997</v>
      </c>
      <c r="AA2036">
        <f>IF(AND(Q2036&gt;=Chart!$F$2,Q2036&lt;=Chart!$F$3),S2036,#N/A)</f>
        <v>58.717215277986519</v>
      </c>
      <c r="AB2036">
        <f>IF(AND(Q2036&gt;=Chart!$F$2,Q2036&lt;=Chart!$F$3),T2036,#N/A)</f>
        <v>57.986585369792792</v>
      </c>
      <c r="AC2036">
        <f>IF(AND(Q2036&gt;=Chart!$F$2,Q2036&lt;=Chart!$F$3),U2036,#N/A)</f>
        <v>58.672364934326765</v>
      </c>
      <c r="AD2036">
        <f>IF(AND(Q2036&gt;=Chart!$F$2,Q2036&lt;=Chart!$F$3),V2036,#N/A)</f>
        <v>58.437823213669347</v>
      </c>
      <c r="AE2036">
        <f>IF(AND(Q2036&gt;=Chart!$F$2,Q2036&lt;=Chart!$F$3),I2036,#N/A)</f>
        <v>3.8377714083337785E-3</v>
      </c>
      <c r="AF2036">
        <f>IF(AND(Q2036&gt;=Chart!$F$2,Q2036&lt;=Chart!$F$3),H2036/100,#N/A)</f>
        <v>1.34E-2</v>
      </c>
      <c r="AG2036">
        <f>IF(AND(Q2036&gt;=Chart!$F$2,Q2036&lt;=Chart!$F$3),W2036/100,#N/A)</f>
        <v>1E-3</v>
      </c>
    </row>
    <row r="2037" spans="1:33" x14ac:dyDescent="0.25">
      <c r="A2037">
        <v>1626183000</v>
      </c>
      <c r="B2037">
        <f>INDEX('Daily Data ADJ'!$1:$1048576,MATCH(Calc!$A2037,'Daily Data ADJ'!$A:$A,0),MATCH("SPY, CBOE BZX: Close",'Daily Data ADJ'!$1:$1,0))</f>
        <v>425.76747347000003</v>
      </c>
      <c r="C2037">
        <f>INDEX('Daily Data ADJ'!$1:$1048576,MATCH(Calc!$A2037,'Daily Data ADJ'!$A:$A,0),MATCH("EFFR, FRED: Close",'Daily Data ADJ'!$1:$1,0))</f>
        <v>0.1</v>
      </c>
      <c r="D2037">
        <f>INDEX('Daily Data ADJ'!$1:$1048576,MATCH(Calc!$A2037,'Daily Data ADJ'!$A:$A,1),MATCH("SOFR, FRED: Close",'Daily Data ADJ'!$1:$1,0))</f>
        <v>0.05</v>
      </c>
      <c r="E2037">
        <f>INDEX('Daily Data ADJ'!$1:$1048576,MATCH(Calc!$A2037,'Daily Data ADJ'!$A:$A,0),MATCH("UPRO, CBOE BZX: Close",'Daily Data ADJ'!$1:$1,0))</f>
        <v>59.378750179999997</v>
      </c>
      <c r="F2037">
        <f>INDEX('Daily Data ADJ'!$1:$1048576,MATCH(Calc!$A2037,'Daily Data ADJ'!$A:$A,0),MATCH("ES1!, CME_MINI: Close",'Daily Data ADJ'!$1:$1,0))</f>
        <v>4361.25</v>
      </c>
      <c r="G2037">
        <f>INDEX('Daily Data ADJ'!$1:$1048576,MATCH(Calc!$A2037,'Daily Data ADJ'!$A:$A,0),MATCH("ES2!, CME_MINI: Close",'Daily Data ADJ'!$1:$1,0))</f>
        <v>4350.75</v>
      </c>
      <c r="H2037">
        <f>INDEX('QUANDL MULTPL SP500_DIV_YIELD_M'!$A:$G,MATCH(Calc!$A2037,'QUANDL MULTPL SP500_DIV_YIELD_M'!$A:$A,1),MATCH('QUANDL MULTPL SP500_DIV_YIELD_M'!$E$1,'QUANDL MULTPL SP500_DIV_YIELD_M'!$A$1:$G$1,0))</f>
        <v>1.34</v>
      </c>
      <c r="I2037" s="5">
        <f t="shared" si="186"/>
        <v>3.804455923619365E-3</v>
      </c>
      <c r="J2037" s="1">
        <f>A2037/24/60/60+DATE(1970,1,1)</f>
        <v>44390.5625</v>
      </c>
      <c r="K2037" s="3">
        <f t="shared" si="189"/>
        <v>1</v>
      </c>
      <c r="L2037" s="6">
        <f>(1+Chart!$F$4)^(1/(365/K2037))-1</f>
        <v>6.6592785027408397E-5</v>
      </c>
      <c r="M2037" s="6">
        <f t="shared" si="190"/>
        <v>2.7383608263154002E-6</v>
      </c>
      <c r="N2037" s="6">
        <f t="shared" si="191"/>
        <v>1.0403443934769996E-5</v>
      </c>
      <c r="O2037">
        <f>O2036*(B2037/B2036)</f>
        <v>425.76747347000492</v>
      </c>
      <c r="P2037">
        <f t="shared" si="187"/>
        <v>2021</v>
      </c>
      <c r="Q2037" s="1">
        <f t="shared" si="188"/>
        <v>44390.5625</v>
      </c>
      <c r="R2037">
        <f>IF(B2038="",R2036,IF(Q2037&gt;=Chart!$F$2,E2037,0))</f>
        <v>59.378750179999997</v>
      </c>
      <c r="S2037">
        <f>IF(B2038="",S2036,IFERROR(IF(AND(R2037&gt;0,R2036=0),R2037,(1+(B2038/B2037-1)*Calc!$Z$1)*S2036),0))</f>
        <v>58.980073859402324</v>
      </c>
      <c r="T2037">
        <f>IF(B2038="",T2036,IFERROR(IF(AND(R2037&gt;0,R2036=0),R2037,(1+(B2038/B2037-1)*Calc!$Z$1-L2038)*T2036),0))</f>
        <v>58.242311661743237</v>
      </c>
      <c r="U2037">
        <f>IF(B2038="",U2036,IFERROR(IF(AND(R2037&gt;0,R2036=0),R2037,(1+(B2038/B2037-1)*Calc!$Z$1-M2038*2)*U2036),0))</f>
        <v>58.934701402590569</v>
      </c>
      <c r="V2037">
        <f>IF(B2038="",V2036,IFERROR(IF(AND(R2037&gt;0,R2036=0),R2037,(1+(B2038/B2037-1)*Calc!$Z$1-N2038*2)*V2036),0))</f>
        <v>58.698210596309025</v>
      </c>
      <c r="W2037">
        <f>IF(ISNUMBER(C2037),C2037,W2036)</f>
        <v>0.1</v>
      </c>
      <c r="Y2037" s="1">
        <f>IF(AND(Q2037&gt;=Chart!$F$2,Q2037&lt;=Chart!$F$3),Q2037,#N/A)</f>
        <v>44390.5625</v>
      </c>
      <c r="Z2037">
        <f>IF(AND(Q2037&gt;=Chart!$F$2,Q2037&lt;=Chart!$F$3),R2037,#N/A)</f>
        <v>59.378750179999997</v>
      </c>
      <c r="AA2037">
        <f>IF(AND(Q2037&gt;=Chart!$F$2,Q2037&lt;=Chart!$F$3),S2037,#N/A)</f>
        <v>58.980073859402324</v>
      </c>
      <c r="AB2037">
        <f>IF(AND(Q2037&gt;=Chart!$F$2,Q2037&lt;=Chart!$F$3),T2037,#N/A)</f>
        <v>58.242311661743237</v>
      </c>
      <c r="AC2037">
        <f>IF(AND(Q2037&gt;=Chart!$F$2,Q2037&lt;=Chart!$F$3),U2037,#N/A)</f>
        <v>58.934701402590569</v>
      </c>
      <c r="AD2037">
        <f>IF(AND(Q2037&gt;=Chart!$F$2,Q2037&lt;=Chart!$F$3),V2037,#N/A)</f>
        <v>58.698210596309025</v>
      </c>
      <c r="AE2037">
        <f>IF(AND(Q2037&gt;=Chart!$F$2,Q2037&lt;=Chart!$F$3),I2037,#N/A)</f>
        <v>3.804455923619365E-3</v>
      </c>
      <c r="AF2037">
        <f>IF(AND(Q2037&gt;=Chart!$F$2,Q2037&lt;=Chart!$F$3),H2037/100,#N/A)</f>
        <v>1.34E-2</v>
      </c>
      <c r="AG2037">
        <f>IF(AND(Q2037&gt;=Chart!$F$2,Q2037&lt;=Chart!$F$3),W2037/100,#N/A)</f>
        <v>1E-3</v>
      </c>
    </row>
    <row r="2038" spans="1:33" x14ac:dyDescent="0.25">
      <c r="A2038">
        <v>1626269400</v>
      </c>
      <c r="B2038">
        <f>INDEX('Daily Data ADJ'!$1:$1048576,MATCH(Calc!$A2038,'Daily Data ADJ'!$A:$A,0),MATCH("SPY, CBOE BZX: Close",'Daily Data ADJ'!$1:$1,0))</f>
        <v>426.40281600999998</v>
      </c>
      <c r="C2038">
        <f>INDEX('Daily Data ADJ'!$1:$1048576,MATCH(Calc!$A2038,'Daily Data ADJ'!$A:$A,0),MATCH("EFFR, FRED: Close",'Daily Data ADJ'!$1:$1,0))</f>
        <v>0.1</v>
      </c>
      <c r="D2038">
        <f>INDEX('Daily Data ADJ'!$1:$1048576,MATCH(Calc!$A2038,'Daily Data ADJ'!$A:$A,1),MATCH("SOFR, FRED: Close",'Daily Data ADJ'!$1:$1,0))</f>
        <v>0.05</v>
      </c>
      <c r="E2038">
        <f>INDEX('Daily Data ADJ'!$1:$1048576,MATCH(Calc!$A2038,'Daily Data ADJ'!$A:$A,0),MATCH("UPRO, CBOE BZX: Close",'Daily Data ADJ'!$1:$1,0))</f>
        <v>59.582732479999997</v>
      </c>
      <c r="F2038">
        <f>INDEX('Daily Data ADJ'!$1:$1048576,MATCH(Calc!$A2038,'Daily Data ADJ'!$A:$A,0),MATCH("ES1!, CME_MINI: Close",'Daily Data ADJ'!$1:$1,0))</f>
        <v>4367.75</v>
      </c>
      <c r="G2038">
        <f>INDEX('Daily Data ADJ'!$1:$1048576,MATCH(Calc!$A2038,'Daily Data ADJ'!$A:$A,0),MATCH("ES2!, CME_MINI: Close",'Daily Data ADJ'!$1:$1,0))</f>
        <v>4357.25</v>
      </c>
      <c r="H2038">
        <f>INDEX('QUANDL MULTPL SP500_DIV_YIELD_M'!$A:$G,MATCH(Calc!$A2038,'QUANDL MULTPL SP500_DIV_YIELD_M'!$A:$A,1),MATCH('QUANDL MULTPL SP500_DIV_YIELD_M'!$E$1,'QUANDL MULTPL SP500_DIV_YIELD_M'!$A$1:$G$1,0))</f>
        <v>1.34</v>
      </c>
      <c r="I2038" s="5">
        <f t="shared" si="186"/>
        <v>3.8186843106838061E-3</v>
      </c>
      <c r="J2038" s="1">
        <f>A2038/24/60/60+DATE(1970,1,1)</f>
        <v>44391.5625</v>
      </c>
      <c r="K2038" s="3">
        <f t="shared" si="189"/>
        <v>1</v>
      </c>
      <c r="L2038" s="6">
        <f>(1+Chart!$F$4)^(1/(365/K2038))-1</f>
        <v>6.6592785027408397E-5</v>
      </c>
      <c r="M2038" s="6">
        <f t="shared" si="190"/>
        <v>2.7383608263154002E-6</v>
      </c>
      <c r="N2038" s="6">
        <f t="shared" si="191"/>
        <v>1.0442278203903754E-5</v>
      </c>
      <c r="O2038">
        <f>O2037*(B2038/B2037)</f>
        <v>426.40281601000487</v>
      </c>
      <c r="P2038">
        <f t="shared" si="187"/>
        <v>2021</v>
      </c>
      <c r="Q2038" s="1">
        <f t="shared" si="188"/>
        <v>44391.5625</v>
      </c>
      <c r="R2038">
        <f>IF(B2039="",R2037,IF(Q2038&gt;=Chart!$F$2,E2038,0))</f>
        <v>59.582732479999997</v>
      </c>
      <c r="S2038">
        <f>IF(B2039="",S2037,IFERROR(IF(AND(R2038&gt;0,R2037=0),R2038,(1+(B2039/B2038-1)*Calc!$Z$1)*S2037),0))</f>
        <v>58.375725498121362</v>
      </c>
      <c r="T2038">
        <f>IF(B2039="",T2037,IFERROR(IF(AND(R2038&gt;0,R2037=0),R2038,(1+(B2039/B2038-1)*Calc!$Z$1-L2039)*T2037),0))</f>
        <v>57.641644376089921</v>
      </c>
      <c r="U2038">
        <f>IF(B2039="",U2037,IFERROR(IF(AND(R2038&gt;0,R2037=0),R2038,(1+(B2039/B2038-1)*Calc!$Z$1-M2039*2)*U2037),0))</f>
        <v>58.33049518818315</v>
      </c>
      <c r="V2038">
        <f>IF(B2039="",V2037,IFERROR(IF(AND(R2038&gt;0,R2037=0),R2038,(1+(B2039/B2038-1)*Calc!$Z$1-N2039*2)*V2037),0))</f>
        <v>58.095535574362543</v>
      </c>
      <c r="W2038">
        <f>IF(ISNUMBER(C2038),C2038,W2037)</f>
        <v>0.1</v>
      </c>
      <c r="Y2038" s="1">
        <f>IF(AND(Q2038&gt;=Chart!$F$2,Q2038&lt;=Chart!$F$3),Q2038,#N/A)</f>
        <v>44391.5625</v>
      </c>
      <c r="Z2038">
        <f>IF(AND(Q2038&gt;=Chart!$F$2,Q2038&lt;=Chart!$F$3),R2038,#N/A)</f>
        <v>59.582732479999997</v>
      </c>
      <c r="AA2038">
        <f>IF(AND(Q2038&gt;=Chart!$F$2,Q2038&lt;=Chart!$F$3),S2038,#N/A)</f>
        <v>58.375725498121362</v>
      </c>
      <c r="AB2038">
        <f>IF(AND(Q2038&gt;=Chart!$F$2,Q2038&lt;=Chart!$F$3),T2038,#N/A)</f>
        <v>57.641644376089921</v>
      </c>
      <c r="AC2038">
        <f>IF(AND(Q2038&gt;=Chart!$F$2,Q2038&lt;=Chart!$F$3),U2038,#N/A)</f>
        <v>58.33049518818315</v>
      </c>
      <c r="AD2038">
        <f>IF(AND(Q2038&gt;=Chart!$F$2,Q2038&lt;=Chart!$F$3),V2038,#N/A)</f>
        <v>58.095535574362543</v>
      </c>
      <c r="AE2038">
        <f>IF(AND(Q2038&gt;=Chart!$F$2,Q2038&lt;=Chart!$F$3),I2038,#N/A)</f>
        <v>3.8186843106838061E-3</v>
      </c>
      <c r="AF2038">
        <f>IF(AND(Q2038&gt;=Chart!$F$2,Q2038&lt;=Chart!$F$3),H2038/100,#N/A)</f>
        <v>1.34E-2</v>
      </c>
      <c r="AG2038">
        <f>IF(AND(Q2038&gt;=Chart!$F$2,Q2038&lt;=Chart!$F$3),W2038/100,#N/A)</f>
        <v>1E-3</v>
      </c>
    </row>
    <row r="2039" spans="1:33" x14ac:dyDescent="0.25">
      <c r="A2039">
        <v>1626355800</v>
      </c>
      <c r="B2039">
        <f>INDEX('Daily Data ADJ'!$1:$1048576,MATCH(Calc!$A2039,'Daily Data ADJ'!$A:$A,0),MATCH("SPY, CBOE BZX: Close",'Daily Data ADJ'!$1:$1,0))</f>
        <v>424.94641541999999</v>
      </c>
      <c r="C2039">
        <f>INDEX('Daily Data ADJ'!$1:$1048576,MATCH(Calc!$A2039,'Daily Data ADJ'!$A:$A,0),MATCH("EFFR, FRED: Close",'Daily Data ADJ'!$1:$1,0))</f>
        <v>0.1</v>
      </c>
      <c r="D2039">
        <f>INDEX('Daily Data ADJ'!$1:$1048576,MATCH(Calc!$A2039,'Daily Data ADJ'!$A:$A,1),MATCH("SOFR, FRED: Close",'Daily Data ADJ'!$1:$1,0))</f>
        <v>0.05</v>
      </c>
      <c r="E2039">
        <f>INDEX('Daily Data ADJ'!$1:$1048576,MATCH(Calc!$A2039,'Daily Data ADJ'!$A:$A,0),MATCH("UPRO, CBOE BZX: Close",'Daily Data ADJ'!$1:$1,0))</f>
        <v>58.980735930000002</v>
      </c>
      <c r="F2039">
        <f>INDEX('Daily Data ADJ'!$1:$1048576,MATCH(Calc!$A2039,'Daily Data ADJ'!$A:$A,0),MATCH("ES1!, CME_MINI: Close",'Daily Data ADJ'!$1:$1,0))</f>
        <v>4352</v>
      </c>
      <c r="G2039">
        <f>INDEX('Daily Data ADJ'!$1:$1048576,MATCH(Calc!$A2039,'Daily Data ADJ'!$A:$A,0),MATCH("ES2!, CME_MINI: Close",'Daily Data ADJ'!$1:$1,0))</f>
        <v>4341.5</v>
      </c>
      <c r="H2039">
        <f>INDEX('QUANDL MULTPL SP500_DIV_YIELD_M'!$A:$G,MATCH(Calc!$A2039,'QUANDL MULTPL SP500_DIV_YIELD_M'!$A:$A,1),MATCH('QUANDL MULTPL SP500_DIV_YIELD_M'!$E$1,'QUANDL MULTPL SP500_DIV_YIELD_M'!$A$1:$G$1,0))</f>
        <v>1.34</v>
      </c>
      <c r="I2039" s="5">
        <f t="shared" si="186"/>
        <v>3.7841348218133116E-3</v>
      </c>
      <c r="J2039" s="1">
        <f>A2039/24/60/60+DATE(1970,1,1)</f>
        <v>44392.5625</v>
      </c>
      <c r="K2039" s="3">
        <f t="shared" si="189"/>
        <v>1</v>
      </c>
      <c r="L2039" s="6">
        <f>(1+Chart!$F$4)^(1/(365/K2039))-1</f>
        <v>6.6592785027408397E-5</v>
      </c>
      <c r="M2039" s="6">
        <f t="shared" si="190"/>
        <v>2.7383608263154002E-6</v>
      </c>
      <c r="N2039" s="6">
        <f t="shared" si="191"/>
        <v>1.0347979553904096E-5</v>
      </c>
      <c r="O2039">
        <f>O2038*(B2039/B2038)</f>
        <v>424.94641542000488</v>
      </c>
      <c r="P2039">
        <f t="shared" si="187"/>
        <v>2021</v>
      </c>
      <c r="Q2039" s="1">
        <f t="shared" si="188"/>
        <v>44392.5625</v>
      </c>
      <c r="R2039">
        <f>IF(B2040="",R2038,IF(Q2039&gt;=Chart!$F$2,E2039,0))</f>
        <v>58.980735930000002</v>
      </c>
      <c r="S2039">
        <f>IF(B2040="",S2038,IFERROR(IF(AND(R2039&gt;0,R2038=0),R2039,(1+(B2040/B2039-1)*Calc!$Z$1)*S2038),0))</f>
        <v>57.002100030551027</v>
      </c>
      <c r="T2039">
        <f>IF(B2040="",T2038,IFERROR(IF(AND(R2039&gt;0,R2038=0),R2039,(1+(B2040/B2039-1)*Calc!$Z$1-L2040)*T2038),0))</f>
        <v>56.281453881124285</v>
      </c>
      <c r="U2039">
        <f>IF(B2040="",U2038,IFERROR(IF(AND(R2039&gt;0,R2038=0),R2039,(1+(B2040/B2039-1)*Calc!$Z$1-M2040*2)*U2038),0))</f>
        <v>56.957614564512447</v>
      </c>
      <c r="V2039">
        <f>IF(B2040="",V2038,IFERROR(IF(AND(R2039&gt;0,R2038=0),R2039,(1+(B2040/B2039-1)*Calc!$Z$1-N2040*2)*V2038),0))</f>
        <v>56.727251512482162</v>
      </c>
      <c r="W2039">
        <f>IF(ISNUMBER(C2039),C2039,W2038)</f>
        <v>0.1</v>
      </c>
      <c r="Y2039" s="1">
        <f>IF(AND(Q2039&gt;=Chart!$F$2,Q2039&lt;=Chart!$F$3),Q2039,#N/A)</f>
        <v>44392.5625</v>
      </c>
      <c r="Z2039">
        <f>IF(AND(Q2039&gt;=Chart!$F$2,Q2039&lt;=Chart!$F$3),R2039,#N/A)</f>
        <v>58.980735930000002</v>
      </c>
      <c r="AA2039">
        <f>IF(AND(Q2039&gt;=Chart!$F$2,Q2039&lt;=Chart!$F$3),S2039,#N/A)</f>
        <v>57.002100030551027</v>
      </c>
      <c r="AB2039">
        <f>IF(AND(Q2039&gt;=Chart!$F$2,Q2039&lt;=Chart!$F$3),T2039,#N/A)</f>
        <v>56.281453881124285</v>
      </c>
      <c r="AC2039">
        <f>IF(AND(Q2039&gt;=Chart!$F$2,Q2039&lt;=Chart!$F$3),U2039,#N/A)</f>
        <v>56.957614564512447</v>
      </c>
      <c r="AD2039">
        <f>IF(AND(Q2039&gt;=Chart!$F$2,Q2039&lt;=Chart!$F$3),V2039,#N/A)</f>
        <v>56.727251512482162</v>
      </c>
      <c r="AE2039">
        <f>IF(AND(Q2039&gt;=Chart!$F$2,Q2039&lt;=Chart!$F$3),I2039,#N/A)</f>
        <v>3.7841348218133116E-3</v>
      </c>
      <c r="AF2039">
        <f>IF(AND(Q2039&gt;=Chart!$F$2,Q2039&lt;=Chart!$F$3),H2039/100,#N/A)</f>
        <v>1.34E-2</v>
      </c>
      <c r="AG2039">
        <f>IF(AND(Q2039&gt;=Chart!$F$2,Q2039&lt;=Chart!$F$3),W2039/100,#N/A)</f>
        <v>1E-3</v>
      </c>
    </row>
    <row r="2040" spans="1:33" x14ac:dyDescent="0.25">
      <c r="A2040">
        <v>1626442200</v>
      </c>
      <c r="B2040">
        <f>INDEX('Daily Data ADJ'!$1:$1048576,MATCH(Calc!$A2040,'Daily Data ADJ'!$A:$A,0),MATCH("SPY, CBOE BZX: Close",'Daily Data ADJ'!$1:$1,0))</f>
        <v>421.6133107</v>
      </c>
      <c r="C2040">
        <f>INDEX('Daily Data ADJ'!$1:$1048576,MATCH(Calc!$A2040,'Daily Data ADJ'!$A:$A,0),MATCH("EFFR, FRED: Close",'Daily Data ADJ'!$1:$1,0))</f>
        <v>0.1</v>
      </c>
      <c r="D2040">
        <f>INDEX('Daily Data ADJ'!$1:$1048576,MATCH(Calc!$A2040,'Daily Data ADJ'!$A:$A,1),MATCH("SOFR, FRED: Close",'Daily Data ADJ'!$1:$1,0))</f>
        <v>0.05</v>
      </c>
      <c r="E2040">
        <f>INDEX('Daily Data ADJ'!$1:$1048576,MATCH(Calc!$A2040,'Daily Data ADJ'!$A:$A,0),MATCH("UPRO, CBOE BZX: Close",'Daily Data ADJ'!$1:$1,0))</f>
        <v>57.617537140000003</v>
      </c>
      <c r="F2040">
        <f>INDEX('Daily Data ADJ'!$1:$1048576,MATCH(Calc!$A2040,'Daily Data ADJ'!$A:$A,0),MATCH("ES1!, CME_MINI: Close",'Daily Data ADJ'!$1:$1,0))</f>
        <v>4318.5</v>
      </c>
      <c r="G2040">
        <f>INDEX('Daily Data ADJ'!$1:$1048576,MATCH(Calc!$A2040,'Daily Data ADJ'!$A:$A,0),MATCH("ES2!, CME_MINI: Close",'Daily Data ADJ'!$1:$1,0))</f>
        <v>4308.25</v>
      </c>
      <c r="H2040">
        <f>INDEX('QUANDL MULTPL SP500_DIV_YIELD_M'!$A:$G,MATCH(Calc!$A2040,'QUANDL MULTPL SP500_DIV_YIELD_M'!$A:$A,1),MATCH('QUANDL MULTPL SP500_DIV_YIELD_M'!$E$1,'QUANDL MULTPL SP500_DIV_YIELD_M'!$A$1:$G$1,0))</f>
        <v>1.34</v>
      </c>
      <c r="I2040" s="5">
        <f t="shared" si="186"/>
        <v>3.9397105441362542E-3</v>
      </c>
      <c r="J2040" s="1">
        <f>A2040/24/60/60+DATE(1970,1,1)</f>
        <v>44393.5625</v>
      </c>
      <c r="K2040" s="3">
        <f t="shared" si="189"/>
        <v>1</v>
      </c>
      <c r="L2040" s="6">
        <f>(1+Chart!$F$4)^(1/(365/K2040))-1</f>
        <v>6.6592785027408397E-5</v>
      </c>
      <c r="M2040" s="6">
        <f t="shared" si="190"/>
        <v>2.7383608263154002E-6</v>
      </c>
      <c r="N2040" s="6">
        <f t="shared" si="191"/>
        <v>1.0772579140727601E-5</v>
      </c>
      <c r="O2040">
        <f>O2039*(B2040/B2039)</f>
        <v>421.61331070000483</v>
      </c>
      <c r="P2040">
        <f t="shared" si="187"/>
        <v>2021</v>
      </c>
      <c r="Q2040" s="1">
        <f t="shared" si="188"/>
        <v>44393.5625</v>
      </c>
      <c r="R2040">
        <f>IF(B2041="",R2039,IF(Q2040&gt;=Chart!$F$2,E2040,0))</f>
        <v>57.617537140000003</v>
      </c>
      <c r="S2040">
        <f>IF(B2041="",S2039,IFERROR(IF(AND(R2040&gt;0,R2039=0),R2040,(1+(B2041/B2040-1)*Calc!$Z$1)*S2039),0))</f>
        <v>54.476690535150105</v>
      </c>
      <c r="T2040">
        <f>IF(B2041="",T2039,IFERROR(IF(AND(R2040&gt;0,R2039=0),R2040,(1+(B2041/B2040-1)*Calc!$Z$1-L2041)*T2039),0))</f>
        <v>53.77672718172699</v>
      </c>
      <c r="U2040">
        <f>IF(B2041="",U2039,IFERROR(IF(AND(R2040&gt;0,R2039=0),R2040,(1+(B2041/B2040-1)*Calc!$Z$1-M2041*2)*U2039),0))</f>
        <v>54.433240118623985</v>
      </c>
      <c r="V2040">
        <f>IF(B2041="",V2039,IFERROR(IF(AND(R2040&gt;0,R2039=0),R2040,(1+(B2041/B2040-1)*Calc!$Z$1-N2041*2)*V2039),0))</f>
        <v>54.210490732088346</v>
      </c>
      <c r="W2040">
        <f>IF(ISNUMBER(C2040),C2040,W2039)</f>
        <v>0.1</v>
      </c>
      <c r="Y2040" s="1">
        <f>IF(AND(Q2040&gt;=Chart!$F$2,Q2040&lt;=Chart!$F$3),Q2040,#N/A)</f>
        <v>44393.5625</v>
      </c>
      <c r="Z2040">
        <f>IF(AND(Q2040&gt;=Chart!$F$2,Q2040&lt;=Chart!$F$3),R2040,#N/A)</f>
        <v>57.617537140000003</v>
      </c>
      <c r="AA2040">
        <f>IF(AND(Q2040&gt;=Chart!$F$2,Q2040&lt;=Chart!$F$3),S2040,#N/A)</f>
        <v>54.476690535150105</v>
      </c>
      <c r="AB2040">
        <f>IF(AND(Q2040&gt;=Chart!$F$2,Q2040&lt;=Chart!$F$3),T2040,#N/A)</f>
        <v>53.77672718172699</v>
      </c>
      <c r="AC2040">
        <f>IF(AND(Q2040&gt;=Chart!$F$2,Q2040&lt;=Chart!$F$3),U2040,#N/A)</f>
        <v>54.433240118623985</v>
      </c>
      <c r="AD2040">
        <f>IF(AND(Q2040&gt;=Chart!$F$2,Q2040&lt;=Chart!$F$3),V2040,#N/A)</f>
        <v>54.210490732088346</v>
      </c>
      <c r="AE2040">
        <f>IF(AND(Q2040&gt;=Chart!$F$2,Q2040&lt;=Chart!$F$3),I2040,#N/A)</f>
        <v>3.9397105441362542E-3</v>
      </c>
      <c r="AF2040">
        <f>IF(AND(Q2040&gt;=Chart!$F$2,Q2040&lt;=Chart!$F$3),H2040/100,#N/A)</f>
        <v>1.34E-2</v>
      </c>
      <c r="AG2040">
        <f>IF(AND(Q2040&gt;=Chart!$F$2,Q2040&lt;=Chart!$F$3),W2040/100,#N/A)</f>
        <v>1E-3</v>
      </c>
    </row>
    <row r="2041" spans="1:33" x14ac:dyDescent="0.25">
      <c r="A2041">
        <v>1626701400</v>
      </c>
      <c r="B2041">
        <f>INDEX('Daily Data ADJ'!$1:$1048576,MATCH(Calc!$A2041,'Daily Data ADJ'!$A:$A,0),MATCH("SPY, CBOE BZX: Close",'Daily Data ADJ'!$1:$1,0))</f>
        <v>415.38695379000001</v>
      </c>
      <c r="C2041">
        <f>INDEX('Daily Data ADJ'!$1:$1048576,MATCH(Calc!$A2041,'Daily Data ADJ'!$A:$A,0),MATCH("EFFR, FRED: Close",'Daily Data ADJ'!$1:$1,0))</f>
        <v>0.1</v>
      </c>
      <c r="D2041">
        <f>INDEX('Daily Data ADJ'!$1:$1048576,MATCH(Calc!$A2041,'Daily Data ADJ'!$A:$A,1),MATCH("SOFR, FRED: Close",'Daily Data ADJ'!$1:$1,0))</f>
        <v>0.05</v>
      </c>
      <c r="E2041">
        <f>INDEX('Daily Data ADJ'!$1:$1048576,MATCH(Calc!$A2041,'Daily Data ADJ'!$A:$A,0),MATCH("UPRO, CBOE BZX: Close",'Daily Data ADJ'!$1:$1,0))</f>
        <v>55.085171510000002</v>
      </c>
      <c r="F2041">
        <f>INDEX('Daily Data ADJ'!$1:$1048576,MATCH(Calc!$A2041,'Daily Data ADJ'!$A:$A,0),MATCH("ES1!, CME_MINI: Close",'Daily Data ADJ'!$1:$1,0))</f>
        <v>4251.25</v>
      </c>
      <c r="G2041">
        <f>INDEX('Daily Data ADJ'!$1:$1048576,MATCH(Calc!$A2041,'Daily Data ADJ'!$A:$A,0),MATCH("ES2!, CME_MINI: Close",'Daily Data ADJ'!$1:$1,0))</f>
        <v>4241</v>
      </c>
      <c r="H2041">
        <f>INDEX('QUANDL MULTPL SP500_DIV_YIELD_M'!$A:$G,MATCH(Calc!$A2041,'QUANDL MULTPL SP500_DIV_YIELD_M'!$A:$A,1),MATCH('QUANDL MULTPL SP500_DIV_YIELD_M'!$E$1,'QUANDL MULTPL SP500_DIV_YIELD_M'!$A$1:$G$1,0))</f>
        <v>1.34</v>
      </c>
      <c r="I2041" s="5">
        <f t="shared" si="186"/>
        <v>3.7906008163686496E-3</v>
      </c>
      <c r="J2041" s="1">
        <f>A2041/24/60/60+DATE(1970,1,1)</f>
        <v>44396.5625</v>
      </c>
      <c r="K2041" s="3">
        <f t="shared" si="189"/>
        <v>3</v>
      </c>
      <c r="L2041" s="6">
        <f>(1+Chart!$F$4)^(1/(365/K2041))-1</f>
        <v>1.9979165917494157E-4</v>
      </c>
      <c r="M2041" s="6">
        <f t="shared" si="190"/>
        <v>8.2151049745071703E-6</v>
      </c>
      <c r="N2041" s="6">
        <f t="shared" si="191"/>
        <v>3.109720618965639E-5</v>
      </c>
      <c r="O2041">
        <f>O2040*(B2041/B2040)</f>
        <v>415.38695379000478</v>
      </c>
      <c r="P2041">
        <f t="shared" si="187"/>
        <v>2021</v>
      </c>
      <c r="Q2041" s="1">
        <f t="shared" si="188"/>
        <v>44396.5625</v>
      </c>
      <c r="R2041">
        <f>IF(B2042="",R2040,IF(Q2041&gt;=Chart!$F$2,E2041,0))</f>
        <v>55.085171510000002</v>
      </c>
      <c r="S2041">
        <f>IF(B2042="",S2040,IFERROR(IF(AND(R2041&gt;0,R2040=0),R2041,(1+(B2042/B2041-1)*Calc!$Z$1)*S2040),0))</f>
        <v>56.818712644703886</v>
      </c>
      <c r="T2041">
        <f>IF(B2042="",T2040,IFERROR(IF(AND(R2041&gt;0,R2040=0),R2041,(1+(B2042/B2041-1)*Calc!$Z$1-L2042)*T2040),0))</f>
        <v>56.085075835756008</v>
      </c>
      <c r="U2041">
        <f>IF(B2042="",U2040,IFERROR(IF(AND(R2041&gt;0,R2040=0),R2041,(1+(B2042/B2041-1)*Calc!$Z$1-M2042*2)*U2040),0))</f>
        <v>56.773096123886049</v>
      </c>
      <c r="V2041">
        <f>IF(B2042="",V2040,IFERROR(IF(AND(R2041&gt;0,R2040=0),R2041,(1+(B2042/B2041-1)*Calc!$Z$1-N2042*2)*V2040),0))</f>
        <v>56.539902539374076</v>
      </c>
      <c r="W2041">
        <f>IF(ISNUMBER(C2041),C2041,W2040)</f>
        <v>0.1</v>
      </c>
      <c r="Y2041" s="1">
        <f>IF(AND(Q2041&gt;=Chart!$F$2,Q2041&lt;=Chart!$F$3),Q2041,#N/A)</f>
        <v>44396.5625</v>
      </c>
      <c r="Z2041">
        <f>IF(AND(Q2041&gt;=Chart!$F$2,Q2041&lt;=Chart!$F$3),R2041,#N/A)</f>
        <v>55.085171510000002</v>
      </c>
      <c r="AA2041">
        <f>IF(AND(Q2041&gt;=Chart!$F$2,Q2041&lt;=Chart!$F$3),S2041,#N/A)</f>
        <v>56.818712644703886</v>
      </c>
      <c r="AB2041">
        <f>IF(AND(Q2041&gt;=Chart!$F$2,Q2041&lt;=Chart!$F$3),T2041,#N/A)</f>
        <v>56.085075835756008</v>
      </c>
      <c r="AC2041">
        <f>IF(AND(Q2041&gt;=Chart!$F$2,Q2041&lt;=Chart!$F$3),U2041,#N/A)</f>
        <v>56.773096123886049</v>
      </c>
      <c r="AD2041">
        <f>IF(AND(Q2041&gt;=Chart!$F$2,Q2041&lt;=Chart!$F$3),V2041,#N/A)</f>
        <v>56.539902539374076</v>
      </c>
      <c r="AE2041">
        <f>IF(AND(Q2041&gt;=Chart!$F$2,Q2041&lt;=Chart!$F$3),I2041,#N/A)</f>
        <v>3.7906008163686496E-3</v>
      </c>
      <c r="AF2041">
        <f>IF(AND(Q2041&gt;=Chart!$F$2,Q2041&lt;=Chart!$F$3),H2041/100,#N/A)</f>
        <v>1.34E-2</v>
      </c>
      <c r="AG2041">
        <f>IF(AND(Q2041&gt;=Chart!$F$2,Q2041&lt;=Chart!$F$3),W2041/100,#N/A)</f>
        <v>1E-3</v>
      </c>
    </row>
    <row r="2042" spans="1:33" x14ac:dyDescent="0.25">
      <c r="A2042">
        <v>1626787800</v>
      </c>
      <c r="B2042">
        <f>INDEX('Daily Data ADJ'!$1:$1048576,MATCH(Calc!$A2042,'Daily Data ADJ'!$A:$A,0),MATCH("SPY, CBOE BZX: Close",'Daily Data ADJ'!$1:$1,0))</f>
        <v>421.33962467999999</v>
      </c>
      <c r="C2042">
        <f>INDEX('Daily Data ADJ'!$1:$1048576,MATCH(Calc!$A2042,'Daily Data ADJ'!$A:$A,0),MATCH("EFFR, FRED: Close",'Daily Data ADJ'!$1:$1,0))</f>
        <v>0.1</v>
      </c>
      <c r="D2042">
        <f>INDEX('Daily Data ADJ'!$1:$1048576,MATCH(Calc!$A2042,'Daily Data ADJ'!$A:$A,1),MATCH("SOFR, FRED: Close",'Daily Data ADJ'!$1:$1,0))</f>
        <v>0.05</v>
      </c>
      <c r="E2042">
        <f>INDEX('Daily Data ADJ'!$1:$1048576,MATCH(Calc!$A2042,'Daily Data ADJ'!$A:$A,0),MATCH("UPRO, CBOE BZX: Close",'Daily Data ADJ'!$1:$1,0))</f>
        <v>57.43843073</v>
      </c>
      <c r="F2042">
        <f>INDEX('Daily Data ADJ'!$1:$1048576,MATCH(Calc!$A2042,'Daily Data ADJ'!$A:$A,0),MATCH("ES1!, CME_MINI: Close",'Daily Data ADJ'!$1:$1,0))</f>
        <v>4315.5</v>
      </c>
      <c r="G2042">
        <f>INDEX('Daily Data ADJ'!$1:$1048576,MATCH(Calc!$A2042,'Daily Data ADJ'!$A:$A,0),MATCH("ES2!, CME_MINI: Close",'Daily Data ADJ'!$1:$1,0))</f>
        <v>4305.25</v>
      </c>
      <c r="H2042">
        <f>INDEX('QUANDL MULTPL SP500_DIV_YIELD_M'!$A:$G,MATCH(Calc!$A2042,'QUANDL MULTPL SP500_DIV_YIELD_M'!$A:$A,1),MATCH('QUANDL MULTPL SP500_DIV_YIELD_M'!$E$1,'QUANDL MULTPL SP500_DIV_YIELD_M'!$A$1:$G$1,0))</f>
        <v>1.34</v>
      </c>
      <c r="I2042" s="5">
        <f t="shared" si="186"/>
        <v>3.9331574877122018E-3</v>
      </c>
      <c r="J2042" s="1">
        <f>A2042/24/60/60+DATE(1970,1,1)</f>
        <v>44397.5625</v>
      </c>
      <c r="K2042" s="3">
        <f t="shared" si="189"/>
        <v>1</v>
      </c>
      <c r="L2042" s="6">
        <f>(1+Chart!$F$4)^(1/(365/K2042))-1</f>
        <v>6.6592785027408397E-5</v>
      </c>
      <c r="M2042" s="6">
        <f t="shared" si="190"/>
        <v>2.7383608263154002E-6</v>
      </c>
      <c r="N2042" s="6">
        <f t="shared" si="191"/>
        <v>1.0754695765058386E-5</v>
      </c>
      <c r="O2042">
        <f>O2041*(B2042/B2041)</f>
        <v>421.33962468000482</v>
      </c>
      <c r="P2042">
        <f t="shared" si="187"/>
        <v>2021</v>
      </c>
      <c r="Q2042" s="1">
        <f t="shared" si="188"/>
        <v>44397.5625</v>
      </c>
      <c r="R2042">
        <f>IF(B2043="",R2041,IF(Q2042&gt;=Chart!$F$2,E2042,0))</f>
        <v>57.43843073</v>
      </c>
      <c r="S2042">
        <f>IF(B2043="",S2041,IFERROR(IF(AND(R2042&gt;0,R2041=0),R2042,(1+(B2043/B2042-1)*Calc!$Z$1)*S2041),0))</f>
        <v>58.198780200668232</v>
      </c>
      <c r="T2042">
        <f>IF(B2043="",T2041,IFERROR(IF(AND(R2042&gt;0,R2041=0),R2042,(1+(B2043/B2042-1)*Calc!$Z$1-L2043)*T2041),0))</f>
        <v>57.443589253700537</v>
      </c>
      <c r="U2042">
        <f>IF(B2043="",U2041,IFERROR(IF(AND(R2042&gt;0,R2041=0),R2042,(1+(B2043/B2042-1)*Calc!$Z$1-M2043*2)*U2041),0))</f>
        <v>58.151744771461921</v>
      </c>
      <c r="V2042">
        <f>IF(B2043="",V2041,IFERROR(IF(AND(R2042&gt;0,R2041=0),R2042,(1+(B2043/B2042-1)*Calc!$Z$1-N2043*2)*V2041),0))</f>
        <v>57.911958529194074</v>
      </c>
      <c r="W2042">
        <f>IF(ISNUMBER(C2042),C2042,W2041)</f>
        <v>0.1</v>
      </c>
      <c r="Y2042" s="1">
        <f>IF(AND(Q2042&gt;=Chart!$F$2,Q2042&lt;=Chart!$F$3),Q2042,#N/A)</f>
        <v>44397.5625</v>
      </c>
      <c r="Z2042">
        <f>IF(AND(Q2042&gt;=Chart!$F$2,Q2042&lt;=Chart!$F$3),R2042,#N/A)</f>
        <v>57.43843073</v>
      </c>
      <c r="AA2042">
        <f>IF(AND(Q2042&gt;=Chart!$F$2,Q2042&lt;=Chart!$F$3),S2042,#N/A)</f>
        <v>58.198780200668232</v>
      </c>
      <c r="AB2042">
        <f>IF(AND(Q2042&gt;=Chart!$F$2,Q2042&lt;=Chart!$F$3),T2042,#N/A)</f>
        <v>57.443589253700537</v>
      </c>
      <c r="AC2042">
        <f>IF(AND(Q2042&gt;=Chart!$F$2,Q2042&lt;=Chart!$F$3),U2042,#N/A)</f>
        <v>58.151744771461921</v>
      </c>
      <c r="AD2042">
        <f>IF(AND(Q2042&gt;=Chart!$F$2,Q2042&lt;=Chart!$F$3),V2042,#N/A)</f>
        <v>57.911958529194074</v>
      </c>
      <c r="AE2042">
        <f>IF(AND(Q2042&gt;=Chart!$F$2,Q2042&lt;=Chart!$F$3),I2042,#N/A)</f>
        <v>3.9331574877122018E-3</v>
      </c>
      <c r="AF2042">
        <f>IF(AND(Q2042&gt;=Chart!$F$2,Q2042&lt;=Chart!$F$3),H2042/100,#N/A)</f>
        <v>1.34E-2</v>
      </c>
      <c r="AG2042">
        <f>IF(AND(Q2042&gt;=Chart!$F$2,Q2042&lt;=Chart!$F$3),W2042/100,#N/A)</f>
        <v>1E-3</v>
      </c>
    </row>
    <row r="2043" spans="1:33" x14ac:dyDescent="0.25">
      <c r="A2043">
        <v>1626874200</v>
      </c>
      <c r="B2043">
        <f>INDEX('Daily Data ADJ'!$1:$1048576,MATCH(Calc!$A2043,'Daily Data ADJ'!$A:$A,0),MATCH("SPY, CBOE BZX: Close",'Daily Data ADJ'!$1:$1,0))</f>
        <v>424.75092540000003</v>
      </c>
      <c r="C2043">
        <f>INDEX('Daily Data ADJ'!$1:$1048576,MATCH(Calc!$A2043,'Daily Data ADJ'!$A:$A,0),MATCH("EFFR, FRED: Close",'Daily Data ADJ'!$1:$1,0))</f>
        <v>0.1</v>
      </c>
      <c r="D2043">
        <f>INDEX('Daily Data ADJ'!$1:$1048576,MATCH(Calc!$A2043,'Daily Data ADJ'!$A:$A,1),MATCH("SOFR, FRED: Close",'Daily Data ADJ'!$1:$1,0))</f>
        <v>0.05</v>
      </c>
      <c r="E2043">
        <f>INDEX('Daily Data ADJ'!$1:$1048576,MATCH(Calc!$A2043,'Daily Data ADJ'!$A:$A,0),MATCH("UPRO, CBOE BZX: Close",'Daily Data ADJ'!$1:$1,0))</f>
        <v>58.801629519999999</v>
      </c>
      <c r="F2043">
        <f>INDEX('Daily Data ADJ'!$1:$1048576,MATCH(Calc!$A2043,'Daily Data ADJ'!$A:$A,0),MATCH("ES1!, CME_MINI: Close",'Daily Data ADJ'!$1:$1,0))</f>
        <v>4350.5</v>
      </c>
      <c r="G2043">
        <f>INDEX('Daily Data ADJ'!$1:$1048576,MATCH(Calc!$A2043,'Daily Data ADJ'!$A:$A,0),MATCH("ES2!, CME_MINI: Close",'Daily Data ADJ'!$1:$1,0))</f>
        <v>4340.25</v>
      </c>
      <c r="H2043">
        <f>INDEX('QUANDL MULTPL SP500_DIV_YIELD_M'!$A:$G,MATCH(Calc!$A2043,'QUANDL MULTPL SP500_DIV_YIELD_M'!$A:$A,1),MATCH('QUANDL MULTPL SP500_DIV_YIELD_M'!$E$1,'QUANDL MULTPL SP500_DIV_YIELD_M'!$A$1:$G$1,0))</f>
        <v>1.34</v>
      </c>
      <c r="I2043" s="5">
        <f t="shared" si="186"/>
        <v>4.0090494615056312E-3</v>
      </c>
      <c r="J2043" s="1">
        <f>A2043/24/60/60+DATE(1970,1,1)</f>
        <v>44398.5625</v>
      </c>
      <c r="K2043" s="3">
        <f t="shared" si="189"/>
        <v>1</v>
      </c>
      <c r="L2043" s="6">
        <f>(1+Chart!$F$4)^(1/(365/K2043))-1</f>
        <v>6.6592785027408397E-5</v>
      </c>
      <c r="M2043" s="6">
        <f t="shared" si="190"/>
        <v>2.7383608263154002E-6</v>
      </c>
      <c r="N2043" s="6">
        <f t="shared" si="191"/>
        <v>1.0961798811104373E-5</v>
      </c>
      <c r="O2043">
        <f>O2042*(B2043/B2042)</f>
        <v>424.75092540000492</v>
      </c>
      <c r="P2043">
        <f t="shared" si="187"/>
        <v>2021</v>
      </c>
      <c r="Q2043" s="1">
        <f t="shared" si="188"/>
        <v>44398.5625</v>
      </c>
      <c r="R2043">
        <f>IF(B2044="",R2042,IF(Q2043&gt;=Chart!$F$2,E2043,0))</f>
        <v>58.801629519999999</v>
      </c>
      <c r="S2043">
        <f>IF(B2044="",S2042,IFERROR(IF(AND(R2043&gt;0,R2042=0),R2043,(1+(B2044/B2043-1)*Calc!$Z$1)*S2042),0))</f>
        <v>58.564405951971835</v>
      </c>
      <c r="T2043">
        <f>IF(B2044="",T2042,IFERROR(IF(AND(R2043&gt;0,R2042=0),R2043,(1+(B2044/B2043-1)*Calc!$Z$1-L2044)*T2042),0))</f>
        <v>57.800645294204884</v>
      </c>
      <c r="U2043">
        <f>IF(B2044="",U2042,IFERROR(IF(AND(R2043&gt;0,R2042=0),R2043,(1+(B2044/B2043-1)*Calc!$Z$1-M2044*2)*U2042),0))</f>
        <v>58.516756548296236</v>
      </c>
      <c r="V2043">
        <f>IF(B2044="",V2042,IFERROR(IF(AND(R2043&gt;0,R2042=0),R2043,(1+(B2044/B2043-1)*Calc!$Z$1-N2044*2)*V2042),0))</f>
        <v>58.274506618830337</v>
      </c>
      <c r="W2043">
        <f>IF(ISNUMBER(C2043),C2043,W2042)</f>
        <v>0.1</v>
      </c>
      <c r="Y2043" s="1">
        <f>IF(AND(Q2043&gt;=Chart!$F$2,Q2043&lt;=Chart!$F$3),Q2043,#N/A)</f>
        <v>44398.5625</v>
      </c>
      <c r="Z2043">
        <f>IF(AND(Q2043&gt;=Chart!$F$2,Q2043&lt;=Chart!$F$3),R2043,#N/A)</f>
        <v>58.801629519999999</v>
      </c>
      <c r="AA2043">
        <f>IF(AND(Q2043&gt;=Chart!$F$2,Q2043&lt;=Chart!$F$3),S2043,#N/A)</f>
        <v>58.564405951971835</v>
      </c>
      <c r="AB2043">
        <f>IF(AND(Q2043&gt;=Chart!$F$2,Q2043&lt;=Chart!$F$3),T2043,#N/A)</f>
        <v>57.800645294204884</v>
      </c>
      <c r="AC2043">
        <f>IF(AND(Q2043&gt;=Chart!$F$2,Q2043&lt;=Chart!$F$3),U2043,#N/A)</f>
        <v>58.516756548296236</v>
      </c>
      <c r="AD2043">
        <f>IF(AND(Q2043&gt;=Chart!$F$2,Q2043&lt;=Chart!$F$3),V2043,#N/A)</f>
        <v>58.274506618830337</v>
      </c>
      <c r="AE2043">
        <f>IF(AND(Q2043&gt;=Chart!$F$2,Q2043&lt;=Chart!$F$3),I2043,#N/A)</f>
        <v>4.0090494615056312E-3</v>
      </c>
      <c r="AF2043">
        <f>IF(AND(Q2043&gt;=Chart!$F$2,Q2043&lt;=Chart!$F$3),H2043/100,#N/A)</f>
        <v>1.34E-2</v>
      </c>
      <c r="AG2043">
        <f>IF(AND(Q2043&gt;=Chart!$F$2,Q2043&lt;=Chart!$F$3),W2043/100,#N/A)</f>
        <v>1E-3</v>
      </c>
    </row>
    <row r="2044" spans="1:33" x14ac:dyDescent="0.25">
      <c r="A2044">
        <v>1626960600</v>
      </c>
      <c r="B2044">
        <f>INDEX('Daily Data ADJ'!$1:$1048576,MATCH(Calc!$A2044,'Daily Data ADJ'!$A:$A,0),MATCH("SPY, CBOE BZX: Close",'Daily Data ADJ'!$1:$1,0))</f>
        <v>425.64040496000001</v>
      </c>
      <c r="C2044">
        <f>INDEX('Daily Data ADJ'!$1:$1048576,MATCH(Calc!$A2044,'Daily Data ADJ'!$A:$A,0),MATCH("EFFR, FRED: Close",'Daily Data ADJ'!$1:$1,0))</f>
        <v>0.1</v>
      </c>
      <c r="D2044">
        <f>INDEX('Daily Data ADJ'!$1:$1048576,MATCH(Calc!$A2044,'Daily Data ADJ'!$A:$A,1),MATCH("SOFR, FRED: Close",'Daily Data ADJ'!$1:$1,0))</f>
        <v>0.05</v>
      </c>
      <c r="E2044">
        <f>INDEX('Daily Data ADJ'!$1:$1048576,MATCH(Calc!$A2044,'Daily Data ADJ'!$A:$A,0),MATCH("UPRO, CBOE BZX: Close",'Daily Data ADJ'!$1:$1,0))</f>
        <v>59.184718230000001</v>
      </c>
      <c r="F2044">
        <f>INDEX('Daily Data ADJ'!$1:$1048576,MATCH(Calc!$A2044,'Daily Data ADJ'!$A:$A,0),MATCH("ES1!, CME_MINI: Close",'Daily Data ADJ'!$1:$1,0))</f>
        <v>4359.5</v>
      </c>
      <c r="G2044">
        <f>INDEX('Daily Data ADJ'!$1:$1048576,MATCH(Calc!$A2044,'Daily Data ADJ'!$A:$A,0),MATCH("ES2!, CME_MINI: Close",'Daily Data ADJ'!$1:$1,0))</f>
        <v>4349.25</v>
      </c>
      <c r="H2044">
        <f>INDEX('QUANDL MULTPL SP500_DIV_YIELD_M'!$A:$G,MATCH(Calc!$A2044,'QUANDL MULTPL SP500_DIV_YIELD_M'!$A:$A,1),MATCH('QUANDL MULTPL SP500_DIV_YIELD_M'!$E$1,'QUANDL MULTPL SP500_DIV_YIELD_M'!$A$1:$G$1,0))</f>
        <v>1.34</v>
      </c>
      <c r="I2044" s="5">
        <f t="shared" si="186"/>
        <v>4.0283682730310241E-3</v>
      </c>
      <c r="J2044" s="1">
        <f>A2044/24/60/60+DATE(1970,1,1)</f>
        <v>44399.5625</v>
      </c>
      <c r="K2044" s="3">
        <f t="shared" si="189"/>
        <v>1</v>
      </c>
      <c r="L2044" s="6">
        <f>(1+Chart!$F$4)^(1/(365/K2044))-1</f>
        <v>6.6592785027408397E-5</v>
      </c>
      <c r="M2044" s="6">
        <f t="shared" si="190"/>
        <v>2.7383608263154002E-6</v>
      </c>
      <c r="N2044" s="6">
        <f t="shared" si="191"/>
        <v>1.1014515789220525E-5</v>
      </c>
      <c r="O2044">
        <f>O2043*(B2044/B2043)</f>
        <v>425.6404049600049</v>
      </c>
      <c r="P2044">
        <f t="shared" si="187"/>
        <v>2021</v>
      </c>
      <c r="Q2044" s="1">
        <f t="shared" si="188"/>
        <v>44399.5625</v>
      </c>
      <c r="R2044">
        <f>IF(B2045="",R2043,IF(Q2044&gt;=Chart!$F$2,E2044,0))</f>
        <v>59.184718230000001</v>
      </c>
      <c r="S2044">
        <f>IF(B2045="",S2043,IFERROR(IF(AND(R2044&gt;0,R2043=0),R2044,(1+(B2045/B2044-1)*Calc!$Z$1)*S2043),0))</f>
        <v>60.3719327429896</v>
      </c>
      <c r="T2044">
        <f>IF(B2045="",T2043,IFERROR(IF(AND(R2044&gt;0,R2043=0),R2044,(1+(B2045/B2044-1)*Calc!$Z$1-L2045)*T2043),0))</f>
        <v>59.580750335988817</v>
      </c>
      <c r="U2044">
        <f>IF(B2045="",U2043,IFERROR(IF(AND(R2044&gt;0,R2043=0),R2044,(1+(B2045/B2044-1)*Calc!$Z$1-M2045*2)*U2043),0))</f>
        <v>60.322492212227345</v>
      </c>
      <c r="V2044">
        <f>IF(B2045="",V2043,IFERROR(IF(AND(R2044&gt;0,R2043=0),R2044,(1+(B2045/B2044-1)*Calc!$Z$1-N2045*2)*V2043),0))</f>
        <v>60.071772908742297</v>
      </c>
      <c r="W2044">
        <f>IF(ISNUMBER(C2044),C2044,W2043)</f>
        <v>0.1</v>
      </c>
      <c r="Y2044" s="1">
        <f>IF(AND(Q2044&gt;=Chart!$F$2,Q2044&lt;=Chart!$F$3),Q2044,#N/A)</f>
        <v>44399.5625</v>
      </c>
      <c r="Z2044">
        <f>IF(AND(Q2044&gt;=Chart!$F$2,Q2044&lt;=Chart!$F$3),R2044,#N/A)</f>
        <v>59.184718230000001</v>
      </c>
      <c r="AA2044">
        <f>IF(AND(Q2044&gt;=Chart!$F$2,Q2044&lt;=Chart!$F$3),S2044,#N/A)</f>
        <v>60.3719327429896</v>
      </c>
      <c r="AB2044">
        <f>IF(AND(Q2044&gt;=Chart!$F$2,Q2044&lt;=Chart!$F$3),T2044,#N/A)</f>
        <v>59.580750335988817</v>
      </c>
      <c r="AC2044">
        <f>IF(AND(Q2044&gt;=Chart!$F$2,Q2044&lt;=Chart!$F$3),U2044,#N/A)</f>
        <v>60.322492212227345</v>
      </c>
      <c r="AD2044">
        <f>IF(AND(Q2044&gt;=Chart!$F$2,Q2044&lt;=Chart!$F$3),V2044,#N/A)</f>
        <v>60.071772908742297</v>
      </c>
      <c r="AE2044">
        <f>IF(AND(Q2044&gt;=Chart!$F$2,Q2044&lt;=Chart!$F$3),I2044,#N/A)</f>
        <v>4.0283682730310241E-3</v>
      </c>
      <c r="AF2044">
        <f>IF(AND(Q2044&gt;=Chart!$F$2,Q2044&lt;=Chart!$F$3),H2044/100,#N/A)</f>
        <v>1.34E-2</v>
      </c>
      <c r="AG2044">
        <f>IF(AND(Q2044&gt;=Chart!$F$2,Q2044&lt;=Chart!$F$3),W2044/100,#N/A)</f>
        <v>1E-3</v>
      </c>
    </row>
    <row r="2045" spans="1:33" x14ac:dyDescent="0.25">
      <c r="A2045">
        <v>1627047000</v>
      </c>
      <c r="B2045">
        <f>INDEX('Daily Data ADJ'!$1:$1048576,MATCH(Calc!$A2045,'Daily Data ADJ'!$A:$A,0),MATCH("SPY, CBOE BZX: Close",'Daily Data ADJ'!$1:$1,0))</f>
        <v>430.01938124999998</v>
      </c>
      <c r="C2045">
        <f>INDEX('Daily Data ADJ'!$1:$1048576,MATCH(Calc!$A2045,'Daily Data ADJ'!$A:$A,0),MATCH("EFFR, FRED: Close",'Daily Data ADJ'!$1:$1,0))</f>
        <v>0.1</v>
      </c>
      <c r="D2045">
        <f>INDEX('Daily Data ADJ'!$1:$1048576,MATCH(Calc!$A2045,'Daily Data ADJ'!$A:$A,1),MATCH("SOFR, FRED: Close",'Daily Data ADJ'!$1:$1,0))</f>
        <v>0.05</v>
      </c>
      <c r="E2045">
        <f>INDEX('Daily Data ADJ'!$1:$1048576,MATCH(Calc!$A2045,'Daily Data ADJ'!$A:$A,0),MATCH("UPRO, CBOE BZX: Close",'Daily Data ADJ'!$1:$1,0))</f>
        <v>60.97080716</v>
      </c>
      <c r="F2045">
        <f>INDEX('Daily Data ADJ'!$1:$1048576,MATCH(Calc!$A2045,'Daily Data ADJ'!$A:$A,0),MATCH("ES1!, CME_MINI: Close",'Daily Data ADJ'!$1:$1,0))</f>
        <v>4403</v>
      </c>
      <c r="G2045">
        <f>INDEX('Daily Data ADJ'!$1:$1048576,MATCH(Calc!$A2045,'Daily Data ADJ'!$A:$A,0),MATCH("ES2!, CME_MINI: Close",'Daily Data ADJ'!$1:$1,0))</f>
        <v>4392.75</v>
      </c>
      <c r="H2045">
        <f>INDEX('QUANDL MULTPL SP500_DIV_YIELD_M'!$A:$G,MATCH(Calc!$A2045,'QUANDL MULTPL SP500_DIV_YIELD_M'!$A:$A,1),MATCH('QUANDL MULTPL SP500_DIV_YIELD_M'!$E$1,'QUANDL MULTPL SP500_DIV_YIELD_M'!$A$1:$G$1,0))</f>
        <v>1.34</v>
      </c>
      <c r="I2045" s="5">
        <f t="shared" si="186"/>
        <v>4.1206330602503779E-3</v>
      </c>
      <c r="J2045" s="1">
        <f>A2045/24/60/60+DATE(1970,1,1)</f>
        <v>44400.5625</v>
      </c>
      <c r="K2045" s="3">
        <f t="shared" si="189"/>
        <v>1</v>
      </c>
      <c r="L2045" s="6">
        <f>(1+Chart!$F$4)^(1/(365/K2045))-1</f>
        <v>6.6592785027408397E-5</v>
      </c>
      <c r="M2045" s="6">
        <f t="shared" si="190"/>
        <v>2.7383608263154002E-6</v>
      </c>
      <c r="N2045" s="6">
        <f t="shared" si="191"/>
        <v>1.126627305914063E-5</v>
      </c>
      <c r="O2045">
        <f>O2044*(B2045/B2044)</f>
        <v>430.01938125000493</v>
      </c>
      <c r="P2045">
        <f t="shared" si="187"/>
        <v>2021</v>
      </c>
      <c r="Q2045" s="1">
        <f t="shared" si="188"/>
        <v>44400.5625</v>
      </c>
      <c r="R2045">
        <f>IF(B2046="",R2044,IF(Q2045&gt;=Chart!$F$2,E2045,0))</f>
        <v>60.97080716</v>
      </c>
      <c r="S2045">
        <f>IF(B2046="",S2044,IFERROR(IF(AND(R2045&gt;0,R2044=0),R2045,(1+(B2046/B2045-1)*Calc!$Z$1)*S2044),0))</f>
        <v>60.816550332223741</v>
      </c>
      <c r="T2045">
        <f>IF(B2046="",T2044,IFERROR(IF(AND(R2045&gt;0,R2044=0),R2045,(1+(B2046/B2045-1)*Calc!$Z$1-L2046)*T2044),0))</f>
        <v>60.007637414152292</v>
      </c>
      <c r="U2045">
        <f>IF(B2046="",U2044,IFERROR(IF(AND(R2045&gt;0,R2044=0),R2045,(1+(B2046/B2045-1)*Calc!$Z$1-M2046*2)*U2044),0))</f>
        <v>60.76575457850781</v>
      </c>
      <c r="V2045">
        <f>IF(B2046="",V2044,IFERROR(IF(AND(R2045&gt;0,R2044=0),R2045,(1+(B2046/B2045-1)*Calc!$Z$1-N2046*2)*V2044),0))</f>
        <v>60.510095996286225</v>
      </c>
      <c r="W2045">
        <f>IF(ISNUMBER(C2045),C2045,W2044)</f>
        <v>0.1</v>
      </c>
      <c r="Y2045" s="1">
        <f>IF(AND(Q2045&gt;=Chart!$F$2,Q2045&lt;=Chart!$F$3),Q2045,#N/A)</f>
        <v>44400.5625</v>
      </c>
      <c r="Z2045">
        <f>IF(AND(Q2045&gt;=Chart!$F$2,Q2045&lt;=Chart!$F$3),R2045,#N/A)</f>
        <v>60.97080716</v>
      </c>
      <c r="AA2045">
        <f>IF(AND(Q2045&gt;=Chart!$F$2,Q2045&lt;=Chart!$F$3),S2045,#N/A)</f>
        <v>60.816550332223741</v>
      </c>
      <c r="AB2045">
        <f>IF(AND(Q2045&gt;=Chart!$F$2,Q2045&lt;=Chart!$F$3),T2045,#N/A)</f>
        <v>60.007637414152292</v>
      </c>
      <c r="AC2045">
        <f>IF(AND(Q2045&gt;=Chart!$F$2,Q2045&lt;=Chart!$F$3),U2045,#N/A)</f>
        <v>60.76575457850781</v>
      </c>
      <c r="AD2045">
        <f>IF(AND(Q2045&gt;=Chart!$F$2,Q2045&lt;=Chart!$F$3),V2045,#N/A)</f>
        <v>60.510095996286225</v>
      </c>
      <c r="AE2045">
        <f>IF(AND(Q2045&gt;=Chart!$F$2,Q2045&lt;=Chart!$F$3),I2045,#N/A)</f>
        <v>4.1206330602503779E-3</v>
      </c>
      <c r="AF2045">
        <f>IF(AND(Q2045&gt;=Chart!$F$2,Q2045&lt;=Chart!$F$3),H2045/100,#N/A)</f>
        <v>1.34E-2</v>
      </c>
      <c r="AG2045">
        <f>IF(AND(Q2045&gt;=Chart!$F$2,Q2045&lt;=Chart!$F$3),W2045/100,#N/A)</f>
        <v>1E-3</v>
      </c>
    </row>
    <row r="2046" spans="1:33" x14ac:dyDescent="0.25">
      <c r="A2046">
        <v>1627306200</v>
      </c>
      <c r="B2046">
        <f>INDEX('Daily Data ADJ'!$1:$1048576,MATCH(Calc!$A2046,'Daily Data ADJ'!$A:$A,0),MATCH("SPY, CBOE BZX: Close",'Daily Data ADJ'!$1:$1,0))</f>
        <v>431.07502732</v>
      </c>
      <c r="C2046">
        <f>INDEX('Daily Data ADJ'!$1:$1048576,MATCH(Calc!$A2046,'Daily Data ADJ'!$A:$A,0),MATCH("EFFR, FRED: Close",'Daily Data ADJ'!$1:$1,0))</f>
        <v>0.1</v>
      </c>
      <c r="D2046">
        <f>INDEX('Daily Data ADJ'!$1:$1048576,MATCH(Calc!$A2046,'Daily Data ADJ'!$A:$A,1),MATCH("SOFR, FRED: Close",'Daily Data ADJ'!$1:$1,0))</f>
        <v>0.05</v>
      </c>
      <c r="E2046">
        <f>INDEX('Daily Data ADJ'!$1:$1048576,MATCH(Calc!$A2046,'Daily Data ADJ'!$A:$A,0),MATCH("UPRO, CBOE BZX: Close",'Daily Data ADJ'!$1:$1,0))</f>
        <v>61.42852354</v>
      </c>
      <c r="F2046">
        <f>INDEX('Daily Data ADJ'!$1:$1048576,MATCH(Calc!$A2046,'Daily Data ADJ'!$A:$A,0),MATCH("ES1!, CME_MINI: Close",'Daily Data ADJ'!$1:$1,0))</f>
        <v>4414.25</v>
      </c>
      <c r="G2046">
        <f>INDEX('Daily Data ADJ'!$1:$1048576,MATCH(Calc!$A2046,'Daily Data ADJ'!$A:$A,0),MATCH("ES2!, CME_MINI: Close",'Daily Data ADJ'!$1:$1,0))</f>
        <v>4404</v>
      </c>
      <c r="H2046">
        <f>INDEX('QUANDL MULTPL SP500_DIV_YIELD_M'!$A:$G,MATCH(Calc!$A2046,'QUANDL MULTPL SP500_DIV_YIELD_M'!$A:$A,1),MATCH('QUANDL MULTPL SP500_DIV_YIELD_M'!$E$1,'QUANDL MULTPL SP500_DIV_YIELD_M'!$A$1:$G$1,0))</f>
        <v>1.34</v>
      </c>
      <c r="I2046" s="5">
        <f t="shared" si="186"/>
        <v>4.1441997208833455E-3</v>
      </c>
      <c r="J2046" s="1">
        <f>A2046/24/60/60+DATE(1970,1,1)</f>
        <v>44403.5625</v>
      </c>
      <c r="K2046" s="3">
        <f t="shared" si="189"/>
        <v>3</v>
      </c>
      <c r="L2046" s="6">
        <f>(1+Chart!$F$4)^(1/(365/K2046))-1</f>
        <v>1.9979165917494157E-4</v>
      </c>
      <c r="M2046" s="6">
        <f t="shared" si="190"/>
        <v>8.2151049745071703E-6</v>
      </c>
      <c r="N2046" s="6">
        <f t="shared" si="191"/>
        <v>3.3992107935754134E-5</v>
      </c>
      <c r="O2046">
        <f>O2045*(B2046/B2045)</f>
        <v>431.07502732000501</v>
      </c>
      <c r="P2046">
        <f t="shared" si="187"/>
        <v>2021</v>
      </c>
      <c r="Q2046" s="1">
        <f t="shared" si="188"/>
        <v>44403.5625</v>
      </c>
      <c r="R2046">
        <f>IF(B2047="",R2045,IF(Q2046&gt;=Chart!$F$2,E2046,0))</f>
        <v>61.42852354</v>
      </c>
      <c r="S2046">
        <f>IF(B2047="",S2045,IFERROR(IF(AND(R2046&gt;0,R2045=0),R2046,(1+(B2047/B2046-1)*Calc!$Z$1)*S2045),0))</f>
        <v>59.985014803956133</v>
      </c>
      <c r="T2046">
        <f>IF(B2047="",T2045,IFERROR(IF(AND(R2046&gt;0,R2045=0),R2046,(1+(B2047/B2046-1)*Calc!$Z$1-L2047)*T2045),0))</f>
        <v>59.18316595462035</v>
      </c>
      <c r="U2046">
        <f>IF(B2047="",U2045,IFERROR(IF(AND(R2046&gt;0,R2045=0),R2046,(1+(B2047/B2046-1)*Calc!$Z$1-M2047*2)*U2045),0))</f>
        <v>59.93458077580253</v>
      </c>
      <c r="V2046">
        <f>IF(B2047="",V2045,IFERROR(IF(AND(R2046&gt;0,R2045=0),R2046,(1+(B2047/B2046-1)*Calc!$Z$1-N2047*2)*V2045),0))</f>
        <v>59.681393031438695</v>
      </c>
      <c r="W2046">
        <f>IF(ISNUMBER(C2046),C2046,W2045)</f>
        <v>0.1</v>
      </c>
      <c r="Y2046" s="1">
        <f>IF(AND(Q2046&gt;=Chart!$F$2,Q2046&lt;=Chart!$F$3),Q2046,#N/A)</f>
        <v>44403.5625</v>
      </c>
      <c r="Z2046">
        <f>IF(AND(Q2046&gt;=Chart!$F$2,Q2046&lt;=Chart!$F$3),R2046,#N/A)</f>
        <v>61.42852354</v>
      </c>
      <c r="AA2046">
        <f>IF(AND(Q2046&gt;=Chart!$F$2,Q2046&lt;=Chart!$F$3),S2046,#N/A)</f>
        <v>59.985014803956133</v>
      </c>
      <c r="AB2046">
        <f>IF(AND(Q2046&gt;=Chart!$F$2,Q2046&lt;=Chart!$F$3),T2046,#N/A)</f>
        <v>59.18316595462035</v>
      </c>
      <c r="AC2046">
        <f>IF(AND(Q2046&gt;=Chart!$F$2,Q2046&lt;=Chart!$F$3),U2046,#N/A)</f>
        <v>59.93458077580253</v>
      </c>
      <c r="AD2046">
        <f>IF(AND(Q2046&gt;=Chart!$F$2,Q2046&lt;=Chart!$F$3),V2046,#N/A)</f>
        <v>59.681393031438695</v>
      </c>
      <c r="AE2046">
        <f>IF(AND(Q2046&gt;=Chart!$F$2,Q2046&lt;=Chart!$F$3),I2046,#N/A)</f>
        <v>4.1441997208833455E-3</v>
      </c>
      <c r="AF2046">
        <f>IF(AND(Q2046&gt;=Chart!$F$2,Q2046&lt;=Chart!$F$3),H2046/100,#N/A)</f>
        <v>1.34E-2</v>
      </c>
      <c r="AG2046">
        <f>IF(AND(Q2046&gt;=Chart!$F$2,Q2046&lt;=Chart!$F$3),W2046/100,#N/A)</f>
        <v>1E-3</v>
      </c>
    </row>
    <row r="2047" spans="1:33" x14ac:dyDescent="0.25">
      <c r="A2047">
        <v>1627392600</v>
      </c>
      <c r="B2047">
        <f>INDEX('Daily Data ADJ'!$1:$1048576,MATCH(Calc!$A2047,'Daily Data ADJ'!$A:$A,0),MATCH("SPY, CBOE BZX: Close",'Daily Data ADJ'!$1:$1,0))</f>
        <v>429.11035269000001</v>
      </c>
      <c r="C2047">
        <f>INDEX('Daily Data ADJ'!$1:$1048576,MATCH(Calc!$A2047,'Daily Data ADJ'!$A:$A,0),MATCH("EFFR, FRED: Close",'Daily Data ADJ'!$1:$1,0))</f>
        <v>0.1</v>
      </c>
      <c r="D2047">
        <f>INDEX('Daily Data ADJ'!$1:$1048576,MATCH(Calc!$A2047,'Daily Data ADJ'!$A:$A,1),MATCH("SOFR, FRED: Close",'Daily Data ADJ'!$1:$1,0))</f>
        <v>0.05</v>
      </c>
      <c r="E2047">
        <f>INDEX('Daily Data ADJ'!$1:$1048576,MATCH(Calc!$A2047,'Daily Data ADJ'!$A:$A,0),MATCH("UPRO, CBOE BZX: Close",'Daily Data ADJ'!$1:$1,0))</f>
        <v>60.602643980000003</v>
      </c>
      <c r="F2047">
        <f>INDEX('Daily Data ADJ'!$1:$1048576,MATCH(Calc!$A2047,'Daily Data ADJ'!$A:$A,0),MATCH("ES1!, CME_MINI: Close",'Daily Data ADJ'!$1:$1,0))</f>
        <v>4394.5</v>
      </c>
      <c r="G2047">
        <f>INDEX('Daily Data ADJ'!$1:$1048576,MATCH(Calc!$A2047,'Daily Data ADJ'!$A:$A,0),MATCH("ES2!, CME_MINI: Close",'Daily Data ADJ'!$1:$1,0))</f>
        <v>4384.25</v>
      </c>
      <c r="H2047">
        <f>INDEX('QUANDL MULTPL SP500_DIV_YIELD_M'!$A:$G,MATCH(Calc!$A2047,'QUANDL MULTPL SP500_DIV_YIELD_M'!$A:$A,1),MATCH('QUANDL MULTPL SP500_DIV_YIELD_M'!$E$1,'QUANDL MULTPL SP500_DIV_YIELD_M'!$A$1:$G$1,0))</f>
        <v>1.34</v>
      </c>
      <c r="I2047" s="5">
        <f t="shared" si="186"/>
        <v>4.1027473951783851E-3</v>
      </c>
      <c r="J2047" s="1">
        <f>A2047/24/60/60+DATE(1970,1,1)</f>
        <v>44404.5625</v>
      </c>
      <c r="K2047" s="3">
        <f t="shared" si="189"/>
        <v>1</v>
      </c>
      <c r="L2047" s="6">
        <f>(1+Chart!$F$4)^(1/(365/K2047))-1</f>
        <v>6.6592785027408397E-5</v>
      </c>
      <c r="M2047" s="6">
        <f t="shared" si="190"/>
        <v>2.7383608263154002E-6</v>
      </c>
      <c r="N2047" s="6">
        <f t="shared" si="191"/>
        <v>1.121747134380513E-5</v>
      </c>
      <c r="O2047">
        <f>O2046*(B2047/B2046)</f>
        <v>429.11035269000502</v>
      </c>
      <c r="P2047">
        <f t="shared" si="187"/>
        <v>2021</v>
      </c>
      <c r="Q2047" s="1">
        <f t="shared" si="188"/>
        <v>44404.5625</v>
      </c>
      <c r="R2047">
        <f>IF(B2048="",R2046,IF(Q2047&gt;=Chart!$F$2,E2047,0))</f>
        <v>60.602643980000003</v>
      </c>
      <c r="S2047">
        <f>IF(B2048="",S2046,IFERROR(IF(AND(R2047&gt;0,R2046=0),R2047,(1+(B2048/B2047-1)*Calc!$Z$1)*S2046),0))</f>
        <v>59.911230817925635</v>
      </c>
      <c r="T2047">
        <f>IF(B2048="",T2046,IFERROR(IF(AND(R2047&gt;0,R2046=0),R2047,(1+(B2048/B2047-1)*Calc!$Z$1-L2048)*T2046),0))</f>
        <v>59.10642710314707</v>
      </c>
      <c r="U2047">
        <f>IF(B2048="",U2046,IFERROR(IF(AND(R2047&gt;0,R2046=0),R2047,(1+(B2048/B2047-1)*Calc!$Z$1-M2048*2)*U2046),0))</f>
        <v>59.860530580643236</v>
      </c>
      <c r="V2047">
        <f>IF(B2048="",V2046,IFERROR(IF(AND(R2047&gt;0,R2046=0),R2047,(1+(B2048/B2047-1)*Calc!$Z$1-N2048*2)*V2046),0))</f>
        <v>59.606644078857748</v>
      </c>
      <c r="W2047">
        <f>IF(ISNUMBER(C2047),C2047,W2046)</f>
        <v>0.1</v>
      </c>
      <c r="Y2047" s="1">
        <f>IF(AND(Q2047&gt;=Chart!$F$2,Q2047&lt;=Chart!$F$3),Q2047,#N/A)</f>
        <v>44404.5625</v>
      </c>
      <c r="Z2047">
        <f>IF(AND(Q2047&gt;=Chart!$F$2,Q2047&lt;=Chart!$F$3),R2047,#N/A)</f>
        <v>60.602643980000003</v>
      </c>
      <c r="AA2047">
        <f>IF(AND(Q2047&gt;=Chart!$F$2,Q2047&lt;=Chart!$F$3),S2047,#N/A)</f>
        <v>59.911230817925635</v>
      </c>
      <c r="AB2047">
        <f>IF(AND(Q2047&gt;=Chart!$F$2,Q2047&lt;=Chart!$F$3),T2047,#N/A)</f>
        <v>59.10642710314707</v>
      </c>
      <c r="AC2047">
        <f>IF(AND(Q2047&gt;=Chart!$F$2,Q2047&lt;=Chart!$F$3),U2047,#N/A)</f>
        <v>59.860530580643236</v>
      </c>
      <c r="AD2047">
        <f>IF(AND(Q2047&gt;=Chart!$F$2,Q2047&lt;=Chart!$F$3),V2047,#N/A)</f>
        <v>59.606644078857748</v>
      </c>
      <c r="AE2047">
        <f>IF(AND(Q2047&gt;=Chart!$F$2,Q2047&lt;=Chart!$F$3),I2047,#N/A)</f>
        <v>4.1027473951783851E-3</v>
      </c>
      <c r="AF2047">
        <f>IF(AND(Q2047&gt;=Chart!$F$2,Q2047&lt;=Chart!$F$3),H2047/100,#N/A)</f>
        <v>1.34E-2</v>
      </c>
      <c r="AG2047">
        <f>IF(AND(Q2047&gt;=Chart!$F$2,Q2047&lt;=Chart!$F$3),W2047/100,#N/A)</f>
        <v>1E-3</v>
      </c>
    </row>
    <row r="2048" spans="1:33" x14ac:dyDescent="0.25">
      <c r="A2048">
        <v>1627479000</v>
      </c>
      <c r="B2048">
        <f>INDEX('Daily Data ADJ'!$1:$1048576,MATCH(Calc!$A2048,'Daily Data ADJ'!$A:$A,0),MATCH("SPY, CBOE BZX: Close",'Daily Data ADJ'!$1:$1,0))</f>
        <v>428.93441167999998</v>
      </c>
      <c r="C2048">
        <f>INDEX('Daily Data ADJ'!$1:$1048576,MATCH(Calc!$A2048,'Daily Data ADJ'!$A:$A,0),MATCH("EFFR, FRED: Close",'Daily Data ADJ'!$1:$1,0))</f>
        <v>0.1</v>
      </c>
      <c r="D2048">
        <f>INDEX('Daily Data ADJ'!$1:$1048576,MATCH(Calc!$A2048,'Daily Data ADJ'!$A:$A,1),MATCH("SOFR, FRED: Close",'Daily Data ADJ'!$1:$1,0))</f>
        <v>0.05</v>
      </c>
      <c r="E2048">
        <f>INDEX('Daily Data ADJ'!$1:$1048576,MATCH(Calc!$A2048,'Daily Data ADJ'!$A:$A,0),MATCH("UPRO, CBOE BZX: Close",'Daily Data ADJ'!$1:$1,0))</f>
        <v>60.503140420000001</v>
      </c>
      <c r="F2048">
        <f>INDEX('Daily Data ADJ'!$1:$1048576,MATCH(Calc!$A2048,'Daily Data ADJ'!$A:$A,0),MATCH("ES1!, CME_MINI: Close",'Daily Data ADJ'!$1:$1,0))</f>
        <v>4393.75</v>
      </c>
      <c r="G2048">
        <f>INDEX('Daily Data ADJ'!$1:$1048576,MATCH(Calc!$A2048,'Daily Data ADJ'!$A:$A,0),MATCH("ES2!, CME_MINI: Close",'Daily Data ADJ'!$1:$1,0))</f>
        <v>4383.5</v>
      </c>
      <c r="H2048">
        <f>INDEX('QUANDL MULTPL SP500_DIV_YIELD_M'!$A:$G,MATCH(Calc!$A2048,'QUANDL MULTPL SP500_DIV_YIELD_M'!$A:$A,1),MATCH('QUANDL MULTPL SP500_DIV_YIELD_M'!$E$1,'QUANDL MULTPL SP500_DIV_YIELD_M'!$A$1:$G$1,0))</f>
        <v>1.34</v>
      </c>
      <c r="I2048" s="5">
        <f t="shared" si="186"/>
        <v>4.101165937498796E-3</v>
      </c>
      <c r="J2048" s="1">
        <f>A2048/24/60/60+DATE(1970,1,1)</f>
        <v>44405.5625</v>
      </c>
      <c r="K2048" s="3">
        <f t="shared" si="189"/>
        <v>1</v>
      </c>
      <c r="L2048" s="6">
        <f>(1+Chart!$F$4)^(1/(365/K2048))-1</f>
        <v>6.6592785027408397E-5</v>
      </c>
      <c r="M2048" s="6">
        <f t="shared" si="190"/>
        <v>2.7383608263154002E-6</v>
      </c>
      <c r="N2048" s="6">
        <f t="shared" si="191"/>
        <v>1.1213156234868293E-5</v>
      </c>
      <c r="O2048">
        <f>O2047*(B2048/B2047)</f>
        <v>428.93441168000498</v>
      </c>
      <c r="P2048">
        <f t="shared" si="187"/>
        <v>2021</v>
      </c>
      <c r="Q2048" s="1">
        <f t="shared" si="188"/>
        <v>44405.5625</v>
      </c>
      <c r="R2048">
        <f>IF(B2049="",R2047,IF(Q2048&gt;=Chart!$F$2,E2048,0))</f>
        <v>60.503140420000001</v>
      </c>
      <c r="S2048">
        <f>IF(B2049="",S2047,IFERROR(IF(AND(R2048&gt;0,R2047=0),R2048,(1+(B2049/B2048-1)*Calc!$Z$1)*S2047),0))</f>
        <v>60.656656880414488</v>
      </c>
      <c r="T2048">
        <f>IF(B2049="",T2047,IFERROR(IF(AND(R2048&gt;0,R2047=0),R2048,(1+(B2049/B2048-1)*Calc!$Z$1-L2049)*T2047),0))</f>
        <v>59.837903594788607</v>
      </c>
      <c r="U2048">
        <f>IF(B2049="",U2047,IFERROR(IF(AND(R2048&gt;0,R2047=0),R2048,(1+(B2049/B2048-1)*Calc!$Z$1-M2049*2)*U2047),0))</f>
        <v>60.604997982405919</v>
      </c>
      <c r="V2048">
        <f>IF(B2049="",V2047,IFERROR(IF(AND(R2048&gt;0,R2047=0),R2048,(1+(B2049/B2048-1)*Calc!$Z$1-N2049*2)*V2047),0))</f>
        <v>60.346931364672308</v>
      </c>
      <c r="W2048">
        <f>IF(ISNUMBER(C2048),C2048,W2047)</f>
        <v>0.1</v>
      </c>
      <c r="Y2048" s="1">
        <f>IF(AND(Q2048&gt;=Chart!$F$2,Q2048&lt;=Chart!$F$3),Q2048,#N/A)</f>
        <v>44405.5625</v>
      </c>
      <c r="Z2048">
        <f>IF(AND(Q2048&gt;=Chart!$F$2,Q2048&lt;=Chart!$F$3),R2048,#N/A)</f>
        <v>60.503140420000001</v>
      </c>
      <c r="AA2048">
        <f>IF(AND(Q2048&gt;=Chart!$F$2,Q2048&lt;=Chart!$F$3),S2048,#N/A)</f>
        <v>60.656656880414488</v>
      </c>
      <c r="AB2048">
        <f>IF(AND(Q2048&gt;=Chart!$F$2,Q2048&lt;=Chart!$F$3),T2048,#N/A)</f>
        <v>59.837903594788607</v>
      </c>
      <c r="AC2048">
        <f>IF(AND(Q2048&gt;=Chart!$F$2,Q2048&lt;=Chart!$F$3),U2048,#N/A)</f>
        <v>60.604997982405919</v>
      </c>
      <c r="AD2048">
        <f>IF(AND(Q2048&gt;=Chart!$F$2,Q2048&lt;=Chart!$F$3),V2048,#N/A)</f>
        <v>60.346931364672308</v>
      </c>
      <c r="AE2048">
        <f>IF(AND(Q2048&gt;=Chart!$F$2,Q2048&lt;=Chart!$F$3),I2048,#N/A)</f>
        <v>4.101165937498796E-3</v>
      </c>
      <c r="AF2048">
        <f>IF(AND(Q2048&gt;=Chart!$F$2,Q2048&lt;=Chart!$F$3),H2048/100,#N/A)</f>
        <v>1.34E-2</v>
      </c>
      <c r="AG2048">
        <f>IF(AND(Q2048&gt;=Chart!$F$2,Q2048&lt;=Chart!$F$3),W2048/100,#N/A)</f>
        <v>1E-3</v>
      </c>
    </row>
    <row r="2049" spans="1:33" x14ac:dyDescent="0.25">
      <c r="A2049">
        <v>1627565400</v>
      </c>
      <c r="B2049">
        <f>INDEX('Daily Data ADJ'!$1:$1048576,MATCH(Calc!$A2049,'Daily Data ADJ'!$A:$A,0),MATCH("SPY, CBOE BZX: Close",'Daily Data ADJ'!$1:$1,0))</f>
        <v>430.71337079</v>
      </c>
      <c r="C2049">
        <f>INDEX('Daily Data ADJ'!$1:$1048576,MATCH(Calc!$A2049,'Daily Data ADJ'!$A:$A,0),MATCH("EFFR, FRED: Close",'Daily Data ADJ'!$1:$1,0))</f>
        <v>0.1</v>
      </c>
      <c r="D2049">
        <f>INDEX('Daily Data ADJ'!$1:$1048576,MATCH(Calc!$A2049,'Daily Data ADJ'!$A:$A,1),MATCH("SOFR, FRED: Close",'Daily Data ADJ'!$1:$1,0))</f>
        <v>0.05</v>
      </c>
      <c r="E2049">
        <f>INDEX('Daily Data ADJ'!$1:$1048576,MATCH(Calc!$A2049,'Daily Data ADJ'!$A:$A,0),MATCH("UPRO, CBOE BZX: Close",'Daily Data ADJ'!$1:$1,0))</f>
        <v>61.25439231</v>
      </c>
      <c r="F2049">
        <f>INDEX('Daily Data ADJ'!$1:$1048576,MATCH(Calc!$A2049,'Daily Data ADJ'!$A:$A,0),MATCH("ES1!, CME_MINI: Close",'Daily Data ADJ'!$1:$1,0))</f>
        <v>4411.75</v>
      </c>
      <c r="G2049">
        <f>INDEX('Daily Data ADJ'!$1:$1048576,MATCH(Calc!$A2049,'Daily Data ADJ'!$A:$A,0),MATCH("ES2!, CME_MINI: Close",'Daily Data ADJ'!$1:$1,0))</f>
        <v>4401.5</v>
      </c>
      <c r="H2049">
        <f>INDEX('QUANDL MULTPL SP500_DIV_YIELD_M'!$A:$G,MATCH(Calc!$A2049,'QUANDL MULTPL SP500_DIV_YIELD_M'!$A:$A,1),MATCH('QUANDL MULTPL SP500_DIV_YIELD_M'!$E$1,'QUANDL MULTPL SP500_DIV_YIELD_M'!$A$1:$G$1,0))</f>
        <v>1.34</v>
      </c>
      <c r="I2049" s="5">
        <f t="shared" si="186"/>
        <v>4.1389730357267781E-3</v>
      </c>
      <c r="J2049" s="1">
        <f>A2049/24/60/60+DATE(1970,1,1)</f>
        <v>44406.5625</v>
      </c>
      <c r="K2049" s="3">
        <f t="shared" si="189"/>
        <v>1</v>
      </c>
      <c r="L2049" s="6">
        <f>(1+Chart!$F$4)^(1/(365/K2049))-1</f>
        <v>6.6592785027408397E-5</v>
      </c>
      <c r="M2049" s="6">
        <f t="shared" si="190"/>
        <v>2.7383608263154002E-6</v>
      </c>
      <c r="N2049" s="6">
        <f t="shared" si="191"/>
        <v>1.1316313477616191E-5</v>
      </c>
      <c r="O2049">
        <f>O2048*(B2049/B2048)</f>
        <v>430.71337079000506</v>
      </c>
      <c r="P2049">
        <f t="shared" si="187"/>
        <v>2021</v>
      </c>
      <c r="Q2049" s="1">
        <f t="shared" si="188"/>
        <v>44406.5625</v>
      </c>
      <c r="R2049">
        <f>IF(B2050="",R2048,IF(Q2049&gt;=Chart!$F$2,E2049,0))</f>
        <v>61.25439231</v>
      </c>
      <c r="S2049">
        <f>IF(B2050="",S2048,IFERROR(IF(AND(R2049&gt;0,R2048=0),R2049,(1+(B2050/B2049-1)*Calc!$Z$1)*S2048),0))</f>
        <v>59.772926627840768</v>
      </c>
      <c r="T2049">
        <f>IF(B2050="",T2048,IFERROR(IF(AND(R2049&gt;0,R2048=0),R2049,(1+(B2050/B2049-1)*Calc!$Z$1-L2050)*T2048),0))</f>
        <v>58.96211730228903</v>
      </c>
      <c r="U2049">
        <f>IF(B2050="",U2048,IFERROR(IF(AND(R2049&gt;0,R2048=0),R2049,(1+(B2050/B2049-1)*Calc!$Z$1-M2050*2)*U2048),0))</f>
        <v>59.72178799183483</v>
      </c>
      <c r="V2049">
        <f>IF(B2050="",V2048,IFERROR(IF(AND(R2049&gt;0,R2048=0),R2049,(1+(B2050/B2049-1)*Calc!$Z$1-N2050*2)*V2048),0))</f>
        <v>59.466288719089469</v>
      </c>
      <c r="W2049">
        <f>IF(ISNUMBER(C2049),C2049,W2048)</f>
        <v>0.1</v>
      </c>
      <c r="Y2049" s="1">
        <f>IF(AND(Q2049&gt;=Chart!$F$2,Q2049&lt;=Chart!$F$3),Q2049,#N/A)</f>
        <v>44406.5625</v>
      </c>
      <c r="Z2049">
        <f>IF(AND(Q2049&gt;=Chart!$F$2,Q2049&lt;=Chart!$F$3),R2049,#N/A)</f>
        <v>61.25439231</v>
      </c>
      <c r="AA2049">
        <f>IF(AND(Q2049&gt;=Chart!$F$2,Q2049&lt;=Chart!$F$3),S2049,#N/A)</f>
        <v>59.772926627840768</v>
      </c>
      <c r="AB2049">
        <f>IF(AND(Q2049&gt;=Chart!$F$2,Q2049&lt;=Chart!$F$3),T2049,#N/A)</f>
        <v>58.96211730228903</v>
      </c>
      <c r="AC2049">
        <f>IF(AND(Q2049&gt;=Chart!$F$2,Q2049&lt;=Chart!$F$3),U2049,#N/A)</f>
        <v>59.72178799183483</v>
      </c>
      <c r="AD2049">
        <f>IF(AND(Q2049&gt;=Chart!$F$2,Q2049&lt;=Chart!$F$3),V2049,#N/A)</f>
        <v>59.466288719089469</v>
      </c>
      <c r="AE2049">
        <f>IF(AND(Q2049&gt;=Chart!$F$2,Q2049&lt;=Chart!$F$3),I2049,#N/A)</f>
        <v>4.1389730357267781E-3</v>
      </c>
      <c r="AF2049">
        <f>IF(AND(Q2049&gt;=Chart!$F$2,Q2049&lt;=Chart!$F$3),H2049/100,#N/A)</f>
        <v>1.34E-2</v>
      </c>
      <c r="AG2049">
        <f>IF(AND(Q2049&gt;=Chart!$F$2,Q2049&lt;=Chart!$F$3),W2049/100,#N/A)</f>
        <v>1E-3</v>
      </c>
    </row>
    <row r="2050" spans="1:33" x14ac:dyDescent="0.25">
      <c r="A2050">
        <v>1627651800</v>
      </c>
      <c r="B2050">
        <f>INDEX('Daily Data ADJ'!$1:$1048576,MATCH(Calc!$A2050,'Daily Data ADJ'!$A:$A,0),MATCH("SPY, CBOE BZX: Close",'Daily Data ADJ'!$1:$1,0))</f>
        <v>428.62162766</v>
      </c>
      <c r="C2050">
        <f>INDEX('Daily Data ADJ'!$1:$1048576,MATCH(Calc!$A2050,'Daily Data ADJ'!$A:$A,0),MATCH("EFFR, FRED: Close",'Daily Data ADJ'!$1:$1,0))</f>
        <v>7.0000000000000007E-2</v>
      </c>
      <c r="D2050">
        <f>INDEX('Daily Data ADJ'!$1:$1048576,MATCH(Calc!$A2050,'Daily Data ADJ'!$A:$A,1),MATCH("SOFR, FRED: Close",'Daily Data ADJ'!$1:$1,0))</f>
        <v>0.05</v>
      </c>
      <c r="E2050">
        <f>INDEX('Daily Data ADJ'!$1:$1048576,MATCH(Calc!$A2050,'Daily Data ADJ'!$A:$A,0),MATCH("UPRO, CBOE BZX: Close",'Daily Data ADJ'!$1:$1,0))</f>
        <v>60.324034009999998</v>
      </c>
      <c r="F2050">
        <f>INDEX('Daily Data ADJ'!$1:$1048576,MATCH(Calc!$A2050,'Daily Data ADJ'!$A:$A,0),MATCH("ES1!, CME_MINI: Close",'Daily Data ADJ'!$1:$1,0))</f>
        <v>4389.5</v>
      </c>
      <c r="G2050">
        <f>INDEX('Daily Data ADJ'!$1:$1048576,MATCH(Calc!$A2050,'Daily Data ADJ'!$A:$A,0),MATCH("ES2!, CME_MINI: Close",'Daily Data ADJ'!$1:$1,0))</f>
        <v>4379.5</v>
      </c>
      <c r="H2050">
        <f>INDEX('QUANDL MULTPL SP500_DIV_YIELD_M'!$A:$G,MATCH(Calc!$A2050,'QUANDL MULTPL SP500_DIV_YIELD_M'!$A:$A,1),MATCH('QUANDL MULTPL SP500_DIV_YIELD_M'!$E$1,'QUANDL MULTPL SP500_DIV_YIELD_M'!$A$1:$G$1,0))</f>
        <v>1.34</v>
      </c>
      <c r="I2050" s="5">
        <f t="shared" si="186"/>
        <v>4.318437713868006E-3</v>
      </c>
      <c r="J2050" s="1">
        <f>A2050/24/60/60+DATE(1970,1,1)</f>
        <v>44407.5625</v>
      </c>
      <c r="K2050" s="3">
        <f t="shared" si="189"/>
        <v>1</v>
      </c>
      <c r="L2050" s="6">
        <f>(1+Chart!$F$4)^(1/(365/K2050))-1</f>
        <v>6.6592785027408397E-5</v>
      </c>
      <c r="M2050" s="6">
        <f t="shared" si="190"/>
        <v>1.9171391369976476E-6</v>
      </c>
      <c r="N2050" s="6">
        <f t="shared" si="191"/>
        <v>1.1805932757402715E-5</v>
      </c>
      <c r="O2050">
        <f>O2049*(B2050/B2049)</f>
        <v>428.621627660005</v>
      </c>
      <c r="P2050">
        <f t="shared" si="187"/>
        <v>2021</v>
      </c>
      <c r="Q2050" s="1">
        <f t="shared" si="188"/>
        <v>44407.5625</v>
      </c>
      <c r="R2050">
        <f>IF(B2051="",R2049,IF(Q2050&gt;=Chart!$F$2,E2050,0))</f>
        <v>60.324034009999998</v>
      </c>
      <c r="S2050">
        <f>IF(B2051="",S2049,IFERROR(IF(AND(R2050&gt;0,R2049=0),R2050,(1+(B2051/B2050-1)*Calc!$Z$1)*S2049),0))</f>
        <v>59.396713365516995</v>
      </c>
      <c r="T2050">
        <f>IF(B2051="",T2049,IFERROR(IF(AND(R2050&gt;0,R2049=0),R2050,(1+(B2051/B2050-1)*Calc!$Z$1-L2051)*T2049),0))</f>
        <v>58.579227168014327</v>
      </c>
      <c r="U2050">
        <f>IF(B2051="",U2049,IFERROR(IF(AND(R2050&gt;0,R2049=0),R2050,(1+(B2051/B2050-1)*Calc!$Z$1-M2051*2)*U2049),0))</f>
        <v>59.344915356677312</v>
      </c>
      <c r="V2050">
        <f>IF(B2051="",V2049,IFERROR(IF(AND(R2050&gt;0,R2049=0),R2050,(1+(B2051/B2050-1)*Calc!$Z$1-N2051*2)*V2049),0))</f>
        <v>59.088033411948231</v>
      </c>
      <c r="W2050">
        <f>IF(ISNUMBER(C2050),C2050,W2049)</f>
        <v>7.0000000000000007E-2</v>
      </c>
      <c r="Y2050" s="1">
        <f>IF(AND(Q2050&gt;=Chart!$F$2,Q2050&lt;=Chart!$F$3),Q2050,#N/A)</f>
        <v>44407.5625</v>
      </c>
      <c r="Z2050">
        <f>IF(AND(Q2050&gt;=Chart!$F$2,Q2050&lt;=Chart!$F$3),R2050,#N/A)</f>
        <v>60.324034009999998</v>
      </c>
      <c r="AA2050">
        <f>IF(AND(Q2050&gt;=Chart!$F$2,Q2050&lt;=Chart!$F$3),S2050,#N/A)</f>
        <v>59.396713365516995</v>
      </c>
      <c r="AB2050">
        <f>IF(AND(Q2050&gt;=Chart!$F$2,Q2050&lt;=Chart!$F$3),T2050,#N/A)</f>
        <v>58.579227168014327</v>
      </c>
      <c r="AC2050">
        <f>IF(AND(Q2050&gt;=Chart!$F$2,Q2050&lt;=Chart!$F$3),U2050,#N/A)</f>
        <v>59.344915356677312</v>
      </c>
      <c r="AD2050">
        <f>IF(AND(Q2050&gt;=Chart!$F$2,Q2050&lt;=Chart!$F$3),V2050,#N/A)</f>
        <v>59.088033411948231</v>
      </c>
      <c r="AE2050">
        <f>IF(AND(Q2050&gt;=Chart!$F$2,Q2050&lt;=Chart!$F$3),I2050,#N/A)</f>
        <v>4.318437713868006E-3</v>
      </c>
      <c r="AF2050">
        <f>IF(AND(Q2050&gt;=Chart!$F$2,Q2050&lt;=Chart!$F$3),H2050/100,#N/A)</f>
        <v>1.34E-2</v>
      </c>
      <c r="AG2050">
        <f>IF(AND(Q2050&gt;=Chart!$F$2,Q2050&lt;=Chart!$F$3),W2050/100,#N/A)</f>
        <v>7.000000000000001E-4</v>
      </c>
    </row>
    <row r="2051" spans="1:33" x14ac:dyDescent="0.25">
      <c r="A2051">
        <v>1627911000</v>
      </c>
      <c r="B2051">
        <f>INDEX('Daily Data ADJ'!$1:$1048576,MATCH(Calc!$A2051,'Daily Data ADJ'!$A:$A,0),MATCH("SPY, CBOE BZX: Close",'Daily Data ADJ'!$1:$1,0))</f>
        <v>427.72237360000003</v>
      </c>
      <c r="C2051">
        <f>INDEX('Daily Data ADJ'!$1:$1048576,MATCH(Calc!$A2051,'Daily Data ADJ'!$A:$A,0),MATCH("EFFR, FRED: Close",'Daily Data ADJ'!$1:$1,0))</f>
        <v>0.1</v>
      </c>
      <c r="D2051">
        <f>INDEX('Daily Data ADJ'!$1:$1048576,MATCH(Calc!$A2051,'Daily Data ADJ'!$A:$A,1),MATCH("SOFR, FRED: Close",'Daily Data ADJ'!$1:$1,0))</f>
        <v>0.05</v>
      </c>
      <c r="E2051">
        <f>INDEX('Daily Data ADJ'!$1:$1048576,MATCH(Calc!$A2051,'Daily Data ADJ'!$A:$A,0),MATCH("UPRO, CBOE BZX: Close",'Daily Data ADJ'!$1:$1,0))</f>
        <v>59.95089565</v>
      </c>
      <c r="F2051">
        <f>INDEX('Daily Data ADJ'!$1:$1048576,MATCH(Calc!$A2051,'Daily Data ADJ'!$A:$A,0),MATCH("ES1!, CME_MINI: Close",'Daily Data ADJ'!$1:$1,0))</f>
        <v>4379.75</v>
      </c>
      <c r="G2051">
        <f>INDEX('Daily Data ADJ'!$1:$1048576,MATCH(Calc!$A2051,'Daily Data ADJ'!$A:$A,0),MATCH("ES2!, CME_MINI: Close",'Daily Data ADJ'!$1:$1,0))</f>
        <v>4369.5</v>
      </c>
      <c r="H2051">
        <f>INDEX('QUANDL MULTPL SP500_DIV_YIELD_M'!$A:$G,MATCH(Calc!$A2051,'QUANDL MULTPL SP500_DIV_YIELD_M'!$A:$A,1),MATCH('QUANDL MULTPL SP500_DIV_YIELD_M'!$E$1,'QUANDL MULTPL SP500_DIV_YIELD_M'!$A$1:$G$1,0))</f>
        <v>1.34</v>
      </c>
      <c r="I2051" s="5">
        <f t="shared" si="186"/>
        <v>4.0715463255054703E-3</v>
      </c>
      <c r="J2051" s="1">
        <f>A2051/24/60/60+DATE(1970,1,1)</f>
        <v>44410.5625</v>
      </c>
      <c r="K2051" s="3">
        <f t="shared" si="189"/>
        <v>3</v>
      </c>
      <c r="L2051" s="6">
        <f>(1+Chart!$F$4)^(1/(365/K2051))-1</f>
        <v>1.9979165917494157E-4</v>
      </c>
      <c r="M2051" s="6">
        <f t="shared" si="190"/>
        <v>8.2151049745071703E-6</v>
      </c>
      <c r="N2051" s="6">
        <f t="shared" si="191"/>
        <v>3.3397379687993833E-5</v>
      </c>
      <c r="O2051">
        <f>O2050*(B2051/B2050)</f>
        <v>427.72237360000503</v>
      </c>
      <c r="P2051">
        <f t="shared" si="187"/>
        <v>2021</v>
      </c>
      <c r="Q2051" s="1">
        <f t="shared" si="188"/>
        <v>44410.5625</v>
      </c>
      <c r="R2051">
        <f>IF(B2052="",R2050,IF(Q2051&gt;=Chart!$F$2,E2051,0))</f>
        <v>59.95089565</v>
      </c>
      <c r="S2051">
        <f>IF(B2052="",S2050,IFERROR(IF(AND(R2051&gt;0,R2050=0),R2051,(1+(B2052/B2051-1)*Calc!$Z$1)*S2050),0))</f>
        <v>60.846373775941629</v>
      </c>
      <c r="T2051">
        <f>IF(B2052="",T2050,IFERROR(IF(AND(R2051&gt;0,R2050=0),R2051,(1+(B2052/B2051-1)*Calc!$Z$1-L2052)*T2050),0))</f>
        <v>60.005034723021808</v>
      </c>
      <c r="U2051">
        <f>IF(B2052="",U2050,IFERROR(IF(AND(R2051&gt;0,R2050=0),R2051,(1+(B2052/B2051-1)*Calc!$Z$1-M2052*2)*U2050),0))</f>
        <v>60.792986548190285</v>
      </c>
      <c r="V2051">
        <f>IF(B2052="",V2050,IFERROR(IF(AND(R2051&gt;0,R2050=0),R2051,(1+(B2052/B2051-1)*Calc!$Z$1-N2052*2)*V2050),0))</f>
        <v>60.528748022873351</v>
      </c>
      <c r="W2051">
        <f>IF(ISNUMBER(C2051),C2051,W2050)</f>
        <v>0.1</v>
      </c>
      <c r="Y2051" s="1">
        <f>IF(AND(Q2051&gt;=Chart!$F$2,Q2051&lt;=Chart!$F$3),Q2051,#N/A)</f>
        <v>44410.5625</v>
      </c>
      <c r="Z2051">
        <f>IF(AND(Q2051&gt;=Chart!$F$2,Q2051&lt;=Chart!$F$3),R2051,#N/A)</f>
        <v>59.95089565</v>
      </c>
      <c r="AA2051">
        <f>IF(AND(Q2051&gt;=Chart!$F$2,Q2051&lt;=Chart!$F$3),S2051,#N/A)</f>
        <v>60.846373775941629</v>
      </c>
      <c r="AB2051">
        <f>IF(AND(Q2051&gt;=Chart!$F$2,Q2051&lt;=Chart!$F$3),T2051,#N/A)</f>
        <v>60.005034723021808</v>
      </c>
      <c r="AC2051">
        <f>IF(AND(Q2051&gt;=Chart!$F$2,Q2051&lt;=Chart!$F$3),U2051,#N/A)</f>
        <v>60.792986548190285</v>
      </c>
      <c r="AD2051">
        <f>IF(AND(Q2051&gt;=Chart!$F$2,Q2051&lt;=Chart!$F$3),V2051,#N/A)</f>
        <v>60.528748022873351</v>
      </c>
      <c r="AE2051">
        <f>IF(AND(Q2051&gt;=Chart!$F$2,Q2051&lt;=Chart!$F$3),I2051,#N/A)</f>
        <v>4.0715463255054703E-3</v>
      </c>
      <c r="AF2051">
        <f>IF(AND(Q2051&gt;=Chart!$F$2,Q2051&lt;=Chart!$F$3),H2051/100,#N/A)</f>
        <v>1.34E-2</v>
      </c>
      <c r="AG2051">
        <f>IF(AND(Q2051&gt;=Chart!$F$2,Q2051&lt;=Chart!$F$3),W2051/100,#N/A)</f>
        <v>1E-3</v>
      </c>
    </row>
    <row r="2052" spans="1:33" x14ac:dyDescent="0.25">
      <c r="A2052">
        <v>1627997400</v>
      </c>
      <c r="B2052">
        <f>INDEX('Daily Data ADJ'!$1:$1048576,MATCH(Calc!$A2052,'Daily Data ADJ'!$A:$A,0),MATCH("SPY, CBOE BZX: Close",'Daily Data ADJ'!$1:$1,0))</f>
        <v>431.20209583000002</v>
      </c>
      <c r="C2052">
        <f>INDEX('Daily Data ADJ'!$1:$1048576,MATCH(Calc!$A2052,'Daily Data ADJ'!$A:$A,0),MATCH("EFFR, FRED: Close",'Daily Data ADJ'!$1:$1,0))</f>
        <v>0.1</v>
      </c>
      <c r="D2052">
        <f>INDEX('Daily Data ADJ'!$1:$1048576,MATCH(Calc!$A2052,'Daily Data ADJ'!$A:$A,1),MATCH("SOFR, FRED: Close",'Daily Data ADJ'!$1:$1,0))</f>
        <v>0.05</v>
      </c>
      <c r="E2052">
        <f>INDEX('Daily Data ADJ'!$1:$1048576,MATCH(Calc!$A2052,'Daily Data ADJ'!$A:$A,0),MATCH("UPRO, CBOE BZX: Close",'Daily Data ADJ'!$1:$1,0))</f>
        <v>61.418573180000003</v>
      </c>
      <c r="F2052">
        <f>INDEX('Daily Data ADJ'!$1:$1048576,MATCH(Calc!$A2052,'Daily Data ADJ'!$A:$A,0),MATCH("ES1!, CME_MINI: Close",'Daily Data ADJ'!$1:$1,0))</f>
        <v>4415</v>
      </c>
      <c r="G2052">
        <f>INDEX('Daily Data ADJ'!$1:$1048576,MATCH(Calc!$A2052,'Daily Data ADJ'!$A:$A,0),MATCH("ES2!, CME_MINI: Close",'Daily Data ADJ'!$1:$1,0))</f>
        <v>4405</v>
      </c>
      <c r="H2052">
        <f>INDEX('QUANDL MULTPL SP500_DIV_YIELD_M'!$A:$G,MATCH(Calc!$A2052,'QUANDL MULTPL SP500_DIV_YIELD_M'!$A:$A,1),MATCH('QUANDL MULTPL SP500_DIV_YIELD_M'!$E$1,'QUANDL MULTPL SP500_DIV_YIELD_M'!$A$1:$G$1,0))</f>
        <v>1.34</v>
      </c>
      <c r="I2052" s="5">
        <f t="shared" si="186"/>
        <v>4.3707123999828009E-3</v>
      </c>
      <c r="J2052" s="1">
        <f>A2052/24/60/60+DATE(1970,1,1)</f>
        <v>44411.5625</v>
      </c>
      <c r="K2052" s="3">
        <f t="shared" si="189"/>
        <v>1</v>
      </c>
      <c r="L2052" s="6">
        <f>(1+Chart!$F$4)^(1/(365/K2052))-1</f>
        <v>6.6592785027408397E-5</v>
      </c>
      <c r="M2052" s="6">
        <f t="shared" si="190"/>
        <v>2.7383608263154002E-6</v>
      </c>
      <c r="N2052" s="6">
        <f t="shared" si="191"/>
        <v>1.1948533238159698E-5</v>
      </c>
      <c r="O2052">
        <f>O2051*(B2052/B2051)</f>
        <v>431.20209583000502</v>
      </c>
      <c r="P2052">
        <f t="shared" si="187"/>
        <v>2021</v>
      </c>
      <c r="Q2052" s="1">
        <f t="shared" si="188"/>
        <v>44411.5625</v>
      </c>
      <c r="R2052">
        <f>IF(B2053="",R2051,IF(Q2052&gt;=Chart!$F$2,E2052,0))</f>
        <v>61.418573180000003</v>
      </c>
      <c r="S2052">
        <f>IF(B2053="",S2051,IFERROR(IF(AND(R2052&gt;0,R2051=0),R2052,(1+(B2053/B2052-1)*Calc!$Z$1)*S2051),0))</f>
        <v>59.948470810052498</v>
      </c>
      <c r="T2052">
        <f>IF(B2053="",T2051,IFERROR(IF(AND(R2052&gt;0,R2051=0),R2052,(1+(B2053/B2052-1)*Calc!$Z$1-L2053)*T2051),0))</f>
        <v>59.115551398756104</v>
      </c>
      <c r="U2052">
        <f>IF(B2053="",U2051,IFERROR(IF(AND(R2052&gt;0,R2051=0),R2052,(1+(B2053/B2052-1)*Calc!$Z$1-M2053*2)*U2051),0))</f>
        <v>59.895538465238083</v>
      </c>
      <c r="V2052">
        <f>IF(B2053="",V2051,IFERROR(IF(AND(R2052&gt;0,R2051=0),R2052,(1+(B2053/B2052-1)*Calc!$Z$1-N2053*2)*V2051),0))</f>
        <v>59.634099456658149</v>
      </c>
      <c r="W2052">
        <f>IF(ISNUMBER(C2052),C2052,W2051)</f>
        <v>0.1</v>
      </c>
      <c r="Y2052" s="1">
        <f>IF(AND(Q2052&gt;=Chart!$F$2,Q2052&lt;=Chart!$F$3),Q2052,#N/A)</f>
        <v>44411.5625</v>
      </c>
      <c r="Z2052">
        <f>IF(AND(Q2052&gt;=Chart!$F$2,Q2052&lt;=Chart!$F$3),R2052,#N/A)</f>
        <v>61.418573180000003</v>
      </c>
      <c r="AA2052">
        <f>IF(AND(Q2052&gt;=Chart!$F$2,Q2052&lt;=Chart!$F$3),S2052,#N/A)</f>
        <v>59.948470810052498</v>
      </c>
      <c r="AB2052">
        <f>IF(AND(Q2052&gt;=Chart!$F$2,Q2052&lt;=Chart!$F$3),T2052,#N/A)</f>
        <v>59.115551398756104</v>
      </c>
      <c r="AC2052">
        <f>IF(AND(Q2052&gt;=Chart!$F$2,Q2052&lt;=Chart!$F$3),U2052,#N/A)</f>
        <v>59.895538465238083</v>
      </c>
      <c r="AD2052">
        <f>IF(AND(Q2052&gt;=Chart!$F$2,Q2052&lt;=Chart!$F$3),V2052,#N/A)</f>
        <v>59.634099456658149</v>
      </c>
      <c r="AE2052">
        <f>IF(AND(Q2052&gt;=Chart!$F$2,Q2052&lt;=Chart!$F$3),I2052,#N/A)</f>
        <v>4.3707123999828009E-3</v>
      </c>
      <c r="AF2052">
        <f>IF(AND(Q2052&gt;=Chart!$F$2,Q2052&lt;=Chart!$F$3),H2052/100,#N/A)</f>
        <v>1.34E-2</v>
      </c>
      <c r="AG2052">
        <f>IF(AND(Q2052&gt;=Chart!$F$2,Q2052&lt;=Chart!$F$3),W2052/100,#N/A)</f>
        <v>1E-3</v>
      </c>
    </row>
    <row r="2053" spans="1:33" x14ac:dyDescent="0.25">
      <c r="A2053">
        <v>1628083800</v>
      </c>
      <c r="B2053">
        <f>INDEX('Daily Data ADJ'!$1:$1048576,MATCH(Calc!$A2053,'Daily Data ADJ'!$A:$A,0),MATCH("SPY, CBOE BZX: Close",'Daily Data ADJ'!$1:$1,0))</f>
        <v>429.08102918999998</v>
      </c>
      <c r="C2053">
        <f>INDEX('Daily Data ADJ'!$1:$1048576,MATCH(Calc!$A2053,'Daily Data ADJ'!$A:$A,0),MATCH("EFFR, FRED: Close",'Daily Data ADJ'!$1:$1,0))</f>
        <v>0.1</v>
      </c>
      <c r="D2053">
        <f>INDEX('Daily Data ADJ'!$1:$1048576,MATCH(Calc!$A2053,'Daily Data ADJ'!$A:$A,1),MATCH("SOFR, FRED: Close",'Daily Data ADJ'!$1:$1,0))</f>
        <v>0.05</v>
      </c>
      <c r="E2053">
        <f>INDEX('Daily Data ADJ'!$1:$1048576,MATCH(Calc!$A2053,'Daily Data ADJ'!$A:$A,0),MATCH("UPRO, CBOE BZX: Close",'Daily Data ADJ'!$1:$1,0))</f>
        <v>60.542941839999997</v>
      </c>
      <c r="F2053">
        <f>INDEX('Daily Data ADJ'!$1:$1048576,MATCH(Calc!$A2053,'Daily Data ADJ'!$A:$A,0),MATCH("ES1!, CME_MINI: Close",'Daily Data ADJ'!$1:$1,0))</f>
        <v>4394.75</v>
      </c>
      <c r="G2053">
        <f>INDEX('Daily Data ADJ'!$1:$1048576,MATCH(Calc!$A2053,'Daily Data ADJ'!$A:$A,0),MATCH("ES2!, CME_MINI: Close",'Daily Data ADJ'!$1:$1,0))</f>
        <v>4384.75</v>
      </c>
      <c r="H2053">
        <f>INDEX('QUANDL MULTPL SP500_DIV_YIELD_M'!$A:$G,MATCH(Calc!$A2053,'QUANDL MULTPL SP500_DIV_YIELD_M'!$A:$A,1),MATCH('QUANDL MULTPL SP500_DIV_YIELD_M'!$E$1,'QUANDL MULTPL SP500_DIV_YIELD_M'!$A$1:$G$1,0))</f>
        <v>1.34</v>
      </c>
      <c r="I2053" s="5">
        <f t="shared" si="186"/>
        <v>4.3292495704318253E-3</v>
      </c>
      <c r="J2053" s="1">
        <f>A2053/24/60/60+DATE(1970,1,1)</f>
        <v>44412.5625</v>
      </c>
      <c r="K2053" s="3">
        <f t="shared" si="189"/>
        <v>1</v>
      </c>
      <c r="L2053" s="6">
        <f>(1+Chart!$F$4)^(1/(365/K2053))-1</f>
        <v>6.6592785027408397E-5</v>
      </c>
      <c r="M2053" s="6">
        <f t="shared" si="190"/>
        <v>2.7383608263154002E-6</v>
      </c>
      <c r="N2053" s="6">
        <f t="shared" si="191"/>
        <v>1.183542710347929E-5</v>
      </c>
      <c r="O2053">
        <f>O2052*(B2053/B2052)</f>
        <v>429.08102919000498</v>
      </c>
      <c r="P2053">
        <f t="shared" si="187"/>
        <v>2021</v>
      </c>
      <c r="Q2053" s="1">
        <f t="shared" si="188"/>
        <v>44412.5625</v>
      </c>
      <c r="R2053">
        <f>IF(B2054="",R2052,IF(Q2053&gt;=Chart!$F$2,E2053,0))</f>
        <v>60.542941839999997</v>
      </c>
      <c r="S2053">
        <f>IF(B2054="",S2052,IFERROR(IF(AND(R2053&gt;0,R2052=0),R2053,(1+(B2054/B2053-1)*Calc!$Z$1)*S2052),0))</f>
        <v>61.087407086938754</v>
      </c>
      <c r="T2053">
        <f>IF(B2054="",T2052,IFERROR(IF(AND(R2053&gt;0,R2052=0),R2053,(1+(B2054/B2053-1)*Calc!$Z$1-L2054)*T2052),0))</f>
        <v>60.234726713999301</v>
      </c>
      <c r="U2053">
        <f>IF(B2054="",U2052,IFERROR(IF(AND(R2053&gt;0,R2052=0),R2053,(1+(B2054/B2053-1)*Calc!$Z$1-M2054*2)*U2052),0))</f>
        <v>61.033141071139703</v>
      </c>
      <c r="V2053">
        <f>IF(B2054="",V2052,IFERROR(IF(AND(R2053&gt;0,R2052=0),R2053,(1+(B2054/B2053-1)*Calc!$Z$1-N2054*2)*V2052),0))</f>
        <v>60.7656337379075</v>
      </c>
      <c r="W2053">
        <f>IF(ISNUMBER(C2053),C2053,W2052)</f>
        <v>0.1</v>
      </c>
      <c r="Y2053" s="1">
        <f>IF(AND(Q2053&gt;=Chart!$F$2,Q2053&lt;=Chart!$F$3),Q2053,#N/A)</f>
        <v>44412.5625</v>
      </c>
      <c r="Z2053">
        <f>IF(AND(Q2053&gt;=Chart!$F$2,Q2053&lt;=Chart!$F$3),R2053,#N/A)</f>
        <v>60.542941839999997</v>
      </c>
      <c r="AA2053">
        <f>IF(AND(Q2053&gt;=Chart!$F$2,Q2053&lt;=Chart!$F$3),S2053,#N/A)</f>
        <v>61.087407086938754</v>
      </c>
      <c r="AB2053">
        <f>IF(AND(Q2053&gt;=Chart!$F$2,Q2053&lt;=Chart!$F$3),T2053,#N/A)</f>
        <v>60.234726713999301</v>
      </c>
      <c r="AC2053">
        <f>IF(AND(Q2053&gt;=Chart!$F$2,Q2053&lt;=Chart!$F$3),U2053,#N/A)</f>
        <v>61.033141071139703</v>
      </c>
      <c r="AD2053">
        <f>IF(AND(Q2053&gt;=Chart!$F$2,Q2053&lt;=Chart!$F$3),V2053,#N/A)</f>
        <v>60.7656337379075</v>
      </c>
      <c r="AE2053">
        <f>IF(AND(Q2053&gt;=Chart!$F$2,Q2053&lt;=Chart!$F$3),I2053,#N/A)</f>
        <v>4.3292495704318253E-3</v>
      </c>
      <c r="AF2053">
        <f>IF(AND(Q2053&gt;=Chart!$F$2,Q2053&lt;=Chart!$F$3),H2053/100,#N/A)</f>
        <v>1.34E-2</v>
      </c>
      <c r="AG2053">
        <f>IF(AND(Q2053&gt;=Chart!$F$2,Q2053&lt;=Chart!$F$3),W2053/100,#N/A)</f>
        <v>1E-3</v>
      </c>
    </row>
    <row r="2054" spans="1:33" x14ac:dyDescent="0.25">
      <c r="A2054">
        <v>1628170200</v>
      </c>
      <c r="B2054">
        <f>INDEX('Daily Data ADJ'!$1:$1048576,MATCH(Calc!$A2054,'Daily Data ADJ'!$A:$A,0),MATCH("SPY, CBOE BZX: Close",'Daily Data ADJ'!$1:$1,0))</f>
        <v>431.79834037000001</v>
      </c>
      <c r="C2054">
        <f>INDEX('Daily Data ADJ'!$1:$1048576,MATCH(Calc!$A2054,'Daily Data ADJ'!$A:$A,0),MATCH("EFFR, FRED: Close",'Daily Data ADJ'!$1:$1,0))</f>
        <v>0.1</v>
      </c>
      <c r="D2054">
        <f>INDEX('Daily Data ADJ'!$1:$1048576,MATCH(Calc!$A2054,'Daily Data ADJ'!$A:$A,1),MATCH("SOFR, FRED: Close",'Daily Data ADJ'!$1:$1,0))</f>
        <v>0.05</v>
      </c>
      <c r="E2054">
        <f>INDEX('Daily Data ADJ'!$1:$1048576,MATCH(Calc!$A2054,'Daily Data ADJ'!$A:$A,0),MATCH("UPRO, CBOE BZX: Close",'Daily Data ADJ'!$1:$1,0))</f>
        <v>61.652406550000002</v>
      </c>
      <c r="F2054">
        <f>INDEX('Daily Data ADJ'!$1:$1048576,MATCH(Calc!$A2054,'Daily Data ADJ'!$A:$A,0),MATCH("ES1!, CME_MINI: Close",'Daily Data ADJ'!$1:$1,0))</f>
        <v>4421.5</v>
      </c>
      <c r="G2054">
        <f>INDEX('Daily Data ADJ'!$1:$1048576,MATCH(Calc!$A2054,'Daily Data ADJ'!$A:$A,0),MATCH("ES2!, CME_MINI: Close",'Daily Data ADJ'!$1:$1,0))</f>
        <v>4411.5</v>
      </c>
      <c r="H2054">
        <f>INDEX('QUANDL MULTPL SP500_DIV_YIELD_M'!$A:$G,MATCH(Calc!$A2054,'QUANDL MULTPL SP500_DIV_YIELD_M'!$A:$A,1),MATCH('QUANDL MULTPL SP500_DIV_YIELD_M'!$E$1,'QUANDL MULTPL SP500_DIV_YIELD_M'!$A$1:$G$1,0))</f>
        <v>1.34</v>
      </c>
      <c r="I2054" s="5">
        <f t="shared" si="186"/>
        <v>4.3839412106036254E-3</v>
      </c>
      <c r="J2054" s="1">
        <f>A2054/24/60/60+DATE(1970,1,1)</f>
        <v>44413.5625</v>
      </c>
      <c r="K2054" s="3">
        <f t="shared" si="189"/>
        <v>1</v>
      </c>
      <c r="L2054" s="6">
        <f>(1+Chart!$F$4)^(1/(365/K2054))-1</f>
        <v>6.6592785027408397E-5</v>
      </c>
      <c r="M2054" s="6">
        <f t="shared" si="190"/>
        <v>2.7383608263154002E-6</v>
      </c>
      <c r="N2054" s="6">
        <f t="shared" si="191"/>
        <v>1.1984619029181687E-5</v>
      </c>
      <c r="O2054">
        <f>O2053*(B2054/B2053)</f>
        <v>431.79834037000501</v>
      </c>
      <c r="P2054">
        <f t="shared" si="187"/>
        <v>2021</v>
      </c>
      <c r="Q2054" s="1">
        <f t="shared" si="188"/>
        <v>44413.5625</v>
      </c>
      <c r="R2054">
        <f>IF(B2055="",R2053,IF(Q2054&gt;=Chart!$F$2,E2054,0))</f>
        <v>61.652406550000002</v>
      </c>
      <c r="S2054">
        <f>IF(B2055="",S2053,IFERROR(IF(AND(R2054&gt;0,R2053=0),R2054,(1+(B2055/B2054-1)*Calc!$Z$1)*S2053),0))</f>
        <v>61.390244419948303</v>
      </c>
      <c r="T2054">
        <f>IF(B2055="",T2053,IFERROR(IF(AND(R2054&gt;0,R2053=0),R2054,(1+(B2055/B2054-1)*Calc!$Z$1-L2055)*T2053),0))</f>
        <v>60.529325734534282</v>
      </c>
      <c r="U2054">
        <f>IF(B2055="",U2053,IFERROR(IF(AND(R2054&gt;0,R2053=0),R2054,(1+(B2055/B2054-1)*Calc!$Z$1-M2055*2)*U2053),0))</f>
        <v>61.335375121948864</v>
      </c>
      <c r="V2054">
        <f>IF(B2055="",V2053,IFERROR(IF(AND(R2054&gt;0,R2053=0),R2054,(1+(B2055/B2054-1)*Calc!$Z$1-N2055*2)*V2053),0))</f>
        <v>61.065414012054596</v>
      </c>
      <c r="W2054">
        <f>IF(ISNUMBER(C2054),C2054,W2053)</f>
        <v>0.1</v>
      </c>
      <c r="Y2054" s="1">
        <f>IF(AND(Q2054&gt;=Chart!$F$2,Q2054&lt;=Chart!$F$3),Q2054,#N/A)</f>
        <v>44413.5625</v>
      </c>
      <c r="Z2054">
        <f>IF(AND(Q2054&gt;=Chart!$F$2,Q2054&lt;=Chart!$F$3),R2054,#N/A)</f>
        <v>61.652406550000002</v>
      </c>
      <c r="AA2054">
        <f>IF(AND(Q2054&gt;=Chart!$F$2,Q2054&lt;=Chart!$F$3),S2054,#N/A)</f>
        <v>61.390244419948303</v>
      </c>
      <c r="AB2054">
        <f>IF(AND(Q2054&gt;=Chart!$F$2,Q2054&lt;=Chart!$F$3),T2054,#N/A)</f>
        <v>60.529325734534282</v>
      </c>
      <c r="AC2054">
        <f>IF(AND(Q2054&gt;=Chart!$F$2,Q2054&lt;=Chart!$F$3),U2054,#N/A)</f>
        <v>61.335375121948864</v>
      </c>
      <c r="AD2054">
        <f>IF(AND(Q2054&gt;=Chart!$F$2,Q2054&lt;=Chart!$F$3),V2054,#N/A)</f>
        <v>61.065414012054596</v>
      </c>
      <c r="AE2054">
        <f>IF(AND(Q2054&gt;=Chart!$F$2,Q2054&lt;=Chart!$F$3),I2054,#N/A)</f>
        <v>4.3839412106036254E-3</v>
      </c>
      <c r="AF2054">
        <f>IF(AND(Q2054&gt;=Chart!$F$2,Q2054&lt;=Chart!$F$3),H2054/100,#N/A)</f>
        <v>1.34E-2</v>
      </c>
      <c r="AG2054">
        <f>IF(AND(Q2054&gt;=Chart!$F$2,Q2054&lt;=Chart!$F$3),W2054/100,#N/A)</f>
        <v>1E-3</v>
      </c>
    </row>
    <row r="2055" spans="1:33" x14ac:dyDescent="0.25">
      <c r="A2055">
        <v>1628256600</v>
      </c>
      <c r="B2055">
        <f>INDEX('Daily Data ADJ'!$1:$1048576,MATCH(Calc!$A2055,'Daily Data ADJ'!$A:$A,0),MATCH("SPY, CBOE BZX: Close",'Daily Data ADJ'!$1:$1,0))</f>
        <v>432.51187891000001</v>
      </c>
      <c r="C2055">
        <f>INDEX('Daily Data ADJ'!$1:$1048576,MATCH(Calc!$A2055,'Daily Data ADJ'!$A:$A,0),MATCH("EFFR, FRED: Close",'Daily Data ADJ'!$1:$1,0))</f>
        <v>0.1</v>
      </c>
      <c r="D2055">
        <f>INDEX('Daily Data ADJ'!$1:$1048576,MATCH(Calc!$A2055,'Daily Data ADJ'!$A:$A,1),MATCH("SOFR, FRED: Close",'Daily Data ADJ'!$1:$1,0))</f>
        <v>0.05</v>
      </c>
      <c r="E2055">
        <f>INDEX('Daily Data ADJ'!$1:$1048576,MATCH(Calc!$A2055,'Daily Data ADJ'!$A:$A,0),MATCH("UPRO, CBOE BZX: Close",'Daily Data ADJ'!$1:$1,0))</f>
        <v>62.000669019999997</v>
      </c>
      <c r="F2055">
        <f>INDEX('Daily Data ADJ'!$1:$1048576,MATCH(Calc!$A2055,'Daily Data ADJ'!$A:$A,0),MATCH("ES1!, CME_MINI: Close",'Daily Data ADJ'!$1:$1,0))</f>
        <v>4429.5</v>
      </c>
      <c r="G2055">
        <f>INDEX('Daily Data ADJ'!$1:$1048576,MATCH(Calc!$A2055,'Daily Data ADJ'!$A:$A,0),MATCH("ES2!, CME_MINI: Close",'Daily Data ADJ'!$1:$1,0))</f>
        <v>4419.5</v>
      </c>
      <c r="H2055">
        <f>INDEX('QUANDL MULTPL SP500_DIV_YIELD_M'!$A:$G,MATCH(Calc!$A2055,'QUANDL MULTPL SP500_DIV_YIELD_M'!$A:$A,1),MATCH('QUANDL MULTPL SP500_DIV_YIELD_M'!$E$1,'QUANDL MULTPL SP500_DIV_YIELD_M'!$A$1:$G$1,0))</f>
        <v>1.34</v>
      </c>
      <c r="I2055" s="5">
        <f t="shared" si="186"/>
        <v>4.4001697065956576E-3</v>
      </c>
      <c r="J2055" s="1">
        <f>A2055/24/60/60+DATE(1970,1,1)</f>
        <v>44414.5625</v>
      </c>
      <c r="K2055" s="3">
        <f t="shared" si="189"/>
        <v>1</v>
      </c>
      <c r="L2055" s="6">
        <f>(1+Chart!$F$4)^(1/(365/K2055))-1</f>
        <v>6.6592785027408397E-5</v>
      </c>
      <c r="M2055" s="6">
        <f t="shared" si="190"/>
        <v>2.7383608263154002E-6</v>
      </c>
      <c r="N2055" s="6">
        <f t="shared" si="191"/>
        <v>1.2028886769543945E-5</v>
      </c>
      <c r="O2055">
        <f>O2054*(B2055/B2054)</f>
        <v>432.51187891000501</v>
      </c>
      <c r="P2055">
        <f t="shared" si="187"/>
        <v>2021</v>
      </c>
      <c r="Q2055" s="1">
        <f t="shared" si="188"/>
        <v>44414.5625</v>
      </c>
      <c r="R2055">
        <f>IF(B2056="",R2054,IF(Q2055&gt;=Chart!$F$2,E2055,0))</f>
        <v>62.000669019999997</v>
      </c>
      <c r="S2055">
        <f>IF(B2056="",S2054,IFERROR(IF(AND(R2055&gt;0,R2054=0),R2055,(1+(B2056/B2055-1)*Calc!$Z$1)*S2054),0))</f>
        <v>61.240407218233337</v>
      </c>
      <c r="T2055">
        <f>IF(B2056="",T2054,IFERROR(IF(AND(R2055&gt;0,R2054=0),R2055,(1+(B2056/B2055-1)*Calc!$Z$1-L2056)*T2054),0))</f>
        <v>60.36949655113596</v>
      </c>
      <c r="U2055">
        <f>IF(B2056="",U2054,IFERROR(IF(AND(R2055&gt;0,R2054=0),R2055,(1+(B2056/B2055-1)*Calc!$Z$1-M2056*2)*U2054),0))</f>
        <v>61.184664088455271</v>
      </c>
      <c r="V2055">
        <f>IF(B2056="",V2054,IFERROR(IF(AND(R2055&gt;0,R2054=0),R2055,(1+(B2056/B2055-1)*Calc!$Z$1-N2056*2)*V2054),0))</f>
        <v>60.911969883651985</v>
      </c>
      <c r="W2055">
        <f>IF(ISNUMBER(C2055),C2055,W2054)</f>
        <v>0.1</v>
      </c>
      <c r="Y2055" s="1">
        <f>IF(AND(Q2055&gt;=Chart!$F$2,Q2055&lt;=Chart!$F$3),Q2055,#N/A)</f>
        <v>44414.5625</v>
      </c>
      <c r="Z2055">
        <f>IF(AND(Q2055&gt;=Chart!$F$2,Q2055&lt;=Chart!$F$3),R2055,#N/A)</f>
        <v>62.000669019999997</v>
      </c>
      <c r="AA2055">
        <f>IF(AND(Q2055&gt;=Chart!$F$2,Q2055&lt;=Chart!$F$3),S2055,#N/A)</f>
        <v>61.240407218233337</v>
      </c>
      <c r="AB2055">
        <f>IF(AND(Q2055&gt;=Chart!$F$2,Q2055&lt;=Chart!$F$3),T2055,#N/A)</f>
        <v>60.36949655113596</v>
      </c>
      <c r="AC2055">
        <f>IF(AND(Q2055&gt;=Chart!$F$2,Q2055&lt;=Chart!$F$3),U2055,#N/A)</f>
        <v>61.184664088455271</v>
      </c>
      <c r="AD2055">
        <f>IF(AND(Q2055&gt;=Chart!$F$2,Q2055&lt;=Chart!$F$3),V2055,#N/A)</f>
        <v>60.911969883651985</v>
      </c>
      <c r="AE2055">
        <f>IF(AND(Q2055&gt;=Chart!$F$2,Q2055&lt;=Chart!$F$3),I2055,#N/A)</f>
        <v>4.4001697065956576E-3</v>
      </c>
      <c r="AF2055">
        <f>IF(AND(Q2055&gt;=Chart!$F$2,Q2055&lt;=Chart!$F$3),H2055/100,#N/A)</f>
        <v>1.34E-2</v>
      </c>
      <c r="AG2055">
        <f>IF(AND(Q2055&gt;=Chart!$F$2,Q2055&lt;=Chart!$F$3),W2055/100,#N/A)</f>
        <v>1E-3</v>
      </c>
    </row>
    <row r="2056" spans="1:33" x14ac:dyDescent="0.25">
      <c r="A2056">
        <v>1628515800</v>
      </c>
      <c r="B2056">
        <f>INDEX('Daily Data ADJ'!$1:$1048576,MATCH(Calc!$A2056,'Daily Data ADJ'!$A:$A,0),MATCH("SPY, CBOE BZX: Close",'Daily Data ADJ'!$1:$1,0))</f>
        <v>432.15999689</v>
      </c>
      <c r="C2056">
        <f>INDEX('Daily Data ADJ'!$1:$1048576,MATCH(Calc!$A2056,'Daily Data ADJ'!$A:$A,0),MATCH("EFFR, FRED: Close",'Daily Data ADJ'!$1:$1,0))</f>
        <v>0.1</v>
      </c>
      <c r="D2056">
        <f>INDEX('Daily Data ADJ'!$1:$1048576,MATCH(Calc!$A2056,'Daily Data ADJ'!$A:$A,1),MATCH("SOFR, FRED: Close",'Daily Data ADJ'!$1:$1,0))</f>
        <v>0.05</v>
      </c>
      <c r="E2056">
        <f>INDEX('Daily Data ADJ'!$1:$1048576,MATCH(Calc!$A2056,'Daily Data ADJ'!$A:$A,0),MATCH("UPRO, CBOE BZX: Close",'Daily Data ADJ'!$1:$1,0))</f>
        <v>61.806637070000001</v>
      </c>
      <c r="F2056">
        <f>INDEX('Daily Data ADJ'!$1:$1048576,MATCH(Calc!$A2056,'Daily Data ADJ'!$A:$A,0),MATCH("ES1!, CME_MINI: Close",'Daily Data ADJ'!$1:$1,0))</f>
        <v>4425.75</v>
      </c>
      <c r="G2056">
        <f>INDEX('Daily Data ADJ'!$1:$1048576,MATCH(Calc!$A2056,'Daily Data ADJ'!$A:$A,0),MATCH("ES2!, CME_MINI: Close",'Daily Data ADJ'!$1:$1,0))</f>
        <v>4415.75</v>
      </c>
      <c r="H2056">
        <f>INDEX('QUANDL MULTPL SP500_DIV_YIELD_M'!$A:$G,MATCH(Calc!$A2056,'QUANDL MULTPL SP500_DIV_YIELD_M'!$A:$A,1),MATCH('QUANDL MULTPL SP500_DIV_YIELD_M'!$E$1,'QUANDL MULTPL SP500_DIV_YIELD_M'!$A$1:$G$1,0))</f>
        <v>1.34</v>
      </c>
      <c r="I2056" s="5">
        <f t="shared" ref="I2056:I2119" si="192">(G2056/F2056)^4-1+H2056/100</f>
        <v>4.3925698793081721E-3</v>
      </c>
      <c r="J2056" s="1">
        <f>A2056/24/60/60+DATE(1970,1,1)</f>
        <v>44417.5625</v>
      </c>
      <c r="K2056" s="3">
        <f t="shared" si="189"/>
        <v>3</v>
      </c>
      <c r="L2056" s="6">
        <f>(1+Chart!$F$4)^(1/(365/K2056))-1</f>
        <v>1.9979165917494157E-4</v>
      </c>
      <c r="M2056" s="6">
        <f t="shared" si="190"/>
        <v>8.2151049745071703E-6</v>
      </c>
      <c r="N2056" s="6">
        <f t="shared" si="191"/>
        <v>3.6024901231002104E-5</v>
      </c>
      <c r="O2056">
        <f>O2055*(B2056/B2055)</f>
        <v>432.159996890005</v>
      </c>
      <c r="P2056">
        <f t="shared" ref="P2056:P2119" si="193">YEAR(Q2056)</f>
        <v>2021</v>
      </c>
      <c r="Q2056" s="1">
        <f t="shared" ref="Q2056:Q2119" si="194">J2056</f>
        <v>44417.5625</v>
      </c>
      <c r="R2056">
        <f>IF(B2057="",R2055,IF(Q2056&gt;=Chart!$F$2,E2056,0))</f>
        <v>61.806637070000001</v>
      </c>
      <c r="S2056">
        <f>IF(B2057="",S2055,IFERROR(IF(AND(R2056&gt;0,R2055=0),R2056,(1+(B2057/B2056-1)*Calc!$Z$1)*S2055),0))</f>
        <v>61.468952376695277</v>
      </c>
      <c r="T2056">
        <f>IF(B2057="",T2055,IFERROR(IF(AND(R2056&gt;0,R2055=0),R2056,(1+(B2057/B2056-1)*Calc!$Z$1-L2057)*T2055),0))</f>
        <v>60.590771355553962</v>
      </c>
      <c r="U2056">
        <f>IF(B2057="",U2055,IFERROR(IF(AND(R2056&gt;0,R2055=0),R2056,(1+(B2057/B2056-1)*Calc!$Z$1-M2057*2)*U2055),0))</f>
        <v>61.412666125860767</v>
      </c>
      <c r="V2056">
        <f>IF(B2057="",V2055,IFERROR(IF(AND(R2056&gt;0,R2055=0),R2056,(1+(B2057/B2056-1)*Calc!$Z$1-N2057*2)*V2055),0))</f>
        <v>61.13789810057515</v>
      </c>
      <c r="W2056">
        <f>IF(ISNUMBER(C2056),C2056,W2055)</f>
        <v>0.1</v>
      </c>
      <c r="Y2056" s="1">
        <f>IF(AND(Q2056&gt;=Chart!$F$2,Q2056&lt;=Chart!$F$3),Q2056,#N/A)</f>
        <v>44417.5625</v>
      </c>
      <c r="Z2056">
        <f>IF(AND(Q2056&gt;=Chart!$F$2,Q2056&lt;=Chart!$F$3),R2056,#N/A)</f>
        <v>61.806637070000001</v>
      </c>
      <c r="AA2056">
        <f>IF(AND(Q2056&gt;=Chart!$F$2,Q2056&lt;=Chart!$F$3),S2056,#N/A)</f>
        <v>61.468952376695277</v>
      </c>
      <c r="AB2056">
        <f>IF(AND(Q2056&gt;=Chart!$F$2,Q2056&lt;=Chart!$F$3),T2056,#N/A)</f>
        <v>60.590771355553962</v>
      </c>
      <c r="AC2056">
        <f>IF(AND(Q2056&gt;=Chart!$F$2,Q2056&lt;=Chart!$F$3),U2056,#N/A)</f>
        <v>61.412666125860767</v>
      </c>
      <c r="AD2056">
        <f>IF(AND(Q2056&gt;=Chart!$F$2,Q2056&lt;=Chart!$F$3),V2056,#N/A)</f>
        <v>61.13789810057515</v>
      </c>
      <c r="AE2056">
        <f>IF(AND(Q2056&gt;=Chart!$F$2,Q2056&lt;=Chart!$F$3),I2056,#N/A)</f>
        <v>4.3925698793081721E-3</v>
      </c>
      <c r="AF2056">
        <f>IF(AND(Q2056&gt;=Chart!$F$2,Q2056&lt;=Chart!$F$3),H2056/100,#N/A)</f>
        <v>1.34E-2</v>
      </c>
      <c r="AG2056">
        <f>IF(AND(Q2056&gt;=Chart!$F$2,Q2056&lt;=Chart!$F$3),W2056/100,#N/A)</f>
        <v>1E-3</v>
      </c>
    </row>
    <row r="2057" spans="1:33" x14ac:dyDescent="0.25">
      <c r="A2057">
        <v>1628602200</v>
      </c>
      <c r="B2057">
        <f>INDEX('Daily Data ADJ'!$1:$1048576,MATCH(Calc!$A2057,'Daily Data ADJ'!$A:$A,0),MATCH("SPY, CBOE BZX: Close",'Daily Data ADJ'!$1:$1,0))</f>
        <v>432.69759441999997</v>
      </c>
      <c r="C2057">
        <f>INDEX('Daily Data ADJ'!$1:$1048576,MATCH(Calc!$A2057,'Daily Data ADJ'!$A:$A,0),MATCH("EFFR, FRED: Close",'Daily Data ADJ'!$1:$1,0))</f>
        <v>0.1</v>
      </c>
      <c r="D2057">
        <f>INDEX('Daily Data ADJ'!$1:$1048576,MATCH(Calc!$A2057,'Daily Data ADJ'!$A:$A,1),MATCH("SOFR, FRED: Close",'Daily Data ADJ'!$1:$1,0))</f>
        <v>0.05</v>
      </c>
      <c r="E2057">
        <f>INDEX('Daily Data ADJ'!$1:$1048576,MATCH(Calc!$A2057,'Daily Data ADJ'!$A:$A,0),MATCH("UPRO, CBOE BZX: Close",'Daily Data ADJ'!$1:$1,0))</f>
        <v>61.995693840000001</v>
      </c>
      <c r="F2057">
        <f>INDEX('Daily Data ADJ'!$1:$1048576,MATCH(Calc!$A2057,'Daily Data ADJ'!$A:$A,0),MATCH("ES1!, CME_MINI: Close",'Daily Data ADJ'!$1:$1,0))</f>
        <v>4430</v>
      </c>
      <c r="G2057">
        <f>INDEX('Daily Data ADJ'!$1:$1048576,MATCH(Calc!$A2057,'Daily Data ADJ'!$A:$A,0),MATCH("ES2!, CME_MINI: Close",'Daily Data ADJ'!$1:$1,0))</f>
        <v>4419.75</v>
      </c>
      <c r="H2057">
        <f>INDEX('QUANDL MULTPL SP500_DIV_YIELD_M'!$A:$G,MATCH(Calc!$A2057,'QUANDL MULTPL SP500_DIV_YIELD_M'!$A:$A,1),MATCH('QUANDL MULTPL SP500_DIV_YIELD_M'!$E$1,'QUANDL MULTPL SP500_DIV_YIELD_M'!$A$1:$G$1,0))</f>
        <v>1.34</v>
      </c>
      <c r="I2057" s="5">
        <f t="shared" si="192"/>
        <v>4.1769926573241075E-3</v>
      </c>
      <c r="J2057" s="1">
        <f>A2057/24/60/60+DATE(1970,1,1)</f>
        <v>44418.5625</v>
      </c>
      <c r="K2057" s="3">
        <f t="shared" ref="K2057:K2120" si="195">J2057-J2056</f>
        <v>1</v>
      </c>
      <c r="L2057" s="6">
        <f>(1+Chart!$F$4)^(1/(365/K2057))-1</f>
        <v>6.6592785027408397E-5</v>
      </c>
      <c r="M2057" s="6">
        <f t="shared" ref="M2057:M2120" si="196">IFERROR((1+C2057/100)^(1/(365/K2057))-1,M2056)</f>
        <v>2.7383608263154002E-6</v>
      </c>
      <c r="N2057" s="6">
        <f t="shared" ref="N2057:N2120" si="197">(1+I2057)^(1/(365/K2057))-1</f>
        <v>1.1420046687637964E-5</v>
      </c>
      <c r="O2057">
        <f>O2056*(B2057/B2056)</f>
        <v>432.69759442000492</v>
      </c>
      <c r="P2057">
        <f t="shared" si="193"/>
        <v>2021</v>
      </c>
      <c r="Q2057" s="1">
        <f t="shared" si="194"/>
        <v>44418.5625</v>
      </c>
      <c r="R2057">
        <f>IF(B2058="",R2056,IF(Q2057&gt;=Chart!$F$2,E2057,0))</f>
        <v>61.995693840000001</v>
      </c>
      <c r="S2057">
        <f>IF(B2058="",S2056,IFERROR(IF(AND(R2057&gt;0,R2056=0),R2057,(1+(B2058/B2057-1)*Calc!$Z$1)*S2056),0))</f>
        <v>61.927178509822504</v>
      </c>
      <c r="T2057">
        <f>IF(B2058="",T2056,IFERROR(IF(AND(R2057&gt;0,R2056=0),R2057,(1+(B2058/B2057-1)*Calc!$Z$1-L2058)*T2056),0))</f>
        <v>61.038416096790598</v>
      </c>
      <c r="U2057">
        <f>IF(B2058="",U2056,IFERROR(IF(AND(R2057&gt;0,R2056=0),R2057,(1+(B2058/B2057-1)*Calc!$Z$1-M2058*2)*U2056),0))</f>
        <v>61.870136327716551</v>
      </c>
      <c r="V2057">
        <f>IF(B2058="",V2056,IFERROR(IF(AND(R2057&gt;0,R2056=0),R2057,(1+(B2058/B2057-1)*Calc!$Z$1-N2058*2)*V2056),0))</f>
        <v>61.592178105686685</v>
      </c>
      <c r="W2057">
        <f>IF(ISNUMBER(C2057),C2057,W2056)</f>
        <v>0.1</v>
      </c>
      <c r="Y2057" s="1">
        <f>IF(AND(Q2057&gt;=Chart!$F$2,Q2057&lt;=Chart!$F$3),Q2057,#N/A)</f>
        <v>44418.5625</v>
      </c>
      <c r="Z2057">
        <f>IF(AND(Q2057&gt;=Chart!$F$2,Q2057&lt;=Chart!$F$3),R2057,#N/A)</f>
        <v>61.995693840000001</v>
      </c>
      <c r="AA2057">
        <f>IF(AND(Q2057&gt;=Chart!$F$2,Q2057&lt;=Chart!$F$3),S2057,#N/A)</f>
        <v>61.927178509822504</v>
      </c>
      <c r="AB2057">
        <f>IF(AND(Q2057&gt;=Chart!$F$2,Q2057&lt;=Chart!$F$3),T2057,#N/A)</f>
        <v>61.038416096790598</v>
      </c>
      <c r="AC2057">
        <f>IF(AND(Q2057&gt;=Chart!$F$2,Q2057&lt;=Chart!$F$3),U2057,#N/A)</f>
        <v>61.870136327716551</v>
      </c>
      <c r="AD2057">
        <f>IF(AND(Q2057&gt;=Chart!$F$2,Q2057&lt;=Chart!$F$3),V2057,#N/A)</f>
        <v>61.592178105686685</v>
      </c>
      <c r="AE2057">
        <f>IF(AND(Q2057&gt;=Chart!$F$2,Q2057&lt;=Chart!$F$3),I2057,#N/A)</f>
        <v>4.1769926573241075E-3</v>
      </c>
      <c r="AF2057">
        <f>IF(AND(Q2057&gt;=Chart!$F$2,Q2057&lt;=Chart!$F$3),H2057/100,#N/A)</f>
        <v>1.34E-2</v>
      </c>
      <c r="AG2057">
        <f>IF(AND(Q2057&gt;=Chart!$F$2,Q2057&lt;=Chart!$F$3),W2057/100,#N/A)</f>
        <v>1E-3</v>
      </c>
    </row>
    <row r="2058" spans="1:33" x14ac:dyDescent="0.25">
      <c r="A2058">
        <v>1628688600</v>
      </c>
      <c r="B2058">
        <f>INDEX('Daily Data ADJ'!$1:$1048576,MATCH(Calc!$A2058,'Daily Data ADJ'!$A:$A,0),MATCH("SPY, CBOE BZX: Close",'Daily Data ADJ'!$1:$1,0))</f>
        <v>433.77278949999999</v>
      </c>
      <c r="C2058">
        <f>INDEX('Daily Data ADJ'!$1:$1048576,MATCH(Calc!$A2058,'Daily Data ADJ'!$A:$A,0),MATCH("EFFR, FRED: Close",'Daily Data ADJ'!$1:$1,0))</f>
        <v>0.1</v>
      </c>
      <c r="D2058">
        <f>INDEX('Daily Data ADJ'!$1:$1048576,MATCH(Calc!$A2058,'Daily Data ADJ'!$A:$A,1),MATCH("SOFR, FRED: Close",'Daily Data ADJ'!$1:$1,0))</f>
        <v>0.05</v>
      </c>
      <c r="E2058">
        <f>INDEX('Daily Data ADJ'!$1:$1048576,MATCH(Calc!$A2058,'Daily Data ADJ'!$A:$A,0),MATCH("UPRO, CBOE BZX: Close",'Daily Data ADJ'!$1:$1,0))</f>
        <v>62.44843504</v>
      </c>
      <c r="F2058">
        <f>INDEX('Daily Data ADJ'!$1:$1048576,MATCH(Calc!$A2058,'Daily Data ADJ'!$A:$A,0),MATCH("ES1!, CME_MINI: Close",'Daily Data ADJ'!$1:$1,0))</f>
        <v>4440.5</v>
      </c>
      <c r="G2058">
        <f>INDEX('Daily Data ADJ'!$1:$1048576,MATCH(Calc!$A2058,'Daily Data ADJ'!$A:$A,0),MATCH("ES2!, CME_MINI: Close",'Daily Data ADJ'!$1:$1,0))</f>
        <v>4430.5</v>
      </c>
      <c r="H2058">
        <f>INDEX('QUANDL MULTPL SP500_DIV_YIELD_M'!$A:$G,MATCH(Calc!$A2058,'QUANDL MULTPL SP500_DIV_YIELD_M'!$A:$A,1),MATCH('QUANDL MULTPL SP500_DIV_YIELD_M'!$E$1,'QUANDL MULTPL SP500_DIV_YIELD_M'!$A$1:$G$1,0))</f>
        <v>1.34</v>
      </c>
      <c r="I2058" s="5">
        <f t="shared" si="192"/>
        <v>4.422388733976412E-3</v>
      </c>
      <c r="J2058" s="1">
        <f>A2058/24/60/60+DATE(1970,1,1)</f>
        <v>44419.5625</v>
      </c>
      <c r="K2058" s="3">
        <f t="shared" si="195"/>
        <v>1</v>
      </c>
      <c r="L2058" s="6">
        <f>(1+Chart!$F$4)^(1/(365/K2058))-1</f>
        <v>6.6592785027408397E-5</v>
      </c>
      <c r="M2058" s="6">
        <f t="shared" si="196"/>
        <v>2.7383608263154002E-6</v>
      </c>
      <c r="N2058" s="6">
        <f t="shared" si="197"/>
        <v>1.2089494195066663E-5</v>
      </c>
      <c r="O2058">
        <f>O2057*(B2058/B2057)</f>
        <v>433.77278950000493</v>
      </c>
      <c r="P2058">
        <f t="shared" si="193"/>
        <v>2021</v>
      </c>
      <c r="Q2058" s="1">
        <f t="shared" si="194"/>
        <v>44419.5625</v>
      </c>
      <c r="R2058">
        <f>IF(B2059="",R2057,IF(Q2058&gt;=Chart!$F$2,E2058,0))</f>
        <v>62.44843504</v>
      </c>
      <c r="S2058">
        <f>IF(B2059="",S2057,IFERROR(IF(AND(R2058&gt;0,R2057=0),R2058,(1+(B2059/B2058-1)*Calc!$Z$1)*S2057),0))</f>
        <v>62.483962144112404</v>
      </c>
      <c r="T2058">
        <f>IF(B2059="",T2057,IFERROR(IF(AND(R2058&gt;0,R2057=0),R2058,(1+(B2059/B2058-1)*Calc!$Z$1-L2059)*T2057),0))</f>
        <v>61.583144202167048</v>
      </c>
      <c r="U2058">
        <f>IF(B2059="",U2057,IFERROR(IF(AND(R2058&gt;0,R2057=0),R2058,(1+(B2059/B2058-1)*Calc!$Z$1-M2059*2)*U2057),0))</f>
        <v>62.426068253573384</v>
      </c>
      <c r="V2058">
        <f>IF(B2059="",V2057,IFERROR(IF(AND(R2058&gt;0,R2057=0),R2058,(1+(B2059/B2058-1)*Calc!$Z$1-N2059*2)*V2057),0))</f>
        <v>62.144451085754838</v>
      </c>
      <c r="W2058">
        <f>IF(ISNUMBER(C2058),C2058,W2057)</f>
        <v>0.1</v>
      </c>
      <c r="Y2058" s="1">
        <f>IF(AND(Q2058&gt;=Chart!$F$2,Q2058&lt;=Chart!$F$3),Q2058,#N/A)</f>
        <v>44419.5625</v>
      </c>
      <c r="Z2058">
        <f>IF(AND(Q2058&gt;=Chart!$F$2,Q2058&lt;=Chart!$F$3),R2058,#N/A)</f>
        <v>62.44843504</v>
      </c>
      <c r="AA2058">
        <f>IF(AND(Q2058&gt;=Chart!$F$2,Q2058&lt;=Chart!$F$3),S2058,#N/A)</f>
        <v>62.483962144112404</v>
      </c>
      <c r="AB2058">
        <f>IF(AND(Q2058&gt;=Chart!$F$2,Q2058&lt;=Chart!$F$3),T2058,#N/A)</f>
        <v>61.583144202167048</v>
      </c>
      <c r="AC2058">
        <f>IF(AND(Q2058&gt;=Chart!$F$2,Q2058&lt;=Chart!$F$3),U2058,#N/A)</f>
        <v>62.426068253573384</v>
      </c>
      <c r="AD2058">
        <f>IF(AND(Q2058&gt;=Chart!$F$2,Q2058&lt;=Chart!$F$3),V2058,#N/A)</f>
        <v>62.144451085754838</v>
      </c>
      <c r="AE2058">
        <f>IF(AND(Q2058&gt;=Chart!$F$2,Q2058&lt;=Chart!$F$3),I2058,#N/A)</f>
        <v>4.422388733976412E-3</v>
      </c>
      <c r="AF2058">
        <f>IF(AND(Q2058&gt;=Chart!$F$2,Q2058&lt;=Chart!$F$3),H2058/100,#N/A)</f>
        <v>1.34E-2</v>
      </c>
      <c r="AG2058">
        <f>IF(AND(Q2058&gt;=Chart!$F$2,Q2058&lt;=Chart!$F$3),W2058/100,#N/A)</f>
        <v>1E-3</v>
      </c>
    </row>
    <row r="2059" spans="1:33" x14ac:dyDescent="0.25">
      <c r="A2059">
        <v>1628775000</v>
      </c>
      <c r="B2059">
        <f>INDEX('Daily Data ADJ'!$1:$1048576,MATCH(Calc!$A2059,'Daily Data ADJ'!$A:$A,0),MATCH("SPY, CBOE BZX: Close",'Daily Data ADJ'!$1:$1,0))</f>
        <v>435.07279807999998</v>
      </c>
      <c r="C2059">
        <f>INDEX('Daily Data ADJ'!$1:$1048576,MATCH(Calc!$A2059,'Daily Data ADJ'!$A:$A,0),MATCH("EFFR, FRED: Close",'Daily Data ADJ'!$1:$1,0))</f>
        <v>0.1</v>
      </c>
      <c r="D2059">
        <f>INDEX('Daily Data ADJ'!$1:$1048576,MATCH(Calc!$A2059,'Daily Data ADJ'!$A:$A,1),MATCH("SOFR, FRED: Close",'Daily Data ADJ'!$1:$1,0))</f>
        <v>0.05</v>
      </c>
      <c r="E2059">
        <f>INDEX('Daily Data ADJ'!$1:$1048576,MATCH(Calc!$A2059,'Daily Data ADJ'!$A:$A,0),MATCH("UPRO, CBOE BZX: Close",'Daily Data ADJ'!$1:$1,0))</f>
        <v>63.000679810000001</v>
      </c>
      <c r="F2059">
        <f>INDEX('Daily Data ADJ'!$1:$1048576,MATCH(Calc!$A2059,'Daily Data ADJ'!$A:$A,0),MATCH("ES1!, CME_MINI: Close",'Daily Data ADJ'!$1:$1,0))</f>
        <v>4454.5</v>
      </c>
      <c r="G2059">
        <f>INDEX('Daily Data ADJ'!$1:$1048576,MATCH(Calc!$A2059,'Daily Data ADJ'!$A:$A,0),MATCH("ES2!, CME_MINI: Close",'Daily Data ADJ'!$1:$1,0))</f>
        <v>4444.5</v>
      </c>
      <c r="H2059">
        <f>INDEX('QUANDL MULTPL SP500_DIV_YIELD_M'!$A:$G,MATCH(Calc!$A2059,'QUANDL MULTPL SP500_DIV_YIELD_M'!$A:$A,1),MATCH('QUANDL MULTPL SP500_DIV_YIELD_M'!$E$1,'QUANDL MULTPL SP500_DIV_YIELD_M'!$A$1:$G$1,0))</f>
        <v>1.34</v>
      </c>
      <c r="I2059" s="5">
        <f t="shared" si="192"/>
        <v>4.450509322783713E-3</v>
      </c>
      <c r="J2059" s="1">
        <f>A2059/24/60/60+DATE(1970,1,1)</f>
        <v>44420.5625</v>
      </c>
      <c r="K2059" s="3">
        <f t="shared" si="195"/>
        <v>1</v>
      </c>
      <c r="L2059" s="6">
        <f>(1+Chart!$F$4)^(1/(365/K2059))-1</f>
        <v>6.6592785027408397E-5</v>
      </c>
      <c r="M2059" s="6">
        <f t="shared" si="196"/>
        <v>2.7383608263154002E-6</v>
      </c>
      <c r="N2059" s="6">
        <f t="shared" si="197"/>
        <v>1.2166197547847091E-5</v>
      </c>
      <c r="O2059">
        <f>O2058*(B2059/B2058)</f>
        <v>435.07279808000493</v>
      </c>
      <c r="P2059">
        <f t="shared" si="193"/>
        <v>2021</v>
      </c>
      <c r="Q2059" s="1">
        <f t="shared" si="194"/>
        <v>44420.5625</v>
      </c>
      <c r="R2059">
        <f>IF(B2060="",R2058,IF(Q2059&gt;=Chart!$F$2,E2059,0))</f>
        <v>63.000679810000001</v>
      </c>
      <c r="S2059">
        <f>IF(B2060="",S2058,IFERROR(IF(AND(R2059&gt;0,R2058=0),R2059,(1+(B2060/B2059-1)*Calc!$Z$1)*S2058),0))</f>
        <v>62.825082378717084</v>
      </c>
      <c r="T2059">
        <f>IF(B2060="",T2058,IFERROR(IF(AND(R2059&gt;0,R2058=0),R2059,(1+(B2060/B2059-1)*Calc!$Z$1-L2060)*T2058),0))</f>
        <v>61.915245586095217</v>
      </c>
      <c r="U2059">
        <f>IF(B2060="",U2058,IFERROR(IF(AND(R2059&gt;0,R2058=0),R2059,(1+(B2060/B2059-1)*Calc!$Z$1-M2060*2)*U2058),0))</f>
        <v>62.766530536434814</v>
      </c>
      <c r="V2059">
        <f>IF(B2060="",V2058,IFERROR(IF(AND(R2059&gt;0,R2058=0),R2059,(1+(B2060/B2059-1)*Calc!$Z$1-N2060*2)*V2058),0))</f>
        <v>62.482200275175487</v>
      </c>
      <c r="W2059">
        <f>IF(ISNUMBER(C2059),C2059,W2058)</f>
        <v>0.1</v>
      </c>
      <c r="Y2059" s="1">
        <f>IF(AND(Q2059&gt;=Chart!$F$2,Q2059&lt;=Chart!$F$3),Q2059,#N/A)</f>
        <v>44420.5625</v>
      </c>
      <c r="Z2059">
        <f>IF(AND(Q2059&gt;=Chart!$F$2,Q2059&lt;=Chart!$F$3),R2059,#N/A)</f>
        <v>63.000679810000001</v>
      </c>
      <c r="AA2059">
        <f>IF(AND(Q2059&gt;=Chart!$F$2,Q2059&lt;=Chart!$F$3),S2059,#N/A)</f>
        <v>62.825082378717084</v>
      </c>
      <c r="AB2059">
        <f>IF(AND(Q2059&gt;=Chart!$F$2,Q2059&lt;=Chart!$F$3),T2059,#N/A)</f>
        <v>61.915245586095217</v>
      </c>
      <c r="AC2059">
        <f>IF(AND(Q2059&gt;=Chart!$F$2,Q2059&lt;=Chart!$F$3),U2059,#N/A)</f>
        <v>62.766530536434814</v>
      </c>
      <c r="AD2059">
        <f>IF(AND(Q2059&gt;=Chart!$F$2,Q2059&lt;=Chart!$F$3),V2059,#N/A)</f>
        <v>62.482200275175487</v>
      </c>
      <c r="AE2059">
        <f>IF(AND(Q2059&gt;=Chart!$F$2,Q2059&lt;=Chart!$F$3),I2059,#N/A)</f>
        <v>4.450509322783713E-3</v>
      </c>
      <c r="AF2059">
        <f>IF(AND(Q2059&gt;=Chart!$F$2,Q2059&lt;=Chart!$F$3),H2059/100,#N/A)</f>
        <v>1.34E-2</v>
      </c>
      <c r="AG2059">
        <f>IF(AND(Q2059&gt;=Chart!$F$2,Q2059&lt;=Chart!$F$3),W2059/100,#N/A)</f>
        <v>1E-3</v>
      </c>
    </row>
    <row r="2060" spans="1:33" x14ac:dyDescent="0.25">
      <c r="A2060">
        <v>1628861400</v>
      </c>
      <c r="B2060">
        <f>INDEX('Daily Data ADJ'!$1:$1048576,MATCH(Calc!$A2060,'Daily Data ADJ'!$A:$A,0),MATCH("SPY, CBOE BZX: Close",'Daily Data ADJ'!$1:$1,0))</f>
        <v>435.86453262999999</v>
      </c>
      <c r="C2060">
        <f>INDEX('Daily Data ADJ'!$1:$1048576,MATCH(Calc!$A2060,'Daily Data ADJ'!$A:$A,0),MATCH("EFFR, FRED: Close",'Daily Data ADJ'!$1:$1,0))</f>
        <v>0.1</v>
      </c>
      <c r="D2060">
        <f>INDEX('Daily Data ADJ'!$1:$1048576,MATCH(Calc!$A2060,'Daily Data ADJ'!$A:$A,1),MATCH("SOFR, FRED: Close",'Daily Data ADJ'!$1:$1,0))</f>
        <v>0.05</v>
      </c>
      <c r="E2060">
        <f>INDEX('Daily Data ADJ'!$1:$1048576,MATCH(Calc!$A2060,'Daily Data ADJ'!$A:$A,0),MATCH("UPRO, CBOE BZX: Close",'Daily Data ADJ'!$1:$1,0))</f>
        <v>63.348942270000002</v>
      </c>
      <c r="F2060">
        <f>INDEX('Daily Data ADJ'!$1:$1048576,MATCH(Calc!$A2060,'Daily Data ADJ'!$A:$A,0),MATCH("ES1!, CME_MINI: Close",'Daily Data ADJ'!$1:$1,0))</f>
        <v>4462.5</v>
      </c>
      <c r="G2060">
        <f>INDEX('Daily Data ADJ'!$1:$1048576,MATCH(Calc!$A2060,'Daily Data ADJ'!$A:$A,0),MATCH("ES2!, CME_MINI: Close",'Daily Data ADJ'!$1:$1,0))</f>
        <v>4452.5</v>
      </c>
      <c r="H2060">
        <f>INDEX('QUANDL MULTPL SP500_DIV_YIELD_M'!$A:$G,MATCH(Calc!$A2060,'QUANDL MULTPL SP500_DIV_YIELD_M'!$A:$A,1),MATCH('QUANDL MULTPL SP500_DIV_YIELD_M'!$E$1,'QUANDL MULTPL SP500_DIV_YIELD_M'!$A$1:$G$1,0))</f>
        <v>1.34</v>
      </c>
      <c r="I2060" s="5">
        <f t="shared" si="192"/>
        <v>4.4664992782929343E-3</v>
      </c>
      <c r="J2060" s="1">
        <f>A2060/24/60/60+DATE(1970,1,1)</f>
        <v>44421.5625</v>
      </c>
      <c r="K2060" s="3">
        <f t="shared" si="195"/>
        <v>1</v>
      </c>
      <c r="L2060" s="6">
        <f>(1+Chart!$F$4)^(1/(365/K2060))-1</f>
        <v>6.6592785027408397E-5</v>
      </c>
      <c r="M2060" s="6">
        <f t="shared" si="196"/>
        <v>2.7383608263154002E-6</v>
      </c>
      <c r="N2060" s="6">
        <f t="shared" si="197"/>
        <v>1.2209811725227837E-5</v>
      </c>
      <c r="O2060">
        <f>O2059*(B2060/B2059)</f>
        <v>435.86453263000499</v>
      </c>
      <c r="P2060">
        <f t="shared" si="193"/>
        <v>2021</v>
      </c>
      <c r="Q2060" s="1">
        <f t="shared" si="194"/>
        <v>44421.5625</v>
      </c>
      <c r="R2060">
        <f>IF(B2061="",R2059,IF(Q2060&gt;=Chart!$F$2,E2060,0))</f>
        <v>63.348942270000002</v>
      </c>
      <c r="S2060">
        <f>IF(B2061="",S2059,IFERROR(IF(AND(R2060&gt;0,R2059=0),R2060,(1+(B2061/B2060-1)*Calc!$Z$1)*S2059),0))</f>
        <v>63.268881737327362</v>
      </c>
      <c r="T2060">
        <f>IF(B2061="",T2059,IFERROR(IF(AND(R2060&gt;0,R2059=0),R2060,(1+(B2061/B2060-1)*Calc!$Z$1-L2061)*T2059),0))</f>
        <v>62.340247664849976</v>
      </c>
      <c r="U2060">
        <f>IF(B2061="",U2059,IFERROR(IF(AND(R2060&gt;0,R2059=0),R2060,(1+(B2061/B2060-1)*Calc!$Z$1-M2061*2)*U2059),0))</f>
        <v>63.208885014782503</v>
      </c>
      <c r="V2060">
        <f>IF(B2061="",V2059,IFERROR(IF(AND(R2060&gt;0,R2059=0),R2060,(1+(B2061/B2060-1)*Calc!$Z$1-N2061*2)*V2059),0))</f>
        <v>62.918976664967765</v>
      </c>
      <c r="W2060">
        <f>IF(ISNUMBER(C2060),C2060,W2059)</f>
        <v>0.1</v>
      </c>
      <c r="Y2060" s="1">
        <f>IF(AND(Q2060&gt;=Chart!$F$2,Q2060&lt;=Chart!$F$3),Q2060,#N/A)</f>
        <v>44421.5625</v>
      </c>
      <c r="Z2060">
        <f>IF(AND(Q2060&gt;=Chart!$F$2,Q2060&lt;=Chart!$F$3),R2060,#N/A)</f>
        <v>63.348942270000002</v>
      </c>
      <c r="AA2060">
        <f>IF(AND(Q2060&gt;=Chart!$F$2,Q2060&lt;=Chart!$F$3),S2060,#N/A)</f>
        <v>63.268881737327362</v>
      </c>
      <c r="AB2060">
        <f>IF(AND(Q2060&gt;=Chart!$F$2,Q2060&lt;=Chart!$F$3),T2060,#N/A)</f>
        <v>62.340247664849976</v>
      </c>
      <c r="AC2060">
        <f>IF(AND(Q2060&gt;=Chart!$F$2,Q2060&lt;=Chart!$F$3),U2060,#N/A)</f>
        <v>63.208885014782503</v>
      </c>
      <c r="AD2060">
        <f>IF(AND(Q2060&gt;=Chart!$F$2,Q2060&lt;=Chart!$F$3),V2060,#N/A)</f>
        <v>62.918976664967765</v>
      </c>
      <c r="AE2060">
        <f>IF(AND(Q2060&gt;=Chart!$F$2,Q2060&lt;=Chart!$F$3),I2060,#N/A)</f>
        <v>4.4664992782929343E-3</v>
      </c>
      <c r="AF2060">
        <f>IF(AND(Q2060&gt;=Chart!$F$2,Q2060&lt;=Chart!$F$3),H2060/100,#N/A)</f>
        <v>1.34E-2</v>
      </c>
      <c r="AG2060">
        <f>IF(AND(Q2060&gt;=Chart!$F$2,Q2060&lt;=Chart!$F$3),W2060/100,#N/A)</f>
        <v>1E-3</v>
      </c>
    </row>
    <row r="2061" spans="1:33" x14ac:dyDescent="0.25">
      <c r="A2061">
        <v>1629120600</v>
      </c>
      <c r="B2061">
        <f>INDEX('Daily Data ADJ'!$1:$1048576,MATCH(Calc!$A2061,'Daily Data ADJ'!$A:$A,0),MATCH("SPY, CBOE BZX: Close",'Daily Data ADJ'!$1:$1,0))</f>
        <v>436.89085519999998</v>
      </c>
      <c r="C2061">
        <f>INDEX('Daily Data ADJ'!$1:$1048576,MATCH(Calc!$A2061,'Daily Data ADJ'!$A:$A,0),MATCH("EFFR, FRED: Close",'Daily Data ADJ'!$1:$1,0))</f>
        <v>0.1</v>
      </c>
      <c r="D2061">
        <f>INDEX('Daily Data ADJ'!$1:$1048576,MATCH(Calc!$A2061,'Daily Data ADJ'!$A:$A,1),MATCH("SOFR, FRED: Close",'Daily Data ADJ'!$1:$1,0))</f>
        <v>0.05</v>
      </c>
      <c r="E2061">
        <f>INDEX('Daily Data ADJ'!$1:$1048576,MATCH(Calc!$A2061,'Daily Data ADJ'!$A:$A,0),MATCH("UPRO, CBOE BZX: Close",'Daily Data ADJ'!$1:$1,0))</f>
        <v>63.821584190000003</v>
      </c>
      <c r="F2061">
        <f>INDEX('Daily Data ADJ'!$1:$1048576,MATCH(Calc!$A2061,'Daily Data ADJ'!$A:$A,0),MATCH("ES1!, CME_MINI: Close",'Daily Data ADJ'!$1:$1,0))</f>
        <v>4474</v>
      </c>
      <c r="G2061">
        <f>INDEX('Daily Data ADJ'!$1:$1048576,MATCH(Calc!$A2061,'Daily Data ADJ'!$A:$A,0),MATCH("ES2!, CME_MINI: Close",'Daily Data ADJ'!$1:$1,0))</f>
        <v>4464</v>
      </c>
      <c r="H2061">
        <f>INDEX('QUANDL MULTPL SP500_DIV_YIELD_M'!$A:$G,MATCH(Calc!$A2061,'QUANDL MULTPL SP500_DIV_YIELD_M'!$A:$A,1),MATCH('QUANDL MULTPL SP500_DIV_YIELD_M'!$E$1,'QUANDL MULTPL SP500_DIV_YIELD_M'!$A$1:$G$1,0))</f>
        <v>1.34</v>
      </c>
      <c r="I2061" s="5">
        <f t="shared" si="192"/>
        <v>4.4893849930451087E-3</v>
      </c>
      <c r="J2061" s="1">
        <f>A2061/24/60/60+DATE(1970,1,1)</f>
        <v>44424.5625</v>
      </c>
      <c r="K2061" s="3">
        <f t="shared" si="195"/>
        <v>3</v>
      </c>
      <c r="L2061" s="6">
        <f>(1+Chart!$F$4)^(1/(365/K2061))-1</f>
        <v>1.9979165917494157E-4</v>
      </c>
      <c r="M2061" s="6">
        <f t="shared" si="196"/>
        <v>8.2151049745071703E-6</v>
      </c>
      <c r="N2061" s="6">
        <f t="shared" si="197"/>
        <v>3.6817152504031725E-5</v>
      </c>
      <c r="O2061">
        <f>O2060*(B2061/B2060)</f>
        <v>436.89085520000503</v>
      </c>
      <c r="P2061">
        <f t="shared" si="193"/>
        <v>2021</v>
      </c>
      <c r="Q2061" s="1">
        <f t="shared" si="194"/>
        <v>44424.5625</v>
      </c>
      <c r="R2061">
        <f>IF(B2062="",R2060,IF(Q2061&gt;=Chart!$F$2,E2061,0))</f>
        <v>63.821584190000003</v>
      </c>
      <c r="S2061">
        <f>IF(B2062="",S2060,IFERROR(IF(AND(R2061&gt;0,R2060=0),R2061,(1+(B2062/B2061-1)*Calc!$Z$1)*S2060),0))</f>
        <v>62.024651764771882</v>
      </c>
      <c r="T2061">
        <f>IF(B2062="",T2060,IFERROR(IF(AND(R2061&gt;0,R2060=0),R2061,(1+(B2062/B2061-1)*Calc!$Z$1-L2062)*T2060),0))</f>
        <v>61.110128566529362</v>
      </c>
      <c r="U2061">
        <f>IF(B2062="",U2060,IFERROR(IF(AND(R2061&gt;0,R2060=0),R2061,(1+(B2062/B2061-1)*Calc!$Z$1-M2062*2)*U2060),0))</f>
        <v>61.965488745267727</v>
      </c>
      <c r="V2061">
        <f>IF(B2062="",V2060,IFERROR(IF(AND(R2061&gt;0,R2060=0),R2061,(1+(B2062/B2061-1)*Calc!$Z$1-N2062*2)*V2060),0))</f>
        <v>61.680104447217317</v>
      </c>
      <c r="W2061">
        <f>IF(ISNUMBER(C2061),C2061,W2060)</f>
        <v>0.1</v>
      </c>
      <c r="Y2061" s="1">
        <f>IF(AND(Q2061&gt;=Chart!$F$2,Q2061&lt;=Chart!$F$3),Q2061,#N/A)</f>
        <v>44424.5625</v>
      </c>
      <c r="Z2061">
        <f>IF(AND(Q2061&gt;=Chart!$F$2,Q2061&lt;=Chart!$F$3),R2061,#N/A)</f>
        <v>63.821584190000003</v>
      </c>
      <c r="AA2061">
        <f>IF(AND(Q2061&gt;=Chart!$F$2,Q2061&lt;=Chart!$F$3),S2061,#N/A)</f>
        <v>62.024651764771882</v>
      </c>
      <c r="AB2061">
        <f>IF(AND(Q2061&gt;=Chart!$F$2,Q2061&lt;=Chart!$F$3),T2061,#N/A)</f>
        <v>61.110128566529362</v>
      </c>
      <c r="AC2061">
        <f>IF(AND(Q2061&gt;=Chart!$F$2,Q2061&lt;=Chart!$F$3),U2061,#N/A)</f>
        <v>61.965488745267727</v>
      </c>
      <c r="AD2061">
        <f>IF(AND(Q2061&gt;=Chart!$F$2,Q2061&lt;=Chart!$F$3),V2061,#N/A)</f>
        <v>61.680104447217317</v>
      </c>
      <c r="AE2061">
        <f>IF(AND(Q2061&gt;=Chart!$F$2,Q2061&lt;=Chart!$F$3),I2061,#N/A)</f>
        <v>4.4893849930451087E-3</v>
      </c>
      <c r="AF2061">
        <f>IF(AND(Q2061&gt;=Chart!$F$2,Q2061&lt;=Chart!$F$3),H2061/100,#N/A)</f>
        <v>1.34E-2</v>
      </c>
      <c r="AG2061">
        <f>IF(AND(Q2061&gt;=Chart!$F$2,Q2061&lt;=Chart!$F$3),W2061/100,#N/A)</f>
        <v>1E-3</v>
      </c>
    </row>
    <row r="2062" spans="1:33" x14ac:dyDescent="0.25">
      <c r="A2062">
        <v>1629207000</v>
      </c>
      <c r="B2062">
        <f>INDEX('Daily Data ADJ'!$1:$1048576,MATCH(Calc!$A2062,'Daily Data ADJ'!$A:$A,0),MATCH("SPY, CBOE BZX: Close",'Daily Data ADJ'!$1:$1,0))</f>
        <v>434.02692651000001</v>
      </c>
      <c r="C2062">
        <f>INDEX('Daily Data ADJ'!$1:$1048576,MATCH(Calc!$A2062,'Daily Data ADJ'!$A:$A,0),MATCH("EFFR, FRED: Close",'Daily Data ADJ'!$1:$1,0))</f>
        <v>0.1</v>
      </c>
      <c r="D2062">
        <f>INDEX('Daily Data ADJ'!$1:$1048576,MATCH(Calc!$A2062,'Daily Data ADJ'!$A:$A,1),MATCH("SOFR, FRED: Close",'Daily Data ADJ'!$1:$1,0))</f>
        <v>0.05</v>
      </c>
      <c r="E2062">
        <f>INDEX('Daily Data ADJ'!$1:$1048576,MATCH(Calc!$A2062,'Daily Data ADJ'!$A:$A,0),MATCH("UPRO, CBOE BZX: Close",'Daily Data ADJ'!$1:$1,0))</f>
        <v>62.587740029999999</v>
      </c>
      <c r="F2062">
        <f>INDEX('Daily Data ADJ'!$1:$1048576,MATCH(Calc!$A2062,'Daily Data ADJ'!$A:$A,0),MATCH("ES1!, CME_MINI: Close",'Daily Data ADJ'!$1:$1,0))</f>
        <v>4443.5</v>
      </c>
      <c r="G2062">
        <f>INDEX('Daily Data ADJ'!$1:$1048576,MATCH(Calc!$A2062,'Daily Data ADJ'!$A:$A,0),MATCH("ES2!, CME_MINI: Close",'Daily Data ADJ'!$1:$1,0))</f>
        <v>4433.5</v>
      </c>
      <c r="H2062">
        <f>INDEX('QUANDL MULTPL SP500_DIV_YIELD_M'!$A:$G,MATCH(Calc!$A2062,'QUANDL MULTPL SP500_DIV_YIELD_M'!$A:$A,1),MATCH('QUANDL MULTPL SP500_DIV_YIELD_M'!$E$1,'QUANDL MULTPL SP500_DIV_YIELD_M'!$A$1:$G$1,0))</f>
        <v>1.34</v>
      </c>
      <c r="I2062" s="5">
        <f t="shared" si="192"/>
        <v>4.4284294410905974E-3</v>
      </c>
      <c r="J2062" s="1">
        <f>A2062/24/60/60+DATE(1970,1,1)</f>
        <v>44425.5625</v>
      </c>
      <c r="K2062" s="3">
        <f t="shared" si="195"/>
        <v>1</v>
      </c>
      <c r="L2062" s="6">
        <f>(1+Chart!$F$4)^(1/(365/K2062))-1</f>
        <v>6.6592785027408397E-5</v>
      </c>
      <c r="M2062" s="6">
        <f t="shared" si="196"/>
        <v>2.7383608263154002E-6</v>
      </c>
      <c r="N2062" s="6">
        <f t="shared" si="197"/>
        <v>1.2105971359588352E-5</v>
      </c>
      <c r="O2062">
        <f>O2061*(B2062/B2061)</f>
        <v>434.02692651000507</v>
      </c>
      <c r="P2062">
        <f t="shared" si="193"/>
        <v>2021</v>
      </c>
      <c r="Q2062" s="1">
        <f t="shared" si="194"/>
        <v>44425.5625</v>
      </c>
      <c r="R2062">
        <f>IF(B2063="",R2061,IF(Q2062&gt;=Chart!$F$2,E2062,0))</f>
        <v>62.587740029999999</v>
      </c>
      <c r="S2062">
        <f>IF(B2063="",S2061,IFERROR(IF(AND(R2062&gt;0,R2061=0),R2062,(1+(B2063/B2062-1)*Calc!$Z$1)*S2061),0))</f>
        <v>59.98807978400017</v>
      </c>
      <c r="T2062">
        <f>IF(B2063="",T2061,IFERROR(IF(AND(R2062&gt;0,R2061=0),R2062,(1+(B2063/B2062-1)*Calc!$Z$1-L2063)*T2061),0))</f>
        <v>59.099515351324371</v>
      </c>
      <c r="U2062">
        <f>IF(B2063="",U2061,IFERROR(IF(AND(R2062&gt;0,R2061=0),R2062,(1+(B2063/B2062-1)*Calc!$Z$1-M2063*2)*U2061),0))</f>
        <v>59.930553928947127</v>
      </c>
      <c r="V2062">
        <f>IF(B2063="",V2061,IFERROR(IF(AND(R2062&gt;0,R2061=0),R2062,(1+(B2063/B2062-1)*Calc!$Z$1-N2063*2)*V2061),0))</f>
        <v>59.6533857884789</v>
      </c>
      <c r="W2062">
        <f>IF(ISNUMBER(C2062),C2062,W2061)</f>
        <v>0.1</v>
      </c>
      <c r="Y2062" s="1">
        <f>IF(AND(Q2062&gt;=Chart!$F$2,Q2062&lt;=Chart!$F$3),Q2062,#N/A)</f>
        <v>44425.5625</v>
      </c>
      <c r="Z2062">
        <f>IF(AND(Q2062&gt;=Chart!$F$2,Q2062&lt;=Chart!$F$3),R2062,#N/A)</f>
        <v>62.587740029999999</v>
      </c>
      <c r="AA2062">
        <f>IF(AND(Q2062&gt;=Chart!$F$2,Q2062&lt;=Chart!$F$3),S2062,#N/A)</f>
        <v>59.98807978400017</v>
      </c>
      <c r="AB2062">
        <f>IF(AND(Q2062&gt;=Chart!$F$2,Q2062&lt;=Chart!$F$3),T2062,#N/A)</f>
        <v>59.099515351324371</v>
      </c>
      <c r="AC2062">
        <f>IF(AND(Q2062&gt;=Chart!$F$2,Q2062&lt;=Chart!$F$3),U2062,#N/A)</f>
        <v>59.930553928947127</v>
      </c>
      <c r="AD2062">
        <f>IF(AND(Q2062&gt;=Chart!$F$2,Q2062&lt;=Chart!$F$3),V2062,#N/A)</f>
        <v>59.6533857884789</v>
      </c>
      <c r="AE2062">
        <f>IF(AND(Q2062&gt;=Chart!$F$2,Q2062&lt;=Chart!$F$3),I2062,#N/A)</f>
        <v>4.4284294410905974E-3</v>
      </c>
      <c r="AF2062">
        <f>IF(AND(Q2062&gt;=Chart!$F$2,Q2062&lt;=Chart!$F$3),H2062/100,#N/A)</f>
        <v>1.34E-2</v>
      </c>
      <c r="AG2062">
        <f>IF(AND(Q2062&gt;=Chart!$F$2,Q2062&lt;=Chart!$F$3),W2062/100,#N/A)</f>
        <v>1E-3</v>
      </c>
    </row>
    <row r="2063" spans="1:33" x14ac:dyDescent="0.25">
      <c r="A2063">
        <v>1629293400</v>
      </c>
      <c r="B2063">
        <f>INDEX('Daily Data ADJ'!$1:$1048576,MATCH(Calc!$A2063,'Daily Data ADJ'!$A:$A,0),MATCH("SPY, CBOE BZX: Close",'Daily Data ADJ'!$1:$1,0))</f>
        <v>429.2765192</v>
      </c>
      <c r="C2063">
        <f>INDEX('Daily Data ADJ'!$1:$1048576,MATCH(Calc!$A2063,'Daily Data ADJ'!$A:$A,0),MATCH("EFFR, FRED: Close",'Daily Data ADJ'!$1:$1,0))</f>
        <v>0.09</v>
      </c>
      <c r="D2063">
        <f>INDEX('Daily Data ADJ'!$1:$1048576,MATCH(Calc!$A2063,'Daily Data ADJ'!$A:$A,1),MATCH("SOFR, FRED: Close",'Daily Data ADJ'!$1:$1,0))</f>
        <v>0.05</v>
      </c>
      <c r="E2063">
        <f>INDEX('Daily Data ADJ'!$1:$1048576,MATCH(Calc!$A2063,'Daily Data ADJ'!$A:$A,0),MATCH("UPRO, CBOE BZX: Close",'Daily Data ADJ'!$1:$1,0))</f>
        <v>60.532991490000001</v>
      </c>
      <c r="F2063">
        <f>INDEX('Daily Data ADJ'!$1:$1048576,MATCH(Calc!$A2063,'Daily Data ADJ'!$A:$A,0),MATCH("ES1!, CME_MINI: Close",'Daily Data ADJ'!$1:$1,0))</f>
        <v>4394.5</v>
      </c>
      <c r="G2063">
        <f>INDEX('Daily Data ADJ'!$1:$1048576,MATCH(Calc!$A2063,'Daily Data ADJ'!$A:$A,0),MATCH("ES2!, CME_MINI: Close",'Daily Data ADJ'!$1:$1,0))</f>
        <v>4384.5</v>
      </c>
      <c r="H2063">
        <f>INDEX('QUANDL MULTPL SP500_DIV_YIELD_M'!$A:$G,MATCH(Calc!$A2063,'QUANDL MULTPL SP500_DIV_YIELD_M'!$A:$A,1),MATCH('QUANDL MULTPL SP500_DIV_YIELD_M'!$E$1,'QUANDL MULTPL SP500_DIV_YIELD_M'!$A$1:$G$1,0))</f>
        <v>1.34</v>
      </c>
      <c r="I2063" s="5">
        <f t="shared" si="192"/>
        <v>4.3287353039046846E-3</v>
      </c>
      <c r="J2063" s="1">
        <f>A2063/24/60/60+DATE(1970,1,1)</f>
        <v>44426.5625</v>
      </c>
      <c r="K2063" s="3">
        <f t="shared" si="195"/>
        <v>1</v>
      </c>
      <c r="L2063" s="6">
        <f>(1+Chart!$F$4)^(1/(365/K2063))-1</f>
        <v>6.6592785027408397E-5</v>
      </c>
      <c r="M2063" s="6">
        <f t="shared" si="196"/>
        <v>2.4646475380585287E-6</v>
      </c>
      <c r="N2063" s="6">
        <f t="shared" si="197"/>
        <v>1.1834024210566341E-5</v>
      </c>
      <c r="O2063">
        <f>O2062*(B2063/B2062)</f>
        <v>429.276519200005</v>
      </c>
      <c r="P2063">
        <f t="shared" si="193"/>
        <v>2021</v>
      </c>
      <c r="Q2063" s="1">
        <f t="shared" si="194"/>
        <v>44426.5625</v>
      </c>
      <c r="R2063">
        <f>IF(B2064="",R2062,IF(Q2063&gt;=Chart!$F$2,E2063,0))</f>
        <v>60.532991490000001</v>
      </c>
      <c r="S2063">
        <f>IF(B2064="",S2062,IFERROR(IF(AND(R2063&gt;0,R2062=0),R2063,(1+(B2064/B2063-1)*Calc!$Z$1)*S2062),0))</f>
        <v>60.26672562872195</v>
      </c>
      <c r="T2063">
        <f>IF(B2064="",T2062,IFERROR(IF(AND(R2063&gt;0,R2062=0),R2063,(1+(B2064/B2063-1)*Calc!$Z$1-L2064)*T2062),0))</f>
        <v>59.370098194951311</v>
      </c>
      <c r="U2063">
        <f>IF(B2064="",U2062,IFERROR(IF(AND(R2063&gt;0,R2062=0),R2063,(1+(B2064/B2063-1)*Calc!$Z$1-M2064*2)*U2062),0))</f>
        <v>60.208637149523504</v>
      </c>
      <c r="V2063">
        <f>IF(B2064="",V2062,IFERROR(IF(AND(R2063&gt;0,R2062=0),R2063,(1+(B2064/B2063-1)*Calc!$Z$1-N2064*2)*V2062),0))</f>
        <v>59.929060414299251</v>
      </c>
      <c r="W2063">
        <f>IF(ISNUMBER(C2063),C2063,W2062)</f>
        <v>0.09</v>
      </c>
      <c r="Y2063" s="1">
        <f>IF(AND(Q2063&gt;=Chart!$F$2,Q2063&lt;=Chart!$F$3),Q2063,#N/A)</f>
        <v>44426.5625</v>
      </c>
      <c r="Z2063">
        <f>IF(AND(Q2063&gt;=Chart!$F$2,Q2063&lt;=Chart!$F$3),R2063,#N/A)</f>
        <v>60.532991490000001</v>
      </c>
      <c r="AA2063">
        <f>IF(AND(Q2063&gt;=Chart!$F$2,Q2063&lt;=Chart!$F$3),S2063,#N/A)</f>
        <v>60.26672562872195</v>
      </c>
      <c r="AB2063">
        <f>IF(AND(Q2063&gt;=Chart!$F$2,Q2063&lt;=Chart!$F$3),T2063,#N/A)</f>
        <v>59.370098194951311</v>
      </c>
      <c r="AC2063">
        <f>IF(AND(Q2063&gt;=Chart!$F$2,Q2063&lt;=Chart!$F$3),U2063,#N/A)</f>
        <v>60.208637149523504</v>
      </c>
      <c r="AD2063">
        <f>IF(AND(Q2063&gt;=Chart!$F$2,Q2063&lt;=Chart!$F$3),V2063,#N/A)</f>
        <v>59.929060414299251</v>
      </c>
      <c r="AE2063">
        <f>IF(AND(Q2063&gt;=Chart!$F$2,Q2063&lt;=Chart!$F$3),I2063,#N/A)</f>
        <v>4.3287353039046846E-3</v>
      </c>
      <c r="AF2063">
        <f>IF(AND(Q2063&gt;=Chart!$F$2,Q2063&lt;=Chart!$F$3),H2063/100,#N/A)</f>
        <v>1.34E-2</v>
      </c>
      <c r="AG2063">
        <f>IF(AND(Q2063&gt;=Chart!$F$2,Q2063&lt;=Chart!$F$3),W2063/100,#N/A)</f>
        <v>8.9999999999999998E-4</v>
      </c>
    </row>
    <row r="2064" spans="1:33" x14ac:dyDescent="0.25">
      <c r="A2064">
        <v>1629379800</v>
      </c>
      <c r="B2064">
        <f>INDEX('Daily Data ADJ'!$1:$1048576,MATCH(Calc!$A2064,'Daily Data ADJ'!$A:$A,0),MATCH("SPY, CBOE BZX: Close",'Daily Data ADJ'!$1:$1,0))</f>
        <v>429.94118523999998</v>
      </c>
      <c r="C2064">
        <f>INDEX('Daily Data ADJ'!$1:$1048576,MATCH(Calc!$A2064,'Daily Data ADJ'!$A:$A,0),MATCH("EFFR, FRED: Close",'Daily Data ADJ'!$1:$1,0))</f>
        <v>0.09</v>
      </c>
      <c r="D2064">
        <f>INDEX('Daily Data ADJ'!$1:$1048576,MATCH(Calc!$A2064,'Daily Data ADJ'!$A:$A,1),MATCH("SOFR, FRED: Close",'Daily Data ADJ'!$1:$1,0))</f>
        <v>0.05</v>
      </c>
      <c r="E2064">
        <f>INDEX('Daily Data ADJ'!$1:$1048576,MATCH(Calc!$A2064,'Daily Data ADJ'!$A:$A,0),MATCH("UPRO, CBOE BZX: Close",'Daily Data ADJ'!$1:$1,0))</f>
        <v>60.746924139999997</v>
      </c>
      <c r="F2064">
        <f>INDEX('Daily Data ADJ'!$1:$1048576,MATCH(Calc!$A2064,'Daily Data ADJ'!$A:$A,0),MATCH("ES1!, CME_MINI: Close",'Daily Data ADJ'!$1:$1,0))</f>
        <v>4401.5</v>
      </c>
      <c r="G2064">
        <f>INDEX('Daily Data ADJ'!$1:$1048576,MATCH(Calc!$A2064,'Daily Data ADJ'!$A:$A,0),MATCH("ES2!, CME_MINI: Close",'Daily Data ADJ'!$1:$1,0))</f>
        <v>4391.5</v>
      </c>
      <c r="H2064">
        <f>INDEX('QUANDL MULTPL SP500_DIV_YIELD_M'!$A:$G,MATCH(Calc!$A2064,'QUANDL MULTPL SP500_DIV_YIELD_M'!$A:$A,1),MATCH('QUANDL MULTPL SP500_DIV_YIELD_M'!$E$1,'QUANDL MULTPL SP500_DIV_YIELD_M'!$A$1:$G$1,0))</f>
        <v>1.34</v>
      </c>
      <c r="I2064" s="5">
        <f t="shared" si="192"/>
        <v>4.3431127595373927E-3</v>
      </c>
      <c r="J2064" s="1">
        <f>A2064/24/60/60+DATE(1970,1,1)</f>
        <v>44427.5625</v>
      </c>
      <c r="K2064" s="3">
        <f t="shared" si="195"/>
        <v>1</v>
      </c>
      <c r="L2064" s="6">
        <f>(1+Chart!$F$4)^(1/(365/K2064))-1</f>
        <v>6.6592785027408397E-5</v>
      </c>
      <c r="M2064" s="6">
        <f t="shared" si="196"/>
        <v>2.4646475380585287E-6</v>
      </c>
      <c r="N2064" s="6">
        <f t="shared" si="197"/>
        <v>1.1873244908811031E-5</v>
      </c>
      <c r="O2064">
        <f>O2063*(B2064/B2063)</f>
        <v>429.94118524000504</v>
      </c>
      <c r="P2064">
        <f t="shared" si="193"/>
        <v>2021</v>
      </c>
      <c r="Q2064" s="1">
        <f t="shared" si="194"/>
        <v>44427.5625</v>
      </c>
      <c r="R2064">
        <f>IF(B2065="",R2063,IF(Q2064&gt;=Chart!$F$2,E2064,0))</f>
        <v>60.746924139999997</v>
      </c>
      <c r="S2064">
        <f>IF(B2065="",S2063,IFERROR(IF(AND(R2064&gt;0,R2063=0),R2064,(1+(B2065/B2064-1)*Calc!$Z$1)*S2063),0))</f>
        <v>61.705366605579322</v>
      </c>
      <c r="T2064">
        <f>IF(B2065="",T2063,IFERROR(IF(AND(R2064&gt;0,R2063=0),R2064,(1+(B2065/B2064-1)*Calc!$Z$1-L2065)*T2063),0))</f>
        <v>60.783381950319487</v>
      </c>
      <c r="U2064">
        <f>IF(B2065="",U2063,IFERROR(IF(AND(R2064&gt;0,R2063=0),R2064,(1+(B2065/B2064-1)*Calc!$Z$1-M2065*2)*U2063),0))</f>
        <v>61.645594696690814</v>
      </c>
      <c r="V2064">
        <f>IF(B2065="",V2063,IFERROR(IF(AND(R2064&gt;0,R2063=0),R2064,(1+(B2065/B2064-1)*Calc!$Z$1-N2065*2)*V2063),0))</f>
        <v>61.358194189953458</v>
      </c>
      <c r="W2064">
        <f>IF(ISNUMBER(C2064),C2064,W2063)</f>
        <v>0.09</v>
      </c>
      <c r="Y2064" s="1">
        <f>IF(AND(Q2064&gt;=Chart!$F$2,Q2064&lt;=Chart!$F$3),Q2064,#N/A)</f>
        <v>44427.5625</v>
      </c>
      <c r="Z2064">
        <f>IF(AND(Q2064&gt;=Chart!$F$2,Q2064&lt;=Chart!$F$3),R2064,#N/A)</f>
        <v>60.746924139999997</v>
      </c>
      <c r="AA2064">
        <f>IF(AND(Q2064&gt;=Chart!$F$2,Q2064&lt;=Chart!$F$3),S2064,#N/A)</f>
        <v>61.705366605579322</v>
      </c>
      <c r="AB2064">
        <f>IF(AND(Q2064&gt;=Chart!$F$2,Q2064&lt;=Chart!$F$3),T2064,#N/A)</f>
        <v>60.783381950319487</v>
      </c>
      <c r="AC2064">
        <f>IF(AND(Q2064&gt;=Chart!$F$2,Q2064&lt;=Chart!$F$3),U2064,#N/A)</f>
        <v>61.645594696690814</v>
      </c>
      <c r="AD2064">
        <f>IF(AND(Q2064&gt;=Chart!$F$2,Q2064&lt;=Chart!$F$3),V2064,#N/A)</f>
        <v>61.358194189953458</v>
      </c>
      <c r="AE2064">
        <f>IF(AND(Q2064&gt;=Chart!$F$2,Q2064&lt;=Chart!$F$3),I2064,#N/A)</f>
        <v>4.3431127595373927E-3</v>
      </c>
      <c r="AF2064">
        <f>IF(AND(Q2064&gt;=Chart!$F$2,Q2064&lt;=Chart!$F$3),H2064/100,#N/A)</f>
        <v>1.34E-2</v>
      </c>
      <c r="AG2064">
        <f>IF(AND(Q2064&gt;=Chart!$F$2,Q2064&lt;=Chart!$F$3),W2064/100,#N/A)</f>
        <v>8.9999999999999998E-4</v>
      </c>
    </row>
    <row r="2065" spans="1:33" x14ac:dyDescent="0.25">
      <c r="A2065">
        <v>1629466200</v>
      </c>
      <c r="B2065">
        <f>INDEX('Daily Data ADJ'!$1:$1048576,MATCH(Calc!$A2065,'Daily Data ADJ'!$A:$A,0),MATCH("SPY, CBOE BZX: Close",'Daily Data ADJ'!$1:$1,0))</f>
        <v>433.36226047000002</v>
      </c>
      <c r="C2065">
        <f>INDEX('Daily Data ADJ'!$1:$1048576,MATCH(Calc!$A2065,'Daily Data ADJ'!$A:$A,0),MATCH("EFFR, FRED: Close",'Daily Data ADJ'!$1:$1,0))</f>
        <v>0.09</v>
      </c>
      <c r="D2065">
        <f>INDEX('Daily Data ADJ'!$1:$1048576,MATCH(Calc!$A2065,'Daily Data ADJ'!$A:$A,1),MATCH("SOFR, FRED: Close",'Daily Data ADJ'!$1:$1,0))</f>
        <v>0.05</v>
      </c>
      <c r="E2065">
        <f>INDEX('Daily Data ADJ'!$1:$1048576,MATCH(Calc!$A2065,'Daily Data ADJ'!$A:$A,0),MATCH("UPRO, CBOE BZX: Close",'Daily Data ADJ'!$1:$1,0))</f>
        <v>62.264353450000002</v>
      </c>
      <c r="F2065">
        <f>INDEX('Daily Data ADJ'!$1:$1048576,MATCH(Calc!$A2065,'Daily Data ADJ'!$A:$A,0),MATCH("ES1!, CME_MINI: Close",'Daily Data ADJ'!$1:$1,0))</f>
        <v>4437</v>
      </c>
      <c r="G2065">
        <f>INDEX('Daily Data ADJ'!$1:$1048576,MATCH(Calc!$A2065,'Daily Data ADJ'!$A:$A,0),MATCH("ES2!, CME_MINI: Close",'Daily Data ADJ'!$1:$1,0))</f>
        <v>4427</v>
      </c>
      <c r="H2065">
        <f>INDEX('QUANDL MULTPL SP500_DIV_YIELD_M'!$A:$G,MATCH(Calc!$A2065,'QUANDL MULTPL SP500_DIV_YIELD_M'!$A:$A,1),MATCH('QUANDL MULTPL SP500_DIV_YIELD_M'!$E$1,'QUANDL MULTPL SP500_DIV_YIELD_M'!$A$1:$G$1,0))</f>
        <v>1.34</v>
      </c>
      <c r="I2065" s="5">
        <f t="shared" si="192"/>
        <v>4.4153309530749248E-3</v>
      </c>
      <c r="J2065" s="1">
        <f>A2065/24/60/60+DATE(1970,1,1)</f>
        <v>44428.5625</v>
      </c>
      <c r="K2065" s="3">
        <f t="shared" si="195"/>
        <v>1</v>
      </c>
      <c r="L2065" s="6">
        <f>(1+Chart!$F$4)^(1/(365/K2065))-1</f>
        <v>6.6592785027408397E-5</v>
      </c>
      <c r="M2065" s="6">
        <f t="shared" si="196"/>
        <v>2.4646475380585287E-6</v>
      </c>
      <c r="N2065" s="6">
        <f t="shared" si="197"/>
        <v>1.2070242645378926E-5</v>
      </c>
      <c r="O2065">
        <f>O2064*(B2065/B2064)</f>
        <v>433.36226047000514</v>
      </c>
      <c r="P2065">
        <f t="shared" si="193"/>
        <v>2021</v>
      </c>
      <c r="Q2065" s="1">
        <f t="shared" si="194"/>
        <v>44428.5625</v>
      </c>
      <c r="R2065">
        <f>IF(B2066="",R2064,IF(Q2065&gt;=Chart!$F$2,E2065,0))</f>
        <v>62.264353450000002</v>
      </c>
      <c r="S2065">
        <f>IF(B2066="",S2064,IFERROR(IF(AND(R2065&gt;0,R2064=0),R2065,(1+(B2066/B2065-1)*Calc!$Z$1)*S2064),0))</f>
        <v>63.333733596744139</v>
      </c>
      <c r="T2065">
        <f>IF(B2066="",T2064,IFERROR(IF(AND(R2065&gt;0,R2064=0),R2065,(1+(B2066/B2065-1)*Calc!$Z$1-L2066)*T2064),0))</f>
        <v>62.375274316012153</v>
      </c>
      <c r="U2065">
        <f>IF(B2066="",U2064,IFERROR(IF(AND(R2065&gt;0,R2064=0),R2065,(1+(B2066/B2065-1)*Calc!$Z$1-M2066*2)*U2064),0))</f>
        <v>63.271472733408373</v>
      </c>
      <c r="V2065">
        <f>IF(B2066="",V2064,IFERROR(IF(AND(R2065&gt;0,R2064=0),R2065,(1+(B2066/B2065-1)*Calc!$Z$1-N2066*2)*V2064),0))</f>
        <v>62.972878456001496</v>
      </c>
      <c r="W2065">
        <f>IF(ISNUMBER(C2065),C2065,W2064)</f>
        <v>0.09</v>
      </c>
      <c r="Y2065" s="1">
        <f>IF(AND(Q2065&gt;=Chart!$F$2,Q2065&lt;=Chart!$F$3),Q2065,#N/A)</f>
        <v>44428.5625</v>
      </c>
      <c r="Z2065">
        <f>IF(AND(Q2065&gt;=Chart!$F$2,Q2065&lt;=Chart!$F$3),R2065,#N/A)</f>
        <v>62.264353450000002</v>
      </c>
      <c r="AA2065">
        <f>IF(AND(Q2065&gt;=Chart!$F$2,Q2065&lt;=Chart!$F$3),S2065,#N/A)</f>
        <v>63.333733596744139</v>
      </c>
      <c r="AB2065">
        <f>IF(AND(Q2065&gt;=Chart!$F$2,Q2065&lt;=Chart!$F$3),T2065,#N/A)</f>
        <v>62.375274316012153</v>
      </c>
      <c r="AC2065">
        <f>IF(AND(Q2065&gt;=Chart!$F$2,Q2065&lt;=Chart!$F$3),U2065,#N/A)</f>
        <v>63.271472733408373</v>
      </c>
      <c r="AD2065">
        <f>IF(AND(Q2065&gt;=Chart!$F$2,Q2065&lt;=Chart!$F$3),V2065,#N/A)</f>
        <v>62.972878456001496</v>
      </c>
      <c r="AE2065">
        <f>IF(AND(Q2065&gt;=Chart!$F$2,Q2065&lt;=Chart!$F$3),I2065,#N/A)</f>
        <v>4.4153309530749248E-3</v>
      </c>
      <c r="AF2065">
        <f>IF(AND(Q2065&gt;=Chart!$F$2,Q2065&lt;=Chart!$F$3),H2065/100,#N/A)</f>
        <v>1.34E-2</v>
      </c>
      <c r="AG2065">
        <f>IF(AND(Q2065&gt;=Chart!$F$2,Q2065&lt;=Chart!$F$3),W2065/100,#N/A)</f>
        <v>8.9999999999999998E-4</v>
      </c>
    </row>
    <row r="2066" spans="1:33" x14ac:dyDescent="0.25">
      <c r="A2066">
        <v>1629725400</v>
      </c>
      <c r="B2066">
        <f>INDEX('Daily Data ADJ'!$1:$1048576,MATCH(Calc!$A2066,'Daily Data ADJ'!$A:$A,0),MATCH("SPY, CBOE BZX: Close",'Daily Data ADJ'!$1:$1,0))</f>
        <v>437.17431571999998</v>
      </c>
      <c r="C2066">
        <f>INDEX('Daily Data ADJ'!$1:$1048576,MATCH(Calc!$A2066,'Daily Data ADJ'!$A:$A,0),MATCH("EFFR, FRED: Close",'Daily Data ADJ'!$1:$1,0))</f>
        <v>0.09</v>
      </c>
      <c r="D2066">
        <f>INDEX('Daily Data ADJ'!$1:$1048576,MATCH(Calc!$A2066,'Daily Data ADJ'!$A:$A,1),MATCH("SOFR, FRED: Close",'Daily Data ADJ'!$1:$1,0))</f>
        <v>0.05</v>
      </c>
      <c r="E2066">
        <f>INDEX('Daily Data ADJ'!$1:$1048576,MATCH(Calc!$A2066,'Daily Data ADJ'!$A:$A,0),MATCH("UPRO, CBOE BZX: Close",'Daily Data ADJ'!$1:$1,0))</f>
        <v>63.856410429999997</v>
      </c>
      <c r="F2066">
        <f>INDEX('Daily Data ADJ'!$1:$1048576,MATCH(Calc!$A2066,'Daily Data ADJ'!$A:$A,0),MATCH("ES1!, CME_MINI: Close",'Daily Data ADJ'!$1:$1,0))</f>
        <v>4475.5</v>
      </c>
      <c r="G2066">
        <f>INDEX('Daily Data ADJ'!$1:$1048576,MATCH(Calc!$A2066,'Daily Data ADJ'!$A:$A,0),MATCH("ES2!, CME_MINI: Close",'Daily Data ADJ'!$1:$1,0))</f>
        <v>4465.5</v>
      </c>
      <c r="H2066">
        <f>INDEX('QUANDL MULTPL SP500_DIV_YIELD_M'!$A:$G,MATCH(Calc!$A2066,'QUANDL MULTPL SP500_DIV_YIELD_M'!$A:$A,1),MATCH('QUANDL MULTPL SP500_DIV_YIELD_M'!$E$1,'QUANDL MULTPL SP500_DIV_YIELD_M'!$A$1:$G$1,0))</f>
        <v>1.34</v>
      </c>
      <c r="I2066" s="5">
        <f t="shared" si="192"/>
        <v>4.492361444589232E-3</v>
      </c>
      <c r="J2066" s="1">
        <f>A2066/24/60/60+DATE(1970,1,1)</f>
        <v>44431.5625</v>
      </c>
      <c r="K2066" s="3">
        <f t="shared" si="195"/>
        <v>3</v>
      </c>
      <c r="L2066" s="6">
        <f>(1+Chart!$F$4)^(1/(365/K2066))-1</f>
        <v>1.9979165917494157E-4</v>
      </c>
      <c r="M2066" s="6">
        <f t="shared" si="196"/>
        <v>7.393960838042446E-6</v>
      </c>
      <c r="N2066" s="6">
        <f t="shared" si="197"/>
        <v>3.6841508012752655E-5</v>
      </c>
      <c r="O2066">
        <f>O2065*(B2066/B2065)</f>
        <v>437.17431572000515</v>
      </c>
      <c r="P2066">
        <f t="shared" si="193"/>
        <v>2021</v>
      </c>
      <c r="Q2066" s="1">
        <f t="shared" si="194"/>
        <v>44431.5625</v>
      </c>
      <c r="R2066">
        <f>IF(B2067="",R2065,IF(Q2066&gt;=Chart!$F$2,E2066,0))</f>
        <v>63.856410429999997</v>
      </c>
      <c r="S2066">
        <f>IF(B2067="",S2065,IFERROR(IF(AND(R2066&gt;0,R2065=0),R2066,(1+(B2067/B2066-1)*Calc!$Z$1)*S2065),0))</f>
        <v>63.63534977407766</v>
      </c>
      <c r="T2066">
        <f>IF(B2067="",T2065,IFERROR(IF(AND(R2066&gt;0,R2065=0),R2066,(1+(B2067/B2066-1)*Calc!$Z$1-L2067)*T2065),0))</f>
        <v>62.668172250153461</v>
      </c>
      <c r="U2066">
        <f>IF(B2067="",U2065,IFERROR(IF(AND(R2066&gt;0,R2065=0),R2066,(1+(B2067/B2066-1)*Calc!$Z$1-M2067*2)*U2065),0))</f>
        <v>63.572480520168426</v>
      </c>
      <c r="V2066">
        <f>IF(B2067="",V2065,IFERROR(IF(AND(R2066&gt;0,R2065=0),R2066,(1+(B2067/B2066-1)*Calc!$Z$1-N2067*2)*V2065),0))</f>
        <v>63.27114858065152</v>
      </c>
      <c r="W2066">
        <f>IF(ISNUMBER(C2066),C2066,W2065)</f>
        <v>0.09</v>
      </c>
      <c r="Y2066" s="1">
        <f>IF(AND(Q2066&gt;=Chart!$F$2,Q2066&lt;=Chart!$F$3),Q2066,#N/A)</f>
        <v>44431.5625</v>
      </c>
      <c r="Z2066">
        <f>IF(AND(Q2066&gt;=Chart!$F$2,Q2066&lt;=Chart!$F$3),R2066,#N/A)</f>
        <v>63.856410429999997</v>
      </c>
      <c r="AA2066">
        <f>IF(AND(Q2066&gt;=Chart!$F$2,Q2066&lt;=Chart!$F$3),S2066,#N/A)</f>
        <v>63.63534977407766</v>
      </c>
      <c r="AB2066">
        <f>IF(AND(Q2066&gt;=Chart!$F$2,Q2066&lt;=Chart!$F$3),T2066,#N/A)</f>
        <v>62.668172250153461</v>
      </c>
      <c r="AC2066">
        <f>IF(AND(Q2066&gt;=Chart!$F$2,Q2066&lt;=Chart!$F$3),U2066,#N/A)</f>
        <v>63.572480520168426</v>
      </c>
      <c r="AD2066">
        <f>IF(AND(Q2066&gt;=Chart!$F$2,Q2066&lt;=Chart!$F$3),V2066,#N/A)</f>
        <v>63.27114858065152</v>
      </c>
      <c r="AE2066">
        <f>IF(AND(Q2066&gt;=Chart!$F$2,Q2066&lt;=Chart!$F$3),I2066,#N/A)</f>
        <v>4.492361444589232E-3</v>
      </c>
      <c r="AF2066">
        <f>IF(AND(Q2066&gt;=Chart!$F$2,Q2066&lt;=Chart!$F$3),H2066/100,#N/A)</f>
        <v>1.34E-2</v>
      </c>
      <c r="AG2066">
        <f>IF(AND(Q2066&gt;=Chart!$F$2,Q2066&lt;=Chart!$F$3),W2066/100,#N/A)</f>
        <v>8.9999999999999998E-4</v>
      </c>
    </row>
    <row r="2067" spans="1:33" x14ac:dyDescent="0.25">
      <c r="A2067">
        <v>1629811800</v>
      </c>
      <c r="B2067">
        <f>INDEX('Daily Data ADJ'!$1:$1048576,MATCH(Calc!$A2067,'Daily Data ADJ'!$A:$A,0),MATCH("SPY, CBOE BZX: Close",'Daily Data ADJ'!$1:$1,0))</f>
        <v>437.86830526</v>
      </c>
      <c r="C2067">
        <f>INDEX('Daily Data ADJ'!$1:$1048576,MATCH(Calc!$A2067,'Daily Data ADJ'!$A:$A,0),MATCH("EFFR, FRED: Close",'Daily Data ADJ'!$1:$1,0))</f>
        <v>0.09</v>
      </c>
      <c r="D2067">
        <f>INDEX('Daily Data ADJ'!$1:$1048576,MATCH(Calc!$A2067,'Daily Data ADJ'!$A:$A,1),MATCH("SOFR, FRED: Close",'Daily Data ADJ'!$1:$1,0))</f>
        <v>0.05</v>
      </c>
      <c r="E2067">
        <f>INDEX('Daily Data ADJ'!$1:$1048576,MATCH(Calc!$A2067,'Daily Data ADJ'!$A:$A,0),MATCH("UPRO, CBOE BZX: Close",'Daily Data ADJ'!$1:$1,0))</f>
        <v>64.174821829999999</v>
      </c>
      <c r="F2067">
        <f>INDEX('Daily Data ADJ'!$1:$1048576,MATCH(Calc!$A2067,'Daily Data ADJ'!$A:$A,0),MATCH("ES1!, CME_MINI: Close",'Daily Data ADJ'!$1:$1,0))</f>
        <v>4482.5</v>
      </c>
      <c r="G2067">
        <f>INDEX('Daily Data ADJ'!$1:$1048576,MATCH(Calc!$A2067,'Daily Data ADJ'!$A:$A,0),MATCH("ES2!, CME_MINI: Close",'Daily Data ADJ'!$1:$1,0))</f>
        <v>4472.75</v>
      </c>
      <c r="H2067">
        <f>INDEX('QUANDL MULTPL SP500_DIV_YIELD_M'!$A:$G,MATCH(Calc!$A2067,'QUANDL MULTPL SP500_DIV_YIELD_M'!$A:$A,1),MATCH('QUANDL MULTPL SP500_DIV_YIELD_M'!$E$1,'QUANDL MULTPL SP500_DIV_YIELD_M'!$A$1:$G$1,0))</f>
        <v>1.34</v>
      </c>
      <c r="I2067" s="5">
        <f t="shared" si="192"/>
        <v>4.7278439321183693E-3</v>
      </c>
      <c r="J2067" s="1">
        <f>A2067/24/60/60+DATE(1970,1,1)</f>
        <v>44432.5625</v>
      </c>
      <c r="K2067" s="3">
        <f t="shared" si="195"/>
        <v>1</v>
      </c>
      <c r="L2067" s="6">
        <f>(1+Chart!$F$4)^(1/(365/K2067))-1</f>
        <v>6.6592785027408397E-5</v>
      </c>
      <c r="M2067" s="6">
        <f t="shared" si="196"/>
        <v>2.4646475380585287E-6</v>
      </c>
      <c r="N2067" s="6">
        <f t="shared" si="197"/>
        <v>1.2922556865246904E-5</v>
      </c>
      <c r="O2067">
        <f>O2066*(B2067/B2066)</f>
        <v>437.86830526000517</v>
      </c>
      <c r="P2067">
        <f t="shared" si="193"/>
        <v>2021</v>
      </c>
      <c r="Q2067" s="1">
        <f t="shared" si="194"/>
        <v>44432.5625</v>
      </c>
      <c r="R2067">
        <f>IF(B2068="",R2066,IF(Q2067&gt;=Chart!$F$2,E2067,0))</f>
        <v>64.174821829999999</v>
      </c>
      <c r="S2067">
        <f>IF(B2068="",S2066,IFERROR(IF(AND(R2067&gt;0,R2066=0),R2067,(1+(B2068/B2067-1)*Calc!$Z$1)*S2066),0))</f>
        <v>64.035938398973968</v>
      </c>
      <c r="T2067">
        <f>IF(B2068="",T2066,IFERROR(IF(AND(R2067&gt;0,R2066=0),R2067,(1+(B2068/B2067-1)*Calc!$Z$1-L2068)*T2066),0))</f>
        <v>63.05849918212845</v>
      </c>
      <c r="U2067">
        <f>IF(B2068="",U2066,IFERROR(IF(AND(R2067&gt;0,R2066=0),R2067,(1+(B2068/B2067-1)*Calc!$Z$1-M2068*2)*U2066),0))</f>
        <v>63.972360011547444</v>
      </c>
      <c r="V2067">
        <f>IF(B2068="",V2066,IFERROR(IF(AND(R2067&gt;0,R2066=0),R2067,(1+(B2068/B2067-1)*Calc!$Z$1-N2068*2)*V2066),0))</f>
        <v>63.667878617113224</v>
      </c>
      <c r="W2067">
        <f>IF(ISNUMBER(C2067),C2067,W2066)</f>
        <v>0.09</v>
      </c>
      <c r="Y2067" s="1">
        <f>IF(AND(Q2067&gt;=Chart!$F$2,Q2067&lt;=Chart!$F$3),Q2067,#N/A)</f>
        <v>44432.5625</v>
      </c>
      <c r="Z2067">
        <f>IF(AND(Q2067&gt;=Chart!$F$2,Q2067&lt;=Chart!$F$3),R2067,#N/A)</f>
        <v>64.174821829999999</v>
      </c>
      <c r="AA2067">
        <f>IF(AND(Q2067&gt;=Chart!$F$2,Q2067&lt;=Chart!$F$3),S2067,#N/A)</f>
        <v>64.035938398973968</v>
      </c>
      <c r="AB2067">
        <f>IF(AND(Q2067&gt;=Chart!$F$2,Q2067&lt;=Chart!$F$3),T2067,#N/A)</f>
        <v>63.05849918212845</v>
      </c>
      <c r="AC2067">
        <f>IF(AND(Q2067&gt;=Chart!$F$2,Q2067&lt;=Chart!$F$3),U2067,#N/A)</f>
        <v>63.972360011547444</v>
      </c>
      <c r="AD2067">
        <f>IF(AND(Q2067&gt;=Chart!$F$2,Q2067&lt;=Chart!$F$3),V2067,#N/A)</f>
        <v>63.667878617113224</v>
      </c>
      <c r="AE2067">
        <f>IF(AND(Q2067&gt;=Chart!$F$2,Q2067&lt;=Chart!$F$3),I2067,#N/A)</f>
        <v>4.7278439321183693E-3</v>
      </c>
      <c r="AF2067">
        <f>IF(AND(Q2067&gt;=Chart!$F$2,Q2067&lt;=Chart!$F$3),H2067/100,#N/A)</f>
        <v>1.34E-2</v>
      </c>
      <c r="AG2067">
        <f>IF(AND(Q2067&gt;=Chart!$F$2,Q2067&lt;=Chart!$F$3),W2067/100,#N/A)</f>
        <v>8.9999999999999998E-4</v>
      </c>
    </row>
    <row r="2068" spans="1:33" x14ac:dyDescent="0.25">
      <c r="A2068">
        <v>1629898200</v>
      </c>
      <c r="B2068">
        <f>INDEX('Daily Data ADJ'!$1:$1048576,MATCH(Calc!$A2068,'Daily Data ADJ'!$A:$A,0),MATCH("SPY, CBOE BZX: Close",'Daily Data ADJ'!$1:$1,0))</f>
        <v>438.78710832000002</v>
      </c>
      <c r="C2068">
        <f>INDEX('Daily Data ADJ'!$1:$1048576,MATCH(Calc!$A2068,'Daily Data ADJ'!$A:$A,0),MATCH("EFFR, FRED: Close",'Daily Data ADJ'!$1:$1,0))</f>
        <v>0.09</v>
      </c>
      <c r="D2068">
        <f>INDEX('Daily Data ADJ'!$1:$1048576,MATCH(Calc!$A2068,'Daily Data ADJ'!$A:$A,1),MATCH("SOFR, FRED: Close",'Daily Data ADJ'!$1:$1,0))</f>
        <v>0.05</v>
      </c>
      <c r="E2068">
        <f>INDEX('Daily Data ADJ'!$1:$1048576,MATCH(Calc!$A2068,'Daily Data ADJ'!$A:$A,0),MATCH("UPRO, CBOE BZX: Close",'Daily Data ADJ'!$1:$1,0))</f>
        <v>64.547960180000004</v>
      </c>
      <c r="F2068">
        <f>INDEX('Daily Data ADJ'!$1:$1048576,MATCH(Calc!$A2068,'Daily Data ADJ'!$A:$A,0),MATCH("ES1!, CME_MINI: Close",'Daily Data ADJ'!$1:$1,0))</f>
        <v>4493</v>
      </c>
      <c r="G2068">
        <f>INDEX('Daily Data ADJ'!$1:$1048576,MATCH(Calc!$A2068,'Daily Data ADJ'!$A:$A,0),MATCH("ES2!, CME_MINI: Close",'Daily Data ADJ'!$1:$1,0))</f>
        <v>4483</v>
      </c>
      <c r="H2068">
        <f>INDEX('QUANDL MULTPL SP500_DIV_YIELD_M'!$A:$G,MATCH(Calc!$A2068,'QUANDL MULTPL SP500_DIV_YIELD_M'!$A:$A,1),MATCH('QUANDL MULTPL SP500_DIV_YIELD_M'!$E$1,'QUANDL MULTPL SP500_DIV_YIELD_M'!$A$1:$G$1,0))</f>
        <v>1.34</v>
      </c>
      <c r="I2068" s="5">
        <f t="shared" si="192"/>
        <v>4.5269403577317454E-3</v>
      </c>
      <c r="J2068" s="1">
        <f>A2068/24/60/60+DATE(1970,1,1)</f>
        <v>44433.5625</v>
      </c>
      <c r="K2068" s="3">
        <f t="shared" si="195"/>
        <v>1</v>
      </c>
      <c r="L2068" s="6">
        <f>(1+Chart!$F$4)^(1/(365/K2068))-1</f>
        <v>6.6592785027408397E-5</v>
      </c>
      <c r="M2068" s="6">
        <f t="shared" si="196"/>
        <v>2.4646475380585287E-6</v>
      </c>
      <c r="N2068" s="6">
        <f t="shared" si="197"/>
        <v>1.2374664462688756E-5</v>
      </c>
      <c r="O2068">
        <f>O2067*(B2068/B2067)</f>
        <v>438.78710832000519</v>
      </c>
      <c r="P2068">
        <f t="shared" si="193"/>
        <v>2021</v>
      </c>
      <c r="Q2068" s="1">
        <f t="shared" si="194"/>
        <v>44433.5625</v>
      </c>
      <c r="R2068">
        <f>IF(B2069="",R2067,IF(Q2068&gt;=Chart!$F$2,E2068,0))</f>
        <v>64.547960180000004</v>
      </c>
      <c r="S2068">
        <f>IF(B2069="",S2067,IFERROR(IF(AND(R2068&gt;0,R2067=0),R2068,(1+(B2069/B2068-1)*Calc!$Z$1)*S2067),0))</f>
        <v>62.901889903181228</v>
      </c>
      <c r="T2068">
        <f>IF(B2069="",T2067,IFERROR(IF(AND(R2068&gt;0,R2067=0),R2068,(1+(B2069/B2068-1)*Calc!$Z$1-L2069)*T2067),0))</f>
        <v>61.937561466804461</v>
      </c>
      <c r="U2068">
        <f>IF(B2069="",U2067,IFERROR(IF(AND(R2068&gt;0,R2067=0),R2068,(1+(B2069/B2068-1)*Calc!$Z$1-M2069*2)*U2067),0))</f>
        <v>62.83912212258344</v>
      </c>
      <c r="V2068">
        <f>IF(B2069="",V2067,IFERROR(IF(AND(R2068&gt;0,R2067=0),R2068,(1+(B2069/B2068-1)*Calc!$Z$1-N2069*2)*V2067),0))</f>
        <v>62.53871354738822</v>
      </c>
      <c r="W2068">
        <f>IF(ISNUMBER(C2068),C2068,W2067)</f>
        <v>0.09</v>
      </c>
      <c r="Y2068" s="1">
        <f>IF(AND(Q2068&gt;=Chart!$F$2,Q2068&lt;=Chart!$F$3),Q2068,#N/A)</f>
        <v>44433.5625</v>
      </c>
      <c r="Z2068">
        <f>IF(AND(Q2068&gt;=Chart!$F$2,Q2068&lt;=Chart!$F$3),R2068,#N/A)</f>
        <v>64.547960180000004</v>
      </c>
      <c r="AA2068">
        <f>IF(AND(Q2068&gt;=Chart!$F$2,Q2068&lt;=Chart!$F$3),S2068,#N/A)</f>
        <v>62.901889903181228</v>
      </c>
      <c r="AB2068">
        <f>IF(AND(Q2068&gt;=Chart!$F$2,Q2068&lt;=Chart!$F$3),T2068,#N/A)</f>
        <v>61.937561466804461</v>
      </c>
      <c r="AC2068">
        <f>IF(AND(Q2068&gt;=Chart!$F$2,Q2068&lt;=Chart!$F$3),U2068,#N/A)</f>
        <v>62.83912212258344</v>
      </c>
      <c r="AD2068">
        <f>IF(AND(Q2068&gt;=Chart!$F$2,Q2068&lt;=Chart!$F$3),V2068,#N/A)</f>
        <v>62.53871354738822</v>
      </c>
      <c r="AE2068">
        <f>IF(AND(Q2068&gt;=Chart!$F$2,Q2068&lt;=Chart!$F$3),I2068,#N/A)</f>
        <v>4.5269403577317454E-3</v>
      </c>
      <c r="AF2068">
        <f>IF(AND(Q2068&gt;=Chart!$F$2,Q2068&lt;=Chart!$F$3),H2068/100,#N/A)</f>
        <v>1.34E-2</v>
      </c>
      <c r="AG2068">
        <f>IF(AND(Q2068&gt;=Chart!$F$2,Q2068&lt;=Chart!$F$3),W2068/100,#N/A)</f>
        <v>8.9999999999999998E-4</v>
      </c>
    </row>
    <row r="2069" spans="1:33" x14ac:dyDescent="0.25">
      <c r="A2069">
        <v>1629984600</v>
      </c>
      <c r="B2069">
        <f>INDEX('Daily Data ADJ'!$1:$1048576,MATCH(Calc!$A2069,'Daily Data ADJ'!$A:$A,0),MATCH("SPY, CBOE BZX: Close",'Daily Data ADJ'!$1:$1,0))</f>
        <v>436.19686565000001</v>
      </c>
      <c r="C2069">
        <f>INDEX('Daily Data ADJ'!$1:$1048576,MATCH(Calc!$A2069,'Daily Data ADJ'!$A:$A,0),MATCH("EFFR, FRED: Close",'Daily Data ADJ'!$1:$1,0))</f>
        <v>0.09</v>
      </c>
      <c r="D2069">
        <f>INDEX('Daily Data ADJ'!$1:$1048576,MATCH(Calc!$A2069,'Daily Data ADJ'!$A:$A,1),MATCH("SOFR, FRED: Close",'Daily Data ADJ'!$1:$1,0))</f>
        <v>0.05</v>
      </c>
      <c r="E2069">
        <f>INDEX('Daily Data ADJ'!$1:$1048576,MATCH(Calc!$A2069,'Daily Data ADJ'!$A:$A,0),MATCH("UPRO, CBOE BZX: Close",'Daily Data ADJ'!$1:$1,0))</f>
        <v>63.43849548</v>
      </c>
      <c r="F2069">
        <f>INDEX('Daily Data ADJ'!$1:$1048576,MATCH(Calc!$A2069,'Daily Data ADJ'!$A:$A,0),MATCH("ES1!, CME_MINI: Close",'Daily Data ADJ'!$1:$1,0))</f>
        <v>4466.5</v>
      </c>
      <c r="G2069">
        <f>INDEX('Daily Data ADJ'!$1:$1048576,MATCH(Calc!$A2069,'Daily Data ADJ'!$A:$A,0),MATCH("ES2!, CME_MINI: Close",'Daily Data ADJ'!$1:$1,0))</f>
        <v>4456.75</v>
      </c>
      <c r="H2069">
        <f>INDEX('QUANDL MULTPL SP500_DIV_YIELD_M'!$A:$G,MATCH(Calc!$A2069,'QUANDL MULTPL SP500_DIV_YIELD_M'!$A:$A,1),MATCH('QUANDL MULTPL SP500_DIV_YIELD_M'!$E$1,'QUANDL MULTPL SP500_DIV_YIELD_M'!$A$1:$G$1,0))</f>
        <v>1.34</v>
      </c>
      <c r="I2069" s="5">
        <f t="shared" si="192"/>
        <v>4.6968800899822912E-3</v>
      </c>
      <c r="J2069" s="1">
        <f>A2069/24/60/60+DATE(1970,1,1)</f>
        <v>44434.5625</v>
      </c>
      <c r="K2069" s="3">
        <f t="shared" si="195"/>
        <v>1</v>
      </c>
      <c r="L2069" s="6">
        <f>(1+Chart!$F$4)^(1/(365/K2069))-1</f>
        <v>6.6592785027408397E-5</v>
      </c>
      <c r="M2069" s="6">
        <f t="shared" si="196"/>
        <v>2.4646475380585287E-6</v>
      </c>
      <c r="N2069" s="6">
        <f t="shared" si="197"/>
        <v>1.2838121219660437E-5</v>
      </c>
      <c r="O2069">
        <f>O2068*(B2069/B2068)</f>
        <v>436.19686565000518</v>
      </c>
      <c r="P2069">
        <f t="shared" si="193"/>
        <v>2021</v>
      </c>
      <c r="Q2069" s="1">
        <f t="shared" si="194"/>
        <v>44434.5625</v>
      </c>
      <c r="R2069">
        <f>IF(B2070="",R2068,IF(Q2069&gt;=Chart!$F$2,E2069,0))</f>
        <v>63.43849548</v>
      </c>
      <c r="S2069">
        <f>IF(B2070="",S2068,IFERROR(IF(AND(R2069&gt;0,R2068=0),R2069,(1+(B2070/B2069-1)*Calc!$Z$1)*S2068),0))</f>
        <v>64.589102790024384</v>
      </c>
      <c r="T2069">
        <f>IF(B2070="",T2068,IFERROR(IF(AND(R2069&gt;0,R2068=0),R2069,(1+(B2070/B2069-1)*Calc!$Z$1-L2070)*T2068),0))</f>
        <v>63.59478364636329</v>
      </c>
      <c r="U2069">
        <f>IF(B2070="",U2068,IFERROR(IF(AND(R2069&gt;0,R2068=0),R2069,(1+(B2070/B2069-1)*Calc!$Z$1-M2070*2)*U2068),0))</f>
        <v>64.52437604440189</v>
      </c>
      <c r="V2069">
        <f>IF(B2070="",V2068,IFERROR(IF(AND(R2069&gt;0,R2068=0),R2069,(1+(B2070/B2069-1)*Calc!$Z$1-N2070*2)*V2068),0))</f>
        <v>64.214553610809446</v>
      </c>
      <c r="W2069">
        <f>IF(ISNUMBER(C2069),C2069,W2068)</f>
        <v>0.09</v>
      </c>
      <c r="Y2069" s="1">
        <f>IF(AND(Q2069&gt;=Chart!$F$2,Q2069&lt;=Chart!$F$3),Q2069,#N/A)</f>
        <v>44434.5625</v>
      </c>
      <c r="Z2069">
        <f>IF(AND(Q2069&gt;=Chart!$F$2,Q2069&lt;=Chart!$F$3),R2069,#N/A)</f>
        <v>63.43849548</v>
      </c>
      <c r="AA2069">
        <f>IF(AND(Q2069&gt;=Chart!$F$2,Q2069&lt;=Chart!$F$3),S2069,#N/A)</f>
        <v>64.589102790024384</v>
      </c>
      <c r="AB2069">
        <f>IF(AND(Q2069&gt;=Chart!$F$2,Q2069&lt;=Chart!$F$3),T2069,#N/A)</f>
        <v>63.59478364636329</v>
      </c>
      <c r="AC2069">
        <f>IF(AND(Q2069&gt;=Chart!$F$2,Q2069&lt;=Chart!$F$3),U2069,#N/A)</f>
        <v>64.52437604440189</v>
      </c>
      <c r="AD2069">
        <f>IF(AND(Q2069&gt;=Chart!$F$2,Q2069&lt;=Chart!$F$3),V2069,#N/A)</f>
        <v>64.214553610809446</v>
      </c>
      <c r="AE2069">
        <f>IF(AND(Q2069&gt;=Chart!$F$2,Q2069&lt;=Chart!$F$3),I2069,#N/A)</f>
        <v>4.6968800899822912E-3</v>
      </c>
      <c r="AF2069">
        <f>IF(AND(Q2069&gt;=Chart!$F$2,Q2069&lt;=Chart!$F$3),H2069/100,#N/A)</f>
        <v>1.34E-2</v>
      </c>
      <c r="AG2069">
        <f>IF(AND(Q2069&gt;=Chart!$F$2,Q2069&lt;=Chart!$F$3),W2069/100,#N/A)</f>
        <v>8.9999999999999998E-4</v>
      </c>
    </row>
    <row r="2070" spans="1:33" x14ac:dyDescent="0.25">
      <c r="A2070">
        <v>1630071000</v>
      </c>
      <c r="B2070">
        <f>INDEX('Daily Data ADJ'!$1:$1048576,MATCH(Calc!$A2070,'Daily Data ADJ'!$A:$A,0),MATCH("SPY, CBOE BZX: Close",'Daily Data ADJ'!$1:$1,0))</f>
        <v>440.09689141000001</v>
      </c>
      <c r="C2070">
        <f>INDEX('Daily Data ADJ'!$1:$1048576,MATCH(Calc!$A2070,'Daily Data ADJ'!$A:$A,0),MATCH("EFFR, FRED: Close",'Daily Data ADJ'!$1:$1,0))</f>
        <v>0.08</v>
      </c>
      <c r="D2070">
        <f>INDEX('Daily Data ADJ'!$1:$1048576,MATCH(Calc!$A2070,'Daily Data ADJ'!$A:$A,1),MATCH("SOFR, FRED: Close",'Daily Data ADJ'!$1:$1,0))</f>
        <v>0.05</v>
      </c>
      <c r="E2070">
        <f>INDEX('Daily Data ADJ'!$1:$1048576,MATCH(Calc!$A2070,'Daily Data ADJ'!$A:$A,0),MATCH("UPRO, CBOE BZX: Close",'Daily Data ADJ'!$1:$1,0))</f>
        <v>65.070353879999999</v>
      </c>
      <c r="F2070">
        <f>INDEX('Daily Data ADJ'!$1:$1048576,MATCH(Calc!$A2070,'Daily Data ADJ'!$A:$A,0),MATCH("ES1!, CME_MINI: Close",'Daily Data ADJ'!$1:$1,0))</f>
        <v>4505.5</v>
      </c>
      <c r="G2070">
        <f>INDEX('Daily Data ADJ'!$1:$1048576,MATCH(Calc!$A2070,'Daily Data ADJ'!$A:$A,0),MATCH("ES2!, CME_MINI: Close",'Daily Data ADJ'!$1:$1,0))</f>
        <v>4495.75</v>
      </c>
      <c r="H2070">
        <f>INDEX('QUANDL MULTPL SP500_DIV_YIELD_M'!$A:$G,MATCH(Calc!$A2070,'QUANDL MULTPL SP500_DIV_YIELD_M'!$A:$A,1),MATCH('QUANDL MULTPL SP500_DIV_YIELD_M'!$E$1,'QUANDL MULTPL SP500_DIV_YIELD_M'!$A$1:$G$1,0))</f>
        <v>1.34</v>
      </c>
      <c r="I2070" s="5">
        <f t="shared" si="192"/>
        <v>4.7719704216261701E-3</v>
      </c>
      <c r="J2070" s="1">
        <f>A2070/24/60/60+DATE(1970,1,1)</f>
        <v>44435.5625</v>
      </c>
      <c r="K2070" s="3">
        <f t="shared" si="195"/>
        <v>1</v>
      </c>
      <c r="L2070" s="6">
        <f>(1+Chart!$F$4)^(1/(365/K2070))-1</f>
        <v>6.6592785027408397E-5</v>
      </c>
      <c r="M2070" s="6">
        <f t="shared" si="196"/>
        <v>2.1909069769510126E-6</v>
      </c>
      <c r="N2070" s="6">
        <f t="shared" si="197"/>
        <v>1.3042881396252426E-5</v>
      </c>
      <c r="O2070">
        <f>O2069*(B2070/B2069)</f>
        <v>440.09689141000524</v>
      </c>
      <c r="P2070">
        <f t="shared" si="193"/>
        <v>2021</v>
      </c>
      <c r="Q2070" s="1">
        <f t="shared" si="194"/>
        <v>44435.5625</v>
      </c>
      <c r="R2070">
        <f>IF(B2071="",R2069,IF(Q2070&gt;=Chart!$F$2,E2070,0))</f>
        <v>65.070353879999999</v>
      </c>
      <c r="S2070">
        <f>IF(B2071="",S2069,IFERROR(IF(AND(R2070&gt;0,R2069=0),R2070,(1+(B2071/B2070-1)*Calc!$Z$1)*S2069),0))</f>
        <v>65.441205557689074</v>
      </c>
      <c r="T2070">
        <f>IF(B2071="",T2069,IFERROR(IF(AND(R2070&gt;0,R2069=0),R2070,(1+(B2071/B2070-1)*Calc!$Z$1-L2071)*T2069),0))</f>
        <v>64.421062981597686</v>
      </c>
      <c r="U2070">
        <f>IF(B2071="",U2069,IFERROR(IF(AND(R2070&gt;0,R2069=0),R2070,(1+(B2071/B2070-1)*Calc!$Z$1-M2071*2)*U2069),0))</f>
        <v>65.374776690130091</v>
      </c>
      <c r="V2070">
        <f>IF(B2071="",V2069,IFERROR(IF(AND(R2070&gt;0,R2069=0),R2070,(1+(B2071/B2070-1)*Calc!$Z$1-N2071*2)*V2069),0))</f>
        <v>65.056650318790844</v>
      </c>
      <c r="W2070">
        <f>IF(ISNUMBER(C2070),C2070,W2069)</f>
        <v>0.08</v>
      </c>
      <c r="Y2070" s="1">
        <f>IF(AND(Q2070&gt;=Chart!$F$2,Q2070&lt;=Chart!$F$3),Q2070,#N/A)</f>
        <v>44435.5625</v>
      </c>
      <c r="Z2070">
        <f>IF(AND(Q2070&gt;=Chart!$F$2,Q2070&lt;=Chart!$F$3),R2070,#N/A)</f>
        <v>65.070353879999999</v>
      </c>
      <c r="AA2070">
        <f>IF(AND(Q2070&gt;=Chart!$F$2,Q2070&lt;=Chart!$F$3),S2070,#N/A)</f>
        <v>65.441205557689074</v>
      </c>
      <c r="AB2070">
        <f>IF(AND(Q2070&gt;=Chart!$F$2,Q2070&lt;=Chart!$F$3),T2070,#N/A)</f>
        <v>64.421062981597686</v>
      </c>
      <c r="AC2070">
        <f>IF(AND(Q2070&gt;=Chart!$F$2,Q2070&lt;=Chart!$F$3),U2070,#N/A)</f>
        <v>65.374776690130091</v>
      </c>
      <c r="AD2070">
        <f>IF(AND(Q2070&gt;=Chart!$F$2,Q2070&lt;=Chart!$F$3),V2070,#N/A)</f>
        <v>65.056650318790844</v>
      </c>
      <c r="AE2070">
        <f>IF(AND(Q2070&gt;=Chart!$F$2,Q2070&lt;=Chart!$F$3),I2070,#N/A)</f>
        <v>4.7719704216261701E-3</v>
      </c>
      <c r="AF2070">
        <f>IF(AND(Q2070&gt;=Chart!$F$2,Q2070&lt;=Chart!$F$3),H2070/100,#N/A)</f>
        <v>1.34E-2</v>
      </c>
      <c r="AG2070">
        <f>IF(AND(Q2070&gt;=Chart!$F$2,Q2070&lt;=Chart!$F$3),W2070/100,#N/A)</f>
        <v>8.0000000000000004E-4</v>
      </c>
    </row>
    <row r="2071" spans="1:33" x14ac:dyDescent="0.25">
      <c r="A2071">
        <v>1630330200</v>
      </c>
      <c r="B2071">
        <f>INDEX('Daily Data ADJ'!$1:$1048576,MATCH(Calc!$A2071,'Daily Data ADJ'!$A:$A,0),MATCH("SPY, CBOE BZX: Close",'Daily Data ADJ'!$1:$1,0))</f>
        <v>442.03224254000003</v>
      </c>
      <c r="C2071">
        <f>INDEX('Daily Data ADJ'!$1:$1048576,MATCH(Calc!$A2071,'Daily Data ADJ'!$A:$A,0),MATCH("EFFR, FRED: Close",'Daily Data ADJ'!$1:$1,0))</f>
        <v>0.08</v>
      </c>
      <c r="D2071">
        <f>INDEX('Daily Data ADJ'!$1:$1048576,MATCH(Calc!$A2071,'Daily Data ADJ'!$A:$A,1),MATCH("SOFR, FRED: Close",'Daily Data ADJ'!$1:$1,0))</f>
        <v>0.05</v>
      </c>
      <c r="E2071">
        <f>INDEX('Daily Data ADJ'!$1:$1048576,MATCH(Calc!$A2071,'Daily Data ADJ'!$A:$A,0),MATCH("UPRO, CBOE BZX: Close",'Daily Data ADJ'!$1:$1,0))</f>
        <v>65.936034860000007</v>
      </c>
      <c r="F2071">
        <f>INDEX('Daily Data ADJ'!$1:$1048576,MATCH(Calc!$A2071,'Daily Data ADJ'!$A:$A,0),MATCH("ES1!, CME_MINI: Close",'Daily Data ADJ'!$1:$1,0))</f>
        <v>4525.25</v>
      </c>
      <c r="G2071">
        <f>INDEX('Daily Data ADJ'!$1:$1048576,MATCH(Calc!$A2071,'Daily Data ADJ'!$A:$A,0),MATCH("ES2!, CME_MINI: Close",'Daily Data ADJ'!$1:$1,0))</f>
        <v>4515.5</v>
      </c>
      <c r="H2071">
        <f>INDEX('QUANDL MULTPL SP500_DIV_YIELD_M'!$A:$G,MATCH(Calc!$A2071,'QUANDL MULTPL SP500_DIV_YIELD_M'!$A:$A,1),MATCH('QUANDL MULTPL SP500_DIV_YIELD_M'!$E$1,'QUANDL MULTPL SP500_DIV_YIELD_M'!$A$1:$G$1,0))</f>
        <v>1.34</v>
      </c>
      <c r="I2071" s="5">
        <f t="shared" si="192"/>
        <v>4.8095048476200272E-3</v>
      </c>
      <c r="J2071" s="1">
        <f>A2071/24/60/60+DATE(1970,1,1)</f>
        <v>44438.5625</v>
      </c>
      <c r="K2071" s="3">
        <f t="shared" si="195"/>
        <v>3</v>
      </c>
      <c r="L2071" s="6">
        <f>(1+Chart!$F$4)^(1/(365/K2071))-1</f>
        <v>1.9979165917494157E-4</v>
      </c>
      <c r="M2071" s="6">
        <f t="shared" si="196"/>
        <v>6.5727353308897563E-6</v>
      </c>
      <c r="N2071" s="6">
        <f t="shared" si="197"/>
        <v>3.9436197827757979E-5</v>
      </c>
      <c r="O2071">
        <f>O2070*(B2071/B2070)</f>
        <v>442.03224254000531</v>
      </c>
      <c r="P2071">
        <f t="shared" si="193"/>
        <v>2021</v>
      </c>
      <c r="Q2071" s="1">
        <f t="shared" si="194"/>
        <v>44438.5625</v>
      </c>
      <c r="R2071">
        <f>IF(B2072="",R2070,IF(Q2071&gt;=Chart!$F$2,E2071,0))</f>
        <v>65.936034860000007</v>
      </c>
      <c r="S2071">
        <f>IF(B2072="",S2070,IFERROR(IF(AND(R2071&gt;0,R2070=0),R2071,(1+(B2072/B2071-1)*Calc!$Z$1)*S2070),0))</f>
        <v>65.150342893638566</v>
      </c>
      <c r="T2071">
        <f>IF(B2072="",T2070,IFERROR(IF(AND(R2071&gt;0,R2070=0),R2071,(1+(B2072/B2071-1)*Calc!$Z$1-L2072)*T2070),0))</f>
        <v>64.130444507048693</v>
      </c>
      <c r="U2071">
        <f>IF(B2072="",U2070,IFERROR(IF(AND(R2071&gt;0,R2070=0),R2071,(1+(B2072/B2071-1)*Calc!$Z$1-M2072*2)*U2070),0))</f>
        <v>65.083994412050856</v>
      </c>
      <c r="V2071">
        <f>IF(B2072="",V2070,IFERROR(IF(AND(R2071&gt;0,R2070=0),R2071,(1+(B2072/B2071-1)*Calc!$Z$1-N2072*2)*V2070),0))</f>
        <v>64.765860650280473</v>
      </c>
      <c r="W2071">
        <f>IF(ISNUMBER(C2071),C2071,W2070)</f>
        <v>0.08</v>
      </c>
      <c r="Y2071" s="1">
        <f>IF(AND(Q2071&gt;=Chart!$F$2,Q2071&lt;=Chart!$F$3),Q2071,#N/A)</f>
        <v>44438.5625</v>
      </c>
      <c r="Z2071">
        <f>IF(AND(Q2071&gt;=Chart!$F$2,Q2071&lt;=Chart!$F$3),R2071,#N/A)</f>
        <v>65.936034860000007</v>
      </c>
      <c r="AA2071">
        <f>IF(AND(Q2071&gt;=Chart!$F$2,Q2071&lt;=Chart!$F$3),S2071,#N/A)</f>
        <v>65.150342893638566</v>
      </c>
      <c r="AB2071">
        <f>IF(AND(Q2071&gt;=Chart!$F$2,Q2071&lt;=Chart!$F$3),T2071,#N/A)</f>
        <v>64.130444507048693</v>
      </c>
      <c r="AC2071">
        <f>IF(AND(Q2071&gt;=Chart!$F$2,Q2071&lt;=Chart!$F$3),U2071,#N/A)</f>
        <v>65.083994412050856</v>
      </c>
      <c r="AD2071">
        <f>IF(AND(Q2071&gt;=Chart!$F$2,Q2071&lt;=Chart!$F$3),V2071,#N/A)</f>
        <v>64.765860650280473</v>
      </c>
      <c r="AE2071">
        <f>IF(AND(Q2071&gt;=Chart!$F$2,Q2071&lt;=Chart!$F$3),I2071,#N/A)</f>
        <v>4.8095048476200272E-3</v>
      </c>
      <c r="AF2071">
        <f>IF(AND(Q2071&gt;=Chart!$F$2,Q2071&lt;=Chart!$F$3),H2071/100,#N/A)</f>
        <v>1.34E-2</v>
      </c>
      <c r="AG2071">
        <f>IF(AND(Q2071&gt;=Chart!$F$2,Q2071&lt;=Chart!$F$3),W2071/100,#N/A)</f>
        <v>8.0000000000000004E-4</v>
      </c>
    </row>
    <row r="2072" spans="1:33" x14ac:dyDescent="0.25">
      <c r="A2072">
        <v>1630416600</v>
      </c>
      <c r="B2072">
        <f>INDEX('Daily Data ADJ'!$1:$1048576,MATCH(Calc!$A2072,'Daily Data ADJ'!$A:$A,0),MATCH("SPY, CBOE BZX: Close",'Daily Data ADJ'!$1:$1,0))</f>
        <v>441.37735099999998</v>
      </c>
      <c r="C2072">
        <f>INDEX('Daily Data ADJ'!$1:$1048576,MATCH(Calc!$A2072,'Daily Data ADJ'!$A:$A,0),MATCH("EFFR, FRED: Close",'Daily Data ADJ'!$1:$1,0))</f>
        <v>0.06</v>
      </c>
      <c r="D2072">
        <f>INDEX('Daily Data ADJ'!$1:$1048576,MATCH(Calc!$A2072,'Daily Data ADJ'!$A:$A,1),MATCH("SOFR, FRED: Close",'Daily Data ADJ'!$1:$1,0))</f>
        <v>0.05</v>
      </c>
      <c r="E2072">
        <f>INDEX('Daily Data ADJ'!$1:$1048576,MATCH(Calc!$A2072,'Daily Data ADJ'!$A:$A,0),MATCH("UPRO, CBOE BZX: Close",'Daily Data ADJ'!$1:$1,0))</f>
        <v>65.737027740000002</v>
      </c>
      <c r="F2072">
        <f>INDEX('Daily Data ADJ'!$1:$1048576,MATCH(Calc!$A2072,'Daily Data ADJ'!$A:$A,0),MATCH("ES1!, CME_MINI: Close",'Daily Data ADJ'!$1:$1,0))</f>
        <v>4520.5</v>
      </c>
      <c r="G2072">
        <f>INDEX('Daily Data ADJ'!$1:$1048576,MATCH(Calc!$A2072,'Daily Data ADJ'!$A:$A,0),MATCH("ES2!, CME_MINI: Close",'Daily Data ADJ'!$1:$1,0))</f>
        <v>4510.75</v>
      </c>
      <c r="H2072">
        <f>INDEX('QUANDL MULTPL SP500_DIV_YIELD_M'!$A:$G,MATCH(Calc!$A2072,'QUANDL MULTPL SP500_DIV_YIELD_M'!$A:$A,1),MATCH('QUANDL MULTPL SP500_DIV_YIELD_M'!$E$1,'QUANDL MULTPL SP500_DIV_YIELD_M'!$A$1:$G$1,0))</f>
        <v>1.32</v>
      </c>
      <c r="I2072" s="5">
        <f t="shared" si="192"/>
        <v>4.6005074379195203E-3</v>
      </c>
      <c r="J2072" s="1">
        <f>A2072/24/60/60+DATE(1970,1,1)</f>
        <v>44439.5625</v>
      </c>
      <c r="K2072" s="3">
        <f t="shared" si="195"/>
        <v>1</v>
      </c>
      <c r="L2072" s="6">
        <f>(1+Chart!$F$4)^(1/(365/K2072))-1</f>
        <v>6.6592785027408397E-5</v>
      </c>
      <c r="M2072" s="6">
        <f t="shared" si="196"/>
        <v>1.6433440133134525E-6</v>
      </c>
      <c r="N2072" s="6">
        <f t="shared" si="197"/>
        <v>1.257530495357706E-5</v>
      </c>
      <c r="O2072">
        <f>O2071*(B2072/B2071)</f>
        <v>441.37735100000526</v>
      </c>
      <c r="P2072">
        <f t="shared" si="193"/>
        <v>2021</v>
      </c>
      <c r="Q2072" s="1">
        <f t="shared" si="194"/>
        <v>44439.5625</v>
      </c>
      <c r="R2072">
        <f>IF(B2073="",R2071,IF(Q2072&gt;=Chart!$F$2,E2072,0))</f>
        <v>65.737027740000002</v>
      </c>
      <c r="S2072">
        <f>IF(B2073="",S2071,IFERROR(IF(AND(R2072&gt;0,R2071=0),R2072,(1+(B2073/B2072-1)*Calc!$Z$1)*S2071),0))</f>
        <v>65.254223321047988</v>
      </c>
      <c r="T2072">
        <f>IF(B2073="",T2071,IFERROR(IF(AND(R2072&gt;0,R2071=0),R2072,(1+(B2073/B2072-1)*Calc!$Z$1-L2073)*T2071),0))</f>
        <v>64.228428109665401</v>
      </c>
      <c r="U2072">
        <f>IF(B2073="",U2071,IFERROR(IF(AND(R2072&gt;0,R2071=0),R2072,(1+(B2073/B2072-1)*Calc!$Z$1-M2073*2)*U2071),0))</f>
        <v>65.187483862678832</v>
      </c>
      <c r="V2072">
        <f>IF(B2073="",V2071,IFERROR(IF(AND(R2072&gt;0,R2071=0),R2072,(1+(B2073/B2072-1)*Calc!$Z$1-N2073*2)*V2071),0))</f>
        <v>64.867639960292991</v>
      </c>
      <c r="W2072">
        <f>IF(ISNUMBER(C2072),C2072,W2071)</f>
        <v>0.06</v>
      </c>
      <c r="Y2072" s="1">
        <f>IF(AND(Q2072&gt;=Chart!$F$2,Q2072&lt;=Chart!$F$3),Q2072,#N/A)</f>
        <v>44439.5625</v>
      </c>
      <c r="Z2072">
        <f>IF(AND(Q2072&gt;=Chart!$F$2,Q2072&lt;=Chart!$F$3),R2072,#N/A)</f>
        <v>65.737027740000002</v>
      </c>
      <c r="AA2072">
        <f>IF(AND(Q2072&gt;=Chart!$F$2,Q2072&lt;=Chart!$F$3),S2072,#N/A)</f>
        <v>65.254223321047988</v>
      </c>
      <c r="AB2072">
        <f>IF(AND(Q2072&gt;=Chart!$F$2,Q2072&lt;=Chart!$F$3),T2072,#N/A)</f>
        <v>64.228428109665401</v>
      </c>
      <c r="AC2072">
        <f>IF(AND(Q2072&gt;=Chart!$F$2,Q2072&lt;=Chart!$F$3),U2072,#N/A)</f>
        <v>65.187483862678832</v>
      </c>
      <c r="AD2072">
        <f>IF(AND(Q2072&gt;=Chart!$F$2,Q2072&lt;=Chart!$F$3),V2072,#N/A)</f>
        <v>64.867639960292991</v>
      </c>
      <c r="AE2072">
        <f>IF(AND(Q2072&gt;=Chart!$F$2,Q2072&lt;=Chart!$F$3),I2072,#N/A)</f>
        <v>4.6005074379195203E-3</v>
      </c>
      <c r="AF2072">
        <f>IF(AND(Q2072&gt;=Chart!$F$2,Q2072&lt;=Chart!$F$3),H2072/100,#N/A)</f>
        <v>1.32E-2</v>
      </c>
      <c r="AG2072">
        <f>IF(AND(Q2072&gt;=Chart!$F$2,Q2072&lt;=Chart!$F$3),W2072/100,#N/A)</f>
        <v>5.9999999999999995E-4</v>
      </c>
    </row>
    <row r="2073" spans="1:33" x14ac:dyDescent="0.25">
      <c r="A2073">
        <v>1630503000</v>
      </c>
      <c r="B2073">
        <f>INDEX('Daily Data ADJ'!$1:$1048576,MATCH(Calc!$A2073,'Daily Data ADJ'!$A:$A,0),MATCH("SPY, CBOE BZX: Close",'Daily Data ADJ'!$1:$1,0))</f>
        <v>441.61193901000001</v>
      </c>
      <c r="C2073">
        <f>INDEX('Daily Data ADJ'!$1:$1048576,MATCH(Calc!$A2073,'Daily Data ADJ'!$A:$A,0),MATCH("EFFR, FRED: Close",'Daily Data ADJ'!$1:$1,0))</f>
        <v>0.08</v>
      </c>
      <c r="D2073">
        <f>INDEX('Daily Data ADJ'!$1:$1048576,MATCH(Calc!$A2073,'Daily Data ADJ'!$A:$A,1),MATCH("SOFR, FRED: Close",'Daily Data ADJ'!$1:$1,0))</f>
        <v>0.05</v>
      </c>
      <c r="E2073">
        <f>INDEX('Daily Data ADJ'!$1:$1048576,MATCH(Calc!$A2073,'Daily Data ADJ'!$A:$A,0),MATCH("UPRO, CBOE BZX: Close",'Daily Data ADJ'!$1:$1,0))</f>
        <v>65.846481659999995</v>
      </c>
      <c r="F2073">
        <f>INDEX('Daily Data ADJ'!$1:$1048576,MATCH(Calc!$A2073,'Daily Data ADJ'!$A:$A,0),MATCH("ES1!, CME_MINI: Close",'Daily Data ADJ'!$1:$1,0))</f>
        <v>4521.25</v>
      </c>
      <c r="G2073">
        <f>INDEX('Daily Data ADJ'!$1:$1048576,MATCH(Calc!$A2073,'Daily Data ADJ'!$A:$A,0),MATCH("ES2!, CME_MINI: Close",'Daily Data ADJ'!$1:$1,0))</f>
        <v>4511.5</v>
      </c>
      <c r="H2073">
        <f>INDEX('QUANDL MULTPL SP500_DIV_YIELD_M'!$A:$G,MATCH(Calc!$A2073,'QUANDL MULTPL SP500_DIV_YIELD_M'!$A:$A,1),MATCH('QUANDL MULTPL SP500_DIV_YIELD_M'!$E$1,'QUANDL MULTPL SP500_DIV_YIELD_M'!$A$1:$G$1,0))</f>
        <v>1.28</v>
      </c>
      <c r="I2073" s="5">
        <f t="shared" si="192"/>
        <v>4.2019293343412371E-3</v>
      </c>
      <c r="J2073" s="1">
        <f>A2073/24/60/60+DATE(1970,1,1)</f>
        <v>44440.5625</v>
      </c>
      <c r="K2073" s="3">
        <f t="shared" si="195"/>
        <v>1</v>
      </c>
      <c r="L2073" s="6">
        <f>(1+Chart!$F$4)^(1/(365/K2073))-1</f>
        <v>6.6592785027408397E-5</v>
      </c>
      <c r="M2073" s="6">
        <f t="shared" si="196"/>
        <v>2.1909069769510126E-6</v>
      </c>
      <c r="N2073" s="6">
        <f t="shared" si="197"/>
        <v>1.1488082101607233E-5</v>
      </c>
      <c r="O2073">
        <f>O2072*(B2073/B2072)</f>
        <v>441.6119390100053</v>
      </c>
      <c r="P2073">
        <f t="shared" si="193"/>
        <v>2021</v>
      </c>
      <c r="Q2073" s="1">
        <f t="shared" si="194"/>
        <v>44440.5625</v>
      </c>
      <c r="R2073">
        <f>IF(B2074="",R2072,IF(Q2073&gt;=Chart!$F$2,E2073,0))</f>
        <v>65.846481659999995</v>
      </c>
      <c r="S2073">
        <f>IF(B2074="",S2072,IFERROR(IF(AND(R2073&gt;0,R2072=0),R2073,(1+(B2074/B2073-1)*Calc!$Z$1)*S2072),0))</f>
        <v>65.856503337423945</v>
      </c>
      <c r="T2073">
        <f>IF(B2074="",T2072,IFERROR(IF(AND(R2073&gt;0,R2072=0),R2073,(1+(B2074/B2073-1)*Calc!$Z$1-L2074)*T2072),0))</f>
        <v>64.816963145162106</v>
      </c>
      <c r="U2073">
        <f>IF(B2074="",U2072,IFERROR(IF(AND(R2073&gt;0,R2072=0),R2073,(1+(B2074/B2073-1)*Calc!$Z$1-M2074*2)*U2072),0))</f>
        <v>65.788862251267261</v>
      </c>
      <c r="V2073">
        <f>IF(B2074="",V2072,IFERROR(IF(AND(R2073&gt;0,R2072=0),R2073,(1+(B2074/B2073-1)*Calc!$Z$1-N2074*2)*V2072),0))</f>
        <v>65.464852136101712</v>
      </c>
      <c r="W2073">
        <f>IF(ISNUMBER(C2073),C2073,W2072)</f>
        <v>0.08</v>
      </c>
      <c r="Y2073" s="1">
        <f>IF(AND(Q2073&gt;=Chart!$F$2,Q2073&lt;=Chart!$F$3),Q2073,#N/A)</f>
        <v>44440.5625</v>
      </c>
      <c r="Z2073">
        <f>IF(AND(Q2073&gt;=Chart!$F$2,Q2073&lt;=Chart!$F$3),R2073,#N/A)</f>
        <v>65.846481659999995</v>
      </c>
      <c r="AA2073">
        <f>IF(AND(Q2073&gt;=Chart!$F$2,Q2073&lt;=Chart!$F$3),S2073,#N/A)</f>
        <v>65.856503337423945</v>
      </c>
      <c r="AB2073">
        <f>IF(AND(Q2073&gt;=Chart!$F$2,Q2073&lt;=Chart!$F$3),T2073,#N/A)</f>
        <v>64.816963145162106</v>
      </c>
      <c r="AC2073">
        <f>IF(AND(Q2073&gt;=Chart!$F$2,Q2073&lt;=Chart!$F$3),U2073,#N/A)</f>
        <v>65.788862251267261</v>
      </c>
      <c r="AD2073">
        <f>IF(AND(Q2073&gt;=Chart!$F$2,Q2073&lt;=Chart!$F$3),V2073,#N/A)</f>
        <v>65.464852136101712</v>
      </c>
      <c r="AE2073">
        <f>IF(AND(Q2073&gt;=Chart!$F$2,Q2073&lt;=Chart!$F$3),I2073,#N/A)</f>
        <v>4.2019293343412371E-3</v>
      </c>
      <c r="AF2073">
        <f>IF(AND(Q2073&gt;=Chart!$F$2,Q2073&lt;=Chart!$F$3),H2073/100,#N/A)</f>
        <v>1.2800000000000001E-2</v>
      </c>
      <c r="AG2073">
        <f>IF(AND(Q2073&gt;=Chart!$F$2,Q2073&lt;=Chart!$F$3),W2073/100,#N/A)</f>
        <v>8.0000000000000004E-4</v>
      </c>
    </row>
    <row r="2074" spans="1:33" x14ac:dyDescent="0.25">
      <c r="A2074">
        <v>1630589400</v>
      </c>
      <c r="B2074">
        <f>INDEX('Daily Data ADJ'!$1:$1048576,MATCH(Calc!$A2074,'Daily Data ADJ'!$A:$A,0),MATCH("SPY, CBOE BZX: Close",'Daily Data ADJ'!$1:$1,0))</f>
        <v>442.97059460000003</v>
      </c>
      <c r="C2074">
        <f>INDEX('Daily Data ADJ'!$1:$1048576,MATCH(Calc!$A2074,'Daily Data ADJ'!$A:$A,0),MATCH("EFFR, FRED: Close",'Daily Data ADJ'!$1:$1,0))</f>
        <v>0.08</v>
      </c>
      <c r="D2074">
        <f>INDEX('Daily Data ADJ'!$1:$1048576,MATCH(Calc!$A2074,'Daily Data ADJ'!$A:$A,1),MATCH("SOFR, FRED: Close",'Daily Data ADJ'!$1:$1,0))</f>
        <v>0.05</v>
      </c>
      <c r="E2074">
        <f>INDEX('Daily Data ADJ'!$1:$1048576,MATCH(Calc!$A2074,'Daily Data ADJ'!$A:$A,0),MATCH("UPRO, CBOE BZX: Close",'Daily Data ADJ'!$1:$1,0))</f>
        <v>66.393751249999994</v>
      </c>
      <c r="F2074">
        <f>INDEX('Daily Data ADJ'!$1:$1048576,MATCH(Calc!$A2074,'Daily Data ADJ'!$A:$A,0),MATCH("ES1!, CME_MINI: Close",'Daily Data ADJ'!$1:$1,0))</f>
        <v>4535.25</v>
      </c>
      <c r="G2074">
        <f>INDEX('Daily Data ADJ'!$1:$1048576,MATCH(Calc!$A2074,'Daily Data ADJ'!$A:$A,0),MATCH("ES2!, CME_MINI: Close",'Daily Data ADJ'!$1:$1,0))</f>
        <v>4525.5</v>
      </c>
      <c r="H2074">
        <f>INDEX('QUANDL MULTPL SP500_DIV_YIELD_M'!$A:$G,MATCH(Calc!$A2074,'QUANDL MULTPL SP500_DIV_YIELD_M'!$A:$A,1),MATCH('QUANDL MULTPL SP500_DIV_YIELD_M'!$E$1,'QUANDL MULTPL SP500_DIV_YIELD_M'!$A$1:$G$1,0))</f>
        <v>1.28</v>
      </c>
      <c r="I2074" s="5">
        <f t="shared" si="192"/>
        <v>4.2283853570508016E-3</v>
      </c>
      <c r="J2074" s="1">
        <f>A2074/24/60/60+DATE(1970,1,1)</f>
        <v>44441.5625</v>
      </c>
      <c r="K2074" s="3">
        <f t="shared" si="195"/>
        <v>1</v>
      </c>
      <c r="L2074" s="6">
        <f>(1+Chart!$F$4)^(1/(365/K2074))-1</f>
        <v>6.6592785027408397E-5</v>
      </c>
      <c r="M2074" s="6">
        <f t="shared" si="196"/>
        <v>2.1909069769510126E-6</v>
      </c>
      <c r="N2074" s="6">
        <f t="shared" si="197"/>
        <v>1.156026094584206E-5</v>
      </c>
      <c r="O2074">
        <f>O2073*(B2074/B2073)</f>
        <v>442.97059460000537</v>
      </c>
      <c r="P2074">
        <f t="shared" si="193"/>
        <v>2021</v>
      </c>
      <c r="Q2074" s="1">
        <f t="shared" si="194"/>
        <v>44441.5625</v>
      </c>
      <c r="R2074">
        <f>IF(B2075="",R2073,IF(Q2074&gt;=Chart!$F$2,E2074,0))</f>
        <v>66.393751249999994</v>
      </c>
      <c r="S2074">
        <f>IF(B2075="",S2073,IFERROR(IF(AND(R2074&gt;0,R2073=0),R2074,(1+(B2075/B2074-1)*Calc!$Z$1)*S2073),0))</f>
        <v>65.808548513409846</v>
      </c>
      <c r="T2074">
        <f>IF(B2075="",T2073,IFERROR(IF(AND(R2074&gt;0,R2073=0),R2074,(1+(B2075/B2074-1)*Calc!$Z$1-L2075)*T2073),0))</f>
        <v>64.765448942520408</v>
      </c>
      <c r="U2074">
        <f>IF(B2075="",U2073,IFERROR(IF(AND(R2074&gt;0,R2073=0),R2074,(1+(B2075/B2074-1)*Calc!$Z$1-M2075*2)*U2073),0))</f>
        <v>65.740668407004776</v>
      </c>
      <c r="V2074">
        <f>IF(B2075="",V2073,IFERROR(IF(AND(R2074&gt;0,R2073=0),R2074,(1+(B2075/B2074-1)*Calc!$Z$1-N2075*2)*V2073),0))</f>
        <v>65.415669424543012</v>
      </c>
      <c r="W2074">
        <f>IF(ISNUMBER(C2074),C2074,W2073)</f>
        <v>0.08</v>
      </c>
      <c r="Y2074" s="1">
        <f>IF(AND(Q2074&gt;=Chart!$F$2,Q2074&lt;=Chart!$F$3),Q2074,#N/A)</f>
        <v>44441.5625</v>
      </c>
      <c r="Z2074">
        <f>IF(AND(Q2074&gt;=Chart!$F$2,Q2074&lt;=Chart!$F$3),R2074,#N/A)</f>
        <v>66.393751249999994</v>
      </c>
      <c r="AA2074">
        <f>IF(AND(Q2074&gt;=Chart!$F$2,Q2074&lt;=Chart!$F$3),S2074,#N/A)</f>
        <v>65.808548513409846</v>
      </c>
      <c r="AB2074">
        <f>IF(AND(Q2074&gt;=Chart!$F$2,Q2074&lt;=Chart!$F$3),T2074,#N/A)</f>
        <v>64.765448942520408</v>
      </c>
      <c r="AC2074">
        <f>IF(AND(Q2074&gt;=Chart!$F$2,Q2074&lt;=Chart!$F$3),U2074,#N/A)</f>
        <v>65.740668407004776</v>
      </c>
      <c r="AD2074">
        <f>IF(AND(Q2074&gt;=Chart!$F$2,Q2074&lt;=Chart!$F$3),V2074,#N/A)</f>
        <v>65.415669424543012</v>
      </c>
      <c r="AE2074">
        <f>IF(AND(Q2074&gt;=Chart!$F$2,Q2074&lt;=Chart!$F$3),I2074,#N/A)</f>
        <v>4.2283853570508016E-3</v>
      </c>
      <c r="AF2074">
        <f>IF(AND(Q2074&gt;=Chart!$F$2,Q2074&lt;=Chart!$F$3),H2074/100,#N/A)</f>
        <v>1.2800000000000001E-2</v>
      </c>
      <c r="AG2074">
        <f>IF(AND(Q2074&gt;=Chart!$F$2,Q2074&lt;=Chart!$F$3),W2074/100,#N/A)</f>
        <v>8.0000000000000004E-4</v>
      </c>
    </row>
    <row r="2075" spans="1:33" x14ac:dyDescent="0.25">
      <c r="A2075">
        <v>1630675800</v>
      </c>
      <c r="B2075">
        <f>INDEX('Daily Data ADJ'!$1:$1048576,MATCH(Calc!$A2075,'Daily Data ADJ'!$A:$A,0),MATCH("SPY, CBOE BZX: Close",'Daily Data ADJ'!$1:$1,0))</f>
        <v>442.86307509</v>
      </c>
      <c r="C2075">
        <f>INDEX('Daily Data ADJ'!$1:$1048576,MATCH(Calc!$A2075,'Daily Data ADJ'!$A:$A,0),MATCH("EFFR, FRED: Close",'Daily Data ADJ'!$1:$1,0))</f>
        <v>0.08</v>
      </c>
      <c r="D2075">
        <f>INDEX('Daily Data ADJ'!$1:$1048576,MATCH(Calc!$A2075,'Daily Data ADJ'!$A:$A,1),MATCH("SOFR, FRED: Close",'Daily Data ADJ'!$1:$1,0))</f>
        <v>0.05</v>
      </c>
      <c r="E2075">
        <f>INDEX('Daily Data ADJ'!$1:$1048576,MATCH(Calc!$A2075,'Daily Data ADJ'!$A:$A,0),MATCH("UPRO, CBOE BZX: Close",'Daily Data ADJ'!$1:$1,0))</f>
        <v>66.314148399999993</v>
      </c>
      <c r="F2075">
        <f>INDEX('Daily Data ADJ'!$1:$1048576,MATCH(Calc!$A2075,'Daily Data ADJ'!$A:$A,0),MATCH("ES1!, CME_MINI: Close",'Daily Data ADJ'!$1:$1,0))</f>
        <v>4534.5</v>
      </c>
      <c r="G2075">
        <f>INDEX('Daily Data ADJ'!$1:$1048576,MATCH(Calc!$A2075,'Daily Data ADJ'!$A:$A,0),MATCH("ES2!, CME_MINI: Close",'Daily Data ADJ'!$1:$1,0))</f>
        <v>4524.75</v>
      </c>
      <c r="H2075">
        <f>INDEX('QUANDL MULTPL SP500_DIV_YIELD_M'!$A:$G,MATCH(Calc!$A2075,'QUANDL MULTPL SP500_DIV_YIELD_M'!$A:$A,1),MATCH('QUANDL MULTPL SP500_DIV_YIELD_M'!$E$1,'QUANDL MULTPL SP500_DIV_YIELD_M'!$A$1:$G$1,0))</f>
        <v>1.28</v>
      </c>
      <c r="I2075" s="5">
        <f t="shared" si="192"/>
        <v>4.2269721981060496E-3</v>
      </c>
      <c r="J2075" s="1">
        <f>A2075/24/60/60+DATE(1970,1,1)</f>
        <v>44442.5625</v>
      </c>
      <c r="K2075" s="3">
        <f t="shared" si="195"/>
        <v>1</v>
      </c>
      <c r="L2075" s="6">
        <f>(1+Chart!$F$4)^(1/(365/K2075))-1</f>
        <v>6.6592785027408397E-5</v>
      </c>
      <c r="M2075" s="6">
        <f t="shared" si="196"/>
        <v>2.1909069769510126E-6</v>
      </c>
      <c r="N2075" s="6">
        <f t="shared" si="197"/>
        <v>1.1556405532076042E-5</v>
      </c>
      <c r="O2075">
        <f>O2074*(B2075/B2074)</f>
        <v>442.86307509000534</v>
      </c>
      <c r="P2075">
        <f t="shared" si="193"/>
        <v>2021</v>
      </c>
      <c r="Q2075" s="1">
        <f t="shared" si="194"/>
        <v>44442.5625</v>
      </c>
      <c r="R2075">
        <f>IF(B2076="",R2074,IF(Q2075&gt;=Chart!$F$2,E2075,0))</f>
        <v>66.314148399999993</v>
      </c>
      <c r="S2075">
        <f>IF(B2076="",S2074,IFERROR(IF(AND(R2075&gt;0,R2074=0),R2075,(1+(B2076/B2075-1)*Calc!$Z$1)*S2074),0))</f>
        <v>65.10264769023334</v>
      </c>
      <c r="T2075">
        <f>IF(B2076="",T2074,IFERROR(IF(AND(R2075&gt;0,R2074=0),R2075,(1+(B2076/B2075-1)*Calc!$Z$1-L2076)*T2074),0))</f>
        <v>64.05348364311665</v>
      </c>
      <c r="U2075">
        <f>IF(B2076="",U2074,IFERROR(IF(AND(R2075&gt;0,R2074=0),R2075,(1+(B2076/B2075-1)*Calc!$Z$1-M2076*2)*U2074),0))</f>
        <v>65.034343448088663</v>
      </c>
      <c r="V2075">
        <f>IF(B2076="",V2074,IFERROR(IF(AND(R2075&gt;0,R2074=0),R2075,(1+(B2076/B2075-1)*Calc!$Z$1-N2076*2)*V2074),0))</f>
        <v>64.707662260743177</v>
      </c>
      <c r="W2075">
        <f>IF(ISNUMBER(C2075),C2075,W2074)</f>
        <v>0.08</v>
      </c>
      <c r="Y2075" s="1">
        <f>IF(AND(Q2075&gt;=Chart!$F$2,Q2075&lt;=Chart!$F$3),Q2075,#N/A)</f>
        <v>44442.5625</v>
      </c>
      <c r="Z2075">
        <f>IF(AND(Q2075&gt;=Chart!$F$2,Q2075&lt;=Chart!$F$3),R2075,#N/A)</f>
        <v>66.314148399999993</v>
      </c>
      <c r="AA2075">
        <f>IF(AND(Q2075&gt;=Chart!$F$2,Q2075&lt;=Chart!$F$3),S2075,#N/A)</f>
        <v>65.10264769023334</v>
      </c>
      <c r="AB2075">
        <f>IF(AND(Q2075&gt;=Chart!$F$2,Q2075&lt;=Chart!$F$3),T2075,#N/A)</f>
        <v>64.05348364311665</v>
      </c>
      <c r="AC2075">
        <f>IF(AND(Q2075&gt;=Chart!$F$2,Q2075&lt;=Chart!$F$3),U2075,#N/A)</f>
        <v>65.034343448088663</v>
      </c>
      <c r="AD2075">
        <f>IF(AND(Q2075&gt;=Chart!$F$2,Q2075&lt;=Chart!$F$3),V2075,#N/A)</f>
        <v>64.707662260743177</v>
      </c>
      <c r="AE2075">
        <f>IF(AND(Q2075&gt;=Chart!$F$2,Q2075&lt;=Chart!$F$3),I2075,#N/A)</f>
        <v>4.2269721981060496E-3</v>
      </c>
      <c r="AF2075">
        <f>IF(AND(Q2075&gt;=Chart!$F$2,Q2075&lt;=Chart!$F$3),H2075/100,#N/A)</f>
        <v>1.2800000000000001E-2</v>
      </c>
      <c r="AG2075">
        <f>IF(AND(Q2075&gt;=Chart!$F$2,Q2075&lt;=Chart!$F$3),W2075/100,#N/A)</f>
        <v>8.0000000000000004E-4</v>
      </c>
    </row>
    <row r="2076" spans="1:33" x14ac:dyDescent="0.25">
      <c r="A2076">
        <v>1631021400</v>
      </c>
      <c r="B2076">
        <f>INDEX('Daily Data ADJ'!$1:$1048576,MATCH(Calc!$A2076,'Daily Data ADJ'!$A:$A,0),MATCH("SPY, CBOE BZX: Close",'Daily Data ADJ'!$1:$1,0))</f>
        <v>441.27960598999999</v>
      </c>
      <c r="C2076">
        <f>INDEX('Daily Data ADJ'!$1:$1048576,MATCH(Calc!$A2076,'Daily Data ADJ'!$A:$A,0),MATCH("EFFR, FRED: Close",'Daily Data ADJ'!$1:$1,0))</f>
        <v>0.08</v>
      </c>
      <c r="D2076">
        <f>INDEX('Daily Data ADJ'!$1:$1048576,MATCH(Calc!$A2076,'Daily Data ADJ'!$A:$A,1),MATCH("SOFR, FRED: Close",'Daily Data ADJ'!$1:$1,0))</f>
        <v>0.05</v>
      </c>
      <c r="E2076">
        <f>INDEX('Daily Data ADJ'!$1:$1048576,MATCH(Calc!$A2076,'Daily Data ADJ'!$A:$A,0),MATCH("UPRO, CBOE BZX: Close",'Daily Data ADJ'!$1:$1,0))</f>
        <v>65.632548999999997</v>
      </c>
      <c r="F2076">
        <f>INDEX('Daily Data ADJ'!$1:$1048576,MATCH(Calc!$A2076,'Daily Data ADJ'!$A:$A,0),MATCH("ES1!, CME_MINI: Close",'Daily Data ADJ'!$1:$1,0))</f>
        <v>4519.25</v>
      </c>
      <c r="G2076">
        <f>INDEX('Daily Data ADJ'!$1:$1048576,MATCH(Calc!$A2076,'Daily Data ADJ'!$A:$A,0),MATCH("ES2!, CME_MINI: Close",'Daily Data ADJ'!$1:$1,0))</f>
        <v>4509.75</v>
      </c>
      <c r="H2076">
        <f>INDEX('QUANDL MULTPL SP500_DIV_YIELD_M'!$A:$G,MATCH(Calc!$A2076,'QUANDL MULTPL SP500_DIV_YIELD_M'!$A:$A,1),MATCH('QUANDL MULTPL SP500_DIV_YIELD_M'!$E$1,'QUANDL MULTPL SP500_DIV_YIELD_M'!$A$1:$G$1,0))</f>
        <v>1.28</v>
      </c>
      <c r="I2076" s="5">
        <f t="shared" si="192"/>
        <v>4.418001424273477E-3</v>
      </c>
      <c r="J2076" s="1">
        <f>A2076/24/60/60+DATE(1970,1,1)</f>
        <v>44446.5625</v>
      </c>
      <c r="K2076" s="3">
        <f t="shared" si="195"/>
        <v>4</v>
      </c>
      <c r="L2076" s="6">
        <f>(1+Chart!$F$4)^(1/(365/K2076))-1</f>
        <v>2.6639774888526091E-4</v>
      </c>
      <c r="M2076" s="6">
        <f t="shared" si="196"/>
        <v>8.763656708099532E-6</v>
      </c>
      <c r="N2076" s="6">
        <f t="shared" si="197"/>
        <v>4.8310982890598098E-5</v>
      </c>
      <c r="O2076">
        <f>O2075*(B2076/B2075)</f>
        <v>441.27960599000528</v>
      </c>
      <c r="P2076">
        <f t="shared" si="193"/>
        <v>2021</v>
      </c>
      <c r="Q2076" s="1">
        <f t="shared" si="194"/>
        <v>44446.5625</v>
      </c>
      <c r="R2076">
        <f>IF(B2077="",R2075,IF(Q2076&gt;=Chart!$F$2,E2076,0))</f>
        <v>65.632548999999997</v>
      </c>
      <c r="S2076">
        <f>IF(B2077="",S2075,IFERROR(IF(AND(R2076&gt;0,R2075=0),R2076,(1+(B2077/B2076-1)*Calc!$Z$1)*S2075),0))</f>
        <v>64.864709955717601</v>
      </c>
      <c r="T2076">
        <f>IF(B2077="",T2075,IFERROR(IF(AND(R2076&gt;0,R2075=0),R2076,(1+(B2077/B2076-1)*Calc!$Z$1-L2077)*T2075),0))</f>
        <v>63.815114902804353</v>
      </c>
      <c r="U2076">
        <f>IF(B2077="",U2075,IFERROR(IF(AND(R2076&gt;0,R2075=0),R2076,(1+(B2077/B2076-1)*Calc!$Z$1-M2077*2)*U2075),0))</f>
        <v>64.796370384129659</v>
      </c>
      <c r="V2076">
        <f>IF(B2077="",V2075,IFERROR(IF(AND(R2076&gt;0,R2075=0),R2076,(1+(B2077/B2076-1)*Calc!$Z$1-N2077*2)*V2075),0))</f>
        <v>64.46953178287238</v>
      </c>
      <c r="W2076">
        <f>IF(ISNUMBER(C2076),C2076,W2075)</f>
        <v>0.08</v>
      </c>
      <c r="Y2076" s="1">
        <f>IF(AND(Q2076&gt;=Chart!$F$2,Q2076&lt;=Chart!$F$3),Q2076,#N/A)</f>
        <v>44446.5625</v>
      </c>
      <c r="Z2076">
        <f>IF(AND(Q2076&gt;=Chart!$F$2,Q2076&lt;=Chart!$F$3),R2076,#N/A)</f>
        <v>65.632548999999997</v>
      </c>
      <c r="AA2076">
        <f>IF(AND(Q2076&gt;=Chart!$F$2,Q2076&lt;=Chart!$F$3),S2076,#N/A)</f>
        <v>64.864709955717601</v>
      </c>
      <c r="AB2076">
        <f>IF(AND(Q2076&gt;=Chart!$F$2,Q2076&lt;=Chart!$F$3),T2076,#N/A)</f>
        <v>63.815114902804353</v>
      </c>
      <c r="AC2076">
        <f>IF(AND(Q2076&gt;=Chart!$F$2,Q2076&lt;=Chart!$F$3),U2076,#N/A)</f>
        <v>64.796370384129659</v>
      </c>
      <c r="AD2076">
        <f>IF(AND(Q2076&gt;=Chart!$F$2,Q2076&lt;=Chart!$F$3),V2076,#N/A)</f>
        <v>64.46953178287238</v>
      </c>
      <c r="AE2076">
        <f>IF(AND(Q2076&gt;=Chart!$F$2,Q2076&lt;=Chart!$F$3),I2076,#N/A)</f>
        <v>4.418001424273477E-3</v>
      </c>
      <c r="AF2076">
        <f>IF(AND(Q2076&gt;=Chart!$F$2,Q2076&lt;=Chart!$F$3),H2076/100,#N/A)</f>
        <v>1.2800000000000001E-2</v>
      </c>
      <c r="AG2076">
        <f>IF(AND(Q2076&gt;=Chart!$F$2,Q2076&lt;=Chart!$F$3),W2076/100,#N/A)</f>
        <v>8.0000000000000004E-4</v>
      </c>
    </row>
    <row r="2077" spans="1:33" x14ac:dyDescent="0.25">
      <c r="A2077">
        <v>1631107800</v>
      </c>
      <c r="B2077">
        <f>INDEX('Daily Data ADJ'!$1:$1048576,MATCH(Calc!$A2077,'Daily Data ADJ'!$A:$A,0),MATCH("SPY, CBOE BZX: Close",'Daily Data ADJ'!$1:$1,0))</f>
        <v>440.74200845000001</v>
      </c>
      <c r="C2077">
        <f>INDEX('Daily Data ADJ'!$1:$1048576,MATCH(Calc!$A2077,'Daily Data ADJ'!$A:$A,0),MATCH("EFFR, FRED: Close",'Daily Data ADJ'!$1:$1,0))</f>
        <v>0.08</v>
      </c>
      <c r="D2077">
        <f>INDEX('Daily Data ADJ'!$1:$1048576,MATCH(Calc!$A2077,'Daily Data ADJ'!$A:$A,1),MATCH("SOFR, FRED: Close",'Daily Data ADJ'!$1:$1,0))</f>
        <v>0.05</v>
      </c>
      <c r="E2077">
        <f>INDEX('Daily Data ADJ'!$1:$1048576,MATCH(Calc!$A2077,'Daily Data ADJ'!$A:$A,0),MATCH("UPRO, CBOE BZX: Close",'Daily Data ADJ'!$1:$1,0))</f>
        <v>65.393740449999996</v>
      </c>
      <c r="F2077">
        <f>INDEX('Daily Data ADJ'!$1:$1048576,MATCH(Calc!$A2077,'Daily Data ADJ'!$A:$A,0),MATCH("ES1!, CME_MINI: Close",'Daily Data ADJ'!$1:$1,0))</f>
        <v>4512.5</v>
      </c>
      <c r="G2077">
        <f>INDEX('Daily Data ADJ'!$1:$1048576,MATCH(Calc!$A2077,'Daily Data ADJ'!$A:$A,0),MATCH("ES2!, CME_MINI: Close",'Daily Data ADJ'!$1:$1,0))</f>
        <v>4503.25</v>
      </c>
      <c r="H2077">
        <f>INDEX('QUANDL MULTPL SP500_DIV_YIELD_M'!$A:$G,MATCH(Calc!$A2077,'QUANDL MULTPL SP500_DIV_YIELD_M'!$A:$A,1),MATCH('QUANDL MULTPL SP500_DIV_YIELD_M'!$E$1,'QUANDL MULTPL SP500_DIV_YIELD_M'!$A$1:$G$1,0))</f>
        <v>1.28</v>
      </c>
      <c r="I2077" s="5">
        <f t="shared" si="192"/>
        <v>4.6257311736738974E-3</v>
      </c>
      <c r="J2077" s="1">
        <f>A2077/24/60/60+DATE(1970,1,1)</f>
        <v>44447.5625</v>
      </c>
      <c r="K2077" s="3">
        <f t="shared" si="195"/>
        <v>1</v>
      </c>
      <c r="L2077" s="6">
        <f>(1+Chart!$F$4)^(1/(365/K2077))-1</f>
        <v>6.6592785027408397E-5</v>
      </c>
      <c r="M2077" s="6">
        <f t="shared" si="196"/>
        <v>2.1909069769510126E-6</v>
      </c>
      <c r="N2077" s="6">
        <f t="shared" si="197"/>
        <v>1.2644094615543722E-5</v>
      </c>
      <c r="O2077">
        <f>O2076*(B2077/B2076)</f>
        <v>440.7420084500053</v>
      </c>
      <c r="P2077">
        <f t="shared" si="193"/>
        <v>2021</v>
      </c>
      <c r="Q2077" s="1">
        <f t="shared" si="194"/>
        <v>44447.5625</v>
      </c>
      <c r="R2077">
        <f>IF(B2078="",R2076,IF(Q2077&gt;=Chart!$F$2,E2077,0))</f>
        <v>65.393740449999996</v>
      </c>
      <c r="S2077">
        <f>IF(B2078="",S2076,IFERROR(IF(AND(R2077&gt;0,R2076=0),R2077,(1+(B2078/B2077-1)*Calc!$Z$1)*S2076),0))</f>
        <v>64.031801681639308</v>
      </c>
      <c r="T2077">
        <f>IF(B2078="",T2076,IFERROR(IF(AND(R2077&gt;0,R2076=0),R2077,(1+(B2078/B2077-1)*Calc!$Z$1-L2078)*T2076),0))</f>
        <v>62.991434537579707</v>
      </c>
      <c r="U2077">
        <f>IF(B2078="",U2076,IFERROR(IF(AND(R2077&gt;0,R2076=0),R2077,(1+(B2078/B2077-1)*Calc!$Z$1-M2078*2)*U2076),0))</f>
        <v>63.964055712340922</v>
      </c>
      <c r="V2077">
        <f>IF(B2078="",V2076,IFERROR(IF(AND(R2077&gt;0,R2076=0),R2077,(1+(B2078/B2077-1)*Calc!$Z$1-N2078*2)*V2076),0))</f>
        <v>63.64008047255097</v>
      </c>
      <c r="W2077">
        <f>IF(ISNUMBER(C2077),C2077,W2076)</f>
        <v>0.08</v>
      </c>
      <c r="Y2077" s="1">
        <f>IF(AND(Q2077&gt;=Chart!$F$2,Q2077&lt;=Chart!$F$3),Q2077,#N/A)</f>
        <v>44447.5625</v>
      </c>
      <c r="Z2077">
        <f>IF(AND(Q2077&gt;=Chart!$F$2,Q2077&lt;=Chart!$F$3),R2077,#N/A)</f>
        <v>65.393740449999996</v>
      </c>
      <c r="AA2077">
        <f>IF(AND(Q2077&gt;=Chart!$F$2,Q2077&lt;=Chart!$F$3),S2077,#N/A)</f>
        <v>64.031801681639308</v>
      </c>
      <c r="AB2077">
        <f>IF(AND(Q2077&gt;=Chart!$F$2,Q2077&lt;=Chart!$F$3),T2077,#N/A)</f>
        <v>62.991434537579707</v>
      </c>
      <c r="AC2077">
        <f>IF(AND(Q2077&gt;=Chart!$F$2,Q2077&lt;=Chart!$F$3),U2077,#N/A)</f>
        <v>63.964055712340922</v>
      </c>
      <c r="AD2077">
        <f>IF(AND(Q2077&gt;=Chart!$F$2,Q2077&lt;=Chart!$F$3),V2077,#N/A)</f>
        <v>63.64008047255097</v>
      </c>
      <c r="AE2077">
        <f>IF(AND(Q2077&gt;=Chart!$F$2,Q2077&lt;=Chart!$F$3),I2077,#N/A)</f>
        <v>4.6257311736738974E-3</v>
      </c>
      <c r="AF2077">
        <f>IF(AND(Q2077&gt;=Chart!$F$2,Q2077&lt;=Chart!$F$3),H2077/100,#N/A)</f>
        <v>1.2800000000000001E-2</v>
      </c>
      <c r="AG2077">
        <f>IF(AND(Q2077&gt;=Chart!$F$2,Q2077&lt;=Chart!$F$3),W2077/100,#N/A)</f>
        <v>8.0000000000000004E-4</v>
      </c>
    </row>
    <row r="2078" spans="1:33" x14ac:dyDescent="0.25">
      <c r="A2078">
        <v>1631194200</v>
      </c>
      <c r="B2078">
        <f>INDEX('Daily Data ADJ'!$1:$1048576,MATCH(Calc!$A2078,'Daily Data ADJ'!$A:$A,0),MATCH("SPY, CBOE BZX: Close",'Daily Data ADJ'!$1:$1,0))</f>
        <v>438.85552983000002</v>
      </c>
      <c r="C2078">
        <f>INDEX('Daily Data ADJ'!$1:$1048576,MATCH(Calc!$A2078,'Daily Data ADJ'!$A:$A,0),MATCH("EFFR, FRED: Close",'Daily Data ADJ'!$1:$1,0))</f>
        <v>0.08</v>
      </c>
      <c r="D2078">
        <f>INDEX('Daily Data ADJ'!$1:$1048576,MATCH(Calc!$A2078,'Daily Data ADJ'!$A:$A,1),MATCH("SOFR, FRED: Close",'Daily Data ADJ'!$1:$1,0))</f>
        <v>0.05</v>
      </c>
      <c r="E2078">
        <f>INDEX('Daily Data ADJ'!$1:$1048576,MATCH(Calc!$A2078,'Daily Data ADJ'!$A:$A,0),MATCH("UPRO, CBOE BZX: Close",'Daily Data ADJ'!$1:$1,0))</f>
        <v>64.508158760000001</v>
      </c>
      <c r="F2078">
        <f>INDEX('Daily Data ADJ'!$1:$1048576,MATCH(Calc!$A2078,'Daily Data ADJ'!$A:$A,0),MATCH("ES1!, CME_MINI: Close",'Daily Data ADJ'!$1:$1,0))</f>
        <v>4492.25</v>
      </c>
      <c r="G2078">
        <f>INDEX('Daily Data ADJ'!$1:$1048576,MATCH(Calc!$A2078,'Daily Data ADJ'!$A:$A,0),MATCH("ES2!, CME_MINI: Close",'Daily Data ADJ'!$1:$1,0))</f>
        <v>4483</v>
      </c>
      <c r="H2078">
        <f>INDEX('QUANDL MULTPL SP500_DIV_YIELD_M'!$A:$G,MATCH(Calc!$A2078,'QUANDL MULTPL SP500_DIV_YIELD_M'!$A:$A,1),MATCH('QUANDL MULTPL SP500_DIV_YIELD_M'!$E$1,'QUANDL MULTPL SP500_DIV_YIELD_M'!$A$1:$G$1,0))</f>
        <v>1.28</v>
      </c>
      <c r="I2078" s="5">
        <f t="shared" si="192"/>
        <v>4.5889973517940445E-3</v>
      </c>
      <c r="J2078" s="1">
        <f>A2078/24/60/60+DATE(1970,1,1)</f>
        <v>44448.5625</v>
      </c>
      <c r="K2078" s="3">
        <f t="shared" si="195"/>
        <v>1</v>
      </c>
      <c r="L2078" s="6">
        <f>(1+Chart!$F$4)^(1/(365/K2078))-1</f>
        <v>6.6592785027408397E-5</v>
      </c>
      <c r="M2078" s="6">
        <f t="shared" si="196"/>
        <v>2.1909069769510126E-6</v>
      </c>
      <c r="N2078" s="6">
        <f t="shared" si="197"/>
        <v>1.254391430727253E-5</v>
      </c>
      <c r="O2078">
        <f>O2077*(B2078/B2077)</f>
        <v>438.85552983000525</v>
      </c>
      <c r="P2078">
        <f t="shared" si="193"/>
        <v>2021</v>
      </c>
      <c r="Q2078" s="1">
        <f t="shared" si="194"/>
        <v>44448.5625</v>
      </c>
      <c r="R2078">
        <f>IF(B2079="",R2077,IF(Q2078&gt;=Chart!$F$2,E2078,0))</f>
        <v>64.508158760000001</v>
      </c>
      <c r="S2078">
        <f>IF(B2079="",S2077,IFERROR(IF(AND(R2078&gt;0,R2077=0),R2078,(1+(B2079/B2078-1)*Calc!$Z$1)*S2077),0))</f>
        <v>62.517218104670569</v>
      </c>
      <c r="T2078">
        <f>IF(B2079="",T2077,IFERROR(IF(AND(R2078&gt;0,R2077=0),R2078,(1+(B2079/B2078-1)*Calc!$Z$1-L2079)*T2077),0))</f>
        <v>61.497264629310308</v>
      </c>
      <c r="U2078">
        <f>IF(B2079="",U2077,IFERROR(IF(AND(R2078&gt;0,R2077=0),R2078,(1+(B2079/B2078-1)*Calc!$Z$1-M2079*2)*U2077),0))</f>
        <v>62.450794293847686</v>
      </c>
      <c r="V2078">
        <f>IF(B2079="",V2077,IFERROR(IF(AND(R2078&gt;0,R2077=0),R2078,(1+(B2079/B2078-1)*Calc!$Z$1-N2079*2)*V2077),0))</f>
        <v>62.132650845596721</v>
      </c>
      <c r="W2078">
        <f>IF(ISNUMBER(C2078),C2078,W2077)</f>
        <v>0.08</v>
      </c>
      <c r="Y2078" s="1">
        <f>IF(AND(Q2078&gt;=Chart!$F$2,Q2078&lt;=Chart!$F$3),Q2078,#N/A)</f>
        <v>44448.5625</v>
      </c>
      <c r="Z2078">
        <f>IF(AND(Q2078&gt;=Chart!$F$2,Q2078&lt;=Chart!$F$3),R2078,#N/A)</f>
        <v>64.508158760000001</v>
      </c>
      <c r="AA2078">
        <f>IF(AND(Q2078&gt;=Chart!$F$2,Q2078&lt;=Chart!$F$3),S2078,#N/A)</f>
        <v>62.517218104670569</v>
      </c>
      <c r="AB2078">
        <f>IF(AND(Q2078&gt;=Chart!$F$2,Q2078&lt;=Chart!$F$3),T2078,#N/A)</f>
        <v>61.497264629310308</v>
      </c>
      <c r="AC2078">
        <f>IF(AND(Q2078&gt;=Chart!$F$2,Q2078&lt;=Chart!$F$3),U2078,#N/A)</f>
        <v>62.450794293847686</v>
      </c>
      <c r="AD2078">
        <f>IF(AND(Q2078&gt;=Chart!$F$2,Q2078&lt;=Chart!$F$3),V2078,#N/A)</f>
        <v>62.132650845596721</v>
      </c>
      <c r="AE2078">
        <f>IF(AND(Q2078&gt;=Chart!$F$2,Q2078&lt;=Chart!$F$3),I2078,#N/A)</f>
        <v>4.5889973517940445E-3</v>
      </c>
      <c r="AF2078">
        <f>IF(AND(Q2078&gt;=Chart!$F$2,Q2078&lt;=Chart!$F$3),H2078/100,#N/A)</f>
        <v>1.2800000000000001E-2</v>
      </c>
      <c r="AG2078">
        <f>IF(AND(Q2078&gt;=Chart!$F$2,Q2078&lt;=Chart!$F$3),W2078/100,#N/A)</f>
        <v>8.0000000000000004E-4</v>
      </c>
    </row>
    <row r="2079" spans="1:33" x14ac:dyDescent="0.25">
      <c r="A2079">
        <v>1631280600</v>
      </c>
      <c r="B2079">
        <f>INDEX('Daily Data ADJ'!$1:$1048576,MATCH(Calc!$A2079,'Daily Data ADJ'!$A:$A,0),MATCH("SPY, CBOE BZX: Close",'Daily Data ADJ'!$1:$1,0))</f>
        <v>435.39535660000001</v>
      </c>
      <c r="C2079">
        <f>INDEX('Daily Data ADJ'!$1:$1048576,MATCH(Calc!$A2079,'Daily Data ADJ'!$A:$A,0),MATCH("EFFR, FRED: Close",'Daily Data ADJ'!$1:$1,0))</f>
        <v>0.08</v>
      </c>
      <c r="D2079">
        <f>INDEX('Daily Data ADJ'!$1:$1048576,MATCH(Calc!$A2079,'Daily Data ADJ'!$A:$A,1),MATCH("SOFR, FRED: Close",'Daily Data ADJ'!$1:$1,0))</f>
        <v>0.05</v>
      </c>
      <c r="E2079">
        <f>INDEX('Daily Data ADJ'!$1:$1048576,MATCH(Calc!$A2079,'Daily Data ADJ'!$A:$A,0),MATCH("UPRO, CBOE BZX: Close",'Daily Data ADJ'!$1:$1,0))</f>
        <v>63.010630159999998</v>
      </c>
      <c r="F2079">
        <f>INDEX('Daily Data ADJ'!$1:$1048576,MATCH(Calc!$A2079,'Daily Data ADJ'!$A:$A,0),MATCH("ES1!, CME_MINI: Close",'Daily Data ADJ'!$1:$1,0))</f>
        <v>4449</v>
      </c>
      <c r="G2079">
        <f>INDEX('Daily Data ADJ'!$1:$1048576,MATCH(Calc!$A2079,'Daily Data ADJ'!$A:$A,0),MATCH("ES2!, CME_MINI: Close",'Daily Data ADJ'!$1:$1,0))</f>
        <v>4441.5</v>
      </c>
      <c r="H2079">
        <f>INDEX('QUANDL MULTPL SP500_DIV_YIELD_M'!$A:$G,MATCH(Calc!$A2079,'QUANDL MULTPL SP500_DIV_YIELD_M'!$A:$A,1),MATCH('QUANDL MULTPL SP500_DIV_YIELD_M'!$E$1,'QUANDL MULTPL SP500_DIV_YIELD_M'!$A$1:$G$1,0))</f>
        <v>1.28</v>
      </c>
      <c r="I2079" s="5">
        <f t="shared" si="192"/>
        <v>6.0739434760320402E-3</v>
      </c>
      <c r="J2079" s="1">
        <f>A2079/24/60/60+DATE(1970,1,1)</f>
        <v>44449.5625</v>
      </c>
      <c r="K2079" s="3">
        <f t="shared" si="195"/>
        <v>1</v>
      </c>
      <c r="L2079" s="6">
        <f>(1+Chart!$F$4)^(1/(365/K2079))-1</f>
        <v>6.6592785027408397E-5</v>
      </c>
      <c r="M2079" s="6">
        <f t="shared" si="196"/>
        <v>2.1909069769510126E-6</v>
      </c>
      <c r="N2079" s="6">
        <f t="shared" si="197"/>
        <v>1.6590744303268679E-5</v>
      </c>
      <c r="O2079">
        <f>O2078*(B2079/B2078)</f>
        <v>435.39535660000519</v>
      </c>
      <c r="P2079">
        <f t="shared" si="193"/>
        <v>2021</v>
      </c>
      <c r="Q2079" s="1">
        <f t="shared" si="194"/>
        <v>44449.5625</v>
      </c>
      <c r="R2079">
        <f>IF(B2080="",R2078,IF(Q2079&gt;=Chart!$F$2,E2079,0))</f>
        <v>63.010630159999998</v>
      </c>
      <c r="S2079">
        <f>IF(B2080="",S2078,IFERROR(IF(AND(R2079&gt;0,R2078=0),R2079,(1+(B2080/B2079-1)*Calc!$Z$1)*S2078),0))</f>
        <v>62.997212912554239</v>
      </c>
      <c r="T2079">
        <f>IF(B2080="",T2078,IFERROR(IF(AND(R2079&gt;0,R2078=0),R2079,(1+(B2080/B2079-1)*Calc!$Z$1-L2080)*T2078),0))</f>
        <v>61.957141796059481</v>
      </c>
      <c r="U2079">
        <f>IF(B2080="",U2078,IFERROR(IF(AND(R2079&gt;0,R2078=0),R2079,(1+(B2080/B2079-1)*Calc!$Z$1-M2080*2)*U2078),0))</f>
        <v>62.929458167794785</v>
      </c>
      <c r="V2079">
        <f>IF(B2080="",V2078,IFERROR(IF(AND(R2079&gt;0,R2078=0),R2079,(1+(B2080/B2079-1)*Calc!$Z$1-N2080*2)*V2078),0))</f>
        <v>62.603491920782723</v>
      </c>
      <c r="W2079">
        <f>IF(ISNUMBER(C2079),C2079,W2078)</f>
        <v>0.08</v>
      </c>
      <c r="Y2079" s="1">
        <f>IF(AND(Q2079&gt;=Chart!$F$2,Q2079&lt;=Chart!$F$3),Q2079,#N/A)</f>
        <v>44449.5625</v>
      </c>
      <c r="Z2079">
        <f>IF(AND(Q2079&gt;=Chart!$F$2,Q2079&lt;=Chart!$F$3),R2079,#N/A)</f>
        <v>63.010630159999998</v>
      </c>
      <c r="AA2079">
        <f>IF(AND(Q2079&gt;=Chart!$F$2,Q2079&lt;=Chart!$F$3),S2079,#N/A)</f>
        <v>62.997212912554239</v>
      </c>
      <c r="AB2079">
        <f>IF(AND(Q2079&gt;=Chart!$F$2,Q2079&lt;=Chart!$F$3),T2079,#N/A)</f>
        <v>61.957141796059481</v>
      </c>
      <c r="AC2079">
        <f>IF(AND(Q2079&gt;=Chart!$F$2,Q2079&lt;=Chart!$F$3),U2079,#N/A)</f>
        <v>62.929458167794785</v>
      </c>
      <c r="AD2079">
        <f>IF(AND(Q2079&gt;=Chart!$F$2,Q2079&lt;=Chart!$F$3),V2079,#N/A)</f>
        <v>62.603491920782723</v>
      </c>
      <c r="AE2079">
        <f>IF(AND(Q2079&gt;=Chart!$F$2,Q2079&lt;=Chart!$F$3),I2079,#N/A)</f>
        <v>6.0739434760320402E-3</v>
      </c>
      <c r="AF2079">
        <f>IF(AND(Q2079&gt;=Chart!$F$2,Q2079&lt;=Chart!$F$3),H2079/100,#N/A)</f>
        <v>1.2800000000000001E-2</v>
      </c>
      <c r="AG2079">
        <f>IF(AND(Q2079&gt;=Chart!$F$2,Q2079&lt;=Chart!$F$3),W2079/100,#N/A)</f>
        <v>8.0000000000000004E-4</v>
      </c>
    </row>
    <row r="2080" spans="1:33" x14ac:dyDescent="0.25">
      <c r="A2080">
        <v>1631539800</v>
      </c>
      <c r="B2080">
        <f>INDEX('Daily Data ADJ'!$1:$1048576,MATCH(Calc!$A2080,'Daily Data ADJ'!$A:$A,0),MATCH("SPY, CBOE BZX: Close",'Daily Data ADJ'!$1:$1,0))</f>
        <v>436.50964968</v>
      </c>
      <c r="C2080">
        <f>INDEX('Daily Data ADJ'!$1:$1048576,MATCH(Calc!$A2080,'Daily Data ADJ'!$A:$A,0),MATCH("EFFR, FRED: Close",'Daily Data ADJ'!$1:$1,0))</f>
        <v>0.08</v>
      </c>
      <c r="D2080">
        <f>INDEX('Daily Data ADJ'!$1:$1048576,MATCH(Calc!$A2080,'Daily Data ADJ'!$A:$A,1),MATCH("SOFR, FRED: Close",'Daily Data ADJ'!$1:$1,0))</f>
        <v>0.05</v>
      </c>
      <c r="E2080">
        <f>INDEX('Daily Data ADJ'!$1:$1048576,MATCH(Calc!$A2080,'Daily Data ADJ'!$A:$A,0),MATCH("UPRO, CBOE BZX: Close",'Daily Data ADJ'!$1:$1,0))</f>
        <v>63.43849548</v>
      </c>
      <c r="F2080">
        <f>INDEX('Daily Data ADJ'!$1:$1048576,MATCH(Calc!$A2080,'Daily Data ADJ'!$A:$A,0),MATCH("ES1!, CME_MINI: Close",'Daily Data ADJ'!$1:$1,0))</f>
        <v>4459.5</v>
      </c>
      <c r="G2080">
        <f>INDEX('Daily Data ADJ'!$1:$1048576,MATCH(Calc!$A2080,'Daily Data ADJ'!$A:$A,0),MATCH("ES2!, CME_MINI: Close",'Daily Data ADJ'!$1:$1,0))</f>
        <v>4452</v>
      </c>
      <c r="H2080">
        <f>INDEX('QUANDL MULTPL SP500_DIV_YIELD_M'!$A:$G,MATCH(Calc!$A2080,'QUANDL MULTPL SP500_DIV_YIELD_M'!$A:$A,1),MATCH('QUANDL MULTPL SP500_DIV_YIELD_M'!$E$1,'QUANDL MULTPL SP500_DIV_YIELD_M'!$A$1:$G$1,0))</f>
        <v>1.28</v>
      </c>
      <c r="I2080" s="5">
        <f t="shared" si="192"/>
        <v>6.0897401753605366E-3</v>
      </c>
      <c r="J2080" s="1">
        <f>A2080/24/60/60+DATE(1970,1,1)</f>
        <v>44452.5625</v>
      </c>
      <c r="K2080" s="3">
        <f t="shared" si="195"/>
        <v>3</v>
      </c>
      <c r="L2080" s="6">
        <f>(1+Chart!$F$4)^(1/(365/K2080))-1</f>
        <v>1.9979165917494157E-4</v>
      </c>
      <c r="M2080" s="6">
        <f t="shared" si="196"/>
        <v>6.5727353308897563E-6</v>
      </c>
      <c r="N2080" s="6">
        <f t="shared" si="197"/>
        <v>4.990211612154738E-5</v>
      </c>
      <c r="O2080">
        <f>O2079*(B2080/B2079)</f>
        <v>436.50964968000523</v>
      </c>
      <c r="P2080">
        <f t="shared" si="193"/>
        <v>2021</v>
      </c>
      <c r="Q2080" s="1">
        <f t="shared" si="194"/>
        <v>44452.5625</v>
      </c>
      <c r="R2080">
        <f>IF(B2081="",R2079,IF(Q2080&gt;=Chart!$F$2,E2080,0))</f>
        <v>63.43849548</v>
      </c>
      <c r="S2080">
        <f>IF(B2081="",S2079,IFERROR(IF(AND(R2080&gt;0,R2079=0),R2080,(1+(B2081/B2080-1)*Calc!$Z$1)*S2079),0))</f>
        <v>61.977306400018321</v>
      </c>
      <c r="T2080">
        <f>IF(B2081="",T2079,IFERROR(IF(AND(R2080&gt;0,R2079=0),R2080,(1+(B2081/B2080-1)*Calc!$Z$1-L2081)*T2079),0))</f>
        <v>60.949947833080628</v>
      </c>
      <c r="U2080">
        <f>IF(B2081="",U2079,IFERROR(IF(AND(R2080&gt;0,R2079=0),R2080,(1+(B2081/B2080-1)*Calc!$Z$1-M2081*2)*U2079),0))</f>
        <v>61.910372839647209</v>
      </c>
      <c r="V2080">
        <f>IF(B2081="",V2079,IFERROR(IF(AND(R2080&gt;0,R2079=0),R2080,(1+(B2081/B2080-1)*Calc!$Z$1-N2081*2)*V2079),0))</f>
        <v>61.587813214255746</v>
      </c>
      <c r="W2080">
        <f>IF(ISNUMBER(C2080),C2080,W2079)</f>
        <v>0.08</v>
      </c>
      <c r="Y2080" s="1">
        <f>IF(AND(Q2080&gt;=Chart!$F$2,Q2080&lt;=Chart!$F$3),Q2080,#N/A)</f>
        <v>44452.5625</v>
      </c>
      <c r="Z2080">
        <f>IF(AND(Q2080&gt;=Chart!$F$2,Q2080&lt;=Chart!$F$3),R2080,#N/A)</f>
        <v>63.43849548</v>
      </c>
      <c r="AA2080">
        <f>IF(AND(Q2080&gt;=Chart!$F$2,Q2080&lt;=Chart!$F$3),S2080,#N/A)</f>
        <v>61.977306400018321</v>
      </c>
      <c r="AB2080">
        <f>IF(AND(Q2080&gt;=Chart!$F$2,Q2080&lt;=Chart!$F$3),T2080,#N/A)</f>
        <v>60.949947833080628</v>
      </c>
      <c r="AC2080">
        <f>IF(AND(Q2080&gt;=Chart!$F$2,Q2080&lt;=Chart!$F$3),U2080,#N/A)</f>
        <v>61.910372839647209</v>
      </c>
      <c r="AD2080">
        <f>IF(AND(Q2080&gt;=Chart!$F$2,Q2080&lt;=Chart!$F$3),V2080,#N/A)</f>
        <v>61.587813214255746</v>
      </c>
      <c r="AE2080">
        <f>IF(AND(Q2080&gt;=Chart!$F$2,Q2080&lt;=Chart!$F$3),I2080,#N/A)</f>
        <v>6.0897401753605366E-3</v>
      </c>
      <c r="AF2080">
        <f>IF(AND(Q2080&gt;=Chart!$F$2,Q2080&lt;=Chart!$F$3),H2080/100,#N/A)</f>
        <v>1.2800000000000001E-2</v>
      </c>
      <c r="AG2080">
        <f>IF(AND(Q2080&gt;=Chart!$F$2,Q2080&lt;=Chart!$F$3),W2080/100,#N/A)</f>
        <v>8.0000000000000004E-4</v>
      </c>
    </row>
    <row r="2081" spans="1:33" x14ac:dyDescent="0.25">
      <c r="A2081">
        <v>1631626200</v>
      </c>
      <c r="B2081">
        <f>INDEX('Daily Data ADJ'!$1:$1048576,MATCH(Calc!$A2081,'Daily Data ADJ'!$A:$A,0),MATCH("SPY, CBOE BZX: Close",'Daily Data ADJ'!$1:$1,0))</f>
        <v>434.15399502000002</v>
      </c>
      <c r="C2081">
        <f>INDEX('Daily Data ADJ'!$1:$1048576,MATCH(Calc!$A2081,'Daily Data ADJ'!$A:$A,0),MATCH("EFFR, FRED: Close",'Daily Data ADJ'!$1:$1,0))</f>
        <v>0.08</v>
      </c>
      <c r="D2081">
        <f>INDEX('Daily Data ADJ'!$1:$1048576,MATCH(Calc!$A2081,'Daily Data ADJ'!$A:$A,1),MATCH("SOFR, FRED: Close",'Daily Data ADJ'!$1:$1,0))</f>
        <v>0.05</v>
      </c>
      <c r="E2081">
        <f>INDEX('Daily Data ADJ'!$1:$1048576,MATCH(Calc!$A2081,'Daily Data ADJ'!$A:$A,0),MATCH("UPRO, CBOE BZX: Close",'Daily Data ADJ'!$1:$1,0))</f>
        <v>62.453410220000002</v>
      </c>
      <c r="F2081">
        <f>INDEX('Daily Data ADJ'!$1:$1048576,MATCH(Calc!$A2081,'Daily Data ADJ'!$A:$A,0),MATCH("ES1!, CME_MINI: Close",'Daily Data ADJ'!$1:$1,0))</f>
        <v>4434.75</v>
      </c>
      <c r="G2081">
        <f>INDEX('Daily Data ADJ'!$1:$1048576,MATCH(Calc!$A2081,'Daily Data ADJ'!$A:$A,0),MATCH("ES2!, CME_MINI: Close",'Daily Data ADJ'!$1:$1,0))</f>
        <v>4427.5</v>
      </c>
      <c r="H2081">
        <f>INDEX('QUANDL MULTPL SP500_DIV_YIELD_M'!$A:$G,MATCH(Calc!$A2081,'QUANDL MULTPL SP500_DIV_YIELD_M'!$A:$A,1),MATCH('QUANDL MULTPL SP500_DIV_YIELD_M'!$E$1,'QUANDL MULTPL SP500_DIV_YIELD_M'!$A$1:$G$1,0))</f>
        <v>1.28</v>
      </c>
      <c r="I2081" s="5">
        <f t="shared" si="192"/>
        <v>6.2767545000493533E-3</v>
      </c>
      <c r="J2081" s="1">
        <f>A2081/24/60/60+DATE(1970,1,1)</f>
        <v>44453.5625</v>
      </c>
      <c r="K2081" s="3">
        <f t="shared" si="195"/>
        <v>1</v>
      </c>
      <c r="L2081" s="6">
        <f>(1+Chart!$F$4)^(1/(365/K2081))-1</f>
        <v>6.6592785027408397E-5</v>
      </c>
      <c r="M2081" s="6">
        <f t="shared" si="196"/>
        <v>2.1909069769510126E-6</v>
      </c>
      <c r="N2081" s="6">
        <f t="shared" si="197"/>
        <v>1.7142990008434111E-5</v>
      </c>
      <c r="O2081">
        <f>O2080*(B2081/B2080)</f>
        <v>434.15399502000525</v>
      </c>
      <c r="P2081">
        <f t="shared" si="193"/>
        <v>2021</v>
      </c>
      <c r="Q2081" s="1">
        <f t="shared" si="194"/>
        <v>44453.5625</v>
      </c>
      <c r="R2081">
        <f>IF(B2082="",R2080,IF(Q2081&gt;=Chart!$F$2,E2081,0))</f>
        <v>62.453410220000002</v>
      </c>
      <c r="S2081">
        <f>IF(B2082="",S2080,IFERROR(IF(AND(R2081&gt;0,R2080=0),R2081,(1+(B2082/B2081-1)*Calc!$Z$1)*S2080),0))</f>
        <v>63.530332089666899</v>
      </c>
      <c r="T2081">
        <f>IF(B2082="",T2080,IFERROR(IF(AND(R2081&gt;0,R2080=0),R2081,(1+(B2082/B2081-1)*Calc!$Z$1-L2082)*T2080),0))</f>
        <v>62.473171172404747</v>
      </c>
      <c r="U2081">
        <f>IF(B2082="",U2080,IFERROR(IF(AND(R2081&gt;0,R2080=0),R2081,(1+(B2082/B2081-1)*Calc!$Z$1-M2082*2)*U2080),0))</f>
        <v>63.461450030190804</v>
      </c>
      <c r="V2081">
        <f>IF(B2082="",V2080,IFERROR(IF(AND(R2081&gt;0,R2080=0),R2081,(1+(B2082/B2081-1)*Calc!$Z$1-N2082*2)*V2080),0))</f>
        <v>63.129023844444589</v>
      </c>
      <c r="W2081">
        <f>IF(ISNUMBER(C2081),C2081,W2080)</f>
        <v>0.08</v>
      </c>
      <c r="Y2081" s="1">
        <f>IF(AND(Q2081&gt;=Chart!$F$2,Q2081&lt;=Chart!$F$3),Q2081,#N/A)</f>
        <v>44453.5625</v>
      </c>
      <c r="Z2081">
        <f>IF(AND(Q2081&gt;=Chart!$F$2,Q2081&lt;=Chart!$F$3),R2081,#N/A)</f>
        <v>62.453410220000002</v>
      </c>
      <c r="AA2081">
        <f>IF(AND(Q2081&gt;=Chart!$F$2,Q2081&lt;=Chart!$F$3),S2081,#N/A)</f>
        <v>63.530332089666899</v>
      </c>
      <c r="AB2081">
        <f>IF(AND(Q2081&gt;=Chart!$F$2,Q2081&lt;=Chart!$F$3),T2081,#N/A)</f>
        <v>62.473171172404747</v>
      </c>
      <c r="AC2081">
        <f>IF(AND(Q2081&gt;=Chart!$F$2,Q2081&lt;=Chart!$F$3),U2081,#N/A)</f>
        <v>63.461450030190804</v>
      </c>
      <c r="AD2081">
        <f>IF(AND(Q2081&gt;=Chart!$F$2,Q2081&lt;=Chart!$F$3),V2081,#N/A)</f>
        <v>63.129023844444589</v>
      </c>
      <c r="AE2081">
        <f>IF(AND(Q2081&gt;=Chart!$F$2,Q2081&lt;=Chart!$F$3),I2081,#N/A)</f>
        <v>6.2767545000493533E-3</v>
      </c>
      <c r="AF2081">
        <f>IF(AND(Q2081&gt;=Chart!$F$2,Q2081&lt;=Chart!$F$3),H2081/100,#N/A)</f>
        <v>1.2800000000000001E-2</v>
      </c>
      <c r="AG2081">
        <f>IF(AND(Q2081&gt;=Chart!$F$2,Q2081&lt;=Chart!$F$3),W2081/100,#N/A)</f>
        <v>8.0000000000000004E-4</v>
      </c>
    </row>
    <row r="2082" spans="1:33" x14ac:dyDescent="0.25">
      <c r="A2082">
        <v>1631712600</v>
      </c>
      <c r="B2082">
        <f>INDEX('Daily Data ADJ'!$1:$1048576,MATCH(Calc!$A2082,'Daily Data ADJ'!$A:$A,0),MATCH("SPY, CBOE BZX: Close",'Daily Data ADJ'!$1:$1,0))</f>
        <v>437.78033476000002</v>
      </c>
      <c r="C2082">
        <f>INDEX('Daily Data ADJ'!$1:$1048576,MATCH(Calc!$A2082,'Daily Data ADJ'!$A:$A,0),MATCH("EFFR, FRED: Close",'Daily Data ADJ'!$1:$1,0))</f>
        <v>0.08</v>
      </c>
      <c r="D2082">
        <f>INDEX('Daily Data ADJ'!$1:$1048576,MATCH(Calc!$A2082,'Daily Data ADJ'!$A:$A,1),MATCH("SOFR, FRED: Close",'Daily Data ADJ'!$1:$1,0))</f>
        <v>0.05</v>
      </c>
      <c r="E2082">
        <f>INDEX('Daily Data ADJ'!$1:$1048576,MATCH(Calc!$A2082,'Daily Data ADJ'!$A:$A,0),MATCH("UPRO, CBOE BZX: Close",'Daily Data ADJ'!$1:$1,0))</f>
        <v>64.02059131</v>
      </c>
      <c r="F2082">
        <f>INDEX('Daily Data ADJ'!$1:$1048576,MATCH(Calc!$A2082,'Daily Data ADJ'!$A:$A,0),MATCH("ES1!, CME_MINI: Close",'Daily Data ADJ'!$1:$1,0))</f>
        <v>4472</v>
      </c>
      <c r="G2082">
        <f>INDEX('Daily Data ADJ'!$1:$1048576,MATCH(Calc!$A2082,'Daily Data ADJ'!$A:$A,0),MATCH("ES2!, CME_MINI: Close",'Daily Data ADJ'!$1:$1,0))</f>
        <v>4464.5</v>
      </c>
      <c r="H2082">
        <f>INDEX('QUANDL MULTPL SP500_DIV_YIELD_M'!$A:$G,MATCH(Calc!$A2082,'QUANDL MULTPL SP500_DIV_YIELD_M'!$A:$A,1),MATCH('QUANDL MULTPL SP500_DIV_YIELD_M'!$E$1,'QUANDL MULTPL SP500_DIV_YIELD_M'!$A$1:$G$1,0))</f>
        <v>1.28</v>
      </c>
      <c r="I2082" s="5">
        <f t="shared" si="192"/>
        <v>6.1084492942304561E-3</v>
      </c>
      <c r="J2082" s="1">
        <f>A2082/24/60/60+DATE(1970,1,1)</f>
        <v>44454.5625</v>
      </c>
      <c r="K2082" s="3">
        <f t="shared" si="195"/>
        <v>1</v>
      </c>
      <c r="L2082" s="6">
        <f>(1+Chart!$F$4)^(1/(365/K2082))-1</f>
        <v>6.6592785027408397E-5</v>
      </c>
      <c r="M2082" s="6">
        <f t="shared" si="196"/>
        <v>2.1909069769510126E-6</v>
      </c>
      <c r="N2082" s="6">
        <f t="shared" si="197"/>
        <v>1.6684710000935965E-5</v>
      </c>
      <c r="O2082">
        <f>O2081*(B2082/B2081)</f>
        <v>437.78033476000525</v>
      </c>
      <c r="P2082">
        <f t="shared" si="193"/>
        <v>2021</v>
      </c>
      <c r="Q2082" s="1">
        <f t="shared" si="194"/>
        <v>44454.5625</v>
      </c>
      <c r="R2082">
        <f>IF(B2083="",R2081,IF(Q2082&gt;=Chart!$F$2,E2082,0))</f>
        <v>64.02059131</v>
      </c>
      <c r="S2082">
        <f>IF(B2083="",S2081,IFERROR(IF(AND(R2082&gt;0,R2081=0),R2082,(1+(B2083/B2082-1)*Calc!$Z$1)*S2081),0))</f>
        <v>63.228198464118613</v>
      </c>
      <c r="T2082">
        <f>IF(B2083="",T2081,IFERROR(IF(AND(R2082&gt;0,R2081=0),R2082,(1+(B2083/B2082-1)*Calc!$Z$1-L2083)*T2081),0))</f>
        <v>62.171904864929253</v>
      </c>
      <c r="U2082">
        <f>IF(B2083="",U2081,IFERROR(IF(AND(R2082&gt;0,R2081=0),R2082,(1+(B2083/B2082-1)*Calc!$Z$1-M2083*2)*U2081),0))</f>
        <v>63.159365913415016</v>
      </c>
      <c r="V2082">
        <f>IF(B2083="",V2081,IFERROR(IF(AND(R2082&gt;0,R2081=0),R2082,(1+(B2083/B2082-1)*Calc!$Z$1-N2083*2)*V2081),0))</f>
        <v>62.826619513678658</v>
      </c>
      <c r="W2082">
        <f>IF(ISNUMBER(C2082),C2082,W2081)</f>
        <v>0.08</v>
      </c>
      <c r="Y2082" s="1">
        <f>IF(AND(Q2082&gt;=Chart!$F$2,Q2082&lt;=Chart!$F$3),Q2082,#N/A)</f>
        <v>44454.5625</v>
      </c>
      <c r="Z2082">
        <f>IF(AND(Q2082&gt;=Chart!$F$2,Q2082&lt;=Chart!$F$3),R2082,#N/A)</f>
        <v>64.02059131</v>
      </c>
      <c r="AA2082">
        <f>IF(AND(Q2082&gt;=Chart!$F$2,Q2082&lt;=Chart!$F$3),S2082,#N/A)</f>
        <v>63.228198464118613</v>
      </c>
      <c r="AB2082">
        <f>IF(AND(Q2082&gt;=Chart!$F$2,Q2082&lt;=Chart!$F$3),T2082,#N/A)</f>
        <v>62.171904864929253</v>
      </c>
      <c r="AC2082">
        <f>IF(AND(Q2082&gt;=Chart!$F$2,Q2082&lt;=Chart!$F$3),U2082,#N/A)</f>
        <v>63.159365913415016</v>
      </c>
      <c r="AD2082">
        <f>IF(AND(Q2082&gt;=Chart!$F$2,Q2082&lt;=Chart!$F$3),V2082,#N/A)</f>
        <v>62.826619513678658</v>
      </c>
      <c r="AE2082">
        <f>IF(AND(Q2082&gt;=Chart!$F$2,Q2082&lt;=Chart!$F$3),I2082,#N/A)</f>
        <v>6.1084492942304561E-3</v>
      </c>
      <c r="AF2082">
        <f>IF(AND(Q2082&gt;=Chart!$F$2,Q2082&lt;=Chart!$F$3),H2082/100,#N/A)</f>
        <v>1.2800000000000001E-2</v>
      </c>
      <c r="AG2082">
        <f>IF(AND(Q2082&gt;=Chart!$F$2,Q2082&lt;=Chart!$F$3),W2082/100,#N/A)</f>
        <v>8.0000000000000004E-4</v>
      </c>
    </row>
    <row r="2083" spans="1:33" x14ac:dyDescent="0.25">
      <c r="A2083">
        <v>1631799000</v>
      </c>
      <c r="B2083">
        <f>INDEX('Daily Data ADJ'!$1:$1048576,MATCH(Calc!$A2083,'Daily Data ADJ'!$A:$A,0),MATCH("SPY, CBOE BZX: Close",'Daily Data ADJ'!$1:$1,0))</f>
        <v>437.08634520999999</v>
      </c>
      <c r="C2083">
        <f>INDEX('Daily Data ADJ'!$1:$1048576,MATCH(Calc!$A2083,'Daily Data ADJ'!$A:$A,0),MATCH("EFFR, FRED: Close",'Daily Data ADJ'!$1:$1,0))</f>
        <v>0.08</v>
      </c>
      <c r="D2083">
        <f>INDEX('Daily Data ADJ'!$1:$1048576,MATCH(Calc!$A2083,'Daily Data ADJ'!$A:$A,1),MATCH("SOFR, FRED: Close",'Daily Data ADJ'!$1:$1,0))</f>
        <v>0.05</v>
      </c>
      <c r="E2083">
        <f>INDEX('Daily Data ADJ'!$1:$1048576,MATCH(Calc!$A2083,'Daily Data ADJ'!$A:$A,0),MATCH("UPRO, CBOE BZX: Close",'Daily Data ADJ'!$1:$1,0))</f>
        <v>63.662378490000002</v>
      </c>
      <c r="F2083">
        <f>INDEX('Daily Data ADJ'!$1:$1048576,MATCH(Calc!$A2083,'Daily Data ADJ'!$A:$A,0),MATCH("ES1!, CME_MINI: Close",'Daily Data ADJ'!$1:$1,0))</f>
        <v>4464.25</v>
      </c>
      <c r="G2083">
        <f>INDEX('Daily Data ADJ'!$1:$1048576,MATCH(Calc!$A2083,'Daily Data ADJ'!$A:$A,0),MATCH("ES2!, CME_MINI: Close",'Daily Data ADJ'!$1:$1,0))</f>
        <v>4457</v>
      </c>
      <c r="H2083">
        <f>INDEX('QUANDL MULTPL SP500_DIV_YIELD_M'!$A:$G,MATCH(Calc!$A2083,'QUANDL MULTPL SP500_DIV_YIELD_M'!$A:$A,1),MATCH('QUANDL MULTPL SP500_DIV_YIELD_M'!$E$1,'QUANDL MULTPL SP500_DIV_YIELD_M'!$A$1:$G$1,0))</f>
        <v>1.28</v>
      </c>
      <c r="I2083" s="5">
        <f t="shared" si="192"/>
        <v>6.3197554149257654E-3</v>
      </c>
      <c r="J2083" s="1">
        <f>A2083/24/60/60+DATE(1970,1,1)</f>
        <v>44455.5625</v>
      </c>
      <c r="K2083" s="3">
        <f t="shared" si="195"/>
        <v>1</v>
      </c>
      <c r="L2083" s="6">
        <f>(1+Chart!$F$4)^(1/(365/K2083))-1</f>
        <v>6.6592785027408397E-5</v>
      </c>
      <c r="M2083" s="6">
        <f t="shared" si="196"/>
        <v>2.1909069769510126E-6</v>
      </c>
      <c r="N2083" s="6">
        <f t="shared" si="197"/>
        <v>1.7260065390045654E-5</v>
      </c>
      <c r="O2083">
        <f>O2082*(B2083/B2082)</f>
        <v>437.08634521000522</v>
      </c>
      <c r="P2083">
        <f t="shared" si="193"/>
        <v>2021</v>
      </c>
      <c r="Q2083" s="1">
        <f t="shared" si="194"/>
        <v>44455.5625</v>
      </c>
      <c r="R2083">
        <f>IF(B2084="",R2082,IF(Q2083&gt;=Chart!$F$2,E2083,0))</f>
        <v>63.662378490000002</v>
      </c>
      <c r="S2083">
        <f>IF(B2084="",S2082,IFERROR(IF(AND(R2083&gt;0,R2082=0),R2083,(1+(B2084/B2083-1)*Calc!$Z$1)*S2082),0))</f>
        <v>61.380519834195958</v>
      </c>
      <c r="T2083">
        <f>IF(B2084="",T2082,IFERROR(IF(AND(R2083&gt;0,R2082=0),R2083,(1+(B2084/B2083-1)*Calc!$Z$1-L2084)*T2082),0))</f>
        <v>60.350953450793803</v>
      </c>
      <c r="U2083">
        <f>IF(B2084="",U2082,IFERROR(IF(AND(R2083&gt;0,R2082=0),R2083,(1+(B2084/B2083-1)*Calc!$Z$1-M2084*2)*U2082),0))</f>
        <v>61.313421982058834</v>
      </c>
      <c r="V2083">
        <f>IF(B2084="",V2082,IFERROR(IF(AND(R2083&gt;0,R2082=0),R2083,(1+(B2084/B2083-1)*Calc!$Z$1-N2084*2)*V2082),0))</f>
        <v>60.988528450544194</v>
      </c>
      <c r="W2083">
        <f>IF(ISNUMBER(C2083),C2083,W2082)</f>
        <v>0.08</v>
      </c>
      <c r="Y2083" s="1">
        <f>IF(AND(Q2083&gt;=Chart!$F$2,Q2083&lt;=Chart!$F$3),Q2083,#N/A)</f>
        <v>44455.5625</v>
      </c>
      <c r="Z2083">
        <f>IF(AND(Q2083&gt;=Chart!$F$2,Q2083&lt;=Chart!$F$3),R2083,#N/A)</f>
        <v>63.662378490000002</v>
      </c>
      <c r="AA2083">
        <f>IF(AND(Q2083&gt;=Chart!$F$2,Q2083&lt;=Chart!$F$3),S2083,#N/A)</f>
        <v>61.380519834195958</v>
      </c>
      <c r="AB2083">
        <f>IF(AND(Q2083&gt;=Chart!$F$2,Q2083&lt;=Chart!$F$3),T2083,#N/A)</f>
        <v>60.350953450793803</v>
      </c>
      <c r="AC2083">
        <f>IF(AND(Q2083&gt;=Chart!$F$2,Q2083&lt;=Chart!$F$3),U2083,#N/A)</f>
        <v>61.313421982058834</v>
      </c>
      <c r="AD2083">
        <f>IF(AND(Q2083&gt;=Chart!$F$2,Q2083&lt;=Chart!$F$3),V2083,#N/A)</f>
        <v>60.988528450544194</v>
      </c>
      <c r="AE2083">
        <f>IF(AND(Q2083&gt;=Chart!$F$2,Q2083&lt;=Chart!$F$3),I2083,#N/A)</f>
        <v>6.3197554149257654E-3</v>
      </c>
      <c r="AF2083">
        <f>IF(AND(Q2083&gt;=Chart!$F$2,Q2083&lt;=Chart!$F$3),H2083/100,#N/A)</f>
        <v>1.2800000000000001E-2</v>
      </c>
      <c r="AG2083">
        <f>IF(AND(Q2083&gt;=Chart!$F$2,Q2083&lt;=Chart!$F$3),W2083/100,#N/A)</f>
        <v>8.0000000000000004E-4</v>
      </c>
    </row>
    <row r="2084" spans="1:33" x14ac:dyDescent="0.25">
      <c r="A2084">
        <v>1631885400</v>
      </c>
      <c r="B2084">
        <f>INDEX('Daily Data ADJ'!$1:$1048576,MATCH(Calc!$A2084,'Daily Data ADJ'!$A:$A,0),MATCH("SPY, CBOE BZX: Close",'Daily Data ADJ'!$1:$1,0))</f>
        <v>432.82877702000002</v>
      </c>
      <c r="C2084">
        <f>INDEX('Daily Data ADJ'!$1:$1048576,MATCH(Calc!$A2084,'Daily Data ADJ'!$A:$A,0),MATCH("EFFR, FRED: Close",'Daily Data ADJ'!$1:$1,0))</f>
        <v>0.08</v>
      </c>
      <c r="D2084">
        <f>INDEX('Daily Data ADJ'!$1:$1048576,MATCH(Calc!$A2084,'Daily Data ADJ'!$A:$A,1),MATCH("SOFR, FRED: Close",'Daily Data ADJ'!$1:$1,0))</f>
        <v>0.05</v>
      </c>
      <c r="E2084">
        <f>INDEX('Daily Data ADJ'!$1:$1048576,MATCH(Calc!$A2084,'Daily Data ADJ'!$A:$A,0),MATCH("UPRO, CBOE BZX: Close",'Daily Data ADJ'!$1:$1,0))</f>
        <v>61.851413669999999</v>
      </c>
      <c r="F2084">
        <f>INDEX('Daily Data ADJ'!$1:$1048576,MATCH(Calc!$A2084,'Daily Data ADJ'!$A:$A,0),MATCH("ES1!, CME_MINI: Close",'Daily Data ADJ'!$1:$1,0))</f>
        <v>4421.75</v>
      </c>
      <c r="G2084">
        <f>INDEX('Daily Data ADJ'!$1:$1048576,MATCH(Calc!$A2084,'Daily Data ADJ'!$A:$A,0),MATCH("ES2!, CME_MINI: Close",'Daily Data ADJ'!$1:$1,0))</f>
        <v>4414.5</v>
      </c>
      <c r="H2084">
        <f>INDEX('QUANDL MULTPL SP500_DIV_YIELD_M'!$A:$G,MATCH(Calc!$A2084,'QUANDL MULTPL SP500_DIV_YIELD_M'!$A:$A,1),MATCH('QUANDL MULTPL SP500_DIV_YIELD_M'!$E$1,'QUANDL MULTPL SP500_DIV_YIELD_M'!$A$1:$G$1,0))</f>
        <v>1.28</v>
      </c>
      <c r="I2084" s="5">
        <f t="shared" si="192"/>
        <v>6.2576232578643535E-3</v>
      </c>
      <c r="J2084" s="1">
        <f>A2084/24/60/60+DATE(1970,1,1)</f>
        <v>44456.5625</v>
      </c>
      <c r="K2084" s="3">
        <f t="shared" si="195"/>
        <v>1</v>
      </c>
      <c r="L2084" s="6">
        <f>(1+Chart!$F$4)^(1/(365/K2084))-1</f>
        <v>6.6592785027408397E-5</v>
      </c>
      <c r="M2084" s="6">
        <f t="shared" si="196"/>
        <v>2.1909069769510126E-6</v>
      </c>
      <c r="N2084" s="6">
        <f t="shared" si="197"/>
        <v>1.7090901199612318E-5</v>
      </c>
      <c r="O2084">
        <f>O2083*(B2084/B2083)</f>
        <v>432.82877702000519</v>
      </c>
      <c r="P2084">
        <f t="shared" si="193"/>
        <v>2021</v>
      </c>
      <c r="Q2084" s="1">
        <f t="shared" si="194"/>
        <v>44456.5625</v>
      </c>
      <c r="R2084">
        <f>IF(B2085="",R2083,IF(Q2084&gt;=Chart!$F$2,E2084,0))</f>
        <v>61.851413669999999</v>
      </c>
      <c r="S2084">
        <f>IF(B2085="",S2083,IFERROR(IF(AND(R2084&gt;0,R2083=0),R2084,(1+(B2085/B2084-1)*Calc!$Z$1)*S2083),0))</f>
        <v>58.310103253612724</v>
      </c>
      <c r="T2084">
        <f>IF(B2085="",T2083,IFERROR(IF(AND(R2084&gt;0,R2083=0),R2084,(1+(B2085/B2084-1)*Calc!$Z$1-L2085)*T2083),0))</f>
        <v>57.319980897305719</v>
      </c>
      <c r="U2084">
        <f>IF(B2085="",U2083,IFERROR(IF(AND(R2084&gt;0,R2083=0),R2084,(1+(B2085/B2084-1)*Calc!$Z$1-M2085*2)*U2083),0))</f>
        <v>58.245555820408882</v>
      </c>
      <c r="V2084">
        <f>IF(B2085="",V2083,IFERROR(IF(AND(R2084&gt;0,R2083=0),R2084,(1+(B2085/B2084-1)*Calc!$Z$1-N2085*2)*V2083),0))</f>
        <v>57.865052635490308</v>
      </c>
      <c r="W2084">
        <f>IF(ISNUMBER(C2084),C2084,W2083)</f>
        <v>0.08</v>
      </c>
      <c r="Y2084" s="1">
        <f>IF(AND(Q2084&gt;=Chart!$F$2,Q2084&lt;=Chart!$F$3),Q2084,#N/A)</f>
        <v>44456.5625</v>
      </c>
      <c r="Z2084">
        <f>IF(AND(Q2084&gt;=Chart!$F$2,Q2084&lt;=Chart!$F$3),R2084,#N/A)</f>
        <v>61.851413669999999</v>
      </c>
      <c r="AA2084">
        <f>IF(AND(Q2084&gt;=Chart!$F$2,Q2084&lt;=Chart!$F$3),S2084,#N/A)</f>
        <v>58.310103253612724</v>
      </c>
      <c r="AB2084">
        <f>IF(AND(Q2084&gt;=Chart!$F$2,Q2084&lt;=Chart!$F$3),T2084,#N/A)</f>
        <v>57.319980897305719</v>
      </c>
      <c r="AC2084">
        <f>IF(AND(Q2084&gt;=Chart!$F$2,Q2084&lt;=Chart!$F$3),U2084,#N/A)</f>
        <v>58.245555820408882</v>
      </c>
      <c r="AD2084">
        <f>IF(AND(Q2084&gt;=Chart!$F$2,Q2084&lt;=Chart!$F$3),V2084,#N/A)</f>
        <v>57.865052635490308</v>
      </c>
      <c r="AE2084">
        <f>IF(AND(Q2084&gt;=Chart!$F$2,Q2084&lt;=Chart!$F$3),I2084,#N/A)</f>
        <v>6.2576232578643535E-3</v>
      </c>
      <c r="AF2084">
        <f>IF(AND(Q2084&gt;=Chart!$F$2,Q2084&lt;=Chart!$F$3),H2084/100,#N/A)</f>
        <v>1.2800000000000001E-2</v>
      </c>
      <c r="AG2084">
        <f>IF(AND(Q2084&gt;=Chart!$F$2,Q2084&lt;=Chart!$F$3),W2084/100,#N/A)</f>
        <v>8.0000000000000004E-4</v>
      </c>
    </row>
    <row r="2085" spans="1:33" x14ac:dyDescent="0.25">
      <c r="A2085">
        <v>1632144600</v>
      </c>
      <c r="B2085">
        <f>INDEX('Daily Data ADJ'!$1:$1048576,MATCH(Calc!$A2085,'Daily Data ADJ'!$A:$A,0),MATCH("SPY, CBOE BZX: Close",'Daily Data ADJ'!$1:$1,0))</f>
        <v>425.61169546000002</v>
      </c>
      <c r="C2085">
        <f>INDEX('Daily Data ADJ'!$1:$1048576,MATCH(Calc!$A2085,'Daily Data ADJ'!$A:$A,0),MATCH("EFFR, FRED: Close",'Daily Data ADJ'!$1:$1,0))</f>
        <v>0.08</v>
      </c>
      <c r="D2085">
        <f>INDEX('Daily Data ADJ'!$1:$1048576,MATCH(Calc!$A2085,'Daily Data ADJ'!$A:$A,1),MATCH("SOFR, FRED: Close",'Daily Data ADJ'!$1:$1,0))</f>
        <v>0.05</v>
      </c>
      <c r="E2085">
        <f>INDEX('Daily Data ADJ'!$1:$1048576,MATCH(Calc!$A2085,'Daily Data ADJ'!$A:$A,0),MATCH("UPRO, CBOE BZX: Close",'Daily Data ADJ'!$1:$1,0))</f>
        <v>58.766803279999998</v>
      </c>
      <c r="F2085">
        <f>INDEX('Daily Data ADJ'!$1:$1048576,MATCH(Calc!$A2085,'Daily Data ADJ'!$A:$A,0),MATCH("ES1!, CME_MINI: Close",'Daily Data ADJ'!$1:$1,0))</f>
        <v>4348.25</v>
      </c>
      <c r="G2085">
        <f>INDEX('Daily Data ADJ'!$1:$1048576,MATCH(Calc!$A2085,'Daily Data ADJ'!$A:$A,0),MATCH("ES2!, CME_MINI: Close",'Daily Data ADJ'!$1:$1,0))</f>
        <v>4414.5</v>
      </c>
      <c r="H2085">
        <f>INDEX('QUANDL MULTPL SP500_DIV_YIELD_M'!$A:$G,MATCH(Calc!$A2085,'QUANDL MULTPL SP500_DIV_YIELD_M'!$A:$A,1),MATCH('QUANDL MULTPL SP500_DIV_YIELD_M'!$E$1,'QUANDL MULTPL SP500_DIV_YIELD_M'!$A$1:$G$1,0))</f>
        <v>1.28</v>
      </c>
      <c r="I2085" s="5">
        <f t="shared" si="192"/>
        <v>7.5151075984731669E-2</v>
      </c>
      <c r="J2085" s="1">
        <f>A2085/24/60/60+DATE(1970,1,1)</f>
        <v>44459.5625</v>
      </c>
      <c r="K2085" s="3">
        <f t="shared" si="195"/>
        <v>3</v>
      </c>
      <c r="L2085" s="6">
        <f>(1+Chart!$F$4)^(1/(365/K2085))-1</f>
        <v>1.9979165917494157E-4</v>
      </c>
      <c r="M2085" s="6">
        <f t="shared" si="196"/>
        <v>6.5727353308897563E-6</v>
      </c>
      <c r="N2085" s="6">
        <f t="shared" si="197"/>
        <v>5.9574879201451658E-4</v>
      </c>
      <c r="O2085">
        <f>O2084*(B2085/B2084)</f>
        <v>425.61169546000508</v>
      </c>
      <c r="P2085">
        <f t="shared" si="193"/>
        <v>2021</v>
      </c>
      <c r="Q2085" s="1">
        <f t="shared" si="194"/>
        <v>44459.5625</v>
      </c>
      <c r="R2085">
        <f>IF(B2086="",R2084,IF(Q2085&gt;=Chart!$F$2,E2085,0))</f>
        <v>58.766803279999998</v>
      </c>
      <c r="S2085">
        <f>IF(B2086="",S2084,IFERROR(IF(AND(R2085&gt;0,R2084=0),R2085,(1+(B2086/B2085-1)*Calc!$Z$1)*S2084),0))</f>
        <v>58.14486173924579</v>
      </c>
      <c r="T2085">
        <f>IF(B2086="",T2084,IFERROR(IF(AND(R2085&gt;0,R2084=0),R2085,(1+(B2086/B2085-1)*Calc!$Z$1-L2086)*T2084),0))</f>
        <v>57.153728134304259</v>
      </c>
      <c r="U2085">
        <f>IF(B2086="",U2084,IFERROR(IF(AND(R2085&gt;0,R2084=0),R2085,(1+(B2086/B2085-1)*Calc!$Z$1-M2086*2)*U2084),0))</f>
        <v>58.080242001963391</v>
      </c>
      <c r="V2085">
        <f>IF(B2086="",V2084,IFERROR(IF(AND(R2085&gt;0,R2084=0),R2085,(1+(B2086/B2085-1)*Calc!$Z$1-N2086*2)*V2084),0))</f>
        <v>57.699203758046536</v>
      </c>
      <c r="W2085">
        <f>IF(ISNUMBER(C2085),C2085,W2084)</f>
        <v>0.08</v>
      </c>
      <c r="Y2085" s="1">
        <f>IF(AND(Q2085&gt;=Chart!$F$2,Q2085&lt;=Chart!$F$3),Q2085,#N/A)</f>
        <v>44459.5625</v>
      </c>
      <c r="Z2085">
        <f>IF(AND(Q2085&gt;=Chart!$F$2,Q2085&lt;=Chart!$F$3),R2085,#N/A)</f>
        <v>58.766803279999998</v>
      </c>
      <c r="AA2085">
        <f>IF(AND(Q2085&gt;=Chart!$F$2,Q2085&lt;=Chart!$F$3),S2085,#N/A)</f>
        <v>58.14486173924579</v>
      </c>
      <c r="AB2085">
        <f>IF(AND(Q2085&gt;=Chart!$F$2,Q2085&lt;=Chart!$F$3),T2085,#N/A)</f>
        <v>57.153728134304259</v>
      </c>
      <c r="AC2085">
        <f>IF(AND(Q2085&gt;=Chart!$F$2,Q2085&lt;=Chart!$F$3),U2085,#N/A)</f>
        <v>58.080242001963391</v>
      </c>
      <c r="AD2085">
        <f>IF(AND(Q2085&gt;=Chart!$F$2,Q2085&lt;=Chart!$F$3),V2085,#N/A)</f>
        <v>57.699203758046536</v>
      </c>
      <c r="AE2085">
        <f>IF(AND(Q2085&gt;=Chart!$F$2,Q2085&lt;=Chart!$F$3),I2085,#N/A)</f>
        <v>7.5151075984731669E-2</v>
      </c>
      <c r="AF2085">
        <f>IF(AND(Q2085&gt;=Chart!$F$2,Q2085&lt;=Chart!$F$3),H2085/100,#N/A)</f>
        <v>1.2800000000000001E-2</v>
      </c>
      <c r="AG2085">
        <f>IF(AND(Q2085&gt;=Chart!$F$2,Q2085&lt;=Chart!$F$3),W2085/100,#N/A)</f>
        <v>8.0000000000000004E-4</v>
      </c>
    </row>
    <row r="2086" spans="1:33" x14ac:dyDescent="0.25">
      <c r="A2086">
        <v>1632231000</v>
      </c>
      <c r="B2086">
        <f>INDEX('Daily Data ADJ'!$1:$1048576,MATCH(Calc!$A2086,'Daily Data ADJ'!$A:$A,0),MATCH("SPY, CBOE BZX: Close",'Daily Data ADJ'!$1:$1,0))</f>
        <v>425.20965695000001</v>
      </c>
      <c r="C2086">
        <f>INDEX('Daily Data ADJ'!$1:$1048576,MATCH(Calc!$A2086,'Daily Data ADJ'!$A:$A,0),MATCH("EFFR, FRED: Close",'Daily Data ADJ'!$1:$1,0))</f>
        <v>0.08</v>
      </c>
      <c r="D2086">
        <f>INDEX('Daily Data ADJ'!$1:$1048576,MATCH(Calc!$A2086,'Daily Data ADJ'!$A:$A,1),MATCH("SOFR, FRED: Close",'Daily Data ADJ'!$1:$1,0))</f>
        <v>0.05</v>
      </c>
      <c r="E2086">
        <f>INDEX('Daily Data ADJ'!$1:$1048576,MATCH(Calc!$A2086,'Daily Data ADJ'!$A:$A,0),MATCH("UPRO, CBOE BZX: Close",'Daily Data ADJ'!$1:$1,0))</f>
        <v>58.597647219999999</v>
      </c>
      <c r="F2086">
        <f>INDEX('Daily Data ADJ'!$1:$1048576,MATCH(Calc!$A2086,'Daily Data ADJ'!$A:$A,0),MATCH("ES1!, CME_MINI: Close",'Daily Data ADJ'!$1:$1,0))</f>
        <v>4343.25</v>
      </c>
      <c r="G2086">
        <f>INDEX('Daily Data ADJ'!$1:$1048576,MATCH(Calc!$A2086,'Daily Data ADJ'!$A:$A,0),MATCH("ES2!, CME_MINI: Close",'Daily Data ADJ'!$1:$1,0))</f>
        <v>4335.75</v>
      </c>
      <c r="H2086">
        <f>INDEX('QUANDL MULTPL SP500_DIV_YIELD_M'!$A:$G,MATCH(Calc!$A2086,'QUANDL MULTPL SP500_DIV_YIELD_M'!$A:$A,1),MATCH('QUANDL MULTPL SP500_DIV_YIELD_M'!$E$1,'QUANDL MULTPL SP500_DIV_YIELD_M'!$A$1:$G$1,0))</f>
        <v>1.28</v>
      </c>
      <c r="I2086" s="5">
        <f t="shared" si="192"/>
        <v>5.9106009021017928E-3</v>
      </c>
      <c r="J2086" s="1">
        <f>A2086/24/60/60+DATE(1970,1,1)</f>
        <v>44460.5625</v>
      </c>
      <c r="K2086" s="3">
        <f t="shared" si="195"/>
        <v>1</v>
      </c>
      <c r="L2086" s="6">
        <f>(1+Chart!$F$4)^(1/(365/K2086))-1</f>
        <v>6.6592785027408397E-5</v>
      </c>
      <c r="M2086" s="6">
        <f t="shared" si="196"/>
        <v>2.1909069769510126E-6</v>
      </c>
      <c r="N2086" s="6">
        <f t="shared" si="197"/>
        <v>1.6145888771523786E-5</v>
      </c>
      <c r="O2086">
        <f>O2085*(B2086/B2085)</f>
        <v>425.20965695000507</v>
      </c>
      <c r="P2086">
        <f t="shared" si="193"/>
        <v>2021</v>
      </c>
      <c r="Q2086" s="1">
        <f t="shared" si="194"/>
        <v>44460.5625</v>
      </c>
      <c r="R2086">
        <f>IF(B2087="",R2085,IF(Q2086&gt;=Chart!$F$2,E2086,0))</f>
        <v>58.597647219999999</v>
      </c>
      <c r="S2086">
        <f>IF(B2087="",S2085,IFERROR(IF(AND(R2086&gt;0,R2085=0),R2086,(1+(B2087/B2086-1)*Calc!$Z$1)*S2085),0))</f>
        <v>59.84644672009577</v>
      </c>
      <c r="T2086">
        <f>IF(B2087="",T2085,IFERROR(IF(AND(R2086&gt;0,R2085=0),R2086,(1+(B2087/B2086-1)*Calc!$Z$1-L2087)*T2085),0))</f>
        <v>58.822501980160347</v>
      </c>
      <c r="U2086">
        <f>IF(B2087="",U2085,IFERROR(IF(AND(R2086&gt;0,R2085=0),R2086,(1+(B2087/B2086-1)*Calc!$Z$1-M2087*2)*U2085),0))</f>
        <v>59.779681416501795</v>
      </c>
      <c r="V2086">
        <f>IF(B2087="",V2085,IFERROR(IF(AND(R2086&gt;0,R2085=0),R2086,(1+(B2087/B2086-1)*Calc!$Z$1-N2087*2)*V2085),0))</f>
        <v>59.385863459880802</v>
      </c>
      <c r="W2086">
        <f>IF(ISNUMBER(C2086),C2086,W2085)</f>
        <v>0.08</v>
      </c>
      <c r="Y2086" s="1">
        <f>IF(AND(Q2086&gt;=Chart!$F$2,Q2086&lt;=Chart!$F$3),Q2086,#N/A)</f>
        <v>44460.5625</v>
      </c>
      <c r="Z2086">
        <f>IF(AND(Q2086&gt;=Chart!$F$2,Q2086&lt;=Chart!$F$3),R2086,#N/A)</f>
        <v>58.597647219999999</v>
      </c>
      <c r="AA2086">
        <f>IF(AND(Q2086&gt;=Chart!$F$2,Q2086&lt;=Chart!$F$3),S2086,#N/A)</f>
        <v>59.84644672009577</v>
      </c>
      <c r="AB2086">
        <f>IF(AND(Q2086&gt;=Chart!$F$2,Q2086&lt;=Chart!$F$3),T2086,#N/A)</f>
        <v>58.822501980160347</v>
      </c>
      <c r="AC2086">
        <f>IF(AND(Q2086&gt;=Chart!$F$2,Q2086&lt;=Chart!$F$3),U2086,#N/A)</f>
        <v>59.779681416501795</v>
      </c>
      <c r="AD2086">
        <f>IF(AND(Q2086&gt;=Chart!$F$2,Q2086&lt;=Chart!$F$3),V2086,#N/A)</f>
        <v>59.385863459880802</v>
      </c>
      <c r="AE2086">
        <f>IF(AND(Q2086&gt;=Chart!$F$2,Q2086&lt;=Chart!$F$3),I2086,#N/A)</f>
        <v>5.9106009021017928E-3</v>
      </c>
      <c r="AF2086">
        <f>IF(AND(Q2086&gt;=Chart!$F$2,Q2086&lt;=Chart!$F$3),H2086/100,#N/A)</f>
        <v>1.2800000000000001E-2</v>
      </c>
      <c r="AG2086">
        <f>IF(AND(Q2086&gt;=Chart!$F$2,Q2086&lt;=Chart!$F$3),W2086/100,#N/A)</f>
        <v>8.0000000000000004E-4</v>
      </c>
    </row>
    <row r="2087" spans="1:33" x14ac:dyDescent="0.25">
      <c r="A2087">
        <v>1632317400</v>
      </c>
      <c r="B2087">
        <f>INDEX('Daily Data ADJ'!$1:$1048576,MATCH(Calc!$A2087,'Daily Data ADJ'!$A:$A,0),MATCH("SPY, CBOE BZX: Close",'Daily Data ADJ'!$1:$1,0))</f>
        <v>429.35751768</v>
      </c>
      <c r="C2087">
        <f>INDEX('Daily Data ADJ'!$1:$1048576,MATCH(Calc!$A2087,'Daily Data ADJ'!$A:$A,0),MATCH("EFFR, FRED: Close",'Daily Data ADJ'!$1:$1,0))</f>
        <v>0.08</v>
      </c>
      <c r="D2087">
        <f>INDEX('Daily Data ADJ'!$1:$1048576,MATCH(Calc!$A2087,'Daily Data ADJ'!$A:$A,1),MATCH("SOFR, FRED: Close",'Daily Data ADJ'!$1:$1,0))</f>
        <v>0.05</v>
      </c>
      <c r="E2087">
        <f>INDEX('Daily Data ADJ'!$1:$1048576,MATCH(Calc!$A2087,'Daily Data ADJ'!$A:$A,0),MATCH("UPRO, CBOE BZX: Close",'Daily Data ADJ'!$1:$1,0))</f>
        <v>60.254381520000003</v>
      </c>
      <c r="F2087">
        <f>INDEX('Daily Data ADJ'!$1:$1048576,MATCH(Calc!$A2087,'Daily Data ADJ'!$A:$A,0),MATCH("ES1!, CME_MINI: Close",'Daily Data ADJ'!$1:$1,0))</f>
        <v>4384</v>
      </c>
      <c r="G2087">
        <f>INDEX('Daily Data ADJ'!$1:$1048576,MATCH(Calc!$A2087,'Daily Data ADJ'!$A:$A,0),MATCH("ES2!, CME_MINI: Close",'Daily Data ADJ'!$1:$1,0))</f>
        <v>4376.5</v>
      </c>
      <c r="H2087">
        <f>INDEX('QUANDL MULTPL SP500_DIV_YIELD_M'!$A:$G,MATCH(Calc!$A2087,'QUANDL MULTPL SP500_DIV_YIELD_M'!$A:$A,1),MATCH('QUANDL MULTPL SP500_DIV_YIELD_M'!$E$1,'QUANDL MULTPL SP500_DIV_YIELD_M'!$A$1:$G$1,0))</f>
        <v>1.28</v>
      </c>
      <c r="I2087" s="5">
        <f t="shared" si="192"/>
        <v>5.9744746179175249E-3</v>
      </c>
      <c r="J2087" s="1">
        <f>A2087/24/60/60+DATE(1970,1,1)</f>
        <v>44461.5625</v>
      </c>
      <c r="K2087" s="3">
        <f t="shared" si="195"/>
        <v>1</v>
      </c>
      <c r="L2087" s="6">
        <f>(1+Chart!$F$4)^(1/(365/K2087))-1</f>
        <v>6.6592785027408397E-5</v>
      </c>
      <c r="M2087" s="6">
        <f t="shared" si="196"/>
        <v>2.1909069769510126E-6</v>
      </c>
      <c r="N2087" s="6">
        <f t="shared" si="197"/>
        <v>1.631985429728644E-5</v>
      </c>
      <c r="O2087">
        <f>O2086*(B2087/B2086)</f>
        <v>429.35751768000512</v>
      </c>
      <c r="P2087">
        <f t="shared" si="193"/>
        <v>2021</v>
      </c>
      <c r="Q2087" s="1">
        <f t="shared" si="194"/>
        <v>44461.5625</v>
      </c>
      <c r="R2087">
        <f>IF(B2088="",R2086,IF(Q2087&gt;=Chart!$F$2,E2087,0))</f>
        <v>60.254381520000003</v>
      </c>
      <c r="S2087">
        <f>IF(B2088="",S2086,IFERROR(IF(AND(R2087&gt;0,R2086=0),R2087,(1+(B2088/B2087-1)*Calc!$Z$1)*S2086),0))</f>
        <v>62.027850112916845</v>
      </c>
      <c r="T2087">
        <f>IF(B2088="",T2086,IFERROR(IF(AND(R2087&gt;0,R2086=0),R2087,(1+(B2088/B2087-1)*Calc!$Z$1-L2088)*T2086),0))</f>
        <v>60.962665425968893</v>
      </c>
      <c r="U2087">
        <f>IF(B2088="",U2086,IFERROR(IF(AND(R2087&gt;0,R2086=0),R2087,(1+(B2088/B2087-1)*Calc!$Z$1-M2088*2)*U2086),0))</f>
        <v>61.958389270107418</v>
      </c>
      <c r="V2087">
        <f>IF(B2088="",V2086,IFERROR(IF(AND(R2087&gt;0,R2086=0),R2087,(1+(B2088/B2087-1)*Calc!$Z$1-N2088*2)*V2086),0))</f>
        <v>61.548513456900565</v>
      </c>
      <c r="W2087">
        <f>IF(ISNUMBER(C2087),C2087,W2086)</f>
        <v>0.08</v>
      </c>
      <c r="Y2087" s="1">
        <f>IF(AND(Q2087&gt;=Chart!$F$2,Q2087&lt;=Chart!$F$3),Q2087,#N/A)</f>
        <v>44461.5625</v>
      </c>
      <c r="Z2087">
        <f>IF(AND(Q2087&gt;=Chart!$F$2,Q2087&lt;=Chart!$F$3),R2087,#N/A)</f>
        <v>60.254381520000003</v>
      </c>
      <c r="AA2087">
        <f>IF(AND(Q2087&gt;=Chart!$F$2,Q2087&lt;=Chart!$F$3),S2087,#N/A)</f>
        <v>62.027850112916845</v>
      </c>
      <c r="AB2087">
        <f>IF(AND(Q2087&gt;=Chart!$F$2,Q2087&lt;=Chart!$F$3),T2087,#N/A)</f>
        <v>60.962665425968893</v>
      </c>
      <c r="AC2087">
        <f>IF(AND(Q2087&gt;=Chart!$F$2,Q2087&lt;=Chart!$F$3),U2087,#N/A)</f>
        <v>61.958389270107418</v>
      </c>
      <c r="AD2087">
        <f>IF(AND(Q2087&gt;=Chart!$F$2,Q2087&lt;=Chart!$F$3),V2087,#N/A)</f>
        <v>61.548513456900565</v>
      </c>
      <c r="AE2087">
        <f>IF(AND(Q2087&gt;=Chart!$F$2,Q2087&lt;=Chart!$F$3),I2087,#N/A)</f>
        <v>5.9744746179175249E-3</v>
      </c>
      <c r="AF2087">
        <f>IF(AND(Q2087&gt;=Chart!$F$2,Q2087&lt;=Chart!$F$3),H2087/100,#N/A)</f>
        <v>1.2800000000000001E-2</v>
      </c>
      <c r="AG2087">
        <f>IF(AND(Q2087&gt;=Chart!$F$2,Q2087&lt;=Chart!$F$3),W2087/100,#N/A)</f>
        <v>8.0000000000000004E-4</v>
      </c>
    </row>
    <row r="2088" spans="1:33" x14ac:dyDescent="0.25">
      <c r="A2088">
        <v>1632403800</v>
      </c>
      <c r="B2088">
        <f>INDEX('Daily Data ADJ'!$1:$1048576,MATCH(Calc!$A2088,'Daily Data ADJ'!$A:$A,0),MATCH("SPY, CBOE BZX: Close",'Daily Data ADJ'!$1:$1,0))</f>
        <v>434.57421249999999</v>
      </c>
      <c r="C2088">
        <f>INDEX('Daily Data ADJ'!$1:$1048576,MATCH(Calc!$A2088,'Daily Data ADJ'!$A:$A,0),MATCH("EFFR, FRED: Close",'Daily Data ADJ'!$1:$1,0))</f>
        <v>0.08</v>
      </c>
      <c r="D2088">
        <f>INDEX('Daily Data ADJ'!$1:$1048576,MATCH(Calc!$A2088,'Daily Data ADJ'!$A:$A,1),MATCH("SOFR, FRED: Close",'Daily Data ADJ'!$1:$1,0))</f>
        <v>0.05</v>
      </c>
      <c r="E2088">
        <f>INDEX('Daily Data ADJ'!$1:$1048576,MATCH(Calc!$A2088,'Daily Data ADJ'!$A:$A,0),MATCH("UPRO, CBOE BZX: Close",'Daily Data ADJ'!$1:$1,0))</f>
        <v>62.44843504</v>
      </c>
      <c r="F2088">
        <f>INDEX('Daily Data ADJ'!$1:$1048576,MATCH(Calc!$A2088,'Daily Data ADJ'!$A:$A,0),MATCH("ES1!, CME_MINI: Close",'Daily Data ADJ'!$1:$1,0))</f>
        <v>4438</v>
      </c>
      <c r="G2088">
        <f>INDEX('Daily Data ADJ'!$1:$1048576,MATCH(Calc!$A2088,'Daily Data ADJ'!$A:$A,0),MATCH("ES2!, CME_MINI: Close",'Daily Data ADJ'!$1:$1,0))</f>
        <v>4430.5</v>
      </c>
      <c r="H2088">
        <f>INDEX('QUANDL MULTPL SP500_DIV_YIELD_M'!$A:$G,MATCH(Calc!$A2088,'QUANDL MULTPL SP500_DIV_YIELD_M'!$A:$A,1),MATCH('QUANDL MULTPL SP500_DIV_YIELD_M'!$E$1,'QUANDL MULTPL SP500_DIV_YIELD_M'!$A$1:$G$1,0))</f>
        <v>1.28</v>
      </c>
      <c r="I2088" s="5">
        <f t="shared" si="192"/>
        <v>6.0573145848331292E-3</v>
      </c>
      <c r="J2088" s="1">
        <f>A2088/24/60/60+DATE(1970,1,1)</f>
        <v>44462.5625</v>
      </c>
      <c r="K2088" s="3">
        <f t="shared" si="195"/>
        <v>1</v>
      </c>
      <c r="L2088" s="6">
        <f>(1+Chart!$F$4)^(1/(365/K2088))-1</f>
        <v>6.6592785027408397E-5</v>
      </c>
      <c r="M2088" s="6">
        <f t="shared" si="196"/>
        <v>2.1909069769510126E-6</v>
      </c>
      <c r="N2088" s="6">
        <f t="shared" si="197"/>
        <v>1.6545459622596681E-5</v>
      </c>
      <c r="O2088">
        <f>O2087*(B2088/B2087)</f>
        <v>434.57421250000516</v>
      </c>
      <c r="P2088">
        <f t="shared" si="193"/>
        <v>2021</v>
      </c>
      <c r="Q2088" s="1">
        <f t="shared" si="194"/>
        <v>44462.5625</v>
      </c>
      <c r="R2088">
        <f>IF(B2089="",R2087,IF(Q2088&gt;=Chart!$F$2,E2088,0))</f>
        <v>62.44843504</v>
      </c>
      <c r="S2088">
        <f>IF(B2089="",S2087,IFERROR(IF(AND(R2088&gt;0,R2087=0),R2088,(1+(B2089/B2088-1)*Calc!$Z$1)*S2087),0))</f>
        <v>62.334364379484526</v>
      </c>
      <c r="T2088">
        <f>IF(B2089="",T2087,IFERROR(IF(AND(R2088&gt;0,R2087=0),R2088,(1+(B2089/B2088-1)*Calc!$Z$1-L2089)*T2087),0))</f>
        <v>61.25985634613415</v>
      </c>
      <c r="U2088">
        <f>IF(B2089="",U2087,IFERROR(IF(AND(R2088&gt;0,R2087=0),R2088,(1+(B2089/B2088-1)*Calc!$Z$1-M2089*2)*U2087),0))</f>
        <v>62.264288801703636</v>
      </c>
      <c r="V2088">
        <f>IF(B2089="",V2087,IFERROR(IF(AND(R2088&gt;0,R2087=0),R2088,(1+(B2089/B2088-1)*Calc!$Z$1-N2089*2)*V2087),0))</f>
        <v>61.850618426026273</v>
      </c>
      <c r="W2088">
        <f>IF(ISNUMBER(C2088),C2088,W2087)</f>
        <v>0.08</v>
      </c>
      <c r="Y2088" s="1">
        <f>IF(AND(Q2088&gt;=Chart!$F$2,Q2088&lt;=Chart!$F$3),Q2088,#N/A)</f>
        <v>44462.5625</v>
      </c>
      <c r="Z2088">
        <f>IF(AND(Q2088&gt;=Chart!$F$2,Q2088&lt;=Chart!$F$3),R2088,#N/A)</f>
        <v>62.44843504</v>
      </c>
      <c r="AA2088">
        <f>IF(AND(Q2088&gt;=Chart!$F$2,Q2088&lt;=Chart!$F$3),S2088,#N/A)</f>
        <v>62.334364379484526</v>
      </c>
      <c r="AB2088">
        <f>IF(AND(Q2088&gt;=Chart!$F$2,Q2088&lt;=Chart!$F$3),T2088,#N/A)</f>
        <v>61.25985634613415</v>
      </c>
      <c r="AC2088">
        <f>IF(AND(Q2088&gt;=Chart!$F$2,Q2088&lt;=Chart!$F$3),U2088,#N/A)</f>
        <v>62.264288801703636</v>
      </c>
      <c r="AD2088">
        <f>IF(AND(Q2088&gt;=Chart!$F$2,Q2088&lt;=Chart!$F$3),V2088,#N/A)</f>
        <v>61.850618426026273</v>
      </c>
      <c r="AE2088">
        <f>IF(AND(Q2088&gt;=Chart!$F$2,Q2088&lt;=Chart!$F$3),I2088,#N/A)</f>
        <v>6.0573145848331292E-3</v>
      </c>
      <c r="AF2088">
        <f>IF(AND(Q2088&gt;=Chart!$F$2,Q2088&lt;=Chart!$F$3),H2088/100,#N/A)</f>
        <v>1.2800000000000001E-2</v>
      </c>
      <c r="AG2088">
        <f>IF(AND(Q2088&gt;=Chart!$F$2,Q2088&lt;=Chart!$F$3),W2088/100,#N/A)</f>
        <v>8.0000000000000004E-4</v>
      </c>
    </row>
    <row r="2089" spans="1:33" x14ac:dyDescent="0.25">
      <c r="A2089">
        <v>1632490200</v>
      </c>
      <c r="B2089">
        <f>INDEX('Daily Data ADJ'!$1:$1048576,MATCH(Calc!$A2089,'Daily Data ADJ'!$A:$A,0),MATCH("SPY, CBOE BZX: Close",'Daily Data ADJ'!$1:$1,0))</f>
        <v>435.29003717000001</v>
      </c>
      <c r="C2089">
        <f>INDEX('Daily Data ADJ'!$1:$1048576,MATCH(Calc!$A2089,'Daily Data ADJ'!$A:$A,0),MATCH("EFFR, FRED: Close",'Daily Data ADJ'!$1:$1,0))</f>
        <v>0.08</v>
      </c>
      <c r="D2089">
        <f>INDEX('Daily Data ADJ'!$1:$1048576,MATCH(Calc!$A2089,'Daily Data ADJ'!$A:$A,1),MATCH("SOFR, FRED: Close",'Daily Data ADJ'!$1:$1,0))</f>
        <v>0.05</v>
      </c>
      <c r="E2089">
        <f>INDEX('Daily Data ADJ'!$1:$1048576,MATCH(Calc!$A2089,'Daily Data ADJ'!$A:$A,0),MATCH("UPRO, CBOE BZX: Close",'Daily Data ADJ'!$1:$1,0))</f>
        <v>62.761871259999999</v>
      </c>
      <c r="F2089">
        <f>INDEX('Daily Data ADJ'!$1:$1048576,MATCH(Calc!$A2089,'Daily Data ADJ'!$A:$A,0),MATCH("ES1!, CME_MINI: Close",'Daily Data ADJ'!$1:$1,0))</f>
        <v>4445.75</v>
      </c>
      <c r="G2089">
        <f>INDEX('Daily Data ADJ'!$1:$1048576,MATCH(Calc!$A2089,'Daily Data ADJ'!$A:$A,0),MATCH("ES2!, CME_MINI: Close",'Daily Data ADJ'!$1:$1,0))</f>
        <v>4438.25</v>
      </c>
      <c r="H2089">
        <f>INDEX('QUANDL MULTPL SP500_DIV_YIELD_M'!$A:$G,MATCH(Calc!$A2089,'QUANDL MULTPL SP500_DIV_YIELD_M'!$A:$A,1),MATCH('QUANDL MULTPL SP500_DIV_YIELD_M'!$E$1,'QUANDL MULTPL SP500_DIV_YIELD_M'!$A$1:$G$1,0))</f>
        <v>1.28</v>
      </c>
      <c r="I2089" s="5">
        <f t="shared" si="192"/>
        <v>6.0690389375017365E-3</v>
      </c>
      <c r="J2089" s="1">
        <f>A2089/24/60/60+DATE(1970,1,1)</f>
        <v>44463.5625</v>
      </c>
      <c r="K2089" s="3">
        <f t="shared" si="195"/>
        <v>1</v>
      </c>
      <c r="L2089" s="6">
        <f>(1+Chart!$F$4)^(1/(365/K2089))-1</f>
        <v>6.6592785027408397E-5</v>
      </c>
      <c r="M2089" s="6">
        <f t="shared" si="196"/>
        <v>2.1909069769510126E-6</v>
      </c>
      <c r="N2089" s="6">
        <f t="shared" si="197"/>
        <v>1.6577388080918354E-5</v>
      </c>
      <c r="O2089">
        <f>O2088*(B2089/B2088)</f>
        <v>435.29003717000518</v>
      </c>
      <c r="P2089">
        <f t="shared" si="193"/>
        <v>2021</v>
      </c>
      <c r="Q2089" s="1">
        <f t="shared" si="194"/>
        <v>44463.5625</v>
      </c>
      <c r="R2089">
        <f>IF(B2090="",R2088,IF(Q2089&gt;=Chart!$F$2,E2089,0))</f>
        <v>62.761871259999999</v>
      </c>
      <c r="S2089">
        <f>IF(B2090="",S2088,IFERROR(IF(AND(R2089&gt;0,R2088=0),R2089,(1+(B2090/B2089-1)*Calc!$Z$1)*S2088),0))</f>
        <v>61.79935969819342</v>
      </c>
      <c r="T2089">
        <f>IF(B2090="",T2088,IFERROR(IF(AND(R2089&gt;0,R2088=0),R2089,(1+(B2090/B2089-1)*Calc!$Z$1-L2090)*T2088),0))</f>
        <v>60.721834766438128</v>
      </c>
      <c r="U2089">
        <f>IF(B2090="",U2088,IFERROR(IF(AND(R2089&gt;0,R2088=0),R2089,(1+(B2090/B2089-1)*Calc!$Z$1-M2090*2)*U2088),0))</f>
        <v>61.729067073159769</v>
      </c>
      <c r="V2089">
        <f>IF(B2090="",V2088,IFERROR(IF(AND(R2089&gt;0,R2088=0),R2089,(1+(B2090/B2089-1)*Calc!$Z$1-N2090*2)*V2088),0))</f>
        <v>61.313633133157936</v>
      </c>
      <c r="W2089">
        <f>IF(ISNUMBER(C2089),C2089,W2088)</f>
        <v>0.08</v>
      </c>
      <c r="Y2089" s="1">
        <f>IF(AND(Q2089&gt;=Chart!$F$2,Q2089&lt;=Chart!$F$3),Q2089,#N/A)</f>
        <v>44463.5625</v>
      </c>
      <c r="Z2089">
        <f>IF(AND(Q2089&gt;=Chart!$F$2,Q2089&lt;=Chart!$F$3),R2089,#N/A)</f>
        <v>62.761871259999999</v>
      </c>
      <c r="AA2089">
        <f>IF(AND(Q2089&gt;=Chart!$F$2,Q2089&lt;=Chart!$F$3),S2089,#N/A)</f>
        <v>61.79935969819342</v>
      </c>
      <c r="AB2089">
        <f>IF(AND(Q2089&gt;=Chart!$F$2,Q2089&lt;=Chart!$F$3),T2089,#N/A)</f>
        <v>60.721834766438128</v>
      </c>
      <c r="AC2089">
        <f>IF(AND(Q2089&gt;=Chart!$F$2,Q2089&lt;=Chart!$F$3),U2089,#N/A)</f>
        <v>61.729067073159769</v>
      </c>
      <c r="AD2089">
        <f>IF(AND(Q2089&gt;=Chart!$F$2,Q2089&lt;=Chart!$F$3),V2089,#N/A)</f>
        <v>61.313633133157936</v>
      </c>
      <c r="AE2089">
        <f>IF(AND(Q2089&gt;=Chart!$F$2,Q2089&lt;=Chart!$F$3),I2089,#N/A)</f>
        <v>6.0690389375017365E-3</v>
      </c>
      <c r="AF2089">
        <f>IF(AND(Q2089&gt;=Chart!$F$2,Q2089&lt;=Chart!$F$3),H2089/100,#N/A)</f>
        <v>1.2800000000000001E-2</v>
      </c>
      <c r="AG2089">
        <f>IF(AND(Q2089&gt;=Chart!$F$2,Q2089&lt;=Chart!$F$3),W2089/100,#N/A)</f>
        <v>8.0000000000000004E-4</v>
      </c>
    </row>
    <row r="2090" spans="1:33" x14ac:dyDescent="0.25">
      <c r="A2090">
        <v>1632749400</v>
      </c>
      <c r="B2090">
        <f>INDEX('Daily Data ADJ'!$1:$1048576,MATCH(Calc!$A2090,'Daily Data ADJ'!$A:$A,0),MATCH("SPY, CBOE BZX: Close",'Daily Data ADJ'!$1:$1,0))</f>
        <v>434.04469836999999</v>
      </c>
      <c r="C2090">
        <f>INDEX('Daily Data ADJ'!$1:$1048576,MATCH(Calc!$A2090,'Daily Data ADJ'!$A:$A,0),MATCH("EFFR, FRED: Close",'Daily Data ADJ'!$1:$1,0))</f>
        <v>0.08</v>
      </c>
      <c r="D2090">
        <f>INDEX('Daily Data ADJ'!$1:$1048576,MATCH(Calc!$A2090,'Daily Data ADJ'!$A:$A,1),MATCH("SOFR, FRED: Close",'Daily Data ADJ'!$1:$1,0))</f>
        <v>0.05</v>
      </c>
      <c r="E2090">
        <f>INDEX('Daily Data ADJ'!$1:$1048576,MATCH(Calc!$A2090,'Daily Data ADJ'!$A:$A,0),MATCH("UPRO, CBOE BZX: Close",'Daily Data ADJ'!$1:$1,0))</f>
        <v>62.224552029999998</v>
      </c>
      <c r="F2090">
        <f>INDEX('Daily Data ADJ'!$1:$1048576,MATCH(Calc!$A2090,'Daily Data ADJ'!$A:$A,0),MATCH("ES1!, CME_MINI: Close",'Daily Data ADJ'!$1:$1,0))</f>
        <v>4433</v>
      </c>
      <c r="G2090">
        <f>INDEX('Daily Data ADJ'!$1:$1048576,MATCH(Calc!$A2090,'Daily Data ADJ'!$A:$A,0),MATCH("ES2!, CME_MINI: Close",'Daily Data ADJ'!$1:$1,0))</f>
        <v>4425.5</v>
      </c>
      <c r="H2090">
        <f>INDEX('QUANDL MULTPL SP500_DIV_YIELD_M'!$A:$G,MATCH(Calc!$A2090,'QUANDL MULTPL SP500_DIV_YIELD_M'!$A:$A,1),MATCH('QUANDL MULTPL SP500_DIV_YIELD_M'!$E$1,'QUANDL MULTPL SP500_DIV_YIELD_M'!$A$1:$G$1,0))</f>
        <v>1.28</v>
      </c>
      <c r="I2090" s="5">
        <f t="shared" si="192"/>
        <v>6.0497287861130625E-3</v>
      </c>
      <c r="J2090" s="1">
        <f>A2090/24/60/60+DATE(1970,1,1)</f>
        <v>44466.5625</v>
      </c>
      <c r="K2090" s="3">
        <f t="shared" si="195"/>
        <v>3</v>
      </c>
      <c r="L2090" s="6">
        <f>(1+Chart!$F$4)^(1/(365/K2090))-1</f>
        <v>1.9979165917494157E-4</v>
      </c>
      <c r="M2090" s="6">
        <f t="shared" si="196"/>
        <v>6.5727353308897563E-6</v>
      </c>
      <c r="N2090" s="6">
        <f t="shared" si="197"/>
        <v>4.9575223184161743E-5</v>
      </c>
      <c r="O2090">
        <f>O2089*(B2090/B2089)</f>
        <v>434.04469837000516</v>
      </c>
      <c r="P2090">
        <f t="shared" si="193"/>
        <v>2021</v>
      </c>
      <c r="Q2090" s="1">
        <f t="shared" si="194"/>
        <v>44466.5625</v>
      </c>
      <c r="R2090">
        <f>IF(B2091="",R2089,IF(Q2090&gt;=Chart!$F$2,E2090,0))</f>
        <v>62.224552029999998</v>
      </c>
      <c r="S2090">
        <f>IF(B2091="",S2089,IFERROR(IF(AND(R2090&gt;0,R2089=0),R2090,(1+(B2091/B2090-1)*Calc!$Z$1)*S2089),0))</f>
        <v>58.063251652042084</v>
      </c>
      <c r="T2090">
        <f>IF(B2091="",T2089,IFERROR(IF(AND(R2090&gt;0,R2089=0),R2090,(1+(B2091/B2090-1)*Calc!$Z$1-L2091)*T2089),0))</f>
        <v>57.046825337889665</v>
      </c>
      <c r="U2090">
        <f>IF(B2091="",U2089,IFERROR(IF(AND(R2090&gt;0,R2089=0),R2090,(1+(B2091/B2090-1)*Calc!$Z$1-M2091*2)*U2089),0))</f>
        <v>57.99693811393751</v>
      </c>
      <c r="V2090">
        <f>IF(B2091="",V2089,IFERROR(IF(AND(R2090&gt;0,R2089=0),R2090,(1+(B2091/B2090-1)*Calc!$Z$1-N2091*2)*V2089),0))</f>
        <v>57.604909846347844</v>
      </c>
      <c r="W2090">
        <f>IF(ISNUMBER(C2090),C2090,W2089)</f>
        <v>0.08</v>
      </c>
      <c r="Y2090" s="1">
        <f>IF(AND(Q2090&gt;=Chart!$F$2,Q2090&lt;=Chart!$F$3),Q2090,#N/A)</f>
        <v>44466.5625</v>
      </c>
      <c r="Z2090">
        <f>IF(AND(Q2090&gt;=Chart!$F$2,Q2090&lt;=Chart!$F$3),R2090,#N/A)</f>
        <v>62.224552029999998</v>
      </c>
      <c r="AA2090">
        <f>IF(AND(Q2090&gt;=Chart!$F$2,Q2090&lt;=Chart!$F$3),S2090,#N/A)</f>
        <v>58.063251652042084</v>
      </c>
      <c r="AB2090">
        <f>IF(AND(Q2090&gt;=Chart!$F$2,Q2090&lt;=Chart!$F$3),T2090,#N/A)</f>
        <v>57.046825337889665</v>
      </c>
      <c r="AC2090">
        <f>IF(AND(Q2090&gt;=Chart!$F$2,Q2090&lt;=Chart!$F$3),U2090,#N/A)</f>
        <v>57.99693811393751</v>
      </c>
      <c r="AD2090">
        <f>IF(AND(Q2090&gt;=Chart!$F$2,Q2090&lt;=Chart!$F$3),V2090,#N/A)</f>
        <v>57.604909846347844</v>
      </c>
      <c r="AE2090">
        <f>IF(AND(Q2090&gt;=Chart!$F$2,Q2090&lt;=Chart!$F$3),I2090,#N/A)</f>
        <v>6.0497287861130625E-3</v>
      </c>
      <c r="AF2090">
        <f>IF(AND(Q2090&gt;=Chart!$F$2,Q2090&lt;=Chart!$F$3),H2090/100,#N/A)</f>
        <v>1.2800000000000001E-2</v>
      </c>
      <c r="AG2090">
        <f>IF(AND(Q2090&gt;=Chart!$F$2,Q2090&lt;=Chart!$F$3),W2090/100,#N/A)</f>
        <v>8.0000000000000004E-4</v>
      </c>
    </row>
    <row r="2091" spans="1:33" x14ac:dyDescent="0.25">
      <c r="A2091">
        <v>1632835800</v>
      </c>
      <c r="B2091">
        <f>INDEX('Daily Data ADJ'!$1:$1048576,MATCH(Calc!$A2091,'Daily Data ADJ'!$A:$A,0),MATCH("SPY, CBOE BZX: Close",'Daily Data ADJ'!$1:$1,0))</f>
        <v>425.29790931000002</v>
      </c>
      <c r="C2091">
        <f>INDEX('Daily Data ADJ'!$1:$1048576,MATCH(Calc!$A2091,'Daily Data ADJ'!$A:$A,0),MATCH("EFFR, FRED: Close",'Daily Data ADJ'!$1:$1,0))</f>
        <v>0.08</v>
      </c>
      <c r="D2091">
        <f>INDEX('Daily Data ADJ'!$1:$1048576,MATCH(Calc!$A2091,'Daily Data ADJ'!$A:$A,1),MATCH("SOFR, FRED: Close",'Daily Data ADJ'!$1:$1,0))</f>
        <v>0.05</v>
      </c>
      <c r="E2091">
        <f>INDEX('Daily Data ADJ'!$1:$1048576,MATCH(Calc!$A2091,'Daily Data ADJ'!$A:$A,0),MATCH("UPRO, CBOE BZX: Close",'Daily Data ADJ'!$1:$1,0))</f>
        <v>58.468292589999997</v>
      </c>
      <c r="F2091">
        <f>INDEX('Daily Data ADJ'!$1:$1048576,MATCH(Calc!$A2091,'Daily Data ADJ'!$A:$A,0),MATCH("ES1!, CME_MINI: Close",'Daily Data ADJ'!$1:$1,0))</f>
        <v>4343.5</v>
      </c>
      <c r="G2091">
        <f>INDEX('Daily Data ADJ'!$1:$1048576,MATCH(Calc!$A2091,'Daily Data ADJ'!$A:$A,0),MATCH("ES2!, CME_MINI: Close",'Daily Data ADJ'!$1:$1,0))</f>
        <v>4336</v>
      </c>
      <c r="H2091">
        <f>INDEX('QUANDL MULTPL SP500_DIV_YIELD_M'!$A:$G,MATCH(Calc!$A2091,'QUANDL MULTPL SP500_DIV_YIELD_M'!$A:$A,1),MATCH('QUANDL MULTPL SP500_DIV_YIELD_M'!$E$1,'QUANDL MULTPL SP500_DIV_YIELD_M'!$A$1:$G$1,0))</f>
        <v>1.28</v>
      </c>
      <c r="I2091" s="5">
        <f t="shared" si="192"/>
        <v>5.9109964097509796E-3</v>
      </c>
      <c r="J2091" s="1">
        <f>A2091/24/60/60+DATE(1970,1,1)</f>
        <v>44467.5625</v>
      </c>
      <c r="K2091" s="3">
        <f t="shared" si="195"/>
        <v>1</v>
      </c>
      <c r="L2091" s="6">
        <f>(1+Chart!$F$4)^(1/(365/K2091))-1</f>
        <v>6.6592785027408397E-5</v>
      </c>
      <c r="M2091" s="6">
        <f t="shared" si="196"/>
        <v>2.1909069769510126E-6</v>
      </c>
      <c r="N2091" s="6">
        <f t="shared" si="197"/>
        <v>1.6146966004271235E-5</v>
      </c>
      <c r="O2091">
        <f>O2090*(B2091/B2090)</f>
        <v>425.29790931000508</v>
      </c>
      <c r="P2091">
        <f t="shared" si="193"/>
        <v>2021</v>
      </c>
      <c r="Q2091" s="1">
        <f t="shared" si="194"/>
        <v>44467.5625</v>
      </c>
      <c r="R2091">
        <f>IF(B2092="",R2090,IF(Q2091&gt;=Chart!$F$2,E2091,0))</f>
        <v>58.468292589999997</v>
      </c>
      <c r="S2091">
        <f>IF(B2092="",S2090,IFERROR(IF(AND(R2091&gt;0,R2090=0),R2091,(1+(B2092/B2091-1)*Calc!$Z$1)*S2090),0))</f>
        <v>58.356432783167882</v>
      </c>
      <c r="T2091">
        <f>IF(B2092="",T2090,IFERROR(IF(AND(R2091&gt;0,R2090=0),R2091,(1+(B2092/B2091-1)*Calc!$Z$1-L2092)*T2090),0))</f>
        <v>57.331075279433456</v>
      </c>
      <c r="U2091">
        <f>IF(B2092="",U2090,IFERROR(IF(AND(R2091&gt;0,R2090=0),R2091,(1+(B2092/B2091-1)*Calc!$Z$1-M2092*2)*U2090),0))</f>
        <v>58.289530273633524</v>
      </c>
      <c r="V2091">
        <f>IF(B2092="",V2090,IFERROR(IF(AND(R2091&gt;0,R2090=0),R2091,(1+(B2092/B2091-1)*Calc!$Z$1-N2092*2)*V2090),0))</f>
        <v>57.893913266511035</v>
      </c>
      <c r="W2091">
        <f>IF(ISNUMBER(C2091),C2091,W2090)</f>
        <v>0.08</v>
      </c>
      <c r="Y2091" s="1">
        <f>IF(AND(Q2091&gt;=Chart!$F$2,Q2091&lt;=Chart!$F$3),Q2091,#N/A)</f>
        <v>44467.5625</v>
      </c>
      <c r="Z2091">
        <f>IF(AND(Q2091&gt;=Chart!$F$2,Q2091&lt;=Chart!$F$3),R2091,#N/A)</f>
        <v>58.468292589999997</v>
      </c>
      <c r="AA2091">
        <f>IF(AND(Q2091&gt;=Chart!$F$2,Q2091&lt;=Chart!$F$3),S2091,#N/A)</f>
        <v>58.356432783167882</v>
      </c>
      <c r="AB2091">
        <f>IF(AND(Q2091&gt;=Chart!$F$2,Q2091&lt;=Chart!$F$3),T2091,#N/A)</f>
        <v>57.331075279433456</v>
      </c>
      <c r="AC2091">
        <f>IF(AND(Q2091&gt;=Chart!$F$2,Q2091&lt;=Chart!$F$3),U2091,#N/A)</f>
        <v>58.289530273633524</v>
      </c>
      <c r="AD2091">
        <f>IF(AND(Q2091&gt;=Chart!$F$2,Q2091&lt;=Chart!$F$3),V2091,#N/A)</f>
        <v>57.893913266511035</v>
      </c>
      <c r="AE2091">
        <f>IF(AND(Q2091&gt;=Chart!$F$2,Q2091&lt;=Chart!$F$3),I2091,#N/A)</f>
        <v>5.9109964097509796E-3</v>
      </c>
      <c r="AF2091">
        <f>IF(AND(Q2091&gt;=Chart!$F$2,Q2091&lt;=Chart!$F$3),H2091/100,#N/A)</f>
        <v>1.2800000000000001E-2</v>
      </c>
      <c r="AG2091">
        <f>IF(AND(Q2091&gt;=Chart!$F$2,Q2091&lt;=Chart!$F$3),W2091/100,#N/A)</f>
        <v>8.0000000000000004E-4</v>
      </c>
    </row>
    <row r="2092" spans="1:33" x14ac:dyDescent="0.25">
      <c r="A2092">
        <v>1632922200</v>
      </c>
      <c r="B2092">
        <f>INDEX('Daily Data ADJ'!$1:$1048576,MATCH(Calc!$A2092,'Daily Data ADJ'!$A:$A,0),MATCH("SPY, CBOE BZX: Close",'Daily Data ADJ'!$1:$1,0))</f>
        <v>426.01373396999998</v>
      </c>
      <c r="C2092">
        <f>INDEX('Daily Data ADJ'!$1:$1048576,MATCH(Calc!$A2092,'Daily Data ADJ'!$A:$A,0),MATCH("EFFR, FRED: Close",'Daily Data ADJ'!$1:$1,0))</f>
        <v>0.08</v>
      </c>
      <c r="D2092">
        <f>INDEX('Daily Data ADJ'!$1:$1048576,MATCH(Calc!$A2092,'Daily Data ADJ'!$A:$A,1),MATCH("SOFR, FRED: Close",'Daily Data ADJ'!$1:$1,0))</f>
        <v>0.05</v>
      </c>
      <c r="E2092">
        <f>INDEX('Daily Data ADJ'!$1:$1048576,MATCH(Calc!$A2092,'Daily Data ADJ'!$A:$A,0),MATCH("UPRO, CBOE BZX: Close",'Daily Data ADJ'!$1:$1,0))</f>
        <v>58.702125959999996</v>
      </c>
      <c r="F2092">
        <f>INDEX('Daily Data ADJ'!$1:$1048576,MATCH(Calc!$A2092,'Daily Data ADJ'!$A:$A,0),MATCH("ES1!, CME_MINI: Close",'Daily Data ADJ'!$1:$1,0))</f>
        <v>4349.75</v>
      </c>
      <c r="G2092">
        <f>INDEX('Daily Data ADJ'!$1:$1048576,MATCH(Calc!$A2092,'Daily Data ADJ'!$A:$A,0),MATCH("ES2!, CME_MINI: Close",'Daily Data ADJ'!$1:$1,0))</f>
        <v>4342.25</v>
      </c>
      <c r="H2092">
        <f>INDEX('QUANDL MULTPL SP500_DIV_YIELD_M'!$A:$G,MATCH(Calc!$A2092,'QUANDL MULTPL SP500_DIV_YIELD_M'!$A:$A,1),MATCH('QUANDL MULTPL SP500_DIV_YIELD_M'!$E$1,'QUANDL MULTPL SP500_DIV_YIELD_M'!$A$1:$G$1,0))</f>
        <v>1.28</v>
      </c>
      <c r="I2092" s="5">
        <f t="shared" si="192"/>
        <v>5.9208693637052504E-3</v>
      </c>
      <c r="J2092" s="1">
        <f>A2092/24/60/60+DATE(1970,1,1)</f>
        <v>44468.5625</v>
      </c>
      <c r="K2092" s="3">
        <f t="shared" si="195"/>
        <v>1</v>
      </c>
      <c r="L2092" s="6">
        <f>(1+Chart!$F$4)^(1/(365/K2092))-1</f>
        <v>6.6592785027408397E-5</v>
      </c>
      <c r="M2092" s="6">
        <f t="shared" si="196"/>
        <v>2.1909069769510126E-6</v>
      </c>
      <c r="N2092" s="6">
        <f t="shared" si="197"/>
        <v>1.617385654784087E-5</v>
      </c>
      <c r="O2092">
        <f>O2091*(B2092/B2091)</f>
        <v>426.01373397000503</v>
      </c>
      <c r="P2092">
        <f t="shared" si="193"/>
        <v>2021</v>
      </c>
      <c r="Q2092" s="1">
        <f t="shared" si="194"/>
        <v>44468.5625</v>
      </c>
      <c r="R2092">
        <f>IF(B2093="",R2091,IF(Q2092&gt;=Chart!$F$2,E2092,0))</f>
        <v>58.702125959999996</v>
      </c>
      <c r="S2092">
        <f>IF(B2093="",S2091,IFERROR(IF(AND(R2092&gt;0,R2091=0),R2092,(1+(B2093/B2092-1)*Calc!$Z$1)*S2091),0))</f>
        <v>56.21667452861842</v>
      </c>
      <c r="T2092">
        <f>IF(B2093="",T2091,IFERROR(IF(AND(R2092&gt;0,R2091=0),R2092,(1+(B2093/B2092-1)*Calc!$Z$1-L2093)*T2091),0))</f>
        <v>55.225096024048625</v>
      </c>
      <c r="U2092">
        <f>IF(B2093="",U2091,IFERROR(IF(AND(R2092&gt;0,R2091=0),R2092,(1+(B2093/B2092-1)*Calc!$Z$1-M2093*2)*U2091),0))</f>
        <v>56.152033557263252</v>
      </c>
      <c r="V2092">
        <f>IF(B2093="",V2091,IFERROR(IF(AND(R2092&gt;0,R2091=0),R2092,(1+(B2093/B2092-1)*Calc!$Z$1-N2093*2)*V2091),0))</f>
        <v>55.769182994829464</v>
      </c>
      <c r="W2092">
        <f>IF(ISNUMBER(C2092),C2092,W2091)</f>
        <v>0.08</v>
      </c>
      <c r="Y2092" s="1">
        <f>IF(AND(Q2092&gt;=Chart!$F$2,Q2092&lt;=Chart!$F$3),Q2092,#N/A)</f>
        <v>44468.5625</v>
      </c>
      <c r="Z2092">
        <f>IF(AND(Q2092&gt;=Chart!$F$2,Q2092&lt;=Chart!$F$3),R2092,#N/A)</f>
        <v>58.702125959999996</v>
      </c>
      <c r="AA2092">
        <f>IF(AND(Q2092&gt;=Chart!$F$2,Q2092&lt;=Chart!$F$3),S2092,#N/A)</f>
        <v>56.21667452861842</v>
      </c>
      <c r="AB2092">
        <f>IF(AND(Q2092&gt;=Chart!$F$2,Q2092&lt;=Chart!$F$3),T2092,#N/A)</f>
        <v>55.225096024048625</v>
      </c>
      <c r="AC2092">
        <f>IF(AND(Q2092&gt;=Chart!$F$2,Q2092&lt;=Chart!$F$3),U2092,#N/A)</f>
        <v>56.152033557263252</v>
      </c>
      <c r="AD2092">
        <f>IF(AND(Q2092&gt;=Chart!$F$2,Q2092&lt;=Chart!$F$3),V2092,#N/A)</f>
        <v>55.769182994829464</v>
      </c>
      <c r="AE2092">
        <f>IF(AND(Q2092&gt;=Chart!$F$2,Q2092&lt;=Chart!$F$3),I2092,#N/A)</f>
        <v>5.9208693637052504E-3</v>
      </c>
      <c r="AF2092">
        <f>IF(AND(Q2092&gt;=Chart!$F$2,Q2092&lt;=Chart!$F$3),H2092/100,#N/A)</f>
        <v>1.2800000000000001E-2</v>
      </c>
      <c r="AG2092">
        <f>IF(AND(Q2092&gt;=Chart!$F$2,Q2092&lt;=Chart!$F$3),W2092/100,#N/A)</f>
        <v>8.0000000000000004E-4</v>
      </c>
    </row>
    <row r="2093" spans="1:33" x14ac:dyDescent="0.25">
      <c r="A2093">
        <v>1633008600</v>
      </c>
      <c r="B2093">
        <f>INDEX('Daily Data ADJ'!$1:$1048576,MATCH(Calc!$A2093,'Daily Data ADJ'!$A:$A,0),MATCH("SPY, CBOE BZX: Close",'Daily Data ADJ'!$1:$1,0))</f>
        <v>420.80684496999999</v>
      </c>
      <c r="C2093">
        <f>INDEX('Daily Data ADJ'!$1:$1048576,MATCH(Calc!$A2093,'Daily Data ADJ'!$A:$A,0),MATCH("EFFR, FRED: Close",'Daily Data ADJ'!$1:$1,0))</f>
        <v>0.06</v>
      </c>
      <c r="D2093">
        <f>INDEX('Daily Data ADJ'!$1:$1048576,MATCH(Calc!$A2093,'Daily Data ADJ'!$A:$A,1),MATCH("SOFR, FRED: Close",'Daily Data ADJ'!$1:$1,0))</f>
        <v>0.05</v>
      </c>
      <c r="E2093">
        <f>INDEX('Daily Data ADJ'!$1:$1048576,MATCH(Calc!$A2093,'Daily Data ADJ'!$A:$A,0),MATCH("UPRO, CBOE BZX: Close",'Daily Data ADJ'!$1:$1,0))</f>
        <v>56.57274975</v>
      </c>
      <c r="F2093">
        <f>INDEX('Daily Data ADJ'!$1:$1048576,MATCH(Calc!$A2093,'Daily Data ADJ'!$A:$A,0),MATCH("ES1!, CME_MINI: Close",'Daily Data ADJ'!$1:$1,0))</f>
        <v>4297.75</v>
      </c>
      <c r="G2093">
        <f>INDEX('Daily Data ADJ'!$1:$1048576,MATCH(Calc!$A2093,'Daily Data ADJ'!$A:$A,0),MATCH("ES2!, CME_MINI: Close",'Daily Data ADJ'!$1:$1,0))</f>
        <v>4290</v>
      </c>
      <c r="H2093">
        <f>INDEX('QUANDL MULTPL SP500_DIV_YIELD_M'!$A:$G,MATCH(Calc!$A2093,'QUANDL MULTPL SP500_DIV_YIELD_M'!$A:$A,1),MATCH('QUANDL MULTPL SP500_DIV_YIELD_M'!$E$1,'QUANDL MULTPL SP500_DIV_YIELD_M'!$A$1:$G$1,0))</f>
        <v>1.33</v>
      </c>
      <c r="I2093" s="5">
        <f t="shared" si="192"/>
        <v>6.1064106232016305E-3</v>
      </c>
      <c r="J2093" s="1">
        <f>A2093/24/60/60+DATE(1970,1,1)</f>
        <v>44469.5625</v>
      </c>
      <c r="K2093" s="3">
        <f t="shared" si="195"/>
        <v>1</v>
      </c>
      <c r="L2093" s="6">
        <f>(1+Chart!$F$4)^(1/(365/K2093))-1</f>
        <v>6.6592785027408397E-5</v>
      </c>
      <c r="M2093" s="6">
        <f t="shared" si="196"/>
        <v>1.6433440133134525E-6</v>
      </c>
      <c r="N2093" s="6">
        <f t="shared" si="197"/>
        <v>1.6679158413523965E-5</v>
      </c>
      <c r="O2093">
        <f>O2092*(B2093/B2092)</f>
        <v>420.80684497000499</v>
      </c>
      <c r="P2093">
        <f t="shared" si="193"/>
        <v>2021</v>
      </c>
      <c r="Q2093" s="1">
        <f t="shared" si="194"/>
        <v>44469.5625</v>
      </c>
      <c r="R2093">
        <f>IF(B2094="",R2092,IF(Q2093&gt;=Chart!$F$2,E2093,0))</f>
        <v>56.57274975</v>
      </c>
      <c r="S2093">
        <f>IF(B2094="",S2092,IFERROR(IF(AND(R2093&gt;0,R2092=0),R2093,(1+(B2094/B2093-1)*Calc!$Z$1)*S2092),0))</f>
        <v>58.22095080311248</v>
      </c>
      <c r="T2093">
        <f>IF(B2094="",T2092,IFERROR(IF(AND(R2093&gt;0,R2092=0),R2093,(1+(B2094/B2093-1)*Calc!$Z$1-L2094)*T2092),0))</f>
        <v>57.190342253895039</v>
      </c>
      <c r="U2093">
        <f>IF(B2094="",U2092,IFERROR(IF(AND(R2093&gt;0,R2092=0),R2093,(1+(B2094/B2093-1)*Calc!$Z$1-M2094*2)*U2092),0))</f>
        <v>58.153759158784794</v>
      </c>
      <c r="V2093">
        <f>IF(B2094="",V2092,IFERROR(IF(AND(R2093&gt;0,R2092=0),R2093,(1+(B2094/B2093-1)*Calc!$Z$1-N2094*2)*V2092),0))</f>
        <v>57.755621545911609</v>
      </c>
      <c r="W2093">
        <f>IF(ISNUMBER(C2093),C2093,W2092)</f>
        <v>0.06</v>
      </c>
      <c r="Y2093" s="1">
        <f>IF(AND(Q2093&gt;=Chart!$F$2,Q2093&lt;=Chart!$F$3),Q2093,#N/A)</f>
        <v>44469.5625</v>
      </c>
      <c r="Z2093">
        <f>IF(AND(Q2093&gt;=Chart!$F$2,Q2093&lt;=Chart!$F$3),R2093,#N/A)</f>
        <v>56.57274975</v>
      </c>
      <c r="AA2093">
        <f>IF(AND(Q2093&gt;=Chart!$F$2,Q2093&lt;=Chart!$F$3),S2093,#N/A)</f>
        <v>58.22095080311248</v>
      </c>
      <c r="AB2093">
        <f>IF(AND(Q2093&gt;=Chart!$F$2,Q2093&lt;=Chart!$F$3),T2093,#N/A)</f>
        <v>57.190342253895039</v>
      </c>
      <c r="AC2093">
        <f>IF(AND(Q2093&gt;=Chart!$F$2,Q2093&lt;=Chart!$F$3),U2093,#N/A)</f>
        <v>58.153759158784794</v>
      </c>
      <c r="AD2093">
        <f>IF(AND(Q2093&gt;=Chart!$F$2,Q2093&lt;=Chart!$F$3),V2093,#N/A)</f>
        <v>57.755621545911609</v>
      </c>
      <c r="AE2093">
        <f>IF(AND(Q2093&gt;=Chart!$F$2,Q2093&lt;=Chart!$F$3),I2093,#N/A)</f>
        <v>6.1064106232016305E-3</v>
      </c>
      <c r="AF2093">
        <f>IF(AND(Q2093&gt;=Chart!$F$2,Q2093&lt;=Chart!$F$3),H2093/100,#N/A)</f>
        <v>1.3300000000000001E-2</v>
      </c>
      <c r="AG2093">
        <f>IF(AND(Q2093&gt;=Chart!$F$2,Q2093&lt;=Chart!$F$3),W2093/100,#N/A)</f>
        <v>5.9999999999999995E-4</v>
      </c>
    </row>
    <row r="2094" spans="1:33" x14ac:dyDescent="0.25">
      <c r="A2094">
        <v>1633095000</v>
      </c>
      <c r="B2094">
        <f>INDEX('Daily Data ADJ'!$1:$1048576,MATCH(Calc!$A2094,'Daily Data ADJ'!$A:$A,0),MATCH("SPY, CBOE BZX: Close",'Daily Data ADJ'!$1:$1,0))</f>
        <v>425.80781180999998</v>
      </c>
      <c r="C2094">
        <f>INDEX('Daily Data ADJ'!$1:$1048576,MATCH(Calc!$A2094,'Daily Data ADJ'!$A:$A,0),MATCH("EFFR, FRED: Close",'Daily Data ADJ'!$1:$1,0))</f>
        <v>0.08</v>
      </c>
      <c r="D2094">
        <f>INDEX('Daily Data ADJ'!$1:$1048576,MATCH(Calc!$A2094,'Daily Data ADJ'!$A:$A,1),MATCH("SOFR, FRED: Close",'Daily Data ADJ'!$1:$1,0))</f>
        <v>0.05</v>
      </c>
      <c r="E2094">
        <f>INDEX('Daily Data ADJ'!$1:$1048576,MATCH(Calc!$A2094,'Daily Data ADJ'!$A:$A,0),MATCH("UPRO, CBOE BZX: Close",'Daily Data ADJ'!$1:$1,0))</f>
        <v>58.587696870000002</v>
      </c>
      <c r="F2094">
        <f>INDEX('Daily Data ADJ'!$1:$1048576,MATCH(Calc!$A2094,'Daily Data ADJ'!$A:$A,0),MATCH("ES1!, CME_MINI: Close",'Daily Data ADJ'!$1:$1,0))</f>
        <v>4343.75</v>
      </c>
      <c r="G2094">
        <f>INDEX('Daily Data ADJ'!$1:$1048576,MATCH(Calc!$A2094,'Daily Data ADJ'!$A:$A,0),MATCH("ES2!, CME_MINI: Close",'Daily Data ADJ'!$1:$1,0))</f>
        <v>4336</v>
      </c>
      <c r="H2094">
        <f>INDEX('QUANDL MULTPL SP500_DIV_YIELD_M'!$A:$G,MATCH(Calc!$A2094,'QUANDL MULTPL SP500_DIV_YIELD_M'!$A:$A,1),MATCH('QUANDL MULTPL SP500_DIV_YIELD_M'!$E$1,'QUANDL MULTPL SP500_DIV_YIELD_M'!$A$1:$G$1,0))</f>
        <v>1.33</v>
      </c>
      <c r="I2094" s="5">
        <f t="shared" si="192"/>
        <v>6.1823862771474229E-3</v>
      </c>
      <c r="J2094" s="1">
        <f>A2094/24/60/60+DATE(1970,1,1)</f>
        <v>44470.5625</v>
      </c>
      <c r="K2094" s="3">
        <f t="shared" si="195"/>
        <v>1</v>
      </c>
      <c r="L2094" s="6">
        <f>(1+Chart!$F$4)^(1/(365/K2094))-1</f>
        <v>6.6592785027408397E-5</v>
      </c>
      <c r="M2094" s="6">
        <f t="shared" si="196"/>
        <v>2.1909069769510126E-6</v>
      </c>
      <c r="N2094" s="6">
        <f t="shared" si="197"/>
        <v>1.6886043201047585E-5</v>
      </c>
      <c r="O2094">
        <f>O2093*(B2094/B2093)</f>
        <v>425.80781181000498</v>
      </c>
      <c r="P2094">
        <f t="shared" si="193"/>
        <v>2021</v>
      </c>
      <c r="Q2094" s="1">
        <f t="shared" si="194"/>
        <v>44470.5625</v>
      </c>
      <c r="R2094">
        <f>IF(B2095="",R2093,IF(Q2094&gt;=Chart!$F$2,E2094,0))</f>
        <v>58.587696870000002</v>
      </c>
      <c r="S2094">
        <f>IF(B2095="",S2093,IFERROR(IF(AND(R2094&gt;0,R2093=0),R2094,(1+(B2095/B2094-1)*Calc!$Z$1)*S2093),0))</f>
        <v>55.968482181490927</v>
      </c>
      <c r="T2094">
        <f>IF(B2095="",T2093,IFERROR(IF(AND(R2094&gt;0,R2093=0),R2094,(1+(B2095/B2094-1)*Calc!$Z$1-L2095)*T2093),0))</f>
        <v>54.966319954127606</v>
      </c>
      <c r="U2094">
        <f>IF(B2095="",U2093,IFERROR(IF(AND(R2094&gt;0,R2093=0),R2094,(1+(B2095/B2094-1)*Calc!$Z$1-M2095*2)*U2093),0))</f>
        <v>55.903125607979824</v>
      </c>
      <c r="V2094">
        <f>IF(B2095="",V2093,IFERROR(IF(AND(R2094&gt;0,R2093=0),R2094,(1+(B2095/B2094-1)*Calc!$Z$1-N2095*2)*V2093),0))</f>
        <v>55.515385981768631</v>
      </c>
      <c r="W2094">
        <f>IF(ISNUMBER(C2094),C2094,W2093)</f>
        <v>0.08</v>
      </c>
      <c r="Y2094" s="1">
        <f>IF(AND(Q2094&gt;=Chart!$F$2,Q2094&lt;=Chart!$F$3),Q2094,#N/A)</f>
        <v>44470.5625</v>
      </c>
      <c r="Z2094">
        <f>IF(AND(Q2094&gt;=Chart!$F$2,Q2094&lt;=Chart!$F$3),R2094,#N/A)</f>
        <v>58.587696870000002</v>
      </c>
      <c r="AA2094">
        <f>IF(AND(Q2094&gt;=Chart!$F$2,Q2094&lt;=Chart!$F$3),S2094,#N/A)</f>
        <v>55.968482181490927</v>
      </c>
      <c r="AB2094">
        <f>IF(AND(Q2094&gt;=Chart!$F$2,Q2094&lt;=Chart!$F$3),T2094,#N/A)</f>
        <v>54.966319954127606</v>
      </c>
      <c r="AC2094">
        <f>IF(AND(Q2094&gt;=Chart!$F$2,Q2094&lt;=Chart!$F$3),U2094,#N/A)</f>
        <v>55.903125607979824</v>
      </c>
      <c r="AD2094">
        <f>IF(AND(Q2094&gt;=Chart!$F$2,Q2094&lt;=Chart!$F$3),V2094,#N/A)</f>
        <v>55.515385981768631</v>
      </c>
      <c r="AE2094">
        <f>IF(AND(Q2094&gt;=Chart!$F$2,Q2094&lt;=Chart!$F$3),I2094,#N/A)</f>
        <v>6.1823862771474229E-3</v>
      </c>
      <c r="AF2094">
        <f>IF(AND(Q2094&gt;=Chart!$F$2,Q2094&lt;=Chart!$F$3),H2094/100,#N/A)</f>
        <v>1.3300000000000001E-2</v>
      </c>
      <c r="AG2094">
        <f>IF(AND(Q2094&gt;=Chart!$F$2,Q2094&lt;=Chart!$F$3),W2094/100,#N/A)</f>
        <v>8.0000000000000004E-4</v>
      </c>
    </row>
    <row r="2095" spans="1:33" x14ac:dyDescent="0.25">
      <c r="A2095">
        <v>1633354200</v>
      </c>
      <c r="B2095">
        <f>INDEX('Daily Data ADJ'!$1:$1048576,MATCH(Calc!$A2095,'Daily Data ADJ'!$A:$A,0),MATCH("SPY, CBOE BZX: Close",'Daily Data ADJ'!$1:$1,0))</f>
        <v>420.31655410000002</v>
      </c>
      <c r="C2095">
        <f>INDEX('Daily Data ADJ'!$1:$1048576,MATCH(Calc!$A2095,'Daily Data ADJ'!$A:$A,0),MATCH("EFFR, FRED: Close",'Daily Data ADJ'!$1:$1,0))</f>
        <v>0.08</v>
      </c>
      <c r="D2095">
        <f>INDEX('Daily Data ADJ'!$1:$1048576,MATCH(Calc!$A2095,'Daily Data ADJ'!$A:$A,1),MATCH("SOFR, FRED: Close",'Daily Data ADJ'!$1:$1,0))</f>
        <v>0.05</v>
      </c>
      <c r="E2095">
        <f>INDEX('Daily Data ADJ'!$1:$1048576,MATCH(Calc!$A2095,'Daily Data ADJ'!$A:$A,0),MATCH("UPRO, CBOE BZX: Close",'Daily Data ADJ'!$1:$1,0))</f>
        <v>56.299114959999997</v>
      </c>
      <c r="F2095">
        <f>INDEX('Daily Data ADJ'!$1:$1048576,MATCH(Calc!$A2095,'Daily Data ADJ'!$A:$A,0),MATCH("ES1!, CME_MINI: Close",'Daily Data ADJ'!$1:$1,0))</f>
        <v>4291.25</v>
      </c>
      <c r="G2095">
        <f>INDEX('Daily Data ADJ'!$1:$1048576,MATCH(Calc!$A2095,'Daily Data ADJ'!$A:$A,0),MATCH("ES2!, CME_MINI: Close",'Daily Data ADJ'!$1:$1,0))</f>
        <v>4283.5</v>
      </c>
      <c r="H2095">
        <f>INDEX('QUANDL MULTPL SP500_DIV_YIELD_M'!$A:$G,MATCH(Calc!$A2095,'QUANDL MULTPL SP500_DIV_YIELD_M'!$A:$A,1),MATCH('QUANDL MULTPL SP500_DIV_YIELD_M'!$E$1,'QUANDL MULTPL SP500_DIV_YIELD_M'!$A$1:$G$1,0))</f>
        <v>1.33</v>
      </c>
      <c r="I2095" s="5">
        <f t="shared" si="192"/>
        <v>6.0955439468593168E-3</v>
      </c>
      <c r="J2095" s="1">
        <f>A2095/24/60/60+DATE(1970,1,1)</f>
        <v>44473.5625</v>
      </c>
      <c r="K2095" s="3">
        <f t="shared" si="195"/>
        <v>3</v>
      </c>
      <c r="L2095" s="6">
        <f>(1+Chart!$F$4)^(1/(365/K2095))-1</f>
        <v>1.9979165917494157E-4</v>
      </c>
      <c r="M2095" s="6">
        <f t="shared" si="196"/>
        <v>6.5727353308897563E-6</v>
      </c>
      <c r="N2095" s="6">
        <f t="shared" si="197"/>
        <v>4.994953184755957E-5</v>
      </c>
      <c r="O2095">
        <f>O2094*(B2095/B2094)</f>
        <v>420.31655410000496</v>
      </c>
      <c r="P2095">
        <f t="shared" si="193"/>
        <v>2021</v>
      </c>
      <c r="Q2095" s="1">
        <f t="shared" si="194"/>
        <v>44473.5625</v>
      </c>
      <c r="R2095">
        <f>IF(B2096="",R2094,IF(Q2095&gt;=Chart!$F$2,E2095,0))</f>
        <v>56.299114959999997</v>
      </c>
      <c r="S2095">
        <f>IF(B2096="",S2094,IFERROR(IF(AND(R2095&gt;0,R2094=0),R2095,(1+(B2096/B2095-1)*Calc!$Z$1)*S2094),0))</f>
        <v>57.715538666209099</v>
      </c>
      <c r="T2095">
        <f>IF(B2096="",T2094,IFERROR(IF(AND(R2095&gt;0,R2094=0),R2095,(1+(B2096/B2095-1)*Calc!$Z$1-L2096)*T2094),0))</f>
        <v>56.67843357897808</v>
      </c>
      <c r="U2095">
        <f>IF(B2096="",U2094,IFERROR(IF(AND(R2095&gt;0,R2094=0),R2095,(1+(B2096/B2095-1)*Calc!$Z$1-M2096*2)*U2094),0))</f>
        <v>57.647897029793988</v>
      </c>
      <c r="V2095">
        <f>IF(B2096="",V2094,IFERROR(IF(AND(R2095&gt;0,R2094=0),R2095,(1+(B2096/B2095-1)*Calc!$Z$1-N2096*2)*V2094),0))</f>
        <v>57.246429023669897</v>
      </c>
      <c r="W2095">
        <f>IF(ISNUMBER(C2095),C2095,W2094)</f>
        <v>0.08</v>
      </c>
      <c r="Y2095" s="1">
        <f>IF(AND(Q2095&gt;=Chart!$F$2,Q2095&lt;=Chart!$F$3),Q2095,#N/A)</f>
        <v>44473.5625</v>
      </c>
      <c r="Z2095">
        <f>IF(AND(Q2095&gt;=Chart!$F$2,Q2095&lt;=Chart!$F$3),R2095,#N/A)</f>
        <v>56.299114959999997</v>
      </c>
      <c r="AA2095">
        <f>IF(AND(Q2095&gt;=Chart!$F$2,Q2095&lt;=Chart!$F$3),S2095,#N/A)</f>
        <v>57.715538666209099</v>
      </c>
      <c r="AB2095">
        <f>IF(AND(Q2095&gt;=Chart!$F$2,Q2095&lt;=Chart!$F$3),T2095,#N/A)</f>
        <v>56.67843357897808</v>
      </c>
      <c r="AC2095">
        <f>IF(AND(Q2095&gt;=Chart!$F$2,Q2095&lt;=Chart!$F$3),U2095,#N/A)</f>
        <v>57.647897029793988</v>
      </c>
      <c r="AD2095">
        <f>IF(AND(Q2095&gt;=Chart!$F$2,Q2095&lt;=Chart!$F$3),V2095,#N/A)</f>
        <v>57.246429023669897</v>
      </c>
      <c r="AE2095">
        <f>IF(AND(Q2095&gt;=Chart!$F$2,Q2095&lt;=Chart!$F$3),I2095,#N/A)</f>
        <v>6.0955439468593168E-3</v>
      </c>
      <c r="AF2095">
        <f>IF(AND(Q2095&gt;=Chart!$F$2,Q2095&lt;=Chart!$F$3),H2095/100,#N/A)</f>
        <v>1.3300000000000001E-2</v>
      </c>
      <c r="AG2095">
        <f>IF(AND(Q2095&gt;=Chart!$F$2,Q2095&lt;=Chart!$F$3),W2095/100,#N/A)</f>
        <v>8.0000000000000004E-4</v>
      </c>
    </row>
    <row r="2096" spans="1:33" x14ac:dyDescent="0.25">
      <c r="A2096">
        <v>1633440600</v>
      </c>
      <c r="B2096">
        <f>INDEX('Daily Data ADJ'!$1:$1048576,MATCH(Calc!$A2096,'Daily Data ADJ'!$A:$A,0),MATCH("SPY, CBOE BZX: Close",'Daily Data ADJ'!$1:$1,0))</f>
        <v>424.68994863</v>
      </c>
      <c r="C2096">
        <f>INDEX('Daily Data ADJ'!$1:$1048576,MATCH(Calc!$A2096,'Daily Data ADJ'!$A:$A,0),MATCH("EFFR, FRED: Close",'Daily Data ADJ'!$1:$1,0))</f>
        <v>0.08</v>
      </c>
      <c r="D2096">
        <f>INDEX('Daily Data ADJ'!$1:$1048576,MATCH(Calc!$A2096,'Daily Data ADJ'!$A:$A,1),MATCH("SOFR, FRED: Close",'Daily Data ADJ'!$1:$1,0))</f>
        <v>0.05</v>
      </c>
      <c r="E2096">
        <f>INDEX('Daily Data ADJ'!$1:$1048576,MATCH(Calc!$A2096,'Daily Data ADJ'!$A:$A,0),MATCH("UPRO, CBOE BZX: Close",'Daily Data ADJ'!$1:$1,0))</f>
        <v>58.010576210000004</v>
      </c>
      <c r="F2096">
        <f>INDEX('Daily Data ADJ'!$1:$1048576,MATCH(Calc!$A2096,'Daily Data ADJ'!$A:$A,0),MATCH("ES1!, CME_MINI: Close",'Daily Data ADJ'!$1:$1,0))</f>
        <v>4334</v>
      </c>
      <c r="G2096">
        <f>INDEX('Daily Data ADJ'!$1:$1048576,MATCH(Calc!$A2096,'Daily Data ADJ'!$A:$A,0),MATCH("ES2!, CME_MINI: Close",'Daily Data ADJ'!$1:$1,0))</f>
        <v>4326.25</v>
      </c>
      <c r="H2096">
        <f>INDEX('QUANDL MULTPL SP500_DIV_YIELD_M'!$A:$G,MATCH(Calc!$A2096,'QUANDL MULTPL SP500_DIV_YIELD_M'!$A:$A,1),MATCH('QUANDL MULTPL SP500_DIV_YIELD_M'!$E$1,'QUANDL MULTPL SP500_DIV_YIELD_M'!$A$1:$G$1,0))</f>
        <v>1.33</v>
      </c>
      <c r="I2096" s="5">
        <f t="shared" si="192"/>
        <v>6.16641707141421E-3</v>
      </c>
      <c r="J2096" s="1">
        <f>A2096/24/60/60+DATE(1970,1,1)</f>
        <v>44474.5625</v>
      </c>
      <c r="K2096" s="3">
        <f t="shared" si="195"/>
        <v>1</v>
      </c>
      <c r="L2096" s="6">
        <f>(1+Chart!$F$4)^(1/(365/K2096))-1</f>
        <v>6.6592785027408397E-5</v>
      </c>
      <c r="M2096" s="6">
        <f t="shared" si="196"/>
        <v>2.1909069769510126E-6</v>
      </c>
      <c r="N2096" s="6">
        <f t="shared" si="197"/>
        <v>1.6842559699137283E-5</v>
      </c>
      <c r="O2096">
        <f>O2095*(B2096/B2095)</f>
        <v>424.68994863000501</v>
      </c>
      <c r="P2096">
        <f t="shared" si="193"/>
        <v>2021</v>
      </c>
      <c r="Q2096" s="1">
        <f t="shared" si="194"/>
        <v>44474.5625</v>
      </c>
      <c r="R2096">
        <f>IF(B2097="",R2095,IF(Q2096&gt;=Chart!$F$2,E2096,0))</f>
        <v>58.010576210000004</v>
      </c>
      <c r="S2096">
        <f>IF(B2097="",S2095,IFERROR(IF(AND(R2096&gt;0,R2095=0),R2096,(1+(B2097/B2096-1)*Calc!$Z$1)*S2095),0))</f>
        <v>58.435150554580844</v>
      </c>
      <c r="T2096">
        <f>IF(B2097="",T2095,IFERROR(IF(AND(R2096&gt;0,R2095=0),R2096,(1+(B2097/B2096-1)*Calc!$Z$1-L2097)*T2095),0))</f>
        <v>57.381340204885589</v>
      </c>
      <c r="U2096">
        <f>IF(B2097="",U2095,IFERROR(IF(AND(R2096&gt;0,R2095=0),R2096,(1+(B2097/B2096-1)*Calc!$Z$1-M2097*2)*U2095),0))</f>
        <v>58.366412942828262</v>
      </c>
      <c r="V2096">
        <f>IF(B2097="",V2095,IFERROR(IF(AND(R2096&gt;0,R2095=0),R2096,(1+(B2097/B2096-1)*Calc!$Z$1-N2097*2)*V2095),0))</f>
        <v>57.95825339359191</v>
      </c>
      <c r="W2096">
        <f>IF(ISNUMBER(C2096),C2096,W2095)</f>
        <v>0.08</v>
      </c>
      <c r="Y2096" s="1">
        <f>IF(AND(Q2096&gt;=Chart!$F$2,Q2096&lt;=Chart!$F$3),Q2096,#N/A)</f>
        <v>44474.5625</v>
      </c>
      <c r="Z2096">
        <f>IF(AND(Q2096&gt;=Chart!$F$2,Q2096&lt;=Chart!$F$3),R2096,#N/A)</f>
        <v>58.010576210000004</v>
      </c>
      <c r="AA2096">
        <f>IF(AND(Q2096&gt;=Chart!$F$2,Q2096&lt;=Chart!$F$3),S2096,#N/A)</f>
        <v>58.435150554580844</v>
      </c>
      <c r="AB2096">
        <f>IF(AND(Q2096&gt;=Chart!$F$2,Q2096&lt;=Chart!$F$3),T2096,#N/A)</f>
        <v>57.381340204885589</v>
      </c>
      <c r="AC2096">
        <f>IF(AND(Q2096&gt;=Chart!$F$2,Q2096&lt;=Chart!$F$3),U2096,#N/A)</f>
        <v>58.366412942828262</v>
      </c>
      <c r="AD2096">
        <f>IF(AND(Q2096&gt;=Chart!$F$2,Q2096&lt;=Chart!$F$3),V2096,#N/A)</f>
        <v>57.95825339359191</v>
      </c>
      <c r="AE2096">
        <f>IF(AND(Q2096&gt;=Chart!$F$2,Q2096&lt;=Chart!$F$3),I2096,#N/A)</f>
        <v>6.16641707141421E-3</v>
      </c>
      <c r="AF2096">
        <f>IF(AND(Q2096&gt;=Chart!$F$2,Q2096&lt;=Chart!$F$3),H2096/100,#N/A)</f>
        <v>1.3300000000000001E-2</v>
      </c>
      <c r="AG2096">
        <f>IF(AND(Q2096&gt;=Chart!$F$2,Q2096&lt;=Chart!$F$3),W2096/100,#N/A)</f>
        <v>8.0000000000000004E-4</v>
      </c>
    </row>
    <row r="2097" spans="1:33" x14ac:dyDescent="0.25">
      <c r="A2097">
        <v>1633527000</v>
      </c>
      <c r="B2097">
        <f>INDEX('Daily Data ADJ'!$1:$1048576,MATCH(Calc!$A2097,'Daily Data ADJ'!$A:$A,0),MATCH("SPY, CBOE BZX: Close",'Daily Data ADJ'!$1:$1,0))</f>
        <v>426.45499575000002</v>
      </c>
      <c r="C2097">
        <f>INDEX('Daily Data ADJ'!$1:$1048576,MATCH(Calc!$A2097,'Daily Data ADJ'!$A:$A,0),MATCH("EFFR, FRED: Close",'Daily Data ADJ'!$1:$1,0))</f>
        <v>0.08</v>
      </c>
      <c r="D2097">
        <f>INDEX('Daily Data ADJ'!$1:$1048576,MATCH(Calc!$A2097,'Daily Data ADJ'!$A:$A,1),MATCH("SOFR, FRED: Close",'Daily Data ADJ'!$1:$1,0))</f>
        <v>0.05</v>
      </c>
      <c r="E2097">
        <f>INDEX('Daily Data ADJ'!$1:$1048576,MATCH(Calc!$A2097,'Daily Data ADJ'!$A:$A,0),MATCH("UPRO, CBOE BZX: Close",'Daily Data ADJ'!$1:$1,0))</f>
        <v>58.766803279999998</v>
      </c>
      <c r="F2097">
        <f>INDEX('Daily Data ADJ'!$1:$1048576,MATCH(Calc!$A2097,'Daily Data ADJ'!$A:$A,0),MATCH("ES1!, CME_MINI: Close",'Daily Data ADJ'!$1:$1,0))</f>
        <v>4354</v>
      </c>
      <c r="G2097">
        <f>INDEX('Daily Data ADJ'!$1:$1048576,MATCH(Calc!$A2097,'Daily Data ADJ'!$A:$A,0),MATCH("ES2!, CME_MINI: Close",'Daily Data ADJ'!$1:$1,0))</f>
        <v>4346.25</v>
      </c>
      <c r="H2097">
        <f>INDEX('QUANDL MULTPL SP500_DIV_YIELD_M'!$A:$G,MATCH(Calc!$A2097,'QUANDL MULTPL SP500_DIV_YIELD_M'!$A:$A,1),MATCH('QUANDL MULTPL SP500_DIV_YIELD_M'!$E$1,'QUANDL MULTPL SP500_DIV_YIELD_M'!$A$1:$G$1,0))</f>
        <v>1.33</v>
      </c>
      <c r="I2097" s="5">
        <f t="shared" si="192"/>
        <v>6.1990975068368041E-3</v>
      </c>
      <c r="J2097" s="1">
        <f>A2097/24/60/60+DATE(1970,1,1)</f>
        <v>44475.5625</v>
      </c>
      <c r="K2097" s="3">
        <f t="shared" si="195"/>
        <v>1</v>
      </c>
      <c r="L2097" s="6">
        <f>(1+Chart!$F$4)^(1/(365/K2097))-1</f>
        <v>6.6592785027408397E-5</v>
      </c>
      <c r="M2097" s="6">
        <f t="shared" si="196"/>
        <v>2.1909069769510126E-6</v>
      </c>
      <c r="N2097" s="6">
        <f t="shared" si="197"/>
        <v>1.6931546467091607E-5</v>
      </c>
      <c r="O2097">
        <f>O2096*(B2097/B2096)</f>
        <v>426.45499575000508</v>
      </c>
      <c r="P2097">
        <f t="shared" si="193"/>
        <v>2021</v>
      </c>
      <c r="Q2097" s="1">
        <f t="shared" si="194"/>
        <v>44475.5625</v>
      </c>
      <c r="R2097">
        <f>IF(B2098="",R2096,IF(Q2097&gt;=Chart!$F$2,E2097,0))</f>
        <v>58.766803279999998</v>
      </c>
      <c r="S2097">
        <f>IF(B2098="",S2096,IFERROR(IF(AND(R2097&gt;0,R2096=0),R2097,(1+(B2098/B2097-1)*Calc!$Z$1)*S2096),0))</f>
        <v>59.950782881209712</v>
      </c>
      <c r="T2097">
        <f>IF(B2098="",T2096,IFERROR(IF(AND(R2097&gt;0,R2096=0),R2097,(1+(B2098/B2097-1)*Calc!$Z$1-L2098)*T2096),0))</f>
        <v>58.865818672346926</v>
      </c>
      <c r="U2097">
        <f>IF(B2098="",U2096,IFERROR(IF(AND(R2097&gt;0,R2096=0),R2097,(1+(B2098/B2097-1)*Calc!$Z$1-M2098*2)*U2096),0))</f>
        <v>59.880006671462297</v>
      </c>
      <c r="V2097">
        <f>IF(B2098="",V2096,IFERROR(IF(AND(R2097&gt;0,R2096=0),R2097,(1+(B2098/B2097-1)*Calc!$Z$1-N2098*2)*V2096),0))</f>
        <v>59.459535464228537</v>
      </c>
      <c r="W2097">
        <f>IF(ISNUMBER(C2097),C2097,W2096)</f>
        <v>0.08</v>
      </c>
      <c r="Y2097" s="1">
        <f>IF(AND(Q2097&gt;=Chart!$F$2,Q2097&lt;=Chart!$F$3),Q2097,#N/A)</f>
        <v>44475.5625</v>
      </c>
      <c r="Z2097">
        <f>IF(AND(Q2097&gt;=Chart!$F$2,Q2097&lt;=Chart!$F$3),R2097,#N/A)</f>
        <v>58.766803279999998</v>
      </c>
      <c r="AA2097">
        <f>IF(AND(Q2097&gt;=Chart!$F$2,Q2097&lt;=Chart!$F$3),S2097,#N/A)</f>
        <v>59.950782881209712</v>
      </c>
      <c r="AB2097">
        <f>IF(AND(Q2097&gt;=Chart!$F$2,Q2097&lt;=Chart!$F$3),T2097,#N/A)</f>
        <v>58.865818672346926</v>
      </c>
      <c r="AC2097">
        <f>IF(AND(Q2097&gt;=Chart!$F$2,Q2097&lt;=Chart!$F$3),U2097,#N/A)</f>
        <v>59.880006671462297</v>
      </c>
      <c r="AD2097">
        <f>IF(AND(Q2097&gt;=Chart!$F$2,Q2097&lt;=Chart!$F$3),V2097,#N/A)</f>
        <v>59.459535464228537</v>
      </c>
      <c r="AE2097">
        <f>IF(AND(Q2097&gt;=Chart!$F$2,Q2097&lt;=Chart!$F$3),I2097,#N/A)</f>
        <v>6.1990975068368041E-3</v>
      </c>
      <c r="AF2097">
        <f>IF(AND(Q2097&gt;=Chart!$F$2,Q2097&lt;=Chart!$F$3),H2097/100,#N/A)</f>
        <v>1.3300000000000001E-2</v>
      </c>
      <c r="AG2097">
        <f>IF(AND(Q2097&gt;=Chart!$F$2,Q2097&lt;=Chart!$F$3),W2097/100,#N/A)</f>
        <v>8.0000000000000004E-4</v>
      </c>
    </row>
    <row r="2098" spans="1:33" x14ac:dyDescent="0.25">
      <c r="A2098">
        <v>1633613400</v>
      </c>
      <c r="B2098">
        <f>INDEX('Daily Data ADJ'!$1:$1048576,MATCH(Calc!$A2098,'Daily Data ADJ'!$A:$A,0),MATCH("SPY, CBOE BZX: Close",'Daily Data ADJ'!$1:$1,0))</f>
        <v>430.14198306999998</v>
      </c>
      <c r="C2098">
        <f>INDEX('Daily Data ADJ'!$1:$1048576,MATCH(Calc!$A2098,'Daily Data ADJ'!$A:$A,0),MATCH("EFFR, FRED: Close",'Daily Data ADJ'!$1:$1,0))</f>
        <v>0.08</v>
      </c>
      <c r="D2098">
        <f>INDEX('Daily Data ADJ'!$1:$1048576,MATCH(Calc!$A2098,'Daily Data ADJ'!$A:$A,1),MATCH("SOFR, FRED: Close",'Daily Data ADJ'!$1:$1,0))</f>
        <v>0.05</v>
      </c>
      <c r="E2098">
        <f>INDEX('Daily Data ADJ'!$1:$1048576,MATCH(Calc!$A2098,'Daily Data ADJ'!$A:$A,0),MATCH("UPRO, CBOE BZX: Close",'Daily Data ADJ'!$1:$1,0))</f>
        <v>60.259356689999997</v>
      </c>
      <c r="F2098">
        <f>INDEX('Daily Data ADJ'!$1:$1048576,MATCH(Calc!$A2098,'Daily Data ADJ'!$A:$A,0),MATCH("ES1!, CME_MINI: Close",'Daily Data ADJ'!$1:$1,0))</f>
        <v>4390</v>
      </c>
      <c r="G2098">
        <f>INDEX('Daily Data ADJ'!$1:$1048576,MATCH(Calc!$A2098,'Daily Data ADJ'!$A:$A,0),MATCH("ES2!, CME_MINI: Close",'Daily Data ADJ'!$1:$1,0))</f>
        <v>4382.25</v>
      </c>
      <c r="H2098">
        <f>INDEX('QUANDL MULTPL SP500_DIV_YIELD_M'!$A:$G,MATCH(Calc!$A2098,'QUANDL MULTPL SP500_DIV_YIELD_M'!$A:$A,1),MATCH('QUANDL MULTPL SP500_DIV_YIELD_M'!$E$1,'QUANDL MULTPL SP500_DIV_YIELD_M'!$A$1:$G$1,0))</f>
        <v>1.33</v>
      </c>
      <c r="I2098" s="5">
        <f t="shared" si="192"/>
        <v>6.2571738967544203E-3</v>
      </c>
      <c r="J2098" s="1">
        <f>A2098/24/60/60+DATE(1970,1,1)</f>
        <v>44476.5625</v>
      </c>
      <c r="K2098" s="3">
        <f t="shared" si="195"/>
        <v>1</v>
      </c>
      <c r="L2098" s="6">
        <f>(1+Chart!$F$4)^(1/(365/K2098))-1</f>
        <v>6.6592785027408397E-5</v>
      </c>
      <c r="M2098" s="6">
        <f t="shared" si="196"/>
        <v>2.1909069769510126E-6</v>
      </c>
      <c r="N2098" s="6">
        <f t="shared" si="197"/>
        <v>1.7089677708082007E-5</v>
      </c>
      <c r="O2098">
        <f>O2097*(B2098/B2097)</f>
        <v>430.14198307000504</v>
      </c>
      <c r="P2098">
        <f t="shared" si="193"/>
        <v>2021</v>
      </c>
      <c r="Q2098" s="1">
        <f t="shared" si="194"/>
        <v>44476.5625</v>
      </c>
      <c r="R2098">
        <f>IF(B2099="",R2097,IF(Q2098&gt;=Chart!$F$2,E2098,0))</f>
        <v>60.259356689999997</v>
      </c>
      <c r="S2098">
        <f>IF(B2099="",S2097,IFERROR(IF(AND(R2098&gt;0,R2097=0),R2098,(1+(B2099/B2098-1)*Calc!$Z$1)*S2097),0))</f>
        <v>59.622779690695346</v>
      </c>
      <c r="T2098">
        <f>IF(B2099="",T2097,IFERROR(IF(AND(R2098&gt;0,R2097=0),R2098,(1+(B2099/B2098-1)*Calc!$Z$1-L2099)*T2097),0))</f>
        <v>58.539831507659237</v>
      </c>
      <c r="U2098">
        <f>IF(B2099="",U2097,IFERROR(IF(AND(R2098&gt;0,R2097=0),R2098,(1+(B2099/B2098-1)*Calc!$Z$1-M2099*2)*U2097),0))</f>
        <v>59.552128329249491</v>
      </c>
      <c r="V2098">
        <f>IF(B2099="",V2097,IFERROR(IF(AND(R2098&gt;0,R2097=0),R2098,(1+(B2099/B2098-1)*Calc!$Z$1-N2099*2)*V2097),0))</f>
        <v>59.132191723956211</v>
      </c>
      <c r="W2098">
        <f>IF(ISNUMBER(C2098),C2098,W2097)</f>
        <v>0.08</v>
      </c>
      <c r="Y2098" s="1">
        <f>IF(AND(Q2098&gt;=Chart!$F$2,Q2098&lt;=Chart!$F$3),Q2098,#N/A)</f>
        <v>44476.5625</v>
      </c>
      <c r="Z2098">
        <f>IF(AND(Q2098&gt;=Chart!$F$2,Q2098&lt;=Chart!$F$3),R2098,#N/A)</f>
        <v>60.259356689999997</v>
      </c>
      <c r="AA2098">
        <f>IF(AND(Q2098&gt;=Chart!$F$2,Q2098&lt;=Chart!$F$3),S2098,#N/A)</f>
        <v>59.622779690695346</v>
      </c>
      <c r="AB2098">
        <f>IF(AND(Q2098&gt;=Chart!$F$2,Q2098&lt;=Chart!$F$3),T2098,#N/A)</f>
        <v>58.539831507659237</v>
      </c>
      <c r="AC2098">
        <f>IF(AND(Q2098&gt;=Chart!$F$2,Q2098&lt;=Chart!$F$3),U2098,#N/A)</f>
        <v>59.552128329249491</v>
      </c>
      <c r="AD2098">
        <f>IF(AND(Q2098&gt;=Chart!$F$2,Q2098&lt;=Chart!$F$3),V2098,#N/A)</f>
        <v>59.132191723956211</v>
      </c>
      <c r="AE2098">
        <f>IF(AND(Q2098&gt;=Chart!$F$2,Q2098&lt;=Chart!$F$3),I2098,#N/A)</f>
        <v>6.2571738967544203E-3</v>
      </c>
      <c r="AF2098">
        <f>IF(AND(Q2098&gt;=Chart!$F$2,Q2098&lt;=Chart!$F$3),H2098/100,#N/A)</f>
        <v>1.3300000000000001E-2</v>
      </c>
      <c r="AG2098">
        <f>IF(AND(Q2098&gt;=Chart!$F$2,Q2098&lt;=Chart!$F$3),W2098/100,#N/A)</f>
        <v>8.0000000000000004E-4</v>
      </c>
    </row>
    <row r="2099" spans="1:33" x14ac:dyDescent="0.25">
      <c r="A2099">
        <v>1633699800</v>
      </c>
      <c r="B2099">
        <f>INDEX('Daily Data ADJ'!$1:$1048576,MATCH(Calc!$A2099,'Daily Data ADJ'!$A:$A,0),MATCH("SPY, CBOE BZX: Close",'Daily Data ADJ'!$1:$1,0))</f>
        <v>429.35751768</v>
      </c>
      <c r="C2099">
        <f>INDEX('Daily Data ADJ'!$1:$1048576,MATCH(Calc!$A2099,'Daily Data ADJ'!$A:$A,0),MATCH("EFFR, FRED: Close",'Daily Data ADJ'!$1:$1,0))</f>
        <v>0.08</v>
      </c>
      <c r="D2099">
        <f>INDEX('Daily Data ADJ'!$1:$1048576,MATCH(Calc!$A2099,'Daily Data ADJ'!$A:$A,1),MATCH("SOFR, FRED: Close",'Daily Data ADJ'!$1:$1,0))</f>
        <v>0.05</v>
      </c>
      <c r="E2099">
        <f>INDEX('Daily Data ADJ'!$1:$1048576,MATCH(Calc!$A2099,'Daily Data ADJ'!$A:$A,0),MATCH("UPRO, CBOE BZX: Close",'Daily Data ADJ'!$1:$1,0))</f>
        <v>59.911094230000003</v>
      </c>
      <c r="F2099">
        <f>INDEX('Daily Data ADJ'!$1:$1048576,MATCH(Calc!$A2099,'Daily Data ADJ'!$A:$A,0),MATCH("ES1!, CME_MINI: Close",'Daily Data ADJ'!$1:$1,0))</f>
        <v>4382.25</v>
      </c>
      <c r="G2099">
        <f>INDEX('Daily Data ADJ'!$1:$1048576,MATCH(Calc!$A2099,'Daily Data ADJ'!$A:$A,0),MATCH("ES2!, CME_MINI: Close",'Daily Data ADJ'!$1:$1,0))</f>
        <v>4374.5</v>
      </c>
      <c r="H2099">
        <f>INDEX('QUANDL MULTPL SP500_DIV_YIELD_M'!$A:$G,MATCH(Calc!$A2099,'QUANDL MULTPL SP500_DIV_YIELD_M'!$A:$A,1),MATCH('QUANDL MULTPL SP500_DIV_YIELD_M'!$E$1,'QUANDL MULTPL SP500_DIV_YIELD_M'!$A$1:$G$1,0))</f>
        <v>1.33</v>
      </c>
      <c r="I2099" s="5">
        <f t="shared" si="192"/>
        <v>6.2447517236371656E-3</v>
      </c>
      <c r="J2099" s="1">
        <f>A2099/24/60/60+DATE(1970,1,1)</f>
        <v>44477.5625</v>
      </c>
      <c r="K2099" s="3">
        <f t="shared" si="195"/>
        <v>1</v>
      </c>
      <c r="L2099" s="6">
        <f>(1+Chart!$F$4)^(1/(365/K2099))-1</f>
        <v>6.6592785027408397E-5</v>
      </c>
      <c r="M2099" s="6">
        <f t="shared" si="196"/>
        <v>2.1909069769510126E-6</v>
      </c>
      <c r="N2099" s="6">
        <f t="shared" si="197"/>
        <v>1.7055855199288317E-5</v>
      </c>
      <c r="O2099">
        <f>O2098*(B2099/B2098)</f>
        <v>429.35751768000506</v>
      </c>
      <c r="P2099">
        <f t="shared" si="193"/>
        <v>2021</v>
      </c>
      <c r="Q2099" s="1">
        <f t="shared" si="194"/>
        <v>44477.5625</v>
      </c>
      <c r="R2099">
        <f>IF(B2100="",R2098,IF(Q2099&gt;=Chart!$F$2,E2099,0))</f>
        <v>59.911094230000003</v>
      </c>
      <c r="S2099">
        <f>IF(B2100="",S2098,IFERROR(IF(AND(R2099&gt;0,R2098=0),R2099,(1+(B2100/B2099-1)*Calc!$Z$1)*S2098),0))</f>
        <v>58.327816382538892</v>
      </c>
      <c r="T2099">
        <f>IF(B2100="",T2098,IFERROR(IF(AND(R2099&gt;0,R2098=0),R2099,(1+(B2100/B2099-1)*Calc!$Z$1-L2100)*T2098),0))</f>
        <v>57.256693274473143</v>
      </c>
      <c r="U2099">
        <f>IF(B2100="",U2098,IFERROR(IF(AND(R2099&gt;0,R2098=0),R2099,(1+(B2100/B2099-1)*Calc!$Z$1-M2100*2)*U2098),0))</f>
        <v>58.258438570809865</v>
      </c>
      <c r="V2099">
        <f>IF(B2100="",V2098,IFERROR(IF(AND(R2099&gt;0,R2098=0),R2099,(1+(B2100/B2099-1)*Calc!$Z$1-N2100*2)*V2098),0))</f>
        <v>57.841881047786757</v>
      </c>
      <c r="W2099">
        <f>IF(ISNUMBER(C2099),C2099,W2098)</f>
        <v>0.08</v>
      </c>
      <c r="Y2099" s="1">
        <f>IF(AND(Q2099&gt;=Chart!$F$2,Q2099&lt;=Chart!$F$3),Q2099,#N/A)</f>
        <v>44477.5625</v>
      </c>
      <c r="Z2099">
        <f>IF(AND(Q2099&gt;=Chart!$F$2,Q2099&lt;=Chart!$F$3),R2099,#N/A)</f>
        <v>59.911094230000003</v>
      </c>
      <c r="AA2099">
        <f>IF(AND(Q2099&gt;=Chart!$F$2,Q2099&lt;=Chart!$F$3),S2099,#N/A)</f>
        <v>58.327816382538892</v>
      </c>
      <c r="AB2099">
        <f>IF(AND(Q2099&gt;=Chart!$F$2,Q2099&lt;=Chart!$F$3),T2099,#N/A)</f>
        <v>57.256693274473143</v>
      </c>
      <c r="AC2099">
        <f>IF(AND(Q2099&gt;=Chart!$F$2,Q2099&lt;=Chart!$F$3),U2099,#N/A)</f>
        <v>58.258438570809865</v>
      </c>
      <c r="AD2099">
        <f>IF(AND(Q2099&gt;=Chart!$F$2,Q2099&lt;=Chart!$F$3),V2099,#N/A)</f>
        <v>57.841881047786757</v>
      </c>
      <c r="AE2099">
        <f>IF(AND(Q2099&gt;=Chart!$F$2,Q2099&lt;=Chart!$F$3),I2099,#N/A)</f>
        <v>6.2447517236371656E-3</v>
      </c>
      <c r="AF2099">
        <f>IF(AND(Q2099&gt;=Chart!$F$2,Q2099&lt;=Chart!$F$3),H2099/100,#N/A)</f>
        <v>1.3300000000000001E-2</v>
      </c>
      <c r="AG2099">
        <f>IF(AND(Q2099&gt;=Chart!$F$2,Q2099&lt;=Chart!$F$3),W2099/100,#N/A)</f>
        <v>8.0000000000000004E-4</v>
      </c>
    </row>
    <row r="2100" spans="1:33" x14ac:dyDescent="0.25">
      <c r="A2100">
        <v>1633959000</v>
      </c>
      <c r="B2100">
        <f>INDEX('Daily Data ADJ'!$1:$1048576,MATCH(Calc!$A2100,'Daily Data ADJ'!$A:$A,0),MATCH("SPY, CBOE BZX: Close",'Daily Data ADJ'!$1:$1,0))</f>
        <v>426.24907359000002</v>
      </c>
      <c r="C2100" t="str">
        <f>INDEX('Daily Data ADJ'!$1:$1048576,MATCH(Calc!$A2100,'Daily Data ADJ'!$A:$A,0),MATCH("EFFR, FRED: Close",'Daily Data ADJ'!$1:$1,0))</f>
        <v>NaN</v>
      </c>
      <c r="D2100" t="str">
        <f>INDEX('Daily Data ADJ'!$1:$1048576,MATCH(Calc!$A2100,'Daily Data ADJ'!$A:$A,1),MATCH("SOFR, FRED: Close",'Daily Data ADJ'!$1:$1,0))</f>
        <v>NaN</v>
      </c>
      <c r="E2100">
        <f>INDEX('Daily Data ADJ'!$1:$1048576,MATCH(Calc!$A2100,'Daily Data ADJ'!$A:$A,0),MATCH("UPRO, CBOE BZX: Close",'Daily Data ADJ'!$1:$1,0))</f>
        <v>58.637448650000003</v>
      </c>
      <c r="F2100">
        <f>INDEX('Daily Data ADJ'!$1:$1048576,MATCH(Calc!$A2100,'Daily Data ADJ'!$A:$A,0),MATCH("ES1!, CME_MINI: Close",'Daily Data ADJ'!$1:$1,0))</f>
        <v>4351</v>
      </c>
      <c r="G2100">
        <f>INDEX('Daily Data ADJ'!$1:$1048576,MATCH(Calc!$A2100,'Daily Data ADJ'!$A:$A,0),MATCH("ES2!, CME_MINI: Close",'Daily Data ADJ'!$1:$1,0))</f>
        <v>4343.25</v>
      </c>
      <c r="H2100">
        <f>INDEX('QUANDL MULTPL SP500_DIV_YIELD_M'!$A:$G,MATCH(Calc!$A2100,'QUANDL MULTPL SP500_DIV_YIELD_M'!$A:$A,1),MATCH('QUANDL MULTPL SP500_DIV_YIELD_M'!$E$1,'QUANDL MULTPL SP500_DIV_YIELD_M'!$A$1:$G$1,0))</f>
        <v>1.33</v>
      </c>
      <c r="I2100" s="5">
        <f t="shared" si="192"/>
        <v>6.1942145433523613E-3</v>
      </c>
      <c r="J2100" s="1">
        <f>A2100/24/60/60+DATE(1970,1,1)</f>
        <v>44480.5625</v>
      </c>
      <c r="K2100" s="3">
        <f t="shared" si="195"/>
        <v>3</v>
      </c>
      <c r="L2100" s="6">
        <f>(1+Chart!$F$4)^(1/(365/K2100))-1</f>
        <v>1.9979165917494157E-4</v>
      </c>
      <c r="M2100" s="6">
        <f t="shared" si="196"/>
        <v>2.1909069769510126E-6</v>
      </c>
      <c r="N2100" s="6">
        <f t="shared" si="197"/>
        <v>5.0755610631059156E-5</v>
      </c>
      <c r="O2100">
        <f>O2099*(B2100/B2099)</f>
        <v>426.24907359000508</v>
      </c>
      <c r="P2100">
        <f t="shared" si="193"/>
        <v>2021</v>
      </c>
      <c r="Q2100" s="1">
        <f t="shared" si="194"/>
        <v>44480.5625</v>
      </c>
      <c r="R2100">
        <f>IF(B2101="",R2099,IF(Q2100&gt;=Chart!$F$2,E2100,0))</f>
        <v>58.637448650000003</v>
      </c>
      <c r="S2100">
        <f>IF(B2101="",S2099,IFERROR(IF(AND(R2100&gt;0,R2099=0),R2100,(1+(B2101/B2100-1)*Calc!$Z$1)*S2099),0))</f>
        <v>57.897090367282964</v>
      </c>
      <c r="T2100">
        <f>IF(B2101="",T2099,IFERROR(IF(AND(R2100&gt;0,R2099=0),R2100,(1+(B2101/B2100-1)*Calc!$Z$1-L2101)*T2099),0))</f>
        <v>56.830064163283581</v>
      </c>
      <c r="U2100">
        <f>IF(B2101="",U2099,IFERROR(IF(AND(R2100&gt;0,R2099=0),R2100,(1+(B2101/B2100-1)*Calc!$Z$1-M2101*2)*U2099),0))</f>
        <v>57.827969603426901</v>
      </c>
      <c r="V2100">
        <f>IF(B2101="",V2099,IFERROR(IF(AND(R2100&gt;0,R2099=0),R2100,(1+(B2101/B2100-1)*Calc!$Z$1-N2101*2)*V2099),0))</f>
        <v>57.412719383398894</v>
      </c>
      <c r="W2100">
        <f>IF(ISNUMBER(C2100),C2100,W2099)</f>
        <v>0.08</v>
      </c>
      <c r="Y2100" s="1">
        <f>IF(AND(Q2100&gt;=Chart!$F$2,Q2100&lt;=Chart!$F$3),Q2100,#N/A)</f>
        <v>44480.5625</v>
      </c>
      <c r="Z2100">
        <f>IF(AND(Q2100&gt;=Chart!$F$2,Q2100&lt;=Chart!$F$3),R2100,#N/A)</f>
        <v>58.637448650000003</v>
      </c>
      <c r="AA2100">
        <f>IF(AND(Q2100&gt;=Chart!$F$2,Q2100&lt;=Chart!$F$3),S2100,#N/A)</f>
        <v>57.897090367282964</v>
      </c>
      <c r="AB2100">
        <f>IF(AND(Q2100&gt;=Chart!$F$2,Q2100&lt;=Chart!$F$3),T2100,#N/A)</f>
        <v>56.830064163283581</v>
      </c>
      <c r="AC2100">
        <f>IF(AND(Q2100&gt;=Chart!$F$2,Q2100&lt;=Chart!$F$3),U2100,#N/A)</f>
        <v>57.827969603426901</v>
      </c>
      <c r="AD2100">
        <f>IF(AND(Q2100&gt;=Chart!$F$2,Q2100&lt;=Chart!$F$3),V2100,#N/A)</f>
        <v>57.412719383398894</v>
      </c>
      <c r="AE2100">
        <f>IF(AND(Q2100&gt;=Chart!$F$2,Q2100&lt;=Chart!$F$3),I2100,#N/A)</f>
        <v>6.1942145433523613E-3</v>
      </c>
      <c r="AF2100">
        <f>IF(AND(Q2100&gt;=Chart!$F$2,Q2100&lt;=Chart!$F$3),H2100/100,#N/A)</f>
        <v>1.3300000000000001E-2</v>
      </c>
      <c r="AG2100">
        <f>IF(AND(Q2100&gt;=Chart!$F$2,Q2100&lt;=Chart!$F$3),W2100/100,#N/A)</f>
        <v>8.0000000000000004E-4</v>
      </c>
    </row>
    <row r="2101" spans="1:33" x14ac:dyDescent="0.25">
      <c r="A2101">
        <v>1634045400</v>
      </c>
      <c r="B2101">
        <f>INDEX('Daily Data ADJ'!$1:$1048576,MATCH(Calc!$A2101,'Daily Data ADJ'!$A:$A,0),MATCH("SPY, CBOE BZX: Close",'Daily Data ADJ'!$1:$1,0))</f>
        <v>425.19985113000001</v>
      </c>
      <c r="C2101">
        <f>INDEX('Daily Data ADJ'!$1:$1048576,MATCH(Calc!$A2101,'Daily Data ADJ'!$A:$A,0),MATCH("EFFR, FRED: Close",'Daily Data ADJ'!$1:$1,0))</f>
        <v>0.08</v>
      </c>
      <c r="D2101">
        <f>INDEX('Daily Data ADJ'!$1:$1048576,MATCH(Calc!$A2101,'Daily Data ADJ'!$A:$A,1),MATCH("SOFR, FRED: Close",'Daily Data ADJ'!$1:$1,0))</f>
        <v>0.05</v>
      </c>
      <c r="E2101">
        <f>INDEX('Daily Data ADJ'!$1:$1048576,MATCH(Calc!$A2101,'Daily Data ADJ'!$A:$A,0),MATCH("UPRO, CBOE BZX: Close",'Daily Data ADJ'!$1:$1,0))</f>
        <v>58.229484040000003</v>
      </c>
      <c r="F2101">
        <f>INDEX('Daily Data ADJ'!$1:$1048576,MATCH(Calc!$A2101,'Daily Data ADJ'!$A:$A,0),MATCH("ES1!, CME_MINI: Close",'Daily Data ADJ'!$1:$1,0))</f>
        <v>4340.75</v>
      </c>
      <c r="G2101">
        <f>INDEX('Daily Data ADJ'!$1:$1048576,MATCH(Calc!$A2101,'Daily Data ADJ'!$A:$A,0),MATCH("ES2!, CME_MINI: Close",'Daily Data ADJ'!$1:$1,0))</f>
        <v>4333.25</v>
      </c>
      <c r="H2101">
        <f>INDEX('QUANDL MULTPL SP500_DIV_YIELD_M'!$A:$G,MATCH(Calc!$A2101,'QUANDL MULTPL SP500_DIV_YIELD_M'!$A:$A,1),MATCH('QUANDL MULTPL SP500_DIV_YIELD_M'!$E$1,'QUANDL MULTPL SP500_DIV_YIELD_M'!$A$1:$G$1,0))</f>
        <v>1.33</v>
      </c>
      <c r="I2101" s="5">
        <f t="shared" si="192"/>
        <v>6.4066433264498238E-3</v>
      </c>
      <c r="J2101" s="1">
        <f>A2101/24/60/60+DATE(1970,1,1)</f>
        <v>44481.5625</v>
      </c>
      <c r="K2101" s="3">
        <f t="shared" si="195"/>
        <v>1</v>
      </c>
      <c r="L2101" s="6">
        <f>(1+Chart!$F$4)^(1/(365/K2101))-1</f>
        <v>6.6592785027408397E-5</v>
      </c>
      <c r="M2101" s="6">
        <f t="shared" si="196"/>
        <v>2.1909069769510126E-6</v>
      </c>
      <c r="N2101" s="6">
        <f t="shared" si="197"/>
        <v>1.7496613397671723E-5</v>
      </c>
      <c r="O2101">
        <f>O2100*(B2101/B2100)</f>
        <v>425.19985113000507</v>
      </c>
      <c r="P2101">
        <f t="shared" si="193"/>
        <v>2021</v>
      </c>
      <c r="Q2101" s="1">
        <f t="shared" si="194"/>
        <v>44481.5625</v>
      </c>
      <c r="R2101">
        <f>IF(B2102="",R2100,IF(Q2101&gt;=Chart!$F$2,E2101,0))</f>
        <v>58.229484040000003</v>
      </c>
      <c r="S2101">
        <f>IF(B2102="",S2100,IFERROR(IF(AND(R2101&gt;0,R2100=0),R2101,(1+(B2102/B2101-1)*Calc!$Z$1)*S2100),0))</f>
        <v>58.521965566838716</v>
      </c>
      <c r="T2101">
        <f>IF(B2102="",T2100,IFERROR(IF(AND(R2101&gt;0,R2100=0),R2101,(1+(B2102/B2101-1)*Calc!$Z$1-L2102)*T2100),0))</f>
        <v>57.439638625994874</v>
      </c>
      <c r="U2101">
        <f>IF(B2102="",U2100,IFERROR(IF(AND(R2101&gt;0,R2100=0),R2101,(1+(B2102/B2101-1)*Calc!$Z$1-M2102*2)*U2100),0))</f>
        <v>58.451845400840604</v>
      </c>
      <c r="V2101">
        <f>IF(B2102="",V2100,IFERROR(IF(AND(R2101&gt;0,R2100=0),R2101,(1+(B2102/B2101-1)*Calc!$Z$1-N2102*2)*V2100),0))</f>
        <v>58.03035074587676</v>
      </c>
      <c r="W2101">
        <f>IF(ISNUMBER(C2101),C2101,W2100)</f>
        <v>0.08</v>
      </c>
      <c r="Y2101" s="1">
        <f>IF(AND(Q2101&gt;=Chart!$F$2,Q2101&lt;=Chart!$F$3),Q2101,#N/A)</f>
        <v>44481.5625</v>
      </c>
      <c r="Z2101">
        <f>IF(AND(Q2101&gt;=Chart!$F$2,Q2101&lt;=Chart!$F$3),R2101,#N/A)</f>
        <v>58.229484040000003</v>
      </c>
      <c r="AA2101">
        <f>IF(AND(Q2101&gt;=Chart!$F$2,Q2101&lt;=Chart!$F$3),S2101,#N/A)</f>
        <v>58.521965566838716</v>
      </c>
      <c r="AB2101">
        <f>IF(AND(Q2101&gt;=Chart!$F$2,Q2101&lt;=Chart!$F$3),T2101,#N/A)</f>
        <v>57.439638625994874</v>
      </c>
      <c r="AC2101">
        <f>IF(AND(Q2101&gt;=Chart!$F$2,Q2101&lt;=Chart!$F$3),U2101,#N/A)</f>
        <v>58.451845400840604</v>
      </c>
      <c r="AD2101">
        <f>IF(AND(Q2101&gt;=Chart!$F$2,Q2101&lt;=Chart!$F$3),V2101,#N/A)</f>
        <v>58.03035074587676</v>
      </c>
      <c r="AE2101">
        <f>IF(AND(Q2101&gt;=Chart!$F$2,Q2101&lt;=Chart!$F$3),I2101,#N/A)</f>
        <v>6.4066433264498238E-3</v>
      </c>
      <c r="AF2101">
        <f>IF(AND(Q2101&gt;=Chart!$F$2,Q2101&lt;=Chart!$F$3),H2101/100,#N/A)</f>
        <v>1.3300000000000001E-2</v>
      </c>
      <c r="AG2101">
        <f>IF(AND(Q2101&gt;=Chart!$F$2,Q2101&lt;=Chart!$F$3),W2101/100,#N/A)</f>
        <v>8.0000000000000004E-4</v>
      </c>
    </row>
    <row r="2102" spans="1:33" x14ac:dyDescent="0.25">
      <c r="A2102">
        <v>1634131800</v>
      </c>
      <c r="B2102">
        <f>INDEX('Daily Data ADJ'!$1:$1048576,MATCH(Calc!$A2102,'Daily Data ADJ'!$A:$A,0),MATCH("SPY, CBOE BZX: Close",'Daily Data ADJ'!$1:$1,0))</f>
        <v>426.72955863999999</v>
      </c>
      <c r="C2102">
        <f>INDEX('Daily Data ADJ'!$1:$1048576,MATCH(Calc!$A2102,'Daily Data ADJ'!$A:$A,0),MATCH("EFFR, FRED: Close",'Daily Data ADJ'!$1:$1,0))</f>
        <v>0.08</v>
      </c>
      <c r="D2102">
        <f>INDEX('Daily Data ADJ'!$1:$1048576,MATCH(Calc!$A2102,'Daily Data ADJ'!$A:$A,1),MATCH("SOFR, FRED: Close",'Daily Data ADJ'!$1:$1,0))</f>
        <v>0.05</v>
      </c>
      <c r="E2102">
        <f>INDEX('Daily Data ADJ'!$1:$1048576,MATCH(Calc!$A2102,'Daily Data ADJ'!$A:$A,0),MATCH("UPRO, CBOE BZX: Close",'Daily Data ADJ'!$1:$1,0))</f>
        <v>58.806604700000001</v>
      </c>
      <c r="F2102">
        <f>INDEX('Daily Data ADJ'!$1:$1048576,MATCH(Calc!$A2102,'Daily Data ADJ'!$A:$A,0),MATCH("ES1!, CME_MINI: Close",'Daily Data ADJ'!$1:$1,0))</f>
        <v>4355</v>
      </c>
      <c r="G2102">
        <f>INDEX('Daily Data ADJ'!$1:$1048576,MATCH(Calc!$A2102,'Daily Data ADJ'!$A:$A,0),MATCH("ES2!, CME_MINI: Close",'Daily Data ADJ'!$1:$1,0))</f>
        <v>4347.5</v>
      </c>
      <c r="H2102">
        <f>INDEX('QUANDL MULTPL SP500_DIV_YIELD_M'!$A:$G,MATCH(Calc!$A2102,'QUANDL MULTPL SP500_DIV_YIELD_M'!$A:$A,1),MATCH('QUANDL MULTPL SP500_DIV_YIELD_M'!$E$1,'QUANDL MULTPL SP500_DIV_YIELD_M'!$A$1:$G$1,0))</f>
        <v>1.33</v>
      </c>
      <c r="I2102" s="5">
        <f t="shared" si="192"/>
        <v>6.4291408021014632E-3</v>
      </c>
      <c r="J2102" s="1">
        <f>A2102/24/60/60+DATE(1970,1,1)</f>
        <v>44482.5625</v>
      </c>
      <c r="K2102" s="3">
        <f t="shared" si="195"/>
        <v>1</v>
      </c>
      <c r="L2102" s="6">
        <f>(1+Chart!$F$4)^(1/(365/K2102))-1</f>
        <v>6.6592785027408397E-5</v>
      </c>
      <c r="M2102" s="6">
        <f t="shared" si="196"/>
        <v>2.1909069769510126E-6</v>
      </c>
      <c r="N2102" s="6">
        <f t="shared" si="197"/>
        <v>1.7557858334127374E-5</v>
      </c>
      <c r="O2102">
        <f>O2101*(B2102/B2101)</f>
        <v>426.72955864000505</v>
      </c>
      <c r="P2102">
        <f t="shared" si="193"/>
        <v>2021</v>
      </c>
      <c r="Q2102" s="1">
        <f t="shared" si="194"/>
        <v>44482.5625</v>
      </c>
      <c r="R2102">
        <f>IF(B2103="",R2101,IF(Q2102&gt;=Chart!$F$2,E2102,0))</f>
        <v>58.806604700000001</v>
      </c>
      <c r="S2102">
        <f>IF(B2103="",S2101,IFERROR(IF(AND(R2102&gt;0,R2101=0),R2102,(1+(B2103/B2102-1)*Calc!$Z$1)*S2101),0))</f>
        <v>61.47509384164978</v>
      </c>
      <c r="T2102">
        <f>IF(B2103="",T2101,IFERROR(IF(AND(R2102&gt;0,R2101=0),R2102,(1+(B2103/B2102-1)*Calc!$Z$1-L2103)*T2101),0))</f>
        <v>60.334325585474765</v>
      </c>
      <c r="U2102">
        <f>IF(B2103="",U2101,IFERROR(IF(AND(R2102&gt;0,R2101=0),R2102,(1+(B2103/B2102-1)*Calc!$Z$1-M2103*2)*U2101),0))</f>
        <v>61.401179155292233</v>
      </c>
      <c r="V2102">
        <f>IF(B2103="",V2101,IFERROR(IF(AND(R2102&gt;0,R2101=0),R2102,(1+(B2103/B2102-1)*Calc!$Z$1-N2103*2)*V2101),0))</f>
        <v>60.956597260000599</v>
      </c>
      <c r="W2102">
        <f>IF(ISNUMBER(C2102),C2102,W2101)</f>
        <v>0.08</v>
      </c>
      <c r="Y2102" s="1">
        <f>IF(AND(Q2102&gt;=Chart!$F$2,Q2102&lt;=Chart!$F$3),Q2102,#N/A)</f>
        <v>44482.5625</v>
      </c>
      <c r="Z2102">
        <f>IF(AND(Q2102&gt;=Chart!$F$2,Q2102&lt;=Chart!$F$3),R2102,#N/A)</f>
        <v>58.806604700000001</v>
      </c>
      <c r="AA2102">
        <f>IF(AND(Q2102&gt;=Chart!$F$2,Q2102&lt;=Chart!$F$3),S2102,#N/A)</f>
        <v>61.47509384164978</v>
      </c>
      <c r="AB2102">
        <f>IF(AND(Q2102&gt;=Chart!$F$2,Q2102&lt;=Chart!$F$3),T2102,#N/A)</f>
        <v>60.334325585474765</v>
      </c>
      <c r="AC2102">
        <f>IF(AND(Q2102&gt;=Chart!$F$2,Q2102&lt;=Chart!$F$3),U2102,#N/A)</f>
        <v>61.401179155292233</v>
      </c>
      <c r="AD2102">
        <f>IF(AND(Q2102&gt;=Chart!$F$2,Q2102&lt;=Chart!$F$3),V2102,#N/A)</f>
        <v>60.956597260000599</v>
      </c>
      <c r="AE2102">
        <f>IF(AND(Q2102&gt;=Chart!$F$2,Q2102&lt;=Chart!$F$3),I2102,#N/A)</f>
        <v>6.4291408021014632E-3</v>
      </c>
      <c r="AF2102">
        <f>IF(AND(Q2102&gt;=Chart!$F$2,Q2102&lt;=Chart!$F$3),H2102/100,#N/A)</f>
        <v>1.3300000000000001E-2</v>
      </c>
      <c r="AG2102">
        <f>IF(AND(Q2102&gt;=Chart!$F$2,Q2102&lt;=Chart!$F$3),W2102/100,#N/A)</f>
        <v>8.0000000000000004E-4</v>
      </c>
    </row>
    <row r="2103" spans="1:33" x14ac:dyDescent="0.25">
      <c r="A2103">
        <v>1634218200</v>
      </c>
      <c r="B2103">
        <f>INDEX('Daily Data ADJ'!$1:$1048576,MATCH(Calc!$A2103,'Daily Data ADJ'!$A:$A,0),MATCH("SPY, CBOE BZX: Close",'Daily Data ADJ'!$1:$1,0))</f>
        <v>433.90741692</v>
      </c>
      <c r="C2103">
        <f>INDEX('Daily Data ADJ'!$1:$1048576,MATCH(Calc!$A2103,'Daily Data ADJ'!$A:$A,0),MATCH("EFFR, FRED: Close",'Daily Data ADJ'!$1:$1,0))</f>
        <v>0.08</v>
      </c>
      <c r="D2103">
        <f>INDEX('Daily Data ADJ'!$1:$1048576,MATCH(Calc!$A2103,'Daily Data ADJ'!$A:$A,1),MATCH("SOFR, FRED: Close",'Daily Data ADJ'!$1:$1,0))</f>
        <v>0.05</v>
      </c>
      <c r="E2103">
        <f>INDEX('Daily Data ADJ'!$1:$1048576,MATCH(Calc!$A2103,'Daily Data ADJ'!$A:$A,0),MATCH("UPRO, CBOE BZX: Close",'Daily Data ADJ'!$1:$1,0))</f>
        <v>61.77181083</v>
      </c>
      <c r="F2103">
        <f>INDEX('Daily Data ADJ'!$1:$1048576,MATCH(Calc!$A2103,'Daily Data ADJ'!$A:$A,0),MATCH("ES1!, CME_MINI: Close",'Daily Data ADJ'!$1:$1,0))</f>
        <v>4429</v>
      </c>
      <c r="G2103">
        <f>INDEX('Daily Data ADJ'!$1:$1048576,MATCH(Calc!$A2103,'Daily Data ADJ'!$A:$A,0),MATCH("ES2!, CME_MINI: Close",'Daily Data ADJ'!$1:$1,0))</f>
        <v>4421.5</v>
      </c>
      <c r="H2103">
        <f>INDEX('QUANDL MULTPL SP500_DIV_YIELD_M'!$A:$G,MATCH(Calc!$A2103,'QUANDL MULTPL SP500_DIV_YIELD_M'!$A:$A,1),MATCH('QUANDL MULTPL SP500_DIV_YIELD_M'!$E$1,'QUANDL MULTPL SP500_DIV_YIELD_M'!$A$1:$G$1,0))</f>
        <v>1.33</v>
      </c>
      <c r="I2103" s="5">
        <f t="shared" si="192"/>
        <v>6.5436478466673002E-3</v>
      </c>
      <c r="J2103" s="1">
        <f>A2103/24/60/60+DATE(1970,1,1)</f>
        <v>44483.5625</v>
      </c>
      <c r="K2103" s="3">
        <f t="shared" si="195"/>
        <v>1</v>
      </c>
      <c r="L2103" s="6">
        <f>(1+Chart!$F$4)^(1/(365/K2103))-1</f>
        <v>6.6592785027408397E-5</v>
      </c>
      <c r="M2103" s="6">
        <f t="shared" si="196"/>
        <v>2.1909069769510126E-6</v>
      </c>
      <c r="N2103" s="6">
        <f t="shared" si="197"/>
        <v>1.7869560001937401E-5</v>
      </c>
      <c r="O2103">
        <f>O2102*(B2103/B2102)</f>
        <v>433.90741692000518</v>
      </c>
      <c r="P2103">
        <f t="shared" si="193"/>
        <v>2021</v>
      </c>
      <c r="Q2103" s="1">
        <f t="shared" si="194"/>
        <v>44483.5625</v>
      </c>
      <c r="R2103">
        <f>IF(B2104="",R2102,IF(Q2103&gt;=Chart!$F$2,E2103,0))</f>
        <v>61.77181083</v>
      </c>
      <c r="S2103">
        <f>IF(B2104="",S2102,IFERROR(IF(AND(R2103&gt;0,R2102=0),R2103,(1+(B2104/B2103-1)*Calc!$Z$1)*S2102),0))</f>
        <v>62.879643443012249</v>
      </c>
      <c r="T2103">
        <f>IF(B2104="",T2102,IFERROR(IF(AND(R2103&gt;0,R2102=0),R2103,(1+(B2104/B2103-1)*Calc!$Z$1-L2104)*T2102),0))</f>
        <v>61.708793701674139</v>
      </c>
      <c r="U2103">
        <f>IF(B2104="",U2102,IFERROR(IF(AND(R2103&gt;0,R2102=0),R2103,(1+(B2104/B2103-1)*Calc!$Z$1-M2104*2)*U2102),0))</f>
        <v>62.803770945446885</v>
      </c>
      <c r="V2103">
        <f>IF(B2104="",V2102,IFERROR(IF(AND(R2103&gt;0,R2102=0),R2103,(1+(B2104/B2103-1)*Calc!$Z$1-N2104*2)*V2102),0))</f>
        <v>62.347105209331637</v>
      </c>
      <c r="W2103">
        <f>IF(ISNUMBER(C2103),C2103,W2102)</f>
        <v>0.08</v>
      </c>
      <c r="Y2103" s="1">
        <f>IF(AND(Q2103&gt;=Chart!$F$2,Q2103&lt;=Chart!$F$3),Q2103,#N/A)</f>
        <v>44483.5625</v>
      </c>
      <c r="Z2103">
        <f>IF(AND(Q2103&gt;=Chart!$F$2,Q2103&lt;=Chart!$F$3),R2103,#N/A)</f>
        <v>61.77181083</v>
      </c>
      <c r="AA2103">
        <f>IF(AND(Q2103&gt;=Chart!$F$2,Q2103&lt;=Chart!$F$3),S2103,#N/A)</f>
        <v>62.879643443012249</v>
      </c>
      <c r="AB2103">
        <f>IF(AND(Q2103&gt;=Chart!$F$2,Q2103&lt;=Chart!$F$3),T2103,#N/A)</f>
        <v>61.708793701674139</v>
      </c>
      <c r="AC2103">
        <f>IF(AND(Q2103&gt;=Chart!$F$2,Q2103&lt;=Chart!$F$3),U2103,#N/A)</f>
        <v>62.803770945446885</v>
      </c>
      <c r="AD2103">
        <f>IF(AND(Q2103&gt;=Chart!$F$2,Q2103&lt;=Chart!$F$3),V2103,#N/A)</f>
        <v>62.347105209331637</v>
      </c>
      <c r="AE2103">
        <f>IF(AND(Q2103&gt;=Chart!$F$2,Q2103&lt;=Chart!$F$3),I2103,#N/A)</f>
        <v>6.5436478466673002E-3</v>
      </c>
      <c r="AF2103">
        <f>IF(AND(Q2103&gt;=Chart!$F$2,Q2103&lt;=Chart!$F$3),H2103/100,#N/A)</f>
        <v>1.3300000000000001E-2</v>
      </c>
      <c r="AG2103">
        <f>IF(AND(Q2103&gt;=Chart!$F$2,Q2103&lt;=Chart!$F$3),W2103/100,#N/A)</f>
        <v>8.0000000000000004E-4</v>
      </c>
    </row>
    <row r="2104" spans="1:33" x14ac:dyDescent="0.25">
      <c r="A2104">
        <v>1634304600</v>
      </c>
      <c r="B2104">
        <f>INDEX('Daily Data ADJ'!$1:$1048576,MATCH(Calc!$A2104,'Daily Data ADJ'!$A:$A,0),MATCH("SPY, CBOE BZX: Close",'Daily Data ADJ'!$1:$1,0))</f>
        <v>437.21197735999999</v>
      </c>
      <c r="C2104">
        <f>INDEX('Daily Data ADJ'!$1:$1048576,MATCH(Calc!$A2104,'Daily Data ADJ'!$A:$A,0),MATCH("EFFR, FRED: Close",'Daily Data ADJ'!$1:$1,0))</f>
        <v>0.08</v>
      </c>
      <c r="D2104">
        <f>INDEX('Daily Data ADJ'!$1:$1048576,MATCH(Calc!$A2104,'Daily Data ADJ'!$A:$A,1),MATCH("SOFR, FRED: Close",'Daily Data ADJ'!$1:$1,0))</f>
        <v>0.05</v>
      </c>
      <c r="E2104">
        <f>INDEX('Daily Data ADJ'!$1:$1048576,MATCH(Calc!$A2104,'Daily Data ADJ'!$A:$A,0),MATCH("UPRO, CBOE BZX: Close",'Daily Data ADJ'!$1:$1,0))</f>
        <v>63.194711750000003</v>
      </c>
      <c r="F2104">
        <f>INDEX('Daily Data ADJ'!$1:$1048576,MATCH(Calc!$A2104,'Daily Data ADJ'!$A:$A,0),MATCH("ES1!, CME_MINI: Close",'Daily Data ADJ'!$1:$1,0))</f>
        <v>4462.5</v>
      </c>
      <c r="G2104">
        <f>INDEX('Daily Data ADJ'!$1:$1048576,MATCH(Calc!$A2104,'Daily Data ADJ'!$A:$A,0),MATCH("ES2!, CME_MINI: Close",'Daily Data ADJ'!$1:$1,0))</f>
        <v>4455</v>
      </c>
      <c r="H2104">
        <f>INDEX('QUANDL MULTPL SP500_DIV_YIELD_M'!$A:$G,MATCH(Calc!$A2104,'QUANDL MULTPL SP500_DIV_YIELD_M'!$A:$A,1),MATCH('QUANDL MULTPL SP500_DIV_YIELD_M'!$E$1,'QUANDL MULTPL SP500_DIV_YIELD_M'!$A$1:$G$1,0))</f>
        <v>1.33</v>
      </c>
      <c r="I2104" s="5">
        <f t="shared" si="192"/>
        <v>6.5942398986952536E-3</v>
      </c>
      <c r="J2104" s="1">
        <f>A2104/24/60/60+DATE(1970,1,1)</f>
        <v>44484.5625</v>
      </c>
      <c r="K2104" s="3">
        <f t="shared" si="195"/>
        <v>1</v>
      </c>
      <c r="L2104" s="6">
        <f>(1+Chart!$F$4)^(1/(365/K2104))-1</f>
        <v>6.6592785027408397E-5</v>
      </c>
      <c r="M2104" s="6">
        <f t="shared" si="196"/>
        <v>2.1909069769510126E-6</v>
      </c>
      <c r="N2104" s="6">
        <f t="shared" si="197"/>
        <v>1.8007266265440691E-5</v>
      </c>
      <c r="O2104">
        <f>O2103*(B2104/B2103)</f>
        <v>437.21197736000516</v>
      </c>
      <c r="P2104">
        <f t="shared" si="193"/>
        <v>2021</v>
      </c>
      <c r="Q2104" s="1">
        <f t="shared" si="194"/>
        <v>44484.5625</v>
      </c>
      <c r="R2104">
        <f>IF(B2105="",R2103,IF(Q2104&gt;=Chart!$F$2,E2104,0))</f>
        <v>63.194711750000003</v>
      </c>
      <c r="S2104">
        <f>IF(B2105="",S2103,IFERROR(IF(AND(R2104&gt;0,R2103=0),R2104,(1+(B2105/B2104-1)*Calc!$Z$1)*S2103),0))</f>
        <v>63.438109786263432</v>
      </c>
      <c r="T2104">
        <f>IF(B2105="",T2103,IFERROR(IF(AND(R2104&gt;0,R2103=0),R2104,(1+(B2105/B2104-1)*Calc!$Z$1-L2105)*T2103),0))</f>
        <v>62.244532225957869</v>
      </c>
      <c r="U2104">
        <f>IF(B2105="",U2103,IFERROR(IF(AND(R2104&gt;0,R2103=0),R2104,(1+(B2105/B2104-1)*Calc!$Z$1-M2105*2)*U2103),0))</f>
        <v>63.36073784102927</v>
      </c>
      <c r="V2104">
        <f>IF(B2105="",V2103,IFERROR(IF(AND(R2104&gt;0,R2103=0),R2104,(1+(B2105/B2104-1)*Calc!$Z$1-N2105*2)*V2103),0))</f>
        <v>62.894082664186108</v>
      </c>
      <c r="W2104">
        <f>IF(ISNUMBER(C2104),C2104,W2103)</f>
        <v>0.08</v>
      </c>
      <c r="Y2104" s="1">
        <f>IF(AND(Q2104&gt;=Chart!$F$2,Q2104&lt;=Chart!$F$3),Q2104,#N/A)</f>
        <v>44484.5625</v>
      </c>
      <c r="Z2104">
        <f>IF(AND(Q2104&gt;=Chart!$F$2,Q2104&lt;=Chart!$F$3),R2104,#N/A)</f>
        <v>63.194711750000003</v>
      </c>
      <c r="AA2104">
        <f>IF(AND(Q2104&gt;=Chart!$F$2,Q2104&lt;=Chart!$F$3),S2104,#N/A)</f>
        <v>63.438109786263432</v>
      </c>
      <c r="AB2104">
        <f>IF(AND(Q2104&gt;=Chart!$F$2,Q2104&lt;=Chart!$F$3),T2104,#N/A)</f>
        <v>62.244532225957869</v>
      </c>
      <c r="AC2104">
        <f>IF(AND(Q2104&gt;=Chart!$F$2,Q2104&lt;=Chart!$F$3),U2104,#N/A)</f>
        <v>63.36073784102927</v>
      </c>
      <c r="AD2104">
        <f>IF(AND(Q2104&gt;=Chart!$F$2,Q2104&lt;=Chart!$F$3),V2104,#N/A)</f>
        <v>62.894082664186108</v>
      </c>
      <c r="AE2104">
        <f>IF(AND(Q2104&gt;=Chart!$F$2,Q2104&lt;=Chart!$F$3),I2104,#N/A)</f>
        <v>6.5942398986952536E-3</v>
      </c>
      <c r="AF2104">
        <f>IF(AND(Q2104&gt;=Chart!$F$2,Q2104&lt;=Chart!$F$3),H2104/100,#N/A)</f>
        <v>1.3300000000000001E-2</v>
      </c>
      <c r="AG2104">
        <f>IF(AND(Q2104&gt;=Chart!$F$2,Q2104&lt;=Chart!$F$3),W2104/100,#N/A)</f>
        <v>8.0000000000000004E-4</v>
      </c>
    </row>
    <row r="2105" spans="1:33" x14ac:dyDescent="0.25">
      <c r="A2105">
        <v>1634563800</v>
      </c>
      <c r="B2105">
        <f>INDEX('Daily Data ADJ'!$1:$1048576,MATCH(Calc!$A2105,'Daily Data ADJ'!$A:$A,0),MATCH("SPY, CBOE BZX: Close",'Daily Data ADJ'!$1:$1,0))</f>
        <v>438.50634524999998</v>
      </c>
      <c r="C2105">
        <f>INDEX('Daily Data ADJ'!$1:$1048576,MATCH(Calc!$A2105,'Daily Data ADJ'!$A:$A,0),MATCH("EFFR, FRED: Close",'Daily Data ADJ'!$1:$1,0))</f>
        <v>0.08</v>
      </c>
      <c r="D2105">
        <f>INDEX('Daily Data ADJ'!$1:$1048576,MATCH(Calc!$A2105,'Daily Data ADJ'!$A:$A,1),MATCH("SOFR, FRED: Close",'Daily Data ADJ'!$1:$1,0))</f>
        <v>0.05</v>
      </c>
      <c r="E2105">
        <f>INDEX('Daily Data ADJ'!$1:$1048576,MATCH(Calc!$A2105,'Daily Data ADJ'!$A:$A,0),MATCH("UPRO, CBOE BZX: Close",'Daily Data ADJ'!$1:$1,0))</f>
        <v>63.786757940000001</v>
      </c>
      <c r="F2105">
        <f>INDEX('Daily Data ADJ'!$1:$1048576,MATCH(Calc!$A2105,'Daily Data ADJ'!$A:$A,0),MATCH("ES1!, CME_MINI: Close",'Daily Data ADJ'!$1:$1,0))</f>
        <v>4477.5</v>
      </c>
      <c r="G2105">
        <f>INDEX('Daily Data ADJ'!$1:$1048576,MATCH(Calc!$A2105,'Daily Data ADJ'!$A:$A,0),MATCH("ES2!, CME_MINI: Close",'Daily Data ADJ'!$1:$1,0))</f>
        <v>4470</v>
      </c>
      <c r="H2105">
        <f>INDEX('QUANDL MULTPL SP500_DIV_YIELD_M'!$A:$G,MATCH(Calc!$A2105,'QUANDL MULTPL SP500_DIV_YIELD_M'!$A:$A,1),MATCH('QUANDL MULTPL SP500_DIV_YIELD_M'!$E$1,'QUANDL MULTPL SP500_DIV_YIELD_M'!$A$1:$G$1,0))</f>
        <v>1.33</v>
      </c>
      <c r="I2105" s="5">
        <f t="shared" si="192"/>
        <v>6.6166482963062826E-3</v>
      </c>
      <c r="J2105" s="1">
        <f>A2105/24/60/60+DATE(1970,1,1)</f>
        <v>44487.5625</v>
      </c>
      <c r="K2105" s="3">
        <f t="shared" si="195"/>
        <v>3</v>
      </c>
      <c r="L2105" s="6">
        <f>(1+Chart!$F$4)^(1/(365/K2105))-1</f>
        <v>1.9979165917494157E-4</v>
      </c>
      <c r="M2105" s="6">
        <f t="shared" si="196"/>
        <v>6.5727353308897563E-6</v>
      </c>
      <c r="N2105" s="6">
        <f t="shared" si="197"/>
        <v>5.4205751500724375E-5</v>
      </c>
      <c r="O2105">
        <f>O2104*(B2105/B2104)</f>
        <v>438.50634525000521</v>
      </c>
      <c r="P2105">
        <f t="shared" si="193"/>
        <v>2021</v>
      </c>
      <c r="Q2105" s="1">
        <f t="shared" si="194"/>
        <v>44487.5625</v>
      </c>
      <c r="R2105">
        <f>IF(B2106="",R2104,IF(Q2105&gt;=Chart!$F$2,E2105,0))</f>
        <v>63.786757940000001</v>
      </c>
      <c r="S2105">
        <f>IF(B2106="",S2104,IFERROR(IF(AND(R2105&gt;0,R2104=0),R2105,(1+(B2106/B2105-1)*Calc!$Z$1)*S2104),0))</f>
        <v>64.90635468531444</v>
      </c>
      <c r="T2105">
        <f>IF(B2106="",T2104,IFERROR(IF(AND(R2105&gt;0,R2104=0),R2105,(1+(B2106/B2105-1)*Calc!$Z$1-L2106)*T2104),0))</f>
        <v>63.681007302925948</v>
      </c>
      <c r="U2105">
        <f>IF(B2106="",U2104,IFERROR(IF(AND(R2105&gt;0,R2104=0),R2105,(1+(B2106/B2105-1)*Calc!$Z$1-M2106*2)*U2104),0))</f>
        <v>64.826914368217302</v>
      </c>
      <c r="V2105">
        <f>IF(B2106="",V2104,IFERROR(IF(AND(R2105&gt;0,R2104=0),R2105,(1+(B2106/B2105-1)*Calc!$Z$1-N2106*2)*V2104),0))</f>
        <v>64.347370957868137</v>
      </c>
      <c r="W2105">
        <f>IF(ISNUMBER(C2105),C2105,W2104)</f>
        <v>0.08</v>
      </c>
      <c r="Y2105" s="1">
        <f>IF(AND(Q2105&gt;=Chart!$F$2,Q2105&lt;=Chart!$F$3),Q2105,#N/A)</f>
        <v>44487.5625</v>
      </c>
      <c r="Z2105">
        <f>IF(AND(Q2105&gt;=Chart!$F$2,Q2105&lt;=Chart!$F$3),R2105,#N/A)</f>
        <v>63.786757940000001</v>
      </c>
      <c r="AA2105">
        <f>IF(AND(Q2105&gt;=Chart!$F$2,Q2105&lt;=Chart!$F$3),S2105,#N/A)</f>
        <v>64.90635468531444</v>
      </c>
      <c r="AB2105">
        <f>IF(AND(Q2105&gt;=Chart!$F$2,Q2105&lt;=Chart!$F$3),T2105,#N/A)</f>
        <v>63.681007302925948</v>
      </c>
      <c r="AC2105">
        <f>IF(AND(Q2105&gt;=Chart!$F$2,Q2105&lt;=Chart!$F$3),U2105,#N/A)</f>
        <v>64.826914368217302</v>
      </c>
      <c r="AD2105">
        <f>IF(AND(Q2105&gt;=Chart!$F$2,Q2105&lt;=Chart!$F$3),V2105,#N/A)</f>
        <v>64.347370957868137</v>
      </c>
      <c r="AE2105">
        <f>IF(AND(Q2105&gt;=Chart!$F$2,Q2105&lt;=Chart!$F$3),I2105,#N/A)</f>
        <v>6.6166482963062826E-3</v>
      </c>
      <c r="AF2105">
        <f>IF(AND(Q2105&gt;=Chart!$F$2,Q2105&lt;=Chart!$F$3),H2105/100,#N/A)</f>
        <v>1.3300000000000001E-2</v>
      </c>
      <c r="AG2105">
        <f>IF(AND(Q2105&gt;=Chart!$F$2,Q2105&lt;=Chart!$F$3),W2105/100,#N/A)</f>
        <v>8.0000000000000004E-4</v>
      </c>
    </row>
    <row r="2106" spans="1:33" x14ac:dyDescent="0.25">
      <c r="A2106">
        <v>1634650200</v>
      </c>
      <c r="B2106">
        <f>INDEX('Daily Data ADJ'!$1:$1048576,MATCH(Calc!$A2106,'Daily Data ADJ'!$A:$A,0),MATCH("SPY, CBOE BZX: Close",'Daily Data ADJ'!$1:$1,0))</f>
        <v>441.88935222999999</v>
      </c>
      <c r="C2106">
        <f>INDEX('Daily Data ADJ'!$1:$1048576,MATCH(Calc!$A2106,'Daily Data ADJ'!$A:$A,0),MATCH("EFFR, FRED: Close",'Daily Data ADJ'!$1:$1,0))</f>
        <v>0.08</v>
      </c>
      <c r="D2106">
        <f>INDEX('Daily Data ADJ'!$1:$1048576,MATCH(Calc!$A2106,'Daily Data ADJ'!$A:$A,1),MATCH("SOFR, FRED: Close",'Daily Data ADJ'!$1:$1,0))</f>
        <v>0.03</v>
      </c>
      <c r="E2106">
        <f>INDEX('Daily Data ADJ'!$1:$1048576,MATCH(Calc!$A2106,'Daily Data ADJ'!$A:$A,0),MATCH("UPRO, CBOE BZX: Close",'Daily Data ADJ'!$1:$1,0))</f>
        <v>65.239509929999997</v>
      </c>
      <c r="F2106">
        <f>INDEX('Daily Data ADJ'!$1:$1048576,MATCH(Calc!$A2106,'Daily Data ADJ'!$A:$A,0),MATCH("ES1!, CME_MINI: Close",'Daily Data ADJ'!$1:$1,0))</f>
        <v>4511.25</v>
      </c>
      <c r="G2106">
        <f>INDEX('Daily Data ADJ'!$1:$1048576,MATCH(Calc!$A2106,'Daily Data ADJ'!$A:$A,0),MATCH("ES2!, CME_MINI: Close",'Daily Data ADJ'!$1:$1,0))</f>
        <v>4504</v>
      </c>
      <c r="H2106">
        <f>INDEX('QUANDL MULTPL SP500_DIV_YIELD_M'!$A:$G,MATCH(Calc!$A2106,'QUANDL MULTPL SP500_DIV_YIELD_M'!$A:$A,1),MATCH('QUANDL MULTPL SP500_DIV_YIELD_M'!$E$1,'QUANDL MULTPL SP500_DIV_YIELD_M'!$A$1:$G$1,0))</f>
        <v>1.33</v>
      </c>
      <c r="I2106" s="5">
        <f t="shared" si="192"/>
        <v>6.8871063878740649E-3</v>
      </c>
      <c r="J2106" s="1">
        <f>A2106/24/60/60+DATE(1970,1,1)</f>
        <v>44488.5625</v>
      </c>
      <c r="K2106" s="3">
        <f t="shared" si="195"/>
        <v>1</v>
      </c>
      <c r="L2106" s="6">
        <f>(1+Chart!$F$4)^(1/(365/K2106))-1</f>
        <v>6.6592785027408397E-5</v>
      </c>
      <c r="M2106" s="6">
        <f t="shared" si="196"/>
        <v>2.1909069769510126E-6</v>
      </c>
      <c r="N2106" s="6">
        <f t="shared" si="197"/>
        <v>1.8804282555962004E-5</v>
      </c>
      <c r="O2106">
        <f>O2105*(B2106/B2105)</f>
        <v>441.88935223000527</v>
      </c>
      <c r="P2106">
        <f t="shared" si="193"/>
        <v>2021</v>
      </c>
      <c r="Q2106" s="1">
        <f t="shared" si="194"/>
        <v>44488.5625</v>
      </c>
      <c r="R2106">
        <f>IF(B2107="",R2105,IF(Q2106&gt;=Chart!$F$2,E2106,0))</f>
        <v>65.239509929999997</v>
      </c>
      <c r="S2106">
        <f>IF(B2107="",S2105,IFERROR(IF(AND(R2106&gt;0,R2105=0),R2106,(1+(B2107/B2106-1)*Calc!$Z$1)*S2105),0))</f>
        <v>65.67116194573974</v>
      </c>
      <c r="T2106">
        <f>IF(B2107="",T2105,IFERROR(IF(AND(R2106&gt;0,R2105=0),R2106,(1+(B2107/B2106-1)*Calc!$Z$1-L2107)*T2105),0))</f>
        <v>64.42713530343714</v>
      </c>
      <c r="U2106">
        <f>IF(B2107="",U2105,IFERROR(IF(AND(R2106&gt;0,R2105=0),R2106,(1+(B2107/B2106-1)*Calc!$Z$1-M2107*2)*U2105),0))</f>
        <v>65.590501504713302</v>
      </c>
      <c r="V2106">
        <f>IF(B2107="",V2105,IFERROR(IF(AND(R2106&gt;0,R2105=0),R2106,(1+(B2107/B2106-1)*Calc!$Z$1-N2107*2)*V2105),0))</f>
        <v>65.103086315876752</v>
      </c>
      <c r="W2106">
        <f>IF(ISNUMBER(C2106),C2106,W2105)</f>
        <v>0.08</v>
      </c>
      <c r="Y2106" s="1">
        <f>IF(AND(Q2106&gt;=Chart!$F$2,Q2106&lt;=Chart!$F$3),Q2106,#N/A)</f>
        <v>44488.5625</v>
      </c>
      <c r="Z2106">
        <f>IF(AND(Q2106&gt;=Chart!$F$2,Q2106&lt;=Chart!$F$3),R2106,#N/A)</f>
        <v>65.239509929999997</v>
      </c>
      <c r="AA2106">
        <f>IF(AND(Q2106&gt;=Chart!$F$2,Q2106&lt;=Chart!$F$3),S2106,#N/A)</f>
        <v>65.67116194573974</v>
      </c>
      <c r="AB2106">
        <f>IF(AND(Q2106&gt;=Chart!$F$2,Q2106&lt;=Chart!$F$3),T2106,#N/A)</f>
        <v>64.42713530343714</v>
      </c>
      <c r="AC2106">
        <f>IF(AND(Q2106&gt;=Chart!$F$2,Q2106&lt;=Chart!$F$3),U2106,#N/A)</f>
        <v>65.590501504713302</v>
      </c>
      <c r="AD2106">
        <f>IF(AND(Q2106&gt;=Chart!$F$2,Q2106&lt;=Chart!$F$3),V2106,#N/A)</f>
        <v>65.103086315876752</v>
      </c>
      <c r="AE2106">
        <f>IF(AND(Q2106&gt;=Chart!$F$2,Q2106&lt;=Chart!$F$3),I2106,#N/A)</f>
        <v>6.8871063878740649E-3</v>
      </c>
      <c r="AF2106">
        <f>IF(AND(Q2106&gt;=Chart!$F$2,Q2106&lt;=Chart!$F$3),H2106/100,#N/A)</f>
        <v>1.3300000000000001E-2</v>
      </c>
      <c r="AG2106">
        <f>IF(AND(Q2106&gt;=Chart!$F$2,Q2106&lt;=Chart!$F$3),W2106/100,#N/A)</f>
        <v>8.0000000000000004E-4</v>
      </c>
    </row>
    <row r="2107" spans="1:33" x14ac:dyDescent="0.25">
      <c r="A2107">
        <v>1634736600</v>
      </c>
      <c r="B2107">
        <f>INDEX('Daily Data ADJ'!$1:$1048576,MATCH(Calc!$A2107,'Daily Data ADJ'!$A:$A,0),MATCH("SPY, CBOE BZX: Close",'Daily Data ADJ'!$1:$1,0))</f>
        <v>443.62498190000002</v>
      </c>
      <c r="C2107">
        <f>INDEX('Daily Data ADJ'!$1:$1048576,MATCH(Calc!$A2107,'Daily Data ADJ'!$A:$A,0),MATCH("EFFR, FRED: Close",'Daily Data ADJ'!$1:$1,0))</f>
        <v>0.08</v>
      </c>
      <c r="D2107">
        <f>INDEX('Daily Data ADJ'!$1:$1048576,MATCH(Calc!$A2107,'Daily Data ADJ'!$A:$A,1),MATCH("SOFR, FRED: Close",'Daily Data ADJ'!$1:$1,0))</f>
        <v>0.03</v>
      </c>
      <c r="E2107">
        <f>INDEX('Daily Data ADJ'!$1:$1048576,MATCH(Calc!$A2107,'Daily Data ADJ'!$A:$A,0),MATCH("UPRO, CBOE BZX: Close",'Daily Data ADJ'!$1:$1,0))</f>
        <v>65.970861110000001</v>
      </c>
      <c r="F2107">
        <f>INDEX('Daily Data ADJ'!$1:$1048576,MATCH(Calc!$A2107,'Daily Data ADJ'!$A:$A,0),MATCH("ES1!, CME_MINI: Close",'Daily Data ADJ'!$1:$1,0))</f>
        <v>4528</v>
      </c>
      <c r="G2107">
        <f>INDEX('Daily Data ADJ'!$1:$1048576,MATCH(Calc!$A2107,'Daily Data ADJ'!$A:$A,0),MATCH("ES2!, CME_MINI: Close",'Daily Data ADJ'!$1:$1,0))</f>
        <v>4521</v>
      </c>
      <c r="H2107">
        <f>INDEX('QUANDL MULTPL SP500_DIV_YIELD_M'!$A:$G,MATCH(Calc!$A2107,'QUANDL MULTPL SP500_DIV_YIELD_M'!$A:$A,1),MATCH('QUANDL MULTPL SP500_DIV_YIELD_M'!$E$1,'QUANDL MULTPL SP500_DIV_YIELD_M'!$A$1:$G$1,0))</f>
        <v>1.33</v>
      </c>
      <c r="I2107" s="5">
        <f t="shared" si="192"/>
        <v>7.1305791600581262E-3</v>
      </c>
      <c r="J2107" s="1">
        <f>A2107/24/60/60+DATE(1970,1,1)</f>
        <v>44489.5625</v>
      </c>
      <c r="K2107" s="3">
        <f t="shared" si="195"/>
        <v>1</v>
      </c>
      <c r="L2107" s="6">
        <f>(1+Chart!$F$4)^(1/(365/K2107))-1</f>
        <v>6.6592785027408397E-5</v>
      </c>
      <c r="M2107" s="6">
        <f t="shared" si="196"/>
        <v>2.1909069769510126E-6</v>
      </c>
      <c r="N2107" s="6">
        <f t="shared" si="197"/>
        <v>1.9466701226322769E-5</v>
      </c>
      <c r="O2107">
        <f>O2106*(B2107/B2106)</f>
        <v>443.62498190000537</v>
      </c>
      <c r="P2107">
        <f t="shared" si="193"/>
        <v>2021</v>
      </c>
      <c r="Q2107" s="1">
        <f t="shared" si="194"/>
        <v>44489.5625</v>
      </c>
      <c r="R2107">
        <f>IF(B2108="",R2106,IF(Q2107&gt;=Chart!$F$2,E2107,0))</f>
        <v>65.970861110000001</v>
      </c>
      <c r="S2107">
        <f>IF(B2108="",S2106,IFERROR(IF(AND(R2107&gt;0,R2106=0),R2107,(1+(B2108/B2107-1)*Calc!$Z$1)*S2106),0))</f>
        <v>66.185023072277403</v>
      </c>
      <c r="T2107">
        <f>IF(B2108="",T2106,IFERROR(IF(AND(R2107&gt;0,R2106=0),R2107,(1+(B2108/B2107-1)*Calc!$Z$1-L2108)*T2106),0))</f>
        <v>64.926971836834127</v>
      </c>
      <c r="U2107">
        <f>IF(B2108="",U2106,IFERROR(IF(AND(R2107&gt;0,R2106=0),R2107,(1+(B2108/B2107-1)*Calc!$Z$1-M2108*2)*U2106),0))</f>
        <v>66.103444077227948</v>
      </c>
      <c r="V2107">
        <f>IF(B2108="",V2106,IFERROR(IF(AND(R2107&gt;0,R2106=0),R2107,(1+(B2108/B2107-1)*Calc!$Z$1-N2108*2)*V2106),0))</f>
        <v>65.609961101411841</v>
      </c>
      <c r="W2107">
        <f>IF(ISNUMBER(C2107),C2107,W2106)</f>
        <v>0.08</v>
      </c>
      <c r="Y2107" s="1">
        <f>IF(AND(Q2107&gt;=Chart!$F$2,Q2107&lt;=Chart!$F$3),Q2107,#N/A)</f>
        <v>44489.5625</v>
      </c>
      <c r="Z2107">
        <f>IF(AND(Q2107&gt;=Chart!$F$2,Q2107&lt;=Chart!$F$3),R2107,#N/A)</f>
        <v>65.970861110000001</v>
      </c>
      <c r="AA2107">
        <f>IF(AND(Q2107&gt;=Chart!$F$2,Q2107&lt;=Chart!$F$3),S2107,#N/A)</f>
        <v>66.185023072277403</v>
      </c>
      <c r="AB2107">
        <f>IF(AND(Q2107&gt;=Chart!$F$2,Q2107&lt;=Chart!$F$3),T2107,#N/A)</f>
        <v>64.926971836834127</v>
      </c>
      <c r="AC2107">
        <f>IF(AND(Q2107&gt;=Chart!$F$2,Q2107&lt;=Chart!$F$3),U2107,#N/A)</f>
        <v>66.103444077227948</v>
      </c>
      <c r="AD2107">
        <f>IF(AND(Q2107&gt;=Chart!$F$2,Q2107&lt;=Chart!$F$3),V2107,#N/A)</f>
        <v>65.609961101411841</v>
      </c>
      <c r="AE2107">
        <f>IF(AND(Q2107&gt;=Chart!$F$2,Q2107&lt;=Chart!$F$3),I2107,#N/A)</f>
        <v>7.1305791600581262E-3</v>
      </c>
      <c r="AF2107">
        <f>IF(AND(Q2107&gt;=Chart!$F$2,Q2107&lt;=Chart!$F$3),H2107/100,#N/A)</f>
        <v>1.3300000000000001E-2</v>
      </c>
      <c r="AG2107">
        <f>IF(AND(Q2107&gt;=Chart!$F$2,Q2107&lt;=Chart!$F$3),W2107/100,#N/A)</f>
        <v>8.0000000000000004E-4</v>
      </c>
    </row>
    <row r="2108" spans="1:33" x14ac:dyDescent="0.25">
      <c r="A2108">
        <v>1634823000</v>
      </c>
      <c r="B2108">
        <f>INDEX('Daily Data ADJ'!$1:$1048576,MATCH(Calc!$A2108,'Daily Data ADJ'!$A:$A,0),MATCH("SPY, CBOE BZX: Close",'Daily Data ADJ'!$1:$1,0))</f>
        <v>444.78206834000002</v>
      </c>
      <c r="C2108">
        <f>INDEX('Daily Data ADJ'!$1:$1048576,MATCH(Calc!$A2108,'Daily Data ADJ'!$A:$A,0),MATCH("EFFR, FRED: Close",'Daily Data ADJ'!$1:$1,0))</f>
        <v>0.08</v>
      </c>
      <c r="D2108">
        <f>INDEX('Daily Data ADJ'!$1:$1048576,MATCH(Calc!$A2108,'Daily Data ADJ'!$A:$A,1),MATCH("SOFR, FRED: Close",'Daily Data ADJ'!$1:$1,0))</f>
        <v>0.03</v>
      </c>
      <c r="E2108">
        <f>INDEX('Daily Data ADJ'!$1:$1048576,MATCH(Calc!$A2108,'Daily Data ADJ'!$A:$A,0),MATCH("UPRO, CBOE BZX: Close",'Daily Data ADJ'!$1:$1,0))</f>
        <v>66.503205159999993</v>
      </c>
      <c r="F2108">
        <f>INDEX('Daily Data ADJ'!$1:$1048576,MATCH(Calc!$A2108,'Daily Data ADJ'!$A:$A,0),MATCH("ES1!, CME_MINI: Close",'Daily Data ADJ'!$1:$1,0))</f>
        <v>4541.75</v>
      </c>
      <c r="G2108">
        <f>INDEX('Daily Data ADJ'!$1:$1048576,MATCH(Calc!$A2108,'Daily Data ADJ'!$A:$A,0),MATCH("ES2!, CME_MINI: Close",'Daily Data ADJ'!$1:$1,0))</f>
        <v>4534.75</v>
      </c>
      <c r="H2108">
        <f>INDEX('QUANDL MULTPL SP500_DIV_YIELD_M'!$A:$G,MATCH(Calc!$A2108,'QUANDL MULTPL SP500_DIV_YIELD_M'!$A:$A,1),MATCH('QUANDL MULTPL SP500_DIV_YIELD_M'!$E$1,'QUANDL MULTPL SP500_DIV_YIELD_M'!$A$1:$G$1,0))</f>
        <v>1.33</v>
      </c>
      <c r="I2108" s="5">
        <f t="shared" si="192"/>
        <v>7.1492136884797833E-3</v>
      </c>
      <c r="J2108" s="1">
        <f>A2108/24/60/60+DATE(1970,1,1)</f>
        <v>44490.5625</v>
      </c>
      <c r="K2108" s="3">
        <f t="shared" si="195"/>
        <v>1</v>
      </c>
      <c r="L2108" s="6">
        <f>(1+Chart!$F$4)^(1/(365/K2108))-1</f>
        <v>6.6592785027408397E-5</v>
      </c>
      <c r="M2108" s="6">
        <f t="shared" si="196"/>
        <v>2.1909069769510126E-6</v>
      </c>
      <c r="N2108" s="6">
        <f t="shared" si="197"/>
        <v>1.951739378425188E-5</v>
      </c>
      <c r="O2108">
        <f>O2107*(B2108/B2107)</f>
        <v>444.78206834000542</v>
      </c>
      <c r="P2108">
        <f t="shared" si="193"/>
        <v>2021</v>
      </c>
      <c r="Q2108" s="1">
        <f t="shared" si="194"/>
        <v>44490.5625</v>
      </c>
      <c r="R2108">
        <f>IF(B2109="",R2107,IF(Q2108&gt;=Chart!$F$2,E2108,0))</f>
        <v>66.503205159999993</v>
      </c>
      <c r="S2108">
        <f>IF(B2109="",S2107,IFERROR(IF(AND(R2108&gt;0,R2107=0),R2108,(1+(B2109/B2108-1)*Calc!$Z$1)*S2107),0))</f>
        <v>65.979284670627621</v>
      </c>
      <c r="T2108">
        <f>IF(B2109="",T2107,IFERROR(IF(AND(R2108&gt;0,R2107=0),R2108,(1+(B2109/B2108-1)*Calc!$Z$1-L2109)*T2107),0))</f>
        <v>64.720820462481143</v>
      </c>
      <c r="U2108">
        <f>IF(B2109="",U2107,IFERROR(IF(AND(R2108&gt;0,R2107=0),R2108,(1+(B2109/B2108-1)*Calc!$Z$1-M2109*2)*U2107),0))</f>
        <v>65.897669613673102</v>
      </c>
      <c r="V2108">
        <f>IF(B2109="",V2107,IFERROR(IF(AND(R2108&gt;0,R2107=0),R2108,(1+(B2109/B2108-1)*Calc!$Z$1-N2109*2)*V2107),0))</f>
        <v>65.403373442246291</v>
      </c>
      <c r="W2108">
        <f>IF(ISNUMBER(C2108),C2108,W2107)</f>
        <v>0.08</v>
      </c>
      <c r="Y2108" s="1">
        <f>IF(AND(Q2108&gt;=Chart!$F$2,Q2108&lt;=Chart!$F$3),Q2108,#N/A)</f>
        <v>44490.5625</v>
      </c>
      <c r="Z2108">
        <f>IF(AND(Q2108&gt;=Chart!$F$2,Q2108&lt;=Chart!$F$3),R2108,#N/A)</f>
        <v>66.503205159999993</v>
      </c>
      <c r="AA2108">
        <f>IF(AND(Q2108&gt;=Chart!$F$2,Q2108&lt;=Chart!$F$3),S2108,#N/A)</f>
        <v>65.979284670627621</v>
      </c>
      <c r="AB2108">
        <f>IF(AND(Q2108&gt;=Chart!$F$2,Q2108&lt;=Chart!$F$3),T2108,#N/A)</f>
        <v>64.720820462481143</v>
      </c>
      <c r="AC2108">
        <f>IF(AND(Q2108&gt;=Chart!$F$2,Q2108&lt;=Chart!$F$3),U2108,#N/A)</f>
        <v>65.897669613673102</v>
      </c>
      <c r="AD2108">
        <f>IF(AND(Q2108&gt;=Chart!$F$2,Q2108&lt;=Chart!$F$3),V2108,#N/A)</f>
        <v>65.403373442246291</v>
      </c>
      <c r="AE2108">
        <f>IF(AND(Q2108&gt;=Chart!$F$2,Q2108&lt;=Chart!$F$3),I2108,#N/A)</f>
        <v>7.1492136884797833E-3</v>
      </c>
      <c r="AF2108">
        <f>IF(AND(Q2108&gt;=Chart!$F$2,Q2108&lt;=Chart!$F$3),H2108/100,#N/A)</f>
        <v>1.3300000000000001E-2</v>
      </c>
      <c r="AG2108">
        <f>IF(AND(Q2108&gt;=Chart!$F$2,Q2108&lt;=Chart!$F$3),W2108/100,#N/A)</f>
        <v>8.0000000000000004E-4</v>
      </c>
    </row>
    <row r="2109" spans="1:33" x14ac:dyDescent="0.25">
      <c r="A2109">
        <v>1634909400</v>
      </c>
      <c r="B2109">
        <f>INDEX('Daily Data ADJ'!$1:$1048576,MATCH(Calc!$A2109,'Daily Data ADJ'!$A:$A,0),MATCH("SPY, CBOE BZX: Close",'Daily Data ADJ'!$1:$1,0))</f>
        <v>444.32119492999999</v>
      </c>
      <c r="C2109">
        <f>INDEX('Daily Data ADJ'!$1:$1048576,MATCH(Calc!$A2109,'Daily Data ADJ'!$A:$A,0),MATCH("EFFR, FRED: Close",'Daily Data ADJ'!$1:$1,0))</f>
        <v>0.08</v>
      </c>
      <c r="D2109">
        <f>INDEX('Daily Data ADJ'!$1:$1048576,MATCH(Calc!$A2109,'Daily Data ADJ'!$A:$A,1),MATCH("SOFR, FRED: Close",'Daily Data ADJ'!$1:$1,0))</f>
        <v>0.05</v>
      </c>
      <c r="E2109">
        <f>INDEX('Daily Data ADJ'!$1:$1048576,MATCH(Calc!$A2109,'Daily Data ADJ'!$A:$A,0),MATCH("UPRO, CBOE BZX: Close",'Daily Data ADJ'!$1:$1,0))</f>
        <v>66.279322149999999</v>
      </c>
      <c r="F2109">
        <f>INDEX('Daily Data ADJ'!$1:$1048576,MATCH(Calc!$A2109,'Daily Data ADJ'!$A:$A,0),MATCH("ES1!, CME_MINI: Close",'Daily Data ADJ'!$1:$1,0))</f>
        <v>4536.5</v>
      </c>
      <c r="G2109">
        <f>INDEX('Daily Data ADJ'!$1:$1048576,MATCH(Calc!$A2109,'Daily Data ADJ'!$A:$A,0),MATCH("ES2!, CME_MINI: Close",'Daily Data ADJ'!$1:$1,0))</f>
        <v>4529.75</v>
      </c>
      <c r="H2109">
        <f>INDEX('QUANDL MULTPL SP500_DIV_YIELD_M'!$A:$G,MATCH(Calc!$A2109,'QUANDL MULTPL SP500_DIV_YIELD_M'!$A:$A,1),MATCH('QUANDL MULTPL SP500_DIV_YIELD_M'!$E$1,'QUANDL MULTPL SP500_DIV_YIELD_M'!$A$1:$G$1,0))</f>
        <v>1.33</v>
      </c>
      <c r="I2109" s="5">
        <f t="shared" si="192"/>
        <v>7.3615455660677401E-3</v>
      </c>
      <c r="J2109" s="1">
        <f>A2109/24/60/60+DATE(1970,1,1)</f>
        <v>44491.5625</v>
      </c>
      <c r="K2109" s="3">
        <f t="shared" si="195"/>
        <v>1</v>
      </c>
      <c r="L2109" s="6">
        <f>(1+Chart!$F$4)^(1/(365/K2109))-1</f>
        <v>6.6592785027408397E-5</v>
      </c>
      <c r="M2109" s="6">
        <f t="shared" si="196"/>
        <v>2.1909069769510126E-6</v>
      </c>
      <c r="N2109" s="6">
        <f t="shared" si="197"/>
        <v>2.0094946118431878E-5</v>
      </c>
      <c r="O2109">
        <f>O2108*(B2109/B2108)</f>
        <v>444.32119493000533</v>
      </c>
      <c r="P2109">
        <f t="shared" si="193"/>
        <v>2021</v>
      </c>
      <c r="Q2109" s="1">
        <f t="shared" si="194"/>
        <v>44491.5625</v>
      </c>
      <c r="R2109">
        <f>IF(B2110="",R2108,IF(Q2109&gt;=Chart!$F$2,E2109,0))</f>
        <v>66.279322149999999</v>
      </c>
      <c r="S2109">
        <f>IF(B2110="",S2108,IFERROR(IF(AND(R2109&gt;0,R2108=0),R2109,(1+(B2110/B2109-1)*Calc!$Z$1)*S2108),0))</f>
        <v>67.040789316040772</v>
      </c>
      <c r="T2109">
        <f>IF(B2110="",T2108,IFERROR(IF(AND(R2109&gt;0,R2108=0),R2109,(1+(B2110/B2109-1)*Calc!$Z$1-L2110)*T2108),0))</f>
        <v>65.74914768504884</v>
      </c>
      <c r="U2109">
        <f>IF(B2110="",U2108,IFERROR(IF(AND(R2109&gt;0,R2108=0),R2109,(1+(B2110/B2109-1)*Calc!$Z$1-M2110*2)*U2108),0))</f>
        <v>66.956994943164815</v>
      </c>
      <c r="V2109">
        <f>IF(B2110="",V2108,IFERROR(IF(AND(R2109&gt;0,R2108=0),R2109,(1+(B2110/B2109-1)*Calc!$Z$1-N2110*2)*V2108),0))</f>
        <v>66.447696913856731</v>
      </c>
      <c r="W2109">
        <f>IF(ISNUMBER(C2109),C2109,W2108)</f>
        <v>0.08</v>
      </c>
      <c r="Y2109" s="1">
        <f>IF(AND(Q2109&gt;=Chart!$F$2,Q2109&lt;=Chart!$F$3),Q2109,#N/A)</f>
        <v>44491.5625</v>
      </c>
      <c r="Z2109">
        <f>IF(AND(Q2109&gt;=Chart!$F$2,Q2109&lt;=Chart!$F$3),R2109,#N/A)</f>
        <v>66.279322149999999</v>
      </c>
      <c r="AA2109">
        <f>IF(AND(Q2109&gt;=Chart!$F$2,Q2109&lt;=Chart!$F$3),S2109,#N/A)</f>
        <v>67.040789316040772</v>
      </c>
      <c r="AB2109">
        <f>IF(AND(Q2109&gt;=Chart!$F$2,Q2109&lt;=Chart!$F$3),T2109,#N/A)</f>
        <v>65.74914768504884</v>
      </c>
      <c r="AC2109">
        <f>IF(AND(Q2109&gt;=Chart!$F$2,Q2109&lt;=Chart!$F$3),U2109,#N/A)</f>
        <v>66.956994943164815</v>
      </c>
      <c r="AD2109">
        <f>IF(AND(Q2109&gt;=Chart!$F$2,Q2109&lt;=Chart!$F$3),V2109,#N/A)</f>
        <v>66.447696913856731</v>
      </c>
      <c r="AE2109">
        <f>IF(AND(Q2109&gt;=Chart!$F$2,Q2109&lt;=Chart!$F$3),I2109,#N/A)</f>
        <v>7.3615455660677401E-3</v>
      </c>
      <c r="AF2109">
        <f>IF(AND(Q2109&gt;=Chart!$F$2,Q2109&lt;=Chart!$F$3),H2109/100,#N/A)</f>
        <v>1.3300000000000001E-2</v>
      </c>
      <c r="AG2109">
        <f>IF(AND(Q2109&gt;=Chart!$F$2,Q2109&lt;=Chart!$F$3),W2109/100,#N/A)</f>
        <v>8.0000000000000004E-4</v>
      </c>
    </row>
    <row r="2110" spans="1:33" x14ac:dyDescent="0.25">
      <c r="A2110">
        <v>1635168600</v>
      </c>
      <c r="B2110">
        <f>INDEX('Daily Data ADJ'!$1:$1048576,MATCH(Calc!$A2110,'Daily Data ADJ'!$A:$A,0),MATCH("SPY, CBOE BZX: Close",'Daily Data ADJ'!$1:$1,0))</f>
        <v>446.70400854000002</v>
      </c>
      <c r="C2110">
        <f>INDEX('Daily Data ADJ'!$1:$1048576,MATCH(Calc!$A2110,'Daily Data ADJ'!$A:$A,0),MATCH("EFFR, FRED: Close",'Daily Data ADJ'!$1:$1,0))</f>
        <v>0.08</v>
      </c>
      <c r="D2110">
        <f>INDEX('Daily Data ADJ'!$1:$1048576,MATCH(Calc!$A2110,'Daily Data ADJ'!$A:$A,1),MATCH("SOFR, FRED: Close",'Daily Data ADJ'!$1:$1,0))</f>
        <v>0.04</v>
      </c>
      <c r="E2110">
        <f>INDEX('Daily Data ADJ'!$1:$1048576,MATCH(Calc!$A2110,'Daily Data ADJ'!$A:$A,0),MATCH("UPRO, CBOE BZX: Close",'Daily Data ADJ'!$1:$1,0))</f>
        <v>67.284308120000006</v>
      </c>
      <c r="F2110">
        <f>INDEX('Daily Data ADJ'!$1:$1048576,MATCH(Calc!$A2110,'Daily Data ADJ'!$A:$A,0),MATCH("ES1!, CME_MINI: Close",'Daily Data ADJ'!$1:$1,0))</f>
        <v>4558</v>
      </c>
      <c r="G2110">
        <f>INDEX('Daily Data ADJ'!$1:$1048576,MATCH(Calc!$A2110,'Daily Data ADJ'!$A:$A,0),MATCH("ES2!, CME_MINI: Close",'Daily Data ADJ'!$1:$1,0))</f>
        <v>4551.25</v>
      </c>
      <c r="H2110">
        <f>INDEX('QUANDL MULTPL SP500_DIV_YIELD_M'!$A:$G,MATCH(Calc!$A2110,'QUANDL MULTPL SP500_DIV_YIELD_M'!$A:$A,1),MATCH('QUANDL MULTPL SP500_DIV_YIELD_M'!$E$1,'QUANDL MULTPL SP500_DIV_YIELD_M'!$A$1:$G$1,0))</f>
        <v>1.33</v>
      </c>
      <c r="I2110" s="5">
        <f t="shared" si="192"/>
        <v>7.3894949038477934E-3</v>
      </c>
      <c r="J2110" s="1">
        <f>A2110/24/60/60+DATE(1970,1,1)</f>
        <v>44494.5625</v>
      </c>
      <c r="K2110" s="3">
        <f t="shared" si="195"/>
        <v>3</v>
      </c>
      <c r="L2110" s="6">
        <f>(1+Chart!$F$4)^(1/(365/K2110))-1</f>
        <v>1.9979165917494157E-4</v>
      </c>
      <c r="M2110" s="6">
        <f t="shared" si="196"/>
        <v>6.5727353308897563E-6</v>
      </c>
      <c r="N2110" s="6">
        <f t="shared" si="197"/>
        <v>6.0514102237840817E-5</v>
      </c>
      <c r="O2110">
        <f>O2109*(B2110/B2109)</f>
        <v>446.70400854000542</v>
      </c>
      <c r="P2110">
        <f t="shared" si="193"/>
        <v>2021</v>
      </c>
      <c r="Q2110" s="1">
        <f t="shared" si="194"/>
        <v>44494.5625</v>
      </c>
      <c r="R2110">
        <f>IF(B2111="",R2109,IF(Q2110&gt;=Chart!$F$2,E2110,0))</f>
        <v>67.284308120000006</v>
      </c>
      <c r="S2110">
        <f>IF(B2111="",S2109,IFERROR(IF(AND(R2110&gt;0,R2109=0),R2110,(1+(B2111/B2110-1)*Calc!$Z$1)*S2109),0))</f>
        <v>67.221801654393843</v>
      </c>
      <c r="T2110">
        <f>IF(B2111="",T2109,IFERROR(IF(AND(R2110&gt;0,R2109=0),R2110,(1+(B2111/B2110-1)*Calc!$Z$1-L2111)*T2109),0))</f>
        <v>65.922294129615679</v>
      </c>
      <c r="U2110">
        <f>IF(B2111="",U2109,IFERROR(IF(AND(R2110&gt;0,R2109=0),R2110,(1+(B2111/B2110-1)*Calc!$Z$1-M2111*2)*U2109),0))</f>
        <v>67.137487640857586</v>
      </c>
      <c r="V2110">
        <f>IF(B2111="",V2109,IFERROR(IF(AND(R2110&gt;0,R2109=0),R2110,(1+(B2111/B2110-1)*Calc!$Z$1-N2111*2)*V2109),0))</f>
        <v>66.62442387044247</v>
      </c>
      <c r="W2110">
        <f>IF(ISNUMBER(C2110),C2110,W2109)</f>
        <v>0.08</v>
      </c>
      <c r="Y2110" s="1">
        <f>IF(AND(Q2110&gt;=Chart!$F$2,Q2110&lt;=Chart!$F$3),Q2110,#N/A)</f>
        <v>44494.5625</v>
      </c>
      <c r="Z2110">
        <f>IF(AND(Q2110&gt;=Chart!$F$2,Q2110&lt;=Chart!$F$3),R2110,#N/A)</f>
        <v>67.284308120000006</v>
      </c>
      <c r="AA2110">
        <f>IF(AND(Q2110&gt;=Chart!$F$2,Q2110&lt;=Chart!$F$3),S2110,#N/A)</f>
        <v>67.221801654393843</v>
      </c>
      <c r="AB2110">
        <f>IF(AND(Q2110&gt;=Chart!$F$2,Q2110&lt;=Chart!$F$3),T2110,#N/A)</f>
        <v>65.922294129615679</v>
      </c>
      <c r="AC2110">
        <f>IF(AND(Q2110&gt;=Chart!$F$2,Q2110&lt;=Chart!$F$3),U2110,#N/A)</f>
        <v>67.137487640857586</v>
      </c>
      <c r="AD2110">
        <f>IF(AND(Q2110&gt;=Chart!$F$2,Q2110&lt;=Chart!$F$3),V2110,#N/A)</f>
        <v>66.62442387044247</v>
      </c>
      <c r="AE2110">
        <f>IF(AND(Q2110&gt;=Chart!$F$2,Q2110&lt;=Chart!$F$3),I2110,#N/A)</f>
        <v>7.3894949038477934E-3</v>
      </c>
      <c r="AF2110">
        <f>IF(AND(Q2110&gt;=Chart!$F$2,Q2110&lt;=Chart!$F$3),H2110/100,#N/A)</f>
        <v>1.3300000000000001E-2</v>
      </c>
      <c r="AG2110">
        <f>IF(AND(Q2110&gt;=Chart!$F$2,Q2110&lt;=Chart!$F$3),W2110/100,#N/A)</f>
        <v>8.0000000000000004E-4</v>
      </c>
    </row>
    <row r="2111" spans="1:33" x14ac:dyDescent="0.25">
      <c r="A2111">
        <v>1635255000</v>
      </c>
      <c r="B2111">
        <f>INDEX('Daily Data ADJ'!$1:$1048576,MATCH(Calc!$A2111,'Daily Data ADJ'!$A:$A,0),MATCH("SPY, CBOE BZX: Close",'Daily Data ADJ'!$1:$1,0))</f>
        <v>447.10604704999997</v>
      </c>
      <c r="C2111">
        <f>INDEX('Daily Data ADJ'!$1:$1048576,MATCH(Calc!$A2111,'Daily Data ADJ'!$A:$A,0),MATCH("EFFR, FRED: Close",'Daily Data ADJ'!$1:$1,0))</f>
        <v>0.08</v>
      </c>
      <c r="D2111">
        <f>INDEX('Daily Data ADJ'!$1:$1048576,MATCH(Calc!$A2111,'Daily Data ADJ'!$A:$A,1),MATCH("SOFR, FRED: Close",'Daily Data ADJ'!$1:$1,0))</f>
        <v>0.05</v>
      </c>
      <c r="E2111">
        <f>INDEX('Daily Data ADJ'!$1:$1048576,MATCH(Calc!$A2111,'Daily Data ADJ'!$A:$A,0),MATCH("UPRO, CBOE BZX: Close",'Daily Data ADJ'!$1:$1,0))</f>
        <v>67.543017379999995</v>
      </c>
      <c r="F2111">
        <f>INDEX('Daily Data ADJ'!$1:$1048576,MATCH(Calc!$A2111,'Daily Data ADJ'!$A:$A,0),MATCH("ES1!, CME_MINI: Close",'Daily Data ADJ'!$1:$1,0))</f>
        <v>4565.25</v>
      </c>
      <c r="G2111">
        <f>INDEX('Daily Data ADJ'!$1:$1048576,MATCH(Calc!$A2111,'Daily Data ADJ'!$A:$A,0),MATCH("ES2!, CME_MINI: Close",'Daily Data ADJ'!$1:$1,0))</f>
        <v>4558.5</v>
      </c>
      <c r="H2111">
        <f>INDEX('QUANDL MULTPL SP500_DIV_YIELD_M'!$A:$G,MATCH(Calc!$A2111,'QUANDL MULTPL SP500_DIV_YIELD_M'!$A:$A,1),MATCH('QUANDL MULTPL SP500_DIV_YIELD_M'!$E$1,'QUANDL MULTPL SP500_DIV_YIELD_M'!$A$1:$G$1,0))</f>
        <v>1.33</v>
      </c>
      <c r="I2111" s="5">
        <f t="shared" si="192"/>
        <v>7.3988604591443078E-3</v>
      </c>
      <c r="J2111" s="1">
        <f>A2111/24/60/60+DATE(1970,1,1)</f>
        <v>44495.5625</v>
      </c>
      <c r="K2111" s="3">
        <f t="shared" si="195"/>
        <v>1</v>
      </c>
      <c r="L2111" s="6">
        <f>(1+Chart!$F$4)^(1/(365/K2111))-1</f>
        <v>6.6592785027408397E-5</v>
      </c>
      <c r="M2111" s="6">
        <f t="shared" si="196"/>
        <v>2.1909069769510126E-6</v>
      </c>
      <c r="N2111" s="6">
        <f t="shared" si="197"/>
        <v>2.0196431776975388E-5</v>
      </c>
      <c r="O2111">
        <f>O2110*(B2111/B2110)</f>
        <v>447.10604705000532</v>
      </c>
      <c r="P2111">
        <f t="shared" si="193"/>
        <v>2021</v>
      </c>
      <c r="Q2111" s="1">
        <f t="shared" si="194"/>
        <v>44495.5625</v>
      </c>
      <c r="R2111">
        <f>IF(B2112="",R2110,IF(Q2111&gt;=Chart!$F$2,E2111,0))</f>
        <v>67.543017379999995</v>
      </c>
      <c r="S2111">
        <f>IF(B2112="",S2110,IFERROR(IF(AND(R2111&gt;0,R2110=0),R2111,(1+(B2112/B2111-1)*Calc!$Z$1)*S2110),0))</f>
        <v>66.328380920502923</v>
      </c>
      <c r="T2111">
        <f>IF(B2112="",T2110,IFERROR(IF(AND(R2111&gt;0,R2110=0),R2111,(1+(B2112/B2111-1)*Calc!$Z$1-L2112)*T2110),0))</f>
        <v>65.041754732632839</v>
      </c>
      <c r="U2111">
        <f>IF(B2112="",U2110,IFERROR(IF(AND(R2111&gt;0,R2110=0),R2111,(1+(B2112/B2111-1)*Calc!$Z$1-M2112*2)*U2110),0))</f>
        <v>66.244893310147162</v>
      </c>
      <c r="V2111">
        <f>IF(B2112="",V2110,IFERROR(IF(AND(R2111&gt;0,R2110=0),R2111,(1+(B2112/B2111-1)*Calc!$Z$1-N2112*2)*V2110),0))</f>
        <v>65.736181872726007</v>
      </c>
      <c r="W2111">
        <f>IF(ISNUMBER(C2111),C2111,W2110)</f>
        <v>0.08</v>
      </c>
      <c r="Y2111" s="1">
        <f>IF(AND(Q2111&gt;=Chart!$F$2,Q2111&lt;=Chart!$F$3),Q2111,#N/A)</f>
        <v>44495.5625</v>
      </c>
      <c r="Z2111">
        <f>IF(AND(Q2111&gt;=Chart!$F$2,Q2111&lt;=Chart!$F$3),R2111,#N/A)</f>
        <v>67.543017379999995</v>
      </c>
      <c r="AA2111">
        <f>IF(AND(Q2111&gt;=Chart!$F$2,Q2111&lt;=Chart!$F$3),S2111,#N/A)</f>
        <v>66.328380920502923</v>
      </c>
      <c r="AB2111">
        <f>IF(AND(Q2111&gt;=Chart!$F$2,Q2111&lt;=Chart!$F$3),T2111,#N/A)</f>
        <v>65.041754732632839</v>
      </c>
      <c r="AC2111">
        <f>IF(AND(Q2111&gt;=Chart!$F$2,Q2111&lt;=Chart!$F$3),U2111,#N/A)</f>
        <v>66.244893310147162</v>
      </c>
      <c r="AD2111">
        <f>IF(AND(Q2111&gt;=Chart!$F$2,Q2111&lt;=Chart!$F$3),V2111,#N/A)</f>
        <v>65.736181872726007</v>
      </c>
      <c r="AE2111">
        <f>IF(AND(Q2111&gt;=Chart!$F$2,Q2111&lt;=Chart!$F$3),I2111,#N/A)</f>
        <v>7.3988604591443078E-3</v>
      </c>
      <c r="AF2111">
        <f>IF(AND(Q2111&gt;=Chart!$F$2,Q2111&lt;=Chart!$F$3),H2111/100,#N/A)</f>
        <v>1.3300000000000001E-2</v>
      </c>
      <c r="AG2111">
        <f>IF(AND(Q2111&gt;=Chart!$F$2,Q2111&lt;=Chart!$F$3),W2111/100,#N/A)</f>
        <v>8.0000000000000004E-4</v>
      </c>
    </row>
    <row r="2112" spans="1:33" x14ac:dyDescent="0.25">
      <c r="A2112">
        <v>1635341400</v>
      </c>
      <c r="B2112">
        <f>INDEX('Daily Data ADJ'!$1:$1048576,MATCH(Calc!$A2112,'Daily Data ADJ'!$A:$A,0),MATCH("SPY, CBOE BZX: Close",'Daily Data ADJ'!$1:$1,0))</f>
        <v>445.12527195000001</v>
      </c>
      <c r="C2112">
        <f>INDEX('Daily Data ADJ'!$1:$1048576,MATCH(Calc!$A2112,'Daily Data ADJ'!$A:$A,0),MATCH("EFFR, FRED: Close",'Daily Data ADJ'!$1:$1,0))</f>
        <v>0.08</v>
      </c>
      <c r="D2112">
        <f>INDEX('Daily Data ADJ'!$1:$1048576,MATCH(Calc!$A2112,'Daily Data ADJ'!$A:$A,1),MATCH("SOFR, FRED: Close",'Daily Data ADJ'!$1:$1,0))</f>
        <v>0.05</v>
      </c>
      <c r="E2112">
        <f>INDEX('Daily Data ADJ'!$1:$1048576,MATCH(Calc!$A2112,'Daily Data ADJ'!$A:$A,0),MATCH("UPRO, CBOE BZX: Close",'Daily Data ADJ'!$1:$1,0))</f>
        <v>66.622609440000005</v>
      </c>
      <c r="F2112">
        <f>INDEX('Daily Data ADJ'!$1:$1048576,MATCH(Calc!$A2112,'Daily Data ADJ'!$A:$A,0),MATCH("ES1!, CME_MINI: Close",'Daily Data ADJ'!$1:$1,0))</f>
        <v>4544.5</v>
      </c>
      <c r="G2112">
        <f>INDEX('Daily Data ADJ'!$1:$1048576,MATCH(Calc!$A2112,'Daily Data ADJ'!$A:$A,0),MATCH("ES2!, CME_MINI: Close",'Daily Data ADJ'!$1:$1,0))</f>
        <v>4538</v>
      </c>
      <c r="H2112">
        <f>INDEX('QUANDL MULTPL SP500_DIV_YIELD_M'!$A:$G,MATCH(Calc!$A2112,'QUANDL MULTPL SP500_DIV_YIELD_M'!$A:$A,1),MATCH('QUANDL MULTPL SP500_DIV_YIELD_M'!$E$1,'QUANDL MULTPL SP500_DIV_YIELD_M'!$A$1:$G$1,0))</f>
        <v>1.33</v>
      </c>
      <c r="I2112" s="5">
        <f t="shared" si="192"/>
        <v>7.5910614024519377E-3</v>
      </c>
      <c r="J2112" s="1">
        <f>A2112/24/60/60+DATE(1970,1,1)</f>
        <v>44496.5625</v>
      </c>
      <c r="K2112" s="3">
        <f t="shared" si="195"/>
        <v>1</v>
      </c>
      <c r="L2112" s="6">
        <f>(1+Chart!$F$4)^(1/(365/K2112))-1</f>
        <v>6.6592785027408397E-5</v>
      </c>
      <c r="M2112" s="6">
        <f t="shared" si="196"/>
        <v>2.1909069769510126E-6</v>
      </c>
      <c r="N2112" s="6">
        <f t="shared" si="197"/>
        <v>2.0719103076993761E-5</v>
      </c>
      <c r="O2112">
        <f>O2111*(B2112/B2111)</f>
        <v>445.12527195000536</v>
      </c>
      <c r="P2112">
        <f t="shared" si="193"/>
        <v>2021</v>
      </c>
      <c r="Q2112" s="1">
        <f t="shared" si="194"/>
        <v>44496.5625</v>
      </c>
      <c r="R2112">
        <f>IF(B2113="",R2111,IF(Q2112&gt;=Chart!$F$2,E2112,0))</f>
        <v>66.622609440000005</v>
      </c>
      <c r="S2112">
        <f>IF(B2113="",S2111,IFERROR(IF(AND(R2112&gt;0,R2111=0),R2112,(1+(B2113/B2112-1)*Calc!$Z$1)*S2111),0))</f>
        <v>68.248359166625491</v>
      </c>
      <c r="T2112">
        <f>IF(B2113="",T2111,IFERROR(IF(AND(R2112&gt;0,R2111=0),R2112,(1+(B2113/B2112-1)*Calc!$Z$1-L2113)*T2111),0))</f>
        <v>66.920158269130255</v>
      </c>
      <c r="U2112">
        <f>IF(B2113="",U2111,IFERROR(IF(AND(R2112&gt;0,R2111=0),R2112,(1+(B2113/B2112-1)*Calc!$Z$1-M2113*2)*U2111),0))</f>
        <v>68.162164604616137</v>
      </c>
      <c r="V2112">
        <f>IF(B2113="",V2111,IFERROR(IF(AND(R2112&gt;0,R2111=0),R2112,(1+(B2113/B2112-1)*Calc!$Z$1-N2113*2)*V2111),0))</f>
        <v>67.636197326680971</v>
      </c>
      <c r="W2112">
        <f>IF(ISNUMBER(C2112),C2112,W2111)</f>
        <v>0.08</v>
      </c>
      <c r="Y2112" s="1">
        <f>IF(AND(Q2112&gt;=Chart!$F$2,Q2112&lt;=Chart!$F$3),Q2112,#N/A)</f>
        <v>44496.5625</v>
      </c>
      <c r="Z2112">
        <f>IF(AND(Q2112&gt;=Chart!$F$2,Q2112&lt;=Chart!$F$3),R2112,#N/A)</f>
        <v>66.622609440000005</v>
      </c>
      <c r="AA2112">
        <f>IF(AND(Q2112&gt;=Chart!$F$2,Q2112&lt;=Chart!$F$3),S2112,#N/A)</f>
        <v>68.248359166625491</v>
      </c>
      <c r="AB2112">
        <f>IF(AND(Q2112&gt;=Chart!$F$2,Q2112&lt;=Chart!$F$3),T2112,#N/A)</f>
        <v>66.920158269130255</v>
      </c>
      <c r="AC2112">
        <f>IF(AND(Q2112&gt;=Chart!$F$2,Q2112&lt;=Chart!$F$3),U2112,#N/A)</f>
        <v>68.162164604616137</v>
      </c>
      <c r="AD2112">
        <f>IF(AND(Q2112&gt;=Chart!$F$2,Q2112&lt;=Chart!$F$3),V2112,#N/A)</f>
        <v>67.636197326680971</v>
      </c>
      <c r="AE2112">
        <f>IF(AND(Q2112&gt;=Chart!$F$2,Q2112&lt;=Chart!$F$3),I2112,#N/A)</f>
        <v>7.5910614024519377E-3</v>
      </c>
      <c r="AF2112">
        <f>IF(AND(Q2112&gt;=Chart!$F$2,Q2112&lt;=Chart!$F$3),H2112/100,#N/A)</f>
        <v>1.3300000000000001E-2</v>
      </c>
      <c r="AG2112">
        <f>IF(AND(Q2112&gt;=Chart!$F$2,Q2112&lt;=Chart!$F$3),W2112/100,#N/A)</f>
        <v>8.0000000000000004E-4</v>
      </c>
    </row>
    <row r="2113" spans="1:33" x14ac:dyDescent="0.25">
      <c r="A2113">
        <v>1635427800</v>
      </c>
      <c r="B2113">
        <f>INDEX('Daily Data ADJ'!$1:$1048576,MATCH(Calc!$A2113,'Daily Data ADJ'!$A:$A,0),MATCH("SPY, CBOE BZX: Close",'Daily Data ADJ'!$1:$1,0))</f>
        <v>449.42021993999998</v>
      </c>
      <c r="C2113">
        <f>INDEX('Daily Data ADJ'!$1:$1048576,MATCH(Calc!$A2113,'Daily Data ADJ'!$A:$A,0),MATCH("EFFR, FRED: Close",'Daily Data ADJ'!$1:$1,0))</f>
        <v>0.08</v>
      </c>
      <c r="D2113">
        <f>INDEX('Daily Data ADJ'!$1:$1048576,MATCH(Calc!$A2113,'Daily Data ADJ'!$A:$A,1),MATCH("SOFR, FRED: Close",'Daily Data ADJ'!$1:$1,0))</f>
        <v>0.05</v>
      </c>
      <c r="E2113">
        <f>INDEX('Daily Data ADJ'!$1:$1048576,MATCH(Calc!$A2113,'Daily Data ADJ'!$A:$A,0),MATCH("UPRO, CBOE BZX: Close",'Daily Data ADJ'!$1:$1,0))</f>
        <v>68.523127459999998</v>
      </c>
      <c r="F2113">
        <f>INDEX('Daily Data ADJ'!$1:$1048576,MATCH(Calc!$A2113,'Daily Data ADJ'!$A:$A,0),MATCH("ES1!, CME_MINI: Close",'Daily Data ADJ'!$1:$1,0))</f>
        <v>4587.5</v>
      </c>
      <c r="G2113">
        <f>INDEX('Daily Data ADJ'!$1:$1048576,MATCH(Calc!$A2113,'Daily Data ADJ'!$A:$A,0),MATCH("ES2!, CME_MINI: Close",'Daily Data ADJ'!$1:$1,0))</f>
        <v>4581.25</v>
      </c>
      <c r="H2113">
        <f>INDEX('QUANDL MULTPL SP500_DIV_YIELD_M'!$A:$G,MATCH(Calc!$A2113,'QUANDL MULTPL SP500_DIV_YIELD_M'!$A:$A,1),MATCH('QUANDL MULTPL SP500_DIV_YIELD_M'!$E$1,'QUANDL MULTPL SP500_DIV_YIELD_M'!$A$1:$G$1,0))</f>
        <v>1.33</v>
      </c>
      <c r="I2113" s="5">
        <f t="shared" si="192"/>
        <v>7.8615353745755904E-3</v>
      </c>
      <c r="J2113" s="1">
        <f>A2113/24/60/60+DATE(1970,1,1)</f>
        <v>44497.5625</v>
      </c>
      <c r="K2113" s="3">
        <f t="shared" si="195"/>
        <v>1</v>
      </c>
      <c r="L2113" s="6">
        <f>(1+Chart!$F$4)^(1/(365/K2113))-1</f>
        <v>6.6592785027408397E-5</v>
      </c>
      <c r="M2113" s="6">
        <f t="shared" si="196"/>
        <v>2.1909069769510126E-6</v>
      </c>
      <c r="N2113" s="6">
        <f t="shared" si="197"/>
        <v>2.1454461688330539E-5</v>
      </c>
      <c r="O2113">
        <f>O2112*(B2113/B2112)</f>
        <v>449.42021994000532</v>
      </c>
      <c r="P2113">
        <f t="shared" si="193"/>
        <v>2021</v>
      </c>
      <c r="Q2113" s="1">
        <f t="shared" si="194"/>
        <v>44497.5625</v>
      </c>
      <c r="R2113">
        <f>IF(B2114="",R2112,IF(Q2113&gt;=Chart!$F$2,E2113,0))</f>
        <v>68.523127459999998</v>
      </c>
      <c r="S2113">
        <f>IF(B2114="",S2112,IFERROR(IF(AND(R2113&gt;0,R2112=0),R2113,(1+(B2114/B2113-1)*Calc!$Z$1)*S2112),0))</f>
        <v>68.663817627289987</v>
      </c>
      <c r="T2113">
        <f>IF(B2114="",T2112,IFERROR(IF(AND(R2113&gt;0,R2112=0),R2113,(1+(B2114/B2113-1)*Calc!$Z$1-L2114)*T2112),0))</f>
        <v>67.323074973787371</v>
      </c>
      <c r="U2113">
        <f>IF(B2114="",U2112,IFERROR(IF(AND(R2113&gt;0,R2112=0),R2113,(1+(B2114/B2113-1)*Calc!$Z$1-M2114*2)*U2112),0))</f>
        <v>68.576837007504125</v>
      </c>
      <c r="V2113">
        <f>IF(B2114="",V2112,IFERROR(IF(AND(R2113&gt;0,R2112=0),R2113,(1+(B2114/B2113-1)*Calc!$Z$1-N2114*2)*V2112),0))</f>
        <v>68.044943298122362</v>
      </c>
      <c r="W2113">
        <f>IF(ISNUMBER(C2113),C2113,W2112)</f>
        <v>0.08</v>
      </c>
      <c r="Y2113" s="1">
        <f>IF(AND(Q2113&gt;=Chart!$F$2,Q2113&lt;=Chart!$F$3),Q2113,#N/A)</f>
        <v>44497.5625</v>
      </c>
      <c r="Z2113">
        <f>IF(AND(Q2113&gt;=Chart!$F$2,Q2113&lt;=Chart!$F$3),R2113,#N/A)</f>
        <v>68.523127459999998</v>
      </c>
      <c r="AA2113">
        <f>IF(AND(Q2113&gt;=Chart!$F$2,Q2113&lt;=Chart!$F$3),S2113,#N/A)</f>
        <v>68.663817627289987</v>
      </c>
      <c r="AB2113">
        <f>IF(AND(Q2113&gt;=Chart!$F$2,Q2113&lt;=Chart!$F$3),T2113,#N/A)</f>
        <v>67.323074973787371</v>
      </c>
      <c r="AC2113">
        <f>IF(AND(Q2113&gt;=Chart!$F$2,Q2113&lt;=Chart!$F$3),U2113,#N/A)</f>
        <v>68.576837007504125</v>
      </c>
      <c r="AD2113">
        <f>IF(AND(Q2113&gt;=Chart!$F$2,Q2113&lt;=Chart!$F$3),V2113,#N/A)</f>
        <v>68.044943298122362</v>
      </c>
      <c r="AE2113">
        <f>IF(AND(Q2113&gt;=Chart!$F$2,Q2113&lt;=Chart!$F$3),I2113,#N/A)</f>
        <v>7.8615353745755904E-3</v>
      </c>
      <c r="AF2113">
        <f>IF(AND(Q2113&gt;=Chart!$F$2,Q2113&lt;=Chart!$F$3),H2113/100,#N/A)</f>
        <v>1.3300000000000001E-2</v>
      </c>
      <c r="AG2113">
        <f>IF(AND(Q2113&gt;=Chart!$F$2,Q2113&lt;=Chart!$F$3),W2113/100,#N/A)</f>
        <v>8.0000000000000004E-4</v>
      </c>
    </row>
    <row r="2114" spans="1:33" x14ac:dyDescent="0.25">
      <c r="A2114">
        <v>1635514200</v>
      </c>
      <c r="B2114">
        <f>INDEX('Daily Data ADJ'!$1:$1048576,MATCH(Calc!$A2114,'Daily Data ADJ'!$A:$A,0),MATCH("SPY, CBOE BZX: Close",'Daily Data ADJ'!$1:$1,0))</f>
        <v>450.33216095</v>
      </c>
      <c r="C2114">
        <f>INDEX('Daily Data ADJ'!$1:$1048576,MATCH(Calc!$A2114,'Daily Data ADJ'!$A:$A,0),MATCH("EFFR, FRED: Close",'Daily Data ADJ'!$1:$1,0))</f>
        <v>7.0000000000000007E-2</v>
      </c>
      <c r="D2114">
        <f>INDEX('Daily Data ADJ'!$1:$1048576,MATCH(Calc!$A2114,'Daily Data ADJ'!$A:$A,1),MATCH("SOFR, FRED: Close",'Daily Data ADJ'!$1:$1,0))</f>
        <v>0.05</v>
      </c>
      <c r="E2114">
        <f>INDEX('Daily Data ADJ'!$1:$1048576,MATCH(Calc!$A2114,'Daily Data ADJ'!$A:$A,0),MATCH("UPRO, CBOE BZX: Close",'Daily Data ADJ'!$1:$1,0))</f>
        <v>68.960943130000004</v>
      </c>
      <c r="F2114">
        <f>INDEX('Daily Data ADJ'!$1:$1048576,MATCH(Calc!$A2114,'Daily Data ADJ'!$A:$A,0),MATCH("ES1!, CME_MINI: Close",'Daily Data ADJ'!$1:$1,0))</f>
        <v>4597</v>
      </c>
      <c r="G2114">
        <f>INDEX('Daily Data ADJ'!$1:$1048576,MATCH(Calc!$A2114,'Daily Data ADJ'!$A:$A,0),MATCH("ES2!, CME_MINI: Close",'Daily Data ADJ'!$1:$1,0))</f>
        <v>4591</v>
      </c>
      <c r="H2114">
        <f>INDEX('QUANDL MULTPL SP500_DIV_YIELD_M'!$A:$G,MATCH(Calc!$A2114,'QUANDL MULTPL SP500_DIV_YIELD_M'!$A:$A,1),MATCH('QUANDL MULTPL SP500_DIV_YIELD_M'!$E$1,'QUANDL MULTPL SP500_DIV_YIELD_M'!$A$1:$G$1,0))</f>
        <v>1.33</v>
      </c>
      <c r="I2114" s="5">
        <f t="shared" si="192"/>
        <v>8.0894162048755994E-3</v>
      </c>
      <c r="J2114" s="1">
        <f>A2114/24/60/60+DATE(1970,1,1)</f>
        <v>44498.5625</v>
      </c>
      <c r="K2114" s="3">
        <f t="shared" si="195"/>
        <v>1</v>
      </c>
      <c r="L2114" s="6">
        <f>(1+Chart!$F$4)^(1/(365/K2114))-1</f>
        <v>6.6592785027408397E-5</v>
      </c>
      <c r="M2114" s="6">
        <f t="shared" si="196"/>
        <v>1.9171391369976476E-6</v>
      </c>
      <c r="N2114" s="6">
        <f t="shared" si="197"/>
        <v>2.2073866274618936E-5</v>
      </c>
      <c r="O2114">
        <f>O2113*(B2114/B2113)</f>
        <v>450.33216095000535</v>
      </c>
      <c r="P2114">
        <f t="shared" si="193"/>
        <v>2021</v>
      </c>
      <c r="Q2114" s="1">
        <f t="shared" si="194"/>
        <v>44498.5625</v>
      </c>
      <c r="R2114">
        <f>IF(B2115="",R2113,IF(Q2114&gt;=Chart!$F$2,E2114,0))</f>
        <v>68.960943130000004</v>
      </c>
      <c r="S2114">
        <f>IF(B2115="",S2113,IFERROR(IF(AND(R2114&gt;0,R2113=0),R2114,(1+(B2115/B2114-1)*Calc!$Z$1)*S2113),0))</f>
        <v>69.018163295111066</v>
      </c>
      <c r="T2114">
        <f>IF(B2115="",T2113,IFERROR(IF(AND(R2114&gt;0,R2113=0),R2114,(1+(B2115/B2114-1)*Calc!$Z$1-L2115)*T2113),0))</f>
        <v>67.657051032416547</v>
      </c>
      <c r="U2114">
        <f>IF(B2115="",U2113,IFERROR(IF(AND(R2114&gt;0,R2113=0),R2114,(1+(B2115/B2114-1)*Calc!$Z$1-M2115*2)*U2113),0))</f>
        <v>68.929832329390464</v>
      </c>
      <c r="V2114">
        <f>IF(B2115="",V2113,IFERROR(IF(AND(R2114&gt;0,R2113=0),R2114,(1+(B2115/B2114-1)*Calc!$Z$1-N2115*2)*V2113),0))</f>
        <v>68.38786701965337</v>
      </c>
      <c r="W2114">
        <f>IF(ISNUMBER(C2114),C2114,W2113)</f>
        <v>7.0000000000000007E-2</v>
      </c>
      <c r="Y2114" s="1">
        <f>IF(AND(Q2114&gt;=Chart!$F$2,Q2114&lt;=Chart!$F$3),Q2114,#N/A)</f>
        <v>44498.5625</v>
      </c>
      <c r="Z2114">
        <f>IF(AND(Q2114&gt;=Chart!$F$2,Q2114&lt;=Chart!$F$3),R2114,#N/A)</f>
        <v>68.960943130000004</v>
      </c>
      <c r="AA2114">
        <f>IF(AND(Q2114&gt;=Chart!$F$2,Q2114&lt;=Chart!$F$3),S2114,#N/A)</f>
        <v>69.018163295111066</v>
      </c>
      <c r="AB2114">
        <f>IF(AND(Q2114&gt;=Chart!$F$2,Q2114&lt;=Chart!$F$3),T2114,#N/A)</f>
        <v>67.657051032416547</v>
      </c>
      <c r="AC2114">
        <f>IF(AND(Q2114&gt;=Chart!$F$2,Q2114&lt;=Chart!$F$3),U2114,#N/A)</f>
        <v>68.929832329390464</v>
      </c>
      <c r="AD2114">
        <f>IF(AND(Q2114&gt;=Chart!$F$2,Q2114&lt;=Chart!$F$3),V2114,#N/A)</f>
        <v>68.38786701965337</v>
      </c>
      <c r="AE2114">
        <f>IF(AND(Q2114&gt;=Chart!$F$2,Q2114&lt;=Chart!$F$3),I2114,#N/A)</f>
        <v>8.0894162048755994E-3</v>
      </c>
      <c r="AF2114">
        <f>IF(AND(Q2114&gt;=Chart!$F$2,Q2114&lt;=Chart!$F$3),H2114/100,#N/A)</f>
        <v>1.3300000000000001E-2</v>
      </c>
      <c r="AG2114">
        <f>IF(AND(Q2114&gt;=Chart!$F$2,Q2114&lt;=Chart!$F$3),W2114/100,#N/A)</f>
        <v>7.000000000000001E-4</v>
      </c>
    </row>
    <row r="2115" spans="1:33" x14ac:dyDescent="0.25">
      <c r="A2115">
        <v>1635773400</v>
      </c>
      <c r="B2115">
        <f>INDEX('Daily Data ADJ'!$1:$1048576,MATCH(Calc!$A2115,'Daily Data ADJ'!$A:$A,0),MATCH("SPY, CBOE BZX: Close",'Daily Data ADJ'!$1:$1,0))</f>
        <v>451.10682051999999</v>
      </c>
      <c r="C2115">
        <f>INDEX('Daily Data ADJ'!$1:$1048576,MATCH(Calc!$A2115,'Daily Data ADJ'!$A:$A,0),MATCH("EFFR, FRED: Close",'Daily Data ADJ'!$1:$1,0))</f>
        <v>0.08</v>
      </c>
      <c r="D2115">
        <f>INDEX('Daily Data ADJ'!$1:$1048576,MATCH(Calc!$A2115,'Daily Data ADJ'!$A:$A,1),MATCH("SOFR, FRED: Close",'Daily Data ADJ'!$1:$1,0))</f>
        <v>0.05</v>
      </c>
      <c r="E2115">
        <f>INDEX('Daily Data ADJ'!$1:$1048576,MATCH(Calc!$A2115,'Daily Data ADJ'!$A:$A,0),MATCH("UPRO, CBOE BZX: Close",'Daily Data ADJ'!$1:$1,0))</f>
        <v>69.334081479999995</v>
      </c>
      <c r="F2115">
        <f>INDEX('Daily Data ADJ'!$1:$1048576,MATCH(Calc!$A2115,'Daily Data ADJ'!$A:$A,0),MATCH("ES1!, CME_MINI: Close",'Daily Data ADJ'!$1:$1,0))</f>
        <v>4605.75</v>
      </c>
      <c r="G2115">
        <f>INDEX('Daily Data ADJ'!$1:$1048576,MATCH(Calc!$A2115,'Daily Data ADJ'!$A:$A,0),MATCH("ES2!, CME_MINI: Close",'Daily Data ADJ'!$1:$1,0))</f>
        <v>4599.5</v>
      </c>
      <c r="H2115">
        <f>INDEX('QUANDL MULTPL SP500_DIV_YIELD_M'!$A:$G,MATCH(Calc!$A2115,'QUANDL MULTPL SP500_DIV_YIELD_M'!$A:$A,1),MATCH('QUANDL MULTPL SP500_DIV_YIELD_M'!$E$1,'QUANDL MULTPL SP500_DIV_YIELD_M'!$A$1:$G$1,0))</f>
        <v>1.28</v>
      </c>
      <c r="I2115" s="5">
        <f t="shared" si="192"/>
        <v>7.3830410806153494E-3</v>
      </c>
      <c r="J2115" s="1">
        <f>A2115/24/60/60+DATE(1970,1,1)</f>
        <v>44501.5625</v>
      </c>
      <c r="K2115" s="3">
        <f t="shared" si="195"/>
        <v>3</v>
      </c>
      <c r="L2115" s="6">
        <f>(1+Chart!$F$4)^(1/(365/K2115))-1</f>
        <v>1.9979165917494157E-4</v>
      </c>
      <c r="M2115" s="6">
        <f t="shared" si="196"/>
        <v>6.5727353308897563E-6</v>
      </c>
      <c r="N2115" s="6">
        <f t="shared" si="197"/>
        <v>6.0461442862980164E-5</v>
      </c>
      <c r="O2115">
        <f>O2114*(B2115/B2114)</f>
        <v>451.10682052000533</v>
      </c>
      <c r="P2115">
        <f t="shared" si="193"/>
        <v>2021</v>
      </c>
      <c r="Q2115" s="1">
        <f t="shared" si="194"/>
        <v>44501.5625</v>
      </c>
      <c r="R2115">
        <f>IF(B2116="",R2114,IF(Q2115&gt;=Chart!$F$2,E2115,0))</f>
        <v>69.334081479999995</v>
      </c>
      <c r="S2115">
        <f>IF(B2116="",S2114,IFERROR(IF(AND(R2115&gt;0,R2114=0),R2115,(1+(B2116/B2115-1)*Calc!$Z$1)*S2114),0))</f>
        <v>69.855310831247522</v>
      </c>
      <c r="T2115">
        <f>IF(B2116="",T2114,IFERROR(IF(AND(R2115&gt;0,R2114=0),R2115,(1+(B2116/B2115-1)*Calc!$Z$1-L2116)*T2114),0))</f>
        <v>68.473183649110425</v>
      </c>
      <c r="U2115">
        <f>IF(B2116="",U2114,IFERROR(IF(AND(R2115&gt;0,R2114=0),R2115,(1+(B2116/B2115-1)*Calc!$Z$1-M2116*2)*U2114),0))</f>
        <v>69.765606427968308</v>
      </c>
      <c r="V2115">
        <f>IF(B2116="",V2114,IFERROR(IF(AND(R2115&gt;0,R2114=0),R2115,(1+(B2116/B2115-1)*Calc!$Z$1-N2116*2)*V2114),0))</f>
        <v>69.214605235326459</v>
      </c>
      <c r="W2115">
        <f>IF(ISNUMBER(C2115),C2115,W2114)</f>
        <v>0.08</v>
      </c>
      <c r="Y2115" s="1">
        <f>IF(AND(Q2115&gt;=Chart!$F$2,Q2115&lt;=Chart!$F$3),Q2115,#N/A)</f>
        <v>44501.5625</v>
      </c>
      <c r="Z2115">
        <f>IF(AND(Q2115&gt;=Chart!$F$2,Q2115&lt;=Chart!$F$3),R2115,#N/A)</f>
        <v>69.334081479999995</v>
      </c>
      <c r="AA2115">
        <f>IF(AND(Q2115&gt;=Chart!$F$2,Q2115&lt;=Chart!$F$3),S2115,#N/A)</f>
        <v>69.855310831247522</v>
      </c>
      <c r="AB2115">
        <f>IF(AND(Q2115&gt;=Chart!$F$2,Q2115&lt;=Chart!$F$3),T2115,#N/A)</f>
        <v>68.473183649110425</v>
      </c>
      <c r="AC2115">
        <f>IF(AND(Q2115&gt;=Chart!$F$2,Q2115&lt;=Chart!$F$3),U2115,#N/A)</f>
        <v>69.765606427968308</v>
      </c>
      <c r="AD2115">
        <f>IF(AND(Q2115&gt;=Chart!$F$2,Q2115&lt;=Chart!$F$3),V2115,#N/A)</f>
        <v>69.214605235326459</v>
      </c>
      <c r="AE2115">
        <f>IF(AND(Q2115&gt;=Chart!$F$2,Q2115&lt;=Chart!$F$3),I2115,#N/A)</f>
        <v>7.3830410806153494E-3</v>
      </c>
      <c r="AF2115">
        <f>IF(AND(Q2115&gt;=Chart!$F$2,Q2115&lt;=Chart!$F$3),H2115/100,#N/A)</f>
        <v>1.2800000000000001E-2</v>
      </c>
      <c r="AG2115">
        <f>IF(AND(Q2115&gt;=Chart!$F$2,Q2115&lt;=Chart!$F$3),W2115/100,#N/A)</f>
        <v>8.0000000000000004E-4</v>
      </c>
    </row>
    <row r="2116" spans="1:33" x14ac:dyDescent="0.25">
      <c r="A2116">
        <v>1635859800</v>
      </c>
      <c r="B2116">
        <f>INDEX('Daily Data ADJ'!$1:$1048576,MATCH(Calc!$A2116,'Daily Data ADJ'!$A:$A,0),MATCH("SPY, CBOE BZX: Close",'Daily Data ADJ'!$1:$1,0))</f>
        <v>452.93070254999998</v>
      </c>
      <c r="C2116">
        <f>INDEX('Daily Data ADJ'!$1:$1048576,MATCH(Calc!$A2116,'Daily Data ADJ'!$A:$A,0),MATCH("EFFR, FRED: Close",'Daily Data ADJ'!$1:$1,0))</f>
        <v>0.08</v>
      </c>
      <c r="D2116">
        <f>INDEX('Daily Data ADJ'!$1:$1048576,MATCH(Calc!$A2116,'Daily Data ADJ'!$A:$A,1),MATCH("SOFR, FRED: Close",'Daily Data ADJ'!$1:$1,0))</f>
        <v>0.05</v>
      </c>
      <c r="E2116">
        <f>INDEX('Daily Data ADJ'!$1:$1048576,MATCH(Calc!$A2116,'Daily Data ADJ'!$A:$A,0),MATCH("UPRO, CBOE BZX: Close",'Daily Data ADJ'!$1:$1,0))</f>
        <v>70.150010679999994</v>
      </c>
      <c r="F2116">
        <f>INDEX('Daily Data ADJ'!$1:$1048576,MATCH(Calc!$A2116,'Daily Data ADJ'!$A:$A,0),MATCH("ES1!, CME_MINI: Close",'Daily Data ADJ'!$1:$1,0))</f>
        <v>4623.5</v>
      </c>
      <c r="G2116">
        <f>INDEX('Daily Data ADJ'!$1:$1048576,MATCH(Calc!$A2116,'Daily Data ADJ'!$A:$A,0),MATCH("ES2!, CME_MINI: Close",'Daily Data ADJ'!$1:$1,0))</f>
        <v>4617.25</v>
      </c>
      <c r="H2116">
        <f>INDEX('QUANDL MULTPL SP500_DIV_YIELD_M'!$A:$G,MATCH(Calc!$A2116,'QUANDL MULTPL SP500_DIV_YIELD_M'!$A:$A,1),MATCH('QUANDL MULTPL SP500_DIV_YIELD_M'!$E$1,'QUANDL MULTPL SP500_DIV_YIELD_M'!$A$1:$G$1,0))</f>
        <v>1.28</v>
      </c>
      <c r="I2116" s="5">
        <f t="shared" si="192"/>
        <v>7.4037950575129522E-3</v>
      </c>
      <c r="J2116" s="1">
        <f>A2116/24/60/60+DATE(1970,1,1)</f>
        <v>44502.5625</v>
      </c>
      <c r="K2116" s="3">
        <f t="shared" si="195"/>
        <v>1</v>
      </c>
      <c r="L2116" s="6">
        <f>(1+Chart!$F$4)^(1/(365/K2116))-1</f>
        <v>6.6592785027408397E-5</v>
      </c>
      <c r="M2116" s="6">
        <f t="shared" si="196"/>
        <v>2.1909069769510126E-6</v>
      </c>
      <c r="N2116" s="6">
        <f t="shared" si="197"/>
        <v>2.0209852168884268E-5</v>
      </c>
      <c r="O2116">
        <f>O2115*(B2116/B2115)</f>
        <v>452.93070255000532</v>
      </c>
      <c r="P2116">
        <f t="shared" si="193"/>
        <v>2021</v>
      </c>
      <c r="Q2116" s="1">
        <f t="shared" si="194"/>
        <v>44502.5625</v>
      </c>
      <c r="R2116">
        <f>IF(B2117="",R2115,IF(Q2116&gt;=Chart!$F$2,E2116,0))</f>
        <v>70.150010679999994</v>
      </c>
      <c r="S2116">
        <f>IF(B2117="",S2115,IFERROR(IF(AND(R2116&gt;0,R2115=0),R2116,(1+(B2117/B2116-1)*Calc!$Z$1)*S2115),0))</f>
        <v>71.134756442900851</v>
      </c>
      <c r="T2116">
        <f>IF(B2117="",T2115,IFERROR(IF(AND(R2116&gt;0,R2115=0),R2116,(1+(B2117/B2116-1)*Calc!$Z$1-L2117)*T2115),0))</f>
        <v>69.722754879325095</v>
      </c>
      <c r="U2116">
        <f>IF(B2117="",U2115,IFERROR(IF(AND(R2116&gt;0,R2115=0),R2116,(1+(B2117/B2116-1)*Calc!$Z$1-M2117*2)*U2115),0))</f>
        <v>71.043103345018764</v>
      </c>
      <c r="V2116">
        <f>IF(B2117="",V2115,IFERROR(IF(AND(R2116&gt;0,R2115=0),R2116,(1+(B2117/B2116-1)*Calc!$Z$1-N2117*2)*V2115),0))</f>
        <v>70.479586340439496</v>
      </c>
      <c r="W2116">
        <f>IF(ISNUMBER(C2116),C2116,W2115)</f>
        <v>0.08</v>
      </c>
      <c r="Y2116" s="1">
        <f>IF(AND(Q2116&gt;=Chart!$F$2,Q2116&lt;=Chart!$F$3),Q2116,#N/A)</f>
        <v>44502.5625</v>
      </c>
      <c r="Z2116">
        <f>IF(AND(Q2116&gt;=Chart!$F$2,Q2116&lt;=Chart!$F$3),R2116,#N/A)</f>
        <v>70.150010679999994</v>
      </c>
      <c r="AA2116">
        <f>IF(AND(Q2116&gt;=Chart!$F$2,Q2116&lt;=Chart!$F$3),S2116,#N/A)</f>
        <v>71.134756442900851</v>
      </c>
      <c r="AB2116">
        <f>IF(AND(Q2116&gt;=Chart!$F$2,Q2116&lt;=Chart!$F$3),T2116,#N/A)</f>
        <v>69.722754879325095</v>
      </c>
      <c r="AC2116">
        <f>IF(AND(Q2116&gt;=Chart!$F$2,Q2116&lt;=Chart!$F$3),U2116,#N/A)</f>
        <v>71.043103345018764</v>
      </c>
      <c r="AD2116">
        <f>IF(AND(Q2116&gt;=Chart!$F$2,Q2116&lt;=Chart!$F$3),V2116,#N/A)</f>
        <v>70.479586340439496</v>
      </c>
      <c r="AE2116">
        <f>IF(AND(Q2116&gt;=Chart!$F$2,Q2116&lt;=Chart!$F$3),I2116,#N/A)</f>
        <v>7.4037950575129522E-3</v>
      </c>
      <c r="AF2116">
        <f>IF(AND(Q2116&gt;=Chart!$F$2,Q2116&lt;=Chart!$F$3),H2116/100,#N/A)</f>
        <v>1.2800000000000001E-2</v>
      </c>
      <c r="AG2116">
        <f>IF(AND(Q2116&gt;=Chart!$F$2,Q2116&lt;=Chart!$F$3),W2116/100,#N/A)</f>
        <v>8.0000000000000004E-4</v>
      </c>
    </row>
    <row r="2117" spans="1:33" x14ac:dyDescent="0.25">
      <c r="A2117">
        <v>1635946200</v>
      </c>
      <c r="B2117">
        <f>INDEX('Daily Data ADJ'!$1:$1048576,MATCH(Calc!$A2117,'Daily Data ADJ'!$A:$A,0),MATCH("SPY, CBOE BZX: Close",'Daily Data ADJ'!$1:$1,0))</f>
        <v>455.69594303000002</v>
      </c>
      <c r="C2117">
        <f>INDEX('Daily Data ADJ'!$1:$1048576,MATCH(Calc!$A2117,'Daily Data ADJ'!$A:$A,0),MATCH("EFFR, FRED: Close",'Daily Data ADJ'!$1:$1,0))</f>
        <v>0.08</v>
      </c>
      <c r="D2117">
        <f>INDEX('Daily Data ADJ'!$1:$1048576,MATCH(Calc!$A2117,'Daily Data ADJ'!$A:$A,1),MATCH("SOFR, FRED: Close",'Daily Data ADJ'!$1:$1,0))</f>
        <v>0.05</v>
      </c>
      <c r="E2117">
        <f>INDEX('Daily Data ADJ'!$1:$1048576,MATCH(Calc!$A2117,'Daily Data ADJ'!$A:$A,0),MATCH("UPRO, CBOE BZX: Close",'Daily Data ADJ'!$1:$1,0))</f>
        <v>71.458482509999996</v>
      </c>
      <c r="F2117">
        <f>INDEX('Daily Data ADJ'!$1:$1048576,MATCH(Calc!$A2117,'Daily Data ADJ'!$A:$A,0),MATCH("ES1!, CME_MINI: Close",'Daily Data ADJ'!$1:$1,0))</f>
        <v>4652.25</v>
      </c>
      <c r="G2117">
        <f>INDEX('Daily Data ADJ'!$1:$1048576,MATCH(Calc!$A2117,'Daily Data ADJ'!$A:$A,0),MATCH("ES2!, CME_MINI: Close",'Daily Data ADJ'!$1:$1,0))</f>
        <v>4645.75</v>
      </c>
      <c r="H2117">
        <f>INDEX('QUANDL MULTPL SP500_DIV_YIELD_M'!$A:$G,MATCH(Calc!$A2117,'QUANDL MULTPL SP500_DIV_YIELD_M'!$A:$A,1),MATCH('QUANDL MULTPL SP500_DIV_YIELD_M'!$E$1,'QUANDL MULTPL SP500_DIV_YIELD_M'!$A$1:$G$1,0))</f>
        <v>1.28</v>
      </c>
      <c r="I2117" s="5">
        <f t="shared" si="192"/>
        <v>7.2230080125346933E-3</v>
      </c>
      <c r="J2117" s="1">
        <f>A2117/24/60/60+DATE(1970,1,1)</f>
        <v>44503.5625</v>
      </c>
      <c r="K2117" s="3">
        <f t="shared" si="195"/>
        <v>1</v>
      </c>
      <c r="L2117" s="6">
        <f>(1+Chart!$F$4)^(1/(365/K2117))-1</f>
        <v>6.6592785027408397E-5</v>
      </c>
      <c r="M2117" s="6">
        <f t="shared" si="196"/>
        <v>2.1909069769510126E-6</v>
      </c>
      <c r="N2117" s="6">
        <f t="shared" si="197"/>
        <v>1.9718131457624466E-5</v>
      </c>
      <c r="O2117">
        <f>O2116*(B2117/B2116)</f>
        <v>455.69594303000542</v>
      </c>
      <c r="P2117">
        <f t="shared" si="193"/>
        <v>2021</v>
      </c>
      <c r="Q2117" s="1">
        <f t="shared" si="194"/>
        <v>44503.5625</v>
      </c>
      <c r="R2117">
        <f>IF(B2118="",R2116,IF(Q2117&gt;=Chart!$F$2,E2117,0))</f>
        <v>71.458482509999996</v>
      </c>
      <c r="S2117">
        <f>IF(B2118="",S2116,IFERROR(IF(AND(R2117&gt;0,R2116=0),R2117,(1+(B2118/B2117-1)*Calc!$Z$1)*S2116),0))</f>
        <v>72.140427278645419</v>
      </c>
      <c r="T2117">
        <f>IF(B2118="",T2116,IFERROR(IF(AND(R2117&gt;0,R2116=0),R2117,(1+(B2118/B2117-1)*Calc!$Z$1-L2118)*T2116),0))</f>
        <v>70.703820446690287</v>
      </c>
      <c r="U2117">
        <f>IF(B2118="",U2116,IFERROR(IF(AND(R2117&gt;0,R2116=0),R2117,(1+(B2118/B2117-1)*Calc!$Z$1-M2118*2)*U2116),0))</f>
        <v>72.047167133286138</v>
      </c>
      <c r="V2117">
        <f>IF(B2118="",V2116,IFERROR(IF(AND(R2117&gt;0,R2116=0),R2117,(1+(B2118/B2117-1)*Calc!$Z$1-N2118*2)*V2116),0))</f>
        <v>71.473205638787761</v>
      </c>
      <c r="W2117">
        <f>IF(ISNUMBER(C2117),C2117,W2116)</f>
        <v>0.08</v>
      </c>
      <c r="Y2117" s="1">
        <f>IF(AND(Q2117&gt;=Chart!$F$2,Q2117&lt;=Chart!$F$3),Q2117,#N/A)</f>
        <v>44503.5625</v>
      </c>
      <c r="Z2117">
        <f>IF(AND(Q2117&gt;=Chart!$F$2,Q2117&lt;=Chart!$F$3),R2117,#N/A)</f>
        <v>71.458482509999996</v>
      </c>
      <c r="AA2117">
        <f>IF(AND(Q2117&gt;=Chart!$F$2,Q2117&lt;=Chart!$F$3),S2117,#N/A)</f>
        <v>72.140427278645419</v>
      </c>
      <c r="AB2117">
        <f>IF(AND(Q2117&gt;=Chart!$F$2,Q2117&lt;=Chart!$F$3),T2117,#N/A)</f>
        <v>70.703820446690287</v>
      </c>
      <c r="AC2117">
        <f>IF(AND(Q2117&gt;=Chart!$F$2,Q2117&lt;=Chart!$F$3),U2117,#N/A)</f>
        <v>72.047167133286138</v>
      </c>
      <c r="AD2117">
        <f>IF(AND(Q2117&gt;=Chart!$F$2,Q2117&lt;=Chart!$F$3),V2117,#N/A)</f>
        <v>71.473205638787761</v>
      </c>
      <c r="AE2117">
        <f>IF(AND(Q2117&gt;=Chart!$F$2,Q2117&lt;=Chart!$F$3),I2117,#N/A)</f>
        <v>7.2230080125346933E-3</v>
      </c>
      <c r="AF2117">
        <f>IF(AND(Q2117&gt;=Chart!$F$2,Q2117&lt;=Chart!$F$3),H2117/100,#N/A)</f>
        <v>1.2800000000000001E-2</v>
      </c>
      <c r="AG2117">
        <f>IF(AND(Q2117&gt;=Chart!$F$2,Q2117&lt;=Chart!$F$3),W2117/100,#N/A)</f>
        <v>8.0000000000000004E-4</v>
      </c>
    </row>
    <row r="2118" spans="1:33" x14ac:dyDescent="0.25">
      <c r="A2118">
        <v>1636032600</v>
      </c>
      <c r="B2118">
        <f>INDEX('Daily Data ADJ'!$1:$1048576,MATCH(Calc!$A2118,'Daily Data ADJ'!$A:$A,0),MATCH("SPY, CBOE BZX: Close",'Daily Data ADJ'!$1:$1,0))</f>
        <v>457.84341703000001</v>
      </c>
      <c r="C2118">
        <f>INDEX('Daily Data ADJ'!$1:$1048576,MATCH(Calc!$A2118,'Daily Data ADJ'!$A:$A,0),MATCH("EFFR, FRED: Close",'Daily Data ADJ'!$1:$1,0))</f>
        <v>0.08</v>
      </c>
      <c r="D2118">
        <f>INDEX('Daily Data ADJ'!$1:$1048576,MATCH(Calc!$A2118,'Daily Data ADJ'!$A:$A,1),MATCH("SOFR, FRED: Close",'Daily Data ADJ'!$1:$1,0))</f>
        <v>0.05</v>
      </c>
      <c r="E2118">
        <f>INDEX('Daily Data ADJ'!$1:$1048576,MATCH(Calc!$A2118,'Daily Data ADJ'!$A:$A,0),MATCH("UPRO, CBOE BZX: Close",'Daily Data ADJ'!$1:$1,0))</f>
        <v>72.418691879999997</v>
      </c>
      <c r="F2118">
        <f>INDEX('Daily Data ADJ'!$1:$1048576,MATCH(Calc!$A2118,'Daily Data ADJ'!$A:$A,0),MATCH("ES1!, CME_MINI: Close",'Daily Data ADJ'!$1:$1,0))</f>
        <v>4673.25</v>
      </c>
      <c r="G2118">
        <f>INDEX('Daily Data ADJ'!$1:$1048576,MATCH(Calc!$A2118,'Daily Data ADJ'!$A:$A,0),MATCH("ES2!, CME_MINI: Close",'Daily Data ADJ'!$1:$1,0))</f>
        <v>4666.75</v>
      </c>
      <c r="H2118">
        <f>INDEX('QUANDL MULTPL SP500_DIV_YIELD_M'!$A:$G,MATCH(Calc!$A2118,'QUANDL MULTPL SP500_DIV_YIELD_M'!$A:$A,1),MATCH('QUANDL MULTPL SP500_DIV_YIELD_M'!$E$1,'QUANDL MULTPL SP500_DIV_YIELD_M'!$A$1:$G$1,0))</f>
        <v>1.28</v>
      </c>
      <c r="I2118" s="5">
        <f t="shared" si="192"/>
        <v>7.2480168239852042E-3</v>
      </c>
      <c r="J2118" s="1">
        <f>A2118/24/60/60+DATE(1970,1,1)</f>
        <v>44504.5625</v>
      </c>
      <c r="K2118" s="3">
        <f t="shared" si="195"/>
        <v>1</v>
      </c>
      <c r="L2118" s="6">
        <f>(1+Chart!$F$4)^(1/(365/K2118))-1</f>
        <v>6.6592785027408397E-5</v>
      </c>
      <c r="M2118" s="6">
        <f t="shared" si="196"/>
        <v>2.1909069769510126E-6</v>
      </c>
      <c r="N2118" s="6">
        <f t="shared" si="197"/>
        <v>1.9786157896550804E-5</v>
      </c>
      <c r="O2118">
        <f>O2117*(B2118/B2117)</f>
        <v>457.84341703000547</v>
      </c>
      <c r="P2118">
        <f t="shared" si="193"/>
        <v>2021</v>
      </c>
      <c r="Q2118" s="1">
        <f t="shared" si="194"/>
        <v>44504.5625</v>
      </c>
      <c r="R2118">
        <f>IF(B2119="",R2117,IF(Q2118&gt;=Chart!$F$2,E2118,0))</f>
        <v>72.418691879999997</v>
      </c>
      <c r="S2118">
        <f>IF(B2119="",S2117,IFERROR(IF(AND(R2118&gt;0,R2117=0),R2118,(1+(B2119/B2118-1)*Calc!$Z$1)*S2117),0))</f>
        <v>72.891326760510026</v>
      </c>
      <c r="T2118">
        <f>IF(B2119="",T2117,IFERROR(IF(AND(R2118&gt;0,R2117=0),R2118,(1+(B2119/B2118-1)*Calc!$Z$1-L2119)*T2117),0))</f>
        <v>71.435058127359952</v>
      </c>
      <c r="U2118">
        <f>IF(B2119="",U2117,IFERROR(IF(AND(R2118&gt;0,R2117=0),R2118,(1+(B2119/B2118-1)*Calc!$Z$1-M2119*2)*U2117),0))</f>
        <v>72.796780186234741</v>
      </c>
      <c r="V2118">
        <f>IF(B2119="",V2117,IFERROR(IF(AND(R2118&gt;0,R2117=0),R2118,(1+(B2119/B2118-1)*Calc!$Z$1-N2119*2)*V2117),0))</f>
        <v>72.214323936815433</v>
      </c>
      <c r="W2118">
        <f>IF(ISNUMBER(C2118),C2118,W2117)</f>
        <v>0.08</v>
      </c>
      <c r="Y2118" s="1">
        <f>IF(AND(Q2118&gt;=Chart!$F$2,Q2118&lt;=Chart!$F$3),Q2118,#N/A)</f>
        <v>44504.5625</v>
      </c>
      <c r="Z2118">
        <f>IF(AND(Q2118&gt;=Chart!$F$2,Q2118&lt;=Chart!$F$3),R2118,#N/A)</f>
        <v>72.418691879999997</v>
      </c>
      <c r="AA2118">
        <f>IF(AND(Q2118&gt;=Chart!$F$2,Q2118&lt;=Chart!$F$3),S2118,#N/A)</f>
        <v>72.891326760510026</v>
      </c>
      <c r="AB2118">
        <f>IF(AND(Q2118&gt;=Chart!$F$2,Q2118&lt;=Chart!$F$3),T2118,#N/A)</f>
        <v>71.435058127359952</v>
      </c>
      <c r="AC2118">
        <f>IF(AND(Q2118&gt;=Chart!$F$2,Q2118&lt;=Chart!$F$3),U2118,#N/A)</f>
        <v>72.796780186234741</v>
      </c>
      <c r="AD2118">
        <f>IF(AND(Q2118&gt;=Chart!$F$2,Q2118&lt;=Chart!$F$3),V2118,#N/A)</f>
        <v>72.214323936815433</v>
      </c>
      <c r="AE2118">
        <f>IF(AND(Q2118&gt;=Chart!$F$2,Q2118&lt;=Chart!$F$3),I2118,#N/A)</f>
        <v>7.2480168239852042E-3</v>
      </c>
      <c r="AF2118">
        <f>IF(AND(Q2118&gt;=Chart!$F$2,Q2118&lt;=Chart!$F$3),H2118/100,#N/A)</f>
        <v>1.2800000000000001E-2</v>
      </c>
      <c r="AG2118">
        <f>IF(AND(Q2118&gt;=Chart!$F$2,Q2118&lt;=Chart!$F$3),W2118/100,#N/A)</f>
        <v>8.0000000000000004E-4</v>
      </c>
    </row>
    <row r="2119" spans="1:33" x14ac:dyDescent="0.25">
      <c r="A2119">
        <v>1636119000</v>
      </c>
      <c r="B2119">
        <f>INDEX('Daily Data ADJ'!$1:$1048576,MATCH(Calc!$A2119,'Daily Data ADJ'!$A:$A,0),MATCH("SPY, CBOE BZX: Close",'Daily Data ADJ'!$1:$1,0))</f>
        <v>459.43195944000001</v>
      </c>
      <c r="C2119">
        <f>INDEX('Daily Data ADJ'!$1:$1048576,MATCH(Calc!$A2119,'Daily Data ADJ'!$A:$A,0),MATCH("EFFR, FRED: Close",'Daily Data ADJ'!$1:$1,0))</f>
        <v>0.08</v>
      </c>
      <c r="D2119">
        <f>INDEX('Daily Data ADJ'!$1:$1048576,MATCH(Calc!$A2119,'Daily Data ADJ'!$A:$A,1),MATCH("SOFR, FRED: Close",'Daily Data ADJ'!$1:$1,0))</f>
        <v>0.05</v>
      </c>
      <c r="E2119">
        <f>INDEX('Daily Data ADJ'!$1:$1048576,MATCH(Calc!$A2119,'Daily Data ADJ'!$A:$A,0),MATCH("UPRO, CBOE BZX: Close",'Daily Data ADJ'!$1:$1,0))</f>
        <v>73.204770010000004</v>
      </c>
      <c r="F2119">
        <f>INDEX('Daily Data ADJ'!$1:$1048576,MATCH(Calc!$A2119,'Daily Data ADJ'!$A:$A,0),MATCH("ES1!, CME_MINI: Close",'Daily Data ADJ'!$1:$1,0))</f>
        <v>4690.25</v>
      </c>
      <c r="G2119">
        <f>INDEX('Daily Data ADJ'!$1:$1048576,MATCH(Calc!$A2119,'Daily Data ADJ'!$A:$A,0),MATCH("ES2!, CME_MINI: Close",'Daily Data ADJ'!$1:$1,0))</f>
        <v>4683.75</v>
      </c>
      <c r="H2119">
        <f>INDEX('QUANDL MULTPL SP500_DIV_YIELD_M'!$A:$G,MATCH(Calc!$A2119,'QUANDL MULTPL SP500_DIV_YIELD_M'!$A:$A,1),MATCH('QUANDL MULTPL SP500_DIV_YIELD_M'!$E$1,'QUANDL MULTPL SP500_DIV_YIELD_M'!$A$1:$G$1,0))</f>
        <v>1.28</v>
      </c>
      <c r="I2119" s="5">
        <f t="shared" si="192"/>
        <v>7.2680983686629012E-3</v>
      </c>
      <c r="J2119" s="1">
        <f>A2119/24/60/60+DATE(1970,1,1)</f>
        <v>44505.5625</v>
      </c>
      <c r="K2119" s="3">
        <f t="shared" si="195"/>
        <v>1</v>
      </c>
      <c r="L2119" s="6">
        <f>(1+Chart!$F$4)^(1/(365/K2119))-1</f>
        <v>6.6592785027408397E-5</v>
      </c>
      <c r="M2119" s="6">
        <f t="shared" si="196"/>
        <v>2.1909069769510126E-6</v>
      </c>
      <c r="N2119" s="6">
        <f t="shared" si="197"/>
        <v>1.9840780463686869E-5</v>
      </c>
      <c r="O2119">
        <f>O2118*(B2119/B2118)</f>
        <v>459.43195944000547</v>
      </c>
      <c r="P2119">
        <f t="shared" si="193"/>
        <v>2021</v>
      </c>
      <c r="Q2119" s="1">
        <f t="shared" si="194"/>
        <v>44505.5625</v>
      </c>
      <c r="R2119">
        <f>IF(B2120="",R2118,IF(Q2119&gt;=Chart!$F$2,E2119,0))</f>
        <v>73.204770010000004</v>
      </c>
      <c r="S2119">
        <f>IF(B2120="",S2118,IFERROR(IF(AND(R2119&gt;0,R2118=0),R2119,(1+(B2120/B2119-1)*Calc!$Z$1)*S2118),0))</f>
        <v>73.078016175028282</v>
      </c>
      <c r="T2119">
        <f>IF(B2120="",T2118,IFERROR(IF(AND(R2119&gt;0,R2118=0),R2119,(1+(B2120/B2119-1)*Calc!$Z$1-L2120)*T2118),0))</f>
        <v>71.603547370816841</v>
      </c>
      <c r="U2119">
        <f>IF(B2120="",U2118,IFERROR(IF(AND(R2119&gt;0,R2118=0),R2119,(1+(B2120/B2119-1)*Calc!$Z$1-M2120*2)*U2118),0))</f>
        <v>72.982257208948354</v>
      </c>
      <c r="V2119">
        <f>IF(B2120="",V2118,IFERROR(IF(AND(R2119&gt;0,R2118=0),R2119,(1+(B2120/B2119-1)*Calc!$Z$1-N2120*2)*V2118),0))</f>
        <v>72.390304325110918</v>
      </c>
      <c r="W2119">
        <f>IF(ISNUMBER(C2119),C2119,W2118)</f>
        <v>0.08</v>
      </c>
      <c r="Y2119" s="1">
        <f>IF(AND(Q2119&gt;=Chart!$F$2,Q2119&lt;=Chart!$F$3),Q2119,#N/A)</f>
        <v>44505.5625</v>
      </c>
      <c r="Z2119">
        <f>IF(AND(Q2119&gt;=Chart!$F$2,Q2119&lt;=Chart!$F$3),R2119,#N/A)</f>
        <v>73.204770010000004</v>
      </c>
      <c r="AA2119">
        <f>IF(AND(Q2119&gt;=Chart!$F$2,Q2119&lt;=Chart!$F$3),S2119,#N/A)</f>
        <v>73.078016175028282</v>
      </c>
      <c r="AB2119">
        <f>IF(AND(Q2119&gt;=Chart!$F$2,Q2119&lt;=Chart!$F$3),T2119,#N/A)</f>
        <v>71.603547370816841</v>
      </c>
      <c r="AC2119">
        <f>IF(AND(Q2119&gt;=Chart!$F$2,Q2119&lt;=Chart!$F$3),U2119,#N/A)</f>
        <v>72.982257208948354</v>
      </c>
      <c r="AD2119">
        <f>IF(AND(Q2119&gt;=Chart!$F$2,Q2119&lt;=Chart!$F$3),V2119,#N/A)</f>
        <v>72.390304325110918</v>
      </c>
      <c r="AE2119">
        <f>IF(AND(Q2119&gt;=Chart!$F$2,Q2119&lt;=Chart!$F$3),I2119,#N/A)</f>
        <v>7.2680983686629012E-3</v>
      </c>
      <c r="AF2119">
        <f>IF(AND(Q2119&gt;=Chart!$F$2,Q2119&lt;=Chart!$F$3),H2119/100,#N/A)</f>
        <v>1.2800000000000001E-2</v>
      </c>
      <c r="AG2119">
        <f>IF(AND(Q2119&gt;=Chart!$F$2,Q2119&lt;=Chart!$F$3),W2119/100,#N/A)</f>
        <v>8.0000000000000004E-4</v>
      </c>
    </row>
    <row r="2120" spans="1:33" x14ac:dyDescent="0.25">
      <c r="A2120">
        <v>1636381800</v>
      </c>
      <c r="B2120">
        <f>INDEX('Daily Data ADJ'!$1:$1048576,MATCH(Calc!$A2120,'Daily Data ADJ'!$A:$A,0),MATCH("SPY, CBOE BZX: Close",'Daily Data ADJ'!$1:$1,0))</f>
        <v>459.82419212999997</v>
      </c>
      <c r="C2120">
        <f>INDEX('Daily Data ADJ'!$1:$1048576,MATCH(Calc!$A2120,'Daily Data ADJ'!$A:$A,0),MATCH("EFFR, FRED: Close",'Daily Data ADJ'!$1:$1,0))</f>
        <v>0.08</v>
      </c>
      <c r="D2120">
        <f>INDEX('Daily Data ADJ'!$1:$1048576,MATCH(Calc!$A2120,'Daily Data ADJ'!$A:$A,1),MATCH("SOFR, FRED: Close",'Daily Data ADJ'!$1:$1,0))</f>
        <v>0.05</v>
      </c>
      <c r="E2120">
        <f>INDEX('Daily Data ADJ'!$1:$1048576,MATCH(Calc!$A2120,'Daily Data ADJ'!$A:$A,0),MATCH("UPRO, CBOE BZX: Close",'Daily Data ADJ'!$1:$1,0))</f>
        <v>73.408752309999997</v>
      </c>
      <c r="F2120">
        <f>INDEX('Daily Data ADJ'!$1:$1048576,MATCH(Calc!$A2120,'Daily Data ADJ'!$A:$A,0),MATCH("ES1!, CME_MINI: Close",'Daily Data ADJ'!$1:$1,0))</f>
        <v>4694</v>
      </c>
      <c r="G2120">
        <f>INDEX('Daily Data ADJ'!$1:$1048576,MATCH(Calc!$A2120,'Daily Data ADJ'!$A:$A,0),MATCH("ES2!, CME_MINI: Close",'Daily Data ADJ'!$1:$1,0))</f>
        <v>4687.75</v>
      </c>
      <c r="H2120">
        <f>INDEX('QUANDL MULTPL SP500_DIV_YIELD_M'!$A:$G,MATCH(Calc!$A2120,'QUANDL MULTPL SP500_DIV_YIELD_M'!$A:$A,1),MATCH('QUANDL MULTPL SP500_DIV_YIELD_M'!$E$1,'QUANDL MULTPL SP500_DIV_YIELD_M'!$A$1:$G$1,0))</f>
        <v>1.28</v>
      </c>
      <c r="I2120" s="5">
        <f t="shared" ref="I2120:I2183" si="198">(G2120/F2120)^4-1+H2120/100</f>
        <v>7.484679688109808E-3</v>
      </c>
      <c r="J2120" s="1">
        <f>A2120/24/60/60+DATE(1970,1,1)</f>
        <v>44508.604166666672</v>
      </c>
      <c r="K2120" s="3">
        <f t="shared" si="195"/>
        <v>3.0416666666715173</v>
      </c>
      <c r="L2120" s="6">
        <f>(1+Chart!$F$4)^(1/(365/K2120))-1</f>
        <v>2.0256682436126106E-4</v>
      </c>
      <c r="M2120" s="6">
        <f t="shared" si="196"/>
        <v>6.6640236258130869E-6</v>
      </c>
      <c r="N2120" s="6">
        <f t="shared" si="197"/>
        <v>6.2142001219012144E-5</v>
      </c>
      <c r="O2120">
        <f>O2119*(B2120/B2119)</f>
        <v>459.82419213000543</v>
      </c>
      <c r="P2120">
        <f t="shared" ref="P2120:P2183" si="199">YEAR(Q2120)</f>
        <v>2021</v>
      </c>
      <c r="Q2120" s="1">
        <f t="shared" ref="Q2120:Q2183" si="200">J2120</f>
        <v>44508.604166666672</v>
      </c>
      <c r="R2120">
        <f>IF(B2121="",R2119,IF(Q2120&gt;=Chart!$F$2,E2120,0))</f>
        <v>73.408752309999997</v>
      </c>
      <c r="S2120">
        <f>IF(B2121="",S2119,IFERROR(IF(AND(R2120&gt;0,R2119=0),R2120,(1+(B2121/B2120-1)*Calc!$Z$1)*S2119),0))</f>
        <v>72.35336052062415</v>
      </c>
      <c r="T2120">
        <f>IF(B2121="",T2119,IFERROR(IF(AND(R2120&gt;0,R2119=0),R2120,(1+(B2121/B2120-1)*Calc!$Z$1-L2121)*T2119),0))</f>
        <v>70.888744552839341</v>
      </c>
      <c r="U2120">
        <f>IF(B2121="",U2119,IFERROR(IF(AND(R2120&gt;0,R2119=0),R2120,(1+(B2121/B2120-1)*Calc!$Z$1-M2121*2)*U2119),0))</f>
        <v>72.258231324184266</v>
      </c>
      <c r="V2120">
        <f>IF(B2121="",V2119,IFERROR(IF(AND(R2120&gt;0,R2119=0),R2120,(1+(B2121/B2120-1)*Calc!$Z$1-N2121*2)*V2119),0))</f>
        <v>71.669601169672262</v>
      </c>
      <c r="W2120">
        <f>IF(ISNUMBER(C2120),C2120,W2119)</f>
        <v>0.08</v>
      </c>
      <c r="Y2120" s="1">
        <f>IF(AND(Q2120&gt;=Chart!$F$2,Q2120&lt;=Chart!$F$3),Q2120,#N/A)</f>
        <v>44508.604166666672</v>
      </c>
      <c r="Z2120">
        <f>IF(AND(Q2120&gt;=Chart!$F$2,Q2120&lt;=Chart!$F$3),R2120,#N/A)</f>
        <v>73.408752309999997</v>
      </c>
      <c r="AA2120">
        <f>IF(AND(Q2120&gt;=Chart!$F$2,Q2120&lt;=Chart!$F$3),S2120,#N/A)</f>
        <v>72.35336052062415</v>
      </c>
      <c r="AB2120">
        <f>IF(AND(Q2120&gt;=Chart!$F$2,Q2120&lt;=Chart!$F$3),T2120,#N/A)</f>
        <v>70.888744552839341</v>
      </c>
      <c r="AC2120">
        <f>IF(AND(Q2120&gt;=Chart!$F$2,Q2120&lt;=Chart!$F$3),U2120,#N/A)</f>
        <v>72.258231324184266</v>
      </c>
      <c r="AD2120">
        <f>IF(AND(Q2120&gt;=Chart!$F$2,Q2120&lt;=Chart!$F$3),V2120,#N/A)</f>
        <v>71.669601169672262</v>
      </c>
      <c r="AE2120">
        <f>IF(AND(Q2120&gt;=Chart!$F$2,Q2120&lt;=Chart!$F$3),I2120,#N/A)</f>
        <v>7.484679688109808E-3</v>
      </c>
      <c r="AF2120">
        <f>IF(AND(Q2120&gt;=Chart!$F$2,Q2120&lt;=Chart!$F$3),H2120/100,#N/A)</f>
        <v>1.2800000000000001E-2</v>
      </c>
      <c r="AG2120">
        <f>IF(AND(Q2120&gt;=Chart!$F$2,Q2120&lt;=Chart!$F$3),W2120/100,#N/A)</f>
        <v>8.0000000000000004E-4</v>
      </c>
    </row>
    <row r="2121" spans="1:33" x14ac:dyDescent="0.25">
      <c r="A2121">
        <v>1636468200</v>
      </c>
      <c r="B2121">
        <f>INDEX('Daily Data ADJ'!$1:$1048576,MATCH(Calc!$A2121,'Daily Data ADJ'!$A:$A,0),MATCH("SPY, CBOE BZX: Close",'Daily Data ADJ'!$1:$1,0))</f>
        <v>458.30429043999999</v>
      </c>
      <c r="C2121">
        <f>INDEX('Daily Data ADJ'!$1:$1048576,MATCH(Calc!$A2121,'Daily Data ADJ'!$A:$A,0),MATCH("EFFR, FRED: Close",'Daily Data ADJ'!$1:$1,0))</f>
        <v>0.08</v>
      </c>
      <c r="D2121">
        <f>INDEX('Daily Data ADJ'!$1:$1048576,MATCH(Calc!$A2121,'Daily Data ADJ'!$A:$A,1),MATCH("SOFR, FRED: Close",'Daily Data ADJ'!$1:$1,0))</f>
        <v>0.05</v>
      </c>
      <c r="E2121">
        <f>INDEX('Daily Data ADJ'!$1:$1048576,MATCH(Calc!$A2121,'Daily Data ADJ'!$A:$A,0),MATCH("UPRO, CBOE BZX: Close",'Daily Data ADJ'!$1:$1,0))</f>
        <v>72.652525249999997</v>
      </c>
      <c r="F2121">
        <f>INDEX('Daily Data ADJ'!$1:$1048576,MATCH(Calc!$A2121,'Daily Data ADJ'!$A:$A,0),MATCH("ES1!, CME_MINI: Close",'Daily Data ADJ'!$1:$1,0))</f>
        <v>4678.25</v>
      </c>
      <c r="G2121">
        <f>INDEX('Daily Data ADJ'!$1:$1048576,MATCH(Calc!$A2121,'Daily Data ADJ'!$A:$A,0),MATCH("ES2!, CME_MINI: Close",'Daily Data ADJ'!$1:$1,0))</f>
        <v>4671.75</v>
      </c>
      <c r="H2121">
        <f>INDEX('QUANDL MULTPL SP500_DIV_YIELD_M'!$A:$G,MATCH(Calc!$A2121,'QUANDL MULTPL SP500_DIV_YIELD_M'!$A:$A,1),MATCH('QUANDL MULTPL SP500_DIV_YIELD_M'!$E$1,'QUANDL MULTPL SP500_DIV_YIELD_M'!$A$1:$G$1,0))</f>
        <v>1.28</v>
      </c>
      <c r="I2121" s="5">
        <f t="shared" si="198"/>
        <v>7.2539382791547372E-3</v>
      </c>
      <c r="J2121" s="1">
        <f>A2121/24/60/60+DATE(1970,1,1)</f>
        <v>44509.604166666672</v>
      </c>
      <c r="K2121" s="3">
        <f t="shared" ref="K2121:K2184" si="201">J2121-J2120</f>
        <v>1</v>
      </c>
      <c r="L2121" s="6">
        <f>(1+Chart!$F$4)^(1/(365/K2121))-1</f>
        <v>6.6592785027408397E-5</v>
      </c>
      <c r="M2121" s="6">
        <f t="shared" ref="M2121:M2184" si="202">IFERROR((1+C2121/100)^(1/(365/K2121))-1,M2120)</f>
        <v>2.1909069769510126E-6</v>
      </c>
      <c r="N2121" s="6">
        <f t="shared" ref="N2121:N2184" si="203">(1+I2121)^(1/(365/K2121))-1</f>
        <v>1.9802264593193897E-5</v>
      </c>
      <c r="O2121">
        <f>O2120*(B2121/B2120)</f>
        <v>458.30429044000539</v>
      </c>
      <c r="P2121">
        <f t="shared" si="199"/>
        <v>2021</v>
      </c>
      <c r="Q2121" s="1">
        <f t="shared" si="200"/>
        <v>44509.604166666672</v>
      </c>
      <c r="R2121">
        <f>IF(B2122="",R2120,IF(Q2121&gt;=Chart!$F$2,E2121,0))</f>
        <v>72.652525249999997</v>
      </c>
      <c r="S2121">
        <f>IF(B2122="",S2120,IFERROR(IF(AND(R2121&gt;0,R2120=0),R2121,(1+(B2122/B2121-1)*Calc!$Z$1)*S2120),0))</f>
        <v>70.607145652205944</v>
      </c>
      <c r="T2121">
        <f>IF(B2122="",T2120,IFERROR(IF(AND(R2121&gt;0,R2120=0),R2121,(1+(B2122/B2121-1)*Calc!$Z$1-L2122)*T2120),0))</f>
        <v>69.173156833999599</v>
      </c>
      <c r="U2121">
        <f>IF(B2122="",U2120,IFERROR(IF(AND(R2121&gt;0,R2120=0),R2121,(1+(B2122/B2121-1)*Calc!$Z$1-M2122*2)*U2120),0))</f>
        <v>70.513995732766602</v>
      </c>
      <c r="V2121">
        <f>IF(B2122="",V2120,IFERROR(IF(AND(R2121&gt;0,R2120=0),R2121,(1+(B2122/B2121-1)*Calc!$Z$1-N2122*2)*V2120),0))</f>
        <v>69.937066926893166</v>
      </c>
      <c r="W2121">
        <f>IF(ISNUMBER(C2121),C2121,W2120)</f>
        <v>0.08</v>
      </c>
      <c r="Y2121" s="1">
        <f>IF(AND(Q2121&gt;=Chart!$F$2,Q2121&lt;=Chart!$F$3),Q2121,#N/A)</f>
        <v>44509.604166666672</v>
      </c>
      <c r="Z2121">
        <f>IF(AND(Q2121&gt;=Chart!$F$2,Q2121&lt;=Chart!$F$3),R2121,#N/A)</f>
        <v>72.652525249999997</v>
      </c>
      <c r="AA2121">
        <f>IF(AND(Q2121&gt;=Chart!$F$2,Q2121&lt;=Chart!$F$3),S2121,#N/A)</f>
        <v>70.607145652205944</v>
      </c>
      <c r="AB2121">
        <f>IF(AND(Q2121&gt;=Chart!$F$2,Q2121&lt;=Chart!$F$3),T2121,#N/A)</f>
        <v>69.173156833999599</v>
      </c>
      <c r="AC2121">
        <f>IF(AND(Q2121&gt;=Chart!$F$2,Q2121&lt;=Chart!$F$3),U2121,#N/A)</f>
        <v>70.513995732766602</v>
      </c>
      <c r="AD2121">
        <f>IF(AND(Q2121&gt;=Chart!$F$2,Q2121&lt;=Chart!$F$3),V2121,#N/A)</f>
        <v>69.937066926893166</v>
      </c>
      <c r="AE2121">
        <f>IF(AND(Q2121&gt;=Chart!$F$2,Q2121&lt;=Chart!$F$3),I2121,#N/A)</f>
        <v>7.2539382791547372E-3</v>
      </c>
      <c r="AF2121">
        <f>IF(AND(Q2121&gt;=Chart!$F$2,Q2121&lt;=Chart!$F$3),H2121/100,#N/A)</f>
        <v>1.2800000000000001E-2</v>
      </c>
      <c r="AG2121">
        <f>IF(AND(Q2121&gt;=Chart!$F$2,Q2121&lt;=Chart!$F$3),W2121/100,#N/A)</f>
        <v>8.0000000000000004E-4</v>
      </c>
    </row>
    <row r="2122" spans="1:33" x14ac:dyDescent="0.25">
      <c r="A2122">
        <v>1636554600</v>
      </c>
      <c r="B2122">
        <f>INDEX('Daily Data ADJ'!$1:$1048576,MATCH(Calc!$A2122,'Daily Data ADJ'!$A:$A,0),MATCH("SPY, CBOE BZX: Close",'Daily Data ADJ'!$1:$1,0))</f>
        <v>454.61730312999998</v>
      </c>
      <c r="C2122">
        <f>INDEX('Daily Data ADJ'!$1:$1048576,MATCH(Calc!$A2122,'Daily Data ADJ'!$A:$A,0),MATCH("EFFR, FRED: Close",'Daily Data ADJ'!$1:$1,0))</f>
        <v>0.08</v>
      </c>
      <c r="D2122">
        <f>INDEX('Daily Data ADJ'!$1:$1048576,MATCH(Calc!$A2122,'Daily Data ADJ'!$A:$A,1),MATCH("SOFR, FRED: Close",'Daily Data ADJ'!$1:$1,0))</f>
        <v>0.05</v>
      </c>
      <c r="E2122">
        <f>INDEX('Daily Data ADJ'!$1:$1048576,MATCH(Calc!$A2122,'Daily Data ADJ'!$A:$A,0),MATCH("UPRO, CBOE BZX: Close",'Daily Data ADJ'!$1:$1,0))</f>
        <v>70.916188099999999</v>
      </c>
      <c r="F2122">
        <f>INDEX('Daily Data ADJ'!$1:$1048576,MATCH(Calc!$A2122,'Daily Data ADJ'!$A:$A,0),MATCH("ES1!, CME_MINI: Close",'Daily Data ADJ'!$1:$1,0))</f>
        <v>4642</v>
      </c>
      <c r="G2122">
        <f>INDEX('Daily Data ADJ'!$1:$1048576,MATCH(Calc!$A2122,'Daily Data ADJ'!$A:$A,0),MATCH("ES2!, CME_MINI: Close",'Daily Data ADJ'!$1:$1,0))</f>
        <v>4635.5</v>
      </c>
      <c r="H2122">
        <f>INDEX('QUANDL MULTPL SP500_DIV_YIELD_M'!$A:$G,MATCH(Calc!$A2122,'QUANDL MULTPL SP500_DIV_YIELD_M'!$A:$A,1),MATCH('QUANDL MULTPL SP500_DIV_YIELD_M'!$E$1,'QUANDL MULTPL SP500_DIV_YIELD_M'!$A$1:$G$1,0))</f>
        <v>1.28</v>
      </c>
      <c r="I2122" s="5">
        <f t="shared" si="198"/>
        <v>7.210719328066684E-3</v>
      </c>
      <c r="J2122" s="1">
        <f>A2122/24/60/60+DATE(1970,1,1)</f>
        <v>44510.604166666672</v>
      </c>
      <c r="K2122" s="3">
        <f t="shared" si="201"/>
        <v>1</v>
      </c>
      <c r="L2122" s="6">
        <f>(1+Chart!$F$4)^(1/(365/K2122))-1</f>
        <v>6.6592785027408397E-5</v>
      </c>
      <c r="M2122" s="6">
        <f t="shared" si="202"/>
        <v>2.1909069769510126E-6</v>
      </c>
      <c r="N2122" s="6">
        <f t="shared" si="203"/>
        <v>1.9684704404276943E-5</v>
      </c>
      <c r="O2122">
        <f>O2121*(B2122/B2121)</f>
        <v>454.61730313000538</v>
      </c>
      <c r="P2122">
        <f t="shared" si="199"/>
        <v>2021</v>
      </c>
      <c r="Q2122" s="1">
        <f t="shared" si="200"/>
        <v>44510.604166666672</v>
      </c>
      <c r="R2122">
        <f>IF(B2123="",R2121,IF(Q2122&gt;=Chart!$F$2,E2122,0))</f>
        <v>70.916188099999999</v>
      </c>
      <c r="S2122">
        <f>IF(B2123="",S2121,IFERROR(IF(AND(R2122&gt;0,R2121=0),R2122,(1+(B2123/B2122-1)*Calc!$Z$1)*S2121),0))</f>
        <v>70.675678535923083</v>
      </c>
      <c r="T2122">
        <f>IF(B2123="",T2121,IFERROR(IF(AND(R2122&gt;0,R2121=0),R2122,(1+(B2123/B2122-1)*Calc!$Z$1-L2123)*T2121),0))</f>
        <v>69.235691422752765</v>
      </c>
      <c r="U2122">
        <f>IF(B2123="",U2121,IFERROR(IF(AND(R2122&gt;0,R2121=0),R2122,(1+(B2123/B2122-1)*Calc!$Z$1-M2123*2)*U2121),0))</f>
        <v>70.582129223866303</v>
      </c>
      <c r="V2122">
        <f>IF(B2123="",V2121,IFERROR(IF(AND(R2122&gt;0,R2121=0),R2122,(1+(B2123/B2122-1)*Calc!$Z$1-N2123*2)*V2121),0))</f>
        <v>70.002195579085381</v>
      </c>
      <c r="W2122">
        <f>IF(ISNUMBER(C2122),C2122,W2121)</f>
        <v>0.08</v>
      </c>
      <c r="Y2122" s="1">
        <f>IF(AND(Q2122&gt;=Chart!$F$2,Q2122&lt;=Chart!$F$3),Q2122,#N/A)</f>
        <v>44510.604166666672</v>
      </c>
      <c r="Z2122">
        <f>IF(AND(Q2122&gt;=Chart!$F$2,Q2122&lt;=Chart!$F$3),R2122,#N/A)</f>
        <v>70.916188099999999</v>
      </c>
      <c r="AA2122">
        <f>IF(AND(Q2122&gt;=Chart!$F$2,Q2122&lt;=Chart!$F$3),S2122,#N/A)</f>
        <v>70.675678535923083</v>
      </c>
      <c r="AB2122">
        <f>IF(AND(Q2122&gt;=Chart!$F$2,Q2122&lt;=Chart!$F$3),T2122,#N/A)</f>
        <v>69.235691422752765</v>
      </c>
      <c r="AC2122">
        <f>IF(AND(Q2122&gt;=Chart!$F$2,Q2122&lt;=Chart!$F$3),U2122,#N/A)</f>
        <v>70.582129223866303</v>
      </c>
      <c r="AD2122">
        <f>IF(AND(Q2122&gt;=Chart!$F$2,Q2122&lt;=Chart!$F$3),V2122,#N/A)</f>
        <v>70.002195579085381</v>
      </c>
      <c r="AE2122">
        <f>IF(AND(Q2122&gt;=Chart!$F$2,Q2122&lt;=Chart!$F$3),I2122,#N/A)</f>
        <v>7.210719328066684E-3</v>
      </c>
      <c r="AF2122">
        <f>IF(AND(Q2122&gt;=Chart!$F$2,Q2122&lt;=Chart!$F$3),H2122/100,#N/A)</f>
        <v>1.2800000000000001E-2</v>
      </c>
      <c r="AG2122">
        <f>IF(AND(Q2122&gt;=Chart!$F$2,Q2122&lt;=Chart!$F$3),W2122/100,#N/A)</f>
        <v>8.0000000000000004E-4</v>
      </c>
    </row>
    <row r="2123" spans="1:33" x14ac:dyDescent="0.25">
      <c r="A2123">
        <v>1636641000</v>
      </c>
      <c r="B2123">
        <f>INDEX('Daily Data ADJ'!$1:$1048576,MATCH(Calc!$A2123,'Daily Data ADJ'!$A:$A,0),MATCH("SPY, CBOE BZX: Close",'Daily Data ADJ'!$1:$1,0))</f>
        <v>454.76439039000002</v>
      </c>
      <c r="C2123" t="str">
        <f>INDEX('Daily Data ADJ'!$1:$1048576,MATCH(Calc!$A2123,'Daily Data ADJ'!$A:$A,0),MATCH("EFFR, FRED: Close",'Daily Data ADJ'!$1:$1,0))</f>
        <v>NaN</v>
      </c>
      <c r="D2123" t="str">
        <f>INDEX('Daily Data ADJ'!$1:$1048576,MATCH(Calc!$A2123,'Daily Data ADJ'!$A:$A,1),MATCH("SOFR, FRED: Close",'Daily Data ADJ'!$1:$1,0))</f>
        <v>NaN</v>
      </c>
      <c r="E2123">
        <f>INDEX('Daily Data ADJ'!$1:$1048576,MATCH(Calc!$A2123,'Daily Data ADJ'!$A:$A,0),MATCH("UPRO, CBOE BZX: Close",'Daily Data ADJ'!$1:$1,0))</f>
        <v>70.99579095</v>
      </c>
      <c r="F2123">
        <f>INDEX('Daily Data ADJ'!$1:$1048576,MATCH(Calc!$A2123,'Daily Data ADJ'!$A:$A,0),MATCH("ES1!, CME_MINI: Close",'Daily Data ADJ'!$1:$1,0))</f>
        <v>4643</v>
      </c>
      <c r="G2123">
        <f>INDEX('Daily Data ADJ'!$1:$1048576,MATCH(Calc!$A2123,'Daily Data ADJ'!$A:$A,0),MATCH("ES2!, CME_MINI: Close",'Daily Data ADJ'!$1:$1,0))</f>
        <v>4636.5</v>
      </c>
      <c r="H2123">
        <f>INDEX('QUANDL MULTPL SP500_DIV_YIELD_M'!$A:$G,MATCH(Calc!$A2123,'QUANDL MULTPL SP500_DIV_YIELD_M'!$A:$A,1),MATCH('QUANDL MULTPL SP500_DIV_YIELD_M'!$E$1,'QUANDL MULTPL SP500_DIV_YIELD_M'!$A$1:$G$1,0))</f>
        <v>1.28</v>
      </c>
      <c r="I2123" s="5">
        <f t="shared" si="198"/>
        <v>7.2119206075862089E-3</v>
      </c>
      <c r="J2123" s="1">
        <f>A2123/24/60/60+DATE(1970,1,1)</f>
        <v>44511.604166666672</v>
      </c>
      <c r="K2123" s="3">
        <f t="shared" si="201"/>
        <v>1</v>
      </c>
      <c r="L2123" s="6">
        <f>(1+Chart!$F$4)^(1/(365/K2123))-1</f>
        <v>6.6592785027408397E-5</v>
      </c>
      <c r="M2123" s="6">
        <f t="shared" si="202"/>
        <v>2.1909069769510126E-6</v>
      </c>
      <c r="N2123" s="6">
        <f t="shared" si="203"/>
        <v>1.9687972081516847E-5</v>
      </c>
      <c r="O2123">
        <f>O2122*(B2123/B2122)</f>
        <v>454.76439039000536</v>
      </c>
      <c r="P2123">
        <f t="shared" si="199"/>
        <v>2021</v>
      </c>
      <c r="Q2123" s="1">
        <f t="shared" si="200"/>
        <v>44511.604166666672</v>
      </c>
      <c r="R2123">
        <f>IF(B2124="",R2122,IF(Q2123&gt;=Chart!$F$2,E2123,0))</f>
        <v>70.99579095</v>
      </c>
      <c r="S2123">
        <f>IF(B2124="",S2122,IFERROR(IF(AND(R2123&gt;0,R2122=0),R2123,(1+(B2124/B2123-1)*Calc!$Z$1)*S2122),0))</f>
        <v>72.275813566893106</v>
      </c>
      <c r="T2123">
        <f>IF(B2124="",T2122,IFERROR(IF(AND(R2123&gt;0,R2122=0),R2123,(1+(B2124/B2123-1)*Calc!$Z$1-L2124)*T2122),0))</f>
        <v>70.798613780477197</v>
      </c>
      <c r="U2123">
        <f>IF(B2124="",U2122,IFERROR(IF(AND(R2123&gt;0,R2122=0),R2123,(1+(B2124/B2123-1)*Calc!$Z$1-M2124*2)*U2122),0))</f>
        <v>72.179836970792465</v>
      </c>
      <c r="V2123">
        <f>IF(B2124="",V2122,IFERROR(IF(AND(R2123&gt;0,R2122=0),R2123,(1+(B2124/B2123-1)*Calc!$Z$1-N2124*2)*V2122),0))</f>
        <v>71.584229131841212</v>
      </c>
      <c r="W2123">
        <f>IF(ISNUMBER(C2123),C2123,W2122)</f>
        <v>0.08</v>
      </c>
      <c r="Y2123" s="1">
        <f>IF(AND(Q2123&gt;=Chart!$F$2,Q2123&lt;=Chart!$F$3),Q2123,#N/A)</f>
        <v>44511.604166666672</v>
      </c>
      <c r="Z2123">
        <f>IF(AND(Q2123&gt;=Chart!$F$2,Q2123&lt;=Chart!$F$3),R2123,#N/A)</f>
        <v>70.99579095</v>
      </c>
      <c r="AA2123">
        <f>IF(AND(Q2123&gt;=Chart!$F$2,Q2123&lt;=Chart!$F$3),S2123,#N/A)</f>
        <v>72.275813566893106</v>
      </c>
      <c r="AB2123">
        <f>IF(AND(Q2123&gt;=Chart!$F$2,Q2123&lt;=Chart!$F$3),T2123,#N/A)</f>
        <v>70.798613780477197</v>
      </c>
      <c r="AC2123">
        <f>IF(AND(Q2123&gt;=Chart!$F$2,Q2123&lt;=Chart!$F$3),U2123,#N/A)</f>
        <v>72.179836970792465</v>
      </c>
      <c r="AD2123">
        <f>IF(AND(Q2123&gt;=Chart!$F$2,Q2123&lt;=Chart!$F$3),V2123,#N/A)</f>
        <v>71.584229131841212</v>
      </c>
      <c r="AE2123">
        <f>IF(AND(Q2123&gt;=Chart!$F$2,Q2123&lt;=Chart!$F$3),I2123,#N/A)</f>
        <v>7.2119206075862089E-3</v>
      </c>
      <c r="AF2123">
        <f>IF(AND(Q2123&gt;=Chart!$F$2,Q2123&lt;=Chart!$F$3),H2123/100,#N/A)</f>
        <v>1.2800000000000001E-2</v>
      </c>
      <c r="AG2123">
        <f>IF(AND(Q2123&gt;=Chart!$F$2,Q2123&lt;=Chart!$F$3),W2123/100,#N/A)</f>
        <v>8.0000000000000004E-4</v>
      </c>
    </row>
    <row r="2124" spans="1:33" x14ac:dyDescent="0.25">
      <c r="A2124">
        <v>1636727400</v>
      </c>
      <c r="B2124">
        <f>INDEX('Daily Data ADJ'!$1:$1048576,MATCH(Calc!$A2124,'Daily Data ADJ'!$A:$A,0),MATCH("SPY, CBOE BZX: Close",'Daily Data ADJ'!$1:$1,0))</f>
        <v>458.19642644999999</v>
      </c>
      <c r="C2124">
        <f>INDEX('Daily Data ADJ'!$1:$1048576,MATCH(Calc!$A2124,'Daily Data ADJ'!$A:$A,0),MATCH("EFFR, FRED: Close",'Daily Data ADJ'!$1:$1,0))</f>
        <v>0.08</v>
      </c>
      <c r="D2124">
        <f>INDEX('Daily Data ADJ'!$1:$1048576,MATCH(Calc!$A2124,'Daily Data ADJ'!$A:$A,1),MATCH("SOFR, FRED: Close",'Daily Data ADJ'!$1:$1,0))</f>
        <v>0.05</v>
      </c>
      <c r="E2124">
        <f>INDEX('Daily Data ADJ'!$1:$1048576,MATCH(Calc!$A2124,'Daily Data ADJ'!$A:$A,0),MATCH("UPRO, CBOE BZX: Close",'Daily Data ADJ'!$1:$1,0))</f>
        <v>72.572922399999996</v>
      </c>
      <c r="F2124">
        <f>INDEX('Daily Data ADJ'!$1:$1048576,MATCH(Calc!$A2124,'Daily Data ADJ'!$A:$A,0),MATCH("ES1!, CME_MINI: Close",'Daily Data ADJ'!$1:$1,0))</f>
        <v>4678.25</v>
      </c>
      <c r="G2124">
        <f>INDEX('Daily Data ADJ'!$1:$1048576,MATCH(Calc!$A2124,'Daily Data ADJ'!$A:$A,0),MATCH("ES2!, CME_MINI: Close",'Daily Data ADJ'!$1:$1,0))</f>
        <v>4672</v>
      </c>
      <c r="H2124">
        <f>INDEX('QUANDL MULTPL SP500_DIV_YIELD_M'!$A:$G,MATCH(Calc!$A2124,'QUANDL MULTPL SP500_DIV_YIELD_M'!$A:$A,1),MATCH('QUANDL MULTPL SP500_DIV_YIELD_M'!$E$1,'QUANDL MULTPL SP500_DIV_YIELD_M'!$A$1:$G$1,0))</f>
        <v>1.28</v>
      </c>
      <c r="I2124" s="5">
        <f t="shared" si="198"/>
        <v>7.4668207676554469E-3</v>
      </c>
      <c r="J2124" s="1">
        <f>A2124/24/60/60+DATE(1970,1,1)</f>
        <v>44512.604166666672</v>
      </c>
      <c r="K2124" s="3">
        <f t="shared" si="201"/>
        <v>1</v>
      </c>
      <c r="L2124" s="6">
        <f>(1+Chart!$F$4)^(1/(365/K2124))-1</f>
        <v>6.6592785027408397E-5</v>
      </c>
      <c r="M2124" s="6">
        <f t="shared" si="202"/>
        <v>2.1909069769510126E-6</v>
      </c>
      <c r="N2124" s="6">
        <f t="shared" si="203"/>
        <v>2.0381254423496031E-5</v>
      </c>
      <c r="O2124">
        <f>O2123*(B2124/B2123)</f>
        <v>458.19642645000539</v>
      </c>
      <c r="P2124">
        <f t="shared" si="199"/>
        <v>2021</v>
      </c>
      <c r="Q2124" s="1">
        <f t="shared" si="200"/>
        <v>44512.604166666672</v>
      </c>
      <c r="R2124">
        <f>IF(B2125="",R2123,IF(Q2124&gt;=Chart!$F$2,E2124,0))</f>
        <v>72.572922399999996</v>
      </c>
      <c r="S2124">
        <f>IF(B2125="",S2123,IFERROR(IF(AND(R2124&gt;0,R2123=0),R2124,(1+(B2125/B2124-1)*Calc!$Z$1)*S2123),0))</f>
        <v>72.3500584169973</v>
      </c>
      <c r="T2124">
        <f>IF(B2125="",T2123,IFERROR(IF(AND(R2124&gt;0,R2123=0),R2124,(1+(B2125/B2124-1)*Calc!$Z$1-L2125)*T2123),0))</f>
        <v>70.857196214384103</v>
      </c>
      <c r="U2124">
        <f>IF(B2125="",U2123,IFERROR(IF(AND(R2124&gt;0,R2123=0),R2124,(1+(B2125/B2124-1)*Calc!$Z$1-M2125*2)*U2123),0))</f>
        <v>72.253034391645627</v>
      </c>
      <c r="V2124">
        <f>IF(B2125="",V2123,IFERROR(IF(AND(R2124&gt;0,R2123=0),R2124,(1+(B2125/B2124-1)*Calc!$Z$1-N2125*2)*V2123),0))</f>
        <v>71.649257172470854</v>
      </c>
      <c r="W2124">
        <f>IF(ISNUMBER(C2124),C2124,W2123)</f>
        <v>0.08</v>
      </c>
      <c r="Y2124" s="1">
        <f>IF(AND(Q2124&gt;=Chart!$F$2,Q2124&lt;=Chart!$F$3),Q2124,#N/A)</f>
        <v>44512.604166666672</v>
      </c>
      <c r="Z2124">
        <f>IF(AND(Q2124&gt;=Chart!$F$2,Q2124&lt;=Chart!$F$3),R2124,#N/A)</f>
        <v>72.572922399999996</v>
      </c>
      <c r="AA2124">
        <f>IF(AND(Q2124&gt;=Chart!$F$2,Q2124&lt;=Chart!$F$3),S2124,#N/A)</f>
        <v>72.3500584169973</v>
      </c>
      <c r="AB2124">
        <f>IF(AND(Q2124&gt;=Chart!$F$2,Q2124&lt;=Chart!$F$3),T2124,#N/A)</f>
        <v>70.857196214384103</v>
      </c>
      <c r="AC2124">
        <f>IF(AND(Q2124&gt;=Chart!$F$2,Q2124&lt;=Chart!$F$3),U2124,#N/A)</f>
        <v>72.253034391645627</v>
      </c>
      <c r="AD2124">
        <f>IF(AND(Q2124&gt;=Chart!$F$2,Q2124&lt;=Chart!$F$3),V2124,#N/A)</f>
        <v>71.649257172470854</v>
      </c>
      <c r="AE2124">
        <f>IF(AND(Q2124&gt;=Chart!$F$2,Q2124&lt;=Chart!$F$3),I2124,#N/A)</f>
        <v>7.4668207676554469E-3</v>
      </c>
      <c r="AF2124">
        <f>IF(AND(Q2124&gt;=Chart!$F$2,Q2124&lt;=Chart!$F$3),H2124/100,#N/A)</f>
        <v>1.2800000000000001E-2</v>
      </c>
      <c r="AG2124">
        <f>IF(AND(Q2124&gt;=Chart!$F$2,Q2124&lt;=Chart!$F$3),W2124/100,#N/A)</f>
        <v>8.0000000000000004E-4</v>
      </c>
    </row>
    <row r="2125" spans="1:33" x14ac:dyDescent="0.25">
      <c r="A2125">
        <v>1636986600</v>
      </c>
      <c r="B2125">
        <f>INDEX('Daily Data ADJ'!$1:$1048576,MATCH(Calc!$A2125,'Daily Data ADJ'!$A:$A,0),MATCH("SPY, CBOE BZX: Close",'Daily Data ADJ'!$1:$1,0))</f>
        <v>458.35331953000002</v>
      </c>
      <c r="C2125">
        <f>INDEX('Daily Data ADJ'!$1:$1048576,MATCH(Calc!$A2125,'Daily Data ADJ'!$A:$A,0),MATCH("EFFR, FRED: Close",'Daily Data ADJ'!$1:$1,0))</f>
        <v>0.08</v>
      </c>
      <c r="D2125">
        <f>INDEX('Daily Data ADJ'!$1:$1048576,MATCH(Calc!$A2125,'Daily Data ADJ'!$A:$A,1),MATCH("SOFR, FRED: Close",'Daily Data ADJ'!$1:$1,0))</f>
        <v>0.05</v>
      </c>
      <c r="E2125">
        <f>INDEX('Daily Data ADJ'!$1:$1048576,MATCH(Calc!$A2125,'Daily Data ADJ'!$A:$A,0),MATCH("UPRO, CBOE BZX: Close",'Daily Data ADJ'!$1:$1,0))</f>
        <v>72.602773470000002</v>
      </c>
      <c r="F2125">
        <f>INDEX('Daily Data ADJ'!$1:$1048576,MATCH(Calc!$A2125,'Daily Data ADJ'!$A:$A,0),MATCH("ES1!, CME_MINI: Close",'Daily Data ADJ'!$1:$1,0))</f>
        <v>4679</v>
      </c>
      <c r="G2125">
        <f>INDEX('Daily Data ADJ'!$1:$1048576,MATCH(Calc!$A2125,'Daily Data ADJ'!$A:$A,0),MATCH("ES2!, CME_MINI: Close",'Daily Data ADJ'!$1:$1,0))</f>
        <v>4672.5</v>
      </c>
      <c r="H2125">
        <f>INDEX('QUANDL MULTPL SP500_DIV_YIELD_M'!$A:$G,MATCH(Calc!$A2125,'QUANDL MULTPL SP500_DIV_YIELD_M'!$A:$A,1),MATCH('QUANDL MULTPL SP500_DIV_YIELD_M'!$E$1,'QUANDL MULTPL SP500_DIV_YIELD_M'!$A$1:$G$1,0))</f>
        <v>1.28</v>
      </c>
      <c r="I2125" s="5">
        <f t="shared" si="198"/>
        <v>7.2548254081810874E-3</v>
      </c>
      <c r="J2125" s="1">
        <f>A2125/24/60/60+DATE(1970,1,1)</f>
        <v>44515.604166666672</v>
      </c>
      <c r="K2125" s="3">
        <f t="shared" si="201"/>
        <v>3</v>
      </c>
      <c r="L2125" s="6">
        <f>(1+Chart!$F$4)^(1/(365/K2125))-1</f>
        <v>1.9979165917494157E-4</v>
      </c>
      <c r="M2125" s="6">
        <f t="shared" si="202"/>
        <v>6.5727353308897563E-6</v>
      </c>
      <c r="N2125" s="6">
        <f t="shared" si="203"/>
        <v>5.9415209564095406E-5</v>
      </c>
      <c r="O2125">
        <f>O2124*(B2125/B2124)</f>
        <v>458.35331953000542</v>
      </c>
      <c r="P2125">
        <f t="shared" si="199"/>
        <v>2021</v>
      </c>
      <c r="Q2125" s="1">
        <f t="shared" si="200"/>
        <v>44515.604166666672</v>
      </c>
      <c r="R2125">
        <f>IF(B2126="",R2124,IF(Q2125&gt;=Chart!$F$2,E2125,0))</f>
        <v>72.602773470000002</v>
      </c>
      <c r="S2125">
        <f>IF(B2126="",S2124,IFERROR(IF(AND(R2125&gt;0,R2124=0),R2125,(1+(B2126/B2125-1)*Calc!$Z$1)*S2124),0))</f>
        <v>73.20910217761174</v>
      </c>
      <c r="T2125">
        <f>IF(B2126="",T2124,IFERROR(IF(AND(R2125&gt;0,R2124=0),R2125,(1+(B2126/B2125-1)*Calc!$Z$1-L2126)*T2124),0))</f>
        <v>71.693795993713266</v>
      </c>
      <c r="U2125">
        <f>IF(B2126="",U2124,IFERROR(IF(AND(R2125&gt;0,R2124=0),R2125,(1+(B2126/B2125-1)*Calc!$Z$1-M2126*2)*U2124),0))</f>
        <v>73.110609544387287</v>
      </c>
      <c r="V2125">
        <f>IF(B2126="",V2124,IFERROR(IF(AND(R2125&gt;0,R2124=0),R2125,(1+(B2126/B2125-1)*Calc!$Z$1-N2126*2)*V2124),0))</f>
        <v>72.497051571239624</v>
      </c>
      <c r="W2125">
        <f>IF(ISNUMBER(C2125),C2125,W2124)</f>
        <v>0.08</v>
      </c>
      <c r="Y2125" s="1">
        <f>IF(AND(Q2125&gt;=Chart!$F$2,Q2125&lt;=Chart!$F$3),Q2125,#N/A)</f>
        <v>44515.604166666672</v>
      </c>
      <c r="Z2125">
        <f>IF(AND(Q2125&gt;=Chart!$F$2,Q2125&lt;=Chart!$F$3),R2125,#N/A)</f>
        <v>72.602773470000002</v>
      </c>
      <c r="AA2125">
        <f>IF(AND(Q2125&gt;=Chart!$F$2,Q2125&lt;=Chart!$F$3),S2125,#N/A)</f>
        <v>73.20910217761174</v>
      </c>
      <c r="AB2125">
        <f>IF(AND(Q2125&gt;=Chart!$F$2,Q2125&lt;=Chart!$F$3),T2125,#N/A)</f>
        <v>71.693795993713266</v>
      </c>
      <c r="AC2125">
        <f>IF(AND(Q2125&gt;=Chart!$F$2,Q2125&lt;=Chart!$F$3),U2125,#N/A)</f>
        <v>73.110609544387287</v>
      </c>
      <c r="AD2125">
        <f>IF(AND(Q2125&gt;=Chart!$F$2,Q2125&lt;=Chart!$F$3),V2125,#N/A)</f>
        <v>72.497051571239624</v>
      </c>
      <c r="AE2125">
        <f>IF(AND(Q2125&gt;=Chart!$F$2,Q2125&lt;=Chart!$F$3),I2125,#N/A)</f>
        <v>7.2548254081810874E-3</v>
      </c>
      <c r="AF2125">
        <f>IF(AND(Q2125&gt;=Chart!$F$2,Q2125&lt;=Chart!$F$3),H2125/100,#N/A)</f>
        <v>1.2800000000000001E-2</v>
      </c>
      <c r="AG2125">
        <f>IF(AND(Q2125&gt;=Chart!$F$2,Q2125&lt;=Chart!$F$3),W2125/100,#N/A)</f>
        <v>8.0000000000000004E-4</v>
      </c>
    </row>
    <row r="2126" spans="1:33" x14ac:dyDescent="0.25">
      <c r="A2126">
        <v>1637073000</v>
      </c>
      <c r="B2126">
        <f>INDEX('Daily Data ADJ'!$1:$1048576,MATCH(Calc!$A2126,'Daily Data ADJ'!$A:$A,0),MATCH("SPY, CBOE BZX: Close",'Daily Data ADJ'!$1:$1,0))</f>
        <v>460.16739574000002</v>
      </c>
      <c r="C2126">
        <f>INDEX('Daily Data ADJ'!$1:$1048576,MATCH(Calc!$A2126,'Daily Data ADJ'!$A:$A,0),MATCH("EFFR, FRED: Close",'Daily Data ADJ'!$1:$1,0))</f>
        <v>0.08</v>
      </c>
      <c r="D2126">
        <f>INDEX('Daily Data ADJ'!$1:$1048576,MATCH(Calc!$A2126,'Daily Data ADJ'!$A:$A,1),MATCH("SOFR, FRED: Close",'Daily Data ADJ'!$1:$1,0))</f>
        <v>0.05</v>
      </c>
      <c r="E2126">
        <f>INDEX('Daily Data ADJ'!$1:$1048576,MATCH(Calc!$A2126,'Daily Data ADJ'!$A:$A,0),MATCH("UPRO, CBOE BZX: Close",'Daily Data ADJ'!$1:$1,0))</f>
        <v>73.473429629999998</v>
      </c>
      <c r="F2126">
        <f>INDEX('Daily Data ADJ'!$1:$1048576,MATCH(Calc!$A2126,'Daily Data ADJ'!$A:$A,0),MATCH("ES1!, CME_MINI: Close",'Daily Data ADJ'!$1:$1,0))</f>
        <v>4696</v>
      </c>
      <c r="G2126">
        <f>INDEX('Daily Data ADJ'!$1:$1048576,MATCH(Calc!$A2126,'Daily Data ADJ'!$A:$A,0),MATCH("ES2!, CME_MINI: Close",'Daily Data ADJ'!$1:$1,0))</f>
        <v>4689.75</v>
      </c>
      <c r="H2126">
        <f>INDEX('QUANDL MULTPL SP500_DIV_YIELD_M'!$A:$G,MATCH(Calc!$A2126,'QUANDL MULTPL SP500_DIV_YIELD_M'!$A:$A,1),MATCH('QUANDL MULTPL SP500_DIV_YIELD_M'!$E$1,'QUANDL MULTPL SP500_DIV_YIELD_M'!$A$1:$G$1,0))</f>
        <v>1.28</v>
      </c>
      <c r="I2126" s="5">
        <f t="shared" si="198"/>
        <v>7.4869389328116823E-3</v>
      </c>
      <c r="J2126" s="1">
        <f>A2126/24/60/60+DATE(1970,1,1)</f>
        <v>44516.604166666672</v>
      </c>
      <c r="K2126" s="3">
        <f t="shared" si="201"/>
        <v>1</v>
      </c>
      <c r="L2126" s="6">
        <f>(1+Chart!$F$4)^(1/(365/K2126))-1</f>
        <v>6.6592785027408397E-5</v>
      </c>
      <c r="M2126" s="6">
        <f t="shared" si="202"/>
        <v>2.1909069769510126E-6</v>
      </c>
      <c r="N2126" s="6">
        <f t="shared" si="203"/>
        <v>2.043596474643472E-5</v>
      </c>
      <c r="O2126">
        <f>O2125*(B2126/B2125)</f>
        <v>460.16739574000547</v>
      </c>
      <c r="P2126">
        <f t="shared" si="199"/>
        <v>2021</v>
      </c>
      <c r="Q2126" s="1">
        <f t="shared" si="200"/>
        <v>44516.604166666672</v>
      </c>
      <c r="R2126">
        <f>IF(B2127="",R2125,IF(Q2126&gt;=Chart!$F$2,E2126,0))</f>
        <v>73.473429629999998</v>
      </c>
      <c r="S2126">
        <f>IF(B2127="",S2125,IFERROR(IF(AND(R2126&gt;0,R2125=0),R2126,(1+(B2127/B2126-1)*Calc!$Z$1)*S2125),0))</f>
        <v>72.675571811122339</v>
      </c>
      <c r="T2126">
        <f>IF(B2127="",T2125,IFERROR(IF(AND(R2126&gt;0,R2125=0),R2126,(1+(B2127/B2126-1)*Calc!$Z$1-L2127)*T2125),0))</f>
        <v>71.166534525474304</v>
      </c>
      <c r="U2126">
        <f>IF(B2127="",U2125,IFERROR(IF(AND(R2126&gt;0,R2125=0),R2126,(1+(B2127/B2126-1)*Calc!$Z$1-M2127*2)*U2125),0))</f>
        <v>72.577476611481529</v>
      </c>
      <c r="V2126">
        <f>IF(B2127="",V2125,IFERROR(IF(AND(R2126&gt;0,R2125=0),R2126,(1+(B2127/B2126-1)*Calc!$Z$1-N2127*2)*V2125),0))</f>
        <v>71.96575171423828</v>
      </c>
      <c r="W2126">
        <f>IF(ISNUMBER(C2126),C2126,W2125)</f>
        <v>0.08</v>
      </c>
      <c r="Y2126" s="1">
        <f>IF(AND(Q2126&gt;=Chart!$F$2,Q2126&lt;=Chart!$F$3),Q2126,#N/A)</f>
        <v>44516.604166666672</v>
      </c>
      <c r="Z2126">
        <f>IF(AND(Q2126&gt;=Chart!$F$2,Q2126&lt;=Chart!$F$3),R2126,#N/A)</f>
        <v>73.473429629999998</v>
      </c>
      <c r="AA2126">
        <f>IF(AND(Q2126&gt;=Chart!$F$2,Q2126&lt;=Chart!$F$3),S2126,#N/A)</f>
        <v>72.675571811122339</v>
      </c>
      <c r="AB2126">
        <f>IF(AND(Q2126&gt;=Chart!$F$2,Q2126&lt;=Chart!$F$3),T2126,#N/A)</f>
        <v>71.166534525474304</v>
      </c>
      <c r="AC2126">
        <f>IF(AND(Q2126&gt;=Chart!$F$2,Q2126&lt;=Chart!$F$3),U2126,#N/A)</f>
        <v>72.577476611481529</v>
      </c>
      <c r="AD2126">
        <f>IF(AND(Q2126&gt;=Chart!$F$2,Q2126&lt;=Chart!$F$3),V2126,#N/A)</f>
        <v>71.96575171423828</v>
      </c>
      <c r="AE2126">
        <f>IF(AND(Q2126&gt;=Chart!$F$2,Q2126&lt;=Chart!$F$3),I2126,#N/A)</f>
        <v>7.4869389328116823E-3</v>
      </c>
      <c r="AF2126">
        <f>IF(AND(Q2126&gt;=Chart!$F$2,Q2126&lt;=Chart!$F$3),H2126/100,#N/A)</f>
        <v>1.2800000000000001E-2</v>
      </c>
      <c r="AG2126">
        <f>IF(AND(Q2126&gt;=Chart!$F$2,Q2126&lt;=Chart!$F$3),W2126/100,#N/A)</f>
        <v>8.0000000000000004E-4</v>
      </c>
    </row>
    <row r="2127" spans="1:33" x14ac:dyDescent="0.25">
      <c r="A2127">
        <v>1637159400</v>
      </c>
      <c r="B2127">
        <f>INDEX('Daily Data ADJ'!$1:$1048576,MATCH(Calc!$A2127,'Daily Data ADJ'!$A:$A,0),MATCH("SPY, CBOE BZX: Close",'Daily Data ADJ'!$1:$1,0))</f>
        <v>459.04953255999999</v>
      </c>
      <c r="C2127">
        <f>INDEX('Daily Data ADJ'!$1:$1048576,MATCH(Calc!$A2127,'Daily Data ADJ'!$A:$A,0),MATCH("EFFR, FRED: Close",'Daily Data ADJ'!$1:$1,0))</f>
        <v>0.08</v>
      </c>
      <c r="D2127">
        <f>INDEX('Daily Data ADJ'!$1:$1048576,MATCH(Calc!$A2127,'Daily Data ADJ'!$A:$A,1),MATCH("SOFR, FRED: Close",'Daily Data ADJ'!$1:$1,0))</f>
        <v>0.05</v>
      </c>
      <c r="E2127">
        <f>INDEX('Daily Data ADJ'!$1:$1048576,MATCH(Calc!$A2127,'Daily Data ADJ'!$A:$A,0),MATCH("UPRO, CBOE BZX: Close",'Daily Data ADJ'!$1:$1,0))</f>
        <v>72.916209690000002</v>
      </c>
      <c r="F2127">
        <f>INDEX('Daily Data ADJ'!$1:$1048576,MATCH(Calc!$A2127,'Daily Data ADJ'!$A:$A,0),MATCH("ES1!, CME_MINI: Close",'Daily Data ADJ'!$1:$1,0))</f>
        <v>4686.25</v>
      </c>
      <c r="G2127">
        <f>INDEX('Daily Data ADJ'!$1:$1048576,MATCH(Calc!$A2127,'Daily Data ADJ'!$A:$A,0),MATCH("ES2!, CME_MINI: Close",'Daily Data ADJ'!$1:$1,0))</f>
        <v>4680</v>
      </c>
      <c r="H2127">
        <f>INDEX('QUANDL MULTPL SP500_DIV_YIELD_M'!$A:$G,MATCH(Calc!$A2127,'QUANDL MULTPL SP500_DIV_YIELD_M'!$A:$A,1),MATCH('QUANDL MULTPL SP500_DIV_YIELD_M'!$E$1,'QUANDL MULTPL SP500_DIV_YIELD_M'!$A$1:$G$1,0))</f>
        <v>1.28</v>
      </c>
      <c r="I2127" s="5">
        <f t="shared" si="198"/>
        <v>7.4759069370092471E-3</v>
      </c>
      <c r="J2127" s="1">
        <f>A2127/24/60/60+DATE(1970,1,1)</f>
        <v>44517.604166666672</v>
      </c>
      <c r="K2127" s="3">
        <f t="shared" si="201"/>
        <v>1</v>
      </c>
      <c r="L2127" s="6">
        <f>(1+Chart!$F$4)^(1/(365/K2127))-1</f>
        <v>6.6592785027408397E-5</v>
      </c>
      <c r="M2127" s="6">
        <f t="shared" si="202"/>
        <v>2.1909069769510126E-6</v>
      </c>
      <c r="N2127" s="6">
        <f t="shared" si="203"/>
        <v>2.0405963931935389E-5</v>
      </c>
      <c r="O2127">
        <f>O2126*(B2127/B2126)</f>
        <v>459.04953256000545</v>
      </c>
      <c r="P2127">
        <f t="shared" si="199"/>
        <v>2021</v>
      </c>
      <c r="Q2127" s="1">
        <f t="shared" si="200"/>
        <v>44517.604166666672</v>
      </c>
      <c r="R2127">
        <f>IF(B2128="",R2126,IF(Q2127&gt;=Chart!$F$2,E2127,0))</f>
        <v>72.916209690000002</v>
      </c>
      <c r="S2127">
        <f>IF(B2128="",S2126,IFERROR(IF(AND(R2127&gt;0,R2126=0),R2127,(1+(B2128/B2127-1)*Calc!$Z$1)*S2126),0))</f>
        <v>73.416082082602813</v>
      </c>
      <c r="T2127">
        <f>IF(B2128="",T2126,IFERROR(IF(AND(R2127&gt;0,R2126=0),R2127,(1+(B2128/B2127-1)*Calc!$Z$1-L2128)*T2126),0))</f>
        <v>71.886929646493229</v>
      </c>
      <c r="U2127">
        <f>IF(B2128="",U2126,IFERROR(IF(AND(R2127&gt;0,R2126=0),R2127,(1+(B2128/B2127-1)*Calc!$Z$1-M2128*2)*U2126),0))</f>
        <v>73.316669344502586</v>
      </c>
      <c r="V2127">
        <f>IF(B2128="",V2126,IFERROR(IF(AND(R2127&gt;0,R2126=0),R2127,(1+(B2128/B2127-1)*Calc!$Z$1-N2128*2)*V2126),0))</f>
        <v>72.696085637391903</v>
      </c>
      <c r="W2127">
        <f>IF(ISNUMBER(C2127),C2127,W2126)</f>
        <v>0.08</v>
      </c>
      <c r="Y2127" s="1">
        <f>IF(AND(Q2127&gt;=Chart!$F$2,Q2127&lt;=Chart!$F$3),Q2127,#N/A)</f>
        <v>44517.604166666672</v>
      </c>
      <c r="Z2127">
        <f>IF(AND(Q2127&gt;=Chart!$F$2,Q2127&lt;=Chart!$F$3),R2127,#N/A)</f>
        <v>72.916209690000002</v>
      </c>
      <c r="AA2127">
        <f>IF(AND(Q2127&gt;=Chart!$F$2,Q2127&lt;=Chart!$F$3),S2127,#N/A)</f>
        <v>73.416082082602813</v>
      </c>
      <c r="AB2127">
        <f>IF(AND(Q2127&gt;=Chart!$F$2,Q2127&lt;=Chart!$F$3),T2127,#N/A)</f>
        <v>71.886929646493229</v>
      </c>
      <c r="AC2127">
        <f>IF(AND(Q2127&gt;=Chart!$F$2,Q2127&lt;=Chart!$F$3),U2127,#N/A)</f>
        <v>73.316669344502586</v>
      </c>
      <c r="AD2127">
        <f>IF(AND(Q2127&gt;=Chart!$F$2,Q2127&lt;=Chart!$F$3),V2127,#N/A)</f>
        <v>72.696085637391903</v>
      </c>
      <c r="AE2127">
        <f>IF(AND(Q2127&gt;=Chart!$F$2,Q2127&lt;=Chart!$F$3),I2127,#N/A)</f>
        <v>7.4759069370092471E-3</v>
      </c>
      <c r="AF2127">
        <f>IF(AND(Q2127&gt;=Chart!$F$2,Q2127&lt;=Chart!$F$3),H2127/100,#N/A)</f>
        <v>1.2800000000000001E-2</v>
      </c>
      <c r="AG2127">
        <f>IF(AND(Q2127&gt;=Chart!$F$2,Q2127&lt;=Chart!$F$3),W2127/100,#N/A)</f>
        <v>8.0000000000000004E-4</v>
      </c>
    </row>
    <row r="2128" spans="1:33" x14ac:dyDescent="0.25">
      <c r="A2128">
        <v>1637245800</v>
      </c>
      <c r="B2128">
        <f>INDEX('Daily Data ADJ'!$1:$1048576,MATCH(Calc!$A2128,'Daily Data ADJ'!$A:$A,0),MATCH("SPY, CBOE BZX: Close",'Daily Data ADJ'!$1:$1,0))</f>
        <v>460.60865752000001</v>
      </c>
      <c r="C2128">
        <f>INDEX('Daily Data ADJ'!$1:$1048576,MATCH(Calc!$A2128,'Daily Data ADJ'!$A:$A,0),MATCH("EFFR, FRED: Close",'Daily Data ADJ'!$1:$1,0))</f>
        <v>0.08</v>
      </c>
      <c r="D2128">
        <f>INDEX('Daily Data ADJ'!$1:$1048576,MATCH(Calc!$A2128,'Daily Data ADJ'!$A:$A,1),MATCH("SOFR, FRED: Close",'Daily Data ADJ'!$1:$1,0))</f>
        <v>0.05</v>
      </c>
      <c r="E2128">
        <f>INDEX('Daily Data ADJ'!$1:$1048576,MATCH(Calc!$A2128,'Daily Data ADJ'!$A:$A,0),MATCH("UPRO, CBOE BZX: Close",'Daily Data ADJ'!$1:$1,0))</f>
        <v>73.647560859999999</v>
      </c>
      <c r="F2128">
        <f>INDEX('Daily Data ADJ'!$1:$1048576,MATCH(Calc!$A2128,'Daily Data ADJ'!$A:$A,0),MATCH("ES1!, CME_MINI: Close",'Daily Data ADJ'!$1:$1,0))</f>
        <v>4701.5</v>
      </c>
      <c r="G2128">
        <f>INDEX('Daily Data ADJ'!$1:$1048576,MATCH(Calc!$A2128,'Daily Data ADJ'!$A:$A,0),MATCH("ES2!, CME_MINI: Close",'Daily Data ADJ'!$1:$1,0))</f>
        <v>4695.25</v>
      </c>
      <c r="H2128">
        <f>INDEX('QUANDL MULTPL SP500_DIV_YIELD_M'!$A:$G,MATCH(Calc!$A2128,'QUANDL MULTPL SP500_DIV_YIELD_M'!$A:$A,1),MATCH('QUANDL MULTPL SP500_DIV_YIELD_M'!$E$1,'QUANDL MULTPL SP500_DIV_YIELD_M'!$A$1:$G$1,0))</f>
        <v>1.28</v>
      </c>
      <c r="I2128" s="5">
        <f t="shared" si="198"/>
        <v>7.4931419644545753E-3</v>
      </c>
      <c r="J2128" s="1">
        <f>A2128/24/60/60+DATE(1970,1,1)</f>
        <v>44518.604166666672</v>
      </c>
      <c r="K2128" s="3">
        <f t="shared" si="201"/>
        <v>1</v>
      </c>
      <c r="L2128" s="6">
        <f>(1+Chart!$F$4)^(1/(365/K2128))-1</f>
        <v>6.6592785027408397E-5</v>
      </c>
      <c r="M2128" s="6">
        <f t="shared" si="202"/>
        <v>2.1909069769510126E-6</v>
      </c>
      <c r="N2128" s="6">
        <f t="shared" si="203"/>
        <v>2.0452833354500655E-5</v>
      </c>
      <c r="O2128">
        <f>O2127*(B2128/B2127)</f>
        <v>460.60865752000552</v>
      </c>
      <c r="P2128">
        <f t="shared" si="199"/>
        <v>2021</v>
      </c>
      <c r="Q2128" s="1">
        <f t="shared" si="200"/>
        <v>44518.604166666672</v>
      </c>
      <c r="R2128">
        <f>IF(B2129="",R2127,IF(Q2128&gt;=Chart!$F$2,E2128,0))</f>
        <v>73.647560859999999</v>
      </c>
      <c r="S2128">
        <f>IF(B2129="",S2127,IFERROR(IF(AND(R2128&gt;0,R2127=0),R2128,(1+(B2129/B2128-1)*Calc!$Z$1)*S2127),0))</f>
        <v>73.022220656297918</v>
      </c>
      <c r="T2128">
        <f>IF(B2129="",T2127,IFERROR(IF(AND(R2128&gt;0,R2127=0),R2128,(1+(B2129/B2128-1)*Calc!$Z$1-L2129)*T2127),0))</f>
        <v>71.496484641938167</v>
      </c>
      <c r="U2128">
        <f>IF(B2129="",U2127,IFERROR(IF(AND(R2128&gt;0,R2127=0),R2128,(1+(B2129/B2128-1)*Calc!$Z$1-M2129*2)*U2127),0))</f>
        <v>72.923019986064816</v>
      </c>
      <c r="V2128">
        <f>IF(B2129="",V2127,IFERROR(IF(AND(R2128&gt;0,R2127=0),R2128,(1+(B2129/B2128-1)*Calc!$Z$1-N2129*2)*V2127),0))</f>
        <v>72.303032392497713</v>
      </c>
      <c r="W2128">
        <f>IF(ISNUMBER(C2128),C2128,W2127)</f>
        <v>0.08</v>
      </c>
      <c r="Y2128" s="1">
        <f>IF(AND(Q2128&gt;=Chart!$F$2,Q2128&lt;=Chart!$F$3),Q2128,#N/A)</f>
        <v>44518.604166666672</v>
      </c>
      <c r="Z2128">
        <f>IF(AND(Q2128&gt;=Chart!$F$2,Q2128&lt;=Chart!$F$3),R2128,#N/A)</f>
        <v>73.647560859999999</v>
      </c>
      <c r="AA2128">
        <f>IF(AND(Q2128&gt;=Chart!$F$2,Q2128&lt;=Chart!$F$3),S2128,#N/A)</f>
        <v>73.022220656297918</v>
      </c>
      <c r="AB2128">
        <f>IF(AND(Q2128&gt;=Chart!$F$2,Q2128&lt;=Chart!$F$3),T2128,#N/A)</f>
        <v>71.496484641938167</v>
      </c>
      <c r="AC2128">
        <f>IF(AND(Q2128&gt;=Chart!$F$2,Q2128&lt;=Chart!$F$3),U2128,#N/A)</f>
        <v>72.923019986064816</v>
      </c>
      <c r="AD2128">
        <f>IF(AND(Q2128&gt;=Chart!$F$2,Q2128&lt;=Chart!$F$3),V2128,#N/A)</f>
        <v>72.303032392497713</v>
      </c>
      <c r="AE2128">
        <f>IF(AND(Q2128&gt;=Chart!$F$2,Q2128&lt;=Chart!$F$3),I2128,#N/A)</f>
        <v>7.4931419644545753E-3</v>
      </c>
      <c r="AF2128">
        <f>IF(AND(Q2128&gt;=Chart!$F$2,Q2128&lt;=Chart!$F$3),H2128/100,#N/A)</f>
        <v>1.2800000000000001E-2</v>
      </c>
      <c r="AG2128">
        <f>IF(AND(Q2128&gt;=Chart!$F$2,Q2128&lt;=Chart!$F$3),W2128/100,#N/A)</f>
        <v>8.0000000000000004E-4</v>
      </c>
    </row>
    <row r="2129" spans="1:33" x14ac:dyDescent="0.25">
      <c r="A2129">
        <v>1637332200</v>
      </c>
      <c r="B2129">
        <f>INDEX('Daily Data ADJ'!$1:$1048576,MATCH(Calc!$A2129,'Daily Data ADJ'!$A:$A,0),MATCH("SPY, CBOE BZX: Close",'Daily Data ADJ'!$1:$1,0))</f>
        <v>459.78496885999999</v>
      </c>
      <c r="C2129">
        <f>INDEX('Daily Data ADJ'!$1:$1048576,MATCH(Calc!$A2129,'Daily Data ADJ'!$A:$A,0),MATCH("EFFR, FRED: Close",'Daily Data ADJ'!$1:$1,0))</f>
        <v>0.08</v>
      </c>
      <c r="D2129">
        <f>INDEX('Daily Data ADJ'!$1:$1048576,MATCH(Calc!$A2129,'Daily Data ADJ'!$A:$A,1),MATCH("SOFR, FRED: Close",'Daily Data ADJ'!$1:$1,0))</f>
        <v>0.05</v>
      </c>
      <c r="E2129">
        <f>INDEX('Daily Data ADJ'!$1:$1048576,MATCH(Calc!$A2129,'Daily Data ADJ'!$A:$A,0),MATCH("UPRO, CBOE BZX: Close",'Daily Data ADJ'!$1:$1,0))</f>
        <v>73.294323219999995</v>
      </c>
      <c r="F2129">
        <f>INDEX('Daily Data ADJ'!$1:$1048576,MATCH(Calc!$A2129,'Daily Data ADJ'!$A:$A,0),MATCH("ES1!, CME_MINI: Close",'Daily Data ADJ'!$1:$1,0))</f>
        <v>4694.5</v>
      </c>
      <c r="G2129">
        <f>INDEX('Daily Data ADJ'!$1:$1048576,MATCH(Calc!$A2129,'Daily Data ADJ'!$A:$A,0),MATCH("ES2!, CME_MINI: Close",'Daily Data ADJ'!$1:$1,0))</f>
        <v>4688.5</v>
      </c>
      <c r="H2129">
        <f>INDEX('QUANDL MULTPL SP500_DIV_YIELD_M'!$A:$G,MATCH(Calc!$A2129,'QUANDL MULTPL SP500_DIV_YIELD_M'!$A:$A,1),MATCH('QUANDL MULTPL SP500_DIV_YIELD_M'!$E$1,'QUANDL MULTPL SP500_DIV_YIELD_M'!$A$1:$G$1,0))</f>
        <v>1.28</v>
      </c>
      <c r="I2129" s="5">
        <f t="shared" si="198"/>
        <v>7.697427222901421E-3</v>
      </c>
      <c r="J2129" s="1">
        <f>A2129/24/60/60+DATE(1970,1,1)</f>
        <v>44519.604166666672</v>
      </c>
      <c r="K2129" s="3">
        <f t="shared" si="201"/>
        <v>1</v>
      </c>
      <c r="L2129" s="6">
        <f>(1+Chart!$F$4)^(1/(365/K2129))-1</f>
        <v>6.6592785027408397E-5</v>
      </c>
      <c r="M2129" s="6">
        <f t="shared" si="202"/>
        <v>2.1909069769510126E-6</v>
      </c>
      <c r="N2129" s="6">
        <f t="shared" si="203"/>
        <v>2.1008311583470274E-5</v>
      </c>
      <c r="O2129">
        <f>O2128*(B2129/B2128)</f>
        <v>459.78496886000551</v>
      </c>
      <c r="P2129">
        <f t="shared" si="199"/>
        <v>2021</v>
      </c>
      <c r="Q2129" s="1">
        <f t="shared" si="200"/>
        <v>44519.604166666672</v>
      </c>
      <c r="R2129">
        <f>IF(B2130="",R2128,IF(Q2129&gt;=Chart!$F$2,E2129,0))</f>
        <v>73.294323219999995</v>
      </c>
      <c r="S2129">
        <f>IF(B2130="",S2128,IFERROR(IF(AND(R2129&gt;0,R2128=0),R2129,(1+(B2130/B2129-1)*Calc!$Z$1)*S2128),0))</f>
        <v>72.405513125112051</v>
      </c>
      <c r="T2129">
        <f>IF(B2130="",T2128,IFERROR(IF(AND(R2129&gt;0,R2128=0),R2129,(1+(B2130/B2129-1)*Calc!$Z$1-L2130)*T2128),0))</f>
        <v>70.878378278841993</v>
      </c>
      <c r="U2129">
        <f>IF(B2130="",U2128,IFERROR(IF(AND(R2129&gt;0,R2128=0),R2129,(1+(B2130/B2129-1)*Calc!$Z$1-M2130*2)*U2128),0))</f>
        <v>72.306191644500672</v>
      </c>
      <c r="V2129">
        <f>IF(B2130="",V2128,IFERROR(IF(AND(R2129&gt;0,R2128=0),R2129,(1+(B2130/B2129-1)*Calc!$Z$1-N2130*2)*V2128),0))</f>
        <v>71.683303704248502</v>
      </c>
      <c r="W2129">
        <f>IF(ISNUMBER(C2129),C2129,W2128)</f>
        <v>0.08</v>
      </c>
      <c r="Y2129" s="1">
        <f>IF(AND(Q2129&gt;=Chart!$F$2,Q2129&lt;=Chart!$F$3),Q2129,#N/A)</f>
        <v>44519.604166666672</v>
      </c>
      <c r="Z2129">
        <f>IF(AND(Q2129&gt;=Chart!$F$2,Q2129&lt;=Chart!$F$3),R2129,#N/A)</f>
        <v>73.294323219999995</v>
      </c>
      <c r="AA2129">
        <f>IF(AND(Q2129&gt;=Chart!$F$2,Q2129&lt;=Chart!$F$3),S2129,#N/A)</f>
        <v>72.405513125112051</v>
      </c>
      <c r="AB2129">
        <f>IF(AND(Q2129&gt;=Chart!$F$2,Q2129&lt;=Chart!$F$3),T2129,#N/A)</f>
        <v>70.878378278841993</v>
      </c>
      <c r="AC2129">
        <f>IF(AND(Q2129&gt;=Chart!$F$2,Q2129&lt;=Chart!$F$3),U2129,#N/A)</f>
        <v>72.306191644500672</v>
      </c>
      <c r="AD2129">
        <f>IF(AND(Q2129&gt;=Chart!$F$2,Q2129&lt;=Chart!$F$3),V2129,#N/A)</f>
        <v>71.683303704248502</v>
      </c>
      <c r="AE2129">
        <f>IF(AND(Q2129&gt;=Chart!$F$2,Q2129&lt;=Chart!$F$3),I2129,#N/A)</f>
        <v>7.697427222901421E-3</v>
      </c>
      <c r="AF2129">
        <f>IF(AND(Q2129&gt;=Chart!$F$2,Q2129&lt;=Chart!$F$3),H2129/100,#N/A)</f>
        <v>1.2800000000000001E-2</v>
      </c>
      <c r="AG2129">
        <f>IF(AND(Q2129&gt;=Chart!$F$2,Q2129&lt;=Chart!$F$3),W2129/100,#N/A)</f>
        <v>8.0000000000000004E-4</v>
      </c>
    </row>
    <row r="2130" spans="1:33" x14ac:dyDescent="0.25">
      <c r="A2130">
        <v>1637591400</v>
      </c>
      <c r="B2130">
        <f>INDEX('Daily Data ADJ'!$1:$1048576,MATCH(Calc!$A2130,'Daily Data ADJ'!$A:$A,0),MATCH("SPY, CBOE BZX: Close",'Daily Data ADJ'!$1:$1,0))</f>
        <v>458.49060097</v>
      </c>
      <c r="C2130">
        <f>INDEX('Daily Data ADJ'!$1:$1048576,MATCH(Calc!$A2130,'Daily Data ADJ'!$A:$A,0),MATCH("EFFR, FRED: Close",'Daily Data ADJ'!$1:$1,0))</f>
        <v>0.08</v>
      </c>
      <c r="D2130">
        <f>INDEX('Daily Data ADJ'!$1:$1048576,MATCH(Calc!$A2130,'Daily Data ADJ'!$A:$A,1),MATCH("SOFR, FRED: Close",'Daily Data ADJ'!$1:$1,0))</f>
        <v>0.05</v>
      </c>
      <c r="E2130">
        <f>INDEX('Daily Data ADJ'!$1:$1048576,MATCH(Calc!$A2130,'Daily Data ADJ'!$A:$A,0),MATCH("UPRO, CBOE BZX: Close",'Daily Data ADJ'!$1:$1,0))</f>
        <v>72.642574890000006</v>
      </c>
      <c r="F2130">
        <f>INDEX('Daily Data ADJ'!$1:$1048576,MATCH(Calc!$A2130,'Daily Data ADJ'!$A:$A,0),MATCH("ES1!, CME_MINI: Close",'Daily Data ADJ'!$1:$1,0))</f>
        <v>4679.75</v>
      </c>
      <c r="G2130">
        <f>INDEX('Daily Data ADJ'!$1:$1048576,MATCH(Calc!$A2130,'Daily Data ADJ'!$A:$A,0),MATCH("ES2!, CME_MINI: Close",'Daily Data ADJ'!$1:$1,0))</f>
        <v>4673.75</v>
      </c>
      <c r="H2130">
        <f>INDEX('QUANDL MULTPL SP500_DIV_YIELD_M'!$A:$G,MATCH(Calc!$A2130,'QUANDL MULTPL SP500_DIV_YIELD_M'!$A:$A,1),MATCH('QUANDL MULTPL SP500_DIV_YIELD_M'!$E$1,'QUANDL MULTPL SP500_DIV_YIELD_M'!$A$1:$G$1,0))</f>
        <v>1.28</v>
      </c>
      <c r="I2130" s="5">
        <f t="shared" si="198"/>
        <v>7.6813754735762466E-3</v>
      </c>
      <c r="J2130" s="1">
        <f>A2130/24/60/60+DATE(1970,1,1)</f>
        <v>44522.604166666672</v>
      </c>
      <c r="K2130" s="3">
        <f t="shared" si="201"/>
        <v>3</v>
      </c>
      <c r="L2130" s="6">
        <f>(1+Chart!$F$4)^(1/(365/K2130))-1</f>
        <v>1.9979165917494157E-4</v>
      </c>
      <c r="M2130" s="6">
        <f t="shared" si="202"/>
        <v>6.5727353308897563E-6</v>
      </c>
      <c r="N2130" s="6">
        <f t="shared" si="203"/>
        <v>6.2895325116052447E-5</v>
      </c>
      <c r="O2130">
        <f>O2129*(B2130/B2129)</f>
        <v>458.49060097000546</v>
      </c>
      <c r="P2130">
        <f t="shared" si="199"/>
        <v>2021</v>
      </c>
      <c r="Q2130" s="1">
        <f t="shared" si="200"/>
        <v>44522.604166666672</v>
      </c>
      <c r="R2130">
        <f>IF(B2131="",R2129,IF(Q2130&gt;=Chart!$F$2,E2130,0))</f>
        <v>72.642574890000006</v>
      </c>
      <c r="S2130">
        <f>IF(B2131="",S2129,IFERROR(IF(AND(R2130&gt;0,R2129=0),R2130,(1+(B2131/B2130-1)*Calc!$Z$1)*S2129),0))</f>
        <v>72.693543271654818</v>
      </c>
      <c r="T2130">
        <f>IF(B2131="",T2129,IFERROR(IF(AND(R2130&gt;0,R2129=0),R2130,(1+(B2131/B2130-1)*Calc!$Z$1-L2131)*T2129),0))</f>
        <v>71.155613472943713</v>
      </c>
      <c r="U2130">
        <f>IF(B2131="",U2129,IFERROR(IF(AND(R2130&gt;0,R2129=0),R2130,(1+(B2131/B2130-1)*Calc!$Z$1-M2131*2)*U2129),0))</f>
        <v>72.593509856521294</v>
      </c>
      <c r="V2130">
        <f>IF(B2131="",V2129,IFERROR(IF(AND(R2130&gt;0,R2129=0),R2130,(1+(B2131/B2130-1)*Calc!$Z$1-N2131*2)*V2129),0))</f>
        <v>71.965368723854382</v>
      </c>
      <c r="W2130">
        <f>IF(ISNUMBER(C2130),C2130,W2129)</f>
        <v>0.08</v>
      </c>
      <c r="Y2130" s="1">
        <f>IF(AND(Q2130&gt;=Chart!$F$2,Q2130&lt;=Chart!$F$3),Q2130,#N/A)</f>
        <v>44522.604166666672</v>
      </c>
      <c r="Z2130">
        <f>IF(AND(Q2130&gt;=Chart!$F$2,Q2130&lt;=Chart!$F$3),R2130,#N/A)</f>
        <v>72.642574890000006</v>
      </c>
      <c r="AA2130">
        <f>IF(AND(Q2130&gt;=Chart!$F$2,Q2130&lt;=Chart!$F$3),S2130,#N/A)</f>
        <v>72.693543271654818</v>
      </c>
      <c r="AB2130">
        <f>IF(AND(Q2130&gt;=Chart!$F$2,Q2130&lt;=Chart!$F$3),T2130,#N/A)</f>
        <v>71.155613472943713</v>
      </c>
      <c r="AC2130">
        <f>IF(AND(Q2130&gt;=Chart!$F$2,Q2130&lt;=Chart!$F$3),U2130,#N/A)</f>
        <v>72.593509856521294</v>
      </c>
      <c r="AD2130">
        <f>IF(AND(Q2130&gt;=Chart!$F$2,Q2130&lt;=Chart!$F$3),V2130,#N/A)</f>
        <v>71.965368723854382</v>
      </c>
      <c r="AE2130">
        <f>IF(AND(Q2130&gt;=Chart!$F$2,Q2130&lt;=Chart!$F$3),I2130,#N/A)</f>
        <v>7.6813754735762466E-3</v>
      </c>
      <c r="AF2130">
        <f>IF(AND(Q2130&gt;=Chart!$F$2,Q2130&lt;=Chart!$F$3),H2130/100,#N/A)</f>
        <v>1.2800000000000001E-2</v>
      </c>
      <c r="AG2130">
        <f>IF(AND(Q2130&gt;=Chart!$F$2,Q2130&lt;=Chart!$F$3),W2130/100,#N/A)</f>
        <v>8.0000000000000004E-4</v>
      </c>
    </row>
    <row r="2131" spans="1:33" x14ac:dyDescent="0.25">
      <c r="A2131">
        <v>1637677800</v>
      </c>
      <c r="B2131">
        <f>INDEX('Daily Data ADJ'!$1:$1048576,MATCH(Calc!$A2131,'Daily Data ADJ'!$A:$A,0),MATCH("SPY, CBOE BZX: Close",'Daily Data ADJ'!$1:$1,0))</f>
        <v>459.09856165000002</v>
      </c>
      <c r="C2131">
        <f>INDEX('Daily Data ADJ'!$1:$1048576,MATCH(Calc!$A2131,'Daily Data ADJ'!$A:$A,0),MATCH("EFFR, FRED: Close",'Daily Data ADJ'!$1:$1,0))</f>
        <v>0.08</v>
      </c>
      <c r="D2131">
        <f>INDEX('Daily Data ADJ'!$1:$1048576,MATCH(Calc!$A2131,'Daily Data ADJ'!$A:$A,1),MATCH("SOFR, FRED: Close",'Daily Data ADJ'!$1:$1,0))</f>
        <v>0.05</v>
      </c>
      <c r="E2131">
        <f>INDEX('Daily Data ADJ'!$1:$1048576,MATCH(Calc!$A2131,'Daily Data ADJ'!$A:$A,0),MATCH("UPRO, CBOE BZX: Close",'Daily Data ADJ'!$1:$1,0))</f>
        <v>72.985862179999998</v>
      </c>
      <c r="F2131">
        <f>INDEX('Daily Data ADJ'!$1:$1048576,MATCH(Calc!$A2131,'Daily Data ADJ'!$A:$A,0),MATCH("ES1!, CME_MINI: Close",'Daily Data ADJ'!$1:$1,0))</f>
        <v>4688.5</v>
      </c>
      <c r="G2131">
        <f>INDEX('Daily Data ADJ'!$1:$1048576,MATCH(Calc!$A2131,'Daily Data ADJ'!$A:$A,0),MATCH("ES2!, CME_MINI: Close",'Daily Data ADJ'!$1:$1,0))</f>
        <v>4682.75</v>
      </c>
      <c r="H2131">
        <f>INDEX('QUANDL MULTPL SP500_DIV_YIELD_M'!$A:$G,MATCH(Calc!$A2131,'QUANDL MULTPL SP500_DIV_YIELD_M'!$A:$A,1),MATCH('QUANDL MULTPL SP500_DIV_YIELD_M'!$E$1,'QUANDL MULTPL SP500_DIV_YIELD_M'!$A$1:$G$1,0))</f>
        <v>1.28</v>
      </c>
      <c r="I2131" s="5">
        <f t="shared" si="198"/>
        <v>7.9033969053367795E-3</v>
      </c>
      <c r="J2131" s="1">
        <f>A2131/24/60/60+DATE(1970,1,1)</f>
        <v>44523.604166666672</v>
      </c>
      <c r="K2131" s="3">
        <f t="shared" si="201"/>
        <v>1</v>
      </c>
      <c r="L2131" s="6">
        <f>(1+Chart!$F$4)^(1/(365/K2131))-1</f>
        <v>6.6592785027408397E-5</v>
      </c>
      <c r="M2131" s="6">
        <f t="shared" si="202"/>
        <v>2.1909069769510126E-6</v>
      </c>
      <c r="N2131" s="6">
        <f t="shared" si="203"/>
        <v>2.1568256298731825E-5</v>
      </c>
      <c r="O2131">
        <f>O2130*(B2131/B2130)</f>
        <v>459.09856165000542</v>
      </c>
      <c r="P2131">
        <f t="shared" si="199"/>
        <v>2021</v>
      </c>
      <c r="Q2131" s="1">
        <f t="shared" si="200"/>
        <v>44523.604166666672</v>
      </c>
      <c r="R2131">
        <f>IF(B2132="",R2130,IF(Q2131&gt;=Chart!$F$2,E2131,0))</f>
        <v>72.985862179999998</v>
      </c>
      <c r="S2131">
        <f>IF(B2132="",S2130,IFERROR(IF(AND(R2131&gt;0,R2130=0),R2131,(1+(B2132/B2131-1)*Calc!$Z$1)*S2130),0))</f>
        <v>73.275787202181192</v>
      </c>
      <c r="T2131">
        <f>IF(B2132="",T2130,IFERROR(IF(AND(R2131&gt;0,R2130=0),R2131,(1+(B2132/B2131-1)*Calc!$Z$1-L2132)*T2130),0))</f>
        <v>71.72080079858523</v>
      </c>
      <c r="U2131">
        <f>IF(B2132="",U2130,IFERROR(IF(AND(R2131&gt;0,R2130=0),R2131,(1+(B2132/B2131-1)*Calc!$Z$1-M2132*2)*U2130),0))</f>
        <v>73.174634471280157</v>
      </c>
      <c r="V2131">
        <f>IF(B2132="",V2130,IFERROR(IF(AND(R2131&gt;0,R2130=0),R2131,(1+(B2132/B2131-1)*Calc!$Z$1-N2132*2)*V2130),0))</f>
        <v>72.538671682296822</v>
      </c>
      <c r="W2131">
        <f>IF(ISNUMBER(C2131),C2131,W2130)</f>
        <v>0.08</v>
      </c>
      <c r="Y2131" s="1">
        <f>IF(AND(Q2131&gt;=Chart!$F$2,Q2131&lt;=Chart!$F$3),Q2131,#N/A)</f>
        <v>44523.604166666672</v>
      </c>
      <c r="Z2131">
        <f>IF(AND(Q2131&gt;=Chart!$F$2,Q2131&lt;=Chart!$F$3),R2131,#N/A)</f>
        <v>72.985862179999998</v>
      </c>
      <c r="AA2131">
        <f>IF(AND(Q2131&gt;=Chart!$F$2,Q2131&lt;=Chart!$F$3),S2131,#N/A)</f>
        <v>73.275787202181192</v>
      </c>
      <c r="AB2131">
        <f>IF(AND(Q2131&gt;=Chart!$F$2,Q2131&lt;=Chart!$F$3),T2131,#N/A)</f>
        <v>71.72080079858523</v>
      </c>
      <c r="AC2131">
        <f>IF(AND(Q2131&gt;=Chart!$F$2,Q2131&lt;=Chart!$F$3),U2131,#N/A)</f>
        <v>73.174634471280157</v>
      </c>
      <c r="AD2131">
        <f>IF(AND(Q2131&gt;=Chart!$F$2,Q2131&lt;=Chart!$F$3),V2131,#N/A)</f>
        <v>72.538671682296822</v>
      </c>
      <c r="AE2131">
        <f>IF(AND(Q2131&gt;=Chart!$F$2,Q2131&lt;=Chart!$F$3),I2131,#N/A)</f>
        <v>7.9033969053367795E-3</v>
      </c>
      <c r="AF2131">
        <f>IF(AND(Q2131&gt;=Chart!$F$2,Q2131&lt;=Chart!$F$3),H2131/100,#N/A)</f>
        <v>1.2800000000000001E-2</v>
      </c>
      <c r="AG2131">
        <f>IF(AND(Q2131&gt;=Chart!$F$2,Q2131&lt;=Chart!$F$3),W2131/100,#N/A)</f>
        <v>8.0000000000000004E-4</v>
      </c>
    </row>
    <row r="2132" spans="1:33" x14ac:dyDescent="0.25">
      <c r="A2132">
        <v>1637764200</v>
      </c>
      <c r="B2132">
        <f>INDEX('Daily Data ADJ'!$1:$1048576,MATCH(Calc!$A2132,'Daily Data ADJ'!$A:$A,0),MATCH("SPY, CBOE BZX: Close",'Daily Data ADJ'!$1:$1,0))</f>
        <v>460.32428880999998</v>
      </c>
      <c r="C2132">
        <f>INDEX('Daily Data ADJ'!$1:$1048576,MATCH(Calc!$A2132,'Daily Data ADJ'!$A:$A,0),MATCH("EFFR, FRED: Close",'Daily Data ADJ'!$1:$1,0))</f>
        <v>0.08</v>
      </c>
      <c r="D2132">
        <f>INDEX('Daily Data ADJ'!$1:$1048576,MATCH(Calc!$A2132,'Daily Data ADJ'!$A:$A,1),MATCH("SOFR, FRED: Close",'Daily Data ADJ'!$1:$1,0))</f>
        <v>0.05</v>
      </c>
      <c r="E2132">
        <f>INDEX('Daily Data ADJ'!$1:$1048576,MATCH(Calc!$A2132,'Daily Data ADJ'!$A:$A,0),MATCH("UPRO, CBOE BZX: Close",'Daily Data ADJ'!$1:$1,0))</f>
        <v>73.478404810000001</v>
      </c>
      <c r="F2132">
        <f>INDEX('Daily Data ADJ'!$1:$1048576,MATCH(Calc!$A2132,'Daily Data ADJ'!$A:$A,0),MATCH("ES1!, CME_MINI: Close",'Daily Data ADJ'!$1:$1,0))</f>
        <v>4699</v>
      </c>
      <c r="G2132">
        <f>INDEX('Daily Data ADJ'!$1:$1048576,MATCH(Calc!$A2132,'Daily Data ADJ'!$A:$A,0),MATCH("ES2!, CME_MINI: Close",'Daily Data ADJ'!$1:$1,0))</f>
        <v>4693.25</v>
      </c>
      <c r="H2132">
        <f>INDEX('QUANDL MULTPL SP500_DIV_YIELD_M'!$A:$G,MATCH(Calc!$A2132,'QUANDL MULTPL SP500_DIV_YIELD_M'!$A:$A,1),MATCH('QUANDL MULTPL SP500_DIV_YIELD_M'!$E$1,'QUANDL MULTPL SP500_DIV_YIELD_M'!$A$1:$G$1,0))</f>
        <v>1.28</v>
      </c>
      <c r="I2132" s="5">
        <f t="shared" si="198"/>
        <v>7.9143183656938624E-3</v>
      </c>
      <c r="J2132" s="1">
        <f>A2132/24/60/60+DATE(1970,1,1)</f>
        <v>44524.604166666672</v>
      </c>
      <c r="K2132" s="3">
        <f t="shared" si="201"/>
        <v>1</v>
      </c>
      <c r="L2132" s="6">
        <f>(1+Chart!$F$4)^(1/(365/K2132))-1</f>
        <v>6.6592785027408397E-5</v>
      </c>
      <c r="M2132" s="6">
        <f t="shared" si="202"/>
        <v>2.1909069769510126E-6</v>
      </c>
      <c r="N2132" s="6">
        <f t="shared" si="203"/>
        <v>2.1597943958173715E-5</v>
      </c>
      <c r="O2132">
        <f>O2131*(B2132/B2131)</f>
        <v>460.32428881000544</v>
      </c>
      <c r="P2132">
        <f t="shared" si="199"/>
        <v>2021</v>
      </c>
      <c r="Q2132" s="1">
        <f t="shared" si="200"/>
        <v>44524.604166666672</v>
      </c>
      <c r="R2132">
        <f>IF(B2133="",R2131,IF(Q2132&gt;=Chart!$F$2,E2132,0))</f>
        <v>73.478404810000001</v>
      </c>
      <c r="S2132">
        <f>IF(B2133="",S2131,IFERROR(IF(AND(R2132&gt;0,R2131=0),R2132,(1+(B2133/B2132-1)*Calc!$Z$1)*S2131),0))</f>
        <v>68.372940246964205</v>
      </c>
      <c r="T2132">
        <f>IF(B2133="",T2131,IFERROR(IF(AND(R2132&gt;0,R2131=0),R2132,(1+(B2133/B2132-1)*Calc!$Z$1-L2133)*T2131),0))</f>
        <v>66.912444726595567</v>
      </c>
      <c r="U2132">
        <f>IF(B2133="",U2131,IFERROR(IF(AND(R2132&gt;0,R2131=0),R2132,(1+(B2133/B2132-1)*Calc!$Z$1-M2133*2)*U2131),0))</f>
        <v>68.277914319666976</v>
      </c>
      <c r="V2132">
        <f>IF(B2133="",V2131,IFERROR(IF(AND(R2132&gt;0,R2131=0),R2132,(1+(B2133/B2132-1)*Calc!$Z$1-N2133*2)*V2131),0))</f>
        <v>67.679306382664123</v>
      </c>
      <c r="W2132">
        <f>IF(ISNUMBER(C2132),C2132,W2131)</f>
        <v>0.08</v>
      </c>
      <c r="Y2132" s="1">
        <f>IF(AND(Q2132&gt;=Chart!$F$2,Q2132&lt;=Chart!$F$3),Q2132,#N/A)</f>
        <v>44524.604166666672</v>
      </c>
      <c r="Z2132">
        <f>IF(AND(Q2132&gt;=Chart!$F$2,Q2132&lt;=Chart!$F$3),R2132,#N/A)</f>
        <v>73.478404810000001</v>
      </c>
      <c r="AA2132">
        <f>IF(AND(Q2132&gt;=Chart!$F$2,Q2132&lt;=Chart!$F$3),S2132,#N/A)</f>
        <v>68.372940246964205</v>
      </c>
      <c r="AB2132">
        <f>IF(AND(Q2132&gt;=Chart!$F$2,Q2132&lt;=Chart!$F$3),T2132,#N/A)</f>
        <v>66.912444726595567</v>
      </c>
      <c r="AC2132">
        <f>IF(AND(Q2132&gt;=Chart!$F$2,Q2132&lt;=Chart!$F$3),U2132,#N/A)</f>
        <v>68.277914319666976</v>
      </c>
      <c r="AD2132">
        <f>IF(AND(Q2132&gt;=Chart!$F$2,Q2132&lt;=Chart!$F$3),V2132,#N/A)</f>
        <v>67.679306382664123</v>
      </c>
      <c r="AE2132">
        <f>IF(AND(Q2132&gt;=Chart!$F$2,Q2132&lt;=Chart!$F$3),I2132,#N/A)</f>
        <v>7.9143183656938624E-3</v>
      </c>
      <c r="AF2132">
        <f>IF(AND(Q2132&gt;=Chart!$F$2,Q2132&lt;=Chart!$F$3),H2132/100,#N/A)</f>
        <v>1.2800000000000001E-2</v>
      </c>
      <c r="AG2132">
        <f>IF(AND(Q2132&gt;=Chart!$F$2,Q2132&lt;=Chart!$F$3),W2132/100,#N/A)</f>
        <v>8.0000000000000004E-4</v>
      </c>
    </row>
    <row r="2133" spans="1:33" x14ac:dyDescent="0.25">
      <c r="A2133">
        <v>1637937000</v>
      </c>
      <c r="B2133">
        <f>INDEX('Daily Data ADJ'!$1:$1048576,MATCH(Calc!$A2133,'Daily Data ADJ'!$A:$A,0),MATCH("SPY, CBOE BZX: Close",'Daily Data ADJ'!$1:$1,0))</f>
        <v>450.05759806999998</v>
      </c>
      <c r="C2133">
        <f>INDEX('Daily Data ADJ'!$1:$1048576,MATCH(Calc!$A2133,'Daily Data ADJ'!$A:$A,0),MATCH("EFFR, FRED: Close",'Daily Data ADJ'!$1:$1,0))</f>
        <v>0.08</v>
      </c>
      <c r="D2133">
        <f>INDEX('Daily Data ADJ'!$1:$1048576,MATCH(Calc!$A2133,'Daily Data ADJ'!$A:$A,1),MATCH("SOFR, FRED: Close",'Daily Data ADJ'!$1:$1,0))</f>
        <v>0.05</v>
      </c>
      <c r="E2133">
        <f>INDEX('Daily Data ADJ'!$1:$1048576,MATCH(Calc!$A2133,'Daily Data ADJ'!$A:$A,0),MATCH("UPRO, CBOE BZX: Close",'Daily Data ADJ'!$1:$1,0))</f>
        <v>68.692283509999996</v>
      </c>
      <c r="F2133">
        <f>INDEX('Daily Data ADJ'!$1:$1048576,MATCH(Calc!$A2133,'Daily Data ADJ'!$A:$A,0),MATCH("ES1!, CME_MINI: Close",'Daily Data ADJ'!$1:$1,0))</f>
        <v>4595.75</v>
      </c>
      <c r="G2133">
        <f>INDEX('Daily Data ADJ'!$1:$1048576,MATCH(Calc!$A2133,'Daily Data ADJ'!$A:$A,0),MATCH("ES2!, CME_MINI: Close",'Daily Data ADJ'!$1:$1,0))</f>
        <v>4589.5</v>
      </c>
      <c r="H2133">
        <f>INDEX('QUANDL MULTPL SP500_DIV_YIELD_M'!$A:$G,MATCH(Calc!$A2133,'QUANDL MULTPL SP500_DIV_YIELD_M'!$A:$A,1),MATCH('QUANDL MULTPL SP500_DIV_YIELD_M'!$E$1,'QUANDL MULTPL SP500_DIV_YIELD_M'!$A$1:$G$1,0))</f>
        <v>1.28</v>
      </c>
      <c r="I2133" s="5">
        <f t="shared" si="198"/>
        <v>7.3712782426894278E-3</v>
      </c>
      <c r="J2133" s="1">
        <f>A2133/24/60/60+DATE(1970,1,1)</f>
        <v>44526.604166666672</v>
      </c>
      <c r="K2133" s="3">
        <f t="shared" si="201"/>
        <v>2</v>
      </c>
      <c r="L2133" s="6">
        <f>(1+Chart!$F$4)^(1/(365/K2133))-1</f>
        <v>1.3319000465394915E-4</v>
      </c>
      <c r="M2133" s="6">
        <f t="shared" si="202"/>
        <v>4.3818187538402498E-6</v>
      </c>
      <c r="N2133" s="6">
        <f t="shared" si="203"/>
        <v>4.0243237931392173E-5</v>
      </c>
      <c r="O2133">
        <f>O2132*(B2133/B2132)</f>
        <v>450.05759807000533</v>
      </c>
      <c r="P2133">
        <f t="shared" si="199"/>
        <v>2021</v>
      </c>
      <c r="Q2133" s="1">
        <f t="shared" si="200"/>
        <v>44526.604166666672</v>
      </c>
      <c r="R2133">
        <f>IF(B2134="",R2132,IF(Q2133&gt;=Chart!$F$2,E2133,0))</f>
        <v>68.692283509999996</v>
      </c>
      <c r="S2133">
        <f>IF(B2134="",S2132,IFERROR(IF(AND(R2133&gt;0,R2132=0),R2133,(1+(B2134/B2133-1)*Calc!$Z$1)*S2132),0))</f>
        <v>70.889050147938704</v>
      </c>
      <c r="T2133">
        <f>IF(B2134="",T2132,IFERROR(IF(AND(R2133&gt;0,R2132=0),R2133,(1+(B2134/B2133-1)*Calc!$Z$1-L2134)*T2132),0))</f>
        <v>69.361440149529912</v>
      </c>
      <c r="U2133">
        <f>IF(B2134="",U2132,IFERROR(IF(AND(R2133&gt;0,R2132=0),R2133,(1+(B2134/B2133-1)*Calc!$Z$1-M2134*2)*U2132),0))</f>
        <v>70.789629741071948</v>
      </c>
      <c r="V2133">
        <f>IF(B2134="",V2132,IFERROR(IF(AND(R2133&gt;0,R2132=0),R2133,(1+(B2134/B2133-1)*Calc!$Z$1-N2134*2)*V2132),0))</f>
        <v>70.161412146667004</v>
      </c>
      <c r="W2133">
        <f>IF(ISNUMBER(C2133),C2133,W2132)</f>
        <v>0.08</v>
      </c>
      <c r="Y2133" s="1">
        <f>IF(AND(Q2133&gt;=Chart!$F$2,Q2133&lt;=Chart!$F$3),Q2133,#N/A)</f>
        <v>44526.604166666672</v>
      </c>
      <c r="Z2133">
        <f>IF(AND(Q2133&gt;=Chart!$F$2,Q2133&lt;=Chart!$F$3),R2133,#N/A)</f>
        <v>68.692283509999996</v>
      </c>
      <c r="AA2133">
        <f>IF(AND(Q2133&gt;=Chart!$F$2,Q2133&lt;=Chart!$F$3),S2133,#N/A)</f>
        <v>70.889050147938704</v>
      </c>
      <c r="AB2133">
        <f>IF(AND(Q2133&gt;=Chart!$F$2,Q2133&lt;=Chart!$F$3),T2133,#N/A)</f>
        <v>69.361440149529912</v>
      </c>
      <c r="AC2133">
        <f>IF(AND(Q2133&gt;=Chart!$F$2,Q2133&lt;=Chart!$F$3),U2133,#N/A)</f>
        <v>70.789629741071948</v>
      </c>
      <c r="AD2133">
        <f>IF(AND(Q2133&gt;=Chart!$F$2,Q2133&lt;=Chart!$F$3),V2133,#N/A)</f>
        <v>70.161412146667004</v>
      </c>
      <c r="AE2133">
        <f>IF(AND(Q2133&gt;=Chart!$F$2,Q2133&lt;=Chart!$F$3),I2133,#N/A)</f>
        <v>7.3712782426894278E-3</v>
      </c>
      <c r="AF2133">
        <f>IF(AND(Q2133&gt;=Chart!$F$2,Q2133&lt;=Chart!$F$3),H2133/100,#N/A)</f>
        <v>1.2800000000000001E-2</v>
      </c>
      <c r="AG2133">
        <f>IF(AND(Q2133&gt;=Chart!$F$2,Q2133&lt;=Chart!$F$3),W2133/100,#N/A)</f>
        <v>8.0000000000000004E-4</v>
      </c>
    </row>
    <row r="2134" spans="1:33" x14ac:dyDescent="0.25">
      <c r="A2134">
        <v>1638196200</v>
      </c>
      <c r="B2134">
        <f>INDEX('Daily Data ADJ'!$1:$1048576,MATCH(Calc!$A2134,'Daily Data ADJ'!$A:$A,0),MATCH("SPY, CBOE BZX: Close",'Daily Data ADJ'!$1:$1,0))</f>
        <v>455.57827322999998</v>
      </c>
      <c r="C2134">
        <f>INDEX('Daily Data ADJ'!$1:$1048576,MATCH(Calc!$A2134,'Daily Data ADJ'!$A:$A,0),MATCH("EFFR, FRED: Close",'Daily Data ADJ'!$1:$1,0))</f>
        <v>0.08</v>
      </c>
      <c r="D2134">
        <f>INDEX('Daily Data ADJ'!$1:$1048576,MATCH(Calc!$A2134,'Daily Data ADJ'!$A:$A,1),MATCH("SOFR, FRED: Close",'Daily Data ADJ'!$1:$1,0))</f>
        <v>0.05</v>
      </c>
      <c r="E2134">
        <f>INDEX('Daily Data ADJ'!$1:$1048576,MATCH(Calc!$A2134,'Daily Data ADJ'!$A:$A,0),MATCH("UPRO, CBOE BZX: Close",'Daily Data ADJ'!$1:$1,0))</f>
        <v>71.125145579999995</v>
      </c>
      <c r="F2134">
        <f>INDEX('Daily Data ADJ'!$1:$1048576,MATCH(Calc!$A2134,'Daily Data ADJ'!$A:$A,0),MATCH("ES1!, CME_MINI: Close",'Daily Data ADJ'!$1:$1,0))</f>
        <v>4651</v>
      </c>
      <c r="G2134">
        <f>INDEX('Daily Data ADJ'!$1:$1048576,MATCH(Calc!$A2134,'Daily Data ADJ'!$A:$A,0),MATCH("ES2!, CME_MINI: Close",'Daily Data ADJ'!$1:$1,0))</f>
        <v>4645</v>
      </c>
      <c r="H2134">
        <f>INDEX('QUANDL MULTPL SP500_DIV_YIELD_M'!$A:$G,MATCH(Calc!$A2134,'QUANDL MULTPL SP500_DIV_YIELD_M'!$A:$A,1),MATCH('QUANDL MULTPL SP500_DIV_YIELD_M'!$E$1,'QUANDL MULTPL SP500_DIV_YIELD_M'!$A$1:$G$1,0))</f>
        <v>1.28</v>
      </c>
      <c r="I2134" s="5">
        <f t="shared" si="198"/>
        <v>7.6497961077497071E-3</v>
      </c>
      <c r="J2134" s="1">
        <f>A2134/24/60/60+DATE(1970,1,1)</f>
        <v>44529.604166666672</v>
      </c>
      <c r="K2134" s="3">
        <f t="shared" si="201"/>
        <v>3</v>
      </c>
      <c r="L2134" s="6">
        <f>(1+Chart!$F$4)^(1/(365/K2134))-1</f>
        <v>1.9979165917494157E-4</v>
      </c>
      <c r="M2134" s="6">
        <f t="shared" si="202"/>
        <v>6.5727353308897563E-6</v>
      </c>
      <c r="N2134" s="6">
        <f t="shared" si="203"/>
        <v>6.2637727033409973E-5</v>
      </c>
      <c r="O2134">
        <f>O2133*(B2134/B2133)</f>
        <v>455.57827323000532</v>
      </c>
      <c r="P2134">
        <f t="shared" si="199"/>
        <v>2021</v>
      </c>
      <c r="Q2134" s="1">
        <f t="shared" si="200"/>
        <v>44529.604166666672</v>
      </c>
      <c r="R2134">
        <f>IF(B2135="",R2133,IF(Q2134&gt;=Chart!$F$2,E2134,0))</f>
        <v>71.125145579999995</v>
      </c>
      <c r="S2134">
        <f>IF(B2135="",S2133,IFERROR(IF(AND(R2134&gt;0,R2133=0),R2134,(1+(B2135/B2134-1)*Calc!$Z$1)*S2133),0))</f>
        <v>66.751058239888337</v>
      </c>
      <c r="T2134">
        <f>IF(B2135="",T2133,IFERROR(IF(AND(R2134&gt;0,R2133=0),R2134,(1+(B2135/B2134-1)*Calc!$Z$1-L2135)*T2133),0))</f>
        <v>65.30800013347384</v>
      </c>
      <c r="U2134">
        <f>IF(B2135="",U2133,IFERROR(IF(AND(R2134&gt;0,R2133=0),R2134,(1+(B2135/B2134-1)*Calc!$Z$1-M2135*2)*U2133),0))</f>
        <v>66.657169852793317</v>
      </c>
      <c r="V2134">
        <f>IF(B2135="",V2133,IFERROR(IF(AND(R2134&gt;0,R2133=0),R2134,(1+(B2135/B2134-1)*Calc!$Z$1-N2135*2)*V2133),0))</f>
        <v>66.062962973415551</v>
      </c>
      <c r="W2134">
        <f>IF(ISNUMBER(C2134),C2134,W2133)</f>
        <v>0.08</v>
      </c>
      <c r="Y2134" s="1">
        <f>IF(AND(Q2134&gt;=Chart!$F$2,Q2134&lt;=Chart!$F$3),Q2134,#N/A)</f>
        <v>44529.604166666672</v>
      </c>
      <c r="Z2134">
        <f>IF(AND(Q2134&gt;=Chart!$F$2,Q2134&lt;=Chart!$F$3),R2134,#N/A)</f>
        <v>71.125145579999995</v>
      </c>
      <c r="AA2134">
        <f>IF(AND(Q2134&gt;=Chart!$F$2,Q2134&lt;=Chart!$F$3),S2134,#N/A)</f>
        <v>66.751058239888337</v>
      </c>
      <c r="AB2134">
        <f>IF(AND(Q2134&gt;=Chart!$F$2,Q2134&lt;=Chart!$F$3),T2134,#N/A)</f>
        <v>65.30800013347384</v>
      </c>
      <c r="AC2134">
        <f>IF(AND(Q2134&gt;=Chart!$F$2,Q2134&lt;=Chart!$F$3),U2134,#N/A)</f>
        <v>66.657169852793317</v>
      </c>
      <c r="AD2134">
        <f>IF(AND(Q2134&gt;=Chart!$F$2,Q2134&lt;=Chart!$F$3),V2134,#N/A)</f>
        <v>66.062962973415551</v>
      </c>
      <c r="AE2134">
        <f>IF(AND(Q2134&gt;=Chart!$F$2,Q2134&lt;=Chart!$F$3),I2134,#N/A)</f>
        <v>7.6497961077497071E-3</v>
      </c>
      <c r="AF2134">
        <f>IF(AND(Q2134&gt;=Chart!$F$2,Q2134&lt;=Chart!$F$3),H2134/100,#N/A)</f>
        <v>1.2800000000000001E-2</v>
      </c>
      <c r="AG2134">
        <f>IF(AND(Q2134&gt;=Chart!$F$2,Q2134&lt;=Chart!$F$3),W2134/100,#N/A)</f>
        <v>8.0000000000000004E-4</v>
      </c>
    </row>
    <row r="2135" spans="1:33" x14ac:dyDescent="0.25">
      <c r="A2135">
        <v>1638282600</v>
      </c>
      <c r="B2135">
        <f>INDEX('Daily Data ADJ'!$1:$1048576,MATCH(Calc!$A2135,'Daily Data ADJ'!$A:$A,0),MATCH("SPY, CBOE BZX: Close",'Daily Data ADJ'!$1:$1,0))</f>
        <v>446.71381436000001</v>
      </c>
      <c r="C2135">
        <f>INDEX('Daily Data ADJ'!$1:$1048576,MATCH(Calc!$A2135,'Daily Data ADJ'!$A:$A,0),MATCH("EFFR, FRED: Close",'Daily Data ADJ'!$1:$1,0))</f>
        <v>7.0000000000000007E-2</v>
      </c>
      <c r="D2135">
        <f>INDEX('Daily Data ADJ'!$1:$1048576,MATCH(Calc!$A2135,'Daily Data ADJ'!$A:$A,1),MATCH("SOFR, FRED: Close",'Daily Data ADJ'!$1:$1,0))</f>
        <v>0.05</v>
      </c>
      <c r="E2135">
        <f>INDEX('Daily Data ADJ'!$1:$1048576,MATCH(Calc!$A2135,'Daily Data ADJ'!$A:$A,0),MATCH("UPRO, CBOE BZX: Close",'Daily Data ADJ'!$1:$1,0))</f>
        <v>67.090276169999996</v>
      </c>
      <c r="F2135">
        <f>INDEX('Daily Data ADJ'!$1:$1048576,MATCH(Calc!$A2135,'Daily Data ADJ'!$A:$A,0),MATCH("ES1!, CME_MINI: Close",'Daily Data ADJ'!$1:$1,0))</f>
        <v>4566.25</v>
      </c>
      <c r="G2135">
        <f>INDEX('Daily Data ADJ'!$1:$1048576,MATCH(Calc!$A2135,'Daily Data ADJ'!$A:$A,0),MATCH("ES2!, CME_MINI: Close",'Daily Data ADJ'!$1:$1,0))</f>
        <v>4560.25</v>
      </c>
      <c r="H2135">
        <f>INDEX('QUANDL MULTPL SP500_DIV_YIELD_M'!$A:$G,MATCH(Calc!$A2135,'QUANDL MULTPL SP500_DIV_YIELD_M'!$A:$A,1),MATCH('QUANDL MULTPL SP500_DIV_YIELD_M'!$E$1,'QUANDL MULTPL SP500_DIV_YIELD_M'!$A$1:$G$1,0))</f>
        <v>1.29</v>
      </c>
      <c r="I2135" s="5">
        <f t="shared" si="198"/>
        <v>7.6543963125382582E-3</v>
      </c>
      <c r="J2135" s="1">
        <f>A2135/24/60/60+DATE(1970,1,1)</f>
        <v>44530.604166666672</v>
      </c>
      <c r="K2135" s="3">
        <f t="shared" si="201"/>
        <v>1</v>
      </c>
      <c r="L2135" s="6">
        <f>(1+Chart!$F$4)^(1/(365/K2135))-1</f>
        <v>6.6592785027408397E-5</v>
      </c>
      <c r="M2135" s="6">
        <f t="shared" si="202"/>
        <v>1.9171391369976476E-6</v>
      </c>
      <c r="N2135" s="6">
        <f t="shared" si="203"/>
        <v>2.0891314269633199E-5</v>
      </c>
      <c r="O2135">
        <f>O2134*(B2135/B2134)</f>
        <v>446.7138143600053</v>
      </c>
      <c r="P2135">
        <f t="shared" si="199"/>
        <v>2021</v>
      </c>
      <c r="Q2135" s="1">
        <f t="shared" si="200"/>
        <v>44530.604166666672</v>
      </c>
      <c r="R2135">
        <f>IF(B2136="",R2134,IF(Q2135&gt;=Chart!$F$2,E2135,0))</f>
        <v>67.090276169999996</v>
      </c>
      <c r="S2135">
        <f>IF(B2136="",S2134,IFERROR(IF(AND(R2135&gt;0,R2134=0),R2135,(1+(B2136/B2135-1)*Calc!$Z$1)*S2134),0))</f>
        <v>64.526804433318887</v>
      </c>
      <c r="T2135">
        <f>IF(B2136="",T2134,IFERROR(IF(AND(R2135&gt;0,R2134=0),R2135,(1+(B2136/B2135-1)*Calc!$Z$1-L2136)*T2134),0))</f>
        <v>63.127482327999289</v>
      </c>
      <c r="U2135">
        <f>IF(B2136="",U2134,IFERROR(IF(AND(R2135&gt;0,R2134=0),R2135,(1+(B2136/B2135-1)*Calc!$Z$1-M2136*2)*U2134),0))</f>
        <v>64.435752480639763</v>
      </c>
      <c r="V2135">
        <f>IF(B2136="",V2134,IFERROR(IF(AND(R2135&gt;0,R2134=0),R2135,(1+(B2136/B2135-1)*Calc!$Z$1-N2136*2)*V2134),0))</f>
        <v>63.858829579820792</v>
      </c>
      <c r="W2135">
        <f>IF(ISNUMBER(C2135),C2135,W2134)</f>
        <v>7.0000000000000007E-2</v>
      </c>
      <c r="Y2135" s="1">
        <f>IF(AND(Q2135&gt;=Chart!$F$2,Q2135&lt;=Chart!$F$3),Q2135,#N/A)</f>
        <v>44530.604166666672</v>
      </c>
      <c r="Z2135">
        <f>IF(AND(Q2135&gt;=Chart!$F$2,Q2135&lt;=Chart!$F$3),R2135,#N/A)</f>
        <v>67.090276169999996</v>
      </c>
      <c r="AA2135">
        <f>IF(AND(Q2135&gt;=Chart!$F$2,Q2135&lt;=Chart!$F$3),S2135,#N/A)</f>
        <v>64.526804433318887</v>
      </c>
      <c r="AB2135">
        <f>IF(AND(Q2135&gt;=Chart!$F$2,Q2135&lt;=Chart!$F$3),T2135,#N/A)</f>
        <v>63.127482327999289</v>
      </c>
      <c r="AC2135">
        <f>IF(AND(Q2135&gt;=Chart!$F$2,Q2135&lt;=Chart!$F$3),U2135,#N/A)</f>
        <v>64.435752480639763</v>
      </c>
      <c r="AD2135">
        <f>IF(AND(Q2135&gt;=Chart!$F$2,Q2135&lt;=Chart!$F$3),V2135,#N/A)</f>
        <v>63.858829579820792</v>
      </c>
      <c r="AE2135">
        <f>IF(AND(Q2135&gt;=Chart!$F$2,Q2135&lt;=Chart!$F$3),I2135,#N/A)</f>
        <v>7.6543963125382582E-3</v>
      </c>
      <c r="AF2135">
        <f>IF(AND(Q2135&gt;=Chart!$F$2,Q2135&lt;=Chart!$F$3),H2135/100,#N/A)</f>
        <v>1.29E-2</v>
      </c>
      <c r="AG2135">
        <f>IF(AND(Q2135&gt;=Chart!$F$2,Q2135&lt;=Chart!$F$3),W2135/100,#N/A)</f>
        <v>7.000000000000001E-4</v>
      </c>
    </row>
    <row r="2136" spans="1:33" x14ac:dyDescent="0.25">
      <c r="A2136">
        <v>1638369000</v>
      </c>
      <c r="B2136">
        <f>INDEX('Daily Data ADJ'!$1:$1048576,MATCH(Calc!$A2136,'Daily Data ADJ'!$A:$A,0),MATCH("SPY, CBOE BZX: Close",'Daily Data ADJ'!$1:$1,0))</f>
        <v>441.75207079</v>
      </c>
      <c r="C2136">
        <f>INDEX('Daily Data ADJ'!$1:$1048576,MATCH(Calc!$A2136,'Daily Data ADJ'!$A:$A,0),MATCH("EFFR, FRED: Close",'Daily Data ADJ'!$1:$1,0))</f>
        <v>0.08</v>
      </c>
      <c r="D2136">
        <f>INDEX('Daily Data ADJ'!$1:$1048576,MATCH(Calc!$A2136,'Daily Data ADJ'!$A:$A,1),MATCH("SOFR, FRED: Close",'Daily Data ADJ'!$1:$1,0))</f>
        <v>0.05</v>
      </c>
      <c r="E2136">
        <f>INDEX('Daily Data ADJ'!$1:$1048576,MATCH(Calc!$A2136,'Daily Data ADJ'!$A:$A,0),MATCH("UPRO, CBOE BZX: Close",'Daily Data ADJ'!$1:$1,0))</f>
        <v>64.717116239999996</v>
      </c>
      <c r="F2136">
        <f>INDEX('Daily Data ADJ'!$1:$1048576,MATCH(Calc!$A2136,'Daily Data ADJ'!$A:$A,0),MATCH("ES1!, CME_MINI: Close",'Daily Data ADJ'!$1:$1,0))</f>
        <v>4508.5</v>
      </c>
      <c r="G2136">
        <f>INDEX('Daily Data ADJ'!$1:$1048576,MATCH(Calc!$A2136,'Daily Data ADJ'!$A:$A,0),MATCH("ES2!, CME_MINI: Close",'Daily Data ADJ'!$1:$1,0))</f>
        <v>4502.5</v>
      </c>
      <c r="H2136">
        <f>INDEX('QUANDL MULTPL SP500_DIV_YIELD_M'!$A:$G,MATCH(Calc!$A2136,'QUANDL MULTPL SP500_DIV_YIELD_M'!$A:$A,1),MATCH('QUANDL MULTPL SP500_DIV_YIELD_M'!$E$1,'QUANDL MULTPL SP500_DIV_YIELD_M'!$A$1:$G$1,0))</f>
        <v>1.31</v>
      </c>
      <c r="I2136" s="5">
        <f t="shared" si="198"/>
        <v>7.7873388072473571E-3</v>
      </c>
      <c r="J2136" s="1">
        <f>A2136/24/60/60+DATE(1970,1,1)</f>
        <v>44531.604166666672</v>
      </c>
      <c r="K2136" s="3">
        <f t="shared" si="201"/>
        <v>1</v>
      </c>
      <c r="L2136" s="6">
        <f>(1+Chart!$F$4)^(1/(365/K2136))-1</f>
        <v>6.6592785027408397E-5</v>
      </c>
      <c r="M2136" s="6">
        <f t="shared" si="202"/>
        <v>2.1909069769510126E-6</v>
      </c>
      <c r="N2136" s="6">
        <f t="shared" si="203"/>
        <v>2.1252757304246472E-5</v>
      </c>
      <c r="O2136">
        <f>O2135*(B2136/B2135)</f>
        <v>441.75207079000523</v>
      </c>
      <c r="P2136">
        <f t="shared" si="199"/>
        <v>2021</v>
      </c>
      <c r="Q2136" s="1">
        <f t="shared" si="200"/>
        <v>44531.604166666672</v>
      </c>
      <c r="R2136">
        <f>IF(B2137="",R2135,IF(Q2136&gt;=Chart!$F$2,E2136,0))</f>
        <v>64.717116239999996</v>
      </c>
      <c r="S2136">
        <f>IF(B2137="",S2135,IFERROR(IF(AND(R2136&gt;0,R2135=0),R2136,(1+(B2137/B2136-1)*Calc!$Z$1)*S2135),0))</f>
        <v>67.491743061513148</v>
      </c>
      <c r="T2136">
        <f>IF(B2137="",T2135,IFERROR(IF(AND(R2136&gt;0,R2135=0),R2136,(1+(B2137/B2136-1)*Calc!$Z$1-L2137)*T2135),0))</f>
        <v>66.023919746005831</v>
      </c>
      <c r="U2136">
        <f>IF(B2137="",U2135,IFERROR(IF(AND(R2136&gt;0,R2135=0),R2136,(1+(B2137/B2136-1)*Calc!$Z$1-M2137*2)*U2135),0))</f>
        <v>67.396225022132072</v>
      </c>
      <c r="V2136">
        <f>IF(B2137="",V2135,IFERROR(IF(AND(R2136&gt;0,R2135=0),R2136,(1+(B2137/B2136-1)*Calc!$Z$1-N2137*2)*V2135),0))</f>
        <v>66.790334059071412</v>
      </c>
      <c r="W2136">
        <f>IF(ISNUMBER(C2136),C2136,W2135)</f>
        <v>0.08</v>
      </c>
      <c r="Y2136" s="1">
        <f>IF(AND(Q2136&gt;=Chart!$F$2,Q2136&lt;=Chart!$F$3),Q2136,#N/A)</f>
        <v>44531.604166666672</v>
      </c>
      <c r="Z2136">
        <f>IF(AND(Q2136&gt;=Chart!$F$2,Q2136&lt;=Chart!$F$3),R2136,#N/A)</f>
        <v>64.717116239999996</v>
      </c>
      <c r="AA2136">
        <f>IF(AND(Q2136&gt;=Chart!$F$2,Q2136&lt;=Chart!$F$3),S2136,#N/A)</f>
        <v>67.491743061513148</v>
      </c>
      <c r="AB2136">
        <f>IF(AND(Q2136&gt;=Chart!$F$2,Q2136&lt;=Chart!$F$3),T2136,#N/A)</f>
        <v>66.023919746005831</v>
      </c>
      <c r="AC2136">
        <f>IF(AND(Q2136&gt;=Chart!$F$2,Q2136&lt;=Chart!$F$3),U2136,#N/A)</f>
        <v>67.396225022132072</v>
      </c>
      <c r="AD2136">
        <f>IF(AND(Q2136&gt;=Chart!$F$2,Q2136&lt;=Chart!$F$3),V2136,#N/A)</f>
        <v>66.790334059071412</v>
      </c>
      <c r="AE2136">
        <f>IF(AND(Q2136&gt;=Chart!$F$2,Q2136&lt;=Chart!$F$3),I2136,#N/A)</f>
        <v>7.7873388072473571E-3</v>
      </c>
      <c r="AF2136">
        <f>IF(AND(Q2136&gt;=Chart!$F$2,Q2136&lt;=Chart!$F$3),H2136/100,#N/A)</f>
        <v>1.3100000000000001E-2</v>
      </c>
      <c r="AG2136">
        <f>IF(AND(Q2136&gt;=Chart!$F$2,Q2136&lt;=Chart!$F$3),W2136/100,#N/A)</f>
        <v>8.0000000000000004E-4</v>
      </c>
    </row>
    <row r="2137" spans="1:33" x14ac:dyDescent="0.25">
      <c r="A2137">
        <v>1638455400</v>
      </c>
      <c r="B2137">
        <f>INDEX('Daily Data ADJ'!$1:$1048576,MATCH(Calc!$A2137,'Daily Data ADJ'!$A:$A,0),MATCH("SPY, CBOE BZX: Close",'Daily Data ADJ'!$1:$1,0))</f>
        <v>448.51808475000001</v>
      </c>
      <c r="C2137">
        <f>INDEX('Daily Data ADJ'!$1:$1048576,MATCH(Calc!$A2137,'Daily Data ADJ'!$A:$A,0),MATCH("EFFR, FRED: Close",'Daily Data ADJ'!$1:$1,0))</f>
        <v>0.08</v>
      </c>
      <c r="D2137">
        <f>INDEX('Daily Data ADJ'!$1:$1048576,MATCH(Calc!$A2137,'Daily Data ADJ'!$A:$A,1),MATCH("SOFR, FRED: Close",'Daily Data ADJ'!$1:$1,0))</f>
        <v>0.05</v>
      </c>
      <c r="E2137">
        <f>INDEX('Daily Data ADJ'!$1:$1048576,MATCH(Calc!$A2137,'Daily Data ADJ'!$A:$A,0),MATCH("UPRO, CBOE BZX: Close",'Daily Data ADJ'!$1:$1,0))</f>
        <v>67.637545759999995</v>
      </c>
      <c r="F2137">
        <f>INDEX('Daily Data ADJ'!$1:$1048576,MATCH(Calc!$A2137,'Daily Data ADJ'!$A:$A,0),MATCH("ES1!, CME_MINI: Close",'Daily Data ADJ'!$1:$1,0))</f>
        <v>4575.75</v>
      </c>
      <c r="G2137">
        <f>INDEX('Daily Data ADJ'!$1:$1048576,MATCH(Calc!$A2137,'Daily Data ADJ'!$A:$A,0),MATCH("ES2!, CME_MINI: Close",'Daily Data ADJ'!$1:$1,0))</f>
        <v>4569.75</v>
      </c>
      <c r="H2137">
        <f>INDEX('QUANDL MULTPL SP500_DIV_YIELD_M'!$A:$G,MATCH(Calc!$A2137,'QUANDL MULTPL SP500_DIV_YIELD_M'!$A:$A,1),MATCH('QUANDL MULTPL SP500_DIV_YIELD_M'!$E$1,'QUANDL MULTPL SP500_DIV_YIELD_M'!$A$1:$G$1,0))</f>
        <v>1.31</v>
      </c>
      <c r="I2137" s="5">
        <f t="shared" si="198"/>
        <v>7.8652656119764242E-3</v>
      </c>
      <c r="J2137" s="1">
        <f>A2137/24/60/60+DATE(1970,1,1)</f>
        <v>44532.604166666672</v>
      </c>
      <c r="K2137" s="3">
        <f t="shared" si="201"/>
        <v>1</v>
      </c>
      <c r="L2137" s="6">
        <f>(1+Chart!$F$4)^(1/(365/K2137))-1</f>
        <v>6.6592785027408397E-5</v>
      </c>
      <c r="M2137" s="6">
        <f t="shared" si="202"/>
        <v>2.1909069769510126E-6</v>
      </c>
      <c r="N2137" s="6">
        <f t="shared" si="203"/>
        <v>2.1464601998921751E-5</v>
      </c>
      <c r="O2137">
        <f>O2136*(B2137/B2136)</f>
        <v>448.5180847500053</v>
      </c>
      <c r="P2137">
        <f t="shared" si="199"/>
        <v>2021</v>
      </c>
      <c r="Q2137" s="1">
        <f t="shared" si="200"/>
        <v>44532.604166666672</v>
      </c>
      <c r="R2137">
        <f>IF(B2138="",R2136,IF(Q2137&gt;=Chart!$F$2,E2137,0))</f>
        <v>67.637545759999995</v>
      </c>
      <c r="S2137">
        <f>IF(B2138="",S2136,IFERROR(IF(AND(R2137&gt;0,R2136=0),R2137,(1+(B2138/B2137-1)*Calc!$Z$1)*S2136),0))</f>
        <v>65.729934114054629</v>
      </c>
      <c r="T2137">
        <f>IF(B2138="",T2136,IFERROR(IF(AND(R2137&gt;0,R2136=0),R2137,(1+(B2138/B2137-1)*Calc!$Z$1-L2138)*T2136),0))</f>
        <v>64.296030239256012</v>
      </c>
      <c r="U2137">
        <f>IF(B2138="",U2136,IFERROR(IF(AND(R2137&gt;0,R2136=0),R2137,(1+(B2138/B2137-1)*Calc!$Z$1-M2138*2)*U2136),0))</f>
        <v>65.636614166203969</v>
      </c>
      <c r="V2137">
        <f>IF(B2138="",V2136,IFERROR(IF(AND(R2137&gt;0,R2136=0),R2137,(1+(B2138/B2137-1)*Calc!$Z$1-N2138*2)*V2136),0))</f>
        <v>65.04406319168092</v>
      </c>
      <c r="W2137">
        <f>IF(ISNUMBER(C2137),C2137,W2136)</f>
        <v>0.08</v>
      </c>
      <c r="Y2137" s="1">
        <f>IF(AND(Q2137&gt;=Chart!$F$2,Q2137&lt;=Chart!$F$3),Q2137,#N/A)</f>
        <v>44532.604166666672</v>
      </c>
      <c r="Z2137">
        <f>IF(AND(Q2137&gt;=Chart!$F$2,Q2137&lt;=Chart!$F$3),R2137,#N/A)</f>
        <v>67.637545759999995</v>
      </c>
      <c r="AA2137">
        <f>IF(AND(Q2137&gt;=Chart!$F$2,Q2137&lt;=Chart!$F$3),S2137,#N/A)</f>
        <v>65.729934114054629</v>
      </c>
      <c r="AB2137">
        <f>IF(AND(Q2137&gt;=Chart!$F$2,Q2137&lt;=Chart!$F$3),T2137,#N/A)</f>
        <v>64.296030239256012</v>
      </c>
      <c r="AC2137">
        <f>IF(AND(Q2137&gt;=Chart!$F$2,Q2137&lt;=Chart!$F$3),U2137,#N/A)</f>
        <v>65.636614166203969</v>
      </c>
      <c r="AD2137">
        <f>IF(AND(Q2137&gt;=Chart!$F$2,Q2137&lt;=Chart!$F$3),V2137,#N/A)</f>
        <v>65.04406319168092</v>
      </c>
      <c r="AE2137">
        <f>IF(AND(Q2137&gt;=Chart!$F$2,Q2137&lt;=Chart!$F$3),I2137,#N/A)</f>
        <v>7.8652656119764242E-3</v>
      </c>
      <c r="AF2137">
        <f>IF(AND(Q2137&gt;=Chart!$F$2,Q2137&lt;=Chart!$F$3),H2137/100,#N/A)</f>
        <v>1.3100000000000001E-2</v>
      </c>
      <c r="AG2137">
        <f>IF(AND(Q2137&gt;=Chart!$F$2,Q2137&lt;=Chart!$F$3),W2137/100,#N/A)</f>
        <v>8.0000000000000004E-4</v>
      </c>
    </row>
    <row r="2138" spans="1:33" x14ac:dyDescent="0.25">
      <c r="A2138">
        <v>1638541800</v>
      </c>
      <c r="B2138">
        <f>INDEX('Daily Data ADJ'!$1:$1048576,MATCH(Calc!$A2138,'Daily Data ADJ'!$A:$A,0),MATCH("SPY, CBOE BZX: Close",'Daily Data ADJ'!$1:$1,0))</f>
        <v>444.61536945</v>
      </c>
      <c r="C2138">
        <f>INDEX('Daily Data ADJ'!$1:$1048576,MATCH(Calc!$A2138,'Daily Data ADJ'!$A:$A,0),MATCH("EFFR, FRED: Close",'Daily Data ADJ'!$1:$1,0))</f>
        <v>0.08</v>
      </c>
      <c r="D2138">
        <f>INDEX('Daily Data ADJ'!$1:$1048576,MATCH(Calc!$A2138,'Daily Data ADJ'!$A:$A,1),MATCH("SOFR, FRED: Close",'Daily Data ADJ'!$1:$1,0))</f>
        <v>0.05</v>
      </c>
      <c r="E2138">
        <f>INDEX('Daily Data ADJ'!$1:$1048576,MATCH(Calc!$A2138,'Daily Data ADJ'!$A:$A,0),MATCH("UPRO, CBOE BZX: Close",'Daily Data ADJ'!$1:$1,0))</f>
        <v>65.856432010000006</v>
      </c>
      <c r="F2138">
        <f>INDEX('Daily Data ADJ'!$1:$1048576,MATCH(Calc!$A2138,'Daily Data ADJ'!$A:$A,0),MATCH("ES1!, CME_MINI: Close",'Daily Data ADJ'!$1:$1,0))</f>
        <v>4537.5</v>
      </c>
      <c r="G2138">
        <f>INDEX('Daily Data ADJ'!$1:$1048576,MATCH(Calc!$A2138,'Daily Data ADJ'!$A:$A,0),MATCH("ES2!, CME_MINI: Close",'Daily Data ADJ'!$1:$1,0))</f>
        <v>4531.25</v>
      </c>
      <c r="H2138">
        <f>INDEX('QUANDL MULTPL SP500_DIV_YIELD_M'!$A:$G,MATCH(Calc!$A2138,'QUANDL MULTPL SP500_DIV_YIELD_M'!$A:$A,1),MATCH('QUANDL MULTPL SP500_DIV_YIELD_M'!$E$1,'QUANDL MULTPL SP500_DIV_YIELD_M'!$A$1:$G$1,0))</f>
        <v>1.31</v>
      </c>
      <c r="I2138" s="5">
        <f t="shared" si="198"/>
        <v>7.6017312346899901E-3</v>
      </c>
      <c r="J2138" s="1">
        <f>A2138/24/60/60+DATE(1970,1,1)</f>
        <v>44533.604166666672</v>
      </c>
      <c r="K2138" s="3">
        <f t="shared" si="201"/>
        <v>1</v>
      </c>
      <c r="L2138" s="6">
        <f>(1+Chart!$F$4)^(1/(365/K2138))-1</f>
        <v>6.6592785027408397E-5</v>
      </c>
      <c r="M2138" s="6">
        <f t="shared" si="202"/>
        <v>2.1909069769510126E-6</v>
      </c>
      <c r="N2138" s="6">
        <f t="shared" si="203"/>
        <v>2.0748115708846271E-5</v>
      </c>
      <c r="O2138">
        <f>O2137*(B2138/B2137)</f>
        <v>444.61536945000523</v>
      </c>
      <c r="P2138">
        <f t="shared" si="199"/>
        <v>2021</v>
      </c>
      <c r="Q2138" s="1">
        <f t="shared" si="200"/>
        <v>44533.604166666672</v>
      </c>
      <c r="R2138">
        <f>IF(B2139="",R2137,IF(Q2138&gt;=Chart!$F$2,E2138,0))</f>
        <v>65.856432010000006</v>
      </c>
      <c r="S2138">
        <f>IF(B2139="",S2137,IFERROR(IF(AND(R2138&gt;0,R2137=0),R2138,(1+(B2139/B2138-1)*Calc!$Z$1)*S2137),0))</f>
        <v>68.065316847867408</v>
      </c>
      <c r="T2138">
        <f>IF(B2139="",T2137,IFERROR(IF(AND(R2138&gt;0,R2137=0),R2138,(1+(B2139/B2138-1)*Calc!$Z$1-L2139)*T2137),0))</f>
        <v>66.56762059765552</v>
      </c>
      <c r="U2138">
        <f>IF(B2139="",U2137,IFERROR(IF(AND(R2138&gt;0,R2137=0),R2138,(1+(B2139/B2138-1)*Calc!$Z$1-M2139*2)*U2137),0))</f>
        <v>67.967818420675158</v>
      </c>
      <c r="V2138">
        <f>IF(B2139="",V2137,IFERROR(IF(AND(R2138&gt;0,R2137=0),R2138,(1+(B2139/B2138-1)*Calc!$Z$1-N2139*2)*V2137),0))</f>
        <v>67.34737344413449</v>
      </c>
      <c r="W2138">
        <f>IF(ISNUMBER(C2138),C2138,W2137)</f>
        <v>0.08</v>
      </c>
      <c r="Y2138" s="1">
        <f>IF(AND(Q2138&gt;=Chart!$F$2,Q2138&lt;=Chart!$F$3),Q2138,#N/A)</f>
        <v>44533.604166666672</v>
      </c>
      <c r="Z2138">
        <f>IF(AND(Q2138&gt;=Chart!$F$2,Q2138&lt;=Chart!$F$3),R2138,#N/A)</f>
        <v>65.856432010000006</v>
      </c>
      <c r="AA2138">
        <f>IF(AND(Q2138&gt;=Chart!$F$2,Q2138&lt;=Chart!$F$3),S2138,#N/A)</f>
        <v>68.065316847867408</v>
      </c>
      <c r="AB2138">
        <f>IF(AND(Q2138&gt;=Chart!$F$2,Q2138&lt;=Chart!$F$3),T2138,#N/A)</f>
        <v>66.56762059765552</v>
      </c>
      <c r="AC2138">
        <f>IF(AND(Q2138&gt;=Chart!$F$2,Q2138&lt;=Chart!$F$3),U2138,#N/A)</f>
        <v>67.967818420675158</v>
      </c>
      <c r="AD2138">
        <f>IF(AND(Q2138&gt;=Chart!$F$2,Q2138&lt;=Chart!$F$3),V2138,#N/A)</f>
        <v>67.34737344413449</v>
      </c>
      <c r="AE2138">
        <f>IF(AND(Q2138&gt;=Chart!$F$2,Q2138&lt;=Chart!$F$3),I2138,#N/A)</f>
        <v>7.6017312346899901E-3</v>
      </c>
      <c r="AF2138">
        <f>IF(AND(Q2138&gt;=Chart!$F$2,Q2138&lt;=Chart!$F$3),H2138/100,#N/A)</f>
        <v>1.3100000000000001E-2</v>
      </c>
      <c r="AG2138">
        <f>IF(AND(Q2138&gt;=Chart!$F$2,Q2138&lt;=Chart!$F$3),W2138/100,#N/A)</f>
        <v>8.0000000000000004E-4</v>
      </c>
    </row>
    <row r="2139" spans="1:33" x14ac:dyDescent="0.25">
      <c r="A2139">
        <v>1638801000</v>
      </c>
      <c r="B2139">
        <f>INDEX('Daily Data ADJ'!$1:$1048576,MATCH(Calc!$A2139,'Daily Data ADJ'!$A:$A,0),MATCH("SPY, CBOE BZX: Close",'Daily Data ADJ'!$1:$1,0))</f>
        <v>449.88109336000002</v>
      </c>
      <c r="C2139">
        <f>INDEX('Daily Data ADJ'!$1:$1048576,MATCH(Calc!$A2139,'Daily Data ADJ'!$A:$A,0),MATCH("EFFR, FRED: Close",'Daily Data ADJ'!$1:$1,0))</f>
        <v>0.08</v>
      </c>
      <c r="D2139">
        <f>INDEX('Daily Data ADJ'!$1:$1048576,MATCH(Calc!$A2139,'Daily Data ADJ'!$A:$A,1),MATCH("SOFR, FRED: Close",'Daily Data ADJ'!$1:$1,0))</f>
        <v>0.05</v>
      </c>
      <c r="E2139">
        <f>INDEX('Daily Data ADJ'!$1:$1048576,MATCH(Calc!$A2139,'Daily Data ADJ'!$A:$A,0),MATCH("UPRO, CBOE BZX: Close",'Daily Data ADJ'!$1:$1,0))</f>
        <v>68.209691239999998</v>
      </c>
      <c r="F2139">
        <f>INDEX('Daily Data ADJ'!$1:$1048576,MATCH(Calc!$A2139,'Daily Data ADJ'!$A:$A,0),MATCH("ES1!, CME_MINI: Close",'Daily Data ADJ'!$1:$1,0))</f>
        <v>4590</v>
      </c>
      <c r="G2139">
        <f>INDEX('Daily Data ADJ'!$1:$1048576,MATCH(Calc!$A2139,'Daily Data ADJ'!$A:$A,0),MATCH("ES2!, CME_MINI: Close",'Daily Data ADJ'!$1:$1,0))</f>
        <v>4583.25</v>
      </c>
      <c r="H2139">
        <f>INDEX('QUANDL MULTPL SP500_DIV_YIELD_M'!$A:$G,MATCH(Calc!$A2139,'QUANDL MULTPL SP500_DIV_YIELD_M'!$A:$A,1),MATCH('QUANDL MULTPL SP500_DIV_YIELD_M'!$E$1,'QUANDL MULTPL SP500_DIV_YIELD_M'!$A$1:$G$1,0))</f>
        <v>1.31</v>
      </c>
      <c r="I2139" s="5">
        <f t="shared" si="198"/>
        <v>7.2306101206958129E-3</v>
      </c>
      <c r="J2139" s="1">
        <f>A2139/24/60/60+DATE(1970,1,1)</f>
        <v>44536.604166666672</v>
      </c>
      <c r="K2139" s="3">
        <f t="shared" si="201"/>
        <v>3</v>
      </c>
      <c r="L2139" s="6">
        <f>(1+Chart!$F$4)^(1/(365/K2139))-1</f>
        <v>1.9979165917494157E-4</v>
      </c>
      <c r="M2139" s="6">
        <f t="shared" si="202"/>
        <v>6.5727353308897563E-6</v>
      </c>
      <c r="N2139" s="6">
        <f t="shared" si="203"/>
        <v>5.9217599233996054E-5</v>
      </c>
      <c r="O2139">
        <f>O2138*(B2139/B2138)</f>
        <v>449.88109336000537</v>
      </c>
      <c r="P2139">
        <f t="shared" si="199"/>
        <v>2021</v>
      </c>
      <c r="Q2139" s="1">
        <f t="shared" si="200"/>
        <v>44536.604166666672</v>
      </c>
      <c r="R2139">
        <f>IF(B2140="",R2138,IF(Q2139&gt;=Chart!$F$2,E2139,0))</f>
        <v>68.209691239999998</v>
      </c>
      <c r="S2139">
        <f>IF(B2140="",S2138,IFERROR(IF(AND(R2139&gt;0,R2138=0),R2139,(1+(B2140/B2139-1)*Calc!$Z$1)*S2138),0))</f>
        <v>72.289078414254178</v>
      </c>
      <c r="T2139">
        <f>IF(B2140="",T2138,IFERROR(IF(AND(R2139&gt;0,R2138=0),R2139,(1+(B2140/B2139-1)*Calc!$Z$1-L2140)*T2138),0))</f>
        <v>70.69401039686116</v>
      </c>
      <c r="U2139">
        <f>IF(B2140="",U2138,IFERROR(IF(AND(R2139&gt;0,R2138=0),R2139,(1+(B2140/B2139-1)*Calc!$Z$1-M2140*2)*U2138),0))</f>
        <v>72.185231945193095</v>
      </c>
      <c r="V2139">
        <f>IF(B2140="",V2138,IFERROR(IF(AND(R2139&gt;0,R2138=0),R2139,(1+(B2140/B2139-1)*Calc!$Z$1-N2140*2)*V2138),0))</f>
        <v>71.523803288470361</v>
      </c>
      <c r="W2139">
        <f>IF(ISNUMBER(C2139),C2139,W2138)</f>
        <v>0.08</v>
      </c>
      <c r="Y2139" s="1">
        <f>IF(AND(Q2139&gt;=Chart!$F$2,Q2139&lt;=Chart!$F$3),Q2139,#N/A)</f>
        <v>44536.604166666672</v>
      </c>
      <c r="Z2139">
        <f>IF(AND(Q2139&gt;=Chart!$F$2,Q2139&lt;=Chart!$F$3),R2139,#N/A)</f>
        <v>68.209691239999998</v>
      </c>
      <c r="AA2139">
        <f>IF(AND(Q2139&gt;=Chart!$F$2,Q2139&lt;=Chart!$F$3),S2139,#N/A)</f>
        <v>72.289078414254178</v>
      </c>
      <c r="AB2139">
        <f>IF(AND(Q2139&gt;=Chart!$F$2,Q2139&lt;=Chart!$F$3),T2139,#N/A)</f>
        <v>70.69401039686116</v>
      </c>
      <c r="AC2139">
        <f>IF(AND(Q2139&gt;=Chart!$F$2,Q2139&lt;=Chart!$F$3),U2139,#N/A)</f>
        <v>72.185231945193095</v>
      </c>
      <c r="AD2139">
        <f>IF(AND(Q2139&gt;=Chart!$F$2,Q2139&lt;=Chart!$F$3),V2139,#N/A)</f>
        <v>71.523803288470361</v>
      </c>
      <c r="AE2139">
        <f>IF(AND(Q2139&gt;=Chart!$F$2,Q2139&lt;=Chart!$F$3),I2139,#N/A)</f>
        <v>7.2306101206958129E-3</v>
      </c>
      <c r="AF2139">
        <f>IF(AND(Q2139&gt;=Chart!$F$2,Q2139&lt;=Chart!$F$3),H2139/100,#N/A)</f>
        <v>1.3100000000000001E-2</v>
      </c>
      <c r="AG2139">
        <f>IF(AND(Q2139&gt;=Chart!$F$2,Q2139&lt;=Chart!$F$3),W2139/100,#N/A)</f>
        <v>8.0000000000000004E-4</v>
      </c>
    </row>
    <row r="2140" spans="1:33" x14ac:dyDescent="0.25">
      <c r="A2140">
        <v>1638887400</v>
      </c>
      <c r="B2140">
        <f>INDEX('Daily Data ADJ'!$1:$1048576,MATCH(Calc!$A2140,'Daily Data ADJ'!$A:$A,0),MATCH("SPY, CBOE BZX: Close",'Daily Data ADJ'!$1:$1,0))</f>
        <v>459.18681400000003</v>
      </c>
      <c r="C2140">
        <f>INDEX('Daily Data ADJ'!$1:$1048576,MATCH(Calc!$A2140,'Daily Data ADJ'!$A:$A,0),MATCH("EFFR, FRED: Close",'Daily Data ADJ'!$1:$1,0))</f>
        <v>0.08</v>
      </c>
      <c r="D2140">
        <f>INDEX('Daily Data ADJ'!$1:$1048576,MATCH(Calc!$A2140,'Daily Data ADJ'!$A:$A,1),MATCH("SOFR, FRED: Close",'Daily Data ADJ'!$1:$1,0))</f>
        <v>0.05</v>
      </c>
      <c r="E2140">
        <f>INDEX('Daily Data ADJ'!$1:$1048576,MATCH(Calc!$A2140,'Daily Data ADJ'!$A:$A,0),MATCH("UPRO, CBOE BZX: Close",'Daily Data ADJ'!$1:$1,0))</f>
        <v>72.433617409999997</v>
      </c>
      <c r="F2140">
        <f>INDEX('Daily Data ADJ'!$1:$1048576,MATCH(Calc!$A2140,'Daily Data ADJ'!$A:$A,0),MATCH("ES1!, CME_MINI: Close",'Daily Data ADJ'!$1:$1,0))</f>
        <v>4685</v>
      </c>
      <c r="G2140">
        <f>INDEX('Daily Data ADJ'!$1:$1048576,MATCH(Calc!$A2140,'Daily Data ADJ'!$A:$A,0),MATCH("ES2!, CME_MINI: Close",'Daily Data ADJ'!$1:$1,0))</f>
        <v>4678.5</v>
      </c>
      <c r="H2140">
        <f>INDEX('QUANDL MULTPL SP500_DIV_YIELD_M'!$A:$G,MATCH(Calc!$A2140,'QUANDL MULTPL SP500_DIV_YIELD_M'!$A:$A,1),MATCH('QUANDL MULTPL SP500_DIV_YIELD_M'!$E$1,'QUANDL MULTPL SP500_DIV_YIELD_M'!$A$1:$G$1,0))</f>
        <v>1.31</v>
      </c>
      <c r="I2140" s="5">
        <f t="shared" si="198"/>
        <v>7.5619122365189195E-3</v>
      </c>
      <c r="J2140" s="1">
        <f>A2140/24/60/60+DATE(1970,1,1)</f>
        <v>44537.604166666672</v>
      </c>
      <c r="K2140" s="3">
        <f t="shared" si="201"/>
        <v>1</v>
      </c>
      <c r="L2140" s="6">
        <f>(1+Chart!$F$4)^(1/(365/K2140))-1</f>
        <v>6.6592785027408397E-5</v>
      </c>
      <c r="M2140" s="6">
        <f t="shared" si="202"/>
        <v>2.1909069769510126E-6</v>
      </c>
      <c r="N2140" s="6">
        <f t="shared" si="203"/>
        <v>2.0639841223246691E-5</v>
      </c>
      <c r="O2140">
        <f>O2139*(B2140/B2139)</f>
        <v>459.18681400000554</v>
      </c>
      <c r="P2140">
        <f t="shared" si="199"/>
        <v>2021</v>
      </c>
      <c r="Q2140" s="1">
        <f t="shared" si="200"/>
        <v>44537.604166666672</v>
      </c>
      <c r="R2140">
        <f>IF(B2141="",R2139,IF(Q2140&gt;=Chart!$F$2,E2140,0))</f>
        <v>72.433617409999997</v>
      </c>
      <c r="S2140">
        <f>IF(B2141="",S2139,IFERROR(IF(AND(R2140&gt;0,R2139=0),R2140,(1+(B2141/B2140-1)*Calc!$Z$1)*S2139),0))</f>
        <v>72.863340334255966</v>
      </c>
      <c r="T2140">
        <f>IF(B2141="",T2139,IFERROR(IF(AND(R2140&gt;0,R2139=0),R2140,(1+(B2141/B2140-1)*Calc!$Z$1-L2141)*T2139),0))</f>
        <v>71.250893441076016</v>
      </c>
      <c r="U2140">
        <f>IF(B2141="",U2139,IFERROR(IF(AND(R2140&gt;0,R2139=0),R2140,(1+(B2141/B2140-1)*Calc!$Z$1-M2141*2)*U2139),0))</f>
        <v>72.7583526102066</v>
      </c>
      <c r="V2140">
        <f>IF(B2141="",V2139,IFERROR(IF(AND(R2140&gt;0,R2139=0),R2140,(1+(B2141/B2140-1)*Calc!$Z$1-N2141*2)*V2139),0))</f>
        <v>72.089109441455832</v>
      </c>
      <c r="W2140">
        <f>IF(ISNUMBER(C2140),C2140,W2139)</f>
        <v>0.08</v>
      </c>
      <c r="Y2140" s="1">
        <f>IF(AND(Q2140&gt;=Chart!$F$2,Q2140&lt;=Chart!$F$3),Q2140,#N/A)</f>
        <v>44537.604166666672</v>
      </c>
      <c r="Z2140">
        <f>IF(AND(Q2140&gt;=Chart!$F$2,Q2140&lt;=Chart!$F$3),R2140,#N/A)</f>
        <v>72.433617409999997</v>
      </c>
      <c r="AA2140">
        <f>IF(AND(Q2140&gt;=Chart!$F$2,Q2140&lt;=Chart!$F$3),S2140,#N/A)</f>
        <v>72.863340334255966</v>
      </c>
      <c r="AB2140">
        <f>IF(AND(Q2140&gt;=Chart!$F$2,Q2140&lt;=Chart!$F$3),T2140,#N/A)</f>
        <v>71.250893441076016</v>
      </c>
      <c r="AC2140">
        <f>IF(AND(Q2140&gt;=Chart!$F$2,Q2140&lt;=Chart!$F$3),U2140,#N/A)</f>
        <v>72.7583526102066</v>
      </c>
      <c r="AD2140">
        <f>IF(AND(Q2140&gt;=Chart!$F$2,Q2140&lt;=Chart!$F$3),V2140,#N/A)</f>
        <v>72.089109441455832</v>
      </c>
      <c r="AE2140">
        <f>IF(AND(Q2140&gt;=Chart!$F$2,Q2140&lt;=Chart!$F$3),I2140,#N/A)</f>
        <v>7.5619122365189195E-3</v>
      </c>
      <c r="AF2140">
        <f>IF(AND(Q2140&gt;=Chart!$F$2,Q2140&lt;=Chart!$F$3),H2140/100,#N/A)</f>
        <v>1.3100000000000001E-2</v>
      </c>
      <c r="AG2140">
        <f>IF(AND(Q2140&gt;=Chart!$F$2,Q2140&lt;=Chart!$F$3),W2140/100,#N/A)</f>
        <v>8.0000000000000004E-4</v>
      </c>
    </row>
    <row r="2141" spans="1:33" x14ac:dyDescent="0.25">
      <c r="A2141">
        <v>1638973800</v>
      </c>
      <c r="B2141">
        <f>INDEX('Daily Data ADJ'!$1:$1048576,MATCH(Calc!$A2141,'Daily Data ADJ'!$A:$A,0),MATCH("SPY, CBOE BZX: Close",'Daily Data ADJ'!$1:$1,0))</f>
        <v>460.40273535</v>
      </c>
      <c r="C2141">
        <f>INDEX('Daily Data ADJ'!$1:$1048576,MATCH(Calc!$A2141,'Daily Data ADJ'!$A:$A,0),MATCH("EFFR, FRED: Close",'Daily Data ADJ'!$1:$1,0))</f>
        <v>0.08</v>
      </c>
      <c r="D2141">
        <f>INDEX('Daily Data ADJ'!$1:$1048576,MATCH(Calc!$A2141,'Daily Data ADJ'!$A:$A,1),MATCH("SOFR, FRED: Close",'Daily Data ADJ'!$1:$1,0))</f>
        <v>0.05</v>
      </c>
      <c r="E2141">
        <f>INDEX('Daily Data ADJ'!$1:$1048576,MATCH(Calc!$A2141,'Daily Data ADJ'!$A:$A,0),MATCH("UPRO, CBOE BZX: Close",'Daily Data ADJ'!$1:$1,0))</f>
        <v>73.070440210000001</v>
      </c>
      <c r="F2141">
        <f>INDEX('Daily Data ADJ'!$1:$1048576,MATCH(Calc!$A2141,'Daily Data ADJ'!$A:$A,0),MATCH("ES1!, CME_MINI: Close",'Daily Data ADJ'!$1:$1,0))</f>
        <v>4699</v>
      </c>
      <c r="G2141">
        <f>INDEX('Daily Data ADJ'!$1:$1048576,MATCH(Calc!$A2141,'Daily Data ADJ'!$A:$A,0),MATCH("ES2!, CME_MINI: Close",'Daily Data ADJ'!$1:$1,0))</f>
        <v>4692.25</v>
      </c>
      <c r="H2141">
        <f>INDEX('QUANDL MULTPL SP500_DIV_YIELD_M'!$A:$G,MATCH(Calc!$A2141,'QUANDL MULTPL SP500_DIV_YIELD_M'!$A:$A,1),MATCH('QUANDL MULTPL SP500_DIV_YIELD_M'!$E$1,'QUANDL MULTPL SP500_DIV_YIELD_M'!$A$1:$G$1,0))</f>
        <v>1.31</v>
      </c>
      <c r="I2141" s="5">
        <f t="shared" si="198"/>
        <v>7.3664655412365443E-3</v>
      </c>
      <c r="J2141" s="1">
        <f>A2141/24/60/60+DATE(1970,1,1)</f>
        <v>44538.604166666672</v>
      </c>
      <c r="K2141" s="3">
        <f t="shared" si="201"/>
        <v>1</v>
      </c>
      <c r="L2141" s="6">
        <f>(1+Chart!$F$4)^(1/(365/K2141))-1</f>
        <v>6.6592785027408397E-5</v>
      </c>
      <c r="M2141" s="6">
        <f t="shared" si="202"/>
        <v>2.1909069769510126E-6</v>
      </c>
      <c r="N2141" s="6">
        <f t="shared" si="203"/>
        <v>2.010832723464695E-5</v>
      </c>
      <c r="O2141">
        <f>O2140*(B2141/B2140)</f>
        <v>460.40273535000551</v>
      </c>
      <c r="P2141">
        <f t="shared" si="199"/>
        <v>2021</v>
      </c>
      <c r="Q2141" s="1">
        <f t="shared" si="200"/>
        <v>44538.604166666672</v>
      </c>
      <c r="R2141">
        <f>IF(B2142="",R2140,IF(Q2141&gt;=Chart!$F$2,E2141,0))</f>
        <v>73.070440210000001</v>
      </c>
      <c r="S2141">
        <f>IF(B2142="",S2140,IFERROR(IF(AND(R2141&gt;0,R2140=0),R2141,(1+(B2142/B2141-1)*Calc!$Z$1)*S2140),0))</f>
        <v>71.387513179574782</v>
      </c>
      <c r="T2141">
        <f>IF(B2142="",T2140,IFERROR(IF(AND(R2141&gt;0,R2140=0),R2141,(1+(B2142/B2141-1)*Calc!$Z$1-L2142)*T2140),0))</f>
        <v>69.802981164533534</v>
      </c>
      <c r="U2141">
        <f>IF(B2142="",U2140,IFERROR(IF(AND(R2141&gt;0,R2140=0),R2141,(1+(B2142/B2141-1)*Calc!$Z$1-M2142*2)*U2140),0))</f>
        <v>71.284333139776322</v>
      </c>
      <c r="V2141">
        <f>IF(B2142="",V2140,IFERROR(IF(AND(R2141&gt;0,R2140=0),R2141,(1+(B2142/B2141-1)*Calc!$Z$1-N2142*2)*V2140),0))</f>
        <v>70.626247652551172</v>
      </c>
      <c r="W2141">
        <f>IF(ISNUMBER(C2141),C2141,W2140)</f>
        <v>0.08</v>
      </c>
      <c r="Y2141" s="1">
        <f>IF(AND(Q2141&gt;=Chart!$F$2,Q2141&lt;=Chart!$F$3),Q2141,#N/A)</f>
        <v>44538.604166666672</v>
      </c>
      <c r="Z2141">
        <f>IF(AND(Q2141&gt;=Chart!$F$2,Q2141&lt;=Chart!$F$3),R2141,#N/A)</f>
        <v>73.070440210000001</v>
      </c>
      <c r="AA2141">
        <f>IF(AND(Q2141&gt;=Chart!$F$2,Q2141&lt;=Chart!$F$3),S2141,#N/A)</f>
        <v>71.387513179574782</v>
      </c>
      <c r="AB2141">
        <f>IF(AND(Q2141&gt;=Chart!$F$2,Q2141&lt;=Chart!$F$3),T2141,#N/A)</f>
        <v>69.802981164533534</v>
      </c>
      <c r="AC2141">
        <f>IF(AND(Q2141&gt;=Chart!$F$2,Q2141&lt;=Chart!$F$3),U2141,#N/A)</f>
        <v>71.284333139776322</v>
      </c>
      <c r="AD2141">
        <f>IF(AND(Q2141&gt;=Chart!$F$2,Q2141&lt;=Chart!$F$3),V2141,#N/A)</f>
        <v>70.626247652551172</v>
      </c>
      <c r="AE2141">
        <f>IF(AND(Q2141&gt;=Chart!$F$2,Q2141&lt;=Chart!$F$3),I2141,#N/A)</f>
        <v>7.3664655412365443E-3</v>
      </c>
      <c r="AF2141">
        <f>IF(AND(Q2141&gt;=Chart!$F$2,Q2141&lt;=Chart!$F$3),H2141/100,#N/A)</f>
        <v>1.3100000000000001E-2</v>
      </c>
      <c r="AG2141">
        <f>IF(AND(Q2141&gt;=Chart!$F$2,Q2141&lt;=Chart!$F$3),W2141/100,#N/A)</f>
        <v>8.0000000000000004E-4</v>
      </c>
    </row>
    <row r="2142" spans="1:33" x14ac:dyDescent="0.25">
      <c r="A2142">
        <v>1639060200</v>
      </c>
      <c r="B2142">
        <f>INDEX('Daily Data ADJ'!$1:$1048576,MATCH(Calc!$A2142,'Daily Data ADJ'!$A:$A,0),MATCH("SPY, CBOE BZX: Close",'Daily Data ADJ'!$1:$1,0))</f>
        <v>457.29429126000002</v>
      </c>
      <c r="C2142">
        <f>INDEX('Daily Data ADJ'!$1:$1048576,MATCH(Calc!$A2142,'Daily Data ADJ'!$A:$A,0),MATCH("EFFR, FRED: Close",'Daily Data ADJ'!$1:$1,0))</f>
        <v>0.08</v>
      </c>
      <c r="D2142">
        <f>INDEX('Daily Data ADJ'!$1:$1048576,MATCH(Calc!$A2142,'Daily Data ADJ'!$A:$A,1),MATCH("SOFR, FRED: Close",'Daily Data ADJ'!$1:$1,0))</f>
        <v>0.05</v>
      </c>
      <c r="E2142">
        <f>INDEX('Daily Data ADJ'!$1:$1048576,MATCH(Calc!$A2142,'Daily Data ADJ'!$A:$A,0),MATCH("UPRO, CBOE BZX: Close",'Daily Data ADJ'!$1:$1,0))</f>
        <v>71.562961250000001</v>
      </c>
      <c r="F2142">
        <f>INDEX('Daily Data ADJ'!$1:$1048576,MATCH(Calc!$A2142,'Daily Data ADJ'!$A:$A,0),MATCH("ES1!, CME_MINI: Close",'Daily Data ADJ'!$1:$1,0))</f>
        <v>4667</v>
      </c>
      <c r="G2142">
        <f>INDEX('Daily Data ADJ'!$1:$1048576,MATCH(Calc!$A2142,'Daily Data ADJ'!$A:$A,0),MATCH("ES2!, CME_MINI: Close",'Daily Data ADJ'!$1:$1,0))</f>
        <v>4659.75</v>
      </c>
      <c r="H2142">
        <f>INDEX('QUANDL MULTPL SP500_DIV_YIELD_M'!$A:$G,MATCH(Calc!$A2142,'QUANDL MULTPL SP500_DIV_YIELD_M'!$A:$A,1),MATCH('QUANDL MULTPL SP500_DIV_YIELD_M'!$E$1,'QUANDL MULTPL SP500_DIV_YIELD_M'!$A$1:$G$1,0))</f>
        <v>1.31</v>
      </c>
      <c r="I2142" s="5">
        <f t="shared" si="198"/>
        <v>6.900622578434823E-3</v>
      </c>
      <c r="J2142" s="1">
        <f>A2142/24/60/60+DATE(1970,1,1)</f>
        <v>44539.604166666672</v>
      </c>
      <c r="K2142" s="3">
        <f t="shared" si="201"/>
        <v>1</v>
      </c>
      <c r="L2142" s="6">
        <f>(1+Chart!$F$4)^(1/(365/K2142))-1</f>
        <v>6.6592785027408397E-5</v>
      </c>
      <c r="M2142" s="6">
        <f t="shared" si="202"/>
        <v>2.1909069769510126E-6</v>
      </c>
      <c r="N2142" s="6">
        <f t="shared" si="203"/>
        <v>1.8841060370977658E-5</v>
      </c>
      <c r="O2142">
        <f>O2141*(B2142/B2141)</f>
        <v>457.29429126000554</v>
      </c>
      <c r="P2142">
        <f t="shared" si="199"/>
        <v>2021</v>
      </c>
      <c r="Q2142" s="1">
        <f t="shared" si="200"/>
        <v>44539.604166666672</v>
      </c>
      <c r="R2142">
        <f>IF(B2143="",R2141,IF(Q2142&gt;=Chart!$F$2,E2142,0))</f>
        <v>71.562961250000001</v>
      </c>
      <c r="S2142">
        <f>IF(B2143="",S2141,IFERROR(IF(AND(R2142&gt;0,R2141=0),R2142,(1+(B2143/B2142-1)*Calc!$Z$1)*S2141),0))</f>
        <v>73.403538801714973</v>
      </c>
      <c r="T2142">
        <f>IF(B2143="",T2141,IFERROR(IF(AND(R2142&gt;0,R2141=0),R2142,(1+(B2143/B2142-1)*Calc!$Z$1-L2143)*T2141),0))</f>
        <v>71.76961028986139</v>
      </c>
      <c r="U2142">
        <f>IF(B2143="",U2141,IFERROR(IF(AND(R2142&gt;0,R2141=0),R2142,(1+(B2143/B2142-1)*Calc!$Z$1-M2143*2)*U2141),0))</f>
        <v>73.297132541840938</v>
      </c>
      <c r="V2142">
        <f>IF(B2143="",V2141,IFERROR(IF(AND(R2142&gt;0,R2141=0),R2142,(1+(B2143/B2142-1)*Calc!$Z$1-N2143*2)*V2141),0))</f>
        <v>72.618338912616792</v>
      </c>
      <c r="W2142">
        <f>IF(ISNUMBER(C2142),C2142,W2141)</f>
        <v>0.08</v>
      </c>
      <c r="Y2142" s="1">
        <f>IF(AND(Q2142&gt;=Chart!$F$2,Q2142&lt;=Chart!$F$3),Q2142,#N/A)</f>
        <v>44539.604166666672</v>
      </c>
      <c r="Z2142">
        <f>IF(AND(Q2142&gt;=Chart!$F$2,Q2142&lt;=Chart!$F$3),R2142,#N/A)</f>
        <v>71.562961250000001</v>
      </c>
      <c r="AA2142">
        <f>IF(AND(Q2142&gt;=Chart!$F$2,Q2142&lt;=Chart!$F$3),S2142,#N/A)</f>
        <v>73.403538801714973</v>
      </c>
      <c r="AB2142">
        <f>IF(AND(Q2142&gt;=Chart!$F$2,Q2142&lt;=Chart!$F$3),T2142,#N/A)</f>
        <v>71.76961028986139</v>
      </c>
      <c r="AC2142">
        <f>IF(AND(Q2142&gt;=Chart!$F$2,Q2142&lt;=Chart!$F$3),U2142,#N/A)</f>
        <v>73.297132541840938</v>
      </c>
      <c r="AD2142">
        <f>IF(AND(Q2142&gt;=Chart!$F$2,Q2142&lt;=Chart!$F$3),V2142,#N/A)</f>
        <v>72.618338912616792</v>
      </c>
      <c r="AE2142">
        <f>IF(AND(Q2142&gt;=Chart!$F$2,Q2142&lt;=Chart!$F$3),I2142,#N/A)</f>
        <v>6.900622578434823E-3</v>
      </c>
      <c r="AF2142">
        <f>IF(AND(Q2142&gt;=Chart!$F$2,Q2142&lt;=Chart!$F$3),H2142/100,#N/A)</f>
        <v>1.3100000000000001E-2</v>
      </c>
      <c r="AG2142">
        <f>IF(AND(Q2142&gt;=Chart!$F$2,Q2142&lt;=Chart!$F$3),W2142/100,#N/A)</f>
        <v>8.0000000000000004E-4</v>
      </c>
    </row>
    <row r="2143" spans="1:33" x14ac:dyDescent="0.25">
      <c r="A2143">
        <v>1639146600</v>
      </c>
      <c r="B2143">
        <f>INDEX('Daily Data ADJ'!$1:$1048576,MATCH(Calc!$A2143,'Daily Data ADJ'!$A:$A,0),MATCH("SPY, CBOE BZX: Close",'Daily Data ADJ'!$1:$1,0))</f>
        <v>461.59904506999999</v>
      </c>
      <c r="C2143">
        <f>INDEX('Daily Data ADJ'!$1:$1048576,MATCH(Calc!$A2143,'Daily Data ADJ'!$A:$A,0),MATCH("EFFR, FRED: Close",'Daily Data ADJ'!$1:$1,0))</f>
        <v>0.08</v>
      </c>
      <c r="D2143">
        <f>INDEX('Daily Data ADJ'!$1:$1048576,MATCH(Calc!$A2143,'Daily Data ADJ'!$A:$A,1),MATCH("SOFR, FRED: Close",'Daily Data ADJ'!$1:$1,0))</f>
        <v>0.05</v>
      </c>
      <c r="E2143">
        <f>INDEX('Daily Data ADJ'!$1:$1048576,MATCH(Calc!$A2143,'Daily Data ADJ'!$A:$A,0),MATCH("UPRO, CBOE BZX: Close",'Daily Data ADJ'!$1:$1,0))</f>
        <v>73.627660149999997</v>
      </c>
      <c r="F2143">
        <f>INDEX('Daily Data ADJ'!$1:$1048576,MATCH(Calc!$A2143,'Daily Data ADJ'!$A:$A,0),MATCH("ES1!, CME_MINI: Close",'Daily Data ADJ'!$1:$1,0))</f>
        <v>4703.5</v>
      </c>
      <c r="G2143">
        <f>INDEX('Daily Data ADJ'!$1:$1048576,MATCH(Calc!$A2143,'Daily Data ADJ'!$A:$A,0),MATCH("ES2!, CME_MINI: Close",'Daily Data ADJ'!$1:$1,0))</f>
        <v>4695.5</v>
      </c>
      <c r="H2143">
        <f>INDEX('QUANDL MULTPL SP500_DIV_YIELD_M'!$A:$G,MATCH(Calc!$A2143,'QUANDL MULTPL SP500_DIV_YIELD_M'!$A:$A,1),MATCH('QUANDL MULTPL SP500_DIV_YIELD_M'!$E$1,'QUANDL MULTPL SP500_DIV_YIELD_M'!$A$1:$G$1,0))</f>
        <v>1.31</v>
      </c>
      <c r="I2143" s="5">
        <f t="shared" si="198"/>
        <v>6.3138936529353318E-3</v>
      </c>
      <c r="J2143" s="1">
        <f>A2143/24/60/60+DATE(1970,1,1)</f>
        <v>44540.604166666672</v>
      </c>
      <c r="K2143" s="3">
        <f t="shared" si="201"/>
        <v>1</v>
      </c>
      <c r="L2143" s="6">
        <f>(1+Chart!$F$4)^(1/(365/K2143))-1</f>
        <v>6.6592785027408397E-5</v>
      </c>
      <c r="M2143" s="6">
        <f t="shared" si="202"/>
        <v>2.1909069769510126E-6</v>
      </c>
      <c r="N2143" s="6">
        <f t="shared" si="203"/>
        <v>1.7244106301772533E-5</v>
      </c>
      <c r="O2143">
        <f>O2142*(B2143/B2142)</f>
        <v>461.59904507000562</v>
      </c>
      <c r="P2143">
        <f t="shared" si="199"/>
        <v>2021</v>
      </c>
      <c r="Q2143" s="1">
        <f t="shared" si="200"/>
        <v>44540.604166666672</v>
      </c>
      <c r="R2143">
        <f>IF(B2144="",R2142,IF(Q2143&gt;=Chart!$F$2,E2143,0))</f>
        <v>73.627660149999997</v>
      </c>
      <c r="S2143">
        <f>IF(B2144="",S2142,IFERROR(IF(AND(R2143&gt;0,R2142=0),R2143,(1+(B2144/B2143-1)*Calc!$Z$1)*S2142),0))</f>
        <v>71.452826580496435</v>
      </c>
      <c r="T2143">
        <f>IF(B2144="",T2142,IFERROR(IF(AND(R2143&gt;0,R2142=0),R2143,(1+(B2144/B2143-1)*Calc!$Z$1-L2144)*T2142),0))</f>
        <v>69.847981042653615</v>
      </c>
      <c r="U2143">
        <f>IF(B2144="",U2142,IFERROR(IF(AND(R2143&gt;0,R2142=0),R2143,(1+(B2144/B2143-1)*Calc!$Z$1-M2144*2)*U2142),0))</f>
        <v>71.348284560775411</v>
      </c>
      <c r="V2143">
        <f>IF(B2144="",V2142,IFERROR(IF(AND(R2143&gt;0,R2142=0),R2143,(1+(B2144/B2143-1)*Calc!$Z$1-N2144*2)*V2142),0))</f>
        <v>70.681309096951352</v>
      </c>
      <c r="W2143">
        <f>IF(ISNUMBER(C2143),C2143,W2142)</f>
        <v>0.08</v>
      </c>
      <c r="Y2143" s="1">
        <f>IF(AND(Q2143&gt;=Chart!$F$2,Q2143&lt;=Chart!$F$3),Q2143,#N/A)</f>
        <v>44540.604166666672</v>
      </c>
      <c r="Z2143">
        <f>IF(AND(Q2143&gt;=Chart!$F$2,Q2143&lt;=Chart!$F$3),R2143,#N/A)</f>
        <v>73.627660149999997</v>
      </c>
      <c r="AA2143">
        <f>IF(AND(Q2143&gt;=Chart!$F$2,Q2143&lt;=Chart!$F$3),S2143,#N/A)</f>
        <v>71.452826580496435</v>
      </c>
      <c r="AB2143">
        <f>IF(AND(Q2143&gt;=Chart!$F$2,Q2143&lt;=Chart!$F$3),T2143,#N/A)</f>
        <v>69.847981042653615</v>
      </c>
      <c r="AC2143">
        <f>IF(AND(Q2143&gt;=Chart!$F$2,Q2143&lt;=Chart!$F$3),U2143,#N/A)</f>
        <v>71.348284560775411</v>
      </c>
      <c r="AD2143">
        <f>IF(AND(Q2143&gt;=Chart!$F$2,Q2143&lt;=Chart!$F$3),V2143,#N/A)</f>
        <v>70.681309096951352</v>
      </c>
      <c r="AE2143">
        <f>IF(AND(Q2143&gt;=Chart!$F$2,Q2143&lt;=Chart!$F$3),I2143,#N/A)</f>
        <v>6.3138936529353318E-3</v>
      </c>
      <c r="AF2143">
        <f>IF(AND(Q2143&gt;=Chart!$F$2,Q2143&lt;=Chart!$F$3),H2143/100,#N/A)</f>
        <v>1.3100000000000001E-2</v>
      </c>
      <c r="AG2143">
        <f>IF(AND(Q2143&gt;=Chart!$F$2,Q2143&lt;=Chart!$F$3),W2143/100,#N/A)</f>
        <v>8.0000000000000004E-4</v>
      </c>
    </row>
    <row r="2144" spans="1:33" x14ac:dyDescent="0.25">
      <c r="A2144">
        <v>1639405800</v>
      </c>
      <c r="B2144">
        <f>INDEX('Daily Data ADJ'!$1:$1048576,MATCH(Calc!$A2144,'Daily Data ADJ'!$A:$A,0),MATCH("SPY, CBOE BZX: Close",'Daily Data ADJ'!$1:$1,0))</f>
        <v>457.51001924000002</v>
      </c>
      <c r="C2144">
        <f>INDEX('Daily Data ADJ'!$1:$1048576,MATCH(Calc!$A2144,'Daily Data ADJ'!$A:$A,0),MATCH("EFFR, FRED: Close",'Daily Data ADJ'!$1:$1,0))</f>
        <v>0.08</v>
      </c>
      <c r="D2144">
        <f>INDEX('Daily Data ADJ'!$1:$1048576,MATCH(Calc!$A2144,'Daily Data ADJ'!$A:$A,1),MATCH("SOFR, FRED: Close",'Daily Data ADJ'!$1:$1,0))</f>
        <v>0.05</v>
      </c>
      <c r="E2144">
        <f>INDEX('Daily Data ADJ'!$1:$1048576,MATCH(Calc!$A2144,'Daily Data ADJ'!$A:$A,0),MATCH("UPRO, CBOE BZX: Close",'Daily Data ADJ'!$1:$1,0))</f>
        <v>71.662464810000003</v>
      </c>
      <c r="F2144">
        <f>INDEX('Daily Data ADJ'!$1:$1048576,MATCH(Calc!$A2144,'Daily Data ADJ'!$A:$A,0),MATCH("ES1!, CME_MINI: Close",'Daily Data ADJ'!$1:$1,0))</f>
        <v>4659.5</v>
      </c>
      <c r="G2144">
        <f>INDEX('Daily Data ADJ'!$1:$1048576,MATCH(Calc!$A2144,'Daily Data ADJ'!$A:$A,0),MATCH("ES2!, CME_MINI: Close",'Daily Data ADJ'!$1:$1,0))</f>
        <v>4651.25</v>
      </c>
      <c r="H2144">
        <f>INDEX('QUANDL MULTPL SP500_DIV_YIELD_M'!$A:$G,MATCH(Calc!$A2144,'QUANDL MULTPL SP500_DIV_YIELD_M'!$A:$A,1),MATCH('QUANDL MULTPL SP500_DIV_YIELD_M'!$E$1,'QUANDL MULTPL SP500_DIV_YIELD_M'!$A$1:$G$1,0))</f>
        <v>1.31</v>
      </c>
      <c r="I2144" s="5">
        <f t="shared" si="198"/>
        <v>6.0364824802550121E-3</v>
      </c>
      <c r="J2144" s="1">
        <f>A2144/24/60/60+DATE(1970,1,1)</f>
        <v>44543.604166666672</v>
      </c>
      <c r="K2144" s="3">
        <f t="shared" si="201"/>
        <v>3</v>
      </c>
      <c r="L2144" s="6">
        <f>(1+Chart!$F$4)^(1/(365/K2144))-1</f>
        <v>1.9979165917494157E-4</v>
      </c>
      <c r="M2144" s="6">
        <f t="shared" si="202"/>
        <v>6.5727353308897563E-6</v>
      </c>
      <c r="N2144" s="6">
        <f t="shared" si="203"/>
        <v>4.9466998061742373E-5</v>
      </c>
      <c r="O2144">
        <f>O2143*(B2144/B2143)</f>
        <v>457.51001924000559</v>
      </c>
      <c r="P2144">
        <f t="shared" si="199"/>
        <v>2021</v>
      </c>
      <c r="Q2144" s="1">
        <f t="shared" si="200"/>
        <v>44543.604166666672</v>
      </c>
      <c r="R2144">
        <f>IF(B2145="",R2143,IF(Q2144&gt;=Chart!$F$2,E2144,0))</f>
        <v>71.662464810000003</v>
      </c>
      <c r="S2144">
        <f>IF(B2145="",S2143,IFERROR(IF(AND(R2144&gt;0,R2143=0),R2144,(1+(B2145/B2144-1)*Calc!$Z$1)*S2143),0))</f>
        <v>69.978040976582562</v>
      </c>
      <c r="T2144">
        <f>IF(B2145="",T2143,IFERROR(IF(AND(R2144&gt;0,R2143=0),R2144,(1+(B2145/B2144-1)*Calc!$Z$1-L2145)*T2143),0))</f>
        <v>68.401668062508037</v>
      </c>
      <c r="U2144">
        <f>IF(B2145="",U2143,IFERROR(IF(AND(R2144&gt;0,R2143=0),R2144,(1+(B2145/B2144-1)*Calc!$Z$1-M2145*2)*U2143),0))</f>
        <v>69.875344068161837</v>
      </c>
      <c r="V2144">
        <f>IF(B2145="",V2143,IFERROR(IF(AND(R2144&gt;0,R2143=0),R2144,(1+(B2145/B2144-1)*Calc!$Z$1-N2145*2)*V2143),0))</f>
        <v>69.220052433632688</v>
      </c>
      <c r="W2144">
        <f>IF(ISNUMBER(C2144),C2144,W2143)</f>
        <v>0.08</v>
      </c>
      <c r="Y2144" s="1">
        <f>IF(AND(Q2144&gt;=Chart!$F$2,Q2144&lt;=Chart!$F$3),Q2144,#N/A)</f>
        <v>44543.604166666672</v>
      </c>
      <c r="Z2144">
        <f>IF(AND(Q2144&gt;=Chart!$F$2,Q2144&lt;=Chart!$F$3),R2144,#N/A)</f>
        <v>71.662464810000003</v>
      </c>
      <c r="AA2144">
        <f>IF(AND(Q2144&gt;=Chart!$F$2,Q2144&lt;=Chart!$F$3),S2144,#N/A)</f>
        <v>69.978040976582562</v>
      </c>
      <c r="AB2144">
        <f>IF(AND(Q2144&gt;=Chart!$F$2,Q2144&lt;=Chart!$F$3),T2144,#N/A)</f>
        <v>68.401668062508037</v>
      </c>
      <c r="AC2144">
        <f>IF(AND(Q2144&gt;=Chart!$F$2,Q2144&lt;=Chart!$F$3),U2144,#N/A)</f>
        <v>69.875344068161837</v>
      </c>
      <c r="AD2144">
        <f>IF(AND(Q2144&gt;=Chart!$F$2,Q2144&lt;=Chart!$F$3),V2144,#N/A)</f>
        <v>69.220052433632688</v>
      </c>
      <c r="AE2144">
        <f>IF(AND(Q2144&gt;=Chart!$F$2,Q2144&lt;=Chart!$F$3),I2144,#N/A)</f>
        <v>6.0364824802550121E-3</v>
      </c>
      <c r="AF2144">
        <f>IF(AND(Q2144&gt;=Chart!$F$2,Q2144&lt;=Chart!$F$3),H2144/100,#N/A)</f>
        <v>1.3100000000000001E-2</v>
      </c>
      <c r="AG2144">
        <f>IF(AND(Q2144&gt;=Chart!$F$2,Q2144&lt;=Chart!$F$3),W2144/100,#N/A)</f>
        <v>8.0000000000000004E-4</v>
      </c>
    </row>
    <row r="2145" spans="1:33" x14ac:dyDescent="0.25">
      <c r="A2145">
        <v>1639492200</v>
      </c>
      <c r="B2145">
        <f>INDEX('Daily Data ADJ'!$1:$1048576,MATCH(Calc!$A2145,'Daily Data ADJ'!$A:$A,0),MATCH("SPY, CBOE BZX: Close",'Daily Data ADJ'!$1:$1,0))</f>
        <v>454.36235188000001</v>
      </c>
      <c r="C2145">
        <f>INDEX('Daily Data ADJ'!$1:$1048576,MATCH(Calc!$A2145,'Daily Data ADJ'!$A:$A,0),MATCH("EFFR, FRED: Close",'Daily Data ADJ'!$1:$1,0))</f>
        <v>0.08</v>
      </c>
      <c r="D2145">
        <f>INDEX('Daily Data ADJ'!$1:$1048576,MATCH(Calc!$A2145,'Daily Data ADJ'!$A:$A,1),MATCH("SOFR, FRED: Close",'Daily Data ADJ'!$1:$1,0))</f>
        <v>0.05</v>
      </c>
      <c r="E2145">
        <f>INDEX('Daily Data ADJ'!$1:$1048576,MATCH(Calc!$A2145,'Daily Data ADJ'!$A:$A,0),MATCH("UPRO, CBOE BZX: Close",'Daily Data ADJ'!$1:$1,0))</f>
        <v>70.159961039999999</v>
      </c>
      <c r="F2145">
        <f>INDEX('Daily Data ADJ'!$1:$1048576,MATCH(Calc!$A2145,'Daily Data ADJ'!$A:$A,0),MATCH("ES1!, CME_MINI: Close",'Daily Data ADJ'!$1:$1,0))</f>
        <v>4628</v>
      </c>
      <c r="G2145">
        <f>INDEX('Daily Data ADJ'!$1:$1048576,MATCH(Calc!$A2145,'Daily Data ADJ'!$A:$A,0),MATCH("ES2!, CME_MINI: Close",'Daily Data ADJ'!$1:$1,0))</f>
        <v>4620</v>
      </c>
      <c r="H2145">
        <f>INDEX('QUANDL MULTPL SP500_DIV_YIELD_M'!$A:$G,MATCH(Calc!$A2145,'QUANDL MULTPL SP500_DIV_YIELD_M'!$A:$A,1),MATCH('QUANDL MULTPL SP500_DIV_YIELD_M'!$E$1,'QUANDL MULTPL SP500_DIV_YIELD_M'!$A$1:$G$1,0))</f>
        <v>1.31</v>
      </c>
      <c r="I2145" s="5">
        <f t="shared" si="198"/>
        <v>6.2034739907300684E-3</v>
      </c>
      <c r="J2145" s="1">
        <f>A2145/24/60/60+DATE(1970,1,1)</f>
        <v>44544.604166666672</v>
      </c>
      <c r="K2145" s="3">
        <f t="shared" si="201"/>
        <v>1</v>
      </c>
      <c r="L2145" s="6">
        <f>(1+Chart!$F$4)^(1/(365/K2145))-1</f>
        <v>6.6592785027408397E-5</v>
      </c>
      <c r="M2145" s="6">
        <f t="shared" si="202"/>
        <v>2.1909069769510126E-6</v>
      </c>
      <c r="N2145" s="6">
        <f t="shared" si="203"/>
        <v>1.6943463138296977E-5</v>
      </c>
      <c r="O2145">
        <f>O2144*(B2145/B2144)</f>
        <v>454.36235188000552</v>
      </c>
      <c r="P2145">
        <f t="shared" si="199"/>
        <v>2021</v>
      </c>
      <c r="Q2145" s="1">
        <f t="shared" si="200"/>
        <v>44544.604166666672</v>
      </c>
      <c r="R2145">
        <f>IF(B2146="",R2144,IF(Q2145&gt;=Chart!$F$2,E2145,0))</f>
        <v>70.159961039999999</v>
      </c>
      <c r="S2145">
        <f>IF(B2146="",S2144,IFERROR(IF(AND(R2145&gt;0,R2144=0),R2145,(1+(B2146/B2145-1)*Calc!$Z$1)*S2144),0))</f>
        <v>73.25826164822621</v>
      </c>
      <c r="T2145">
        <f>IF(B2146="",T2144,IFERROR(IF(AND(R2145&gt;0,R2144=0),R2145,(1+(B2146/B2145-1)*Calc!$Z$1-L2146)*T2144),0))</f>
        <v>71.603441196208124</v>
      </c>
      <c r="U2145">
        <f>IF(B2146="",U2144,IFERROR(IF(AND(R2145&gt;0,R2144=0),R2145,(1+(B2146/B2145-1)*Calc!$Z$1-M2146*2)*U2144),0))</f>
        <v>73.150444641464318</v>
      </c>
      <c r="V2145">
        <f>IF(B2146="",V2144,IFERROR(IF(AND(R2145&gt;0,R2144=0),R2145,(1+(B2146/B2145-1)*Calc!$Z$1-N2146*2)*V2144),0))</f>
        <v>72.462276969004378</v>
      </c>
      <c r="W2145">
        <f>IF(ISNUMBER(C2145),C2145,W2144)</f>
        <v>0.08</v>
      </c>
      <c r="Y2145" s="1">
        <f>IF(AND(Q2145&gt;=Chart!$F$2,Q2145&lt;=Chart!$F$3),Q2145,#N/A)</f>
        <v>44544.604166666672</v>
      </c>
      <c r="Z2145">
        <f>IF(AND(Q2145&gt;=Chart!$F$2,Q2145&lt;=Chart!$F$3),R2145,#N/A)</f>
        <v>70.159961039999999</v>
      </c>
      <c r="AA2145">
        <f>IF(AND(Q2145&gt;=Chart!$F$2,Q2145&lt;=Chart!$F$3),S2145,#N/A)</f>
        <v>73.25826164822621</v>
      </c>
      <c r="AB2145">
        <f>IF(AND(Q2145&gt;=Chart!$F$2,Q2145&lt;=Chart!$F$3),T2145,#N/A)</f>
        <v>71.603441196208124</v>
      </c>
      <c r="AC2145">
        <f>IF(AND(Q2145&gt;=Chart!$F$2,Q2145&lt;=Chart!$F$3),U2145,#N/A)</f>
        <v>73.150444641464318</v>
      </c>
      <c r="AD2145">
        <f>IF(AND(Q2145&gt;=Chart!$F$2,Q2145&lt;=Chart!$F$3),V2145,#N/A)</f>
        <v>72.462276969004378</v>
      </c>
      <c r="AE2145">
        <f>IF(AND(Q2145&gt;=Chart!$F$2,Q2145&lt;=Chart!$F$3),I2145,#N/A)</f>
        <v>6.2034739907300684E-3</v>
      </c>
      <c r="AF2145">
        <f>IF(AND(Q2145&gt;=Chart!$F$2,Q2145&lt;=Chart!$F$3),H2145/100,#N/A)</f>
        <v>1.3100000000000001E-2</v>
      </c>
      <c r="AG2145">
        <f>IF(AND(Q2145&gt;=Chart!$F$2,Q2145&lt;=Chart!$F$3),W2145/100,#N/A)</f>
        <v>8.0000000000000004E-4</v>
      </c>
    </row>
    <row r="2146" spans="1:33" x14ac:dyDescent="0.25">
      <c r="A2146">
        <v>1639578600</v>
      </c>
      <c r="B2146">
        <f>INDEX('Daily Data ADJ'!$1:$1048576,MATCH(Calc!$A2146,'Daily Data ADJ'!$A:$A,0),MATCH("SPY, CBOE BZX: Close",'Daily Data ADJ'!$1:$1,0))</f>
        <v>461.46176363000001</v>
      </c>
      <c r="C2146">
        <f>INDEX('Daily Data ADJ'!$1:$1048576,MATCH(Calc!$A2146,'Daily Data ADJ'!$A:$A,0),MATCH("EFFR, FRED: Close",'Daily Data ADJ'!$1:$1,0))</f>
        <v>0.08</v>
      </c>
      <c r="D2146">
        <f>INDEX('Daily Data ADJ'!$1:$1048576,MATCH(Calc!$A2146,'Daily Data ADJ'!$A:$A,1),MATCH("SOFR, FRED: Close",'Daily Data ADJ'!$1:$1,0))</f>
        <v>0.05</v>
      </c>
      <c r="E2146">
        <f>INDEX('Daily Data ADJ'!$1:$1048576,MATCH(Calc!$A2146,'Daily Data ADJ'!$A:$A,0),MATCH("UPRO, CBOE BZX: Close",'Daily Data ADJ'!$1:$1,0))</f>
        <v>73.403777140000003</v>
      </c>
      <c r="F2146">
        <f>INDEX('Daily Data ADJ'!$1:$1048576,MATCH(Calc!$A2146,'Daily Data ADJ'!$A:$A,0),MATCH("ES1!, CME_MINI: Close",'Daily Data ADJ'!$1:$1,0))</f>
        <v>4700.5</v>
      </c>
      <c r="G2146">
        <f>INDEX('Daily Data ADJ'!$1:$1048576,MATCH(Calc!$A2146,'Daily Data ADJ'!$A:$A,0),MATCH("ES2!, CME_MINI: Close",'Daily Data ADJ'!$1:$1,0))</f>
        <v>4692.75</v>
      </c>
      <c r="H2146">
        <f>INDEX('QUANDL MULTPL SP500_DIV_YIELD_M'!$A:$G,MATCH(Calc!$A2146,'QUANDL MULTPL SP500_DIV_YIELD_M'!$A:$A,1),MATCH('QUANDL MULTPL SP500_DIV_YIELD_M'!$E$1,'QUANDL MULTPL SP500_DIV_YIELD_M'!$A$1:$G$1,0))</f>
        <v>1.31</v>
      </c>
      <c r="I2146" s="5">
        <f t="shared" si="198"/>
        <v>6.5212494712841851E-3</v>
      </c>
      <c r="J2146" s="1">
        <f>A2146/24/60/60+DATE(1970,1,1)</f>
        <v>44545.604166666672</v>
      </c>
      <c r="K2146" s="3">
        <f t="shared" si="201"/>
        <v>1</v>
      </c>
      <c r="L2146" s="6">
        <f>(1+Chart!$F$4)^(1/(365/K2146))-1</f>
        <v>6.6592785027408397E-5</v>
      </c>
      <c r="M2146" s="6">
        <f t="shared" si="202"/>
        <v>2.1909069769510126E-6</v>
      </c>
      <c r="N2146" s="6">
        <f t="shared" si="203"/>
        <v>1.7808591767254356E-5</v>
      </c>
      <c r="O2146">
        <f>O2145*(B2146/B2145)</f>
        <v>461.46176363000563</v>
      </c>
      <c r="P2146">
        <f t="shared" si="199"/>
        <v>2021</v>
      </c>
      <c r="Q2146" s="1">
        <f t="shared" si="200"/>
        <v>44545.604166666672</v>
      </c>
      <c r="R2146">
        <f>IF(B2147="",R2145,IF(Q2146&gt;=Chart!$F$2,E2146,0))</f>
        <v>73.403777140000003</v>
      </c>
      <c r="S2146">
        <f>IF(B2147="",S2145,IFERROR(IF(AND(R2146&gt;0,R2145=0),R2146,(1+(B2147/B2146-1)*Calc!$Z$1)*S2145),0))</f>
        <v>71.320171212259098</v>
      </c>
      <c r="T2146">
        <f>IF(B2147="",T2145,IFERROR(IF(AND(R2146&gt;0,R2145=0),R2146,(1+(B2147/B2146-1)*Calc!$Z$1-L2147)*T2145),0))</f>
        <v>69.704361736855688</v>
      </c>
      <c r="U2146">
        <f>IF(B2147="",U2145,IFERROR(IF(AND(R2146&gt;0,R2145=0),R2146,(1+(B2147/B2146-1)*Calc!$Z$1-M2147*2)*U2145),0))</f>
        <v>71.214886036239378</v>
      </c>
      <c r="V2146">
        <f>IF(B2147="",V2145,IFERROR(IF(AND(R2146&gt;0,R2145=0),R2146,(1+(B2147/B2146-1)*Calc!$Z$1-N2147*2)*V2145),0))</f>
        <v>70.542602545305385</v>
      </c>
      <c r="W2146">
        <f>IF(ISNUMBER(C2146),C2146,W2145)</f>
        <v>0.08</v>
      </c>
      <c r="Y2146" s="1">
        <f>IF(AND(Q2146&gt;=Chart!$F$2,Q2146&lt;=Chart!$F$3),Q2146,#N/A)</f>
        <v>44545.604166666672</v>
      </c>
      <c r="Z2146">
        <f>IF(AND(Q2146&gt;=Chart!$F$2,Q2146&lt;=Chart!$F$3),R2146,#N/A)</f>
        <v>73.403777140000003</v>
      </c>
      <c r="AA2146">
        <f>IF(AND(Q2146&gt;=Chart!$F$2,Q2146&lt;=Chart!$F$3),S2146,#N/A)</f>
        <v>71.320171212259098</v>
      </c>
      <c r="AB2146">
        <f>IF(AND(Q2146&gt;=Chart!$F$2,Q2146&lt;=Chart!$F$3),T2146,#N/A)</f>
        <v>69.704361736855688</v>
      </c>
      <c r="AC2146">
        <f>IF(AND(Q2146&gt;=Chart!$F$2,Q2146&lt;=Chart!$F$3),U2146,#N/A)</f>
        <v>71.214886036239378</v>
      </c>
      <c r="AD2146">
        <f>IF(AND(Q2146&gt;=Chart!$F$2,Q2146&lt;=Chart!$F$3),V2146,#N/A)</f>
        <v>70.542602545305385</v>
      </c>
      <c r="AE2146">
        <f>IF(AND(Q2146&gt;=Chart!$F$2,Q2146&lt;=Chart!$F$3),I2146,#N/A)</f>
        <v>6.5212494712841851E-3</v>
      </c>
      <c r="AF2146">
        <f>IF(AND(Q2146&gt;=Chart!$F$2,Q2146&lt;=Chart!$F$3),H2146/100,#N/A)</f>
        <v>1.3100000000000001E-2</v>
      </c>
      <c r="AG2146">
        <f>IF(AND(Q2146&gt;=Chart!$F$2,Q2146&lt;=Chart!$F$3),W2146/100,#N/A)</f>
        <v>8.0000000000000004E-4</v>
      </c>
    </row>
    <row r="2147" spans="1:33" x14ac:dyDescent="0.25">
      <c r="A2147">
        <v>1639665000</v>
      </c>
      <c r="B2147">
        <f>INDEX('Daily Data ADJ'!$1:$1048576,MATCH(Calc!$A2147,'Daily Data ADJ'!$A:$A,0),MATCH("SPY, CBOE BZX: Close",'Daily Data ADJ'!$1:$1,0))</f>
        <v>457.39234943000002</v>
      </c>
      <c r="C2147">
        <f>INDEX('Daily Data ADJ'!$1:$1048576,MATCH(Calc!$A2147,'Daily Data ADJ'!$A:$A,0),MATCH("EFFR, FRED: Close",'Daily Data ADJ'!$1:$1,0))</f>
        <v>0.08</v>
      </c>
      <c r="D2147">
        <f>INDEX('Daily Data ADJ'!$1:$1048576,MATCH(Calc!$A2147,'Daily Data ADJ'!$A:$A,1),MATCH("SOFR, FRED: Close",'Daily Data ADJ'!$1:$1,0))</f>
        <v>0.05</v>
      </c>
      <c r="E2147">
        <f>INDEX('Daily Data ADJ'!$1:$1048576,MATCH(Calc!$A2147,'Daily Data ADJ'!$A:$A,0),MATCH("UPRO, CBOE BZX: Close",'Daily Data ADJ'!$1:$1,0))</f>
        <v>71.438581799999994</v>
      </c>
      <c r="F2147">
        <f>INDEX('Daily Data ADJ'!$1:$1048576,MATCH(Calc!$A2147,'Daily Data ADJ'!$A:$A,0),MATCH("ES1!, CME_MINI: Close",'Daily Data ADJ'!$1:$1,0))</f>
        <v>4659.25</v>
      </c>
      <c r="G2147">
        <f>INDEX('Daily Data ADJ'!$1:$1048576,MATCH(Calc!$A2147,'Daily Data ADJ'!$A:$A,0),MATCH("ES2!, CME_MINI: Close",'Daily Data ADJ'!$1:$1,0))</f>
        <v>4651.75</v>
      </c>
      <c r="H2147">
        <f>INDEX('QUANDL MULTPL SP500_DIV_YIELD_M'!$A:$G,MATCH(Calc!$A2147,'QUANDL MULTPL SP500_DIV_YIELD_M'!$A:$A,1),MATCH('QUANDL MULTPL SP500_DIV_YIELD_M'!$E$1,'QUANDL MULTPL SP500_DIV_YIELD_M'!$A$1:$G$1,0))</f>
        <v>1.31</v>
      </c>
      <c r="I2147" s="5">
        <f t="shared" si="198"/>
        <v>6.6767256206680115E-3</v>
      </c>
      <c r="J2147" s="1">
        <f>A2147/24/60/60+DATE(1970,1,1)</f>
        <v>44546.604166666672</v>
      </c>
      <c r="K2147" s="3">
        <f t="shared" si="201"/>
        <v>1</v>
      </c>
      <c r="L2147" s="6">
        <f>(1+Chart!$F$4)^(1/(365/K2147))-1</f>
        <v>6.6592785027408397E-5</v>
      </c>
      <c r="M2147" s="6">
        <f t="shared" si="202"/>
        <v>2.1909069769510126E-6</v>
      </c>
      <c r="N2147" s="6">
        <f t="shared" si="203"/>
        <v>1.823176895610068E-5</v>
      </c>
      <c r="O2147">
        <f>O2146*(B2147/B2146)</f>
        <v>457.39234943000559</v>
      </c>
      <c r="P2147">
        <f t="shared" si="199"/>
        <v>2021</v>
      </c>
      <c r="Q2147" s="1">
        <f t="shared" si="200"/>
        <v>44546.604166666672</v>
      </c>
      <c r="R2147">
        <f>IF(B2148="",R2146,IF(Q2147&gt;=Chart!$F$2,E2147,0))</f>
        <v>71.438581799999994</v>
      </c>
      <c r="S2147">
        <f>IF(B2148="",S2146,IFERROR(IF(AND(R2147&gt;0,R2146=0),R2147,(1+(B2148/B2147-1)*Calc!$Z$1)*S2146),0))</f>
        <v>69.044573344866834</v>
      </c>
      <c r="T2147">
        <f>IF(B2148="",T2146,IFERROR(IF(AND(R2147&gt;0,R2146=0),R2147,(1+(B2148/B2147-1)*Calc!$Z$1-L2148)*T2146),0))</f>
        <v>67.475677358710158</v>
      </c>
      <c r="U2147">
        <f>IF(B2148="",U2146,IFERROR(IF(AND(R2147&gt;0,R2146=0),R2147,(1+(B2148/B2147-1)*Calc!$Z$1-M2148*2)*U2146),0))</f>
        <v>68.942335430676394</v>
      </c>
      <c r="V2147">
        <f>IF(B2148="",V2146,IFERROR(IF(AND(R2147&gt;0,R2146=0),R2147,(1+(B2148/B2147-1)*Calc!$Z$1-N2148*2)*V2146),0))</f>
        <v>68.289268452588388</v>
      </c>
      <c r="W2147">
        <f>IF(ISNUMBER(C2147),C2147,W2146)</f>
        <v>0.08</v>
      </c>
      <c r="Y2147" s="1">
        <f>IF(AND(Q2147&gt;=Chart!$F$2,Q2147&lt;=Chart!$F$3),Q2147,#N/A)</f>
        <v>44546.604166666672</v>
      </c>
      <c r="Z2147">
        <f>IF(AND(Q2147&gt;=Chart!$F$2,Q2147&lt;=Chart!$F$3),R2147,#N/A)</f>
        <v>71.438581799999994</v>
      </c>
      <c r="AA2147">
        <f>IF(AND(Q2147&gt;=Chart!$F$2,Q2147&lt;=Chart!$F$3),S2147,#N/A)</f>
        <v>69.044573344866834</v>
      </c>
      <c r="AB2147">
        <f>IF(AND(Q2147&gt;=Chart!$F$2,Q2147&lt;=Chart!$F$3),T2147,#N/A)</f>
        <v>67.475677358710158</v>
      </c>
      <c r="AC2147">
        <f>IF(AND(Q2147&gt;=Chart!$F$2,Q2147&lt;=Chart!$F$3),U2147,#N/A)</f>
        <v>68.942335430676394</v>
      </c>
      <c r="AD2147">
        <f>IF(AND(Q2147&gt;=Chart!$F$2,Q2147&lt;=Chart!$F$3),V2147,#N/A)</f>
        <v>68.289268452588388</v>
      </c>
      <c r="AE2147">
        <f>IF(AND(Q2147&gt;=Chart!$F$2,Q2147&lt;=Chart!$F$3),I2147,#N/A)</f>
        <v>6.6767256206680115E-3</v>
      </c>
      <c r="AF2147">
        <f>IF(AND(Q2147&gt;=Chart!$F$2,Q2147&lt;=Chart!$F$3),H2147/100,#N/A)</f>
        <v>1.3100000000000001E-2</v>
      </c>
      <c r="AG2147">
        <f>IF(AND(Q2147&gt;=Chart!$F$2,Q2147&lt;=Chart!$F$3),W2147/100,#N/A)</f>
        <v>8.0000000000000004E-4</v>
      </c>
    </row>
    <row r="2148" spans="1:33" x14ac:dyDescent="0.25">
      <c r="A2148">
        <v>1639751400</v>
      </c>
      <c r="B2148">
        <f>INDEX('Daily Data ADJ'!$1:$1048576,MATCH(Calc!$A2148,'Daily Data ADJ'!$A:$A,0),MATCH("SPY, CBOE BZX: Close",'Daily Data ADJ'!$1:$1,0))</f>
        <v>452.52770858000002</v>
      </c>
      <c r="C2148">
        <f>INDEX('Daily Data ADJ'!$1:$1048576,MATCH(Calc!$A2148,'Daily Data ADJ'!$A:$A,0),MATCH("EFFR, FRED: Close",'Daily Data ADJ'!$1:$1,0))</f>
        <v>0.08</v>
      </c>
      <c r="D2148">
        <f>INDEX('Daily Data ADJ'!$1:$1048576,MATCH(Calc!$A2148,'Daily Data ADJ'!$A:$A,1),MATCH("SOFR, FRED: Close",'Daily Data ADJ'!$1:$1,0))</f>
        <v>0.05</v>
      </c>
      <c r="E2148">
        <f>INDEX('Daily Data ADJ'!$1:$1048576,MATCH(Calc!$A2148,'Daily Data ADJ'!$A:$A,0),MATCH("UPRO, CBOE BZX: Close",'Daily Data ADJ'!$1:$1,0))</f>
        <v>69.194776489999995</v>
      </c>
      <c r="F2148">
        <f>INDEX('Daily Data ADJ'!$1:$1048576,MATCH(Calc!$A2148,'Daily Data ADJ'!$A:$A,0),MATCH("ES1!, CME_MINI: Close",'Daily Data ADJ'!$1:$1,0))</f>
        <v>4610</v>
      </c>
      <c r="G2148">
        <f>INDEX('Daily Data ADJ'!$1:$1048576,MATCH(Calc!$A2148,'Daily Data ADJ'!$A:$A,0),MATCH("ES2!, CME_MINI: Close",'Daily Data ADJ'!$1:$1,0))</f>
        <v>4602.5</v>
      </c>
      <c r="H2148">
        <f>INDEX('QUANDL MULTPL SP500_DIV_YIELD_M'!$A:$G,MATCH(Calc!$A2148,'QUANDL MULTPL SP500_DIV_YIELD_M'!$A:$A,1),MATCH('QUANDL MULTPL SP500_DIV_YIELD_M'!$E$1,'QUANDL MULTPL SP500_DIV_YIELD_M'!$A$1:$G$1,0))</f>
        <v>1.31</v>
      </c>
      <c r="I2148" s="5">
        <f t="shared" si="198"/>
        <v>6.6082713753852218E-3</v>
      </c>
      <c r="J2148" s="1">
        <f>A2148/24/60/60+DATE(1970,1,1)</f>
        <v>44547.604166666672</v>
      </c>
      <c r="K2148" s="3">
        <f t="shared" si="201"/>
        <v>1</v>
      </c>
      <c r="L2148" s="6">
        <f>(1+Chart!$F$4)^(1/(365/K2148))-1</f>
        <v>6.6592785027408397E-5</v>
      </c>
      <c r="M2148" s="6">
        <f t="shared" si="202"/>
        <v>2.1909069769510126E-6</v>
      </c>
      <c r="N2148" s="6">
        <f t="shared" si="203"/>
        <v>1.8045457251814057E-5</v>
      </c>
      <c r="O2148">
        <f>O2147*(B2148/B2147)</f>
        <v>452.52770858000554</v>
      </c>
      <c r="P2148">
        <f t="shared" si="199"/>
        <v>2021</v>
      </c>
      <c r="Q2148" s="1">
        <f t="shared" si="200"/>
        <v>44547.604166666672</v>
      </c>
      <c r="R2148">
        <f>IF(B2149="",R2147,IF(Q2148&gt;=Chart!$F$2,E2148,0))</f>
        <v>69.194776489999995</v>
      </c>
      <c r="S2148">
        <f>IF(B2149="",S2147,IFERROR(IF(AND(R2148&gt;0,R2147=0),R2148,(1+(B2149/B2148-1)*Calc!$Z$1)*S2147),0))</f>
        <v>66.842029382654587</v>
      </c>
      <c r="T2148">
        <f>IF(B2149="",T2147,IFERROR(IF(AND(R2148&gt;0,R2147=0),R2148,(1+(B2149/B2148-1)*Calc!$Z$1-L2149)*T2147),0))</f>
        <v>65.309700602475289</v>
      </c>
      <c r="U2148">
        <f>IF(B2149="",U2147,IFERROR(IF(AND(R2148&gt;0,R2147=0),R2148,(1+(B2149/B2148-1)*Calc!$Z$1-M2149*2)*U2147),0))</f>
        <v>66.74214661116298</v>
      </c>
      <c r="V2148">
        <f>IF(B2149="",V2147,IFERROR(IF(AND(R2148&gt;0,R2147=0),R2148,(1+(B2149/B2148-1)*Calc!$Z$1-N2149*2)*V2147),0))</f>
        <v>66.103506552685161</v>
      </c>
      <c r="W2148">
        <f>IF(ISNUMBER(C2148),C2148,W2147)</f>
        <v>0.08</v>
      </c>
      <c r="Y2148" s="1">
        <f>IF(AND(Q2148&gt;=Chart!$F$2,Q2148&lt;=Chart!$F$3),Q2148,#N/A)</f>
        <v>44547.604166666672</v>
      </c>
      <c r="Z2148">
        <f>IF(AND(Q2148&gt;=Chart!$F$2,Q2148&lt;=Chart!$F$3),R2148,#N/A)</f>
        <v>69.194776489999995</v>
      </c>
      <c r="AA2148">
        <f>IF(AND(Q2148&gt;=Chart!$F$2,Q2148&lt;=Chart!$F$3),S2148,#N/A)</f>
        <v>66.842029382654587</v>
      </c>
      <c r="AB2148">
        <f>IF(AND(Q2148&gt;=Chart!$F$2,Q2148&lt;=Chart!$F$3),T2148,#N/A)</f>
        <v>65.309700602475289</v>
      </c>
      <c r="AC2148">
        <f>IF(AND(Q2148&gt;=Chart!$F$2,Q2148&lt;=Chart!$F$3),U2148,#N/A)</f>
        <v>66.74214661116298</v>
      </c>
      <c r="AD2148">
        <f>IF(AND(Q2148&gt;=Chart!$F$2,Q2148&lt;=Chart!$F$3),V2148,#N/A)</f>
        <v>66.103506552685161</v>
      </c>
      <c r="AE2148">
        <f>IF(AND(Q2148&gt;=Chart!$F$2,Q2148&lt;=Chart!$F$3),I2148,#N/A)</f>
        <v>6.6082713753852218E-3</v>
      </c>
      <c r="AF2148">
        <f>IF(AND(Q2148&gt;=Chart!$F$2,Q2148&lt;=Chart!$F$3),H2148/100,#N/A)</f>
        <v>1.3100000000000001E-2</v>
      </c>
      <c r="AG2148">
        <f>IF(AND(Q2148&gt;=Chart!$F$2,Q2148&lt;=Chart!$F$3),W2148/100,#N/A)</f>
        <v>8.0000000000000004E-4</v>
      </c>
    </row>
    <row r="2149" spans="1:33" x14ac:dyDescent="0.25">
      <c r="A2149">
        <v>1640010600</v>
      </c>
      <c r="B2149">
        <f>INDEX('Daily Data ADJ'!$1:$1048576,MATCH(Calc!$A2149,'Daily Data ADJ'!$A:$A,0),MATCH("SPY, CBOE BZX: Close",'Daily Data ADJ'!$1:$1,0))</f>
        <v>447.71578239000002</v>
      </c>
      <c r="C2149">
        <f>INDEX('Daily Data ADJ'!$1:$1048576,MATCH(Calc!$A2149,'Daily Data ADJ'!$A:$A,0),MATCH("EFFR, FRED: Close",'Daily Data ADJ'!$1:$1,0))</f>
        <v>0.08</v>
      </c>
      <c r="D2149">
        <f>INDEX('Daily Data ADJ'!$1:$1048576,MATCH(Calc!$A2149,'Daily Data ADJ'!$A:$A,1),MATCH("SOFR, FRED: Close",'Daily Data ADJ'!$1:$1,0))</f>
        <v>0.04</v>
      </c>
      <c r="E2149">
        <f>INDEX('Daily Data ADJ'!$1:$1048576,MATCH(Calc!$A2149,'Daily Data ADJ'!$A:$A,0),MATCH("UPRO, CBOE BZX: Close",'Daily Data ADJ'!$1:$1,0))</f>
        <v>66.975847079999994</v>
      </c>
      <c r="F2149">
        <f>INDEX('Daily Data ADJ'!$1:$1048576,MATCH(Calc!$A2149,'Daily Data ADJ'!$A:$A,0),MATCH("ES1!, CME_MINI: Close",'Daily Data ADJ'!$1:$1,0))</f>
        <v>4558.5</v>
      </c>
      <c r="G2149">
        <f>INDEX('Daily Data ADJ'!$1:$1048576,MATCH(Calc!$A2149,'Daily Data ADJ'!$A:$A,0),MATCH("ES2!, CME_MINI: Close",'Daily Data ADJ'!$1:$1,0))</f>
        <v>4551</v>
      </c>
      <c r="H2149">
        <f>INDEX('QUANDL MULTPL SP500_DIV_YIELD_M'!$A:$G,MATCH(Calc!$A2149,'QUANDL MULTPL SP500_DIV_YIELD_M'!$A:$A,1),MATCH('QUANDL MULTPL SP500_DIV_YIELD_M'!$E$1,'QUANDL MULTPL SP500_DIV_YIELD_M'!$A$1:$G$1,0))</f>
        <v>1.31</v>
      </c>
      <c r="I2149" s="5">
        <f t="shared" si="198"/>
        <v>6.5351116238996365E-3</v>
      </c>
      <c r="J2149" s="1">
        <f>A2149/24/60/60+DATE(1970,1,1)</f>
        <v>44550.604166666672</v>
      </c>
      <c r="K2149" s="3">
        <f t="shared" si="201"/>
        <v>3</v>
      </c>
      <c r="L2149" s="6">
        <f>(1+Chart!$F$4)^(1/(365/K2149))-1</f>
        <v>1.9979165917494157E-4</v>
      </c>
      <c r="M2149" s="6">
        <f t="shared" si="202"/>
        <v>6.5727353308897563E-6</v>
      </c>
      <c r="N2149" s="6">
        <f t="shared" si="203"/>
        <v>5.3539929332657721E-5</v>
      </c>
      <c r="O2149">
        <f>O2148*(B2149/B2148)</f>
        <v>447.71578239000547</v>
      </c>
      <c r="P2149">
        <f t="shared" si="199"/>
        <v>2021</v>
      </c>
      <c r="Q2149" s="1">
        <f t="shared" si="200"/>
        <v>44550.604166666672</v>
      </c>
      <c r="R2149">
        <f>IF(B2150="",R2148,IF(Q2149&gt;=Chart!$F$2,E2149,0))</f>
        <v>66.975847079999994</v>
      </c>
      <c r="S2149">
        <f>IF(B2150="",S2148,IFERROR(IF(AND(R2149&gt;0,R2148=0),R2149,(1+(B2150/B2149-1)*Calc!$Z$1)*S2148),0))</f>
        <v>70.403176670142301</v>
      </c>
      <c r="T2149">
        <f>IF(B2150="",T2148,IFERROR(IF(AND(R2149&gt;0,R2148=0),R2149,(1+(B2150/B2149-1)*Calc!$Z$1-L2150)*T2148),0))</f>
        <v>68.784860751801659</v>
      </c>
      <c r="U2149">
        <f>IF(B2150="",U2148,IFERROR(IF(AND(R2149&gt;0,R2148=0),R2149,(1+(B2150/B2149-1)*Calc!$Z$1-M2150*2)*U2148),0))</f>
        <v>70.297679985858025</v>
      </c>
      <c r="V2149">
        <f>IF(B2150="",V2148,IFERROR(IF(AND(R2149&gt;0,R2148=0),R2149,(1+(B2150/B2149-1)*Calc!$Z$1-N2150*2)*V2148),0))</f>
        <v>69.622983495671434</v>
      </c>
      <c r="W2149">
        <f>IF(ISNUMBER(C2149),C2149,W2148)</f>
        <v>0.08</v>
      </c>
      <c r="Y2149" s="1">
        <f>IF(AND(Q2149&gt;=Chart!$F$2,Q2149&lt;=Chart!$F$3),Q2149,#N/A)</f>
        <v>44550.604166666672</v>
      </c>
      <c r="Z2149">
        <f>IF(AND(Q2149&gt;=Chart!$F$2,Q2149&lt;=Chart!$F$3),R2149,#N/A)</f>
        <v>66.975847079999994</v>
      </c>
      <c r="AA2149">
        <f>IF(AND(Q2149&gt;=Chart!$F$2,Q2149&lt;=Chart!$F$3),S2149,#N/A)</f>
        <v>70.403176670142301</v>
      </c>
      <c r="AB2149">
        <f>IF(AND(Q2149&gt;=Chart!$F$2,Q2149&lt;=Chart!$F$3),T2149,#N/A)</f>
        <v>68.784860751801659</v>
      </c>
      <c r="AC2149">
        <f>IF(AND(Q2149&gt;=Chart!$F$2,Q2149&lt;=Chart!$F$3),U2149,#N/A)</f>
        <v>70.297679985858025</v>
      </c>
      <c r="AD2149">
        <f>IF(AND(Q2149&gt;=Chart!$F$2,Q2149&lt;=Chart!$F$3),V2149,#N/A)</f>
        <v>69.622983495671434</v>
      </c>
      <c r="AE2149">
        <f>IF(AND(Q2149&gt;=Chart!$F$2,Q2149&lt;=Chart!$F$3),I2149,#N/A)</f>
        <v>6.5351116238996365E-3</v>
      </c>
      <c r="AF2149">
        <f>IF(AND(Q2149&gt;=Chart!$F$2,Q2149&lt;=Chart!$F$3),H2149/100,#N/A)</f>
        <v>1.3100000000000001E-2</v>
      </c>
      <c r="AG2149">
        <f>IF(AND(Q2149&gt;=Chart!$F$2,Q2149&lt;=Chart!$F$3),W2149/100,#N/A)</f>
        <v>8.0000000000000004E-4</v>
      </c>
    </row>
    <row r="2150" spans="1:33" x14ac:dyDescent="0.25">
      <c r="A2150">
        <v>1640097000</v>
      </c>
      <c r="B2150">
        <f>INDEX('Daily Data ADJ'!$1:$1048576,MATCH(Calc!$A2150,'Daily Data ADJ'!$A:$A,0),MATCH("SPY, CBOE BZX: Close",'Daily Data ADJ'!$1:$1,0))</f>
        <v>455.66677699000002</v>
      </c>
      <c r="C2150">
        <f>INDEX('Daily Data ADJ'!$1:$1048576,MATCH(Calc!$A2150,'Daily Data ADJ'!$A:$A,0),MATCH("EFFR, FRED: Close",'Daily Data ADJ'!$1:$1,0))</f>
        <v>0.08</v>
      </c>
      <c r="D2150">
        <f>INDEX('Daily Data ADJ'!$1:$1048576,MATCH(Calc!$A2150,'Daily Data ADJ'!$A:$A,1),MATCH("SOFR, FRED: Close",'Daily Data ADJ'!$1:$1,0))</f>
        <v>0.05</v>
      </c>
      <c r="E2150">
        <f>INDEX('Daily Data ADJ'!$1:$1048576,MATCH(Calc!$A2150,'Daily Data ADJ'!$A:$A,0),MATCH("UPRO, CBOE BZX: Close",'Daily Data ADJ'!$1:$1,0))</f>
        <v>70.523149040000007</v>
      </c>
      <c r="F2150">
        <f>INDEX('Daily Data ADJ'!$1:$1048576,MATCH(Calc!$A2150,'Daily Data ADJ'!$A:$A,0),MATCH("ES1!, CME_MINI: Close",'Daily Data ADJ'!$1:$1,0))</f>
        <v>4640.75</v>
      </c>
      <c r="G2150">
        <f>INDEX('Daily Data ADJ'!$1:$1048576,MATCH(Calc!$A2150,'Daily Data ADJ'!$A:$A,0),MATCH("ES2!, CME_MINI: Close",'Daily Data ADJ'!$1:$1,0))</f>
        <v>4633</v>
      </c>
      <c r="H2150">
        <f>INDEX('QUANDL MULTPL SP500_DIV_YIELD_M'!$A:$G,MATCH(Calc!$A2150,'QUANDL MULTPL SP500_DIV_YIELD_M'!$A:$A,1),MATCH('QUANDL MULTPL SP500_DIV_YIELD_M'!$E$1,'QUANDL MULTPL SP500_DIV_YIELD_M'!$A$1:$G$1,0))</f>
        <v>1.31</v>
      </c>
      <c r="I2150" s="5">
        <f t="shared" si="198"/>
        <v>6.4367598029024808E-3</v>
      </c>
      <c r="J2150" s="1">
        <f>A2150/24/60/60+DATE(1970,1,1)</f>
        <v>44551.604166666672</v>
      </c>
      <c r="K2150" s="3">
        <f t="shared" si="201"/>
        <v>1</v>
      </c>
      <c r="L2150" s="6">
        <f>(1+Chart!$F$4)^(1/(365/K2150))-1</f>
        <v>6.6592785027408397E-5</v>
      </c>
      <c r="M2150" s="6">
        <f t="shared" si="202"/>
        <v>2.1909069769510126E-6</v>
      </c>
      <c r="N2150" s="6">
        <f t="shared" si="203"/>
        <v>1.7578599250445137E-5</v>
      </c>
      <c r="O2150">
        <f>O2149*(B2150/B2149)</f>
        <v>455.66677699000559</v>
      </c>
      <c r="P2150">
        <f t="shared" si="199"/>
        <v>2021</v>
      </c>
      <c r="Q2150" s="1">
        <f t="shared" si="200"/>
        <v>44551.604166666672</v>
      </c>
      <c r="R2150">
        <f>IF(B2151="",R2149,IF(Q2150&gt;=Chart!$F$2,E2150,0))</f>
        <v>70.523149040000007</v>
      </c>
      <c r="S2150">
        <f>IF(B2151="",S2149,IFERROR(IF(AND(R2150&gt;0,R2149=0),R2150,(1+(B2151/B2150-1)*Calc!$Z$1)*S2149),0))</f>
        <v>72.514998300284475</v>
      </c>
      <c r="T2150">
        <f>IF(B2151="",T2149,IFERROR(IF(AND(R2150&gt;0,R2149=0),R2150,(1+(B2151/B2150-1)*Calc!$Z$1-L2151)*T2149),0))</f>
        <v>70.843558619636951</v>
      </c>
      <c r="U2150">
        <f>IF(B2151="",U2149,IFERROR(IF(AND(R2150&gt;0,R2149=0),R2150,(1+(B2151/B2150-1)*Calc!$Z$1-M2151*2)*U2149),0))</f>
        <v>72.406029094201386</v>
      </c>
      <c r="V2150">
        <f>IF(B2151="",V2149,IFERROR(IF(AND(R2150&gt;0,R2149=0),R2150,(1+(B2151/B2150-1)*Calc!$Z$1-N2151*2)*V2149),0))</f>
        <v>71.70893028553013</v>
      </c>
      <c r="W2150">
        <f>IF(ISNUMBER(C2150),C2150,W2149)</f>
        <v>0.08</v>
      </c>
      <c r="Y2150" s="1">
        <f>IF(AND(Q2150&gt;=Chart!$F$2,Q2150&lt;=Chart!$F$3),Q2150,#N/A)</f>
        <v>44551.604166666672</v>
      </c>
      <c r="Z2150">
        <f>IF(AND(Q2150&gt;=Chart!$F$2,Q2150&lt;=Chart!$F$3),R2150,#N/A)</f>
        <v>70.523149040000007</v>
      </c>
      <c r="AA2150">
        <f>IF(AND(Q2150&gt;=Chart!$F$2,Q2150&lt;=Chart!$F$3),S2150,#N/A)</f>
        <v>72.514998300284475</v>
      </c>
      <c r="AB2150">
        <f>IF(AND(Q2150&gt;=Chart!$F$2,Q2150&lt;=Chart!$F$3),T2150,#N/A)</f>
        <v>70.843558619636951</v>
      </c>
      <c r="AC2150">
        <f>IF(AND(Q2150&gt;=Chart!$F$2,Q2150&lt;=Chart!$F$3),U2150,#N/A)</f>
        <v>72.406029094201386</v>
      </c>
      <c r="AD2150">
        <f>IF(AND(Q2150&gt;=Chart!$F$2,Q2150&lt;=Chart!$F$3),V2150,#N/A)</f>
        <v>71.70893028553013</v>
      </c>
      <c r="AE2150">
        <f>IF(AND(Q2150&gt;=Chart!$F$2,Q2150&lt;=Chart!$F$3),I2150,#N/A)</f>
        <v>6.4367598029024808E-3</v>
      </c>
      <c r="AF2150">
        <f>IF(AND(Q2150&gt;=Chart!$F$2,Q2150&lt;=Chart!$F$3),H2150/100,#N/A)</f>
        <v>1.3100000000000001E-2</v>
      </c>
      <c r="AG2150">
        <f>IF(AND(Q2150&gt;=Chart!$F$2,Q2150&lt;=Chart!$F$3),W2150/100,#N/A)</f>
        <v>8.0000000000000004E-4</v>
      </c>
    </row>
    <row r="2151" spans="1:33" x14ac:dyDescent="0.25">
      <c r="A2151">
        <v>1640183400</v>
      </c>
      <c r="B2151">
        <f>INDEX('Daily Data ADJ'!$1:$1048576,MATCH(Calc!$A2151,'Daily Data ADJ'!$A:$A,0),MATCH("SPY, CBOE BZX: Close",'Daily Data ADJ'!$1:$1,0))</f>
        <v>460.22285434000003</v>
      </c>
      <c r="C2151">
        <f>INDEX('Daily Data ADJ'!$1:$1048576,MATCH(Calc!$A2151,'Daily Data ADJ'!$A:$A,0),MATCH("EFFR, FRED: Close",'Daily Data ADJ'!$1:$1,0))</f>
        <v>0.08</v>
      </c>
      <c r="D2151">
        <f>INDEX('Daily Data ADJ'!$1:$1048576,MATCH(Calc!$A2151,'Daily Data ADJ'!$A:$A,1),MATCH("SOFR, FRED: Close",'Daily Data ADJ'!$1:$1,0))</f>
        <v>0.05</v>
      </c>
      <c r="E2151">
        <f>INDEX('Daily Data ADJ'!$1:$1048576,MATCH(Calc!$A2151,'Daily Data ADJ'!$A:$A,0),MATCH("UPRO, CBOE BZX: Close",'Daily Data ADJ'!$1:$1,0))</f>
        <v>72.627649360000007</v>
      </c>
      <c r="F2151">
        <f>INDEX('Daily Data ADJ'!$1:$1048576,MATCH(Calc!$A2151,'Daily Data ADJ'!$A:$A,0),MATCH("ES1!, CME_MINI: Close",'Daily Data ADJ'!$1:$1,0))</f>
        <v>4686</v>
      </c>
      <c r="G2151">
        <f>INDEX('Daily Data ADJ'!$1:$1048576,MATCH(Calc!$A2151,'Daily Data ADJ'!$A:$A,0),MATCH("ES2!, CME_MINI: Close",'Daily Data ADJ'!$1:$1,0))</f>
        <v>4678.25</v>
      </c>
      <c r="H2151">
        <f>INDEX('QUANDL MULTPL SP500_DIV_YIELD_M'!$A:$G,MATCH(Calc!$A2151,'QUANDL MULTPL SP500_DIV_YIELD_M'!$A:$A,1),MATCH('QUANDL MULTPL SP500_DIV_YIELD_M'!$E$1,'QUANDL MULTPL SP500_DIV_YIELD_M'!$A$1:$G$1,0))</f>
        <v>1.31</v>
      </c>
      <c r="I2151" s="5">
        <f t="shared" si="198"/>
        <v>6.5009432034636161E-3</v>
      </c>
      <c r="J2151" s="1">
        <f>A2151/24/60/60+DATE(1970,1,1)</f>
        <v>44552.604166666672</v>
      </c>
      <c r="K2151" s="3">
        <f t="shared" si="201"/>
        <v>1</v>
      </c>
      <c r="L2151" s="6">
        <f>(1+Chart!$F$4)^(1/(365/K2151))-1</f>
        <v>6.6592785027408397E-5</v>
      </c>
      <c r="M2151" s="6">
        <f t="shared" si="202"/>
        <v>2.1909069769510126E-6</v>
      </c>
      <c r="N2151" s="6">
        <f t="shared" si="203"/>
        <v>1.7753317066437901E-5</v>
      </c>
      <c r="O2151">
        <f>O2150*(B2151/B2150)</f>
        <v>460.22285434000565</v>
      </c>
      <c r="P2151">
        <f t="shared" si="199"/>
        <v>2021</v>
      </c>
      <c r="Q2151" s="1">
        <f t="shared" si="200"/>
        <v>44552.604166666672</v>
      </c>
      <c r="R2151">
        <f>IF(B2152="",R2150,IF(Q2151&gt;=Chart!$F$2,E2151,0))</f>
        <v>72.627649360000007</v>
      </c>
      <c r="S2151">
        <f>IF(B2152="",S2150,IFERROR(IF(AND(R2151&gt;0,R2150=0),R2151,(1+(B2152/B2151-1)*Calc!$Z$1)*S2150),0))</f>
        <v>73.868578522015966</v>
      </c>
      <c r="T2151">
        <f>IF(B2152="",T2150,IFERROR(IF(AND(R2151&gt;0,R2150=0),R2151,(1+(B2152/B2151-1)*Calc!$Z$1-L2152)*T2150),0))</f>
        <v>72.161221726603557</v>
      </c>
      <c r="U2151">
        <f>IF(B2152="",U2150,IFERROR(IF(AND(R2151&gt;0,R2150=0),R2151,(1+(B2152/B2151-1)*Calc!$Z$1-M2152*2)*U2150),0))</f>
        <v>73.757258004046918</v>
      </c>
      <c r="V2151">
        <f>IF(B2152="",V2150,IFERROR(IF(AND(R2151&gt;0,R2150=0),R2151,(1+(B2152/B2151-1)*Calc!$Z$1-N2152*2)*V2150),0))</f>
        <v>73.04490191712263</v>
      </c>
      <c r="W2151">
        <f>IF(ISNUMBER(C2151),C2151,W2150)</f>
        <v>0.08</v>
      </c>
      <c r="Y2151" s="1">
        <f>IF(AND(Q2151&gt;=Chart!$F$2,Q2151&lt;=Chart!$F$3),Q2151,#N/A)</f>
        <v>44552.604166666672</v>
      </c>
      <c r="Z2151">
        <f>IF(AND(Q2151&gt;=Chart!$F$2,Q2151&lt;=Chart!$F$3),R2151,#N/A)</f>
        <v>72.627649360000007</v>
      </c>
      <c r="AA2151">
        <f>IF(AND(Q2151&gt;=Chart!$F$2,Q2151&lt;=Chart!$F$3),S2151,#N/A)</f>
        <v>73.868578522015966</v>
      </c>
      <c r="AB2151">
        <f>IF(AND(Q2151&gt;=Chart!$F$2,Q2151&lt;=Chart!$F$3),T2151,#N/A)</f>
        <v>72.161221726603557</v>
      </c>
      <c r="AC2151">
        <f>IF(AND(Q2151&gt;=Chart!$F$2,Q2151&lt;=Chart!$F$3),U2151,#N/A)</f>
        <v>73.757258004046918</v>
      </c>
      <c r="AD2151">
        <f>IF(AND(Q2151&gt;=Chart!$F$2,Q2151&lt;=Chart!$F$3),V2151,#N/A)</f>
        <v>73.04490191712263</v>
      </c>
      <c r="AE2151">
        <f>IF(AND(Q2151&gt;=Chart!$F$2,Q2151&lt;=Chart!$F$3),I2151,#N/A)</f>
        <v>6.5009432034636161E-3</v>
      </c>
      <c r="AF2151">
        <f>IF(AND(Q2151&gt;=Chart!$F$2,Q2151&lt;=Chart!$F$3),H2151/100,#N/A)</f>
        <v>1.3100000000000001E-2</v>
      </c>
      <c r="AG2151">
        <f>IF(AND(Q2151&gt;=Chart!$F$2,Q2151&lt;=Chart!$F$3),W2151/100,#N/A)</f>
        <v>8.0000000000000004E-4</v>
      </c>
    </row>
    <row r="2152" spans="1:33" x14ac:dyDescent="0.25">
      <c r="A2152">
        <v>1640269800</v>
      </c>
      <c r="B2152">
        <f>INDEX('Daily Data ADJ'!$1:$1048576,MATCH(Calc!$A2152,'Daily Data ADJ'!$A:$A,0),MATCH("SPY, CBOE BZX: Close",'Daily Data ADJ'!$1:$1,0))</f>
        <v>463.08639323</v>
      </c>
      <c r="C2152">
        <f>INDEX('Daily Data ADJ'!$1:$1048576,MATCH(Calc!$A2152,'Daily Data ADJ'!$A:$A,0),MATCH("EFFR, FRED: Close",'Daily Data ADJ'!$1:$1,0))</f>
        <v>0.08</v>
      </c>
      <c r="D2152">
        <f>INDEX('Daily Data ADJ'!$1:$1048576,MATCH(Calc!$A2152,'Daily Data ADJ'!$A:$A,1),MATCH("SOFR, FRED: Close",'Daily Data ADJ'!$1:$1,0))</f>
        <v>0.05</v>
      </c>
      <c r="E2152">
        <f>INDEX('Daily Data ADJ'!$1:$1048576,MATCH(Calc!$A2152,'Daily Data ADJ'!$A:$A,0),MATCH("UPRO, CBOE BZX: Close",'Daily Data ADJ'!$1:$1,0))</f>
        <v>73.956835709999993</v>
      </c>
      <c r="F2152">
        <f>INDEX('Daily Data ADJ'!$1:$1048576,MATCH(Calc!$A2152,'Daily Data ADJ'!$A:$A,0),MATCH("ES1!, CME_MINI: Close",'Daily Data ADJ'!$1:$1,0))</f>
        <v>4715.75</v>
      </c>
      <c r="G2152">
        <f>INDEX('Daily Data ADJ'!$1:$1048576,MATCH(Calc!$A2152,'Daily Data ADJ'!$A:$A,0),MATCH("ES2!, CME_MINI: Close",'Daily Data ADJ'!$1:$1,0))</f>
        <v>4708</v>
      </c>
      <c r="H2152">
        <f>INDEX('QUANDL MULTPL SP500_DIV_YIELD_M'!$A:$G,MATCH(Calc!$A2152,'QUANDL MULTPL SP500_DIV_YIELD_M'!$A:$A,1),MATCH('QUANDL MULTPL SP500_DIV_YIELD_M'!$E$1,'QUANDL MULTPL SP500_DIV_YIELD_M'!$A$1:$G$1,0))</f>
        <v>1.31</v>
      </c>
      <c r="I2152" s="5">
        <f t="shared" si="198"/>
        <v>6.5424716647948244E-3</v>
      </c>
      <c r="J2152" s="1">
        <f>A2152/24/60/60+DATE(1970,1,1)</f>
        <v>44553.604166666672</v>
      </c>
      <c r="K2152" s="3">
        <f t="shared" si="201"/>
        <v>1</v>
      </c>
      <c r="L2152" s="6">
        <f>(1+Chart!$F$4)^(1/(365/K2152))-1</f>
        <v>6.6592785027408397E-5</v>
      </c>
      <c r="M2152" s="6">
        <f t="shared" si="202"/>
        <v>2.1909069769510126E-6</v>
      </c>
      <c r="N2152" s="6">
        <f t="shared" si="203"/>
        <v>1.7866358476004152E-5</v>
      </c>
      <c r="O2152">
        <f>O2151*(B2152/B2151)</f>
        <v>463.08639323000568</v>
      </c>
      <c r="P2152">
        <f t="shared" si="199"/>
        <v>2021</v>
      </c>
      <c r="Q2152" s="1">
        <f t="shared" si="200"/>
        <v>44553.604166666672</v>
      </c>
      <c r="R2152">
        <f>IF(B2153="",R2151,IF(Q2152&gt;=Chart!$F$2,E2152,0))</f>
        <v>73.956835709999993</v>
      </c>
      <c r="S2152">
        <f>IF(B2153="",S2151,IFERROR(IF(AND(R2152&gt;0,R2151=0),R2152,(1+(B2153/B2152-1)*Calc!$Z$1)*S2151),0))</f>
        <v>77.004775290399138</v>
      </c>
      <c r="T2152">
        <f>IF(B2153="",T2151,IFERROR(IF(AND(R2152&gt;0,R2151=0),R2152,(1+(B2153/B2152-1)*Calc!$Z$1-L2153)*T2151),0))</f>
        <v>75.205706619011679</v>
      </c>
      <c r="U2152">
        <f>IF(B2153="",U2151,IFERROR(IF(AND(R2152&gt;0,R2151=0),R2152,(1+(B2153/B2152-1)*Calc!$Z$1-M2153*2)*U2151),0))</f>
        <v>76.887435733116419</v>
      </c>
      <c r="V2152">
        <f>IF(B2153="",V2151,IFERROR(IF(AND(R2152&gt;0,R2151=0),R2152,(1+(B2153/B2152-1)*Calc!$Z$1-N2153*2)*V2151),0))</f>
        <v>76.135542969190197</v>
      </c>
      <c r="W2152">
        <f>IF(ISNUMBER(C2152),C2152,W2151)</f>
        <v>0.08</v>
      </c>
      <c r="Y2152" s="1">
        <f>IF(AND(Q2152&gt;=Chart!$F$2,Q2152&lt;=Chart!$F$3),Q2152,#N/A)</f>
        <v>44553.604166666672</v>
      </c>
      <c r="Z2152">
        <f>IF(AND(Q2152&gt;=Chart!$F$2,Q2152&lt;=Chart!$F$3),R2152,#N/A)</f>
        <v>73.956835709999993</v>
      </c>
      <c r="AA2152">
        <f>IF(AND(Q2152&gt;=Chart!$F$2,Q2152&lt;=Chart!$F$3),S2152,#N/A)</f>
        <v>77.004775290399138</v>
      </c>
      <c r="AB2152">
        <f>IF(AND(Q2152&gt;=Chart!$F$2,Q2152&lt;=Chart!$F$3),T2152,#N/A)</f>
        <v>75.205706619011679</v>
      </c>
      <c r="AC2152">
        <f>IF(AND(Q2152&gt;=Chart!$F$2,Q2152&lt;=Chart!$F$3),U2152,#N/A)</f>
        <v>76.887435733116419</v>
      </c>
      <c r="AD2152">
        <f>IF(AND(Q2152&gt;=Chart!$F$2,Q2152&lt;=Chart!$F$3),V2152,#N/A)</f>
        <v>76.135542969190197</v>
      </c>
      <c r="AE2152">
        <f>IF(AND(Q2152&gt;=Chart!$F$2,Q2152&lt;=Chart!$F$3),I2152,#N/A)</f>
        <v>6.5424716647948244E-3</v>
      </c>
      <c r="AF2152">
        <f>IF(AND(Q2152&gt;=Chart!$F$2,Q2152&lt;=Chart!$F$3),H2152/100,#N/A)</f>
        <v>1.3100000000000001E-2</v>
      </c>
      <c r="AG2152">
        <f>IF(AND(Q2152&gt;=Chart!$F$2,Q2152&lt;=Chart!$F$3),W2152/100,#N/A)</f>
        <v>8.0000000000000004E-4</v>
      </c>
    </row>
    <row r="2153" spans="1:33" x14ac:dyDescent="0.25">
      <c r="A2153">
        <v>1640615400</v>
      </c>
      <c r="B2153">
        <f>INDEX('Daily Data ADJ'!$1:$1048576,MATCH(Calc!$A2153,'Daily Data ADJ'!$A:$A,0),MATCH("SPY, CBOE BZX: Close",'Daily Data ADJ'!$1:$1,0))</f>
        <v>469.64005957000001</v>
      </c>
      <c r="C2153">
        <f>INDEX('Daily Data ADJ'!$1:$1048576,MATCH(Calc!$A2153,'Daily Data ADJ'!$A:$A,0),MATCH("EFFR, FRED: Close",'Daily Data ADJ'!$1:$1,0))</f>
        <v>0.08</v>
      </c>
      <c r="D2153">
        <f>INDEX('Daily Data ADJ'!$1:$1048576,MATCH(Calc!$A2153,'Daily Data ADJ'!$A:$A,1),MATCH("SOFR, FRED: Close",'Daily Data ADJ'!$1:$1,0))</f>
        <v>0.05</v>
      </c>
      <c r="E2153">
        <f>INDEX('Daily Data ADJ'!$1:$1048576,MATCH(Calc!$A2153,'Daily Data ADJ'!$A:$A,0),MATCH("UPRO, CBOE BZX: Close",'Daily Data ADJ'!$1:$1,0))</f>
        <v>77.072589070000006</v>
      </c>
      <c r="F2153">
        <f>INDEX('Daily Data ADJ'!$1:$1048576,MATCH(Calc!$A2153,'Daily Data ADJ'!$A:$A,0),MATCH("ES1!, CME_MINI: Close",'Daily Data ADJ'!$1:$1,0))</f>
        <v>4782.25</v>
      </c>
      <c r="G2153">
        <f>INDEX('Daily Data ADJ'!$1:$1048576,MATCH(Calc!$A2153,'Daily Data ADJ'!$A:$A,0),MATCH("ES2!, CME_MINI: Close",'Daily Data ADJ'!$1:$1,0))</f>
        <v>4774.5</v>
      </c>
      <c r="H2153">
        <f>INDEX('QUANDL MULTPL SP500_DIV_YIELD_M'!$A:$G,MATCH(Calc!$A2153,'QUANDL MULTPL SP500_DIV_YIELD_M'!$A:$A,1),MATCH('QUANDL MULTPL SP500_DIV_YIELD_M'!$E$1,'QUANDL MULTPL SP500_DIV_YIELD_M'!$A$1:$G$1,0))</f>
        <v>1.31</v>
      </c>
      <c r="I2153" s="5">
        <f t="shared" si="198"/>
        <v>6.6334362291462501E-3</v>
      </c>
      <c r="J2153" s="1">
        <f>A2153/24/60/60+DATE(1970,1,1)</f>
        <v>44557.604166666672</v>
      </c>
      <c r="K2153" s="3">
        <f t="shared" si="201"/>
        <v>4</v>
      </c>
      <c r="L2153" s="6">
        <f>(1+Chart!$F$4)^(1/(365/K2153))-1</f>
        <v>2.6639774888526091E-4</v>
      </c>
      <c r="M2153" s="6">
        <f t="shared" si="202"/>
        <v>8.763656708099532E-6</v>
      </c>
      <c r="N2153" s="6">
        <f t="shared" si="203"/>
        <v>7.2457768010236734E-5</v>
      </c>
      <c r="O2153">
        <f>O2152*(B2153/B2152)</f>
        <v>469.64005957000575</v>
      </c>
      <c r="P2153">
        <f t="shared" si="199"/>
        <v>2021</v>
      </c>
      <c r="Q2153" s="1">
        <f t="shared" si="200"/>
        <v>44557.604166666672</v>
      </c>
      <c r="R2153">
        <f>IF(B2154="",R2152,IF(Q2153&gt;=Chart!$F$2,E2153,0))</f>
        <v>77.072589070000006</v>
      </c>
      <c r="S2153">
        <f>IF(B2154="",S2152,IFERROR(IF(AND(R2153&gt;0,R2152=0),R2153,(1+(B2154/B2153-1)*Calc!$Z$1)*S2152),0))</f>
        <v>76.815998552066134</v>
      </c>
      <c r="T2153">
        <f>IF(B2154="",T2152,IFERROR(IF(AND(R2153&gt;0,R2152=0),R2153,(1+(B2154/B2153-1)*Calc!$Z$1-L2154)*T2152),0))</f>
        <v>75.016332129132138</v>
      </c>
      <c r="U2153">
        <f>IF(B2154="",U2152,IFERROR(IF(AND(R2153&gt;0,R2152=0),R2153,(1+(B2154/B2153-1)*Calc!$Z$1-M2154*2)*U2152),0))</f>
        <v>76.698609745555743</v>
      </c>
      <c r="V2153">
        <f>IF(B2154="",V2152,IFERROR(IF(AND(R2153&gt;0,R2152=0),R2153,(1+(B2154/B2153-1)*Calc!$Z$1-N2154*2)*V2152),0))</f>
        <v>75.946141015853399</v>
      </c>
      <c r="W2153">
        <f>IF(ISNUMBER(C2153),C2153,W2152)</f>
        <v>0.08</v>
      </c>
      <c r="Y2153" s="1">
        <f>IF(AND(Q2153&gt;=Chart!$F$2,Q2153&lt;=Chart!$F$3),Q2153,#N/A)</f>
        <v>44557.604166666672</v>
      </c>
      <c r="Z2153">
        <f>IF(AND(Q2153&gt;=Chart!$F$2,Q2153&lt;=Chart!$F$3),R2153,#N/A)</f>
        <v>77.072589070000006</v>
      </c>
      <c r="AA2153">
        <f>IF(AND(Q2153&gt;=Chart!$F$2,Q2153&lt;=Chart!$F$3),S2153,#N/A)</f>
        <v>76.815998552066134</v>
      </c>
      <c r="AB2153">
        <f>IF(AND(Q2153&gt;=Chart!$F$2,Q2153&lt;=Chart!$F$3),T2153,#N/A)</f>
        <v>75.016332129132138</v>
      </c>
      <c r="AC2153">
        <f>IF(AND(Q2153&gt;=Chart!$F$2,Q2153&lt;=Chart!$F$3),U2153,#N/A)</f>
        <v>76.698609745555743</v>
      </c>
      <c r="AD2153">
        <f>IF(AND(Q2153&gt;=Chart!$F$2,Q2153&lt;=Chart!$F$3),V2153,#N/A)</f>
        <v>75.946141015853399</v>
      </c>
      <c r="AE2153">
        <f>IF(AND(Q2153&gt;=Chart!$F$2,Q2153&lt;=Chart!$F$3),I2153,#N/A)</f>
        <v>6.6334362291462501E-3</v>
      </c>
      <c r="AF2153">
        <f>IF(AND(Q2153&gt;=Chart!$F$2,Q2153&lt;=Chart!$F$3),H2153/100,#N/A)</f>
        <v>1.3100000000000001E-2</v>
      </c>
      <c r="AG2153">
        <f>IF(AND(Q2153&gt;=Chart!$F$2,Q2153&lt;=Chart!$F$3),W2153/100,#N/A)</f>
        <v>8.0000000000000004E-4</v>
      </c>
    </row>
    <row r="2154" spans="1:33" x14ac:dyDescent="0.25">
      <c r="A2154">
        <v>1640701800</v>
      </c>
      <c r="B2154">
        <f>INDEX('Daily Data ADJ'!$1:$1048576,MATCH(Calc!$A2154,'Daily Data ADJ'!$A:$A,0),MATCH("SPY, CBOE BZX: Close",'Daily Data ADJ'!$1:$1,0))</f>
        <v>469.25628632000002</v>
      </c>
      <c r="C2154">
        <f>INDEX('Daily Data ADJ'!$1:$1048576,MATCH(Calc!$A2154,'Daily Data ADJ'!$A:$A,0),MATCH("EFFR, FRED: Close",'Daily Data ADJ'!$1:$1,0))</f>
        <v>0.08</v>
      </c>
      <c r="D2154">
        <f>INDEX('Daily Data ADJ'!$1:$1048576,MATCH(Calc!$A2154,'Daily Data ADJ'!$A:$A,1),MATCH("SOFR, FRED: Close",'Daily Data ADJ'!$1:$1,0))</f>
        <v>0.05</v>
      </c>
      <c r="E2154">
        <f>INDEX('Daily Data ADJ'!$1:$1048576,MATCH(Calc!$A2154,'Daily Data ADJ'!$A:$A,0),MATCH("UPRO, CBOE BZX: Close",'Daily Data ADJ'!$1:$1,0))</f>
        <v>76.933226300000001</v>
      </c>
      <c r="F2154">
        <f>INDEX('Daily Data ADJ'!$1:$1048576,MATCH(Calc!$A2154,'Daily Data ADJ'!$A:$A,0),MATCH("ES1!, CME_MINI: Close",'Daily Data ADJ'!$1:$1,0))</f>
        <v>4778.5</v>
      </c>
      <c r="G2154">
        <f>INDEX('Daily Data ADJ'!$1:$1048576,MATCH(Calc!$A2154,'Daily Data ADJ'!$A:$A,0),MATCH("ES2!, CME_MINI: Close",'Daily Data ADJ'!$1:$1,0))</f>
        <v>4770.75</v>
      </c>
      <c r="H2154">
        <f>INDEX('QUANDL MULTPL SP500_DIV_YIELD_M'!$A:$G,MATCH(Calc!$A2154,'QUANDL MULTPL SP500_DIV_YIELD_M'!$A:$A,1),MATCH('QUANDL MULTPL SP500_DIV_YIELD_M'!$E$1,'QUANDL MULTPL SP500_DIV_YIELD_M'!$A$1:$G$1,0))</f>
        <v>1.31</v>
      </c>
      <c r="I2154" s="5">
        <f t="shared" si="198"/>
        <v>6.6283738446076823E-3</v>
      </c>
      <c r="J2154" s="1">
        <f>A2154/24/60/60+DATE(1970,1,1)</f>
        <v>44558.604166666672</v>
      </c>
      <c r="K2154" s="3">
        <f t="shared" si="201"/>
        <v>1</v>
      </c>
      <c r="L2154" s="6">
        <f>(1+Chart!$F$4)^(1/(365/K2154))-1</f>
        <v>6.6592785027408397E-5</v>
      </c>
      <c r="M2154" s="6">
        <f t="shared" si="202"/>
        <v>2.1909069769510126E-6</v>
      </c>
      <c r="N2154" s="6">
        <f t="shared" si="203"/>
        <v>1.8100171389479058E-5</v>
      </c>
      <c r="O2154">
        <f>O2153*(B2154/B2153)</f>
        <v>469.25628632000576</v>
      </c>
      <c r="P2154">
        <f t="shared" si="199"/>
        <v>2021</v>
      </c>
      <c r="Q2154" s="1">
        <f t="shared" si="200"/>
        <v>44558.604166666672</v>
      </c>
      <c r="R2154">
        <f>IF(B2155="",R2153,IF(Q2154&gt;=Chart!$F$2,E2154,0))</f>
        <v>76.933226300000001</v>
      </c>
      <c r="S2154">
        <f>IF(B2155="",S2153,IFERROR(IF(AND(R2154&gt;0,R2153=0),R2154,(1+(B2155/B2154-1)*Calc!$Z$1)*S2153),0))</f>
        <v>77.110781778486881</v>
      </c>
      <c r="T2154">
        <f>IF(B2155="",T2153,IFERROR(IF(AND(R2154&gt;0,R2153=0),R2154,(1+(B2155/B2154-1)*Calc!$Z$1-L2155)*T2153),0))</f>
        <v>75.299213546255785</v>
      </c>
      <c r="U2154">
        <f>IF(B2155="",U2153,IFERROR(IF(AND(R2154&gt;0,R2153=0),R2154,(1+(B2155/B2154-1)*Calc!$Z$1-M2155*2)*U2153),0))</f>
        <v>76.992606410593481</v>
      </c>
      <c r="V2154">
        <f>IF(B2155="",V2153,IFERROR(IF(AND(R2154&gt;0,R2153=0),R2154,(1+(B2155/B2154-1)*Calc!$Z$1-N2155*2)*V2153),0))</f>
        <v>76.234833519931655</v>
      </c>
      <c r="W2154">
        <f>IF(ISNUMBER(C2154),C2154,W2153)</f>
        <v>0.08</v>
      </c>
      <c r="Y2154" s="1">
        <f>IF(AND(Q2154&gt;=Chart!$F$2,Q2154&lt;=Chart!$F$3),Q2154,#N/A)</f>
        <v>44558.604166666672</v>
      </c>
      <c r="Z2154">
        <f>IF(AND(Q2154&gt;=Chart!$F$2,Q2154&lt;=Chart!$F$3),R2154,#N/A)</f>
        <v>76.933226300000001</v>
      </c>
      <c r="AA2154">
        <f>IF(AND(Q2154&gt;=Chart!$F$2,Q2154&lt;=Chart!$F$3),S2154,#N/A)</f>
        <v>77.110781778486881</v>
      </c>
      <c r="AB2154">
        <f>IF(AND(Q2154&gt;=Chart!$F$2,Q2154&lt;=Chart!$F$3),T2154,#N/A)</f>
        <v>75.299213546255785</v>
      </c>
      <c r="AC2154">
        <f>IF(AND(Q2154&gt;=Chart!$F$2,Q2154&lt;=Chart!$F$3),U2154,#N/A)</f>
        <v>76.992606410593481</v>
      </c>
      <c r="AD2154">
        <f>IF(AND(Q2154&gt;=Chart!$F$2,Q2154&lt;=Chart!$F$3),V2154,#N/A)</f>
        <v>76.234833519931655</v>
      </c>
      <c r="AE2154">
        <f>IF(AND(Q2154&gt;=Chart!$F$2,Q2154&lt;=Chart!$F$3),I2154,#N/A)</f>
        <v>6.6283738446076823E-3</v>
      </c>
      <c r="AF2154">
        <f>IF(AND(Q2154&gt;=Chart!$F$2,Q2154&lt;=Chart!$F$3),H2154/100,#N/A)</f>
        <v>1.3100000000000001E-2</v>
      </c>
      <c r="AG2154">
        <f>IF(AND(Q2154&gt;=Chart!$F$2,Q2154&lt;=Chart!$F$3),W2154/100,#N/A)</f>
        <v>8.0000000000000004E-4</v>
      </c>
    </row>
    <row r="2155" spans="1:33" x14ac:dyDescent="0.25">
      <c r="A2155">
        <v>1640788200</v>
      </c>
      <c r="B2155">
        <f>INDEX('Daily Data ADJ'!$1:$1048576,MATCH(Calc!$A2155,'Daily Data ADJ'!$A:$A,0),MATCH("SPY, CBOE BZX: Close",'Daily Data ADJ'!$1:$1,0))</f>
        <v>469.85654705000002</v>
      </c>
      <c r="C2155">
        <f>INDEX('Daily Data ADJ'!$1:$1048576,MATCH(Calc!$A2155,'Daily Data ADJ'!$A:$A,0),MATCH("EFFR, FRED: Close",'Daily Data ADJ'!$1:$1,0))</f>
        <v>0.08</v>
      </c>
      <c r="D2155">
        <f>INDEX('Daily Data ADJ'!$1:$1048576,MATCH(Calc!$A2155,'Daily Data ADJ'!$A:$A,1),MATCH("SOFR, FRED: Close",'Daily Data ADJ'!$1:$1,0))</f>
        <v>0.05</v>
      </c>
      <c r="E2155">
        <f>INDEX('Daily Data ADJ'!$1:$1048576,MATCH(Calc!$A2155,'Daily Data ADJ'!$A:$A,0),MATCH("UPRO, CBOE BZX: Close",'Daily Data ADJ'!$1:$1,0))</f>
        <v>77.211951839999998</v>
      </c>
      <c r="F2155">
        <f>INDEX('Daily Data ADJ'!$1:$1048576,MATCH(Calc!$A2155,'Daily Data ADJ'!$A:$A,0),MATCH("ES1!, CME_MINI: Close",'Daily Data ADJ'!$1:$1,0))</f>
        <v>4784.5</v>
      </c>
      <c r="G2155">
        <f>INDEX('Daily Data ADJ'!$1:$1048576,MATCH(Calc!$A2155,'Daily Data ADJ'!$A:$A,0),MATCH("ES2!, CME_MINI: Close",'Daily Data ADJ'!$1:$1,0))</f>
        <v>4776.75</v>
      </c>
      <c r="H2155">
        <f>INDEX('QUANDL MULTPL SP500_DIV_YIELD_M'!$A:$G,MATCH(Calc!$A2155,'QUANDL MULTPL SP500_DIV_YIELD_M'!$A:$A,1),MATCH('QUANDL MULTPL SP500_DIV_YIELD_M'!$E$1,'QUANDL MULTPL SP500_DIV_YIELD_M'!$A$1:$G$1,0))</f>
        <v>1.31</v>
      </c>
      <c r="I2155" s="5">
        <f t="shared" si="198"/>
        <v>6.6364698600509531E-3</v>
      </c>
      <c r="J2155" s="1">
        <f>A2155/24/60/60+DATE(1970,1,1)</f>
        <v>44559.604166666672</v>
      </c>
      <c r="K2155" s="3">
        <f t="shared" si="201"/>
        <v>1</v>
      </c>
      <c r="L2155" s="6">
        <f>(1+Chart!$F$4)^(1/(365/K2155))-1</f>
        <v>6.6592785027408397E-5</v>
      </c>
      <c r="M2155" s="6">
        <f t="shared" si="202"/>
        <v>2.1909069769510126E-6</v>
      </c>
      <c r="N2155" s="6">
        <f t="shared" si="203"/>
        <v>1.8122206509207928E-5</v>
      </c>
      <c r="O2155">
        <f>O2154*(B2155/B2154)</f>
        <v>469.85654705000576</v>
      </c>
      <c r="P2155">
        <f t="shared" si="199"/>
        <v>2021</v>
      </c>
      <c r="Q2155" s="1">
        <f t="shared" si="200"/>
        <v>44559.604166666672</v>
      </c>
      <c r="R2155">
        <f>IF(B2156="",R2154,IF(Q2155&gt;=Chart!$F$2,E2155,0))</f>
        <v>77.211951839999998</v>
      </c>
      <c r="S2155">
        <f>IF(B2156="",S2154,IFERROR(IF(AND(R2155&gt;0,R2154=0),R2155,(1+(B2156/B2155-1)*Calc!$Z$1)*S2154),0))</f>
        <v>76.471260341220713</v>
      </c>
      <c r="T2155">
        <f>IF(B2156="",T2154,IFERROR(IF(AND(R2155&gt;0,R2154=0),R2155,(1+(B2156/B2155-1)*Calc!$Z$1-L2156)*T2154),0))</f>
        <v>74.669702040222987</v>
      </c>
      <c r="U2155">
        <f>IF(B2156="",U2154,IFERROR(IF(AND(R2155&gt;0,R2154=0),R2155,(1+(B2156/B2155-1)*Calc!$Z$1-M2156*2)*U2154),0))</f>
        <v>76.353727698319801</v>
      </c>
      <c r="V2155">
        <f>IF(B2156="",V2154,IFERROR(IF(AND(R2155&gt;0,R2154=0),R2155,(1+(B2156/B2155-1)*Calc!$Z$1-N2156*2)*V2154),0))</f>
        <v>75.599907114302027</v>
      </c>
      <c r="W2155">
        <f>IF(ISNUMBER(C2155),C2155,W2154)</f>
        <v>0.08</v>
      </c>
      <c r="Y2155" s="1">
        <f>IF(AND(Q2155&gt;=Chart!$F$2,Q2155&lt;=Chart!$F$3),Q2155,#N/A)</f>
        <v>44559.604166666672</v>
      </c>
      <c r="Z2155">
        <f>IF(AND(Q2155&gt;=Chart!$F$2,Q2155&lt;=Chart!$F$3),R2155,#N/A)</f>
        <v>77.211951839999998</v>
      </c>
      <c r="AA2155">
        <f>IF(AND(Q2155&gt;=Chart!$F$2,Q2155&lt;=Chart!$F$3),S2155,#N/A)</f>
        <v>76.471260341220713</v>
      </c>
      <c r="AB2155">
        <f>IF(AND(Q2155&gt;=Chart!$F$2,Q2155&lt;=Chart!$F$3),T2155,#N/A)</f>
        <v>74.669702040222987</v>
      </c>
      <c r="AC2155">
        <f>IF(AND(Q2155&gt;=Chart!$F$2,Q2155&lt;=Chart!$F$3),U2155,#N/A)</f>
        <v>76.353727698319801</v>
      </c>
      <c r="AD2155">
        <f>IF(AND(Q2155&gt;=Chart!$F$2,Q2155&lt;=Chart!$F$3),V2155,#N/A)</f>
        <v>75.599907114302027</v>
      </c>
      <c r="AE2155">
        <f>IF(AND(Q2155&gt;=Chart!$F$2,Q2155&lt;=Chart!$F$3),I2155,#N/A)</f>
        <v>6.6364698600509531E-3</v>
      </c>
      <c r="AF2155">
        <f>IF(AND(Q2155&gt;=Chart!$F$2,Q2155&lt;=Chart!$F$3),H2155/100,#N/A)</f>
        <v>1.3100000000000001E-2</v>
      </c>
      <c r="AG2155">
        <f>IF(AND(Q2155&gt;=Chart!$F$2,Q2155&lt;=Chart!$F$3),W2155/100,#N/A)</f>
        <v>8.0000000000000004E-4</v>
      </c>
    </row>
    <row r="2156" spans="1:33" x14ac:dyDescent="0.25">
      <c r="A2156">
        <v>1640874600</v>
      </c>
      <c r="B2156">
        <f>INDEX('Daily Data ADJ'!$1:$1048576,MATCH(Calc!$A2156,'Daily Data ADJ'!$A:$A,0),MATCH("SPY, CBOE BZX: Close",'Daily Data ADJ'!$1:$1,0))</f>
        <v>468.55762219000002</v>
      </c>
      <c r="C2156">
        <f>INDEX('Daily Data ADJ'!$1:$1048576,MATCH(Calc!$A2156,'Daily Data ADJ'!$A:$A,0),MATCH("EFFR, FRED: Close",'Daily Data ADJ'!$1:$1,0))</f>
        <v>0.08</v>
      </c>
      <c r="D2156">
        <f>INDEX('Daily Data ADJ'!$1:$1048576,MATCH(Calc!$A2156,'Daily Data ADJ'!$A:$A,1),MATCH("SOFR, FRED: Close",'Daily Data ADJ'!$1:$1,0))</f>
        <v>0.05</v>
      </c>
      <c r="E2156">
        <f>INDEX('Daily Data ADJ'!$1:$1048576,MATCH(Calc!$A2156,'Daily Data ADJ'!$A:$A,0),MATCH("UPRO, CBOE BZX: Close",'Daily Data ADJ'!$1:$1,0))</f>
        <v>76.549978679999995</v>
      </c>
      <c r="F2156">
        <f>INDEX('Daily Data ADJ'!$1:$1048576,MATCH(Calc!$A2156,'Daily Data ADJ'!$A:$A,0),MATCH("ES1!, CME_MINI: Close",'Daily Data ADJ'!$1:$1,0))</f>
        <v>4772.25</v>
      </c>
      <c r="G2156">
        <f>INDEX('Daily Data ADJ'!$1:$1048576,MATCH(Calc!$A2156,'Daily Data ADJ'!$A:$A,0),MATCH("ES2!, CME_MINI: Close",'Daily Data ADJ'!$1:$1,0))</f>
        <v>4764.25</v>
      </c>
      <c r="H2156">
        <f>INDEX('QUANDL MULTPL SP500_DIV_YIELD_M'!$A:$G,MATCH(Calc!$A2156,'QUANDL MULTPL SP500_DIV_YIELD_M'!$A:$A,1),MATCH('QUANDL MULTPL SP500_DIV_YIELD_M'!$E$1,'QUANDL MULTPL SP500_DIV_YIELD_M'!$A$1:$G$1,0))</f>
        <v>1.31</v>
      </c>
      <c r="I2156" s="5">
        <f t="shared" si="198"/>
        <v>6.411409775559429E-3</v>
      </c>
      <c r="J2156" s="1">
        <f>A2156/24/60/60+DATE(1970,1,1)</f>
        <v>44560.604166666672</v>
      </c>
      <c r="K2156" s="3">
        <f t="shared" si="201"/>
        <v>1</v>
      </c>
      <c r="L2156" s="6">
        <f>(1+Chart!$F$4)^(1/(365/K2156))-1</f>
        <v>6.6592785027408397E-5</v>
      </c>
      <c r="M2156" s="6">
        <f t="shared" si="202"/>
        <v>2.1909069769510126E-6</v>
      </c>
      <c r="N2156" s="6">
        <f t="shared" si="203"/>
        <v>1.7509589228525968E-5</v>
      </c>
      <c r="O2156">
        <f>O2155*(B2156/B2155)</f>
        <v>468.55762219000576</v>
      </c>
      <c r="P2156">
        <f t="shared" si="199"/>
        <v>2021</v>
      </c>
      <c r="Q2156" s="1">
        <f t="shared" si="200"/>
        <v>44560.604166666672</v>
      </c>
      <c r="R2156">
        <f>IF(B2157="",R2155,IF(Q2156&gt;=Chart!$F$2,E2156,0))</f>
        <v>76.549978679999995</v>
      </c>
      <c r="S2156">
        <f>IF(B2157="",S2155,IFERROR(IF(AND(R2156&gt;0,R2155=0),R2156,(1+(B2157/B2156-1)*Calc!$Z$1)*S2155),0))</f>
        <v>75.893100611664778</v>
      </c>
      <c r="T2156">
        <f>IF(B2157="",T2155,IFERROR(IF(AND(R2156&gt;0,R2155=0),R2156,(1+(B2157/B2156-1)*Calc!$Z$1-L2157)*T2155),0))</f>
        <v>74.10019049970839</v>
      </c>
      <c r="U2156">
        <f>IF(B2157="",U2155,IFERROR(IF(AND(R2156&gt;0,R2155=0),R2156,(1+(B2157/B2156-1)*Calc!$Z$1-M2157*2)*U2155),0))</f>
        <v>75.776163810974282</v>
      </c>
      <c r="V2156">
        <f>IF(B2157="",V2155,IFERROR(IF(AND(R2156&gt;0,R2155=0),R2156,(1+(B2157/B2156-1)*Calc!$Z$1-N2157*2)*V2155),0))</f>
        <v>75.02577805803439</v>
      </c>
      <c r="W2156">
        <f>IF(ISNUMBER(C2156),C2156,W2155)</f>
        <v>0.08</v>
      </c>
      <c r="Y2156" s="1">
        <f>IF(AND(Q2156&gt;=Chart!$F$2,Q2156&lt;=Chart!$F$3),Q2156,#N/A)</f>
        <v>44560.604166666672</v>
      </c>
      <c r="Z2156">
        <f>IF(AND(Q2156&gt;=Chart!$F$2,Q2156&lt;=Chart!$F$3),R2156,#N/A)</f>
        <v>76.549978679999995</v>
      </c>
      <c r="AA2156">
        <f>IF(AND(Q2156&gt;=Chart!$F$2,Q2156&lt;=Chart!$F$3),S2156,#N/A)</f>
        <v>75.893100611664778</v>
      </c>
      <c r="AB2156">
        <f>IF(AND(Q2156&gt;=Chart!$F$2,Q2156&lt;=Chart!$F$3),T2156,#N/A)</f>
        <v>74.10019049970839</v>
      </c>
      <c r="AC2156">
        <f>IF(AND(Q2156&gt;=Chart!$F$2,Q2156&lt;=Chart!$F$3),U2156,#N/A)</f>
        <v>75.776163810974282</v>
      </c>
      <c r="AD2156">
        <f>IF(AND(Q2156&gt;=Chart!$F$2,Q2156&lt;=Chart!$F$3),V2156,#N/A)</f>
        <v>75.02577805803439</v>
      </c>
      <c r="AE2156">
        <f>IF(AND(Q2156&gt;=Chart!$F$2,Q2156&lt;=Chart!$F$3),I2156,#N/A)</f>
        <v>6.411409775559429E-3</v>
      </c>
      <c r="AF2156">
        <f>IF(AND(Q2156&gt;=Chart!$F$2,Q2156&lt;=Chart!$F$3),H2156/100,#N/A)</f>
        <v>1.3100000000000001E-2</v>
      </c>
      <c r="AG2156">
        <f>IF(AND(Q2156&gt;=Chart!$F$2,Q2156&lt;=Chart!$F$3),W2156/100,#N/A)</f>
        <v>8.0000000000000004E-4</v>
      </c>
    </row>
    <row r="2157" spans="1:33" x14ac:dyDescent="0.25">
      <c r="A2157">
        <v>1640961000</v>
      </c>
      <c r="B2157">
        <f>INDEX('Daily Data ADJ'!$1:$1048576,MATCH(Calc!$A2157,'Daily Data ADJ'!$A:$A,0),MATCH("SPY, CBOE BZX: Close",'Daily Data ADJ'!$1:$1,0))</f>
        <v>467.37678140999998</v>
      </c>
      <c r="C2157">
        <f>INDEX('Daily Data ADJ'!$1:$1048576,MATCH(Calc!$A2157,'Daily Data ADJ'!$A:$A,0),MATCH("EFFR, FRED: Close",'Daily Data ADJ'!$1:$1,0))</f>
        <v>7.0000000000000007E-2</v>
      </c>
      <c r="D2157">
        <f>INDEX('Daily Data ADJ'!$1:$1048576,MATCH(Calc!$A2157,'Daily Data ADJ'!$A:$A,1),MATCH("SOFR, FRED: Close",'Daily Data ADJ'!$1:$1,0))</f>
        <v>0.05</v>
      </c>
      <c r="E2157">
        <f>INDEX('Daily Data ADJ'!$1:$1048576,MATCH(Calc!$A2157,'Daily Data ADJ'!$A:$A,0),MATCH("UPRO, CBOE BZX: Close",'Daily Data ADJ'!$1:$1,0))</f>
        <v>75.932800700000001</v>
      </c>
      <c r="F2157">
        <f>INDEX('Daily Data ADJ'!$1:$1048576,MATCH(Calc!$A2157,'Daily Data ADJ'!$A:$A,0),MATCH("ES1!, CME_MINI: Close",'Daily Data ADJ'!$1:$1,0))</f>
        <v>4758.5</v>
      </c>
      <c r="G2157">
        <f>INDEX('Daily Data ADJ'!$1:$1048576,MATCH(Calc!$A2157,'Daily Data ADJ'!$A:$A,0),MATCH("ES2!, CME_MINI: Close",'Daily Data ADJ'!$1:$1,0))</f>
        <v>4750.5</v>
      </c>
      <c r="H2157">
        <f>INDEX('QUANDL MULTPL SP500_DIV_YIELD_M'!$A:$G,MATCH(Calc!$A2157,'QUANDL MULTPL SP500_DIV_YIELD_M'!$A:$A,1),MATCH('QUANDL MULTPL SP500_DIV_YIELD_M'!$E$1,'QUANDL MULTPL SP500_DIV_YIELD_M'!$A$1:$G$1,0))</f>
        <v>1.29</v>
      </c>
      <c r="I2157" s="5">
        <f t="shared" si="198"/>
        <v>6.1921314050178197E-3</v>
      </c>
      <c r="J2157" s="1">
        <f>A2157/24/60/60+DATE(1970,1,1)</f>
        <v>44561.604166666672</v>
      </c>
      <c r="K2157" s="3">
        <f t="shared" si="201"/>
        <v>1</v>
      </c>
      <c r="L2157" s="6">
        <f>(1+Chart!$F$4)^(1/(365/K2157))-1</f>
        <v>6.6592785027408397E-5</v>
      </c>
      <c r="M2157" s="6">
        <f t="shared" si="202"/>
        <v>1.9171391369976476E-6</v>
      </c>
      <c r="N2157" s="6">
        <f t="shared" si="203"/>
        <v>1.6912578452155103E-5</v>
      </c>
      <c r="O2157">
        <f>O2156*(B2157/B2156)</f>
        <v>467.37678141000566</v>
      </c>
      <c r="P2157">
        <f t="shared" si="199"/>
        <v>2021</v>
      </c>
      <c r="Q2157" s="1">
        <f t="shared" si="200"/>
        <v>44561.604166666672</v>
      </c>
      <c r="R2157">
        <f>IF(B2158="",R2156,IF(Q2157&gt;=Chart!$F$2,E2157,0))</f>
        <v>75.932800700000001</v>
      </c>
      <c r="S2157">
        <f>IF(B2158="",S2156,IFERROR(IF(AND(R2157&gt;0,R2156=0),R2157,(1+(B2158/B2157-1)*Calc!$Z$1)*S2156),0))</f>
        <v>77.211354945004828</v>
      </c>
      <c r="T2157">
        <f>IF(B2158="",T2156,IFERROR(IF(AND(R2157&gt;0,R2156=0),R2157,(1+(B2158/B2157-1)*Calc!$Z$1-L2158)*T2156),0))</f>
        <v>75.372497592864875</v>
      </c>
      <c r="U2157">
        <f>IF(B2158="",U2156,IFERROR(IF(AND(R2157&gt;0,R2156=0),R2157,(1+(B2158/B2157-1)*Calc!$Z$1-M2158*2)*U2156),0))</f>
        <v>77.091390852344645</v>
      </c>
      <c r="V2157">
        <f>IF(B2158="",V2156,IFERROR(IF(AND(R2157&gt;0,R2156=0),R2157,(1+(B2158/B2157-1)*Calc!$Z$1-N2158*2)*V2156),0))</f>
        <v>76.321306569084115</v>
      </c>
      <c r="W2157">
        <f>IF(ISNUMBER(C2157),C2157,W2156)</f>
        <v>7.0000000000000007E-2</v>
      </c>
      <c r="Y2157" s="1">
        <f>IF(AND(Q2157&gt;=Chart!$F$2,Q2157&lt;=Chart!$F$3),Q2157,#N/A)</f>
        <v>44561.604166666672</v>
      </c>
      <c r="Z2157">
        <f>IF(AND(Q2157&gt;=Chart!$F$2,Q2157&lt;=Chart!$F$3),R2157,#N/A)</f>
        <v>75.932800700000001</v>
      </c>
      <c r="AA2157">
        <f>IF(AND(Q2157&gt;=Chart!$F$2,Q2157&lt;=Chart!$F$3),S2157,#N/A)</f>
        <v>77.211354945004828</v>
      </c>
      <c r="AB2157">
        <f>IF(AND(Q2157&gt;=Chart!$F$2,Q2157&lt;=Chart!$F$3),T2157,#N/A)</f>
        <v>75.372497592864875</v>
      </c>
      <c r="AC2157">
        <f>IF(AND(Q2157&gt;=Chart!$F$2,Q2157&lt;=Chart!$F$3),U2157,#N/A)</f>
        <v>77.091390852344645</v>
      </c>
      <c r="AD2157">
        <f>IF(AND(Q2157&gt;=Chart!$F$2,Q2157&lt;=Chart!$F$3),V2157,#N/A)</f>
        <v>76.321306569084115</v>
      </c>
      <c r="AE2157">
        <f>IF(AND(Q2157&gt;=Chart!$F$2,Q2157&lt;=Chart!$F$3),I2157,#N/A)</f>
        <v>6.1921314050178197E-3</v>
      </c>
      <c r="AF2157">
        <f>IF(AND(Q2157&gt;=Chart!$F$2,Q2157&lt;=Chart!$F$3),H2157/100,#N/A)</f>
        <v>1.29E-2</v>
      </c>
      <c r="AG2157">
        <f>IF(AND(Q2157&gt;=Chart!$F$2,Q2157&lt;=Chart!$F$3),W2157/100,#N/A)</f>
        <v>7.000000000000001E-4</v>
      </c>
    </row>
    <row r="2158" spans="1:33" x14ac:dyDescent="0.25">
      <c r="A2158">
        <v>1641220200</v>
      </c>
      <c r="B2158">
        <f>INDEX('Daily Data ADJ'!$1:$1048576,MATCH(Calc!$A2158,'Daily Data ADJ'!$A:$A,0),MATCH("SPY, CBOE BZX: Close",'Daily Data ADJ'!$1:$1,0))</f>
        <v>470.08287486</v>
      </c>
      <c r="C2158">
        <f>INDEX('Daily Data ADJ'!$1:$1048576,MATCH(Calc!$A2158,'Daily Data ADJ'!$A:$A,0),MATCH("EFFR, FRED: Close",'Daily Data ADJ'!$1:$1,0))</f>
        <v>0.08</v>
      </c>
      <c r="D2158">
        <f>INDEX('Daily Data ADJ'!$1:$1048576,MATCH(Calc!$A2158,'Daily Data ADJ'!$A:$A,1),MATCH("SOFR, FRED: Close",'Daily Data ADJ'!$1:$1,0))</f>
        <v>0.05</v>
      </c>
      <c r="E2158">
        <f>INDEX('Daily Data ADJ'!$1:$1048576,MATCH(Calc!$A2158,'Daily Data ADJ'!$A:$A,0),MATCH("UPRO, CBOE BZX: Close",'Daily Data ADJ'!$1:$1,0))</f>
        <v>77.261724259999994</v>
      </c>
      <c r="F2158">
        <f>INDEX('Daily Data ADJ'!$1:$1048576,MATCH(Calc!$A2158,'Daily Data ADJ'!$A:$A,0),MATCH("ES1!, CME_MINI: Close",'Daily Data ADJ'!$1:$1,0))</f>
        <v>4786</v>
      </c>
      <c r="G2158">
        <f>INDEX('Daily Data ADJ'!$1:$1048576,MATCH(Calc!$A2158,'Daily Data ADJ'!$A:$A,0),MATCH("ES2!, CME_MINI: Close",'Daily Data ADJ'!$1:$1,0))</f>
        <v>4778</v>
      </c>
      <c r="H2158">
        <f>INDEX('QUANDL MULTPL SP500_DIV_YIELD_M'!$A:$G,MATCH(Calc!$A2158,'QUANDL MULTPL SP500_DIV_YIELD_M'!$A:$A,1),MATCH('QUANDL MULTPL SP500_DIV_YIELD_M'!$E$1,'QUANDL MULTPL SP500_DIV_YIELD_M'!$A$1:$G$1,0))</f>
        <v>1.29</v>
      </c>
      <c r="I2158" s="5">
        <f t="shared" si="198"/>
        <v>6.230577652226987E-3</v>
      </c>
      <c r="J2158" s="1">
        <f>A2158/24/60/60+DATE(1970,1,1)</f>
        <v>44564.604166666672</v>
      </c>
      <c r="K2158" s="3">
        <f t="shared" si="201"/>
        <v>3</v>
      </c>
      <c r="L2158" s="6">
        <f>(1+Chart!$F$4)^(1/(365/K2158))-1</f>
        <v>1.9979165917494157E-4</v>
      </c>
      <c r="M2158" s="6">
        <f t="shared" si="202"/>
        <v>6.5727353308897563E-6</v>
      </c>
      <c r="N2158" s="6">
        <f t="shared" si="203"/>
        <v>5.1052655352989973E-5</v>
      </c>
      <c r="O2158">
        <f>O2157*(B2158/B2157)</f>
        <v>470.08287486000575</v>
      </c>
      <c r="P2158">
        <f t="shared" si="199"/>
        <v>2022</v>
      </c>
      <c r="Q2158" s="1">
        <f t="shared" si="200"/>
        <v>44564.604166666672</v>
      </c>
      <c r="R2158">
        <f>IF(B2159="",R2157,IF(Q2158&gt;=Chart!$F$2,E2158,0))</f>
        <v>77.261724259999994</v>
      </c>
      <c r="S2158">
        <f>IF(B2159="",S2157,IFERROR(IF(AND(R2158&gt;0,R2157=0),R2158,(1+(B2159/B2158-1)*Calc!$Z$1)*S2157),0))</f>
        <v>77.133773465459427</v>
      </c>
      <c r="T2158">
        <f>IF(B2159="",T2157,IFERROR(IF(AND(R2158&gt;0,R2157=0),R2158,(1+(B2159/B2158-1)*Calc!$Z$1-L2159)*T2157),0))</f>
        <v>75.291744520990235</v>
      </c>
      <c r="U2158">
        <f>IF(B2159="",U2157,IFERROR(IF(AND(R2158&gt;0,R2157=0),R2158,(1+(B2159/B2158-1)*Calc!$Z$1-M2159*2)*U2157),0))</f>
        <v>77.013592111826213</v>
      </c>
      <c r="V2158">
        <f>IF(B2159="",V2157,IFERROR(IF(AND(R2158&gt;0,R2157=0),R2158,(1+(B2159/B2158-1)*Calc!$Z$1-N2159*2)*V2157),0))</f>
        <v>76.242022856510445</v>
      </c>
      <c r="W2158">
        <f>IF(ISNUMBER(C2158),C2158,W2157)</f>
        <v>0.08</v>
      </c>
      <c r="Y2158" s="1">
        <f>IF(AND(Q2158&gt;=Chart!$F$2,Q2158&lt;=Chart!$F$3),Q2158,#N/A)</f>
        <v>44564.604166666672</v>
      </c>
      <c r="Z2158">
        <f>IF(AND(Q2158&gt;=Chart!$F$2,Q2158&lt;=Chart!$F$3),R2158,#N/A)</f>
        <v>77.261724259999994</v>
      </c>
      <c r="AA2158">
        <f>IF(AND(Q2158&gt;=Chart!$F$2,Q2158&lt;=Chart!$F$3),S2158,#N/A)</f>
        <v>77.133773465459427</v>
      </c>
      <c r="AB2158">
        <f>IF(AND(Q2158&gt;=Chart!$F$2,Q2158&lt;=Chart!$F$3),T2158,#N/A)</f>
        <v>75.291744520990235</v>
      </c>
      <c r="AC2158">
        <f>IF(AND(Q2158&gt;=Chart!$F$2,Q2158&lt;=Chart!$F$3),U2158,#N/A)</f>
        <v>77.013592111826213</v>
      </c>
      <c r="AD2158">
        <f>IF(AND(Q2158&gt;=Chart!$F$2,Q2158&lt;=Chart!$F$3),V2158,#N/A)</f>
        <v>76.242022856510445</v>
      </c>
      <c r="AE2158">
        <f>IF(AND(Q2158&gt;=Chart!$F$2,Q2158&lt;=Chart!$F$3),I2158,#N/A)</f>
        <v>6.230577652226987E-3</v>
      </c>
      <c r="AF2158">
        <f>IF(AND(Q2158&gt;=Chart!$F$2,Q2158&lt;=Chart!$F$3),H2158/100,#N/A)</f>
        <v>1.29E-2</v>
      </c>
      <c r="AG2158">
        <f>IF(AND(Q2158&gt;=Chart!$F$2,Q2158&lt;=Chart!$F$3),W2158/100,#N/A)</f>
        <v>8.0000000000000004E-4</v>
      </c>
    </row>
    <row r="2159" spans="1:33" x14ac:dyDescent="0.25">
      <c r="A2159">
        <v>1641306600</v>
      </c>
      <c r="B2159">
        <f>INDEX('Daily Data ADJ'!$1:$1048576,MATCH(Calc!$A2159,'Daily Data ADJ'!$A:$A,0),MATCH("SPY, CBOE BZX: Close",'Daily Data ADJ'!$1:$1,0))</f>
        <v>469.92542943000001</v>
      </c>
      <c r="C2159">
        <f>INDEX('Daily Data ADJ'!$1:$1048576,MATCH(Calc!$A2159,'Daily Data ADJ'!$A:$A,0),MATCH("EFFR, FRED: Close",'Daily Data ADJ'!$1:$1,0))</f>
        <v>0.08</v>
      </c>
      <c r="D2159">
        <f>INDEX('Daily Data ADJ'!$1:$1048576,MATCH(Calc!$A2159,'Daily Data ADJ'!$A:$A,1),MATCH("SOFR, FRED: Close",'Daily Data ADJ'!$1:$1,0))</f>
        <v>0.05</v>
      </c>
      <c r="E2159">
        <f>INDEX('Daily Data ADJ'!$1:$1048576,MATCH(Calc!$A2159,'Daily Data ADJ'!$A:$A,0),MATCH("UPRO, CBOE BZX: Close",'Daily Data ADJ'!$1:$1,0))</f>
        <v>77.197020120000005</v>
      </c>
      <c r="F2159">
        <f>INDEX('Daily Data ADJ'!$1:$1048576,MATCH(Calc!$A2159,'Daily Data ADJ'!$A:$A,0),MATCH("ES1!, CME_MINI: Close",'Daily Data ADJ'!$1:$1,0))</f>
        <v>4784.25</v>
      </c>
      <c r="G2159">
        <f>INDEX('Daily Data ADJ'!$1:$1048576,MATCH(Calc!$A2159,'Daily Data ADJ'!$A:$A,0),MATCH("ES2!, CME_MINI: Close",'Daily Data ADJ'!$1:$1,0))</f>
        <v>4776.25</v>
      </c>
      <c r="H2159">
        <f>INDEX('QUANDL MULTPL SP500_DIV_YIELD_M'!$A:$G,MATCH(Calc!$A2159,'QUANDL MULTPL SP500_DIV_YIELD_M'!$A:$A,1),MATCH('QUANDL MULTPL SP500_DIV_YIELD_M'!$E$1,'QUANDL MULTPL SP500_DIV_YIELD_M'!$A$1:$G$1,0))</f>
        <v>1.29</v>
      </c>
      <c r="I2159" s="5">
        <f t="shared" si="198"/>
        <v>6.2281442078614187E-3</v>
      </c>
      <c r="J2159" s="1">
        <f>A2159/24/60/60+DATE(1970,1,1)</f>
        <v>44565.604166666672</v>
      </c>
      <c r="K2159" s="3">
        <f t="shared" si="201"/>
        <v>1</v>
      </c>
      <c r="L2159" s="6">
        <f>(1+Chart!$F$4)^(1/(365/K2159))-1</f>
        <v>6.6592785027408397E-5</v>
      </c>
      <c r="M2159" s="6">
        <f t="shared" si="202"/>
        <v>2.1909069769510126E-6</v>
      </c>
      <c r="N2159" s="6">
        <f t="shared" si="203"/>
        <v>1.701063638570588E-5</v>
      </c>
      <c r="O2159">
        <f>O2158*(B2159/B2158)</f>
        <v>469.92542943000575</v>
      </c>
      <c r="P2159">
        <f t="shared" si="199"/>
        <v>2022</v>
      </c>
      <c r="Q2159" s="1">
        <f t="shared" si="200"/>
        <v>44565.604166666672</v>
      </c>
      <c r="R2159">
        <f>IF(B2160="",R2158,IF(Q2159&gt;=Chart!$F$2,E2159,0))</f>
        <v>77.197020120000005</v>
      </c>
      <c r="S2159">
        <f>IF(B2160="",S2158,IFERROR(IF(AND(R2159&gt;0,R2158=0),R2159,(1+(B2160/B2159-1)*Calc!$Z$1)*S2158),0))</f>
        <v>72.69036417231591</v>
      </c>
      <c r="T2159">
        <f>IF(B2160="",T2158,IFERROR(IF(AND(R2159&gt;0,R2158=0),R2159,(1+(B2160/B2159-1)*Calc!$Z$1-L2160)*T2158),0))</f>
        <v>70.949434242701031</v>
      </c>
      <c r="U2159">
        <f>IF(B2160="",U2158,IFERROR(IF(AND(R2159&gt;0,R2158=0),R2159,(1+(B2160/B2159-1)*Calc!$Z$1-M2160*2)*U2158),0))</f>
        <v>72.576768590605624</v>
      </c>
      <c r="V2159">
        <f>IF(B2160="",V2158,IFERROR(IF(AND(R2159&gt;0,R2158=0),R2159,(1+(B2160/B2159-1)*Calc!$Z$1-N2160*2)*V2158),0))</f>
        <v>71.847444400371074</v>
      </c>
      <c r="W2159">
        <f>IF(ISNUMBER(C2159),C2159,W2158)</f>
        <v>0.08</v>
      </c>
      <c r="Y2159" s="1">
        <f>IF(AND(Q2159&gt;=Chart!$F$2,Q2159&lt;=Chart!$F$3),Q2159,#N/A)</f>
        <v>44565.604166666672</v>
      </c>
      <c r="Z2159">
        <f>IF(AND(Q2159&gt;=Chart!$F$2,Q2159&lt;=Chart!$F$3),R2159,#N/A)</f>
        <v>77.197020120000005</v>
      </c>
      <c r="AA2159">
        <f>IF(AND(Q2159&gt;=Chart!$F$2,Q2159&lt;=Chart!$F$3),S2159,#N/A)</f>
        <v>72.69036417231591</v>
      </c>
      <c r="AB2159">
        <f>IF(AND(Q2159&gt;=Chart!$F$2,Q2159&lt;=Chart!$F$3),T2159,#N/A)</f>
        <v>70.949434242701031</v>
      </c>
      <c r="AC2159">
        <f>IF(AND(Q2159&gt;=Chart!$F$2,Q2159&lt;=Chart!$F$3),U2159,#N/A)</f>
        <v>72.576768590605624</v>
      </c>
      <c r="AD2159">
        <f>IF(AND(Q2159&gt;=Chart!$F$2,Q2159&lt;=Chart!$F$3),V2159,#N/A)</f>
        <v>71.847444400371074</v>
      </c>
      <c r="AE2159">
        <f>IF(AND(Q2159&gt;=Chart!$F$2,Q2159&lt;=Chart!$F$3),I2159,#N/A)</f>
        <v>6.2281442078614187E-3</v>
      </c>
      <c r="AF2159">
        <f>IF(AND(Q2159&gt;=Chart!$F$2,Q2159&lt;=Chart!$F$3),H2159/100,#N/A)</f>
        <v>1.29E-2</v>
      </c>
      <c r="AG2159">
        <f>IF(AND(Q2159&gt;=Chart!$F$2,Q2159&lt;=Chart!$F$3),W2159/100,#N/A)</f>
        <v>8.0000000000000004E-4</v>
      </c>
    </row>
    <row r="2160" spans="1:33" x14ac:dyDescent="0.25">
      <c r="A2160">
        <v>1641393000</v>
      </c>
      <c r="B2160">
        <f>INDEX('Daily Data ADJ'!$1:$1048576,MATCH(Calc!$A2160,'Daily Data ADJ'!$A:$A,0),MATCH("SPY, CBOE BZX: Close",'Daily Data ADJ'!$1:$1,0))</f>
        <v>460.90183779</v>
      </c>
      <c r="C2160">
        <f>INDEX('Daily Data ADJ'!$1:$1048576,MATCH(Calc!$A2160,'Daily Data ADJ'!$A:$A,0),MATCH("EFFR, FRED: Close",'Daily Data ADJ'!$1:$1,0))</f>
        <v>0.08</v>
      </c>
      <c r="D2160">
        <f>INDEX('Daily Data ADJ'!$1:$1048576,MATCH(Calc!$A2160,'Daily Data ADJ'!$A:$A,1),MATCH("SOFR, FRED: Close",'Daily Data ADJ'!$1:$1,0))</f>
        <v>0.05</v>
      </c>
      <c r="E2160">
        <f>INDEX('Daily Data ADJ'!$1:$1048576,MATCH(Calc!$A2160,'Daily Data ADJ'!$A:$A,0),MATCH("UPRO, CBOE BZX: Close",'Daily Data ADJ'!$1:$1,0))</f>
        <v>72.71252527</v>
      </c>
      <c r="F2160">
        <f>INDEX('Daily Data ADJ'!$1:$1048576,MATCH(Calc!$A2160,'Daily Data ADJ'!$A:$A,0),MATCH("ES1!, CME_MINI: Close",'Daily Data ADJ'!$1:$1,0))</f>
        <v>4692.5</v>
      </c>
      <c r="G2160">
        <f>INDEX('Daily Data ADJ'!$1:$1048576,MATCH(Calc!$A2160,'Daily Data ADJ'!$A:$A,0),MATCH("ES2!, CME_MINI: Close",'Daily Data ADJ'!$1:$1,0))</f>
        <v>4684.5</v>
      </c>
      <c r="H2160">
        <f>INDEX('QUANDL MULTPL SP500_DIV_YIELD_M'!$A:$G,MATCH(Calc!$A2160,'QUANDL MULTPL SP500_DIV_YIELD_M'!$A:$A,1),MATCH('QUANDL MULTPL SP500_DIV_YIELD_M'!$E$1,'QUANDL MULTPL SP500_DIV_YIELD_M'!$A$1:$G$1,0))</f>
        <v>1.29</v>
      </c>
      <c r="I2160" s="5">
        <f t="shared" si="198"/>
        <v>6.0980265835231858E-3</v>
      </c>
      <c r="J2160" s="1">
        <f>A2160/24/60/60+DATE(1970,1,1)</f>
        <v>44566.604166666672</v>
      </c>
      <c r="K2160" s="3">
        <f t="shared" si="201"/>
        <v>1</v>
      </c>
      <c r="L2160" s="6">
        <f>(1+Chart!$F$4)^(1/(365/K2160))-1</f>
        <v>6.6592785027408397E-5</v>
      </c>
      <c r="M2160" s="6">
        <f t="shared" si="202"/>
        <v>2.1909069769510126E-6</v>
      </c>
      <c r="N2160" s="6">
        <f t="shared" si="203"/>
        <v>1.6656327378905544E-5</v>
      </c>
      <c r="O2160">
        <f>O2159*(B2160/B2159)</f>
        <v>460.90183779000563</v>
      </c>
      <c r="P2160">
        <f t="shared" si="199"/>
        <v>2022</v>
      </c>
      <c r="Q2160" s="1">
        <f t="shared" si="200"/>
        <v>44566.604166666672</v>
      </c>
      <c r="R2160">
        <f>IF(B2161="",R2159,IF(Q2160&gt;=Chart!$F$2,E2160,0))</f>
        <v>72.71252527</v>
      </c>
      <c r="S2160">
        <f>IF(B2161="",S2159,IFERROR(IF(AND(R2160&gt;0,R2159=0),R2160,(1+(B2161/B2160-1)*Calc!$Z$1)*S2159),0))</f>
        <v>72.485506402573833</v>
      </c>
      <c r="T2160">
        <f>IF(B2161="",T2159,IFERROR(IF(AND(R2160&gt;0,R2159=0),R2160,(1+(B2161/B2160-1)*Calc!$Z$1-L2161)*T2159),0))</f>
        <v>70.744758084025236</v>
      </c>
      <c r="U2160">
        <f>IF(B2161="",U2159,IFERROR(IF(AND(R2160&gt;0,R2159=0),R2160,(1+(B2161/B2160-1)*Calc!$Z$1-M2161*2)*U2159),0))</f>
        <v>72.371912940824728</v>
      </c>
      <c r="V2160">
        <f>IF(B2161="",V2159,IFERROR(IF(AND(R2160&gt;0,R2159=0),R2160,(1+(B2161/B2160-1)*Calc!$Z$1-N2161*2)*V2159),0))</f>
        <v>71.64240547424636</v>
      </c>
      <c r="W2160">
        <f>IF(ISNUMBER(C2160),C2160,W2159)</f>
        <v>0.08</v>
      </c>
      <c r="Y2160" s="1">
        <f>IF(AND(Q2160&gt;=Chart!$F$2,Q2160&lt;=Chart!$F$3),Q2160,#N/A)</f>
        <v>44566.604166666672</v>
      </c>
      <c r="Z2160">
        <f>IF(AND(Q2160&gt;=Chart!$F$2,Q2160&lt;=Chart!$F$3),R2160,#N/A)</f>
        <v>72.71252527</v>
      </c>
      <c r="AA2160">
        <f>IF(AND(Q2160&gt;=Chart!$F$2,Q2160&lt;=Chart!$F$3),S2160,#N/A)</f>
        <v>72.485506402573833</v>
      </c>
      <c r="AB2160">
        <f>IF(AND(Q2160&gt;=Chart!$F$2,Q2160&lt;=Chart!$F$3),T2160,#N/A)</f>
        <v>70.744758084025236</v>
      </c>
      <c r="AC2160">
        <f>IF(AND(Q2160&gt;=Chart!$F$2,Q2160&lt;=Chart!$F$3),U2160,#N/A)</f>
        <v>72.371912940824728</v>
      </c>
      <c r="AD2160">
        <f>IF(AND(Q2160&gt;=Chart!$F$2,Q2160&lt;=Chart!$F$3),V2160,#N/A)</f>
        <v>71.64240547424636</v>
      </c>
      <c r="AE2160">
        <f>IF(AND(Q2160&gt;=Chart!$F$2,Q2160&lt;=Chart!$F$3),I2160,#N/A)</f>
        <v>6.0980265835231858E-3</v>
      </c>
      <c r="AF2160">
        <f>IF(AND(Q2160&gt;=Chart!$F$2,Q2160&lt;=Chart!$F$3),H2160/100,#N/A)</f>
        <v>1.29E-2</v>
      </c>
      <c r="AG2160">
        <f>IF(AND(Q2160&gt;=Chart!$F$2,Q2160&lt;=Chart!$F$3),W2160/100,#N/A)</f>
        <v>8.0000000000000004E-4</v>
      </c>
    </row>
    <row r="2161" spans="1:33" x14ac:dyDescent="0.25">
      <c r="A2161">
        <v>1641479400</v>
      </c>
      <c r="B2161">
        <f>INDEX('Daily Data ADJ'!$1:$1048576,MATCH(Calc!$A2161,'Daily Data ADJ'!$A:$A,0),MATCH("SPY, CBOE BZX: Close",'Daily Data ADJ'!$1:$1,0))</f>
        <v>460.46886282999998</v>
      </c>
      <c r="C2161">
        <f>INDEX('Daily Data ADJ'!$1:$1048576,MATCH(Calc!$A2161,'Daily Data ADJ'!$A:$A,0),MATCH("EFFR, FRED: Close",'Daily Data ADJ'!$1:$1,0))</f>
        <v>0.08</v>
      </c>
      <c r="D2161">
        <f>INDEX('Daily Data ADJ'!$1:$1048576,MATCH(Calc!$A2161,'Daily Data ADJ'!$A:$A,1),MATCH("SOFR, FRED: Close",'Daily Data ADJ'!$1:$1,0))</f>
        <v>0.05</v>
      </c>
      <c r="E2161">
        <f>INDEX('Daily Data ADJ'!$1:$1048576,MATCH(Calc!$A2161,'Daily Data ADJ'!$A:$A,0),MATCH("UPRO, CBOE BZX: Close",'Daily Data ADJ'!$1:$1,0))</f>
        <v>72.51343559</v>
      </c>
      <c r="F2161">
        <f>INDEX('Daily Data ADJ'!$1:$1048576,MATCH(Calc!$A2161,'Daily Data ADJ'!$A:$A,0),MATCH("ES1!, CME_MINI: Close",'Daily Data ADJ'!$1:$1,0))</f>
        <v>4687.5</v>
      </c>
      <c r="G2161">
        <f>INDEX('Daily Data ADJ'!$1:$1048576,MATCH(Calc!$A2161,'Daily Data ADJ'!$A:$A,0),MATCH("ES2!, CME_MINI: Close",'Daily Data ADJ'!$1:$1,0))</f>
        <v>4680</v>
      </c>
      <c r="H2161">
        <f>INDEX('QUANDL MULTPL SP500_DIV_YIELD_M'!$A:$G,MATCH(Calc!$A2161,'QUANDL MULTPL SP500_DIV_YIELD_M'!$A:$A,1),MATCH('QUANDL MULTPL SP500_DIV_YIELD_M'!$E$1,'QUANDL MULTPL SP500_DIV_YIELD_M'!$A$1:$G$1,0))</f>
        <v>1.29</v>
      </c>
      <c r="I2161" s="5">
        <f t="shared" si="198"/>
        <v>6.5153436225534374E-3</v>
      </c>
      <c r="J2161" s="1">
        <f>A2161/24/60/60+DATE(1970,1,1)</f>
        <v>44567.604166666672</v>
      </c>
      <c r="K2161" s="3">
        <f t="shared" si="201"/>
        <v>1</v>
      </c>
      <c r="L2161" s="6">
        <f>(1+Chart!$F$4)^(1/(365/K2161))-1</f>
        <v>6.6592785027408397E-5</v>
      </c>
      <c r="M2161" s="6">
        <f t="shared" si="202"/>
        <v>2.1909069769510126E-6</v>
      </c>
      <c r="N2161" s="6">
        <f t="shared" si="203"/>
        <v>1.7792515859094138E-5</v>
      </c>
      <c r="O2161">
        <f>O2160*(B2161/B2160)</f>
        <v>460.46886283000561</v>
      </c>
      <c r="P2161">
        <f t="shared" si="199"/>
        <v>2022</v>
      </c>
      <c r="Q2161" s="1">
        <f t="shared" si="200"/>
        <v>44567.604166666672</v>
      </c>
      <c r="R2161">
        <f>IF(B2162="",R2160,IF(Q2161&gt;=Chart!$F$2,E2161,0))</f>
        <v>72.51343559</v>
      </c>
      <c r="S2161">
        <f>IF(B2162="",S2160,IFERROR(IF(AND(R2161&gt;0,R2160=0),R2161,(1+(B2162/B2161-1)*Calc!$Z$1)*S2160),0))</f>
        <v>71.625792421862741</v>
      </c>
      <c r="T2161">
        <f>IF(B2162="",T2160,IFERROR(IF(AND(R2161&gt;0,R2160=0),R2161,(1+(B2162/B2161-1)*Calc!$Z$1-L2162)*T2160),0))</f>
        <v>69.900979149442378</v>
      </c>
      <c r="U2161">
        <f>IF(B2162="",U2160,IFERROR(IF(AND(R2161&gt;0,R2160=0),R2161,(1+(B2162/B2161-1)*Calc!$Z$1-M2162*2)*U2160),0))</f>
        <v>71.513229114532052</v>
      </c>
      <c r="V2161">
        <f>IF(B2162="",V2160,IFERROR(IF(AND(R2161&gt;0,R2160=0),R2161,(1+(B2162/B2161-1)*Calc!$Z$1-N2162*2)*V2160),0))</f>
        <v>70.790152201669486</v>
      </c>
      <c r="W2161">
        <f>IF(ISNUMBER(C2161),C2161,W2160)</f>
        <v>0.08</v>
      </c>
      <c r="Y2161" s="1">
        <f>IF(AND(Q2161&gt;=Chart!$F$2,Q2161&lt;=Chart!$F$3),Q2161,#N/A)</f>
        <v>44567.604166666672</v>
      </c>
      <c r="Z2161">
        <f>IF(AND(Q2161&gt;=Chart!$F$2,Q2161&lt;=Chart!$F$3),R2161,#N/A)</f>
        <v>72.51343559</v>
      </c>
      <c r="AA2161">
        <f>IF(AND(Q2161&gt;=Chart!$F$2,Q2161&lt;=Chart!$F$3),S2161,#N/A)</f>
        <v>71.625792421862741</v>
      </c>
      <c r="AB2161">
        <f>IF(AND(Q2161&gt;=Chart!$F$2,Q2161&lt;=Chart!$F$3),T2161,#N/A)</f>
        <v>69.900979149442378</v>
      </c>
      <c r="AC2161">
        <f>IF(AND(Q2161&gt;=Chart!$F$2,Q2161&lt;=Chart!$F$3),U2161,#N/A)</f>
        <v>71.513229114532052</v>
      </c>
      <c r="AD2161">
        <f>IF(AND(Q2161&gt;=Chart!$F$2,Q2161&lt;=Chart!$F$3),V2161,#N/A)</f>
        <v>70.790152201669486</v>
      </c>
      <c r="AE2161">
        <f>IF(AND(Q2161&gt;=Chart!$F$2,Q2161&lt;=Chart!$F$3),I2161,#N/A)</f>
        <v>6.5153436225534374E-3</v>
      </c>
      <c r="AF2161">
        <f>IF(AND(Q2161&gt;=Chart!$F$2,Q2161&lt;=Chart!$F$3),H2161/100,#N/A)</f>
        <v>1.29E-2</v>
      </c>
      <c r="AG2161">
        <f>IF(AND(Q2161&gt;=Chart!$F$2,Q2161&lt;=Chart!$F$3),W2161/100,#N/A)</f>
        <v>8.0000000000000004E-4</v>
      </c>
    </row>
    <row r="2162" spans="1:33" x14ac:dyDescent="0.25">
      <c r="A2162">
        <v>1641565800</v>
      </c>
      <c r="B2162">
        <f>INDEX('Daily Data ADJ'!$1:$1048576,MATCH(Calc!$A2162,'Daily Data ADJ'!$A:$A,0),MATCH("SPY, CBOE BZX: Close",'Daily Data ADJ'!$1:$1,0))</f>
        <v>458.64839996000001</v>
      </c>
      <c r="C2162">
        <f>INDEX('Daily Data ADJ'!$1:$1048576,MATCH(Calc!$A2162,'Daily Data ADJ'!$A:$A,0),MATCH("EFFR, FRED: Close",'Daily Data ADJ'!$1:$1,0))</f>
        <v>0.08</v>
      </c>
      <c r="D2162">
        <f>INDEX('Daily Data ADJ'!$1:$1048576,MATCH(Calc!$A2162,'Daily Data ADJ'!$A:$A,1),MATCH("SOFR, FRED: Close",'Daily Data ADJ'!$1:$1,0))</f>
        <v>0.05</v>
      </c>
      <c r="E2162">
        <f>INDEX('Daily Data ADJ'!$1:$1048576,MATCH(Calc!$A2162,'Daily Data ADJ'!$A:$A,0),MATCH("UPRO, CBOE BZX: Close",'Daily Data ADJ'!$1:$1,0))</f>
        <v>71.692190699999998</v>
      </c>
      <c r="F2162">
        <f>INDEX('Daily Data ADJ'!$1:$1048576,MATCH(Calc!$A2162,'Daily Data ADJ'!$A:$A,0),MATCH("ES1!, CME_MINI: Close",'Daily Data ADJ'!$1:$1,0))</f>
        <v>4667.75</v>
      </c>
      <c r="G2162">
        <f>INDEX('Daily Data ADJ'!$1:$1048576,MATCH(Calc!$A2162,'Daily Data ADJ'!$A:$A,0),MATCH("ES2!, CME_MINI: Close",'Daily Data ADJ'!$1:$1,0))</f>
        <v>4660.25</v>
      </c>
      <c r="H2162">
        <f>INDEX('QUANDL MULTPL SP500_DIV_YIELD_M'!$A:$G,MATCH(Calc!$A2162,'QUANDL MULTPL SP500_DIV_YIELD_M'!$A:$A,1),MATCH('QUANDL MULTPL SP500_DIV_YIELD_M'!$E$1,'QUANDL MULTPL SP500_DIV_YIELD_M'!$A$1:$G$1,0))</f>
        <v>1.29</v>
      </c>
      <c r="I2162" s="5">
        <f t="shared" si="198"/>
        <v>6.4883942420643544E-3</v>
      </c>
      <c r="J2162" s="1">
        <f>A2162/24/60/60+DATE(1970,1,1)</f>
        <v>44568.604166666672</v>
      </c>
      <c r="K2162" s="3">
        <f t="shared" si="201"/>
        <v>1</v>
      </c>
      <c r="L2162" s="6">
        <f>(1+Chart!$F$4)^(1/(365/K2162))-1</f>
        <v>6.6592785027408397E-5</v>
      </c>
      <c r="M2162" s="6">
        <f t="shared" si="202"/>
        <v>2.1909069769510126E-6</v>
      </c>
      <c r="N2162" s="6">
        <f t="shared" si="203"/>
        <v>1.771915759496423E-5</v>
      </c>
      <c r="O2162">
        <f>O2161*(B2162/B2161)</f>
        <v>458.64839996000563</v>
      </c>
      <c r="P2162">
        <f t="shared" si="199"/>
        <v>2022</v>
      </c>
      <c r="Q2162" s="1">
        <f t="shared" si="200"/>
        <v>44568.604166666672</v>
      </c>
      <c r="R2162">
        <f>IF(B2163="",R2161,IF(Q2162&gt;=Chart!$F$2,E2162,0))</f>
        <v>71.692190699999998</v>
      </c>
      <c r="S2162">
        <f>IF(B2163="",S2161,IFERROR(IF(AND(R2162&gt;0,R2161=0),R2162,(1+(B2163/B2162-1)*Calc!$Z$1)*S2161),0))</f>
        <v>71.35840011874599</v>
      </c>
      <c r="T2162">
        <f>IF(B2163="",T2161,IFERROR(IF(AND(R2162&gt;0,R2161=0),R2162,(1+(B2163/B2162-1)*Calc!$Z$1-L2163)*T2161),0))</f>
        <v>69.626060260018946</v>
      </c>
      <c r="U2162">
        <f>IF(B2163="",U2161,IFERROR(IF(AND(R2162&gt;0,R2161=0),R2162,(1+(B2163/B2162-1)*Calc!$Z$1-M2163*2)*U2161),0))</f>
        <v>71.245316955962167</v>
      </c>
      <c r="V2162">
        <f>IF(B2163="",V2161,IFERROR(IF(AND(R2162&gt;0,R2161=0),R2162,(1+(B2163/B2162-1)*Calc!$Z$1-N2163*2)*V2161),0))</f>
        <v>70.518608849539191</v>
      </c>
      <c r="W2162">
        <f>IF(ISNUMBER(C2162),C2162,W2161)</f>
        <v>0.08</v>
      </c>
      <c r="Y2162" s="1">
        <f>IF(AND(Q2162&gt;=Chart!$F$2,Q2162&lt;=Chart!$F$3),Q2162,#N/A)</f>
        <v>44568.604166666672</v>
      </c>
      <c r="Z2162">
        <f>IF(AND(Q2162&gt;=Chart!$F$2,Q2162&lt;=Chart!$F$3),R2162,#N/A)</f>
        <v>71.692190699999998</v>
      </c>
      <c r="AA2162">
        <f>IF(AND(Q2162&gt;=Chart!$F$2,Q2162&lt;=Chart!$F$3),S2162,#N/A)</f>
        <v>71.35840011874599</v>
      </c>
      <c r="AB2162">
        <f>IF(AND(Q2162&gt;=Chart!$F$2,Q2162&lt;=Chart!$F$3),T2162,#N/A)</f>
        <v>69.626060260018946</v>
      </c>
      <c r="AC2162">
        <f>IF(AND(Q2162&gt;=Chart!$F$2,Q2162&lt;=Chart!$F$3),U2162,#N/A)</f>
        <v>71.245316955962167</v>
      </c>
      <c r="AD2162">
        <f>IF(AND(Q2162&gt;=Chart!$F$2,Q2162&lt;=Chart!$F$3),V2162,#N/A)</f>
        <v>70.518608849539191</v>
      </c>
      <c r="AE2162">
        <f>IF(AND(Q2162&gt;=Chart!$F$2,Q2162&lt;=Chart!$F$3),I2162,#N/A)</f>
        <v>6.4883942420643544E-3</v>
      </c>
      <c r="AF2162">
        <f>IF(AND(Q2162&gt;=Chart!$F$2,Q2162&lt;=Chart!$F$3),H2162/100,#N/A)</f>
        <v>1.29E-2</v>
      </c>
      <c r="AG2162">
        <f>IF(AND(Q2162&gt;=Chart!$F$2,Q2162&lt;=Chart!$F$3),W2162/100,#N/A)</f>
        <v>8.0000000000000004E-4</v>
      </c>
    </row>
    <row r="2163" spans="1:33" x14ac:dyDescent="0.25">
      <c r="A2163">
        <v>1641825000</v>
      </c>
      <c r="B2163">
        <f>INDEX('Daily Data ADJ'!$1:$1048576,MATCH(Calc!$A2163,'Daily Data ADJ'!$A:$A,0),MATCH("SPY, CBOE BZX: Close",'Daily Data ADJ'!$1:$1,0))</f>
        <v>458.07766025000001</v>
      </c>
      <c r="C2163">
        <f>INDEX('Daily Data ADJ'!$1:$1048576,MATCH(Calc!$A2163,'Daily Data ADJ'!$A:$A,0),MATCH("EFFR, FRED: Close",'Daily Data ADJ'!$1:$1,0))</f>
        <v>0.08</v>
      </c>
      <c r="D2163">
        <f>INDEX('Daily Data ADJ'!$1:$1048576,MATCH(Calc!$A2163,'Daily Data ADJ'!$A:$A,1),MATCH("SOFR, FRED: Close",'Daily Data ADJ'!$1:$1,0))</f>
        <v>0.05</v>
      </c>
      <c r="E2163">
        <f>INDEX('Daily Data ADJ'!$1:$1048576,MATCH(Calc!$A2163,'Daily Data ADJ'!$A:$A,0),MATCH("UPRO, CBOE BZX: Close",'Daily Data ADJ'!$1:$1,0))</f>
        <v>71.368669980000007</v>
      </c>
      <c r="F2163">
        <f>INDEX('Daily Data ADJ'!$1:$1048576,MATCH(Calc!$A2163,'Daily Data ADJ'!$A:$A,0),MATCH("ES1!, CME_MINI: Close",'Daily Data ADJ'!$1:$1,0))</f>
        <v>4662.25</v>
      </c>
      <c r="G2163">
        <f>INDEX('Daily Data ADJ'!$1:$1048576,MATCH(Calc!$A2163,'Daily Data ADJ'!$A:$A,0),MATCH("ES2!, CME_MINI: Close",'Daily Data ADJ'!$1:$1,0))</f>
        <v>4654.5</v>
      </c>
      <c r="H2163">
        <f>INDEX('QUANDL MULTPL SP500_DIV_YIELD_M'!$A:$G,MATCH(Calc!$A2163,'QUANDL MULTPL SP500_DIV_YIELD_M'!$A:$A,1),MATCH('QUANDL MULTPL SP500_DIV_YIELD_M'!$E$1,'QUANDL MULTPL SP500_DIV_YIELD_M'!$A$1:$G$1,0))</f>
        <v>1.29</v>
      </c>
      <c r="I2163" s="5">
        <f t="shared" si="198"/>
        <v>6.2674107450655155E-3</v>
      </c>
      <c r="J2163" s="1">
        <f>A2163/24/60/60+DATE(1970,1,1)</f>
        <v>44571.604166666672</v>
      </c>
      <c r="K2163" s="3">
        <f t="shared" si="201"/>
        <v>3</v>
      </c>
      <c r="L2163" s="6">
        <f>(1+Chart!$F$4)^(1/(365/K2163))-1</f>
        <v>1.9979165917494157E-4</v>
      </c>
      <c r="M2163" s="6">
        <f t="shared" si="202"/>
        <v>6.5727353308897563E-6</v>
      </c>
      <c r="N2163" s="6">
        <f t="shared" si="203"/>
        <v>5.1353528449205044E-5</v>
      </c>
      <c r="O2163">
        <f>O2162*(B2163/B2162)</f>
        <v>458.07766025000564</v>
      </c>
      <c r="P2163">
        <f t="shared" si="199"/>
        <v>2022</v>
      </c>
      <c r="Q2163" s="1">
        <f t="shared" si="200"/>
        <v>44571.604166666672</v>
      </c>
      <c r="R2163">
        <f>IF(B2164="",R2162,IF(Q2163&gt;=Chart!$F$2,E2163,0))</f>
        <v>71.368669980000007</v>
      </c>
      <c r="S2163">
        <f>IF(B2164="",S2162,IFERROR(IF(AND(R2163&gt;0,R2162=0),R2163,(1+(B2164/B2163-1)*Calc!$Z$1)*S2162),0))</f>
        <v>73.308259091714021</v>
      </c>
      <c r="T2163">
        <f>IF(B2164="",T2162,IFERROR(IF(AND(R2163&gt;0,R2162=0),R2163,(1+(B2164/B2163-1)*Calc!$Z$1-L2164)*T2162),0))</f>
        <v>71.52394667910599</v>
      </c>
      <c r="U2163">
        <f>IF(B2164="",U2162,IFERROR(IF(AND(R2163&gt;0,R2162=0),R2163,(1+(B2164/B2163-1)*Calc!$Z$1-M2164*2)*U2162),0))</f>
        <v>73.191773762537338</v>
      </c>
      <c r="V2163">
        <f>IF(B2164="",V2162,IFERROR(IF(AND(R2163&gt;0,R2162=0),R2163,(1+(B2164/B2163-1)*Calc!$Z$1-N2164*2)*V2162),0))</f>
        <v>72.443083340270178</v>
      </c>
      <c r="W2163">
        <f>IF(ISNUMBER(C2163),C2163,W2162)</f>
        <v>0.08</v>
      </c>
      <c r="Y2163" s="1">
        <f>IF(AND(Q2163&gt;=Chart!$F$2,Q2163&lt;=Chart!$F$3),Q2163,#N/A)</f>
        <v>44571.604166666672</v>
      </c>
      <c r="Z2163">
        <f>IF(AND(Q2163&gt;=Chart!$F$2,Q2163&lt;=Chart!$F$3),R2163,#N/A)</f>
        <v>71.368669980000007</v>
      </c>
      <c r="AA2163">
        <f>IF(AND(Q2163&gt;=Chart!$F$2,Q2163&lt;=Chart!$F$3),S2163,#N/A)</f>
        <v>73.308259091714021</v>
      </c>
      <c r="AB2163">
        <f>IF(AND(Q2163&gt;=Chart!$F$2,Q2163&lt;=Chart!$F$3),T2163,#N/A)</f>
        <v>71.52394667910599</v>
      </c>
      <c r="AC2163">
        <f>IF(AND(Q2163&gt;=Chart!$F$2,Q2163&lt;=Chart!$F$3),U2163,#N/A)</f>
        <v>73.191773762537338</v>
      </c>
      <c r="AD2163">
        <f>IF(AND(Q2163&gt;=Chart!$F$2,Q2163&lt;=Chart!$F$3),V2163,#N/A)</f>
        <v>72.443083340270178</v>
      </c>
      <c r="AE2163">
        <f>IF(AND(Q2163&gt;=Chart!$F$2,Q2163&lt;=Chart!$F$3),I2163,#N/A)</f>
        <v>6.2674107450655155E-3</v>
      </c>
      <c r="AF2163">
        <f>IF(AND(Q2163&gt;=Chart!$F$2,Q2163&lt;=Chart!$F$3),H2163/100,#N/A)</f>
        <v>1.29E-2</v>
      </c>
      <c r="AG2163">
        <f>IF(AND(Q2163&gt;=Chart!$F$2,Q2163&lt;=Chart!$F$3),W2163/100,#N/A)</f>
        <v>8.0000000000000004E-4</v>
      </c>
    </row>
    <row r="2164" spans="1:33" x14ac:dyDescent="0.25">
      <c r="A2164">
        <v>1641911400</v>
      </c>
      <c r="B2164">
        <f>INDEX('Daily Data ADJ'!$1:$1048576,MATCH(Calc!$A2164,'Daily Data ADJ'!$A:$A,0),MATCH("SPY, CBOE BZX: Close",'Daily Data ADJ'!$1:$1,0))</f>
        <v>462.24996435000003</v>
      </c>
      <c r="C2164">
        <f>INDEX('Daily Data ADJ'!$1:$1048576,MATCH(Calc!$A2164,'Daily Data ADJ'!$A:$A,0),MATCH("EFFR, FRED: Close",'Daily Data ADJ'!$1:$1,0))</f>
        <v>0.08</v>
      </c>
      <c r="D2164">
        <f>INDEX('Daily Data ADJ'!$1:$1048576,MATCH(Calc!$A2164,'Daily Data ADJ'!$A:$A,1),MATCH("SOFR, FRED: Close",'Daily Data ADJ'!$1:$1,0))</f>
        <v>0.05</v>
      </c>
      <c r="E2164">
        <f>INDEX('Daily Data ADJ'!$1:$1048576,MATCH(Calc!$A2164,'Daily Data ADJ'!$A:$A,0),MATCH("UPRO, CBOE BZX: Close",'Daily Data ADJ'!$1:$1,0))</f>
        <v>73.329703249999994</v>
      </c>
      <c r="F2164">
        <f>INDEX('Daily Data ADJ'!$1:$1048576,MATCH(Calc!$A2164,'Daily Data ADJ'!$A:$A,0),MATCH("ES1!, CME_MINI: Close",'Daily Data ADJ'!$1:$1,0))</f>
        <v>4705</v>
      </c>
      <c r="G2164">
        <f>INDEX('Daily Data ADJ'!$1:$1048576,MATCH(Calc!$A2164,'Daily Data ADJ'!$A:$A,0),MATCH("ES2!, CME_MINI: Close",'Daily Data ADJ'!$1:$1,0))</f>
        <v>4697.25</v>
      </c>
      <c r="H2164">
        <f>INDEX('QUANDL MULTPL SP500_DIV_YIELD_M'!$A:$G,MATCH(Calc!$A2164,'QUANDL MULTPL SP500_DIV_YIELD_M'!$A:$A,1),MATCH('QUANDL MULTPL SP500_DIV_YIELD_M'!$E$1,'QUANDL MULTPL SP500_DIV_YIELD_M'!$A$1:$G$1,0))</f>
        <v>1.29</v>
      </c>
      <c r="I2164" s="5">
        <f t="shared" si="198"/>
        <v>6.3275260305776012E-3</v>
      </c>
      <c r="J2164" s="1">
        <f>A2164/24/60/60+DATE(1970,1,1)</f>
        <v>44572.604166666672</v>
      </c>
      <c r="K2164" s="3">
        <f t="shared" si="201"/>
        <v>1</v>
      </c>
      <c r="L2164" s="6">
        <f>(1+Chart!$F$4)^(1/(365/K2164))-1</f>
        <v>6.6592785027408397E-5</v>
      </c>
      <c r="M2164" s="6">
        <f t="shared" si="202"/>
        <v>2.1909069769510126E-6</v>
      </c>
      <c r="N2164" s="6">
        <f t="shared" si="203"/>
        <v>1.7281221333043106E-5</v>
      </c>
      <c r="O2164">
        <f>O2163*(B2164/B2163)</f>
        <v>462.24996435000571</v>
      </c>
      <c r="P2164">
        <f t="shared" si="199"/>
        <v>2022</v>
      </c>
      <c r="Q2164" s="1">
        <f t="shared" si="200"/>
        <v>44572.604166666672</v>
      </c>
      <c r="R2164">
        <f>IF(B2165="",R2163,IF(Q2164&gt;=Chart!$F$2,E2164,0))</f>
        <v>73.329703249999994</v>
      </c>
      <c r="S2164">
        <f>IF(B2165="",S2163,IFERROR(IF(AND(R2164&gt;0,R2163=0),R2164,(1+(B2165/B2164-1)*Calc!$Z$1)*S2163),0))</f>
        <v>73.902840181633763</v>
      </c>
      <c r="T2164">
        <f>IF(B2165="",T2163,IFERROR(IF(AND(R2164&gt;0,R2163=0),R2164,(1+(B2165/B2164-1)*Calc!$Z$1-L2165)*T2163),0))</f>
        <v>72.09929277257595</v>
      </c>
      <c r="U2164">
        <f>IF(B2165="",U2163,IFERROR(IF(AND(R2164&gt;0,R2163=0),R2164,(1+(B2165/B2164-1)*Calc!$Z$1-M2165*2)*U2163),0))</f>
        <v>73.785089362491206</v>
      </c>
      <c r="V2164">
        <f>IF(B2165="",V2163,IFERROR(IF(AND(R2164&gt;0,R2163=0),R2164,(1+(B2165/B2164-1)*Calc!$Z$1-N2165*2)*V2163),0))</f>
        <v>73.028137272801288</v>
      </c>
      <c r="W2164">
        <f>IF(ISNUMBER(C2164),C2164,W2163)</f>
        <v>0.08</v>
      </c>
      <c r="Y2164" s="1">
        <f>IF(AND(Q2164&gt;=Chart!$F$2,Q2164&lt;=Chart!$F$3),Q2164,#N/A)</f>
        <v>44572.604166666672</v>
      </c>
      <c r="Z2164">
        <f>IF(AND(Q2164&gt;=Chart!$F$2,Q2164&lt;=Chart!$F$3),R2164,#N/A)</f>
        <v>73.329703249999994</v>
      </c>
      <c r="AA2164">
        <f>IF(AND(Q2164&gt;=Chart!$F$2,Q2164&lt;=Chart!$F$3),S2164,#N/A)</f>
        <v>73.902840181633763</v>
      </c>
      <c r="AB2164">
        <f>IF(AND(Q2164&gt;=Chart!$F$2,Q2164&lt;=Chart!$F$3),T2164,#N/A)</f>
        <v>72.09929277257595</v>
      </c>
      <c r="AC2164">
        <f>IF(AND(Q2164&gt;=Chart!$F$2,Q2164&lt;=Chart!$F$3),U2164,#N/A)</f>
        <v>73.785089362491206</v>
      </c>
      <c r="AD2164">
        <f>IF(AND(Q2164&gt;=Chart!$F$2,Q2164&lt;=Chart!$F$3),V2164,#N/A)</f>
        <v>73.028137272801288</v>
      </c>
      <c r="AE2164">
        <f>IF(AND(Q2164&gt;=Chart!$F$2,Q2164&lt;=Chart!$F$3),I2164,#N/A)</f>
        <v>6.3275260305776012E-3</v>
      </c>
      <c r="AF2164">
        <f>IF(AND(Q2164&gt;=Chart!$F$2,Q2164&lt;=Chart!$F$3),H2164/100,#N/A)</f>
        <v>1.29E-2</v>
      </c>
      <c r="AG2164">
        <f>IF(AND(Q2164&gt;=Chart!$F$2,Q2164&lt;=Chart!$F$3),W2164/100,#N/A)</f>
        <v>8.0000000000000004E-4</v>
      </c>
    </row>
    <row r="2165" spans="1:33" x14ac:dyDescent="0.25">
      <c r="A2165">
        <v>1641997800</v>
      </c>
      <c r="B2165">
        <f>INDEX('Daily Data ADJ'!$1:$1048576,MATCH(Calc!$A2165,'Daily Data ADJ'!$A:$A,0),MATCH("SPY, CBOE BZX: Close",'Daily Data ADJ'!$1:$1,0))</f>
        <v>463.49968751</v>
      </c>
      <c r="C2165">
        <f>INDEX('Daily Data ADJ'!$1:$1048576,MATCH(Calc!$A2165,'Daily Data ADJ'!$A:$A,0),MATCH("EFFR, FRED: Close",'Daily Data ADJ'!$1:$1,0))</f>
        <v>0.08</v>
      </c>
      <c r="D2165">
        <f>INDEX('Daily Data ADJ'!$1:$1048576,MATCH(Calc!$A2165,'Daily Data ADJ'!$A:$A,1),MATCH("SOFR, FRED: Close",'Daily Data ADJ'!$1:$1,0))</f>
        <v>0.05</v>
      </c>
      <c r="E2165">
        <f>INDEX('Daily Data ADJ'!$1:$1048576,MATCH(Calc!$A2165,'Daily Data ADJ'!$A:$A,0),MATCH("UPRO, CBOE BZX: Close",'Daily Data ADJ'!$1:$1,0))</f>
        <v>73.976744679999996</v>
      </c>
      <c r="F2165">
        <f>INDEX('Daily Data ADJ'!$1:$1048576,MATCH(Calc!$A2165,'Daily Data ADJ'!$A:$A,0),MATCH("ES1!, CME_MINI: Close",'Daily Data ADJ'!$1:$1,0))</f>
        <v>4716.25</v>
      </c>
      <c r="G2165">
        <f>INDEX('Daily Data ADJ'!$1:$1048576,MATCH(Calc!$A2165,'Daily Data ADJ'!$A:$A,0),MATCH("ES2!, CME_MINI: Close",'Daily Data ADJ'!$1:$1,0))</f>
        <v>4708.5</v>
      </c>
      <c r="H2165">
        <f>INDEX('QUANDL MULTPL SP500_DIV_YIELD_M'!$A:$G,MATCH(Calc!$A2165,'QUANDL MULTPL SP500_DIV_YIELD_M'!$A:$A,1),MATCH('QUANDL MULTPL SP500_DIV_YIELD_M'!$E$1,'QUANDL MULTPL SP500_DIV_YIELD_M'!$A$1:$G$1,0))</f>
        <v>1.29</v>
      </c>
      <c r="I2165" s="5">
        <f t="shared" si="198"/>
        <v>6.3431651564864518E-3</v>
      </c>
      <c r="J2165" s="1">
        <f>A2165/24/60/60+DATE(1970,1,1)</f>
        <v>44573.604166666672</v>
      </c>
      <c r="K2165" s="3">
        <f t="shared" si="201"/>
        <v>1</v>
      </c>
      <c r="L2165" s="6">
        <f>(1+Chart!$F$4)^(1/(365/K2165))-1</f>
        <v>6.6592785027408397E-5</v>
      </c>
      <c r="M2165" s="6">
        <f t="shared" si="202"/>
        <v>2.1909069769510126E-6</v>
      </c>
      <c r="N2165" s="6">
        <f t="shared" si="203"/>
        <v>1.7323799248902816E-5</v>
      </c>
      <c r="O2165">
        <f>O2164*(B2165/B2164)</f>
        <v>463.49968751000574</v>
      </c>
      <c r="P2165">
        <f t="shared" si="199"/>
        <v>2022</v>
      </c>
      <c r="Q2165" s="1">
        <f t="shared" si="200"/>
        <v>44573.604166666672</v>
      </c>
      <c r="R2165">
        <f>IF(B2166="",R2164,IF(Q2165&gt;=Chart!$F$2,E2165,0))</f>
        <v>73.976744679999996</v>
      </c>
      <c r="S2165">
        <f>IF(B2166="",S2164,IFERROR(IF(AND(R2165&gt;0,R2164=0),R2165,(1+(B2166/B2165-1)*Calc!$Z$1)*S2164),0))</f>
        <v>70.848005359196534</v>
      </c>
      <c r="T2165">
        <f>IF(B2166="",T2164,IFERROR(IF(AND(R2165&gt;0,R2164=0),R2165,(1+(B2166/B2165-1)*Calc!$Z$1-L2166)*T2164),0))</f>
        <v>69.114207776384248</v>
      </c>
      <c r="U2165">
        <f>IF(B2166="",U2164,IFERROR(IF(AND(R2165&gt;0,R2164=0),R2165,(1+(B2166/B2165-1)*Calc!$Z$1-M2166*2)*U2164),0))</f>
        <v>70.734798554699708</v>
      </c>
      <c r="V2165">
        <f>IF(B2166="",V2164,IFERROR(IF(AND(R2165&gt;0,R2164=0),R2165,(1+(B2166/B2165-1)*Calc!$Z$1-N2166*2)*V2164),0))</f>
        <v>70.006964687649372</v>
      </c>
      <c r="W2165">
        <f>IF(ISNUMBER(C2165),C2165,W2164)</f>
        <v>0.08</v>
      </c>
      <c r="Y2165" s="1">
        <f>IF(AND(Q2165&gt;=Chart!$F$2,Q2165&lt;=Chart!$F$3),Q2165,#N/A)</f>
        <v>44573.604166666672</v>
      </c>
      <c r="Z2165">
        <f>IF(AND(Q2165&gt;=Chart!$F$2,Q2165&lt;=Chart!$F$3),R2165,#N/A)</f>
        <v>73.976744679999996</v>
      </c>
      <c r="AA2165">
        <f>IF(AND(Q2165&gt;=Chart!$F$2,Q2165&lt;=Chart!$F$3),S2165,#N/A)</f>
        <v>70.848005359196534</v>
      </c>
      <c r="AB2165">
        <f>IF(AND(Q2165&gt;=Chart!$F$2,Q2165&lt;=Chart!$F$3),T2165,#N/A)</f>
        <v>69.114207776384248</v>
      </c>
      <c r="AC2165">
        <f>IF(AND(Q2165&gt;=Chart!$F$2,Q2165&lt;=Chart!$F$3),U2165,#N/A)</f>
        <v>70.734798554699708</v>
      </c>
      <c r="AD2165">
        <f>IF(AND(Q2165&gt;=Chart!$F$2,Q2165&lt;=Chart!$F$3),V2165,#N/A)</f>
        <v>70.006964687649372</v>
      </c>
      <c r="AE2165">
        <f>IF(AND(Q2165&gt;=Chart!$F$2,Q2165&lt;=Chart!$F$3),I2165,#N/A)</f>
        <v>6.3431651564864518E-3</v>
      </c>
      <c r="AF2165">
        <f>IF(AND(Q2165&gt;=Chart!$F$2,Q2165&lt;=Chart!$F$3),H2165/100,#N/A)</f>
        <v>1.29E-2</v>
      </c>
      <c r="AG2165">
        <f>IF(AND(Q2165&gt;=Chart!$F$2,Q2165&lt;=Chart!$F$3),W2165/100,#N/A)</f>
        <v>8.0000000000000004E-4</v>
      </c>
    </row>
    <row r="2166" spans="1:33" x14ac:dyDescent="0.25">
      <c r="A2166">
        <v>1642084200</v>
      </c>
      <c r="B2166">
        <f>INDEX('Daily Data ADJ'!$1:$1048576,MATCH(Calc!$A2166,'Daily Data ADJ'!$A:$A,0),MATCH("SPY, CBOE BZX: Close",'Daily Data ADJ'!$1:$1,0))</f>
        <v>457.11330694999998</v>
      </c>
      <c r="C2166">
        <f>INDEX('Daily Data ADJ'!$1:$1048576,MATCH(Calc!$A2166,'Daily Data ADJ'!$A:$A,0),MATCH("EFFR, FRED: Close",'Daily Data ADJ'!$1:$1,0))</f>
        <v>0.08</v>
      </c>
      <c r="D2166">
        <f>INDEX('Daily Data ADJ'!$1:$1048576,MATCH(Calc!$A2166,'Daily Data ADJ'!$A:$A,1),MATCH("SOFR, FRED: Close",'Daily Data ADJ'!$1:$1,0))</f>
        <v>0.05</v>
      </c>
      <c r="E2166">
        <f>INDEX('Daily Data ADJ'!$1:$1048576,MATCH(Calc!$A2166,'Daily Data ADJ'!$A:$A,0),MATCH("UPRO, CBOE BZX: Close",'Daily Data ADJ'!$1:$1,0))</f>
        <v>70.846059600000004</v>
      </c>
      <c r="F2166">
        <f>INDEX('Daily Data ADJ'!$1:$1048576,MATCH(Calc!$A2166,'Daily Data ADJ'!$A:$A,0),MATCH("ES1!, CME_MINI: Close",'Daily Data ADJ'!$1:$1,0))</f>
        <v>4652</v>
      </c>
      <c r="G2166">
        <f>INDEX('Daily Data ADJ'!$1:$1048576,MATCH(Calc!$A2166,'Daily Data ADJ'!$A:$A,0),MATCH("ES2!, CME_MINI: Close",'Daily Data ADJ'!$1:$1,0))</f>
        <v>4644.25</v>
      </c>
      <c r="H2166">
        <f>INDEX('QUANDL MULTPL SP500_DIV_YIELD_M'!$A:$G,MATCH(Calc!$A2166,'QUANDL MULTPL SP500_DIV_YIELD_M'!$A:$A,1),MATCH('QUANDL MULTPL SP500_DIV_YIELD_M'!$E$1,'QUANDL MULTPL SP500_DIV_YIELD_M'!$A$1:$G$1,0))</f>
        <v>1.29</v>
      </c>
      <c r="I2166" s="5">
        <f t="shared" si="198"/>
        <v>6.2528333361451024E-3</v>
      </c>
      <c r="J2166" s="1">
        <f>A2166/24/60/60+DATE(1970,1,1)</f>
        <v>44574.604166666672</v>
      </c>
      <c r="K2166" s="3">
        <f t="shared" si="201"/>
        <v>1</v>
      </c>
      <c r="L2166" s="6">
        <f>(1+Chart!$F$4)^(1/(365/K2166))-1</f>
        <v>6.6592785027408397E-5</v>
      </c>
      <c r="M2166" s="6">
        <f t="shared" si="202"/>
        <v>2.1909069769510126E-6</v>
      </c>
      <c r="N2166" s="6">
        <f t="shared" si="203"/>
        <v>1.7077859481018365E-5</v>
      </c>
      <c r="O2166">
        <f>O2165*(B2166/B2165)</f>
        <v>457.11330695000566</v>
      </c>
      <c r="P2166">
        <f t="shared" si="199"/>
        <v>2022</v>
      </c>
      <c r="Q2166" s="1">
        <f t="shared" si="200"/>
        <v>44574.604166666672</v>
      </c>
      <c r="R2166">
        <f>IF(B2167="",R2165,IF(Q2166&gt;=Chart!$F$2,E2166,0))</f>
        <v>70.846059600000004</v>
      </c>
      <c r="S2166">
        <f>IF(B2167="",S2165,IFERROR(IF(AND(R2166&gt;0,R2165=0),R2166,(1+(B2167/B2166-1)*Calc!$Z$1)*S2165),0))</f>
        <v>70.934939166527428</v>
      </c>
      <c r="T2166">
        <f>IF(B2167="",T2165,IFERROR(IF(AND(R2166&gt;0,R2165=0),R2166,(1+(B2167/B2166-1)*Calc!$Z$1-L2167)*T2165),0))</f>
        <v>69.194411625626017</v>
      </c>
      <c r="U2166">
        <f>IF(B2167="",U2165,IFERROR(IF(AND(R2166&gt;0,R2165=0),R2166,(1+(B2167/B2166-1)*Calc!$Z$1-M2167*2)*U2165),0))</f>
        <v>70.821283505273527</v>
      </c>
      <c r="V2166">
        <f>IF(B2167="",V2165,IFERROR(IF(AND(R2166&gt;0,R2165=0),R2166,(1+(B2167/B2166-1)*Calc!$Z$1-N2167*2)*V2165),0))</f>
        <v>70.090392378344831</v>
      </c>
      <c r="W2166">
        <f>IF(ISNUMBER(C2166),C2166,W2165)</f>
        <v>0.08</v>
      </c>
      <c r="Y2166" s="1">
        <f>IF(AND(Q2166&gt;=Chart!$F$2,Q2166&lt;=Chart!$F$3),Q2166,#N/A)</f>
        <v>44574.604166666672</v>
      </c>
      <c r="Z2166">
        <f>IF(AND(Q2166&gt;=Chart!$F$2,Q2166&lt;=Chart!$F$3),R2166,#N/A)</f>
        <v>70.846059600000004</v>
      </c>
      <c r="AA2166">
        <f>IF(AND(Q2166&gt;=Chart!$F$2,Q2166&lt;=Chart!$F$3),S2166,#N/A)</f>
        <v>70.934939166527428</v>
      </c>
      <c r="AB2166">
        <f>IF(AND(Q2166&gt;=Chart!$F$2,Q2166&lt;=Chart!$F$3),T2166,#N/A)</f>
        <v>69.194411625626017</v>
      </c>
      <c r="AC2166">
        <f>IF(AND(Q2166&gt;=Chart!$F$2,Q2166&lt;=Chart!$F$3),U2166,#N/A)</f>
        <v>70.821283505273527</v>
      </c>
      <c r="AD2166">
        <f>IF(AND(Q2166&gt;=Chart!$F$2,Q2166&lt;=Chart!$F$3),V2166,#N/A)</f>
        <v>70.090392378344831</v>
      </c>
      <c r="AE2166">
        <f>IF(AND(Q2166&gt;=Chart!$F$2,Q2166&lt;=Chart!$F$3),I2166,#N/A)</f>
        <v>6.2528333361451024E-3</v>
      </c>
      <c r="AF2166">
        <f>IF(AND(Q2166&gt;=Chart!$F$2,Q2166&lt;=Chart!$F$3),H2166/100,#N/A)</f>
        <v>1.29E-2</v>
      </c>
      <c r="AG2166">
        <f>IF(AND(Q2166&gt;=Chart!$F$2,Q2166&lt;=Chart!$F$3),W2166/100,#N/A)</f>
        <v>8.0000000000000004E-4</v>
      </c>
    </row>
    <row r="2167" spans="1:33" x14ac:dyDescent="0.25">
      <c r="A2167">
        <v>1642170600</v>
      </c>
      <c r="B2167">
        <f>INDEX('Daily Data ADJ'!$1:$1048576,MATCH(Calc!$A2167,'Daily Data ADJ'!$A:$A,0),MATCH("SPY, CBOE BZX: Close",'Daily Data ADJ'!$1:$1,0))</f>
        <v>457.30027339999998</v>
      </c>
      <c r="C2167">
        <f>INDEX('Daily Data ADJ'!$1:$1048576,MATCH(Calc!$A2167,'Daily Data ADJ'!$A:$A,0),MATCH("EFFR, FRED: Close",'Daily Data ADJ'!$1:$1,0))</f>
        <v>0.08</v>
      </c>
      <c r="D2167">
        <f>INDEX('Daily Data ADJ'!$1:$1048576,MATCH(Calc!$A2167,'Daily Data ADJ'!$A:$A,1),MATCH("SOFR, FRED: Close",'Daily Data ADJ'!$1:$1,0))</f>
        <v>0.05</v>
      </c>
      <c r="E2167">
        <f>INDEX('Daily Data ADJ'!$1:$1048576,MATCH(Calc!$A2167,'Daily Data ADJ'!$A:$A,0),MATCH("UPRO, CBOE BZX: Close",'Daily Data ADJ'!$1:$1,0))</f>
        <v>70.905786500000005</v>
      </c>
      <c r="F2167">
        <f>INDEX('Daily Data ADJ'!$1:$1048576,MATCH(Calc!$A2167,'Daily Data ADJ'!$A:$A,0),MATCH("ES1!, CME_MINI: Close",'Daily Data ADJ'!$1:$1,0))</f>
        <v>4654.75</v>
      </c>
      <c r="G2167">
        <f>INDEX('Daily Data ADJ'!$1:$1048576,MATCH(Calc!$A2167,'Daily Data ADJ'!$A:$A,0),MATCH("ES2!, CME_MINI: Close",'Daily Data ADJ'!$1:$1,0))</f>
        <v>4647.25</v>
      </c>
      <c r="H2167">
        <f>INDEX('QUANDL MULTPL SP500_DIV_YIELD_M'!$A:$G,MATCH(Calc!$A2167,'QUANDL MULTPL SP500_DIV_YIELD_M'!$A:$A,1),MATCH('QUANDL MULTPL SP500_DIV_YIELD_M'!$E$1,'QUANDL MULTPL SP500_DIV_YIELD_M'!$A$1:$G$1,0))</f>
        <v>1.29</v>
      </c>
      <c r="I2167" s="5">
        <f t="shared" si="198"/>
        <v>6.4705309041666933E-3</v>
      </c>
      <c r="J2167" s="1">
        <f>A2167/24/60/60+DATE(1970,1,1)</f>
        <v>44575.604166666672</v>
      </c>
      <c r="K2167" s="3">
        <f t="shared" si="201"/>
        <v>1</v>
      </c>
      <c r="L2167" s="6">
        <f>(1+Chart!$F$4)^(1/(365/K2167))-1</f>
        <v>6.6592785027408397E-5</v>
      </c>
      <c r="M2167" s="6">
        <f t="shared" si="202"/>
        <v>2.1909069769510126E-6</v>
      </c>
      <c r="N2167" s="6">
        <f t="shared" si="203"/>
        <v>1.7670531150315583E-5</v>
      </c>
      <c r="O2167">
        <f>O2166*(B2167/B2166)</f>
        <v>457.30027340000572</v>
      </c>
      <c r="P2167">
        <f t="shared" si="199"/>
        <v>2022</v>
      </c>
      <c r="Q2167" s="1">
        <f t="shared" si="200"/>
        <v>44575.604166666672</v>
      </c>
      <c r="R2167">
        <f>IF(B2168="",R2166,IF(Q2167&gt;=Chart!$F$2,E2167,0))</f>
        <v>70.905786500000005</v>
      </c>
      <c r="S2167">
        <f>IF(B2168="",S2166,IFERROR(IF(AND(R2167&gt;0,R2166=0),R2167,(1+(B2168/B2167-1)*Calc!$Z$1)*S2166),0))</f>
        <v>67.166253405158685</v>
      </c>
      <c r="T2167">
        <f>IF(B2168="",T2166,IFERROR(IF(AND(R2167&gt;0,R2166=0),R2167,(1+(B2168/B2167-1)*Calc!$Z$1-L2168)*T2166),0))</f>
        <v>65.499764708641607</v>
      </c>
      <c r="U2167">
        <f>IF(B2168="",U2166,IFERROR(IF(AND(R2167&gt;0,R2166=0),R2167,(1+(B2168/B2167-1)*Calc!$Z$1-M2168*2)*U2166),0))</f>
        <v>67.05739482206701</v>
      </c>
      <c r="V2167">
        <f>IF(B2168="",V2166,IFERROR(IF(AND(R2167&gt;0,R2166=0),R2167,(1+(B2168/B2167-1)*Calc!$Z$1-N2168*2)*V2166),0))</f>
        <v>66.356846647808069</v>
      </c>
      <c r="W2167">
        <f>IF(ISNUMBER(C2167),C2167,W2166)</f>
        <v>0.08</v>
      </c>
      <c r="Y2167" s="1">
        <f>IF(AND(Q2167&gt;=Chart!$F$2,Q2167&lt;=Chart!$F$3),Q2167,#N/A)</f>
        <v>44575.604166666672</v>
      </c>
      <c r="Z2167">
        <f>IF(AND(Q2167&gt;=Chart!$F$2,Q2167&lt;=Chart!$F$3),R2167,#N/A)</f>
        <v>70.905786500000005</v>
      </c>
      <c r="AA2167">
        <f>IF(AND(Q2167&gt;=Chart!$F$2,Q2167&lt;=Chart!$F$3),S2167,#N/A)</f>
        <v>67.166253405158685</v>
      </c>
      <c r="AB2167">
        <f>IF(AND(Q2167&gt;=Chart!$F$2,Q2167&lt;=Chart!$F$3),T2167,#N/A)</f>
        <v>65.499764708641607</v>
      </c>
      <c r="AC2167">
        <f>IF(AND(Q2167&gt;=Chart!$F$2,Q2167&lt;=Chart!$F$3),U2167,#N/A)</f>
        <v>67.05739482206701</v>
      </c>
      <c r="AD2167">
        <f>IF(AND(Q2167&gt;=Chart!$F$2,Q2167&lt;=Chart!$F$3),V2167,#N/A)</f>
        <v>66.356846647808069</v>
      </c>
      <c r="AE2167">
        <f>IF(AND(Q2167&gt;=Chart!$F$2,Q2167&lt;=Chart!$F$3),I2167,#N/A)</f>
        <v>6.4705309041666933E-3</v>
      </c>
      <c r="AF2167">
        <f>IF(AND(Q2167&gt;=Chart!$F$2,Q2167&lt;=Chart!$F$3),H2167/100,#N/A)</f>
        <v>1.29E-2</v>
      </c>
      <c r="AG2167">
        <f>IF(AND(Q2167&gt;=Chart!$F$2,Q2167&lt;=Chart!$F$3),W2167/100,#N/A)</f>
        <v>8.0000000000000004E-4</v>
      </c>
    </row>
    <row r="2168" spans="1:33" x14ac:dyDescent="0.25">
      <c r="A2168">
        <v>1642516200</v>
      </c>
      <c r="B2168">
        <f>INDEX('Daily Data ADJ'!$1:$1048576,MATCH(Calc!$A2168,'Daily Data ADJ'!$A:$A,0),MATCH("SPY, CBOE BZX: Close",'Daily Data ADJ'!$1:$1,0))</f>
        <v>449.20167371000002</v>
      </c>
      <c r="C2168">
        <f>INDEX('Daily Data ADJ'!$1:$1048576,MATCH(Calc!$A2168,'Daily Data ADJ'!$A:$A,0),MATCH("EFFR, FRED: Close",'Daily Data ADJ'!$1:$1,0))</f>
        <v>0.08</v>
      </c>
      <c r="D2168">
        <f>INDEX('Daily Data ADJ'!$1:$1048576,MATCH(Calc!$A2168,'Daily Data ADJ'!$A:$A,1),MATCH("SOFR, FRED: Close",'Daily Data ADJ'!$1:$1,0))</f>
        <v>0.05</v>
      </c>
      <c r="E2168">
        <f>INDEX('Daily Data ADJ'!$1:$1048576,MATCH(Calc!$A2168,'Daily Data ADJ'!$A:$A,0),MATCH("UPRO, CBOE BZX: Close",'Daily Data ADJ'!$1:$1,0))</f>
        <v>67.152946189999994</v>
      </c>
      <c r="F2168">
        <f>INDEX('Daily Data ADJ'!$1:$1048576,MATCH(Calc!$A2168,'Daily Data ADJ'!$A:$A,0),MATCH("ES1!, CME_MINI: Close",'Daily Data ADJ'!$1:$1,0))</f>
        <v>4571.25</v>
      </c>
      <c r="G2168">
        <f>INDEX('Daily Data ADJ'!$1:$1048576,MATCH(Calc!$A2168,'Daily Data ADJ'!$A:$A,0),MATCH("ES2!, CME_MINI: Close",'Daily Data ADJ'!$1:$1,0))</f>
        <v>4563.75</v>
      </c>
      <c r="H2168">
        <f>INDEX('QUANDL MULTPL SP500_DIV_YIELD_M'!$A:$G,MATCH(Calc!$A2168,'QUANDL MULTPL SP500_DIV_YIELD_M'!$A:$A,1),MATCH('QUANDL MULTPL SP500_DIV_YIELD_M'!$E$1,'QUANDL MULTPL SP500_DIV_YIELD_M'!$A$1:$G$1,0))</f>
        <v>1.29</v>
      </c>
      <c r="I2168" s="5">
        <f t="shared" si="198"/>
        <v>6.3533771476790065E-3</v>
      </c>
      <c r="J2168" s="1">
        <f>A2168/24/60/60+DATE(1970,1,1)</f>
        <v>44579.604166666672</v>
      </c>
      <c r="K2168" s="3">
        <f t="shared" si="201"/>
        <v>4</v>
      </c>
      <c r="L2168" s="6">
        <f>(1+Chart!$F$4)^(1/(365/K2168))-1</f>
        <v>2.6639774888526091E-4</v>
      </c>
      <c r="M2168" s="6">
        <f t="shared" si="202"/>
        <v>8.763656708099532E-6</v>
      </c>
      <c r="N2168" s="6">
        <f t="shared" si="203"/>
        <v>6.9408211677890463E-5</v>
      </c>
      <c r="O2168">
        <f>O2167*(B2168/B2167)</f>
        <v>449.20167371000571</v>
      </c>
      <c r="P2168">
        <f t="shared" si="199"/>
        <v>2022</v>
      </c>
      <c r="Q2168" s="1">
        <f t="shared" si="200"/>
        <v>44579.604166666672</v>
      </c>
      <c r="R2168">
        <f>IF(B2169="",R2167,IF(Q2168&gt;=Chart!$F$2,E2168,0))</f>
        <v>67.152946189999994</v>
      </c>
      <c r="S2168">
        <f>IF(B2169="",S2167,IFERROR(IF(AND(R2168&gt;0,R2167=0),R2168,(1+(B2169/B2168-1)*Calc!$Z$1)*S2167),0))</f>
        <v>65.073975099248656</v>
      </c>
      <c r="T2168">
        <f>IF(B2169="",T2167,IFERROR(IF(AND(R2168&gt;0,R2167=0),R2168,(1+(B2169/B2168-1)*Calc!$Z$1-L2169)*T2167),0))</f>
        <v>63.455036942347888</v>
      </c>
      <c r="U2168">
        <f>IF(B2169="",U2167,IFERROR(IF(AND(R2168&gt;0,R2167=0),R2168,(1+(B2169/B2168-1)*Calc!$Z$1-M2169*2)*U2167),0))</f>
        <v>64.968213708238238</v>
      </c>
      <c r="V2168">
        <f>IF(B2169="",V2167,IFERROR(IF(AND(R2168&gt;0,R2167=0),R2168,(1+(B2169/B2168-1)*Calc!$Z$1-N2169*2)*V2167),0))</f>
        <v>64.287503676117268</v>
      </c>
      <c r="W2168">
        <f>IF(ISNUMBER(C2168),C2168,W2167)</f>
        <v>0.08</v>
      </c>
      <c r="Y2168" s="1">
        <f>IF(AND(Q2168&gt;=Chart!$F$2,Q2168&lt;=Chart!$F$3),Q2168,#N/A)</f>
        <v>44579.604166666672</v>
      </c>
      <c r="Z2168">
        <f>IF(AND(Q2168&gt;=Chart!$F$2,Q2168&lt;=Chart!$F$3),R2168,#N/A)</f>
        <v>67.152946189999994</v>
      </c>
      <c r="AA2168">
        <f>IF(AND(Q2168&gt;=Chart!$F$2,Q2168&lt;=Chart!$F$3),S2168,#N/A)</f>
        <v>65.073975099248656</v>
      </c>
      <c r="AB2168">
        <f>IF(AND(Q2168&gt;=Chart!$F$2,Q2168&lt;=Chart!$F$3),T2168,#N/A)</f>
        <v>63.455036942347888</v>
      </c>
      <c r="AC2168">
        <f>IF(AND(Q2168&gt;=Chart!$F$2,Q2168&lt;=Chart!$F$3),U2168,#N/A)</f>
        <v>64.968213708238238</v>
      </c>
      <c r="AD2168">
        <f>IF(AND(Q2168&gt;=Chart!$F$2,Q2168&lt;=Chart!$F$3),V2168,#N/A)</f>
        <v>64.287503676117268</v>
      </c>
      <c r="AE2168">
        <f>IF(AND(Q2168&gt;=Chart!$F$2,Q2168&lt;=Chart!$F$3),I2168,#N/A)</f>
        <v>6.3533771476790065E-3</v>
      </c>
      <c r="AF2168">
        <f>IF(AND(Q2168&gt;=Chart!$F$2,Q2168&lt;=Chart!$F$3),H2168/100,#N/A)</f>
        <v>1.29E-2</v>
      </c>
      <c r="AG2168">
        <f>IF(AND(Q2168&gt;=Chart!$F$2,Q2168&lt;=Chart!$F$3),W2168/100,#N/A)</f>
        <v>8.0000000000000004E-4</v>
      </c>
    </row>
    <row r="2169" spans="1:33" x14ac:dyDescent="0.25">
      <c r="A2169">
        <v>1642602600</v>
      </c>
      <c r="B2169">
        <f>INDEX('Daily Data ADJ'!$1:$1048576,MATCH(Calc!$A2169,'Daily Data ADJ'!$A:$A,0),MATCH("SPY, CBOE BZX: Close",'Daily Data ADJ'!$1:$1,0))</f>
        <v>444.53735261999998</v>
      </c>
      <c r="C2169">
        <f>INDEX('Daily Data ADJ'!$1:$1048576,MATCH(Calc!$A2169,'Daily Data ADJ'!$A:$A,0),MATCH("EFFR, FRED: Close",'Daily Data ADJ'!$1:$1,0))</f>
        <v>0.08</v>
      </c>
      <c r="D2169">
        <f>INDEX('Daily Data ADJ'!$1:$1048576,MATCH(Calc!$A2169,'Daily Data ADJ'!$A:$A,1),MATCH("SOFR, FRED: Close",'Daily Data ADJ'!$1:$1,0))</f>
        <v>0.05</v>
      </c>
      <c r="E2169">
        <f>INDEX('Daily Data ADJ'!$1:$1048576,MATCH(Calc!$A2169,'Daily Data ADJ'!$A:$A,0),MATCH("UPRO, CBOE BZX: Close",'Daily Data ADJ'!$1:$1,0))</f>
        <v>65.072459120000005</v>
      </c>
      <c r="F2169">
        <f>INDEX('Daily Data ADJ'!$1:$1048576,MATCH(Calc!$A2169,'Daily Data ADJ'!$A:$A,0),MATCH("ES1!, CME_MINI: Close",'Daily Data ADJ'!$1:$1,0))</f>
        <v>4524.25</v>
      </c>
      <c r="G2169">
        <f>INDEX('Daily Data ADJ'!$1:$1048576,MATCH(Calc!$A2169,'Daily Data ADJ'!$A:$A,0),MATCH("ES2!, CME_MINI: Close",'Daily Data ADJ'!$1:$1,0))</f>
        <v>4516.75</v>
      </c>
      <c r="H2169">
        <f>INDEX('QUANDL MULTPL SP500_DIV_YIELD_M'!$A:$G,MATCH(Calc!$A2169,'QUANDL MULTPL SP500_DIV_YIELD_M'!$A:$A,1),MATCH('QUANDL MULTPL SP500_DIV_YIELD_M'!$E$1,'QUANDL MULTPL SP500_DIV_YIELD_M'!$A$1:$G$1,0))</f>
        <v>1.29</v>
      </c>
      <c r="I2169" s="5">
        <f t="shared" si="198"/>
        <v>6.285536960035842E-3</v>
      </c>
      <c r="J2169" s="1">
        <f>A2169/24/60/60+DATE(1970,1,1)</f>
        <v>44580.604166666672</v>
      </c>
      <c r="K2169" s="3">
        <f t="shared" si="201"/>
        <v>1</v>
      </c>
      <c r="L2169" s="6">
        <f>(1+Chart!$F$4)^(1/(365/K2169))-1</f>
        <v>6.6592785027408397E-5</v>
      </c>
      <c r="M2169" s="6">
        <f t="shared" si="202"/>
        <v>2.1909069769510126E-6</v>
      </c>
      <c r="N2169" s="6">
        <f t="shared" si="203"/>
        <v>1.7166901762122322E-5</v>
      </c>
      <c r="O2169">
        <f>O2168*(B2169/B2168)</f>
        <v>444.53735262000561</v>
      </c>
      <c r="P2169">
        <f t="shared" si="199"/>
        <v>2022</v>
      </c>
      <c r="Q2169" s="1">
        <f t="shared" si="200"/>
        <v>44580.604166666672</v>
      </c>
      <c r="R2169">
        <f>IF(B2170="",R2168,IF(Q2169&gt;=Chart!$F$2,E2169,0))</f>
        <v>65.072459120000005</v>
      </c>
      <c r="S2169">
        <f>IF(B2170="",S2168,IFERROR(IF(AND(R2169&gt;0,R2168=0),R2169,(1+(B2170/B2169-1)*Calc!$Z$1)*S2168),0))</f>
        <v>62.913245435220773</v>
      </c>
      <c r="T2169">
        <f>IF(B2170="",T2168,IFERROR(IF(AND(R2169&gt;0,R2168=0),R2169,(1+(B2170/B2169-1)*Calc!$Z$1-L2170)*T2168),0))</f>
        <v>61.343837186490099</v>
      </c>
      <c r="U2169">
        <f>IF(B2170="",U2168,IFERROR(IF(AND(R2169&gt;0,R2168=0),R2169,(1+(B2170/B2169-1)*Calc!$Z$1-M2170*2)*U2168),0))</f>
        <v>62.810711088582018</v>
      </c>
      <c r="V2169">
        <f>IF(B2170="",V2168,IFERROR(IF(AND(R2169&gt;0,R2168=0),R2169,(1+(B2170/B2169-1)*Calc!$Z$1-N2170*2)*V2168),0))</f>
        <v>62.150706487308483</v>
      </c>
      <c r="W2169">
        <f>IF(ISNUMBER(C2169),C2169,W2168)</f>
        <v>0.08</v>
      </c>
      <c r="Y2169" s="1">
        <f>IF(AND(Q2169&gt;=Chart!$F$2,Q2169&lt;=Chart!$F$3),Q2169,#N/A)</f>
        <v>44580.604166666672</v>
      </c>
      <c r="Z2169">
        <f>IF(AND(Q2169&gt;=Chart!$F$2,Q2169&lt;=Chart!$F$3),R2169,#N/A)</f>
        <v>65.072459120000005</v>
      </c>
      <c r="AA2169">
        <f>IF(AND(Q2169&gt;=Chart!$F$2,Q2169&lt;=Chart!$F$3),S2169,#N/A)</f>
        <v>62.913245435220773</v>
      </c>
      <c r="AB2169">
        <f>IF(AND(Q2169&gt;=Chart!$F$2,Q2169&lt;=Chart!$F$3),T2169,#N/A)</f>
        <v>61.343837186490099</v>
      </c>
      <c r="AC2169">
        <f>IF(AND(Q2169&gt;=Chart!$F$2,Q2169&lt;=Chart!$F$3),U2169,#N/A)</f>
        <v>62.810711088582018</v>
      </c>
      <c r="AD2169">
        <f>IF(AND(Q2169&gt;=Chart!$F$2,Q2169&lt;=Chart!$F$3),V2169,#N/A)</f>
        <v>62.150706487308483</v>
      </c>
      <c r="AE2169">
        <f>IF(AND(Q2169&gt;=Chart!$F$2,Q2169&lt;=Chart!$F$3),I2169,#N/A)</f>
        <v>6.285536960035842E-3</v>
      </c>
      <c r="AF2169">
        <f>IF(AND(Q2169&gt;=Chart!$F$2,Q2169&lt;=Chart!$F$3),H2169/100,#N/A)</f>
        <v>1.29E-2</v>
      </c>
      <c r="AG2169">
        <f>IF(AND(Q2169&gt;=Chart!$F$2,Q2169&lt;=Chart!$F$3),W2169/100,#N/A)</f>
        <v>8.0000000000000004E-4</v>
      </c>
    </row>
    <row r="2170" spans="1:33" x14ac:dyDescent="0.25">
      <c r="A2170">
        <v>1642689000</v>
      </c>
      <c r="B2170">
        <f>INDEX('Daily Data ADJ'!$1:$1048576,MATCH(Calc!$A2170,'Daily Data ADJ'!$A:$A,0),MATCH("SPY, CBOE BZX: Close",'Daily Data ADJ'!$1:$1,0))</f>
        <v>439.6171827</v>
      </c>
      <c r="C2170">
        <f>INDEX('Daily Data ADJ'!$1:$1048576,MATCH(Calc!$A2170,'Daily Data ADJ'!$A:$A,0),MATCH("EFFR, FRED: Close",'Daily Data ADJ'!$1:$1,0))</f>
        <v>0.08</v>
      </c>
      <c r="D2170">
        <f>INDEX('Daily Data ADJ'!$1:$1048576,MATCH(Calc!$A2170,'Daily Data ADJ'!$A:$A,1),MATCH("SOFR, FRED: Close",'Daily Data ADJ'!$1:$1,0))</f>
        <v>0.04</v>
      </c>
      <c r="E2170">
        <f>INDEX('Daily Data ADJ'!$1:$1048576,MATCH(Calc!$A2170,'Daily Data ADJ'!$A:$A,0),MATCH("UPRO, CBOE BZX: Close",'Daily Data ADJ'!$1:$1,0))</f>
        <v>62.902381699999999</v>
      </c>
      <c r="F2170">
        <f>INDEX('Daily Data ADJ'!$1:$1048576,MATCH(Calc!$A2170,'Daily Data ADJ'!$A:$A,0),MATCH("ES1!, CME_MINI: Close",'Daily Data ADJ'!$1:$1,0))</f>
        <v>4474.75</v>
      </c>
      <c r="G2170">
        <f>INDEX('Daily Data ADJ'!$1:$1048576,MATCH(Calc!$A2170,'Daily Data ADJ'!$A:$A,0),MATCH("ES2!, CME_MINI: Close",'Daily Data ADJ'!$1:$1,0))</f>
        <v>4467.25</v>
      </c>
      <c r="H2170">
        <f>INDEX('QUANDL MULTPL SP500_DIV_YIELD_M'!$A:$G,MATCH(Calc!$A2170,'QUANDL MULTPL SP500_DIV_YIELD_M'!$A:$A,1),MATCH('QUANDL MULTPL SP500_DIV_YIELD_M'!$E$1,'QUANDL MULTPL SP500_DIV_YIELD_M'!$A$1:$G$1,0))</f>
        <v>1.29</v>
      </c>
      <c r="I2170" s="5">
        <f t="shared" si="198"/>
        <v>6.2125513083110869E-3</v>
      </c>
      <c r="J2170" s="1">
        <f>A2170/24/60/60+DATE(1970,1,1)</f>
        <v>44581.604166666672</v>
      </c>
      <c r="K2170" s="3">
        <f t="shared" si="201"/>
        <v>1</v>
      </c>
      <c r="L2170" s="6">
        <f>(1+Chart!$F$4)^(1/(365/K2170))-1</f>
        <v>6.6592785027408397E-5</v>
      </c>
      <c r="M2170" s="6">
        <f t="shared" si="202"/>
        <v>2.1909069769510126E-6</v>
      </c>
      <c r="N2170" s="6">
        <f t="shared" si="203"/>
        <v>1.696817948393381E-5</v>
      </c>
      <c r="O2170">
        <f>O2169*(B2170/B2169)</f>
        <v>439.61718270000557</v>
      </c>
      <c r="P2170">
        <f t="shared" si="199"/>
        <v>2022</v>
      </c>
      <c r="Q2170" s="1">
        <f t="shared" si="200"/>
        <v>44581.604166666672</v>
      </c>
      <c r="R2170">
        <f>IF(B2171="",R2169,IF(Q2170&gt;=Chart!$F$2,E2170,0))</f>
        <v>62.902381699999999</v>
      </c>
      <c r="S2170">
        <f>IF(B2171="",S2169,IFERROR(IF(AND(R2170&gt;0,R2169=0),R2170,(1+(B2171/B2170-1)*Calc!$Z$1)*S2169),0))</f>
        <v>59.208158724376318</v>
      </c>
      <c r="T2170">
        <f>IF(B2171="",T2169,IFERROR(IF(AND(R2170&gt;0,R2169=0),R2170,(1+(B2171/B2170-1)*Calc!$Z$1-L2171)*T2169),0))</f>
        <v>57.727091005791792</v>
      </c>
      <c r="U2170">
        <f>IF(B2171="",U2169,IFERROR(IF(AND(R2170&gt;0,R2169=0),R2170,(1+(B2171/B2170-1)*Calc!$Z$1-M2171*2)*U2169),0))</f>
        <v>59.111387605402442</v>
      </c>
      <c r="V2170">
        <f>IF(B2171="",V2169,IFERROR(IF(AND(R2170&gt;0,R2169=0),R2170,(1+(B2171/B2170-1)*Calc!$Z$1-N2171*2)*V2169),0))</f>
        <v>58.488615068506228</v>
      </c>
      <c r="W2170">
        <f>IF(ISNUMBER(C2170),C2170,W2169)</f>
        <v>0.08</v>
      </c>
      <c r="Y2170" s="1">
        <f>IF(AND(Q2170&gt;=Chart!$F$2,Q2170&lt;=Chart!$F$3),Q2170,#N/A)</f>
        <v>44581.604166666672</v>
      </c>
      <c r="Z2170">
        <f>IF(AND(Q2170&gt;=Chart!$F$2,Q2170&lt;=Chart!$F$3),R2170,#N/A)</f>
        <v>62.902381699999999</v>
      </c>
      <c r="AA2170">
        <f>IF(AND(Q2170&gt;=Chart!$F$2,Q2170&lt;=Chart!$F$3),S2170,#N/A)</f>
        <v>59.208158724376318</v>
      </c>
      <c r="AB2170">
        <f>IF(AND(Q2170&gt;=Chart!$F$2,Q2170&lt;=Chart!$F$3),T2170,#N/A)</f>
        <v>57.727091005791792</v>
      </c>
      <c r="AC2170">
        <f>IF(AND(Q2170&gt;=Chart!$F$2,Q2170&lt;=Chart!$F$3),U2170,#N/A)</f>
        <v>59.111387605402442</v>
      </c>
      <c r="AD2170">
        <f>IF(AND(Q2170&gt;=Chart!$F$2,Q2170&lt;=Chart!$F$3),V2170,#N/A)</f>
        <v>58.488615068506228</v>
      </c>
      <c r="AE2170">
        <f>IF(AND(Q2170&gt;=Chart!$F$2,Q2170&lt;=Chart!$F$3),I2170,#N/A)</f>
        <v>6.2125513083110869E-3</v>
      </c>
      <c r="AF2170">
        <f>IF(AND(Q2170&gt;=Chart!$F$2,Q2170&lt;=Chart!$F$3),H2170/100,#N/A)</f>
        <v>1.29E-2</v>
      </c>
      <c r="AG2170">
        <f>IF(AND(Q2170&gt;=Chart!$F$2,Q2170&lt;=Chart!$F$3),W2170/100,#N/A)</f>
        <v>8.0000000000000004E-4</v>
      </c>
    </row>
    <row r="2171" spans="1:33" x14ac:dyDescent="0.25">
      <c r="A2171">
        <v>1642775400</v>
      </c>
      <c r="B2171">
        <f>INDEX('Daily Data ADJ'!$1:$1048576,MATCH(Calc!$A2171,'Daily Data ADJ'!$A:$A,0),MATCH("SPY, CBOE BZX: Close",'Daily Data ADJ'!$1:$1,0))</f>
        <v>430.98720465000002</v>
      </c>
      <c r="C2171">
        <f>INDEX('Daily Data ADJ'!$1:$1048576,MATCH(Calc!$A2171,'Daily Data ADJ'!$A:$A,0),MATCH("EFFR, FRED: Close",'Daily Data ADJ'!$1:$1,0))</f>
        <v>0.08</v>
      </c>
      <c r="D2171">
        <f>INDEX('Daily Data ADJ'!$1:$1048576,MATCH(Calc!$A2171,'Daily Data ADJ'!$A:$A,1),MATCH("SOFR, FRED: Close",'Daily Data ADJ'!$1:$1,0))</f>
        <v>0.05</v>
      </c>
      <c r="E2171">
        <f>INDEX('Daily Data ADJ'!$1:$1048576,MATCH(Calc!$A2171,'Daily Data ADJ'!$A:$A,0),MATCH("UPRO, CBOE BZX: Close",'Daily Data ADJ'!$1:$1,0))</f>
        <v>59.19931381</v>
      </c>
      <c r="F2171">
        <f>INDEX('Daily Data ADJ'!$1:$1048576,MATCH(Calc!$A2171,'Daily Data ADJ'!$A:$A,0),MATCH("ES1!, CME_MINI: Close",'Daily Data ADJ'!$1:$1,0))</f>
        <v>4390</v>
      </c>
      <c r="G2171">
        <f>INDEX('Daily Data ADJ'!$1:$1048576,MATCH(Calc!$A2171,'Daily Data ADJ'!$A:$A,0),MATCH("ES2!, CME_MINI: Close",'Daily Data ADJ'!$1:$1,0))</f>
        <v>4382</v>
      </c>
      <c r="H2171">
        <f>INDEX('QUANDL MULTPL SP500_DIV_YIELD_M'!$A:$G,MATCH(Calc!$A2171,'QUANDL MULTPL SP500_DIV_YIELD_M'!$A:$A,1),MATCH('QUANDL MULTPL SP500_DIV_YIELD_M'!$E$1,'QUANDL MULTPL SP500_DIV_YIELD_M'!$A$1:$G$1,0))</f>
        <v>1.29</v>
      </c>
      <c r="I2171" s="5">
        <f t="shared" si="198"/>
        <v>5.6306071314347946E-3</v>
      </c>
      <c r="J2171" s="1">
        <f>A2171/24/60/60+DATE(1970,1,1)</f>
        <v>44582.604166666672</v>
      </c>
      <c r="K2171" s="3">
        <f t="shared" si="201"/>
        <v>1</v>
      </c>
      <c r="L2171" s="6">
        <f>(1+Chart!$F$4)^(1/(365/K2171))-1</f>
        <v>6.6592785027408397E-5</v>
      </c>
      <c r="M2171" s="6">
        <f t="shared" si="202"/>
        <v>2.1909069769510126E-6</v>
      </c>
      <c r="N2171" s="6">
        <f t="shared" si="203"/>
        <v>1.5383171790173122E-5</v>
      </c>
      <c r="O2171">
        <f>O2170*(B2171/B2170)</f>
        <v>430.98720465000548</v>
      </c>
      <c r="P2171">
        <f t="shared" si="199"/>
        <v>2022</v>
      </c>
      <c r="Q2171" s="1">
        <f t="shared" si="200"/>
        <v>44582.604166666672</v>
      </c>
      <c r="R2171">
        <f>IF(B2172="",R2170,IF(Q2171&gt;=Chart!$F$2,E2171,0))</f>
        <v>59.19931381</v>
      </c>
      <c r="S2171">
        <f>IF(B2172="",S2170,IFERROR(IF(AND(R2171&gt;0,R2170=0),R2171,(1+(B2172/B2171-1)*Calc!$Z$1)*S2170),0))</f>
        <v>59.962488888721339</v>
      </c>
      <c r="T2171">
        <f>IF(B2172="",T2170,IFERROR(IF(AND(R2171&gt;0,R2170=0),R2171,(1+(B2172/B2171-1)*Calc!$Z$1-L2172)*T2170),0))</f>
        <v>58.451018520289914</v>
      </c>
      <c r="U2171">
        <f>IF(B2172="",U2170,IFERROR(IF(AND(R2171&gt;0,R2170=0),R2171,(1+(B2172/B2171-1)*Calc!$Z$1-M2172*2)*U2170),0))</f>
        <v>59.863707828897432</v>
      </c>
      <c r="V2171">
        <f>IF(B2172="",V2170,IFERROR(IF(AND(R2171&gt;0,R2170=0),R2171,(1+(B2172/B2171-1)*Calc!$Z$1-N2172*2)*V2170),0))</f>
        <v>59.228357857608863</v>
      </c>
      <c r="W2171">
        <f>IF(ISNUMBER(C2171),C2171,W2170)</f>
        <v>0.08</v>
      </c>
      <c r="Y2171" s="1">
        <f>IF(AND(Q2171&gt;=Chart!$F$2,Q2171&lt;=Chart!$F$3),Q2171,#N/A)</f>
        <v>44582.604166666672</v>
      </c>
      <c r="Z2171">
        <f>IF(AND(Q2171&gt;=Chart!$F$2,Q2171&lt;=Chart!$F$3),R2171,#N/A)</f>
        <v>59.19931381</v>
      </c>
      <c r="AA2171">
        <f>IF(AND(Q2171&gt;=Chart!$F$2,Q2171&lt;=Chart!$F$3),S2171,#N/A)</f>
        <v>59.962488888721339</v>
      </c>
      <c r="AB2171">
        <f>IF(AND(Q2171&gt;=Chart!$F$2,Q2171&lt;=Chart!$F$3),T2171,#N/A)</f>
        <v>58.451018520289914</v>
      </c>
      <c r="AC2171">
        <f>IF(AND(Q2171&gt;=Chart!$F$2,Q2171&lt;=Chart!$F$3),U2171,#N/A)</f>
        <v>59.863707828897432</v>
      </c>
      <c r="AD2171">
        <f>IF(AND(Q2171&gt;=Chart!$F$2,Q2171&lt;=Chart!$F$3),V2171,#N/A)</f>
        <v>59.228357857608863</v>
      </c>
      <c r="AE2171">
        <f>IF(AND(Q2171&gt;=Chart!$F$2,Q2171&lt;=Chart!$F$3),I2171,#N/A)</f>
        <v>5.6306071314347946E-3</v>
      </c>
      <c r="AF2171">
        <f>IF(AND(Q2171&gt;=Chart!$F$2,Q2171&lt;=Chart!$F$3),H2171/100,#N/A)</f>
        <v>1.29E-2</v>
      </c>
      <c r="AG2171">
        <f>IF(AND(Q2171&gt;=Chart!$F$2,Q2171&lt;=Chart!$F$3),W2171/100,#N/A)</f>
        <v>8.0000000000000004E-4</v>
      </c>
    </row>
    <row r="2172" spans="1:33" x14ac:dyDescent="0.25">
      <c r="A2172">
        <v>1643034600</v>
      </c>
      <c r="B2172">
        <f>INDEX('Daily Data ADJ'!$1:$1048576,MATCH(Calc!$A2172,'Daily Data ADJ'!$A:$A,0),MATCH("SPY, CBOE BZX: Close",'Daily Data ADJ'!$1:$1,0))</f>
        <v>432.81750785999998</v>
      </c>
      <c r="C2172">
        <f>INDEX('Daily Data ADJ'!$1:$1048576,MATCH(Calc!$A2172,'Daily Data ADJ'!$A:$A,0),MATCH("EFFR, FRED: Close",'Daily Data ADJ'!$1:$1,0))</f>
        <v>0.08</v>
      </c>
      <c r="D2172">
        <f>INDEX('Daily Data ADJ'!$1:$1048576,MATCH(Calc!$A2172,'Daily Data ADJ'!$A:$A,1),MATCH("SOFR, FRED: Close",'Daily Data ADJ'!$1:$1,0))</f>
        <v>0.04</v>
      </c>
      <c r="E2172">
        <f>INDEX('Daily Data ADJ'!$1:$1048576,MATCH(Calc!$A2172,'Daily Data ADJ'!$A:$A,0),MATCH("UPRO, CBOE BZX: Close",'Daily Data ADJ'!$1:$1,0))</f>
        <v>59.935945599999997</v>
      </c>
      <c r="F2172">
        <f>INDEX('Daily Data ADJ'!$1:$1048576,MATCH(Calc!$A2172,'Daily Data ADJ'!$A:$A,0),MATCH("ES1!, CME_MINI: Close",'Daily Data ADJ'!$1:$1,0))</f>
        <v>4403.75</v>
      </c>
      <c r="G2172">
        <f>INDEX('Daily Data ADJ'!$1:$1048576,MATCH(Calc!$A2172,'Daily Data ADJ'!$A:$A,0),MATCH("ES2!, CME_MINI: Close",'Daily Data ADJ'!$1:$1,0))</f>
        <v>4395.75</v>
      </c>
      <c r="H2172">
        <f>INDEX('QUANDL MULTPL SP500_DIV_YIELD_M'!$A:$G,MATCH(Calc!$A2172,'QUANDL MULTPL SP500_DIV_YIELD_M'!$A:$A,1),MATCH('QUANDL MULTPL SP500_DIV_YIELD_M'!$E$1,'QUANDL MULTPL SP500_DIV_YIELD_M'!$A$1:$G$1,0))</f>
        <v>1.29</v>
      </c>
      <c r="I2172" s="5">
        <f t="shared" si="198"/>
        <v>5.6532427711311947E-3</v>
      </c>
      <c r="J2172" s="1">
        <f>A2172/24/60/60+DATE(1970,1,1)</f>
        <v>44585.604166666672</v>
      </c>
      <c r="K2172" s="3">
        <f t="shared" si="201"/>
        <v>3</v>
      </c>
      <c r="L2172" s="6">
        <f>(1+Chart!$F$4)^(1/(365/K2172))-1</f>
        <v>1.9979165917494157E-4</v>
      </c>
      <c r="M2172" s="6">
        <f t="shared" si="202"/>
        <v>6.5727353308897563E-6</v>
      </c>
      <c r="N2172" s="6">
        <f t="shared" si="203"/>
        <v>4.6335236438155292E-5</v>
      </c>
      <c r="O2172">
        <f>O2171*(B2172/B2171)</f>
        <v>432.81750786000543</v>
      </c>
      <c r="P2172">
        <f t="shared" si="199"/>
        <v>2022</v>
      </c>
      <c r="Q2172" s="1">
        <f t="shared" si="200"/>
        <v>44585.604166666672</v>
      </c>
      <c r="R2172">
        <f>IF(B2173="",R2171,IF(Q2172&gt;=Chart!$F$2,E2172,0))</f>
        <v>59.935945599999997</v>
      </c>
      <c r="S2172">
        <f>IF(B2173="",S2171,IFERROR(IF(AND(R2172&gt;0,R2171=0),R2172,(1+(B2173/B2172-1)*Calc!$Z$1)*S2171),0))</f>
        <v>57.766245490380179</v>
      </c>
      <c r="T2172">
        <f>IF(B2173="",T2171,IFERROR(IF(AND(R2172&gt;0,R2171=0),R2172,(1+(B2173/B2172-1)*Calc!$Z$1-L2173)*T2171),0))</f>
        <v>56.306243263412654</v>
      </c>
      <c r="U2172">
        <f>IF(B2173="",U2171,IFERROR(IF(AND(R2172&gt;0,R2171=0),R2172,(1+(B2173/B2172-1)*Calc!$Z$1-M2173*2)*U2171),0))</f>
        <v>57.670820168385561</v>
      </c>
      <c r="V2172">
        <f>IF(B2173="",V2171,IFERROR(IF(AND(R2172&gt;0,R2171=0),R2172,(1+(B2173/B2172-1)*Calc!$Z$1-N2173*2)*V2171),0))</f>
        <v>57.057129459097048</v>
      </c>
      <c r="W2172">
        <f>IF(ISNUMBER(C2172),C2172,W2171)</f>
        <v>0.08</v>
      </c>
      <c r="Y2172" s="1">
        <f>IF(AND(Q2172&gt;=Chart!$F$2,Q2172&lt;=Chart!$F$3),Q2172,#N/A)</f>
        <v>44585.604166666672</v>
      </c>
      <c r="Z2172">
        <f>IF(AND(Q2172&gt;=Chart!$F$2,Q2172&lt;=Chart!$F$3),R2172,#N/A)</f>
        <v>59.935945599999997</v>
      </c>
      <c r="AA2172">
        <f>IF(AND(Q2172&gt;=Chart!$F$2,Q2172&lt;=Chart!$F$3),S2172,#N/A)</f>
        <v>57.766245490380179</v>
      </c>
      <c r="AB2172">
        <f>IF(AND(Q2172&gt;=Chart!$F$2,Q2172&lt;=Chart!$F$3),T2172,#N/A)</f>
        <v>56.306243263412654</v>
      </c>
      <c r="AC2172">
        <f>IF(AND(Q2172&gt;=Chart!$F$2,Q2172&lt;=Chart!$F$3),U2172,#N/A)</f>
        <v>57.670820168385561</v>
      </c>
      <c r="AD2172">
        <f>IF(AND(Q2172&gt;=Chart!$F$2,Q2172&lt;=Chart!$F$3),V2172,#N/A)</f>
        <v>57.057129459097048</v>
      </c>
      <c r="AE2172">
        <f>IF(AND(Q2172&gt;=Chart!$F$2,Q2172&lt;=Chart!$F$3),I2172,#N/A)</f>
        <v>5.6532427711311947E-3</v>
      </c>
      <c r="AF2172">
        <f>IF(AND(Q2172&gt;=Chart!$F$2,Q2172&lt;=Chart!$F$3),H2172/100,#N/A)</f>
        <v>1.29E-2</v>
      </c>
      <c r="AG2172">
        <f>IF(AND(Q2172&gt;=Chart!$F$2,Q2172&lt;=Chart!$F$3),W2172/100,#N/A)</f>
        <v>8.0000000000000004E-4</v>
      </c>
    </row>
    <row r="2173" spans="1:33" x14ac:dyDescent="0.25">
      <c r="A2173">
        <v>1643121000</v>
      </c>
      <c r="B2173">
        <f>INDEX('Daily Data ADJ'!$1:$1048576,MATCH(Calc!$A2173,'Daily Data ADJ'!$A:$A,0),MATCH("SPY, CBOE BZX: Close",'Daily Data ADJ'!$1:$1,0))</f>
        <v>427.53324536000002</v>
      </c>
      <c r="C2173">
        <f>INDEX('Daily Data ADJ'!$1:$1048576,MATCH(Calc!$A2173,'Daily Data ADJ'!$A:$A,0),MATCH("EFFR, FRED: Close",'Daily Data ADJ'!$1:$1,0))</f>
        <v>0.08</v>
      </c>
      <c r="D2173">
        <f>INDEX('Daily Data ADJ'!$1:$1048576,MATCH(Calc!$A2173,'Daily Data ADJ'!$A:$A,1),MATCH("SOFR, FRED: Close",'Daily Data ADJ'!$1:$1,0))</f>
        <v>0.05</v>
      </c>
      <c r="E2173">
        <f>INDEX('Daily Data ADJ'!$1:$1048576,MATCH(Calc!$A2173,'Daily Data ADJ'!$A:$A,0),MATCH("UPRO, CBOE BZX: Close",'Daily Data ADJ'!$1:$1,0))</f>
        <v>57.706141279999997</v>
      </c>
      <c r="F2173">
        <f>INDEX('Daily Data ADJ'!$1:$1048576,MATCH(Calc!$A2173,'Daily Data ADJ'!$A:$A,0),MATCH("ES1!, CME_MINI: Close",'Daily Data ADJ'!$1:$1,0))</f>
        <v>4349</v>
      </c>
      <c r="G2173">
        <f>INDEX('Daily Data ADJ'!$1:$1048576,MATCH(Calc!$A2173,'Daily Data ADJ'!$A:$A,0),MATCH("ES2!, CME_MINI: Close",'Daily Data ADJ'!$1:$1,0))</f>
        <v>4341.25</v>
      </c>
      <c r="H2173">
        <f>INDEX('QUANDL MULTPL SP500_DIV_YIELD_M'!$A:$G,MATCH(Calc!$A2173,'QUANDL MULTPL SP500_DIV_YIELD_M'!$A:$A,1),MATCH('QUANDL MULTPL SP500_DIV_YIELD_M'!$E$1,'QUANDL MULTPL SP500_DIV_YIELD_M'!$A$1:$G$1,0))</f>
        <v>1.29</v>
      </c>
      <c r="I2173" s="5">
        <f t="shared" si="198"/>
        <v>5.7909555017897404E-3</v>
      </c>
      <c r="J2173" s="1">
        <f>A2173/24/60/60+DATE(1970,1,1)</f>
        <v>44586.604166666672</v>
      </c>
      <c r="K2173" s="3">
        <f t="shared" si="201"/>
        <v>1</v>
      </c>
      <c r="L2173" s="6">
        <f>(1+Chart!$F$4)^(1/(365/K2173))-1</f>
        <v>6.6592785027408397E-5</v>
      </c>
      <c r="M2173" s="6">
        <f t="shared" si="202"/>
        <v>2.1909069769510126E-6</v>
      </c>
      <c r="N2173" s="6">
        <f t="shared" si="203"/>
        <v>1.5819994648946789E-5</v>
      </c>
      <c r="O2173">
        <f>O2172*(B2173/B2172)</f>
        <v>427.53324536000542</v>
      </c>
      <c r="P2173">
        <f t="shared" si="199"/>
        <v>2022</v>
      </c>
      <c r="Q2173" s="1">
        <f t="shared" si="200"/>
        <v>44586.604166666672</v>
      </c>
      <c r="R2173">
        <f>IF(B2174="",R2172,IF(Q2173&gt;=Chart!$F$2,E2173,0))</f>
        <v>57.706141279999997</v>
      </c>
      <c r="S2173">
        <f>IF(B2174="",S2172,IFERROR(IF(AND(R2173&gt;0,R2172=0),R2173,(1+(B2174/B2173-1)*Calc!$Z$1)*S2172),0))</f>
        <v>57.33147295797005</v>
      </c>
      <c r="T2173">
        <f>IF(B2174="",T2172,IFERROR(IF(AND(R2173&gt;0,R2172=0),R2173,(1+(B2174/B2173-1)*Calc!$Z$1-L2174)*T2172),0))</f>
        <v>55.878709718950702</v>
      </c>
      <c r="U2173">
        <f>IF(B2174="",U2172,IFERROR(IF(AND(R2173&gt;0,R2172=0),R2173,(1+(B2174/B2173-1)*Calc!$Z$1-M2174*2)*U2172),0))</f>
        <v>57.236513143408494</v>
      </c>
      <c r="V2173">
        <f>IF(B2174="",V2172,IFERROR(IF(AND(R2173&gt;0,R2172=0),R2173,(1+(B2174/B2173-1)*Calc!$Z$1-N2174*2)*V2172),0))</f>
        <v>56.625821330951048</v>
      </c>
      <c r="W2173">
        <f>IF(ISNUMBER(C2173),C2173,W2172)</f>
        <v>0.08</v>
      </c>
      <c r="Y2173" s="1">
        <f>IF(AND(Q2173&gt;=Chart!$F$2,Q2173&lt;=Chart!$F$3),Q2173,#N/A)</f>
        <v>44586.604166666672</v>
      </c>
      <c r="Z2173">
        <f>IF(AND(Q2173&gt;=Chart!$F$2,Q2173&lt;=Chart!$F$3),R2173,#N/A)</f>
        <v>57.706141279999997</v>
      </c>
      <c r="AA2173">
        <f>IF(AND(Q2173&gt;=Chart!$F$2,Q2173&lt;=Chart!$F$3),S2173,#N/A)</f>
        <v>57.33147295797005</v>
      </c>
      <c r="AB2173">
        <f>IF(AND(Q2173&gt;=Chart!$F$2,Q2173&lt;=Chart!$F$3),T2173,#N/A)</f>
        <v>55.878709718950702</v>
      </c>
      <c r="AC2173">
        <f>IF(AND(Q2173&gt;=Chart!$F$2,Q2173&lt;=Chart!$F$3),U2173,#N/A)</f>
        <v>57.236513143408494</v>
      </c>
      <c r="AD2173">
        <f>IF(AND(Q2173&gt;=Chart!$F$2,Q2173&lt;=Chart!$F$3),V2173,#N/A)</f>
        <v>56.625821330951048</v>
      </c>
      <c r="AE2173">
        <f>IF(AND(Q2173&gt;=Chart!$F$2,Q2173&lt;=Chart!$F$3),I2173,#N/A)</f>
        <v>5.7909555017897404E-3</v>
      </c>
      <c r="AF2173">
        <f>IF(AND(Q2173&gt;=Chart!$F$2,Q2173&lt;=Chart!$F$3),H2173/100,#N/A)</f>
        <v>1.29E-2</v>
      </c>
      <c r="AG2173">
        <f>IF(AND(Q2173&gt;=Chart!$F$2,Q2173&lt;=Chart!$F$3),W2173/100,#N/A)</f>
        <v>8.0000000000000004E-4</v>
      </c>
    </row>
    <row r="2174" spans="1:33" x14ac:dyDescent="0.25">
      <c r="A2174">
        <v>1643207400</v>
      </c>
      <c r="B2174">
        <f>INDEX('Daily Data ADJ'!$1:$1048576,MATCH(Calc!$A2174,'Daily Data ADJ'!$A:$A,0),MATCH("SPY, CBOE BZX: Close",'Daily Data ADJ'!$1:$1,0))</f>
        <v>426.46064832000002</v>
      </c>
      <c r="C2174">
        <f>INDEX('Daily Data ADJ'!$1:$1048576,MATCH(Calc!$A2174,'Daily Data ADJ'!$A:$A,0),MATCH("EFFR, FRED: Close",'Daily Data ADJ'!$1:$1,0))</f>
        <v>0.08</v>
      </c>
      <c r="D2174">
        <f>INDEX('Daily Data ADJ'!$1:$1048576,MATCH(Calc!$A2174,'Daily Data ADJ'!$A:$A,1),MATCH("SOFR, FRED: Close",'Daily Data ADJ'!$1:$1,0))</f>
        <v>0.04</v>
      </c>
      <c r="E2174">
        <f>INDEX('Daily Data ADJ'!$1:$1048576,MATCH(Calc!$A2174,'Daily Data ADJ'!$A:$A,0),MATCH("UPRO, CBOE BZX: Close",'Daily Data ADJ'!$1:$1,0))</f>
        <v>57.337825389999999</v>
      </c>
      <c r="F2174">
        <f>INDEX('Daily Data ADJ'!$1:$1048576,MATCH(Calc!$A2174,'Daily Data ADJ'!$A:$A,0),MATCH("ES1!, CME_MINI: Close",'Daily Data ADJ'!$1:$1,0))</f>
        <v>4341.5</v>
      </c>
      <c r="G2174">
        <f>INDEX('Daily Data ADJ'!$1:$1048576,MATCH(Calc!$A2174,'Daily Data ADJ'!$A:$A,0),MATCH("ES2!, CME_MINI: Close",'Daily Data ADJ'!$1:$1,0))</f>
        <v>4334</v>
      </c>
      <c r="H2174">
        <f>INDEX('QUANDL MULTPL SP500_DIV_YIELD_M'!$A:$G,MATCH(Calc!$A2174,'QUANDL MULTPL SP500_DIV_YIELD_M'!$A:$A,1),MATCH('QUANDL MULTPL SP500_DIV_YIELD_M'!$E$1,'QUANDL MULTPL SP500_DIV_YIELD_M'!$A$1:$G$1,0))</f>
        <v>1.29</v>
      </c>
      <c r="I2174" s="5">
        <f t="shared" si="198"/>
        <v>6.0078310764768213E-3</v>
      </c>
      <c r="J2174" s="1">
        <f>A2174/24/60/60+DATE(1970,1,1)</f>
        <v>44587.604166666672</v>
      </c>
      <c r="K2174" s="3">
        <f t="shared" si="201"/>
        <v>1</v>
      </c>
      <c r="L2174" s="6">
        <f>(1+Chart!$F$4)^(1/(365/K2174))-1</f>
        <v>6.6592785027408397E-5</v>
      </c>
      <c r="M2174" s="6">
        <f t="shared" si="202"/>
        <v>2.1909069769510126E-6</v>
      </c>
      <c r="N2174" s="6">
        <f t="shared" si="203"/>
        <v>1.6410699085644964E-5</v>
      </c>
      <c r="O2174">
        <f>O2173*(B2174/B2173)</f>
        <v>426.46064832000536</v>
      </c>
      <c r="P2174">
        <f t="shared" si="199"/>
        <v>2022</v>
      </c>
      <c r="Q2174" s="1">
        <f t="shared" si="200"/>
        <v>44587.604166666672</v>
      </c>
      <c r="R2174">
        <f>IF(B2175="",R2173,IF(Q2174&gt;=Chart!$F$2,E2174,0))</f>
        <v>57.337825389999999</v>
      </c>
      <c r="S2174">
        <f>IF(B2175="",S2173,IFERROR(IF(AND(R2174&gt;0,R2173=0),R2174,(1+(B2175/B2174-1)*Calc!$Z$1)*S2173),0))</f>
        <v>56.482176597171389</v>
      </c>
      <c r="T2174">
        <f>IF(B2175="",T2173,IFERROR(IF(AND(R2174&gt;0,R2173=0),R2174,(1+(B2175/B2174-1)*Calc!$Z$1-L2175)*T2173),0))</f>
        <v>55.047213167777294</v>
      </c>
      <c r="U2174">
        <f>IF(B2175="",U2173,IFERROR(IF(AND(R2174&gt;0,R2173=0),R2174,(1+(B2175/B2174-1)*Calc!$Z$1-M2175*2)*U2173),0))</f>
        <v>56.388372697542984</v>
      </c>
      <c r="V2174">
        <f>IF(B2175="",V2173,IFERROR(IF(AND(R2174&gt;0,R2173=0),R2174,(1+(B2175/B2174-1)*Calc!$Z$1-N2175*2)*V2173),0))</f>
        <v>55.785060406311644</v>
      </c>
      <c r="W2174">
        <f>IF(ISNUMBER(C2174),C2174,W2173)</f>
        <v>0.08</v>
      </c>
      <c r="Y2174" s="1">
        <f>IF(AND(Q2174&gt;=Chart!$F$2,Q2174&lt;=Chart!$F$3),Q2174,#N/A)</f>
        <v>44587.604166666672</v>
      </c>
      <c r="Z2174">
        <f>IF(AND(Q2174&gt;=Chart!$F$2,Q2174&lt;=Chart!$F$3),R2174,#N/A)</f>
        <v>57.337825389999999</v>
      </c>
      <c r="AA2174">
        <f>IF(AND(Q2174&gt;=Chart!$F$2,Q2174&lt;=Chart!$F$3),S2174,#N/A)</f>
        <v>56.482176597171389</v>
      </c>
      <c r="AB2174">
        <f>IF(AND(Q2174&gt;=Chart!$F$2,Q2174&lt;=Chart!$F$3),T2174,#N/A)</f>
        <v>55.047213167777294</v>
      </c>
      <c r="AC2174">
        <f>IF(AND(Q2174&gt;=Chart!$F$2,Q2174&lt;=Chart!$F$3),U2174,#N/A)</f>
        <v>56.388372697542984</v>
      </c>
      <c r="AD2174">
        <f>IF(AND(Q2174&gt;=Chart!$F$2,Q2174&lt;=Chart!$F$3),V2174,#N/A)</f>
        <v>55.785060406311644</v>
      </c>
      <c r="AE2174">
        <f>IF(AND(Q2174&gt;=Chart!$F$2,Q2174&lt;=Chart!$F$3),I2174,#N/A)</f>
        <v>6.0078310764768213E-3</v>
      </c>
      <c r="AF2174">
        <f>IF(AND(Q2174&gt;=Chart!$F$2,Q2174&lt;=Chart!$F$3),H2174/100,#N/A)</f>
        <v>1.29E-2</v>
      </c>
      <c r="AG2174">
        <f>IF(AND(Q2174&gt;=Chart!$F$2,Q2174&lt;=Chart!$F$3),W2174/100,#N/A)</f>
        <v>8.0000000000000004E-4</v>
      </c>
    </row>
    <row r="2175" spans="1:33" x14ac:dyDescent="0.25">
      <c r="A2175">
        <v>1643293800</v>
      </c>
      <c r="B2175">
        <f>INDEX('Daily Data ADJ'!$1:$1048576,MATCH(Calc!$A2175,'Daily Data ADJ'!$A:$A,0),MATCH("SPY, CBOE BZX: Close",'Daily Data ADJ'!$1:$1,0))</f>
        <v>424.35481558999999</v>
      </c>
      <c r="C2175">
        <f>INDEX('Daily Data ADJ'!$1:$1048576,MATCH(Calc!$A2175,'Daily Data ADJ'!$A:$A,0),MATCH("EFFR, FRED: Close",'Daily Data ADJ'!$1:$1,0))</f>
        <v>0.08</v>
      </c>
      <c r="D2175">
        <f>INDEX('Daily Data ADJ'!$1:$1048576,MATCH(Calc!$A2175,'Daily Data ADJ'!$A:$A,1),MATCH("SOFR, FRED: Close",'Daily Data ADJ'!$1:$1,0))</f>
        <v>0.04</v>
      </c>
      <c r="E2175">
        <f>INDEX('Daily Data ADJ'!$1:$1048576,MATCH(Calc!$A2175,'Daily Data ADJ'!$A:$A,0),MATCH("UPRO, CBOE BZX: Close",'Daily Data ADJ'!$1:$1,0))</f>
        <v>56.451876349999999</v>
      </c>
      <c r="F2175">
        <f>INDEX('Daily Data ADJ'!$1:$1048576,MATCH(Calc!$A2175,'Daily Data ADJ'!$A:$A,0),MATCH("ES1!, CME_MINI: Close",'Daily Data ADJ'!$1:$1,0))</f>
        <v>4317.75</v>
      </c>
      <c r="G2175">
        <f>INDEX('Daily Data ADJ'!$1:$1048576,MATCH(Calc!$A2175,'Daily Data ADJ'!$A:$A,0),MATCH("ES2!, CME_MINI: Close",'Daily Data ADJ'!$1:$1,0))</f>
        <v>4310.5</v>
      </c>
      <c r="H2175">
        <f>INDEX('QUANDL MULTPL SP500_DIV_YIELD_M'!$A:$G,MATCH(Calc!$A2175,'QUANDL MULTPL SP500_DIV_YIELD_M'!$A:$A,1),MATCH('QUANDL MULTPL SP500_DIV_YIELD_M'!$E$1,'QUANDL MULTPL SP500_DIV_YIELD_M'!$A$1:$G$1,0))</f>
        <v>1.29</v>
      </c>
      <c r="I2175" s="5">
        <f t="shared" si="198"/>
        <v>6.2004365203139674E-3</v>
      </c>
      <c r="J2175" s="1">
        <f>A2175/24/60/60+DATE(1970,1,1)</f>
        <v>44588.604166666672</v>
      </c>
      <c r="K2175" s="3">
        <f t="shared" si="201"/>
        <v>1</v>
      </c>
      <c r="L2175" s="6">
        <f>(1+Chart!$F$4)^(1/(365/K2175))-1</f>
        <v>6.6592785027408397E-5</v>
      </c>
      <c r="M2175" s="6">
        <f t="shared" si="202"/>
        <v>2.1909069769510126E-6</v>
      </c>
      <c r="N2175" s="6">
        <f t="shared" si="203"/>
        <v>1.6935192455047599E-5</v>
      </c>
      <c r="O2175">
        <f>O2174*(B2175/B2174)</f>
        <v>424.35481559000533</v>
      </c>
      <c r="P2175">
        <f t="shared" si="199"/>
        <v>2022</v>
      </c>
      <c r="Q2175" s="1">
        <f t="shared" si="200"/>
        <v>44588.604166666672</v>
      </c>
      <c r="R2175">
        <f>IF(B2176="",R2174,IF(Q2175&gt;=Chart!$F$2,E2175,0))</f>
        <v>56.451876349999999</v>
      </c>
      <c r="S2175">
        <f>IF(B2176="",S2174,IFERROR(IF(AND(R2175&gt;0,R2174=0),R2175,(1+(B2176/B2175-1)*Calc!$Z$1)*S2174),0))</f>
        <v>60.690441912570428</v>
      </c>
      <c r="T2175">
        <f>IF(B2176="",T2174,IFERROR(IF(AND(R2175&gt;0,R2174=0),R2175,(1+(B2176/B2175-1)*Calc!$Z$1-L2176)*T2174),0))</f>
        <v>59.144899242296582</v>
      </c>
      <c r="U2175">
        <f>IF(B2176="",U2174,IFERROR(IF(AND(R2175&gt;0,R2174=0),R2175,(1+(B2176/B2175-1)*Calc!$Z$1-M2176*2)*U2174),0))</f>
        <v>60.589401969153386</v>
      </c>
      <c r="V2175">
        <f>IF(B2176="",V2174,IFERROR(IF(AND(R2175&gt;0,R2174=0),R2175,(1+(B2176/B2175-1)*Calc!$Z$1-N2176*2)*V2174),0))</f>
        <v>59.939448447908518</v>
      </c>
      <c r="W2175">
        <f>IF(ISNUMBER(C2175),C2175,W2174)</f>
        <v>0.08</v>
      </c>
      <c r="Y2175" s="1">
        <f>IF(AND(Q2175&gt;=Chart!$F$2,Q2175&lt;=Chart!$F$3),Q2175,#N/A)</f>
        <v>44588.604166666672</v>
      </c>
      <c r="Z2175">
        <f>IF(AND(Q2175&gt;=Chart!$F$2,Q2175&lt;=Chart!$F$3),R2175,#N/A)</f>
        <v>56.451876349999999</v>
      </c>
      <c r="AA2175">
        <f>IF(AND(Q2175&gt;=Chart!$F$2,Q2175&lt;=Chart!$F$3),S2175,#N/A)</f>
        <v>60.690441912570428</v>
      </c>
      <c r="AB2175">
        <f>IF(AND(Q2175&gt;=Chart!$F$2,Q2175&lt;=Chart!$F$3),T2175,#N/A)</f>
        <v>59.144899242296582</v>
      </c>
      <c r="AC2175">
        <f>IF(AND(Q2175&gt;=Chart!$F$2,Q2175&lt;=Chart!$F$3),U2175,#N/A)</f>
        <v>60.589401969153386</v>
      </c>
      <c r="AD2175">
        <f>IF(AND(Q2175&gt;=Chart!$F$2,Q2175&lt;=Chart!$F$3),V2175,#N/A)</f>
        <v>59.939448447908518</v>
      </c>
      <c r="AE2175">
        <f>IF(AND(Q2175&gt;=Chart!$F$2,Q2175&lt;=Chart!$F$3),I2175,#N/A)</f>
        <v>6.2004365203139674E-3</v>
      </c>
      <c r="AF2175">
        <f>IF(AND(Q2175&gt;=Chart!$F$2,Q2175&lt;=Chart!$F$3),H2175/100,#N/A)</f>
        <v>1.29E-2</v>
      </c>
      <c r="AG2175">
        <f>IF(AND(Q2175&gt;=Chart!$F$2,Q2175&lt;=Chart!$F$3),W2175/100,#N/A)</f>
        <v>8.0000000000000004E-4</v>
      </c>
    </row>
    <row r="2176" spans="1:33" x14ac:dyDescent="0.25">
      <c r="A2176">
        <v>1643380200</v>
      </c>
      <c r="B2176">
        <f>INDEX('Daily Data ADJ'!$1:$1048576,MATCH(Calc!$A2176,'Daily Data ADJ'!$A:$A,0),MATCH("SPY, CBOE BZX: Close",'Daily Data ADJ'!$1:$1,0))</f>
        <v>434.89381957000001</v>
      </c>
      <c r="C2176">
        <f>INDEX('Daily Data ADJ'!$1:$1048576,MATCH(Calc!$A2176,'Daily Data ADJ'!$A:$A,0),MATCH("EFFR, FRED: Close",'Daily Data ADJ'!$1:$1,0))</f>
        <v>0.08</v>
      </c>
      <c r="D2176">
        <f>INDEX('Daily Data ADJ'!$1:$1048576,MATCH(Calc!$A2176,'Daily Data ADJ'!$A:$A,1),MATCH("SOFR, FRED: Close",'Daily Data ADJ'!$1:$1,0))</f>
        <v>0.05</v>
      </c>
      <c r="E2176">
        <f>INDEX('Daily Data ADJ'!$1:$1048576,MATCH(Calc!$A2176,'Daily Data ADJ'!$A:$A,0),MATCH("UPRO, CBOE BZX: Close",'Daily Data ADJ'!$1:$1,0))</f>
        <v>60.612850479999999</v>
      </c>
      <c r="F2176">
        <f>INDEX('Daily Data ADJ'!$1:$1048576,MATCH(Calc!$A2176,'Daily Data ADJ'!$A:$A,0),MATCH("ES1!, CME_MINI: Close",'Daily Data ADJ'!$1:$1,0))</f>
        <v>4423.25</v>
      </c>
      <c r="G2176">
        <f>INDEX('Daily Data ADJ'!$1:$1048576,MATCH(Calc!$A2176,'Daily Data ADJ'!$A:$A,0),MATCH("ES2!, CME_MINI: Close",'Daily Data ADJ'!$1:$1,0))</f>
        <v>4416</v>
      </c>
      <c r="H2176">
        <f>INDEX('QUANDL MULTPL SP500_DIV_YIELD_M'!$A:$G,MATCH(Calc!$A2176,'QUANDL MULTPL SP500_DIV_YIELD_M'!$A:$A,1),MATCH('QUANDL MULTPL SP500_DIV_YIELD_M'!$E$1,'QUANDL MULTPL SP500_DIV_YIELD_M'!$A$1:$G$1,0))</f>
        <v>1.29</v>
      </c>
      <c r="I2176" s="5">
        <f t="shared" si="198"/>
        <v>6.3598364339004562E-3</v>
      </c>
      <c r="J2176" s="1">
        <f>A2176/24/60/60+DATE(1970,1,1)</f>
        <v>44589.604166666672</v>
      </c>
      <c r="K2176" s="3">
        <f t="shared" si="201"/>
        <v>1</v>
      </c>
      <c r="L2176" s="6">
        <f>(1+Chart!$F$4)^(1/(365/K2176))-1</f>
        <v>6.6592785027408397E-5</v>
      </c>
      <c r="M2176" s="6">
        <f t="shared" si="202"/>
        <v>2.1909069769510126E-6</v>
      </c>
      <c r="N2176" s="6">
        <f t="shared" si="203"/>
        <v>1.7369186496640765E-5</v>
      </c>
      <c r="O2176">
        <f>O2175*(B2176/B2175)</f>
        <v>434.89381957000546</v>
      </c>
      <c r="P2176">
        <f t="shared" si="199"/>
        <v>2022</v>
      </c>
      <c r="Q2176" s="1">
        <f t="shared" si="200"/>
        <v>44589.604166666672</v>
      </c>
      <c r="R2176">
        <f>IF(B2177="",R2175,IF(Q2176&gt;=Chart!$F$2,E2176,0))</f>
        <v>60.612850479999999</v>
      </c>
      <c r="S2176">
        <f>IF(B2177="",S2175,IFERROR(IF(AND(R2176&gt;0,R2175=0),R2176,(1+(B2177/B2176-1)*Calc!$Z$1)*S2175),0))</f>
        <v>63.969744442487631</v>
      </c>
      <c r="T2176">
        <f>IF(B2177="",T2175,IFERROR(IF(AND(R2176&gt;0,R2175=0),R2176,(1+(B2177/B2176-1)*Calc!$Z$1-L2177)*T2175),0))</f>
        <v>62.328874403107136</v>
      </c>
      <c r="U2176">
        <f>IF(B2177="",U2175,IFERROR(IF(AND(R2176&gt;0,R2175=0),R2176,(1+(B2177/B2176-1)*Calc!$Z$1-M2177*2)*U2175),0))</f>
        <v>63.862448505160835</v>
      </c>
      <c r="V2176">
        <f>IF(B2177="",V2175,IFERROR(IF(AND(R2176&gt;0,R2175=0),R2176,(1+(B2177/B2176-1)*Calc!$Z$1-N2177*2)*V2175),0))</f>
        <v>63.171203028463161</v>
      </c>
      <c r="W2176">
        <f>IF(ISNUMBER(C2176),C2176,W2175)</f>
        <v>0.08</v>
      </c>
      <c r="Y2176" s="1">
        <f>IF(AND(Q2176&gt;=Chart!$F$2,Q2176&lt;=Chart!$F$3),Q2176,#N/A)</f>
        <v>44589.604166666672</v>
      </c>
      <c r="Z2176">
        <f>IF(AND(Q2176&gt;=Chart!$F$2,Q2176&lt;=Chart!$F$3),R2176,#N/A)</f>
        <v>60.612850479999999</v>
      </c>
      <c r="AA2176">
        <f>IF(AND(Q2176&gt;=Chart!$F$2,Q2176&lt;=Chart!$F$3),S2176,#N/A)</f>
        <v>63.969744442487631</v>
      </c>
      <c r="AB2176">
        <f>IF(AND(Q2176&gt;=Chart!$F$2,Q2176&lt;=Chart!$F$3),T2176,#N/A)</f>
        <v>62.328874403107136</v>
      </c>
      <c r="AC2176">
        <f>IF(AND(Q2176&gt;=Chart!$F$2,Q2176&lt;=Chart!$F$3),U2176,#N/A)</f>
        <v>63.862448505160835</v>
      </c>
      <c r="AD2176">
        <f>IF(AND(Q2176&gt;=Chart!$F$2,Q2176&lt;=Chart!$F$3),V2176,#N/A)</f>
        <v>63.171203028463161</v>
      </c>
      <c r="AE2176">
        <f>IF(AND(Q2176&gt;=Chart!$F$2,Q2176&lt;=Chart!$F$3),I2176,#N/A)</f>
        <v>6.3598364339004562E-3</v>
      </c>
      <c r="AF2176">
        <f>IF(AND(Q2176&gt;=Chart!$F$2,Q2176&lt;=Chart!$F$3),H2176/100,#N/A)</f>
        <v>1.29E-2</v>
      </c>
      <c r="AG2176">
        <f>IF(AND(Q2176&gt;=Chart!$F$2,Q2176&lt;=Chart!$F$3),W2176/100,#N/A)</f>
        <v>8.0000000000000004E-4</v>
      </c>
    </row>
    <row r="2177" spans="1:33" x14ac:dyDescent="0.25">
      <c r="A2177">
        <v>1643639400</v>
      </c>
      <c r="B2177">
        <f>INDEX('Daily Data ADJ'!$1:$1048576,MATCH(Calc!$A2177,'Daily Data ADJ'!$A:$A,0),MATCH("SPY, CBOE BZX: Close",'Daily Data ADJ'!$1:$1,0))</f>
        <v>442.72673008999999</v>
      </c>
      <c r="C2177">
        <f>INDEX('Daily Data ADJ'!$1:$1048576,MATCH(Calc!$A2177,'Daily Data ADJ'!$A:$A,0),MATCH("EFFR, FRED: Close",'Daily Data ADJ'!$1:$1,0))</f>
        <v>0.08</v>
      </c>
      <c r="D2177">
        <f>INDEX('Daily Data ADJ'!$1:$1048576,MATCH(Calc!$A2177,'Daily Data ADJ'!$A:$A,1),MATCH("SOFR, FRED: Close",'Daily Data ADJ'!$1:$1,0))</f>
        <v>0.05</v>
      </c>
      <c r="E2177">
        <f>INDEX('Daily Data ADJ'!$1:$1048576,MATCH(Calc!$A2177,'Daily Data ADJ'!$A:$A,0),MATCH("UPRO, CBOE BZX: Close",'Daily Data ADJ'!$1:$1,0))</f>
        <v>63.867966610000003</v>
      </c>
      <c r="F2177">
        <f>INDEX('Daily Data ADJ'!$1:$1048576,MATCH(Calc!$A2177,'Daily Data ADJ'!$A:$A,0),MATCH("ES1!, CME_MINI: Close",'Daily Data ADJ'!$1:$1,0))</f>
        <v>4504.25</v>
      </c>
      <c r="G2177">
        <f>INDEX('Daily Data ADJ'!$1:$1048576,MATCH(Calc!$A2177,'Daily Data ADJ'!$A:$A,0),MATCH("ES2!, CME_MINI: Close",'Daily Data ADJ'!$1:$1,0))</f>
        <v>4497.25</v>
      </c>
      <c r="H2177">
        <f>INDEX('QUANDL MULTPL SP500_DIV_YIELD_M'!$A:$G,MATCH(Calc!$A2177,'QUANDL MULTPL SP500_DIV_YIELD_M'!$A:$A,1),MATCH('QUANDL MULTPL SP500_DIV_YIELD_M'!$E$1,'QUANDL MULTPL SP500_DIV_YIELD_M'!$A$1:$G$1,0))</f>
        <v>1.33</v>
      </c>
      <c r="I2177" s="5">
        <f t="shared" si="198"/>
        <v>7.0981249017784357E-3</v>
      </c>
      <c r="J2177" s="1">
        <f>A2177/24/60/60+DATE(1970,1,1)</f>
        <v>44592.604166666672</v>
      </c>
      <c r="K2177" s="3">
        <f t="shared" si="201"/>
        <v>3</v>
      </c>
      <c r="L2177" s="6">
        <f>(1+Chart!$F$4)^(1/(365/K2177))-1</f>
        <v>1.9979165917494157E-4</v>
      </c>
      <c r="M2177" s="6">
        <f t="shared" si="202"/>
        <v>6.5727353308897563E-6</v>
      </c>
      <c r="N2177" s="6">
        <f t="shared" si="203"/>
        <v>5.8136362110383644E-5</v>
      </c>
      <c r="O2177">
        <f>O2176*(B2177/B2176)</f>
        <v>442.7267300900055</v>
      </c>
      <c r="P2177">
        <f t="shared" si="199"/>
        <v>2022</v>
      </c>
      <c r="Q2177" s="1">
        <f t="shared" si="200"/>
        <v>44592.604166666672</v>
      </c>
      <c r="R2177">
        <f>IF(B2178="",R2176,IF(Q2177&gt;=Chart!$F$2,E2177,0))</f>
        <v>63.867966610000003</v>
      </c>
      <c r="S2177">
        <f>IF(B2178="",S2176,IFERROR(IF(AND(R2177&gt;0,R2176=0),R2177,(1+(B2178/B2177-1)*Calc!$Z$1)*S2176),0))</f>
        <v>65.266457270810946</v>
      </c>
      <c r="T2177">
        <f>IF(B2178="",T2176,IFERROR(IF(AND(R2177&gt;0,R2176=0),R2177,(1+(B2178/B2177-1)*Calc!$Z$1-L2178)*T2176),0))</f>
        <v>63.588174959682497</v>
      </c>
      <c r="U2177">
        <f>IF(B2178="",U2176,IFERROR(IF(AND(R2177&gt;0,R2176=0),R2177,(1+(B2178/B2177-1)*Calc!$Z$1-M2178*2)*U2176),0))</f>
        <v>65.156706534129171</v>
      </c>
      <c r="V2177">
        <f>IF(B2178="",V2176,IFERROR(IF(AND(R2177&gt;0,R2176=0),R2177,(1+(B2178/B2177-1)*Calc!$Z$1-N2178*2)*V2176),0))</f>
        <v>64.449266111485827</v>
      </c>
      <c r="W2177">
        <f>IF(ISNUMBER(C2177),C2177,W2176)</f>
        <v>0.08</v>
      </c>
      <c r="Y2177" s="1">
        <f>IF(AND(Q2177&gt;=Chart!$F$2,Q2177&lt;=Chart!$F$3),Q2177,#N/A)</f>
        <v>44592.604166666672</v>
      </c>
      <c r="Z2177">
        <f>IF(AND(Q2177&gt;=Chart!$F$2,Q2177&lt;=Chart!$F$3),R2177,#N/A)</f>
        <v>63.867966610000003</v>
      </c>
      <c r="AA2177">
        <f>IF(AND(Q2177&gt;=Chart!$F$2,Q2177&lt;=Chart!$F$3),S2177,#N/A)</f>
        <v>65.266457270810946</v>
      </c>
      <c r="AB2177">
        <f>IF(AND(Q2177&gt;=Chart!$F$2,Q2177&lt;=Chart!$F$3),T2177,#N/A)</f>
        <v>63.588174959682497</v>
      </c>
      <c r="AC2177">
        <f>IF(AND(Q2177&gt;=Chart!$F$2,Q2177&lt;=Chart!$F$3),U2177,#N/A)</f>
        <v>65.156706534129171</v>
      </c>
      <c r="AD2177">
        <f>IF(AND(Q2177&gt;=Chart!$F$2,Q2177&lt;=Chart!$F$3),V2177,#N/A)</f>
        <v>64.449266111485827</v>
      </c>
      <c r="AE2177">
        <f>IF(AND(Q2177&gt;=Chart!$F$2,Q2177&lt;=Chart!$F$3),I2177,#N/A)</f>
        <v>7.0981249017784357E-3</v>
      </c>
      <c r="AF2177">
        <f>IF(AND(Q2177&gt;=Chart!$F$2,Q2177&lt;=Chart!$F$3),H2177/100,#N/A)</f>
        <v>1.3300000000000001E-2</v>
      </c>
      <c r="AG2177">
        <f>IF(AND(Q2177&gt;=Chart!$F$2,Q2177&lt;=Chart!$F$3),W2177/100,#N/A)</f>
        <v>8.0000000000000004E-4</v>
      </c>
    </row>
    <row r="2178" spans="1:33" x14ac:dyDescent="0.25">
      <c r="A2178">
        <v>1643725800</v>
      </c>
      <c r="B2178">
        <f>INDEX('Daily Data ADJ'!$1:$1048576,MATCH(Calc!$A2178,'Daily Data ADJ'!$A:$A,0),MATCH("SPY, CBOE BZX: Close",'Daily Data ADJ'!$1:$1,0))</f>
        <v>445.71819340000002</v>
      </c>
      <c r="C2178">
        <f>INDEX('Daily Data ADJ'!$1:$1048576,MATCH(Calc!$A2178,'Daily Data ADJ'!$A:$A,0),MATCH("EFFR, FRED: Close",'Daily Data ADJ'!$1:$1,0))</f>
        <v>0.08</v>
      </c>
      <c r="D2178">
        <f>INDEX('Daily Data ADJ'!$1:$1048576,MATCH(Calc!$A2178,'Daily Data ADJ'!$A:$A,1),MATCH("SOFR, FRED: Close",'Daily Data ADJ'!$1:$1,0))</f>
        <v>0.05</v>
      </c>
      <c r="E2178">
        <f>INDEX('Daily Data ADJ'!$1:$1048576,MATCH(Calc!$A2178,'Daily Data ADJ'!$A:$A,0),MATCH("UPRO, CBOE BZX: Close",'Daily Data ADJ'!$1:$1,0))</f>
        <v>65.271548789999997</v>
      </c>
      <c r="F2178">
        <f>INDEX('Daily Data ADJ'!$1:$1048576,MATCH(Calc!$A2178,'Daily Data ADJ'!$A:$A,0),MATCH("ES1!, CME_MINI: Close",'Daily Data ADJ'!$1:$1,0))</f>
        <v>4535</v>
      </c>
      <c r="G2178">
        <f>INDEX('Daily Data ADJ'!$1:$1048576,MATCH(Calc!$A2178,'Daily Data ADJ'!$A:$A,0),MATCH("ES2!, CME_MINI: Close",'Daily Data ADJ'!$1:$1,0))</f>
        <v>4528</v>
      </c>
      <c r="H2178">
        <f>INDEX('QUANDL MULTPL SP500_DIV_YIELD_M'!$A:$G,MATCH(Calc!$A2178,'QUANDL MULTPL SP500_DIV_YIELD_M'!$A:$A,1),MATCH('QUANDL MULTPL SP500_DIV_YIELD_M'!$E$1,'QUANDL MULTPL SP500_DIV_YIELD_M'!$A$1:$G$1,0))</f>
        <v>1.33</v>
      </c>
      <c r="I2178" s="5">
        <f t="shared" si="198"/>
        <v>7.1400799165095789E-3</v>
      </c>
      <c r="J2178" s="1">
        <f>A2178/24/60/60+DATE(1970,1,1)</f>
        <v>44593.604166666672</v>
      </c>
      <c r="K2178" s="3">
        <f t="shared" si="201"/>
        <v>1</v>
      </c>
      <c r="L2178" s="6">
        <f>(1+Chart!$F$4)^(1/(365/K2178))-1</f>
        <v>6.6592785027408397E-5</v>
      </c>
      <c r="M2178" s="6">
        <f t="shared" si="202"/>
        <v>2.1909069769510126E-6</v>
      </c>
      <c r="N2178" s="6">
        <f t="shared" si="203"/>
        <v>1.9492546786459286E-5</v>
      </c>
      <c r="O2178">
        <f>O2177*(B2178/B2177)</f>
        <v>445.71819340000553</v>
      </c>
      <c r="P2178">
        <f t="shared" si="199"/>
        <v>2022</v>
      </c>
      <c r="Q2178" s="1">
        <f t="shared" si="200"/>
        <v>44593.604166666672</v>
      </c>
      <c r="R2178">
        <f>IF(B2179="",R2177,IF(Q2178&gt;=Chart!$F$2,E2178,0))</f>
        <v>65.271548789999997</v>
      </c>
      <c r="S2178">
        <f>IF(B2179="",S2177,IFERROR(IF(AND(R2178&gt;0,R2177=0),R2178,(1+(B2179/B2178-1)*Calc!$Z$1)*S2177),0))</f>
        <v>67.168471257748124</v>
      </c>
      <c r="T2178">
        <f>IF(B2179="",T2177,IFERROR(IF(AND(R2178&gt;0,R2177=0),R2178,(1+(B2179/B2178-1)*Calc!$Z$1-L2179)*T2177),0))</f>
        <v>65.437045444121793</v>
      </c>
      <c r="U2178">
        <f>IF(B2179="",U2177,IFERROR(IF(AND(R2178&gt;0,R2177=0),R2178,(1+(B2179/B2178-1)*Calc!$Z$1-M2179*2)*U2177),0))</f>
        <v>67.055236628768483</v>
      </c>
      <c r="V2178">
        <f>IF(B2179="",V2177,IFERROR(IF(AND(R2178&gt;0,R2177=0),R2178,(1+(B2179/B2178-1)*Calc!$Z$1-N2179*2)*V2177),0))</f>
        <v>66.32493282527939</v>
      </c>
      <c r="W2178">
        <f>IF(ISNUMBER(C2178),C2178,W2177)</f>
        <v>0.08</v>
      </c>
      <c r="Y2178" s="1">
        <f>IF(AND(Q2178&gt;=Chart!$F$2,Q2178&lt;=Chart!$F$3),Q2178,#N/A)</f>
        <v>44593.604166666672</v>
      </c>
      <c r="Z2178">
        <f>IF(AND(Q2178&gt;=Chart!$F$2,Q2178&lt;=Chart!$F$3),R2178,#N/A)</f>
        <v>65.271548789999997</v>
      </c>
      <c r="AA2178">
        <f>IF(AND(Q2178&gt;=Chart!$F$2,Q2178&lt;=Chart!$F$3),S2178,#N/A)</f>
        <v>67.168471257748124</v>
      </c>
      <c r="AB2178">
        <f>IF(AND(Q2178&gt;=Chart!$F$2,Q2178&lt;=Chart!$F$3),T2178,#N/A)</f>
        <v>65.437045444121793</v>
      </c>
      <c r="AC2178">
        <f>IF(AND(Q2178&gt;=Chart!$F$2,Q2178&lt;=Chart!$F$3),U2178,#N/A)</f>
        <v>67.055236628768483</v>
      </c>
      <c r="AD2178">
        <f>IF(AND(Q2178&gt;=Chart!$F$2,Q2178&lt;=Chart!$F$3),V2178,#N/A)</f>
        <v>66.32493282527939</v>
      </c>
      <c r="AE2178">
        <f>IF(AND(Q2178&gt;=Chart!$F$2,Q2178&lt;=Chart!$F$3),I2178,#N/A)</f>
        <v>7.1400799165095789E-3</v>
      </c>
      <c r="AF2178">
        <f>IF(AND(Q2178&gt;=Chart!$F$2,Q2178&lt;=Chart!$F$3),H2178/100,#N/A)</f>
        <v>1.3300000000000001E-2</v>
      </c>
      <c r="AG2178">
        <f>IF(AND(Q2178&gt;=Chart!$F$2,Q2178&lt;=Chart!$F$3),W2178/100,#N/A)</f>
        <v>8.0000000000000004E-4</v>
      </c>
    </row>
    <row r="2179" spans="1:33" x14ac:dyDescent="0.25">
      <c r="A2179">
        <v>1643812200</v>
      </c>
      <c r="B2179">
        <f>INDEX('Daily Data ADJ'!$1:$1048576,MATCH(Calc!$A2179,'Daily Data ADJ'!$A:$A,0),MATCH("SPY, CBOE BZX: Close",'Daily Data ADJ'!$1:$1,0))</f>
        <v>450.04794292999998</v>
      </c>
      <c r="C2179">
        <f>INDEX('Daily Data ADJ'!$1:$1048576,MATCH(Calc!$A2179,'Daily Data ADJ'!$A:$A,0),MATCH("EFFR, FRED: Close",'Daily Data ADJ'!$1:$1,0))</f>
        <v>0.08</v>
      </c>
      <c r="D2179">
        <f>INDEX('Daily Data ADJ'!$1:$1048576,MATCH(Calc!$A2179,'Daily Data ADJ'!$A:$A,1),MATCH("SOFR, FRED: Close",'Daily Data ADJ'!$1:$1,0))</f>
        <v>0.05</v>
      </c>
      <c r="E2179">
        <f>INDEX('Daily Data ADJ'!$1:$1048576,MATCH(Calc!$A2179,'Daily Data ADJ'!$A:$A,0),MATCH("UPRO, CBOE BZX: Close",'Daily Data ADJ'!$1:$1,0))</f>
        <v>67.073310320000004</v>
      </c>
      <c r="F2179">
        <f>INDEX('Daily Data ADJ'!$1:$1048576,MATCH(Calc!$A2179,'Daily Data ADJ'!$A:$A,0),MATCH("ES1!, CME_MINI: Close",'Daily Data ADJ'!$1:$1,0))</f>
        <v>4577.25</v>
      </c>
      <c r="G2179">
        <f>INDEX('Daily Data ADJ'!$1:$1048576,MATCH(Calc!$A2179,'Daily Data ADJ'!$A:$A,0),MATCH("ES2!, CME_MINI: Close",'Daily Data ADJ'!$1:$1,0))</f>
        <v>4570.25</v>
      </c>
      <c r="H2179">
        <f>INDEX('QUANDL MULTPL SP500_DIV_YIELD_M'!$A:$G,MATCH(Calc!$A2179,'QUANDL MULTPL SP500_DIV_YIELD_M'!$A:$A,1),MATCH('QUANDL MULTPL SP500_DIV_YIELD_M'!$E$1,'QUANDL MULTPL SP500_DIV_YIELD_M'!$A$1:$G$1,0))</f>
        <v>1.33</v>
      </c>
      <c r="I2179" s="5">
        <f t="shared" si="198"/>
        <v>7.196808180849024E-3</v>
      </c>
      <c r="J2179" s="1">
        <f>A2179/24/60/60+DATE(1970,1,1)</f>
        <v>44594.604166666672</v>
      </c>
      <c r="K2179" s="3">
        <f t="shared" si="201"/>
        <v>1</v>
      </c>
      <c r="L2179" s="6">
        <f>(1+Chart!$F$4)^(1/(365/K2179))-1</f>
        <v>6.6592785027408397E-5</v>
      </c>
      <c r="M2179" s="6">
        <f t="shared" si="202"/>
        <v>2.1909069769510126E-6</v>
      </c>
      <c r="N2179" s="6">
        <f t="shared" si="203"/>
        <v>1.9646863519406921E-5</v>
      </c>
      <c r="O2179">
        <f>O2178*(B2179/B2178)</f>
        <v>450.04794293000555</v>
      </c>
      <c r="P2179">
        <f t="shared" si="199"/>
        <v>2022</v>
      </c>
      <c r="Q2179" s="1">
        <f t="shared" si="200"/>
        <v>44594.604166666672</v>
      </c>
      <c r="R2179">
        <f>IF(B2180="",R2178,IF(Q2179&gt;=Chart!$F$2,E2179,0))</f>
        <v>67.073310320000004</v>
      </c>
      <c r="S2179">
        <f>IF(B2180="",S2178,IFERROR(IF(AND(R2179&gt;0,R2178=0),R2179,(1+(B2180/B2179-1)*Calc!$Z$1)*S2178),0))</f>
        <v>62.43209168674376</v>
      </c>
      <c r="T2179">
        <f>IF(B2180="",T2178,IFERROR(IF(AND(R2179&gt;0,R2178=0),R2179,(1+(B2180/B2179-1)*Calc!$Z$1-L2180)*T2178),0))</f>
        <v>60.818399595745298</v>
      </c>
      <c r="U2179">
        <f>IF(B2180="",U2178,IFERROR(IF(AND(R2179&gt;0,R2178=0),R2179,(1+(B2180/B2179-1)*Calc!$Z$1-M2180*2)*U2178),0))</f>
        <v>62.326547965322924</v>
      </c>
      <c r="V2179">
        <f>IF(B2180="",V2178,IFERROR(IF(AND(R2179&gt;0,R2178=0),R2179,(1+(B2180/B2179-1)*Calc!$Z$1-N2180*2)*V2178),0))</f>
        <v>61.645482370157687</v>
      </c>
      <c r="W2179">
        <f>IF(ISNUMBER(C2179),C2179,W2178)</f>
        <v>0.08</v>
      </c>
      <c r="Y2179" s="1">
        <f>IF(AND(Q2179&gt;=Chart!$F$2,Q2179&lt;=Chart!$F$3),Q2179,#N/A)</f>
        <v>44594.604166666672</v>
      </c>
      <c r="Z2179">
        <f>IF(AND(Q2179&gt;=Chart!$F$2,Q2179&lt;=Chart!$F$3),R2179,#N/A)</f>
        <v>67.073310320000004</v>
      </c>
      <c r="AA2179">
        <f>IF(AND(Q2179&gt;=Chart!$F$2,Q2179&lt;=Chart!$F$3),S2179,#N/A)</f>
        <v>62.43209168674376</v>
      </c>
      <c r="AB2179">
        <f>IF(AND(Q2179&gt;=Chart!$F$2,Q2179&lt;=Chart!$F$3),T2179,#N/A)</f>
        <v>60.818399595745298</v>
      </c>
      <c r="AC2179">
        <f>IF(AND(Q2179&gt;=Chart!$F$2,Q2179&lt;=Chart!$F$3),U2179,#N/A)</f>
        <v>62.326547965322924</v>
      </c>
      <c r="AD2179">
        <f>IF(AND(Q2179&gt;=Chart!$F$2,Q2179&lt;=Chart!$F$3),V2179,#N/A)</f>
        <v>61.645482370157687</v>
      </c>
      <c r="AE2179">
        <f>IF(AND(Q2179&gt;=Chart!$F$2,Q2179&lt;=Chart!$F$3),I2179,#N/A)</f>
        <v>7.196808180849024E-3</v>
      </c>
      <c r="AF2179">
        <f>IF(AND(Q2179&gt;=Chart!$F$2,Q2179&lt;=Chart!$F$3),H2179/100,#N/A)</f>
        <v>1.3300000000000001E-2</v>
      </c>
      <c r="AG2179">
        <f>IF(AND(Q2179&gt;=Chart!$F$2,Q2179&lt;=Chart!$F$3),W2179/100,#N/A)</f>
        <v>8.0000000000000004E-4</v>
      </c>
    </row>
    <row r="2180" spans="1:33" x14ac:dyDescent="0.25">
      <c r="A2180">
        <v>1643898600</v>
      </c>
      <c r="B2180">
        <f>INDEX('Daily Data ADJ'!$1:$1048576,MATCH(Calc!$A2180,'Daily Data ADJ'!$A:$A,0),MATCH("SPY, CBOE BZX: Close",'Daily Data ADJ'!$1:$1,0))</f>
        <v>439.46957759999998</v>
      </c>
      <c r="C2180">
        <f>INDEX('Daily Data ADJ'!$1:$1048576,MATCH(Calc!$A2180,'Daily Data ADJ'!$A:$A,0),MATCH("EFFR, FRED: Close",'Daily Data ADJ'!$1:$1,0))</f>
        <v>0.08</v>
      </c>
      <c r="D2180">
        <f>INDEX('Daily Data ADJ'!$1:$1048576,MATCH(Calc!$A2180,'Daily Data ADJ'!$A:$A,1),MATCH("SOFR, FRED: Close",'Daily Data ADJ'!$1:$1,0))</f>
        <v>0.05</v>
      </c>
      <c r="E2180">
        <f>INDEX('Daily Data ADJ'!$1:$1048576,MATCH(Calc!$A2180,'Daily Data ADJ'!$A:$A,0),MATCH("UPRO, CBOE BZX: Close",'Daily Data ADJ'!$1:$1,0))</f>
        <v>62.354885109999998</v>
      </c>
      <c r="F2180">
        <f>INDEX('Daily Data ADJ'!$1:$1048576,MATCH(Calc!$A2180,'Daily Data ADJ'!$A:$A,0),MATCH("ES1!, CME_MINI: Close",'Daily Data ADJ'!$1:$1,0))</f>
        <v>4469</v>
      </c>
      <c r="G2180">
        <f>INDEX('Daily Data ADJ'!$1:$1048576,MATCH(Calc!$A2180,'Daily Data ADJ'!$A:$A,0),MATCH("ES2!, CME_MINI: Close",'Daily Data ADJ'!$1:$1,0))</f>
        <v>4462</v>
      </c>
      <c r="H2180">
        <f>INDEX('QUANDL MULTPL SP500_DIV_YIELD_M'!$A:$G,MATCH(Calc!$A2180,'QUANDL MULTPL SP500_DIV_YIELD_M'!$A:$A,1),MATCH('QUANDL MULTPL SP500_DIV_YIELD_M'!$E$1,'QUANDL MULTPL SP500_DIV_YIELD_M'!$A$1:$G$1,0))</f>
        <v>1.33</v>
      </c>
      <c r="I2180" s="5">
        <f t="shared" si="198"/>
        <v>7.0493215171214766E-3</v>
      </c>
      <c r="J2180" s="1">
        <f>A2180/24/60/60+DATE(1970,1,1)</f>
        <v>44595.604166666672</v>
      </c>
      <c r="K2180" s="3">
        <f t="shared" si="201"/>
        <v>1</v>
      </c>
      <c r="L2180" s="6">
        <f>(1+Chart!$F$4)^(1/(365/K2180))-1</f>
        <v>6.6592785027408397E-5</v>
      </c>
      <c r="M2180" s="6">
        <f t="shared" si="202"/>
        <v>2.1909069769510126E-6</v>
      </c>
      <c r="N2180" s="6">
        <f t="shared" si="203"/>
        <v>1.9245640547005394E-5</v>
      </c>
      <c r="O2180">
        <f>O2179*(B2180/B2179)</f>
        <v>439.46957760000544</v>
      </c>
      <c r="P2180">
        <f t="shared" si="199"/>
        <v>2022</v>
      </c>
      <c r="Q2180" s="1">
        <f t="shared" si="200"/>
        <v>44595.604166666672</v>
      </c>
      <c r="R2180">
        <f>IF(B2181="",R2179,IF(Q2180&gt;=Chart!$F$2,E2180,0))</f>
        <v>62.354885109999998</v>
      </c>
      <c r="S2180">
        <f>IF(B2181="",S2179,IFERROR(IF(AND(R2180&gt;0,R2179=0),R2180,(1+(B2181/B2180-1)*Calc!$Z$1)*S2179),0))</f>
        <v>63.312795175329512</v>
      </c>
      <c r="T2180">
        <f>IF(B2181="",T2179,IFERROR(IF(AND(R2180&gt;0,R2179=0),R2180,(1+(B2181/B2180-1)*Calc!$Z$1-L2181)*T2179),0))</f>
        <v>61.672289336164845</v>
      </c>
      <c r="U2180">
        <f>IF(B2181="",U2179,IFERROR(IF(AND(R2180&gt;0,R2179=0),R2180,(1+(B2181/B2180-1)*Calc!$Z$1-M2181*2)*U2179),0))</f>
        <v>63.205489489295715</v>
      </c>
      <c r="V2180">
        <f>IF(B2181="",V2179,IFERROR(IF(AND(R2180&gt;0,R2179=0),R2180,(1+(B2181/B2180-1)*Calc!$Z$1-N2181*2)*V2179),0))</f>
        <v>62.512557116547406</v>
      </c>
      <c r="W2180">
        <f>IF(ISNUMBER(C2180),C2180,W2179)</f>
        <v>0.08</v>
      </c>
      <c r="Y2180" s="1">
        <f>IF(AND(Q2180&gt;=Chart!$F$2,Q2180&lt;=Chart!$F$3),Q2180,#N/A)</f>
        <v>44595.604166666672</v>
      </c>
      <c r="Z2180">
        <f>IF(AND(Q2180&gt;=Chart!$F$2,Q2180&lt;=Chart!$F$3),R2180,#N/A)</f>
        <v>62.354885109999998</v>
      </c>
      <c r="AA2180">
        <f>IF(AND(Q2180&gt;=Chart!$F$2,Q2180&lt;=Chart!$F$3),S2180,#N/A)</f>
        <v>63.312795175329512</v>
      </c>
      <c r="AB2180">
        <f>IF(AND(Q2180&gt;=Chart!$F$2,Q2180&lt;=Chart!$F$3),T2180,#N/A)</f>
        <v>61.672289336164845</v>
      </c>
      <c r="AC2180">
        <f>IF(AND(Q2180&gt;=Chart!$F$2,Q2180&lt;=Chart!$F$3),U2180,#N/A)</f>
        <v>63.205489489295715</v>
      </c>
      <c r="AD2180">
        <f>IF(AND(Q2180&gt;=Chart!$F$2,Q2180&lt;=Chart!$F$3),V2180,#N/A)</f>
        <v>62.512557116547406</v>
      </c>
      <c r="AE2180">
        <f>IF(AND(Q2180&gt;=Chart!$F$2,Q2180&lt;=Chart!$F$3),I2180,#N/A)</f>
        <v>7.0493215171214766E-3</v>
      </c>
      <c r="AF2180">
        <f>IF(AND(Q2180&gt;=Chart!$F$2,Q2180&lt;=Chart!$F$3),H2180/100,#N/A)</f>
        <v>1.3300000000000001E-2</v>
      </c>
      <c r="AG2180">
        <f>IF(AND(Q2180&gt;=Chart!$F$2,Q2180&lt;=Chart!$F$3),W2180/100,#N/A)</f>
        <v>8.0000000000000004E-4</v>
      </c>
    </row>
    <row r="2181" spans="1:33" x14ac:dyDescent="0.25">
      <c r="A2181">
        <v>1643985000</v>
      </c>
      <c r="B2181">
        <f>INDEX('Daily Data ADJ'!$1:$1048576,MATCH(Calc!$A2181,'Daily Data ADJ'!$A:$A,0),MATCH("SPY, CBOE BZX: Close",'Daily Data ADJ'!$1:$1,0))</f>
        <v>441.53604897000002</v>
      </c>
      <c r="C2181">
        <f>INDEX('Daily Data ADJ'!$1:$1048576,MATCH(Calc!$A2181,'Daily Data ADJ'!$A:$A,0),MATCH("EFFR, FRED: Close",'Daily Data ADJ'!$1:$1,0))</f>
        <v>0.08</v>
      </c>
      <c r="D2181">
        <f>INDEX('Daily Data ADJ'!$1:$1048576,MATCH(Calc!$A2181,'Daily Data ADJ'!$A:$A,1),MATCH("SOFR, FRED: Close",'Daily Data ADJ'!$1:$1,0))</f>
        <v>0.05</v>
      </c>
      <c r="E2181">
        <f>INDEX('Daily Data ADJ'!$1:$1048576,MATCH(Calc!$A2181,'Daily Data ADJ'!$A:$A,0),MATCH("UPRO, CBOE BZX: Close",'Daily Data ADJ'!$1:$1,0))</f>
        <v>63.220925180000002</v>
      </c>
      <c r="F2181">
        <f>INDEX('Daily Data ADJ'!$1:$1048576,MATCH(Calc!$A2181,'Daily Data ADJ'!$A:$A,0),MATCH("ES1!, CME_MINI: Close",'Daily Data ADJ'!$1:$1,0))</f>
        <v>4492.5</v>
      </c>
      <c r="G2181">
        <f>INDEX('Daily Data ADJ'!$1:$1048576,MATCH(Calc!$A2181,'Daily Data ADJ'!$A:$A,0),MATCH("ES2!, CME_MINI: Close",'Daily Data ADJ'!$1:$1,0))</f>
        <v>4486</v>
      </c>
      <c r="H2181">
        <f>INDEX('QUANDL MULTPL SP500_DIV_YIELD_M'!$A:$G,MATCH(Calc!$A2181,'QUANDL MULTPL SP500_DIV_YIELD_M'!$A:$A,1),MATCH('QUANDL MULTPL SP500_DIV_YIELD_M'!$E$1,'QUANDL MULTPL SP500_DIV_YIELD_M'!$A$1:$G$1,0))</f>
        <v>1.33</v>
      </c>
      <c r="I2181" s="5">
        <f t="shared" si="198"/>
        <v>7.5251247569197103E-3</v>
      </c>
      <c r="J2181" s="1">
        <f>A2181/24/60/60+DATE(1970,1,1)</f>
        <v>44596.604166666672</v>
      </c>
      <c r="K2181" s="3">
        <f t="shared" si="201"/>
        <v>1</v>
      </c>
      <c r="L2181" s="6">
        <f>(1+Chart!$F$4)^(1/(365/K2181))-1</f>
        <v>6.6592785027408397E-5</v>
      </c>
      <c r="M2181" s="6">
        <f t="shared" si="202"/>
        <v>2.1909069769510126E-6</v>
      </c>
      <c r="N2181" s="6">
        <f t="shared" si="203"/>
        <v>2.0539806149244555E-5</v>
      </c>
      <c r="O2181">
        <f>O2180*(B2181/B2180)</f>
        <v>441.53604897000554</v>
      </c>
      <c r="P2181">
        <f t="shared" si="199"/>
        <v>2022</v>
      </c>
      <c r="Q2181" s="1">
        <f t="shared" si="200"/>
        <v>44596.604166666672</v>
      </c>
      <c r="R2181">
        <f>IF(B2182="",R2180,IF(Q2181&gt;=Chart!$F$2,E2181,0))</f>
        <v>63.220925180000002</v>
      </c>
      <c r="S2181">
        <f>IF(B2182="",S2180,IFERROR(IF(AND(R2181&gt;0,R2180=0),R2181,(1+(B2182/B2181-1)*Calc!$Z$1)*S2180),0))</f>
        <v>62.703231378744057</v>
      </c>
      <c r="T2181">
        <f>IF(B2182="",T2180,IFERROR(IF(AND(R2181&gt;0,R2180=0),R2181,(1+(B2182/B2181-1)*Calc!$Z$1-L2182)*T2180),0))</f>
        <v>61.066198415156144</v>
      </c>
      <c r="U2181">
        <f>IF(B2182="",U2180,IFERROR(IF(AND(R2181&gt;0,R2180=0),R2181,(1+(B2182/B2181-1)*Calc!$Z$1-M2182*2)*U2180),0))</f>
        <v>62.596127945956276</v>
      </c>
      <c r="V2181">
        <f>IF(B2182="",V2180,IFERROR(IF(AND(R2181&gt;0,R2180=0),R2181,(1+(B2182/B2181-1)*Calc!$Z$1-N2182*2)*V2180),0))</f>
        <v>61.903015725921414</v>
      </c>
      <c r="W2181">
        <f>IF(ISNUMBER(C2181),C2181,W2180)</f>
        <v>0.08</v>
      </c>
      <c r="Y2181" s="1">
        <f>IF(AND(Q2181&gt;=Chart!$F$2,Q2181&lt;=Chart!$F$3),Q2181,#N/A)</f>
        <v>44596.604166666672</v>
      </c>
      <c r="Z2181">
        <f>IF(AND(Q2181&gt;=Chart!$F$2,Q2181&lt;=Chart!$F$3),R2181,#N/A)</f>
        <v>63.220925180000002</v>
      </c>
      <c r="AA2181">
        <f>IF(AND(Q2181&gt;=Chart!$F$2,Q2181&lt;=Chart!$F$3),S2181,#N/A)</f>
        <v>62.703231378744057</v>
      </c>
      <c r="AB2181">
        <f>IF(AND(Q2181&gt;=Chart!$F$2,Q2181&lt;=Chart!$F$3),T2181,#N/A)</f>
        <v>61.066198415156144</v>
      </c>
      <c r="AC2181">
        <f>IF(AND(Q2181&gt;=Chart!$F$2,Q2181&lt;=Chart!$F$3),U2181,#N/A)</f>
        <v>62.596127945956276</v>
      </c>
      <c r="AD2181">
        <f>IF(AND(Q2181&gt;=Chart!$F$2,Q2181&lt;=Chart!$F$3),V2181,#N/A)</f>
        <v>61.903015725921414</v>
      </c>
      <c r="AE2181">
        <f>IF(AND(Q2181&gt;=Chart!$F$2,Q2181&lt;=Chart!$F$3),I2181,#N/A)</f>
        <v>7.5251247569197103E-3</v>
      </c>
      <c r="AF2181">
        <f>IF(AND(Q2181&gt;=Chart!$F$2,Q2181&lt;=Chart!$F$3),H2181/100,#N/A)</f>
        <v>1.3300000000000001E-2</v>
      </c>
      <c r="AG2181">
        <f>IF(AND(Q2181&gt;=Chart!$F$2,Q2181&lt;=Chart!$F$3),W2181/100,#N/A)</f>
        <v>8.0000000000000004E-4</v>
      </c>
    </row>
    <row r="2182" spans="1:33" x14ac:dyDescent="0.25">
      <c r="A2182">
        <v>1644244200</v>
      </c>
      <c r="B2182">
        <f>INDEX('Daily Data ADJ'!$1:$1048576,MATCH(Calc!$A2182,'Daily Data ADJ'!$A:$A,0),MATCH("SPY, CBOE BZX: Close",'Daily Data ADJ'!$1:$1,0))</f>
        <v>440.11904003000001</v>
      </c>
      <c r="C2182">
        <f>INDEX('Daily Data ADJ'!$1:$1048576,MATCH(Calc!$A2182,'Daily Data ADJ'!$A:$A,0),MATCH("EFFR, FRED: Close",'Daily Data ADJ'!$1:$1,0))</f>
        <v>0.08</v>
      </c>
      <c r="D2182">
        <f>INDEX('Daily Data ADJ'!$1:$1048576,MATCH(Calc!$A2182,'Daily Data ADJ'!$A:$A,1),MATCH("SOFR, FRED: Close",'Daily Data ADJ'!$1:$1,0))</f>
        <v>0.05</v>
      </c>
      <c r="E2182">
        <f>INDEX('Daily Data ADJ'!$1:$1048576,MATCH(Calc!$A2182,'Daily Data ADJ'!$A:$A,0),MATCH("UPRO, CBOE BZX: Close",'Daily Data ADJ'!$1:$1,0))</f>
        <v>62.57388375</v>
      </c>
      <c r="F2182">
        <f>INDEX('Daily Data ADJ'!$1:$1048576,MATCH(Calc!$A2182,'Daily Data ADJ'!$A:$A,0),MATCH("ES1!, CME_MINI: Close",'Daily Data ADJ'!$1:$1,0))</f>
        <v>4475.75</v>
      </c>
      <c r="G2182">
        <f>INDEX('Daily Data ADJ'!$1:$1048576,MATCH(Calc!$A2182,'Daily Data ADJ'!$A:$A,0),MATCH("ES2!, CME_MINI: Close",'Daily Data ADJ'!$1:$1,0))</f>
        <v>4469.25</v>
      </c>
      <c r="H2182">
        <f>INDEX('QUANDL MULTPL SP500_DIV_YIELD_M'!$A:$G,MATCH(Calc!$A2182,'QUANDL MULTPL SP500_DIV_YIELD_M'!$A:$A,1),MATCH('QUANDL MULTPL SP500_DIV_YIELD_M'!$E$1,'QUANDL MULTPL SP500_DIV_YIELD_M'!$A$1:$G$1,0))</f>
        <v>1.33</v>
      </c>
      <c r="I2182" s="5">
        <f t="shared" si="198"/>
        <v>7.5035600146951213E-3</v>
      </c>
      <c r="J2182" s="1">
        <f>A2182/24/60/60+DATE(1970,1,1)</f>
        <v>44599.604166666672</v>
      </c>
      <c r="K2182" s="3">
        <f t="shared" si="201"/>
        <v>3</v>
      </c>
      <c r="L2182" s="6">
        <f>(1+Chart!$F$4)^(1/(365/K2182))-1</f>
        <v>1.9979165917494157E-4</v>
      </c>
      <c r="M2182" s="6">
        <f t="shared" si="202"/>
        <v>6.5727353308897563E-6</v>
      </c>
      <c r="N2182" s="6">
        <f t="shared" si="203"/>
        <v>6.1444750767636336E-5</v>
      </c>
      <c r="O2182">
        <f>O2181*(B2182/B2181)</f>
        <v>440.11904003000552</v>
      </c>
      <c r="P2182">
        <f t="shared" si="199"/>
        <v>2022</v>
      </c>
      <c r="Q2182" s="1">
        <f t="shared" si="200"/>
        <v>44599.604166666672</v>
      </c>
      <c r="R2182">
        <f>IF(B2183="",R2181,IF(Q2182&gt;=Chart!$F$2,E2182,0))</f>
        <v>62.57388375</v>
      </c>
      <c r="S2182">
        <f>IF(B2183="",S2181,IFERROR(IF(AND(R2182&gt;0,R2181=0),R2182,(1+(B2183/B2182-1)*Calc!$Z$1)*S2181),0))</f>
        <v>64.25097469060465</v>
      </c>
      <c r="T2182">
        <f>IF(B2183="",T2181,IFERROR(IF(AND(R2182&gt;0,R2181=0),R2182,(1+(B2183/B2182-1)*Calc!$Z$1-L2183)*T2181),0))</f>
        <v>62.569467244161466</v>
      </c>
      <c r="U2182">
        <f>IF(B2183="",U2181,IFERROR(IF(AND(R2182&gt;0,R2181=0),R2182,(1+(B2183/B2182-1)*Calc!$Z$1-M2183*2)*U2181),0))</f>
        <v>64.140953271810929</v>
      </c>
      <c r="V2182">
        <f>IF(B2183="",V2181,IFERROR(IF(AND(R2182&gt;0,R2181=0),R2182,(1+(B2183/B2182-1)*Calc!$Z$1-N2183*2)*V2181),0))</f>
        <v>63.428455261162625</v>
      </c>
      <c r="W2182">
        <f>IF(ISNUMBER(C2182),C2182,W2181)</f>
        <v>0.08</v>
      </c>
      <c r="Y2182" s="1">
        <f>IF(AND(Q2182&gt;=Chart!$F$2,Q2182&lt;=Chart!$F$3),Q2182,#N/A)</f>
        <v>44599.604166666672</v>
      </c>
      <c r="Z2182">
        <f>IF(AND(Q2182&gt;=Chart!$F$2,Q2182&lt;=Chart!$F$3),R2182,#N/A)</f>
        <v>62.57388375</v>
      </c>
      <c r="AA2182">
        <f>IF(AND(Q2182&gt;=Chart!$F$2,Q2182&lt;=Chart!$F$3),S2182,#N/A)</f>
        <v>64.25097469060465</v>
      </c>
      <c r="AB2182">
        <f>IF(AND(Q2182&gt;=Chart!$F$2,Q2182&lt;=Chart!$F$3),T2182,#N/A)</f>
        <v>62.569467244161466</v>
      </c>
      <c r="AC2182">
        <f>IF(AND(Q2182&gt;=Chart!$F$2,Q2182&lt;=Chart!$F$3),U2182,#N/A)</f>
        <v>64.140953271810929</v>
      </c>
      <c r="AD2182">
        <f>IF(AND(Q2182&gt;=Chart!$F$2,Q2182&lt;=Chart!$F$3),V2182,#N/A)</f>
        <v>63.428455261162625</v>
      </c>
      <c r="AE2182">
        <f>IF(AND(Q2182&gt;=Chart!$F$2,Q2182&lt;=Chart!$F$3),I2182,#N/A)</f>
        <v>7.5035600146951213E-3</v>
      </c>
      <c r="AF2182">
        <f>IF(AND(Q2182&gt;=Chart!$F$2,Q2182&lt;=Chart!$F$3),H2182/100,#N/A)</f>
        <v>1.3300000000000001E-2</v>
      </c>
      <c r="AG2182">
        <f>IF(AND(Q2182&gt;=Chart!$F$2,Q2182&lt;=Chart!$F$3),W2182/100,#N/A)</f>
        <v>8.0000000000000004E-4</v>
      </c>
    </row>
    <row r="2183" spans="1:33" x14ac:dyDescent="0.25">
      <c r="A2183">
        <v>1644330600</v>
      </c>
      <c r="B2183">
        <f>INDEX('Daily Data ADJ'!$1:$1048576,MATCH(Calc!$A2183,'Daily Data ADJ'!$A:$A,0),MATCH("SPY, CBOE BZX: Close",'Daily Data ADJ'!$1:$1,0))</f>
        <v>443.74028508999999</v>
      </c>
      <c r="C2183">
        <f>INDEX('Daily Data ADJ'!$1:$1048576,MATCH(Calc!$A2183,'Daily Data ADJ'!$A:$A,0),MATCH("EFFR, FRED: Close",'Daily Data ADJ'!$1:$1,0))</f>
        <v>0.08</v>
      </c>
      <c r="D2183">
        <f>INDEX('Daily Data ADJ'!$1:$1048576,MATCH(Calc!$A2183,'Daily Data ADJ'!$A:$A,1),MATCH("SOFR, FRED: Close",'Daily Data ADJ'!$1:$1,0))</f>
        <v>0.05</v>
      </c>
      <c r="E2183">
        <f>INDEX('Daily Data ADJ'!$1:$1048576,MATCH(Calc!$A2183,'Daily Data ADJ'!$A:$A,0),MATCH("UPRO, CBOE BZX: Close",'Daily Data ADJ'!$1:$1,0))</f>
        <v>64.077010770000001</v>
      </c>
      <c r="F2183">
        <f>INDEX('Daily Data ADJ'!$1:$1048576,MATCH(Calc!$A2183,'Daily Data ADJ'!$A:$A,0),MATCH("ES1!, CME_MINI: Close",'Daily Data ADJ'!$1:$1,0))</f>
        <v>4512.5</v>
      </c>
      <c r="G2183">
        <f>INDEX('Daily Data ADJ'!$1:$1048576,MATCH(Calc!$A2183,'Daily Data ADJ'!$A:$A,0),MATCH("ES2!, CME_MINI: Close",'Daily Data ADJ'!$1:$1,0))</f>
        <v>4506</v>
      </c>
      <c r="H2183">
        <f>INDEX('QUANDL MULTPL SP500_DIV_YIELD_M'!$A:$G,MATCH(Calc!$A2183,'QUANDL MULTPL SP500_DIV_YIELD_M'!$A:$A,1),MATCH('QUANDL MULTPL SP500_DIV_YIELD_M'!$E$1,'QUANDL MULTPL SP500_DIV_YIELD_M'!$A$1:$G$1,0))</f>
        <v>1.33</v>
      </c>
      <c r="I2183" s="5">
        <f t="shared" si="198"/>
        <v>7.5506644560559225E-3</v>
      </c>
      <c r="J2183" s="1">
        <f>A2183/24/60/60+DATE(1970,1,1)</f>
        <v>44600.604166666672</v>
      </c>
      <c r="K2183" s="3">
        <f t="shared" si="201"/>
        <v>1</v>
      </c>
      <c r="L2183" s="6">
        <f>(1+Chart!$F$4)^(1/(365/K2183))-1</f>
        <v>6.6592785027408397E-5</v>
      </c>
      <c r="M2183" s="6">
        <f t="shared" si="202"/>
        <v>2.1909069769510126E-6</v>
      </c>
      <c r="N2183" s="6">
        <f t="shared" si="203"/>
        <v>2.0609255862780174E-5</v>
      </c>
      <c r="O2183">
        <f>O2182*(B2183/B2182)</f>
        <v>443.74028509000556</v>
      </c>
      <c r="P2183">
        <f t="shared" si="199"/>
        <v>2022</v>
      </c>
      <c r="Q2183" s="1">
        <f t="shared" si="200"/>
        <v>44600.604166666672</v>
      </c>
      <c r="R2183">
        <f>IF(B2184="",R2182,IF(Q2183&gt;=Chart!$F$2,E2183,0))</f>
        <v>64.077010770000001</v>
      </c>
      <c r="S2183">
        <f>IF(B2184="",S2182,IFERROR(IF(AND(R2183&gt;0,R2182=0),R2183,(1+(B2184/B2183-1)*Calc!$Z$1)*S2182),0))</f>
        <v>67.072124508721714</v>
      </c>
      <c r="T2183">
        <f>IF(B2184="",T2182,IFERROR(IF(AND(R2183&gt;0,R2182=0),R2183,(1+(B2184/B2183-1)*Calc!$Z$1-L2184)*T2182),0))</f>
        <v>65.312618286601861</v>
      </c>
      <c r="U2183">
        <f>IF(B2184="",U2182,IFERROR(IF(AND(R2183&gt;0,R2182=0),R2183,(1+(B2184/B2183-1)*Calc!$Z$1-M2184*2)*U2182),0))</f>
        <v>66.956991184888224</v>
      </c>
      <c r="V2183">
        <f>IF(B2184="",V2182,IFERROR(IF(AND(R2183&gt;0,R2182=0),R2183,(1+(B2184/B2183-1)*Calc!$Z$1-N2184*2)*V2182),0))</f>
        <v>66.210847031373348</v>
      </c>
      <c r="W2183">
        <f>IF(ISNUMBER(C2183),C2183,W2182)</f>
        <v>0.08</v>
      </c>
      <c r="Y2183" s="1">
        <f>IF(AND(Q2183&gt;=Chart!$F$2,Q2183&lt;=Chart!$F$3),Q2183,#N/A)</f>
        <v>44600.604166666672</v>
      </c>
      <c r="Z2183">
        <f>IF(AND(Q2183&gt;=Chart!$F$2,Q2183&lt;=Chart!$F$3),R2183,#N/A)</f>
        <v>64.077010770000001</v>
      </c>
      <c r="AA2183">
        <f>IF(AND(Q2183&gt;=Chart!$F$2,Q2183&lt;=Chart!$F$3),S2183,#N/A)</f>
        <v>67.072124508721714</v>
      </c>
      <c r="AB2183">
        <f>IF(AND(Q2183&gt;=Chart!$F$2,Q2183&lt;=Chart!$F$3),T2183,#N/A)</f>
        <v>65.312618286601861</v>
      </c>
      <c r="AC2183">
        <f>IF(AND(Q2183&gt;=Chart!$F$2,Q2183&lt;=Chart!$F$3),U2183,#N/A)</f>
        <v>66.956991184888224</v>
      </c>
      <c r="AD2183">
        <f>IF(AND(Q2183&gt;=Chart!$F$2,Q2183&lt;=Chart!$F$3),V2183,#N/A)</f>
        <v>66.210847031373348</v>
      </c>
      <c r="AE2183">
        <f>IF(AND(Q2183&gt;=Chart!$F$2,Q2183&lt;=Chart!$F$3),I2183,#N/A)</f>
        <v>7.5506644560559225E-3</v>
      </c>
      <c r="AF2183">
        <f>IF(AND(Q2183&gt;=Chart!$F$2,Q2183&lt;=Chart!$F$3),H2183/100,#N/A)</f>
        <v>1.3300000000000001E-2</v>
      </c>
      <c r="AG2183">
        <f>IF(AND(Q2183&gt;=Chart!$F$2,Q2183&lt;=Chart!$F$3),W2183/100,#N/A)</f>
        <v>8.0000000000000004E-4</v>
      </c>
    </row>
    <row r="2184" spans="1:33" x14ac:dyDescent="0.25">
      <c r="A2184">
        <v>1644417000</v>
      </c>
      <c r="B2184">
        <f>INDEX('Daily Data ADJ'!$1:$1048576,MATCH(Calc!$A2184,'Daily Data ADJ'!$A:$A,0),MATCH("SPY, CBOE BZX: Close",'Daily Data ADJ'!$1:$1,0))</f>
        <v>450.23490938999998</v>
      </c>
      <c r="C2184">
        <f>INDEX('Daily Data ADJ'!$1:$1048576,MATCH(Calc!$A2184,'Daily Data ADJ'!$A:$A,0),MATCH("EFFR, FRED: Close",'Daily Data ADJ'!$1:$1,0))</f>
        <v>0.08</v>
      </c>
      <c r="D2184">
        <f>INDEX('Daily Data ADJ'!$1:$1048576,MATCH(Calc!$A2184,'Daily Data ADJ'!$A:$A,1),MATCH("SOFR, FRED: Close",'Daily Data ADJ'!$1:$1,0))</f>
        <v>0.04</v>
      </c>
      <c r="E2184">
        <f>INDEX('Daily Data ADJ'!$1:$1048576,MATCH(Calc!$A2184,'Daily Data ADJ'!$A:$A,0),MATCH("UPRO, CBOE BZX: Close",'Daily Data ADJ'!$1:$1,0))</f>
        <v>66.894129620000001</v>
      </c>
      <c r="F2184">
        <f>INDEX('Daily Data ADJ'!$1:$1048576,MATCH(Calc!$A2184,'Daily Data ADJ'!$A:$A,0),MATCH("ES1!, CME_MINI: Close",'Daily Data ADJ'!$1:$1,0))</f>
        <v>4577.75</v>
      </c>
      <c r="G2184">
        <f>INDEX('Daily Data ADJ'!$1:$1048576,MATCH(Calc!$A2184,'Daily Data ADJ'!$A:$A,0),MATCH("ES2!, CME_MINI: Close",'Daily Data ADJ'!$1:$1,0))</f>
        <v>4571.25</v>
      </c>
      <c r="H2184">
        <f>INDEX('QUANDL MULTPL SP500_DIV_YIELD_M'!$A:$G,MATCH(Calc!$A2184,'QUANDL MULTPL SP500_DIV_YIELD_M'!$A:$A,1),MATCH('QUANDL MULTPL SP500_DIV_YIELD_M'!$E$1,'QUANDL MULTPL SP500_DIV_YIELD_M'!$A$1:$G$1,0))</f>
        <v>1.33</v>
      </c>
      <c r="I2184" s="5">
        <f t="shared" ref="I2184:I2247" si="204">(G2184/F2184)^4-1+H2184/100</f>
        <v>7.6324393311903108E-3</v>
      </c>
      <c r="J2184" s="1">
        <f>A2184/24/60/60+DATE(1970,1,1)</f>
        <v>44601.604166666672</v>
      </c>
      <c r="K2184" s="3">
        <f t="shared" si="201"/>
        <v>1</v>
      </c>
      <c r="L2184" s="6">
        <f>(1+Chart!$F$4)^(1/(365/K2184))-1</f>
        <v>6.6592785027408397E-5</v>
      </c>
      <c r="M2184" s="6">
        <f t="shared" si="202"/>
        <v>2.1909069769510126E-6</v>
      </c>
      <c r="N2184" s="6">
        <f t="shared" si="203"/>
        <v>2.0831613221306E-5</v>
      </c>
      <c r="O2184">
        <f>O2183*(B2184/B2183)</f>
        <v>450.23490939000567</v>
      </c>
      <c r="P2184">
        <f t="shared" ref="P2184:P2247" si="205">YEAR(Q2184)</f>
        <v>2022</v>
      </c>
      <c r="Q2184" s="1">
        <f t="shared" ref="Q2184:Q2247" si="206">J2184</f>
        <v>44601.604166666672</v>
      </c>
      <c r="R2184">
        <f>IF(B2185="",R2183,IF(Q2184&gt;=Chart!$F$2,E2184,0))</f>
        <v>66.894129620000001</v>
      </c>
      <c r="S2184">
        <f>IF(B2185="",S2183,IFERROR(IF(AND(R2184&gt;0,R2183=0),R2184,(1+(B2185/B2184-1)*Calc!$Z$1)*S2183),0))</f>
        <v>63.457143109482821</v>
      </c>
      <c r="T2184">
        <f>IF(B2185="",T2183,IFERROR(IF(AND(R2184&gt;0,R2183=0),R2184,(1+(B2185/B2184-1)*Calc!$Z$1-L2185)*T2183),0))</f>
        <v>61.788119516645963</v>
      </c>
      <c r="U2184">
        <f>IF(B2185="",U2183,IFERROR(IF(AND(R2184&gt;0,R2183=0),R2184,(1+(B2185/B2184-1)*Calc!$Z$1-M2185*2)*U2183),0))</f>
        <v>63.347921724922436</v>
      </c>
      <c r="V2184">
        <f>IF(B2185="",V2183,IFERROR(IF(AND(R2184&gt;0,R2183=0),R2184,(1+(B2185/B2184-1)*Calc!$Z$1-N2185*2)*V2183),0))</f>
        <v>62.639165076383655</v>
      </c>
      <c r="W2184">
        <f>IF(ISNUMBER(C2184),C2184,W2183)</f>
        <v>0.08</v>
      </c>
      <c r="Y2184" s="1">
        <f>IF(AND(Q2184&gt;=Chart!$F$2,Q2184&lt;=Chart!$F$3),Q2184,#N/A)</f>
        <v>44601.604166666672</v>
      </c>
      <c r="Z2184">
        <f>IF(AND(Q2184&gt;=Chart!$F$2,Q2184&lt;=Chart!$F$3),R2184,#N/A)</f>
        <v>66.894129620000001</v>
      </c>
      <c r="AA2184">
        <f>IF(AND(Q2184&gt;=Chart!$F$2,Q2184&lt;=Chart!$F$3),S2184,#N/A)</f>
        <v>63.457143109482821</v>
      </c>
      <c r="AB2184">
        <f>IF(AND(Q2184&gt;=Chart!$F$2,Q2184&lt;=Chart!$F$3),T2184,#N/A)</f>
        <v>61.788119516645963</v>
      </c>
      <c r="AC2184">
        <f>IF(AND(Q2184&gt;=Chart!$F$2,Q2184&lt;=Chart!$F$3),U2184,#N/A)</f>
        <v>63.347921724922436</v>
      </c>
      <c r="AD2184">
        <f>IF(AND(Q2184&gt;=Chart!$F$2,Q2184&lt;=Chart!$F$3),V2184,#N/A)</f>
        <v>62.639165076383655</v>
      </c>
      <c r="AE2184">
        <f>IF(AND(Q2184&gt;=Chart!$F$2,Q2184&lt;=Chart!$F$3),I2184,#N/A)</f>
        <v>7.6324393311903108E-3</v>
      </c>
      <c r="AF2184">
        <f>IF(AND(Q2184&gt;=Chart!$F$2,Q2184&lt;=Chart!$F$3),H2184/100,#N/A)</f>
        <v>1.3300000000000001E-2</v>
      </c>
      <c r="AG2184">
        <f>IF(AND(Q2184&gt;=Chart!$F$2,Q2184&lt;=Chart!$F$3),W2184/100,#N/A)</f>
        <v>8.0000000000000004E-4</v>
      </c>
    </row>
    <row r="2185" spans="1:33" x14ac:dyDescent="0.25">
      <c r="A2185">
        <v>1644503400</v>
      </c>
      <c r="B2185">
        <f>INDEX('Daily Data ADJ'!$1:$1048576,MATCH(Calc!$A2185,'Daily Data ADJ'!$A:$A,0),MATCH("SPY, CBOE BZX: Close",'Daily Data ADJ'!$1:$1,0))</f>
        <v>442.14615004000001</v>
      </c>
      <c r="C2185">
        <f>INDEX('Daily Data ADJ'!$1:$1048576,MATCH(Calc!$A2185,'Daily Data ADJ'!$A:$A,0),MATCH("EFFR, FRED: Close",'Daily Data ADJ'!$1:$1,0))</f>
        <v>0.08</v>
      </c>
      <c r="D2185">
        <f>INDEX('Daily Data ADJ'!$1:$1048576,MATCH(Calc!$A2185,'Daily Data ADJ'!$A:$A,1),MATCH("SOFR, FRED: Close",'Daily Data ADJ'!$1:$1,0))</f>
        <v>0.05</v>
      </c>
      <c r="E2185">
        <f>INDEX('Daily Data ADJ'!$1:$1048576,MATCH(Calc!$A2185,'Daily Data ADJ'!$A:$A,0),MATCH("UPRO, CBOE BZX: Close",'Daily Data ADJ'!$1:$1,0))</f>
        <v>63.350333460000002</v>
      </c>
      <c r="F2185">
        <f>INDEX('Daily Data ADJ'!$1:$1048576,MATCH(Calc!$A2185,'Daily Data ADJ'!$A:$A,0),MATCH("ES1!, CME_MINI: Close",'Daily Data ADJ'!$1:$1,0))</f>
        <v>4497.5</v>
      </c>
      <c r="G2185">
        <f>INDEX('Daily Data ADJ'!$1:$1048576,MATCH(Calc!$A2185,'Daily Data ADJ'!$A:$A,0),MATCH("ES2!, CME_MINI: Close",'Daily Data ADJ'!$1:$1,0))</f>
        <v>4492.25</v>
      </c>
      <c r="H2185">
        <f>INDEX('QUANDL MULTPL SP500_DIV_YIELD_M'!$A:$G,MATCH(Calc!$A2185,'QUANDL MULTPL SP500_DIV_YIELD_M'!$A:$A,1),MATCH('QUANDL MULTPL SP500_DIV_YIELD_M'!$E$1,'QUANDL MULTPL SP500_DIV_YIELD_M'!$A$1:$G$1,0))</f>
        <v>1.33</v>
      </c>
      <c r="I2185" s="5">
        <f t="shared" si="204"/>
        <v>8.6389086873257751E-3</v>
      </c>
      <c r="J2185" s="1">
        <f>A2185/24/60/60+DATE(1970,1,1)</f>
        <v>44602.604166666672</v>
      </c>
      <c r="K2185" s="3">
        <f t="shared" ref="K2185:K2248" si="207">J2185-J2184</f>
        <v>1</v>
      </c>
      <c r="L2185" s="6">
        <f>(1+Chart!$F$4)^(1/(365/K2185))-1</f>
        <v>6.6592785027408397E-5</v>
      </c>
      <c r="M2185" s="6">
        <f t="shared" ref="M2185:M2248" si="208">IFERROR((1+C2185/100)^(1/(365/K2185))-1,M2184)</f>
        <v>2.1909069769510126E-6</v>
      </c>
      <c r="N2185" s="6">
        <f t="shared" ref="N2185:N2248" si="209">(1+I2185)^(1/(365/K2185))-1</f>
        <v>2.3566871782509935E-5</v>
      </c>
      <c r="O2185">
        <f>O2184*(B2185/B2184)</f>
        <v>442.14615004000558</v>
      </c>
      <c r="P2185">
        <f t="shared" si="205"/>
        <v>2022</v>
      </c>
      <c r="Q2185" s="1">
        <f t="shared" si="206"/>
        <v>44602.604166666672</v>
      </c>
      <c r="R2185">
        <f>IF(B2186="",R2184,IF(Q2185&gt;=Chart!$F$2,E2185,0))</f>
        <v>63.350333460000002</v>
      </c>
      <c r="S2185">
        <f>IF(B2186="",S2184,IFERROR(IF(AND(R2185&gt;0,R2184=0),R2185,(1+(B2186/B2185-1)*Calc!$Z$1)*S2184),0))</f>
        <v>59.703268666339127</v>
      </c>
      <c r="T2185">
        <f>IF(B2186="",T2184,IFERROR(IF(AND(R2185&gt;0,R2184=0),R2185,(1+(B2186/B2185-1)*Calc!$Z$1-L2186)*T2184),0))</f>
        <v>58.128863287130699</v>
      </c>
      <c r="U2185">
        <f>IF(B2186="",U2184,IFERROR(IF(AND(R2185&gt;0,R2184=0),R2185,(1+(B2186/B2185-1)*Calc!$Z$1-M2186*2)*U2184),0))</f>
        <v>59.60023080953961</v>
      </c>
      <c r="V2185">
        <f>IF(B2186="",V2184,IFERROR(IF(AND(R2185&gt;0,R2184=0),R2185,(1+(B2186/B2185-1)*Calc!$Z$1-N2186*2)*V2184),0))</f>
        <v>58.930911989234843</v>
      </c>
      <c r="W2185">
        <f>IF(ISNUMBER(C2185),C2185,W2184)</f>
        <v>0.08</v>
      </c>
      <c r="Y2185" s="1">
        <f>IF(AND(Q2185&gt;=Chart!$F$2,Q2185&lt;=Chart!$F$3),Q2185,#N/A)</f>
        <v>44602.604166666672</v>
      </c>
      <c r="Z2185">
        <f>IF(AND(Q2185&gt;=Chart!$F$2,Q2185&lt;=Chart!$F$3),R2185,#N/A)</f>
        <v>63.350333460000002</v>
      </c>
      <c r="AA2185">
        <f>IF(AND(Q2185&gt;=Chart!$F$2,Q2185&lt;=Chart!$F$3),S2185,#N/A)</f>
        <v>59.703268666339127</v>
      </c>
      <c r="AB2185">
        <f>IF(AND(Q2185&gt;=Chart!$F$2,Q2185&lt;=Chart!$F$3),T2185,#N/A)</f>
        <v>58.128863287130699</v>
      </c>
      <c r="AC2185">
        <f>IF(AND(Q2185&gt;=Chart!$F$2,Q2185&lt;=Chart!$F$3),U2185,#N/A)</f>
        <v>59.60023080953961</v>
      </c>
      <c r="AD2185">
        <f>IF(AND(Q2185&gt;=Chart!$F$2,Q2185&lt;=Chart!$F$3),V2185,#N/A)</f>
        <v>58.930911989234843</v>
      </c>
      <c r="AE2185">
        <f>IF(AND(Q2185&gt;=Chart!$F$2,Q2185&lt;=Chart!$F$3),I2185,#N/A)</f>
        <v>8.6389086873257751E-3</v>
      </c>
      <c r="AF2185">
        <f>IF(AND(Q2185&gt;=Chart!$F$2,Q2185&lt;=Chart!$F$3),H2185/100,#N/A)</f>
        <v>1.3300000000000001E-2</v>
      </c>
      <c r="AG2185">
        <f>IF(AND(Q2185&gt;=Chart!$F$2,Q2185&lt;=Chart!$F$3),W2185/100,#N/A)</f>
        <v>8.0000000000000004E-4</v>
      </c>
    </row>
    <row r="2186" spans="1:33" x14ac:dyDescent="0.25">
      <c r="A2186">
        <v>1644589800</v>
      </c>
      <c r="B2186">
        <f>INDEX('Daily Data ADJ'!$1:$1048576,MATCH(Calc!$A2186,'Daily Data ADJ'!$A:$A,0),MATCH("SPY, CBOE BZX: Close",'Daily Data ADJ'!$1:$1,0))</f>
        <v>433.42760893000002</v>
      </c>
      <c r="C2186">
        <f>INDEX('Daily Data ADJ'!$1:$1048576,MATCH(Calc!$A2186,'Daily Data ADJ'!$A:$A,0),MATCH("EFFR, FRED: Close",'Daily Data ADJ'!$1:$1,0))</f>
        <v>0.08</v>
      </c>
      <c r="D2186">
        <f>INDEX('Daily Data ADJ'!$1:$1048576,MATCH(Calc!$A2186,'Daily Data ADJ'!$A:$A,1),MATCH("SOFR, FRED: Close",'Daily Data ADJ'!$1:$1,0))</f>
        <v>0.05</v>
      </c>
      <c r="E2186">
        <f>INDEX('Daily Data ADJ'!$1:$1048576,MATCH(Calc!$A2186,'Daily Data ADJ'!$A:$A,0),MATCH("UPRO, CBOE BZX: Close",'Daily Data ADJ'!$1:$1,0))</f>
        <v>59.577584190000003</v>
      </c>
      <c r="F2186">
        <f>INDEX('Daily Data ADJ'!$1:$1048576,MATCH(Calc!$A2186,'Daily Data ADJ'!$A:$A,0),MATCH("ES1!, CME_MINI: Close",'Daily Data ADJ'!$1:$1,0))</f>
        <v>4409.5</v>
      </c>
      <c r="G2186">
        <f>INDEX('Daily Data ADJ'!$1:$1048576,MATCH(Calc!$A2186,'Daily Data ADJ'!$A:$A,0),MATCH("ES2!, CME_MINI: Close",'Daily Data ADJ'!$1:$1,0))</f>
        <v>4403.75</v>
      </c>
      <c r="H2186">
        <f>INDEX('QUANDL MULTPL SP500_DIV_YIELD_M'!$A:$G,MATCH(Calc!$A2186,'QUANDL MULTPL SP500_DIV_YIELD_M'!$A:$A,1),MATCH('QUANDL MULTPL SP500_DIV_YIELD_M'!$E$1,'QUANDL MULTPL SP500_DIV_YIELD_M'!$A$1:$G$1,0))</f>
        <v>1.33</v>
      </c>
      <c r="I2186" s="5">
        <f t="shared" si="204"/>
        <v>8.0941827864627006E-3</v>
      </c>
      <c r="J2186" s="1">
        <f>A2186/24/60/60+DATE(1970,1,1)</f>
        <v>44603.604166666672</v>
      </c>
      <c r="K2186" s="3">
        <f t="shared" si="207"/>
        <v>1</v>
      </c>
      <c r="L2186" s="6">
        <f>(1+Chart!$F$4)^(1/(365/K2186))-1</f>
        <v>6.6592785027408397E-5</v>
      </c>
      <c r="M2186" s="6">
        <f t="shared" si="208"/>
        <v>2.1909069769510126E-6</v>
      </c>
      <c r="N2186" s="6">
        <f t="shared" si="209"/>
        <v>2.2086820864686274E-5</v>
      </c>
      <c r="O2186">
        <f>O2185*(B2186/B2185)</f>
        <v>433.42760893000548</v>
      </c>
      <c r="P2186">
        <f t="shared" si="205"/>
        <v>2022</v>
      </c>
      <c r="Q2186" s="1">
        <f t="shared" si="206"/>
        <v>44603.604166666672</v>
      </c>
      <c r="R2186">
        <f>IF(B2187="",R2185,IF(Q2186&gt;=Chart!$F$2,E2186,0))</f>
        <v>59.577584190000003</v>
      </c>
      <c r="S2186">
        <f>IF(B2187="",S2185,IFERROR(IF(AND(R2186&gt;0,R2185=0),R2186,(1+(B2187/B2186-1)*Calc!$Z$1)*S2185),0))</f>
        <v>59.117703300605193</v>
      </c>
      <c r="T2186">
        <f>IF(B2187="",T2185,IFERROR(IF(AND(R2186&gt;0,R2185=0),R2186,(1+(B2187/B2186-1)*Calc!$Z$1-L2187)*T2185),0))</f>
        <v>57.547125914096263</v>
      </c>
      <c r="U2186">
        <f>IF(B2187="",U2185,IFERROR(IF(AND(R2186&gt;0,R2185=0),R2186,(1+(B2187/B2186-1)*Calc!$Z$1-M2187*2)*U2185),0))</f>
        <v>59.014892558610029</v>
      </c>
      <c r="V2186">
        <f>IF(B2187="",V2185,IFERROR(IF(AND(R2186&gt;0,R2185=0),R2186,(1+(B2187/B2186-1)*Calc!$Z$1-N2187*2)*V2185),0))</f>
        <v>58.344911853034546</v>
      </c>
      <c r="W2186">
        <f>IF(ISNUMBER(C2186),C2186,W2185)</f>
        <v>0.08</v>
      </c>
      <c r="Y2186" s="1">
        <f>IF(AND(Q2186&gt;=Chart!$F$2,Q2186&lt;=Chart!$F$3),Q2186,#N/A)</f>
        <v>44603.604166666672</v>
      </c>
      <c r="Z2186">
        <f>IF(AND(Q2186&gt;=Chart!$F$2,Q2186&lt;=Chart!$F$3),R2186,#N/A)</f>
        <v>59.577584190000003</v>
      </c>
      <c r="AA2186">
        <f>IF(AND(Q2186&gt;=Chart!$F$2,Q2186&lt;=Chart!$F$3),S2186,#N/A)</f>
        <v>59.117703300605193</v>
      </c>
      <c r="AB2186">
        <f>IF(AND(Q2186&gt;=Chart!$F$2,Q2186&lt;=Chart!$F$3),T2186,#N/A)</f>
        <v>57.547125914096263</v>
      </c>
      <c r="AC2186">
        <f>IF(AND(Q2186&gt;=Chart!$F$2,Q2186&lt;=Chart!$F$3),U2186,#N/A)</f>
        <v>59.014892558610029</v>
      </c>
      <c r="AD2186">
        <f>IF(AND(Q2186&gt;=Chart!$F$2,Q2186&lt;=Chart!$F$3),V2186,#N/A)</f>
        <v>58.344911853034546</v>
      </c>
      <c r="AE2186">
        <f>IF(AND(Q2186&gt;=Chart!$F$2,Q2186&lt;=Chart!$F$3),I2186,#N/A)</f>
        <v>8.0941827864627006E-3</v>
      </c>
      <c r="AF2186">
        <f>IF(AND(Q2186&gt;=Chart!$F$2,Q2186&lt;=Chart!$F$3),H2186/100,#N/A)</f>
        <v>1.3300000000000001E-2</v>
      </c>
      <c r="AG2186">
        <f>IF(AND(Q2186&gt;=Chart!$F$2,Q2186&lt;=Chart!$F$3),W2186/100,#N/A)</f>
        <v>8.0000000000000004E-4</v>
      </c>
    </row>
    <row r="2187" spans="1:33" x14ac:dyDescent="0.25">
      <c r="A2187">
        <v>1644849000</v>
      </c>
      <c r="B2187">
        <f>INDEX('Daily Data ADJ'!$1:$1048576,MATCH(Calc!$A2187,'Daily Data ADJ'!$A:$A,0),MATCH("SPY, CBOE BZX: Close",'Daily Data ADJ'!$1:$1,0))</f>
        <v>432.01059999</v>
      </c>
      <c r="C2187">
        <f>INDEX('Daily Data ADJ'!$1:$1048576,MATCH(Calc!$A2187,'Daily Data ADJ'!$A:$A,0),MATCH("EFFR, FRED: Close",'Daily Data ADJ'!$1:$1,0))</f>
        <v>0.08</v>
      </c>
      <c r="D2187">
        <f>INDEX('Daily Data ADJ'!$1:$1048576,MATCH(Calc!$A2187,'Daily Data ADJ'!$A:$A,1),MATCH("SOFR, FRED: Close",'Daily Data ADJ'!$1:$1,0))</f>
        <v>0.05</v>
      </c>
      <c r="E2187">
        <f>INDEX('Daily Data ADJ'!$1:$1048576,MATCH(Calc!$A2187,'Daily Data ADJ'!$A:$A,0),MATCH("UPRO, CBOE BZX: Close",'Daily Data ADJ'!$1:$1,0))</f>
        <v>58.990269660000003</v>
      </c>
      <c r="F2187">
        <f>INDEX('Daily Data ADJ'!$1:$1048576,MATCH(Calc!$A2187,'Daily Data ADJ'!$A:$A,0),MATCH("ES1!, CME_MINI: Close",'Daily Data ADJ'!$1:$1,0))</f>
        <v>4394</v>
      </c>
      <c r="G2187">
        <f>INDEX('Daily Data ADJ'!$1:$1048576,MATCH(Calc!$A2187,'Daily Data ADJ'!$A:$A,0),MATCH("ES2!, CME_MINI: Close",'Daily Data ADJ'!$1:$1,0))</f>
        <v>4388.5</v>
      </c>
      <c r="H2187">
        <f>INDEX('QUANDL MULTPL SP500_DIV_YIELD_M'!$A:$G,MATCH(Calc!$A2187,'QUANDL MULTPL SP500_DIV_YIELD_M'!$A:$A,1),MATCH('QUANDL MULTPL SP500_DIV_YIELD_M'!$E$1,'QUANDL MULTPL SP500_DIV_YIELD_M'!$A$1:$G$1,0))</f>
        <v>1.33</v>
      </c>
      <c r="I2187" s="5">
        <f t="shared" si="204"/>
        <v>8.3025652864479275E-3</v>
      </c>
      <c r="J2187" s="1">
        <f>A2187/24/60/60+DATE(1970,1,1)</f>
        <v>44606.604166666672</v>
      </c>
      <c r="K2187" s="3">
        <f t="shared" si="207"/>
        <v>3</v>
      </c>
      <c r="L2187" s="6">
        <f>(1+Chart!$F$4)^(1/(365/K2187))-1</f>
        <v>1.9979165917494157E-4</v>
      </c>
      <c r="M2187" s="6">
        <f t="shared" si="208"/>
        <v>6.5727353308897563E-6</v>
      </c>
      <c r="N2187" s="6">
        <f t="shared" si="209"/>
        <v>6.7960845537395898E-5</v>
      </c>
      <c r="O2187">
        <f>O2186*(B2187/B2186)</f>
        <v>432.0105999900054</v>
      </c>
      <c r="P2187">
        <f t="shared" si="205"/>
        <v>2022</v>
      </c>
      <c r="Q2187" s="1">
        <f t="shared" si="206"/>
        <v>44606.604166666672</v>
      </c>
      <c r="R2187">
        <f>IF(B2188="",R2186,IF(Q2187&gt;=Chart!$F$2,E2187,0))</f>
        <v>58.990269660000003</v>
      </c>
      <c r="S2187">
        <f>IF(B2188="",S2186,IFERROR(IF(AND(R2187&gt;0,R2186=0),R2187,(1+(B2188/B2187-1)*Calc!$Z$1)*S2186),0))</f>
        <v>61.977846390957779</v>
      </c>
      <c r="T2187">
        <f>IF(B2188="",T2186,IFERROR(IF(AND(R2187&gt;0,R2186=0),R2187,(1+(B2188/B2187-1)*Calc!$Z$1-L2188)*T2186),0))</f>
        <v>60.327451487165632</v>
      </c>
      <c r="U2187">
        <f>IF(B2188="",U2186,IFERROR(IF(AND(R2187&gt;0,R2186=0),R2187,(1+(B2188/B2187-1)*Calc!$Z$1-M2188*2)*U2186),0))</f>
        <v>61.869803023239228</v>
      </c>
      <c r="V2187">
        <f>IF(B2188="",V2186,IFERROR(IF(AND(R2187&gt;0,R2186=0),R2187,(1+(B2188/B2187-1)*Calc!$Z$1-N2188*2)*V2186),0))</f>
        <v>61.165069313046416</v>
      </c>
      <c r="W2187">
        <f>IF(ISNUMBER(C2187),C2187,W2186)</f>
        <v>0.08</v>
      </c>
      <c r="Y2187" s="1">
        <f>IF(AND(Q2187&gt;=Chart!$F$2,Q2187&lt;=Chart!$F$3),Q2187,#N/A)</f>
        <v>44606.604166666672</v>
      </c>
      <c r="Z2187">
        <f>IF(AND(Q2187&gt;=Chart!$F$2,Q2187&lt;=Chart!$F$3),R2187,#N/A)</f>
        <v>58.990269660000003</v>
      </c>
      <c r="AA2187">
        <f>IF(AND(Q2187&gt;=Chart!$F$2,Q2187&lt;=Chart!$F$3),S2187,#N/A)</f>
        <v>61.977846390957779</v>
      </c>
      <c r="AB2187">
        <f>IF(AND(Q2187&gt;=Chart!$F$2,Q2187&lt;=Chart!$F$3),T2187,#N/A)</f>
        <v>60.327451487165632</v>
      </c>
      <c r="AC2187">
        <f>IF(AND(Q2187&gt;=Chart!$F$2,Q2187&lt;=Chart!$F$3),U2187,#N/A)</f>
        <v>61.869803023239228</v>
      </c>
      <c r="AD2187">
        <f>IF(AND(Q2187&gt;=Chart!$F$2,Q2187&lt;=Chart!$F$3),V2187,#N/A)</f>
        <v>61.165069313046416</v>
      </c>
      <c r="AE2187">
        <f>IF(AND(Q2187&gt;=Chart!$F$2,Q2187&lt;=Chart!$F$3),I2187,#N/A)</f>
        <v>8.3025652864479275E-3</v>
      </c>
      <c r="AF2187">
        <f>IF(AND(Q2187&gt;=Chart!$F$2,Q2187&lt;=Chart!$F$3),H2187/100,#N/A)</f>
        <v>1.3300000000000001E-2</v>
      </c>
      <c r="AG2187">
        <f>IF(AND(Q2187&gt;=Chart!$F$2,Q2187&lt;=Chart!$F$3),W2187/100,#N/A)</f>
        <v>8.0000000000000004E-4</v>
      </c>
    </row>
    <row r="2188" spans="1:33" x14ac:dyDescent="0.25">
      <c r="A2188">
        <v>1644935400</v>
      </c>
      <c r="B2188">
        <f>INDEX('Daily Data ADJ'!$1:$1048576,MATCH(Calc!$A2188,'Daily Data ADJ'!$A:$A,0),MATCH("SPY, CBOE BZX: Close",'Daily Data ADJ'!$1:$1,0))</f>
        <v>438.97756061000001</v>
      </c>
      <c r="C2188">
        <f>INDEX('Daily Data ADJ'!$1:$1048576,MATCH(Calc!$A2188,'Daily Data ADJ'!$A:$A,0),MATCH("EFFR, FRED: Close",'Daily Data ADJ'!$1:$1,0))</f>
        <v>0.08</v>
      </c>
      <c r="D2188">
        <f>INDEX('Daily Data ADJ'!$1:$1048576,MATCH(Calc!$A2188,'Daily Data ADJ'!$A:$A,1),MATCH("SOFR, FRED: Close",'Daily Data ADJ'!$1:$1,0))</f>
        <v>0.05</v>
      </c>
      <c r="E2188">
        <f>INDEX('Daily Data ADJ'!$1:$1048576,MATCH(Calc!$A2188,'Daily Data ADJ'!$A:$A,0),MATCH("UPRO, CBOE BZX: Close",'Daily Data ADJ'!$1:$1,0))</f>
        <v>61.78747954</v>
      </c>
      <c r="F2188">
        <f>INDEX('Daily Data ADJ'!$1:$1048576,MATCH(Calc!$A2188,'Daily Data ADJ'!$A:$A,0),MATCH("ES1!, CME_MINI: Close",'Daily Data ADJ'!$1:$1,0))</f>
        <v>4464.5</v>
      </c>
      <c r="G2188">
        <f>INDEX('Daily Data ADJ'!$1:$1048576,MATCH(Calc!$A2188,'Daily Data ADJ'!$A:$A,0),MATCH("ES2!, CME_MINI: Close",'Daily Data ADJ'!$1:$1,0))</f>
        <v>4458.75</v>
      </c>
      <c r="H2188">
        <f>INDEX('QUANDL MULTPL SP500_DIV_YIELD_M'!$A:$G,MATCH(Calc!$A2188,'QUANDL MULTPL SP500_DIV_YIELD_M'!$A:$A,1),MATCH('QUANDL MULTPL SP500_DIV_YIELD_M'!$E$1,'QUANDL MULTPL SP500_DIV_YIELD_M'!$A$1:$G$1,0))</f>
        <v>1.33</v>
      </c>
      <c r="I2188" s="5">
        <f t="shared" si="204"/>
        <v>8.1581914497500744E-3</v>
      </c>
      <c r="J2188" s="1">
        <f>A2188/24/60/60+DATE(1970,1,1)</f>
        <v>44607.604166666672</v>
      </c>
      <c r="K2188" s="3">
        <f t="shared" si="207"/>
        <v>1</v>
      </c>
      <c r="L2188" s="6">
        <f>(1+Chart!$F$4)^(1/(365/K2188))-1</f>
        <v>6.6592785027408397E-5</v>
      </c>
      <c r="M2188" s="6">
        <f t="shared" si="208"/>
        <v>2.1909069769510126E-6</v>
      </c>
      <c r="N2188" s="6">
        <f t="shared" si="209"/>
        <v>2.2260777351235106E-5</v>
      </c>
      <c r="O2188">
        <f>O2187*(B2188/B2187)</f>
        <v>438.97756061000547</v>
      </c>
      <c r="P2188">
        <f t="shared" si="205"/>
        <v>2022</v>
      </c>
      <c r="Q2188" s="1">
        <f t="shared" si="206"/>
        <v>44607.604166666672</v>
      </c>
      <c r="R2188">
        <f>IF(B2189="",R2187,IF(Q2188&gt;=Chart!$F$2,E2188,0))</f>
        <v>61.78747954</v>
      </c>
      <c r="S2188">
        <f>IF(B2189="",S2187,IFERROR(IF(AND(R2188&gt;0,R2187=0),R2188,(1+(B2189/B2188-1)*Calc!$Z$1)*S2187),0))</f>
        <v>62.186245335443125</v>
      </c>
      <c r="T2188">
        <f>IF(B2189="",T2187,IFERROR(IF(AND(R2188&gt;0,R2187=0),R2188,(1+(B2189/B2188-1)*Calc!$Z$1-L2189)*T2187),0))</f>
        <v>60.526283647426382</v>
      </c>
      <c r="U2188">
        <f>IF(B2189="",U2187,IFERROR(IF(AND(R2188&gt;0,R2187=0),R2188,(1+(B2189/B2188-1)*Calc!$Z$1-M2189*2)*U2187),0))</f>
        <v>62.077567572660875</v>
      </c>
      <c r="V2188">
        <f>IF(B2189="",V2187,IFERROR(IF(AND(R2188&gt;0,R2187=0),R2188,(1+(B2189/B2188-1)*Calc!$Z$1-N2189*2)*V2187),0))</f>
        <v>61.368084139573781</v>
      </c>
      <c r="W2188">
        <f>IF(ISNUMBER(C2188),C2188,W2187)</f>
        <v>0.08</v>
      </c>
      <c r="Y2188" s="1">
        <f>IF(AND(Q2188&gt;=Chart!$F$2,Q2188&lt;=Chart!$F$3),Q2188,#N/A)</f>
        <v>44607.604166666672</v>
      </c>
      <c r="Z2188">
        <f>IF(AND(Q2188&gt;=Chart!$F$2,Q2188&lt;=Chart!$F$3),R2188,#N/A)</f>
        <v>61.78747954</v>
      </c>
      <c r="AA2188">
        <f>IF(AND(Q2188&gt;=Chart!$F$2,Q2188&lt;=Chart!$F$3),S2188,#N/A)</f>
        <v>62.186245335443125</v>
      </c>
      <c r="AB2188">
        <f>IF(AND(Q2188&gt;=Chart!$F$2,Q2188&lt;=Chart!$F$3),T2188,#N/A)</f>
        <v>60.526283647426382</v>
      </c>
      <c r="AC2188">
        <f>IF(AND(Q2188&gt;=Chart!$F$2,Q2188&lt;=Chart!$F$3),U2188,#N/A)</f>
        <v>62.077567572660875</v>
      </c>
      <c r="AD2188">
        <f>IF(AND(Q2188&gt;=Chart!$F$2,Q2188&lt;=Chart!$F$3),V2188,#N/A)</f>
        <v>61.368084139573781</v>
      </c>
      <c r="AE2188">
        <f>IF(AND(Q2188&gt;=Chart!$F$2,Q2188&lt;=Chart!$F$3),I2188,#N/A)</f>
        <v>8.1581914497500744E-3</v>
      </c>
      <c r="AF2188">
        <f>IF(AND(Q2188&gt;=Chart!$F$2,Q2188&lt;=Chart!$F$3),H2188/100,#N/A)</f>
        <v>1.3300000000000001E-2</v>
      </c>
      <c r="AG2188">
        <f>IF(AND(Q2188&gt;=Chart!$F$2,Q2188&lt;=Chart!$F$3),W2188/100,#N/A)</f>
        <v>8.0000000000000004E-4</v>
      </c>
    </row>
    <row r="2189" spans="1:33" x14ac:dyDescent="0.25">
      <c r="A2189">
        <v>1645021800</v>
      </c>
      <c r="B2189">
        <f>INDEX('Daily Data ADJ'!$1:$1048576,MATCH(Calc!$A2189,'Daily Data ADJ'!$A:$A,0),MATCH("SPY, CBOE BZX: Close",'Daily Data ADJ'!$1:$1,0))</f>
        <v>439.46957759999998</v>
      </c>
      <c r="C2189">
        <f>INDEX('Daily Data ADJ'!$1:$1048576,MATCH(Calc!$A2189,'Daily Data ADJ'!$A:$A,0),MATCH("EFFR, FRED: Close",'Daily Data ADJ'!$1:$1,0))</f>
        <v>0.08</v>
      </c>
      <c r="D2189">
        <f>INDEX('Daily Data ADJ'!$1:$1048576,MATCH(Calc!$A2189,'Daily Data ADJ'!$A:$A,1),MATCH("SOFR, FRED: Close",'Daily Data ADJ'!$1:$1,0))</f>
        <v>0.05</v>
      </c>
      <c r="E2189">
        <f>INDEX('Daily Data ADJ'!$1:$1048576,MATCH(Calc!$A2189,'Daily Data ADJ'!$A:$A,0),MATCH("UPRO, CBOE BZX: Close",'Daily Data ADJ'!$1:$1,0))</f>
        <v>62.026387149999998</v>
      </c>
      <c r="F2189">
        <f>INDEX('Daily Data ADJ'!$1:$1048576,MATCH(Calc!$A2189,'Daily Data ADJ'!$A:$A,0),MATCH("ES1!, CME_MINI: Close",'Daily Data ADJ'!$1:$1,0))</f>
        <v>4470</v>
      </c>
      <c r="G2189">
        <f>INDEX('Daily Data ADJ'!$1:$1048576,MATCH(Calc!$A2189,'Daily Data ADJ'!$A:$A,0),MATCH("ES2!, CME_MINI: Close",'Daily Data ADJ'!$1:$1,0))</f>
        <v>4464</v>
      </c>
      <c r="H2189">
        <f>INDEX('QUANDL MULTPL SP500_DIV_YIELD_M'!$A:$G,MATCH(Calc!$A2189,'QUANDL MULTPL SP500_DIV_YIELD_M'!$A:$A,1),MATCH('QUANDL MULTPL SP500_DIV_YIELD_M'!$E$1,'QUANDL MULTPL SP500_DIV_YIELD_M'!$A$1:$G$1,0))</f>
        <v>1.33</v>
      </c>
      <c r="I2189" s="5">
        <f t="shared" si="204"/>
        <v>7.941673136659189E-3</v>
      </c>
      <c r="J2189" s="1">
        <f>A2189/24/60/60+DATE(1970,1,1)</f>
        <v>44608.604166666672</v>
      </c>
      <c r="K2189" s="3">
        <f t="shared" si="207"/>
        <v>1</v>
      </c>
      <c r="L2189" s="6">
        <f>(1+Chart!$F$4)^(1/(365/K2189))-1</f>
        <v>6.6592785027408397E-5</v>
      </c>
      <c r="M2189" s="6">
        <f t="shared" si="208"/>
        <v>2.1909069769510126E-6</v>
      </c>
      <c r="N2189" s="6">
        <f t="shared" si="209"/>
        <v>2.1672300658082122E-5</v>
      </c>
      <c r="O2189">
        <f>O2188*(B2189/B2188)</f>
        <v>439.46957760000544</v>
      </c>
      <c r="P2189">
        <f t="shared" si="205"/>
        <v>2022</v>
      </c>
      <c r="Q2189" s="1">
        <f t="shared" si="206"/>
        <v>44608.604166666672</v>
      </c>
      <c r="R2189">
        <f>IF(B2190="",R2188,IF(Q2189&gt;=Chart!$F$2,E2189,0))</f>
        <v>62.026387149999998</v>
      </c>
      <c r="S2189">
        <f>IF(B2190="",S2188,IFERROR(IF(AND(R2189&gt;0,R2188=0),R2189,(1+(B2190/B2189-1)*Calc!$Z$1)*S2188),0))</f>
        <v>58.201090067872315</v>
      </c>
      <c r="T2189">
        <f>IF(B2190="",T2188,IFERROR(IF(AND(R2189&gt;0,R2188=0),R2189,(1+(B2190/B2189-1)*Calc!$Z$1-L2190)*T2188),0))</f>
        <v>56.643475069100091</v>
      </c>
      <c r="U2189">
        <f>IF(B2190="",U2188,IFERROR(IF(AND(R2189&gt;0,R2188=0),R2189,(1+(B2190/B2189-1)*Calc!$Z$1-M2190*2)*U2188),0))</f>
        <v>58.099104819322598</v>
      </c>
      <c r="V2189">
        <f>IF(B2190="",V2188,IFERROR(IF(AND(R2189&gt;0,R2188=0),R2189,(1+(B2190/B2189-1)*Calc!$Z$1-N2190*2)*V2188),0))</f>
        <v>57.4329669435703</v>
      </c>
      <c r="W2189">
        <f>IF(ISNUMBER(C2189),C2189,W2188)</f>
        <v>0.08</v>
      </c>
      <c r="Y2189" s="1">
        <f>IF(AND(Q2189&gt;=Chart!$F$2,Q2189&lt;=Chart!$F$3),Q2189,#N/A)</f>
        <v>44608.604166666672</v>
      </c>
      <c r="Z2189">
        <f>IF(AND(Q2189&gt;=Chart!$F$2,Q2189&lt;=Chart!$F$3),R2189,#N/A)</f>
        <v>62.026387149999998</v>
      </c>
      <c r="AA2189">
        <f>IF(AND(Q2189&gt;=Chart!$F$2,Q2189&lt;=Chart!$F$3),S2189,#N/A)</f>
        <v>58.201090067872315</v>
      </c>
      <c r="AB2189">
        <f>IF(AND(Q2189&gt;=Chart!$F$2,Q2189&lt;=Chart!$F$3),T2189,#N/A)</f>
        <v>56.643475069100091</v>
      </c>
      <c r="AC2189">
        <f>IF(AND(Q2189&gt;=Chart!$F$2,Q2189&lt;=Chart!$F$3),U2189,#N/A)</f>
        <v>58.099104819322598</v>
      </c>
      <c r="AD2189">
        <f>IF(AND(Q2189&gt;=Chart!$F$2,Q2189&lt;=Chart!$F$3),V2189,#N/A)</f>
        <v>57.4329669435703</v>
      </c>
      <c r="AE2189">
        <f>IF(AND(Q2189&gt;=Chart!$F$2,Q2189&lt;=Chart!$F$3),I2189,#N/A)</f>
        <v>7.941673136659189E-3</v>
      </c>
      <c r="AF2189">
        <f>IF(AND(Q2189&gt;=Chart!$F$2,Q2189&lt;=Chart!$F$3),H2189/100,#N/A)</f>
        <v>1.3300000000000001E-2</v>
      </c>
      <c r="AG2189">
        <f>IF(AND(Q2189&gt;=Chart!$F$2,Q2189&lt;=Chart!$F$3),W2189/100,#N/A)</f>
        <v>8.0000000000000004E-4</v>
      </c>
    </row>
    <row r="2190" spans="1:33" x14ac:dyDescent="0.25">
      <c r="A2190">
        <v>1645108200</v>
      </c>
      <c r="B2190">
        <f>INDEX('Daily Data ADJ'!$1:$1048576,MATCH(Calc!$A2190,'Daily Data ADJ'!$A:$A,0),MATCH("SPY, CBOE BZX: Close",'Daily Data ADJ'!$1:$1,0))</f>
        <v>430.08189338</v>
      </c>
      <c r="C2190">
        <f>INDEX('Daily Data ADJ'!$1:$1048576,MATCH(Calc!$A2190,'Daily Data ADJ'!$A:$A,0),MATCH("EFFR, FRED: Close",'Daily Data ADJ'!$1:$1,0))</f>
        <v>0.08</v>
      </c>
      <c r="D2190">
        <f>INDEX('Daily Data ADJ'!$1:$1048576,MATCH(Calc!$A2190,'Daily Data ADJ'!$A:$A,1),MATCH("SOFR, FRED: Close",'Daily Data ADJ'!$1:$1,0))</f>
        <v>0.05</v>
      </c>
      <c r="E2190">
        <f>INDEX('Daily Data ADJ'!$1:$1048576,MATCH(Calc!$A2190,'Daily Data ADJ'!$A:$A,0),MATCH("UPRO, CBOE BZX: Close",'Daily Data ADJ'!$1:$1,0))</f>
        <v>58.094366139999998</v>
      </c>
      <c r="F2190">
        <f>INDEX('Daily Data ADJ'!$1:$1048576,MATCH(Calc!$A2190,'Daily Data ADJ'!$A:$A,0),MATCH("ES1!, CME_MINI: Close",'Daily Data ADJ'!$1:$1,0))</f>
        <v>4374.5</v>
      </c>
      <c r="G2190">
        <f>INDEX('Daily Data ADJ'!$1:$1048576,MATCH(Calc!$A2190,'Daily Data ADJ'!$A:$A,0),MATCH("ES2!, CME_MINI: Close",'Daily Data ADJ'!$1:$1,0))</f>
        <v>4367.75</v>
      </c>
      <c r="H2190">
        <f>INDEX('QUANDL MULTPL SP500_DIV_YIELD_M'!$A:$G,MATCH(Calc!$A2190,'QUANDL MULTPL SP500_DIV_YIELD_M'!$A:$A,1),MATCH('QUANDL MULTPL SP500_DIV_YIELD_M'!$E$1,'QUANDL MULTPL SP500_DIV_YIELD_M'!$A$1:$G$1,0))</f>
        <v>1.33</v>
      </c>
      <c r="I2190" s="5">
        <f t="shared" si="204"/>
        <v>7.1421370660445186E-3</v>
      </c>
      <c r="J2190" s="1">
        <f>A2190/24/60/60+DATE(1970,1,1)</f>
        <v>44609.604166666672</v>
      </c>
      <c r="K2190" s="3">
        <f t="shared" si="207"/>
        <v>1</v>
      </c>
      <c r="L2190" s="6">
        <f>(1+Chart!$F$4)^(1/(365/K2190))-1</f>
        <v>6.6592785027408397E-5</v>
      </c>
      <c r="M2190" s="6">
        <f t="shared" si="208"/>
        <v>2.1909069769510126E-6</v>
      </c>
      <c r="N2190" s="6">
        <f t="shared" si="209"/>
        <v>1.9498142959539777E-5</v>
      </c>
      <c r="O2190">
        <f>O2189*(B2190/B2189)</f>
        <v>430.08189338000534</v>
      </c>
      <c r="P2190">
        <f t="shared" si="205"/>
        <v>2022</v>
      </c>
      <c r="Q2190" s="1">
        <f t="shared" si="206"/>
        <v>44609.604166666672</v>
      </c>
      <c r="R2190">
        <f>IF(B2191="",R2189,IF(Q2190&gt;=Chart!$F$2,E2190,0))</f>
        <v>58.094366139999998</v>
      </c>
      <c r="S2190">
        <f>IF(B2191="",S2189,IFERROR(IF(AND(R2190&gt;0,R2189=0),R2190,(1+(B2191/B2190-1)*Calc!$Z$1)*S2189),0))</f>
        <v>57.070519314529079</v>
      </c>
      <c r="T2190">
        <f>IF(B2191="",T2189,IFERROR(IF(AND(R2190&gt;0,R2189=0),R2190,(1+(B2191/B2190-1)*Calc!$Z$1-L2191)*T2189),0))</f>
        <v>55.539389330516073</v>
      </c>
      <c r="U2190">
        <f>IF(B2191="",U2189,IFERROR(IF(AND(R2190&gt;0,R2189=0),R2190,(1+(B2191/B2190-1)*Calc!$Z$1-M2191*2)*U2189),0))</f>
        <v>56.970260575510494</v>
      </c>
      <c r="V2190">
        <f>IF(B2191="",V2189,IFERROR(IF(AND(R2190&gt;0,R2189=0),R2190,(1+(B2191/B2190-1)*Calc!$Z$1-N2191*2)*V2189),0))</f>
        <v>56.315162814409739</v>
      </c>
      <c r="W2190">
        <f>IF(ISNUMBER(C2190),C2190,W2189)</f>
        <v>0.08</v>
      </c>
      <c r="Y2190" s="1">
        <f>IF(AND(Q2190&gt;=Chart!$F$2,Q2190&lt;=Chart!$F$3),Q2190,#N/A)</f>
        <v>44609.604166666672</v>
      </c>
      <c r="Z2190">
        <f>IF(AND(Q2190&gt;=Chart!$F$2,Q2190&lt;=Chart!$F$3),R2190,#N/A)</f>
        <v>58.094366139999998</v>
      </c>
      <c r="AA2190">
        <f>IF(AND(Q2190&gt;=Chart!$F$2,Q2190&lt;=Chart!$F$3),S2190,#N/A)</f>
        <v>57.070519314529079</v>
      </c>
      <c r="AB2190">
        <f>IF(AND(Q2190&gt;=Chart!$F$2,Q2190&lt;=Chart!$F$3),T2190,#N/A)</f>
        <v>55.539389330516073</v>
      </c>
      <c r="AC2190">
        <f>IF(AND(Q2190&gt;=Chart!$F$2,Q2190&lt;=Chart!$F$3),U2190,#N/A)</f>
        <v>56.970260575510494</v>
      </c>
      <c r="AD2190">
        <f>IF(AND(Q2190&gt;=Chart!$F$2,Q2190&lt;=Chart!$F$3),V2190,#N/A)</f>
        <v>56.315162814409739</v>
      </c>
      <c r="AE2190">
        <f>IF(AND(Q2190&gt;=Chart!$F$2,Q2190&lt;=Chart!$F$3),I2190,#N/A)</f>
        <v>7.1421370660445186E-3</v>
      </c>
      <c r="AF2190">
        <f>IF(AND(Q2190&gt;=Chart!$F$2,Q2190&lt;=Chart!$F$3),H2190/100,#N/A)</f>
        <v>1.3300000000000001E-2</v>
      </c>
      <c r="AG2190">
        <f>IF(AND(Q2190&gt;=Chart!$F$2,Q2190&lt;=Chart!$F$3),W2190/100,#N/A)</f>
        <v>8.0000000000000004E-4</v>
      </c>
    </row>
    <row r="2191" spans="1:33" x14ac:dyDescent="0.25">
      <c r="A2191">
        <v>1645194600</v>
      </c>
      <c r="B2191">
        <f>INDEX('Daily Data ADJ'!$1:$1048576,MATCH(Calc!$A2191,'Daily Data ADJ'!$A:$A,0),MATCH("SPY, CBOE BZX: Close",'Daily Data ADJ'!$1:$1,0))</f>
        <v>427.29707721</v>
      </c>
      <c r="C2191">
        <f>INDEX('Daily Data ADJ'!$1:$1048576,MATCH(Calc!$A2191,'Daily Data ADJ'!$A:$A,0),MATCH("EFFR, FRED: Close",'Daily Data ADJ'!$1:$1,0))</f>
        <v>0.08</v>
      </c>
      <c r="D2191">
        <f>INDEX('Daily Data ADJ'!$1:$1048576,MATCH(Calc!$A2191,'Daily Data ADJ'!$A:$A,1),MATCH("SOFR, FRED: Close",'Daily Data ADJ'!$1:$1,0))</f>
        <v>0.05</v>
      </c>
      <c r="E2191">
        <f>INDEX('Daily Data ADJ'!$1:$1048576,MATCH(Calc!$A2191,'Daily Data ADJ'!$A:$A,0),MATCH("UPRO, CBOE BZX: Close",'Daily Data ADJ'!$1:$1,0))</f>
        <v>56.929691560000002</v>
      </c>
      <c r="F2191">
        <f>INDEX('Daily Data ADJ'!$1:$1048576,MATCH(Calc!$A2191,'Daily Data ADJ'!$A:$A,0),MATCH("ES1!, CME_MINI: Close",'Daily Data ADJ'!$1:$1,0))</f>
        <v>4343.5</v>
      </c>
      <c r="G2191">
        <f>INDEX('Daily Data ADJ'!$1:$1048576,MATCH(Calc!$A2191,'Daily Data ADJ'!$A:$A,0),MATCH("ES2!, CME_MINI: Close",'Daily Data ADJ'!$1:$1,0))</f>
        <v>4336.5</v>
      </c>
      <c r="H2191">
        <f>INDEX('QUANDL MULTPL SP500_DIV_YIELD_M'!$A:$G,MATCH(Calc!$A2191,'QUANDL MULTPL SP500_DIV_YIELD_M'!$A:$A,1),MATCH('QUANDL MULTPL SP500_DIV_YIELD_M'!$E$1,'QUANDL MULTPL SP500_DIV_YIELD_M'!$A$1:$G$1,0))</f>
        <v>1.33</v>
      </c>
      <c r="I2191" s="5">
        <f t="shared" si="204"/>
        <v>6.8691526775100046E-3</v>
      </c>
      <c r="J2191" s="1">
        <f>A2191/24/60/60+DATE(1970,1,1)</f>
        <v>44610.604166666672</v>
      </c>
      <c r="K2191" s="3">
        <f t="shared" si="207"/>
        <v>1</v>
      </c>
      <c r="L2191" s="6">
        <f>(1+Chart!$F$4)^(1/(365/K2191))-1</f>
        <v>6.6592785027408397E-5</v>
      </c>
      <c r="M2191" s="6">
        <f t="shared" si="208"/>
        <v>2.1909069769510126E-6</v>
      </c>
      <c r="N2191" s="6">
        <f t="shared" si="209"/>
        <v>1.8755429403105595E-5</v>
      </c>
      <c r="O2191">
        <f>O2190*(B2191/B2190)</f>
        <v>427.29707721000534</v>
      </c>
      <c r="P2191">
        <f t="shared" si="205"/>
        <v>2022</v>
      </c>
      <c r="Q2191" s="1">
        <f t="shared" si="206"/>
        <v>44610.604166666672</v>
      </c>
      <c r="R2191">
        <f>IF(B2192="",R2190,IF(Q2191&gt;=Chart!$F$2,E2191,0))</f>
        <v>56.929691560000002</v>
      </c>
      <c r="S2191">
        <f>IF(B2192="",S2190,IFERROR(IF(AND(R2191&gt;0,R2190=0),R2191,(1+(B2192/B2191-1)*Calc!$Z$1)*S2190),0))</f>
        <v>55.23313852513175</v>
      </c>
      <c r="T2191">
        <f>IF(B2192="",T2190,IFERROR(IF(AND(R2191&gt;0,R2190=0),R2191,(1+(B2192/B2191-1)*Calc!$Z$1-L2192)*T2190),0))</f>
        <v>53.736507579788089</v>
      </c>
      <c r="U2191">
        <f>IF(B2192="",U2190,IFERROR(IF(AND(R2191&gt;0,R2190=0),R2191,(1+(B2192/B2191-1)*Calc!$Z$1-M2192*2)*U2190),0))</f>
        <v>55.135109072557555</v>
      </c>
      <c r="V2191">
        <f>IF(B2192="",V2190,IFERROR(IF(AND(R2191&gt;0,R2190=0),R2191,(1+(B2192/B2191-1)*Calc!$Z$1-N2192*2)*V2190),0))</f>
        <v>54.493730273846069</v>
      </c>
      <c r="W2191">
        <f>IF(ISNUMBER(C2191),C2191,W2190)</f>
        <v>0.08</v>
      </c>
      <c r="Y2191" s="1">
        <f>IF(AND(Q2191&gt;=Chart!$F$2,Q2191&lt;=Chart!$F$3),Q2191,#N/A)</f>
        <v>44610.604166666672</v>
      </c>
      <c r="Z2191">
        <f>IF(AND(Q2191&gt;=Chart!$F$2,Q2191&lt;=Chart!$F$3),R2191,#N/A)</f>
        <v>56.929691560000002</v>
      </c>
      <c r="AA2191">
        <f>IF(AND(Q2191&gt;=Chart!$F$2,Q2191&lt;=Chart!$F$3),S2191,#N/A)</f>
        <v>55.23313852513175</v>
      </c>
      <c r="AB2191">
        <f>IF(AND(Q2191&gt;=Chart!$F$2,Q2191&lt;=Chart!$F$3),T2191,#N/A)</f>
        <v>53.736507579788089</v>
      </c>
      <c r="AC2191">
        <f>IF(AND(Q2191&gt;=Chart!$F$2,Q2191&lt;=Chart!$F$3),U2191,#N/A)</f>
        <v>55.135109072557555</v>
      </c>
      <c r="AD2191">
        <f>IF(AND(Q2191&gt;=Chart!$F$2,Q2191&lt;=Chart!$F$3),V2191,#N/A)</f>
        <v>54.493730273846069</v>
      </c>
      <c r="AE2191">
        <f>IF(AND(Q2191&gt;=Chart!$F$2,Q2191&lt;=Chart!$F$3),I2191,#N/A)</f>
        <v>6.8691526775100046E-3</v>
      </c>
      <c r="AF2191">
        <f>IF(AND(Q2191&gt;=Chart!$F$2,Q2191&lt;=Chart!$F$3),H2191/100,#N/A)</f>
        <v>1.3300000000000001E-2</v>
      </c>
      <c r="AG2191">
        <f>IF(AND(Q2191&gt;=Chart!$F$2,Q2191&lt;=Chart!$F$3),W2191/100,#N/A)</f>
        <v>8.0000000000000004E-4</v>
      </c>
    </row>
    <row r="2192" spans="1:33" x14ac:dyDescent="0.25">
      <c r="A2192">
        <v>1645540200</v>
      </c>
      <c r="B2192">
        <f>INDEX('Daily Data ADJ'!$1:$1048576,MATCH(Calc!$A2192,'Daily Data ADJ'!$A:$A,0),MATCH("SPY, CBOE BZX: Close",'Daily Data ADJ'!$1:$1,0))</f>
        <v>422.71147883999998</v>
      </c>
      <c r="C2192">
        <f>INDEX('Daily Data ADJ'!$1:$1048576,MATCH(Calc!$A2192,'Daily Data ADJ'!$A:$A,0),MATCH("EFFR, FRED: Close",'Daily Data ADJ'!$1:$1,0))</f>
        <v>0.08</v>
      </c>
      <c r="D2192">
        <f>INDEX('Daily Data ADJ'!$1:$1048576,MATCH(Calc!$A2192,'Daily Data ADJ'!$A:$A,1),MATCH("SOFR, FRED: Close",'Daily Data ADJ'!$1:$1,0))</f>
        <v>0.05</v>
      </c>
      <c r="E2192">
        <f>INDEX('Daily Data ADJ'!$1:$1048576,MATCH(Calc!$A2192,'Daily Data ADJ'!$A:$A,0),MATCH("UPRO, CBOE BZX: Close",'Daily Data ADJ'!$1:$1,0))</f>
        <v>55.117975549999997</v>
      </c>
      <c r="F2192">
        <f>INDEX('Daily Data ADJ'!$1:$1048576,MATCH(Calc!$A2192,'Daily Data ADJ'!$A:$A,0),MATCH("ES1!, CME_MINI: Close",'Daily Data ADJ'!$1:$1,0))</f>
        <v>4300</v>
      </c>
      <c r="G2192">
        <f>INDEX('Daily Data ADJ'!$1:$1048576,MATCH(Calc!$A2192,'Daily Data ADJ'!$A:$A,0),MATCH("ES2!, CME_MINI: Close",'Daily Data ADJ'!$1:$1,0))</f>
        <v>4293</v>
      </c>
      <c r="H2192">
        <f>INDEX('QUANDL MULTPL SP500_DIV_YIELD_M'!$A:$G,MATCH(Calc!$A2192,'QUANDL MULTPL SP500_DIV_YIELD_M'!$A:$A,1),MATCH('QUANDL MULTPL SP500_DIV_YIELD_M'!$E$1,'QUANDL MULTPL SP500_DIV_YIELD_M'!$A$1:$G$1,0))</f>
        <v>1.33</v>
      </c>
      <c r="I2192" s="5">
        <f t="shared" si="204"/>
        <v>6.8042553304533907E-3</v>
      </c>
      <c r="J2192" s="1">
        <f>A2192/24/60/60+DATE(1970,1,1)</f>
        <v>44614.604166666672</v>
      </c>
      <c r="K2192" s="3">
        <f t="shared" si="207"/>
        <v>4</v>
      </c>
      <c r="L2192" s="6">
        <f>(1+Chart!$F$4)^(1/(365/K2192))-1</f>
        <v>2.6639774888526091E-4</v>
      </c>
      <c r="M2192" s="6">
        <f t="shared" si="208"/>
        <v>8.763656708099532E-6</v>
      </c>
      <c r="N2192" s="6">
        <f t="shared" si="209"/>
        <v>7.4317400959866831E-5</v>
      </c>
      <c r="O2192">
        <f>O2191*(B2192/B2191)</f>
        <v>422.71147884000527</v>
      </c>
      <c r="P2192">
        <f t="shared" si="205"/>
        <v>2022</v>
      </c>
      <c r="Q2192" s="1">
        <f t="shared" si="206"/>
        <v>44614.604166666672</v>
      </c>
      <c r="R2192">
        <f>IF(B2193="",R2191,IF(Q2192&gt;=Chart!$F$2,E2192,0))</f>
        <v>55.117975549999997</v>
      </c>
      <c r="S2192">
        <f>IF(B2193="",S2191,IFERROR(IF(AND(R2192&gt;0,R2191=0),R2192,(1+(B2193/B2192-1)*Calc!$Z$1)*S2191),0))</f>
        <v>52.293851452718258</v>
      </c>
      <c r="T2192">
        <f>IF(B2193="",T2191,IFERROR(IF(AND(R2192&gt;0,R2191=0),R2192,(1+(B2193/B2192-1)*Calc!$Z$1-L2193)*T2191),0))</f>
        <v>50.873286766162444</v>
      </c>
      <c r="U2192">
        <f>IF(B2193="",U2191,IFERROR(IF(AND(R2192&gt;0,R2191=0),R2192,(1+(B2193/B2192-1)*Calc!$Z$1-M2193*2)*U2191),0))</f>
        <v>52.200797144363371</v>
      </c>
      <c r="V2192">
        <f>IF(B2193="",V2191,IFERROR(IF(AND(R2192&gt;0,R2191=0),R2192,(1+(B2193/B2192-1)*Calc!$Z$1-N2193*2)*V2191),0))</f>
        <v>51.591802201686129</v>
      </c>
      <c r="W2192">
        <f>IF(ISNUMBER(C2192),C2192,W2191)</f>
        <v>0.08</v>
      </c>
      <c r="Y2192" s="1">
        <f>IF(AND(Q2192&gt;=Chart!$F$2,Q2192&lt;=Chart!$F$3),Q2192,#N/A)</f>
        <v>44614.604166666672</v>
      </c>
      <c r="Z2192">
        <f>IF(AND(Q2192&gt;=Chart!$F$2,Q2192&lt;=Chart!$F$3),R2192,#N/A)</f>
        <v>55.117975549999997</v>
      </c>
      <c r="AA2192">
        <f>IF(AND(Q2192&gt;=Chart!$F$2,Q2192&lt;=Chart!$F$3),S2192,#N/A)</f>
        <v>52.293851452718258</v>
      </c>
      <c r="AB2192">
        <f>IF(AND(Q2192&gt;=Chart!$F$2,Q2192&lt;=Chart!$F$3),T2192,#N/A)</f>
        <v>50.873286766162444</v>
      </c>
      <c r="AC2192">
        <f>IF(AND(Q2192&gt;=Chart!$F$2,Q2192&lt;=Chart!$F$3),U2192,#N/A)</f>
        <v>52.200797144363371</v>
      </c>
      <c r="AD2192">
        <f>IF(AND(Q2192&gt;=Chart!$F$2,Q2192&lt;=Chart!$F$3),V2192,#N/A)</f>
        <v>51.591802201686129</v>
      </c>
      <c r="AE2192">
        <f>IF(AND(Q2192&gt;=Chart!$F$2,Q2192&lt;=Chart!$F$3),I2192,#N/A)</f>
        <v>6.8042553304533907E-3</v>
      </c>
      <c r="AF2192">
        <f>IF(AND(Q2192&gt;=Chart!$F$2,Q2192&lt;=Chart!$F$3),H2192/100,#N/A)</f>
        <v>1.3300000000000001E-2</v>
      </c>
      <c r="AG2192">
        <f>IF(AND(Q2192&gt;=Chart!$F$2,Q2192&lt;=Chart!$F$3),W2192/100,#N/A)</f>
        <v>8.0000000000000004E-4</v>
      </c>
    </row>
    <row r="2193" spans="1:33" x14ac:dyDescent="0.25">
      <c r="A2193">
        <v>1645626600</v>
      </c>
      <c r="B2193">
        <f>INDEX('Daily Data ADJ'!$1:$1048576,MATCH(Calc!$A2193,'Daily Data ADJ'!$A:$A,0),MATCH("SPY, CBOE BZX: Close",'Daily Data ADJ'!$1:$1,0))</f>
        <v>415.21313987000002</v>
      </c>
      <c r="C2193">
        <f>INDEX('Daily Data ADJ'!$1:$1048576,MATCH(Calc!$A2193,'Daily Data ADJ'!$A:$A,0),MATCH("EFFR, FRED: Close",'Daily Data ADJ'!$1:$1,0))</f>
        <v>0.08</v>
      </c>
      <c r="D2193">
        <f>INDEX('Daily Data ADJ'!$1:$1048576,MATCH(Calc!$A2193,'Daily Data ADJ'!$A:$A,1),MATCH("SOFR, FRED: Close",'Daily Data ADJ'!$1:$1,0))</f>
        <v>0.05</v>
      </c>
      <c r="E2193">
        <f>INDEX('Daily Data ADJ'!$1:$1048576,MATCH(Calc!$A2193,'Daily Data ADJ'!$A:$A,0),MATCH("UPRO, CBOE BZX: Close",'Daily Data ADJ'!$1:$1,0))</f>
        <v>52.051994610000001</v>
      </c>
      <c r="F2193">
        <f>INDEX('Daily Data ADJ'!$1:$1048576,MATCH(Calc!$A2193,'Daily Data ADJ'!$A:$A,0),MATCH("ES1!, CME_MINI: Close",'Daily Data ADJ'!$1:$1,0))</f>
        <v>4222</v>
      </c>
      <c r="G2193">
        <f>INDEX('Daily Data ADJ'!$1:$1048576,MATCH(Calc!$A2193,'Daily Data ADJ'!$A:$A,0),MATCH("ES2!, CME_MINI: Close",'Daily Data ADJ'!$1:$1,0))</f>
        <v>4215</v>
      </c>
      <c r="H2193">
        <f>INDEX('QUANDL MULTPL SP500_DIV_YIELD_M'!$A:$G,MATCH(Calc!$A2193,'QUANDL MULTPL SP500_DIV_YIELD_M'!$A:$A,1),MATCH('QUANDL MULTPL SP500_DIV_YIELD_M'!$E$1,'QUANDL MULTPL SP500_DIV_YIELD_M'!$A$1:$G$1,0))</f>
        <v>1.33</v>
      </c>
      <c r="I2193" s="5">
        <f t="shared" si="204"/>
        <v>6.6845472066659143E-3</v>
      </c>
      <c r="J2193" s="1">
        <f>A2193/24/60/60+DATE(1970,1,1)</f>
        <v>44615.604166666672</v>
      </c>
      <c r="K2193" s="3">
        <f t="shared" si="207"/>
        <v>1</v>
      </c>
      <c r="L2193" s="6">
        <f>(1+Chart!$F$4)^(1/(365/K2193))-1</f>
        <v>6.6592785027408397E-5</v>
      </c>
      <c r="M2193" s="6">
        <f t="shared" si="208"/>
        <v>2.1909069769510126E-6</v>
      </c>
      <c r="N2193" s="6">
        <f t="shared" si="209"/>
        <v>1.8253056137673696E-5</v>
      </c>
      <c r="O2193">
        <f>O2192*(B2193/B2192)</f>
        <v>415.21313987000525</v>
      </c>
      <c r="P2193">
        <f t="shared" si="205"/>
        <v>2022</v>
      </c>
      <c r="Q2193" s="1">
        <f t="shared" si="206"/>
        <v>44615.604166666672</v>
      </c>
      <c r="R2193">
        <f>IF(B2194="",R2192,IF(Q2193&gt;=Chart!$F$2,E2193,0))</f>
        <v>52.051994610000001</v>
      </c>
      <c r="S2193">
        <f>IF(B2194="",S2192,IFERROR(IF(AND(R2193&gt;0,R2192=0),R2193,(1+(B2194/B2193-1)*Calc!$Z$1)*S2192),0))</f>
        <v>54.654789647416671</v>
      </c>
      <c r="T2193">
        <f>IF(B2194="",T2192,IFERROR(IF(AND(R2193&gt;0,R2192=0),R2193,(1+(B2194/B2193-1)*Calc!$Z$1-L2194)*T2192),0))</f>
        <v>53.166702181093385</v>
      </c>
      <c r="U2193">
        <f>IF(B2194="",U2192,IFERROR(IF(AND(R2193&gt;0,R2192=0),R2193,(1+(B2194/B2193-1)*Calc!$Z$1-M2194*2)*U2192),0))</f>
        <v>54.557305432760344</v>
      </c>
      <c r="V2193">
        <f>IF(B2194="",V2192,IFERROR(IF(AND(R2193&gt;0,R2192=0),R2193,(1+(B2194/B2193-1)*Calc!$Z$1-N2194*2)*V2192),0))</f>
        <v>53.919395298578188</v>
      </c>
      <c r="W2193">
        <f>IF(ISNUMBER(C2193),C2193,W2192)</f>
        <v>0.08</v>
      </c>
      <c r="Y2193" s="1">
        <f>IF(AND(Q2193&gt;=Chart!$F$2,Q2193&lt;=Chart!$F$3),Q2193,#N/A)</f>
        <v>44615.604166666672</v>
      </c>
      <c r="Z2193">
        <f>IF(AND(Q2193&gt;=Chart!$F$2,Q2193&lt;=Chart!$F$3),R2193,#N/A)</f>
        <v>52.051994610000001</v>
      </c>
      <c r="AA2193">
        <f>IF(AND(Q2193&gt;=Chart!$F$2,Q2193&lt;=Chart!$F$3),S2193,#N/A)</f>
        <v>54.654789647416671</v>
      </c>
      <c r="AB2193">
        <f>IF(AND(Q2193&gt;=Chart!$F$2,Q2193&lt;=Chart!$F$3),T2193,#N/A)</f>
        <v>53.166702181093385</v>
      </c>
      <c r="AC2193">
        <f>IF(AND(Q2193&gt;=Chart!$F$2,Q2193&lt;=Chart!$F$3),U2193,#N/A)</f>
        <v>54.557305432760344</v>
      </c>
      <c r="AD2193">
        <f>IF(AND(Q2193&gt;=Chart!$F$2,Q2193&lt;=Chart!$F$3),V2193,#N/A)</f>
        <v>53.919395298578188</v>
      </c>
      <c r="AE2193">
        <f>IF(AND(Q2193&gt;=Chart!$F$2,Q2193&lt;=Chart!$F$3),I2193,#N/A)</f>
        <v>6.6845472066659143E-3</v>
      </c>
      <c r="AF2193">
        <f>IF(AND(Q2193&gt;=Chart!$F$2,Q2193&lt;=Chart!$F$3),H2193/100,#N/A)</f>
        <v>1.3300000000000001E-2</v>
      </c>
      <c r="AG2193">
        <f>IF(AND(Q2193&gt;=Chart!$F$2,Q2193&lt;=Chart!$F$3),W2193/100,#N/A)</f>
        <v>8.0000000000000004E-4</v>
      </c>
    </row>
    <row r="2194" spans="1:33" x14ac:dyDescent="0.25">
      <c r="A2194">
        <v>1645713000</v>
      </c>
      <c r="B2194">
        <f>INDEX('Daily Data ADJ'!$1:$1048576,MATCH(Calc!$A2194,'Daily Data ADJ'!$A:$A,0),MATCH("SPY, CBOE BZX: Close",'Daily Data ADJ'!$1:$1,0))</f>
        <v>421.46175568000001</v>
      </c>
      <c r="C2194">
        <f>INDEX('Daily Data ADJ'!$1:$1048576,MATCH(Calc!$A2194,'Daily Data ADJ'!$A:$A,0),MATCH("EFFR, FRED: Close",'Daily Data ADJ'!$1:$1,0))</f>
        <v>0.08</v>
      </c>
      <c r="D2194">
        <f>INDEX('Daily Data ADJ'!$1:$1048576,MATCH(Calc!$A2194,'Daily Data ADJ'!$A:$A,1),MATCH("SOFR, FRED: Close",'Daily Data ADJ'!$1:$1,0))</f>
        <v>0.05</v>
      </c>
      <c r="E2194">
        <f>INDEX('Daily Data ADJ'!$1:$1048576,MATCH(Calc!$A2194,'Daily Data ADJ'!$A:$A,0),MATCH("UPRO, CBOE BZX: Close",'Daily Data ADJ'!$1:$1,0))</f>
        <v>54.470934120000003</v>
      </c>
      <c r="F2194">
        <f>INDEX('Daily Data ADJ'!$1:$1048576,MATCH(Calc!$A2194,'Daily Data ADJ'!$A:$A,0),MATCH("ES1!, CME_MINI: Close",'Daily Data ADJ'!$1:$1,0))</f>
        <v>4284</v>
      </c>
      <c r="G2194">
        <f>INDEX('Daily Data ADJ'!$1:$1048576,MATCH(Calc!$A2194,'Daily Data ADJ'!$A:$A,0),MATCH("ES2!, CME_MINI: Close",'Daily Data ADJ'!$1:$1,0))</f>
        <v>4276</v>
      </c>
      <c r="H2194">
        <f>INDEX('QUANDL MULTPL SP500_DIV_YIELD_M'!$A:$G,MATCH(Calc!$A2194,'QUANDL MULTPL SP500_DIV_YIELD_M'!$A:$A,1),MATCH('QUANDL MULTPL SP500_DIV_YIELD_M'!$E$1,'QUANDL MULTPL SP500_DIV_YIELD_M'!$A$1:$G$1,0))</f>
        <v>1.33</v>
      </c>
      <c r="I2194" s="5">
        <f t="shared" si="204"/>
        <v>5.8512428372924589E-3</v>
      </c>
      <c r="J2194" s="1">
        <f>A2194/24/60/60+DATE(1970,1,1)</f>
        <v>44616.604166666672</v>
      </c>
      <c r="K2194" s="3">
        <f t="shared" si="207"/>
        <v>1</v>
      </c>
      <c r="L2194" s="6">
        <f>(1+Chart!$F$4)^(1/(365/K2194))-1</f>
        <v>6.6592785027408397E-5</v>
      </c>
      <c r="M2194" s="6">
        <f t="shared" si="208"/>
        <v>2.1909069769510126E-6</v>
      </c>
      <c r="N2194" s="6">
        <f t="shared" si="209"/>
        <v>1.5984212131447961E-5</v>
      </c>
      <c r="O2194">
        <f>O2193*(B2194/B2193)</f>
        <v>421.4617556800053</v>
      </c>
      <c r="P2194">
        <f t="shared" si="205"/>
        <v>2022</v>
      </c>
      <c r="Q2194" s="1">
        <f t="shared" si="206"/>
        <v>44616.604166666672</v>
      </c>
      <c r="R2194">
        <f>IF(B2195="",R2193,IF(Q2194&gt;=Chart!$F$2,E2194,0))</f>
        <v>54.470934120000003</v>
      </c>
      <c r="S2194">
        <f>IF(B2195="",S2193,IFERROR(IF(AND(R2194&gt;0,R2193=0),R2194,(1+(B2195/B2194-1)*Calc!$Z$1)*S2193),0))</f>
        <v>58.272495193717617</v>
      </c>
      <c r="T2194">
        <f>IF(B2195="",T2193,IFERROR(IF(AND(R2194&gt;0,R2193=0),R2194,(1+(B2195/B2194-1)*Calc!$Z$1-L2195)*T2193),0))</f>
        <v>56.682367839859559</v>
      </c>
      <c r="U2194">
        <f>IF(B2195="",U2193,IFERROR(IF(AND(R2194&gt;0,R2193=0),R2194,(1+(B2195/B2194-1)*Calc!$Z$1-M2195*2)*U2193),0))</f>
        <v>58.168319251614392</v>
      </c>
      <c r="V2194">
        <f>IF(B2195="",V2193,IFERROR(IF(AND(R2194&gt;0,R2193=0),R2194,(1+(B2195/B2194-1)*Calc!$Z$1-N2195*2)*V2193),0))</f>
        <v>57.486518778590423</v>
      </c>
      <c r="W2194">
        <f>IF(ISNUMBER(C2194),C2194,W2193)</f>
        <v>0.08</v>
      </c>
      <c r="Y2194" s="1">
        <f>IF(AND(Q2194&gt;=Chart!$F$2,Q2194&lt;=Chart!$F$3),Q2194,#N/A)</f>
        <v>44616.604166666672</v>
      </c>
      <c r="Z2194">
        <f>IF(AND(Q2194&gt;=Chart!$F$2,Q2194&lt;=Chart!$F$3),R2194,#N/A)</f>
        <v>54.470934120000003</v>
      </c>
      <c r="AA2194">
        <f>IF(AND(Q2194&gt;=Chart!$F$2,Q2194&lt;=Chart!$F$3),S2194,#N/A)</f>
        <v>58.272495193717617</v>
      </c>
      <c r="AB2194">
        <f>IF(AND(Q2194&gt;=Chart!$F$2,Q2194&lt;=Chart!$F$3),T2194,#N/A)</f>
        <v>56.682367839859559</v>
      </c>
      <c r="AC2194">
        <f>IF(AND(Q2194&gt;=Chart!$F$2,Q2194&lt;=Chart!$F$3),U2194,#N/A)</f>
        <v>58.168319251614392</v>
      </c>
      <c r="AD2194">
        <f>IF(AND(Q2194&gt;=Chart!$F$2,Q2194&lt;=Chart!$F$3),V2194,#N/A)</f>
        <v>57.486518778590423</v>
      </c>
      <c r="AE2194">
        <f>IF(AND(Q2194&gt;=Chart!$F$2,Q2194&lt;=Chart!$F$3),I2194,#N/A)</f>
        <v>5.8512428372924589E-3</v>
      </c>
      <c r="AF2194">
        <f>IF(AND(Q2194&gt;=Chart!$F$2,Q2194&lt;=Chart!$F$3),H2194/100,#N/A)</f>
        <v>1.3300000000000001E-2</v>
      </c>
      <c r="AG2194">
        <f>IF(AND(Q2194&gt;=Chart!$F$2,Q2194&lt;=Chart!$F$3),W2194/100,#N/A)</f>
        <v>8.0000000000000004E-4</v>
      </c>
    </row>
    <row r="2195" spans="1:33" x14ac:dyDescent="0.25">
      <c r="A2195">
        <v>1645799400</v>
      </c>
      <c r="B2195">
        <f>INDEX('Daily Data ADJ'!$1:$1048576,MATCH(Calc!$A2195,'Daily Data ADJ'!$A:$A,0),MATCH("SPY, CBOE BZX: Close",'Daily Data ADJ'!$1:$1,0))</f>
        <v>430.76087682999997</v>
      </c>
      <c r="C2195">
        <f>INDEX('Daily Data ADJ'!$1:$1048576,MATCH(Calc!$A2195,'Daily Data ADJ'!$A:$A,0),MATCH("EFFR, FRED: Close",'Daily Data ADJ'!$1:$1,0))</f>
        <v>0.08</v>
      </c>
      <c r="D2195">
        <f>INDEX('Daily Data ADJ'!$1:$1048576,MATCH(Calc!$A2195,'Daily Data ADJ'!$A:$A,1),MATCH("SOFR, FRED: Close",'Daily Data ADJ'!$1:$1,0))</f>
        <v>0.05</v>
      </c>
      <c r="E2195">
        <f>INDEX('Daily Data ADJ'!$1:$1048576,MATCH(Calc!$A2195,'Daily Data ADJ'!$A:$A,0),MATCH("UPRO, CBOE BZX: Close",'Daily Data ADJ'!$1:$1,0))</f>
        <v>58.024684749999999</v>
      </c>
      <c r="F2195">
        <f>INDEX('Daily Data ADJ'!$1:$1048576,MATCH(Calc!$A2195,'Daily Data ADJ'!$A:$A,0),MATCH("ES1!, CME_MINI: Close",'Daily Data ADJ'!$1:$1,0))</f>
        <v>4380</v>
      </c>
      <c r="G2195">
        <f>INDEX('Daily Data ADJ'!$1:$1048576,MATCH(Calc!$A2195,'Daily Data ADJ'!$A:$A,0),MATCH("ES2!, CME_MINI: Close",'Daily Data ADJ'!$1:$1,0))</f>
        <v>4372.5</v>
      </c>
      <c r="H2195">
        <f>INDEX('QUANDL MULTPL SP500_DIV_YIELD_M'!$A:$G,MATCH(Calc!$A2195,'QUANDL MULTPL SP500_DIV_YIELD_M'!$A:$A,1),MATCH('QUANDL MULTPL SP500_DIV_YIELD_M'!$E$1,'QUANDL MULTPL SP500_DIV_YIELD_M'!$A$1:$G$1,0))</f>
        <v>1.33</v>
      </c>
      <c r="I2195" s="5">
        <f t="shared" si="204"/>
        <v>6.4682572762744476E-3</v>
      </c>
      <c r="J2195" s="1">
        <f>A2195/24/60/60+DATE(1970,1,1)</f>
        <v>44617.604166666672</v>
      </c>
      <c r="K2195" s="3">
        <f t="shared" si="207"/>
        <v>1</v>
      </c>
      <c r="L2195" s="6">
        <f>(1+Chart!$F$4)^(1/(365/K2195))-1</f>
        <v>6.6592785027408397E-5</v>
      </c>
      <c r="M2195" s="6">
        <f t="shared" si="208"/>
        <v>2.1909069769510126E-6</v>
      </c>
      <c r="N2195" s="6">
        <f t="shared" si="209"/>
        <v>1.7664341963152808E-5</v>
      </c>
      <c r="O2195">
        <f>O2194*(B2195/B2194)</f>
        <v>430.76087683000537</v>
      </c>
      <c r="P2195">
        <f t="shared" si="205"/>
        <v>2022</v>
      </c>
      <c r="Q2195" s="1">
        <f t="shared" si="206"/>
        <v>44617.604166666672</v>
      </c>
      <c r="R2195">
        <f>IF(B2196="",R2194,IF(Q2195&gt;=Chart!$F$2,E2195,0))</f>
        <v>58.024684749999999</v>
      </c>
      <c r="S2195">
        <f>IF(B2196="",S2194,IFERROR(IF(AND(R2195&gt;0,R2194=0),R2195,(1+(B2196/B2195-1)*Calc!$Z$1)*S2194),0))</f>
        <v>57.825218018778614</v>
      </c>
      <c r="T2195">
        <f>IF(B2196="",T2194,IFERROR(IF(AND(R2195&gt;0,R2194=0),R2195,(1+(B2196/B2195-1)*Calc!$Z$1-L2196)*T2194),0))</f>
        <v>56.235971204246894</v>
      </c>
      <c r="U2195">
        <f>IF(B2196="",U2194,IFERROR(IF(AND(R2195&gt;0,R2194=0),R2195,(1+(B2196/B2195-1)*Calc!$Z$1-M2196*2)*U2194),0))</f>
        <v>57.721077041051977</v>
      </c>
      <c r="V2195">
        <f>IF(B2196="",V2194,IFERROR(IF(AND(R2195&gt;0,R2194=0),R2195,(1+(B2196/B2195-1)*Calc!$Z$1-N2196*2)*V2194),0))</f>
        <v>57.039063429515515</v>
      </c>
      <c r="W2195">
        <f>IF(ISNUMBER(C2195),C2195,W2194)</f>
        <v>0.08</v>
      </c>
      <c r="Y2195" s="1">
        <f>IF(AND(Q2195&gt;=Chart!$F$2,Q2195&lt;=Chart!$F$3),Q2195,#N/A)</f>
        <v>44617.604166666672</v>
      </c>
      <c r="Z2195">
        <f>IF(AND(Q2195&gt;=Chart!$F$2,Q2195&lt;=Chart!$F$3),R2195,#N/A)</f>
        <v>58.024684749999999</v>
      </c>
      <c r="AA2195">
        <f>IF(AND(Q2195&gt;=Chart!$F$2,Q2195&lt;=Chart!$F$3),S2195,#N/A)</f>
        <v>57.825218018778614</v>
      </c>
      <c r="AB2195">
        <f>IF(AND(Q2195&gt;=Chart!$F$2,Q2195&lt;=Chart!$F$3),T2195,#N/A)</f>
        <v>56.235971204246894</v>
      </c>
      <c r="AC2195">
        <f>IF(AND(Q2195&gt;=Chart!$F$2,Q2195&lt;=Chart!$F$3),U2195,#N/A)</f>
        <v>57.721077041051977</v>
      </c>
      <c r="AD2195">
        <f>IF(AND(Q2195&gt;=Chart!$F$2,Q2195&lt;=Chart!$F$3),V2195,#N/A)</f>
        <v>57.039063429515515</v>
      </c>
      <c r="AE2195">
        <f>IF(AND(Q2195&gt;=Chart!$F$2,Q2195&lt;=Chart!$F$3),I2195,#N/A)</f>
        <v>6.4682572762744476E-3</v>
      </c>
      <c r="AF2195">
        <f>IF(AND(Q2195&gt;=Chart!$F$2,Q2195&lt;=Chart!$F$3),H2195/100,#N/A)</f>
        <v>1.3300000000000001E-2</v>
      </c>
      <c r="AG2195">
        <f>IF(AND(Q2195&gt;=Chart!$F$2,Q2195&lt;=Chart!$F$3),W2195/100,#N/A)</f>
        <v>8.0000000000000004E-4</v>
      </c>
    </row>
    <row r="2196" spans="1:33" x14ac:dyDescent="0.25">
      <c r="A2196">
        <v>1646058600</v>
      </c>
      <c r="B2196">
        <f>INDEX('Daily Data ADJ'!$1:$1048576,MATCH(Calc!$A2196,'Daily Data ADJ'!$A:$A,0),MATCH("SPY, CBOE BZX: Close",'Daily Data ADJ'!$1:$1,0))</f>
        <v>429.65875877000002</v>
      </c>
      <c r="C2196">
        <f>INDEX('Daily Data ADJ'!$1:$1048576,MATCH(Calc!$A2196,'Daily Data ADJ'!$A:$A,0),MATCH("EFFR, FRED: Close",'Daily Data ADJ'!$1:$1,0))</f>
        <v>0.08</v>
      </c>
      <c r="D2196">
        <f>INDEX('Daily Data ADJ'!$1:$1048576,MATCH(Calc!$A2196,'Daily Data ADJ'!$A:$A,1),MATCH("SOFR, FRED: Close",'Daily Data ADJ'!$1:$1,0))</f>
        <v>0.05</v>
      </c>
      <c r="E2196">
        <f>INDEX('Daily Data ADJ'!$1:$1048576,MATCH(Calc!$A2196,'Daily Data ADJ'!$A:$A,0),MATCH("UPRO, CBOE BZX: Close",'Daily Data ADJ'!$1:$1,0))</f>
        <v>57.576732989999996</v>
      </c>
      <c r="F2196">
        <f>INDEX('Daily Data ADJ'!$1:$1048576,MATCH(Calc!$A2196,'Daily Data ADJ'!$A:$A,0),MATCH("ES1!, CME_MINI: Close",'Daily Data ADJ'!$1:$1,0))</f>
        <v>4368</v>
      </c>
      <c r="G2196">
        <f>INDEX('Daily Data ADJ'!$1:$1048576,MATCH(Calc!$A2196,'Daily Data ADJ'!$A:$A,0),MATCH("ES2!, CME_MINI: Close",'Daily Data ADJ'!$1:$1,0))</f>
        <v>4360</v>
      </c>
      <c r="H2196">
        <f>INDEX('QUANDL MULTPL SP500_DIV_YIELD_M'!$A:$G,MATCH(Calc!$A2196,'QUANDL MULTPL SP500_DIV_YIELD_M'!$A:$A,1),MATCH('QUANDL MULTPL SP500_DIV_YIELD_M'!$E$1,'QUANDL MULTPL SP500_DIV_YIELD_M'!$A$1:$G$1,0))</f>
        <v>1.39</v>
      </c>
      <c r="I2196" s="5">
        <f t="shared" si="204"/>
        <v>6.5940945046461842E-3</v>
      </c>
      <c r="J2196" s="1">
        <f>A2196/24/60/60+DATE(1970,1,1)</f>
        <v>44620.604166666672</v>
      </c>
      <c r="K2196" s="3">
        <f t="shared" si="207"/>
        <v>3</v>
      </c>
      <c r="L2196" s="6">
        <f>(1+Chart!$F$4)^(1/(365/K2196))-1</f>
        <v>1.9979165917494157E-4</v>
      </c>
      <c r="M2196" s="6">
        <f t="shared" si="208"/>
        <v>6.5727353308897563E-6</v>
      </c>
      <c r="N2196" s="6">
        <f t="shared" si="209"/>
        <v>5.4021584331875871E-5</v>
      </c>
      <c r="O2196">
        <f>O2195*(B2196/B2195)</f>
        <v>429.65875877000542</v>
      </c>
      <c r="P2196">
        <f t="shared" si="205"/>
        <v>2022</v>
      </c>
      <c r="Q2196" s="1">
        <f t="shared" si="206"/>
        <v>44620.604166666672</v>
      </c>
      <c r="R2196">
        <f>IF(B2197="",R2195,IF(Q2196&gt;=Chart!$F$2,E2196,0))</f>
        <v>57.576732989999996</v>
      </c>
      <c r="S2196">
        <f>IF(B2197="",S2195,IFERROR(IF(AND(R2196&gt;0,R2195=0),R2196,(1+(B2197/B2196-1)*Calc!$Z$1)*S2195),0))</f>
        <v>55.183134104021192</v>
      </c>
      <c r="T2196">
        <f>IF(B2197="",T2195,IFERROR(IF(AND(R2196&gt;0,R2195=0),R2196,(1+(B2197/B2196-1)*Calc!$Z$1-L2197)*T2195),0))</f>
        <v>53.662756432536177</v>
      </c>
      <c r="U2196">
        <f>IF(B2197="",U2195,IFERROR(IF(AND(R2196&gt;0,R2195=0),R2196,(1+(B2197/B2196-1)*Calc!$Z$1-M2197*2)*U2195),0))</f>
        <v>55.083498494060109</v>
      </c>
      <c r="V2196">
        <f>IF(B2197="",V2195,IFERROR(IF(AND(R2196&gt;0,R2195=0),R2196,(1+(B2197/B2196-1)*Calc!$Z$1-N2197*2)*V2195),0))</f>
        <v>54.430991624115656</v>
      </c>
      <c r="W2196">
        <f>IF(ISNUMBER(C2196),C2196,W2195)</f>
        <v>0.08</v>
      </c>
      <c r="Y2196" s="1">
        <f>IF(AND(Q2196&gt;=Chart!$F$2,Q2196&lt;=Chart!$F$3),Q2196,#N/A)</f>
        <v>44620.604166666672</v>
      </c>
      <c r="Z2196">
        <f>IF(AND(Q2196&gt;=Chart!$F$2,Q2196&lt;=Chart!$F$3),R2196,#N/A)</f>
        <v>57.576732989999996</v>
      </c>
      <c r="AA2196">
        <f>IF(AND(Q2196&gt;=Chart!$F$2,Q2196&lt;=Chart!$F$3),S2196,#N/A)</f>
        <v>55.183134104021192</v>
      </c>
      <c r="AB2196">
        <f>IF(AND(Q2196&gt;=Chart!$F$2,Q2196&lt;=Chart!$F$3),T2196,#N/A)</f>
        <v>53.662756432536177</v>
      </c>
      <c r="AC2196">
        <f>IF(AND(Q2196&gt;=Chart!$F$2,Q2196&lt;=Chart!$F$3),U2196,#N/A)</f>
        <v>55.083498494060109</v>
      </c>
      <c r="AD2196">
        <f>IF(AND(Q2196&gt;=Chart!$F$2,Q2196&lt;=Chart!$F$3),V2196,#N/A)</f>
        <v>54.430991624115656</v>
      </c>
      <c r="AE2196">
        <f>IF(AND(Q2196&gt;=Chart!$F$2,Q2196&lt;=Chart!$F$3),I2196,#N/A)</f>
        <v>6.5940945046461842E-3</v>
      </c>
      <c r="AF2196">
        <f>IF(AND(Q2196&gt;=Chart!$F$2,Q2196&lt;=Chart!$F$3),H2196/100,#N/A)</f>
        <v>1.3899999999999999E-2</v>
      </c>
      <c r="AG2196">
        <f>IF(AND(Q2196&gt;=Chart!$F$2,Q2196&lt;=Chart!$F$3),W2196/100,#N/A)</f>
        <v>8.0000000000000004E-4</v>
      </c>
    </row>
    <row r="2197" spans="1:33" x14ac:dyDescent="0.25">
      <c r="A2197">
        <v>1646145000</v>
      </c>
      <c r="B2197">
        <f>INDEX('Daily Data ADJ'!$1:$1048576,MATCH(Calc!$A2197,'Daily Data ADJ'!$A:$A,0),MATCH("SPY, CBOE BZX: Close",'Daily Data ADJ'!$1:$1,0))</f>
        <v>423.11493277</v>
      </c>
      <c r="C2197">
        <f>INDEX('Daily Data ADJ'!$1:$1048576,MATCH(Calc!$A2197,'Daily Data ADJ'!$A:$A,0),MATCH("EFFR, FRED: Close",'Daily Data ADJ'!$1:$1,0))</f>
        <v>0.08</v>
      </c>
      <c r="D2197">
        <f>INDEX('Daily Data ADJ'!$1:$1048576,MATCH(Calc!$A2197,'Daily Data ADJ'!$A:$A,1),MATCH("SOFR, FRED: Close",'Daily Data ADJ'!$1:$1,0))</f>
        <v>0.05</v>
      </c>
      <c r="E2197">
        <f>INDEX('Daily Data ADJ'!$1:$1048576,MATCH(Calc!$A2197,'Daily Data ADJ'!$A:$A,0),MATCH("UPRO, CBOE BZX: Close",'Daily Data ADJ'!$1:$1,0))</f>
        <v>55.028385200000002</v>
      </c>
      <c r="F2197">
        <f>INDEX('Daily Data ADJ'!$1:$1048576,MATCH(Calc!$A2197,'Daily Data ADJ'!$A:$A,0),MATCH("ES1!, CME_MINI: Close",'Daily Data ADJ'!$1:$1,0))</f>
        <v>4303.75</v>
      </c>
      <c r="G2197">
        <f>INDEX('Daily Data ADJ'!$1:$1048576,MATCH(Calc!$A2197,'Daily Data ADJ'!$A:$A,0),MATCH("ES2!, CME_MINI: Close",'Daily Data ADJ'!$1:$1,0))</f>
        <v>4295.25</v>
      </c>
      <c r="H2197">
        <f>INDEX('QUANDL MULTPL SP500_DIV_YIELD_M'!$A:$G,MATCH(Calc!$A2197,'QUANDL MULTPL SP500_DIV_YIELD_M'!$A:$A,1),MATCH('QUANDL MULTPL SP500_DIV_YIELD_M'!$E$1,'QUANDL MULTPL SP500_DIV_YIELD_M'!$A$1:$G$1,0))</f>
        <v>1.4</v>
      </c>
      <c r="I2197" s="5">
        <f t="shared" si="204"/>
        <v>6.1232863322120273E-3</v>
      </c>
      <c r="J2197" s="1">
        <f>A2197/24/60/60+DATE(1970,1,1)</f>
        <v>44621.604166666672</v>
      </c>
      <c r="K2197" s="3">
        <f t="shared" si="207"/>
        <v>1</v>
      </c>
      <c r="L2197" s="6">
        <f>(1+Chart!$F$4)^(1/(365/K2197))-1</f>
        <v>6.6592785027408397E-5</v>
      </c>
      <c r="M2197" s="6">
        <f t="shared" si="208"/>
        <v>2.1909069769510126E-6</v>
      </c>
      <c r="N2197" s="6">
        <f t="shared" si="209"/>
        <v>1.6725112999660396E-5</v>
      </c>
      <c r="O2197">
        <f>O2196*(B2197/B2196)</f>
        <v>423.11493277000534</v>
      </c>
      <c r="P2197">
        <f t="shared" si="205"/>
        <v>2022</v>
      </c>
      <c r="Q2197" s="1">
        <f t="shared" si="206"/>
        <v>44621.604166666672</v>
      </c>
      <c r="R2197">
        <f>IF(B2198="",R2196,IF(Q2197&gt;=Chart!$F$2,E2197,0))</f>
        <v>55.028385200000002</v>
      </c>
      <c r="S2197">
        <f>IF(B2198="",S2196,IFERROR(IF(AND(R2197&gt;0,R2196=0),R2197,(1+(B2198/B2197-1)*Calc!$Z$1)*S2196),0))</f>
        <v>58.228614759799903</v>
      </c>
      <c r="T2197">
        <f>IF(B2198="",T2196,IFERROR(IF(AND(R2197&gt;0,R2196=0),R2197,(1+(B2198/B2197-1)*Calc!$Z$1-L2198)*T2196),0))</f>
        <v>56.62075600033657</v>
      </c>
      <c r="U2197">
        <f>IF(B2198="",U2196,IFERROR(IF(AND(R2197&gt;0,R2196=0),R2197,(1+(B2198/B2197-1)*Calc!$Z$1-M2198*2)*U2196),0))</f>
        <v>58.123239033034743</v>
      </c>
      <c r="V2197">
        <f>IF(B2198="",V2196,IFERROR(IF(AND(R2197&gt;0,R2196=0),R2197,(1+(B2198/B2197-1)*Calc!$Z$1-N2198*2)*V2196),0))</f>
        <v>57.432898670594142</v>
      </c>
      <c r="W2197">
        <f>IF(ISNUMBER(C2197),C2197,W2196)</f>
        <v>0.08</v>
      </c>
      <c r="Y2197" s="1">
        <f>IF(AND(Q2197&gt;=Chart!$F$2,Q2197&lt;=Chart!$F$3),Q2197,#N/A)</f>
        <v>44621.604166666672</v>
      </c>
      <c r="Z2197">
        <f>IF(AND(Q2197&gt;=Chart!$F$2,Q2197&lt;=Chart!$F$3),R2197,#N/A)</f>
        <v>55.028385200000002</v>
      </c>
      <c r="AA2197">
        <f>IF(AND(Q2197&gt;=Chart!$F$2,Q2197&lt;=Chart!$F$3),S2197,#N/A)</f>
        <v>58.228614759799903</v>
      </c>
      <c r="AB2197">
        <f>IF(AND(Q2197&gt;=Chart!$F$2,Q2197&lt;=Chart!$F$3),T2197,#N/A)</f>
        <v>56.62075600033657</v>
      </c>
      <c r="AC2197">
        <f>IF(AND(Q2197&gt;=Chart!$F$2,Q2197&lt;=Chart!$F$3),U2197,#N/A)</f>
        <v>58.123239033034743</v>
      </c>
      <c r="AD2197">
        <f>IF(AND(Q2197&gt;=Chart!$F$2,Q2197&lt;=Chart!$F$3),V2197,#N/A)</f>
        <v>57.432898670594142</v>
      </c>
      <c r="AE2197">
        <f>IF(AND(Q2197&gt;=Chart!$F$2,Q2197&lt;=Chart!$F$3),I2197,#N/A)</f>
        <v>6.1232863322120273E-3</v>
      </c>
      <c r="AF2197">
        <f>IF(AND(Q2197&gt;=Chart!$F$2,Q2197&lt;=Chart!$F$3),H2197/100,#N/A)</f>
        <v>1.3999999999999999E-2</v>
      </c>
      <c r="AG2197">
        <f>IF(AND(Q2197&gt;=Chart!$F$2,Q2197&lt;=Chart!$F$3),W2197/100,#N/A)</f>
        <v>8.0000000000000004E-4</v>
      </c>
    </row>
    <row r="2198" spans="1:33" x14ac:dyDescent="0.25">
      <c r="A2198">
        <v>1646231400</v>
      </c>
      <c r="B2198">
        <f>INDEX('Daily Data ADJ'!$1:$1048576,MATCH(Calc!$A2198,'Daily Data ADJ'!$A:$A,0),MATCH("SPY, CBOE BZX: Close",'Daily Data ADJ'!$1:$1,0))</f>
        <v>430.89864159000001</v>
      </c>
      <c r="C2198">
        <f>INDEX('Daily Data ADJ'!$1:$1048576,MATCH(Calc!$A2198,'Daily Data ADJ'!$A:$A,0),MATCH("EFFR, FRED: Close",'Daily Data ADJ'!$1:$1,0))</f>
        <v>0.08</v>
      </c>
      <c r="D2198">
        <f>INDEX('Daily Data ADJ'!$1:$1048576,MATCH(Calc!$A2198,'Daily Data ADJ'!$A:$A,1),MATCH("SOFR, FRED: Close",'Daily Data ADJ'!$1:$1,0))</f>
        <v>0.05</v>
      </c>
      <c r="E2198">
        <f>INDEX('Daily Data ADJ'!$1:$1048576,MATCH(Calc!$A2198,'Daily Data ADJ'!$A:$A,0),MATCH("UPRO, CBOE BZX: Close",'Daily Data ADJ'!$1:$1,0))</f>
        <v>58.014730270000001</v>
      </c>
      <c r="F2198">
        <f>INDEX('Daily Data ADJ'!$1:$1048576,MATCH(Calc!$A2198,'Daily Data ADJ'!$A:$A,0),MATCH("ES1!, CME_MINI: Close",'Daily Data ADJ'!$1:$1,0))</f>
        <v>4381.75</v>
      </c>
      <c r="G2198">
        <f>INDEX('Daily Data ADJ'!$1:$1048576,MATCH(Calc!$A2198,'Daily Data ADJ'!$A:$A,0),MATCH("ES2!, CME_MINI: Close",'Daily Data ADJ'!$1:$1,0))</f>
        <v>4374</v>
      </c>
      <c r="H2198">
        <f>INDEX('QUANDL MULTPL SP500_DIV_YIELD_M'!$A:$G,MATCH(Calc!$A2198,'QUANDL MULTPL SP500_DIV_YIELD_M'!$A:$A,1),MATCH('QUANDL MULTPL SP500_DIV_YIELD_M'!$E$1,'QUANDL MULTPL SP500_DIV_YIELD_M'!$A$1:$G$1,0))</f>
        <v>1.4</v>
      </c>
      <c r="I2198" s="5">
        <f t="shared" si="204"/>
        <v>6.9439487881830381E-3</v>
      </c>
      <c r="J2198" s="1">
        <f>A2198/24/60/60+DATE(1970,1,1)</f>
        <v>44622.604166666672</v>
      </c>
      <c r="K2198" s="3">
        <f t="shared" si="207"/>
        <v>1</v>
      </c>
      <c r="L2198" s="6">
        <f>(1+Chart!$F$4)^(1/(365/K2198))-1</f>
        <v>6.6592785027408397E-5</v>
      </c>
      <c r="M2198" s="6">
        <f t="shared" si="208"/>
        <v>2.1909069769510126E-6</v>
      </c>
      <c r="N2198" s="6">
        <f t="shared" si="209"/>
        <v>1.895894850356683E-5</v>
      </c>
      <c r="O2198">
        <f>O2197*(B2198/B2197)</f>
        <v>430.89864159000547</v>
      </c>
      <c r="P2198">
        <f t="shared" si="205"/>
        <v>2022</v>
      </c>
      <c r="Q2198" s="1">
        <f t="shared" si="206"/>
        <v>44622.604166666672</v>
      </c>
      <c r="R2198">
        <f>IF(B2199="",R2197,IF(Q2198&gt;=Chart!$F$2,E2198,0))</f>
        <v>58.014730270000001</v>
      </c>
      <c r="S2198">
        <f>IF(B2199="",S2197,IFERROR(IF(AND(R2198&gt;0,R2197=0),R2198,(1+(B2199/B2198-1)*Calc!$Z$1)*S2197),0))</f>
        <v>57.358955390784324</v>
      </c>
      <c r="T2198">
        <f>IF(B2199="",T2197,IFERROR(IF(AND(R2198&gt;0,R2197=0),R2198,(1+(B2199/B2198-1)*Calc!$Z$1-L2199)*T2197),0))</f>
        <v>55.771339882463344</v>
      </c>
      <c r="U2198">
        <f>IF(B2199="",U2197,IFERROR(IF(AND(R2198&gt;0,R2197=0),R2198,(1+(B2199/B2198-1)*Calc!$Z$1-M2199*2)*U2197),0))</f>
        <v>57.254898792437615</v>
      </c>
      <c r="V2198">
        <f>IF(B2199="",V2197,IFERROR(IF(AND(R2198&gt;0,R2197=0),R2198,(1+(B2199/B2198-1)*Calc!$Z$1-N2199*2)*V2197),0))</f>
        <v>56.572957143945011</v>
      </c>
      <c r="W2198">
        <f>IF(ISNUMBER(C2198),C2198,W2197)</f>
        <v>0.08</v>
      </c>
      <c r="Y2198" s="1">
        <f>IF(AND(Q2198&gt;=Chart!$F$2,Q2198&lt;=Chart!$F$3),Q2198,#N/A)</f>
        <v>44622.604166666672</v>
      </c>
      <c r="Z2198">
        <f>IF(AND(Q2198&gt;=Chart!$F$2,Q2198&lt;=Chart!$F$3),R2198,#N/A)</f>
        <v>58.014730270000001</v>
      </c>
      <c r="AA2198">
        <f>IF(AND(Q2198&gt;=Chart!$F$2,Q2198&lt;=Chart!$F$3),S2198,#N/A)</f>
        <v>57.358955390784324</v>
      </c>
      <c r="AB2198">
        <f>IF(AND(Q2198&gt;=Chart!$F$2,Q2198&lt;=Chart!$F$3),T2198,#N/A)</f>
        <v>55.771339882463344</v>
      </c>
      <c r="AC2198">
        <f>IF(AND(Q2198&gt;=Chart!$F$2,Q2198&lt;=Chart!$F$3),U2198,#N/A)</f>
        <v>57.254898792437615</v>
      </c>
      <c r="AD2198">
        <f>IF(AND(Q2198&gt;=Chart!$F$2,Q2198&lt;=Chart!$F$3),V2198,#N/A)</f>
        <v>56.572957143945011</v>
      </c>
      <c r="AE2198">
        <f>IF(AND(Q2198&gt;=Chart!$F$2,Q2198&lt;=Chart!$F$3),I2198,#N/A)</f>
        <v>6.9439487881830381E-3</v>
      </c>
      <c r="AF2198">
        <f>IF(AND(Q2198&gt;=Chart!$F$2,Q2198&lt;=Chart!$F$3),H2198/100,#N/A)</f>
        <v>1.3999999999999999E-2</v>
      </c>
      <c r="AG2198">
        <f>IF(AND(Q2198&gt;=Chart!$F$2,Q2198&lt;=Chart!$F$3),W2198/100,#N/A)</f>
        <v>8.0000000000000004E-4</v>
      </c>
    </row>
    <row r="2199" spans="1:33" x14ac:dyDescent="0.25">
      <c r="A2199">
        <v>1646317800</v>
      </c>
      <c r="B2199">
        <f>INDEX('Daily Data ADJ'!$1:$1048576,MATCH(Calc!$A2199,'Daily Data ADJ'!$A:$A,0),MATCH("SPY, CBOE BZX: Close",'Daily Data ADJ'!$1:$1,0))</f>
        <v>428.75344749999999</v>
      </c>
      <c r="C2199">
        <f>INDEX('Daily Data ADJ'!$1:$1048576,MATCH(Calc!$A2199,'Daily Data ADJ'!$A:$A,0),MATCH("EFFR, FRED: Close",'Daily Data ADJ'!$1:$1,0))</f>
        <v>0.08</v>
      </c>
      <c r="D2199">
        <f>INDEX('Daily Data ADJ'!$1:$1048576,MATCH(Calc!$A2199,'Daily Data ADJ'!$A:$A,1),MATCH("SOFR, FRED: Close",'Daily Data ADJ'!$1:$1,0))</f>
        <v>0.05</v>
      </c>
      <c r="E2199">
        <f>INDEX('Daily Data ADJ'!$1:$1048576,MATCH(Calc!$A2199,'Daily Data ADJ'!$A:$A,0),MATCH("UPRO, CBOE BZX: Close",'Daily Data ADJ'!$1:$1,0))</f>
        <v>57.16859917</v>
      </c>
      <c r="F2199">
        <f>INDEX('Daily Data ADJ'!$1:$1048576,MATCH(Calc!$A2199,'Daily Data ADJ'!$A:$A,0),MATCH("ES1!, CME_MINI: Close",'Daily Data ADJ'!$1:$1,0))</f>
        <v>4359.25</v>
      </c>
      <c r="G2199">
        <f>INDEX('Daily Data ADJ'!$1:$1048576,MATCH(Calc!$A2199,'Daily Data ADJ'!$A:$A,0),MATCH("ES2!, CME_MINI: Close",'Daily Data ADJ'!$1:$1,0))</f>
        <v>4351.5</v>
      </c>
      <c r="H2199">
        <f>INDEX('QUANDL MULTPL SP500_DIV_YIELD_M'!$A:$G,MATCH(Calc!$A2199,'QUANDL MULTPL SP500_DIV_YIELD_M'!$A:$A,1),MATCH('QUANDL MULTPL SP500_DIV_YIELD_M'!$E$1,'QUANDL MULTPL SP500_DIV_YIELD_M'!$A$1:$G$1,0))</f>
        <v>1.4</v>
      </c>
      <c r="I2199" s="5">
        <f t="shared" si="204"/>
        <v>6.9076265641396656E-3</v>
      </c>
      <c r="J2199" s="1">
        <f>A2199/24/60/60+DATE(1970,1,1)</f>
        <v>44623.604166666672</v>
      </c>
      <c r="K2199" s="3">
        <f t="shared" si="207"/>
        <v>1</v>
      </c>
      <c r="L2199" s="6">
        <f>(1+Chart!$F$4)^(1/(365/K2199))-1</f>
        <v>6.6592785027408397E-5</v>
      </c>
      <c r="M2199" s="6">
        <f t="shared" si="208"/>
        <v>2.1909069769510126E-6</v>
      </c>
      <c r="N2199" s="6">
        <f t="shared" si="209"/>
        <v>1.8860118157215666E-5</v>
      </c>
      <c r="O2199">
        <f>O2198*(B2199/B2198)</f>
        <v>428.75344750000545</v>
      </c>
      <c r="P2199">
        <f t="shared" si="205"/>
        <v>2022</v>
      </c>
      <c r="Q2199" s="1">
        <f t="shared" si="206"/>
        <v>44623.604166666672</v>
      </c>
      <c r="R2199">
        <f>IF(B2200="",R2198,IF(Q2199&gt;=Chart!$F$2,E2199,0))</f>
        <v>57.16859917</v>
      </c>
      <c r="S2199">
        <f>IF(B2200="",S2198,IFERROR(IF(AND(R2199&gt;0,R2198=0),R2199,(1+(B2200/B2199-1)*Calc!$Z$1)*S2198),0))</f>
        <v>55.960887627382547</v>
      </c>
      <c r="T2199">
        <f>IF(B2200="",T2198,IFERROR(IF(AND(R2199&gt;0,R2198=0),R2199,(1+(B2200/B2199-1)*Calc!$Z$1-L2200)*T2198),0))</f>
        <v>54.40825470679777</v>
      </c>
      <c r="U2199">
        <f>IF(B2200="",U2198,IFERROR(IF(AND(R2199&gt;0,R2198=0),R2199,(1+(B2200/B2199-1)*Calc!$Z$1-M2200*2)*U2198),0))</f>
        <v>55.859116425310219</v>
      </c>
      <c r="V2199">
        <f>IF(B2200="",V2198,IFERROR(IF(AND(R2199&gt;0,R2198=0),R2199,(1+(B2200/B2199-1)*Calc!$Z$1-N2200*2)*V2198),0))</f>
        <v>55.192000238965583</v>
      </c>
      <c r="W2199">
        <f>IF(ISNUMBER(C2199),C2199,W2198)</f>
        <v>0.08</v>
      </c>
      <c r="Y2199" s="1">
        <f>IF(AND(Q2199&gt;=Chart!$F$2,Q2199&lt;=Chart!$F$3),Q2199,#N/A)</f>
        <v>44623.604166666672</v>
      </c>
      <c r="Z2199">
        <f>IF(AND(Q2199&gt;=Chart!$F$2,Q2199&lt;=Chart!$F$3),R2199,#N/A)</f>
        <v>57.16859917</v>
      </c>
      <c r="AA2199">
        <f>IF(AND(Q2199&gt;=Chart!$F$2,Q2199&lt;=Chart!$F$3),S2199,#N/A)</f>
        <v>55.960887627382547</v>
      </c>
      <c r="AB2199">
        <f>IF(AND(Q2199&gt;=Chart!$F$2,Q2199&lt;=Chart!$F$3),T2199,#N/A)</f>
        <v>54.40825470679777</v>
      </c>
      <c r="AC2199">
        <f>IF(AND(Q2199&gt;=Chart!$F$2,Q2199&lt;=Chart!$F$3),U2199,#N/A)</f>
        <v>55.859116425310219</v>
      </c>
      <c r="AD2199">
        <f>IF(AND(Q2199&gt;=Chart!$F$2,Q2199&lt;=Chart!$F$3),V2199,#N/A)</f>
        <v>55.192000238965583</v>
      </c>
      <c r="AE2199">
        <f>IF(AND(Q2199&gt;=Chart!$F$2,Q2199&lt;=Chart!$F$3),I2199,#N/A)</f>
        <v>6.9076265641396656E-3</v>
      </c>
      <c r="AF2199">
        <f>IF(AND(Q2199&gt;=Chart!$F$2,Q2199&lt;=Chart!$F$3),H2199/100,#N/A)</f>
        <v>1.3999999999999999E-2</v>
      </c>
      <c r="AG2199">
        <f>IF(AND(Q2199&gt;=Chart!$F$2,Q2199&lt;=Chart!$F$3),W2199/100,#N/A)</f>
        <v>8.0000000000000004E-4</v>
      </c>
    </row>
    <row r="2200" spans="1:33" x14ac:dyDescent="0.25">
      <c r="A2200">
        <v>1646404200</v>
      </c>
      <c r="B2200">
        <f>INDEX('Daily Data ADJ'!$1:$1048576,MATCH(Calc!$A2200,'Daily Data ADJ'!$A:$A,0),MATCH("SPY, CBOE BZX: Close",'Daily Data ADJ'!$1:$1,0))</f>
        <v>425.2699672</v>
      </c>
      <c r="C2200">
        <f>INDEX('Daily Data ADJ'!$1:$1048576,MATCH(Calc!$A2200,'Daily Data ADJ'!$A:$A,0),MATCH("EFFR, FRED: Close",'Daily Data ADJ'!$1:$1,0))</f>
        <v>0.08</v>
      </c>
      <c r="D2200">
        <f>INDEX('Daily Data ADJ'!$1:$1048576,MATCH(Calc!$A2200,'Daily Data ADJ'!$A:$A,1),MATCH("SOFR, FRED: Close",'Daily Data ADJ'!$1:$1,0))</f>
        <v>0.05</v>
      </c>
      <c r="E2200">
        <f>INDEX('Daily Data ADJ'!$1:$1048576,MATCH(Calc!$A2200,'Daily Data ADJ'!$A:$A,0),MATCH("UPRO, CBOE BZX: Close",'Daily Data ADJ'!$1:$1,0))</f>
        <v>55.784925950000002</v>
      </c>
      <c r="F2200">
        <f>INDEX('Daily Data ADJ'!$1:$1048576,MATCH(Calc!$A2200,'Daily Data ADJ'!$A:$A,0),MATCH("ES1!, CME_MINI: Close",'Daily Data ADJ'!$1:$1,0))</f>
        <v>4327.25</v>
      </c>
      <c r="G2200">
        <f>INDEX('Daily Data ADJ'!$1:$1048576,MATCH(Calc!$A2200,'Daily Data ADJ'!$A:$A,0),MATCH("ES2!, CME_MINI: Close",'Daily Data ADJ'!$1:$1,0))</f>
        <v>4319.25</v>
      </c>
      <c r="H2200">
        <f>INDEX('QUANDL MULTPL SP500_DIV_YIELD_M'!$A:$G,MATCH(Calc!$A2200,'QUANDL MULTPL SP500_DIV_YIELD_M'!$A:$A,1),MATCH('QUANDL MULTPL SP500_DIV_YIELD_M'!$E$1,'QUANDL MULTPL SP500_DIV_YIELD_M'!$A$1:$G$1,0))</f>
        <v>1.4</v>
      </c>
      <c r="I2200" s="5">
        <f t="shared" si="204"/>
        <v>6.6254851558062849E-3</v>
      </c>
      <c r="J2200" s="1">
        <f>A2200/24/60/60+DATE(1970,1,1)</f>
        <v>44624.604166666672</v>
      </c>
      <c r="K2200" s="3">
        <f t="shared" si="207"/>
        <v>1</v>
      </c>
      <c r="L2200" s="6">
        <f>(1+Chart!$F$4)^(1/(365/K2200))-1</f>
        <v>6.6592785027408397E-5</v>
      </c>
      <c r="M2200" s="6">
        <f t="shared" si="208"/>
        <v>2.1909069769510126E-6</v>
      </c>
      <c r="N2200" s="6">
        <f t="shared" si="209"/>
        <v>1.8092309133077578E-5</v>
      </c>
      <c r="O2200">
        <f>O2199*(B2200/B2199)</f>
        <v>425.2699672000054</v>
      </c>
      <c r="P2200">
        <f t="shared" si="205"/>
        <v>2022</v>
      </c>
      <c r="Q2200" s="1">
        <f t="shared" si="206"/>
        <v>44624.604166666672</v>
      </c>
      <c r="R2200">
        <f>IF(B2201="",R2199,IF(Q2200&gt;=Chart!$F$2,E2200,0))</f>
        <v>55.784925950000002</v>
      </c>
      <c r="S2200">
        <f>IF(B2201="",S2199,IFERROR(IF(AND(R2200&gt;0,R2199=0),R2200,(1+(B2201/B2200-1)*Calc!$Z$1)*S2199),0))</f>
        <v>51.011851077422257</v>
      </c>
      <c r="T2200">
        <f>IF(B2201="",T2199,IFERROR(IF(AND(R2200&gt;0,R2199=0),R2200,(1+(B2201/B2200-1)*Calc!$Z$1-L2201)*T2199),0))</f>
        <v>49.585658691817393</v>
      </c>
      <c r="U2200">
        <f>IF(B2201="",U2199,IFERROR(IF(AND(R2200&gt;0,R2199=0),R2200,(1+(B2201/B2200-1)*Calc!$Z$1-M2201*2)*U2199),0))</f>
        <v>50.91834596356496</v>
      </c>
      <c r="V2200">
        <f>IF(B2201="",V2199,IFERROR(IF(AND(R2200&gt;0,R2199=0),R2200,(1+(B2201/B2200-1)*Calc!$Z$1-N2201*2)*V2199),0))</f>
        <v>50.305387477949608</v>
      </c>
      <c r="W2200">
        <f>IF(ISNUMBER(C2200),C2200,W2199)</f>
        <v>0.08</v>
      </c>
      <c r="Y2200" s="1">
        <f>IF(AND(Q2200&gt;=Chart!$F$2,Q2200&lt;=Chart!$F$3),Q2200,#N/A)</f>
        <v>44624.604166666672</v>
      </c>
      <c r="Z2200">
        <f>IF(AND(Q2200&gt;=Chart!$F$2,Q2200&lt;=Chart!$F$3),R2200,#N/A)</f>
        <v>55.784925950000002</v>
      </c>
      <c r="AA2200">
        <f>IF(AND(Q2200&gt;=Chart!$F$2,Q2200&lt;=Chart!$F$3),S2200,#N/A)</f>
        <v>51.011851077422257</v>
      </c>
      <c r="AB2200">
        <f>IF(AND(Q2200&gt;=Chart!$F$2,Q2200&lt;=Chart!$F$3),T2200,#N/A)</f>
        <v>49.585658691817393</v>
      </c>
      <c r="AC2200">
        <f>IF(AND(Q2200&gt;=Chart!$F$2,Q2200&lt;=Chart!$F$3),U2200,#N/A)</f>
        <v>50.91834596356496</v>
      </c>
      <c r="AD2200">
        <f>IF(AND(Q2200&gt;=Chart!$F$2,Q2200&lt;=Chart!$F$3),V2200,#N/A)</f>
        <v>50.305387477949608</v>
      </c>
      <c r="AE2200">
        <f>IF(AND(Q2200&gt;=Chart!$F$2,Q2200&lt;=Chart!$F$3),I2200,#N/A)</f>
        <v>6.6254851558062849E-3</v>
      </c>
      <c r="AF2200">
        <f>IF(AND(Q2200&gt;=Chart!$F$2,Q2200&lt;=Chart!$F$3),H2200/100,#N/A)</f>
        <v>1.3999999999999999E-2</v>
      </c>
      <c r="AG2200">
        <f>IF(AND(Q2200&gt;=Chart!$F$2,Q2200&lt;=Chart!$F$3),W2200/100,#N/A)</f>
        <v>8.0000000000000004E-4</v>
      </c>
    </row>
    <row r="2201" spans="1:33" x14ac:dyDescent="0.25">
      <c r="A2201">
        <v>1646663400</v>
      </c>
      <c r="B2201">
        <f>INDEX('Daily Data ADJ'!$1:$1048576,MATCH(Calc!$A2201,'Daily Data ADJ'!$A:$A,0),MATCH("SPY, CBOE BZX: Close",'Daily Data ADJ'!$1:$1,0))</f>
        <v>412.73337422999998</v>
      </c>
      <c r="C2201">
        <f>INDEX('Daily Data ADJ'!$1:$1048576,MATCH(Calc!$A2201,'Daily Data ADJ'!$A:$A,0),MATCH("EFFR, FRED: Close",'Daily Data ADJ'!$1:$1,0))</f>
        <v>0.08</v>
      </c>
      <c r="D2201">
        <f>INDEX('Daily Data ADJ'!$1:$1048576,MATCH(Calc!$A2201,'Daily Data ADJ'!$A:$A,1),MATCH("SOFR, FRED: Close",'Daily Data ADJ'!$1:$1,0))</f>
        <v>0.05</v>
      </c>
      <c r="E2201">
        <f>INDEX('Daily Data ADJ'!$1:$1048576,MATCH(Calc!$A2201,'Daily Data ADJ'!$A:$A,0),MATCH("UPRO, CBOE BZX: Close",'Daily Data ADJ'!$1:$1,0))</f>
        <v>50.827593129999997</v>
      </c>
      <c r="F2201">
        <f>INDEX('Daily Data ADJ'!$1:$1048576,MATCH(Calc!$A2201,'Daily Data ADJ'!$A:$A,0),MATCH("ES1!, CME_MINI: Close",'Daily Data ADJ'!$1:$1,0))</f>
        <v>4198.5</v>
      </c>
      <c r="G2201">
        <f>INDEX('Daily Data ADJ'!$1:$1048576,MATCH(Calc!$A2201,'Daily Data ADJ'!$A:$A,0),MATCH("ES2!, CME_MINI: Close",'Daily Data ADJ'!$1:$1,0))</f>
        <v>4190.25</v>
      </c>
      <c r="H2201">
        <f>INDEX('QUANDL MULTPL SP500_DIV_YIELD_M'!$A:$G,MATCH(Calc!$A2201,'QUANDL MULTPL SP500_DIV_YIELD_M'!$A:$A,1),MATCH('QUANDL MULTPL SP500_DIV_YIELD_M'!$E$1,'QUANDL MULTPL SP500_DIV_YIELD_M'!$A$1:$G$1,0))</f>
        <v>1.4</v>
      </c>
      <c r="I2201" s="5">
        <f t="shared" si="204"/>
        <v>6.1631867392688416E-3</v>
      </c>
      <c r="J2201" s="1">
        <f>A2201/24/60/60+DATE(1970,1,1)</f>
        <v>44627.604166666672</v>
      </c>
      <c r="K2201" s="3">
        <f t="shared" si="207"/>
        <v>3</v>
      </c>
      <c r="L2201" s="6">
        <f>(1+Chart!$F$4)^(1/(365/K2201))-1</f>
        <v>1.9979165917494157E-4</v>
      </c>
      <c r="M2201" s="6">
        <f t="shared" si="208"/>
        <v>6.5727353308897563E-6</v>
      </c>
      <c r="N2201" s="6">
        <f t="shared" si="209"/>
        <v>5.050214078639037E-5</v>
      </c>
      <c r="O2201">
        <f>O2200*(B2201/B2200)</f>
        <v>412.73337423000521</v>
      </c>
      <c r="P2201">
        <f t="shared" si="205"/>
        <v>2022</v>
      </c>
      <c r="Q2201" s="1">
        <f t="shared" si="206"/>
        <v>44627.604166666672</v>
      </c>
      <c r="R2201">
        <f>IF(B2202="",R2200,IF(Q2201&gt;=Chart!$F$2,E2201,0))</f>
        <v>50.827593129999997</v>
      </c>
      <c r="S2201">
        <f>IF(B2202="",S2200,IFERROR(IF(AND(R2201&gt;0,R2200=0),R2201,(1+(B2202/B2201-1)*Calc!$Z$1)*S2200),0))</f>
        <v>49.851578662389699</v>
      </c>
      <c r="T2201">
        <f>IF(B2202="",T2200,IFERROR(IF(AND(R2201&gt;0,R2200=0),R2201,(1+(B2202/B2201-1)*Calc!$Z$1-L2202)*T2200),0))</f>
        <v>48.454523195299714</v>
      </c>
      <c r="U2201">
        <f>IF(B2202="",U2200,IFERROR(IF(AND(R2201&gt;0,R2200=0),R2201,(1+(B2202/B2201-1)*Calc!$Z$1-M2202*2)*U2200),0))</f>
        <v>49.759977222039851</v>
      </c>
      <c r="V2201">
        <f>IF(B2202="",V2200,IFERROR(IF(AND(R2201&gt;0,R2200=0),R2201,(1+(B2202/B2201-1)*Calc!$Z$1-N2202*2)*V2200),0))</f>
        <v>49.159505305147484</v>
      </c>
      <c r="W2201">
        <f>IF(ISNUMBER(C2201),C2201,W2200)</f>
        <v>0.08</v>
      </c>
      <c r="Y2201" s="1">
        <f>IF(AND(Q2201&gt;=Chart!$F$2,Q2201&lt;=Chart!$F$3),Q2201,#N/A)</f>
        <v>44627.604166666672</v>
      </c>
      <c r="Z2201">
        <f>IF(AND(Q2201&gt;=Chart!$F$2,Q2201&lt;=Chart!$F$3),R2201,#N/A)</f>
        <v>50.827593129999997</v>
      </c>
      <c r="AA2201">
        <f>IF(AND(Q2201&gt;=Chart!$F$2,Q2201&lt;=Chart!$F$3),S2201,#N/A)</f>
        <v>49.851578662389699</v>
      </c>
      <c r="AB2201">
        <f>IF(AND(Q2201&gt;=Chart!$F$2,Q2201&lt;=Chart!$F$3),T2201,#N/A)</f>
        <v>48.454523195299714</v>
      </c>
      <c r="AC2201">
        <f>IF(AND(Q2201&gt;=Chart!$F$2,Q2201&lt;=Chart!$F$3),U2201,#N/A)</f>
        <v>49.759977222039851</v>
      </c>
      <c r="AD2201">
        <f>IF(AND(Q2201&gt;=Chart!$F$2,Q2201&lt;=Chart!$F$3),V2201,#N/A)</f>
        <v>49.159505305147484</v>
      </c>
      <c r="AE2201">
        <f>IF(AND(Q2201&gt;=Chart!$F$2,Q2201&lt;=Chart!$F$3),I2201,#N/A)</f>
        <v>6.1631867392688416E-3</v>
      </c>
      <c r="AF2201">
        <f>IF(AND(Q2201&gt;=Chart!$F$2,Q2201&lt;=Chart!$F$3),H2201/100,#N/A)</f>
        <v>1.3999999999999999E-2</v>
      </c>
      <c r="AG2201">
        <f>IF(AND(Q2201&gt;=Chart!$F$2,Q2201&lt;=Chart!$F$3),W2201/100,#N/A)</f>
        <v>8.0000000000000004E-4</v>
      </c>
    </row>
    <row r="2202" spans="1:33" x14ac:dyDescent="0.25">
      <c r="A2202">
        <v>1646749800</v>
      </c>
      <c r="B2202">
        <f>INDEX('Daily Data ADJ'!$1:$1048576,MATCH(Calc!$A2202,'Daily Data ADJ'!$A:$A,0),MATCH("SPY, CBOE BZX: Close",'Daily Data ADJ'!$1:$1,0))</f>
        <v>409.60414616000003</v>
      </c>
      <c r="C2202">
        <f>INDEX('Daily Data ADJ'!$1:$1048576,MATCH(Calc!$A2202,'Daily Data ADJ'!$A:$A,0),MATCH("EFFR, FRED: Close",'Daily Data ADJ'!$1:$1,0))</f>
        <v>0.08</v>
      </c>
      <c r="D2202">
        <f>INDEX('Daily Data ADJ'!$1:$1048576,MATCH(Calc!$A2202,'Daily Data ADJ'!$A:$A,1),MATCH("SOFR, FRED: Close",'Daily Data ADJ'!$1:$1,0))</f>
        <v>0.05</v>
      </c>
      <c r="E2202">
        <f>INDEX('Daily Data ADJ'!$1:$1048576,MATCH(Calc!$A2202,'Daily Data ADJ'!$A:$A,0),MATCH("UPRO, CBOE BZX: Close",'Daily Data ADJ'!$1:$1,0))</f>
        <v>49.623100620000002</v>
      </c>
      <c r="F2202">
        <f>INDEX('Daily Data ADJ'!$1:$1048576,MATCH(Calc!$A2202,'Daily Data ADJ'!$A:$A,0),MATCH("ES1!, CME_MINI: Close",'Daily Data ADJ'!$1:$1,0))</f>
        <v>4168.75</v>
      </c>
      <c r="G2202">
        <f>INDEX('Daily Data ADJ'!$1:$1048576,MATCH(Calc!$A2202,'Daily Data ADJ'!$A:$A,0),MATCH("ES2!, CME_MINI: Close",'Daily Data ADJ'!$1:$1,0))</f>
        <v>4160.5</v>
      </c>
      <c r="H2202">
        <f>INDEX('QUANDL MULTPL SP500_DIV_YIELD_M'!$A:$G,MATCH(Calc!$A2202,'QUANDL MULTPL SP500_DIV_YIELD_M'!$A:$A,1),MATCH('QUANDL MULTPL SP500_DIV_YIELD_M'!$E$1,'QUANDL MULTPL SP500_DIV_YIELD_M'!$A$1:$G$1,0))</f>
        <v>1.4</v>
      </c>
      <c r="I2202" s="5">
        <f t="shared" si="204"/>
        <v>6.1074259285185256E-3</v>
      </c>
      <c r="J2202" s="1">
        <f>A2202/24/60/60+DATE(1970,1,1)</f>
        <v>44628.604166666672</v>
      </c>
      <c r="K2202" s="3">
        <f t="shared" si="207"/>
        <v>1</v>
      </c>
      <c r="L2202" s="6">
        <f>(1+Chart!$F$4)^(1/(365/K2202))-1</f>
        <v>6.6592785027408397E-5</v>
      </c>
      <c r="M2202" s="6">
        <f t="shared" si="208"/>
        <v>2.1909069769510126E-6</v>
      </c>
      <c r="N2202" s="6">
        <f t="shared" si="209"/>
        <v>1.6681923233896612E-5</v>
      </c>
      <c r="O2202">
        <f>O2201*(B2202/B2201)</f>
        <v>409.60414616000526</v>
      </c>
      <c r="P2202">
        <f t="shared" si="205"/>
        <v>2022</v>
      </c>
      <c r="Q2202" s="1">
        <f t="shared" si="206"/>
        <v>44628.604166666672</v>
      </c>
      <c r="R2202">
        <f>IF(B2203="",R2201,IF(Q2202&gt;=Chart!$F$2,E2202,0))</f>
        <v>49.623100620000002</v>
      </c>
      <c r="S2202">
        <f>IF(B2203="",S2201,IFERROR(IF(AND(R2202&gt;0,R2201=0),R2202,(1+(B2203/B2202-1)*Calc!$Z$1)*S2201),0))</f>
        <v>53.861262394795325</v>
      </c>
      <c r="T2202">
        <f>IF(B2203="",T2201,IFERROR(IF(AND(R2202&gt;0,R2201=0),R2202,(1+(B2203/B2202-1)*Calc!$Z$1-L2203)*T2201),0))</f>
        <v>52.348611636597717</v>
      </c>
      <c r="U2202">
        <f>IF(B2203="",U2201,IFERROR(IF(AND(R2202&gt;0,R2201=0),R2202,(1+(B2203/B2202-1)*Calc!$Z$1-M2203*2)*U2201),0))</f>
        <v>53.762075188821299</v>
      </c>
      <c r="V2202">
        <f>IF(B2203="",V2201,IFERROR(IF(AND(R2202&gt;0,R2201=0),R2202,(1+(B2203/B2202-1)*Calc!$Z$1-N2203*2)*V2201),0))</f>
        <v>53.111893514050919</v>
      </c>
      <c r="W2202">
        <f>IF(ISNUMBER(C2202),C2202,W2201)</f>
        <v>0.08</v>
      </c>
      <c r="Y2202" s="1">
        <f>IF(AND(Q2202&gt;=Chart!$F$2,Q2202&lt;=Chart!$F$3),Q2202,#N/A)</f>
        <v>44628.604166666672</v>
      </c>
      <c r="Z2202">
        <f>IF(AND(Q2202&gt;=Chart!$F$2,Q2202&lt;=Chart!$F$3),R2202,#N/A)</f>
        <v>49.623100620000002</v>
      </c>
      <c r="AA2202">
        <f>IF(AND(Q2202&gt;=Chart!$F$2,Q2202&lt;=Chart!$F$3),S2202,#N/A)</f>
        <v>53.861262394795325</v>
      </c>
      <c r="AB2202">
        <f>IF(AND(Q2202&gt;=Chart!$F$2,Q2202&lt;=Chart!$F$3),T2202,#N/A)</f>
        <v>52.348611636597717</v>
      </c>
      <c r="AC2202">
        <f>IF(AND(Q2202&gt;=Chart!$F$2,Q2202&lt;=Chart!$F$3),U2202,#N/A)</f>
        <v>53.762075188821299</v>
      </c>
      <c r="AD2202">
        <f>IF(AND(Q2202&gt;=Chart!$F$2,Q2202&lt;=Chart!$F$3),V2202,#N/A)</f>
        <v>53.111893514050919</v>
      </c>
      <c r="AE2202">
        <f>IF(AND(Q2202&gt;=Chart!$F$2,Q2202&lt;=Chart!$F$3),I2202,#N/A)</f>
        <v>6.1074259285185256E-3</v>
      </c>
      <c r="AF2202">
        <f>IF(AND(Q2202&gt;=Chart!$F$2,Q2202&lt;=Chart!$F$3),H2202/100,#N/A)</f>
        <v>1.3999999999999999E-2</v>
      </c>
      <c r="AG2202">
        <f>IF(AND(Q2202&gt;=Chart!$F$2,Q2202&lt;=Chart!$F$3),W2202/100,#N/A)</f>
        <v>8.0000000000000004E-4</v>
      </c>
    </row>
    <row r="2203" spans="1:33" x14ac:dyDescent="0.25">
      <c r="A2203">
        <v>1646836200</v>
      </c>
      <c r="B2203">
        <f>INDEX('Daily Data ADJ'!$1:$1048576,MATCH(Calc!$A2203,'Daily Data ADJ'!$A:$A,0),MATCH("SPY, CBOE BZX: Close",'Daily Data ADJ'!$1:$1,0))</f>
        <v>420.58596542999999</v>
      </c>
      <c r="C2203">
        <f>INDEX('Daily Data ADJ'!$1:$1048576,MATCH(Calc!$A2203,'Daily Data ADJ'!$A:$A,0),MATCH("EFFR, FRED: Close",'Daily Data ADJ'!$1:$1,0))</f>
        <v>0.08</v>
      </c>
      <c r="D2203">
        <f>INDEX('Daily Data ADJ'!$1:$1048576,MATCH(Calc!$A2203,'Daily Data ADJ'!$A:$A,1),MATCH("SOFR, FRED: Close",'Daily Data ADJ'!$1:$1,0))</f>
        <v>0.05</v>
      </c>
      <c r="E2203">
        <f>INDEX('Daily Data ADJ'!$1:$1048576,MATCH(Calc!$A2203,'Daily Data ADJ'!$A:$A,0),MATCH("UPRO, CBOE BZX: Close",'Daily Data ADJ'!$1:$1,0))</f>
        <v>53.654666460000001</v>
      </c>
      <c r="F2203">
        <f>INDEX('Daily Data ADJ'!$1:$1048576,MATCH(Calc!$A2203,'Daily Data ADJ'!$A:$A,0),MATCH("ES1!, CME_MINI: Close",'Daily Data ADJ'!$1:$1,0))</f>
        <v>4275.25</v>
      </c>
      <c r="G2203">
        <f>INDEX('Daily Data ADJ'!$1:$1048576,MATCH(Calc!$A2203,'Daily Data ADJ'!$A:$A,0),MATCH("ES2!, CME_MINI: Close",'Daily Data ADJ'!$1:$1,0))</f>
        <v>4266.75</v>
      </c>
      <c r="H2203">
        <f>INDEX('QUANDL MULTPL SP500_DIV_YIELD_M'!$A:$G,MATCH(Calc!$A2203,'QUANDL MULTPL SP500_DIV_YIELD_M'!$A:$A,1),MATCH('QUANDL MULTPL SP500_DIV_YIELD_M'!$E$1,'QUANDL MULTPL SP500_DIV_YIELD_M'!$A$1:$G$1,0))</f>
        <v>1.4</v>
      </c>
      <c r="I2203" s="5">
        <f t="shared" si="204"/>
        <v>6.0709346231457711E-3</v>
      </c>
      <c r="J2203" s="1">
        <f>A2203/24/60/60+DATE(1970,1,1)</f>
        <v>44629.604166666672</v>
      </c>
      <c r="K2203" s="3">
        <f t="shared" si="207"/>
        <v>1</v>
      </c>
      <c r="L2203" s="6">
        <f>(1+Chart!$F$4)^(1/(365/K2203))-1</f>
        <v>6.6592785027408397E-5</v>
      </c>
      <c r="M2203" s="6">
        <f t="shared" si="208"/>
        <v>2.1909069769510126E-6</v>
      </c>
      <c r="N2203" s="6">
        <f t="shared" si="209"/>
        <v>1.6582550490529258E-5</v>
      </c>
      <c r="O2203">
        <f>O2202*(B2203/B2202)</f>
        <v>420.58596543000533</v>
      </c>
      <c r="P2203">
        <f t="shared" si="205"/>
        <v>2022</v>
      </c>
      <c r="Q2203" s="1">
        <f t="shared" si="206"/>
        <v>44629.604166666672</v>
      </c>
      <c r="R2203">
        <f>IF(B2204="",R2202,IF(Q2203&gt;=Chart!$F$2,E2203,0))</f>
        <v>53.654666460000001</v>
      </c>
      <c r="S2203">
        <f>IF(B2204="",S2202,IFERROR(IF(AND(R2203&gt;0,R2202=0),R2203,(1+(B2204/B2203-1)*Calc!$Z$1)*S2202),0))</f>
        <v>53.13161940757756</v>
      </c>
      <c r="T2203">
        <f>IF(B2204="",T2202,IFERROR(IF(AND(R2203&gt;0,R2202=0),R2203,(1+(B2204/B2203-1)*Calc!$Z$1-L2204)*T2202),0))</f>
        <v>51.635974053087523</v>
      </c>
      <c r="U2203">
        <f>IF(B2204="",U2202,IFERROR(IF(AND(R2203&gt;0,R2202=0),R2203,(1+(B2204/B2203-1)*Calc!$Z$1-M2204*2)*U2202),0))</f>
        <v>53.03354028666444</v>
      </c>
      <c r="V2203">
        <f>IF(B2204="",V2202,IFERROR(IF(AND(R2203&gt;0,R2202=0),R2203,(1+(B2204/B2203-1)*Calc!$Z$1-N2204*2)*V2202),0))</f>
        <v>52.390852868169276</v>
      </c>
      <c r="W2203">
        <f>IF(ISNUMBER(C2203),C2203,W2202)</f>
        <v>0.08</v>
      </c>
      <c r="Y2203" s="1">
        <f>IF(AND(Q2203&gt;=Chart!$F$2,Q2203&lt;=Chart!$F$3),Q2203,#N/A)</f>
        <v>44629.604166666672</v>
      </c>
      <c r="Z2203">
        <f>IF(AND(Q2203&gt;=Chart!$F$2,Q2203&lt;=Chart!$F$3),R2203,#N/A)</f>
        <v>53.654666460000001</v>
      </c>
      <c r="AA2203">
        <f>IF(AND(Q2203&gt;=Chart!$F$2,Q2203&lt;=Chart!$F$3),S2203,#N/A)</f>
        <v>53.13161940757756</v>
      </c>
      <c r="AB2203">
        <f>IF(AND(Q2203&gt;=Chart!$F$2,Q2203&lt;=Chart!$F$3),T2203,#N/A)</f>
        <v>51.635974053087523</v>
      </c>
      <c r="AC2203">
        <f>IF(AND(Q2203&gt;=Chart!$F$2,Q2203&lt;=Chart!$F$3),U2203,#N/A)</f>
        <v>53.03354028666444</v>
      </c>
      <c r="AD2203">
        <f>IF(AND(Q2203&gt;=Chart!$F$2,Q2203&lt;=Chart!$F$3),V2203,#N/A)</f>
        <v>52.390852868169276</v>
      </c>
      <c r="AE2203">
        <f>IF(AND(Q2203&gt;=Chart!$F$2,Q2203&lt;=Chart!$F$3),I2203,#N/A)</f>
        <v>6.0709346231457711E-3</v>
      </c>
      <c r="AF2203">
        <f>IF(AND(Q2203&gt;=Chart!$F$2,Q2203&lt;=Chart!$F$3),H2203/100,#N/A)</f>
        <v>1.3999999999999999E-2</v>
      </c>
      <c r="AG2203">
        <f>IF(AND(Q2203&gt;=Chart!$F$2,Q2203&lt;=Chart!$F$3),W2203/100,#N/A)</f>
        <v>8.0000000000000004E-4</v>
      </c>
    </row>
    <row r="2204" spans="1:33" x14ac:dyDescent="0.25">
      <c r="A2204">
        <v>1646922600</v>
      </c>
      <c r="B2204">
        <f>INDEX('Daily Data ADJ'!$1:$1048576,MATCH(Calc!$A2204,'Daily Data ADJ'!$A:$A,0),MATCH("SPY, CBOE BZX: Close",'Daily Data ADJ'!$1:$1,0))</f>
        <v>418.68677983999999</v>
      </c>
      <c r="C2204">
        <f>INDEX('Daily Data ADJ'!$1:$1048576,MATCH(Calc!$A2204,'Daily Data ADJ'!$A:$A,0),MATCH("EFFR, FRED: Close",'Daily Data ADJ'!$1:$1,0))</f>
        <v>0.08</v>
      </c>
      <c r="D2204">
        <f>INDEX('Daily Data ADJ'!$1:$1048576,MATCH(Calc!$A2204,'Daily Data ADJ'!$A:$A,1),MATCH("SOFR, FRED: Close",'Daily Data ADJ'!$1:$1,0))</f>
        <v>0.05</v>
      </c>
      <c r="E2204">
        <f>INDEX('Daily Data ADJ'!$1:$1048576,MATCH(Calc!$A2204,'Daily Data ADJ'!$A:$A,0),MATCH("UPRO, CBOE BZX: Close",'Daily Data ADJ'!$1:$1,0))</f>
        <v>52.888171229999998</v>
      </c>
      <c r="F2204">
        <f>INDEX('Daily Data ADJ'!$1:$1048576,MATCH(Calc!$A2204,'Daily Data ADJ'!$A:$A,0),MATCH("ES1!, CME_MINI: Close",'Daily Data ADJ'!$1:$1,0))</f>
        <v>4257.25</v>
      </c>
      <c r="G2204">
        <f>INDEX('Daily Data ADJ'!$1:$1048576,MATCH(Calc!$A2204,'Daily Data ADJ'!$A:$A,0),MATCH("ES2!, CME_MINI: Close",'Daily Data ADJ'!$1:$1,0))</f>
        <v>4248</v>
      </c>
      <c r="H2204">
        <f>INDEX('QUANDL MULTPL SP500_DIV_YIELD_M'!$A:$G,MATCH(Calc!$A2204,'QUANDL MULTPL SP500_DIV_YIELD_M'!$A:$A,1),MATCH('QUANDL MULTPL SP500_DIV_YIELD_M'!$E$1,'QUANDL MULTPL SP500_DIV_YIELD_M'!$A$1:$G$1,0))</f>
        <v>1.4</v>
      </c>
      <c r="I2204" s="5">
        <f t="shared" si="204"/>
        <v>5.3372279827232777E-3</v>
      </c>
      <c r="J2204" s="1">
        <f>A2204/24/60/60+DATE(1970,1,1)</f>
        <v>44630.604166666672</v>
      </c>
      <c r="K2204" s="3">
        <f t="shared" si="207"/>
        <v>1</v>
      </c>
      <c r="L2204" s="6">
        <f>(1+Chart!$F$4)^(1/(365/K2204))-1</f>
        <v>6.6592785027408397E-5</v>
      </c>
      <c r="M2204" s="6">
        <f t="shared" si="208"/>
        <v>2.1909069769510126E-6</v>
      </c>
      <c r="N2204" s="6">
        <f t="shared" si="209"/>
        <v>1.4583765131748194E-5</v>
      </c>
      <c r="O2204">
        <f>O2203*(B2204/B2203)</f>
        <v>418.68677984000533</v>
      </c>
      <c r="P2204">
        <f t="shared" si="205"/>
        <v>2022</v>
      </c>
      <c r="Q2204" s="1">
        <f t="shared" si="206"/>
        <v>44630.604166666672</v>
      </c>
      <c r="R2204">
        <f>IF(B2205="",R2203,IF(Q2204&gt;=Chart!$F$2,E2204,0))</f>
        <v>52.888171229999998</v>
      </c>
      <c r="S2204">
        <f>IF(B2205="",S2203,IFERROR(IF(AND(R2204&gt;0,R2203=0),R2204,(1+(B2205/B2204-1)*Calc!$Z$1)*S2203),0))</f>
        <v>51.104905617569358</v>
      </c>
      <c r="T2204">
        <f>IF(B2205="",T2203,IFERROR(IF(AND(R2204&gt;0,R2203=0),R2204,(1+(B2205/B2204-1)*Calc!$Z$1-L2205)*T2203),0))</f>
        <v>49.662873301725973</v>
      </c>
      <c r="U2204">
        <f>IF(B2205="",U2203,IFERROR(IF(AND(R2204&gt;0,R2203=0),R2204,(1+(B2205/B2204-1)*Calc!$Z$1-M2205*2)*U2203),0))</f>
        <v>51.010335356693915</v>
      </c>
      <c r="V2204">
        <f>IF(B2205="",V2203,IFERROR(IF(AND(R2204&gt;0,R2203=0),R2204,(1+(B2205/B2204-1)*Calc!$Z$1-N2205*2)*V2203),0))</f>
        <v>50.388404504660038</v>
      </c>
      <c r="W2204">
        <f>IF(ISNUMBER(C2204),C2204,W2203)</f>
        <v>0.08</v>
      </c>
      <c r="Y2204" s="1">
        <f>IF(AND(Q2204&gt;=Chart!$F$2,Q2204&lt;=Chart!$F$3),Q2204,#N/A)</f>
        <v>44630.604166666672</v>
      </c>
      <c r="Z2204">
        <f>IF(AND(Q2204&gt;=Chart!$F$2,Q2204&lt;=Chart!$F$3),R2204,#N/A)</f>
        <v>52.888171229999998</v>
      </c>
      <c r="AA2204">
        <f>IF(AND(Q2204&gt;=Chart!$F$2,Q2204&lt;=Chart!$F$3),S2204,#N/A)</f>
        <v>51.104905617569358</v>
      </c>
      <c r="AB2204">
        <f>IF(AND(Q2204&gt;=Chart!$F$2,Q2204&lt;=Chart!$F$3),T2204,#N/A)</f>
        <v>49.662873301725973</v>
      </c>
      <c r="AC2204">
        <f>IF(AND(Q2204&gt;=Chart!$F$2,Q2204&lt;=Chart!$F$3),U2204,#N/A)</f>
        <v>51.010335356693915</v>
      </c>
      <c r="AD2204">
        <f>IF(AND(Q2204&gt;=Chart!$F$2,Q2204&lt;=Chart!$F$3),V2204,#N/A)</f>
        <v>50.388404504660038</v>
      </c>
      <c r="AE2204">
        <f>IF(AND(Q2204&gt;=Chart!$F$2,Q2204&lt;=Chart!$F$3),I2204,#N/A)</f>
        <v>5.3372279827232777E-3</v>
      </c>
      <c r="AF2204">
        <f>IF(AND(Q2204&gt;=Chart!$F$2,Q2204&lt;=Chart!$F$3),H2204/100,#N/A)</f>
        <v>1.3999999999999999E-2</v>
      </c>
      <c r="AG2204">
        <f>IF(AND(Q2204&gt;=Chart!$F$2,Q2204&lt;=Chart!$F$3),W2204/100,#N/A)</f>
        <v>8.0000000000000004E-4</v>
      </c>
    </row>
    <row r="2205" spans="1:33" x14ac:dyDescent="0.25">
      <c r="A2205">
        <v>1647009000</v>
      </c>
      <c r="B2205">
        <f>INDEX('Daily Data ADJ'!$1:$1048576,MATCH(Calc!$A2205,'Daily Data ADJ'!$A:$A,0),MATCH("SPY, CBOE BZX: Close",'Daily Data ADJ'!$1:$1,0))</f>
        <v>413.36315597999999</v>
      </c>
      <c r="C2205">
        <f>INDEX('Daily Data ADJ'!$1:$1048576,MATCH(Calc!$A2205,'Daily Data ADJ'!$A:$A,0),MATCH("EFFR, FRED: Close",'Daily Data ADJ'!$1:$1,0))</f>
        <v>0.08</v>
      </c>
      <c r="D2205">
        <f>INDEX('Daily Data ADJ'!$1:$1048576,MATCH(Calc!$A2205,'Daily Data ADJ'!$A:$A,1),MATCH("SOFR, FRED: Close",'Daily Data ADJ'!$1:$1,0))</f>
        <v>0.05</v>
      </c>
      <c r="E2205">
        <f>INDEX('Daily Data ADJ'!$1:$1048576,MATCH(Calc!$A2205,'Daily Data ADJ'!$A:$A,0),MATCH("UPRO, CBOE BZX: Close",'Daily Data ADJ'!$1:$1,0))</f>
        <v>50.907229000000001</v>
      </c>
      <c r="F2205">
        <f>INDEX('Daily Data ADJ'!$1:$1048576,MATCH(Calc!$A2205,'Daily Data ADJ'!$A:$A,0),MATCH("ES1!, CME_MINI: Close",'Daily Data ADJ'!$1:$1,0))</f>
        <v>4192.5</v>
      </c>
      <c r="G2205">
        <f>INDEX('Daily Data ADJ'!$1:$1048576,MATCH(Calc!$A2205,'Daily Data ADJ'!$A:$A,0),MATCH("ES2!, CME_MINI: Close",'Daily Data ADJ'!$1:$1,0))</f>
        <v>4192.5</v>
      </c>
      <c r="H2205">
        <f>INDEX('QUANDL MULTPL SP500_DIV_YIELD_M'!$A:$G,MATCH(Calc!$A2205,'QUANDL MULTPL SP500_DIV_YIELD_M'!$A:$A,1),MATCH('QUANDL MULTPL SP500_DIV_YIELD_M'!$E$1,'QUANDL MULTPL SP500_DIV_YIELD_M'!$A$1:$G$1,0))</f>
        <v>1.4</v>
      </c>
      <c r="I2205" s="5">
        <f t="shared" si="204"/>
        <v>1.3999999999999999E-2</v>
      </c>
      <c r="J2205" s="1">
        <f>A2205/24/60/60+DATE(1970,1,1)</f>
        <v>44631.604166666672</v>
      </c>
      <c r="K2205" s="3">
        <f t="shared" si="207"/>
        <v>1</v>
      </c>
      <c r="L2205" s="6">
        <f>(1+Chart!$F$4)^(1/(365/K2205))-1</f>
        <v>6.6592785027408397E-5</v>
      </c>
      <c r="M2205" s="6">
        <f t="shared" si="208"/>
        <v>2.1909069769510126E-6</v>
      </c>
      <c r="N2205" s="6">
        <f t="shared" si="209"/>
        <v>3.8090876586904798E-5</v>
      </c>
      <c r="O2205">
        <f>O2204*(B2205/B2204)</f>
        <v>413.36315598000527</v>
      </c>
      <c r="P2205">
        <f t="shared" si="205"/>
        <v>2022</v>
      </c>
      <c r="Q2205" s="1">
        <f t="shared" si="206"/>
        <v>44631.604166666672</v>
      </c>
      <c r="R2205">
        <f>IF(B2206="",R2204,IF(Q2205&gt;=Chart!$F$2,E2205,0))</f>
        <v>50.907229000000001</v>
      </c>
      <c r="S2205">
        <f>IF(B2206="",S2204,IFERROR(IF(AND(R2205&gt;0,R2204=0),R2205,(1+(B2206/B2205-1)*Calc!$Z$1)*S2204),0))</f>
        <v>49.984434790718922</v>
      </c>
      <c r="T2205">
        <f>IF(B2206="",T2204,IFERROR(IF(AND(R2205&gt;0,R2204=0),R2205,(1+(B2206/B2205-1)*Calc!$Z$1-L2206)*T2204),0))</f>
        <v>48.564234508513806</v>
      </c>
      <c r="U2205">
        <f>IF(B2206="",U2204,IFERROR(IF(AND(R2205&gt;0,R2204=0),R2205,(1+(B2206/B2205-1)*Calc!$Z$1-M2206*2)*U2204),0))</f>
        <v>49.891276733413036</v>
      </c>
      <c r="V2205">
        <f>IF(B2206="",V2204,IFERROR(IF(AND(R2205&gt;0,R2204=0),R2205,(1+(B2206/B2205-1)*Calc!$Z$1-N2206*2)*V2204),0))</f>
        <v>49.27189942918131</v>
      </c>
      <c r="W2205">
        <f>IF(ISNUMBER(C2205),C2205,W2204)</f>
        <v>0.08</v>
      </c>
      <c r="Y2205" s="1">
        <f>IF(AND(Q2205&gt;=Chart!$F$2,Q2205&lt;=Chart!$F$3),Q2205,#N/A)</f>
        <v>44631.604166666672</v>
      </c>
      <c r="Z2205">
        <f>IF(AND(Q2205&gt;=Chart!$F$2,Q2205&lt;=Chart!$F$3),R2205,#N/A)</f>
        <v>50.907229000000001</v>
      </c>
      <c r="AA2205">
        <f>IF(AND(Q2205&gt;=Chart!$F$2,Q2205&lt;=Chart!$F$3),S2205,#N/A)</f>
        <v>49.984434790718922</v>
      </c>
      <c r="AB2205">
        <f>IF(AND(Q2205&gt;=Chart!$F$2,Q2205&lt;=Chart!$F$3),T2205,#N/A)</f>
        <v>48.564234508513806</v>
      </c>
      <c r="AC2205">
        <f>IF(AND(Q2205&gt;=Chart!$F$2,Q2205&lt;=Chart!$F$3),U2205,#N/A)</f>
        <v>49.891276733413036</v>
      </c>
      <c r="AD2205">
        <f>IF(AND(Q2205&gt;=Chart!$F$2,Q2205&lt;=Chart!$F$3),V2205,#N/A)</f>
        <v>49.27189942918131</v>
      </c>
      <c r="AE2205">
        <f>IF(AND(Q2205&gt;=Chart!$F$2,Q2205&lt;=Chart!$F$3),I2205,#N/A)</f>
        <v>1.3999999999999999E-2</v>
      </c>
      <c r="AF2205">
        <f>IF(AND(Q2205&gt;=Chart!$F$2,Q2205&lt;=Chart!$F$3),H2205/100,#N/A)</f>
        <v>1.3999999999999999E-2</v>
      </c>
      <c r="AG2205">
        <f>IF(AND(Q2205&gt;=Chart!$F$2,Q2205&lt;=Chart!$F$3),W2205/100,#N/A)</f>
        <v>8.0000000000000004E-4</v>
      </c>
    </row>
    <row r="2206" spans="1:33" x14ac:dyDescent="0.25">
      <c r="A2206">
        <v>1647264600</v>
      </c>
      <c r="B2206">
        <f>INDEX('Daily Data ADJ'!$1:$1048576,MATCH(Calc!$A2206,'Daily Data ADJ'!$A:$A,0),MATCH("SPY, CBOE BZX: Close",'Daily Data ADJ'!$1:$1,0))</f>
        <v>410.34217165000001</v>
      </c>
      <c r="C2206">
        <f>INDEX('Daily Data ADJ'!$1:$1048576,MATCH(Calc!$A2206,'Daily Data ADJ'!$A:$A,0),MATCH("EFFR, FRED: Close",'Daily Data ADJ'!$1:$1,0))</f>
        <v>0.08</v>
      </c>
      <c r="D2206">
        <f>INDEX('Daily Data ADJ'!$1:$1048576,MATCH(Calc!$A2206,'Daily Data ADJ'!$A:$A,1),MATCH("SOFR, FRED: Close",'Daily Data ADJ'!$1:$1,0))</f>
        <v>0.05</v>
      </c>
      <c r="E2206">
        <f>INDEX('Daily Data ADJ'!$1:$1048576,MATCH(Calc!$A2206,'Daily Data ADJ'!$A:$A,0),MATCH("UPRO, CBOE BZX: Close",'Daily Data ADJ'!$1:$1,0))</f>
        <v>49.772417869999998</v>
      </c>
      <c r="F2206">
        <f>INDEX('Daily Data ADJ'!$1:$1048576,MATCH(Calc!$A2206,'Daily Data ADJ'!$A:$A,0),MATCH("ES1!, CME_MINI: Close",'Daily Data ADJ'!$1:$1,0))</f>
        <v>4163.5</v>
      </c>
      <c r="G2206">
        <f>INDEX('Daily Data ADJ'!$1:$1048576,MATCH(Calc!$A2206,'Daily Data ADJ'!$A:$A,0),MATCH("ES2!, CME_MINI: Close",'Daily Data ADJ'!$1:$1,0))</f>
        <v>4164</v>
      </c>
      <c r="H2206">
        <f>INDEX('QUANDL MULTPL SP500_DIV_YIELD_M'!$A:$G,MATCH(Calc!$A2206,'QUANDL MULTPL SP500_DIV_YIELD_M'!$A:$A,1),MATCH('QUANDL MULTPL SP500_DIV_YIELD_M'!$E$1,'QUANDL MULTPL SP500_DIV_YIELD_M'!$A$1:$G$1,0))</f>
        <v>1.4</v>
      </c>
      <c r="I2206" s="5">
        <f t="shared" si="204"/>
        <v>1.4480451615864517E-2</v>
      </c>
      <c r="J2206" s="1">
        <f>A2206/24/60/60+DATE(1970,1,1)</f>
        <v>44634.5625</v>
      </c>
      <c r="K2206" s="3">
        <f t="shared" si="207"/>
        <v>2.9583333333284827</v>
      </c>
      <c r="L2206" s="6">
        <f>(1+Chart!$F$4)^(1/(365/K2206))-1</f>
        <v>1.9701650168846285E-4</v>
      </c>
      <c r="M2206" s="6">
        <f t="shared" si="208"/>
        <v>6.4814470444041206E-6</v>
      </c>
      <c r="N2206" s="6">
        <f t="shared" si="209"/>
        <v>1.1652955035423851E-4</v>
      </c>
      <c r="O2206">
        <f>O2205*(B2206/B2205)</f>
        <v>410.34217165000524</v>
      </c>
      <c r="P2206">
        <f t="shared" si="205"/>
        <v>2022</v>
      </c>
      <c r="Q2206" s="1">
        <f t="shared" si="206"/>
        <v>44634.5625</v>
      </c>
      <c r="R2206">
        <f>IF(B2207="",R2205,IF(Q2206&gt;=Chart!$F$2,E2206,0))</f>
        <v>49.772417869999998</v>
      </c>
      <c r="S2206">
        <f>IF(B2207="",S2205,IFERROR(IF(AND(R2206&gt;0,R2205=0),R2206,(1+(B2207/B2206-1)*Calc!$Z$1)*S2205),0))</f>
        <v>53.281969085773305</v>
      </c>
      <c r="T2206">
        <f>IF(B2207="",T2205,IFERROR(IF(AND(R2206&gt;0,R2205=0),R2206,(1+(B2207/B2206-1)*Calc!$Z$1-L2207)*T2205),0))</f>
        <v>51.764842426390622</v>
      </c>
      <c r="U2206">
        <f>IF(B2207="",U2205,IFERROR(IF(AND(R2206&gt;0,R2205=0),R2206,(1+(B2207/B2206-1)*Calc!$Z$1-M2207*2)*U2205),0))</f>
        <v>53.182446663200309</v>
      </c>
      <c r="V2206">
        <f>IF(B2207="",V2205,IFERROR(IF(AND(R2206&gt;0,R2205=0),R2206,(1+(B2207/B2206-1)*Calc!$Z$1-N2207*2)*V2205),0))</f>
        <v>52.518548091196372</v>
      </c>
      <c r="W2206">
        <f>IF(ISNUMBER(C2206),C2206,W2205)</f>
        <v>0.08</v>
      </c>
      <c r="Y2206" s="1">
        <f>IF(AND(Q2206&gt;=Chart!$F$2,Q2206&lt;=Chart!$F$3),Q2206,#N/A)</f>
        <v>44634.5625</v>
      </c>
      <c r="Z2206">
        <f>IF(AND(Q2206&gt;=Chart!$F$2,Q2206&lt;=Chart!$F$3),R2206,#N/A)</f>
        <v>49.772417869999998</v>
      </c>
      <c r="AA2206">
        <f>IF(AND(Q2206&gt;=Chart!$F$2,Q2206&lt;=Chart!$F$3),S2206,#N/A)</f>
        <v>53.281969085773305</v>
      </c>
      <c r="AB2206">
        <f>IF(AND(Q2206&gt;=Chart!$F$2,Q2206&lt;=Chart!$F$3),T2206,#N/A)</f>
        <v>51.764842426390622</v>
      </c>
      <c r="AC2206">
        <f>IF(AND(Q2206&gt;=Chart!$F$2,Q2206&lt;=Chart!$F$3),U2206,#N/A)</f>
        <v>53.182446663200309</v>
      </c>
      <c r="AD2206">
        <f>IF(AND(Q2206&gt;=Chart!$F$2,Q2206&lt;=Chart!$F$3),V2206,#N/A)</f>
        <v>52.518548091196372</v>
      </c>
      <c r="AE2206">
        <f>IF(AND(Q2206&gt;=Chart!$F$2,Q2206&lt;=Chart!$F$3),I2206,#N/A)</f>
        <v>1.4480451615864517E-2</v>
      </c>
      <c r="AF2206">
        <f>IF(AND(Q2206&gt;=Chart!$F$2,Q2206&lt;=Chart!$F$3),H2206/100,#N/A)</f>
        <v>1.3999999999999999E-2</v>
      </c>
      <c r="AG2206">
        <f>IF(AND(Q2206&gt;=Chart!$F$2,Q2206&lt;=Chart!$F$3),W2206/100,#N/A)</f>
        <v>8.0000000000000004E-4</v>
      </c>
    </row>
    <row r="2207" spans="1:33" x14ac:dyDescent="0.25">
      <c r="A2207">
        <v>1647351000</v>
      </c>
      <c r="B2207">
        <f>INDEX('Daily Data ADJ'!$1:$1048576,MATCH(Calc!$A2207,'Daily Data ADJ'!$A:$A,0),MATCH("SPY, CBOE BZX: Close",'Daily Data ADJ'!$1:$1,0))</f>
        <v>419.36576329000002</v>
      </c>
      <c r="C2207">
        <f>INDEX('Daily Data ADJ'!$1:$1048576,MATCH(Calc!$A2207,'Daily Data ADJ'!$A:$A,0),MATCH("EFFR, FRED: Close",'Daily Data ADJ'!$1:$1,0))</f>
        <v>0.08</v>
      </c>
      <c r="D2207">
        <f>INDEX('Daily Data ADJ'!$1:$1048576,MATCH(Calc!$A2207,'Daily Data ADJ'!$A:$A,1),MATCH("SOFR, FRED: Close",'Daily Data ADJ'!$1:$1,0))</f>
        <v>0.05</v>
      </c>
      <c r="E2207">
        <f>INDEX('Daily Data ADJ'!$1:$1048576,MATCH(Calc!$A2207,'Daily Data ADJ'!$A:$A,0),MATCH("UPRO, CBOE BZX: Close",'Daily Data ADJ'!$1:$1,0))</f>
        <v>53.057397450000003</v>
      </c>
      <c r="F2207">
        <f>INDEX('Daily Data ADJ'!$1:$1048576,MATCH(Calc!$A2207,'Daily Data ADJ'!$A:$A,0),MATCH("ES1!, CME_MINI: Close",'Daily Data ADJ'!$1:$1,0))</f>
        <v>4253.75</v>
      </c>
      <c r="G2207">
        <f>INDEX('Daily Data ADJ'!$1:$1048576,MATCH(Calc!$A2207,'Daily Data ADJ'!$A:$A,0),MATCH("ES2!, CME_MINI: Close",'Daily Data ADJ'!$1:$1,0))</f>
        <v>4254.25</v>
      </c>
      <c r="H2207">
        <f>INDEX('QUANDL MULTPL SP500_DIV_YIELD_M'!$A:$G,MATCH(Calc!$A2207,'QUANDL MULTPL SP500_DIV_YIELD_M'!$A:$A,1),MATCH('QUANDL MULTPL SP500_DIV_YIELD_M'!$E$1,'QUANDL MULTPL SP500_DIV_YIELD_M'!$A$1:$G$1,0))</f>
        <v>1.4</v>
      </c>
      <c r="I2207" s="5">
        <f t="shared" si="204"/>
        <v>1.4470256281555058E-2</v>
      </c>
      <c r="J2207" s="1">
        <f>A2207/24/60/60+DATE(1970,1,1)</f>
        <v>44635.5625</v>
      </c>
      <c r="K2207" s="3">
        <f t="shared" si="207"/>
        <v>1</v>
      </c>
      <c r="L2207" s="6">
        <f>(1+Chart!$F$4)^(1/(365/K2207))-1</f>
        <v>6.6592785027408397E-5</v>
      </c>
      <c r="M2207" s="6">
        <f t="shared" si="208"/>
        <v>2.1909069769510126E-6</v>
      </c>
      <c r="N2207" s="6">
        <f t="shared" si="209"/>
        <v>3.9361216427336032E-5</v>
      </c>
      <c r="O2207">
        <f>O2206*(B2207/B2206)</f>
        <v>419.36576329000536</v>
      </c>
      <c r="P2207">
        <f t="shared" si="205"/>
        <v>2022</v>
      </c>
      <c r="Q2207" s="1">
        <f t="shared" si="206"/>
        <v>44635.5625</v>
      </c>
      <c r="R2207">
        <f>IF(B2208="",R2206,IF(Q2207&gt;=Chart!$F$2,E2207,0))</f>
        <v>53.057397450000003</v>
      </c>
      <c r="S2207">
        <f>IF(B2208="",S2206,IFERROR(IF(AND(R2207&gt;0,R2206=0),R2207,(1+(B2208/B2207-1)*Calc!$Z$1)*S2206),0))</f>
        <v>56.826432150317871</v>
      </c>
      <c r="T2207">
        <f>IF(B2208="",T2206,IFERROR(IF(AND(R2207&gt;0,R2206=0),R2207,(1+(B2208/B2207-1)*Calc!$Z$1-L2208)*T2206),0))</f>
        <v>55.204934889696879</v>
      </c>
      <c r="U2207">
        <f>IF(B2208="",U2206,IFERROR(IF(AND(R2207&gt;0,R2206=0),R2207,(1+(B2208/B2207-1)*Calc!$Z$1-M2208*2)*U2206),0))</f>
        <v>56.720056187004801</v>
      </c>
      <c r="V2207">
        <f>IF(B2208="",V2206,IFERROR(IF(AND(R2207&gt;0,R2206=0),R2207,(1+(B2208/B2207-1)*Calc!$Z$1-N2208*2)*V2206),0))</f>
        <v>56.008029599237737</v>
      </c>
      <c r="W2207">
        <f>IF(ISNUMBER(C2207),C2207,W2206)</f>
        <v>0.08</v>
      </c>
      <c r="Y2207" s="1">
        <f>IF(AND(Q2207&gt;=Chart!$F$2,Q2207&lt;=Chart!$F$3),Q2207,#N/A)</f>
        <v>44635.5625</v>
      </c>
      <c r="Z2207">
        <f>IF(AND(Q2207&gt;=Chart!$F$2,Q2207&lt;=Chart!$F$3),R2207,#N/A)</f>
        <v>53.057397450000003</v>
      </c>
      <c r="AA2207">
        <f>IF(AND(Q2207&gt;=Chart!$F$2,Q2207&lt;=Chart!$F$3),S2207,#N/A)</f>
        <v>56.826432150317871</v>
      </c>
      <c r="AB2207">
        <f>IF(AND(Q2207&gt;=Chart!$F$2,Q2207&lt;=Chart!$F$3),T2207,#N/A)</f>
        <v>55.204934889696879</v>
      </c>
      <c r="AC2207">
        <f>IF(AND(Q2207&gt;=Chart!$F$2,Q2207&lt;=Chart!$F$3),U2207,#N/A)</f>
        <v>56.720056187004801</v>
      </c>
      <c r="AD2207">
        <f>IF(AND(Q2207&gt;=Chart!$F$2,Q2207&lt;=Chart!$F$3),V2207,#N/A)</f>
        <v>56.008029599237737</v>
      </c>
      <c r="AE2207">
        <f>IF(AND(Q2207&gt;=Chart!$F$2,Q2207&lt;=Chart!$F$3),I2207,#N/A)</f>
        <v>1.4470256281555058E-2</v>
      </c>
      <c r="AF2207">
        <f>IF(AND(Q2207&gt;=Chart!$F$2,Q2207&lt;=Chart!$F$3),H2207/100,#N/A)</f>
        <v>1.3999999999999999E-2</v>
      </c>
      <c r="AG2207">
        <f>IF(AND(Q2207&gt;=Chart!$F$2,Q2207&lt;=Chart!$F$3),W2207/100,#N/A)</f>
        <v>8.0000000000000004E-4</v>
      </c>
    </row>
    <row r="2208" spans="1:33" x14ac:dyDescent="0.25">
      <c r="A2208">
        <v>1647437400</v>
      </c>
      <c r="B2208">
        <f>INDEX('Daily Data ADJ'!$1:$1048576,MATCH(Calc!$A2208,'Daily Data ADJ'!$A:$A,0),MATCH("SPY, CBOE BZX: Close",'Daily Data ADJ'!$1:$1,0))</f>
        <v>428.66488444999999</v>
      </c>
      <c r="C2208">
        <f>INDEX('Daily Data ADJ'!$1:$1048576,MATCH(Calc!$A2208,'Daily Data ADJ'!$A:$A,0),MATCH("EFFR, FRED: Close",'Daily Data ADJ'!$1:$1,0))</f>
        <v>0.08</v>
      </c>
      <c r="D2208">
        <f>INDEX('Daily Data ADJ'!$1:$1048576,MATCH(Calc!$A2208,'Daily Data ADJ'!$A:$A,1),MATCH("SOFR, FRED: Close",'Daily Data ADJ'!$1:$1,0))</f>
        <v>0.05</v>
      </c>
      <c r="E2208">
        <f>INDEX('Daily Data ADJ'!$1:$1048576,MATCH(Calc!$A2208,'Daily Data ADJ'!$A:$A,0),MATCH("UPRO, CBOE BZX: Close",'Daily Data ADJ'!$1:$1,0))</f>
        <v>56.521557729999998</v>
      </c>
      <c r="F2208">
        <f>INDEX('Daily Data ADJ'!$1:$1048576,MATCH(Calc!$A2208,'Daily Data ADJ'!$A:$A,0),MATCH("ES1!, CME_MINI: Close",'Daily Data ADJ'!$1:$1,0))</f>
        <v>4349.5</v>
      </c>
      <c r="G2208">
        <f>INDEX('Daily Data ADJ'!$1:$1048576,MATCH(Calc!$A2208,'Daily Data ADJ'!$A:$A,0),MATCH("ES2!, CME_MINI: Close",'Daily Data ADJ'!$1:$1,0))</f>
        <v>4350.25</v>
      </c>
      <c r="H2208">
        <f>INDEX('QUANDL MULTPL SP500_DIV_YIELD_M'!$A:$G,MATCH(Calc!$A2208,'QUANDL MULTPL SP500_DIV_YIELD_M'!$A:$A,1),MATCH('QUANDL MULTPL SP500_DIV_YIELD_M'!$E$1,'QUANDL MULTPL SP500_DIV_YIELD_M'!$A$1:$G$1,0))</f>
        <v>1.4</v>
      </c>
      <c r="I2208" s="5">
        <f t="shared" si="204"/>
        <v>1.4689912872850805E-2</v>
      </c>
      <c r="J2208" s="1">
        <f>A2208/24/60/60+DATE(1970,1,1)</f>
        <v>44636.5625</v>
      </c>
      <c r="K2208" s="3">
        <f t="shared" si="207"/>
        <v>1</v>
      </c>
      <c r="L2208" s="6">
        <f>(1+Chart!$F$4)^(1/(365/K2208))-1</f>
        <v>6.6592785027408397E-5</v>
      </c>
      <c r="M2208" s="6">
        <f t="shared" si="208"/>
        <v>2.1909069769510126E-6</v>
      </c>
      <c r="N2208" s="6">
        <f t="shared" si="209"/>
        <v>3.9954390645746685E-5</v>
      </c>
      <c r="O2208">
        <f>O2207*(B2208/B2207)</f>
        <v>428.6648844500055</v>
      </c>
      <c r="P2208">
        <f t="shared" si="205"/>
        <v>2022</v>
      </c>
      <c r="Q2208" s="1">
        <f t="shared" si="206"/>
        <v>44636.5625</v>
      </c>
      <c r="R2208">
        <f>IF(B2209="",R2207,IF(Q2208&gt;=Chart!$F$2,E2208,0))</f>
        <v>56.521557729999998</v>
      </c>
      <c r="S2208">
        <f>IF(B2209="",S2207,IFERROR(IF(AND(R2208&gt;0,R2207=0),R2208,(1+(B2209/B2208-1)*Calc!$Z$1)*S2207),0))</f>
        <v>58.959282259210589</v>
      </c>
      <c r="T2208">
        <f>IF(B2209="",T2207,IFERROR(IF(AND(R2208&gt;0,R2207=0),R2208,(1+(B2209/B2208-1)*Calc!$Z$1-L2209)*T2207),0))</f>
        <v>57.273249558621757</v>
      </c>
      <c r="U2208">
        <f>IF(B2209="",U2207,IFERROR(IF(AND(R2208&gt;0,R2207=0),R2208,(1+(B2209/B2208-1)*Calc!$Z$1-M2209*2)*U2207),0))</f>
        <v>58.847889778517469</v>
      </c>
      <c r="V2208">
        <f>IF(B2209="",V2207,IFERROR(IF(AND(R2208&gt;0,R2207=0),R2208,(1+(B2209/B2208-1)*Calc!$Z$1-N2209*2)*V2207),0))</f>
        <v>58.105621052807763</v>
      </c>
      <c r="W2208">
        <f>IF(ISNUMBER(C2208),C2208,W2207)</f>
        <v>0.08</v>
      </c>
      <c r="Y2208" s="1">
        <f>IF(AND(Q2208&gt;=Chart!$F$2,Q2208&lt;=Chart!$F$3),Q2208,#N/A)</f>
        <v>44636.5625</v>
      </c>
      <c r="Z2208">
        <f>IF(AND(Q2208&gt;=Chart!$F$2,Q2208&lt;=Chart!$F$3),R2208,#N/A)</f>
        <v>56.521557729999998</v>
      </c>
      <c r="AA2208">
        <f>IF(AND(Q2208&gt;=Chart!$F$2,Q2208&lt;=Chart!$F$3),S2208,#N/A)</f>
        <v>58.959282259210589</v>
      </c>
      <c r="AB2208">
        <f>IF(AND(Q2208&gt;=Chart!$F$2,Q2208&lt;=Chart!$F$3),T2208,#N/A)</f>
        <v>57.273249558621757</v>
      </c>
      <c r="AC2208">
        <f>IF(AND(Q2208&gt;=Chart!$F$2,Q2208&lt;=Chart!$F$3),U2208,#N/A)</f>
        <v>58.847889778517469</v>
      </c>
      <c r="AD2208">
        <f>IF(AND(Q2208&gt;=Chart!$F$2,Q2208&lt;=Chart!$F$3),V2208,#N/A)</f>
        <v>58.105621052807763</v>
      </c>
      <c r="AE2208">
        <f>IF(AND(Q2208&gt;=Chart!$F$2,Q2208&lt;=Chart!$F$3),I2208,#N/A)</f>
        <v>1.4689912872850805E-2</v>
      </c>
      <c r="AF2208">
        <f>IF(AND(Q2208&gt;=Chart!$F$2,Q2208&lt;=Chart!$F$3),H2208/100,#N/A)</f>
        <v>1.3999999999999999E-2</v>
      </c>
      <c r="AG2208">
        <f>IF(AND(Q2208&gt;=Chart!$F$2,Q2208&lt;=Chart!$F$3),W2208/100,#N/A)</f>
        <v>8.0000000000000004E-4</v>
      </c>
    </row>
    <row r="2209" spans="1:33" x14ac:dyDescent="0.25">
      <c r="A2209">
        <v>1647523800</v>
      </c>
      <c r="B2209">
        <f>INDEX('Daily Data ADJ'!$1:$1048576,MATCH(Calc!$A2209,'Daily Data ADJ'!$A:$A,0),MATCH("SPY, CBOE BZX: Close",'Daily Data ADJ'!$1:$1,0))</f>
        <v>434.02786966000002</v>
      </c>
      <c r="C2209">
        <f>INDEX('Daily Data ADJ'!$1:$1048576,MATCH(Calc!$A2209,'Daily Data ADJ'!$A:$A,0),MATCH("EFFR, FRED: Close",'Daily Data ADJ'!$1:$1,0))</f>
        <v>0.33</v>
      </c>
      <c r="D2209">
        <f>INDEX('Daily Data ADJ'!$1:$1048576,MATCH(Calc!$A2209,'Daily Data ADJ'!$A:$A,1),MATCH("SOFR, FRED: Close",'Daily Data ADJ'!$1:$1,0))</f>
        <v>0.3</v>
      </c>
      <c r="E2209">
        <f>INDEX('Daily Data ADJ'!$1:$1048576,MATCH(Calc!$A2209,'Daily Data ADJ'!$A:$A,0),MATCH("UPRO, CBOE BZX: Close",'Daily Data ADJ'!$1:$1,0))</f>
        <v>58.64186273</v>
      </c>
      <c r="F2209">
        <f>INDEX('Daily Data ADJ'!$1:$1048576,MATCH(Calc!$A2209,'Daily Data ADJ'!$A:$A,0),MATCH("ES1!, CME_MINI: Close",'Daily Data ADJ'!$1:$1,0))</f>
        <v>4402</v>
      </c>
      <c r="G2209">
        <f>INDEX('Daily Data ADJ'!$1:$1048576,MATCH(Calc!$A2209,'Daily Data ADJ'!$A:$A,0),MATCH("ES2!, CME_MINI: Close",'Daily Data ADJ'!$1:$1,0))</f>
        <v>4403</v>
      </c>
      <c r="H2209">
        <f>INDEX('QUANDL MULTPL SP500_DIV_YIELD_M'!$A:$G,MATCH(Calc!$A2209,'QUANDL MULTPL SP500_DIV_YIELD_M'!$A:$A,1),MATCH('QUANDL MULTPL SP500_DIV_YIELD_M'!$E$1,'QUANDL MULTPL SP500_DIV_YIELD_M'!$A$1:$G$1,0))</f>
        <v>1.4</v>
      </c>
      <c r="I2209" s="5">
        <f t="shared" si="204"/>
        <v>1.4908987556393902E-2</v>
      </c>
      <c r="J2209" s="1">
        <f>A2209/24/60/60+DATE(1970,1,1)</f>
        <v>44637.5625</v>
      </c>
      <c r="K2209" s="3">
        <f t="shared" si="207"/>
        <v>1</v>
      </c>
      <c r="L2209" s="6">
        <f>(1+Chart!$F$4)^(1/(365/K2209))-1</f>
        <v>6.6592785027408397E-5</v>
      </c>
      <c r="M2209" s="6">
        <f t="shared" si="208"/>
        <v>9.0262515566319479E-6</v>
      </c>
      <c r="N2209" s="6">
        <f t="shared" si="209"/>
        <v>4.0545865910068812E-5</v>
      </c>
      <c r="O2209">
        <f>O2208*(B2209/B2208)</f>
        <v>434.02786966000554</v>
      </c>
      <c r="P2209">
        <f t="shared" si="205"/>
        <v>2022</v>
      </c>
      <c r="Q2209" s="1">
        <f t="shared" si="206"/>
        <v>44637.5625</v>
      </c>
      <c r="R2209">
        <f>IF(B2210="",R2208,IF(Q2209&gt;=Chart!$F$2,E2209,0))</f>
        <v>58.64186273</v>
      </c>
      <c r="S2209">
        <f>IF(B2210="",S2208,IFERROR(IF(AND(R2209&gt;0,R2208=0),R2209,(1+(B2210/B2209-1)*Calc!$Z$1)*S2208),0))</f>
        <v>60.896598020315658</v>
      </c>
      <c r="T2209">
        <f>IF(B2210="",T2208,IFERROR(IF(AND(R2209&gt;0,R2208=0),R2209,(1+(B2210/B2209-1)*Calc!$Z$1-L2210)*T2208),0))</f>
        <v>59.15135076655563</v>
      </c>
      <c r="U2209">
        <f>IF(B2210="",U2208,IFERROR(IF(AND(R2209&gt;0,R2208=0),R2209,(1+(B2210/B2209-1)*Calc!$Z$1-M2210*2)*U2208),0))</f>
        <v>60.780482993954124</v>
      </c>
      <c r="V2209">
        <f>IF(B2210="",V2208,IFERROR(IF(AND(R2209&gt;0,R2208=0),R2209,(1+(B2210/B2209-1)*Calc!$Z$1-N2210*2)*V2208),0))</f>
        <v>60.010107678504681</v>
      </c>
      <c r="W2209">
        <f>IF(ISNUMBER(C2209),C2209,W2208)</f>
        <v>0.33</v>
      </c>
      <c r="Y2209" s="1">
        <f>IF(AND(Q2209&gt;=Chart!$F$2,Q2209&lt;=Chart!$F$3),Q2209,#N/A)</f>
        <v>44637.5625</v>
      </c>
      <c r="Z2209">
        <f>IF(AND(Q2209&gt;=Chart!$F$2,Q2209&lt;=Chart!$F$3),R2209,#N/A)</f>
        <v>58.64186273</v>
      </c>
      <c r="AA2209">
        <f>IF(AND(Q2209&gt;=Chart!$F$2,Q2209&lt;=Chart!$F$3),S2209,#N/A)</f>
        <v>60.896598020315658</v>
      </c>
      <c r="AB2209">
        <f>IF(AND(Q2209&gt;=Chart!$F$2,Q2209&lt;=Chart!$F$3),T2209,#N/A)</f>
        <v>59.15135076655563</v>
      </c>
      <c r="AC2209">
        <f>IF(AND(Q2209&gt;=Chart!$F$2,Q2209&lt;=Chart!$F$3),U2209,#N/A)</f>
        <v>60.780482993954124</v>
      </c>
      <c r="AD2209">
        <f>IF(AND(Q2209&gt;=Chart!$F$2,Q2209&lt;=Chart!$F$3),V2209,#N/A)</f>
        <v>60.010107678504681</v>
      </c>
      <c r="AE2209">
        <f>IF(AND(Q2209&gt;=Chart!$F$2,Q2209&lt;=Chart!$F$3),I2209,#N/A)</f>
        <v>1.4908987556393902E-2</v>
      </c>
      <c r="AF2209">
        <f>IF(AND(Q2209&gt;=Chart!$F$2,Q2209&lt;=Chart!$F$3),H2209/100,#N/A)</f>
        <v>1.3999999999999999E-2</v>
      </c>
      <c r="AG2209">
        <f>IF(AND(Q2209&gt;=Chart!$F$2,Q2209&lt;=Chart!$F$3),W2209/100,#N/A)</f>
        <v>3.3E-3</v>
      </c>
    </row>
    <row r="2210" spans="1:33" x14ac:dyDescent="0.25">
      <c r="A2210">
        <v>1647610200</v>
      </c>
      <c r="B2210">
        <f>INDEX('Daily Data ADJ'!$1:$1048576,MATCH(Calc!$A2210,'Daily Data ADJ'!$A:$A,0),MATCH("SPY, CBOE BZX: Close",'Daily Data ADJ'!$1:$1,0))</f>
        <v>438.78170993999998</v>
      </c>
      <c r="C2210">
        <f>INDEX('Daily Data ADJ'!$1:$1048576,MATCH(Calc!$A2210,'Daily Data ADJ'!$A:$A,0),MATCH("EFFR, FRED: Close",'Daily Data ADJ'!$1:$1,0))</f>
        <v>0.33</v>
      </c>
      <c r="D2210">
        <f>INDEX('Daily Data ADJ'!$1:$1048576,MATCH(Calc!$A2210,'Daily Data ADJ'!$A:$A,1),MATCH("SOFR, FRED: Close",'Daily Data ADJ'!$1:$1,0))</f>
        <v>0.3</v>
      </c>
      <c r="E2210">
        <f>INDEX('Daily Data ADJ'!$1:$1048576,MATCH(Calc!$A2210,'Daily Data ADJ'!$A:$A,0),MATCH("UPRO, CBOE BZX: Close",'Daily Data ADJ'!$1:$1,0))</f>
        <v>60.573032550000001</v>
      </c>
      <c r="F2210">
        <f>INDEX('Daily Data ADJ'!$1:$1048576,MATCH(Calc!$A2210,'Daily Data ADJ'!$A:$A,0),MATCH("ES1!, CME_MINI: Close",'Daily Data ADJ'!$1:$1,0))</f>
        <v>4453.5</v>
      </c>
      <c r="G2210">
        <f>INDEX('Daily Data ADJ'!$1:$1048576,MATCH(Calc!$A2210,'Daily Data ADJ'!$A:$A,0),MATCH("ES2!, CME_MINI: Close",'Daily Data ADJ'!$1:$1,0))</f>
        <v>4454.75</v>
      </c>
      <c r="H2210">
        <f>INDEX('QUANDL MULTPL SP500_DIV_YIELD_M'!$A:$G,MATCH(Calc!$A2210,'QUANDL MULTPL SP500_DIV_YIELD_M'!$A:$A,1),MATCH('QUANDL MULTPL SP500_DIV_YIELD_M'!$E$1,'QUANDL MULTPL SP500_DIV_YIELD_M'!$A$1:$G$1,0))</f>
        <v>1.4</v>
      </c>
      <c r="I2210" s="5">
        <f t="shared" si="204"/>
        <v>1.5123185243026457E-2</v>
      </c>
      <c r="J2210" s="1">
        <f>A2210/24/60/60+DATE(1970,1,1)</f>
        <v>44638.5625</v>
      </c>
      <c r="K2210" s="3">
        <f t="shared" si="207"/>
        <v>1</v>
      </c>
      <c r="L2210" s="6">
        <f>(1+Chart!$F$4)^(1/(365/K2210))-1</f>
        <v>6.6592785027408397E-5</v>
      </c>
      <c r="M2210" s="6">
        <f t="shared" si="208"/>
        <v>9.0262515566319479E-6</v>
      </c>
      <c r="N2210" s="6">
        <f t="shared" si="209"/>
        <v>4.1124050779162147E-5</v>
      </c>
      <c r="O2210">
        <f>O2209*(B2210/B2209)</f>
        <v>438.78170994000561</v>
      </c>
      <c r="P2210">
        <f t="shared" si="205"/>
        <v>2022</v>
      </c>
      <c r="Q2210" s="1">
        <f t="shared" si="206"/>
        <v>44638.5625</v>
      </c>
      <c r="R2210">
        <f>IF(B2211="",R2209,IF(Q2210&gt;=Chart!$F$2,E2210,0))</f>
        <v>60.573032550000001</v>
      </c>
      <c r="S2210">
        <f>IF(B2211="",S2209,IFERROR(IF(AND(R2210&gt;0,R2209=0),R2210,(1+(B2211/B2210-1)*Calc!$Z$1)*S2209),0))</f>
        <v>60.843170340526015</v>
      </c>
      <c r="T2210">
        <f>IF(B2211="",T2209,IFERROR(IF(AND(R2210&gt;0,R2209=0),R2210,(1+(B2211/B2210-1)*Calc!$Z$1-L2211)*T2209),0))</f>
        <v>59.087636334351089</v>
      </c>
      <c r="U2210">
        <f>IF(B2211="",U2209,IFERROR(IF(AND(R2210&gt;0,R2209=0),R2210,(1+(B2211/B2210-1)*Calc!$Z$1-M2211*2)*U2209),0))</f>
        <v>60.723865438489838</v>
      </c>
      <c r="V2210">
        <f>IF(B2211="",V2209,IFERROR(IF(AND(R2210&gt;0,R2209=0),R2210,(1+(B2211/B2210-1)*Calc!$Z$1-N2211*2)*V2209),0))</f>
        <v>59.942212764324623</v>
      </c>
      <c r="W2210">
        <f>IF(ISNUMBER(C2210),C2210,W2209)</f>
        <v>0.33</v>
      </c>
      <c r="Y2210" s="1">
        <f>IF(AND(Q2210&gt;=Chart!$F$2,Q2210&lt;=Chart!$F$3),Q2210,#N/A)</f>
        <v>44638.5625</v>
      </c>
      <c r="Z2210">
        <f>IF(AND(Q2210&gt;=Chart!$F$2,Q2210&lt;=Chart!$F$3),R2210,#N/A)</f>
        <v>60.573032550000001</v>
      </c>
      <c r="AA2210">
        <f>IF(AND(Q2210&gt;=Chart!$F$2,Q2210&lt;=Chart!$F$3),S2210,#N/A)</f>
        <v>60.843170340526015</v>
      </c>
      <c r="AB2210">
        <f>IF(AND(Q2210&gt;=Chart!$F$2,Q2210&lt;=Chart!$F$3),T2210,#N/A)</f>
        <v>59.087636334351089</v>
      </c>
      <c r="AC2210">
        <f>IF(AND(Q2210&gt;=Chart!$F$2,Q2210&lt;=Chart!$F$3),U2210,#N/A)</f>
        <v>60.723865438489838</v>
      </c>
      <c r="AD2210">
        <f>IF(AND(Q2210&gt;=Chart!$F$2,Q2210&lt;=Chart!$F$3),V2210,#N/A)</f>
        <v>59.942212764324623</v>
      </c>
      <c r="AE2210">
        <f>IF(AND(Q2210&gt;=Chart!$F$2,Q2210&lt;=Chart!$F$3),I2210,#N/A)</f>
        <v>1.5123185243026457E-2</v>
      </c>
      <c r="AF2210">
        <f>IF(AND(Q2210&gt;=Chart!$F$2,Q2210&lt;=Chart!$F$3),H2210/100,#N/A)</f>
        <v>1.3999999999999999E-2</v>
      </c>
      <c r="AG2210">
        <f>IF(AND(Q2210&gt;=Chart!$F$2,Q2210&lt;=Chart!$F$3),W2210/100,#N/A)</f>
        <v>3.3E-3</v>
      </c>
    </row>
    <row r="2211" spans="1:33" x14ac:dyDescent="0.25">
      <c r="A2211">
        <v>1647869400</v>
      </c>
      <c r="B2211">
        <f>INDEX('Daily Data ADJ'!$1:$1048576,MATCH(Calc!$A2211,'Daily Data ADJ'!$A:$A,0),MATCH("SPY, CBOE BZX: Close",'Daily Data ADJ'!$1:$1,0))</f>
        <v>438.65338810999998</v>
      </c>
      <c r="C2211">
        <f>INDEX('Daily Data ADJ'!$1:$1048576,MATCH(Calc!$A2211,'Daily Data ADJ'!$A:$A,0),MATCH("EFFR, FRED: Close",'Daily Data ADJ'!$1:$1,0))</f>
        <v>0.33</v>
      </c>
      <c r="D2211">
        <f>INDEX('Daily Data ADJ'!$1:$1048576,MATCH(Calc!$A2211,'Daily Data ADJ'!$A:$A,1),MATCH("SOFR, FRED: Close",'Daily Data ADJ'!$1:$1,0))</f>
        <v>0.28999999999999998</v>
      </c>
      <c r="E2211">
        <f>INDEX('Daily Data ADJ'!$1:$1048576,MATCH(Calc!$A2211,'Daily Data ADJ'!$A:$A,0),MATCH("UPRO, CBOE BZX: Close",'Daily Data ADJ'!$1:$1,0))</f>
        <v>60.573032550000001</v>
      </c>
      <c r="F2211">
        <f>INDEX('Daily Data ADJ'!$1:$1048576,MATCH(Calc!$A2211,'Daily Data ADJ'!$A:$A,0),MATCH("ES1!, CME_MINI: Close",'Daily Data ADJ'!$1:$1,0))</f>
        <v>4452.25</v>
      </c>
      <c r="G2211">
        <f>INDEX('Daily Data ADJ'!$1:$1048576,MATCH(Calc!$A2211,'Daily Data ADJ'!$A:$A,0),MATCH("ES2!, CME_MINI: Close",'Daily Data ADJ'!$1:$1,0))</f>
        <v>4454</v>
      </c>
      <c r="H2211">
        <f>INDEX('QUANDL MULTPL SP500_DIV_YIELD_M'!$A:$G,MATCH(Calc!$A2211,'QUANDL MULTPL SP500_DIV_YIELD_M'!$A:$A,1),MATCH('QUANDL MULTPL SP500_DIV_YIELD_M'!$E$1,'QUANDL MULTPL SP500_DIV_YIELD_M'!$A$1:$G$1,0))</f>
        <v>1.4</v>
      </c>
      <c r="I2211" s="5">
        <f t="shared" si="204"/>
        <v>1.5573165974127376E-2</v>
      </c>
      <c r="J2211" s="1">
        <f>A2211/24/60/60+DATE(1970,1,1)</f>
        <v>44641.5625</v>
      </c>
      <c r="K2211" s="3">
        <f t="shared" si="207"/>
        <v>3</v>
      </c>
      <c r="L2211" s="6">
        <f>(1+Chart!$F$4)^(1/(365/K2211))-1</f>
        <v>1.9979165917494157E-4</v>
      </c>
      <c r="M2211" s="6">
        <f t="shared" si="208"/>
        <v>2.7078999090601741E-5</v>
      </c>
      <c r="N2211" s="6">
        <f t="shared" si="209"/>
        <v>1.2702024710820048E-4</v>
      </c>
      <c r="O2211">
        <f>O2210*(B2211/B2210)</f>
        <v>438.65338811000561</v>
      </c>
      <c r="P2211">
        <f t="shared" si="205"/>
        <v>2022</v>
      </c>
      <c r="Q2211" s="1">
        <f t="shared" si="206"/>
        <v>44641.5625</v>
      </c>
      <c r="R2211">
        <f>IF(B2212="",R2210,IF(Q2211&gt;=Chart!$F$2,E2211,0))</f>
        <v>60.573032550000001</v>
      </c>
      <c r="S2211">
        <f>IF(B2212="",S2210,IFERROR(IF(AND(R2211&gt;0,R2210=0),R2211,(1+(B2212/B2211-1)*Calc!$Z$1)*S2210),0))</f>
        <v>62.979027258672112</v>
      </c>
      <c r="T2211">
        <f>IF(B2212="",T2210,IFERROR(IF(AND(R2211&gt;0,R2210=0),R2211,(1+(B2212/B2211-1)*Calc!$Z$1-L2212)*T2210),0))</f>
        <v>61.15793164942874</v>
      </c>
      <c r="U2211">
        <f>IF(B2212="",U2210,IFERROR(IF(AND(R2211&gt;0,R2210=0),R2211,(1+(B2212/B2211-1)*Calc!$Z$1-M2212*2)*U2210),0))</f>
        <v>62.854438023766917</v>
      </c>
      <c r="V2211">
        <f>IF(B2212="",V2210,IFERROR(IF(AND(R2211&gt;0,R2210=0),R2211,(1+(B2212/B2211-1)*Calc!$Z$1-N2212*2)*V2210),0))</f>
        <v>62.041228708301951</v>
      </c>
      <c r="W2211">
        <f>IF(ISNUMBER(C2211),C2211,W2210)</f>
        <v>0.33</v>
      </c>
      <c r="Y2211" s="1">
        <f>IF(AND(Q2211&gt;=Chart!$F$2,Q2211&lt;=Chart!$F$3),Q2211,#N/A)</f>
        <v>44641.5625</v>
      </c>
      <c r="Z2211">
        <f>IF(AND(Q2211&gt;=Chart!$F$2,Q2211&lt;=Chart!$F$3),R2211,#N/A)</f>
        <v>60.573032550000001</v>
      </c>
      <c r="AA2211">
        <f>IF(AND(Q2211&gt;=Chart!$F$2,Q2211&lt;=Chart!$F$3),S2211,#N/A)</f>
        <v>62.979027258672112</v>
      </c>
      <c r="AB2211">
        <f>IF(AND(Q2211&gt;=Chart!$F$2,Q2211&lt;=Chart!$F$3),T2211,#N/A)</f>
        <v>61.15793164942874</v>
      </c>
      <c r="AC2211">
        <f>IF(AND(Q2211&gt;=Chart!$F$2,Q2211&lt;=Chart!$F$3),U2211,#N/A)</f>
        <v>62.854438023766917</v>
      </c>
      <c r="AD2211">
        <f>IF(AND(Q2211&gt;=Chart!$F$2,Q2211&lt;=Chart!$F$3),V2211,#N/A)</f>
        <v>62.041228708301951</v>
      </c>
      <c r="AE2211">
        <f>IF(AND(Q2211&gt;=Chart!$F$2,Q2211&lt;=Chart!$F$3),I2211,#N/A)</f>
        <v>1.5573165974127376E-2</v>
      </c>
      <c r="AF2211">
        <f>IF(AND(Q2211&gt;=Chart!$F$2,Q2211&lt;=Chart!$F$3),H2211/100,#N/A)</f>
        <v>1.3999999999999999E-2</v>
      </c>
      <c r="AG2211">
        <f>IF(AND(Q2211&gt;=Chart!$F$2,Q2211&lt;=Chart!$F$3),W2211/100,#N/A)</f>
        <v>3.3E-3</v>
      </c>
    </row>
    <row r="2212" spans="1:33" x14ac:dyDescent="0.25">
      <c r="A2212">
        <v>1647955800</v>
      </c>
      <c r="B2212">
        <f>INDEX('Daily Data ADJ'!$1:$1048576,MATCH(Calc!$A2212,'Daily Data ADJ'!$A:$A,0),MATCH("SPY, CBOE BZX: Close",'Daily Data ADJ'!$1:$1,0))</f>
        <v>443.78626151999998</v>
      </c>
      <c r="C2212">
        <f>INDEX('Daily Data ADJ'!$1:$1048576,MATCH(Calc!$A2212,'Daily Data ADJ'!$A:$A,0),MATCH("EFFR, FRED: Close",'Daily Data ADJ'!$1:$1,0))</f>
        <v>0.33</v>
      </c>
      <c r="D2212">
        <f>INDEX('Daily Data ADJ'!$1:$1048576,MATCH(Calc!$A2212,'Daily Data ADJ'!$A:$A,1),MATCH("SOFR, FRED: Close",'Daily Data ADJ'!$1:$1,0))</f>
        <v>0.28000000000000003</v>
      </c>
      <c r="E2212">
        <f>INDEX('Daily Data ADJ'!$1:$1048576,MATCH(Calc!$A2212,'Daily Data ADJ'!$A:$A,0),MATCH("UPRO, CBOE BZX: Close",'Daily Data ADJ'!$1:$1,0))</f>
        <v>62.643565129999999</v>
      </c>
      <c r="F2212">
        <f>INDEX('Daily Data ADJ'!$1:$1048576,MATCH(Calc!$A2212,'Daily Data ADJ'!$A:$A,0),MATCH("ES1!, CME_MINI: Close",'Daily Data ADJ'!$1:$1,0))</f>
        <v>4505</v>
      </c>
      <c r="G2212">
        <f>INDEX('Daily Data ADJ'!$1:$1048576,MATCH(Calc!$A2212,'Daily Data ADJ'!$A:$A,0),MATCH("ES2!, CME_MINI: Close",'Daily Data ADJ'!$1:$1,0))</f>
        <v>4507.25</v>
      </c>
      <c r="H2212">
        <f>INDEX('QUANDL MULTPL SP500_DIV_YIELD_M'!$A:$G,MATCH(Calc!$A2212,'QUANDL MULTPL SP500_DIV_YIELD_M'!$A:$A,1),MATCH('QUANDL MULTPL SP500_DIV_YIELD_M'!$E$1,'QUANDL MULTPL SP500_DIV_YIELD_M'!$A$1:$G$1,0))</f>
        <v>1.4</v>
      </c>
      <c r="I2212" s="5">
        <f t="shared" si="204"/>
        <v>1.5999277414786781E-2</v>
      </c>
      <c r="J2212" s="1">
        <f>A2212/24/60/60+DATE(1970,1,1)</f>
        <v>44642.5625</v>
      </c>
      <c r="K2212" s="3">
        <f t="shared" si="207"/>
        <v>1</v>
      </c>
      <c r="L2212" s="6">
        <f>(1+Chart!$F$4)^(1/(365/K2212))-1</f>
        <v>6.6592785027408397E-5</v>
      </c>
      <c r="M2212" s="6">
        <f t="shared" si="208"/>
        <v>9.0262515566319479E-6</v>
      </c>
      <c r="N2212" s="6">
        <f t="shared" si="209"/>
        <v>4.3487624874716246E-5</v>
      </c>
      <c r="O2212">
        <f>O2211*(B2212/B2211)</f>
        <v>443.78626152000572</v>
      </c>
      <c r="P2212">
        <f t="shared" si="205"/>
        <v>2022</v>
      </c>
      <c r="Q2212" s="1">
        <f t="shared" si="206"/>
        <v>44642.5625</v>
      </c>
      <c r="R2212">
        <f>IF(B2213="",R2211,IF(Q2212&gt;=Chart!$F$2,E2212,0))</f>
        <v>62.643565129999999</v>
      </c>
      <c r="S2212">
        <f>IF(B2213="",S2211,IFERROR(IF(AND(R2212&gt;0,R2211=0),R2212,(1+(B2213/B2212-1)*Calc!$Z$1)*S2211),0))</f>
        <v>60.545819885277332</v>
      </c>
      <c r="T2212">
        <f>IF(B2213="",T2211,IFERROR(IF(AND(R2212&gt;0,R2211=0),R2212,(1+(B2213/B2212-1)*Calc!$Z$1-L2213)*T2211),0))</f>
        <v>58.79100999384022</v>
      </c>
      <c r="U2212">
        <f>IF(B2213="",U2211,IFERROR(IF(AND(R2212&gt;0,R2211=0),R2212,(1+(B2213/B2212-1)*Calc!$Z$1-M2213*2)*U2211),0))</f>
        <v>60.424909500560048</v>
      </c>
      <c r="V2212">
        <f>IF(B2213="",V2211,IFERROR(IF(AND(R2212&gt;0,R2211=0),R2212,(1+(B2213/B2212-1)*Calc!$Z$1-N2213*2)*V2211),0))</f>
        <v>59.638848663490073</v>
      </c>
      <c r="W2212">
        <f>IF(ISNUMBER(C2212),C2212,W2211)</f>
        <v>0.33</v>
      </c>
      <c r="Y2212" s="1">
        <f>IF(AND(Q2212&gt;=Chart!$F$2,Q2212&lt;=Chart!$F$3),Q2212,#N/A)</f>
        <v>44642.5625</v>
      </c>
      <c r="Z2212">
        <f>IF(AND(Q2212&gt;=Chart!$F$2,Q2212&lt;=Chart!$F$3),R2212,#N/A)</f>
        <v>62.643565129999999</v>
      </c>
      <c r="AA2212">
        <f>IF(AND(Q2212&gt;=Chart!$F$2,Q2212&lt;=Chart!$F$3),S2212,#N/A)</f>
        <v>60.545819885277332</v>
      </c>
      <c r="AB2212">
        <f>IF(AND(Q2212&gt;=Chart!$F$2,Q2212&lt;=Chart!$F$3),T2212,#N/A)</f>
        <v>58.79100999384022</v>
      </c>
      <c r="AC2212">
        <f>IF(AND(Q2212&gt;=Chart!$F$2,Q2212&lt;=Chart!$F$3),U2212,#N/A)</f>
        <v>60.424909500560048</v>
      </c>
      <c r="AD2212">
        <f>IF(AND(Q2212&gt;=Chart!$F$2,Q2212&lt;=Chart!$F$3),V2212,#N/A)</f>
        <v>59.638848663490073</v>
      </c>
      <c r="AE2212">
        <f>IF(AND(Q2212&gt;=Chart!$F$2,Q2212&lt;=Chart!$F$3),I2212,#N/A)</f>
        <v>1.5999277414786781E-2</v>
      </c>
      <c r="AF2212">
        <f>IF(AND(Q2212&gt;=Chart!$F$2,Q2212&lt;=Chart!$F$3),H2212/100,#N/A)</f>
        <v>1.3999999999999999E-2</v>
      </c>
      <c r="AG2212">
        <f>IF(AND(Q2212&gt;=Chart!$F$2,Q2212&lt;=Chart!$F$3),W2212/100,#N/A)</f>
        <v>3.3E-3</v>
      </c>
    </row>
    <row r="2213" spans="1:33" x14ac:dyDescent="0.25">
      <c r="A2213">
        <v>1648042200</v>
      </c>
      <c r="B2213">
        <f>INDEX('Daily Data ADJ'!$1:$1048576,MATCH(Calc!$A2213,'Daily Data ADJ'!$A:$A,0),MATCH("SPY, CBOE BZX: Close",'Daily Data ADJ'!$1:$1,0))</f>
        <v>438.07100438999998</v>
      </c>
      <c r="C2213">
        <f>INDEX('Daily Data ADJ'!$1:$1048576,MATCH(Calc!$A2213,'Daily Data ADJ'!$A:$A,0),MATCH("EFFR, FRED: Close",'Daily Data ADJ'!$1:$1,0))</f>
        <v>0.33</v>
      </c>
      <c r="D2213">
        <f>INDEX('Daily Data ADJ'!$1:$1048576,MATCH(Calc!$A2213,'Daily Data ADJ'!$A:$A,1),MATCH("SOFR, FRED: Close",'Daily Data ADJ'!$1:$1,0))</f>
        <v>0.27</v>
      </c>
      <c r="E2213">
        <f>INDEX('Daily Data ADJ'!$1:$1048576,MATCH(Calc!$A2213,'Daily Data ADJ'!$A:$A,0),MATCH("UPRO, CBOE BZX: Close",'Daily Data ADJ'!$1:$1,0))</f>
        <v>60.258532420000002</v>
      </c>
      <c r="F2213">
        <f>INDEX('Daily Data ADJ'!$1:$1048576,MATCH(Calc!$A2213,'Daily Data ADJ'!$A:$A,0),MATCH("ES1!, CME_MINI: Close",'Daily Data ADJ'!$1:$1,0))</f>
        <v>4447.5</v>
      </c>
      <c r="G2213">
        <f>INDEX('Daily Data ADJ'!$1:$1048576,MATCH(Calc!$A2213,'Daily Data ADJ'!$A:$A,0),MATCH("ES2!, CME_MINI: Close",'Daily Data ADJ'!$1:$1,0))</f>
        <v>4449.75</v>
      </c>
      <c r="H2213">
        <f>INDEX('QUANDL MULTPL SP500_DIV_YIELD_M'!$A:$G,MATCH(Calc!$A2213,'QUANDL MULTPL SP500_DIV_YIELD_M'!$A:$A,1),MATCH('QUANDL MULTPL SP500_DIV_YIELD_M'!$E$1,'QUANDL MULTPL SP500_DIV_YIELD_M'!$A$1:$G$1,0))</f>
        <v>1.4</v>
      </c>
      <c r="I2213" s="5">
        <f t="shared" si="204"/>
        <v>1.6025144909121977E-2</v>
      </c>
      <c r="J2213" s="1">
        <f>A2213/24/60/60+DATE(1970,1,1)</f>
        <v>44643.5625</v>
      </c>
      <c r="K2213" s="3">
        <f t="shared" si="207"/>
        <v>1</v>
      </c>
      <c r="L2213" s="6">
        <f>(1+Chart!$F$4)^(1/(365/K2213))-1</f>
        <v>6.6592785027408397E-5</v>
      </c>
      <c r="M2213" s="6">
        <f t="shared" si="208"/>
        <v>9.0262515566319479E-6</v>
      </c>
      <c r="N2213" s="6">
        <f t="shared" si="209"/>
        <v>4.3557380859038375E-5</v>
      </c>
      <c r="O2213">
        <f>O2212*(B2213/B2212)</f>
        <v>438.07100439000567</v>
      </c>
      <c r="P2213">
        <f t="shared" si="205"/>
        <v>2022</v>
      </c>
      <c r="Q2213" s="1">
        <f t="shared" si="206"/>
        <v>44643.5625</v>
      </c>
      <c r="R2213">
        <f>IF(B2214="",R2212,IF(Q2213&gt;=Chart!$F$2,E2213,0))</f>
        <v>60.258532420000002</v>
      </c>
      <c r="S2213">
        <f>IF(B2214="",S2212,IFERROR(IF(AND(R2213&gt;0,R2212=0),R2213,(1+(B2214/B2213-1)*Calc!$Z$1)*S2212),0))</f>
        <v>63.283887945337646</v>
      </c>
      <c r="T2213">
        <f>IF(B2214="",T2212,IFERROR(IF(AND(R2213&gt;0,R2212=0),R2213,(1+(B2214/B2213-1)*Calc!$Z$1-L2214)*T2212),0))</f>
        <v>61.44580510019059</v>
      </c>
      <c r="U2213">
        <f>IF(B2214="",U2212,IFERROR(IF(AND(R2213&gt;0,R2212=0),R2213,(1+(B2214/B2213-1)*Calc!$Z$1-M2214*2)*U2212),0))</f>
        <v>63.156418800543953</v>
      </c>
      <c r="V2213">
        <f>IF(B2214="",V2212,IFERROR(IF(AND(R2213&gt;0,R2212=0),R2213,(1+(B2214/B2213-1)*Calc!$Z$1-N2214*2)*V2212),0))</f>
        <v>62.330643277032266</v>
      </c>
      <c r="W2213">
        <f>IF(ISNUMBER(C2213),C2213,W2212)</f>
        <v>0.33</v>
      </c>
      <c r="Y2213" s="1">
        <f>IF(AND(Q2213&gt;=Chart!$F$2,Q2213&lt;=Chart!$F$3),Q2213,#N/A)</f>
        <v>44643.5625</v>
      </c>
      <c r="Z2213">
        <f>IF(AND(Q2213&gt;=Chart!$F$2,Q2213&lt;=Chart!$F$3),R2213,#N/A)</f>
        <v>60.258532420000002</v>
      </c>
      <c r="AA2213">
        <f>IF(AND(Q2213&gt;=Chart!$F$2,Q2213&lt;=Chart!$F$3),S2213,#N/A)</f>
        <v>63.283887945337646</v>
      </c>
      <c r="AB2213">
        <f>IF(AND(Q2213&gt;=Chart!$F$2,Q2213&lt;=Chart!$F$3),T2213,#N/A)</f>
        <v>61.44580510019059</v>
      </c>
      <c r="AC2213">
        <f>IF(AND(Q2213&gt;=Chart!$F$2,Q2213&lt;=Chart!$F$3),U2213,#N/A)</f>
        <v>63.156418800543953</v>
      </c>
      <c r="AD2213">
        <f>IF(AND(Q2213&gt;=Chart!$F$2,Q2213&lt;=Chart!$F$3),V2213,#N/A)</f>
        <v>62.330643277032266</v>
      </c>
      <c r="AE2213">
        <f>IF(AND(Q2213&gt;=Chart!$F$2,Q2213&lt;=Chart!$F$3),I2213,#N/A)</f>
        <v>1.6025144909121977E-2</v>
      </c>
      <c r="AF2213">
        <f>IF(AND(Q2213&gt;=Chart!$F$2,Q2213&lt;=Chart!$F$3),H2213/100,#N/A)</f>
        <v>1.3999999999999999E-2</v>
      </c>
      <c r="AG2213">
        <f>IF(AND(Q2213&gt;=Chart!$F$2,Q2213&lt;=Chart!$F$3),W2213/100,#N/A)</f>
        <v>3.3E-3</v>
      </c>
    </row>
    <row r="2214" spans="1:33" x14ac:dyDescent="0.25">
      <c r="A2214">
        <v>1648128600</v>
      </c>
      <c r="B2214">
        <f>INDEX('Daily Data ADJ'!$1:$1048576,MATCH(Calc!$A2214,'Daily Data ADJ'!$A:$A,0),MATCH("SPY, CBOE BZX: Close",'Daily Data ADJ'!$1:$1,0))</f>
        <v>444.67464346000003</v>
      </c>
      <c r="C2214">
        <f>INDEX('Daily Data ADJ'!$1:$1048576,MATCH(Calc!$A2214,'Daily Data ADJ'!$A:$A,0),MATCH("EFFR, FRED: Close",'Daily Data ADJ'!$1:$1,0))</f>
        <v>0.33</v>
      </c>
      <c r="D2214">
        <f>INDEX('Daily Data ADJ'!$1:$1048576,MATCH(Calc!$A2214,'Daily Data ADJ'!$A:$A,1),MATCH("SOFR, FRED: Close",'Daily Data ADJ'!$1:$1,0))</f>
        <v>0.27</v>
      </c>
      <c r="E2214">
        <f>INDEX('Daily Data ADJ'!$1:$1048576,MATCH(Calc!$A2214,'Daily Data ADJ'!$A:$A,0),MATCH("UPRO, CBOE BZX: Close",'Daily Data ADJ'!$1:$1,0))</f>
        <v>62.927835999999999</v>
      </c>
      <c r="F2214">
        <f>INDEX('Daily Data ADJ'!$1:$1048576,MATCH(Calc!$A2214,'Daily Data ADJ'!$A:$A,0),MATCH("ES1!, CME_MINI: Close",'Daily Data ADJ'!$1:$1,0))</f>
        <v>4512.5</v>
      </c>
      <c r="G2214">
        <f>INDEX('Daily Data ADJ'!$1:$1048576,MATCH(Calc!$A2214,'Daily Data ADJ'!$A:$A,0),MATCH("ES2!, CME_MINI: Close",'Daily Data ADJ'!$1:$1,0))</f>
        <v>4515</v>
      </c>
      <c r="H2214">
        <f>INDEX('QUANDL MULTPL SP500_DIV_YIELD_M'!$A:$G,MATCH(Calc!$A2214,'QUANDL MULTPL SP500_DIV_YIELD_M'!$A:$A,1),MATCH('QUANDL MULTPL SP500_DIV_YIELD_M'!$E$1,'QUANDL MULTPL SP500_DIV_YIELD_M'!$A$1:$G$1,0))</f>
        <v>1.4</v>
      </c>
      <c r="I2214" s="5">
        <f t="shared" si="204"/>
        <v>1.6217908768771036E-2</v>
      </c>
      <c r="J2214" s="1">
        <f>A2214/24/60/60+DATE(1970,1,1)</f>
        <v>44644.5625</v>
      </c>
      <c r="K2214" s="3">
        <f t="shared" si="207"/>
        <v>1</v>
      </c>
      <c r="L2214" s="6">
        <f>(1+Chart!$F$4)^(1/(365/K2214))-1</f>
        <v>6.6592785027408397E-5</v>
      </c>
      <c r="M2214" s="6">
        <f t="shared" si="208"/>
        <v>9.0262515566319479E-6</v>
      </c>
      <c r="N2214" s="6">
        <f t="shared" si="209"/>
        <v>4.4077144776943911E-5</v>
      </c>
      <c r="O2214">
        <f>O2213*(B2214/B2213)</f>
        <v>444.67464346000577</v>
      </c>
      <c r="P2214">
        <f t="shared" si="205"/>
        <v>2022</v>
      </c>
      <c r="Q2214" s="1">
        <f t="shared" si="206"/>
        <v>44644.5625</v>
      </c>
      <c r="R2214">
        <f>IF(B2215="",R2213,IF(Q2214&gt;=Chart!$F$2,E2214,0))</f>
        <v>62.927835999999999</v>
      </c>
      <c r="S2214">
        <f>IF(B2215="",S2213,IFERROR(IF(AND(R2214&gt;0,R2213=0),R2214,(1+(B2215/B2214-1)*Calc!$Z$1)*S2213),0))</f>
        <v>64.211042066461616</v>
      </c>
      <c r="T2214">
        <f>IF(B2215="",T2213,IFERROR(IF(AND(R2214&gt;0,R2213=0),R2214,(1+(B2215/B2214-1)*Calc!$Z$1-L2215)*T2213),0))</f>
        <v>62.34193814859028</v>
      </c>
      <c r="U2214">
        <f>IF(B2215="",U2213,IFERROR(IF(AND(R2214&gt;0,R2213=0),R2214,(1+(B2215/B2214-1)*Calc!$Z$1-M2215*2)*U2213),0))</f>
        <v>64.080565276280964</v>
      </c>
      <c r="V2214">
        <f>IF(B2215="",V2213,IFERROR(IF(AND(R2214&gt;0,R2213=0),R2214,(1+(B2215/B2214-1)*Calc!$Z$1-N2215*2)*V2213),0))</f>
        <v>63.238044100261753</v>
      </c>
      <c r="W2214">
        <f>IF(ISNUMBER(C2214),C2214,W2213)</f>
        <v>0.33</v>
      </c>
      <c r="Y2214" s="1">
        <f>IF(AND(Q2214&gt;=Chart!$F$2,Q2214&lt;=Chart!$F$3),Q2214,#N/A)</f>
        <v>44644.5625</v>
      </c>
      <c r="Z2214">
        <f>IF(AND(Q2214&gt;=Chart!$F$2,Q2214&lt;=Chart!$F$3),R2214,#N/A)</f>
        <v>62.927835999999999</v>
      </c>
      <c r="AA2214">
        <f>IF(AND(Q2214&gt;=Chart!$F$2,Q2214&lt;=Chart!$F$3),S2214,#N/A)</f>
        <v>64.211042066461616</v>
      </c>
      <c r="AB2214">
        <f>IF(AND(Q2214&gt;=Chart!$F$2,Q2214&lt;=Chart!$F$3),T2214,#N/A)</f>
        <v>62.34193814859028</v>
      </c>
      <c r="AC2214">
        <f>IF(AND(Q2214&gt;=Chart!$F$2,Q2214&lt;=Chart!$F$3),U2214,#N/A)</f>
        <v>64.080565276280964</v>
      </c>
      <c r="AD2214">
        <f>IF(AND(Q2214&gt;=Chart!$F$2,Q2214&lt;=Chart!$F$3),V2214,#N/A)</f>
        <v>63.238044100261753</v>
      </c>
      <c r="AE2214">
        <f>IF(AND(Q2214&gt;=Chart!$F$2,Q2214&lt;=Chart!$F$3),I2214,#N/A)</f>
        <v>1.6217908768771036E-2</v>
      </c>
      <c r="AF2214">
        <f>IF(AND(Q2214&gt;=Chart!$F$2,Q2214&lt;=Chart!$F$3),H2214/100,#N/A)</f>
        <v>1.3999999999999999E-2</v>
      </c>
      <c r="AG2214">
        <f>IF(AND(Q2214&gt;=Chart!$F$2,Q2214&lt;=Chart!$F$3),W2214/100,#N/A)</f>
        <v>3.3E-3</v>
      </c>
    </row>
    <row r="2215" spans="1:33" x14ac:dyDescent="0.25">
      <c r="A2215">
        <v>1648215000</v>
      </c>
      <c r="B2215">
        <f>INDEX('Daily Data ADJ'!$1:$1048576,MATCH(Calc!$A2215,'Daily Data ADJ'!$A:$A,0),MATCH("SPY, CBOE BZX: Close",'Daily Data ADJ'!$1:$1,0))</f>
        <v>446.84624374999999</v>
      </c>
      <c r="C2215">
        <f>INDEX('Daily Data ADJ'!$1:$1048576,MATCH(Calc!$A2215,'Daily Data ADJ'!$A:$A,0),MATCH("EFFR, FRED: Close",'Daily Data ADJ'!$1:$1,0))</f>
        <v>0.33</v>
      </c>
      <c r="D2215">
        <f>INDEX('Daily Data ADJ'!$1:$1048576,MATCH(Calc!$A2215,'Daily Data ADJ'!$A:$A,1),MATCH("SOFR, FRED: Close",'Daily Data ADJ'!$1:$1,0))</f>
        <v>0.28000000000000003</v>
      </c>
      <c r="E2215">
        <f>INDEX('Daily Data ADJ'!$1:$1048576,MATCH(Calc!$A2215,'Daily Data ADJ'!$A:$A,0),MATCH("UPRO, CBOE BZX: Close",'Daily Data ADJ'!$1:$1,0))</f>
        <v>63.874044359999999</v>
      </c>
      <c r="F2215">
        <f>INDEX('Daily Data ADJ'!$1:$1048576,MATCH(Calc!$A2215,'Daily Data ADJ'!$A:$A,0),MATCH("ES1!, CME_MINI: Close",'Daily Data ADJ'!$1:$1,0))</f>
        <v>4536.5</v>
      </c>
      <c r="G2215">
        <f>INDEX('Daily Data ADJ'!$1:$1048576,MATCH(Calc!$A2215,'Daily Data ADJ'!$A:$A,0),MATCH("ES2!, CME_MINI: Close",'Daily Data ADJ'!$1:$1,0))</f>
        <v>4540</v>
      </c>
      <c r="H2215">
        <f>INDEX('QUANDL MULTPL SP500_DIV_YIELD_M'!$A:$G,MATCH(Calc!$A2215,'QUANDL MULTPL SP500_DIV_YIELD_M'!$A:$A,1),MATCH('QUANDL MULTPL SP500_DIV_YIELD_M'!$E$1,'QUANDL MULTPL SP500_DIV_YIELD_M'!$A$1:$G$1,0))</f>
        <v>1.4</v>
      </c>
      <c r="I2215" s="5">
        <f t="shared" si="204"/>
        <v>1.7089652871770541E-2</v>
      </c>
      <c r="J2215" s="1">
        <f>A2215/24/60/60+DATE(1970,1,1)</f>
        <v>44645.5625</v>
      </c>
      <c r="K2215" s="3">
        <f t="shared" si="207"/>
        <v>1</v>
      </c>
      <c r="L2215" s="6">
        <f>(1+Chart!$F$4)^(1/(365/K2215))-1</f>
        <v>6.6592785027408397E-5</v>
      </c>
      <c r="M2215" s="6">
        <f t="shared" si="208"/>
        <v>9.0262515566319479E-6</v>
      </c>
      <c r="N2215" s="6">
        <f t="shared" si="209"/>
        <v>4.6426467895877011E-5</v>
      </c>
      <c r="O2215">
        <f>O2214*(B2215/B2214)</f>
        <v>446.84624375000578</v>
      </c>
      <c r="P2215">
        <f t="shared" si="205"/>
        <v>2022</v>
      </c>
      <c r="Q2215" s="1">
        <f t="shared" si="206"/>
        <v>44645.5625</v>
      </c>
      <c r="R2215">
        <f>IF(B2216="",R2214,IF(Q2215&gt;=Chart!$F$2,E2215,0))</f>
        <v>63.874044359999999</v>
      </c>
      <c r="S2215">
        <f>IF(B2216="",S2214,IFERROR(IF(AND(R2215&gt;0,R2214=0),R2215,(1+(B2216/B2215-1)*Calc!$Z$1)*S2214),0))</f>
        <v>65.581248316576463</v>
      </c>
      <c r="T2215">
        <f>IF(B2216="",T2214,IFERROR(IF(AND(R2215&gt;0,R2214=0),R2215,(1+(B2216/B2215-1)*Calc!$Z$1-L2216)*T2214),0))</f>
        <v>63.659803992320356</v>
      </c>
      <c r="U2215">
        <f>IF(B2216="",U2214,IFERROR(IF(AND(R2215&gt;0,R2214=0),R2215,(1+(B2216/B2215-1)*Calc!$Z$1-M2216*2)*U2214),0))</f>
        <v>65.444516793167196</v>
      </c>
      <c r="V2215">
        <f>IF(B2216="",V2214,IFERROR(IF(AND(R2215&gt;0,R2214=0),R2215,(1+(B2216/B2215-1)*Calc!$Z$1-N2216*2)*V2214),0))</f>
        <v>64.569892915361791</v>
      </c>
      <c r="W2215">
        <f>IF(ISNUMBER(C2215),C2215,W2214)</f>
        <v>0.33</v>
      </c>
      <c r="Y2215" s="1">
        <f>IF(AND(Q2215&gt;=Chart!$F$2,Q2215&lt;=Chart!$F$3),Q2215,#N/A)</f>
        <v>44645.5625</v>
      </c>
      <c r="Z2215">
        <f>IF(AND(Q2215&gt;=Chart!$F$2,Q2215&lt;=Chart!$F$3),R2215,#N/A)</f>
        <v>63.874044359999999</v>
      </c>
      <c r="AA2215">
        <f>IF(AND(Q2215&gt;=Chart!$F$2,Q2215&lt;=Chart!$F$3),S2215,#N/A)</f>
        <v>65.581248316576463</v>
      </c>
      <c r="AB2215">
        <f>IF(AND(Q2215&gt;=Chart!$F$2,Q2215&lt;=Chart!$F$3),T2215,#N/A)</f>
        <v>63.659803992320356</v>
      </c>
      <c r="AC2215">
        <f>IF(AND(Q2215&gt;=Chart!$F$2,Q2215&lt;=Chart!$F$3),U2215,#N/A)</f>
        <v>65.444516793167196</v>
      </c>
      <c r="AD2215">
        <f>IF(AND(Q2215&gt;=Chart!$F$2,Q2215&lt;=Chart!$F$3),V2215,#N/A)</f>
        <v>64.569892915361791</v>
      </c>
      <c r="AE2215">
        <f>IF(AND(Q2215&gt;=Chart!$F$2,Q2215&lt;=Chart!$F$3),I2215,#N/A)</f>
        <v>1.7089652871770541E-2</v>
      </c>
      <c r="AF2215">
        <f>IF(AND(Q2215&gt;=Chart!$F$2,Q2215&lt;=Chart!$F$3),H2215/100,#N/A)</f>
        <v>1.3999999999999999E-2</v>
      </c>
      <c r="AG2215">
        <f>IF(AND(Q2215&gt;=Chart!$F$2,Q2215&lt;=Chart!$F$3),W2215/100,#N/A)</f>
        <v>3.3E-3</v>
      </c>
    </row>
    <row r="2216" spans="1:33" x14ac:dyDescent="0.25">
      <c r="A2216">
        <v>1648474200</v>
      </c>
      <c r="B2216">
        <f>INDEX('Daily Data ADJ'!$1:$1048576,MATCH(Calc!$A2216,'Daily Data ADJ'!$A:$A,0),MATCH("SPY, CBOE BZX: Close",'Daily Data ADJ'!$1:$1,0))</f>
        <v>450.02467690999998</v>
      </c>
      <c r="C2216">
        <f>INDEX('Daily Data ADJ'!$1:$1048576,MATCH(Calc!$A2216,'Daily Data ADJ'!$A:$A,0),MATCH("EFFR, FRED: Close",'Daily Data ADJ'!$1:$1,0))</f>
        <v>0.33</v>
      </c>
      <c r="D2216">
        <f>INDEX('Daily Data ADJ'!$1:$1048576,MATCH(Calc!$A2216,'Daily Data ADJ'!$A:$A,1),MATCH("SOFR, FRED: Close",'Daily Data ADJ'!$1:$1,0))</f>
        <v>0.28000000000000003</v>
      </c>
      <c r="E2216">
        <f>INDEX('Daily Data ADJ'!$1:$1048576,MATCH(Calc!$A2216,'Daily Data ADJ'!$A:$A,0),MATCH("UPRO, CBOE BZX: Close",'Daily Data ADJ'!$1:$1,0))</f>
        <v>65.228616329999994</v>
      </c>
      <c r="F2216">
        <f>INDEX('Daily Data ADJ'!$1:$1048576,MATCH(Calc!$A2216,'Daily Data ADJ'!$A:$A,0),MATCH("ES1!, CME_MINI: Close",'Daily Data ADJ'!$1:$1,0))</f>
        <v>4568</v>
      </c>
      <c r="G2216">
        <f>INDEX('Daily Data ADJ'!$1:$1048576,MATCH(Calc!$A2216,'Daily Data ADJ'!$A:$A,0),MATCH("ES2!, CME_MINI: Close",'Daily Data ADJ'!$1:$1,0))</f>
        <v>4571.5</v>
      </c>
      <c r="H2216">
        <f>INDEX('QUANDL MULTPL SP500_DIV_YIELD_M'!$A:$G,MATCH(Calc!$A2216,'QUANDL MULTPL SP500_DIV_YIELD_M'!$A:$A,1),MATCH('QUANDL MULTPL SP500_DIV_YIELD_M'!$E$1,'QUANDL MULTPL SP500_DIV_YIELD_M'!$A$1:$G$1,0))</f>
        <v>1.4</v>
      </c>
      <c r="I2216" s="5">
        <f t="shared" si="204"/>
        <v>1.7068322769939734E-2</v>
      </c>
      <c r="J2216" s="1">
        <f>A2216/24/60/60+DATE(1970,1,1)</f>
        <v>44648.5625</v>
      </c>
      <c r="K2216" s="3">
        <f t="shared" si="207"/>
        <v>3</v>
      </c>
      <c r="L2216" s="6">
        <f>(1+Chart!$F$4)^(1/(365/K2216))-1</f>
        <v>1.9979165917494157E-4</v>
      </c>
      <c r="M2216" s="6">
        <f t="shared" si="208"/>
        <v>2.7078999090601741E-5</v>
      </c>
      <c r="N2216" s="6">
        <f t="shared" si="209"/>
        <v>1.3911347407780106E-4</v>
      </c>
      <c r="O2216">
        <f>O2215*(B2216/B2215)</f>
        <v>450.02467691000584</v>
      </c>
      <c r="P2216">
        <f t="shared" si="205"/>
        <v>2022</v>
      </c>
      <c r="Q2216" s="1">
        <f t="shared" si="206"/>
        <v>44648.5625</v>
      </c>
      <c r="R2216">
        <f>IF(B2217="",R2215,IF(Q2216&gt;=Chart!$F$2,E2216,0))</f>
        <v>65.228616329999994</v>
      </c>
      <c r="S2216">
        <f>IF(B2217="",S2215,IFERROR(IF(AND(R2216&gt;0,R2215=0),R2216,(1+(B2217/B2216-1)*Calc!$Z$1)*S2215),0))</f>
        <v>68.015138168207798</v>
      </c>
      <c r="T2216">
        <f>IF(B2217="",T2215,IFERROR(IF(AND(R2216&gt;0,R2215=0),R2216,(1+(B2217/B2216-1)*Calc!$Z$1-L2217)*T2215),0))</f>
        <v>66.018144788670142</v>
      </c>
      <c r="U2216">
        <f>IF(B2217="",U2215,IFERROR(IF(AND(R2216&gt;0,R2215=0),R2216,(1+(B2217/B2216-1)*Calc!$Z$1-M2217*2)*U2215),0))</f>
        <v>67.872150746755608</v>
      </c>
      <c r="V2216">
        <f>IF(B2217="",V2215,IFERROR(IF(AND(R2216&gt;0,R2215=0),R2216,(1+(B2217/B2216-1)*Calc!$Z$1-N2217*2)*V2215),0))</f>
        <v>66.96027395146892</v>
      </c>
      <c r="W2216">
        <f>IF(ISNUMBER(C2216),C2216,W2215)</f>
        <v>0.33</v>
      </c>
      <c r="Y2216" s="1">
        <f>IF(AND(Q2216&gt;=Chart!$F$2,Q2216&lt;=Chart!$F$3),Q2216,#N/A)</f>
        <v>44648.5625</v>
      </c>
      <c r="Z2216">
        <f>IF(AND(Q2216&gt;=Chart!$F$2,Q2216&lt;=Chart!$F$3),R2216,#N/A)</f>
        <v>65.228616329999994</v>
      </c>
      <c r="AA2216">
        <f>IF(AND(Q2216&gt;=Chart!$F$2,Q2216&lt;=Chart!$F$3),S2216,#N/A)</f>
        <v>68.015138168207798</v>
      </c>
      <c r="AB2216">
        <f>IF(AND(Q2216&gt;=Chart!$F$2,Q2216&lt;=Chart!$F$3),T2216,#N/A)</f>
        <v>66.018144788670142</v>
      </c>
      <c r="AC2216">
        <f>IF(AND(Q2216&gt;=Chart!$F$2,Q2216&lt;=Chart!$F$3),U2216,#N/A)</f>
        <v>67.872150746755608</v>
      </c>
      <c r="AD2216">
        <f>IF(AND(Q2216&gt;=Chart!$F$2,Q2216&lt;=Chart!$F$3),V2216,#N/A)</f>
        <v>66.96027395146892</v>
      </c>
      <c r="AE2216">
        <f>IF(AND(Q2216&gt;=Chart!$F$2,Q2216&lt;=Chart!$F$3),I2216,#N/A)</f>
        <v>1.7068322769939734E-2</v>
      </c>
      <c r="AF2216">
        <f>IF(AND(Q2216&gt;=Chart!$F$2,Q2216&lt;=Chart!$F$3),H2216/100,#N/A)</f>
        <v>1.3999999999999999E-2</v>
      </c>
      <c r="AG2216">
        <f>IF(AND(Q2216&gt;=Chart!$F$2,Q2216&lt;=Chart!$F$3),W2216/100,#N/A)</f>
        <v>3.3E-3</v>
      </c>
    </row>
    <row r="2217" spans="1:33" x14ac:dyDescent="0.25">
      <c r="A2217">
        <v>1648560600</v>
      </c>
      <c r="B2217">
        <f>INDEX('Daily Data ADJ'!$1:$1048576,MATCH(Calc!$A2217,'Daily Data ADJ'!$A:$A,0),MATCH("SPY, CBOE BZX: Close",'Daily Data ADJ'!$1:$1,0))</f>
        <v>455.59187039</v>
      </c>
      <c r="C2217">
        <f>INDEX('Daily Data ADJ'!$1:$1048576,MATCH(Calc!$A2217,'Daily Data ADJ'!$A:$A,0),MATCH("EFFR, FRED: Close",'Daily Data ADJ'!$1:$1,0))</f>
        <v>0.33</v>
      </c>
      <c r="D2217">
        <f>INDEX('Daily Data ADJ'!$1:$1048576,MATCH(Calc!$A2217,'Daily Data ADJ'!$A:$A,1),MATCH("SOFR, FRED: Close",'Daily Data ADJ'!$1:$1,0))</f>
        <v>0.28000000000000003</v>
      </c>
      <c r="E2217">
        <f>INDEX('Daily Data ADJ'!$1:$1048576,MATCH(Calc!$A2217,'Daily Data ADJ'!$A:$A,0),MATCH("UPRO, CBOE BZX: Close",'Daily Data ADJ'!$1:$1,0))</f>
        <v>67.698718150000005</v>
      </c>
      <c r="F2217">
        <f>INDEX('Daily Data ADJ'!$1:$1048576,MATCH(Calc!$A2217,'Daily Data ADJ'!$A:$A,0),MATCH("ES1!, CME_MINI: Close",'Daily Data ADJ'!$1:$1,0))</f>
        <v>4625.5</v>
      </c>
      <c r="G2217">
        <f>INDEX('Daily Data ADJ'!$1:$1048576,MATCH(Calc!$A2217,'Daily Data ADJ'!$A:$A,0),MATCH("ES2!, CME_MINI: Close",'Daily Data ADJ'!$1:$1,0))</f>
        <v>4629</v>
      </c>
      <c r="H2217">
        <f>INDEX('QUANDL MULTPL SP500_DIV_YIELD_M'!$A:$G,MATCH(Calc!$A2217,'QUANDL MULTPL SP500_DIV_YIELD_M'!$A:$A,1),MATCH('QUANDL MULTPL SP500_DIV_YIELD_M'!$E$1,'QUANDL MULTPL SP500_DIV_YIELD_M'!$A$1:$G$1,0))</f>
        <v>1.4</v>
      </c>
      <c r="I2217" s="5">
        <f t="shared" si="204"/>
        <v>1.7030136891438716E-2</v>
      </c>
      <c r="J2217" s="1">
        <f>A2217/24/60/60+DATE(1970,1,1)</f>
        <v>44649.5625</v>
      </c>
      <c r="K2217" s="3">
        <f t="shared" si="207"/>
        <v>1</v>
      </c>
      <c r="L2217" s="6">
        <f>(1+Chart!$F$4)^(1/(365/K2217))-1</f>
        <v>6.6592785027408397E-5</v>
      </c>
      <c r="M2217" s="6">
        <f t="shared" si="208"/>
        <v>9.0262515566319479E-6</v>
      </c>
      <c r="N2217" s="6">
        <f t="shared" si="209"/>
        <v>4.6266138068462581E-5</v>
      </c>
      <c r="O2217">
        <f>O2216*(B2217/B2216)</f>
        <v>455.59187039000591</v>
      </c>
      <c r="P2217">
        <f t="shared" si="205"/>
        <v>2022</v>
      </c>
      <c r="Q2217" s="1">
        <f t="shared" si="206"/>
        <v>44649.5625</v>
      </c>
      <c r="R2217">
        <f>IF(B2218="",R2216,IF(Q2217&gt;=Chart!$F$2,E2217,0))</f>
        <v>67.698718150000005</v>
      </c>
      <c r="S2217">
        <f>IF(B2218="",S2216,IFERROR(IF(AND(R2217&gt;0,R2216=0),R2217,(1+(B2218/B2217-1)*Calc!$Z$1)*S2216),0))</f>
        <v>66.755189232106048</v>
      </c>
      <c r="T2217">
        <f>IF(B2218="",T2216,IFERROR(IF(AND(R2217&gt;0,R2216=0),R2217,(1+(B2218/B2217-1)*Calc!$Z$1-L2218)*T2216),0))</f>
        <v>64.790792897973688</v>
      </c>
      <c r="U2217">
        <f>IF(B2218="",U2216,IFERROR(IF(AND(R2217&gt;0,R2216=0),R2217,(1+(B2218/B2217-1)*Calc!$Z$1-M2218*2)*U2216),0))</f>
        <v>66.613625324204762</v>
      </c>
      <c r="V2217">
        <f>IF(B2218="",V2216,IFERROR(IF(AND(R2217&gt;0,R2216=0),R2217,(1+(B2218/B2217-1)*Calc!$Z$1-N2218*2)*V2216),0))</f>
        <v>65.713662875064458</v>
      </c>
      <c r="W2217">
        <f>IF(ISNUMBER(C2217),C2217,W2216)</f>
        <v>0.33</v>
      </c>
      <c r="Y2217" s="1">
        <f>IF(AND(Q2217&gt;=Chart!$F$2,Q2217&lt;=Chart!$F$3),Q2217,#N/A)</f>
        <v>44649.5625</v>
      </c>
      <c r="Z2217">
        <f>IF(AND(Q2217&gt;=Chart!$F$2,Q2217&lt;=Chart!$F$3),R2217,#N/A)</f>
        <v>67.698718150000005</v>
      </c>
      <c r="AA2217">
        <f>IF(AND(Q2217&gt;=Chart!$F$2,Q2217&lt;=Chart!$F$3),S2217,#N/A)</f>
        <v>66.755189232106048</v>
      </c>
      <c r="AB2217">
        <f>IF(AND(Q2217&gt;=Chart!$F$2,Q2217&lt;=Chart!$F$3),T2217,#N/A)</f>
        <v>64.790792897973688</v>
      </c>
      <c r="AC2217">
        <f>IF(AND(Q2217&gt;=Chart!$F$2,Q2217&lt;=Chart!$F$3),U2217,#N/A)</f>
        <v>66.613625324204762</v>
      </c>
      <c r="AD2217">
        <f>IF(AND(Q2217&gt;=Chart!$F$2,Q2217&lt;=Chart!$F$3),V2217,#N/A)</f>
        <v>65.713662875064458</v>
      </c>
      <c r="AE2217">
        <f>IF(AND(Q2217&gt;=Chart!$F$2,Q2217&lt;=Chart!$F$3),I2217,#N/A)</f>
        <v>1.7030136891438716E-2</v>
      </c>
      <c r="AF2217">
        <f>IF(AND(Q2217&gt;=Chart!$F$2,Q2217&lt;=Chart!$F$3),H2217/100,#N/A)</f>
        <v>1.3999999999999999E-2</v>
      </c>
      <c r="AG2217">
        <f>IF(AND(Q2217&gt;=Chart!$F$2,Q2217&lt;=Chart!$F$3),W2217/100,#N/A)</f>
        <v>3.3E-3</v>
      </c>
    </row>
    <row r="2218" spans="1:33" x14ac:dyDescent="0.25">
      <c r="A2218">
        <v>1648647000</v>
      </c>
      <c r="B2218">
        <f>INDEX('Daily Data ADJ'!$1:$1048576,MATCH(Calc!$A2218,'Daily Data ADJ'!$A:$A,0),MATCH("SPY, CBOE BZX: Close",'Daily Data ADJ'!$1:$1,0))</f>
        <v>452.77866091999999</v>
      </c>
      <c r="C2218">
        <f>INDEX('Daily Data ADJ'!$1:$1048576,MATCH(Calc!$A2218,'Daily Data ADJ'!$A:$A,0),MATCH("EFFR, FRED: Close",'Daily Data ADJ'!$1:$1,0))</f>
        <v>0.33</v>
      </c>
      <c r="D2218">
        <f>INDEX('Daily Data ADJ'!$1:$1048576,MATCH(Calc!$A2218,'Daily Data ADJ'!$A:$A,1),MATCH("SOFR, FRED: Close",'Daily Data ADJ'!$1:$1,0))</f>
        <v>0.27</v>
      </c>
      <c r="E2218">
        <f>INDEX('Daily Data ADJ'!$1:$1048576,MATCH(Calc!$A2218,'Daily Data ADJ'!$A:$A,0),MATCH("UPRO, CBOE BZX: Close",'Daily Data ADJ'!$1:$1,0))</f>
        <v>66.45370715</v>
      </c>
      <c r="F2218">
        <f>INDEX('Daily Data ADJ'!$1:$1048576,MATCH(Calc!$A2218,'Daily Data ADJ'!$A:$A,0),MATCH("ES1!, CME_MINI: Close",'Daily Data ADJ'!$1:$1,0))</f>
        <v>4596</v>
      </c>
      <c r="G2218">
        <f>INDEX('Daily Data ADJ'!$1:$1048576,MATCH(Calc!$A2218,'Daily Data ADJ'!$A:$A,0),MATCH("ES2!, CME_MINI: Close",'Daily Data ADJ'!$1:$1,0))</f>
        <v>4599.5</v>
      </c>
      <c r="H2218">
        <f>INDEX('QUANDL MULTPL SP500_DIV_YIELD_M'!$A:$G,MATCH(Calc!$A2218,'QUANDL MULTPL SP500_DIV_YIELD_M'!$A:$A,1),MATCH('QUANDL MULTPL SP500_DIV_YIELD_M'!$E$1,'QUANDL MULTPL SP500_DIV_YIELD_M'!$A$1:$G$1,0))</f>
        <v>1.4</v>
      </c>
      <c r="I2218" s="5">
        <f t="shared" si="204"/>
        <v>1.7049608417684312E-2</v>
      </c>
      <c r="J2218" s="1">
        <f>A2218/24/60/60+DATE(1970,1,1)</f>
        <v>44650.5625</v>
      </c>
      <c r="K2218" s="3">
        <f t="shared" si="207"/>
        <v>1</v>
      </c>
      <c r="L2218" s="6">
        <f>(1+Chart!$F$4)^(1/(365/K2218))-1</f>
        <v>6.6592785027408397E-5</v>
      </c>
      <c r="M2218" s="6">
        <f t="shared" si="208"/>
        <v>9.0262515566319479E-6</v>
      </c>
      <c r="N2218" s="6">
        <f t="shared" si="209"/>
        <v>4.6318593353911197E-5</v>
      </c>
      <c r="O2218">
        <f>O2217*(B2218/B2217)</f>
        <v>452.77866092000585</v>
      </c>
      <c r="P2218">
        <f t="shared" si="205"/>
        <v>2022</v>
      </c>
      <c r="Q2218" s="1">
        <f t="shared" si="206"/>
        <v>44650.5625</v>
      </c>
      <c r="R2218">
        <f>IF(B2219="",R2217,IF(Q2218&gt;=Chart!$F$2,E2218,0))</f>
        <v>66.45370715</v>
      </c>
      <c r="S2218">
        <f>IF(B2219="",S2217,IFERROR(IF(AND(R2218&gt;0,R2217=0),R2218,(1+(B2219/B2218-1)*Calc!$Z$1)*S2217),0))</f>
        <v>63.672837130985911</v>
      </c>
      <c r="T2218">
        <f>IF(B2219="",T2217,IFERROR(IF(AND(R2218&gt;0,R2217=0),R2218,(1+(B2219/B2218-1)*Calc!$Z$1-L2219)*T2217),0))</f>
        <v>61.794830174798051</v>
      </c>
      <c r="U2218">
        <f>IF(B2219="",U2217,IFERROR(IF(AND(R2218&gt;0,R2217=0),R2218,(1+(B2219/B2218-1)*Calc!$Z$1-M2219*2)*U2217),0))</f>
        <v>63.536607248034478</v>
      </c>
      <c r="V2218">
        <f>IF(B2219="",V2217,IFERROR(IF(AND(R2218&gt;0,R2217=0),R2218,(1+(B2219/B2218-1)*Calc!$Z$1-N2219*2)*V2217),0))</f>
        <v>62.673420320302732</v>
      </c>
      <c r="W2218">
        <f>IF(ISNUMBER(C2218),C2218,W2217)</f>
        <v>0.33</v>
      </c>
      <c r="Y2218" s="1">
        <f>IF(AND(Q2218&gt;=Chart!$F$2,Q2218&lt;=Chart!$F$3),Q2218,#N/A)</f>
        <v>44650.5625</v>
      </c>
      <c r="Z2218">
        <f>IF(AND(Q2218&gt;=Chart!$F$2,Q2218&lt;=Chart!$F$3),R2218,#N/A)</f>
        <v>66.45370715</v>
      </c>
      <c r="AA2218">
        <f>IF(AND(Q2218&gt;=Chart!$F$2,Q2218&lt;=Chart!$F$3),S2218,#N/A)</f>
        <v>63.672837130985911</v>
      </c>
      <c r="AB2218">
        <f>IF(AND(Q2218&gt;=Chart!$F$2,Q2218&lt;=Chart!$F$3),T2218,#N/A)</f>
        <v>61.794830174798051</v>
      </c>
      <c r="AC2218">
        <f>IF(AND(Q2218&gt;=Chart!$F$2,Q2218&lt;=Chart!$F$3),U2218,#N/A)</f>
        <v>63.536607248034478</v>
      </c>
      <c r="AD2218">
        <f>IF(AND(Q2218&gt;=Chart!$F$2,Q2218&lt;=Chart!$F$3),V2218,#N/A)</f>
        <v>62.673420320302732</v>
      </c>
      <c r="AE2218">
        <f>IF(AND(Q2218&gt;=Chart!$F$2,Q2218&lt;=Chart!$F$3),I2218,#N/A)</f>
        <v>1.7049608417684312E-2</v>
      </c>
      <c r="AF2218">
        <f>IF(AND(Q2218&gt;=Chart!$F$2,Q2218&lt;=Chart!$F$3),H2218/100,#N/A)</f>
        <v>1.3999999999999999E-2</v>
      </c>
      <c r="AG2218">
        <f>IF(AND(Q2218&gt;=Chart!$F$2,Q2218&lt;=Chart!$F$3),W2218/100,#N/A)</f>
        <v>3.3E-3</v>
      </c>
    </row>
    <row r="2219" spans="1:33" x14ac:dyDescent="0.25">
      <c r="A2219">
        <v>1648733400</v>
      </c>
      <c r="B2219">
        <f>INDEX('Daily Data ADJ'!$1:$1048576,MATCH(Calc!$A2219,'Daily Data ADJ'!$A:$A,0),MATCH("SPY, CBOE BZX: Close",'Daily Data ADJ'!$1:$1,0))</f>
        <v>445.80979816000001</v>
      </c>
      <c r="C2219">
        <f>INDEX('Daily Data ADJ'!$1:$1048576,MATCH(Calc!$A2219,'Daily Data ADJ'!$A:$A,0),MATCH("EFFR, FRED: Close",'Daily Data ADJ'!$1:$1,0))</f>
        <v>0.33</v>
      </c>
      <c r="D2219">
        <f>INDEX('Daily Data ADJ'!$1:$1048576,MATCH(Calc!$A2219,'Daily Data ADJ'!$A:$A,1),MATCH("SOFR, FRED: Close",'Daily Data ADJ'!$1:$1,0))</f>
        <v>0.28999999999999998</v>
      </c>
      <c r="E2219">
        <f>INDEX('Daily Data ADJ'!$1:$1048576,MATCH(Calc!$A2219,'Daily Data ADJ'!$A:$A,0),MATCH("UPRO, CBOE BZX: Close",'Daily Data ADJ'!$1:$1,0))</f>
        <v>63.37603996</v>
      </c>
      <c r="F2219">
        <f>INDEX('Daily Data ADJ'!$1:$1048576,MATCH(Calc!$A2219,'Daily Data ADJ'!$A:$A,0),MATCH("ES1!, CME_MINI: Close",'Daily Data ADJ'!$1:$1,0))</f>
        <v>4530.75</v>
      </c>
      <c r="G2219">
        <f>INDEX('Daily Data ADJ'!$1:$1048576,MATCH(Calc!$A2219,'Daily Data ADJ'!$A:$A,0),MATCH("ES2!, CME_MINI: Close",'Daily Data ADJ'!$1:$1,0))</f>
        <v>4533.75</v>
      </c>
      <c r="H2219">
        <f>INDEX('QUANDL MULTPL SP500_DIV_YIELD_M'!$A:$G,MATCH(Calc!$A2219,'QUANDL MULTPL SP500_DIV_YIELD_M'!$A:$A,1),MATCH('QUANDL MULTPL SP500_DIV_YIELD_M'!$E$1,'QUANDL MULTPL SP500_DIV_YIELD_M'!$A$1:$G$1,0))</f>
        <v>1.41</v>
      </c>
      <c r="I2219" s="5">
        <f t="shared" si="204"/>
        <v>1.6751199871673395E-2</v>
      </c>
      <c r="J2219" s="1">
        <f>A2219/24/60/60+DATE(1970,1,1)</f>
        <v>44651.5625</v>
      </c>
      <c r="K2219" s="3">
        <f t="shared" si="207"/>
        <v>1</v>
      </c>
      <c r="L2219" s="6">
        <f>(1+Chart!$F$4)^(1/(365/K2219))-1</f>
        <v>6.6592785027408397E-5</v>
      </c>
      <c r="M2219" s="6">
        <f t="shared" si="208"/>
        <v>9.0262515566319479E-6</v>
      </c>
      <c r="N2219" s="6">
        <f t="shared" si="209"/>
        <v>4.5514586194173035E-5</v>
      </c>
      <c r="O2219">
        <f>O2218*(B2219/B2218)</f>
        <v>445.80979816000581</v>
      </c>
      <c r="P2219">
        <f t="shared" si="205"/>
        <v>2022</v>
      </c>
      <c r="Q2219" s="1">
        <f t="shared" si="206"/>
        <v>44651.5625</v>
      </c>
      <c r="R2219">
        <f>IF(B2220="",R2218,IF(Q2219&gt;=Chart!$F$2,E2219,0))</f>
        <v>63.37603996</v>
      </c>
      <c r="S2219">
        <f>IF(B2220="",S2218,IFERROR(IF(AND(R2219&gt;0,R2218=0),R2219,(1+(B2220/B2219-1)*Calc!$Z$1)*S2218),0))</f>
        <v>64.214205685326007</v>
      </c>
      <c r="T2219">
        <f>IF(B2220="",T2218,IFERROR(IF(AND(R2219&gt;0,R2218=0),R2219,(1+(B2220/B2219-1)*Calc!$Z$1-L2220)*T2218),0))</f>
        <v>62.316116172528531</v>
      </c>
      <c r="U2219">
        <f>IF(B2220="",U2218,IFERROR(IF(AND(R2219&gt;0,R2218=0),R2219,(1+(B2220/B2219-1)*Calc!$Z$1-M2220*2)*U2218),0))</f>
        <v>64.075670533840849</v>
      </c>
      <c r="V2219">
        <f>IF(B2220="",V2218,IFERROR(IF(AND(R2219&gt;0,R2218=0),R2219,(1+(B2220/B2219-1)*Calc!$Z$1-N2220*2)*V2218),0))</f>
        <v>63.200783764944845</v>
      </c>
      <c r="W2219">
        <f>IF(ISNUMBER(C2219),C2219,W2218)</f>
        <v>0.33</v>
      </c>
      <c r="Y2219" s="1">
        <f>IF(AND(Q2219&gt;=Chart!$F$2,Q2219&lt;=Chart!$F$3),Q2219,#N/A)</f>
        <v>44651.5625</v>
      </c>
      <c r="Z2219">
        <f>IF(AND(Q2219&gt;=Chart!$F$2,Q2219&lt;=Chart!$F$3),R2219,#N/A)</f>
        <v>63.37603996</v>
      </c>
      <c r="AA2219">
        <f>IF(AND(Q2219&gt;=Chart!$F$2,Q2219&lt;=Chart!$F$3),S2219,#N/A)</f>
        <v>64.214205685326007</v>
      </c>
      <c r="AB2219">
        <f>IF(AND(Q2219&gt;=Chart!$F$2,Q2219&lt;=Chart!$F$3),T2219,#N/A)</f>
        <v>62.316116172528531</v>
      </c>
      <c r="AC2219">
        <f>IF(AND(Q2219&gt;=Chart!$F$2,Q2219&lt;=Chart!$F$3),U2219,#N/A)</f>
        <v>64.075670533840849</v>
      </c>
      <c r="AD2219">
        <f>IF(AND(Q2219&gt;=Chart!$F$2,Q2219&lt;=Chart!$F$3),V2219,#N/A)</f>
        <v>63.200783764944845</v>
      </c>
      <c r="AE2219">
        <f>IF(AND(Q2219&gt;=Chart!$F$2,Q2219&lt;=Chart!$F$3),I2219,#N/A)</f>
        <v>1.6751199871673395E-2</v>
      </c>
      <c r="AF2219">
        <f>IF(AND(Q2219&gt;=Chart!$F$2,Q2219&lt;=Chart!$F$3),H2219/100,#N/A)</f>
        <v>1.41E-2</v>
      </c>
      <c r="AG2219">
        <f>IF(AND(Q2219&gt;=Chart!$F$2,Q2219&lt;=Chart!$F$3),W2219/100,#N/A)</f>
        <v>3.3E-3</v>
      </c>
    </row>
    <row r="2220" spans="1:33" x14ac:dyDescent="0.25">
      <c r="A2220">
        <v>1648819800</v>
      </c>
      <c r="B2220">
        <f>INDEX('Daily Data ADJ'!$1:$1048576,MATCH(Calc!$A2220,'Daily Data ADJ'!$A:$A,0),MATCH("SPY, CBOE BZX: Close",'Daily Data ADJ'!$1:$1,0))</f>
        <v>447.07327469000001</v>
      </c>
      <c r="C2220">
        <f>INDEX('Daily Data ADJ'!$1:$1048576,MATCH(Calc!$A2220,'Daily Data ADJ'!$A:$A,0),MATCH("EFFR, FRED: Close",'Daily Data ADJ'!$1:$1,0))</f>
        <v>0.33</v>
      </c>
      <c r="D2220">
        <f>INDEX('Daily Data ADJ'!$1:$1048576,MATCH(Calc!$A2220,'Daily Data ADJ'!$A:$A,1),MATCH("SOFR, FRED: Close",'Daily Data ADJ'!$1:$1,0))</f>
        <v>0.3</v>
      </c>
      <c r="E2220">
        <f>INDEX('Daily Data ADJ'!$1:$1048576,MATCH(Calc!$A2220,'Daily Data ADJ'!$A:$A,0),MATCH("UPRO, CBOE BZX: Close",'Daily Data ADJ'!$1:$1,0))</f>
        <v>63.824243920000001</v>
      </c>
      <c r="F2220">
        <f>INDEX('Daily Data ADJ'!$1:$1048576,MATCH(Calc!$A2220,'Daily Data ADJ'!$A:$A,0),MATCH("ES1!, CME_MINI: Close",'Daily Data ADJ'!$1:$1,0))</f>
        <v>4539.25</v>
      </c>
      <c r="G2220">
        <f>INDEX('Daily Data ADJ'!$1:$1048576,MATCH(Calc!$A2220,'Daily Data ADJ'!$A:$A,0),MATCH("ES2!, CME_MINI: Close",'Daily Data ADJ'!$1:$1,0))</f>
        <v>4542.5</v>
      </c>
      <c r="H2220">
        <f>INDEX('QUANDL MULTPL SP500_DIV_YIELD_M'!$A:$G,MATCH(Calc!$A2220,'QUANDL MULTPL SP500_DIV_YIELD_M'!$A:$A,1),MATCH('QUANDL MULTPL SP500_DIV_YIELD_M'!$E$1,'QUANDL MULTPL SP500_DIV_YIELD_M'!$A$1:$G$1,0))</f>
        <v>1.33</v>
      </c>
      <c r="I2220" s="5">
        <f t="shared" si="204"/>
        <v>1.6166986445519525E-2</v>
      </c>
      <c r="J2220" s="1">
        <f>A2220/24/60/60+DATE(1970,1,1)</f>
        <v>44652.5625</v>
      </c>
      <c r="K2220" s="3">
        <f t="shared" si="207"/>
        <v>1</v>
      </c>
      <c r="L2220" s="6">
        <f>(1+Chart!$F$4)^(1/(365/K2220))-1</f>
        <v>6.6592785027408397E-5</v>
      </c>
      <c r="M2220" s="6">
        <f t="shared" si="208"/>
        <v>9.0262515566319479E-6</v>
      </c>
      <c r="N2220" s="6">
        <f t="shared" si="209"/>
        <v>4.3939848584084729E-5</v>
      </c>
      <c r="O2220">
        <f>O2219*(B2220/B2219)</f>
        <v>447.07327469000575</v>
      </c>
      <c r="P2220">
        <f t="shared" si="205"/>
        <v>2022</v>
      </c>
      <c r="Q2220" s="1">
        <f t="shared" si="206"/>
        <v>44652.5625</v>
      </c>
      <c r="R2220">
        <f>IF(B2221="",R2219,IF(Q2220&gt;=Chart!$F$2,E2220,0))</f>
        <v>63.824243920000001</v>
      </c>
      <c r="S2220">
        <f>IF(B2221="",S2219,IFERROR(IF(AND(R2220&gt;0,R2219=0),R2220,(1+(B2221/B2220-1)*Calc!$Z$1)*S2219),0))</f>
        <v>65.864504536423652</v>
      </c>
      <c r="T2220">
        <f>IF(B2221="",T2219,IFERROR(IF(AND(R2220&gt;0,R2219=0),R2220,(1+(B2221/B2220-1)*Calc!$Z$1-L2221)*T2219),0))</f>
        <v>63.905184067202875</v>
      </c>
      <c r="U2220">
        <f>IF(B2221="",U2219,IFERROR(IF(AND(R2220&gt;0,R2219=0),R2220,(1+(B2221/B2220-1)*Calc!$Z$1-M2221*2)*U2219),0))</f>
        <v>65.71893883494846</v>
      </c>
      <c r="V2220">
        <f>IF(B2221="",V2219,IFERROR(IF(AND(R2220&gt;0,R2219=0),R2220,(1+(B2221/B2220-1)*Calc!$Z$1-N2221*2)*V2219),0))</f>
        <v>64.808399523404248</v>
      </c>
      <c r="W2220">
        <f>IF(ISNUMBER(C2220),C2220,W2219)</f>
        <v>0.33</v>
      </c>
      <c r="Y2220" s="1">
        <f>IF(AND(Q2220&gt;=Chart!$F$2,Q2220&lt;=Chart!$F$3),Q2220,#N/A)</f>
        <v>44652.5625</v>
      </c>
      <c r="Z2220">
        <f>IF(AND(Q2220&gt;=Chart!$F$2,Q2220&lt;=Chart!$F$3),R2220,#N/A)</f>
        <v>63.824243920000001</v>
      </c>
      <c r="AA2220">
        <f>IF(AND(Q2220&gt;=Chart!$F$2,Q2220&lt;=Chart!$F$3),S2220,#N/A)</f>
        <v>65.864504536423652</v>
      </c>
      <c r="AB2220">
        <f>IF(AND(Q2220&gt;=Chart!$F$2,Q2220&lt;=Chart!$F$3),T2220,#N/A)</f>
        <v>63.905184067202875</v>
      </c>
      <c r="AC2220">
        <f>IF(AND(Q2220&gt;=Chart!$F$2,Q2220&lt;=Chart!$F$3),U2220,#N/A)</f>
        <v>65.71893883494846</v>
      </c>
      <c r="AD2220">
        <f>IF(AND(Q2220&gt;=Chart!$F$2,Q2220&lt;=Chart!$F$3),V2220,#N/A)</f>
        <v>64.808399523404248</v>
      </c>
      <c r="AE2220">
        <f>IF(AND(Q2220&gt;=Chart!$F$2,Q2220&lt;=Chart!$F$3),I2220,#N/A)</f>
        <v>1.6166986445519525E-2</v>
      </c>
      <c r="AF2220">
        <f>IF(AND(Q2220&gt;=Chart!$F$2,Q2220&lt;=Chart!$F$3),H2220/100,#N/A)</f>
        <v>1.3300000000000001E-2</v>
      </c>
      <c r="AG2220">
        <f>IF(AND(Q2220&gt;=Chart!$F$2,Q2220&lt;=Chart!$F$3),W2220/100,#N/A)</f>
        <v>3.3E-3</v>
      </c>
    </row>
    <row r="2221" spans="1:33" x14ac:dyDescent="0.25">
      <c r="A2221">
        <v>1649079000</v>
      </c>
      <c r="B2221">
        <f>INDEX('Daily Data ADJ'!$1:$1048576,MATCH(Calc!$A2221,'Daily Data ADJ'!$A:$A,0),MATCH("SPY, CBOE BZX: Close",'Daily Data ADJ'!$1:$1,0))</f>
        <v>450.90318794000001</v>
      </c>
      <c r="C2221">
        <f>INDEX('Daily Data ADJ'!$1:$1048576,MATCH(Calc!$A2221,'Daily Data ADJ'!$A:$A,0),MATCH("EFFR, FRED: Close",'Daily Data ADJ'!$1:$1,0))</f>
        <v>0.33</v>
      </c>
      <c r="D2221">
        <f>INDEX('Daily Data ADJ'!$1:$1048576,MATCH(Calc!$A2221,'Daily Data ADJ'!$A:$A,1),MATCH("SOFR, FRED: Close",'Daily Data ADJ'!$1:$1,0))</f>
        <v>0.3</v>
      </c>
      <c r="E2221">
        <f>INDEX('Daily Data ADJ'!$1:$1048576,MATCH(Calc!$A2221,'Daily Data ADJ'!$A:$A,0),MATCH("UPRO, CBOE BZX: Close",'Daily Data ADJ'!$1:$1,0))</f>
        <v>65.50749879</v>
      </c>
      <c r="F2221">
        <f>INDEX('Daily Data ADJ'!$1:$1048576,MATCH(Calc!$A2221,'Daily Data ADJ'!$A:$A,0),MATCH("ES1!, CME_MINI: Close",'Daily Data ADJ'!$1:$1,0))</f>
        <v>4577.75</v>
      </c>
      <c r="G2221">
        <f>INDEX('Daily Data ADJ'!$1:$1048576,MATCH(Calc!$A2221,'Daily Data ADJ'!$A:$A,0),MATCH("ES2!, CME_MINI: Close",'Daily Data ADJ'!$1:$1,0))</f>
        <v>4581</v>
      </c>
      <c r="H2221">
        <f>INDEX('QUANDL MULTPL SP500_DIV_YIELD_M'!$A:$G,MATCH(Calc!$A2221,'QUANDL MULTPL SP500_DIV_YIELD_M'!$A:$A,1),MATCH('QUANDL MULTPL SP500_DIV_YIELD_M'!$E$1,'QUANDL MULTPL SP500_DIV_YIELD_M'!$A$1:$G$1,0))</f>
        <v>1.33</v>
      </c>
      <c r="I2221" s="5">
        <f t="shared" si="204"/>
        <v>1.6142848711932743E-2</v>
      </c>
      <c r="J2221" s="1">
        <f>A2221/24/60/60+DATE(1970,1,1)</f>
        <v>44655.5625</v>
      </c>
      <c r="K2221" s="3">
        <f t="shared" si="207"/>
        <v>3</v>
      </c>
      <c r="L2221" s="6">
        <f>(1+Chart!$F$4)^(1/(365/K2221))-1</f>
        <v>1.9979165917494157E-4</v>
      </c>
      <c r="M2221" s="6">
        <f t="shared" si="208"/>
        <v>2.7078999090601741E-5</v>
      </c>
      <c r="N2221" s="6">
        <f t="shared" si="209"/>
        <v>1.3163007397731796E-4</v>
      </c>
      <c r="O2221">
        <f>O2220*(B2221/B2220)</f>
        <v>450.90318794000581</v>
      </c>
      <c r="P2221">
        <f t="shared" si="205"/>
        <v>2022</v>
      </c>
      <c r="Q2221" s="1">
        <f t="shared" si="206"/>
        <v>44655.5625</v>
      </c>
      <c r="R2221">
        <f>IF(B2222="",R2220,IF(Q2221&gt;=Chart!$F$2,E2221,0))</f>
        <v>65.50749879</v>
      </c>
      <c r="S2221">
        <f>IF(B2222="",S2220,IFERROR(IF(AND(R2221&gt;0,R2220=0),R2221,(1+(B2222/B2221-1)*Calc!$Z$1)*S2220),0))</f>
        <v>63.368631998826991</v>
      </c>
      <c r="T2221">
        <f>IF(B2222="",T2220,IFERROR(IF(AND(R2221&gt;0,R2220=0),R2221,(1+(B2222/B2221-1)*Calc!$Z$1-L2222)*T2220),0))</f>
        <v>61.479302484605498</v>
      </c>
      <c r="U2221">
        <f>IF(B2222="",U2220,IFERROR(IF(AND(R2221&gt;0,R2220=0),R2221,(1+(B2222/B2221-1)*Calc!$Z$1-M2222*2)*U2220),0))</f>
        <v>63.227395979331767</v>
      </c>
      <c r="V2221">
        <f>IF(B2222="",V2220,IFERROR(IF(AND(R2221&gt;0,R2220=0),R2221,(1+(B2222/B2221-1)*Calc!$Z$1-N2222*2)*V2220),0))</f>
        <v>62.346770040466915</v>
      </c>
      <c r="W2221">
        <f>IF(ISNUMBER(C2221),C2221,W2220)</f>
        <v>0.33</v>
      </c>
      <c r="Y2221" s="1">
        <f>IF(AND(Q2221&gt;=Chart!$F$2,Q2221&lt;=Chart!$F$3),Q2221,#N/A)</f>
        <v>44655.5625</v>
      </c>
      <c r="Z2221">
        <f>IF(AND(Q2221&gt;=Chart!$F$2,Q2221&lt;=Chart!$F$3),R2221,#N/A)</f>
        <v>65.50749879</v>
      </c>
      <c r="AA2221">
        <f>IF(AND(Q2221&gt;=Chart!$F$2,Q2221&lt;=Chart!$F$3),S2221,#N/A)</f>
        <v>63.368631998826991</v>
      </c>
      <c r="AB2221">
        <f>IF(AND(Q2221&gt;=Chart!$F$2,Q2221&lt;=Chart!$F$3),T2221,#N/A)</f>
        <v>61.479302484605498</v>
      </c>
      <c r="AC2221">
        <f>IF(AND(Q2221&gt;=Chart!$F$2,Q2221&lt;=Chart!$F$3),U2221,#N/A)</f>
        <v>63.227395979331767</v>
      </c>
      <c r="AD2221">
        <f>IF(AND(Q2221&gt;=Chart!$F$2,Q2221&lt;=Chart!$F$3),V2221,#N/A)</f>
        <v>62.346770040466915</v>
      </c>
      <c r="AE2221">
        <f>IF(AND(Q2221&gt;=Chart!$F$2,Q2221&lt;=Chart!$F$3),I2221,#N/A)</f>
        <v>1.6142848711932743E-2</v>
      </c>
      <c r="AF2221">
        <f>IF(AND(Q2221&gt;=Chart!$F$2,Q2221&lt;=Chart!$F$3),H2221/100,#N/A)</f>
        <v>1.3300000000000001E-2</v>
      </c>
      <c r="AG2221">
        <f>IF(AND(Q2221&gt;=Chart!$F$2,Q2221&lt;=Chart!$F$3),W2221/100,#N/A)</f>
        <v>3.3E-3</v>
      </c>
    </row>
    <row r="2222" spans="1:33" x14ac:dyDescent="0.25">
      <c r="A2222">
        <v>1649165400</v>
      </c>
      <c r="B2222">
        <f>INDEX('Daily Data ADJ'!$1:$1048576,MATCH(Calc!$A2222,'Daily Data ADJ'!$A:$A,0),MATCH("SPY, CBOE BZX: Close",'Daily Data ADJ'!$1:$1,0))</f>
        <v>445.20767261999998</v>
      </c>
      <c r="C2222">
        <f>INDEX('Daily Data ADJ'!$1:$1048576,MATCH(Calc!$A2222,'Daily Data ADJ'!$A:$A,0),MATCH("EFFR, FRED: Close",'Daily Data ADJ'!$1:$1,0))</f>
        <v>0.33</v>
      </c>
      <c r="D2222">
        <f>INDEX('Daily Data ADJ'!$1:$1048576,MATCH(Calc!$A2222,'Daily Data ADJ'!$A:$A,1),MATCH("SOFR, FRED: Close",'Daily Data ADJ'!$1:$1,0))</f>
        <v>0.3</v>
      </c>
      <c r="E2222">
        <f>INDEX('Daily Data ADJ'!$1:$1048576,MATCH(Calc!$A2222,'Daily Data ADJ'!$A:$A,0),MATCH("UPRO, CBOE BZX: Close",'Daily Data ADJ'!$1:$1,0))</f>
        <v>63.077237320000002</v>
      </c>
      <c r="F2222">
        <f>INDEX('Daily Data ADJ'!$1:$1048576,MATCH(Calc!$A2222,'Daily Data ADJ'!$A:$A,0),MATCH("ES1!, CME_MINI: Close",'Daily Data ADJ'!$1:$1,0))</f>
        <v>4520.25</v>
      </c>
      <c r="G2222">
        <f>INDEX('Daily Data ADJ'!$1:$1048576,MATCH(Calc!$A2222,'Daily Data ADJ'!$A:$A,0),MATCH("ES2!, CME_MINI: Close",'Daily Data ADJ'!$1:$1,0))</f>
        <v>4523.75</v>
      </c>
      <c r="H2222">
        <f>INDEX('QUANDL MULTPL SP500_DIV_YIELD_M'!$A:$G,MATCH(Calc!$A2222,'QUANDL MULTPL SP500_DIV_YIELD_M'!$A:$A,1),MATCH('QUANDL MULTPL SP500_DIV_YIELD_M'!$E$1,'QUANDL MULTPL SP500_DIV_YIELD_M'!$A$1:$G$1,0))</f>
        <v>1.33</v>
      </c>
      <c r="I2222" s="5">
        <f t="shared" si="204"/>
        <v>1.6400772868237733E-2</v>
      </c>
      <c r="J2222" s="1">
        <f>A2222/24/60/60+DATE(1970,1,1)</f>
        <v>44656.5625</v>
      </c>
      <c r="K2222" s="3">
        <f t="shared" si="207"/>
        <v>1</v>
      </c>
      <c r="L2222" s="6">
        <f>(1+Chart!$F$4)^(1/(365/K2222))-1</f>
        <v>6.6592785027408397E-5</v>
      </c>
      <c r="M2222" s="6">
        <f t="shared" si="208"/>
        <v>9.0262515566319479E-6</v>
      </c>
      <c r="N2222" s="6">
        <f t="shared" si="209"/>
        <v>4.4570124345222339E-5</v>
      </c>
      <c r="O2222">
        <f>O2221*(B2222/B2221)</f>
        <v>445.20767262000572</v>
      </c>
      <c r="P2222">
        <f t="shared" si="205"/>
        <v>2022</v>
      </c>
      <c r="Q2222" s="1">
        <f t="shared" si="206"/>
        <v>44656.5625</v>
      </c>
      <c r="R2222">
        <f>IF(B2223="",R2221,IF(Q2222&gt;=Chart!$F$2,E2222,0))</f>
        <v>63.077237320000002</v>
      </c>
      <c r="S2222">
        <f>IF(B2223="",S2221,IFERROR(IF(AND(R2222&gt;0,R2221=0),R2222,(1+(B2223/B2222-1)*Calc!$Z$1)*S2221),0))</f>
        <v>61.467699490496116</v>
      </c>
      <c r="T2222">
        <f>IF(B2223="",T2221,IFERROR(IF(AND(R2222&gt;0,R2221=0),R2222,(1+(B2223/B2222-1)*Calc!$Z$1-L2223)*T2221),0))</f>
        <v>59.630952013584277</v>
      </c>
      <c r="U2222">
        <f>IF(B2223="",U2221,IFERROR(IF(AND(R2222&gt;0,R2221=0),R2222,(1+(B2223/B2222-1)*Calc!$Z$1-M2223*2)*U2221),0))</f>
        <v>61.32955885698756</v>
      </c>
      <c r="V2222">
        <f>IF(B2223="",V2221,IFERROR(IF(AND(R2222&gt;0,R2221=0),R2222,(1+(B2223/B2222-1)*Calc!$Z$1-N2223*2)*V2221),0))</f>
        <v>60.470923370565011</v>
      </c>
      <c r="W2222">
        <f>IF(ISNUMBER(C2222),C2222,W2221)</f>
        <v>0.33</v>
      </c>
      <c r="Y2222" s="1">
        <f>IF(AND(Q2222&gt;=Chart!$F$2,Q2222&lt;=Chart!$F$3),Q2222,#N/A)</f>
        <v>44656.5625</v>
      </c>
      <c r="Z2222">
        <f>IF(AND(Q2222&gt;=Chart!$F$2,Q2222&lt;=Chart!$F$3),R2222,#N/A)</f>
        <v>63.077237320000002</v>
      </c>
      <c r="AA2222">
        <f>IF(AND(Q2222&gt;=Chart!$F$2,Q2222&lt;=Chart!$F$3),S2222,#N/A)</f>
        <v>61.467699490496116</v>
      </c>
      <c r="AB2222">
        <f>IF(AND(Q2222&gt;=Chart!$F$2,Q2222&lt;=Chart!$F$3),T2222,#N/A)</f>
        <v>59.630952013584277</v>
      </c>
      <c r="AC2222">
        <f>IF(AND(Q2222&gt;=Chart!$F$2,Q2222&lt;=Chart!$F$3),U2222,#N/A)</f>
        <v>61.32955885698756</v>
      </c>
      <c r="AD2222">
        <f>IF(AND(Q2222&gt;=Chart!$F$2,Q2222&lt;=Chart!$F$3),V2222,#N/A)</f>
        <v>60.470923370565011</v>
      </c>
      <c r="AE2222">
        <f>IF(AND(Q2222&gt;=Chart!$F$2,Q2222&lt;=Chart!$F$3),I2222,#N/A)</f>
        <v>1.6400772868237733E-2</v>
      </c>
      <c r="AF2222">
        <f>IF(AND(Q2222&gt;=Chart!$F$2,Q2222&lt;=Chart!$F$3),H2222/100,#N/A)</f>
        <v>1.3300000000000001E-2</v>
      </c>
      <c r="AG2222">
        <f>IF(AND(Q2222&gt;=Chart!$F$2,Q2222&lt;=Chart!$F$3),W2222/100,#N/A)</f>
        <v>3.3E-3</v>
      </c>
    </row>
    <row r="2223" spans="1:33" x14ac:dyDescent="0.25">
      <c r="A2223">
        <v>1649251800</v>
      </c>
      <c r="B2223">
        <f>INDEX('Daily Data ADJ'!$1:$1048576,MATCH(Calc!$A2223,'Daily Data ADJ'!$A:$A,0),MATCH("SPY, CBOE BZX: Close",'Daily Data ADJ'!$1:$1,0))</f>
        <v>440.75589202999998</v>
      </c>
      <c r="C2223">
        <f>INDEX('Daily Data ADJ'!$1:$1048576,MATCH(Calc!$A2223,'Daily Data ADJ'!$A:$A,0),MATCH("EFFR, FRED: Close",'Daily Data ADJ'!$1:$1,0))</f>
        <v>0.33</v>
      </c>
      <c r="D2223">
        <f>INDEX('Daily Data ADJ'!$1:$1048576,MATCH(Calc!$A2223,'Daily Data ADJ'!$A:$A,1),MATCH("SOFR, FRED: Close",'Daily Data ADJ'!$1:$1,0))</f>
        <v>0.3</v>
      </c>
      <c r="E2223">
        <f>INDEX('Daily Data ADJ'!$1:$1048576,MATCH(Calc!$A2223,'Daily Data ADJ'!$A:$A,0),MATCH("UPRO, CBOE BZX: Close",'Daily Data ADJ'!$1:$1,0))</f>
        <v>61.154940340000003</v>
      </c>
      <c r="F2223">
        <f>INDEX('Daily Data ADJ'!$1:$1048576,MATCH(Calc!$A2223,'Daily Data ADJ'!$A:$A,0),MATCH("ES1!, CME_MINI: Close",'Daily Data ADJ'!$1:$1,0))</f>
        <v>4475.75</v>
      </c>
      <c r="G2223">
        <f>INDEX('Daily Data ADJ'!$1:$1048576,MATCH(Calc!$A2223,'Daily Data ADJ'!$A:$A,0),MATCH("ES2!, CME_MINI: Close",'Daily Data ADJ'!$1:$1,0))</f>
        <v>4479.25</v>
      </c>
      <c r="H2223">
        <f>INDEX('QUANDL MULTPL SP500_DIV_YIELD_M'!$A:$G,MATCH(Calc!$A2223,'QUANDL MULTPL SP500_DIV_YIELD_M'!$A:$A,1),MATCH('QUANDL MULTPL SP500_DIV_YIELD_M'!$E$1,'QUANDL MULTPL SP500_DIV_YIELD_M'!$A$1:$G$1,0))</f>
        <v>1.33</v>
      </c>
      <c r="I2223" s="5">
        <f t="shared" si="204"/>
        <v>1.6431638360402977E-2</v>
      </c>
      <c r="J2223" s="1">
        <f>A2223/24/60/60+DATE(1970,1,1)</f>
        <v>44657.5625</v>
      </c>
      <c r="K2223" s="3">
        <f t="shared" si="207"/>
        <v>1</v>
      </c>
      <c r="L2223" s="6">
        <f>(1+Chart!$F$4)^(1/(365/K2223))-1</f>
        <v>6.6592785027408397E-5</v>
      </c>
      <c r="M2223" s="6">
        <f t="shared" si="208"/>
        <v>9.0262515566319479E-6</v>
      </c>
      <c r="N2223" s="6">
        <f t="shared" si="209"/>
        <v>4.4653325266708066E-5</v>
      </c>
      <c r="O2223">
        <f>O2222*(B2223/B2222)</f>
        <v>440.75589203000567</v>
      </c>
      <c r="P2223">
        <f t="shared" si="205"/>
        <v>2022</v>
      </c>
      <c r="Q2223" s="1">
        <f t="shared" si="206"/>
        <v>44657.5625</v>
      </c>
      <c r="R2223">
        <f>IF(B2224="",R2222,IF(Q2223&gt;=Chart!$F$2,E2223,0))</f>
        <v>61.154940340000003</v>
      </c>
      <c r="S2223">
        <f>IF(B2224="",S2222,IFERROR(IF(AND(R2223&gt;0,R2222=0),R2223,(1+(B2224/B2223-1)*Calc!$Z$1)*S2222),0))</f>
        <v>62.396900804572624</v>
      </c>
      <c r="T2223">
        <f>IF(B2224="",T2222,IFERROR(IF(AND(R2223&gt;0,R2222=0),R2223,(1+(B2224/B2223-1)*Calc!$Z$1-L2224)*T2222),0))</f>
        <v>60.528416401158523</v>
      </c>
      <c r="U2223">
        <f>IF(B2224="",U2222,IFERROR(IF(AND(R2223&gt;0,R2222=0),R2223,(1+(B2224/B2223-1)*Calc!$Z$1-M2224*2)*U2222),0))</f>
        <v>62.255564760312623</v>
      </c>
      <c r="V2223">
        <f>IF(B2224="",V2222,IFERROR(IF(AND(R2223&gt;0,R2222=0),R2223,(1+(B2224/B2223-1)*Calc!$Z$1-N2224*2)*V2222),0))</f>
        <v>61.379660720332993</v>
      </c>
      <c r="W2223">
        <f>IF(ISNUMBER(C2223),C2223,W2222)</f>
        <v>0.33</v>
      </c>
      <c r="Y2223" s="1">
        <f>IF(AND(Q2223&gt;=Chart!$F$2,Q2223&lt;=Chart!$F$3),Q2223,#N/A)</f>
        <v>44657.5625</v>
      </c>
      <c r="Z2223">
        <f>IF(AND(Q2223&gt;=Chart!$F$2,Q2223&lt;=Chart!$F$3),R2223,#N/A)</f>
        <v>61.154940340000003</v>
      </c>
      <c r="AA2223">
        <f>IF(AND(Q2223&gt;=Chart!$F$2,Q2223&lt;=Chart!$F$3),S2223,#N/A)</f>
        <v>62.396900804572624</v>
      </c>
      <c r="AB2223">
        <f>IF(AND(Q2223&gt;=Chart!$F$2,Q2223&lt;=Chart!$F$3),T2223,#N/A)</f>
        <v>60.528416401158523</v>
      </c>
      <c r="AC2223">
        <f>IF(AND(Q2223&gt;=Chart!$F$2,Q2223&lt;=Chart!$F$3),U2223,#N/A)</f>
        <v>62.255564760312623</v>
      </c>
      <c r="AD2223">
        <f>IF(AND(Q2223&gt;=Chart!$F$2,Q2223&lt;=Chart!$F$3),V2223,#N/A)</f>
        <v>61.379660720332993</v>
      </c>
      <c r="AE2223">
        <f>IF(AND(Q2223&gt;=Chart!$F$2,Q2223&lt;=Chart!$F$3),I2223,#N/A)</f>
        <v>1.6431638360402977E-2</v>
      </c>
      <c r="AF2223">
        <f>IF(AND(Q2223&gt;=Chart!$F$2,Q2223&lt;=Chart!$F$3),H2223/100,#N/A)</f>
        <v>1.3300000000000001E-2</v>
      </c>
      <c r="AG2223">
        <f>IF(AND(Q2223&gt;=Chart!$F$2,Q2223&lt;=Chart!$F$3),W2223/100,#N/A)</f>
        <v>3.3E-3</v>
      </c>
    </row>
    <row r="2224" spans="1:33" x14ac:dyDescent="0.25">
      <c r="A2224">
        <v>1649338200</v>
      </c>
      <c r="B2224">
        <f>INDEX('Daily Data ADJ'!$1:$1048576,MATCH(Calc!$A2224,'Daily Data ADJ'!$A:$A,0),MATCH("SPY, CBOE BZX: Close",'Daily Data ADJ'!$1:$1,0))</f>
        <v>442.97684686999997</v>
      </c>
      <c r="C2224">
        <f>INDEX('Daily Data ADJ'!$1:$1048576,MATCH(Calc!$A2224,'Daily Data ADJ'!$A:$A,0),MATCH("EFFR, FRED: Close",'Daily Data ADJ'!$1:$1,0))</f>
        <v>0.33</v>
      </c>
      <c r="D2224">
        <f>INDEX('Daily Data ADJ'!$1:$1048576,MATCH(Calc!$A2224,'Daily Data ADJ'!$A:$A,1),MATCH("SOFR, FRED: Close",'Daily Data ADJ'!$1:$1,0))</f>
        <v>0.3</v>
      </c>
      <c r="E2224">
        <f>INDEX('Daily Data ADJ'!$1:$1048576,MATCH(Calc!$A2224,'Daily Data ADJ'!$A:$A,0),MATCH("UPRO, CBOE BZX: Close",'Daily Data ADJ'!$1:$1,0))</f>
        <v>62.051348259999997</v>
      </c>
      <c r="F2224">
        <f>INDEX('Daily Data ADJ'!$1:$1048576,MATCH(Calc!$A2224,'Daily Data ADJ'!$A:$A,0),MATCH("ES1!, CME_MINI: Close",'Daily Data ADJ'!$1:$1,0))</f>
        <v>4496.25</v>
      </c>
      <c r="G2224">
        <f>INDEX('Daily Data ADJ'!$1:$1048576,MATCH(Calc!$A2224,'Daily Data ADJ'!$A:$A,0),MATCH("ES2!, CME_MINI: Close",'Daily Data ADJ'!$1:$1,0))</f>
        <v>4499.75</v>
      </c>
      <c r="H2224">
        <f>INDEX('QUANDL MULTPL SP500_DIV_YIELD_M'!$A:$G,MATCH(Calc!$A2224,'QUANDL MULTPL SP500_DIV_YIELD_M'!$A:$A,1),MATCH('QUANDL MULTPL SP500_DIV_YIELD_M'!$E$1,'QUANDL MULTPL SP500_DIV_YIELD_M'!$A$1:$G$1,0))</f>
        <v>1.33</v>
      </c>
      <c r="I2224" s="5">
        <f t="shared" si="204"/>
        <v>1.6417343439692055E-2</v>
      </c>
      <c r="J2224" s="1">
        <f>A2224/24/60/60+DATE(1970,1,1)</f>
        <v>44658.5625</v>
      </c>
      <c r="K2224" s="3">
        <f t="shared" si="207"/>
        <v>1</v>
      </c>
      <c r="L2224" s="6">
        <f>(1+Chart!$F$4)^(1/(365/K2224))-1</f>
        <v>6.6592785027408397E-5</v>
      </c>
      <c r="M2224" s="6">
        <f t="shared" si="208"/>
        <v>9.0262515566319479E-6</v>
      </c>
      <c r="N2224" s="6">
        <f t="shared" si="209"/>
        <v>4.4614792237718248E-5</v>
      </c>
      <c r="O2224">
        <f>O2223*(B2224/B2223)</f>
        <v>442.97684687000566</v>
      </c>
      <c r="P2224">
        <f t="shared" si="205"/>
        <v>2022</v>
      </c>
      <c r="Q2224" s="1">
        <f t="shared" si="206"/>
        <v>44658.5625</v>
      </c>
      <c r="R2224">
        <f>IF(B2225="",R2223,IF(Q2224&gt;=Chart!$F$2,E2224,0))</f>
        <v>62.051348259999997</v>
      </c>
      <c r="S2224">
        <f>IF(B2225="",S2223,IFERROR(IF(AND(R2224&gt;0,R2223=0),R2224,(1+(B2225/B2224-1)*Calc!$Z$1)*S2223),0))</f>
        <v>61.896357446404501</v>
      </c>
      <c r="T2224">
        <f>IF(B2225="",T2223,IFERROR(IF(AND(R2224&gt;0,R2223=0),R2224,(1+(B2225/B2224-1)*Calc!$Z$1-L2225)*T2223),0))</f>
        <v>60.03883113190178</v>
      </c>
      <c r="U2224">
        <f>IF(B2225="",U2223,IFERROR(IF(AND(R2224&gt;0,R2223=0),R2224,(1+(B2225/B2224-1)*Calc!$Z$1-M2225*2)*U2223),0))</f>
        <v>61.755031320740486</v>
      </c>
      <c r="V2224">
        <f>IF(B2225="",V2223,IFERROR(IF(AND(R2224&gt;0,R2223=0),R2224,(1+(B2225/B2224-1)*Calc!$Z$1-N2225*2)*V2223),0))</f>
        <v>60.881723792484756</v>
      </c>
      <c r="W2224">
        <f>IF(ISNUMBER(C2224),C2224,W2223)</f>
        <v>0.33</v>
      </c>
      <c r="Y2224" s="1">
        <f>IF(AND(Q2224&gt;=Chart!$F$2,Q2224&lt;=Chart!$F$3),Q2224,#N/A)</f>
        <v>44658.5625</v>
      </c>
      <c r="Z2224">
        <f>IF(AND(Q2224&gt;=Chart!$F$2,Q2224&lt;=Chart!$F$3),R2224,#N/A)</f>
        <v>62.051348259999997</v>
      </c>
      <c r="AA2224">
        <f>IF(AND(Q2224&gt;=Chart!$F$2,Q2224&lt;=Chart!$F$3),S2224,#N/A)</f>
        <v>61.896357446404501</v>
      </c>
      <c r="AB2224">
        <f>IF(AND(Q2224&gt;=Chart!$F$2,Q2224&lt;=Chart!$F$3),T2224,#N/A)</f>
        <v>60.03883113190178</v>
      </c>
      <c r="AC2224">
        <f>IF(AND(Q2224&gt;=Chart!$F$2,Q2224&lt;=Chart!$F$3),U2224,#N/A)</f>
        <v>61.755031320740486</v>
      </c>
      <c r="AD2224">
        <f>IF(AND(Q2224&gt;=Chart!$F$2,Q2224&lt;=Chart!$F$3),V2224,#N/A)</f>
        <v>60.881723792484756</v>
      </c>
      <c r="AE2224">
        <f>IF(AND(Q2224&gt;=Chart!$F$2,Q2224&lt;=Chart!$F$3),I2224,#N/A)</f>
        <v>1.6417343439692055E-2</v>
      </c>
      <c r="AF2224">
        <f>IF(AND(Q2224&gt;=Chart!$F$2,Q2224&lt;=Chart!$F$3),H2224/100,#N/A)</f>
        <v>1.3300000000000001E-2</v>
      </c>
      <c r="AG2224">
        <f>IF(AND(Q2224&gt;=Chart!$F$2,Q2224&lt;=Chart!$F$3),W2224/100,#N/A)</f>
        <v>3.3E-3</v>
      </c>
    </row>
    <row r="2225" spans="1:33" x14ac:dyDescent="0.25">
      <c r="A2225">
        <v>1649424600</v>
      </c>
      <c r="B2225">
        <f>INDEX('Daily Data ADJ'!$1:$1048576,MATCH(Calc!$A2225,'Daily Data ADJ'!$A:$A,0),MATCH("SPY, CBOE BZX: Close",'Daily Data ADJ'!$1:$1,0))</f>
        <v>441.79233762000001</v>
      </c>
      <c r="C2225">
        <f>INDEX('Daily Data ADJ'!$1:$1048576,MATCH(Calc!$A2225,'Daily Data ADJ'!$A:$A,0),MATCH("EFFR, FRED: Close",'Daily Data ADJ'!$1:$1,0))</f>
        <v>0.33</v>
      </c>
      <c r="D2225">
        <f>INDEX('Daily Data ADJ'!$1:$1048576,MATCH(Calc!$A2225,'Daily Data ADJ'!$A:$A,1),MATCH("SOFR, FRED: Close",'Daily Data ADJ'!$1:$1,0))</f>
        <v>0.3</v>
      </c>
      <c r="E2225">
        <f>INDEX('Daily Data ADJ'!$1:$1048576,MATCH(Calc!$A2225,'Daily Data ADJ'!$A:$A,0),MATCH("UPRO, CBOE BZX: Close",'Daily Data ADJ'!$1:$1,0))</f>
        <v>61.613104380000003</v>
      </c>
      <c r="F2225">
        <f>INDEX('Daily Data ADJ'!$1:$1048576,MATCH(Calc!$A2225,'Daily Data ADJ'!$A:$A,0),MATCH("ES1!, CME_MINI: Close",'Daily Data ADJ'!$1:$1,0))</f>
        <v>4483.5</v>
      </c>
      <c r="G2225">
        <f>INDEX('Daily Data ADJ'!$1:$1048576,MATCH(Calc!$A2225,'Daily Data ADJ'!$A:$A,0),MATCH("ES2!, CME_MINI: Close",'Daily Data ADJ'!$1:$1,0))</f>
        <v>4487.25</v>
      </c>
      <c r="H2225">
        <f>INDEX('QUANDL MULTPL SP500_DIV_YIELD_M'!$A:$G,MATCH(Calc!$A2225,'QUANDL MULTPL SP500_DIV_YIELD_M'!$A:$A,1),MATCH('QUANDL MULTPL SP500_DIV_YIELD_M'!$E$1,'QUANDL MULTPL SP500_DIV_YIELD_M'!$A$1:$G$1,0))</f>
        <v>1.33</v>
      </c>
      <c r="I2225" s="5">
        <f t="shared" si="204"/>
        <v>1.6649800267353763E-2</v>
      </c>
      <c r="J2225" s="1">
        <f>A2225/24/60/60+DATE(1970,1,1)</f>
        <v>44659.5625</v>
      </c>
      <c r="K2225" s="3">
        <f t="shared" si="207"/>
        <v>1</v>
      </c>
      <c r="L2225" s="6">
        <f>(1+Chart!$F$4)^(1/(365/K2225))-1</f>
        <v>6.6592785027408397E-5</v>
      </c>
      <c r="M2225" s="6">
        <f t="shared" si="208"/>
        <v>9.0262515566319479E-6</v>
      </c>
      <c r="N2225" s="6">
        <f t="shared" si="209"/>
        <v>4.5241329968082056E-5</v>
      </c>
      <c r="O2225">
        <f>O2224*(B2225/B2224)</f>
        <v>441.7923376200057</v>
      </c>
      <c r="P2225">
        <f t="shared" si="205"/>
        <v>2022</v>
      </c>
      <c r="Q2225" s="1">
        <f t="shared" si="206"/>
        <v>44659.5625</v>
      </c>
      <c r="R2225">
        <f>IF(B2226="",R2224,IF(Q2225&gt;=Chart!$F$2,E2225,0))</f>
        <v>61.613104380000003</v>
      </c>
      <c r="S2225">
        <f>IF(B2226="",S2224,IFERROR(IF(AND(R2225&gt;0,R2224=0),R2225,(1+(B2226/B2225-1)*Calc!$Z$1)*S2224),0))</f>
        <v>58.722504410444586</v>
      </c>
      <c r="T2225">
        <f>IF(B2226="",T2224,IFERROR(IF(AND(R2225&gt;0,R2224=0),R2225,(1+(B2226/B2225-1)*Calc!$Z$1-L2226)*T2224),0))</f>
        <v>56.948231020472683</v>
      </c>
      <c r="U2225">
        <f>IF(B2226="",U2224,IFERROR(IF(AND(R2225&gt;0,R2224=0),R2225,(1+(B2226/B2225-1)*Calc!$Z$1-M2226*2)*U2224),0))</f>
        <v>58.5850805208457</v>
      </c>
      <c r="V2225">
        <f>IF(B2226="",V2224,IFERROR(IF(AND(R2225&gt;0,R2224=0),R2225,(1+(B2226/B2225-1)*Calc!$Z$1-N2226*2)*V2224),0))</f>
        <v>57.743539120423321</v>
      </c>
      <c r="W2225">
        <f>IF(ISNUMBER(C2225),C2225,W2224)</f>
        <v>0.33</v>
      </c>
      <c r="Y2225" s="1">
        <f>IF(AND(Q2225&gt;=Chart!$F$2,Q2225&lt;=Chart!$F$3),Q2225,#N/A)</f>
        <v>44659.5625</v>
      </c>
      <c r="Z2225">
        <f>IF(AND(Q2225&gt;=Chart!$F$2,Q2225&lt;=Chart!$F$3),R2225,#N/A)</f>
        <v>61.613104380000003</v>
      </c>
      <c r="AA2225">
        <f>IF(AND(Q2225&gt;=Chart!$F$2,Q2225&lt;=Chart!$F$3),S2225,#N/A)</f>
        <v>58.722504410444586</v>
      </c>
      <c r="AB2225">
        <f>IF(AND(Q2225&gt;=Chart!$F$2,Q2225&lt;=Chart!$F$3),T2225,#N/A)</f>
        <v>56.948231020472683</v>
      </c>
      <c r="AC2225">
        <f>IF(AND(Q2225&gt;=Chart!$F$2,Q2225&lt;=Chart!$F$3),U2225,#N/A)</f>
        <v>58.5850805208457</v>
      </c>
      <c r="AD2225">
        <f>IF(AND(Q2225&gt;=Chart!$F$2,Q2225&lt;=Chart!$F$3),V2225,#N/A)</f>
        <v>57.743539120423321</v>
      </c>
      <c r="AE2225">
        <f>IF(AND(Q2225&gt;=Chart!$F$2,Q2225&lt;=Chart!$F$3),I2225,#N/A)</f>
        <v>1.6649800267353763E-2</v>
      </c>
      <c r="AF2225">
        <f>IF(AND(Q2225&gt;=Chart!$F$2,Q2225&lt;=Chart!$F$3),H2225/100,#N/A)</f>
        <v>1.3300000000000001E-2</v>
      </c>
      <c r="AG2225">
        <f>IF(AND(Q2225&gt;=Chart!$F$2,Q2225&lt;=Chart!$F$3),W2225/100,#N/A)</f>
        <v>3.3E-3</v>
      </c>
    </row>
    <row r="2226" spans="1:33" x14ac:dyDescent="0.25">
      <c r="A2226">
        <v>1649683800</v>
      </c>
      <c r="B2226">
        <f>INDEX('Daily Data ADJ'!$1:$1048576,MATCH(Calc!$A2226,'Daily Data ADJ'!$A:$A,0),MATCH("SPY, CBOE BZX: Close",'Daily Data ADJ'!$1:$1,0))</f>
        <v>434.24109114999999</v>
      </c>
      <c r="C2226">
        <f>INDEX('Daily Data ADJ'!$1:$1048576,MATCH(Calc!$A2226,'Daily Data ADJ'!$A:$A,0),MATCH("EFFR, FRED: Close",'Daily Data ADJ'!$1:$1,0))</f>
        <v>0.33</v>
      </c>
      <c r="D2226">
        <f>INDEX('Daily Data ADJ'!$1:$1048576,MATCH(Calc!$A2226,'Daily Data ADJ'!$A:$A,1),MATCH("SOFR, FRED: Close",'Daily Data ADJ'!$1:$1,0))</f>
        <v>0.3</v>
      </c>
      <c r="E2226">
        <f>INDEX('Daily Data ADJ'!$1:$1048576,MATCH(Calc!$A2226,'Daily Data ADJ'!$A:$A,0),MATCH("UPRO, CBOE BZX: Close",'Daily Data ADJ'!$1:$1,0))</f>
        <v>58.39599596</v>
      </c>
      <c r="F2226">
        <f>INDEX('Daily Data ADJ'!$1:$1048576,MATCH(Calc!$A2226,'Daily Data ADJ'!$A:$A,0),MATCH("ES1!, CME_MINI: Close",'Daily Data ADJ'!$1:$1,0))</f>
        <v>4409</v>
      </c>
      <c r="G2226">
        <f>INDEX('Daily Data ADJ'!$1:$1048576,MATCH(Calc!$A2226,'Daily Data ADJ'!$A:$A,0),MATCH("ES2!, CME_MINI: Close",'Daily Data ADJ'!$1:$1,0))</f>
        <v>4412.5</v>
      </c>
      <c r="H2226">
        <f>INDEX('QUANDL MULTPL SP500_DIV_YIELD_M'!$A:$G,MATCH(Calc!$A2226,'QUANDL MULTPL SP500_DIV_YIELD_M'!$A:$A,1),MATCH('QUANDL MULTPL SP500_DIV_YIELD_M'!$E$1,'QUANDL MULTPL SP500_DIV_YIELD_M'!$A$1:$G$1,0))</f>
        <v>1.33</v>
      </c>
      <c r="I2226" s="5">
        <f t="shared" si="204"/>
        <v>1.6479106207962467E-2</v>
      </c>
      <c r="J2226" s="1">
        <f>A2226/24/60/60+DATE(1970,1,1)</f>
        <v>44662.5625</v>
      </c>
      <c r="K2226" s="3">
        <f t="shared" si="207"/>
        <v>3</v>
      </c>
      <c r="L2226" s="6">
        <f>(1+Chart!$F$4)^(1/(365/K2226))-1</f>
        <v>1.9979165917494157E-4</v>
      </c>
      <c r="M2226" s="6">
        <f t="shared" si="208"/>
        <v>2.7078999090601741E-5</v>
      </c>
      <c r="N2226" s="6">
        <f t="shared" si="209"/>
        <v>1.3434983975790793E-4</v>
      </c>
      <c r="O2226">
        <f>O2225*(B2226/B2225)</f>
        <v>434.24109115000556</v>
      </c>
      <c r="P2226">
        <f t="shared" si="205"/>
        <v>2022</v>
      </c>
      <c r="Q2226" s="1">
        <f t="shared" si="206"/>
        <v>44662.5625</v>
      </c>
      <c r="R2226">
        <f>IF(B2227="",R2225,IF(Q2226&gt;=Chart!$F$2,E2226,0))</f>
        <v>58.39599596</v>
      </c>
      <c r="S2226">
        <f>IF(B2227="",S2225,IFERROR(IF(AND(R2226&gt;0,R2225=0),R2226,(1+(B2227/B2226-1)*Calc!$Z$1)*S2225),0))</f>
        <v>58.06976516950813</v>
      </c>
      <c r="T2226">
        <f>IF(B2227="",T2225,IFERROR(IF(AND(R2226&gt;0,R2225=0),R2226,(1+(B2227/B2226-1)*Calc!$Z$1-L2227)*T2225),0))</f>
        <v>56.311421653374303</v>
      </c>
      <c r="U2226">
        <f>IF(B2227="",U2225,IFERROR(IF(AND(R2226&gt;0,R2225=0),R2226,(1+(B2227/B2226-1)*Calc!$Z$1-M2227*2)*U2225),0))</f>
        <v>57.932811229436673</v>
      </c>
      <c r="V2226">
        <f>IF(B2227="",V2225,IFERROR(IF(AND(R2226&gt;0,R2225=0),R2226,(1+(B2227/B2226-1)*Calc!$Z$1-N2227*2)*V2225),0))</f>
        <v>57.096648519768621</v>
      </c>
      <c r="W2226">
        <f>IF(ISNUMBER(C2226),C2226,W2225)</f>
        <v>0.33</v>
      </c>
      <c r="Y2226" s="1">
        <f>IF(AND(Q2226&gt;=Chart!$F$2,Q2226&lt;=Chart!$F$3),Q2226,#N/A)</f>
        <v>44662.5625</v>
      </c>
      <c r="Z2226">
        <f>IF(AND(Q2226&gt;=Chart!$F$2,Q2226&lt;=Chart!$F$3),R2226,#N/A)</f>
        <v>58.39599596</v>
      </c>
      <c r="AA2226">
        <f>IF(AND(Q2226&gt;=Chart!$F$2,Q2226&lt;=Chart!$F$3),S2226,#N/A)</f>
        <v>58.06976516950813</v>
      </c>
      <c r="AB2226">
        <f>IF(AND(Q2226&gt;=Chart!$F$2,Q2226&lt;=Chart!$F$3),T2226,#N/A)</f>
        <v>56.311421653374303</v>
      </c>
      <c r="AC2226">
        <f>IF(AND(Q2226&gt;=Chart!$F$2,Q2226&lt;=Chart!$F$3),U2226,#N/A)</f>
        <v>57.932811229436673</v>
      </c>
      <c r="AD2226">
        <f>IF(AND(Q2226&gt;=Chart!$F$2,Q2226&lt;=Chart!$F$3),V2226,#N/A)</f>
        <v>57.096648519768621</v>
      </c>
      <c r="AE2226">
        <f>IF(AND(Q2226&gt;=Chart!$F$2,Q2226&lt;=Chart!$F$3),I2226,#N/A)</f>
        <v>1.6479106207962467E-2</v>
      </c>
      <c r="AF2226">
        <f>IF(AND(Q2226&gt;=Chart!$F$2,Q2226&lt;=Chart!$F$3),H2226/100,#N/A)</f>
        <v>1.3300000000000001E-2</v>
      </c>
      <c r="AG2226">
        <f>IF(AND(Q2226&gt;=Chart!$F$2,Q2226&lt;=Chart!$F$3),W2226/100,#N/A)</f>
        <v>3.3E-3</v>
      </c>
    </row>
    <row r="2227" spans="1:33" x14ac:dyDescent="0.25">
      <c r="A2227">
        <v>1649770200</v>
      </c>
      <c r="B2227">
        <f>INDEX('Daily Data ADJ'!$1:$1048576,MATCH(Calc!$A2227,'Daily Data ADJ'!$A:$A,0),MATCH("SPY, CBOE BZX: Close",'Daily Data ADJ'!$1:$1,0))</f>
        <v>432.63213274999998</v>
      </c>
      <c r="C2227">
        <f>INDEX('Daily Data ADJ'!$1:$1048576,MATCH(Calc!$A2227,'Daily Data ADJ'!$A:$A,0),MATCH("EFFR, FRED: Close",'Daily Data ADJ'!$1:$1,0))</f>
        <v>0.33</v>
      </c>
      <c r="D2227">
        <f>INDEX('Daily Data ADJ'!$1:$1048576,MATCH(Calc!$A2227,'Daily Data ADJ'!$A:$A,1),MATCH("SOFR, FRED: Close",'Daily Data ADJ'!$1:$1,0))</f>
        <v>0.28999999999999998</v>
      </c>
      <c r="E2227">
        <f>INDEX('Daily Data ADJ'!$1:$1048576,MATCH(Calc!$A2227,'Daily Data ADJ'!$A:$A,0),MATCH("UPRO, CBOE BZX: Close",'Daily Data ADJ'!$1:$1,0))</f>
        <v>57.71870998</v>
      </c>
      <c r="F2227">
        <f>INDEX('Daily Data ADJ'!$1:$1048576,MATCH(Calc!$A2227,'Daily Data ADJ'!$A:$A,0),MATCH("ES1!, CME_MINI: Close",'Daily Data ADJ'!$1:$1,0))</f>
        <v>4393</v>
      </c>
      <c r="G2227">
        <f>INDEX('Daily Data ADJ'!$1:$1048576,MATCH(Calc!$A2227,'Daily Data ADJ'!$A:$A,0),MATCH("ES2!, CME_MINI: Close",'Daily Data ADJ'!$1:$1,0))</f>
        <v>4396</v>
      </c>
      <c r="H2227">
        <f>INDEX('QUANDL MULTPL SP500_DIV_YIELD_M'!$A:$G,MATCH(Calc!$A2227,'QUANDL MULTPL SP500_DIV_YIELD_M'!$A:$A,1),MATCH('QUANDL MULTPL SP500_DIV_YIELD_M'!$E$1,'QUANDL MULTPL SP500_DIV_YIELD_M'!$A$1:$G$1,0))</f>
        <v>1.33</v>
      </c>
      <c r="I2227" s="5">
        <f t="shared" si="204"/>
        <v>1.6034417910411845E-2</v>
      </c>
      <c r="J2227" s="1">
        <f>A2227/24/60/60+DATE(1970,1,1)</f>
        <v>44663.5625</v>
      </c>
      <c r="K2227" s="3">
        <f t="shared" si="207"/>
        <v>1</v>
      </c>
      <c r="L2227" s="6">
        <f>(1+Chart!$F$4)^(1/(365/K2227))-1</f>
        <v>6.6592785027408397E-5</v>
      </c>
      <c r="M2227" s="6">
        <f t="shared" si="208"/>
        <v>9.0262515566319479E-6</v>
      </c>
      <c r="N2227" s="6">
        <f t="shared" si="209"/>
        <v>4.3582386612284196E-5</v>
      </c>
      <c r="O2227">
        <f>O2226*(B2227/B2226)</f>
        <v>432.6321327500055</v>
      </c>
      <c r="P2227">
        <f t="shared" si="205"/>
        <v>2022</v>
      </c>
      <c r="Q2227" s="1">
        <f t="shared" si="206"/>
        <v>44663.5625</v>
      </c>
      <c r="R2227">
        <f>IF(B2228="",R2226,IF(Q2227&gt;=Chart!$F$2,E2227,0))</f>
        <v>57.71870998</v>
      </c>
      <c r="S2227">
        <f>IF(B2228="",S2226,IFERROR(IF(AND(R2227&gt;0,R2226=0),R2227,(1+(B2228/B2227-1)*Calc!$Z$1)*S2226),0))</f>
        <v>60.065089414647055</v>
      </c>
      <c r="T2227">
        <f>IF(B2228="",T2226,IFERROR(IF(AND(R2227&gt;0,R2226=0),R2227,(1+(B2228/B2227-1)*Calc!$Z$1-L2228)*T2226),0))</f>
        <v>58.242577854300059</v>
      </c>
      <c r="U2227">
        <f>IF(B2228="",U2226,IFERROR(IF(AND(R2227&gt;0,R2226=0),R2227,(1+(B2228/B2227-1)*Calc!$Z$1-M2228*2)*U2226),0))</f>
        <v>59.922383793824416</v>
      </c>
      <c r="V2227">
        <f>IF(B2228="",V2226,IFERROR(IF(AND(R2227&gt;0,R2226=0),R2227,(1+(B2228/B2227-1)*Calc!$Z$1-N2228*2)*V2226),0))</f>
        <v>59.0534987554853</v>
      </c>
      <c r="W2227">
        <f>IF(ISNUMBER(C2227),C2227,W2226)</f>
        <v>0.33</v>
      </c>
      <c r="Y2227" s="1">
        <f>IF(AND(Q2227&gt;=Chart!$F$2,Q2227&lt;=Chart!$F$3),Q2227,#N/A)</f>
        <v>44663.5625</v>
      </c>
      <c r="Z2227">
        <f>IF(AND(Q2227&gt;=Chart!$F$2,Q2227&lt;=Chart!$F$3),R2227,#N/A)</f>
        <v>57.71870998</v>
      </c>
      <c r="AA2227">
        <f>IF(AND(Q2227&gt;=Chart!$F$2,Q2227&lt;=Chart!$F$3),S2227,#N/A)</f>
        <v>60.065089414647055</v>
      </c>
      <c r="AB2227">
        <f>IF(AND(Q2227&gt;=Chart!$F$2,Q2227&lt;=Chart!$F$3),T2227,#N/A)</f>
        <v>58.242577854300059</v>
      </c>
      <c r="AC2227">
        <f>IF(AND(Q2227&gt;=Chart!$F$2,Q2227&lt;=Chart!$F$3),U2227,#N/A)</f>
        <v>59.922383793824416</v>
      </c>
      <c r="AD2227">
        <f>IF(AND(Q2227&gt;=Chart!$F$2,Q2227&lt;=Chart!$F$3),V2227,#N/A)</f>
        <v>59.0534987554853</v>
      </c>
      <c r="AE2227">
        <f>IF(AND(Q2227&gt;=Chart!$F$2,Q2227&lt;=Chart!$F$3),I2227,#N/A)</f>
        <v>1.6034417910411845E-2</v>
      </c>
      <c r="AF2227">
        <f>IF(AND(Q2227&gt;=Chart!$F$2,Q2227&lt;=Chart!$F$3),H2227/100,#N/A)</f>
        <v>1.3300000000000001E-2</v>
      </c>
      <c r="AG2227">
        <f>IF(AND(Q2227&gt;=Chart!$F$2,Q2227&lt;=Chart!$F$3),W2227/100,#N/A)</f>
        <v>3.3E-3</v>
      </c>
    </row>
    <row r="2228" spans="1:33" x14ac:dyDescent="0.25">
      <c r="A2228">
        <v>1649856600</v>
      </c>
      <c r="B2228">
        <f>INDEX('Daily Data ADJ'!$1:$1048576,MATCH(Calc!$A2228,'Daily Data ADJ'!$A:$A,0),MATCH("SPY, CBOE BZX: Close",'Daily Data ADJ'!$1:$1,0))</f>
        <v>437.58732978</v>
      </c>
      <c r="C2228">
        <f>INDEX('Daily Data ADJ'!$1:$1048576,MATCH(Calc!$A2228,'Daily Data ADJ'!$A:$A,0),MATCH("EFFR, FRED: Close",'Daily Data ADJ'!$1:$1,0))</f>
        <v>0.33</v>
      </c>
      <c r="D2228">
        <f>INDEX('Daily Data ADJ'!$1:$1048576,MATCH(Calc!$A2228,'Daily Data ADJ'!$A:$A,1),MATCH("SOFR, FRED: Close",'Daily Data ADJ'!$1:$1,0))</f>
        <v>0.28999999999999998</v>
      </c>
      <c r="E2228">
        <f>INDEX('Daily Data ADJ'!$1:$1048576,MATCH(Calc!$A2228,'Daily Data ADJ'!$A:$A,0),MATCH("UPRO, CBOE BZX: Close",'Daily Data ADJ'!$1:$1,0))</f>
        <v>59.690807399999997</v>
      </c>
      <c r="F2228">
        <f>INDEX('Daily Data ADJ'!$1:$1048576,MATCH(Calc!$A2228,'Daily Data ADJ'!$A:$A,0),MATCH("ES1!, CME_MINI: Close",'Daily Data ADJ'!$1:$1,0))</f>
        <v>4442.25</v>
      </c>
      <c r="G2228">
        <f>INDEX('Daily Data ADJ'!$1:$1048576,MATCH(Calc!$A2228,'Daily Data ADJ'!$A:$A,0),MATCH("ES2!, CME_MINI: Close",'Daily Data ADJ'!$1:$1,0))</f>
        <v>4445.5</v>
      </c>
      <c r="H2228">
        <f>INDEX('QUANDL MULTPL SP500_DIV_YIELD_M'!$A:$G,MATCH(Calc!$A2228,'QUANDL MULTPL SP500_DIV_YIELD_M'!$A:$A,1),MATCH('QUANDL MULTPL SP500_DIV_YIELD_M'!$E$1,'QUANDL MULTPL SP500_DIV_YIELD_M'!$A$1:$G$1,0))</f>
        <v>1.33</v>
      </c>
      <c r="I2228" s="5">
        <f t="shared" si="204"/>
        <v>1.6229658028843595E-2</v>
      </c>
      <c r="J2228" s="1">
        <f>A2228/24/60/60+DATE(1970,1,1)</f>
        <v>44664.5625</v>
      </c>
      <c r="K2228" s="3">
        <f t="shared" si="207"/>
        <v>1</v>
      </c>
      <c r="L2228" s="6">
        <f>(1+Chart!$F$4)^(1/(365/K2228))-1</f>
        <v>6.6592785027408397E-5</v>
      </c>
      <c r="M2228" s="6">
        <f t="shared" si="208"/>
        <v>9.0262515566319479E-6</v>
      </c>
      <c r="N2228" s="6">
        <f t="shared" si="209"/>
        <v>4.4108822025101802E-5</v>
      </c>
      <c r="O2228">
        <f>O2227*(B2228/B2227)</f>
        <v>437.58732978000558</v>
      </c>
      <c r="P2228">
        <f t="shared" si="205"/>
        <v>2022</v>
      </c>
      <c r="Q2228" s="1">
        <f t="shared" si="206"/>
        <v>44664.5625</v>
      </c>
      <c r="R2228">
        <f>IF(B2229="",R2227,IF(Q2228&gt;=Chart!$F$2,E2228,0))</f>
        <v>59.690807399999997</v>
      </c>
      <c r="S2228">
        <f>IF(B2229="",S2227,IFERROR(IF(AND(R2228&gt;0,R2227=0),R2228,(1+(B2229/B2228-1)*Calc!$Z$1)*S2227),0))</f>
        <v>57.821337005538112</v>
      </c>
      <c r="T2228">
        <f>IF(B2229="",T2227,IFERROR(IF(AND(R2228&gt;0,R2227=0),R2228,(1+(B2229/B2228-1)*Calc!$Z$1-L2229)*T2227),0))</f>
        <v>56.063027466067894</v>
      </c>
      <c r="U2228">
        <f>IF(B2229="",U2227,IFERROR(IF(AND(R2228&gt;0,R2227=0),R2228,(1+(B2229/B2228-1)*Calc!$Z$1-M2229*2)*U2227),0))</f>
        <v>57.682880454039953</v>
      </c>
      <c r="V2228">
        <f>IF(B2229="",V2227,IFERROR(IF(AND(R2228&gt;0,R2227=0),R2228,(1+(B2229/B2228-1)*Calc!$Z$1-N2229*2)*V2227),0))</f>
        <v>56.842313454665963</v>
      </c>
      <c r="W2228">
        <f>IF(ISNUMBER(C2228),C2228,W2227)</f>
        <v>0.33</v>
      </c>
      <c r="Y2228" s="1">
        <f>IF(AND(Q2228&gt;=Chart!$F$2,Q2228&lt;=Chart!$F$3),Q2228,#N/A)</f>
        <v>44664.5625</v>
      </c>
      <c r="Z2228">
        <f>IF(AND(Q2228&gt;=Chart!$F$2,Q2228&lt;=Chart!$F$3),R2228,#N/A)</f>
        <v>59.690807399999997</v>
      </c>
      <c r="AA2228">
        <f>IF(AND(Q2228&gt;=Chart!$F$2,Q2228&lt;=Chart!$F$3),S2228,#N/A)</f>
        <v>57.821337005538112</v>
      </c>
      <c r="AB2228">
        <f>IF(AND(Q2228&gt;=Chart!$F$2,Q2228&lt;=Chart!$F$3),T2228,#N/A)</f>
        <v>56.063027466067894</v>
      </c>
      <c r="AC2228">
        <f>IF(AND(Q2228&gt;=Chart!$F$2,Q2228&lt;=Chart!$F$3),U2228,#N/A)</f>
        <v>57.682880454039953</v>
      </c>
      <c r="AD2228">
        <f>IF(AND(Q2228&gt;=Chart!$F$2,Q2228&lt;=Chart!$F$3),V2228,#N/A)</f>
        <v>56.842313454665963</v>
      </c>
      <c r="AE2228">
        <f>IF(AND(Q2228&gt;=Chart!$F$2,Q2228&lt;=Chart!$F$3),I2228,#N/A)</f>
        <v>1.6229658028843595E-2</v>
      </c>
      <c r="AF2228">
        <f>IF(AND(Q2228&gt;=Chart!$F$2,Q2228&lt;=Chart!$F$3),H2228/100,#N/A)</f>
        <v>1.3300000000000001E-2</v>
      </c>
      <c r="AG2228">
        <f>IF(AND(Q2228&gt;=Chart!$F$2,Q2228&lt;=Chart!$F$3),W2228/100,#N/A)</f>
        <v>3.3E-3</v>
      </c>
    </row>
    <row r="2229" spans="1:33" x14ac:dyDescent="0.25">
      <c r="A2229">
        <v>1649943000</v>
      </c>
      <c r="B2229">
        <f>INDEX('Daily Data ADJ'!$1:$1048576,MATCH(Calc!$A2229,'Daily Data ADJ'!$A:$A,0),MATCH("SPY, CBOE BZX: Close",'Daily Data ADJ'!$1:$1,0))</f>
        <v>432.13858722999998</v>
      </c>
      <c r="C2229">
        <f>INDEX('Daily Data ADJ'!$1:$1048576,MATCH(Calc!$A2229,'Daily Data ADJ'!$A:$A,0),MATCH("EFFR, FRED: Close",'Daily Data ADJ'!$1:$1,0))</f>
        <v>0.33</v>
      </c>
      <c r="D2229">
        <f>INDEX('Daily Data ADJ'!$1:$1048576,MATCH(Calc!$A2229,'Daily Data ADJ'!$A:$A,1),MATCH("SOFR, FRED: Close",'Daily Data ADJ'!$1:$1,0))</f>
        <v>0.28999999999999998</v>
      </c>
      <c r="E2229">
        <f>INDEX('Daily Data ADJ'!$1:$1048576,MATCH(Calc!$A2229,'Daily Data ADJ'!$A:$A,0),MATCH("UPRO, CBOE BZX: Close",'Daily Data ADJ'!$1:$1,0))</f>
        <v>57.499588039999999</v>
      </c>
      <c r="F2229">
        <f>INDEX('Daily Data ADJ'!$1:$1048576,MATCH(Calc!$A2229,'Daily Data ADJ'!$A:$A,0),MATCH("ES1!, CME_MINI: Close",'Daily Data ADJ'!$1:$1,0))</f>
        <v>4387.5</v>
      </c>
      <c r="G2229">
        <f>INDEX('Daily Data ADJ'!$1:$1048576,MATCH(Calc!$A2229,'Daily Data ADJ'!$A:$A,0),MATCH("ES2!, CME_MINI: Close",'Daily Data ADJ'!$1:$1,0))</f>
        <v>4390.75</v>
      </c>
      <c r="H2229">
        <f>INDEX('QUANDL MULTPL SP500_DIV_YIELD_M'!$A:$G,MATCH(Calc!$A2229,'QUANDL MULTPL SP500_DIV_YIELD_M'!$A:$A,1),MATCH('QUANDL MULTPL SP500_DIV_YIELD_M'!$E$1,'QUANDL MULTPL SP500_DIV_YIELD_M'!$A$1:$G$1,0))</f>
        <v>1.33</v>
      </c>
      <c r="I2229" s="5">
        <f t="shared" si="204"/>
        <v>1.6266256770102537E-2</v>
      </c>
      <c r="J2229" s="1">
        <f>A2229/24/60/60+DATE(1970,1,1)</f>
        <v>44665.5625</v>
      </c>
      <c r="K2229" s="3">
        <f t="shared" si="207"/>
        <v>1</v>
      </c>
      <c r="L2229" s="6">
        <f>(1+Chart!$F$4)^(1/(365/K2229))-1</f>
        <v>6.6592785027408397E-5</v>
      </c>
      <c r="M2229" s="6">
        <f t="shared" si="208"/>
        <v>9.0262515566319479E-6</v>
      </c>
      <c r="N2229" s="6">
        <f t="shared" si="209"/>
        <v>4.4207493762771222E-5</v>
      </c>
      <c r="O2229">
        <f>O2228*(B2229/B2228)</f>
        <v>432.1385872300055</v>
      </c>
      <c r="P2229">
        <f t="shared" si="205"/>
        <v>2022</v>
      </c>
      <c r="Q2229" s="1">
        <f t="shared" si="206"/>
        <v>44665.5625</v>
      </c>
      <c r="R2229">
        <f>IF(B2230="",R2228,IF(Q2229&gt;=Chart!$F$2,E2229,0))</f>
        <v>57.499588039999999</v>
      </c>
      <c r="S2229">
        <f>IF(B2230="",S2228,IFERROR(IF(AND(R2229&gt;0,R2228=0),R2229,(1+(B2230/B2229-1)*Calc!$Z$1)*S2228),0))</f>
        <v>57.892657781287184</v>
      </c>
      <c r="T2229">
        <f>IF(B2230="",T2228,IFERROR(IF(AND(R2229&gt;0,R2228=0),R2229,(1+(B2230/B2229-1)*Calc!$Z$1-L2230)*T2228),0))</f>
        <v>56.117244358745417</v>
      </c>
      <c r="U2229">
        <f>IF(B2230="",U2228,IFERROR(IF(AND(R2229&gt;0,R2228=0),R2229,(1+(B2230/B2229-1)*Calc!$Z$1-M2230*2)*U2228),0))</f>
        <v>57.749865110135389</v>
      </c>
      <c r="V2229">
        <f>IF(B2230="",V2228,IFERROR(IF(AND(R2229&gt;0,R2228=0),R2229,(1+(B2230/B2229-1)*Calc!$Z$1-N2230*2)*V2228),0))</f>
        <v>56.892321830742191</v>
      </c>
      <c r="W2229">
        <f>IF(ISNUMBER(C2229),C2229,W2228)</f>
        <v>0.33</v>
      </c>
      <c r="Y2229" s="1">
        <f>IF(AND(Q2229&gt;=Chart!$F$2,Q2229&lt;=Chart!$F$3),Q2229,#N/A)</f>
        <v>44665.5625</v>
      </c>
      <c r="Z2229">
        <f>IF(AND(Q2229&gt;=Chart!$F$2,Q2229&lt;=Chart!$F$3),R2229,#N/A)</f>
        <v>57.499588039999999</v>
      </c>
      <c r="AA2229">
        <f>IF(AND(Q2229&gt;=Chart!$F$2,Q2229&lt;=Chart!$F$3),S2229,#N/A)</f>
        <v>57.892657781287184</v>
      </c>
      <c r="AB2229">
        <f>IF(AND(Q2229&gt;=Chart!$F$2,Q2229&lt;=Chart!$F$3),T2229,#N/A)</f>
        <v>56.117244358745417</v>
      </c>
      <c r="AC2229">
        <f>IF(AND(Q2229&gt;=Chart!$F$2,Q2229&lt;=Chart!$F$3),U2229,#N/A)</f>
        <v>57.749865110135389</v>
      </c>
      <c r="AD2229">
        <f>IF(AND(Q2229&gt;=Chart!$F$2,Q2229&lt;=Chart!$F$3),V2229,#N/A)</f>
        <v>56.892321830742191</v>
      </c>
      <c r="AE2229">
        <f>IF(AND(Q2229&gt;=Chart!$F$2,Q2229&lt;=Chart!$F$3),I2229,#N/A)</f>
        <v>1.6266256770102537E-2</v>
      </c>
      <c r="AF2229">
        <f>IF(AND(Q2229&gt;=Chart!$F$2,Q2229&lt;=Chart!$F$3),H2229/100,#N/A)</f>
        <v>1.3300000000000001E-2</v>
      </c>
      <c r="AG2229">
        <f>IF(AND(Q2229&gt;=Chart!$F$2,Q2229&lt;=Chart!$F$3),W2229/100,#N/A)</f>
        <v>3.3E-3</v>
      </c>
    </row>
    <row r="2230" spans="1:33" x14ac:dyDescent="0.25">
      <c r="A2230">
        <v>1650288600</v>
      </c>
      <c r="B2230">
        <f>INDEX('Daily Data ADJ'!$1:$1048576,MATCH(Calc!$A2230,'Daily Data ADJ'!$A:$A,0),MATCH("SPY, CBOE BZX: Close",'Daily Data ADJ'!$1:$1,0))</f>
        <v>432.31626361999997</v>
      </c>
      <c r="C2230">
        <f>INDEX('Daily Data ADJ'!$1:$1048576,MATCH(Calc!$A2230,'Daily Data ADJ'!$A:$A,0),MATCH("EFFR, FRED: Close",'Daily Data ADJ'!$1:$1,0))</f>
        <v>0.33</v>
      </c>
      <c r="D2230">
        <f>INDEX('Daily Data ADJ'!$1:$1048576,MATCH(Calc!$A2230,'Daily Data ADJ'!$A:$A,1),MATCH("SOFR, FRED: Close",'Daily Data ADJ'!$1:$1,0))</f>
        <v>0.28999999999999998</v>
      </c>
      <c r="E2230">
        <f>INDEX('Daily Data ADJ'!$1:$1048576,MATCH(Calc!$A2230,'Daily Data ADJ'!$A:$A,0),MATCH("UPRO, CBOE BZX: Close",'Daily Data ADJ'!$1:$1,0))</f>
        <v>57.519508219999999</v>
      </c>
      <c r="F2230">
        <f>INDEX('Daily Data ADJ'!$1:$1048576,MATCH(Calc!$A2230,'Daily Data ADJ'!$A:$A,0),MATCH("ES1!, CME_MINI: Close",'Daily Data ADJ'!$1:$1,0))</f>
        <v>4386.75</v>
      </c>
      <c r="G2230">
        <f>INDEX('Daily Data ADJ'!$1:$1048576,MATCH(Calc!$A2230,'Daily Data ADJ'!$A:$A,0),MATCH("ES2!, CME_MINI: Close",'Daily Data ADJ'!$1:$1,0))</f>
        <v>4390</v>
      </c>
      <c r="H2230">
        <f>INDEX('QUANDL MULTPL SP500_DIV_YIELD_M'!$A:$G,MATCH(Calc!$A2230,'QUANDL MULTPL SP500_DIV_YIELD_M'!$A:$A,1),MATCH('QUANDL MULTPL SP500_DIV_YIELD_M'!$E$1,'QUANDL MULTPL SP500_DIV_YIELD_M'!$A$1:$G$1,0))</f>
        <v>1.33</v>
      </c>
      <c r="I2230" s="5">
        <f t="shared" si="204"/>
        <v>1.6266764472747351E-2</v>
      </c>
      <c r="J2230" s="1">
        <f>A2230/24/60/60+DATE(1970,1,1)</f>
        <v>44669.5625</v>
      </c>
      <c r="K2230" s="3">
        <f t="shared" si="207"/>
        <v>4</v>
      </c>
      <c r="L2230" s="6">
        <f>(1+Chart!$F$4)^(1/(365/K2230))-1</f>
        <v>2.6639774888526091E-4</v>
      </c>
      <c r="M2230" s="6">
        <f t="shared" si="208"/>
        <v>3.6105495069049809E-5</v>
      </c>
      <c r="N2230" s="6">
        <f t="shared" si="209"/>
        <v>1.7684717698807084E-4</v>
      </c>
      <c r="O2230">
        <f>O2229*(B2230/B2229)</f>
        <v>432.31626362000549</v>
      </c>
      <c r="P2230">
        <f t="shared" si="205"/>
        <v>2022</v>
      </c>
      <c r="Q2230" s="1">
        <f t="shared" si="206"/>
        <v>44669.5625</v>
      </c>
      <c r="R2230">
        <f>IF(B2231="",R2229,IF(Q2230&gt;=Chart!$F$2,E2230,0))</f>
        <v>57.519508219999999</v>
      </c>
      <c r="S2230">
        <f>IF(B2231="",S2229,IFERROR(IF(AND(R2230&gt;0,R2229=0),R2230,(1+(B2231/B2230-1)*Calc!$Z$1)*S2229),0))</f>
        <v>60.696281934647203</v>
      </c>
      <c r="T2230">
        <f>IF(B2231="",T2229,IFERROR(IF(AND(R2230&gt;0,R2229=0),R2230,(1+(B2231/B2230-1)*Calc!$Z$1-L2231)*T2229),0))</f>
        <v>58.831151832604938</v>
      </c>
      <c r="U2230">
        <f>IF(B2231="",U2229,IFERROR(IF(AND(R2230&gt;0,R2229=0),R2230,(1+(B2231/B2230-1)*Calc!$Z$1-M2231*2)*U2229),0))</f>
        <v>60.545531574041867</v>
      </c>
      <c r="V2230">
        <f>IF(B2231="",V2229,IFERROR(IF(AND(R2230&gt;0,R2229=0),R2230,(1+(B2231/B2230-1)*Calc!$Z$1-N2231*2)*V2229),0))</f>
        <v>59.642348378527998</v>
      </c>
      <c r="W2230">
        <f>IF(ISNUMBER(C2230),C2230,W2229)</f>
        <v>0.33</v>
      </c>
      <c r="Y2230" s="1">
        <f>IF(AND(Q2230&gt;=Chart!$F$2,Q2230&lt;=Chart!$F$3),Q2230,#N/A)</f>
        <v>44669.5625</v>
      </c>
      <c r="Z2230">
        <f>IF(AND(Q2230&gt;=Chart!$F$2,Q2230&lt;=Chart!$F$3),R2230,#N/A)</f>
        <v>57.519508219999999</v>
      </c>
      <c r="AA2230">
        <f>IF(AND(Q2230&gt;=Chart!$F$2,Q2230&lt;=Chart!$F$3),S2230,#N/A)</f>
        <v>60.696281934647203</v>
      </c>
      <c r="AB2230">
        <f>IF(AND(Q2230&gt;=Chart!$F$2,Q2230&lt;=Chart!$F$3),T2230,#N/A)</f>
        <v>58.831151832604938</v>
      </c>
      <c r="AC2230">
        <f>IF(AND(Q2230&gt;=Chart!$F$2,Q2230&lt;=Chart!$F$3),U2230,#N/A)</f>
        <v>60.545531574041867</v>
      </c>
      <c r="AD2230">
        <f>IF(AND(Q2230&gt;=Chart!$F$2,Q2230&lt;=Chart!$F$3),V2230,#N/A)</f>
        <v>59.642348378527998</v>
      </c>
      <c r="AE2230">
        <f>IF(AND(Q2230&gt;=Chart!$F$2,Q2230&lt;=Chart!$F$3),I2230,#N/A)</f>
        <v>1.6266764472747351E-2</v>
      </c>
      <c r="AF2230">
        <f>IF(AND(Q2230&gt;=Chart!$F$2,Q2230&lt;=Chart!$F$3),H2230/100,#N/A)</f>
        <v>1.3300000000000001E-2</v>
      </c>
      <c r="AG2230">
        <f>IF(AND(Q2230&gt;=Chart!$F$2,Q2230&lt;=Chart!$F$3),W2230/100,#N/A)</f>
        <v>3.3E-3</v>
      </c>
    </row>
    <row r="2231" spans="1:33" x14ac:dyDescent="0.25">
      <c r="A2231">
        <v>1650375000</v>
      </c>
      <c r="B2231">
        <f>INDEX('Daily Data ADJ'!$1:$1048576,MATCH(Calc!$A2231,'Daily Data ADJ'!$A:$A,0),MATCH("SPY, CBOE BZX: Close",'Daily Data ADJ'!$1:$1,0))</f>
        <v>439.29499728000002</v>
      </c>
      <c r="C2231">
        <f>INDEX('Daily Data ADJ'!$1:$1048576,MATCH(Calc!$A2231,'Daily Data ADJ'!$A:$A,0),MATCH("EFFR, FRED: Close",'Daily Data ADJ'!$1:$1,0))</f>
        <v>0.33</v>
      </c>
      <c r="D2231">
        <f>INDEX('Daily Data ADJ'!$1:$1048576,MATCH(Calc!$A2231,'Daily Data ADJ'!$A:$A,1),MATCH("SOFR, FRED: Close",'Daily Data ADJ'!$1:$1,0))</f>
        <v>0.28000000000000003</v>
      </c>
      <c r="E2231">
        <f>INDEX('Daily Data ADJ'!$1:$1048576,MATCH(Calc!$A2231,'Daily Data ADJ'!$A:$A,0),MATCH("UPRO, CBOE BZX: Close",'Daily Data ADJ'!$1:$1,0))</f>
        <v>60.278452590000001</v>
      </c>
      <c r="F2231">
        <f>INDEX('Daily Data ADJ'!$1:$1048576,MATCH(Calc!$A2231,'Daily Data ADJ'!$A:$A,0),MATCH("ES1!, CME_MINI: Close",'Daily Data ADJ'!$1:$1,0))</f>
        <v>4459.25</v>
      </c>
      <c r="G2231">
        <f>INDEX('Daily Data ADJ'!$1:$1048576,MATCH(Calc!$A2231,'Daily Data ADJ'!$A:$A,0),MATCH("ES2!, CME_MINI: Close",'Daily Data ADJ'!$1:$1,0))</f>
        <v>4463</v>
      </c>
      <c r="H2231">
        <f>INDEX('QUANDL MULTPL SP500_DIV_YIELD_M'!$A:$G,MATCH(Calc!$A2231,'QUANDL MULTPL SP500_DIV_YIELD_M'!$A:$A,1),MATCH('QUANDL MULTPL SP500_DIV_YIELD_M'!$E$1,'QUANDL MULTPL SP500_DIV_YIELD_M'!$A$1:$G$1,0))</f>
        <v>1.33</v>
      </c>
      <c r="I2231" s="5">
        <f t="shared" si="204"/>
        <v>1.6668039906581632E-2</v>
      </c>
      <c r="J2231" s="1">
        <f>A2231/24/60/60+DATE(1970,1,1)</f>
        <v>44670.5625</v>
      </c>
      <c r="K2231" s="3">
        <f t="shared" si="207"/>
        <v>1</v>
      </c>
      <c r="L2231" s="6">
        <f>(1+Chart!$F$4)^(1/(365/K2231))-1</f>
        <v>6.6592785027408397E-5</v>
      </c>
      <c r="M2231" s="6">
        <f t="shared" si="208"/>
        <v>9.0262515566319479E-6</v>
      </c>
      <c r="N2231" s="6">
        <f t="shared" si="209"/>
        <v>4.5290484975035739E-5</v>
      </c>
      <c r="O2231">
        <f>O2230*(B2231/B2230)</f>
        <v>439.29499728000559</v>
      </c>
      <c r="P2231">
        <f t="shared" si="205"/>
        <v>2022</v>
      </c>
      <c r="Q2231" s="1">
        <f t="shared" si="206"/>
        <v>44670.5625</v>
      </c>
      <c r="R2231">
        <f>IF(B2232="",R2230,IF(Q2231&gt;=Chart!$F$2,E2231,0))</f>
        <v>60.278452590000001</v>
      </c>
      <c r="S2231">
        <f>IF(B2232="",S2230,IFERROR(IF(AND(R2231&gt;0,R2230=0),R2231,(1+(B2232/B2231-1)*Calc!$Z$1)*S2230),0))</f>
        <v>60.561261895077003</v>
      </c>
      <c r="T2231">
        <f>IF(B2232="",T2230,IFERROR(IF(AND(R2231&gt;0,R2230=0),R2231,(1+(B2232/B2231-1)*Calc!$Z$1-L2232)*T2230),0))</f>
        <v>58.696363080357841</v>
      </c>
      <c r="U2231">
        <f>IF(B2232="",U2230,IFERROR(IF(AND(R2231&gt;0,R2230=0),R2231,(1+(B2232/B2231-1)*Calc!$Z$1-M2232*2)*U2230),0))</f>
        <v>60.409753883133675</v>
      </c>
      <c r="V2231">
        <f>IF(B2232="",V2230,IFERROR(IF(AND(R2231&gt;0,R2230=0),R2231,(1+(B2232/B2231-1)*Calc!$Z$1-N2232*2)*V2230),0))</f>
        <v>59.504197129963892</v>
      </c>
      <c r="W2231">
        <f>IF(ISNUMBER(C2231),C2231,W2230)</f>
        <v>0.33</v>
      </c>
      <c r="Y2231" s="1">
        <f>IF(AND(Q2231&gt;=Chart!$F$2,Q2231&lt;=Chart!$F$3),Q2231,#N/A)</f>
        <v>44670.5625</v>
      </c>
      <c r="Z2231">
        <f>IF(AND(Q2231&gt;=Chart!$F$2,Q2231&lt;=Chart!$F$3),R2231,#N/A)</f>
        <v>60.278452590000001</v>
      </c>
      <c r="AA2231">
        <f>IF(AND(Q2231&gt;=Chart!$F$2,Q2231&lt;=Chart!$F$3),S2231,#N/A)</f>
        <v>60.561261895077003</v>
      </c>
      <c r="AB2231">
        <f>IF(AND(Q2231&gt;=Chart!$F$2,Q2231&lt;=Chart!$F$3),T2231,#N/A)</f>
        <v>58.696363080357841</v>
      </c>
      <c r="AC2231">
        <f>IF(AND(Q2231&gt;=Chart!$F$2,Q2231&lt;=Chart!$F$3),U2231,#N/A)</f>
        <v>60.409753883133675</v>
      </c>
      <c r="AD2231">
        <f>IF(AND(Q2231&gt;=Chart!$F$2,Q2231&lt;=Chart!$F$3),V2231,#N/A)</f>
        <v>59.504197129963892</v>
      </c>
      <c r="AE2231">
        <f>IF(AND(Q2231&gt;=Chart!$F$2,Q2231&lt;=Chart!$F$3),I2231,#N/A)</f>
        <v>1.6668039906581632E-2</v>
      </c>
      <c r="AF2231">
        <f>IF(AND(Q2231&gt;=Chart!$F$2,Q2231&lt;=Chart!$F$3),H2231/100,#N/A)</f>
        <v>1.3300000000000001E-2</v>
      </c>
      <c r="AG2231">
        <f>IF(AND(Q2231&gt;=Chart!$F$2,Q2231&lt;=Chart!$F$3),W2231/100,#N/A)</f>
        <v>3.3E-3</v>
      </c>
    </row>
    <row r="2232" spans="1:33" x14ac:dyDescent="0.25">
      <c r="A2232">
        <v>1650461400</v>
      </c>
      <c r="B2232">
        <f>INDEX('Daily Data ADJ'!$1:$1048576,MATCH(Calc!$A2232,'Daily Data ADJ'!$A:$A,0),MATCH("SPY, CBOE BZX: Close",'Daily Data ADJ'!$1:$1,0))</f>
        <v>438.96925723999999</v>
      </c>
      <c r="C2232">
        <f>INDEX('Daily Data ADJ'!$1:$1048576,MATCH(Calc!$A2232,'Daily Data ADJ'!$A:$A,0),MATCH("EFFR, FRED: Close",'Daily Data ADJ'!$1:$1,0))</f>
        <v>0.33</v>
      </c>
      <c r="D2232">
        <f>INDEX('Daily Data ADJ'!$1:$1048576,MATCH(Calc!$A2232,'Daily Data ADJ'!$A:$A,1),MATCH("SOFR, FRED: Close",'Daily Data ADJ'!$1:$1,0))</f>
        <v>0.27</v>
      </c>
      <c r="E2232">
        <f>INDEX('Daily Data ADJ'!$1:$1048576,MATCH(Calc!$A2232,'Daily Data ADJ'!$A:$A,0),MATCH("UPRO, CBOE BZX: Close",'Daily Data ADJ'!$1:$1,0))</f>
        <v>60.139011359999998</v>
      </c>
      <c r="F2232">
        <f>INDEX('Daily Data ADJ'!$1:$1048576,MATCH(Calc!$A2232,'Daily Data ADJ'!$A:$A,0),MATCH("ES1!, CME_MINI: Close",'Daily Data ADJ'!$1:$1,0))</f>
        <v>4455.5</v>
      </c>
      <c r="G2232">
        <f>INDEX('Daily Data ADJ'!$1:$1048576,MATCH(Calc!$A2232,'Daily Data ADJ'!$A:$A,0),MATCH("ES2!, CME_MINI: Close",'Daily Data ADJ'!$1:$1,0))</f>
        <v>4459.5</v>
      </c>
      <c r="H2232">
        <f>INDEX('QUANDL MULTPL SP500_DIV_YIELD_M'!$A:$G,MATCH(Calc!$A2232,'QUANDL MULTPL SP500_DIV_YIELD_M'!$A:$A,1),MATCH('QUANDL MULTPL SP500_DIV_YIELD_M'!$E$1,'QUANDL MULTPL SP500_DIV_YIELD_M'!$A$1:$G$1,0))</f>
        <v>1.33</v>
      </c>
      <c r="I2232" s="5">
        <f t="shared" si="204"/>
        <v>1.6895906026704564E-2</v>
      </c>
      <c r="J2232" s="1">
        <f>A2232/24/60/60+DATE(1970,1,1)</f>
        <v>44671.5625</v>
      </c>
      <c r="K2232" s="3">
        <f t="shared" si="207"/>
        <v>1</v>
      </c>
      <c r="L2232" s="6">
        <f>(1+Chart!$F$4)^(1/(365/K2232))-1</f>
        <v>6.6592785027408397E-5</v>
      </c>
      <c r="M2232" s="6">
        <f t="shared" si="208"/>
        <v>9.0262515566319479E-6</v>
      </c>
      <c r="N2232" s="6">
        <f t="shared" si="209"/>
        <v>4.5904499803572918E-5</v>
      </c>
      <c r="O2232">
        <f>O2231*(B2232/B2231)</f>
        <v>438.96925724000556</v>
      </c>
      <c r="P2232">
        <f t="shared" si="205"/>
        <v>2022</v>
      </c>
      <c r="Q2232" s="1">
        <f t="shared" si="206"/>
        <v>44671.5625</v>
      </c>
      <c r="R2232">
        <f>IF(B2233="",R2231,IF(Q2232&gt;=Chart!$F$2,E2232,0))</f>
        <v>60.139011359999998</v>
      </c>
      <c r="S2232">
        <f>IF(B2233="",S2231,IFERROR(IF(AND(R2232&gt;0,R2231=0),R2232,(1+(B2233/B2232-1)*Calc!$Z$1)*S2231),0))</f>
        <v>57.844441551331094</v>
      </c>
      <c r="T2232">
        <f>IF(B2233="",T2231,IFERROR(IF(AND(R2232&gt;0,R2231=0),R2232,(1+(B2233/B2232-1)*Calc!$Z$1-L2233)*T2231),0))</f>
        <v>56.059294640643841</v>
      </c>
      <c r="U2232">
        <f>IF(B2233="",U2231,IFERROR(IF(AND(R2232&gt;0,R2231=0),R2232,(1+(B2233/B2232-1)*Calc!$Z$1-M2233*2)*U2231),0))</f>
        <v>57.698639746944288</v>
      </c>
      <c r="V2232">
        <f>IF(B2233="",V2231,IFERROR(IF(AND(R2232&gt;0,R2231=0),R2232,(1+(B2233/B2232-1)*Calc!$Z$1-N2233*2)*V2231),0))</f>
        <v>56.829244107067581</v>
      </c>
      <c r="W2232">
        <f>IF(ISNUMBER(C2232),C2232,W2231)</f>
        <v>0.33</v>
      </c>
      <c r="Y2232" s="1">
        <f>IF(AND(Q2232&gt;=Chart!$F$2,Q2232&lt;=Chart!$F$3),Q2232,#N/A)</f>
        <v>44671.5625</v>
      </c>
      <c r="Z2232">
        <f>IF(AND(Q2232&gt;=Chart!$F$2,Q2232&lt;=Chart!$F$3),R2232,#N/A)</f>
        <v>60.139011359999998</v>
      </c>
      <c r="AA2232">
        <f>IF(AND(Q2232&gt;=Chart!$F$2,Q2232&lt;=Chart!$F$3),S2232,#N/A)</f>
        <v>57.844441551331094</v>
      </c>
      <c r="AB2232">
        <f>IF(AND(Q2232&gt;=Chart!$F$2,Q2232&lt;=Chart!$F$3),T2232,#N/A)</f>
        <v>56.059294640643841</v>
      </c>
      <c r="AC2232">
        <f>IF(AND(Q2232&gt;=Chart!$F$2,Q2232&lt;=Chart!$F$3),U2232,#N/A)</f>
        <v>57.698639746944288</v>
      </c>
      <c r="AD2232">
        <f>IF(AND(Q2232&gt;=Chart!$F$2,Q2232&lt;=Chart!$F$3),V2232,#N/A)</f>
        <v>56.829244107067581</v>
      </c>
      <c r="AE2232">
        <f>IF(AND(Q2232&gt;=Chart!$F$2,Q2232&lt;=Chart!$F$3),I2232,#N/A)</f>
        <v>1.6895906026704564E-2</v>
      </c>
      <c r="AF2232">
        <f>IF(AND(Q2232&gt;=Chart!$F$2,Q2232&lt;=Chart!$F$3),H2232/100,#N/A)</f>
        <v>1.3300000000000001E-2</v>
      </c>
      <c r="AG2232">
        <f>IF(AND(Q2232&gt;=Chart!$F$2,Q2232&lt;=Chart!$F$3),W2232/100,#N/A)</f>
        <v>3.3E-3</v>
      </c>
    </row>
    <row r="2233" spans="1:33" x14ac:dyDescent="0.25">
      <c r="A2233">
        <v>1650547800</v>
      </c>
      <c r="B2233">
        <f>INDEX('Daily Data ADJ'!$1:$1048576,MATCH(Calc!$A2233,'Daily Data ADJ'!$A:$A,0),MATCH("SPY, CBOE BZX: Close",'Daily Data ADJ'!$1:$1,0))</f>
        <v>432.40510181000002</v>
      </c>
      <c r="C2233">
        <f>INDEX('Daily Data ADJ'!$1:$1048576,MATCH(Calc!$A2233,'Daily Data ADJ'!$A:$A,0),MATCH("EFFR, FRED: Close",'Daily Data ADJ'!$1:$1,0))</f>
        <v>0.33</v>
      </c>
      <c r="D2233">
        <f>INDEX('Daily Data ADJ'!$1:$1048576,MATCH(Calc!$A2233,'Daily Data ADJ'!$A:$A,1),MATCH("SOFR, FRED: Close",'Daily Data ADJ'!$1:$1,0))</f>
        <v>0.26</v>
      </c>
      <c r="E2233">
        <f>INDEX('Daily Data ADJ'!$1:$1048576,MATCH(Calc!$A2233,'Daily Data ADJ'!$A:$A,0),MATCH("UPRO, CBOE BZX: Close",'Daily Data ADJ'!$1:$1,0))</f>
        <v>57.45974769</v>
      </c>
      <c r="F2233">
        <f>INDEX('Daily Data ADJ'!$1:$1048576,MATCH(Calc!$A2233,'Daily Data ADJ'!$A:$A,0),MATCH("ES1!, CME_MINI: Close",'Daily Data ADJ'!$1:$1,0))</f>
        <v>4390.5</v>
      </c>
      <c r="G2233">
        <f>INDEX('Daily Data ADJ'!$1:$1048576,MATCH(Calc!$A2233,'Daily Data ADJ'!$A:$A,0),MATCH("ES2!, CME_MINI: Close",'Daily Data ADJ'!$1:$1,0))</f>
        <v>4394.75</v>
      </c>
      <c r="H2233">
        <f>INDEX('QUANDL MULTPL SP500_DIV_YIELD_M'!$A:$G,MATCH(Calc!$A2233,'QUANDL MULTPL SP500_DIV_YIELD_M'!$A:$A,1),MATCH('QUANDL MULTPL SP500_DIV_YIELD_M'!$E$1,'QUANDL MULTPL SP500_DIV_YIELD_M'!$A$1:$G$1,0))</f>
        <v>1.33</v>
      </c>
      <c r="I2233" s="5">
        <f t="shared" si="204"/>
        <v>1.7177622118209744E-2</v>
      </c>
      <c r="J2233" s="1">
        <f>A2233/24/60/60+DATE(1970,1,1)</f>
        <v>44672.5625</v>
      </c>
      <c r="K2233" s="3">
        <f t="shared" si="207"/>
        <v>1</v>
      </c>
      <c r="L2233" s="6">
        <f>(1+Chart!$F$4)^(1/(365/K2233))-1</f>
        <v>6.6592785027408397E-5</v>
      </c>
      <c r="M2233" s="6">
        <f t="shared" si="208"/>
        <v>9.0262515566319479E-6</v>
      </c>
      <c r="N2233" s="6">
        <f t="shared" si="209"/>
        <v>4.6663430713023146E-5</v>
      </c>
      <c r="O2233">
        <f>O2232*(B2233/B2232)</f>
        <v>432.40510181000548</v>
      </c>
      <c r="P2233">
        <f t="shared" si="205"/>
        <v>2022</v>
      </c>
      <c r="Q2233" s="1">
        <f t="shared" si="206"/>
        <v>44672.5625</v>
      </c>
      <c r="R2233">
        <f>IF(B2234="",R2232,IF(Q2233&gt;=Chart!$F$2,E2233,0))</f>
        <v>57.45974769</v>
      </c>
      <c r="S2233">
        <f>IF(B2234="",S2232,IFERROR(IF(AND(R2233&gt;0,R2232=0),R2233,(1+(B2234/B2233-1)*Calc!$Z$1)*S2232),0))</f>
        <v>53.08283227012722</v>
      </c>
      <c r="T2233">
        <f>IF(B2234="",T2232,IFERROR(IF(AND(R2233&gt;0,R2232=0),R2233,(1+(B2234/B2233-1)*Calc!$Z$1-L2234)*T2232),0))</f>
        <v>51.440901029155981</v>
      </c>
      <c r="U2233">
        <f>IF(B2234="",U2232,IFERROR(IF(AND(R2233&gt;0,R2232=0),R2233,(1+(B2234/B2233-1)*Calc!$Z$1-M2234*2)*U2232),0))</f>
        <v>52.947990899547833</v>
      </c>
      <c r="V2233">
        <f>IF(B2234="",V2232,IFERROR(IF(AND(R2233&gt;0,R2232=0),R2233,(1+(B2234/B2233-1)*Calc!$Z$1-N2234*2)*V2232),0))</f>
        <v>52.145649466531978</v>
      </c>
      <c r="W2233">
        <f>IF(ISNUMBER(C2233),C2233,W2232)</f>
        <v>0.33</v>
      </c>
      <c r="Y2233" s="1">
        <f>IF(AND(Q2233&gt;=Chart!$F$2,Q2233&lt;=Chart!$F$3),Q2233,#N/A)</f>
        <v>44672.5625</v>
      </c>
      <c r="Z2233">
        <f>IF(AND(Q2233&gt;=Chart!$F$2,Q2233&lt;=Chart!$F$3),R2233,#N/A)</f>
        <v>57.45974769</v>
      </c>
      <c r="AA2233">
        <f>IF(AND(Q2233&gt;=Chart!$F$2,Q2233&lt;=Chart!$F$3),S2233,#N/A)</f>
        <v>53.08283227012722</v>
      </c>
      <c r="AB2233">
        <f>IF(AND(Q2233&gt;=Chart!$F$2,Q2233&lt;=Chart!$F$3),T2233,#N/A)</f>
        <v>51.440901029155981</v>
      </c>
      <c r="AC2233">
        <f>IF(AND(Q2233&gt;=Chart!$F$2,Q2233&lt;=Chart!$F$3),U2233,#N/A)</f>
        <v>52.947990899547833</v>
      </c>
      <c r="AD2233">
        <f>IF(AND(Q2233&gt;=Chart!$F$2,Q2233&lt;=Chart!$F$3),V2233,#N/A)</f>
        <v>52.145649466531978</v>
      </c>
      <c r="AE2233">
        <f>IF(AND(Q2233&gt;=Chart!$F$2,Q2233&lt;=Chart!$F$3),I2233,#N/A)</f>
        <v>1.7177622118209744E-2</v>
      </c>
      <c r="AF2233">
        <f>IF(AND(Q2233&gt;=Chart!$F$2,Q2233&lt;=Chart!$F$3),H2233/100,#N/A)</f>
        <v>1.3300000000000001E-2</v>
      </c>
      <c r="AG2233">
        <f>IF(AND(Q2233&gt;=Chart!$F$2,Q2233&lt;=Chart!$F$3),W2233/100,#N/A)</f>
        <v>3.3E-3</v>
      </c>
    </row>
    <row r="2234" spans="1:33" x14ac:dyDescent="0.25">
      <c r="A2234">
        <v>1650634200</v>
      </c>
      <c r="B2234">
        <f>INDEX('Daily Data ADJ'!$1:$1048576,MATCH(Calc!$A2234,'Daily Data ADJ'!$A:$A,0),MATCH("SPY, CBOE BZX: Close",'Daily Data ADJ'!$1:$1,0))</f>
        <v>420.54026749000002</v>
      </c>
      <c r="C2234">
        <f>INDEX('Daily Data ADJ'!$1:$1048576,MATCH(Calc!$A2234,'Daily Data ADJ'!$A:$A,0),MATCH("EFFR, FRED: Close",'Daily Data ADJ'!$1:$1,0))</f>
        <v>0.33</v>
      </c>
      <c r="D2234">
        <f>INDEX('Daily Data ADJ'!$1:$1048576,MATCH(Calc!$A2234,'Daily Data ADJ'!$A:$A,1),MATCH("SOFR, FRED: Close",'Daily Data ADJ'!$1:$1,0))</f>
        <v>0.27</v>
      </c>
      <c r="E2234">
        <f>INDEX('Daily Data ADJ'!$1:$1048576,MATCH(Calc!$A2234,'Daily Data ADJ'!$A:$A,0),MATCH("UPRO, CBOE BZX: Close",'Daily Data ADJ'!$1:$1,0))</f>
        <v>52.778506329999999</v>
      </c>
      <c r="F2234">
        <f>INDEX('Daily Data ADJ'!$1:$1048576,MATCH(Calc!$A2234,'Daily Data ADJ'!$A:$A,0),MATCH("ES1!, CME_MINI: Close",'Daily Data ADJ'!$1:$1,0))</f>
        <v>4267.25</v>
      </c>
      <c r="G2234">
        <f>INDEX('Daily Data ADJ'!$1:$1048576,MATCH(Calc!$A2234,'Daily Data ADJ'!$A:$A,0),MATCH("ES2!, CME_MINI: Close",'Daily Data ADJ'!$1:$1,0))</f>
        <v>4272.25</v>
      </c>
      <c r="H2234">
        <f>INDEX('QUANDL MULTPL SP500_DIV_YIELD_M'!$A:$G,MATCH(Calc!$A2234,'QUANDL MULTPL SP500_DIV_YIELD_M'!$A:$A,1),MATCH('QUANDL MULTPL SP500_DIV_YIELD_M'!$E$1,'QUANDL MULTPL SP500_DIV_YIELD_M'!$A$1:$G$1,0))</f>
        <v>1.33</v>
      </c>
      <c r="I2234" s="5">
        <f t="shared" si="204"/>
        <v>1.7995103148513845E-2</v>
      </c>
      <c r="J2234" s="1">
        <f>A2234/24/60/60+DATE(1970,1,1)</f>
        <v>44673.5625</v>
      </c>
      <c r="K2234" s="3">
        <f t="shared" si="207"/>
        <v>1</v>
      </c>
      <c r="L2234" s="6">
        <f>(1+Chart!$F$4)^(1/(365/K2234))-1</f>
        <v>6.6592785027408397E-5</v>
      </c>
      <c r="M2234" s="6">
        <f t="shared" si="208"/>
        <v>9.0262515566319479E-6</v>
      </c>
      <c r="N2234" s="6">
        <f t="shared" si="209"/>
        <v>4.8864503009227178E-5</v>
      </c>
      <c r="O2234">
        <f>O2233*(B2234/B2233)</f>
        <v>420.54026749000531</v>
      </c>
      <c r="P2234">
        <f t="shared" si="205"/>
        <v>2022</v>
      </c>
      <c r="Q2234" s="1">
        <f t="shared" si="206"/>
        <v>44673.5625</v>
      </c>
      <c r="R2234">
        <f>IF(B2235="",R2233,IF(Q2234&gt;=Chart!$F$2,E2234,0))</f>
        <v>52.778506329999999</v>
      </c>
      <c r="S2234">
        <f>IF(B2235="",S2233,IFERROR(IF(AND(R2234&gt;0,R2233=0),R2234,(1+(B2235/B2234-1)*Calc!$Z$1)*S2233),0))</f>
        <v>54.006087801436763</v>
      </c>
      <c r="T2234">
        <f>IF(B2235="",T2233,IFERROR(IF(AND(R2234&gt;0,R2233=0),R2234,(1+(B2235/B2234-1)*Calc!$Z$1-L2235)*T2233),0))</f>
        <v>52.32532142573578</v>
      </c>
      <c r="U2234">
        <f>IF(B2235="",U2233,IFERROR(IF(AND(R2234&gt;0,R2233=0),R2234,(1+(B2235/B2234-1)*Calc!$Z$1-M2235*2)*U2233),0))</f>
        <v>53.866033613699706</v>
      </c>
      <c r="V2234">
        <f>IF(B2235="",V2233,IFERROR(IF(AND(R2234&gt;0,R2233=0),R2234,(1+(B2235/B2234-1)*Calc!$Z$1-N2235*2)*V2233),0))</f>
        <v>53.037732950239153</v>
      </c>
      <c r="W2234">
        <f>IF(ISNUMBER(C2234),C2234,W2233)</f>
        <v>0.33</v>
      </c>
      <c r="Y2234" s="1">
        <f>IF(AND(Q2234&gt;=Chart!$F$2,Q2234&lt;=Chart!$F$3),Q2234,#N/A)</f>
        <v>44673.5625</v>
      </c>
      <c r="Z2234">
        <f>IF(AND(Q2234&gt;=Chart!$F$2,Q2234&lt;=Chart!$F$3),R2234,#N/A)</f>
        <v>52.778506329999999</v>
      </c>
      <c r="AA2234">
        <f>IF(AND(Q2234&gt;=Chart!$F$2,Q2234&lt;=Chart!$F$3),S2234,#N/A)</f>
        <v>54.006087801436763</v>
      </c>
      <c r="AB2234">
        <f>IF(AND(Q2234&gt;=Chart!$F$2,Q2234&lt;=Chart!$F$3),T2234,#N/A)</f>
        <v>52.32532142573578</v>
      </c>
      <c r="AC2234">
        <f>IF(AND(Q2234&gt;=Chart!$F$2,Q2234&lt;=Chart!$F$3),U2234,#N/A)</f>
        <v>53.866033613699706</v>
      </c>
      <c r="AD2234">
        <f>IF(AND(Q2234&gt;=Chart!$F$2,Q2234&lt;=Chart!$F$3),V2234,#N/A)</f>
        <v>53.037732950239153</v>
      </c>
      <c r="AE2234">
        <f>IF(AND(Q2234&gt;=Chart!$F$2,Q2234&lt;=Chart!$F$3),I2234,#N/A)</f>
        <v>1.7995103148513845E-2</v>
      </c>
      <c r="AF2234">
        <f>IF(AND(Q2234&gt;=Chart!$F$2,Q2234&lt;=Chart!$F$3),H2234/100,#N/A)</f>
        <v>1.3300000000000001E-2</v>
      </c>
      <c r="AG2234">
        <f>IF(AND(Q2234&gt;=Chart!$F$2,Q2234&lt;=Chart!$F$3),W2234/100,#N/A)</f>
        <v>3.3E-3</v>
      </c>
    </row>
    <row r="2235" spans="1:33" x14ac:dyDescent="0.25">
      <c r="A2235">
        <v>1650893400</v>
      </c>
      <c r="B2235">
        <f>INDEX('Daily Data ADJ'!$1:$1048576,MATCH(Calc!$A2235,'Daily Data ADJ'!$A:$A,0),MATCH("SPY, CBOE BZX: Close",'Daily Data ADJ'!$1:$1,0))</f>
        <v>422.97838236000001</v>
      </c>
      <c r="C2235">
        <f>INDEX('Daily Data ADJ'!$1:$1048576,MATCH(Calc!$A2235,'Daily Data ADJ'!$A:$A,0),MATCH("EFFR, FRED: Close",'Daily Data ADJ'!$1:$1,0))</f>
        <v>0.33</v>
      </c>
      <c r="D2235">
        <f>INDEX('Daily Data ADJ'!$1:$1048576,MATCH(Calc!$A2235,'Daily Data ADJ'!$A:$A,1),MATCH("SOFR, FRED: Close",'Daily Data ADJ'!$1:$1,0))</f>
        <v>0.27</v>
      </c>
      <c r="E2235">
        <f>INDEX('Daily Data ADJ'!$1:$1048576,MATCH(Calc!$A2235,'Daily Data ADJ'!$A:$A,0),MATCH("UPRO, CBOE BZX: Close",'Daily Data ADJ'!$1:$1,0))</f>
        <v>53.625113810000002</v>
      </c>
      <c r="F2235">
        <f>INDEX('Daily Data ADJ'!$1:$1048576,MATCH(Calc!$A2235,'Daily Data ADJ'!$A:$A,0),MATCH("ES1!, CME_MINI: Close",'Daily Data ADJ'!$1:$1,0))</f>
        <v>4292.75</v>
      </c>
      <c r="G2235">
        <f>INDEX('Daily Data ADJ'!$1:$1048576,MATCH(Calc!$A2235,'Daily Data ADJ'!$A:$A,0),MATCH("ES2!, CME_MINI: Close",'Daily Data ADJ'!$1:$1,0))</f>
        <v>4297.25</v>
      </c>
      <c r="H2235">
        <f>INDEX('QUANDL MULTPL SP500_DIV_YIELD_M'!$A:$G,MATCH(Calc!$A2235,'QUANDL MULTPL SP500_DIV_YIELD_M'!$A:$A,1),MATCH('QUANDL MULTPL SP500_DIV_YIELD_M'!$E$1,'QUANDL MULTPL SP500_DIV_YIELD_M'!$A$1:$G$1,0))</f>
        <v>1.33</v>
      </c>
      <c r="I2235" s="5">
        <f t="shared" si="204"/>
        <v>1.7499714243833696E-2</v>
      </c>
      <c r="J2235" s="1">
        <f>A2235/24/60/60+DATE(1970,1,1)</f>
        <v>44676.5625</v>
      </c>
      <c r="K2235" s="3">
        <f t="shared" si="207"/>
        <v>3</v>
      </c>
      <c r="L2235" s="6">
        <f>(1+Chart!$F$4)^(1/(365/K2235))-1</f>
        <v>1.9979165917494157E-4</v>
      </c>
      <c r="M2235" s="6">
        <f t="shared" si="208"/>
        <v>2.7078999090601741E-5</v>
      </c>
      <c r="N2235" s="6">
        <f t="shared" si="209"/>
        <v>1.4259940599847809E-4</v>
      </c>
      <c r="O2235">
        <f>O2234*(B2235/B2234)</f>
        <v>422.9783823600053</v>
      </c>
      <c r="P2235">
        <f t="shared" si="205"/>
        <v>2022</v>
      </c>
      <c r="Q2235" s="1">
        <f t="shared" si="206"/>
        <v>44676.5625</v>
      </c>
      <c r="R2235">
        <f>IF(B2236="",R2234,IF(Q2235&gt;=Chart!$F$2,E2235,0))</f>
        <v>53.625113810000002</v>
      </c>
      <c r="S2235">
        <f>IF(B2236="",S2234,IFERROR(IF(AND(R2235&gt;0,R2234=0),R2235,(1+(B2236/B2235-1)*Calc!$Z$1)*S2234),0))</f>
        <v>49.31390640806751</v>
      </c>
      <c r="T2235">
        <f>IF(B2236="",T2234,IFERROR(IF(AND(R2235&gt;0,R2234=0),R2235,(1+(B2236/B2235-1)*Calc!$Z$1-L2236)*T2234),0))</f>
        <v>47.775684649382818</v>
      </c>
      <c r="U2235">
        <f>IF(B2236="",U2234,IFERROR(IF(AND(R2235&gt;0,R2234=0),R2235,(1+(B2236/B2235-1)*Calc!$Z$1-M2236*2)*U2234),0))</f>
        <v>49.185048054995846</v>
      </c>
      <c r="V2235">
        <f>IF(B2236="",V2234,IFERROR(IF(AND(R2235&gt;0,R2234=0),R2235,(1+(B2236/B2235-1)*Calc!$Z$1-N2236*2)*V2234),0))</f>
        <v>48.424676228500019</v>
      </c>
      <c r="W2235">
        <f>IF(ISNUMBER(C2235),C2235,W2234)</f>
        <v>0.33</v>
      </c>
      <c r="Y2235" s="1">
        <f>IF(AND(Q2235&gt;=Chart!$F$2,Q2235&lt;=Chart!$F$3),Q2235,#N/A)</f>
        <v>44676.5625</v>
      </c>
      <c r="Z2235">
        <f>IF(AND(Q2235&gt;=Chart!$F$2,Q2235&lt;=Chart!$F$3),R2235,#N/A)</f>
        <v>53.625113810000002</v>
      </c>
      <c r="AA2235">
        <f>IF(AND(Q2235&gt;=Chart!$F$2,Q2235&lt;=Chart!$F$3),S2235,#N/A)</f>
        <v>49.31390640806751</v>
      </c>
      <c r="AB2235">
        <f>IF(AND(Q2235&gt;=Chart!$F$2,Q2235&lt;=Chart!$F$3),T2235,#N/A)</f>
        <v>47.775684649382818</v>
      </c>
      <c r="AC2235">
        <f>IF(AND(Q2235&gt;=Chart!$F$2,Q2235&lt;=Chart!$F$3),U2235,#N/A)</f>
        <v>49.185048054995846</v>
      </c>
      <c r="AD2235">
        <f>IF(AND(Q2235&gt;=Chart!$F$2,Q2235&lt;=Chart!$F$3),V2235,#N/A)</f>
        <v>48.424676228500019</v>
      </c>
      <c r="AE2235">
        <f>IF(AND(Q2235&gt;=Chart!$F$2,Q2235&lt;=Chart!$F$3),I2235,#N/A)</f>
        <v>1.7499714243833696E-2</v>
      </c>
      <c r="AF2235">
        <f>IF(AND(Q2235&gt;=Chart!$F$2,Q2235&lt;=Chart!$F$3),H2235/100,#N/A)</f>
        <v>1.3300000000000001E-2</v>
      </c>
      <c r="AG2235">
        <f>IF(AND(Q2235&gt;=Chart!$F$2,Q2235&lt;=Chart!$F$3),W2235/100,#N/A)</f>
        <v>3.3E-3</v>
      </c>
    </row>
    <row r="2236" spans="1:33" x14ac:dyDescent="0.25">
      <c r="A2236">
        <v>1650979800</v>
      </c>
      <c r="B2236">
        <f>INDEX('Daily Data ADJ'!$1:$1048576,MATCH(Calc!$A2236,'Daily Data ADJ'!$A:$A,0),MATCH("SPY, CBOE BZX: Close",'Daily Data ADJ'!$1:$1,0))</f>
        <v>410.72858252999998</v>
      </c>
      <c r="C2236">
        <f>INDEX('Daily Data ADJ'!$1:$1048576,MATCH(Calc!$A2236,'Daily Data ADJ'!$A:$A,0),MATCH("EFFR, FRED: Close",'Daily Data ADJ'!$1:$1,0))</f>
        <v>0.33</v>
      </c>
      <c r="D2236">
        <f>INDEX('Daily Data ADJ'!$1:$1048576,MATCH(Calc!$A2236,'Daily Data ADJ'!$A:$A,1),MATCH("SOFR, FRED: Close",'Daily Data ADJ'!$1:$1,0))</f>
        <v>0.27</v>
      </c>
      <c r="E2236">
        <f>INDEX('Daily Data ADJ'!$1:$1048576,MATCH(Calc!$A2236,'Daily Data ADJ'!$A:$A,0),MATCH("UPRO, CBOE BZX: Close",'Daily Data ADJ'!$1:$1,0))</f>
        <v>48.993672879999998</v>
      </c>
      <c r="F2236">
        <f>INDEX('Daily Data ADJ'!$1:$1048576,MATCH(Calc!$A2236,'Daily Data ADJ'!$A:$A,0),MATCH("ES1!, CME_MINI: Close",'Daily Data ADJ'!$1:$1,0))</f>
        <v>4170.5</v>
      </c>
      <c r="G2236">
        <f>INDEX('Daily Data ADJ'!$1:$1048576,MATCH(Calc!$A2236,'Daily Data ADJ'!$A:$A,0),MATCH("ES2!, CME_MINI: Close",'Daily Data ADJ'!$1:$1,0))</f>
        <v>4174.75</v>
      </c>
      <c r="H2236">
        <f>INDEX('QUANDL MULTPL SP500_DIV_YIELD_M'!$A:$G,MATCH(Calc!$A2236,'QUANDL MULTPL SP500_DIV_YIELD_M'!$A:$A,1),MATCH('QUANDL MULTPL SP500_DIV_YIELD_M'!$E$1,'QUANDL MULTPL SP500_DIV_YIELD_M'!$A$1:$G$1,0))</f>
        <v>1.33</v>
      </c>
      <c r="I2236" s="5">
        <f t="shared" si="204"/>
        <v>1.7382485014168746E-2</v>
      </c>
      <c r="J2236" s="1">
        <f>A2236/24/60/60+DATE(1970,1,1)</f>
        <v>44677.5625</v>
      </c>
      <c r="K2236" s="3">
        <f t="shared" si="207"/>
        <v>1</v>
      </c>
      <c r="L2236" s="6">
        <f>(1+Chart!$F$4)^(1/(365/K2236))-1</f>
        <v>6.6592785027408397E-5</v>
      </c>
      <c r="M2236" s="6">
        <f t="shared" si="208"/>
        <v>9.0262515566319479E-6</v>
      </c>
      <c r="N2236" s="6">
        <f t="shared" si="209"/>
        <v>4.7215190824179132E-5</v>
      </c>
      <c r="O2236">
        <f>O2235*(B2236/B2235)</f>
        <v>410.72858253000516</v>
      </c>
      <c r="P2236">
        <f t="shared" si="205"/>
        <v>2022</v>
      </c>
      <c r="Q2236" s="1">
        <f t="shared" si="206"/>
        <v>44677.5625</v>
      </c>
      <c r="R2236">
        <f>IF(B2237="",R2235,IF(Q2236&gt;=Chart!$F$2,E2236,0))</f>
        <v>48.993672879999998</v>
      </c>
      <c r="S2236">
        <f>IF(B2237="",S2235,IFERROR(IF(AND(R2236&gt;0,R2235=0),R2236,(1+(B2237/B2236-1)*Calc!$Z$1)*S2235),0))</f>
        <v>49.729892497086226</v>
      </c>
      <c r="T2236">
        <f>IF(B2237="",T2235,IFERROR(IF(AND(R2236&gt;0,R2235=0),R2236,(1+(B2237/B2236-1)*Calc!$Z$1-L2237)*T2235),0))</f>
        <v>48.175513595545205</v>
      </c>
      <c r="U2236">
        <f>IF(B2237="",U2235,IFERROR(IF(AND(R2236&gt;0,R2235=0),R2236,(1+(B2237/B2236-1)*Calc!$Z$1-M2237*2)*U2235),0))</f>
        <v>49.599059249719971</v>
      </c>
      <c r="V2236">
        <f>IF(B2237="",V2235,IFERROR(IF(AND(R2236&gt;0,R2235=0),R2236,(1+(B2237/B2236-1)*Calc!$Z$1-N2237*2)*V2235),0))</f>
        <v>48.828653553791042</v>
      </c>
      <c r="W2236">
        <f>IF(ISNUMBER(C2236),C2236,W2235)</f>
        <v>0.33</v>
      </c>
      <c r="Y2236" s="1">
        <f>IF(AND(Q2236&gt;=Chart!$F$2,Q2236&lt;=Chart!$F$3),Q2236,#N/A)</f>
        <v>44677.5625</v>
      </c>
      <c r="Z2236">
        <f>IF(AND(Q2236&gt;=Chart!$F$2,Q2236&lt;=Chart!$F$3),R2236,#N/A)</f>
        <v>48.993672879999998</v>
      </c>
      <c r="AA2236">
        <f>IF(AND(Q2236&gt;=Chart!$F$2,Q2236&lt;=Chart!$F$3),S2236,#N/A)</f>
        <v>49.729892497086226</v>
      </c>
      <c r="AB2236">
        <f>IF(AND(Q2236&gt;=Chart!$F$2,Q2236&lt;=Chart!$F$3),T2236,#N/A)</f>
        <v>48.175513595545205</v>
      </c>
      <c r="AC2236">
        <f>IF(AND(Q2236&gt;=Chart!$F$2,Q2236&lt;=Chart!$F$3),U2236,#N/A)</f>
        <v>49.599059249719971</v>
      </c>
      <c r="AD2236">
        <f>IF(AND(Q2236&gt;=Chart!$F$2,Q2236&lt;=Chart!$F$3),V2236,#N/A)</f>
        <v>48.828653553791042</v>
      </c>
      <c r="AE2236">
        <f>IF(AND(Q2236&gt;=Chart!$F$2,Q2236&lt;=Chart!$F$3),I2236,#N/A)</f>
        <v>1.7382485014168746E-2</v>
      </c>
      <c r="AF2236">
        <f>IF(AND(Q2236&gt;=Chart!$F$2,Q2236&lt;=Chart!$F$3),H2236/100,#N/A)</f>
        <v>1.3300000000000001E-2</v>
      </c>
      <c r="AG2236">
        <f>IF(AND(Q2236&gt;=Chart!$F$2,Q2236&lt;=Chart!$F$3),W2236/100,#N/A)</f>
        <v>3.3E-3</v>
      </c>
    </row>
    <row r="2237" spans="1:33" x14ac:dyDescent="0.25">
      <c r="A2237">
        <v>1651066200</v>
      </c>
      <c r="B2237">
        <f>INDEX('Daily Data ADJ'!$1:$1048576,MATCH(Calc!$A2237,'Daily Data ADJ'!$A:$A,0),MATCH("SPY, CBOE BZX: Close",'Daily Data ADJ'!$1:$1,0))</f>
        <v>411.88347905000001</v>
      </c>
      <c r="C2237">
        <f>INDEX('Daily Data ADJ'!$1:$1048576,MATCH(Calc!$A2237,'Daily Data ADJ'!$A:$A,0),MATCH("EFFR, FRED: Close",'Daily Data ADJ'!$1:$1,0))</f>
        <v>0.33</v>
      </c>
      <c r="D2237">
        <f>INDEX('Daily Data ADJ'!$1:$1048576,MATCH(Calc!$A2237,'Daily Data ADJ'!$A:$A,1),MATCH("SOFR, FRED: Close",'Daily Data ADJ'!$1:$1,0))</f>
        <v>0.28000000000000003</v>
      </c>
      <c r="E2237">
        <f>INDEX('Daily Data ADJ'!$1:$1048576,MATCH(Calc!$A2237,'Daily Data ADJ'!$A:$A,0),MATCH("UPRO, CBOE BZX: Close",'Daily Data ADJ'!$1:$1,0))</f>
        <v>49.352236050000002</v>
      </c>
      <c r="F2237">
        <f>INDEX('Daily Data ADJ'!$1:$1048576,MATCH(Calc!$A2237,'Daily Data ADJ'!$A:$A,0),MATCH("ES1!, CME_MINI: Close",'Daily Data ADJ'!$1:$1,0))</f>
        <v>4180.25</v>
      </c>
      <c r="G2237">
        <f>INDEX('Daily Data ADJ'!$1:$1048576,MATCH(Calc!$A2237,'Daily Data ADJ'!$A:$A,0),MATCH("ES2!, CME_MINI: Close",'Daily Data ADJ'!$1:$1,0))</f>
        <v>4184.25</v>
      </c>
      <c r="H2237">
        <f>INDEX('QUANDL MULTPL SP500_DIV_YIELD_M'!$A:$G,MATCH(Calc!$A2237,'QUANDL MULTPL SP500_DIV_YIELD_M'!$A:$A,1),MATCH('QUANDL MULTPL SP500_DIV_YIELD_M'!$E$1,'QUANDL MULTPL SP500_DIV_YIELD_M'!$A$1:$G$1,0))</f>
        <v>1.33</v>
      </c>
      <c r="I2237" s="5">
        <f t="shared" si="204"/>
        <v>1.7133019505315115E-2</v>
      </c>
      <c r="J2237" s="1">
        <f>A2237/24/60/60+DATE(1970,1,1)</f>
        <v>44678.5625</v>
      </c>
      <c r="K2237" s="3">
        <f t="shared" si="207"/>
        <v>1</v>
      </c>
      <c r="L2237" s="6">
        <f>(1+Chart!$F$4)^(1/(365/K2237))-1</f>
        <v>6.6592785027408397E-5</v>
      </c>
      <c r="M2237" s="6">
        <f t="shared" si="208"/>
        <v>9.0262515566319479E-6</v>
      </c>
      <c r="N2237" s="6">
        <f t="shared" si="209"/>
        <v>4.6543287179456883E-5</v>
      </c>
      <c r="O2237">
        <f>O2236*(B2237/B2236)</f>
        <v>411.88347905000523</v>
      </c>
      <c r="P2237">
        <f t="shared" si="205"/>
        <v>2022</v>
      </c>
      <c r="Q2237" s="1">
        <f t="shared" si="206"/>
        <v>44678.5625</v>
      </c>
      <c r="R2237">
        <f>IF(B2238="",R2236,IF(Q2237&gt;=Chart!$F$2,E2237,0))</f>
        <v>49.352236050000002</v>
      </c>
      <c r="S2237">
        <f>IF(B2238="",S2236,IFERROR(IF(AND(R2237&gt;0,R2236=0),R2237,(1+(B2238/B2237-1)*Calc!$Z$1)*S2236),0))</f>
        <v>53.498337869449209</v>
      </c>
      <c r="T2237">
        <f>IF(B2238="",T2236,IFERROR(IF(AND(R2237&gt;0,R2236=0),R2237,(1+(B2238/B2237-1)*Calc!$Z$1-L2238)*T2236),0))</f>
        <v>51.822962677464488</v>
      </c>
      <c r="U2237">
        <f>IF(B2238="",U2236,IFERROR(IF(AND(R2237&gt;0,R2236=0),R2237,(1+(B2238/B2237-1)*Calc!$Z$1-M2238*2)*U2236),0))</f>
        <v>53.356694917368571</v>
      </c>
      <c r="V2237">
        <f>IF(B2238="",V2236,IFERROR(IF(AND(R2237&gt;0,R2236=0),R2237,(1+(B2238/B2237-1)*Calc!$Z$1-N2238*2)*V2236),0))</f>
        <v>52.524098887754626</v>
      </c>
      <c r="W2237">
        <f>IF(ISNUMBER(C2237),C2237,W2236)</f>
        <v>0.33</v>
      </c>
      <c r="Y2237" s="1">
        <f>IF(AND(Q2237&gt;=Chart!$F$2,Q2237&lt;=Chart!$F$3),Q2237,#N/A)</f>
        <v>44678.5625</v>
      </c>
      <c r="Z2237">
        <f>IF(AND(Q2237&gt;=Chart!$F$2,Q2237&lt;=Chart!$F$3),R2237,#N/A)</f>
        <v>49.352236050000002</v>
      </c>
      <c r="AA2237">
        <f>IF(AND(Q2237&gt;=Chart!$F$2,Q2237&lt;=Chart!$F$3),S2237,#N/A)</f>
        <v>53.498337869449209</v>
      </c>
      <c r="AB2237">
        <f>IF(AND(Q2237&gt;=Chart!$F$2,Q2237&lt;=Chart!$F$3),T2237,#N/A)</f>
        <v>51.822962677464488</v>
      </c>
      <c r="AC2237">
        <f>IF(AND(Q2237&gt;=Chart!$F$2,Q2237&lt;=Chart!$F$3),U2237,#N/A)</f>
        <v>53.356694917368571</v>
      </c>
      <c r="AD2237">
        <f>IF(AND(Q2237&gt;=Chart!$F$2,Q2237&lt;=Chart!$F$3),V2237,#N/A)</f>
        <v>52.524098887754626</v>
      </c>
      <c r="AE2237">
        <f>IF(AND(Q2237&gt;=Chart!$F$2,Q2237&lt;=Chart!$F$3),I2237,#N/A)</f>
        <v>1.7133019505315115E-2</v>
      </c>
      <c r="AF2237">
        <f>IF(AND(Q2237&gt;=Chart!$F$2,Q2237&lt;=Chart!$F$3),H2237/100,#N/A)</f>
        <v>1.3300000000000001E-2</v>
      </c>
      <c r="AG2237">
        <f>IF(AND(Q2237&gt;=Chart!$F$2,Q2237&lt;=Chart!$F$3),W2237/100,#N/A)</f>
        <v>3.3E-3</v>
      </c>
    </row>
    <row r="2238" spans="1:33" x14ac:dyDescent="0.25">
      <c r="A2238">
        <v>1651152600</v>
      </c>
      <c r="B2238">
        <f>INDEX('Daily Data ADJ'!$1:$1048576,MATCH(Calc!$A2238,'Daily Data ADJ'!$A:$A,0),MATCH("SPY, CBOE BZX: Close",'Daily Data ADJ'!$1:$1,0))</f>
        <v>422.28741862999999</v>
      </c>
      <c r="C2238">
        <f>INDEX('Daily Data ADJ'!$1:$1048576,MATCH(Calc!$A2238,'Daily Data ADJ'!$A:$A,0),MATCH("EFFR, FRED: Close",'Daily Data ADJ'!$1:$1,0))</f>
        <v>0.33</v>
      </c>
      <c r="D2238">
        <f>INDEX('Daily Data ADJ'!$1:$1048576,MATCH(Calc!$A2238,'Daily Data ADJ'!$A:$A,1),MATCH("SOFR, FRED: Close",'Daily Data ADJ'!$1:$1,0))</f>
        <v>0.28000000000000003</v>
      </c>
      <c r="E2238">
        <f>INDEX('Daily Data ADJ'!$1:$1048576,MATCH(Calc!$A2238,'Daily Data ADJ'!$A:$A,0),MATCH("UPRO, CBOE BZX: Close",'Daily Data ADJ'!$1:$1,0))</f>
        <v>53.087269050000003</v>
      </c>
      <c r="F2238">
        <f>INDEX('Daily Data ADJ'!$1:$1048576,MATCH(Calc!$A2238,'Daily Data ADJ'!$A:$A,0),MATCH("ES1!, CME_MINI: Close",'Daily Data ADJ'!$1:$1,0))</f>
        <v>4283.5</v>
      </c>
      <c r="G2238">
        <f>INDEX('Daily Data ADJ'!$1:$1048576,MATCH(Calc!$A2238,'Daily Data ADJ'!$A:$A,0),MATCH("ES2!, CME_MINI: Close",'Daily Data ADJ'!$1:$1,0))</f>
        <v>4288.25</v>
      </c>
      <c r="H2238">
        <f>INDEX('QUANDL MULTPL SP500_DIV_YIELD_M'!$A:$G,MATCH(Calc!$A2238,'QUANDL MULTPL SP500_DIV_YIELD_M'!$A:$A,1),MATCH('QUANDL MULTPL SP500_DIV_YIELD_M'!$E$1,'QUANDL MULTPL SP500_DIV_YIELD_M'!$A$1:$G$1,0))</f>
        <v>1.33</v>
      </c>
      <c r="I2238" s="5">
        <f t="shared" si="204"/>
        <v>1.774300856750579E-2</v>
      </c>
      <c r="J2238" s="1">
        <f>A2238/24/60/60+DATE(1970,1,1)</f>
        <v>44679.5625</v>
      </c>
      <c r="K2238" s="3">
        <f t="shared" si="207"/>
        <v>1</v>
      </c>
      <c r="L2238" s="6">
        <f>(1+Chart!$F$4)^(1/(365/K2238))-1</f>
        <v>6.6592785027408397E-5</v>
      </c>
      <c r="M2238" s="6">
        <f t="shared" si="208"/>
        <v>9.0262515566319479E-6</v>
      </c>
      <c r="N2238" s="6">
        <f t="shared" si="209"/>
        <v>4.8185924955035375E-5</v>
      </c>
      <c r="O2238">
        <f>O2237*(B2238/B2237)</f>
        <v>422.28741863000533</v>
      </c>
      <c r="P2238">
        <f t="shared" si="205"/>
        <v>2022</v>
      </c>
      <c r="Q2238" s="1">
        <f t="shared" si="206"/>
        <v>44679.5625</v>
      </c>
      <c r="R2238">
        <f>IF(B2239="",R2237,IF(Q2238&gt;=Chart!$F$2,E2238,0))</f>
        <v>53.087269050000003</v>
      </c>
      <c r="S2238">
        <f>IF(B2239="",S2237,IFERROR(IF(AND(R2238&gt;0,R2237=0),R2238,(1+(B2239/B2238-1)*Calc!$Z$1)*S2237),0))</f>
        <v>47.567139055062235</v>
      </c>
      <c r="T2238">
        <f>IF(B2239="",T2237,IFERROR(IF(AND(R2238&gt;0,R2237=0),R2238,(1+(B2239/B2238-1)*Calc!$Z$1-L2239)*T2237),0))</f>
        <v>46.0740566049123</v>
      </c>
      <c r="U2238">
        <f>IF(B2239="",U2237,IFERROR(IF(AND(R2238&gt;0,R2237=0),R2238,(1+(B2239/B2238-1)*Calc!$Z$1-M2239*2)*U2237),0))</f>
        <v>47.44023640651519</v>
      </c>
      <c r="V2238">
        <f>IF(B2239="",V2237,IFERROR(IF(AND(R2238&gt;0,R2237=0),R2238,(1+(B2239/B2238-1)*Calc!$Z$1-N2239*2)*V2237),0))</f>
        <v>46.695801589232332</v>
      </c>
      <c r="W2238">
        <f>IF(ISNUMBER(C2238),C2238,W2237)</f>
        <v>0.33</v>
      </c>
      <c r="Y2238" s="1">
        <f>IF(AND(Q2238&gt;=Chart!$F$2,Q2238&lt;=Chart!$F$3),Q2238,#N/A)</f>
        <v>44679.5625</v>
      </c>
      <c r="Z2238">
        <f>IF(AND(Q2238&gt;=Chart!$F$2,Q2238&lt;=Chart!$F$3),R2238,#N/A)</f>
        <v>53.087269050000003</v>
      </c>
      <c r="AA2238">
        <f>IF(AND(Q2238&gt;=Chart!$F$2,Q2238&lt;=Chart!$F$3),S2238,#N/A)</f>
        <v>47.567139055062235</v>
      </c>
      <c r="AB2238">
        <f>IF(AND(Q2238&gt;=Chart!$F$2,Q2238&lt;=Chart!$F$3),T2238,#N/A)</f>
        <v>46.0740566049123</v>
      </c>
      <c r="AC2238">
        <f>IF(AND(Q2238&gt;=Chart!$F$2,Q2238&lt;=Chart!$F$3),U2238,#N/A)</f>
        <v>47.44023640651519</v>
      </c>
      <c r="AD2238">
        <f>IF(AND(Q2238&gt;=Chart!$F$2,Q2238&lt;=Chart!$F$3),V2238,#N/A)</f>
        <v>46.695801589232332</v>
      </c>
      <c r="AE2238">
        <f>IF(AND(Q2238&gt;=Chart!$F$2,Q2238&lt;=Chart!$F$3),I2238,#N/A)</f>
        <v>1.774300856750579E-2</v>
      </c>
      <c r="AF2238">
        <f>IF(AND(Q2238&gt;=Chart!$F$2,Q2238&lt;=Chart!$F$3),H2238/100,#N/A)</f>
        <v>1.3300000000000001E-2</v>
      </c>
      <c r="AG2238">
        <f>IF(AND(Q2238&gt;=Chart!$F$2,Q2238&lt;=Chart!$F$3),W2238/100,#N/A)</f>
        <v>3.3E-3</v>
      </c>
    </row>
    <row r="2239" spans="1:33" x14ac:dyDescent="0.25">
      <c r="A2239">
        <v>1651239000</v>
      </c>
      <c r="B2239">
        <f>INDEX('Daily Data ADJ'!$1:$1048576,MATCH(Calc!$A2239,'Daily Data ADJ'!$A:$A,0),MATCH("SPY, CBOE BZX: Close",'Daily Data ADJ'!$1:$1,0))</f>
        <v>406.68150925999998</v>
      </c>
      <c r="C2239">
        <f>INDEX('Daily Data ADJ'!$1:$1048576,MATCH(Calc!$A2239,'Daily Data ADJ'!$A:$A,0),MATCH("EFFR, FRED: Close",'Daily Data ADJ'!$1:$1,0))</f>
        <v>0.33</v>
      </c>
      <c r="D2239">
        <f>INDEX('Daily Data ADJ'!$1:$1048576,MATCH(Calc!$A2239,'Daily Data ADJ'!$A:$A,1),MATCH("SOFR, FRED: Close",'Daily Data ADJ'!$1:$1,0))</f>
        <v>0.28000000000000003</v>
      </c>
      <c r="E2239">
        <f>INDEX('Daily Data ADJ'!$1:$1048576,MATCH(Calc!$A2239,'Daily Data ADJ'!$A:$A,0),MATCH("UPRO, CBOE BZX: Close",'Daily Data ADJ'!$1:$1,0))</f>
        <v>47.270577660000001</v>
      </c>
      <c r="F2239">
        <f>INDEX('Daily Data ADJ'!$1:$1048576,MATCH(Calc!$A2239,'Daily Data ADJ'!$A:$A,0),MATCH("ES1!, CME_MINI: Close",'Daily Data ADJ'!$1:$1,0))</f>
        <v>4127.5</v>
      </c>
      <c r="G2239">
        <f>INDEX('Daily Data ADJ'!$1:$1048576,MATCH(Calc!$A2239,'Daily Data ADJ'!$A:$A,0),MATCH("ES2!, CME_MINI: Close",'Daily Data ADJ'!$1:$1,0))</f>
        <v>4132.25</v>
      </c>
      <c r="H2239">
        <f>INDEX('QUANDL MULTPL SP500_DIV_YIELD_M'!$A:$G,MATCH(Calc!$A2239,'QUANDL MULTPL SP500_DIV_YIELD_M'!$A:$A,1),MATCH('QUANDL MULTPL SP500_DIV_YIELD_M'!$E$1,'QUANDL MULTPL SP500_DIV_YIELD_M'!$A$1:$G$1,0))</f>
        <v>1.33</v>
      </c>
      <c r="I2239" s="5">
        <f t="shared" si="204"/>
        <v>1.791122313132467E-2</v>
      </c>
      <c r="J2239" s="1">
        <f>A2239/24/60/60+DATE(1970,1,1)</f>
        <v>44680.5625</v>
      </c>
      <c r="K2239" s="3">
        <f t="shared" si="207"/>
        <v>1</v>
      </c>
      <c r="L2239" s="6">
        <f>(1+Chart!$F$4)^(1/(365/K2239))-1</f>
        <v>6.6592785027408397E-5</v>
      </c>
      <c r="M2239" s="6">
        <f t="shared" si="208"/>
        <v>9.0262515566319479E-6</v>
      </c>
      <c r="N2239" s="6">
        <f t="shared" si="209"/>
        <v>4.8638736757755652E-5</v>
      </c>
      <c r="O2239">
        <f>O2238*(B2239/B2238)</f>
        <v>406.68150926000516</v>
      </c>
      <c r="P2239">
        <f t="shared" si="205"/>
        <v>2022</v>
      </c>
      <c r="Q2239" s="1">
        <f t="shared" si="206"/>
        <v>44680.5625</v>
      </c>
      <c r="R2239">
        <f>IF(B2240="",R2238,IF(Q2239&gt;=Chart!$F$2,E2239,0))</f>
        <v>47.270577660000001</v>
      </c>
      <c r="S2239">
        <f>IF(B2240="",S2238,IFERROR(IF(AND(R2239&gt;0,R2238=0),R2239,(1+(B2240/B2239-1)*Calc!$Z$1)*S2238),0))</f>
        <v>48.426118457990761</v>
      </c>
      <c r="T2239">
        <f>IF(B2240="",T2238,IFERROR(IF(AND(R2239&gt;0,R2238=0),R2239,(1+(B2240/B2239-1)*Calc!$Z$1-L2240)*T2238),0))</f>
        <v>46.896868335890304</v>
      </c>
      <c r="U2239">
        <f>IF(B2240="",U2238,IFERROR(IF(AND(R2239&gt;0,R2238=0),R2239,(1+(B2240/B2239-1)*Calc!$Z$1-M2240*2)*U2238),0))</f>
        <v>48.294354901149205</v>
      </c>
      <c r="V2239">
        <f>IF(B2240="",V2238,IFERROR(IF(AND(R2239&gt;0,R2238=0),R2239,(1+(B2240/B2239-1)*Calc!$Z$1-N2240*2)*V2238),0))</f>
        <v>47.525048322236962</v>
      </c>
      <c r="W2239">
        <f>IF(ISNUMBER(C2239),C2239,W2238)</f>
        <v>0.33</v>
      </c>
      <c r="Y2239" s="1">
        <f>IF(AND(Q2239&gt;=Chart!$F$2,Q2239&lt;=Chart!$F$3),Q2239,#N/A)</f>
        <v>44680.5625</v>
      </c>
      <c r="Z2239">
        <f>IF(AND(Q2239&gt;=Chart!$F$2,Q2239&lt;=Chart!$F$3),R2239,#N/A)</f>
        <v>47.270577660000001</v>
      </c>
      <c r="AA2239">
        <f>IF(AND(Q2239&gt;=Chart!$F$2,Q2239&lt;=Chart!$F$3),S2239,#N/A)</f>
        <v>48.426118457990761</v>
      </c>
      <c r="AB2239">
        <f>IF(AND(Q2239&gt;=Chart!$F$2,Q2239&lt;=Chart!$F$3),T2239,#N/A)</f>
        <v>46.896868335890304</v>
      </c>
      <c r="AC2239">
        <f>IF(AND(Q2239&gt;=Chart!$F$2,Q2239&lt;=Chart!$F$3),U2239,#N/A)</f>
        <v>48.294354901149205</v>
      </c>
      <c r="AD2239">
        <f>IF(AND(Q2239&gt;=Chart!$F$2,Q2239&lt;=Chart!$F$3),V2239,#N/A)</f>
        <v>47.525048322236962</v>
      </c>
      <c r="AE2239">
        <f>IF(AND(Q2239&gt;=Chart!$F$2,Q2239&lt;=Chart!$F$3),I2239,#N/A)</f>
        <v>1.791122313132467E-2</v>
      </c>
      <c r="AF2239">
        <f>IF(AND(Q2239&gt;=Chart!$F$2,Q2239&lt;=Chart!$F$3),H2239/100,#N/A)</f>
        <v>1.3300000000000001E-2</v>
      </c>
      <c r="AG2239">
        <f>IF(AND(Q2239&gt;=Chart!$F$2,Q2239&lt;=Chart!$F$3),W2239/100,#N/A)</f>
        <v>3.3E-3</v>
      </c>
    </row>
    <row r="2240" spans="1:33" x14ac:dyDescent="0.25">
      <c r="A2240">
        <v>1651498200</v>
      </c>
      <c r="B2240">
        <f>INDEX('Daily Data ADJ'!$1:$1048576,MATCH(Calc!$A2240,'Daily Data ADJ'!$A:$A,0),MATCH("SPY, CBOE BZX: Close",'Daily Data ADJ'!$1:$1,0))</f>
        <v>409.12949503999999</v>
      </c>
      <c r="C2240">
        <f>INDEX('Daily Data ADJ'!$1:$1048576,MATCH(Calc!$A2240,'Daily Data ADJ'!$A:$A,0),MATCH("EFFR, FRED: Close",'Daily Data ADJ'!$1:$1,0))</f>
        <v>0.33</v>
      </c>
      <c r="D2240">
        <f>INDEX('Daily Data ADJ'!$1:$1048576,MATCH(Calc!$A2240,'Daily Data ADJ'!$A:$A,1),MATCH("SOFR, FRED: Close",'Daily Data ADJ'!$1:$1,0))</f>
        <v>0.3</v>
      </c>
      <c r="E2240">
        <f>INDEX('Daily Data ADJ'!$1:$1048576,MATCH(Calc!$A2240,'Daily Data ADJ'!$A:$A,0),MATCH("UPRO, CBOE BZX: Close",'Daily Data ADJ'!$1:$1,0))</f>
        <v>48.097264959999997</v>
      </c>
      <c r="F2240">
        <f>INDEX('Daily Data ADJ'!$1:$1048576,MATCH(Calc!$A2240,'Daily Data ADJ'!$A:$A,0),MATCH("ES1!, CME_MINI: Close",'Daily Data ADJ'!$1:$1,0))</f>
        <v>4151</v>
      </c>
      <c r="G2240">
        <f>INDEX('Daily Data ADJ'!$1:$1048576,MATCH(Calc!$A2240,'Daily Data ADJ'!$A:$A,0),MATCH("ES2!, CME_MINI: Close",'Daily Data ADJ'!$1:$1,0))</f>
        <v>4155.25</v>
      </c>
      <c r="H2240">
        <f>INDEX('QUANDL MULTPL SP500_DIV_YIELD_M'!$A:$G,MATCH(Calc!$A2240,'QUANDL MULTPL SP500_DIV_YIELD_M'!$A:$A,1),MATCH('QUANDL MULTPL SP500_DIV_YIELD_M'!$E$1,'QUANDL MULTPL SP500_DIV_YIELD_M'!$A$1:$G$1,0))</f>
        <v>1.43</v>
      </c>
      <c r="I2240" s="5">
        <f t="shared" si="204"/>
        <v>1.8401692602222817E-2</v>
      </c>
      <c r="J2240" s="1">
        <f>A2240/24/60/60+DATE(1970,1,1)</f>
        <v>44683.5625</v>
      </c>
      <c r="K2240" s="3">
        <f t="shared" si="207"/>
        <v>3</v>
      </c>
      <c r="L2240" s="6">
        <f>(1+Chart!$F$4)^(1/(365/K2240))-1</f>
        <v>1.9979165917494157E-4</v>
      </c>
      <c r="M2240" s="6">
        <f t="shared" si="208"/>
        <v>2.7078999090601741E-5</v>
      </c>
      <c r="N2240" s="6">
        <f t="shared" si="209"/>
        <v>1.4988326107823191E-4</v>
      </c>
      <c r="O2240">
        <f>O2239*(B2240/B2239)</f>
        <v>409.12949504000522</v>
      </c>
      <c r="P2240">
        <f t="shared" si="205"/>
        <v>2022</v>
      </c>
      <c r="Q2240" s="1">
        <f t="shared" si="206"/>
        <v>44683.5625</v>
      </c>
      <c r="R2240">
        <f>IF(B2241="",R2239,IF(Q2240&gt;=Chart!$F$2,E2240,0))</f>
        <v>48.097264959999997</v>
      </c>
      <c r="S2240">
        <f>IF(B2241="",S2239,IFERROR(IF(AND(R2240&gt;0,R2239=0),R2240,(1+(B2241/B2240-1)*Calc!$Z$1)*S2239),0))</f>
        <v>49.092082739192428</v>
      </c>
      <c r="T2240">
        <f>IF(B2241="",T2239,IFERROR(IF(AND(R2240&gt;0,R2239=0),R2240,(1+(B2241/B2240-1)*Calc!$Z$1-L2241)*T2239),0))</f>
        <v>47.538679114230014</v>
      </c>
      <c r="U2240">
        <f>IF(B2241="",U2239,IFERROR(IF(AND(R2240&gt;0,R2239=0),R2240,(1+(B2241/B2240-1)*Calc!$Z$1-M2241*2)*U2239),0))</f>
        <v>48.957635313340894</v>
      </c>
      <c r="V2240">
        <f>IF(B2241="",V2239,IFERROR(IF(AND(R2240&gt;0,R2239=0),R2240,(1+(B2241/B2240-1)*Calc!$Z$1-N2241*2)*V2239),0))</f>
        <v>48.173815440324049</v>
      </c>
      <c r="W2240">
        <f>IF(ISNUMBER(C2240),C2240,W2239)</f>
        <v>0.33</v>
      </c>
      <c r="Y2240" s="1">
        <f>IF(AND(Q2240&gt;=Chart!$F$2,Q2240&lt;=Chart!$F$3),Q2240,#N/A)</f>
        <v>44683.5625</v>
      </c>
      <c r="Z2240">
        <f>IF(AND(Q2240&gt;=Chart!$F$2,Q2240&lt;=Chart!$F$3),R2240,#N/A)</f>
        <v>48.097264959999997</v>
      </c>
      <c r="AA2240">
        <f>IF(AND(Q2240&gt;=Chart!$F$2,Q2240&lt;=Chart!$F$3),S2240,#N/A)</f>
        <v>49.092082739192428</v>
      </c>
      <c r="AB2240">
        <f>IF(AND(Q2240&gt;=Chart!$F$2,Q2240&lt;=Chart!$F$3),T2240,#N/A)</f>
        <v>47.538679114230014</v>
      </c>
      <c r="AC2240">
        <f>IF(AND(Q2240&gt;=Chart!$F$2,Q2240&lt;=Chart!$F$3),U2240,#N/A)</f>
        <v>48.957635313340894</v>
      </c>
      <c r="AD2240">
        <f>IF(AND(Q2240&gt;=Chart!$F$2,Q2240&lt;=Chart!$F$3),V2240,#N/A)</f>
        <v>48.173815440324049</v>
      </c>
      <c r="AE2240">
        <f>IF(AND(Q2240&gt;=Chart!$F$2,Q2240&lt;=Chart!$F$3),I2240,#N/A)</f>
        <v>1.8401692602222817E-2</v>
      </c>
      <c r="AF2240">
        <f>IF(AND(Q2240&gt;=Chart!$F$2,Q2240&lt;=Chart!$F$3),H2240/100,#N/A)</f>
        <v>1.43E-2</v>
      </c>
      <c r="AG2240">
        <f>IF(AND(Q2240&gt;=Chart!$F$2,Q2240&lt;=Chart!$F$3),W2240/100,#N/A)</f>
        <v>3.3E-3</v>
      </c>
    </row>
    <row r="2241" spans="1:33" x14ac:dyDescent="0.25">
      <c r="A2241">
        <v>1651584600</v>
      </c>
      <c r="B2241">
        <f>INDEX('Daily Data ADJ'!$1:$1048576,MATCH(Calc!$A2241,'Daily Data ADJ'!$A:$A,0),MATCH("SPY, CBOE BZX: Close",'Daily Data ADJ'!$1:$1,0))</f>
        <v>411.00496801999998</v>
      </c>
      <c r="C2241">
        <f>INDEX('Daily Data ADJ'!$1:$1048576,MATCH(Calc!$A2241,'Daily Data ADJ'!$A:$A,0),MATCH("EFFR, FRED: Close",'Daily Data ADJ'!$1:$1,0))</f>
        <v>0.33</v>
      </c>
      <c r="D2241">
        <f>INDEX('Daily Data ADJ'!$1:$1048576,MATCH(Calc!$A2241,'Daily Data ADJ'!$A:$A,1),MATCH("SOFR, FRED: Close",'Daily Data ADJ'!$1:$1,0))</f>
        <v>0.3</v>
      </c>
      <c r="E2241">
        <f>INDEX('Daily Data ADJ'!$1:$1048576,MATCH(Calc!$A2241,'Daily Data ADJ'!$A:$A,0),MATCH("UPRO, CBOE BZX: Close",'Daily Data ADJ'!$1:$1,0))</f>
        <v>48.744670679999999</v>
      </c>
      <c r="F2241">
        <f>INDEX('Daily Data ADJ'!$1:$1048576,MATCH(Calc!$A2241,'Daily Data ADJ'!$A:$A,0),MATCH("ES1!, CME_MINI: Close",'Daily Data ADJ'!$1:$1,0))</f>
        <v>4169.25</v>
      </c>
      <c r="G2241">
        <f>INDEX('Daily Data ADJ'!$1:$1048576,MATCH(Calc!$A2241,'Daily Data ADJ'!$A:$A,0),MATCH("ES2!, CME_MINI: Close",'Daily Data ADJ'!$1:$1,0))</f>
        <v>4173.75</v>
      </c>
      <c r="H2241">
        <f>INDEX('QUANDL MULTPL SP500_DIV_YIELD_M'!$A:$G,MATCH(Calc!$A2241,'QUANDL MULTPL SP500_DIV_YIELD_M'!$A:$A,1),MATCH('QUANDL MULTPL SP500_DIV_YIELD_M'!$E$1,'QUANDL MULTPL SP500_DIV_YIELD_M'!$A$1:$G$1,0))</f>
        <v>1.43</v>
      </c>
      <c r="I2241" s="5">
        <f t="shared" si="204"/>
        <v>1.8624318020471951E-2</v>
      </c>
      <c r="J2241" s="1">
        <f>A2241/24/60/60+DATE(1970,1,1)</f>
        <v>44684.5625</v>
      </c>
      <c r="K2241" s="3">
        <f t="shared" si="207"/>
        <v>1</v>
      </c>
      <c r="L2241" s="6">
        <f>(1+Chart!$F$4)^(1/(365/K2241))-1</f>
        <v>6.6592785027408397E-5</v>
      </c>
      <c r="M2241" s="6">
        <f t="shared" si="208"/>
        <v>9.0262515566319479E-6</v>
      </c>
      <c r="N2241" s="6">
        <f t="shared" si="209"/>
        <v>5.0557467432543746E-5</v>
      </c>
      <c r="O2241">
        <f>O2240*(B2241/B2240)</f>
        <v>411.00496802000521</v>
      </c>
      <c r="P2241">
        <f t="shared" si="205"/>
        <v>2022</v>
      </c>
      <c r="Q2241" s="1">
        <f t="shared" si="206"/>
        <v>44684.5625</v>
      </c>
      <c r="R2241">
        <f>IF(B2242="",R2240,IF(Q2241&gt;=Chart!$F$2,E2241,0))</f>
        <v>48.744670679999999</v>
      </c>
      <c r="S2241">
        <f>IF(B2242="",S2240,IFERROR(IF(AND(R2241&gt;0,R2240=0),R2241,(1+(B2242/B2241-1)*Calc!$Z$1)*S2240),0))</f>
        <v>53.577079202122547</v>
      </c>
      <c r="T2241">
        <f>IF(B2242="",T2240,IFERROR(IF(AND(R2241&gt;0,R2240=0),R2241,(1+(B2242/B2241-1)*Calc!$Z$1-L2242)*T2240),0))</f>
        <v>51.878592667771954</v>
      </c>
      <c r="U2241">
        <f>IF(B2242="",U2240,IFERROR(IF(AND(R2241&gt;0,R2240=0),R2241,(1+(B2242/B2241-1)*Calc!$Z$1-M2242*2)*U2240),0))</f>
        <v>53.429465005539186</v>
      </c>
      <c r="V2241">
        <f>IF(B2242="",V2240,IFERROR(IF(AND(R2241&gt;0,R2240=0),R2241,(1+(B2242/B2241-1)*Calc!$Z$1-N2242*2)*V2240),0))</f>
        <v>52.570142423858734</v>
      </c>
      <c r="W2241">
        <f>IF(ISNUMBER(C2241),C2241,W2240)</f>
        <v>0.33</v>
      </c>
      <c r="Y2241" s="1">
        <f>IF(AND(Q2241&gt;=Chart!$F$2,Q2241&lt;=Chart!$F$3),Q2241,#N/A)</f>
        <v>44684.5625</v>
      </c>
      <c r="Z2241">
        <f>IF(AND(Q2241&gt;=Chart!$F$2,Q2241&lt;=Chart!$F$3),R2241,#N/A)</f>
        <v>48.744670679999999</v>
      </c>
      <c r="AA2241">
        <f>IF(AND(Q2241&gt;=Chart!$F$2,Q2241&lt;=Chart!$F$3),S2241,#N/A)</f>
        <v>53.577079202122547</v>
      </c>
      <c r="AB2241">
        <f>IF(AND(Q2241&gt;=Chart!$F$2,Q2241&lt;=Chart!$F$3),T2241,#N/A)</f>
        <v>51.878592667771954</v>
      </c>
      <c r="AC2241">
        <f>IF(AND(Q2241&gt;=Chart!$F$2,Q2241&lt;=Chart!$F$3),U2241,#N/A)</f>
        <v>53.429465005539186</v>
      </c>
      <c r="AD2241">
        <f>IF(AND(Q2241&gt;=Chart!$F$2,Q2241&lt;=Chart!$F$3),V2241,#N/A)</f>
        <v>52.570142423858734</v>
      </c>
      <c r="AE2241">
        <f>IF(AND(Q2241&gt;=Chart!$F$2,Q2241&lt;=Chart!$F$3),I2241,#N/A)</f>
        <v>1.8624318020471951E-2</v>
      </c>
      <c r="AF2241">
        <f>IF(AND(Q2241&gt;=Chart!$F$2,Q2241&lt;=Chart!$F$3),H2241/100,#N/A)</f>
        <v>1.43E-2</v>
      </c>
      <c r="AG2241">
        <f>IF(AND(Q2241&gt;=Chart!$F$2,Q2241&lt;=Chart!$F$3),W2241/100,#N/A)</f>
        <v>3.3E-3</v>
      </c>
    </row>
    <row r="2242" spans="1:33" x14ac:dyDescent="0.25">
      <c r="A2242">
        <v>1651671000</v>
      </c>
      <c r="B2242">
        <f>INDEX('Daily Data ADJ'!$1:$1048576,MATCH(Calc!$A2242,'Daily Data ADJ'!$A:$A,0),MATCH("SPY, CBOE BZX: Close",'Daily Data ADJ'!$1:$1,0))</f>
        <v>423.52128242999999</v>
      </c>
      <c r="C2242">
        <f>INDEX('Daily Data ADJ'!$1:$1048576,MATCH(Calc!$A2242,'Daily Data ADJ'!$A:$A,0),MATCH("EFFR, FRED: Close",'Daily Data ADJ'!$1:$1,0))</f>
        <v>0.33</v>
      </c>
      <c r="D2242">
        <f>INDEX('Daily Data ADJ'!$1:$1048576,MATCH(Calc!$A2242,'Daily Data ADJ'!$A:$A,1),MATCH("SOFR, FRED: Close",'Daily Data ADJ'!$1:$1,0))</f>
        <v>0.3</v>
      </c>
      <c r="E2242">
        <f>INDEX('Daily Data ADJ'!$1:$1048576,MATCH(Calc!$A2242,'Daily Data ADJ'!$A:$A,0),MATCH("UPRO, CBOE BZX: Close",'Daily Data ADJ'!$1:$1,0))</f>
        <v>53.166949760000001</v>
      </c>
      <c r="F2242">
        <f>INDEX('Daily Data ADJ'!$1:$1048576,MATCH(Calc!$A2242,'Daily Data ADJ'!$A:$A,0),MATCH("ES1!, CME_MINI: Close",'Daily Data ADJ'!$1:$1,0))</f>
        <v>4295.25</v>
      </c>
      <c r="G2242">
        <f>INDEX('Daily Data ADJ'!$1:$1048576,MATCH(Calc!$A2242,'Daily Data ADJ'!$A:$A,0),MATCH("ES2!, CME_MINI: Close",'Daily Data ADJ'!$1:$1,0))</f>
        <v>4299.5</v>
      </c>
      <c r="H2242">
        <f>INDEX('QUANDL MULTPL SP500_DIV_YIELD_M'!$A:$G,MATCH(Calc!$A2242,'QUANDL MULTPL SP500_DIV_YIELD_M'!$A:$A,1),MATCH('QUANDL MULTPL SP500_DIV_YIELD_M'!$E$1,'QUANDL MULTPL SP500_DIV_YIELD_M'!$A$1:$G$1,0))</f>
        <v>1.43</v>
      </c>
      <c r="I2242" s="5">
        <f t="shared" si="204"/>
        <v>1.8263738550268881E-2</v>
      </c>
      <c r="J2242" s="1">
        <f>A2242/24/60/60+DATE(1970,1,1)</f>
        <v>44685.5625</v>
      </c>
      <c r="K2242" s="3">
        <f t="shared" si="207"/>
        <v>1</v>
      </c>
      <c r="L2242" s="6">
        <f>(1+Chart!$F$4)^(1/(365/K2242))-1</f>
        <v>6.6592785027408397E-5</v>
      </c>
      <c r="M2242" s="6">
        <f t="shared" si="208"/>
        <v>9.0262515566319479E-6</v>
      </c>
      <c r="N2242" s="6">
        <f t="shared" si="209"/>
        <v>4.9587420568597551E-5</v>
      </c>
      <c r="O2242">
        <f>O2241*(B2242/B2241)</f>
        <v>423.52128243000539</v>
      </c>
      <c r="P2242">
        <f t="shared" si="205"/>
        <v>2022</v>
      </c>
      <c r="Q2242" s="1">
        <f t="shared" si="206"/>
        <v>44685.5625</v>
      </c>
      <c r="R2242">
        <f>IF(B2243="",R2241,IF(Q2242&gt;=Chart!$F$2,E2242,0))</f>
        <v>53.166949760000001</v>
      </c>
      <c r="S2242">
        <f>IF(B2243="",S2241,IFERROR(IF(AND(R2242&gt;0,R2241=0),R2242,(1+(B2243/B2242-1)*Calc!$Z$1)*S2241),0))</f>
        <v>47.864238638845279</v>
      </c>
      <c r="T2242">
        <f>IF(B2243="",T2241,IFERROR(IF(AND(R2242&gt;0,R2241=0),R2242,(1+(B2243/B2242-1)*Calc!$Z$1-L2243)*T2241),0))</f>
        <v>46.343404340010665</v>
      </c>
      <c r="U2242">
        <f>IF(B2243="",U2241,IFERROR(IF(AND(R2242&gt;0,R2241=0),R2242,(1+(B2243/B2242-1)*Calc!$Z$1-M2243*2)*U2241),0))</f>
        <v>47.729944372899261</v>
      </c>
      <c r="V2242">
        <f>IF(B2243="",V2241,IFERROR(IF(AND(R2242&gt;0,R2241=0),R2242,(1+(B2243/B2242-1)*Calc!$Z$1-N2243*2)*V2241),0))</f>
        <v>46.959552097663661</v>
      </c>
      <c r="W2242">
        <f>IF(ISNUMBER(C2242),C2242,W2241)</f>
        <v>0.33</v>
      </c>
      <c r="Y2242" s="1">
        <f>IF(AND(Q2242&gt;=Chart!$F$2,Q2242&lt;=Chart!$F$3),Q2242,#N/A)</f>
        <v>44685.5625</v>
      </c>
      <c r="Z2242">
        <f>IF(AND(Q2242&gt;=Chart!$F$2,Q2242&lt;=Chart!$F$3),R2242,#N/A)</f>
        <v>53.166949760000001</v>
      </c>
      <c r="AA2242">
        <f>IF(AND(Q2242&gt;=Chart!$F$2,Q2242&lt;=Chart!$F$3),S2242,#N/A)</f>
        <v>47.864238638845279</v>
      </c>
      <c r="AB2242">
        <f>IF(AND(Q2242&gt;=Chart!$F$2,Q2242&lt;=Chart!$F$3),T2242,#N/A)</f>
        <v>46.343404340010665</v>
      </c>
      <c r="AC2242">
        <f>IF(AND(Q2242&gt;=Chart!$F$2,Q2242&lt;=Chart!$F$3),U2242,#N/A)</f>
        <v>47.729944372899261</v>
      </c>
      <c r="AD2242">
        <f>IF(AND(Q2242&gt;=Chart!$F$2,Q2242&lt;=Chart!$F$3),V2242,#N/A)</f>
        <v>46.959552097663661</v>
      </c>
      <c r="AE2242">
        <f>IF(AND(Q2242&gt;=Chart!$F$2,Q2242&lt;=Chart!$F$3),I2242,#N/A)</f>
        <v>1.8263738550268881E-2</v>
      </c>
      <c r="AF2242">
        <f>IF(AND(Q2242&gt;=Chart!$F$2,Q2242&lt;=Chart!$F$3),H2242/100,#N/A)</f>
        <v>1.43E-2</v>
      </c>
      <c r="AG2242">
        <f>IF(AND(Q2242&gt;=Chart!$F$2,Q2242&lt;=Chart!$F$3),W2242/100,#N/A)</f>
        <v>3.3E-3</v>
      </c>
    </row>
    <row r="2243" spans="1:33" x14ac:dyDescent="0.25">
      <c r="A2243">
        <v>1651757400</v>
      </c>
      <c r="B2243">
        <f>INDEX('Daily Data ADJ'!$1:$1048576,MATCH(Calc!$A2243,'Daily Data ADJ'!$A:$A,0),MATCH("SPY, CBOE BZX: Close",'Daily Data ADJ'!$1:$1,0))</f>
        <v>408.46814404999998</v>
      </c>
      <c r="C2243">
        <f>INDEX('Daily Data ADJ'!$1:$1048576,MATCH(Calc!$A2243,'Daily Data ADJ'!$A:$A,0),MATCH("EFFR, FRED: Close",'Daily Data ADJ'!$1:$1,0))</f>
        <v>0.83</v>
      </c>
      <c r="D2243">
        <f>INDEX('Daily Data ADJ'!$1:$1048576,MATCH(Calc!$A2243,'Daily Data ADJ'!$A:$A,1),MATCH("SOFR, FRED: Close",'Daily Data ADJ'!$1:$1,0))</f>
        <v>0.79</v>
      </c>
      <c r="E2243">
        <f>INDEX('Daily Data ADJ'!$1:$1048576,MATCH(Calc!$A2243,'Daily Data ADJ'!$A:$A,0),MATCH("UPRO, CBOE BZX: Close",'Daily Data ADJ'!$1:$1,0))</f>
        <v>47.549460119999999</v>
      </c>
      <c r="F2243">
        <f>INDEX('Daily Data ADJ'!$1:$1048576,MATCH(Calc!$A2243,'Daily Data ADJ'!$A:$A,0),MATCH("ES1!, CME_MINI: Close",'Daily Data ADJ'!$1:$1,0))</f>
        <v>4143.25</v>
      </c>
      <c r="G2243">
        <f>INDEX('Daily Data ADJ'!$1:$1048576,MATCH(Calc!$A2243,'Daily Data ADJ'!$A:$A,0),MATCH("ES2!, CME_MINI: Close",'Daily Data ADJ'!$1:$1,0))</f>
        <v>4147</v>
      </c>
      <c r="H2243">
        <f>INDEX('QUANDL MULTPL SP500_DIV_YIELD_M'!$A:$G,MATCH(Calc!$A2243,'QUANDL MULTPL SP500_DIV_YIELD_M'!$A:$A,1),MATCH('QUANDL MULTPL SP500_DIV_YIELD_M'!$E$1,'QUANDL MULTPL SP500_DIV_YIELD_M'!$A$1:$G$1,0))</f>
        <v>1.43</v>
      </c>
      <c r="I2243" s="5">
        <f t="shared" si="204"/>
        <v>1.7925264403235296E-2</v>
      </c>
      <c r="J2243" s="1">
        <f>A2243/24/60/60+DATE(1970,1,1)</f>
        <v>44686.5625</v>
      </c>
      <c r="K2243" s="3">
        <f t="shared" si="207"/>
        <v>1</v>
      </c>
      <c r="L2243" s="6">
        <f>(1+Chart!$F$4)^(1/(365/K2243))-1</f>
        <v>6.6592785027408397E-5</v>
      </c>
      <c r="M2243" s="6">
        <f t="shared" si="208"/>
        <v>2.2646131534909131E-5</v>
      </c>
      <c r="N2243" s="6">
        <f t="shared" si="209"/>
        <v>4.86765306670911E-5</v>
      </c>
      <c r="O2243">
        <f>O2242*(B2243/B2242)</f>
        <v>408.46814405000521</v>
      </c>
      <c r="P2243">
        <f t="shared" si="205"/>
        <v>2022</v>
      </c>
      <c r="Q2243" s="1">
        <f t="shared" si="206"/>
        <v>44686.5625</v>
      </c>
      <c r="R2243">
        <f>IF(B2244="",R2242,IF(Q2243&gt;=Chart!$F$2,E2243,0))</f>
        <v>47.549460119999999</v>
      </c>
      <c r="S2243">
        <f>IF(B2244="",S2242,IFERROR(IF(AND(R2243&gt;0,R2242=0),R2243,(1+(B2244/B2243-1)*Calc!$Z$1)*S2242),0))</f>
        <v>47.007144781134642</v>
      </c>
      <c r="T2243">
        <f>IF(B2244="",T2242,IFERROR(IF(AND(R2243&gt;0,R2242=0),R2243,(1+(B2244/B2243-1)*Calc!$Z$1-L2244)*T2242),0))</f>
        <v>45.510457574192863</v>
      </c>
      <c r="U2243">
        <f>IF(B2244="",U2242,IFERROR(IF(AND(R2243&gt;0,R2242=0),R2243,(1+(B2244/B2243-1)*Calc!$Z$1-M2244*2)*U2242),0))</f>
        <v>46.873093494370579</v>
      </c>
      <c r="V2243">
        <f>IF(B2244="",V2242,IFERROR(IF(AND(R2243&gt;0,R2242=0),R2243,(1+(B2244/B2243-1)*Calc!$Z$1-N2244*2)*V2242),0))</f>
        <v>46.114142839242334</v>
      </c>
      <c r="W2243">
        <f>IF(ISNUMBER(C2243),C2243,W2242)</f>
        <v>0.83</v>
      </c>
      <c r="Y2243" s="1">
        <f>IF(AND(Q2243&gt;=Chart!$F$2,Q2243&lt;=Chart!$F$3),Q2243,#N/A)</f>
        <v>44686.5625</v>
      </c>
      <c r="Z2243">
        <f>IF(AND(Q2243&gt;=Chart!$F$2,Q2243&lt;=Chart!$F$3),R2243,#N/A)</f>
        <v>47.549460119999999</v>
      </c>
      <c r="AA2243">
        <f>IF(AND(Q2243&gt;=Chart!$F$2,Q2243&lt;=Chart!$F$3),S2243,#N/A)</f>
        <v>47.007144781134642</v>
      </c>
      <c r="AB2243">
        <f>IF(AND(Q2243&gt;=Chart!$F$2,Q2243&lt;=Chart!$F$3),T2243,#N/A)</f>
        <v>45.510457574192863</v>
      </c>
      <c r="AC2243">
        <f>IF(AND(Q2243&gt;=Chart!$F$2,Q2243&lt;=Chart!$F$3),U2243,#N/A)</f>
        <v>46.873093494370579</v>
      </c>
      <c r="AD2243">
        <f>IF(AND(Q2243&gt;=Chart!$F$2,Q2243&lt;=Chart!$F$3),V2243,#N/A)</f>
        <v>46.114142839242334</v>
      </c>
      <c r="AE2243">
        <f>IF(AND(Q2243&gt;=Chart!$F$2,Q2243&lt;=Chart!$F$3),I2243,#N/A)</f>
        <v>1.7925264403235296E-2</v>
      </c>
      <c r="AF2243">
        <f>IF(AND(Q2243&gt;=Chart!$F$2,Q2243&lt;=Chart!$F$3),H2243/100,#N/A)</f>
        <v>1.43E-2</v>
      </c>
      <c r="AG2243">
        <f>IF(AND(Q2243&gt;=Chart!$F$2,Q2243&lt;=Chart!$F$3),W2243/100,#N/A)</f>
        <v>8.3000000000000001E-3</v>
      </c>
    </row>
    <row r="2244" spans="1:33" x14ac:dyDescent="0.25">
      <c r="A2244">
        <v>1651843800</v>
      </c>
      <c r="B2244">
        <f>INDEX('Daily Data ADJ'!$1:$1048576,MATCH(Calc!$A2244,'Daily Data ADJ'!$A:$A,0),MATCH("SPY, CBOE BZX: Close",'Daily Data ADJ'!$1:$1,0))</f>
        <v>406.03002916999998</v>
      </c>
      <c r="C2244">
        <f>INDEX('Daily Data ADJ'!$1:$1048576,MATCH(Calc!$A2244,'Daily Data ADJ'!$A:$A,0),MATCH("EFFR, FRED: Close",'Daily Data ADJ'!$1:$1,0))</f>
        <v>0.83</v>
      </c>
      <c r="D2244">
        <f>INDEX('Daily Data ADJ'!$1:$1048576,MATCH(Calc!$A2244,'Daily Data ADJ'!$A:$A,1),MATCH("SOFR, FRED: Close",'Daily Data ADJ'!$1:$1,0))</f>
        <v>0.78</v>
      </c>
      <c r="E2244">
        <f>INDEX('Daily Data ADJ'!$1:$1048576,MATCH(Calc!$A2244,'Daily Data ADJ'!$A:$A,0),MATCH("UPRO, CBOE BZX: Close",'Daily Data ADJ'!$1:$1,0))</f>
        <v>46.682932469999997</v>
      </c>
      <c r="F2244">
        <f>INDEX('Daily Data ADJ'!$1:$1048576,MATCH(Calc!$A2244,'Daily Data ADJ'!$A:$A,0),MATCH("ES1!, CME_MINI: Close",'Daily Data ADJ'!$1:$1,0))</f>
        <v>4119.5</v>
      </c>
      <c r="G2244">
        <f>INDEX('Daily Data ADJ'!$1:$1048576,MATCH(Calc!$A2244,'Daily Data ADJ'!$A:$A,0),MATCH("ES2!, CME_MINI: Close",'Daily Data ADJ'!$1:$1,0))</f>
        <v>4123</v>
      </c>
      <c r="H2244">
        <f>INDEX('QUANDL MULTPL SP500_DIV_YIELD_M'!$A:$G,MATCH(Calc!$A2244,'QUANDL MULTPL SP500_DIV_YIELD_M'!$A:$A,1),MATCH('QUANDL MULTPL SP500_DIV_YIELD_M'!$E$1,'QUANDL MULTPL SP500_DIV_YIELD_M'!$A$1:$G$1,0))</f>
        <v>1.43</v>
      </c>
      <c r="I2244" s="5">
        <f t="shared" si="204"/>
        <v>1.77028042430303E-2</v>
      </c>
      <c r="J2244" s="1">
        <f>A2244/24/60/60+DATE(1970,1,1)</f>
        <v>44687.5625</v>
      </c>
      <c r="K2244" s="3">
        <f t="shared" si="207"/>
        <v>1</v>
      </c>
      <c r="L2244" s="6">
        <f>(1+Chart!$F$4)^(1/(365/K2244))-1</f>
        <v>6.6592785027408397E-5</v>
      </c>
      <c r="M2244" s="6">
        <f t="shared" si="208"/>
        <v>2.2646131534909131E-5</v>
      </c>
      <c r="N2244" s="6">
        <f t="shared" si="209"/>
        <v>4.8077689073444674E-5</v>
      </c>
      <c r="O2244">
        <f>O2243*(B2244/B2243)</f>
        <v>406.03002917000515</v>
      </c>
      <c r="P2244">
        <f t="shared" si="205"/>
        <v>2022</v>
      </c>
      <c r="Q2244" s="1">
        <f t="shared" si="206"/>
        <v>44687.5625</v>
      </c>
      <c r="R2244">
        <f>IF(B2245="",R2243,IF(Q2244&gt;=Chart!$F$2,E2244,0))</f>
        <v>46.682932469999997</v>
      </c>
      <c r="S2244">
        <f>IF(B2245="",S2243,IFERROR(IF(AND(R2244&gt;0,R2243=0),R2244,(1+(B2245/B2244-1)*Calc!$Z$1)*S2243),0))</f>
        <v>42.492017902966403</v>
      </c>
      <c r="T2244">
        <f>IF(B2245="",T2243,IFERROR(IF(AND(R2244&gt;0,R2243=0),R2244,(1+(B2245/B2244-1)*Calc!$Z$1-L2245)*T2243),0))</f>
        <v>41.129997777786301</v>
      </c>
      <c r="U2244">
        <f>IF(B2245="",U2243,IFERROR(IF(AND(R2244&gt;0,R2243=0),R2244,(1+(B2245/B2244-1)*Calc!$Z$1-M2245*2)*U2243),0))</f>
        <v>42.364473391046715</v>
      </c>
      <c r="V2244">
        <f>IF(B2245="",V2243,IFERROR(IF(AND(R2244&gt;0,R2243=0),R2244,(1+(B2245/B2244-1)*Calc!$Z$1-N2245*2)*V2243),0))</f>
        <v>41.67215275945275</v>
      </c>
      <c r="W2244">
        <f>IF(ISNUMBER(C2244),C2244,W2243)</f>
        <v>0.83</v>
      </c>
      <c r="Y2244" s="1">
        <f>IF(AND(Q2244&gt;=Chart!$F$2,Q2244&lt;=Chart!$F$3),Q2244,#N/A)</f>
        <v>44687.5625</v>
      </c>
      <c r="Z2244">
        <f>IF(AND(Q2244&gt;=Chart!$F$2,Q2244&lt;=Chart!$F$3),R2244,#N/A)</f>
        <v>46.682932469999997</v>
      </c>
      <c r="AA2244">
        <f>IF(AND(Q2244&gt;=Chart!$F$2,Q2244&lt;=Chart!$F$3),S2244,#N/A)</f>
        <v>42.492017902966403</v>
      </c>
      <c r="AB2244">
        <f>IF(AND(Q2244&gt;=Chart!$F$2,Q2244&lt;=Chart!$F$3),T2244,#N/A)</f>
        <v>41.129997777786301</v>
      </c>
      <c r="AC2244">
        <f>IF(AND(Q2244&gt;=Chart!$F$2,Q2244&lt;=Chart!$F$3),U2244,#N/A)</f>
        <v>42.364473391046715</v>
      </c>
      <c r="AD2244">
        <f>IF(AND(Q2244&gt;=Chart!$F$2,Q2244&lt;=Chart!$F$3),V2244,#N/A)</f>
        <v>41.67215275945275</v>
      </c>
      <c r="AE2244">
        <f>IF(AND(Q2244&gt;=Chart!$F$2,Q2244&lt;=Chart!$F$3),I2244,#N/A)</f>
        <v>1.77028042430303E-2</v>
      </c>
      <c r="AF2244">
        <f>IF(AND(Q2244&gt;=Chart!$F$2,Q2244&lt;=Chart!$F$3),H2244/100,#N/A)</f>
        <v>1.43E-2</v>
      </c>
      <c r="AG2244">
        <f>IF(AND(Q2244&gt;=Chart!$F$2,Q2244&lt;=Chart!$F$3),W2244/100,#N/A)</f>
        <v>8.3000000000000001E-3</v>
      </c>
    </row>
    <row r="2245" spans="1:33" x14ac:dyDescent="0.25">
      <c r="A2245">
        <v>1652103000</v>
      </c>
      <c r="B2245">
        <f>INDEX('Daily Data ADJ'!$1:$1048576,MATCH(Calc!$A2245,'Daily Data ADJ'!$A:$A,0),MATCH("SPY, CBOE BZX: Close",'Daily Data ADJ'!$1:$1,0))</f>
        <v>393.03004014999999</v>
      </c>
      <c r="C2245">
        <f>INDEX('Daily Data ADJ'!$1:$1048576,MATCH(Calc!$A2245,'Daily Data ADJ'!$A:$A,0),MATCH("EFFR, FRED: Close",'Daily Data ADJ'!$1:$1,0))</f>
        <v>0.83</v>
      </c>
      <c r="D2245">
        <f>INDEX('Daily Data ADJ'!$1:$1048576,MATCH(Calc!$A2245,'Daily Data ADJ'!$A:$A,1),MATCH("SOFR, FRED: Close",'Daily Data ADJ'!$1:$1,0))</f>
        <v>0.78</v>
      </c>
      <c r="E2245">
        <f>INDEX('Daily Data ADJ'!$1:$1048576,MATCH(Calc!$A2245,'Daily Data ADJ'!$A:$A,0),MATCH("UPRO, CBOE BZX: Close",'Daily Data ADJ'!$1:$1,0))</f>
        <v>42.200892869999997</v>
      </c>
      <c r="F2245">
        <f>INDEX('Daily Data ADJ'!$1:$1048576,MATCH(Calc!$A2245,'Daily Data ADJ'!$A:$A,0),MATCH("ES1!, CME_MINI: Close",'Daily Data ADJ'!$1:$1,0))</f>
        <v>3987.5</v>
      </c>
      <c r="G2245">
        <f>INDEX('Daily Data ADJ'!$1:$1048576,MATCH(Calc!$A2245,'Daily Data ADJ'!$A:$A,0),MATCH("ES2!, CME_MINI: Close",'Daily Data ADJ'!$1:$1,0))</f>
        <v>3990</v>
      </c>
      <c r="H2245">
        <f>INDEX('QUANDL MULTPL SP500_DIV_YIELD_M'!$A:$G,MATCH(Calc!$A2245,'QUANDL MULTPL SP500_DIV_YIELD_M'!$A:$A,1),MATCH('QUANDL MULTPL SP500_DIV_YIELD_M'!$E$1,'QUANDL MULTPL SP500_DIV_YIELD_M'!$A$1:$G$1,0))</f>
        <v>1.43</v>
      </c>
      <c r="I2245" s="5">
        <f t="shared" si="204"/>
        <v>1.6810196443914703E-2</v>
      </c>
      <c r="J2245" s="1">
        <f>A2245/24/60/60+DATE(1970,1,1)</f>
        <v>44690.5625</v>
      </c>
      <c r="K2245" s="3">
        <f t="shared" si="207"/>
        <v>3</v>
      </c>
      <c r="L2245" s="6">
        <f>(1+Chart!$F$4)^(1/(365/K2245))-1</f>
        <v>1.9979165917494157E-4</v>
      </c>
      <c r="M2245" s="6">
        <f t="shared" si="208"/>
        <v>6.7939933158234211E-5</v>
      </c>
      <c r="N2245" s="6">
        <f t="shared" si="209"/>
        <v>1.370269392522161E-4</v>
      </c>
      <c r="O2245">
        <f>O2244*(B2245/B2244)</f>
        <v>393.03004015000499</v>
      </c>
      <c r="P2245">
        <f t="shared" si="205"/>
        <v>2022</v>
      </c>
      <c r="Q2245" s="1">
        <f t="shared" si="206"/>
        <v>44690.5625</v>
      </c>
      <c r="R2245">
        <f>IF(B2246="",R2244,IF(Q2245&gt;=Chart!$F$2,E2245,0))</f>
        <v>42.200892869999997</v>
      </c>
      <c r="S2245">
        <f>IF(B2246="",S2244,IFERROR(IF(AND(R2245&gt;0,R2244=0),R2245,(1+(B2246/B2245-1)*Calc!$Z$1)*S2244),0))</f>
        <v>42.786560358703156</v>
      </c>
      <c r="T2245">
        <f>IF(B2246="",T2244,IFERROR(IF(AND(R2245&gt;0,R2244=0),R2245,(1+(B2246/B2245-1)*Calc!$Z$1-L2246)*T2244),0))</f>
        <v>41.412360140364846</v>
      </c>
      <c r="U2245">
        <f>IF(B2246="",U2244,IFERROR(IF(AND(R2245&gt;0,R2244=0),R2245,(1+(B2246/B2245-1)*Calc!$Z$1-M2246*2)*U2244),0))</f>
        <v>42.656212962009974</v>
      </c>
      <c r="V2245">
        <f>IF(B2246="",V2244,IFERROR(IF(AND(R2245&gt;0,R2244=0),R2245,(1+(B2246/B2245-1)*Calc!$Z$1-N2246*2)*V2244),0))</f>
        <v>41.957094236081424</v>
      </c>
      <c r="W2245">
        <f>IF(ISNUMBER(C2245),C2245,W2244)</f>
        <v>0.83</v>
      </c>
      <c r="Y2245" s="1">
        <f>IF(AND(Q2245&gt;=Chart!$F$2,Q2245&lt;=Chart!$F$3),Q2245,#N/A)</f>
        <v>44690.5625</v>
      </c>
      <c r="Z2245">
        <f>IF(AND(Q2245&gt;=Chart!$F$2,Q2245&lt;=Chart!$F$3),R2245,#N/A)</f>
        <v>42.200892869999997</v>
      </c>
      <c r="AA2245">
        <f>IF(AND(Q2245&gt;=Chart!$F$2,Q2245&lt;=Chart!$F$3),S2245,#N/A)</f>
        <v>42.786560358703156</v>
      </c>
      <c r="AB2245">
        <f>IF(AND(Q2245&gt;=Chart!$F$2,Q2245&lt;=Chart!$F$3),T2245,#N/A)</f>
        <v>41.412360140364846</v>
      </c>
      <c r="AC2245">
        <f>IF(AND(Q2245&gt;=Chart!$F$2,Q2245&lt;=Chart!$F$3),U2245,#N/A)</f>
        <v>42.656212962009974</v>
      </c>
      <c r="AD2245">
        <f>IF(AND(Q2245&gt;=Chart!$F$2,Q2245&lt;=Chart!$F$3),V2245,#N/A)</f>
        <v>41.957094236081424</v>
      </c>
      <c r="AE2245">
        <f>IF(AND(Q2245&gt;=Chart!$F$2,Q2245&lt;=Chart!$F$3),I2245,#N/A)</f>
        <v>1.6810196443914703E-2</v>
      </c>
      <c r="AF2245">
        <f>IF(AND(Q2245&gt;=Chart!$F$2,Q2245&lt;=Chart!$F$3),H2245/100,#N/A)</f>
        <v>1.43E-2</v>
      </c>
      <c r="AG2245">
        <f>IF(AND(Q2245&gt;=Chart!$F$2,Q2245&lt;=Chart!$F$3),W2245/100,#N/A)</f>
        <v>8.3000000000000001E-3</v>
      </c>
    </row>
    <row r="2246" spans="1:33" x14ac:dyDescent="0.25">
      <c r="A2246">
        <v>1652189400</v>
      </c>
      <c r="B2246">
        <f>INDEX('Daily Data ADJ'!$1:$1048576,MATCH(Calc!$A2246,'Daily Data ADJ'!$A:$A,0),MATCH("SPY, CBOE BZX: Close",'Daily Data ADJ'!$1:$1,0))</f>
        <v>393.93816391000001</v>
      </c>
      <c r="C2246">
        <f>INDEX('Daily Data ADJ'!$1:$1048576,MATCH(Calc!$A2246,'Daily Data ADJ'!$A:$A,0),MATCH("EFFR, FRED: Close",'Daily Data ADJ'!$1:$1,0))</f>
        <v>0.83</v>
      </c>
      <c r="D2246">
        <f>INDEX('Daily Data ADJ'!$1:$1048576,MATCH(Calc!$A2246,'Daily Data ADJ'!$A:$A,1),MATCH("SOFR, FRED: Close",'Daily Data ADJ'!$1:$1,0))</f>
        <v>0.78</v>
      </c>
      <c r="E2246">
        <f>INDEX('Daily Data ADJ'!$1:$1048576,MATCH(Calc!$A2246,'Daily Data ADJ'!$A:$A,0),MATCH("UPRO, CBOE BZX: Close",'Daily Data ADJ'!$1:$1,0))</f>
        <v>42.429974889999997</v>
      </c>
      <c r="F2246">
        <f>INDEX('Daily Data ADJ'!$1:$1048576,MATCH(Calc!$A2246,'Daily Data ADJ'!$A:$A,0),MATCH("ES1!, CME_MINI: Close",'Daily Data ADJ'!$1:$1,0))</f>
        <v>3996.75</v>
      </c>
      <c r="G2246">
        <f>INDEX('Daily Data ADJ'!$1:$1048576,MATCH(Calc!$A2246,'Daily Data ADJ'!$A:$A,0),MATCH("ES2!, CME_MINI: Close",'Daily Data ADJ'!$1:$1,0))</f>
        <v>3999.75</v>
      </c>
      <c r="H2246">
        <f>INDEX('QUANDL MULTPL SP500_DIV_YIELD_M'!$A:$G,MATCH(Calc!$A2246,'QUANDL MULTPL SP500_DIV_YIELD_M'!$A:$A,1),MATCH('QUANDL MULTPL SP500_DIV_YIELD_M'!$E$1,'QUANDL MULTPL SP500_DIV_YIELD_M'!$A$1:$G$1,0))</f>
        <v>1.43</v>
      </c>
      <c r="I2246" s="5">
        <f t="shared" si="204"/>
        <v>1.7305821665083009E-2</v>
      </c>
      <c r="J2246" s="1">
        <f>A2246/24/60/60+DATE(1970,1,1)</f>
        <v>44691.5625</v>
      </c>
      <c r="K2246" s="3">
        <f t="shared" si="207"/>
        <v>1</v>
      </c>
      <c r="L2246" s="6">
        <f>(1+Chart!$F$4)^(1/(365/K2246))-1</f>
        <v>6.6592785027408397E-5</v>
      </c>
      <c r="M2246" s="6">
        <f t="shared" si="208"/>
        <v>2.2646131534909131E-5</v>
      </c>
      <c r="N2246" s="6">
        <f t="shared" si="209"/>
        <v>4.7008725325481393E-5</v>
      </c>
      <c r="O2246">
        <f>O2245*(B2246/B2245)</f>
        <v>393.93816391000507</v>
      </c>
      <c r="P2246">
        <f t="shared" si="205"/>
        <v>2022</v>
      </c>
      <c r="Q2246" s="1">
        <f t="shared" si="206"/>
        <v>44691.5625</v>
      </c>
      <c r="R2246">
        <f>IF(B2247="",R2245,IF(Q2246&gt;=Chart!$F$2,E2246,0))</f>
        <v>42.429974889999997</v>
      </c>
      <c r="S2246">
        <f>IF(B2247="",S2245,IFERROR(IF(AND(R2246&gt;0,R2245=0),R2246,(1+(B2247/B2246-1)*Calc!$Z$1)*S2245),0))</f>
        <v>40.747420368744528</v>
      </c>
      <c r="T2246">
        <f>IF(B2247="",T2245,IFERROR(IF(AND(R2246&gt;0,R2245=0),R2246,(1+(B2247/B2246-1)*Calc!$Z$1-L2247)*T2245),0))</f>
        <v>39.435954601227287</v>
      </c>
      <c r="U2246">
        <f>IF(B2247="",U2245,IFERROR(IF(AND(R2246&gt;0,R2245=0),R2246,(1+(B2247/B2246-1)*Calc!$Z$1-M2247*2)*U2245),0))</f>
        <v>40.621353126993753</v>
      </c>
      <c r="V2246">
        <f>IF(B2247="",V2245,IFERROR(IF(AND(R2246&gt;0,R2245=0),R2246,(1+(B2247/B2246-1)*Calc!$Z$1-N2247*2)*V2245),0))</f>
        <v>39.953529087375351</v>
      </c>
      <c r="W2246">
        <f>IF(ISNUMBER(C2246),C2246,W2245)</f>
        <v>0.83</v>
      </c>
      <c r="Y2246" s="1">
        <f>IF(AND(Q2246&gt;=Chart!$F$2,Q2246&lt;=Chart!$F$3),Q2246,#N/A)</f>
        <v>44691.5625</v>
      </c>
      <c r="Z2246">
        <f>IF(AND(Q2246&gt;=Chart!$F$2,Q2246&lt;=Chart!$F$3),R2246,#N/A)</f>
        <v>42.429974889999997</v>
      </c>
      <c r="AA2246">
        <f>IF(AND(Q2246&gt;=Chart!$F$2,Q2246&lt;=Chart!$F$3),S2246,#N/A)</f>
        <v>40.747420368744528</v>
      </c>
      <c r="AB2246">
        <f>IF(AND(Q2246&gt;=Chart!$F$2,Q2246&lt;=Chart!$F$3),T2246,#N/A)</f>
        <v>39.435954601227287</v>
      </c>
      <c r="AC2246">
        <f>IF(AND(Q2246&gt;=Chart!$F$2,Q2246&lt;=Chart!$F$3),U2246,#N/A)</f>
        <v>40.621353126993753</v>
      </c>
      <c r="AD2246">
        <f>IF(AND(Q2246&gt;=Chart!$F$2,Q2246&lt;=Chart!$F$3),V2246,#N/A)</f>
        <v>39.953529087375351</v>
      </c>
      <c r="AE2246">
        <f>IF(AND(Q2246&gt;=Chart!$F$2,Q2246&lt;=Chart!$F$3),I2246,#N/A)</f>
        <v>1.7305821665083009E-2</v>
      </c>
      <c r="AF2246">
        <f>IF(AND(Q2246&gt;=Chart!$F$2,Q2246&lt;=Chart!$F$3),H2246/100,#N/A)</f>
        <v>1.43E-2</v>
      </c>
      <c r="AG2246">
        <f>IF(AND(Q2246&gt;=Chart!$F$2,Q2246&lt;=Chart!$F$3),W2246/100,#N/A)</f>
        <v>8.3000000000000001E-3</v>
      </c>
    </row>
    <row r="2247" spans="1:33" x14ac:dyDescent="0.25">
      <c r="A2247">
        <v>1652275800</v>
      </c>
      <c r="B2247">
        <f>INDEX('Daily Data ADJ'!$1:$1048576,MATCH(Calc!$A2247,'Daily Data ADJ'!$A:$A,0),MATCH("SPY, CBOE BZX: Close",'Daily Data ADJ'!$1:$1,0))</f>
        <v>387.68000669999998</v>
      </c>
      <c r="C2247">
        <f>INDEX('Daily Data ADJ'!$1:$1048576,MATCH(Calc!$A2247,'Daily Data ADJ'!$A:$A,0),MATCH("EFFR, FRED: Close",'Daily Data ADJ'!$1:$1,0))</f>
        <v>0.83</v>
      </c>
      <c r="D2247">
        <f>INDEX('Daily Data ADJ'!$1:$1048576,MATCH(Calc!$A2247,'Daily Data ADJ'!$A:$A,1),MATCH("SOFR, FRED: Close",'Daily Data ADJ'!$1:$1,0))</f>
        <v>0.78</v>
      </c>
      <c r="E2247">
        <f>INDEX('Daily Data ADJ'!$1:$1048576,MATCH(Calc!$A2247,'Daily Data ADJ'!$A:$A,0),MATCH("UPRO, CBOE BZX: Close",'Daily Data ADJ'!$1:$1,0))</f>
        <v>40.41803711</v>
      </c>
      <c r="F2247">
        <f>INDEX('Daily Data ADJ'!$1:$1048576,MATCH(Calc!$A2247,'Daily Data ADJ'!$A:$A,0),MATCH("ES1!, CME_MINI: Close",'Daily Data ADJ'!$1:$1,0))</f>
        <v>3930.25</v>
      </c>
      <c r="G2247">
        <f>INDEX('Daily Data ADJ'!$1:$1048576,MATCH(Calc!$A2247,'Daily Data ADJ'!$A:$A,0),MATCH("ES2!, CME_MINI: Close",'Daily Data ADJ'!$1:$1,0))</f>
        <v>3933.25</v>
      </c>
      <c r="H2247">
        <f>INDEX('QUANDL MULTPL SP500_DIV_YIELD_M'!$A:$G,MATCH(Calc!$A2247,'QUANDL MULTPL SP500_DIV_YIELD_M'!$A:$A,1),MATCH('QUANDL MULTPL SP500_DIV_YIELD_M'!$E$1,'QUANDL MULTPL SP500_DIV_YIELD_M'!$A$1:$G$1,0))</f>
        <v>1.43</v>
      </c>
      <c r="I2247" s="5">
        <f t="shared" si="204"/>
        <v>1.7356738522241753E-2</v>
      </c>
      <c r="J2247" s="1">
        <f>A2247/24/60/60+DATE(1970,1,1)</f>
        <v>44692.5625</v>
      </c>
      <c r="K2247" s="3">
        <f t="shared" si="207"/>
        <v>1</v>
      </c>
      <c r="L2247" s="6">
        <f>(1+Chart!$F$4)^(1/(365/K2247))-1</f>
        <v>6.6592785027408397E-5</v>
      </c>
      <c r="M2247" s="6">
        <f t="shared" si="208"/>
        <v>2.2646131534909131E-5</v>
      </c>
      <c r="N2247" s="6">
        <f t="shared" si="209"/>
        <v>4.714585352427747E-5</v>
      </c>
      <c r="O2247">
        <f>O2246*(B2247/B2246)</f>
        <v>387.68000670000498</v>
      </c>
      <c r="P2247">
        <f t="shared" si="205"/>
        <v>2022</v>
      </c>
      <c r="Q2247" s="1">
        <f t="shared" si="206"/>
        <v>44692.5625</v>
      </c>
      <c r="R2247">
        <f>IF(B2248="",R2246,IF(Q2247&gt;=Chart!$F$2,E2247,0))</f>
        <v>40.41803711</v>
      </c>
      <c r="S2247">
        <f>IF(B2248="",S2246,IFERROR(IF(AND(R2247&gt;0,R2246=0),R2247,(1+(B2248/B2247-1)*Calc!$Z$1)*S2246),0))</f>
        <v>40.619809099068384</v>
      </c>
      <c r="T2247">
        <f>IF(B2248="",T2246,IFERROR(IF(AND(R2247&gt;0,R2246=0),R2247,(1+(B2248/B2247-1)*Calc!$Z$1-L2248)*T2246),0))</f>
        <v>39.309824381670694</v>
      </c>
      <c r="U2247">
        <f>IF(B2248="",U2246,IFERROR(IF(AND(R2247&gt;0,R2246=0),R2247,(1+(B2248/B2247-1)*Calc!$Z$1-M2248*2)*U2246),0))</f>
        <v>40.492296837047995</v>
      </c>
      <c r="V2247">
        <f>IF(B2248="",V2246,IFERROR(IF(AND(R2247&gt;0,R2246=0),R2247,(1+(B2248/B2247-1)*Calc!$Z$1-N2248*2)*V2246),0))</f>
        <v>39.824746157767997</v>
      </c>
      <c r="W2247">
        <f>IF(ISNUMBER(C2247),C2247,W2246)</f>
        <v>0.83</v>
      </c>
      <c r="Y2247" s="1">
        <f>IF(AND(Q2247&gt;=Chart!$F$2,Q2247&lt;=Chart!$F$3),Q2247,#N/A)</f>
        <v>44692.5625</v>
      </c>
      <c r="Z2247">
        <f>IF(AND(Q2247&gt;=Chart!$F$2,Q2247&lt;=Chart!$F$3),R2247,#N/A)</f>
        <v>40.41803711</v>
      </c>
      <c r="AA2247">
        <f>IF(AND(Q2247&gt;=Chart!$F$2,Q2247&lt;=Chart!$F$3),S2247,#N/A)</f>
        <v>40.619809099068384</v>
      </c>
      <c r="AB2247">
        <f>IF(AND(Q2247&gt;=Chart!$F$2,Q2247&lt;=Chart!$F$3),T2247,#N/A)</f>
        <v>39.309824381670694</v>
      </c>
      <c r="AC2247">
        <f>IF(AND(Q2247&gt;=Chart!$F$2,Q2247&lt;=Chart!$F$3),U2247,#N/A)</f>
        <v>40.492296837047995</v>
      </c>
      <c r="AD2247">
        <f>IF(AND(Q2247&gt;=Chart!$F$2,Q2247&lt;=Chart!$F$3),V2247,#N/A)</f>
        <v>39.824746157767997</v>
      </c>
      <c r="AE2247">
        <f>IF(AND(Q2247&gt;=Chart!$F$2,Q2247&lt;=Chart!$F$3),I2247,#N/A)</f>
        <v>1.7356738522241753E-2</v>
      </c>
      <c r="AF2247">
        <f>IF(AND(Q2247&gt;=Chart!$F$2,Q2247&lt;=Chart!$F$3),H2247/100,#N/A)</f>
        <v>1.43E-2</v>
      </c>
      <c r="AG2247">
        <f>IF(AND(Q2247&gt;=Chart!$F$2,Q2247&lt;=Chart!$F$3),W2247/100,#N/A)</f>
        <v>8.3000000000000001E-3</v>
      </c>
    </row>
    <row r="2248" spans="1:33" x14ac:dyDescent="0.25">
      <c r="A2248">
        <v>1652362200</v>
      </c>
      <c r="B2248">
        <f>INDEX('Daily Data ADJ'!$1:$1048576,MATCH(Calc!$A2248,'Daily Data ADJ'!$A:$A,0),MATCH("SPY, CBOE BZX: Close",'Daily Data ADJ'!$1:$1,0))</f>
        <v>387.27529937999998</v>
      </c>
      <c r="C2248">
        <f>INDEX('Daily Data ADJ'!$1:$1048576,MATCH(Calc!$A2248,'Daily Data ADJ'!$A:$A,0),MATCH("EFFR, FRED: Close",'Daily Data ADJ'!$1:$1,0))</f>
        <v>0.83</v>
      </c>
      <c r="D2248">
        <f>INDEX('Daily Data ADJ'!$1:$1048576,MATCH(Calc!$A2248,'Daily Data ADJ'!$A:$A,1),MATCH("SOFR, FRED: Close",'Daily Data ADJ'!$1:$1,0))</f>
        <v>0.79</v>
      </c>
      <c r="E2248">
        <f>INDEX('Daily Data ADJ'!$1:$1048576,MATCH(Calc!$A2248,'Daily Data ADJ'!$A:$A,0),MATCH("UPRO, CBOE BZX: Close",'Daily Data ADJ'!$1:$1,0))</f>
        <v>40.278595879999997</v>
      </c>
      <c r="F2248">
        <f>INDEX('Daily Data ADJ'!$1:$1048576,MATCH(Calc!$A2248,'Daily Data ADJ'!$A:$A,0),MATCH("ES1!, CME_MINI: Close",'Daily Data ADJ'!$1:$1,0))</f>
        <v>3927.25</v>
      </c>
      <c r="G2248">
        <f>INDEX('Daily Data ADJ'!$1:$1048576,MATCH(Calc!$A2248,'Daily Data ADJ'!$A:$A,0),MATCH("ES2!, CME_MINI: Close",'Daily Data ADJ'!$1:$1,0))</f>
        <v>3929.75</v>
      </c>
      <c r="H2248">
        <f>INDEX('QUANDL MULTPL SP500_DIV_YIELD_M'!$A:$G,MATCH(Calc!$A2248,'QUANDL MULTPL SP500_DIV_YIELD_M'!$A:$A,1),MATCH('QUANDL MULTPL SP500_DIV_YIELD_M'!$E$1,'QUANDL MULTPL SP500_DIV_YIELD_M'!$A$1:$G$1,0))</f>
        <v>1.43</v>
      </c>
      <c r="I2248" s="5">
        <f t="shared" ref="I2248:I2311" si="210">(G2248/F2248)^4-1+H2248/100</f>
        <v>1.684874345135292E-2</v>
      </c>
      <c r="J2248" s="1">
        <f>A2248/24/60/60+DATE(1970,1,1)</f>
        <v>44693.5625</v>
      </c>
      <c r="K2248" s="3">
        <f t="shared" si="207"/>
        <v>1</v>
      </c>
      <c r="L2248" s="6">
        <f>(1+Chart!$F$4)^(1/(365/K2248))-1</f>
        <v>6.6592785027408397E-5</v>
      </c>
      <c r="M2248" s="6">
        <f t="shared" si="208"/>
        <v>2.2646131534909131E-5</v>
      </c>
      <c r="N2248" s="6">
        <f t="shared" si="209"/>
        <v>4.577742538591778E-5</v>
      </c>
      <c r="O2248">
        <f>O2247*(B2248/B2247)</f>
        <v>387.27529938000498</v>
      </c>
      <c r="P2248">
        <f t="shared" ref="P2248:P2311" si="211">YEAR(Q2248)</f>
        <v>2022</v>
      </c>
      <c r="Q2248" s="1">
        <f t="shared" ref="Q2248:Q2311" si="212">J2248</f>
        <v>44693.5625</v>
      </c>
      <c r="R2248">
        <f>IF(B2249="",R2247,IF(Q2248&gt;=Chart!$F$2,E2248,0))</f>
        <v>40.278595879999997</v>
      </c>
      <c r="S2248">
        <f>IF(B2249="",S2247,IFERROR(IF(AND(R2248&gt;0,R2247=0),R2248,(1+(B2249/B2248-1)*Calc!$Z$1)*S2247),0))</f>
        <v>43.533204184127008</v>
      </c>
      <c r="T2248">
        <f>IF(B2249="",T2247,IFERROR(IF(AND(R2248&gt;0,R2247=0),R2248,(1+(B2249/B2248-1)*Calc!$Z$1-L2249)*T2247),0))</f>
        <v>42.126645020486237</v>
      </c>
      <c r="U2248">
        <f>IF(B2249="",U2247,IFERROR(IF(AND(R2248&gt;0,R2247=0),R2248,(1+(B2249/B2248-1)*Calc!$Z$1-M2249*2)*U2247),0))</f>
        <v>43.3947123079707</v>
      </c>
      <c r="V2248">
        <f>IF(B2249="",V2247,IFERROR(IF(AND(R2248&gt;0,R2247=0),R2248,(1+(B2249/B2248-1)*Calc!$Z$1-N2249*2)*V2247),0))</f>
        <v>42.677376014316039</v>
      </c>
      <c r="W2248">
        <f>IF(ISNUMBER(C2248),C2248,W2247)</f>
        <v>0.83</v>
      </c>
      <c r="Y2248" s="1">
        <f>IF(AND(Q2248&gt;=Chart!$F$2,Q2248&lt;=Chart!$F$3),Q2248,#N/A)</f>
        <v>44693.5625</v>
      </c>
      <c r="Z2248">
        <f>IF(AND(Q2248&gt;=Chart!$F$2,Q2248&lt;=Chart!$F$3),R2248,#N/A)</f>
        <v>40.278595879999997</v>
      </c>
      <c r="AA2248">
        <f>IF(AND(Q2248&gt;=Chart!$F$2,Q2248&lt;=Chart!$F$3),S2248,#N/A)</f>
        <v>43.533204184127008</v>
      </c>
      <c r="AB2248">
        <f>IF(AND(Q2248&gt;=Chart!$F$2,Q2248&lt;=Chart!$F$3),T2248,#N/A)</f>
        <v>42.126645020486237</v>
      </c>
      <c r="AC2248">
        <f>IF(AND(Q2248&gt;=Chart!$F$2,Q2248&lt;=Chart!$F$3),U2248,#N/A)</f>
        <v>43.3947123079707</v>
      </c>
      <c r="AD2248">
        <f>IF(AND(Q2248&gt;=Chart!$F$2,Q2248&lt;=Chart!$F$3),V2248,#N/A)</f>
        <v>42.677376014316039</v>
      </c>
      <c r="AE2248">
        <f>IF(AND(Q2248&gt;=Chart!$F$2,Q2248&lt;=Chart!$F$3),I2248,#N/A)</f>
        <v>1.684874345135292E-2</v>
      </c>
      <c r="AF2248">
        <f>IF(AND(Q2248&gt;=Chart!$F$2,Q2248&lt;=Chart!$F$3),H2248/100,#N/A)</f>
        <v>1.43E-2</v>
      </c>
      <c r="AG2248">
        <f>IF(AND(Q2248&gt;=Chart!$F$2,Q2248&lt;=Chart!$F$3),W2248/100,#N/A)</f>
        <v>8.3000000000000001E-3</v>
      </c>
    </row>
    <row r="2249" spans="1:33" x14ac:dyDescent="0.25">
      <c r="A2249">
        <v>1652448600</v>
      </c>
      <c r="B2249">
        <f>INDEX('Daily Data ADJ'!$1:$1048576,MATCH(Calc!$A2249,'Daily Data ADJ'!$A:$A,0),MATCH("SPY, CBOE BZX: Close",'Daily Data ADJ'!$1:$1,0))</f>
        <v>396.53421335000002</v>
      </c>
      <c r="C2249">
        <f>INDEX('Daily Data ADJ'!$1:$1048576,MATCH(Calc!$A2249,'Daily Data ADJ'!$A:$A,0),MATCH("EFFR, FRED: Close",'Daily Data ADJ'!$1:$1,0))</f>
        <v>0.83</v>
      </c>
      <c r="D2249">
        <f>INDEX('Daily Data ADJ'!$1:$1048576,MATCH(Calc!$A2249,'Daily Data ADJ'!$A:$A,1),MATCH("SOFR, FRED: Close",'Daily Data ADJ'!$1:$1,0))</f>
        <v>0.79</v>
      </c>
      <c r="E2249">
        <f>INDEX('Daily Data ADJ'!$1:$1048576,MATCH(Calc!$A2249,'Daily Data ADJ'!$A:$A,0),MATCH("UPRO, CBOE BZX: Close",'Daily Data ADJ'!$1:$1,0))</f>
        <v>43.157061319999997</v>
      </c>
      <c r="F2249">
        <f>INDEX('Daily Data ADJ'!$1:$1048576,MATCH(Calc!$A2249,'Daily Data ADJ'!$A:$A,0),MATCH("ES1!, CME_MINI: Close",'Daily Data ADJ'!$1:$1,0))</f>
        <v>4019.75</v>
      </c>
      <c r="G2249">
        <f>INDEX('Daily Data ADJ'!$1:$1048576,MATCH(Calc!$A2249,'Daily Data ADJ'!$A:$A,0),MATCH("ES2!, CME_MINI: Close",'Daily Data ADJ'!$1:$1,0))</f>
        <v>4022.75</v>
      </c>
      <c r="H2249">
        <f>INDEX('QUANDL MULTPL SP500_DIV_YIELD_M'!$A:$G,MATCH(Calc!$A2249,'QUANDL MULTPL SP500_DIV_YIELD_M'!$A:$A,1),MATCH('QUANDL MULTPL SP500_DIV_YIELD_M'!$E$1,'QUANDL MULTPL SP500_DIV_YIELD_M'!$A$1:$G$1,0))</f>
        <v>1.43</v>
      </c>
      <c r="I2249" s="5">
        <f t="shared" si="210"/>
        <v>1.7288603857536188E-2</v>
      </c>
      <c r="J2249" s="1">
        <f>A2249/24/60/60+DATE(1970,1,1)</f>
        <v>44694.5625</v>
      </c>
      <c r="K2249" s="3">
        <f t="shared" ref="K2249:K2312" si="213">J2249-J2248</f>
        <v>1</v>
      </c>
      <c r="L2249" s="6">
        <f>(1+Chart!$F$4)^(1/(365/K2249))-1</f>
        <v>6.6592785027408397E-5</v>
      </c>
      <c r="M2249" s="6">
        <f t="shared" ref="M2249:M2312" si="214">IFERROR((1+C2249/100)^(1/(365/K2249))-1,M2248)</f>
        <v>2.2646131534909131E-5</v>
      </c>
      <c r="N2249" s="6">
        <f t="shared" ref="N2249:N2312" si="215">(1+I2249)^(1/(365/K2249))-1</f>
        <v>4.6962353142943059E-5</v>
      </c>
      <c r="O2249">
        <f>O2248*(B2249/B2248)</f>
        <v>396.53421335000513</v>
      </c>
      <c r="P2249">
        <f t="shared" si="211"/>
        <v>2022</v>
      </c>
      <c r="Q2249" s="1">
        <f t="shared" si="212"/>
        <v>44694.5625</v>
      </c>
      <c r="R2249">
        <f>IF(B2250="",R2248,IF(Q2249&gt;=Chart!$F$2,E2249,0))</f>
        <v>43.157061319999997</v>
      </c>
      <c r="S2249">
        <f>IF(B2250="",S2248,IFERROR(IF(AND(R2249&gt;0,R2248=0),R2249,(1+(B2250/B2249-1)*Calc!$Z$1)*S2248),0))</f>
        <v>43.003289395998927</v>
      </c>
      <c r="T2249">
        <f>IF(B2250="",T2248,IFERROR(IF(AND(R2249&gt;0,R2248=0),R2249,(1+(B2250/B2249-1)*Calc!$Z$1-L2250)*T2248),0))</f>
        <v>41.605435243126628</v>
      </c>
      <c r="U2249">
        <f>IF(B2250="",U2248,IFERROR(IF(AND(R2249&gt;0,R2248=0),R2249,(1+(B2250/B2249-1)*Calc!$Z$1-M2250*2)*U2248),0))</f>
        <v>42.86058686632218</v>
      </c>
      <c r="V2249">
        <f>IF(B2250="",V2248,IFERROR(IF(AND(R2249&gt;0,R2248=0),R2249,(1+(B2250/B2249-1)*Calc!$Z$1-N2250*2)*V2248),0))</f>
        <v>42.145845255337079</v>
      </c>
      <c r="W2249">
        <f>IF(ISNUMBER(C2249),C2249,W2248)</f>
        <v>0.83</v>
      </c>
      <c r="Y2249" s="1">
        <f>IF(AND(Q2249&gt;=Chart!$F$2,Q2249&lt;=Chart!$F$3),Q2249,#N/A)</f>
        <v>44694.5625</v>
      </c>
      <c r="Z2249">
        <f>IF(AND(Q2249&gt;=Chart!$F$2,Q2249&lt;=Chart!$F$3),R2249,#N/A)</f>
        <v>43.157061319999997</v>
      </c>
      <c r="AA2249">
        <f>IF(AND(Q2249&gt;=Chart!$F$2,Q2249&lt;=Chart!$F$3),S2249,#N/A)</f>
        <v>43.003289395998927</v>
      </c>
      <c r="AB2249">
        <f>IF(AND(Q2249&gt;=Chart!$F$2,Q2249&lt;=Chart!$F$3),T2249,#N/A)</f>
        <v>41.605435243126628</v>
      </c>
      <c r="AC2249">
        <f>IF(AND(Q2249&gt;=Chart!$F$2,Q2249&lt;=Chart!$F$3),U2249,#N/A)</f>
        <v>42.86058686632218</v>
      </c>
      <c r="AD2249">
        <f>IF(AND(Q2249&gt;=Chart!$F$2,Q2249&lt;=Chart!$F$3),V2249,#N/A)</f>
        <v>42.145845255337079</v>
      </c>
      <c r="AE2249">
        <f>IF(AND(Q2249&gt;=Chart!$F$2,Q2249&lt;=Chart!$F$3),I2249,#N/A)</f>
        <v>1.7288603857536188E-2</v>
      </c>
      <c r="AF2249">
        <f>IF(AND(Q2249&gt;=Chart!$F$2,Q2249&lt;=Chart!$F$3),H2249/100,#N/A)</f>
        <v>1.43E-2</v>
      </c>
      <c r="AG2249">
        <f>IF(AND(Q2249&gt;=Chart!$F$2,Q2249&lt;=Chart!$F$3),W2249/100,#N/A)</f>
        <v>8.3000000000000001E-3</v>
      </c>
    </row>
    <row r="2250" spans="1:33" x14ac:dyDescent="0.25">
      <c r="A2250">
        <v>1652707800</v>
      </c>
      <c r="B2250">
        <f>INDEX('Daily Data ADJ'!$1:$1048576,MATCH(Calc!$A2250,'Daily Data ADJ'!$A:$A,0),MATCH("SPY, CBOE BZX: Close",'Daily Data ADJ'!$1:$1,0))</f>
        <v>394.92525495000001</v>
      </c>
      <c r="C2250">
        <f>INDEX('Daily Data ADJ'!$1:$1048576,MATCH(Calc!$A2250,'Daily Data ADJ'!$A:$A,0),MATCH("EFFR, FRED: Close",'Daily Data ADJ'!$1:$1,0))</f>
        <v>0.83</v>
      </c>
      <c r="D2250">
        <f>INDEX('Daily Data ADJ'!$1:$1048576,MATCH(Calc!$A2250,'Daily Data ADJ'!$A:$A,1),MATCH("SOFR, FRED: Close",'Daily Data ADJ'!$1:$1,0))</f>
        <v>0.8</v>
      </c>
      <c r="E2250">
        <f>INDEX('Daily Data ADJ'!$1:$1048576,MATCH(Calc!$A2250,'Daily Data ADJ'!$A:$A,0),MATCH("UPRO, CBOE BZX: Close",'Daily Data ADJ'!$1:$1,0))</f>
        <v>42.659056919999998</v>
      </c>
      <c r="F2250">
        <f>INDEX('Daily Data ADJ'!$1:$1048576,MATCH(Calc!$A2250,'Daily Data ADJ'!$A:$A,0),MATCH("ES1!, CME_MINI: Close",'Daily Data ADJ'!$1:$1,0))</f>
        <v>4004.75</v>
      </c>
      <c r="G2250">
        <f>INDEX('Daily Data ADJ'!$1:$1048576,MATCH(Calc!$A2250,'Daily Data ADJ'!$A:$A,0),MATCH("ES2!, CME_MINI: Close",'Daily Data ADJ'!$1:$1,0))</f>
        <v>4007.75</v>
      </c>
      <c r="H2250">
        <f>INDEX('QUANDL MULTPL SP500_DIV_YIELD_M'!$A:$G,MATCH(Calc!$A2250,'QUANDL MULTPL SP500_DIV_YIELD_M'!$A:$A,1),MATCH('QUANDL MULTPL SP500_DIV_YIELD_M'!$E$1,'QUANDL MULTPL SP500_DIV_YIELD_M'!$A$1:$G$1,0))</f>
        <v>1.43</v>
      </c>
      <c r="I2250" s="5">
        <f t="shared" si="210"/>
        <v>1.7299810405899028E-2</v>
      </c>
      <c r="J2250" s="1">
        <f>A2250/24/60/60+DATE(1970,1,1)</f>
        <v>44697.5625</v>
      </c>
      <c r="K2250" s="3">
        <f t="shared" si="213"/>
        <v>3</v>
      </c>
      <c r="L2250" s="6">
        <f>(1+Chart!$F$4)^(1/(365/K2250))-1</f>
        <v>1.9979165917494157E-4</v>
      </c>
      <c r="M2250" s="6">
        <f t="shared" si="214"/>
        <v>6.7939933158234211E-5</v>
      </c>
      <c r="N2250" s="6">
        <f t="shared" si="215"/>
        <v>1.4098423143305006E-4</v>
      </c>
      <c r="O2250">
        <f>O2249*(B2250/B2249)</f>
        <v>394.92525495000513</v>
      </c>
      <c r="P2250">
        <f t="shared" si="211"/>
        <v>2022</v>
      </c>
      <c r="Q2250" s="1">
        <f t="shared" si="212"/>
        <v>44697.5625</v>
      </c>
      <c r="R2250">
        <f>IF(B2251="",R2249,IF(Q2250&gt;=Chart!$F$2,E2250,0))</f>
        <v>42.659056919999998</v>
      </c>
      <c r="S2250">
        <f>IF(B2251="",S2249,IFERROR(IF(AND(R2250&gt;0,R2249=0),R2250,(1+(B2251/B2250-1)*Calc!$Z$1)*S2249),0))</f>
        <v>45.657070334968004</v>
      </c>
      <c r="T2250">
        <f>IF(B2251="",T2249,IFERROR(IF(AND(R2250&gt;0,R2249=0),R2250,(1+(B2251/B2250-1)*Calc!$Z$1-L2251)*T2249),0))</f>
        <v>44.170182421855039</v>
      </c>
      <c r="U2250">
        <f>IF(B2251="",U2249,IFERROR(IF(AND(R2250&gt;0,R2249=0),R2250,(1+(B2251/B2250-1)*Calc!$Z$1-M2251*2)*U2249),0))</f>
        <v>45.503620220090355</v>
      </c>
      <c r="V2250">
        <f>IF(B2251="",V2249,IFERROR(IF(AND(R2250&gt;0,R2249=0),R2250,(1+(B2251/B2250-1)*Calc!$Z$1-N2251*2)*V2249),0))</f>
        <v>44.742653232980786</v>
      </c>
      <c r="W2250">
        <f>IF(ISNUMBER(C2250),C2250,W2249)</f>
        <v>0.83</v>
      </c>
      <c r="Y2250" s="1">
        <f>IF(AND(Q2250&gt;=Chart!$F$2,Q2250&lt;=Chart!$F$3),Q2250,#N/A)</f>
        <v>44697.5625</v>
      </c>
      <c r="Z2250">
        <f>IF(AND(Q2250&gt;=Chart!$F$2,Q2250&lt;=Chart!$F$3),R2250,#N/A)</f>
        <v>42.659056919999998</v>
      </c>
      <c r="AA2250">
        <f>IF(AND(Q2250&gt;=Chart!$F$2,Q2250&lt;=Chart!$F$3),S2250,#N/A)</f>
        <v>45.657070334968004</v>
      </c>
      <c r="AB2250">
        <f>IF(AND(Q2250&gt;=Chart!$F$2,Q2250&lt;=Chart!$F$3),T2250,#N/A)</f>
        <v>44.170182421855039</v>
      </c>
      <c r="AC2250">
        <f>IF(AND(Q2250&gt;=Chart!$F$2,Q2250&lt;=Chart!$F$3),U2250,#N/A)</f>
        <v>45.503620220090355</v>
      </c>
      <c r="AD2250">
        <f>IF(AND(Q2250&gt;=Chart!$F$2,Q2250&lt;=Chart!$F$3),V2250,#N/A)</f>
        <v>44.742653232980786</v>
      </c>
      <c r="AE2250">
        <f>IF(AND(Q2250&gt;=Chart!$F$2,Q2250&lt;=Chart!$F$3),I2250,#N/A)</f>
        <v>1.7299810405899028E-2</v>
      </c>
      <c r="AF2250">
        <f>IF(AND(Q2250&gt;=Chart!$F$2,Q2250&lt;=Chart!$F$3),H2250/100,#N/A)</f>
        <v>1.43E-2</v>
      </c>
      <c r="AG2250">
        <f>IF(AND(Q2250&gt;=Chart!$F$2,Q2250&lt;=Chart!$F$3),W2250/100,#N/A)</f>
        <v>8.3000000000000001E-3</v>
      </c>
    </row>
    <row r="2251" spans="1:33" x14ac:dyDescent="0.25">
      <c r="A2251">
        <v>1652794200</v>
      </c>
      <c r="B2251">
        <f>INDEX('Daily Data ADJ'!$1:$1048576,MATCH(Calc!$A2251,'Daily Data ADJ'!$A:$A,0),MATCH("SPY, CBOE BZX: Close",'Daily Data ADJ'!$1:$1,0))</f>
        <v>403.04901423000001</v>
      </c>
      <c r="C2251">
        <f>INDEX('Daily Data ADJ'!$1:$1048576,MATCH(Calc!$A2251,'Daily Data ADJ'!$A:$A,0),MATCH("EFFR, FRED: Close",'Daily Data ADJ'!$1:$1,0))</f>
        <v>0.83</v>
      </c>
      <c r="D2251">
        <f>INDEX('Daily Data ADJ'!$1:$1048576,MATCH(Calc!$A2251,'Daily Data ADJ'!$A:$A,1),MATCH("SOFR, FRED: Close",'Daily Data ADJ'!$1:$1,0))</f>
        <v>0.8</v>
      </c>
      <c r="E2251">
        <f>INDEX('Daily Data ADJ'!$1:$1048576,MATCH(Calc!$A2251,'Daily Data ADJ'!$A:$A,0),MATCH("UPRO, CBOE BZX: Close",'Daily Data ADJ'!$1:$1,0))</f>
        <v>45.208839439999998</v>
      </c>
      <c r="F2251">
        <f>INDEX('Daily Data ADJ'!$1:$1048576,MATCH(Calc!$A2251,'Daily Data ADJ'!$A:$A,0),MATCH("ES1!, CME_MINI: Close",'Daily Data ADJ'!$1:$1,0))</f>
        <v>4084.75</v>
      </c>
      <c r="G2251">
        <f>INDEX('Daily Data ADJ'!$1:$1048576,MATCH(Calc!$A2251,'Daily Data ADJ'!$A:$A,0),MATCH("ES2!, CME_MINI: Close",'Daily Data ADJ'!$1:$1,0))</f>
        <v>4088.25</v>
      </c>
      <c r="H2251">
        <f>INDEX('QUANDL MULTPL SP500_DIV_YIELD_M'!$A:$G,MATCH(Calc!$A2251,'QUANDL MULTPL SP500_DIV_YIELD_M'!$A:$A,1),MATCH('QUANDL MULTPL SP500_DIV_YIELD_M'!$E$1,'QUANDL MULTPL SP500_DIV_YIELD_M'!$A$1:$G$1,0))</f>
        <v>1.43</v>
      </c>
      <c r="I2251" s="5">
        <f t="shared" si="210"/>
        <v>1.7731789959740472E-2</v>
      </c>
      <c r="J2251" s="1">
        <f>A2251/24/60/60+DATE(1970,1,1)</f>
        <v>44698.5625</v>
      </c>
      <c r="K2251" s="3">
        <f t="shared" si="213"/>
        <v>1</v>
      </c>
      <c r="L2251" s="6">
        <f>(1+Chart!$F$4)^(1/(365/K2251))-1</f>
        <v>6.6592785027408397E-5</v>
      </c>
      <c r="M2251" s="6">
        <f t="shared" si="214"/>
        <v>2.2646131534909131E-5</v>
      </c>
      <c r="N2251" s="6">
        <f t="shared" si="215"/>
        <v>4.8155723262111039E-5</v>
      </c>
      <c r="O2251">
        <f>O2250*(B2251/B2250)</f>
        <v>403.04901423000524</v>
      </c>
      <c r="P2251">
        <f t="shared" si="211"/>
        <v>2022</v>
      </c>
      <c r="Q2251" s="1">
        <f t="shared" si="212"/>
        <v>44698.5625</v>
      </c>
      <c r="R2251">
        <f>IF(B2252="",R2250,IF(Q2251&gt;=Chart!$F$2,E2251,0))</f>
        <v>45.208839439999998</v>
      </c>
      <c r="S2251">
        <f>IF(B2252="",S2250,IFERROR(IF(AND(R2251&gt;0,R2250=0),R2251,(1+(B2252/B2251-1)*Calc!$Z$1)*S2250),0))</f>
        <v>40.135552571502657</v>
      </c>
      <c r="T2251">
        <f>IF(B2252="",T2250,IFERROR(IF(AND(R2251&gt;0,R2250=0),R2251,(1+(B2252/B2251-1)*Calc!$Z$1-L2252)*T2250),0))</f>
        <v>38.825539380149664</v>
      </c>
      <c r="U2251">
        <f>IF(B2252="",U2250,IFERROR(IF(AND(R2251&gt;0,R2250=0),R2251,(1+(B2252/B2251-1)*Calc!$Z$1-M2252*2)*U2250),0))</f>
        <v>39.998598916985529</v>
      </c>
      <c r="V2251">
        <f>IF(B2252="",V2250,IFERROR(IF(AND(R2251&gt;0,R2250=0),R2251,(1+(B2252/B2251-1)*Calc!$Z$1-N2252*2)*V2250),0))</f>
        <v>39.327561406718054</v>
      </c>
      <c r="W2251">
        <f>IF(ISNUMBER(C2251),C2251,W2250)</f>
        <v>0.83</v>
      </c>
      <c r="Y2251" s="1">
        <f>IF(AND(Q2251&gt;=Chart!$F$2,Q2251&lt;=Chart!$F$3),Q2251,#N/A)</f>
        <v>44698.5625</v>
      </c>
      <c r="Z2251">
        <f>IF(AND(Q2251&gt;=Chart!$F$2,Q2251&lt;=Chart!$F$3),R2251,#N/A)</f>
        <v>45.208839439999998</v>
      </c>
      <c r="AA2251">
        <f>IF(AND(Q2251&gt;=Chart!$F$2,Q2251&lt;=Chart!$F$3),S2251,#N/A)</f>
        <v>40.135552571502657</v>
      </c>
      <c r="AB2251">
        <f>IF(AND(Q2251&gt;=Chart!$F$2,Q2251&lt;=Chart!$F$3),T2251,#N/A)</f>
        <v>38.825539380149664</v>
      </c>
      <c r="AC2251">
        <f>IF(AND(Q2251&gt;=Chart!$F$2,Q2251&lt;=Chart!$F$3),U2251,#N/A)</f>
        <v>39.998598916985529</v>
      </c>
      <c r="AD2251">
        <f>IF(AND(Q2251&gt;=Chart!$F$2,Q2251&lt;=Chart!$F$3),V2251,#N/A)</f>
        <v>39.327561406718054</v>
      </c>
      <c r="AE2251">
        <f>IF(AND(Q2251&gt;=Chart!$F$2,Q2251&lt;=Chart!$F$3),I2251,#N/A)</f>
        <v>1.7731789959740472E-2</v>
      </c>
      <c r="AF2251">
        <f>IF(AND(Q2251&gt;=Chart!$F$2,Q2251&lt;=Chart!$F$3),H2251/100,#N/A)</f>
        <v>1.43E-2</v>
      </c>
      <c r="AG2251">
        <f>IF(AND(Q2251&gt;=Chart!$F$2,Q2251&lt;=Chart!$F$3),W2251/100,#N/A)</f>
        <v>8.3000000000000001E-3</v>
      </c>
    </row>
    <row r="2252" spans="1:33" x14ac:dyDescent="0.25">
      <c r="A2252">
        <v>1652880600</v>
      </c>
      <c r="B2252">
        <f>INDEX('Daily Data ADJ'!$1:$1048576,MATCH(Calc!$A2252,'Daily Data ADJ'!$A:$A,0),MATCH("SPY, CBOE BZX: Close",'Daily Data ADJ'!$1:$1,0))</f>
        <v>386.80149568000002</v>
      </c>
      <c r="C2252">
        <f>INDEX('Daily Data ADJ'!$1:$1048576,MATCH(Calc!$A2252,'Daily Data ADJ'!$A:$A,0),MATCH("EFFR, FRED: Close",'Daily Data ADJ'!$1:$1,0))</f>
        <v>0.83</v>
      </c>
      <c r="D2252">
        <f>INDEX('Daily Data ADJ'!$1:$1048576,MATCH(Calc!$A2252,'Daily Data ADJ'!$A:$A,1),MATCH("SOFR, FRED: Close",'Daily Data ADJ'!$1:$1,0))</f>
        <v>0.79</v>
      </c>
      <c r="E2252">
        <f>INDEX('Daily Data ADJ'!$1:$1048576,MATCH(Calc!$A2252,'Daily Data ADJ'!$A:$A,0),MATCH("UPRO, CBOE BZX: Close",'Daily Data ADJ'!$1:$1,0))</f>
        <v>39.820431829999997</v>
      </c>
      <c r="F2252">
        <f>INDEX('Daily Data ADJ'!$1:$1048576,MATCH(Calc!$A2252,'Daily Data ADJ'!$A:$A,0),MATCH("ES1!, CME_MINI: Close",'Daily Data ADJ'!$1:$1,0))</f>
        <v>3922.75</v>
      </c>
      <c r="G2252">
        <f>INDEX('Daily Data ADJ'!$1:$1048576,MATCH(Calc!$A2252,'Daily Data ADJ'!$A:$A,0),MATCH("ES2!, CME_MINI: Close",'Daily Data ADJ'!$1:$1,0))</f>
        <v>3925.5</v>
      </c>
      <c r="H2252">
        <f>INDEX('QUANDL MULTPL SP500_DIV_YIELD_M'!$A:$G,MATCH(Calc!$A2252,'QUANDL MULTPL SP500_DIV_YIELD_M'!$A:$A,1),MATCH('QUANDL MULTPL SP500_DIV_YIELD_M'!$E$1,'QUANDL MULTPL SP500_DIV_YIELD_M'!$A$1:$G$1,0))</f>
        <v>1.43</v>
      </c>
      <c r="I2252" s="5">
        <f t="shared" si="210"/>
        <v>1.7107105359086126E-2</v>
      </c>
      <c r="J2252" s="1">
        <f>A2252/24/60/60+DATE(1970,1,1)</f>
        <v>44699.5625</v>
      </c>
      <c r="K2252" s="3">
        <f t="shared" si="213"/>
        <v>1</v>
      </c>
      <c r="L2252" s="6">
        <f>(1+Chart!$F$4)^(1/(365/K2252))-1</f>
        <v>6.6592785027408397E-5</v>
      </c>
      <c r="M2252" s="6">
        <f t="shared" si="214"/>
        <v>2.2646131534909131E-5</v>
      </c>
      <c r="N2252" s="6">
        <f t="shared" si="215"/>
        <v>4.6473481297715225E-5</v>
      </c>
      <c r="O2252">
        <f>O2251*(B2252/B2251)</f>
        <v>386.80149568000502</v>
      </c>
      <c r="P2252">
        <f t="shared" si="211"/>
        <v>2022</v>
      </c>
      <c r="Q2252" s="1">
        <f t="shared" si="212"/>
        <v>44699.5625</v>
      </c>
      <c r="R2252">
        <f>IF(B2253="",R2251,IF(Q2252&gt;=Chart!$F$2,E2252,0))</f>
        <v>39.820431829999997</v>
      </c>
      <c r="S2252">
        <f>IF(B2253="",S2251,IFERROR(IF(AND(R2252&gt;0,R2251=0),R2252,(1+(B2253/B2252-1)*Calc!$Z$1)*S2251),0))</f>
        <v>39.398105579092821</v>
      </c>
      <c r="T2252">
        <f>IF(B2253="",T2251,IFERROR(IF(AND(R2252&gt;0,R2251=0),R2252,(1+(B2253/B2252-1)*Calc!$Z$1-L2253)*T2251),0))</f>
        <v>38.109576950167657</v>
      </c>
      <c r="U2252">
        <f>IF(B2253="",U2251,IFERROR(IF(AND(R2252&gt;0,R2251=0),R2252,(1+(B2253/B2252-1)*Calc!$Z$1-M2253*2)*U2251),0))</f>
        <v>39.261856671502564</v>
      </c>
      <c r="V2252">
        <f>IF(B2253="",V2251,IFERROR(IF(AND(R2252&gt;0,R2251=0),R2252,(1+(B2253/B2252-1)*Calc!$Z$1-N2253*2)*V2251),0))</f>
        <v>38.601355649371875</v>
      </c>
      <c r="W2252">
        <f>IF(ISNUMBER(C2252),C2252,W2251)</f>
        <v>0.83</v>
      </c>
      <c r="Y2252" s="1">
        <f>IF(AND(Q2252&gt;=Chart!$F$2,Q2252&lt;=Chart!$F$3),Q2252,#N/A)</f>
        <v>44699.5625</v>
      </c>
      <c r="Z2252">
        <f>IF(AND(Q2252&gt;=Chart!$F$2,Q2252&lt;=Chart!$F$3),R2252,#N/A)</f>
        <v>39.820431829999997</v>
      </c>
      <c r="AA2252">
        <f>IF(AND(Q2252&gt;=Chart!$F$2,Q2252&lt;=Chart!$F$3),S2252,#N/A)</f>
        <v>39.398105579092821</v>
      </c>
      <c r="AB2252">
        <f>IF(AND(Q2252&gt;=Chart!$F$2,Q2252&lt;=Chart!$F$3),T2252,#N/A)</f>
        <v>38.109576950167657</v>
      </c>
      <c r="AC2252">
        <f>IF(AND(Q2252&gt;=Chart!$F$2,Q2252&lt;=Chart!$F$3),U2252,#N/A)</f>
        <v>39.261856671502564</v>
      </c>
      <c r="AD2252">
        <f>IF(AND(Q2252&gt;=Chart!$F$2,Q2252&lt;=Chart!$F$3),V2252,#N/A)</f>
        <v>38.601355649371875</v>
      </c>
      <c r="AE2252">
        <f>IF(AND(Q2252&gt;=Chart!$F$2,Q2252&lt;=Chart!$F$3),I2252,#N/A)</f>
        <v>1.7107105359086126E-2</v>
      </c>
      <c r="AF2252">
        <f>IF(AND(Q2252&gt;=Chart!$F$2,Q2252&lt;=Chart!$F$3),H2252/100,#N/A)</f>
        <v>1.43E-2</v>
      </c>
      <c r="AG2252">
        <f>IF(AND(Q2252&gt;=Chart!$F$2,Q2252&lt;=Chart!$F$3),W2252/100,#N/A)</f>
        <v>8.3000000000000001E-3</v>
      </c>
    </row>
    <row r="2253" spans="1:33" x14ac:dyDescent="0.25">
      <c r="A2253">
        <v>1652967000</v>
      </c>
      <c r="B2253">
        <f>INDEX('Daily Data ADJ'!$1:$1048576,MATCH(Calc!$A2253,'Daily Data ADJ'!$A:$A,0),MATCH("SPY, CBOE BZX: Close",'Daily Data ADJ'!$1:$1,0))</f>
        <v>384.43247717999998</v>
      </c>
      <c r="C2253">
        <f>INDEX('Daily Data ADJ'!$1:$1048576,MATCH(Calc!$A2253,'Daily Data ADJ'!$A:$A,0),MATCH("EFFR, FRED: Close",'Daily Data ADJ'!$1:$1,0))</f>
        <v>0.83</v>
      </c>
      <c r="D2253">
        <f>INDEX('Daily Data ADJ'!$1:$1048576,MATCH(Calc!$A2253,'Daily Data ADJ'!$A:$A,1),MATCH("SOFR, FRED: Close",'Daily Data ADJ'!$1:$1,0))</f>
        <v>0.79</v>
      </c>
      <c r="E2253">
        <f>INDEX('Daily Data ADJ'!$1:$1048576,MATCH(Calc!$A2253,'Daily Data ADJ'!$A:$A,0),MATCH("UPRO, CBOE BZX: Close",'Daily Data ADJ'!$1:$1,0))</f>
        <v>39.003704620000001</v>
      </c>
      <c r="F2253">
        <f>INDEX('Daily Data ADJ'!$1:$1048576,MATCH(Calc!$A2253,'Daily Data ADJ'!$A:$A,0),MATCH("ES1!, CME_MINI: Close",'Daily Data ADJ'!$1:$1,0))</f>
        <v>3897.75</v>
      </c>
      <c r="G2253">
        <f>INDEX('Daily Data ADJ'!$1:$1048576,MATCH(Calc!$A2253,'Daily Data ADJ'!$A:$A,0),MATCH("ES2!, CME_MINI: Close",'Daily Data ADJ'!$1:$1,0))</f>
        <v>3900.25</v>
      </c>
      <c r="H2253">
        <f>INDEX('QUANDL MULTPL SP500_DIV_YIELD_M'!$A:$G,MATCH(Calc!$A2253,'QUANDL MULTPL SP500_DIV_YIELD_M'!$A:$A,1),MATCH('QUANDL MULTPL SP500_DIV_YIELD_M'!$E$1,'QUANDL MULTPL SP500_DIV_YIELD_M'!$A$1:$G$1,0))</f>
        <v>1.43</v>
      </c>
      <c r="I2253" s="5">
        <f t="shared" si="210"/>
        <v>1.6868052094079176E-2</v>
      </c>
      <c r="J2253" s="1">
        <f>A2253/24/60/60+DATE(1970,1,1)</f>
        <v>44700.5625</v>
      </c>
      <c r="K2253" s="3">
        <f t="shared" si="213"/>
        <v>1</v>
      </c>
      <c r="L2253" s="6">
        <f>(1+Chart!$F$4)^(1/(365/K2253))-1</f>
        <v>6.6592785027408397E-5</v>
      </c>
      <c r="M2253" s="6">
        <f t="shared" si="214"/>
        <v>2.2646131534909131E-5</v>
      </c>
      <c r="N2253" s="6">
        <f t="shared" si="215"/>
        <v>4.5829451129408838E-5</v>
      </c>
      <c r="O2253">
        <f>O2252*(B2253/B2252)</f>
        <v>384.43247718000492</v>
      </c>
      <c r="P2253">
        <f t="shared" si="211"/>
        <v>2022</v>
      </c>
      <c r="Q2253" s="1">
        <f t="shared" si="212"/>
        <v>44700.5625</v>
      </c>
      <c r="R2253">
        <f>IF(B2254="",R2252,IF(Q2253&gt;=Chart!$F$2,E2253,0))</f>
        <v>39.003704620000001</v>
      </c>
      <c r="S2253">
        <f>IF(B2254="",S2252,IFERROR(IF(AND(R2253&gt;0,R2252=0),R2253,(1+(B2254/B2253-1)*Calc!$Z$1)*S2252),0))</f>
        <v>39.44969761163108</v>
      </c>
      <c r="T2253">
        <f>IF(B2254="",T2252,IFERROR(IF(AND(R2253&gt;0,R2252=0),R2253,(1+(B2254/B2253-1)*Calc!$Z$1-L2254)*T2252),0))</f>
        <v>38.156943824625536</v>
      </c>
      <c r="U2253">
        <f>IF(B2254="",U2252,IFERROR(IF(AND(R2253&gt;0,R2252=0),R2253,(1+(B2254/B2253-1)*Calc!$Z$1-M2254*2)*U2252),0))</f>
        <v>39.311492027017771</v>
      </c>
      <c r="V2253">
        <f>IF(B2254="",V2252,IFERROR(IF(AND(R2253&gt;0,R2252=0),R2253,(1+(B2254/B2253-1)*Calc!$Z$1-N2254*2)*V2252),0))</f>
        <v>38.648419864024333</v>
      </c>
      <c r="W2253">
        <f>IF(ISNUMBER(C2253),C2253,W2252)</f>
        <v>0.83</v>
      </c>
      <c r="Y2253" s="1">
        <f>IF(AND(Q2253&gt;=Chart!$F$2,Q2253&lt;=Chart!$F$3),Q2253,#N/A)</f>
        <v>44700.5625</v>
      </c>
      <c r="Z2253">
        <f>IF(AND(Q2253&gt;=Chart!$F$2,Q2253&lt;=Chart!$F$3),R2253,#N/A)</f>
        <v>39.003704620000001</v>
      </c>
      <c r="AA2253">
        <f>IF(AND(Q2253&gt;=Chart!$F$2,Q2253&lt;=Chart!$F$3),S2253,#N/A)</f>
        <v>39.44969761163108</v>
      </c>
      <c r="AB2253">
        <f>IF(AND(Q2253&gt;=Chart!$F$2,Q2253&lt;=Chart!$F$3),T2253,#N/A)</f>
        <v>38.156943824625536</v>
      </c>
      <c r="AC2253">
        <f>IF(AND(Q2253&gt;=Chart!$F$2,Q2253&lt;=Chart!$F$3),U2253,#N/A)</f>
        <v>39.311492027017771</v>
      </c>
      <c r="AD2253">
        <f>IF(AND(Q2253&gt;=Chart!$F$2,Q2253&lt;=Chart!$F$3),V2253,#N/A)</f>
        <v>38.648419864024333</v>
      </c>
      <c r="AE2253">
        <f>IF(AND(Q2253&gt;=Chart!$F$2,Q2253&lt;=Chart!$F$3),I2253,#N/A)</f>
        <v>1.6868052094079176E-2</v>
      </c>
      <c r="AF2253">
        <f>IF(AND(Q2253&gt;=Chart!$F$2,Q2253&lt;=Chart!$F$3),H2253/100,#N/A)</f>
        <v>1.43E-2</v>
      </c>
      <c r="AG2253">
        <f>IF(AND(Q2253&gt;=Chart!$F$2,Q2253&lt;=Chart!$F$3),W2253/100,#N/A)</f>
        <v>8.3000000000000001E-3</v>
      </c>
    </row>
    <row r="2254" spans="1:33" x14ac:dyDescent="0.25">
      <c r="A2254">
        <v>1653053400</v>
      </c>
      <c r="B2254">
        <f>INDEX('Daily Data ADJ'!$1:$1048576,MATCH(Calc!$A2254,'Daily Data ADJ'!$A:$A,0),MATCH("SPY, CBOE BZX: Close",'Daily Data ADJ'!$1:$1,0))</f>
        <v>384.60028265</v>
      </c>
      <c r="C2254">
        <f>INDEX('Daily Data ADJ'!$1:$1048576,MATCH(Calc!$A2254,'Daily Data ADJ'!$A:$A,0),MATCH("EFFR, FRED: Close",'Daily Data ADJ'!$1:$1,0))</f>
        <v>0.83</v>
      </c>
      <c r="D2254">
        <f>INDEX('Daily Data ADJ'!$1:$1048576,MATCH(Calc!$A2254,'Daily Data ADJ'!$A:$A,1),MATCH("SOFR, FRED: Close",'Daily Data ADJ'!$1:$1,0))</f>
        <v>0.78</v>
      </c>
      <c r="E2254">
        <f>INDEX('Daily Data ADJ'!$1:$1048576,MATCH(Calc!$A2254,'Daily Data ADJ'!$A:$A,0),MATCH("UPRO, CBOE BZX: Close",'Daily Data ADJ'!$1:$1,0))</f>
        <v>39.073425229999998</v>
      </c>
      <c r="F2254">
        <f>INDEX('Daily Data ADJ'!$1:$1048576,MATCH(Calc!$A2254,'Daily Data ADJ'!$A:$A,0),MATCH("ES1!, CME_MINI: Close",'Daily Data ADJ'!$1:$1,0))</f>
        <v>3899.5</v>
      </c>
      <c r="G2254">
        <f>INDEX('Daily Data ADJ'!$1:$1048576,MATCH(Calc!$A2254,'Daily Data ADJ'!$A:$A,0),MATCH("ES2!, CME_MINI: Close",'Daily Data ADJ'!$1:$1,0))</f>
        <v>3901.75</v>
      </c>
      <c r="H2254">
        <f>INDEX('QUANDL MULTPL SP500_DIV_YIELD_M'!$A:$G,MATCH(Calc!$A2254,'QUANDL MULTPL SP500_DIV_YIELD_M'!$A:$A,1),MATCH('QUANDL MULTPL SP500_DIV_YIELD_M'!$E$1,'QUANDL MULTPL SP500_DIV_YIELD_M'!$A$1:$G$1,0))</f>
        <v>1.43</v>
      </c>
      <c r="I2254" s="5">
        <f t="shared" si="210"/>
        <v>1.6609986525695473E-2</v>
      </c>
      <c r="J2254" s="1">
        <f>A2254/24/60/60+DATE(1970,1,1)</f>
        <v>44701.5625</v>
      </c>
      <c r="K2254" s="3">
        <f t="shared" si="213"/>
        <v>1</v>
      </c>
      <c r="L2254" s="6">
        <f>(1+Chart!$F$4)^(1/(365/K2254))-1</f>
        <v>6.6592785027408397E-5</v>
      </c>
      <c r="M2254" s="6">
        <f t="shared" si="214"/>
        <v>2.2646131534909131E-5</v>
      </c>
      <c r="N2254" s="6">
        <f t="shared" si="215"/>
        <v>4.5134030670634928E-5</v>
      </c>
      <c r="O2254">
        <f>O2253*(B2254/B2253)</f>
        <v>384.600282650005</v>
      </c>
      <c r="P2254">
        <f t="shared" si="211"/>
        <v>2022</v>
      </c>
      <c r="Q2254" s="1">
        <f t="shared" si="212"/>
        <v>44701.5625</v>
      </c>
      <c r="R2254">
        <f>IF(B2255="",R2253,IF(Q2254&gt;=Chart!$F$2,E2254,0))</f>
        <v>39.073425229999998</v>
      </c>
      <c r="S2254">
        <f>IF(B2255="",S2253,IFERROR(IF(AND(R2254&gt;0,R2253=0),R2254,(1+(B2255/B2254-1)*Calc!$Z$1)*S2253),0))</f>
        <v>41.66401603506899</v>
      </c>
      <c r="T2254">
        <f>IF(B2255="",T2253,IFERROR(IF(AND(R2254&gt;0,R2253=0),R2254,(1+(B2255/B2254-1)*Calc!$Z$1-L2255)*T2253),0))</f>
        <v>40.291076312887085</v>
      </c>
      <c r="U2254">
        <f>IF(B2255="",U2253,IFERROR(IF(AND(R2254&gt;0,R2253=0),R2254,(1+(B2255/B2254-1)*Calc!$Z$1-M2255*2)*U2253),0))</f>
        <v>41.512711306549249</v>
      </c>
      <c r="V2254">
        <f>IF(B2255="",V2253,IFERROR(IF(AND(R2254&gt;0,R2253=0),R2254,(1+(B2255/B2254-1)*Calc!$Z$1-N2255*2)*V2253),0))</f>
        <v>40.807164451839299</v>
      </c>
      <c r="W2254">
        <f>IF(ISNUMBER(C2254),C2254,W2253)</f>
        <v>0.83</v>
      </c>
      <c r="Y2254" s="1">
        <f>IF(AND(Q2254&gt;=Chart!$F$2,Q2254&lt;=Chart!$F$3),Q2254,#N/A)</f>
        <v>44701.5625</v>
      </c>
      <c r="Z2254">
        <f>IF(AND(Q2254&gt;=Chart!$F$2,Q2254&lt;=Chart!$F$3),R2254,#N/A)</f>
        <v>39.073425229999998</v>
      </c>
      <c r="AA2254">
        <f>IF(AND(Q2254&gt;=Chart!$F$2,Q2254&lt;=Chart!$F$3),S2254,#N/A)</f>
        <v>41.66401603506899</v>
      </c>
      <c r="AB2254">
        <f>IF(AND(Q2254&gt;=Chart!$F$2,Q2254&lt;=Chart!$F$3),T2254,#N/A)</f>
        <v>40.291076312887085</v>
      </c>
      <c r="AC2254">
        <f>IF(AND(Q2254&gt;=Chart!$F$2,Q2254&lt;=Chart!$F$3),U2254,#N/A)</f>
        <v>41.512711306549249</v>
      </c>
      <c r="AD2254">
        <f>IF(AND(Q2254&gt;=Chart!$F$2,Q2254&lt;=Chart!$F$3),V2254,#N/A)</f>
        <v>40.807164451839299</v>
      </c>
      <c r="AE2254">
        <f>IF(AND(Q2254&gt;=Chart!$F$2,Q2254&lt;=Chart!$F$3),I2254,#N/A)</f>
        <v>1.6609986525695473E-2</v>
      </c>
      <c r="AF2254">
        <f>IF(AND(Q2254&gt;=Chart!$F$2,Q2254&lt;=Chart!$F$3),H2254/100,#N/A)</f>
        <v>1.43E-2</v>
      </c>
      <c r="AG2254">
        <f>IF(AND(Q2254&gt;=Chart!$F$2,Q2254&lt;=Chart!$F$3),W2254/100,#N/A)</f>
        <v>8.3000000000000001E-3</v>
      </c>
    </row>
    <row r="2255" spans="1:33" x14ac:dyDescent="0.25">
      <c r="A2255">
        <v>1653312600</v>
      </c>
      <c r="B2255">
        <f>INDEX('Daily Data ADJ'!$1:$1048576,MATCH(Calc!$A2255,'Daily Data ADJ'!$A:$A,0),MATCH("SPY, CBOE BZX: Close",'Daily Data ADJ'!$1:$1,0))</f>
        <v>391.79617635</v>
      </c>
      <c r="C2255">
        <f>INDEX('Daily Data ADJ'!$1:$1048576,MATCH(Calc!$A2255,'Daily Data ADJ'!$A:$A,0),MATCH("EFFR, FRED: Close",'Daily Data ADJ'!$1:$1,0))</f>
        <v>0.83</v>
      </c>
      <c r="D2255">
        <f>INDEX('Daily Data ADJ'!$1:$1048576,MATCH(Calc!$A2255,'Daily Data ADJ'!$A:$A,1),MATCH("SOFR, FRED: Close",'Daily Data ADJ'!$1:$1,0))</f>
        <v>0.78</v>
      </c>
      <c r="E2255">
        <f>INDEX('Daily Data ADJ'!$1:$1048576,MATCH(Calc!$A2255,'Daily Data ADJ'!$A:$A,0),MATCH("UPRO, CBOE BZX: Close",'Daily Data ADJ'!$1:$1,0))</f>
        <v>41.284564770000003</v>
      </c>
      <c r="F2255">
        <f>INDEX('Daily Data ADJ'!$1:$1048576,MATCH(Calc!$A2255,'Daily Data ADJ'!$A:$A,0),MATCH("ES1!, CME_MINI: Close",'Daily Data ADJ'!$1:$1,0))</f>
        <v>3971.75</v>
      </c>
      <c r="G2255">
        <f>INDEX('Daily Data ADJ'!$1:$1048576,MATCH(Calc!$A2255,'Daily Data ADJ'!$A:$A,0),MATCH("ES2!, CME_MINI: Close",'Daily Data ADJ'!$1:$1,0))</f>
        <v>3974.25</v>
      </c>
      <c r="H2255">
        <f>INDEX('QUANDL MULTPL SP500_DIV_YIELD_M'!$A:$G,MATCH(Calc!$A2255,'QUANDL MULTPL SP500_DIV_YIELD_M'!$A:$A,1),MATCH('QUANDL MULTPL SP500_DIV_YIELD_M'!$E$1,'QUANDL MULTPL SP500_DIV_YIELD_M'!$A$1:$G$1,0))</f>
        <v>1.43</v>
      </c>
      <c r="I2255" s="5">
        <f t="shared" si="210"/>
        <v>1.6820160041421527E-2</v>
      </c>
      <c r="J2255" s="1">
        <f>A2255/24/60/60+DATE(1970,1,1)</f>
        <v>44704.5625</v>
      </c>
      <c r="K2255" s="3">
        <f t="shared" si="213"/>
        <v>3</v>
      </c>
      <c r="L2255" s="6">
        <f>(1+Chart!$F$4)^(1/(365/K2255))-1</f>
        <v>1.9979165917494157E-4</v>
      </c>
      <c r="M2255" s="6">
        <f t="shared" si="214"/>
        <v>6.7939933158234211E-5</v>
      </c>
      <c r="N2255" s="6">
        <f t="shared" si="215"/>
        <v>1.3710748860762401E-4</v>
      </c>
      <c r="O2255">
        <f>O2254*(B2255/B2254)</f>
        <v>391.79617635000511</v>
      </c>
      <c r="P2255">
        <f t="shared" si="211"/>
        <v>2022</v>
      </c>
      <c r="Q2255" s="1">
        <f t="shared" si="212"/>
        <v>44704.5625</v>
      </c>
      <c r="R2255">
        <f>IF(B2256="",R2254,IF(Q2255&gt;=Chart!$F$2,E2255,0))</f>
        <v>41.284564770000003</v>
      </c>
      <c r="S2255">
        <f>IF(B2256="",S2254,IFERROR(IF(AND(R2255&gt;0,R2254=0),R2255,(1+(B2256/B2255-1)*Calc!$Z$1)*S2254),0))</f>
        <v>40.709854223759358</v>
      </c>
      <c r="T2255">
        <f>IF(B2256="",T2254,IFERROR(IF(AND(R2255&gt;0,R2254=0),R2255,(1+(B2256/B2255-1)*Calc!$Z$1-L2256)*T2254),0))</f>
        <v>39.36567356644327</v>
      </c>
      <c r="U2255">
        <f>IF(B2256="",U2254,IFERROR(IF(AND(R2255&gt;0,R2254=0),R2255,(1+(B2256/B2255-1)*Calc!$Z$1-M2256*2)*U2254),0))</f>
        <v>40.560134371681841</v>
      </c>
      <c r="V2255">
        <f>IF(B2256="",V2254,IFERROR(IF(AND(R2255&gt;0,R2254=0),R2255,(1+(B2256/B2255-1)*Calc!$Z$1-N2256*2)*V2254),0))</f>
        <v>39.86894739787973</v>
      </c>
      <c r="W2255">
        <f>IF(ISNUMBER(C2255),C2255,W2254)</f>
        <v>0.83</v>
      </c>
      <c r="Y2255" s="1">
        <f>IF(AND(Q2255&gt;=Chart!$F$2,Q2255&lt;=Chart!$F$3),Q2255,#N/A)</f>
        <v>44704.5625</v>
      </c>
      <c r="Z2255">
        <f>IF(AND(Q2255&gt;=Chart!$F$2,Q2255&lt;=Chart!$F$3),R2255,#N/A)</f>
        <v>41.284564770000003</v>
      </c>
      <c r="AA2255">
        <f>IF(AND(Q2255&gt;=Chart!$F$2,Q2255&lt;=Chart!$F$3),S2255,#N/A)</f>
        <v>40.709854223759358</v>
      </c>
      <c r="AB2255">
        <f>IF(AND(Q2255&gt;=Chart!$F$2,Q2255&lt;=Chart!$F$3),T2255,#N/A)</f>
        <v>39.36567356644327</v>
      </c>
      <c r="AC2255">
        <f>IF(AND(Q2255&gt;=Chart!$F$2,Q2255&lt;=Chart!$F$3),U2255,#N/A)</f>
        <v>40.560134371681841</v>
      </c>
      <c r="AD2255">
        <f>IF(AND(Q2255&gt;=Chart!$F$2,Q2255&lt;=Chart!$F$3),V2255,#N/A)</f>
        <v>39.86894739787973</v>
      </c>
      <c r="AE2255">
        <f>IF(AND(Q2255&gt;=Chart!$F$2,Q2255&lt;=Chart!$F$3),I2255,#N/A)</f>
        <v>1.6820160041421527E-2</v>
      </c>
      <c r="AF2255">
        <f>IF(AND(Q2255&gt;=Chart!$F$2,Q2255&lt;=Chart!$F$3),H2255/100,#N/A)</f>
        <v>1.43E-2</v>
      </c>
      <c r="AG2255">
        <f>IF(AND(Q2255&gt;=Chart!$F$2,Q2255&lt;=Chart!$F$3),W2255/100,#N/A)</f>
        <v>8.3000000000000001E-3</v>
      </c>
    </row>
    <row r="2256" spans="1:33" x14ac:dyDescent="0.25">
      <c r="A2256">
        <v>1653399000</v>
      </c>
      <c r="B2256">
        <f>INDEX('Daily Data ADJ'!$1:$1048576,MATCH(Calc!$A2256,'Daily Data ADJ'!$A:$A,0),MATCH("SPY, CBOE BZX: Close",'Daily Data ADJ'!$1:$1,0))</f>
        <v>388.80529049</v>
      </c>
      <c r="C2256">
        <f>INDEX('Daily Data ADJ'!$1:$1048576,MATCH(Calc!$A2256,'Daily Data ADJ'!$A:$A,0),MATCH("EFFR, FRED: Close",'Daily Data ADJ'!$1:$1,0))</f>
        <v>0.83</v>
      </c>
      <c r="D2256">
        <f>INDEX('Daily Data ADJ'!$1:$1048576,MATCH(Calc!$A2256,'Daily Data ADJ'!$A:$A,1),MATCH("SOFR, FRED: Close",'Daily Data ADJ'!$1:$1,0))</f>
        <v>0.78</v>
      </c>
      <c r="E2256">
        <f>INDEX('Daily Data ADJ'!$1:$1048576,MATCH(Calc!$A2256,'Daily Data ADJ'!$A:$A,0),MATCH("UPRO, CBOE BZX: Close",'Daily Data ADJ'!$1:$1,0))</f>
        <v>40.338356410000003</v>
      </c>
      <c r="F2256">
        <f>INDEX('Daily Data ADJ'!$1:$1048576,MATCH(Calc!$A2256,'Daily Data ADJ'!$A:$A,0),MATCH("ES1!, CME_MINI: Close",'Daily Data ADJ'!$1:$1,0))</f>
        <v>3940.5</v>
      </c>
      <c r="G2256">
        <f>INDEX('Daily Data ADJ'!$1:$1048576,MATCH(Calc!$A2256,'Daily Data ADJ'!$A:$A,0),MATCH("ES2!, CME_MINI: Close",'Daily Data ADJ'!$1:$1,0))</f>
        <v>3942.75</v>
      </c>
      <c r="H2256">
        <f>INDEX('QUANDL MULTPL SP500_DIV_YIELD_M'!$A:$G,MATCH(Calc!$A2256,'QUANDL MULTPL SP500_DIV_YIELD_M'!$A:$A,1),MATCH('QUANDL MULTPL SP500_DIV_YIELD_M'!$E$1,'QUANDL MULTPL SP500_DIV_YIELD_M'!$A$1:$G$1,0))</f>
        <v>1.43</v>
      </c>
      <c r="I2256" s="5">
        <f t="shared" si="210"/>
        <v>1.6585931061377422E-2</v>
      </c>
      <c r="J2256" s="1">
        <f>A2256/24/60/60+DATE(1970,1,1)</f>
        <v>44705.5625</v>
      </c>
      <c r="K2256" s="3">
        <f t="shared" si="213"/>
        <v>1</v>
      </c>
      <c r="L2256" s="6">
        <f>(1+Chart!$F$4)^(1/(365/K2256))-1</f>
        <v>6.6592785027408397E-5</v>
      </c>
      <c r="M2256" s="6">
        <f t="shared" si="214"/>
        <v>2.2646131534909131E-5</v>
      </c>
      <c r="N2256" s="6">
        <f t="shared" si="215"/>
        <v>4.5069198399749766E-5</v>
      </c>
      <c r="O2256">
        <f>O2255*(B2256/B2255)</f>
        <v>388.80529049000506</v>
      </c>
      <c r="P2256">
        <f t="shared" si="211"/>
        <v>2022</v>
      </c>
      <c r="Q2256" s="1">
        <f t="shared" si="212"/>
        <v>44705.5625</v>
      </c>
      <c r="R2256">
        <f>IF(B2257="",R2255,IF(Q2256&gt;=Chart!$F$2,E2256,0))</f>
        <v>40.338356410000003</v>
      </c>
      <c r="S2256">
        <f>IF(B2257="",S2255,IFERROR(IF(AND(R2256&gt;0,R2255=0),R2256,(1+(B2257/B2256-1)*Calc!$Z$1)*S2255),0))</f>
        <v>41.788863283696337</v>
      </c>
      <c r="T2256">
        <f>IF(B2257="",T2255,IFERROR(IF(AND(R2256&gt;0,R2255=0),R2256,(1+(B2257/B2256-1)*Calc!$Z$1-L2257)*T2255),0))</f>
        <v>40.406433833991933</v>
      </c>
      <c r="U2256">
        <f>IF(B2257="",U2255,IFERROR(IF(AND(R2256&gt;0,R2255=0),R2256,(1+(B2257/B2256-1)*Calc!$Z$1-M2257*2)*U2255),0))</f>
        <v>41.633338067355275</v>
      </c>
      <c r="V2256">
        <f>IF(B2257="",V2255,IFERROR(IF(AND(R2256&gt;0,R2255=0),R2256,(1+(B2257/B2256-1)*Calc!$Z$1-N2257*2)*V2255),0))</f>
        <v>40.922024965756307</v>
      </c>
      <c r="W2256">
        <f>IF(ISNUMBER(C2256),C2256,W2255)</f>
        <v>0.83</v>
      </c>
      <c r="Y2256" s="1">
        <f>IF(AND(Q2256&gt;=Chart!$F$2,Q2256&lt;=Chart!$F$3),Q2256,#N/A)</f>
        <v>44705.5625</v>
      </c>
      <c r="Z2256">
        <f>IF(AND(Q2256&gt;=Chart!$F$2,Q2256&lt;=Chart!$F$3),R2256,#N/A)</f>
        <v>40.338356410000003</v>
      </c>
      <c r="AA2256">
        <f>IF(AND(Q2256&gt;=Chart!$F$2,Q2256&lt;=Chart!$F$3),S2256,#N/A)</f>
        <v>41.788863283696337</v>
      </c>
      <c r="AB2256">
        <f>IF(AND(Q2256&gt;=Chart!$F$2,Q2256&lt;=Chart!$F$3),T2256,#N/A)</f>
        <v>40.406433833991933</v>
      </c>
      <c r="AC2256">
        <f>IF(AND(Q2256&gt;=Chart!$F$2,Q2256&lt;=Chart!$F$3),U2256,#N/A)</f>
        <v>41.633338067355275</v>
      </c>
      <c r="AD2256">
        <f>IF(AND(Q2256&gt;=Chart!$F$2,Q2256&lt;=Chart!$F$3),V2256,#N/A)</f>
        <v>40.922024965756307</v>
      </c>
      <c r="AE2256">
        <f>IF(AND(Q2256&gt;=Chart!$F$2,Q2256&lt;=Chart!$F$3),I2256,#N/A)</f>
        <v>1.6585931061377422E-2</v>
      </c>
      <c r="AF2256">
        <f>IF(AND(Q2256&gt;=Chart!$F$2,Q2256&lt;=Chart!$F$3),H2256/100,#N/A)</f>
        <v>1.43E-2</v>
      </c>
      <c r="AG2256">
        <f>IF(AND(Q2256&gt;=Chart!$F$2,Q2256&lt;=Chart!$F$3),W2256/100,#N/A)</f>
        <v>8.3000000000000001E-3</v>
      </c>
    </row>
    <row r="2257" spans="1:33" x14ac:dyDescent="0.25">
      <c r="A2257">
        <v>1653485400</v>
      </c>
      <c r="B2257">
        <f>INDEX('Daily Data ADJ'!$1:$1048576,MATCH(Calc!$A2257,'Daily Data ADJ'!$A:$A,0),MATCH("SPY, CBOE BZX: Close",'Daily Data ADJ'!$1:$1,0))</f>
        <v>392.24036732000002</v>
      </c>
      <c r="C2257">
        <f>INDEX('Daily Data ADJ'!$1:$1048576,MATCH(Calc!$A2257,'Daily Data ADJ'!$A:$A,0),MATCH("EFFR, FRED: Close",'Daily Data ADJ'!$1:$1,0))</f>
        <v>0.83</v>
      </c>
      <c r="D2257">
        <f>INDEX('Daily Data ADJ'!$1:$1048576,MATCH(Calc!$A2257,'Daily Data ADJ'!$A:$A,1),MATCH("SOFR, FRED: Close",'Daily Data ADJ'!$1:$1,0))</f>
        <v>0.78</v>
      </c>
      <c r="E2257">
        <f>INDEX('Daily Data ADJ'!$1:$1048576,MATCH(Calc!$A2257,'Daily Data ADJ'!$A:$A,0),MATCH("UPRO, CBOE BZX: Close",'Daily Data ADJ'!$1:$1,0))</f>
        <v>41.424005999999999</v>
      </c>
      <c r="F2257">
        <f>INDEX('Daily Data ADJ'!$1:$1048576,MATCH(Calc!$A2257,'Daily Data ADJ'!$A:$A,0),MATCH("ES1!, CME_MINI: Close",'Daily Data ADJ'!$1:$1,0))</f>
        <v>3976.75</v>
      </c>
      <c r="G2257">
        <f>INDEX('Daily Data ADJ'!$1:$1048576,MATCH(Calc!$A2257,'Daily Data ADJ'!$A:$A,0),MATCH("ES2!, CME_MINI: Close",'Daily Data ADJ'!$1:$1,0))</f>
        <v>3979.25</v>
      </c>
      <c r="H2257">
        <f>INDEX('QUANDL MULTPL SP500_DIV_YIELD_M'!$A:$G,MATCH(Calc!$A2257,'QUANDL MULTPL SP500_DIV_YIELD_M'!$A:$A,1),MATCH('QUANDL MULTPL SP500_DIV_YIELD_M'!$E$1,'QUANDL MULTPL SP500_DIV_YIELD_M'!$A$1:$G$1,0))</f>
        <v>1.43</v>
      </c>
      <c r="I2257" s="5">
        <f t="shared" si="210"/>
        <v>1.6816988436148893E-2</v>
      </c>
      <c r="J2257" s="1">
        <f>A2257/24/60/60+DATE(1970,1,1)</f>
        <v>44706.5625</v>
      </c>
      <c r="K2257" s="3">
        <f t="shared" si="213"/>
        <v>1</v>
      </c>
      <c r="L2257" s="6">
        <f>(1+Chart!$F$4)^(1/(365/K2257))-1</f>
        <v>6.6592785027408397E-5</v>
      </c>
      <c r="M2257" s="6">
        <f t="shared" si="214"/>
        <v>2.2646131534909131E-5</v>
      </c>
      <c r="N2257" s="6">
        <f t="shared" si="215"/>
        <v>4.5691861648267107E-5</v>
      </c>
      <c r="O2257">
        <f>O2256*(B2257/B2256)</f>
        <v>392.24036732000508</v>
      </c>
      <c r="P2257">
        <f t="shared" si="211"/>
        <v>2022</v>
      </c>
      <c r="Q2257" s="1">
        <f t="shared" si="212"/>
        <v>44706.5625</v>
      </c>
      <c r="R2257">
        <f>IF(B2258="",R2256,IF(Q2257&gt;=Chart!$F$2,E2257,0))</f>
        <v>41.424005999999999</v>
      </c>
      <c r="S2257">
        <f>IF(B2258="",S2256,IFERROR(IF(AND(R2257&gt;0,R2256=0),R2257,(1+(B2258/B2257-1)*Calc!$Z$1)*S2256),0))</f>
        <v>44.293860447739931</v>
      </c>
      <c r="T2257">
        <f>IF(B2258="",T2256,IFERROR(IF(AND(R2257&gt;0,R2256=0),R2257,(1+(B2258/B2257-1)*Calc!$Z$1-L2258)*T2256),0))</f>
        <v>42.825871686758731</v>
      </c>
      <c r="U2257">
        <f>IF(B2258="",U2256,IFERROR(IF(AND(R2257&gt;0,R2256=0),R2257,(1+(B2258/B2257-1)*Calc!$Z$1-M2258*2)*U2256),0))</f>
        <v>44.127126739099602</v>
      </c>
      <c r="V2257">
        <f>IF(B2258="",V2256,IFERROR(IF(AND(R2257&gt;0,R2256=0),R2257,(1+(B2258/B2257-1)*Calc!$Z$1-N2258*2)*V2256),0))</f>
        <v>43.371276997214508</v>
      </c>
      <c r="W2257">
        <f>IF(ISNUMBER(C2257),C2257,W2256)</f>
        <v>0.83</v>
      </c>
      <c r="Y2257" s="1">
        <f>IF(AND(Q2257&gt;=Chart!$F$2,Q2257&lt;=Chart!$F$3),Q2257,#N/A)</f>
        <v>44706.5625</v>
      </c>
      <c r="Z2257">
        <f>IF(AND(Q2257&gt;=Chart!$F$2,Q2257&lt;=Chart!$F$3),R2257,#N/A)</f>
        <v>41.424005999999999</v>
      </c>
      <c r="AA2257">
        <f>IF(AND(Q2257&gt;=Chart!$F$2,Q2257&lt;=Chart!$F$3),S2257,#N/A)</f>
        <v>44.293860447739931</v>
      </c>
      <c r="AB2257">
        <f>IF(AND(Q2257&gt;=Chart!$F$2,Q2257&lt;=Chart!$F$3),T2257,#N/A)</f>
        <v>42.825871686758731</v>
      </c>
      <c r="AC2257">
        <f>IF(AND(Q2257&gt;=Chart!$F$2,Q2257&lt;=Chart!$F$3),U2257,#N/A)</f>
        <v>44.127126739099602</v>
      </c>
      <c r="AD2257">
        <f>IF(AND(Q2257&gt;=Chart!$F$2,Q2257&lt;=Chart!$F$3),V2257,#N/A)</f>
        <v>43.371276997214508</v>
      </c>
      <c r="AE2257">
        <f>IF(AND(Q2257&gt;=Chart!$F$2,Q2257&lt;=Chart!$F$3),I2257,#N/A)</f>
        <v>1.6816988436148893E-2</v>
      </c>
      <c r="AF2257">
        <f>IF(AND(Q2257&gt;=Chart!$F$2,Q2257&lt;=Chart!$F$3),H2257/100,#N/A)</f>
        <v>1.43E-2</v>
      </c>
      <c r="AG2257">
        <f>IF(AND(Q2257&gt;=Chart!$F$2,Q2257&lt;=Chart!$F$3),W2257/100,#N/A)</f>
        <v>8.3000000000000001E-3</v>
      </c>
    </row>
    <row r="2258" spans="1:33" x14ac:dyDescent="0.25">
      <c r="A2258">
        <v>1653571800</v>
      </c>
      <c r="B2258">
        <f>INDEX('Daily Data ADJ'!$1:$1048576,MATCH(Calc!$A2258,'Daily Data ADJ'!$A:$A,0),MATCH("SPY, CBOE BZX: Close",'Daily Data ADJ'!$1:$1,0))</f>
        <v>400.07787019</v>
      </c>
      <c r="C2258">
        <f>INDEX('Daily Data ADJ'!$1:$1048576,MATCH(Calc!$A2258,'Daily Data ADJ'!$A:$A,0),MATCH("EFFR, FRED: Close",'Daily Data ADJ'!$1:$1,0))</f>
        <v>0.83</v>
      </c>
      <c r="D2258">
        <f>INDEX('Daily Data ADJ'!$1:$1048576,MATCH(Calc!$A2258,'Daily Data ADJ'!$A:$A,1),MATCH("SOFR, FRED: Close",'Daily Data ADJ'!$1:$1,0))</f>
        <v>0.78</v>
      </c>
      <c r="E2258">
        <f>INDEX('Daily Data ADJ'!$1:$1048576,MATCH(Calc!$A2258,'Daily Data ADJ'!$A:$A,0),MATCH("UPRO, CBOE BZX: Close",'Daily Data ADJ'!$1:$1,0))</f>
        <v>43.854267479999997</v>
      </c>
      <c r="F2258">
        <f>INDEX('Daily Data ADJ'!$1:$1048576,MATCH(Calc!$A2258,'Daily Data ADJ'!$A:$A,0),MATCH("ES1!, CME_MINI: Close",'Daily Data ADJ'!$1:$1,0))</f>
        <v>4055.75</v>
      </c>
      <c r="G2258">
        <f>INDEX('Daily Data ADJ'!$1:$1048576,MATCH(Calc!$A2258,'Daily Data ADJ'!$A:$A,0),MATCH("ES2!, CME_MINI: Close",'Daily Data ADJ'!$1:$1,0))</f>
        <v>4058.5</v>
      </c>
      <c r="H2258">
        <f>INDEX('QUANDL MULTPL SP500_DIV_YIELD_M'!$A:$G,MATCH(Calc!$A2258,'QUANDL MULTPL SP500_DIV_YIELD_M'!$A:$A,1),MATCH('QUANDL MULTPL SP500_DIV_YIELD_M'!$E$1,'QUANDL MULTPL SP500_DIV_YIELD_M'!$A$1:$G$1,0))</f>
        <v>1.43</v>
      </c>
      <c r="I2258" s="5">
        <f t="shared" si="210"/>
        <v>1.7014958485578123E-2</v>
      </c>
      <c r="J2258" s="1">
        <f>A2258/24/60/60+DATE(1970,1,1)</f>
        <v>44707.5625</v>
      </c>
      <c r="K2258" s="3">
        <f t="shared" si="213"/>
        <v>1</v>
      </c>
      <c r="L2258" s="6">
        <f>(1+Chart!$F$4)^(1/(365/K2258))-1</f>
        <v>6.6592785027408397E-5</v>
      </c>
      <c r="M2258" s="6">
        <f t="shared" si="214"/>
        <v>2.2646131534909131E-5</v>
      </c>
      <c r="N2258" s="6">
        <f t="shared" si="215"/>
        <v>4.6225247532838409E-5</v>
      </c>
      <c r="O2258">
        <f>O2257*(B2258/B2257)</f>
        <v>400.07787019000511</v>
      </c>
      <c r="P2258">
        <f t="shared" si="211"/>
        <v>2022</v>
      </c>
      <c r="Q2258" s="1">
        <f t="shared" si="212"/>
        <v>44707.5625</v>
      </c>
      <c r="R2258">
        <f>IF(B2259="",R2257,IF(Q2258&gt;=Chart!$F$2,E2258,0))</f>
        <v>43.854267479999997</v>
      </c>
      <c r="S2258">
        <f>IF(B2259="",S2257,IFERROR(IF(AND(R2258&gt;0,R2257=0),R2258,(1+(B2259/B2258-1)*Calc!$Z$1)*S2257),0))</f>
        <v>47.555985080218541</v>
      </c>
      <c r="T2258">
        <f>IF(B2259="",T2257,IFERROR(IF(AND(R2258&gt;0,R2257=0),R2258,(1+(B2259/B2258-1)*Calc!$Z$1-L2259)*T2257),0))</f>
        <v>45.977030969964922</v>
      </c>
      <c r="U2258">
        <f>IF(B2259="",U2257,IFERROR(IF(AND(R2258&gt;0,R2257=0),R2258,(1+(B2259/B2258-1)*Calc!$Z$1-M2259*2)*U2257),0))</f>
        <v>47.374973261400335</v>
      </c>
      <c r="V2258">
        <f>IF(B2259="",V2257,IFERROR(IF(AND(R2258&gt;0,R2257=0),R2258,(1+(B2259/B2258-1)*Calc!$Z$1-N2259*2)*V2257),0))</f>
        <v>46.561461406631153</v>
      </c>
      <c r="W2258">
        <f>IF(ISNUMBER(C2258),C2258,W2257)</f>
        <v>0.83</v>
      </c>
      <c r="Y2258" s="1">
        <f>IF(AND(Q2258&gt;=Chart!$F$2,Q2258&lt;=Chart!$F$3),Q2258,#N/A)</f>
        <v>44707.5625</v>
      </c>
      <c r="Z2258">
        <f>IF(AND(Q2258&gt;=Chart!$F$2,Q2258&lt;=Chart!$F$3),R2258,#N/A)</f>
        <v>43.854267479999997</v>
      </c>
      <c r="AA2258">
        <f>IF(AND(Q2258&gt;=Chart!$F$2,Q2258&lt;=Chart!$F$3),S2258,#N/A)</f>
        <v>47.555985080218541</v>
      </c>
      <c r="AB2258">
        <f>IF(AND(Q2258&gt;=Chart!$F$2,Q2258&lt;=Chart!$F$3),T2258,#N/A)</f>
        <v>45.977030969964922</v>
      </c>
      <c r="AC2258">
        <f>IF(AND(Q2258&gt;=Chart!$F$2,Q2258&lt;=Chart!$F$3),U2258,#N/A)</f>
        <v>47.374973261400335</v>
      </c>
      <c r="AD2258">
        <f>IF(AND(Q2258&gt;=Chart!$F$2,Q2258&lt;=Chart!$F$3),V2258,#N/A)</f>
        <v>46.561461406631153</v>
      </c>
      <c r="AE2258">
        <f>IF(AND(Q2258&gt;=Chart!$F$2,Q2258&lt;=Chart!$F$3),I2258,#N/A)</f>
        <v>1.7014958485578123E-2</v>
      </c>
      <c r="AF2258">
        <f>IF(AND(Q2258&gt;=Chart!$F$2,Q2258&lt;=Chart!$F$3),H2258/100,#N/A)</f>
        <v>1.43E-2</v>
      </c>
      <c r="AG2258">
        <f>IF(AND(Q2258&gt;=Chart!$F$2,Q2258&lt;=Chart!$F$3),W2258/100,#N/A)</f>
        <v>8.3000000000000001E-3</v>
      </c>
    </row>
    <row r="2259" spans="1:33" x14ac:dyDescent="0.25">
      <c r="A2259">
        <v>1653658200</v>
      </c>
      <c r="B2259">
        <f>INDEX('Daily Data ADJ'!$1:$1048576,MATCH(Calc!$A2259,'Daily Data ADJ'!$A:$A,0),MATCH("SPY, CBOE BZX: Close",'Daily Data ADJ'!$1:$1,0))</f>
        <v>409.89942606</v>
      </c>
      <c r="C2259">
        <f>INDEX('Daily Data ADJ'!$1:$1048576,MATCH(Calc!$A2259,'Daily Data ADJ'!$A:$A,0),MATCH("EFFR, FRED: Close",'Daily Data ADJ'!$1:$1,0))</f>
        <v>0.83</v>
      </c>
      <c r="D2259">
        <f>INDEX('Daily Data ADJ'!$1:$1048576,MATCH(Calc!$A2259,'Daily Data ADJ'!$A:$A,1),MATCH("SOFR, FRED: Close",'Daily Data ADJ'!$1:$1,0))</f>
        <v>0.78</v>
      </c>
      <c r="E2259">
        <f>INDEX('Daily Data ADJ'!$1:$1048576,MATCH(Calc!$A2259,'Daily Data ADJ'!$A:$A,0),MATCH("UPRO, CBOE BZX: Close",'Daily Data ADJ'!$1:$1,0))</f>
        <v>47.091296079999999</v>
      </c>
      <c r="F2259">
        <f>INDEX('Daily Data ADJ'!$1:$1048576,MATCH(Calc!$A2259,'Daily Data ADJ'!$A:$A,0),MATCH("ES1!, CME_MINI: Close",'Daily Data ADJ'!$1:$1,0))</f>
        <v>4155.75</v>
      </c>
      <c r="G2259">
        <f>INDEX('Daily Data ADJ'!$1:$1048576,MATCH(Calc!$A2259,'Daily Data ADJ'!$A:$A,0),MATCH("ES2!, CME_MINI: Close",'Daily Data ADJ'!$1:$1,0))</f>
        <v>4158.5</v>
      </c>
      <c r="H2259">
        <f>INDEX('QUANDL MULTPL SP500_DIV_YIELD_M'!$A:$G,MATCH(Calc!$A2259,'QUANDL MULTPL SP500_DIV_YIELD_M'!$A:$A,1),MATCH('QUANDL MULTPL SP500_DIV_YIELD_M'!$E$1,'QUANDL MULTPL SP500_DIV_YIELD_M'!$A$1:$G$1,0))</f>
        <v>1.43</v>
      </c>
      <c r="I2259" s="5">
        <f t="shared" si="210"/>
        <v>1.6949563478157591E-2</v>
      </c>
      <c r="J2259" s="1">
        <f>A2259/24/60/60+DATE(1970,1,1)</f>
        <v>44708.5625</v>
      </c>
      <c r="K2259" s="3">
        <f t="shared" si="213"/>
        <v>1</v>
      </c>
      <c r="L2259" s="6">
        <f>(1+Chart!$F$4)^(1/(365/K2259))-1</f>
        <v>6.6592785027408397E-5</v>
      </c>
      <c r="M2259" s="6">
        <f t="shared" si="214"/>
        <v>2.2646131534909131E-5</v>
      </c>
      <c r="N2259" s="6">
        <f t="shared" si="215"/>
        <v>4.6049066809716876E-5</v>
      </c>
      <c r="O2259">
        <f>O2258*(B2259/B2258)</f>
        <v>409.89942606000523</v>
      </c>
      <c r="P2259">
        <f t="shared" si="211"/>
        <v>2022</v>
      </c>
      <c r="Q2259" s="1">
        <f t="shared" si="212"/>
        <v>44708.5625</v>
      </c>
      <c r="R2259">
        <f>IF(B2260="",R2258,IF(Q2259&gt;=Chart!$F$2,E2259,0))</f>
        <v>47.091296079999999</v>
      </c>
      <c r="S2259">
        <f>IF(B2260="",S2258,IFERROR(IF(AND(R2259&gt;0,R2258=0),R2259,(1+(B2260/B2259-1)*Calc!$Z$1)*S2258),0))</f>
        <v>46.755483379950732</v>
      </c>
      <c r="T2259">
        <f>IF(B2260="",T2258,IFERROR(IF(AND(R2259&gt;0,R2258=0),R2259,(1+(B2260/B2259-1)*Calc!$Z$1-L2260)*T2258),0))</f>
        <v>45.19085935454104</v>
      </c>
      <c r="U2259">
        <f>IF(B2260="",U2258,IFERROR(IF(AND(R2259&gt;0,R2258=0),R2259,(1+(B2260/B2259-1)*Calc!$Z$1-M2260*2)*U2258),0))</f>
        <v>46.568935331314677</v>
      </c>
      <c r="V2259">
        <f>IF(B2260="",V2258,IFERROR(IF(AND(R2259&gt;0,R2258=0),R2259,(1+(B2260/B2259-1)*Calc!$Z$1-N2260*2)*V2258),0))</f>
        <v>45.758640099691839</v>
      </c>
      <c r="W2259">
        <f>IF(ISNUMBER(C2259),C2259,W2258)</f>
        <v>0.83</v>
      </c>
      <c r="Y2259" s="1">
        <f>IF(AND(Q2259&gt;=Chart!$F$2,Q2259&lt;=Chart!$F$3),Q2259,#N/A)</f>
        <v>44708.5625</v>
      </c>
      <c r="Z2259">
        <f>IF(AND(Q2259&gt;=Chart!$F$2,Q2259&lt;=Chart!$F$3),R2259,#N/A)</f>
        <v>47.091296079999999</v>
      </c>
      <c r="AA2259">
        <f>IF(AND(Q2259&gt;=Chart!$F$2,Q2259&lt;=Chart!$F$3),S2259,#N/A)</f>
        <v>46.755483379950732</v>
      </c>
      <c r="AB2259">
        <f>IF(AND(Q2259&gt;=Chart!$F$2,Q2259&lt;=Chart!$F$3),T2259,#N/A)</f>
        <v>45.19085935454104</v>
      </c>
      <c r="AC2259">
        <f>IF(AND(Q2259&gt;=Chart!$F$2,Q2259&lt;=Chart!$F$3),U2259,#N/A)</f>
        <v>46.568935331314677</v>
      </c>
      <c r="AD2259">
        <f>IF(AND(Q2259&gt;=Chart!$F$2,Q2259&lt;=Chart!$F$3),V2259,#N/A)</f>
        <v>45.758640099691839</v>
      </c>
      <c r="AE2259">
        <f>IF(AND(Q2259&gt;=Chart!$F$2,Q2259&lt;=Chart!$F$3),I2259,#N/A)</f>
        <v>1.6949563478157591E-2</v>
      </c>
      <c r="AF2259">
        <f>IF(AND(Q2259&gt;=Chart!$F$2,Q2259&lt;=Chart!$F$3),H2259/100,#N/A)</f>
        <v>1.43E-2</v>
      </c>
      <c r="AG2259">
        <f>IF(AND(Q2259&gt;=Chart!$F$2,Q2259&lt;=Chart!$F$3),W2259/100,#N/A)</f>
        <v>8.3000000000000001E-3</v>
      </c>
    </row>
    <row r="2260" spans="1:33" x14ac:dyDescent="0.25">
      <c r="A2260">
        <v>1654003800</v>
      </c>
      <c r="B2260">
        <f>INDEX('Daily Data ADJ'!$1:$1048576,MATCH(Calc!$A2260,'Daily Data ADJ'!$A:$A,0),MATCH("SPY, CBOE BZX: Close",'Daily Data ADJ'!$1:$1,0))</f>
        <v>407.59950393000003</v>
      </c>
      <c r="C2260">
        <f>INDEX('Daily Data ADJ'!$1:$1048576,MATCH(Calc!$A2260,'Daily Data ADJ'!$A:$A,0),MATCH("EFFR, FRED: Close",'Daily Data ADJ'!$1:$1,0))</f>
        <v>0.83</v>
      </c>
      <c r="D2260">
        <f>INDEX('Daily Data ADJ'!$1:$1048576,MATCH(Calc!$A2260,'Daily Data ADJ'!$A:$A,1),MATCH("SOFR, FRED: Close",'Daily Data ADJ'!$1:$1,0))</f>
        <v>0.79</v>
      </c>
      <c r="E2260">
        <f>INDEX('Daily Data ADJ'!$1:$1048576,MATCH(Calc!$A2260,'Daily Data ADJ'!$A:$A,0),MATCH("UPRO, CBOE BZX: Close",'Daily Data ADJ'!$1:$1,0))</f>
        <v>46.264608770000002</v>
      </c>
      <c r="F2260">
        <f>INDEX('Daily Data ADJ'!$1:$1048576,MATCH(Calc!$A2260,'Daily Data ADJ'!$A:$A,0),MATCH("ES1!, CME_MINI: Close",'Daily Data ADJ'!$1:$1,0))</f>
        <v>4131.25</v>
      </c>
      <c r="G2260">
        <f>INDEX('Daily Data ADJ'!$1:$1048576,MATCH(Calc!$A2260,'Daily Data ADJ'!$A:$A,0),MATCH("ES2!, CME_MINI: Close",'Daily Data ADJ'!$1:$1,0))</f>
        <v>4134.5</v>
      </c>
      <c r="H2260">
        <f>INDEX('QUANDL MULTPL SP500_DIV_YIELD_M'!$A:$G,MATCH(Calc!$A2260,'QUANDL MULTPL SP500_DIV_YIELD_M'!$A:$A,1),MATCH('QUANDL MULTPL SP500_DIV_YIELD_M'!$E$1,'QUANDL MULTPL SP500_DIV_YIELD_M'!$A$1:$G$1,0))</f>
        <v>1.57</v>
      </c>
      <c r="I2260" s="5">
        <f t="shared" si="210"/>
        <v>1.8850462557413915E-2</v>
      </c>
      <c r="J2260" s="1">
        <f>A2260/24/60/60+DATE(1970,1,1)</f>
        <v>44712.5625</v>
      </c>
      <c r="K2260" s="3">
        <f t="shared" si="213"/>
        <v>4</v>
      </c>
      <c r="L2260" s="6">
        <f>(1+Chart!$F$4)^(1/(365/K2260))-1</f>
        <v>2.6639774888526091E-4</v>
      </c>
      <c r="M2260" s="6">
        <f t="shared" si="214"/>
        <v>9.05876032697428E-5</v>
      </c>
      <c r="N2260" s="6">
        <f t="shared" si="215"/>
        <v>2.0467841515792173E-4</v>
      </c>
      <c r="O2260">
        <f>O2259*(B2260/B2259)</f>
        <v>407.59950393000526</v>
      </c>
      <c r="P2260">
        <f t="shared" si="211"/>
        <v>2022</v>
      </c>
      <c r="Q2260" s="1">
        <f t="shared" si="212"/>
        <v>44712.5625</v>
      </c>
      <c r="R2260">
        <f>IF(B2261="",R2259,IF(Q2260&gt;=Chart!$F$2,E2260,0))</f>
        <v>46.264608770000002</v>
      </c>
      <c r="S2260">
        <f>IF(B2261="",S2259,IFERROR(IF(AND(R2260&gt;0,R2259=0),R2260,(1+(B2261/B2260-1)*Calc!$Z$1)*S2259),0))</f>
        <v>45.620932866602672</v>
      </c>
      <c r="T2260">
        <f>IF(B2261="",T2259,IFERROR(IF(AND(R2260&gt;0,R2259=0),R2260,(1+(B2261/B2260-1)*Calc!$Z$1-L2261)*T2259),0))</f>
        <v>44.091266018708886</v>
      </c>
      <c r="U2260">
        <f>IF(B2261="",U2259,IFERROR(IF(AND(R2260&gt;0,R2259=0),R2260,(1+(B2261/B2260-1)*Calc!$Z$1-M2261*2)*U2259),0))</f>
        <v>45.436802308442424</v>
      </c>
      <c r="V2260">
        <f>IF(B2261="",V2259,IFERROR(IF(AND(R2260&gt;0,R2259=0),R2260,(1+(B2261/B2260-1)*Calc!$Z$1-N2261*2)*V2259),0))</f>
        <v>44.643858094365783</v>
      </c>
      <c r="W2260">
        <f>IF(ISNUMBER(C2260),C2260,W2259)</f>
        <v>0.83</v>
      </c>
      <c r="Y2260" s="1">
        <f>IF(AND(Q2260&gt;=Chart!$F$2,Q2260&lt;=Chart!$F$3),Q2260,#N/A)</f>
        <v>44712.5625</v>
      </c>
      <c r="Z2260">
        <f>IF(AND(Q2260&gt;=Chart!$F$2,Q2260&lt;=Chart!$F$3),R2260,#N/A)</f>
        <v>46.264608770000002</v>
      </c>
      <c r="AA2260">
        <f>IF(AND(Q2260&gt;=Chart!$F$2,Q2260&lt;=Chart!$F$3),S2260,#N/A)</f>
        <v>45.620932866602672</v>
      </c>
      <c r="AB2260">
        <f>IF(AND(Q2260&gt;=Chart!$F$2,Q2260&lt;=Chart!$F$3),T2260,#N/A)</f>
        <v>44.091266018708886</v>
      </c>
      <c r="AC2260">
        <f>IF(AND(Q2260&gt;=Chart!$F$2,Q2260&lt;=Chart!$F$3),U2260,#N/A)</f>
        <v>45.436802308442424</v>
      </c>
      <c r="AD2260">
        <f>IF(AND(Q2260&gt;=Chart!$F$2,Q2260&lt;=Chart!$F$3),V2260,#N/A)</f>
        <v>44.643858094365783</v>
      </c>
      <c r="AE2260">
        <f>IF(AND(Q2260&gt;=Chart!$F$2,Q2260&lt;=Chart!$F$3),I2260,#N/A)</f>
        <v>1.8850462557413915E-2</v>
      </c>
      <c r="AF2260">
        <f>IF(AND(Q2260&gt;=Chart!$F$2,Q2260&lt;=Chart!$F$3),H2260/100,#N/A)</f>
        <v>1.5700000000000002E-2</v>
      </c>
      <c r="AG2260">
        <f>IF(AND(Q2260&gt;=Chart!$F$2,Q2260&lt;=Chart!$F$3),W2260/100,#N/A)</f>
        <v>8.3000000000000001E-3</v>
      </c>
    </row>
    <row r="2261" spans="1:33" x14ac:dyDescent="0.25">
      <c r="A2261">
        <v>1654090200</v>
      </c>
      <c r="B2261">
        <f>INDEX('Daily Data ADJ'!$1:$1048576,MATCH(Calc!$A2261,'Daily Data ADJ'!$A:$A,0),MATCH("SPY, CBOE BZX: Close",'Daily Data ADJ'!$1:$1,0))</f>
        <v>404.30261984999999</v>
      </c>
      <c r="C2261">
        <f>INDEX('Daily Data ADJ'!$1:$1048576,MATCH(Calc!$A2261,'Daily Data ADJ'!$A:$A,0),MATCH("EFFR, FRED: Close",'Daily Data ADJ'!$1:$1,0))</f>
        <v>0.83</v>
      </c>
      <c r="D2261">
        <f>INDEX('Daily Data ADJ'!$1:$1048576,MATCH(Calc!$A2261,'Daily Data ADJ'!$A:$A,1),MATCH("SOFR, FRED: Close",'Daily Data ADJ'!$1:$1,0))</f>
        <v>0.8</v>
      </c>
      <c r="E2261">
        <f>INDEX('Daily Data ADJ'!$1:$1048576,MATCH(Calc!$A2261,'Daily Data ADJ'!$A:$A,0),MATCH("UPRO, CBOE BZX: Close",'Daily Data ADJ'!$1:$1,0))</f>
        <v>45.16899909</v>
      </c>
      <c r="F2261">
        <f>INDEX('Daily Data ADJ'!$1:$1048576,MATCH(Calc!$A2261,'Daily Data ADJ'!$A:$A,0),MATCH("ES1!, CME_MINI: Close",'Daily Data ADJ'!$1:$1,0))</f>
        <v>4099</v>
      </c>
      <c r="G2261">
        <f>INDEX('Daily Data ADJ'!$1:$1048576,MATCH(Calc!$A2261,'Daily Data ADJ'!$A:$A,0),MATCH("ES2!, CME_MINI: Close",'Daily Data ADJ'!$1:$1,0))</f>
        <v>4101.75</v>
      </c>
      <c r="H2261">
        <f>INDEX('QUANDL MULTPL SP500_DIV_YIELD_M'!$A:$G,MATCH(Calc!$A2261,'QUANDL MULTPL SP500_DIV_YIELD_M'!$A:$A,1),MATCH('QUANDL MULTPL SP500_DIV_YIELD_M'!$E$1,'QUANDL MULTPL SP500_DIV_YIELD_M'!$A$1:$G$1,0))</f>
        <v>1.51</v>
      </c>
      <c r="I2261" s="5">
        <f t="shared" si="210"/>
        <v>1.7786283172737893E-2</v>
      </c>
      <c r="J2261" s="1">
        <f>A2261/24/60/60+DATE(1970,1,1)</f>
        <v>44713.5625</v>
      </c>
      <c r="K2261" s="3">
        <f t="shared" si="213"/>
        <v>1</v>
      </c>
      <c r="L2261" s="6">
        <f>(1+Chart!$F$4)^(1/(365/K2261))-1</f>
        <v>6.6592785027408397E-5</v>
      </c>
      <c r="M2261" s="6">
        <f t="shared" si="214"/>
        <v>2.2646131534909131E-5</v>
      </c>
      <c r="N2261" s="6">
        <f t="shared" si="215"/>
        <v>4.8302421713497523E-5</v>
      </c>
      <c r="O2261">
        <f>O2260*(B2261/B2260)</f>
        <v>404.30261985000521</v>
      </c>
      <c r="P2261">
        <f t="shared" si="211"/>
        <v>2022</v>
      </c>
      <c r="Q2261" s="1">
        <f t="shared" si="212"/>
        <v>44713.5625</v>
      </c>
      <c r="R2261">
        <f>IF(B2262="",R2260,IF(Q2261&gt;=Chart!$F$2,E2261,0))</f>
        <v>45.16899909</v>
      </c>
      <c r="S2261">
        <f>IF(B2262="",S2260,IFERROR(IF(AND(R2261&gt;0,R2260=0),R2261,(1+(B2262/B2261-1)*Calc!$Z$1)*S2260),0))</f>
        <v>48.227270495754325</v>
      </c>
      <c r="T2261">
        <f>IF(B2262="",T2260,IFERROR(IF(AND(R2261&gt;0,R2260=0),R2261,(1+(B2262/B2261-1)*Calc!$Z$1-L2262)*T2260),0))</f>
        <v>46.607277160124511</v>
      </c>
      <c r="U2261">
        <f>IF(B2262="",U2260,IFERROR(IF(AND(R2261&gt;0,R2260=0),R2261,(1+(B2262/B2261-1)*Calc!$Z$1-M2262*2)*U2260),0))</f>
        <v>48.030562567769458</v>
      </c>
      <c r="V2261">
        <f>IF(B2262="",V2260,IFERROR(IF(AND(R2261&gt;0,R2260=0),R2261,(1+(B2262/B2261-1)*Calc!$Z$1-N2262*2)*V2260),0))</f>
        <v>47.190074138226315</v>
      </c>
      <c r="W2261">
        <f>IF(ISNUMBER(C2261),C2261,W2260)</f>
        <v>0.83</v>
      </c>
      <c r="Y2261" s="1">
        <f>IF(AND(Q2261&gt;=Chart!$F$2,Q2261&lt;=Chart!$F$3),Q2261,#N/A)</f>
        <v>44713.5625</v>
      </c>
      <c r="Z2261">
        <f>IF(AND(Q2261&gt;=Chart!$F$2,Q2261&lt;=Chart!$F$3),R2261,#N/A)</f>
        <v>45.16899909</v>
      </c>
      <c r="AA2261">
        <f>IF(AND(Q2261&gt;=Chart!$F$2,Q2261&lt;=Chart!$F$3),S2261,#N/A)</f>
        <v>48.227270495754325</v>
      </c>
      <c r="AB2261">
        <f>IF(AND(Q2261&gt;=Chart!$F$2,Q2261&lt;=Chart!$F$3),T2261,#N/A)</f>
        <v>46.607277160124511</v>
      </c>
      <c r="AC2261">
        <f>IF(AND(Q2261&gt;=Chart!$F$2,Q2261&lt;=Chart!$F$3),U2261,#N/A)</f>
        <v>48.030562567769458</v>
      </c>
      <c r="AD2261">
        <f>IF(AND(Q2261&gt;=Chart!$F$2,Q2261&lt;=Chart!$F$3),V2261,#N/A)</f>
        <v>47.190074138226315</v>
      </c>
      <c r="AE2261">
        <f>IF(AND(Q2261&gt;=Chart!$F$2,Q2261&lt;=Chart!$F$3),I2261,#N/A)</f>
        <v>1.7786283172737893E-2</v>
      </c>
      <c r="AF2261">
        <f>IF(AND(Q2261&gt;=Chart!$F$2,Q2261&lt;=Chart!$F$3),H2261/100,#N/A)</f>
        <v>1.5100000000000001E-2</v>
      </c>
      <c r="AG2261">
        <f>IF(AND(Q2261&gt;=Chart!$F$2,Q2261&lt;=Chart!$F$3),W2261/100,#N/A)</f>
        <v>8.3000000000000001E-3</v>
      </c>
    </row>
    <row r="2262" spans="1:33" x14ac:dyDescent="0.25">
      <c r="A2262">
        <v>1654176600</v>
      </c>
      <c r="B2262">
        <f>INDEX('Daily Data ADJ'!$1:$1048576,MATCH(Calc!$A2262,'Daily Data ADJ'!$A:$A,0),MATCH("SPY, CBOE BZX: Close",'Daily Data ADJ'!$1:$1,0))</f>
        <v>412.00192998</v>
      </c>
      <c r="C2262">
        <f>INDEX('Daily Data ADJ'!$1:$1048576,MATCH(Calc!$A2262,'Daily Data ADJ'!$A:$A,0),MATCH("EFFR, FRED: Close",'Daily Data ADJ'!$1:$1,0))</f>
        <v>0.83</v>
      </c>
      <c r="D2262">
        <f>INDEX('Daily Data ADJ'!$1:$1048576,MATCH(Calc!$A2262,'Daily Data ADJ'!$A:$A,1),MATCH("SOFR, FRED: Close",'Daily Data ADJ'!$1:$1,0))</f>
        <v>0.79</v>
      </c>
      <c r="E2262">
        <f>INDEX('Daily Data ADJ'!$1:$1048576,MATCH(Calc!$A2262,'Daily Data ADJ'!$A:$A,0),MATCH("UPRO, CBOE BZX: Close",'Daily Data ADJ'!$1:$1,0))</f>
        <v>47.688901360000003</v>
      </c>
      <c r="F2262">
        <f>INDEX('Daily Data ADJ'!$1:$1048576,MATCH(Calc!$A2262,'Daily Data ADJ'!$A:$A,0),MATCH("ES1!, CME_MINI: Close",'Daily Data ADJ'!$1:$1,0))</f>
        <v>4175.25</v>
      </c>
      <c r="G2262">
        <f>INDEX('Daily Data ADJ'!$1:$1048576,MATCH(Calc!$A2262,'Daily Data ADJ'!$A:$A,0),MATCH("ES2!, CME_MINI: Close",'Daily Data ADJ'!$1:$1,0))</f>
        <v>4178</v>
      </c>
      <c r="H2262">
        <f>INDEX('QUANDL MULTPL SP500_DIV_YIELD_M'!$A:$G,MATCH(Calc!$A2262,'QUANDL MULTPL SP500_DIV_YIELD_M'!$A:$A,1),MATCH('QUANDL MULTPL SP500_DIV_YIELD_M'!$E$1,'QUANDL MULTPL SP500_DIV_YIELD_M'!$A$1:$G$1,0))</f>
        <v>1.51</v>
      </c>
      <c r="I2262" s="5">
        <f t="shared" si="210"/>
        <v>1.7737176788317321E-2</v>
      </c>
      <c r="J2262" s="1">
        <f>A2262/24/60/60+DATE(1970,1,1)</f>
        <v>44714.5625</v>
      </c>
      <c r="K2262" s="3">
        <f t="shared" si="213"/>
        <v>1</v>
      </c>
      <c r="L2262" s="6">
        <f>(1+Chart!$F$4)^(1/(365/K2262))-1</f>
        <v>6.6592785027408397E-5</v>
      </c>
      <c r="M2262" s="6">
        <f t="shared" si="214"/>
        <v>2.2646131534909131E-5</v>
      </c>
      <c r="N2262" s="6">
        <f t="shared" si="215"/>
        <v>4.8170225222632368E-5</v>
      </c>
      <c r="O2262">
        <f>O2261*(B2262/B2261)</f>
        <v>412.00192998000529</v>
      </c>
      <c r="P2262">
        <f t="shared" si="211"/>
        <v>2022</v>
      </c>
      <c r="Q2262" s="1">
        <f t="shared" si="212"/>
        <v>44714.5625</v>
      </c>
      <c r="R2262">
        <f>IF(B2263="",R2261,IF(Q2262&gt;=Chart!$F$2,E2262,0))</f>
        <v>47.688901360000003</v>
      </c>
      <c r="S2262">
        <f>IF(B2263="",S2261,IFERROR(IF(AND(R2262&gt;0,R2261=0),R2262,(1+(B2263/B2262-1)*Calc!$Z$1)*S2261),0))</f>
        <v>45.852823553752827</v>
      </c>
      <c r="T2262">
        <f>IF(B2263="",T2261,IFERROR(IF(AND(R2262&gt;0,R2261=0),R2262,(1+(B2263/B2262-1)*Calc!$Z$1-L2263)*T2261),0))</f>
        <v>44.309486118401999</v>
      </c>
      <c r="U2262">
        <f>IF(B2263="",U2261,IFERROR(IF(AND(R2262&gt;0,R2261=0),R2262,(1+(B2263/B2262-1)*Calc!$Z$1-M2263*2)*U2261),0))</f>
        <v>45.663625035053947</v>
      </c>
      <c r="V2262">
        <f>IF(B2263="",V2261,IFERROR(IF(AND(R2262&gt;0,R2261=0),R2262,(1+(B2263/B2262-1)*Calc!$Z$1-N2263*2)*V2261),0))</f>
        <v>44.862197600222331</v>
      </c>
      <c r="W2262">
        <f>IF(ISNUMBER(C2262),C2262,W2261)</f>
        <v>0.83</v>
      </c>
      <c r="Y2262" s="1">
        <f>IF(AND(Q2262&gt;=Chart!$F$2,Q2262&lt;=Chart!$F$3),Q2262,#N/A)</f>
        <v>44714.5625</v>
      </c>
      <c r="Z2262">
        <f>IF(AND(Q2262&gt;=Chart!$F$2,Q2262&lt;=Chart!$F$3),R2262,#N/A)</f>
        <v>47.688901360000003</v>
      </c>
      <c r="AA2262">
        <f>IF(AND(Q2262&gt;=Chart!$F$2,Q2262&lt;=Chart!$F$3),S2262,#N/A)</f>
        <v>45.852823553752827</v>
      </c>
      <c r="AB2262">
        <f>IF(AND(Q2262&gt;=Chart!$F$2,Q2262&lt;=Chart!$F$3),T2262,#N/A)</f>
        <v>44.309486118401999</v>
      </c>
      <c r="AC2262">
        <f>IF(AND(Q2262&gt;=Chart!$F$2,Q2262&lt;=Chart!$F$3),U2262,#N/A)</f>
        <v>45.663625035053947</v>
      </c>
      <c r="AD2262">
        <f>IF(AND(Q2262&gt;=Chart!$F$2,Q2262&lt;=Chart!$F$3),V2262,#N/A)</f>
        <v>44.862197600222331</v>
      </c>
      <c r="AE2262">
        <f>IF(AND(Q2262&gt;=Chart!$F$2,Q2262&lt;=Chart!$F$3),I2262,#N/A)</f>
        <v>1.7737176788317321E-2</v>
      </c>
      <c r="AF2262">
        <f>IF(AND(Q2262&gt;=Chart!$F$2,Q2262&lt;=Chart!$F$3),H2262/100,#N/A)</f>
        <v>1.5100000000000001E-2</v>
      </c>
      <c r="AG2262">
        <f>IF(AND(Q2262&gt;=Chart!$F$2,Q2262&lt;=Chart!$F$3),W2262/100,#N/A)</f>
        <v>8.3000000000000001E-3</v>
      </c>
    </row>
    <row r="2263" spans="1:33" x14ac:dyDescent="0.25">
      <c r="A2263">
        <v>1654263000</v>
      </c>
      <c r="B2263">
        <f>INDEX('Daily Data ADJ'!$1:$1048576,MATCH(Calc!$A2263,'Daily Data ADJ'!$A:$A,0),MATCH("SPY, CBOE BZX: Close",'Daily Data ADJ'!$1:$1,0))</f>
        <v>405.24035634000001</v>
      </c>
      <c r="C2263">
        <f>INDEX('Daily Data ADJ'!$1:$1048576,MATCH(Calc!$A2263,'Daily Data ADJ'!$A:$A,0),MATCH("EFFR, FRED: Close",'Daily Data ADJ'!$1:$1,0))</f>
        <v>0.83</v>
      </c>
      <c r="D2263">
        <f>INDEX('Daily Data ADJ'!$1:$1048576,MATCH(Calc!$A2263,'Daily Data ADJ'!$A:$A,1),MATCH("SOFR, FRED: Close",'Daily Data ADJ'!$1:$1,0))</f>
        <v>0.78</v>
      </c>
      <c r="E2263">
        <f>INDEX('Daily Data ADJ'!$1:$1048576,MATCH(Calc!$A2263,'Daily Data ADJ'!$A:$A,0),MATCH("UPRO, CBOE BZX: Close",'Daily Data ADJ'!$1:$1,0))</f>
        <v>45.368200850000001</v>
      </c>
      <c r="F2263">
        <f>INDEX('Daily Data ADJ'!$1:$1048576,MATCH(Calc!$A2263,'Daily Data ADJ'!$A:$A,0),MATCH("ES1!, CME_MINI: Close",'Daily Data ADJ'!$1:$1,0))</f>
        <v>4107</v>
      </c>
      <c r="G2263">
        <f>INDEX('Daily Data ADJ'!$1:$1048576,MATCH(Calc!$A2263,'Daily Data ADJ'!$A:$A,0),MATCH("ES2!, CME_MINI: Close",'Daily Data ADJ'!$1:$1,0))</f>
        <v>4109.5</v>
      </c>
      <c r="H2263">
        <f>INDEX('QUANDL MULTPL SP500_DIV_YIELD_M'!$A:$G,MATCH(Calc!$A2263,'QUANDL MULTPL SP500_DIV_YIELD_M'!$A:$A,1),MATCH('QUANDL MULTPL SP500_DIV_YIELD_M'!$E$1,'QUANDL MULTPL SP500_DIV_YIELD_M'!$A$1:$G$1,0))</f>
        <v>1.51</v>
      </c>
      <c r="I2263" s="5">
        <f t="shared" si="210"/>
        <v>1.7537091419113859E-2</v>
      </c>
      <c r="J2263" s="1">
        <f>A2263/24/60/60+DATE(1970,1,1)</f>
        <v>44715.5625</v>
      </c>
      <c r="K2263" s="3">
        <f t="shared" si="213"/>
        <v>1</v>
      </c>
      <c r="L2263" s="6">
        <f>(1+Chart!$F$4)^(1/(365/K2263))-1</f>
        <v>6.6592785027408397E-5</v>
      </c>
      <c r="M2263" s="6">
        <f t="shared" si="214"/>
        <v>2.2646131534909131E-5</v>
      </c>
      <c r="N2263" s="6">
        <f t="shared" si="215"/>
        <v>4.7631521066460181E-5</v>
      </c>
      <c r="O2263">
        <f>O2262*(B2263/B2262)</f>
        <v>405.24035634000523</v>
      </c>
      <c r="P2263">
        <f t="shared" si="211"/>
        <v>2022</v>
      </c>
      <c r="Q2263" s="1">
        <f t="shared" si="212"/>
        <v>44715.5625</v>
      </c>
      <c r="R2263">
        <f>IF(B2264="",R2262,IF(Q2263&gt;=Chart!$F$2,E2263,0))</f>
        <v>45.368200850000001</v>
      </c>
      <c r="S2263">
        <f>IF(B2264="",S2262,IFERROR(IF(AND(R2263&gt;0,R2262=0),R2263,(1+(B2264/B2263-1)*Calc!$Z$1)*S2262),0))</f>
        <v>46.27165749927893</v>
      </c>
      <c r="T2263">
        <f>IF(B2264="",T2262,IFERROR(IF(AND(R2263&gt;0,R2262=0),R2263,(1+(B2264/B2263-1)*Calc!$Z$1-L2264)*T2262),0))</f>
        <v>44.705370074236583</v>
      </c>
      <c r="U2263">
        <f>IF(B2264="",U2262,IFERROR(IF(AND(R2263&gt;0,R2262=0),R2263,(1+(B2264/B2263-1)*Calc!$Z$1-M2264*2)*U2262),0))</f>
        <v>46.074526015225032</v>
      </c>
      <c r="V2263">
        <f>IF(B2264="",V2262,IFERROR(IF(AND(R2263&gt;0,R2262=0),R2263,(1+(B2264/B2263-1)*Calc!$Z$1-N2264*2)*V2262),0))</f>
        <v>45.259166914347723</v>
      </c>
      <c r="W2263">
        <f>IF(ISNUMBER(C2263),C2263,W2262)</f>
        <v>0.83</v>
      </c>
      <c r="Y2263" s="1">
        <f>IF(AND(Q2263&gt;=Chart!$F$2,Q2263&lt;=Chart!$F$3),Q2263,#N/A)</f>
        <v>44715.5625</v>
      </c>
      <c r="Z2263">
        <f>IF(AND(Q2263&gt;=Chart!$F$2,Q2263&lt;=Chart!$F$3),R2263,#N/A)</f>
        <v>45.368200850000001</v>
      </c>
      <c r="AA2263">
        <f>IF(AND(Q2263&gt;=Chart!$F$2,Q2263&lt;=Chart!$F$3),S2263,#N/A)</f>
        <v>46.27165749927893</v>
      </c>
      <c r="AB2263">
        <f>IF(AND(Q2263&gt;=Chart!$F$2,Q2263&lt;=Chart!$F$3),T2263,#N/A)</f>
        <v>44.705370074236583</v>
      </c>
      <c r="AC2263">
        <f>IF(AND(Q2263&gt;=Chart!$F$2,Q2263&lt;=Chart!$F$3),U2263,#N/A)</f>
        <v>46.074526015225032</v>
      </c>
      <c r="AD2263">
        <f>IF(AND(Q2263&gt;=Chart!$F$2,Q2263&lt;=Chart!$F$3),V2263,#N/A)</f>
        <v>45.259166914347723</v>
      </c>
      <c r="AE2263">
        <f>IF(AND(Q2263&gt;=Chart!$F$2,Q2263&lt;=Chart!$F$3),I2263,#N/A)</f>
        <v>1.7537091419113859E-2</v>
      </c>
      <c r="AF2263">
        <f>IF(AND(Q2263&gt;=Chart!$F$2,Q2263&lt;=Chart!$F$3),H2263/100,#N/A)</f>
        <v>1.5100000000000001E-2</v>
      </c>
      <c r="AG2263">
        <f>IF(AND(Q2263&gt;=Chart!$F$2,Q2263&lt;=Chart!$F$3),W2263/100,#N/A)</f>
        <v>8.3000000000000001E-3</v>
      </c>
    </row>
    <row r="2264" spans="1:33" x14ac:dyDescent="0.25">
      <c r="A2264">
        <v>1654522200</v>
      </c>
      <c r="B2264">
        <f>INDEX('Daily Data ADJ'!$1:$1048576,MATCH(Calc!$A2264,'Daily Data ADJ'!$A:$A,0),MATCH("SPY, CBOE BZX: Close",'Daily Data ADJ'!$1:$1,0))</f>
        <v>406.47422014</v>
      </c>
      <c r="C2264">
        <f>INDEX('Daily Data ADJ'!$1:$1048576,MATCH(Calc!$A2264,'Daily Data ADJ'!$A:$A,0),MATCH("EFFR, FRED: Close",'Daily Data ADJ'!$1:$1,0))</f>
        <v>0.83</v>
      </c>
      <c r="D2264">
        <f>INDEX('Daily Data ADJ'!$1:$1048576,MATCH(Calc!$A2264,'Daily Data ADJ'!$A:$A,1),MATCH("SOFR, FRED: Close",'Daily Data ADJ'!$1:$1,0))</f>
        <v>0.78</v>
      </c>
      <c r="E2264">
        <f>INDEX('Daily Data ADJ'!$1:$1048576,MATCH(Calc!$A2264,'Daily Data ADJ'!$A:$A,0),MATCH("UPRO, CBOE BZX: Close",'Daily Data ADJ'!$1:$1,0))</f>
        <v>45.736724109999997</v>
      </c>
      <c r="F2264">
        <f>INDEX('Daily Data ADJ'!$1:$1048576,MATCH(Calc!$A2264,'Daily Data ADJ'!$A:$A,0),MATCH("ES1!, CME_MINI: Close",'Daily Data ADJ'!$1:$1,0))</f>
        <v>4120.5</v>
      </c>
      <c r="G2264">
        <f>INDEX('Daily Data ADJ'!$1:$1048576,MATCH(Calc!$A2264,'Daily Data ADJ'!$A:$A,0),MATCH("ES2!, CME_MINI: Close",'Daily Data ADJ'!$1:$1,0))</f>
        <v>4123</v>
      </c>
      <c r="H2264">
        <f>INDEX('QUANDL MULTPL SP500_DIV_YIELD_M'!$A:$G,MATCH(Calc!$A2264,'QUANDL MULTPL SP500_DIV_YIELD_M'!$A:$A,1),MATCH('QUANDL MULTPL SP500_DIV_YIELD_M'!$E$1,'QUANDL MULTPL SP500_DIV_YIELD_M'!$A$1:$G$1,0))</f>
        <v>1.51</v>
      </c>
      <c r="I2264" s="5">
        <f t="shared" si="210"/>
        <v>1.7529099507088808E-2</v>
      </c>
      <c r="J2264" s="1">
        <f>A2264/24/60/60+DATE(1970,1,1)</f>
        <v>44718.5625</v>
      </c>
      <c r="K2264" s="3">
        <f t="shared" si="213"/>
        <v>3</v>
      </c>
      <c r="L2264" s="6">
        <f>(1+Chart!$F$4)^(1/(365/K2264))-1</f>
        <v>1.9979165917494157E-4</v>
      </c>
      <c r="M2264" s="6">
        <f t="shared" si="214"/>
        <v>6.7939933158234211E-5</v>
      </c>
      <c r="N2264" s="6">
        <f t="shared" si="215"/>
        <v>1.4283680527227283E-4</v>
      </c>
      <c r="O2264">
        <f>O2263*(B2264/B2263)</f>
        <v>406.47422014000523</v>
      </c>
      <c r="P2264">
        <f t="shared" si="211"/>
        <v>2022</v>
      </c>
      <c r="Q2264" s="1">
        <f t="shared" si="212"/>
        <v>44718.5625</v>
      </c>
      <c r="R2264">
        <f>IF(B2265="",R2263,IF(Q2264&gt;=Chart!$F$2,E2264,0))</f>
        <v>45.736724109999997</v>
      </c>
      <c r="S2264">
        <f>IF(B2265="",S2263,IFERROR(IF(AND(R2264&gt;0,R2263=0),R2264,(1+(B2265/B2264-1)*Calc!$Z$1)*S2263),0))</f>
        <v>47.603207906049342</v>
      </c>
      <c r="T2264">
        <f>IF(B2265="",T2263,IFERROR(IF(AND(R2264&gt;0,R2263=0),R2264,(1+(B2265/B2264-1)*Calc!$Z$1-L2265)*T2263),0))</f>
        <v>45.988870680070796</v>
      </c>
      <c r="U2264">
        <f>IF(B2265="",U2263,IFERROR(IF(AND(R2264&gt;0,R2263=0),R2264,(1+(B2265/B2264-1)*Calc!$Z$1-M2265*2)*U2263),0))</f>
        <v>47.398316788413943</v>
      </c>
      <c r="V2264">
        <f>IF(B2265="",V2263,IFERROR(IF(AND(R2264&gt;0,R2263=0),R2264,(1+(B2265/B2264-1)*Calc!$Z$1-N2265*2)*V2263),0))</f>
        <v>46.557335667017441</v>
      </c>
      <c r="W2264">
        <f>IF(ISNUMBER(C2264),C2264,W2263)</f>
        <v>0.83</v>
      </c>
      <c r="Y2264" s="1">
        <f>IF(AND(Q2264&gt;=Chart!$F$2,Q2264&lt;=Chart!$F$3),Q2264,#N/A)</f>
        <v>44718.5625</v>
      </c>
      <c r="Z2264">
        <f>IF(AND(Q2264&gt;=Chart!$F$2,Q2264&lt;=Chart!$F$3),R2264,#N/A)</f>
        <v>45.736724109999997</v>
      </c>
      <c r="AA2264">
        <f>IF(AND(Q2264&gt;=Chart!$F$2,Q2264&lt;=Chart!$F$3),S2264,#N/A)</f>
        <v>47.603207906049342</v>
      </c>
      <c r="AB2264">
        <f>IF(AND(Q2264&gt;=Chart!$F$2,Q2264&lt;=Chart!$F$3),T2264,#N/A)</f>
        <v>45.988870680070796</v>
      </c>
      <c r="AC2264">
        <f>IF(AND(Q2264&gt;=Chart!$F$2,Q2264&lt;=Chart!$F$3),U2264,#N/A)</f>
        <v>47.398316788413943</v>
      </c>
      <c r="AD2264">
        <f>IF(AND(Q2264&gt;=Chart!$F$2,Q2264&lt;=Chart!$F$3),V2264,#N/A)</f>
        <v>46.557335667017441</v>
      </c>
      <c r="AE2264">
        <f>IF(AND(Q2264&gt;=Chart!$F$2,Q2264&lt;=Chart!$F$3),I2264,#N/A)</f>
        <v>1.7529099507088808E-2</v>
      </c>
      <c r="AF2264">
        <f>IF(AND(Q2264&gt;=Chart!$F$2,Q2264&lt;=Chart!$F$3),H2264/100,#N/A)</f>
        <v>1.5100000000000001E-2</v>
      </c>
      <c r="AG2264">
        <f>IF(AND(Q2264&gt;=Chart!$F$2,Q2264&lt;=Chart!$F$3),W2264/100,#N/A)</f>
        <v>8.3000000000000001E-3</v>
      </c>
    </row>
    <row r="2265" spans="1:33" x14ac:dyDescent="0.25">
      <c r="A2265">
        <v>1654608600</v>
      </c>
      <c r="B2265">
        <f>INDEX('Daily Data ADJ'!$1:$1048576,MATCH(Calc!$A2265,'Daily Data ADJ'!$A:$A,0),MATCH("SPY, CBOE BZX: Close",'Daily Data ADJ'!$1:$1,0))</f>
        <v>410.37322976000002</v>
      </c>
      <c r="C2265">
        <f>INDEX('Daily Data ADJ'!$1:$1048576,MATCH(Calc!$A2265,'Daily Data ADJ'!$A:$A,0),MATCH("EFFR, FRED: Close",'Daily Data ADJ'!$1:$1,0))</f>
        <v>0.83</v>
      </c>
      <c r="D2265">
        <f>INDEX('Daily Data ADJ'!$1:$1048576,MATCH(Calc!$A2265,'Daily Data ADJ'!$A:$A,1),MATCH("SOFR, FRED: Close",'Daily Data ADJ'!$1:$1,0))</f>
        <v>0.77</v>
      </c>
      <c r="E2265">
        <f>INDEX('Daily Data ADJ'!$1:$1048576,MATCH(Calc!$A2265,'Daily Data ADJ'!$A:$A,0),MATCH("UPRO, CBOE BZX: Close",'Daily Data ADJ'!$1:$1,0))</f>
        <v>47.05145572</v>
      </c>
      <c r="F2265">
        <f>INDEX('Daily Data ADJ'!$1:$1048576,MATCH(Calc!$A2265,'Daily Data ADJ'!$A:$A,0),MATCH("ES1!, CME_MINI: Close",'Daily Data ADJ'!$1:$1,0))</f>
        <v>4158.75</v>
      </c>
      <c r="G2265">
        <f>INDEX('Daily Data ADJ'!$1:$1048576,MATCH(Calc!$A2265,'Daily Data ADJ'!$A:$A,0),MATCH("ES2!, CME_MINI: Close",'Daily Data ADJ'!$1:$1,0))</f>
        <v>4161</v>
      </c>
      <c r="H2265">
        <f>INDEX('QUANDL MULTPL SP500_DIV_YIELD_M'!$A:$G,MATCH(Calc!$A2265,'QUANDL MULTPL SP500_DIV_YIELD_M'!$A:$A,1),MATCH('QUANDL MULTPL SP500_DIV_YIELD_M'!$E$1,'QUANDL MULTPL SP500_DIV_YIELD_M'!$A$1:$G$1,0))</f>
        <v>1.51</v>
      </c>
      <c r="I2265" s="5">
        <f t="shared" si="210"/>
        <v>1.726586871346536E-2</v>
      </c>
      <c r="J2265" s="1">
        <f>A2265/24/60/60+DATE(1970,1,1)</f>
        <v>44719.5625</v>
      </c>
      <c r="K2265" s="3">
        <f t="shared" si="213"/>
        <v>1</v>
      </c>
      <c r="L2265" s="6">
        <f>(1+Chart!$F$4)^(1/(365/K2265))-1</f>
        <v>6.6592785027408397E-5</v>
      </c>
      <c r="M2265" s="6">
        <f t="shared" si="214"/>
        <v>2.2646131534909131E-5</v>
      </c>
      <c r="N2265" s="6">
        <f t="shared" si="215"/>
        <v>4.6901120091646931E-5</v>
      </c>
      <c r="O2265">
        <f>O2264*(B2265/B2264)</f>
        <v>410.3732297600053</v>
      </c>
      <c r="P2265">
        <f t="shared" si="211"/>
        <v>2022</v>
      </c>
      <c r="Q2265" s="1">
        <f t="shared" si="212"/>
        <v>44719.5625</v>
      </c>
      <c r="R2265">
        <f>IF(B2266="",R2264,IF(Q2265&gt;=Chart!$F$2,E2265,0))</f>
        <v>47.05145572</v>
      </c>
      <c r="S2265">
        <f>IF(B2266="",S2264,IFERROR(IF(AND(R2265&gt;0,R2264=0),R2265,(1+(B2266/B2265-1)*Calc!$Z$1)*S2264),0))</f>
        <v>46.050556009927249</v>
      </c>
      <c r="T2265">
        <f>IF(B2266="",T2264,IFERROR(IF(AND(R2265&gt;0,R2264=0),R2265,(1+(B2266/B2265-1)*Calc!$Z$1-L2266)*T2264),0))</f>
        <v>44.485810350362947</v>
      </c>
      <c r="U2265">
        <f>IF(B2266="",U2264,IFERROR(IF(AND(R2265&gt;0,R2264=0),R2265,(1+(B2266/B2265-1)*Calc!$Z$1-M2266*2)*U2264),0))</f>
        <v>45.850200954426349</v>
      </c>
      <c r="V2265">
        <f>IF(B2266="",V2264,IFERROR(IF(AND(R2265&gt;0,R2264=0),R2265,(1+(B2266/B2265-1)*Calc!$Z$1-N2266*2)*V2264),0))</f>
        <v>45.034484468829021</v>
      </c>
      <c r="W2265">
        <f>IF(ISNUMBER(C2265),C2265,W2264)</f>
        <v>0.83</v>
      </c>
      <c r="Y2265" s="1">
        <f>IF(AND(Q2265&gt;=Chart!$F$2,Q2265&lt;=Chart!$F$3),Q2265,#N/A)</f>
        <v>44719.5625</v>
      </c>
      <c r="Z2265">
        <f>IF(AND(Q2265&gt;=Chart!$F$2,Q2265&lt;=Chart!$F$3),R2265,#N/A)</f>
        <v>47.05145572</v>
      </c>
      <c r="AA2265">
        <f>IF(AND(Q2265&gt;=Chart!$F$2,Q2265&lt;=Chart!$F$3),S2265,#N/A)</f>
        <v>46.050556009927249</v>
      </c>
      <c r="AB2265">
        <f>IF(AND(Q2265&gt;=Chart!$F$2,Q2265&lt;=Chart!$F$3),T2265,#N/A)</f>
        <v>44.485810350362947</v>
      </c>
      <c r="AC2265">
        <f>IF(AND(Q2265&gt;=Chart!$F$2,Q2265&lt;=Chart!$F$3),U2265,#N/A)</f>
        <v>45.850200954426349</v>
      </c>
      <c r="AD2265">
        <f>IF(AND(Q2265&gt;=Chart!$F$2,Q2265&lt;=Chart!$F$3),V2265,#N/A)</f>
        <v>45.034484468829021</v>
      </c>
      <c r="AE2265">
        <f>IF(AND(Q2265&gt;=Chart!$F$2,Q2265&lt;=Chart!$F$3),I2265,#N/A)</f>
        <v>1.726586871346536E-2</v>
      </c>
      <c r="AF2265">
        <f>IF(AND(Q2265&gt;=Chart!$F$2,Q2265&lt;=Chart!$F$3),H2265/100,#N/A)</f>
        <v>1.5100000000000001E-2</v>
      </c>
      <c r="AG2265">
        <f>IF(AND(Q2265&gt;=Chart!$F$2,Q2265&lt;=Chart!$F$3),W2265/100,#N/A)</f>
        <v>8.3000000000000001E-3</v>
      </c>
    </row>
    <row r="2266" spans="1:33" x14ac:dyDescent="0.25">
      <c r="A2266">
        <v>1654695000</v>
      </c>
      <c r="B2266">
        <f>INDEX('Daily Data ADJ'!$1:$1048576,MATCH(Calc!$A2266,'Daily Data ADJ'!$A:$A,0),MATCH("SPY, CBOE BZX: Close",'Daily Data ADJ'!$1:$1,0))</f>
        <v>405.91157824999999</v>
      </c>
      <c r="C2266">
        <f>INDEX('Daily Data ADJ'!$1:$1048576,MATCH(Calc!$A2266,'Daily Data ADJ'!$A:$A,0),MATCH("EFFR, FRED: Close",'Daily Data ADJ'!$1:$1,0))</f>
        <v>0.83</v>
      </c>
      <c r="D2266">
        <f>INDEX('Daily Data ADJ'!$1:$1048576,MATCH(Calc!$A2266,'Daily Data ADJ'!$A:$A,1),MATCH("SOFR, FRED: Close",'Daily Data ADJ'!$1:$1,0))</f>
        <v>0.76</v>
      </c>
      <c r="E2266">
        <f>INDEX('Daily Data ADJ'!$1:$1048576,MATCH(Calc!$A2266,'Daily Data ADJ'!$A:$A,0),MATCH("UPRO, CBOE BZX: Close",'Daily Data ADJ'!$1:$1,0))</f>
        <v>45.547482440000003</v>
      </c>
      <c r="F2266">
        <f>INDEX('Daily Data ADJ'!$1:$1048576,MATCH(Calc!$A2266,'Daily Data ADJ'!$A:$A,0),MATCH("ES1!, CME_MINI: Close",'Daily Data ADJ'!$1:$1,0))</f>
        <v>4114</v>
      </c>
      <c r="G2266">
        <f>INDEX('Daily Data ADJ'!$1:$1048576,MATCH(Calc!$A2266,'Daily Data ADJ'!$A:$A,0),MATCH("ES2!, CME_MINI: Close",'Daily Data ADJ'!$1:$1,0))</f>
        <v>4116</v>
      </c>
      <c r="H2266">
        <f>INDEX('QUANDL MULTPL SP500_DIV_YIELD_M'!$A:$G,MATCH(Calc!$A2266,'QUANDL MULTPL SP500_DIV_YIELD_M'!$A:$A,1),MATCH('QUANDL MULTPL SP500_DIV_YIELD_M'!$E$1,'QUANDL MULTPL SP500_DIV_YIELD_M'!$A$1:$G$1,0))</f>
        <v>1.51</v>
      </c>
      <c r="I2266" s="5">
        <f t="shared" si="210"/>
        <v>1.7045997965332904E-2</v>
      </c>
      <c r="J2266" s="1">
        <f>A2266/24/60/60+DATE(1970,1,1)</f>
        <v>44720.5625</v>
      </c>
      <c r="K2266" s="3">
        <f t="shared" si="213"/>
        <v>1</v>
      </c>
      <c r="L2266" s="6">
        <f>(1+Chart!$F$4)^(1/(365/K2266))-1</f>
        <v>6.6592785027408397E-5</v>
      </c>
      <c r="M2266" s="6">
        <f t="shared" si="214"/>
        <v>2.2646131534909131E-5</v>
      </c>
      <c r="N2266" s="6">
        <f t="shared" si="215"/>
        <v>4.6308867057476277E-5</v>
      </c>
      <c r="O2266">
        <f>O2265*(B2266/B2265)</f>
        <v>405.91157825000522</v>
      </c>
      <c r="P2266">
        <f t="shared" si="211"/>
        <v>2022</v>
      </c>
      <c r="Q2266" s="1">
        <f t="shared" si="212"/>
        <v>44720.5625</v>
      </c>
      <c r="R2266">
        <f>IF(B2267="",R2265,IF(Q2266&gt;=Chart!$F$2,E2266,0))</f>
        <v>45.547482440000003</v>
      </c>
      <c r="S2266">
        <f>IF(B2267="",S2265,IFERROR(IF(AND(R2266&gt;0,R2265=0),R2266,(1+(B2267/B2266-1)*Calc!$Z$1)*S2265),0))</f>
        <v>42.764910094450947</v>
      </c>
      <c r="T2266">
        <f>IF(B2267="",T2265,IFERROR(IF(AND(R2266&gt;0,R2265=0),R2266,(1+(B2267/B2266-1)*Calc!$Z$1-L2267)*T2265),0))</f>
        <v>41.308844522287437</v>
      </c>
      <c r="U2266">
        <f>IF(B2267="",U2265,IFERROR(IF(AND(R2266&gt;0,R2265=0),R2266,(1+(B2267/B2266-1)*Calc!$Z$1-M2267*2)*U2265),0))</f>
        <v>42.576773446287</v>
      </c>
      <c r="V2266">
        <f>IF(B2267="",V2265,IFERROR(IF(AND(R2266&gt;0,R2265=0),R2266,(1+(B2267/B2266-1)*Calc!$Z$1-N2267*2)*V2265),0))</f>
        <v>41.817332935579984</v>
      </c>
      <c r="W2266">
        <f>IF(ISNUMBER(C2266),C2266,W2265)</f>
        <v>0.83</v>
      </c>
      <c r="Y2266" s="1">
        <f>IF(AND(Q2266&gt;=Chart!$F$2,Q2266&lt;=Chart!$F$3),Q2266,#N/A)</f>
        <v>44720.5625</v>
      </c>
      <c r="Z2266">
        <f>IF(AND(Q2266&gt;=Chart!$F$2,Q2266&lt;=Chart!$F$3),R2266,#N/A)</f>
        <v>45.547482440000003</v>
      </c>
      <c r="AA2266">
        <f>IF(AND(Q2266&gt;=Chart!$F$2,Q2266&lt;=Chart!$F$3),S2266,#N/A)</f>
        <v>42.764910094450947</v>
      </c>
      <c r="AB2266">
        <f>IF(AND(Q2266&gt;=Chart!$F$2,Q2266&lt;=Chart!$F$3),T2266,#N/A)</f>
        <v>41.308844522287437</v>
      </c>
      <c r="AC2266">
        <f>IF(AND(Q2266&gt;=Chart!$F$2,Q2266&lt;=Chart!$F$3),U2266,#N/A)</f>
        <v>42.576773446287</v>
      </c>
      <c r="AD2266">
        <f>IF(AND(Q2266&gt;=Chart!$F$2,Q2266&lt;=Chart!$F$3),V2266,#N/A)</f>
        <v>41.817332935579984</v>
      </c>
      <c r="AE2266">
        <f>IF(AND(Q2266&gt;=Chart!$F$2,Q2266&lt;=Chart!$F$3),I2266,#N/A)</f>
        <v>1.7045997965332904E-2</v>
      </c>
      <c r="AF2266">
        <f>IF(AND(Q2266&gt;=Chart!$F$2,Q2266&lt;=Chart!$F$3),H2266/100,#N/A)</f>
        <v>1.5100000000000001E-2</v>
      </c>
      <c r="AG2266">
        <f>IF(AND(Q2266&gt;=Chart!$F$2,Q2266&lt;=Chart!$F$3),W2266/100,#N/A)</f>
        <v>8.3000000000000001E-3</v>
      </c>
    </row>
    <row r="2267" spans="1:33" x14ac:dyDescent="0.25">
      <c r="A2267">
        <v>1654781400</v>
      </c>
      <c r="B2267">
        <f>INDEX('Daily Data ADJ'!$1:$1048576,MATCH(Calc!$A2267,'Daily Data ADJ'!$A:$A,0),MATCH("SPY, CBOE BZX: Close",'Daily Data ADJ'!$1:$1,0))</f>
        <v>396.25782786000002</v>
      </c>
      <c r="C2267">
        <f>INDEX('Daily Data ADJ'!$1:$1048576,MATCH(Calc!$A2267,'Daily Data ADJ'!$A:$A,0),MATCH("EFFR, FRED: Close",'Daily Data ADJ'!$1:$1,0))</f>
        <v>0.83</v>
      </c>
      <c r="D2267">
        <f>INDEX('Daily Data ADJ'!$1:$1048576,MATCH(Calc!$A2267,'Daily Data ADJ'!$A:$A,1),MATCH("SOFR, FRED: Close",'Daily Data ADJ'!$1:$1,0))</f>
        <v>0.75</v>
      </c>
      <c r="E2267">
        <f>INDEX('Daily Data ADJ'!$1:$1048576,MATCH(Calc!$A2267,'Daily Data ADJ'!$A:$A,0),MATCH("UPRO, CBOE BZX: Close",'Daily Data ADJ'!$1:$1,0))</f>
        <v>42.270613480000002</v>
      </c>
      <c r="F2267">
        <f>INDEX('Daily Data ADJ'!$1:$1048576,MATCH(Calc!$A2267,'Daily Data ADJ'!$A:$A,0),MATCH("ES1!, CME_MINI: Close",'Daily Data ADJ'!$1:$1,0))</f>
        <v>4016.25</v>
      </c>
      <c r="G2267">
        <f>INDEX('Daily Data ADJ'!$1:$1048576,MATCH(Calc!$A2267,'Daily Data ADJ'!$A:$A,0),MATCH("ES2!, CME_MINI: Close",'Daily Data ADJ'!$1:$1,0))</f>
        <v>4017.5</v>
      </c>
      <c r="H2267">
        <f>INDEX('QUANDL MULTPL SP500_DIV_YIELD_M'!$A:$G,MATCH(Calc!$A2267,'QUANDL MULTPL SP500_DIV_YIELD_M'!$A:$A,1),MATCH('QUANDL MULTPL SP500_DIV_YIELD_M'!$E$1,'QUANDL MULTPL SP500_DIV_YIELD_M'!$A$1:$G$1,0))</f>
        <v>1.51</v>
      </c>
      <c r="I2267" s="5">
        <f t="shared" si="210"/>
        <v>1.6345523747628765E-2</v>
      </c>
      <c r="J2267" s="1">
        <f>A2267/24/60/60+DATE(1970,1,1)</f>
        <v>44721.5625</v>
      </c>
      <c r="K2267" s="3">
        <f t="shared" si="213"/>
        <v>1</v>
      </c>
      <c r="L2267" s="6">
        <f>(1+Chart!$F$4)^(1/(365/K2267))-1</f>
        <v>6.6592785027408397E-5</v>
      </c>
      <c r="M2267" s="6">
        <f t="shared" si="214"/>
        <v>2.2646131534909131E-5</v>
      </c>
      <c r="N2267" s="6">
        <f t="shared" si="215"/>
        <v>4.4421188701848635E-5</v>
      </c>
      <c r="O2267">
        <f>O2266*(B2267/B2266)</f>
        <v>396.25782786000514</v>
      </c>
      <c r="P2267">
        <f t="shared" si="211"/>
        <v>2022</v>
      </c>
      <c r="Q2267" s="1">
        <f t="shared" si="212"/>
        <v>44721.5625</v>
      </c>
      <c r="R2267">
        <f>IF(B2268="",R2266,IF(Q2267&gt;=Chart!$F$2,E2267,0))</f>
        <v>42.270613480000002</v>
      </c>
      <c r="S2267">
        <f>IF(B2268="",S2266,IFERROR(IF(AND(R2267&gt;0,R2266=0),R2267,(1+(B2268/B2267-1)*Calc!$Z$1)*S2266),0))</f>
        <v>39.044925387405435</v>
      </c>
      <c r="T2267">
        <f>IF(B2268="",T2266,IFERROR(IF(AND(R2267&gt;0,R2266=0),R2267,(1+(B2268/B2267-1)*Calc!$Z$1-L2268)*T2266),0))</f>
        <v>37.712767497920922</v>
      </c>
      <c r="U2267">
        <f>IF(B2268="",U2266,IFERROR(IF(AND(R2267&gt;0,R2266=0),R2267,(1+(B2268/B2267-1)*Calc!$Z$1-M2268*2)*U2266),0))</f>
        <v>38.871225754715859</v>
      </c>
      <c r="V2267">
        <f>IF(B2268="",V2266,IFERROR(IF(AND(R2267&gt;0,R2266=0),R2267,(1+(B2268/B2267-1)*Calc!$Z$1-N2268*2)*V2266),0))</f>
        <v>38.17345142751175</v>
      </c>
      <c r="W2267">
        <f>IF(ISNUMBER(C2267),C2267,W2266)</f>
        <v>0.83</v>
      </c>
      <c r="Y2267" s="1">
        <f>IF(AND(Q2267&gt;=Chart!$F$2,Q2267&lt;=Chart!$F$3),Q2267,#N/A)</f>
        <v>44721.5625</v>
      </c>
      <c r="Z2267">
        <f>IF(AND(Q2267&gt;=Chart!$F$2,Q2267&lt;=Chart!$F$3),R2267,#N/A)</f>
        <v>42.270613480000002</v>
      </c>
      <c r="AA2267">
        <f>IF(AND(Q2267&gt;=Chart!$F$2,Q2267&lt;=Chart!$F$3),S2267,#N/A)</f>
        <v>39.044925387405435</v>
      </c>
      <c r="AB2267">
        <f>IF(AND(Q2267&gt;=Chart!$F$2,Q2267&lt;=Chart!$F$3),T2267,#N/A)</f>
        <v>37.712767497920922</v>
      </c>
      <c r="AC2267">
        <f>IF(AND(Q2267&gt;=Chart!$F$2,Q2267&lt;=Chart!$F$3),U2267,#N/A)</f>
        <v>38.871225754715859</v>
      </c>
      <c r="AD2267">
        <f>IF(AND(Q2267&gt;=Chart!$F$2,Q2267&lt;=Chart!$F$3),V2267,#N/A)</f>
        <v>38.17345142751175</v>
      </c>
      <c r="AE2267">
        <f>IF(AND(Q2267&gt;=Chart!$F$2,Q2267&lt;=Chart!$F$3),I2267,#N/A)</f>
        <v>1.6345523747628765E-2</v>
      </c>
      <c r="AF2267">
        <f>IF(AND(Q2267&gt;=Chart!$F$2,Q2267&lt;=Chart!$F$3),H2267/100,#N/A)</f>
        <v>1.5100000000000001E-2</v>
      </c>
      <c r="AG2267">
        <f>IF(AND(Q2267&gt;=Chart!$F$2,Q2267&lt;=Chart!$F$3),W2267/100,#N/A)</f>
        <v>8.3000000000000001E-3</v>
      </c>
    </row>
    <row r="2268" spans="1:33" x14ac:dyDescent="0.25">
      <c r="A2268">
        <v>1654867800</v>
      </c>
      <c r="B2268">
        <f>INDEX('Daily Data ADJ'!$1:$1048576,MATCH(Calc!$A2268,'Daily Data ADJ'!$A:$A,0),MATCH("SPY, CBOE BZX: Close",'Daily Data ADJ'!$1:$1,0))</f>
        <v>384.76808813000002</v>
      </c>
      <c r="C2268">
        <f>INDEX('Daily Data ADJ'!$1:$1048576,MATCH(Calc!$A2268,'Daily Data ADJ'!$A:$A,0),MATCH("EFFR, FRED: Close",'Daily Data ADJ'!$1:$1,0))</f>
        <v>0.83</v>
      </c>
      <c r="D2268">
        <f>INDEX('Daily Data ADJ'!$1:$1048576,MATCH(Calc!$A2268,'Daily Data ADJ'!$A:$A,1),MATCH("SOFR, FRED: Close",'Daily Data ADJ'!$1:$1,0))</f>
        <v>0.75</v>
      </c>
      <c r="E2268">
        <f>INDEX('Daily Data ADJ'!$1:$1048576,MATCH(Calc!$A2268,'Daily Data ADJ'!$A:$A,0),MATCH("UPRO, CBOE BZX: Close",'Daily Data ADJ'!$1:$1,0))</f>
        <v>38.575420829999999</v>
      </c>
      <c r="F2268">
        <f>INDEX('Daily Data ADJ'!$1:$1048576,MATCH(Calc!$A2268,'Daily Data ADJ'!$A:$A,0),MATCH("ES1!, CME_MINI: Close",'Daily Data ADJ'!$1:$1,0))</f>
        <v>3900.5</v>
      </c>
      <c r="G2268">
        <f>INDEX('Daily Data ADJ'!$1:$1048576,MATCH(Calc!$A2268,'Daily Data ADJ'!$A:$A,0),MATCH("ES2!, CME_MINI: Close",'Daily Data ADJ'!$1:$1,0))</f>
        <v>3913</v>
      </c>
      <c r="H2268">
        <f>INDEX('QUANDL MULTPL SP500_DIV_YIELD_M'!$A:$G,MATCH(Calc!$A2268,'QUANDL MULTPL SP500_DIV_YIELD_M'!$A:$A,1),MATCH('QUANDL MULTPL SP500_DIV_YIELD_M'!$E$1,'QUANDL MULTPL SP500_DIV_YIELD_M'!$A$1:$G$1,0))</f>
        <v>1.51</v>
      </c>
      <c r="I2268" s="5">
        <f t="shared" si="210"/>
        <v>2.7980622413247391E-2</v>
      </c>
      <c r="J2268" s="1">
        <f>A2268/24/60/60+DATE(1970,1,1)</f>
        <v>44722.5625</v>
      </c>
      <c r="K2268" s="3">
        <f t="shared" si="213"/>
        <v>1</v>
      </c>
      <c r="L2268" s="6">
        <f>(1+Chart!$F$4)^(1/(365/K2268))-1</f>
        <v>6.6592785027408397E-5</v>
      </c>
      <c r="M2268" s="6">
        <f t="shared" si="214"/>
        <v>2.2646131534909131E-5</v>
      </c>
      <c r="N2268" s="6">
        <f t="shared" si="215"/>
        <v>7.5609206349191993E-5</v>
      </c>
      <c r="O2268">
        <f>O2267*(B2268/B2267)</f>
        <v>384.76808813000503</v>
      </c>
      <c r="P2268">
        <f t="shared" si="211"/>
        <v>2022</v>
      </c>
      <c r="Q2268" s="1">
        <f t="shared" si="212"/>
        <v>44722.5625</v>
      </c>
      <c r="R2268">
        <f>IF(B2269="",R2267,IF(Q2268&gt;=Chart!$F$2,E2268,0))</f>
        <v>38.575420829999999</v>
      </c>
      <c r="S2268">
        <f>IF(B2269="",S2267,IFERROR(IF(AND(R2268&gt;0,R2267=0),R2268,(1+(B2269/B2268-1)*Calc!$Z$1)*S2267),0))</f>
        <v>34.597530089308016</v>
      </c>
      <c r="T2268">
        <f>IF(B2269="",T2267,IFERROR(IF(AND(R2268&gt;0,R2267=0),R2268,(1+(B2269/B2268-1)*Calc!$Z$1-L2269)*T2267),0))</f>
        <v>33.409576370269932</v>
      </c>
      <c r="U2268">
        <f>IF(B2269="",U2267,IFERROR(IF(AND(R2268&gt;0,R2267=0),R2268,(1+(B2269/B2268-1)*Calc!$Z$1-M2269*2)*U2267),0))</f>
        <v>34.43833382101235</v>
      </c>
      <c r="V2268">
        <f>IF(B2269="",V2267,IFERROR(IF(AND(R2268&gt;0,R2267=0),R2268,(1+(B2269/B2268-1)*Calc!$Z$1-N2269*2)*V2267),0))</f>
        <v>33.807364222073787</v>
      </c>
      <c r="W2268">
        <f>IF(ISNUMBER(C2268),C2268,W2267)</f>
        <v>0.83</v>
      </c>
      <c r="Y2268" s="1">
        <f>IF(AND(Q2268&gt;=Chart!$F$2,Q2268&lt;=Chart!$F$3),Q2268,#N/A)</f>
        <v>44722.5625</v>
      </c>
      <c r="Z2268">
        <f>IF(AND(Q2268&gt;=Chart!$F$2,Q2268&lt;=Chart!$F$3),R2268,#N/A)</f>
        <v>38.575420829999999</v>
      </c>
      <c r="AA2268">
        <f>IF(AND(Q2268&gt;=Chart!$F$2,Q2268&lt;=Chart!$F$3),S2268,#N/A)</f>
        <v>34.597530089308016</v>
      </c>
      <c r="AB2268">
        <f>IF(AND(Q2268&gt;=Chart!$F$2,Q2268&lt;=Chart!$F$3),T2268,#N/A)</f>
        <v>33.409576370269932</v>
      </c>
      <c r="AC2268">
        <f>IF(AND(Q2268&gt;=Chart!$F$2,Q2268&lt;=Chart!$F$3),U2268,#N/A)</f>
        <v>34.43833382101235</v>
      </c>
      <c r="AD2268">
        <f>IF(AND(Q2268&gt;=Chart!$F$2,Q2268&lt;=Chart!$F$3),V2268,#N/A)</f>
        <v>33.807364222073787</v>
      </c>
      <c r="AE2268">
        <f>IF(AND(Q2268&gt;=Chart!$F$2,Q2268&lt;=Chart!$F$3),I2268,#N/A)</f>
        <v>2.7980622413247391E-2</v>
      </c>
      <c r="AF2268">
        <f>IF(AND(Q2268&gt;=Chart!$F$2,Q2268&lt;=Chart!$F$3),H2268/100,#N/A)</f>
        <v>1.5100000000000001E-2</v>
      </c>
      <c r="AG2268">
        <f>IF(AND(Q2268&gt;=Chart!$F$2,Q2268&lt;=Chart!$F$3),W2268/100,#N/A)</f>
        <v>8.3000000000000001E-3</v>
      </c>
    </row>
    <row r="2269" spans="1:33" x14ac:dyDescent="0.25">
      <c r="A2269">
        <v>1655127000</v>
      </c>
      <c r="B2269">
        <f>INDEX('Daily Data ADJ'!$1:$1048576,MATCH(Calc!$A2269,'Daily Data ADJ'!$A:$A,0),MATCH("SPY, CBOE BZX: Close",'Daily Data ADJ'!$1:$1,0))</f>
        <v>370.15914070999997</v>
      </c>
      <c r="C2269">
        <f>INDEX('Daily Data ADJ'!$1:$1048576,MATCH(Calc!$A2269,'Daily Data ADJ'!$A:$A,0),MATCH("EFFR, FRED: Close",'Daily Data ADJ'!$1:$1,0))</f>
        <v>0.83</v>
      </c>
      <c r="D2269">
        <f>INDEX('Daily Data ADJ'!$1:$1048576,MATCH(Calc!$A2269,'Daily Data ADJ'!$A:$A,1),MATCH("SOFR, FRED: Close",'Daily Data ADJ'!$1:$1,0))</f>
        <v>0.73</v>
      </c>
      <c r="E2269">
        <f>INDEX('Daily Data ADJ'!$1:$1048576,MATCH(Calc!$A2269,'Daily Data ADJ'!$A:$A,0),MATCH("UPRO, CBOE BZX: Close",'Daily Data ADJ'!$1:$1,0))</f>
        <v>34.163101849999997</v>
      </c>
      <c r="F2269">
        <f>INDEX('Daily Data ADJ'!$1:$1048576,MATCH(Calc!$A2269,'Daily Data ADJ'!$A:$A,0),MATCH("ES1!, CME_MINI: Close",'Daily Data ADJ'!$1:$1,0))</f>
        <v>3753.5</v>
      </c>
      <c r="G2269">
        <f>INDEX('Daily Data ADJ'!$1:$1048576,MATCH(Calc!$A2269,'Daily Data ADJ'!$A:$A,0),MATCH("ES2!, CME_MINI: Close",'Daily Data ADJ'!$1:$1,0))</f>
        <v>3766.5</v>
      </c>
      <c r="H2269">
        <f>INDEX('QUANDL MULTPL SP500_DIV_YIELD_M'!$A:$G,MATCH(Calc!$A2269,'QUANDL MULTPL SP500_DIV_YIELD_M'!$A:$A,1),MATCH('QUANDL MULTPL SP500_DIV_YIELD_M'!$E$1,'QUANDL MULTPL SP500_DIV_YIELD_M'!$A$1:$G$1,0))</f>
        <v>1.51</v>
      </c>
      <c r="I2269" s="5">
        <f t="shared" si="210"/>
        <v>2.902587509301513E-2</v>
      </c>
      <c r="J2269" s="1">
        <f>A2269/24/60/60+DATE(1970,1,1)</f>
        <v>44725.5625</v>
      </c>
      <c r="K2269" s="3">
        <f t="shared" si="213"/>
        <v>3</v>
      </c>
      <c r="L2269" s="6">
        <f>(1+Chart!$F$4)^(1/(365/K2269))-1</f>
        <v>1.9979165917494157E-4</v>
      </c>
      <c r="M2269" s="6">
        <f t="shared" si="214"/>
        <v>6.7939933158234211E-5</v>
      </c>
      <c r="N2269" s="6">
        <f t="shared" si="215"/>
        <v>2.3519972963037539E-4</v>
      </c>
      <c r="O2269">
        <f>O2268*(B2269/B2268)</f>
        <v>370.15914071000475</v>
      </c>
      <c r="P2269">
        <f t="shared" si="211"/>
        <v>2022</v>
      </c>
      <c r="Q2269" s="1">
        <f t="shared" si="212"/>
        <v>44725.5625</v>
      </c>
      <c r="R2269">
        <f>IF(B2270="",R2268,IF(Q2269&gt;=Chart!$F$2,E2269,0))</f>
        <v>34.163101849999997</v>
      </c>
      <c r="S2269">
        <f>IF(B2270="",S2268,IFERROR(IF(AND(R2269&gt;0,R2268=0),R2269,(1+(B2270/B2269-1)*Calc!$Z$1)*S2268),0))</f>
        <v>34.28476841655467</v>
      </c>
      <c r="T2269">
        <f>IF(B2270="",T2268,IFERROR(IF(AND(R2269&gt;0,R2268=0),R2269,(1+(B2270/B2269-1)*Calc!$Z$1-L2270)*T2268),0))</f>
        <v>33.105328962425219</v>
      </c>
      <c r="U2269">
        <f>IF(B2270="",U2268,IFERROR(IF(AND(R2269&gt;0,R2268=0),R2269,(1+(B2270/B2269-1)*Calc!$Z$1-M2270*2)*U2268),0))</f>
        <v>34.125451492452719</v>
      </c>
      <c r="V2269">
        <f>IF(B2270="",V2268,IFERROR(IF(AND(R2269&gt;0,R2268=0),R2269,(1+(B2270/B2269-1)*Calc!$Z$1-N2270*2)*V2268),0))</f>
        <v>33.496047158724259</v>
      </c>
      <c r="W2269">
        <f>IF(ISNUMBER(C2269),C2269,W2268)</f>
        <v>0.83</v>
      </c>
      <c r="Y2269" s="1">
        <f>IF(AND(Q2269&gt;=Chart!$F$2,Q2269&lt;=Chart!$F$3),Q2269,#N/A)</f>
        <v>44725.5625</v>
      </c>
      <c r="Z2269">
        <f>IF(AND(Q2269&gt;=Chart!$F$2,Q2269&lt;=Chart!$F$3),R2269,#N/A)</f>
        <v>34.163101849999997</v>
      </c>
      <c r="AA2269">
        <f>IF(AND(Q2269&gt;=Chart!$F$2,Q2269&lt;=Chart!$F$3),S2269,#N/A)</f>
        <v>34.28476841655467</v>
      </c>
      <c r="AB2269">
        <f>IF(AND(Q2269&gt;=Chart!$F$2,Q2269&lt;=Chart!$F$3),T2269,#N/A)</f>
        <v>33.105328962425219</v>
      </c>
      <c r="AC2269">
        <f>IF(AND(Q2269&gt;=Chart!$F$2,Q2269&lt;=Chart!$F$3),U2269,#N/A)</f>
        <v>34.125451492452719</v>
      </c>
      <c r="AD2269">
        <f>IF(AND(Q2269&gt;=Chart!$F$2,Q2269&lt;=Chart!$F$3),V2269,#N/A)</f>
        <v>33.496047158724259</v>
      </c>
      <c r="AE2269">
        <f>IF(AND(Q2269&gt;=Chart!$F$2,Q2269&lt;=Chart!$F$3),I2269,#N/A)</f>
        <v>2.902587509301513E-2</v>
      </c>
      <c r="AF2269">
        <f>IF(AND(Q2269&gt;=Chart!$F$2,Q2269&lt;=Chart!$F$3),H2269/100,#N/A)</f>
        <v>1.5100000000000001E-2</v>
      </c>
      <c r="AG2269">
        <f>IF(AND(Q2269&gt;=Chart!$F$2,Q2269&lt;=Chart!$F$3),W2269/100,#N/A)</f>
        <v>8.3000000000000001E-3</v>
      </c>
    </row>
    <row r="2270" spans="1:33" x14ac:dyDescent="0.25">
      <c r="A2270">
        <v>1655213400</v>
      </c>
      <c r="B2270">
        <f>INDEX('Daily Data ADJ'!$1:$1048576,MATCH(Calc!$A2270,'Daily Data ADJ'!$A:$A,0),MATCH("SPY, CBOE BZX: Close",'Daily Data ADJ'!$1:$1,0))</f>
        <v>369.04372783000002</v>
      </c>
      <c r="C2270">
        <f>INDEX('Daily Data ADJ'!$1:$1048576,MATCH(Calc!$A2270,'Daily Data ADJ'!$A:$A,0),MATCH("EFFR, FRED: Close",'Daily Data ADJ'!$1:$1,0))</f>
        <v>0.83</v>
      </c>
      <c r="D2270">
        <f>INDEX('Daily Data ADJ'!$1:$1048576,MATCH(Calc!$A2270,'Daily Data ADJ'!$A:$A,1),MATCH("SOFR, FRED: Close",'Daily Data ADJ'!$1:$1,0))</f>
        <v>0.69</v>
      </c>
      <c r="E2270">
        <f>INDEX('Daily Data ADJ'!$1:$1048576,MATCH(Calc!$A2270,'Daily Data ADJ'!$A:$A,0),MATCH("UPRO, CBOE BZX: Close",'Daily Data ADJ'!$1:$1,0))</f>
        <v>33.82445886</v>
      </c>
      <c r="F2270">
        <f>INDEX('Daily Data ADJ'!$1:$1048576,MATCH(Calc!$A2270,'Daily Data ADJ'!$A:$A,0),MATCH("ES1!, CME_MINI: Close",'Daily Data ADJ'!$1:$1,0))</f>
        <v>3740.25</v>
      </c>
      <c r="G2270">
        <f>INDEX('Daily Data ADJ'!$1:$1048576,MATCH(Calc!$A2270,'Daily Data ADJ'!$A:$A,0),MATCH("ES2!, CME_MINI: Close",'Daily Data ADJ'!$1:$1,0))</f>
        <v>3755.25</v>
      </c>
      <c r="H2270">
        <f>INDEX('QUANDL MULTPL SP500_DIV_YIELD_M'!$A:$G,MATCH(Calc!$A2270,'QUANDL MULTPL SP500_DIV_YIELD_M'!$A:$A,1),MATCH('QUANDL MULTPL SP500_DIV_YIELD_M'!$E$1,'QUANDL MULTPL SP500_DIV_YIELD_M'!$A$1:$G$1,0))</f>
        <v>1.51</v>
      </c>
      <c r="I2270" s="5">
        <f t="shared" si="210"/>
        <v>3.1238467861508412E-2</v>
      </c>
      <c r="J2270" s="1">
        <f>A2270/24/60/60+DATE(1970,1,1)</f>
        <v>44726.5625</v>
      </c>
      <c r="K2270" s="3">
        <f t="shared" si="213"/>
        <v>1</v>
      </c>
      <c r="L2270" s="6">
        <f>(1+Chart!$F$4)^(1/(365/K2270))-1</f>
        <v>6.6592785027408397E-5</v>
      </c>
      <c r="M2270" s="6">
        <f t="shared" si="214"/>
        <v>2.2646131534909131E-5</v>
      </c>
      <c r="N2270" s="6">
        <f t="shared" si="215"/>
        <v>8.4278827766404163E-5</v>
      </c>
      <c r="O2270">
        <f>O2269*(B2270/B2269)</f>
        <v>369.04372783000474</v>
      </c>
      <c r="P2270">
        <f t="shared" si="211"/>
        <v>2022</v>
      </c>
      <c r="Q2270" s="1">
        <f t="shared" si="212"/>
        <v>44726.5625</v>
      </c>
      <c r="R2270">
        <f>IF(B2271="",R2269,IF(Q2270&gt;=Chart!$F$2,E2270,0))</f>
        <v>33.82445886</v>
      </c>
      <c r="S2270">
        <f>IF(B2271="",S2269,IFERROR(IF(AND(R2270&gt;0,R2269=0),R2270,(1+(B2271/B2270-1)*Calc!$Z$1)*S2269),0))</f>
        <v>35.751089457782044</v>
      </c>
      <c r="T2270">
        <f>IF(B2271="",T2269,IFERROR(IF(AND(R2270&gt;0,R2269=0),R2270,(1+(B2271/B2270-1)*Calc!$Z$1-L2271)*T2269),0))</f>
        <v>34.51900212672922</v>
      </c>
      <c r="U2270">
        <f>IF(B2271="",U2269,IFERROR(IF(AND(R2270&gt;0,R2269=0),R2270,(1+(B2271/B2270-1)*Calc!$Z$1-M2271*2)*U2269),0))</f>
        <v>35.583413108832794</v>
      </c>
      <c r="V2270">
        <f>IF(B2271="",V2269,IFERROR(IF(AND(R2270&gt;0,R2269=0),R2270,(1+(B2271/B2270-1)*Calc!$Z$1-N2271*2)*V2269),0))</f>
        <v>34.923077520366249</v>
      </c>
      <c r="W2270">
        <f>IF(ISNUMBER(C2270),C2270,W2269)</f>
        <v>0.83</v>
      </c>
      <c r="Y2270" s="1">
        <f>IF(AND(Q2270&gt;=Chart!$F$2,Q2270&lt;=Chart!$F$3),Q2270,#N/A)</f>
        <v>44726.5625</v>
      </c>
      <c r="Z2270">
        <f>IF(AND(Q2270&gt;=Chart!$F$2,Q2270&lt;=Chart!$F$3),R2270,#N/A)</f>
        <v>33.82445886</v>
      </c>
      <c r="AA2270">
        <f>IF(AND(Q2270&gt;=Chart!$F$2,Q2270&lt;=Chart!$F$3),S2270,#N/A)</f>
        <v>35.751089457782044</v>
      </c>
      <c r="AB2270">
        <f>IF(AND(Q2270&gt;=Chart!$F$2,Q2270&lt;=Chart!$F$3),T2270,#N/A)</f>
        <v>34.51900212672922</v>
      </c>
      <c r="AC2270">
        <f>IF(AND(Q2270&gt;=Chart!$F$2,Q2270&lt;=Chart!$F$3),U2270,#N/A)</f>
        <v>35.583413108832794</v>
      </c>
      <c r="AD2270">
        <f>IF(AND(Q2270&gt;=Chart!$F$2,Q2270&lt;=Chart!$F$3),V2270,#N/A)</f>
        <v>34.923077520366249</v>
      </c>
      <c r="AE2270">
        <f>IF(AND(Q2270&gt;=Chart!$F$2,Q2270&lt;=Chart!$F$3),I2270,#N/A)</f>
        <v>3.1238467861508412E-2</v>
      </c>
      <c r="AF2270">
        <f>IF(AND(Q2270&gt;=Chart!$F$2,Q2270&lt;=Chart!$F$3),H2270/100,#N/A)</f>
        <v>1.5100000000000001E-2</v>
      </c>
      <c r="AG2270">
        <f>IF(AND(Q2270&gt;=Chart!$F$2,Q2270&lt;=Chart!$F$3),W2270/100,#N/A)</f>
        <v>8.3000000000000001E-3</v>
      </c>
    </row>
    <row r="2271" spans="1:33" x14ac:dyDescent="0.25">
      <c r="A2271">
        <v>1655299800</v>
      </c>
      <c r="B2271">
        <f>INDEX('Daily Data ADJ'!$1:$1048576,MATCH(Calc!$A2271,'Daily Data ADJ'!$A:$A,0),MATCH("SPY, CBOE BZX: Close",'Daily Data ADJ'!$1:$1,0))</f>
        <v>374.30492308999999</v>
      </c>
      <c r="C2271">
        <f>INDEX('Daily Data ADJ'!$1:$1048576,MATCH(Calc!$A2271,'Daily Data ADJ'!$A:$A,0),MATCH("EFFR, FRED: Close",'Daily Data ADJ'!$1:$1,0))</f>
        <v>0.83</v>
      </c>
      <c r="D2271">
        <f>INDEX('Daily Data ADJ'!$1:$1048576,MATCH(Calc!$A2271,'Daily Data ADJ'!$A:$A,1),MATCH("SOFR, FRED: Close",'Daily Data ADJ'!$1:$1,0))</f>
        <v>0.7</v>
      </c>
      <c r="E2271">
        <f>INDEX('Daily Data ADJ'!$1:$1048576,MATCH(Calc!$A2271,'Daily Data ADJ'!$A:$A,0),MATCH("UPRO, CBOE BZX: Close",'Daily Data ADJ'!$1:$1,0))</f>
        <v>35.248751439999999</v>
      </c>
      <c r="F2271">
        <f>INDEX('Daily Data ADJ'!$1:$1048576,MATCH(Calc!$A2271,'Daily Data ADJ'!$A:$A,0),MATCH("ES1!, CME_MINI: Close",'Daily Data ADJ'!$1:$1,0))</f>
        <v>3793.5</v>
      </c>
      <c r="G2271">
        <f>INDEX('Daily Data ADJ'!$1:$1048576,MATCH(Calc!$A2271,'Daily Data ADJ'!$A:$A,0),MATCH("ES2!, CME_MINI: Close",'Daily Data ADJ'!$1:$1,0))</f>
        <v>3808.25</v>
      </c>
      <c r="H2271">
        <f>INDEX('QUANDL MULTPL SP500_DIV_YIELD_M'!$A:$G,MATCH(Calc!$A2271,'QUANDL MULTPL SP500_DIV_YIELD_M'!$A:$A,1),MATCH('QUANDL MULTPL SP500_DIV_YIELD_M'!$E$1,'QUANDL MULTPL SP500_DIV_YIELD_M'!$A$1:$G$1,0))</f>
        <v>1.51</v>
      </c>
      <c r="I2271" s="5">
        <f t="shared" si="210"/>
        <v>3.0743864819252731E-2</v>
      </c>
      <c r="J2271" s="1">
        <f>A2271/24/60/60+DATE(1970,1,1)</f>
        <v>44727.5625</v>
      </c>
      <c r="K2271" s="3">
        <f t="shared" si="213"/>
        <v>1</v>
      </c>
      <c r="L2271" s="6">
        <f>(1+Chart!$F$4)^(1/(365/K2271))-1</f>
        <v>6.6592785027408397E-5</v>
      </c>
      <c r="M2271" s="6">
        <f t="shared" si="214"/>
        <v>2.2646131534909131E-5</v>
      </c>
      <c r="N2271" s="6">
        <f t="shared" si="215"/>
        <v>8.2964374052307832E-5</v>
      </c>
      <c r="O2271">
        <f>O2270*(B2271/B2270)</f>
        <v>374.30492309000476</v>
      </c>
      <c r="P2271">
        <f t="shared" si="211"/>
        <v>2022</v>
      </c>
      <c r="Q2271" s="1">
        <f t="shared" si="212"/>
        <v>44727.5625</v>
      </c>
      <c r="R2271">
        <f>IF(B2272="",R2270,IF(Q2271&gt;=Chart!$F$2,E2271,0))</f>
        <v>35.248751439999999</v>
      </c>
      <c r="S2271">
        <f>IF(B2272="",S2270,IFERROR(IF(AND(R2271&gt;0,R2270=0),R2271,(1+(B2272/B2271-1)*Calc!$Z$1)*S2270),0))</f>
        <v>32.201436191612494</v>
      </c>
      <c r="T2271">
        <f>IF(B2272="",T2270,IFERROR(IF(AND(R2271&gt;0,R2270=0),R2271,(1+(B2272/B2271-1)*Calc!$Z$1-L2272)*T2270),0))</f>
        <v>31.089381599845709</v>
      </c>
      <c r="U2271">
        <f>IF(B2272="",U2270,IFERROR(IF(AND(R2271&gt;0,R2270=0),R2271,(1+(B2272/B2271-1)*Calc!$Z$1-M2272*2)*U2270),0))</f>
        <v>32.0473514596966</v>
      </c>
      <c r="V2271">
        <f>IF(B2272="",V2270,IFERROR(IF(AND(R2271&gt;0,R2270=0),R2271,(1+(B2272/B2271-1)*Calc!$Z$1-N2272*2)*V2270),0))</f>
        <v>31.449846187747266</v>
      </c>
      <c r="W2271">
        <f>IF(ISNUMBER(C2271),C2271,W2270)</f>
        <v>0.83</v>
      </c>
      <c r="Y2271" s="1">
        <f>IF(AND(Q2271&gt;=Chart!$F$2,Q2271&lt;=Chart!$F$3),Q2271,#N/A)</f>
        <v>44727.5625</v>
      </c>
      <c r="Z2271">
        <f>IF(AND(Q2271&gt;=Chart!$F$2,Q2271&lt;=Chart!$F$3),R2271,#N/A)</f>
        <v>35.248751439999999</v>
      </c>
      <c r="AA2271">
        <f>IF(AND(Q2271&gt;=Chart!$F$2,Q2271&lt;=Chart!$F$3),S2271,#N/A)</f>
        <v>32.201436191612494</v>
      </c>
      <c r="AB2271">
        <f>IF(AND(Q2271&gt;=Chart!$F$2,Q2271&lt;=Chart!$F$3),T2271,#N/A)</f>
        <v>31.089381599845709</v>
      </c>
      <c r="AC2271">
        <f>IF(AND(Q2271&gt;=Chart!$F$2,Q2271&lt;=Chart!$F$3),U2271,#N/A)</f>
        <v>32.0473514596966</v>
      </c>
      <c r="AD2271">
        <f>IF(AND(Q2271&gt;=Chart!$F$2,Q2271&lt;=Chart!$F$3),V2271,#N/A)</f>
        <v>31.449846187747266</v>
      </c>
      <c r="AE2271">
        <f>IF(AND(Q2271&gt;=Chart!$F$2,Q2271&lt;=Chart!$F$3),I2271,#N/A)</f>
        <v>3.0743864819252731E-2</v>
      </c>
      <c r="AF2271">
        <f>IF(AND(Q2271&gt;=Chart!$F$2,Q2271&lt;=Chart!$F$3),H2271/100,#N/A)</f>
        <v>1.5100000000000001E-2</v>
      </c>
      <c r="AG2271">
        <f>IF(AND(Q2271&gt;=Chart!$F$2,Q2271&lt;=Chart!$F$3),W2271/100,#N/A)</f>
        <v>8.3000000000000001E-3</v>
      </c>
    </row>
    <row r="2272" spans="1:33" x14ac:dyDescent="0.25">
      <c r="A2272">
        <v>1655386200</v>
      </c>
      <c r="B2272">
        <f>INDEX('Daily Data ADJ'!$1:$1048576,MATCH(Calc!$A2272,'Daily Data ADJ'!$A:$A,0),MATCH("SPY, CBOE BZX: Close",'Daily Data ADJ'!$1:$1,0))</f>
        <v>361.91693050999999</v>
      </c>
      <c r="C2272">
        <f>INDEX('Daily Data ADJ'!$1:$1048576,MATCH(Calc!$A2272,'Daily Data ADJ'!$A:$A,0),MATCH("EFFR, FRED: Close",'Daily Data ADJ'!$1:$1,0))</f>
        <v>1.58</v>
      </c>
      <c r="D2272">
        <f>INDEX('Daily Data ADJ'!$1:$1048576,MATCH(Calc!$A2272,'Daily Data ADJ'!$A:$A,1),MATCH("SOFR, FRED: Close",'Daily Data ADJ'!$1:$1,0))</f>
        <v>1.45</v>
      </c>
      <c r="E2272">
        <f>INDEX('Daily Data ADJ'!$1:$1048576,MATCH(Calc!$A2272,'Daily Data ADJ'!$A:$A,0),MATCH("UPRO, CBOE BZX: Close",'Daily Data ADJ'!$1:$1,0))</f>
        <v>31.872281610000002</v>
      </c>
      <c r="F2272">
        <f>INDEX('Daily Data ADJ'!$1:$1048576,MATCH(Calc!$A2272,'Daily Data ADJ'!$A:$A,0),MATCH("ES1!, CME_MINI: Close",'Daily Data ADJ'!$1:$1,0))</f>
        <v>3671.25</v>
      </c>
      <c r="G2272">
        <f>INDEX('Daily Data ADJ'!$1:$1048576,MATCH(Calc!$A2272,'Daily Data ADJ'!$A:$A,0),MATCH("ES2!, CME_MINI: Close",'Daily Data ADJ'!$1:$1,0))</f>
        <v>3685.5</v>
      </c>
      <c r="H2272">
        <f>INDEX('QUANDL MULTPL SP500_DIV_YIELD_M'!$A:$G,MATCH(Calc!$A2272,'QUANDL MULTPL SP500_DIV_YIELD_M'!$A:$A,1),MATCH('QUANDL MULTPL SP500_DIV_YIELD_M'!$E$1,'QUANDL MULTPL SP500_DIV_YIELD_M'!$A$1:$G$1,0))</f>
        <v>1.51</v>
      </c>
      <c r="I2272" s="5">
        <f t="shared" si="210"/>
        <v>3.0716677931843628E-2</v>
      </c>
      <c r="J2272" s="1">
        <f>A2272/24/60/60+DATE(1970,1,1)</f>
        <v>44728.5625</v>
      </c>
      <c r="K2272" s="3">
        <f t="shared" si="213"/>
        <v>1</v>
      </c>
      <c r="L2272" s="6">
        <f>(1+Chart!$F$4)^(1/(365/K2272))-1</f>
        <v>6.6592785027408397E-5</v>
      </c>
      <c r="M2272" s="6">
        <f t="shared" si="214"/>
        <v>4.2950180921597081E-5</v>
      </c>
      <c r="N2272" s="6">
        <f t="shared" si="215"/>
        <v>8.2892104126708333E-5</v>
      </c>
      <c r="O2272">
        <f>O2271*(B2272/B2271)</f>
        <v>361.91693051000459</v>
      </c>
      <c r="P2272">
        <f t="shared" si="211"/>
        <v>2022</v>
      </c>
      <c r="Q2272" s="1">
        <f t="shared" si="212"/>
        <v>44728.5625</v>
      </c>
      <c r="R2272">
        <f>IF(B2273="",R2271,IF(Q2272&gt;=Chart!$F$2,E2272,0))</f>
        <v>31.872281610000002</v>
      </c>
      <c r="S2272">
        <f>IF(B2273="",S2271,IFERROR(IF(AND(R2272&gt;0,R2271=0),R2272,(1+(B2273/B2272-1)*Calc!$Z$1)*S2271),0))</f>
        <v>32.409654824898162</v>
      </c>
      <c r="T2272">
        <f>IF(B2273="",T2271,IFERROR(IF(AND(R2272&gt;0,R2271=0),R2272,(1+(B2273/B2272-1)*Calc!$Z$1-L2273)*T2271),0))</f>
        <v>31.288339216426156</v>
      </c>
      <c r="U2272">
        <f>IF(B2273="",U2271,IFERROR(IF(AND(R2272&gt;0,R2271=0),R2272,(1+(B2273/B2272-1)*Calc!$Z$1-M2273*2)*U2271),0))</f>
        <v>32.251820882176311</v>
      </c>
      <c r="V2272">
        <f>IF(B2273="",V2271,IFERROR(IF(AND(R2272&gt;0,R2271=0),R2272,(1+(B2273/B2272-1)*Calc!$Z$1-N2273*2)*V2271),0))</f>
        <v>31.647856220955738</v>
      </c>
      <c r="W2272">
        <f>IF(ISNUMBER(C2272),C2272,W2271)</f>
        <v>1.58</v>
      </c>
      <c r="Y2272" s="1">
        <f>IF(AND(Q2272&gt;=Chart!$F$2,Q2272&lt;=Chart!$F$3),Q2272,#N/A)</f>
        <v>44728.5625</v>
      </c>
      <c r="Z2272">
        <f>IF(AND(Q2272&gt;=Chart!$F$2,Q2272&lt;=Chart!$F$3),R2272,#N/A)</f>
        <v>31.872281610000002</v>
      </c>
      <c r="AA2272">
        <f>IF(AND(Q2272&gt;=Chart!$F$2,Q2272&lt;=Chart!$F$3),S2272,#N/A)</f>
        <v>32.409654824898162</v>
      </c>
      <c r="AB2272">
        <f>IF(AND(Q2272&gt;=Chart!$F$2,Q2272&lt;=Chart!$F$3),T2272,#N/A)</f>
        <v>31.288339216426156</v>
      </c>
      <c r="AC2272">
        <f>IF(AND(Q2272&gt;=Chart!$F$2,Q2272&lt;=Chart!$F$3),U2272,#N/A)</f>
        <v>32.251820882176311</v>
      </c>
      <c r="AD2272">
        <f>IF(AND(Q2272&gt;=Chart!$F$2,Q2272&lt;=Chart!$F$3),V2272,#N/A)</f>
        <v>31.647856220955738</v>
      </c>
      <c r="AE2272">
        <f>IF(AND(Q2272&gt;=Chart!$F$2,Q2272&lt;=Chart!$F$3),I2272,#N/A)</f>
        <v>3.0716677931843628E-2</v>
      </c>
      <c r="AF2272">
        <f>IF(AND(Q2272&gt;=Chart!$F$2,Q2272&lt;=Chart!$F$3),H2272/100,#N/A)</f>
        <v>1.5100000000000001E-2</v>
      </c>
      <c r="AG2272">
        <f>IF(AND(Q2272&gt;=Chart!$F$2,Q2272&lt;=Chart!$F$3),W2272/100,#N/A)</f>
        <v>1.5800000000000002E-2</v>
      </c>
    </row>
    <row r="2273" spans="1:33" x14ac:dyDescent="0.25">
      <c r="A2273">
        <v>1655472600</v>
      </c>
      <c r="B2273">
        <f>INDEX('Daily Data ADJ'!$1:$1048576,MATCH(Calc!$A2273,'Daily Data ADJ'!$A:$A,0),MATCH("SPY, CBOE BZX: Close",'Daily Data ADJ'!$1:$1,0))</f>
        <v>362.69699766999997</v>
      </c>
      <c r="C2273">
        <f>INDEX('Daily Data ADJ'!$1:$1048576,MATCH(Calc!$A2273,'Daily Data ADJ'!$A:$A,0),MATCH("EFFR, FRED: Close",'Daily Data ADJ'!$1:$1,0))</f>
        <v>1.58</v>
      </c>
      <c r="D2273">
        <f>INDEX('Daily Data ADJ'!$1:$1048576,MATCH(Calc!$A2273,'Daily Data ADJ'!$A:$A,1),MATCH("SOFR, FRED: Close",'Daily Data ADJ'!$1:$1,0))</f>
        <v>1.45</v>
      </c>
      <c r="E2273">
        <f>INDEX('Daily Data ADJ'!$1:$1048576,MATCH(Calc!$A2273,'Daily Data ADJ'!$A:$A,0),MATCH("UPRO, CBOE BZX: Close",'Daily Data ADJ'!$1:$1,0))</f>
        <v>31.942002219999999</v>
      </c>
      <c r="F2273">
        <f>INDEX('Daily Data ADJ'!$1:$1048576,MATCH(Calc!$A2273,'Daily Data ADJ'!$A:$A,0),MATCH("ES1!, CME_MINI: Close",'Daily Data ADJ'!$1:$1,0))</f>
        <v>3675.75</v>
      </c>
      <c r="G2273">
        <f>INDEX('Daily Data ADJ'!$1:$1048576,MATCH(Calc!$A2273,'Daily Data ADJ'!$A:$A,0),MATCH("ES2!, CME_MINI: Close",'Daily Data ADJ'!$1:$1,0))</f>
        <v>3690.75</v>
      </c>
      <c r="H2273">
        <f>INDEX('QUANDL MULTPL SP500_DIV_YIELD_M'!$A:$G,MATCH(Calc!$A2273,'QUANDL MULTPL SP500_DIV_YIELD_M'!$A:$A,1),MATCH('QUANDL MULTPL SP500_DIV_YIELD_M'!$E$1,'QUANDL MULTPL SP500_DIV_YIELD_M'!$A$1:$G$1,0))</f>
        <v>1.51</v>
      </c>
      <c r="I2273" s="5">
        <f t="shared" si="210"/>
        <v>3.1523389017290904E-2</v>
      </c>
      <c r="J2273" s="1">
        <f>A2273/24/60/60+DATE(1970,1,1)</f>
        <v>44729.5625</v>
      </c>
      <c r="K2273" s="3">
        <f t="shared" si="213"/>
        <v>1</v>
      </c>
      <c r="L2273" s="6">
        <f>(1+Chart!$F$4)^(1/(365/K2273))-1</f>
        <v>6.6592785027408397E-5</v>
      </c>
      <c r="M2273" s="6">
        <f t="shared" si="214"/>
        <v>4.2950180921597081E-5</v>
      </c>
      <c r="N2273" s="6">
        <f t="shared" si="215"/>
        <v>8.503574693530247E-5</v>
      </c>
      <c r="O2273">
        <f>O2272*(B2273/B2272)</f>
        <v>362.69699767000458</v>
      </c>
      <c r="P2273">
        <f t="shared" si="211"/>
        <v>2022</v>
      </c>
      <c r="Q2273" s="1">
        <f t="shared" si="212"/>
        <v>44729.5625</v>
      </c>
      <c r="R2273">
        <f>IF(B2274="",R2272,IF(Q2273&gt;=Chart!$F$2,E2273,0))</f>
        <v>31.942002219999999</v>
      </c>
      <c r="S2273">
        <f>IF(B2274="",S2272,IFERROR(IF(AND(R2273&gt;0,R2272=0),R2273,(1+(B2274/B2273-1)*Calc!$Z$1)*S2272),0))</f>
        <v>34.857254351661162</v>
      </c>
      <c r="T2273">
        <f>IF(B2274="",T2272,IFERROR(IF(AND(R2273&gt;0,R2272=0),R2273,(1+(B2274/B2273-1)*Calc!$Z$1-L2274)*T2272),0))</f>
        <v>33.642921070498339</v>
      </c>
      <c r="U2273">
        <f>IF(B2274="",U2272,IFERROR(IF(AND(R2273&gt;0,R2272=0),R2273,(1+(B2274/B2273-1)*Calc!$Z$1-M2274*2)*U2272),0))</f>
        <v>34.676418194222855</v>
      </c>
      <c r="V2273">
        <f>IF(B2274="",V2272,IFERROR(IF(AND(R2273&gt;0,R2272=0),R2273,(1+(B2274/B2273-1)*Calc!$Z$1-N2274*2)*V2272),0))</f>
        <v>34.016301800696304</v>
      </c>
      <c r="W2273">
        <f>IF(ISNUMBER(C2273),C2273,W2272)</f>
        <v>1.58</v>
      </c>
      <c r="Y2273" s="1">
        <f>IF(AND(Q2273&gt;=Chart!$F$2,Q2273&lt;=Chart!$F$3),Q2273,#N/A)</f>
        <v>44729.5625</v>
      </c>
      <c r="Z2273">
        <f>IF(AND(Q2273&gt;=Chart!$F$2,Q2273&lt;=Chart!$F$3),R2273,#N/A)</f>
        <v>31.942002219999999</v>
      </c>
      <c r="AA2273">
        <f>IF(AND(Q2273&gt;=Chart!$F$2,Q2273&lt;=Chart!$F$3),S2273,#N/A)</f>
        <v>34.857254351661162</v>
      </c>
      <c r="AB2273">
        <f>IF(AND(Q2273&gt;=Chart!$F$2,Q2273&lt;=Chart!$F$3),T2273,#N/A)</f>
        <v>33.642921070498339</v>
      </c>
      <c r="AC2273">
        <f>IF(AND(Q2273&gt;=Chart!$F$2,Q2273&lt;=Chart!$F$3),U2273,#N/A)</f>
        <v>34.676418194222855</v>
      </c>
      <c r="AD2273">
        <f>IF(AND(Q2273&gt;=Chart!$F$2,Q2273&lt;=Chart!$F$3),V2273,#N/A)</f>
        <v>34.016301800696304</v>
      </c>
      <c r="AE2273">
        <f>IF(AND(Q2273&gt;=Chart!$F$2,Q2273&lt;=Chart!$F$3),I2273,#N/A)</f>
        <v>3.1523389017290904E-2</v>
      </c>
      <c r="AF2273">
        <f>IF(AND(Q2273&gt;=Chart!$F$2,Q2273&lt;=Chart!$F$3),H2273/100,#N/A)</f>
        <v>1.5100000000000001E-2</v>
      </c>
      <c r="AG2273">
        <f>IF(AND(Q2273&gt;=Chart!$F$2,Q2273&lt;=Chart!$F$3),W2273/100,#N/A)</f>
        <v>1.5800000000000002E-2</v>
      </c>
    </row>
    <row r="2274" spans="1:33" x14ac:dyDescent="0.25">
      <c r="A2274">
        <v>1655818200</v>
      </c>
      <c r="B2274">
        <f>INDEX('Daily Data ADJ'!$1:$1048576,MATCH(Calc!$A2274,'Daily Data ADJ'!$A:$A,0),MATCH("SPY, CBOE BZX: Close",'Daily Data ADJ'!$1:$1,0))</f>
        <v>371.82737363000001</v>
      </c>
      <c r="C2274">
        <f>INDEX('Daily Data ADJ'!$1:$1048576,MATCH(Calc!$A2274,'Daily Data ADJ'!$A:$A,0),MATCH("EFFR, FRED: Close",'Daily Data ADJ'!$1:$1,0))</f>
        <v>1.58</v>
      </c>
      <c r="D2274">
        <f>INDEX('Daily Data ADJ'!$1:$1048576,MATCH(Calc!$A2274,'Daily Data ADJ'!$A:$A,1),MATCH("SOFR, FRED: Close",'Daily Data ADJ'!$1:$1,0))</f>
        <v>1.45</v>
      </c>
      <c r="E2274">
        <f>INDEX('Daily Data ADJ'!$1:$1048576,MATCH(Calc!$A2274,'Daily Data ADJ'!$A:$A,0),MATCH("UPRO, CBOE BZX: Close",'Daily Data ADJ'!$1:$1,0))</f>
        <v>34.362303609999998</v>
      </c>
      <c r="F2274">
        <f>INDEX('Daily Data ADJ'!$1:$1048576,MATCH(Calc!$A2274,'Daily Data ADJ'!$A:$A,0),MATCH("ES1!, CME_MINI: Close",'Daily Data ADJ'!$1:$1,0))</f>
        <v>3767.75</v>
      </c>
      <c r="G2274">
        <f>INDEX('Daily Data ADJ'!$1:$1048576,MATCH(Calc!$A2274,'Daily Data ADJ'!$A:$A,0),MATCH("ES2!, CME_MINI: Close",'Daily Data ADJ'!$1:$1,0))</f>
        <v>3783.25</v>
      </c>
      <c r="H2274">
        <f>INDEX('QUANDL MULTPL SP500_DIV_YIELD_M'!$A:$G,MATCH(Calc!$A2274,'QUANDL MULTPL SP500_DIV_YIELD_M'!$A:$A,1),MATCH('QUANDL MULTPL SP500_DIV_YIELD_M'!$E$1,'QUANDL MULTPL SP500_DIV_YIELD_M'!$A$1:$G$1,0))</f>
        <v>1.51</v>
      </c>
      <c r="I2274" s="5">
        <f t="shared" si="210"/>
        <v>3.1657266123384598E-2</v>
      </c>
      <c r="J2274" s="1">
        <f>A2274/24/60/60+DATE(1970,1,1)</f>
        <v>44733.5625</v>
      </c>
      <c r="K2274" s="3">
        <f t="shared" si="213"/>
        <v>4</v>
      </c>
      <c r="L2274" s="6">
        <f>(1+Chart!$F$4)^(1/(365/K2274))-1</f>
        <v>2.6639774888526091E-4</v>
      </c>
      <c r="M2274" s="6">
        <f t="shared" si="214"/>
        <v>1.7181179231195998E-4</v>
      </c>
      <c r="N2274" s="6">
        <f t="shared" si="215"/>
        <v>3.4160907953761921E-4</v>
      </c>
      <c r="O2274">
        <f>O2273*(B2274/B2273)</f>
        <v>371.82737363000479</v>
      </c>
      <c r="P2274">
        <f t="shared" si="211"/>
        <v>2022</v>
      </c>
      <c r="Q2274" s="1">
        <f t="shared" si="212"/>
        <v>44733.5625</v>
      </c>
      <c r="R2274">
        <f>IF(B2275="",R2273,IF(Q2274&gt;=Chart!$F$2,E2274,0))</f>
        <v>34.362303609999998</v>
      </c>
      <c r="S2274">
        <f>IF(B2275="",S2273,IFERROR(IF(AND(R2274&gt;0,R2273=0),R2274,(1+(B2275/B2274-1)*Calc!$Z$1)*S2273),0))</f>
        <v>34.667666279141073</v>
      </c>
      <c r="T2274">
        <f>IF(B2275="",T2273,IFERROR(IF(AND(R2274&gt;0,R2273=0),R2274,(1+(B2275/B2274-1)*Calc!$Z$1-L2275)*T2273),0))</f>
        <v>33.457697362284357</v>
      </c>
      <c r="U2274">
        <f>IF(B2275="",U2273,IFERROR(IF(AND(R2274&gt;0,R2273=0),R2274,(1+(B2275/B2274-1)*Calc!$Z$1-M2275*2)*U2273),0))</f>
        <v>34.48483496992295</v>
      </c>
      <c r="V2274">
        <f>IF(B2275="",V2273,IFERROR(IF(AND(R2274&gt;0,R2273=0),R2274,(1+(B2275/B2274-1)*Calc!$Z$1-N2275*2)*V2273),0))</f>
        <v>33.82552287785817</v>
      </c>
      <c r="W2274">
        <f>IF(ISNUMBER(C2274),C2274,W2273)</f>
        <v>1.58</v>
      </c>
      <c r="Y2274" s="1">
        <f>IF(AND(Q2274&gt;=Chart!$F$2,Q2274&lt;=Chart!$F$3),Q2274,#N/A)</f>
        <v>44733.5625</v>
      </c>
      <c r="Z2274">
        <f>IF(AND(Q2274&gt;=Chart!$F$2,Q2274&lt;=Chart!$F$3),R2274,#N/A)</f>
        <v>34.362303609999998</v>
      </c>
      <c r="AA2274">
        <f>IF(AND(Q2274&gt;=Chart!$F$2,Q2274&lt;=Chart!$F$3),S2274,#N/A)</f>
        <v>34.667666279141073</v>
      </c>
      <c r="AB2274">
        <f>IF(AND(Q2274&gt;=Chart!$F$2,Q2274&lt;=Chart!$F$3),T2274,#N/A)</f>
        <v>33.457697362284357</v>
      </c>
      <c r="AC2274">
        <f>IF(AND(Q2274&gt;=Chart!$F$2,Q2274&lt;=Chart!$F$3),U2274,#N/A)</f>
        <v>34.48483496992295</v>
      </c>
      <c r="AD2274">
        <f>IF(AND(Q2274&gt;=Chart!$F$2,Q2274&lt;=Chart!$F$3),V2274,#N/A)</f>
        <v>33.82552287785817</v>
      </c>
      <c r="AE2274">
        <f>IF(AND(Q2274&gt;=Chart!$F$2,Q2274&lt;=Chart!$F$3),I2274,#N/A)</f>
        <v>3.1657266123384598E-2</v>
      </c>
      <c r="AF2274">
        <f>IF(AND(Q2274&gt;=Chart!$F$2,Q2274&lt;=Chart!$F$3),H2274/100,#N/A)</f>
        <v>1.5100000000000001E-2</v>
      </c>
      <c r="AG2274">
        <f>IF(AND(Q2274&gt;=Chart!$F$2,Q2274&lt;=Chart!$F$3),W2274/100,#N/A)</f>
        <v>1.5800000000000002E-2</v>
      </c>
    </row>
    <row r="2275" spans="1:33" x14ac:dyDescent="0.25">
      <c r="A2275">
        <v>1655904600</v>
      </c>
      <c r="B2275">
        <f>INDEX('Daily Data ADJ'!$1:$1048576,MATCH(Calc!$A2275,'Daily Data ADJ'!$A:$A,0),MATCH("SPY, CBOE BZX: Close",'Daily Data ADJ'!$1:$1,0))</f>
        <v>371.15325250000001</v>
      </c>
      <c r="C2275">
        <f>INDEX('Daily Data ADJ'!$1:$1048576,MATCH(Calc!$A2275,'Daily Data ADJ'!$A:$A,0),MATCH("EFFR, FRED: Close",'Daily Data ADJ'!$1:$1,0))</f>
        <v>1.58</v>
      </c>
      <c r="D2275">
        <f>INDEX('Daily Data ADJ'!$1:$1048576,MATCH(Calc!$A2275,'Daily Data ADJ'!$A:$A,1),MATCH("SOFR, FRED: Close",'Daily Data ADJ'!$1:$1,0))</f>
        <v>1.45</v>
      </c>
      <c r="E2275">
        <f>INDEX('Daily Data ADJ'!$1:$1048576,MATCH(Calc!$A2275,'Daily Data ADJ'!$A:$A,0),MATCH("UPRO, CBOE BZX: Close",'Daily Data ADJ'!$1:$1,0))</f>
        <v>34.153141759999997</v>
      </c>
      <c r="F2275">
        <f>INDEX('Daily Data ADJ'!$1:$1048576,MATCH(Calc!$A2275,'Daily Data ADJ'!$A:$A,0),MATCH("ES1!, CME_MINI: Close",'Daily Data ADJ'!$1:$1,0))</f>
        <v>3762.75</v>
      </c>
      <c r="G2275">
        <f>INDEX('Daily Data ADJ'!$1:$1048576,MATCH(Calc!$A2275,'Daily Data ADJ'!$A:$A,0),MATCH("ES2!, CME_MINI: Close",'Daily Data ADJ'!$1:$1,0))</f>
        <v>3778</v>
      </c>
      <c r="H2275">
        <f>INDEX('QUANDL MULTPL SP500_DIV_YIELD_M'!$A:$G,MATCH(Calc!$A2275,'QUANDL MULTPL SP500_DIV_YIELD_M'!$A:$A,1),MATCH('QUANDL MULTPL SP500_DIV_YIELD_M'!$E$1,'QUANDL MULTPL SP500_DIV_YIELD_M'!$A$1:$G$1,0))</f>
        <v>1.51</v>
      </c>
      <c r="I2275" s="5">
        <f t="shared" si="210"/>
        <v>3.1410369315402531E-2</v>
      </c>
      <c r="J2275" s="1">
        <f>A2275/24/60/60+DATE(1970,1,1)</f>
        <v>44734.5625</v>
      </c>
      <c r="K2275" s="3">
        <f t="shared" si="213"/>
        <v>1</v>
      </c>
      <c r="L2275" s="6">
        <f>(1+Chart!$F$4)^(1/(365/K2275))-1</f>
        <v>6.6592785027408397E-5</v>
      </c>
      <c r="M2275" s="6">
        <f t="shared" si="214"/>
        <v>4.2950180921597081E-5</v>
      </c>
      <c r="N2275" s="6">
        <f t="shared" si="215"/>
        <v>8.4735524688905883E-5</v>
      </c>
      <c r="O2275">
        <f>O2274*(B2275/B2274)</f>
        <v>371.15325250000478</v>
      </c>
      <c r="P2275">
        <f t="shared" si="211"/>
        <v>2022</v>
      </c>
      <c r="Q2275" s="1">
        <f t="shared" si="212"/>
        <v>44734.5625</v>
      </c>
      <c r="R2275">
        <f>IF(B2276="",R2274,IF(Q2275&gt;=Chart!$F$2,E2275,0))</f>
        <v>34.153141759999997</v>
      </c>
      <c r="S2275">
        <f>IF(B2276="",S2274,IFERROR(IF(AND(R2275&gt;0,R2274=0),R2275,(1+(B2276/B2275-1)*Calc!$Z$1)*S2274),0))</f>
        <v>35.687167349698143</v>
      </c>
      <c r="T2275">
        <f>IF(B2276="",T2274,IFERROR(IF(AND(R2275&gt;0,R2274=0),R2275,(1+(B2276/B2275-1)*Calc!$Z$1-L2276)*T2274),0))</f>
        <v>34.439387823209906</v>
      </c>
      <c r="U2275">
        <f>IF(B2276="",U2274,IFERROR(IF(AND(R2275&gt;0,R2274=0),R2275,(1+(B2276/B2275-1)*Calc!$Z$1-M2276*2)*U2274),0))</f>
        <v>35.495997107383111</v>
      </c>
      <c r="V2275">
        <f>IF(B2276="",V2274,IFERROR(IF(AND(R2275&gt;0,R2274=0),R2275,(1+(B2276/B2275-1)*Calc!$Z$1-N2276*2)*V2274),0))</f>
        <v>34.814554602675862</v>
      </c>
      <c r="W2275">
        <f>IF(ISNUMBER(C2275),C2275,W2274)</f>
        <v>1.58</v>
      </c>
      <c r="Y2275" s="1">
        <f>IF(AND(Q2275&gt;=Chart!$F$2,Q2275&lt;=Chart!$F$3),Q2275,#N/A)</f>
        <v>44734.5625</v>
      </c>
      <c r="Z2275">
        <f>IF(AND(Q2275&gt;=Chart!$F$2,Q2275&lt;=Chart!$F$3),R2275,#N/A)</f>
        <v>34.153141759999997</v>
      </c>
      <c r="AA2275">
        <f>IF(AND(Q2275&gt;=Chart!$F$2,Q2275&lt;=Chart!$F$3),S2275,#N/A)</f>
        <v>35.687167349698143</v>
      </c>
      <c r="AB2275">
        <f>IF(AND(Q2275&gt;=Chart!$F$2,Q2275&lt;=Chart!$F$3),T2275,#N/A)</f>
        <v>34.439387823209906</v>
      </c>
      <c r="AC2275">
        <f>IF(AND(Q2275&gt;=Chart!$F$2,Q2275&lt;=Chart!$F$3),U2275,#N/A)</f>
        <v>35.495997107383111</v>
      </c>
      <c r="AD2275">
        <f>IF(AND(Q2275&gt;=Chart!$F$2,Q2275&lt;=Chart!$F$3),V2275,#N/A)</f>
        <v>34.814554602675862</v>
      </c>
      <c r="AE2275">
        <f>IF(AND(Q2275&gt;=Chart!$F$2,Q2275&lt;=Chart!$F$3),I2275,#N/A)</f>
        <v>3.1410369315402531E-2</v>
      </c>
      <c r="AF2275">
        <f>IF(AND(Q2275&gt;=Chart!$F$2,Q2275&lt;=Chart!$F$3),H2275/100,#N/A)</f>
        <v>1.5100000000000001E-2</v>
      </c>
      <c r="AG2275">
        <f>IF(AND(Q2275&gt;=Chart!$F$2,Q2275&lt;=Chart!$F$3),W2275/100,#N/A)</f>
        <v>1.5800000000000002E-2</v>
      </c>
    </row>
    <row r="2276" spans="1:33" x14ac:dyDescent="0.25">
      <c r="A2276">
        <v>1655991000</v>
      </c>
      <c r="B2276">
        <f>INDEX('Daily Data ADJ'!$1:$1048576,MATCH(Calc!$A2276,'Daily Data ADJ'!$A:$A,0),MATCH("SPY, CBOE BZX: Close",'Daily Data ADJ'!$1:$1,0))</f>
        <v>374.79152391999997</v>
      </c>
      <c r="C2276">
        <f>INDEX('Daily Data ADJ'!$1:$1048576,MATCH(Calc!$A2276,'Daily Data ADJ'!$A:$A,0),MATCH("EFFR, FRED: Close",'Daily Data ADJ'!$1:$1,0))</f>
        <v>1.58</v>
      </c>
      <c r="D2276">
        <f>INDEX('Daily Data ADJ'!$1:$1048576,MATCH(Calc!$A2276,'Daily Data ADJ'!$A:$A,1),MATCH("SOFR, FRED: Close",'Daily Data ADJ'!$1:$1,0))</f>
        <v>1.44</v>
      </c>
      <c r="E2276">
        <f>INDEX('Daily Data ADJ'!$1:$1048576,MATCH(Calc!$A2276,'Daily Data ADJ'!$A:$A,0),MATCH("UPRO, CBOE BZX: Close",'Daily Data ADJ'!$1:$1,0))</f>
        <v>35.149150560000002</v>
      </c>
      <c r="F2276">
        <f>INDEX('Daily Data ADJ'!$1:$1048576,MATCH(Calc!$A2276,'Daily Data ADJ'!$A:$A,0),MATCH("ES1!, CME_MINI: Close",'Daily Data ADJ'!$1:$1,0))</f>
        <v>3799.75</v>
      </c>
      <c r="G2276">
        <f>INDEX('Daily Data ADJ'!$1:$1048576,MATCH(Calc!$A2276,'Daily Data ADJ'!$A:$A,0),MATCH("ES2!, CME_MINI: Close",'Daily Data ADJ'!$1:$1,0))</f>
        <v>3815</v>
      </c>
      <c r="H2276">
        <f>INDEX('QUANDL MULTPL SP500_DIV_YIELD_M'!$A:$G,MATCH(Calc!$A2276,'QUANDL MULTPL SP500_DIV_YIELD_M'!$A:$A,1),MATCH('QUANDL MULTPL SP500_DIV_YIELD_M'!$E$1,'QUANDL MULTPL SP500_DIV_YIELD_M'!$A$1:$G$1,0))</f>
        <v>1.51</v>
      </c>
      <c r="I2276" s="5">
        <f t="shared" si="210"/>
        <v>3.1250591921537452E-2</v>
      </c>
      <c r="J2276" s="1">
        <f>A2276/24/60/60+DATE(1970,1,1)</f>
        <v>44735.5625</v>
      </c>
      <c r="K2276" s="3">
        <f t="shared" si="213"/>
        <v>1</v>
      </c>
      <c r="L2276" s="6">
        <f>(1+Chart!$F$4)^(1/(365/K2276))-1</f>
        <v>6.6592785027408397E-5</v>
      </c>
      <c r="M2276" s="6">
        <f t="shared" si="214"/>
        <v>4.2950180921597081E-5</v>
      </c>
      <c r="N2276" s="6">
        <f t="shared" si="215"/>
        <v>8.4311040691398276E-5</v>
      </c>
      <c r="O2276">
        <f>O2275*(B2276/B2275)</f>
        <v>374.79152392000481</v>
      </c>
      <c r="P2276">
        <f t="shared" si="211"/>
        <v>2022</v>
      </c>
      <c r="Q2276" s="1">
        <f t="shared" si="212"/>
        <v>44735.5625</v>
      </c>
      <c r="R2276">
        <f>IF(B2277="",R2275,IF(Q2276&gt;=Chart!$F$2,E2276,0))</f>
        <v>35.149150560000002</v>
      </c>
      <c r="S2276">
        <f>IF(B2277="",S2275,IFERROR(IF(AND(R2276&gt;0,R2275=0),R2276,(1+(B2277/B2276-1)*Calc!$Z$1)*S2275),0))</f>
        <v>39.091069519128489</v>
      </c>
      <c r="T2276">
        <f>IF(B2277="",T2275,IFERROR(IF(AND(R2276&gt;0,R2275=0),R2276,(1+(B2277/B2276-1)*Calc!$Z$1-L2277)*T2275),0))</f>
        <v>37.72198126363017</v>
      </c>
      <c r="U2276">
        <f>IF(B2277="",U2275,IFERROR(IF(AND(R2276&gt;0,R2275=0),R2276,(1+(B2277/B2276-1)*Calc!$Z$1-M2277*2)*U2275),0))</f>
        <v>38.878616017905124</v>
      </c>
      <c r="V2276">
        <f>IF(B2277="",V2275,IFERROR(IF(AND(R2276&gt;0,R2275=0),R2276,(1+(B2277/B2276-1)*Calc!$Z$1-N2277*2)*V2275),0))</f>
        <v>38.129444416699471</v>
      </c>
      <c r="W2276">
        <f>IF(ISNUMBER(C2276),C2276,W2275)</f>
        <v>1.58</v>
      </c>
      <c r="Y2276" s="1">
        <f>IF(AND(Q2276&gt;=Chart!$F$2,Q2276&lt;=Chart!$F$3),Q2276,#N/A)</f>
        <v>44735.5625</v>
      </c>
      <c r="Z2276">
        <f>IF(AND(Q2276&gt;=Chart!$F$2,Q2276&lt;=Chart!$F$3),R2276,#N/A)</f>
        <v>35.149150560000002</v>
      </c>
      <c r="AA2276">
        <f>IF(AND(Q2276&gt;=Chart!$F$2,Q2276&lt;=Chart!$F$3),S2276,#N/A)</f>
        <v>39.091069519128489</v>
      </c>
      <c r="AB2276">
        <f>IF(AND(Q2276&gt;=Chart!$F$2,Q2276&lt;=Chart!$F$3),T2276,#N/A)</f>
        <v>37.72198126363017</v>
      </c>
      <c r="AC2276">
        <f>IF(AND(Q2276&gt;=Chart!$F$2,Q2276&lt;=Chart!$F$3),U2276,#N/A)</f>
        <v>38.878616017905124</v>
      </c>
      <c r="AD2276">
        <f>IF(AND(Q2276&gt;=Chart!$F$2,Q2276&lt;=Chart!$F$3),V2276,#N/A)</f>
        <v>38.129444416699471</v>
      </c>
      <c r="AE2276">
        <f>IF(AND(Q2276&gt;=Chart!$F$2,Q2276&lt;=Chart!$F$3),I2276,#N/A)</f>
        <v>3.1250591921537452E-2</v>
      </c>
      <c r="AF2276">
        <f>IF(AND(Q2276&gt;=Chart!$F$2,Q2276&lt;=Chart!$F$3),H2276/100,#N/A)</f>
        <v>1.5100000000000001E-2</v>
      </c>
      <c r="AG2276">
        <f>IF(AND(Q2276&gt;=Chart!$F$2,Q2276&lt;=Chart!$F$3),W2276/100,#N/A)</f>
        <v>1.5800000000000002E-2</v>
      </c>
    </row>
    <row r="2277" spans="1:33" x14ac:dyDescent="0.25">
      <c r="A2277">
        <v>1656077400</v>
      </c>
      <c r="B2277">
        <f>INDEX('Daily Data ADJ'!$1:$1048576,MATCH(Calc!$A2277,'Daily Data ADJ'!$A:$A,0),MATCH("SPY, CBOE BZX: Close",'Daily Data ADJ'!$1:$1,0))</f>
        <v>386.70760632999998</v>
      </c>
      <c r="C2277">
        <f>INDEX('Daily Data ADJ'!$1:$1048576,MATCH(Calc!$A2277,'Daily Data ADJ'!$A:$A,0),MATCH("EFFR, FRED: Close",'Daily Data ADJ'!$1:$1,0))</f>
        <v>1.58</v>
      </c>
      <c r="D2277">
        <f>INDEX('Daily Data ADJ'!$1:$1048576,MATCH(Calc!$A2277,'Daily Data ADJ'!$A:$A,1),MATCH("SOFR, FRED: Close",'Daily Data ADJ'!$1:$1,0))</f>
        <v>1.46</v>
      </c>
      <c r="E2277">
        <f>INDEX('Daily Data ADJ'!$1:$1048576,MATCH(Calc!$A2277,'Daily Data ADJ'!$A:$A,0),MATCH("UPRO, CBOE BZX: Close",'Daily Data ADJ'!$1:$1,0))</f>
        <v>38.485780040000002</v>
      </c>
      <c r="F2277">
        <f>INDEX('Daily Data ADJ'!$1:$1048576,MATCH(Calc!$A2277,'Daily Data ADJ'!$A:$A,0),MATCH("ES1!, CME_MINI: Close",'Daily Data ADJ'!$1:$1,0))</f>
        <v>3916.25</v>
      </c>
      <c r="G2277">
        <f>INDEX('Daily Data ADJ'!$1:$1048576,MATCH(Calc!$A2277,'Daily Data ADJ'!$A:$A,0),MATCH("ES2!, CME_MINI: Close",'Daily Data ADJ'!$1:$1,0))</f>
        <v>3931.5</v>
      </c>
      <c r="H2277">
        <f>INDEX('QUANDL MULTPL SP500_DIV_YIELD_M'!$A:$G,MATCH(Calc!$A2277,'QUANDL MULTPL SP500_DIV_YIELD_M'!$A:$A,1),MATCH('QUANDL MULTPL SP500_DIV_YIELD_M'!$E$1,'QUANDL MULTPL SP500_DIV_YIELD_M'!$A$1:$G$1,0))</f>
        <v>1.51</v>
      </c>
      <c r="I2277" s="5">
        <f t="shared" si="210"/>
        <v>3.0767342415534471E-2</v>
      </c>
      <c r="J2277" s="1">
        <f>A2277/24/60/60+DATE(1970,1,1)</f>
        <v>44736.5625</v>
      </c>
      <c r="K2277" s="3">
        <f t="shared" si="213"/>
        <v>1</v>
      </c>
      <c r="L2277" s="6">
        <f>(1+Chart!$F$4)^(1/(365/K2277))-1</f>
        <v>6.6592785027408397E-5</v>
      </c>
      <c r="M2277" s="6">
        <f t="shared" si="214"/>
        <v>4.2950180921597081E-5</v>
      </c>
      <c r="N2277" s="6">
        <f t="shared" si="215"/>
        <v>8.3026782172757052E-5</v>
      </c>
      <c r="O2277">
        <f>O2276*(B2277/B2276)</f>
        <v>386.70760633000498</v>
      </c>
      <c r="P2277">
        <f t="shared" si="211"/>
        <v>2022</v>
      </c>
      <c r="Q2277" s="1">
        <f t="shared" si="212"/>
        <v>44736.5625</v>
      </c>
      <c r="R2277">
        <f>IF(B2278="",R2276,IF(Q2277&gt;=Chart!$F$2,E2277,0))</f>
        <v>38.485780040000002</v>
      </c>
      <c r="S2277">
        <f>IF(B2278="",S2276,IFERROR(IF(AND(R2277&gt;0,R2276=0),R2277,(1+(B2278/B2277-1)*Calc!$Z$1)*S2276),0))</f>
        <v>38.643117609640754</v>
      </c>
      <c r="T2277">
        <f>IF(B2278="",T2276,IFERROR(IF(AND(R2277&gt;0,R2276=0),R2277,(1+(B2278/B2277-1)*Calc!$Z$1-L2278)*T2276),0))</f>
        <v>37.282181456442778</v>
      </c>
      <c r="U2277">
        <f>IF(B2278="",U2276,IFERROR(IF(AND(R2277&gt;0,R2276=0),R2277,(1+(B2278/B2277-1)*Calc!$Z$1-M2278*2)*U2276),0))</f>
        <v>38.423079161122239</v>
      </c>
      <c r="V2277">
        <f>IF(B2278="",V2276,IFERROR(IF(AND(R2277&gt;0,R2276=0),R2277,(1+(B2278/B2277-1)*Calc!$Z$1-N2278*2)*V2276),0))</f>
        <v>37.673169846293142</v>
      </c>
      <c r="W2277">
        <f>IF(ISNUMBER(C2277),C2277,W2276)</f>
        <v>1.58</v>
      </c>
      <c r="Y2277" s="1">
        <f>IF(AND(Q2277&gt;=Chart!$F$2,Q2277&lt;=Chart!$F$3),Q2277,#N/A)</f>
        <v>44736.5625</v>
      </c>
      <c r="Z2277">
        <f>IF(AND(Q2277&gt;=Chart!$F$2,Q2277&lt;=Chart!$F$3),R2277,#N/A)</f>
        <v>38.485780040000002</v>
      </c>
      <c r="AA2277">
        <f>IF(AND(Q2277&gt;=Chart!$F$2,Q2277&lt;=Chart!$F$3),S2277,#N/A)</f>
        <v>38.643117609640754</v>
      </c>
      <c r="AB2277">
        <f>IF(AND(Q2277&gt;=Chart!$F$2,Q2277&lt;=Chart!$F$3),T2277,#N/A)</f>
        <v>37.282181456442778</v>
      </c>
      <c r="AC2277">
        <f>IF(AND(Q2277&gt;=Chart!$F$2,Q2277&lt;=Chart!$F$3),U2277,#N/A)</f>
        <v>38.423079161122239</v>
      </c>
      <c r="AD2277">
        <f>IF(AND(Q2277&gt;=Chart!$F$2,Q2277&lt;=Chart!$F$3),V2277,#N/A)</f>
        <v>37.673169846293142</v>
      </c>
      <c r="AE2277">
        <f>IF(AND(Q2277&gt;=Chart!$F$2,Q2277&lt;=Chart!$F$3),I2277,#N/A)</f>
        <v>3.0767342415534471E-2</v>
      </c>
      <c r="AF2277">
        <f>IF(AND(Q2277&gt;=Chart!$F$2,Q2277&lt;=Chart!$F$3),H2277/100,#N/A)</f>
        <v>1.5100000000000001E-2</v>
      </c>
      <c r="AG2277">
        <f>IF(AND(Q2277&gt;=Chart!$F$2,Q2277&lt;=Chart!$F$3),W2277/100,#N/A)</f>
        <v>1.5800000000000002E-2</v>
      </c>
    </row>
    <row r="2278" spans="1:33" x14ac:dyDescent="0.25">
      <c r="A2278">
        <v>1656336600</v>
      </c>
      <c r="B2278">
        <f>INDEX('Daily Data ADJ'!$1:$1048576,MATCH(Calc!$A2278,'Daily Data ADJ'!$A:$A,0),MATCH("SPY, CBOE BZX: Close",'Daily Data ADJ'!$1:$1,0))</f>
        <v>385.23048796</v>
      </c>
      <c r="C2278">
        <f>INDEX('Daily Data ADJ'!$1:$1048576,MATCH(Calc!$A2278,'Daily Data ADJ'!$A:$A,0),MATCH("EFFR, FRED: Close",'Daily Data ADJ'!$1:$1,0))</f>
        <v>1.58</v>
      </c>
      <c r="D2278">
        <f>INDEX('Daily Data ADJ'!$1:$1048576,MATCH(Calc!$A2278,'Daily Data ADJ'!$A:$A,1),MATCH("SOFR, FRED: Close",'Daily Data ADJ'!$1:$1,0))</f>
        <v>1.5</v>
      </c>
      <c r="E2278">
        <f>INDEX('Daily Data ADJ'!$1:$1048576,MATCH(Calc!$A2278,'Daily Data ADJ'!$A:$A,0),MATCH("UPRO, CBOE BZX: Close",'Daily Data ADJ'!$1:$1,0))</f>
        <v>38.107296699999999</v>
      </c>
      <c r="F2278">
        <f>INDEX('Daily Data ADJ'!$1:$1048576,MATCH(Calc!$A2278,'Daily Data ADJ'!$A:$A,0),MATCH("ES1!, CME_MINI: Close",'Daily Data ADJ'!$1:$1,0))</f>
        <v>3903.75</v>
      </c>
      <c r="G2278">
        <f>INDEX('Daily Data ADJ'!$1:$1048576,MATCH(Calc!$A2278,'Daily Data ADJ'!$A:$A,0),MATCH("ES2!, CME_MINI: Close",'Daily Data ADJ'!$1:$1,0))</f>
        <v>3919.5</v>
      </c>
      <c r="H2278">
        <f>INDEX('QUANDL MULTPL SP500_DIV_YIELD_M'!$A:$G,MATCH(Calc!$A2278,'QUANDL MULTPL SP500_DIV_YIELD_M'!$A:$A,1),MATCH('QUANDL MULTPL SP500_DIV_YIELD_M'!$E$1,'QUANDL MULTPL SP500_DIV_YIELD_M'!$A$1:$G$1,0))</f>
        <v>1.51</v>
      </c>
      <c r="I2278" s="5">
        <f t="shared" si="210"/>
        <v>3.1336258610473844E-2</v>
      </c>
      <c r="J2278" s="1">
        <f>A2278/24/60/60+DATE(1970,1,1)</f>
        <v>44739.5625</v>
      </c>
      <c r="K2278" s="3">
        <f t="shared" si="213"/>
        <v>3</v>
      </c>
      <c r="L2278" s="6">
        <f>(1+Chart!$F$4)^(1/(365/K2278))-1</f>
        <v>1.9979165917494157E-4</v>
      </c>
      <c r="M2278" s="6">
        <f t="shared" si="214"/>
        <v>1.2885607699830715E-4</v>
      </c>
      <c r="N2278" s="6">
        <f t="shared" si="215"/>
        <v>2.5363736502748147E-4</v>
      </c>
      <c r="O2278">
        <f>O2277*(B2278/B2277)</f>
        <v>385.23048796000495</v>
      </c>
      <c r="P2278">
        <f t="shared" si="211"/>
        <v>2022</v>
      </c>
      <c r="Q2278" s="1">
        <f t="shared" si="212"/>
        <v>44739.5625</v>
      </c>
      <c r="R2278">
        <f>IF(B2279="",R2277,IF(Q2278&gt;=Chart!$F$2,E2278,0))</f>
        <v>38.107296699999999</v>
      </c>
      <c r="S2278">
        <f>IF(B2279="",S2277,IFERROR(IF(AND(R2278&gt;0,R2277=0),R2278,(1+(B2279/B2278-1)*Calc!$Z$1)*S2277),0))</f>
        <v>36.274350886563887</v>
      </c>
      <c r="T2278">
        <f>IF(B2279="",T2277,IFERROR(IF(AND(R2278&gt;0,R2277=0),R2278,(1+(B2279/B2278-1)*Calc!$Z$1-L2279)*T2277),0))</f>
        <v>34.994355409441695</v>
      </c>
      <c r="U2278">
        <f>IF(B2279="",U2277,IFERROR(IF(AND(R2278&gt;0,R2277=0),R2278,(1+(B2279/B2278-1)*Calc!$Z$1-M2279*2)*U2277),0))</f>
        <v>36.064499917465739</v>
      </c>
      <c r="V2278">
        <f>IF(B2279="",V2277,IFERROR(IF(AND(R2278&gt;0,R2277=0),R2278,(1+(B2279/B2278-1)*Calc!$Z$1-N2279*2)*V2277),0))</f>
        <v>35.357528871713818</v>
      </c>
      <c r="W2278">
        <f>IF(ISNUMBER(C2278),C2278,W2277)</f>
        <v>1.58</v>
      </c>
      <c r="Y2278" s="1">
        <f>IF(AND(Q2278&gt;=Chart!$F$2,Q2278&lt;=Chart!$F$3),Q2278,#N/A)</f>
        <v>44739.5625</v>
      </c>
      <c r="Z2278">
        <f>IF(AND(Q2278&gt;=Chart!$F$2,Q2278&lt;=Chart!$F$3),R2278,#N/A)</f>
        <v>38.107296699999999</v>
      </c>
      <c r="AA2278">
        <f>IF(AND(Q2278&gt;=Chart!$F$2,Q2278&lt;=Chart!$F$3),S2278,#N/A)</f>
        <v>36.274350886563887</v>
      </c>
      <c r="AB2278">
        <f>IF(AND(Q2278&gt;=Chart!$F$2,Q2278&lt;=Chart!$F$3),T2278,#N/A)</f>
        <v>34.994355409441695</v>
      </c>
      <c r="AC2278">
        <f>IF(AND(Q2278&gt;=Chart!$F$2,Q2278&lt;=Chart!$F$3),U2278,#N/A)</f>
        <v>36.064499917465739</v>
      </c>
      <c r="AD2278">
        <f>IF(AND(Q2278&gt;=Chart!$F$2,Q2278&lt;=Chart!$F$3),V2278,#N/A)</f>
        <v>35.357528871713818</v>
      </c>
      <c r="AE2278">
        <f>IF(AND(Q2278&gt;=Chart!$F$2,Q2278&lt;=Chart!$F$3),I2278,#N/A)</f>
        <v>3.1336258610473844E-2</v>
      </c>
      <c r="AF2278">
        <f>IF(AND(Q2278&gt;=Chart!$F$2,Q2278&lt;=Chart!$F$3),H2278/100,#N/A)</f>
        <v>1.5100000000000001E-2</v>
      </c>
      <c r="AG2278">
        <f>IF(AND(Q2278&gt;=Chart!$F$2,Q2278&lt;=Chart!$F$3),W2278/100,#N/A)</f>
        <v>1.5800000000000002E-2</v>
      </c>
    </row>
    <row r="2279" spans="1:33" x14ac:dyDescent="0.25">
      <c r="A2279">
        <v>1656423000</v>
      </c>
      <c r="B2279">
        <f>INDEX('Daily Data ADJ'!$1:$1048576,MATCH(Calc!$A2279,'Daily Data ADJ'!$A:$A,0),MATCH("SPY, CBOE BZX: Close",'Daily Data ADJ'!$1:$1,0))</f>
        <v>377.35913235999999</v>
      </c>
      <c r="C2279">
        <f>INDEX('Daily Data ADJ'!$1:$1048576,MATCH(Calc!$A2279,'Daily Data ADJ'!$A:$A,0),MATCH("EFFR, FRED: Close",'Daily Data ADJ'!$1:$1,0))</f>
        <v>1.58</v>
      </c>
      <c r="D2279">
        <f>INDEX('Daily Data ADJ'!$1:$1048576,MATCH(Calc!$A2279,'Daily Data ADJ'!$A:$A,1),MATCH("SOFR, FRED: Close",'Daily Data ADJ'!$1:$1,0))</f>
        <v>1.52</v>
      </c>
      <c r="E2279">
        <f>INDEX('Daily Data ADJ'!$1:$1048576,MATCH(Calc!$A2279,'Daily Data ADJ'!$A:$A,0),MATCH("UPRO, CBOE BZX: Close",'Daily Data ADJ'!$1:$1,0))</f>
        <v>35.766676019999998</v>
      </c>
      <c r="F2279">
        <f>INDEX('Daily Data ADJ'!$1:$1048576,MATCH(Calc!$A2279,'Daily Data ADJ'!$A:$A,0),MATCH("ES1!, CME_MINI: Close",'Daily Data ADJ'!$1:$1,0))</f>
        <v>3825.5</v>
      </c>
      <c r="G2279">
        <f>INDEX('Daily Data ADJ'!$1:$1048576,MATCH(Calc!$A2279,'Daily Data ADJ'!$A:$A,0),MATCH("ES2!, CME_MINI: Close",'Daily Data ADJ'!$1:$1,0))</f>
        <v>3840.75</v>
      </c>
      <c r="H2279">
        <f>INDEX('QUANDL MULTPL SP500_DIV_YIELD_M'!$A:$G,MATCH(Calc!$A2279,'QUANDL MULTPL SP500_DIV_YIELD_M'!$A:$A,1),MATCH('QUANDL MULTPL SP500_DIV_YIELD_M'!$E$1,'QUANDL MULTPL SP500_DIV_YIELD_M'!$A$1:$G$1,0))</f>
        <v>1.51</v>
      </c>
      <c r="I2279" s="5">
        <f t="shared" si="210"/>
        <v>3.114123031890903E-2</v>
      </c>
      <c r="J2279" s="1">
        <f>A2279/24/60/60+DATE(1970,1,1)</f>
        <v>44740.5625</v>
      </c>
      <c r="K2279" s="3">
        <f t="shared" si="213"/>
        <v>1</v>
      </c>
      <c r="L2279" s="6">
        <f>(1+Chart!$F$4)^(1/(365/K2279))-1</f>
        <v>6.6592785027408397E-5</v>
      </c>
      <c r="M2279" s="6">
        <f t="shared" si="214"/>
        <v>4.2950180921597081E-5</v>
      </c>
      <c r="N2279" s="6">
        <f t="shared" si="215"/>
        <v>8.4020459586442442E-5</v>
      </c>
      <c r="O2279">
        <f>O2278*(B2279/B2278)</f>
        <v>377.35913236000488</v>
      </c>
      <c r="P2279">
        <f t="shared" si="211"/>
        <v>2022</v>
      </c>
      <c r="Q2279" s="1">
        <f t="shared" si="212"/>
        <v>44740.5625</v>
      </c>
      <c r="R2279">
        <f>IF(B2280="",R2278,IF(Q2279&gt;=Chart!$F$2,E2279,0))</f>
        <v>35.766676019999998</v>
      </c>
      <c r="S2279">
        <f>IF(B2280="",S2278,IFERROR(IF(AND(R2279&gt;0,R2278=0),R2279,(1+(B2280/B2279-1)*Calc!$Z$1)*S2278),0))</f>
        <v>36.185725781040112</v>
      </c>
      <c r="T2279">
        <f>IF(B2280="",T2278,IFERROR(IF(AND(R2279&gt;0,R2278=0),R2279,(1+(B2280/B2279-1)*Calc!$Z$1-L2280)*T2278),0))</f>
        <v>34.906527203569667</v>
      </c>
      <c r="U2279">
        <f>IF(B2280="",U2278,IFERROR(IF(AND(R2279&gt;0,R2278=0),R2279,(1+(B2280/B2279-1)*Calc!$Z$1-M2280*2)*U2278),0))</f>
        <v>35.973289563989191</v>
      </c>
      <c r="V2279">
        <f>IF(B2280="",V2278,IFERROR(IF(AND(R2279&gt;0,R2278=0),R2279,(1+(B2280/B2279-1)*Calc!$Z$1-N2280*2)*V2278),0))</f>
        <v>35.265198851818027</v>
      </c>
      <c r="W2279">
        <f>IF(ISNUMBER(C2279),C2279,W2278)</f>
        <v>1.58</v>
      </c>
      <c r="Y2279" s="1">
        <f>IF(AND(Q2279&gt;=Chart!$F$2,Q2279&lt;=Chart!$F$3),Q2279,#N/A)</f>
        <v>44740.5625</v>
      </c>
      <c r="Z2279">
        <f>IF(AND(Q2279&gt;=Chart!$F$2,Q2279&lt;=Chart!$F$3),R2279,#N/A)</f>
        <v>35.766676019999998</v>
      </c>
      <c r="AA2279">
        <f>IF(AND(Q2279&gt;=Chart!$F$2,Q2279&lt;=Chart!$F$3),S2279,#N/A)</f>
        <v>36.185725781040112</v>
      </c>
      <c r="AB2279">
        <f>IF(AND(Q2279&gt;=Chart!$F$2,Q2279&lt;=Chart!$F$3),T2279,#N/A)</f>
        <v>34.906527203569667</v>
      </c>
      <c r="AC2279">
        <f>IF(AND(Q2279&gt;=Chart!$F$2,Q2279&lt;=Chart!$F$3),U2279,#N/A)</f>
        <v>35.973289563989191</v>
      </c>
      <c r="AD2279">
        <f>IF(AND(Q2279&gt;=Chart!$F$2,Q2279&lt;=Chart!$F$3),V2279,#N/A)</f>
        <v>35.265198851818027</v>
      </c>
      <c r="AE2279">
        <f>IF(AND(Q2279&gt;=Chart!$F$2,Q2279&lt;=Chart!$F$3),I2279,#N/A)</f>
        <v>3.114123031890903E-2</v>
      </c>
      <c r="AF2279">
        <f>IF(AND(Q2279&gt;=Chart!$F$2,Q2279&lt;=Chart!$F$3),H2279/100,#N/A)</f>
        <v>1.5100000000000001E-2</v>
      </c>
      <c r="AG2279">
        <f>IF(AND(Q2279&gt;=Chart!$F$2,Q2279&lt;=Chart!$F$3),W2279/100,#N/A)</f>
        <v>1.5800000000000002E-2</v>
      </c>
    </row>
    <row r="2280" spans="1:33" x14ac:dyDescent="0.25">
      <c r="A2280">
        <v>1656509400</v>
      </c>
      <c r="B2280">
        <f>INDEX('Daily Data ADJ'!$1:$1048576,MATCH(Calc!$A2280,'Daily Data ADJ'!$A:$A,0),MATCH("SPY, CBOE BZX: Close",'Daily Data ADJ'!$1:$1,0))</f>
        <v>377.05181242999998</v>
      </c>
      <c r="C2280">
        <f>INDEX('Daily Data ADJ'!$1:$1048576,MATCH(Calc!$A2280,'Daily Data ADJ'!$A:$A,0),MATCH("EFFR, FRED: Close",'Daily Data ADJ'!$1:$1,0))</f>
        <v>1.58</v>
      </c>
      <c r="D2280">
        <f>INDEX('Daily Data ADJ'!$1:$1048576,MATCH(Calc!$A2280,'Daily Data ADJ'!$A:$A,1),MATCH("SOFR, FRED: Close",'Daily Data ADJ'!$1:$1,0))</f>
        <v>1.51</v>
      </c>
      <c r="E2280">
        <f>INDEX('Daily Data ADJ'!$1:$1048576,MATCH(Calc!$A2280,'Daily Data ADJ'!$A:$A,0),MATCH("UPRO, CBOE BZX: Close",'Daily Data ADJ'!$1:$1,0))</f>
        <v>35.637194870000002</v>
      </c>
      <c r="F2280">
        <f>INDEX('Daily Data ADJ'!$1:$1048576,MATCH(Calc!$A2280,'Daily Data ADJ'!$A:$A,0),MATCH("ES1!, CME_MINI: Close",'Daily Data ADJ'!$1:$1,0))</f>
        <v>3821.25</v>
      </c>
      <c r="G2280">
        <f>INDEX('Daily Data ADJ'!$1:$1048576,MATCH(Calc!$A2280,'Daily Data ADJ'!$A:$A,0),MATCH("ES2!, CME_MINI: Close",'Daily Data ADJ'!$1:$1,0))</f>
        <v>3836.5</v>
      </c>
      <c r="H2280">
        <f>INDEX('QUANDL MULTPL SP500_DIV_YIELD_M'!$A:$G,MATCH(Calc!$A2280,'QUANDL MULTPL SP500_DIV_YIELD_M'!$A:$A,1),MATCH('QUANDL MULTPL SP500_DIV_YIELD_M'!$E$1,'QUANDL MULTPL SP500_DIV_YIELD_M'!$A$1:$G$1,0))</f>
        <v>1.51</v>
      </c>
      <c r="I2280" s="5">
        <f t="shared" si="210"/>
        <v>3.1159178129706366E-2</v>
      </c>
      <c r="J2280" s="1">
        <f>A2280/24/60/60+DATE(1970,1,1)</f>
        <v>44741.5625</v>
      </c>
      <c r="K2280" s="3">
        <f t="shared" si="213"/>
        <v>1</v>
      </c>
      <c r="L2280" s="6">
        <f>(1+Chart!$F$4)^(1/(365/K2280))-1</f>
        <v>6.6592785027408397E-5</v>
      </c>
      <c r="M2280" s="6">
        <f t="shared" si="214"/>
        <v>4.2950180921597081E-5</v>
      </c>
      <c r="N2280" s="6">
        <f t="shared" si="215"/>
        <v>8.4068150230320882E-5</v>
      </c>
      <c r="O2280">
        <f>O2279*(B2280/B2279)</f>
        <v>377.05181243000487</v>
      </c>
      <c r="P2280">
        <f t="shared" si="211"/>
        <v>2022</v>
      </c>
      <c r="Q2280" s="1">
        <f t="shared" si="212"/>
        <v>44741.5625</v>
      </c>
      <c r="R2280">
        <f>IF(B2281="",R2279,IF(Q2280&gt;=Chart!$F$2,E2280,0))</f>
        <v>35.637194870000002</v>
      </c>
      <c r="S2280">
        <f>IF(B2281="",S2279,IFERROR(IF(AND(R2280&gt;0,R2279=0),R2280,(1+(B2281/B2280-1)*Calc!$Z$1)*S2279),0))</f>
        <v>35.303773636924269</v>
      </c>
      <c r="T2280">
        <f>IF(B2281="",T2279,IFERROR(IF(AND(R2280&gt;0,R2279=0),R2280,(1+(B2281/B2280-1)*Calc!$Z$1-L2281)*T2279),0))</f>
        <v>34.053428353363344</v>
      </c>
      <c r="U2280">
        <f>IF(B2281="",U2279,IFERROR(IF(AND(R2280&gt;0,R2279=0),R2280,(1+(B2281/B2280-1)*Calc!$Z$1-M2281*2)*U2279),0))</f>
        <v>35.093424994228933</v>
      </c>
      <c r="V2280">
        <f>IF(B2281="",V2279,IFERROR(IF(AND(R2280&gt;0,R2279=0),R2280,(1+(B2281/B2280-1)*Calc!$Z$1-N2281*2)*V2279),0))</f>
        <v>34.399634439655756</v>
      </c>
      <c r="W2280">
        <f>IF(ISNUMBER(C2280),C2280,W2279)</f>
        <v>1.58</v>
      </c>
      <c r="Y2280" s="1">
        <f>IF(AND(Q2280&gt;=Chart!$F$2,Q2280&lt;=Chart!$F$3),Q2280,#N/A)</f>
        <v>44741.5625</v>
      </c>
      <c r="Z2280">
        <f>IF(AND(Q2280&gt;=Chart!$F$2,Q2280&lt;=Chart!$F$3),R2280,#N/A)</f>
        <v>35.637194870000002</v>
      </c>
      <c r="AA2280">
        <f>IF(AND(Q2280&gt;=Chart!$F$2,Q2280&lt;=Chart!$F$3),S2280,#N/A)</f>
        <v>35.303773636924269</v>
      </c>
      <c r="AB2280">
        <f>IF(AND(Q2280&gt;=Chart!$F$2,Q2280&lt;=Chart!$F$3),T2280,#N/A)</f>
        <v>34.053428353363344</v>
      </c>
      <c r="AC2280">
        <f>IF(AND(Q2280&gt;=Chart!$F$2,Q2280&lt;=Chart!$F$3),U2280,#N/A)</f>
        <v>35.093424994228933</v>
      </c>
      <c r="AD2280">
        <f>IF(AND(Q2280&gt;=Chart!$F$2,Q2280&lt;=Chart!$F$3),V2280,#N/A)</f>
        <v>34.399634439655756</v>
      </c>
      <c r="AE2280">
        <f>IF(AND(Q2280&gt;=Chart!$F$2,Q2280&lt;=Chart!$F$3),I2280,#N/A)</f>
        <v>3.1159178129706366E-2</v>
      </c>
      <c r="AF2280">
        <f>IF(AND(Q2280&gt;=Chart!$F$2,Q2280&lt;=Chart!$F$3),H2280/100,#N/A)</f>
        <v>1.5100000000000001E-2</v>
      </c>
      <c r="AG2280">
        <f>IF(AND(Q2280&gt;=Chart!$F$2,Q2280&lt;=Chart!$F$3),W2280/100,#N/A)</f>
        <v>1.5800000000000002E-2</v>
      </c>
    </row>
    <row r="2281" spans="1:33" x14ac:dyDescent="0.25">
      <c r="A2281">
        <v>1656595800</v>
      </c>
      <c r="B2281">
        <f>INDEX('Daily Data ADJ'!$1:$1048576,MATCH(Calc!$A2281,'Daily Data ADJ'!$A:$A,0),MATCH("SPY, CBOE BZX: Close",'Daily Data ADJ'!$1:$1,0))</f>
        <v>373.98852668000001</v>
      </c>
      <c r="C2281">
        <f>INDEX('Daily Data ADJ'!$1:$1048576,MATCH(Calc!$A2281,'Daily Data ADJ'!$A:$A,0),MATCH("EFFR, FRED: Close",'Daily Data ADJ'!$1:$1,0))</f>
        <v>1.58</v>
      </c>
      <c r="D2281">
        <f>INDEX('Daily Data ADJ'!$1:$1048576,MATCH(Calc!$A2281,'Daily Data ADJ'!$A:$A,1),MATCH("SOFR, FRED: Close",'Daily Data ADJ'!$1:$1,0))</f>
        <v>1.5</v>
      </c>
      <c r="E2281">
        <f>INDEX('Daily Data ADJ'!$1:$1048576,MATCH(Calc!$A2281,'Daily Data ADJ'!$A:$A,0),MATCH("UPRO, CBOE BZX: Close",'Daily Data ADJ'!$1:$1,0))</f>
        <v>34.730826870000001</v>
      </c>
      <c r="F2281">
        <f>INDEX('Daily Data ADJ'!$1:$1048576,MATCH(Calc!$A2281,'Daily Data ADJ'!$A:$A,0),MATCH("ES1!, CME_MINI: Close",'Daily Data ADJ'!$1:$1,0))</f>
        <v>3789.5</v>
      </c>
      <c r="G2281">
        <f>INDEX('Daily Data ADJ'!$1:$1048576,MATCH(Calc!$A2281,'Daily Data ADJ'!$A:$A,0),MATCH("ES2!, CME_MINI: Close",'Daily Data ADJ'!$1:$1,0))</f>
        <v>3804</v>
      </c>
      <c r="H2281">
        <f>INDEX('QUANDL MULTPL SP500_DIV_YIELD_M'!$A:$G,MATCH(Calc!$A2281,'QUANDL MULTPL SP500_DIV_YIELD_M'!$A:$A,1),MATCH('QUANDL MULTPL SP500_DIV_YIELD_M'!$E$1,'QUANDL MULTPL SP500_DIV_YIELD_M'!$A$1:$G$1,0))</f>
        <v>1.64</v>
      </c>
      <c r="I2281" s="5">
        <f t="shared" si="210"/>
        <v>3.1793519861382374E-2</v>
      </c>
      <c r="J2281" s="1">
        <f>A2281/24/60/60+DATE(1970,1,1)</f>
        <v>44742.5625</v>
      </c>
      <c r="K2281" s="3">
        <f t="shared" si="213"/>
        <v>1</v>
      </c>
      <c r="L2281" s="6">
        <f>(1+Chart!$F$4)^(1/(365/K2281))-1</f>
        <v>6.6592785027408397E-5</v>
      </c>
      <c r="M2281" s="6">
        <f t="shared" si="214"/>
        <v>4.2950180921597081E-5</v>
      </c>
      <c r="N2281" s="6">
        <f t="shared" si="215"/>
        <v>8.5753181765069186E-5</v>
      </c>
      <c r="O2281">
        <f>O2280*(B2281/B2280)</f>
        <v>373.98852668000484</v>
      </c>
      <c r="P2281">
        <f t="shared" si="211"/>
        <v>2022</v>
      </c>
      <c r="Q2281" s="1">
        <f t="shared" si="212"/>
        <v>44742.5625</v>
      </c>
      <c r="R2281">
        <f>IF(B2282="",R2280,IF(Q2281&gt;=Chart!$F$2,E2281,0))</f>
        <v>34.730826870000001</v>
      </c>
      <c r="S2281">
        <f>IF(B2282="",S2280,IFERROR(IF(AND(R2281&gt;0,R2280=0),R2281,(1+(B2282/B2281-1)*Calc!$Z$1)*S2280),0))</f>
        <v>36.42394904055768</v>
      </c>
      <c r="T2281">
        <f>IF(B2282="",T2280,IFERROR(IF(AND(R2281&gt;0,R2280=0),R2281,(1+(B2282/B2281-1)*Calc!$Z$1-L2282)*T2280),0))</f>
        <v>35.131663060757923</v>
      </c>
      <c r="U2281">
        <f>IF(B2282="",U2280,IFERROR(IF(AND(R2281&gt;0,R2280=0),R2281,(1+(B2282/B2281-1)*Calc!$Z$1-M2282*2)*U2280),0))</f>
        <v>36.203911576970782</v>
      </c>
      <c r="V2281">
        <f>IF(B2282="",V2280,IFERROR(IF(AND(R2281&gt;0,R2280=0),R2281,(1+(B2282/B2281-1)*Calc!$Z$1-N2282*2)*V2280),0))</f>
        <v>35.485383140458566</v>
      </c>
      <c r="W2281">
        <f>IF(ISNUMBER(C2281),C2281,W2280)</f>
        <v>1.58</v>
      </c>
      <c r="Y2281" s="1">
        <f>IF(AND(Q2281&gt;=Chart!$F$2,Q2281&lt;=Chart!$F$3),Q2281,#N/A)</f>
        <v>44742.5625</v>
      </c>
      <c r="Z2281">
        <f>IF(AND(Q2281&gt;=Chart!$F$2,Q2281&lt;=Chart!$F$3),R2281,#N/A)</f>
        <v>34.730826870000001</v>
      </c>
      <c r="AA2281">
        <f>IF(AND(Q2281&gt;=Chart!$F$2,Q2281&lt;=Chart!$F$3),S2281,#N/A)</f>
        <v>36.42394904055768</v>
      </c>
      <c r="AB2281">
        <f>IF(AND(Q2281&gt;=Chart!$F$2,Q2281&lt;=Chart!$F$3),T2281,#N/A)</f>
        <v>35.131663060757923</v>
      </c>
      <c r="AC2281">
        <f>IF(AND(Q2281&gt;=Chart!$F$2,Q2281&lt;=Chart!$F$3),U2281,#N/A)</f>
        <v>36.203911576970782</v>
      </c>
      <c r="AD2281">
        <f>IF(AND(Q2281&gt;=Chart!$F$2,Q2281&lt;=Chart!$F$3),V2281,#N/A)</f>
        <v>35.485383140458566</v>
      </c>
      <c r="AE2281">
        <f>IF(AND(Q2281&gt;=Chart!$F$2,Q2281&lt;=Chart!$F$3),I2281,#N/A)</f>
        <v>3.1793519861382374E-2</v>
      </c>
      <c r="AF2281">
        <f>IF(AND(Q2281&gt;=Chart!$F$2,Q2281&lt;=Chart!$F$3),H2281/100,#N/A)</f>
        <v>1.6399999999999998E-2</v>
      </c>
      <c r="AG2281">
        <f>IF(AND(Q2281&gt;=Chart!$F$2,Q2281&lt;=Chart!$F$3),W2281/100,#N/A)</f>
        <v>1.5800000000000002E-2</v>
      </c>
    </row>
    <row r="2282" spans="1:33" x14ac:dyDescent="0.25">
      <c r="A2282">
        <v>1656682200</v>
      </c>
      <c r="B2282">
        <f>INDEX('Daily Data ADJ'!$1:$1048576,MATCH(Calc!$A2282,'Daily Data ADJ'!$A:$A,0),MATCH("SPY, CBOE BZX: Close",'Daily Data ADJ'!$1:$1,0))</f>
        <v>377.94403158</v>
      </c>
      <c r="C2282">
        <f>INDEX('Daily Data ADJ'!$1:$1048576,MATCH(Calc!$A2282,'Daily Data ADJ'!$A:$A,0),MATCH("EFFR, FRED: Close",'Daily Data ADJ'!$1:$1,0))</f>
        <v>1.58</v>
      </c>
      <c r="D2282">
        <f>INDEX('Daily Data ADJ'!$1:$1048576,MATCH(Calc!$A2282,'Daily Data ADJ'!$A:$A,1),MATCH("SOFR, FRED: Close",'Daily Data ADJ'!$1:$1,0))</f>
        <v>1.52</v>
      </c>
      <c r="E2282">
        <f>INDEX('Daily Data ADJ'!$1:$1048576,MATCH(Calc!$A2282,'Daily Data ADJ'!$A:$A,0),MATCH("UPRO, CBOE BZX: Close",'Daily Data ADJ'!$1:$1,0))</f>
        <v>35.806516369999997</v>
      </c>
      <c r="F2282">
        <f>INDEX('Daily Data ADJ'!$1:$1048576,MATCH(Calc!$A2282,'Daily Data ADJ'!$A:$A,0),MATCH("ES1!, CME_MINI: Close",'Daily Data ADJ'!$1:$1,0))</f>
        <v>3827.25</v>
      </c>
      <c r="G2282">
        <f>INDEX('Daily Data ADJ'!$1:$1048576,MATCH(Calc!$A2282,'Daily Data ADJ'!$A:$A,0),MATCH("ES2!, CME_MINI: Close",'Daily Data ADJ'!$1:$1,0))</f>
        <v>3841.25</v>
      </c>
      <c r="H2282">
        <f>INDEX('QUANDL MULTPL SP500_DIV_YIELD_M'!$A:$G,MATCH(Calc!$A2282,'QUANDL MULTPL SP500_DIV_YIELD_M'!$A:$A,1),MATCH('QUANDL MULTPL SP500_DIV_YIELD_M'!$E$1,'QUANDL MULTPL SP500_DIV_YIELD_M'!$A$1:$G$1,0))</f>
        <v>1.62</v>
      </c>
      <c r="I2282" s="5">
        <f t="shared" si="210"/>
        <v>3.0912396693138843E-2</v>
      </c>
      <c r="J2282" s="1">
        <f>A2282/24/60/60+DATE(1970,1,1)</f>
        <v>44743.5625</v>
      </c>
      <c r="K2282" s="3">
        <f t="shared" si="213"/>
        <v>1</v>
      </c>
      <c r="L2282" s="6">
        <f>(1+Chart!$F$4)^(1/(365/K2282))-1</f>
        <v>6.6592785027408397E-5</v>
      </c>
      <c r="M2282" s="6">
        <f t="shared" si="214"/>
        <v>4.2950180921597081E-5</v>
      </c>
      <c r="N2282" s="6">
        <f t="shared" si="215"/>
        <v>8.3412333861554444E-5</v>
      </c>
      <c r="O2282">
        <f>O2281*(B2282/B2281)</f>
        <v>377.94403158000489</v>
      </c>
      <c r="P2282">
        <f t="shared" si="211"/>
        <v>2022</v>
      </c>
      <c r="Q2282" s="1">
        <f t="shared" si="212"/>
        <v>44743.5625</v>
      </c>
      <c r="R2282">
        <f>IF(B2283="",R2281,IF(Q2282&gt;=Chart!$F$2,E2282,0))</f>
        <v>35.806516369999997</v>
      </c>
      <c r="S2282">
        <f>IF(B2283="",S2281,IFERROR(IF(AND(R2282&gt;0,R2281=0),R2282,(1+(B2283/B2282-1)*Calc!$Z$1)*S2281),0))</f>
        <v>36.630317023986876</v>
      </c>
      <c r="T2282">
        <f>IF(B2283="",T2281,IFERROR(IF(AND(R2282&gt;0,R2281=0),R2282,(1+(B2283/B2282-1)*Calc!$Z$1-L2283)*T2281),0))</f>
        <v>35.321350314629562</v>
      </c>
      <c r="U2282">
        <f>IF(B2283="",U2281,IFERROR(IF(AND(R2282&gt;0,R2281=0),R2282,(1+(B2283/B2282-1)*Calc!$Z$1-M2283*2)*U2281),0))</f>
        <v>36.396592371343509</v>
      </c>
      <c r="V2282">
        <f>IF(B2283="",V2281,IFERROR(IF(AND(R2282&gt;0,R2281=0),R2282,(1+(B2283/B2282-1)*Calc!$Z$1-N2283*2)*V2281),0))</f>
        <v>35.662969830434619</v>
      </c>
      <c r="W2282">
        <f>IF(ISNUMBER(C2282),C2282,W2281)</f>
        <v>1.58</v>
      </c>
      <c r="Y2282" s="1">
        <f>IF(AND(Q2282&gt;=Chart!$F$2,Q2282&lt;=Chart!$F$3),Q2282,#N/A)</f>
        <v>44743.5625</v>
      </c>
      <c r="Z2282">
        <f>IF(AND(Q2282&gt;=Chart!$F$2,Q2282&lt;=Chart!$F$3),R2282,#N/A)</f>
        <v>35.806516369999997</v>
      </c>
      <c r="AA2282">
        <f>IF(AND(Q2282&gt;=Chart!$F$2,Q2282&lt;=Chart!$F$3),S2282,#N/A)</f>
        <v>36.630317023986876</v>
      </c>
      <c r="AB2282">
        <f>IF(AND(Q2282&gt;=Chart!$F$2,Q2282&lt;=Chart!$F$3),T2282,#N/A)</f>
        <v>35.321350314629562</v>
      </c>
      <c r="AC2282">
        <f>IF(AND(Q2282&gt;=Chart!$F$2,Q2282&lt;=Chart!$F$3),U2282,#N/A)</f>
        <v>36.396592371343509</v>
      </c>
      <c r="AD2282">
        <f>IF(AND(Q2282&gt;=Chart!$F$2,Q2282&lt;=Chart!$F$3),V2282,#N/A)</f>
        <v>35.662969830434619</v>
      </c>
      <c r="AE2282">
        <f>IF(AND(Q2282&gt;=Chart!$F$2,Q2282&lt;=Chart!$F$3),I2282,#N/A)</f>
        <v>3.0912396693138843E-2</v>
      </c>
      <c r="AF2282">
        <f>IF(AND(Q2282&gt;=Chart!$F$2,Q2282&lt;=Chart!$F$3),H2282/100,#N/A)</f>
        <v>1.6200000000000003E-2</v>
      </c>
      <c r="AG2282">
        <f>IF(AND(Q2282&gt;=Chart!$F$2,Q2282&lt;=Chart!$F$3),W2282/100,#N/A)</f>
        <v>1.5800000000000002E-2</v>
      </c>
    </row>
    <row r="2283" spans="1:33" x14ac:dyDescent="0.25">
      <c r="A2283">
        <v>1657027800</v>
      </c>
      <c r="B2283">
        <f>INDEX('Daily Data ADJ'!$1:$1048576,MATCH(Calc!$A2283,'Daily Data ADJ'!$A:$A,0),MATCH("SPY, CBOE BZX: Close",'Daily Data ADJ'!$1:$1,0))</f>
        <v>378.65780690000003</v>
      </c>
      <c r="C2283">
        <f>INDEX('Daily Data ADJ'!$1:$1048576,MATCH(Calc!$A2283,'Daily Data ADJ'!$A:$A,0),MATCH("EFFR, FRED: Close",'Daily Data ADJ'!$1:$1,0))</f>
        <v>1.58</v>
      </c>
      <c r="D2283">
        <f>INDEX('Daily Data ADJ'!$1:$1048576,MATCH(Calc!$A2283,'Daily Data ADJ'!$A:$A,1),MATCH("SOFR, FRED: Close",'Daily Data ADJ'!$1:$1,0))</f>
        <v>1.54</v>
      </c>
      <c r="E2283">
        <f>INDEX('Daily Data ADJ'!$1:$1048576,MATCH(Calc!$A2283,'Daily Data ADJ'!$A:$A,0),MATCH("UPRO, CBOE BZX: Close",'Daily Data ADJ'!$1:$1,0))</f>
        <v>36.015678219999998</v>
      </c>
      <c r="F2283">
        <f>INDEX('Daily Data ADJ'!$1:$1048576,MATCH(Calc!$A2283,'Daily Data ADJ'!$A:$A,0),MATCH("ES1!, CME_MINI: Close",'Daily Data ADJ'!$1:$1,0))</f>
        <v>3834</v>
      </c>
      <c r="G2283">
        <f>INDEX('Daily Data ADJ'!$1:$1048576,MATCH(Calc!$A2283,'Daily Data ADJ'!$A:$A,0),MATCH("ES2!, CME_MINI: Close",'Daily Data ADJ'!$1:$1,0))</f>
        <v>3847.75</v>
      </c>
      <c r="H2283">
        <f>INDEX('QUANDL MULTPL SP500_DIV_YIELD_M'!$A:$G,MATCH(Calc!$A2283,'QUANDL MULTPL SP500_DIV_YIELD_M'!$A:$A,1),MATCH('QUANDL MULTPL SP500_DIV_YIELD_M'!$E$1,'QUANDL MULTPL SP500_DIV_YIELD_M'!$A$1:$G$1,0))</f>
        <v>1.62</v>
      </c>
      <c r="I2283" s="5">
        <f t="shared" si="210"/>
        <v>3.0622686616920369E-2</v>
      </c>
      <c r="J2283" s="1">
        <f>A2283/24/60/60+DATE(1970,1,1)</f>
        <v>44747.5625</v>
      </c>
      <c r="K2283" s="3">
        <f t="shared" si="213"/>
        <v>4</v>
      </c>
      <c r="L2283" s="6">
        <f>(1+Chart!$F$4)^(1/(365/K2283))-1</f>
        <v>2.6639774888526091E-4</v>
      </c>
      <c r="M2283" s="6">
        <f t="shared" si="214"/>
        <v>1.7181179231195998E-4</v>
      </c>
      <c r="N2283" s="6">
        <f t="shared" si="215"/>
        <v>3.3060992367306419E-4</v>
      </c>
      <c r="O2283">
        <f>O2282*(B2283/B2282)</f>
        <v>378.65780690000491</v>
      </c>
      <c r="P2283">
        <f t="shared" si="211"/>
        <v>2022</v>
      </c>
      <c r="Q2283" s="1">
        <f t="shared" si="212"/>
        <v>44747.5625</v>
      </c>
      <c r="R2283">
        <f>IF(B2284="",R2282,IF(Q2283&gt;=Chart!$F$2,E2283,0))</f>
        <v>36.015678219999998</v>
      </c>
      <c r="S2283">
        <f>IF(B2284="",S2282,IFERROR(IF(AND(R2283&gt;0,R2282=0),R2283,(1+(B2284/B2283-1)*Calc!$Z$1)*S2282),0))</f>
        <v>37.001453598743034</v>
      </c>
      <c r="T2283">
        <f>IF(B2284="",T2282,IFERROR(IF(AND(R2283&gt;0,R2282=0),R2283,(1+(B2284/B2283-1)*Calc!$Z$1-L2284)*T2282),0))</f>
        <v>35.676872355824884</v>
      </c>
      <c r="U2283">
        <f>IF(B2284="",U2282,IFERROR(IF(AND(R2283&gt;0,R2282=0),R2283,(1+(B2284/B2283-1)*Calc!$Z$1-M2284*2)*U2282),0))</f>
        <v>36.762234378932639</v>
      </c>
      <c r="V2283">
        <f>IF(B2284="",V2282,IFERROR(IF(AND(R2283&gt;0,R2282=0),R2283,(1+(B2284/B2283-1)*Calc!$Z$1-N2284*2)*V2282),0))</f>
        <v>36.018271527591878</v>
      </c>
      <c r="W2283">
        <f>IF(ISNUMBER(C2283),C2283,W2282)</f>
        <v>1.58</v>
      </c>
      <c r="Y2283" s="1">
        <f>IF(AND(Q2283&gt;=Chart!$F$2,Q2283&lt;=Chart!$F$3),Q2283,#N/A)</f>
        <v>44747.5625</v>
      </c>
      <c r="Z2283">
        <f>IF(AND(Q2283&gt;=Chart!$F$2,Q2283&lt;=Chart!$F$3),R2283,#N/A)</f>
        <v>36.015678219999998</v>
      </c>
      <c r="AA2283">
        <f>IF(AND(Q2283&gt;=Chart!$F$2,Q2283&lt;=Chart!$F$3),S2283,#N/A)</f>
        <v>37.001453598743034</v>
      </c>
      <c r="AB2283">
        <f>IF(AND(Q2283&gt;=Chart!$F$2,Q2283&lt;=Chart!$F$3),T2283,#N/A)</f>
        <v>35.676872355824884</v>
      </c>
      <c r="AC2283">
        <f>IF(AND(Q2283&gt;=Chart!$F$2,Q2283&lt;=Chart!$F$3),U2283,#N/A)</f>
        <v>36.762234378932639</v>
      </c>
      <c r="AD2283">
        <f>IF(AND(Q2283&gt;=Chart!$F$2,Q2283&lt;=Chart!$F$3),V2283,#N/A)</f>
        <v>36.018271527591878</v>
      </c>
      <c r="AE2283">
        <f>IF(AND(Q2283&gt;=Chart!$F$2,Q2283&lt;=Chart!$F$3),I2283,#N/A)</f>
        <v>3.0622686616920369E-2</v>
      </c>
      <c r="AF2283">
        <f>IF(AND(Q2283&gt;=Chart!$F$2,Q2283&lt;=Chart!$F$3),H2283/100,#N/A)</f>
        <v>1.6200000000000003E-2</v>
      </c>
      <c r="AG2283">
        <f>IF(AND(Q2283&gt;=Chart!$F$2,Q2283&lt;=Chart!$F$3),W2283/100,#N/A)</f>
        <v>1.5800000000000002E-2</v>
      </c>
    </row>
    <row r="2284" spans="1:33" x14ac:dyDescent="0.25">
      <c r="A2284">
        <v>1657114200</v>
      </c>
      <c r="B2284">
        <f>INDEX('Daily Data ADJ'!$1:$1048576,MATCH(Calc!$A2284,'Daily Data ADJ'!$A:$A,0),MATCH("SPY, CBOE BZX: Close",'Daily Data ADJ'!$1:$1,0))</f>
        <v>379.93665434000002</v>
      </c>
      <c r="C2284">
        <f>INDEX('Daily Data ADJ'!$1:$1048576,MATCH(Calc!$A2284,'Daily Data ADJ'!$A:$A,0),MATCH("EFFR, FRED: Close",'Daily Data ADJ'!$1:$1,0))</f>
        <v>1.58</v>
      </c>
      <c r="D2284">
        <f>INDEX('Daily Data ADJ'!$1:$1048576,MATCH(Calc!$A2284,'Daily Data ADJ'!$A:$A,1),MATCH("SOFR, FRED: Close",'Daily Data ADJ'!$1:$1,0))</f>
        <v>1.54</v>
      </c>
      <c r="E2284">
        <f>INDEX('Daily Data ADJ'!$1:$1048576,MATCH(Calc!$A2284,'Daily Data ADJ'!$A:$A,0),MATCH("UPRO, CBOE BZX: Close",'Daily Data ADJ'!$1:$1,0))</f>
        <v>36.394161560000001</v>
      </c>
      <c r="F2284">
        <f>INDEX('Daily Data ADJ'!$1:$1048576,MATCH(Calc!$A2284,'Daily Data ADJ'!$A:$A,0),MATCH("ES1!, CME_MINI: Close",'Daily Data ADJ'!$1:$1,0))</f>
        <v>3848.25</v>
      </c>
      <c r="G2284">
        <f>INDEX('Daily Data ADJ'!$1:$1048576,MATCH(Calc!$A2284,'Daily Data ADJ'!$A:$A,0),MATCH("ES2!, CME_MINI: Close",'Daily Data ADJ'!$1:$1,0))</f>
        <v>3862.75</v>
      </c>
      <c r="H2284">
        <f>INDEX('QUANDL MULTPL SP500_DIV_YIELD_M'!$A:$G,MATCH(Calc!$A2284,'QUANDL MULTPL SP500_DIV_YIELD_M'!$A:$A,1),MATCH('QUANDL MULTPL SP500_DIV_YIELD_M'!$E$1,'QUANDL MULTPL SP500_DIV_YIELD_M'!$A$1:$G$1,0))</f>
        <v>1.62</v>
      </c>
      <c r="I2284" s="5">
        <f t="shared" si="210"/>
        <v>3.1357184582314193E-2</v>
      </c>
      <c r="J2284" s="1">
        <f>A2284/24/60/60+DATE(1970,1,1)</f>
        <v>44748.5625</v>
      </c>
      <c r="K2284" s="3">
        <f t="shared" si="213"/>
        <v>1</v>
      </c>
      <c r="L2284" s="6">
        <f>(1+Chart!$F$4)^(1/(365/K2284))-1</f>
        <v>6.6592785027408397E-5</v>
      </c>
      <c r="M2284" s="6">
        <f t="shared" si="214"/>
        <v>4.2950180921597081E-5</v>
      </c>
      <c r="N2284" s="6">
        <f t="shared" si="215"/>
        <v>8.4594234960100323E-5</v>
      </c>
      <c r="O2284">
        <f>O2283*(B2284/B2283)</f>
        <v>379.93665434000496</v>
      </c>
      <c r="P2284">
        <f t="shared" si="211"/>
        <v>2022</v>
      </c>
      <c r="Q2284" s="1">
        <f t="shared" si="212"/>
        <v>44748.5625</v>
      </c>
      <c r="R2284">
        <f>IF(B2285="",R2283,IF(Q2284&gt;=Chart!$F$2,E2284,0))</f>
        <v>36.394161560000001</v>
      </c>
      <c r="S2284">
        <f>IF(B2285="",S2283,IFERROR(IF(AND(R2284&gt;0,R2283=0),R2284,(1+(B2285/B2284-1)*Calc!$Z$1)*S2283),0))</f>
        <v>38.663984666810578</v>
      </c>
      <c r="T2284">
        <f>IF(B2285="",T2283,IFERROR(IF(AND(R2284&gt;0,R2283=0),R2284,(1+(B2285/B2284-1)*Calc!$Z$1-L2285)*T2283),0))</f>
        <v>37.277512170331597</v>
      </c>
      <c r="U2284">
        <f>IF(B2285="",U2283,IFERROR(IF(AND(R2284&gt;0,R2283=0),R2284,(1+(B2285/B2284-1)*Calc!$Z$1-M2285*2)*U2283),0))</f>
        <v>38.410859077736852</v>
      </c>
      <c r="V2284">
        <f>IF(B2285="",V2283,IFERROR(IF(AND(R2284&gt;0,R2283=0),R2284,(1+(B2285/B2284-1)*Calc!$Z$1-N2285*2)*V2283),0))</f>
        <v>37.630476134547237</v>
      </c>
      <c r="W2284">
        <f>IF(ISNUMBER(C2284),C2284,W2283)</f>
        <v>1.58</v>
      </c>
      <c r="Y2284" s="1">
        <f>IF(AND(Q2284&gt;=Chart!$F$2,Q2284&lt;=Chart!$F$3),Q2284,#N/A)</f>
        <v>44748.5625</v>
      </c>
      <c r="Z2284">
        <f>IF(AND(Q2284&gt;=Chart!$F$2,Q2284&lt;=Chart!$F$3),R2284,#N/A)</f>
        <v>36.394161560000001</v>
      </c>
      <c r="AA2284">
        <f>IF(AND(Q2284&gt;=Chart!$F$2,Q2284&lt;=Chart!$F$3),S2284,#N/A)</f>
        <v>38.663984666810578</v>
      </c>
      <c r="AB2284">
        <f>IF(AND(Q2284&gt;=Chart!$F$2,Q2284&lt;=Chart!$F$3),T2284,#N/A)</f>
        <v>37.277512170331597</v>
      </c>
      <c r="AC2284">
        <f>IF(AND(Q2284&gt;=Chart!$F$2,Q2284&lt;=Chart!$F$3),U2284,#N/A)</f>
        <v>38.410859077736852</v>
      </c>
      <c r="AD2284">
        <f>IF(AND(Q2284&gt;=Chart!$F$2,Q2284&lt;=Chart!$F$3),V2284,#N/A)</f>
        <v>37.630476134547237</v>
      </c>
      <c r="AE2284">
        <f>IF(AND(Q2284&gt;=Chart!$F$2,Q2284&lt;=Chart!$F$3),I2284,#N/A)</f>
        <v>3.1357184582314193E-2</v>
      </c>
      <c r="AF2284">
        <f>IF(AND(Q2284&gt;=Chart!$F$2,Q2284&lt;=Chart!$F$3),H2284/100,#N/A)</f>
        <v>1.6200000000000003E-2</v>
      </c>
      <c r="AG2284">
        <f>IF(AND(Q2284&gt;=Chart!$F$2,Q2284&lt;=Chart!$F$3),W2284/100,#N/A)</f>
        <v>1.5800000000000002E-2</v>
      </c>
    </row>
    <row r="2285" spans="1:33" x14ac:dyDescent="0.25">
      <c r="A2285">
        <v>1657200600</v>
      </c>
      <c r="B2285">
        <f>INDEX('Daily Data ADJ'!$1:$1048576,MATCH(Calc!$A2285,'Daily Data ADJ'!$A:$A,0),MATCH("SPY, CBOE BZX: Close",'Daily Data ADJ'!$1:$1,0))</f>
        <v>385.62702981000001</v>
      </c>
      <c r="C2285">
        <f>INDEX('Daily Data ADJ'!$1:$1048576,MATCH(Calc!$A2285,'Daily Data ADJ'!$A:$A,0),MATCH("EFFR, FRED: Close",'Daily Data ADJ'!$1:$1,0))</f>
        <v>1.58</v>
      </c>
      <c r="D2285">
        <f>INDEX('Daily Data ADJ'!$1:$1048576,MATCH(Calc!$A2285,'Daily Data ADJ'!$A:$A,1),MATCH("SOFR, FRED: Close",'Daily Data ADJ'!$1:$1,0))</f>
        <v>1.54</v>
      </c>
      <c r="E2285">
        <f>INDEX('Daily Data ADJ'!$1:$1048576,MATCH(Calc!$A2285,'Daily Data ADJ'!$A:$A,0),MATCH("UPRO, CBOE BZX: Close",'Daily Data ADJ'!$1:$1,0))</f>
        <v>37.997735730000002</v>
      </c>
      <c r="F2285">
        <f>INDEX('Daily Data ADJ'!$1:$1048576,MATCH(Calc!$A2285,'Daily Data ADJ'!$A:$A,0),MATCH("ES1!, CME_MINI: Close",'Daily Data ADJ'!$1:$1,0))</f>
        <v>3905</v>
      </c>
      <c r="G2285">
        <f>INDEX('Daily Data ADJ'!$1:$1048576,MATCH(Calc!$A2285,'Daily Data ADJ'!$A:$A,0),MATCH("ES2!, CME_MINI: Close",'Daily Data ADJ'!$1:$1,0))</f>
        <v>3920</v>
      </c>
      <c r="H2285">
        <f>INDEX('QUANDL MULTPL SP500_DIV_YIELD_M'!$A:$G,MATCH(Calc!$A2285,'QUANDL MULTPL SP500_DIV_YIELD_M'!$A:$A,1),MATCH('QUANDL MULTPL SP500_DIV_YIELD_M'!$E$1,'QUANDL MULTPL SP500_DIV_YIELD_M'!$A$1:$G$1,0))</f>
        <v>1.62</v>
      </c>
      <c r="I2285" s="5">
        <f t="shared" si="210"/>
        <v>3.165367395136133E-2</v>
      </c>
      <c r="J2285" s="1">
        <f>A2285/24/60/60+DATE(1970,1,1)</f>
        <v>44749.5625</v>
      </c>
      <c r="K2285" s="3">
        <f t="shared" si="213"/>
        <v>1</v>
      </c>
      <c r="L2285" s="6">
        <f>(1+Chart!$F$4)^(1/(365/K2285))-1</f>
        <v>6.6592785027408397E-5</v>
      </c>
      <c r="M2285" s="6">
        <f t="shared" si="214"/>
        <v>4.2950180921597081E-5</v>
      </c>
      <c r="N2285" s="6">
        <f t="shared" si="215"/>
        <v>8.53817913408772E-5</v>
      </c>
      <c r="O2285">
        <f>O2284*(B2285/B2284)</f>
        <v>385.62702981000501</v>
      </c>
      <c r="P2285">
        <f t="shared" si="211"/>
        <v>2022</v>
      </c>
      <c r="Q2285" s="1">
        <f t="shared" si="212"/>
        <v>44749.5625</v>
      </c>
      <c r="R2285">
        <f>IF(B2286="",R2284,IF(Q2285&gt;=Chart!$F$2,E2285,0))</f>
        <v>37.997735730000002</v>
      </c>
      <c r="S2285">
        <f>IF(B2286="",S2284,IFERROR(IF(AND(R2285&gt;0,R2284=0),R2285,(1+(B2286/B2285-1)*Calc!$Z$1)*S2284),0))</f>
        <v>38.568564666719581</v>
      </c>
      <c r="T2285">
        <f>IF(B2286="",T2284,IFERROR(IF(AND(R2285&gt;0,R2284=0),R2285,(1+(B2286/B2285-1)*Calc!$Z$1-L2286)*T2284),0))</f>
        <v>37.183031473682426</v>
      </c>
      <c r="U2285">
        <f>IF(B2286="",U2284,IFERROR(IF(AND(R2285&gt;0,R2284=0),R2285,(1+(B2286/B2285-1)*Calc!$Z$1-M2286*2)*U2284),0))</f>
        <v>38.312764267137737</v>
      </c>
      <c r="V2285">
        <f>IF(B2286="",V2284,IFERROR(IF(AND(R2285&gt;0,R2284=0),R2285,(1+(B2286/B2285-1)*Calc!$Z$1-N2286*2)*V2284),0))</f>
        <v>37.530970569706113</v>
      </c>
      <c r="W2285">
        <f>IF(ISNUMBER(C2285),C2285,W2284)</f>
        <v>1.58</v>
      </c>
      <c r="Y2285" s="1">
        <f>IF(AND(Q2285&gt;=Chart!$F$2,Q2285&lt;=Chart!$F$3),Q2285,#N/A)</f>
        <v>44749.5625</v>
      </c>
      <c r="Z2285">
        <f>IF(AND(Q2285&gt;=Chart!$F$2,Q2285&lt;=Chart!$F$3),R2285,#N/A)</f>
        <v>37.997735730000002</v>
      </c>
      <c r="AA2285">
        <f>IF(AND(Q2285&gt;=Chart!$F$2,Q2285&lt;=Chart!$F$3),S2285,#N/A)</f>
        <v>38.568564666719581</v>
      </c>
      <c r="AB2285">
        <f>IF(AND(Q2285&gt;=Chart!$F$2,Q2285&lt;=Chart!$F$3),T2285,#N/A)</f>
        <v>37.183031473682426</v>
      </c>
      <c r="AC2285">
        <f>IF(AND(Q2285&gt;=Chart!$F$2,Q2285&lt;=Chart!$F$3),U2285,#N/A)</f>
        <v>38.312764267137737</v>
      </c>
      <c r="AD2285">
        <f>IF(AND(Q2285&gt;=Chart!$F$2,Q2285&lt;=Chart!$F$3),V2285,#N/A)</f>
        <v>37.530970569706113</v>
      </c>
      <c r="AE2285">
        <f>IF(AND(Q2285&gt;=Chart!$F$2,Q2285&lt;=Chart!$F$3),I2285,#N/A)</f>
        <v>3.165367395136133E-2</v>
      </c>
      <c r="AF2285">
        <f>IF(AND(Q2285&gt;=Chart!$F$2,Q2285&lt;=Chart!$F$3),H2285/100,#N/A)</f>
        <v>1.6200000000000003E-2</v>
      </c>
      <c r="AG2285">
        <f>IF(AND(Q2285&gt;=Chart!$F$2,Q2285&lt;=Chart!$F$3),W2285/100,#N/A)</f>
        <v>1.5800000000000002E-2</v>
      </c>
    </row>
    <row r="2286" spans="1:33" x14ac:dyDescent="0.25">
      <c r="A2286">
        <v>1657287000</v>
      </c>
      <c r="B2286">
        <f>INDEX('Daily Data ADJ'!$1:$1048576,MATCH(Calc!$A2286,'Daily Data ADJ'!$A:$A,0),MATCH("SPY, CBOE BZX: Close",'Daily Data ADJ'!$1:$1,0))</f>
        <v>385.30979632999998</v>
      </c>
      <c r="C2286">
        <f>INDEX('Daily Data ADJ'!$1:$1048576,MATCH(Calc!$A2286,'Daily Data ADJ'!$A:$A,0),MATCH("EFFR, FRED: Close",'Daily Data ADJ'!$1:$1,0))</f>
        <v>1.58</v>
      </c>
      <c r="D2286">
        <f>INDEX('Daily Data ADJ'!$1:$1048576,MATCH(Calc!$A2286,'Daily Data ADJ'!$A:$A,1),MATCH("SOFR, FRED: Close",'Daily Data ADJ'!$1:$1,0))</f>
        <v>1.53</v>
      </c>
      <c r="E2286">
        <f>INDEX('Daily Data ADJ'!$1:$1048576,MATCH(Calc!$A2286,'Daily Data ADJ'!$A:$A,0),MATCH("UPRO, CBOE BZX: Close",'Daily Data ADJ'!$1:$1,0))</f>
        <v>37.928015109999997</v>
      </c>
      <c r="F2286">
        <f>INDEX('Daily Data ADJ'!$1:$1048576,MATCH(Calc!$A2286,'Daily Data ADJ'!$A:$A,0),MATCH("ES1!, CME_MINI: Close",'Daily Data ADJ'!$1:$1,0))</f>
        <v>3901.25</v>
      </c>
      <c r="G2286">
        <f>INDEX('Daily Data ADJ'!$1:$1048576,MATCH(Calc!$A2286,'Daily Data ADJ'!$A:$A,0),MATCH("ES2!, CME_MINI: Close",'Daily Data ADJ'!$1:$1,0))</f>
        <v>3917.25</v>
      </c>
      <c r="H2286">
        <f>INDEX('QUANDL MULTPL SP500_DIV_YIELD_M'!$A:$G,MATCH(Calc!$A2286,'QUANDL MULTPL SP500_DIV_YIELD_M'!$A:$A,1),MATCH('QUANDL MULTPL SP500_DIV_YIELD_M'!$E$1,'QUANDL MULTPL SP500_DIV_YIELD_M'!$A$1:$G$1,0))</f>
        <v>1.62</v>
      </c>
      <c r="I2286" s="5">
        <f t="shared" si="210"/>
        <v>3.2706196106680366E-2</v>
      </c>
      <c r="J2286" s="1">
        <f>A2286/24/60/60+DATE(1970,1,1)</f>
        <v>44750.5625</v>
      </c>
      <c r="K2286" s="3">
        <f t="shared" si="213"/>
        <v>1</v>
      </c>
      <c r="L2286" s="6">
        <f>(1+Chart!$F$4)^(1/(365/K2286))-1</f>
        <v>6.6592785027408397E-5</v>
      </c>
      <c r="M2286" s="6">
        <f t="shared" si="214"/>
        <v>4.2950180921597081E-5</v>
      </c>
      <c r="N2286" s="6">
        <f t="shared" si="215"/>
        <v>8.8175754614505664E-5</v>
      </c>
      <c r="O2286">
        <f>O2285*(B2286/B2285)</f>
        <v>385.30979633000499</v>
      </c>
      <c r="P2286">
        <f t="shared" si="211"/>
        <v>2022</v>
      </c>
      <c r="Q2286" s="1">
        <f t="shared" si="212"/>
        <v>44750.5625</v>
      </c>
      <c r="R2286">
        <f>IF(B2287="",R2285,IF(Q2286&gt;=Chart!$F$2,E2286,0))</f>
        <v>37.928015109999997</v>
      </c>
      <c r="S2286">
        <f>IF(B2287="",S2285,IFERROR(IF(AND(R2286&gt;0,R2285=0),R2286,(1+(B2287/B2286-1)*Calc!$Z$1)*S2285),0))</f>
        <v>37.246792259624328</v>
      </c>
      <c r="T2286">
        <f>IF(B2287="",T2285,IFERROR(IF(AND(R2286&gt;0,R2285=0),R2286,(1+(B2287/B2286-1)*Calc!$Z$1-L2287)*T2285),0))</f>
        <v>35.901313424508366</v>
      </c>
      <c r="U2286">
        <f>IF(B2287="",U2285,IFERROR(IF(AND(R2286&gt;0,R2285=0),R2286,(1+(B2287/B2286-1)*Calc!$Z$1-M2287*2)*U2285),0))</f>
        <v>36.989884658420777</v>
      </c>
      <c r="V2286">
        <f>IF(B2287="",V2285,IFERROR(IF(AND(R2286&gt;0,R2285=0),R2286,(1+(B2287/B2286-1)*Calc!$Z$1-N2287*2)*V2285),0))</f>
        <v>36.225098785874181</v>
      </c>
      <c r="W2286">
        <f>IF(ISNUMBER(C2286),C2286,W2285)</f>
        <v>1.58</v>
      </c>
      <c r="Y2286" s="1">
        <f>IF(AND(Q2286&gt;=Chart!$F$2,Q2286&lt;=Chart!$F$3),Q2286,#N/A)</f>
        <v>44750.5625</v>
      </c>
      <c r="Z2286">
        <f>IF(AND(Q2286&gt;=Chart!$F$2,Q2286&lt;=Chart!$F$3),R2286,#N/A)</f>
        <v>37.928015109999997</v>
      </c>
      <c r="AA2286">
        <f>IF(AND(Q2286&gt;=Chart!$F$2,Q2286&lt;=Chart!$F$3),S2286,#N/A)</f>
        <v>37.246792259624328</v>
      </c>
      <c r="AB2286">
        <f>IF(AND(Q2286&gt;=Chart!$F$2,Q2286&lt;=Chart!$F$3),T2286,#N/A)</f>
        <v>35.901313424508366</v>
      </c>
      <c r="AC2286">
        <f>IF(AND(Q2286&gt;=Chart!$F$2,Q2286&lt;=Chart!$F$3),U2286,#N/A)</f>
        <v>36.989884658420777</v>
      </c>
      <c r="AD2286">
        <f>IF(AND(Q2286&gt;=Chart!$F$2,Q2286&lt;=Chart!$F$3),V2286,#N/A)</f>
        <v>36.225098785874181</v>
      </c>
      <c r="AE2286">
        <f>IF(AND(Q2286&gt;=Chart!$F$2,Q2286&lt;=Chart!$F$3),I2286,#N/A)</f>
        <v>3.2706196106680366E-2</v>
      </c>
      <c r="AF2286">
        <f>IF(AND(Q2286&gt;=Chart!$F$2,Q2286&lt;=Chart!$F$3),H2286/100,#N/A)</f>
        <v>1.6200000000000003E-2</v>
      </c>
      <c r="AG2286">
        <f>IF(AND(Q2286&gt;=Chart!$F$2,Q2286&lt;=Chart!$F$3),W2286/100,#N/A)</f>
        <v>1.5800000000000002E-2</v>
      </c>
    </row>
    <row r="2287" spans="1:33" x14ac:dyDescent="0.25">
      <c r="A2287">
        <v>1657546200</v>
      </c>
      <c r="B2287">
        <f>INDEX('Daily Data ADJ'!$1:$1048576,MATCH(Calc!$A2287,'Daily Data ADJ'!$A:$A,0),MATCH("SPY, CBOE BZX: Close",'Daily Data ADJ'!$1:$1,0))</f>
        <v>380.90818186000001</v>
      </c>
      <c r="C2287">
        <f>INDEX('Daily Data ADJ'!$1:$1048576,MATCH(Calc!$A2287,'Daily Data ADJ'!$A:$A,0),MATCH("EFFR, FRED: Close",'Daily Data ADJ'!$1:$1,0))</f>
        <v>1.58</v>
      </c>
      <c r="D2287">
        <f>INDEX('Daily Data ADJ'!$1:$1048576,MATCH(Calc!$A2287,'Daily Data ADJ'!$A:$A,1),MATCH("SOFR, FRED: Close",'Daily Data ADJ'!$1:$1,0))</f>
        <v>1.53</v>
      </c>
      <c r="E2287">
        <f>INDEX('Daily Data ADJ'!$1:$1048576,MATCH(Calc!$A2287,'Daily Data ADJ'!$A:$A,0),MATCH("UPRO, CBOE BZX: Close",'Daily Data ADJ'!$1:$1,0))</f>
        <v>36.613283500000001</v>
      </c>
      <c r="F2287">
        <f>INDEX('Daily Data ADJ'!$1:$1048576,MATCH(Calc!$A2287,'Daily Data ADJ'!$A:$A,0),MATCH("ES1!, CME_MINI: Close",'Daily Data ADJ'!$1:$1,0))</f>
        <v>3856.75</v>
      </c>
      <c r="G2287">
        <f>INDEX('Daily Data ADJ'!$1:$1048576,MATCH(Calc!$A2287,'Daily Data ADJ'!$A:$A,0),MATCH("ES2!, CME_MINI: Close",'Daily Data ADJ'!$1:$1,0))</f>
        <v>3872.25</v>
      </c>
      <c r="H2287">
        <f>INDEX('QUANDL MULTPL SP500_DIV_YIELD_M'!$A:$G,MATCH(Calc!$A2287,'QUANDL MULTPL SP500_DIV_YIELD_M'!$A:$A,1),MATCH('QUANDL MULTPL SP500_DIV_YIELD_M'!$E$1,'QUANDL MULTPL SP500_DIV_YIELD_M'!$A$1:$G$1,0))</f>
        <v>1.62</v>
      </c>
      <c r="I2287" s="5">
        <f t="shared" si="210"/>
        <v>3.2372882013865359E-2</v>
      </c>
      <c r="J2287" s="1">
        <f>A2287/24/60/60+DATE(1970,1,1)</f>
        <v>44753.5625</v>
      </c>
      <c r="K2287" s="3">
        <f t="shared" si="213"/>
        <v>3</v>
      </c>
      <c r="L2287" s="6">
        <f>(1+Chart!$F$4)^(1/(365/K2287))-1</f>
        <v>1.9979165917494157E-4</v>
      </c>
      <c r="M2287" s="6">
        <f t="shared" si="214"/>
        <v>1.2885607699830715E-4</v>
      </c>
      <c r="N2287" s="6">
        <f t="shared" si="215"/>
        <v>2.6189665809361884E-4</v>
      </c>
      <c r="O2287">
        <f>O2286*(B2287/B2286)</f>
        <v>380.90818186000496</v>
      </c>
      <c r="P2287">
        <f t="shared" si="211"/>
        <v>2022</v>
      </c>
      <c r="Q2287" s="1">
        <f t="shared" si="212"/>
        <v>44753.5625</v>
      </c>
      <c r="R2287">
        <f>IF(B2288="",R2286,IF(Q2287&gt;=Chart!$F$2,E2287,0))</f>
        <v>36.613283500000001</v>
      </c>
      <c r="S2287">
        <f>IF(B2288="",S2286,IFERROR(IF(AND(R2287&gt;0,R2286=0),R2287,(1+(B2288/B2287-1)*Calc!$Z$1)*S2286),0))</f>
        <v>36.258016576992141</v>
      </c>
      <c r="T2287">
        <f>IF(B2288="",T2286,IFERROR(IF(AND(R2287&gt;0,R2286=0),R2287,(1+(B2288/B2287-1)*Calc!$Z$1-L2288)*T2286),0))</f>
        <v>34.945864861412197</v>
      </c>
      <c r="U2287">
        <f>IF(B2288="",U2286,IFERROR(IF(AND(R2287&gt;0,R2286=0),R2287,(1+(B2288/B2287-1)*Calc!$Z$1-M2288*2)*U2286),0))</f>
        <v>36.004751554549941</v>
      </c>
      <c r="V2287">
        <f>IF(B2288="",V2286,IFERROR(IF(AND(R2287&gt;0,R2286=0),R2287,(1+(B2288/B2287-1)*Calc!$Z$1-N2288*2)*V2286),0))</f>
        <v>35.257196116557274</v>
      </c>
      <c r="W2287">
        <f>IF(ISNUMBER(C2287),C2287,W2286)</f>
        <v>1.58</v>
      </c>
      <c r="Y2287" s="1">
        <f>IF(AND(Q2287&gt;=Chart!$F$2,Q2287&lt;=Chart!$F$3),Q2287,#N/A)</f>
        <v>44753.5625</v>
      </c>
      <c r="Z2287">
        <f>IF(AND(Q2287&gt;=Chart!$F$2,Q2287&lt;=Chart!$F$3),R2287,#N/A)</f>
        <v>36.613283500000001</v>
      </c>
      <c r="AA2287">
        <f>IF(AND(Q2287&gt;=Chart!$F$2,Q2287&lt;=Chart!$F$3),S2287,#N/A)</f>
        <v>36.258016576992141</v>
      </c>
      <c r="AB2287">
        <f>IF(AND(Q2287&gt;=Chart!$F$2,Q2287&lt;=Chart!$F$3),T2287,#N/A)</f>
        <v>34.945864861412197</v>
      </c>
      <c r="AC2287">
        <f>IF(AND(Q2287&gt;=Chart!$F$2,Q2287&lt;=Chart!$F$3),U2287,#N/A)</f>
        <v>36.004751554549941</v>
      </c>
      <c r="AD2287">
        <f>IF(AND(Q2287&gt;=Chart!$F$2,Q2287&lt;=Chart!$F$3),V2287,#N/A)</f>
        <v>35.257196116557274</v>
      </c>
      <c r="AE2287">
        <f>IF(AND(Q2287&gt;=Chart!$F$2,Q2287&lt;=Chart!$F$3),I2287,#N/A)</f>
        <v>3.2372882013865359E-2</v>
      </c>
      <c r="AF2287">
        <f>IF(AND(Q2287&gt;=Chart!$F$2,Q2287&lt;=Chart!$F$3),H2287/100,#N/A)</f>
        <v>1.6200000000000003E-2</v>
      </c>
      <c r="AG2287">
        <f>IF(AND(Q2287&gt;=Chart!$F$2,Q2287&lt;=Chart!$F$3),W2287/100,#N/A)</f>
        <v>1.5800000000000002E-2</v>
      </c>
    </row>
    <row r="2288" spans="1:33" x14ac:dyDescent="0.25">
      <c r="A2288">
        <v>1657632600</v>
      </c>
      <c r="B2288">
        <f>INDEX('Daily Data ADJ'!$1:$1048576,MATCH(Calc!$A2288,'Daily Data ADJ'!$A:$A,0),MATCH("SPY, CBOE BZX: Close",'Daily Data ADJ'!$1:$1,0))</f>
        <v>377.53757618999998</v>
      </c>
      <c r="C2288">
        <f>INDEX('Daily Data ADJ'!$1:$1048576,MATCH(Calc!$A2288,'Daily Data ADJ'!$A:$A,0),MATCH("EFFR, FRED: Close",'Daily Data ADJ'!$1:$1,0))</f>
        <v>1.58</v>
      </c>
      <c r="D2288">
        <f>INDEX('Daily Data ADJ'!$1:$1048576,MATCH(Calc!$A2288,'Daily Data ADJ'!$A:$A,1),MATCH("SOFR, FRED: Close",'Daily Data ADJ'!$1:$1,0))</f>
        <v>1.54</v>
      </c>
      <c r="E2288">
        <f>INDEX('Daily Data ADJ'!$1:$1048576,MATCH(Calc!$A2288,'Daily Data ADJ'!$A:$A,0),MATCH("UPRO, CBOE BZX: Close",'Daily Data ADJ'!$1:$1,0))</f>
        <v>35.637194870000002</v>
      </c>
      <c r="F2288">
        <f>INDEX('Daily Data ADJ'!$1:$1048576,MATCH(Calc!$A2288,'Daily Data ADJ'!$A:$A,0),MATCH("ES1!, CME_MINI: Close",'Daily Data ADJ'!$1:$1,0))</f>
        <v>3823.75</v>
      </c>
      <c r="G2288">
        <f>INDEX('Daily Data ADJ'!$1:$1048576,MATCH(Calc!$A2288,'Daily Data ADJ'!$A:$A,0),MATCH("ES2!, CME_MINI: Close",'Daily Data ADJ'!$1:$1,0))</f>
        <v>3838.75</v>
      </c>
      <c r="H2288">
        <f>INDEX('QUANDL MULTPL SP500_DIV_YIELD_M'!$A:$G,MATCH(Calc!$A2288,'QUANDL MULTPL SP500_DIV_YIELD_M'!$A:$A,1),MATCH('QUANDL MULTPL SP500_DIV_YIELD_M'!$E$1,'QUANDL MULTPL SP500_DIV_YIELD_M'!$A$1:$G$1,0))</f>
        <v>1.62</v>
      </c>
      <c r="I2288" s="5">
        <f t="shared" si="210"/>
        <v>3.1983976668286354E-2</v>
      </c>
      <c r="J2288" s="1">
        <f>A2288/24/60/60+DATE(1970,1,1)</f>
        <v>44754.5625</v>
      </c>
      <c r="K2288" s="3">
        <f t="shared" si="213"/>
        <v>1</v>
      </c>
      <c r="L2288" s="6">
        <f>(1+Chart!$F$4)^(1/(365/K2288))-1</f>
        <v>6.6592785027408397E-5</v>
      </c>
      <c r="M2288" s="6">
        <f t="shared" si="214"/>
        <v>4.2950180921597081E-5</v>
      </c>
      <c r="N2288" s="6">
        <f t="shared" si="215"/>
        <v>8.6258899412605672E-5</v>
      </c>
      <c r="O2288">
        <f>O2287*(B2288/B2287)</f>
        <v>377.53757619000493</v>
      </c>
      <c r="P2288">
        <f t="shared" si="211"/>
        <v>2022</v>
      </c>
      <c r="Q2288" s="1">
        <f t="shared" si="212"/>
        <v>44754.5625</v>
      </c>
      <c r="R2288">
        <f>IF(B2289="",R2287,IF(Q2288&gt;=Chart!$F$2,E2288,0))</f>
        <v>35.637194870000002</v>
      </c>
      <c r="S2288">
        <f>IF(B2289="",S2287,IFERROR(IF(AND(R2288&gt;0,R2287=0),R2288,(1+(B2289/B2288-1)*Calc!$Z$1)*S2287),0))</f>
        <v>35.686769302814035</v>
      </c>
      <c r="T2288">
        <f>IF(B2289="",T2287,IFERROR(IF(AND(R2288&gt;0,R2287=0),R2288,(1+(B2289/B2288-1)*Calc!$Z$1-L2289)*T2287),0))</f>
        <v>34.392963475495797</v>
      </c>
      <c r="U2288">
        <f>IF(B2289="",U2287,IFERROR(IF(AND(R2288&gt;0,R2287=0),R2288,(1+(B2289/B2288-1)*Calc!$Z$1-M2289*2)*U2287),0))</f>
        <v>35.434401665141678</v>
      </c>
      <c r="V2288">
        <f>IF(B2289="",V2287,IFERROR(IF(AND(R2288&gt;0,R2287=0),R2288,(1+(B2289/B2288-1)*Calc!$Z$1-N2289*2)*V2287),0))</f>
        <v>34.695022029945015</v>
      </c>
      <c r="W2288">
        <f>IF(ISNUMBER(C2288),C2288,W2287)</f>
        <v>1.58</v>
      </c>
      <c r="Y2288" s="1">
        <f>IF(AND(Q2288&gt;=Chart!$F$2,Q2288&lt;=Chart!$F$3),Q2288,#N/A)</f>
        <v>44754.5625</v>
      </c>
      <c r="Z2288">
        <f>IF(AND(Q2288&gt;=Chart!$F$2,Q2288&lt;=Chart!$F$3),R2288,#N/A)</f>
        <v>35.637194870000002</v>
      </c>
      <c r="AA2288">
        <f>IF(AND(Q2288&gt;=Chart!$F$2,Q2288&lt;=Chart!$F$3),S2288,#N/A)</f>
        <v>35.686769302814035</v>
      </c>
      <c r="AB2288">
        <f>IF(AND(Q2288&gt;=Chart!$F$2,Q2288&lt;=Chart!$F$3),T2288,#N/A)</f>
        <v>34.392963475495797</v>
      </c>
      <c r="AC2288">
        <f>IF(AND(Q2288&gt;=Chart!$F$2,Q2288&lt;=Chart!$F$3),U2288,#N/A)</f>
        <v>35.434401665141678</v>
      </c>
      <c r="AD2288">
        <f>IF(AND(Q2288&gt;=Chart!$F$2,Q2288&lt;=Chart!$F$3),V2288,#N/A)</f>
        <v>34.695022029945015</v>
      </c>
      <c r="AE2288">
        <f>IF(AND(Q2288&gt;=Chart!$F$2,Q2288&lt;=Chart!$F$3),I2288,#N/A)</f>
        <v>3.1983976668286354E-2</v>
      </c>
      <c r="AF2288">
        <f>IF(AND(Q2288&gt;=Chart!$F$2,Q2288&lt;=Chart!$F$3),H2288/100,#N/A)</f>
        <v>1.6200000000000003E-2</v>
      </c>
      <c r="AG2288">
        <f>IF(AND(Q2288&gt;=Chart!$F$2,Q2288&lt;=Chart!$F$3),W2288/100,#N/A)</f>
        <v>1.5800000000000002E-2</v>
      </c>
    </row>
    <row r="2289" spans="1:33" x14ac:dyDescent="0.25">
      <c r="A2289">
        <v>1657719000</v>
      </c>
      <c r="B2289">
        <f>INDEX('Daily Data ADJ'!$1:$1048576,MATCH(Calc!$A2289,'Daily Data ADJ'!$A:$A,0),MATCH("SPY, CBOE BZX: Close",'Daily Data ADJ'!$1:$1,0))</f>
        <v>375.55486696999998</v>
      </c>
      <c r="C2289">
        <f>INDEX('Daily Data ADJ'!$1:$1048576,MATCH(Calc!$A2289,'Daily Data ADJ'!$A:$A,0),MATCH("EFFR, FRED: Close",'Daily Data ADJ'!$1:$1,0))</f>
        <v>1.58</v>
      </c>
      <c r="D2289">
        <f>INDEX('Daily Data ADJ'!$1:$1048576,MATCH(Calc!$A2289,'Daily Data ADJ'!$A:$A,1),MATCH("SOFR, FRED: Close",'Daily Data ADJ'!$1:$1,0))</f>
        <v>1.53</v>
      </c>
      <c r="E2289">
        <f>INDEX('Daily Data ADJ'!$1:$1048576,MATCH(Calc!$A2289,'Daily Data ADJ'!$A:$A,0),MATCH("UPRO, CBOE BZX: Close",'Daily Data ADJ'!$1:$1,0))</f>
        <v>35.069469859999998</v>
      </c>
      <c r="F2289">
        <f>INDEX('Daily Data ADJ'!$1:$1048576,MATCH(Calc!$A2289,'Daily Data ADJ'!$A:$A,0),MATCH("ES1!, CME_MINI: Close",'Daily Data ADJ'!$1:$1,0))</f>
        <v>3804.5</v>
      </c>
      <c r="G2289">
        <f>INDEX('Daily Data ADJ'!$1:$1048576,MATCH(Calc!$A2289,'Daily Data ADJ'!$A:$A,0),MATCH("ES2!, CME_MINI: Close",'Daily Data ADJ'!$1:$1,0))</f>
        <v>3822.5</v>
      </c>
      <c r="H2289">
        <f>INDEX('QUANDL MULTPL SP500_DIV_YIELD_M'!$A:$G,MATCH(Calc!$A2289,'QUANDL MULTPL SP500_DIV_YIELD_M'!$A:$A,1),MATCH('QUANDL MULTPL SP500_DIV_YIELD_M'!$E$1,'QUANDL MULTPL SP500_DIV_YIELD_M'!$A$1:$G$1,0))</f>
        <v>1.62</v>
      </c>
      <c r="I2289" s="5">
        <f t="shared" si="210"/>
        <v>3.5259689169700362E-2</v>
      </c>
      <c r="J2289" s="1">
        <f>A2289/24/60/60+DATE(1970,1,1)</f>
        <v>44755.5625</v>
      </c>
      <c r="K2289" s="3">
        <f t="shared" si="213"/>
        <v>1</v>
      </c>
      <c r="L2289" s="6">
        <f>(1+Chart!$F$4)^(1/(365/K2289))-1</f>
        <v>6.6592785027408397E-5</v>
      </c>
      <c r="M2289" s="6">
        <f t="shared" si="214"/>
        <v>4.2950180921597081E-5</v>
      </c>
      <c r="N2289" s="6">
        <f t="shared" si="215"/>
        <v>9.4942322232061116E-5</v>
      </c>
      <c r="O2289">
        <f>O2288*(B2289/B2288)</f>
        <v>375.55486697000487</v>
      </c>
      <c r="P2289">
        <f t="shared" si="211"/>
        <v>2022</v>
      </c>
      <c r="Q2289" s="1">
        <f t="shared" si="212"/>
        <v>44755.5625</v>
      </c>
      <c r="R2289">
        <f>IF(B2290="",R2288,IF(Q2289&gt;=Chart!$F$2,E2289,0))</f>
        <v>35.069469859999998</v>
      </c>
      <c r="S2289">
        <f>IF(B2290="",S2288,IFERROR(IF(AND(R2289&gt;0,R2288=0),R2289,(1+(B2290/B2289-1)*Calc!$Z$1)*S2288),0))</f>
        <v>35.426770136408507</v>
      </c>
      <c r="T2289">
        <f>IF(B2290="",T2288,IFERROR(IF(AND(R2289&gt;0,R2288=0),R2289,(1+(B2290/B2289-1)*Calc!$Z$1-L2290)*T2288),0))</f>
        <v>34.140100124549996</v>
      </c>
      <c r="U2289">
        <f>IF(B2290="",U2288,IFERROR(IF(AND(R2289&gt;0,R2288=0),R2289,(1+(B2290/B2289-1)*Calc!$Z$1-M2290*2)*U2288),0))</f>
        <v>35.173197317926423</v>
      </c>
      <c r="V2289">
        <f>IF(B2290="",V2288,IFERROR(IF(AND(R2289&gt;0,R2288=0),R2289,(1+(B2290/B2289-1)*Calc!$Z$1-N2290*2)*V2288),0))</f>
        <v>34.435846265963335</v>
      </c>
      <c r="W2289">
        <f>IF(ISNUMBER(C2289),C2289,W2288)</f>
        <v>1.58</v>
      </c>
      <c r="Y2289" s="1">
        <f>IF(AND(Q2289&gt;=Chart!$F$2,Q2289&lt;=Chart!$F$3),Q2289,#N/A)</f>
        <v>44755.5625</v>
      </c>
      <c r="Z2289">
        <f>IF(AND(Q2289&gt;=Chart!$F$2,Q2289&lt;=Chart!$F$3),R2289,#N/A)</f>
        <v>35.069469859999998</v>
      </c>
      <c r="AA2289">
        <f>IF(AND(Q2289&gt;=Chart!$F$2,Q2289&lt;=Chart!$F$3),S2289,#N/A)</f>
        <v>35.426770136408507</v>
      </c>
      <c r="AB2289">
        <f>IF(AND(Q2289&gt;=Chart!$F$2,Q2289&lt;=Chart!$F$3),T2289,#N/A)</f>
        <v>34.140100124549996</v>
      </c>
      <c r="AC2289">
        <f>IF(AND(Q2289&gt;=Chart!$F$2,Q2289&lt;=Chart!$F$3),U2289,#N/A)</f>
        <v>35.173197317926423</v>
      </c>
      <c r="AD2289">
        <f>IF(AND(Q2289&gt;=Chart!$F$2,Q2289&lt;=Chart!$F$3),V2289,#N/A)</f>
        <v>34.435846265963335</v>
      </c>
      <c r="AE2289">
        <f>IF(AND(Q2289&gt;=Chart!$F$2,Q2289&lt;=Chart!$F$3),I2289,#N/A)</f>
        <v>3.5259689169700362E-2</v>
      </c>
      <c r="AF2289">
        <f>IF(AND(Q2289&gt;=Chart!$F$2,Q2289&lt;=Chart!$F$3),H2289/100,#N/A)</f>
        <v>1.6200000000000003E-2</v>
      </c>
      <c r="AG2289">
        <f>IF(AND(Q2289&gt;=Chart!$F$2,Q2289&lt;=Chart!$F$3),W2289/100,#N/A)</f>
        <v>1.5800000000000002E-2</v>
      </c>
    </row>
    <row r="2290" spans="1:33" x14ac:dyDescent="0.25">
      <c r="A2290">
        <v>1657805400</v>
      </c>
      <c r="B2290">
        <f>INDEX('Daily Data ADJ'!$1:$1048576,MATCH(Calc!$A2290,'Daily Data ADJ'!$A:$A,0),MATCH("SPY, CBOE BZX: Close",'Daily Data ADJ'!$1:$1,0))</f>
        <v>374.64282071999997</v>
      </c>
      <c r="C2290">
        <f>INDEX('Daily Data ADJ'!$1:$1048576,MATCH(Calc!$A2290,'Daily Data ADJ'!$A:$A,0),MATCH("EFFR, FRED: Close",'Daily Data ADJ'!$1:$1,0))</f>
        <v>1.58</v>
      </c>
      <c r="D2290">
        <f>INDEX('Daily Data ADJ'!$1:$1048576,MATCH(Calc!$A2290,'Daily Data ADJ'!$A:$A,1),MATCH("SOFR, FRED: Close",'Daily Data ADJ'!$1:$1,0))</f>
        <v>1.53</v>
      </c>
      <c r="E2290">
        <f>INDEX('Daily Data ADJ'!$1:$1048576,MATCH(Calc!$A2290,'Daily Data ADJ'!$A:$A,0),MATCH("UPRO, CBOE BZX: Close",'Daily Data ADJ'!$1:$1,0))</f>
        <v>34.790587389999999</v>
      </c>
      <c r="F2290">
        <f>INDEX('Daily Data ADJ'!$1:$1048576,MATCH(Calc!$A2290,'Daily Data ADJ'!$A:$A,0),MATCH("ES1!, CME_MINI: Close",'Daily Data ADJ'!$1:$1,0))</f>
        <v>3793.25</v>
      </c>
      <c r="G2290">
        <f>INDEX('Daily Data ADJ'!$1:$1048576,MATCH(Calc!$A2290,'Daily Data ADJ'!$A:$A,0),MATCH("ES2!, CME_MINI: Close",'Daily Data ADJ'!$1:$1,0))</f>
        <v>3810.25</v>
      </c>
      <c r="H2290">
        <f>INDEX('QUANDL MULTPL SP500_DIV_YIELD_M'!$A:$G,MATCH(Calc!$A2290,'QUANDL MULTPL SP500_DIV_YIELD_M'!$A:$A,1),MATCH('QUANDL MULTPL SP500_DIV_YIELD_M'!$E$1,'QUANDL MULTPL SP500_DIV_YIELD_M'!$A$1:$G$1,0))</f>
        <v>1.62</v>
      </c>
      <c r="I2290" s="5">
        <f t="shared" si="210"/>
        <v>3.424745142363507E-2</v>
      </c>
      <c r="J2290" s="1">
        <f>A2290/24/60/60+DATE(1970,1,1)</f>
        <v>44756.5625</v>
      </c>
      <c r="K2290" s="3">
        <f t="shared" si="213"/>
        <v>1</v>
      </c>
      <c r="L2290" s="6">
        <f>(1+Chart!$F$4)^(1/(365/K2290))-1</f>
        <v>6.6592785027408397E-5</v>
      </c>
      <c r="M2290" s="6">
        <f t="shared" si="214"/>
        <v>4.2950180921597081E-5</v>
      </c>
      <c r="N2290" s="6">
        <f t="shared" si="215"/>
        <v>9.22619604704078E-5</v>
      </c>
      <c r="O2290">
        <f>O2289*(B2290/B2289)</f>
        <v>374.64282072000486</v>
      </c>
      <c r="P2290">
        <f t="shared" si="211"/>
        <v>2022</v>
      </c>
      <c r="Q2290" s="1">
        <f t="shared" si="212"/>
        <v>44756.5625</v>
      </c>
      <c r="R2290">
        <f>IF(B2291="",R2289,IF(Q2290&gt;=Chart!$F$2,E2290,0))</f>
        <v>34.790587389999999</v>
      </c>
      <c r="S2290">
        <f>IF(B2291="",S2289,IFERROR(IF(AND(R2290&gt;0,R2289=0),R2290,(1+(B2291/B2290-1)*Calc!$Z$1)*S2289),0))</f>
        <v>37.457263750401161</v>
      </c>
      <c r="T2290">
        <f>IF(B2291="",T2289,IFERROR(IF(AND(R2290&gt;0,R2289=0),R2290,(1+(B2291/B2290-1)*Calc!$Z$1-L2291)*T2289),0))</f>
        <v>36.094574461610414</v>
      </c>
      <c r="U2290">
        <f>IF(B2291="",U2289,IFERROR(IF(AND(R2290&gt;0,R2289=0),R2290,(1+(B2291/B2290-1)*Calc!$Z$1-M2291*2)*U2289),0))</f>
        <v>37.18613595615961</v>
      </c>
      <c r="V2290">
        <f>IF(B2291="",V2289,IFERROR(IF(AND(R2290&gt;0,R2289=0),R2290,(1+(B2291/B2290-1)*Calc!$Z$1-N2291*2)*V2289),0))</f>
        <v>36.403300002353859</v>
      </c>
      <c r="W2290">
        <f>IF(ISNUMBER(C2290),C2290,W2289)</f>
        <v>1.58</v>
      </c>
      <c r="Y2290" s="1">
        <f>IF(AND(Q2290&gt;=Chart!$F$2,Q2290&lt;=Chart!$F$3),Q2290,#N/A)</f>
        <v>44756.5625</v>
      </c>
      <c r="Z2290">
        <f>IF(AND(Q2290&gt;=Chart!$F$2,Q2290&lt;=Chart!$F$3),R2290,#N/A)</f>
        <v>34.790587389999999</v>
      </c>
      <c r="AA2290">
        <f>IF(AND(Q2290&gt;=Chart!$F$2,Q2290&lt;=Chart!$F$3),S2290,#N/A)</f>
        <v>37.457263750401161</v>
      </c>
      <c r="AB2290">
        <f>IF(AND(Q2290&gt;=Chart!$F$2,Q2290&lt;=Chart!$F$3),T2290,#N/A)</f>
        <v>36.094574461610414</v>
      </c>
      <c r="AC2290">
        <f>IF(AND(Q2290&gt;=Chart!$F$2,Q2290&lt;=Chart!$F$3),U2290,#N/A)</f>
        <v>37.18613595615961</v>
      </c>
      <c r="AD2290">
        <f>IF(AND(Q2290&gt;=Chart!$F$2,Q2290&lt;=Chart!$F$3),V2290,#N/A)</f>
        <v>36.403300002353859</v>
      </c>
      <c r="AE2290">
        <f>IF(AND(Q2290&gt;=Chart!$F$2,Q2290&lt;=Chart!$F$3),I2290,#N/A)</f>
        <v>3.424745142363507E-2</v>
      </c>
      <c r="AF2290">
        <f>IF(AND(Q2290&gt;=Chart!$F$2,Q2290&lt;=Chart!$F$3),H2290/100,#N/A)</f>
        <v>1.6200000000000003E-2</v>
      </c>
      <c r="AG2290">
        <f>IF(AND(Q2290&gt;=Chart!$F$2,Q2290&lt;=Chart!$F$3),W2290/100,#N/A)</f>
        <v>1.5800000000000002E-2</v>
      </c>
    </row>
    <row r="2291" spans="1:33" x14ac:dyDescent="0.25">
      <c r="A2291">
        <v>1657891800</v>
      </c>
      <c r="B2291">
        <f>INDEX('Daily Data ADJ'!$1:$1048576,MATCH(Calc!$A2291,'Daily Data ADJ'!$A:$A,0),MATCH("SPY, CBOE BZX: Close",'Daily Data ADJ'!$1:$1,0))</f>
        <v>381.80040100999997</v>
      </c>
      <c r="C2291">
        <f>INDEX('Daily Data ADJ'!$1:$1048576,MATCH(Calc!$A2291,'Daily Data ADJ'!$A:$A,0),MATCH("EFFR, FRED: Close",'Daily Data ADJ'!$1:$1,0))</f>
        <v>1.58</v>
      </c>
      <c r="D2291">
        <f>INDEX('Daily Data ADJ'!$1:$1048576,MATCH(Calc!$A2291,'Daily Data ADJ'!$A:$A,1),MATCH("SOFR, FRED: Close",'Daily Data ADJ'!$1:$1,0))</f>
        <v>1.54</v>
      </c>
      <c r="E2291">
        <f>INDEX('Daily Data ADJ'!$1:$1048576,MATCH(Calc!$A2291,'Daily Data ADJ'!$A:$A,0),MATCH("UPRO, CBOE BZX: Close",'Daily Data ADJ'!$1:$1,0))</f>
        <v>36.792565080000003</v>
      </c>
      <c r="F2291">
        <f>INDEX('Daily Data ADJ'!$1:$1048576,MATCH(Calc!$A2291,'Daily Data ADJ'!$A:$A,0),MATCH("ES1!, CME_MINI: Close",'Daily Data ADJ'!$1:$1,0))</f>
        <v>3865</v>
      </c>
      <c r="G2291">
        <f>INDEX('Daily Data ADJ'!$1:$1048576,MATCH(Calc!$A2291,'Daily Data ADJ'!$A:$A,0),MATCH("ES2!, CME_MINI: Close",'Daily Data ADJ'!$1:$1,0))</f>
        <v>3881.75</v>
      </c>
      <c r="H2291">
        <f>INDEX('QUANDL MULTPL SP500_DIV_YIELD_M'!$A:$G,MATCH(Calc!$A2291,'QUANDL MULTPL SP500_DIV_YIELD_M'!$A:$A,1),MATCH('QUANDL MULTPL SP500_DIV_YIELD_M'!$E$1,'QUANDL MULTPL SP500_DIV_YIELD_M'!$A$1:$G$1,0))</f>
        <v>1.62</v>
      </c>
      <c r="I2291" s="5">
        <f t="shared" si="210"/>
        <v>3.3648073237393397E-2</v>
      </c>
      <c r="J2291" s="1">
        <f>A2291/24/60/60+DATE(1970,1,1)</f>
        <v>44757.5625</v>
      </c>
      <c r="K2291" s="3">
        <f t="shared" si="213"/>
        <v>1</v>
      </c>
      <c r="L2291" s="6">
        <f>(1+Chart!$F$4)^(1/(365/K2291))-1</f>
        <v>6.6592785027408397E-5</v>
      </c>
      <c r="M2291" s="6">
        <f t="shared" si="214"/>
        <v>4.2950180921597081E-5</v>
      </c>
      <c r="N2291" s="6">
        <f t="shared" si="215"/>
        <v>9.0673599505652902E-5</v>
      </c>
      <c r="O2291">
        <f>O2290*(B2291/B2290)</f>
        <v>381.80040101000498</v>
      </c>
      <c r="P2291">
        <f t="shared" si="211"/>
        <v>2022</v>
      </c>
      <c r="Q2291" s="1">
        <f t="shared" si="212"/>
        <v>44757.5625</v>
      </c>
      <c r="R2291">
        <f>IF(B2292="",R2290,IF(Q2291&gt;=Chart!$F$2,E2291,0))</f>
        <v>36.792565080000003</v>
      </c>
      <c r="S2291">
        <f>IF(B2292="",S2290,IFERROR(IF(AND(R2291&gt;0,R2290=0),R2291,(1+(B2292/B2291-1)*Calc!$Z$1)*S2290),0))</f>
        <v>36.529415241729588</v>
      </c>
      <c r="T2291">
        <f>IF(B2292="",T2290,IFERROR(IF(AND(R2291&gt;0,R2290=0),R2291,(1+(B2292/B2291-1)*Calc!$Z$1-L2292)*T2290),0))</f>
        <v>35.193269538971364</v>
      </c>
      <c r="U2291">
        <f>IF(B2292="",U2290,IFERROR(IF(AND(R2291&gt;0,R2290=0),R2291,(1+(B2292/B2291-1)*Calc!$Z$1-M2292*2)*U2290),0))</f>
        <v>36.255420196001097</v>
      </c>
      <c r="V2291">
        <f>IF(B2292="",V2290,IFERROR(IF(AND(R2291&gt;0,R2290=0),R2291,(1+(B2292/B2291-1)*Calc!$Z$1-N2292*2)*V2290),0))</f>
        <v>35.481822501187445</v>
      </c>
      <c r="W2291">
        <f>IF(ISNUMBER(C2291),C2291,W2290)</f>
        <v>1.58</v>
      </c>
      <c r="Y2291" s="1">
        <f>IF(AND(Q2291&gt;=Chart!$F$2,Q2291&lt;=Chart!$F$3),Q2291,#N/A)</f>
        <v>44757.5625</v>
      </c>
      <c r="Z2291">
        <f>IF(AND(Q2291&gt;=Chart!$F$2,Q2291&lt;=Chart!$F$3),R2291,#N/A)</f>
        <v>36.792565080000003</v>
      </c>
      <c r="AA2291">
        <f>IF(AND(Q2291&gt;=Chart!$F$2,Q2291&lt;=Chart!$F$3),S2291,#N/A)</f>
        <v>36.529415241729588</v>
      </c>
      <c r="AB2291">
        <f>IF(AND(Q2291&gt;=Chart!$F$2,Q2291&lt;=Chart!$F$3),T2291,#N/A)</f>
        <v>35.193269538971364</v>
      </c>
      <c r="AC2291">
        <f>IF(AND(Q2291&gt;=Chart!$F$2,Q2291&lt;=Chart!$F$3),U2291,#N/A)</f>
        <v>36.255420196001097</v>
      </c>
      <c r="AD2291">
        <f>IF(AND(Q2291&gt;=Chart!$F$2,Q2291&lt;=Chart!$F$3),V2291,#N/A)</f>
        <v>35.481822501187445</v>
      </c>
      <c r="AE2291">
        <f>IF(AND(Q2291&gt;=Chart!$F$2,Q2291&lt;=Chart!$F$3),I2291,#N/A)</f>
        <v>3.3648073237393397E-2</v>
      </c>
      <c r="AF2291">
        <f>IF(AND(Q2291&gt;=Chart!$F$2,Q2291&lt;=Chart!$F$3),H2291/100,#N/A)</f>
        <v>1.6200000000000003E-2</v>
      </c>
      <c r="AG2291">
        <f>IF(AND(Q2291&gt;=Chart!$F$2,Q2291&lt;=Chart!$F$3),W2291/100,#N/A)</f>
        <v>1.5800000000000002E-2</v>
      </c>
    </row>
    <row r="2292" spans="1:33" x14ac:dyDescent="0.25">
      <c r="A2292">
        <v>1658151000</v>
      </c>
      <c r="B2292">
        <f>INDEX('Daily Data ADJ'!$1:$1048576,MATCH(Calc!$A2292,'Daily Data ADJ'!$A:$A,0),MATCH("SPY, CBOE BZX: Close",'Daily Data ADJ'!$1:$1,0))</f>
        <v>378.64789335</v>
      </c>
      <c r="C2292">
        <f>INDEX('Daily Data ADJ'!$1:$1048576,MATCH(Calc!$A2292,'Daily Data ADJ'!$A:$A,0),MATCH("EFFR, FRED: Close",'Daily Data ADJ'!$1:$1,0))</f>
        <v>1.58</v>
      </c>
      <c r="D2292">
        <f>INDEX('Daily Data ADJ'!$1:$1048576,MATCH(Calc!$A2292,'Daily Data ADJ'!$A:$A,1),MATCH("SOFR, FRED: Close",'Daily Data ADJ'!$1:$1,0))</f>
        <v>1.54</v>
      </c>
      <c r="E2292">
        <f>INDEX('Daily Data ADJ'!$1:$1048576,MATCH(Calc!$A2292,'Daily Data ADJ'!$A:$A,0),MATCH("UPRO, CBOE BZX: Close",'Daily Data ADJ'!$1:$1,0))</f>
        <v>35.866276900000003</v>
      </c>
      <c r="F2292">
        <f>INDEX('Daily Data ADJ'!$1:$1048576,MATCH(Calc!$A2292,'Daily Data ADJ'!$A:$A,0),MATCH("ES1!, CME_MINI: Close",'Daily Data ADJ'!$1:$1,0))</f>
        <v>3833.75</v>
      </c>
      <c r="G2292">
        <f>INDEX('Daily Data ADJ'!$1:$1048576,MATCH(Calc!$A2292,'Daily Data ADJ'!$A:$A,0),MATCH("ES2!, CME_MINI: Close",'Daily Data ADJ'!$1:$1,0))</f>
        <v>3850.25</v>
      </c>
      <c r="H2292">
        <f>INDEX('QUANDL MULTPL SP500_DIV_YIELD_M'!$A:$G,MATCH(Calc!$A2292,'QUANDL MULTPL SP500_DIV_YIELD_M'!$A:$A,1),MATCH('QUANDL MULTPL SP500_DIV_YIELD_M'!$E$1,'QUANDL MULTPL SP500_DIV_YIELD_M'!$A$1:$G$1,0))</f>
        <v>1.62</v>
      </c>
      <c r="I2292" s="5">
        <f t="shared" si="210"/>
        <v>3.3526979583958574E-2</v>
      </c>
      <c r="J2292" s="1">
        <f>A2292/24/60/60+DATE(1970,1,1)</f>
        <v>44760.5625</v>
      </c>
      <c r="K2292" s="3">
        <f t="shared" si="213"/>
        <v>3</v>
      </c>
      <c r="L2292" s="6">
        <f>(1+Chart!$F$4)^(1/(365/K2292))-1</f>
        <v>1.9979165917494157E-4</v>
      </c>
      <c r="M2292" s="6">
        <f t="shared" si="214"/>
        <v>1.2885607699830715E-4</v>
      </c>
      <c r="N2292" s="6">
        <f t="shared" si="215"/>
        <v>2.7108225557981314E-4</v>
      </c>
      <c r="O2292">
        <f>O2291*(B2292/B2291)</f>
        <v>378.64789335000495</v>
      </c>
      <c r="P2292">
        <f t="shared" si="211"/>
        <v>2022</v>
      </c>
      <c r="Q2292" s="1">
        <f t="shared" si="212"/>
        <v>44760.5625</v>
      </c>
      <c r="R2292">
        <f>IF(B2293="",R2291,IF(Q2292&gt;=Chart!$F$2,E2292,0))</f>
        <v>35.866276900000003</v>
      </c>
      <c r="S2292">
        <f>IF(B2293="",S2291,IFERROR(IF(AND(R2292&gt;0,R2291=0),R2292,(1+(B2293/B2292-1)*Calc!$Z$1)*S2291),0))</f>
        <v>39.490406722902129</v>
      </c>
      <c r="T2292">
        <f>IF(B2293="",T2291,IFERROR(IF(AND(R2292&gt;0,R2291=0),R2292,(1+(B2293/B2292-1)*Calc!$Z$1-L2293)*T2291),0))</f>
        <v>38.043612464570039</v>
      </c>
      <c r="U2292">
        <f>IF(B2293="",U2291,IFERROR(IF(AND(R2292&gt;0,R2291=0),R2292,(1+(B2293/B2292-1)*Calc!$Z$1-M2293*2)*U2291),0))</f>
        <v>39.191087906996145</v>
      </c>
      <c r="V2292">
        <f>IF(B2293="",V2291,IFERROR(IF(AND(R2292&gt;0,R2291=0),R2292,(1+(B2293/B2292-1)*Calc!$Z$1-N2293*2)*V2291),0))</f>
        <v>38.351379600923806</v>
      </c>
      <c r="W2292">
        <f>IF(ISNUMBER(C2292),C2292,W2291)</f>
        <v>1.58</v>
      </c>
      <c r="Y2292" s="1">
        <f>IF(AND(Q2292&gt;=Chart!$F$2,Q2292&lt;=Chart!$F$3),Q2292,#N/A)</f>
        <v>44760.5625</v>
      </c>
      <c r="Z2292">
        <f>IF(AND(Q2292&gt;=Chart!$F$2,Q2292&lt;=Chart!$F$3),R2292,#N/A)</f>
        <v>35.866276900000003</v>
      </c>
      <c r="AA2292">
        <f>IF(AND(Q2292&gt;=Chart!$F$2,Q2292&lt;=Chart!$F$3),S2292,#N/A)</f>
        <v>39.490406722902129</v>
      </c>
      <c r="AB2292">
        <f>IF(AND(Q2292&gt;=Chart!$F$2,Q2292&lt;=Chart!$F$3),T2292,#N/A)</f>
        <v>38.043612464570039</v>
      </c>
      <c r="AC2292">
        <f>IF(AND(Q2292&gt;=Chart!$F$2,Q2292&lt;=Chart!$F$3),U2292,#N/A)</f>
        <v>39.191087906996145</v>
      </c>
      <c r="AD2292">
        <f>IF(AND(Q2292&gt;=Chart!$F$2,Q2292&lt;=Chart!$F$3),V2292,#N/A)</f>
        <v>38.351379600923806</v>
      </c>
      <c r="AE2292">
        <f>IF(AND(Q2292&gt;=Chart!$F$2,Q2292&lt;=Chart!$F$3),I2292,#N/A)</f>
        <v>3.3526979583958574E-2</v>
      </c>
      <c r="AF2292">
        <f>IF(AND(Q2292&gt;=Chart!$F$2,Q2292&lt;=Chart!$F$3),H2292/100,#N/A)</f>
        <v>1.6200000000000003E-2</v>
      </c>
      <c r="AG2292">
        <f>IF(AND(Q2292&gt;=Chart!$F$2,Q2292&lt;=Chart!$F$3),W2292/100,#N/A)</f>
        <v>1.5800000000000002E-2</v>
      </c>
    </row>
    <row r="2293" spans="1:33" x14ac:dyDescent="0.25">
      <c r="A2293">
        <v>1658237400</v>
      </c>
      <c r="B2293">
        <f>INDEX('Daily Data ADJ'!$1:$1048576,MATCH(Calc!$A2293,'Daily Data ADJ'!$A:$A,0),MATCH("SPY, CBOE BZX: Close",'Daily Data ADJ'!$1:$1,0))</f>
        <v>388.87867292999999</v>
      </c>
      <c r="C2293">
        <f>INDEX('Daily Data ADJ'!$1:$1048576,MATCH(Calc!$A2293,'Daily Data ADJ'!$A:$A,0),MATCH("EFFR, FRED: Close",'Daily Data ADJ'!$1:$1,0))</f>
        <v>1.58</v>
      </c>
      <c r="D2293">
        <f>INDEX('Daily Data ADJ'!$1:$1048576,MATCH(Calc!$A2293,'Daily Data ADJ'!$A:$A,1),MATCH("SOFR, FRED: Close",'Daily Data ADJ'!$1:$1,0))</f>
        <v>1.54</v>
      </c>
      <c r="E2293">
        <f>INDEX('Daily Data ADJ'!$1:$1048576,MATCH(Calc!$A2293,'Daily Data ADJ'!$A:$A,0),MATCH("UPRO, CBOE BZX: Close",'Daily Data ADJ'!$1:$1,0))</f>
        <v>38.734782240000001</v>
      </c>
      <c r="F2293">
        <f>INDEX('Daily Data ADJ'!$1:$1048576,MATCH(Calc!$A2293,'Daily Data ADJ'!$A:$A,0),MATCH("ES1!, CME_MINI: Close",'Daily Data ADJ'!$1:$1,0))</f>
        <v>3937.5</v>
      </c>
      <c r="G2293">
        <f>INDEX('Daily Data ADJ'!$1:$1048576,MATCH(Calc!$A2293,'Daily Data ADJ'!$A:$A,0),MATCH("ES2!, CME_MINI: Close",'Daily Data ADJ'!$1:$1,0))</f>
        <v>3955</v>
      </c>
      <c r="H2293">
        <f>INDEX('QUANDL MULTPL SP500_DIV_YIELD_M'!$A:$G,MATCH(Calc!$A2293,'QUANDL MULTPL SP500_DIV_YIELD_M'!$A:$A,1),MATCH('QUANDL MULTPL SP500_DIV_YIELD_M'!$E$1,'QUANDL MULTPL SP500_DIV_YIELD_M'!$A$1:$G$1,0))</f>
        <v>1.62</v>
      </c>
      <c r="I2293" s="5">
        <f t="shared" si="210"/>
        <v>3.4096647852461373E-2</v>
      </c>
      <c r="J2293" s="1">
        <f>A2293/24/60/60+DATE(1970,1,1)</f>
        <v>44761.5625</v>
      </c>
      <c r="K2293" s="3">
        <f t="shared" si="213"/>
        <v>1</v>
      </c>
      <c r="L2293" s="6">
        <f>(1+Chart!$F$4)^(1/(365/K2293))-1</f>
        <v>6.6592785027408397E-5</v>
      </c>
      <c r="M2293" s="6">
        <f t="shared" si="214"/>
        <v>4.2950180921597081E-5</v>
      </c>
      <c r="N2293" s="6">
        <f t="shared" si="215"/>
        <v>9.1862415243504358E-5</v>
      </c>
      <c r="O2293">
        <f>O2292*(B2293/B2292)</f>
        <v>388.87867293000505</v>
      </c>
      <c r="P2293">
        <f t="shared" si="211"/>
        <v>2022</v>
      </c>
      <c r="Q2293" s="1">
        <f t="shared" si="212"/>
        <v>44761.5625</v>
      </c>
      <c r="R2293">
        <f>IF(B2294="",R2292,IF(Q2293&gt;=Chart!$F$2,E2293,0))</f>
        <v>38.734782240000001</v>
      </c>
      <c r="S2293">
        <f>IF(B2294="",S2292,IFERROR(IF(AND(R2293&gt;0,R2292=0),R2293,(1+(B2294/B2293-1)*Calc!$Z$1)*S2292),0))</f>
        <v>40.245442921883736</v>
      </c>
      <c r="T2293">
        <f>IF(B2294="",T2292,IFERROR(IF(AND(R2293&gt;0,R2292=0),R2293,(1+(B2294/B2293-1)*Calc!$Z$1-L2294)*T2292),0))</f>
        <v>38.76845327379035</v>
      </c>
      <c r="U2293">
        <f>IF(B2294="",U2292,IFERROR(IF(AND(R2293&gt;0,R2292=0),R2293,(1+(B2294/B2293-1)*Calc!$Z$1-M2294*2)*U2292),0))</f>
        <v>39.937034756037768</v>
      </c>
      <c r="V2293">
        <f>IF(B2294="",V2292,IFERROR(IF(AND(R2293&gt;0,R2292=0),R2293,(1+(B2294/B2293-1)*Calc!$Z$1-N2294*2)*V2292),0))</f>
        <v>39.07761518924702</v>
      </c>
      <c r="W2293">
        <f>IF(ISNUMBER(C2293),C2293,W2292)</f>
        <v>1.58</v>
      </c>
      <c r="Y2293" s="1">
        <f>IF(AND(Q2293&gt;=Chart!$F$2,Q2293&lt;=Chart!$F$3),Q2293,#N/A)</f>
        <v>44761.5625</v>
      </c>
      <c r="Z2293">
        <f>IF(AND(Q2293&gt;=Chart!$F$2,Q2293&lt;=Chart!$F$3),R2293,#N/A)</f>
        <v>38.734782240000001</v>
      </c>
      <c r="AA2293">
        <f>IF(AND(Q2293&gt;=Chart!$F$2,Q2293&lt;=Chart!$F$3),S2293,#N/A)</f>
        <v>40.245442921883736</v>
      </c>
      <c r="AB2293">
        <f>IF(AND(Q2293&gt;=Chart!$F$2,Q2293&lt;=Chart!$F$3),T2293,#N/A)</f>
        <v>38.76845327379035</v>
      </c>
      <c r="AC2293">
        <f>IF(AND(Q2293&gt;=Chart!$F$2,Q2293&lt;=Chart!$F$3),U2293,#N/A)</f>
        <v>39.937034756037768</v>
      </c>
      <c r="AD2293">
        <f>IF(AND(Q2293&gt;=Chart!$F$2,Q2293&lt;=Chart!$F$3),V2293,#N/A)</f>
        <v>39.07761518924702</v>
      </c>
      <c r="AE2293">
        <f>IF(AND(Q2293&gt;=Chart!$F$2,Q2293&lt;=Chart!$F$3),I2293,#N/A)</f>
        <v>3.4096647852461373E-2</v>
      </c>
      <c r="AF2293">
        <f>IF(AND(Q2293&gt;=Chart!$F$2,Q2293&lt;=Chart!$F$3),H2293/100,#N/A)</f>
        <v>1.6200000000000003E-2</v>
      </c>
      <c r="AG2293">
        <f>IF(AND(Q2293&gt;=Chart!$F$2,Q2293&lt;=Chart!$F$3),W2293/100,#N/A)</f>
        <v>1.5800000000000002E-2</v>
      </c>
    </row>
    <row r="2294" spans="1:33" x14ac:dyDescent="0.25">
      <c r="A2294">
        <v>1658323800</v>
      </c>
      <c r="B2294">
        <f>INDEX('Daily Data ADJ'!$1:$1048576,MATCH(Calc!$A2294,'Daily Data ADJ'!$A:$A,0),MATCH("SPY, CBOE BZX: Close",'Daily Data ADJ'!$1:$1,0))</f>
        <v>391.35705945000001</v>
      </c>
      <c r="C2294">
        <f>INDEX('Daily Data ADJ'!$1:$1048576,MATCH(Calc!$A2294,'Daily Data ADJ'!$A:$A,0),MATCH("EFFR, FRED: Close",'Daily Data ADJ'!$1:$1,0))</f>
        <v>1.58</v>
      </c>
      <c r="D2294">
        <f>INDEX('Daily Data ADJ'!$1:$1048576,MATCH(Calc!$A2294,'Daily Data ADJ'!$A:$A,1),MATCH("SOFR, FRED: Close",'Daily Data ADJ'!$1:$1,0))</f>
        <v>1.53</v>
      </c>
      <c r="E2294">
        <f>INDEX('Daily Data ADJ'!$1:$1048576,MATCH(Calc!$A2294,'Daily Data ADJ'!$A:$A,0),MATCH("UPRO, CBOE BZX: Close",'Daily Data ADJ'!$1:$1,0))</f>
        <v>39.461868670000001</v>
      </c>
      <c r="F2294">
        <f>INDEX('Daily Data ADJ'!$1:$1048576,MATCH(Calc!$A2294,'Daily Data ADJ'!$A:$A,0),MATCH("ES1!, CME_MINI: Close",'Daily Data ADJ'!$1:$1,0))</f>
        <v>3962.5</v>
      </c>
      <c r="G2294">
        <f>INDEX('Daily Data ADJ'!$1:$1048576,MATCH(Calc!$A2294,'Daily Data ADJ'!$A:$A,0),MATCH("ES2!, CME_MINI: Close",'Daily Data ADJ'!$1:$1,0))</f>
        <v>3980</v>
      </c>
      <c r="H2294">
        <f>INDEX('QUANDL MULTPL SP500_DIV_YIELD_M'!$A:$G,MATCH(Calc!$A2294,'QUANDL MULTPL SP500_DIV_YIELD_M'!$A:$A,1),MATCH('QUANDL MULTPL SP500_DIV_YIELD_M'!$E$1,'QUANDL MULTPL SP500_DIV_YIELD_M'!$A$1:$G$1,0))</f>
        <v>1.62</v>
      </c>
      <c r="I2294" s="5">
        <f t="shared" si="210"/>
        <v>3.3982987817918101E-2</v>
      </c>
      <c r="J2294" s="1">
        <f>A2294/24/60/60+DATE(1970,1,1)</f>
        <v>44762.5625</v>
      </c>
      <c r="K2294" s="3">
        <f t="shared" si="213"/>
        <v>1</v>
      </c>
      <c r="L2294" s="6">
        <f>(1+Chart!$F$4)^(1/(365/K2294))-1</f>
        <v>6.6592785027408397E-5</v>
      </c>
      <c r="M2294" s="6">
        <f t="shared" si="214"/>
        <v>4.2950180921597081E-5</v>
      </c>
      <c r="N2294" s="6">
        <f t="shared" si="215"/>
        <v>9.1561241237769764E-5</v>
      </c>
      <c r="O2294">
        <f>O2293*(B2294/B2293)</f>
        <v>391.35705945000512</v>
      </c>
      <c r="P2294">
        <f t="shared" si="211"/>
        <v>2022</v>
      </c>
      <c r="Q2294" s="1">
        <f t="shared" si="212"/>
        <v>44762.5625</v>
      </c>
      <c r="R2294">
        <f>IF(B2295="",R2293,IF(Q2294&gt;=Chart!$F$2,E2294,0))</f>
        <v>39.461868670000001</v>
      </c>
      <c r="S2294">
        <f>IF(B2295="",S2293,IFERROR(IF(AND(R2294&gt;0,R2293=0),R2294,(1+(B2295/B2294-1)*Calc!$Z$1)*S2293),0))</f>
        <v>41.474918417223293</v>
      </c>
      <c r="T2294">
        <f>IF(B2295="",T2293,IFERROR(IF(AND(R2294&gt;0,R2293=0),R2294,(1+(B2295/B2294-1)*Calc!$Z$1-L2295)*T2293),0))</f>
        <v>39.950225872339104</v>
      </c>
      <c r="U2294">
        <f>IF(B2295="",U2293,IFERROR(IF(AND(R2294&gt;0,R2293=0),R2294,(1+(B2295/B2294-1)*Calc!$Z$1-M2295*2)*U2293),0))</f>
        <v>41.153657950786929</v>
      </c>
      <c r="V2294">
        <f>IF(B2295="",V2293,IFERROR(IF(AND(R2294&gt;0,R2293=0),R2294,(1+(B2295/B2294-1)*Calc!$Z$1-N2295*2)*V2293),0))</f>
        <v>40.264294122931581</v>
      </c>
      <c r="W2294">
        <f>IF(ISNUMBER(C2294),C2294,W2293)</f>
        <v>1.58</v>
      </c>
      <c r="Y2294" s="1">
        <f>IF(AND(Q2294&gt;=Chart!$F$2,Q2294&lt;=Chart!$F$3),Q2294,#N/A)</f>
        <v>44762.5625</v>
      </c>
      <c r="Z2294">
        <f>IF(AND(Q2294&gt;=Chart!$F$2,Q2294&lt;=Chart!$F$3),R2294,#N/A)</f>
        <v>39.461868670000001</v>
      </c>
      <c r="AA2294">
        <f>IF(AND(Q2294&gt;=Chart!$F$2,Q2294&lt;=Chart!$F$3),S2294,#N/A)</f>
        <v>41.474918417223293</v>
      </c>
      <c r="AB2294">
        <f>IF(AND(Q2294&gt;=Chart!$F$2,Q2294&lt;=Chart!$F$3),T2294,#N/A)</f>
        <v>39.950225872339104</v>
      </c>
      <c r="AC2294">
        <f>IF(AND(Q2294&gt;=Chart!$F$2,Q2294&lt;=Chart!$F$3),U2294,#N/A)</f>
        <v>41.153657950786929</v>
      </c>
      <c r="AD2294">
        <f>IF(AND(Q2294&gt;=Chart!$F$2,Q2294&lt;=Chart!$F$3),V2294,#N/A)</f>
        <v>40.264294122931581</v>
      </c>
      <c r="AE2294">
        <f>IF(AND(Q2294&gt;=Chart!$F$2,Q2294&lt;=Chart!$F$3),I2294,#N/A)</f>
        <v>3.3982987817918101E-2</v>
      </c>
      <c r="AF2294">
        <f>IF(AND(Q2294&gt;=Chart!$F$2,Q2294&lt;=Chart!$F$3),H2294/100,#N/A)</f>
        <v>1.6200000000000003E-2</v>
      </c>
      <c r="AG2294">
        <f>IF(AND(Q2294&gt;=Chart!$F$2,Q2294&lt;=Chart!$F$3),W2294/100,#N/A)</f>
        <v>1.5800000000000002E-2</v>
      </c>
    </row>
    <row r="2295" spans="1:33" x14ac:dyDescent="0.25">
      <c r="A2295">
        <v>1658410200</v>
      </c>
      <c r="B2295">
        <f>INDEX('Daily Data ADJ'!$1:$1048576,MATCH(Calc!$A2295,'Daily Data ADJ'!$A:$A,0),MATCH("SPY, CBOE BZX: Close",'Daily Data ADJ'!$1:$1,0))</f>
        <v>395.34230497999999</v>
      </c>
      <c r="C2295">
        <f>INDEX('Daily Data ADJ'!$1:$1048576,MATCH(Calc!$A2295,'Daily Data ADJ'!$A:$A,0),MATCH("EFFR, FRED: Close",'Daily Data ADJ'!$1:$1,0))</f>
        <v>1.58</v>
      </c>
      <c r="D2295">
        <f>INDEX('Daily Data ADJ'!$1:$1048576,MATCH(Calc!$A2295,'Daily Data ADJ'!$A:$A,1),MATCH("SOFR, FRED: Close",'Daily Data ADJ'!$1:$1,0))</f>
        <v>1.53</v>
      </c>
      <c r="E2295">
        <f>INDEX('Daily Data ADJ'!$1:$1048576,MATCH(Calc!$A2295,'Daily Data ADJ'!$A:$A,0),MATCH("UPRO, CBOE BZX: Close",'Daily Data ADJ'!$1:$1,0))</f>
        <v>40.66703931</v>
      </c>
      <c r="F2295">
        <f>INDEX('Daily Data ADJ'!$1:$1048576,MATCH(Calc!$A2295,'Daily Data ADJ'!$A:$A,0),MATCH("ES1!, CME_MINI: Close",'Daily Data ADJ'!$1:$1,0))</f>
        <v>4001.25</v>
      </c>
      <c r="G2295">
        <f>INDEX('Daily Data ADJ'!$1:$1048576,MATCH(Calc!$A2295,'Daily Data ADJ'!$A:$A,0),MATCH("ES2!, CME_MINI: Close",'Daily Data ADJ'!$1:$1,0))</f>
        <v>4018.75</v>
      </c>
      <c r="H2295">
        <f>INDEX('QUANDL MULTPL SP500_DIV_YIELD_M'!$A:$G,MATCH(Calc!$A2295,'QUANDL MULTPL SP500_DIV_YIELD_M'!$A:$A,1),MATCH('QUANDL MULTPL SP500_DIV_YIELD_M'!$E$1,'QUANDL MULTPL SP500_DIV_YIELD_M'!$A$1:$G$1,0))</f>
        <v>1.62</v>
      </c>
      <c r="I2295" s="5">
        <f t="shared" si="210"/>
        <v>3.3809639977752562E-2</v>
      </c>
      <c r="J2295" s="1">
        <f>A2295/24/60/60+DATE(1970,1,1)</f>
        <v>44763.5625</v>
      </c>
      <c r="K2295" s="3">
        <f t="shared" si="213"/>
        <v>1</v>
      </c>
      <c r="L2295" s="6">
        <f>(1+Chart!$F$4)^(1/(365/K2295))-1</f>
        <v>6.6592785027408397E-5</v>
      </c>
      <c r="M2295" s="6">
        <f t="shared" si="214"/>
        <v>4.2950180921597081E-5</v>
      </c>
      <c r="N2295" s="6">
        <f t="shared" si="215"/>
        <v>9.1101844139851451E-5</v>
      </c>
      <c r="O2295">
        <f>O2294*(B2295/B2294)</f>
        <v>395.34230498000517</v>
      </c>
      <c r="P2295">
        <f t="shared" si="211"/>
        <v>2022</v>
      </c>
      <c r="Q2295" s="1">
        <f t="shared" si="212"/>
        <v>44763.5625</v>
      </c>
      <c r="R2295">
        <f>IF(B2296="",R2294,IF(Q2295&gt;=Chart!$F$2,E2295,0))</f>
        <v>40.66703931</v>
      </c>
      <c r="S2295">
        <f>IF(B2296="",S2294,IFERROR(IF(AND(R2295&gt;0,R2294=0),R2295,(1+(B2296/B2295-1)*Calc!$Z$1)*S2294),0))</f>
        <v>40.320497309660524</v>
      </c>
      <c r="T2295">
        <f>IF(B2296="",T2294,IFERROR(IF(AND(R2295&gt;0,R2294=0),R2295,(1+(B2296/B2295-1)*Calc!$Z$1-L2296)*T2294),0))</f>
        <v>38.835582962755815</v>
      </c>
      <c r="U2295">
        <f>IF(B2296="",U2294,IFERROR(IF(AND(R2295&gt;0,R2294=0),R2295,(1+(B2296/B2295-1)*Calc!$Z$1-M2296*2)*U2294),0))</f>
        <v>40.004643756673666</v>
      </c>
      <c r="V2295">
        <f>IF(B2296="",V2294,IFERROR(IF(AND(R2295&gt;0,R2294=0),R2295,(1+(B2296/B2295-1)*Calc!$Z$1-N2296*2)*V2294),0))</f>
        <v>39.136362505319291</v>
      </c>
      <c r="W2295">
        <f>IF(ISNUMBER(C2295),C2295,W2294)</f>
        <v>1.58</v>
      </c>
      <c r="Y2295" s="1">
        <f>IF(AND(Q2295&gt;=Chart!$F$2,Q2295&lt;=Chart!$F$3),Q2295,#N/A)</f>
        <v>44763.5625</v>
      </c>
      <c r="Z2295">
        <f>IF(AND(Q2295&gt;=Chart!$F$2,Q2295&lt;=Chart!$F$3),R2295,#N/A)</f>
        <v>40.66703931</v>
      </c>
      <c r="AA2295">
        <f>IF(AND(Q2295&gt;=Chart!$F$2,Q2295&lt;=Chart!$F$3),S2295,#N/A)</f>
        <v>40.320497309660524</v>
      </c>
      <c r="AB2295">
        <f>IF(AND(Q2295&gt;=Chart!$F$2,Q2295&lt;=Chart!$F$3),T2295,#N/A)</f>
        <v>38.835582962755815</v>
      </c>
      <c r="AC2295">
        <f>IF(AND(Q2295&gt;=Chart!$F$2,Q2295&lt;=Chart!$F$3),U2295,#N/A)</f>
        <v>40.004643756673666</v>
      </c>
      <c r="AD2295">
        <f>IF(AND(Q2295&gt;=Chart!$F$2,Q2295&lt;=Chart!$F$3),V2295,#N/A)</f>
        <v>39.136362505319291</v>
      </c>
      <c r="AE2295">
        <f>IF(AND(Q2295&gt;=Chart!$F$2,Q2295&lt;=Chart!$F$3),I2295,#N/A)</f>
        <v>3.3809639977752562E-2</v>
      </c>
      <c r="AF2295">
        <f>IF(AND(Q2295&gt;=Chart!$F$2,Q2295&lt;=Chart!$F$3),H2295/100,#N/A)</f>
        <v>1.6200000000000003E-2</v>
      </c>
      <c r="AG2295">
        <f>IF(AND(Q2295&gt;=Chart!$F$2,Q2295&lt;=Chart!$F$3),W2295/100,#N/A)</f>
        <v>1.5800000000000002E-2</v>
      </c>
    </row>
    <row r="2296" spans="1:33" x14ac:dyDescent="0.25">
      <c r="A2296">
        <v>1658496600</v>
      </c>
      <c r="B2296">
        <f>INDEX('Daily Data ADJ'!$1:$1048576,MATCH(Calc!$A2296,'Daily Data ADJ'!$A:$A,0),MATCH("SPY, CBOE BZX: Close",'Daily Data ADJ'!$1:$1,0))</f>
        <v>391.67429292999998</v>
      </c>
      <c r="C2296">
        <f>INDEX('Daily Data ADJ'!$1:$1048576,MATCH(Calc!$A2296,'Daily Data ADJ'!$A:$A,0),MATCH("EFFR, FRED: Close",'Daily Data ADJ'!$1:$1,0))</f>
        <v>1.58</v>
      </c>
      <c r="D2296">
        <f>INDEX('Daily Data ADJ'!$1:$1048576,MATCH(Calc!$A2296,'Daily Data ADJ'!$A:$A,1),MATCH("SOFR, FRED: Close",'Daily Data ADJ'!$1:$1,0))</f>
        <v>1.52</v>
      </c>
      <c r="E2296">
        <f>INDEX('Daily Data ADJ'!$1:$1048576,MATCH(Calc!$A2296,'Daily Data ADJ'!$A:$A,0),MATCH("UPRO, CBOE BZX: Close",'Daily Data ADJ'!$1:$1,0))</f>
        <v>39.581389719999997</v>
      </c>
      <c r="F2296">
        <f>INDEX('Daily Data ADJ'!$1:$1048576,MATCH(Calc!$A2296,'Daily Data ADJ'!$A:$A,0),MATCH("ES1!, CME_MINI: Close",'Daily Data ADJ'!$1:$1,0))</f>
        <v>3965</v>
      </c>
      <c r="G2296">
        <f>INDEX('Daily Data ADJ'!$1:$1048576,MATCH(Calc!$A2296,'Daily Data ADJ'!$A:$A,0),MATCH("ES2!, CME_MINI: Close",'Daily Data ADJ'!$1:$1,0))</f>
        <v>3981.75</v>
      </c>
      <c r="H2296">
        <f>INDEX('QUANDL MULTPL SP500_DIV_YIELD_M'!$A:$G,MATCH(Calc!$A2296,'QUANDL MULTPL SP500_DIV_YIELD_M'!$A:$A,1),MATCH('QUANDL MULTPL SP500_DIV_YIELD_M'!$E$1,'QUANDL MULTPL SP500_DIV_YIELD_M'!$A$1:$G$1,0))</f>
        <v>1.62</v>
      </c>
      <c r="I2296" s="5">
        <f t="shared" si="210"/>
        <v>3.3205234700968603E-2</v>
      </c>
      <c r="J2296" s="1">
        <f>A2296/24/60/60+DATE(1970,1,1)</f>
        <v>44764.5625</v>
      </c>
      <c r="K2296" s="3">
        <f t="shared" si="213"/>
        <v>1</v>
      </c>
      <c r="L2296" s="6">
        <f>(1+Chart!$F$4)^(1/(365/K2296))-1</f>
        <v>6.6592785027408397E-5</v>
      </c>
      <c r="M2296" s="6">
        <f t="shared" si="214"/>
        <v>4.2950180921597081E-5</v>
      </c>
      <c r="N2296" s="6">
        <f t="shared" si="215"/>
        <v>8.9499480784960284E-5</v>
      </c>
      <c r="O2296">
        <f>O2295*(B2296/B2295)</f>
        <v>391.67429293000509</v>
      </c>
      <c r="P2296">
        <f t="shared" si="211"/>
        <v>2022</v>
      </c>
      <c r="Q2296" s="1">
        <f t="shared" si="212"/>
        <v>44764.5625</v>
      </c>
      <c r="R2296">
        <f>IF(B2297="",R2295,IF(Q2296&gt;=Chart!$F$2,E2296,0))</f>
        <v>39.581389719999997</v>
      </c>
      <c r="S2296">
        <f>IF(B2297="",S2295,IFERROR(IF(AND(R2296&gt;0,R2295=0),R2296,(1+(B2297/B2296-1)*Calc!$Z$1)*S2295),0))</f>
        <v>40.467455004804982</v>
      </c>
      <c r="T2296">
        <f>IF(B2297="",T2295,IFERROR(IF(AND(R2296&gt;0,R2295=0),R2296,(1+(B2297/B2296-1)*Calc!$Z$1-L2297)*T2295),0))</f>
        <v>38.969369506888626</v>
      </c>
      <c r="U2296">
        <f>IF(B2297="",U2295,IFERROR(IF(AND(R2296&gt;0,R2295=0),R2296,(1+(B2297/B2296-1)*Calc!$Z$1-M2297*2)*U2295),0))</f>
        <v>40.140140565095074</v>
      </c>
      <c r="V2296">
        <f>IF(B2297="",V2295,IFERROR(IF(AND(R2296&gt;0,R2295=0),R2296,(1+(B2297/B2296-1)*Calc!$Z$1-N2297*2)*V2295),0))</f>
        <v>39.257840899183364</v>
      </c>
      <c r="W2296">
        <f>IF(ISNUMBER(C2296),C2296,W2295)</f>
        <v>1.58</v>
      </c>
      <c r="Y2296" s="1">
        <f>IF(AND(Q2296&gt;=Chart!$F$2,Q2296&lt;=Chart!$F$3),Q2296,#N/A)</f>
        <v>44764.5625</v>
      </c>
      <c r="Z2296">
        <f>IF(AND(Q2296&gt;=Chart!$F$2,Q2296&lt;=Chart!$F$3),R2296,#N/A)</f>
        <v>39.581389719999997</v>
      </c>
      <c r="AA2296">
        <f>IF(AND(Q2296&gt;=Chart!$F$2,Q2296&lt;=Chart!$F$3),S2296,#N/A)</f>
        <v>40.467455004804982</v>
      </c>
      <c r="AB2296">
        <f>IF(AND(Q2296&gt;=Chart!$F$2,Q2296&lt;=Chart!$F$3),T2296,#N/A)</f>
        <v>38.969369506888626</v>
      </c>
      <c r="AC2296">
        <f>IF(AND(Q2296&gt;=Chart!$F$2,Q2296&lt;=Chart!$F$3),U2296,#N/A)</f>
        <v>40.140140565095074</v>
      </c>
      <c r="AD2296">
        <f>IF(AND(Q2296&gt;=Chart!$F$2,Q2296&lt;=Chart!$F$3),V2296,#N/A)</f>
        <v>39.257840899183364</v>
      </c>
      <c r="AE2296">
        <f>IF(AND(Q2296&gt;=Chart!$F$2,Q2296&lt;=Chart!$F$3),I2296,#N/A)</f>
        <v>3.3205234700968603E-2</v>
      </c>
      <c r="AF2296">
        <f>IF(AND(Q2296&gt;=Chart!$F$2,Q2296&lt;=Chart!$F$3),H2296/100,#N/A)</f>
        <v>1.6200000000000003E-2</v>
      </c>
      <c r="AG2296">
        <f>IF(AND(Q2296&gt;=Chart!$F$2,Q2296&lt;=Chart!$F$3),W2296/100,#N/A)</f>
        <v>1.5800000000000002E-2</v>
      </c>
    </row>
    <row r="2297" spans="1:33" x14ac:dyDescent="0.25">
      <c r="A2297">
        <v>1658755800</v>
      </c>
      <c r="B2297">
        <f>INDEX('Daily Data ADJ'!$1:$1048576,MATCH(Calc!$A2297,'Daily Data ADJ'!$A:$A,0),MATCH("SPY, CBOE BZX: Close",'Daily Data ADJ'!$1:$1,0))</f>
        <v>392.15014314000001</v>
      </c>
      <c r="C2297">
        <f>INDEX('Daily Data ADJ'!$1:$1048576,MATCH(Calc!$A2297,'Daily Data ADJ'!$A:$A,0),MATCH("EFFR, FRED: Close",'Daily Data ADJ'!$1:$1,0))</f>
        <v>1.58</v>
      </c>
      <c r="D2297">
        <f>INDEX('Daily Data ADJ'!$1:$1048576,MATCH(Calc!$A2297,'Daily Data ADJ'!$A:$A,1),MATCH("SOFR, FRED: Close",'Daily Data ADJ'!$1:$1,0))</f>
        <v>1.53</v>
      </c>
      <c r="E2297">
        <f>INDEX('Daily Data ADJ'!$1:$1048576,MATCH(Calc!$A2297,'Daily Data ADJ'!$A:$A,0),MATCH("UPRO, CBOE BZX: Close",'Daily Data ADJ'!$1:$1,0))</f>
        <v>39.680990600000001</v>
      </c>
      <c r="F2297">
        <f>INDEX('Daily Data ADJ'!$1:$1048576,MATCH(Calc!$A2297,'Daily Data ADJ'!$A:$A,0),MATCH("ES1!, CME_MINI: Close",'Daily Data ADJ'!$1:$1,0))</f>
        <v>3970</v>
      </c>
      <c r="G2297">
        <f>INDEX('Daily Data ADJ'!$1:$1048576,MATCH(Calc!$A2297,'Daily Data ADJ'!$A:$A,0),MATCH("ES2!, CME_MINI: Close",'Daily Data ADJ'!$1:$1,0))</f>
        <v>3987</v>
      </c>
      <c r="H2297">
        <f>INDEX('QUANDL MULTPL SP500_DIV_YIELD_M'!$A:$G,MATCH(Calc!$A2297,'QUANDL MULTPL SP500_DIV_YIELD_M'!$A:$A,1),MATCH('QUANDL MULTPL SP500_DIV_YIELD_M'!$E$1,'QUANDL MULTPL SP500_DIV_YIELD_M'!$A$1:$G$1,0))</f>
        <v>1.62</v>
      </c>
      <c r="I2297" s="5">
        <f t="shared" si="210"/>
        <v>3.3438796986542632E-2</v>
      </c>
      <c r="J2297" s="1">
        <f>A2297/24/60/60+DATE(1970,1,1)</f>
        <v>44767.5625</v>
      </c>
      <c r="K2297" s="3">
        <f t="shared" si="213"/>
        <v>3</v>
      </c>
      <c r="L2297" s="6">
        <f>(1+Chart!$F$4)^(1/(365/K2297))-1</f>
        <v>1.9979165917494157E-4</v>
      </c>
      <c r="M2297" s="6">
        <f t="shared" si="214"/>
        <v>1.2885607699830715E-4</v>
      </c>
      <c r="N2297" s="6">
        <f t="shared" si="215"/>
        <v>2.7038075901542058E-4</v>
      </c>
      <c r="O2297">
        <f>O2296*(B2297/B2296)</f>
        <v>392.15014314000518</v>
      </c>
      <c r="P2297">
        <f t="shared" si="211"/>
        <v>2022</v>
      </c>
      <c r="Q2297" s="1">
        <f t="shared" si="212"/>
        <v>44767.5625</v>
      </c>
      <c r="R2297">
        <f>IF(B2298="",R2296,IF(Q2297&gt;=Chart!$F$2,E2297,0))</f>
        <v>39.680990600000001</v>
      </c>
      <c r="S2297">
        <f>IF(B2298="",S2296,IFERROR(IF(AND(R2297&gt;0,R2296=0),R2297,(1+(B2298/B2297-1)*Calc!$Z$1)*S2296),0))</f>
        <v>39.031140145705457</v>
      </c>
      <c r="T2297">
        <f>IF(B2298="",T2296,IFERROR(IF(AND(R2297&gt;0,R2296=0),R2297,(1+(B2298/B2297-1)*Calc!$Z$1-L2298)*T2296),0))</f>
        <v>37.583631246297017</v>
      </c>
      <c r="U2297">
        <f>IF(B2298="",U2296,IFERROR(IF(AND(R2297&gt;0,R2296=0),R2297,(1+(B2298/B2297-1)*Calc!$Z$1-M2298*2)*U2296),0))</f>
        <v>38.711995052941397</v>
      </c>
      <c r="V2297">
        <f>IF(B2298="",V2296,IFERROR(IF(AND(R2297&gt;0,R2296=0),R2297,(1+(B2298/B2297-1)*Calc!$Z$1-N2298*2)*V2296),0))</f>
        <v>37.857447694458834</v>
      </c>
      <c r="W2297">
        <f>IF(ISNUMBER(C2297),C2297,W2296)</f>
        <v>1.58</v>
      </c>
      <c r="Y2297" s="1">
        <f>IF(AND(Q2297&gt;=Chart!$F$2,Q2297&lt;=Chart!$F$3),Q2297,#N/A)</f>
        <v>44767.5625</v>
      </c>
      <c r="Z2297">
        <f>IF(AND(Q2297&gt;=Chart!$F$2,Q2297&lt;=Chart!$F$3),R2297,#N/A)</f>
        <v>39.680990600000001</v>
      </c>
      <c r="AA2297">
        <f>IF(AND(Q2297&gt;=Chart!$F$2,Q2297&lt;=Chart!$F$3),S2297,#N/A)</f>
        <v>39.031140145705457</v>
      </c>
      <c r="AB2297">
        <f>IF(AND(Q2297&gt;=Chart!$F$2,Q2297&lt;=Chart!$F$3),T2297,#N/A)</f>
        <v>37.583631246297017</v>
      </c>
      <c r="AC2297">
        <f>IF(AND(Q2297&gt;=Chart!$F$2,Q2297&lt;=Chart!$F$3),U2297,#N/A)</f>
        <v>38.711995052941397</v>
      </c>
      <c r="AD2297">
        <f>IF(AND(Q2297&gt;=Chart!$F$2,Q2297&lt;=Chart!$F$3),V2297,#N/A)</f>
        <v>37.857447694458834</v>
      </c>
      <c r="AE2297">
        <f>IF(AND(Q2297&gt;=Chart!$F$2,Q2297&lt;=Chart!$F$3),I2297,#N/A)</f>
        <v>3.3438796986542632E-2</v>
      </c>
      <c r="AF2297">
        <f>IF(AND(Q2297&gt;=Chart!$F$2,Q2297&lt;=Chart!$F$3),H2297/100,#N/A)</f>
        <v>1.6200000000000003E-2</v>
      </c>
      <c r="AG2297">
        <f>IF(AND(Q2297&gt;=Chart!$F$2,Q2297&lt;=Chart!$F$3),W2297/100,#N/A)</f>
        <v>1.5800000000000002E-2</v>
      </c>
    </row>
    <row r="2298" spans="1:33" x14ac:dyDescent="0.25">
      <c r="A2298">
        <v>1658842200</v>
      </c>
      <c r="B2298">
        <f>INDEX('Daily Data ADJ'!$1:$1048576,MATCH(Calc!$A2298,'Daily Data ADJ'!$A:$A,0),MATCH("SPY, CBOE BZX: Close",'Daily Data ADJ'!$1:$1,0))</f>
        <v>387.51060355999999</v>
      </c>
      <c r="C2298">
        <f>INDEX('Daily Data ADJ'!$1:$1048576,MATCH(Calc!$A2298,'Daily Data ADJ'!$A:$A,0),MATCH("EFFR, FRED: Close",'Daily Data ADJ'!$1:$1,0))</f>
        <v>1.58</v>
      </c>
      <c r="D2298">
        <f>INDEX('Daily Data ADJ'!$1:$1048576,MATCH(Calc!$A2298,'Daily Data ADJ'!$A:$A,1),MATCH("SOFR, FRED: Close",'Daily Data ADJ'!$1:$1,0))</f>
        <v>1.53</v>
      </c>
      <c r="E2298">
        <f>INDEX('Daily Data ADJ'!$1:$1048576,MATCH(Calc!$A2298,'Daily Data ADJ'!$A:$A,0),MATCH("UPRO, CBOE BZX: Close",'Daily Data ADJ'!$1:$1,0))</f>
        <v>38.246737930000002</v>
      </c>
      <c r="F2298">
        <f>INDEX('Daily Data ADJ'!$1:$1048576,MATCH(Calc!$A2298,'Daily Data ADJ'!$A:$A,0),MATCH("ES1!, CME_MINI: Close",'Daily Data ADJ'!$1:$1,0))</f>
        <v>3923.25</v>
      </c>
      <c r="G2298">
        <f>INDEX('Daily Data ADJ'!$1:$1048576,MATCH(Calc!$A2298,'Daily Data ADJ'!$A:$A,0),MATCH("ES2!, CME_MINI: Close",'Daily Data ADJ'!$1:$1,0))</f>
        <v>3939.75</v>
      </c>
      <c r="H2298">
        <f>INDEX('QUANDL MULTPL SP500_DIV_YIELD_M'!$A:$G,MATCH(Calc!$A2298,'QUANDL MULTPL SP500_DIV_YIELD_M'!$A:$A,1),MATCH('QUANDL MULTPL SP500_DIV_YIELD_M'!$E$1,'QUANDL MULTPL SP500_DIV_YIELD_M'!$A$1:$G$1,0))</f>
        <v>1.62</v>
      </c>
      <c r="I2298" s="5">
        <f t="shared" si="210"/>
        <v>3.3129212416192169E-2</v>
      </c>
      <c r="J2298" s="1">
        <f>A2298/24/60/60+DATE(1970,1,1)</f>
        <v>44768.5625</v>
      </c>
      <c r="K2298" s="3">
        <f t="shared" si="213"/>
        <v>1</v>
      </c>
      <c r="L2298" s="6">
        <f>(1+Chart!$F$4)^(1/(365/K2298))-1</f>
        <v>6.6592785027408397E-5</v>
      </c>
      <c r="M2298" s="6">
        <f t="shared" si="214"/>
        <v>4.2950180921597081E-5</v>
      </c>
      <c r="N2298" s="6">
        <f t="shared" si="215"/>
        <v>8.9297868841153871E-5</v>
      </c>
      <c r="O2298">
        <f>O2297*(B2298/B2297)</f>
        <v>387.51060356000511</v>
      </c>
      <c r="P2298">
        <f t="shared" si="211"/>
        <v>2022</v>
      </c>
      <c r="Q2298" s="1">
        <f t="shared" si="212"/>
        <v>44768.5625</v>
      </c>
      <c r="R2298">
        <f>IF(B2299="",R2297,IF(Q2298&gt;=Chart!$F$2,E2298,0))</f>
        <v>38.246737930000002</v>
      </c>
      <c r="S2298">
        <f>IF(B2299="",S2297,IFERROR(IF(AND(R2298&gt;0,R2297=0),R2298,(1+(B2299/B2298-1)*Calc!$Z$1)*S2297),0))</f>
        <v>42.071632914171218</v>
      </c>
      <c r="T2298">
        <f>IF(B2299="",T2297,IFERROR(IF(AND(R2298&gt;0,R2297=0),R2298,(1+(B2299/B2298-1)*Calc!$Z$1-L2299)*T2297),0))</f>
        <v>40.508861498473692</v>
      </c>
      <c r="U2298">
        <f>IF(B2299="",U2297,IFERROR(IF(AND(R2298&gt;0,R2297=0),R2298,(1+(B2299/B2298-1)*Calc!$Z$1-M2299*2)*U2297),0))</f>
        <v>41.724301314528226</v>
      </c>
      <c r="V2298">
        <f>IF(B2299="",V2297,IFERROR(IF(AND(R2298&gt;0,R2297=0),R2298,(1+(B2299/B2298-1)*Calc!$Z$1-N2299*2)*V2297),0))</f>
        <v>40.799785173121542</v>
      </c>
      <c r="W2298">
        <f>IF(ISNUMBER(C2298),C2298,W2297)</f>
        <v>1.58</v>
      </c>
      <c r="Y2298" s="1">
        <f>IF(AND(Q2298&gt;=Chart!$F$2,Q2298&lt;=Chart!$F$3),Q2298,#N/A)</f>
        <v>44768.5625</v>
      </c>
      <c r="Z2298">
        <f>IF(AND(Q2298&gt;=Chart!$F$2,Q2298&lt;=Chart!$F$3),R2298,#N/A)</f>
        <v>38.246737930000002</v>
      </c>
      <c r="AA2298">
        <f>IF(AND(Q2298&gt;=Chart!$F$2,Q2298&lt;=Chart!$F$3),S2298,#N/A)</f>
        <v>42.071632914171218</v>
      </c>
      <c r="AB2298">
        <f>IF(AND(Q2298&gt;=Chart!$F$2,Q2298&lt;=Chart!$F$3),T2298,#N/A)</f>
        <v>40.508861498473692</v>
      </c>
      <c r="AC2298">
        <f>IF(AND(Q2298&gt;=Chart!$F$2,Q2298&lt;=Chart!$F$3),U2298,#N/A)</f>
        <v>41.724301314528226</v>
      </c>
      <c r="AD2298">
        <f>IF(AND(Q2298&gt;=Chart!$F$2,Q2298&lt;=Chart!$F$3),V2298,#N/A)</f>
        <v>40.799785173121542</v>
      </c>
      <c r="AE2298">
        <f>IF(AND(Q2298&gt;=Chart!$F$2,Q2298&lt;=Chart!$F$3),I2298,#N/A)</f>
        <v>3.3129212416192169E-2</v>
      </c>
      <c r="AF2298">
        <f>IF(AND(Q2298&gt;=Chart!$F$2,Q2298&lt;=Chart!$F$3),H2298/100,#N/A)</f>
        <v>1.6200000000000003E-2</v>
      </c>
      <c r="AG2298">
        <f>IF(AND(Q2298&gt;=Chart!$F$2,Q2298&lt;=Chart!$F$3),W2298/100,#N/A)</f>
        <v>1.5800000000000002E-2</v>
      </c>
    </row>
    <row r="2299" spans="1:33" x14ac:dyDescent="0.25">
      <c r="A2299">
        <v>1658928600</v>
      </c>
      <c r="B2299">
        <f>INDEX('Daily Data ADJ'!$1:$1048576,MATCH(Calc!$A2299,'Daily Data ADJ'!$A:$A,0),MATCH("SPY, CBOE BZX: Close",'Daily Data ADJ'!$1:$1,0))</f>
        <v>397.57285286000001</v>
      </c>
      <c r="C2299">
        <f>INDEX('Daily Data ADJ'!$1:$1048576,MATCH(Calc!$A2299,'Daily Data ADJ'!$A:$A,0),MATCH("EFFR, FRED: Close",'Daily Data ADJ'!$1:$1,0))</f>
        <v>1.58</v>
      </c>
      <c r="D2299">
        <f>INDEX('Daily Data ADJ'!$1:$1048576,MATCH(Calc!$A2299,'Daily Data ADJ'!$A:$A,1),MATCH("SOFR, FRED: Close",'Daily Data ADJ'!$1:$1,0))</f>
        <v>1.53</v>
      </c>
      <c r="E2299">
        <f>INDEX('Daily Data ADJ'!$1:$1048576,MATCH(Calc!$A2299,'Daily Data ADJ'!$A:$A,0),MATCH("UPRO, CBOE BZX: Close",'Daily Data ADJ'!$1:$1,0))</f>
        <v>41.224804239999997</v>
      </c>
      <c r="F2299">
        <f>INDEX('Daily Data ADJ'!$1:$1048576,MATCH(Calc!$A2299,'Daily Data ADJ'!$A:$A,0),MATCH("ES1!, CME_MINI: Close",'Daily Data ADJ'!$1:$1,0))</f>
        <v>4024.5</v>
      </c>
      <c r="G2299">
        <f>INDEX('Daily Data ADJ'!$1:$1048576,MATCH(Calc!$A2299,'Daily Data ADJ'!$A:$A,0),MATCH("ES2!, CME_MINI: Close",'Daily Data ADJ'!$1:$1,0))</f>
        <v>4041.25</v>
      </c>
      <c r="H2299">
        <f>INDEX('QUANDL MULTPL SP500_DIV_YIELD_M'!$A:$G,MATCH(Calc!$A2299,'QUANDL MULTPL SP500_DIV_YIELD_M'!$A:$A,1),MATCH('QUANDL MULTPL SP500_DIV_YIELD_M'!$E$1,'QUANDL MULTPL SP500_DIV_YIELD_M'!$A$1:$G$1,0))</f>
        <v>1.62</v>
      </c>
      <c r="I2299" s="5">
        <f t="shared" si="210"/>
        <v>3.2952253342372298E-2</v>
      </c>
      <c r="J2299" s="1">
        <f>A2299/24/60/60+DATE(1970,1,1)</f>
        <v>44769.5625</v>
      </c>
      <c r="K2299" s="3">
        <f t="shared" si="213"/>
        <v>1</v>
      </c>
      <c r="L2299" s="6">
        <f>(1+Chart!$F$4)^(1/(365/K2299))-1</f>
        <v>6.6592785027408397E-5</v>
      </c>
      <c r="M2299" s="6">
        <f t="shared" si="214"/>
        <v>4.2950180921597081E-5</v>
      </c>
      <c r="N2299" s="6">
        <f t="shared" si="215"/>
        <v>8.8828514104521972E-5</v>
      </c>
      <c r="O2299">
        <f>O2298*(B2299/B2298)</f>
        <v>397.57285286000524</v>
      </c>
      <c r="P2299">
        <f t="shared" si="211"/>
        <v>2022</v>
      </c>
      <c r="Q2299" s="1">
        <f t="shared" si="212"/>
        <v>44769.5625</v>
      </c>
      <c r="R2299">
        <f>IF(B2300="",R2298,IF(Q2299&gt;=Chart!$F$2,E2299,0))</f>
        <v>41.224804239999997</v>
      </c>
      <c r="S2299">
        <f>IF(B2300="",S2298,IFERROR(IF(AND(R2299&gt;0,R2298=0),R2299,(1+(B2300/B2299-1)*Calc!$Z$1)*S2298),0))</f>
        <v>43.654669371348866</v>
      </c>
      <c r="T2299">
        <f>IF(B2300="",T2298,IFERROR(IF(AND(R2299&gt;0,R2298=0),R2299,(1+(B2300/B2299-1)*Calc!$Z$1-L2300)*T2298),0))</f>
        <v>42.030397693006627</v>
      </c>
      <c r="U2299">
        <f>IF(B2300="",U2298,IFERROR(IF(AND(R2299&gt;0,R2298=0),R2299,(1+(B2300/B2299-1)*Calc!$Z$1-M2300*2)*U2298),0))</f>
        <v>43.289002619655029</v>
      </c>
      <c r="V2299">
        <f>IF(B2300="",V2298,IFERROR(IF(AND(R2299&gt;0,R2298=0),R2299,(1+(B2300/B2299-1)*Calc!$Z$1-N2300*2)*V2298),0))</f>
        <v>42.327814927220444</v>
      </c>
      <c r="W2299">
        <f>IF(ISNUMBER(C2299),C2299,W2298)</f>
        <v>1.58</v>
      </c>
      <c r="Y2299" s="1">
        <f>IF(AND(Q2299&gt;=Chart!$F$2,Q2299&lt;=Chart!$F$3),Q2299,#N/A)</f>
        <v>44769.5625</v>
      </c>
      <c r="Z2299">
        <f>IF(AND(Q2299&gt;=Chart!$F$2,Q2299&lt;=Chart!$F$3),R2299,#N/A)</f>
        <v>41.224804239999997</v>
      </c>
      <c r="AA2299">
        <f>IF(AND(Q2299&gt;=Chart!$F$2,Q2299&lt;=Chart!$F$3),S2299,#N/A)</f>
        <v>43.654669371348866</v>
      </c>
      <c r="AB2299">
        <f>IF(AND(Q2299&gt;=Chart!$F$2,Q2299&lt;=Chart!$F$3),T2299,#N/A)</f>
        <v>42.030397693006627</v>
      </c>
      <c r="AC2299">
        <f>IF(AND(Q2299&gt;=Chart!$F$2,Q2299&lt;=Chart!$F$3),U2299,#N/A)</f>
        <v>43.289002619655029</v>
      </c>
      <c r="AD2299">
        <f>IF(AND(Q2299&gt;=Chart!$F$2,Q2299&lt;=Chart!$F$3),V2299,#N/A)</f>
        <v>42.327814927220444</v>
      </c>
      <c r="AE2299">
        <f>IF(AND(Q2299&gt;=Chart!$F$2,Q2299&lt;=Chart!$F$3),I2299,#N/A)</f>
        <v>3.2952253342372298E-2</v>
      </c>
      <c r="AF2299">
        <f>IF(AND(Q2299&gt;=Chart!$F$2,Q2299&lt;=Chart!$F$3),H2299/100,#N/A)</f>
        <v>1.6200000000000003E-2</v>
      </c>
      <c r="AG2299">
        <f>IF(AND(Q2299&gt;=Chart!$F$2,Q2299&lt;=Chart!$F$3),W2299/100,#N/A)</f>
        <v>1.5800000000000002E-2</v>
      </c>
    </row>
    <row r="2300" spans="1:33" x14ac:dyDescent="0.25">
      <c r="A2300">
        <v>1659015000</v>
      </c>
      <c r="B2300">
        <f>INDEX('Daily Data ADJ'!$1:$1048576,MATCH(Calc!$A2300,'Daily Data ADJ'!$A:$A,0),MATCH("SPY, CBOE BZX: Close",'Daily Data ADJ'!$1:$1,0))</f>
        <v>402.55936654999999</v>
      </c>
      <c r="C2300">
        <f>INDEX('Daily Data ADJ'!$1:$1048576,MATCH(Calc!$A2300,'Daily Data ADJ'!$A:$A,0),MATCH("EFFR, FRED: Close",'Daily Data ADJ'!$1:$1,0))</f>
        <v>2.33</v>
      </c>
      <c r="D2300">
        <f>INDEX('Daily Data ADJ'!$1:$1048576,MATCH(Calc!$A2300,'Daily Data ADJ'!$A:$A,1),MATCH("SOFR, FRED: Close",'Daily Data ADJ'!$1:$1,0))</f>
        <v>2.2799999999999998</v>
      </c>
      <c r="E2300">
        <f>INDEX('Daily Data ADJ'!$1:$1048576,MATCH(Calc!$A2300,'Daily Data ADJ'!$A:$A,0),MATCH("UPRO, CBOE BZX: Close",'Daily Data ADJ'!$1:$1,0))</f>
        <v>42.768617880000001</v>
      </c>
      <c r="F2300">
        <f>INDEX('Daily Data ADJ'!$1:$1048576,MATCH(Calc!$A2300,'Daily Data ADJ'!$A:$A,0),MATCH("ES1!, CME_MINI: Close",'Daily Data ADJ'!$1:$1,0))</f>
        <v>4073.5</v>
      </c>
      <c r="G2300">
        <f>INDEX('Daily Data ADJ'!$1:$1048576,MATCH(Calc!$A2300,'Daily Data ADJ'!$A:$A,0),MATCH("ES2!, CME_MINI: Close",'Daily Data ADJ'!$1:$1,0))</f>
        <v>4090</v>
      </c>
      <c r="H2300">
        <f>INDEX('QUANDL MULTPL SP500_DIV_YIELD_M'!$A:$G,MATCH(Calc!$A2300,'QUANDL MULTPL SP500_DIV_YIELD_M'!$A:$A,1),MATCH('QUANDL MULTPL SP500_DIV_YIELD_M'!$E$1,'QUANDL MULTPL SP500_DIV_YIELD_M'!$A$1:$G$1,0))</f>
        <v>1.62</v>
      </c>
      <c r="I2300" s="5">
        <f t="shared" si="210"/>
        <v>3.2500991892027833E-2</v>
      </c>
      <c r="J2300" s="1">
        <f>A2300/24/60/60+DATE(1970,1,1)</f>
        <v>44770.5625</v>
      </c>
      <c r="K2300" s="3">
        <f t="shared" si="213"/>
        <v>1</v>
      </c>
      <c r="L2300" s="6">
        <f>(1+Chart!$F$4)^(1/(365/K2300))-1</f>
        <v>6.6592785027408397E-5</v>
      </c>
      <c r="M2300" s="6">
        <f t="shared" si="214"/>
        <v>6.3105276288721868E-5</v>
      </c>
      <c r="N2300" s="6">
        <f t="shared" si="215"/>
        <v>8.7631254525044611E-5</v>
      </c>
      <c r="O2300">
        <f>O2299*(B2300/B2299)</f>
        <v>402.55936655000528</v>
      </c>
      <c r="P2300">
        <f t="shared" si="211"/>
        <v>2022</v>
      </c>
      <c r="Q2300" s="1">
        <f t="shared" si="212"/>
        <v>44770.5625</v>
      </c>
      <c r="R2300">
        <f>IF(B2301="",R2299,IF(Q2300&gt;=Chart!$F$2,E2300,0))</f>
        <v>42.768617880000001</v>
      </c>
      <c r="S2300">
        <f>IF(B2301="",S2299,IFERROR(IF(AND(R2300&gt;0,R2299=0),R2300,(1+(B2301/B2300-1)*Calc!$Z$1)*S2299),0))</f>
        <v>45.563963157511395</v>
      </c>
      <c r="T2300">
        <f>IF(B2301="",T2299,IFERROR(IF(AND(R2300&gt;0,R2299=0),R2300,(1+(B2301/B2300-1)*Calc!$Z$1-L2301)*T2299),0))</f>
        <v>43.865852921915902</v>
      </c>
      <c r="U2300">
        <f>IF(B2301="",U2299,IFERROR(IF(AND(R2300&gt;0,R2299=0),R2300,(1+(B2301/B2300-1)*Calc!$Z$1-M2301*2)*U2299),0))</f>
        <v>45.176863148038784</v>
      </c>
      <c r="V2300">
        <f>IF(B2301="",V2299,IFERROR(IF(AND(R2300&gt;0,R2299=0),R2300,(1+(B2301/B2300-1)*Calc!$Z$1-N2301*2)*V2299),0))</f>
        <v>44.171601984747888</v>
      </c>
      <c r="W2300">
        <f>IF(ISNUMBER(C2300),C2300,W2299)</f>
        <v>2.33</v>
      </c>
      <c r="Y2300" s="1">
        <f>IF(AND(Q2300&gt;=Chart!$F$2,Q2300&lt;=Chart!$F$3),Q2300,#N/A)</f>
        <v>44770.5625</v>
      </c>
      <c r="Z2300">
        <f>IF(AND(Q2300&gt;=Chart!$F$2,Q2300&lt;=Chart!$F$3),R2300,#N/A)</f>
        <v>42.768617880000001</v>
      </c>
      <c r="AA2300">
        <f>IF(AND(Q2300&gt;=Chart!$F$2,Q2300&lt;=Chart!$F$3),S2300,#N/A)</f>
        <v>45.563963157511395</v>
      </c>
      <c r="AB2300">
        <f>IF(AND(Q2300&gt;=Chart!$F$2,Q2300&lt;=Chart!$F$3),T2300,#N/A)</f>
        <v>43.865852921915902</v>
      </c>
      <c r="AC2300">
        <f>IF(AND(Q2300&gt;=Chart!$F$2,Q2300&lt;=Chart!$F$3),U2300,#N/A)</f>
        <v>45.176863148038784</v>
      </c>
      <c r="AD2300">
        <f>IF(AND(Q2300&gt;=Chart!$F$2,Q2300&lt;=Chart!$F$3),V2300,#N/A)</f>
        <v>44.171601984747888</v>
      </c>
      <c r="AE2300">
        <f>IF(AND(Q2300&gt;=Chart!$F$2,Q2300&lt;=Chart!$F$3),I2300,#N/A)</f>
        <v>3.2500991892027833E-2</v>
      </c>
      <c r="AF2300">
        <f>IF(AND(Q2300&gt;=Chart!$F$2,Q2300&lt;=Chart!$F$3),H2300/100,#N/A)</f>
        <v>1.6200000000000003E-2</v>
      </c>
      <c r="AG2300">
        <f>IF(AND(Q2300&gt;=Chart!$F$2,Q2300&lt;=Chart!$F$3),W2300/100,#N/A)</f>
        <v>2.3300000000000001E-2</v>
      </c>
    </row>
    <row r="2301" spans="1:33" x14ac:dyDescent="0.25">
      <c r="A2301">
        <v>1659101400</v>
      </c>
      <c r="B2301">
        <f>INDEX('Daily Data ADJ'!$1:$1048576,MATCH(Calc!$A2301,'Daily Data ADJ'!$A:$A,0),MATCH("SPY, CBOE BZX: Close",'Daily Data ADJ'!$1:$1,0))</f>
        <v>408.42818584000003</v>
      </c>
      <c r="C2301">
        <f>INDEX('Daily Data ADJ'!$1:$1048576,MATCH(Calc!$A2301,'Daily Data ADJ'!$A:$A,0),MATCH("EFFR, FRED: Close",'Daily Data ADJ'!$1:$1,0))</f>
        <v>2.3199999999999998</v>
      </c>
      <c r="D2301">
        <f>INDEX('Daily Data ADJ'!$1:$1048576,MATCH(Calc!$A2301,'Daily Data ADJ'!$A:$A,1),MATCH("SOFR, FRED: Close",'Daily Data ADJ'!$1:$1,0))</f>
        <v>2.27</v>
      </c>
      <c r="E2301">
        <f>INDEX('Daily Data ADJ'!$1:$1048576,MATCH(Calc!$A2301,'Daily Data ADJ'!$A:$A,0),MATCH("UPRO, CBOE BZX: Close",'Daily Data ADJ'!$1:$1,0))</f>
        <v>44.670994690000001</v>
      </c>
      <c r="F2301">
        <f>INDEX('Daily Data ADJ'!$1:$1048576,MATCH(Calc!$A2301,'Daily Data ADJ'!$A:$A,0),MATCH("ES1!, CME_MINI: Close",'Daily Data ADJ'!$1:$1,0))</f>
        <v>4133.5</v>
      </c>
      <c r="G2301">
        <f>INDEX('Daily Data ADJ'!$1:$1048576,MATCH(Calc!$A2301,'Daily Data ADJ'!$A:$A,0),MATCH("ES2!, CME_MINI: Close",'Daily Data ADJ'!$1:$1,0))</f>
        <v>4150.5</v>
      </c>
      <c r="H2301">
        <f>INDEX('QUANDL MULTPL SP500_DIV_YIELD_M'!$A:$G,MATCH(Calc!$A2301,'QUANDL MULTPL SP500_DIV_YIELD_M'!$A:$A,1),MATCH('QUANDL MULTPL SP500_DIV_YIELD_M'!$E$1,'QUANDL MULTPL SP500_DIV_YIELD_M'!$A$1:$G$1,0))</f>
        <v>1.62</v>
      </c>
      <c r="I2301" s="5">
        <f t="shared" si="210"/>
        <v>3.2752715758982656E-2</v>
      </c>
      <c r="J2301" s="1">
        <f>A2301/24/60/60+DATE(1970,1,1)</f>
        <v>44771.5625</v>
      </c>
      <c r="K2301" s="3">
        <f t="shared" si="213"/>
        <v>1</v>
      </c>
      <c r="L2301" s="6">
        <f>(1+Chart!$F$4)^(1/(365/K2301))-1</f>
        <v>6.6592785027408397E-5</v>
      </c>
      <c r="M2301" s="6">
        <f t="shared" si="214"/>
        <v>6.2837511954016989E-5</v>
      </c>
      <c r="N2301" s="6">
        <f t="shared" si="215"/>
        <v>8.8299177402051399E-5</v>
      </c>
      <c r="O2301">
        <f>O2300*(B2301/B2300)</f>
        <v>408.42818584000537</v>
      </c>
      <c r="P2301">
        <f t="shared" si="211"/>
        <v>2022</v>
      </c>
      <c r="Q2301" s="1">
        <f t="shared" si="212"/>
        <v>44771.5625</v>
      </c>
      <c r="R2301">
        <f>IF(B2302="",R2300,IF(Q2301&gt;=Chart!$F$2,E2301,0))</f>
        <v>44.670994690000001</v>
      </c>
      <c r="S2301">
        <f>IF(B2302="",S2300,IFERROR(IF(AND(R2301&gt;0,R2300=0),R2301,(1+(B2302/B2301-1)*Calc!$Z$1)*S2300),0))</f>
        <v>45.159186085424125</v>
      </c>
      <c r="T2301">
        <f>IF(B2302="",T2300,IFERROR(IF(AND(R2301&gt;0,R2300=0),R2301,(1+(B2302/B2301-1)*Calc!$Z$1-L2302)*T2300),0))</f>
        <v>43.467397338550199</v>
      </c>
      <c r="U2301">
        <f>IF(B2302="",U2300,IFERROR(IF(AND(R2301&gt;0,R2300=0),R2301,(1+(B2302/B2301-1)*Calc!$Z$1-M2302*2)*U2300),0))</f>
        <v>44.758418490442573</v>
      </c>
      <c r="V2301">
        <f>IF(B2302="",V2300,IFERROR(IF(AND(R2301&gt;0,R2300=0),R2301,(1+(B2302/B2301-1)*Calc!$Z$1-N2302*2)*V2300),0))</f>
        <v>43.756245758101912</v>
      </c>
      <c r="W2301">
        <f>IF(ISNUMBER(C2301),C2301,W2300)</f>
        <v>2.3199999999999998</v>
      </c>
      <c r="Y2301" s="1">
        <f>IF(AND(Q2301&gt;=Chart!$F$2,Q2301&lt;=Chart!$F$3),Q2301,#N/A)</f>
        <v>44771.5625</v>
      </c>
      <c r="Z2301">
        <f>IF(AND(Q2301&gt;=Chart!$F$2,Q2301&lt;=Chart!$F$3),R2301,#N/A)</f>
        <v>44.670994690000001</v>
      </c>
      <c r="AA2301">
        <f>IF(AND(Q2301&gt;=Chart!$F$2,Q2301&lt;=Chart!$F$3),S2301,#N/A)</f>
        <v>45.159186085424125</v>
      </c>
      <c r="AB2301">
        <f>IF(AND(Q2301&gt;=Chart!$F$2,Q2301&lt;=Chart!$F$3),T2301,#N/A)</f>
        <v>43.467397338550199</v>
      </c>
      <c r="AC2301">
        <f>IF(AND(Q2301&gt;=Chart!$F$2,Q2301&lt;=Chart!$F$3),U2301,#N/A)</f>
        <v>44.758418490442573</v>
      </c>
      <c r="AD2301">
        <f>IF(AND(Q2301&gt;=Chart!$F$2,Q2301&lt;=Chart!$F$3),V2301,#N/A)</f>
        <v>43.756245758101912</v>
      </c>
      <c r="AE2301">
        <f>IF(AND(Q2301&gt;=Chart!$F$2,Q2301&lt;=Chart!$F$3),I2301,#N/A)</f>
        <v>3.2752715758982656E-2</v>
      </c>
      <c r="AF2301">
        <f>IF(AND(Q2301&gt;=Chart!$F$2,Q2301&lt;=Chart!$F$3),H2301/100,#N/A)</f>
        <v>1.6200000000000003E-2</v>
      </c>
      <c r="AG2301">
        <f>IF(AND(Q2301&gt;=Chart!$F$2,Q2301&lt;=Chart!$F$3),W2301/100,#N/A)</f>
        <v>2.3199999999999998E-2</v>
      </c>
    </row>
    <row r="2302" spans="1:33" x14ac:dyDescent="0.25">
      <c r="A2302">
        <v>1659360600</v>
      </c>
      <c r="B2302">
        <f>INDEX('Daily Data ADJ'!$1:$1048576,MATCH(Calc!$A2302,'Daily Data ADJ'!$A:$A,0),MATCH("SPY, CBOE BZX: Close",'Daily Data ADJ'!$1:$1,0))</f>
        <v>407.21873320999998</v>
      </c>
      <c r="C2302">
        <f>INDEX('Daily Data ADJ'!$1:$1048576,MATCH(Calc!$A2302,'Daily Data ADJ'!$A:$A,0),MATCH("EFFR, FRED: Close",'Daily Data ADJ'!$1:$1,0))</f>
        <v>2.33</v>
      </c>
      <c r="D2302">
        <f>INDEX('Daily Data ADJ'!$1:$1048576,MATCH(Calc!$A2302,'Daily Data ADJ'!$A:$A,1),MATCH("SOFR, FRED: Close",'Daily Data ADJ'!$1:$1,0))</f>
        <v>2.2799999999999998</v>
      </c>
      <c r="E2302">
        <f>INDEX('Daily Data ADJ'!$1:$1048576,MATCH(Calc!$A2302,'Daily Data ADJ'!$A:$A,0),MATCH("UPRO, CBOE BZX: Close",'Daily Data ADJ'!$1:$1,0))</f>
        <v>44.22279073</v>
      </c>
      <c r="F2302">
        <f>INDEX('Daily Data ADJ'!$1:$1048576,MATCH(Calc!$A2302,'Daily Data ADJ'!$A:$A,0),MATCH("ES1!, CME_MINI: Close",'Daily Data ADJ'!$1:$1,0))</f>
        <v>4120.5</v>
      </c>
      <c r="G2302">
        <f>INDEX('Daily Data ADJ'!$1:$1048576,MATCH(Calc!$A2302,'Daily Data ADJ'!$A:$A,0),MATCH("ES2!, CME_MINI: Close",'Daily Data ADJ'!$1:$1,0))</f>
        <v>4137.5</v>
      </c>
      <c r="H2302">
        <f>INDEX('QUANDL MULTPL SP500_DIV_YIELD_M'!$A:$G,MATCH(Calc!$A2302,'QUANDL MULTPL SP500_DIV_YIELD_M'!$A:$A,1),MATCH('QUANDL MULTPL SP500_DIV_YIELD_M'!$E$1,'QUANDL MULTPL SP500_DIV_YIELD_M'!$A$1:$G$1,0))</f>
        <v>1.55</v>
      </c>
      <c r="I2302" s="5">
        <f t="shared" si="210"/>
        <v>3.2105261830360707E-2</v>
      </c>
      <c r="J2302" s="1">
        <f>A2302/24/60/60+DATE(1970,1,1)</f>
        <v>44774.5625</v>
      </c>
      <c r="K2302" s="3">
        <f t="shared" si="213"/>
        <v>3</v>
      </c>
      <c r="L2302" s="6">
        <f>(1+Chart!$F$4)^(1/(365/K2302))-1</f>
        <v>1.9979165917494157E-4</v>
      </c>
      <c r="M2302" s="6">
        <f t="shared" si="214"/>
        <v>1.8932777594482531E-4</v>
      </c>
      <c r="N2302" s="6">
        <f t="shared" si="215"/>
        <v>2.5976518317927244E-4</v>
      </c>
      <c r="O2302">
        <f>O2301*(B2302/B2301)</f>
        <v>407.21873321000533</v>
      </c>
      <c r="P2302">
        <f t="shared" si="211"/>
        <v>2022</v>
      </c>
      <c r="Q2302" s="1">
        <f t="shared" si="212"/>
        <v>44774.5625</v>
      </c>
      <c r="R2302">
        <f>IF(B2303="",R2301,IF(Q2302&gt;=Chart!$F$2,E2302,0))</f>
        <v>44.22279073</v>
      </c>
      <c r="S2302">
        <f>IF(B2303="",S2301,IFERROR(IF(AND(R2302&gt;0,R2301=0),R2302,(1+(B2303/B2302-1)*Calc!$Z$1)*S2301),0))</f>
        <v>44.26539106047953</v>
      </c>
      <c r="T2302">
        <f>IF(B2303="",T2301,IFERROR(IF(AND(R2302&gt;0,R2301=0),R2302,(1+(B2303/B2302-1)*Calc!$Z$1-L2303)*T2301),0))</f>
        <v>42.604191746795607</v>
      </c>
      <c r="U2302">
        <f>IF(B2303="",U2301,IFERROR(IF(AND(R2302&gt;0,R2301=0),R2302,(1+(B2303/B2302-1)*Calc!$Z$1-M2303*2)*U2301),0))</f>
        <v>43.86690651217944</v>
      </c>
      <c r="V2302">
        <f>IF(B2303="",V2301,IFERROR(IF(AND(R2302&gt;0,R2301=0),R2302,(1+(B2303/B2302-1)*Calc!$Z$1-N2303*2)*V2301),0))</f>
        <v>42.882558138808903</v>
      </c>
      <c r="W2302">
        <f>IF(ISNUMBER(C2302),C2302,W2301)</f>
        <v>2.33</v>
      </c>
      <c r="Y2302" s="1">
        <f>IF(AND(Q2302&gt;=Chart!$F$2,Q2302&lt;=Chart!$F$3),Q2302,#N/A)</f>
        <v>44774.5625</v>
      </c>
      <c r="Z2302">
        <f>IF(AND(Q2302&gt;=Chart!$F$2,Q2302&lt;=Chart!$F$3),R2302,#N/A)</f>
        <v>44.22279073</v>
      </c>
      <c r="AA2302">
        <f>IF(AND(Q2302&gt;=Chart!$F$2,Q2302&lt;=Chart!$F$3),S2302,#N/A)</f>
        <v>44.26539106047953</v>
      </c>
      <c r="AB2302">
        <f>IF(AND(Q2302&gt;=Chart!$F$2,Q2302&lt;=Chart!$F$3),T2302,#N/A)</f>
        <v>42.604191746795607</v>
      </c>
      <c r="AC2302">
        <f>IF(AND(Q2302&gt;=Chart!$F$2,Q2302&lt;=Chart!$F$3),U2302,#N/A)</f>
        <v>43.86690651217944</v>
      </c>
      <c r="AD2302">
        <f>IF(AND(Q2302&gt;=Chart!$F$2,Q2302&lt;=Chart!$F$3),V2302,#N/A)</f>
        <v>42.882558138808903</v>
      </c>
      <c r="AE2302">
        <f>IF(AND(Q2302&gt;=Chart!$F$2,Q2302&lt;=Chart!$F$3),I2302,#N/A)</f>
        <v>3.2105261830360707E-2</v>
      </c>
      <c r="AF2302">
        <f>IF(AND(Q2302&gt;=Chart!$F$2,Q2302&lt;=Chart!$F$3),H2302/100,#N/A)</f>
        <v>1.55E-2</v>
      </c>
      <c r="AG2302">
        <f>IF(AND(Q2302&gt;=Chart!$F$2,Q2302&lt;=Chart!$F$3),W2302/100,#N/A)</f>
        <v>2.3300000000000001E-2</v>
      </c>
    </row>
    <row r="2303" spans="1:33" x14ac:dyDescent="0.25">
      <c r="A2303">
        <v>1659447000</v>
      </c>
      <c r="B2303">
        <f>INDEX('Daily Data ADJ'!$1:$1048576,MATCH(Calc!$A2303,'Daily Data ADJ'!$A:$A,0),MATCH("SPY, CBOE BZX: Close",'Daily Data ADJ'!$1:$1,0))</f>
        <v>404.53216221999998</v>
      </c>
      <c r="C2303">
        <f>INDEX('Daily Data ADJ'!$1:$1048576,MATCH(Calc!$A2303,'Daily Data ADJ'!$A:$A,0),MATCH("EFFR, FRED: Close",'Daily Data ADJ'!$1:$1,0))</f>
        <v>2.33</v>
      </c>
      <c r="D2303">
        <f>INDEX('Daily Data ADJ'!$1:$1048576,MATCH(Calc!$A2303,'Daily Data ADJ'!$A:$A,1),MATCH("SOFR, FRED: Close",'Daily Data ADJ'!$1:$1,0))</f>
        <v>2.2999999999999998</v>
      </c>
      <c r="E2303">
        <f>INDEX('Daily Data ADJ'!$1:$1048576,MATCH(Calc!$A2303,'Daily Data ADJ'!$A:$A,0),MATCH("UPRO, CBOE BZX: Close",'Daily Data ADJ'!$1:$1,0))</f>
        <v>43.366223159999997</v>
      </c>
      <c r="F2303">
        <f>INDEX('Daily Data ADJ'!$1:$1048576,MATCH(Calc!$A2303,'Daily Data ADJ'!$A:$A,0),MATCH("ES1!, CME_MINI: Close",'Daily Data ADJ'!$1:$1,0))</f>
        <v>4093.75</v>
      </c>
      <c r="G2303">
        <f>INDEX('Daily Data ADJ'!$1:$1048576,MATCH(Calc!$A2303,'Daily Data ADJ'!$A:$A,0),MATCH("ES2!, CME_MINI: Close",'Daily Data ADJ'!$1:$1,0))</f>
        <v>4111</v>
      </c>
      <c r="H2303">
        <f>INDEX('QUANDL MULTPL SP500_DIV_YIELD_M'!$A:$G,MATCH(Calc!$A2303,'QUANDL MULTPL SP500_DIV_YIELD_M'!$A:$A,1),MATCH('QUANDL MULTPL SP500_DIV_YIELD_M'!$E$1,'QUANDL MULTPL SP500_DIV_YIELD_M'!$A$1:$G$1,0))</f>
        <v>1.55</v>
      </c>
      <c r="I2303" s="5">
        <f t="shared" si="210"/>
        <v>3.2461795069314389E-2</v>
      </c>
      <c r="J2303" s="1">
        <f>A2303/24/60/60+DATE(1970,1,1)</f>
        <v>44775.5625</v>
      </c>
      <c r="K2303" s="3">
        <f t="shared" si="213"/>
        <v>1</v>
      </c>
      <c r="L2303" s="6">
        <f>(1+Chart!$F$4)^(1/(365/K2303))-1</f>
        <v>6.6592785027408397E-5</v>
      </c>
      <c r="M2303" s="6">
        <f t="shared" si="214"/>
        <v>6.3105276288721868E-5</v>
      </c>
      <c r="N2303" s="6">
        <f t="shared" si="215"/>
        <v>8.7527235255624447E-5</v>
      </c>
      <c r="O2303">
        <f>O2302*(B2303/B2302)</f>
        <v>404.53216222000526</v>
      </c>
      <c r="P2303">
        <f t="shared" si="211"/>
        <v>2022</v>
      </c>
      <c r="Q2303" s="1">
        <f t="shared" si="212"/>
        <v>44775.5625</v>
      </c>
      <c r="R2303">
        <f>IF(B2304="",R2302,IF(Q2303&gt;=Chart!$F$2,E2303,0))</f>
        <v>43.366223159999997</v>
      </c>
      <c r="S2303">
        <f>IF(B2304="",S2302,IFERROR(IF(AND(R2303&gt;0,R2302=0),R2303,(1+(B2304/B2303-1)*Calc!$Z$1)*S2302),0))</f>
        <v>46.344907667786565</v>
      </c>
      <c r="T2303">
        <f>IF(B2304="",T2302,IFERROR(IF(AND(R2303&gt;0,R2302=0),R2303,(1+(B2304/B2303-1)*Calc!$Z$1-L2304)*T2302),0))</f>
        <v>44.602830760503771</v>
      </c>
      <c r="U2303">
        <f>IF(B2304="",U2302,IFERROR(IF(AND(R2303&gt;0,R2302=0),R2303,(1+(B2304/B2303-1)*Calc!$Z$1-M2304*2)*U2302),0))</f>
        <v>45.922166492234034</v>
      </c>
      <c r="V2303">
        <f>IF(B2304="",V2302,IFERROR(IF(AND(R2303&gt;0,R2302=0),R2303,(1+(B2304/B2303-1)*Calc!$Z$1-N2304*2)*V2302),0))</f>
        <v>44.889552211933641</v>
      </c>
      <c r="W2303">
        <f>IF(ISNUMBER(C2303),C2303,W2302)</f>
        <v>2.33</v>
      </c>
      <c r="Y2303" s="1">
        <f>IF(AND(Q2303&gt;=Chart!$F$2,Q2303&lt;=Chart!$F$3),Q2303,#N/A)</f>
        <v>44775.5625</v>
      </c>
      <c r="Z2303">
        <f>IF(AND(Q2303&gt;=Chart!$F$2,Q2303&lt;=Chart!$F$3),R2303,#N/A)</f>
        <v>43.366223159999997</v>
      </c>
      <c r="AA2303">
        <f>IF(AND(Q2303&gt;=Chart!$F$2,Q2303&lt;=Chart!$F$3),S2303,#N/A)</f>
        <v>46.344907667786565</v>
      </c>
      <c r="AB2303">
        <f>IF(AND(Q2303&gt;=Chart!$F$2,Q2303&lt;=Chart!$F$3),T2303,#N/A)</f>
        <v>44.602830760503771</v>
      </c>
      <c r="AC2303">
        <f>IF(AND(Q2303&gt;=Chart!$F$2,Q2303&lt;=Chart!$F$3),U2303,#N/A)</f>
        <v>45.922166492234034</v>
      </c>
      <c r="AD2303">
        <f>IF(AND(Q2303&gt;=Chart!$F$2,Q2303&lt;=Chart!$F$3),V2303,#N/A)</f>
        <v>44.889552211933641</v>
      </c>
      <c r="AE2303">
        <f>IF(AND(Q2303&gt;=Chart!$F$2,Q2303&lt;=Chart!$F$3),I2303,#N/A)</f>
        <v>3.2461795069314389E-2</v>
      </c>
      <c r="AF2303">
        <f>IF(AND(Q2303&gt;=Chart!$F$2,Q2303&lt;=Chart!$F$3),H2303/100,#N/A)</f>
        <v>1.55E-2</v>
      </c>
      <c r="AG2303">
        <f>IF(AND(Q2303&gt;=Chart!$F$2,Q2303&lt;=Chart!$F$3),W2303/100,#N/A)</f>
        <v>2.3300000000000001E-2</v>
      </c>
    </row>
    <row r="2304" spans="1:33" x14ac:dyDescent="0.25">
      <c r="A2304">
        <v>1659533400</v>
      </c>
      <c r="B2304">
        <f>INDEX('Daily Data ADJ'!$1:$1048576,MATCH(Calc!$A2304,'Daily Data ADJ'!$A:$A,0),MATCH("SPY, CBOE BZX: Close",'Daily Data ADJ'!$1:$1,0))</f>
        <v>410.86691818000003</v>
      </c>
      <c r="C2304">
        <f>INDEX('Daily Data ADJ'!$1:$1048576,MATCH(Calc!$A2304,'Daily Data ADJ'!$A:$A,0),MATCH("EFFR, FRED: Close",'Daily Data ADJ'!$1:$1,0))</f>
        <v>2.33</v>
      </c>
      <c r="D2304">
        <f>INDEX('Daily Data ADJ'!$1:$1048576,MATCH(Calc!$A2304,'Daily Data ADJ'!$A:$A,1),MATCH("SOFR, FRED: Close",'Daily Data ADJ'!$1:$1,0))</f>
        <v>2.29</v>
      </c>
      <c r="E2304">
        <f>INDEX('Daily Data ADJ'!$1:$1048576,MATCH(Calc!$A2304,'Daily Data ADJ'!$A:$A,0),MATCH("UPRO, CBOE BZX: Close",'Daily Data ADJ'!$1:$1,0))</f>
        <v>45.338320590000002</v>
      </c>
      <c r="F2304">
        <f>INDEX('Daily Data ADJ'!$1:$1048576,MATCH(Calc!$A2304,'Daily Data ADJ'!$A:$A,0),MATCH("ES1!, CME_MINI: Close",'Daily Data ADJ'!$1:$1,0))</f>
        <v>4156.25</v>
      </c>
      <c r="G2304">
        <f>INDEX('Daily Data ADJ'!$1:$1048576,MATCH(Calc!$A2304,'Daily Data ADJ'!$A:$A,0),MATCH("ES2!, CME_MINI: Close",'Daily Data ADJ'!$1:$1,0))</f>
        <v>4174</v>
      </c>
      <c r="H2304">
        <f>INDEX('QUANDL MULTPL SP500_DIV_YIELD_M'!$A:$G,MATCH(Calc!$A2304,'QUANDL MULTPL SP500_DIV_YIELD_M'!$A:$A,1),MATCH('QUANDL MULTPL SP500_DIV_YIELD_M'!$E$1,'QUANDL MULTPL SP500_DIV_YIELD_M'!$A$1:$G$1,0))</f>
        <v>1.55</v>
      </c>
      <c r="I2304" s="5">
        <f t="shared" si="210"/>
        <v>3.2692450742010257E-2</v>
      </c>
      <c r="J2304" s="1">
        <f>A2304/24/60/60+DATE(1970,1,1)</f>
        <v>44776.5625</v>
      </c>
      <c r="K2304" s="3">
        <f t="shared" si="213"/>
        <v>1</v>
      </c>
      <c r="L2304" s="6">
        <f>(1+Chart!$F$4)^(1/(365/K2304))-1</f>
        <v>6.6592785027408397E-5</v>
      </c>
      <c r="M2304" s="6">
        <f t="shared" si="214"/>
        <v>6.3105276288721868E-5</v>
      </c>
      <c r="N2304" s="6">
        <f t="shared" si="215"/>
        <v>8.8139285283839186E-5</v>
      </c>
      <c r="O2304">
        <f>O2303*(B2304/B2303)</f>
        <v>410.86691818000537</v>
      </c>
      <c r="P2304">
        <f t="shared" si="211"/>
        <v>2022</v>
      </c>
      <c r="Q2304" s="1">
        <f t="shared" si="212"/>
        <v>44776.5625</v>
      </c>
      <c r="R2304">
        <f>IF(B2305="",R2303,IF(Q2304&gt;=Chart!$F$2,E2304,0))</f>
        <v>45.338320590000002</v>
      </c>
      <c r="S2304">
        <f>IF(B2305="",S2303,IFERROR(IF(AND(R2304&gt;0,R2303=0),R2304,(1+(B2305/B2304-1)*Calc!$Z$1)*S2303),0))</f>
        <v>46.250976621043797</v>
      </c>
      <c r="T2304">
        <f>IF(B2305="",T2303,IFERROR(IF(AND(R2304&gt;0,R2303=0),R2304,(1+(B2305/B2304-1)*Calc!$Z$1-L2305)*T2303),0))</f>
        <v>44.509460297989207</v>
      </c>
      <c r="U2304">
        <f>IF(B2305="",U2303,IFERROR(IF(AND(R2304&gt;0,R2303=0),R2304,(1+(B2305/B2304-1)*Calc!$Z$1-M2305*2)*U2303),0))</f>
        <v>45.823296387889499</v>
      </c>
      <c r="V2304">
        <f>IF(B2305="",V2303,IFERROR(IF(AND(R2304&gt;0,R2303=0),R2304,(1+(B2305/B2304-1)*Calc!$Z$1-N2305*2)*V2303),0))</f>
        <v>44.790711924697355</v>
      </c>
      <c r="W2304">
        <f>IF(ISNUMBER(C2304),C2304,W2303)</f>
        <v>2.33</v>
      </c>
      <c r="Y2304" s="1">
        <f>IF(AND(Q2304&gt;=Chart!$F$2,Q2304&lt;=Chart!$F$3),Q2304,#N/A)</f>
        <v>44776.5625</v>
      </c>
      <c r="Z2304">
        <f>IF(AND(Q2304&gt;=Chart!$F$2,Q2304&lt;=Chart!$F$3),R2304,#N/A)</f>
        <v>45.338320590000002</v>
      </c>
      <c r="AA2304">
        <f>IF(AND(Q2304&gt;=Chart!$F$2,Q2304&lt;=Chart!$F$3),S2304,#N/A)</f>
        <v>46.250976621043797</v>
      </c>
      <c r="AB2304">
        <f>IF(AND(Q2304&gt;=Chart!$F$2,Q2304&lt;=Chart!$F$3),T2304,#N/A)</f>
        <v>44.509460297989207</v>
      </c>
      <c r="AC2304">
        <f>IF(AND(Q2304&gt;=Chart!$F$2,Q2304&lt;=Chart!$F$3),U2304,#N/A)</f>
        <v>45.823296387889499</v>
      </c>
      <c r="AD2304">
        <f>IF(AND(Q2304&gt;=Chart!$F$2,Q2304&lt;=Chart!$F$3),V2304,#N/A)</f>
        <v>44.790711924697355</v>
      </c>
      <c r="AE2304">
        <f>IF(AND(Q2304&gt;=Chart!$F$2,Q2304&lt;=Chart!$F$3),I2304,#N/A)</f>
        <v>3.2692450742010257E-2</v>
      </c>
      <c r="AF2304">
        <f>IF(AND(Q2304&gt;=Chart!$F$2,Q2304&lt;=Chart!$F$3),H2304/100,#N/A)</f>
        <v>1.55E-2</v>
      </c>
      <c r="AG2304">
        <f>IF(AND(Q2304&gt;=Chart!$F$2,Q2304&lt;=Chart!$F$3),W2304/100,#N/A)</f>
        <v>2.3300000000000001E-2</v>
      </c>
    </row>
    <row r="2305" spans="1:33" x14ac:dyDescent="0.25">
      <c r="A2305">
        <v>1659619800</v>
      </c>
      <c r="B2305">
        <f>INDEX('Daily Data ADJ'!$1:$1048576,MATCH(Calc!$A2305,'Daily Data ADJ'!$A:$A,0),MATCH("SPY, CBOE BZX: Close",'Daily Data ADJ'!$1:$1,0))</f>
        <v>410.58933889000002</v>
      </c>
      <c r="C2305">
        <f>INDEX('Daily Data ADJ'!$1:$1048576,MATCH(Calc!$A2305,'Daily Data ADJ'!$A:$A,0),MATCH("EFFR, FRED: Close",'Daily Data ADJ'!$1:$1,0))</f>
        <v>2.33</v>
      </c>
      <c r="D2305">
        <f>INDEX('Daily Data ADJ'!$1:$1048576,MATCH(Calc!$A2305,'Daily Data ADJ'!$A:$A,1),MATCH("SOFR, FRED: Close",'Daily Data ADJ'!$1:$1,0))</f>
        <v>2.29</v>
      </c>
      <c r="E2305">
        <f>INDEX('Daily Data ADJ'!$1:$1048576,MATCH(Calc!$A2305,'Daily Data ADJ'!$A:$A,0),MATCH("UPRO, CBOE BZX: Close",'Daily Data ADJ'!$1:$1,0))</f>
        <v>45.258639879999997</v>
      </c>
      <c r="F2305">
        <f>INDEX('Daily Data ADJ'!$1:$1048576,MATCH(Calc!$A2305,'Daily Data ADJ'!$A:$A,0),MATCH("ES1!, CME_MINI: Close",'Daily Data ADJ'!$1:$1,0))</f>
        <v>4152.25</v>
      </c>
      <c r="G2305">
        <f>INDEX('Daily Data ADJ'!$1:$1048576,MATCH(Calc!$A2305,'Daily Data ADJ'!$A:$A,0),MATCH("ES2!, CME_MINI: Close",'Daily Data ADJ'!$1:$1,0))</f>
        <v>4169.75</v>
      </c>
      <c r="H2305">
        <f>INDEX('QUANDL MULTPL SP500_DIV_YIELD_M'!$A:$G,MATCH(Calc!$A2305,'QUANDL MULTPL SP500_DIV_YIELD_M'!$A:$A,1),MATCH('QUANDL MULTPL SP500_DIV_YIELD_M'!$E$1,'QUANDL MULTPL SP500_DIV_YIELD_M'!$A$1:$G$1,0))</f>
        <v>1.55</v>
      </c>
      <c r="I2305" s="5">
        <f t="shared" si="210"/>
        <v>3.246520581787353E-2</v>
      </c>
      <c r="J2305" s="1">
        <f>A2305/24/60/60+DATE(1970,1,1)</f>
        <v>44777.5625</v>
      </c>
      <c r="K2305" s="3">
        <f t="shared" si="213"/>
        <v>1</v>
      </c>
      <c r="L2305" s="6">
        <f>(1+Chart!$F$4)^(1/(365/K2305))-1</f>
        <v>6.6592785027408397E-5</v>
      </c>
      <c r="M2305" s="6">
        <f t="shared" si="214"/>
        <v>6.3105276288721868E-5</v>
      </c>
      <c r="N2305" s="6">
        <f t="shared" si="215"/>
        <v>8.753628674695868E-5</v>
      </c>
      <c r="O2305">
        <f>O2304*(B2305/B2304)</f>
        <v>410.58933889000537</v>
      </c>
      <c r="P2305">
        <f t="shared" si="211"/>
        <v>2022</v>
      </c>
      <c r="Q2305" s="1">
        <f t="shared" si="212"/>
        <v>44777.5625</v>
      </c>
      <c r="R2305">
        <f>IF(B2306="",R2304,IF(Q2305&gt;=Chart!$F$2,E2305,0))</f>
        <v>45.258639879999997</v>
      </c>
      <c r="S2305">
        <f>IF(B2306="",S2304,IFERROR(IF(AND(R2305&gt;0,R2304=0),R2305,(1+(B2306/B2305-1)*Calc!$Z$1)*S2304),0))</f>
        <v>46.016466513338251</v>
      </c>
      <c r="T2305">
        <f>IF(B2306="",T2304,IFERROR(IF(AND(R2305&gt;0,R2304=0),R2305,(1+(B2306/B2305-1)*Calc!$Z$1-L2306)*T2304),0))</f>
        <v>44.280816333941331</v>
      </c>
      <c r="U2305">
        <f>IF(B2306="",U2304,IFERROR(IF(AND(R2305&gt;0,R2304=0),R2305,(1+(B2306/B2305-1)*Calc!$Z$1-M2306*2)*U2304),0))</f>
        <v>45.585171398674262</v>
      </c>
      <c r="V2305">
        <f>IF(B2306="",V2304,IFERROR(IF(AND(R2305&gt;0,R2304=0),R2305,(1+(B2306/B2305-1)*Calc!$Z$1-N2306*2)*V2304),0))</f>
        <v>44.55552670464477</v>
      </c>
      <c r="W2305">
        <f>IF(ISNUMBER(C2305),C2305,W2304)</f>
        <v>2.33</v>
      </c>
      <c r="Y2305" s="1">
        <f>IF(AND(Q2305&gt;=Chart!$F$2,Q2305&lt;=Chart!$F$3),Q2305,#N/A)</f>
        <v>44777.5625</v>
      </c>
      <c r="Z2305">
        <f>IF(AND(Q2305&gt;=Chart!$F$2,Q2305&lt;=Chart!$F$3),R2305,#N/A)</f>
        <v>45.258639879999997</v>
      </c>
      <c r="AA2305">
        <f>IF(AND(Q2305&gt;=Chart!$F$2,Q2305&lt;=Chart!$F$3),S2305,#N/A)</f>
        <v>46.016466513338251</v>
      </c>
      <c r="AB2305">
        <f>IF(AND(Q2305&gt;=Chart!$F$2,Q2305&lt;=Chart!$F$3),T2305,#N/A)</f>
        <v>44.280816333941331</v>
      </c>
      <c r="AC2305">
        <f>IF(AND(Q2305&gt;=Chart!$F$2,Q2305&lt;=Chart!$F$3),U2305,#N/A)</f>
        <v>45.585171398674262</v>
      </c>
      <c r="AD2305">
        <f>IF(AND(Q2305&gt;=Chart!$F$2,Q2305&lt;=Chart!$F$3),V2305,#N/A)</f>
        <v>44.55552670464477</v>
      </c>
      <c r="AE2305">
        <f>IF(AND(Q2305&gt;=Chart!$F$2,Q2305&lt;=Chart!$F$3),I2305,#N/A)</f>
        <v>3.246520581787353E-2</v>
      </c>
      <c r="AF2305">
        <f>IF(AND(Q2305&gt;=Chart!$F$2,Q2305&lt;=Chart!$F$3),H2305/100,#N/A)</f>
        <v>1.55E-2</v>
      </c>
      <c r="AG2305">
        <f>IF(AND(Q2305&gt;=Chart!$F$2,Q2305&lt;=Chart!$F$3),W2305/100,#N/A)</f>
        <v>2.3300000000000001E-2</v>
      </c>
    </row>
    <row r="2306" spans="1:33" x14ac:dyDescent="0.25">
      <c r="A2306">
        <v>1659706200</v>
      </c>
      <c r="B2306">
        <f>INDEX('Daily Data ADJ'!$1:$1048576,MATCH(Calc!$A2306,'Daily Data ADJ'!$A:$A,0),MATCH("SPY, CBOE BZX: Close",'Daily Data ADJ'!$1:$1,0))</f>
        <v>409.89539065999998</v>
      </c>
      <c r="C2306">
        <f>INDEX('Daily Data ADJ'!$1:$1048576,MATCH(Calc!$A2306,'Daily Data ADJ'!$A:$A,0),MATCH("EFFR, FRED: Close",'Daily Data ADJ'!$1:$1,0))</f>
        <v>2.33</v>
      </c>
      <c r="D2306">
        <f>INDEX('Daily Data ADJ'!$1:$1048576,MATCH(Calc!$A2306,'Daily Data ADJ'!$A:$A,1),MATCH("SOFR, FRED: Close",'Daily Data ADJ'!$1:$1,0))</f>
        <v>2.2799999999999998</v>
      </c>
      <c r="E2306">
        <f>INDEX('Daily Data ADJ'!$1:$1048576,MATCH(Calc!$A2306,'Daily Data ADJ'!$A:$A,0),MATCH("UPRO, CBOE BZX: Close",'Daily Data ADJ'!$1:$1,0))</f>
        <v>44.999677599999998</v>
      </c>
      <c r="F2306">
        <f>INDEX('Daily Data ADJ'!$1:$1048576,MATCH(Calc!$A2306,'Daily Data ADJ'!$A:$A,0),MATCH("ES1!, CME_MINI: Close",'Daily Data ADJ'!$1:$1,0))</f>
        <v>4146.75</v>
      </c>
      <c r="G2306">
        <f>INDEX('Daily Data ADJ'!$1:$1048576,MATCH(Calc!$A2306,'Daily Data ADJ'!$A:$A,0),MATCH("ES2!, CME_MINI: Close",'Daily Data ADJ'!$1:$1,0))</f>
        <v>4165.25</v>
      </c>
      <c r="H2306">
        <f>INDEX('QUANDL MULTPL SP500_DIV_YIELD_M'!$A:$G,MATCH(Calc!$A2306,'QUANDL MULTPL SP500_DIV_YIELD_M'!$A:$A,1),MATCH('QUANDL MULTPL SP500_DIV_YIELD_M'!$E$1,'QUANDL MULTPL SP500_DIV_YIELD_M'!$A$1:$G$1,0))</f>
        <v>1.55</v>
      </c>
      <c r="I2306" s="5">
        <f t="shared" si="210"/>
        <v>3.3465076646972777E-2</v>
      </c>
      <c r="J2306" s="1">
        <f>A2306/24/60/60+DATE(1970,1,1)</f>
        <v>44778.5625</v>
      </c>
      <c r="K2306" s="3">
        <f t="shared" si="213"/>
        <v>1</v>
      </c>
      <c r="L2306" s="6">
        <f>(1+Chart!$F$4)^(1/(365/K2306))-1</f>
        <v>6.6592785027408397E-5</v>
      </c>
      <c r="M2306" s="6">
        <f t="shared" si="214"/>
        <v>6.3105276288721868E-5</v>
      </c>
      <c r="N2306" s="6">
        <f t="shared" si="215"/>
        <v>9.0188472833707678E-5</v>
      </c>
      <c r="O2306">
        <f>O2305*(B2306/B2305)</f>
        <v>409.89539066000532</v>
      </c>
      <c r="P2306">
        <f t="shared" si="211"/>
        <v>2022</v>
      </c>
      <c r="Q2306" s="1">
        <f t="shared" si="212"/>
        <v>44778.5625</v>
      </c>
      <c r="R2306">
        <f>IF(B2307="",R2305,IF(Q2306&gt;=Chart!$F$2,E2306,0))</f>
        <v>44.999677599999998</v>
      </c>
      <c r="S2306">
        <f>IF(B2307="",S2305,IFERROR(IF(AND(R2306&gt;0,R2305=0),R2306,(1+(B2307/B2306-1)*Calc!$Z$1)*S2305),0))</f>
        <v>45.856204072583026</v>
      </c>
      <c r="T2306">
        <f>IF(B2307="",T2305,IFERROR(IF(AND(R2306&gt;0,R2305=0),R2306,(1+(B2307/B2306-1)*Calc!$Z$1-L2307)*T2305),0))</f>
        <v>44.117751737976668</v>
      </c>
      <c r="U2306">
        <f>IF(B2307="",U2305,IFERROR(IF(AND(R2306&gt;0,R2305=0),R2306,(1+(B2307/B2306-1)*Calc!$Z$1-M2307*2)*U2305),0))</f>
        <v>45.409149959549083</v>
      </c>
      <c r="V2306">
        <f>IF(B2307="",V2305,IFERROR(IF(AND(R2306&gt;0,R2305=0),R2306,(1+(B2307/B2306-1)*Calc!$Z$1-N2307*2)*V2305),0))</f>
        <v>44.376397749308651</v>
      </c>
      <c r="W2306">
        <f>IF(ISNUMBER(C2306),C2306,W2305)</f>
        <v>2.33</v>
      </c>
      <c r="Y2306" s="1">
        <f>IF(AND(Q2306&gt;=Chart!$F$2,Q2306&lt;=Chart!$F$3),Q2306,#N/A)</f>
        <v>44778.5625</v>
      </c>
      <c r="Z2306">
        <f>IF(AND(Q2306&gt;=Chart!$F$2,Q2306&lt;=Chart!$F$3),R2306,#N/A)</f>
        <v>44.999677599999998</v>
      </c>
      <c r="AA2306">
        <f>IF(AND(Q2306&gt;=Chart!$F$2,Q2306&lt;=Chart!$F$3),S2306,#N/A)</f>
        <v>45.856204072583026</v>
      </c>
      <c r="AB2306">
        <f>IF(AND(Q2306&gt;=Chart!$F$2,Q2306&lt;=Chart!$F$3),T2306,#N/A)</f>
        <v>44.117751737976668</v>
      </c>
      <c r="AC2306">
        <f>IF(AND(Q2306&gt;=Chart!$F$2,Q2306&lt;=Chart!$F$3),U2306,#N/A)</f>
        <v>45.409149959549083</v>
      </c>
      <c r="AD2306">
        <f>IF(AND(Q2306&gt;=Chart!$F$2,Q2306&lt;=Chart!$F$3),V2306,#N/A)</f>
        <v>44.376397749308651</v>
      </c>
      <c r="AE2306">
        <f>IF(AND(Q2306&gt;=Chart!$F$2,Q2306&lt;=Chart!$F$3),I2306,#N/A)</f>
        <v>3.3465076646972777E-2</v>
      </c>
      <c r="AF2306">
        <f>IF(AND(Q2306&gt;=Chart!$F$2,Q2306&lt;=Chart!$F$3),H2306/100,#N/A)</f>
        <v>1.55E-2</v>
      </c>
      <c r="AG2306">
        <f>IF(AND(Q2306&gt;=Chart!$F$2,Q2306&lt;=Chart!$F$3),W2306/100,#N/A)</f>
        <v>2.3300000000000001E-2</v>
      </c>
    </row>
    <row r="2307" spans="1:33" x14ac:dyDescent="0.25">
      <c r="A2307">
        <v>1659965400</v>
      </c>
      <c r="B2307">
        <f>INDEX('Daily Data ADJ'!$1:$1048576,MATCH(Calc!$A2307,'Daily Data ADJ'!$A:$A,0),MATCH("SPY, CBOE BZX: Close",'Daily Data ADJ'!$1:$1,0))</f>
        <v>409.41954045</v>
      </c>
      <c r="C2307">
        <f>INDEX('Daily Data ADJ'!$1:$1048576,MATCH(Calc!$A2307,'Daily Data ADJ'!$A:$A,0),MATCH("EFFR, FRED: Close",'Daily Data ADJ'!$1:$1,0))</f>
        <v>2.33</v>
      </c>
      <c r="D2307">
        <f>INDEX('Daily Data ADJ'!$1:$1048576,MATCH(Calc!$A2307,'Daily Data ADJ'!$A:$A,1),MATCH("SOFR, FRED: Close",'Daily Data ADJ'!$1:$1,0))</f>
        <v>2.2799999999999998</v>
      </c>
      <c r="E2307">
        <f>INDEX('Daily Data ADJ'!$1:$1048576,MATCH(Calc!$A2307,'Daily Data ADJ'!$A:$A,0),MATCH("UPRO, CBOE BZX: Close",'Daily Data ADJ'!$1:$1,0))</f>
        <v>44.870196450000002</v>
      </c>
      <c r="F2307">
        <f>INDEX('Daily Data ADJ'!$1:$1048576,MATCH(Calc!$A2307,'Daily Data ADJ'!$A:$A,0),MATCH("ES1!, CME_MINI: Close",'Daily Data ADJ'!$1:$1,0))</f>
        <v>4141.75</v>
      </c>
      <c r="G2307">
        <f>INDEX('Daily Data ADJ'!$1:$1048576,MATCH(Calc!$A2307,'Daily Data ADJ'!$A:$A,0),MATCH("ES2!, CME_MINI: Close",'Daily Data ADJ'!$1:$1,0))</f>
        <v>4160</v>
      </c>
      <c r="H2307">
        <f>INDEX('QUANDL MULTPL SP500_DIV_YIELD_M'!$A:$G,MATCH(Calc!$A2307,'QUANDL MULTPL SP500_DIV_YIELD_M'!$A:$A,1),MATCH('QUANDL MULTPL SP500_DIV_YIELD_M'!$E$1,'QUANDL MULTPL SP500_DIV_YIELD_M'!$A$1:$G$1,0))</f>
        <v>1.55</v>
      </c>
      <c r="I2307" s="5">
        <f t="shared" si="210"/>
        <v>3.3242238002182331E-2</v>
      </c>
      <c r="J2307" s="1">
        <f>A2307/24/60/60+DATE(1970,1,1)</f>
        <v>44781.5625</v>
      </c>
      <c r="K2307" s="3">
        <f t="shared" si="213"/>
        <v>3</v>
      </c>
      <c r="L2307" s="6">
        <f>(1+Chart!$F$4)^(1/(365/K2307))-1</f>
        <v>1.9979165917494157E-4</v>
      </c>
      <c r="M2307" s="6">
        <f t="shared" si="214"/>
        <v>1.8932777594482531E-4</v>
      </c>
      <c r="N2307" s="6">
        <f t="shared" si="215"/>
        <v>2.6881690970848027E-4</v>
      </c>
      <c r="O2307">
        <f>O2306*(B2307/B2306)</f>
        <v>409.41954045000534</v>
      </c>
      <c r="P2307">
        <f t="shared" si="211"/>
        <v>2022</v>
      </c>
      <c r="Q2307" s="1">
        <f t="shared" si="212"/>
        <v>44781.5625</v>
      </c>
      <c r="R2307">
        <f>IF(B2308="",R2306,IF(Q2307&gt;=Chart!$F$2,E2307,0))</f>
        <v>44.870196450000002</v>
      </c>
      <c r="S2307">
        <f>IF(B2308="",S2306,IFERROR(IF(AND(R2307&gt;0,R2306=0),R2307,(1+(B2308/B2307-1)*Calc!$Z$1)*S2306),0))</f>
        <v>45.309913547521447</v>
      </c>
      <c r="T2307">
        <f>IF(B2308="",T2306,IFERROR(IF(AND(R2307&gt;0,R2306=0),R2307,(1+(B2308/B2307-1)*Calc!$Z$1-L2308)*T2306),0))</f>
        <v>43.589233682630145</v>
      </c>
      <c r="U2307">
        <f>IF(B2308="",U2306,IFERROR(IF(AND(R2307&gt;0,R2306=0),R2307,(1+(B2308/B2307-1)*Calc!$Z$1-M2308*2)*U2306),0))</f>
        <v>44.862454130490249</v>
      </c>
      <c r="V2307">
        <f>IF(B2308="",V2306,IFERROR(IF(AND(R2307&gt;0,R2306=0),R2307,(1+(B2308/B2307-1)*Calc!$Z$1-N2308*2)*V2306),0))</f>
        <v>43.839824540111955</v>
      </c>
      <c r="W2307">
        <f>IF(ISNUMBER(C2307),C2307,W2306)</f>
        <v>2.33</v>
      </c>
      <c r="Y2307" s="1">
        <f>IF(AND(Q2307&gt;=Chart!$F$2,Q2307&lt;=Chart!$F$3),Q2307,#N/A)</f>
        <v>44781.5625</v>
      </c>
      <c r="Z2307">
        <f>IF(AND(Q2307&gt;=Chart!$F$2,Q2307&lt;=Chart!$F$3),R2307,#N/A)</f>
        <v>44.870196450000002</v>
      </c>
      <c r="AA2307">
        <f>IF(AND(Q2307&gt;=Chart!$F$2,Q2307&lt;=Chart!$F$3),S2307,#N/A)</f>
        <v>45.309913547521447</v>
      </c>
      <c r="AB2307">
        <f>IF(AND(Q2307&gt;=Chart!$F$2,Q2307&lt;=Chart!$F$3),T2307,#N/A)</f>
        <v>43.589233682630145</v>
      </c>
      <c r="AC2307">
        <f>IF(AND(Q2307&gt;=Chart!$F$2,Q2307&lt;=Chart!$F$3),U2307,#N/A)</f>
        <v>44.862454130490249</v>
      </c>
      <c r="AD2307">
        <f>IF(AND(Q2307&gt;=Chart!$F$2,Q2307&lt;=Chart!$F$3),V2307,#N/A)</f>
        <v>43.839824540111955</v>
      </c>
      <c r="AE2307">
        <f>IF(AND(Q2307&gt;=Chart!$F$2,Q2307&lt;=Chart!$F$3),I2307,#N/A)</f>
        <v>3.3242238002182331E-2</v>
      </c>
      <c r="AF2307">
        <f>IF(AND(Q2307&gt;=Chart!$F$2,Q2307&lt;=Chart!$F$3),H2307/100,#N/A)</f>
        <v>1.55E-2</v>
      </c>
      <c r="AG2307">
        <f>IF(AND(Q2307&gt;=Chart!$F$2,Q2307&lt;=Chart!$F$3),W2307/100,#N/A)</f>
        <v>2.3300000000000001E-2</v>
      </c>
    </row>
    <row r="2308" spans="1:33" x14ac:dyDescent="0.25">
      <c r="A2308">
        <v>1660051800</v>
      </c>
      <c r="B2308">
        <f>INDEX('Daily Data ADJ'!$1:$1048576,MATCH(Calc!$A2308,'Daily Data ADJ'!$A:$A,0),MATCH("SPY, CBOE BZX: Close",'Daily Data ADJ'!$1:$1,0))</f>
        <v>407.79371888999998</v>
      </c>
      <c r="C2308">
        <f>INDEX('Daily Data ADJ'!$1:$1048576,MATCH(Calc!$A2308,'Daily Data ADJ'!$A:$A,0),MATCH("EFFR, FRED: Close",'Daily Data ADJ'!$1:$1,0))</f>
        <v>2.33</v>
      </c>
      <c r="D2308">
        <f>INDEX('Daily Data ADJ'!$1:$1048576,MATCH(Calc!$A2308,'Daily Data ADJ'!$A:$A,1),MATCH("SOFR, FRED: Close",'Daily Data ADJ'!$1:$1,0))</f>
        <v>2.29</v>
      </c>
      <c r="E2308">
        <f>INDEX('Daily Data ADJ'!$1:$1048576,MATCH(Calc!$A2308,'Daily Data ADJ'!$A:$A,0),MATCH("UPRO, CBOE BZX: Close",'Daily Data ADJ'!$1:$1,0))</f>
        <v>44.292511349999998</v>
      </c>
      <c r="F2308">
        <f>INDEX('Daily Data ADJ'!$1:$1048576,MATCH(Calc!$A2308,'Daily Data ADJ'!$A:$A,0),MATCH("ES1!, CME_MINI: Close",'Daily Data ADJ'!$1:$1,0))</f>
        <v>4124.5</v>
      </c>
      <c r="G2308">
        <f>INDEX('Daily Data ADJ'!$1:$1048576,MATCH(Calc!$A2308,'Daily Data ADJ'!$A:$A,0),MATCH("ES2!, CME_MINI: Close",'Daily Data ADJ'!$1:$1,0))</f>
        <v>4142.5</v>
      </c>
      <c r="H2308">
        <f>INDEX('QUANDL MULTPL SP500_DIV_YIELD_M'!$A:$G,MATCH(Calc!$A2308,'QUANDL MULTPL SP500_DIV_YIELD_M'!$A:$A,1),MATCH('QUANDL MULTPL SP500_DIV_YIELD_M'!$E$1,'QUANDL MULTPL SP500_DIV_YIELD_M'!$A$1:$G$1,0))</f>
        <v>1.55</v>
      </c>
      <c r="I2308" s="5">
        <f t="shared" si="210"/>
        <v>3.3071269890154228E-2</v>
      </c>
      <c r="J2308" s="1">
        <f>A2308/24/60/60+DATE(1970,1,1)</f>
        <v>44782.5625</v>
      </c>
      <c r="K2308" s="3">
        <f t="shared" si="213"/>
        <v>1</v>
      </c>
      <c r="L2308" s="6">
        <f>(1+Chart!$F$4)^(1/(365/K2308))-1</f>
        <v>6.6592785027408397E-5</v>
      </c>
      <c r="M2308" s="6">
        <f t="shared" si="214"/>
        <v>6.3105276288721868E-5</v>
      </c>
      <c r="N2308" s="6">
        <f t="shared" si="215"/>
        <v>8.914419468264434E-5</v>
      </c>
      <c r="O2308">
        <f>O2307*(B2308/B2307)</f>
        <v>407.79371889000527</v>
      </c>
      <c r="P2308">
        <f t="shared" si="211"/>
        <v>2022</v>
      </c>
      <c r="Q2308" s="1">
        <f t="shared" si="212"/>
        <v>44782.5625</v>
      </c>
      <c r="R2308">
        <f>IF(B2309="",R2307,IF(Q2308&gt;=Chart!$F$2,E2308,0))</f>
        <v>44.292511349999998</v>
      </c>
      <c r="S2308">
        <f>IF(B2309="",S2307,IFERROR(IF(AND(R2308&gt;0,R2307=0),R2308,(1+(B2309/B2308-1)*Calc!$Z$1)*S2307),0))</f>
        <v>48.164983339439246</v>
      </c>
      <c r="T2308">
        <f>IF(B2309="",T2307,IFERROR(IF(AND(R2308&gt;0,R2307=0),R2308,(1+(B2309/B2308-1)*Calc!$Z$1-L2309)*T2307),0))</f>
        <v>46.332977208730526</v>
      </c>
      <c r="U2308">
        <f>IF(B2309="",U2307,IFERROR(IF(AND(R2308&gt;0,R2307=0),R2308,(1+(B2309/B2308-1)*Calc!$Z$1-M2309*2)*U2307),0))</f>
        <v>47.683666479490803</v>
      </c>
      <c r="V2308">
        <f>IF(B2309="",V2307,IFERROR(IF(AND(R2308&gt;0,R2307=0),R2308,(1+(B2309/B2308-1)*Calc!$Z$1-N2309*2)*V2307),0))</f>
        <v>46.594584403888113</v>
      </c>
      <c r="W2308">
        <f>IF(ISNUMBER(C2308),C2308,W2307)</f>
        <v>2.33</v>
      </c>
      <c r="Y2308" s="1">
        <f>IF(AND(Q2308&gt;=Chart!$F$2,Q2308&lt;=Chart!$F$3),Q2308,#N/A)</f>
        <v>44782.5625</v>
      </c>
      <c r="Z2308">
        <f>IF(AND(Q2308&gt;=Chart!$F$2,Q2308&lt;=Chart!$F$3),R2308,#N/A)</f>
        <v>44.292511349999998</v>
      </c>
      <c r="AA2308">
        <f>IF(AND(Q2308&gt;=Chart!$F$2,Q2308&lt;=Chart!$F$3),S2308,#N/A)</f>
        <v>48.164983339439246</v>
      </c>
      <c r="AB2308">
        <f>IF(AND(Q2308&gt;=Chart!$F$2,Q2308&lt;=Chart!$F$3),T2308,#N/A)</f>
        <v>46.332977208730526</v>
      </c>
      <c r="AC2308">
        <f>IF(AND(Q2308&gt;=Chart!$F$2,Q2308&lt;=Chart!$F$3),U2308,#N/A)</f>
        <v>47.683666479490803</v>
      </c>
      <c r="AD2308">
        <f>IF(AND(Q2308&gt;=Chart!$F$2,Q2308&lt;=Chart!$F$3),V2308,#N/A)</f>
        <v>46.594584403888113</v>
      </c>
      <c r="AE2308">
        <f>IF(AND(Q2308&gt;=Chart!$F$2,Q2308&lt;=Chart!$F$3),I2308,#N/A)</f>
        <v>3.3071269890154228E-2</v>
      </c>
      <c r="AF2308">
        <f>IF(AND(Q2308&gt;=Chart!$F$2,Q2308&lt;=Chart!$F$3),H2308/100,#N/A)</f>
        <v>1.55E-2</v>
      </c>
      <c r="AG2308">
        <f>IF(AND(Q2308&gt;=Chart!$F$2,Q2308&lt;=Chart!$F$3),W2308/100,#N/A)</f>
        <v>2.3300000000000001E-2</v>
      </c>
    </row>
    <row r="2309" spans="1:33" x14ac:dyDescent="0.25">
      <c r="A2309">
        <v>1660138200</v>
      </c>
      <c r="B2309">
        <f>INDEX('Daily Data ADJ'!$1:$1048576,MATCH(Calc!$A2309,'Daily Data ADJ'!$A:$A,0),MATCH("SPY, CBOE BZX: Close",'Daily Data ADJ'!$1:$1,0))</f>
        <v>416.35902271999998</v>
      </c>
      <c r="C2309">
        <f>INDEX('Daily Data ADJ'!$1:$1048576,MATCH(Calc!$A2309,'Daily Data ADJ'!$A:$A,0),MATCH("EFFR, FRED: Close",'Daily Data ADJ'!$1:$1,0))</f>
        <v>2.33</v>
      </c>
      <c r="D2309">
        <f>INDEX('Daily Data ADJ'!$1:$1048576,MATCH(Calc!$A2309,'Daily Data ADJ'!$A:$A,1),MATCH("SOFR, FRED: Close",'Daily Data ADJ'!$1:$1,0))</f>
        <v>2.2799999999999998</v>
      </c>
      <c r="E2309">
        <f>INDEX('Daily Data ADJ'!$1:$1048576,MATCH(Calc!$A2309,'Daily Data ADJ'!$A:$A,0),MATCH("UPRO, CBOE BZX: Close",'Daily Data ADJ'!$1:$1,0))</f>
        <v>47.06141581</v>
      </c>
      <c r="F2309">
        <f>INDEX('Daily Data ADJ'!$1:$1048576,MATCH(Calc!$A2309,'Daily Data ADJ'!$A:$A,0),MATCH("ES1!, CME_MINI: Close",'Daily Data ADJ'!$1:$1,0))</f>
        <v>4210</v>
      </c>
      <c r="G2309">
        <f>INDEX('Daily Data ADJ'!$1:$1048576,MATCH(Calc!$A2309,'Daily Data ADJ'!$A:$A,0),MATCH("ES2!, CME_MINI: Close",'Daily Data ADJ'!$1:$1,0))</f>
        <v>4227.75</v>
      </c>
      <c r="H2309">
        <f>INDEX('QUANDL MULTPL SP500_DIV_YIELD_M'!$A:$G,MATCH(Calc!$A2309,'QUANDL MULTPL SP500_DIV_YIELD_M'!$A:$A,1),MATCH('QUANDL MULTPL SP500_DIV_YIELD_M'!$E$1,'QUANDL MULTPL SP500_DIV_YIELD_M'!$A$1:$G$1,0))</f>
        <v>1.55</v>
      </c>
      <c r="I2309" s="5">
        <f t="shared" si="210"/>
        <v>3.2471563803301892E-2</v>
      </c>
      <c r="J2309" s="1">
        <f>A2309/24/60/60+DATE(1970,1,1)</f>
        <v>44783.5625</v>
      </c>
      <c r="K2309" s="3">
        <f t="shared" si="213"/>
        <v>1</v>
      </c>
      <c r="L2309" s="6">
        <f>(1+Chart!$F$4)^(1/(365/K2309))-1</f>
        <v>6.6592785027408397E-5</v>
      </c>
      <c r="M2309" s="6">
        <f t="shared" si="214"/>
        <v>6.3105276288721868E-5</v>
      </c>
      <c r="N2309" s="6">
        <f t="shared" si="215"/>
        <v>8.7553159576536643E-5</v>
      </c>
      <c r="O2309">
        <f>O2308*(B2309/B2308)</f>
        <v>416.35902272000533</v>
      </c>
      <c r="P2309">
        <f t="shared" si="211"/>
        <v>2022</v>
      </c>
      <c r="Q2309" s="1">
        <f t="shared" si="212"/>
        <v>44783.5625</v>
      </c>
      <c r="R2309">
        <f>IF(B2310="",R2308,IF(Q2309&gt;=Chart!$F$2,E2309,0))</f>
        <v>47.06141581</v>
      </c>
      <c r="S2309">
        <f>IF(B2310="",S2308,IFERROR(IF(AND(R2309&gt;0,R2308=0),R2309,(1+(B2310/B2309-1)*Calc!$Z$1)*S2308),0))</f>
        <v>48.164983339439246</v>
      </c>
      <c r="T2309">
        <f>IF(B2310="",T2308,IFERROR(IF(AND(R2309&gt;0,R2308=0),R2309,(1+(B2310/B2309-1)*Calc!$Z$1-L2310)*T2308),0))</f>
        <v>46.329891766739586</v>
      </c>
      <c r="U2309">
        <f>IF(B2310="",U2308,IFERROR(IF(AND(R2309&gt;0,R2308=0),R2309,(1+(B2310/B2309-1)*Calc!$Z$1-M2310*2)*U2308),0))</f>
        <v>47.67764829759551</v>
      </c>
      <c r="V2309">
        <f>IF(B2310="",V2308,IFERROR(IF(AND(R2309&gt;0,R2308=0),R2309,(1+(B2310/B2309-1)*Calc!$Z$1-N2310*2)*V2308),0))</f>
        <v>46.586425146893824</v>
      </c>
      <c r="W2309">
        <f>IF(ISNUMBER(C2309),C2309,W2308)</f>
        <v>2.33</v>
      </c>
      <c r="Y2309" s="1">
        <f>IF(AND(Q2309&gt;=Chart!$F$2,Q2309&lt;=Chart!$F$3),Q2309,#N/A)</f>
        <v>44783.5625</v>
      </c>
      <c r="Z2309">
        <f>IF(AND(Q2309&gt;=Chart!$F$2,Q2309&lt;=Chart!$F$3),R2309,#N/A)</f>
        <v>47.06141581</v>
      </c>
      <c r="AA2309">
        <f>IF(AND(Q2309&gt;=Chart!$F$2,Q2309&lt;=Chart!$F$3),S2309,#N/A)</f>
        <v>48.164983339439246</v>
      </c>
      <c r="AB2309">
        <f>IF(AND(Q2309&gt;=Chart!$F$2,Q2309&lt;=Chart!$F$3),T2309,#N/A)</f>
        <v>46.329891766739586</v>
      </c>
      <c r="AC2309">
        <f>IF(AND(Q2309&gt;=Chart!$F$2,Q2309&lt;=Chart!$F$3),U2309,#N/A)</f>
        <v>47.67764829759551</v>
      </c>
      <c r="AD2309">
        <f>IF(AND(Q2309&gt;=Chart!$F$2,Q2309&lt;=Chart!$F$3),V2309,#N/A)</f>
        <v>46.586425146893824</v>
      </c>
      <c r="AE2309">
        <f>IF(AND(Q2309&gt;=Chart!$F$2,Q2309&lt;=Chart!$F$3),I2309,#N/A)</f>
        <v>3.2471563803301892E-2</v>
      </c>
      <c r="AF2309">
        <f>IF(AND(Q2309&gt;=Chart!$F$2,Q2309&lt;=Chart!$F$3),H2309/100,#N/A)</f>
        <v>1.55E-2</v>
      </c>
      <c r="AG2309">
        <f>IF(AND(Q2309&gt;=Chart!$F$2,Q2309&lt;=Chart!$F$3),W2309/100,#N/A)</f>
        <v>2.3300000000000001E-2</v>
      </c>
    </row>
    <row r="2310" spans="1:33" x14ac:dyDescent="0.25">
      <c r="A2310">
        <v>1660224600</v>
      </c>
      <c r="B2310">
        <f>INDEX('Daily Data ADJ'!$1:$1048576,MATCH(Calc!$A2310,'Daily Data ADJ'!$A:$A,0),MATCH("SPY, CBOE BZX: Close",'Daily Data ADJ'!$1:$1,0))</f>
        <v>416.35902271999998</v>
      </c>
      <c r="C2310">
        <f>INDEX('Daily Data ADJ'!$1:$1048576,MATCH(Calc!$A2310,'Daily Data ADJ'!$A:$A,0),MATCH("EFFR, FRED: Close",'Daily Data ADJ'!$1:$1,0))</f>
        <v>2.33</v>
      </c>
      <c r="D2310">
        <f>INDEX('Daily Data ADJ'!$1:$1048576,MATCH(Calc!$A2310,'Daily Data ADJ'!$A:$A,1),MATCH("SOFR, FRED: Close",'Daily Data ADJ'!$1:$1,0))</f>
        <v>2.2799999999999998</v>
      </c>
      <c r="E2310">
        <f>INDEX('Daily Data ADJ'!$1:$1048576,MATCH(Calc!$A2310,'Daily Data ADJ'!$A:$A,0),MATCH("UPRO, CBOE BZX: Close",'Daily Data ADJ'!$1:$1,0))</f>
        <v>47.0713759</v>
      </c>
      <c r="F2310">
        <f>INDEX('Daily Data ADJ'!$1:$1048576,MATCH(Calc!$A2310,'Daily Data ADJ'!$A:$A,0),MATCH("ES1!, CME_MINI: Close",'Daily Data ADJ'!$1:$1,0))</f>
        <v>4209.75</v>
      </c>
      <c r="G2310">
        <f>INDEX('Daily Data ADJ'!$1:$1048576,MATCH(Calc!$A2310,'Daily Data ADJ'!$A:$A,0),MATCH("ES2!, CME_MINI: Close",'Daily Data ADJ'!$1:$1,0))</f>
        <v>4227.5</v>
      </c>
      <c r="H2310">
        <f>INDEX('QUANDL MULTPL SP500_DIV_YIELD_M'!$A:$G,MATCH(Calc!$A2310,'QUANDL MULTPL SP500_DIV_YIELD_M'!$A:$A,1),MATCH('QUANDL MULTPL SP500_DIV_YIELD_M'!$E$1,'QUANDL MULTPL SP500_DIV_YIELD_M'!$A$1:$G$1,0))</f>
        <v>1.55</v>
      </c>
      <c r="I2310" s="5">
        <f t="shared" si="210"/>
        <v>3.2472578045617137E-2</v>
      </c>
      <c r="J2310" s="1">
        <f>A2310/24/60/60+DATE(1970,1,1)</f>
        <v>44784.5625</v>
      </c>
      <c r="K2310" s="3">
        <f t="shared" si="213"/>
        <v>1</v>
      </c>
      <c r="L2310" s="6">
        <f>(1+Chart!$F$4)^(1/(365/K2310))-1</f>
        <v>6.6592785027408397E-5</v>
      </c>
      <c r="M2310" s="6">
        <f t="shared" si="214"/>
        <v>6.3105276288721868E-5</v>
      </c>
      <c r="N2310" s="6">
        <f t="shared" si="215"/>
        <v>8.7555851164600185E-5</v>
      </c>
      <c r="O2310">
        <f>O2309*(B2310/B2309)</f>
        <v>416.35902272000533</v>
      </c>
      <c r="P2310">
        <f t="shared" si="211"/>
        <v>2022</v>
      </c>
      <c r="Q2310" s="1">
        <f t="shared" si="212"/>
        <v>44784.5625</v>
      </c>
      <c r="R2310">
        <f>IF(B2311="",R2309,IF(Q2310&gt;=Chart!$F$2,E2310,0))</f>
        <v>47.0713759</v>
      </c>
      <c r="S2310">
        <f>IF(B2311="",S2309,IFERROR(IF(AND(R2310&gt;0,R2309=0),R2310,(1+(B2311/B2310-1)*Calc!$Z$1)*S2309),0))</f>
        <v>50.611134664208485</v>
      </c>
      <c r="T2310">
        <f>IF(B2311="",T2309,IFERROR(IF(AND(R2310&gt;0,R2309=0),R2310,(1+(B2311/B2310-1)*Calc!$Z$1-L2311)*T2309),0))</f>
        <v>48.679759199647663</v>
      </c>
      <c r="U2310">
        <f>IF(B2311="",U2309,IFERROR(IF(AND(R2310&gt;0,R2309=0),R2310,(1+(B2311/B2310-1)*Calc!$Z$1-M2311*2)*U2309),0))</f>
        <v>50.093031952533167</v>
      </c>
      <c r="V2310">
        <f>IF(B2311="",V2309,IFERROR(IF(AND(R2310&gt;0,R2309=0),R2310,(1+(B2311/B2310-1)*Calc!$Z$1-N2311*2)*V2309),0))</f>
        <v>48.944201835033873</v>
      </c>
      <c r="W2310">
        <f>IF(ISNUMBER(C2310),C2310,W2309)</f>
        <v>2.33</v>
      </c>
      <c r="Y2310" s="1">
        <f>IF(AND(Q2310&gt;=Chart!$F$2,Q2310&lt;=Chart!$F$3),Q2310,#N/A)</f>
        <v>44784.5625</v>
      </c>
      <c r="Z2310">
        <f>IF(AND(Q2310&gt;=Chart!$F$2,Q2310&lt;=Chart!$F$3),R2310,#N/A)</f>
        <v>47.0713759</v>
      </c>
      <c r="AA2310">
        <f>IF(AND(Q2310&gt;=Chart!$F$2,Q2310&lt;=Chart!$F$3),S2310,#N/A)</f>
        <v>50.611134664208485</v>
      </c>
      <c r="AB2310">
        <f>IF(AND(Q2310&gt;=Chart!$F$2,Q2310&lt;=Chart!$F$3),T2310,#N/A)</f>
        <v>48.679759199647663</v>
      </c>
      <c r="AC2310">
        <f>IF(AND(Q2310&gt;=Chart!$F$2,Q2310&lt;=Chart!$F$3),U2310,#N/A)</f>
        <v>50.093031952533167</v>
      </c>
      <c r="AD2310">
        <f>IF(AND(Q2310&gt;=Chart!$F$2,Q2310&lt;=Chart!$F$3),V2310,#N/A)</f>
        <v>48.944201835033873</v>
      </c>
      <c r="AE2310">
        <f>IF(AND(Q2310&gt;=Chart!$F$2,Q2310&lt;=Chart!$F$3),I2310,#N/A)</f>
        <v>3.2472578045617137E-2</v>
      </c>
      <c r="AF2310">
        <f>IF(AND(Q2310&gt;=Chart!$F$2,Q2310&lt;=Chart!$F$3),H2310/100,#N/A)</f>
        <v>1.55E-2</v>
      </c>
      <c r="AG2310">
        <f>IF(AND(Q2310&gt;=Chart!$F$2,Q2310&lt;=Chart!$F$3),W2310/100,#N/A)</f>
        <v>2.3300000000000001E-2</v>
      </c>
    </row>
    <row r="2311" spans="1:33" x14ac:dyDescent="0.25">
      <c r="A2311">
        <v>1660311000</v>
      </c>
      <c r="B2311">
        <f>INDEX('Daily Data ADJ'!$1:$1048576,MATCH(Calc!$A2311,'Daily Data ADJ'!$A:$A,0),MATCH("SPY, CBOE BZX: Close",'Daily Data ADJ'!$1:$1,0))</f>
        <v>423.407554</v>
      </c>
      <c r="C2311">
        <f>INDEX('Daily Data ADJ'!$1:$1048576,MATCH(Calc!$A2311,'Daily Data ADJ'!$A:$A,0),MATCH("EFFR, FRED: Close",'Daily Data ADJ'!$1:$1,0))</f>
        <v>2.33</v>
      </c>
      <c r="D2311">
        <f>INDEX('Daily Data ADJ'!$1:$1048576,MATCH(Calc!$A2311,'Daily Data ADJ'!$A:$A,1),MATCH("SOFR, FRED: Close",'Daily Data ADJ'!$1:$1,0))</f>
        <v>2.2799999999999998</v>
      </c>
      <c r="E2311">
        <f>INDEX('Daily Data ADJ'!$1:$1048576,MATCH(Calc!$A2311,'Daily Data ADJ'!$A:$A,0),MATCH("UPRO, CBOE BZX: Close",'Daily Data ADJ'!$1:$1,0))</f>
        <v>49.43191676</v>
      </c>
      <c r="F2311">
        <f>INDEX('Daily Data ADJ'!$1:$1048576,MATCH(Calc!$A2311,'Daily Data ADJ'!$A:$A,0),MATCH("ES1!, CME_MINI: Close",'Daily Data ADJ'!$1:$1,0))</f>
        <v>4281</v>
      </c>
      <c r="G2311">
        <f>INDEX('Daily Data ADJ'!$1:$1048576,MATCH(Calc!$A2311,'Daily Data ADJ'!$A:$A,0),MATCH("ES2!, CME_MINI: Close",'Daily Data ADJ'!$1:$1,0))</f>
        <v>4299.25</v>
      </c>
      <c r="H2311">
        <f>INDEX('QUANDL MULTPL SP500_DIV_YIELD_M'!$A:$G,MATCH(Calc!$A2311,'QUANDL MULTPL SP500_DIV_YIELD_M'!$A:$A,1),MATCH('QUANDL MULTPL SP500_DIV_YIELD_M'!$E$1,'QUANDL MULTPL SP500_DIV_YIELD_M'!$A$1:$G$1,0))</f>
        <v>1.55</v>
      </c>
      <c r="I2311" s="5">
        <f t="shared" si="210"/>
        <v>3.2661441030228763E-2</v>
      </c>
      <c r="J2311" s="1">
        <f>A2311/24/60/60+DATE(1970,1,1)</f>
        <v>44785.5625</v>
      </c>
      <c r="K2311" s="3">
        <f t="shared" si="213"/>
        <v>1</v>
      </c>
      <c r="L2311" s="6">
        <f>(1+Chart!$F$4)^(1/(365/K2311))-1</f>
        <v>6.6592785027408397E-5</v>
      </c>
      <c r="M2311" s="6">
        <f t="shared" si="214"/>
        <v>6.3105276288721868E-5</v>
      </c>
      <c r="N2311" s="6">
        <f t="shared" si="215"/>
        <v>8.8057008246877899E-5</v>
      </c>
      <c r="O2311">
        <f>O2310*(B2311/B2310)</f>
        <v>423.40755400000546</v>
      </c>
      <c r="P2311">
        <f t="shared" si="211"/>
        <v>2022</v>
      </c>
      <c r="Q2311" s="1">
        <f t="shared" si="212"/>
        <v>44785.5625</v>
      </c>
      <c r="R2311">
        <f>IF(B2312="",R2310,IF(Q2311&gt;=Chart!$F$2,E2311,0))</f>
        <v>49.43191676</v>
      </c>
      <c r="S2311">
        <f>IF(B2312="",S2310,IFERROR(IF(AND(R2311&gt;0,R2310=0),R2311,(1+(B2312/B2311-1)*Calc!$Z$1)*S2310),0))</f>
        <v>51.23681200073883</v>
      </c>
      <c r="T2311">
        <f>IF(B2312="",T2310,IFERROR(IF(AND(R2311&gt;0,R2310=0),R2311,(1+(B2312/B2311-1)*Calc!$Z$1-L2312)*T2310),0))</f>
        <v>49.271834204590924</v>
      </c>
      <c r="U2311">
        <f>IF(B2312="",U2310,IFERROR(IF(AND(R2311&gt;0,R2310=0),R2311,(1+(B2312/B2311-1)*Calc!$Z$1-M2312*2)*U2310),0))</f>
        <v>50.693336268455312</v>
      </c>
      <c r="V2311">
        <f>IF(B2312="",V2310,IFERROR(IF(AND(R2311&gt;0,R2310=0),R2311,(1+(B2312/B2311-1)*Calc!$Z$1-N2312*2)*V2310),0))</f>
        <v>49.52328063002701</v>
      </c>
      <c r="W2311">
        <f>IF(ISNUMBER(C2311),C2311,W2310)</f>
        <v>2.33</v>
      </c>
      <c r="Y2311" s="1">
        <f>IF(AND(Q2311&gt;=Chart!$F$2,Q2311&lt;=Chart!$F$3),Q2311,#N/A)</f>
        <v>44785.5625</v>
      </c>
      <c r="Z2311">
        <f>IF(AND(Q2311&gt;=Chart!$F$2,Q2311&lt;=Chart!$F$3),R2311,#N/A)</f>
        <v>49.43191676</v>
      </c>
      <c r="AA2311">
        <f>IF(AND(Q2311&gt;=Chart!$F$2,Q2311&lt;=Chart!$F$3),S2311,#N/A)</f>
        <v>51.23681200073883</v>
      </c>
      <c r="AB2311">
        <f>IF(AND(Q2311&gt;=Chart!$F$2,Q2311&lt;=Chart!$F$3),T2311,#N/A)</f>
        <v>49.271834204590924</v>
      </c>
      <c r="AC2311">
        <f>IF(AND(Q2311&gt;=Chart!$F$2,Q2311&lt;=Chart!$F$3),U2311,#N/A)</f>
        <v>50.693336268455312</v>
      </c>
      <c r="AD2311">
        <f>IF(AND(Q2311&gt;=Chart!$F$2,Q2311&lt;=Chart!$F$3),V2311,#N/A)</f>
        <v>49.52328063002701</v>
      </c>
      <c r="AE2311">
        <f>IF(AND(Q2311&gt;=Chart!$F$2,Q2311&lt;=Chart!$F$3),I2311,#N/A)</f>
        <v>3.2661441030228763E-2</v>
      </c>
      <c r="AF2311">
        <f>IF(AND(Q2311&gt;=Chart!$F$2,Q2311&lt;=Chart!$F$3),H2311/100,#N/A)</f>
        <v>1.55E-2</v>
      </c>
      <c r="AG2311">
        <f>IF(AND(Q2311&gt;=Chart!$F$2,Q2311&lt;=Chart!$F$3),W2311/100,#N/A)</f>
        <v>2.3300000000000001E-2</v>
      </c>
    </row>
    <row r="2312" spans="1:33" x14ac:dyDescent="0.25">
      <c r="A2312">
        <v>1660570200</v>
      </c>
      <c r="B2312">
        <f>INDEX('Daily Data ADJ'!$1:$1048576,MATCH(Calc!$A2312,'Daily Data ADJ'!$A:$A,0),MATCH("SPY, CBOE BZX: Close",'Daily Data ADJ'!$1:$1,0))</f>
        <v>425.15233811000002</v>
      </c>
      <c r="C2312">
        <f>INDEX('Daily Data ADJ'!$1:$1048576,MATCH(Calc!$A2312,'Daily Data ADJ'!$A:$A,0),MATCH("EFFR, FRED: Close",'Daily Data ADJ'!$1:$1,0))</f>
        <v>2.33</v>
      </c>
      <c r="D2312">
        <f>INDEX('Daily Data ADJ'!$1:$1048576,MATCH(Calc!$A2312,'Daily Data ADJ'!$A:$A,1),MATCH("SOFR, FRED: Close",'Daily Data ADJ'!$1:$1,0))</f>
        <v>2.29</v>
      </c>
      <c r="E2312">
        <f>INDEX('Daily Data ADJ'!$1:$1048576,MATCH(Calc!$A2312,'Daily Data ADJ'!$A:$A,0),MATCH("UPRO, CBOE BZX: Close",'Daily Data ADJ'!$1:$1,0))</f>
        <v>50.039482130000003</v>
      </c>
      <c r="F2312">
        <f>INDEX('Daily Data ADJ'!$1:$1048576,MATCH(Calc!$A2312,'Daily Data ADJ'!$A:$A,0),MATCH("ES1!, CME_MINI: Close",'Daily Data ADJ'!$1:$1,0))</f>
        <v>4298.25</v>
      </c>
      <c r="G2312">
        <f>INDEX('Daily Data ADJ'!$1:$1048576,MATCH(Calc!$A2312,'Daily Data ADJ'!$A:$A,0),MATCH("ES2!, CME_MINI: Close",'Daily Data ADJ'!$1:$1,0))</f>
        <v>4316.75</v>
      </c>
      <c r="H2312">
        <f>INDEX('QUANDL MULTPL SP500_DIV_YIELD_M'!$A:$G,MATCH(Calc!$A2312,'QUANDL MULTPL SP500_DIV_YIELD_M'!$A:$A,1),MATCH('QUANDL MULTPL SP500_DIV_YIELD_M'!$E$1,'QUANDL MULTPL SP500_DIV_YIELD_M'!$A$1:$G$1,0))</f>
        <v>1.55</v>
      </c>
      <c r="I2312" s="5">
        <f t="shared" ref="I2312:I2375" si="216">(G2312/F2312)^4-1+H2312/100</f>
        <v>3.2827778725009901E-2</v>
      </c>
      <c r="J2312" s="1">
        <f>A2312/24/60/60+DATE(1970,1,1)</f>
        <v>44788.5625</v>
      </c>
      <c r="K2312" s="3">
        <f t="shared" si="213"/>
        <v>3</v>
      </c>
      <c r="L2312" s="6">
        <f>(1+Chart!$F$4)^(1/(365/K2312))-1</f>
        <v>1.9979165917494157E-4</v>
      </c>
      <c r="M2312" s="6">
        <f t="shared" si="214"/>
        <v>1.8932777594482531E-4</v>
      </c>
      <c r="N2312" s="6">
        <f t="shared" si="215"/>
        <v>2.6551844960231996E-4</v>
      </c>
      <c r="O2312">
        <f>O2311*(B2312/B2311)</f>
        <v>425.15233811000553</v>
      </c>
      <c r="P2312">
        <f t="shared" ref="P2312:P2375" si="217">YEAR(Q2312)</f>
        <v>2022</v>
      </c>
      <c r="Q2312" s="1">
        <f t="shared" ref="Q2312:Q2375" si="218">J2312</f>
        <v>44788.5625</v>
      </c>
      <c r="R2312">
        <f>IF(B2313="",R2311,IF(Q2312&gt;=Chart!$F$2,E2312,0))</f>
        <v>50.039482130000003</v>
      </c>
      <c r="S2312">
        <f>IF(B2313="",S2311,IFERROR(IF(AND(R2312&gt;0,R2311=0),R2312,(1+(B2313/B2312-1)*Calc!$Z$1)*S2311),0))</f>
        <v>51.537881734101383</v>
      </c>
      <c r="T2312">
        <f>IF(B2313="",T2311,IFERROR(IF(AND(R2312&gt;0,R2311=0),R2312,(1+(B2313/B2312-1)*Calc!$Z$1-L2313)*T2311),0))</f>
        <v>49.558076494389347</v>
      </c>
      <c r="U2312">
        <f>IF(B2313="",U2311,IFERROR(IF(AND(R2312&gt;0,R2311=0),R2312,(1+(B2313/B2312-1)*Calc!$Z$1-M2313*2)*U2311),0))</f>
        <v>50.98481448082056</v>
      </c>
      <c r="V2312">
        <f>IF(B2313="",V2311,IFERROR(IF(AND(R2312&gt;0,R2311=0),R2312,(1+(B2313/B2312-1)*Calc!$Z$1-N2313*2)*V2311),0))</f>
        <v>49.805526230297573</v>
      </c>
      <c r="W2312">
        <f>IF(ISNUMBER(C2312),C2312,W2311)</f>
        <v>2.33</v>
      </c>
      <c r="Y2312" s="1">
        <f>IF(AND(Q2312&gt;=Chart!$F$2,Q2312&lt;=Chart!$F$3),Q2312,#N/A)</f>
        <v>44788.5625</v>
      </c>
      <c r="Z2312">
        <f>IF(AND(Q2312&gt;=Chart!$F$2,Q2312&lt;=Chart!$F$3),R2312,#N/A)</f>
        <v>50.039482130000003</v>
      </c>
      <c r="AA2312">
        <f>IF(AND(Q2312&gt;=Chart!$F$2,Q2312&lt;=Chart!$F$3),S2312,#N/A)</f>
        <v>51.537881734101383</v>
      </c>
      <c r="AB2312">
        <f>IF(AND(Q2312&gt;=Chart!$F$2,Q2312&lt;=Chart!$F$3),T2312,#N/A)</f>
        <v>49.558076494389347</v>
      </c>
      <c r="AC2312">
        <f>IF(AND(Q2312&gt;=Chart!$F$2,Q2312&lt;=Chart!$F$3),U2312,#N/A)</f>
        <v>50.98481448082056</v>
      </c>
      <c r="AD2312">
        <f>IF(AND(Q2312&gt;=Chart!$F$2,Q2312&lt;=Chart!$F$3),V2312,#N/A)</f>
        <v>49.805526230297573</v>
      </c>
      <c r="AE2312">
        <f>IF(AND(Q2312&gt;=Chart!$F$2,Q2312&lt;=Chart!$F$3),I2312,#N/A)</f>
        <v>3.2827778725009901E-2</v>
      </c>
      <c r="AF2312">
        <f>IF(AND(Q2312&gt;=Chart!$F$2,Q2312&lt;=Chart!$F$3),H2312/100,#N/A)</f>
        <v>1.55E-2</v>
      </c>
      <c r="AG2312">
        <f>IF(AND(Q2312&gt;=Chart!$F$2,Q2312&lt;=Chart!$F$3),W2312/100,#N/A)</f>
        <v>2.3300000000000001E-2</v>
      </c>
    </row>
    <row r="2313" spans="1:33" x14ac:dyDescent="0.25">
      <c r="A2313">
        <v>1660656600</v>
      </c>
      <c r="B2313">
        <f>INDEX('Daily Data ADJ'!$1:$1048576,MATCH(Calc!$A2313,'Daily Data ADJ'!$A:$A,0),MATCH("SPY, CBOE BZX: Close",'Daily Data ADJ'!$1:$1,0))</f>
        <v>425.98507597999998</v>
      </c>
      <c r="C2313">
        <f>INDEX('Daily Data ADJ'!$1:$1048576,MATCH(Calc!$A2313,'Daily Data ADJ'!$A:$A,0),MATCH("EFFR, FRED: Close",'Daily Data ADJ'!$1:$1,0))</f>
        <v>2.33</v>
      </c>
      <c r="D2313">
        <f>INDEX('Daily Data ADJ'!$1:$1048576,MATCH(Calc!$A2313,'Daily Data ADJ'!$A:$A,1),MATCH("SOFR, FRED: Close",'Daily Data ADJ'!$1:$1,0))</f>
        <v>2.29</v>
      </c>
      <c r="E2313">
        <f>INDEX('Daily Data ADJ'!$1:$1048576,MATCH(Calc!$A2313,'Daily Data ADJ'!$A:$A,0),MATCH("UPRO, CBOE BZX: Close",'Daily Data ADJ'!$1:$1,0))</f>
        <v>50.328324680000001</v>
      </c>
      <c r="F2313">
        <f>INDEX('Daily Data ADJ'!$1:$1048576,MATCH(Calc!$A2313,'Daily Data ADJ'!$A:$A,0),MATCH("ES1!, CME_MINI: Close",'Daily Data ADJ'!$1:$1,0))</f>
        <v>4307.75</v>
      </c>
      <c r="G2313">
        <f>INDEX('Daily Data ADJ'!$1:$1048576,MATCH(Calc!$A2313,'Daily Data ADJ'!$A:$A,0),MATCH("ES2!, CME_MINI: Close",'Daily Data ADJ'!$1:$1,0))</f>
        <v>4326.25</v>
      </c>
      <c r="H2313">
        <f>INDEX('QUANDL MULTPL SP500_DIV_YIELD_M'!$A:$G,MATCH(Calc!$A2313,'QUANDL MULTPL SP500_DIV_YIELD_M'!$A:$A,1),MATCH('QUANDL MULTPL SP500_DIV_YIELD_M'!$E$1,'QUANDL MULTPL SP500_DIV_YIELD_M'!$A$1:$G$1,0))</f>
        <v>1.55</v>
      </c>
      <c r="I2313" s="5">
        <f t="shared" si="216"/>
        <v>3.2789319309242934E-2</v>
      </c>
      <c r="J2313" s="1">
        <f>A2313/24/60/60+DATE(1970,1,1)</f>
        <v>44789.5625</v>
      </c>
      <c r="K2313" s="3">
        <f t="shared" ref="K2313:K2376" si="219">J2313-J2312</f>
        <v>1</v>
      </c>
      <c r="L2313" s="6">
        <f>(1+Chart!$F$4)^(1/(365/K2313))-1</f>
        <v>6.6592785027408397E-5</v>
      </c>
      <c r="M2313" s="6">
        <f t="shared" ref="M2313:M2376" si="220">IFERROR((1+C2313/100)^(1/(365/K2313))-1,M2312)</f>
        <v>6.3105276288721868E-5</v>
      </c>
      <c r="N2313" s="6">
        <f t="shared" ref="N2313:N2376" si="221">(1+I2313)^(1/(365/K2313))-1</f>
        <v>8.8396287562408915E-5</v>
      </c>
      <c r="O2313">
        <f>O2312*(B2313/B2312)</f>
        <v>425.98507598000543</v>
      </c>
      <c r="P2313">
        <f t="shared" si="217"/>
        <v>2022</v>
      </c>
      <c r="Q2313" s="1">
        <f t="shared" si="218"/>
        <v>44789.5625</v>
      </c>
      <c r="R2313">
        <f>IF(B2314="",R2312,IF(Q2313&gt;=Chart!$F$2,E2313,0))</f>
        <v>50.328324680000001</v>
      </c>
      <c r="S2313">
        <f>IF(B2314="",S2312,IFERROR(IF(AND(R2313&gt;0,R2312=0),R2313,(1+(B2314/B2313-1)*Calc!$Z$1)*S2312),0))</f>
        <v>50.440437894866335</v>
      </c>
      <c r="T2313">
        <f>IF(B2314="",T2312,IFERROR(IF(AND(R2313&gt;0,R2312=0),R2313,(1+(B2314/B2313-1)*Calc!$Z$1-L2314)*T2312),0))</f>
        <v>48.499490271065433</v>
      </c>
      <c r="U2313">
        <f>IF(B2314="",U2312,IFERROR(IF(AND(R2313&gt;0,R2312=0),R2313,(1+(B2314/B2313-1)*Calc!$Z$1-M2314*2)*U2312),0))</f>
        <v>49.892712793134692</v>
      </c>
      <c r="V2313">
        <f>IF(B2314="",V2312,IFERROR(IF(AND(R2313&gt;0,R2312=0),R2313,(1+(B2314/B2313-1)*Calc!$Z$1-N2314*2)*V2312),0))</f>
        <v>48.736132462774165</v>
      </c>
      <c r="W2313">
        <f>IF(ISNUMBER(C2313),C2313,W2312)</f>
        <v>2.33</v>
      </c>
      <c r="Y2313" s="1">
        <f>IF(AND(Q2313&gt;=Chart!$F$2,Q2313&lt;=Chart!$F$3),Q2313,#N/A)</f>
        <v>44789.5625</v>
      </c>
      <c r="Z2313">
        <f>IF(AND(Q2313&gt;=Chart!$F$2,Q2313&lt;=Chart!$F$3),R2313,#N/A)</f>
        <v>50.328324680000001</v>
      </c>
      <c r="AA2313">
        <f>IF(AND(Q2313&gt;=Chart!$F$2,Q2313&lt;=Chart!$F$3),S2313,#N/A)</f>
        <v>50.440437894866335</v>
      </c>
      <c r="AB2313">
        <f>IF(AND(Q2313&gt;=Chart!$F$2,Q2313&lt;=Chart!$F$3),T2313,#N/A)</f>
        <v>48.499490271065433</v>
      </c>
      <c r="AC2313">
        <f>IF(AND(Q2313&gt;=Chart!$F$2,Q2313&lt;=Chart!$F$3),U2313,#N/A)</f>
        <v>49.892712793134692</v>
      </c>
      <c r="AD2313">
        <f>IF(AND(Q2313&gt;=Chart!$F$2,Q2313&lt;=Chart!$F$3),V2313,#N/A)</f>
        <v>48.736132462774165</v>
      </c>
      <c r="AE2313">
        <f>IF(AND(Q2313&gt;=Chart!$F$2,Q2313&lt;=Chart!$F$3),I2313,#N/A)</f>
        <v>3.2789319309242934E-2</v>
      </c>
      <c r="AF2313">
        <f>IF(AND(Q2313&gt;=Chart!$F$2,Q2313&lt;=Chart!$F$3),H2313/100,#N/A)</f>
        <v>1.55E-2</v>
      </c>
      <c r="AG2313">
        <f>IF(AND(Q2313&gt;=Chart!$F$2,Q2313&lt;=Chart!$F$3),W2313/100,#N/A)</f>
        <v>2.3300000000000001E-2</v>
      </c>
    </row>
    <row r="2314" spans="1:33" x14ac:dyDescent="0.25">
      <c r="A2314">
        <v>1660743000</v>
      </c>
      <c r="B2314">
        <f>INDEX('Daily Data ADJ'!$1:$1048576,MATCH(Calc!$A2314,'Daily Data ADJ'!$A:$A,0),MATCH("SPY, CBOE BZX: Close",'Daily Data ADJ'!$1:$1,0))</f>
        <v>422.96144442000002</v>
      </c>
      <c r="C2314">
        <f>INDEX('Daily Data ADJ'!$1:$1048576,MATCH(Calc!$A2314,'Daily Data ADJ'!$A:$A,0),MATCH("EFFR, FRED: Close",'Daily Data ADJ'!$1:$1,0))</f>
        <v>2.33</v>
      </c>
      <c r="D2314">
        <f>INDEX('Daily Data ADJ'!$1:$1048576,MATCH(Calc!$A2314,'Daily Data ADJ'!$A:$A,1),MATCH("SOFR, FRED: Close",'Daily Data ADJ'!$1:$1,0))</f>
        <v>2.29</v>
      </c>
      <c r="E2314">
        <f>INDEX('Daily Data ADJ'!$1:$1048576,MATCH(Calc!$A2314,'Daily Data ADJ'!$A:$A,0),MATCH("UPRO, CBOE BZX: Close",'Daily Data ADJ'!$1:$1,0))</f>
        <v>49.242675089999999</v>
      </c>
      <c r="F2314">
        <f>INDEX('Daily Data ADJ'!$1:$1048576,MATCH(Calc!$A2314,'Daily Data ADJ'!$A:$A,0),MATCH("ES1!, CME_MINI: Close",'Daily Data ADJ'!$1:$1,0))</f>
        <v>4276.75</v>
      </c>
      <c r="G2314">
        <f>INDEX('Daily Data ADJ'!$1:$1048576,MATCH(Calc!$A2314,'Daily Data ADJ'!$A:$A,0),MATCH("ES2!, CME_MINI: Close",'Daily Data ADJ'!$1:$1,0))</f>
        <v>4295.25</v>
      </c>
      <c r="H2314">
        <f>INDEX('QUANDL MULTPL SP500_DIV_YIELD_M'!$A:$G,MATCH(Calc!$A2314,'QUANDL MULTPL SP500_DIV_YIELD_M'!$A:$A,1),MATCH('QUANDL MULTPL SP500_DIV_YIELD_M'!$E$1,'QUANDL MULTPL SP500_DIV_YIELD_M'!$A$1:$G$1,0))</f>
        <v>1.55</v>
      </c>
      <c r="I2314" s="5">
        <f t="shared" si="216"/>
        <v>3.2915453438694106E-2</v>
      </c>
      <c r="J2314" s="1">
        <f>A2314/24/60/60+DATE(1970,1,1)</f>
        <v>44790.5625</v>
      </c>
      <c r="K2314" s="3">
        <f t="shared" si="219"/>
        <v>1</v>
      </c>
      <c r="L2314" s="6">
        <f>(1+Chart!$F$4)^(1/(365/K2314))-1</f>
        <v>6.6592785027408397E-5</v>
      </c>
      <c r="M2314" s="6">
        <f t="shared" si="220"/>
        <v>6.3105276288721868E-5</v>
      </c>
      <c r="N2314" s="6">
        <f t="shared" si="221"/>
        <v>8.8730898362143762E-5</v>
      </c>
      <c r="O2314">
        <f>O2313*(B2314/B2313)</f>
        <v>422.96144442000542</v>
      </c>
      <c r="P2314">
        <f t="shared" si="217"/>
        <v>2022</v>
      </c>
      <c r="Q2314" s="1">
        <f t="shared" si="218"/>
        <v>44790.5625</v>
      </c>
      <c r="R2314">
        <f>IF(B2315="",R2313,IF(Q2314&gt;=Chart!$F$2,E2314,0))</f>
        <v>49.242675089999999</v>
      </c>
      <c r="S2314">
        <f>IF(B2315="",S2313,IFERROR(IF(AND(R2314&gt;0,R2313=0),R2314,(1+(B2315/B2314-1)*Calc!$Z$1)*S2313),0))</f>
        <v>50.880232643466428</v>
      </c>
      <c r="T2314">
        <f>IF(B2315="",T2313,IFERROR(IF(AND(R2314&gt;0,R2313=0),R2314,(1+(B2315/B2314-1)*Calc!$Z$1-L2315)*T2313),0))</f>
        <v>48.919132005327597</v>
      </c>
      <c r="U2314">
        <f>IF(B2315="",U2313,IFERROR(IF(AND(R2314&gt;0,R2313=0),R2314,(1+(B2315/B2314-1)*Calc!$Z$1-M2315*2)*U2313),0))</f>
        <v>50.321434890090181</v>
      </c>
      <c r="V2314">
        <f>IF(B2315="",V2313,IFERROR(IF(AND(R2314&gt;0,R2313=0),R2314,(1+(B2315/B2314-1)*Calc!$Z$1-N2315*2)*V2313),0))</f>
        <v>49.152489833093732</v>
      </c>
      <c r="W2314">
        <f>IF(ISNUMBER(C2314),C2314,W2313)</f>
        <v>2.33</v>
      </c>
      <c r="Y2314" s="1">
        <f>IF(AND(Q2314&gt;=Chart!$F$2,Q2314&lt;=Chart!$F$3),Q2314,#N/A)</f>
        <v>44790.5625</v>
      </c>
      <c r="Z2314">
        <f>IF(AND(Q2314&gt;=Chart!$F$2,Q2314&lt;=Chart!$F$3),R2314,#N/A)</f>
        <v>49.242675089999999</v>
      </c>
      <c r="AA2314">
        <f>IF(AND(Q2314&gt;=Chart!$F$2,Q2314&lt;=Chart!$F$3),S2314,#N/A)</f>
        <v>50.880232643466428</v>
      </c>
      <c r="AB2314">
        <f>IF(AND(Q2314&gt;=Chart!$F$2,Q2314&lt;=Chart!$F$3),T2314,#N/A)</f>
        <v>48.919132005327597</v>
      </c>
      <c r="AC2314">
        <f>IF(AND(Q2314&gt;=Chart!$F$2,Q2314&lt;=Chart!$F$3),U2314,#N/A)</f>
        <v>50.321434890090181</v>
      </c>
      <c r="AD2314">
        <f>IF(AND(Q2314&gt;=Chart!$F$2,Q2314&lt;=Chart!$F$3),V2314,#N/A)</f>
        <v>49.152489833093732</v>
      </c>
      <c r="AE2314">
        <f>IF(AND(Q2314&gt;=Chart!$F$2,Q2314&lt;=Chart!$F$3),I2314,#N/A)</f>
        <v>3.2915453438694106E-2</v>
      </c>
      <c r="AF2314">
        <f>IF(AND(Q2314&gt;=Chart!$F$2,Q2314&lt;=Chart!$F$3),H2314/100,#N/A)</f>
        <v>1.55E-2</v>
      </c>
      <c r="AG2314">
        <f>IF(AND(Q2314&gt;=Chart!$F$2,Q2314&lt;=Chart!$F$3),W2314/100,#N/A)</f>
        <v>2.3300000000000001E-2</v>
      </c>
    </row>
    <row r="2315" spans="1:33" x14ac:dyDescent="0.25">
      <c r="A2315">
        <v>1660829400</v>
      </c>
      <c r="B2315">
        <f>INDEX('Daily Data ADJ'!$1:$1048576,MATCH(Calc!$A2315,'Daily Data ADJ'!$A:$A,0),MATCH("SPY, CBOE BZX: Close",'Daily Data ADJ'!$1:$1,0))</f>
        <v>424.19072413999999</v>
      </c>
      <c r="C2315">
        <f>INDEX('Daily Data ADJ'!$1:$1048576,MATCH(Calc!$A2315,'Daily Data ADJ'!$A:$A,0),MATCH("EFFR, FRED: Close",'Daily Data ADJ'!$1:$1,0))</f>
        <v>2.33</v>
      </c>
      <c r="D2315">
        <f>INDEX('Daily Data ADJ'!$1:$1048576,MATCH(Calc!$A2315,'Daily Data ADJ'!$A:$A,1),MATCH("SOFR, FRED: Close",'Daily Data ADJ'!$1:$1,0))</f>
        <v>2.2799999999999998</v>
      </c>
      <c r="E2315">
        <f>INDEX('Daily Data ADJ'!$1:$1048576,MATCH(Calc!$A2315,'Daily Data ADJ'!$A:$A,0),MATCH("UPRO, CBOE BZX: Close",'Daily Data ADJ'!$1:$1,0))</f>
        <v>49.641078610000001</v>
      </c>
      <c r="F2315">
        <f>INDEX('Daily Data ADJ'!$1:$1048576,MATCH(Calc!$A2315,'Daily Data ADJ'!$A:$A,0),MATCH("ES1!, CME_MINI: Close",'Daily Data ADJ'!$1:$1,0))</f>
        <v>4286.5</v>
      </c>
      <c r="G2315">
        <f>INDEX('Daily Data ADJ'!$1:$1048576,MATCH(Calc!$A2315,'Daily Data ADJ'!$A:$A,0),MATCH("ES2!, CME_MINI: Close",'Daily Data ADJ'!$1:$1,0))</f>
        <v>4304.75</v>
      </c>
      <c r="H2315">
        <f>INDEX('QUANDL MULTPL SP500_DIV_YIELD_M'!$A:$G,MATCH(Calc!$A2315,'QUANDL MULTPL SP500_DIV_YIELD_M'!$A:$A,1),MATCH('QUANDL MULTPL SP500_DIV_YIELD_M'!$E$1,'QUANDL MULTPL SP500_DIV_YIELD_M'!$A$1:$G$1,0))</f>
        <v>1.55</v>
      </c>
      <c r="I2315" s="5">
        <f t="shared" si="216"/>
        <v>3.2639280693163839E-2</v>
      </c>
      <c r="J2315" s="1">
        <f>A2315/24/60/60+DATE(1970,1,1)</f>
        <v>44791.5625</v>
      </c>
      <c r="K2315" s="3">
        <f t="shared" si="219"/>
        <v>1</v>
      </c>
      <c r="L2315" s="6">
        <f>(1+Chart!$F$4)^(1/(365/K2315))-1</f>
        <v>6.6592785027408397E-5</v>
      </c>
      <c r="M2315" s="6">
        <f t="shared" si="220"/>
        <v>6.3105276288721868E-5</v>
      </c>
      <c r="N2315" s="6">
        <f t="shared" si="221"/>
        <v>8.7998209452155862E-5</v>
      </c>
      <c r="O2315">
        <f>O2314*(B2315/B2314)</f>
        <v>424.19072414000539</v>
      </c>
      <c r="P2315">
        <f t="shared" si="217"/>
        <v>2022</v>
      </c>
      <c r="Q2315" s="1">
        <f t="shared" si="218"/>
        <v>44791.5625</v>
      </c>
      <c r="R2315">
        <f>IF(B2316="",R2314,IF(Q2315&gt;=Chart!$F$2,E2315,0))</f>
        <v>49.641078610000001</v>
      </c>
      <c r="S2315">
        <f>IF(B2316="",S2314,IFERROR(IF(AND(R2315&gt;0,R2314=0),R2315,(1+(B2316/B2315-1)*Calc!$Z$1)*S2314),0))</f>
        <v>48.829041885687808</v>
      </c>
      <c r="T2315">
        <f>IF(B2316="",T2314,IFERROR(IF(AND(R2315&gt;0,R2314=0),R2315,(1+(B2316/B2315-1)*Calc!$Z$1-L2316)*T2314),0))</f>
        <v>46.943743592424568</v>
      </c>
      <c r="U2315">
        <f>IF(B2316="",U2314,IFERROR(IF(AND(R2315&gt;0,R2314=0),R2315,(1+(B2316/B2315-1)*Calc!$Z$1-M2316*2)*U2314),0))</f>
        <v>48.28642046439812</v>
      </c>
      <c r="V2315">
        <f>IF(B2316="",V2314,IFERROR(IF(AND(R2315&gt;0,R2314=0),R2315,(1+(B2316/B2315-1)*Calc!$Z$1-N2316*2)*V2314),0))</f>
        <v>47.162242331607501</v>
      </c>
      <c r="W2315">
        <f>IF(ISNUMBER(C2315),C2315,W2314)</f>
        <v>2.33</v>
      </c>
      <c r="Y2315" s="1">
        <f>IF(AND(Q2315&gt;=Chart!$F$2,Q2315&lt;=Chart!$F$3),Q2315,#N/A)</f>
        <v>44791.5625</v>
      </c>
      <c r="Z2315">
        <f>IF(AND(Q2315&gt;=Chart!$F$2,Q2315&lt;=Chart!$F$3),R2315,#N/A)</f>
        <v>49.641078610000001</v>
      </c>
      <c r="AA2315">
        <f>IF(AND(Q2315&gt;=Chart!$F$2,Q2315&lt;=Chart!$F$3),S2315,#N/A)</f>
        <v>48.829041885687808</v>
      </c>
      <c r="AB2315">
        <f>IF(AND(Q2315&gt;=Chart!$F$2,Q2315&lt;=Chart!$F$3),T2315,#N/A)</f>
        <v>46.943743592424568</v>
      </c>
      <c r="AC2315">
        <f>IF(AND(Q2315&gt;=Chart!$F$2,Q2315&lt;=Chart!$F$3),U2315,#N/A)</f>
        <v>48.28642046439812</v>
      </c>
      <c r="AD2315">
        <f>IF(AND(Q2315&gt;=Chart!$F$2,Q2315&lt;=Chart!$F$3),V2315,#N/A)</f>
        <v>47.162242331607501</v>
      </c>
      <c r="AE2315">
        <f>IF(AND(Q2315&gt;=Chart!$F$2,Q2315&lt;=Chart!$F$3),I2315,#N/A)</f>
        <v>3.2639280693163839E-2</v>
      </c>
      <c r="AF2315">
        <f>IF(AND(Q2315&gt;=Chart!$F$2,Q2315&lt;=Chart!$F$3),H2315/100,#N/A)</f>
        <v>1.55E-2</v>
      </c>
      <c r="AG2315">
        <f>IF(AND(Q2315&gt;=Chart!$F$2,Q2315&lt;=Chart!$F$3),W2315/100,#N/A)</f>
        <v>2.3300000000000001E-2</v>
      </c>
    </row>
    <row r="2316" spans="1:33" x14ac:dyDescent="0.25">
      <c r="A2316">
        <v>1660915800</v>
      </c>
      <c r="B2316">
        <f>INDEX('Daily Data ADJ'!$1:$1048576,MATCH(Calc!$A2316,'Daily Data ADJ'!$A:$A,0),MATCH("SPY, CBOE BZX: Close",'Daily Data ADJ'!$1:$1,0))</f>
        <v>418.49043512999998</v>
      </c>
      <c r="C2316">
        <f>INDEX('Daily Data ADJ'!$1:$1048576,MATCH(Calc!$A2316,'Daily Data ADJ'!$A:$A,0),MATCH("EFFR, FRED: Close",'Daily Data ADJ'!$1:$1,0))</f>
        <v>2.33</v>
      </c>
      <c r="D2316">
        <f>INDEX('Daily Data ADJ'!$1:$1048576,MATCH(Calc!$A2316,'Daily Data ADJ'!$A:$A,1),MATCH("SOFR, FRED: Close",'Daily Data ADJ'!$1:$1,0))</f>
        <v>2.2799999999999998</v>
      </c>
      <c r="E2316">
        <f>INDEX('Daily Data ADJ'!$1:$1048576,MATCH(Calc!$A2316,'Daily Data ADJ'!$A:$A,0),MATCH("UPRO, CBOE BZX: Close",'Daily Data ADJ'!$1:$1,0))</f>
        <v>47.659021090000003</v>
      </c>
      <c r="F2316">
        <f>INDEX('Daily Data ADJ'!$1:$1048576,MATCH(Calc!$A2316,'Daily Data ADJ'!$A:$A,0),MATCH("ES1!, CME_MINI: Close",'Daily Data ADJ'!$1:$1,0))</f>
        <v>4231.5</v>
      </c>
      <c r="G2316">
        <f>INDEX('Daily Data ADJ'!$1:$1048576,MATCH(Calc!$A2316,'Daily Data ADJ'!$A:$A,0),MATCH("ES2!, CME_MINI: Close",'Daily Data ADJ'!$1:$1,0))</f>
        <v>4249.75</v>
      </c>
      <c r="H2316">
        <f>INDEX('QUANDL MULTPL SP500_DIV_YIELD_M'!$A:$G,MATCH(Calc!$A2316,'QUANDL MULTPL SP500_DIV_YIELD_M'!$A:$A,1),MATCH('QUANDL MULTPL SP500_DIV_YIELD_M'!$E$1,'QUANDL MULTPL SP500_DIV_YIELD_M'!$A$1:$G$1,0))</f>
        <v>1.55</v>
      </c>
      <c r="I2316" s="5">
        <f t="shared" si="216"/>
        <v>3.2863493075459591E-2</v>
      </c>
      <c r="J2316" s="1">
        <f>A2316/24/60/60+DATE(1970,1,1)</f>
        <v>44792.5625</v>
      </c>
      <c r="K2316" s="3">
        <f t="shared" si="219"/>
        <v>1</v>
      </c>
      <c r="L2316" s="6">
        <f>(1+Chart!$F$4)^(1/(365/K2316))-1</f>
        <v>6.6592785027408397E-5</v>
      </c>
      <c r="M2316" s="6">
        <f t="shared" si="220"/>
        <v>6.3105276288721868E-5</v>
      </c>
      <c r="N2316" s="6">
        <f t="shared" si="221"/>
        <v>8.8593061948083474E-5</v>
      </c>
      <c r="O2316">
        <f>O2315*(B2316/B2315)</f>
        <v>418.49043513000527</v>
      </c>
      <c r="P2316">
        <f t="shared" si="217"/>
        <v>2022</v>
      </c>
      <c r="Q2316" s="1">
        <f t="shared" si="218"/>
        <v>44792.5625</v>
      </c>
      <c r="R2316">
        <f>IF(B2317="",R2315,IF(Q2316&gt;=Chart!$F$2,E2316,0))</f>
        <v>47.659021090000003</v>
      </c>
      <c r="S2316">
        <f>IF(B2317="",S2315,IFERROR(IF(AND(R2316&gt;0,R2315=0),R2316,(1+(B2317/B2316-1)*Calc!$Z$1)*S2315),0))</f>
        <v>45.778817234988821</v>
      </c>
      <c r="T2316">
        <f>IF(B2317="",T2315,IFERROR(IF(AND(R2316&gt;0,R2315=0),R2316,(1+(B2317/B2316-1)*Calc!$Z$1-L2317)*T2315),0))</f>
        <v>44.001909708404717</v>
      </c>
      <c r="U2316">
        <f>IF(B2317="",U2315,IFERROR(IF(AND(R2316&gt;0,R2315=0),R2316,(1+(B2317/B2316-1)*Calc!$Z$1-M2317*2)*U2315),0))</f>
        <v>45.251808056990583</v>
      </c>
      <c r="V2316">
        <f>IF(B2317="",V2315,IFERROR(IF(AND(R2316&gt;0,R2315=0),R2316,(1+(B2317/B2316-1)*Calc!$Z$1-N2317*2)*V2315),0))</f>
        <v>44.191148024299075</v>
      </c>
      <c r="W2316">
        <f>IF(ISNUMBER(C2316),C2316,W2315)</f>
        <v>2.33</v>
      </c>
      <c r="Y2316" s="1">
        <f>IF(AND(Q2316&gt;=Chart!$F$2,Q2316&lt;=Chart!$F$3),Q2316,#N/A)</f>
        <v>44792.5625</v>
      </c>
      <c r="Z2316">
        <f>IF(AND(Q2316&gt;=Chart!$F$2,Q2316&lt;=Chart!$F$3),R2316,#N/A)</f>
        <v>47.659021090000003</v>
      </c>
      <c r="AA2316">
        <f>IF(AND(Q2316&gt;=Chart!$F$2,Q2316&lt;=Chart!$F$3),S2316,#N/A)</f>
        <v>45.778817234988821</v>
      </c>
      <c r="AB2316">
        <f>IF(AND(Q2316&gt;=Chart!$F$2,Q2316&lt;=Chart!$F$3),T2316,#N/A)</f>
        <v>44.001909708404717</v>
      </c>
      <c r="AC2316">
        <f>IF(AND(Q2316&gt;=Chart!$F$2,Q2316&lt;=Chart!$F$3),U2316,#N/A)</f>
        <v>45.251808056990583</v>
      </c>
      <c r="AD2316">
        <f>IF(AND(Q2316&gt;=Chart!$F$2,Q2316&lt;=Chart!$F$3),V2316,#N/A)</f>
        <v>44.191148024299075</v>
      </c>
      <c r="AE2316">
        <f>IF(AND(Q2316&gt;=Chart!$F$2,Q2316&lt;=Chart!$F$3),I2316,#N/A)</f>
        <v>3.2863493075459591E-2</v>
      </c>
      <c r="AF2316">
        <f>IF(AND(Q2316&gt;=Chart!$F$2,Q2316&lt;=Chart!$F$3),H2316/100,#N/A)</f>
        <v>1.55E-2</v>
      </c>
      <c r="AG2316">
        <f>IF(AND(Q2316&gt;=Chart!$F$2,Q2316&lt;=Chart!$F$3),W2316/100,#N/A)</f>
        <v>2.3300000000000001E-2</v>
      </c>
    </row>
    <row r="2317" spans="1:33" x14ac:dyDescent="0.25">
      <c r="A2317">
        <v>1661175000</v>
      </c>
      <c r="B2317">
        <f>INDEX('Daily Data ADJ'!$1:$1048576,MATCH(Calc!$A2317,'Daily Data ADJ'!$A:$A,0),MATCH("SPY, CBOE BZX: Close",'Daily Data ADJ'!$1:$1,0))</f>
        <v>409.77642810999998</v>
      </c>
      <c r="C2317">
        <f>INDEX('Daily Data ADJ'!$1:$1048576,MATCH(Calc!$A2317,'Daily Data ADJ'!$A:$A,0),MATCH("EFFR, FRED: Close",'Daily Data ADJ'!$1:$1,0))</f>
        <v>2.33</v>
      </c>
      <c r="D2317">
        <f>INDEX('Daily Data ADJ'!$1:$1048576,MATCH(Calc!$A2317,'Daily Data ADJ'!$A:$A,1),MATCH("SOFR, FRED: Close",'Daily Data ADJ'!$1:$1,0))</f>
        <v>2.2799999999999998</v>
      </c>
      <c r="E2317">
        <f>INDEX('Daily Data ADJ'!$1:$1048576,MATCH(Calc!$A2317,'Daily Data ADJ'!$A:$A,0),MATCH("UPRO, CBOE BZX: Close",'Daily Data ADJ'!$1:$1,0))</f>
        <v>44.651074520000002</v>
      </c>
      <c r="F2317">
        <f>INDEX('Daily Data ADJ'!$1:$1048576,MATCH(Calc!$A2317,'Daily Data ADJ'!$A:$A,0),MATCH("ES1!, CME_MINI: Close",'Daily Data ADJ'!$1:$1,0))</f>
        <v>4141.25</v>
      </c>
      <c r="G2317">
        <f>INDEX('Daily Data ADJ'!$1:$1048576,MATCH(Calc!$A2317,'Daily Data ADJ'!$A:$A,0),MATCH("ES2!, CME_MINI: Close",'Daily Data ADJ'!$1:$1,0))</f>
        <v>4159</v>
      </c>
      <c r="H2317">
        <f>INDEX('QUANDL MULTPL SP500_DIV_YIELD_M'!$A:$G,MATCH(Calc!$A2317,'QUANDL MULTPL SP500_DIV_YIELD_M'!$A:$A,1),MATCH('QUANDL MULTPL SP500_DIV_YIELD_M'!$E$1,'QUANDL MULTPL SP500_DIV_YIELD_M'!$A$1:$G$1,0))</f>
        <v>1.55</v>
      </c>
      <c r="I2317" s="5">
        <f t="shared" si="216"/>
        <v>3.2755123510083292E-2</v>
      </c>
      <c r="J2317" s="1">
        <f>A2317/24/60/60+DATE(1970,1,1)</f>
        <v>44795.5625</v>
      </c>
      <c r="K2317" s="3">
        <f t="shared" si="219"/>
        <v>3</v>
      </c>
      <c r="L2317" s="6">
        <f>(1+Chart!$F$4)^(1/(365/K2317))-1</f>
        <v>1.9979165917494157E-4</v>
      </c>
      <c r="M2317" s="6">
        <f t="shared" si="220"/>
        <v>1.8932777594482531E-4</v>
      </c>
      <c r="N2317" s="6">
        <f t="shared" si="221"/>
        <v>2.6494009030675336E-4</v>
      </c>
      <c r="O2317">
        <f>O2316*(B2317/B2316)</f>
        <v>409.77642811000516</v>
      </c>
      <c r="P2317">
        <f t="shared" si="217"/>
        <v>2022</v>
      </c>
      <c r="Q2317" s="1">
        <f t="shared" si="218"/>
        <v>44795.5625</v>
      </c>
      <c r="R2317">
        <f>IF(B2318="",R2316,IF(Q2317&gt;=Chart!$F$2,E2317,0))</f>
        <v>44.651074520000002</v>
      </c>
      <c r="S2317">
        <f>IF(B2318="",S2316,IFERROR(IF(AND(R2317&gt;0,R2316=0),R2317,(1+(B2318/B2317-1)*Calc!$Z$1)*S2316),0))</f>
        <v>45.44656502334572</v>
      </c>
      <c r="T2317">
        <f>IF(B2318="",T2316,IFERROR(IF(AND(R2317&gt;0,R2316=0),R2317,(1+(B2318/B2317-1)*Calc!$Z$1-L2318)*T2316),0))</f>
        <v>43.679623676496952</v>
      </c>
      <c r="U2317">
        <f>IF(B2318="",U2316,IFERROR(IF(AND(R2317&gt;0,R2316=0),R2317,(1+(B2318/B2317-1)*Calc!$Z$1-M2318*2)*U2316),0))</f>
        <v>44.917669502031025</v>
      </c>
      <c r="V2317">
        <f>IF(B2318="",V2316,IFERROR(IF(AND(R2317&gt;0,R2316=0),R2317,(1+(B2318/B2317-1)*Calc!$Z$1-N2318*2)*V2316),0))</f>
        <v>43.862661010197087</v>
      </c>
      <c r="W2317">
        <f>IF(ISNUMBER(C2317),C2317,W2316)</f>
        <v>2.33</v>
      </c>
      <c r="Y2317" s="1">
        <f>IF(AND(Q2317&gt;=Chart!$F$2,Q2317&lt;=Chart!$F$3),Q2317,#N/A)</f>
        <v>44795.5625</v>
      </c>
      <c r="Z2317">
        <f>IF(AND(Q2317&gt;=Chart!$F$2,Q2317&lt;=Chart!$F$3),R2317,#N/A)</f>
        <v>44.651074520000002</v>
      </c>
      <c r="AA2317">
        <f>IF(AND(Q2317&gt;=Chart!$F$2,Q2317&lt;=Chart!$F$3),S2317,#N/A)</f>
        <v>45.44656502334572</v>
      </c>
      <c r="AB2317">
        <f>IF(AND(Q2317&gt;=Chart!$F$2,Q2317&lt;=Chart!$F$3),T2317,#N/A)</f>
        <v>43.679623676496952</v>
      </c>
      <c r="AC2317">
        <f>IF(AND(Q2317&gt;=Chart!$F$2,Q2317&lt;=Chart!$F$3),U2317,#N/A)</f>
        <v>44.917669502031025</v>
      </c>
      <c r="AD2317">
        <f>IF(AND(Q2317&gt;=Chart!$F$2,Q2317&lt;=Chart!$F$3),V2317,#N/A)</f>
        <v>43.862661010197087</v>
      </c>
      <c r="AE2317">
        <f>IF(AND(Q2317&gt;=Chart!$F$2,Q2317&lt;=Chart!$F$3),I2317,#N/A)</f>
        <v>3.2755123510083292E-2</v>
      </c>
      <c r="AF2317">
        <f>IF(AND(Q2317&gt;=Chart!$F$2,Q2317&lt;=Chart!$F$3),H2317/100,#N/A)</f>
        <v>1.55E-2</v>
      </c>
      <c r="AG2317">
        <f>IF(AND(Q2317&gt;=Chart!$F$2,Q2317&lt;=Chart!$F$3),W2317/100,#N/A)</f>
        <v>2.3300000000000001E-2</v>
      </c>
    </row>
    <row r="2318" spans="1:33" x14ac:dyDescent="0.25">
      <c r="A2318">
        <v>1661261400</v>
      </c>
      <c r="B2318">
        <f>INDEX('Daily Data ADJ'!$1:$1048576,MATCH(Calc!$A2318,'Daily Data ADJ'!$A:$A,0),MATCH("SPY, CBOE BZX: Close",'Daily Data ADJ'!$1:$1,0))</f>
        <v>408.78507350000001</v>
      </c>
      <c r="C2318">
        <f>INDEX('Daily Data ADJ'!$1:$1048576,MATCH(Calc!$A2318,'Daily Data ADJ'!$A:$A,0),MATCH("EFFR, FRED: Close",'Daily Data ADJ'!$1:$1,0))</f>
        <v>2.33</v>
      </c>
      <c r="D2318">
        <f>INDEX('Daily Data ADJ'!$1:$1048576,MATCH(Calc!$A2318,'Daily Data ADJ'!$A:$A,1),MATCH("SOFR, FRED: Close",'Daily Data ADJ'!$1:$1,0))</f>
        <v>2.27</v>
      </c>
      <c r="E2318">
        <f>INDEX('Daily Data ADJ'!$1:$1048576,MATCH(Calc!$A2318,'Daily Data ADJ'!$A:$A,0),MATCH("UPRO, CBOE BZX: Close",'Daily Data ADJ'!$1:$1,0))</f>
        <v>44.312431519999997</v>
      </c>
      <c r="F2318">
        <f>INDEX('Daily Data ADJ'!$1:$1048576,MATCH(Calc!$A2318,'Daily Data ADJ'!$A:$A,0),MATCH("ES1!, CME_MINI: Close",'Daily Data ADJ'!$1:$1,0))</f>
        <v>4130.5</v>
      </c>
      <c r="G2318">
        <f>INDEX('Daily Data ADJ'!$1:$1048576,MATCH(Calc!$A2318,'Daily Data ADJ'!$A:$A,0),MATCH("ES2!, CME_MINI: Close",'Daily Data ADJ'!$1:$1,0))</f>
        <v>4148</v>
      </c>
      <c r="H2318">
        <f>INDEX('QUANDL MULTPL SP500_DIV_YIELD_M'!$A:$G,MATCH(Calc!$A2318,'QUANDL MULTPL SP500_DIV_YIELD_M'!$A:$A,1),MATCH('QUANDL MULTPL SP500_DIV_YIELD_M'!$E$1,'QUANDL MULTPL SP500_DIV_YIELD_M'!$A$1:$G$1,0))</f>
        <v>1.55</v>
      </c>
      <c r="I2318" s="5">
        <f t="shared" si="216"/>
        <v>3.2555106947418297E-2</v>
      </c>
      <c r="J2318" s="1">
        <f>A2318/24/60/60+DATE(1970,1,1)</f>
        <v>44796.5625</v>
      </c>
      <c r="K2318" s="3">
        <f t="shared" si="219"/>
        <v>1</v>
      </c>
      <c r="L2318" s="6">
        <f>(1+Chart!$F$4)^(1/(365/K2318))-1</f>
        <v>6.6592785027408397E-5</v>
      </c>
      <c r="M2318" s="6">
        <f t="shared" si="220"/>
        <v>6.3105276288721868E-5</v>
      </c>
      <c r="N2318" s="6">
        <f t="shared" si="221"/>
        <v>8.7774856850186822E-5</v>
      </c>
      <c r="O2318">
        <f>O2317*(B2318/B2317)</f>
        <v>408.78507350000518</v>
      </c>
      <c r="P2318">
        <f t="shared" si="217"/>
        <v>2022</v>
      </c>
      <c r="Q2318" s="1">
        <f t="shared" si="218"/>
        <v>44796.5625</v>
      </c>
      <c r="R2318">
        <f>IF(B2319="",R2317,IF(Q2318&gt;=Chart!$F$2,E2318,0))</f>
        <v>44.312431519999997</v>
      </c>
      <c r="S2318">
        <f>IF(B2319="",S2317,IFERROR(IF(AND(R2318&gt;0,R2317=0),R2318,(1+(B2319/B2318-1)*Calc!$Z$1)*S2317),0))</f>
        <v>45.883010753303338</v>
      </c>
      <c r="T2318">
        <f>IF(B2319="",T2317,IFERROR(IF(AND(R2318&gt;0,R2317=0),R2318,(1+(B2319/B2318-1)*Calc!$Z$1-L2319)*T2317),0))</f>
        <v>44.096191851330026</v>
      </c>
      <c r="U2318">
        <f>IF(B2319="",U2317,IFERROR(IF(AND(R2318&gt;0,R2317=0),R2318,(1+(B2319/B2318-1)*Calc!$Z$1-M2319*2)*U2317),0))</f>
        <v>45.343366904118867</v>
      </c>
      <c r="V2318">
        <f>IF(B2319="",V2317,IFERROR(IF(AND(R2318&gt;0,R2317=0),R2318,(1+(B2319/B2318-1)*Calc!$Z$1-N2319*2)*V2317),0))</f>
        <v>44.276150559701186</v>
      </c>
      <c r="W2318">
        <f>IF(ISNUMBER(C2318),C2318,W2317)</f>
        <v>2.33</v>
      </c>
      <c r="Y2318" s="1">
        <f>IF(AND(Q2318&gt;=Chart!$F$2,Q2318&lt;=Chart!$F$3),Q2318,#N/A)</f>
        <v>44796.5625</v>
      </c>
      <c r="Z2318">
        <f>IF(AND(Q2318&gt;=Chart!$F$2,Q2318&lt;=Chart!$F$3),R2318,#N/A)</f>
        <v>44.312431519999997</v>
      </c>
      <c r="AA2318">
        <f>IF(AND(Q2318&gt;=Chart!$F$2,Q2318&lt;=Chart!$F$3),S2318,#N/A)</f>
        <v>45.883010753303338</v>
      </c>
      <c r="AB2318">
        <f>IF(AND(Q2318&gt;=Chart!$F$2,Q2318&lt;=Chart!$F$3),T2318,#N/A)</f>
        <v>44.096191851330026</v>
      </c>
      <c r="AC2318">
        <f>IF(AND(Q2318&gt;=Chart!$F$2,Q2318&lt;=Chart!$F$3),U2318,#N/A)</f>
        <v>45.343366904118867</v>
      </c>
      <c r="AD2318">
        <f>IF(AND(Q2318&gt;=Chart!$F$2,Q2318&lt;=Chart!$F$3),V2318,#N/A)</f>
        <v>44.276150559701186</v>
      </c>
      <c r="AE2318">
        <f>IF(AND(Q2318&gt;=Chart!$F$2,Q2318&lt;=Chart!$F$3),I2318,#N/A)</f>
        <v>3.2555106947418297E-2</v>
      </c>
      <c r="AF2318">
        <f>IF(AND(Q2318&gt;=Chart!$F$2,Q2318&lt;=Chart!$F$3),H2318/100,#N/A)</f>
        <v>1.55E-2</v>
      </c>
      <c r="AG2318">
        <f>IF(AND(Q2318&gt;=Chart!$F$2,Q2318&lt;=Chart!$F$3),W2318/100,#N/A)</f>
        <v>2.3300000000000001E-2</v>
      </c>
    </row>
    <row r="2319" spans="1:33" x14ac:dyDescent="0.25">
      <c r="A2319">
        <v>1661347800</v>
      </c>
      <c r="B2319">
        <f>INDEX('Daily Data ADJ'!$1:$1048576,MATCH(Calc!$A2319,'Daily Data ADJ'!$A:$A,0),MATCH("SPY, CBOE BZX: Close",'Daily Data ADJ'!$1:$1,0))</f>
        <v>410.09366158</v>
      </c>
      <c r="C2319">
        <f>INDEX('Daily Data ADJ'!$1:$1048576,MATCH(Calc!$A2319,'Daily Data ADJ'!$A:$A,0),MATCH("EFFR, FRED: Close",'Daily Data ADJ'!$1:$1,0))</f>
        <v>2.33</v>
      </c>
      <c r="D2319">
        <f>INDEX('Daily Data ADJ'!$1:$1048576,MATCH(Calc!$A2319,'Daily Data ADJ'!$A:$A,1),MATCH("SOFR, FRED: Close",'Daily Data ADJ'!$1:$1,0))</f>
        <v>2.27</v>
      </c>
      <c r="E2319">
        <f>INDEX('Daily Data ADJ'!$1:$1048576,MATCH(Calc!$A2319,'Daily Data ADJ'!$A:$A,0),MATCH("UPRO, CBOE BZX: Close",'Daily Data ADJ'!$1:$1,0))</f>
        <v>44.69091487</v>
      </c>
      <c r="F2319">
        <f>INDEX('Daily Data ADJ'!$1:$1048576,MATCH(Calc!$A2319,'Daily Data ADJ'!$A:$A,0),MATCH("ES1!, CME_MINI: Close",'Daily Data ADJ'!$1:$1,0))</f>
        <v>4142.75</v>
      </c>
      <c r="G2319">
        <f>INDEX('Daily Data ADJ'!$1:$1048576,MATCH(Calc!$A2319,'Daily Data ADJ'!$A:$A,0),MATCH("ES2!, CME_MINI: Close",'Daily Data ADJ'!$1:$1,0))</f>
        <v>4160.5</v>
      </c>
      <c r="H2319">
        <f>INDEX('QUANDL MULTPL SP500_DIV_YIELD_M'!$A:$G,MATCH(Calc!$A2319,'QUANDL MULTPL SP500_DIV_YIELD_M'!$A:$A,1),MATCH('QUANDL MULTPL SP500_DIV_YIELD_M'!$E$1,'QUANDL MULTPL SP500_DIV_YIELD_M'!$A$1:$G$1,0))</f>
        <v>1.55</v>
      </c>
      <c r="I2319" s="5">
        <f t="shared" si="216"/>
        <v>3.2748835679370522E-2</v>
      </c>
      <c r="J2319" s="1">
        <f>A2319/24/60/60+DATE(1970,1,1)</f>
        <v>44797.5625</v>
      </c>
      <c r="K2319" s="3">
        <f t="shared" si="219"/>
        <v>1</v>
      </c>
      <c r="L2319" s="6">
        <f>(1+Chart!$F$4)^(1/(365/K2319))-1</f>
        <v>6.6592785027408397E-5</v>
      </c>
      <c r="M2319" s="6">
        <f t="shared" si="220"/>
        <v>6.3105276288721868E-5</v>
      </c>
      <c r="N2319" s="6">
        <f t="shared" si="221"/>
        <v>8.8288883249854067E-5</v>
      </c>
      <c r="O2319">
        <f>O2318*(B2319/B2318)</f>
        <v>410.09366158000518</v>
      </c>
      <c r="P2319">
        <f t="shared" si="217"/>
        <v>2022</v>
      </c>
      <c r="Q2319" s="1">
        <f t="shared" si="218"/>
        <v>44797.5625</v>
      </c>
      <c r="R2319">
        <f>IF(B2320="",R2318,IF(Q2319&gt;=Chart!$F$2,E2319,0))</f>
        <v>44.69091487</v>
      </c>
      <c r="S2319">
        <f>IF(B2320="",S2318,IFERROR(IF(AND(R2319&gt;0,R2318=0),R2319,(1+(B2320/B2319-1)*Calc!$Z$1)*S2318),0))</f>
        <v>47.826275552135669</v>
      </c>
      <c r="T2319">
        <f>IF(B2320="",T2318,IFERROR(IF(AND(R2319&gt;0,R2318=0),R2319,(1+(B2320/B2319-1)*Calc!$Z$1-L2320)*T2318),0))</f>
        <v>45.960843735803543</v>
      </c>
      <c r="U2319">
        <f>IF(B2320="",U2318,IFERROR(IF(AND(R2319&gt;0,R2318=0),R2319,(1+(B2320/B2319-1)*Calc!$Z$1-M2320*2)*U2318),0))</f>
        <v>47.258053571499737</v>
      </c>
      <c r="V2319">
        <f>IF(B2320="",V2318,IFERROR(IF(AND(R2319&gt;0,R2318=0),R2319,(1+(B2320/B2319-1)*Calc!$Z$1-N2320*2)*V2318),0))</f>
        <v>46.143485727776294</v>
      </c>
      <c r="W2319">
        <f>IF(ISNUMBER(C2319),C2319,W2318)</f>
        <v>2.33</v>
      </c>
      <c r="Y2319" s="1">
        <f>IF(AND(Q2319&gt;=Chart!$F$2,Q2319&lt;=Chart!$F$3),Q2319,#N/A)</f>
        <v>44797.5625</v>
      </c>
      <c r="Z2319">
        <f>IF(AND(Q2319&gt;=Chart!$F$2,Q2319&lt;=Chart!$F$3),R2319,#N/A)</f>
        <v>44.69091487</v>
      </c>
      <c r="AA2319">
        <f>IF(AND(Q2319&gt;=Chart!$F$2,Q2319&lt;=Chart!$F$3),S2319,#N/A)</f>
        <v>47.826275552135669</v>
      </c>
      <c r="AB2319">
        <f>IF(AND(Q2319&gt;=Chart!$F$2,Q2319&lt;=Chart!$F$3),T2319,#N/A)</f>
        <v>45.960843735803543</v>
      </c>
      <c r="AC2319">
        <f>IF(AND(Q2319&gt;=Chart!$F$2,Q2319&lt;=Chart!$F$3),U2319,#N/A)</f>
        <v>47.258053571499737</v>
      </c>
      <c r="AD2319">
        <f>IF(AND(Q2319&gt;=Chart!$F$2,Q2319&lt;=Chart!$F$3),V2319,#N/A)</f>
        <v>46.143485727776294</v>
      </c>
      <c r="AE2319">
        <f>IF(AND(Q2319&gt;=Chart!$F$2,Q2319&lt;=Chart!$F$3),I2319,#N/A)</f>
        <v>3.2748835679370522E-2</v>
      </c>
      <c r="AF2319">
        <f>IF(AND(Q2319&gt;=Chart!$F$2,Q2319&lt;=Chart!$F$3),H2319/100,#N/A)</f>
        <v>1.55E-2</v>
      </c>
      <c r="AG2319">
        <f>IF(AND(Q2319&gt;=Chart!$F$2,Q2319&lt;=Chart!$F$3),W2319/100,#N/A)</f>
        <v>2.3300000000000001E-2</v>
      </c>
    </row>
    <row r="2320" spans="1:33" x14ac:dyDescent="0.25">
      <c r="A2320">
        <v>1661434200</v>
      </c>
      <c r="B2320">
        <f>INDEX('Daily Data ADJ'!$1:$1048576,MATCH(Calc!$A2320,'Daily Data ADJ'!$A:$A,0),MATCH("SPY, CBOE BZX: Close",'Daily Data ADJ'!$1:$1,0))</f>
        <v>415.88317251000001</v>
      </c>
      <c r="C2320">
        <f>INDEX('Daily Data ADJ'!$1:$1048576,MATCH(Calc!$A2320,'Daily Data ADJ'!$A:$A,0),MATCH("EFFR, FRED: Close",'Daily Data ADJ'!$1:$1,0))</f>
        <v>2.33</v>
      </c>
      <c r="D2320">
        <f>INDEX('Daily Data ADJ'!$1:$1048576,MATCH(Calc!$A2320,'Daily Data ADJ'!$A:$A,1),MATCH("SOFR, FRED: Close",'Daily Data ADJ'!$1:$1,0))</f>
        <v>2.2799999999999998</v>
      </c>
      <c r="E2320">
        <f>INDEX('Daily Data ADJ'!$1:$1048576,MATCH(Calc!$A2320,'Daily Data ADJ'!$A:$A,0),MATCH("UPRO, CBOE BZX: Close",'Daily Data ADJ'!$1:$1,0))</f>
        <v>46.59329168</v>
      </c>
      <c r="F2320">
        <f>INDEX('Daily Data ADJ'!$1:$1048576,MATCH(Calc!$A2320,'Daily Data ADJ'!$A:$A,0),MATCH("ES1!, CME_MINI: Close",'Daily Data ADJ'!$1:$1,0))</f>
        <v>4201</v>
      </c>
      <c r="G2320">
        <f>INDEX('Daily Data ADJ'!$1:$1048576,MATCH(Calc!$A2320,'Daily Data ADJ'!$A:$A,0),MATCH("ES2!, CME_MINI: Close",'Daily Data ADJ'!$1:$1,0))</f>
        <v>4219.25</v>
      </c>
      <c r="H2320">
        <f>INDEX('QUANDL MULTPL SP500_DIV_YIELD_M'!$A:$G,MATCH(Calc!$A2320,'QUANDL MULTPL SP500_DIV_YIELD_M'!$A:$A,1),MATCH('QUANDL MULTPL SP500_DIV_YIELD_M'!$E$1,'QUANDL MULTPL SP500_DIV_YIELD_M'!$A$1:$G$1,0))</f>
        <v>1.55</v>
      </c>
      <c r="I2320" s="5">
        <f t="shared" si="216"/>
        <v>3.2990375975197647E-2</v>
      </c>
      <c r="J2320" s="1">
        <f>A2320/24/60/60+DATE(1970,1,1)</f>
        <v>44798.5625</v>
      </c>
      <c r="K2320" s="3">
        <f t="shared" si="219"/>
        <v>1</v>
      </c>
      <c r="L2320" s="6">
        <f>(1+Chart!$F$4)^(1/(365/K2320))-1</f>
        <v>6.6592785027408397E-5</v>
      </c>
      <c r="M2320" s="6">
        <f t="shared" si="220"/>
        <v>6.3105276288721868E-5</v>
      </c>
      <c r="N2320" s="6">
        <f t="shared" si="221"/>
        <v>8.8929634872281227E-5</v>
      </c>
      <c r="O2320">
        <f>O2319*(B2320/B2319)</f>
        <v>415.88317251000524</v>
      </c>
      <c r="P2320">
        <f t="shared" si="217"/>
        <v>2022</v>
      </c>
      <c r="Q2320" s="1">
        <f t="shared" si="218"/>
        <v>44798.5625</v>
      </c>
      <c r="R2320">
        <f>IF(B2321="",R2319,IF(Q2320&gt;=Chart!$F$2,E2320,0))</f>
        <v>46.59329168</v>
      </c>
      <c r="S2320">
        <f>IF(B2321="",S2319,IFERROR(IF(AND(R2320&gt;0,R2319=0),R2320,(1+(B2321/B2320-1)*Calc!$Z$1)*S2319),0))</f>
        <v>42.969658691175788</v>
      </c>
      <c r="T2320">
        <f>IF(B2321="",T2319,IFERROR(IF(AND(R2320&gt;0,R2319=0),R2320,(1+(B2321/B2320-1)*Calc!$Z$1-L2321)*T2319),0))</f>
        <v>41.290595299160287</v>
      </c>
      <c r="U2320">
        <f>IF(B2321="",U2319,IFERROR(IF(AND(R2320&gt;0,R2319=0),R2320,(1+(B2321/B2320-1)*Calc!$Z$1-M2321*2)*U2319),0))</f>
        <v>42.453173507397182</v>
      </c>
      <c r="V2320">
        <f>IF(B2321="",V2319,IFERROR(IF(AND(R2320&gt;0,R2319=0),R2320,(1+(B2321/B2320-1)*Calc!$Z$1-N2321*2)*V2319),0))</f>
        <v>41.449638304591765</v>
      </c>
      <c r="W2320">
        <f>IF(ISNUMBER(C2320),C2320,W2319)</f>
        <v>2.33</v>
      </c>
      <c r="Y2320" s="1">
        <f>IF(AND(Q2320&gt;=Chart!$F$2,Q2320&lt;=Chart!$F$3),Q2320,#N/A)</f>
        <v>44798.5625</v>
      </c>
      <c r="Z2320">
        <f>IF(AND(Q2320&gt;=Chart!$F$2,Q2320&lt;=Chart!$F$3),R2320,#N/A)</f>
        <v>46.59329168</v>
      </c>
      <c r="AA2320">
        <f>IF(AND(Q2320&gt;=Chart!$F$2,Q2320&lt;=Chart!$F$3),S2320,#N/A)</f>
        <v>42.969658691175788</v>
      </c>
      <c r="AB2320">
        <f>IF(AND(Q2320&gt;=Chart!$F$2,Q2320&lt;=Chart!$F$3),T2320,#N/A)</f>
        <v>41.290595299160287</v>
      </c>
      <c r="AC2320">
        <f>IF(AND(Q2320&gt;=Chart!$F$2,Q2320&lt;=Chart!$F$3),U2320,#N/A)</f>
        <v>42.453173507397182</v>
      </c>
      <c r="AD2320">
        <f>IF(AND(Q2320&gt;=Chart!$F$2,Q2320&lt;=Chart!$F$3),V2320,#N/A)</f>
        <v>41.449638304591765</v>
      </c>
      <c r="AE2320">
        <f>IF(AND(Q2320&gt;=Chart!$F$2,Q2320&lt;=Chart!$F$3),I2320,#N/A)</f>
        <v>3.2990375975197647E-2</v>
      </c>
      <c r="AF2320">
        <f>IF(AND(Q2320&gt;=Chart!$F$2,Q2320&lt;=Chart!$F$3),H2320/100,#N/A)</f>
        <v>1.55E-2</v>
      </c>
      <c r="AG2320">
        <f>IF(AND(Q2320&gt;=Chart!$F$2,Q2320&lt;=Chart!$F$3),W2320/100,#N/A)</f>
        <v>2.3300000000000001E-2</v>
      </c>
    </row>
    <row r="2321" spans="1:33" x14ac:dyDescent="0.25">
      <c r="A2321">
        <v>1661520600</v>
      </c>
      <c r="B2321">
        <f>INDEX('Daily Data ADJ'!$1:$1048576,MATCH(Calc!$A2321,'Daily Data ADJ'!$A:$A,0),MATCH("SPY, CBOE BZX: Close",'Daily Data ADJ'!$1:$1,0))</f>
        <v>401.80593704</v>
      </c>
      <c r="C2321">
        <f>INDEX('Daily Data ADJ'!$1:$1048576,MATCH(Calc!$A2321,'Daily Data ADJ'!$A:$A,0),MATCH("EFFR, FRED: Close",'Daily Data ADJ'!$1:$1,0))</f>
        <v>2.33</v>
      </c>
      <c r="D2321">
        <f>INDEX('Daily Data ADJ'!$1:$1048576,MATCH(Calc!$A2321,'Daily Data ADJ'!$A:$A,1),MATCH("SOFR, FRED: Close",'Daily Data ADJ'!$1:$1,0))</f>
        <v>2.2799999999999998</v>
      </c>
      <c r="E2321">
        <f>INDEX('Daily Data ADJ'!$1:$1048576,MATCH(Calc!$A2321,'Daily Data ADJ'!$A:$A,0),MATCH("UPRO, CBOE BZX: Close",'Daily Data ADJ'!$1:$1,0))</f>
        <v>41.832369610000001</v>
      </c>
      <c r="F2321">
        <f>INDEX('Daily Data ADJ'!$1:$1048576,MATCH(Calc!$A2321,'Daily Data ADJ'!$A:$A,0),MATCH("ES1!, CME_MINI: Close",'Daily Data ADJ'!$1:$1,0))</f>
        <v>4059.5</v>
      </c>
      <c r="G2321">
        <f>INDEX('Daily Data ADJ'!$1:$1048576,MATCH(Calc!$A2321,'Daily Data ADJ'!$A:$A,0),MATCH("ES2!, CME_MINI: Close",'Daily Data ADJ'!$1:$1,0))</f>
        <v>4076.75</v>
      </c>
      <c r="H2321">
        <f>INDEX('QUANDL MULTPL SP500_DIV_YIELD_M'!$A:$G,MATCH(Calc!$A2321,'QUANDL MULTPL SP500_DIV_YIELD_M'!$A:$A,1),MATCH('QUANDL MULTPL SP500_DIV_YIELD_M'!$E$1,'QUANDL MULTPL SP500_DIV_YIELD_M'!$A$1:$G$1,0))</f>
        <v>1.55</v>
      </c>
      <c r="I2321" s="5">
        <f t="shared" si="216"/>
        <v>3.2605813257895841E-2</v>
      </c>
      <c r="J2321" s="1">
        <f>A2321/24/60/60+DATE(1970,1,1)</f>
        <v>44799.5625</v>
      </c>
      <c r="K2321" s="3">
        <f t="shared" si="219"/>
        <v>1</v>
      </c>
      <c r="L2321" s="6">
        <f>(1+Chart!$F$4)^(1/(365/K2321))-1</f>
        <v>6.6592785027408397E-5</v>
      </c>
      <c r="M2321" s="6">
        <f t="shared" si="220"/>
        <v>6.3105276288721868E-5</v>
      </c>
      <c r="N2321" s="6">
        <f t="shared" si="221"/>
        <v>8.7909406754294039E-5</v>
      </c>
      <c r="O2321">
        <f>O2320*(B2321/B2320)</f>
        <v>401.80593704000506</v>
      </c>
      <c r="P2321">
        <f t="shared" si="217"/>
        <v>2022</v>
      </c>
      <c r="Q2321" s="1">
        <f t="shared" si="218"/>
        <v>44799.5625</v>
      </c>
      <c r="R2321">
        <f>IF(B2322="",R2320,IF(Q2321&gt;=Chart!$F$2,E2321,0))</f>
        <v>41.832369610000001</v>
      </c>
      <c r="S2321">
        <f>IF(B2322="",S2320,IFERROR(IF(AND(R2321&gt;0,R2320=0),R2321,(1+(B2322/B2321-1)*Calc!$Z$1)*S2320),0))</f>
        <v>42.117283829463688</v>
      </c>
      <c r="T2321">
        <f>IF(B2322="",T2320,IFERROR(IF(AND(R2321&gt;0,R2320=0),R2321,(1+(B2322/B2321-1)*Calc!$Z$1-L2322)*T2320),0))</f>
        <v>40.463277944283128</v>
      </c>
      <c r="U2321">
        <f>IF(B2322="",U2320,IFERROR(IF(AND(R2321&gt;0,R2320=0),R2321,(1+(B2322/B2321-1)*Calc!$Z$1-M2322*2)*U2320),0))</f>
        <v>41.594968861057048</v>
      </c>
      <c r="V2321">
        <f>IF(B2322="",V2320,IFERROR(IF(AND(R2321&gt;0,R2320=0),R2321,(1+(B2322/B2321-1)*Calc!$Z$1-N2322*2)*V2320),0))</f>
        <v>40.605471160233854</v>
      </c>
      <c r="W2321">
        <f>IF(ISNUMBER(C2321),C2321,W2320)</f>
        <v>2.33</v>
      </c>
      <c r="Y2321" s="1">
        <f>IF(AND(Q2321&gt;=Chart!$F$2,Q2321&lt;=Chart!$F$3),Q2321,#N/A)</f>
        <v>44799.5625</v>
      </c>
      <c r="Z2321">
        <f>IF(AND(Q2321&gt;=Chart!$F$2,Q2321&lt;=Chart!$F$3),R2321,#N/A)</f>
        <v>41.832369610000001</v>
      </c>
      <c r="AA2321">
        <f>IF(AND(Q2321&gt;=Chart!$F$2,Q2321&lt;=Chart!$F$3),S2321,#N/A)</f>
        <v>42.117283829463688</v>
      </c>
      <c r="AB2321">
        <f>IF(AND(Q2321&gt;=Chart!$F$2,Q2321&lt;=Chart!$F$3),T2321,#N/A)</f>
        <v>40.463277944283128</v>
      </c>
      <c r="AC2321">
        <f>IF(AND(Q2321&gt;=Chart!$F$2,Q2321&lt;=Chart!$F$3),U2321,#N/A)</f>
        <v>41.594968861057048</v>
      </c>
      <c r="AD2321">
        <f>IF(AND(Q2321&gt;=Chart!$F$2,Q2321&lt;=Chart!$F$3),V2321,#N/A)</f>
        <v>40.605471160233854</v>
      </c>
      <c r="AE2321">
        <f>IF(AND(Q2321&gt;=Chart!$F$2,Q2321&lt;=Chart!$F$3),I2321,#N/A)</f>
        <v>3.2605813257895841E-2</v>
      </c>
      <c r="AF2321">
        <f>IF(AND(Q2321&gt;=Chart!$F$2,Q2321&lt;=Chart!$F$3),H2321/100,#N/A)</f>
        <v>1.55E-2</v>
      </c>
      <c r="AG2321">
        <f>IF(AND(Q2321&gt;=Chart!$F$2,Q2321&lt;=Chart!$F$3),W2321/100,#N/A)</f>
        <v>2.3300000000000001E-2</v>
      </c>
    </row>
    <row r="2322" spans="1:33" x14ac:dyDescent="0.25">
      <c r="A2322">
        <v>1661779800</v>
      </c>
      <c r="B2322">
        <f>INDEX('Daily Data ADJ'!$1:$1048576,MATCH(Calc!$A2322,'Daily Data ADJ'!$A:$A,0),MATCH("SPY, CBOE BZX: Close",'Daily Data ADJ'!$1:$1,0))</f>
        <v>399.14910669</v>
      </c>
      <c r="C2322">
        <f>INDEX('Daily Data ADJ'!$1:$1048576,MATCH(Calc!$A2322,'Daily Data ADJ'!$A:$A,0),MATCH("EFFR, FRED: Close",'Daily Data ADJ'!$1:$1,0))</f>
        <v>2.33</v>
      </c>
      <c r="D2322">
        <f>INDEX('Daily Data ADJ'!$1:$1048576,MATCH(Calc!$A2322,'Daily Data ADJ'!$A:$A,1),MATCH("SOFR, FRED: Close",'Daily Data ADJ'!$1:$1,0))</f>
        <v>2.2799999999999998</v>
      </c>
      <c r="E2322">
        <f>INDEX('Daily Data ADJ'!$1:$1048576,MATCH(Calc!$A2322,'Daily Data ADJ'!$A:$A,0),MATCH("UPRO, CBOE BZX: Close",'Daily Data ADJ'!$1:$1,0))</f>
        <v>41.015642389999996</v>
      </c>
      <c r="F2322">
        <f>INDEX('Daily Data ADJ'!$1:$1048576,MATCH(Calc!$A2322,'Daily Data ADJ'!$A:$A,0),MATCH("ES1!, CME_MINI: Close",'Daily Data ADJ'!$1:$1,0))</f>
        <v>4031.25</v>
      </c>
      <c r="G2322">
        <f>INDEX('Daily Data ADJ'!$1:$1048576,MATCH(Calc!$A2322,'Daily Data ADJ'!$A:$A,0),MATCH("ES2!, CME_MINI: Close",'Daily Data ADJ'!$1:$1,0))</f>
        <v>4048.5</v>
      </c>
      <c r="H2322">
        <f>INDEX('QUANDL MULTPL SP500_DIV_YIELD_M'!$A:$G,MATCH(Calc!$A2322,'QUANDL MULTPL SP500_DIV_YIELD_M'!$A:$A,1),MATCH('QUANDL MULTPL SP500_DIV_YIELD_M'!$E$1,'QUANDL MULTPL SP500_DIV_YIELD_M'!$A$1:$G$1,0))</f>
        <v>1.55</v>
      </c>
      <c r="I2322" s="5">
        <f t="shared" si="216"/>
        <v>3.2726455440055854E-2</v>
      </c>
      <c r="J2322" s="1">
        <f>A2322/24/60/60+DATE(1970,1,1)</f>
        <v>44802.5625</v>
      </c>
      <c r="K2322" s="3">
        <f t="shared" si="219"/>
        <v>3</v>
      </c>
      <c r="L2322" s="6">
        <f>(1+Chart!$F$4)^(1/(365/K2322))-1</f>
        <v>1.9979165917494157E-4</v>
      </c>
      <c r="M2322" s="6">
        <f t="shared" si="220"/>
        <v>1.8932777594482531E-4</v>
      </c>
      <c r="N2322" s="6">
        <f t="shared" si="221"/>
        <v>2.647118719816266E-4</v>
      </c>
      <c r="O2322">
        <f>O2321*(B2322/B2321)</f>
        <v>399.14910669000506</v>
      </c>
      <c r="P2322">
        <f t="shared" si="217"/>
        <v>2022</v>
      </c>
      <c r="Q2322" s="1">
        <f t="shared" si="218"/>
        <v>44802.5625</v>
      </c>
      <c r="R2322">
        <f>IF(B2323="",R2321,IF(Q2322&gt;=Chart!$F$2,E2322,0))</f>
        <v>41.015642389999996</v>
      </c>
      <c r="S2322">
        <f>IF(B2323="",S2321,IFERROR(IF(AND(R2322&gt;0,R2321=0),R2322,(1+(B2323/B2322-1)*Calc!$Z$1)*S2321),0))</f>
        <v>40.730215841556458</v>
      </c>
      <c r="T2322">
        <f>IF(B2323="",T2321,IFERROR(IF(AND(R2322&gt;0,R2321=0),R2322,(1+(B2323/B2322-1)*Calc!$Z$1-L2323)*T2321),0))</f>
        <v>39.127987534812711</v>
      </c>
      <c r="U2322">
        <f>IF(B2323="",U2321,IFERROR(IF(AND(R2322&gt;0,R2321=0),R2322,(1+(B2323/B2322-1)*Calc!$Z$1-M2323*2)*U2321),0))</f>
        <v>40.219852789574453</v>
      </c>
      <c r="V2322">
        <f>IF(B2323="",V2321,IFERROR(IF(AND(R2322&gt;0,R2321=0),R2322,(1+(B2323/B2322-1)*Calc!$Z$1-N2323*2)*V2321),0))</f>
        <v>39.261040943478029</v>
      </c>
      <c r="W2322">
        <f>IF(ISNUMBER(C2322),C2322,W2321)</f>
        <v>2.33</v>
      </c>
      <c r="Y2322" s="1">
        <f>IF(AND(Q2322&gt;=Chart!$F$2,Q2322&lt;=Chart!$F$3),Q2322,#N/A)</f>
        <v>44802.5625</v>
      </c>
      <c r="Z2322">
        <f>IF(AND(Q2322&gt;=Chart!$F$2,Q2322&lt;=Chart!$F$3),R2322,#N/A)</f>
        <v>41.015642389999996</v>
      </c>
      <c r="AA2322">
        <f>IF(AND(Q2322&gt;=Chart!$F$2,Q2322&lt;=Chart!$F$3),S2322,#N/A)</f>
        <v>40.730215841556458</v>
      </c>
      <c r="AB2322">
        <f>IF(AND(Q2322&gt;=Chart!$F$2,Q2322&lt;=Chart!$F$3),T2322,#N/A)</f>
        <v>39.127987534812711</v>
      </c>
      <c r="AC2322">
        <f>IF(AND(Q2322&gt;=Chart!$F$2,Q2322&lt;=Chart!$F$3),U2322,#N/A)</f>
        <v>40.219852789574453</v>
      </c>
      <c r="AD2322">
        <f>IF(AND(Q2322&gt;=Chart!$F$2,Q2322&lt;=Chart!$F$3),V2322,#N/A)</f>
        <v>39.261040943478029</v>
      </c>
      <c r="AE2322">
        <f>IF(AND(Q2322&gt;=Chart!$F$2,Q2322&lt;=Chart!$F$3),I2322,#N/A)</f>
        <v>3.2726455440055854E-2</v>
      </c>
      <c r="AF2322">
        <f>IF(AND(Q2322&gt;=Chart!$F$2,Q2322&lt;=Chart!$F$3),H2322/100,#N/A)</f>
        <v>1.55E-2</v>
      </c>
      <c r="AG2322">
        <f>IF(AND(Q2322&gt;=Chart!$F$2,Q2322&lt;=Chart!$F$3),W2322/100,#N/A)</f>
        <v>2.3300000000000001E-2</v>
      </c>
    </row>
    <row r="2323" spans="1:33" x14ac:dyDescent="0.25">
      <c r="A2323">
        <v>1661866200</v>
      </c>
      <c r="B2323">
        <f>INDEX('Daily Data ADJ'!$1:$1048576,MATCH(Calc!$A2323,'Daily Data ADJ'!$A:$A,0),MATCH("SPY, CBOE BZX: Close",'Daily Data ADJ'!$1:$1,0))</f>
        <v>394.76731931</v>
      </c>
      <c r="C2323">
        <f>INDEX('Daily Data ADJ'!$1:$1048576,MATCH(Calc!$A2323,'Daily Data ADJ'!$A:$A,0),MATCH("EFFR, FRED: Close",'Daily Data ADJ'!$1:$1,0))</f>
        <v>2.33</v>
      </c>
      <c r="D2323">
        <f>INDEX('Daily Data ADJ'!$1:$1048576,MATCH(Calc!$A2323,'Daily Data ADJ'!$A:$A,1),MATCH("SOFR, FRED: Close",'Daily Data ADJ'!$1:$1,0))</f>
        <v>2.29</v>
      </c>
      <c r="E2323">
        <f>INDEX('Daily Data ADJ'!$1:$1048576,MATCH(Calc!$A2323,'Daily Data ADJ'!$A:$A,0),MATCH("UPRO, CBOE BZX: Close",'Daily Data ADJ'!$1:$1,0))</f>
        <v>39.641150250000003</v>
      </c>
      <c r="F2323">
        <f>INDEX('Daily Data ADJ'!$1:$1048576,MATCH(Calc!$A2323,'Daily Data ADJ'!$A:$A,0),MATCH("ES1!, CME_MINI: Close",'Daily Data ADJ'!$1:$1,0))</f>
        <v>3987.5</v>
      </c>
      <c r="G2323">
        <f>INDEX('Daily Data ADJ'!$1:$1048576,MATCH(Calc!$A2323,'Daily Data ADJ'!$A:$A,0),MATCH("ES2!, CME_MINI: Close",'Daily Data ADJ'!$1:$1,0))</f>
        <v>4004.5</v>
      </c>
      <c r="H2323">
        <f>INDEX('QUANDL MULTPL SP500_DIV_YIELD_M'!$A:$G,MATCH(Calc!$A2323,'QUANDL MULTPL SP500_DIV_YIELD_M'!$A:$A,1),MATCH('QUANDL MULTPL SP500_DIV_YIELD_M'!$E$1,'QUANDL MULTPL SP500_DIV_YIELD_M'!$A$1:$G$1,0))</f>
        <v>1.55</v>
      </c>
      <c r="I2323" s="5">
        <f t="shared" si="216"/>
        <v>3.2662657357791211E-2</v>
      </c>
      <c r="J2323" s="1">
        <f>A2323/24/60/60+DATE(1970,1,1)</f>
        <v>44803.5625</v>
      </c>
      <c r="K2323" s="3">
        <f t="shared" si="219"/>
        <v>1</v>
      </c>
      <c r="L2323" s="6">
        <f>(1+Chart!$F$4)^(1/(365/K2323))-1</f>
        <v>6.6592785027408397E-5</v>
      </c>
      <c r="M2323" s="6">
        <f t="shared" si="220"/>
        <v>6.3105276288721868E-5</v>
      </c>
      <c r="N2323" s="6">
        <f t="shared" si="221"/>
        <v>8.8060235534870301E-5</v>
      </c>
      <c r="O2323">
        <f>O2322*(B2323/B2322)</f>
        <v>394.76731931000501</v>
      </c>
      <c r="P2323">
        <f t="shared" si="217"/>
        <v>2022</v>
      </c>
      <c r="Q2323" s="1">
        <f t="shared" si="218"/>
        <v>44803.5625</v>
      </c>
      <c r="R2323">
        <f>IF(B2324="",R2322,IF(Q2323&gt;=Chart!$F$2,E2323,0))</f>
        <v>39.641150250000003</v>
      </c>
      <c r="S2323">
        <f>IF(B2324="",S2322,IFERROR(IF(AND(R2323&gt;0,R2322=0),R2323,(1+(B2324/B2323-1)*Calc!$Z$1)*S2322),0))</f>
        <v>39.800461033411942</v>
      </c>
      <c r="T2323">
        <f>IF(B2324="",T2322,IFERROR(IF(AND(R2323&gt;0,R2322=0),R2323,(1+(B2324/B2323-1)*Calc!$Z$1-L2324)*T2322),0))</f>
        <v>38.232201393321098</v>
      </c>
      <c r="U2323">
        <f>IF(B2324="",U2322,IFERROR(IF(AND(R2323&gt;0,R2322=0),R2323,(1+(B2324/B2323-1)*Calc!$Z$1-M2324*2)*U2322),0))</f>
        <v>39.296671946298666</v>
      </c>
      <c r="V2323">
        <f>IF(B2324="",V2322,IFERROR(IF(AND(R2323&gt;0,R2322=0),R2323,(1+(B2324/B2323-1)*Calc!$Z$1-N2324*2)*V2322),0))</f>
        <v>38.35791284416927</v>
      </c>
      <c r="W2323">
        <f>IF(ISNUMBER(C2323),C2323,W2322)</f>
        <v>2.33</v>
      </c>
      <c r="Y2323" s="1">
        <f>IF(AND(Q2323&gt;=Chart!$F$2,Q2323&lt;=Chart!$F$3),Q2323,#N/A)</f>
        <v>44803.5625</v>
      </c>
      <c r="Z2323">
        <f>IF(AND(Q2323&gt;=Chart!$F$2,Q2323&lt;=Chart!$F$3),R2323,#N/A)</f>
        <v>39.641150250000003</v>
      </c>
      <c r="AA2323">
        <f>IF(AND(Q2323&gt;=Chart!$F$2,Q2323&lt;=Chart!$F$3),S2323,#N/A)</f>
        <v>39.800461033411942</v>
      </c>
      <c r="AB2323">
        <f>IF(AND(Q2323&gt;=Chart!$F$2,Q2323&lt;=Chart!$F$3),T2323,#N/A)</f>
        <v>38.232201393321098</v>
      </c>
      <c r="AC2323">
        <f>IF(AND(Q2323&gt;=Chart!$F$2,Q2323&lt;=Chart!$F$3),U2323,#N/A)</f>
        <v>39.296671946298666</v>
      </c>
      <c r="AD2323">
        <f>IF(AND(Q2323&gt;=Chart!$F$2,Q2323&lt;=Chart!$F$3),V2323,#N/A)</f>
        <v>38.35791284416927</v>
      </c>
      <c r="AE2323">
        <f>IF(AND(Q2323&gt;=Chart!$F$2,Q2323&lt;=Chart!$F$3),I2323,#N/A)</f>
        <v>3.2662657357791211E-2</v>
      </c>
      <c r="AF2323">
        <f>IF(AND(Q2323&gt;=Chart!$F$2,Q2323&lt;=Chart!$F$3),H2323/100,#N/A)</f>
        <v>1.55E-2</v>
      </c>
      <c r="AG2323">
        <f>IF(AND(Q2323&gt;=Chart!$F$2,Q2323&lt;=Chart!$F$3),W2323/100,#N/A)</f>
        <v>2.3300000000000001E-2</v>
      </c>
    </row>
    <row r="2324" spans="1:33" x14ac:dyDescent="0.25">
      <c r="A2324">
        <v>1661952600</v>
      </c>
      <c r="B2324">
        <f>INDEX('Daily Data ADJ'!$1:$1048576,MATCH(Calc!$A2324,'Daily Data ADJ'!$A:$A,0),MATCH("SPY, CBOE BZX: Close",'Daily Data ADJ'!$1:$1,0))</f>
        <v>391.76351484000003</v>
      </c>
      <c r="C2324">
        <f>INDEX('Daily Data ADJ'!$1:$1048576,MATCH(Calc!$A2324,'Daily Data ADJ'!$A:$A,0),MATCH("EFFR, FRED: Close",'Daily Data ADJ'!$1:$1,0))</f>
        <v>2.33</v>
      </c>
      <c r="D2324">
        <f>INDEX('Daily Data ADJ'!$1:$1048576,MATCH(Calc!$A2324,'Daily Data ADJ'!$A:$A,1),MATCH("SOFR, FRED: Close",'Daily Data ADJ'!$1:$1,0))</f>
        <v>2.29</v>
      </c>
      <c r="E2324">
        <f>INDEX('Daily Data ADJ'!$1:$1048576,MATCH(Calc!$A2324,'Daily Data ADJ'!$A:$A,0),MATCH("UPRO, CBOE BZX: Close",'Daily Data ADJ'!$1:$1,0))</f>
        <v>38.714862070000002</v>
      </c>
      <c r="F2324">
        <f>INDEX('Daily Data ADJ'!$1:$1048576,MATCH(Calc!$A2324,'Daily Data ADJ'!$A:$A,0),MATCH("ES1!, CME_MINI: Close",'Daily Data ADJ'!$1:$1,0))</f>
        <v>3956.5</v>
      </c>
      <c r="G2324">
        <f>INDEX('Daily Data ADJ'!$1:$1048576,MATCH(Calc!$A2324,'Daily Data ADJ'!$A:$A,0),MATCH("ES2!, CME_MINI: Close",'Daily Data ADJ'!$1:$1,0))</f>
        <v>3973.25</v>
      </c>
      <c r="H2324">
        <f>INDEX('QUANDL MULTPL SP500_DIV_YIELD_M'!$A:$G,MATCH(Calc!$A2324,'QUANDL MULTPL SP500_DIV_YIELD_M'!$A:$A,1),MATCH('QUANDL MULTPL SP500_DIV_YIELD_M'!$E$1,'QUANDL MULTPL SP500_DIV_YIELD_M'!$A$1:$G$1,0))</f>
        <v>1.56</v>
      </c>
      <c r="I2324" s="5">
        <f t="shared" si="216"/>
        <v>3.2641999961285639E-2</v>
      </c>
      <c r="J2324" s="1">
        <f>A2324/24/60/60+DATE(1970,1,1)</f>
        <v>44804.5625</v>
      </c>
      <c r="K2324" s="3">
        <f t="shared" si="219"/>
        <v>1</v>
      </c>
      <c r="L2324" s="6">
        <f>(1+Chart!$F$4)^(1/(365/K2324))-1</f>
        <v>6.6592785027408397E-5</v>
      </c>
      <c r="M2324" s="6">
        <f t="shared" si="220"/>
        <v>6.3105276288721868E-5</v>
      </c>
      <c r="N2324" s="6">
        <f t="shared" si="221"/>
        <v>8.800542464881822E-5</v>
      </c>
      <c r="O2324">
        <f>O2323*(B2324/B2323)</f>
        <v>391.76351484000497</v>
      </c>
      <c r="P2324">
        <f t="shared" si="217"/>
        <v>2022</v>
      </c>
      <c r="Q2324" s="1">
        <f t="shared" si="218"/>
        <v>44804.5625</v>
      </c>
      <c r="R2324">
        <f>IF(B2325="",R2323,IF(Q2324&gt;=Chart!$F$2,E2324,0))</f>
        <v>38.714862070000002</v>
      </c>
      <c r="S2324">
        <f>IF(B2325="",S2323,IFERROR(IF(AND(R2324&gt;0,R2323=0),R2324,(1+(B2325/B2324-1)*Calc!$Z$1)*S2323),0))</f>
        <v>40.175119962140961</v>
      </c>
      <c r="T2324">
        <f>IF(B2325="",T2323,IFERROR(IF(AND(R2324&gt;0,R2323=0),R2324,(1+(B2325/B2324-1)*Calc!$Z$1-L2325)*T2323),0))</f>
        <v>38.589551627989522</v>
      </c>
      <c r="U2324">
        <f>IF(B2325="",U2323,IFERROR(IF(AND(R2324&gt;0,R2323=0),R2324,(1+(B2325/B2324-1)*Calc!$Z$1-M2325*2)*U2323),0))</f>
        <v>39.661628836093485</v>
      </c>
      <c r="V2324">
        <f>IF(B2325="",V2323,IFERROR(IF(AND(R2324&gt;0,R2323=0),R2324,(1+(B2325/B2324-1)*Calc!$Z$1-N2325*2)*V2323),0))</f>
        <v>38.71220197305621</v>
      </c>
      <c r="W2324">
        <f>IF(ISNUMBER(C2324),C2324,W2323)</f>
        <v>2.33</v>
      </c>
      <c r="Y2324" s="1">
        <f>IF(AND(Q2324&gt;=Chart!$F$2,Q2324&lt;=Chart!$F$3),Q2324,#N/A)</f>
        <v>44804.5625</v>
      </c>
      <c r="Z2324">
        <f>IF(AND(Q2324&gt;=Chart!$F$2,Q2324&lt;=Chart!$F$3),R2324,#N/A)</f>
        <v>38.714862070000002</v>
      </c>
      <c r="AA2324">
        <f>IF(AND(Q2324&gt;=Chart!$F$2,Q2324&lt;=Chart!$F$3),S2324,#N/A)</f>
        <v>40.175119962140961</v>
      </c>
      <c r="AB2324">
        <f>IF(AND(Q2324&gt;=Chart!$F$2,Q2324&lt;=Chart!$F$3),T2324,#N/A)</f>
        <v>38.589551627989522</v>
      </c>
      <c r="AC2324">
        <f>IF(AND(Q2324&gt;=Chart!$F$2,Q2324&lt;=Chart!$F$3),U2324,#N/A)</f>
        <v>39.661628836093485</v>
      </c>
      <c r="AD2324">
        <f>IF(AND(Q2324&gt;=Chart!$F$2,Q2324&lt;=Chart!$F$3),V2324,#N/A)</f>
        <v>38.71220197305621</v>
      </c>
      <c r="AE2324">
        <f>IF(AND(Q2324&gt;=Chart!$F$2,Q2324&lt;=Chart!$F$3),I2324,#N/A)</f>
        <v>3.2641999961285639E-2</v>
      </c>
      <c r="AF2324">
        <f>IF(AND(Q2324&gt;=Chart!$F$2,Q2324&lt;=Chart!$F$3),H2324/100,#N/A)</f>
        <v>1.5600000000000001E-2</v>
      </c>
      <c r="AG2324">
        <f>IF(AND(Q2324&gt;=Chart!$F$2,Q2324&lt;=Chart!$F$3),W2324/100,#N/A)</f>
        <v>2.3300000000000001E-2</v>
      </c>
    </row>
    <row r="2325" spans="1:33" x14ac:dyDescent="0.25">
      <c r="A2325">
        <v>1662039000</v>
      </c>
      <c r="B2325">
        <f>INDEX('Daily Data ADJ'!$1:$1048576,MATCH(Calc!$A2325,'Daily Data ADJ'!$A:$A,0),MATCH("SPY, CBOE BZX: Close",'Daily Data ADJ'!$1:$1,0))</f>
        <v>392.99279455999999</v>
      </c>
      <c r="C2325">
        <f>INDEX('Daily Data ADJ'!$1:$1048576,MATCH(Calc!$A2325,'Daily Data ADJ'!$A:$A,0),MATCH("EFFR, FRED: Close",'Daily Data ADJ'!$1:$1,0))</f>
        <v>2.33</v>
      </c>
      <c r="D2325">
        <f>INDEX('Daily Data ADJ'!$1:$1048576,MATCH(Calc!$A2325,'Daily Data ADJ'!$A:$A,1),MATCH("SOFR, FRED: Close",'Daily Data ADJ'!$1:$1,0))</f>
        <v>2.29</v>
      </c>
      <c r="E2325">
        <f>INDEX('Daily Data ADJ'!$1:$1048576,MATCH(Calc!$A2325,'Daily Data ADJ'!$A:$A,0),MATCH("UPRO, CBOE BZX: Close",'Daily Data ADJ'!$1:$1,0))</f>
        <v>39.053505059999999</v>
      </c>
      <c r="F2325">
        <f>INDEX('Daily Data ADJ'!$1:$1048576,MATCH(Calc!$A2325,'Daily Data ADJ'!$A:$A,0),MATCH("ES1!, CME_MINI: Close",'Daily Data ADJ'!$1:$1,0))</f>
        <v>3968.75</v>
      </c>
      <c r="G2325">
        <f>INDEX('Daily Data ADJ'!$1:$1048576,MATCH(Calc!$A2325,'Daily Data ADJ'!$A:$A,0),MATCH("ES2!, CME_MINI: Close",'Daily Data ADJ'!$1:$1,0))</f>
        <v>3985.25</v>
      </c>
      <c r="H2325">
        <f>INDEX('QUANDL MULTPL SP500_DIV_YIELD_M'!$A:$G,MATCH(Calc!$A2325,'QUANDL MULTPL SP500_DIV_YIELD_M'!$A:$A,1),MATCH('QUANDL MULTPL SP500_DIV_YIELD_M'!$E$1,'QUANDL MULTPL SP500_DIV_YIELD_M'!$A$1:$G$1,0))</f>
        <v>1.61</v>
      </c>
      <c r="I2325" s="5">
        <f t="shared" si="216"/>
        <v>3.2833916856262135E-2</v>
      </c>
      <c r="J2325" s="1">
        <f>A2325/24/60/60+DATE(1970,1,1)</f>
        <v>44805.5625</v>
      </c>
      <c r="K2325" s="3">
        <f t="shared" si="219"/>
        <v>1</v>
      </c>
      <c r="L2325" s="6">
        <f>(1+Chart!$F$4)^(1/(365/K2325))-1</f>
        <v>6.6592785027408397E-5</v>
      </c>
      <c r="M2325" s="6">
        <f t="shared" si="220"/>
        <v>6.3105276288721868E-5</v>
      </c>
      <c r="N2325" s="6">
        <f t="shared" si="221"/>
        <v>8.8514601363609557E-5</v>
      </c>
      <c r="O2325">
        <f>O2324*(B2325/B2324)</f>
        <v>392.992794560005</v>
      </c>
      <c r="P2325">
        <f t="shared" si="217"/>
        <v>2022</v>
      </c>
      <c r="Q2325" s="1">
        <f t="shared" si="218"/>
        <v>44805.5625</v>
      </c>
      <c r="R2325">
        <f>IF(B2326="",R2324,IF(Q2325&gt;=Chart!$F$2,E2325,0))</f>
        <v>39.053505059999999</v>
      </c>
      <c r="S2325">
        <f>IF(B2326="",S2324,IFERROR(IF(AND(R2325&gt;0,R2324=0),R2325,(1+(B2326/B2325-1)*Calc!$Z$1)*S2324),0))</f>
        <v>38.904255716472797</v>
      </c>
      <c r="T2325">
        <f>IF(B2326="",T2324,IFERROR(IF(AND(R2325&gt;0,R2324=0),R2325,(1+(B2326/B2325-1)*Calc!$Z$1-L2326)*T2324),0))</f>
        <v>37.366274064260985</v>
      </c>
      <c r="U2325">
        <f>IF(B2326="",U2324,IFERROR(IF(AND(R2325&gt;0,R2324=0),R2325,(1+(B2326/B2325-1)*Calc!$Z$1-M2326*2)*U2324),0))</f>
        <v>38.402002198888312</v>
      </c>
      <c r="V2325">
        <f>IF(B2326="",V2324,IFERROR(IF(AND(R2325&gt;0,R2324=0),R2325,(1+(B2326/B2325-1)*Calc!$Z$1-N2326*2)*V2324),0))</f>
        <v>37.480828183791004</v>
      </c>
      <c r="W2325">
        <f>IF(ISNUMBER(C2325),C2325,W2324)</f>
        <v>2.33</v>
      </c>
      <c r="Y2325" s="1">
        <f>IF(AND(Q2325&gt;=Chart!$F$2,Q2325&lt;=Chart!$F$3),Q2325,#N/A)</f>
        <v>44805.5625</v>
      </c>
      <c r="Z2325">
        <f>IF(AND(Q2325&gt;=Chart!$F$2,Q2325&lt;=Chart!$F$3),R2325,#N/A)</f>
        <v>39.053505059999999</v>
      </c>
      <c r="AA2325">
        <f>IF(AND(Q2325&gt;=Chart!$F$2,Q2325&lt;=Chart!$F$3),S2325,#N/A)</f>
        <v>38.904255716472797</v>
      </c>
      <c r="AB2325">
        <f>IF(AND(Q2325&gt;=Chart!$F$2,Q2325&lt;=Chart!$F$3),T2325,#N/A)</f>
        <v>37.366274064260985</v>
      </c>
      <c r="AC2325">
        <f>IF(AND(Q2325&gt;=Chart!$F$2,Q2325&lt;=Chart!$F$3),U2325,#N/A)</f>
        <v>38.402002198888312</v>
      </c>
      <c r="AD2325">
        <f>IF(AND(Q2325&gt;=Chart!$F$2,Q2325&lt;=Chart!$F$3),V2325,#N/A)</f>
        <v>37.480828183791004</v>
      </c>
      <c r="AE2325">
        <f>IF(AND(Q2325&gt;=Chart!$F$2,Q2325&lt;=Chart!$F$3),I2325,#N/A)</f>
        <v>3.2833916856262135E-2</v>
      </c>
      <c r="AF2325">
        <f>IF(AND(Q2325&gt;=Chart!$F$2,Q2325&lt;=Chart!$F$3),H2325/100,#N/A)</f>
        <v>1.61E-2</v>
      </c>
      <c r="AG2325">
        <f>IF(AND(Q2325&gt;=Chart!$F$2,Q2325&lt;=Chart!$F$3),W2325/100,#N/A)</f>
        <v>2.3300000000000001E-2</v>
      </c>
    </row>
    <row r="2326" spans="1:33" x14ac:dyDescent="0.25">
      <c r="A2326">
        <v>1662125400</v>
      </c>
      <c r="B2326">
        <f>INDEX('Daily Data ADJ'!$1:$1048576,MATCH(Calc!$A2326,'Daily Data ADJ'!$A:$A,0),MATCH("SPY, CBOE BZX: Close",'Daily Data ADJ'!$1:$1,0))</f>
        <v>388.84893228999999</v>
      </c>
      <c r="C2326">
        <f>INDEX('Daily Data ADJ'!$1:$1048576,MATCH(Calc!$A2326,'Daily Data ADJ'!$A:$A,0),MATCH("EFFR, FRED: Close",'Daily Data ADJ'!$1:$1,0))</f>
        <v>2.33</v>
      </c>
      <c r="D2326">
        <f>INDEX('Daily Data ADJ'!$1:$1048576,MATCH(Calc!$A2326,'Daily Data ADJ'!$A:$A,1),MATCH("SOFR, FRED: Close",'Daily Data ADJ'!$1:$1,0))</f>
        <v>2.29</v>
      </c>
      <c r="E2326">
        <f>INDEX('Daily Data ADJ'!$1:$1048576,MATCH(Calc!$A2326,'Daily Data ADJ'!$A:$A,0),MATCH("UPRO, CBOE BZX: Close",'Daily Data ADJ'!$1:$1,0))</f>
        <v>37.82841423</v>
      </c>
      <c r="F2326">
        <f>INDEX('Daily Data ADJ'!$1:$1048576,MATCH(Calc!$A2326,'Daily Data ADJ'!$A:$A,0),MATCH("ES1!, CME_MINI: Close",'Daily Data ADJ'!$1:$1,0))</f>
        <v>3924.5</v>
      </c>
      <c r="G2326">
        <f>INDEX('Daily Data ADJ'!$1:$1048576,MATCH(Calc!$A2326,'Daily Data ADJ'!$A:$A,0),MATCH("ES2!, CME_MINI: Close",'Daily Data ADJ'!$1:$1,0))</f>
        <v>3940.5</v>
      </c>
      <c r="H2326">
        <f>INDEX('QUANDL MULTPL SP500_DIV_YIELD_M'!$A:$G,MATCH(Calc!$A2326,'QUANDL MULTPL SP500_DIV_YIELD_M'!$A:$A,1),MATCH('QUANDL MULTPL SP500_DIV_YIELD_M'!$E$1,'QUANDL MULTPL SP500_DIV_YIELD_M'!$A$1:$G$1,0))</f>
        <v>1.61</v>
      </c>
      <c r="I2326" s="5">
        <f t="shared" si="216"/>
        <v>3.2507810498353829E-2</v>
      </c>
      <c r="J2326" s="1">
        <f>A2326/24/60/60+DATE(1970,1,1)</f>
        <v>44806.5625</v>
      </c>
      <c r="K2326" s="3">
        <f t="shared" si="219"/>
        <v>1</v>
      </c>
      <c r="L2326" s="6">
        <f>(1+Chart!$F$4)^(1/(365/K2326))-1</f>
        <v>6.6592785027408397E-5</v>
      </c>
      <c r="M2326" s="6">
        <f t="shared" si="220"/>
        <v>6.3105276288721868E-5</v>
      </c>
      <c r="N2326" s="6">
        <f t="shared" si="221"/>
        <v>8.7649349121532438E-5</v>
      </c>
      <c r="O2326">
        <f>O2325*(B2326/B2325)</f>
        <v>388.84893229000494</v>
      </c>
      <c r="P2326">
        <f t="shared" si="217"/>
        <v>2022</v>
      </c>
      <c r="Q2326" s="1">
        <f t="shared" si="218"/>
        <v>44806.5625</v>
      </c>
      <c r="R2326">
        <f>IF(B2327="",R2325,IF(Q2326&gt;=Chart!$F$2,E2326,0))</f>
        <v>37.82841423</v>
      </c>
      <c r="S2326">
        <f>IF(B2327="",S2325,IFERROR(IF(AND(R2326&gt;0,R2325=0),R2326,(1+(B2327/B2326-1)*Calc!$Z$1)*S2325),0))</f>
        <v>38.463875094855318</v>
      </c>
      <c r="T2326">
        <f>IF(B2327="",T2325,IFERROR(IF(AND(R2326&gt;0,R2325=0),R2326,(1+(B2327/B2326-1)*Calc!$Z$1-L2327)*T2325),0))</f>
        <v>36.933348488799282</v>
      </c>
      <c r="U2326">
        <f>IF(B2327="",U2325,IFERROR(IF(AND(R2326&gt;0,R2325=0),R2326,(1+(B2327/B2326-1)*Calc!$Z$1-M2327*2)*U2325),0))</f>
        <v>37.947918099423632</v>
      </c>
      <c r="V2326">
        <f>IF(B2327="",V2325,IFERROR(IF(AND(R2326&gt;0,R2325=0),R2326,(1+(B2327/B2326-1)*Calc!$Z$1-N2327*2)*V2325),0))</f>
        <v>37.030022313976112</v>
      </c>
      <c r="W2326">
        <f>IF(ISNUMBER(C2326),C2326,W2325)</f>
        <v>2.33</v>
      </c>
      <c r="Y2326" s="1">
        <f>IF(AND(Q2326&gt;=Chart!$F$2,Q2326&lt;=Chart!$F$3),Q2326,#N/A)</f>
        <v>44806.5625</v>
      </c>
      <c r="Z2326">
        <f>IF(AND(Q2326&gt;=Chart!$F$2,Q2326&lt;=Chart!$F$3),R2326,#N/A)</f>
        <v>37.82841423</v>
      </c>
      <c r="AA2326">
        <f>IF(AND(Q2326&gt;=Chart!$F$2,Q2326&lt;=Chart!$F$3),S2326,#N/A)</f>
        <v>38.463875094855318</v>
      </c>
      <c r="AB2326">
        <f>IF(AND(Q2326&gt;=Chart!$F$2,Q2326&lt;=Chart!$F$3),T2326,#N/A)</f>
        <v>36.933348488799282</v>
      </c>
      <c r="AC2326">
        <f>IF(AND(Q2326&gt;=Chart!$F$2,Q2326&lt;=Chart!$F$3),U2326,#N/A)</f>
        <v>37.947918099423632</v>
      </c>
      <c r="AD2326">
        <f>IF(AND(Q2326&gt;=Chart!$F$2,Q2326&lt;=Chart!$F$3),V2326,#N/A)</f>
        <v>37.030022313976112</v>
      </c>
      <c r="AE2326">
        <f>IF(AND(Q2326&gt;=Chart!$F$2,Q2326&lt;=Chart!$F$3),I2326,#N/A)</f>
        <v>3.2507810498353829E-2</v>
      </c>
      <c r="AF2326">
        <f>IF(AND(Q2326&gt;=Chart!$F$2,Q2326&lt;=Chart!$F$3),H2326/100,#N/A)</f>
        <v>1.61E-2</v>
      </c>
      <c r="AG2326">
        <f>IF(AND(Q2326&gt;=Chart!$F$2,Q2326&lt;=Chart!$F$3),W2326/100,#N/A)</f>
        <v>2.3300000000000001E-2</v>
      </c>
    </row>
    <row r="2327" spans="1:33" x14ac:dyDescent="0.25">
      <c r="A2327">
        <v>1662471000</v>
      </c>
      <c r="B2327">
        <f>INDEX('Daily Data ADJ'!$1:$1048576,MATCH(Calc!$A2327,'Daily Data ADJ'!$A:$A,0),MATCH("SPY, CBOE BZX: Close",'Daily Data ADJ'!$1:$1,0))</f>
        <v>387.38172746999999</v>
      </c>
      <c r="C2327">
        <f>INDEX('Daily Data ADJ'!$1:$1048576,MATCH(Calc!$A2327,'Daily Data ADJ'!$A:$A,0),MATCH("EFFR, FRED: Close",'Daily Data ADJ'!$1:$1,0))</f>
        <v>2.33</v>
      </c>
      <c r="D2327">
        <f>INDEX('Daily Data ADJ'!$1:$1048576,MATCH(Calc!$A2327,'Daily Data ADJ'!$A:$A,1),MATCH("SOFR, FRED: Close",'Daily Data ADJ'!$1:$1,0))</f>
        <v>2.29</v>
      </c>
      <c r="E2327">
        <f>INDEX('Daily Data ADJ'!$1:$1048576,MATCH(Calc!$A2327,'Daily Data ADJ'!$A:$A,0),MATCH("UPRO, CBOE BZX: Close",'Daily Data ADJ'!$1:$1,0))</f>
        <v>37.380210269999999</v>
      </c>
      <c r="F2327">
        <f>INDEX('Daily Data ADJ'!$1:$1048576,MATCH(Calc!$A2327,'Daily Data ADJ'!$A:$A,0),MATCH("ES1!, CME_MINI: Close",'Daily Data ADJ'!$1:$1,0))</f>
        <v>3910.5</v>
      </c>
      <c r="G2327">
        <f>INDEX('Daily Data ADJ'!$1:$1048576,MATCH(Calc!$A2327,'Daily Data ADJ'!$A:$A,0),MATCH("ES2!, CME_MINI: Close",'Daily Data ADJ'!$1:$1,0))</f>
        <v>3926.75</v>
      </c>
      <c r="H2327">
        <f>INDEX('QUANDL MULTPL SP500_DIV_YIELD_M'!$A:$G,MATCH(Calc!$A2327,'QUANDL MULTPL SP500_DIV_YIELD_M'!$A:$A,1),MATCH('QUANDL MULTPL SP500_DIV_YIELD_M'!$E$1,'QUANDL MULTPL SP500_DIV_YIELD_M'!$A$1:$G$1,0))</f>
        <v>1.61</v>
      </c>
      <c r="I2327" s="5">
        <f t="shared" si="216"/>
        <v>3.2825810707873382E-2</v>
      </c>
      <c r="J2327" s="1">
        <f>A2327/24/60/60+DATE(1970,1,1)</f>
        <v>44810.5625</v>
      </c>
      <c r="K2327" s="3">
        <f t="shared" si="219"/>
        <v>4</v>
      </c>
      <c r="L2327" s="6">
        <f>(1+Chart!$F$4)^(1/(365/K2327))-1</f>
        <v>2.6639774888526091E-4</v>
      </c>
      <c r="M2327" s="6">
        <f t="shared" si="220"/>
        <v>2.524449998151379E-4</v>
      </c>
      <c r="N2327" s="6">
        <f t="shared" si="221"/>
        <v>3.5401937600232358E-4</v>
      </c>
      <c r="O2327">
        <f>O2326*(B2327/B2326)</f>
        <v>387.38172747000493</v>
      </c>
      <c r="P2327">
        <f t="shared" si="217"/>
        <v>2022</v>
      </c>
      <c r="Q2327" s="1">
        <f t="shared" si="218"/>
        <v>44810.5625</v>
      </c>
      <c r="R2327">
        <f>IF(B2328="",R2326,IF(Q2327&gt;=Chart!$F$2,E2327,0))</f>
        <v>37.380210269999999</v>
      </c>
      <c r="S2327">
        <f>IF(B2328="",S2326,IFERROR(IF(AND(R2327&gt;0,R2326=0),R2327,(1+(B2328/B2327-1)*Calc!$Z$1)*S2326),0))</f>
        <v>40.536884638060179</v>
      </c>
      <c r="T2327">
        <f>IF(B2328="",T2326,IFERROR(IF(AND(R2327&gt;0,R2326=0),R2327,(1+(B2328/B2327-1)*Calc!$Z$1-L2328)*T2326),0))</f>
        <v>38.921410846026014</v>
      </c>
      <c r="U2327">
        <f>IF(B2328="",U2326,IFERROR(IF(AND(R2327&gt;0,R2326=0),R2327,(1+(B2328/B2327-1)*Calc!$Z$1-M2328*2)*U2326),0))</f>
        <v>39.98833072612878</v>
      </c>
      <c r="V2327">
        <f>IF(B2328="",V2326,IFERROR(IF(AND(R2327&gt;0,R2326=0),R2327,(1+(B2328/B2327-1)*Calc!$Z$1-N2328*2)*V2326),0))</f>
        <v>39.019158372881428</v>
      </c>
      <c r="W2327">
        <f>IF(ISNUMBER(C2327),C2327,W2326)</f>
        <v>2.33</v>
      </c>
      <c r="Y2327" s="1">
        <f>IF(AND(Q2327&gt;=Chart!$F$2,Q2327&lt;=Chart!$F$3),Q2327,#N/A)</f>
        <v>44810.5625</v>
      </c>
      <c r="Z2327">
        <f>IF(AND(Q2327&gt;=Chart!$F$2,Q2327&lt;=Chart!$F$3),R2327,#N/A)</f>
        <v>37.380210269999999</v>
      </c>
      <c r="AA2327">
        <f>IF(AND(Q2327&gt;=Chart!$F$2,Q2327&lt;=Chart!$F$3),S2327,#N/A)</f>
        <v>40.536884638060179</v>
      </c>
      <c r="AB2327">
        <f>IF(AND(Q2327&gt;=Chart!$F$2,Q2327&lt;=Chart!$F$3),T2327,#N/A)</f>
        <v>38.921410846026014</v>
      </c>
      <c r="AC2327">
        <f>IF(AND(Q2327&gt;=Chart!$F$2,Q2327&lt;=Chart!$F$3),U2327,#N/A)</f>
        <v>39.98833072612878</v>
      </c>
      <c r="AD2327">
        <f>IF(AND(Q2327&gt;=Chart!$F$2,Q2327&lt;=Chart!$F$3),V2327,#N/A)</f>
        <v>39.019158372881428</v>
      </c>
      <c r="AE2327">
        <f>IF(AND(Q2327&gt;=Chart!$F$2,Q2327&lt;=Chart!$F$3),I2327,#N/A)</f>
        <v>3.2825810707873382E-2</v>
      </c>
      <c r="AF2327">
        <f>IF(AND(Q2327&gt;=Chart!$F$2,Q2327&lt;=Chart!$F$3),H2327/100,#N/A)</f>
        <v>1.61E-2</v>
      </c>
      <c r="AG2327">
        <f>IF(AND(Q2327&gt;=Chart!$F$2,Q2327&lt;=Chart!$F$3),W2327/100,#N/A)</f>
        <v>2.3300000000000001E-2</v>
      </c>
    </row>
    <row r="2328" spans="1:33" x14ac:dyDescent="0.25">
      <c r="A2328">
        <v>1662557400</v>
      </c>
      <c r="B2328">
        <f>INDEX('Daily Data ADJ'!$1:$1048576,MATCH(Calc!$A2328,'Daily Data ADJ'!$A:$A,0),MATCH("SPY, CBOE BZX: Close",'Daily Data ADJ'!$1:$1,0))</f>
        <v>394.34103683000001</v>
      </c>
      <c r="C2328">
        <f>INDEX('Daily Data ADJ'!$1:$1048576,MATCH(Calc!$A2328,'Daily Data ADJ'!$A:$A,0),MATCH("EFFR, FRED: Close",'Daily Data ADJ'!$1:$1,0))</f>
        <v>2.33</v>
      </c>
      <c r="D2328">
        <f>INDEX('Daily Data ADJ'!$1:$1048576,MATCH(Calc!$A2328,'Daily Data ADJ'!$A:$A,1),MATCH("SOFR, FRED: Close",'Daily Data ADJ'!$1:$1,0))</f>
        <v>2.2799999999999998</v>
      </c>
      <c r="E2328">
        <f>INDEX('Daily Data ADJ'!$1:$1048576,MATCH(Calc!$A2328,'Daily Data ADJ'!$A:$A,0),MATCH("UPRO, CBOE BZX: Close",'Daily Data ADJ'!$1:$1,0))</f>
        <v>39.382187960000003</v>
      </c>
      <c r="F2328">
        <f>INDEX('Daily Data ADJ'!$1:$1048576,MATCH(Calc!$A2328,'Daily Data ADJ'!$A:$A,0),MATCH("ES1!, CME_MINI: Close",'Daily Data ADJ'!$1:$1,0))</f>
        <v>3980</v>
      </c>
      <c r="G2328">
        <f>INDEX('Daily Data ADJ'!$1:$1048576,MATCH(Calc!$A2328,'Daily Data ADJ'!$A:$A,0),MATCH("ES2!, CME_MINI: Close",'Daily Data ADJ'!$1:$1,0))</f>
        <v>3996.75</v>
      </c>
      <c r="H2328">
        <f>INDEX('QUANDL MULTPL SP500_DIV_YIELD_M'!$A:$G,MATCH(Calc!$A2328,'QUANDL MULTPL SP500_DIV_YIELD_M'!$A:$A,1),MATCH('QUANDL MULTPL SP500_DIV_YIELD_M'!$E$1,'QUANDL MULTPL SP500_DIV_YIELD_M'!$A$1:$G$1,0))</f>
        <v>1.61</v>
      </c>
      <c r="I2328" s="5">
        <f t="shared" si="216"/>
        <v>3.3040740322614059E-2</v>
      </c>
      <c r="J2328" s="1">
        <f>A2328/24/60/60+DATE(1970,1,1)</f>
        <v>44811.5625</v>
      </c>
      <c r="K2328" s="3">
        <f t="shared" si="219"/>
        <v>1</v>
      </c>
      <c r="L2328" s="6">
        <f>(1+Chart!$F$4)^(1/(365/K2328))-1</f>
        <v>6.6592785027408397E-5</v>
      </c>
      <c r="M2328" s="6">
        <f t="shared" si="220"/>
        <v>6.3105276288721868E-5</v>
      </c>
      <c r="N2328" s="6">
        <f t="shared" si="221"/>
        <v>8.9063221237584145E-5</v>
      </c>
      <c r="O2328">
        <f>O2327*(B2328/B2327)</f>
        <v>394.34103683000507</v>
      </c>
      <c r="P2328">
        <f t="shared" si="217"/>
        <v>2022</v>
      </c>
      <c r="Q2328" s="1">
        <f t="shared" si="218"/>
        <v>44811.5625</v>
      </c>
      <c r="R2328">
        <f>IF(B2329="",R2327,IF(Q2328&gt;=Chart!$F$2,E2328,0))</f>
        <v>39.382187960000003</v>
      </c>
      <c r="S2328">
        <f>IF(B2329="",S2327,IFERROR(IF(AND(R2328&gt;0,R2327=0),R2328,(1+(B2329/B2328-1)*Calc!$Z$1)*S2327),0))</f>
        <v>41.331765475179608</v>
      </c>
      <c r="T2328">
        <f>IF(B2329="",T2327,IFERROR(IF(AND(R2328&gt;0,R2327=0),R2328,(1+(B2329/B2328-1)*Calc!$Z$1-L2329)*T2327),0))</f>
        <v>39.682022248735386</v>
      </c>
      <c r="U2328">
        <f>IF(B2329="",U2327,IFERROR(IF(AND(R2328&gt;0,R2327=0),R2328,(1+(B2329/B2328-1)*Calc!$Z$1-M2329*2)*U2327),0))</f>
        <v>40.76740811410054</v>
      </c>
      <c r="V2328">
        <f>IF(B2329="",V2327,IFERROR(IF(AND(R2328&gt;0,R2327=0),R2328,(1+(B2329/B2328-1)*Calc!$Z$1-N2329*2)*V2327),0))</f>
        <v>39.77735049547632</v>
      </c>
      <c r="W2328">
        <f>IF(ISNUMBER(C2328),C2328,W2327)</f>
        <v>2.33</v>
      </c>
      <c r="Y2328" s="1">
        <f>IF(AND(Q2328&gt;=Chart!$F$2,Q2328&lt;=Chart!$F$3),Q2328,#N/A)</f>
        <v>44811.5625</v>
      </c>
      <c r="Z2328">
        <f>IF(AND(Q2328&gt;=Chart!$F$2,Q2328&lt;=Chart!$F$3),R2328,#N/A)</f>
        <v>39.382187960000003</v>
      </c>
      <c r="AA2328">
        <f>IF(AND(Q2328&gt;=Chart!$F$2,Q2328&lt;=Chart!$F$3),S2328,#N/A)</f>
        <v>41.331765475179608</v>
      </c>
      <c r="AB2328">
        <f>IF(AND(Q2328&gt;=Chart!$F$2,Q2328&lt;=Chart!$F$3),T2328,#N/A)</f>
        <v>39.682022248735386</v>
      </c>
      <c r="AC2328">
        <f>IF(AND(Q2328&gt;=Chart!$F$2,Q2328&lt;=Chart!$F$3),U2328,#N/A)</f>
        <v>40.76740811410054</v>
      </c>
      <c r="AD2328">
        <f>IF(AND(Q2328&gt;=Chart!$F$2,Q2328&lt;=Chart!$F$3),V2328,#N/A)</f>
        <v>39.77735049547632</v>
      </c>
      <c r="AE2328">
        <f>IF(AND(Q2328&gt;=Chart!$F$2,Q2328&lt;=Chart!$F$3),I2328,#N/A)</f>
        <v>3.3040740322614059E-2</v>
      </c>
      <c r="AF2328">
        <f>IF(AND(Q2328&gt;=Chart!$F$2,Q2328&lt;=Chart!$F$3),H2328/100,#N/A)</f>
        <v>1.61E-2</v>
      </c>
      <c r="AG2328">
        <f>IF(AND(Q2328&gt;=Chart!$F$2,Q2328&lt;=Chart!$F$3),W2328/100,#N/A)</f>
        <v>2.3300000000000001E-2</v>
      </c>
    </row>
    <row r="2329" spans="1:33" x14ac:dyDescent="0.25">
      <c r="A2329">
        <v>1662643800</v>
      </c>
      <c r="B2329">
        <f>INDEX('Daily Data ADJ'!$1:$1048576,MATCH(Calc!$A2329,'Daily Data ADJ'!$A:$A,0),MATCH("SPY, CBOE BZX: Close",'Daily Data ADJ'!$1:$1,0))</f>
        <v>396.91855880999998</v>
      </c>
      <c r="C2329">
        <f>INDEX('Daily Data ADJ'!$1:$1048576,MATCH(Calc!$A2329,'Daily Data ADJ'!$A:$A,0),MATCH("EFFR, FRED: Close",'Daily Data ADJ'!$1:$1,0))</f>
        <v>2.33</v>
      </c>
      <c r="D2329">
        <f>INDEX('Daily Data ADJ'!$1:$1048576,MATCH(Calc!$A2329,'Daily Data ADJ'!$A:$A,1),MATCH("SOFR, FRED: Close",'Daily Data ADJ'!$1:$1,0))</f>
        <v>2.2799999999999998</v>
      </c>
      <c r="E2329">
        <f>INDEX('Daily Data ADJ'!$1:$1048576,MATCH(Calc!$A2329,'Daily Data ADJ'!$A:$A,0),MATCH("UPRO, CBOE BZX: Close",'Daily Data ADJ'!$1:$1,0))</f>
        <v>40.129194560000002</v>
      </c>
      <c r="F2329">
        <f>INDEX('Daily Data ADJ'!$1:$1048576,MATCH(Calc!$A2329,'Daily Data ADJ'!$A:$A,0),MATCH("ES1!, CME_MINI: Close",'Daily Data ADJ'!$1:$1,0))</f>
        <v>4005.5</v>
      </c>
      <c r="G2329">
        <f>INDEX('Daily Data ADJ'!$1:$1048576,MATCH(Calc!$A2329,'Daily Data ADJ'!$A:$A,0),MATCH("ES2!, CME_MINI: Close",'Daily Data ADJ'!$1:$1,0))</f>
        <v>4022.25</v>
      </c>
      <c r="H2329">
        <f>INDEX('QUANDL MULTPL SP500_DIV_YIELD_M'!$A:$G,MATCH(Calc!$A2329,'QUANDL MULTPL SP500_DIV_YIELD_M'!$A:$A,1),MATCH('QUANDL MULTPL SP500_DIV_YIELD_M'!$E$1,'QUANDL MULTPL SP500_DIV_YIELD_M'!$A$1:$G$1,0))</f>
        <v>1.61</v>
      </c>
      <c r="I2329" s="5">
        <f t="shared" si="216"/>
        <v>3.2932215388975727E-2</v>
      </c>
      <c r="J2329" s="1">
        <f>A2329/24/60/60+DATE(1970,1,1)</f>
        <v>44812.5625</v>
      </c>
      <c r="K2329" s="3">
        <f t="shared" si="219"/>
        <v>1</v>
      </c>
      <c r="L2329" s="6">
        <f>(1+Chart!$F$4)^(1/(365/K2329))-1</f>
        <v>6.6592785027408397E-5</v>
      </c>
      <c r="M2329" s="6">
        <f t="shared" si="220"/>
        <v>6.3105276288721868E-5</v>
      </c>
      <c r="N2329" s="6">
        <f t="shared" si="221"/>
        <v>8.8775361686499465E-5</v>
      </c>
      <c r="O2329">
        <f>O2328*(B2329/B2328)</f>
        <v>396.91855881000509</v>
      </c>
      <c r="P2329">
        <f t="shared" si="217"/>
        <v>2022</v>
      </c>
      <c r="Q2329" s="1">
        <f t="shared" si="218"/>
        <v>44812.5625</v>
      </c>
      <c r="R2329">
        <f>IF(B2330="",R2328,IF(Q2329&gt;=Chart!$F$2,E2329,0))</f>
        <v>40.129194560000002</v>
      </c>
      <c r="S2329">
        <f>IF(B2330="",S2328,IFERROR(IF(AND(R2329&gt;0,R2328=0),R2329,(1+(B2330/B2329-1)*Calc!$Z$1)*S2328),0))</f>
        <v>43.258062354092672</v>
      </c>
      <c r="T2329">
        <f>IF(B2330="",T2328,IFERROR(IF(AND(R2329&gt;0,R2328=0),R2329,(1+(B2330/B2329-1)*Calc!$Z$1-L2330)*T2328),0))</f>
        <v>41.528789112801206</v>
      </c>
      <c r="U2329">
        <f>IF(B2330="",U2328,IFERROR(IF(AND(R2329&gt;0,R2328=0),R2329,(1+(B2330/B2329-1)*Calc!$Z$1-M2330*2)*U2328),0))</f>
        <v>42.66225743216269</v>
      </c>
      <c r="V2329">
        <f>IF(B2330="",V2328,IFERROR(IF(AND(R2329&gt;0,R2328=0),R2329,(1+(B2330/B2329-1)*Calc!$Z$1-N2330*2)*V2328),0))</f>
        <v>41.621702869983956</v>
      </c>
      <c r="W2329">
        <f>IF(ISNUMBER(C2329),C2329,W2328)</f>
        <v>2.33</v>
      </c>
      <c r="Y2329" s="1">
        <f>IF(AND(Q2329&gt;=Chart!$F$2,Q2329&lt;=Chart!$F$3),Q2329,#N/A)</f>
        <v>44812.5625</v>
      </c>
      <c r="Z2329">
        <f>IF(AND(Q2329&gt;=Chart!$F$2,Q2329&lt;=Chart!$F$3),R2329,#N/A)</f>
        <v>40.129194560000002</v>
      </c>
      <c r="AA2329">
        <f>IF(AND(Q2329&gt;=Chart!$F$2,Q2329&lt;=Chart!$F$3),S2329,#N/A)</f>
        <v>43.258062354092672</v>
      </c>
      <c r="AB2329">
        <f>IF(AND(Q2329&gt;=Chart!$F$2,Q2329&lt;=Chart!$F$3),T2329,#N/A)</f>
        <v>41.528789112801206</v>
      </c>
      <c r="AC2329">
        <f>IF(AND(Q2329&gt;=Chart!$F$2,Q2329&lt;=Chart!$F$3),U2329,#N/A)</f>
        <v>42.66225743216269</v>
      </c>
      <c r="AD2329">
        <f>IF(AND(Q2329&gt;=Chart!$F$2,Q2329&lt;=Chart!$F$3),V2329,#N/A)</f>
        <v>41.621702869983956</v>
      </c>
      <c r="AE2329">
        <f>IF(AND(Q2329&gt;=Chart!$F$2,Q2329&lt;=Chart!$F$3),I2329,#N/A)</f>
        <v>3.2932215388975727E-2</v>
      </c>
      <c r="AF2329">
        <f>IF(AND(Q2329&gt;=Chart!$F$2,Q2329&lt;=Chart!$F$3),H2329/100,#N/A)</f>
        <v>1.61E-2</v>
      </c>
      <c r="AG2329">
        <f>IF(AND(Q2329&gt;=Chart!$F$2,Q2329&lt;=Chart!$F$3),W2329/100,#N/A)</f>
        <v>2.3300000000000001E-2</v>
      </c>
    </row>
    <row r="2330" spans="1:33" x14ac:dyDescent="0.25">
      <c r="A2330">
        <v>1662730200</v>
      </c>
      <c r="B2330">
        <f>INDEX('Daily Data ADJ'!$1:$1048576,MATCH(Calc!$A2330,'Daily Data ADJ'!$A:$A,0),MATCH("SPY, CBOE BZX: Close",'Daily Data ADJ'!$1:$1,0))</f>
        <v>403.08478449</v>
      </c>
      <c r="C2330">
        <f>INDEX('Daily Data ADJ'!$1:$1048576,MATCH(Calc!$A2330,'Daily Data ADJ'!$A:$A,0),MATCH("EFFR, FRED: Close",'Daily Data ADJ'!$1:$1,0))</f>
        <v>2.33</v>
      </c>
      <c r="D2330">
        <f>INDEX('Daily Data ADJ'!$1:$1048576,MATCH(Calc!$A2330,'Daily Data ADJ'!$A:$A,1),MATCH("SOFR, FRED: Close",'Daily Data ADJ'!$1:$1,0))</f>
        <v>2.2799999999999998</v>
      </c>
      <c r="E2330">
        <f>INDEX('Daily Data ADJ'!$1:$1048576,MATCH(Calc!$A2330,'Daily Data ADJ'!$A:$A,0),MATCH("UPRO, CBOE BZX: Close",'Daily Data ADJ'!$1:$1,0))</f>
        <v>41.991731020000003</v>
      </c>
      <c r="F2330">
        <f>INDEX('Daily Data ADJ'!$1:$1048576,MATCH(Calc!$A2330,'Daily Data ADJ'!$A:$A,0),MATCH("ES1!, CME_MINI: Close",'Daily Data ADJ'!$1:$1,0))</f>
        <v>4085.5</v>
      </c>
      <c r="G2330">
        <f>INDEX('Daily Data ADJ'!$1:$1048576,MATCH(Calc!$A2330,'Daily Data ADJ'!$A:$A,0),MATCH("ES2!, CME_MINI: Close",'Daily Data ADJ'!$1:$1,0))</f>
        <v>4114.25</v>
      </c>
      <c r="H2330">
        <f>INDEX('QUANDL MULTPL SP500_DIV_YIELD_M'!$A:$G,MATCH(Calc!$A2330,'QUANDL MULTPL SP500_DIV_YIELD_M'!$A:$A,1),MATCH('QUANDL MULTPL SP500_DIV_YIELD_M'!$E$1,'QUANDL MULTPL SP500_DIV_YIELD_M'!$A$1:$G$1,0))</f>
        <v>1.61</v>
      </c>
      <c r="I2330" s="5">
        <f t="shared" si="216"/>
        <v>4.4546848999489574E-2</v>
      </c>
      <c r="J2330" s="1">
        <f>A2330/24/60/60+DATE(1970,1,1)</f>
        <v>44813.5625</v>
      </c>
      <c r="K2330" s="3">
        <f t="shared" si="219"/>
        <v>1</v>
      </c>
      <c r="L2330" s="6">
        <f>(1+Chart!$F$4)^(1/(365/K2330))-1</f>
        <v>6.6592785027408397E-5</v>
      </c>
      <c r="M2330" s="6">
        <f t="shared" si="220"/>
        <v>6.3105276288721868E-5</v>
      </c>
      <c r="N2330" s="6">
        <f t="shared" si="221"/>
        <v>1.194130306694241E-4</v>
      </c>
      <c r="O2330">
        <f>O2329*(B2330/B2329)</f>
        <v>403.08478449000523</v>
      </c>
      <c r="P2330">
        <f t="shared" si="217"/>
        <v>2022</v>
      </c>
      <c r="Q2330" s="1">
        <f t="shared" si="218"/>
        <v>44813.5625</v>
      </c>
      <c r="R2330">
        <f>IF(B2331="",R2329,IF(Q2330&gt;=Chart!$F$2,E2330,0))</f>
        <v>41.991731020000003</v>
      </c>
      <c r="S2330">
        <f>IF(B2331="",S2329,IFERROR(IF(AND(R2330&gt;0,R2329=0),R2330,(1+(B2331/B2330-1)*Calc!$Z$1)*S2329),0))</f>
        <v>44.652831655457668</v>
      </c>
      <c r="T2330">
        <f>IF(B2331="",T2329,IFERROR(IF(AND(R2330&gt;0,R2329=0),R2330,(1+(B2331/B2330-1)*Calc!$Z$1-L2331)*T2329),0))</f>
        <v>42.859504367481811</v>
      </c>
      <c r="U2330">
        <f>IF(B2331="",U2329,IFERROR(IF(AND(R2330&gt;0,R2329=0),R2330,(1+(B2331/B2330-1)*Calc!$Z$1-M2331*2)*U2329),0))</f>
        <v>44.021661900349315</v>
      </c>
      <c r="V2330">
        <f>IF(B2331="",V2329,IFERROR(IF(AND(R2330&gt;0,R2329=0),R2330,(1+(B2331/B2330-1)*Calc!$Z$1-N2331*2)*V2329),0))</f>
        <v>42.93392737336476</v>
      </c>
      <c r="W2330">
        <f>IF(ISNUMBER(C2330),C2330,W2329)</f>
        <v>2.33</v>
      </c>
      <c r="Y2330" s="1">
        <f>IF(AND(Q2330&gt;=Chart!$F$2,Q2330&lt;=Chart!$F$3),Q2330,#N/A)</f>
        <v>44813.5625</v>
      </c>
      <c r="Z2330">
        <f>IF(AND(Q2330&gt;=Chart!$F$2,Q2330&lt;=Chart!$F$3),R2330,#N/A)</f>
        <v>41.991731020000003</v>
      </c>
      <c r="AA2330">
        <f>IF(AND(Q2330&gt;=Chart!$F$2,Q2330&lt;=Chart!$F$3),S2330,#N/A)</f>
        <v>44.652831655457668</v>
      </c>
      <c r="AB2330">
        <f>IF(AND(Q2330&gt;=Chart!$F$2,Q2330&lt;=Chart!$F$3),T2330,#N/A)</f>
        <v>42.859504367481811</v>
      </c>
      <c r="AC2330">
        <f>IF(AND(Q2330&gt;=Chart!$F$2,Q2330&lt;=Chart!$F$3),U2330,#N/A)</f>
        <v>44.021661900349315</v>
      </c>
      <c r="AD2330">
        <f>IF(AND(Q2330&gt;=Chart!$F$2,Q2330&lt;=Chart!$F$3),V2330,#N/A)</f>
        <v>42.93392737336476</v>
      </c>
      <c r="AE2330">
        <f>IF(AND(Q2330&gt;=Chart!$F$2,Q2330&lt;=Chart!$F$3),I2330,#N/A)</f>
        <v>4.4546848999489574E-2</v>
      </c>
      <c r="AF2330">
        <f>IF(AND(Q2330&gt;=Chart!$F$2,Q2330&lt;=Chart!$F$3),H2330/100,#N/A)</f>
        <v>1.61E-2</v>
      </c>
      <c r="AG2330">
        <f>IF(AND(Q2330&gt;=Chart!$F$2,Q2330&lt;=Chart!$F$3),W2330/100,#N/A)</f>
        <v>2.3300000000000001E-2</v>
      </c>
    </row>
    <row r="2331" spans="1:33" x14ac:dyDescent="0.25">
      <c r="A2331">
        <v>1662989400</v>
      </c>
      <c r="B2331">
        <f>INDEX('Daily Data ADJ'!$1:$1048576,MATCH(Calc!$A2331,'Daily Data ADJ'!$A:$A,0),MATCH("SPY, CBOE BZX: Close",'Daily Data ADJ'!$1:$1,0))</f>
        <v>407.41700414000002</v>
      </c>
      <c r="C2331">
        <f>INDEX('Daily Data ADJ'!$1:$1048576,MATCH(Calc!$A2331,'Daily Data ADJ'!$A:$A,0),MATCH("EFFR, FRED: Close",'Daily Data ADJ'!$1:$1,0))</f>
        <v>2.33</v>
      </c>
      <c r="D2331">
        <f>INDEX('Daily Data ADJ'!$1:$1048576,MATCH(Calc!$A2331,'Daily Data ADJ'!$A:$A,1),MATCH("SOFR, FRED: Close",'Daily Data ADJ'!$1:$1,0))</f>
        <v>2.2799999999999998</v>
      </c>
      <c r="E2331">
        <f>INDEX('Daily Data ADJ'!$1:$1048576,MATCH(Calc!$A2331,'Daily Data ADJ'!$A:$A,0),MATCH("UPRO, CBOE BZX: Close",'Daily Data ADJ'!$1:$1,0))</f>
        <v>43.336342899999998</v>
      </c>
      <c r="F2331">
        <f>INDEX('Daily Data ADJ'!$1:$1048576,MATCH(Calc!$A2331,'Daily Data ADJ'!$A:$A,0),MATCH("ES1!, CME_MINI: Close",'Daily Data ADJ'!$1:$1,0))</f>
        <v>4130</v>
      </c>
      <c r="G2331">
        <f>INDEX('Daily Data ADJ'!$1:$1048576,MATCH(Calc!$A2331,'Daily Data ADJ'!$A:$A,0),MATCH("ES2!, CME_MINI: Close",'Daily Data ADJ'!$1:$1,0))</f>
        <v>4159</v>
      </c>
      <c r="H2331">
        <f>INDEX('QUANDL MULTPL SP500_DIV_YIELD_M'!$A:$G,MATCH(Calc!$A2331,'QUANDL MULTPL SP500_DIV_YIELD_M'!$A:$A,1),MATCH('QUANDL MULTPL SP500_DIV_YIELD_M'!$E$1,'QUANDL MULTPL SP500_DIV_YIELD_M'!$A$1:$G$1,0))</f>
        <v>1.61</v>
      </c>
      <c r="I2331" s="5">
        <f t="shared" si="216"/>
        <v>4.4484387712508733E-2</v>
      </c>
      <c r="J2331" s="1">
        <f>A2331/24/60/60+DATE(1970,1,1)</f>
        <v>44816.5625</v>
      </c>
      <c r="K2331" s="3">
        <f t="shared" si="219"/>
        <v>3</v>
      </c>
      <c r="L2331" s="6">
        <f>(1+Chart!$F$4)^(1/(365/K2331))-1</f>
        <v>1.9979165917494157E-4</v>
      </c>
      <c r="M2331" s="6">
        <f t="shared" si="220"/>
        <v>1.8932777594482531E-4</v>
      </c>
      <c r="N2331" s="6">
        <f t="shared" si="221"/>
        <v>3.5779019518011879E-4</v>
      </c>
      <c r="O2331">
        <f>O2330*(B2331/B2330)</f>
        <v>407.4170041400053</v>
      </c>
      <c r="P2331">
        <f t="shared" si="217"/>
        <v>2022</v>
      </c>
      <c r="Q2331" s="1">
        <f t="shared" si="218"/>
        <v>44816.5625</v>
      </c>
      <c r="R2331">
        <f>IF(B2332="",R2330,IF(Q2331&gt;=Chart!$F$2,E2331,0))</f>
        <v>43.336342899999998</v>
      </c>
      <c r="S2331">
        <f>IF(B2332="",S2330,IFERROR(IF(AND(R2331&gt;0,R2330=0),R2331,(1+(B2332/B2331-1)*Calc!$Z$1)*S2330),0))</f>
        <v>38.827982382020522</v>
      </c>
      <c r="T2331">
        <f>IF(B2332="",T2330,IFERROR(IF(AND(R2331&gt;0,R2330=0),R2331,(1+(B2332/B2331-1)*Calc!$Z$1-L2332)*T2330),0))</f>
        <v>37.26573598216568</v>
      </c>
      <c r="U2331">
        <f>IF(B2332="",U2330,IFERROR(IF(AND(R2331&gt;0,R2330=0),R2331,(1+(B2332/B2331-1)*Calc!$Z$1-M2332*2)*U2330),0))</f>
        <v>38.273591131359836</v>
      </c>
      <c r="V2331">
        <f>IF(B2332="",V2330,IFERROR(IF(AND(R2331&gt;0,R2330=0),R2331,(1+(B2332/B2331-1)*Calc!$Z$1-N2332*2)*V2330),0))</f>
        <v>37.322654766679925</v>
      </c>
      <c r="W2331">
        <f>IF(ISNUMBER(C2331),C2331,W2330)</f>
        <v>2.33</v>
      </c>
      <c r="Y2331" s="1">
        <f>IF(AND(Q2331&gt;=Chart!$F$2,Q2331&lt;=Chart!$F$3),Q2331,#N/A)</f>
        <v>44816.5625</v>
      </c>
      <c r="Z2331">
        <f>IF(AND(Q2331&gt;=Chart!$F$2,Q2331&lt;=Chart!$F$3),R2331,#N/A)</f>
        <v>43.336342899999998</v>
      </c>
      <c r="AA2331">
        <f>IF(AND(Q2331&gt;=Chart!$F$2,Q2331&lt;=Chart!$F$3),S2331,#N/A)</f>
        <v>38.827982382020522</v>
      </c>
      <c r="AB2331">
        <f>IF(AND(Q2331&gt;=Chart!$F$2,Q2331&lt;=Chart!$F$3),T2331,#N/A)</f>
        <v>37.26573598216568</v>
      </c>
      <c r="AC2331">
        <f>IF(AND(Q2331&gt;=Chart!$F$2,Q2331&lt;=Chart!$F$3),U2331,#N/A)</f>
        <v>38.273591131359836</v>
      </c>
      <c r="AD2331">
        <f>IF(AND(Q2331&gt;=Chart!$F$2,Q2331&lt;=Chart!$F$3),V2331,#N/A)</f>
        <v>37.322654766679925</v>
      </c>
      <c r="AE2331">
        <f>IF(AND(Q2331&gt;=Chart!$F$2,Q2331&lt;=Chart!$F$3),I2331,#N/A)</f>
        <v>4.4484387712508733E-2</v>
      </c>
      <c r="AF2331">
        <f>IF(AND(Q2331&gt;=Chart!$F$2,Q2331&lt;=Chart!$F$3),H2331/100,#N/A)</f>
        <v>1.61E-2</v>
      </c>
      <c r="AG2331">
        <f>IF(AND(Q2331&gt;=Chart!$F$2,Q2331&lt;=Chart!$F$3),W2331/100,#N/A)</f>
        <v>2.3300000000000001E-2</v>
      </c>
    </row>
    <row r="2332" spans="1:33" x14ac:dyDescent="0.25">
      <c r="A2332">
        <v>1663075800</v>
      </c>
      <c r="B2332">
        <f>INDEX('Daily Data ADJ'!$1:$1048576,MATCH(Calc!$A2332,'Daily Data ADJ'!$A:$A,0),MATCH("SPY, CBOE BZX: Close",'Daily Data ADJ'!$1:$1,0))</f>
        <v>389.70149724999999</v>
      </c>
      <c r="C2332">
        <f>INDEX('Daily Data ADJ'!$1:$1048576,MATCH(Calc!$A2332,'Daily Data ADJ'!$A:$A,0),MATCH("EFFR, FRED: Close",'Daily Data ADJ'!$1:$1,0))</f>
        <v>2.33</v>
      </c>
      <c r="D2332">
        <f>INDEX('Daily Data ADJ'!$1:$1048576,MATCH(Calc!$A2332,'Daily Data ADJ'!$A:$A,1),MATCH("SOFR, FRED: Close",'Daily Data ADJ'!$1:$1,0))</f>
        <v>2.2799999999999998</v>
      </c>
      <c r="E2332">
        <f>INDEX('Daily Data ADJ'!$1:$1048576,MATCH(Calc!$A2332,'Daily Data ADJ'!$A:$A,0),MATCH("UPRO, CBOE BZX: Close",'Daily Data ADJ'!$1:$1,0))</f>
        <v>37.708893179999997</v>
      </c>
      <c r="F2332">
        <f>INDEX('Daily Data ADJ'!$1:$1048576,MATCH(Calc!$A2332,'Daily Data ADJ'!$A:$A,0),MATCH("ES1!, CME_MINI: Close",'Daily Data ADJ'!$1:$1,0))</f>
        <v>3950.25</v>
      </c>
      <c r="G2332">
        <f>INDEX('Daily Data ADJ'!$1:$1048576,MATCH(Calc!$A2332,'Daily Data ADJ'!$A:$A,0),MATCH("ES2!, CME_MINI: Close",'Daily Data ADJ'!$1:$1,0))</f>
        <v>3979.75</v>
      </c>
      <c r="H2332">
        <f>INDEX('QUANDL MULTPL SP500_DIV_YIELD_M'!$A:$G,MATCH(Calc!$A2332,'QUANDL MULTPL SP500_DIV_YIELD_M'!$A:$A,1),MATCH('QUANDL MULTPL SP500_DIV_YIELD_M'!$E$1,'QUANDL MULTPL SP500_DIV_YIELD_M'!$A$1:$G$1,0))</f>
        <v>1.61</v>
      </c>
      <c r="I2332" s="5">
        <f t="shared" si="216"/>
        <v>4.6307811691305822E-2</v>
      </c>
      <c r="J2332" s="1">
        <f>A2332/24/60/60+DATE(1970,1,1)</f>
        <v>44817.5625</v>
      </c>
      <c r="K2332" s="3">
        <f t="shared" si="219"/>
        <v>1</v>
      </c>
      <c r="L2332" s="6">
        <f>(1+Chart!$F$4)^(1/(365/K2332))-1</f>
        <v>6.6592785027408397E-5</v>
      </c>
      <c r="M2332" s="6">
        <f t="shared" si="220"/>
        <v>6.3105276288721868E-5</v>
      </c>
      <c r="N2332" s="6">
        <f t="shared" si="221"/>
        <v>1.240285056713919E-4</v>
      </c>
      <c r="O2332">
        <f>O2331*(B2332/B2331)</f>
        <v>389.70149725000505</v>
      </c>
      <c r="P2332">
        <f t="shared" si="217"/>
        <v>2022</v>
      </c>
      <c r="Q2332" s="1">
        <f t="shared" si="218"/>
        <v>44817.5625</v>
      </c>
      <c r="R2332">
        <f>IF(B2333="",R2331,IF(Q2332&gt;=Chart!$F$2,E2332,0))</f>
        <v>37.708893179999997</v>
      </c>
      <c r="S2332">
        <f>IF(B2333="",S2331,IFERROR(IF(AND(R2332&gt;0,R2331=0),R2332,(1+(B2333/B2332-1)*Calc!$Z$1)*S2331),0))</f>
        <v>39.272464501786821</v>
      </c>
      <c r="T2332">
        <f>IF(B2333="",T2331,IFERROR(IF(AND(R2332&gt;0,R2331=0),R2332,(1+(B2333/B2332-1)*Calc!$Z$1-L2333)*T2331),0))</f>
        <v>37.68985270575066</v>
      </c>
      <c r="U2332">
        <f>IF(B2333="",U2331,IFERROR(IF(AND(R2332&gt;0,R2331=0),R2332,(1+(B2333/B2332-1)*Calc!$Z$1-M2333*2)*U2331),0))</f>
        <v>38.706896343454254</v>
      </c>
      <c r="V2332">
        <f>IF(B2333="",V2331,IFERROR(IF(AND(R2332&gt;0,R2331=0),R2332,(1+(B2333/B2332-1)*Calc!$Z$1-N2333*2)*V2331),0))</f>
        <v>37.740568699570439</v>
      </c>
      <c r="W2332">
        <f>IF(ISNUMBER(C2332),C2332,W2331)</f>
        <v>2.33</v>
      </c>
      <c r="Y2332" s="1">
        <f>IF(AND(Q2332&gt;=Chart!$F$2,Q2332&lt;=Chart!$F$3),Q2332,#N/A)</f>
        <v>44817.5625</v>
      </c>
      <c r="Z2332">
        <f>IF(AND(Q2332&gt;=Chart!$F$2,Q2332&lt;=Chart!$F$3),R2332,#N/A)</f>
        <v>37.708893179999997</v>
      </c>
      <c r="AA2332">
        <f>IF(AND(Q2332&gt;=Chart!$F$2,Q2332&lt;=Chart!$F$3),S2332,#N/A)</f>
        <v>39.272464501786821</v>
      </c>
      <c r="AB2332">
        <f>IF(AND(Q2332&gt;=Chart!$F$2,Q2332&lt;=Chart!$F$3),T2332,#N/A)</f>
        <v>37.68985270575066</v>
      </c>
      <c r="AC2332">
        <f>IF(AND(Q2332&gt;=Chart!$F$2,Q2332&lt;=Chart!$F$3),U2332,#N/A)</f>
        <v>38.706896343454254</v>
      </c>
      <c r="AD2332">
        <f>IF(AND(Q2332&gt;=Chart!$F$2,Q2332&lt;=Chart!$F$3),V2332,#N/A)</f>
        <v>37.740568699570439</v>
      </c>
      <c r="AE2332">
        <f>IF(AND(Q2332&gt;=Chart!$F$2,Q2332&lt;=Chart!$F$3),I2332,#N/A)</f>
        <v>4.6307811691305822E-2</v>
      </c>
      <c r="AF2332">
        <f>IF(AND(Q2332&gt;=Chart!$F$2,Q2332&lt;=Chart!$F$3),H2332/100,#N/A)</f>
        <v>1.61E-2</v>
      </c>
      <c r="AG2332">
        <f>IF(AND(Q2332&gt;=Chart!$F$2,Q2332&lt;=Chart!$F$3),W2332/100,#N/A)</f>
        <v>2.3300000000000001E-2</v>
      </c>
    </row>
    <row r="2333" spans="1:33" x14ac:dyDescent="0.25">
      <c r="A2333">
        <v>1663162200</v>
      </c>
      <c r="B2333">
        <f>INDEX('Daily Data ADJ'!$1:$1048576,MATCH(Calc!$A2333,'Daily Data ADJ'!$A:$A,0),MATCH("SPY, CBOE BZX: Close",'Daily Data ADJ'!$1:$1,0))</f>
        <v>391.18852916999998</v>
      </c>
      <c r="C2333">
        <f>INDEX('Daily Data ADJ'!$1:$1048576,MATCH(Calc!$A2333,'Daily Data ADJ'!$A:$A,0),MATCH("EFFR, FRED: Close",'Daily Data ADJ'!$1:$1,0))</f>
        <v>2.33</v>
      </c>
      <c r="D2333">
        <f>INDEX('Daily Data ADJ'!$1:$1048576,MATCH(Calc!$A2333,'Daily Data ADJ'!$A:$A,1),MATCH("SOFR, FRED: Close",'Daily Data ADJ'!$1:$1,0))</f>
        <v>2.27</v>
      </c>
      <c r="E2333">
        <f>INDEX('Daily Data ADJ'!$1:$1048576,MATCH(Calc!$A2333,'Daily Data ADJ'!$A:$A,0),MATCH("UPRO, CBOE BZX: Close",'Daily Data ADJ'!$1:$1,0))</f>
        <v>38.087376519999999</v>
      </c>
      <c r="F2333">
        <f>INDEX('Daily Data ADJ'!$1:$1048576,MATCH(Calc!$A2333,'Daily Data ADJ'!$A:$A,0),MATCH("ES1!, CME_MINI: Close",'Daily Data ADJ'!$1:$1,0))</f>
        <v>3965.5</v>
      </c>
      <c r="G2333">
        <f>INDEX('Daily Data ADJ'!$1:$1048576,MATCH(Calc!$A2333,'Daily Data ADJ'!$A:$A,0),MATCH("ES2!, CME_MINI: Close",'Daily Data ADJ'!$1:$1,0))</f>
        <v>3995.5</v>
      </c>
      <c r="H2333">
        <f>INDEX('QUANDL MULTPL SP500_DIV_YIELD_M'!$A:$G,MATCH(Calc!$A2333,'QUANDL MULTPL SP500_DIV_YIELD_M'!$A:$A,1),MATCH('QUANDL MULTPL SP500_DIV_YIELD_M'!$E$1,'QUANDL MULTPL SP500_DIV_YIELD_M'!$A$1:$G$1,0))</f>
        <v>1.61</v>
      </c>
      <c r="I2333" s="5">
        <f t="shared" si="216"/>
        <v>4.6706134409771671E-2</v>
      </c>
      <c r="J2333" s="1">
        <f>A2333/24/60/60+DATE(1970,1,1)</f>
        <v>44818.5625</v>
      </c>
      <c r="K2333" s="3">
        <f t="shared" si="219"/>
        <v>1</v>
      </c>
      <c r="L2333" s="6">
        <f>(1+Chart!$F$4)^(1/(365/K2333))-1</f>
        <v>6.6592785027408397E-5</v>
      </c>
      <c r="M2333" s="6">
        <f t="shared" si="220"/>
        <v>6.3105276288721868E-5</v>
      </c>
      <c r="N2333" s="6">
        <f t="shared" si="221"/>
        <v>1.2507143331652593E-4</v>
      </c>
      <c r="O2333">
        <f>O2332*(B2333/B2332)</f>
        <v>391.18852917000504</v>
      </c>
      <c r="P2333">
        <f t="shared" si="217"/>
        <v>2022</v>
      </c>
      <c r="Q2333" s="1">
        <f t="shared" si="218"/>
        <v>44818.5625</v>
      </c>
      <c r="R2333">
        <f>IF(B2334="",R2332,IF(Q2333&gt;=Chart!$F$2,E2333,0))</f>
        <v>38.087376519999999</v>
      </c>
      <c r="S2333">
        <f>IF(B2334="",S2332,IFERROR(IF(AND(R2333&gt;0,R2332=0),R2333,(1+(B2334/B2333-1)*Calc!$Z$1)*S2332),0))</f>
        <v>37.934851922786962</v>
      </c>
      <c r="T2333">
        <f>IF(B2334="",T2332,IFERROR(IF(AND(R2333&gt;0,R2332=0),R2333,(1+(B2334/B2333-1)*Calc!$Z$1-L2334)*T2332),0))</f>
        <v>36.403633707532215</v>
      </c>
      <c r="U2333">
        <f>IF(B2334="",U2332,IFERROR(IF(AND(R2333&gt;0,R2332=0),R2333,(1+(B2334/B2333-1)*Calc!$Z$1-M2334*2)*U2332),0))</f>
        <v>37.383661688250726</v>
      </c>
      <c r="V2333">
        <f>IF(B2334="",V2332,IFERROR(IF(AND(R2333&gt;0,R2332=0),R2333,(1+(B2334/B2333-1)*Calc!$Z$1-N2334*2)*V2332),0))</f>
        <v>36.445567926960649</v>
      </c>
      <c r="W2333">
        <f>IF(ISNUMBER(C2333),C2333,W2332)</f>
        <v>2.33</v>
      </c>
      <c r="Y2333" s="1">
        <f>IF(AND(Q2333&gt;=Chart!$F$2,Q2333&lt;=Chart!$F$3),Q2333,#N/A)</f>
        <v>44818.5625</v>
      </c>
      <c r="Z2333">
        <f>IF(AND(Q2333&gt;=Chart!$F$2,Q2333&lt;=Chart!$F$3),R2333,#N/A)</f>
        <v>38.087376519999999</v>
      </c>
      <c r="AA2333">
        <f>IF(AND(Q2333&gt;=Chart!$F$2,Q2333&lt;=Chart!$F$3),S2333,#N/A)</f>
        <v>37.934851922786962</v>
      </c>
      <c r="AB2333">
        <f>IF(AND(Q2333&gt;=Chart!$F$2,Q2333&lt;=Chart!$F$3),T2333,#N/A)</f>
        <v>36.403633707532215</v>
      </c>
      <c r="AC2333">
        <f>IF(AND(Q2333&gt;=Chart!$F$2,Q2333&lt;=Chart!$F$3),U2333,#N/A)</f>
        <v>37.383661688250726</v>
      </c>
      <c r="AD2333">
        <f>IF(AND(Q2333&gt;=Chart!$F$2,Q2333&lt;=Chart!$F$3),V2333,#N/A)</f>
        <v>36.445567926960649</v>
      </c>
      <c r="AE2333">
        <f>IF(AND(Q2333&gt;=Chart!$F$2,Q2333&lt;=Chart!$F$3),I2333,#N/A)</f>
        <v>4.6706134409771671E-2</v>
      </c>
      <c r="AF2333">
        <f>IF(AND(Q2333&gt;=Chart!$F$2,Q2333&lt;=Chart!$F$3),H2333/100,#N/A)</f>
        <v>1.61E-2</v>
      </c>
      <c r="AG2333">
        <f>IF(AND(Q2333&gt;=Chart!$F$2,Q2333&lt;=Chart!$F$3),W2333/100,#N/A)</f>
        <v>2.3300000000000001E-2</v>
      </c>
    </row>
    <row r="2334" spans="1:33" x14ac:dyDescent="0.25">
      <c r="A2334">
        <v>1663248600</v>
      </c>
      <c r="B2334">
        <f>INDEX('Daily Data ADJ'!$1:$1048576,MATCH(Calc!$A2334,'Daily Data ADJ'!$A:$A,0),MATCH("SPY, CBOE BZX: Close",'Daily Data ADJ'!$1:$1,0))</f>
        <v>386.74726050999999</v>
      </c>
      <c r="C2334">
        <f>INDEX('Daily Data ADJ'!$1:$1048576,MATCH(Calc!$A2334,'Daily Data ADJ'!$A:$A,0),MATCH("EFFR, FRED: Close",'Daily Data ADJ'!$1:$1,0))</f>
        <v>2.33</v>
      </c>
      <c r="D2334">
        <f>INDEX('Daily Data ADJ'!$1:$1048576,MATCH(Calc!$A2334,'Daily Data ADJ'!$A:$A,1),MATCH("SOFR, FRED: Close",'Daily Data ADJ'!$1:$1,0))</f>
        <v>2.2799999999999998</v>
      </c>
      <c r="E2334">
        <f>INDEX('Daily Data ADJ'!$1:$1048576,MATCH(Calc!$A2334,'Daily Data ADJ'!$A:$A,0),MATCH("UPRO, CBOE BZX: Close",'Daily Data ADJ'!$1:$1,0))</f>
        <v>36.802525170000003</v>
      </c>
      <c r="F2334">
        <f>INDEX('Daily Data ADJ'!$1:$1048576,MATCH(Calc!$A2334,'Daily Data ADJ'!$A:$A,0),MATCH("ES1!, CME_MINI: Close",'Daily Data ADJ'!$1:$1,0))</f>
        <v>3919.25</v>
      </c>
      <c r="G2334">
        <f>INDEX('Daily Data ADJ'!$1:$1048576,MATCH(Calc!$A2334,'Daily Data ADJ'!$A:$A,0),MATCH("ES2!, CME_MINI: Close",'Daily Data ADJ'!$1:$1,0))</f>
        <v>3949.5</v>
      </c>
      <c r="H2334">
        <f>INDEX('QUANDL MULTPL SP500_DIV_YIELD_M'!$A:$G,MATCH(Calc!$A2334,'QUANDL MULTPL SP500_DIV_YIELD_M'!$A:$A,1),MATCH('QUANDL MULTPL SP500_DIV_YIELD_M'!$E$1,'QUANDL MULTPL SP500_DIV_YIELD_M'!$A$1:$G$1,0))</f>
        <v>1.61</v>
      </c>
      <c r="I2334" s="5">
        <f t="shared" si="216"/>
        <v>4.7332530728187994E-2</v>
      </c>
      <c r="J2334" s="1">
        <f>A2334/24/60/60+DATE(1970,1,1)</f>
        <v>44819.5625</v>
      </c>
      <c r="K2334" s="3">
        <f t="shared" si="219"/>
        <v>1</v>
      </c>
      <c r="L2334" s="6">
        <f>(1+Chart!$F$4)^(1/(365/K2334))-1</f>
        <v>6.6592785027408397E-5</v>
      </c>
      <c r="M2334" s="6">
        <f t="shared" si="220"/>
        <v>6.3105276288721868E-5</v>
      </c>
      <c r="N2334" s="6">
        <f t="shared" si="221"/>
        <v>1.2671072529824023E-4</v>
      </c>
      <c r="O2334">
        <f>O2333*(B2334/B2333)</f>
        <v>386.74726051000499</v>
      </c>
      <c r="P2334">
        <f t="shared" si="217"/>
        <v>2022</v>
      </c>
      <c r="Q2334" s="1">
        <f t="shared" si="218"/>
        <v>44819.5625</v>
      </c>
      <c r="R2334">
        <f>IF(B2335="",R2333,IF(Q2334&gt;=Chart!$F$2,E2334,0))</f>
        <v>36.802525170000003</v>
      </c>
      <c r="S2334">
        <f>IF(B2335="",S2333,IFERROR(IF(AND(R2334&gt;0,R2333=0),R2334,(1+(B2335/B2334-1)*Calc!$Z$1)*S2333),0))</f>
        <v>37.066767186185864</v>
      </c>
      <c r="T2334">
        <f>IF(B2335="",T2333,IFERROR(IF(AND(R2334&gt;0,R2333=0),R2334,(1+(B2335/B2334-1)*Calc!$Z$1-L2335)*T2333),0))</f>
        <v>35.568164486641457</v>
      </c>
      <c r="U2334">
        <f>IF(B2335="",U2333,IFERROR(IF(AND(R2334&gt;0,R2333=0),R2334,(1+(B2335/B2334-1)*Calc!$Z$1-M2335*2)*U2333),0))</f>
        <v>36.523471937872038</v>
      </c>
      <c r="V2334">
        <f>IF(B2335="",V2333,IFERROR(IF(AND(R2334&gt;0,R2333=0),R2334,(1+(B2335/B2334-1)*Calc!$Z$1-N2335*2)*V2333),0))</f>
        <v>35.602482612211745</v>
      </c>
      <c r="W2334">
        <f>IF(ISNUMBER(C2334),C2334,W2333)</f>
        <v>2.33</v>
      </c>
      <c r="Y2334" s="1">
        <f>IF(AND(Q2334&gt;=Chart!$F$2,Q2334&lt;=Chart!$F$3),Q2334,#N/A)</f>
        <v>44819.5625</v>
      </c>
      <c r="Z2334">
        <f>IF(AND(Q2334&gt;=Chart!$F$2,Q2334&lt;=Chart!$F$3),R2334,#N/A)</f>
        <v>36.802525170000003</v>
      </c>
      <c r="AA2334">
        <f>IF(AND(Q2334&gt;=Chart!$F$2,Q2334&lt;=Chart!$F$3),S2334,#N/A)</f>
        <v>37.066767186185864</v>
      </c>
      <c r="AB2334">
        <f>IF(AND(Q2334&gt;=Chart!$F$2,Q2334&lt;=Chart!$F$3),T2334,#N/A)</f>
        <v>35.568164486641457</v>
      </c>
      <c r="AC2334">
        <f>IF(AND(Q2334&gt;=Chart!$F$2,Q2334&lt;=Chart!$F$3),U2334,#N/A)</f>
        <v>36.523471937872038</v>
      </c>
      <c r="AD2334">
        <f>IF(AND(Q2334&gt;=Chart!$F$2,Q2334&lt;=Chart!$F$3),V2334,#N/A)</f>
        <v>35.602482612211745</v>
      </c>
      <c r="AE2334">
        <f>IF(AND(Q2334&gt;=Chart!$F$2,Q2334&lt;=Chart!$F$3),I2334,#N/A)</f>
        <v>4.7332530728187994E-2</v>
      </c>
      <c r="AF2334">
        <f>IF(AND(Q2334&gt;=Chart!$F$2,Q2334&lt;=Chart!$F$3),H2334/100,#N/A)</f>
        <v>1.61E-2</v>
      </c>
      <c r="AG2334">
        <f>IF(AND(Q2334&gt;=Chart!$F$2,Q2334&lt;=Chart!$F$3),W2334/100,#N/A)</f>
        <v>2.3300000000000001E-2</v>
      </c>
    </row>
    <row r="2335" spans="1:33" x14ac:dyDescent="0.25">
      <c r="A2335">
        <v>1663335000</v>
      </c>
      <c r="B2335">
        <f>INDEX('Daily Data ADJ'!$1:$1048576,MATCH(Calc!$A2335,'Daily Data ADJ'!$A:$A,0),MATCH("SPY, CBOE BZX: Close",'Daily Data ADJ'!$1:$1,0))</f>
        <v>383.79720818999999</v>
      </c>
      <c r="C2335">
        <f>INDEX('Daily Data ADJ'!$1:$1048576,MATCH(Calc!$A2335,'Daily Data ADJ'!$A:$A,0),MATCH("EFFR, FRED: Close",'Daily Data ADJ'!$1:$1,0))</f>
        <v>2.33</v>
      </c>
      <c r="D2335">
        <f>INDEX('Daily Data ADJ'!$1:$1048576,MATCH(Calc!$A2335,'Daily Data ADJ'!$A:$A,1),MATCH("SOFR, FRED: Close",'Daily Data ADJ'!$1:$1,0))</f>
        <v>2.27</v>
      </c>
      <c r="E2335">
        <f>INDEX('Daily Data ADJ'!$1:$1048576,MATCH(Calc!$A2335,'Daily Data ADJ'!$A:$A,0),MATCH("UPRO, CBOE BZX: Close",'Daily Data ADJ'!$1:$1,0))</f>
        <v>35.95591769</v>
      </c>
      <c r="F2335">
        <f>INDEX('Daily Data ADJ'!$1:$1048576,MATCH(Calc!$A2335,'Daily Data ADJ'!$A:$A,0),MATCH("ES1!, CME_MINI: Close",'Daily Data ADJ'!$1:$1,0))</f>
        <v>3890</v>
      </c>
      <c r="G2335">
        <f>INDEX('Daily Data ADJ'!$1:$1048576,MATCH(Calc!$A2335,'Daily Data ADJ'!$A:$A,0),MATCH("ES2!, CME_MINI: Close",'Daily Data ADJ'!$1:$1,0))</f>
        <v>3919.25</v>
      </c>
      <c r="H2335">
        <f>INDEX('QUANDL MULTPL SP500_DIV_YIELD_M'!$A:$G,MATCH(Calc!$A2335,'QUANDL MULTPL SP500_DIV_YIELD_M'!$A:$A,1),MATCH('QUANDL MULTPL SP500_DIV_YIELD_M'!$E$1,'QUANDL MULTPL SP500_DIV_YIELD_M'!$A$1:$G$1,0))</f>
        <v>1.61</v>
      </c>
      <c r="I2335" s="5">
        <f t="shared" si="216"/>
        <v>4.6518062015835637E-2</v>
      </c>
      <c r="J2335" s="1">
        <f>A2335/24/60/60+DATE(1970,1,1)</f>
        <v>44820.5625</v>
      </c>
      <c r="K2335" s="3">
        <f t="shared" si="219"/>
        <v>1</v>
      </c>
      <c r="L2335" s="6">
        <f>(1+Chart!$F$4)^(1/(365/K2335))-1</f>
        <v>6.6592785027408397E-5</v>
      </c>
      <c r="M2335" s="6">
        <f t="shared" si="220"/>
        <v>6.3105276288721868E-5</v>
      </c>
      <c r="N2335" s="6">
        <f t="shared" si="221"/>
        <v>1.2457905304175121E-4</v>
      </c>
      <c r="O2335">
        <f>O2334*(B2335/B2334)</f>
        <v>383.79720819000499</v>
      </c>
      <c r="P2335">
        <f t="shared" si="217"/>
        <v>2022</v>
      </c>
      <c r="Q2335" s="1">
        <f t="shared" si="218"/>
        <v>44820.5625</v>
      </c>
      <c r="R2335">
        <f>IF(B2336="",R2334,IF(Q2335&gt;=Chart!$F$2,E2335,0))</f>
        <v>35.95591769</v>
      </c>
      <c r="S2335">
        <f>IF(B2336="",S2334,IFERROR(IF(AND(R2335&gt;0,R2334=0),R2335,(1+(B2336/B2335-1)*Calc!$Z$1)*S2334),0))</f>
        <v>37.929120390771509</v>
      </c>
      <c r="T2335">
        <f>IF(B2336="",T2334,IFERROR(IF(AND(R2335&gt;0,R2334=0),R2335,(1+(B2336/B2335-1)*Calc!$Z$1-L2336)*T2334),0))</f>
        <v>36.388546684392338</v>
      </c>
      <c r="U2335">
        <f>IF(B2336="",U2334,IFERROR(IF(AND(R2335&gt;0,R2334=0),R2335,(1+(B2336/B2335-1)*Calc!$Z$1-M2336*2)*U2334),0))</f>
        <v>37.359355638332211</v>
      </c>
      <c r="V2335">
        <f>IF(B2336="",V2334,IFERROR(IF(AND(R2335&gt;0,R2334=0),R2335,(1+(B2336/B2335-1)*Calc!$Z$1-N2336*2)*V2334),0))</f>
        <v>36.403981778295652</v>
      </c>
      <c r="W2335">
        <f>IF(ISNUMBER(C2335),C2335,W2334)</f>
        <v>2.33</v>
      </c>
      <c r="Y2335" s="1">
        <f>IF(AND(Q2335&gt;=Chart!$F$2,Q2335&lt;=Chart!$F$3),Q2335,#N/A)</f>
        <v>44820.5625</v>
      </c>
      <c r="Z2335">
        <f>IF(AND(Q2335&gt;=Chart!$F$2,Q2335&lt;=Chart!$F$3),R2335,#N/A)</f>
        <v>35.95591769</v>
      </c>
      <c r="AA2335">
        <f>IF(AND(Q2335&gt;=Chart!$F$2,Q2335&lt;=Chart!$F$3),S2335,#N/A)</f>
        <v>37.929120390771509</v>
      </c>
      <c r="AB2335">
        <f>IF(AND(Q2335&gt;=Chart!$F$2,Q2335&lt;=Chart!$F$3),T2335,#N/A)</f>
        <v>36.388546684392338</v>
      </c>
      <c r="AC2335">
        <f>IF(AND(Q2335&gt;=Chart!$F$2,Q2335&lt;=Chart!$F$3),U2335,#N/A)</f>
        <v>37.359355638332211</v>
      </c>
      <c r="AD2335">
        <f>IF(AND(Q2335&gt;=Chart!$F$2,Q2335&lt;=Chart!$F$3),V2335,#N/A)</f>
        <v>36.403981778295652</v>
      </c>
      <c r="AE2335">
        <f>IF(AND(Q2335&gt;=Chart!$F$2,Q2335&lt;=Chart!$F$3),I2335,#N/A)</f>
        <v>4.6518062015835637E-2</v>
      </c>
      <c r="AF2335">
        <f>IF(AND(Q2335&gt;=Chart!$F$2,Q2335&lt;=Chart!$F$3),H2335/100,#N/A)</f>
        <v>1.61E-2</v>
      </c>
      <c r="AG2335">
        <f>IF(AND(Q2335&gt;=Chart!$F$2,Q2335&lt;=Chart!$F$3),W2335/100,#N/A)</f>
        <v>2.3300000000000001E-2</v>
      </c>
    </row>
    <row r="2336" spans="1:33" x14ac:dyDescent="0.25">
      <c r="A2336">
        <v>1663594200</v>
      </c>
      <c r="B2336">
        <f>INDEX('Daily Data ADJ'!$1:$1048576,MATCH(Calc!$A2336,'Daily Data ADJ'!$A:$A,0),MATCH("SPY, CBOE BZX: Close",'Daily Data ADJ'!$1:$1,0))</f>
        <v>386.77353782</v>
      </c>
      <c r="C2336">
        <f>INDEX('Daily Data ADJ'!$1:$1048576,MATCH(Calc!$A2336,'Daily Data ADJ'!$A:$A,0),MATCH("EFFR, FRED: Close",'Daily Data ADJ'!$1:$1,0))</f>
        <v>2.33</v>
      </c>
      <c r="D2336">
        <f>INDEX('Daily Data ADJ'!$1:$1048576,MATCH(Calc!$A2336,'Daily Data ADJ'!$A:$A,1),MATCH("SOFR, FRED: Close",'Daily Data ADJ'!$1:$1,0))</f>
        <v>2.27</v>
      </c>
      <c r="E2336">
        <f>INDEX('Daily Data ADJ'!$1:$1048576,MATCH(Calc!$A2336,'Daily Data ADJ'!$A:$A,0),MATCH("UPRO, CBOE BZX: Close",'Daily Data ADJ'!$1:$1,0))</f>
        <v>36.742764639999997</v>
      </c>
      <c r="F2336">
        <f>INDEX('Daily Data ADJ'!$1:$1048576,MATCH(Calc!$A2336,'Daily Data ADJ'!$A:$A,0),MATCH("ES1!, CME_MINI: Close",'Daily Data ADJ'!$1:$1,0))</f>
        <v>3917.25</v>
      </c>
      <c r="G2336">
        <f>INDEX('Daily Data ADJ'!$1:$1048576,MATCH(Calc!$A2336,'Daily Data ADJ'!$A:$A,0),MATCH("ES2!, CME_MINI: Close",'Daily Data ADJ'!$1:$1,0))</f>
        <v>3947</v>
      </c>
      <c r="H2336">
        <f>INDEX('QUANDL MULTPL SP500_DIV_YIELD_M'!$A:$G,MATCH(Calc!$A2336,'QUANDL MULTPL SP500_DIV_YIELD_M'!$A:$A,1),MATCH('QUANDL MULTPL SP500_DIV_YIELD_M'!$E$1,'QUANDL MULTPL SP500_DIV_YIELD_M'!$A$1:$G$1,0))</f>
        <v>1.61</v>
      </c>
      <c r="I2336" s="5">
        <f t="shared" si="216"/>
        <v>4.6826278704239943E-2</v>
      </c>
      <c r="J2336" s="1">
        <f>A2336/24/60/60+DATE(1970,1,1)</f>
        <v>44823.5625</v>
      </c>
      <c r="K2336" s="3">
        <f t="shared" si="219"/>
        <v>3</v>
      </c>
      <c r="L2336" s="6">
        <f>(1+Chart!$F$4)^(1/(365/K2336))-1</f>
        <v>1.9979165917494157E-4</v>
      </c>
      <c r="M2336" s="6">
        <f t="shared" si="220"/>
        <v>1.8932777594482531E-4</v>
      </c>
      <c r="N2336" s="6">
        <f t="shared" si="221"/>
        <v>3.7620495448931202E-4</v>
      </c>
      <c r="O2336">
        <f>O2335*(B2336/B2335)</f>
        <v>386.77353782000506</v>
      </c>
      <c r="P2336">
        <f t="shared" si="217"/>
        <v>2022</v>
      </c>
      <c r="Q2336" s="1">
        <f t="shared" si="218"/>
        <v>44823.5625</v>
      </c>
      <c r="R2336">
        <f>IF(B2337="",R2335,IF(Q2336&gt;=Chart!$F$2,E2336,0))</f>
        <v>36.742764639999997</v>
      </c>
      <c r="S2336">
        <f>IF(B2337="",S2335,IFERROR(IF(AND(R2336&gt;0,R2335=0),R2336,(1+(B2337/B2336-1)*Calc!$Z$1)*S2335),0))</f>
        <v>36.623003726199585</v>
      </c>
      <c r="T2336">
        <f>IF(B2337="",T2335,IFERROR(IF(AND(R2336&gt;0,R2335=0),R2336,(1+(B2337/B2336-1)*Calc!$Z$1-L2337)*T2335),0))</f>
        <v>35.133057573802397</v>
      </c>
      <c r="U2336">
        <f>IF(B2337="",U2335,IFERROR(IF(AND(R2336&gt;0,R2335=0),R2336,(1+(B2337/B2336-1)*Calc!$Z$1-M2337*2)*U2335),0))</f>
        <v>36.068144089748415</v>
      </c>
      <c r="V2336">
        <f>IF(B2337="",V2335,IFERROR(IF(AND(R2336&gt;0,R2335=0),R2336,(1+(B2337/B2336-1)*Calc!$Z$1-N2337*2)*V2335),0))</f>
        <v>35.141237558475773</v>
      </c>
      <c r="W2336">
        <f>IF(ISNUMBER(C2336),C2336,W2335)</f>
        <v>2.33</v>
      </c>
      <c r="Y2336" s="1">
        <f>IF(AND(Q2336&gt;=Chart!$F$2,Q2336&lt;=Chart!$F$3),Q2336,#N/A)</f>
        <v>44823.5625</v>
      </c>
      <c r="Z2336">
        <f>IF(AND(Q2336&gt;=Chart!$F$2,Q2336&lt;=Chart!$F$3),R2336,#N/A)</f>
        <v>36.742764639999997</v>
      </c>
      <c r="AA2336">
        <f>IF(AND(Q2336&gt;=Chart!$F$2,Q2336&lt;=Chart!$F$3),S2336,#N/A)</f>
        <v>36.623003726199585</v>
      </c>
      <c r="AB2336">
        <f>IF(AND(Q2336&gt;=Chart!$F$2,Q2336&lt;=Chart!$F$3),T2336,#N/A)</f>
        <v>35.133057573802397</v>
      </c>
      <c r="AC2336">
        <f>IF(AND(Q2336&gt;=Chart!$F$2,Q2336&lt;=Chart!$F$3),U2336,#N/A)</f>
        <v>36.068144089748415</v>
      </c>
      <c r="AD2336">
        <f>IF(AND(Q2336&gt;=Chart!$F$2,Q2336&lt;=Chart!$F$3),V2336,#N/A)</f>
        <v>35.141237558475773</v>
      </c>
      <c r="AE2336">
        <f>IF(AND(Q2336&gt;=Chart!$F$2,Q2336&lt;=Chart!$F$3),I2336,#N/A)</f>
        <v>4.6826278704239943E-2</v>
      </c>
      <c r="AF2336">
        <f>IF(AND(Q2336&gt;=Chart!$F$2,Q2336&lt;=Chart!$F$3),H2336/100,#N/A)</f>
        <v>1.61E-2</v>
      </c>
      <c r="AG2336">
        <f>IF(AND(Q2336&gt;=Chart!$F$2,Q2336&lt;=Chart!$F$3),W2336/100,#N/A)</f>
        <v>2.3300000000000001E-2</v>
      </c>
    </row>
    <row r="2337" spans="1:33" x14ac:dyDescent="0.25">
      <c r="A2337">
        <v>1663680600</v>
      </c>
      <c r="B2337">
        <f>INDEX('Daily Data ADJ'!$1:$1048576,MATCH(Calc!$A2337,'Daily Data ADJ'!$A:$A,0),MATCH("SPY, CBOE BZX: Close",'Daily Data ADJ'!$1:$1,0))</f>
        <v>382.33392908000002</v>
      </c>
      <c r="C2337">
        <f>INDEX('Daily Data ADJ'!$1:$1048576,MATCH(Calc!$A2337,'Daily Data ADJ'!$A:$A,0),MATCH("EFFR, FRED: Close",'Daily Data ADJ'!$1:$1,0))</f>
        <v>2.33</v>
      </c>
      <c r="D2337">
        <f>INDEX('Daily Data ADJ'!$1:$1048576,MATCH(Calc!$A2337,'Daily Data ADJ'!$A:$A,1),MATCH("SOFR, FRED: Close",'Daily Data ADJ'!$1:$1,0))</f>
        <v>2.2599999999999998</v>
      </c>
      <c r="E2337">
        <f>INDEX('Daily Data ADJ'!$1:$1048576,MATCH(Calc!$A2337,'Daily Data ADJ'!$A:$A,0),MATCH("UPRO, CBOE BZX: Close",'Daily Data ADJ'!$1:$1,0))</f>
        <v>35.517673819999999</v>
      </c>
      <c r="F2337">
        <f>INDEX('Daily Data ADJ'!$1:$1048576,MATCH(Calc!$A2337,'Daily Data ADJ'!$A:$A,0),MATCH("ES1!, CME_MINI: Close",'Daily Data ADJ'!$1:$1,0))</f>
        <v>3872.75</v>
      </c>
      <c r="G2337">
        <f>INDEX('Daily Data ADJ'!$1:$1048576,MATCH(Calc!$A2337,'Daily Data ADJ'!$A:$A,0),MATCH("ES2!, CME_MINI: Close",'Daily Data ADJ'!$1:$1,0))</f>
        <v>3902.25</v>
      </c>
      <c r="H2337">
        <f>INDEX('QUANDL MULTPL SP500_DIV_YIELD_M'!$A:$G,MATCH(Calc!$A2337,'QUANDL MULTPL SP500_DIV_YIELD_M'!$A:$A,1),MATCH('QUANDL MULTPL SP500_DIV_YIELD_M'!$E$1,'QUANDL MULTPL SP500_DIV_YIELD_M'!$A$1:$G$1,0))</f>
        <v>1.61</v>
      </c>
      <c r="I2337" s="5">
        <f t="shared" si="216"/>
        <v>4.6919218014527697E-2</v>
      </c>
      <c r="J2337" s="1">
        <f>A2337/24/60/60+DATE(1970,1,1)</f>
        <v>44824.5625</v>
      </c>
      <c r="K2337" s="3">
        <f t="shared" si="219"/>
        <v>1</v>
      </c>
      <c r="L2337" s="6">
        <f>(1+Chart!$F$4)^(1/(365/K2337))-1</f>
        <v>6.6592785027408397E-5</v>
      </c>
      <c r="M2337" s="6">
        <f t="shared" si="220"/>
        <v>6.3105276288721868E-5</v>
      </c>
      <c r="N2337" s="6">
        <f t="shared" si="221"/>
        <v>1.2562918724090544E-4</v>
      </c>
      <c r="O2337">
        <f>O2336*(B2337/B2336)</f>
        <v>382.33392908000502</v>
      </c>
      <c r="P2337">
        <f t="shared" si="217"/>
        <v>2022</v>
      </c>
      <c r="Q2337" s="1">
        <f t="shared" si="218"/>
        <v>44824.5625</v>
      </c>
      <c r="R2337">
        <f>IF(B2338="",R2336,IF(Q2337&gt;=Chart!$F$2,E2337,0))</f>
        <v>35.517673819999999</v>
      </c>
      <c r="S2337">
        <f>IF(B2338="",S2336,IFERROR(IF(AND(R2337&gt;0,R2336=0),R2337,(1+(B2338/B2337-1)*Calc!$Z$1)*S2336),0))</f>
        <v>34.706467560323098</v>
      </c>
      <c r="T2337">
        <f>IF(B2338="",T2336,IFERROR(IF(AND(R2337&gt;0,R2336=0),R2337,(1+(B2338/B2337-1)*Calc!$Z$1-L2338)*T2336),0))</f>
        <v>33.292152894326563</v>
      </c>
      <c r="U2337">
        <f>IF(B2338="",U2336,IFERROR(IF(AND(R2337&gt;0,R2336=0),R2337,(1+(B2338/B2337-1)*Calc!$Z$1-M2338*2)*U2336),0))</f>
        <v>34.176092372153185</v>
      </c>
      <c r="V2337">
        <f>IF(B2338="",V2336,IFERROR(IF(AND(R2337&gt;0,R2336=0),R2337,(1+(B2338/B2337-1)*Calc!$Z$1-N2338*2)*V2336),0))</f>
        <v>33.29331471501542</v>
      </c>
      <c r="W2337">
        <f>IF(ISNUMBER(C2337),C2337,W2336)</f>
        <v>2.33</v>
      </c>
      <c r="Y2337" s="1">
        <f>IF(AND(Q2337&gt;=Chart!$F$2,Q2337&lt;=Chart!$F$3),Q2337,#N/A)</f>
        <v>44824.5625</v>
      </c>
      <c r="Z2337">
        <f>IF(AND(Q2337&gt;=Chart!$F$2,Q2337&lt;=Chart!$F$3),R2337,#N/A)</f>
        <v>35.517673819999999</v>
      </c>
      <c r="AA2337">
        <f>IF(AND(Q2337&gt;=Chart!$F$2,Q2337&lt;=Chart!$F$3),S2337,#N/A)</f>
        <v>34.706467560323098</v>
      </c>
      <c r="AB2337">
        <f>IF(AND(Q2337&gt;=Chart!$F$2,Q2337&lt;=Chart!$F$3),T2337,#N/A)</f>
        <v>33.292152894326563</v>
      </c>
      <c r="AC2337">
        <f>IF(AND(Q2337&gt;=Chart!$F$2,Q2337&lt;=Chart!$F$3),U2337,#N/A)</f>
        <v>34.176092372153185</v>
      </c>
      <c r="AD2337">
        <f>IF(AND(Q2337&gt;=Chart!$F$2,Q2337&lt;=Chart!$F$3),V2337,#N/A)</f>
        <v>33.29331471501542</v>
      </c>
      <c r="AE2337">
        <f>IF(AND(Q2337&gt;=Chart!$F$2,Q2337&lt;=Chart!$F$3),I2337,#N/A)</f>
        <v>4.6919218014527697E-2</v>
      </c>
      <c r="AF2337">
        <f>IF(AND(Q2337&gt;=Chart!$F$2,Q2337&lt;=Chart!$F$3),H2337/100,#N/A)</f>
        <v>1.61E-2</v>
      </c>
      <c r="AG2337">
        <f>IF(AND(Q2337&gt;=Chart!$F$2,Q2337&lt;=Chart!$F$3),W2337/100,#N/A)</f>
        <v>2.3300000000000001E-2</v>
      </c>
    </row>
    <row r="2338" spans="1:33" x14ac:dyDescent="0.25">
      <c r="A2338">
        <v>1663767000</v>
      </c>
      <c r="B2338">
        <f>INDEX('Daily Data ADJ'!$1:$1048576,MATCH(Calc!$A2338,'Daily Data ADJ'!$A:$A,0),MATCH("SPY, CBOE BZX: Close",'Daily Data ADJ'!$1:$1,0))</f>
        <v>375.66456167000001</v>
      </c>
      <c r="C2338">
        <f>INDEX('Daily Data ADJ'!$1:$1048576,MATCH(Calc!$A2338,'Daily Data ADJ'!$A:$A,0),MATCH("EFFR, FRED: Close",'Daily Data ADJ'!$1:$1,0))</f>
        <v>2.33</v>
      </c>
      <c r="D2338">
        <f>INDEX('Daily Data ADJ'!$1:$1048576,MATCH(Calc!$A2338,'Daily Data ADJ'!$A:$A,1),MATCH("SOFR, FRED: Close",'Daily Data ADJ'!$1:$1,0))</f>
        <v>2.25</v>
      </c>
      <c r="E2338">
        <f>INDEX('Daily Data ADJ'!$1:$1048576,MATCH(Calc!$A2338,'Daily Data ADJ'!$A:$A,0),MATCH("UPRO, CBOE BZX: Close",'Daily Data ADJ'!$1:$1,0))</f>
        <v>33.625257099999999</v>
      </c>
      <c r="F2338">
        <f>INDEX('Daily Data ADJ'!$1:$1048576,MATCH(Calc!$A2338,'Daily Data ADJ'!$A:$A,0),MATCH("ES1!, CME_MINI: Close",'Daily Data ADJ'!$1:$1,0))</f>
        <v>3806.25</v>
      </c>
      <c r="G2338">
        <f>INDEX('Daily Data ADJ'!$1:$1048576,MATCH(Calc!$A2338,'Daily Data ADJ'!$A:$A,0),MATCH("ES2!, CME_MINI: Close",'Daily Data ADJ'!$1:$1,0))</f>
        <v>3835.75</v>
      </c>
      <c r="H2338">
        <f>INDEX('QUANDL MULTPL SP500_DIV_YIELD_M'!$A:$G,MATCH(Calc!$A2338,'QUANDL MULTPL SP500_DIV_YIELD_M'!$A:$A,1),MATCH('QUANDL MULTPL SP500_DIV_YIELD_M'!$E$1,'QUANDL MULTPL SP500_DIV_YIELD_M'!$A$1:$G$1,0))</f>
        <v>1.61</v>
      </c>
      <c r="I2338" s="5">
        <f t="shared" si="216"/>
        <v>4.7463921056134062E-2</v>
      </c>
      <c r="J2338" s="1">
        <f>A2338/24/60/60+DATE(1970,1,1)</f>
        <v>44825.5625</v>
      </c>
      <c r="K2338" s="3">
        <f t="shared" si="219"/>
        <v>1</v>
      </c>
      <c r="L2338" s="6">
        <f>(1+Chart!$F$4)^(1/(365/K2338))-1</f>
        <v>6.6592785027408397E-5</v>
      </c>
      <c r="M2338" s="6">
        <f t="shared" si="220"/>
        <v>6.3105276288721868E-5</v>
      </c>
      <c r="N2338" s="6">
        <f t="shared" si="221"/>
        <v>1.2705445241856239E-4</v>
      </c>
      <c r="O2338">
        <f>O2337*(B2338/B2337)</f>
        <v>375.6645616700049</v>
      </c>
      <c r="P2338">
        <f t="shared" si="217"/>
        <v>2022</v>
      </c>
      <c r="Q2338" s="1">
        <f t="shared" si="218"/>
        <v>44825.5625</v>
      </c>
      <c r="R2338">
        <f>IF(B2339="",R2337,IF(Q2338&gt;=Chart!$F$2,E2338,0))</f>
        <v>33.625257099999999</v>
      </c>
      <c r="S2338">
        <f>IF(B2339="",S2337,IFERROR(IF(AND(R2338&gt;0,R2337=0),R2338,(1+(B2339/B2338-1)*Calc!$Z$1)*S2337),0))</f>
        <v>33.831885547224843</v>
      </c>
      <c r="T2338">
        <f>IF(B2339="",T2337,IFERROR(IF(AND(R2338&gt;0,R2337=0),R2338,(1+(B2339/B2338-1)*Calc!$Z$1-L2339)*T2337),0))</f>
        <v>32.450993739110913</v>
      </c>
      <c r="U2338">
        <f>IF(B2339="",U2337,IFERROR(IF(AND(R2338&gt;0,R2337=0),R2338,(1+(B2339/B2338-1)*Calc!$Z$1-M2339*2)*U2337),0))</f>
        <v>33.309194497877471</v>
      </c>
      <c r="V2338">
        <f>IF(B2339="",V2337,IFERROR(IF(AND(R2338&gt;0,R2337=0),R2338,(1+(B2339/B2338-1)*Calc!$Z$1-N2339*2)*V2337),0))</f>
        <v>32.445880251077462</v>
      </c>
      <c r="W2338">
        <f>IF(ISNUMBER(C2338),C2338,W2337)</f>
        <v>2.33</v>
      </c>
      <c r="Y2338" s="1">
        <f>IF(AND(Q2338&gt;=Chart!$F$2,Q2338&lt;=Chart!$F$3),Q2338,#N/A)</f>
        <v>44825.5625</v>
      </c>
      <c r="Z2338">
        <f>IF(AND(Q2338&gt;=Chart!$F$2,Q2338&lt;=Chart!$F$3),R2338,#N/A)</f>
        <v>33.625257099999999</v>
      </c>
      <c r="AA2338">
        <f>IF(AND(Q2338&gt;=Chart!$F$2,Q2338&lt;=Chart!$F$3),S2338,#N/A)</f>
        <v>33.831885547224843</v>
      </c>
      <c r="AB2338">
        <f>IF(AND(Q2338&gt;=Chart!$F$2,Q2338&lt;=Chart!$F$3),T2338,#N/A)</f>
        <v>32.450993739110913</v>
      </c>
      <c r="AC2338">
        <f>IF(AND(Q2338&gt;=Chart!$F$2,Q2338&lt;=Chart!$F$3),U2338,#N/A)</f>
        <v>33.309194497877471</v>
      </c>
      <c r="AD2338">
        <f>IF(AND(Q2338&gt;=Chart!$F$2,Q2338&lt;=Chart!$F$3),V2338,#N/A)</f>
        <v>32.445880251077462</v>
      </c>
      <c r="AE2338">
        <f>IF(AND(Q2338&gt;=Chart!$F$2,Q2338&lt;=Chart!$F$3),I2338,#N/A)</f>
        <v>4.7463921056134062E-2</v>
      </c>
      <c r="AF2338">
        <f>IF(AND(Q2338&gt;=Chart!$F$2,Q2338&lt;=Chart!$F$3),H2338/100,#N/A)</f>
        <v>1.61E-2</v>
      </c>
      <c r="AG2338">
        <f>IF(AND(Q2338&gt;=Chart!$F$2,Q2338&lt;=Chart!$F$3),W2338/100,#N/A)</f>
        <v>2.3300000000000001E-2</v>
      </c>
    </row>
    <row r="2339" spans="1:33" x14ac:dyDescent="0.25">
      <c r="A2339">
        <v>1663853400</v>
      </c>
      <c r="B2339">
        <f>INDEX('Daily Data ADJ'!$1:$1048576,MATCH(Calc!$A2339,'Daily Data ADJ'!$A:$A,0),MATCH("SPY, CBOE BZX: Close",'Daily Data ADJ'!$1:$1,0))</f>
        <v>372.50905501</v>
      </c>
      <c r="C2339">
        <f>INDEX('Daily Data ADJ'!$1:$1048576,MATCH(Calc!$A2339,'Daily Data ADJ'!$A:$A,0),MATCH("EFFR, FRED: Close",'Daily Data ADJ'!$1:$1,0))</f>
        <v>3.08</v>
      </c>
      <c r="D2339">
        <f>INDEX('Daily Data ADJ'!$1:$1048576,MATCH(Calc!$A2339,'Daily Data ADJ'!$A:$A,1),MATCH("SOFR, FRED: Close",'Daily Data ADJ'!$1:$1,0))</f>
        <v>2.99</v>
      </c>
      <c r="E2339">
        <f>INDEX('Daily Data ADJ'!$1:$1048576,MATCH(Calc!$A2339,'Daily Data ADJ'!$A:$A,0),MATCH("UPRO, CBOE BZX: Close",'Daily Data ADJ'!$1:$1,0))</f>
        <v>32.758729440000003</v>
      </c>
      <c r="F2339">
        <f>INDEX('Daily Data ADJ'!$1:$1048576,MATCH(Calc!$A2339,'Daily Data ADJ'!$A:$A,0),MATCH("ES1!, CME_MINI: Close",'Daily Data ADJ'!$1:$1,0))</f>
        <v>3772</v>
      </c>
      <c r="G2339">
        <f>INDEX('Daily Data ADJ'!$1:$1048576,MATCH(Calc!$A2339,'Daily Data ADJ'!$A:$A,0),MATCH("ES2!, CME_MINI: Close",'Daily Data ADJ'!$1:$1,0))</f>
        <v>3801.25</v>
      </c>
      <c r="H2339">
        <f>INDEX('QUANDL MULTPL SP500_DIV_YIELD_M'!$A:$G,MATCH(Calc!$A2339,'QUANDL MULTPL SP500_DIV_YIELD_M'!$A:$A,1),MATCH('QUANDL MULTPL SP500_DIV_YIELD_M'!$E$1,'QUANDL MULTPL SP500_DIV_YIELD_M'!$A$1:$G$1,0))</f>
        <v>1.61</v>
      </c>
      <c r="I2339" s="5">
        <f t="shared" si="216"/>
        <v>4.7480690638126877E-2</v>
      </c>
      <c r="J2339" s="1">
        <f>A2339/24/60/60+DATE(1970,1,1)</f>
        <v>44826.5625</v>
      </c>
      <c r="K2339" s="3">
        <f t="shared" si="219"/>
        <v>1</v>
      </c>
      <c r="L2339" s="6">
        <f>(1+Chart!$F$4)^(1/(365/K2339))-1</f>
        <v>6.6592785027408397E-5</v>
      </c>
      <c r="M2339" s="6">
        <f t="shared" si="220"/>
        <v>8.3113590170658114E-5</v>
      </c>
      <c r="N2339" s="6">
        <f t="shared" si="221"/>
        <v>1.2709831983004349E-4</v>
      </c>
      <c r="O2339">
        <f>O2338*(B2339/B2338)</f>
        <v>372.50905501000483</v>
      </c>
      <c r="P2339">
        <f t="shared" si="217"/>
        <v>2022</v>
      </c>
      <c r="Q2339" s="1">
        <f t="shared" si="218"/>
        <v>44826.5625</v>
      </c>
      <c r="R2339">
        <f>IF(B2340="",R2338,IF(Q2339&gt;=Chart!$F$2,E2339,0))</f>
        <v>32.758729440000003</v>
      </c>
      <c r="S2339">
        <f>IF(B2340="",S2338,IFERROR(IF(AND(R2339&gt;0,R2338=0),R2339,(1+(B2340/B2339-1)*Calc!$Z$1)*S2338),0))</f>
        <v>32.131341036459219</v>
      </c>
      <c r="T2339">
        <f>IF(B2340="",T2338,IFERROR(IF(AND(R2339&gt;0,R2338=0),R2339,(1+(B2340/B2339-1)*Calc!$Z$1-L2340)*T2338),0))</f>
        <v>30.817698131958743</v>
      </c>
      <c r="U2339">
        <f>IF(B2340="",U2338,IFERROR(IF(AND(R2339&gt;0,R2338=0),R2339,(1+(B2340/B2339-1)*Calc!$Z$1-M2340*2)*U2338),0))</f>
        <v>31.629385924140376</v>
      </c>
      <c r="V2339">
        <f>IF(B2340="",V2338,IFERROR(IF(AND(R2339&gt;0,R2338=0),R2339,(1+(B2340/B2339-1)*Calc!$Z$1-N2340*2)*V2338),0))</f>
        <v>30.806804028885139</v>
      </c>
      <c r="W2339">
        <f>IF(ISNUMBER(C2339),C2339,W2338)</f>
        <v>3.08</v>
      </c>
      <c r="Y2339" s="1">
        <f>IF(AND(Q2339&gt;=Chart!$F$2,Q2339&lt;=Chart!$F$3),Q2339,#N/A)</f>
        <v>44826.5625</v>
      </c>
      <c r="Z2339">
        <f>IF(AND(Q2339&gt;=Chart!$F$2,Q2339&lt;=Chart!$F$3),R2339,#N/A)</f>
        <v>32.758729440000003</v>
      </c>
      <c r="AA2339">
        <f>IF(AND(Q2339&gt;=Chart!$F$2,Q2339&lt;=Chart!$F$3),S2339,#N/A)</f>
        <v>32.131341036459219</v>
      </c>
      <c r="AB2339">
        <f>IF(AND(Q2339&gt;=Chart!$F$2,Q2339&lt;=Chart!$F$3),T2339,#N/A)</f>
        <v>30.817698131958743</v>
      </c>
      <c r="AC2339">
        <f>IF(AND(Q2339&gt;=Chart!$F$2,Q2339&lt;=Chart!$F$3),U2339,#N/A)</f>
        <v>31.629385924140376</v>
      </c>
      <c r="AD2339">
        <f>IF(AND(Q2339&gt;=Chart!$F$2,Q2339&lt;=Chart!$F$3),V2339,#N/A)</f>
        <v>30.806804028885139</v>
      </c>
      <c r="AE2339">
        <f>IF(AND(Q2339&gt;=Chart!$F$2,Q2339&lt;=Chart!$F$3),I2339,#N/A)</f>
        <v>4.7480690638126877E-2</v>
      </c>
      <c r="AF2339">
        <f>IF(AND(Q2339&gt;=Chart!$F$2,Q2339&lt;=Chart!$F$3),H2339/100,#N/A)</f>
        <v>1.61E-2</v>
      </c>
      <c r="AG2339">
        <f>IF(AND(Q2339&gt;=Chart!$F$2,Q2339&lt;=Chart!$F$3),W2339/100,#N/A)</f>
        <v>3.0800000000000001E-2</v>
      </c>
    </row>
    <row r="2340" spans="1:33" x14ac:dyDescent="0.25">
      <c r="A2340">
        <v>1663939800</v>
      </c>
      <c r="B2340">
        <f>INDEX('Daily Data ADJ'!$1:$1048576,MATCH(Calc!$A2340,'Daily Data ADJ'!$A:$A,0),MATCH("SPY, CBOE BZX: Close",'Daily Data ADJ'!$1:$1,0))</f>
        <v>366.26772163999999</v>
      </c>
      <c r="C2340">
        <f>INDEX('Daily Data ADJ'!$1:$1048576,MATCH(Calc!$A2340,'Daily Data ADJ'!$A:$A,0),MATCH("EFFR, FRED: Close",'Daily Data ADJ'!$1:$1,0))</f>
        <v>3.08</v>
      </c>
      <c r="D2340">
        <f>INDEX('Daily Data ADJ'!$1:$1048576,MATCH(Calc!$A2340,'Daily Data ADJ'!$A:$A,1),MATCH("SOFR, FRED: Close",'Daily Data ADJ'!$1:$1,0))</f>
        <v>2.99</v>
      </c>
      <c r="E2340">
        <f>INDEX('Daily Data ADJ'!$1:$1048576,MATCH(Calc!$A2340,'Daily Data ADJ'!$A:$A,0),MATCH("UPRO, CBOE BZX: Close",'Daily Data ADJ'!$1:$1,0))</f>
        <v>31.075474570000001</v>
      </c>
      <c r="F2340">
        <f>INDEX('Daily Data ADJ'!$1:$1048576,MATCH(Calc!$A2340,'Daily Data ADJ'!$A:$A,0),MATCH("ES1!, CME_MINI: Close",'Daily Data ADJ'!$1:$1,0))</f>
        <v>3709</v>
      </c>
      <c r="G2340">
        <f>INDEX('Daily Data ADJ'!$1:$1048576,MATCH(Calc!$A2340,'Daily Data ADJ'!$A:$A,0),MATCH("ES2!, CME_MINI: Close",'Daily Data ADJ'!$1:$1,0))</f>
        <v>3737.5</v>
      </c>
      <c r="H2340">
        <f>INDEX('QUANDL MULTPL SP500_DIV_YIELD_M'!$A:$G,MATCH(Calc!$A2340,'QUANDL MULTPL SP500_DIV_YIELD_M'!$A:$A,1),MATCH('QUANDL MULTPL SP500_DIV_YIELD_M'!$E$1,'QUANDL MULTPL SP500_DIV_YIELD_M'!$A$1:$G$1,0))</f>
        <v>1.61</v>
      </c>
      <c r="I2340" s="5">
        <f t="shared" si="216"/>
        <v>4.7192129948572914E-2</v>
      </c>
      <c r="J2340" s="1">
        <f>A2340/24/60/60+DATE(1970,1,1)</f>
        <v>44827.5625</v>
      </c>
      <c r="K2340" s="3">
        <f t="shared" si="219"/>
        <v>1</v>
      </c>
      <c r="L2340" s="6">
        <f>(1+Chart!$F$4)^(1/(365/K2340))-1</f>
        <v>6.6592785027408397E-5</v>
      </c>
      <c r="M2340" s="6">
        <f t="shared" si="220"/>
        <v>8.3113590170658114E-5</v>
      </c>
      <c r="N2340" s="6">
        <f t="shared" si="221"/>
        <v>1.2634337861783251E-4</v>
      </c>
      <c r="O2340">
        <f>O2339*(B2340/B2339)</f>
        <v>366.26772164000477</v>
      </c>
      <c r="P2340">
        <f t="shared" si="217"/>
        <v>2022</v>
      </c>
      <c r="Q2340" s="1">
        <f t="shared" si="218"/>
        <v>44827.5625</v>
      </c>
      <c r="R2340">
        <f>IF(B2341="",R2339,IF(Q2340&gt;=Chart!$F$2,E2340,0))</f>
        <v>31.075474570000001</v>
      </c>
      <c r="S2340">
        <f>IF(B2341="",S2339,IFERROR(IF(AND(R2340&gt;0,R2339=0),R2340,(1+(B2341/B2340-1)*Calc!$Z$1)*S2339),0))</f>
        <v>31.177748850200675</v>
      </c>
      <c r="T2340">
        <f>IF(B2341="",T2339,IFERROR(IF(AND(R2340&gt;0,R2339=0),R2340,(1+(B2341/B2340-1)*Calc!$Z$1-L2341)*T2339),0))</f>
        <v>29.896935049108507</v>
      </c>
      <c r="U2340">
        <f>IF(B2341="",U2339,IFERROR(IF(AND(R2340&gt;0,R2339=0),R2340,(1+(B2341/B2340-1)*Calc!$Z$1-M2341*2)*U2339),0))</f>
        <v>30.67491643241905</v>
      </c>
      <c r="V2340">
        <f>IF(B2341="",V2339,IFERROR(IF(AND(R2340&gt;0,R2339=0),R2340,(1+(B2341/B2340-1)*Calc!$Z$1-N2341*2)*V2339),0))</f>
        <v>29.869407988262459</v>
      </c>
      <c r="W2340">
        <f>IF(ISNUMBER(C2340),C2340,W2339)</f>
        <v>3.08</v>
      </c>
      <c r="Y2340" s="1">
        <f>IF(AND(Q2340&gt;=Chart!$F$2,Q2340&lt;=Chart!$F$3),Q2340,#N/A)</f>
        <v>44827.5625</v>
      </c>
      <c r="Z2340">
        <f>IF(AND(Q2340&gt;=Chart!$F$2,Q2340&lt;=Chart!$F$3),R2340,#N/A)</f>
        <v>31.075474570000001</v>
      </c>
      <c r="AA2340">
        <f>IF(AND(Q2340&gt;=Chart!$F$2,Q2340&lt;=Chart!$F$3),S2340,#N/A)</f>
        <v>31.177748850200675</v>
      </c>
      <c r="AB2340">
        <f>IF(AND(Q2340&gt;=Chart!$F$2,Q2340&lt;=Chart!$F$3),T2340,#N/A)</f>
        <v>29.896935049108507</v>
      </c>
      <c r="AC2340">
        <f>IF(AND(Q2340&gt;=Chart!$F$2,Q2340&lt;=Chart!$F$3),U2340,#N/A)</f>
        <v>30.67491643241905</v>
      </c>
      <c r="AD2340">
        <f>IF(AND(Q2340&gt;=Chart!$F$2,Q2340&lt;=Chart!$F$3),V2340,#N/A)</f>
        <v>29.869407988262459</v>
      </c>
      <c r="AE2340">
        <f>IF(AND(Q2340&gt;=Chart!$F$2,Q2340&lt;=Chart!$F$3),I2340,#N/A)</f>
        <v>4.7192129948572914E-2</v>
      </c>
      <c r="AF2340">
        <f>IF(AND(Q2340&gt;=Chart!$F$2,Q2340&lt;=Chart!$F$3),H2340/100,#N/A)</f>
        <v>1.61E-2</v>
      </c>
      <c r="AG2340">
        <f>IF(AND(Q2340&gt;=Chart!$F$2,Q2340&lt;=Chart!$F$3),W2340/100,#N/A)</f>
        <v>3.0800000000000001E-2</v>
      </c>
    </row>
    <row r="2341" spans="1:33" x14ac:dyDescent="0.25">
      <c r="A2341">
        <v>1664199000</v>
      </c>
      <c r="B2341">
        <f>INDEX('Daily Data ADJ'!$1:$1048576,MATCH(Calc!$A2341,'Daily Data ADJ'!$A:$A,0),MATCH("SPY, CBOE BZX: Close",'Daily Data ADJ'!$1:$1,0))</f>
        <v>362.64436382000002</v>
      </c>
      <c r="C2341">
        <f>INDEX('Daily Data ADJ'!$1:$1048576,MATCH(Calc!$A2341,'Daily Data ADJ'!$A:$A,0),MATCH("EFFR, FRED: Close",'Daily Data ADJ'!$1:$1,0))</f>
        <v>3.08</v>
      </c>
      <c r="D2341">
        <f>INDEX('Daily Data ADJ'!$1:$1048576,MATCH(Calc!$A2341,'Daily Data ADJ'!$A:$A,1),MATCH("SOFR, FRED: Close",'Daily Data ADJ'!$1:$1,0))</f>
        <v>2.99</v>
      </c>
      <c r="E2341">
        <f>INDEX('Daily Data ADJ'!$1:$1048576,MATCH(Calc!$A2341,'Daily Data ADJ'!$A:$A,0),MATCH("UPRO, CBOE BZX: Close",'Daily Data ADJ'!$1:$1,0))</f>
        <v>30.15914647</v>
      </c>
      <c r="F2341">
        <f>INDEX('Daily Data ADJ'!$1:$1048576,MATCH(Calc!$A2341,'Daily Data ADJ'!$A:$A,0),MATCH("ES1!, CME_MINI: Close",'Daily Data ADJ'!$1:$1,0))</f>
        <v>3670</v>
      </c>
      <c r="G2341">
        <f>INDEX('Daily Data ADJ'!$1:$1048576,MATCH(Calc!$A2341,'Daily Data ADJ'!$A:$A,0),MATCH("ES2!, CME_MINI: Close",'Daily Data ADJ'!$1:$1,0))</f>
        <v>3697.75</v>
      </c>
      <c r="H2341">
        <f>INDEX('QUANDL MULTPL SP500_DIV_YIELD_M'!$A:$G,MATCH(Calc!$A2341,'QUANDL MULTPL SP500_DIV_YIELD_M'!$A:$A,1),MATCH('QUANDL MULTPL SP500_DIV_YIELD_M'!$E$1,'QUANDL MULTPL SP500_DIV_YIELD_M'!$A$1:$G$1,0))</f>
        <v>1.61</v>
      </c>
      <c r="I2341" s="5">
        <f t="shared" si="216"/>
        <v>4.6690004361584547E-2</v>
      </c>
      <c r="J2341" s="1">
        <f>A2341/24/60/60+DATE(1970,1,1)</f>
        <v>44830.5625</v>
      </c>
      <c r="K2341" s="3">
        <f t="shared" si="219"/>
        <v>3</v>
      </c>
      <c r="L2341" s="6">
        <f>(1+Chart!$F$4)^(1/(365/K2341))-1</f>
        <v>1.9979165917494157E-4</v>
      </c>
      <c r="M2341" s="6">
        <f t="shared" si="220"/>
        <v>2.4936149469279023E-4</v>
      </c>
      <c r="N2341" s="6">
        <f t="shared" si="221"/>
        <v>3.7513452205506503E-4</v>
      </c>
      <c r="O2341">
        <f>O2340*(B2341/B2340)</f>
        <v>362.64436382000474</v>
      </c>
      <c r="P2341">
        <f t="shared" si="217"/>
        <v>2022</v>
      </c>
      <c r="Q2341" s="1">
        <f t="shared" si="218"/>
        <v>44830.5625</v>
      </c>
      <c r="R2341">
        <f>IF(B2342="",R2340,IF(Q2341&gt;=Chart!$F$2,E2341,0))</f>
        <v>30.15914647</v>
      </c>
      <c r="S2341">
        <f>IF(B2342="",S2340,IFERROR(IF(AND(R2341&gt;0,R2340=0),R2341,(1+(B2342/B2341-1)*Calc!$Z$1)*S2340),0))</f>
        <v>30.938979892230492</v>
      </c>
      <c r="T2341">
        <f>IF(B2342="",T2340,IFERROR(IF(AND(R2341&gt;0,R2340=0),R2341,(1+(B2342/B2341-1)*Calc!$Z$1-L2342)*T2340),0))</f>
        <v>29.665984043897232</v>
      </c>
      <c r="U2341">
        <f>IF(B2342="",U2340,IFERROR(IF(AND(R2341&gt;0,R2340=0),R2341,(1+(B2342/B2341-1)*Calc!$Z$1-M2342*2)*U2340),0))</f>
        <v>30.434899317603083</v>
      </c>
      <c r="V2341">
        <f>IF(B2342="",V2340,IFERROR(IF(AND(R2341&gt;0,R2340=0),R2341,(1+(B2342/B2341-1)*Calc!$Z$1-N2342*2)*V2340),0))</f>
        <v>29.633265114280476</v>
      </c>
      <c r="W2341">
        <f>IF(ISNUMBER(C2341),C2341,W2340)</f>
        <v>3.08</v>
      </c>
      <c r="Y2341" s="1">
        <f>IF(AND(Q2341&gt;=Chart!$F$2,Q2341&lt;=Chart!$F$3),Q2341,#N/A)</f>
        <v>44830.5625</v>
      </c>
      <c r="Z2341">
        <f>IF(AND(Q2341&gt;=Chart!$F$2,Q2341&lt;=Chart!$F$3),R2341,#N/A)</f>
        <v>30.15914647</v>
      </c>
      <c r="AA2341">
        <f>IF(AND(Q2341&gt;=Chart!$F$2,Q2341&lt;=Chart!$F$3),S2341,#N/A)</f>
        <v>30.938979892230492</v>
      </c>
      <c r="AB2341">
        <f>IF(AND(Q2341&gt;=Chart!$F$2,Q2341&lt;=Chart!$F$3),T2341,#N/A)</f>
        <v>29.665984043897232</v>
      </c>
      <c r="AC2341">
        <f>IF(AND(Q2341&gt;=Chart!$F$2,Q2341&lt;=Chart!$F$3),U2341,#N/A)</f>
        <v>30.434899317603083</v>
      </c>
      <c r="AD2341">
        <f>IF(AND(Q2341&gt;=Chart!$F$2,Q2341&lt;=Chart!$F$3),V2341,#N/A)</f>
        <v>29.633265114280476</v>
      </c>
      <c r="AE2341">
        <f>IF(AND(Q2341&gt;=Chart!$F$2,Q2341&lt;=Chart!$F$3),I2341,#N/A)</f>
        <v>4.6690004361584547E-2</v>
      </c>
      <c r="AF2341">
        <f>IF(AND(Q2341&gt;=Chart!$F$2,Q2341&lt;=Chart!$F$3),H2341/100,#N/A)</f>
        <v>1.61E-2</v>
      </c>
      <c r="AG2341">
        <f>IF(AND(Q2341&gt;=Chart!$F$2,Q2341&lt;=Chart!$F$3),W2341/100,#N/A)</f>
        <v>3.0800000000000001E-2</v>
      </c>
    </row>
    <row r="2342" spans="1:33" x14ac:dyDescent="0.25">
      <c r="A2342">
        <v>1664285400</v>
      </c>
      <c r="B2342">
        <f>INDEX('Daily Data ADJ'!$1:$1048576,MATCH(Calc!$A2342,'Daily Data ADJ'!$A:$A,0),MATCH("SPY, CBOE BZX: Close",'Daily Data ADJ'!$1:$1,0))</f>
        <v>361.71861581000002</v>
      </c>
      <c r="C2342">
        <f>INDEX('Daily Data ADJ'!$1:$1048576,MATCH(Calc!$A2342,'Daily Data ADJ'!$A:$A,0),MATCH("EFFR, FRED: Close",'Daily Data ADJ'!$1:$1,0))</f>
        <v>3.08</v>
      </c>
      <c r="D2342">
        <f>INDEX('Daily Data ADJ'!$1:$1048576,MATCH(Calc!$A2342,'Daily Data ADJ'!$A:$A,1),MATCH("SOFR, FRED: Close",'Daily Data ADJ'!$1:$1,0))</f>
        <v>2.98</v>
      </c>
      <c r="E2342">
        <f>INDEX('Daily Data ADJ'!$1:$1048576,MATCH(Calc!$A2342,'Daily Data ADJ'!$A:$A,0),MATCH("UPRO, CBOE BZX: Close",'Daily Data ADJ'!$1:$1,0))</f>
        <v>29.94002454</v>
      </c>
      <c r="F2342">
        <f>INDEX('Daily Data ADJ'!$1:$1048576,MATCH(Calc!$A2342,'Daily Data ADJ'!$A:$A,0),MATCH("ES1!, CME_MINI: Close",'Daily Data ADJ'!$1:$1,0))</f>
        <v>3661</v>
      </c>
      <c r="G2342">
        <f>INDEX('Daily Data ADJ'!$1:$1048576,MATCH(Calc!$A2342,'Daily Data ADJ'!$A:$A,0),MATCH("ES2!, CME_MINI: Close",'Daily Data ADJ'!$1:$1,0))</f>
        <v>3688.25</v>
      </c>
      <c r="H2342">
        <f>INDEX('QUANDL MULTPL SP500_DIV_YIELD_M'!$A:$G,MATCH(Calc!$A2342,'QUANDL MULTPL SP500_DIV_YIELD_M'!$A:$A,1),MATCH('QUANDL MULTPL SP500_DIV_YIELD_M'!$E$1,'QUANDL MULTPL SP500_DIV_YIELD_M'!$A$1:$G$1,0))</f>
        <v>1.61</v>
      </c>
      <c r="I2342" s="5">
        <f t="shared" si="216"/>
        <v>4.6207356796767796E-2</v>
      </c>
      <c r="J2342" s="1">
        <f>A2342/24/60/60+DATE(1970,1,1)</f>
        <v>44831.5625</v>
      </c>
      <c r="K2342" s="3">
        <f t="shared" si="219"/>
        <v>1</v>
      </c>
      <c r="L2342" s="6">
        <f>(1+Chart!$F$4)^(1/(365/K2342))-1</f>
        <v>6.6592785027408397E-5</v>
      </c>
      <c r="M2342" s="6">
        <f t="shared" si="220"/>
        <v>8.3113590170658114E-5</v>
      </c>
      <c r="N2342" s="6">
        <f t="shared" si="221"/>
        <v>1.2376542228498266E-4</v>
      </c>
      <c r="O2342">
        <f>O2341*(B2342/B2341)</f>
        <v>361.71861581000468</v>
      </c>
      <c r="P2342">
        <f t="shared" si="217"/>
        <v>2022</v>
      </c>
      <c r="Q2342" s="1">
        <f t="shared" si="218"/>
        <v>44831.5625</v>
      </c>
      <c r="R2342">
        <f>IF(B2343="",R2341,IF(Q2342&gt;=Chart!$F$2,E2342,0))</f>
        <v>29.94002454</v>
      </c>
      <c r="S2342">
        <f>IF(B2343="",S2341,IFERROR(IF(AND(R2342&gt;0,R2341=0),R2342,(1+(B2343/B2342-1)*Calc!$Z$1)*S2341),0))</f>
        <v>32.765280511353559</v>
      </c>
      <c r="T2342">
        <f>IF(B2343="",T2341,IFERROR(IF(AND(R2342&gt;0,R2341=0),R2342,(1+(B2343/B2342-1)*Calc!$Z$1-L2343)*T2341),0))</f>
        <v>31.415165303493612</v>
      </c>
      <c r="U2342">
        <f>IF(B2343="",U2341,IFERROR(IF(AND(R2342&gt;0,R2341=0),R2342,(1+(B2343/B2342-1)*Calc!$Z$1-M2343*2)*U2341),0))</f>
        <v>32.226385398741357</v>
      </c>
      <c r="V2342">
        <f>IF(B2343="",V2341,IFERROR(IF(AND(R2342&gt;0,R2341=0),R2342,(1+(B2343/B2342-1)*Calc!$Z$1-N2343*2)*V2341),0))</f>
        <v>31.375202771233564</v>
      </c>
      <c r="W2342">
        <f>IF(ISNUMBER(C2342),C2342,W2341)</f>
        <v>3.08</v>
      </c>
      <c r="Y2342" s="1">
        <f>IF(AND(Q2342&gt;=Chart!$F$2,Q2342&lt;=Chart!$F$3),Q2342,#N/A)</f>
        <v>44831.5625</v>
      </c>
      <c r="Z2342">
        <f>IF(AND(Q2342&gt;=Chart!$F$2,Q2342&lt;=Chart!$F$3),R2342,#N/A)</f>
        <v>29.94002454</v>
      </c>
      <c r="AA2342">
        <f>IF(AND(Q2342&gt;=Chart!$F$2,Q2342&lt;=Chart!$F$3),S2342,#N/A)</f>
        <v>32.765280511353559</v>
      </c>
      <c r="AB2342">
        <f>IF(AND(Q2342&gt;=Chart!$F$2,Q2342&lt;=Chart!$F$3),T2342,#N/A)</f>
        <v>31.415165303493612</v>
      </c>
      <c r="AC2342">
        <f>IF(AND(Q2342&gt;=Chart!$F$2,Q2342&lt;=Chart!$F$3),U2342,#N/A)</f>
        <v>32.226385398741357</v>
      </c>
      <c r="AD2342">
        <f>IF(AND(Q2342&gt;=Chart!$F$2,Q2342&lt;=Chart!$F$3),V2342,#N/A)</f>
        <v>31.375202771233564</v>
      </c>
      <c r="AE2342">
        <f>IF(AND(Q2342&gt;=Chart!$F$2,Q2342&lt;=Chart!$F$3),I2342,#N/A)</f>
        <v>4.6207356796767796E-2</v>
      </c>
      <c r="AF2342">
        <f>IF(AND(Q2342&gt;=Chart!$F$2,Q2342&lt;=Chart!$F$3),H2342/100,#N/A)</f>
        <v>1.61E-2</v>
      </c>
      <c r="AG2342">
        <f>IF(AND(Q2342&gt;=Chart!$F$2,Q2342&lt;=Chart!$F$3),W2342/100,#N/A)</f>
        <v>3.0800000000000001E-2</v>
      </c>
    </row>
    <row r="2343" spans="1:33" x14ac:dyDescent="0.25">
      <c r="A2343">
        <v>1664371800</v>
      </c>
      <c r="B2343">
        <f>INDEX('Daily Data ADJ'!$1:$1048576,MATCH(Calc!$A2343,'Daily Data ADJ'!$A:$A,0),MATCH("SPY, CBOE BZX: Close",'Daily Data ADJ'!$1:$1,0))</f>
        <v>368.83592579999998</v>
      </c>
      <c r="C2343">
        <f>INDEX('Daily Data ADJ'!$1:$1048576,MATCH(Calc!$A2343,'Daily Data ADJ'!$A:$A,0),MATCH("EFFR, FRED: Close",'Daily Data ADJ'!$1:$1,0))</f>
        <v>3.08</v>
      </c>
      <c r="D2343">
        <f>INDEX('Daily Data ADJ'!$1:$1048576,MATCH(Calc!$A2343,'Daily Data ADJ'!$A:$A,1),MATCH("SOFR, FRED: Close",'Daily Data ADJ'!$1:$1,0))</f>
        <v>2.98</v>
      </c>
      <c r="E2343">
        <f>INDEX('Daily Data ADJ'!$1:$1048576,MATCH(Calc!$A2343,'Daily Data ADJ'!$A:$A,0),MATCH("UPRO, CBOE BZX: Close",'Daily Data ADJ'!$1:$1,0))</f>
        <v>31.653159670000001</v>
      </c>
      <c r="F2343">
        <f>INDEX('Daily Data ADJ'!$1:$1048576,MATCH(Calc!$A2343,'Daily Data ADJ'!$A:$A,0),MATCH("ES1!, CME_MINI: Close",'Daily Data ADJ'!$1:$1,0))</f>
        <v>3732</v>
      </c>
      <c r="G2343">
        <f>INDEX('Daily Data ADJ'!$1:$1048576,MATCH(Calc!$A2343,'Daily Data ADJ'!$A:$A,0),MATCH("ES2!, CME_MINI: Close",'Daily Data ADJ'!$1:$1,0))</f>
        <v>3759.5</v>
      </c>
      <c r="H2343">
        <f>INDEX('QUANDL MULTPL SP500_DIV_YIELD_M'!$A:$G,MATCH(Calc!$A2343,'QUANDL MULTPL SP500_DIV_YIELD_M'!$A:$A,1),MATCH('QUANDL MULTPL SP500_DIV_YIELD_M'!$E$1,'QUANDL MULTPL SP500_DIV_YIELD_M'!$A$1:$G$1,0))</f>
        <v>1.61</v>
      </c>
      <c r="I2343" s="5">
        <f t="shared" si="216"/>
        <v>4.5902202511290069E-2</v>
      </c>
      <c r="J2343" s="1">
        <f>A2343/24/60/60+DATE(1970,1,1)</f>
        <v>44832.5625</v>
      </c>
      <c r="K2343" s="3">
        <f t="shared" si="219"/>
        <v>1</v>
      </c>
      <c r="L2343" s="6">
        <f>(1+Chart!$F$4)^(1/(365/K2343))-1</f>
        <v>6.6592785027408397E-5</v>
      </c>
      <c r="M2343" s="6">
        <f t="shared" si="220"/>
        <v>8.3113590170658114E-5</v>
      </c>
      <c r="N2343" s="6">
        <f t="shared" si="221"/>
        <v>1.229660929391585E-4</v>
      </c>
      <c r="O2343">
        <f>O2342*(B2343/B2342)</f>
        <v>368.83592580000476</v>
      </c>
      <c r="P2343">
        <f t="shared" si="217"/>
        <v>2022</v>
      </c>
      <c r="Q2343" s="1">
        <f t="shared" si="218"/>
        <v>44832.5625</v>
      </c>
      <c r="R2343">
        <f>IF(B2344="",R2342,IF(Q2343&gt;=Chart!$F$2,E2343,0))</f>
        <v>31.653159670000001</v>
      </c>
      <c r="S2343">
        <f>IF(B2344="",S2342,IFERROR(IF(AND(R2343&gt;0,R2342=0),R2343,(1+(B2344/B2343-1)*Calc!$Z$1)*S2342),0))</f>
        <v>30.711978987767587</v>
      </c>
      <c r="T2343">
        <f>IF(B2344="",T2342,IFERROR(IF(AND(R2343&gt;0,R2342=0),R2343,(1+(B2344/B2343-1)*Calc!$Z$1-L2344)*T2342),0))</f>
        <v>29.444379413506162</v>
      </c>
      <c r="U2343">
        <f>IF(B2344="",U2342,IFERROR(IF(AND(R2343&gt;0,R2342=0),R2343,(1+(B2344/B2343-1)*Calc!$Z$1-M2344*2)*U2342),0))</f>
        <v>30.201497908897814</v>
      </c>
      <c r="V2343">
        <f>IF(B2344="",V2342,IFERROR(IF(AND(R2343&gt;0,R2342=0),R2343,(1+(B2344/B2343-1)*Calc!$Z$1-N2344*2)*V2342),0))</f>
        <v>29.401375632639848</v>
      </c>
      <c r="W2343">
        <f>IF(ISNUMBER(C2343),C2343,W2342)</f>
        <v>3.08</v>
      </c>
      <c r="Y2343" s="1">
        <f>IF(AND(Q2343&gt;=Chart!$F$2,Q2343&lt;=Chart!$F$3),Q2343,#N/A)</f>
        <v>44832.5625</v>
      </c>
      <c r="Z2343">
        <f>IF(AND(Q2343&gt;=Chart!$F$2,Q2343&lt;=Chart!$F$3),R2343,#N/A)</f>
        <v>31.653159670000001</v>
      </c>
      <c r="AA2343">
        <f>IF(AND(Q2343&gt;=Chart!$F$2,Q2343&lt;=Chart!$F$3),S2343,#N/A)</f>
        <v>30.711978987767587</v>
      </c>
      <c r="AB2343">
        <f>IF(AND(Q2343&gt;=Chart!$F$2,Q2343&lt;=Chart!$F$3),T2343,#N/A)</f>
        <v>29.444379413506162</v>
      </c>
      <c r="AC2343">
        <f>IF(AND(Q2343&gt;=Chart!$F$2,Q2343&lt;=Chart!$F$3),U2343,#N/A)</f>
        <v>30.201497908897814</v>
      </c>
      <c r="AD2343">
        <f>IF(AND(Q2343&gt;=Chart!$F$2,Q2343&lt;=Chart!$F$3),V2343,#N/A)</f>
        <v>29.401375632639848</v>
      </c>
      <c r="AE2343">
        <f>IF(AND(Q2343&gt;=Chart!$F$2,Q2343&lt;=Chart!$F$3),I2343,#N/A)</f>
        <v>4.5902202511290069E-2</v>
      </c>
      <c r="AF2343">
        <f>IF(AND(Q2343&gt;=Chart!$F$2,Q2343&lt;=Chart!$F$3),H2343/100,#N/A)</f>
        <v>1.61E-2</v>
      </c>
      <c r="AG2343">
        <f>IF(AND(Q2343&gt;=Chart!$F$2,Q2343&lt;=Chart!$F$3),W2343/100,#N/A)</f>
        <v>3.0800000000000001E-2</v>
      </c>
    </row>
    <row r="2344" spans="1:33" x14ac:dyDescent="0.25">
      <c r="A2344">
        <v>1664458200</v>
      </c>
      <c r="B2344">
        <f>INDEX('Daily Data ADJ'!$1:$1048576,MATCH(Calc!$A2344,'Daily Data ADJ'!$A:$A,0),MATCH("SPY, CBOE BZX: Close",'Daily Data ADJ'!$1:$1,0))</f>
        <v>361.13131331</v>
      </c>
      <c r="C2344">
        <f>INDEX('Daily Data ADJ'!$1:$1048576,MATCH(Calc!$A2344,'Daily Data ADJ'!$A:$A,0),MATCH("EFFR, FRED: Close",'Daily Data ADJ'!$1:$1,0))</f>
        <v>3.08</v>
      </c>
      <c r="D2344">
        <f>INDEX('Daily Data ADJ'!$1:$1048576,MATCH(Calc!$A2344,'Daily Data ADJ'!$A:$A,1),MATCH("SOFR, FRED: Close",'Daily Data ADJ'!$1:$1,0))</f>
        <v>2.96</v>
      </c>
      <c r="E2344">
        <f>INDEX('Daily Data ADJ'!$1:$1048576,MATCH(Calc!$A2344,'Daily Data ADJ'!$A:$A,0),MATCH("UPRO, CBOE BZX: Close",'Daily Data ADJ'!$1:$1,0))</f>
        <v>29.66114207</v>
      </c>
      <c r="F2344">
        <f>INDEX('Daily Data ADJ'!$1:$1048576,MATCH(Calc!$A2344,'Daily Data ADJ'!$A:$A,0),MATCH("ES1!, CME_MINI: Close",'Daily Data ADJ'!$1:$1,0))</f>
        <v>3654.25</v>
      </c>
      <c r="G2344">
        <f>INDEX('Daily Data ADJ'!$1:$1048576,MATCH(Calc!$A2344,'Daily Data ADJ'!$A:$A,0),MATCH("ES2!, CME_MINI: Close",'Daily Data ADJ'!$1:$1,0))</f>
        <v>3680.75</v>
      </c>
      <c r="H2344">
        <f>INDEX('QUANDL MULTPL SP500_DIV_YIELD_M'!$A:$G,MATCH(Calc!$A2344,'QUANDL MULTPL SP500_DIV_YIELD_M'!$A:$A,1),MATCH('QUANDL MULTPL SP500_DIV_YIELD_M'!$E$1,'QUANDL MULTPL SP500_DIV_YIELD_M'!$A$1:$G$1,0))</f>
        <v>1.61</v>
      </c>
      <c r="I2344" s="5">
        <f t="shared" si="216"/>
        <v>4.5424382711652944E-2</v>
      </c>
      <c r="J2344" s="1">
        <f>A2344/24/60/60+DATE(1970,1,1)</f>
        <v>44833.5625</v>
      </c>
      <c r="K2344" s="3">
        <f t="shared" si="219"/>
        <v>1</v>
      </c>
      <c r="L2344" s="6">
        <f>(1+Chart!$F$4)^(1/(365/K2344))-1</f>
        <v>6.6592785027408397E-5</v>
      </c>
      <c r="M2344" s="6">
        <f t="shared" si="220"/>
        <v>8.3113590170658114E-5</v>
      </c>
      <c r="N2344" s="6">
        <f t="shared" si="221"/>
        <v>1.2171401157767825E-4</v>
      </c>
      <c r="O2344">
        <f>O2343*(B2344/B2343)</f>
        <v>361.13131331000466</v>
      </c>
      <c r="P2344">
        <f t="shared" si="217"/>
        <v>2022</v>
      </c>
      <c r="Q2344" s="1">
        <f t="shared" si="218"/>
        <v>44833.5625</v>
      </c>
      <c r="R2344">
        <f>IF(B2345="",R2343,IF(Q2344&gt;=Chart!$F$2,E2344,0))</f>
        <v>29.66114207</v>
      </c>
      <c r="S2344">
        <f>IF(B2345="",S2343,IFERROR(IF(AND(R2344&gt;0,R2343=0),R2344,(1+(B2345/B2344-1)*Calc!$Z$1)*S2343),0))</f>
        <v>29.287235731059042</v>
      </c>
      <c r="T2344">
        <f>IF(B2345="",T2343,IFERROR(IF(AND(R2344&gt;0,R2343=0),R2344,(1+(B2345/B2344-1)*Calc!$Z$1-L2345)*T2343),0))</f>
        <v>28.076479918413114</v>
      </c>
      <c r="U2344">
        <f>IF(B2345="",U2343,IFERROR(IF(AND(R2344&gt;0,R2343=0),R2344,(1+(B2345/B2344-1)*Calc!$Z$1-M2345*2)*U2343),0))</f>
        <v>28.79541580146666</v>
      </c>
      <c r="V2344">
        <f>IF(B2345="",V2343,IFERROR(IF(AND(R2344&gt;0,R2343=0),R2344,(1+(B2345/B2344-1)*Calc!$Z$1-N2345*2)*V2343),0))</f>
        <v>28.03006926267679</v>
      </c>
      <c r="W2344">
        <f>IF(ISNUMBER(C2344),C2344,W2343)</f>
        <v>3.08</v>
      </c>
      <c r="Y2344" s="1">
        <f>IF(AND(Q2344&gt;=Chart!$F$2,Q2344&lt;=Chart!$F$3),Q2344,#N/A)</f>
        <v>44833.5625</v>
      </c>
      <c r="Z2344">
        <f>IF(AND(Q2344&gt;=Chart!$F$2,Q2344&lt;=Chart!$F$3),R2344,#N/A)</f>
        <v>29.66114207</v>
      </c>
      <c r="AA2344">
        <f>IF(AND(Q2344&gt;=Chart!$F$2,Q2344&lt;=Chart!$F$3),S2344,#N/A)</f>
        <v>29.287235731059042</v>
      </c>
      <c r="AB2344">
        <f>IF(AND(Q2344&gt;=Chart!$F$2,Q2344&lt;=Chart!$F$3),T2344,#N/A)</f>
        <v>28.076479918413114</v>
      </c>
      <c r="AC2344">
        <f>IF(AND(Q2344&gt;=Chart!$F$2,Q2344&lt;=Chart!$F$3),U2344,#N/A)</f>
        <v>28.79541580146666</v>
      </c>
      <c r="AD2344">
        <f>IF(AND(Q2344&gt;=Chart!$F$2,Q2344&lt;=Chart!$F$3),V2344,#N/A)</f>
        <v>28.03006926267679</v>
      </c>
      <c r="AE2344">
        <f>IF(AND(Q2344&gt;=Chart!$F$2,Q2344&lt;=Chart!$F$3),I2344,#N/A)</f>
        <v>4.5424382711652944E-2</v>
      </c>
      <c r="AF2344">
        <f>IF(AND(Q2344&gt;=Chart!$F$2,Q2344&lt;=Chart!$F$3),H2344/100,#N/A)</f>
        <v>1.61E-2</v>
      </c>
      <c r="AG2344">
        <f>IF(AND(Q2344&gt;=Chart!$F$2,Q2344&lt;=Chart!$F$3),W2344/100,#N/A)</f>
        <v>3.0800000000000001E-2</v>
      </c>
    </row>
    <row r="2345" spans="1:33" x14ac:dyDescent="0.25">
      <c r="A2345">
        <v>1664544600</v>
      </c>
      <c r="B2345">
        <f>INDEX('Daily Data ADJ'!$1:$1048576,MATCH(Calc!$A2345,'Daily Data ADJ'!$A:$A,0),MATCH("SPY, CBOE BZX: Close",'Daily Data ADJ'!$1:$1,0))</f>
        <v>355.54696239999998</v>
      </c>
      <c r="C2345">
        <f>INDEX('Daily Data ADJ'!$1:$1048576,MATCH(Calc!$A2345,'Daily Data ADJ'!$A:$A,0),MATCH("EFFR, FRED: Close",'Daily Data ADJ'!$1:$1,0))</f>
        <v>3.08</v>
      </c>
      <c r="D2345">
        <f>INDEX('Daily Data ADJ'!$1:$1048576,MATCH(Calc!$A2345,'Daily Data ADJ'!$A:$A,1),MATCH("SOFR, FRED: Close",'Daily Data ADJ'!$1:$1,0))</f>
        <v>2.98</v>
      </c>
      <c r="E2345">
        <f>INDEX('Daily Data ADJ'!$1:$1048576,MATCH(Calc!$A2345,'Daily Data ADJ'!$A:$A,0),MATCH("UPRO, CBOE BZX: Close",'Daily Data ADJ'!$1:$1,0))</f>
        <v>28.296610019999999</v>
      </c>
      <c r="F2345">
        <f>INDEX('Daily Data ADJ'!$1:$1048576,MATCH(Calc!$A2345,'Daily Data ADJ'!$A:$A,0),MATCH("ES1!, CME_MINI: Close",'Daily Data ADJ'!$1:$1,0))</f>
        <v>3601.5</v>
      </c>
      <c r="G2345">
        <f>INDEX('Daily Data ADJ'!$1:$1048576,MATCH(Calc!$A2345,'Daily Data ADJ'!$A:$A,0),MATCH("ES2!, CME_MINI: Close",'Daily Data ADJ'!$1:$1,0))</f>
        <v>3628</v>
      </c>
      <c r="H2345">
        <f>INDEX('QUANDL MULTPL SP500_DIV_YIELD_M'!$A:$G,MATCH(Calc!$A2345,'QUANDL MULTPL SP500_DIV_YIELD_M'!$A:$A,1),MATCH('QUANDL MULTPL SP500_DIV_YIELD_M'!$E$1,'QUANDL MULTPL SP500_DIV_YIELD_M'!$A$1:$G$1,0))</f>
        <v>1.7</v>
      </c>
      <c r="I2345" s="5">
        <f t="shared" si="216"/>
        <v>4.6758622429813865E-2</v>
      </c>
      <c r="J2345" s="1">
        <f>A2345/24/60/60+DATE(1970,1,1)</f>
        <v>44834.5625</v>
      </c>
      <c r="K2345" s="3">
        <f t="shared" si="219"/>
        <v>1</v>
      </c>
      <c r="L2345" s="6">
        <f>(1+Chart!$F$4)^(1/(365/K2345))-1</f>
        <v>6.6592785027408397E-5</v>
      </c>
      <c r="M2345" s="6">
        <f t="shared" si="220"/>
        <v>8.3113590170658114E-5</v>
      </c>
      <c r="N2345" s="6">
        <f t="shared" si="221"/>
        <v>1.2520883308853037E-4</v>
      </c>
      <c r="O2345">
        <f>O2344*(B2345/B2344)</f>
        <v>355.54696240000459</v>
      </c>
      <c r="P2345">
        <f t="shared" si="217"/>
        <v>2022</v>
      </c>
      <c r="Q2345" s="1">
        <f t="shared" si="218"/>
        <v>44834.5625</v>
      </c>
      <c r="R2345">
        <f>IF(B2346="",R2344,IF(Q2345&gt;=Chart!$F$2,E2345,0))</f>
        <v>28.296610019999999</v>
      </c>
      <c r="S2345">
        <f>IF(B2346="",S2344,IFERROR(IF(AND(R2345&gt;0,R2344=0),R2345,(1+(B2346/B2345-1)*Calc!$Z$1)*S2344),0))</f>
        <v>31.606895003448113</v>
      </c>
      <c r="T2345">
        <f>IF(B2346="",T2344,IFERROR(IF(AND(R2345&gt;0,R2344=0),R2345,(1+(B2346/B2345-1)*Calc!$Z$1-L2346)*T2344),0))</f>
        <v>30.294633328082178</v>
      </c>
      <c r="U2345">
        <f>IF(B2346="",U2344,IFERROR(IF(AND(R2345&gt;0,R2344=0),R2345,(1+(B2346/B2345-1)*Calc!$Z$1-M2346*2)*U2344),0))</f>
        <v>31.061760148954839</v>
      </c>
      <c r="V2345">
        <f>IF(B2346="",V2344,IFERROR(IF(AND(R2345&gt;0,R2344=0),R2345,(1+(B2346/B2345-1)*Calc!$Z$1-N2346*2)*V2344),0))</f>
        <v>30.228926619361108</v>
      </c>
      <c r="W2345">
        <f>IF(ISNUMBER(C2345),C2345,W2344)</f>
        <v>3.08</v>
      </c>
      <c r="Y2345" s="1">
        <f>IF(AND(Q2345&gt;=Chart!$F$2,Q2345&lt;=Chart!$F$3),Q2345,#N/A)</f>
        <v>44834.5625</v>
      </c>
      <c r="Z2345">
        <f>IF(AND(Q2345&gt;=Chart!$F$2,Q2345&lt;=Chart!$F$3),R2345,#N/A)</f>
        <v>28.296610019999999</v>
      </c>
      <c r="AA2345">
        <f>IF(AND(Q2345&gt;=Chart!$F$2,Q2345&lt;=Chart!$F$3),S2345,#N/A)</f>
        <v>31.606895003448113</v>
      </c>
      <c r="AB2345">
        <f>IF(AND(Q2345&gt;=Chart!$F$2,Q2345&lt;=Chart!$F$3),T2345,#N/A)</f>
        <v>30.294633328082178</v>
      </c>
      <c r="AC2345">
        <f>IF(AND(Q2345&gt;=Chart!$F$2,Q2345&lt;=Chart!$F$3),U2345,#N/A)</f>
        <v>31.061760148954839</v>
      </c>
      <c r="AD2345">
        <f>IF(AND(Q2345&gt;=Chart!$F$2,Q2345&lt;=Chart!$F$3),V2345,#N/A)</f>
        <v>30.228926619361108</v>
      </c>
      <c r="AE2345">
        <f>IF(AND(Q2345&gt;=Chart!$F$2,Q2345&lt;=Chart!$F$3),I2345,#N/A)</f>
        <v>4.6758622429813865E-2</v>
      </c>
      <c r="AF2345">
        <f>IF(AND(Q2345&gt;=Chart!$F$2,Q2345&lt;=Chart!$F$3),H2345/100,#N/A)</f>
        <v>1.7000000000000001E-2</v>
      </c>
      <c r="AG2345">
        <f>IF(AND(Q2345&gt;=Chart!$F$2,Q2345&lt;=Chart!$F$3),W2345/100,#N/A)</f>
        <v>3.0800000000000001E-2</v>
      </c>
    </row>
    <row r="2346" spans="1:33" x14ac:dyDescent="0.25">
      <c r="A2346">
        <v>1664803800</v>
      </c>
      <c r="B2346">
        <f>INDEX('Daily Data ADJ'!$1:$1048576,MATCH(Calc!$A2346,'Daily Data ADJ'!$A:$A,0),MATCH("SPY, CBOE BZX: Close",'Daily Data ADJ'!$1:$1,0))</f>
        <v>364.93384816000003</v>
      </c>
      <c r="C2346">
        <f>INDEX('Daily Data ADJ'!$1:$1048576,MATCH(Calc!$A2346,'Daily Data ADJ'!$A:$A,0),MATCH("EFFR, FRED: Close",'Daily Data ADJ'!$1:$1,0))</f>
        <v>3.08</v>
      </c>
      <c r="D2346">
        <f>INDEX('Daily Data ADJ'!$1:$1048576,MATCH(Calc!$A2346,'Daily Data ADJ'!$A:$A,1),MATCH("SOFR, FRED: Close",'Daily Data ADJ'!$1:$1,0))</f>
        <v>3</v>
      </c>
      <c r="E2346">
        <f>INDEX('Daily Data ADJ'!$1:$1048576,MATCH(Calc!$A2346,'Daily Data ADJ'!$A:$A,0),MATCH("UPRO, CBOE BZX: Close",'Daily Data ADJ'!$1:$1,0))</f>
        <v>30.52766973</v>
      </c>
      <c r="F2346">
        <f>INDEX('Daily Data ADJ'!$1:$1048576,MATCH(Calc!$A2346,'Daily Data ADJ'!$A:$A,0),MATCH("ES1!, CME_MINI: Close",'Daily Data ADJ'!$1:$1,0))</f>
        <v>3690.25</v>
      </c>
      <c r="G2346">
        <f>INDEX('Daily Data ADJ'!$1:$1048576,MATCH(Calc!$A2346,'Daily Data ADJ'!$A:$A,0),MATCH("ES2!, CME_MINI: Close",'Daily Data ADJ'!$1:$1,0))</f>
        <v>3717.75</v>
      </c>
      <c r="H2346">
        <f>INDEX('QUANDL MULTPL SP500_DIV_YIELD_M'!$A:$G,MATCH(Calc!$A2346,'QUANDL MULTPL SP500_DIV_YIELD_M'!$A:$A,1),MATCH('QUANDL MULTPL SP500_DIV_YIELD_M'!$E$1,'QUANDL MULTPL SP500_DIV_YIELD_M'!$A$1:$G$1,0))</f>
        <v>1.7</v>
      </c>
      <c r="I2346" s="5">
        <f t="shared" si="216"/>
        <v>4.714313706097438E-2</v>
      </c>
      <c r="J2346" s="1">
        <f>A2346/24/60/60+DATE(1970,1,1)</f>
        <v>44837.5625</v>
      </c>
      <c r="K2346" s="3">
        <f t="shared" si="219"/>
        <v>3</v>
      </c>
      <c r="L2346" s="6">
        <f>(1+Chart!$F$4)^(1/(365/K2346))-1</f>
        <v>1.9979165917494157E-4</v>
      </c>
      <c r="M2346" s="6">
        <f t="shared" si="220"/>
        <v>2.4936149469279023E-4</v>
      </c>
      <c r="N2346" s="6">
        <f t="shared" si="221"/>
        <v>3.7869333684836803E-4</v>
      </c>
      <c r="O2346">
        <f>O2345*(B2346/B2345)</f>
        <v>364.93384816000474</v>
      </c>
      <c r="P2346">
        <f t="shared" si="217"/>
        <v>2022</v>
      </c>
      <c r="Q2346" s="1">
        <f t="shared" si="218"/>
        <v>44837.5625</v>
      </c>
      <c r="R2346">
        <f>IF(B2347="",R2345,IF(Q2346&gt;=Chart!$F$2,E2346,0))</f>
        <v>30.52766973</v>
      </c>
      <c r="S2346">
        <f>IF(B2347="",S2345,IFERROR(IF(AND(R2346&gt;0,R2345=0),R2346,(1+(B2347/B2346-1)*Calc!$Z$1)*S2345),0))</f>
        <v>34.545066306911188</v>
      </c>
      <c r="T2346">
        <f>IF(B2347="",T2345,IFERROR(IF(AND(R2346&gt;0,R2345=0),R2346,(1+(B2347/B2346-1)*Calc!$Z$1-L2347)*T2345),0))</f>
        <v>33.108799617027913</v>
      </c>
      <c r="U2346">
        <f>IF(B2347="",U2345,IFERROR(IF(AND(R2346&gt;0,R2345=0),R2346,(1+(B2347/B2346-1)*Calc!$Z$1-M2347*2)*U2345),0))</f>
        <v>33.944092505090168</v>
      </c>
      <c r="V2346">
        <f>IF(B2347="",V2345,IFERROR(IF(AND(R2346&gt;0,R2345=0),R2346,(1+(B2347/B2346-1)*Calc!$Z$1-N2347*2)*V2345),0))</f>
        <v>33.031259605577347</v>
      </c>
      <c r="W2346">
        <f>IF(ISNUMBER(C2346),C2346,W2345)</f>
        <v>3.08</v>
      </c>
      <c r="Y2346" s="1">
        <f>IF(AND(Q2346&gt;=Chart!$F$2,Q2346&lt;=Chart!$F$3),Q2346,#N/A)</f>
        <v>44837.5625</v>
      </c>
      <c r="Z2346">
        <f>IF(AND(Q2346&gt;=Chart!$F$2,Q2346&lt;=Chart!$F$3),R2346,#N/A)</f>
        <v>30.52766973</v>
      </c>
      <c r="AA2346">
        <f>IF(AND(Q2346&gt;=Chart!$F$2,Q2346&lt;=Chart!$F$3),S2346,#N/A)</f>
        <v>34.545066306911188</v>
      </c>
      <c r="AB2346">
        <f>IF(AND(Q2346&gt;=Chart!$F$2,Q2346&lt;=Chart!$F$3),T2346,#N/A)</f>
        <v>33.108799617027913</v>
      </c>
      <c r="AC2346">
        <f>IF(AND(Q2346&gt;=Chart!$F$2,Q2346&lt;=Chart!$F$3),U2346,#N/A)</f>
        <v>33.944092505090168</v>
      </c>
      <c r="AD2346">
        <f>IF(AND(Q2346&gt;=Chart!$F$2,Q2346&lt;=Chart!$F$3),V2346,#N/A)</f>
        <v>33.031259605577347</v>
      </c>
      <c r="AE2346">
        <f>IF(AND(Q2346&gt;=Chart!$F$2,Q2346&lt;=Chart!$F$3),I2346,#N/A)</f>
        <v>4.714313706097438E-2</v>
      </c>
      <c r="AF2346">
        <f>IF(AND(Q2346&gt;=Chart!$F$2,Q2346&lt;=Chart!$F$3),H2346/100,#N/A)</f>
        <v>1.7000000000000001E-2</v>
      </c>
      <c r="AG2346">
        <f>IF(AND(Q2346&gt;=Chart!$F$2,Q2346&lt;=Chart!$F$3),W2346/100,#N/A)</f>
        <v>3.0800000000000001E-2</v>
      </c>
    </row>
    <row r="2347" spans="1:33" x14ac:dyDescent="0.25">
      <c r="A2347">
        <v>1664890200</v>
      </c>
      <c r="B2347">
        <f>INDEX('Daily Data ADJ'!$1:$1048576,MATCH(Calc!$A2347,'Daily Data ADJ'!$A:$A,0),MATCH("SPY, CBOE BZX: Close",'Daily Data ADJ'!$1:$1,0))</f>
        <v>376.2419099</v>
      </c>
      <c r="C2347">
        <f>INDEX('Daily Data ADJ'!$1:$1048576,MATCH(Calc!$A2347,'Daily Data ADJ'!$A:$A,0),MATCH("EFFR, FRED: Close",'Daily Data ADJ'!$1:$1,0))</f>
        <v>3.08</v>
      </c>
      <c r="D2347">
        <f>INDEX('Daily Data ADJ'!$1:$1048576,MATCH(Calc!$A2347,'Daily Data ADJ'!$A:$A,1),MATCH("SOFR, FRED: Close",'Daily Data ADJ'!$1:$1,0))</f>
        <v>3.04</v>
      </c>
      <c r="E2347">
        <f>INDEX('Daily Data ADJ'!$1:$1048576,MATCH(Calc!$A2347,'Daily Data ADJ'!$A:$A,0),MATCH("UPRO, CBOE BZX: Close",'Daily Data ADJ'!$1:$1,0))</f>
        <v>33.33641454</v>
      </c>
      <c r="F2347">
        <f>INDEX('Daily Data ADJ'!$1:$1048576,MATCH(Calc!$A2347,'Daily Data ADJ'!$A:$A,0),MATCH("ES1!, CME_MINI: Close",'Daily Data ADJ'!$1:$1,0))</f>
        <v>3803.25</v>
      </c>
      <c r="G2347">
        <f>INDEX('Daily Data ADJ'!$1:$1048576,MATCH(Calc!$A2347,'Daily Data ADJ'!$A:$A,0),MATCH("ES2!, CME_MINI: Close",'Daily Data ADJ'!$1:$1,0))</f>
        <v>3832.25</v>
      </c>
      <c r="H2347">
        <f>INDEX('QUANDL MULTPL SP500_DIV_YIELD_M'!$A:$G,MATCH(Calc!$A2347,'QUANDL MULTPL SP500_DIV_YIELD_M'!$A:$A,1),MATCH('QUANDL MULTPL SP500_DIV_YIELD_M'!$E$1,'QUANDL MULTPL SP500_DIV_YIELD_M'!$A$1:$G$1,0))</f>
        <v>1.7</v>
      </c>
      <c r="I2347" s="5">
        <f t="shared" si="216"/>
        <v>4.7850855788805199E-2</v>
      </c>
      <c r="J2347" s="1">
        <f>A2347/24/60/60+DATE(1970,1,1)</f>
        <v>44838.5625</v>
      </c>
      <c r="K2347" s="3">
        <f t="shared" si="219"/>
        <v>1</v>
      </c>
      <c r="L2347" s="6">
        <f>(1+Chart!$F$4)^(1/(365/K2347))-1</f>
        <v>6.6592785027408397E-5</v>
      </c>
      <c r="M2347" s="6">
        <f t="shared" si="220"/>
        <v>8.3113590170658114E-5</v>
      </c>
      <c r="N2347" s="6">
        <f t="shared" si="221"/>
        <v>1.2806645348684143E-4</v>
      </c>
      <c r="O2347">
        <f>O2346*(B2347/B2346)</f>
        <v>376.24190990000488</v>
      </c>
      <c r="P2347">
        <f t="shared" si="217"/>
        <v>2022</v>
      </c>
      <c r="Q2347" s="1">
        <f t="shared" si="218"/>
        <v>44838.5625</v>
      </c>
      <c r="R2347">
        <f>IF(B2348="",R2346,IF(Q2347&gt;=Chart!$F$2,E2347,0))</f>
        <v>33.33641454</v>
      </c>
      <c r="S2347">
        <f>IF(B2348="",S2346,IFERROR(IF(AND(R2347&gt;0,R2346=0),R2347,(1+(B2348/B2347-1)*Calc!$Z$1)*S2346),0))</f>
        <v>34.303780025731768</v>
      </c>
      <c r="T2347">
        <f>IF(B2348="",T2346,IFERROR(IF(AND(R2347&gt;0,R2346=0),R2347,(1+(B2348/B2347-1)*Calc!$Z$1-L2348)*T2346),0))</f>
        <v>32.875340393869251</v>
      </c>
      <c r="U2347">
        <f>IF(B2348="",U2346,IFERROR(IF(AND(R2347&gt;0,R2346=0),R2347,(1+(B2348/B2347-1)*Calc!$Z$1-M2348*2)*U2346),0))</f>
        <v>33.701361403643908</v>
      </c>
      <c r="V2347">
        <f>IF(B2348="",V2346,IFERROR(IF(AND(R2347&gt;0,R2346=0),R2347,(1+(B2348/B2347-1)*Calc!$Z$1-N2348*2)*V2346),0))</f>
        <v>32.792073247395365</v>
      </c>
      <c r="W2347">
        <f>IF(ISNUMBER(C2347),C2347,W2346)</f>
        <v>3.08</v>
      </c>
      <c r="Y2347" s="1">
        <f>IF(AND(Q2347&gt;=Chart!$F$2,Q2347&lt;=Chart!$F$3),Q2347,#N/A)</f>
        <v>44838.5625</v>
      </c>
      <c r="Z2347">
        <f>IF(AND(Q2347&gt;=Chart!$F$2,Q2347&lt;=Chart!$F$3),R2347,#N/A)</f>
        <v>33.33641454</v>
      </c>
      <c r="AA2347">
        <f>IF(AND(Q2347&gt;=Chart!$F$2,Q2347&lt;=Chart!$F$3),S2347,#N/A)</f>
        <v>34.303780025731768</v>
      </c>
      <c r="AB2347">
        <f>IF(AND(Q2347&gt;=Chart!$F$2,Q2347&lt;=Chart!$F$3),T2347,#N/A)</f>
        <v>32.875340393869251</v>
      </c>
      <c r="AC2347">
        <f>IF(AND(Q2347&gt;=Chart!$F$2,Q2347&lt;=Chart!$F$3),U2347,#N/A)</f>
        <v>33.701361403643908</v>
      </c>
      <c r="AD2347">
        <f>IF(AND(Q2347&gt;=Chart!$F$2,Q2347&lt;=Chart!$F$3),V2347,#N/A)</f>
        <v>32.792073247395365</v>
      </c>
      <c r="AE2347">
        <f>IF(AND(Q2347&gt;=Chart!$F$2,Q2347&lt;=Chart!$F$3),I2347,#N/A)</f>
        <v>4.7850855788805199E-2</v>
      </c>
      <c r="AF2347">
        <f>IF(AND(Q2347&gt;=Chart!$F$2,Q2347&lt;=Chart!$F$3),H2347/100,#N/A)</f>
        <v>1.7000000000000001E-2</v>
      </c>
      <c r="AG2347">
        <f>IF(AND(Q2347&gt;=Chart!$F$2,Q2347&lt;=Chart!$F$3),W2347/100,#N/A)</f>
        <v>3.0800000000000001E-2</v>
      </c>
    </row>
    <row r="2348" spans="1:33" x14ac:dyDescent="0.25">
      <c r="A2348">
        <v>1664976600</v>
      </c>
      <c r="B2348">
        <f>INDEX('Daily Data ADJ'!$1:$1048576,MATCH(Calc!$A2348,'Daily Data ADJ'!$A:$A,0),MATCH("SPY, CBOE BZX: Close",'Daily Data ADJ'!$1:$1,0))</f>
        <v>375.36593327999998</v>
      </c>
      <c r="C2348">
        <f>INDEX('Daily Data ADJ'!$1:$1048576,MATCH(Calc!$A2348,'Daily Data ADJ'!$A:$A,0),MATCH("EFFR, FRED: Close",'Daily Data ADJ'!$1:$1,0))</f>
        <v>3.08</v>
      </c>
      <c r="D2348">
        <f>INDEX('Daily Data ADJ'!$1:$1048576,MATCH(Calc!$A2348,'Daily Data ADJ'!$A:$A,1),MATCH("SOFR, FRED: Close",'Daily Data ADJ'!$1:$1,0))</f>
        <v>3.04</v>
      </c>
      <c r="E2348">
        <f>INDEX('Daily Data ADJ'!$1:$1048576,MATCH(Calc!$A2348,'Daily Data ADJ'!$A:$A,0),MATCH("UPRO, CBOE BZX: Close",'Daily Data ADJ'!$1:$1,0))</f>
        <v>33.077452260000001</v>
      </c>
      <c r="F2348">
        <f>INDEX('Daily Data ADJ'!$1:$1048576,MATCH(Calc!$A2348,'Daily Data ADJ'!$A:$A,0),MATCH("ES1!, CME_MINI: Close",'Daily Data ADJ'!$1:$1,0))</f>
        <v>3794</v>
      </c>
      <c r="G2348">
        <f>INDEX('Daily Data ADJ'!$1:$1048576,MATCH(Calc!$A2348,'Daily Data ADJ'!$A:$A,0),MATCH("ES2!, CME_MINI: Close",'Daily Data ADJ'!$1:$1,0))</f>
        <v>3823</v>
      </c>
      <c r="H2348">
        <f>INDEX('QUANDL MULTPL SP500_DIV_YIELD_M'!$A:$G,MATCH(Calc!$A2348,'QUANDL MULTPL SP500_DIV_YIELD_M'!$A:$A,1),MATCH('QUANDL MULTPL SP500_DIV_YIELD_M'!$E$1,'QUANDL MULTPL SP500_DIV_YIELD_M'!$A$1:$G$1,0))</f>
        <v>1.7</v>
      </c>
      <c r="I2348" s="5">
        <f t="shared" si="216"/>
        <v>4.7926933321121065E-2</v>
      </c>
      <c r="J2348" s="1">
        <f>A2348/24/60/60+DATE(1970,1,1)</f>
        <v>44839.5625</v>
      </c>
      <c r="K2348" s="3">
        <f t="shared" si="219"/>
        <v>1</v>
      </c>
      <c r="L2348" s="6">
        <f>(1+Chart!$F$4)^(1/(365/K2348))-1</f>
        <v>6.6592785027408397E-5</v>
      </c>
      <c r="M2348" s="6">
        <f t="shared" si="220"/>
        <v>8.3113590170658114E-5</v>
      </c>
      <c r="N2348" s="6">
        <f t="shared" si="221"/>
        <v>1.2826538517751729E-4</v>
      </c>
      <c r="O2348">
        <f>O2347*(B2348/B2347)</f>
        <v>375.36593328000487</v>
      </c>
      <c r="P2348">
        <f t="shared" si="217"/>
        <v>2022</v>
      </c>
      <c r="Q2348" s="1">
        <f t="shared" si="218"/>
        <v>44839.5625</v>
      </c>
      <c r="R2348">
        <f>IF(B2349="",R2347,IF(Q2348&gt;=Chart!$F$2,E2348,0))</f>
        <v>33.077452260000001</v>
      </c>
      <c r="S2348">
        <f>IF(B2349="",S2347,IFERROR(IF(AND(R2348&gt;0,R2347=0),R2348,(1+(B2349/B2348-1)*Calc!$Z$1)*S2347),0))</f>
        <v>33.242163137239395</v>
      </c>
      <c r="T2348">
        <f>IF(B2349="",T2347,IFERROR(IF(AND(R2348&gt;0,R2347=0),R2348,(1+(B2349/B2348-1)*Calc!$Z$1-L2349)*T2347),0))</f>
        <v>31.855740907730894</v>
      </c>
      <c r="U2348">
        <f>IF(B2349="",U2347,IFERROR(IF(AND(R2348&gt;0,R2347=0),R2348,(1+(B2349/B2348-1)*Calc!$Z$1-M2349*2)*U2347),0))</f>
        <v>32.652785794701579</v>
      </c>
      <c r="V2348">
        <f>IF(B2349="",V2347,IFERROR(IF(AND(R2348&gt;0,R2347=0),R2348,(1+(B2349/B2348-1)*Calc!$Z$1-N2349*2)*V2347),0))</f>
        <v>31.768821270426379</v>
      </c>
      <c r="W2348">
        <f>IF(ISNUMBER(C2348),C2348,W2347)</f>
        <v>3.08</v>
      </c>
      <c r="Y2348" s="1">
        <f>IF(AND(Q2348&gt;=Chart!$F$2,Q2348&lt;=Chart!$F$3),Q2348,#N/A)</f>
        <v>44839.5625</v>
      </c>
      <c r="Z2348">
        <f>IF(AND(Q2348&gt;=Chart!$F$2,Q2348&lt;=Chart!$F$3),R2348,#N/A)</f>
        <v>33.077452260000001</v>
      </c>
      <c r="AA2348">
        <f>IF(AND(Q2348&gt;=Chart!$F$2,Q2348&lt;=Chart!$F$3),S2348,#N/A)</f>
        <v>33.242163137239395</v>
      </c>
      <c r="AB2348">
        <f>IF(AND(Q2348&gt;=Chart!$F$2,Q2348&lt;=Chart!$F$3),T2348,#N/A)</f>
        <v>31.855740907730894</v>
      </c>
      <c r="AC2348">
        <f>IF(AND(Q2348&gt;=Chart!$F$2,Q2348&lt;=Chart!$F$3),U2348,#N/A)</f>
        <v>32.652785794701579</v>
      </c>
      <c r="AD2348">
        <f>IF(AND(Q2348&gt;=Chart!$F$2,Q2348&lt;=Chart!$F$3),V2348,#N/A)</f>
        <v>31.768821270426379</v>
      </c>
      <c r="AE2348">
        <f>IF(AND(Q2348&gt;=Chart!$F$2,Q2348&lt;=Chart!$F$3),I2348,#N/A)</f>
        <v>4.7926933321121065E-2</v>
      </c>
      <c r="AF2348">
        <f>IF(AND(Q2348&gt;=Chart!$F$2,Q2348&lt;=Chart!$F$3),H2348/100,#N/A)</f>
        <v>1.7000000000000001E-2</v>
      </c>
      <c r="AG2348">
        <f>IF(AND(Q2348&gt;=Chart!$F$2,Q2348&lt;=Chart!$F$3),W2348/100,#N/A)</f>
        <v>3.0800000000000001E-2</v>
      </c>
    </row>
    <row r="2349" spans="1:33" x14ac:dyDescent="0.25">
      <c r="A2349">
        <v>1665063000</v>
      </c>
      <c r="B2349">
        <f>INDEX('Daily Data ADJ'!$1:$1048576,MATCH(Calc!$A2349,'Daily Data ADJ'!$A:$A,0),MATCH("SPY, CBOE BZX: Close",'Daily Data ADJ'!$1:$1,0))</f>
        <v>371.49371847999998</v>
      </c>
      <c r="C2349">
        <f>INDEX('Daily Data ADJ'!$1:$1048576,MATCH(Calc!$A2349,'Daily Data ADJ'!$A:$A,0),MATCH("EFFR, FRED: Close",'Daily Data ADJ'!$1:$1,0))</f>
        <v>3.08</v>
      </c>
      <c r="D2349">
        <f>INDEX('Daily Data ADJ'!$1:$1048576,MATCH(Calc!$A2349,'Daily Data ADJ'!$A:$A,1),MATCH("SOFR, FRED: Close",'Daily Data ADJ'!$1:$1,0))</f>
        <v>3.05</v>
      </c>
      <c r="E2349">
        <f>INDEX('Daily Data ADJ'!$1:$1048576,MATCH(Calc!$A2349,'Daily Data ADJ'!$A:$A,0),MATCH("UPRO, CBOE BZX: Close",'Daily Data ADJ'!$1:$1,0))</f>
        <v>32.051563190000003</v>
      </c>
      <c r="F2349">
        <f>INDEX('Daily Data ADJ'!$1:$1048576,MATCH(Calc!$A2349,'Daily Data ADJ'!$A:$A,0),MATCH("ES1!, CME_MINI: Close",'Daily Data ADJ'!$1:$1,0))</f>
        <v>3756.75</v>
      </c>
      <c r="G2349">
        <f>INDEX('Daily Data ADJ'!$1:$1048576,MATCH(Calc!$A2349,'Daily Data ADJ'!$A:$A,0),MATCH("ES2!, CME_MINI: Close",'Daily Data ADJ'!$1:$1,0))</f>
        <v>3785.5</v>
      </c>
      <c r="H2349">
        <f>INDEX('QUANDL MULTPL SP500_DIV_YIELD_M'!$A:$G,MATCH(Calc!$A2349,'QUANDL MULTPL SP500_DIV_YIELD_M'!$A:$A,1),MATCH('QUANDL MULTPL SP500_DIV_YIELD_M'!$E$1,'QUANDL MULTPL SP500_DIV_YIELD_M'!$A$1:$G$1,0))</f>
        <v>1.7</v>
      </c>
      <c r="I2349" s="5">
        <f t="shared" si="216"/>
        <v>4.7964762584437146E-2</v>
      </c>
      <c r="J2349" s="1">
        <f>A2349/24/60/60+DATE(1970,1,1)</f>
        <v>44840.5625</v>
      </c>
      <c r="K2349" s="3">
        <f t="shared" si="219"/>
        <v>1</v>
      </c>
      <c r="L2349" s="6">
        <f>(1+Chart!$F$4)^(1/(365/K2349))-1</f>
        <v>6.6592785027408397E-5</v>
      </c>
      <c r="M2349" s="6">
        <f t="shared" si="220"/>
        <v>8.3113590170658114E-5</v>
      </c>
      <c r="N2349" s="6">
        <f t="shared" si="221"/>
        <v>1.2836429784202075E-4</v>
      </c>
      <c r="O2349">
        <f>O2348*(B2349/B2348)</f>
        <v>371.49371848000482</v>
      </c>
      <c r="P2349">
        <f t="shared" si="217"/>
        <v>2022</v>
      </c>
      <c r="Q2349" s="1">
        <f t="shared" si="218"/>
        <v>44840.5625</v>
      </c>
      <c r="R2349">
        <f>IF(B2350="",R2348,IF(Q2349&gt;=Chart!$F$2,E2349,0))</f>
        <v>32.051563190000003</v>
      </c>
      <c r="S2349">
        <f>IF(B2350="",S2348,IFERROR(IF(AND(R2349&gt;0,R2348=0),R2349,(1+(B2350/B2349-1)*Calc!$Z$1)*S2348),0))</f>
        <v>30.460403344115001</v>
      </c>
      <c r="T2349">
        <f>IF(B2350="",T2348,IFERROR(IF(AND(R2349&gt;0,R2348=0),R2349,(1+(B2350/B2349-1)*Calc!$Z$1-L2350)*T2348),0))</f>
        <v>29.187877882401263</v>
      </c>
      <c r="U2349">
        <f>IF(B2350="",U2348,IFERROR(IF(AND(R2349&gt;0,R2348=0),R2349,(1+(B2350/B2349-1)*Calc!$Z$1-M2350*2)*U2348),0))</f>
        <v>29.914918302542745</v>
      </c>
      <c r="V2349">
        <f>IF(B2350="",V2348,IFERROR(IF(AND(R2349&gt;0,R2348=0),R2349,(1+(B2350/B2349-1)*Calc!$Z$1-N2350*2)*V2348),0))</f>
        <v>29.102096346815152</v>
      </c>
      <c r="W2349">
        <f>IF(ISNUMBER(C2349),C2349,W2348)</f>
        <v>3.08</v>
      </c>
      <c r="Y2349" s="1">
        <f>IF(AND(Q2349&gt;=Chart!$F$2,Q2349&lt;=Chart!$F$3),Q2349,#N/A)</f>
        <v>44840.5625</v>
      </c>
      <c r="Z2349">
        <f>IF(AND(Q2349&gt;=Chart!$F$2,Q2349&lt;=Chart!$F$3),R2349,#N/A)</f>
        <v>32.051563190000003</v>
      </c>
      <c r="AA2349">
        <f>IF(AND(Q2349&gt;=Chart!$F$2,Q2349&lt;=Chart!$F$3),S2349,#N/A)</f>
        <v>30.460403344115001</v>
      </c>
      <c r="AB2349">
        <f>IF(AND(Q2349&gt;=Chart!$F$2,Q2349&lt;=Chart!$F$3),T2349,#N/A)</f>
        <v>29.187877882401263</v>
      </c>
      <c r="AC2349">
        <f>IF(AND(Q2349&gt;=Chart!$F$2,Q2349&lt;=Chart!$F$3),U2349,#N/A)</f>
        <v>29.914918302542745</v>
      </c>
      <c r="AD2349">
        <f>IF(AND(Q2349&gt;=Chart!$F$2,Q2349&lt;=Chart!$F$3),V2349,#N/A)</f>
        <v>29.102096346815152</v>
      </c>
      <c r="AE2349">
        <f>IF(AND(Q2349&gt;=Chart!$F$2,Q2349&lt;=Chart!$F$3),I2349,#N/A)</f>
        <v>4.7964762584437146E-2</v>
      </c>
      <c r="AF2349">
        <f>IF(AND(Q2349&gt;=Chart!$F$2,Q2349&lt;=Chart!$F$3),H2349/100,#N/A)</f>
        <v>1.7000000000000001E-2</v>
      </c>
      <c r="AG2349">
        <f>IF(AND(Q2349&gt;=Chart!$F$2,Q2349&lt;=Chart!$F$3),W2349/100,#N/A)</f>
        <v>3.0800000000000001E-2</v>
      </c>
    </row>
    <row r="2350" spans="1:33" x14ac:dyDescent="0.25">
      <c r="A2350">
        <v>1665149400</v>
      </c>
      <c r="B2350">
        <f>INDEX('Daily Data ADJ'!$1:$1048576,MATCH(Calc!$A2350,'Daily Data ADJ'!$A:$A,0),MATCH("SPY, CBOE BZX: Close",'Daily Data ADJ'!$1:$1,0))</f>
        <v>361.13131331</v>
      </c>
      <c r="C2350">
        <f>INDEX('Daily Data ADJ'!$1:$1048576,MATCH(Calc!$A2350,'Daily Data ADJ'!$A:$A,0),MATCH("EFFR, FRED: Close",'Daily Data ADJ'!$1:$1,0))</f>
        <v>3.08</v>
      </c>
      <c r="D2350">
        <f>INDEX('Daily Data ADJ'!$1:$1048576,MATCH(Calc!$A2350,'Daily Data ADJ'!$A:$A,1),MATCH("SOFR, FRED: Close",'Daily Data ADJ'!$1:$1,0))</f>
        <v>3.05</v>
      </c>
      <c r="E2350">
        <f>INDEX('Daily Data ADJ'!$1:$1048576,MATCH(Calc!$A2350,'Daily Data ADJ'!$A:$A,0),MATCH("UPRO, CBOE BZX: Close",'Daily Data ADJ'!$1:$1,0))</f>
        <v>29.372299519999999</v>
      </c>
      <c r="F2350">
        <f>INDEX('Daily Data ADJ'!$1:$1048576,MATCH(Calc!$A2350,'Daily Data ADJ'!$A:$A,0),MATCH("ES1!, CME_MINI: Close",'Daily Data ADJ'!$1:$1,0))</f>
        <v>3653.25</v>
      </c>
      <c r="G2350">
        <f>INDEX('Daily Data ADJ'!$1:$1048576,MATCH(Calc!$A2350,'Daily Data ADJ'!$A:$A,0),MATCH("ES2!, CME_MINI: Close",'Daily Data ADJ'!$1:$1,0))</f>
        <v>3681.75</v>
      </c>
      <c r="H2350">
        <f>INDEX('QUANDL MULTPL SP500_DIV_YIELD_M'!$A:$G,MATCH(Calc!$A2350,'QUANDL MULTPL SP500_DIV_YIELD_M'!$A:$A,1),MATCH('QUANDL MULTPL SP500_DIV_YIELD_M'!$E$1,'QUANDL MULTPL SP500_DIV_YIELD_M'!$A$1:$G$1,0))</f>
        <v>1.7</v>
      </c>
      <c r="I2350" s="5">
        <f t="shared" si="216"/>
        <v>4.8572153345833743E-2</v>
      </c>
      <c r="J2350" s="1">
        <f>A2350/24/60/60+DATE(1970,1,1)</f>
        <v>44841.5625</v>
      </c>
      <c r="K2350" s="3">
        <f t="shared" si="219"/>
        <v>1</v>
      </c>
      <c r="L2350" s="6">
        <f>(1+Chart!$F$4)^(1/(365/K2350))-1</f>
        <v>6.6592785027408397E-5</v>
      </c>
      <c r="M2350" s="6">
        <f t="shared" si="220"/>
        <v>8.3113590170658114E-5</v>
      </c>
      <c r="N2350" s="6">
        <f t="shared" si="221"/>
        <v>1.2995196294984801E-4</v>
      </c>
      <c r="O2350">
        <f>O2349*(B2350/B2349)</f>
        <v>361.13131331000471</v>
      </c>
      <c r="P2350">
        <f t="shared" si="217"/>
        <v>2022</v>
      </c>
      <c r="Q2350" s="1">
        <f t="shared" si="218"/>
        <v>44841.5625</v>
      </c>
      <c r="R2350">
        <f>IF(B2351="",R2349,IF(Q2350&gt;=Chart!$F$2,E2350,0))</f>
        <v>29.372299519999999</v>
      </c>
      <c r="S2350">
        <f>IF(B2351="",S2349,IFERROR(IF(AND(R2350&gt;0,R2349=0),R2350,(1+(B2351/B2350-1)*Calc!$Z$1)*S2349),0))</f>
        <v>29.762683032026683</v>
      </c>
      <c r="T2350">
        <f>IF(B2351="",T2349,IFERROR(IF(AND(R2350&gt;0,R2349=0),R2350,(1+(B2351/B2350-1)*Calc!$Z$1-L2351)*T2349),0))</f>
        <v>28.51347430641043</v>
      </c>
      <c r="U2350">
        <f>IF(B2351="",U2349,IFERROR(IF(AND(R2350&gt;0,R2349=0),R2350,(1+(B2351/B2350-1)*Calc!$Z$1-M2351*2)*U2349),0))</f>
        <v>29.224720096455862</v>
      </c>
      <c r="V2350">
        <f>IF(B2351="",V2349,IFERROR(IF(AND(R2350&gt;0,R2349=0),R2350,(1+(B2351/B2350-1)*Calc!$Z$1-N2351*2)*V2349),0))</f>
        <v>28.412811235467263</v>
      </c>
      <c r="W2350">
        <f>IF(ISNUMBER(C2350),C2350,W2349)</f>
        <v>3.08</v>
      </c>
      <c r="Y2350" s="1">
        <f>IF(AND(Q2350&gt;=Chart!$F$2,Q2350&lt;=Chart!$F$3),Q2350,#N/A)</f>
        <v>44841.5625</v>
      </c>
      <c r="Z2350">
        <f>IF(AND(Q2350&gt;=Chart!$F$2,Q2350&lt;=Chart!$F$3),R2350,#N/A)</f>
        <v>29.372299519999999</v>
      </c>
      <c r="AA2350">
        <f>IF(AND(Q2350&gt;=Chart!$F$2,Q2350&lt;=Chart!$F$3),S2350,#N/A)</f>
        <v>29.762683032026683</v>
      </c>
      <c r="AB2350">
        <f>IF(AND(Q2350&gt;=Chart!$F$2,Q2350&lt;=Chart!$F$3),T2350,#N/A)</f>
        <v>28.51347430641043</v>
      </c>
      <c r="AC2350">
        <f>IF(AND(Q2350&gt;=Chart!$F$2,Q2350&lt;=Chart!$F$3),U2350,#N/A)</f>
        <v>29.224720096455862</v>
      </c>
      <c r="AD2350">
        <f>IF(AND(Q2350&gt;=Chart!$F$2,Q2350&lt;=Chart!$F$3),V2350,#N/A)</f>
        <v>28.412811235467263</v>
      </c>
      <c r="AE2350">
        <f>IF(AND(Q2350&gt;=Chart!$F$2,Q2350&lt;=Chart!$F$3),I2350,#N/A)</f>
        <v>4.8572153345833743E-2</v>
      </c>
      <c r="AF2350">
        <f>IF(AND(Q2350&gt;=Chart!$F$2,Q2350&lt;=Chart!$F$3),H2350/100,#N/A)</f>
        <v>1.7000000000000001E-2</v>
      </c>
      <c r="AG2350">
        <f>IF(AND(Q2350&gt;=Chart!$F$2,Q2350&lt;=Chart!$F$3),W2350/100,#N/A)</f>
        <v>3.0800000000000001E-2</v>
      </c>
    </row>
    <row r="2351" spans="1:33" x14ac:dyDescent="0.25">
      <c r="A2351">
        <v>1665408600</v>
      </c>
      <c r="B2351">
        <f>INDEX('Daily Data ADJ'!$1:$1048576,MATCH(Calc!$A2351,'Daily Data ADJ'!$A:$A,0),MATCH("SPY, CBOE BZX: Close",'Daily Data ADJ'!$1:$1,0))</f>
        <v>358.37397783</v>
      </c>
      <c r="C2351" t="str">
        <f>INDEX('Daily Data ADJ'!$1:$1048576,MATCH(Calc!$A2351,'Daily Data ADJ'!$A:$A,0),MATCH("EFFR, FRED: Close",'Daily Data ADJ'!$1:$1,0))</f>
        <v>NaN</v>
      </c>
      <c r="D2351" t="str">
        <f>INDEX('Daily Data ADJ'!$1:$1048576,MATCH(Calc!$A2351,'Daily Data ADJ'!$A:$A,1),MATCH("SOFR, FRED: Close",'Daily Data ADJ'!$1:$1,0))</f>
        <v>NaN</v>
      </c>
      <c r="E2351">
        <f>INDEX('Daily Data ADJ'!$1:$1048576,MATCH(Calc!$A2351,'Daily Data ADJ'!$A:$A,0),MATCH("UPRO, CBOE BZX: Close",'Daily Data ADJ'!$1:$1,0))</f>
        <v>28.7248938</v>
      </c>
      <c r="F2351">
        <f>INDEX('Daily Data ADJ'!$1:$1048576,MATCH(Calc!$A2351,'Daily Data ADJ'!$A:$A,0),MATCH("ES1!, CME_MINI: Close",'Daily Data ADJ'!$1:$1,0))</f>
        <v>3625.25</v>
      </c>
      <c r="G2351">
        <f>INDEX('Daily Data ADJ'!$1:$1048576,MATCH(Calc!$A2351,'Daily Data ADJ'!$A:$A,0),MATCH("ES2!, CME_MINI: Close",'Daily Data ADJ'!$1:$1,0))</f>
        <v>3653.5</v>
      </c>
      <c r="H2351">
        <f>INDEX('QUANDL MULTPL SP500_DIV_YIELD_M'!$A:$G,MATCH(Calc!$A2351,'QUANDL MULTPL SP500_DIV_YIELD_M'!$A:$A,1),MATCH('QUANDL MULTPL SP500_DIV_YIELD_M'!$E$1,'QUANDL MULTPL SP500_DIV_YIELD_M'!$A$1:$G$1,0))</f>
        <v>1.7</v>
      </c>
      <c r="I2351" s="5">
        <f t="shared" si="216"/>
        <v>4.8536505104893254E-2</v>
      </c>
      <c r="J2351" s="1">
        <f>A2351/24/60/60+DATE(1970,1,1)</f>
        <v>44844.5625</v>
      </c>
      <c r="K2351" s="3">
        <f t="shared" si="219"/>
        <v>3</v>
      </c>
      <c r="L2351" s="6">
        <f>(1+Chart!$F$4)^(1/(365/K2351))-1</f>
        <v>1.9979165917494157E-4</v>
      </c>
      <c r="M2351" s="6">
        <f t="shared" si="220"/>
        <v>8.3113590170658114E-5</v>
      </c>
      <c r="N2351" s="6">
        <f t="shared" si="221"/>
        <v>3.896270130434587E-4</v>
      </c>
      <c r="O2351">
        <f>O2350*(B2351/B2350)</f>
        <v>358.37397783000466</v>
      </c>
      <c r="P2351">
        <f t="shared" si="217"/>
        <v>2022</v>
      </c>
      <c r="Q2351" s="1">
        <f t="shared" si="218"/>
        <v>44844.5625</v>
      </c>
      <c r="R2351">
        <f>IF(B2352="",R2350,IF(Q2351&gt;=Chart!$F$2,E2351,0))</f>
        <v>28.7248938</v>
      </c>
      <c r="S2351">
        <f>IF(B2352="",S2350,IFERROR(IF(AND(R2351&gt;0,R2350=0),R2351,(1+(B2352/B2351-1)*Calc!$Z$1)*S2350),0))</f>
        <v>29.19722346934838</v>
      </c>
      <c r="T2351">
        <f>IF(B2352="",T2350,IFERROR(IF(AND(R2351&gt;0,R2350=0),R2351,(1+(B2352/B2351-1)*Calc!$Z$1-L2352)*T2350),0))</f>
        <v>27.969849599296598</v>
      </c>
      <c r="U2351">
        <f>IF(B2352="",U2350,IFERROR(IF(AND(R2351&gt;0,R2350=0),R2351,(1+(B2352/B2351-1)*Calc!$Z$1-M2352*2)*U2350),0))</f>
        <v>28.664623318908067</v>
      </c>
      <c r="V2351">
        <f>IF(B2352="",V2350,IFERROR(IF(AND(R2351&gt;0,R2350=0),R2351,(1+(B2352/B2351-1)*Calc!$Z$1-N2352*2)*V2350),0))</f>
        <v>27.865668742676593</v>
      </c>
      <c r="W2351">
        <f>IF(ISNUMBER(C2351),C2351,W2350)</f>
        <v>3.08</v>
      </c>
      <c r="Y2351" s="1">
        <f>IF(AND(Q2351&gt;=Chart!$F$2,Q2351&lt;=Chart!$F$3),Q2351,#N/A)</f>
        <v>44844.5625</v>
      </c>
      <c r="Z2351">
        <f>IF(AND(Q2351&gt;=Chart!$F$2,Q2351&lt;=Chart!$F$3),R2351,#N/A)</f>
        <v>28.7248938</v>
      </c>
      <c r="AA2351">
        <f>IF(AND(Q2351&gt;=Chart!$F$2,Q2351&lt;=Chart!$F$3),S2351,#N/A)</f>
        <v>29.19722346934838</v>
      </c>
      <c r="AB2351">
        <f>IF(AND(Q2351&gt;=Chart!$F$2,Q2351&lt;=Chart!$F$3),T2351,#N/A)</f>
        <v>27.969849599296598</v>
      </c>
      <c r="AC2351">
        <f>IF(AND(Q2351&gt;=Chart!$F$2,Q2351&lt;=Chart!$F$3),U2351,#N/A)</f>
        <v>28.664623318908067</v>
      </c>
      <c r="AD2351">
        <f>IF(AND(Q2351&gt;=Chart!$F$2,Q2351&lt;=Chart!$F$3),V2351,#N/A)</f>
        <v>27.865668742676593</v>
      </c>
      <c r="AE2351">
        <f>IF(AND(Q2351&gt;=Chart!$F$2,Q2351&lt;=Chart!$F$3),I2351,#N/A)</f>
        <v>4.8536505104893254E-2</v>
      </c>
      <c r="AF2351">
        <f>IF(AND(Q2351&gt;=Chart!$F$2,Q2351&lt;=Chart!$F$3),H2351/100,#N/A)</f>
        <v>1.7000000000000001E-2</v>
      </c>
      <c r="AG2351">
        <f>IF(AND(Q2351&gt;=Chart!$F$2,Q2351&lt;=Chart!$F$3),W2351/100,#N/A)</f>
        <v>3.0800000000000001E-2</v>
      </c>
    </row>
    <row r="2352" spans="1:33" x14ac:dyDescent="0.25">
      <c r="A2352">
        <v>1665495000</v>
      </c>
      <c r="B2352">
        <f>INDEX('Daily Data ADJ'!$1:$1048576,MATCH(Calc!$A2352,'Daily Data ADJ'!$A:$A,0),MATCH("SPY, CBOE BZX: Close",'Daily Data ADJ'!$1:$1,0))</f>
        <v>356.10440205999998</v>
      </c>
      <c r="C2352">
        <f>INDEX('Daily Data ADJ'!$1:$1048576,MATCH(Calc!$A2352,'Daily Data ADJ'!$A:$A,0),MATCH("EFFR, FRED: Close",'Daily Data ADJ'!$1:$1,0))</f>
        <v>3.08</v>
      </c>
      <c r="D2352">
        <f>INDEX('Daily Data ADJ'!$1:$1048576,MATCH(Calc!$A2352,'Daily Data ADJ'!$A:$A,1),MATCH("SOFR, FRED: Close",'Daily Data ADJ'!$1:$1,0))</f>
        <v>3.05</v>
      </c>
      <c r="E2352">
        <f>INDEX('Daily Data ADJ'!$1:$1048576,MATCH(Calc!$A2352,'Daily Data ADJ'!$A:$A,0),MATCH("UPRO, CBOE BZX: Close",'Daily Data ADJ'!$1:$1,0))</f>
        <v>28.117328430000001</v>
      </c>
      <c r="F2352">
        <f>INDEX('Daily Data ADJ'!$1:$1048576,MATCH(Calc!$A2352,'Daily Data ADJ'!$A:$A,0),MATCH("ES1!, CME_MINI: Close",'Daily Data ADJ'!$1:$1,0))</f>
        <v>3599.25</v>
      </c>
      <c r="G2352">
        <f>INDEX('Daily Data ADJ'!$1:$1048576,MATCH(Calc!$A2352,'Daily Data ADJ'!$A:$A,0),MATCH("ES2!, CME_MINI: Close",'Daily Data ADJ'!$1:$1,0))</f>
        <v>3627</v>
      </c>
      <c r="H2352">
        <f>INDEX('QUANDL MULTPL SP500_DIV_YIELD_M'!$A:$G,MATCH(Calc!$A2352,'QUANDL MULTPL SP500_DIV_YIELD_M'!$A:$A,1),MATCH('QUANDL MULTPL SP500_DIV_YIELD_M'!$E$1,'QUANDL MULTPL SP500_DIV_YIELD_M'!$A$1:$G$1,0))</f>
        <v>1.7</v>
      </c>
      <c r="I2352" s="5">
        <f t="shared" si="216"/>
        <v>4.8198254038511398E-2</v>
      </c>
      <c r="J2352" s="1">
        <f>A2352/24/60/60+DATE(1970,1,1)</f>
        <v>44845.5625</v>
      </c>
      <c r="K2352" s="3">
        <f t="shared" si="219"/>
        <v>1</v>
      </c>
      <c r="L2352" s="6">
        <f>(1+Chart!$F$4)^(1/(365/K2352))-1</f>
        <v>6.6592785027408397E-5</v>
      </c>
      <c r="M2352" s="6">
        <f t="shared" si="220"/>
        <v>8.3113590170658114E-5</v>
      </c>
      <c r="N2352" s="6">
        <f t="shared" si="221"/>
        <v>1.2897473216577637E-4</v>
      </c>
      <c r="O2352">
        <f>O2351*(B2352/B2351)</f>
        <v>356.10440206000459</v>
      </c>
      <c r="P2352">
        <f t="shared" si="217"/>
        <v>2022</v>
      </c>
      <c r="Q2352" s="1">
        <f t="shared" si="218"/>
        <v>44845.5625</v>
      </c>
      <c r="R2352">
        <f>IF(B2353="",R2351,IF(Q2352&gt;=Chart!$F$2,E2352,0))</f>
        <v>28.117328430000001</v>
      </c>
      <c r="S2352">
        <f>IF(B2353="",S2351,IFERROR(IF(AND(R2352&gt;0,R2351=0),R2352,(1+(B2353/B2352-1)*Calc!$Z$1)*S2351),0))</f>
        <v>28.908303665424398</v>
      </c>
      <c r="T2352">
        <f>IF(B2353="",T2351,IFERROR(IF(AND(R2352&gt;0,R2351=0),R2352,(1+(B2353/B2352-1)*Calc!$Z$1-L2353)*T2351),0))</f>
        <v>27.691212627794251</v>
      </c>
      <c r="U2352">
        <f>IF(B2353="",U2351,IFERROR(IF(AND(R2352&gt;0,R2351=0),R2352,(1+(B2353/B2352-1)*Calc!$Z$1-M2353*2)*U2351),0))</f>
        <v>28.376208996167456</v>
      </c>
      <c r="V2352">
        <f>IF(B2353="",V2351,IFERROR(IF(AND(R2352&gt;0,R2351=0),R2352,(1+(B2353/B2352-1)*Calc!$Z$1-N2353*2)*V2351),0))</f>
        <v>27.5826820287839</v>
      </c>
      <c r="W2352">
        <f>IF(ISNUMBER(C2352),C2352,W2351)</f>
        <v>3.08</v>
      </c>
      <c r="Y2352" s="1">
        <f>IF(AND(Q2352&gt;=Chart!$F$2,Q2352&lt;=Chart!$F$3),Q2352,#N/A)</f>
        <v>44845.5625</v>
      </c>
      <c r="Z2352">
        <f>IF(AND(Q2352&gt;=Chart!$F$2,Q2352&lt;=Chart!$F$3),R2352,#N/A)</f>
        <v>28.117328430000001</v>
      </c>
      <c r="AA2352">
        <f>IF(AND(Q2352&gt;=Chart!$F$2,Q2352&lt;=Chart!$F$3),S2352,#N/A)</f>
        <v>28.908303665424398</v>
      </c>
      <c r="AB2352">
        <f>IF(AND(Q2352&gt;=Chart!$F$2,Q2352&lt;=Chart!$F$3),T2352,#N/A)</f>
        <v>27.691212627794251</v>
      </c>
      <c r="AC2352">
        <f>IF(AND(Q2352&gt;=Chart!$F$2,Q2352&lt;=Chart!$F$3),U2352,#N/A)</f>
        <v>28.376208996167456</v>
      </c>
      <c r="AD2352">
        <f>IF(AND(Q2352&gt;=Chart!$F$2,Q2352&lt;=Chart!$F$3),V2352,#N/A)</f>
        <v>27.5826820287839</v>
      </c>
      <c r="AE2352">
        <f>IF(AND(Q2352&gt;=Chart!$F$2,Q2352&lt;=Chart!$F$3),I2352,#N/A)</f>
        <v>4.8198254038511398E-2</v>
      </c>
      <c r="AF2352">
        <f>IF(AND(Q2352&gt;=Chart!$F$2,Q2352&lt;=Chart!$F$3),H2352/100,#N/A)</f>
        <v>1.7000000000000001E-2</v>
      </c>
      <c r="AG2352">
        <f>IF(AND(Q2352&gt;=Chart!$F$2,Q2352&lt;=Chart!$F$3),W2352/100,#N/A)</f>
        <v>3.0800000000000001E-2</v>
      </c>
    </row>
    <row r="2353" spans="1:33" x14ac:dyDescent="0.25">
      <c r="A2353">
        <v>1665581400</v>
      </c>
      <c r="B2353">
        <f>INDEX('Daily Data ADJ'!$1:$1048576,MATCH(Calc!$A2353,'Daily Data ADJ'!$A:$A,0),MATCH("SPY, CBOE BZX: Close",'Daily Data ADJ'!$1:$1,0))</f>
        <v>354.92979706</v>
      </c>
      <c r="C2353">
        <f>INDEX('Daily Data ADJ'!$1:$1048576,MATCH(Calc!$A2353,'Daily Data ADJ'!$A:$A,0),MATCH("EFFR, FRED: Close",'Daily Data ADJ'!$1:$1,0))</f>
        <v>3.08</v>
      </c>
      <c r="D2353">
        <f>INDEX('Daily Data ADJ'!$1:$1048576,MATCH(Calc!$A2353,'Daily Data ADJ'!$A:$A,1),MATCH("SOFR, FRED: Close",'Daily Data ADJ'!$1:$1,0))</f>
        <v>3.04</v>
      </c>
      <c r="E2353">
        <f>INDEX('Daily Data ADJ'!$1:$1048576,MATCH(Calc!$A2353,'Daily Data ADJ'!$A:$A,0),MATCH("UPRO, CBOE BZX: Close",'Daily Data ADJ'!$1:$1,0))</f>
        <v>27.858366140000001</v>
      </c>
      <c r="F2353">
        <f>INDEX('Daily Data ADJ'!$1:$1048576,MATCH(Calc!$A2353,'Daily Data ADJ'!$A:$A,0),MATCH("ES1!, CME_MINI: Close",'Daily Data ADJ'!$1:$1,0))</f>
        <v>3588.5</v>
      </c>
      <c r="G2353">
        <f>INDEX('Daily Data ADJ'!$1:$1048576,MATCH(Calc!$A2353,'Daily Data ADJ'!$A:$A,0),MATCH("ES2!, CME_MINI: Close",'Daily Data ADJ'!$1:$1,0))</f>
        <v>3616.5</v>
      </c>
      <c r="H2353">
        <f>INDEX('QUANDL MULTPL SP500_DIV_YIELD_M'!$A:$G,MATCH(Calc!$A2353,'QUANDL MULTPL SP500_DIV_YIELD_M'!$A:$A,1),MATCH('QUANDL MULTPL SP500_DIV_YIELD_M'!$E$1,'QUANDL MULTPL SP500_DIV_YIELD_M'!$A$1:$G$1,0))</f>
        <v>1.7</v>
      </c>
      <c r="I2353" s="5">
        <f t="shared" si="216"/>
        <v>4.8578009257972274E-2</v>
      </c>
      <c r="J2353" s="1">
        <f>A2353/24/60/60+DATE(1970,1,1)</f>
        <v>44846.5625</v>
      </c>
      <c r="K2353" s="3">
        <f t="shared" si="219"/>
        <v>1</v>
      </c>
      <c r="L2353" s="6">
        <f>(1+Chart!$F$4)^(1/(365/K2353))-1</f>
        <v>6.6592785027408397E-5</v>
      </c>
      <c r="M2353" s="6">
        <f t="shared" si="220"/>
        <v>8.3113590170658114E-5</v>
      </c>
      <c r="N2353" s="6">
        <f t="shared" si="221"/>
        <v>1.2996726531611102E-4</v>
      </c>
      <c r="O2353">
        <f>O2352*(B2353/B2352)</f>
        <v>354.92979706000455</v>
      </c>
      <c r="P2353">
        <f t="shared" si="217"/>
        <v>2022</v>
      </c>
      <c r="Q2353" s="1">
        <f t="shared" si="218"/>
        <v>44846.5625</v>
      </c>
      <c r="R2353">
        <f>IF(B2354="",R2352,IF(Q2353&gt;=Chart!$F$2,E2353,0))</f>
        <v>27.858366140000001</v>
      </c>
      <c r="S2353">
        <f>IF(B2354="",S2352,IFERROR(IF(AND(R2353&gt;0,R2352=0),R2353,(1+(B2354/B2353-1)*Calc!$Z$1)*S2352),0))</f>
        <v>31.197066881990281</v>
      </c>
      <c r="T2353">
        <f>IF(B2354="",T2352,IFERROR(IF(AND(R2353&gt;0,R2352=0),R2353,(1+(B2354/B2353-1)*Calc!$Z$1-L2354)*T2352),0))</f>
        <v>29.881770804248831</v>
      </c>
      <c r="U2353">
        <f>IF(B2354="",U2352,IFERROR(IF(AND(R2353&gt;0,R2352=0),R2353,(1+(B2354/B2353-1)*Calc!$Z$1-M2354*2)*U2352),0))</f>
        <v>30.618127672171209</v>
      </c>
      <c r="V2353">
        <f>IF(B2354="",V2352,IFERROR(IF(AND(R2353&gt;0,R2352=0),R2353,(1+(B2354/B2353-1)*Calc!$Z$1-N2354*2)*V2352),0))</f>
        <v>29.759117886480393</v>
      </c>
      <c r="W2353">
        <f>IF(ISNUMBER(C2353),C2353,W2352)</f>
        <v>3.08</v>
      </c>
      <c r="Y2353" s="1">
        <f>IF(AND(Q2353&gt;=Chart!$F$2,Q2353&lt;=Chart!$F$3),Q2353,#N/A)</f>
        <v>44846.5625</v>
      </c>
      <c r="Z2353">
        <f>IF(AND(Q2353&gt;=Chart!$F$2,Q2353&lt;=Chart!$F$3),R2353,#N/A)</f>
        <v>27.858366140000001</v>
      </c>
      <c r="AA2353">
        <f>IF(AND(Q2353&gt;=Chart!$F$2,Q2353&lt;=Chart!$F$3),S2353,#N/A)</f>
        <v>31.197066881990281</v>
      </c>
      <c r="AB2353">
        <f>IF(AND(Q2353&gt;=Chart!$F$2,Q2353&lt;=Chart!$F$3),T2353,#N/A)</f>
        <v>29.881770804248831</v>
      </c>
      <c r="AC2353">
        <f>IF(AND(Q2353&gt;=Chart!$F$2,Q2353&lt;=Chart!$F$3),U2353,#N/A)</f>
        <v>30.618127672171209</v>
      </c>
      <c r="AD2353">
        <f>IF(AND(Q2353&gt;=Chart!$F$2,Q2353&lt;=Chart!$F$3),V2353,#N/A)</f>
        <v>29.759117886480393</v>
      </c>
      <c r="AE2353">
        <f>IF(AND(Q2353&gt;=Chart!$F$2,Q2353&lt;=Chart!$F$3),I2353,#N/A)</f>
        <v>4.8578009257972274E-2</v>
      </c>
      <c r="AF2353">
        <f>IF(AND(Q2353&gt;=Chart!$F$2,Q2353&lt;=Chart!$F$3),H2353/100,#N/A)</f>
        <v>1.7000000000000001E-2</v>
      </c>
      <c r="AG2353">
        <f>IF(AND(Q2353&gt;=Chart!$F$2,Q2353&lt;=Chart!$F$3),W2353/100,#N/A)</f>
        <v>3.0800000000000001E-2</v>
      </c>
    </row>
    <row r="2354" spans="1:33" x14ac:dyDescent="0.25">
      <c r="A2354">
        <v>1665667800</v>
      </c>
      <c r="B2354">
        <f>INDEX('Daily Data ADJ'!$1:$1048576,MATCH(Calc!$A2354,'Daily Data ADJ'!$A:$A,0),MATCH("SPY, CBOE BZX: Close",'Daily Data ADJ'!$1:$1,0))</f>
        <v>364.29677426000001</v>
      </c>
      <c r="C2354">
        <f>INDEX('Daily Data ADJ'!$1:$1048576,MATCH(Calc!$A2354,'Daily Data ADJ'!$A:$A,0),MATCH("EFFR, FRED: Close",'Daily Data ADJ'!$1:$1,0))</f>
        <v>3.08</v>
      </c>
      <c r="D2354">
        <f>INDEX('Daily Data ADJ'!$1:$1048576,MATCH(Calc!$A2354,'Daily Data ADJ'!$A:$A,1),MATCH("SOFR, FRED: Close",'Daily Data ADJ'!$1:$1,0))</f>
        <v>3.04</v>
      </c>
      <c r="E2354">
        <f>INDEX('Daily Data ADJ'!$1:$1048576,MATCH(Calc!$A2354,'Daily Data ADJ'!$A:$A,0),MATCH("UPRO, CBOE BZX: Close",'Daily Data ADJ'!$1:$1,0))</f>
        <v>30.01970524</v>
      </c>
      <c r="F2354">
        <f>INDEX('Daily Data ADJ'!$1:$1048576,MATCH(Calc!$A2354,'Daily Data ADJ'!$A:$A,0),MATCH("ES1!, CME_MINI: Close",'Daily Data ADJ'!$1:$1,0))</f>
        <v>3681.75</v>
      </c>
      <c r="G2354">
        <f>INDEX('Daily Data ADJ'!$1:$1048576,MATCH(Calc!$A2354,'Daily Data ADJ'!$A:$A,0),MATCH("ES2!, CME_MINI: Close",'Daily Data ADJ'!$1:$1,0))</f>
        <v>3711.75</v>
      </c>
      <c r="H2354">
        <f>INDEX('QUANDL MULTPL SP500_DIV_YIELD_M'!$A:$G,MATCH(Calc!$A2354,'QUANDL MULTPL SP500_DIV_YIELD_M'!$A:$A,1),MATCH('QUANDL MULTPL SP500_DIV_YIELD_M'!$E$1,'QUANDL MULTPL SP500_DIV_YIELD_M'!$A$1:$G$1,0))</f>
        <v>1.7</v>
      </c>
      <c r="I2354" s="5">
        <f t="shared" si="216"/>
        <v>4.9993733260290538E-2</v>
      </c>
      <c r="J2354" s="1">
        <f>A2354/24/60/60+DATE(1970,1,1)</f>
        <v>44847.5625</v>
      </c>
      <c r="K2354" s="3">
        <f t="shared" si="219"/>
        <v>1</v>
      </c>
      <c r="L2354" s="6">
        <f>(1+Chart!$F$4)^(1/(365/K2354))-1</f>
        <v>6.6592785027408397E-5</v>
      </c>
      <c r="M2354" s="6">
        <f t="shared" si="220"/>
        <v>8.3113590170658114E-5</v>
      </c>
      <c r="N2354" s="6">
        <f t="shared" si="221"/>
        <v>1.3366426330763126E-4</v>
      </c>
      <c r="O2354">
        <f>O2353*(B2354/B2353)</f>
        <v>364.29677426000467</v>
      </c>
      <c r="P2354">
        <f t="shared" si="217"/>
        <v>2022</v>
      </c>
      <c r="Q2354" s="1">
        <f t="shared" si="218"/>
        <v>44847.5625</v>
      </c>
      <c r="R2354">
        <f>IF(B2355="",R2353,IF(Q2354&gt;=Chart!$F$2,E2354,0))</f>
        <v>30.01970524</v>
      </c>
      <c r="S2354">
        <f>IF(B2355="",S2353,IFERROR(IF(AND(R2354&gt;0,R2353=0),R2354,(1+(B2355/B2354-1)*Calc!$Z$1)*S2353),0))</f>
        <v>29.064240108820542</v>
      </c>
      <c r="T2354">
        <f>IF(B2355="",T2353,IFERROR(IF(AND(R2354&gt;0,R2353=0),R2354,(1+(B2355/B2354-1)*Calc!$Z$1-L2355)*T2353),0))</f>
        <v>27.836875993839605</v>
      </c>
      <c r="U2354">
        <f>IF(B2355="",U2353,IFERROR(IF(AND(R2354&gt;0,R2353=0),R2354,(1+(B2355/B2354-1)*Calc!$Z$1-M2355*2)*U2353),0))</f>
        <v>28.519791242281507</v>
      </c>
      <c r="V2354">
        <f>IF(B2355="",V2353,IFERROR(IF(AND(R2354&gt;0,R2353=0),R2354,(1+(B2355/B2354-1)*Calc!$Z$1-N2355*2)*V2353),0))</f>
        <v>27.716698324888121</v>
      </c>
      <c r="W2354">
        <f>IF(ISNUMBER(C2354),C2354,W2353)</f>
        <v>3.08</v>
      </c>
      <c r="Y2354" s="1">
        <f>IF(AND(Q2354&gt;=Chart!$F$2,Q2354&lt;=Chart!$F$3),Q2354,#N/A)</f>
        <v>44847.5625</v>
      </c>
      <c r="Z2354">
        <f>IF(AND(Q2354&gt;=Chart!$F$2,Q2354&lt;=Chart!$F$3),R2354,#N/A)</f>
        <v>30.01970524</v>
      </c>
      <c r="AA2354">
        <f>IF(AND(Q2354&gt;=Chart!$F$2,Q2354&lt;=Chart!$F$3),S2354,#N/A)</f>
        <v>29.064240108820542</v>
      </c>
      <c r="AB2354">
        <f>IF(AND(Q2354&gt;=Chart!$F$2,Q2354&lt;=Chart!$F$3),T2354,#N/A)</f>
        <v>27.836875993839605</v>
      </c>
      <c r="AC2354">
        <f>IF(AND(Q2354&gt;=Chart!$F$2,Q2354&lt;=Chart!$F$3),U2354,#N/A)</f>
        <v>28.519791242281507</v>
      </c>
      <c r="AD2354">
        <f>IF(AND(Q2354&gt;=Chart!$F$2,Q2354&lt;=Chart!$F$3),V2354,#N/A)</f>
        <v>27.716698324888121</v>
      </c>
      <c r="AE2354">
        <f>IF(AND(Q2354&gt;=Chart!$F$2,Q2354&lt;=Chart!$F$3),I2354,#N/A)</f>
        <v>4.9993733260290538E-2</v>
      </c>
      <c r="AF2354">
        <f>IF(AND(Q2354&gt;=Chart!$F$2,Q2354&lt;=Chart!$F$3),H2354/100,#N/A)</f>
        <v>1.7000000000000001E-2</v>
      </c>
      <c r="AG2354">
        <f>IF(AND(Q2354&gt;=Chart!$F$2,Q2354&lt;=Chart!$F$3),W2354/100,#N/A)</f>
        <v>3.0800000000000001E-2</v>
      </c>
    </row>
    <row r="2355" spans="1:33" x14ac:dyDescent="0.25">
      <c r="A2355">
        <v>1665754200</v>
      </c>
      <c r="B2355">
        <f>INDEX('Daily Data ADJ'!$1:$1048576,MATCH(Calc!$A2355,'Daily Data ADJ'!$A:$A,0),MATCH("SPY, CBOE BZX: Close",'Daily Data ADJ'!$1:$1,0))</f>
        <v>355.99490498</v>
      </c>
      <c r="C2355">
        <f>INDEX('Daily Data ADJ'!$1:$1048576,MATCH(Calc!$A2355,'Daily Data ADJ'!$A:$A,0),MATCH("EFFR, FRED: Close",'Daily Data ADJ'!$1:$1,0))</f>
        <v>3.08</v>
      </c>
      <c r="D2355">
        <f>INDEX('Daily Data ADJ'!$1:$1048576,MATCH(Calc!$A2355,'Daily Data ADJ'!$A:$A,1),MATCH("SOFR, FRED: Close",'Daily Data ADJ'!$1:$1,0))</f>
        <v>3.04</v>
      </c>
      <c r="E2355">
        <f>INDEX('Daily Data ADJ'!$1:$1048576,MATCH(Calc!$A2355,'Daily Data ADJ'!$A:$A,0),MATCH("UPRO, CBOE BZX: Close",'Daily Data ADJ'!$1:$1,0))</f>
        <v>27.967927110000002</v>
      </c>
      <c r="F2355">
        <f>INDEX('Daily Data ADJ'!$1:$1048576,MATCH(Calc!$A2355,'Daily Data ADJ'!$A:$A,0),MATCH("ES1!, CME_MINI: Close",'Daily Data ADJ'!$1:$1,0))</f>
        <v>3597.5</v>
      </c>
      <c r="G2355">
        <f>INDEX('Daily Data ADJ'!$1:$1048576,MATCH(Calc!$A2355,'Daily Data ADJ'!$A:$A,0),MATCH("ES2!, CME_MINI: Close",'Daily Data ADJ'!$1:$1,0))</f>
        <v>3626.5</v>
      </c>
      <c r="H2355">
        <f>INDEX('QUANDL MULTPL SP500_DIV_YIELD_M'!$A:$G,MATCH(Calc!$A2355,'QUANDL MULTPL SP500_DIV_YIELD_M'!$A:$A,1),MATCH('QUANDL MULTPL SP500_DIV_YIELD_M'!$E$1,'QUANDL MULTPL SP500_DIV_YIELD_M'!$A$1:$G$1,0))</f>
        <v>1.7</v>
      </c>
      <c r="I2355" s="5">
        <f t="shared" si="216"/>
        <v>4.9636607046196088E-2</v>
      </c>
      <c r="J2355" s="1">
        <f>A2355/24/60/60+DATE(1970,1,1)</f>
        <v>44848.5625</v>
      </c>
      <c r="K2355" s="3">
        <f t="shared" si="219"/>
        <v>1</v>
      </c>
      <c r="L2355" s="6">
        <f>(1+Chart!$F$4)^(1/(365/K2355))-1</f>
        <v>6.6592785027408397E-5</v>
      </c>
      <c r="M2355" s="6">
        <f t="shared" si="220"/>
        <v>8.3113590170658114E-5</v>
      </c>
      <c r="N2355" s="6">
        <f t="shared" si="221"/>
        <v>1.3273213892417424E-4</v>
      </c>
      <c r="O2355">
        <f>O2354*(B2355/B2354)</f>
        <v>355.99490498000455</v>
      </c>
      <c r="P2355">
        <f t="shared" si="217"/>
        <v>2022</v>
      </c>
      <c r="Q2355" s="1">
        <f t="shared" si="218"/>
        <v>44848.5625</v>
      </c>
      <c r="R2355">
        <f>IF(B2356="",R2354,IF(Q2355&gt;=Chart!$F$2,E2355,0))</f>
        <v>27.967927110000002</v>
      </c>
      <c r="S2355">
        <f>IF(B2356="",S2354,IFERROR(IF(AND(R2355&gt;0,R2354=0),R2355,(1+(B2356/B2355-1)*Calc!$Z$1)*S2354),0))</f>
        <v>31.304827028666132</v>
      </c>
      <c r="T2355">
        <f>IF(B2356="",T2354,IFERROR(IF(AND(R2355&gt;0,R2354=0),R2355,(1+(B2356/B2355-1)*Calc!$Z$1-L2356)*T2354),0))</f>
        <v>29.977282797472711</v>
      </c>
      <c r="U2355">
        <f>IF(B2356="",U2354,IFERROR(IF(AND(R2355&gt;0,R2354=0),R2355,(1+(B2356/B2355-1)*Calc!$Z$1-M2356*2)*U2354),0))</f>
        <v>30.704182661704625</v>
      </c>
      <c r="V2355">
        <f>IF(B2356="",V2354,IFERROR(IF(AND(R2355&gt;0,R2354=0),R2355,(1+(B2356/B2355-1)*Calc!$Z$1-N2356*2)*V2354),0))</f>
        <v>29.831079650905235</v>
      </c>
      <c r="W2355">
        <f>IF(ISNUMBER(C2355),C2355,W2354)</f>
        <v>3.08</v>
      </c>
      <c r="Y2355" s="1">
        <f>IF(AND(Q2355&gt;=Chart!$F$2,Q2355&lt;=Chart!$F$3),Q2355,#N/A)</f>
        <v>44848.5625</v>
      </c>
      <c r="Z2355">
        <f>IF(AND(Q2355&gt;=Chart!$F$2,Q2355&lt;=Chart!$F$3),R2355,#N/A)</f>
        <v>27.967927110000002</v>
      </c>
      <c r="AA2355">
        <f>IF(AND(Q2355&gt;=Chart!$F$2,Q2355&lt;=Chart!$F$3),S2355,#N/A)</f>
        <v>31.304827028666132</v>
      </c>
      <c r="AB2355">
        <f>IF(AND(Q2355&gt;=Chart!$F$2,Q2355&lt;=Chart!$F$3),T2355,#N/A)</f>
        <v>29.977282797472711</v>
      </c>
      <c r="AC2355">
        <f>IF(AND(Q2355&gt;=Chart!$F$2,Q2355&lt;=Chart!$F$3),U2355,#N/A)</f>
        <v>30.704182661704625</v>
      </c>
      <c r="AD2355">
        <f>IF(AND(Q2355&gt;=Chart!$F$2,Q2355&lt;=Chart!$F$3),V2355,#N/A)</f>
        <v>29.831079650905235</v>
      </c>
      <c r="AE2355">
        <f>IF(AND(Q2355&gt;=Chart!$F$2,Q2355&lt;=Chart!$F$3),I2355,#N/A)</f>
        <v>4.9636607046196088E-2</v>
      </c>
      <c r="AF2355">
        <f>IF(AND(Q2355&gt;=Chart!$F$2,Q2355&lt;=Chart!$F$3),H2355/100,#N/A)</f>
        <v>1.7000000000000001E-2</v>
      </c>
      <c r="AG2355">
        <f>IF(AND(Q2355&gt;=Chart!$F$2,Q2355&lt;=Chart!$F$3),W2355/100,#N/A)</f>
        <v>3.0800000000000001E-2</v>
      </c>
    </row>
    <row r="2356" spans="1:33" x14ac:dyDescent="0.25">
      <c r="A2356">
        <v>1666013400</v>
      </c>
      <c r="B2356">
        <f>INDEX('Daily Data ADJ'!$1:$1048576,MATCH(Calc!$A2356,'Daily Data ADJ'!$A:$A,0),MATCH("SPY, CBOE BZX: Close",'Daily Data ADJ'!$1:$1,0))</f>
        <v>365.14288802999999</v>
      </c>
      <c r="C2356">
        <f>INDEX('Daily Data ADJ'!$1:$1048576,MATCH(Calc!$A2356,'Daily Data ADJ'!$A:$A,0),MATCH("EFFR, FRED: Close",'Daily Data ADJ'!$1:$1,0))</f>
        <v>3.08</v>
      </c>
      <c r="D2356">
        <f>INDEX('Daily Data ADJ'!$1:$1048576,MATCH(Calc!$A2356,'Daily Data ADJ'!$A:$A,1),MATCH("SOFR, FRED: Close",'Daily Data ADJ'!$1:$1,0))</f>
        <v>3.05</v>
      </c>
      <c r="E2356">
        <f>INDEX('Daily Data ADJ'!$1:$1048576,MATCH(Calc!$A2356,'Daily Data ADJ'!$A:$A,0),MATCH("UPRO, CBOE BZX: Close",'Daily Data ADJ'!$1:$1,0))</f>
        <v>30.089425859999999</v>
      </c>
      <c r="F2356">
        <f>INDEX('Daily Data ADJ'!$1:$1048576,MATCH(Calc!$A2356,'Daily Data ADJ'!$A:$A,0),MATCH("ES1!, CME_MINI: Close",'Daily Data ADJ'!$1:$1,0))</f>
        <v>3689.25</v>
      </c>
      <c r="G2356">
        <f>INDEX('Daily Data ADJ'!$1:$1048576,MATCH(Calc!$A2356,'Daily Data ADJ'!$A:$A,0),MATCH("ES2!, CME_MINI: Close",'Daily Data ADJ'!$1:$1,0))</f>
        <v>3719.5</v>
      </c>
      <c r="H2356">
        <f>INDEX('QUANDL MULTPL SP500_DIV_YIELD_M'!$A:$G,MATCH(Calc!$A2356,'QUANDL MULTPL SP500_DIV_YIELD_M'!$A:$A,1),MATCH('QUANDL MULTPL SP500_DIV_YIELD_M'!$E$1,'QUANDL MULTPL SP500_DIV_YIELD_M'!$A$1:$G$1,0))</f>
        <v>1.7</v>
      </c>
      <c r="I2356" s="5">
        <f t="shared" si="216"/>
        <v>5.0203594417924088E-2</v>
      </c>
      <c r="J2356" s="1">
        <f>A2356/24/60/60+DATE(1970,1,1)</f>
        <v>44851.5625</v>
      </c>
      <c r="K2356" s="3">
        <f t="shared" si="219"/>
        <v>3</v>
      </c>
      <c r="L2356" s="6">
        <f>(1+Chart!$F$4)^(1/(365/K2356))-1</f>
        <v>1.9979165917494157E-4</v>
      </c>
      <c r="M2356" s="6">
        <f t="shared" si="220"/>
        <v>2.4936149469279023E-4</v>
      </c>
      <c r="N2356" s="6">
        <f t="shared" si="221"/>
        <v>4.0268964526868345E-4</v>
      </c>
      <c r="O2356">
        <f>O2355*(B2356/B2355)</f>
        <v>365.14288803000466</v>
      </c>
      <c r="P2356">
        <f t="shared" si="217"/>
        <v>2022</v>
      </c>
      <c r="Q2356" s="1">
        <f t="shared" si="218"/>
        <v>44851.5625</v>
      </c>
      <c r="R2356">
        <f>IF(B2357="",R2355,IF(Q2356&gt;=Chart!$F$2,E2356,0))</f>
        <v>30.089425859999999</v>
      </c>
      <c r="S2356">
        <f>IF(B2357="",S2355,IFERROR(IF(AND(R2356&gt;0,R2355=0),R2356,(1+(B2357/B2356-1)*Calc!$Z$1)*S2355),0))</f>
        <v>32.408287617870407</v>
      </c>
      <c r="T2356">
        <f>IF(B2357="",T2355,IFERROR(IF(AND(R2356&gt;0,R2355=0),R2356,(1+(B2357/B2356-1)*Calc!$Z$1-L2357)*T2355),0))</f>
        <v>31.031952647515585</v>
      </c>
      <c r="U2356">
        <f>IF(B2357="",U2355,IFERROR(IF(AND(R2356&gt;0,R2355=0),R2356,(1+(B2357/B2356-1)*Calc!$Z$1-M2357*2)*U2355),0))</f>
        <v>31.781367330434431</v>
      </c>
      <c r="V2356">
        <f>IF(B2357="",V2355,IFERROR(IF(AND(R2356&gt;0,R2355=0),R2356,(1+(B2357/B2356-1)*Calc!$Z$1-N2357*2)*V2355),0))</f>
        <v>30.874560402348507</v>
      </c>
      <c r="W2356">
        <f>IF(ISNUMBER(C2356),C2356,W2355)</f>
        <v>3.08</v>
      </c>
      <c r="Y2356" s="1">
        <f>IF(AND(Q2356&gt;=Chart!$F$2,Q2356&lt;=Chart!$F$3),Q2356,#N/A)</f>
        <v>44851.5625</v>
      </c>
      <c r="Z2356">
        <f>IF(AND(Q2356&gt;=Chart!$F$2,Q2356&lt;=Chart!$F$3),R2356,#N/A)</f>
        <v>30.089425859999999</v>
      </c>
      <c r="AA2356">
        <f>IF(AND(Q2356&gt;=Chart!$F$2,Q2356&lt;=Chart!$F$3),S2356,#N/A)</f>
        <v>32.408287617870407</v>
      </c>
      <c r="AB2356">
        <f>IF(AND(Q2356&gt;=Chart!$F$2,Q2356&lt;=Chart!$F$3),T2356,#N/A)</f>
        <v>31.031952647515585</v>
      </c>
      <c r="AC2356">
        <f>IF(AND(Q2356&gt;=Chart!$F$2,Q2356&lt;=Chart!$F$3),U2356,#N/A)</f>
        <v>31.781367330434431</v>
      </c>
      <c r="AD2356">
        <f>IF(AND(Q2356&gt;=Chart!$F$2,Q2356&lt;=Chart!$F$3),V2356,#N/A)</f>
        <v>30.874560402348507</v>
      </c>
      <c r="AE2356">
        <f>IF(AND(Q2356&gt;=Chart!$F$2,Q2356&lt;=Chart!$F$3),I2356,#N/A)</f>
        <v>5.0203594417924088E-2</v>
      </c>
      <c r="AF2356">
        <f>IF(AND(Q2356&gt;=Chart!$F$2,Q2356&lt;=Chart!$F$3),H2356/100,#N/A)</f>
        <v>1.7000000000000001E-2</v>
      </c>
      <c r="AG2356">
        <f>IF(AND(Q2356&gt;=Chart!$F$2,Q2356&lt;=Chart!$F$3),W2356/100,#N/A)</f>
        <v>3.0800000000000001E-2</v>
      </c>
    </row>
    <row r="2357" spans="1:33" x14ac:dyDescent="0.25">
      <c r="A2357">
        <v>1666099800</v>
      </c>
      <c r="B2357">
        <f>INDEX('Daily Data ADJ'!$1:$1048576,MATCH(Calc!$A2357,'Daily Data ADJ'!$A:$A,0),MATCH("SPY, CBOE BZX: Close",'Daily Data ADJ'!$1:$1,0))</f>
        <v>369.43318257999999</v>
      </c>
      <c r="C2357">
        <f>INDEX('Daily Data ADJ'!$1:$1048576,MATCH(Calc!$A2357,'Daily Data ADJ'!$A:$A,0),MATCH("EFFR, FRED: Close",'Daily Data ADJ'!$1:$1,0))</f>
        <v>3.08</v>
      </c>
      <c r="D2357">
        <f>INDEX('Daily Data ADJ'!$1:$1048576,MATCH(Calc!$A2357,'Daily Data ADJ'!$A:$A,1),MATCH("SOFR, FRED: Close",'Daily Data ADJ'!$1:$1,0))</f>
        <v>3.04</v>
      </c>
      <c r="E2357">
        <f>INDEX('Daily Data ADJ'!$1:$1048576,MATCH(Calc!$A2357,'Daily Data ADJ'!$A:$A,0),MATCH("UPRO, CBOE BZX: Close",'Daily Data ADJ'!$1:$1,0))</f>
        <v>30.98583378</v>
      </c>
      <c r="F2357">
        <f>INDEX('Daily Data ADJ'!$1:$1048576,MATCH(Calc!$A2357,'Daily Data ADJ'!$A:$A,0),MATCH("ES1!, CME_MINI: Close",'Daily Data ADJ'!$1:$1,0))</f>
        <v>3732.75</v>
      </c>
      <c r="G2357">
        <f>INDEX('Daily Data ADJ'!$1:$1048576,MATCH(Calc!$A2357,'Daily Data ADJ'!$A:$A,0),MATCH("ES2!, CME_MINI: Close",'Daily Data ADJ'!$1:$1,0))</f>
        <v>3763.5</v>
      </c>
      <c r="H2357">
        <f>INDEX('QUANDL MULTPL SP500_DIV_YIELD_M'!$A:$G,MATCH(Calc!$A2357,'QUANDL MULTPL SP500_DIV_YIELD_M'!$A:$A,1),MATCH('QUANDL MULTPL SP500_DIV_YIELD_M'!$E$1,'QUANDL MULTPL SP500_DIV_YIELD_M'!$A$1:$G$1,0))</f>
        <v>1.7</v>
      </c>
      <c r="I2357" s="5">
        <f t="shared" si="216"/>
        <v>5.0360995466786393E-2</v>
      </c>
      <c r="J2357" s="1">
        <f>A2357/24/60/60+DATE(1970,1,1)</f>
        <v>44852.5625</v>
      </c>
      <c r="K2357" s="3">
        <f t="shared" si="219"/>
        <v>1</v>
      </c>
      <c r="L2357" s="6">
        <f>(1+Chart!$F$4)^(1/(365/K2357))-1</f>
        <v>6.6592785027408397E-5</v>
      </c>
      <c r="M2357" s="6">
        <f t="shared" si="220"/>
        <v>8.3113590170658114E-5</v>
      </c>
      <c r="N2357" s="6">
        <f t="shared" si="221"/>
        <v>1.3462251364249056E-4</v>
      </c>
      <c r="O2357">
        <f>O2356*(B2357/B2356)</f>
        <v>369.43318258000471</v>
      </c>
      <c r="P2357">
        <f t="shared" si="217"/>
        <v>2022</v>
      </c>
      <c r="Q2357" s="1">
        <f t="shared" si="218"/>
        <v>44852.5625</v>
      </c>
      <c r="R2357">
        <f>IF(B2358="",R2356,IF(Q2357&gt;=Chart!$F$2,E2357,0))</f>
        <v>30.98583378</v>
      </c>
      <c r="S2357">
        <f>IF(B2358="",S2356,IFERROR(IF(AND(R2357&gt;0,R2356=0),R2357,(1+(B2358/B2357-1)*Calc!$Z$1)*S2356),0))</f>
        <v>31.719306966491082</v>
      </c>
      <c r="T2357">
        <f>IF(B2358="",T2356,IFERROR(IF(AND(R2357&gt;0,R2356=0),R2357,(1+(B2358/B2357-1)*Calc!$Z$1-L2358)*T2356),0))</f>
        <v>30.370165543474304</v>
      </c>
      <c r="U2357">
        <f>IF(B2358="",U2356,IFERROR(IF(AND(R2357&gt;0,R2356=0),R2357,(1+(B2358/B2357-1)*Calc!$Z$1-M2358*2)*U2356),0))</f>
        <v>31.100431699231525</v>
      </c>
      <c r="V2357">
        <f>IF(B2358="",V2356,IFERROR(IF(AND(R2357&gt;0,R2356=0),R2357,(1+(B2358/B2357-1)*Calc!$Z$1-N2358*2)*V2356),0))</f>
        <v>30.209835625139828</v>
      </c>
      <c r="W2357">
        <f>IF(ISNUMBER(C2357),C2357,W2356)</f>
        <v>3.08</v>
      </c>
      <c r="Y2357" s="1">
        <f>IF(AND(Q2357&gt;=Chart!$F$2,Q2357&lt;=Chart!$F$3),Q2357,#N/A)</f>
        <v>44852.5625</v>
      </c>
      <c r="Z2357">
        <f>IF(AND(Q2357&gt;=Chart!$F$2,Q2357&lt;=Chart!$F$3),R2357,#N/A)</f>
        <v>30.98583378</v>
      </c>
      <c r="AA2357">
        <f>IF(AND(Q2357&gt;=Chart!$F$2,Q2357&lt;=Chart!$F$3),S2357,#N/A)</f>
        <v>31.719306966491082</v>
      </c>
      <c r="AB2357">
        <f>IF(AND(Q2357&gt;=Chart!$F$2,Q2357&lt;=Chart!$F$3),T2357,#N/A)</f>
        <v>30.370165543474304</v>
      </c>
      <c r="AC2357">
        <f>IF(AND(Q2357&gt;=Chart!$F$2,Q2357&lt;=Chart!$F$3),U2357,#N/A)</f>
        <v>31.100431699231525</v>
      </c>
      <c r="AD2357">
        <f>IF(AND(Q2357&gt;=Chart!$F$2,Q2357&lt;=Chart!$F$3),V2357,#N/A)</f>
        <v>30.209835625139828</v>
      </c>
      <c r="AE2357">
        <f>IF(AND(Q2357&gt;=Chart!$F$2,Q2357&lt;=Chart!$F$3),I2357,#N/A)</f>
        <v>5.0360995466786393E-2</v>
      </c>
      <c r="AF2357">
        <f>IF(AND(Q2357&gt;=Chart!$F$2,Q2357&lt;=Chart!$F$3),H2357/100,#N/A)</f>
        <v>1.7000000000000001E-2</v>
      </c>
      <c r="AG2357">
        <f>IF(AND(Q2357&gt;=Chart!$F$2,Q2357&lt;=Chart!$F$3),W2357/100,#N/A)</f>
        <v>3.0800000000000001E-2</v>
      </c>
    </row>
    <row r="2358" spans="1:33" x14ac:dyDescent="0.25">
      <c r="A2358">
        <v>1666186200</v>
      </c>
      <c r="B2358">
        <f>INDEX('Daily Data ADJ'!$1:$1048576,MATCH(Calc!$A2358,'Daily Data ADJ'!$A:$A,0),MATCH("SPY, CBOE BZX: Close",'Daily Data ADJ'!$1:$1,0))</f>
        <v>366.81520702</v>
      </c>
      <c r="C2358">
        <f>INDEX('Daily Data ADJ'!$1:$1048576,MATCH(Calc!$A2358,'Daily Data ADJ'!$A:$A,0),MATCH("EFFR, FRED: Close",'Daily Data ADJ'!$1:$1,0))</f>
        <v>3.08</v>
      </c>
      <c r="D2358">
        <f>INDEX('Daily Data ADJ'!$1:$1048576,MATCH(Calc!$A2358,'Daily Data ADJ'!$A:$A,1),MATCH("SOFR, FRED: Close",'Daily Data ADJ'!$1:$1,0))</f>
        <v>3.04</v>
      </c>
      <c r="E2358">
        <f>INDEX('Daily Data ADJ'!$1:$1048576,MATCH(Calc!$A2358,'Daily Data ADJ'!$A:$A,0),MATCH("UPRO, CBOE BZX: Close",'Daily Data ADJ'!$1:$1,0))</f>
        <v>30.50774955</v>
      </c>
      <c r="F2358">
        <f>INDEX('Daily Data ADJ'!$1:$1048576,MATCH(Calc!$A2358,'Daily Data ADJ'!$A:$A,0),MATCH("ES1!, CME_MINI: Close",'Daily Data ADJ'!$1:$1,0))</f>
        <v>3707.25</v>
      </c>
      <c r="G2358">
        <f>INDEX('Daily Data ADJ'!$1:$1048576,MATCH(Calc!$A2358,'Daily Data ADJ'!$A:$A,0),MATCH("ES2!, CME_MINI: Close",'Daily Data ADJ'!$1:$1,0))</f>
        <v>3738</v>
      </c>
      <c r="H2358">
        <f>INDEX('QUANDL MULTPL SP500_DIV_YIELD_M'!$A:$G,MATCH(Calc!$A2358,'QUANDL MULTPL SP500_DIV_YIELD_M'!$A:$A,1),MATCH('QUANDL MULTPL SP500_DIV_YIELD_M'!$E$1,'QUANDL MULTPL SP500_DIV_YIELD_M'!$A$1:$G$1,0))</f>
        <v>1.7</v>
      </c>
      <c r="I2358" s="5">
        <f t="shared" si="216"/>
        <v>5.0593317379117417E-2</v>
      </c>
      <c r="J2358" s="1">
        <f>A2358/24/60/60+DATE(1970,1,1)</f>
        <v>44853.5625</v>
      </c>
      <c r="K2358" s="3">
        <f t="shared" si="219"/>
        <v>1</v>
      </c>
      <c r="L2358" s="6">
        <f>(1+Chart!$F$4)^(1/(365/K2358))-1</f>
        <v>6.6592785027408397E-5</v>
      </c>
      <c r="M2358" s="6">
        <f t="shared" si="220"/>
        <v>8.3113590170658114E-5</v>
      </c>
      <c r="N2358" s="6">
        <f t="shared" si="221"/>
        <v>1.3522850899283512E-4</v>
      </c>
      <c r="O2358">
        <f>O2357*(B2358/B2357)</f>
        <v>366.81520702000466</v>
      </c>
      <c r="P2358">
        <f t="shared" si="217"/>
        <v>2022</v>
      </c>
      <c r="Q2358" s="1">
        <f t="shared" si="218"/>
        <v>44853.5625</v>
      </c>
      <c r="R2358">
        <f>IF(B2359="",R2357,IF(Q2358&gt;=Chart!$F$2,E2358,0))</f>
        <v>30.50774955</v>
      </c>
      <c r="S2358">
        <f>IF(B2359="",S2357,IFERROR(IF(AND(R2358&gt;0,R2357=0),R2358,(1+(B2359/B2358-1)*Calc!$Z$1)*S2357),0))</f>
        <v>30.921374874829318</v>
      </c>
      <c r="T2358">
        <f>IF(B2359="",T2357,IFERROR(IF(AND(R2358&gt;0,R2357=0),R2358,(1+(B2359/B2358-1)*Calc!$Z$1-L2359)*T2357),0))</f>
        <v>29.604150070823909</v>
      </c>
      <c r="U2358">
        <f>IF(B2359="",U2357,IFERROR(IF(AND(R2358&gt;0,R2357=0),R2358,(1+(B2359/B2358-1)*Calc!$Z$1-M2359*2)*U2357),0))</f>
        <v>30.312898320246884</v>
      </c>
      <c r="V2358">
        <f>IF(B2359="",V2357,IFERROR(IF(AND(R2358&gt;0,R2357=0),R2358,(1+(B2359/B2358-1)*Calc!$Z$1-N2359*2)*V2357),0))</f>
        <v>29.441702677834325</v>
      </c>
      <c r="W2358">
        <f>IF(ISNUMBER(C2358),C2358,W2357)</f>
        <v>3.08</v>
      </c>
      <c r="Y2358" s="1">
        <f>IF(AND(Q2358&gt;=Chart!$F$2,Q2358&lt;=Chart!$F$3),Q2358,#N/A)</f>
        <v>44853.5625</v>
      </c>
      <c r="Z2358">
        <f>IF(AND(Q2358&gt;=Chart!$F$2,Q2358&lt;=Chart!$F$3),R2358,#N/A)</f>
        <v>30.50774955</v>
      </c>
      <c r="AA2358">
        <f>IF(AND(Q2358&gt;=Chart!$F$2,Q2358&lt;=Chart!$F$3),S2358,#N/A)</f>
        <v>30.921374874829318</v>
      </c>
      <c r="AB2358">
        <f>IF(AND(Q2358&gt;=Chart!$F$2,Q2358&lt;=Chart!$F$3),T2358,#N/A)</f>
        <v>29.604150070823909</v>
      </c>
      <c r="AC2358">
        <f>IF(AND(Q2358&gt;=Chart!$F$2,Q2358&lt;=Chart!$F$3),U2358,#N/A)</f>
        <v>30.312898320246884</v>
      </c>
      <c r="AD2358">
        <f>IF(AND(Q2358&gt;=Chart!$F$2,Q2358&lt;=Chart!$F$3),V2358,#N/A)</f>
        <v>29.441702677834325</v>
      </c>
      <c r="AE2358">
        <f>IF(AND(Q2358&gt;=Chart!$F$2,Q2358&lt;=Chart!$F$3),I2358,#N/A)</f>
        <v>5.0593317379117417E-2</v>
      </c>
      <c r="AF2358">
        <f>IF(AND(Q2358&gt;=Chart!$F$2,Q2358&lt;=Chart!$F$3),H2358/100,#N/A)</f>
        <v>1.7000000000000001E-2</v>
      </c>
      <c r="AG2358">
        <f>IF(AND(Q2358&gt;=Chart!$F$2,Q2358&lt;=Chart!$F$3),W2358/100,#N/A)</f>
        <v>3.0800000000000001E-2</v>
      </c>
    </row>
    <row r="2359" spans="1:33" x14ac:dyDescent="0.25">
      <c r="A2359">
        <v>1666272600</v>
      </c>
      <c r="B2359">
        <f>INDEX('Daily Data ADJ'!$1:$1048576,MATCH(Calc!$A2359,'Daily Data ADJ'!$A:$A,0),MATCH("SPY, CBOE BZX: Close",'Daily Data ADJ'!$1:$1,0))</f>
        <v>363.73933459</v>
      </c>
      <c r="C2359">
        <f>INDEX('Daily Data ADJ'!$1:$1048576,MATCH(Calc!$A2359,'Daily Data ADJ'!$A:$A,0),MATCH("EFFR, FRED: Close",'Daily Data ADJ'!$1:$1,0))</f>
        <v>3.08</v>
      </c>
      <c r="D2359">
        <f>INDEX('Daily Data ADJ'!$1:$1048576,MATCH(Calc!$A2359,'Daily Data ADJ'!$A:$A,1),MATCH("SOFR, FRED: Close",'Daily Data ADJ'!$1:$1,0))</f>
        <v>3.03</v>
      </c>
      <c r="E2359">
        <f>INDEX('Daily Data ADJ'!$1:$1048576,MATCH(Calc!$A2359,'Daily Data ADJ'!$A:$A,0),MATCH("UPRO, CBOE BZX: Close",'Daily Data ADJ'!$1:$1,0))</f>
        <v>29.700982419999999</v>
      </c>
      <c r="F2359">
        <f>INDEX('Daily Data ADJ'!$1:$1048576,MATCH(Calc!$A2359,'Daily Data ADJ'!$A:$A,0),MATCH("ES1!, CME_MINI: Close",'Daily Data ADJ'!$1:$1,0))</f>
        <v>3675.25</v>
      </c>
      <c r="G2359">
        <f>INDEX('Daily Data ADJ'!$1:$1048576,MATCH(Calc!$A2359,'Daily Data ADJ'!$A:$A,0),MATCH("ES2!, CME_MINI: Close",'Daily Data ADJ'!$1:$1,0))</f>
        <v>3705.75</v>
      </c>
      <c r="H2359">
        <f>INDEX('QUANDL MULTPL SP500_DIV_YIELD_M'!$A:$G,MATCH(Calc!$A2359,'QUANDL MULTPL SP500_DIV_YIELD_M'!$A:$A,1),MATCH('QUANDL MULTPL SP500_DIV_YIELD_M'!$E$1,'QUANDL MULTPL SP500_DIV_YIELD_M'!$A$1:$G$1,0))</f>
        <v>1.7</v>
      </c>
      <c r="I2359" s="5">
        <f t="shared" si="216"/>
        <v>5.0610527634860611E-2</v>
      </c>
      <c r="J2359" s="1">
        <f>A2359/24/60/60+DATE(1970,1,1)</f>
        <v>44854.5625</v>
      </c>
      <c r="K2359" s="3">
        <f t="shared" si="219"/>
        <v>1</v>
      </c>
      <c r="L2359" s="6">
        <f>(1+Chart!$F$4)^(1/(365/K2359))-1</f>
        <v>6.6592785027408397E-5</v>
      </c>
      <c r="M2359" s="6">
        <f t="shared" si="220"/>
        <v>8.3113590170658114E-5</v>
      </c>
      <c r="N2359" s="6">
        <f t="shared" si="221"/>
        <v>1.3527339541630212E-4</v>
      </c>
      <c r="O2359">
        <f>O2358*(B2359/B2358)</f>
        <v>363.7393345900046</v>
      </c>
      <c r="P2359">
        <f t="shared" si="217"/>
        <v>2022</v>
      </c>
      <c r="Q2359" s="1">
        <f t="shared" si="218"/>
        <v>44854.5625</v>
      </c>
      <c r="R2359">
        <f>IF(B2360="",R2358,IF(Q2359&gt;=Chart!$F$2,E2359,0))</f>
        <v>29.700982419999999</v>
      </c>
      <c r="S2359">
        <f>IF(B2360="",S2358,IFERROR(IF(AND(R2359&gt;0,R2358=0),R2359,(1+(B2360/B2359-1)*Calc!$Z$1)*S2358),0))</f>
        <v>33.175679428886788</v>
      </c>
      <c r="T2359">
        <f>IF(B2360="",T2358,IFERROR(IF(AND(R2359&gt;0,R2358=0),R2359,(1+(B2360/B2359-1)*Calc!$Z$1-L2360)*T2358),0))</f>
        <v>31.760451706507322</v>
      </c>
      <c r="U2359">
        <f>IF(B2360="",U2358,IFERROR(IF(AND(R2359&gt;0,R2358=0),R2359,(1+(B2360/B2359-1)*Calc!$Z$1-M2360*2)*U2358),0))</f>
        <v>32.517803423217458</v>
      </c>
      <c r="V2359">
        <f>IF(B2360="",V2358,IFERROR(IF(AND(R2359&gt;0,R2358=0),R2359,(1+(B2360/B2359-1)*Calc!$Z$1-N2360*2)*V2358),0))</f>
        <v>31.580248645547808</v>
      </c>
      <c r="W2359">
        <f>IF(ISNUMBER(C2359),C2359,W2358)</f>
        <v>3.08</v>
      </c>
      <c r="Y2359" s="1">
        <f>IF(AND(Q2359&gt;=Chart!$F$2,Q2359&lt;=Chart!$F$3),Q2359,#N/A)</f>
        <v>44854.5625</v>
      </c>
      <c r="Z2359">
        <f>IF(AND(Q2359&gt;=Chart!$F$2,Q2359&lt;=Chart!$F$3),R2359,#N/A)</f>
        <v>29.700982419999999</v>
      </c>
      <c r="AA2359">
        <f>IF(AND(Q2359&gt;=Chart!$F$2,Q2359&lt;=Chart!$F$3),S2359,#N/A)</f>
        <v>33.175679428886788</v>
      </c>
      <c r="AB2359">
        <f>IF(AND(Q2359&gt;=Chart!$F$2,Q2359&lt;=Chart!$F$3),T2359,#N/A)</f>
        <v>31.760451706507322</v>
      </c>
      <c r="AC2359">
        <f>IF(AND(Q2359&gt;=Chart!$F$2,Q2359&lt;=Chart!$F$3),U2359,#N/A)</f>
        <v>32.517803423217458</v>
      </c>
      <c r="AD2359">
        <f>IF(AND(Q2359&gt;=Chart!$F$2,Q2359&lt;=Chart!$F$3),V2359,#N/A)</f>
        <v>31.580248645547808</v>
      </c>
      <c r="AE2359">
        <f>IF(AND(Q2359&gt;=Chart!$F$2,Q2359&lt;=Chart!$F$3),I2359,#N/A)</f>
        <v>5.0610527634860611E-2</v>
      </c>
      <c r="AF2359">
        <f>IF(AND(Q2359&gt;=Chart!$F$2,Q2359&lt;=Chart!$F$3),H2359/100,#N/A)</f>
        <v>1.7000000000000001E-2</v>
      </c>
      <c r="AG2359">
        <f>IF(AND(Q2359&gt;=Chart!$F$2,Q2359&lt;=Chart!$F$3),W2359/100,#N/A)</f>
        <v>3.0800000000000001E-2</v>
      </c>
    </row>
    <row r="2360" spans="1:33" x14ac:dyDescent="0.25">
      <c r="A2360">
        <v>1666359000</v>
      </c>
      <c r="B2360">
        <f>INDEX('Daily Data ADJ'!$1:$1048576,MATCH(Calc!$A2360,'Daily Data ADJ'!$A:$A,0),MATCH("SPY, CBOE BZX: Close",'Daily Data ADJ'!$1:$1,0))</f>
        <v>372.57873497000003</v>
      </c>
      <c r="C2360">
        <f>INDEX('Daily Data ADJ'!$1:$1048576,MATCH(Calc!$A2360,'Daily Data ADJ'!$A:$A,0),MATCH("EFFR, FRED: Close",'Daily Data ADJ'!$1:$1,0))</f>
        <v>3.08</v>
      </c>
      <c r="D2360">
        <f>INDEX('Daily Data ADJ'!$1:$1048576,MATCH(Calc!$A2360,'Daily Data ADJ'!$A:$A,1),MATCH("SOFR, FRED: Close",'Daily Data ADJ'!$1:$1,0))</f>
        <v>3.02</v>
      </c>
      <c r="E2360">
        <f>INDEX('Daily Data ADJ'!$1:$1048576,MATCH(Calc!$A2360,'Daily Data ADJ'!$A:$A,0),MATCH("UPRO, CBOE BZX: Close",'Daily Data ADJ'!$1:$1,0))</f>
        <v>31.842401339999999</v>
      </c>
      <c r="F2360">
        <f>INDEX('Daily Data ADJ'!$1:$1048576,MATCH(Calc!$A2360,'Daily Data ADJ'!$A:$A,0),MATCH("ES1!, CME_MINI: Close",'Daily Data ADJ'!$1:$1,0))</f>
        <v>3764</v>
      </c>
      <c r="G2360">
        <f>INDEX('Daily Data ADJ'!$1:$1048576,MATCH(Calc!$A2360,'Daily Data ADJ'!$A:$A,0),MATCH("ES2!, CME_MINI: Close",'Daily Data ADJ'!$1:$1,0))</f>
        <v>3794.75</v>
      </c>
      <c r="H2360">
        <f>INDEX('QUANDL MULTPL SP500_DIV_YIELD_M'!$A:$G,MATCH(Calc!$A2360,'QUANDL MULTPL SP500_DIV_YIELD_M'!$A:$A,1),MATCH('QUANDL MULTPL SP500_DIV_YIELD_M'!$E$1,'QUANDL MULTPL SP500_DIV_YIELD_M'!$A$1:$G$1,0))</f>
        <v>1.7</v>
      </c>
      <c r="I2360" s="5">
        <f t="shared" si="216"/>
        <v>5.0080631967323361E-2</v>
      </c>
      <c r="J2360" s="1">
        <f>A2360/24/60/60+DATE(1970,1,1)</f>
        <v>44855.5625</v>
      </c>
      <c r="K2360" s="3">
        <f t="shared" si="219"/>
        <v>1</v>
      </c>
      <c r="L2360" s="6">
        <f>(1+Chart!$F$4)^(1/(365/K2360))-1</f>
        <v>6.6592785027408397E-5</v>
      </c>
      <c r="M2360" s="6">
        <f t="shared" si="220"/>
        <v>8.3113590170658114E-5</v>
      </c>
      <c r="N2360" s="6">
        <f t="shared" si="221"/>
        <v>1.3389102718130985E-4</v>
      </c>
      <c r="O2360">
        <f>O2359*(B2360/B2359)</f>
        <v>372.57873497000475</v>
      </c>
      <c r="P2360">
        <f t="shared" si="217"/>
        <v>2022</v>
      </c>
      <c r="Q2360" s="1">
        <f t="shared" si="218"/>
        <v>44855.5625</v>
      </c>
      <c r="R2360">
        <f>IF(B2361="",R2359,IF(Q2360&gt;=Chart!$F$2,E2360,0))</f>
        <v>31.842401339999999</v>
      </c>
      <c r="S2360">
        <f>IF(B2361="",S2359,IFERROR(IF(AND(R2360&gt;0,R2359=0),R2360,(1+(B2361/B2360-1)*Calc!$Z$1)*S2359),0))</f>
        <v>34.393542142281895</v>
      </c>
      <c r="T2360">
        <f>IF(B2361="",T2359,IFERROR(IF(AND(R2360&gt;0,R2359=0),R2360,(1+(B2361/B2360-1)*Calc!$Z$1-L2361)*T2359),0))</f>
        <v>32.920016639818286</v>
      </c>
      <c r="U2360">
        <f>IF(B2361="",U2359,IFERROR(IF(AND(R2360&gt;0,R2359=0),R2360,(1+(B2361/B2360-1)*Calc!$Z$1-M2361*2)*U2359),0))</f>
        <v>33.695298459081556</v>
      </c>
      <c r="V2360">
        <f>IF(B2361="",V2359,IFERROR(IF(AND(R2360&gt;0,R2359=0),R2360,(1+(B2361/B2360-1)*Calc!$Z$1-N2361*2)*V2359),0))</f>
        <v>32.713835203593668</v>
      </c>
      <c r="W2360">
        <f>IF(ISNUMBER(C2360),C2360,W2359)</f>
        <v>3.08</v>
      </c>
      <c r="Y2360" s="1">
        <f>IF(AND(Q2360&gt;=Chart!$F$2,Q2360&lt;=Chart!$F$3),Q2360,#N/A)</f>
        <v>44855.5625</v>
      </c>
      <c r="Z2360">
        <f>IF(AND(Q2360&gt;=Chart!$F$2,Q2360&lt;=Chart!$F$3),R2360,#N/A)</f>
        <v>31.842401339999999</v>
      </c>
      <c r="AA2360">
        <f>IF(AND(Q2360&gt;=Chart!$F$2,Q2360&lt;=Chart!$F$3),S2360,#N/A)</f>
        <v>34.393542142281895</v>
      </c>
      <c r="AB2360">
        <f>IF(AND(Q2360&gt;=Chart!$F$2,Q2360&lt;=Chart!$F$3),T2360,#N/A)</f>
        <v>32.920016639818286</v>
      </c>
      <c r="AC2360">
        <f>IF(AND(Q2360&gt;=Chart!$F$2,Q2360&lt;=Chart!$F$3),U2360,#N/A)</f>
        <v>33.695298459081556</v>
      </c>
      <c r="AD2360">
        <f>IF(AND(Q2360&gt;=Chart!$F$2,Q2360&lt;=Chart!$F$3),V2360,#N/A)</f>
        <v>32.713835203593668</v>
      </c>
      <c r="AE2360">
        <f>IF(AND(Q2360&gt;=Chart!$F$2,Q2360&lt;=Chart!$F$3),I2360,#N/A)</f>
        <v>5.0080631967323361E-2</v>
      </c>
      <c r="AF2360">
        <f>IF(AND(Q2360&gt;=Chart!$F$2,Q2360&lt;=Chart!$F$3),H2360/100,#N/A)</f>
        <v>1.7000000000000001E-2</v>
      </c>
      <c r="AG2360">
        <f>IF(AND(Q2360&gt;=Chart!$F$2,Q2360&lt;=Chart!$F$3),W2360/100,#N/A)</f>
        <v>3.0800000000000001E-2</v>
      </c>
    </row>
    <row r="2361" spans="1:33" x14ac:dyDescent="0.25">
      <c r="A2361">
        <v>1666618200</v>
      </c>
      <c r="B2361">
        <f>INDEX('Daily Data ADJ'!$1:$1048576,MATCH(Calc!$A2361,'Daily Data ADJ'!$A:$A,0),MATCH("SPY, CBOE BZX: Close",'Daily Data ADJ'!$1:$1,0))</f>
        <v>377.13779506999998</v>
      </c>
      <c r="C2361">
        <f>INDEX('Daily Data ADJ'!$1:$1048576,MATCH(Calc!$A2361,'Daily Data ADJ'!$A:$A,0),MATCH("EFFR, FRED: Close",'Daily Data ADJ'!$1:$1,0))</f>
        <v>3.08</v>
      </c>
      <c r="D2361">
        <f>INDEX('Daily Data ADJ'!$1:$1048576,MATCH(Calc!$A2361,'Daily Data ADJ'!$A:$A,1),MATCH("SOFR, FRED: Close",'Daily Data ADJ'!$1:$1,0))</f>
        <v>3.01</v>
      </c>
      <c r="E2361">
        <f>INDEX('Daily Data ADJ'!$1:$1048576,MATCH(Calc!$A2361,'Daily Data ADJ'!$A:$A,0),MATCH("UPRO, CBOE BZX: Close",'Daily Data ADJ'!$1:$1,0))</f>
        <v>32.997771550000003</v>
      </c>
      <c r="F2361">
        <f>INDEX('Daily Data ADJ'!$1:$1048576,MATCH(Calc!$A2361,'Daily Data ADJ'!$A:$A,0),MATCH("ES1!, CME_MINI: Close",'Daily Data ADJ'!$1:$1,0))</f>
        <v>3809.25</v>
      </c>
      <c r="G2361">
        <f>INDEX('Daily Data ADJ'!$1:$1048576,MATCH(Calc!$A2361,'Daily Data ADJ'!$A:$A,0),MATCH("ES2!, CME_MINI: Close",'Daily Data ADJ'!$1:$1,0))</f>
        <v>3841</v>
      </c>
      <c r="H2361">
        <f>INDEX('QUANDL MULTPL SP500_DIV_YIELD_M'!$A:$G,MATCH(Calc!$A2361,'QUANDL MULTPL SP500_DIV_YIELD_M'!$A:$A,1),MATCH('QUANDL MULTPL SP500_DIV_YIELD_M'!$E$1,'QUANDL MULTPL SP500_DIV_YIELD_M'!$A$1:$G$1,0))</f>
        <v>1.7</v>
      </c>
      <c r="I2361" s="5">
        <f t="shared" si="216"/>
        <v>5.0759048070858501E-2</v>
      </c>
      <c r="J2361" s="1">
        <f>A2361/24/60/60+DATE(1970,1,1)</f>
        <v>44858.5625</v>
      </c>
      <c r="K2361" s="3">
        <f t="shared" si="219"/>
        <v>3</v>
      </c>
      <c r="L2361" s="6">
        <f>(1+Chart!$F$4)^(1/(365/K2361))-1</f>
        <v>1.9979165917494157E-4</v>
      </c>
      <c r="M2361" s="6">
        <f t="shared" si="220"/>
        <v>2.4936149469279023E-4</v>
      </c>
      <c r="N2361" s="6">
        <f t="shared" si="221"/>
        <v>4.0703738649616739E-4</v>
      </c>
      <c r="O2361">
        <f>O2360*(B2361/B2360)</f>
        <v>377.13779507000476</v>
      </c>
      <c r="P2361">
        <f t="shared" si="217"/>
        <v>2022</v>
      </c>
      <c r="Q2361" s="1">
        <f t="shared" si="218"/>
        <v>44858.5625</v>
      </c>
      <c r="R2361">
        <f>IF(B2362="",R2360,IF(Q2361&gt;=Chart!$F$2,E2361,0))</f>
        <v>32.997771550000003</v>
      </c>
      <c r="S2361">
        <f>IF(B2362="",S2360,IFERROR(IF(AND(R2361&gt;0,R2360=0),R2361,(1+(B2362/B2361-1)*Calc!$Z$1)*S2360),0))</f>
        <v>36.041185898483072</v>
      </c>
      <c r="T2361">
        <f>IF(B2362="",T2360,IFERROR(IF(AND(R2361&gt;0,R2360=0),R2361,(1+(B2362/B2361-1)*Calc!$Z$1-L2362)*T2360),0))</f>
        <v>34.494878016392107</v>
      </c>
      <c r="U2361">
        <f>IF(B2362="",U2360,IFERROR(IF(AND(R2361&gt;0,R2360=0),R2361,(1+(B2362/B2361-1)*Calc!$Z$1-M2362*2)*U2360),0))</f>
        <v>35.303891348418304</v>
      </c>
      <c r="V2361">
        <f>IF(B2362="",V2360,IFERROR(IF(AND(R2361&gt;0,R2360=0),R2361,(1+(B2362/B2361-1)*Calc!$Z$1-N2362*2)*V2360),0))</f>
        <v>34.272227524428871</v>
      </c>
      <c r="W2361">
        <f>IF(ISNUMBER(C2361),C2361,W2360)</f>
        <v>3.08</v>
      </c>
      <c r="Y2361" s="1">
        <f>IF(AND(Q2361&gt;=Chart!$F$2,Q2361&lt;=Chart!$F$3),Q2361,#N/A)</f>
        <v>44858.5625</v>
      </c>
      <c r="Z2361">
        <f>IF(AND(Q2361&gt;=Chart!$F$2,Q2361&lt;=Chart!$F$3),R2361,#N/A)</f>
        <v>32.997771550000003</v>
      </c>
      <c r="AA2361">
        <f>IF(AND(Q2361&gt;=Chart!$F$2,Q2361&lt;=Chart!$F$3),S2361,#N/A)</f>
        <v>36.041185898483072</v>
      </c>
      <c r="AB2361">
        <f>IF(AND(Q2361&gt;=Chart!$F$2,Q2361&lt;=Chart!$F$3),T2361,#N/A)</f>
        <v>34.494878016392107</v>
      </c>
      <c r="AC2361">
        <f>IF(AND(Q2361&gt;=Chart!$F$2,Q2361&lt;=Chart!$F$3),U2361,#N/A)</f>
        <v>35.303891348418304</v>
      </c>
      <c r="AD2361">
        <f>IF(AND(Q2361&gt;=Chart!$F$2,Q2361&lt;=Chart!$F$3),V2361,#N/A)</f>
        <v>34.272227524428871</v>
      </c>
      <c r="AE2361">
        <f>IF(AND(Q2361&gt;=Chart!$F$2,Q2361&lt;=Chart!$F$3),I2361,#N/A)</f>
        <v>5.0759048070858501E-2</v>
      </c>
      <c r="AF2361">
        <f>IF(AND(Q2361&gt;=Chart!$F$2,Q2361&lt;=Chart!$F$3),H2361/100,#N/A)</f>
        <v>1.7000000000000001E-2</v>
      </c>
      <c r="AG2361">
        <f>IF(AND(Q2361&gt;=Chart!$F$2,Q2361&lt;=Chart!$F$3),W2361/100,#N/A)</f>
        <v>3.0800000000000001E-2</v>
      </c>
    </row>
    <row r="2362" spans="1:33" x14ac:dyDescent="0.25">
      <c r="A2362">
        <v>1666704600</v>
      </c>
      <c r="B2362">
        <f>INDEX('Daily Data ADJ'!$1:$1048576,MATCH(Calc!$A2362,'Daily Data ADJ'!$A:$A,0),MATCH("SPY, CBOE BZX: Close",'Daily Data ADJ'!$1:$1,0))</f>
        <v>383.16013428999997</v>
      </c>
      <c r="C2362">
        <f>INDEX('Daily Data ADJ'!$1:$1048576,MATCH(Calc!$A2362,'Daily Data ADJ'!$A:$A,0),MATCH("EFFR, FRED: Close",'Daily Data ADJ'!$1:$1,0))</f>
        <v>3.08</v>
      </c>
      <c r="D2362">
        <f>INDEX('Daily Data ADJ'!$1:$1048576,MATCH(Calc!$A2362,'Daily Data ADJ'!$A:$A,1),MATCH("SOFR, FRED: Close",'Daily Data ADJ'!$1:$1,0))</f>
        <v>3.02</v>
      </c>
      <c r="E2362">
        <f>INDEX('Daily Data ADJ'!$1:$1048576,MATCH(Calc!$A2362,'Daily Data ADJ'!$A:$A,0),MATCH("UPRO, CBOE BZX: Close",'Daily Data ADJ'!$1:$1,0))</f>
        <v>34.591385629999998</v>
      </c>
      <c r="F2362">
        <f>INDEX('Daily Data ADJ'!$1:$1048576,MATCH(Calc!$A2362,'Daily Data ADJ'!$A:$A,0),MATCH("ES1!, CME_MINI: Close",'Daily Data ADJ'!$1:$1,0))</f>
        <v>3870.25</v>
      </c>
      <c r="G2362">
        <f>INDEX('Daily Data ADJ'!$1:$1048576,MATCH(Calc!$A2362,'Daily Data ADJ'!$A:$A,0),MATCH("ES2!, CME_MINI: Close",'Daily Data ADJ'!$1:$1,0))</f>
        <v>3902</v>
      </c>
      <c r="H2362">
        <f>INDEX('QUANDL MULTPL SP500_DIV_YIELD_M'!$A:$G,MATCH(Calc!$A2362,'QUANDL MULTPL SP500_DIV_YIELD_M'!$A:$A,1),MATCH('QUANDL MULTPL SP500_DIV_YIELD_M'!$E$1,'QUANDL MULTPL SP500_DIV_YIELD_M'!$A$1:$G$1,0))</f>
        <v>1.7</v>
      </c>
      <c r="I2362" s="5">
        <f t="shared" si="216"/>
        <v>5.0220425336774052E-2</v>
      </c>
      <c r="J2362" s="1">
        <f>A2362/24/60/60+DATE(1970,1,1)</f>
        <v>44859.5625</v>
      </c>
      <c r="K2362" s="3">
        <f t="shared" si="219"/>
        <v>1</v>
      </c>
      <c r="L2362" s="6">
        <f>(1+Chart!$F$4)^(1/(365/K2362))-1</f>
        <v>6.6592785027408397E-5</v>
      </c>
      <c r="M2362" s="6">
        <f t="shared" si="220"/>
        <v>8.3113590170658114E-5</v>
      </c>
      <c r="N2362" s="6">
        <f t="shared" si="221"/>
        <v>1.3425578144499184E-4</v>
      </c>
      <c r="O2362">
        <f>O2361*(B2362/B2361)</f>
        <v>383.16013429000486</v>
      </c>
      <c r="P2362">
        <f t="shared" si="217"/>
        <v>2022</v>
      </c>
      <c r="Q2362" s="1">
        <f t="shared" si="218"/>
        <v>44859.5625</v>
      </c>
      <c r="R2362">
        <f>IF(B2363="",R2361,IF(Q2362&gt;=Chart!$F$2,E2362,0))</f>
        <v>34.591385629999998</v>
      </c>
      <c r="S2362">
        <f>IF(B2363="",S2361,IFERROR(IF(AND(R2362&gt;0,R2361=0),R2362,(1+(B2363/B2362-1)*Calc!$Z$1)*S2361),0))</f>
        <v>35.226579442784654</v>
      </c>
      <c r="T2362">
        <f>IF(B2363="",T2361,IFERROR(IF(AND(R2362&gt;0,R2361=0),R2362,(1+(B2363/B2362-1)*Calc!$Z$1-L2363)*T2361),0))</f>
        <v>33.712924254702088</v>
      </c>
      <c r="U2362">
        <f>IF(B2363="",U2361,IFERROR(IF(AND(R2362&gt;0,R2361=0),R2362,(1+(B2363/B2362-1)*Calc!$Z$1-M2363*2)*U2361),0))</f>
        <v>34.500080830899357</v>
      </c>
      <c r="V2362">
        <f>IF(B2363="",V2361,IFERROR(IF(AND(R2362&gt;0,R2361=0),R2362,(1+(B2363/B2362-1)*Calc!$Z$1-N2363*2)*V2361),0))</f>
        <v>33.488402668966415</v>
      </c>
      <c r="W2362">
        <f>IF(ISNUMBER(C2362),C2362,W2361)</f>
        <v>3.08</v>
      </c>
      <c r="Y2362" s="1">
        <f>IF(AND(Q2362&gt;=Chart!$F$2,Q2362&lt;=Chart!$F$3),Q2362,#N/A)</f>
        <v>44859.5625</v>
      </c>
      <c r="Z2362">
        <f>IF(AND(Q2362&gt;=Chart!$F$2,Q2362&lt;=Chart!$F$3),R2362,#N/A)</f>
        <v>34.591385629999998</v>
      </c>
      <c r="AA2362">
        <f>IF(AND(Q2362&gt;=Chart!$F$2,Q2362&lt;=Chart!$F$3),S2362,#N/A)</f>
        <v>35.226579442784654</v>
      </c>
      <c r="AB2362">
        <f>IF(AND(Q2362&gt;=Chart!$F$2,Q2362&lt;=Chart!$F$3),T2362,#N/A)</f>
        <v>33.712924254702088</v>
      </c>
      <c r="AC2362">
        <f>IF(AND(Q2362&gt;=Chart!$F$2,Q2362&lt;=Chart!$F$3),U2362,#N/A)</f>
        <v>34.500080830899357</v>
      </c>
      <c r="AD2362">
        <f>IF(AND(Q2362&gt;=Chart!$F$2,Q2362&lt;=Chart!$F$3),V2362,#N/A)</f>
        <v>33.488402668966415</v>
      </c>
      <c r="AE2362">
        <f>IF(AND(Q2362&gt;=Chart!$F$2,Q2362&lt;=Chart!$F$3),I2362,#N/A)</f>
        <v>5.0220425336774052E-2</v>
      </c>
      <c r="AF2362">
        <f>IF(AND(Q2362&gt;=Chart!$F$2,Q2362&lt;=Chart!$F$3),H2362/100,#N/A)</f>
        <v>1.7000000000000001E-2</v>
      </c>
      <c r="AG2362">
        <f>IF(AND(Q2362&gt;=Chart!$F$2,Q2362&lt;=Chart!$F$3),W2362/100,#N/A)</f>
        <v>3.0800000000000001E-2</v>
      </c>
    </row>
    <row r="2363" spans="1:33" x14ac:dyDescent="0.25">
      <c r="A2363">
        <v>1666791000</v>
      </c>
      <c r="B2363">
        <f>INDEX('Daily Data ADJ'!$1:$1048576,MATCH(Calc!$A2363,'Daily Data ADJ'!$A:$A,0),MATCH("SPY, CBOE BZX: Close",'Daily Data ADJ'!$1:$1,0))</f>
        <v>380.27339318000003</v>
      </c>
      <c r="C2363">
        <f>INDEX('Daily Data ADJ'!$1:$1048576,MATCH(Calc!$A2363,'Daily Data ADJ'!$A:$A,0),MATCH("EFFR, FRED: Close",'Daily Data ADJ'!$1:$1,0))</f>
        <v>3.08</v>
      </c>
      <c r="D2363">
        <f>INDEX('Daily Data ADJ'!$1:$1048576,MATCH(Calc!$A2363,'Daily Data ADJ'!$A:$A,1),MATCH("SOFR, FRED: Close",'Daily Data ADJ'!$1:$1,0))</f>
        <v>3.03</v>
      </c>
      <c r="E2363">
        <f>INDEX('Daily Data ADJ'!$1:$1048576,MATCH(Calc!$A2363,'Daily Data ADJ'!$A:$A,0),MATCH("UPRO, CBOE BZX: Close",'Daily Data ADJ'!$1:$1,0))</f>
        <v>33.82445886</v>
      </c>
      <c r="F2363">
        <f>INDEX('Daily Data ADJ'!$1:$1048576,MATCH(Calc!$A2363,'Daily Data ADJ'!$A:$A,0),MATCH("ES1!, CME_MINI: Close",'Daily Data ADJ'!$1:$1,0))</f>
        <v>3841</v>
      </c>
      <c r="G2363">
        <f>INDEX('Daily Data ADJ'!$1:$1048576,MATCH(Calc!$A2363,'Daily Data ADJ'!$A:$A,0),MATCH("ES2!, CME_MINI: Close",'Daily Data ADJ'!$1:$1,0))</f>
        <v>3872.5</v>
      </c>
      <c r="H2363">
        <f>INDEX('QUANDL MULTPL SP500_DIV_YIELD_M'!$A:$G,MATCH(Calc!$A2363,'QUANDL MULTPL SP500_DIV_YIELD_M'!$A:$A,1),MATCH('QUANDL MULTPL SP500_DIV_YIELD_M'!$E$1,'QUANDL MULTPL SP500_DIV_YIELD_M'!$A$1:$G$1,0))</f>
        <v>1.7</v>
      </c>
      <c r="I2363" s="5">
        <f t="shared" si="216"/>
        <v>5.0209705452070583E-2</v>
      </c>
      <c r="J2363" s="1">
        <f>A2363/24/60/60+DATE(1970,1,1)</f>
        <v>44860.5625</v>
      </c>
      <c r="K2363" s="3">
        <f t="shared" si="219"/>
        <v>1</v>
      </c>
      <c r="L2363" s="6">
        <f>(1+Chart!$F$4)^(1/(365/K2363))-1</f>
        <v>6.6592785027408397E-5</v>
      </c>
      <c r="M2363" s="6">
        <f t="shared" si="220"/>
        <v>8.3113590170658114E-5</v>
      </c>
      <c r="N2363" s="6">
        <f t="shared" si="221"/>
        <v>1.3422781242167225E-4</v>
      </c>
      <c r="O2363">
        <f>O2362*(B2363/B2362)</f>
        <v>380.27339318000486</v>
      </c>
      <c r="P2363">
        <f t="shared" si="217"/>
        <v>2022</v>
      </c>
      <c r="Q2363" s="1">
        <f t="shared" si="218"/>
        <v>44860.5625</v>
      </c>
      <c r="R2363">
        <f>IF(B2364="",R2362,IF(Q2363&gt;=Chart!$F$2,E2363,0))</f>
        <v>33.82445886</v>
      </c>
      <c r="S2363">
        <f>IF(B2364="",S2362,IFERROR(IF(AND(R2363&gt;0,R2362=0),R2363,(1+(B2364/B2363-1)*Calc!$Z$1)*S2362),0))</f>
        <v>34.662245988327953</v>
      </c>
      <c r="T2363">
        <f>IF(B2364="",T2362,IFERROR(IF(AND(R2363&gt;0,R2362=0),R2363,(1+(B2364/B2363-1)*Calc!$Z$1-L2364)*T2362),0))</f>
        <v>33.170594675754856</v>
      </c>
      <c r="U2363">
        <f>IF(B2364="",U2362,IFERROR(IF(AND(R2363&gt;0,R2362=0),R2363,(1+(B2364/B2363-1)*Calc!$Z$1-M2364*2)*U2362),0))</f>
        <v>33.941651108359878</v>
      </c>
      <c r="V2363">
        <f>IF(B2364="",V2362,IFERROR(IF(AND(R2363&gt;0,R2362=0),R2363,(1+(B2364/B2363-1)*Calc!$Z$1-N2364*2)*V2362),0))</f>
        <v>32.943032435324497</v>
      </c>
      <c r="W2363">
        <f>IF(ISNUMBER(C2363),C2363,W2362)</f>
        <v>3.08</v>
      </c>
      <c r="Y2363" s="1">
        <f>IF(AND(Q2363&gt;=Chart!$F$2,Q2363&lt;=Chart!$F$3),Q2363,#N/A)</f>
        <v>44860.5625</v>
      </c>
      <c r="Z2363">
        <f>IF(AND(Q2363&gt;=Chart!$F$2,Q2363&lt;=Chart!$F$3),R2363,#N/A)</f>
        <v>33.82445886</v>
      </c>
      <c r="AA2363">
        <f>IF(AND(Q2363&gt;=Chart!$F$2,Q2363&lt;=Chart!$F$3),S2363,#N/A)</f>
        <v>34.662245988327953</v>
      </c>
      <c r="AB2363">
        <f>IF(AND(Q2363&gt;=Chart!$F$2,Q2363&lt;=Chart!$F$3),T2363,#N/A)</f>
        <v>33.170594675754856</v>
      </c>
      <c r="AC2363">
        <f>IF(AND(Q2363&gt;=Chart!$F$2,Q2363&lt;=Chart!$F$3),U2363,#N/A)</f>
        <v>33.941651108359878</v>
      </c>
      <c r="AD2363">
        <f>IF(AND(Q2363&gt;=Chart!$F$2,Q2363&lt;=Chart!$F$3),V2363,#N/A)</f>
        <v>32.943032435324497</v>
      </c>
      <c r="AE2363">
        <f>IF(AND(Q2363&gt;=Chart!$F$2,Q2363&lt;=Chart!$F$3),I2363,#N/A)</f>
        <v>5.0209705452070583E-2</v>
      </c>
      <c r="AF2363">
        <f>IF(AND(Q2363&gt;=Chart!$F$2,Q2363&lt;=Chart!$F$3),H2363/100,#N/A)</f>
        <v>1.7000000000000001E-2</v>
      </c>
      <c r="AG2363">
        <f>IF(AND(Q2363&gt;=Chart!$F$2,Q2363&lt;=Chart!$F$3),W2363/100,#N/A)</f>
        <v>3.0800000000000001E-2</v>
      </c>
    </row>
    <row r="2364" spans="1:33" x14ac:dyDescent="0.25">
      <c r="A2364">
        <v>1666877400</v>
      </c>
      <c r="B2364">
        <f>INDEX('Daily Data ADJ'!$1:$1048576,MATCH(Calc!$A2364,'Daily Data ADJ'!$A:$A,0),MATCH("SPY, CBOE BZX: Close",'Daily Data ADJ'!$1:$1,0))</f>
        <v>378.24272012</v>
      </c>
      <c r="C2364">
        <f>INDEX('Daily Data ADJ'!$1:$1048576,MATCH(Calc!$A2364,'Daily Data ADJ'!$A:$A,0),MATCH("EFFR, FRED: Close",'Daily Data ADJ'!$1:$1,0))</f>
        <v>3.08</v>
      </c>
      <c r="D2364">
        <f>INDEX('Daily Data ADJ'!$1:$1048576,MATCH(Calc!$A2364,'Daily Data ADJ'!$A:$A,1),MATCH("SOFR, FRED: Close",'Daily Data ADJ'!$1:$1,0))</f>
        <v>3.04</v>
      </c>
      <c r="E2364">
        <f>INDEX('Daily Data ADJ'!$1:$1048576,MATCH(Calc!$A2364,'Daily Data ADJ'!$A:$A,0),MATCH("UPRO, CBOE BZX: Close",'Daily Data ADJ'!$1:$1,0))</f>
        <v>33.236813660000003</v>
      </c>
      <c r="F2364">
        <f>INDEX('Daily Data ADJ'!$1:$1048576,MATCH(Calc!$A2364,'Daily Data ADJ'!$A:$A,0),MATCH("ES1!, CME_MINI: Close",'Daily Data ADJ'!$1:$1,0))</f>
        <v>3819.5</v>
      </c>
      <c r="G2364">
        <f>INDEX('Daily Data ADJ'!$1:$1048576,MATCH(Calc!$A2364,'Daily Data ADJ'!$A:$A,0),MATCH("ES2!, CME_MINI: Close",'Daily Data ADJ'!$1:$1,0))</f>
        <v>3850.25</v>
      </c>
      <c r="H2364">
        <f>INDEX('QUANDL MULTPL SP500_DIV_YIELD_M'!$A:$G,MATCH(Calc!$A2364,'QUANDL MULTPL SP500_DIV_YIELD_M'!$A:$A,1),MATCH('QUANDL MULTPL SP500_DIV_YIELD_M'!$E$1,'QUANDL MULTPL SP500_DIV_YIELD_M'!$A$1:$G$1,0))</f>
        <v>1.7</v>
      </c>
      <c r="I2364" s="5">
        <f t="shared" si="216"/>
        <v>4.9594150921223087E-2</v>
      </c>
      <c r="J2364" s="1">
        <f>A2364/24/60/60+DATE(1970,1,1)</f>
        <v>44861.5625</v>
      </c>
      <c r="K2364" s="3">
        <f t="shared" si="219"/>
        <v>1</v>
      </c>
      <c r="L2364" s="6">
        <f>(1+Chart!$F$4)^(1/(365/K2364))-1</f>
        <v>6.6592785027408397E-5</v>
      </c>
      <c r="M2364" s="6">
        <f t="shared" si="220"/>
        <v>8.3113590170658114E-5</v>
      </c>
      <c r="N2364" s="6">
        <f t="shared" si="221"/>
        <v>1.3262130443592035E-4</v>
      </c>
      <c r="O2364">
        <f>O2363*(B2364/B2363)</f>
        <v>378.24272012000483</v>
      </c>
      <c r="P2364">
        <f t="shared" si="217"/>
        <v>2022</v>
      </c>
      <c r="Q2364" s="1">
        <f t="shared" si="218"/>
        <v>44861.5625</v>
      </c>
      <c r="R2364">
        <f>IF(B2365="",R2363,IF(Q2364&gt;=Chart!$F$2,E2364,0))</f>
        <v>33.236813660000003</v>
      </c>
      <c r="S2364">
        <f>IF(B2365="",S2363,IFERROR(IF(AND(R2364&gt;0,R2363=0),R2364,(1+(B2365/B2364-1)*Calc!$Z$1)*S2363),0))</f>
        <v>37.136165960777767</v>
      </c>
      <c r="T2364">
        <f>IF(B2365="",T2363,IFERROR(IF(AND(R2364&gt;0,R2363=0),R2364,(1+(B2365/B2364-1)*Calc!$Z$1-L2365)*T2363),0))</f>
        <v>35.53584332370859</v>
      </c>
      <c r="U2364">
        <f>IF(B2365="",U2363,IFERROR(IF(AND(R2364&gt;0,R2363=0),R2364,(1+(B2365/B2364-1)*Calc!$Z$1-M2365*2)*U2363),0))</f>
        <v>36.35849863018732</v>
      </c>
      <c r="V2364">
        <f>IF(B2365="",V2363,IFERROR(IF(AND(R2364&gt;0,R2363=0),R2364,(1+(B2365/B2364-1)*Calc!$Z$1-N2365*2)*V2363),0))</f>
        <v>35.285373324170649</v>
      </c>
      <c r="W2364">
        <f>IF(ISNUMBER(C2364),C2364,W2363)</f>
        <v>3.08</v>
      </c>
      <c r="Y2364" s="1">
        <f>IF(AND(Q2364&gt;=Chart!$F$2,Q2364&lt;=Chart!$F$3),Q2364,#N/A)</f>
        <v>44861.5625</v>
      </c>
      <c r="Z2364">
        <f>IF(AND(Q2364&gt;=Chart!$F$2,Q2364&lt;=Chart!$F$3),R2364,#N/A)</f>
        <v>33.236813660000003</v>
      </c>
      <c r="AA2364">
        <f>IF(AND(Q2364&gt;=Chart!$F$2,Q2364&lt;=Chart!$F$3),S2364,#N/A)</f>
        <v>37.136165960777767</v>
      </c>
      <c r="AB2364">
        <f>IF(AND(Q2364&gt;=Chart!$F$2,Q2364&lt;=Chart!$F$3),T2364,#N/A)</f>
        <v>35.53584332370859</v>
      </c>
      <c r="AC2364">
        <f>IF(AND(Q2364&gt;=Chart!$F$2,Q2364&lt;=Chart!$F$3),U2364,#N/A)</f>
        <v>36.35849863018732</v>
      </c>
      <c r="AD2364">
        <f>IF(AND(Q2364&gt;=Chart!$F$2,Q2364&lt;=Chart!$F$3),V2364,#N/A)</f>
        <v>35.285373324170649</v>
      </c>
      <c r="AE2364">
        <f>IF(AND(Q2364&gt;=Chart!$F$2,Q2364&lt;=Chart!$F$3),I2364,#N/A)</f>
        <v>4.9594150921223087E-2</v>
      </c>
      <c r="AF2364">
        <f>IF(AND(Q2364&gt;=Chart!$F$2,Q2364&lt;=Chart!$F$3),H2364/100,#N/A)</f>
        <v>1.7000000000000001E-2</v>
      </c>
      <c r="AG2364">
        <f>IF(AND(Q2364&gt;=Chart!$F$2,Q2364&lt;=Chart!$F$3),W2364/100,#N/A)</f>
        <v>3.0800000000000001E-2</v>
      </c>
    </row>
    <row r="2365" spans="1:33" x14ac:dyDescent="0.25">
      <c r="A2365">
        <v>1666963800</v>
      </c>
      <c r="B2365">
        <f>INDEX('Daily Data ADJ'!$1:$1048576,MATCH(Calc!$A2365,'Daily Data ADJ'!$A:$A,0),MATCH("SPY, CBOE BZX: Close",'Daily Data ADJ'!$1:$1,0))</f>
        <v>387.24138897</v>
      </c>
      <c r="C2365">
        <f>INDEX('Daily Data ADJ'!$1:$1048576,MATCH(Calc!$A2365,'Daily Data ADJ'!$A:$A,0),MATCH("EFFR, FRED: Close",'Daily Data ADJ'!$1:$1,0))</f>
        <v>3.08</v>
      </c>
      <c r="D2365">
        <f>INDEX('Daily Data ADJ'!$1:$1048576,MATCH(Calc!$A2365,'Daily Data ADJ'!$A:$A,1),MATCH("SOFR, FRED: Close",'Daily Data ADJ'!$1:$1,0))</f>
        <v>3.05</v>
      </c>
      <c r="E2365">
        <f>INDEX('Daily Data ADJ'!$1:$1048576,MATCH(Calc!$A2365,'Daily Data ADJ'!$A:$A,0),MATCH("UPRO, CBOE BZX: Close",'Daily Data ADJ'!$1:$1,0))</f>
        <v>35.567474259999997</v>
      </c>
      <c r="F2365">
        <f>INDEX('Daily Data ADJ'!$1:$1048576,MATCH(Calc!$A2365,'Daily Data ADJ'!$A:$A,0),MATCH("ES1!, CME_MINI: Close",'Daily Data ADJ'!$1:$1,0))</f>
        <v>3911.25</v>
      </c>
      <c r="G2365">
        <f>INDEX('Daily Data ADJ'!$1:$1048576,MATCH(Calc!$A2365,'Daily Data ADJ'!$A:$A,0),MATCH("ES2!, CME_MINI: Close",'Daily Data ADJ'!$1:$1,0))</f>
        <v>3943.5</v>
      </c>
      <c r="H2365">
        <f>INDEX('QUANDL MULTPL SP500_DIV_YIELD_M'!$A:$G,MATCH(Calc!$A2365,'QUANDL MULTPL SP500_DIV_YIELD_M'!$A:$A,1),MATCH('QUANDL MULTPL SP500_DIV_YIELD_M'!$E$1,'QUANDL MULTPL SP500_DIV_YIELD_M'!$A$1:$G$1,0))</f>
        <v>1.7</v>
      </c>
      <c r="I2365" s="5">
        <f t="shared" si="216"/>
        <v>5.039195454611832E-2</v>
      </c>
      <c r="J2365" s="1">
        <f>A2365/24/60/60+DATE(1970,1,1)</f>
        <v>44862.5625</v>
      </c>
      <c r="K2365" s="3">
        <f t="shared" si="219"/>
        <v>1</v>
      </c>
      <c r="L2365" s="6">
        <f>(1+Chart!$F$4)^(1/(365/K2365))-1</f>
        <v>6.6592785027408397E-5</v>
      </c>
      <c r="M2365" s="6">
        <f t="shared" si="220"/>
        <v>8.3113590170658114E-5</v>
      </c>
      <c r="N2365" s="6">
        <f t="shared" si="221"/>
        <v>1.3470327594000686E-4</v>
      </c>
      <c r="O2365">
        <f>O2364*(B2365/B2364)</f>
        <v>387.24138897000495</v>
      </c>
      <c r="P2365">
        <f t="shared" si="217"/>
        <v>2022</v>
      </c>
      <c r="Q2365" s="1">
        <f t="shared" si="218"/>
        <v>44862.5625</v>
      </c>
      <c r="R2365">
        <f>IF(B2366="",R2364,IF(Q2365&gt;=Chart!$F$2,E2365,0))</f>
        <v>35.567474259999997</v>
      </c>
      <c r="S2365">
        <f>IF(B2366="",S2364,IFERROR(IF(AND(R2365&gt;0,R2364=0),R2365,(1+(B2366/B2365-1)*Calc!$Z$1)*S2364),0))</f>
        <v>36.331431295553735</v>
      </c>
      <c r="T2365">
        <f>IF(B2366="",T2364,IFERROR(IF(AND(R2365&gt;0,R2364=0),R2365,(1+(B2366/B2365-1)*Calc!$Z$1-L2366)*T2364),0))</f>
        <v>34.758687624167734</v>
      </c>
      <c r="U2365">
        <f>IF(B2366="",U2364,IFERROR(IF(AND(R2365&gt;0,R2364=0),R2365,(1+(B2366/B2365-1)*Calc!$Z$1-M2366*2)*U2364),0))</f>
        <v>35.552483070173899</v>
      </c>
      <c r="V2365">
        <f>IF(B2366="",V2364,IFERROR(IF(AND(R2365&gt;0,R2364=0),R2365,(1+(B2366/B2365-1)*Calc!$Z$1-N2366*2)*V2364),0))</f>
        <v>34.4918462342197</v>
      </c>
      <c r="W2365">
        <f>IF(ISNUMBER(C2365),C2365,W2364)</f>
        <v>3.08</v>
      </c>
      <c r="Y2365" s="1">
        <f>IF(AND(Q2365&gt;=Chart!$F$2,Q2365&lt;=Chart!$F$3),Q2365,#N/A)</f>
        <v>44862.5625</v>
      </c>
      <c r="Z2365">
        <f>IF(AND(Q2365&gt;=Chart!$F$2,Q2365&lt;=Chart!$F$3),R2365,#N/A)</f>
        <v>35.567474259999997</v>
      </c>
      <c r="AA2365">
        <f>IF(AND(Q2365&gt;=Chart!$F$2,Q2365&lt;=Chart!$F$3),S2365,#N/A)</f>
        <v>36.331431295553735</v>
      </c>
      <c r="AB2365">
        <f>IF(AND(Q2365&gt;=Chart!$F$2,Q2365&lt;=Chart!$F$3),T2365,#N/A)</f>
        <v>34.758687624167734</v>
      </c>
      <c r="AC2365">
        <f>IF(AND(Q2365&gt;=Chart!$F$2,Q2365&lt;=Chart!$F$3),U2365,#N/A)</f>
        <v>35.552483070173899</v>
      </c>
      <c r="AD2365">
        <f>IF(AND(Q2365&gt;=Chart!$F$2,Q2365&lt;=Chart!$F$3),V2365,#N/A)</f>
        <v>34.4918462342197</v>
      </c>
      <c r="AE2365">
        <f>IF(AND(Q2365&gt;=Chart!$F$2,Q2365&lt;=Chart!$F$3),I2365,#N/A)</f>
        <v>5.039195454611832E-2</v>
      </c>
      <c r="AF2365">
        <f>IF(AND(Q2365&gt;=Chart!$F$2,Q2365&lt;=Chart!$F$3),H2365/100,#N/A)</f>
        <v>1.7000000000000001E-2</v>
      </c>
      <c r="AG2365">
        <f>IF(AND(Q2365&gt;=Chart!$F$2,Q2365&lt;=Chart!$F$3),W2365/100,#N/A)</f>
        <v>3.0800000000000001E-2</v>
      </c>
    </row>
    <row r="2366" spans="1:33" x14ac:dyDescent="0.25">
      <c r="A2366">
        <v>1667223000</v>
      </c>
      <c r="B2366">
        <f>INDEX('Daily Data ADJ'!$1:$1048576,MATCH(Calc!$A2366,'Daily Data ADJ'!$A:$A,0),MATCH("SPY, CBOE BZX: Close",'Daily Data ADJ'!$1:$1,0))</f>
        <v>384.44423637</v>
      </c>
      <c r="C2366">
        <f>INDEX('Daily Data ADJ'!$1:$1048576,MATCH(Calc!$A2366,'Daily Data ADJ'!$A:$A,0),MATCH("EFFR, FRED: Close",'Daily Data ADJ'!$1:$1,0))</f>
        <v>3.08</v>
      </c>
      <c r="D2366">
        <f>INDEX('Daily Data ADJ'!$1:$1048576,MATCH(Calc!$A2366,'Daily Data ADJ'!$A:$A,1),MATCH("SOFR, FRED: Close",'Daily Data ADJ'!$1:$1,0))</f>
        <v>3.05</v>
      </c>
      <c r="E2366">
        <f>INDEX('Daily Data ADJ'!$1:$1048576,MATCH(Calc!$A2366,'Daily Data ADJ'!$A:$A,0),MATCH("UPRO, CBOE BZX: Close",'Daily Data ADJ'!$1:$1,0))</f>
        <v>34.820467659999998</v>
      </c>
      <c r="F2366">
        <f>INDEX('Daily Data ADJ'!$1:$1048576,MATCH(Calc!$A2366,'Daily Data ADJ'!$A:$A,0),MATCH("ES1!, CME_MINI: Close",'Daily Data ADJ'!$1:$1,0))</f>
        <v>3883</v>
      </c>
      <c r="G2366">
        <f>INDEX('Daily Data ADJ'!$1:$1048576,MATCH(Calc!$A2366,'Daily Data ADJ'!$A:$A,0),MATCH("ES2!, CME_MINI: Close",'Daily Data ADJ'!$1:$1,0))</f>
        <v>3915</v>
      </c>
      <c r="H2366">
        <f>INDEX('QUANDL MULTPL SP500_DIV_YIELD_M'!$A:$G,MATCH(Calc!$A2366,'QUANDL MULTPL SP500_DIV_YIELD_M'!$A:$A,1),MATCH('QUANDL MULTPL SP500_DIV_YIELD_M'!$E$1,'QUANDL MULTPL SP500_DIV_YIELD_M'!$A$1:$G$1,0))</f>
        <v>1.77</v>
      </c>
      <c r="I2366" s="5">
        <f t="shared" si="216"/>
        <v>5.1073935812621936E-2</v>
      </c>
      <c r="J2366" s="1">
        <f>A2366/24/60/60+DATE(1970,1,1)</f>
        <v>44865.5625</v>
      </c>
      <c r="K2366" s="3">
        <f t="shared" si="219"/>
        <v>3</v>
      </c>
      <c r="L2366" s="6">
        <f>(1+Chart!$F$4)^(1/(365/K2366))-1</f>
        <v>1.9979165917494157E-4</v>
      </c>
      <c r="M2366" s="6">
        <f t="shared" si="220"/>
        <v>2.4936149469279023E-4</v>
      </c>
      <c r="N2366" s="6">
        <f t="shared" si="221"/>
        <v>4.0950111707216408E-4</v>
      </c>
      <c r="O2366">
        <f>O2365*(B2366/B2365)</f>
        <v>384.44423637000494</v>
      </c>
      <c r="P2366">
        <f t="shared" si="217"/>
        <v>2022</v>
      </c>
      <c r="Q2366" s="1">
        <f t="shared" si="218"/>
        <v>44865.5625</v>
      </c>
      <c r="R2366">
        <f>IF(B2367="",R2365,IF(Q2366&gt;=Chart!$F$2,E2366,0))</f>
        <v>34.820467659999998</v>
      </c>
      <c r="S2366">
        <f>IF(B2367="",S2365,IFERROR(IF(AND(R2366&gt;0,R2365=0),R2366,(1+(B2367/B2366-1)*Calc!$Z$1)*S2365),0))</f>
        <v>35.854487775943824</v>
      </c>
      <c r="T2366">
        <f>IF(B2367="",T2365,IFERROR(IF(AND(R2366&gt;0,R2365=0),R2366,(1+(B2367/B2366-1)*Calc!$Z$1-L2367)*T2365),0))</f>
        <v>34.300075734234902</v>
      </c>
      <c r="U2366">
        <f>IF(B2367="",U2365,IFERROR(IF(AND(R2366&gt;0,R2365=0),R2366,(1+(B2367/B2366-1)*Calc!$Z$1-M2367*2)*U2365),0))</f>
        <v>35.079855461307098</v>
      </c>
      <c r="V2366">
        <f>IF(B2367="",V2365,IFERROR(IF(AND(R2366&gt;0,R2365=0),R2366,(1+(B2367/B2366-1)*Calc!$Z$1-N2367*2)*V2365),0))</f>
        <v>34.029706463498542</v>
      </c>
      <c r="W2366">
        <f>IF(ISNUMBER(C2366),C2366,W2365)</f>
        <v>3.08</v>
      </c>
      <c r="Y2366" s="1">
        <f>IF(AND(Q2366&gt;=Chart!$F$2,Q2366&lt;=Chart!$F$3),Q2366,#N/A)</f>
        <v>44865.5625</v>
      </c>
      <c r="Z2366">
        <f>IF(AND(Q2366&gt;=Chart!$F$2,Q2366&lt;=Chart!$F$3),R2366,#N/A)</f>
        <v>34.820467659999998</v>
      </c>
      <c r="AA2366">
        <f>IF(AND(Q2366&gt;=Chart!$F$2,Q2366&lt;=Chart!$F$3),S2366,#N/A)</f>
        <v>35.854487775943824</v>
      </c>
      <c r="AB2366">
        <f>IF(AND(Q2366&gt;=Chart!$F$2,Q2366&lt;=Chart!$F$3),T2366,#N/A)</f>
        <v>34.300075734234902</v>
      </c>
      <c r="AC2366">
        <f>IF(AND(Q2366&gt;=Chart!$F$2,Q2366&lt;=Chart!$F$3),U2366,#N/A)</f>
        <v>35.079855461307098</v>
      </c>
      <c r="AD2366">
        <f>IF(AND(Q2366&gt;=Chart!$F$2,Q2366&lt;=Chart!$F$3),V2366,#N/A)</f>
        <v>34.029706463498542</v>
      </c>
      <c r="AE2366">
        <f>IF(AND(Q2366&gt;=Chart!$F$2,Q2366&lt;=Chart!$F$3),I2366,#N/A)</f>
        <v>5.1073935812621936E-2</v>
      </c>
      <c r="AF2366">
        <f>IF(AND(Q2366&gt;=Chart!$F$2,Q2366&lt;=Chart!$F$3),H2366/100,#N/A)</f>
        <v>1.77E-2</v>
      </c>
      <c r="AG2366">
        <f>IF(AND(Q2366&gt;=Chart!$F$2,Q2366&lt;=Chart!$F$3),W2366/100,#N/A)</f>
        <v>3.0800000000000001E-2</v>
      </c>
    </row>
    <row r="2367" spans="1:33" x14ac:dyDescent="0.25">
      <c r="A2367">
        <v>1667309400</v>
      </c>
      <c r="B2367">
        <f>INDEX('Daily Data ADJ'!$1:$1048576,MATCH(Calc!$A2367,'Daily Data ADJ'!$A:$A,0),MATCH("SPY, CBOE BZX: Close",'Daily Data ADJ'!$1:$1,0))</f>
        <v>382.7619631</v>
      </c>
      <c r="C2367">
        <f>INDEX('Daily Data ADJ'!$1:$1048576,MATCH(Calc!$A2367,'Daily Data ADJ'!$A:$A,0),MATCH("EFFR, FRED: Close",'Daily Data ADJ'!$1:$1,0))</f>
        <v>3.08</v>
      </c>
      <c r="D2367">
        <f>INDEX('Daily Data ADJ'!$1:$1048576,MATCH(Calc!$A2367,'Daily Data ADJ'!$A:$A,1),MATCH("SOFR, FRED: Close",'Daily Data ADJ'!$1:$1,0))</f>
        <v>3.05</v>
      </c>
      <c r="E2367">
        <f>INDEX('Daily Data ADJ'!$1:$1048576,MATCH(Calc!$A2367,'Daily Data ADJ'!$A:$A,0),MATCH("UPRO, CBOE BZX: Close",'Daily Data ADJ'!$1:$1,0))</f>
        <v>34.362303609999998</v>
      </c>
      <c r="F2367">
        <f>INDEX('Daily Data ADJ'!$1:$1048576,MATCH(Calc!$A2367,'Daily Data ADJ'!$A:$A,0),MATCH("ES1!, CME_MINI: Close",'Daily Data ADJ'!$1:$1,0))</f>
        <v>3866</v>
      </c>
      <c r="G2367">
        <f>INDEX('Daily Data ADJ'!$1:$1048576,MATCH(Calc!$A2367,'Daily Data ADJ'!$A:$A,0),MATCH("ES2!, CME_MINI: Close",'Daily Data ADJ'!$1:$1,0))</f>
        <v>3898.25</v>
      </c>
      <c r="H2367">
        <f>INDEX('QUANDL MULTPL SP500_DIV_YIELD_M'!$A:$G,MATCH(Calc!$A2367,'QUANDL MULTPL SP500_DIV_YIELD_M'!$A:$A,1),MATCH('QUANDL MULTPL SP500_DIV_YIELD_M'!$E$1,'QUANDL MULTPL SP500_DIV_YIELD_M'!$A$1:$G$1,0))</f>
        <v>1.69</v>
      </c>
      <c r="I2367" s="5">
        <f t="shared" si="216"/>
        <v>5.0687678218542892E-2</v>
      </c>
      <c r="J2367" s="1">
        <f>A2367/24/60/60+DATE(1970,1,1)</f>
        <v>44866.5625</v>
      </c>
      <c r="K2367" s="3">
        <f t="shared" si="219"/>
        <v>1</v>
      </c>
      <c r="L2367" s="6">
        <f>(1+Chart!$F$4)^(1/(365/K2367))-1</f>
        <v>6.6592785027408397E-5</v>
      </c>
      <c r="M2367" s="6">
        <f t="shared" si="220"/>
        <v>8.3113590170658114E-5</v>
      </c>
      <c r="N2367" s="6">
        <f t="shared" si="221"/>
        <v>1.3547460443641413E-4</v>
      </c>
      <c r="O2367">
        <f>O2366*(B2367/B2366)</f>
        <v>382.76196310000495</v>
      </c>
      <c r="P2367">
        <f t="shared" si="217"/>
        <v>2022</v>
      </c>
      <c r="Q2367" s="1">
        <f t="shared" si="218"/>
        <v>44866.5625</v>
      </c>
      <c r="R2367">
        <f>IF(B2368="",R2366,IF(Q2367&gt;=Chart!$F$2,E2367,0))</f>
        <v>34.362303609999998</v>
      </c>
      <c r="S2367">
        <f>IF(B2368="",S2366,IFERROR(IF(AND(R2367&gt;0,R2366=0),R2367,(1+(B2368/B2367-1)*Calc!$Z$1)*S2366),0))</f>
        <v>33.155051021406919</v>
      </c>
      <c r="T2367">
        <f>IF(B2368="",T2366,IFERROR(IF(AND(R2367&gt;0,R2366=0),R2367,(1+(B2368/B2367-1)*Calc!$Z$1-L2368)*T2366),0))</f>
        <v>31.715384459823621</v>
      </c>
      <c r="U2367">
        <f>IF(B2368="",U2366,IFERROR(IF(AND(R2367&gt;0,R2366=0),R2367,(1+(B2368/B2367-1)*Calc!$Z$1-M2368*2)*U2366),0))</f>
        <v>32.432908519235639</v>
      </c>
      <c r="V2367">
        <f>IF(B2368="",V2366,IFERROR(IF(AND(R2367&gt;0,R2366=0),R2367,(1+(B2368/B2367-1)*Calc!$Z$1-N2368*2)*V2366),0))</f>
        <v>31.458519490462489</v>
      </c>
      <c r="W2367">
        <f>IF(ISNUMBER(C2367),C2367,W2366)</f>
        <v>3.08</v>
      </c>
      <c r="Y2367" s="1">
        <f>IF(AND(Q2367&gt;=Chart!$F$2,Q2367&lt;=Chart!$F$3),Q2367,#N/A)</f>
        <v>44866.5625</v>
      </c>
      <c r="Z2367">
        <f>IF(AND(Q2367&gt;=Chart!$F$2,Q2367&lt;=Chart!$F$3),R2367,#N/A)</f>
        <v>34.362303609999998</v>
      </c>
      <c r="AA2367">
        <f>IF(AND(Q2367&gt;=Chart!$F$2,Q2367&lt;=Chart!$F$3),S2367,#N/A)</f>
        <v>33.155051021406919</v>
      </c>
      <c r="AB2367">
        <f>IF(AND(Q2367&gt;=Chart!$F$2,Q2367&lt;=Chart!$F$3),T2367,#N/A)</f>
        <v>31.715384459823621</v>
      </c>
      <c r="AC2367">
        <f>IF(AND(Q2367&gt;=Chart!$F$2,Q2367&lt;=Chart!$F$3),U2367,#N/A)</f>
        <v>32.432908519235639</v>
      </c>
      <c r="AD2367">
        <f>IF(AND(Q2367&gt;=Chart!$F$2,Q2367&lt;=Chart!$F$3),V2367,#N/A)</f>
        <v>31.458519490462489</v>
      </c>
      <c r="AE2367">
        <f>IF(AND(Q2367&gt;=Chart!$F$2,Q2367&lt;=Chart!$F$3),I2367,#N/A)</f>
        <v>5.0687678218542892E-2</v>
      </c>
      <c r="AF2367">
        <f>IF(AND(Q2367&gt;=Chart!$F$2,Q2367&lt;=Chart!$F$3),H2367/100,#N/A)</f>
        <v>1.6899999999999998E-2</v>
      </c>
      <c r="AG2367">
        <f>IF(AND(Q2367&gt;=Chart!$F$2,Q2367&lt;=Chart!$F$3),W2367/100,#N/A)</f>
        <v>3.0800000000000001E-2</v>
      </c>
    </row>
    <row r="2368" spans="1:33" x14ac:dyDescent="0.25">
      <c r="A2368">
        <v>1667395800</v>
      </c>
      <c r="B2368">
        <f>INDEX('Daily Data ADJ'!$1:$1048576,MATCH(Calc!$A2368,'Daily Data ADJ'!$A:$A,0),MATCH("SPY, CBOE BZX: Close",'Daily Data ADJ'!$1:$1,0))</f>
        <v>373.15608319</v>
      </c>
      <c r="C2368">
        <f>INDEX('Daily Data ADJ'!$1:$1048576,MATCH(Calc!$A2368,'Daily Data ADJ'!$A:$A,0),MATCH("EFFR, FRED: Close",'Daily Data ADJ'!$1:$1,0))</f>
        <v>3.08</v>
      </c>
      <c r="D2368">
        <f>INDEX('Daily Data ADJ'!$1:$1048576,MATCH(Calc!$A2368,'Daily Data ADJ'!$A:$A,1),MATCH("SOFR, FRED: Close",'Daily Data ADJ'!$1:$1,0))</f>
        <v>3.05</v>
      </c>
      <c r="E2368">
        <f>INDEX('Daily Data ADJ'!$1:$1048576,MATCH(Calc!$A2368,'Daily Data ADJ'!$A:$A,0),MATCH("UPRO, CBOE BZX: Close",'Daily Data ADJ'!$1:$1,0))</f>
        <v>31.752760550000001</v>
      </c>
      <c r="F2368">
        <f>INDEX('Daily Data ADJ'!$1:$1048576,MATCH(Calc!$A2368,'Daily Data ADJ'!$A:$A,0),MATCH("ES1!, CME_MINI: Close",'Daily Data ADJ'!$1:$1,0))</f>
        <v>3768.75</v>
      </c>
      <c r="G2368">
        <f>INDEX('Daily Data ADJ'!$1:$1048576,MATCH(Calc!$A2368,'Daily Data ADJ'!$A:$A,0),MATCH("ES2!, CME_MINI: Close",'Daily Data ADJ'!$1:$1,0))</f>
        <v>3799.75</v>
      </c>
      <c r="H2368">
        <f>INDEX('QUANDL MULTPL SP500_DIV_YIELD_M'!$A:$G,MATCH(Calc!$A2368,'QUANDL MULTPL SP500_DIV_YIELD_M'!$A:$A,1),MATCH('QUANDL MULTPL SP500_DIV_YIELD_M'!$E$1,'QUANDL MULTPL SP500_DIV_YIELD_M'!$A$1:$G$1,0))</f>
        <v>1.69</v>
      </c>
      <c r="I2368" s="5">
        <f t="shared" si="216"/>
        <v>5.0210343556429698E-2</v>
      </c>
      <c r="J2368" s="1">
        <f>A2368/24/60/60+DATE(1970,1,1)</f>
        <v>44867.5625</v>
      </c>
      <c r="K2368" s="3">
        <f t="shared" si="219"/>
        <v>1</v>
      </c>
      <c r="L2368" s="6">
        <f>(1+Chart!$F$4)^(1/(365/K2368))-1</f>
        <v>6.6592785027408397E-5</v>
      </c>
      <c r="M2368" s="6">
        <f t="shared" si="220"/>
        <v>8.3113590170658114E-5</v>
      </c>
      <c r="N2368" s="6">
        <f t="shared" si="221"/>
        <v>1.3422947729413437E-4</v>
      </c>
      <c r="O2368">
        <f>O2367*(B2368/B2367)</f>
        <v>373.15608319000484</v>
      </c>
      <c r="P2368">
        <f t="shared" si="217"/>
        <v>2022</v>
      </c>
      <c r="Q2368" s="1">
        <f t="shared" si="218"/>
        <v>44867.5625</v>
      </c>
      <c r="R2368">
        <f>IF(B2369="",R2367,IF(Q2368&gt;=Chart!$F$2,E2368,0))</f>
        <v>31.752760550000001</v>
      </c>
      <c r="S2368">
        <f>IF(B2369="",S2367,IFERROR(IF(AND(R2368&gt;0,R2367=0),R2368,(1+(B2369/B2368-1)*Calc!$Z$1)*S2367),0))</f>
        <v>32.130867994413194</v>
      </c>
      <c r="T2368">
        <f>IF(B2369="",T2367,IFERROR(IF(AND(R2368&gt;0,R2367=0),R2368,(1+(B2369/B2368-1)*Calc!$Z$1-L2369)*T2367),0))</f>
        <v>30.733561737601356</v>
      </c>
      <c r="U2368">
        <f>IF(B2369="",U2367,IFERROR(IF(AND(R2368&gt;0,R2367=0),R2368,(1+(B2369/B2368-1)*Calc!$Z$1-M2369*2)*U2367),0))</f>
        <v>31.424353282681505</v>
      </c>
      <c r="V2368">
        <f>IF(B2369="",V2367,IFERROR(IF(AND(R2368&gt;0,R2367=0),R2368,(1+(B2369/B2368-1)*Calc!$Z$1-N2369*2)*V2367),0))</f>
        <v>30.47828245339511</v>
      </c>
      <c r="W2368">
        <f>IF(ISNUMBER(C2368),C2368,W2367)</f>
        <v>3.08</v>
      </c>
      <c r="Y2368" s="1">
        <f>IF(AND(Q2368&gt;=Chart!$F$2,Q2368&lt;=Chart!$F$3),Q2368,#N/A)</f>
        <v>44867.5625</v>
      </c>
      <c r="Z2368">
        <f>IF(AND(Q2368&gt;=Chart!$F$2,Q2368&lt;=Chart!$F$3),R2368,#N/A)</f>
        <v>31.752760550000001</v>
      </c>
      <c r="AA2368">
        <f>IF(AND(Q2368&gt;=Chart!$F$2,Q2368&lt;=Chart!$F$3),S2368,#N/A)</f>
        <v>32.130867994413194</v>
      </c>
      <c r="AB2368">
        <f>IF(AND(Q2368&gt;=Chart!$F$2,Q2368&lt;=Chart!$F$3),T2368,#N/A)</f>
        <v>30.733561737601356</v>
      </c>
      <c r="AC2368">
        <f>IF(AND(Q2368&gt;=Chart!$F$2,Q2368&lt;=Chart!$F$3),U2368,#N/A)</f>
        <v>31.424353282681505</v>
      </c>
      <c r="AD2368">
        <f>IF(AND(Q2368&gt;=Chart!$F$2,Q2368&lt;=Chart!$F$3),V2368,#N/A)</f>
        <v>30.47828245339511</v>
      </c>
      <c r="AE2368">
        <f>IF(AND(Q2368&gt;=Chart!$F$2,Q2368&lt;=Chart!$F$3),I2368,#N/A)</f>
        <v>5.0210343556429698E-2</v>
      </c>
      <c r="AF2368">
        <f>IF(AND(Q2368&gt;=Chart!$F$2,Q2368&lt;=Chart!$F$3),H2368/100,#N/A)</f>
        <v>1.6899999999999998E-2</v>
      </c>
      <c r="AG2368">
        <f>IF(AND(Q2368&gt;=Chart!$F$2,Q2368&lt;=Chart!$F$3),W2368/100,#N/A)</f>
        <v>3.0800000000000001E-2</v>
      </c>
    </row>
    <row r="2369" spans="1:33" x14ac:dyDescent="0.25">
      <c r="A2369">
        <v>1667482200</v>
      </c>
      <c r="B2369">
        <f>INDEX('Daily Data ADJ'!$1:$1048576,MATCH(Calc!$A2369,'Daily Data ADJ'!$A:$A,0),MATCH("SPY, CBOE BZX: Close",'Daily Data ADJ'!$1:$1,0))</f>
        <v>369.31373122000002</v>
      </c>
      <c r="C2369">
        <f>INDEX('Daily Data ADJ'!$1:$1048576,MATCH(Calc!$A2369,'Daily Data ADJ'!$A:$A,0),MATCH("EFFR, FRED: Close",'Daily Data ADJ'!$1:$1,0))</f>
        <v>3.83</v>
      </c>
      <c r="D2369">
        <f>INDEX('Daily Data ADJ'!$1:$1048576,MATCH(Calc!$A2369,'Daily Data ADJ'!$A:$A,1),MATCH("SOFR, FRED: Close",'Daily Data ADJ'!$1:$1,0))</f>
        <v>3.8</v>
      </c>
      <c r="E2369">
        <f>INDEX('Daily Data ADJ'!$1:$1048576,MATCH(Calc!$A2369,'Daily Data ADJ'!$A:$A,0),MATCH("UPRO, CBOE BZX: Close",'Daily Data ADJ'!$1:$1,0))</f>
        <v>30.716911400000001</v>
      </c>
      <c r="F2369">
        <f>INDEX('Daily Data ADJ'!$1:$1048576,MATCH(Calc!$A2369,'Daily Data ADJ'!$A:$A,0),MATCH("ES1!, CME_MINI: Close",'Daily Data ADJ'!$1:$1,0))</f>
        <v>3727.75</v>
      </c>
      <c r="G2369">
        <f>INDEX('Daily Data ADJ'!$1:$1048576,MATCH(Calc!$A2369,'Daily Data ADJ'!$A:$A,0),MATCH("ES2!, CME_MINI: Close",'Daily Data ADJ'!$1:$1,0))</f>
        <v>3758.5</v>
      </c>
      <c r="H2369">
        <f>INDEX('QUANDL MULTPL SP500_DIV_YIELD_M'!$A:$G,MATCH(Calc!$A2369,'QUANDL MULTPL SP500_DIV_YIELD_M'!$A:$A,1),MATCH('QUANDL MULTPL SP500_DIV_YIELD_M'!$E$1,'QUANDL MULTPL SP500_DIV_YIELD_M'!$A$1:$G$1,0))</f>
        <v>1.69</v>
      </c>
      <c r="I2369" s="5">
        <f t="shared" si="216"/>
        <v>5.0306295197537348E-2</v>
      </c>
      <c r="J2369" s="1">
        <f>A2369/24/60/60+DATE(1970,1,1)</f>
        <v>44868.5625</v>
      </c>
      <c r="K2369" s="3">
        <f t="shared" si="219"/>
        <v>1</v>
      </c>
      <c r="L2369" s="6">
        <f>(1+Chart!$F$4)^(1/(365/K2369))-1</f>
        <v>6.6592785027408397E-5</v>
      </c>
      <c r="M2369" s="6">
        <f t="shared" si="220"/>
        <v>1.0297724789487539E-4</v>
      </c>
      <c r="N2369" s="6">
        <f t="shared" si="221"/>
        <v>1.3447981240033435E-4</v>
      </c>
      <c r="O2369">
        <f>O2368*(B2369/B2368)</f>
        <v>369.3137312200048</v>
      </c>
      <c r="P2369">
        <f t="shared" si="217"/>
        <v>2022</v>
      </c>
      <c r="Q2369" s="1">
        <f t="shared" si="218"/>
        <v>44868.5625</v>
      </c>
      <c r="R2369">
        <f>IF(B2370="",R2368,IF(Q2369&gt;=Chart!$F$2,E2369,0))</f>
        <v>30.716911400000001</v>
      </c>
      <c r="S2369">
        <f>IF(B2370="",S2368,IFERROR(IF(AND(R2369&gt;0,R2368=0),R2369,(1+(B2370/B2369-1)*Calc!$Z$1)*S2368),0))</f>
        <v>33.51826053412973</v>
      </c>
      <c r="T2369">
        <f>IF(B2370="",T2368,IFERROR(IF(AND(R2369&gt;0,R2368=0),R2369,(1+(B2370/B2369-1)*Calc!$Z$1-L2370)*T2368),0))</f>
        <v>32.058572757260499</v>
      </c>
      <c r="U2369">
        <f>IF(B2370="",U2368,IFERROR(IF(AND(R2369&gt;0,R2368=0),R2369,(1+(B2370/B2369-1)*Calc!$Z$1-M2370*2)*U2368),0))</f>
        <v>32.774766933587834</v>
      </c>
      <c r="V2369">
        <f>IF(B2370="",V2368,IFERROR(IF(AND(R2369&gt;0,R2368=0),R2369,(1+(B2370/B2369-1)*Calc!$Z$1-N2370*2)*V2368),0))</f>
        <v>31.786193508118959</v>
      </c>
      <c r="W2369">
        <f>IF(ISNUMBER(C2369),C2369,W2368)</f>
        <v>3.83</v>
      </c>
      <c r="Y2369" s="1">
        <f>IF(AND(Q2369&gt;=Chart!$F$2,Q2369&lt;=Chart!$F$3),Q2369,#N/A)</f>
        <v>44868.5625</v>
      </c>
      <c r="Z2369">
        <f>IF(AND(Q2369&gt;=Chart!$F$2,Q2369&lt;=Chart!$F$3),R2369,#N/A)</f>
        <v>30.716911400000001</v>
      </c>
      <c r="AA2369">
        <f>IF(AND(Q2369&gt;=Chart!$F$2,Q2369&lt;=Chart!$F$3),S2369,#N/A)</f>
        <v>33.51826053412973</v>
      </c>
      <c r="AB2369">
        <f>IF(AND(Q2369&gt;=Chart!$F$2,Q2369&lt;=Chart!$F$3),T2369,#N/A)</f>
        <v>32.058572757260499</v>
      </c>
      <c r="AC2369">
        <f>IF(AND(Q2369&gt;=Chart!$F$2,Q2369&lt;=Chart!$F$3),U2369,#N/A)</f>
        <v>32.774766933587834</v>
      </c>
      <c r="AD2369">
        <f>IF(AND(Q2369&gt;=Chart!$F$2,Q2369&lt;=Chart!$F$3),V2369,#N/A)</f>
        <v>31.786193508118959</v>
      </c>
      <c r="AE2369">
        <f>IF(AND(Q2369&gt;=Chart!$F$2,Q2369&lt;=Chart!$F$3),I2369,#N/A)</f>
        <v>5.0306295197537348E-2</v>
      </c>
      <c r="AF2369">
        <f>IF(AND(Q2369&gt;=Chart!$F$2,Q2369&lt;=Chart!$F$3),H2369/100,#N/A)</f>
        <v>1.6899999999999998E-2</v>
      </c>
      <c r="AG2369">
        <f>IF(AND(Q2369&gt;=Chart!$F$2,Q2369&lt;=Chart!$F$3),W2369/100,#N/A)</f>
        <v>3.8300000000000001E-2</v>
      </c>
    </row>
    <row r="2370" spans="1:33" x14ac:dyDescent="0.25">
      <c r="A2370">
        <v>1667568600</v>
      </c>
      <c r="B2370">
        <f>INDEX('Daily Data ADJ'!$1:$1048576,MATCH(Calc!$A2370,'Daily Data ADJ'!$A:$A,0),MATCH("SPY, CBOE BZX: Close",'Daily Data ADJ'!$1:$1,0))</f>
        <v>374.62931658999997</v>
      </c>
      <c r="C2370">
        <f>INDEX('Daily Data ADJ'!$1:$1048576,MATCH(Calc!$A2370,'Daily Data ADJ'!$A:$A,0),MATCH("EFFR, FRED: Close",'Daily Data ADJ'!$1:$1,0))</f>
        <v>3.83</v>
      </c>
      <c r="D2370">
        <f>INDEX('Daily Data ADJ'!$1:$1048576,MATCH(Calc!$A2370,'Daily Data ADJ'!$A:$A,1),MATCH("SOFR, FRED: Close",'Daily Data ADJ'!$1:$1,0))</f>
        <v>3.8</v>
      </c>
      <c r="E2370">
        <f>INDEX('Daily Data ADJ'!$1:$1048576,MATCH(Calc!$A2370,'Daily Data ADJ'!$A:$A,0),MATCH("UPRO, CBOE BZX: Close",'Daily Data ADJ'!$1:$1,0))</f>
        <v>32.051563190000003</v>
      </c>
      <c r="F2370">
        <f>INDEX('Daily Data ADJ'!$1:$1048576,MATCH(Calc!$A2370,'Daily Data ADJ'!$A:$A,0),MATCH("ES1!, CME_MINI: Close",'Daily Data ADJ'!$1:$1,0))</f>
        <v>3779.5</v>
      </c>
      <c r="G2370">
        <f>INDEX('Daily Data ADJ'!$1:$1048576,MATCH(Calc!$A2370,'Daily Data ADJ'!$A:$A,0),MATCH("ES2!, CME_MINI: Close",'Daily Data ADJ'!$1:$1,0))</f>
        <v>3810.25</v>
      </c>
      <c r="H2370">
        <f>INDEX('QUANDL MULTPL SP500_DIV_YIELD_M'!$A:$G,MATCH(Calc!$A2370,'QUANDL MULTPL SP500_DIV_YIELD_M'!$A:$A,1),MATCH('QUANDL MULTPL SP500_DIV_YIELD_M'!$E$1,'QUANDL MULTPL SP500_DIV_YIELD_M'!$A$1:$G$1,0))</f>
        <v>1.69</v>
      </c>
      <c r="I2370" s="5">
        <f t="shared" si="216"/>
        <v>4.9843312578783688E-2</v>
      </c>
      <c r="J2370" s="1">
        <f>A2370/24/60/60+DATE(1970,1,1)</f>
        <v>44869.5625</v>
      </c>
      <c r="K2370" s="3">
        <f t="shared" si="219"/>
        <v>1</v>
      </c>
      <c r="L2370" s="6">
        <f>(1+Chart!$F$4)^(1/(365/K2370))-1</f>
        <v>6.6592785027408397E-5</v>
      </c>
      <c r="M2370" s="6">
        <f t="shared" si="220"/>
        <v>1.0297724789487539E-4</v>
      </c>
      <c r="N2370" s="6">
        <f t="shared" si="221"/>
        <v>1.3327169335886069E-4</v>
      </c>
      <c r="O2370">
        <f>O2369*(B2370/B2369)</f>
        <v>374.62931659000481</v>
      </c>
      <c r="P2370">
        <f t="shared" si="217"/>
        <v>2022</v>
      </c>
      <c r="Q2370" s="1">
        <f t="shared" si="218"/>
        <v>44869.5625</v>
      </c>
      <c r="R2370">
        <f>IF(B2371="",R2369,IF(Q2370&gt;=Chart!$F$2,E2370,0))</f>
        <v>32.051563190000003</v>
      </c>
      <c r="S2370">
        <f>IF(B2371="",S2369,IFERROR(IF(AND(R2370&gt;0,R2369=0),R2370,(1+(B2371/B2370-1)*Calc!$Z$1)*S2369),0))</f>
        <v>34.480123729264008</v>
      </c>
      <c r="T2370">
        <f>IF(B2371="",T2369,IFERROR(IF(AND(R2370&gt;0,R2369=0),R2370,(1+(B2371/B2370-1)*Calc!$Z$1-L2371)*T2369),0))</f>
        <v>32.972053738733834</v>
      </c>
      <c r="U2370">
        <f>IF(B2371="",U2369,IFERROR(IF(AND(R2370&gt;0,R2369=0),R2370,(1+(B2371/B2370-1)*Calc!$Z$1-M2371*2)*U2369),0))</f>
        <v>33.694760577132776</v>
      </c>
      <c r="V2370">
        <f>IF(B2371="",V2369,IFERROR(IF(AND(R2370&gt;0,R2369=0),R2370,(1+(B2371/B2370-1)*Calc!$Z$1-N2371*2)*V2369),0))</f>
        <v>32.672329414168352</v>
      </c>
      <c r="W2370">
        <f>IF(ISNUMBER(C2370),C2370,W2369)</f>
        <v>3.83</v>
      </c>
      <c r="Y2370" s="1">
        <f>IF(AND(Q2370&gt;=Chart!$F$2,Q2370&lt;=Chart!$F$3),Q2370,#N/A)</f>
        <v>44869.5625</v>
      </c>
      <c r="Z2370">
        <f>IF(AND(Q2370&gt;=Chart!$F$2,Q2370&lt;=Chart!$F$3),R2370,#N/A)</f>
        <v>32.051563190000003</v>
      </c>
      <c r="AA2370">
        <f>IF(AND(Q2370&gt;=Chart!$F$2,Q2370&lt;=Chart!$F$3),S2370,#N/A)</f>
        <v>34.480123729264008</v>
      </c>
      <c r="AB2370">
        <f>IF(AND(Q2370&gt;=Chart!$F$2,Q2370&lt;=Chart!$F$3),T2370,#N/A)</f>
        <v>32.972053738733834</v>
      </c>
      <c r="AC2370">
        <f>IF(AND(Q2370&gt;=Chart!$F$2,Q2370&lt;=Chart!$F$3),U2370,#N/A)</f>
        <v>33.694760577132776</v>
      </c>
      <c r="AD2370">
        <f>IF(AND(Q2370&gt;=Chart!$F$2,Q2370&lt;=Chart!$F$3),V2370,#N/A)</f>
        <v>32.672329414168352</v>
      </c>
      <c r="AE2370">
        <f>IF(AND(Q2370&gt;=Chart!$F$2,Q2370&lt;=Chart!$F$3),I2370,#N/A)</f>
        <v>4.9843312578783688E-2</v>
      </c>
      <c r="AF2370">
        <f>IF(AND(Q2370&gt;=Chart!$F$2,Q2370&lt;=Chart!$F$3),H2370/100,#N/A)</f>
        <v>1.6899999999999998E-2</v>
      </c>
      <c r="AG2370">
        <f>IF(AND(Q2370&gt;=Chart!$F$2,Q2370&lt;=Chart!$F$3),W2370/100,#N/A)</f>
        <v>3.8300000000000001E-2</v>
      </c>
    </row>
    <row r="2371" spans="1:33" x14ac:dyDescent="0.25">
      <c r="A2371">
        <v>1667831400</v>
      </c>
      <c r="B2371">
        <f>INDEX('Daily Data ADJ'!$1:$1048576,MATCH(Calc!$A2371,'Daily Data ADJ'!$A:$A,0),MATCH("SPY, CBOE BZX: Close",'Daily Data ADJ'!$1:$1,0))</f>
        <v>378.21285727999998</v>
      </c>
      <c r="C2371">
        <f>INDEX('Daily Data ADJ'!$1:$1048576,MATCH(Calc!$A2371,'Daily Data ADJ'!$A:$A,0),MATCH("EFFR, FRED: Close",'Daily Data ADJ'!$1:$1,0))</f>
        <v>3.83</v>
      </c>
      <c r="D2371">
        <f>INDEX('Daily Data ADJ'!$1:$1048576,MATCH(Calc!$A2371,'Daily Data ADJ'!$A:$A,1),MATCH("SOFR, FRED: Close",'Daily Data ADJ'!$1:$1,0))</f>
        <v>3.78</v>
      </c>
      <c r="E2371">
        <f>INDEX('Daily Data ADJ'!$1:$1048576,MATCH(Calc!$A2371,'Daily Data ADJ'!$A:$A,0),MATCH("UPRO, CBOE BZX: Close",'Daily Data ADJ'!$1:$1,0))</f>
        <v>32.977851379999997</v>
      </c>
      <c r="F2371">
        <f>INDEX('Daily Data ADJ'!$1:$1048576,MATCH(Calc!$A2371,'Daily Data ADJ'!$A:$A,0),MATCH("ES1!, CME_MINI: Close",'Daily Data ADJ'!$1:$1,0))</f>
        <v>3815.25</v>
      </c>
      <c r="G2371">
        <f>INDEX('Daily Data ADJ'!$1:$1048576,MATCH(Calc!$A2371,'Daily Data ADJ'!$A:$A,0),MATCH("ES2!, CME_MINI: Close",'Daily Data ADJ'!$1:$1,0))</f>
        <v>3846.75</v>
      </c>
      <c r="H2371">
        <f>INDEX('QUANDL MULTPL SP500_DIV_YIELD_M'!$A:$G,MATCH(Calc!$A2371,'QUANDL MULTPL SP500_DIV_YIELD_M'!$A:$A,1),MATCH('QUANDL MULTPL SP500_DIV_YIELD_M'!$E$1,'QUANDL MULTPL SP500_DIV_YIELD_M'!$A$1:$G$1,0))</f>
        <v>1.69</v>
      </c>
      <c r="I2371" s="5">
        <f t="shared" si="216"/>
        <v>5.0336617519199794E-2</v>
      </c>
      <c r="J2371" s="1">
        <f>A2371/24/60/60+DATE(1970,1,1)</f>
        <v>44872.604166666672</v>
      </c>
      <c r="K2371" s="3">
        <f t="shared" si="219"/>
        <v>3.0416666666715173</v>
      </c>
      <c r="L2371" s="6">
        <f>(1+Chart!$F$4)^(1/(365/K2371))-1</f>
        <v>2.0256682436126106E-4</v>
      </c>
      <c r="M2371" s="6">
        <f t="shared" si="220"/>
        <v>3.1325539028670413E-4</v>
      </c>
      <c r="N2371" s="6">
        <f t="shared" si="221"/>
        <v>4.0933959747757598E-4</v>
      </c>
      <c r="O2371">
        <f>O2370*(B2371/B2370)</f>
        <v>378.21285728000487</v>
      </c>
      <c r="P2371">
        <f t="shared" si="217"/>
        <v>2022</v>
      </c>
      <c r="Q2371" s="1">
        <f t="shared" si="218"/>
        <v>44872.604166666672</v>
      </c>
      <c r="R2371">
        <f>IF(B2372="",R2370,IF(Q2371&gt;=Chart!$F$2,E2371,0))</f>
        <v>32.977851379999997</v>
      </c>
      <c r="S2371">
        <f>IF(B2372="",S2370,IFERROR(IF(AND(R2371&gt;0,R2370=0),R2371,(1+(B2372/B2371-1)*Calc!$Z$1)*S2370),0))</f>
        <v>35.038230746100005</v>
      </c>
      <c r="T2371">
        <f>IF(B2372="",T2370,IFERROR(IF(AND(R2371&gt;0,R2370=0),R2371,(1+(B2372/B2371-1)*Calc!$Z$1-L2372)*T2370),0))</f>
        <v>33.503554920595512</v>
      </c>
      <c r="U2371">
        <f>IF(B2372="",U2370,IFERROR(IF(AND(R2371&gt;0,R2370=0),R2371,(1+(B2372/B2371-1)*Calc!$Z$1-M2372*2)*U2370),0))</f>
        <v>34.233215851290936</v>
      </c>
      <c r="V2371">
        <f>IF(B2372="",V2370,IFERROR(IF(AND(R2371&gt;0,R2370=0),R2371,(1+(B2372/B2371-1)*Calc!$Z$1-N2372*2)*V2370),0))</f>
        <v>33.192366683908226</v>
      </c>
      <c r="W2371">
        <f>IF(ISNUMBER(C2371),C2371,W2370)</f>
        <v>3.83</v>
      </c>
      <c r="Y2371" s="1">
        <f>IF(AND(Q2371&gt;=Chart!$F$2,Q2371&lt;=Chart!$F$3),Q2371,#N/A)</f>
        <v>44872.604166666672</v>
      </c>
      <c r="Z2371">
        <f>IF(AND(Q2371&gt;=Chart!$F$2,Q2371&lt;=Chart!$F$3),R2371,#N/A)</f>
        <v>32.977851379999997</v>
      </c>
      <c r="AA2371">
        <f>IF(AND(Q2371&gt;=Chart!$F$2,Q2371&lt;=Chart!$F$3),S2371,#N/A)</f>
        <v>35.038230746100005</v>
      </c>
      <c r="AB2371">
        <f>IF(AND(Q2371&gt;=Chart!$F$2,Q2371&lt;=Chart!$F$3),T2371,#N/A)</f>
        <v>33.503554920595512</v>
      </c>
      <c r="AC2371">
        <f>IF(AND(Q2371&gt;=Chart!$F$2,Q2371&lt;=Chart!$F$3),U2371,#N/A)</f>
        <v>34.233215851290936</v>
      </c>
      <c r="AD2371">
        <f>IF(AND(Q2371&gt;=Chart!$F$2,Q2371&lt;=Chart!$F$3),V2371,#N/A)</f>
        <v>33.192366683908226</v>
      </c>
      <c r="AE2371">
        <f>IF(AND(Q2371&gt;=Chart!$F$2,Q2371&lt;=Chart!$F$3),I2371,#N/A)</f>
        <v>5.0336617519199794E-2</v>
      </c>
      <c r="AF2371">
        <f>IF(AND(Q2371&gt;=Chart!$F$2,Q2371&lt;=Chart!$F$3),H2371/100,#N/A)</f>
        <v>1.6899999999999998E-2</v>
      </c>
      <c r="AG2371">
        <f>IF(AND(Q2371&gt;=Chart!$F$2,Q2371&lt;=Chart!$F$3),W2371/100,#N/A)</f>
        <v>3.8300000000000001E-2</v>
      </c>
    </row>
    <row r="2372" spans="1:33" x14ac:dyDescent="0.25">
      <c r="A2372">
        <v>1667917800</v>
      </c>
      <c r="B2372">
        <f>INDEX('Daily Data ADJ'!$1:$1048576,MATCH(Calc!$A2372,'Daily Data ADJ'!$A:$A,0),MATCH("SPY, CBOE BZX: Close",'Daily Data ADJ'!$1:$1,0))</f>
        <v>380.25348461999999</v>
      </c>
      <c r="C2372">
        <f>INDEX('Daily Data ADJ'!$1:$1048576,MATCH(Calc!$A2372,'Daily Data ADJ'!$A:$A,0),MATCH("EFFR, FRED: Close",'Daily Data ADJ'!$1:$1,0))</f>
        <v>3.83</v>
      </c>
      <c r="D2372">
        <f>INDEX('Daily Data ADJ'!$1:$1048576,MATCH(Calc!$A2372,'Daily Data ADJ'!$A:$A,1),MATCH("SOFR, FRED: Close",'Daily Data ADJ'!$1:$1,0))</f>
        <v>3.78</v>
      </c>
      <c r="E2372">
        <f>INDEX('Daily Data ADJ'!$1:$1048576,MATCH(Calc!$A2372,'Daily Data ADJ'!$A:$A,0),MATCH("UPRO, CBOE BZX: Close",'Daily Data ADJ'!$1:$1,0))</f>
        <v>33.475855780000003</v>
      </c>
      <c r="F2372">
        <f>INDEX('Daily Data ADJ'!$1:$1048576,MATCH(Calc!$A2372,'Daily Data ADJ'!$A:$A,0),MATCH("ES1!, CME_MINI: Close",'Daily Data ADJ'!$1:$1,0))</f>
        <v>3835.25</v>
      </c>
      <c r="G2372">
        <f>INDEX('Daily Data ADJ'!$1:$1048576,MATCH(Calc!$A2372,'Daily Data ADJ'!$A:$A,0),MATCH("ES2!, CME_MINI: Close",'Daily Data ADJ'!$1:$1,0))</f>
        <v>3867</v>
      </c>
      <c r="H2372">
        <f>INDEX('QUANDL MULTPL SP500_DIV_YIELD_M'!$A:$G,MATCH(Calc!$A2372,'QUANDL MULTPL SP500_DIV_YIELD_M'!$A:$A,1),MATCH('QUANDL MULTPL SP500_DIV_YIELD_M'!$E$1,'QUANDL MULTPL SP500_DIV_YIELD_M'!$A$1:$G$1,0))</f>
        <v>1.69</v>
      </c>
      <c r="I2372" s="5">
        <f t="shared" si="216"/>
        <v>5.0427350275424304E-2</v>
      </c>
      <c r="J2372" s="1">
        <f>A2372/24/60/60+DATE(1970,1,1)</f>
        <v>44873.604166666672</v>
      </c>
      <c r="K2372" s="3">
        <f t="shared" si="219"/>
        <v>1</v>
      </c>
      <c r="L2372" s="6">
        <f>(1+Chart!$F$4)^(1/(365/K2372))-1</f>
        <v>6.6592785027408397E-5</v>
      </c>
      <c r="M2372" s="6">
        <f t="shared" si="220"/>
        <v>1.0297724789487539E-4</v>
      </c>
      <c r="N2372" s="6">
        <f t="shared" si="221"/>
        <v>1.3479560912443844E-4</v>
      </c>
      <c r="O2372">
        <f>O2371*(B2372/B2371)</f>
        <v>380.25348462000494</v>
      </c>
      <c r="P2372">
        <f t="shared" si="217"/>
        <v>2022</v>
      </c>
      <c r="Q2372" s="1">
        <f t="shared" si="218"/>
        <v>44873.604166666672</v>
      </c>
      <c r="R2372">
        <f>IF(B2373="",R2371,IF(Q2372&gt;=Chart!$F$2,E2372,0))</f>
        <v>33.475855780000003</v>
      </c>
      <c r="S2372">
        <f>IF(B2373="",S2371,IFERROR(IF(AND(R2372&gt;0,R2371=0),R2372,(1+(B2373/B2372-1)*Calc!$Z$1)*S2371),0))</f>
        <v>32.872647949279262</v>
      </c>
      <c r="T2372">
        <f>IF(B2373="",T2371,IFERROR(IF(AND(R2372&gt;0,R2371=0),R2372,(1+(B2373/B2372-1)*Calc!$Z$1-L2373)*T2371),0))</f>
        <v>31.430593636756729</v>
      </c>
      <c r="U2372">
        <f>IF(B2373="",U2371,IFERROR(IF(AND(R2372&gt;0,R2371=0),R2372,(1+(B2373/B2372-1)*Calc!$Z$1-M2373*2)*U2371),0))</f>
        <v>32.110337547972961</v>
      </c>
      <c r="V2372">
        <f>IF(B2373="",V2371,IFERROR(IF(AND(R2372&gt;0,R2371=0),R2372,(1+(B2373/B2372-1)*Calc!$Z$1-N2373*2)*V2371),0))</f>
        <v>31.132033027288383</v>
      </c>
      <c r="W2372">
        <f>IF(ISNUMBER(C2372),C2372,W2371)</f>
        <v>3.83</v>
      </c>
      <c r="Y2372" s="1">
        <f>IF(AND(Q2372&gt;=Chart!$F$2,Q2372&lt;=Chart!$F$3),Q2372,#N/A)</f>
        <v>44873.604166666672</v>
      </c>
      <c r="Z2372">
        <f>IF(AND(Q2372&gt;=Chart!$F$2,Q2372&lt;=Chart!$F$3),R2372,#N/A)</f>
        <v>33.475855780000003</v>
      </c>
      <c r="AA2372">
        <f>IF(AND(Q2372&gt;=Chart!$F$2,Q2372&lt;=Chart!$F$3),S2372,#N/A)</f>
        <v>32.872647949279262</v>
      </c>
      <c r="AB2372">
        <f>IF(AND(Q2372&gt;=Chart!$F$2,Q2372&lt;=Chart!$F$3),T2372,#N/A)</f>
        <v>31.430593636756729</v>
      </c>
      <c r="AC2372">
        <f>IF(AND(Q2372&gt;=Chart!$F$2,Q2372&lt;=Chart!$F$3),U2372,#N/A)</f>
        <v>32.110337547972961</v>
      </c>
      <c r="AD2372">
        <f>IF(AND(Q2372&gt;=Chart!$F$2,Q2372&lt;=Chart!$F$3),V2372,#N/A)</f>
        <v>31.132033027288383</v>
      </c>
      <c r="AE2372">
        <f>IF(AND(Q2372&gt;=Chart!$F$2,Q2372&lt;=Chart!$F$3),I2372,#N/A)</f>
        <v>5.0427350275424304E-2</v>
      </c>
      <c r="AF2372">
        <f>IF(AND(Q2372&gt;=Chart!$F$2,Q2372&lt;=Chart!$F$3),H2372/100,#N/A)</f>
        <v>1.6899999999999998E-2</v>
      </c>
      <c r="AG2372">
        <f>IF(AND(Q2372&gt;=Chart!$F$2,Q2372&lt;=Chart!$F$3),W2372/100,#N/A)</f>
        <v>3.8300000000000001E-2</v>
      </c>
    </row>
    <row r="2373" spans="1:33" x14ac:dyDescent="0.25">
      <c r="A2373">
        <v>1668004200</v>
      </c>
      <c r="B2373">
        <f>INDEX('Daily Data ADJ'!$1:$1048576,MATCH(Calc!$A2373,'Daily Data ADJ'!$A:$A,0),MATCH("SPY, CBOE BZX: Close",'Daily Data ADJ'!$1:$1,0))</f>
        <v>372.41946648999999</v>
      </c>
      <c r="C2373">
        <f>INDEX('Daily Data ADJ'!$1:$1048576,MATCH(Calc!$A2373,'Daily Data ADJ'!$A:$A,0),MATCH("EFFR, FRED: Close",'Daily Data ADJ'!$1:$1,0))</f>
        <v>3.83</v>
      </c>
      <c r="D2373">
        <f>INDEX('Daily Data ADJ'!$1:$1048576,MATCH(Calc!$A2373,'Daily Data ADJ'!$A:$A,1),MATCH("SOFR, FRED: Close",'Daily Data ADJ'!$1:$1,0))</f>
        <v>3.78</v>
      </c>
      <c r="E2373">
        <f>INDEX('Daily Data ADJ'!$1:$1048576,MATCH(Calc!$A2373,'Daily Data ADJ'!$A:$A,0),MATCH("UPRO, CBOE BZX: Close",'Daily Data ADJ'!$1:$1,0))</f>
        <v>31.384237299999999</v>
      </c>
      <c r="F2373">
        <f>INDEX('Daily Data ADJ'!$1:$1048576,MATCH(Calc!$A2373,'Daily Data ADJ'!$A:$A,0),MATCH("ES1!, CME_MINI: Close",'Daily Data ADJ'!$1:$1,0))</f>
        <v>3755.5</v>
      </c>
      <c r="G2373">
        <f>INDEX('Daily Data ADJ'!$1:$1048576,MATCH(Calc!$A2373,'Daily Data ADJ'!$A:$A,0),MATCH("ES2!, CME_MINI: Close",'Daily Data ADJ'!$1:$1,0))</f>
        <v>3786</v>
      </c>
      <c r="H2373">
        <f>INDEX('QUANDL MULTPL SP500_DIV_YIELD_M'!$A:$G,MATCH(Calc!$A2373,'QUANDL MULTPL SP500_DIV_YIELD_M'!$A:$A,1),MATCH('QUANDL MULTPL SP500_DIV_YIELD_M'!$E$1,'QUANDL MULTPL SP500_DIV_YIELD_M'!$A$1:$G$1,0))</f>
        <v>1.69</v>
      </c>
      <c r="I2373" s="5">
        <f t="shared" si="216"/>
        <v>4.9783579646520776E-2</v>
      </c>
      <c r="J2373" s="1">
        <f>A2373/24/60/60+DATE(1970,1,1)</f>
        <v>44874.604166666672</v>
      </c>
      <c r="K2373" s="3">
        <f t="shared" si="219"/>
        <v>1</v>
      </c>
      <c r="L2373" s="6">
        <f>(1+Chart!$F$4)^(1/(365/K2373))-1</f>
        <v>6.6592785027408397E-5</v>
      </c>
      <c r="M2373" s="6">
        <f t="shared" si="220"/>
        <v>1.0297724789487539E-4</v>
      </c>
      <c r="N2373" s="6">
        <f t="shared" si="221"/>
        <v>1.3311578597630103E-4</v>
      </c>
      <c r="O2373">
        <f>O2372*(B2373/B2372)</f>
        <v>372.41946649000482</v>
      </c>
      <c r="P2373">
        <f t="shared" si="217"/>
        <v>2022</v>
      </c>
      <c r="Q2373" s="1">
        <f t="shared" si="218"/>
        <v>44874.604166666672</v>
      </c>
      <c r="R2373">
        <f>IF(B2374="",R2372,IF(Q2373&gt;=Chart!$F$2,E2373,0))</f>
        <v>31.384237299999999</v>
      </c>
      <c r="S2373">
        <f>IF(B2374="",S2372,IFERROR(IF(AND(R2373&gt;0,R2372=0),R2373,(1+(B2374/B2373-1)*Calc!$Z$1)*S2372),0))</f>
        <v>38.292114246509882</v>
      </c>
      <c r="T2373">
        <f>IF(B2374="",T2372,IFERROR(IF(AND(R2373&gt;0,R2372=0),R2373,(1+(B2374/B2373-1)*Calc!$Z$1-L2374)*T2372),0))</f>
        <v>36.610226231554698</v>
      </c>
      <c r="U2373">
        <f>IF(B2374="",U2372,IFERROR(IF(AND(R2373&gt;0,R2372=0),R2373,(1+(B2374/B2373-1)*Calc!$Z$1-M2374*2)*U2372),0))</f>
        <v>37.39751419278965</v>
      </c>
      <c r="V2373">
        <f>IF(B2374="",V2372,IFERROR(IF(AND(R2373&gt;0,R2372=0),R2373,(1+(B2374/B2373-1)*Calc!$Z$1-N2374*2)*V2372),0))</f>
        <v>36.256193236478509</v>
      </c>
      <c r="W2373">
        <f>IF(ISNUMBER(C2373),C2373,W2372)</f>
        <v>3.83</v>
      </c>
      <c r="Y2373" s="1">
        <f>IF(AND(Q2373&gt;=Chart!$F$2,Q2373&lt;=Chart!$F$3),Q2373,#N/A)</f>
        <v>44874.604166666672</v>
      </c>
      <c r="Z2373">
        <f>IF(AND(Q2373&gt;=Chart!$F$2,Q2373&lt;=Chart!$F$3),R2373,#N/A)</f>
        <v>31.384237299999999</v>
      </c>
      <c r="AA2373">
        <f>IF(AND(Q2373&gt;=Chart!$F$2,Q2373&lt;=Chart!$F$3),S2373,#N/A)</f>
        <v>38.292114246509882</v>
      </c>
      <c r="AB2373">
        <f>IF(AND(Q2373&gt;=Chart!$F$2,Q2373&lt;=Chart!$F$3),T2373,#N/A)</f>
        <v>36.610226231554698</v>
      </c>
      <c r="AC2373">
        <f>IF(AND(Q2373&gt;=Chart!$F$2,Q2373&lt;=Chart!$F$3),U2373,#N/A)</f>
        <v>37.39751419278965</v>
      </c>
      <c r="AD2373">
        <f>IF(AND(Q2373&gt;=Chart!$F$2,Q2373&lt;=Chart!$F$3),V2373,#N/A)</f>
        <v>36.256193236478509</v>
      </c>
      <c r="AE2373">
        <f>IF(AND(Q2373&gt;=Chart!$F$2,Q2373&lt;=Chart!$F$3),I2373,#N/A)</f>
        <v>4.9783579646520776E-2</v>
      </c>
      <c r="AF2373">
        <f>IF(AND(Q2373&gt;=Chart!$F$2,Q2373&lt;=Chart!$F$3),H2373/100,#N/A)</f>
        <v>1.6899999999999998E-2</v>
      </c>
      <c r="AG2373">
        <f>IF(AND(Q2373&gt;=Chart!$F$2,Q2373&lt;=Chart!$F$3),W2373/100,#N/A)</f>
        <v>3.8300000000000001E-2</v>
      </c>
    </row>
    <row r="2374" spans="1:33" x14ac:dyDescent="0.25">
      <c r="A2374">
        <v>1668090600</v>
      </c>
      <c r="B2374">
        <f>INDEX('Daily Data ADJ'!$1:$1048576,MATCH(Calc!$A2374,'Daily Data ADJ'!$A:$A,0),MATCH("SPY, CBOE BZX: Close",'Daily Data ADJ'!$1:$1,0))</f>
        <v>392.88546556</v>
      </c>
      <c r="C2374">
        <f>INDEX('Daily Data ADJ'!$1:$1048576,MATCH(Calc!$A2374,'Daily Data ADJ'!$A:$A,0),MATCH("EFFR, FRED: Close",'Daily Data ADJ'!$1:$1,0))</f>
        <v>3.83</v>
      </c>
      <c r="D2374">
        <f>INDEX('Daily Data ADJ'!$1:$1048576,MATCH(Calc!$A2374,'Daily Data ADJ'!$A:$A,1),MATCH("SOFR, FRED: Close",'Daily Data ADJ'!$1:$1,0))</f>
        <v>3.78</v>
      </c>
      <c r="E2374">
        <f>INDEX('Daily Data ADJ'!$1:$1048576,MATCH(Calc!$A2374,'Daily Data ADJ'!$A:$A,0),MATCH("UPRO, CBOE BZX: Close",'Daily Data ADJ'!$1:$1,0))</f>
        <v>36.543562880000003</v>
      </c>
      <c r="F2374">
        <f>INDEX('Daily Data ADJ'!$1:$1048576,MATCH(Calc!$A2374,'Daily Data ADJ'!$A:$A,0),MATCH("ES1!, CME_MINI: Close",'Daily Data ADJ'!$1:$1,0))</f>
        <v>3961</v>
      </c>
      <c r="G2374">
        <f>INDEX('Daily Data ADJ'!$1:$1048576,MATCH(Calc!$A2374,'Daily Data ADJ'!$A:$A,0),MATCH("ES2!, CME_MINI: Close",'Daily Data ADJ'!$1:$1,0))</f>
        <v>3993.5</v>
      </c>
      <c r="H2374">
        <f>INDEX('QUANDL MULTPL SP500_DIV_YIELD_M'!$A:$G,MATCH(Calc!$A2374,'QUANDL MULTPL SP500_DIV_YIELD_M'!$A:$A,1),MATCH('QUANDL MULTPL SP500_DIV_YIELD_M'!$E$1,'QUANDL MULTPL SP500_DIV_YIELD_M'!$A$1:$G$1,0))</f>
        <v>1.69</v>
      </c>
      <c r="I2374" s="5">
        <f t="shared" si="216"/>
        <v>5.0126141016575726E-2</v>
      </c>
      <c r="J2374" s="1">
        <f>A2374/24/60/60+DATE(1970,1,1)</f>
        <v>44875.604166666672</v>
      </c>
      <c r="K2374" s="3">
        <f t="shared" si="219"/>
        <v>1</v>
      </c>
      <c r="L2374" s="6">
        <f>(1+Chart!$F$4)^(1/(365/K2374))-1</f>
        <v>6.6592785027408397E-5</v>
      </c>
      <c r="M2374" s="6">
        <f t="shared" si="220"/>
        <v>1.0297724789487539E-4</v>
      </c>
      <c r="N2374" s="6">
        <f t="shared" si="221"/>
        <v>1.3400977646793599E-4</v>
      </c>
      <c r="O2374">
        <f>O2373*(B2374/B2373)</f>
        <v>392.88546556000512</v>
      </c>
      <c r="P2374">
        <f t="shared" si="217"/>
        <v>2022</v>
      </c>
      <c r="Q2374" s="1">
        <f t="shared" si="218"/>
        <v>44875.604166666672</v>
      </c>
      <c r="R2374">
        <f>IF(B2375="",R2373,IF(Q2374&gt;=Chart!$F$2,E2374,0))</f>
        <v>36.543562880000003</v>
      </c>
      <c r="S2374">
        <f>IF(B2375="",S2373,IFERROR(IF(AND(R2374&gt;0,R2373=0),R2374,(1+(B2375/B2374-1)*Calc!$Z$1)*S2373),0))</f>
        <v>39.403942845424773</v>
      </c>
      <c r="T2374">
        <f>IF(B2375="",T2373,IFERROR(IF(AND(R2374&gt;0,R2373=0),R2374,(1+(B2375/B2374-1)*Calc!$Z$1-L2375)*T2373),0))</f>
        <v>37.670782485633467</v>
      </c>
      <c r="U2374">
        <f>IF(B2375="",U2373,IFERROR(IF(AND(R2374&gt;0,R2373=0),R2374,(1+(B2375/B2374-1)*Calc!$Z$1-M2375*2)*U2373),0))</f>
        <v>38.475665494359625</v>
      </c>
      <c r="V2374">
        <f>IF(B2375="",V2373,IFERROR(IF(AND(R2374&gt;0,R2373=0),R2374,(1+(B2375/B2374-1)*Calc!$Z$1-N2375*2)*V2373),0))</f>
        <v>37.299204562176762</v>
      </c>
      <c r="W2374">
        <f>IF(ISNUMBER(C2374),C2374,W2373)</f>
        <v>3.83</v>
      </c>
      <c r="Y2374" s="1">
        <f>IF(AND(Q2374&gt;=Chart!$F$2,Q2374&lt;=Chart!$F$3),Q2374,#N/A)</f>
        <v>44875.604166666672</v>
      </c>
      <c r="Z2374">
        <f>IF(AND(Q2374&gt;=Chart!$F$2,Q2374&lt;=Chart!$F$3),R2374,#N/A)</f>
        <v>36.543562880000003</v>
      </c>
      <c r="AA2374">
        <f>IF(AND(Q2374&gt;=Chart!$F$2,Q2374&lt;=Chart!$F$3),S2374,#N/A)</f>
        <v>39.403942845424773</v>
      </c>
      <c r="AB2374">
        <f>IF(AND(Q2374&gt;=Chart!$F$2,Q2374&lt;=Chart!$F$3),T2374,#N/A)</f>
        <v>37.670782485633467</v>
      </c>
      <c r="AC2374">
        <f>IF(AND(Q2374&gt;=Chart!$F$2,Q2374&lt;=Chart!$F$3),U2374,#N/A)</f>
        <v>38.475665494359625</v>
      </c>
      <c r="AD2374">
        <f>IF(AND(Q2374&gt;=Chart!$F$2,Q2374&lt;=Chart!$F$3),V2374,#N/A)</f>
        <v>37.299204562176762</v>
      </c>
      <c r="AE2374">
        <f>IF(AND(Q2374&gt;=Chart!$F$2,Q2374&lt;=Chart!$F$3),I2374,#N/A)</f>
        <v>5.0126141016575726E-2</v>
      </c>
      <c r="AF2374">
        <f>IF(AND(Q2374&gt;=Chart!$F$2,Q2374&lt;=Chart!$F$3),H2374/100,#N/A)</f>
        <v>1.6899999999999998E-2</v>
      </c>
      <c r="AG2374">
        <f>IF(AND(Q2374&gt;=Chart!$F$2,Q2374&lt;=Chart!$F$3),W2374/100,#N/A)</f>
        <v>3.8300000000000001E-2</v>
      </c>
    </row>
    <row r="2375" spans="1:33" x14ac:dyDescent="0.25">
      <c r="A2375">
        <v>1668177000</v>
      </c>
      <c r="B2375">
        <f>INDEX('Daily Data ADJ'!$1:$1048576,MATCH(Calc!$A2375,'Daily Data ADJ'!$A:$A,0),MATCH("SPY, CBOE BZX: Close",'Daily Data ADJ'!$1:$1,0))</f>
        <v>396.68800040999997</v>
      </c>
      <c r="C2375" t="str">
        <f>INDEX('Daily Data ADJ'!$1:$1048576,MATCH(Calc!$A2375,'Daily Data ADJ'!$A:$A,0),MATCH("EFFR, FRED: Close",'Daily Data ADJ'!$1:$1,0))</f>
        <v>NaN</v>
      </c>
      <c r="D2375" t="str">
        <f>INDEX('Daily Data ADJ'!$1:$1048576,MATCH(Calc!$A2375,'Daily Data ADJ'!$A:$A,1),MATCH("SOFR, FRED: Close",'Daily Data ADJ'!$1:$1,0))</f>
        <v>NaN</v>
      </c>
      <c r="E2375">
        <f>INDEX('Daily Data ADJ'!$1:$1048576,MATCH(Calc!$A2375,'Daily Data ADJ'!$A:$A,0),MATCH("UPRO, CBOE BZX: Close",'Daily Data ADJ'!$1:$1,0))</f>
        <v>37.629212469999999</v>
      </c>
      <c r="F2375">
        <f>INDEX('Daily Data ADJ'!$1:$1048576,MATCH(Calc!$A2375,'Daily Data ADJ'!$A:$A,0),MATCH("ES1!, CME_MINI: Close",'Daily Data ADJ'!$1:$1,0))</f>
        <v>4000.25</v>
      </c>
      <c r="G2375">
        <f>INDEX('Daily Data ADJ'!$1:$1048576,MATCH(Calc!$A2375,'Daily Data ADJ'!$A:$A,0),MATCH("ES2!, CME_MINI: Close",'Daily Data ADJ'!$1:$1,0))</f>
        <v>4033</v>
      </c>
      <c r="H2375">
        <f>INDEX('QUANDL MULTPL SP500_DIV_YIELD_M'!$A:$G,MATCH(Calc!$A2375,'QUANDL MULTPL SP500_DIV_YIELD_M'!$A:$A,1),MATCH('QUANDL MULTPL SP500_DIV_YIELD_M'!$E$1,'QUANDL MULTPL SP500_DIV_YIELD_M'!$A$1:$G$1,0))</f>
        <v>1.69</v>
      </c>
      <c r="I2375" s="5">
        <f t="shared" si="216"/>
        <v>5.0052313401137333E-2</v>
      </c>
      <c r="J2375" s="1">
        <f>A2375/24/60/60+DATE(1970,1,1)</f>
        <v>44876.604166666672</v>
      </c>
      <c r="K2375" s="3">
        <f t="shared" si="219"/>
        <v>1</v>
      </c>
      <c r="L2375" s="6">
        <f>(1+Chart!$F$4)^(1/(365/K2375))-1</f>
        <v>6.6592785027408397E-5</v>
      </c>
      <c r="M2375" s="6">
        <f t="shared" si="220"/>
        <v>1.0297724789487539E-4</v>
      </c>
      <c r="N2375" s="6">
        <f t="shared" si="221"/>
        <v>1.3381713138516105E-4</v>
      </c>
      <c r="O2375">
        <f>O2374*(B2375/B2374)</f>
        <v>396.68800041000509</v>
      </c>
      <c r="P2375">
        <f t="shared" si="217"/>
        <v>2022</v>
      </c>
      <c r="Q2375" s="1">
        <f t="shared" si="218"/>
        <v>44876.604166666672</v>
      </c>
      <c r="R2375">
        <f>IF(B2376="",R2374,IF(Q2375&gt;=Chart!$F$2,E2375,0))</f>
        <v>37.629212469999999</v>
      </c>
      <c r="S2375">
        <f>IF(B2376="",S2374,IFERROR(IF(AND(R2375&gt;0,R2374=0),R2375,(1+(B2376/B2375-1)*Calc!$Z$1)*S2374),0))</f>
        <v>38.398351771540355</v>
      </c>
      <c r="T2375">
        <f>IF(B2376="",T2374,IFERROR(IF(AND(R2375&gt;0,R2374=0),R2375,(1+(B2376/B2375-1)*Calc!$Z$1-L2376)*T2374),0))</f>
        <v>36.701895463866187</v>
      </c>
      <c r="U2375">
        <f>IF(B2376="",U2374,IFERROR(IF(AND(R2375&gt;0,R2374=0),R2375,(1+(B2376/B2375-1)*Calc!$Z$1-M2376*2)*U2374),0))</f>
        <v>37.469988959256234</v>
      </c>
      <c r="V2375">
        <f>IF(B2376="",V2374,IFERROR(IF(AND(R2375&gt;0,R2374=0),R2375,(1+(B2376/B2375-1)*Calc!$Z$1-N2376*2)*V2374),0))</f>
        <v>36.317054688670112</v>
      </c>
      <c r="W2375">
        <f>IF(ISNUMBER(C2375),C2375,W2374)</f>
        <v>3.83</v>
      </c>
      <c r="Y2375" s="1">
        <f>IF(AND(Q2375&gt;=Chart!$F$2,Q2375&lt;=Chart!$F$3),Q2375,#N/A)</f>
        <v>44876.604166666672</v>
      </c>
      <c r="Z2375">
        <f>IF(AND(Q2375&gt;=Chart!$F$2,Q2375&lt;=Chart!$F$3),R2375,#N/A)</f>
        <v>37.629212469999999</v>
      </c>
      <c r="AA2375">
        <f>IF(AND(Q2375&gt;=Chart!$F$2,Q2375&lt;=Chart!$F$3),S2375,#N/A)</f>
        <v>38.398351771540355</v>
      </c>
      <c r="AB2375">
        <f>IF(AND(Q2375&gt;=Chart!$F$2,Q2375&lt;=Chart!$F$3),T2375,#N/A)</f>
        <v>36.701895463866187</v>
      </c>
      <c r="AC2375">
        <f>IF(AND(Q2375&gt;=Chart!$F$2,Q2375&lt;=Chart!$F$3),U2375,#N/A)</f>
        <v>37.469988959256234</v>
      </c>
      <c r="AD2375">
        <f>IF(AND(Q2375&gt;=Chart!$F$2,Q2375&lt;=Chart!$F$3),V2375,#N/A)</f>
        <v>36.317054688670112</v>
      </c>
      <c r="AE2375">
        <f>IF(AND(Q2375&gt;=Chart!$F$2,Q2375&lt;=Chart!$F$3),I2375,#N/A)</f>
        <v>5.0052313401137333E-2</v>
      </c>
      <c r="AF2375">
        <f>IF(AND(Q2375&gt;=Chart!$F$2,Q2375&lt;=Chart!$F$3),H2375/100,#N/A)</f>
        <v>1.6899999999999998E-2</v>
      </c>
      <c r="AG2375">
        <f>IF(AND(Q2375&gt;=Chart!$F$2,Q2375&lt;=Chart!$F$3),W2375/100,#N/A)</f>
        <v>3.8300000000000001E-2</v>
      </c>
    </row>
    <row r="2376" spans="1:33" x14ac:dyDescent="0.25">
      <c r="A2376">
        <v>1668436200</v>
      </c>
      <c r="B2376">
        <f>INDEX('Daily Data ADJ'!$1:$1048576,MATCH(Calc!$A2376,'Daily Data ADJ'!$A:$A,0),MATCH("SPY, CBOE BZX: Close",'Daily Data ADJ'!$1:$1,0))</f>
        <v>393.31349958999999</v>
      </c>
      <c r="C2376">
        <f>INDEX('Daily Data ADJ'!$1:$1048576,MATCH(Calc!$A2376,'Daily Data ADJ'!$A:$A,0),MATCH("EFFR, FRED: Close",'Daily Data ADJ'!$1:$1,0))</f>
        <v>3.83</v>
      </c>
      <c r="D2376">
        <f>INDEX('Daily Data ADJ'!$1:$1048576,MATCH(Calc!$A2376,'Daily Data ADJ'!$A:$A,1),MATCH("SOFR, FRED: Close",'Daily Data ADJ'!$1:$1,0))</f>
        <v>3.79</v>
      </c>
      <c r="E2376">
        <f>INDEX('Daily Data ADJ'!$1:$1048576,MATCH(Calc!$A2376,'Daily Data ADJ'!$A:$A,0),MATCH("UPRO, CBOE BZX: Close",'Daily Data ADJ'!$1:$1,0))</f>
        <v>36.67304403</v>
      </c>
      <c r="F2376">
        <f>INDEX('Daily Data ADJ'!$1:$1048576,MATCH(Calc!$A2376,'Daily Data ADJ'!$A:$A,0),MATCH("ES1!, CME_MINI: Close",'Daily Data ADJ'!$1:$1,0))</f>
        <v>3966</v>
      </c>
      <c r="G2376">
        <f>INDEX('Daily Data ADJ'!$1:$1048576,MATCH(Calc!$A2376,'Daily Data ADJ'!$A:$A,0),MATCH("ES2!, CME_MINI: Close",'Daily Data ADJ'!$1:$1,0))</f>
        <v>3999</v>
      </c>
      <c r="H2376">
        <f>INDEX('QUANDL MULTPL SP500_DIV_YIELD_M'!$A:$G,MATCH(Calc!$A2376,'QUANDL MULTPL SP500_DIV_YIELD_M'!$A:$A,1),MATCH('QUANDL MULTPL SP500_DIV_YIELD_M'!$E$1,'QUANDL MULTPL SP500_DIV_YIELD_M'!$A$1:$G$1,0))</f>
        <v>1.69</v>
      </c>
      <c r="I2376" s="5">
        <f t="shared" ref="I2376:I2426" si="222">(G2376/F2376)^4-1+H2376/100</f>
        <v>5.060062071223434E-2</v>
      </c>
      <c r="J2376" s="1">
        <f>A2376/24/60/60+DATE(1970,1,1)</f>
        <v>44879.604166666672</v>
      </c>
      <c r="K2376" s="3">
        <f t="shared" si="219"/>
        <v>3</v>
      </c>
      <c r="L2376" s="6">
        <f>(1+Chart!$F$4)^(1/(365/K2376))-1</f>
        <v>1.9979165917494157E-4</v>
      </c>
      <c r="M2376" s="6">
        <f t="shared" si="220"/>
        <v>3.0896355771758977E-4</v>
      </c>
      <c r="N2376" s="6">
        <f t="shared" si="221"/>
        <v>4.0579754934788603E-4</v>
      </c>
      <c r="O2376">
        <f>O2375*(B2376/B2375)</f>
        <v>393.31349959000505</v>
      </c>
      <c r="P2376">
        <f t="shared" ref="P2376:P2426" si="223">YEAR(Q2376)</f>
        <v>2022</v>
      </c>
      <c r="Q2376" s="1">
        <f t="shared" ref="Q2376:Q2426" si="224">J2376</f>
        <v>44879.604166666672</v>
      </c>
      <c r="R2376">
        <f>IF(B2377="",R2375,IF(Q2376&gt;=Chart!$F$2,E2376,0))</f>
        <v>36.67304403</v>
      </c>
      <c r="S2376">
        <f>IF(B2377="",S2375,IFERROR(IF(AND(R2376&gt;0,R2375=0),R2376,(1+(B2377/B2376-1)*Calc!$Z$1)*S2375),0))</f>
        <v>39.380856672469328</v>
      </c>
      <c r="T2376">
        <f>IF(B2377="",T2375,IFERROR(IF(AND(R2376&gt;0,R2375=0),R2376,(1+(B2377/B2376-1)*Calc!$Z$1-L2377)*T2375),0))</f>
        <v>37.638548778621207</v>
      </c>
      <c r="U2376">
        <f>IF(B2377="",U2375,IFERROR(IF(AND(R2376&gt;0,R2375=0),R2376,(1+(B2377/B2376-1)*Calc!$Z$1-M2377*2)*U2375),0))</f>
        <v>38.421022576532849</v>
      </c>
      <c r="V2376">
        <f>IF(B2377="",V2375,IFERROR(IF(AND(R2376&gt;0,R2375=0),R2376,(1+(B2377/B2376-1)*Calc!$Z$1-N2377*2)*V2375),0))</f>
        <v>37.23643854152558</v>
      </c>
      <c r="W2376">
        <f>IF(ISNUMBER(C2376),C2376,W2375)</f>
        <v>3.83</v>
      </c>
      <c r="Y2376" s="1">
        <f>IF(AND(Q2376&gt;=Chart!$F$2,Q2376&lt;=Chart!$F$3),Q2376,#N/A)</f>
        <v>44879.604166666672</v>
      </c>
      <c r="Z2376">
        <f>IF(AND(Q2376&gt;=Chart!$F$2,Q2376&lt;=Chart!$F$3),R2376,#N/A)</f>
        <v>36.67304403</v>
      </c>
      <c r="AA2376">
        <f>IF(AND(Q2376&gt;=Chart!$F$2,Q2376&lt;=Chart!$F$3),S2376,#N/A)</f>
        <v>39.380856672469328</v>
      </c>
      <c r="AB2376">
        <f>IF(AND(Q2376&gt;=Chart!$F$2,Q2376&lt;=Chart!$F$3),T2376,#N/A)</f>
        <v>37.638548778621207</v>
      </c>
      <c r="AC2376">
        <f>IF(AND(Q2376&gt;=Chart!$F$2,Q2376&lt;=Chart!$F$3),U2376,#N/A)</f>
        <v>38.421022576532849</v>
      </c>
      <c r="AD2376">
        <f>IF(AND(Q2376&gt;=Chart!$F$2,Q2376&lt;=Chart!$F$3),V2376,#N/A)</f>
        <v>37.23643854152558</v>
      </c>
      <c r="AE2376">
        <f>IF(AND(Q2376&gt;=Chart!$F$2,Q2376&lt;=Chart!$F$3),I2376,#N/A)</f>
        <v>5.060062071223434E-2</v>
      </c>
      <c r="AF2376">
        <f>IF(AND(Q2376&gt;=Chart!$F$2,Q2376&lt;=Chart!$F$3),H2376/100,#N/A)</f>
        <v>1.6899999999999998E-2</v>
      </c>
      <c r="AG2376">
        <f>IF(AND(Q2376&gt;=Chart!$F$2,Q2376&lt;=Chart!$F$3),W2376/100,#N/A)</f>
        <v>3.8300000000000001E-2</v>
      </c>
    </row>
    <row r="2377" spans="1:33" x14ac:dyDescent="0.25">
      <c r="A2377">
        <v>1668522600</v>
      </c>
      <c r="B2377">
        <f>INDEX('Daily Data ADJ'!$1:$1048576,MATCH(Calc!$A2377,'Daily Data ADJ'!$A:$A,0),MATCH("SPY, CBOE BZX: Close",'Daily Data ADJ'!$1:$1,0))</f>
        <v>396.66809185</v>
      </c>
      <c r="C2377">
        <f>INDEX('Daily Data ADJ'!$1:$1048576,MATCH(Calc!$A2377,'Daily Data ADJ'!$A:$A,0),MATCH("EFFR, FRED: Close",'Daily Data ADJ'!$1:$1,0))</f>
        <v>3.83</v>
      </c>
      <c r="D2377">
        <f>INDEX('Daily Data ADJ'!$1:$1048576,MATCH(Calc!$A2377,'Daily Data ADJ'!$A:$A,1),MATCH("SOFR, FRED: Close",'Daily Data ADJ'!$1:$1,0))</f>
        <v>3.8</v>
      </c>
      <c r="E2377">
        <f>INDEX('Daily Data ADJ'!$1:$1048576,MATCH(Calc!$A2377,'Daily Data ADJ'!$A:$A,0),MATCH("UPRO, CBOE BZX: Close",'Daily Data ADJ'!$1:$1,0))</f>
        <v>37.59933221</v>
      </c>
      <c r="F2377">
        <f>INDEX('Daily Data ADJ'!$1:$1048576,MATCH(Calc!$A2377,'Daily Data ADJ'!$A:$A,0),MATCH("ES1!, CME_MINI: Close",'Daily Data ADJ'!$1:$1,0))</f>
        <v>3999.5</v>
      </c>
      <c r="G2377">
        <f>INDEX('Daily Data ADJ'!$1:$1048576,MATCH(Calc!$A2377,'Daily Data ADJ'!$A:$A,0),MATCH("ES2!, CME_MINI: Close",'Daily Data ADJ'!$1:$1,0))</f>
        <v>4033</v>
      </c>
      <c r="H2377">
        <f>INDEX('QUANDL MULTPL SP500_DIV_YIELD_M'!$A:$G,MATCH(Calc!$A2377,'QUANDL MULTPL SP500_DIV_YIELD_M'!$A:$A,1),MATCH('QUANDL MULTPL SP500_DIV_YIELD_M'!$E$1,'QUANDL MULTPL SP500_DIV_YIELD_M'!$A$1:$G$1,0))</f>
        <v>1.69</v>
      </c>
      <c r="I2377" s="5">
        <f t="shared" si="222"/>
        <v>5.0827492518638134E-2</v>
      </c>
      <c r="J2377" s="1">
        <f>A2377/24/60/60+DATE(1970,1,1)</f>
        <v>44880.604166666672</v>
      </c>
      <c r="K2377" s="3">
        <f t="shared" ref="K2377:K2426" si="225">J2377-J2376</f>
        <v>1</v>
      </c>
      <c r="L2377" s="6">
        <f>(1+Chart!$F$4)^(1/(365/K2377))-1</f>
        <v>6.6592785027408397E-5</v>
      </c>
      <c r="M2377" s="6">
        <f t="shared" ref="M2377:M2426" si="226">IFERROR((1+C2377/100)^(1/(365/K2377))-1,M2376)</f>
        <v>1.0297724789487539E-4</v>
      </c>
      <c r="N2377" s="6">
        <f t="shared" ref="N2377:N2426" si="227">(1+I2377)^(1/(365/K2377))-1</f>
        <v>1.3583920312831843E-4</v>
      </c>
      <c r="O2377">
        <f>O2376*(B2377/B2376)</f>
        <v>396.66809185000511</v>
      </c>
      <c r="P2377">
        <f t="shared" si="223"/>
        <v>2022</v>
      </c>
      <c r="Q2377" s="1">
        <f t="shared" si="224"/>
        <v>44880.604166666672</v>
      </c>
      <c r="R2377">
        <f>IF(B2378="",R2376,IF(Q2377&gt;=Chart!$F$2,E2377,0))</f>
        <v>37.59933221</v>
      </c>
      <c r="S2377">
        <f>IF(B2378="",S2376,IFERROR(IF(AND(R2377&gt;0,R2376=0),R2377,(1+(B2378/B2377-1)*Calc!$Z$1)*S2376),0))</f>
        <v>38.479570785951083</v>
      </c>
      <c r="T2377">
        <f>IF(B2378="",T2376,IFERROR(IF(AND(R2377&gt;0,R2376=0),R2377,(1+(B2378/B2377-1)*Calc!$Z$1-L2378)*T2376),0))</f>
        <v>36.774631584988654</v>
      </c>
      <c r="U2377">
        <f>IF(B2378="",U2376,IFERROR(IF(AND(R2377&gt;0,R2376=0),R2377,(1+(B2378/B2377-1)*Calc!$Z$1-M2378*2)*U2376),0))</f>
        <v>37.533790851039662</v>
      </c>
      <c r="V2377">
        <f>IF(B2378="",V2376,IFERROR(IF(AND(R2377&gt;0,R2376=0),R2377,(1+(B2378/B2377-1)*Calc!$Z$1-N2378*2)*V2376),0))</f>
        <v>36.374112383395115</v>
      </c>
      <c r="W2377">
        <f>IF(ISNUMBER(C2377),C2377,W2376)</f>
        <v>3.83</v>
      </c>
      <c r="Y2377" s="1">
        <f>IF(AND(Q2377&gt;=Chart!$F$2,Q2377&lt;=Chart!$F$3),Q2377,#N/A)</f>
        <v>44880.604166666672</v>
      </c>
      <c r="Z2377">
        <f>IF(AND(Q2377&gt;=Chart!$F$2,Q2377&lt;=Chart!$F$3),R2377,#N/A)</f>
        <v>37.59933221</v>
      </c>
      <c r="AA2377">
        <f>IF(AND(Q2377&gt;=Chart!$F$2,Q2377&lt;=Chart!$F$3),S2377,#N/A)</f>
        <v>38.479570785951083</v>
      </c>
      <c r="AB2377">
        <f>IF(AND(Q2377&gt;=Chart!$F$2,Q2377&lt;=Chart!$F$3),T2377,#N/A)</f>
        <v>36.774631584988654</v>
      </c>
      <c r="AC2377">
        <f>IF(AND(Q2377&gt;=Chart!$F$2,Q2377&lt;=Chart!$F$3),U2377,#N/A)</f>
        <v>37.533790851039662</v>
      </c>
      <c r="AD2377">
        <f>IF(AND(Q2377&gt;=Chart!$F$2,Q2377&lt;=Chart!$F$3),V2377,#N/A)</f>
        <v>36.374112383395115</v>
      </c>
      <c r="AE2377">
        <f>IF(AND(Q2377&gt;=Chart!$F$2,Q2377&lt;=Chart!$F$3),I2377,#N/A)</f>
        <v>5.0827492518638134E-2</v>
      </c>
      <c r="AF2377">
        <f>IF(AND(Q2377&gt;=Chart!$F$2,Q2377&lt;=Chart!$F$3),H2377/100,#N/A)</f>
        <v>1.6899999999999998E-2</v>
      </c>
      <c r="AG2377">
        <f>IF(AND(Q2377&gt;=Chart!$F$2,Q2377&lt;=Chart!$F$3),W2377/100,#N/A)</f>
        <v>3.8300000000000001E-2</v>
      </c>
    </row>
    <row r="2378" spans="1:33" x14ac:dyDescent="0.25">
      <c r="A2378">
        <v>1668609000</v>
      </c>
      <c r="B2378">
        <f>INDEX('Daily Data ADJ'!$1:$1048576,MATCH(Calc!$A2378,'Daily Data ADJ'!$A:$A,0),MATCH("SPY, CBOE BZX: Close",'Daily Data ADJ'!$1:$1,0))</f>
        <v>393.64199081999999</v>
      </c>
      <c r="C2378">
        <f>INDEX('Daily Data ADJ'!$1:$1048576,MATCH(Calc!$A2378,'Daily Data ADJ'!$A:$A,0),MATCH("EFFR, FRED: Close",'Daily Data ADJ'!$1:$1,0))</f>
        <v>3.83</v>
      </c>
      <c r="D2378">
        <f>INDEX('Daily Data ADJ'!$1:$1048576,MATCH(Calc!$A2378,'Daily Data ADJ'!$A:$A,1),MATCH("SOFR, FRED: Close",'Daily Data ADJ'!$1:$1,0))</f>
        <v>3.81</v>
      </c>
      <c r="E2378">
        <f>INDEX('Daily Data ADJ'!$1:$1048576,MATCH(Calc!$A2378,'Daily Data ADJ'!$A:$A,0),MATCH("UPRO, CBOE BZX: Close",'Daily Data ADJ'!$1:$1,0))</f>
        <v>36.722844469999998</v>
      </c>
      <c r="F2378">
        <f>INDEX('Daily Data ADJ'!$1:$1048576,MATCH(Calc!$A2378,'Daily Data ADJ'!$A:$A,0),MATCH("ES1!, CME_MINI: Close",'Daily Data ADJ'!$1:$1,0))</f>
        <v>3968.5</v>
      </c>
      <c r="G2378">
        <f>INDEX('Daily Data ADJ'!$1:$1048576,MATCH(Calc!$A2378,'Daily Data ADJ'!$A:$A,0),MATCH("ES2!, CME_MINI: Close",'Daily Data ADJ'!$1:$1,0))</f>
        <v>4001.75</v>
      </c>
      <c r="H2378">
        <f>INDEX('QUANDL MULTPL SP500_DIV_YIELD_M'!$A:$G,MATCH(Calc!$A2378,'QUANDL MULTPL SP500_DIV_YIELD_M'!$A:$A,1),MATCH('QUANDL MULTPL SP500_DIV_YIELD_M'!$E$1,'QUANDL MULTPL SP500_DIV_YIELD_M'!$A$1:$G$1,0))</f>
        <v>1.69</v>
      </c>
      <c r="I2378" s="5">
        <f t="shared" si="222"/>
        <v>5.0837473322767751E-2</v>
      </c>
      <c r="J2378" s="1">
        <f>A2378/24/60/60+DATE(1970,1,1)</f>
        <v>44881.604166666672</v>
      </c>
      <c r="K2378" s="3">
        <f t="shared" si="225"/>
        <v>1</v>
      </c>
      <c r="L2378" s="6">
        <f>(1+Chart!$F$4)^(1/(365/K2378))-1</f>
        <v>6.6592785027408397E-5</v>
      </c>
      <c r="M2378" s="6">
        <f t="shared" si="226"/>
        <v>1.0297724789487539E-4</v>
      </c>
      <c r="N2378" s="6">
        <f t="shared" si="227"/>
        <v>1.3586522857411687E-4</v>
      </c>
      <c r="O2378">
        <f>O2377*(B2378/B2377)</f>
        <v>393.64199082000505</v>
      </c>
      <c r="P2378">
        <f t="shared" si="223"/>
        <v>2022</v>
      </c>
      <c r="Q2378" s="1">
        <f t="shared" si="224"/>
        <v>44881.604166666672</v>
      </c>
      <c r="R2378">
        <f>IF(B2379="",R2377,IF(Q2378&gt;=Chart!$F$2,E2378,0))</f>
        <v>36.722844469999998</v>
      </c>
      <c r="S2378">
        <f>IF(B2379="",S2377,IFERROR(IF(AND(R2378&gt;0,R2377=0),R2378,(1+(B2379/B2378-1)*Calc!$Z$1)*S2377),0))</f>
        <v>38.126350801998683</v>
      </c>
      <c r="T2378">
        <f>IF(B2379="",T2377,IFERROR(IF(AND(R2378&gt;0,R2377=0),R2378,(1+(B2379/B2378-1)*Calc!$Z$1-L2379)*T2377),0))</f>
        <v>36.434613021912924</v>
      </c>
      <c r="U2378">
        <f>IF(B2379="",U2377,IFERROR(IF(AND(R2378&gt;0,R2377=0),R2378,(1+(B2379/B2378-1)*Calc!$Z$1-M2379*2)*U2377),0))</f>
        <v>37.181522321491229</v>
      </c>
      <c r="V2378">
        <f>IF(B2379="",V2377,IFERROR(IF(AND(R2378&gt;0,R2377=0),R2378,(1+(B2379/B2378-1)*Calc!$Z$1-N2379*2)*V2377),0))</f>
        <v>36.030313486982593</v>
      </c>
      <c r="W2378">
        <f>IF(ISNUMBER(C2378),C2378,W2377)</f>
        <v>3.83</v>
      </c>
      <c r="Y2378" s="1">
        <f>IF(AND(Q2378&gt;=Chart!$F$2,Q2378&lt;=Chart!$F$3),Q2378,#N/A)</f>
        <v>44881.604166666672</v>
      </c>
      <c r="Z2378">
        <f>IF(AND(Q2378&gt;=Chart!$F$2,Q2378&lt;=Chart!$F$3),R2378,#N/A)</f>
        <v>36.722844469999998</v>
      </c>
      <c r="AA2378">
        <f>IF(AND(Q2378&gt;=Chart!$F$2,Q2378&lt;=Chart!$F$3),S2378,#N/A)</f>
        <v>38.126350801998683</v>
      </c>
      <c r="AB2378">
        <f>IF(AND(Q2378&gt;=Chart!$F$2,Q2378&lt;=Chart!$F$3),T2378,#N/A)</f>
        <v>36.434613021912924</v>
      </c>
      <c r="AC2378">
        <f>IF(AND(Q2378&gt;=Chart!$F$2,Q2378&lt;=Chart!$F$3),U2378,#N/A)</f>
        <v>37.181522321491229</v>
      </c>
      <c r="AD2378">
        <f>IF(AND(Q2378&gt;=Chart!$F$2,Q2378&lt;=Chart!$F$3),V2378,#N/A)</f>
        <v>36.030313486982593</v>
      </c>
      <c r="AE2378">
        <f>IF(AND(Q2378&gt;=Chart!$F$2,Q2378&lt;=Chart!$F$3),I2378,#N/A)</f>
        <v>5.0837473322767751E-2</v>
      </c>
      <c r="AF2378">
        <f>IF(AND(Q2378&gt;=Chart!$F$2,Q2378&lt;=Chart!$F$3),H2378/100,#N/A)</f>
        <v>1.6899999999999998E-2</v>
      </c>
      <c r="AG2378">
        <f>IF(AND(Q2378&gt;=Chart!$F$2,Q2378&lt;=Chart!$F$3),W2378/100,#N/A)</f>
        <v>3.8300000000000001E-2</v>
      </c>
    </row>
    <row r="2379" spans="1:33" x14ac:dyDescent="0.25">
      <c r="A2379">
        <v>1668695400</v>
      </c>
      <c r="B2379">
        <f>INDEX('Daily Data ADJ'!$1:$1048576,MATCH(Calc!$A2379,'Daily Data ADJ'!$A:$A,0),MATCH("SPY, CBOE BZX: Close",'Daily Data ADJ'!$1:$1,0))</f>
        <v>392.43752296999997</v>
      </c>
      <c r="C2379">
        <f>INDEX('Daily Data ADJ'!$1:$1048576,MATCH(Calc!$A2379,'Daily Data ADJ'!$A:$A,0),MATCH("EFFR, FRED: Close",'Daily Data ADJ'!$1:$1,0))</f>
        <v>3.83</v>
      </c>
      <c r="D2379">
        <f>INDEX('Daily Data ADJ'!$1:$1048576,MATCH(Calc!$A2379,'Daily Data ADJ'!$A:$A,1),MATCH("SOFR, FRED: Close",'Daily Data ADJ'!$1:$1,0))</f>
        <v>3.8</v>
      </c>
      <c r="E2379">
        <f>INDEX('Daily Data ADJ'!$1:$1048576,MATCH(Calc!$A2379,'Daily Data ADJ'!$A:$A,0),MATCH("UPRO, CBOE BZX: Close",'Daily Data ADJ'!$1:$1,0))</f>
        <v>36.324440950000003</v>
      </c>
      <c r="F2379">
        <f>INDEX('Daily Data ADJ'!$1:$1048576,MATCH(Calc!$A2379,'Daily Data ADJ'!$A:$A,0),MATCH("ES1!, CME_MINI: Close",'Daily Data ADJ'!$1:$1,0))</f>
        <v>3955.25</v>
      </c>
      <c r="G2379">
        <f>INDEX('Daily Data ADJ'!$1:$1048576,MATCH(Calc!$A2379,'Daily Data ADJ'!$A:$A,0),MATCH("ES2!, CME_MINI: Close",'Daily Data ADJ'!$1:$1,0))</f>
        <v>3988.5</v>
      </c>
      <c r="H2379">
        <f>INDEX('QUANDL MULTPL SP500_DIV_YIELD_M'!$A:$G,MATCH(Calc!$A2379,'QUANDL MULTPL SP500_DIV_YIELD_M'!$A:$A,1),MATCH('QUANDL MULTPL SP500_DIV_YIELD_M'!$E$1,'QUANDL MULTPL SP500_DIV_YIELD_M'!$A$1:$G$1,0))</f>
        <v>1.69</v>
      </c>
      <c r="I2379" s="5">
        <f t="shared" si="222"/>
        <v>5.0952594715444638E-2</v>
      </c>
      <c r="J2379" s="1">
        <f>A2379/24/60/60+DATE(1970,1,1)</f>
        <v>44882.604166666672</v>
      </c>
      <c r="K2379" s="3">
        <f t="shared" si="225"/>
        <v>1</v>
      </c>
      <c r="L2379" s="6">
        <f>(1+Chart!$F$4)^(1/(365/K2379))-1</f>
        <v>6.6592785027408397E-5</v>
      </c>
      <c r="M2379" s="6">
        <f t="shared" si="226"/>
        <v>1.0297724789487539E-4</v>
      </c>
      <c r="N2379" s="6">
        <f t="shared" si="227"/>
        <v>1.3616539554162088E-4</v>
      </c>
      <c r="O2379">
        <f>O2378*(B2379/B2378)</f>
        <v>392.43752297000503</v>
      </c>
      <c r="P2379">
        <f t="shared" si="223"/>
        <v>2022</v>
      </c>
      <c r="Q2379" s="1">
        <f t="shared" si="224"/>
        <v>44882.604166666672</v>
      </c>
      <c r="R2379">
        <f>IF(B2380="",R2378,IF(Q2379&gt;=Chart!$F$2,E2379,0))</f>
        <v>36.324440950000003</v>
      </c>
      <c r="S2379">
        <f>IF(B2380="",S2378,IFERROR(IF(AND(R2379&gt;0,R2378=0),R2379,(1+(B2380/B2379-1)*Calc!$Z$1)*S2378),0))</f>
        <v>38.645675335763926</v>
      </c>
      <c r="T2379">
        <f>IF(B2380="",T2378,IFERROR(IF(AND(R2379&gt;0,R2378=0),R2379,(1+(B2380/B2379-1)*Calc!$Z$1-L2380)*T2378),0))</f>
        <v>36.928467868556623</v>
      </c>
      <c r="U2379">
        <f>IF(B2380="",U2378,IFERROR(IF(AND(R2379&gt;0,R2378=0),R2379,(1+(B2380/B2379-1)*Calc!$Z$1-M2380*2)*U2378),0))</f>
        <v>37.680319508307562</v>
      </c>
      <c r="V2379">
        <f>IF(B2380="",V2378,IFERROR(IF(AND(R2379&gt;0,R2378=0),R2379,(1+(B2380/B2379-1)*Calc!$Z$1-N2380*2)*V2378),0))</f>
        <v>36.511257516311233</v>
      </c>
      <c r="W2379">
        <f>IF(ISNUMBER(C2379),C2379,W2378)</f>
        <v>3.83</v>
      </c>
      <c r="Y2379" s="1">
        <f>IF(AND(Q2379&gt;=Chart!$F$2,Q2379&lt;=Chart!$F$3),Q2379,#N/A)</f>
        <v>44882.604166666672</v>
      </c>
      <c r="Z2379">
        <f>IF(AND(Q2379&gt;=Chart!$F$2,Q2379&lt;=Chart!$F$3),R2379,#N/A)</f>
        <v>36.324440950000003</v>
      </c>
      <c r="AA2379">
        <f>IF(AND(Q2379&gt;=Chart!$F$2,Q2379&lt;=Chart!$F$3),S2379,#N/A)</f>
        <v>38.645675335763926</v>
      </c>
      <c r="AB2379">
        <f>IF(AND(Q2379&gt;=Chart!$F$2,Q2379&lt;=Chart!$F$3),T2379,#N/A)</f>
        <v>36.928467868556623</v>
      </c>
      <c r="AC2379">
        <f>IF(AND(Q2379&gt;=Chart!$F$2,Q2379&lt;=Chart!$F$3),U2379,#N/A)</f>
        <v>37.680319508307562</v>
      </c>
      <c r="AD2379">
        <f>IF(AND(Q2379&gt;=Chart!$F$2,Q2379&lt;=Chart!$F$3),V2379,#N/A)</f>
        <v>36.511257516311233</v>
      </c>
      <c r="AE2379">
        <f>IF(AND(Q2379&gt;=Chart!$F$2,Q2379&lt;=Chart!$F$3),I2379,#N/A)</f>
        <v>5.0952594715444638E-2</v>
      </c>
      <c r="AF2379">
        <f>IF(AND(Q2379&gt;=Chart!$F$2,Q2379&lt;=Chart!$F$3),H2379/100,#N/A)</f>
        <v>1.6899999999999998E-2</v>
      </c>
      <c r="AG2379">
        <f>IF(AND(Q2379&gt;=Chart!$F$2,Q2379&lt;=Chart!$F$3),W2379/100,#N/A)</f>
        <v>3.8300000000000001E-2</v>
      </c>
    </row>
    <row r="2380" spans="1:33" x14ac:dyDescent="0.25">
      <c r="A2380">
        <v>1668781800</v>
      </c>
      <c r="B2380">
        <f>INDEX('Daily Data ADJ'!$1:$1048576,MATCH(Calc!$A2380,'Daily Data ADJ'!$A:$A,0),MATCH("SPY, CBOE BZX: Close",'Daily Data ADJ'!$1:$1,0))</f>
        <v>394.21933904000002</v>
      </c>
      <c r="C2380">
        <f>INDEX('Daily Data ADJ'!$1:$1048576,MATCH(Calc!$A2380,'Daily Data ADJ'!$A:$A,0),MATCH("EFFR, FRED: Close",'Daily Data ADJ'!$1:$1,0))</f>
        <v>3.83</v>
      </c>
      <c r="D2380">
        <f>INDEX('Daily Data ADJ'!$1:$1048576,MATCH(Calc!$A2380,'Daily Data ADJ'!$A:$A,1),MATCH("SOFR, FRED: Close",'Daily Data ADJ'!$1:$1,0))</f>
        <v>3.8</v>
      </c>
      <c r="E2380">
        <f>INDEX('Daily Data ADJ'!$1:$1048576,MATCH(Calc!$A2380,'Daily Data ADJ'!$A:$A,0),MATCH("UPRO, CBOE BZX: Close",'Daily Data ADJ'!$1:$1,0))</f>
        <v>36.812485260000003</v>
      </c>
      <c r="F2380">
        <f>INDEX('Daily Data ADJ'!$1:$1048576,MATCH(Calc!$A2380,'Daily Data ADJ'!$A:$A,0),MATCH("ES1!, CME_MINI: Close",'Daily Data ADJ'!$1:$1,0))</f>
        <v>3974</v>
      </c>
      <c r="G2380">
        <f>INDEX('Daily Data ADJ'!$1:$1048576,MATCH(Calc!$A2380,'Daily Data ADJ'!$A:$A,0),MATCH("ES2!, CME_MINI: Close",'Daily Data ADJ'!$1:$1,0))</f>
        <v>4007.5</v>
      </c>
      <c r="H2380">
        <f>INDEX('QUANDL MULTPL SP500_DIV_YIELD_M'!$A:$G,MATCH(Calc!$A2380,'QUANDL MULTPL SP500_DIV_YIELD_M'!$A:$A,1),MATCH('QUANDL MULTPL SP500_DIV_YIELD_M'!$E$1,'QUANDL MULTPL SP500_DIV_YIELD_M'!$A$1:$G$1,0))</f>
        <v>1.69</v>
      </c>
      <c r="I2380" s="5">
        <f t="shared" si="222"/>
        <v>5.1047944344100621E-2</v>
      </c>
      <c r="J2380" s="1">
        <f>A2380/24/60/60+DATE(1970,1,1)</f>
        <v>44883.604166666672</v>
      </c>
      <c r="K2380" s="3">
        <f t="shared" si="225"/>
        <v>1</v>
      </c>
      <c r="L2380" s="6">
        <f>(1+Chart!$F$4)^(1/(365/K2380))-1</f>
        <v>6.6592785027408397E-5</v>
      </c>
      <c r="M2380" s="6">
        <f t="shared" si="226"/>
        <v>1.0297724789487539E-4</v>
      </c>
      <c r="N2380" s="6">
        <f t="shared" si="227"/>
        <v>1.3641398488095646E-4</v>
      </c>
      <c r="O2380">
        <f>O2379*(B2380/B2379)</f>
        <v>394.21933904000514</v>
      </c>
      <c r="P2380">
        <f t="shared" si="223"/>
        <v>2022</v>
      </c>
      <c r="Q2380" s="1">
        <f t="shared" si="224"/>
        <v>44883.604166666672</v>
      </c>
      <c r="R2380">
        <f>IF(B2381="",R2379,IF(Q2380&gt;=Chart!$F$2,E2380,0))</f>
        <v>36.812485260000003</v>
      </c>
      <c r="S2380">
        <f>IF(B2381="",S2379,IFERROR(IF(AND(R2380&gt;0,R2379=0),R2380,(1+(B2381/B2380-1)*Calc!$Z$1)*S2379),0))</f>
        <v>38.224118085583527</v>
      </c>
      <c r="T2380">
        <f>IF(B2381="",T2379,IFERROR(IF(AND(R2380&gt;0,R2379=0),R2380,(1+(B2381/B2380-1)*Calc!$Z$1-L2381)*T2379),0))</f>
        <v>36.51826437184527</v>
      </c>
      <c r="U2380">
        <f>IF(B2381="",U2379,IFERROR(IF(AND(R2380&gt;0,R2379=0),R2380,(1+(B2381/B2380-1)*Calc!$Z$1-M2381*2)*U2379),0))</f>
        <v>37.246008923733115</v>
      </c>
      <c r="V2380">
        <f>IF(B2381="",V2379,IFERROR(IF(AND(R2380&gt;0,R2379=0),R2380,(1+(B2381/B2380-1)*Calc!$Z$1-N2381*2)*V2379),0))</f>
        <v>36.083015253694249</v>
      </c>
      <c r="W2380">
        <f>IF(ISNUMBER(C2380),C2380,W2379)</f>
        <v>3.83</v>
      </c>
      <c r="Y2380" s="1">
        <f>IF(AND(Q2380&gt;=Chart!$F$2,Q2380&lt;=Chart!$F$3),Q2380,#N/A)</f>
        <v>44883.604166666672</v>
      </c>
      <c r="Z2380">
        <f>IF(AND(Q2380&gt;=Chart!$F$2,Q2380&lt;=Chart!$F$3),R2380,#N/A)</f>
        <v>36.812485260000003</v>
      </c>
      <c r="AA2380">
        <f>IF(AND(Q2380&gt;=Chart!$F$2,Q2380&lt;=Chart!$F$3),S2380,#N/A)</f>
        <v>38.224118085583527</v>
      </c>
      <c r="AB2380">
        <f>IF(AND(Q2380&gt;=Chart!$F$2,Q2380&lt;=Chart!$F$3),T2380,#N/A)</f>
        <v>36.51826437184527</v>
      </c>
      <c r="AC2380">
        <f>IF(AND(Q2380&gt;=Chart!$F$2,Q2380&lt;=Chart!$F$3),U2380,#N/A)</f>
        <v>37.246008923733115</v>
      </c>
      <c r="AD2380">
        <f>IF(AND(Q2380&gt;=Chart!$F$2,Q2380&lt;=Chart!$F$3),V2380,#N/A)</f>
        <v>36.083015253694249</v>
      </c>
      <c r="AE2380">
        <f>IF(AND(Q2380&gt;=Chart!$F$2,Q2380&lt;=Chart!$F$3),I2380,#N/A)</f>
        <v>5.1047944344100621E-2</v>
      </c>
      <c r="AF2380">
        <f>IF(AND(Q2380&gt;=Chart!$F$2,Q2380&lt;=Chart!$F$3),H2380/100,#N/A)</f>
        <v>1.6899999999999998E-2</v>
      </c>
      <c r="AG2380">
        <f>IF(AND(Q2380&gt;=Chart!$F$2,Q2380&lt;=Chart!$F$3),W2380/100,#N/A)</f>
        <v>3.8300000000000001E-2</v>
      </c>
    </row>
    <row r="2381" spans="1:33" x14ac:dyDescent="0.25">
      <c r="A2381">
        <v>1669041000</v>
      </c>
      <c r="B2381">
        <f>INDEX('Daily Data ADJ'!$1:$1048576,MATCH(Calc!$A2381,'Daily Data ADJ'!$A:$A,0),MATCH("SPY, CBOE BZX: Close",'Daily Data ADJ'!$1:$1,0))</f>
        <v>392.78592276000001</v>
      </c>
      <c r="C2381">
        <f>INDEX('Daily Data ADJ'!$1:$1048576,MATCH(Calc!$A2381,'Daily Data ADJ'!$A:$A,0),MATCH("EFFR, FRED: Close",'Daily Data ADJ'!$1:$1,0))</f>
        <v>3.83</v>
      </c>
      <c r="D2381">
        <f>INDEX('Daily Data ADJ'!$1:$1048576,MATCH(Calc!$A2381,'Daily Data ADJ'!$A:$A,1),MATCH("SOFR, FRED: Close",'Daily Data ADJ'!$1:$1,0))</f>
        <v>3.8</v>
      </c>
      <c r="E2381">
        <f>INDEX('Daily Data ADJ'!$1:$1048576,MATCH(Calc!$A2381,'Daily Data ADJ'!$A:$A,0),MATCH("UPRO, CBOE BZX: Close",'Daily Data ADJ'!$1:$1,0))</f>
        <v>36.394161560000001</v>
      </c>
      <c r="F2381">
        <f>INDEX('Daily Data ADJ'!$1:$1048576,MATCH(Calc!$A2381,'Daily Data ADJ'!$A:$A,0),MATCH("ES1!, CME_MINI: Close",'Daily Data ADJ'!$1:$1,0))</f>
        <v>3958</v>
      </c>
      <c r="G2381">
        <f>INDEX('Daily Data ADJ'!$1:$1048576,MATCH(Calc!$A2381,'Daily Data ADJ'!$A:$A,0),MATCH("ES2!, CME_MINI: Close",'Daily Data ADJ'!$1:$1,0))</f>
        <v>3991.5</v>
      </c>
      <c r="H2381">
        <f>INDEX('QUANDL MULTPL SP500_DIV_YIELD_M'!$A:$G,MATCH(Calc!$A2381,'QUANDL MULTPL SP500_DIV_YIELD_M'!$A:$A,1),MATCH('QUANDL MULTPL SP500_DIV_YIELD_M'!$E$1,'QUANDL MULTPL SP500_DIV_YIELD_M'!$A$1:$G$1,0))</f>
        <v>1.69</v>
      </c>
      <c r="I2381" s="5">
        <f t="shared" si="222"/>
        <v>5.1187735645069704E-2</v>
      </c>
      <c r="J2381" s="1">
        <f>A2381/24/60/60+DATE(1970,1,1)</f>
        <v>44886.604166666672</v>
      </c>
      <c r="K2381" s="3">
        <f t="shared" si="225"/>
        <v>3</v>
      </c>
      <c r="L2381" s="6">
        <f>(1+Chart!$F$4)^(1/(365/K2381))-1</f>
        <v>1.9979165917494157E-4</v>
      </c>
      <c r="M2381" s="6">
        <f t="shared" si="226"/>
        <v>3.0896355771758977E-4</v>
      </c>
      <c r="N2381" s="6">
        <f t="shared" si="227"/>
        <v>4.1039132454900873E-4</v>
      </c>
      <c r="O2381">
        <f>O2380*(B2381/B2380)</f>
        <v>392.78592276000512</v>
      </c>
      <c r="P2381">
        <f t="shared" si="223"/>
        <v>2022</v>
      </c>
      <c r="Q2381" s="1">
        <f t="shared" si="224"/>
        <v>44886.604166666672</v>
      </c>
      <c r="R2381">
        <f>IF(B2382="",R2380,IF(Q2381&gt;=Chart!$F$2,E2381,0))</f>
        <v>36.394161560000001</v>
      </c>
      <c r="S2381">
        <f>IF(B2382="",S2380,IFERROR(IF(AND(R2381&gt;0,R2380=0),R2381,(1+(B2382/B2381-1)*Calc!$Z$1)*S2380),0))</f>
        <v>39.767264645056009</v>
      </c>
      <c r="T2381">
        <f>IF(B2382="",T2380,IFERROR(IF(AND(R2381&gt;0,R2380=0),R2381,(1+(B2382/B2381-1)*Calc!$Z$1-L2382)*T2380),0))</f>
        <v>37.990112027397011</v>
      </c>
      <c r="U2381">
        <f>IF(B2382="",U2380,IFERROR(IF(AND(R2381&gt;0,R2380=0),R2381,(1+(B2382/B2381-1)*Calc!$Z$1-M2382*2)*U2380),0))</f>
        <v>38.74199723763325</v>
      </c>
      <c r="V2381">
        <f>IF(B2382="",V2380,IFERROR(IF(AND(R2381&gt;0,R2380=0),R2381,(1+(B2382/B2381-1)*Calc!$Z$1-N2382*2)*V2380),0))</f>
        <v>37.529841442453986</v>
      </c>
      <c r="W2381">
        <f>IF(ISNUMBER(C2381),C2381,W2380)</f>
        <v>3.83</v>
      </c>
      <c r="Y2381" s="1">
        <f>IF(AND(Q2381&gt;=Chart!$F$2,Q2381&lt;=Chart!$F$3),Q2381,#N/A)</f>
        <v>44886.604166666672</v>
      </c>
      <c r="Z2381">
        <f>IF(AND(Q2381&gt;=Chart!$F$2,Q2381&lt;=Chart!$F$3),R2381,#N/A)</f>
        <v>36.394161560000001</v>
      </c>
      <c r="AA2381">
        <f>IF(AND(Q2381&gt;=Chart!$F$2,Q2381&lt;=Chart!$F$3),S2381,#N/A)</f>
        <v>39.767264645056009</v>
      </c>
      <c r="AB2381">
        <f>IF(AND(Q2381&gt;=Chart!$F$2,Q2381&lt;=Chart!$F$3),T2381,#N/A)</f>
        <v>37.990112027397011</v>
      </c>
      <c r="AC2381">
        <f>IF(AND(Q2381&gt;=Chart!$F$2,Q2381&lt;=Chart!$F$3),U2381,#N/A)</f>
        <v>38.74199723763325</v>
      </c>
      <c r="AD2381">
        <f>IF(AND(Q2381&gt;=Chart!$F$2,Q2381&lt;=Chart!$F$3),V2381,#N/A)</f>
        <v>37.529841442453986</v>
      </c>
      <c r="AE2381">
        <f>IF(AND(Q2381&gt;=Chart!$F$2,Q2381&lt;=Chart!$F$3),I2381,#N/A)</f>
        <v>5.1187735645069704E-2</v>
      </c>
      <c r="AF2381">
        <f>IF(AND(Q2381&gt;=Chart!$F$2,Q2381&lt;=Chart!$F$3),H2381/100,#N/A)</f>
        <v>1.6899999999999998E-2</v>
      </c>
      <c r="AG2381">
        <f>IF(AND(Q2381&gt;=Chart!$F$2,Q2381&lt;=Chart!$F$3),W2381/100,#N/A)</f>
        <v>3.8300000000000001E-2</v>
      </c>
    </row>
    <row r="2382" spans="1:33" x14ac:dyDescent="0.25">
      <c r="A2382">
        <v>1669127400</v>
      </c>
      <c r="B2382">
        <f>INDEX('Daily Data ADJ'!$1:$1048576,MATCH(Calc!$A2382,'Daily Data ADJ'!$A:$A,0),MATCH("SPY, CBOE BZX: Close",'Daily Data ADJ'!$1:$1,0))</f>
        <v>398.07164527999998</v>
      </c>
      <c r="C2382">
        <f>INDEX('Daily Data ADJ'!$1:$1048576,MATCH(Calc!$A2382,'Daily Data ADJ'!$A:$A,0),MATCH("EFFR, FRED: Close",'Daily Data ADJ'!$1:$1,0))</f>
        <v>3.83</v>
      </c>
      <c r="D2382">
        <f>INDEX('Daily Data ADJ'!$1:$1048576,MATCH(Calc!$A2382,'Daily Data ADJ'!$A:$A,1),MATCH("SOFR, FRED: Close",'Daily Data ADJ'!$1:$1,0))</f>
        <v>3.8</v>
      </c>
      <c r="E2382">
        <f>INDEX('Daily Data ADJ'!$1:$1048576,MATCH(Calc!$A2382,'Daily Data ADJ'!$A:$A,0),MATCH("UPRO, CBOE BZX: Close",'Daily Data ADJ'!$1:$1,0))</f>
        <v>37.8582945</v>
      </c>
      <c r="F2382">
        <f>INDEX('Daily Data ADJ'!$1:$1048576,MATCH(Calc!$A2382,'Daily Data ADJ'!$A:$A,0),MATCH("ES1!, CME_MINI: Close",'Daily Data ADJ'!$1:$1,0))</f>
        <v>4010.25</v>
      </c>
      <c r="G2382">
        <f>INDEX('Daily Data ADJ'!$1:$1048576,MATCH(Calc!$A2382,'Daily Data ADJ'!$A:$A,0),MATCH("ES2!, CME_MINI: Close",'Daily Data ADJ'!$1:$1,0))</f>
        <v>4044.25</v>
      </c>
      <c r="H2382">
        <f>INDEX('QUANDL MULTPL SP500_DIV_YIELD_M'!$A:$G,MATCH(Calc!$A2382,'QUANDL MULTPL SP500_DIV_YIELD_M'!$A:$A,1),MATCH('QUANDL MULTPL SP500_DIV_YIELD_M'!$E$1,'QUANDL MULTPL SP500_DIV_YIELD_M'!$A$1:$G$1,0))</f>
        <v>1.69</v>
      </c>
      <c r="I2382" s="5">
        <f t="shared" si="222"/>
        <v>5.124682738912853E-2</v>
      </c>
      <c r="J2382" s="1">
        <f>A2382/24/60/60+DATE(1970,1,1)</f>
        <v>44887.604166666672</v>
      </c>
      <c r="K2382" s="3">
        <f t="shared" si="225"/>
        <v>1</v>
      </c>
      <c r="L2382" s="6">
        <f>(1+Chart!$F$4)^(1/(365/K2382))-1</f>
        <v>6.6592785027408397E-5</v>
      </c>
      <c r="M2382" s="6">
        <f t="shared" si="226"/>
        <v>1.0297724789487539E-4</v>
      </c>
      <c r="N2382" s="6">
        <f t="shared" si="227"/>
        <v>1.3693242742762735E-4</v>
      </c>
      <c r="O2382">
        <f>O2381*(B2382/B2381)</f>
        <v>398.07164528000516</v>
      </c>
      <c r="P2382">
        <f t="shared" si="223"/>
        <v>2022</v>
      </c>
      <c r="Q2382" s="1">
        <f t="shared" si="224"/>
        <v>44887.604166666672</v>
      </c>
      <c r="R2382">
        <f>IF(B2383="",R2381,IF(Q2382&gt;=Chart!$F$2,E2382,0))</f>
        <v>37.8582945</v>
      </c>
      <c r="S2382">
        <f>IF(B2383="",S2381,IFERROR(IF(AND(R2382&gt;0,R2381=0),R2382,(1+(B2383/B2382-1)*Calc!$Z$1)*S2381),0))</f>
        <v>40.519053895692736</v>
      </c>
      <c r="T2382">
        <f>IF(B2383="",T2381,IFERROR(IF(AND(R2382&gt;0,R2381=0),R2382,(1+(B2383/B2382-1)*Calc!$Z$1-L2383)*T2381),0))</f>
        <v>38.705774826982164</v>
      </c>
      <c r="U2382">
        <f>IF(B2383="",U2381,IFERROR(IF(AND(R2382&gt;0,R2381=0),R2382,(1+(B2383/B2382-1)*Calc!$Z$1-M2383*2)*U2381),0))</f>
        <v>39.466425000123294</v>
      </c>
      <c r="V2382">
        <f>IF(B2383="",V2381,IFERROR(IF(AND(R2382&gt;0,R2381=0),R2382,(1+(B2383/B2382-1)*Calc!$Z$1-N2383*2)*V2381),0))</f>
        <v>38.229043347540191</v>
      </c>
      <c r="W2382">
        <f>IF(ISNUMBER(C2382),C2382,W2381)</f>
        <v>3.83</v>
      </c>
      <c r="Y2382" s="1">
        <f>IF(AND(Q2382&gt;=Chart!$F$2,Q2382&lt;=Chart!$F$3),Q2382,#N/A)</f>
        <v>44887.604166666672</v>
      </c>
      <c r="Z2382">
        <f>IF(AND(Q2382&gt;=Chart!$F$2,Q2382&lt;=Chart!$F$3),R2382,#N/A)</f>
        <v>37.8582945</v>
      </c>
      <c r="AA2382">
        <f>IF(AND(Q2382&gt;=Chart!$F$2,Q2382&lt;=Chart!$F$3),S2382,#N/A)</f>
        <v>40.519053895692736</v>
      </c>
      <c r="AB2382">
        <f>IF(AND(Q2382&gt;=Chart!$F$2,Q2382&lt;=Chart!$F$3),T2382,#N/A)</f>
        <v>38.705774826982164</v>
      </c>
      <c r="AC2382">
        <f>IF(AND(Q2382&gt;=Chart!$F$2,Q2382&lt;=Chart!$F$3),U2382,#N/A)</f>
        <v>39.466425000123294</v>
      </c>
      <c r="AD2382">
        <f>IF(AND(Q2382&gt;=Chart!$F$2,Q2382&lt;=Chart!$F$3),V2382,#N/A)</f>
        <v>38.229043347540191</v>
      </c>
      <c r="AE2382">
        <f>IF(AND(Q2382&gt;=Chart!$F$2,Q2382&lt;=Chart!$F$3),I2382,#N/A)</f>
        <v>5.124682738912853E-2</v>
      </c>
      <c r="AF2382">
        <f>IF(AND(Q2382&gt;=Chart!$F$2,Q2382&lt;=Chart!$F$3),H2382/100,#N/A)</f>
        <v>1.6899999999999998E-2</v>
      </c>
      <c r="AG2382">
        <f>IF(AND(Q2382&gt;=Chart!$F$2,Q2382&lt;=Chart!$F$3),W2382/100,#N/A)</f>
        <v>3.8300000000000001E-2</v>
      </c>
    </row>
    <row r="2383" spans="1:33" x14ac:dyDescent="0.25">
      <c r="A2383">
        <v>1669213800</v>
      </c>
      <c r="B2383">
        <f>INDEX('Daily Data ADJ'!$1:$1048576,MATCH(Calc!$A2383,'Daily Data ADJ'!$A:$A,0),MATCH("SPY, CBOE BZX: Close",'Daily Data ADJ'!$1:$1,0))</f>
        <v>400.58012377</v>
      </c>
      <c r="C2383">
        <f>INDEX('Daily Data ADJ'!$1:$1048576,MATCH(Calc!$A2383,'Daily Data ADJ'!$A:$A,0),MATCH("EFFR, FRED: Close",'Daily Data ADJ'!$1:$1,0))</f>
        <v>3.83</v>
      </c>
      <c r="D2383">
        <f>INDEX('Daily Data ADJ'!$1:$1048576,MATCH(Calc!$A2383,'Daily Data ADJ'!$A:$A,1),MATCH("SOFR, FRED: Close",'Daily Data ADJ'!$1:$1,0))</f>
        <v>3.79</v>
      </c>
      <c r="E2383">
        <f>INDEX('Daily Data ADJ'!$1:$1048576,MATCH(Calc!$A2383,'Daily Data ADJ'!$A:$A,0),MATCH("UPRO, CBOE BZX: Close",'Daily Data ADJ'!$1:$1,0))</f>
        <v>38.52562039</v>
      </c>
      <c r="F2383">
        <f>INDEX('Daily Data ADJ'!$1:$1048576,MATCH(Calc!$A2383,'Daily Data ADJ'!$A:$A,0),MATCH("ES1!, CME_MINI: Close",'Daily Data ADJ'!$1:$1,0))</f>
        <v>4033</v>
      </c>
      <c r="G2383">
        <f>INDEX('Daily Data ADJ'!$1:$1048576,MATCH(Calc!$A2383,'Daily Data ADJ'!$A:$A,0),MATCH("ES2!, CME_MINI: Close",'Daily Data ADJ'!$1:$1,0))</f>
        <v>4067.25</v>
      </c>
      <c r="H2383">
        <f>INDEX('QUANDL MULTPL SP500_DIV_YIELD_M'!$A:$G,MATCH(Calc!$A2383,'QUANDL MULTPL SP500_DIV_YIELD_M'!$A:$A,1),MATCH('QUANDL MULTPL SP500_DIV_YIELD_M'!$E$1,'QUANDL MULTPL SP500_DIV_YIELD_M'!$A$1:$G$1,0))</f>
        <v>1.69</v>
      </c>
      <c r="I2383" s="5">
        <f t="shared" si="222"/>
        <v>5.130493367373376E-2</v>
      </c>
      <c r="J2383" s="1">
        <f>A2383/24/60/60+DATE(1970,1,1)</f>
        <v>44888.604166666672</v>
      </c>
      <c r="K2383" s="3">
        <f t="shared" si="225"/>
        <v>1</v>
      </c>
      <c r="L2383" s="6">
        <f>(1+Chart!$F$4)^(1/(365/K2383))-1</f>
        <v>6.6592785027408397E-5</v>
      </c>
      <c r="M2383" s="6">
        <f t="shared" si="226"/>
        <v>1.0297724789487539E-4</v>
      </c>
      <c r="N2383" s="6">
        <f t="shared" si="227"/>
        <v>1.3708387873978545E-4</v>
      </c>
      <c r="O2383">
        <f>O2382*(B2383/B2382)</f>
        <v>400.58012377000517</v>
      </c>
      <c r="P2383">
        <f t="shared" si="223"/>
        <v>2022</v>
      </c>
      <c r="Q2383" s="1">
        <f t="shared" si="224"/>
        <v>44888.604166666672</v>
      </c>
      <c r="R2383">
        <f>IF(B2384="",R2382,IF(Q2383&gt;=Chart!$F$2,E2383,0))</f>
        <v>38.52562039</v>
      </c>
      <c r="S2383">
        <f>IF(B2384="",S2382,IFERROR(IF(AND(R2383&gt;0,R2382=0),R2383,(1+(B2384/B2383-1)*Calc!$Z$1)*S2382),0))</f>
        <v>40.491868008114345</v>
      </c>
      <c r="T2383">
        <f>IF(B2384="",T2382,IFERROR(IF(AND(R2383&gt;0,R2382=0),R2383,(1+(B2384/B2383-1)*Calc!$Z$1-L2384)*T2382),0))</f>
        <v>38.674650320034544</v>
      </c>
      <c r="U2383">
        <f>IF(B2384="",U2382,IFERROR(IF(AND(R2383&gt;0,R2382=0),R2383,(1+(B2384/B2383-1)*Calc!$Z$1-M2384*2)*U2382),0))</f>
        <v>39.423687951896135</v>
      </c>
      <c r="V2383">
        <f>IF(B2384="",V2382,IFERROR(IF(AND(R2383&gt;0,R2382=0),R2383,(1+(B2384/B2383-1)*Calc!$Z$1-N2384*2)*V2382),0))</f>
        <v>38.182529813073963</v>
      </c>
      <c r="W2383">
        <f>IF(ISNUMBER(C2383),C2383,W2382)</f>
        <v>3.83</v>
      </c>
      <c r="Y2383" s="1">
        <f>IF(AND(Q2383&gt;=Chart!$F$2,Q2383&lt;=Chart!$F$3),Q2383,#N/A)</f>
        <v>44888.604166666672</v>
      </c>
      <c r="Z2383">
        <f>IF(AND(Q2383&gt;=Chart!$F$2,Q2383&lt;=Chart!$F$3),R2383,#N/A)</f>
        <v>38.52562039</v>
      </c>
      <c r="AA2383">
        <f>IF(AND(Q2383&gt;=Chart!$F$2,Q2383&lt;=Chart!$F$3),S2383,#N/A)</f>
        <v>40.491868008114345</v>
      </c>
      <c r="AB2383">
        <f>IF(AND(Q2383&gt;=Chart!$F$2,Q2383&lt;=Chart!$F$3),T2383,#N/A)</f>
        <v>38.674650320034544</v>
      </c>
      <c r="AC2383">
        <f>IF(AND(Q2383&gt;=Chart!$F$2,Q2383&lt;=Chart!$F$3),U2383,#N/A)</f>
        <v>39.423687951896135</v>
      </c>
      <c r="AD2383">
        <f>IF(AND(Q2383&gt;=Chart!$F$2,Q2383&lt;=Chart!$F$3),V2383,#N/A)</f>
        <v>38.182529813073963</v>
      </c>
      <c r="AE2383">
        <f>IF(AND(Q2383&gt;=Chart!$F$2,Q2383&lt;=Chart!$F$3),I2383,#N/A)</f>
        <v>5.130493367373376E-2</v>
      </c>
      <c r="AF2383">
        <f>IF(AND(Q2383&gt;=Chart!$F$2,Q2383&lt;=Chart!$F$3),H2383/100,#N/A)</f>
        <v>1.6899999999999998E-2</v>
      </c>
      <c r="AG2383">
        <f>IF(AND(Q2383&gt;=Chart!$F$2,Q2383&lt;=Chart!$F$3),W2383/100,#N/A)</f>
        <v>3.8300000000000001E-2</v>
      </c>
    </row>
    <row r="2384" spans="1:33" x14ac:dyDescent="0.25">
      <c r="A2384">
        <v>1669386600</v>
      </c>
      <c r="B2384">
        <f>INDEX('Daily Data ADJ'!$1:$1048576,MATCH(Calc!$A2384,'Daily Data ADJ'!$A:$A,0),MATCH("SPY, CBOE BZX: Close",'Daily Data ADJ'!$1:$1,0))</f>
        <v>400.49053524999999</v>
      </c>
      <c r="C2384">
        <f>INDEX('Daily Data ADJ'!$1:$1048576,MATCH(Calc!$A2384,'Daily Data ADJ'!$A:$A,0),MATCH("EFFR, FRED: Close",'Daily Data ADJ'!$1:$1,0))</f>
        <v>3.83</v>
      </c>
      <c r="D2384">
        <f>INDEX('Daily Data ADJ'!$1:$1048576,MATCH(Calc!$A2384,'Daily Data ADJ'!$A:$A,1),MATCH("SOFR, FRED: Close",'Daily Data ADJ'!$1:$1,0))</f>
        <v>3.8</v>
      </c>
      <c r="E2384">
        <f>INDEX('Daily Data ADJ'!$1:$1048576,MATCH(Calc!$A2384,'Daily Data ADJ'!$A:$A,0),MATCH("UPRO, CBOE BZX: Close",'Daily Data ADJ'!$1:$1,0))</f>
        <v>38.485780040000002</v>
      </c>
      <c r="F2384">
        <f>INDEX('Daily Data ADJ'!$1:$1048576,MATCH(Calc!$A2384,'Daily Data ADJ'!$A:$A,0),MATCH("ES1!, CME_MINI: Close",'Daily Data ADJ'!$1:$1,0))</f>
        <v>4032.5</v>
      </c>
      <c r="G2384">
        <f>INDEX('Daily Data ADJ'!$1:$1048576,MATCH(Calc!$A2384,'Daily Data ADJ'!$A:$A,0),MATCH("ES2!, CME_MINI: Close",'Daily Data ADJ'!$1:$1,0))</f>
        <v>4066.5</v>
      </c>
      <c r="H2384">
        <f>INDEX('QUANDL MULTPL SP500_DIV_YIELD_M'!$A:$G,MATCH(Calc!$A2384,'QUANDL MULTPL SP500_DIV_YIELD_M'!$A:$A,1),MATCH('QUANDL MULTPL SP500_DIV_YIELD_M'!$E$1,'QUANDL MULTPL SP500_DIV_YIELD_M'!$A$1:$G$1,0))</f>
        <v>1.69</v>
      </c>
      <c r="I2384" s="5">
        <f t="shared" si="222"/>
        <v>5.1054919635611679E-2</v>
      </c>
      <c r="J2384" s="1">
        <f>A2384/24/60/60+DATE(1970,1,1)</f>
        <v>44890.604166666672</v>
      </c>
      <c r="K2384" s="3">
        <f t="shared" si="225"/>
        <v>2</v>
      </c>
      <c r="L2384" s="6">
        <f>(1+Chart!$F$4)^(1/(365/K2384))-1</f>
        <v>1.3319000465394915E-4</v>
      </c>
      <c r="M2384" s="6">
        <f t="shared" si="226"/>
        <v>2.0596510010340019E-4</v>
      </c>
      <c r="N2384" s="6">
        <f t="shared" si="227"/>
        <v>2.7288295278427022E-4</v>
      </c>
      <c r="O2384">
        <f>O2383*(B2384/B2383)</f>
        <v>400.49053525000517</v>
      </c>
      <c r="P2384">
        <f t="shared" si="223"/>
        <v>2022</v>
      </c>
      <c r="Q2384" s="1">
        <f t="shared" si="224"/>
        <v>44890.604166666672</v>
      </c>
      <c r="R2384">
        <f>IF(B2385="",R2383,IF(Q2384&gt;=Chart!$F$2,E2384,0))</f>
        <v>38.485780040000002</v>
      </c>
      <c r="S2384">
        <f>IF(B2385="",S2383,IFERROR(IF(AND(R2384&gt;0,R2383=0),R2384,(1+(B2385/B2384-1)*Calc!$Z$1)*S2383),0))</f>
        <v>38.553475698323922</v>
      </c>
      <c r="T2384">
        <f>IF(B2385="",T2383,IFERROR(IF(AND(R2384&gt;0,R2383=0),R2384,(1+(B2385/B2384-1)*Calc!$Z$1-L2385)*T2383),0))</f>
        <v>36.81552343923137</v>
      </c>
      <c r="U2384">
        <f>IF(B2385="",U2383,IFERROR(IF(AND(R2384&gt;0,R2383=0),R2384,(1+(B2385/B2384-1)*Calc!$Z$1-M2385*2)*U2383),0))</f>
        <v>37.512069684624038</v>
      </c>
      <c r="V2384">
        <f>IF(B2385="",V2383,IFERROR(IF(AND(R2384&gt;0,R2383=0),R2384,(1+(B2385/B2384-1)*Calc!$Z$1-N2385*2)*V2383),0))</f>
        <v>36.323566932406358</v>
      </c>
      <c r="W2384">
        <f>IF(ISNUMBER(C2384),C2384,W2383)</f>
        <v>3.83</v>
      </c>
      <c r="Y2384" s="1">
        <f>IF(AND(Q2384&gt;=Chart!$F$2,Q2384&lt;=Chart!$F$3),Q2384,#N/A)</f>
        <v>44890.604166666672</v>
      </c>
      <c r="Z2384">
        <f>IF(AND(Q2384&gt;=Chart!$F$2,Q2384&lt;=Chart!$F$3),R2384,#N/A)</f>
        <v>38.485780040000002</v>
      </c>
      <c r="AA2384">
        <f>IF(AND(Q2384&gt;=Chart!$F$2,Q2384&lt;=Chart!$F$3),S2384,#N/A)</f>
        <v>38.553475698323922</v>
      </c>
      <c r="AB2384">
        <f>IF(AND(Q2384&gt;=Chart!$F$2,Q2384&lt;=Chart!$F$3),T2384,#N/A)</f>
        <v>36.81552343923137</v>
      </c>
      <c r="AC2384">
        <f>IF(AND(Q2384&gt;=Chart!$F$2,Q2384&lt;=Chart!$F$3),U2384,#N/A)</f>
        <v>37.512069684624038</v>
      </c>
      <c r="AD2384">
        <f>IF(AND(Q2384&gt;=Chart!$F$2,Q2384&lt;=Chart!$F$3),V2384,#N/A)</f>
        <v>36.323566932406358</v>
      </c>
      <c r="AE2384">
        <f>IF(AND(Q2384&gt;=Chart!$F$2,Q2384&lt;=Chart!$F$3),I2384,#N/A)</f>
        <v>5.1054919635611679E-2</v>
      </c>
      <c r="AF2384">
        <f>IF(AND(Q2384&gt;=Chart!$F$2,Q2384&lt;=Chart!$F$3),H2384/100,#N/A)</f>
        <v>1.6899999999999998E-2</v>
      </c>
      <c r="AG2384">
        <f>IF(AND(Q2384&gt;=Chart!$F$2,Q2384&lt;=Chart!$F$3),W2384/100,#N/A)</f>
        <v>3.8300000000000001E-2</v>
      </c>
    </row>
    <row r="2385" spans="1:33" x14ac:dyDescent="0.25">
      <c r="A2385">
        <v>1669645800</v>
      </c>
      <c r="B2385">
        <f>INDEX('Daily Data ADJ'!$1:$1048576,MATCH(Calc!$A2385,'Daily Data ADJ'!$A:$A,0),MATCH("SPY, CBOE BZX: Close",'Daily Data ADJ'!$1:$1,0))</f>
        <v>394.09988767999999</v>
      </c>
      <c r="C2385">
        <f>INDEX('Daily Data ADJ'!$1:$1048576,MATCH(Calc!$A2385,'Daily Data ADJ'!$A:$A,0),MATCH("EFFR, FRED: Close",'Daily Data ADJ'!$1:$1,0))</f>
        <v>3.83</v>
      </c>
      <c r="D2385">
        <f>INDEX('Daily Data ADJ'!$1:$1048576,MATCH(Calc!$A2385,'Daily Data ADJ'!$A:$A,1),MATCH("SOFR, FRED: Close",'Daily Data ADJ'!$1:$1,0))</f>
        <v>3.8</v>
      </c>
      <c r="E2385">
        <f>INDEX('Daily Data ADJ'!$1:$1048576,MATCH(Calc!$A2385,'Daily Data ADJ'!$A:$A,0),MATCH("UPRO, CBOE BZX: Close",'Daily Data ADJ'!$1:$1,0))</f>
        <v>36.67304403</v>
      </c>
      <c r="F2385">
        <f>INDEX('Daily Data ADJ'!$1:$1048576,MATCH(Calc!$A2385,'Daily Data ADJ'!$A:$A,0),MATCH("ES1!, CME_MINI: Close",'Daily Data ADJ'!$1:$1,0))</f>
        <v>3970.25</v>
      </c>
      <c r="G2385">
        <f>INDEX('Daily Data ADJ'!$1:$1048576,MATCH(Calc!$A2385,'Daily Data ADJ'!$A:$A,0),MATCH("ES2!, CME_MINI: Close",'Daily Data ADJ'!$1:$1,0))</f>
        <v>4003.5</v>
      </c>
      <c r="H2385">
        <f>INDEX('QUANDL MULTPL SP500_DIV_YIELD_M'!$A:$G,MATCH(Calc!$A2385,'QUANDL MULTPL SP500_DIV_YIELD_M'!$A:$A,1),MATCH('QUANDL MULTPL SP500_DIV_YIELD_M'!$E$1,'QUANDL MULTPL SP500_DIV_YIELD_M'!$A$1:$G$1,0))</f>
        <v>1.69</v>
      </c>
      <c r="I2385" s="5">
        <f t="shared" si="222"/>
        <v>5.0822326771064213E-2</v>
      </c>
      <c r="J2385" s="1">
        <f>A2385/24/60/60+DATE(1970,1,1)</f>
        <v>44893.604166666672</v>
      </c>
      <c r="K2385" s="3">
        <f t="shared" si="225"/>
        <v>3</v>
      </c>
      <c r="L2385" s="6">
        <f>(1+Chart!$F$4)^(1/(365/K2385))-1</f>
        <v>1.9979165917494157E-4</v>
      </c>
      <c r="M2385" s="6">
        <f t="shared" si="226"/>
        <v>3.0896355771758977E-4</v>
      </c>
      <c r="N2385" s="6">
        <f t="shared" si="227"/>
        <v>4.0753254765490965E-4</v>
      </c>
      <c r="O2385">
        <f>O2384*(B2385/B2384)</f>
        <v>394.09988768000511</v>
      </c>
      <c r="P2385">
        <f t="shared" si="223"/>
        <v>2022</v>
      </c>
      <c r="Q2385" s="1">
        <f t="shared" si="224"/>
        <v>44893.604166666672</v>
      </c>
      <c r="R2385">
        <f>IF(B2386="",R2384,IF(Q2385&gt;=Chart!$F$2,E2385,0))</f>
        <v>36.67304403</v>
      </c>
      <c r="S2385">
        <f>IF(B2386="",S2384,IFERROR(IF(AND(R2385&gt;0,R2384=0),R2385,(1+(B2386/B2385-1)*Calc!$Z$1)*S2384),0))</f>
        <v>38.354821735414106</v>
      </c>
      <c r="T2385">
        <f>IF(B2386="",T2384,IFERROR(IF(AND(R2385&gt;0,R2384=0),R2385,(1+(B2386/B2385-1)*Calc!$Z$1-L2386)*T2384),0))</f>
        <v>36.623372950737497</v>
      </c>
      <c r="U2385">
        <f>IF(B2386="",U2384,IFERROR(IF(AND(R2385&gt;0,R2384=0),R2385,(1+(B2386/B2385-1)*Calc!$Z$1-M2386*2)*U2384),0))</f>
        <v>37.311055980731048</v>
      </c>
      <c r="V2385">
        <f>IF(B2386="",V2384,IFERROR(IF(AND(R2385&gt;0,R2384=0),R2385,(1+(B2386/B2385-1)*Calc!$Z$1-N2386*2)*V2384),0))</f>
        <v>36.126571115367646</v>
      </c>
      <c r="W2385">
        <f>IF(ISNUMBER(C2385),C2385,W2384)</f>
        <v>3.83</v>
      </c>
      <c r="Y2385" s="1">
        <f>IF(AND(Q2385&gt;=Chart!$F$2,Q2385&lt;=Chart!$F$3),Q2385,#N/A)</f>
        <v>44893.604166666672</v>
      </c>
      <c r="Z2385">
        <f>IF(AND(Q2385&gt;=Chart!$F$2,Q2385&lt;=Chart!$F$3),R2385,#N/A)</f>
        <v>36.67304403</v>
      </c>
      <c r="AA2385">
        <f>IF(AND(Q2385&gt;=Chart!$F$2,Q2385&lt;=Chart!$F$3),S2385,#N/A)</f>
        <v>38.354821735414106</v>
      </c>
      <c r="AB2385">
        <f>IF(AND(Q2385&gt;=Chart!$F$2,Q2385&lt;=Chart!$F$3),T2385,#N/A)</f>
        <v>36.623372950737497</v>
      </c>
      <c r="AC2385">
        <f>IF(AND(Q2385&gt;=Chart!$F$2,Q2385&lt;=Chart!$F$3),U2385,#N/A)</f>
        <v>37.311055980731048</v>
      </c>
      <c r="AD2385">
        <f>IF(AND(Q2385&gt;=Chart!$F$2,Q2385&lt;=Chart!$F$3),V2385,#N/A)</f>
        <v>36.126571115367646</v>
      </c>
      <c r="AE2385">
        <f>IF(AND(Q2385&gt;=Chart!$F$2,Q2385&lt;=Chart!$F$3),I2385,#N/A)</f>
        <v>5.0822326771064213E-2</v>
      </c>
      <c r="AF2385">
        <f>IF(AND(Q2385&gt;=Chart!$F$2,Q2385&lt;=Chart!$F$3),H2385/100,#N/A)</f>
        <v>1.6899999999999998E-2</v>
      </c>
      <c r="AG2385">
        <f>IF(AND(Q2385&gt;=Chart!$F$2,Q2385&lt;=Chart!$F$3),W2385/100,#N/A)</f>
        <v>3.8300000000000001E-2</v>
      </c>
    </row>
    <row r="2386" spans="1:33" x14ac:dyDescent="0.25">
      <c r="A2386">
        <v>1669732200</v>
      </c>
      <c r="B2386">
        <f>INDEX('Daily Data ADJ'!$1:$1048576,MATCH(Calc!$A2386,'Daily Data ADJ'!$A:$A,0),MATCH("SPY, CBOE BZX: Close",'Daily Data ADJ'!$1:$1,0))</f>
        <v>393.42299666000002</v>
      </c>
      <c r="C2386">
        <f>INDEX('Daily Data ADJ'!$1:$1048576,MATCH(Calc!$A2386,'Daily Data ADJ'!$A:$A,0),MATCH("EFFR, FRED: Close",'Daily Data ADJ'!$1:$1,0))</f>
        <v>3.83</v>
      </c>
      <c r="D2386">
        <f>INDEX('Daily Data ADJ'!$1:$1048576,MATCH(Calc!$A2386,'Daily Data ADJ'!$A:$A,1),MATCH("SOFR, FRED: Close",'Daily Data ADJ'!$1:$1,0))</f>
        <v>3.81</v>
      </c>
      <c r="E2386">
        <f>INDEX('Daily Data ADJ'!$1:$1048576,MATCH(Calc!$A2386,'Daily Data ADJ'!$A:$A,0),MATCH("UPRO, CBOE BZX: Close",'Daily Data ADJ'!$1:$1,0))</f>
        <v>36.434001909999999</v>
      </c>
      <c r="F2386">
        <f>INDEX('Daily Data ADJ'!$1:$1048576,MATCH(Calc!$A2386,'Daily Data ADJ'!$A:$A,0),MATCH("ES1!, CME_MINI: Close",'Daily Data ADJ'!$1:$1,0))</f>
        <v>3962</v>
      </c>
      <c r="G2386">
        <f>INDEX('Daily Data ADJ'!$1:$1048576,MATCH(Calc!$A2386,'Daily Data ADJ'!$A:$A,0),MATCH("ES2!, CME_MINI: Close",'Daily Data ADJ'!$1:$1,0))</f>
        <v>3995</v>
      </c>
      <c r="H2386">
        <f>INDEX('QUANDL MULTPL SP500_DIV_YIELD_M'!$A:$G,MATCH(Calc!$A2386,'QUANDL MULTPL SP500_DIV_YIELD_M'!$A:$A,1),MATCH('QUANDL MULTPL SP500_DIV_YIELD_M'!$E$1,'QUANDL MULTPL SP500_DIV_YIELD_M'!$A$1:$G$1,0))</f>
        <v>1.69</v>
      </c>
      <c r="I2386" s="5">
        <f t="shared" si="222"/>
        <v>5.0635069048475895E-2</v>
      </c>
      <c r="J2386" s="1">
        <f>A2386/24/60/60+DATE(1970,1,1)</f>
        <v>44894.604166666672</v>
      </c>
      <c r="K2386" s="3">
        <f t="shared" si="225"/>
        <v>1</v>
      </c>
      <c r="L2386" s="6">
        <f>(1+Chart!$F$4)^(1/(365/K2386))-1</f>
        <v>6.6592785027408397E-5</v>
      </c>
      <c r="M2386" s="6">
        <f t="shared" si="226"/>
        <v>1.0297724789487539E-4</v>
      </c>
      <c r="N2386" s="6">
        <f t="shared" si="227"/>
        <v>1.3533740111570935E-4</v>
      </c>
      <c r="O2386">
        <f>O2385*(B2386/B2385)</f>
        <v>393.42299666000514</v>
      </c>
      <c r="P2386">
        <f t="shared" si="223"/>
        <v>2022</v>
      </c>
      <c r="Q2386" s="1">
        <f t="shared" si="224"/>
        <v>44894.604166666672</v>
      </c>
      <c r="R2386">
        <f>IF(B2387="",R2385,IF(Q2386&gt;=Chart!$F$2,E2386,0))</f>
        <v>36.434001909999999</v>
      </c>
      <c r="S2386">
        <f>IF(B2387="",S2385,IFERROR(IF(AND(R2386&gt;0,R2385=0),R2386,(1+(B2387/B2386-1)*Calc!$Z$1)*S2385),0))</f>
        <v>41.979426628621283</v>
      </c>
      <c r="T2386">
        <f>IF(B2387="",T2385,IFERROR(IF(AND(R2386&gt;0,R2385=0),R2386,(1+(B2387/B2386-1)*Calc!$Z$1-L2387)*T2385),0))</f>
        <v>40.081913730015849</v>
      </c>
      <c r="U2386">
        <f>IF(B2387="",U2385,IFERROR(IF(AND(R2386&gt;0,R2385=0),R2386,(1+(B2387/B2386-1)*Calc!$Z$1-M2387*2)*U2385),0))</f>
        <v>40.829338610096194</v>
      </c>
      <c r="V2386">
        <f>IF(B2387="",V2385,IFERROR(IF(AND(R2386&gt;0,R2385=0),R2386,(1+(B2387/B2386-1)*Calc!$Z$1-N2387*2)*V2385),0))</f>
        <v>39.530822181147919</v>
      </c>
      <c r="W2386">
        <f>IF(ISNUMBER(C2386),C2386,W2385)</f>
        <v>3.83</v>
      </c>
      <c r="Y2386" s="1">
        <f>IF(AND(Q2386&gt;=Chart!$F$2,Q2386&lt;=Chart!$F$3),Q2386,#N/A)</f>
        <v>44894.604166666672</v>
      </c>
      <c r="Z2386">
        <f>IF(AND(Q2386&gt;=Chart!$F$2,Q2386&lt;=Chart!$F$3),R2386,#N/A)</f>
        <v>36.434001909999999</v>
      </c>
      <c r="AA2386">
        <f>IF(AND(Q2386&gt;=Chart!$F$2,Q2386&lt;=Chart!$F$3),S2386,#N/A)</f>
        <v>41.979426628621283</v>
      </c>
      <c r="AB2386">
        <f>IF(AND(Q2386&gt;=Chart!$F$2,Q2386&lt;=Chart!$F$3),T2386,#N/A)</f>
        <v>40.081913730015849</v>
      </c>
      <c r="AC2386">
        <f>IF(AND(Q2386&gt;=Chart!$F$2,Q2386&lt;=Chart!$F$3),U2386,#N/A)</f>
        <v>40.829338610096194</v>
      </c>
      <c r="AD2386">
        <f>IF(AND(Q2386&gt;=Chart!$F$2,Q2386&lt;=Chart!$F$3),V2386,#N/A)</f>
        <v>39.530822181147919</v>
      </c>
      <c r="AE2386">
        <f>IF(AND(Q2386&gt;=Chart!$F$2,Q2386&lt;=Chart!$F$3),I2386,#N/A)</f>
        <v>5.0635069048475895E-2</v>
      </c>
      <c r="AF2386">
        <f>IF(AND(Q2386&gt;=Chart!$F$2,Q2386&lt;=Chart!$F$3),H2386/100,#N/A)</f>
        <v>1.6899999999999998E-2</v>
      </c>
      <c r="AG2386">
        <f>IF(AND(Q2386&gt;=Chart!$F$2,Q2386&lt;=Chart!$F$3),W2386/100,#N/A)</f>
        <v>3.8300000000000001E-2</v>
      </c>
    </row>
    <row r="2387" spans="1:33" x14ac:dyDescent="0.25">
      <c r="A2387">
        <v>1669818600</v>
      </c>
      <c r="B2387">
        <f>INDEX('Daily Data ADJ'!$1:$1048576,MATCH(Calc!$A2387,'Daily Data ADJ'!$A:$A,0),MATCH("SPY, CBOE BZX: Close",'Daily Data ADJ'!$1:$1,0))</f>
        <v>405.81607488999998</v>
      </c>
      <c r="C2387">
        <f>INDEX('Daily Data ADJ'!$1:$1048576,MATCH(Calc!$A2387,'Daily Data ADJ'!$A:$A,0),MATCH("EFFR, FRED: Close",'Daily Data ADJ'!$1:$1,0))</f>
        <v>3.83</v>
      </c>
      <c r="D2387">
        <f>INDEX('Daily Data ADJ'!$1:$1048576,MATCH(Calc!$A2387,'Daily Data ADJ'!$A:$A,1),MATCH("SOFR, FRED: Close",'Daily Data ADJ'!$1:$1,0))</f>
        <v>3.82</v>
      </c>
      <c r="E2387">
        <f>INDEX('Daily Data ADJ'!$1:$1048576,MATCH(Calc!$A2387,'Daily Data ADJ'!$A:$A,0),MATCH("UPRO, CBOE BZX: Close",'Daily Data ADJ'!$1:$1,0))</f>
        <v>39.830391919999997</v>
      </c>
      <c r="F2387">
        <f>INDEX('Daily Data ADJ'!$1:$1048576,MATCH(Calc!$A2387,'Daily Data ADJ'!$A:$A,0),MATCH("ES1!, CME_MINI: Close",'Daily Data ADJ'!$1:$1,0))</f>
        <v>4081.25</v>
      </c>
      <c r="G2387">
        <f>INDEX('Daily Data ADJ'!$1:$1048576,MATCH(Calc!$A2387,'Daily Data ADJ'!$A:$A,0),MATCH("ES2!, CME_MINI: Close",'Daily Data ADJ'!$1:$1,0))</f>
        <v>4115.25</v>
      </c>
      <c r="H2387">
        <f>INDEX('QUANDL MULTPL SP500_DIV_YIELD_M'!$A:$G,MATCH(Calc!$A2387,'QUANDL MULTPL SP500_DIV_YIELD_M'!$A:$A,1),MATCH('QUANDL MULTPL SP500_DIV_YIELD_M'!$E$1,'QUANDL MULTPL SP500_DIV_YIELD_M'!$A$1:$G$1,0))</f>
        <v>1.69</v>
      </c>
      <c r="I2387" s="5">
        <f t="shared" si="222"/>
        <v>5.0641853021526545E-2</v>
      </c>
      <c r="J2387" s="1">
        <f>A2387/24/60/60+DATE(1970,1,1)</f>
        <v>44895.604166666672</v>
      </c>
      <c r="K2387" s="3">
        <f t="shared" si="225"/>
        <v>1</v>
      </c>
      <c r="L2387" s="6">
        <f>(1+Chart!$F$4)^(1/(365/K2387))-1</f>
        <v>6.6592785027408397E-5</v>
      </c>
      <c r="M2387" s="6">
        <f t="shared" si="226"/>
        <v>1.0297724789487539E-4</v>
      </c>
      <c r="N2387" s="6">
        <f t="shared" si="227"/>
        <v>1.3535509392248457E-4</v>
      </c>
      <c r="O2387">
        <f>O2386*(B2387/B2386)</f>
        <v>405.81607489000527</v>
      </c>
      <c r="P2387">
        <f t="shared" si="223"/>
        <v>2022</v>
      </c>
      <c r="Q2387" s="1">
        <f t="shared" si="224"/>
        <v>44895.604166666672</v>
      </c>
      <c r="R2387">
        <f>IF(B2388="",R2386,IF(Q2387&gt;=Chart!$F$2,E2387,0))</f>
        <v>39.830391919999997</v>
      </c>
      <c r="S2387">
        <f>IF(B2388="",S2386,IFERROR(IF(AND(R2387&gt;0,R2386=0),R2387,(1+(B2388/B2387-1)*Calc!$Z$1)*S2386),0))</f>
        <v>41.886752266789074</v>
      </c>
      <c r="T2387">
        <f>IF(B2388="",T2386,IFERROR(IF(AND(R2387&gt;0,R2386=0),R2387,(1+(B2388/B2387-1)*Calc!$Z$1-L2388)*T2386),0))</f>
        <v>39.990759177592913</v>
      </c>
      <c r="U2387">
        <f>IF(B2388="",U2386,IFERROR(IF(AND(R2387&gt;0,R2386=0),R2387,(1+(B2388/B2387-1)*Calc!$Z$1-M2388*2)*U2386),0))</f>
        <v>40.730794212605993</v>
      </c>
      <c r="V2387">
        <f>IF(B2388="",V2386,IFERROR(IF(AND(R2387&gt;0,R2386=0),R2387,(1+(B2388/B2387-1)*Calc!$Z$1-N2388*2)*V2386),0))</f>
        <v>39.433090349039354</v>
      </c>
      <c r="W2387">
        <f>IF(ISNUMBER(C2387),C2387,W2386)</f>
        <v>3.83</v>
      </c>
      <c r="Y2387" s="1">
        <f>IF(AND(Q2387&gt;=Chart!$F$2,Q2387&lt;=Chart!$F$3),Q2387,#N/A)</f>
        <v>44895.604166666672</v>
      </c>
      <c r="Z2387">
        <f>IF(AND(Q2387&gt;=Chart!$F$2,Q2387&lt;=Chart!$F$3),R2387,#N/A)</f>
        <v>39.830391919999997</v>
      </c>
      <c r="AA2387">
        <f>IF(AND(Q2387&gt;=Chart!$F$2,Q2387&lt;=Chart!$F$3),S2387,#N/A)</f>
        <v>41.886752266789074</v>
      </c>
      <c r="AB2387">
        <f>IF(AND(Q2387&gt;=Chart!$F$2,Q2387&lt;=Chart!$F$3),T2387,#N/A)</f>
        <v>39.990759177592913</v>
      </c>
      <c r="AC2387">
        <f>IF(AND(Q2387&gt;=Chart!$F$2,Q2387&lt;=Chart!$F$3),U2387,#N/A)</f>
        <v>40.730794212605993</v>
      </c>
      <c r="AD2387">
        <f>IF(AND(Q2387&gt;=Chart!$F$2,Q2387&lt;=Chart!$F$3),V2387,#N/A)</f>
        <v>39.433090349039354</v>
      </c>
      <c r="AE2387">
        <f>IF(AND(Q2387&gt;=Chart!$F$2,Q2387&lt;=Chart!$F$3),I2387,#N/A)</f>
        <v>5.0641853021526545E-2</v>
      </c>
      <c r="AF2387">
        <f>IF(AND(Q2387&gt;=Chart!$F$2,Q2387&lt;=Chart!$F$3),H2387/100,#N/A)</f>
        <v>1.6899999999999998E-2</v>
      </c>
      <c r="AG2387">
        <f>IF(AND(Q2387&gt;=Chart!$F$2,Q2387&lt;=Chart!$F$3),W2387/100,#N/A)</f>
        <v>3.8300000000000001E-2</v>
      </c>
    </row>
    <row r="2388" spans="1:33" x14ac:dyDescent="0.25">
      <c r="A2388">
        <v>1669905000</v>
      </c>
      <c r="B2388">
        <f>INDEX('Daily Data ADJ'!$1:$1048576,MATCH(Calc!$A2388,'Daily Data ADJ'!$A:$A,0),MATCH("SPY, CBOE BZX: Close",'Daily Data ADJ'!$1:$1,0))</f>
        <v>405.51744650000001</v>
      </c>
      <c r="C2388">
        <f>INDEX('Daily Data ADJ'!$1:$1048576,MATCH(Calc!$A2388,'Daily Data ADJ'!$A:$A,0),MATCH("EFFR, FRED: Close",'Daily Data ADJ'!$1:$1,0))</f>
        <v>3.83</v>
      </c>
      <c r="D2388">
        <f>INDEX('Daily Data ADJ'!$1:$1048576,MATCH(Calc!$A2388,'Daily Data ADJ'!$A:$A,1),MATCH("SOFR, FRED: Close",'Daily Data ADJ'!$1:$1,0))</f>
        <v>3.82</v>
      </c>
      <c r="E2388">
        <f>INDEX('Daily Data ADJ'!$1:$1048576,MATCH(Calc!$A2388,'Daily Data ADJ'!$A:$A,0),MATCH("UPRO, CBOE BZX: Close",'Daily Data ADJ'!$1:$1,0))</f>
        <v>39.770631389999998</v>
      </c>
      <c r="F2388">
        <f>INDEX('Daily Data ADJ'!$1:$1048576,MATCH(Calc!$A2388,'Daily Data ADJ'!$A:$A,0),MATCH("ES1!, CME_MINI: Close",'Daily Data ADJ'!$1:$1,0))</f>
        <v>4081.75</v>
      </c>
      <c r="G2388">
        <f>INDEX('Daily Data ADJ'!$1:$1048576,MATCH(Calc!$A2388,'Daily Data ADJ'!$A:$A,0),MATCH("ES2!, CME_MINI: Close",'Daily Data ADJ'!$1:$1,0))</f>
        <v>4115.5</v>
      </c>
      <c r="H2388">
        <f>INDEX('QUANDL MULTPL SP500_DIV_YIELD_M'!$A:$G,MATCH(Calc!$A2388,'QUANDL MULTPL SP500_DIV_YIELD_M'!$A:$A,1),MATCH('QUANDL MULTPL SP500_DIV_YIELD_M'!$E$1,'QUANDL MULTPL SP500_DIV_YIELD_M'!$A$1:$G$1,0))</f>
        <v>1.6</v>
      </c>
      <c r="I2388" s="5">
        <f t="shared" si="222"/>
        <v>4.9486524783643779E-2</v>
      </c>
      <c r="J2388" s="1">
        <f>A2388/24/60/60+DATE(1970,1,1)</f>
        <v>44896.604166666672</v>
      </c>
      <c r="K2388" s="3">
        <f t="shared" si="225"/>
        <v>1</v>
      </c>
      <c r="L2388" s="6">
        <f>(1+Chart!$F$4)^(1/(365/K2388))-1</f>
        <v>6.6592785027408397E-5</v>
      </c>
      <c r="M2388" s="6">
        <f t="shared" si="226"/>
        <v>1.0297724789487539E-4</v>
      </c>
      <c r="N2388" s="6">
        <f t="shared" si="227"/>
        <v>1.3234031933806456E-4</v>
      </c>
      <c r="O2388">
        <f>O2387*(B2388/B2387)</f>
        <v>405.51744650000529</v>
      </c>
      <c r="P2388">
        <f t="shared" si="223"/>
        <v>2022</v>
      </c>
      <c r="Q2388" s="1">
        <f t="shared" si="224"/>
        <v>44896.604166666672</v>
      </c>
      <c r="R2388">
        <f>IF(B2389="",R2387,IF(Q2388&gt;=Chart!$F$2,E2388,0))</f>
        <v>39.770631389999998</v>
      </c>
      <c r="S2388">
        <f>IF(B2389="",S2387,IFERROR(IF(AND(R2388&gt;0,R2387=0),R2388,(1+(B2389/B2388-1)*Calc!$Z$1)*S2387),0))</f>
        <v>41.741776274007108</v>
      </c>
      <c r="T2388">
        <f>IF(B2389="",T2387,IFERROR(IF(AND(R2388&gt;0,R2387=0),R2388,(1+(B2389/B2388-1)*Calc!$Z$1-L2389)*T2387),0))</f>
        <v>39.849682389880478</v>
      </c>
      <c r="U2388">
        <f>IF(B2389="",U2387,IFERROR(IF(AND(R2388&gt;0,R2387=0),R2388,(1+(B2389/B2388-1)*Calc!$Z$1-M2389*2)*U2387),0))</f>
        <v>40.58143046447983</v>
      </c>
      <c r="V2388">
        <f>IF(B2389="",V2387,IFERROR(IF(AND(R2388&gt;0,R2387=0),R2388,(1+(B2389/B2388-1)*Calc!$Z$1-N2389*2)*V2387),0))</f>
        <v>39.286210736164513</v>
      </c>
      <c r="W2388">
        <f>IF(ISNUMBER(C2388),C2388,W2387)</f>
        <v>3.83</v>
      </c>
      <c r="Y2388" s="1">
        <f>IF(AND(Q2388&gt;=Chart!$F$2,Q2388&lt;=Chart!$F$3),Q2388,#N/A)</f>
        <v>44896.604166666672</v>
      </c>
      <c r="Z2388">
        <f>IF(AND(Q2388&gt;=Chart!$F$2,Q2388&lt;=Chart!$F$3),R2388,#N/A)</f>
        <v>39.770631389999998</v>
      </c>
      <c r="AA2388">
        <f>IF(AND(Q2388&gt;=Chart!$F$2,Q2388&lt;=Chart!$F$3),S2388,#N/A)</f>
        <v>41.741776274007108</v>
      </c>
      <c r="AB2388">
        <f>IF(AND(Q2388&gt;=Chart!$F$2,Q2388&lt;=Chart!$F$3),T2388,#N/A)</f>
        <v>39.849682389880478</v>
      </c>
      <c r="AC2388">
        <f>IF(AND(Q2388&gt;=Chart!$F$2,Q2388&lt;=Chart!$F$3),U2388,#N/A)</f>
        <v>40.58143046447983</v>
      </c>
      <c r="AD2388">
        <f>IF(AND(Q2388&gt;=Chart!$F$2,Q2388&lt;=Chart!$F$3),V2388,#N/A)</f>
        <v>39.286210736164513</v>
      </c>
      <c r="AE2388">
        <f>IF(AND(Q2388&gt;=Chart!$F$2,Q2388&lt;=Chart!$F$3),I2388,#N/A)</f>
        <v>4.9486524783643779E-2</v>
      </c>
      <c r="AF2388">
        <f>IF(AND(Q2388&gt;=Chart!$F$2,Q2388&lt;=Chart!$F$3),H2388/100,#N/A)</f>
        <v>1.6E-2</v>
      </c>
      <c r="AG2388">
        <f>IF(AND(Q2388&gt;=Chart!$F$2,Q2388&lt;=Chart!$F$3),W2388/100,#N/A)</f>
        <v>3.8300000000000001E-2</v>
      </c>
    </row>
    <row r="2389" spans="1:33" x14ac:dyDescent="0.25">
      <c r="A2389">
        <v>1669991400</v>
      </c>
      <c r="B2389">
        <f>INDEX('Daily Data ADJ'!$1:$1048576,MATCH(Calc!$A2389,'Daily Data ADJ'!$A:$A,0),MATCH("SPY, CBOE BZX: Close",'Daily Data ADJ'!$1:$1,0))</f>
        <v>405.04959536000001</v>
      </c>
      <c r="C2389">
        <f>INDEX('Daily Data ADJ'!$1:$1048576,MATCH(Calc!$A2389,'Daily Data ADJ'!$A:$A,0),MATCH("EFFR, FRED: Close",'Daily Data ADJ'!$1:$1,0))</f>
        <v>3.83</v>
      </c>
      <c r="D2389">
        <f>INDEX('Daily Data ADJ'!$1:$1048576,MATCH(Calc!$A2389,'Daily Data ADJ'!$A:$A,1),MATCH("SOFR, FRED: Close",'Daily Data ADJ'!$1:$1,0))</f>
        <v>3.81</v>
      </c>
      <c r="E2389">
        <f>INDEX('Daily Data ADJ'!$1:$1048576,MATCH(Calc!$A2389,'Daily Data ADJ'!$A:$A,0),MATCH("UPRO, CBOE BZX: Close",'Daily Data ADJ'!$1:$1,0))</f>
        <v>39.601309899999997</v>
      </c>
      <c r="F2389">
        <f>INDEX('Daily Data ADJ'!$1:$1048576,MATCH(Calc!$A2389,'Daily Data ADJ'!$A:$A,0),MATCH("ES1!, CME_MINI: Close",'Daily Data ADJ'!$1:$1,0))</f>
        <v>4075.5</v>
      </c>
      <c r="G2389">
        <f>INDEX('Daily Data ADJ'!$1:$1048576,MATCH(Calc!$A2389,'Daily Data ADJ'!$A:$A,0),MATCH("ES2!, CME_MINI: Close",'Daily Data ADJ'!$1:$1,0))</f>
        <v>4109</v>
      </c>
      <c r="H2389">
        <f>INDEX('QUANDL MULTPL SP500_DIV_YIELD_M'!$A:$G,MATCH(Calc!$A2389,'QUANDL MULTPL SP500_DIV_YIELD_M'!$A:$A,1),MATCH('QUANDL MULTPL SP500_DIV_YIELD_M'!$E$1,'QUANDL MULTPL SP500_DIV_YIELD_M'!$A$1:$G$1,0))</f>
        <v>1.6</v>
      </c>
      <c r="I2389" s="5">
        <f t="shared" si="222"/>
        <v>4.9287023029447971E-2</v>
      </c>
      <c r="J2389" s="1">
        <f>A2389/24/60/60+DATE(1970,1,1)</f>
        <v>44897.604166666672</v>
      </c>
      <c r="K2389" s="3">
        <f t="shared" si="225"/>
        <v>1</v>
      </c>
      <c r="L2389" s="6">
        <f>(1+Chart!$F$4)^(1/(365/K2389))-1</f>
        <v>6.6592785027408397E-5</v>
      </c>
      <c r="M2389" s="6">
        <f t="shared" si="226"/>
        <v>1.0297724789487539E-4</v>
      </c>
      <c r="N2389" s="6">
        <f t="shared" si="227"/>
        <v>1.3181939382600483E-4</v>
      </c>
      <c r="O2389">
        <f>O2388*(B2389/B2388)</f>
        <v>405.0495953600053</v>
      </c>
      <c r="P2389">
        <f t="shared" si="223"/>
        <v>2022</v>
      </c>
      <c r="Q2389" s="1">
        <f t="shared" si="224"/>
        <v>44897.604166666672</v>
      </c>
      <c r="R2389">
        <f>IF(B2390="",R2388,IF(Q2389&gt;=Chart!$F$2,E2389,0))</f>
        <v>39.601309899999997</v>
      </c>
      <c r="S2389">
        <f>IF(B2390="",S2388,IFERROR(IF(AND(R2389&gt;0,R2388=0),R2389,(1+(B2390/B2389-1)*Calc!$Z$1)*S2388),0))</f>
        <v>39.489068284556573</v>
      </c>
      <c r="T2389">
        <f>IF(B2390="",T2388,IFERROR(IF(AND(R2389&gt;0,R2388=0),R2389,(1+(B2390/B2389-1)*Calc!$Z$1-L2390)*T2388),0))</f>
        <v>37.691124736337734</v>
      </c>
      <c r="U2389">
        <f>IF(B2390="",U2388,IFERROR(IF(AND(R2389&gt;0,R2388=0),R2389,(1+(B2390/B2389-1)*Calc!$Z$1-M2390*2)*U2388),0))</f>
        <v>38.366267312481142</v>
      </c>
      <c r="V2389">
        <f>IF(B2390="",V2388,IFERROR(IF(AND(R2389&gt;0,R2388=0),R2389,(1+(B2390/B2389-1)*Calc!$Z$1-N2390*2)*V2388),0))</f>
        <v>37.135046221035211</v>
      </c>
      <c r="W2389">
        <f>IF(ISNUMBER(C2389),C2389,W2388)</f>
        <v>3.83</v>
      </c>
      <c r="Y2389" s="1">
        <f>IF(AND(Q2389&gt;=Chart!$F$2,Q2389&lt;=Chart!$F$3),Q2389,#N/A)</f>
        <v>44897.604166666672</v>
      </c>
      <c r="Z2389">
        <f>IF(AND(Q2389&gt;=Chart!$F$2,Q2389&lt;=Chart!$F$3),R2389,#N/A)</f>
        <v>39.601309899999997</v>
      </c>
      <c r="AA2389">
        <f>IF(AND(Q2389&gt;=Chart!$F$2,Q2389&lt;=Chart!$F$3),S2389,#N/A)</f>
        <v>39.489068284556573</v>
      </c>
      <c r="AB2389">
        <f>IF(AND(Q2389&gt;=Chart!$F$2,Q2389&lt;=Chart!$F$3),T2389,#N/A)</f>
        <v>37.691124736337734</v>
      </c>
      <c r="AC2389">
        <f>IF(AND(Q2389&gt;=Chart!$F$2,Q2389&lt;=Chart!$F$3),U2389,#N/A)</f>
        <v>38.366267312481142</v>
      </c>
      <c r="AD2389">
        <f>IF(AND(Q2389&gt;=Chart!$F$2,Q2389&lt;=Chart!$F$3),V2389,#N/A)</f>
        <v>37.135046221035211</v>
      </c>
      <c r="AE2389">
        <f>IF(AND(Q2389&gt;=Chart!$F$2,Q2389&lt;=Chart!$F$3),I2389,#N/A)</f>
        <v>4.9287023029447971E-2</v>
      </c>
      <c r="AF2389">
        <f>IF(AND(Q2389&gt;=Chart!$F$2,Q2389&lt;=Chart!$F$3),H2389/100,#N/A)</f>
        <v>1.6E-2</v>
      </c>
      <c r="AG2389">
        <f>IF(AND(Q2389&gt;=Chart!$F$2,Q2389&lt;=Chart!$F$3),W2389/100,#N/A)</f>
        <v>3.8300000000000001E-2</v>
      </c>
    </row>
    <row r="2390" spans="1:33" x14ac:dyDescent="0.25">
      <c r="A2390">
        <v>1670250600</v>
      </c>
      <c r="B2390">
        <f>INDEX('Daily Data ADJ'!$1:$1048576,MATCH(Calc!$A2390,'Daily Data ADJ'!$A:$A,0),MATCH("SPY, CBOE BZX: Close",'Daily Data ADJ'!$1:$1,0))</f>
        <v>397.76306261000002</v>
      </c>
      <c r="C2390">
        <f>INDEX('Daily Data ADJ'!$1:$1048576,MATCH(Calc!$A2390,'Daily Data ADJ'!$A:$A,0),MATCH("EFFR, FRED: Close",'Daily Data ADJ'!$1:$1,0))</f>
        <v>3.83</v>
      </c>
      <c r="D2390">
        <f>INDEX('Daily Data ADJ'!$1:$1048576,MATCH(Calc!$A2390,'Daily Data ADJ'!$A:$A,1),MATCH("SOFR, FRED: Close",'Daily Data ADJ'!$1:$1,0))</f>
        <v>3.81</v>
      </c>
      <c r="E2390">
        <f>INDEX('Daily Data ADJ'!$1:$1048576,MATCH(Calc!$A2390,'Daily Data ADJ'!$A:$A,0),MATCH("UPRO, CBOE BZX: Close",'Daily Data ADJ'!$1:$1,0))</f>
        <v>37.439970799999998</v>
      </c>
      <c r="F2390">
        <f>INDEX('Daily Data ADJ'!$1:$1048576,MATCH(Calc!$A2390,'Daily Data ADJ'!$A:$A,0),MATCH("ES1!, CME_MINI: Close",'Daily Data ADJ'!$1:$1,0))</f>
        <v>4003.25</v>
      </c>
      <c r="G2390">
        <f>INDEX('Daily Data ADJ'!$1:$1048576,MATCH(Calc!$A2390,'Daily Data ADJ'!$A:$A,0),MATCH("ES2!, CME_MINI: Close",'Daily Data ADJ'!$1:$1,0))</f>
        <v>4036</v>
      </c>
      <c r="H2390">
        <f>INDEX('QUANDL MULTPL SP500_DIV_YIELD_M'!$A:$G,MATCH(Calc!$A2390,'QUANDL MULTPL SP500_DIV_YIELD_M'!$A:$A,1),MATCH('QUANDL MULTPL SP500_DIV_YIELD_M'!$E$1,'QUANDL MULTPL SP500_DIV_YIELD_M'!$A$1:$G$1,0))</f>
        <v>1.6</v>
      </c>
      <c r="I2390" s="5">
        <f t="shared" si="222"/>
        <v>4.9127164905893292E-2</v>
      </c>
      <c r="J2390" s="1">
        <f>A2390/24/60/60+DATE(1970,1,1)</f>
        <v>44900.604166666672</v>
      </c>
      <c r="K2390" s="3">
        <f t="shared" si="225"/>
        <v>3</v>
      </c>
      <c r="L2390" s="6">
        <f>(1+Chart!$F$4)^(1/(365/K2390))-1</f>
        <v>1.9979165917494157E-4</v>
      </c>
      <c r="M2390" s="6">
        <f t="shared" si="226"/>
        <v>3.0896355771758977E-4</v>
      </c>
      <c r="N2390" s="6">
        <f t="shared" si="227"/>
        <v>3.9425753705479849E-4</v>
      </c>
      <c r="O2390">
        <f>O2389*(B2390/B2389)</f>
        <v>397.76306261000519</v>
      </c>
      <c r="P2390">
        <f t="shared" si="223"/>
        <v>2022</v>
      </c>
      <c r="Q2390" s="1">
        <f t="shared" si="224"/>
        <v>44900.604166666672</v>
      </c>
      <c r="R2390">
        <f>IF(B2391="",R2389,IF(Q2390&gt;=Chart!$F$2,E2390,0))</f>
        <v>37.439970799999998</v>
      </c>
      <c r="S2390">
        <f>IF(B2391="",S2389,IFERROR(IF(AND(R2390&gt;0,R2389=0),R2390,(1+(B2391/B2390-1)*Calc!$Z$1)*S2389),0))</f>
        <v>37.781390164090411</v>
      </c>
      <c r="T2390">
        <f>IF(B2391="",T2389,IFERROR(IF(AND(R2390&gt;0,R2389=0),R2390,(1+(B2391/B2390-1)*Calc!$Z$1-L2391)*T2389),0))</f>
        <v>36.058687514837708</v>
      </c>
      <c r="U2390">
        <f>IF(B2391="",U2389,IFERROR(IF(AND(R2390&gt;0,R2389=0),R2390,(1+(B2391/B2390-1)*Calc!$Z$1-M2391*2)*U2389),0))</f>
        <v>36.699242257423087</v>
      </c>
      <c r="V2390">
        <f>IF(B2391="",V2389,IFERROR(IF(AND(R2390&gt;0,R2389=0),R2390,(1+(B2391/B2390-1)*Calc!$Z$1-N2391*2)*V2389),0))</f>
        <v>35.519562869061616</v>
      </c>
      <c r="W2390">
        <f>IF(ISNUMBER(C2390),C2390,W2389)</f>
        <v>3.83</v>
      </c>
      <c r="Y2390" s="1">
        <f>IF(AND(Q2390&gt;=Chart!$F$2,Q2390&lt;=Chart!$F$3),Q2390,#N/A)</f>
        <v>44900.604166666672</v>
      </c>
      <c r="Z2390">
        <f>IF(AND(Q2390&gt;=Chart!$F$2,Q2390&lt;=Chart!$F$3),R2390,#N/A)</f>
        <v>37.439970799999998</v>
      </c>
      <c r="AA2390">
        <f>IF(AND(Q2390&gt;=Chart!$F$2,Q2390&lt;=Chart!$F$3),S2390,#N/A)</f>
        <v>37.781390164090411</v>
      </c>
      <c r="AB2390">
        <f>IF(AND(Q2390&gt;=Chart!$F$2,Q2390&lt;=Chart!$F$3),T2390,#N/A)</f>
        <v>36.058687514837708</v>
      </c>
      <c r="AC2390">
        <f>IF(AND(Q2390&gt;=Chart!$F$2,Q2390&lt;=Chart!$F$3),U2390,#N/A)</f>
        <v>36.699242257423087</v>
      </c>
      <c r="AD2390">
        <f>IF(AND(Q2390&gt;=Chart!$F$2,Q2390&lt;=Chart!$F$3),V2390,#N/A)</f>
        <v>35.519562869061616</v>
      </c>
      <c r="AE2390">
        <f>IF(AND(Q2390&gt;=Chart!$F$2,Q2390&lt;=Chart!$F$3),I2390,#N/A)</f>
        <v>4.9127164905893292E-2</v>
      </c>
      <c r="AF2390">
        <f>IF(AND(Q2390&gt;=Chart!$F$2,Q2390&lt;=Chart!$F$3),H2390/100,#N/A)</f>
        <v>1.6E-2</v>
      </c>
      <c r="AG2390">
        <f>IF(AND(Q2390&gt;=Chart!$F$2,Q2390&lt;=Chart!$F$3),W2390/100,#N/A)</f>
        <v>3.8300000000000001E-2</v>
      </c>
    </row>
    <row r="2391" spans="1:33" x14ac:dyDescent="0.25">
      <c r="A2391">
        <v>1670337000</v>
      </c>
      <c r="B2391">
        <f>INDEX('Daily Data ADJ'!$1:$1048576,MATCH(Calc!$A2391,'Daily Data ADJ'!$A:$A,0),MATCH("SPY, CBOE BZX: Close",'Daily Data ADJ'!$1:$1,0))</f>
        <v>392.02939750000002</v>
      </c>
      <c r="C2391">
        <f>INDEX('Daily Data ADJ'!$1:$1048576,MATCH(Calc!$A2391,'Daily Data ADJ'!$A:$A,0),MATCH("EFFR, FRED: Close",'Daily Data ADJ'!$1:$1,0))</f>
        <v>3.83</v>
      </c>
      <c r="D2391">
        <f>INDEX('Daily Data ADJ'!$1:$1048576,MATCH(Calc!$A2391,'Daily Data ADJ'!$A:$A,1),MATCH("SOFR, FRED: Close",'Daily Data ADJ'!$1:$1,0))</f>
        <v>3.8</v>
      </c>
      <c r="E2391">
        <f>INDEX('Daily Data ADJ'!$1:$1048576,MATCH(Calc!$A2391,'Daily Data ADJ'!$A:$A,0),MATCH("UPRO, CBOE BZX: Close",'Daily Data ADJ'!$1:$1,0))</f>
        <v>35.836396630000003</v>
      </c>
      <c r="F2391">
        <f>INDEX('Daily Data ADJ'!$1:$1048576,MATCH(Calc!$A2391,'Daily Data ADJ'!$A:$A,0),MATCH("ES1!, CME_MINI: Close",'Daily Data ADJ'!$1:$1,0))</f>
        <v>3945</v>
      </c>
      <c r="G2391">
        <f>INDEX('Daily Data ADJ'!$1:$1048576,MATCH(Calc!$A2391,'Daily Data ADJ'!$A:$A,0),MATCH("ES2!, CME_MINI: Close",'Daily Data ADJ'!$1:$1,0))</f>
        <v>3976.5</v>
      </c>
      <c r="H2391">
        <f>INDEX('QUANDL MULTPL SP500_DIV_YIELD_M'!$A:$G,MATCH(Calc!$A2391,'QUANDL MULTPL SP500_DIV_YIELD_M'!$A:$A,1),MATCH('QUANDL MULTPL SP500_DIV_YIELD_M'!$E$1,'QUANDL MULTPL SP500_DIV_YIELD_M'!$A$1:$G$1,0))</f>
        <v>1.6</v>
      </c>
      <c r="I2391" s="5">
        <f t="shared" si="222"/>
        <v>4.8323745216482847E-2</v>
      </c>
      <c r="J2391" s="1">
        <f>A2391/24/60/60+DATE(1970,1,1)</f>
        <v>44901.604166666672</v>
      </c>
      <c r="K2391" s="3">
        <f t="shared" si="225"/>
        <v>1</v>
      </c>
      <c r="L2391" s="6">
        <f>(1+Chart!$F$4)^(1/(365/K2391))-1</f>
        <v>6.6592785027408397E-5</v>
      </c>
      <c r="M2391" s="6">
        <f t="shared" si="226"/>
        <v>1.0297724789487539E-4</v>
      </c>
      <c r="N2391" s="6">
        <f t="shared" si="227"/>
        <v>1.2930275719624795E-4</v>
      </c>
      <c r="O2391">
        <f>O2390*(B2391/B2390)</f>
        <v>392.02939750000513</v>
      </c>
      <c r="P2391">
        <f t="shared" si="223"/>
        <v>2022</v>
      </c>
      <c r="Q2391" s="1">
        <f t="shared" si="224"/>
        <v>44901.604166666672</v>
      </c>
      <c r="R2391">
        <f>IF(B2392="",R2390,IF(Q2391&gt;=Chart!$F$2,E2391,0))</f>
        <v>35.836396630000003</v>
      </c>
      <c r="S2391">
        <f>IF(B2392="",S2390,IFERROR(IF(AND(R2391&gt;0,R2390=0),R2391,(1+(B2392/B2391-1)*Calc!$Z$1)*S2390),0))</f>
        <v>37.58856434018999</v>
      </c>
      <c r="T2391">
        <f>IF(B2392="",T2390,IFERROR(IF(AND(R2391&gt;0,R2390=0),R2391,(1+(B2392/B2391-1)*Calc!$Z$1-L2392)*T2390),0))</f>
        <v>35.872252643016168</v>
      </c>
      <c r="U2391">
        <f>IF(B2392="",U2390,IFERROR(IF(AND(R2391&gt;0,R2390=0),R2391,(1+(B2392/B2391-1)*Calc!$Z$1-M2392*2)*U2390),0))</f>
        <v>36.504381044866378</v>
      </c>
      <c r="V2391">
        <f>IF(B2392="",V2390,IFERROR(IF(AND(R2391&gt;0,R2390=0),R2391,(1+(B2392/B2391-1)*Calc!$Z$1-N2392*2)*V2390),0))</f>
        <v>35.329179120247169</v>
      </c>
      <c r="W2391">
        <f>IF(ISNUMBER(C2391),C2391,W2390)</f>
        <v>3.83</v>
      </c>
      <c r="Y2391" s="1">
        <f>IF(AND(Q2391&gt;=Chart!$F$2,Q2391&lt;=Chart!$F$3),Q2391,#N/A)</f>
        <v>44901.604166666672</v>
      </c>
      <c r="Z2391">
        <f>IF(AND(Q2391&gt;=Chart!$F$2,Q2391&lt;=Chart!$F$3),R2391,#N/A)</f>
        <v>35.836396630000003</v>
      </c>
      <c r="AA2391">
        <f>IF(AND(Q2391&gt;=Chart!$F$2,Q2391&lt;=Chart!$F$3),S2391,#N/A)</f>
        <v>37.58856434018999</v>
      </c>
      <c r="AB2391">
        <f>IF(AND(Q2391&gt;=Chart!$F$2,Q2391&lt;=Chart!$F$3),T2391,#N/A)</f>
        <v>35.872252643016168</v>
      </c>
      <c r="AC2391">
        <f>IF(AND(Q2391&gt;=Chart!$F$2,Q2391&lt;=Chart!$F$3),U2391,#N/A)</f>
        <v>36.504381044866378</v>
      </c>
      <c r="AD2391">
        <f>IF(AND(Q2391&gt;=Chart!$F$2,Q2391&lt;=Chart!$F$3),V2391,#N/A)</f>
        <v>35.329179120247169</v>
      </c>
      <c r="AE2391">
        <f>IF(AND(Q2391&gt;=Chart!$F$2,Q2391&lt;=Chart!$F$3),I2391,#N/A)</f>
        <v>4.8323745216482847E-2</v>
      </c>
      <c r="AF2391">
        <f>IF(AND(Q2391&gt;=Chart!$F$2,Q2391&lt;=Chart!$F$3),H2391/100,#N/A)</f>
        <v>1.6E-2</v>
      </c>
      <c r="AG2391">
        <f>IF(AND(Q2391&gt;=Chart!$F$2,Q2391&lt;=Chart!$F$3),W2391/100,#N/A)</f>
        <v>3.8300000000000001E-2</v>
      </c>
    </row>
    <row r="2392" spans="1:33" x14ac:dyDescent="0.25">
      <c r="A2392">
        <v>1670423400</v>
      </c>
      <c r="B2392">
        <f>INDEX('Daily Data ADJ'!$1:$1048576,MATCH(Calc!$A2392,'Daily Data ADJ'!$A:$A,0),MATCH("SPY, CBOE BZX: Close",'Daily Data ADJ'!$1:$1,0))</f>
        <v>391.36246075999998</v>
      </c>
      <c r="C2392">
        <f>INDEX('Daily Data ADJ'!$1:$1048576,MATCH(Calc!$A2392,'Daily Data ADJ'!$A:$A,0),MATCH("EFFR, FRED: Close",'Daily Data ADJ'!$1:$1,0))</f>
        <v>3.83</v>
      </c>
      <c r="D2392">
        <f>INDEX('Daily Data ADJ'!$1:$1048576,MATCH(Calc!$A2392,'Daily Data ADJ'!$A:$A,1),MATCH("SOFR, FRED: Close",'Daily Data ADJ'!$1:$1,0))</f>
        <v>3.8</v>
      </c>
      <c r="E2392">
        <f>INDEX('Daily Data ADJ'!$1:$1048576,MATCH(Calc!$A2392,'Daily Data ADJ'!$A:$A,0),MATCH("UPRO, CBOE BZX: Close",'Daily Data ADJ'!$1:$1,0))</f>
        <v>35.637194870000002</v>
      </c>
      <c r="F2392">
        <f>INDEX('Daily Data ADJ'!$1:$1048576,MATCH(Calc!$A2392,'Daily Data ADJ'!$A:$A,0),MATCH("ES1!, CME_MINI: Close",'Daily Data ADJ'!$1:$1,0))</f>
        <v>3936.75</v>
      </c>
      <c r="G2392">
        <f>INDEX('Daily Data ADJ'!$1:$1048576,MATCH(Calc!$A2392,'Daily Data ADJ'!$A:$A,0),MATCH("ES2!, CME_MINI: Close",'Daily Data ADJ'!$1:$1,0))</f>
        <v>3967.75</v>
      </c>
      <c r="H2392">
        <f>INDEX('QUANDL MULTPL SP500_DIV_YIELD_M'!$A:$G,MATCH(Calc!$A2392,'QUANDL MULTPL SP500_DIV_YIELD_M'!$A:$A,1),MATCH('QUANDL MULTPL SP500_DIV_YIELD_M'!$E$1,'QUANDL MULTPL SP500_DIV_YIELD_M'!$A$1:$G$1,0))</f>
        <v>1.6</v>
      </c>
      <c r="I2392" s="5">
        <f t="shared" si="222"/>
        <v>4.7872068092676953E-2</v>
      </c>
      <c r="J2392" s="1">
        <f>A2392/24/60/60+DATE(1970,1,1)</f>
        <v>44902.604166666672</v>
      </c>
      <c r="K2392" s="3">
        <f t="shared" si="225"/>
        <v>1</v>
      </c>
      <c r="L2392" s="6">
        <f>(1+Chart!$F$4)^(1/(365/K2392))-1</f>
        <v>6.6592785027408397E-5</v>
      </c>
      <c r="M2392" s="6">
        <f t="shared" si="226"/>
        <v>1.0297724789487539E-4</v>
      </c>
      <c r="N2392" s="6">
        <f t="shared" si="227"/>
        <v>1.2812192202682482E-4</v>
      </c>
      <c r="O2392">
        <f>O2391*(B2392/B2391)</f>
        <v>391.36246076000509</v>
      </c>
      <c r="P2392">
        <f t="shared" si="223"/>
        <v>2022</v>
      </c>
      <c r="Q2392" s="1">
        <f t="shared" si="224"/>
        <v>44902.604166666672</v>
      </c>
      <c r="R2392">
        <f>IF(B2393="",R2391,IF(Q2392&gt;=Chart!$F$2,E2392,0))</f>
        <v>35.637194870000002</v>
      </c>
      <c r="S2392">
        <f>IF(B2393="",S2391,IFERROR(IF(AND(R2392&gt;0,R2391=0),R2392,(1+(B2393/B2392-1)*Calc!$Z$1)*S2391),0))</f>
        <v>38.471966351353011</v>
      </c>
      <c r="T2392">
        <f>IF(B2393="",T2391,IFERROR(IF(AND(R2392&gt;0,R2391=0),R2392,(1+(B2393/B2392-1)*Calc!$Z$1-L2393)*T2391),0))</f>
        <v>36.712929265646267</v>
      </c>
      <c r="U2392">
        <f>IF(B2393="",U2391,IFERROR(IF(AND(R2392&gt;0,R2391=0),R2392,(1+(B2393/B2392-1)*Calc!$Z$1-M2393*2)*U2391),0))</f>
        <v>37.354784466548068</v>
      </c>
      <c r="V2392">
        <f>IF(B2393="",V2391,IFERROR(IF(AND(R2392&gt;0,R2391=0),R2392,(1+(B2393/B2392-1)*Calc!$Z$1-N2393*2)*V2391),0))</f>
        <v>36.150376615116343</v>
      </c>
      <c r="W2392">
        <f>IF(ISNUMBER(C2392),C2392,W2391)</f>
        <v>3.83</v>
      </c>
      <c r="Y2392" s="1">
        <f>IF(AND(Q2392&gt;=Chart!$F$2,Q2392&lt;=Chart!$F$3),Q2392,#N/A)</f>
        <v>44902.604166666672</v>
      </c>
      <c r="Z2392">
        <f>IF(AND(Q2392&gt;=Chart!$F$2,Q2392&lt;=Chart!$F$3),R2392,#N/A)</f>
        <v>35.637194870000002</v>
      </c>
      <c r="AA2392">
        <f>IF(AND(Q2392&gt;=Chart!$F$2,Q2392&lt;=Chart!$F$3),S2392,#N/A)</f>
        <v>38.471966351353011</v>
      </c>
      <c r="AB2392">
        <f>IF(AND(Q2392&gt;=Chart!$F$2,Q2392&lt;=Chart!$F$3),T2392,#N/A)</f>
        <v>36.712929265646267</v>
      </c>
      <c r="AC2392">
        <f>IF(AND(Q2392&gt;=Chart!$F$2,Q2392&lt;=Chart!$F$3),U2392,#N/A)</f>
        <v>37.354784466548068</v>
      </c>
      <c r="AD2392">
        <f>IF(AND(Q2392&gt;=Chart!$F$2,Q2392&lt;=Chart!$F$3),V2392,#N/A)</f>
        <v>36.150376615116343</v>
      </c>
      <c r="AE2392">
        <f>IF(AND(Q2392&gt;=Chart!$F$2,Q2392&lt;=Chart!$F$3),I2392,#N/A)</f>
        <v>4.7872068092676953E-2</v>
      </c>
      <c r="AF2392">
        <f>IF(AND(Q2392&gt;=Chart!$F$2,Q2392&lt;=Chart!$F$3),H2392/100,#N/A)</f>
        <v>1.6E-2</v>
      </c>
      <c r="AG2392">
        <f>IF(AND(Q2392&gt;=Chart!$F$2,Q2392&lt;=Chart!$F$3),W2392/100,#N/A)</f>
        <v>3.8300000000000001E-2</v>
      </c>
    </row>
    <row r="2393" spans="1:33" x14ac:dyDescent="0.25">
      <c r="A2393">
        <v>1670509800</v>
      </c>
      <c r="B2393">
        <f>INDEX('Daily Data ADJ'!$1:$1048576,MATCH(Calc!$A2393,'Daily Data ADJ'!$A:$A,0),MATCH("SPY, CBOE BZX: Close",'Daily Data ADJ'!$1:$1,0))</f>
        <v>394.42837890999999</v>
      </c>
      <c r="C2393">
        <f>INDEX('Daily Data ADJ'!$1:$1048576,MATCH(Calc!$A2393,'Daily Data ADJ'!$A:$A,0),MATCH("EFFR, FRED: Close",'Daily Data ADJ'!$1:$1,0))</f>
        <v>3.83</v>
      </c>
      <c r="D2393">
        <f>INDEX('Daily Data ADJ'!$1:$1048576,MATCH(Calc!$A2393,'Daily Data ADJ'!$A:$A,1),MATCH("SOFR, FRED: Close",'Daily Data ADJ'!$1:$1,0))</f>
        <v>3.8</v>
      </c>
      <c r="E2393">
        <f>INDEX('Daily Data ADJ'!$1:$1048576,MATCH(Calc!$A2393,'Daily Data ADJ'!$A:$A,0),MATCH("UPRO, CBOE BZX: Close",'Daily Data ADJ'!$1:$1,0))</f>
        <v>36.453922089999999</v>
      </c>
      <c r="F2393">
        <f>INDEX('Daily Data ADJ'!$1:$1048576,MATCH(Calc!$A2393,'Daily Data ADJ'!$A:$A,0),MATCH("ES1!, CME_MINI: Close",'Daily Data ADJ'!$1:$1,0))</f>
        <v>3965.75</v>
      </c>
      <c r="G2393">
        <f>INDEX('Daily Data ADJ'!$1:$1048576,MATCH(Calc!$A2393,'Daily Data ADJ'!$A:$A,0),MATCH("ES2!, CME_MINI: Close",'Daily Data ADJ'!$1:$1,0))</f>
        <v>3997.25</v>
      </c>
      <c r="H2393">
        <f>INDEX('QUANDL MULTPL SP500_DIV_YIELD_M'!$A:$G,MATCH(Calc!$A2393,'QUANDL MULTPL SP500_DIV_YIELD_M'!$A:$A,1),MATCH('QUANDL MULTPL SP500_DIV_YIELD_M'!$E$1,'QUANDL MULTPL SP500_DIV_YIELD_M'!$A$1:$G$1,0))</f>
        <v>1.6</v>
      </c>
      <c r="I2393" s="5">
        <f t="shared" si="222"/>
        <v>4.8152605328862105E-2</v>
      </c>
      <c r="J2393" s="1">
        <f>A2393/24/60/60+DATE(1970,1,1)</f>
        <v>44903.604166666672</v>
      </c>
      <c r="K2393" s="3">
        <f t="shared" si="225"/>
        <v>1</v>
      </c>
      <c r="L2393" s="6">
        <f>(1+Chart!$F$4)^(1/(365/K2393))-1</f>
        <v>6.6592785027408397E-5</v>
      </c>
      <c r="M2393" s="6">
        <f t="shared" si="226"/>
        <v>1.0297724789487539E-4</v>
      </c>
      <c r="N2393" s="6">
        <f t="shared" si="227"/>
        <v>1.2885539996521089E-4</v>
      </c>
      <c r="O2393">
        <f>O2392*(B2393/B2392)</f>
        <v>394.42837891000511</v>
      </c>
      <c r="P2393">
        <f t="shared" si="223"/>
        <v>2022</v>
      </c>
      <c r="Q2393" s="1">
        <f t="shared" si="224"/>
        <v>44903.604166666672</v>
      </c>
      <c r="R2393">
        <f>IF(B2394="",R2392,IF(Q2393&gt;=Chart!$F$2,E2393,0))</f>
        <v>36.453922089999999</v>
      </c>
      <c r="S2393">
        <f>IF(B2394="",S2392,IFERROR(IF(AND(R2393&gt;0,R2392=0),R2393,(1+(B2394/B2393-1)*Calc!$Z$1)*S2392),0))</f>
        <v>37.609784186518532</v>
      </c>
      <c r="T2393">
        <f>IF(B2394="",T2392,IFERROR(IF(AND(R2393&gt;0,R2392=0),R2393,(1+(B2394/B2393-1)*Calc!$Z$1-L2394)*T2392),0))</f>
        <v>35.88772346699912</v>
      </c>
      <c r="U2393">
        <f>IF(B2394="",U2392,IFERROR(IF(AND(R2393&gt;0,R2392=0),R2393,(1+(B2394/B2393-1)*Calc!$Z$1-M2394*2)*U2392),0))</f>
        <v>36.509945699506943</v>
      </c>
      <c r="V2393">
        <f>IF(B2394="",V2392,IFERROR(IF(AND(R2393&gt;0,R2392=0),R2393,(1+(B2394/B2393-1)*Calc!$Z$1-N2394*2)*V2392),0))</f>
        <v>35.330130311553603</v>
      </c>
      <c r="W2393">
        <f>IF(ISNUMBER(C2393),C2393,W2392)</f>
        <v>3.83</v>
      </c>
      <c r="Y2393" s="1">
        <f>IF(AND(Q2393&gt;=Chart!$F$2,Q2393&lt;=Chart!$F$3),Q2393,#N/A)</f>
        <v>44903.604166666672</v>
      </c>
      <c r="Z2393">
        <f>IF(AND(Q2393&gt;=Chart!$F$2,Q2393&lt;=Chart!$F$3),R2393,#N/A)</f>
        <v>36.453922089999999</v>
      </c>
      <c r="AA2393">
        <f>IF(AND(Q2393&gt;=Chart!$F$2,Q2393&lt;=Chart!$F$3),S2393,#N/A)</f>
        <v>37.609784186518532</v>
      </c>
      <c r="AB2393">
        <f>IF(AND(Q2393&gt;=Chart!$F$2,Q2393&lt;=Chart!$F$3),T2393,#N/A)</f>
        <v>35.88772346699912</v>
      </c>
      <c r="AC2393">
        <f>IF(AND(Q2393&gt;=Chart!$F$2,Q2393&lt;=Chart!$F$3),U2393,#N/A)</f>
        <v>36.509945699506943</v>
      </c>
      <c r="AD2393">
        <f>IF(AND(Q2393&gt;=Chart!$F$2,Q2393&lt;=Chart!$F$3),V2393,#N/A)</f>
        <v>35.330130311553603</v>
      </c>
      <c r="AE2393">
        <f>IF(AND(Q2393&gt;=Chart!$F$2,Q2393&lt;=Chart!$F$3),I2393,#N/A)</f>
        <v>4.8152605328862105E-2</v>
      </c>
      <c r="AF2393">
        <f>IF(AND(Q2393&gt;=Chart!$F$2,Q2393&lt;=Chart!$F$3),H2393/100,#N/A)</f>
        <v>1.6E-2</v>
      </c>
      <c r="AG2393">
        <f>IF(AND(Q2393&gt;=Chart!$F$2,Q2393&lt;=Chart!$F$3),W2393/100,#N/A)</f>
        <v>3.8300000000000001E-2</v>
      </c>
    </row>
    <row r="2394" spans="1:33" x14ac:dyDescent="0.25">
      <c r="A2394">
        <v>1670596200</v>
      </c>
      <c r="B2394">
        <f>INDEX('Daily Data ADJ'!$1:$1048576,MATCH(Calc!$A2394,'Daily Data ADJ'!$A:$A,0),MATCH("SPY, CBOE BZX: Close",'Daily Data ADJ'!$1:$1,0))</f>
        <v>391.48191212</v>
      </c>
      <c r="C2394">
        <f>INDEX('Daily Data ADJ'!$1:$1048576,MATCH(Calc!$A2394,'Daily Data ADJ'!$A:$A,0),MATCH("EFFR, FRED: Close",'Daily Data ADJ'!$1:$1,0))</f>
        <v>3.83</v>
      </c>
      <c r="D2394">
        <f>INDEX('Daily Data ADJ'!$1:$1048576,MATCH(Calc!$A2394,'Daily Data ADJ'!$A:$A,1),MATCH("SOFR, FRED: Close",'Daily Data ADJ'!$1:$1,0))</f>
        <v>3.8</v>
      </c>
      <c r="E2394">
        <f>INDEX('Daily Data ADJ'!$1:$1048576,MATCH(Calc!$A2394,'Daily Data ADJ'!$A:$A,0),MATCH("UPRO, CBOE BZX: Close",'Daily Data ADJ'!$1:$1,0))</f>
        <v>35.617274700000003</v>
      </c>
      <c r="F2394">
        <f>INDEX('Daily Data ADJ'!$1:$1048576,MATCH(Calc!$A2394,'Daily Data ADJ'!$A:$A,0),MATCH("ES1!, CME_MINI: Close",'Daily Data ADJ'!$1:$1,0))</f>
        <v>3968.25</v>
      </c>
      <c r="G2394">
        <f>INDEX('Daily Data ADJ'!$1:$1048576,MATCH(Calc!$A2394,'Daily Data ADJ'!$A:$A,0),MATCH("ES2!, CME_MINI: Close",'Daily Data ADJ'!$1:$1,0))</f>
        <v>4003.75</v>
      </c>
      <c r="H2394">
        <f>INDEX('QUANDL MULTPL SP500_DIV_YIELD_M'!$A:$G,MATCH(Calc!$A2394,'QUANDL MULTPL SP500_DIV_YIELD_M'!$A:$A,1),MATCH('QUANDL MULTPL SP500_DIV_YIELD_M'!$E$1,'QUANDL MULTPL SP500_DIV_YIELD_M'!$A$1:$G$1,0))</f>
        <v>1.6</v>
      </c>
      <c r="I2394" s="5">
        <f t="shared" si="222"/>
        <v>5.2267092480270824E-2</v>
      </c>
      <c r="J2394" s="1">
        <f>A2394/24/60/60+DATE(1970,1,1)</f>
        <v>44904.604166666672</v>
      </c>
      <c r="K2394" s="3">
        <f t="shared" si="225"/>
        <v>1</v>
      </c>
      <c r="L2394" s="6">
        <f>(1+Chart!$F$4)^(1/(365/K2394))-1</f>
        <v>6.6592785027408397E-5</v>
      </c>
      <c r="M2394" s="6">
        <f t="shared" si="226"/>
        <v>1.0297724789487539E-4</v>
      </c>
      <c r="N2394" s="6">
        <f t="shared" si="227"/>
        <v>1.3959048782163919E-4</v>
      </c>
      <c r="O2394">
        <f>O2393*(B2394/B2393)</f>
        <v>391.48191212000506</v>
      </c>
      <c r="P2394">
        <f t="shared" si="223"/>
        <v>2022</v>
      </c>
      <c r="Q2394" s="1">
        <f t="shared" si="224"/>
        <v>44904.604166666672</v>
      </c>
      <c r="R2394">
        <f>IF(B2395="",R2393,IF(Q2394&gt;=Chart!$F$2,E2394,0))</f>
        <v>35.617274700000003</v>
      </c>
      <c r="S2394">
        <f>IF(B2395="",S2393,IFERROR(IF(AND(R2394&gt;0,R2393=0),R2394,(1+(B2395/B2394-1)*Calc!$Z$1)*S2393),0))</f>
        <v>39.236468556168383</v>
      </c>
      <c r="T2394">
        <f>IF(B2395="",T2393,IFERROR(IF(AND(R2394&gt;0,R2393=0),R2394,(1+(B2395/B2394-1)*Calc!$Z$1-L2395)*T2393),0))</f>
        <v>37.432755840350787</v>
      </c>
      <c r="U2394">
        <f>IF(B2395="",U2393,IFERROR(IF(AND(R2394&gt;0,R2393=0),R2394,(1+(B2395/B2394-1)*Calc!$Z$1-M2395*2)*U2393),0))</f>
        <v>38.066499779361038</v>
      </c>
      <c r="V2394">
        <f>IF(B2395="",V2393,IFERROR(IF(AND(R2394&gt;0,R2393=0),R2394,(1+(B2395/B2394-1)*Calc!$Z$1-N2395*2)*V2393),0))</f>
        <v>36.828343865639233</v>
      </c>
      <c r="W2394">
        <f>IF(ISNUMBER(C2394),C2394,W2393)</f>
        <v>3.83</v>
      </c>
      <c r="Y2394" s="1">
        <f>IF(AND(Q2394&gt;=Chart!$F$2,Q2394&lt;=Chart!$F$3),Q2394,#N/A)</f>
        <v>44904.604166666672</v>
      </c>
      <c r="Z2394">
        <f>IF(AND(Q2394&gt;=Chart!$F$2,Q2394&lt;=Chart!$F$3),R2394,#N/A)</f>
        <v>35.617274700000003</v>
      </c>
      <c r="AA2394">
        <f>IF(AND(Q2394&gt;=Chart!$F$2,Q2394&lt;=Chart!$F$3),S2394,#N/A)</f>
        <v>39.236468556168383</v>
      </c>
      <c r="AB2394">
        <f>IF(AND(Q2394&gt;=Chart!$F$2,Q2394&lt;=Chart!$F$3),T2394,#N/A)</f>
        <v>37.432755840350787</v>
      </c>
      <c r="AC2394">
        <f>IF(AND(Q2394&gt;=Chart!$F$2,Q2394&lt;=Chart!$F$3),U2394,#N/A)</f>
        <v>38.066499779361038</v>
      </c>
      <c r="AD2394">
        <f>IF(AND(Q2394&gt;=Chart!$F$2,Q2394&lt;=Chart!$F$3),V2394,#N/A)</f>
        <v>36.828343865639233</v>
      </c>
      <c r="AE2394">
        <f>IF(AND(Q2394&gt;=Chart!$F$2,Q2394&lt;=Chart!$F$3),I2394,#N/A)</f>
        <v>5.2267092480270824E-2</v>
      </c>
      <c r="AF2394">
        <f>IF(AND(Q2394&gt;=Chart!$F$2,Q2394&lt;=Chart!$F$3),H2394/100,#N/A)</f>
        <v>1.6E-2</v>
      </c>
      <c r="AG2394">
        <f>IF(AND(Q2394&gt;=Chart!$F$2,Q2394&lt;=Chart!$F$3),W2394/100,#N/A)</f>
        <v>3.8300000000000001E-2</v>
      </c>
    </row>
    <row r="2395" spans="1:33" x14ac:dyDescent="0.25">
      <c r="A2395">
        <v>1670855400</v>
      </c>
      <c r="B2395">
        <f>INDEX('Daily Data ADJ'!$1:$1048576,MATCH(Calc!$A2395,'Daily Data ADJ'!$A:$A,0),MATCH("SPY, CBOE BZX: Close",'Daily Data ADJ'!$1:$1,0))</f>
        <v>397.12598871</v>
      </c>
      <c r="C2395">
        <f>INDEX('Daily Data ADJ'!$1:$1048576,MATCH(Calc!$A2395,'Daily Data ADJ'!$A:$A,0),MATCH("EFFR, FRED: Close",'Daily Data ADJ'!$1:$1,0))</f>
        <v>3.83</v>
      </c>
      <c r="D2395">
        <f>INDEX('Daily Data ADJ'!$1:$1048576,MATCH(Calc!$A2395,'Daily Data ADJ'!$A:$A,1),MATCH("SOFR, FRED: Close",'Daily Data ADJ'!$1:$1,0))</f>
        <v>3.8</v>
      </c>
      <c r="E2395">
        <f>INDEX('Daily Data ADJ'!$1:$1048576,MATCH(Calc!$A2395,'Daily Data ADJ'!$A:$A,0),MATCH("UPRO, CBOE BZX: Close",'Daily Data ADJ'!$1:$1,0))</f>
        <v>37.151128249999999</v>
      </c>
      <c r="F2395">
        <f>INDEX('Daily Data ADJ'!$1:$1048576,MATCH(Calc!$A2395,'Daily Data ADJ'!$A:$A,0),MATCH("ES1!, CME_MINI: Close",'Daily Data ADJ'!$1:$1,0))</f>
        <v>4025</v>
      </c>
      <c r="G2395">
        <f>INDEX('Daily Data ADJ'!$1:$1048576,MATCH(Calc!$A2395,'Daily Data ADJ'!$A:$A,0),MATCH("ES2!, CME_MINI: Close",'Daily Data ADJ'!$1:$1,0))</f>
        <v>4061.5</v>
      </c>
      <c r="H2395">
        <f>INDEX('QUANDL MULTPL SP500_DIV_YIELD_M'!$A:$G,MATCH(Calc!$A2395,'QUANDL MULTPL SP500_DIV_YIELD_M'!$A:$A,1),MATCH('QUANDL MULTPL SP500_DIV_YIELD_M'!$E$1,'QUANDL MULTPL SP500_DIV_YIELD_M'!$A$1:$G$1,0))</f>
        <v>1.6</v>
      </c>
      <c r="I2395" s="5">
        <f t="shared" si="222"/>
        <v>5.2769688493502706E-2</v>
      </c>
      <c r="J2395" s="1">
        <f>A2395/24/60/60+DATE(1970,1,1)</f>
        <v>44907.604166666672</v>
      </c>
      <c r="K2395" s="3">
        <f t="shared" si="225"/>
        <v>3</v>
      </c>
      <c r="L2395" s="6">
        <f>(1+Chart!$F$4)^(1/(365/K2395))-1</f>
        <v>1.9979165917494157E-4</v>
      </c>
      <c r="M2395" s="6">
        <f t="shared" si="226"/>
        <v>3.0896355771758977E-4</v>
      </c>
      <c r="N2395" s="6">
        <f t="shared" si="227"/>
        <v>4.2275637616140394E-4</v>
      </c>
      <c r="O2395">
        <f>O2394*(B2395/B2394)</f>
        <v>397.12598871000512</v>
      </c>
      <c r="P2395">
        <f t="shared" si="223"/>
        <v>2022</v>
      </c>
      <c r="Q2395" s="1">
        <f t="shared" si="224"/>
        <v>44907.604166666672</v>
      </c>
      <c r="R2395">
        <f>IF(B2396="",R2394,IF(Q2395&gt;=Chart!$F$2,E2395,0))</f>
        <v>37.151128249999999</v>
      </c>
      <c r="S2395">
        <f>IF(B2396="",S2394,IFERROR(IF(AND(R2395&gt;0,R2394=0),R2395,(1+(B2396/B2395-1)*Calc!$Z$1)*S2394),0))</f>
        <v>40.127513562107886</v>
      </c>
      <c r="T2395">
        <f>IF(B2396="",T2394,IFERROR(IF(AND(R2395&gt;0,R2394=0),R2395,(1+(B2396/B2395-1)*Calc!$Z$1-L2396)*T2394),0))</f>
        <v>38.280346477568983</v>
      </c>
      <c r="U2395">
        <f>IF(B2396="",U2394,IFERROR(IF(AND(R2395&gt;0,R2394=0),R2395,(1+(B2396/B2395-1)*Calc!$Z$1-M2396*2)*U2394),0))</f>
        <v>38.923135280700464</v>
      </c>
      <c r="V2395">
        <f>IF(B2396="",V2394,IFERROR(IF(AND(R2395&gt;0,R2394=0),R2395,(1+(B2396/B2395-1)*Calc!$Z$1-N2396*2)*V2394),0))</f>
        <v>37.654522181304529</v>
      </c>
      <c r="W2395">
        <f>IF(ISNUMBER(C2395),C2395,W2394)</f>
        <v>3.83</v>
      </c>
      <c r="Y2395" s="1">
        <f>IF(AND(Q2395&gt;=Chart!$F$2,Q2395&lt;=Chart!$F$3),Q2395,#N/A)</f>
        <v>44907.604166666672</v>
      </c>
      <c r="Z2395">
        <f>IF(AND(Q2395&gt;=Chart!$F$2,Q2395&lt;=Chart!$F$3),R2395,#N/A)</f>
        <v>37.151128249999999</v>
      </c>
      <c r="AA2395">
        <f>IF(AND(Q2395&gt;=Chart!$F$2,Q2395&lt;=Chart!$F$3),S2395,#N/A)</f>
        <v>40.127513562107886</v>
      </c>
      <c r="AB2395">
        <f>IF(AND(Q2395&gt;=Chart!$F$2,Q2395&lt;=Chart!$F$3),T2395,#N/A)</f>
        <v>38.280346477568983</v>
      </c>
      <c r="AC2395">
        <f>IF(AND(Q2395&gt;=Chart!$F$2,Q2395&lt;=Chart!$F$3),U2395,#N/A)</f>
        <v>38.923135280700464</v>
      </c>
      <c r="AD2395">
        <f>IF(AND(Q2395&gt;=Chart!$F$2,Q2395&lt;=Chart!$F$3),V2395,#N/A)</f>
        <v>37.654522181304529</v>
      </c>
      <c r="AE2395">
        <f>IF(AND(Q2395&gt;=Chart!$F$2,Q2395&lt;=Chart!$F$3),I2395,#N/A)</f>
        <v>5.2769688493502706E-2</v>
      </c>
      <c r="AF2395">
        <f>IF(AND(Q2395&gt;=Chart!$F$2,Q2395&lt;=Chart!$F$3),H2395/100,#N/A)</f>
        <v>1.6E-2</v>
      </c>
      <c r="AG2395">
        <f>IF(AND(Q2395&gt;=Chart!$F$2,Q2395&lt;=Chart!$F$3),W2395/100,#N/A)</f>
        <v>3.8300000000000001E-2</v>
      </c>
    </row>
    <row r="2396" spans="1:33" x14ac:dyDescent="0.25">
      <c r="A2396">
        <v>1670941800</v>
      </c>
      <c r="B2396">
        <f>INDEX('Daily Data ADJ'!$1:$1048576,MATCH(Calc!$A2396,'Daily Data ADJ'!$A:$A,0),MATCH("SPY, CBOE BZX: Close",'Daily Data ADJ'!$1:$1,0))</f>
        <v>400.13218117999998</v>
      </c>
      <c r="C2396">
        <f>INDEX('Daily Data ADJ'!$1:$1048576,MATCH(Calc!$A2396,'Daily Data ADJ'!$A:$A,0),MATCH("EFFR, FRED: Close",'Daily Data ADJ'!$1:$1,0))</f>
        <v>3.83</v>
      </c>
      <c r="D2396">
        <f>INDEX('Daily Data ADJ'!$1:$1048576,MATCH(Calc!$A2396,'Daily Data ADJ'!$A:$A,1),MATCH("SOFR, FRED: Close",'Daily Data ADJ'!$1:$1,0))</f>
        <v>3.8</v>
      </c>
      <c r="E2396">
        <f>INDEX('Daily Data ADJ'!$1:$1048576,MATCH(Calc!$A2396,'Daily Data ADJ'!$A:$A,0),MATCH("UPRO, CBOE BZX: Close",'Daily Data ADJ'!$1:$1,0))</f>
        <v>37.957895379999997</v>
      </c>
      <c r="F2396">
        <f>INDEX('Daily Data ADJ'!$1:$1048576,MATCH(Calc!$A2396,'Daily Data ADJ'!$A:$A,0),MATCH("ES1!, CME_MINI: Close",'Daily Data ADJ'!$1:$1,0))</f>
        <v>4055.25</v>
      </c>
      <c r="G2396">
        <f>INDEX('Daily Data ADJ'!$1:$1048576,MATCH(Calc!$A2396,'Daily Data ADJ'!$A:$A,0),MATCH("ES2!, CME_MINI: Close",'Daily Data ADJ'!$1:$1,0))</f>
        <v>4091</v>
      </c>
      <c r="H2396">
        <f>INDEX('QUANDL MULTPL SP500_DIV_YIELD_M'!$A:$G,MATCH(Calc!$A2396,'QUANDL MULTPL SP500_DIV_YIELD_M'!$A:$A,1),MATCH('QUANDL MULTPL SP500_DIV_YIELD_M'!$E$1,'QUANDL MULTPL SP500_DIV_YIELD_M'!$A$1:$G$1,0))</f>
        <v>1.6</v>
      </c>
      <c r="I2396" s="5">
        <f t="shared" si="222"/>
        <v>5.1731980200341296E-2</v>
      </c>
      <c r="J2396" s="1">
        <f>A2396/24/60/60+DATE(1970,1,1)</f>
        <v>44908.604166666672</v>
      </c>
      <c r="K2396" s="3">
        <f t="shared" si="225"/>
        <v>1</v>
      </c>
      <c r="L2396" s="6">
        <f>(1+Chart!$F$4)^(1/(365/K2396))-1</f>
        <v>6.6592785027408397E-5</v>
      </c>
      <c r="M2396" s="6">
        <f t="shared" si="226"/>
        <v>1.0297724789487539E-4</v>
      </c>
      <c r="N2396" s="6">
        <f t="shared" si="227"/>
        <v>1.3819669947046087E-4</v>
      </c>
      <c r="O2396">
        <f>O2395*(B2396/B2395)</f>
        <v>400.13218118000515</v>
      </c>
      <c r="P2396">
        <f t="shared" si="223"/>
        <v>2022</v>
      </c>
      <c r="Q2396" s="1">
        <f t="shared" si="224"/>
        <v>44908.604166666672</v>
      </c>
      <c r="R2396">
        <f>IF(B2397="",R2395,IF(Q2396&gt;=Chart!$F$2,E2396,0))</f>
        <v>37.957895379999997</v>
      </c>
      <c r="S2396">
        <f>IF(B2397="",S2395,IFERROR(IF(AND(R2396&gt;0,R2395=0),R2396,(1+(B2397/B2396-1)*Calc!$Z$1)*S2395),0))</f>
        <v>39.357846350246376</v>
      </c>
      <c r="T2396">
        <f>IF(B2397="",T2395,IFERROR(IF(AND(R2396&gt;0,R2395=0),R2396,(1+(B2397/B2396-1)*Calc!$Z$1-L2397)*T2395),0))</f>
        <v>37.543559725282591</v>
      </c>
      <c r="U2396">
        <f>IF(B2397="",U2395,IFERROR(IF(AND(R2396&gt;0,R2395=0),R2396,(1+(B2397/B2396-1)*Calc!$Z$1-M2397*2)*U2395),0))</f>
        <v>38.168552294923515</v>
      </c>
      <c r="V2396">
        <f>IF(B2397="",V2395,IFERROR(IF(AND(R2396&gt;0,R2395=0),R2396,(1+(B2397/B2396-1)*Calc!$Z$1-N2397*2)*V2395),0))</f>
        <v>36.921887607501787</v>
      </c>
      <c r="W2396">
        <f>IF(ISNUMBER(C2396),C2396,W2395)</f>
        <v>3.83</v>
      </c>
      <c r="Y2396" s="1">
        <f>IF(AND(Q2396&gt;=Chart!$F$2,Q2396&lt;=Chart!$F$3),Q2396,#N/A)</f>
        <v>44908.604166666672</v>
      </c>
      <c r="Z2396">
        <f>IF(AND(Q2396&gt;=Chart!$F$2,Q2396&lt;=Chart!$F$3),R2396,#N/A)</f>
        <v>37.957895379999997</v>
      </c>
      <c r="AA2396">
        <f>IF(AND(Q2396&gt;=Chart!$F$2,Q2396&lt;=Chart!$F$3),S2396,#N/A)</f>
        <v>39.357846350246376</v>
      </c>
      <c r="AB2396">
        <f>IF(AND(Q2396&gt;=Chart!$F$2,Q2396&lt;=Chart!$F$3),T2396,#N/A)</f>
        <v>37.543559725282591</v>
      </c>
      <c r="AC2396">
        <f>IF(AND(Q2396&gt;=Chart!$F$2,Q2396&lt;=Chart!$F$3),U2396,#N/A)</f>
        <v>38.168552294923515</v>
      </c>
      <c r="AD2396">
        <f>IF(AND(Q2396&gt;=Chart!$F$2,Q2396&lt;=Chart!$F$3),V2396,#N/A)</f>
        <v>36.921887607501787</v>
      </c>
      <c r="AE2396">
        <f>IF(AND(Q2396&gt;=Chart!$F$2,Q2396&lt;=Chart!$F$3),I2396,#N/A)</f>
        <v>5.1731980200341296E-2</v>
      </c>
      <c r="AF2396">
        <f>IF(AND(Q2396&gt;=Chart!$F$2,Q2396&lt;=Chart!$F$3),H2396/100,#N/A)</f>
        <v>1.6E-2</v>
      </c>
      <c r="AG2396">
        <f>IF(AND(Q2396&gt;=Chart!$F$2,Q2396&lt;=Chart!$F$3),W2396/100,#N/A)</f>
        <v>3.8300000000000001E-2</v>
      </c>
    </row>
    <row r="2397" spans="1:33" x14ac:dyDescent="0.25">
      <c r="A2397">
        <v>1671028200</v>
      </c>
      <c r="B2397">
        <f>INDEX('Daily Data ADJ'!$1:$1048576,MATCH(Calc!$A2397,'Daily Data ADJ'!$A:$A,0),MATCH("SPY, CBOE BZX: Close",'Daily Data ADJ'!$1:$1,0))</f>
        <v>397.57393130000003</v>
      </c>
      <c r="C2397">
        <f>INDEX('Daily Data ADJ'!$1:$1048576,MATCH(Calc!$A2397,'Daily Data ADJ'!$A:$A,0),MATCH("EFFR, FRED: Close",'Daily Data ADJ'!$1:$1,0))</f>
        <v>3.83</v>
      </c>
      <c r="D2397">
        <f>INDEX('Daily Data ADJ'!$1:$1048576,MATCH(Calc!$A2397,'Daily Data ADJ'!$A:$A,1),MATCH("SOFR, FRED: Close",'Daily Data ADJ'!$1:$1,0))</f>
        <v>3.8</v>
      </c>
      <c r="E2397">
        <f>INDEX('Daily Data ADJ'!$1:$1048576,MATCH(Calc!$A2397,'Daily Data ADJ'!$A:$A,0),MATCH("UPRO, CBOE BZX: Close",'Daily Data ADJ'!$1:$1,0))</f>
        <v>37.260689220000003</v>
      </c>
      <c r="F2397">
        <f>INDEX('Daily Data ADJ'!$1:$1048576,MATCH(Calc!$A2397,'Daily Data ADJ'!$A:$A,0),MATCH("ES1!, CME_MINI: Close",'Daily Data ADJ'!$1:$1,0))</f>
        <v>4030.75</v>
      </c>
      <c r="G2397">
        <f>INDEX('Daily Data ADJ'!$1:$1048576,MATCH(Calc!$A2397,'Daily Data ADJ'!$A:$A,0),MATCH("ES2!, CME_MINI: Close",'Daily Data ADJ'!$1:$1,0))</f>
        <v>4066.25</v>
      </c>
      <c r="H2397">
        <f>INDEX('QUANDL MULTPL SP500_DIV_YIELD_M'!$A:$G,MATCH(Calc!$A2397,'QUANDL MULTPL SP500_DIV_YIELD_M'!$A:$A,1),MATCH('QUANDL MULTPL SP500_DIV_YIELD_M'!$E$1,'QUANDL MULTPL SP500_DIV_YIELD_M'!$A$1:$G$1,0))</f>
        <v>1.6</v>
      </c>
      <c r="I2397" s="5">
        <f t="shared" si="222"/>
        <v>5.1697324958295918E-2</v>
      </c>
      <c r="J2397" s="1">
        <f>A2397/24/60/60+DATE(1970,1,1)</f>
        <v>44909.604166666672</v>
      </c>
      <c r="K2397" s="3">
        <f t="shared" si="225"/>
        <v>1</v>
      </c>
      <c r="L2397" s="6">
        <f>(1+Chart!$F$4)^(1/(365/K2397))-1</f>
        <v>6.6592785027408397E-5</v>
      </c>
      <c r="M2397" s="6">
        <f t="shared" si="226"/>
        <v>1.0297724789487539E-4</v>
      </c>
      <c r="N2397" s="6">
        <f t="shared" si="227"/>
        <v>1.3810640978473288E-4</v>
      </c>
      <c r="O2397">
        <f>O2396*(B2397/B2396)</f>
        <v>397.5739313000052</v>
      </c>
      <c r="P2397">
        <f t="shared" si="223"/>
        <v>2022</v>
      </c>
      <c r="Q2397" s="1">
        <f t="shared" si="224"/>
        <v>44909.604166666672</v>
      </c>
      <c r="R2397">
        <f>IF(B2398="",R2396,IF(Q2397&gt;=Chart!$F$2,E2397,0))</f>
        <v>37.260689220000003</v>
      </c>
      <c r="S2397">
        <f>IF(B2398="",S2396,IFERROR(IF(AND(R2397&gt;0,R2396=0),R2397,(1+(B2398/B2397-1)*Calc!$Z$1)*S2396),0))</f>
        <v>36.469567740693286</v>
      </c>
      <c r="T2397">
        <f>IF(B2398="",T2396,IFERROR(IF(AND(R2397&gt;0,R2396=0),R2397,(1+(B2398/B2397-1)*Calc!$Z$1-L2398)*T2396),0))</f>
        <v>34.785922550333936</v>
      </c>
      <c r="U2397">
        <f>IF(B2398="",U2396,IFERROR(IF(AND(R2397&gt;0,R2396=0),R2397,(1+(B2398/B2397-1)*Calc!$Z$1-M2398*2)*U2396),0))</f>
        <v>35.358684303848378</v>
      </c>
      <c r="V2397">
        <f>IF(B2398="",V2396,IFERROR(IF(AND(R2397&gt;0,R2396=0),R2397,(1+(B2398/B2397-1)*Calc!$Z$1-N2398*2)*V2396),0))</f>
        <v>34.202191514322884</v>
      </c>
      <c r="W2397">
        <f>IF(ISNUMBER(C2397),C2397,W2396)</f>
        <v>3.83</v>
      </c>
      <c r="Y2397" s="1">
        <f>IF(AND(Q2397&gt;=Chart!$F$2,Q2397&lt;=Chart!$F$3),Q2397,#N/A)</f>
        <v>44909.604166666672</v>
      </c>
      <c r="Z2397">
        <f>IF(AND(Q2397&gt;=Chart!$F$2,Q2397&lt;=Chart!$F$3),R2397,#N/A)</f>
        <v>37.260689220000003</v>
      </c>
      <c r="AA2397">
        <f>IF(AND(Q2397&gt;=Chart!$F$2,Q2397&lt;=Chart!$F$3),S2397,#N/A)</f>
        <v>36.469567740693286</v>
      </c>
      <c r="AB2397">
        <f>IF(AND(Q2397&gt;=Chart!$F$2,Q2397&lt;=Chart!$F$3),T2397,#N/A)</f>
        <v>34.785922550333936</v>
      </c>
      <c r="AC2397">
        <f>IF(AND(Q2397&gt;=Chart!$F$2,Q2397&lt;=Chart!$F$3),U2397,#N/A)</f>
        <v>35.358684303848378</v>
      </c>
      <c r="AD2397">
        <f>IF(AND(Q2397&gt;=Chart!$F$2,Q2397&lt;=Chart!$F$3),V2397,#N/A)</f>
        <v>34.202191514322884</v>
      </c>
      <c r="AE2397">
        <f>IF(AND(Q2397&gt;=Chart!$F$2,Q2397&lt;=Chart!$F$3),I2397,#N/A)</f>
        <v>5.1697324958295918E-2</v>
      </c>
      <c r="AF2397">
        <f>IF(AND(Q2397&gt;=Chart!$F$2,Q2397&lt;=Chart!$F$3),H2397/100,#N/A)</f>
        <v>1.6E-2</v>
      </c>
      <c r="AG2397">
        <f>IF(AND(Q2397&gt;=Chart!$F$2,Q2397&lt;=Chart!$F$3),W2397/100,#N/A)</f>
        <v>3.8300000000000001E-2</v>
      </c>
    </row>
    <row r="2398" spans="1:33" x14ac:dyDescent="0.25">
      <c r="A2398">
        <v>1671114600</v>
      </c>
      <c r="B2398">
        <f>INDEX('Daily Data ADJ'!$1:$1048576,MATCH(Calc!$A2398,'Daily Data ADJ'!$A:$A,0),MATCH("SPY, CBOE BZX: Close",'Daily Data ADJ'!$1:$1,0))</f>
        <v>387.84860003</v>
      </c>
      <c r="C2398">
        <f>INDEX('Daily Data ADJ'!$1:$1048576,MATCH(Calc!$A2398,'Daily Data ADJ'!$A:$A,0),MATCH("EFFR, FRED: Close",'Daily Data ADJ'!$1:$1,0))</f>
        <v>4.33</v>
      </c>
      <c r="D2398">
        <f>INDEX('Daily Data ADJ'!$1:$1048576,MATCH(Calc!$A2398,'Daily Data ADJ'!$A:$A,1),MATCH("SOFR, FRED: Close",'Daily Data ADJ'!$1:$1,0))</f>
        <v>4.32</v>
      </c>
      <c r="E2398">
        <f>INDEX('Daily Data ADJ'!$1:$1048576,MATCH(Calc!$A2398,'Daily Data ADJ'!$A:$A,0),MATCH("UPRO, CBOE BZX: Close",'Daily Data ADJ'!$1:$1,0))</f>
        <v>34.491784750000001</v>
      </c>
      <c r="F2398">
        <f>INDEX('Daily Data ADJ'!$1:$1048576,MATCH(Calc!$A2398,'Daily Data ADJ'!$A:$A,0),MATCH("ES1!, CME_MINI: Close",'Daily Data ADJ'!$1:$1,0))</f>
        <v>3927.25</v>
      </c>
      <c r="G2398">
        <f>INDEX('Daily Data ADJ'!$1:$1048576,MATCH(Calc!$A2398,'Daily Data ADJ'!$A:$A,0),MATCH("ES2!, CME_MINI: Close",'Daily Data ADJ'!$1:$1,0))</f>
        <v>3961.75</v>
      </c>
      <c r="H2398">
        <f>INDEX('QUANDL MULTPL SP500_DIV_YIELD_M'!$A:$G,MATCH(Calc!$A2398,'QUANDL MULTPL SP500_DIV_YIELD_M'!$A:$A,1),MATCH('QUANDL MULTPL SP500_DIV_YIELD_M'!$E$1,'QUANDL MULTPL SP500_DIV_YIELD_M'!$A$1:$G$1,0))</f>
        <v>1.6</v>
      </c>
      <c r="I2398" s="5">
        <f t="shared" si="222"/>
        <v>5.1604843384347884E-2</v>
      </c>
      <c r="J2398" s="1">
        <f>A2398/24/60/60+DATE(1970,1,1)</f>
        <v>44910.604166666672</v>
      </c>
      <c r="K2398" s="3">
        <f t="shared" si="225"/>
        <v>1</v>
      </c>
      <c r="L2398" s="6">
        <f>(1+Chart!$F$4)^(1/(365/K2398))-1</f>
        <v>6.6592785027408397E-5</v>
      </c>
      <c r="M2398" s="6">
        <f t="shared" si="226"/>
        <v>1.1614035059515082E-4</v>
      </c>
      <c r="N2398" s="6">
        <f t="shared" si="227"/>
        <v>1.3786544665417289E-4</v>
      </c>
      <c r="O2398">
        <f>O2397*(B2398/B2397)</f>
        <v>387.84860003000506</v>
      </c>
      <c r="P2398">
        <f t="shared" si="223"/>
        <v>2022</v>
      </c>
      <c r="Q2398" s="1">
        <f t="shared" si="224"/>
        <v>44910.604166666672</v>
      </c>
      <c r="R2398">
        <f>IF(B2399="",R2397,IF(Q2398&gt;=Chart!$F$2,E2398,0))</f>
        <v>34.491784750000001</v>
      </c>
      <c r="S2398">
        <f>IF(B2399="",S2397,IFERROR(IF(AND(R2398&gt;0,R2397=0),R2398,(1+(B2399/B2398-1)*Calc!$Z$1)*S2397),0))</f>
        <v>35.177984654364941</v>
      </c>
      <c r="T2398">
        <f>IF(B2399="",T2397,IFERROR(IF(AND(R2398&gt;0,R2397=0),R2398,(1+(B2399/B2398-1)*Calc!$Z$1-L2399)*T2397),0))</f>
        <v>33.551649883032198</v>
      </c>
      <c r="U2398">
        <f>IF(B2399="",U2397,IFERROR(IF(AND(R2398&gt;0,R2397=0),R2398,(1+(B2399/B2398-1)*Calc!$Z$1-M2399*2)*U2397),0))</f>
        <v>34.09823042094245</v>
      </c>
      <c r="V2398">
        <f>IF(B2399="",V2397,IFERROR(IF(AND(R2398&gt;0,R2397=0),R2398,(1+(B2399/B2398-1)*Calc!$Z$1-N2399*2)*V2397),0))</f>
        <v>32.981539324546752</v>
      </c>
      <c r="W2398">
        <f>IF(ISNUMBER(C2398),C2398,W2397)</f>
        <v>4.33</v>
      </c>
      <c r="Y2398" s="1">
        <f>IF(AND(Q2398&gt;=Chart!$F$2,Q2398&lt;=Chart!$F$3),Q2398,#N/A)</f>
        <v>44910.604166666672</v>
      </c>
      <c r="Z2398">
        <f>IF(AND(Q2398&gt;=Chart!$F$2,Q2398&lt;=Chart!$F$3),R2398,#N/A)</f>
        <v>34.491784750000001</v>
      </c>
      <c r="AA2398">
        <f>IF(AND(Q2398&gt;=Chart!$F$2,Q2398&lt;=Chart!$F$3),S2398,#N/A)</f>
        <v>35.177984654364941</v>
      </c>
      <c r="AB2398">
        <f>IF(AND(Q2398&gt;=Chart!$F$2,Q2398&lt;=Chart!$F$3),T2398,#N/A)</f>
        <v>33.551649883032198</v>
      </c>
      <c r="AC2398">
        <f>IF(AND(Q2398&gt;=Chart!$F$2,Q2398&lt;=Chart!$F$3),U2398,#N/A)</f>
        <v>34.09823042094245</v>
      </c>
      <c r="AD2398">
        <f>IF(AND(Q2398&gt;=Chart!$F$2,Q2398&lt;=Chart!$F$3),V2398,#N/A)</f>
        <v>32.981539324546752</v>
      </c>
      <c r="AE2398">
        <f>IF(AND(Q2398&gt;=Chart!$F$2,Q2398&lt;=Chart!$F$3),I2398,#N/A)</f>
        <v>5.1604843384347884E-2</v>
      </c>
      <c r="AF2398">
        <f>IF(AND(Q2398&gt;=Chart!$F$2,Q2398&lt;=Chart!$F$3),H2398/100,#N/A)</f>
        <v>1.6E-2</v>
      </c>
      <c r="AG2398">
        <f>IF(AND(Q2398&gt;=Chart!$F$2,Q2398&lt;=Chart!$F$3),W2398/100,#N/A)</f>
        <v>4.3299999999999998E-2</v>
      </c>
    </row>
    <row r="2399" spans="1:33" x14ac:dyDescent="0.25">
      <c r="A2399">
        <v>1671201000</v>
      </c>
      <c r="B2399">
        <f>INDEX('Daily Data ADJ'!$1:$1048576,MATCH(Calc!$A2399,'Daily Data ADJ'!$A:$A,0),MATCH("SPY, CBOE BZX: Close",'Daily Data ADJ'!$1:$1,0))</f>
        <v>383.27</v>
      </c>
      <c r="C2399">
        <f>INDEX('Daily Data ADJ'!$1:$1048576,MATCH(Calc!$A2399,'Daily Data ADJ'!$A:$A,0),MATCH("EFFR, FRED: Close",'Daily Data ADJ'!$1:$1,0))</f>
        <v>4.33</v>
      </c>
      <c r="D2399">
        <f>INDEX('Daily Data ADJ'!$1:$1048576,MATCH(Calc!$A2399,'Daily Data ADJ'!$A:$A,1),MATCH("SOFR, FRED: Close",'Daily Data ADJ'!$1:$1,0))</f>
        <v>4.32</v>
      </c>
      <c r="E2399">
        <f>INDEX('Daily Data ADJ'!$1:$1048576,MATCH(Calc!$A2399,'Daily Data ADJ'!$A:$A,0),MATCH("UPRO, CBOE BZX: Close",'Daily Data ADJ'!$1:$1,0))</f>
        <v>33.236813660000003</v>
      </c>
      <c r="F2399">
        <f>INDEX('Daily Data ADJ'!$1:$1048576,MATCH(Calc!$A2399,'Daily Data ADJ'!$A:$A,0),MATCH("ES1!, CME_MINI: Close",'Daily Data ADJ'!$1:$1,0))</f>
        <v>3879</v>
      </c>
      <c r="G2399">
        <f>INDEX('Daily Data ADJ'!$1:$1048576,MATCH(Calc!$A2399,'Daily Data ADJ'!$A:$A,0),MATCH("ES2!, CME_MINI: Close",'Daily Data ADJ'!$1:$1,0))</f>
        <v>3912.75</v>
      </c>
      <c r="H2399">
        <f>INDEX('QUANDL MULTPL SP500_DIV_YIELD_M'!$A:$G,MATCH(Calc!$A2399,'QUANDL MULTPL SP500_DIV_YIELD_M'!$A:$A,1),MATCH('QUANDL MULTPL SP500_DIV_YIELD_M'!$E$1,'QUANDL MULTPL SP500_DIV_YIELD_M'!$A$1:$G$1,0))</f>
        <v>1.6</v>
      </c>
      <c r="I2399" s="5">
        <f t="shared" si="222"/>
        <v>5.1259637268931554E-2</v>
      </c>
      <c r="J2399" s="1">
        <f>A2399/24/60/60+DATE(1970,1,1)</f>
        <v>44911.604166666672</v>
      </c>
      <c r="K2399" s="3">
        <f t="shared" si="225"/>
        <v>1</v>
      </c>
      <c r="L2399" s="6">
        <f>(1+Chart!$F$4)^(1/(365/K2399))-1</f>
        <v>6.6592785027408397E-5</v>
      </c>
      <c r="M2399" s="6">
        <f t="shared" si="226"/>
        <v>1.1614035059515082E-4</v>
      </c>
      <c r="N2399" s="6">
        <f t="shared" si="227"/>
        <v>1.3696581649735862E-4</v>
      </c>
      <c r="O2399">
        <f>O2398*(B2399/B2398)</f>
        <v>383.27000000000498</v>
      </c>
      <c r="P2399">
        <f t="shared" si="223"/>
        <v>2022</v>
      </c>
      <c r="Q2399" s="1">
        <f t="shared" si="224"/>
        <v>44911.604166666672</v>
      </c>
      <c r="R2399">
        <f>IF(B2400="",R2398,IF(Q2399&gt;=Chart!$F$2,E2399,0))</f>
        <v>33.236813660000003</v>
      </c>
      <c r="S2399">
        <f>IF(B2400="",S2398,IFERROR(IF(AND(R2399&gt;0,R2398=0),R2399,(1+(B2400/B2399-1)*Calc!$Z$1)*S2398),0))</f>
        <v>34.283092410307077</v>
      </c>
      <c r="T2399">
        <f>IF(B2400="",T2398,IFERROR(IF(AND(R2399&gt;0,R2398=0),R2399,(1+(B2400/B2399-1)*Calc!$Z$1-L2400)*T2398),0))</f>
        <v>32.691426605958554</v>
      </c>
      <c r="U2399">
        <f>IF(B2400="",U2398,IFERROR(IF(AND(R2399&gt;0,R2398=0),R2399,(1+(B2400/B2399-1)*Calc!$Z$1-M2400*2)*U2398),0))</f>
        <v>33.207042186907536</v>
      </c>
      <c r="V2399">
        <f>IF(B2400="",V2398,IFERROR(IF(AND(R2399&gt;0,R2398=0),R2399,(1+(B2400/B2399-1)*Calc!$Z$1-N2400*2)*V2398),0))</f>
        <v>32.1155295070226</v>
      </c>
      <c r="W2399">
        <f>IF(ISNUMBER(C2399),C2399,W2398)</f>
        <v>4.33</v>
      </c>
      <c r="Y2399" s="1">
        <f>IF(AND(Q2399&gt;=Chart!$F$2,Q2399&lt;=Chart!$F$3),Q2399,#N/A)</f>
        <v>44911.604166666672</v>
      </c>
      <c r="Z2399">
        <f>IF(AND(Q2399&gt;=Chart!$F$2,Q2399&lt;=Chart!$F$3),R2399,#N/A)</f>
        <v>33.236813660000003</v>
      </c>
      <c r="AA2399">
        <f>IF(AND(Q2399&gt;=Chart!$F$2,Q2399&lt;=Chart!$F$3),S2399,#N/A)</f>
        <v>34.283092410307077</v>
      </c>
      <c r="AB2399">
        <f>IF(AND(Q2399&gt;=Chart!$F$2,Q2399&lt;=Chart!$F$3),T2399,#N/A)</f>
        <v>32.691426605958554</v>
      </c>
      <c r="AC2399">
        <f>IF(AND(Q2399&gt;=Chart!$F$2,Q2399&lt;=Chart!$F$3),U2399,#N/A)</f>
        <v>33.207042186907536</v>
      </c>
      <c r="AD2399">
        <f>IF(AND(Q2399&gt;=Chart!$F$2,Q2399&lt;=Chart!$F$3),V2399,#N/A)</f>
        <v>32.1155295070226</v>
      </c>
      <c r="AE2399">
        <f>IF(AND(Q2399&gt;=Chart!$F$2,Q2399&lt;=Chart!$F$3),I2399,#N/A)</f>
        <v>5.1259637268931554E-2</v>
      </c>
      <c r="AF2399">
        <f>IF(AND(Q2399&gt;=Chart!$F$2,Q2399&lt;=Chart!$F$3),H2399/100,#N/A)</f>
        <v>1.6E-2</v>
      </c>
      <c r="AG2399">
        <f>IF(AND(Q2399&gt;=Chart!$F$2,Q2399&lt;=Chart!$F$3),W2399/100,#N/A)</f>
        <v>4.3299999999999998E-2</v>
      </c>
    </row>
    <row r="2400" spans="1:33" x14ac:dyDescent="0.25">
      <c r="A2400">
        <v>1671460200</v>
      </c>
      <c r="B2400">
        <f>INDEX('Daily Data ADJ'!$1:$1048576,MATCH(Calc!$A2400,'Daily Data ADJ'!$A:$A,0),MATCH("SPY, CBOE BZX: Close",'Daily Data ADJ'!$1:$1,0))</f>
        <v>380.02</v>
      </c>
      <c r="C2400">
        <f>INDEX('Daily Data ADJ'!$1:$1048576,MATCH(Calc!$A2400,'Daily Data ADJ'!$A:$A,0),MATCH("EFFR, FRED: Close",'Daily Data ADJ'!$1:$1,0))</f>
        <v>4.33</v>
      </c>
      <c r="D2400">
        <f>INDEX('Daily Data ADJ'!$1:$1048576,MATCH(Calc!$A2400,'Daily Data ADJ'!$A:$A,1),MATCH("SOFR, FRED: Close",'Daily Data ADJ'!$1:$1,0))</f>
        <v>4.3</v>
      </c>
      <c r="E2400">
        <f>INDEX('Daily Data ADJ'!$1:$1048576,MATCH(Calc!$A2400,'Daily Data ADJ'!$A:$A,0),MATCH("UPRO, CBOE BZX: Close",'Daily Data ADJ'!$1:$1,0))</f>
        <v>32.39020618</v>
      </c>
      <c r="F2400">
        <f>INDEX('Daily Data ADJ'!$1:$1048576,MATCH(Calc!$A2400,'Daily Data ADJ'!$A:$A,0),MATCH("ES1!, CME_MINI: Close",'Daily Data ADJ'!$1:$1,0))</f>
        <v>3845.5</v>
      </c>
      <c r="G2400">
        <f>INDEX('Daily Data ADJ'!$1:$1048576,MATCH(Calc!$A2400,'Daily Data ADJ'!$A:$A,0),MATCH("ES2!, CME_MINI: Close",'Daily Data ADJ'!$1:$1,0))</f>
        <v>3878.75</v>
      </c>
      <c r="H2400">
        <f>INDEX('QUANDL MULTPL SP500_DIV_YIELD_M'!$A:$G,MATCH(Calc!$A2400,'QUANDL MULTPL SP500_DIV_YIELD_M'!$A:$A,1),MATCH('QUANDL MULTPL SP500_DIV_YIELD_M'!$E$1,'QUANDL MULTPL SP500_DIV_YIELD_M'!$A$1:$G$1,0))</f>
        <v>1.6</v>
      </c>
      <c r="I2400" s="5">
        <f t="shared" si="222"/>
        <v>5.1037039529404846E-2</v>
      </c>
      <c r="J2400" s="1">
        <f>A2400/24/60/60+DATE(1970,1,1)</f>
        <v>44914.604166666672</v>
      </c>
      <c r="K2400" s="3">
        <f t="shared" si="225"/>
        <v>3</v>
      </c>
      <c r="L2400" s="6">
        <f>(1+Chart!$F$4)^(1/(365/K2400))-1</f>
        <v>1.9979165917494157E-4</v>
      </c>
      <c r="M2400" s="6">
        <f t="shared" si="226"/>
        <v>3.4846151909517786E-4</v>
      </c>
      <c r="N2400" s="6">
        <f t="shared" si="227"/>
        <v>4.0921247268910221E-4</v>
      </c>
      <c r="O2400">
        <f>O2399*(B2400/B2399)</f>
        <v>380.02000000000493</v>
      </c>
      <c r="P2400">
        <f t="shared" si="223"/>
        <v>2022</v>
      </c>
      <c r="Q2400" s="1">
        <f t="shared" si="224"/>
        <v>44914.604166666672</v>
      </c>
      <c r="R2400">
        <f>IF(B2401="",R2399,IF(Q2400&gt;=Chart!$F$2,E2400,0))</f>
        <v>32.39020618</v>
      </c>
      <c r="S2400">
        <f>IF(B2401="",S2399,IFERROR(IF(AND(R2400&gt;0,R2399=0),R2400,(1+(B2401/B2400-1)*Calc!$Z$1)*S2399),0))</f>
        <v>34.423826119480502</v>
      </c>
      <c r="T2400">
        <f>IF(B2401="",T2399,IFERROR(IF(AND(R2400&gt;0,R2399=0),R2400,(1+(B2401/B2400-1)*Calc!$Z$1-L2401)*T2399),0))</f>
        <v>32.823449438889028</v>
      </c>
      <c r="U2400">
        <f>IF(B2401="",U2399,IFERROR(IF(AND(R2400&gt;0,R2399=0),R2400,(1+(B2401/B2400-1)*Calc!$Z$1-M2401*2)*U2399),0))</f>
        <v>33.335645304185313</v>
      </c>
      <c r="V2400">
        <f>IF(B2401="",V2399,IFERROR(IF(AND(R2400&gt;0,R2399=0),R2400,(1+(B2401/B2400-1)*Calc!$Z$1-N2401*2)*V2399),0))</f>
        <v>32.23856622949188</v>
      </c>
      <c r="W2400">
        <f>IF(ISNUMBER(C2400),C2400,W2399)</f>
        <v>4.33</v>
      </c>
      <c r="Y2400" s="1">
        <f>IF(AND(Q2400&gt;=Chart!$F$2,Q2400&lt;=Chart!$F$3),Q2400,#N/A)</f>
        <v>44914.604166666672</v>
      </c>
      <c r="Z2400">
        <f>IF(AND(Q2400&gt;=Chart!$F$2,Q2400&lt;=Chart!$F$3),R2400,#N/A)</f>
        <v>32.39020618</v>
      </c>
      <c r="AA2400">
        <f>IF(AND(Q2400&gt;=Chart!$F$2,Q2400&lt;=Chart!$F$3),S2400,#N/A)</f>
        <v>34.423826119480502</v>
      </c>
      <c r="AB2400">
        <f>IF(AND(Q2400&gt;=Chart!$F$2,Q2400&lt;=Chart!$F$3),T2400,#N/A)</f>
        <v>32.823449438889028</v>
      </c>
      <c r="AC2400">
        <f>IF(AND(Q2400&gt;=Chart!$F$2,Q2400&lt;=Chart!$F$3),U2400,#N/A)</f>
        <v>33.335645304185313</v>
      </c>
      <c r="AD2400">
        <f>IF(AND(Q2400&gt;=Chart!$F$2,Q2400&lt;=Chart!$F$3),V2400,#N/A)</f>
        <v>32.23856622949188</v>
      </c>
      <c r="AE2400">
        <f>IF(AND(Q2400&gt;=Chart!$F$2,Q2400&lt;=Chart!$F$3),I2400,#N/A)</f>
        <v>5.1037039529404846E-2</v>
      </c>
      <c r="AF2400">
        <f>IF(AND(Q2400&gt;=Chart!$F$2,Q2400&lt;=Chart!$F$3),H2400/100,#N/A)</f>
        <v>1.6E-2</v>
      </c>
      <c r="AG2400">
        <f>IF(AND(Q2400&gt;=Chart!$F$2,Q2400&lt;=Chart!$F$3),W2400/100,#N/A)</f>
        <v>4.3299999999999998E-2</v>
      </c>
    </row>
    <row r="2401" spans="1:33" x14ac:dyDescent="0.25">
      <c r="A2401">
        <v>1671546600</v>
      </c>
      <c r="B2401">
        <f>INDEX('Daily Data ADJ'!$1:$1048576,MATCH(Calc!$A2401,'Daily Data ADJ'!$A:$A,0),MATCH("SPY, CBOE BZX: Close",'Daily Data ADJ'!$1:$1,0))</f>
        <v>380.54</v>
      </c>
      <c r="C2401">
        <f>INDEX('Daily Data ADJ'!$1:$1048576,MATCH(Calc!$A2401,'Daily Data ADJ'!$A:$A,0),MATCH("EFFR, FRED: Close",'Daily Data ADJ'!$1:$1,0))</f>
        <v>4.33</v>
      </c>
      <c r="D2401">
        <f>INDEX('Daily Data ADJ'!$1:$1048576,MATCH(Calc!$A2401,'Daily Data ADJ'!$A:$A,1),MATCH("SOFR, FRED: Close",'Daily Data ADJ'!$1:$1,0))</f>
        <v>4.3</v>
      </c>
      <c r="E2401">
        <f>INDEX('Daily Data ADJ'!$1:$1048576,MATCH(Calc!$A2401,'Daily Data ADJ'!$A:$A,0),MATCH("UPRO, CBOE BZX: Close",'Daily Data ADJ'!$1:$1,0))</f>
        <v>32.489807059999997</v>
      </c>
      <c r="F2401">
        <f>INDEX('Daily Data ADJ'!$1:$1048576,MATCH(Calc!$A2401,'Daily Data ADJ'!$A:$A,0),MATCH("ES1!, CME_MINI: Close",'Daily Data ADJ'!$1:$1,0))</f>
        <v>3849.25</v>
      </c>
      <c r="G2401">
        <f>INDEX('Daily Data ADJ'!$1:$1048576,MATCH(Calc!$A2401,'Daily Data ADJ'!$A:$A,0),MATCH("ES2!, CME_MINI: Close",'Daily Data ADJ'!$1:$1,0))</f>
        <v>3882.75</v>
      </c>
      <c r="H2401">
        <f>INDEX('QUANDL MULTPL SP500_DIV_YIELD_M'!$A:$G,MATCH(Calc!$A2401,'QUANDL MULTPL SP500_DIV_YIELD_M'!$A:$A,1),MATCH('QUANDL MULTPL SP500_DIV_YIELD_M'!$E$1,'QUANDL MULTPL SP500_DIV_YIELD_M'!$A$1:$G$1,0))</f>
        <v>1.6</v>
      </c>
      <c r="I2401" s="5">
        <f t="shared" si="222"/>
        <v>5.1269071465064084E-2</v>
      </c>
      <c r="J2401" s="1">
        <f>A2401/24/60/60+DATE(1970,1,1)</f>
        <v>44915.604166666672</v>
      </c>
      <c r="K2401" s="3">
        <f t="shared" si="225"/>
        <v>1</v>
      </c>
      <c r="L2401" s="6">
        <f>(1+Chart!$F$4)^(1/(365/K2401))-1</f>
        <v>6.6592785027408397E-5</v>
      </c>
      <c r="M2401" s="6">
        <f t="shared" si="226"/>
        <v>1.1614035059515082E-4</v>
      </c>
      <c r="N2401" s="6">
        <f t="shared" si="227"/>
        <v>1.3699040655690276E-4</v>
      </c>
      <c r="O2401">
        <f>O2400*(B2401/B2400)</f>
        <v>380.54000000000502</v>
      </c>
      <c r="P2401">
        <f t="shared" si="223"/>
        <v>2022</v>
      </c>
      <c r="Q2401" s="1">
        <f t="shared" si="224"/>
        <v>44915.604166666672</v>
      </c>
      <c r="R2401">
        <f>IF(B2402="",R2400,IF(Q2401&gt;=Chart!$F$2,E2401,0))</f>
        <v>32.489807059999997</v>
      </c>
      <c r="S2401">
        <f>IF(B2402="",S2400,IFERROR(IF(AND(R2401&gt;0,R2400=0),R2401,(1+(B2402/B2401-1)*Calc!$Z$1)*S2400),0))</f>
        <v>35.967986291497986</v>
      </c>
      <c r="T2401">
        <f>IF(B2402="",T2400,IFERROR(IF(AND(R2401&gt;0,R2400=0),R2401,(1+(B2402/B2401-1)*Calc!$Z$1-L2402)*T2400),0))</f>
        <v>34.293635216259332</v>
      </c>
      <c r="U2401">
        <f>IF(B2402="",U2400,IFERROR(IF(AND(R2401&gt;0,R2400=0),R2401,(1+(B2402/B2401-1)*Calc!$Z$1-M2402*2)*U2400),0))</f>
        <v>34.823249387106408</v>
      </c>
      <c r="V2401">
        <f>IF(B2402="",V2400,IFERROR(IF(AND(R2401&gt;0,R2400=0),R2401,(1+(B2402/B2401-1)*Calc!$Z$1-N2402*2)*V2400),0))</f>
        <v>33.675955642177463</v>
      </c>
      <c r="W2401">
        <f>IF(ISNUMBER(C2401),C2401,W2400)</f>
        <v>4.33</v>
      </c>
      <c r="Y2401" s="1">
        <f>IF(AND(Q2401&gt;=Chart!$F$2,Q2401&lt;=Chart!$F$3),Q2401,#N/A)</f>
        <v>44915.604166666672</v>
      </c>
      <c r="Z2401">
        <f>IF(AND(Q2401&gt;=Chart!$F$2,Q2401&lt;=Chart!$F$3),R2401,#N/A)</f>
        <v>32.489807059999997</v>
      </c>
      <c r="AA2401">
        <f>IF(AND(Q2401&gt;=Chart!$F$2,Q2401&lt;=Chart!$F$3),S2401,#N/A)</f>
        <v>35.967986291497986</v>
      </c>
      <c r="AB2401">
        <f>IF(AND(Q2401&gt;=Chart!$F$2,Q2401&lt;=Chart!$F$3),T2401,#N/A)</f>
        <v>34.293635216259332</v>
      </c>
      <c r="AC2401">
        <f>IF(AND(Q2401&gt;=Chart!$F$2,Q2401&lt;=Chart!$F$3),U2401,#N/A)</f>
        <v>34.823249387106408</v>
      </c>
      <c r="AD2401">
        <f>IF(AND(Q2401&gt;=Chart!$F$2,Q2401&lt;=Chart!$F$3),V2401,#N/A)</f>
        <v>33.675955642177463</v>
      </c>
      <c r="AE2401">
        <f>IF(AND(Q2401&gt;=Chart!$F$2,Q2401&lt;=Chart!$F$3),I2401,#N/A)</f>
        <v>5.1269071465064084E-2</v>
      </c>
      <c r="AF2401">
        <f>IF(AND(Q2401&gt;=Chart!$F$2,Q2401&lt;=Chart!$F$3),H2401/100,#N/A)</f>
        <v>1.6E-2</v>
      </c>
      <c r="AG2401">
        <f>IF(AND(Q2401&gt;=Chart!$F$2,Q2401&lt;=Chart!$F$3),W2401/100,#N/A)</f>
        <v>4.3299999999999998E-2</v>
      </c>
    </row>
    <row r="2402" spans="1:33" x14ac:dyDescent="0.25">
      <c r="A2402">
        <v>1671633000</v>
      </c>
      <c r="B2402">
        <f>INDEX('Daily Data ADJ'!$1:$1048576,MATCH(Calc!$A2402,'Daily Data ADJ'!$A:$A,0),MATCH("SPY, CBOE BZX: Close",'Daily Data ADJ'!$1:$1,0))</f>
        <v>386.23</v>
      </c>
      <c r="C2402">
        <f>INDEX('Daily Data ADJ'!$1:$1048576,MATCH(Calc!$A2402,'Daily Data ADJ'!$A:$A,0),MATCH("EFFR, FRED: Close",'Daily Data ADJ'!$1:$1,0))</f>
        <v>4.33</v>
      </c>
      <c r="D2402">
        <f>INDEX('Daily Data ADJ'!$1:$1048576,MATCH(Calc!$A2402,'Daily Data ADJ'!$A:$A,1),MATCH("SOFR, FRED: Close",'Daily Data ADJ'!$1:$1,0))</f>
        <v>4.3</v>
      </c>
      <c r="E2402">
        <f>INDEX('Daily Data ADJ'!$1:$1048576,MATCH(Calc!$A2402,'Daily Data ADJ'!$A:$A,0),MATCH("UPRO, CBOE BZX: Close",'Daily Data ADJ'!$1:$1,0))</f>
        <v>33.953940000000003</v>
      </c>
      <c r="F2402">
        <f>INDEX('Daily Data ADJ'!$1:$1048576,MATCH(Calc!$A2402,'Daily Data ADJ'!$A:$A,0),MATCH("ES1!, CME_MINI: Close",'Daily Data ADJ'!$1:$1,0))</f>
        <v>3905.75</v>
      </c>
      <c r="G2402">
        <f>INDEX('Daily Data ADJ'!$1:$1048576,MATCH(Calc!$A2402,'Daily Data ADJ'!$A:$A,0),MATCH("ES2!, CME_MINI: Close",'Daily Data ADJ'!$1:$1,0))</f>
        <v>3939.25</v>
      </c>
      <c r="H2402">
        <f>INDEX('QUANDL MULTPL SP500_DIV_YIELD_M'!$A:$G,MATCH(Calc!$A2402,'QUANDL MULTPL SP500_DIV_YIELD_M'!$A:$A,1),MATCH('QUANDL MULTPL SP500_DIV_YIELD_M'!$E$1,'QUANDL MULTPL SP500_DIV_YIELD_M'!$A$1:$G$1,0))</f>
        <v>1.6</v>
      </c>
      <c r="I2402" s="5">
        <f t="shared" si="222"/>
        <v>5.0752320485213151E-2</v>
      </c>
      <c r="J2402" s="1">
        <f>A2402/24/60/60+DATE(1970,1,1)</f>
        <v>44916.604166666672</v>
      </c>
      <c r="K2402" s="3">
        <f t="shared" si="225"/>
        <v>1</v>
      </c>
      <c r="L2402" s="6">
        <f>(1+Chart!$F$4)^(1/(365/K2402))-1</f>
        <v>6.6592785027408397E-5</v>
      </c>
      <c r="M2402" s="6">
        <f t="shared" si="226"/>
        <v>1.1614035059515082E-4</v>
      </c>
      <c r="N2402" s="6">
        <f t="shared" si="227"/>
        <v>1.3564318037317946E-4</v>
      </c>
      <c r="O2402">
        <f>O2401*(B2402/B2401)</f>
        <v>386.23000000000513</v>
      </c>
      <c r="P2402">
        <f t="shared" si="223"/>
        <v>2022</v>
      </c>
      <c r="Q2402" s="1">
        <f t="shared" si="224"/>
        <v>44916.604166666672</v>
      </c>
      <c r="R2402">
        <f>IF(B2403="",R2401,IF(Q2402&gt;=Chart!$F$2,E2402,0))</f>
        <v>33.953940000000003</v>
      </c>
      <c r="S2402">
        <f>IF(B2403="",S2401,IFERROR(IF(AND(R2402&gt;0,R2401=0),R2402,(1+(B2403/B2402-1)*Calc!$Z$1)*S2401),0))</f>
        <v>34.428616451251351</v>
      </c>
      <c r="T2402">
        <f>IF(B2403="",T2401,IFERROR(IF(AND(R2402&gt;0,R2401=0),R2402,(1+(B2403/B2402-1)*Calc!$Z$1-L2403)*T2401),0))</f>
        <v>32.823641101541739</v>
      </c>
      <c r="U2402">
        <f>IF(B2403="",U2401,IFERROR(IF(AND(R2402&gt;0,R2401=0),R2402,(1+(B2403/B2402-1)*Calc!$Z$1-M2403*2)*U2401),0))</f>
        <v>33.32478360884776</v>
      </c>
      <c r="V2402">
        <f>IF(B2403="",V2401,IFERROR(IF(AND(R2402&gt;0,R2401=0),R2402,(1+(B2403/B2402-1)*Calc!$Z$1-N2403*2)*V2401),0))</f>
        <v>32.225547947097631</v>
      </c>
      <c r="W2402">
        <f>IF(ISNUMBER(C2402),C2402,W2401)</f>
        <v>4.33</v>
      </c>
      <c r="Y2402" s="1">
        <f>IF(AND(Q2402&gt;=Chart!$F$2,Q2402&lt;=Chart!$F$3),Q2402,#N/A)</f>
        <v>44916.604166666672</v>
      </c>
      <c r="Z2402">
        <f>IF(AND(Q2402&gt;=Chart!$F$2,Q2402&lt;=Chart!$F$3),R2402,#N/A)</f>
        <v>33.953940000000003</v>
      </c>
      <c r="AA2402">
        <f>IF(AND(Q2402&gt;=Chart!$F$2,Q2402&lt;=Chart!$F$3),S2402,#N/A)</f>
        <v>34.428616451251351</v>
      </c>
      <c r="AB2402">
        <f>IF(AND(Q2402&gt;=Chart!$F$2,Q2402&lt;=Chart!$F$3),T2402,#N/A)</f>
        <v>32.823641101541739</v>
      </c>
      <c r="AC2402">
        <f>IF(AND(Q2402&gt;=Chart!$F$2,Q2402&lt;=Chart!$F$3),U2402,#N/A)</f>
        <v>33.32478360884776</v>
      </c>
      <c r="AD2402">
        <f>IF(AND(Q2402&gt;=Chart!$F$2,Q2402&lt;=Chart!$F$3),V2402,#N/A)</f>
        <v>32.225547947097631</v>
      </c>
      <c r="AE2402">
        <f>IF(AND(Q2402&gt;=Chart!$F$2,Q2402&lt;=Chart!$F$3),I2402,#N/A)</f>
        <v>5.0752320485213151E-2</v>
      </c>
      <c r="AF2402">
        <f>IF(AND(Q2402&gt;=Chart!$F$2,Q2402&lt;=Chart!$F$3),H2402/100,#N/A)</f>
        <v>1.6E-2</v>
      </c>
      <c r="AG2402">
        <f>IF(AND(Q2402&gt;=Chart!$F$2,Q2402&lt;=Chart!$F$3),W2402/100,#N/A)</f>
        <v>4.3299999999999998E-2</v>
      </c>
    </row>
    <row r="2403" spans="1:33" x14ac:dyDescent="0.25">
      <c r="A2403">
        <v>1671719400</v>
      </c>
      <c r="B2403">
        <f>INDEX('Daily Data ADJ'!$1:$1048576,MATCH(Calc!$A2403,'Daily Data ADJ'!$A:$A,0),MATCH("SPY, CBOE BZX: Close",'Daily Data ADJ'!$1:$1,0))</f>
        <v>380.72</v>
      </c>
      <c r="C2403">
        <f>INDEX('Daily Data ADJ'!$1:$1048576,MATCH(Calc!$A2403,'Daily Data ADJ'!$A:$A,0),MATCH("EFFR, FRED: Close",'Daily Data ADJ'!$1:$1,0))</f>
        <v>4.33</v>
      </c>
      <c r="D2403">
        <f>INDEX('Daily Data ADJ'!$1:$1048576,MATCH(Calc!$A2403,'Daily Data ADJ'!$A:$A,1),MATCH("SOFR, FRED: Close",'Daily Data ADJ'!$1:$1,0))</f>
        <v>4.3</v>
      </c>
      <c r="E2403">
        <f>INDEX('Daily Data ADJ'!$1:$1048576,MATCH(Calc!$A2403,'Daily Data ADJ'!$A:$A,0),MATCH("UPRO, CBOE BZX: Close",'Daily Data ADJ'!$1:$1,0))</f>
        <v>32.49</v>
      </c>
      <c r="F2403">
        <f>INDEX('Daily Data ADJ'!$1:$1048576,MATCH(Calc!$A2403,'Daily Data ADJ'!$A:$A,0),MATCH("ES1!, CME_MINI: Close",'Daily Data ADJ'!$1:$1,0))</f>
        <v>3849.25</v>
      </c>
      <c r="G2403">
        <f>INDEX('Daily Data ADJ'!$1:$1048576,MATCH(Calc!$A2403,'Daily Data ADJ'!$A:$A,0),MATCH("ES2!, CME_MINI: Close",'Daily Data ADJ'!$1:$1,0))</f>
        <v>3882.25</v>
      </c>
      <c r="H2403">
        <f>INDEX('QUANDL MULTPL SP500_DIV_YIELD_M'!$A:$G,MATCH(Calc!$A2403,'QUANDL MULTPL SP500_DIV_YIELD_M'!$A:$A,1),MATCH('QUANDL MULTPL SP500_DIV_YIELD_M'!$E$1,'QUANDL MULTPL SP500_DIV_YIELD_M'!$A$1:$G$1,0))</f>
        <v>1.6</v>
      </c>
      <c r="I2403" s="5">
        <f t="shared" si="222"/>
        <v>5.0735908570763252E-2</v>
      </c>
      <c r="J2403" s="1">
        <f>A2403/24/60/60+DATE(1970,1,1)</f>
        <v>44917.604166666672</v>
      </c>
      <c r="K2403" s="3">
        <f t="shared" si="225"/>
        <v>1</v>
      </c>
      <c r="L2403" s="6">
        <f>(1+Chart!$F$4)^(1/(365/K2403))-1</f>
        <v>6.6592785027408397E-5</v>
      </c>
      <c r="M2403" s="6">
        <f t="shared" si="226"/>
        <v>1.1614035059515082E-4</v>
      </c>
      <c r="N2403" s="6">
        <f t="shared" si="227"/>
        <v>1.3560038189663892E-4</v>
      </c>
      <c r="O2403">
        <f>O2402*(B2403/B2402)</f>
        <v>380.72000000000509</v>
      </c>
      <c r="P2403">
        <f t="shared" si="223"/>
        <v>2022</v>
      </c>
      <c r="Q2403" s="1">
        <f t="shared" si="224"/>
        <v>44917.604166666672</v>
      </c>
      <c r="R2403">
        <f>IF(B2404="",R2402,IF(Q2403&gt;=Chart!$F$2,E2403,0))</f>
        <v>32.49</v>
      </c>
      <c r="S2403">
        <f>IF(B2404="",S2402,IFERROR(IF(AND(R2403&gt;0,R2402=0),R2403,(1+(B2404/B2403-1)*Calc!$Z$1)*S2402),0))</f>
        <v>35.02274339515953</v>
      </c>
      <c r="T2403">
        <f>IF(B2404="",T2402,IFERROR(IF(AND(R2403&gt;0,R2402=0),R2403,(1+(B2404/B2403-1)*Calc!$Z$1-L2404)*T2402),0))</f>
        <v>33.38788552666162</v>
      </c>
      <c r="U2403">
        <f>IF(B2404="",U2402,IFERROR(IF(AND(R2403&gt;0,R2402=0),R2403,(1+(B2404/B2403-1)*Calc!$Z$1-M2404*2)*U2402),0))</f>
        <v>33.892121251849908</v>
      </c>
      <c r="V2403">
        <f>IF(B2404="",V2402,IFERROR(IF(AND(R2403&gt;0,R2402=0),R2403,(1+(B2404/B2403-1)*Calc!$Z$1-N2404*2)*V2402),0))</f>
        <v>32.772904202334786</v>
      </c>
      <c r="W2403">
        <f>IF(ISNUMBER(C2403),C2403,W2402)</f>
        <v>4.33</v>
      </c>
      <c r="Y2403" s="1">
        <f>IF(AND(Q2403&gt;=Chart!$F$2,Q2403&lt;=Chart!$F$3),Q2403,#N/A)</f>
        <v>44917.604166666672</v>
      </c>
      <c r="Z2403">
        <f>IF(AND(Q2403&gt;=Chart!$F$2,Q2403&lt;=Chart!$F$3),R2403,#N/A)</f>
        <v>32.49</v>
      </c>
      <c r="AA2403">
        <f>IF(AND(Q2403&gt;=Chart!$F$2,Q2403&lt;=Chart!$F$3),S2403,#N/A)</f>
        <v>35.02274339515953</v>
      </c>
      <c r="AB2403">
        <f>IF(AND(Q2403&gt;=Chart!$F$2,Q2403&lt;=Chart!$F$3),T2403,#N/A)</f>
        <v>33.38788552666162</v>
      </c>
      <c r="AC2403">
        <f>IF(AND(Q2403&gt;=Chart!$F$2,Q2403&lt;=Chart!$F$3),U2403,#N/A)</f>
        <v>33.892121251849908</v>
      </c>
      <c r="AD2403">
        <f>IF(AND(Q2403&gt;=Chart!$F$2,Q2403&lt;=Chart!$F$3),V2403,#N/A)</f>
        <v>32.772904202334786</v>
      </c>
      <c r="AE2403">
        <f>IF(AND(Q2403&gt;=Chart!$F$2,Q2403&lt;=Chart!$F$3),I2403,#N/A)</f>
        <v>5.0735908570763252E-2</v>
      </c>
      <c r="AF2403">
        <f>IF(AND(Q2403&gt;=Chart!$F$2,Q2403&lt;=Chart!$F$3),H2403/100,#N/A)</f>
        <v>1.6E-2</v>
      </c>
      <c r="AG2403">
        <f>IF(AND(Q2403&gt;=Chart!$F$2,Q2403&lt;=Chart!$F$3),W2403/100,#N/A)</f>
        <v>4.3299999999999998E-2</v>
      </c>
    </row>
    <row r="2404" spans="1:33" x14ac:dyDescent="0.25">
      <c r="A2404">
        <v>1671805800</v>
      </c>
      <c r="B2404">
        <f>INDEX('Daily Data ADJ'!$1:$1048576,MATCH(Calc!$A2404,'Daily Data ADJ'!$A:$A,0),MATCH("SPY, CBOE BZX: Close",'Daily Data ADJ'!$1:$1,0))</f>
        <v>382.91</v>
      </c>
      <c r="C2404">
        <f>INDEX('Daily Data ADJ'!$1:$1048576,MATCH(Calc!$A2404,'Daily Data ADJ'!$A:$A,0),MATCH("EFFR, FRED: Close",'Daily Data ADJ'!$1:$1,0))</f>
        <v>4.33</v>
      </c>
      <c r="D2404">
        <f>INDEX('Daily Data ADJ'!$1:$1048576,MATCH(Calc!$A2404,'Daily Data ADJ'!$A:$A,1),MATCH("SOFR, FRED: Close",'Daily Data ADJ'!$1:$1,0))</f>
        <v>4.3</v>
      </c>
      <c r="E2404">
        <f>INDEX('Daily Data ADJ'!$1:$1048576,MATCH(Calc!$A2404,'Daily Data ADJ'!$A:$A,0),MATCH("UPRO, CBOE BZX: Close",'Daily Data ADJ'!$1:$1,0))</f>
        <v>32.979999999999997</v>
      </c>
      <c r="F2404">
        <f>INDEX('Daily Data ADJ'!$1:$1048576,MATCH(Calc!$A2404,'Daily Data ADJ'!$A:$A,0),MATCH("ES1!, CME_MINI: Close",'Daily Data ADJ'!$1:$1,0))</f>
        <v>3869.75</v>
      </c>
      <c r="G2404">
        <f>INDEX('Daily Data ADJ'!$1:$1048576,MATCH(Calc!$A2404,'Daily Data ADJ'!$A:$A,0),MATCH("ES2!, CME_MINI: Close",'Daily Data ADJ'!$1:$1,0))</f>
        <v>3903</v>
      </c>
      <c r="H2404">
        <f>INDEX('QUANDL MULTPL SP500_DIV_YIELD_M'!$A:$G,MATCH(Calc!$A2404,'QUANDL MULTPL SP500_DIV_YIELD_M'!$A:$A,1),MATCH('QUANDL MULTPL SP500_DIV_YIELD_M'!$E$1,'QUANDL MULTPL SP500_DIV_YIELD_M'!$A$1:$G$1,0))</f>
        <v>1.6</v>
      </c>
      <c r="I2404" s="5">
        <f t="shared" si="222"/>
        <v>5.0814652433782456E-2</v>
      </c>
      <c r="J2404" s="1">
        <f>A2404/24/60/60+DATE(1970,1,1)</f>
        <v>44918.604166666672</v>
      </c>
      <c r="K2404" s="3">
        <f t="shared" si="225"/>
        <v>1</v>
      </c>
      <c r="L2404" s="6">
        <f>(1+Chart!$F$4)^(1/(365/K2404))-1</f>
        <v>6.6592785027408397E-5</v>
      </c>
      <c r="M2404" s="6">
        <f t="shared" si="226"/>
        <v>1.1614035059515082E-4</v>
      </c>
      <c r="N2404" s="6">
        <f t="shared" si="227"/>
        <v>1.3580572160276638E-4</v>
      </c>
      <c r="O2404">
        <f>O2403*(B2404/B2403)</f>
        <v>382.91000000000514</v>
      </c>
      <c r="P2404">
        <f t="shared" si="223"/>
        <v>2022</v>
      </c>
      <c r="Q2404" s="1">
        <f t="shared" si="224"/>
        <v>44918.604166666672</v>
      </c>
      <c r="R2404">
        <f>IF(B2405="",R2403,IF(Q2404&gt;=Chart!$F$2,E2404,0))</f>
        <v>32.979999999999997</v>
      </c>
      <c r="S2404">
        <f>IF(B2405="",S2403,IFERROR(IF(AND(R2404&gt;0,R2403=0),R2404,(1+(B2405/B2404-1)*Calc!$Z$1)*S2403),0))</f>
        <v>34.608408361913924</v>
      </c>
      <c r="T2404">
        <f>IF(B2405="",T2403,IFERROR(IF(AND(R2404&gt;0,R2403=0),R2404,(1+(B2405/B2404-1)*Calc!$Z$1-L2405)*T2403),0))</f>
        <v>32.983997150348429</v>
      </c>
      <c r="U2404">
        <f>IF(B2405="",U2403,IFERROR(IF(AND(R2404&gt;0,R2403=0),R2404,(1+(B2405/B2404-1)*Calc!$Z$1-M2405*2)*U2403),0))</f>
        <v>33.459666565336988</v>
      </c>
      <c r="V2404">
        <f>IF(B2405="",V2403,IFERROR(IF(AND(R2404&gt;0,R2403=0),R2404,(1+(B2405/B2404-1)*Calc!$Z$1-N2405*2)*V2403),0))</f>
        <v>32.349116248367636</v>
      </c>
      <c r="W2404">
        <f>IF(ISNUMBER(C2404),C2404,W2403)</f>
        <v>4.33</v>
      </c>
      <c r="Y2404" s="1">
        <f>IF(AND(Q2404&gt;=Chart!$F$2,Q2404&lt;=Chart!$F$3),Q2404,#N/A)</f>
        <v>44918.604166666672</v>
      </c>
      <c r="Z2404">
        <f>IF(AND(Q2404&gt;=Chart!$F$2,Q2404&lt;=Chart!$F$3),R2404,#N/A)</f>
        <v>32.979999999999997</v>
      </c>
      <c r="AA2404">
        <f>IF(AND(Q2404&gt;=Chart!$F$2,Q2404&lt;=Chart!$F$3),S2404,#N/A)</f>
        <v>34.608408361913924</v>
      </c>
      <c r="AB2404">
        <f>IF(AND(Q2404&gt;=Chart!$F$2,Q2404&lt;=Chart!$F$3),T2404,#N/A)</f>
        <v>32.983997150348429</v>
      </c>
      <c r="AC2404">
        <f>IF(AND(Q2404&gt;=Chart!$F$2,Q2404&lt;=Chart!$F$3),U2404,#N/A)</f>
        <v>33.459666565336988</v>
      </c>
      <c r="AD2404">
        <f>IF(AND(Q2404&gt;=Chart!$F$2,Q2404&lt;=Chart!$F$3),V2404,#N/A)</f>
        <v>32.349116248367636</v>
      </c>
      <c r="AE2404">
        <f>IF(AND(Q2404&gt;=Chart!$F$2,Q2404&lt;=Chart!$F$3),I2404,#N/A)</f>
        <v>5.0814652433782456E-2</v>
      </c>
      <c r="AF2404">
        <f>IF(AND(Q2404&gt;=Chart!$F$2,Q2404&lt;=Chart!$F$3),H2404/100,#N/A)</f>
        <v>1.6E-2</v>
      </c>
      <c r="AG2404">
        <f>IF(AND(Q2404&gt;=Chart!$F$2,Q2404&lt;=Chart!$F$3),W2404/100,#N/A)</f>
        <v>4.3299999999999998E-2</v>
      </c>
    </row>
    <row r="2405" spans="1:33" x14ac:dyDescent="0.25">
      <c r="A2405">
        <v>1672151400</v>
      </c>
      <c r="B2405">
        <f>INDEX('Daily Data ADJ'!$1:$1048576,MATCH(Calc!$A2405,'Daily Data ADJ'!$A:$A,0),MATCH("SPY, CBOE BZX: Close",'Daily Data ADJ'!$1:$1,0))</f>
        <v>381.4</v>
      </c>
      <c r="C2405">
        <f>INDEX('Daily Data ADJ'!$1:$1048576,MATCH(Calc!$A2405,'Daily Data ADJ'!$A:$A,0),MATCH("EFFR, FRED: Close",'Daily Data ADJ'!$1:$1,0))</f>
        <v>4.33</v>
      </c>
      <c r="D2405">
        <f>INDEX('Daily Data ADJ'!$1:$1048576,MATCH(Calc!$A2405,'Daily Data ADJ'!$A:$A,1),MATCH("SOFR, FRED: Close",'Daily Data ADJ'!$1:$1,0))</f>
        <v>4.3</v>
      </c>
      <c r="E2405">
        <f>INDEX('Daily Data ADJ'!$1:$1048576,MATCH(Calc!$A2405,'Daily Data ADJ'!$A:$A,0),MATCH("UPRO, CBOE BZX: Close",'Daily Data ADJ'!$1:$1,0))</f>
        <v>32.61</v>
      </c>
      <c r="F2405">
        <f>INDEX('Daily Data ADJ'!$1:$1048576,MATCH(Calc!$A2405,'Daily Data ADJ'!$A:$A,0),MATCH("ES1!, CME_MINI: Close",'Daily Data ADJ'!$1:$1,0))</f>
        <v>3855</v>
      </c>
      <c r="G2405">
        <f>INDEX('Daily Data ADJ'!$1:$1048576,MATCH(Calc!$A2405,'Daily Data ADJ'!$A:$A,0),MATCH("ES2!, CME_MINI: Close",'Daily Data ADJ'!$1:$1,0))</f>
        <v>3888.75</v>
      </c>
      <c r="H2405">
        <f>INDEX('QUANDL MULTPL SP500_DIV_YIELD_M'!$A:$G,MATCH(Calc!$A2405,'QUANDL MULTPL SP500_DIV_YIELD_M'!$A:$A,1),MATCH('QUANDL MULTPL SP500_DIV_YIELD_M'!$E$1,'QUANDL MULTPL SP500_DIV_YIELD_M'!$A$1:$G$1,0))</f>
        <v>1.6</v>
      </c>
      <c r="I2405" s="5">
        <f t="shared" si="222"/>
        <v>5.1482031128720948E-2</v>
      </c>
      <c r="J2405" s="1">
        <f>A2405/24/60/60+DATE(1970,1,1)</f>
        <v>44922.604166666672</v>
      </c>
      <c r="K2405" s="3">
        <f t="shared" si="225"/>
        <v>4</v>
      </c>
      <c r="L2405" s="6">
        <f>(1+Chart!$F$4)^(1/(365/K2405))-1</f>
        <v>2.6639774888526091E-4</v>
      </c>
      <c r="M2405" s="6">
        <f t="shared" si="226"/>
        <v>4.646423401333255E-4</v>
      </c>
      <c r="N2405" s="6">
        <f t="shared" si="227"/>
        <v>5.5029521679417215E-4</v>
      </c>
      <c r="O2405">
        <f>O2404*(B2405/B2404)</f>
        <v>381.40000000000509</v>
      </c>
      <c r="P2405">
        <f t="shared" si="223"/>
        <v>2022</v>
      </c>
      <c r="Q2405" s="1">
        <f t="shared" si="224"/>
        <v>44922.604166666672</v>
      </c>
      <c r="R2405">
        <f>IF(B2406="",R2404,IF(Q2405&gt;=Chart!$F$2,E2405,0))</f>
        <v>32.61</v>
      </c>
      <c r="S2405">
        <f>IF(B2406="",S2404,IFERROR(IF(AND(R2405&gt;0,R2404=0),R2405,(1+(B2406/B2405-1)*Calc!$Z$1)*S2404),0))</f>
        <v>33.318079135625489</v>
      </c>
      <c r="T2405">
        <f>IF(B2406="",T2404,IFERROR(IF(AND(R2405&gt;0,R2404=0),R2405,(1+(B2406/B2405-1)*Calc!$Z$1-L2406)*T2404),0))</f>
        <v>31.752035474573201</v>
      </c>
      <c r="U2405">
        <f>IF(B2406="",U2404,IFERROR(IF(AND(R2405&gt;0,R2404=0),R2405,(1+(B2406/B2405-1)*Calc!$Z$1-M2406*2)*U2404),0))</f>
        <v>32.204394639180329</v>
      </c>
      <c r="V2405">
        <f>IF(B2406="",V2404,IFERROR(IF(AND(R2405&gt;0,R2404=0),R2405,(1+(B2406/B2405-1)*Calc!$Z$1-N2406*2)*V2404),0))</f>
        <v>31.134183582328145</v>
      </c>
      <c r="W2405">
        <f>IF(ISNUMBER(C2405),C2405,W2404)</f>
        <v>4.33</v>
      </c>
      <c r="Y2405" s="1">
        <f>IF(AND(Q2405&gt;=Chart!$F$2,Q2405&lt;=Chart!$F$3),Q2405,#N/A)</f>
        <v>44922.604166666672</v>
      </c>
      <c r="Z2405">
        <f>IF(AND(Q2405&gt;=Chart!$F$2,Q2405&lt;=Chart!$F$3),R2405,#N/A)</f>
        <v>32.61</v>
      </c>
      <c r="AA2405">
        <f>IF(AND(Q2405&gt;=Chart!$F$2,Q2405&lt;=Chart!$F$3),S2405,#N/A)</f>
        <v>33.318079135625489</v>
      </c>
      <c r="AB2405">
        <f>IF(AND(Q2405&gt;=Chart!$F$2,Q2405&lt;=Chart!$F$3),T2405,#N/A)</f>
        <v>31.752035474573201</v>
      </c>
      <c r="AC2405">
        <f>IF(AND(Q2405&gt;=Chart!$F$2,Q2405&lt;=Chart!$F$3),U2405,#N/A)</f>
        <v>32.204394639180329</v>
      </c>
      <c r="AD2405">
        <f>IF(AND(Q2405&gt;=Chart!$F$2,Q2405&lt;=Chart!$F$3),V2405,#N/A)</f>
        <v>31.134183582328145</v>
      </c>
      <c r="AE2405">
        <f>IF(AND(Q2405&gt;=Chart!$F$2,Q2405&lt;=Chart!$F$3),I2405,#N/A)</f>
        <v>5.1482031128720948E-2</v>
      </c>
      <c r="AF2405">
        <f>IF(AND(Q2405&gt;=Chart!$F$2,Q2405&lt;=Chart!$F$3),H2405/100,#N/A)</f>
        <v>1.6E-2</v>
      </c>
      <c r="AG2405">
        <f>IF(AND(Q2405&gt;=Chart!$F$2,Q2405&lt;=Chart!$F$3),W2405/100,#N/A)</f>
        <v>4.3299999999999998E-2</v>
      </c>
    </row>
    <row r="2406" spans="1:33" x14ac:dyDescent="0.25">
      <c r="A2406">
        <v>1672237800</v>
      </c>
      <c r="B2406">
        <f>INDEX('Daily Data ADJ'!$1:$1048576,MATCH(Calc!$A2406,'Daily Data ADJ'!$A:$A,0),MATCH("SPY, CBOE BZX: Close",'Daily Data ADJ'!$1:$1,0))</f>
        <v>376.66</v>
      </c>
      <c r="C2406">
        <f>INDEX('Daily Data ADJ'!$1:$1048576,MATCH(Calc!$A2406,'Daily Data ADJ'!$A:$A,0),MATCH("EFFR, FRED: Close",'Daily Data ADJ'!$1:$1,0))</f>
        <v>4.33</v>
      </c>
      <c r="D2406">
        <f>INDEX('Daily Data ADJ'!$1:$1048576,MATCH(Calc!$A2406,'Daily Data ADJ'!$A:$A,1),MATCH("SOFR, FRED: Close",'Daily Data ADJ'!$1:$1,0))</f>
        <v>4.3</v>
      </c>
      <c r="E2406">
        <f>INDEX('Daily Data ADJ'!$1:$1048576,MATCH(Calc!$A2406,'Daily Data ADJ'!$A:$A,0),MATCH("UPRO, CBOE BZX: Close",'Daily Data ADJ'!$1:$1,0))</f>
        <v>31.39</v>
      </c>
      <c r="F2406">
        <f>INDEX('Daily Data ADJ'!$1:$1048576,MATCH(Calc!$A2406,'Daily Data ADJ'!$A:$A,0),MATCH("ES1!, CME_MINI: Close",'Daily Data ADJ'!$1:$1,0))</f>
        <v>3807.5</v>
      </c>
      <c r="G2406">
        <f>INDEX('Daily Data ADJ'!$1:$1048576,MATCH(Calc!$A2406,'Daily Data ADJ'!$A:$A,0),MATCH("ES2!, CME_MINI: Close",'Daily Data ADJ'!$1:$1,0))</f>
        <v>3840.5</v>
      </c>
      <c r="H2406">
        <f>INDEX('QUANDL MULTPL SP500_DIV_YIELD_M'!$A:$G,MATCH(Calc!$A2406,'QUANDL MULTPL SP500_DIV_YIELD_M'!$A:$A,1),MATCH('QUANDL MULTPL SP500_DIV_YIELD_M'!$E$1,'QUANDL MULTPL SP500_DIV_YIELD_M'!$A$1:$G$1,0))</f>
        <v>1.6</v>
      </c>
      <c r="I2406" s="5">
        <f t="shared" si="222"/>
        <v>5.1121739678083408E-2</v>
      </c>
      <c r="J2406" s="1">
        <f>A2406/24/60/60+DATE(1970,1,1)</f>
        <v>44923.604166666672</v>
      </c>
      <c r="K2406" s="3">
        <f t="shared" si="225"/>
        <v>1</v>
      </c>
      <c r="L2406" s="6">
        <f>(1+Chart!$F$4)^(1/(365/K2406))-1</f>
        <v>6.6592785027408397E-5</v>
      </c>
      <c r="M2406" s="6">
        <f t="shared" si="226"/>
        <v>1.1614035059515082E-4</v>
      </c>
      <c r="N2406" s="6">
        <f t="shared" si="227"/>
        <v>1.3660636382950564E-4</v>
      </c>
      <c r="O2406">
        <f>O2405*(B2406/B2405)</f>
        <v>376.66000000000508</v>
      </c>
      <c r="P2406">
        <f t="shared" si="223"/>
        <v>2022</v>
      </c>
      <c r="Q2406" s="1">
        <f t="shared" si="224"/>
        <v>44923.604166666672</v>
      </c>
      <c r="R2406">
        <f>IF(B2407="",R2405,IF(Q2406&gt;=Chart!$F$2,E2406,0))</f>
        <v>31.39</v>
      </c>
      <c r="S2406">
        <f>IF(B2407="",S2405,IFERROR(IF(AND(R2406&gt;0,R2405=0),R2406,(1+(B2407/B2406-1)*Calc!$Z$1)*S2405),0))</f>
        <v>35.117287253340727</v>
      </c>
      <c r="T2406">
        <f>IF(B2407="",T2405,IFERROR(IF(AND(R2406&gt;0,R2405=0),R2406,(1+(B2407/B2406-1)*Calc!$Z$1-L2407)*T2405),0))</f>
        <v>33.464561281342888</v>
      </c>
      <c r="U2406">
        <f>IF(B2407="",U2405,IFERROR(IF(AND(R2406&gt;0,R2405=0),R2406,(1+(B2407/B2406-1)*Calc!$Z$1-M2407*2)*U2405),0))</f>
        <v>33.935982270294069</v>
      </c>
      <c r="V2406">
        <f>IF(B2407="",V2405,IFERROR(IF(AND(R2406&gt;0,R2405=0),R2406,(1+(B2407/B2406-1)*Calc!$Z$1-N2407*2)*V2405),0))</f>
        <v>32.806919759548109</v>
      </c>
      <c r="W2406">
        <f>IF(ISNUMBER(C2406),C2406,W2405)</f>
        <v>4.33</v>
      </c>
      <c r="Y2406" s="1">
        <f>IF(AND(Q2406&gt;=Chart!$F$2,Q2406&lt;=Chart!$F$3),Q2406,#N/A)</f>
        <v>44923.604166666672</v>
      </c>
      <c r="Z2406">
        <f>IF(AND(Q2406&gt;=Chart!$F$2,Q2406&lt;=Chart!$F$3),R2406,#N/A)</f>
        <v>31.39</v>
      </c>
      <c r="AA2406">
        <f>IF(AND(Q2406&gt;=Chart!$F$2,Q2406&lt;=Chart!$F$3),S2406,#N/A)</f>
        <v>35.117287253340727</v>
      </c>
      <c r="AB2406">
        <f>IF(AND(Q2406&gt;=Chart!$F$2,Q2406&lt;=Chart!$F$3),T2406,#N/A)</f>
        <v>33.464561281342888</v>
      </c>
      <c r="AC2406">
        <f>IF(AND(Q2406&gt;=Chart!$F$2,Q2406&lt;=Chart!$F$3),U2406,#N/A)</f>
        <v>33.935982270294069</v>
      </c>
      <c r="AD2406">
        <f>IF(AND(Q2406&gt;=Chart!$F$2,Q2406&lt;=Chart!$F$3),V2406,#N/A)</f>
        <v>32.806919759548109</v>
      </c>
      <c r="AE2406">
        <f>IF(AND(Q2406&gt;=Chart!$F$2,Q2406&lt;=Chart!$F$3),I2406,#N/A)</f>
        <v>5.1121739678083408E-2</v>
      </c>
      <c r="AF2406">
        <f>IF(AND(Q2406&gt;=Chart!$F$2,Q2406&lt;=Chart!$F$3),H2406/100,#N/A)</f>
        <v>1.6E-2</v>
      </c>
      <c r="AG2406">
        <f>IF(AND(Q2406&gt;=Chart!$F$2,Q2406&lt;=Chart!$F$3),W2406/100,#N/A)</f>
        <v>4.3299999999999998E-2</v>
      </c>
    </row>
    <row r="2407" spans="1:33" x14ac:dyDescent="0.25">
      <c r="A2407">
        <v>1672324200</v>
      </c>
      <c r="B2407">
        <f>INDEX('Daily Data ADJ'!$1:$1048576,MATCH(Calc!$A2407,'Daily Data ADJ'!$A:$A,0),MATCH("SPY, CBOE BZX: Close",'Daily Data ADJ'!$1:$1,0))</f>
        <v>383.44</v>
      </c>
      <c r="C2407">
        <f>INDEX('Daily Data ADJ'!$1:$1048576,MATCH(Calc!$A2407,'Daily Data ADJ'!$A:$A,0),MATCH("EFFR, FRED: Close",'Daily Data ADJ'!$1:$1,0))</f>
        <v>4.33</v>
      </c>
      <c r="D2407">
        <f>INDEX('Daily Data ADJ'!$1:$1048576,MATCH(Calc!$A2407,'Daily Data ADJ'!$A:$A,1),MATCH("SOFR, FRED: Close",'Daily Data ADJ'!$1:$1,0))</f>
        <v>4.3</v>
      </c>
      <c r="E2407">
        <f>INDEX('Daily Data ADJ'!$1:$1048576,MATCH(Calc!$A2407,'Daily Data ADJ'!$A:$A,0),MATCH("UPRO, CBOE BZX: Close",'Daily Data ADJ'!$1:$1,0))</f>
        <v>32.99</v>
      </c>
      <c r="F2407">
        <f>INDEX('Daily Data ADJ'!$1:$1048576,MATCH(Calc!$A2407,'Daily Data ADJ'!$A:$A,0),MATCH("ES1!, CME_MINI: Close",'Daily Data ADJ'!$1:$1,0))</f>
        <v>3871.75</v>
      </c>
      <c r="G2407">
        <f>INDEX('Daily Data ADJ'!$1:$1048576,MATCH(Calc!$A2407,'Daily Data ADJ'!$A:$A,0),MATCH("ES2!, CME_MINI: Close",'Daily Data ADJ'!$1:$1,0))</f>
        <v>3905.5</v>
      </c>
      <c r="H2407">
        <f>INDEX('QUANDL MULTPL SP500_DIV_YIELD_M'!$A:$G,MATCH(Calc!$A2407,'QUANDL MULTPL SP500_DIV_YIELD_M'!$A:$A,1),MATCH('QUANDL MULTPL SP500_DIV_YIELD_M'!$E$1,'QUANDL MULTPL SP500_DIV_YIELD_M'!$A$1:$G$1,0))</f>
        <v>1.6</v>
      </c>
      <c r="I2407" s="5">
        <f t="shared" si="222"/>
        <v>5.1326524338922472E-2</v>
      </c>
      <c r="J2407" s="1">
        <f>A2407/24/60/60+DATE(1970,1,1)</f>
        <v>44924.604166666672</v>
      </c>
      <c r="K2407" s="3">
        <f t="shared" si="225"/>
        <v>1</v>
      </c>
      <c r="L2407" s="6">
        <f>(1+Chart!$F$4)^(1/(365/K2407))-1</f>
        <v>6.6592785027408397E-5</v>
      </c>
      <c r="M2407" s="6">
        <f t="shared" si="226"/>
        <v>1.1614035059515082E-4</v>
      </c>
      <c r="N2407" s="6">
        <f t="shared" si="227"/>
        <v>1.3714015167098914E-4</v>
      </c>
      <c r="O2407">
        <f>O2406*(B2407/B2406)</f>
        <v>383.44000000000517</v>
      </c>
      <c r="P2407">
        <f t="shared" si="223"/>
        <v>2022</v>
      </c>
      <c r="Q2407" s="1">
        <f t="shared" si="224"/>
        <v>44924.604166666672</v>
      </c>
      <c r="R2407">
        <f>IF(B2408="",R2406,IF(Q2407&gt;=Chart!$F$2,E2407,0))</f>
        <v>32.99</v>
      </c>
      <c r="S2407">
        <f>IF(B2408="",S2406,IFERROR(IF(AND(R2407&gt;0,R2406=0),R2407,(1+(B2408/B2407-1)*Calc!$Z$1)*S2406),0))</f>
        <v>34.839785218139333</v>
      </c>
      <c r="T2407">
        <f>IF(B2408="",T2406,IFERROR(IF(AND(R2407&gt;0,R2406=0),R2407,(1+(B2408/B2407-1)*Calc!$Z$1-L2408)*T2406),0))</f>
        <v>33.197890834638805</v>
      </c>
      <c r="U2407">
        <f>IF(B2408="",U2406,IFERROR(IF(AND(R2407&gt;0,R2406=0),R2407,(1+(B2408/B2407-1)*Calc!$Z$1-M2408*2)*U2406),0))</f>
        <v>33.65993240928713</v>
      </c>
      <c r="V2407">
        <f>IF(B2408="",V2406,IFERROR(IF(AND(R2407&gt;0,R2406=0),R2407,(1+(B2408/B2407-1)*Calc!$Z$1-N2408*2)*V2406),0))</f>
        <v>32.538659260814782</v>
      </c>
      <c r="W2407">
        <f>IF(ISNUMBER(C2407),C2407,W2406)</f>
        <v>4.33</v>
      </c>
      <c r="Y2407" s="1">
        <f>IF(AND(Q2407&gt;=Chart!$F$2,Q2407&lt;=Chart!$F$3),Q2407,#N/A)</f>
        <v>44924.604166666672</v>
      </c>
      <c r="Z2407">
        <f>IF(AND(Q2407&gt;=Chart!$F$2,Q2407&lt;=Chart!$F$3),R2407,#N/A)</f>
        <v>32.99</v>
      </c>
      <c r="AA2407">
        <f>IF(AND(Q2407&gt;=Chart!$F$2,Q2407&lt;=Chart!$F$3),S2407,#N/A)</f>
        <v>34.839785218139333</v>
      </c>
      <c r="AB2407">
        <f>IF(AND(Q2407&gt;=Chart!$F$2,Q2407&lt;=Chart!$F$3),T2407,#N/A)</f>
        <v>33.197890834638805</v>
      </c>
      <c r="AC2407">
        <f>IF(AND(Q2407&gt;=Chart!$F$2,Q2407&lt;=Chart!$F$3),U2407,#N/A)</f>
        <v>33.65993240928713</v>
      </c>
      <c r="AD2407">
        <f>IF(AND(Q2407&gt;=Chart!$F$2,Q2407&lt;=Chart!$F$3),V2407,#N/A)</f>
        <v>32.538659260814782</v>
      </c>
      <c r="AE2407">
        <f>IF(AND(Q2407&gt;=Chart!$F$2,Q2407&lt;=Chart!$F$3),I2407,#N/A)</f>
        <v>5.1326524338922472E-2</v>
      </c>
      <c r="AF2407">
        <f>IF(AND(Q2407&gt;=Chart!$F$2,Q2407&lt;=Chart!$F$3),H2407/100,#N/A)</f>
        <v>1.6E-2</v>
      </c>
      <c r="AG2407">
        <f>IF(AND(Q2407&gt;=Chart!$F$2,Q2407&lt;=Chart!$F$3),W2407/100,#N/A)</f>
        <v>4.3299999999999998E-2</v>
      </c>
    </row>
    <row r="2408" spans="1:33" x14ac:dyDescent="0.25">
      <c r="A2408">
        <v>1672410600</v>
      </c>
      <c r="B2408">
        <f>INDEX('Daily Data ADJ'!$1:$1048576,MATCH(Calc!$A2408,'Daily Data ADJ'!$A:$A,0),MATCH("SPY, CBOE BZX: Close",'Daily Data ADJ'!$1:$1,0))</f>
        <v>382.43</v>
      </c>
      <c r="C2408">
        <f>INDEX('Daily Data ADJ'!$1:$1048576,MATCH(Calc!$A2408,'Daily Data ADJ'!$A:$A,0),MATCH("EFFR, FRED: Close",'Daily Data ADJ'!$1:$1,0))</f>
        <v>4.33</v>
      </c>
      <c r="D2408">
        <f>INDEX('Daily Data ADJ'!$1:$1048576,MATCH(Calc!$A2408,'Daily Data ADJ'!$A:$A,1),MATCH("SOFR, FRED: Close",'Daily Data ADJ'!$1:$1,0))</f>
        <v>4.3</v>
      </c>
      <c r="E2408">
        <f>INDEX('Daily Data ADJ'!$1:$1048576,MATCH(Calc!$A2408,'Daily Data ADJ'!$A:$A,0),MATCH("UPRO, CBOE BZX: Close",'Daily Data ADJ'!$1:$1,0))</f>
        <v>32.770000000000003</v>
      </c>
      <c r="F2408">
        <f>INDEX('Daily Data ADJ'!$1:$1048576,MATCH(Calc!$A2408,'Daily Data ADJ'!$A:$A,0),MATCH("ES1!, CME_MINI: Close",'Daily Data ADJ'!$1:$1,0))</f>
        <v>3861</v>
      </c>
      <c r="G2408">
        <f>INDEX('Daily Data ADJ'!$1:$1048576,MATCH(Calc!$A2408,'Daily Data ADJ'!$A:$A,0),MATCH("ES2!, CME_MINI: Close",'Daily Data ADJ'!$1:$1,0))</f>
        <v>3894.75</v>
      </c>
      <c r="H2408">
        <f>INDEX('QUANDL MULTPL SP500_DIV_YIELD_M'!$A:$G,MATCH(Calc!$A2408,'QUANDL MULTPL SP500_DIV_YIELD_M'!$A:$A,1),MATCH('QUANDL MULTPL SP500_DIV_YIELD_M'!$E$1,'QUANDL MULTPL SP500_DIV_YIELD_M'!$A$1:$G$1,0))</f>
        <v>1.6</v>
      </c>
      <c r="I2408" s="5">
        <f t="shared" si="222"/>
        <v>5.1426170094241538E-2</v>
      </c>
      <c r="J2408" s="1">
        <f>A2408/24/60/60+DATE(1970,1,1)</f>
        <v>44925.604166666672</v>
      </c>
      <c r="K2408" s="3">
        <f t="shared" si="225"/>
        <v>1</v>
      </c>
      <c r="L2408" s="6">
        <f>(1+Chart!$F$4)^(1/(365/K2408))-1</f>
        <v>6.6592785027408397E-5</v>
      </c>
      <c r="M2408" s="6">
        <f t="shared" si="226"/>
        <v>1.1614035059515082E-4</v>
      </c>
      <c r="N2408" s="6">
        <f t="shared" si="227"/>
        <v>1.3739984891958379E-4</v>
      </c>
      <c r="O2408">
        <f>O2407*(B2408/B2407)</f>
        <v>382.43000000000512</v>
      </c>
      <c r="P2408">
        <f t="shared" si="223"/>
        <v>2022</v>
      </c>
      <c r="Q2408" s="1">
        <f t="shared" si="224"/>
        <v>44925.604166666672</v>
      </c>
      <c r="R2408">
        <f>IF(B2409="",R2407,IF(Q2408&gt;=Chart!$F$2,E2408,0))</f>
        <v>32.770000000000003</v>
      </c>
      <c r="S2408">
        <f>IF(B2409="",S2407,IFERROR(IF(AND(R2408&gt;0,R2407=0),R2408,(1+(B2409/B2408-1)*Calc!$Z$1)*S2407),0))</f>
        <v>34.399767011922215</v>
      </c>
      <c r="T2408">
        <f>IF(B2409="",T2407,IFERROR(IF(AND(R2408&gt;0,R2407=0),R2408,(1+(B2409/B2408-1)*Calc!$Z$1-L2409)*T2407),0))</f>
        <v>32.769765520836422</v>
      </c>
      <c r="U2408">
        <f>IF(B2409="",U2407,IFERROR(IF(AND(R2408&gt;0,R2407=0),R2408,(1+(B2409/B2408-1)*Calc!$Z$1-M2409*2)*U2407),0))</f>
        <v>33.203535804079181</v>
      </c>
      <c r="V2408">
        <f>IF(B2409="",V2407,IFERROR(IF(AND(R2408&gt;0,R2407=0),R2408,(1+(B2409/B2408-1)*Calc!$Z$1-N2409*2)*V2407),0))</f>
        <v>32.091450748364856</v>
      </c>
      <c r="W2408">
        <f>IF(ISNUMBER(C2408),C2408,W2407)</f>
        <v>4.33</v>
      </c>
      <c r="Y2408" s="1">
        <f>IF(AND(Q2408&gt;=Chart!$F$2,Q2408&lt;=Chart!$F$3),Q2408,#N/A)</f>
        <v>44925.604166666672</v>
      </c>
      <c r="Z2408">
        <f>IF(AND(Q2408&gt;=Chart!$F$2,Q2408&lt;=Chart!$F$3),R2408,#N/A)</f>
        <v>32.770000000000003</v>
      </c>
      <c r="AA2408">
        <f>IF(AND(Q2408&gt;=Chart!$F$2,Q2408&lt;=Chart!$F$3),S2408,#N/A)</f>
        <v>34.399767011922215</v>
      </c>
      <c r="AB2408">
        <f>IF(AND(Q2408&gt;=Chart!$F$2,Q2408&lt;=Chart!$F$3),T2408,#N/A)</f>
        <v>32.769765520836422</v>
      </c>
      <c r="AC2408">
        <f>IF(AND(Q2408&gt;=Chart!$F$2,Q2408&lt;=Chart!$F$3),U2408,#N/A)</f>
        <v>33.203535804079181</v>
      </c>
      <c r="AD2408">
        <f>IF(AND(Q2408&gt;=Chart!$F$2,Q2408&lt;=Chart!$F$3),V2408,#N/A)</f>
        <v>32.091450748364856</v>
      </c>
      <c r="AE2408">
        <f>IF(AND(Q2408&gt;=Chart!$F$2,Q2408&lt;=Chart!$F$3),I2408,#N/A)</f>
        <v>5.1426170094241538E-2</v>
      </c>
      <c r="AF2408">
        <f>IF(AND(Q2408&gt;=Chart!$F$2,Q2408&lt;=Chart!$F$3),H2408/100,#N/A)</f>
        <v>1.6E-2</v>
      </c>
      <c r="AG2408">
        <f>IF(AND(Q2408&gt;=Chart!$F$2,Q2408&lt;=Chart!$F$3),W2408/100,#N/A)</f>
        <v>4.3299999999999998E-2</v>
      </c>
    </row>
    <row r="2409" spans="1:33" x14ac:dyDescent="0.25">
      <c r="A2409">
        <v>1672756200</v>
      </c>
      <c r="B2409">
        <f>INDEX('Daily Data ADJ'!$1:$1048576,MATCH(Calc!$A2409,'Daily Data ADJ'!$A:$A,0),MATCH("SPY, CBOE BZX: Close",'Daily Data ADJ'!$1:$1,0))</f>
        <v>380.82</v>
      </c>
      <c r="C2409">
        <f>INDEX('Daily Data ADJ'!$1:$1048576,MATCH(Calc!$A2409,'Daily Data ADJ'!$A:$A,0),MATCH("EFFR, FRED: Close",'Daily Data ADJ'!$1:$1,0))</f>
        <v>4.33</v>
      </c>
      <c r="D2409">
        <f>INDEX('Daily Data ADJ'!$1:$1048576,MATCH(Calc!$A2409,'Daily Data ADJ'!$A:$A,1),MATCH("SOFR, FRED: Close",'Daily Data ADJ'!$1:$1,0))</f>
        <v>4.3099999999999996</v>
      </c>
      <c r="E2409">
        <f>INDEX('Daily Data ADJ'!$1:$1048576,MATCH(Calc!$A2409,'Daily Data ADJ'!$A:$A,0),MATCH("UPRO, CBOE BZX: Close",'Daily Data ADJ'!$1:$1,0))</f>
        <v>32.340000000000003</v>
      </c>
      <c r="F2409">
        <f>INDEX('Daily Data ADJ'!$1:$1048576,MATCH(Calc!$A2409,'Daily Data ADJ'!$A:$A,0),MATCH("ES1!, CME_MINI: Close",'Daily Data ADJ'!$1:$1,0))</f>
        <v>3846</v>
      </c>
      <c r="G2409">
        <f>INDEX('Daily Data ADJ'!$1:$1048576,MATCH(Calc!$A2409,'Daily Data ADJ'!$A:$A,0),MATCH("ES2!, CME_MINI: Close",'Daily Data ADJ'!$1:$1,0))</f>
        <v>3879.25</v>
      </c>
      <c r="H2409">
        <f>INDEX('QUANDL MULTPL SP500_DIV_YIELD_M'!$A:$G,MATCH(Calc!$A2409,'QUANDL MULTPL SP500_DIV_YIELD_M'!$A:$A,1),MATCH('QUANDL MULTPL SP500_DIV_YIELD_M'!$E$1,'QUANDL MULTPL SP500_DIV_YIELD_M'!$A$1:$G$1,0))</f>
        <v>1.71</v>
      </c>
      <c r="I2409" s="5">
        <f t="shared" si="222"/>
        <v>5.2132425549035744E-2</v>
      </c>
      <c r="J2409" s="1">
        <f>A2409/24/60/60+DATE(1970,1,1)</f>
        <v>44929.604166666672</v>
      </c>
      <c r="K2409" s="3">
        <f t="shared" si="225"/>
        <v>4</v>
      </c>
      <c r="L2409" s="6">
        <f>(1+Chart!$F$4)^(1/(365/K2409))-1</f>
        <v>2.6639774888526091E-4</v>
      </c>
      <c r="M2409" s="6">
        <f t="shared" si="226"/>
        <v>4.646423401333255E-4</v>
      </c>
      <c r="N2409" s="6">
        <f t="shared" si="227"/>
        <v>5.5707550559036534E-4</v>
      </c>
      <c r="O2409">
        <f>O2408*(B2409/B2408)</f>
        <v>380.82000000000511</v>
      </c>
      <c r="P2409">
        <f t="shared" si="223"/>
        <v>2023</v>
      </c>
      <c r="Q2409" s="1">
        <f t="shared" si="224"/>
        <v>44929.604166666672</v>
      </c>
      <c r="R2409">
        <f>IF(B2410="",R2408,IF(Q2409&gt;=Chart!$F$2,E2409,0))</f>
        <v>32.340000000000003</v>
      </c>
      <c r="S2409">
        <f>IF(B2410="",S2408,IFERROR(IF(AND(R2409&gt;0,R2408=0),R2409,(1+(B2410/B2409-1)*Calc!$Z$1)*S2408),0))</f>
        <v>35.19648447698485</v>
      </c>
      <c r="T2409">
        <f>IF(B2410="",T2408,IFERROR(IF(AND(R2409&gt;0,R2408=0),R2409,(1+(B2410/B2409-1)*Calc!$Z$1-L2410)*T2408),0))</f>
        <v>33.526549027700398</v>
      </c>
      <c r="U2409">
        <f>IF(B2410="",U2408,IFERROR(IF(AND(R2409&gt;0,R2408=0),R2409,(1+(B2410/B2409-1)*Calc!$Z$1-M2410*2)*U2408),0))</f>
        <v>33.964835357907354</v>
      </c>
      <c r="V2409">
        <f>IF(B2410="",V2408,IFERROR(IF(AND(R2409&gt;0,R2408=0),R2409,(1+(B2410/B2409-1)*Calc!$Z$1-N2410*2)*V2408),0))</f>
        <v>32.825768890422175</v>
      </c>
      <c r="W2409">
        <f>IF(ISNUMBER(C2409),C2409,W2408)</f>
        <v>4.33</v>
      </c>
      <c r="Y2409" s="1" t="e">
        <f>IF(AND(Q2409&gt;=Chart!$F$2,Q2409&lt;=Chart!$F$3),Q2409,#N/A)</f>
        <v>#N/A</v>
      </c>
      <c r="Z2409" t="e">
        <f>IF(AND(Q2409&gt;=Chart!$F$2,Q2409&lt;=Chart!$F$3),R2409,#N/A)</f>
        <v>#N/A</v>
      </c>
      <c r="AA2409" t="e">
        <f>IF(AND(Q2409&gt;=Chart!$F$2,Q2409&lt;=Chart!$F$3),S2409,#N/A)</f>
        <v>#N/A</v>
      </c>
      <c r="AB2409" t="e">
        <f>IF(AND(Q2409&gt;=Chart!$F$2,Q2409&lt;=Chart!$F$3),T2409,#N/A)</f>
        <v>#N/A</v>
      </c>
      <c r="AC2409" t="e">
        <f>IF(AND(Q2409&gt;=Chart!$F$2,Q2409&lt;=Chart!$F$3),U2409,#N/A)</f>
        <v>#N/A</v>
      </c>
      <c r="AD2409" t="e">
        <f>IF(AND(Q2409&gt;=Chart!$F$2,Q2409&lt;=Chart!$F$3),V2409,#N/A)</f>
        <v>#N/A</v>
      </c>
      <c r="AE2409" t="e">
        <f>IF(AND(Q2409&gt;=Chart!$F$2,Q2409&lt;=Chart!$F$3),I2409,#N/A)</f>
        <v>#N/A</v>
      </c>
      <c r="AF2409" t="e">
        <f>IF(AND(Q2409&gt;=Chart!$F$2,Q2409&lt;=Chart!$F$3),H2409/100,#N/A)</f>
        <v>#N/A</v>
      </c>
      <c r="AG2409" t="e">
        <f>IF(AND(Q2409&gt;=Chart!$F$2,Q2409&lt;=Chart!$F$3),W2409/100,#N/A)</f>
        <v>#N/A</v>
      </c>
    </row>
    <row r="2410" spans="1:33" x14ac:dyDescent="0.25">
      <c r="A2410">
        <v>1672842600</v>
      </c>
      <c r="B2410">
        <f>INDEX('Daily Data ADJ'!$1:$1048576,MATCH(Calc!$A2410,'Daily Data ADJ'!$A:$A,0),MATCH("SPY, CBOE BZX: Close",'Daily Data ADJ'!$1:$1,0))</f>
        <v>383.76</v>
      </c>
      <c r="C2410">
        <f>INDEX('Daily Data ADJ'!$1:$1048576,MATCH(Calc!$A2410,'Daily Data ADJ'!$A:$A,0),MATCH("EFFR, FRED: Close",'Daily Data ADJ'!$1:$1,0))</f>
        <v>4.33</v>
      </c>
      <c r="D2410">
        <f>INDEX('Daily Data ADJ'!$1:$1048576,MATCH(Calc!$A2410,'Daily Data ADJ'!$A:$A,1),MATCH("SOFR, FRED: Close",'Daily Data ADJ'!$1:$1,0))</f>
        <v>4.3</v>
      </c>
      <c r="E2410">
        <f>INDEX('Daily Data ADJ'!$1:$1048576,MATCH(Calc!$A2410,'Daily Data ADJ'!$A:$A,0),MATCH("UPRO, CBOE BZX: Close",'Daily Data ADJ'!$1:$1,0))</f>
        <v>33.049999999999997</v>
      </c>
      <c r="F2410">
        <f>INDEX('Daily Data ADJ'!$1:$1048576,MATCH(Calc!$A2410,'Daily Data ADJ'!$A:$A,0),MATCH("ES1!, CME_MINI: Close",'Daily Data ADJ'!$1:$1,0))</f>
        <v>3874.5</v>
      </c>
      <c r="G2410">
        <f>INDEX('Daily Data ADJ'!$1:$1048576,MATCH(Calc!$A2410,'Daily Data ADJ'!$A:$A,0),MATCH("ES2!, CME_MINI: Close",'Daily Data ADJ'!$1:$1,0))</f>
        <v>3908</v>
      </c>
      <c r="H2410">
        <f>INDEX('QUANDL MULTPL SP500_DIV_YIELD_M'!$A:$G,MATCH(Calc!$A2410,'QUANDL MULTPL SP500_DIV_YIELD_M'!$A:$A,1),MATCH('QUANDL MULTPL SP500_DIV_YIELD_M'!$E$1,'QUANDL MULTPL SP500_DIV_YIELD_M'!$A$1:$G$1,0))</f>
        <v>1.71</v>
      </c>
      <c r="I2410" s="5">
        <f t="shared" si="222"/>
        <v>5.2136247491158971E-2</v>
      </c>
      <c r="J2410" s="1">
        <f>A2410/24/60/60+DATE(1970,1,1)</f>
        <v>44930.604166666672</v>
      </c>
      <c r="K2410" s="3">
        <f t="shared" si="225"/>
        <v>1</v>
      </c>
      <c r="L2410" s="6">
        <f>(1+Chart!$F$4)^(1/(365/K2410))-1</f>
        <v>6.6592785027408397E-5</v>
      </c>
      <c r="M2410" s="6">
        <f t="shared" si="226"/>
        <v>1.1614035059515082E-4</v>
      </c>
      <c r="N2410" s="6">
        <f t="shared" si="227"/>
        <v>1.3924974572598892E-4</v>
      </c>
      <c r="O2410">
        <f>O2409*(B2410/B2409)</f>
        <v>383.76000000000511</v>
      </c>
      <c r="P2410">
        <f t="shared" si="223"/>
        <v>2023</v>
      </c>
      <c r="Q2410" s="1">
        <f t="shared" si="224"/>
        <v>44930.604166666672</v>
      </c>
      <c r="R2410">
        <f>IF(B2411="",R2409,IF(Q2410&gt;=Chart!$F$2,E2410,0))</f>
        <v>33.049999999999997</v>
      </c>
      <c r="S2410">
        <f>IF(B2411="",S2409,IFERROR(IF(AND(R2410&gt;0,R2409=0),R2410,(1+(B2411/B2410-1)*Calc!$Z$1)*S2409),0))</f>
        <v>33.991351565718489</v>
      </c>
      <c r="T2410">
        <f>IF(B2411="",T2409,IFERROR(IF(AND(R2410&gt;0,R2409=0),R2410,(1+(B2411/B2410-1)*Calc!$Z$1-L2411)*T2409),0))</f>
        <v>32.376362330592393</v>
      </c>
      <c r="U2410">
        <f>IF(B2411="",U2409,IFERROR(IF(AND(R2410&gt;0,R2409=0),R2410,(1+(B2411/B2410-1)*Calc!$Z$1-M2411*2)*U2409),0))</f>
        <v>32.793984921568367</v>
      </c>
      <c r="V2410">
        <f>IF(B2411="",V2409,IFERROR(IF(AND(R2410&gt;0,R2409=0),R2410,(1+(B2411/B2410-1)*Calc!$Z$1-N2411*2)*V2409),0))</f>
        <v>31.692595573962201</v>
      </c>
      <c r="W2410">
        <f>IF(ISNUMBER(C2410),C2410,W2409)</f>
        <v>4.33</v>
      </c>
      <c r="Y2410" s="1" t="e">
        <f>IF(AND(Q2410&gt;=Chart!$F$2,Q2410&lt;=Chart!$F$3),Q2410,#N/A)</f>
        <v>#N/A</v>
      </c>
      <c r="Z2410" t="e">
        <f>IF(AND(Q2410&gt;=Chart!$F$2,Q2410&lt;=Chart!$F$3),R2410,#N/A)</f>
        <v>#N/A</v>
      </c>
      <c r="AA2410" t="e">
        <f>IF(AND(Q2410&gt;=Chart!$F$2,Q2410&lt;=Chart!$F$3),S2410,#N/A)</f>
        <v>#N/A</v>
      </c>
      <c r="AB2410" t="e">
        <f>IF(AND(Q2410&gt;=Chart!$F$2,Q2410&lt;=Chart!$F$3),T2410,#N/A)</f>
        <v>#N/A</v>
      </c>
      <c r="AC2410" t="e">
        <f>IF(AND(Q2410&gt;=Chart!$F$2,Q2410&lt;=Chart!$F$3),U2410,#N/A)</f>
        <v>#N/A</v>
      </c>
      <c r="AD2410" t="e">
        <f>IF(AND(Q2410&gt;=Chart!$F$2,Q2410&lt;=Chart!$F$3),V2410,#N/A)</f>
        <v>#N/A</v>
      </c>
      <c r="AE2410" t="e">
        <f>IF(AND(Q2410&gt;=Chart!$F$2,Q2410&lt;=Chart!$F$3),I2410,#N/A)</f>
        <v>#N/A</v>
      </c>
      <c r="AF2410" t="e">
        <f>IF(AND(Q2410&gt;=Chart!$F$2,Q2410&lt;=Chart!$F$3),H2410/100,#N/A)</f>
        <v>#N/A</v>
      </c>
      <c r="AG2410" t="e">
        <f>IF(AND(Q2410&gt;=Chart!$F$2,Q2410&lt;=Chart!$F$3),W2410/100,#N/A)</f>
        <v>#N/A</v>
      </c>
    </row>
    <row r="2411" spans="1:33" x14ac:dyDescent="0.25">
      <c r="A2411">
        <v>1672929000</v>
      </c>
      <c r="B2411">
        <f>INDEX('Daily Data ADJ'!$1:$1048576,MATCH(Calc!$A2411,'Daily Data ADJ'!$A:$A,0),MATCH("SPY, CBOE BZX: Close",'Daily Data ADJ'!$1:$1,0))</f>
        <v>379.38</v>
      </c>
      <c r="C2411">
        <f>INDEX('Daily Data ADJ'!$1:$1048576,MATCH(Calc!$A2411,'Daily Data ADJ'!$A:$A,0),MATCH("EFFR, FRED: Close",'Daily Data ADJ'!$1:$1,0))</f>
        <v>4.33</v>
      </c>
      <c r="D2411">
        <f>INDEX('Daily Data ADJ'!$1:$1048576,MATCH(Calc!$A2411,'Daily Data ADJ'!$A:$A,1),MATCH("SOFR, FRED: Close",'Daily Data ADJ'!$1:$1,0))</f>
        <v>4.3099999999999996</v>
      </c>
      <c r="E2411">
        <f>INDEX('Daily Data ADJ'!$1:$1048576,MATCH(Calc!$A2411,'Daily Data ADJ'!$A:$A,0),MATCH("UPRO, CBOE BZX: Close",'Daily Data ADJ'!$1:$1,0))</f>
        <v>31.91</v>
      </c>
      <c r="F2411">
        <f>INDEX('Daily Data ADJ'!$1:$1048576,MATCH(Calc!$A2411,'Daily Data ADJ'!$A:$A,0),MATCH("ES1!, CME_MINI: Close",'Daily Data ADJ'!$1:$1,0))</f>
        <v>3829</v>
      </c>
      <c r="G2411">
        <f>INDEX('Daily Data ADJ'!$1:$1048576,MATCH(Calc!$A2411,'Daily Data ADJ'!$A:$A,0),MATCH("ES2!, CME_MINI: Close",'Daily Data ADJ'!$1:$1,0))</f>
        <v>3862.5</v>
      </c>
      <c r="H2411">
        <f>INDEX('QUANDL MULTPL SP500_DIV_YIELD_M'!$A:$G,MATCH(Calc!$A2411,'QUANDL MULTPL SP500_DIV_YIELD_M'!$A:$A,1),MATCH('QUANDL MULTPL SP500_DIV_YIELD_M'!$E$1,'QUANDL MULTPL SP500_DIV_YIELD_M'!$A$1:$G$1,0))</f>
        <v>1.71</v>
      </c>
      <c r="I2411" s="5">
        <f t="shared" si="222"/>
        <v>5.2558039347191277E-2</v>
      </c>
      <c r="J2411" s="1">
        <f>A2411/24/60/60+DATE(1970,1,1)</f>
        <v>44931.604166666672</v>
      </c>
      <c r="K2411" s="3">
        <f t="shared" si="225"/>
        <v>1</v>
      </c>
      <c r="L2411" s="6">
        <f>(1+Chart!$F$4)^(1/(365/K2411))-1</f>
        <v>6.6592785027408397E-5</v>
      </c>
      <c r="M2411" s="6">
        <f t="shared" si="226"/>
        <v>1.1614035059515082E-4</v>
      </c>
      <c r="N2411" s="6">
        <f t="shared" si="227"/>
        <v>1.4034801040008205E-4</v>
      </c>
      <c r="O2411">
        <f>O2410*(B2411/B2410)</f>
        <v>379.38000000000505</v>
      </c>
      <c r="P2411">
        <f t="shared" si="223"/>
        <v>2023</v>
      </c>
      <c r="Q2411" s="1">
        <f t="shared" si="224"/>
        <v>44931.604166666672</v>
      </c>
      <c r="R2411">
        <f>IF(B2412="",R2410,IF(Q2411&gt;=Chart!$F$2,E2411,0))</f>
        <v>31.91</v>
      </c>
      <c r="S2411">
        <f>IF(B2412="",S2410,IFERROR(IF(AND(R2411&gt;0,R2410=0),R2411,(1+(B2412/B2411-1)*Calc!$Z$1)*S2410),0))</f>
        <v>36.329836134924165</v>
      </c>
      <c r="T2411">
        <f>IF(B2412="",T2410,IFERROR(IF(AND(R2411&gt;0,R2410=0),R2411,(1+(B2412/B2411-1)*Calc!$Z$1-L2412)*T2410),0))</f>
        <v>34.601585329581418</v>
      </c>
      <c r="U2411">
        <f>IF(B2412="",U2410,IFERROR(IF(AND(R2411&gt;0,R2410=0),R2411,(1+(B2412/B2411-1)*Calc!$Z$1-M2412*2)*U2410),0))</f>
        <v>35.042477497661736</v>
      </c>
      <c r="V2411">
        <f>IF(B2412="",V2410,IFERROR(IF(AND(R2411&gt;0,R2410=0),R2411,(1+(B2412/B2411-1)*Calc!$Z$1-N2412*2)*V2410),0))</f>
        <v>33.864125586349495</v>
      </c>
      <c r="W2411">
        <f>IF(ISNUMBER(C2411),C2411,W2410)</f>
        <v>4.33</v>
      </c>
      <c r="Y2411" s="1" t="e">
        <f>IF(AND(Q2411&gt;=Chart!$F$2,Q2411&lt;=Chart!$F$3),Q2411,#N/A)</f>
        <v>#N/A</v>
      </c>
      <c r="Z2411" t="e">
        <f>IF(AND(Q2411&gt;=Chart!$F$2,Q2411&lt;=Chart!$F$3),R2411,#N/A)</f>
        <v>#N/A</v>
      </c>
      <c r="AA2411" t="e">
        <f>IF(AND(Q2411&gt;=Chart!$F$2,Q2411&lt;=Chart!$F$3),S2411,#N/A)</f>
        <v>#N/A</v>
      </c>
      <c r="AB2411" t="e">
        <f>IF(AND(Q2411&gt;=Chart!$F$2,Q2411&lt;=Chart!$F$3),T2411,#N/A)</f>
        <v>#N/A</v>
      </c>
      <c r="AC2411" t="e">
        <f>IF(AND(Q2411&gt;=Chart!$F$2,Q2411&lt;=Chart!$F$3),U2411,#N/A)</f>
        <v>#N/A</v>
      </c>
      <c r="AD2411" t="e">
        <f>IF(AND(Q2411&gt;=Chart!$F$2,Q2411&lt;=Chart!$F$3),V2411,#N/A)</f>
        <v>#N/A</v>
      </c>
      <c r="AE2411" t="e">
        <f>IF(AND(Q2411&gt;=Chart!$F$2,Q2411&lt;=Chart!$F$3),I2411,#N/A)</f>
        <v>#N/A</v>
      </c>
      <c r="AF2411" t="e">
        <f>IF(AND(Q2411&gt;=Chart!$F$2,Q2411&lt;=Chart!$F$3),H2411/100,#N/A)</f>
        <v>#N/A</v>
      </c>
      <c r="AG2411" t="e">
        <f>IF(AND(Q2411&gt;=Chart!$F$2,Q2411&lt;=Chart!$F$3),W2411/100,#N/A)</f>
        <v>#N/A</v>
      </c>
    </row>
    <row r="2412" spans="1:33" x14ac:dyDescent="0.25">
      <c r="A2412">
        <v>1673015400</v>
      </c>
      <c r="B2412">
        <f>INDEX('Daily Data ADJ'!$1:$1048576,MATCH(Calc!$A2412,'Daily Data ADJ'!$A:$A,0),MATCH("SPY, CBOE BZX: Close",'Daily Data ADJ'!$1:$1,0))</f>
        <v>388.08</v>
      </c>
      <c r="C2412">
        <f>INDEX('Daily Data ADJ'!$1:$1048576,MATCH(Calc!$A2412,'Daily Data ADJ'!$A:$A,0),MATCH("EFFR, FRED: Close",'Daily Data ADJ'!$1:$1,0))</f>
        <v>4.33</v>
      </c>
      <c r="D2412">
        <f>INDEX('Daily Data ADJ'!$1:$1048576,MATCH(Calc!$A2412,'Daily Data ADJ'!$A:$A,1),MATCH("SOFR, FRED: Close",'Daily Data ADJ'!$1:$1,0))</f>
        <v>4.3099999999999996</v>
      </c>
      <c r="E2412">
        <f>INDEX('Daily Data ADJ'!$1:$1048576,MATCH(Calc!$A2412,'Daily Data ADJ'!$A:$A,0),MATCH("UPRO, CBOE BZX: Close",'Daily Data ADJ'!$1:$1,0))</f>
        <v>34.07</v>
      </c>
      <c r="F2412">
        <f>INDEX('Daily Data ADJ'!$1:$1048576,MATCH(Calc!$A2412,'Daily Data ADJ'!$A:$A,0),MATCH("ES1!, CME_MINI: Close",'Daily Data ADJ'!$1:$1,0))</f>
        <v>3915.5</v>
      </c>
      <c r="G2412">
        <f>INDEX('Daily Data ADJ'!$1:$1048576,MATCH(Calc!$A2412,'Daily Data ADJ'!$A:$A,0),MATCH("ES2!, CME_MINI: Close",'Daily Data ADJ'!$1:$1,0))</f>
        <v>3949.25</v>
      </c>
      <c r="H2412">
        <f>INDEX('QUANDL MULTPL SP500_DIV_YIELD_M'!$A:$G,MATCH(Calc!$A2412,'QUANDL MULTPL SP500_DIV_YIELD_M'!$A:$A,1),MATCH('QUANDL MULTPL SP500_DIV_YIELD_M'!$E$1,'QUANDL MULTPL SP500_DIV_YIELD_M'!$A$1:$G$1,0))</f>
        <v>1.71</v>
      </c>
      <c r="I2412" s="5">
        <f t="shared" si="222"/>
        <v>5.2026706291844138E-2</v>
      </c>
      <c r="J2412" s="1">
        <f>A2412/24/60/60+DATE(1970,1,1)</f>
        <v>44932.604166666672</v>
      </c>
      <c r="K2412" s="3">
        <f t="shared" si="225"/>
        <v>1</v>
      </c>
      <c r="L2412" s="6">
        <f>(1+Chart!$F$4)^(1/(365/K2412))-1</f>
        <v>6.6592785027408397E-5</v>
      </c>
      <c r="M2412" s="6">
        <f t="shared" si="226"/>
        <v>1.1614035059515082E-4</v>
      </c>
      <c r="N2412" s="6">
        <f t="shared" si="227"/>
        <v>1.3896444973937605E-4</v>
      </c>
      <c r="O2412">
        <f>O2411*(B2412/B2411)</f>
        <v>388.08000000000516</v>
      </c>
      <c r="P2412">
        <f t="shared" si="223"/>
        <v>2023</v>
      </c>
      <c r="Q2412" s="1">
        <f t="shared" si="224"/>
        <v>44932.604166666672</v>
      </c>
      <c r="R2412">
        <f>IF(B2413="",R2411,IF(Q2412&gt;=Chart!$F$2,E2412,0))</f>
        <v>34.07</v>
      </c>
      <c r="S2412">
        <f>IF(B2413="",S2411,IFERROR(IF(AND(R2412&gt;0,R2411=0),R2412,(1+(B2413/B2412-1)*Calc!$Z$1)*S2411),0))</f>
        <v>36.268050699320568</v>
      </c>
      <c r="T2412">
        <f>IF(B2413="",T2411,IFERROR(IF(AND(R2412&gt;0,R2411=0),R2412,(1+(B2413/B2412-1)*Calc!$Z$1-L2413)*T2411),0))</f>
        <v>34.535825987884643</v>
      </c>
      <c r="U2412">
        <f>IF(B2413="",U2411,IFERROR(IF(AND(R2412&gt;0,R2411=0),R2412,(1+(B2413/B2412-1)*Calc!$Z$1-M2413*2)*U2411),0))</f>
        <v>34.958459537612271</v>
      </c>
      <c r="V2412">
        <f>IF(B2413="",V2411,IFERROR(IF(AND(R2412&gt;0,R2411=0),R2412,(1+(B2413/B2412-1)*Calc!$Z$1-N2413*2)*V2411),0))</f>
        <v>33.778285780802015</v>
      </c>
      <c r="W2412">
        <f>IF(ISNUMBER(C2412),C2412,W2411)</f>
        <v>4.33</v>
      </c>
      <c r="Y2412" s="1" t="e">
        <f>IF(AND(Q2412&gt;=Chart!$F$2,Q2412&lt;=Chart!$F$3),Q2412,#N/A)</f>
        <v>#N/A</v>
      </c>
      <c r="Z2412" t="e">
        <f>IF(AND(Q2412&gt;=Chart!$F$2,Q2412&lt;=Chart!$F$3),R2412,#N/A)</f>
        <v>#N/A</v>
      </c>
      <c r="AA2412" t="e">
        <f>IF(AND(Q2412&gt;=Chart!$F$2,Q2412&lt;=Chart!$F$3),S2412,#N/A)</f>
        <v>#N/A</v>
      </c>
      <c r="AB2412" t="e">
        <f>IF(AND(Q2412&gt;=Chart!$F$2,Q2412&lt;=Chart!$F$3),T2412,#N/A)</f>
        <v>#N/A</v>
      </c>
      <c r="AC2412" t="e">
        <f>IF(AND(Q2412&gt;=Chart!$F$2,Q2412&lt;=Chart!$F$3),U2412,#N/A)</f>
        <v>#N/A</v>
      </c>
      <c r="AD2412" t="e">
        <f>IF(AND(Q2412&gt;=Chart!$F$2,Q2412&lt;=Chart!$F$3),V2412,#N/A)</f>
        <v>#N/A</v>
      </c>
      <c r="AE2412" t="e">
        <f>IF(AND(Q2412&gt;=Chart!$F$2,Q2412&lt;=Chart!$F$3),I2412,#N/A)</f>
        <v>#N/A</v>
      </c>
      <c r="AF2412" t="e">
        <f>IF(AND(Q2412&gt;=Chart!$F$2,Q2412&lt;=Chart!$F$3),H2412/100,#N/A)</f>
        <v>#N/A</v>
      </c>
      <c r="AG2412" t="e">
        <f>IF(AND(Q2412&gt;=Chart!$F$2,Q2412&lt;=Chart!$F$3),W2412/100,#N/A)</f>
        <v>#N/A</v>
      </c>
    </row>
    <row r="2413" spans="1:33" x14ac:dyDescent="0.25">
      <c r="A2413">
        <v>1673274600</v>
      </c>
      <c r="B2413">
        <f>INDEX('Daily Data ADJ'!$1:$1048576,MATCH(Calc!$A2413,'Daily Data ADJ'!$A:$A,0),MATCH("SPY, CBOE BZX: Close",'Daily Data ADJ'!$1:$1,0))</f>
        <v>387.86</v>
      </c>
      <c r="C2413">
        <f>INDEX('Daily Data ADJ'!$1:$1048576,MATCH(Calc!$A2413,'Daily Data ADJ'!$A:$A,0),MATCH("EFFR, FRED: Close",'Daily Data ADJ'!$1:$1,0))</f>
        <v>4.33</v>
      </c>
      <c r="D2413">
        <f>INDEX('Daily Data ADJ'!$1:$1048576,MATCH(Calc!$A2413,'Daily Data ADJ'!$A:$A,1),MATCH("SOFR, FRED: Close",'Daily Data ADJ'!$1:$1,0))</f>
        <v>4.3099999999999996</v>
      </c>
      <c r="E2413">
        <f>INDEX('Daily Data ADJ'!$1:$1048576,MATCH(Calc!$A2413,'Daily Data ADJ'!$A:$A,0),MATCH("UPRO, CBOE BZX: Close",'Daily Data ADJ'!$1:$1,0))</f>
        <v>34.03</v>
      </c>
      <c r="F2413">
        <f>INDEX('Daily Data ADJ'!$1:$1048576,MATCH(Calc!$A2413,'Daily Data ADJ'!$A:$A,0),MATCH("ES1!, CME_MINI: Close",'Daily Data ADJ'!$1:$1,0))</f>
        <v>3913.75</v>
      </c>
      <c r="G2413">
        <f>INDEX('Daily Data ADJ'!$1:$1048576,MATCH(Calc!$A2413,'Daily Data ADJ'!$A:$A,0),MATCH("ES2!, CME_MINI: Close",'Daily Data ADJ'!$1:$1,0))</f>
        <v>3947.5</v>
      </c>
      <c r="H2413">
        <f>INDEX('QUANDL MULTPL SP500_DIV_YIELD_M'!$A:$G,MATCH(Calc!$A2413,'QUANDL MULTPL SP500_DIV_YIELD_M'!$A:$A,1),MATCH('QUANDL MULTPL SP500_DIV_YIELD_M'!$E$1,'QUANDL MULTPL SP500_DIV_YIELD_M'!$A$1:$G$1,0))</f>
        <v>1.71</v>
      </c>
      <c r="I2413" s="5">
        <f t="shared" si="222"/>
        <v>5.2042525188655486E-2</v>
      </c>
      <c r="J2413" s="1">
        <f>A2413/24/60/60+DATE(1970,1,1)</f>
        <v>44935.604166666672</v>
      </c>
      <c r="K2413" s="3">
        <f t="shared" si="225"/>
        <v>3</v>
      </c>
      <c r="L2413" s="6">
        <f>(1+Chart!$F$4)^(1/(365/K2413))-1</f>
        <v>1.9979165917494157E-4</v>
      </c>
      <c r="M2413" s="6">
        <f t="shared" si="226"/>
        <v>3.4846151909517786E-4</v>
      </c>
      <c r="N2413" s="6">
        <f t="shared" si="227"/>
        <v>4.170749242962124E-4</v>
      </c>
      <c r="O2413">
        <f>O2412*(B2413/B2412)</f>
        <v>387.86000000000519</v>
      </c>
      <c r="P2413">
        <f t="shared" si="223"/>
        <v>2023</v>
      </c>
      <c r="Q2413" s="1">
        <f t="shared" si="224"/>
        <v>44935.604166666672</v>
      </c>
      <c r="R2413">
        <f>IF(B2414="",R2412,IF(Q2413&gt;=Chart!$F$2,E2413,0))</f>
        <v>34.03</v>
      </c>
      <c r="S2413">
        <f>IF(B2414="",S2412,IFERROR(IF(AND(R2413&gt;0,R2412=0),R2413,(1+(B2414/B2413-1)*Calc!$Z$1)*S2412),0))</f>
        <v>37.03107677498307</v>
      </c>
      <c r="T2413">
        <f>IF(B2414="",T2412,IFERROR(IF(AND(R2413&gt;0,R2412=0),R2413,(1+(B2414/B2413-1)*Calc!$Z$1-L2414)*T2412),0))</f>
        <v>35.260108784115303</v>
      </c>
      <c r="U2413">
        <f>IF(B2414="",U2412,IFERROR(IF(AND(R2413&gt;0,R2412=0),R2413,(1+(B2414/B2413-1)*Calc!$Z$1-M2414*2)*U2412),0))</f>
        <v>35.685813579173249</v>
      </c>
      <c r="V2413">
        <f>IF(B2414="",V2412,IFERROR(IF(AND(R2413&gt;0,R2412=0),R2413,(1+(B2414/B2413-1)*Calc!$Z$1-N2414*2)*V2412),0))</f>
        <v>34.479491184776499</v>
      </c>
      <c r="W2413">
        <f>IF(ISNUMBER(C2413),C2413,W2412)</f>
        <v>4.33</v>
      </c>
      <c r="Y2413" s="1" t="e">
        <f>IF(AND(Q2413&gt;=Chart!$F$2,Q2413&lt;=Chart!$F$3),Q2413,#N/A)</f>
        <v>#N/A</v>
      </c>
      <c r="Z2413" t="e">
        <f>IF(AND(Q2413&gt;=Chart!$F$2,Q2413&lt;=Chart!$F$3),R2413,#N/A)</f>
        <v>#N/A</v>
      </c>
      <c r="AA2413" t="e">
        <f>IF(AND(Q2413&gt;=Chart!$F$2,Q2413&lt;=Chart!$F$3),S2413,#N/A)</f>
        <v>#N/A</v>
      </c>
      <c r="AB2413" t="e">
        <f>IF(AND(Q2413&gt;=Chart!$F$2,Q2413&lt;=Chart!$F$3),T2413,#N/A)</f>
        <v>#N/A</v>
      </c>
      <c r="AC2413" t="e">
        <f>IF(AND(Q2413&gt;=Chart!$F$2,Q2413&lt;=Chart!$F$3),U2413,#N/A)</f>
        <v>#N/A</v>
      </c>
      <c r="AD2413" t="e">
        <f>IF(AND(Q2413&gt;=Chart!$F$2,Q2413&lt;=Chart!$F$3),V2413,#N/A)</f>
        <v>#N/A</v>
      </c>
      <c r="AE2413" t="e">
        <f>IF(AND(Q2413&gt;=Chart!$F$2,Q2413&lt;=Chart!$F$3),I2413,#N/A)</f>
        <v>#N/A</v>
      </c>
      <c r="AF2413" t="e">
        <f>IF(AND(Q2413&gt;=Chart!$F$2,Q2413&lt;=Chart!$F$3),H2413/100,#N/A)</f>
        <v>#N/A</v>
      </c>
      <c r="AG2413" t="e">
        <f>IF(AND(Q2413&gt;=Chart!$F$2,Q2413&lt;=Chart!$F$3),W2413/100,#N/A)</f>
        <v>#N/A</v>
      </c>
    </row>
    <row r="2414" spans="1:33" x14ac:dyDescent="0.25">
      <c r="A2414">
        <v>1673361000</v>
      </c>
      <c r="B2414">
        <f>INDEX('Daily Data ADJ'!$1:$1048576,MATCH(Calc!$A2414,'Daily Data ADJ'!$A:$A,0),MATCH("SPY, CBOE BZX: Close",'Daily Data ADJ'!$1:$1,0))</f>
        <v>390.58</v>
      </c>
      <c r="C2414">
        <f>INDEX('Daily Data ADJ'!$1:$1048576,MATCH(Calc!$A2414,'Daily Data ADJ'!$A:$A,0),MATCH("EFFR, FRED: Close",'Daily Data ADJ'!$1:$1,0))</f>
        <v>4.33</v>
      </c>
      <c r="D2414">
        <f>INDEX('Daily Data ADJ'!$1:$1048576,MATCH(Calc!$A2414,'Daily Data ADJ'!$A:$A,1),MATCH("SOFR, FRED: Close",'Daily Data ADJ'!$1:$1,0))</f>
        <v>4.3099999999999996</v>
      </c>
      <c r="E2414">
        <f>INDEX('Daily Data ADJ'!$1:$1048576,MATCH(Calc!$A2414,'Daily Data ADJ'!$A:$A,0),MATCH("UPRO, CBOE BZX: Close",'Daily Data ADJ'!$1:$1,0))</f>
        <v>34.72</v>
      </c>
      <c r="F2414">
        <f>INDEX('Daily Data ADJ'!$1:$1048576,MATCH(Calc!$A2414,'Daily Data ADJ'!$A:$A,0),MATCH("ES1!, CME_MINI: Close",'Daily Data ADJ'!$1:$1,0))</f>
        <v>3940.75</v>
      </c>
      <c r="G2414">
        <f>INDEX('Daily Data ADJ'!$1:$1048576,MATCH(Calc!$A2414,'Daily Data ADJ'!$A:$A,0),MATCH("ES2!, CME_MINI: Close",'Daily Data ADJ'!$1:$1,0))</f>
        <v>3975</v>
      </c>
      <c r="H2414">
        <f>INDEX('QUANDL MULTPL SP500_DIV_YIELD_M'!$A:$G,MATCH(Calc!$A2414,'QUANDL MULTPL SP500_DIV_YIELD_M'!$A:$A,1),MATCH('QUANDL MULTPL SP500_DIV_YIELD_M'!$E$1,'QUANDL MULTPL SP500_DIV_YIELD_M'!$A$1:$G$1,0))</f>
        <v>1.71</v>
      </c>
      <c r="I2414" s="5">
        <f t="shared" si="222"/>
        <v>5.23208134876606E-2</v>
      </c>
      <c r="J2414" s="1">
        <f>A2414/24/60/60+DATE(1970,1,1)</f>
        <v>44936.604166666672</v>
      </c>
      <c r="K2414" s="3">
        <f t="shared" si="225"/>
        <v>1</v>
      </c>
      <c r="L2414" s="6">
        <f>(1+Chart!$F$4)^(1/(365/K2414))-1</f>
        <v>6.6592785027408397E-5</v>
      </c>
      <c r="M2414" s="6">
        <f t="shared" si="226"/>
        <v>1.1614035059515082E-4</v>
      </c>
      <c r="N2414" s="6">
        <f t="shared" si="227"/>
        <v>1.3973037401693311E-4</v>
      </c>
      <c r="O2414">
        <f>O2413*(B2414/B2413)</f>
        <v>390.58000000000521</v>
      </c>
      <c r="P2414">
        <f t="shared" si="223"/>
        <v>2023</v>
      </c>
      <c r="Q2414" s="1">
        <f t="shared" si="224"/>
        <v>44936.604166666672</v>
      </c>
      <c r="R2414">
        <f>IF(B2415="",R2413,IF(Q2414&gt;=Chart!$F$2,E2414,0))</f>
        <v>34.72</v>
      </c>
      <c r="S2414">
        <f>IF(B2415="",S2413,IFERROR(IF(AND(R2414&gt;0,R2413=0),R2414,(1+(B2415/B2414-1)*Calc!$Z$1)*S2413),0))</f>
        <v>38.436168069481646</v>
      </c>
      <c r="T2414">
        <f>IF(B2415="",T2413,IFERROR(IF(AND(R2414&gt;0,R2413=0),R2414,(1+(B2415/B2414-1)*Calc!$Z$1-L2415)*T2413),0))</f>
        <v>36.59565515989334</v>
      </c>
      <c r="U2414">
        <f>IF(B2415="",U2413,IFERROR(IF(AND(R2414&gt;0,R2413=0),R2414,(1+(B2415/B2414-1)*Calc!$Z$1-M2415*2)*U2413),0))</f>
        <v>37.031571658153503</v>
      </c>
      <c r="V2414">
        <f>IF(B2415="",V2413,IFERROR(IF(AND(R2414&gt;0,R2413=0),R2414,(1+(B2415/B2414-1)*Calc!$Z$1-N2415*2)*V2413),0))</f>
        <v>35.778163438914348</v>
      </c>
      <c r="W2414">
        <f>IF(ISNUMBER(C2414),C2414,W2413)</f>
        <v>4.33</v>
      </c>
      <c r="Y2414" s="1" t="e">
        <f>IF(AND(Q2414&gt;=Chart!$F$2,Q2414&lt;=Chart!$F$3),Q2414,#N/A)</f>
        <v>#N/A</v>
      </c>
      <c r="Z2414" t="e">
        <f>IF(AND(Q2414&gt;=Chart!$F$2,Q2414&lt;=Chart!$F$3),R2414,#N/A)</f>
        <v>#N/A</v>
      </c>
      <c r="AA2414" t="e">
        <f>IF(AND(Q2414&gt;=Chart!$F$2,Q2414&lt;=Chart!$F$3),S2414,#N/A)</f>
        <v>#N/A</v>
      </c>
      <c r="AB2414" t="e">
        <f>IF(AND(Q2414&gt;=Chart!$F$2,Q2414&lt;=Chart!$F$3),T2414,#N/A)</f>
        <v>#N/A</v>
      </c>
      <c r="AC2414" t="e">
        <f>IF(AND(Q2414&gt;=Chart!$F$2,Q2414&lt;=Chart!$F$3),U2414,#N/A)</f>
        <v>#N/A</v>
      </c>
      <c r="AD2414" t="e">
        <f>IF(AND(Q2414&gt;=Chart!$F$2,Q2414&lt;=Chart!$F$3),V2414,#N/A)</f>
        <v>#N/A</v>
      </c>
      <c r="AE2414" t="e">
        <f>IF(AND(Q2414&gt;=Chart!$F$2,Q2414&lt;=Chart!$F$3),I2414,#N/A)</f>
        <v>#N/A</v>
      </c>
      <c r="AF2414" t="e">
        <f>IF(AND(Q2414&gt;=Chart!$F$2,Q2414&lt;=Chart!$F$3),H2414/100,#N/A)</f>
        <v>#N/A</v>
      </c>
      <c r="AG2414" t="e">
        <f>IF(AND(Q2414&gt;=Chart!$F$2,Q2414&lt;=Chart!$F$3),W2414/100,#N/A)</f>
        <v>#N/A</v>
      </c>
    </row>
    <row r="2415" spans="1:33" x14ac:dyDescent="0.25">
      <c r="A2415">
        <v>1673447400</v>
      </c>
      <c r="B2415">
        <f>INDEX('Daily Data ADJ'!$1:$1048576,MATCH(Calc!$A2415,'Daily Data ADJ'!$A:$A,0),MATCH("SPY, CBOE BZX: Close",'Daily Data ADJ'!$1:$1,0))</f>
        <v>395.52</v>
      </c>
      <c r="C2415">
        <f>INDEX('Daily Data ADJ'!$1:$1048576,MATCH(Calc!$A2415,'Daily Data ADJ'!$A:$A,0),MATCH("EFFR, FRED: Close",'Daily Data ADJ'!$1:$1,0))</f>
        <v>4.33</v>
      </c>
      <c r="D2415">
        <f>INDEX('Daily Data ADJ'!$1:$1048576,MATCH(Calc!$A2415,'Daily Data ADJ'!$A:$A,1),MATCH("SOFR, FRED: Close",'Daily Data ADJ'!$1:$1,0))</f>
        <v>4.3</v>
      </c>
      <c r="E2415">
        <f>INDEX('Daily Data ADJ'!$1:$1048576,MATCH(Calc!$A2415,'Daily Data ADJ'!$A:$A,0),MATCH("UPRO, CBOE BZX: Close",'Daily Data ADJ'!$1:$1,0))</f>
        <v>36.01</v>
      </c>
      <c r="F2415">
        <f>INDEX('Daily Data ADJ'!$1:$1048576,MATCH(Calc!$A2415,'Daily Data ADJ'!$A:$A,0),MATCH("ES1!, CME_MINI: Close",'Daily Data ADJ'!$1:$1,0))</f>
        <v>3990</v>
      </c>
      <c r="G2415">
        <f>INDEX('Daily Data ADJ'!$1:$1048576,MATCH(Calc!$A2415,'Daily Data ADJ'!$A:$A,0),MATCH("ES2!, CME_MINI: Close",'Daily Data ADJ'!$1:$1,0))</f>
        <v>4024.5</v>
      </c>
      <c r="H2415">
        <f>INDEX('QUANDL MULTPL SP500_DIV_YIELD_M'!$A:$G,MATCH(Calc!$A2415,'QUANDL MULTPL SP500_DIV_YIELD_M'!$A:$A,1),MATCH('QUANDL MULTPL SP500_DIV_YIELD_M'!$E$1,'QUANDL MULTPL SP500_DIV_YIELD_M'!$A$1:$G$1,0))</f>
        <v>1.71</v>
      </c>
      <c r="I2415" s="5">
        <f t="shared" si="222"/>
        <v>5.2137641442527749E-2</v>
      </c>
      <c r="J2415" s="1">
        <f>A2415/24/60/60+DATE(1970,1,1)</f>
        <v>44937.604166666672</v>
      </c>
      <c r="K2415" s="3">
        <f t="shared" si="225"/>
        <v>1</v>
      </c>
      <c r="L2415" s="6">
        <f>(1+Chart!$F$4)^(1/(365/K2415))-1</f>
        <v>6.6592785027408397E-5</v>
      </c>
      <c r="M2415" s="6">
        <f t="shared" si="226"/>
        <v>1.1614035059515082E-4</v>
      </c>
      <c r="N2415" s="6">
        <f t="shared" si="227"/>
        <v>1.3925337602982424E-4</v>
      </c>
      <c r="O2415">
        <f>O2414*(B2415/B2414)</f>
        <v>395.52000000000533</v>
      </c>
      <c r="P2415">
        <f t="shared" si="223"/>
        <v>2023</v>
      </c>
      <c r="Q2415" s="1">
        <f t="shared" si="224"/>
        <v>44937.604166666672</v>
      </c>
      <c r="R2415">
        <f>IF(B2416="",R2414,IF(Q2415&gt;=Chart!$F$2,E2415,0))</f>
        <v>36.01</v>
      </c>
      <c r="S2415">
        <f>IF(B2416="",S2414,IFERROR(IF(AND(R2415&gt;0,R2414=0),R2415,(1+(B2416/B2415-1)*Calc!$Z$1)*S2414),0))</f>
        <v>38.85598058480366</v>
      </c>
      <c r="T2415">
        <f>IF(B2416="",T2414,IFERROR(IF(AND(R2415&gt;0,R2414=0),R2415,(1+(B2416/B2415-1)*Calc!$Z$1-L2416)*T2414),0))</f>
        <v>36.992927979071879</v>
      </c>
      <c r="U2415">
        <f>IF(B2416="",U2414,IFERROR(IF(AND(R2415&gt;0,R2414=0),R2415,(1+(B2416/B2415-1)*Calc!$Z$1-M2416*2)*U2414),0))</f>
        <v>37.42744098838687</v>
      </c>
      <c r="V2415">
        <f>IF(B2416="",V2414,IFERROR(IF(AND(R2415&gt;0,R2414=0),R2415,(1+(B2416/B2415-1)*Calc!$Z$1-N2416*2)*V2414),0))</f>
        <v>36.158954427240083</v>
      </c>
      <c r="W2415">
        <f>IF(ISNUMBER(C2415),C2415,W2414)</f>
        <v>4.33</v>
      </c>
      <c r="Y2415" s="1" t="e">
        <f>IF(AND(Q2415&gt;=Chart!$F$2,Q2415&lt;=Chart!$F$3),Q2415,#N/A)</f>
        <v>#N/A</v>
      </c>
      <c r="Z2415" t="e">
        <f>IF(AND(Q2415&gt;=Chart!$F$2,Q2415&lt;=Chart!$F$3),R2415,#N/A)</f>
        <v>#N/A</v>
      </c>
      <c r="AA2415" t="e">
        <f>IF(AND(Q2415&gt;=Chart!$F$2,Q2415&lt;=Chart!$F$3),S2415,#N/A)</f>
        <v>#N/A</v>
      </c>
      <c r="AB2415" t="e">
        <f>IF(AND(Q2415&gt;=Chart!$F$2,Q2415&lt;=Chart!$F$3),T2415,#N/A)</f>
        <v>#N/A</v>
      </c>
      <c r="AC2415" t="e">
        <f>IF(AND(Q2415&gt;=Chart!$F$2,Q2415&lt;=Chart!$F$3),U2415,#N/A)</f>
        <v>#N/A</v>
      </c>
      <c r="AD2415" t="e">
        <f>IF(AND(Q2415&gt;=Chart!$F$2,Q2415&lt;=Chart!$F$3),V2415,#N/A)</f>
        <v>#N/A</v>
      </c>
      <c r="AE2415" t="e">
        <f>IF(AND(Q2415&gt;=Chart!$F$2,Q2415&lt;=Chart!$F$3),I2415,#N/A)</f>
        <v>#N/A</v>
      </c>
      <c r="AF2415" t="e">
        <f>IF(AND(Q2415&gt;=Chart!$F$2,Q2415&lt;=Chart!$F$3),H2415/100,#N/A)</f>
        <v>#N/A</v>
      </c>
      <c r="AG2415" t="e">
        <f>IF(AND(Q2415&gt;=Chart!$F$2,Q2415&lt;=Chart!$F$3),W2415/100,#N/A)</f>
        <v>#N/A</v>
      </c>
    </row>
    <row r="2416" spans="1:33" x14ac:dyDescent="0.25">
      <c r="A2416">
        <v>1673533800</v>
      </c>
      <c r="B2416">
        <f>INDEX('Daily Data ADJ'!$1:$1048576,MATCH(Calc!$A2416,'Daily Data ADJ'!$A:$A,0),MATCH("SPY, CBOE BZX: Close",'Daily Data ADJ'!$1:$1,0))</f>
        <v>396.96</v>
      </c>
      <c r="C2416">
        <f>INDEX('Daily Data ADJ'!$1:$1048576,MATCH(Calc!$A2416,'Daily Data ADJ'!$A:$A,0),MATCH("EFFR, FRED: Close",'Daily Data ADJ'!$1:$1,0))</f>
        <v>4.33</v>
      </c>
      <c r="D2416">
        <f>INDEX('Daily Data ADJ'!$1:$1048576,MATCH(Calc!$A2416,'Daily Data ADJ'!$A:$A,1),MATCH("SOFR, FRED: Close",'Daily Data ADJ'!$1:$1,0))</f>
        <v>4.3</v>
      </c>
      <c r="E2416">
        <f>INDEX('Daily Data ADJ'!$1:$1048576,MATCH(Calc!$A2416,'Daily Data ADJ'!$A:$A,0),MATCH("UPRO, CBOE BZX: Close",'Daily Data ADJ'!$1:$1,0))</f>
        <v>36.380000000000003</v>
      </c>
      <c r="F2416">
        <f>INDEX('Daily Data ADJ'!$1:$1048576,MATCH(Calc!$A2416,'Daily Data ADJ'!$A:$A,0),MATCH("ES1!, CME_MINI: Close",'Daily Data ADJ'!$1:$1,0))</f>
        <v>4003.5</v>
      </c>
      <c r="G2416">
        <f>INDEX('Daily Data ADJ'!$1:$1048576,MATCH(Calc!$A2416,'Daily Data ADJ'!$A:$A,0),MATCH("ES2!, CME_MINI: Close",'Daily Data ADJ'!$1:$1,0))</f>
        <v>4038.25</v>
      </c>
      <c r="H2416">
        <f>INDEX('QUANDL MULTPL SP500_DIV_YIELD_M'!$A:$G,MATCH(Calc!$A2416,'QUANDL MULTPL SP500_DIV_YIELD_M'!$A:$A,1),MATCH('QUANDL MULTPL SP500_DIV_YIELD_M'!$E$1,'QUANDL MULTPL SP500_DIV_YIELD_M'!$A$1:$G$1,0))</f>
        <v>1.71</v>
      </c>
      <c r="I2416" s="5">
        <f t="shared" si="222"/>
        <v>5.2274286324257235E-2</v>
      </c>
      <c r="J2416" s="1">
        <f>A2416/24/60/60+DATE(1970,1,1)</f>
        <v>44938.604166666672</v>
      </c>
      <c r="K2416" s="3">
        <f t="shared" si="225"/>
        <v>1</v>
      </c>
      <c r="L2416" s="6">
        <f>(1+Chart!$F$4)^(1/(365/K2416))-1</f>
        <v>6.6592785027408397E-5</v>
      </c>
      <c r="M2416" s="6">
        <f t="shared" si="226"/>
        <v>1.1614035059515082E-4</v>
      </c>
      <c r="N2416" s="6">
        <f t="shared" si="227"/>
        <v>1.3960922056122094E-4</v>
      </c>
      <c r="O2416">
        <f>O2415*(B2416/B2415)</f>
        <v>396.96000000000538</v>
      </c>
      <c r="P2416">
        <f t="shared" si="223"/>
        <v>2023</v>
      </c>
      <c r="Q2416" s="1">
        <f t="shared" si="224"/>
        <v>44938.604166666672</v>
      </c>
      <c r="R2416">
        <f>IF(B2417="",R2415,IF(Q2416&gt;=Chart!$F$2,E2416,0))</f>
        <v>36.380000000000003</v>
      </c>
      <c r="S2416">
        <f>IF(B2417="",S2415,IFERROR(IF(AND(R2416&gt;0,R2415=0),R2416,(1+(B2417/B2416-1)*Calc!$Z$1)*S2415),0))</f>
        <v>39.308204058961742</v>
      </c>
      <c r="T2416">
        <f>IF(B2417="",T2415,IFERROR(IF(AND(R2416&gt;0,R2415=0),R2416,(1+(B2417/B2416-1)*Calc!$Z$1-L2417)*T2415),0))</f>
        <v>37.421004942362686</v>
      </c>
      <c r="U2416">
        <f>IF(B2417="",U2415,IFERROR(IF(AND(R2416&gt;0,R2415=0),R2416,(1+(B2417/B2416-1)*Calc!$Z$1-M2417*2)*U2415),0))</f>
        <v>37.854344800446853</v>
      </c>
      <c r="V2416">
        <f>IF(B2417="",V2415,IFERROR(IF(AND(R2416&gt;0,R2415=0),R2416,(1+(B2417/B2416-1)*Calc!$Z$1-N2417*2)*V2415),0))</f>
        <v>36.569717075342609</v>
      </c>
      <c r="W2416">
        <f>IF(ISNUMBER(C2416),C2416,W2415)</f>
        <v>4.33</v>
      </c>
      <c r="Y2416" s="1" t="e">
        <f>IF(AND(Q2416&gt;=Chart!$F$2,Q2416&lt;=Chart!$F$3),Q2416,#N/A)</f>
        <v>#N/A</v>
      </c>
      <c r="Z2416" t="e">
        <f>IF(AND(Q2416&gt;=Chart!$F$2,Q2416&lt;=Chart!$F$3),R2416,#N/A)</f>
        <v>#N/A</v>
      </c>
      <c r="AA2416" t="e">
        <f>IF(AND(Q2416&gt;=Chart!$F$2,Q2416&lt;=Chart!$F$3),S2416,#N/A)</f>
        <v>#N/A</v>
      </c>
      <c r="AB2416" t="e">
        <f>IF(AND(Q2416&gt;=Chart!$F$2,Q2416&lt;=Chart!$F$3),T2416,#N/A)</f>
        <v>#N/A</v>
      </c>
      <c r="AC2416" t="e">
        <f>IF(AND(Q2416&gt;=Chart!$F$2,Q2416&lt;=Chart!$F$3),U2416,#N/A)</f>
        <v>#N/A</v>
      </c>
      <c r="AD2416" t="e">
        <f>IF(AND(Q2416&gt;=Chart!$F$2,Q2416&lt;=Chart!$F$3),V2416,#N/A)</f>
        <v>#N/A</v>
      </c>
      <c r="AE2416" t="e">
        <f>IF(AND(Q2416&gt;=Chart!$F$2,Q2416&lt;=Chart!$F$3),I2416,#N/A)</f>
        <v>#N/A</v>
      </c>
      <c r="AF2416" t="e">
        <f>IF(AND(Q2416&gt;=Chart!$F$2,Q2416&lt;=Chart!$F$3),H2416/100,#N/A)</f>
        <v>#N/A</v>
      </c>
      <c r="AG2416" t="e">
        <f>IF(AND(Q2416&gt;=Chart!$F$2,Q2416&lt;=Chart!$F$3),W2416/100,#N/A)</f>
        <v>#N/A</v>
      </c>
    </row>
    <row r="2417" spans="1:33" x14ac:dyDescent="0.25">
      <c r="A2417">
        <v>1673620200</v>
      </c>
      <c r="B2417">
        <f>INDEX('Daily Data ADJ'!$1:$1048576,MATCH(Calc!$A2417,'Daily Data ADJ'!$A:$A,0),MATCH("SPY, CBOE BZX: Close",'Daily Data ADJ'!$1:$1,0))</f>
        <v>398.5</v>
      </c>
      <c r="C2417">
        <f>INDEX('Daily Data ADJ'!$1:$1048576,MATCH(Calc!$A2417,'Daily Data ADJ'!$A:$A,0),MATCH("EFFR, FRED: Close",'Daily Data ADJ'!$1:$1,0))</f>
        <v>4.33</v>
      </c>
      <c r="D2417">
        <f>INDEX('Daily Data ADJ'!$1:$1048576,MATCH(Calc!$A2417,'Daily Data ADJ'!$A:$A,1),MATCH("SOFR, FRED: Close",'Daily Data ADJ'!$1:$1,0))</f>
        <v>4.3</v>
      </c>
      <c r="E2417">
        <f>INDEX('Daily Data ADJ'!$1:$1048576,MATCH(Calc!$A2417,'Daily Data ADJ'!$A:$A,0),MATCH("UPRO, CBOE BZX: Close",'Daily Data ADJ'!$1:$1,0))</f>
        <v>36.79</v>
      </c>
      <c r="F2417">
        <f>INDEX('Daily Data ADJ'!$1:$1048576,MATCH(Calc!$A2417,'Daily Data ADJ'!$A:$A,0),MATCH("ES1!, CME_MINI: Close",'Daily Data ADJ'!$1:$1,0))</f>
        <v>4018.25</v>
      </c>
      <c r="G2417">
        <f>INDEX('Daily Data ADJ'!$1:$1048576,MATCH(Calc!$A2417,'Daily Data ADJ'!$A:$A,0),MATCH("ES2!, CME_MINI: Close",'Daily Data ADJ'!$1:$1,0))</f>
        <v>4053</v>
      </c>
      <c r="H2417">
        <f>INDEX('QUANDL MULTPL SP500_DIV_YIELD_M'!$A:$G,MATCH(Calc!$A2417,'QUANDL MULTPL SP500_DIV_YIELD_M'!$A:$A,1),MATCH('QUANDL MULTPL SP500_DIV_YIELD_M'!$E$1,'QUANDL MULTPL SP500_DIV_YIELD_M'!$A$1:$G$1,0))</f>
        <v>1.71</v>
      </c>
      <c r="I2417" s="5">
        <f t="shared" si="222"/>
        <v>5.2143497822875529E-2</v>
      </c>
      <c r="J2417" s="1">
        <f>A2417/24/60/60+DATE(1970,1,1)</f>
        <v>44939.604166666672</v>
      </c>
      <c r="K2417" s="3">
        <f t="shared" si="225"/>
        <v>1</v>
      </c>
      <c r="L2417" s="6">
        <f>(1+Chart!$F$4)^(1/(365/K2417))-1</f>
        <v>6.6592785027408397E-5</v>
      </c>
      <c r="M2417" s="6">
        <f t="shared" si="226"/>
        <v>1.1614035059515082E-4</v>
      </c>
      <c r="N2417" s="6">
        <f t="shared" si="227"/>
        <v>1.392686279007016E-4</v>
      </c>
      <c r="O2417">
        <f>O2416*(B2417/B2416)</f>
        <v>398.5000000000054</v>
      </c>
      <c r="P2417">
        <f t="shared" si="223"/>
        <v>2023</v>
      </c>
      <c r="Q2417" s="1">
        <f t="shared" si="224"/>
        <v>44939.604166666672</v>
      </c>
      <c r="R2417">
        <f>IF(B2418="",R2416,IF(Q2417&gt;=Chart!$F$2,E2417,0))</f>
        <v>36.79</v>
      </c>
      <c r="S2417">
        <f>IF(B2418="",S2416,IFERROR(IF(AND(R2417&gt;0,R2416=0),R2417,(1+(B2418/B2417-1)*Calc!$Z$1)*S2416),0))</f>
        <v>39.092181557357904</v>
      </c>
      <c r="T2417">
        <f>IF(B2418="",T2416,IFERROR(IF(AND(R2417&gt;0,R2416=0),R2417,(1+(B2418/B2417-1)*Calc!$Z$1-L2418)*T2416),0))</f>
        <v>37.205384876847937</v>
      </c>
      <c r="U2417">
        <f>IF(B2418="",U2416,IFERROR(IF(AND(R2417&gt;0,R2416=0),R2417,(1+(B2418/B2417-1)*Calc!$Z$1-M2418*2)*U2416),0))</f>
        <v>37.611134677483847</v>
      </c>
      <c r="V2417">
        <f>IF(B2418="",V2416,IFERROR(IF(AND(R2417&gt;0,R2416=0),R2417,(1+(B2418/B2417-1)*Calc!$Z$1-N2418*2)*V2416),0))</f>
        <v>36.327737480305785</v>
      </c>
      <c r="W2417">
        <f>IF(ISNUMBER(C2417),C2417,W2416)</f>
        <v>4.33</v>
      </c>
      <c r="Y2417" s="1" t="e">
        <f>IF(AND(Q2417&gt;=Chart!$F$2,Q2417&lt;=Chart!$F$3),Q2417,#N/A)</f>
        <v>#N/A</v>
      </c>
      <c r="Z2417" t="e">
        <f>IF(AND(Q2417&gt;=Chart!$F$2,Q2417&lt;=Chart!$F$3),R2417,#N/A)</f>
        <v>#N/A</v>
      </c>
      <c r="AA2417" t="e">
        <f>IF(AND(Q2417&gt;=Chart!$F$2,Q2417&lt;=Chart!$F$3),S2417,#N/A)</f>
        <v>#N/A</v>
      </c>
      <c r="AB2417" t="e">
        <f>IF(AND(Q2417&gt;=Chart!$F$2,Q2417&lt;=Chart!$F$3),T2417,#N/A)</f>
        <v>#N/A</v>
      </c>
      <c r="AC2417" t="e">
        <f>IF(AND(Q2417&gt;=Chart!$F$2,Q2417&lt;=Chart!$F$3),U2417,#N/A)</f>
        <v>#N/A</v>
      </c>
      <c r="AD2417" t="e">
        <f>IF(AND(Q2417&gt;=Chart!$F$2,Q2417&lt;=Chart!$F$3),V2417,#N/A)</f>
        <v>#N/A</v>
      </c>
      <c r="AE2417" t="e">
        <f>IF(AND(Q2417&gt;=Chart!$F$2,Q2417&lt;=Chart!$F$3),I2417,#N/A)</f>
        <v>#N/A</v>
      </c>
      <c r="AF2417" t="e">
        <f>IF(AND(Q2417&gt;=Chart!$F$2,Q2417&lt;=Chart!$F$3),H2417/100,#N/A)</f>
        <v>#N/A</v>
      </c>
      <c r="AG2417" t="e">
        <f>IF(AND(Q2417&gt;=Chart!$F$2,Q2417&lt;=Chart!$F$3),W2417/100,#N/A)</f>
        <v>#N/A</v>
      </c>
    </row>
    <row r="2418" spans="1:33" x14ac:dyDescent="0.25">
      <c r="A2418">
        <v>1673965800</v>
      </c>
      <c r="B2418">
        <f>INDEX('Daily Data ADJ'!$1:$1048576,MATCH(Calc!$A2418,'Daily Data ADJ'!$A:$A,0),MATCH("SPY, CBOE BZX: Close",'Daily Data ADJ'!$1:$1,0))</f>
        <v>397.77</v>
      </c>
      <c r="C2418">
        <f>INDEX('Daily Data ADJ'!$1:$1048576,MATCH(Calc!$A2418,'Daily Data ADJ'!$A:$A,0),MATCH("EFFR, FRED: Close",'Daily Data ADJ'!$1:$1,0))</f>
        <v>4.33</v>
      </c>
      <c r="D2418">
        <f>INDEX('Daily Data ADJ'!$1:$1048576,MATCH(Calc!$A2418,'Daily Data ADJ'!$A:$A,1),MATCH("SOFR, FRED: Close",'Daily Data ADJ'!$1:$1,0))</f>
        <v>4.3099999999999996</v>
      </c>
      <c r="E2418">
        <f>INDEX('Daily Data ADJ'!$1:$1048576,MATCH(Calc!$A2418,'Daily Data ADJ'!$A:$A,0),MATCH("UPRO, CBOE BZX: Close",'Daily Data ADJ'!$1:$1,0))</f>
        <v>36.590000000000003</v>
      </c>
      <c r="F2418">
        <f>INDEX('Daily Data ADJ'!$1:$1048576,MATCH(Calc!$A2418,'Daily Data ADJ'!$A:$A,0),MATCH("ES1!, CME_MINI: Close",'Daily Data ADJ'!$1:$1,0))</f>
        <v>4009.5</v>
      </c>
      <c r="G2418">
        <f>INDEX('Daily Data ADJ'!$1:$1048576,MATCH(Calc!$A2418,'Daily Data ADJ'!$A:$A,0),MATCH("ES2!, CME_MINI: Close",'Daily Data ADJ'!$1:$1,0))</f>
        <v>4044.5</v>
      </c>
      <c r="H2418">
        <f>INDEX('QUANDL MULTPL SP500_DIV_YIELD_M'!$A:$G,MATCH(Calc!$A2418,'QUANDL MULTPL SP500_DIV_YIELD_M'!$A:$A,1),MATCH('QUANDL MULTPL SP500_DIV_YIELD_M'!$E$1,'QUANDL MULTPL SP500_DIV_YIELD_M'!$A$1:$G$1,0))</f>
        <v>1.71</v>
      </c>
      <c r="I2418" s="5">
        <f t="shared" si="222"/>
        <v>5.2476939163320302E-2</v>
      </c>
      <c r="J2418" s="1">
        <f>A2418/24/60/60+DATE(1970,1,1)</f>
        <v>44943.604166666672</v>
      </c>
      <c r="K2418" s="3">
        <f t="shared" si="225"/>
        <v>4</v>
      </c>
      <c r="L2418" s="6">
        <f>(1+Chart!$F$4)^(1/(365/K2418))-1</f>
        <v>2.6639774888526091E-4</v>
      </c>
      <c r="M2418" s="6">
        <f t="shared" si="226"/>
        <v>4.646423401333255E-4</v>
      </c>
      <c r="N2418" s="6">
        <f t="shared" si="227"/>
        <v>5.6066534204290974E-4</v>
      </c>
      <c r="O2418">
        <f>O2417*(B2418/B2417)</f>
        <v>397.77000000000538</v>
      </c>
      <c r="P2418">
        <f t="shared" si="223"/>
        <v>2023</v>
      </c>
      <c r="Q2418" s="1">
        <f t="shared" si="224"/>
        <v>44943.604166666672</v>
      </c>
      <c r="R2418">
        <f>IF(B2419="",R2417,IF(Q2418&gt;=Chart!$F$2,E2418,0))</f>
        <v>36.590000000000003</v>
      </c>
      <c r="S2418">
        <f>IF(B2419="",S2417,IFERROR(IF(AND(R2418&gt;0,R2417=0),R2418,(1+(B2419/B2418-1)*Calc!$Z$1)*S2417),0))</f>
        <v>37.240617335469331</v>
      </c>
      <c r="T2418">
        <f>IF(B2419="",T2417,IFERROR(IF(AND(R2418&gt;0,R2417=0),R2418,(1+(B2419/B2418-1)*Calc!$Z$1-L2419)*T2417),0))</f>
        <v>35.440709385765508</v>
      </c>
      <c r="U2418">
        <f>IF(B2419="",U2417,IFERROR(IF(AND(R2418&gt;0,R2417=0),R2418,(1+(B2419/B2418-1)*Calc!$Z$1-M2419*2)*U2417),0))</f>
        <v>35.820982500149881</v>
      </c>
      <c r="V2418">
        <f>IF(B2419="",V2417,IFERROR(IF(AND(R2418&gt;0,R2417=0),R2418,(1+(B2419/B2418-1)*Calc!$Z$1-N2419*2)*V2417),0))</f>
        <v>34.597014125144142</v>
      </c>
      <c r="W2418">
        <f>IF(ISNUMBER(C2418),C2418,W2417)</f>
        <v>4.33</v>
      </c>
      <c r="Y2418" s="1" t="e">
        <f>IF(AND(Q2418&gt;=Chart!$F$2,Q2418&lt;=Chart!$F$3),Q2418,#N/A)</f>
        <v>#N/A</v>
      </c>
      <c r="Z2418" t="e">
        <f>IF(AND(Q2418&gt;=Chart!$F$2,Q2418&lt;=Chart!$F$3),R2418,#N/A)</f>
        <v>#N/A</v>
      </c>
      <c r="AA2418" t="e">
        <f>IF(AND(Q2418&gt;=Chart!$F$2,Q2418&lt;=Chart!$F$3),S2418,#N/A)</f>
        <v>#N/A</v>
      </c>
      <c r="AB2418" t="e">
        <f>IF(AND(Q2418&gt;=Chart!$F$2,Q2418&lt;=Chart!$F$3),T2418,#N/A)</f>
        <v>#N/A</v>
      </c>
      <c r="AC2418" t="e">
        <f>IF(AND(Q2418&gt;=Chart!$F$2,Q2418&lt;=Chart!$F$3),U2418,#N/A)</f>
        <v>#N/A</v>
      </c>
      <c r="AD2418" t="e">
        <f>IF(AND(Q2418&gt;=Chart!$F$2,Q2418&lt;=Chart!$F$3),V2418,#N/A)</f>
        <v>#N/A</v>
      </c>
      <c r="AE2418" t="e">
        <f>IF(AND(Q2418&gt;=Chart!$F$2,Q2418&lt;=Chart!$F$3),I2418,#N/A)</f>
        <v>#N/A</v>
      </c>
      <c r="AF2418" t="e">
        <f>IF(AND(Q2418&gt;=Chart!$F$2,Q2418&lt;=Chart!$F$3),H2418/100,#N/A)</f>
        <v>#N/A</v>
      </c>
      <c r="AG2418" t="e">
        <f>IF(AND(Q2418&gt;=Chart!$F$2,Q2418&lt;=Chart!$F$3),W2418/100,#N/A)</f>
        <v>#N/A</v>
      </c>
    </row>
    <row r="2419" spans="1:33" x14ac:dyDescent="0.25">
      <c r="A2419">
        <v>1674052200</v>
      </c>
      <c r="B2419">
        <f>INDEX('Daily Data ADJ'!$1:$1048576,MATCH(Calc!$A2419,'Daily Data ADJ'!$A:$A,0),MATCH("SPY, CBOE BZX: Close",'Daily Data ADJ'!$1:$1,0))</f>
        <v>391.49</v>
      </c>
      <c r="C2419">
        <f>INDEX('Daily Data ADJ'!$1:$1048576,MATCH(Calc!$A2419,'Daily Data ADJ'!$A:$A,0),MATCH("EFFR, FRED: Close",'Daily Data ADJ'!$1:$1,0))</f>
        <v>4.33</v>
      </c>
      <c r="D2419">
        <f>INDEX('Daily Data ADJ'!$1:$1048576,MATCH(Calc!$A2419,'Daily Data ADJ'!$A:$A,1),MATCH("SOFR, FRED: Close",'Daily Data ADJ'!$1:$1,0))</f>
        <v>4.3</v>
      </c>
      <c r="E2419">
        <f>INDEX('Daily Data ADJ'!$1:$1048576,MATCH(Calc!$A2419,'Daily Data ADJ'!$A:$A,0),MATCH("UPRO, CBOE BZX: Close",'Daily Data ADJ'!$1:$1,0))</f>
        <v>34.86</v>
      </c>
      <c r="F2419">
        <f>INDEX('Daily Data ADJ'!$1:$1048576,MATCH(Calc!$A2419,'Daily Data ADJ'!$A:$A,0),MATCH("ES1!, CME_MINI: Close",'Daily Data ADJ'!$1:$1,0))</f>
        <v>3945.75</v>
      </c>
      <c r="G2419">
        <f>INDEX('Daily Data ADJ'!$1:$1048576,MATCH(Calc!$A2419,'Daily Data ADJ'!$A:$A,0),MATCH("ES2!, CME_MINI: Close",'Daily Data ADJ'!$1:$1,0))</f>
        <v>3979.75</v>
      </c>
      <c r="H2419">
        <f>INDEX('QUANDL MULTPL SP500_DIV_YIELD_M'!$A:$G,MATCH(Calc!$A2419,'QUANDL MULTPL SP500_DIV_YIELD_M'!$A:$A,1),MATCH('QUANDL MULTPL SP500_DIV_YIELD_M'!$E$1,'QUANDL MULTPL SP500_DIV_YIELD_M'!$A$1:$G$1,0))</f>
        <v>1.71</v>
      </c>
      <c r="I2419" s="5">
        <f t="shared" si="222"/>
        <v>5.2015532033275913E-2</v>
      </c>
      <c r="J2419" s="1">
        <f>A2419/24/60/60+DATE(1970,1,1)</f>
        <v>44944.604166666672</v>
      </c>
      <c r="K2419" s="3">
        <f t="shared" si="225"/>
        <v>1</v>
      </c>
      <c r="L2419" s="6">
        <f>(1+Chart!$F$4)^(1/(365/K2419))-1</f>
        <v>6.6592785027408397E-5</v>
      </c>
      <c r="M2419" s="6">
        <f t="shared" si="226"/>
        <v>1.1614035059515082E-4</v>
      </c>
      <c r="N2419" s="6">
        <f t="shared" si="227"/>
        <v>1.3893534513265138E-4</v>
      </c>
      <c r="O2419">
        <f>O2418*(B2419/B2418)</f>
        <v>391.49000000000535</v>
      </c>
      <c r="P2419">
        <f t="shared" si="223"/>
        <v>2023</v>
      </c>
      <c r="Q2419" s="1">
        <f t="shared" si="224"/>
        <v>44944.604166666672</v>
      </c>
      <c r="R2419">
        <f>IF(B2420="",R2418,IF(Q2419&gt;=Chart!$F$2,E2419,0))</f>
        <v>34.86</v>
      </c>
      <c r="S2419">
        <f>IF(B2420="",S2418,IFERROR(IF(AND(R2419&gt;0,R2418=0),R2419,(1+(B2420/B2419-1)*Calc!$Z$1)*S2418),0))</f>
        <v>36.42729572261009</v>
      </c>
      <c r="T2419">
        <f>IF(B2420="",T2418,IFERROR(IF(AND(R2419&gt;0,R2418=0),R2419,(1+(B2420/B2419-1)*Calc!$Z$1-L2420)*T2418),0))</f>
        <v>34.664337015968634</v>
      </c>
      <c r="U2419">
        <f>IF(B2420="",U2418,IFERROR(IF(AND(R2419&gt;0,R2418=0),R2419,(1+(B2420/B2419-1)*Calc!$Z$1-M2420*2)*U2418),0))</f>
        <v>35.030344675686649</v>
      </c>
      <c r="V2419">
        <f>IF(B2420="",V2418,IFERROR(IF(AND(R2419&gt;0,R2418=0),R2419,(1+(B2420/B2419-1)*Calc!$Z$1-N2420*2)*V2418),0))</f>
        <v>33.831812340159125</v>
      </c>
      <c r="W2419">
        <f>IF(ISNUMBER(C2419),C2419,W2418)</f>
        <v>4.33</v>
      </c>
      <c r="Y2419" s="1" t="e">
        <f>IF(AND(Q2419&gt;=Chart!$F$2,Q2419&lt;=Chart!$F$3),Q2419,#N/A)</f>
        <v>#N/A</v>
      </c>
      <c r="Z2419" t="e">
        <f>IF(AND(Q2419&gt;=Chart!$F$2,Q2419&lt;=Chart!$F$3),R2419,#N/A)</f>
        <v>#N/A</v>
      </c>
      <c r="AA2419" t="e">
        <f>IF(AND(Q2419&gt;=Chart!$F$2,Q2419&lt;=Chart!$F$3),S2419,#N/A)</f>
        <v>#N/A</v>
      </c>
      <c r="AB2419" t="e">
        <f>IF(AND(Q2419&gt;=Chart!$F$2,Q2419&lt;=Chart!$F$3),T2419,#N/A)</f>
        <v>#N/A</v>
      </c>
      <c r="AC2419" t="e">
        <f>IF(AND(Q2419&gt;=Chart!$F$2,Q2419&lt;=Chart!$F$3),U2419,#N/A)</f>
        <v>#N/A</v>
      </c>
      <c r="AD2419" t="e">
        <f>IF(AND(Q2419&gt;=Chart!$F$2,Q2419&lt;=Chart!$F$3),V2419,#N/A)</f>
        <v>#N/A</v>
      </c>
      <c r="AE2419" t="e">
        <f>IF(AND(Q2419&gt;=Chart!$F$2,Q2419&lt;=Chart!$F$3),I2419,#N/A)</f>
        <v>#N/A</v>
      </c>
      <c r="AF2419" t="e">
        <f>IF(AND(Q2419&gt;=Chart!$F$2,Q2419&lt;=Chart!$F$3),H2419/100,#N/A)</f>
        <v>#N/A</v>
      </c>
      <c r="AG2419" t="e">
        <f>IF(AND(Q2419&gt;=Chart!$F$2,Q2419&lt;=Chart!$F$3),W2419/100,#N/A)</f>
        <v>#N/A</v>
      </c>
    </row>
    <row r="2420" spans="1:33" x14ac:dyDescent="0.25">
      <c r="A2420">
        <v>1674138600</v>
      </c>
      <c r="B2420">
        <f>INDEX('Daily Data ADJ'!$1:$1048576,MATCH(Calc!$A2420,'Daily Data ADJ'!$A:$A,0),MATCH("SPY, CBOE BZX: Close",'Daily Data ADJ'!$1:$1,0))</f>
        <v>388.64</v>
      </c>
      <c r="C2420">
        <f>INDEX('Daily Data ADJ'!$1:$1048576,MATCH(Calc!$A2420,'Daily Data ADJ'!$A:$A,0),MATCH("EFFR, FRED: Close",'Daily Data ADJ'!$1:$1,0))</f>
        <v>4.33</v>
      </c>
      <c r="D2420">
        <f>INDEX('Daily Data ADJ'!$1:$1048576,MATCH(Calc!$A2420,'Daily Data ADJ'!$A:$A,1),MATCH("SOFR, FRED: Close",'Daily Data ADJ'!$1:$1,0))</f>
        <v>4.3099999999999996</v>
      </c>
      <c r="E2420">
        <f>INDEX('Daily Data ADJ'!$1:$1048576,MATCH(Calc!$A2420,'Daily Data ADJ'!$A:$A,0),MATCH("UPRO, CBOE BZX: Close",'Daily Data ADJ'!$1:$1,0))</f>
        <v>34.049999999999997</v>
      </c>
      <c r="F2420">
        <f>INDEX('Daily Data ADJ'!$1:$1048576,MATCH(Calc!$A2420,'Daily Data ADJ'!$A:$A,0),MATCH("ES1!, CME_MINI: Close",'Daily Data ADJ'!$1:$1,0))</f>
        <v>3915.5</v>
      </c>
      <c r="G2420">
        <f>INDEX('Daily Data ADJ'!$1:$1048576,MATCH(Calc!$A2420,'Daily Data ADJ'!$A:$A,0),MATCH("ES2!, CME_MINI: Close",'Daily Data ADJ'!$1:$1,0))</f>
        <v>3949.25</v>
      </c>
      <c r="H2420">
        <f>INDEX('QUANDL MULTPL SP500_DIV_YIELD_M'!$A:$G,MATCH(Calc!$A2420,'QUANDL MULTPL SP500_DIV_YIELD_M'!$A:$A,1),MATCH('QUANDL MULTPL SP500_DIV_YIELD_M'!$E$1,'QUANDL MULTPL SP500_DIV_YIELD_M'!$A$1:$G$1,0))</f>
        <v>1.71</v>
      </c>
      <c r="I2420" s="5">
        <f t="shared" si="222"/>
        <v>5.2026706291844138E-2</v>
      </c>
      <c r="J2420" s="1">
        <f>A2420/24/60/60+DATE(1970,1,1)</f>
        <v>44945.604166666672</v>
      </c>
      <c r="K2420" s="3">
        <f t="shared" si="225"/>
        <v>1</v>
      </c>
      <c r="L2420" s="6">
        <f>(1+Chart!$F$4)^(1/(365/K2420))-1</f>
        <v>6.6592785027408397E-5</v>
      </c>
      <c r="M2420" s="6">
        <f t="shared" si="226"/>
        <v>1.1614035059515082E-4</v>
      </c>
      <c r="N2420" s="6">
        <f t="shared" si="227"/>
        <v>1.3896444973937605E-4</v>
      </c>
      <c r="O2420">
        <f>O2419*(B2420/B2419)</f>
        <v>388.64000000000533</v>
      </c>
      <c r="P2420">
        <f t="shared" si="223"/>
        <v>2023</v>
      </c>
      <c r="Q2420" s="1">
        <f t="shared" si="224"/>
        <v>44945.604166666672</v>
      </c>
      <c r="R2420">
        <f>IF(B2421="",R2419,IF(Q2420&gt;=Chart!$F$2,E2420,0))</f>
        <v>34.049999999999997</v>
      </c>
      <c r="S2420">
        <f>IF(B2421="",S2419,IFERROR(IF(AND(R2420&gt;0,R2419=0),R2420,(1+(B2421/B2420-1)*Calc!$Z$1)*S2419),0))</f>
        <v>38.463115152146656</v>
      </c>
      <c r="T2420">
        <f>IF(B2421="",T2419,IFERROR(IF(AND(R2420&gt;0,R2419=0),R2420,(1+(B2421/B2420-1)*Calc!$Z$1-L2421)*T2419),0))</f>
        <v>36.599321231319372</v>
      </c>
      <c r="U2420">
        <f>IF(B2421="",U2419,IFERROR(IF(AND(R2420&gt;0,R2419=0),R2420,(1+(B2421/B2420-1)*Calc!$Z$1-M2421*2)*U2419),0))</f>
        <v>36.979955554710386</v>
      </c>
      <c r="V2420">
        <f>IF(B2421="",V2419,IFERROR(IF(AND(R2420&gt;0,R2419=0),R2420,(1+(B2421/B2420-1)*Calc!$Z$1-N2421*2)*V2419),0))</f>
        <v>35.713152739942252</v>
      </c>
      <c r="W2420">
        <f>IF(ISNUMBER(C2420),C2420,W2419)</f>
        <v>4.33</v>
      </c>
      <c r="Y2420" s="1" t="e">
        <f>IF(AND(Q2420&gt;=Chart!$F$2,Q2420&lt;=Chart!$F$3),Q2420,#N/A)</f>
        <v>#N/A</v>
      </c>
      <c r="Z2420" t="e">
        <f>IF(AND(Q2420&gt;=Chart!$F$2,Q2420&lt;=Chart!$F$3),R2420,#N/A)</f>
        <v>#N/A</v>
      </c>
      <c r="AA2420" t="e">
        <f>IF(AND(Q2420&gt;=Chart!$F$2,Q2420&lt;=Chart!$F$3),S2420,#N/A)</f>
        <v>#N/A</v>
      </c>
      <c r="AB2420" t="e">
        <f>IF(AND(Q2420&gt;=Chart!$F$2,Q2420&lt;=Chart!$F$3),T2420,#N/A)</f>
        <v>#N/A</v>
      </c>
      <c r="AC2420" t="e">
        <f>IF(AND(Q2420&gt;=Chart!$F$2,Q2420&lt;=Chart!$F$3),U2420,#N/A)</f>
        <v>#N/A</v>
      </c>
      <c r="AD2420" t="e">
        <f>IF(AND(Q2420&gt;=Chart!$F$2,Q2420&lt;=Chart!$F$3),V2420,#N/A)</f>
        <v>#N/A</v>
      </c>
      <c r="AE2420" t="e">
        <f>IF(AND(Q2420&gt;=Chart!$F$2,Q2420&lt;=Chart!$F$3),I2420,#N/A)</f>
        <v>#N/A</v>
      </c>
      <c r="AF2420" t="e">
        <f>IF(AND(Q2420&gt;=Chart!$F$2,Q2420&lt;=Chart!$F$3),H2420/100,#N/A)</f>
        <v>#N/A</v>
      </c>
      <c r="AG2420" t="e">
        <f>IF(AND(Q2420&gt;=Chart!$F$2,Q2420&lt;=Chart!$F$3),W2420/100,#N/A)</f>
        <v>#N/A</v>
      </c>
    </row>
    <row r="2421" spans="1:33" x14ac:dyDescent="0.25">
      <c r="A2421">
        <v>1674225000</v>
      </c>
      <c r="B2421">
        <f>INDEX('Daily Data ADJ'!$1:$1048576,MATCH(Calc!$A2421,'Daily Data ADJ'!$A:$A,0),MATCH("SPY, CBOE BZX: Close",'Daily Data ADJ'!$1:$1,0))</f>
        <v>395.88</v>
      </c>
      <c r="C2421">
        <f>INDEX('Daily Data ADJ'!$1:$1048576,MATCH(Calc!$A2421,'Daily Data ADJ'!$A:$A,0),MATCH("EFFR, FRED: Close",'Daily Data ADJ'!$1:$1,0))</f>
        <v>4.33</v>
      </c>
      <c r="D2421">
        <f>INDEX('Daily Data ADJ'!$1:$1048576,MATCH(Calc!$A2421,'Daily Data ADJ'!$A:$A,1),MATCH("SOFR, FRED: Close",'Daily Data ADJ'!$1:$1,0))</f>
        <v>4.3</v>
      </c>
      <c r="E2421">
        <f>INDEX('Daily Data ADJ'!$1:$1048576,MATCH(Calc!$A2421,'Daily Data ADJ'!$A:$A,0),MATCH("UPRO, CBOE BZX: Close",'Daily Data ADJ'!$1:$1,0))</f>
        <v>35.9</v>
      </c>
      <c r="F2421">
        <f>INDEX('Daily Data ADJ'!$1:$1048576,MATCH(Calc!$A2421,'Daily Data ADJ'!$A:$A,0),MATCH("ES1!, CME_MINI: Close",'Daily Data ADJ'!$1:$1,0))</f>
        <v>3988.5</v>
      </c>
      <c r="G2421">
        <f>INDEX('Daily Data ADJ'!$1:$1048576,MATCH(Calc!$A2421,'Daily Data ADJ'!$A:$A,0),MATCH("ES2!, CME_MINI: Close",'Daily Data ADJ'!$1:$1,0))</f>
        <v>4023</v>
      </c>
      <c r="H2421">
        <f>INDEX('QUANDL MULTPL SP500_DIV_YIELD_M'!$A:$G,MATCH(Calc!$A2421,'QUANDL MULTPL SP500_DIV_YIELD_M'!$A:$A,1),MATCH('QUANDL MULTPL SP500_DIV_YIELD_M'!$E$1,'QUANDL MULTPL SP500_DIV_YIELD_M'!$A$1:$G$1,0))</f>
        <v>1.71</v>
      </c>
      <c r="I2421" s="5">
        <f t="shared" si="222"/>
        <v>5.2150989161728556E-2</v>
      </c>
      <c r="J2421" s="1">
        <f>A2421/24/60/60+DATE(1970,1,1)</f>
        <v>44946.604166666672</v>
      </c>
      <c r="K2421" s="3">
        <f t="shared" si="225"/>
        <v>1</v>
      </c>
      <c r="L2421" s="6">
        <f>(1+Chart!$F$4)^(1/(365/K2421))-1</f>
        <v>6.6592785027408397E-5</v>
      </c>
      <c r="M2421" s="6">
        <f t="shared" si="226"/>
        <v>1.1614035059515082E-4</v>
      </c>
      <c r="N2421" s="6">
        <f t="shared" si="227"/>
        <v>1.392881375983368E-4</v>
      </c>
      <c r="O2421">
        <f>O2420*(B2421/B2420)</f>
        <v>395.88000000000545</v>
      </c>
      <c r="P2421">
        <f t="shared" si="223"/>
        <v>2023</v>
      </c>
      <c r="Q2421" s="1">
        <f t="shared" si="224"/>
        <v>44946.604166666672</v>
      </c>
      <c r="R2421">
        <f>IF(B2422="",R2420,IF(Q2421&gt;=Chart!$F$2,E2421,0))</f>
        <v>35.9</v>
      </c>
      <c r="S2421">
        <f>IF(B2422="",S2420,IFERROR(IF(AND(R2421&gt;0,R2420=0),R2421,(1+(B2422/B2421-1)*Calc!$Z$1)*S2420),0))</f>
        <v>39.847624071309255</v>
      </c>
      <c r="T2421">
        <f>IF(B2422="",T2420,IFERROR(IF(AND(R2421&gt;0,R2420=0),R2421,(1+(B2422/B2421-1)*Calc!$Z$1-L2422)*T2420),0))</f>
        <v>37.90942923962001</v>
      </c>
      <c r="U2421">
        <f>IF(B2422="",U2420,IFERROR(IF(AND(R2421&gt;0,R2420=0),R2421,(1+(B2422/B2421-1)*Calc!$Z$1-M2422*2)*U2420),0))</f>
        <v>38.28530483948748</v>
      </c>
      <c r="V2421">
        <f>IF(B2422="",V2420,IFERROR(IF(AND(R2421&gt;0,R2420=0),R2421,(1+(B2422/B2421-1)*Calc!$Z$1-N2422*2)*V2420),0))</f>
        <v>36.968775875387685</v>
      </c>
      <c r="W2421">
        <f>IF(ISNUMBER(C2421),C2421,W2420)</f>
        <v>4.33</v>
      </c>
      <c r="Y2421" s="1" t="e">
        <f>IF(AND(Q2421&gt;=Chart!$F$2,Q2421&lt;=Chart!$F$3),Q2421,#N/A)</f>
        <v>#N/A</v>
      </c>
      <c r="Z2421" t="e">
        <f>IF(AND(Q2421&gt;=Chart!$F$2,Q2421&lt;=Chart!$F$3),R2421,#N/A)</f>
        <v>#N/A</v>
      </c>
      <c r="AA2421" t="e">
        <f>IF(AND(Q2421&gt;=Chart!$F$2,Q2421&lt;=Chart!$F$3),S2421,#N/A)</f>
        <v>#N/A</v>
      </c>
      <c r="AB2421" t="e">
        <f>IF(AND(Q2421&gt;=Chart!$F$2,Q2421&lt;=Chart!$F$3),T2421,#N/A)</f>
        <v>#N/A</v>
      </c>
      <c r="AC2421" t="e">
        <f>IF(AND(Q2421&gt;=Chart!$F$2,Q2421&lt;=Chart!$F$3),U2421,#N/A)</f>
        <v>#N/A</v>
      </c>
      <c r="AD2421" t="e">
        <f>IF(AND(Q2421&gt;=Chart!$F$2,Q2421&lt;=Chart!$F$3),V2421,#N/A)</f>
        <v>#N/A</v>
      </c>
      <c r="AE2421" t="e">
        <f>IF(AND(Q2421&gt;=Chart!$F$2,Q2421&lt;=Chart!$F$3),I2421,#N/A)</f>
        <v>#N/A</v>
      </c>
      <c r="AF2421" t="e">
        <f>IF(AND(Q2421&gt;=Chart!$F$2,Q2421&lt;=Chart!$F$3),H2421/100,#N/A)</f>
        <v>#N/A</v>
      </c>
      <c r="AG2421" t="e">
        <f>IF(AND(Q2421&gt;=Chart!$F$2,Q2421&lt;=Chart!$F$3),W2421/100,#N/A)</f>
        <v>#N/A</v>
      </c>
    </row>
    <row r="2422" spans="1:33" x14ac:dyDescent="0.25">
      <c r="A2422">
        <v>1674484200</v>
      </c>
      <c r="B2422">
        <f>INDEX('Daily Data ADJ'!$1:$1048576,MATCH(Calc!$A2422,'Daily Data ADJ'!$A:$A,0),MATCH("SPY, CBOE BZX: Close",'Daily Data ADJ'!$1:$1,0))</f>
        <v>400.63</v>
      </c>
      <c r="C2422">
        <f>INDEX('Daily Data ADJ'!$1:$1048576,MATCH(Calc!$A2422,'Daily Data ADJ'!$A:$A,0),MATCH("EFFR, FRED: Close",'Daily Data ADJ'!$1:$1,0))</f>
        <v>4.33</v>
      </c>
      <c r="D2422">
        <f>INDEX('Daily Data ADJ'!$1:$1048576,MATCH(Calc!$A2422,'Daily Data ADJ'!$A:$A,1),MATCH("SOFR, FRED: Close",'Daily Data ADJ'!$1:$1,0))</f>
        <v>4.3</v>
      </c>
      <c r="E2422">
        <f>INDEX('Daily Data ADJ'!$1:$1048576,MATCH(Calc!$A2422,'Daily Data ADJ'!$A:$A,0),MATCH("UPRO, CBOE BZX: Close",'Daily Data ADJ'!$1:$1,0))</f>
        <v>37.21</v>
      </c>
      <c r="F2422">
        <f>INDEX('Daily Data ADJ'!$1:$1048576,MATCH(Calc!$A2422,'Daily Data ADJ'!$A:$A,0),MATCH("ES1!, CME_MINI: Close",'Daily Data ADJ'!$1:$1,0))</f>
        <v>4036.5</v>
      </c>
      <c r="G2422">
        <f>INDEX('Daily Data ADJ'!$1:$1048576,MATCH(Calc!$A2422,'Daily Data ADJ'!$A:$A,0),MATCH("ES2!, CME_MINI: Close",'Daily Data ADJ'!$1:$1,0))</f>
        <v>4071.5</v>
      </c>
      <c r="H2422">
        <f>INDEX('QUANDL MULTPL SP500_DIV_YIELD_M'!$A:$G,MATCH(Calc!$A2422,'QUANDL MULTPL SP500_DIV_YIELD_M'!$A:$A,1),MATCH('QUANDL MULTPL SP500_DIV_YIELD_M'!$E$1,'QUANDL MULTPL SP500_DIV_YIELD_M'!$A$1:$G$1,0))</f>
        <v>1.71</v>
      </c>
      <c r="I2422" s="5">
        <f t="shared" si="222"/>
        <v>5.2237231023071318E-2</v>
      </c>
      <c r="J2422" s="1">
        <f>A2422/24/60/60+DATE(1970,1,1)</f>
        <v>44949.604166666672</v>
      </c>
      <c r="K2422" s="3">
        <f t="shared" si="225"/>
        <v>3</v>
      </c>
      <c r="L2422" s="6">
        <f>(1+Chart!$F$4)^(1/(365/K2422))-1</f>
        <v>1.9979165917494157E-4</v>
      </c>
      <c r="M2422" s="6">
        <f t="shared" si="226"/>
        <v>3.4846151909517786E-4</v>
      </c>
      <c r="N2422" s="6">
        <f t="shared" si="227"/>
        <v>4.185965761565047E-4</v>
      </c>
      <c r="O2422">
        <f>O2421*(B2422/B2421)</f>
        <v>400.63000000000551</v>
      </c>
      <c r="P2422">
        <f t="shared" si="223"/>
        <v>2023</v>
      </c>
      <c r="Q2422" s="1">
        <f t="shared" si="224"/>
        <v>44949.604166666672</v>
      </c>
      <c r="R2422">
        <f>IF(B2423="",R2421,IF(Q2422&gt;=Chart!$F$2,E2422,0))</f>
        <v>37.21</v>
      </c>
      <c r="S2422">
        <f>IF(B2423="",S2421,IFERROR(IF(AND(R2422&gt;0,R2421=0),R2422,(1+(B2423/B2422-1)*Calc!$Z$1)*S2421),0))</f>
        <v>39.719317566424472</v>
      </c>
      <c r="T2422">
        <f>IF(B2423="",T2421,IFERROR(IF(AND(R2422&gt;0,R2421=0),R2422,(1+(B2423/B2422-1)*Calc!$Z$1-L2423)*T2421),0))</f>
        <v>37.784839089258391</v>
      </c>
      <c r="U2422">
        <f>IF(B2423="",U2421,IFERROR(IF(AND(R2422&gt;0,R2421=0),R2422,(1+(B2423/B2422-1)*Calc!$Z$1-M2423*2)*U2421),0))</f>
        <v>38.153135953545593</v>
      </c>
      <c r="V2422">
        <f>IF(B2423="",V2421,IFERROR(IF(AND(R2422&gt;0,R2421=0),R2422,(1+(B2423/B2422-1)*Calc!$Z$1-N2423*2)*V2421),0))</f>
        <v>36.839466451713562</v>
      </c>
      <c r="W2422">
        <f>IF(ISNUMBER(C2422),C2422,W2421)</f>
        <v>4.33</v>
      </c>
      <c r="Y2422" s="1" t="e">
        <f>IF(AND(Q2422&gt;=Chart!$F$2,Q2422&lt;=Chart!$F$3),Q2422,#N/A)</f>
        <v>#N/A</v>
      </c>
      <c r="Z2422" t="e">
        <f>IF(AND(Q2422&gt;=Chart!$F$2,Q2422&lt;=Chart!$F$3),R2422,#N/A)</f>
        <v>#N/A</v>
      </c>
      <c r="AA2422" t="e">
        <f>IF(AND(Q2422&gt;=Chart!$F$2,Q2422&lt;=Chart!$F$3),S2422,#N/A)</f>
        <v>#N/A</v>
      </c>
      <c r="AB2422" t="e">
        <f>IF(AND(Q2422&gt;=Chart!$F$2,Q2422&lt;=Chart!$F$3),T2422,#N/A)</f>
        <v>#N/A</v>
      </c>
      <c r="AC2422" t="e">
        <f>IF(AND(Q2422&gt;=Chart!$F$2,Q2422&lt;=Chart!$F$3),U2422,#N/A)</f>
        <v>#N/A</v>
      </c>
      <c r="AD2422" t="e">
        <f>IF(AND(Q2422&gt;=Chart!$F$2,Q2422&lt;=Chart!$F$3),V2422,#N/A)</f>
        <v>#N/A</v>
      </c>
      <c r="AE2422" t="e">
        <f>IF(AND(Q2422&gt;=Chart!$F$2,Q2422&lt;=Chart!$F$3),I2422,#N/A)</f>
        <v>#N/A</v>
      </c>
      <c r="AF2422" t="e">
        <f>IF(AND(Q2422&gt;=Chart!$F$2,Q2422&lt;=Chart!$F$3),H2422/100,#N/A)</f>
        <v>#N/A</v>
      </c>
      <c r="AG2422" t="e">
        <f>IF(AND(Q2422&gt;=Chart!$F$2,Q2422&lt;=Chart!$F$3),W2422/100,#N/A)</f>
        <v>#N/A</v>
      </c>
    </row>
    <row r="2423" spans="1:33" x14ac:dyDescent="0.25">
      <c r="A2423">
        <v>1674570600</v>
      </c>
      <c r="B2423">
        <f>INDEX('Daily Data ADJ'!$1:$1048576,MATCH(Calc!$A2423,'Daily Data ADJ'!$A:$A,0),MATCH("SPY, CBOE BZX: Close",'Daily Data ADJ'!$1:$1,0))</f>
        <v>400.2</v>
      </c>
      <c r="C2423">
        <f>INDEX('Daily Data ADJ'!$1:$1048576,MATCH(Calc!$A2423,'Daily Data ADJ'!$A:$A,0),MATCH("EFFR, FRED: Close",'Daily Data ADJ'!$1:$1,0))</f>
        <v>4.33</v>
      </c>
      <c r="D2423">
        <f>INDEX('Daily Data ADJ'!$1:$1048576,MATCH(Calc!$A2423,'Daily Data ADJ'!$A:$A,1),MATCH("SOFR, FRED: Close",'Daily Data ADJ'!$1:$1,0))</f>
        <v>4.3</v>
      </c>
      <c r="E2423">
        <f>INDEX('Daily Data ADJ'!$1:$1048576,MATCH(Calc!$A2423,'Daily Data ADJ'!$A:$A,0),MATCH("UPRO, CBOE BZX: Close",'Daily Data ADJ'!$1:$1,0))</f>
        <v>37.08</v>
      </c>
      <c r="F2423">
        <f>INDEX('Daily Data ADJ'!$1:$1048576,MATCH(Calc!$A2423,'Daily Data ADJ'!$A:$A,0),MATCH("ES1!, CME_MINI: Close",'Daily Data ADJ'!$1:$1,0))</f>
        <v>4032.75</v>
      </c>
      <c r="G2423">
        <f>INDEX('Daily Data ADJ'!$1:$1048576,MATCH(Calc!$A2423,'Daily Data ADJ'!$A:$A,0),MATCH("ES2!, CME_MINI: Close",'Daily Data ADJ'!$1:$1,0))</f>
        <v>4067.5</v>
      </c>
      <c r="H2423">
        <f>INDEX('QUANDL MULTPL SP500_DIV_YIELD_M'!$A:$G,MATCH(Calc!$A2423,'QUANDL MULTPL SP500_DIV_YIELD_M'!$A:$A,1),MATCH('QUANDL MULTPL SP500_DIV_YIELD_M'!$E$1,'QUANDL MULTPL SP500_DIV_YIELD_M'!$A$1:$G$1,0))</f>
        <v>1.71</v>
      </c>
      <c r="I2423" s="5">
        <f t="shared" si="222"/>
        <v>5.2015870571079037E-2</v>
      </c>
      <c r="J2423" s="1">
        <f>A2423/24/60/60+DATE(1970,1,1)</f>
        <v>44950.604166666672</v>
      </c>
      <c r="K2423" s="3">
        <f t="shared" si="225"/>
        <v>1</v>
      </c>
      <c r="L2423" s="6">
        <f>(1+Chart!$F$4)^(1/(365/K2423))-1</f>
        <v>6.6592785027408397E-5</v>
      </c>
      <c r="M2423" s="6">
        <f t="shared" si="226"/>
        <v>1.1614035059515082E-4</v>
      </c>
      <c r="N2423" s="6">
        <f t="shared" si="227"/>
        <v>1.3893622689686858E-4</v>
      </c>
      <c r="O2423">
        <f>O2422*(B2423/B2422)</f>
        <v>400.2000000000055</v>
      </c>
      <c r="P2423">
        <f t="shared" si="223"/>
        <v>2023</v>
      </c>
      <c r="Q2423" s="1">
        <f t="shared" si="224"/>
        <v>44950.604166666672</v>
      </c>
      <c r="R2423">
        <f>IF(B2424="",R2422,IF(Q2423&gt;=Chart!$F$2,E2423,0))</f>
        <v>37.08</v>
      </c>
      <c r="S2423">
        <f>IF(B2424="",S2422,IFERROR(IF(AND(R2423&gt;0,R2422=0),R2423,(1+(B2424/B2423-1)*Calc!$Z$1)*S2422),0))</f>
        <v>39.763979467736064</v>
      </c>
      <c r="T2423">
        <f>IF(B2424="",T2422,IFERROR(IF(AND(R2423&gt;0,R2422=0),R2423,(1+(B2424/B2423-1)*Calc!$Z$1-L2424)*T2422),0))</f>
        <v>37.824809592216745</v>
      </c>
      <c r="U2423">
        <f>IF(B2424="",U2422,IFERROR(IF(AND(R2423&gt;0,R2422=0),R2423,(1+(B2424/B2423-1)*Calc!$Z$1-M2424*2)*U2422),0))</f>
        <v>38.187174543907688</v>
      </c>
      <c r="V2423">
        <f>IF(B2424="",V2422,IFERROR(IF(AND(R2423&gt;0,R2422=0),R2423,(1+(B2424/B2423-1)*Calc!$Z$1-N2424*2)*V2422),0))</f>
        <v>36.870652204217983</v>
      </c>
      <c r="W2423">
        <f>IF(ISNUMBER(C2423),C2423,W2422)</f>
        <v>4.33</v>
      </c>
      <c r="Y2423" s="1" t="e">
        <f>IF(AND(Q2423&gt;=Chart!$F$2,Q2423&lt;=Chart!$F$3),Q2423,#N/A)</f>
        <v>#N/A</v>
      </c>
      <c r="Z2423" t="e">
        <f>IF(AND(Q2423&gt;=Chart!$F$2,Q2423&lt;=Chart!$F$3),R2423,#N/A)</f>
        <v>#N/A</v>
      </c>
      <c r="AA2423" t="e">
        <f>IF(AND(Q2423&gt;=Chart!$F$2,Q2423&lt;=Chart!$F$3),S2423,#N/A)</f>
        <v>#N/A</v>
      </c>
      <c r="AB2423" t="e">
        <f>IF(AND(Q2423&gt;=Chart!$F$2,Q2423&lt;=Chart!$F$3),T2423,#N/A)</f>
        <v>#N/A</v>
      </c>
      <c r="AC2423" t="e">
        <f>IF(AND(Q2423&gt;=Chart!$F$2,Q2423&lt;=Chart!$F$3),U2423,#N/A)</f>
        <v>#N/A</v>
      </c>
      <c r="AD2423" t="e">
        <f>IF(AND(Q2423&gt;=Chart!$F$2,Q2423&lt;=Chart!$F$3),V2423,#N/A)</f>
        <v>#N/A</v>
      </c>
      <c r="AE2423" t="e">
        <f>IF(AND(Q2423&gt;=Chart!$F$2,Q2423&lt;=Chart!$F$3),I2423,#N/A)</f>
        <v>#N/A</v>
      </c>
      <c r="AF2423" t="e">
        <f>IF(AND(Q2423&gt;=Chart!$F$2,Q2423&lt;=Chart!$F$3),H2423/100,#N/A)</f>
        <v>#N/A</v>
      </c>
      <c r="AG2423" t="e">
        <f>IF(AND(Q2423&gt;=Chart!$F$2,Q2423&lt;=Chart!$F$3),W2423/100,#N/A)</f>
        <v>#N/A</v>
      </c>
    </row>
    <row r="2424" spans="1:33" x14ac:dyDescent="0.25">
      <c r="A2424">
        <v>1674657000</v>
      </c>
      <c r="B2424">
        <f>INDEX('Daily Data ADJ'!$1:$1048576,MATCH(Calc!$A2424,'Daily Data ADJ'!$A:$A,0),MATCH("SPY, CBOE BZX: Close",'Daily Data ADJ'!$1:$1,0))</f>
        <v>400.35</v>
      </c>
      <c r="C2424">
        <f>INDEX('Daily Data ADJ'!$1:$1048576,MATCH(Calc!$A2424,'Daily Data ADJ'!$A:$A,0),MATCH("EFFR, FRED: Close",'Daily Data ADJ'!$1:$1,0))</f>
        <v>4.33</v>
      </c>
      <c r="D2424">
        <f>INDEX('Daily Data ADJ'!$1:$1048576,MATCH(Calc!$A2424,'Daily Data ADJ'!$A:$A,1),MATCH("SOFR, FRED: Close",'Daily Data ADJ'!$1:$1,0))</f>
        <v>4.3099999999999996</v>
      </c>
      <c r="E2424">
        <f>INDEX('Daily Data ADJ'!$1:$1048576,MATCH(Calc!$A2424,'Daily Data ADJ'!$A:$A,0),MATCH("UPRO, CBOE BZX: Close",'Daily Data ADJ'!$1:$1,0))</f>
        <v>37.119999999999997</v>
      </c>
      <c r="F2424">
        <f>INDEX('Daily Data ADJ'!$1:$1048576,MATCH(Calc!$A2424,'Daily Data ADJ'!$A:$A,0),MATCH("ES1!, CME_MINI: Close",'Daily Data ADJ'!$1:$1,0))</f>
        <v>4032</v>
      </c>
      <c r="G2424">
        <f>INDEX('Daily Data ADJ'!$1:$1048576,MATCH(Calc!$A2424,'Daily Data ADJ'!$A:$A,0),MATCH("ES2!, CME_MINI: Close",'Daily Data ADJ'!$1:$1,0))</f>
        <v>4066.75</v>
      </c>
      <c r="H2424">
        <f>INDEX('QUANDL MULTPL SP500_DIV_YIELD_M'!$A:$G,MATCH(Calc!$A2424,'QUANDL MULTPL SP500_DIV_YIELD_M'!$A:$A,1),MATCH('QUANDL MULTPL SP500_DIV_YIELD_M'!$E$1,'QUANDL MULTPL SP500_DIV_YIELD_M'!$A$1:$G$1,0))</f>
        <v>1.71</v>
      </c>
      <c r="I2424" s="5">
        <f t="shared" si="222"/>
        <v>5.2022449179866093E-2</v>
      </c>
      <c r="J2424" s="1">
        <f>A2424/24/60/60+DATE(1970,1,1)</f>
        <v>44951.604166666672</v>
      </c>
      <c r="K2424" s="3">
        <f t="shared" si="225"/>
        <v>1</v>
      </c>
      <c r="L2424" s="6">
        <f>(1+Chart!$F$4)^(1/(365/K2424))-1</f>
        <v>6.6592785027408397E-5</v>
      </c>
      <c r="M2424" s="6">
        <f t="shared" si="226"/>
        <v>1.1614035059515082E-4</v>
      </c>
      <c r="N2424" s="6">
        <f t="shared" si="227"/>
        <v>1.3895336165137273E-4</v>
      </c>
      <c r="O2424">
        <f>O2423*(B2424/B2423)</f>
        <v>400.35000000000559</v>
      </c>
      <c r="P2424">
        <f t="shared" si="223"/>
        <v>2023</v>
      </c>
      <c r="Q2424" s="1">
        <f t="shared" si="224"/>
        <v>44951.604166666672</v>
      </c>
      <c r="R2424">
        <f>IF(B2425="",R2423,IF(Q2424&gt;=Chart!$F$2,E2424,0))</f>
        <v>37.119999999999997</v>
      </c>
      <c r="S2424">
        <f>IF(B2425="",S2423,IFERROR(IF(AND(R2424&gt;0,R2423=0),R2424,(1+(B2425/B2424-1)*Calc!$Z$1)*S2423),0))</f>
        <v>41.075043609047697</v>
      </c>
      <c r="T2424">
        <f>IF(B2425="",T2423,IFERROR(IF(AND(R2424&gt;0,R2423=0),R2424,(1+(B2425/B2424-1)*Calc!$Z$1-L2425)*T2423),0))</f>
        <v>39.069418212801011</v>
      </c>
      <c r="U2424">
        <f>IF(B2425="",U2423,IFERROR(IF(AND(R2424&gt;0,R2423=0),R2424,(1+(B2425/B2424-1)*Calc!$Z$1-M2425*2)*U2423),0))</f>
        <v>39.437379469491489</v>
      </c>
      <c r="V2424">
        <f>IF(B2425="",V2423,IFERROR(IF(AND(R2424&gt;0,R2423=0),R2424,(1+(B2425/B2424-1)*Calc!$Z$1-N2425*2)*V2423),0))</f>
        <v>38.076000866069499</v>
      </c>
      <c r="W2424">
        <f>IF(ISNUMBER(C2424),C2424,W2423)</f>
        <v>4.33</v>
      </c>
      <c r="Y2424" s="1" t="e">
        <f>IF(AND(Q2424&gt;=Chart!$F$2,Q2424&lt;=Chart!$F$3),Q2424,#N/A)</f>
        <v>#N/A</v>
      </c>
      <c r="Z2424" t="e">
        <f>IF(AND(Q2424&gt;=Chart!$F$2,Q2424&lt;=Chart!$F$3),R2424,#N/A)</f>
        <v>#N/A</v>
      </c>
      <c r="AA2424" t="e">
        <f>IF(AND(Q2424&gt;=Chart!$F$2,Q2424&lt;=Chart!$F$3),S2424,#N/A)</f>
        <v>#N/A</v>
      </c>
      <c r="AB2424" t="e">
        <f>IF(AND(Q2424&gt;=Chart!$F$2,Q2424&lt;=Chart!$F$3),T2424,#N/A)</f>
        <v>#N/A</v>
      </c>
      <c r="AC2424" t="e">
        <f>IF(AND(Q2424&gt;=Chart!$F$2,Q2424&lt;=Chart!$F$3),U2424,#N/A)</f>
        <v>#N/A</v>
      </c>
      <c r="AD2424" t="e">
        <f>IF(AND(Q2424&gt;=Chart!$F$2,Q2424&lt;=Chart!$F$3),V2424,#N/A)</f>
        <v>#N/A</v>
      </c>
      <c r="AE2424" t="e">
        <f>IF(AND(Q2424&gt;=Chart!$F$2,Q2424&lt;=Chart!$F$3),I2424,#N/A)</f>
        <v>#N/A</v>
      </c>
      <c r="AF2424" t="e">
        <f>IF(AND(Q2424&gt;=Chart!$F$2,Q2424&lt;=Chart!$F$3),H2424/100,#N/A)</f>
        <v>#N/A</v>
      </c>
      <c r="AG2424" t="e">
        <f>IF(AND(Q2424&gt;=Chart!$F$2,Q2424&lt;=Chart!$F$3),W2424/100,#N/A)</f>
        <v>#N/A</v>
      </c>
    </row>
    <row r="2425" spans="1:33" x14ac:dyDescent="0.25">
      <c r="A2425">
        <v>1674743400</v>
      </c>
      <c r="B2425">
        <f>INDEX('Daily Data ADJ'!$1:$1048576,MATCH(Calc!$A2425,'Daily Data ADJ'!$A:$A,0),MATCH("SPY, CBOE BZX: Close",'Daily Data ADJ'!$1:$1,0))</f>
        <v>404.75</v>
      </c>
      <c r="C2425">
        <f>INDEX('Daily Data ADJ'!$1:$1048576,MATCH(Calc!$A2425,'Daily Data ADJ'!$A:$A,0),MATCH("EFFR, FRED: Close",'Daily Data ADJ'!$1:$1,0))</f>
        <v>4.33</v>
      </c>
      <c r="D2425">
        <f>INDEX('Daily Data ADJ'!$1:$1048576,MATCH(Calc!$A2425,'Daily Data ADJ'!$A:$A,1),MATCH("SOFR, FRED: Close",'Daily Data ADJ'!$1:$1,0))</f>
        <v>4.3</v>
      </c>
      <c r="E2425">
        <f>INDEX('Daily Data ADJ'!$1:$1048576,MATCH(Calc!$A2425,'Daily Data ADJ'!$A:$A,0),MATCH("UPRO, CBOE BZX: Close",'Daily Data ADJ'!$1:$1,0))</f>
        <v>38.270000000000003</v>
      </c>
      <c r="F2425">
        <f>INDEX('Daily Data ADJ'!$1:$1048576,MATCH(Calc!$A2425,'Daily Data ADJ'!$A:$A,0),MATCH("ES1!, CME_MINI: Close",'Daily Data ADJ'!$1:$1,0))</f>
        <v>4075.5</v>
      </c>
      <c r="G2425">
        <f>INDEX('Daily Data ADJ'!$1:$1048576,MATCH(Calc!$A2425,'Daily Data ADJ'!$A:$A,0),MATCH("ES2!, CME_MINI: Close",'Daily Data ADJ'!$1:$1,0))</f>
        <v>4111</v>
      </c>
      <c r="H2425">
        <f>INDEX('QUANDL MULTPL SP500_DIV_YIELD_M'!$A:$G,MATCH(Calc!$A2425,'QUANDL MULTPL SP500_DIV_YIELD_M'!$A:$A,1),MATCH('QUANDL MULTPL SP500_DIV_YIELD_M'!$E$1,'QUANDL MULTPL SP500_DIV_YIELD_M'!$A$1:$G$1,0))</f>
        <v>1.71</v>
      </c>
      <c r="I2425" s="5">
        <f t="shared" si="222"/>
        <v>5.2400246053086907E-2</v>
      </c>
      <c r="J2425" s="1">
        <f>A2425/24/60/60+DATE(1970,1,1)</f>
        <v>44952.604166666672</v>
      </c>
      <c r="K2425" s="3">
        <f t="shared" si="225"/>
        <v>1</v>
      </c>
      <c r="L2425" s="6">
        <f>(1+Chart!$F$4)^(1/(365/K2425))-1</f>
        <v>6.6592785027408397E-5</v>
      </c>
      <c r="M2425" s="6">
        <f t="shared" si="226"/>
        <v>1.1614035059515082E-4</v>
      </c>
      <c r="N2425" s="6">
        <f t="shared" si="227"/>
        <v>1.3993719847671393E-4</v>
      </c>
      <c r="O2425">
        <f>O2424*(B2425/B2424)</f>
        <v>404.75000000000563</v>
      </c>
      <c r="P2425">
        <f t="shared" si="223"/>
        <v>2023</v>
      </c>
      <c r="Q2425" s="1">
        <f t="shared" si="224"/>
        <v>44952.604166666672</v>
      </c>
      <c r="R2425">
        <f>IF(B2426="",R2424,IF(Q2425&gt;=Chart!$F$2,E2425,0))</f>
        <v>38.270000000000003</v>
      </c>
      <c r="S2425">
        <f>IF(B2426="",S2424,IFERROR(IF(AND(R2425&gt;0,R2424=0),R2425,(1+(B2426/B2425-1)*Calc!$Z$1)*S2424),0))</f>
        <v>41.358179796000734</v>
      </c>
      <c r="T2425">
        <f>IF(B2426="",T2424,IFERROR(IF(AND(R2425&gt;0,R2424=0),R2425,(1+(B2426/B2425-1)*Calc!$Z$1-L2426)*T2424),0))</f>
        <v>39.336127593887944</v>
      </c>
      <c r="U2425">
        <f>IF(B2426="",U2424,IFERROR(IF(AND(R2425&gt;0,R2424=0),R2425,(1+(B2426/B2425-1)*Calc!$Z$1-M2426*2)*U2424),0))</f>
        <v>39.700066459688216</v>
      </c>
      <c r="V2425">
        <f>IF(B2426="",V2424,IFERROR(IF(AND(R2425&gt;0,R2424=0),R2425,(1+(B2426/B2425-1)*Calc!$Z$1-N2426*2)*V2424),0))</f>
        <v>38.327773087185363</v>
      </c>
      <c r="W2425">
        <f>IF(ISNUMBER(C2425),C2425,W2424)</f>
        <v>4.33</v>
      </c>
      <c r="Y2425" s="1" t="e">
        <f>IF(AND(Q2425&gt;=Chart!$F$2,Q2425&lt;=Chart!$F$3),Q2425,#N/A)</f>
        <v>#N/A</v>
      </c>
      <c r="Z2425" t="e">
        <f>IF(AND(Q2425&gt;=Chart!$F$2,Q2425&lt;=Chart!$F$3),R2425,#N/A)</f>
        <v>#N/A</v>
      </c>
      <c r="AA2425" t="e">
        <f>IF(AND(Q2425&gt;=Chart!$F$2,Q2425&lt;=Chart!$F$3),S2425,#N/A)</f>
        <v>#N/A</v>
      </c>
      <c r="AB2425" t="e">
        <f>IF(AND(Q2425&gt;=Chart!$F$2,Q2425&lt;=Chart!$F$3),T2425,#N/A)</f>
        <v>#N/A</v>
      </c>
      <c r="AC2425" t="e">
        <f>IF(AND(Q2425&gt;=Chart!$F$2,Q2425&lt;=Chart!$F$3),U2425,#N/A)</f>
        <v>#N/A</v>
      </c>
      <c r="AD2425" t="e">
        <f>IF(AND(Q2425&gt;=Chart!$F$2,Q2425&lt;=Chart!$F$3),V2425,#N/A)</f>
        <v>#N/A</v>
      </c>
      <c r="AE2425" t="e">
        <f>IF(AND(Q2425&gt;=Chart!$F$2,Q2425&lt;=Chart!$F$3),I2425,#N/A)</f>
        <v>#N/A</v>
      </c>
      <c r="AF2425" t="e">
        <f>IF(AND(Q2425&gt;=Chart!$F$2,Q2425&lt;=Chart!$F$3),H2425/100,#N/A)</f>
        <v>#N/A</v>
      </c>
      <c r="AG2425" t="e">
        <f>IF(AND(Q2425&gt;=Chart!$F$2,Q2425&lt;=Chart!$F$3),W2425/100,#N/A)</f>
        <v>#N/A</v>
      </c>
    </row>
    <row r="2426" spans="1:33" x14ac:dyDescent="0.25">
      <c r="A2426">
        <v>1674829800</v>
      </c>
      <c r="B2426">
        <f>INDEX('Daily Data ADJ'!$1:$1048576,MATCH(Calc!$A2426,'Daily Data ADJ'!$A:$A,0),MATCH("SPY, CBOE BZX: Close",'Daily Data ADJ'!$1:$1,0))</f>
        <v>405.68</v>
      </c>
      <c r="C2426" t="str">
        <f>INDEX('Daily Data ADJ'!$1:$1048576,MATCH(Calc!$A2426,'Daily Data ADJ'!$A:$A,0),MATCH("EFFR, FRED: Close",'Daily Data ADJ'!$1:$1,0))</f>
        <v>NaN</v>
      </c>
      <c r="D2426" t="str">
        <f>INDEX('Daily Data ADJ'!$1:$1048576,MATCH(Calc!$A2426,'Daily Data ADJ'!$A:$A,1),MATCH("SOFR, FRED: Close",'Daily Data ADJ'!$1:$1,0))</f>
        <v>NaN</v>
      </c>
      <c r="E2426">
        <f>INDEX('Daily Data ADJ'!$1:$1048576,MATCH(Calc!$A2426,'Daily Data ADJ'!$A:$A,0),MATCH("UPRO, CBOE BZX: Close",'Daily Data ADJ'!$1:$1,0))</f>
        <v>38.549999999999997</v>
      </c>
      <c r="F2426">
        <f>INDEX('Daily Data ADJ'!$1:$1048576,MATCH(Calc!$A2426,'Daily Data ADJ'!$A:$A,0),MATCH("ES1!, CME_MINI: Close",'Daily Data ADJ'!$1:$1,0))</f>
        <v>4084.25</v>
      </c>
      <c r="G2426">
        <f>INDEX('Daily Data ADJ'!$1:$1048576,MATCH(Calc!$A2426,'Daily Data ADJ'!$A:$A,0),MATCH("ES2!, CME_MINI: Close",'Daily Data ADJ'!$1:$1,0))</f>
        <v>4120</v>
      </c>
      <c r="H2426">
        <f>INDEX('QUANDL MULTPL SP500_DIV_YIELD_M'!$A:$G,MATCH(Calc!$A2426,'QUANDL MULTPL SP500_DIV_YIELD_M'!$A:$A,1),MATCH('QUANDL MULTPL SP500_DIV_YIELD_M'!$E$1,'QUANDL MULTPL SP500_DIV_YIELD_M'!$A$1:$G$1,0))</f>
        <v>1.71</v>
      </c>
      <c r="I2426" s="5">
        <f t="shared" si="222"/>
        <v>5.2574941093778471E-2</v>
      </c>
      <c r="J2426" s="1">
        <f>A2426/24/60/60+DATE(1970,1,1)</f>
        <v>44953.604166666672</v>
      </c>
      <c r="K2426" s="3">
        <f t="shared" si="225"/>
        <v>1</v>
      </c>
      <c r="L2426" s="6">
        <f>(1+Chart!$F$4)^(1/(365/K2426))-1</f>
        <v>6.6592785027408397E-5</v>
      </c>
      <c r="M2426" s="6">
        <f t="shared" si="226"/>
        <v>1.1614035059515082E-4</v>
      </c>
      <c r="N2426" s="6">
        <f t="shared" si="227"/>
        <v>1.4039201014304226E-4</v>
      </c>
      <c r="O2426">
        <f>O2425*(B2426/B2425)</f>
        <v>405.68000000000563</v>
      </c>
      <c r="P2426">
        <f t="shared" si="223"/>
        <v>2023</v>
      </c>
      <c r="Q2426" s="1">
        <f t="shared" si="224"/>
        <v>44953.604166666672</v>
      </c>
      <c r="R2426">
        <f>IF(B2427="",R2425,IF(Q2426&gt;=Chart!$F$2,E2426,0))</f>
        <v>38.270000000000003</v>
      </c>
      <c r="S2426">
        <f>IF(B2427="",S2425,IFERROR(IF(AND(R2426&gt;0,R2425=0),R2426,(1+(B2427/B2426-1)*Calc!$Z$1)*S2425),0))</f>
        <v>41.358179796000734</v>
      </c>
      <c r="T2426">
        <f>IF(B2427="",T2425,IFERROR(IF(AND(R2426&gt;0,R2425=0),R2426,(1+(B2427/B2426-1)*Calc!$Z$1-L2427)*T2425),0))</f>
        <v>39.336127593887944</v>
      </c>
      <c r="U2426">
        <f>IF(B2427="",U2425,IFERROR(IF(AND(R2426&gt;0,R2425=0),R2426,(1+(B2427/B2426-1)*Calc!$Z$1-M2427*2)*U2425),0))</f>
        <v>39.700066459688216</v>
      </c>
      <c r="V2426">
        <f>IF(B2427="",V2425,IFERROR(IF(AND(R2426&gt;0,R2425=0),R2426,(1+(B2427/B2426-1)*Calc!$Z$1-N2427*2)*V2425),0))</f>
        <v>38.327773087185363</v>
      </c>
      <c r="W2426">
        <f>IF(ISNUMBER(C2426),C2426,W2425)</f>
        <v>4.33</v>
      </c>
      <c r="Y2426" s="1" t="e">
        <f>IF(AND(Q2426&gt;=Chart!$F$2,Q2426&lt;=Chart!$F$3),Q2426,#N/A)</f>
        <v>#N/A</v>
      </c>
      <c r="Z2426" t="e">
        <f>IF(AND(Q2426&gt;=Chart!$F$2,Q2426&lt;=Chart!$F$3),R2426,#N/A)</f>
        <v>#N/A</v>
      </c>
      <c r="AA2426" t="e">
        <f>IF(AND(Q2426&gt;=Chart!$F$2,Q2426&lt;=Chart!$F$3),S2426,#N/A)</f>
        <v>#N/A</v>
      </c>
      <c r="AB2426" t="e">
        <f>IF(AND(Q2426&gt;=Chart!$F$2,Q2426&lt;=Chart!$F$3),T2426,#N/A)</f>
        <v>#N/A</v>
      </c>
      <c r="AC2426" t="e">
        <f>IF(AND(Q2426&gt;=Chart!$F$2,Q2426&lt;=Chart!$F$3),U2426,#N/A)</f>
        <v>#N/A</v>
      </c>
      <c r="AD2426" t="e">
        <f>IF(AND(Q2426&gt;=Chart!$F$2,Q2426&lt;=Chart!$F$3),V2426,#N/A)</f>
        <v>#N/A</v>
      </c>
      <c r="AE2426" t="e">
        <f>IF(AND(Q2426&gt;=Chart!$F$2,Q2426&lt;=Chart!$F$3),I2426,#N/A)</f>
        <v>#N/A</v>
      </c>
      <c r="AF2426" t="e">
        <f>IF(AND(Q2426&gt;=Chart!$F$2,Q2426&lt;=Chart!$F$3),H2426/100,#N/A)</f>
        <v>#N/A</v>
      </c>
      <c r="AG2426" t="e">
        <f>IF(AND(Q2426&gt;=Chart!$F$2,Q2426&lt;=Chart!$F$3),W2426/100,#N/A)</f>
        <v>#N/A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831D4-E57A-416F-B9E2-A9160F12ADC4}">
  <dimension ref="A1:AI3423"/>
  <sheetViews>
    <sheetView topLeftCell="L1" workbookViewId="0">
      <selection activeCell="R3" sqref="R3"/>
    </sheetView>
  </sheetViews>
  <sheetFormatPr defaultRowHeight="15" x14ac:dyDescent="0.25"/>
  <sheetData>
    <row r="1" spans="1:3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  <c r="G1" t="s">
        <v>7</v>
      </c>
      <c r="H1" t="s">
        <v>8</v>
      </c>
      <c r="I1" t="s">
        <v>9</v>
      </c>
      <c r="J1" t="s">
        <v>51</v>
      </c>
      <c r="K1" t="s">
        <v>50</v>
      </c>
      <c r="L1" t="s">
        <v>49</v>
      </c>
      <c r="M1" t="s">
        <v>48</v>
      </c>
      <c r="N1" t="s">
        <v>47</v>
      </c>
      <c r="O1" t="s">
        <v>46</v>
      </c>
      <c r="P1" t="s">
        <v>45</v>
      </c>
      <c r="Q1" t="s">
        <v>44</v>
      </c>
      <c r="R1" t="s">
        <v>43</v>
      </c>
      <c r="S1" t="s">
        <v>42</v>
      </c>
      <c r="T1" t="s">
        <v>41</v>
      </c>
      <c r="U1" t="s">
        <v>40</v>
      </c>
      <c r="V1" t="s">
        <v>39</v>
      </c>
      <c r="W1" t="s">
        <v>38</v>
      </c>
      <c r="X1" t="s">
        <v>37</v>
      </c>
      <c r="Y1" t="s">
        <v>36</v>
      </c>
      <c r="Z1" t="s">
        <v>35</v>
      </c>
      <c r="AA1" t="s">
        <v>34</v>
      </c>
      <c r="AB1" t="s">
        <v>33</v>
      </c>
      <c r="AC1" t="s">
        <v>32</v>
      </c>
      <c r="AD1" t="s">
        <v>31</v>
      </c>
      <c r="AE1" t="s">
        <v>30</v>
      </c>
      <c r="AF1" t="s">
        <v>29</v>
      </c>
      <c r="AG1" t="s">
        <v>28</v>
      </c>
      <c r="AH1" t="s">
        <v>10</v>
      </c>
      <c r="AI1" t="s">
        <v>11</v>
      </c>
    </row>
    <row r="2" spans="1:35" x14ac:dyDescent="0.25">
      <c r="A2">
        <v>1245936600</v>
      </c>
      <c r="B2">
        <v>1.0911142899999999</v>
      </c>
      <c r="C2">
        <v>1.17265445</v>
      </c>
      <c r="D2">
        <v>1.0911142899999999</v>
      </c>
      <c r="E2">
        <v>1.1679450499999999</v>
      </c>
      <c r="F2">
        <v>1.0911142899999999</v>
      </c>
      <c r="G2">
        <v>1.17265445</v>
      </c>
      <c r="H2">
        <v>1.0911142899999999</v>
      </c>
      <c r="I2">
        <v>1.1679450499999999</v>
      </c>
      <c r="J2">
        <v>893.25</v>
      </c>
      <c r="K2">
        <v>913.25</v>
      </c>
      <c r="L2">
        <v>886.5</v>
      </c>
      <c r="M2">
        <v>912.5</v>
      </c>
      <c r="N2">
        <v>898</v>
      </c>
      <c r="O2">
        <v>917.75</v>
      </c>
      <c r="P2">
        <v>891</v>
      </c>
      <c r="Q2">
        <v>916.5</v>
      </c>
      <c r="R2">
        <v>899.45</v>
      </c>
      <c r="S2">
        <v>921.42</v>
      </c>
      <c r="T2">
        <v>896.27</v>
      </c>
      <c r="U2">
        <v>920.26</v>
      </c>
      <c r="V2">
        <v>0.19</v>
      </c>
      <c r="W2">
        <v>0.19</v>
      </c>
      <c r="X2">
        <v>0.19</v>
      </c>
      <c r="Y2">
        <v>0.19</v>
      </c>
      <c r="Z2" t="s">
        <v>12</v>
      </c>
      <c r="AA2" t="s">
        <v>12</v>
      </c>
      <c r="AB2" t="s">
        <v>12</v>
      </c>
      <c r="AC2" t="s">
        <v>12</v>
      </c>
      <c r="AD2">
        <v>69.281799539999994</v>
      </c>
      <c r="AE2">
        <v>71.213376420000003</v>
      </c>
      <c r="AF2">
        <v>69.204544189999993</v>
      </c>
      <c r="AG2">
        <v>71.143839650000004</v>
      </c>
      <c r="AH2" t="s">
        <v>12</v>
      </c>
      <c r="AI2" t="s">
        <v>12</v>
      </c>
    </row>
    <row r="3" spans="1:35" x14ac:dyDescent="0.25">
      <c r="A3">
        <v>1246023000</v>
      </c>
      <c r="B3">
        <v>1.1579885599999999</v>
      </c>
      <c r="C3">
        <v>1.17521115</v>
      </c>
      <c r="D3">
        <v>1.14063033</v>
      </c>
      <c r="E3">
        <v>1.1618909399999999</v>
      </c>
      <c r="F3">
        <v>1.1579885599999999</v>
      </c>
      <c r="G3">
        <v>1.17521115</v>
      </c>
      <c r="H3">
        <v>1.14063033</v>
      </c>
      <c r="I3">
        <v>1.1618909399999999</v>
      </c>
      <c r="J3">
        <v>912</v>
      </c>
      <c r="K3">
        <v>914.5</v>
      </c>
      <c r="L3">
        <v>904.5</v>
      </c>
      <c r="M3">
        <v>909.75</v>
      </c>
      <c r="N3">
        <v>917</v>
      </c>
      <c r="O3">
        <v>919</v>
      </c>
      <c r="P3">
        <v>908.5</v>
      </c>
      <c r="Q3">
        <v>914</v>
      </c>
      <c r="R3">
        <v>918.84</v>
      </c>
      <c r="S3">
        <v>922</v>
      </c>
      <c r="T3">
        <v>913.03</v>
      </c>
      <c r="U3">
        <v>918.9</v>
      </c>
      <c r="V3">
        <v>0.18</v>
      </c>
      <c r="W3">
        <v>0.18</v>
      </c>
      <c r="X3">
        <v>0.18</v>
      </c>
      <c r="Y3">
        <v>0.18</v>
      </c>
      <c r="Z3" t="s">
        <v>12</v>
      </c>
      <c r="AA3" t="s">
        <v>12</v>
      </c>
      <c r="AB3" t="s">
        <v>12</v>
      </c>
      <c r="AC3" t="s">
        <v>12</v>
      </c>
      <c r="AD3">
        <v>70.904324119999998</v>
      </c>
      <c r="AE3">
        <v>71.267468300000004</v>
      </c>
      <c r="AF3">
        <v>70.518008739999999</v>
      </c>
      <c r="AG3">
        <v>70.958408270000007</v>
      </c>
      <c r="AH3" t="s">
        <v>12</v>
      </c>
      <c r="AI3" t="s">
        <v>12</v>
      </c>
    </row>
    <row r="4" spans="1:35" x14ac:dyDescent="0.25">
      <c r="A4">
        <v>1246282200</v>
      </c>
      <c r="B4">
        <v>1.17063641</v>
      </c>
      <c r="C4">
        <v>1.1975481100000001</v>
      </c>
      <c r="D4">
        <v>1.15422084</v>
      </c>
      <c r="E4">
        <v>1.19485675</v>
      </c>
      <c r="F4">
        <v>1.17063641</v>
      </c>
      <c r="G4">
        <v>1.1975481100000001</v>
      </c>
      <c r="H4">
        <v>1.15422084</v>
      </c>
      <c r="I4">
        <v>1.19485675</v>
      </c>
      <c r="J4">
        <v>908.5</v>
      </c>
      <c r="K4">
        <v>920</v>
      </c>
      <c r="L4">
        <v>903</v>
      </c>
      <c r="M4">
        <v>917</v>
      </c>
      <c r="N4">
        <v>913</v>
      </c>
      <c r="O4">
        <v>924</v>
      </c>
      <c r="P4">
        <v>907.25</v>
      </c>
      <c r="Q4">
        <v>921.25</v>
      </c>
      <c r="R4">
        <v>919.86</v>
      </c>
      <c r="S4">
        <v>927.99</v>
      </c>
      <c r="T4">
        <v>916.18</v>
      </c>
      <c r="U4">
        <v>927.23</v>
      </c>
      <c r="V4">
        <v>0.17</v>
      </c>
      <c r="W4">
        <v>0.17</v>
      </c>
      <c r="X4">
        <v>0.17</v>
      </c>
      <c r="Y4">
        <v>0.17</v>
      </c>
      <c r="Z4" t="s">
        <v>12</v>
      </c>
      <c r="AA4" t="s">
        <v>12</v>
      </c>
      <c r="AB4" t="s">
        <v>12</v>
      </c>
      <c r="AC4" t="s">
        <v>12</v>
      </c>
      <c r="AD4">
        <v>71.167018569999996</v>
      </c>
      <c r="AE4">
        <v>71.715594129999999</v>
      </c>
      <c r="AF4">
        <v>70.772984620000003</v>
      </c>
      <c r="AG4">
        <v>71.622870719999995</v>
      </c>
      <c r="AH4" t="s">
        <v>12</v>
      </c>
      <c r="AI4" t="s">
        <v>12</v>
      </c>
    </row>
    <row r="5" spans="1:35" x14ac:dyDescent="0.25">
      <c r="A5">
        <v>1246368600</v>
      </c>
      <c r="B5">
        <v>1.19485675</v>
      </c>
      <c r="C5">
        <v>1.20454488</v>
      </c>
      <c r="D5">
        <v>1.1396886399999999</v>
      </c>
      <c r="E5">
        <v>1.1663310099999999</v>
      </c>
      <c r="F5">
        <v>1.19485675</v>
      </c>
      <c r="G5">
        <v>1.20454488</v>
      </c>
      <c r="H5">
        <v>1.1396886399999999</v>
      </c>
      <c r="I5">
        <v>1.1663310099999999</v>
      </c>
      <c r="J5">
        <v>917.25</v>
      </c>
      <c r="K5">
        <v>921.75</v>
      </c>
      <c r="L5">
        <v>904.5</v>
      </c>
      <c r="M5">
        <v>911.25</v>
      </c>
      <c r="N5">
        <v>921.5</v>
      </c>
      <c r="O5">
        <v>926.25</v>
      </c>
      <c r="P5">
        <v>908.25</v>
      </c>
      <c r="Q5">
        <v>915.5</v>
      </c>
      <c r="R5">
        <v>927.15</v>
      </c>
      <c r="S5">
        <v>930.01</v>
      </c>
      <c r="T5">
        <v>912.86</v>
      </c>
      <c r="U5">
        <v>919.32</v>
      </c>
      <c r="V5">
        <v>0.22</v>
      </c>
      <c r="W5">
        <v>0.22</v>
      </c>
      <c r="X5">
        <v>0.22</v>
      </c>
      <c r="Y5">
        <v>0.22</v>
      </c>
      <c r="Z5" t="s">
        <v>12</v>
      </c>
      <c r="AA5" t="s">
        <v>12</v>
      </c>
      <c r="AB5" t="s">
        <v>12</v>
      </c>
      <c r="AC5" t="s">
        <v>12</v>
      </c>
      <c r="AD5">
        <v>71.638323330000006</v>
      </c>
      <c r="AE5">
        <v>71.901017789999997</v>
      </c>
      <c r="AF5">
        <v>70.518008739999999</v>
      </c>
      <c r="AG5">
        <v>71.043397650000003</v>
      </c>
      <c r="AH5" t="s">
        <v>12</v>
      </c>
      <c r="AI5" t="s">
        <v>12</v>
      </c>
    </row>
    <row r="6" spans="1:35" x14ac:dyDescent="0.25">
      <c r="A6">
        <v>1246455000</v>
      </c>
      <c r="B6">
        <v>1.18045921</v>
      </c>
      <c r="C6">
        <v>1.21382901</v>
      </c>
      <c r="D6">
        <v>1.1757498099999999</v>
      </c>
      <c r="E6">
        <v>1.1788441999999999</v>
      </c>
      <c r="F6">
        <v>1.18045921</v>
      </c>
      <c r="G6">
        <v>1.21382901</v>
      </c>
      <c r="H6">
        <v>1.1757498099999999</v>
      </c>
      <c r="I6">
        <v>1.1788441999999999</v>
      </c>
      <c r="J6">
        <v>911</v>
      </c>
      <c r="K6">
        <v>924</v>
      </c>
      <c r="L6">
        <v>909.75</v>
      </c>
      <c r="M6">
        <v>915</v>
      </c>
      <c r="N6">
        <v>915.5</v>
      </c>
      <c r="O6">
        <v>928.25</v>
      </c>
      <c r="P6">
        <v>913.5</v>
      </c>
      <c r="Q6">
        <v>919.25</v>
      </c>
      <c r="R6">
        <v>920.82</v>
      </c>
      <c r="S6">
        <v>931.92</v>
      </c>
      <c r="T6">
        <v>920.82</v>
      </c>
      <c r="U6">
        <v>923.33</v>
      </c>
      <c r="V6">
        <v>0.2</v>
      </c>
      <c r="W6">
        <v>0.2</v>
      </c>
      <c r="X6">
        <v>0.2</v>
      </c>
      <c r="Y6">
        <v>0.2</v>
      </c>
      <c r="Z6" t="s">
        <v>12</v>
      </c>
      <c r="AA6" t="s">
        <v>12</v>
      </c>
      <c r="AB6" t="s">
        <v>12</v>
      </c>
      <c r="AC6" t="s">
        <v>12</v>
      </c>
      <c r="AD6">
        <v>71.344723650000006</v>
      </c>
      <c r="AE6">
        <v>72.03236502</v>
      </c>
      <c r="AF6">
        <v>71.244289379999998</v>
      </c>
      <c r="AG6">
        <v>71.336997339999996</v>
      </c>
      <c r="AH6" t="s">
        <v>12</v>
      </c>
      <c r="AI6" t="s">
        <v>12</v>
      </c>
    </row>
    <row r="7" spans="1:35" x14ac:dyDescent="0.25">
      <c r="A7">
        <v>1246541400</v>
      </c>
      <c r="B7">
        <v>1.1328265399999999</v>
      </c>
      <c r="C7">
        <v>1.13336423</v>
      </c>
      <c r="D7">
        <v>1.0811568199999999</v>
      </c>
      <c r="E7">
        <v>1.08156082</v>
      </c>
      <c r="F7">
        <v>1.1328265399999999</v>
      </c>
      <c r="G7">
        <v>1.13336423</v>
      </c>
      <c r="H7">
        <v>1.0811568199999999</v>
      </c>
      <c r="I7">
        <v>1.08156082</v>
      </c>
      <c r="J7">
        <v>914.5</v>
      </c>
      <c r="K7">
        <v>915.25</v>
      </c>
      <c r="L7">
        <v>889</v>
      </c>
      <c r="M7">
        <v>889</v>
      </c>
      <c r="N7">
        <v>919.25</v>
      </c>
      <c r="O7">
        <v>919.75</v>
      </c>
      <c r="P7">
        <v>892.75</v>
      </c>
      <c r="Q7">
        <v>893.25</v>
      </c>
      <c r="R7">
        <v>921.24</v>
      </c>
      <c r="S7">
        <v>921.24</v>
      </c>
      <c r="T7">
        <v>896.42</v>
      </c>
      <c r="U7">
        <v>896.42</v>
      </c>
      <c r="V7">
        <v>0.17</v>
      </c>
      <c r="W7">
        <v>0.17</v>
      </c>
      <c r="X7">
        <v>0.17</v>
      </c>
      <c r="Y7">
        <v>0.17</v>
      </c>
      <c r="Z7" t="s">
        <v>12</v>
      </c>
      <c r="AA7" t="s">
        <v>12</v>
      </c>
      <c r="AB7" t="s">
        <v>12</v>
      </c>
      <c r="AC7" t="s">
        <v>12</v>
      </c>
      <c r="AD7">
        <v>70.409840439999996</v>
      </c>
      <c r="AE7">
        <v>71.362030579999995</v>
      </c>
      <c r="AF7">
        <v>69.351328580000001</v>
      </c>
      <c r="AG7">
        <v>69.389967839999997</v>
      </c>
      <c r="AH7" t="s">
        <v>12</v>
      </c>
      <c r="AI7" t="s">
        <v>12</v>
      </c>
    </row>
    <row r="8" spans="1:35" x14ac:dyDescent="0.25">
      <c r="A8">
        <v>1246887000</v>
      </c>
      <c r="B8">
        <v>1.0516894000000001</v>
      </c>
      <c r="C8">
        <v>1.0857315599999999</v>
      </c>
      <c r="D8">
        <v>1.04084354</v>
      </c>
      <c r="E8">
        <v>1.08452054</v>
      </c>
      <c r="F8">
        <v>1.0516894000000001</v>
      </c>
      <c r="G8">
        <v>1.0857315599999999</v>
      </c>
      <c r="H8">
        <v>1.04084354</v>
      </c>
      <c r="I8">
        <v>1.08452054</v>
      </c>
      <c r="J8">
        <v>886.25</v>
      </c>
      <c r="K8">
        <v>892</v>
      </c>
      <c r="L8">
        <v>877.75</v>
      </c>
      <c r="M8">
        <v>891</v>
      </c>
      <c r="N8">
        <v>892</v>
      </c>
      <c r="O8">
        <v>896.25</v>
      </c>
      <c r="P8">
        <v>882</v>
      </c>
      <c r="Q8">
        <v>895.5</v>
      </c>
      <c r="R8">
        <v>894.27</v>
      </c>
      <c r="S8">
        <v>898.72</v>
      </c>
      <c r="T8">
        <v>886.36</v>
      </c>
      <c r="U8">
        <v>898.72</v>
      </c>
      <c r="V8">
        <v>0.18</v>
      </c>
      <c r="W8">
        <v>0.18</v>
      </c>
      <c r="X8">
        <v>0.18</v>
      </c>
      <c r="Y8">
        <v>0.18</v>
      </c>
      <c r="Z8" t="s">
        <v>12</v>
      </c>
      <c r="AA8" t="s">
        <v>12</v>
      </c>
      <c r="AB8" t="s">
        <v>12</v>
      </c>
      <c r="AC8" t="s">
        <v>12</v>
      </c>
      <c r="AD8">
        <v>68.717779089999993</v>
      </c>
      <c r="AE8">
        <v>69.482675810000003</v>
      </c>
      <c r="AF8">
        <v>68.501442479999994</v>
      </c>
      <c r="AG8">
        <v>69.382241539999995</v>
      </c>
      <c r="AH8" t="s">
        <v>12</v>
      </c>
      <c r="AI8" t="s">
        <v>12</v>
      </c>
    </row>
    <row r="9" spans="1:35" x14ac:dyDescent="0.25">
      <c r="A9">
        <v>1246973400</v>
      </c>
      <c r="B9">
        <v>1.0792734500000001</v>
      </c>
      <c r="C9">
        <v>1.08196384</v>
      </c>
      <c r="D9">
        <v>1.0169739099999999</v>
      </c>
      <c r="E9">
        <v>1.0169739099999999</v>
      </c>
      <c r="F9">
        <v>1.0792734500000001</v>
      </c>
      <c r="G9">
        <v>1.08196384</v>
      </c>
      <c r="H9">
        <v>1.0169739099999999</v>
      </c>
      <c r="I9">
        <v>1.0169739099999999</v>
      </c>
      <c r="J9">
        <v>891.25</v>
      </c>
      <c r="K9">
        <v>893.75</v>
      </c>
      <c r="L9">
        <v>871</v>
      </c>
      <c r="M9">
        <v>875</v>
      </c>
      <c r="N9">
        <v>895.75</v>
      </c>
      <c r="O9">
        <v>898.25</v>
      </c>
      <c r="P9">
        <v>875.25</v>
      </c>
      <c r="Q9">
        <v>879.25</v>
      </c>
      <c r="R9">
        <v>898.6</v>
      </c>
      <c r="S9">
        <v>898.6</v>
      </c>
      <c r="T9">
        <v>879.93</v>
      </c>
      <c r="U9">
        <v>881.03</v>
      </c>
      <c r="V9">
        <v>0.18</v>
      </c>
      <c r="W9">
        <v>0.18</v>
      </c>
      <c r="X9">
        <v>0.18</v>
      </c>
      <c r="Y9">
        <v>0.18</v>
      </c>
      <c r="Z9" t="s">
        <v>12</v>
      </c>
      <c r="AA9" t="s">
        <v>12</v>
      </c>
      <c r="AB9" t="s">
        <v>12</v>
      </c>
      <c r="AC9" t="s">
        <v>12</v>
      </c>
      <c r="AD9">
        <v>69.312712500000004</v>
      </c>
      <c r="AE9">
        <v>69.39770188</v>
      </c>
      <c r="AF9">
        <v>67.991506180000002</v>
      </c>
      <c r="AG9">
        <v>68.037864029999994</v>
      </c>
      <c r="AH9" t="s">
        <v>12</v>
      </c>
      <c r="AI9" t="s">
        <v>12</v>
      </c>
    </row>
    <row r="10" spans="1:35" x14ac:dyDescent="0.25">
      <c r="A10">
        <v>1247059800</v>
      </c>
      <c r="B10">
        <v>1.0367532100000001</v>
      </c>
      <c r="C10">
        <v>1.04294295</v>
      </c>
      <c r="D10">
        <v>0.98225843000000002</v>
      </c>
      <c r="E10">
        <v>1.0181849300000001</v>
      </c>
      <c r="F10">
        <v>1.0367532100000001</v>
      </c>
      <c r="G10">
        <v>1.04294295</v>
      </c>
      <c r="H10">
        <v>0.98225843000000002</v>
      </c>
      <c r="I10">
        <v>1.0181849300000001</v>
      </c>
      <c r="J10">
        <v>874.75</v>
      </c>
      <c r="K10">
        <v>878.75</v>
      </c>
      <c r="L10">
        <v>861.25</v>
      </c>
      <c r="M10">
        <v>869.25</v>
      </c>
      <c r="N10">
        <v>879.5</v>
      </c>
      <c r="O10">
        <v>883.5</v>
      </c>
      <c r="P10">
        <v>865.25</v>
      </c>
      <c r="Q10">
        <v>873.75</v>
      </c>
      <c r="R10">
        <v>881.9</v>
      </c>
      <c r="S10">
        <v>886.8</v>
      </c>
      <c r="T10">
        <v>869.32</v>
      </c>
      <c r="U10">
        <v>879.56</v>
      </c>
      <c r="V10">
        <v>0.16</v>
      </c>
      <c r="W10">
        <v>0.16</v>
      </c>
      <c r="X10">
        <v>0.16</v>
      </c>
      <c r="Y10">
        <v>0.16</v>
      </c>
      <c r="Z10" t="s">
        <v>12</v>
      </c>
      <c r="AA10" t="s">
        <v>12</v>
      </c>
      <c r="AB10" t="s">
        <v>12</v>
      </c>
      <c r="AC10" t="s">
        <v>12</v>
      </c>
      <c r="AD10">
        <v>68.44735833</v>
      </c>
      <c r="AE10">
        <v>68.609610779999997</v>
      </c>
      <c r="AF10">
        <v>67.218875429999997</v>
      </c>
      <c r="AG10">
        <v>67.991506180000002</v>
      </c>
      <c r="AH10" t="s">
        <v>12</v>
      </c>
      <c r="AI10" t="s">
        <v>12</v>
      </c>
    </row>
    <row r="11" spans="1:35" x14ac:dyDescent="0.25">
      <c r="A11">
        <v>1247146200</v>
      </c>
      <c r="B11">
        <v>1.0360808500000001</v>
      </c>
      <c r="C11">
        <v>1.0479216899999999</v>
      </c>
      <c r="D11">
        <v>1.0136092299999999</v>
      </c>
      <c r="E11">
        <v>1.0245083800000001</v>
      </c>
      <c r="F11">
        <v>1.0360808500000001</v>
      </c>
      <c r="G11">
        <v>1.0479216899999999</v>
      </c>
      <c r="H11">
        <v>1.0136092299999999</v>
      </c>
      <c r="I11">
        <v>1.0245083800000001</v>
      </c>
      <c r="J11">
        <v>869.25</v>
      </c>
      <c r="K11">
        <v>879.75</v>
      </c>
      <c r="L11">
        <v>869.25</v>
      </c>
      <c r="M11">
        <v>874.5</v>
      </c>
      <c r="N11">
        <v>874</v>
      </c>
      <c r="O11">
        <v>884.5</v>
      </c>
      <c r="P11">
        <v>873.75</v>
      </c>
      <c r="Q11">
        <v>879</v>
      </c>
      <c r="R11">
        <v>881.28</v>
      </c>
      <c r="S11">
        <v>887.86</v>
      </c>
      <c r="T11">
        <v>878.45</v>
      </c>
      <c r="U11">
        <v>882.68</v>
      </c>
      <c r="V11">
        <v>0.15</v>
      </c>
      <c r="W11">
        <v>0.15</v>
      </c>
      <c r="X11">
        <v>0.15</v>
      </c>
      <c r="Y11">
        <v>0.15</v>
      </c>
      <c r="Z11" t="s">
        <v>12</v>
      </c>
      <c r="AA11" t="s">
        <v>12</v>
      </c>
      <c r="AB11" t="s">
        <v>12</v>
      </c>
      <c r="AC11" t="s">
        <v>12</v>
      </c>
      <c r="AD11">
        <v>68.462810939999997</v>
      </c>
      <c r="AE11">
        <v>68.686866129999999</v>
      </c>
      <c r="AF11">
        <v>67.921969419999996</v>
      </c>
      <c r="AG11">
        <v>68.122853410000005</v>
      </c>
      <c r="AH11" t="s">
        <v>12</v>
      </c>
      <c r="AI11" t="s">
        <v>12</v>
      </c>
    </row>
    <row r="12" spans="1:35" x14ac:dyDescent="0.25">
      <c r="A12">
        <v>1247232600</v>
      </c>
      <c r="B12">
        <v>1.00620943</v>
      </c>
      <c r="C12">
        <v>1.0324477999999999</v>
      </c>
      <c r="D12">
        <v>0.99436762999999995</v>
      </c>
      <c r="E12">
        <v>1.01468655</v>
      </c>
      <c r="F12">
        <v>1.00620943</v>
      </c>
      <c r="G12">
        <v>1.0324477999999999</v>
      </c>
      <c r="H12">
        <v>0.99436762999999995</v>
      </c>
      <c r="I12">
        <v>1.01468655</v>
      </c>
      <c r="J12">
        <v>874</v>
      </c>
      <c r="K12">
        <v>875.5</v>
      </c>
      <c r="L12">
        <v>864.75</v>
      </c>
      <c r="M12">
        <v>869.75</v>
      </c>
      <c r="N12">
        <v>878.75</v>
      </c>
      <c r="O12">
        <v>880.25</v>
      </c>
      <c r="P12">
        <v>868.75</v>
      </c>
      <c r="Q12">
        <v>874.25</v>
      </c>
      <c r="R12">
        <v>880.03</v>
      </c>
      <c r="S12">
        <v>883.57</v>
      </c>
      <c r="T12">
        <v>872.81</v>
      </c>
      <c r="U12">
        <v>879.13</v>
      </c>
      <c r="V12">
        <v>0.15</v>
      </c>
      <c r="W12">
        <v>0.15</v>
      </c>
      <c r="X12">
        <v>0.15</v>
      </c>
      <c r="Y12">
        <v>0.15</v>
      </c>
      <c r="Z12" t="s">
        <v>12</v>
      </c>
      <c r="AA12" t="s">
        <v>12</v>
      </c>
      <c r="AB12" t="s">
        <v>12</v>
      </c>
      <c r="AC12" t="s">
        <v>12</v>
      </c>
      <c r="AD12">
        <v>67.759716960000006</v>
      </c>
      <c r="AE12">
        <v>68.370102979999999</v>
      </c>
      <c r="AF12">
        <v>67.489303919999998</v>
      </c>
      <c r="AG12">
        <v>67.960608680000007</v>
      </c>
      <c r="AH12" t="s">
        <v>12</v>
      </c>
      <c r="AI12" t="s">
        <v>12</v>
      </c>
    </row>
    <row r="13" spans="1:35" x14ac:dyDescent="0.25">
      <c r="A13">
        <v>1247491800</v>
      </c>
      <c r="B13">
        <v>1.0269304100000001</v>
      </c>
      <c r="C13">
        <v>1.09057563</v>
      </c>
      <c r="D13">
        <v>1.0027372000000001</v>
      </c>
      <c r="E13">
        <v>1.08882692</v>
      </c>
      <c r="F13">
        <v>1.0269304100000001</v>
      </c>
      <c r="G13">
        <v>1.09057563</v>
      </c>
      <c r="H13">
        <v>1.0027372000000001</v>
      </c>
      <c r="I13">
        <v>1.08882692</v>
      </c>
      <c r="J13">
        <v>871.5</v>
      </c>
      <c r="K13">
        <v>893</v>
      </c>
      <c r="L13">
        <v>861.5</v>
      </c>
      <c r="M13">
        <v>891.25</v>
      </c>
      <c r="N13">
        <v>874.75</v>
      </c>
      <c r="O13">
        <v>897.75</v>
      </c>
      <c r="P13">
        <v>865.5</v>
      </c>
      <c r="Q13">
        <v>895.5</v>
      </c>
      <c r="R13">
        <v>879.57</v>
      </c>
      <c r="S13">
        <v>901.05</v>
      </c>
      <c r="T13">
        <v>875.32</v>
      </c>
      <c r="U13">
        <v>901.05</v>
      </c>
      <c r="V13">
        <v>0.13</v>
      </c>
      <c r="W13">
        <v>0.13</v>
      </c>
      <c r="X13">
        <v>0.13</v>
      </c>
      <c r="Y13">
        <v>0.13</v>
      </c>
      <c r="Z13" t="s">
        <v>12</v>
      </c>
      <c r="AA13" t="s">
        <v>12</v>
      </c>
      <c r="AB13" t="s">
        <v>12</v>
      </c>
      <c r="AC13" t="s">
        <v>12</v>
      </c>
      <c r="AD13">
        <v>68.231021720000001</v>
      </c>
      <c r="AE13">
        <v>69.668114919999994</v>
      </c>
      <c r="AF13">
        <v>67.674727570000002</v>
      </c>
      <c r="AG13">
        <v>69.615583749999999</v>
      </c>
      <c r="AH13" t="s">
        <v>12</v>
      </c>
      <c r="AI13" t="s">
        <v>12</v>
      </c>
    </row>
    <row r="14" spans="1:35" x14ac:dyDescent="0.25">
      <c r="A14">
        <v>1247578200</v>
      </c>
      <c r="B14">
        <v>1.09985976</v>
      </c>
      <c r="C14">
        <v>1.11116291</v>
      </c>
      <c r="D14">
        <v>1.0756403999999999</v>
      </c>
      <c r="E14">
        <v>1.11116291</v>
      </c>
      <c r="F14">
        <v>1.09985976</v>
      </c>
      <c r="G14">
        <v>1.11116291</v>
      </c>
      <c r="H14">
        <v>1.0756403999999999</v>
      </c>
      <c r="I14">
        <v>1.11116291</v>
      </c>
      <c r="J14">
        <v>891.75</v>
      </c>
      <c r="K14">
        <v>899.25</v>
      </c>
      <c r="L14">
        <v>888.5</v>
      </c>
      <c r="M14">
        <v>897</v>
      </c>
      <c r="N14">
        <v>895.5</v>
      </c>
      <c r="O14">
        <v>904</v>
      </c>
      <c r="P14">
        <v>892.5</v>
      </c>
      <c r="Q14">
        <v>901.5</v>
      </c>
      <c r="R14">
        <v>900.77</v>
      </c>
      <c r="S14">
        <v>905.84</v>
      </c>
      <c r="T14">
        <v>896.5</v>
      </c>
      <c r="U14">
        <v>905.84</v>
      </c>
      <c r="V14">
        <v>0.13</v>
      </c>
      <c r="W14">
        <v>0.13</v>
      </c>
      <c r="X14">
        <v>0.13</v>
      </c>
      <c r="Y14">
        <v>0.13</v>
      </c>
      <c r="Z14" t="s">
        <v>12</v>
      </c>
      <c r="AA14" t="s">
        <v>12</v>
      </c>
      <c r="AB14" t="s">
        <v>12</v>
      </c>
      <c r="AC14" t="s">
        <v>12</v>
      </c>
      <c r="AD14">
        <v>69.830367370000005</v>
      </c>
      <c r="AE14">
        <v>70.069882910000004</v>
      </c>
      <c r="AF14">
        <v>69.328157379999993</v>
      </c>
      <c r="AG14">
        <v>70.00807245</v>
      </c>
      <c r="AH14" t="s">
        <v>12</v>
      </c>
      <c r="AI14" t="s">
        <v>12</v>
      </c>
    </row>
    <row r="15" spans="1:35" x14ac:dyDescent="0.25">
      <c r="A15">
        <v>1247664600</v>
      </c>
      <c r="B15">
        <v>1.1519334699999999</v>
      </c>
      <c r="C15">
        <v>1.2132903500000001</v>
      </c>
      <c r="D15">
        <v>1.14749243</v>
      </c>
      <c r="E15">
        <v>1.20615892</v>
      </c>
      <c r="F15">
        <v>1.1519334699999999</v>
      </c>
      <c r="G15">
        <v>1.2132903500000001</v>
      </c>
      <c r="H15">
        <v>1.14749243</v>
      </c>
      <c r="I15">
        <v>1.20615892</v>
      </c>
      <c r="J15">
        <v>899.75</v>
      </c>
      <c r="K15">
        <v>926.25</v>
      </c>
      <c r="L15">
        <v>899.75</v>
      </c>
      <c r="M15">
        <v>922.75</v>
      </c>
      <c r="N15">
        <v>906.75</v>
      </c>
      <c r="O15">
        <v>930.75</v>
      </c>
      <c r="P15">
        <v>906.5</v>
      </c>
      <c r="Q15">
        <v>927.25</v>
      </c>
      <c r="R15">
        <v>910.15</v>
      </c>
      <c r="S15">
        <v>933.95</v>
      </c>
      <c r="T15">
        <v>910.15</v>
      </c>
      <c r="U15">
        <v>932.68</v>
      </c>
      <c r="V15">
        <v>0.14000000000000001</v>
      </c>
      <c r="W15">
        <v>0.14000000000000001</v>
      </c>
      <c r="X15">
        <v>0.14000000000000001</v>
      </c>
      <c r="Y15">
        <v>0.14000000000000001</v>
      </c>
      <c r="Z15" t="s">
        <v>12</v>
      </c>
      <c r="AA15" t="s">
        <v>12</v>
      </c>
      <c r="AB15" t="s">
        <v>12</v>
      </c>
      <c r="AC15" t="s">
        <v>12</v>
      </c>
      <c r="AD15">
        <v>70.93522935</v>
      </c>
      <c r="AE15">
        <v>72.248693900000006</v>
      </c>
      <c r="AF15">
        <v>70.061770280000005</v>
      </c>
      <c r="AG15">
        <v>72.05553621</v>
      </c>
      <c r="AH15" t="s">
        <v>12</v>
      </c>
      <c r="AI15" t="s">
        <v>12</v>
      </c>
    </row>
    <row r="16" spans="1:35" x14ac:dyDescent="0.25">
      <c r="A16">
        <v>1247751000</v>
      </c>
      <c r="B16">
        <v>1.19404972</v>
      </c>
      <c r="C16">
        <v>1.2521775500000001</v>
      </c>
      <c r="D16">
        <v>1.18799367</v>
      </c>
      <c r="E16">
        <v>1.2384523700000001</v>
      </c>
      <c r="F16">
        <v>1.19404972</v>
      </c>
      <c r="G16">
        <v>1.2521775500000001</v>
      </c>
      <c r="H16">
        <v>1.18799367</v>
      </c>
      <c r="I16">
        <v>1.2384523700000001</v>
      </c>
      <c r="J16">
        <v>920.25</v>
      </c>
      <c r="K16">
        <v>936.25</v>
      </c>
      <c r="L16">
        <v>917</v>
      </c>
      <c r="M16">
        <v>931.25</v>
      </c>
      <c r="N16">
        <v>925.75</v>
      </c>
      <c r="O16">
        <v>940.75</v>
      </c>
      <c r="P16">
        <v>921</v>
      </c>
      <c r="Q16">
        <v>935.75</v>
      </c>
      <c r="R16">
        <v>930.17</v>
      </c>
      <c r="S16">
        <v>943.96</v>
      </c>
      <c r="T16">
        <v>927.45</v>
      </c>
      <c r="U16">
        <v>940.74</v>
      </c>
      <c r="V16">
        <v>0.15</v>
      </c>
      <c r="W16">
        <v>0.15</v>
      </c>
      <c r="X16">
        <v>0.15</v>
      </c>
      <c r="Y16">
        <v>0.15</v>
      </c>
      <c r="Z16" t="s">
        <v>12</v>
      </c>
      <c r="AA16" t="s">
        <v>12</v>
      </c>
      <c r="AB16" t="s">
        <v>12</v>
      </c>
      <c r="AC16" t="s">
        <v>12</v>
      </c>
      <c r="AD16">
        <v>71.854659940000005</v>
      </c>
      <c r="AE16">
        <v>73.021324649999997</v>
      </c>
      <c r="AF16">
        <v>71.715594129999999</v>
      </c>
      <c r="AG16">
        <v>72.743177579999994</v>
      </c>
      <c r="AH16" t="s">
        <v>12</v>
      </c>
      <c r="AI16" t="s">
        <v>12</v>
      </c>
    </row>
    <row r="17" spans="1:35" x14ac:dyDescent="0.25">
      <c r="A17">
        <v>1247837400</v>
      </c>
      <c r="B17">
        <v>1.2348193199999999</v>
      </c>
      <c r="C17">
        <v>1.24464212</v>
      </c>
      <c r="D17">
        <v>1.2149053700000001</v>
      </c>
      <c r="E17">
        <v>1.23629967</v>
      </c>
      <c r="F17">
        <v>1.2348193199999999</v>
      </c>
      <c r="G17">
        <v>1.24464212</v>
      </c>
      <c r="H17">
        <v>1.2149053700000001</v>
      </c>
      <c r="I17">
        <v>1.23629967</v>
      </c>
      <c r="J17">
        <v>930.25</v>
      </c>
      <c r="K17">
        <v>934</v>
      </c>
      <c r="L17">
        <v>924</v>
      </c>
      <c r="M17">
        <v>932.5</v>
      </c>
      <c r="N17">
        <v>935.25</v>
      </c>
      <c r="O17">
        <v>938.75</v>
      </c>
      <c r="P17">
        <v>928</v>
      </c>
      <c r="Q17">
        <v>937</v>
      </c>
      <c r="R17">
        <v>940.56</v>
      </c>
      <c r="S17">
        <v>941.89</v>
      </c>
      <c r="T17">
        <v>934.65</v>
      </c>
      <c r="U17">
        <v>940.38</v>
      </c>
      <c r="V17">
        <v>0.15</v>
      </c>
      <c r="W17">
        <v>0.15</v>
      </c>
      <c r="X17">
        <v>0.15</v>
      </c>
      <c r="Y17">
        <v>0.15</v>
      </c>
      <c r="Z17" t="s">
        <v>12</v>
      </c>
      <c r="AA17" t="s">
        <v>12</v>
      </c>
      <c r="AB17" t="s">
        <v>12</v>
      </c>
      <c r="AC17" t="s">
        <v>12</v>
      </c>
      <c r="AD17">
        <v>72.673648540000002</v>
      </c>
      <c r="AE17">
        <v>72.874540260000003</v>
      </c>
      <c r="AF17">
        <v>72.271872819999999</v>
      </c>
      <c r="AG17">
        <v>72.727732689999996</v>
      </c>
      <c r="AH17" t="s">
        <v>12</v>
      </c>
      <c r="AI17" t="s">
        <v>12</v>
      </c>
    </row>
    <row r="18" spans="1:35" x14ac:dyDescent="0.25">
      <c r="A18">
        <v>1248096600</v>
      </c>
      <c r="B18">
        <v>1.26132702</v>
      </c>
      <c r="C18">
        <v>1.2837976799999999</v>
      </c>
      <c r="D18">
        <v>1.2412783999999999</v>
      </c>
      <c r="E18">
        <v>1.27384118</v>
      </c>
      <c r="F18">
        <v>1.26132702</v>
      </c>
      <c r="G18">
        <v>1.2837976799999999</v>
      </c>
      <c r="H18">
        <v>1.2412783999999999</v>
      </c>
      <c r="I18">
        <v>1.27384118</v>
      </c>
      <c r="J18">
        <v>932.25</v>
      </c>
      <c r="K18">
        <v>944.5</v>
      </c>
      <c r="L18">
        <v>929.75</v>
      </c>
      <c r="M18">
        <v>944.5</v>
      </c>
      <c r="N18">
        <v>937</v>
      </c>
      <c r="O18">
        <v>949.25</v>
      </c>
      <c r="P18">
        <v>933.75</v>
      </c>
      <c r="Q18">
        <v>949</v>
      </c>
      <c r="R18">
        <v>942.07</v>
      </c>
      <c r="S18">
        <v>951.62</v>
      </c>
      <c r="T18">
        <v>940.99</v>
      </c>
      <c r="U18">
        <v>951.13</v>
      </c>
      <c r="V18">
        <v>0.15</v>
      </c>
      <c r="W18">
        <v>0.15</v>
      </c>
      <c r="X18">
        <v>0.15</v>
      </c>
      <c r="Y18">
        <v>0.15</v>
      </c>
      <c r="Z18" t="s">
        <v>12</v>
      </c>
      <c r="AA18" t="s">
        <v>12</v>
      </c>
      <c r="AB18" t="s">
        <v>12</v>
      </c>
      <c r="AC18" t="s">
        <v>12</v>
      </c>
      <c r="AD18">
        <v>73.15267188</v>
      </c>
      <c r="AE18">
        <v>73.623976639999995</v>
      </c>
      <c r="AF18">
        <v>72.774090540000003</v>
      </c>
      <c r="AG18">
        <v>73.501136079999995</v>
      </c>
      <c r="AH18" t="s">
        <v>12</v>
      </c>
      <c r="AI18" t="s">
        <v>12</v>
      </c>
    </row>
    <row r="19" spans="1:35" x14ac:dyDescent="0.25">
      <c r="A19">
        <v>1248183000</v>
      </c>
      <c r="B19">
        <v>1.3068069899999999</v>
      </c>
      <c r="C19">
        <v>1.30909436</v>
      </c>
      <c r="D19">
        <v>1.2489484900000001</v>
      </c>
      <c r="E19">
        <v>1.29496615</v>
      </c>
      <c r="F19">
        <v>1.3068069899999999</v>
      </c>
      <c r="G19">
        <v>1.30909436</v>
      </c>
      <c r="H19">
        <v>1.2489484900000001</v>
      </c>
      <c r="I19">
        <v>1.29496615</v>
      </c>
      <c r="J19">
        <v>942</v>
      </c>
      <c r="K19">
        <v>951.5</v>
      </c>
      <c r="L19">
        <v>935.5</v>
      </c>
      <c r="M19">
        <v>949</v>
      </c>
      <c r="N19">
        <v>947.75</v>
      </c>
      <c r="O19">
        <v>956.25</v>
      </c>
      <c r="P19">
        <v>939.5</v>
      </c>
      <c r="Q19">
        <v>953.5</v>
      </c>
      <c r="R19">
        <v>951.97</v>
      </c>
      <c r="S19">
        <v>956.53</v>
      </c>
      <c r="T19">
        <v>943.22</v>
      </c>
      <c r="U19">
        <v>954.58</v>
      </c>
      <c r="V19">
        <v>0.14000000000000001</v>
      </c>
      <c r="W19">
        <v>0.14000000000000001</v>
      </c>
      <c r="X19">
        <v>0.14000000000000001</v>
      </c>
      <c r="Y19">
        <v>0.14000000000000001</v>
      </c>
      <c r="Z19" t="s">
        <v>12</v>
      </c>
      <c r="AA19" t="s">
        <v>12</v>
      </c>
      <c r="AB19" t="s">
        <v>12</v>
      </c>
      <c r="AC19" t="s">
        <v>12</v>
      </c>
      <c r="AD19">
        <v>74.072110199999997</v>
      </c>
      <c r="AE19">
        <v>74.095281400000005</v>
      </c>
      <c r="AF19">
        <v>72.951795610000005</v>
      </c>
      <c r="AG19">
        <v>73.840328700000001</v>
      </c>
      <c r="AH19" t="s">
        <v>12</v>
      </c>
      <c r="AI19" t="s">
        <v>12</v>
      </c>
    </row>
    <row r="20" spans="1:35" x14ac:dyDescent="0.25">
      <c r="A20">
        <v>1248269400</v>
      </c>
      <c r="B20">
        <v>1.2699388</v>
      </c>
      <c r="C20">
        <v>1.3171674799999999</v>
      </c>
      <c r="D20">
        <v>1.2677860999999999</v>
      </c>
      <c r="E20">
        <v>1.2925441200000001</v>
      </c>
      <c r="F20">
        <v>1.2699388</v>
      </c>
      <c r="G20">
        <v>1.3171674799999999</v>
      </c>
      <c r="H20">
        <v>1.2677860999999999</v>
      </c>
      <c r="I20">
        <v>1.2925441200000001</v>
      </c>
      <c r="J20">
        <v>947</v>
      </c>
      <c r="K20">
        <v>952.25</v>
      </c>
      <c r="L20">
        <v>939.5</v>
      </c>
      <c r="M20">
        <v>945</v>
      </c>
      <c r="N20">
        <v>951.75</v>
      </c>
      <c r="O20">
        <v>956.75</v>
      </c>
      <c r="P20">
        <v>943.5</v>
      </c>
      <c r="Q20">
        <v>949.5</v>
      </c>
      <c r="R20">
        <v>953.4</v>
      </c>
      <c r="S20">
        <v>959.83</v>
      </c>
      <c r="T20">
        <v>947.75</v>
      </c>
      <c r="U20">
        <v>954.07</v>
      </c>
      <c r="V20">
        <v>0.14000000000000001</v>
      </c>
      <c r="W20">
        <v>0.14000000000000001</v>
      </c>
      <c r="X20">
        <v>0.14000000000000001</v>
      </c>
      <c r="Y20">
        <v>0.14000000000000001</v>
      </c>
      <c r="Z20" t="s">
        <v>12</v>
      </c>
      <c r="AA20" t="s">
        <v>12</v>
      </c>
      <c r="AB20" t="s">
        <v>12</v>
      </c>
      <c r="AC20" t="s">
        <v>12</v>
      </c>
      <c r="AD20">
        <v>73.369023940000005</v>
      </c>
      <c r="AE20">
        <v>74.272994199999999</v>
      </c>
      <c r="AF20">
        <v>73.314932060000004</v>
      </c>
      <c r="AG20">
        <v>73.824868359999996</v>
      </c>
      <c r="AH20" t="s">
        <v>12</v>
      </c>
      <c r="AI20" t="s">
        <v>12</v>
      </c>
    </row>
    <row r="21" spans="1:35" x14ac:dyDescent="0.25">
      <c r="A21">
        <v>1248355800</v>
      </c>
      <c r="B21">
        <v>1.2964465000000001</v>
      </c>
      <c r="C21">
        <v>1.39669058</v>
      </c>
      <c r="D21">
        <v>1.2953701500000001</v>
      </c>
      <c r="E21">
        <v>1.37839066</v>
      </c>
      <c r="F21">
        <v>1.2964465000000001</v>
      </c>
      <c r="G21">
        <v>1.39669058</v>
      </c>
      <c r="H21">
        <v>1.2953701500000001</v>
      </c>
      <c r="I21">
        <v>1.37839066</v>
      </c>
      <c r="J21">
        <v>945.75</v>
      </c>
      <c r="K21">
        <v>972.25</v>
      </c>
      <c r="L21">
        <v>944.75</v>
      </c>
      <c r="M21">
        <v>964.5</v>
      </c>
      <c r="N21">
        <v>950.25</v>
      </c>
      <c r="O21">
        <v>976.5</v>
      </c>
      <c r="P21">
        <v>948.75</v>
      </c>
      <c r="Q21">
        <v>969</v>
      </c>
      <c r="R21">
        <v>953.87</v>
      </c>
      <c r="S21">
        <v>979.42</v>
      </c>
      <c r="T21">
        <v>953.27</v>
      </c>
      <c r="U21">
        <v>976.29</v>
      </c>
      <c r="V21">
        <v>0.15</v>
      </c>
      <c r="W21">
        <v>0.15</v>
      </c>
      <c r="X21">
        <v>0.15</v>
      </c>
      <c r="Y21">
        <v>0.15</v>
      </c>
      <c r="Z21" t="s">
        <v>12</v>
      </c>
      <c r="AA21" t="s">
        <v>12</v>
      </c>
      <c r="AB21" t="s">
        <v>12</v>
      </c>
      <c r="AC21" t="s">
        <v>12</v>
      </c>
      <c r="AD21">
        <v>73.871226210000003</v>
      </c>
      <c r="AE21">
        <v>75.779624159999997</v>
      </c>
      <c r="AF21">
        <v>73.809415749999999</v>
      </c>
      <c r="AG21">
        <v>75.455891879999996</v>
      </c>
      <c r="AH21" t="s">
        <v>12</v>
      </c>
      <c r="AI21" t="s">
        <v>12</v>
      </c>
    </row>
    <row r="22" spans="1:35" x14ac:dyDescent="0.25">
      <c r="A22">
        <v>1248442200</v>
      </c>
      <c r="B22">
        <v>1.3563240000000001</v>
      </c>
      <c r="C22">
        <v>1.39897794</v>
      </c>
      <c r="D22">
        <v>1.3384280900000001</v>
      </c>
      <c r="E22">
        <v>1.3964212499999999</v>
      </c>
      <c r="F22">
        <v>1.3563240000000001</v>
      </c>
      <c r="G22">
        <v>1.39897794</v>
      </c>
      <c r="H22">
        <v>1.3384280900000001</v>
      </c>
      <c r="I22">
        <v>1.3964212499999999</v>
      </c>
      <c r="J22">
        <v>963</v>
      </c>
      <c r="K22">
        <v>974</v>
      </c>
      <c r="L22">
        <v>958.5</v>
      </c>
      <c r="M22">
        <v>973.5</v>
      </c>
      <c r="N22">
        <v>965</v>
      </c>
      <c r="O22">
        <v>979</v>
      </c>
      <c r="P22">
        <v>962.5</v>
      </c>
      <c r="Q22">
        <v>977.75</v>
      </c>
      <c r="R22">
        <v>972.16</v>
      </c>
      <c r="S22">
        <v>979.79</v>
      </c>
      <c r="T22">
        <v>965.95</v>
      </c>
      <c r="U22">
        <v>979.26</v>
      </c>
      <c r="V22">
        <v>0.15</v>
      </c>
      <c r="W22">
        <v>0.15</v>
      </c>
      <c r="X22">
        <v>0.15</v>
      </c>
      <c r="Y22">
        <v>0.15</v>
      </c>
      <c r="Z22" t="s">
        <v>12</v>
      </c>
      <c r="AA22" t="s">
        <v>12</v>
      </c>
      <c r="AB22" t="s">
        <v>12</v>
      </c>
      <c r="AC22" t="s">
        <v>12</v>
      </c>
      <c r="AD22">
        <v>75.099709099999998</v>
      </c>
      <c r="AE22">
        <v>75.825982010000004</v>
      </c>
      <c r="AF22">
        <v>74.705667419999997</v>
      </c>
      <c r="AG22">
        <v>75.76417155</v>
      </c>
      <c r="AH22" t="s">
        <v>12</v>
      </c>
      <c r="AI22" t="s">
        <v>12</v>
      </c>
    </row>
    <row r="23" spans="1:35" x14ac:dyDescent="0.25">
      <c r="A23">
        <v>1248701400</v>
      </c>
      <c r="B23">
        <v>1.39211584</v>
      </c>
      <c r="C23">
        <v>1.41122277</v>
      </c>
      <c r="D23">
        <v>1.3666844899999999</v>
      </c>
      <c r="E23">
        <v>1.4082620800000001</v>
      </c>
      <c r="F23">
        <v>1.39211584</v>
      </c>
      <c r="G23">
        <v>1.41122277</v>
      </c>
      <c r="H23">
        <v>1.3666844899999999</v>
      </c>
      <c r="I23">
        <v>1.4082620800000001</v>
      </c>
      <c r="J23">
        <v>975</v>
      </c>
      <c r="K23">
        <v>979.25</v>
      </c>
      <c r="L23">
        <v>965</v>
      </c>
      <c r="M23">
        <v>975.5</v>
      </c>
      <c r="N23">
        <v>977</v>
      </c>
      <c r="O23">
        <v>984</v>
      </c>
      <c r="P23">
        <v>969</v>
      </c>
      <c r="Q23">
        <v>980</v>
      </c>
      <c r="R23">
        <v>978.63</v>
      </c>
      <c r="S23">
        <v>982.49</v>
      </c>
      <c r="T23">
        <v>972.29</v>
      </c>
      <c r="U23">
        <v>982.18</v>
      </c>
      <c r="V23">
        <v>0.16</v>
      </c>
      <c r="W23">
        <v>0.16</v>
      </c>
      <c r="X23">
        <v>0.16</v>
      </c>
      <c r="Y23">
        <v>0.16</v>
      </c>
      <c r="Z23" t="s">
        <v>12</v>
      </c>
      <c r="AA23" t="s">
        <v>12</v>
      </c>
      <c r="AB23" t="s">
        <v>12</v>
      </c>
      <c r="AC23" t="s">
        <v>12</v>
      </c>
      <c r="AD23">
        <v>75.625098010000002</v>
      </c>
      <c r="AE23">
        <v>76.026858279999999</v>
      </c>
      <c r="AF23">
        <v>75.207877409999995</v>
      </c>
      <c r="AG23">
        <v>75.988242189999994</v>
      </c>
      <c r="AH23" t="s">
        <v>12</v>
      </c>
      <c r="AI23" t="s">
        <v>12</v>
      </c>
    </row>
    <row r="24" spans="1:35" x14ac:dyDescent="0.25">
      <c r="A24">
        <v>1248787800</v>
      </c>
      <c r="B24">
        <v>1.3796016799999999</v>
      </c>
      <c r="C24">
        <v>1.40960873</v>
      </c>
      <c r="D24">
        <v>1.3540366399999999</v>
      </c>
      <c r="E24">
        <v>1.3962865799999999</v>
      </c>
      <c r="F24">
        <v>1.3796016799999999</v>
      </c>
      <c r="G24">
        <v>1.40960873</v>
      </c>
      <c r="H24">
        <v>1.3540366399999999</v>
      </c>
      <c r="I24">
        <v>1.3962865799999999</v>
      </c>
      <c r="J24">
        <v>975.25</v>
      </c>
      <c r="K24">
        <v>978.25</v>
      </c>
      <c r="L24">
        <v>962</v>
      </c>
      <c r="M24">
        <v>971.5</v>
      </c>
      <c r="N24">
        <v>978.5</v>
      </c>
      <c r="O24">
        <v>981.5</v>
      </c>
      <c r="P24">
        <v>966</v>
      </c>
      <c r="Q24">
        <v>976</v>
      </c>
      <c r="R24">
        <v>981.48</v>
      </c>
      <c r="S24">
        <v>982.35</v>
      </c>
      <c r="T24">
        <v>969.35</v>
      </c>
      <c r="U24">
        <v>979.62</v>
      </c>
      <c r="V24">
        <v>0.15</v>
      </c>
      <c r="W24">
        <v>0.15</v>
      </c>
      <c r="X24">
        <v>0.15</v>
      </c>
      <c r="Y24">
        <v>0.15</v>
      </c>
      <c r="Z24" t="s">
        <v>12</v>
      </c>
      <c r="AA24" t="s">
        <v>12</v>
      </c>
      <c r="AB24" t="s">
        <v>12</v>
      </c>
      <c r="AC24" t="s">
        <v>12</v>
      </c>
      <c r="AD24">
        <v>75.455119249999996</v>
      </c>
      <c r="AE24">
        <v>76.003687080000006</v>
      </c>
      <c r="AF24">
        <v>74.991540799999996</v>
      </c>
      <c r="AG24">
        <v>75.632824319999997</v>
      </c>
      <c r="AH24" t="s">
        <v>12</v>
      </c>
      <c r="AI24" t="s">
        <v>12</v>
      </c>
    </row>
    <row r="25" spans="1:35" x14ac:dyDescent="0.25">
      <c r="A25">
        <v>1248874200</v>
      </c>
      <c r="B25">
        <v>1.36951052</v>
      </c>
      <c r="C25">
        <v>1.39077016</v>
      </c>
      <c r="D25">
        <v>1.35067195</v>
      </c>
      <c r="E25">
        <v>1.3777183099999999</v>
      </c>
      <c r="F25">
        <v>1.36951052</v>
      </c>
      <c r="G25">
        <v>1.39077016</v>
      </c>
      <c r="H25">
        <v>1.35067195</v>
      </c>
      <c r="I25">
        <v>1.3777183099999999</v>
      </c>
      <c r="J25">
        <v>970</v>
      </c>
      <c r="K25">
        <v>971.5</v>
      </c>
      <c r="L25">
        <v>960</v>
      </c>
      <c r="M25">
        <v>970.5</v>
      </c>
      <c r="N25">
        <v>975.25</v>
      </c>
      <c r="O25">
        <v>976</v>
      </c>
      <c r="P25">
        <v>964</v>
      </c>
      <c r="Q25">
        <v>975</v>
      </c>
      <c r="R25">
        <v>977.66</v>
      </c>
      <c r="S25">
        <v>977.76</v>
      </c>
      <c r="T25">
        <v>968.65</v>
      </c>
      <c r="U25">
        <v>975.15</v>
      </c>
      <c r="V25">
        <v>0.17</v>
      </c>
      <c r="W25">
        <v>0.17</v>
      </c>
      <c r="X25">
        <v>0.17</v>
      </c>
      <c r="Y25">
        <v>0.17</v>
      </c>
      <c r="Z25" t="s">
        <v>12</v>
      </c>
      <c r="AA25" t="s">
        <v>12</v>
      </c>
      <c r="AB25" t="s">
        <v>12</v>
      </c>
      <c r="AC25" t="s">
        <v>12</v>
      </c>
      <c r="AD25">
        <v>75.285140479999995</v>
      </c>
      <c r="AE25">
        <v>75.785805210000007</v>
      </c>
      <c r="AF25">
        <v>74.929730340000006</v>
      </c>
      <c r="AG25">
        <v>75.448930480000001</v>
      </c>
      <c r="AH25" t="s">
        <v>12</v>
      </c>
      <c r="AI25" t="s">
        <v>12</v>
      </c>
    </row>
    <row r="26" spans="1:35" x14ac:dyDescent="0.25">
      <c r="A26">
        <v>1248960600</v>
      </c>
      <c r="B26">
        <v>1.4304643699999999</v>
      </c>
      <c r="C26">
        <v>1.4702922899999999</v>
      </c>
      <c r="D26">
        <v>1.4191612300000001</v>
      </c>
      <c r="E26">
        <v>1.4207762399999999</v>
      </c>
      <c r="F26">
        <v>1.4304643699999999</v>
      </c>
      <c r="G26">
        <v>1.4702922899999999</v>
      </c>
      <c r="H26">
        <v>1.4191612300000001</v>
      </c>
      <c r="I26">
        <v>1.4207762399999999</v>
      </c>
      <c r="J26">
        <v>970.5</v>
      </c>
      <c r="K26">
        <v>989.25</v>
      </c>
      <c r="L26">
        <v>969.75</v>
      </c>
      <c r="M26">
        <v>977.75</v>
      </c>
      <c r="N26">
        <v>974</v>
      </c>
      <c r="O26">
        <v>994</v>
      </c>
      <c r="P26">
        <v>973.5</v>
      </c>
      <c r="Q26">
        <v>982.25</v>
      </c>
      <c r="R26">
        <v>976.01</v>
      </c>
      <c r="S26">
        <v>996.68</v>
      </c>
      <c r="T26">
        <v>976.01</v>
      </c>
      <c r="U26">
        <v>986.75</v>
      </c>
      <c r="V26">
        <v>0.17</v>
      </c>
      <c r="W26">
        <v>0.17</v>
      </c>
      <c r="X26">
        <v>0.17</v>
      </c>
      <c r="Y26">
        <v>0.17</v>
      </c>
      <c r="Z26" t="s">
        <v>12</v>
      </c>
      <c r="AA26" t="s">
        <v>12</v>
      </c>
      <c r="AB26" t="s">
        <v>12</v>
      </c>
      <c r="AC26" t="s">
        <v>12</v>
      </c>
      <c r="AD26">
        <v>76.359097230000003</v>
      </c>
      <c r="AE26">
        <v>77.131727979999994</v>
      </c>
      <c r="AF26">
        <v>76.181399880000001</v>
      </c>
      <c r="AG26">
        <v>76.235476309999996</v>
      </c>
      <c r="AH26" t="s">
        <v>12</v>
      </c>
      <c r="AI26" t="s">
        <v>12</v>
      </c>
    </row>
    <row r="27" spans="1:35" x14ac:dyDescent="0.25">
      <c r="A27">
        <v>1249047000</v>
      </c>
      <c r="B27">
        <v>1.4222556200000001</v>
      </c>
      <c r="C27">
        <v>1.45670177</v>
      </c>
      <c r="D27">
        <v>1.4094731</v>
      </c>
      <c r="E27">
        <v>1.4249469800000001</v>
      </c>
      <c r="F27">
        <v>1.4222556200000001</v>
      </c>
      <c r="G27">
        <v>1.45670177</v>
      </c>
      <c r="H27">
        <v>1.4094731</v>
      </c>
      <c r="I27">
        <v>1.4249469800000001</v>
      </c>
      <c r="J27">
        <v>977.75</v>
      </c>
      <c r="K27">
        <v>986</v>
      </c>
      <c r="L27">
        <v>974.25</v>
      </c>
      <c r="M27">
        <v>980</v>
      </c>
      <c r="N27">
        <v>982.25</v>
      </c>
      <c r="O27">
        <v>990.5</v>
      </c>
      <c r="P27">
        <v>978.25</v>
      </c>
      <c r="Q27">
        <v>984.5</v>
      </c>
      <c r="R27">
        <v>986.8</v>
      </c>
      <c r="S27">
        <v>993.18</v>
      </c>
      <c r="T27">
        <v>982.85</v>
      </c>
      <c r="U27">
        <v>987.48</v>
      </c>
      <c r="V27">
        <v>0.18</v>
      </c>
      <c r="W27">
        <v>0.18</v>
      </c>
      <c r="X27">
        <v>0.18</v>
      </c>
      <c r="Y27">
        <v>0.18</v>
      </c>
      <c r="Z27" t="s">
        <v>12</v>
      </c>
      <c r="AA27" t="s">
        <v>12</v>
      </c>
      <c r="AB27" t="s">
        <v>12</v>
      </c>
      <c r="AC27" t="s">
        <v>12</v>
      </c>
      <c r="AD27">
        <v>76.220015970000006</v>
      </c>
      <c r="AE27">
        <v>76.853580910000005</v>
      </c>
      <c r="AF27">
        <v>76.011413390000001</v>
      </c>
      <c r="AG27">
        <v>76.343644609999998</v>
      </c>
      <c r="AH27" t="s">
        <v>12</v>
      </c>
      <c r="AI27" t="s">
        <v>12</v>
      </c>
    </row>
    <row r="28" spans="1:35" x14ac:dyDescent="0.25">
      <c r="A28">
        <v>1249306200</v>
      </c>
      <c r="B28">
        <v>1.4754056799999999</v>
      </c>
      <c r="C28">
        <v>1.5020412700000001</v>
      </c>
      <c r="D28">
        <v>1.4502436700000001</v>
      </c>
      <c r="E28">
        <v>1.49666532</v>
      </c>
      <c r="F28">
        <v>1.4754056799999999</v>
      </c>
      <c r="G28">
        <v>1.5020412700000001</v>
      </c>
      <c r="H28">
        <v>1.4502436700000001</v>
      </c>
      <c r="I28">
        <v>1.49666532</v>
      </c>
      <c r="J28">
        <v>981.75</v>
      </c>
      <c r="K28">
        <v>996.5</v>
      </c>
      <c r="L28">
        <v>978</v>
      </c>
      <c r="M28">
        <v>996.25</v>
      </c>
      <c r="N28">
        <v>982.75</v>
      </c>
      <c r="O28">
        <v>1001.25</v>
      </c>
      <c r="P28">
        <v>982</v>
      </c>
      <c r="Q28">
        <v>1000.75</v>
      </c>
      <c r="R28">
        <v>990.22</v>
      </c>
      <c r="S28">
        <v>1003.61</v>
      </c>
      <c r="T28">
        <v>990.22</v>
      </c>
      <c r="U28">
        <v>1002.63</v>
      </c>
      <c r="V28">
        <v>0.18</v>
      </c>
      <c r="W28">
        <v>0.18</v>
      </c>
      <c r="X28">
        <v>0.18</v>
      </c>
      <c r="Y28">
        <v>0.18</v>
      </c>
      <c r="Z28" t="s">
        <v>12</v>
      </c>
      <c r="AA28" t="s">
        <v>12</v>
      </c>
      <c r="AB28" t="s">
        <v>12</v>
      </c>
      <c r="AC28" t="s">
        <v>12</v>
      </c>
      <c r="AD28">
        <v>77.147188319999998</v>
      </c>
      <c r="AE28">
        <v>77.672569510000002</v>
      </c>
      <c r="AF28">
        <v>76.729959989999998</v>
      </c>
      <c r="AG28">
        <v>77.603032740000003</v>
      </c>
      <c r="AH28" t="s">
        <v>12</v>
      </c>
      <c r="AI28" t="s">
        <v>12</v>
      </c>
    </row>
    <row r="29" spans="1:35" x14ac:dyDescent="0.25">
      <c r="A29">
        <v>1249392600</v>
      </c>
      <c r="B29">
        <v>1.4783654100000001</v>
      </c>
      <c r="C29">
        <v>1.5164455800000001</v>
      </c>
      <c r="D29">
        <v>1.46964512</v>
      </c>
      <c r="E29">
        <v>1.5110628500000001</v>
      </c>
      <c r="F29">
        <v>1.4783654100000001</v>
      </c>
      <c r="G29">
        <v>1.5164455800000001</v>
      </c>
      <c r="H29">
        <v>1.46964512</v>
      </c>
      <c r="I29">
        <v>1.5110628500000001</v>
      </c>
      <c r="J29">
        <v>995.5</v>
      </c>
      <c r="K29">
        <v>1000.5</v>
      </c>
      <c r="L29">
        <v>988</v>
      </c>
      <c r="M29">
        <v>1000.25</v>
      </c>
      <c r="N29">
        <v>1000.25</v>
      </c>
      <c r="O29">
        <v>1005</v>
      </c>
      <c r="P29">
        <v>992</v>
      </c>
      <c r="Q29">
        <v>1004.75</v>
      </c>
      <c r="R29">
        <v>1001.41</v>
      </c>
      <c r="S29">
        <v>1007.12</v>
      </c>
      <c r="T29">
        <v>996.68</v>
      </c>
      <c r="U29">
        <v>1005.65</v>
      </c>
      <c r="V29">
        <v>0.17</v>
      </c>
      <c r="W29">
        <v>0.17</v>
      </c>
      <c r="X29">
        <v>0.17</v>
      </c>
      <c r="Y29">
        <v>0.17</v>
      </c>
      <c r="Z29" t="s">
        <v>12</v>
      </c>
      <c r="AA29" t="s">
        <v>12</v>
      </c>
      <c r="AB29" t="s">
        <v>12</v>
      </c>
      <c r="AC29" t="s">
        <v>12</v>
      </c>
      <c r="AD29">
        <v>77.255356629999994</v>
      </c>
      <c r="AE29">
        <v>77.912085039999994</v>
      </c>
      <c r="AF29">
        <v>77.093096439999997</v>
      </c>
      <c r="AG29">
        <v>77.803916729999997</v>
      </c>
      <c r="AH29" t="s">
        <v>12</v>
      </c>
      <c r="AI29" t="s">
        <v>12</v>
      </c>
    </row>
    <row r="30" spans="1:35" x14ac:dyDescent="0.25">
      <c r="A30">
        <v>1249479000</v>
      </c>
      <c r="B30">
        <v>1.5146959</v>
      </c>
      <c r="C30">
        <v>1.5169832700000001</v>
      </c>
      <c r="D30">
        <v>1.4597971300000001</v>
      </c>
      <c r="E30">
        <v>1.5002983700000001</v>
      </c>
      <c r="F30">
        <v>1.5146959</v>
      </c>
      <c r="G30">
        <v>1.5169832700000001</v>
      </c>
      <c r="H30">
        <v>1.4597971300000001</v>
      </c>
      <c r="I30">
        <v>1.5002983700000001</v>
      </c>
      <c r="J30">
        <v>999.75</v>
      </c>
      <c r="K30">
        <v>1002</v>
      </c>
      <c r="L30">
        <v>987.25</v>
      </c>
      <c r="M30">
        <v>996.5</v>
      </c>
      <c r="N30">
        <v>1004.5</v>
      </c>
      <c r="O30">
        <v>1006.5</v>
      </c>
      <c r="P30">
        <v>991.25</v>
      </c>
      <c r="Q30">
        <v>1000.75</v>
      </c>
      <c r="R30">
        <v>1005.41</v>
      </c>
      <c r="S30">
        <v>1006.64</v>
      </c>
      <c r="T30">
        <v>994.31</v>
      </c>
      <c r="U30">
        <v>1002.72</v>
      </c>
      <c r="V30">
        <v>0.17</v>
      </c>
      <c r="W30">
        <v>0.17</v>
      </c>
      <c r="X30">
        <v>0.17</v>
      </c>
      <c r="Y30">
        <v>0.17</v>
      </c>
      <c r="Z30" t="s">
        <v>12</v>
      </c>
      <c r="AA30" t="s">
        <v>12</v>
      </c>
      <c r="AB30" t="s">
        <v>12</v>
      </c>
      <c r="AC30" t="s">
        <v>12</v>
      </c>
      <c r="AD30">
        <v>77.85800089</v>
      </c>
      <c r="AE30">
        <v>77.923674500000004</v>
      </c>
      <c r="AF30">
        <v>76.938570290000001</v>
      </c>
      <c r="AG30">
        <v>77.579853819999997</v>
      </c>
      <c r="AH30" t="s">
        <v>12</v>
      </c>
      <c r="AI30" t="s">
        <v>12</v>
      </c>
    </row>
    <row r="31" spans="1:35" x14ac:dyDescent="0.25">
      <c r="A31">
        <v>1249565400</v>
      </c>
      <c r="B31">
        <v>1.5190013099999999</v>
      </c>
      <c r="C31">
        <v>1.5235770200000001</v>
      </c>
      <c r="D31">
        <v>1.45320436</v>
      </c>
      <c r="E31">
        <v>1.4721766300000001</v>
      </c>
      <c r="F31">
        <v>1.5190013099999999</v>
      </c>
      <c r="G31">
        <v>1.5235770200000001</v>
      </c>
      <c r="H31">
        <v>1.45320436</v>
      </c>
      <c r="I31">
        <v>1.4721766300000001</v>
      </c>
      <c r="J31">
        <v>995.25</v>
      </c>
      <c r="K31">
        <v>1003.75</v>
      </c>
      <c r="L31">
        <v>985.75</v>
      </c>
      <c r="M31">
        <v>990.5</v>
      </c>
      <c r="N31">
        <v>1000.25</v>
      </c>
      <c r="O31">
        <v>1007.75</v>
      </c>
      <c r="P31">
        <v>989.75</v>
      </c>
      <c r="Q31">
        <v>995</v>
      </c>
      <c r="R31">
        <v>1004.06</v>
      </c>
      <c r="S31">
        <v>1008</v>
      </c>
      <c r="T31">
        <v>992.49</v>
      </c>
      <c r="U31">
        <v>997.08</v>
      </c>
      <c r="V31">
        <v>0.17</v>
      </c>
      <c r="W31">
        <v>0.17</v>
      </c>
      <c r="X31">
        <v>0.17</v>
      </c>
      <c r="Y31">
        <v>0.17</v>
      </c>
      <c r="Z31" t="s">
        <v>12</v>
      </c>
      <c r="AA31" t="s">
        <v>12</v>
      </c>
      <c r="AB31" t="s">
        <v>12</v>
      </c>
      <c r="AC31" t="s">
        <v>12</v>
      </c>
      <c r="AD31">
        <v>77.93526396</v>
      </c>
      <c r="AE31">
        <v>78.051158580000006</v>
      </c>
      <c r="AF31">
        <v>76.814949369999994</v>
      </c>
      <c r="AG31">
        <v>77.178085830000001</v>
      </c>
      <c r="AH31" t="s">
        <v>12</v>
      </c>
      <c r="AI31" t="s">
        <v>12</v>
      </c>
    </row>
    <row r="32" spans="1:35" x14ac:dyDescent="0.25">
      <c r="A32">
        <v>1249651800</v>
      </c>
      <c r="B32">
        <v>1.5211549799999999</v>
      </c>
      <c r="C32">
        <v>1.56797966</v>
      </c>
      <c r="D32">
        <v>1.4961276299999999</v>
      </c>
      <c r="E32">
        <v>1.5305737800000001</v>
      </c>
      <c r="F32">
        <v>1.5211549799999999</v>
      </c>
      <c r="G32">
        <v>1.56797966</v>
      </c>
      <c r="H32">
        <v>1.4961276299999999</v>
      </c>
      <c r="I32">
        <v>1.5305737800000001</v>
      </c>
      <c r="J32">
        <v>989.75</v>
      </c>
      <c r="K32">
        <v>1011.25</v>
      </c>
      <c r="L32">
        <v>984.75</v>
      </c>
      <c r="M32">
        <v>1002</v>
      </c>
      <c r="N32">
        <v>994.75</v>
      </c>
      <c r="O32">
        <v>1016</v>
      </c>
      <c r="P32">
        <v>990</v>
      </c>
      <c r="Q32">
        <v>1006.5</v>
      </c>
      <c r="R32">
        <v>999.83</v>
      </c>
      <c r="S32">
        <v>1018</v>
      </c>
      <c r="T32">
        <v>999.83</v>
      </c>
      <c r="U32">
        <v>1010.48</v>
      </c>
      <c r="V32">
        <v>0.17</v>
      </c>
      <c r="W32">
        <v>0.17</v>
      </c>
      <c r="X32">
        <v>0.17</v>
      </c>
      <c r="Y32">
        <v>0.17</v>
      </c>
      <c r="Z32" t="s">
        <v>12</v>
      </c>
      <c r="AA32" t="s">
        <v>12</v>
      </c>
      <c r="AB32" t="s">
        <v>12</v>
      </c>
      <c r="AC32" t="s">
        <v>12</v>
      </c>
      <c r="AD32">
        <v>77.989348120000002</v>
      </c>
      <c r="AE32">
        <v>78.831515629999998</v>
      </c>
      <c r="AF32">
        <v>77.564401200000006</v>
      </c>
      <c r="AG32">
        <v>78.191777369999997</v>
      </c>
      <c r="AH32" t="s">
        <v>12</v>
      </c>
      <c r="AI32" t="s">
        <v>12</v>
      </c>
    </row>
    <row r="33" spans="1:35" x14ac:dyDescent="0.25">
      <c r="A33">
        <v>1249911000</v>
      </c>
      <c r="B33">
        <v>1.51079352</v>
      </c>
      <c r="C33">
        <v>1.53205316</v>
      </c>
      <c r="D33">
        <v>1.4902072099999999</v>
      </c>
      <c r="E33">
        <v>1.5199439699999999</v>
      </c>
      <c r="F33">
        <v>1.51079352</v>
      </c>
      <c r="G33">
        <v>1.53205316</v>
      </c>
      <c r="H33">
        <v>1.4902072099999999</v>
      </c>
      <c r="I33">
        <v>1.5199439699999999</v>
      </c>
      <c r="J33">
        <v>1001</v>
      </c>
      <c r="K33">
        <v>1003</v>
      </c>
      <c r="L33">
        <v>994.25</v>
      </c>
      <c r="M33">
        <v>1003</v>
      </c>
      <c r="N33">
        <v>1005.75</v>
      </c>
      <c r="O33">
        <v>1007.75</v>
      </c>
      <c r="P33">
        <v>998.25</v>
      </c>
      <c r="Q33">
        <v>1007.5</v>
      </c>
      <c r="R33">
        <v>1008.89</v>
      </c>
      <c r="S33">
        <v>1010.12</v>
      </c>
      <c r="T33">
        <v>1000.99</v>
      </c>
      <c r="U33">
        <v>1007.1</v>
      </c>
      <c r="V33">
        <v>0.17</v>
      </c>
      <c r="W33">
        <v>0.17</v>
      </c>
      <c r="X33">
        <v>0.17</v>
      </c>
      <c r="Y33">
        <v>0.17</v>
      </c>
      <c r="Z33" t="s">
        <v>12</v>
      </c>
      <c r="AA33" t="s">
        <v>12</v>
      </c>
      <c r="AB33" t="s">
        <v>12</v>
      </c>
      <c r="AC33" t="s">
        <v>12</v>
      </c>
      <c r="AD33">
        <v>77.834829690000007</v>
      </c>
      <c r="AE33">
        <v>78.205684730000002</v>
      </c>
      <c r="AF33">
        <v>77.47168551</v>
      </c>
      <c r="AG33">
        <v>78.027987379999999</v>
      </c>
      <c r="AH33" t="s">
        <v>12</v>
      </c>
      <c r="AI33" t="s">
        <v>12</v>
      </c>
    </row>
    <row r="34" spans="1:35" x14ac:dyDescent="0.25">
      <c r="A34">
        <v>1249997400</v>
      </c>
      <c r="B34">
        <v>1.5023164099999999</v>
      </c>
      <c r="C34">
        <v>1.50406609</v>
      </c>
      <c r="D34">
        <v>1.45320436</v>
      </c>
      <c r="E34">
        <v>1.4620845</v>
      </c>
      <c r="F34">
        <v>1.5023164099999999</v>
      </c>
      <c r="G34">
        <v>1.50406609</v>
      </c>
      <c r="H34">
        <v>1.45320436</v>
      </c>
      <c r="I34">
        <v>1.4620845</v>
      </c>
      <c r="J34">
        <v>1002.25</v>
      </c>
      <c r="K34">
        <v>1006</v>
      </c>
      <c r="L34">
        <v>985.75</v>
      </c>
      <c r="M34">
        <v>988.5</v>
      </c>
      <c r="N34">
        <v>1007</v>
      </c>
      <c r="O34">
        <v>1010.75</v>
      </c>
      <c r="P34">
        <v>990</v>
      </c>
      <c r="Q34">
        <v>993</v>
      </c>
      <c r="R34">
        <v>1005.77</v>
      </c>
      <c r="S34">
        <v>1005.77</v>
      </c>
      <c r="T34">
        <v>992.4</v>
      </c>
      <c r="U34">
        <v>994.35</v>
      </c>
      <c r="V34">
        <v>0.16</v>
      </c>
      <c r="W34">
        <v>0.16</v>
      </c>
      <c r="X34">
        <v>0.16</v>
      </c>
      <c r="Y34">
        <v>0.16</v>
      </c>
      <c r="Z34" t="s">
        <v>12</v>
      </c>
      <c r="AA34" t="s">
        <v>12</v>
      </c>
      <c r="AB34" t="s">
        <v>12</v>
      </c>
      <c r="AC34" t="s">
        <v>12</v>
      </c>
      <c r="AD34">
        <v>77.680288090000005</v>
      </c>
      <c r="AE34">
        <v>77.734379970000006</v>
      </c>
      <c r="AF34">
        <v>76.845862330000003</v>
      </c>
      <c r="AG34">
        <v>77.054464909999993</v>
      </c>
      <c r="AH34" t="s">
        <v>12</v>
      </c>
      <c r="AI34" t="s">
        <v>12</v>
      </c>
    </row>
    <row r="35" spans="1:35" x14ac:dyDescent="0.25">
      <c r="A35">
        <v>1250083800</v>
      </c>
      <c r="B35">
        <v>1.4560294199999999</v>
      </c>
      <c r="C35">
        <v>1.54510598</v>
      </c>
      <c r="D35">
        <v>1.4560294199999999</v>
      </c>
      <c r="E35">
        <v>1.5129462300000001</v>
      </c>
      <c r="F35">
        <v>1.4560294199999999</v>
      </c>
      <c r="G35">
        <v>1.54510598</v>
      </c>
      <c r="H35">
        <v>1.4560294199999999</v>
      </c>
      <c r="I35">
        <v>1.5129462300000001</v>
      </c>
      <c r="J35">
        <v>987.75</v>
      </c>
      <c r="K35">
        <v>1007</v>
      </c>
      <c r="L35">
        <v>981.5</v>
      </c>
      <c r="M35">
        <v>997.75</v>
      </c>
      <c r="N35">
        <v>992.5</v>
      </c>
      <c r="O35">
        <v>1011.25</v>
      </c>
      <c r="P35">
        <v>985.75</v>
      </c>
      <c r="Q35">
        <v>1002.25</v>
      </c>
      <c r="R35">
        <v>994</v>
      </c>
      <c r="S35">
        <v>1012.78</v>
      </c>
      <c r="T35">
        <v>993.36</v>
      </c>
      <c r="U35">
        <v>1005.81</v>
      </c>
      <c r="V35">
        <v>0.15</v>
      </c>
      <c r="W35">
        <v>0.15</v>
      </c>
      <c r="X35">
        <v>0.15</v>
      </c>
      <c r="Y35">
        <v>0.15</v>
      </c>
      <c r="Z35" t="s">
        <v>12</v>
      </c>
      <c r="AA35" t="s">
        <v>12</v>
      </c>
      <c r="AB35" t="s">
        <v>12</v>
      </c>
      <c r="AC35" t="s">
        <v>12</v>
      </c>
      <c r="AD35">
        <v>76.923117680000004</v>
      </c>
      <c r="AE35">
        <v>78.468379179999999</v>
      </c>
      <c r="AF35">
        <v>76.88447841</v>
      </c>
      <c r="AG35">
        <v>77.881179810000006</v>
      </c>
      <c r="AH35" t="s">
        <v>12</v>
      </c>
      <c r="AI35" t="s">
        <v>12</v>
      </c>
    </row>
    <row r="36" spans="1:35" x14ac:dyDescent="0.25">
      <c r="A36">
        <v>1250170200</v>
      </c>
      <c r="B36">
        <v>1.5339375</v>
      </c>
      <c r="C36">
        <v>1.5486024300000001</v>
      </c>
      <c r="D36">
        <v>1.4893992199999999</v>
      </c>
      <c r="E36">
        <v>1.5471162700000001</v>
      </c>
      <c r="F36">
        <v>1.5339375</v>
      </c>
      <c r="G36">
        <v>1.5486024300000001</v>
      </c>
      <c r="H36">
        <v>1.4893992199999999</v>
      </c>
      <c r="I36">
        <v>1.5471162700000001</v>
      </c>
      <c r="J36">
        <v>999.25</v>
      </c>
      <c r="K36">
        <v>1010.5</v>
      </c>
      <c r="L36">
        <v>993.75</v>
      </c>
      <c r="M36">
        <v>1009</v>
      </c>
      <c r="N36">
        <v>1002.25</v>
      </c>
      <c r="O36">
        <v>1015.25</v>
      </c>
      <c r="P36">
        <v>998</v>
      </c>
      <c r="Q36">
        <v>1013.5</v>
      </c>
      <c r="R36">
        <v>1005.86</v>
      </c>
      <c r="S36">
        <v>1012.78</v>
      </c>
      <c r="T36">
        <v>1001.02</v>
      </c>
      <c r="U36">
        <v>1012.73</v>
      </c>
      <c r="V36">
        <v>0.15</v>
      </c>
      <c r="W36">
        <v>0.15</v>
      </c>
      <c r="X36">
        <v>0.15</v>
      </c>
      <c r="Y36">
        <v>0.15</v>
      </c>
      <c r="Z36" t="s">
        <v>12</v>
      </c>
      <c r="AA36" t="s">
        <v>12</v>
      </c>
      <c r="AB36" t="s">
        <v>12</v>
      </c>
      <c r="AC36" t="s">
        <v>12</v>
      </c>
      <c r="AD36">
        <v>78.236582229999996</v>
      </c>
      <c r="AE36">
        <v>78.507010719999997</v>
      </c>
      <c r="AF36">
        <v>77.463951480000006</v>
      </c>
      <c r="AG36">
        <v>78.476113220000002</v>
      </c>
      <c r="AH36" t="s">
        <v>12</v>
      </c>
      <c r="AI36" t="s">
        <v>12</v>
      </c>
    </row>
    <row r="37" spans="1:35" x14ac:dyDescent="0.25">
      <c r="A37">
        <v>1250256600</v>
      </c>
      <c r="B37">
        <v>1.54833504</v>
      </c>
      <c r="C37">
        <v>1.54833504</v>
      </c>
      <c r="D37">
        <v>1.4611428099999999</v>
      </c>
      <c r="E37">
        <v>1.5101211699999999</v>
      </c>
      <c r="F37">
        <v>1.54833504</v>
      </c>
      <c r="G37">
        <v>1.54833504</v>
      </c>
      <c r="H37">
        <v>1.4611428099999999</v>
      </c>
      <c r="I37">
        <v>1.5101211699999999</v>
      </c>
      <c r="J37">
        <v>1008.5</v>
      </c>
      <c r="K37">
        <v>1010.75</v>
      </c>
      <c r="L37">
        <v>988</v>
      </c>
      <c r="M37">
        <v>1001.25</v>
      </c>
      <c r="N37">
        <v>1013</v>
      </c>
      <c r="O37">
        <v>1015.75</v>
      </c>
      <c r="P37">
        <v>992.25</v>
      </c>
      <c r="Q37">
        <v>1005.75</v>
      </c>
      <c r="R37">
        <v>1012.23</v>
      </c>
      <c r="S37">
        <v>1012.6</v>
      </c>
      <c r="T37">
        <v>994.6</v>
      </c>
      <c r="U37">
        <v>1004.09</v>
      </c>
      <c r="V37">
        <v>0.15</v>
      </c>
      <c r="W37">
        <v>0.15</v>
      </c>
      <c r="X37">
        <v>0.15</v>
      </c>
      <c r="Y37">
        <v>0.15</v>
      </c>
      <c r="Z37" t="s">
        <v>12</v>
      </c>
      <c r="AA37" t="s">
        <v>12</v>
      </c>
      <c r="AB37" t="s">
        <v>12</v>
      </c>
      <c r="AC37" t="s">
        <v>12</v>
      </c>
      <c r="AD37">
        <v>78.437473949999998</v>
      </c>
      <c r="AE37">
        <v>78.499292139999994</v>
      </c>
      <c r="AF37">
        <v>77.031285980000007</v>
      </c>
      <c r="AG37">
        <v>77.873445779999997</v>
      </c>
      <c r="AH37" t="s">
        <v>12</v>
      </c>
      <c r="AI37" t="s">
        <v>12</v>
      </c>
    </row>
    <row r="38" spans="1:35" x14ac:dyDescent="0.25">
      <c r="A38">
        <v>1250515800</v>
      </c>
      <c r="B38">
        <v>1.4237359700000001</v>
      </c>
      <c r="C38">
        <v>1.4266966599999999</v>
      </c>
      <c r="D38">
        <v>1.39103949</v>
      </c>
      <c r="E38">
        <v>1.39790159</v>
      </c>
      <c r="F38">
        <v>1.4237359700000001</v>
      </c>
      <c r="G38">
        <v>1.4266966599999999</v>
      </c>
      <c r="H38">
        <v>1.39103949</v>
      </c>
      <c r="I38">
        <v>1.39790159</v>
      </c>
      <c r="J38">
        <v>1001.25</v>
      </c>
      <c r="K38">
        <v>1001.25</v>
      </c>
      <c r="L38">
        <v>971.25</v>
      </c>
      <c r="M38">
        <v>973.75</v>
      </c>
      <c r="N38">
        <v>1004.25</v>
      </c>
      <c r="O38">
        <v>1004.25</v>
      </c>
      <c r="P38">
        <v>975.5</v>
      </c>
      <c r="Q38">
        <v>978.25</v>
      </c>
      <c r="R38">
        <v>998.18</v>
      </c>
      <c r="S38">
        <v>998.18</v>
      </c>
      <c r="T38">
        <v>978.51</v>
      </c>
      <c r="U38">
        <v>979.73</v>
      </c>
      <c r="V38">
        <v>0.17</v>
      </c>
      <c r="W38">
        <v>0.17</v>
      </c>
      <c r="X38">
        <v>0.17</v>
      </c>
      <c r="Y38">
        <v>0.17</v>
      </c>
      <c r="Z38" t="s">
        <v>12</v>
      </c>
      <c r="AA38" t="s">
        <v>12</v>
      </c>
      <c r="AB38" t="s">
        <v>12</v>
      </c>
      <c r="AC38" t="s">
        <v>12</v>
      </c>
      <c r="AD38">
        <v>76.374557569999993</v>
      </c>
      <c r="AE38">
        <v>76.451812919999995</v>
      </c>
      <c r="AF38">
        <v>75.806673970000006</v>
      </c>
      <c r="AG38">
        <v>75.957329240000007</v>
      </c>
      <c r="AH38" t="s">
        <v>12</v>
      </c>
      <c r="AI38" t="s">
        <v>12</v>
      </c>
    </row>
    <row r="39" spans="1:35" x14ac:dyDescent="0.25">
      <c r="A39">
        <v>1250602200</v>
      </c>
      <c r="B39">
        <v>1.4102801199999999</v>
      </c>
      <c r="C39">
        <v>1.4467443099999999</v>
      </c>
      <c r="D39">
        <v>1.4012653100000001</v>
      </c>
      <c r="E39">
        <v>1.4362501299999999</v>
      </c>
      <c r="F39">
        <v>1.4102801199999999</v>
      </c>
      <c r="G39">
        <v>1.4467443099999999</v>
      </c>
      <c r="H39">
        <v>1.4012653100000001</v>
      </c>
      <c r="I39">
        <v>1.4362501299999999</v>
      </c>
      <c r="J39">
        <v>973.25</v>
      </c>
      <c r="K39">
        <v>985.25</v>
      </c>
      <c r="L39">
        <v>972</v>
      </c>
      <c r="M39">
        <v>985</v>
      </c>
      <c r="N39">
        <v>978.25</v>
      </c>
      <c r="O39">
        <v>990</v>
      </c>
      <c r="P39">
        <v>976.25</v>
      </c>
      <c r="Q39">
        <v>989.5</v>
      </c>
      <c r="R39">
        <v>980.62</v>
      </c>
      <c r="S39">
        <v>991.2</v>
      </c>
      <c r="T39">
        <v>980.62</v>
      </c>
      <c r="U39">
        <v>989.67</v>
      </c>
      <c r="V39">
        <v>0.17</v>
      </c>
      <c r="W39">
        <v>0.17</v>
      </c>
      <c r="X39">
        <v>0.17</v>
      </c>
      <c r="Y39">
        <v>0.17</v>
      </c>
      <c r="Z39" t="s">
        <v>12</v>
      </c>
      <c r="AA39" t="s">
        <v>12</v>
      </c>
      <c r="AB39" t="s">
        <v>12</v>
      </c>
      <c r="AC39" t="s">
        <v>12</v>
      </c>
      <c r="AD39">
        <v>76.127307999999999</v>
      </c>
      <c r="AE39">
        <v>76.830401989999999</v>
      </c>
      <c r="AF39">
        <v>75.988242189999994</v>
      </c>
      <c r="AG39">
        <v>76.559981219999997</v>
      </c>
      <c r="AH39" t="s">
        <v>12</v>
      </c>
      <c r="AI39" t="s">
        <v>12</v>
      </c>
    </row>
    <row r="40" spans="1:35" x14ac:dyDescent="0.25">
      <c r="A40">
        <v>1250688600</v>
      </c>
      <c r="B40">
        <v>1.39790159</v>
      </c>
      <c r="C40">
        <v>1.48401746</v>
      </c>
      <c r="D40">
        <v>1.3957488899999999</v>
      </c>
      <c r="E40">
        <v>1.46921594</v>
      </c>
      <c r="F40">
        <v>1.39790159</v>
      </c>
      <c r="G40">
        <v>1.48401746</v>
      </c>
      <c r="H40">
        <v>1.3957488899999999</v>
      </c>
      <c r="I40">
        <v>1.46921594</v>
      </c>
      <c r="J40">
        <v>983.75</v>
      </c>
      <c r="K40">
        <v>994</v>
      </c>
      <c r="L40">
        <v>972.5</v>
      </c>
      <c r="M40">
        <v>992.5</v>
      </c>
      <c r="N40">
        <v>989.5</v>
      </c>
      <c r="O40">
        <v>998.75</v>
      </c>
      <c r="P40">
        <v>976.75</v>
      </c>
      <c r="Q40">
        <v>997</v>
      </c>
      <c r="R40">
        <v>986.88</v>
      </c>
      <c r="S40">
        <v>999.61</v>
      </c>
      <c r="T40">
        <v>980.62</v>
      </c>
      <c r="U40">
        <v>996.46</v>
      </c>
      <c r="V40">
        <v>0.17</v>
      </c>
      <c r="W40">
        <v>0.17</v>
      </c>
      <c r="X40">
        <v>0.17</v>
      </c>
      <c r="Y40">
        <v>0.17</v>
      </c>
      <c r="Z40" t="s">
        <v>12</v>
      </c>
      <c r="AA40" t="s">
        <v>12</v>
      </c>
      <c r="AB40" t="s">
        <v>12</v>
      </c>
      <c r="AC40" t="s">
        <v>12</v>
      </c>
      <c r="AD40">
        <v>75.957329240000007</v>
      </c>
      <c r="AE40">
        <v>77.494864430000007</v>
      </c>
      <c r="AF40">
        <v>75.880073890000006</v>
      </c>
      <c r="AG40">
        <v>77.232177699999994</v>
      </c>
      <c r="AH40" t="s">
        <v>12</v>
      </c>
      <c r="AI40" t="s">
        <v>12</v>
      </c>
    </row>
    <row r="41" spans="1:35" x14ac:dyDescent="0.25">
      <c r="A41">
        <v>1250775000</v>
      </c>
      <c r="B41">
        <v>1.4728489899999999</v>
      </c>
      <c r="C41">
        <v>1.52519106</v>
      </c>
      <c r="D41">
        <v>1.46665924</v>
      </c>
      <c r="E41">
        <v>1.5172526</v>
      </c>
      <c r="F41">
        <v>1.4728489899999999</v>
      </c>
      <c r="G41">
        <v>1.52519106</v>
      </c>
      <c r="H41">
        <v>1.46665924</v>
      </c>
      <c r="I41">
        <v>1.5172526</v>
      </c>
      <c r="J41">
        <v>992</v>
      </c>
      <c r="K41">
        <v>1003.25</v>
      </c>
      <c r="L41">
        <v>990</v>
      </c>
      <c r="M41">
        <v>1000</v>
      </c>
      <c r="N41">
        <v>996.75</v>
      </c>
      <c r="O41">
        <v>1007.75</v>
      </c>
      <c r="P41">
        <v>994.25</v>
      </c>
      <c r="Q41">
        <v>1004.75</v>
      </c>
      <c r="R41">
        <v>996.41</v>
      </c>
      <c r="S41">
        <v>1008.92</v>
      </c>
      <c r="T41">
        <v>996.39</v>
      </c>
      <c r="U41">
        <v>1007.37</v>
      </c>
      <c r="V41">
        <v>0.17</v>
      </c>
      <c r="W41">
        <v>0.17</v>
      </c>
      <c r="X41">
        <v>0.17</v>
      </c>
      <c r="Y41">
        <v>0.17</v>
      </c>
      <c r="Z41" t="s">
        <v>12</v>
      </c>
      <c r="AA41" t="s">
        <v>12</v>
      </c>
      <c r="AB41" t="s">
        <v>12</v>
      </c>
      <c r="AC41" t="s">
        <v>12</v>
      </c>
      <c r="AD41">
        <v>77.332611979999996</v>
      </c>
      <c r="AE41">
        <v>78.205684730000002</v>
      </c>
      <c r="AF41">
        <v>77.162633209999996</v>
      </c>
      <c r="AG41">
        <v>78.027987379999999</v>
      </c>
      <c r="AH41" t="s">
        <v>12</v>
      </c>
      <c r="AI41" t="s">
        <v>12</v>
      </c>
    </row>
    <row r="42" spans="1:35" x14ac:dyDescent="0.25">
      <c r="A42">
        <v>1250861400</v>
      </c>
      <c r="B42">
        <v>1.55264044</v>
      </c>
      <c r="C42">
        <v>1.6120577599999999</v>
      </c>
      <c r="D42">
        <v>1.5442970199999999</v>
      </c>
      <c r="E42">
        <v>1.6020227899999999</v>
      </c>
      <c r="F42">
        <v>1.55264044</v>
      </c>
      <c r="G42">
        <v>1.6120577599999999</v>
      </c>
      <c r="H42">
        <v>1.5442970199999999</v>
      </c>
      <c r="I42">
        <v>1.6020227899999999</v>
      </c>
      <c r="J42">
        <v>1000</v>
      </c>
      <c r="K42">
        <v>1022</v>
      </c>
      <c r="L42">
        <v>992.25</v>
      </c>
      <c r="M42">
        <v>1020.5</v>
      </c>
      <c r="N42">
        <v>1004.5</v>
      </c>
      <c r="O42">
        <v>1027</v>
      </c>
      <c r="P42">
        <v>996.5</v>
      </c>
      <c r="Q42">
        <v>1025.25</v>
      </c>
      <c r="R42">
        <v>1009.06</v>
      </c>
      <c r="S42">
        <v>1027.5899999999999</v>
      </c>
      <c r="T42">
        <v>1009.06</v>
      </c>
      <c r="U42">
        <v>1026.1300000000001</v>
      </c>
      <c r="V42">
        <v>0.16</v>
      </c>
      <c r="W42">
        <v>0.16</v>
      </c>
      <c r="X42">
        <v>0.16</v>
      </c>
      <c r="Y42">
        <v>0.16</v>
      </c>
      <c r="Z42" t="s">
        <v>12</v>
      </c>
      <c r="AA42" t="s">
        <v>12</v>
      </c>
      <c r="AB42" t="s">
        <v>12</v>
      </c>
      <c r="AC42" t="s">
        <v>12</v>
      </c>
      <c r="AD42">
        <v>78.669270900000001</v>
      </c>
      <c r="AE42">
        <v>79.681409459999998</v>
      </c>
      <c r="AF42">
        <v>78.514737030000006</v>
      </c>
      <c r="AG42">
        <v>79.557788540000004</v>
      </c>
      <c r="AH42" t="s">
        <v>12</v>
      </c>
      <c r="AI42" t="s">
        <v>12</v>
      </c>
    </row>
    <row r="43" spans="1:35" x14ac:dyDescent="0.25">
      <c r="A43">
        <v>1251120600</v>
      </c>
      <c r="B43">
        <v>1.62341709</v>
      </c>
      <c r="C43">
        <v>1.6501941200000001</v>
      </c>
      <c r="D43">
        <v>1.58722126</v>
      </c>
      <c r="E43">
        <v>1.6017534600000001</v>
      </c>
      <c r="F43">
        <v>1.62341709</v>
      </c>
      <c r="G43">
        <v>1.6501941200000001</v>
      </c>
      <c r="H43">
        <v>1.58722126</v>
      </c>
      <c r="I43">
        <v>1.6017534600000001</v>
      </c>
      <c r="J43">
        <v>1020.5</v>
      </c>
      <c r="K43">
        <v>1030.25</v>
      </c>
      <c r="L43">
        <v>1017</v>
      </c>
      <c r="M43">
        <v>1020</v>
      </c>
      <c r="N43">
        <v>1025</v>
      </c>
      <c r="O43">
        <v>1035</v>
      </c>
      <c r="P43">
        <v>1021.25</v>
      </c>
      <c r="Q43">
        <v>1024.5</v>
      </c>
      <c r="R43">
        <v>1026.5899999999999</v>
      </c>
      <c r="S43">
        <v>1035.82</v>
      </c>
      <c r="T43">
        <v>1022.48</v>
      </c>
      <c r="U43">
        <v>1025.57</v>
      </c>
      <c r="V43">
        <v>0.16</v>
      </c>
      <c r="W43">
        <v>0.16</v>
      </c>
      <c r="X43">
        <v>0.16</v>
      </c>
      <c r="Y43">
        <v>0.16</v>
      </c>
      <c r="Z43" t="s">
        <v>12</v>
      </c>
      <c r="AA43" t="s">
        <v>12</v>
      </c>
      <c r="AB43" t="s">
        <v>12</v>
      </c>
      <c r="AC43" t="s">
        <v>12</v>
      </c>
      <c r="AD43">
        <v>79.88229346</v>
      </c>
      <c r="AE43">
        <v>80.314966679999998</v>
      </c>
      <c r="AF43">
        <v>79.264188860000004</v>
      </c>
      <c r="AG43">
        <v>79.550069960000002</v>
      </c>
      <c r="AH43" t="s">
        <v>12</v>
      </c>
      <c r="AI43" t="s">
        <v>12</v>
      </c>
    </row>
    <row r="44" spans="1:35" x14ac:dyDescent="0.25">
      <c r="A44">
        <v>1251207000</v>
      </c>
      <c r="B44">
        <v>1.6238210900000001</v>
      </c>
      <c r="C44">
        <v>1.65961293</v>
      </c>
      <c r="D44">
        <v>1.6035031399999999</v>
      </c>
      <c r="E44">
        <v>1.61238328</v>
      </c>
      <c r="F44">
        <v>1.6238210900000001</v>
      </c>
      <c r="G44">
        <v>1.65961293</v>
      </c>
      <c r="H44">
        <v>1.6035031399999999</v>
      </c>
      <c r="I44">
        <v>1.61238328</v>
      </c>
      <c r="J44">
        <v>1019.75</v>
      </c>
      <c r="K44">
        <v>1034</v>
      </c>
      <c r="L44">
        <v>1014</v>
      </c>
      <c r="M44">
        <v>1021.5</v>
      </c>
      <c r="N44">
        <v>1024.25</v>
      </c>
      <c r="O44">
        <v>1038</v>
      </c>
      <c r="P44">
        <v>1018.25</v>
      </c>
      <c r="Q44">
        <v>1026</v>
      </c>
      <c r="R44">
        <v>1026.6300000000001</v>
      </c>
      <c r="S44">
        <v>1037.75</v>
      </c>
      <c r="T44">
        <v>1026.21</v>
      </c>
      <c r="U44">
        <v>1028</v>
      </c>
      <c r="V44">
        <v>0.15</v>
      </c>
      <c r="W44">
        <v>0.15</v>
      </c>
      <c r="X44">
        <v>0.15</v>
      </c>
      <c r="Y44">
        <v>0.15</v>
      </c>
      <c r="Z44" t="s">
        <v>12</v>
      </c>
      <c r="AA44" t="s">
        <v>12</v>
      </c>
      <c r="AB44" t="s">
        <v>12</v>
      </c>
      <c r="AC44" t="s">
        <v>12</v>
      </c>
      <c r="AD44">
        <v>79.866840839999995</v>
      </c>
      <c r="AE44">
        <v>80.554474490000004</v>
      </c>
      <c r="AF44">
        <v>79.534609619999998</v>
      </c>
      <c r="AG44">
        <v>79.704588380000004</v>
      </c>
      <c r="AH44" t="s">
        <v>12</v>
      </c>
      <c r="AI44" t="s">
        <v>12</v>
      </c>
    </row>
    <row r="45" spans="1:35" x14ac:dyDescent="0.25">
      <c r="A45">
        <v>1251293400</v>
      </c>
      <c r="B45">
        <v>1.59838974</v>
      </c>
      <c r="C45">
        <v>1.63606495</v>
      </c>
      <c r="D45">
        <v>1.58345355</v>
      </c>
      <c r="E45">
        <v>1.61198025</v>
      </c>
      <c r="F45">
        <v>1.59838974</v>
      </c>
      <c r="G45">
        <v>1.63606495</v>
      </c>
      <c r="H45">
        <v>1.58345355</v>
      </c>
      <c r="I45">
        <v>1.61198025</v>
      </c>
      <c r="J45">
        <v>1021.5</v>
      </c>
      <c r="K45">
        <v>1027</v>
      </c>
      <c r="L45">
        <v>1015.75</v>
      </c>
      <c r="M45">
        <v>1022.25</v>
      </c>
      <c r="N45">
        <v>1025.75</v>
      </c>
      <c r="O45">
        <v>1032</v>
      </c>
      <c r="P45">
        <v>1020.25</v>
      </c>
      <c r="Q45">
        <v>1026.75</v>
      </c>
      <c r="R45">
        <v>1027.3499999999999</v>
      </c>
      <c r="S45">
        <v>1032.47</v>
      </c>
      <c r="T45">
        <v>1021.57</v>
      </c>
      <c r="U45">
        <v>1028.1199999999999</v>
      </c>
      <c r="V45">
        <v>0.15</v>
      </c>
      <c r="W45">
        <v>0.15</v>
      </c>
      <c r="X45">
        <v>0.15</v>
      </c>
      <c r="Y45">
        <v>0.15</v>
      </c>
      <c r="Z45" t="s">
        <v>12</v>
      </c>
      <c r="AA45" t="s">
        <v>12</v>
      </c>
      <c r="AB45" t="s">
        <v>12</v>
      </c>
      <c r="AC45" t="s">
        <v>12</v>
      </c>
      <c r="AD45">
        <v>79.457346540000003</v>
      </c>
      <c r="AE45">
        <v>80.075451150000006</v>
      </c>
      <c r="AF45">
        <v>79.186933510000003</v>
      </c>
      <c r="AG45">
        <v>79.712314689999999</v>
      </c>
      <c r="AH45" t="s">
        <v>12</v>
      </c>
      <c r="AI45" t="s">
        <v>12</v>
      </c>
    </row>
    <row r="46" spans="1:35" x14ac:dyDescent="0.25">
      <c r="A46">
        <v>1251379800</v>
      </c>
      <c r="B46">
        <v>1.6088849000000001</v>
      </c>
      <c r="C46">
        <v>1.6396980000000001</v>
      </c>
      <c r="D46">
        <v>1.55721518</v>
      </c>
      <c r="E46">
        <v>1.6269154800000001</v>
      </c>
      <c r="F46">
        <v>1.6088849000000001</v>
      </c>
      <c r="G46">
        <v>1.6396980000000001</v>
      </c>
      <c r="H46">
        <v>1.55721518</v>
      </c>
      <c r="I46">
        <v>1.6269154800000001</v>
      </c>
      <c r="J46">
        <v>1021.25</v>
      </c>
      <c r="K46">
        <v>1028.25</v>
      </c>
      <c r="L46">
        <v>1010.5</v>
      </c>
      <c r="M46">
        <v>1024.75</v>
      </c>
      <c r="N46">
        <v>1026.25</v>
      </c>
      <c r="O46">
        <v>1032.75</v>
      </c>
      <c r="P46">
        <v>1014.75</v>
      </c>
      <c r="Q46">
        <v>1029.25</v>
      </c>
      <c r="R46">
        <v>1027.81</v>
      </c>
      <c r="S46">
        <v>1033.33</v>
      </c>
      <c r="T46">
        <v>1016.2</v>
      </c>
      <c r="U46">
        <v>1030.98</v>
      </c>
      <c r="V46">
        <v>0.14000000000000001</v>
      </c>
      <c r="W46">
        <v>0.14000000000000001</v>
      </c>
      <c r="X46">
        <v>0.14000000000000001</v>
      </c>
      <c r="Y46">
        <v>0.14000000000000001</v>
      </c>
      <c r="Z46" t="s">
        <v>12</v>
      </c>
      <c r="AA46" t="s">
        <v>12</v>
      </c>
      <c r="AB46" t="s">
        <v>12</v>
      </c>
      <c r="AC46" t="s">
        <v>12</v>
      </c>
      <c r="AD46">
        <v>79.665956850000001</v>
      </c>
      <c r="AE46">
        <v>80.137261609999996</v>
      </c>
      <c r="AF46">
        <v>78.761978869999993</v>
      </c>
      <c r="AG46">
        <v>79.890012040000002</v>
      </c>
      <c r="AH46" t="s">
        <v>12</v>
      </c>
      <c r="AI46" t="s">
        <v>12</v>
      </c>
    </row>
    <row r="47" spans="1:35" x14ac:dyDescent="0.25">
      <c r="A47">
        <v>1251466200</v>
      </c>
      <c r="B47">
        <v>1.664053</v>
      </c>
      <c r="C47">
        <v>1.66930106</v>
      </c>
      <c r="D47">
        <v>1.5903166200000001</v>
      </c>
      <c r="E47">
        <v>1.62112973</v>
      </c>
      <c r="F47">
        <v>1.664053</v>
      </c>
      <c r="G47">
        <v>1.66930106</v>
      </c>
      <c r="H47">
        <v>1.5903166200000001</v>
      </c>
      <c r="I47">
        <v>1.62112973</v>
      </c>
      <c r="J47">
        <v>1024.75</v>
      </c>
      <c r="K47">
        <v>1034.25</v>
      </c>
      <c r="L47">
        <v>1018</v>
      </c>
      <c r="M47">
        <v>1023</v>
      </c>
      <c r="N47">
        <v>1029.25</v>
      </c>
      <c r="O47">
        <v>1038.75</v>
      </c>
      <c r="P47">
        <v>1022</v>
      </c>
      <c r="Q47">
        <v>1027.5</v>
      </c>
      <c r="R47">
        <v>1031.6199999999999</v>
      </c>
      <c r="S47">
        <v>1039.47</v>
      </c>
      <c r="T47">
        <v>1023.13</v>
      </c>
      <c r="U47">
        <v>1028.93</v>
      </c>
      <c r="V47">
        <v>0.14000000000000001</v>
      </c>
      <c r="W47">
        <v>0.14000000000000001</v>
      </c>
      <c r="X47">
        <v>0.14000000000000001</v>
      </c>
      <c r="Y47">
        <v>0.14000000000000001</v>
      </c>
      <c r="Z47" t="s">
        <v>12</v>
      </c>
      <c r="AA47" t="s">
        <v>12</v>
      </c>
      <c r="AB47" t="s">
        <v>12</v>
      </c>
      <c r="AC47" t="s">
        <v>12</v>
      </c>
      <c r="AD47">
        <v>80.531303289999997</v>
      </c>
      <c r="AE47">
        <v>80.624026709999995</v>
      </c>
      <c r="AF47">
        <v>79.325999319999994</v>
      </c>
      <c r="AG47">
        <v>79.874567150000004</v>
      </c>
      <c r="AH47" t="s">
        <v>12</v>
      </c>
      <c r="AI47" t="s">
        <v>12</v>
      </c>
    </row>
    <row r="48" spans="1:35" x14ac:dyDescent="0.25">
      <c r="A48">
        <v>1251725400</v>
      </c>
      <c r="B48">
        <v>1.5749774000000001</v>
      </c>
      <c r="C48">
        <v>1.5843962</v>
      </c>
      <c r="D48">
        <v>1.55075707</v>
      </c>
      <c r="E48">
        <v>1.5813008500000001</v>
      </c>
      <c r="F48">
        <v>1.5749774000000001</v>
      </c>
      <c r="G48">
        <v>1.5843962</v>
      </c>
      <c r="H48">
        <v>1.55075707</v>
      </c>
      <c r="I48">
        <v>1.5813008500000001</v>
      </c>
      <c r="J48">
        <v>1022</v>
      </c>
      <c r="K48">
        <v>1026</v>
      </c>
      <c r="L48">
        <v>1009</v>
      </c>
      <c r="M48">
        <v>1015.25</v>
      </c>
      <c r="N48">
        <v>1026.5</v>
      </c>
      <c r="O48">
        <v>1031</v>
      </c>
      <c r="P48">
        <v>1013.25</v>
      </c>
      <c r="Q48">
        <v>1019.75</v>
      </c>
      <c r="R48">
        <v>1025.21</v>
      </c>
      <c r="S48">
        <v>1025.21</v>
      </c>
      <c r="T48">
        <v>1014.62</v>
      </c>
      <c r="U48">
        <v>1020.62</v>
      </c>
      <c r="V48">
        <v>0.15</v>
      </c>
      <c r="W48">
        <v>0.15</v>
      </c>
      <c r="X48">
        <v>0.15</v>
      </c>
      <c r="Y48">
        <v>0.15</v>
      </c>
      <c r="Z48" t="s">
        <v>12</v>
      </c>
      <c r="AA48" t="s">
        <v>12</v>
      </c>
      <c r="AB48" t="s">
        <v>12</v>
      </c>
      <c r="AC48" t="s">
        <v>12</v>
      </c>
      <c r="AD48">
        <v>79.094210090000004</v>
      </c>
      <c r="AE48">
        <v>79.256462549999995</v>
      </c>
      <c r="AF48">
        <v>78.646076530000002</v>
      </c>
      <c r="AG48">
        <v>79.163754580000003</v>
      </c>
      <c r="AH48" t="s">
        <v>12</v>
      </c>
      <c r="AI48" t="s">
        <v>12</v>
      </c>
    </row>
    <row r="49" spans="1:35" x14ac:dyDescent="0.25">
      <c r="A49">
        <v>1251811800</v>
      </c>
      <c r="B49">
        <v>1.5578885</v>
      </c>
      <c r="C49">
        <v>1.6146706500000001</v>
      </c>
      <c r="D49">
        <v>1.46612155</v>
      </c>
      <c r="E49">
        <v>1.47325298</v>
      </c>
      <c r="F49">
        <v>1.5578885</v>
      </c>
      <c r="G49">
        <v>1.6146706500000001</v>
      </c>
      <c r="H49">
        <v>1.46612155</v>
      </c>
      <c r="I49">
        <v>1.47325298</v>
      </c>
      <c r="J49">
        <v>1015.75</v>
      </c>
      <c r="K49">
        <v>1023</v>
      </c>
      <c r="L49">
        <v>991</v>
      </c>
      <c r="M49">
        <v>992</v>
      </c>
      <c r="N49">
        <v>1021</v>
      </c>
      <c r="O49">
        <v>1027.75</v>
      </c>
      <c r="P49">
        <v>995.25</v>
      </c>
      <c r="Q49">
        <v>996.5</v>
      </c>
      <c r="R49">
        <v>1019.52</v>
      </c>
      <c r="S49">
        <v>1028.45</v>
      </c>
      <c r="T49">
        <v>996.28</v>
      </c>
      <c r="U49">
        <v>998.04</v>
      </c>
      <c r="V49">
        <v>0.15</v>
      </c>
      <c r="W49">
        <v>0.15</v>
      </c>
      <c r="X49">
        <v>0.15</v>
      </c>
      <c r="Y49">
        <v>0.15</v>
      </c>
      <c r="Z49" t="s">
        <v>12</v>
      </c>
      <c r="AA49" t="s">
        <v>12</v>
      </c>
      <c r="AB49" t="s">
        <v>12</v>
      </c>
      <c r="AC49" t="s">
        <v>12</v>
      </c>
      <c r="AD49">
        <v>78.769705169999995</v>
      </c>
      <c r="AE49">
        <v>79.766406570000001</v>
      </c>
      <c r="AF49">
        <v>77.255356629999994</v>
      </c>
      <c r="AG49">
        <v>77.417601360000006</v>
      </c>
      <c r="AH49" t="s">
        <v>12</v>
      </c>
      <c r="AI49" t="s">
        <v>12</v>
      </c>
    </row>
    <row r="50" spans="1:35" x14ac:dyDescent="0.25">
      <c r="A50">
        <v>1251898200</v>
      </c>
      <c r="B50">
        <v>1.45670177</v>
      </c>
      <c r="C50">
        <v>1.48536315</v>
      </c>
      <c r="D50">
        <v>1.4471492800000001</v>
      </c>
      <c r="E50">
        <v>1.45925847</v>
      </c>
      <c r="F50">
        <v>1.45670177</v>
      </c>
      <c r="G50">
        <v>1.48536315</v>
      </c>
      <c r="H50">
        <v>1.4471492800000001</v>
      </c>
      <c r="I50">
        <v>1.45925847</v>
      </c>
      <c r="J50">
        <v>992.25</v>
      </c>
      <c r="K50">
        <v>996</v>
      </c>
      <c r="L50">
        <v>986.5</v>
      </c>
      <c r="M50">
        <v>989.75</v>
      </c>
      <c r="N50">
        <v>996.25</v>
      </c>
      <c r="O50">
        <v>1001</v>
      </c>
      <c r="P50">
        <v>991</v>
      </c>
      <c r="Q50">
        <v>994.25</v>
      </c>
      <c r="R50">
        <v>996.07</v>
      </c>
      <c r="S50">
        <v>1000.34</v>
      </c>
      <c r="T50">
        <v>991.97</v>
      </c>
      <c r="U50">
        <v>994.75</v>
      </c>
      <c r="V50">
        <v>0.16</v>
      </c>
      <c r="W50">
        <v>0.16</v>
      </c>
      <c r="X50">
        <v>0.16</v>
      </c>
      <c r="Y50">
        <v>0.16</v>
      </c>
      <c r="Z50" t="s">
        <v>12</v>
      </c>
      <c r="AA50" t="s">
        <v>12</v>
      </c>
      <c r="AB50" t="s">
        <v>12</v>
      </c>
      <c r="AC50" t="s">
        <v>12</v>
      </c>
      <c r="AD50">
        <v>77.093096439999997</v>
      </c>
      <c r="AE50">
        <v>77.603032740000003</v>
      </c>
      <c r="AF50">
        <v>76.930851709999999</v>
      </c>
      <c r="AG50">
        <v>77.124009400000006</v>
      </c>
      <c r="AH50" t="s">
        <v>12</v>
      </c>
      <c r="AI50" t="s">
        <v>12</v>
      </c>
    </row>
    <row r="51" spans="1:35" x14ac:dyDescent="0.25">
      <c r="A51">
        <v>1251984600</v>
      </c>
      <c r="B51">
        <v>1.48307481</v>
      </c>
      <c r="C51">
        <v>1.49949135</v>
      </c>
      <c r="D51">
        <v>1.4488979799999999</v>
      </c>
      <c r="E51">
        <v>1.4915528899999999</v>
      </c>
      <c r="F51">
        <v>1.48307481</v>
      </c>
      <c r="G51">
        <v>1.49949135</v>
      </c>
      <c r="H51">
        <v>1.4488979799999999</v>
      </c>
      <c r="I51">
        <v>1.4915528899999999</v>
      </c>
      <c r="J51">
        <v>989.75</v>
      </c>
      <c r="K51">
        <v>999.25</v>
      </c>
      <c r="L51">
        <v>987</v>
      </c>
      <c r="M51">
        <v>997.25</v>
      </c>
      <c r="N51">
        <v>994</v>
      </c>
      <c r="O51">
        <v>1004.25</v>
      </c>
      <c r="P51">
        <v>991.25</v>
      </c>
      <c r="Q51">
        <v>1001.75</v>
      </c>
      <c r="R51">
        <v>996.12</v>
      </c>
      <c r="S51">
        <v>1003.43</v>
      </c>
      <c r="T51">
        <v>992.25</v>
      </c>
      <c r="U51">
        <v>1003.24</v>
      </c>
      <c r="V51">
        <v>0.15</v>
      </c>
      <c r="W51">
        <v>0.15</v>
      </c>
      <c r="X51">
        <v>0.15</v>
      </c>
      <c r="Y51">
        <v>0.15</v>
      </c>
      <c r="Z51" t="s">
        <v>12</v>
      </c>
      <c r="AA51" t="s">
        <v>12</v>
      </c>
      <c r="AB51" t="s">
        <v>12</v>
      </c>
      <c r="AC51" t="s">
        <v>12</v>
      </c>
      <c r="AD51">
        <v>77.572119779999994</v>
      </c>
      <c r="AE51">
        <v>77.85800089</v>
      </c>
      <c r="AF51">
        <v>76.946296599999997</v>
      </c>
      <c r="AG51">
        <v>77.765277470000001</v>
      </c>
      <c r="AH51" t="s">
        <v>12</v>
      </c>
      <c r="AI51" t="s">
        <v>12</v>
      </c>
    </row>
    <row r="52" spans="1:35" x14ac:dyDescent="0.25">
      <c r="A52">
        <v>1252071000</v>
      </c>
      <c r="B52">
        <v>1.5031243999999999</v>
      </c>
      <c r="C52">
        <v>1.5581578300000001</v>
      </c>
      <c r="D52">
        <v>1.4904755700000001</v>
      </c>
      <c r="E52">
        <v>1.5568121500000001</v>
      </c>
      <c r="F52">
        <v>1.5031243999999999</v>
      </c>
      <c r="G52">
        <v>1.5581578300000001</v>
      </c>
      <c r="H52">
        <v>1.4904755700000001</v>
      </c>
      <c r="I52">
        <v>1.5568121500000001</v>
      </c>
      <c r="J52">
        <v>997</v>
      </c>
      <c r="K52">
        <v>1011.75</v>
      </c>
      <c r="L52">
        <v>995.5</v>
      </c>
      <c r="M52">
        <v>1009.5</v>
      </c>
      <c r="N52">
        <v>1001.5</v>
      </c>
      <c r="O52">
        <v>1016.25</v>
      </c>
      <c r="P52">
        <v>1000</v>
      </c>
      <c r="Q52">
        <v>1014</v>
      </c>
      <c r="R52">
        <v>1003.84</v>
      </c>
      <c r="S52">
        <v>1016.48</v>
      </c>
      <c r="T52">
        <v>1001.65</v>
      </c>
      <c r="U52">
        <v>1016.4</v>
      </c>
      <c r="V52">
        <v>0.15</v>
      </c>
      <c r="W52">
        <v>0.15</v>
      </c>
      <c r="X52">
        <v>0.15</v>
      </c>
      <c r="Y52">
        <v>0.15</v>
      </c>
      <c r="Z52" t="s">
        <v>12</v>
      </c>
      <c r="AA52" t="s">
        <v>12</v>
      </c>
      <c r="AB52" t="s">
        <v>12</v>
      </c>
      <c r="AC52" t="s">
        <v>12</v>
      </c>
      <c r="AD52">
        <v>77.919819070000003</v>
      </c>
      <c r="AE52">
        <v>78.877873480000005</v>
      </c>
      <c r="AF52">
        <v>77.688022119999999</v>
      </c>
      <c r="AG52">
        <v>78.854694559999999</v>
      </c>
      <c r="AH52" t="s">
        <v>12</v>
      </c>
      <c r="AI52" t="s">
        <v>12</v>
      </c>
    </row>
    <row r="53" spans="1:35" x14ac:dyDescent="0.25">
      <c r="A53">
        <v>1252416600</v>
      </c>
      <c r="B53">
        <v>1.6021574599999999</v>
      </c>
      <c r="C53">
        <v>1.60282981</v>
      </c>
      <c r="D53">
        <v>1.5726890600000001</v>
      </c>
      <c r="E53">
        <v>1.5977173899999999</v>
      </c>
      <c r="F53">
        <v>1.6021574599999999</v>
      </c>
      <c r="G53">
        <v>1.60282981</v>
      </c>
      <c r="H53">
        <v>1.5726890600000001</v>
      </c>
      <c r="I53">
        <v>1.5977173899999999</v>
      </c>
      <c r="J53">
        <v>1010.25</v>
      </c>
      <c r="K53">
        <v>1022.5</v>
      </c>
      <c r="L53">
        <v>1008.25</v>
      </c>
      <c r="M53">
        <v>1020.75</v>
      </c>
      <c r="N53">
        <v>1013.5</v>
      </c>
      <c r="O53">
        <v>1027</v>
      </c>
      <c r="P53">
        <v>1012.25</v>
      </c>
      <c r="Q53">
        <v>1025</v>
      </c>
      <c r="R53">
        <v>1018.67</v>
      </c>
      <c r="S53">
        <v>1026.07</v>
      </c>
      <c r="T53">
        <v>1018.67</v>
      </c>
      <c r="U53">
        <v>1025.3900000000001</v>
      </c>
      <c r="V53">
        <v>0.15</v>
      </c>
      <c r="W53">
        <v>0.15</v>
      </c>
      <c r="X53">
        <v>0.15</v>
      </c>
      <c r="Y53">
        <v>0.15</v>
      </c>
      <c r="Z53" t="s">
        <v>12</v>
      </c>
      <c r="AA53" t="s">
        <v>12</v>
      </c>
      <c r="AB53" t="s">
        <v>12</v>
      </c>
      <c r="AC53" t="s">
        <v>12</v>
      </c>
      <c r="AD53">
        <v>79.580967459999997</v>
      </c>
      <c r="AE53">
        <v>79.619598999999994</v>
      </c>
      <c r="AF53">
        <v>79.109662709999995</v>
      </c>
      <c r="AG53">
        <v>79.534609619999998</v>
      </c>
      <c r="AH53" t="s">
        <v>12</v>
      </c>
      <c r="AI53" t="s">
        <v>12</v>
      </c>
    </row>
    <row r="54" spans="1:35" x14ac:dyDescent="0.25">
      <c r="A54">
        <v>1252503000</v>
      </c>
      <c r="B54">
        <v>1.60673219</v>
      </c>
      <c r="C54">
        <v>1.6508664799999999</v>
      </c>
      <c r="D54">
        <v>1.591796</v>
      </c>
      <c r="E54">
        <v>1.6352579300000001</v>
      </c>
      <c r="F54">
        <v>1.60673219</v>
      </c>
      <c r="G54">
        <v>1.6508664799999999</v>
      </c>
      <c r="H54">
        <v>1.591796</v>
      </c>
      <c r="I54">
        <v>1.6352579300000001</v>
      </c>
      <c r="J54">
        <v>1019.75</v>
      </c>
      <c r="K54">
        <v>1031.75</v>
      </c>
      <c r="L54">
        <v>1014.75</v>
      </c>
      <c r="M54">
        <v>1028</v>
      </c>
      <c r="N54">
        <v>1024.5</v>
      </c>
      <c r="O54">
        <v>1036.25</v>
      </c>
      <c r="P54">
        <v>1018.75</v>
      </c>
      <c r="Q54">
        <v>1032.5</v>
      </c>
      <c r="R54">
        <v>1025.3599999999999</v>
      </c>
      <c r="S54">
        <v>1036.3399999999999</v>
      </c>
      <c r="T54">
        <v>1023.97</v>
      </c>
      <c r="U54">
        <v>1033.3699999999999</v>
      </c>
      <c r="V54">
        <v>0.15</v>
      </c>
      <c r="W54">
        <v>0.15</v>
      </c>
      <c r="X54">
        <v>0.15</v>
      </c>
      <c r="Y54">
        <v>0.15</v>
      </c>
      <c r="Z54" t="s">
        <v>12</v>
      </c>
      <c r="AA54" t="s">
        <v>12</v>
      </c>
      <c r="AB54" t="s">
        <v>12</v>
      </c>
      <c r="AC54" t="s">
        <v>12</v>
      </c>
      <c r="AD54">
        <v>79.673683150000002</v>
      </c>
      <c r="AE54">
        <v>80.415408679999999</v>
      </c>
      <c r="AF54">
        <v>79.426441310000001</v>
      </c>
      <c r="AG54">
        <v>80.144987909999998</v>
      </c>
      <c r="AH54" t="s">
        <v>12</v>
      </c>
      <c r="AI54" t="s">
        <v>12</v>
      </c>
    </row>
    <row r="55" spans="1:35" x14ac:dyDescent="0.25">
      <c r="A55">
        <v>1252589400</v>
      </c>
      <c r="B55">
        <v>1.6366036100000001</v>
      </c>
      <c r="C55">
        <v>1.6876</v>
      </c>
      <c r="D55">
        <v>1.61130693</v>
      </c>
      <c r="E55">
        <v>1.6850433</v>
      </c>
      <c r="F55">
        <v>1.6366036100000001</v>
      </c>
      <c r="G55">
        <v>1.6876</v>
      </c>
      <c r="H55">
        <v>1.61130693</v>
      </c>
      <c r="I55">
        <v>1.6850433</v>
      </c>
      <c r="J55">
        <v>1028</v>
      </c>
      <c r="K55">
        <v>1039.5</v>
      </c>
      <c r="L55">
        <v>1023</v>
      </c>
      <c r="M55">
        <v>1037.5</v>
      </c>
      <c r="N55">
        <v>1032.5</v>
      </c>
      <c r="O55">
        <v>1044</v>
      </c>
      <c r="P55">
        <v>1027.5</v>
      </c>
      <c r="Q55">
        <v>1041.75</v>
      </c>
      <c r="R55">
        <v>1032.99</v>
      </c>
      <c r="S55">
        <v>1044.1400000000001</v>
      </c>
      <c r="T55">
        <v>1028.04</v>
      </c>
      <c r="U55">
        <v>1044.1400000000001</v>
      </c>
      <c r="V55">
        <v>0.16</v>
      </c>
      <c r="W55">
        <v>0.16</v>
      </c>
      <c r="X55">
        <v>0.16</v>
      </c>
      <c r="Y55">
        <v>0.16</v>
      </c>
      <c r="Z55" t="s">
        <v>12</v>
      </c>
      <c r="AA55" t="s">
        <v>12</v>
      </c>
      <c r="AB55" t="s">
        <v>12</v>
      </c>
      <c r="AC55" t="s">
        <v>12</v>
      </c>
      <c r="AD55">
        <v>80.19907207</v>
      </c>
      <c r="AE55">
        <v>81.018060660000003</v>
      </c>
      <c r="AF55">
        <v>79.750946229999997</v>
      </c>
      <c r="AG55">
        <v>80.963968780000002</v>
      </c>
      <c r="AH55" t="s">
        <v>12</v>
      </c>
      <c r="AI55" t="s">
        <v>12</v>
      </c>
    </row>
    <row r="56" spans="1:35" x14ac:dyDescent="0.25">
      <c r="A56">
        <v>1252675800</v>
      </c>
      <c r="B56">
        <v>1.6937897500000001</v>
      </c>
      <c r="C56">
        <v>1.7091289700000001</v>
      </c>
      <c r="D56">
        <v>1.6604199500000001</v>
      </c>
      <c r="E56">
        <v>1.6826212700000001</v>
      </c>
      <c r="F56">
        <v>1.6937897500000001</v>
      </c>
      <c r="G56">
        <v>1.7091289700000001</v>
      </c>
      <c r="H56">
        <v>1.6604199500000001</v>
      </c>
      <c r="I56">
        <v>1.6826212700000001</v>
      </c>
      <c r="J56">
        <v>1032</v>
      </c>
      <c r="K56">
        <v>1038</v>
      </c>
      <c r="L56">
        <v>1028.25</v>
      </c>
      <c r="M56">
        <v>1032.75</v>
      </c>
      <c r="N56">
        <v>1037</v>
      </c>
      <c r="O56">
        <v>1043.75</v>
      </c>
      <c r="P56">
        <v>1033.5</v>
      </c>
      <c r="Q56">
        <v>1037.25</v>
      </c>
      <c r="R56">
        <v>1043.92</v>
      </c>
      <c r="S56">
        <v>1048.18</v>
      </c>
      <c r="T56">
        <v>1038.4000000000001</v>
      </c>
      <c r="U56">
        <v>1042.73</v>
      </c>
      <c r="V56">
        <v>0.15</v>
      </c>
      <c r="W56">
        <v>0.15</v>
      </c>
      <c r="X56">
        <v>0.15</v>
      </c>
      <c r="Y56">
        <v>0.15</v>
      </c>
      <c r="Z56" t="s">
        <v>12</v>
      </c>
      <c r="AA56" t="s">
        <v>12</v>
      </c>
      <c r="AB56" t="s">
        <v>12</v>
      </c>
      <c r="AC56" t="s">
        <v>12</v>
      </c>
      <c r="AD56">
        <v>81.118510389999997</v>
      </c>
      <c r="AE56">
        <v>81.358018189999996</v>
      </c>
      <c r="AF56">
        <v>80.569934829999994</v>
      </c>
      <c r="AG56">
        <v>80.948523899999998</v>
      </c>
      <c r="AH56" t="s">
        <v>12</v>
      </c>
      <c r="AI56" t="s">
        <v>12</v>
      </c>
    </row>
    <row r="57" spans="1:35" x14ac:dyDescent="0.25">
      <c r="A57">
        <v>1252935000</v>
      </c>
      <c r="B57">
        <v>1.64037133</v>
      </c>
      <c r="C57">
        <v>1.7165297399999999</v>
      </c>
      <c r="D57">
        <v>1.64037133</v>
      </c>
      <c r="E57">
        <v>1.71101331</v>
      </c>
      <c r="F57">
        <v>1.64037133</v>
      </c>
      <c r="G57">
        <v>1.7165297399999999</v>
      </c>
      <c r="H57">
        <v>1.64037133</v>
      </c>
      <c r="I57">
        <v>1.71101331</v>
      </c>
      <c r="J57">
        <v>1025</v>
      </c>
      <c r="K57">
        <v>1040</v>
      </c>
      <c r="L57">
        <v>1025</v>
      </c>
      <c r="M57">
        <v>1039</v>
      </c>
      <c r="N57">
        <v>1036</v>
      </c>
      <c r="O57">
        <v>1045.25</v>
      </c>
      <c r="P57">
        <v>1025.5</v>
      </c>
      <c r="Q57">
        <v>1043.5</v>
      </c>
      <c r="R57">
        <v>1040.1500000000001</v>
      </c>
      <c r="S57">
        <v>1049.74</v>
      </c>
      <c r="T57">
        <v>1035</v>
      </c>
      <c r="U57">
        <v>1049.3399999999999</v>
      </c>
      <c r="V57">
        <v>0.16</v>
      </c>
      <c r="W57">
        <v>0.16</v>
      </c>
      <c r="X57">
        <v>0.16</v>
      </c>
      <c r="Y57">
        <v>0.16</v>
      </c>
      <c r="Z57" t="s">
        <v>12</v>
      </c>
      <c r="AA57" t="s">
        <v>12</v>
      </c>
      <c r="AB57" t="s">
        <v>12</v>
      </c>
      <c r="AC57" t="s">
        <v>12</v>
      </c>
      <c r="AD57">
        <v>80.260882530000003</v>
      </c>
      <c r="AE57">
        <v>81.481646839999996</v>
      </c>
      <c r="AF57">
        <v>79.696854349999995</v>
      </c>
      <c r="AG57">
        <v>81.342565579999999</v>
      </c>
      <c r="AH57" t="s">
        <v>12</v>
      </c>
      <c r="AI57" t="s">
        <v>12</v>
      </c>
    </row>
    <row r="58" spans="1:35" x14ac:dyDescent="0.25">
      <c r="A58">
        <v>1253021400</v>
      </c>
      <c r="B58">
        <v>1.7177407499999999</v>
      </c>
      <c r="C58">
        <v>1.74909252</v>
      </c>
      <c r="D58">
        <v>1.68356393</v>
      </c>
      <c r="E58">
        <v>1.7305232699999999</v>
      </c>
      <c r="F58">
        <v>1.7177407499999999</v>
      </c>
      <c r="G58">
        <v>1.74909252</v>
      </c>
      <c r="H58">
        <v>1.68356393</v>
      </c>
      <c r="I58">
        <v>1.7305232699999999</v>
      </c>
      <c r="J58">
        <v>1040</v>
      </c>
      <c r="K58">
        <v>1046.75</v>
      </c>
      <c r="L58">
        <v>1035.75</v>
      </c>
      <c r="M58">
        <v>1041.5</v>
      </c>
      <c r="N58">
        <v>1043.25</v>
      </c>
      <c r="O58">
        <v>1052</v>
      </c>
      <c r="P58">
        <v>1038.25</v>
      </c>
      <c r="Q58">
        <v>1046</v>
      </c>
      <c r="R58">
        <v>1049.03</v>
      </c>
      <c r="S58">
        <v>1056.04</v>
      </c>
      <c r="T58">
        <v>1043.42</v>
      </c>
      <c r="U58">
        <v>1052.6300000000001</v>
      </c>
      <c r="V58">
        <v>0.17</v>
      </c>
      <c r="W58">
        <v>0.17</v>
      </c>
      <c r="X58">
        <v>0.17</v>
      </c>
      <c r="Y58">
        <v>0.17</v>
      </c>
      <c r="Z58" t="s">
        <v>12</v>
      </c>
      <c r="AA58" t="s">
        <v>12</v>
      </c>
      <c r="AB58" t="s">
        <v>12</v>
      </c>
      <c r="AC58" t="s">
        <v>12</v>
      </c>
      <c r="AD58">
        <v>81.473912810000002</v>
      </c>
      <c r="AE58">
        <v>81.9838491</v>
      </c>
      <c r="AF58">
        <v>80.940789859999995</v>
      </c>
      <c r="AG58">
        <v>81.682523110000005</v>
      </c>
      <c r="AH58" t="s">
        <v>12</v>
      </c>
      <c r="AI58" t="s">
        <v>12</v>
      </c>
    </row>
    <row r="59" spans="1:35" x14ac:dyDescent="0.25">
      <c r="A59">
        <v>1253107800</v>
      </c>
      <c r="B59">
        <v>1.74747751</v>
      </c>
      <c r="C59">
        <v>1.8088353500000001</v>
      </c>
      <c r="D59">
        <v>1.7306714999999999</v>
      </c>
      <c r="E59">
        <v>1.80735501</v>
      </c>
      <c r="F59">
        <v>1.74747751</v>
      </c>
      <c r="G59">
        <v>1.8088353500000001</v>
      </c>
      <c r="H59">
        <v>1.7306714999999999</v>
      </c>
      <c r="I59">
        <v>1.80735501</v>
      </c>
      <c r="J59">
        <v>1040.5</v>
      </c>
      <c r="K59">
        <v>1060.5</v>
      </c>
      <c r="L59">
        <v>1040.5</v>
      </c>
      <c r="M59">
        <v>1059</v>
      </c>
      <c r="N59">
        <v>1045.75</v>
      </c>
      <c r="O59">
        <v>1064</v>
      </c>
      <c r="P59">
        <v>1044.5</v>
      </c>
      <c r="Q59">
        <v>1063.5</v>
      </c>
      <c r="R59">
        <v>1053.99</v>
      </c>
      <c r="S59">
        <v>1068.76</v>
      </c>
      <c r="T59">
        <v>1052.8699999999999</v>
      </c>
      <c r="U59">
        <v>1068.76</v>
      </c>
      <c r="V59">
        <v>0.17</v>
      </c>
      <c r="W59">
        <v>0.17</v>
      </c>
      <c r="X59">
        <v>0.17</v>
      </c>
      <c r="Y59">
        <v>0.17</v>
      </c>
      <c r="Z59" t="s">
        <v>12</v>
      </c>
      <c r="AA59" t="s">
        <v>12</v>
      </c>
      <c r="AB59" t="s">
        <v>12</v>
      </c>
      <c r="AC59" t="s">
        <v>12</v>
      </c>
      <c r="AD59">
        <v>81.976130519999998</v>
      </c>
      <c r="AE59">
        <v>82.934184930000001</v>
      </c>
      <c r="AF59">
        <v>81.689329990000004</v>
      </c>
      <c r="AG59">
        <v>82.918740040000003</v>
      </c>
      <c r="AH59" t="s">
        <v>12</v>
      </c>
      <c r="AI59" t="s">
        <v>12</v>
      </c>
    </row>
    <row r="60" spans="1:35" x14ac:dyDescent="0.25">
      <c r="A60">
        <v>1253194200</v>
      </c>
      <c r="B60">
        <v>1.8026456099999999</v>
      </c>
      <c r="C60">
        <v>1.8455688800000001</v>
      </c>
      <c r="D60">
        <v>1.77100513</v>
      </c>
      <c r="E60">
        <v>1.7987432299999999</v>
      </c>
      <c r="F60">
        <v>1.8026456099999999</v>
      </c>
      <c r="G60">
        <v>1.8455688800000001</v>
      </c>
      <c r="H60">
        <v>1.77100513</v>
      </c>
      <c r="I60">
        <v>1.7987432299999999</v>
      </c>
      <c r="J60">
        <v>1060</v>
      </c>
      <c r="K60">
        <v>1066.5</v>
      </c>
      <c r="L60">
        <v>1052.75</v>
      </c>
      <c r="M60">
        <v>1058.5</v>
      </c>
      <c r="N60">
        <v>1063.25</v>
      </c>
      <c r="O60">
        <v>1071.5</v>
      </c>
      <c r="P60">
        <v>1056.25</v>
      </c>
      <c r="Q60">
        <v>1062.75</v>
      </c>
      <c r="R60">
        <v>1067.8699999999999</v>
      </c>
      <c r="S60">
        <v>1074.77</v>
      </c>
      <c r="T60">
        <v>1061.2</v>
      </c>
      <c r="U60">
        <v>1065.49</v>
      </c>
      <c r="V60">
        <v>0.16</v>
      </c>
      <c r="W60">
        <v>0.16</v>
      </c>
      <c r="X60">
        <v>0.16</v>
      </c>
      <c r="Y60">
        <v>0.16</v>
      </c>
      <c r="Z60" t="s">
        <v>12</v>
      </c>
      <c r="AA60" t="s">
        <v>12</v>
      </c>
      <c r="AB60" t="s">
        <v>12</v>
      </c>
      <c r="AC60" t="s">
        <v>12</v>
      </c>
      <c r="AD60">
        <v>82.802837699999998</v>
      </c>
      <c r="AE60">
        <v>83.490479070000006</v>
      </c>
      <c r="AF60">
        <v>82.339266980000005</v>
      </c>
      <c r="AG60">
        <v>82.795111390000002</v>
      </c>
      <c r="AH60" t="s">
        <v>12</v>
      </c>
      <c r="AI60" t="s">
        <v>12</v>
      </c>
    </row>
    <row r="61" spans="1:35" x14ac:dyDescent="0.25">
      <c r="A61">
        <v>1253280600</v>
      </c>
      <c r="B61">
        <v>1.8245785699999999</v>
      </c>
      <c r="C61">
        <v>1.8249816000000001</v>
      </c>
      <c r="D61">
        <v>1.78757572</v>
      </c>
      <c r="E61">
        <v>1.8039912899999999</v>
      </c>
      <c r="F61">
        <v>1.8245785699999999</v>
      </c>
      <c r="G61">
        <v>1.8249816000000001</v>
      </c>
      <c r="H61">
        <v>1.78757572</v>
      </c>
      <c r="I61">
        <v>1.8039912899999999</v>
      </c>
      <c r="J61">
        <v>1058</v>
      </c>
      <c r="K61">
        <v>1062.5</v>
      </c>
      <c r="L61">
        <v>1052.25</v>
      </c>
      <c r="M61">
        <v>1056.5</v>
      </c>
      <c r="N61">
        <v>1063</v>
      </c>
      <c r="O61">
        <v>1067.75</v>
      </c>
      <c r="P61">
        <v>1056</v>
      </c>
      <c r="Q61">
        <v>1061</v>
      </c>
      <c r="R61">
        <v>1066.5999999999999</v>
      </c>
      <c r="S61">
        <v>1071.52</v>
      </c>
      <c r="T61">
        <v>1064.27</v>
      </c>
      <c r="U61">
        <v>1068.3</v>
      </c>
      <c r="V61">
        <v>0.16</v>
      </c>
      <c r="W61">
        <v>0.16</v>
      </c>
      <c r="X61">
        <v>0.16</v>
      </c>
      <c r="Y61">
        <v>0.16</v>
      </c>
      <c r="Z61" t="s">
        <v>12</v>
      </c>
      <c r="AA61" t="s">
        <v>12</v>
      </c>
      <c r="AB61" t="s">
        <v>12</v>
      </c>
      <c r="AC61" t="s">
        <v>12</v>
      </c>
      <c r="AD61">
        <v>83.181963830000001</v>
      </c>
      <c r="AE61">
        <v>83.189734729999998</v>
      </c>
      <c r="AF61">
        <v>82.568684079999997</v>
      </c>
      <c r="AG61">
        <v>82.848156869999997</v>
      </c>
      <c r="AH61" t="s">
        <v>12</v>
      </c>
      <c r="AI61" t="s">
        <v>12</v>
      </c>
    </row>
    <row r="62" spans="1:35" x14ac:dyDescent="0.25">
      <c r="A62">
        <v>1253539800</v>
      </c>
      <c r="B62">
        <v>1.76147104</v>
      </c>
      <c r="C62">
        <v>1.80272214</v>
      </c>
      <c r="D62">
        <v>1.7508412200000001</v>
      </c>
      <c r="E62">
        <v>1.78878673</v>
      </c>
      <c r="F62">
        <v>1.76147104</v>
      </c>
      <c r="G62">
        <v>1.80272214</v>
      </c>
      <c r="H62">
        <v>1.7508412200000001</v>
      </c>
      <c r="I62">
        <v>1.78878673</v>
      </c>
      <c r="J62">
        <v>1056.5</v>
      </c>
      <c r="K62">
        <v>1058</v>
      </c>
      <c r="L62">
        <v>1047.5</v>
      </c>
      <c r="M62">
        <v>1056</v>
      </c>
      <c r="N62">
        <v>1059.25</v>
      </c>
      <c r="O62">
        <v>1062.75</v>
      </c>
      <c r="P62">
        <v>1051.5</v>
      </c>
      <c r="Q62">
        <v>1060.5</v>
      </c>
      <c r="R62">
        <v>1067.1400000000001</v>
      </c>
      <c r="S62">
        <v>1067.28</v>
      </c>
      <c r="T62">
        <v>1057.46</v>
      </c>
      <c r="U62">
        <v>1064.6600000000001</v>
      </c>
      <c r="V62">
        <v>0.15</v>
      </c>
      <c r="W62">
        <v>0.15</v>
      </c>
      <c r="X62">
        <v>0.15</v>
      </c>
      <c r="Y62">
        <v>0.15</v>
      </c>
      <c r="Z62" t="s">
        <v>12</v>
      </c>
      <c r="AA62" t="s">
        <v>12</v>
      </c>
      <c r="AB62" t="s">
        <v>12</v>
      </c>
      <c r="AC62" t="s">
        <v>12</v>
      </c>
      <c r="AD62">
        <v>82.20381682</v>
      </c>
      <c r="AE62">
        <v>83.065524600000003</v>
      </c>
      <c r="AF62">
        <v>82.025264759999999</v>
      </c>
      <c r="AG62">
        <v>82.638552279999999</v>
      </c>
      <c r="AH62" t="s">
        <v>12</v>
      </c>
      <c r="AI62" t="s">
        <v>12</v>
      </c>
    </row>
    <row r="63" spans="1:35" x14ac:dyDescent="0.25">
      <c r="A63">
        <v>1253626200</v>
      </c>
      <c r="B63">
        <v>1.8221565399999999</v>
      </c>
      <c r="C63">
        <v>1.8355445699999999</v>
      </c>
      <c r="D63">
        <v>1.79766688</v>
      </c>
      <c r="E63">
        <v>1.8224248999999999</v>
      </c>
      <c r="F63">
        <v>1.8221565399999999</v>
      </c>
      <c r="G63">
        <v>1.8355445699999999</v>
      </c>
      <c r="H63">
        <v>1.79766688</v>
      </c>
      <c r="I63">
        <v>1.8224248999999999</v>
      </c>
      <c r="J63">
        <v>1055.75</v>
      </c>
      <c r="K63">
        <v>1064.75</v>
      </c>
      <c r="L63">
        <v>1055.5</v>
      </c>
      <c r="M63">
        <v>1063</v>
      </c>
      <c r="N63">
        <v>1060</v>
      </c>
      <c r="O63">
        <v>1069.25</v>
      </c>
      <c r="P63">
        <v>1059.5</v>
      </c>
      <c r="Q63">
        <v>1067.25</v>
      </c>
      <c r="R63">
        <v>1066.3499999999999</v>
      </c>
      <c r="S63">
        <v>1073.81</v>
      </c>
      <c r="T63">
        <v>1066.3499999999999</v>
      </c>
      <c r="U63">
        <v>1071.6600000000001</v>
      </c>
      <c r="V63">
        <v>0.15</v>
      </c>
      <c r="W63">
        <v>0.15</v>
      </c>
      <c r="X63">
        <v>0.15</v>
      </c>
      <c r="Y63">
        <v>0.15</v>
      </c>
      <c r="Z63" t="s">
        <v>12</v>
      </c>
      <c r="AA63" t="s">
        <v>12</v>
      </c>
      <c r="AB63" t="s">
        <v>12</v>
      </c>
      <c r="AC63" t="s">
        <v>12</v>
      </c>
      <c r="AD63">
        <v>83.127629670000005</v>
      </c>
      <c r="AE63">
        <v>83.352760529999998</v>
      </c>
      <c r="AF63">
        <v>82.755007039999995</v>
      </c>
      <c r="AG63">
        <v>83.119874300000006</v>
      </c>
      <c r="AH63" t="s">
        <v>12</v>
      </c>
      <c r="AI63" t="s">
        <v>12</v>
      </c>
    </row>
    <row r="64" spans="1:35" x14ac:dyDescent="0.25">
      <c r="A64">
        <v>1253712600</v>
      </c>
      <c r="B64">
        <v>1.83480439</v>
      </c>
      <c r="C64">
        <v>1.86898122</v>
      </c>
      <c r="D64">
        <v>1.7661804400000001</v>
      </c>
      <c r="E64">
        <v>1.7735812099999999</v>
      </c>
      <c r="F64">
        <v>1.83480439</v>
      </c>
      <c r="G64">
        <v>1.86898122</v>
      </c>
      <c r="H64">
        <v>1.7661804400000001</v>
      </c>
      <c r="I64">
        <v>1.7735812099999999</v>
      </c>
      <c r="J64">
        <v>1060.25</v>
      </c>
      <c r="K64">
        <v>1071</v>
      </c>
      <c r="L64">
        <v>1051.25</v>
      </c>
      <c r="M64">
        <v>1054.5</v>
      </c>
      <c r="N64">
        <v>1067.25</v>
      </c>
      <c r="O64">
        <v>1075.75</v>
      </c>
      <c r="P64">
        <v>1055.25</v>
      </c>
      <c r="Q64">
        <v>1059</v>
      </c>
      <c r="R64">
        <v>1072.68</v>
      </c>
      <c r="S64">
        <v>1080.1500000000001</v>
      </c>
      <c r="T64">
        <v>1060.3900000000001</v>
      </c>
      <c r="U64">
        <v>1060.8699999999999</v>
      </c>
      <c r="V64">
        <v>0.15</v>
      </c>
      <c r="W64">
        <v>0.15</v>
      </c>
      <c r="X64">
        <v>0.15</v>
      </c>
      <c r="Y64">
        <v>0.15</v>
      </c>
      <c r="Z64" t="s">
        <v>12</v>
      </c>
      <c r="AA64" t="s">
        <v>12</v>
      </c>
      <c r="AB64" t="s">
        <v>12</v>
      </c>
      <c r="AC64" t="s">
        <v>12</v>
      </c>
      <c r="AD64">
        <v>83.313952619999995</v>
      </c>
      <c r="AE64">
        <v>83.865127310000005</v>
      </c>
      <c r="AF64">
        <v>82.281455919999999</v>
      </c>
      <c r="AG64">
        <v>82.428939920000005</v>
      </c>
      <c r="AH64" t="s">
        <v>12</v>
      </c>
      <c r="AI64" t="s">
        <v>12</v>
      </c>
    </row>
    <row r="65" spans="1:35" x14ac:dyDescent="0.25">
      <c r="A65">
        <v>1253799000</v>
      </c>
      <c r="B65">
        <v>1.7878950499999999</v>
      </c>
      <c r="C65">
        <v>1.79758686</v>
      </c>
      <c r="D65">
        <v>1.6941997499999999</v>
      </c>
      <c r="E65">
        <v>1.7162770000000001</v>
      </c>
      <c r="F65">
        <v>1.7878950499999999</v>
      </c>
      <c r="G65">
        <v>1.79758686</v>
      </c>
      <c r="H65">
        <v>1.6941997499999999</v>
      </c>
      <c r="I65">
        <v>1.7162770000000001</v>
      </c>
      <c r="J65">
        <v>1054.25</v>
      </c>
      <c r="K65">
        <v>1059</v>
      </c>
      <c r="L65">
        <v>1036.75</v>
      </c>
      <c r="M65">
        <v>1039.75</v>
      </c>
      <c r="N65">
        <v>1058.5</v>
      </c>
      <c r="O65">
        <v>1064</v>
      </c>
      <c r="P65">
        <v>1041</v>
      </c>
      <c r="Q65">
        <v>1044.25</v>
      </c>
      <c r="R65">
        <v>1062.56</v>
      </c>
      <c r="S65">
        <v>1066.29</v>
      </c>
      <c r="T65">
        <v>1045.8499999999999</v>
      </c>
      <c r="U65">
        <v>1050.78</v>
      </c>
      <c r="V65">
        <v>0.14000000000000001</v>
      </c>
      <c r="W65">
        <v>0.14000000000000001</v>
      </c>
      <c r="X65">
        <v>0.14000000000000001</v>
      </c>
      <c r="Y65">
        <v>0.14000000000000001</v>
      </c>
      <c r="Z65" t="s">
        <v>12</v>
      </c>
      <c r="AA65" t="s">
        <v>12</v>
      </c>
      <c r="AB65" t="s">
        <v>12</v>
      </c>
      <c r="AC65" t="s">
        <v>12</v>
      </c>
      <c r="AD65">
        <v>82.607499750000002</v>
      </c>
      <c r="AE65">
        <v>82.786051810000004</v>
      </c>
      <c r="AF65">
        <v>81.163556979999996</v>
      </c>
      <c r="AG65">
        <v>81.520653339999996</v>
      </c>
      <c r="AH65" t="s">
        <v>12</v>
      </c>
      <c r="AI65" t="s">
        <v>12</v>
      </c>
    </row>
    <row r="66" spans="1:35" x14ac:dyDescent="0.25">
      <c r="A66">
        <v>1253885400</v>
      </c>
      <c r="B66">
        <v>1.70469994</v>
      </c>
      <c r="C66">
        <v>1.73215572</v>
      </c>
      <c r="D66">
        <v>1.6714478800000001</v>
      </c>
      <c r="E66">
        <v>1.68989034</v>
      </c>
      <c r="F66">
        <v>1.70469994</v>
      </c>
      <c r="G66">
        <v>1.73215572</v>
      </c>
      <c r="H66">
        <v>1.6714478800000001</v>
      </c>
      <c r="I66">
        <v>1.68989034</v>
      </c>
      <c r="J66">
        <v>1040.25</v>
      </c>
      <c r="K66">
        <v>1044.5</v>
      </c>
      <c r="L66">
        <v>1032.25</v>
      </c>
      <c r="M66">
        <v>1036.75</v>
      </c>
      <c r="N66">
        <v>1044</v>
      </c>
      <c r="O66">
        <v>1049.5</v>
      </c>
      <c r="P66">
        <v>1036.25</v>
      </c>
      <c r="Q66">
        <v>1041</v>
      </c>
      <c r="R66">
        <v>1049.48</v>
      </c>
      <c r="S66">
        <v>1053.47</v>
      </c>
      <c r="T66">
        <v>1041.17</v>
      </c>
      <c r="U66">
        <v>1044.3800000000001</v>
      </c>
      <c r="V66">
        <v>0.13</v>
      </c>
      <c r="W66">
        <v>0.13</v>
      </c>
      <c r="X66">
        <v>0.13</v>
      </c>
      <c r="Y66">
        <v>0.13</v>
      </c>
      <c r="Z66" t="s">
        <v>12</v>
      </c>
      <c r="AA66" t="s">
        <v>12</v>
      </c>
      <c r="AB66" t="s">
        <v>12</v>
      </c>
      <c r="AC66" t="s">
        <v>12</v>
      </c>
      <c r="AD66">
        <v>81.342109039999997</v>
      </c>
      <c r="AE66">
        <v>81.792370770000005</v>
      </c>
      <c r="AF66">
        <v>80.806452859999993</v>
      </c>
      <c r="AG66">
        <v>81.085925649999993</v>
      </c>
      <c r="AH66" t="s">
        <v>12</v>
      </c>
      <c r="AI66" t="s">
        <v>12</v>
      </c>
    </row>
    <row r="67" spans="1:35" x14ac:dyDescent="0.25">
      <c r="A67">
        <v>1254144600</v>
      </c>
      <c r="B67">
        <v>1.70766109</v>
      </c>
      <c r="C67">
        <v>1.79045297</v>
      </c>
      <c r="D67">
        <v>1.70766109</v>
      </c>
      <c r="E67">
        <v>1.77793377</v>
      </c>
      <c r="F67">
        <v>1.70766109</v>
      </c>
      <c r="G67">
        <v>1.79045297</v>
      </c>
      <c r="H67">
        <v>1.70766109</v>
      </c>
      <c r="I67">
        <v>1.77793377</v>
      </c>
      <c r="J67">
        <v>1036.75</v>
      </c>
      <c r="K67">
        <v>1056</v>
      </c>
      <c r="L67">
        <v>1031.75</v>
      </c>
      <c r="M67">
        <v>1054.5</v>
      </c>
      <c r="N67">
        <v>1042.25</v>
      </c>
      <c r="O67">
        <v>1061</v>
      </c>
      <c r="P67">
        <v>1035.75</v>
      </c>
      <c r="Q67">
        <v>1059</v>
      </c>
      <c r="R67">
        <v>1045.3800000000001</v>
      </c>
      <c r="S67">
        <v>1065.1300000000001</v>
      </c>
      <c r="T67">
        <v>1045.3800000000001</v>
      </c>
      <c r="U67">
        <v>1062.98</v>
      </c>
      <c r="V67">
        <v>0.13</v>
      </c>
      <c r="W67">
        <v>0.13</v>
      </c>
      <c r="X67">
        <v>0.13</v>
      </c>
      <c r="Y67">
        <v>0.13</v>
      </c>
      <c r="Z67" t="s">
        <v>12</v>
      </c>
      <c r="AA67" t="s">
        <v>12</v>
      </c>
      <c r="AB67" t="s">
        <v>12</v>
      </c>
      <c r="AC67" t="s">
        <v>12</v>
      </c>
      <c r="AD67">
        <v>81.39645874</v>
      </c>
      <c r="AE67">
        <v>82.716183610000002</v>
      </c>
      <c r="AF67">
        <v>81.380924710000002</v>
      </c>
      <c r="AG67">
        <v>82.537639310000003</v>
      </c>
      <c r="AH67" t="s">
        <v>12</v>
      </c>
      <c r="AI67" t="s">
        <v>12</v>
      </c>
    </row>
    <row r="68" spans="1:35" x14ac:dyDescent="0.25">
      <c r="A68">
        <v>1254231000</v>
      </c>
      <c r="B68">
        <v>1.7897793200000001</v>
      </c>
      <c r="C68">
        <v>1.81414601</v>
      </c>
      <c r="D68">
        <v>1.7523554800000001</v>
      </c>
      <c r="E68">
        <v>1.7678368</v>
      </c>
      <c r="F68">
        <v>1.7897793200000001</v>
      </c>
      <c r="G68">
        <v>1.81414601</v>
      </c>
      <c r="H68">
        <v>1.7523554800000001</v>
      </c>
      <c r="I68">
        <v>1.7678368</v>
      </c>
      <c r="J68">
        <v>1054.75</v>
      </c>
      <c r="K68">
        <v>1061</v>
      </c>
      <c r="L68">
        <v>1048.5</v>
      </c>
      <c r="M68">
        <v>1050.25</v>
      </c>
      <c r="N68">
        <v>1059.25</v>
      </c>
      <c r="O68">
        <v>1065.75</v>
      </c>
      <c r="P68">
        <v>1053.25</v>
      </c>
      <c r="Q68">
        <v>1054.75</v>
      </c>
      <c r="R68">
        <v>1063.68</v>
      </c>
      <c r="S68">
        <v>1069.6199999999999</v>
      </c>
      <c r="T68">
        <v>1057.83</v>
      </c>
      <c r="U68">
        <v>1060.6099999999999</v>
      </c>
      <c r="V68">
        <v>0.11</v>
      </c>
      <c r="W68">
        <v>0.11</v>
      </c>
      <c r="X68">
        <v>0.11</v>
      </c>
      <c r="Y68">
        <v>0.11</v>
      </c>
      <c r="Z68" t="s">
        <v>12</v>
      </c>
      <c r="AA68" t="s">
        <v>12</v>
      </c>
      <c r="AB68" t="s">
        <v>12</v>
      </c>
      <c r="AC68" t="s">
        <v>12</v>
      </c>
      <c r="AD68">
        <v>82.685123309999994</v>
      </c>
      <c r="AE68">
        <v>83.081050869999999</v>
      </c>
      <c r="AF68">
        <v>82.118422359999997</v>
      </c>
      <c r="AG68">
        <v>82.289211289999997</v>
      </c>
      <c r="AH68" t="s">
        <v>12</v>
      </c>
      <c r="AI68" t="s">
        <v>12</v>
      </c>
    </row>
    <row r="69" spans="1:35" x14ac:dyDescent="0.25">
      <c r="A69">
        <v>1254317400</v>
      </c>
      <c r="B69">
        <v>1.7835875699999999</v>
      </c>
      <c r="C69">
        <v>1.7853371200000001</v>
      </c>
      <c r="D69">
        <v>1.69487243</v>
      </c>
      <c r="E69">
        <v>1.74454698</v>
      </c>
      <c r="F69">
        <v>1.7835875699999999</v>
      </c>
      <c r="G69">
        <v>1.7853371200000001</v>
      </c>
      <c r="H69">
        <v>1.69487243</v>
      </c>
      <c r="I69">
        <v>1.74454698</v>
      </c>
      <c r="J69">
        <v>1051</v>
      </c>
      <c r="K69">
        <v>1058</v>
      </c>
      <c r="L69">
        <v>1037.5</v>
      </c>
      <c r="M69">
        <v>1048.5</v>
      </c>
      <c r="N69">
        <v>1054.75</v>
      </c>
      <c r="O69">
        <v>1063.25</v>
      </c>
      <c r="P69">
        <v>1041.5</v>
      </c>
      <c r="Q69">
        <v>1053</v>
      </c>
      <c r="R69">
        <v>1061.02</v>
      </c>
      <c r="S69">
        <v>1063.4000000000001</v>
      </c>
      <c r="T69">
        <v>1046.47</v>
      </c>
      <c r="U69">
        <v>1057.08</v>
      </c>
      <c r="V69">
        <v>7.0000000000000007E-2</v>
      </c>
      <c r="W69">
        <v>7.0000000000000007E-2</v>
      </c>
      <c r="X69">
        <v>7.0000000000000007E-2</v>
      </c>
      <c r="Y69">
        <v>7.0000000000000007E-2</v>
      </c>
      <c r="Z69" t="s">
        <v>12</v>
      </c>
      <c r="AA69" t="s">
        <v>12</v>
      </c>
      <c r="AB69" t="s">
        <v>12</v>
      </c>
      <c r="AC69" t="s">
        <v>12</v>
      </c>
      <c r="AD69">
        <v>82.568684079999997</v>
      </c>
      <c r="AE69">
        <v>82.646323170000002</v>
      </c>
      <c r="AF69">
        <v>81.217898910000002</v>
      </c>
      <c r="AG69">
        <v>81.970922830000006</v>
      </c>
      <c r="AH69" t="s">
        <v>12</v>
      </c>
      <c r="AI69" t="s">
        <v>12</v>
      </c>
    </row>
    <row r="70" spans="1:35" x14ac:dyDescent="0.25">
      <c r="A70">
        <v>1254403800</v>
      </c>
      <c r="B70">
        <v>1.73175832</v>
      </c>
      <c r="C70">
        <v>1.73175832</v>
      </c>
      <c r="D70">
        <v>1.61221528</v>
      </c>
      <c r="E70">
        <v>1.6126194700000001</v>
      </c>
      <c r="F70">
        <v>1.73175832</v>
      </c>
      <c r="G70">
        <v>1.73175832</v>
      </c>
      <c r="H70">
        <v>1.61221528</v>
      </c>
      <c r="I70">
        <v>1.6126194700000001</v>
      </c>
      <c r="J70">
        <v>1046.25</v>
      </c>
      <c r="K70">
        <v>1050.75</v>
      </c>
      <c r="L70">
        <v>1020</v>
      </c>
      <c r="M70">
        <v>1022.75</v>
      </c>
      <c r="N70">
        <v>1053.5</v>
      </c>
      <c r="O70">
        <v>1056</v>
      </c>
      <c r="P70">
        <v>1024.5</v>
      </c>
      <c r="Q70">
        <v>1027.5</v>
      </c>
      <c r="R70">
        <v>1054.9100000000001</v>
      </c>
      <c r="S70">
        <v>1054.9100000000001</v>
      </c>
      <c r="T70">
        <v>1029.45</v>
      </c>
      <c r="U70">
        <v>1029.8499999999999</v>
      </c>
      <c r="V70">
        <v>0.11</v>
      </c>
      <c r="W70">
        <v>0.11</v>
      </c>
      <c r="X70">
        <v>0.11</v>
      </c>
      <c r="Y70">
        <v>0.11</v>
      </c>
      <c r="Z70" t="s">
        <v>12</v>
      </c>
      <c r="AA70" t="s">
        <v>12</v>
      </c>
      <c r="AB70" t="s">
        <v>12</v>
      </c>
      <c r="AC70" t="s">
        <v>12</v>
      </c>
      <c r="AD70">
        <v>81.776844499999996</v>
      </c>
      <c r="AE70">
        <v>82.082005499999994</v>
      </c>
      <c r="AF70">
        <v>79.921455679999994</v>
      </c>
      <c r="AG70">
        <v>79.960271340000006</v>
      </c>
      <c r="AH70" t="s">
        <v>12</v>
      </c>
      <c r="AI70" t="s">
        <v>12</v>
      </c>
    </row>
    <row r="71" spans="1:35" x14ac:dyDescent="0.25">
      <c r="A71">
        <v>1254490200</v>
      </c>
      <c r="B71">
        <v>1.5671176600000001</v>
      </c>
      <c r="C71">
        <v>1.61827327</v>
      </c>
      <c r="D71">
        <v>1.56657874</v>
      </c>
      <c r="E71">
        <v>1.5947149599999999</v>
      </c>
      <c r="F71">
        <v>1.5671176600000001</v>
      </c>
      <c r="G71">
        <v>1.61827327</v>
      </c>
      <c r="H71">
        <v>1.56657874</v>
      </c>
      <c r="I71">
        <v>1.5947149599999999</v>
      </c>
      <c r="J71">
        <v>1020</v>
      </c>
      <c r="K71">
        <v>1021.75</v>
      </c>
      <c r="L71">
        <v>1007.25</v>
      </c>
      <c r="M71">
        <v>1017</v>
      </c>
      <c r="N71">
        <v>1027</v>
      </c>
      <c r="O71">
        <v>1027.75</v>
      </c>
      <c r="P71">
        <v>1012</v>
      </c>
      <c r="Q71">
        <v>1021.75</v>
      </c>
      <c r="R71">
        <v>1029.71</v>
      </c>
      <c r="S71">
        <v>1030.5999999999999</v>
      </c>
      <c r="T71">
        <v>1019.95</v>
      </c>
      <c r="U71">
        <v>1025.21</v>
      </c>
      <c r="V71">
        <v>0.13</v>
      </c>
      <c r="W71">
        <v>0.13</v>
      </c>
      <c r="X71">
        <v>0.13</v>
      </c>
      <c r="Y71">
        <v>0.13</v>
      </c>
      <c r="Z71" t="s">
        <v>12</v>
      </c>
      <c r="AA71" t="s">
        <v>12</v>
      </c>
      <c r="AB71" t="s">
        <v>12</v>
      </c>
      <c r="AC71" t="s">
        <v>12</v>
      </c>
      <c r="AD71">
        <v>79.199484299999995</v>
      </c>
      <c r="AE71">
        <v>80.037910440000005</v>
      </c>
      <c r="AF71">
        <v>79.176202660000001</v>
      </c>
      <c r="AG71">
        <v>79.564359319999994</v>
      </c>
      <c r="AH71" t="s">
        <v>12</v>
      </c>
      <c r="AI71" t="s">
        <v>12</v>
      </c>
    </row>
    <row r="72" spans="1:35" x14ac:dyDescent="0.25">
      <c r="A72">
        <v>1254749400</v>
      </c>
      <c r="B72">
        <v>1.60938789</v>
      </c>
      <c r="C72">
        <v>1.67481418</v>
      </c>
      <c r="D72">
        <v>1.59484969</v>
      </c>
      <c r="E72">
        <v>1.66135188</v>
      </c>
      <c r="F72">
        <v>1.60938789</v>
      </c>
      <c r="G72">
        <v>1.67481418</v>
      </c>
      <c r="H72">
        <v>1.59484969</v>
      </c>
      <c r="I72">
        <v>1.66135188</v>
      </c>
      <c r="J72">
        <v>1015.5</v>
      </c>
      <c r="K72">
        <v>1034</v>
      </c>
      <c r="L72">
        <v>1015.5</v>
      </c>
      <c r="M72">
        <v>1031.75</v>
      </c>
      <c r="N72">
        <v>1021.75</v>
      </c>
      <c r="O72">
        <v>1038.5</v>
      </c>
      <c r="P72">
        <v>1019.5</v>
      </c>
      <c r="Q72">
        <v>1036.5</v>
      </c>
      <c r="R72">
        <v>1026.8699999999999</v>
      </c>
      <c r="S72">
        <v>1042.58</v>
      </c>
      <c r="T72">
        <v>1025.92</v>
      </c>
      <c r="U72">
        <v>1040.46</v>
      </c>
      <c r="V72">
        <v>0.13</v>
      </c>
      <c r="W72">
        <v>0.13</v>
      </c>
      <c r="X72">
        <v>0.13</v>
      </c>
      <c r="Y72">
        <v>0.13</v>
      </c>
      <c r="Z72" t="s">
        <v>12</v>
      </c>
      <c r="AA72" t="s">
        <v>12</v>
      </c>
      <c r="AB72" t="s">
        <v>12</v>
      </c>
      <c r="AC72" t="s">
        <v>12</v>
      </c>
      <c r="AD72">
        <v>79.88263225</v>
      </c>
      <c r="AE72">
        <v>80.985012679999997</v>
      </c>
      <c r="AF72">
        <v>79.649753779999998</v>
      </c>
      <c r="AG72">
        <v>80.752110920000007</v>
      </c>
      <c r="AH72" t="s">
        <v>12</v>
      </c>
      <c r="AI72" t="s">
        <v>12</v>
      </c>
    </row>
    <row r="73" spans="1:35" x14ac:dyDescent="0.25">
      <c r="A73">
        <v>1254835800</v>
      </c>
      <c r="B73">
        <v>1.6975650799999999</v>
      </c>
      <c r="C73">
        <v>1.76083667</v>
      </c>
      <c r="D73">
        <v>1.69581457</v>
      </c>
      <c r="E73">
        <v>1.7344509699999999</v>
      </c>
      <c r="F73">
        <v>1.6975650799999999</v>
      </c>
      <c r="G73">
        <v>1.76083667</v>
      </c>
      <c r="H73">
        <v>1.69581457</v>
      </c>
      <c r="I73">
        <v>1.7344509699999999</v>
      </c>
      <c r="J73">
        <v>1032</v>
      </c>
      <c r="K73">
        <v>1051.75</v>
      </c>
      <c r="L73">
        <v>1031.25</v>
      </c>
      <c r="M73">
        <v>1044</v>
      </c>
      <c r="N73">
        <v>1036.75</v>
      </c>
      <c r="O73">
        <v>1056.75</v>
      </c>
      <c r="P73">
        <v>1035.5</v>
      </c>
      <c r="Q73">
        <v>1048.5</v>
      </c>
      <c r="R73">
        <v>1042.02</v>
      </c>
      <c r="S73">
        <v>1060.55</v>
      </c>
      <c r="T73">
        <v>1042.02</v>
      </c>
      <c r="U73">
        <v>1054.72</v>
      </c>
      <c r="V73">
        <v>0.12</v>
      </c>
      <c r="W73">
        <v>0.12</v>
      </c>
      <c r="X73">
        <v>0.12</v>
      </c>
      <c r="Y73">
        <v>0.12</v>
      </c>
      <c r="Z73" t="s">
        <v>12</v>
      </c>
      <c r="AA73" t="s">
        <v>12</v>
      </c>
      <c r="AB73" t="s">
        <v>12</v>
      </c>
      <c r="AC73" t="s">
        <v>12</v>
      </c>
      <c r="AD73">
        <v>81.334345909999996</v>
      </c>
      <c r="AE73">
        <v>82.374605750000001</v>
      </c>
      <c r="AF73">
        <v>81.287774870000007</v>
      </c>
      <c r="AG73">
        <v>81.908810000000003</v>
      </c>
      <c r="AH73" t="s">
        <v>12</v>
      </c>
      <c r="AI73" t="s">
        <v>12</v>
      </c>
    </row>
    <row r="74" spans="1:35" x14ac:dyDescent="0.25">
      <c r="A74">
        <v>1254922200</v>
      </c>
      <c r="B74">
        <v>1.7203150199999999</v>
      </c>
      <c r="C74">
        <v>1.75262494</v>
      </c>
      <c r="D74">
        <v>1.7121168600000001</v>
      </c>
      <c r="E74">
        <v>1.74772427</v>
      </c>
      <c r="F74">
        <v>1.7203150199999999</v>
      </c>
      <c r="G74">
        <v>1.75262494</v>
      </c>
      <c r="H74">
        <v>1.7121168600000001</v>
      </c>
      <c r="I74">
        <v>1.74772427</v>
      </c>
      <c r="J74">
        <v>1044.5</v>
      </c>
      <c r="K74">
        <v>1049.75</v>
      </c>
      <c r="L74">
        <v>1041</v>
      </c>
      <c r="M74">
        <v>1049</v>
      </c>
      <c r="N74">
        <v>1048.25</v>
      </c>
      <c r="O74">
        <v>1054.75</v>
      </c>
      <c r="P74">
        <v>1045.25</v>
      </c>
      <c r="Q74">
        <v>1053.5</v>
      </c>
      <c r="R74">
        <v>1053.6500000000001</v>
      </c>
      <c r="S74">
        <v>1058.02</v>
      </c>
      <c r="T74">
        <v>1050.0999999999999</v>
      </c>
      <c r="U74">
        <v>1057.58</v>
      </c>
      <c r="V74">
        <v>0.13</v>
      </c>
      <c r="W74">
        <v>0.13</v>
      </c>
      <c r="X74">
        <v>0.13</v>
      </c>
      <c r="Y74">
        <v>0.13</v>
      </c>
      <c r="Z74" t="s">
        <v>12</v>
      </c>
      <c r="AA74" t="s">
        <v>12</v>
      </c>
      <c r="AB74" t="s">
        <v>12</v>
      </c>
      <c r="AC74" t="s">
        <v>12</v>
      </c>
      <c r="AD74">
        <v>81.722502570000003</v>
      </c>
      <c r="AE74">
        <v>82.219343089999995</v>
      </c>
      <c r="AF74">
        <v>81.56724767</v>
      </c>
      <c r="AG74">
        <v>82.133948619999998</v>
      </c>
      <c r="AH74" t="s">
        <v>12</v>
      </c>
      <c r="AI74" t="s">
        <v>12</v>
      </c>
    </row>
    <row r="75" spans="1:35" x14ac:dyDescent="0.25">
      <c r="A75">
        <v>1255008600</v>
      </c>
      <c r="B75">
        <v>1.7862792599999999</v>
      </c>
      <c r="C75">
        <v>1.8142807400000001</v>
      </c>
      <c r="D75">
        <v>1.76447146</v>
      </c>
      <c r="E75">
        <v>1.79004878</v>
      </c>
      <c r="F75">
        <v>1.7862792599999999</v>
      </c>
      <c r="G75">
        <v>1.8142807400000001</v>
      </c>
      <c r="H75">
        <v>1.76447146</v>
      </c>
      <c r="I75">
        <v>1.79004878</v>
      </c>
      <c r="J75">
        <v>1049.5</v>
      </c>
      <c r="K75">
        <v>1062.25</v>
      </c>
      <c r="L75">
        <v>1049.25</v>
      </c>
      <c r="M75">
        <v>1059.25</v>
      </c>
      <c r="N75">
        <v>1053.5</v>
      </c>
      <c r="O75">
        <v>1067.25</v>
      </c>
      <c r="P75">
        <v>1053.25</v>
      </c>
      <c r="Q75">
        <v>1063.75</v>
      </c>
      <c r="R75">
        <v>1060.03</v>
      </c>
      <c r="S75">
        <v>1070.67</v>
      </c>
      <c r="T75">
        <v>1060.03</v>
      </c>
      <c r="U75">
        <v>1065.48</v>
      </c>
      <c r="V75">
        <v>0.12</v>
      </c>
      <c r="W75">
        <v>0.12</v>
      </c>
      <c r="X75">
        <v>0.12</v>
      </c>
      <c r="Y75">
        <v>0.12</v>
      </c>
      <c r="Z75" t="s">
        <v>12</v>
      </c>
      <c r="AA75" t="s">
        <v>12</v>
      </c>
      <c r="AB75" t="s">
        <v>12</v>
      </c>
      <c r="AC75" t="s">
        <v>12</v>
      </c>
      <c r="AD75">
        <v>82.716183610000002</v>
      </c>
      <c r="AE75">
        <v>83.197497859999999</v>
      </c>
      <c r="AF75">
        <v>82.168797330000004</v>
      </c>
      <c r="AG75">
        <v>82.762762409999993</v>
      </c>
      <c r="AH75" t="s">
        <v>12</v>
      </c>
      <c r="AI75" t="s">
        <v>12</v>
      </c>
    </row>
    <row r="76" spans="1:35" x14ac:dyDescent="0.25">
      <c r="A76">
        <v>1255095000</v>
      </c>
      <c r="B76">
        <v>1.7892413700000001</v>
      </c>
      <c r="C76">
        <v>1.81912713</v>
      </c>
      <c r="D76">
        <v>1.7756443399999999</v>
      </c>
      <c r="E76">
        <v>1.81872294</v>
      </c>
      <c r="F76">
        <v>1.7892413700000001</v>
      </c>
      <c r="G76">
        <v>1.81912713</v>
      </c>
      <c r="H76">
        <v>1.7756443399999999</v>
      </c>
      <c r="I76">
        <v>1.81872294</v>
      </c>
      <c r="J76">
        <v>1059.5</v>
      </c>
      <c r="K76">
        <v>1064</v>
      </c>
      <c r="L76">
        <v>1054.25</v>
      </c>
      <c r="M76">
        <v>1063.5</v>
      </c>
      <c r="N76">
        <v>1063.25</v>
      </c>
      <c r="O76">
        <v>1068.5</v>
      </c>
      <c r="P76">
        <v>1058.5</v>
      </c>
      <c r="Q76">
        <v>1068</v>
      </c>
      <c r="R76">
        <v>1065.28</v>
      </c>
      <c r="S76">
        <v>1071.51</v>
      </c>
      <c r="T76">
        <v>1063</v>
      </c>
      <c r="U76">
        <v>1071.49</v>
      </c>
      <c r="V76">
        <v>0.12</v>
      </c>
      <c r="W76">
        <v>0.12</v>
      </c>
      <c r="X76">
        <v>0.12</v>
      </c>
      <c r="Y76">
        <v>0.12</v>
      </c>
      <c r="Z76" t="s">
        <v>12</v>
      </c>
      <c r="AA76" t="s">
        <v>12</v>
      </c>
      <c r="AB76" t="s">
        <v>12</v>
      </c>
      <c r="AC76" t="s">
        <v>12</v>
      </c>
      <c r="AD76">
        <v>82.786051810000004</v>
      </c>
      <c r="AE76">
        <v>83.267358299999998</v>
      </c>
      <c r="AF76">
        <v>82.568684079999997</v>
      </c>
      <c r="AG76">
        <v>83.267358299999998</v>
      </c>
      <c r="AH76" t="s">
        <v>12</v>
      </c>
      <c r="AI76" t="s">
        <v>12</v>
      </c>
    </row>
    <row r="77" spans="1:35" x14ac:dyDescent="0.25">
      <c r="A77">
        <v>1255354200</v>
      </c>
      <c r="B77">
        <v>1.8465897</v>
      </c>
      <c r="C77">
        <v>1.8611288699999999</v>
      </c>
      <c r="D77">
        <v>1.82060819</v>
      </c>
      <c r="E77">
        <v>1.8421475</v>
      </c>
      <c r="F77">
        <v>1.8465897</v>
      </c>
      <c r="G77">
        <v>1.8611288699999999</v>
      </c>
      <c r="H77">
        <v>1.82060819</v>
      </c>
      <c r="I77">
        <v>1.8421475</v>
      </c>
      <c r="J77">
        <v>1064</v>
      </c>
      <c r="K77">
        <v>1071.75</v>
      </c>
      <c r="L77">
        <v>1063.25</v>
      </c>
      <c r="M77">
        <v>1067</v>
      </c>
      <c r="N77">
        <v>1067.75</v>
      </c>
      <c r="O77">
        <v>1076.75</v>
      </c>
      <c r="P77">
        <v>1067</v>
      </c>
      <c r="Q77">
        <v>1071.5</v>
      </c>
      <c r="R77">
        <v>1071.6300000000001</v>
      </c>
      <c r="S77">
        <v>1079.46</v>
      </c>
      <c r="T77">
        <v>1071.6300000000001</v>
      </c>
      <c r="U77">
        <v>1076.19</v>
      </c>
      <c r="V77" t="s">
        <v>12</v>
      </c>
      <c r="W77" t="s">
        <v>12</v>
      </c>
      <c r="X77" t="s">
        <v>12</v>
      </c>
      <c r="Y77" t="s">
        <v>12</v>
      </c>
      <c r="Z77" t="s">
        <v>12</v>
      </c>
      <c r="AA77" t="s">
        <v>12</v>
      </c>
      <c r="AB77" t="s">
        <v>12</v>
      </c>
      <c r="AC77" t="s">
        <v>12</v>
      </c>
      <c r="AD77">
        <v>83.655514960000005</v>
      </c>
      <c r="AE77">
        <v>83.911706109999997</v>
      </c>
      <c r="AF77">
        <v>83.282892329999996</v>
      </c>
      <c r="AG77">
        <v>83.593409890000004</v>
      </c>
      <c r="AH77" t="s">
        <v>12</v>
      </c>
      <c r="AI77" t="s">
        <v>12</v>
      </c>
    </row>
    <row r="78" spans="1:35" x14ac:dyDescent="0.25">
      <c r="A78">
        <v>1255440600</v>
      </c>
      <c r="B78">
        <v>1.82558931</v>
      </c>
      <c r="C78">
        <v>1.8390506499999999</v>
      </c>
      <c r="D78">
        <v>1.7935488500000001</v>
      </c>
      <c r="E78">
        <v>1.8323199800000001</v>
      </c>
      <c r="F78">
        <v>1.82558931</v>
      </c>
      <c r="G78">
        <v>1.8390506499999999</v>
      </c>
      <c r="H78">
        <v>1.7935488500000001</v>
      </c>
      <c r="I78">
        <v>1.8323199800000001</v>
      </c>
      <c r="J78">
        <v>1064.75</v>
      </c>
      <c r="K78">
        <v>1069.5</v>
      </c>
      <c r="L78">
        <v>1058.75</v>
      </c>
      <c r="M78">
        <v>1064.25</v>
      </c>
      <c r="N78">
        <v>1071</v>
      </c>
      <c r="O78">
        <v>1074.25</v>
      </c>
      <c r="P78">
        <v>1063</v>
      </c>
      <c r="Q78">
        <v>1068.75</v>
      </c>
      <c r="R78">
        <v>1074.96</v>
      </c>
      <c r="S78">
        <v>1075.3</v>
      </c>
      <c r="T78">
        <v>1066.71</v>
      </c>
      <c r="U78">
        <v>1073.19</v>
      </c>
      <c r="V78">
        <v>0.12</v>
      </c>
      <c r="W78">
        <v>0.12</v>
      </c>
      <c r="X78">
        <v>0.12</v>
      </c>
      <c r="Y78">
        <v>0.12</v>
      </c>
      <c r="Z78" t="s">
        <v>12</v>
      </c>
      <c r="AA78" t="s">
        <v>12</v>
      </c>
      <c r="AB78" t="s">
        <v>12</v>
      </c>
      <c r="AC78" t="s">
        <v>12</v>
      </c>
      <c r="AD78">
        <v>83.368286789999999</v>
      </c>
      <c r="AE78">
        <v>83.619191259999994</v>
      </c>
      <c r="AF78">
        <v>82.879201640000005</v>
      </c>
      <c r="AG78">
        <v>83.422636490000002</v>
      </c>
      <c r="AH78" t="s">
        <v>12</v>
      </c>
      <c r="AI78" t="s">
        <v>12</v>
      </c>
    </row>
    <row r="79" spans="1:35" x14ac:dyDescent="0.25">
      <c r="A79">
        <v>1255527000</v>
      </c>
      <c r="B79">
        <v>1.89357256</v>
      </c>
      <c r="C79">
        <v>1.9297848</v>
      </c>
      <c r="D79">
        <v>1.8701480100000001</v>
      </c>
      <c r="E79">
        <v>1.9254773300000001</v>
      </c>
      <c r="F79">
        <v>1.89357256</v>
      </c>
      <c r="G79">
        <v>1.9297848</v>
      </c>
      <c r="H79">
        <v>1.8701480100000001</v>
      </c>
      <c r="I79">
        <v>1.9254773300000001</v>
      </c>
      <c r="J79">
        <v>1069</v>
      </c>
      <c r="K79">
        <v>1085</v>
      </c>
      <c r="L79">
        <v>1068.75</v>
      </c>
      <c r="M79">
        <v>1083</v>
      </c>
      <c r="N79">
        <v>1072.75</v>
      </c>
      <c r="O79">
        <v>1089.75</v>
      </c>
      <c r="P79">
        <v>1072.75</v>
      </c>
      <c r="Q79">
        <v>1087.75</v>
      </c>
      <c r="R79">
        <v>1078.68</v>
      </c>
      <c r="S79">
        <v>1093.17</v>
      </c>
      <c r="T79">
        <v>1078.68</v>
      </c>
      <c r="U79">
        <v>1092.02</v>
      </c>
      <c r="V79">
        <v>0.12</v>
      </c>
      <c r="W79">
        <v>0.12</v>
      </c>
      <c r="X79">
        <v>0.12</v>
      </c>
      <c r="Y79">
        <v>0.12</v>
      </c>
      <c r="Z79" t="s">
        <v>12</v>
      </c>
      <c r="AA79" t="s">
        <v>12</v>
      </c>
      <c r="AB79" t="s">
        <v>12</v>
      </c>
      <c r="AC79" t="s">
        <v>12</v>
      </c>
      <c r="AD79">
        <v>84.400783500000003</v>
      </c>
      <c r="AE79">
        <v>84.944202820000001</v>
      </c>
      <c r="AF79">
        <v>83.389557780000004</v>
      </c>
      <c r="AG79">
        <v>84.858808359999998</v>
      </c>
      <c r="AH79" t="s">
        <v>12</v>
      </c>
      <c r="AI79" t="s">
        <v>12</v>
      </c>
    </row>
    <row r="80" spans="1:35" x14ac:dyDescent="0.25">
      <c r="A80">
        <v>1255613400</v>
      </c>
      <c r="B80">
        <v>1.8970726200000001</v>
      </c>
      <c r="C80">
        <v>1.9440545199999999</v>
      </c>
      <c r="D80">
        <v>1.8933031</v>
      </c>
      <c r="E80">
        <v>1.94284389</v>
      </c>
      <c r="F80">
        <v>1.8970726200000001</v>
      </c>
      <c r="G80">
        <v>1.9440545199999999</v>
      </c>
      <c r="H80">
        <v>1.8933031</v>
      </c>
      <c r="I80">
        <v>1.94284389</v>
      </c>
      <c r="J80">
        <v>1083.25</v>
      </c>
      <c r="K80">
        <v>1088.25</v>
      </c>
      <c r="L80">
        <v>1076.25</v>
      </c>
      <c r="M80">
        <v>1085</v>
      </c>
      <c r="N80">
        <v>1087.5</v>
      </c>
      <c r="O80">
        <v>1093.25</v>
      </c>
      <c r="P80">
        <v>1080.5</v>
      </c>
      <c r="Q80">
        <v>1089.75</v>
      </c>
      <c r="R80">
        <v>1090.3599999999999</v>
      </c>
      <c r="S80">
        <v>1096.56</v>
      </c>
      <c r="T80">
        <v>1086.4100000000001</v>
      </c>
      <c r="U80">
        <v>1096.56</v>
      </c>
      <c r="V80">
        <v>0.13</v>
      </c>
      <c r="W80">
        <v>0.13</v>
      </c>
      <c r="X80">
        <v>0.13</v>
      </c>
      <c r="Y80">
        <v>0.13</v>
      </c>
      <c r="Z80" t="s">
        <v>12</v>
      </c>
      <c r="AA80" t="s">
        <v>12</v>
      </c>
      <c r="AB80" t="s">
        <v>12</v>
      </c>
      <c r="AC80" t="s">
        <v>12</v>
      </c>
      <c r="AD80">
        <v>84.447362299999995</v>
      </c>
      <c r="AE80">
        <v>85.169341439999997</v>
      </c>
      <c r="AF80">
        <v>84.408546630000004</v>
      </c>
      <c r="AG80">
        <v>85.169341439999997</v>
      </c>
      <c r="AH80" t="s">
        <v>12</v>
      </c>
      <c r="AI80" t="s">
        <v>12</v>
      </c>
    </row>
    <row r="81" spans="1:35" x14ac:dyDescent="0.25">
      <c r="A81">
        <v>1255699800</v>
      </c>
      <c r="B81">
        <v>1.8972063800000001</v>
      </c>
      <c r="C81">
        <v>1.92049621</v>
      </c>
      <c r="D81">
        <v>1.8657058099999999</v>
      </c>
      <c r="E81">
        <v>1.90124537</v>
      </c>
      <c r="F81">
        <v>1.8972063800000001</v>
      </c>
      <c r="G81">
        <v>1.92049621</v>
      </c>
      <c r="H81">
        <v>1.8657058099999999</v>
      </c>
      <c r="I81">
        <v>1.90124537</v>
      </c>
      <c r="J81">
        <v>1085.25</v>
      </c>
      <c r="K81">
        <v>1090.25</v>
      </c>
      <c r="L81">
        <v>1073</v>
      </c>
      <c r="M81">
        <v>1077.25</v>
      </c>
      <c r="N81">
        <v>1090.25</v>
      </c>
      <c r="O81">
        <v>1095.5</v>
      </c>
      <c r="P81">
        <v>1077.5</v>
      </c>
      <c r="Q81">
        <v>1082</v>
      </c>
      <c r="R81">
        <v>1094.67</v>
      </c>
      <c r="S81">
        <v>1094.67</v>
      </c>
      <c r="T81">
        <v>1081.53</v>
      </c>
      <c r="U81">
        <v>1087.68</v>
      </c>
      <c r="V81">
        <v>0.12</v>
      </c>
      <c r="W81">
        <v>0.12</v>
      </c>
      <c r="X81">
        <v>0.12</v>
      </c>
      <c r="Y81">
        <v>0.12</v>
      </c>
      <c r="Z81" t="s">
        <v>12</v>
      </c>
      <c r="AA81" t="s">
        <v>12</v>
      </c>
      <c r="AB81" t="s">
        <v>12</v>
      </c>
      <c r="AC81" t="s">
        <v>12</v>
      </c>
      <c r="AD81">
        <v>84.462888570000004</v>
      </c>
      <c r="AE81">
        <v>84.827755819999993</v>
      </c>
      <c r="AF81">
        <v>84.020389980000004</v>
      </c>
      <c r="AG81">
        <v>84.532756759999998</v>
      </c>
      <c r="AH81" t="s">
        <v>12</v>
      </c>
      <c r="AI81" t="s">
        <v>12</v>
      </c>
    </row>
    <row r="82" spans="1:35" x14ac:dyDescent="0.25">
      <c r="A82">
        <v>1255959000</v>
      </c>
      <c r="B82">
        <v>1.9102654699999999</v>
      </c>
      <c r="C82">
        <v>1.96545909</v>
      </c>
      <c r="D82">
        <v>1.89370729</v>
      </c>
      <c r="E82">
        <v>1.94822823</v>
      </c>
      <c r="F82">
        <v>1.9102654699999999</v>
      </c>
      <c r="G82">
        <v>1.96545909</v>
      </c>
      <c r="H82">
        <v>1.89370729</v>
      </c>
      <c r="I82">
        <v>1.94822823</v>
      </c>
      <c r="J82">
        <v>1075.25</v>
      </c>
      <c r="K82">
        <v>1092</v>
      </c>
      <c r="L82">
        <v>1072</v>
      </c>
      <c r="M82">
        <v>1086.5</v>
      </c>
      <c r="N82">
        <v>1080.25</v>
      </c>
      <c r="O82">
        <v>1096.75</v>
      </c>
      <c r="P82">
        <v>1076.25</v>
      </c>
      <c r="Q82">
        <v>1091</v>
      </c>
      <c r="R82">
        <v>1088.22</v>
      </c>
      <c r="S82">
        <v>1100.17</v>
      </c>
      <c r="T82">
        <v>1086.48</v>
      </c>
      <c r="U82">
        <v>1097.9100000000001</v>
      </c>
      <c r="V82">
        <v>0.12</v>
      </c>
      <c r="W82">
        <v>0.12</v>
      </c>
      <c r="X82">
        <v>0.12</v>
      </c>
      <c r="Y82">
        <v>0.12</v>
      </c>
      <c r="Z82" t="s">
        <v>12</v>
      </c>
      <c r="AA82" t="s">
        <v>12</v>
      </c>
      <c r="AB82" t="s">
        <v>12</v>
      </c>
      <c r="AC82" t="s">
        <v>12</v>
      </c>
      <c r="AD82">
        <v>84.672500920000004</v>
      </c>
      <c r="AE82">
        <v>85.49538527</v>
      </c>
      <c r="AF82">
        <v>84.408546630000004</v>
      </c>
      <c r="AG82">
        <v>85.231430979999999</v>
      </c>
      <c r="AH82" t="s">
        <v>12</v>
      </c>
      <c r="AI82" t="s">
        <v>12</v>
      </c>
    </row>
    <row r="83" spans="1:35" x14ac:dyDescent="0.25">
      <c r="A83">
        <v>1256045400</v>
      </c>
      <c r="B83">
        <v>1.95765155</v>
      </c>
      <c r="C83">
        <v>1.95765155</v>
      </c>
      <c r="D83">
        <v>1.8888609000000001</v>
      </c>
      <c r="E83">
        <v>1.9192846100000001</v>
      </c>
      <c r="F83">
        <v>1.95765155</v>
      </c>
      <c r="G83">
        <v>1.95765155</v>
      </c>
      <c r="H83">
        <v>1.8888609000000001</v>
      </c>
      <c r="I83">
        <v>1.9192846100000001</v>
      </c>
      <c r="J83">
        <v>1089.5</v>
      </c>
      <c r="K83">
        <v>1093.75</v>
      </c>
      <c r="L83">
        <v>1077.75</v>
      </c>
      <c r="M83">
        <v>1084.75</v>
      </c>
      <c r="N83">
        <v>1089.75</v>
      </c>
      <c r="O83">
        <v>1099</v>
      </c>
      <c r="P83">
        <v>1082</v>
      </c>
      <c r="Q83">
        <v>1089.5</v>
      </c>
      <c r="R83">
        <v>1098.6400000000001</v>
      </c>
      <c r="S83">
        <v>1098.6400000000001</v>
      </c>
      <c r="T83">
        <v>1086.1600000000001</v>
      </c>
      <c r="U83">
        <v>1091.06</v>
      </c>
      <c r="V83">
        <v>0.12</v>
      </c>
      <c r="W83">
        <v>0.12</v>
      </c>
      <c r="X83">
        <v>0.12</v>
      </c>
      <c r="Y83">
        <v>0.12</v>
      </c>
      <c r="Z83" t="s">
        <v>12</v>
      </c>
      <c r="AA83" t="s">
        <v>12</v>
      </c>
      <c r="AB83" t="s">
        <v>12</v>
      </c>
      <c r="AC83" t="s">
        <v>12</v>
      </c>
      <c r="AD83">
        <v>85.355648880000004</v>
      </c>
      <c r="AE83">
        <v>85.382819839999996</v>
      </c>
      <c r="AF83">
        <v>84.369723199999996</v>
      </c>
      <c r="AG83">
        <v>84.781953340000001</v>
      </c>
      <c r="AH83" t="s">
        <v>12</v>
      </c>
      <c r="AI83" t="s">
        <v>12</v>
      </c>
    </row>
    <row r="84" spans="1:35" x14ac:dyDescent="0.25">
      <c r="A84">
        <v>1256131800</v>
      </c>
      <c r="B84">
        <v>1.90568757</v>
      </c>
      <c r="C84">
        <v>1.97380555</v>
      </c>
      <c r="D84">
        <v>1.8613983300000001</v>
      </c>
      <c r="E84">
        <v>1.8667826700000001</v>
      </c>
      <c r="F84">
        <v>1.90568757</v>
      </c>
      <c r="G84">
        <v>1.97380555</v>
      </c>
      <c r="H84">
        <v>1.8613983300000001</v>
      </c>
      <c r="I84">
        <v>1.8667826700000001</v>
      </c>
      <c r="J84">
        <v>1083</v>
      </c>
      <c r="K84">
        <v>1093.5</v>
      </c>
      <c r="L84">
        <v>1068.25</v>
      </c>
      <c r="M84">
        <v>1073.25</v>
      </c>
      <c r="N84">
        <v>1089</v>
      </c>
      <c r="O84">
        <v>1098.5</v>
      </c>
      <c r="P84">
        <v>1072.5</v>
      </c>
      <c r="Q84">
        <v>1078</v>
      </c>
      <c r="R84">
        <v>1090.3599999999999</v>
      </c>
      <c r="S84">
        <v>1101.3599999999999</v>
      </c>
      <c r="T84">
        <v>1080.77</v>
      </c>
      <c r="U84">
        <v>1081.4000000000001</v>
      </c>
      <c r="V84">
        <v>0.11</v>
      </c>
      <c r="W84">
        <v>0.11</v>
      </c>
      <c r="X84">
        <v>0.11</v>
      </c>
      <c r="Y84">
        <v>0.11</v>
      </c>
      <c r="Z84" t="s">
        <v>12</v>
      </c>
      <c r="AA84" t="s">
        <v>12</v>
      </c>
      <c r="AB84" t="s">
        <v>12</v>
      </c>
      <c r="AC84" t="s">
        <v>12</v>
      </c>
      <c r="AD84">
        <v>84.649196000000003</v>
      </c>
      <c r="AE84">
        <v>85.635121670000004</v>
      </c>
      <c r="AF84">
        <v>83.958277150000001</v>
      </c>
      <c r="AG84">
        <v>84.020389980000004</v>
      </c>
      <c r="AH84" t="s">
        <v>12</v>
      </c>
      <c r="AI84" t="s">
        <v>12</v>
      </c>
    </row>
    <row r="85" spans="1:35" x14ac:dyDescent="0.25">
      <c r="A85">
        <v>1256218200</v>
      </c>
      <c r="B85">
        <v>1.8631478800000001</v>
      </c>
      <c r="C85">
        <v>1.93853545</v>
      </c>
      <c r="D85">
        <v>1.8267999399999999</v>
      </c>
      <c r="E85">
        <v>1.92009202</v>
      </c>
      <c r="F85">
        <v>1.8631478800000001</v>
      </c>
      <c r="G85">
        <v>1.93853545</v>
      </c>
      <c r="H85">
        <v>1.8267999399999999</v>
      </c>
      <c r="I85">
        <v>1.92009202</v>
      </c>
      <c r="J85">
        <v>1072.5</v>
      </c>
      <c r="K85">
        <v>1087.25</v>
      </c>
      <c r="L85">
        <v>1066</v>
      </c>
      <c r="M85">
        <v>1086</v>
      </c>
      <c r="N85">
        <v>1076.5</v>
      </c>
      <c r="O85">
        <v>1092.25</v>
      </c>
      <c r="P85">
        <v>1070.25</v>
      </c>
      <c r="Q85">
        <v>1090.75</v>
      </c>
      <c r="R85">
        <v>1080.96</v>
      </c>
      <c r="S85">
        <v>1095.21</v>
      </c>
      <c r="T85">
        <v>1074.31</v>
      </c>
      <c r="U85">
        <v>1092.9100000000001</v>
      </c>
      <c r="V85">
        <v>0.11</v>
      </c>
      <c r="W85">
        <v>0.11</v>
      </c>
      <c r="X85">
        <v>0.11</v>
      </c>
      <c r="Y85">
        <v>0.11</v>
      </c>
      <c r="Z85" t="s">
        <v>12</v>
      </c>
      <c r="AA85" t="s">
        <v>12</v>
      </c>
      <c r="AB85" t="s">
        <v>12</v>
      </c>
      <c r="AC85" t="s">
        <v>12</v>
      </c>
      <c r="AD85">
        <v>83.98933744</v>
      </c>
      <c r="AE85">
        <v>85.146036519999996</v>
      </c>
      <c r="AF85">
        <v>83.453681259999996</v>
      </c>
      <c r="AG85">
        <v>84.874334619999999</v>
      </c>
      <c r="AH85" t="s">
        <v>12</v>
      </c>
      <c r="AI85" t="s">
        <v>12</v>
      </c>
    </row>
    <row r="86" spans="1:35" x14ac:dyDescent="0.25">
      <c r="A86">
        <v>1256304600</v>
      </c>
      <c r="B86">
        <v>1.9413628300000001</v>
      </c>
      <c r="C86">
        <v>1.9427091599999999</v>
      </c>
      <c r="D86">
        <v>1.83191579</v>
      </c>
      <c r="E86">
        <v>1.85628248</v>
      </c>
      <c r="F86">
        <v>1.9413628300000001</v>
      </c>
      <c r="G86">
        <v>1.9427091599999999</v>
      </c>
      <c r="H86">
        <v>1.83191579</v>
      </c>
      <c r="I86">
        <v>1.85628248</v>
      </c>
      <c r="J86">
        <v>1086</v>
      </c>
      <c r="K86">
        <v>1090.25</v>
      </c>
      <c r="L86">
        <v>1067</v>
      </c>
      <c r="M86">
        <v>1072</v>
      </c>
      <c r="N86">
        <v>1090.5</v>
      </c>
      <c r="O86">
        <v>1095.25</v>
      </c>
      <c r="P86">
        <v>1071.5</v>
      </c>
      <c r="Q86">
        <v>1077</v>
      </c>
      <c r="R86">
        <v>1095.6199999999999</v>
      </c>
      <c r="S86">
        <v>1095.83</v>
      </c>
      <c r="T86">
        <v>1075.49</v>
      </c>
      <c r="U86">
        <v>1079.5999999999999</v>
      </c>
      <c r="V86">
        <v>0.11</v>
      </c>
      <c r="W86">
        <v>0.11</v>
      </c>
      <c r="X86">
        <v>0.11</v>
      </c>
      <c r="Y86">
        <v>0.11</v>
      </c>
      <c r="Z86" t="s">
        <v>12</v>
      </c>
      <c r="AA86" t="s">
        <v>12</v>
      </c>
      <c r="AB86" t="s">
        <v>12</v>
      </c>
      <c r="AC86" t="s">
        <v>12</v>
      </c>
      <c r="AD86">
        <v>85.153807420000007</v>
      </c>
      <c r="AE86">
        <v>85.208141580000003</v>
      </c>
      <c r="AF86">
        <v>83.554601989999995</v>
      </c>
      <c r="AG86">
        <v>83.903942979999997</v>
      </c>
      <c r="AH86" t="s">
        <v>12</v>
      </c>
      <c r="AI86" t="s">
        <v>12</v>
      </c>
    </row>
    <row r="87" spans="1:35" x14ac:dyDescent="0.25">
      <c r="A87">
        <v>1256563800</v>
      </c>
      <c r="B87">
        <v>1.86085941</v>
      </c>
      <c r="C87">
        <v>1.9179295599999999</v>
      </c>
      <c r="D87">
        <v>1.7792791299999999</v>
      </c>
      <c r="E87">
        <v>1.7908571600000001</v>
      </c>
      <c r="F87">
        <v>1.86085941</v>
      </c>
      <c r="G87">
        <v>1.9179295599999999</v>
      </c>
      <c r="H87">
        <v>1.7792791299999999</v>
      </c>
      <c r="I87">
        <v>1.7908571600000001</v>
      </c>
      <c r="J87">
        <v>1070.75</v>
      </c>
      <c r="K87">
        <v>1083.5</v>
      </c>
      <c r="L87">
        <v>1056.75</v>
      </c>
      <c r="M87">
        <v>1061.5</v>
      </c>
      <c r="N87">
        <v>1076.5</v>
      </c>
      <c r="O87">
        <v>1088.5</v>
      </c>
      <c r="P87">
        <v>1061.25</v>
      </c>
      <c r="Q87">
        <v>1066.5</v>
      </c>
      <c r="R87">
        <v>1080.3599999999999</v>
      </c>
      <c r="S87">
        <v>1091.75</v>
      </c>
      <c r="T87">
        <v>1065.23</v>
      </c>
      <c r="U87">
        <v>1066.95</v>
      </c>
      <c r="V87">
        <v>0.11</v>
      </c>
      <c r="W87">
        <v>0.11</v>
      </c>
      <c r="X87">
        <v>0.11</v>
      </c>
      <c r="Y87">
        <v>0.11</v>
      </c>
      <c r="Z87" t="s">
        <v>12</v>
      </c>
      <c r="AA87" t="s">
        <v>12</v>
      </c>
      <c r="AB87" t="s">
        <v>12</v>
      </c>
      <c r="AC87" t="s">
        <v>12</v>
      </c>
      <c r="AD87">
        <v>83.997100579999994</v>
      </c>
      <c r="AE87">
        <v>84.858808359999998</v>
      </c>
      <c r="AF87">
        <v>82.762762409999993</v>
      </c>
      <c r="AG87">
        <v>82.995656400000001</v>
      </c>
      <c r="AH87" t="s">
        <v>12</v>
      </c>
      <c r="AI87" t="s">
        <v>12</v>
      </c>
    </row>
    <row r="88" spans="1:35" x14ac:dyDescent="0.25">
      <c r="A88">
        <v>1256650200</v>
      </c>
      <c r="B88">
        <v>1.8018953</v>
      </c>
      <c r="C88">
        <v>1.8185882099999999</v>
      </c>
      <c r="D88">
        <v>1.75773983</v>
      </c>
      <c r="E88">
        <v>1.7690484</v>
      </c>
      <c r="F88">
        <v>1.8018953</v>
      </c>
      <c r="G88">
        <v>1.8185882099999999</v>
      </c>
      <c r="H88">
        <v>1.75773983</v>
      </c>
      <c r="I88">
        <v>1.7690484</v>
      </c>
      <c r="J88">
        <v>1060.75</v>
      </c>
      <c r="K88">
        <v>1064.5</v>
      </c>
      <c r="L88">
        <v>1052.5</v>
      </c>
      <c r="M88">
        <v>1055.5</v>
      </c>
      <c r="N88">
        <v>1066.25</v>
      </c>
      <c r="O88">
        <v>1069.75</v>
      </c>
      <c r="P88">
        <v>1057</v>
      </c>
      <c r="Q88">
        <v>1060.5</v>
      </c>
      <c r="R88">
        <v>1067.54</v>
      </c>
      <c r="S88">
        <v>1072.48</v>
      </c>
      <c r="T88">
        <v>1060.6199999999999</v>
      </c>
      <c r="U88">
        <v>1063.4100000000001</v>
      </c>
      <c r="V88">
        <v>0.11</v>
      </c>
      <c r="W88">
        <v>0.11</v>
      </c>
      <c r="X88">
        <v>0.11</v>
      </c>
      <c r="Y88">
        <v>0.11</v>
      </c>
      <c r="Z88" t="s">
        <v>12</v>
      </c>
      <c r="AA88" t="s">
        <v>12</v>
      </c>
      <c r="AB88" t="s">
        <v>12</v>
      </c>
      <c r="AC88" t="s">
        <v>12</v>
      </c>
      <c r="AD88">
        <v>83.088813999999999</v>
      </c>
      <c r="AE88">
        <v>83.368286789999999</v>
      </c>
      <c r="AF88">
        <v>82.413421420000006</v>
      </c>
      <c r="AG88">
        <v>82.615262880000003</v>
      </c>
      <c r="AH88" t="s">
        <v>12</v>
      </c>
      <c r="AI88" t="s">
        <v>12</v>
      </c>
    </row>
    <row r="89" spans="1:35" x14ac:dyDescent="0.25">
      <c r="A89">
        <v>1256736600</v>
      </c>
      <c r="B89">
        <v>1.75625974</v>
      </c>
      <c r="C89">
        <v>1.7706632099999999</v>
      </c>
      <c r="D89">
        <v>1.66592881</v>
      </c>
      <c r="E89">
        <v>1.66983306</v>
      </c>
      <c r="F89">
        <v>1.75625974</v>
      </c>
      <c r="G89">
        <v>1.7706632099999999</v>
      </c>
      <c r="H89">
        <v>1.66592881</v>
      </c>
      <c r="I89">
        <v>1.66983306</v>
      </c>
      <c r="J89">
        <v>1057.75</v>
      </c>
      <c r="K89">
        <v>1058.25</v>
      </c>
      <c r="L89">
        <v>1033.25</v>
      </c>
      <c r="M89">
        <v>1033.5</v>
      </c>
      <c r="N89">
        <v>1061</v>
      </c>
      <c r="O89">
        <v>1063</v>
      </c>
      <c r="P89">
        <v>1038</v>
      </c>
      <c r="Q89">
        <v>1038.5</v>
      </c>
      <c r="R89">
        <v>1061.51</v>
      </c>
      <c r="S89">
        <v>1063.26</v>
      </c>
      <c r="T89">
        <v>1042.19</v>
      </c>
      <c r="U89">
        <v>1042.6300000000001</v>
      </c>
      <c r="V89">
        <v>0.11</v>
      </c>
      <c r="W89">
        <v>0.11</v>
      </c>
      <c r="X89">
        <v>0.11</v>
      </c>
      <c r="Y89">
        <v>0.11</v>
      </c>
      <c r="Z89" t="s">
        <v>12</v>
      </c>
      <c r="AA89" t="s">
        <v>12</v>
      </c>
      <c r="AB89" t="s">
        <v>12</v>
      </c>
      <c r="AC89" t="s">
        <v>12</v>
      </c>
      <c r="AD89">
        <v>82.405650519999995</v>
      </c>
      <c r="AE89">
        <v>82.660521939999995</v>
      </c>
      <c r="AF89">
        <v>81.008302080000007</v>
      </c>
      <c r="AG89">
        <v>81.054873119999996</v>
      </c>
      <c r="AH89" t="s">
        <v>12</v>
      </c>
      <c r="AI89" t="s">
        <v>12</v>
      </c>
    </row>
    <row r="90" spans="1:35" x14ac:dyDescent="0.25">
      <c r="A90">
        <v>1256823000</v>
      </c>
      <c r="B90">
        <v>1.7049684300000001</v>
      </c>
      <c r="C90">
        <v>1.7861445300000001</v>
      </c>
      <c r="D90">
        <v>1.6956798399999999</v>
      </c>
      <c r="E90">
        <v>1.77577907</v>
      </c>
      <c r="F90">
        <v>1.7049684300000001</v>
      </c>
      <c r="G90">
        <v>1.7861445300000001</v>
      </c>
      <c r="H90">
        <v>1.6956798399999999</v>
      </c>
      <c r="I90">
        <v>1.77577907</v>
      </c>
      <c r="J90">
        <v>1034</v>
      </c>
      <c r="K90">
        <v>1059</v>
      </c>
      <c r="L90">
        <v>1032.5</v>
      </c>
      <c r="M90">
        <v>1056.75</v>
      </c>
      <c r="N90">
        <v>1038.75</v>
      </c>
      <c r="O90">
        <v>1064</v>
      </c>
      <c r="P90">
        <v>1037.25</v>
      </c>
      <c r="Q90">
        <v>1061.5</v>
      </c>
      <c r="R90">
        <v>1043.69</v>
      </c>
      <c r="S90">
        <v>1066.83</v>
      </c>
      <c r="T90">
        <v>1043.69</v>
      </c>
      <c r="U90">
        <v>1066.1099999999999</v>
      </c>
      <c r="V90">
        <v>0.11</v>
      </c>
      <c r="W90">
        <v>0.11</v>
      </c>
      <c r="X90">
        <v>0.11</v>
      </c>
      <c r="Y90">
        <v>0.11</v>
      </c>
      <c r="Z90" t="s">
        <v>12</v>
      </c>
      <c r="AA90" t="s">
        <v>12</v>
      </c>
      <c r="AB90" t="s">
        <v>12</v>
      </c>
      <c r="AC90" t="s">
        <v>12</v>
      </c>
      <c r="AD90">
        <v>81.660397500000002</v>
      </c>
      <c r="AE90">
        <v>82.956840740000004</v>
      </c>
      <c r="AF90">
        <v>81.466319170000006</v>
      </c>
      <c r="AG90">
        <v>82.793807180000002</v>
      </c>
      <c r="AH90" t="s">
        <v>12</v>
      </c>
      <c r="AI90" t="s">
        <v>12</v>
      </c>
    </row>
    <row r="91" spans="1:35" x14ac:dyDescent="0.25">
      <c r="A91">
        <v>1256909400</v>
      </c>
      <c r="B91">
        <v>1.7631251400000001</v>
      </c>
      <c r="C91">
        <v>1.7742980100000001</v>
      </c>
      <c r="D91">
        <v>1.61585007</v>
      </c>
      <c r="E91">
        <v>1.6241965300000001</v>
      </c>
      <c r="F91">
        <v>1.7631251400000001</v>
      </c>
      <c r="G91">
        <v>1.7742980100000001</v>
      </c>
      <c r="H91">
        <v>1.61585007</v>
      </c>
      <c r="I91">
        <v>1.6241965300000001</v>
      </c>
      <c r="J91">
        <v>1057.25</v>
      </c>
      <c r="K91">
        <v>1057.5</v>
      </c>
      <c r="L91">
        <v>1024.5</v>
      </c>
      <c r="M91">
        <v>1028</v>
      </c>
      <c r="N91">
        <v>1061.25</v>
      </c>
      <c r="O91">
        <v>1062.75</v>
      </c>
      <c r="P91">
        <v>1029.5</v>
      </c>
      <c r="Q91">
        <v>1033</v>
      </c>
      <c r="R91">
        <v>1065.4100000000001</v>
      </c>
      <c r="S91">
        <v>1065.4100000000001</v>
      </c>
      <c r="T91">
        <v>1033.3800000000001</v>
      </c>
      <c r="U91">
        <v>1036.19</v>
      </c>
      <c r="V91">
        <v>0.11</v>
      </c>
      <c r="W91">
        <v>0.11</v>
      </c>
      <c r="X91">
        <v>0.11</v>
      </c>
      <c r="Y91">
        <v>0.11</v>
      </c>
      <c r="Z91" t="s">
        <v>12</v>
      </c>
      <c r="AA91" t="s">
        <v>12</v>
      </c>
      <c r="AB91" t="s">
        <v>12</v>
      </c>
      <c r="AC91" t="s">
        <v>12</v>
      </c>
      <c r="AD91">
        <v>82.522105280000005</v>
      </c>
      <c r="AE91">
        <v>82.770525539999994</v>
      </c>
      <c r="AF91">
        <v>80.301849200000007</v>
      </c>
      <c r="AG91">
        <v>80.395006800000004</v>
      </c>
      <c r="AH91" t="s">
        <v>12</v>
      </c>
      <c r="AI91" t="s">
        <v>12</v>
      </c>
    </row>
    <row r="92" spans="1:35" x14ac:dyDescent="0.25">
      <c r="A92">
        <v>1257172200</v>
      </c>
      <c r="B92">
        <v>1.6480243000000001</v>
      </c>
      <c r="C92">
        <v>1.70887269</v>
      </c>
      <c r="D92">
        <v>1.5988876999999999</v>
      </c>
      <c r="E92">
        <v>1.6571791300000001</v>
      </c>
      <c r="F92">
        <v>1.6480243000000001</v>
      </c>
      <c r="G92">
        <v>1.70887269</v>
      </c>
      <c r="H92">
        <v>1.5988876999999999</v>
      </c>
      <c r="I92">
        <v>1.6571791300000001</v>
      </c>
      <c r="J92">
        <v>1027.5</v>
      </c>
      <c r="K92">
        <v>1044.5</v>
      </c>
      <c r="L92">
        <v>1021</v>
      </c>
      <c r="M92">
        <v>1034.25</v>
      </c>
      <c r="N92">
        <v>1031.25</v>
      </c>
      <c r="O92">
        <v>1049.5</v>
      </c>
      <c r="P92">
        <v>1026</v>
      </c>
      <c r="Q92">
        <v>1039</v>
      </c>
      <c r="R92">
        <v>1036.18</v>
      </c>
      <c r="S92">
        <v>1052.18</v>
      </c>
      <c r="T92">
        <v>1029.3800000000001</v>
      </c>
      <c r="U92">
        <v>1042.8800000000001</v>
      </c>
      <c r="V92">
        <v>0.12</v>
      </c>
      <c r="W92">
        <v>0.12</v>
      </c>
      <c r="X92">
        <v>0.12</v>
      </c>
      <c r="Y92">
        <v>0.12</v>
      </c>
      <c r="Z92" t="s">
        <v>12</v>
      </c>
      <c r="AA92" t="s">
        <v>12</v>
      </c>
      <c r="AB92" t="s">
        <v>12</v>
      </c>
      <c r="AC92" t="s">
        <v>12</v>
      </c>
      <c r="AD92">
        <v>80.837505390000004</v>
      </c>
      <c r="AE92">
        <v>81.831186430000002</v>
      </c>
      <c r="AF92">
        <v>80.022376410000007</v>
      </c>
      <c r="AG92">
        <v>80.985012679999997</v>
      </c>
      <c r="AH92" t="s">
        <v>12</v>
      </c>
      <c r="AI92" t="s">
        <v>12</v>
      </c>
    </row>
    <row r="93" spans="1:35" x14ac:dyDescent="0.25">
      <c r="A93">
        <v>1257258600</v>
      </c>
      <c r="B93">
        <v>1.62890819</v>
      </c>
      <c r="C93">
        <v>1.68019852</v>
      </c>
      <c r="D93">
        <v>1.62123441</v>
      </c>
      <c r="E93">
        <v>1.67346785</v>
      </c>
      <c r="F93">
        <v>1.62890819</v>
      </c>
      <c r="G93">
        <v>1.68019852</v>
      </c>
      <c r="H93">
        <v>1.62123441</v>
      </c>
      <c r="I93">
        <v>1.67346785</v>
      </c>
      <c r="J93">
        <v>1035.25</v>
      </c>
      <c r="K93">
        <v>1038.5</v>
      </c>
      <c r="L93">
        <v>1022.25</v>
      </c>
      <c r="M93">
        <v>1036.75</v>
      </c>
      <c r="N93">
        <v>1039.25</v>
      </c>
      <c r="O93">
        <v>1044</v>
      </c>
      <c r="P93">
        <v>1026.5</v>
      </c>
      <c r="Q93">
        <v>1041.75</v>
      </c>
      <c r="R93">
        <v>1040.92</v>
      </c>
      <c r="S93">
        <v>1046.3599999999999</v>
      </c>
      <c r="T93">
        <v>1033.94</v>
      </c>
      <c r="U93">
        <v>1045.4100000000001</v>
      </c>
      <c r="V93">
        <v>0.12</v>
      </c>
      <c r="W93">
        <v>0.12</v>
      </c>
      <c r="X93">
        <v>0.12</v>
      </c>
      <c r="Y93">
        <v>0.12</v>
      </c>
      <c r="Z93" t="s">
        <v>12</v>
      </c>
      <c r="AA93" t="s">
        <v>12</v>
      </c>
      <c r="AB93" t="s">
        <v>12</v>
      </c>
      <c r="AC93" t="s">
        <v>12</v>
      </c>
      <c r="AD93">
        <v>80.534750959999997</v>
      </c>
      <c r="AE93">
        <v>81.357635310000006</v>
      </c>
      <c r="AF93">
        <v>80.379472770000007</v>
      </c>
      <c r="AG93">
        <v>81.241180549999996</v>
      </c>
      <c r="AH93" t="s">
        <v>12</v>
      </c>
      <c r="AI93" t="s">
        <v>12</v>
      </c>
    </row>
    <row r="94" spans="1:35" x14ac:dyDescent="0.25">
      <c r="A94">
        <v>1257345000</v>
      </c>
      <c r="B94">
        <v>1.71506541</v>
      </c>
      <c r="C94">
        <v>1.7535670800000001</v>
      </c>
      <c r="D94">
        <v>1.6738710699999999</v>
      </c>
      <c r="E94">
        <v>1.68235226</v>
      </c>
      <c r="F94">
        <v>1.71506541</v>
      </c>
      <c r="G94">
        <v>1.7535670800000001</v>
      </c>
      <c r="H94">
        <v>1.6738710699999999</v>
      </c>
      <c r="I94">
        <v>1.68235226</v>
      </c>
      <c r="J94">
        <v>1036.5</v>
      </c>
      <c r="K94">
        <v>1053.25</v>
      </c>
      <c r="L94">
        <v>1036.25</v>
      </c>
      <c r="M94">
        <v>1042</v>
      </c>
      <c r="N94">
        <v>1041.75</v>
      </c>
      <c r="O94">
        <v>1058.5</v>
      </c>
      <c r="P94">
        <v>1040.75</v>
      </c>
      <c r="Q94">
        <v>1047</v>
      </c>
      <c r="R94">
        <v>1047.1400000000001</v>
      </c>
      <c r="S94">
        <v>1061</v>
      </c>
      <c r="T94">
        <v>1045.1500000000001</v>
      </c>
      <c r="U94">
        <v>1046.5</v>
      </c>
      <c r="V94">
        <v>0.13</v>
      </c>
      <c r="W94">
        <v>0.13</v>
      </c>
      <c r="X94">
        <v>0.13</v>
      </c>
      <c r="Y94">
        <v>0.13</v>
      </c>
      <c r="Z94" t="s">
        <v>12</v>
      </c>
      <c r="AA94" t="s">
        <v>12</v>
      </c>
      <c r="AB94" t="s">
        <v>12</v>
      </c>
      <c r="AC94" t="s">
        <v>12</v>
      </c>
      <c r="AD94">
        <v>81.908810000000003</v>
      </c>
      <c r="AE94">
        <v>82.545394680000001</v>
      </c>
      <c r="AF94">
        <v>81.241180549999996</v>
      </c>
      <c r="AG94">
        <v>81.450792910000004</v>
      </c>
      <c r="AH94" t="s">
        <v>12</v>
      </c>
      <c r="AI94" t="s">
        <v>12</v>
      </c>
    </row>
    <row r="95" spans="1:35" x14ac:dyDescent="0.25">
      <c r="A95">
        <v>1257431400</v>
      </c>
      <c r="B95">
        <v>1.7207192099999999</v>
      </c>
      <c r="C95">
        <v>1.77981805</v>
      </c>
      <c r="D95">
        <v>1.7118348000000001</v>
      </c>
      <c r="E95">
        <v>1.77779807</v>
      </c>
      <c r="F95">
        <v>1.7207192099999999</v>
      </c>
      <c r="G95">
        <v>1.77981805</v>
      </c>
      <c r="H95">
        <v>1.7118348000000001</v>
      </c>
      <c r="I95">
        <v>1.77779807</v>
      </c>
      <c r="J95">
        <v>1042</v>
      </c>
      <c r="K95">
        <v>1059</v>
      </c>
      <c r="L95">
        <v>1034.5</v>
      </c>
      <c r="M95">
        <v>1058.25</v>
      </c>
      <c r="N95">
        <v>1046.75</v>
      </c>
      <c r="O95">
        <v>1064</v>
      </c>
      <c r="P95">
        <v>1039</v>
      </c>
      <c r="Q95">
        <v>1063.25</v>
      </c>
      <c r="R95">
        <v>1047.3</v>
      </c>
      <c r="S95">
        <v>1066.6500000000001</v>
      </c>
      <c r="T95">
        <v>1047.3</v>
      </c>
      <c r="U95">
        <v>1066.6300000000001</v>
      </c>
      <c r="V95">
        <v>0.13</v>
      </c>
      <c r="W95">
        <v>0.13</v>
      </c>
      <c r="X95">
        <v>0.13</v>
      </c>
      <c r="Y95">
        <v>0.13</v>
      </c>
      <c r="Z95" t="s">
        <v>12</v>
      </c>
      <c r="AA95" t="s">
        <v>12</v>
      </c>
      <c r="AB95" t="s">
        <v>12</v>
      </c>
      <c r="AC95" t="s">
        <v>12</v>
      </c>
      <c r="AD95">
        <v>82.025264759999999</v>
      </c>
      <c r="AE95">
        <v>82.972367000000006</v>
      </c>
      <c r="AF95">
        <v>81.854475829999998</v>
      </c>
      <c r="AG95">
        <v>82.949155230000002</v>
      </c>
      <c r="AH95" t="s">
        <v>12</v>
      </c>
      <c r="AI95" t="s">
        <v>12</v>
      </c>
    </row>
    <row r="96" spans="1:35" x14ac:dyDescent="0.25">
      <c r="A96">
        <v>1257517800</v>
      </c>
      <c r="B96">
        <v>1.74643222</v>
      </c>
      <c r="C96">
        <v>1.8067407200000001</v>
      </c>
      <c r="D96">
        <v>1.73916264</v>
      </c>
      <c r="E96">
        <v>1.7951646299999999</v>
      </c>
      <c r="F96">
        <v>1.74643222</v>
      </c>
      <c r="G96">
        <v>1.8067407200000001</v>
      </c>
      <c r="H96">
        <v>1.73916264</v>
      </c>
      <c r="I96">
        <v>1.7951646299999999</v>
      </c>
      <c r="J96">
        <v>1058.5</v>
      </c>
      <c r="K96">
        <v>1065.5</v>
      </c>
      <c r="L96">
        <v>1049</v>
      </c>
      <c r="M96">
        <v>1061.25</v>
      </c>
      <c r="N96">
        <v>1063.25</v>
      </c>
      <c r="O96">
        <v>1069.5</v>
      </c>
      <c r="P96">
        <v>1053.5</v>
      </c>
      <c r="Q96">
        <v>1066.25</v>
      </c>
      <c r="R96">
        <v>1064.95</v>
      </c>
      <c r="S96">
        <v>1071.48</v>
      </c>
      <c r="T96">
        <v>1059.32</v>
      </c>
      <c r="U96">
        <v>1069.3</v>
      </c>
      <c r="V96">
        <v>0.12</v>
      </c>
      <c r="W96">
        <v>0.12</v>
      </c>
      <c r="X96">
        <v>0.12</v>
      </c>
      <c r="Y96">
        <v>0.12</v>
      </c>
      <c r="Z96" t="s">
        <v>12</v>
      </c>
      <c r="AA96" t="s">
        <v>12</v>
      </c>
      <c r="AB96" t="s">
        <v>12</v>
      </c>
      <c r="AC96" t="s">
        <v>12</v>
      </c>
      <c r="AD96">
        <v>82.491044979999998</v>
      </c>
      <c r="AE96">
        <v>83.376042159999997</v>
      </c>
      <c r="AF96">
        <v>82.328026949999995</v>
      </c>
      <c r="AG96">
        <v>83.166445330000002</v>
      </c>
      <c r="AH96" t="s">
        <v>12</v>
      </c>
      <c r="AI96" t="s">
        <v>12</v>
      </c>
    </row>
    <row r="97" spans="1:35" x14ac:dyDescent="0.25">
      <c r="A97">
        <v>1257777000</v>
      </c>
      <c r="B97">
        <v>1.8364927200000001</v>
      </c>
      <c r="C97">
        <v>1.91618873</v>
      </c>
      <c r="D97">
        <v>1.8308389199999999</v>
      </c>
      <c r="E97">
        <v>1.9156498099999999</v>
      </c>
      <c r="F97">
        <v>1.8364927200000001</v>
      </c>
      <c r="G97">
        <v>1.91618873</v>
      </c>
      <c r="H97">
        <v>1.8308389199999999</v>
      </c>
      <c r="I97">
        <v>1.9156498099999999</v>
      </c>
      <c r="J97">
        <v>1061.25</v>
      </c>
      <c r="K97">
        <v>1087</v>
      </c>
      <c r="L97">
        <v>1060.75</v>
      </c>
      <c r="M97">
        <v>1086.75</v>
      </c>
      <c r="N97">
        <v>1065.75</v>
      </c>
      <c r="O97">
        <v>1092</v>
      </c>
      <c r="P97">
        <v>1065</v>
      </c>
      <c r="Q97">
        <v>1091.75</v>
      </c>
      <c r="R97">
        <v>1072.31</v>
      </c>
      <c r="S97">
        <v>1093.19</v>
      </c>
      <c r="T97">
        <v>1072.31</v>
      </c>
      <c r="U97">
        <v>1093.08</v>
      </c>
      <c r="V97">
        <v>0.12</v>
      </c>
      <c r="W97">
        <v>0.12</v>
      </c>
      <c r="X97">
        <v>0.12</v>
      </c>
      <c r="Y97">
        <v>0.12</v>
      </c>
      <c r="Z97" t="s">
        <v>12</v>
      </c>
      <c r="AA97" t="s">
        <v>12</v>
      </c>
      <c r="AB97" t="s">
        <v>12</v>
      </c>
      <c r="AC97" t="s">
        <v>12</v>
      </c>
      <c r="AD97">
        <v>83.803022249999998</v>
      </c>
      <c r="AE97">
        <v>85.107228620000001</v>
      </c>
      <c r="AF97">
        <v>83.740917179999997</v>
      </c>
      <c r="AG97">
        <v>85.060657579999997</v>
      </c>
      <c r="AH97" t="s">
        <v>12</v>
      </c>
      <c r="AI97" t="s">
        <v>12</v>
      </c>
    </row>
    <row r="98" spans="1:35" x14ac:dyDescent="0.25">
      <c r="A98">
        <v>1257863400</v>
      </c>
      <c r="B98">
        <v>1.90245697</v>
      </c>
      <c r="C98">
        <v>1.9344964600000001</v>
      </c>
      <c r="D98">
        <v>1.8845524600000001</v>
      </c>
      <c r="E98">
        <v>1.9140340300000001</v>
      </c>
      <c r="F98">
        <v>1.90245697</v>
      </c>
      <c r="G98">
        <v>1.9344964600000001</v>
      </c>
      <c r="H98">
        <v>1.8845524600000001</v>
      </c>
      <c r="I98">
        <v>1.9140340300000001</v>
      </c>
      <c r="J98">
        <v>1086.75</v>
      </c>
      <c r="K98">
        <v>1089.25</v>
      </c>
      <c r="L98">
        <v>1080.25</v>
      </c>
      <c r="M98">
        <v>1087</v>
      </c>
      <c r="N98">
        <v>1091.5</v>
      </c>
      <c r="O98">
        <v>1094.5</v>
      </c>
      <c r="P98">
        <v>1085</v>
      </c>
      <c r="Q98">
        <v>1092</v>
      </c>
      <c r="R98">
        <v>1091.8599999999999</v>
      </c>
      <c r="S98">
        <v>1096.42</v>
      </c>
      <c r="T98">
        <v>1087.4000000000001</v>
      </c>
      <c r="U98">
        <v>1093.01</v>
      </c>
      <c r="V98">
        <v>0.13</v>
      </c>
      <c r="W98">
        <v>0.13</v>
      </c>
      <c r="X98">
        <v>0.13</v>
      </c>
      <c r="Y98">
        <v>0.13</v>
      </c>
      <c r="Z98" t="s">
        <v>12</v>
      </c>
      <c r="AA98" t="s">
        <v>12</v>
      </c>
      <c r="AB98" t="s">
        <v>12</v>
      </c>
      <c r="AC98" t="s">
        <v>12</v>
      </c>
      <c r="AD98">
        <v>84.858808359999998</v>
      </c>
      <c r="AE98">
        <v>85.340114850000006</v>
      </c>
      <c r="AF98">
        <v>84.594861829999999</v>
      </c>
      <c r="AG98">
        <v>85.076176079999996</v>
      </c>
      <c r="AH98" t="s">
        <v>12</v>
      </c>
      <c r="AI98" t="s">
        <v>12</v>
      </c>
    </row>
    <row r="99" spans="1:35" x14ac:dyDescent="0.25">
      <c r="A99">
        <v>1257949800</v>
      </c>
      <c r="B99">
        <v>1.9538820299999999</v>
      </c>
      <c r="C99">
        <v>1.98107514</v>
      </c>
      <c r="D99">
        <v>1.91834247</v>
      </c>
      <c r="E99">
        <v>1.9459397599999999</v>
      </c>
      <c r="F99">
        <v>1.9538820299999999</v>
      </c>
      <c r="G99">
        <v>1.98107514</v>
      </c>
      <c r="H99">
        <v>1.91834247</v>
      </c>
      <c r="I99">
        <v>1.9459397599999999</v>
      </c>
      <c r="J99">
        <v>1088.75</v>
      </c>
      <c r="K99">
        <v>1098.25</v>
      </c>
      <c r="L99">
        <v>1086.75</v>
      </c>
      <c r="M99">
        <v>1091.5</v>
      </c>
      <c r="N99">
        <v>1091.75</v>
      </c>
      <c r="O99">
        <v>1103.25</v>
      </c>
      <c r="P99">
        <v>1091.25</v>
      </c>
      <c r="Q99">
        <v>1096.25</v>
      </c>
      <c r="R99">
        <v>1096.04</v>
      </c>
      <c r="S99">
        <v>1105.3699999999999</v>
      </c>
      <c r="T99">
        <v>1093.81</v>
      </c>
      <c r="U99">
        <v>1098.51</v>
      </c>
      <c r="V99" t="s">
        <v>12</v>
      </c>
      <c r="W99" t="s">
        <v>12</v>
      </c>
      <c r="X99" t="s">
        <v>12</v>
      </c>
      <c r="Y99" t="s">
        <v>12</v>
      </c>
      <c r="Z99" t="s">
        <v>12</v>
      </c>
      <c r="AA99" t="s">
        <v>12</v>
      </c>
      <c r="AB99" t="s">
        <v>12</v>
      </c>
      <c r="AC99" t="s">
        <v>12</v>
      </c>
      <c r="AD99">
        <v>85.635121670000004</v>
      </c>
      <c r="AE99">
        <v>86.03104922</v>
      </c>
      <c r="AF99">
        <v>85.099465480000006</v>
      </c>
      <c r="AG99">
        <v>85.510903780000007</v>
      </c>
      <c r="AH99" t="s">
        <v>12</v>
      </c>
      <c r="AI99" t="s">
        <v>12</v>
      </c>
    </row>
    <row r="100" spans="1:35" x14ac:dyDescent="0.25">
      <c r="A100">
        <v>1258036200</v>
      </c>
      <c r="B100">
        <v>1.9377280400000001</v>
      </c>
      <c r="C100">
        <v>1.9685559399999999</v>
      </c>
      <c r="D100">
        <v>1.87162907</v>
      </c>
      <c r="E100">
        <v>1.8840145100000001</v>
      </c>
      <c r="F100">
        <v>1.9377280400000001</v>
      </c>
      <c r="G100">
        <v>1.9685559399999999</v>
      </c>
      <c r="H100">
        <v>1.87162907</v>
      </c>
      <c r="I100">
        <v>1.8840145100000001</v>
      </c>
      <c r="J100">
        <v>1091.25</v>
      </c>
      <c r="K100">
        <v>1096</v>
      </c>
      <c r="L100">
        <v>1077.75</v>
      </c>
      <c r="M100">
        <v>1082.5</v>
      </c>
      <c r="N100">
        <v>1096</v>
      </c>
      <c r="O100">
        <v>1101</v>
      </c>
      <c r="P100">
        <v>1082.5</v>
      </c>
      <c r="Q100">
        <v>1087.25</v>
      </c>
      <c r="R100">
        <v>1098.31</v>
      </c>
      <c r="S100">
        <v>1101.97</v>
      </c>
      <c r="T100">
        <v>1084.9000000000001</v>
      </c>
      <c r="U100">
        <v>1087.24</v>
      </c>
      <c r="V100">
        <v>0.12</v>
      </c>
      <c r="W100">
        <v>0.12</v>
      </c>
      <c r="X100">
        <v>0.12</v>
      </c>
      <c r="Y100">
        <v>0.12</v>
      </c>
      <c r="Z100" t="s">
        <v>12</v>
      </c>
      <c r="AA100" t="s">
        <v>12</v>
      </c>
      <c r="AB100" t="s">
        <v>12</v>
      </c>
      <c r="AC100" t="s">
        <v>12</v>
      </c>
      <c r="AD100">
        <v>85.394464540000001</v>
      </c>
      <c r="AE100">
        <v>85.836970890000003</v>
      </c>
      <c r="AF100">
        <v>84.424072899999999</v>
      </c>
      <c r="AG100">
        <v>84.641440630000005</v>
      </c>
      <c r="AH100" t="s">
        <v>12</v>
      </c>
      <c r="AI100" t="s">
        <v>12</v>
      </c>
    </row>
    <row r="101" spans="1:35" x14ac:dyDescent="0.25">
      <c r="A101">
        <v>1258122600</v>
      </c>
      <c r="B101">
        <v>1.90151483</v>
      </c>
      <c r="C101">
        <v>1.9413463500000001</v>
      </c>
      <c r="D101">
        <v>1.87270593</v>
      </c>
      <c r="E101">
        <v>1.91834247</v>
      </c>
      <c r="F101">
        <v>1.90151483</v>
      </c>
      <c r="G101">
        <v>1.9413463500000001</v>
      </c>
      <c r="H101">
        <v>1.87270593</v>
      </c>
      <c r="I101">
        <v>1.91834247</v>
      </c>
      <c r="J101">
        <v>1081.75</v>
      </c>
      <c r="K101">
        <v>1091.25</v>
      </c>
      <c r="L101">
        <v>1078.25</v>
      </c>
      <c r="M101">
        <v>1086.5</v>
      </c>
      <c r="N101">
        <v>1087.5</v>
      </c>
      <c r="O101">
        <v>1096</v>
      </c>
      <c r="P101">
        <v>1082.75</v>
      </c>
      <c r="Q101">
        <v>1091.5</v>
      </c>
      <c r="R101">
        <v>1087.5899999999999</v>
      </c>
      <c r="S101">
        <v>1097.79</v>
      </c>
      <c r="T101">
        <v>1085.33</v>
      </c>
      <c r="U101">
        <v>1093.48</v>
      </c>
      <c r="V101">
        <v>0.12</v>
      </c>
      <c r="W101">
        <v>0.12</v>
      </c>
      <c r="X101">
        <v>0.12</v>
      </c>
      <c r="Y101">
        <v>0.12</v>
      </c>
      <c r="Z101" t="s">
        <v>12</v>
      </c>
      <c r="AA101" t="s">
        <v>12</v>
      </c>
      <c r="AB101" t="s">
        <v>12</v>
      </c>
      <c r="AC101" t="s">
        <v>12</v>
      </c>
      <c r="AD101">
        <v>84.858808359999998</v>
      </c>
      <c r="AE101">
        <v>85.464332740000003</v>
      </c>
      <c r="AF101">
        <v>84.424072899999999</v>
      </c>
      <c r="AG101">
        <v>85.099465480000006</v>
      </c>
      <c r="AH101" t="s">
        <v>12</v>
      </c>
      <c r="AI101" t="s">
        <v>12</v>
      </c>
    </row>
    <row r="102" spans="1:35" x14ac:dyDescent="0.25">
      <c r="A102">
        <v>1258381800</v>
      </c>
      <c r="B102">
        <v>1.95724736</v>
      </c>
      <c r="C102">
        <v>2.0256348000000002</v>
      </c>
      <c r="D102">
        <v>1.9537473000000001</v>
      </c>
      <c r="E102">
        <v>2.00032597</v>
      </c>
      <c r="F102">
        <v>1.95724736</v>
      </c>
      <c r="G102">
        <v>2.0256348000000002</v>
      </c>
      <c r="H102">
        <v>1.9537473000000001</v>
      </c>
      <c r="I102">
        <v>2.00032597</v>
      </c>
      <c r="J102">
        <v>1086.75</v>
      </c>
      <c r="K102">
        <v>1107</v>
      </c>
      <c r="L102">
        <v>1086.5</v>
      </c>
      <c r="M102">
        <v>1101.5</v>
      </c>
      <c r="N102">
        <v>1092</v>
      </c>
      <c r="O102">
        <v>1112.25</v>
      </c>
      <c r="P102">
        <v>1091</v>
      </c>
      <c r="Q102">
        <v>1106.25</v>
      </c>
      <c r="R102">
        <v>1094.1300000000001</v>
      </c>
      <c r="S102">
        <v>1113.69</v>
      </c>
      <c r="T102">
        <v>1094.1300000000001</v>
      </c>
      <c r="U102">
        <v>1109.3</v>
      </c>
      <c r="V102">
        <v>0.12</v>
      </c>
      <c r="W102">
        <v>0.12</v>
      </c>
      <c r="X102">
        <v>0.12</v>
      </c>
      <c r="Y102">
        <v>0.12</v>
      </c>
      <c r="Z102" t="s">
        <v>12</v>
      </c>
      <c r="AA102" t="s">
        <v>12</v>
      </c>
      <c r="AB102" t="s">
        <v>12</v>
      </c>
      <c r="AC102" t="s">
        <v>12</v>
      </c>
      <c r="AD102">
        <v>85.689463599999996</v>
      </c>
      <c r="AE102">
        <v>86.706434040000005</v>
      </c>
      <c r="AF102">
        <v>85.642892570000001</v>
      </c>
      <c r="AG102">
        <v>86.333811420000004</v>
      </c>
      <c r="AH102" t="s">
        <v>12</v>
      </c>
      <c r="AI102" t="s">
        <v>12</v>
      </c>
    </row>
    <row r="103" spans="1:35" x14ac:dyDescent="0.25">
      <c r="A103">
        <v>1258468200</v>
      </c>
      <c r="B103">
        <v>1.9857868000000001</v>
      </c>
      <c r="C103">
        <v>2.0092113500000002</v>
      </c>
      <c r="D103">
        <v>1.9630368600000001</v>
      </c>
      <c r="E103">
        <v>2.0075955599999999</v>
      </c>
      <c r="F103">
        <v>1.9857868000000001</v>
      </c>
      <c r="G103">
        <v>2.0092113500000002</v>
      </c>
      <c r="H103">
        <v>1.9630368600000001</v>
      </c>
      <c r="I103">
        <v>2.0075955599999999</v>
      </c>
      <c r="J103">
        <v>1101.5</v>
      </c>
      <c r="K103">
        <v>1104</v>
      </c>
      <c r="L103">
        <v>1095.25</v>
      </c>
      <c r="M103">
        <v>1102.5</v>
      </c>
      <c r="N103">
        <v>1106.25</v>
      </c>
      <c r="O103">
        <v>1109</v>
      </c>
      <c r="P103">
        <v>1100</v>
      </c>
      <c r="Q103">
        <v>1107.5</v>
      </c>
      <c r="R103">
        <v>1109.22</v>
      </c>
      <c r="S103">
        <v>1110.52</v>
      </c>
      <c r="T103">
        <v>1102.19</v>
      </c>
      <c r="U103">
        <v>1110.32</v>
      </c>
      <c r="V103">
        <v>0.12</v>
      </c>
      <c r="W103">
        <v>0.12</v>
      </c>
      <c r="X103">
        <v>0.12</v>
      </c>
      <c r="Y103">
        <v>0.12</v>
      </c>
      <c r="Z103" t="s">
        <v>12</v>
      </c>
      <c r="AA103" t="s">
        <v>12</v>
      </c>
      <c r="AB103" t="s">
        <v>12</v>
      </c>
      <c r="AC103" t="s">
        <v>12</v>
      </c>
      <c r="AD103">
        <v>86.10867279</v>
      </c>
      <c r="AE103">
        <v>86.473540049999997</v>
      </c>
      <c r="AF103">
        <v>85.782621199999994</v>
      </c>
      <c r="AG103">
        <v>86.43394807</v>
      </c>
      <c r="AH103" t="s">
        <v>12</v>
      </c>
      <c r="AI103" t="s">
        <v>12</v>
      </c>
    </row>
    <row r="104" spans="1:35" x14ac:dyDescent="0.25">
      <c r="A104">
        <v>1258554600</v>
      </c>
      <c r="B104">
        <v>2.0036913099999998</v>
      </c>
      <c r="C104">
        <v>2.0123072199999998</v>
      </c>
      <c r="D104">
        <v>1.9666706899999999</v>
      </c>
      <c r="E104">
        <v>2.0049029100000002</v>
      </c>
      <c r="F104">
        <v>2.0036913099999998</v>
      </c>
      <c r="G104">
        <v>2.0123072199999998</v>
      </c>
      <c r="H104">
        <v>1.9666706899999999</v>
      </c>
      <c r="I104">
        <v>2.0049029100000002</v>
      </c>
      <c r="J104">
        <v>1103</v>
      </c>
      <c r="K104">
        <v>1105.5</v>
      </c>
      <c r="L104">
        <v>1096.25</v>
      </c>
      <c r="M104">
        <v>1103.5</v>
      </c>
      <c r="N104">
        <v>1107.5</v>
      </c>
      <c r="O104">
        <v>1110.75</v>
      </c>
      <c r="P104">
        <v>1100.75</v>
      </c>
      <c r="Q104">
        <v>1108.5</v>
      </c>
      <c r="R104">
        <v>1109.43</v>
      </c>
      <c r="S104">
        <v>1111.0999999999999</v>
      </c>
      <c r="T104">
        <v>1102.7</v>
      </c>
      <c r="U104">
        <v>1109.8</v>
      </c>
      <c r="V104">
        <v>0.11</v>
      </c>
      <c r="W104">
        <v>0.11</v>
      </c>
      <c r="X104">
        <v>0.11</v>
      </c>
      <c r="Y104">
        <v>0.11</v>
      </c>
      <c r="Z104" t="s">
        <v>12</v>
      </c>
      <c r="AA104" t="s">
        <v>12</v>
      </c>
      <c r="AB104" t="s">
        <v>12</v>
      </c>
      <c r="AC104" t="s">
        <v>12</v>
      </c>
      <c r="AD104">
        <v>86.372611550000002</v>
      </c>
      <c r="AE104">
        <v>86.504584820000005</v>
      </c>
      <c r="AF104">
        <v>85.836970890000003</v>
      </c>
      <c r="AG104">
        <v>86.380382449999999</v>
      </c>
      <c r="AH104" t="s">
        <v>12</v>
      </c>
      <c r="AI104" t="s">
        <v>12</v>
      </c>
    </row>
    <row r="105" spans="1:35" x14ac:dyDescent="0.25">
      <c r="A105">
        <v>1258641000</v>
      </c>
      <c r="B105">
        <v>1.9630368600000001</v>
      </c>
      <c r="C105">
        <v>1.96505587</v>
      </c>
      <c r="D105">
        <v>1.88872617</v>
      </c>
      <c r="E105">
        <v>1.92615001</v>
      </c>
      <c r="F105">
        <v>1.9630368600000001</v>
      </c>
      <c r="G105">
        <v>1.96505587</v>
      </c>
      <c r="H105">
        <v>1.88872617</v>
      </c>
      <c r="I105">
        <v>1.92615001</v>
      </c>
      <c r="J105">
        <v>1104.25</v>
      </c>
      <c r="K105">
        <v>1104.75</v>
      </c>
      <c r="L105">
        <v>1082</v>
      </c>
      <c r="M105">
        <v>1089.25</v>
      </c>
      <c r="N105">
        <v>1108.5</v>
      </c>
      <c r="O105">
        <v>1109.5</v>
      </c>
      <c r="P105">
        <v>1086.5</v>
      </c>
      <c r="Q105">
        <v>1094.25</v>
      </c>
      <c r="R105">
        <v>1106.43</v>
      </c>
      <c r="S105">
        <v>1106.43</v>
      </c>
      <c r="T105">
        <v>1088.4000000000001</v>
      </c>
      <c r="U105">
        <v>1094.9000000000001</v>
      </c>
      <c r="V105">
        <v>0.11</v>
      </c>
      <c r="W105">
        <v>0.11</v>
      </c>
      <c r="X105">
        <v>0.11</v>
      </c>
      <c r="Y105">
        <v>0.11</v>
      </c>
      <c r="Z105" t="s">
        <v>12</v>
      </c>
      <c r="AA105" t="s">
        <v>12</v>
      </c>
      <c r="AB105" t="s">
        <v>12</v>
      </c>
      <c r="AC105" t="s">
        <v>12</v>
      </c>
      <c r="AD105">
        <v>85.790376570000006</v>
      </c>
      <c r="AE105">
        <v>86.408244339999996</v>
      </c>
      <c r="AF105">
        <v>84.719071959999994</v>
      </c>
      <c r="AG105">
        <v>85.254735909999994</v>
      </c>
      <c r="AH105" t="s">
        <v>12</v>
      </c>
      <c r="AI105" t="s">
        <v>12</v>
      </c>
    </row>
    <row r="106" spans="1:35" x14ac:dyDescent="0.25">
      <c r="A106">
        <v>1258727400</v>
      </c>
      <c r="B106">
        <v>1.89545684</v>
      </c>
      <c r="C106">
        <v>1.9214383399999999</v>
      </c>
      <c r="D106">
        <v>1.88226399</v>
      </c>
      <c r="E106">
        <v>1.9090538699999999</v>
      </c>
      <c r="F106">
        <v>1.89545684</v>
      </c>
      <c r="G106">
        <v>1.9214383399999999</v>
      </c>
      <c r="H106">
        <v>1.88226399</v>
      </c>
      <c r="I106">
        <v>1.9090538699999999</v>
      </c>
      <c r="J106">
        <v>1088.25</v>
      </c>
      <c r="K106">
        <v>1090</v>
      </c>
      <c r="L106">
        <v>1079</v>
      </c>
      <c r="M106">
        <v>1085</v>
      </c>
      <c r="N106">
        <v>1094</v>
      </c>
      <c r="O106">
        <v>1095</v>
      </c>
      <c r="P106">
        <v>1083.5</v>
      </c>
      <c r="Q106">
        <v>1090</v>
      </c>
      <c r="R106">
        <v>1094.6600000000001</v>
      </c>
      <c r="S106">
        <v>1094.6600000000001</v>
      </c>
      <c r="T106">
        <v>1086.81</v>
      </c>
      <c r="U106">
        <v>1091.3800000000001</v>
      </c>
      <c r="V106">
        <v>0.11</v>
      </c>
      <c r="W106">
        <v>0.11</v>
      </c>
      <c r="X106">
        <v>0.11</v>
      </c>
      <c r="Y106">
        <v>0.11</v>
      </c>
      <c r="Z106" t="s">
        <v>12</v>
      </c>
      <c r="AA106" t="s">
        <v>12</v>
      </c>
      <c r="AB106" t="s">
        <v>12</v>
      </c>
      <c r="AC106" t="s">
        <v>12</v>
      </c>
      <c r="AD106">
        <v>84.812229560000006</v>
      </c>
      <c r="AE106">
        <v>85.208141580000003</v>
      </c>
      <c r="AF106">
        <v>84.625906599999993</v>
      </c>
      <c r="AG106">
        <v>84.951958189999999</v>
      </c>
      <c r="AH106" t="s">
        <v>12</v>
      </c>
      <c r="AI106" t="s">
        <v>12</v>
      </c>
    </row>
    <row r="107" spans="1:35" x14ac:dyDescent="0.25">
      <c r="A107">
        <v>1258986600</v>
      </c>
      <c r="B107">
        <v>1.9729981400000001</v>
      </c>
      <c r="C107">
        <v>2.0195758399999999</v>
      </c>
      <c r="D107">
        <v>1.9657285499999999</v>
      </c>
      <c r="E107">
        <v>1.9798645100000001</v>
      </c>
      <c r="F107">
        <v>1.9729981400000001</v>
      </c>
      <c r="G107">
        <v>2.0195758399999999</v>
      </c>
      <c r="H107">
        <v>1.9657285499999999</v>
      </c>
      <c r="I107">
        <v>1.9798645100000001</v>
      </c>
      <c r="J107">
        <v>1085</v>
      </c>
      <c r="K107">
        <v>1106.5</v>
      </c>
      <c r="L107">
        <v>1084.25</v>
      </c>
      <c r="M107">
        <v>1099</v>
      </c>
      <c r="N107">
        <v>1089.75</v>
      </c>
      <c r="O107">
        <v>1111.5</v>
      </c>
      <c r="P107">
        <v>1089</v>
      </c>
      <c r="Q107">
        <v>1103.75</v>
      </c>
      <c r="R107">
        <v>1094.8599999999999</v>
      </c>
      <c r="S107">
        <v>1112.3800000000001</v>
      </c>
      <c r="T107">
        <v>1094.8599999999999</v>
      </c>
      <c r="U107">
        <v>1106.24</v>
      </c>
      <c r="V107">
        <v>0.12</v>
      </c>
      <c r="W107">
        <v>0.12</v>
      </c>
      <c r="X107">
        <v>0.12</v>
      </c>
      <c r="Y107">
        <v>0.12</v>
      </c>
      <c r="Z107" t="s">
        <v>12</v>
      </c>
      <c r="AA107" t="s">
        <v>12</v>
      </c>
      <c r="AB107" t="s">
        <v>12</v>
      </c>
      <c r="AC107" t="s">
        <v>12</v>
      </c>
      <c r="AD107">
        <v>85.953410129999995</v>
      </c>
      <c r="AE107">
        <v>86.745257469999999</v>
      </c>
      <c r="AF107">
        <v>85.860260289999999</v>
      </c>
      <c r="AG107">
        <v>86.03104922</v>
      </c>
      <c r="AH107" t="s">
        <v>12</v>
      </c>
      <c r="AI107" t="s">
        <v>12</v>
      </c>
    </row>
    <row r="108" spans="1:35" x14ac:dyDescent="0.25">
      <c r="A108">
        <v>1259073000</v>
      </c>
      <c r="B108">
        <v>1.9853835799999999</v>
      </c>
      <c r="C108">
        <v>1.9935953</v>
      </c>
      <c r="D108">
        <v>1.93759331</v>
      </c>
      <c r="E108">
        <v>1.9849793899999999</v>
      </c>
      <c r="F108">
        <v>1.9853835799999999</v>
      </c>
      <c r="G108">
        <v>1.9935953</v>
      </c>
      <c r="H108">
        <v>1.93759331</v>
      </c>
      <c r="I108">
        <v>1.9849793899999999</v>
      </c>
      <c r="J108">
        <v>1098</v>
      </c>
      <c r="K108">
        <v>1101.75</v>
      </c>
      <c r="L108">
        <v>1091.25</v>
      </c>
      <c r="M108">
        <v>1098.25</v>
      </c>
      <c r="N108">
        <v>1103.5</v>
      </c>
      <c r="O108">
        <v>1107</v>
      </c>
      <c r="P108">
        <v>1095</v>
      </c>
      <c r="Q108">
        <v>1103</v>
      </c>
      <c r="R108">
        <v>1105.82</v>
      </c>
      <c r="S108">
        <v>1107.56</v>
      </c>
      <c r="T108">
        <v>1097.6300000000001</v>
      </c>
      <c r="U108">
        <v>1105.6500000000001</v>
      </c>
      <c r="V108">
        <v>0.12</v>
      </c>
      <c r="W108">
        <v>0.12</v>
      </c>
      <c r="X108">
        <v>0.12</v>
      </c>
      <c r="Y108">
        <v>0.12</v>
      </c>
      <c r="Z108" t="s">
        <v>12</v>
      </c>
      <c r="AA108" t="s">
        <v>12</v>
      </c>
      <c r="AB108" t="s">
        <v>12</v>
      </c>
      <c r="AC108" t="s">
        <v>12</v>
      </c>
      <c r="AD108">
        <v>86.170777860000001</v>
      </c>
      <c r="AE108">
        <v>86.327740649999996</v>
      </c>
      <c r="AF108">
        <v>85.402219909999999</v>
      </c>
      <c r="AG108">
        <v>86.163022490000003</v>
      </c>
      <c r="AH108" t="s">
        <v>12</v>
      </c>
      <c r="AI108" t="s">
        <v>12</v>
      </c>
    </row>
    <row r="109" spans="1:35" x14ac:dyDescent="0.25">
      <c r="A109">
        <v>1259159400</v>
      </c>
      <c r="B109">
        <v>1.99453744</v>
      </c>
      <c r="C109">
        <v>2.0132493600000001</v>
      </c>
      <c r="D109">
        <v>1.97622874</v>
      </c>
      <c r="E109">
        <v>2.0054418200000002</v>
      </c>
      <c r="F109">
        <v>1.99453744</v>
      </c>
      <c r="G109">
        <v>2.0132493600000001</v>
      </c>
      <c r="H109">
        <v>1.97622874</v>
      </c>
      <c r="I109">
        <v>2.0054418200000002</v>
      </c>
      <c r="J109">
        <v>1098.75</v>
      </c>
      <c r="K109">
        <v>1106.25</v>
      </c>
      <c r="L109">
        <v>1097.5</v>
      </c>
      <c r="M109">
        <v>1104</v>
      </c>
      <c r="N109">
        <v>1103.25</v>
      </c>
      <c r="O109">
        <v>1111.25</v>
      </c>
      <c r="P109">
        <v>1102.25</v>
      </c>
      <c r="Q109">
        <v>1109</v>
      </c>
      <c r="R109">
        <v>1106.49</v>
      </c>
      <c r="S109">
        <v>1111.18</v>
      </c>
      <c r="T109">
        <v>1104.75</v>
      </c>
      <c r="U109">
        <v>1110.6300000000001</v>
      </c>
      <c r="V109">
        <v>0.11</v>
      </c>
      <c r="W109">
        <v>0.11</v>
      </c>
      <c r="X109">
        <v>0.11</v>
      </c>
      <c r="Y109">
        <v>0.11</v>
      </c>
      <c r="Z109" t="s">
        <v>12</v>
      </c>
      <c r="AA109" t="s">
        <v>12</v>
      </c>
      <c r="AB109" t="s">
        <v>12</v>
      </c>
      <c r="AC109" t="s">
        <v>12</v>
      </c>
      <c r="AD109">
        <v>86.302751119999996</v>
      </c>
      <c r="AE109">
        <v>86.55893451</v>
      </c>
      <c r="AF109">
        <v>86.03104922</v>
      </c>
      <c r="AG109">
        <v>86.465776919999996</v>
      </c>
      <c r="AH109" t="s">
        <v>12</v>
      </c>
      <c r="AI109" t="s">
        <v>12</v>
      </c>
    </row>
    <row r="110" spans="1:35" x14ac:dyDescent="0.25">
      <c r="A110">
        <v>1259332200</v>
      </c>
      <c r="B110">
        <v>1.84335812</v>
      </c>
      <c r="C110">
        <v>1.9483629600000001</v>
      </c>
      <c r="D110">
        <v>1.8385127000000001</v>
      </c>
      <c r="E110">
        <v>1.9085217400000001</v>
      </c>
      <c r="F110">
        <v>1.84335812</v>
      </c>
      <c r="G110">
        <v>1.9483629600000001</v>
      </c>
      <c r="H110">
        <v>1.8385127000000001</v>
      </c>
      <c r="I110">
        <v>1.9085217400000001</v>
      </c>
      <c r="J110">
        <v>1103.5</v>
      </c>
      <c r="K110">
        <v>1106.5</v>
      </c>
      <c r="L110">
        <v>1062.25</v>
      </c>
      <c r="M110">
        <v>1084.5</v>
      </c>
      <c r="N110">
        <v>1108.75</v>
      </c>
      <c r="O110">
        <v>1111.25</v>
      </c>
      <c r="P110">
        <v>1067</v>
      </c>
      <c r="Q110">
        <v>1089.5</v>
      </c>
      <c r="R110">
        <v>1105.47</v>
      </c>
      <c r="S110">
        <v>1105.47</v>
      </c>
      <c r="T110">
        <v>1083.74</v>
      </c>
      <c r="U110">
        <v>1091.49</v>
      </c>
      <c r="V110">
        <v>0.12</v>
      </c>
      <c r="W110">
        <v>0.12</v>
      </c>
      <c r="X110">
        <v>0.12</v>
      </c>
      <c r="Y110">
        <v>0.12</v>
      </c>
      <c r="Z110" t="s">
        <v>12</v>
      </c>
      <c r="AA110" t="s">
        <v>12</v>
      </c>
      <c r="AB110" t="s">
        <v>12</v>
      </c>
      <c r="AC110" t="s">
        <v>12</v>
      </c>
      <c r="AD110">
        <v>84.152355479999997</v>
      </c>
      <c r="AE110">
        <v>85.642892570000001</v>
      </c>
      <c r="AF110">
        <v>84.06696101</v>
      </c>
      <c r="AG110">
        <v>85.060657579999997</v>
      </c>
      <c r="AH110" t="s">
        <v>12</v>
      </c>
      <c r="AI110" t="s">
        <v>12</v>
      </c>
    </row>
    <row r="111" spans="1:35" x14ac:dyDescent="0.25">
      <c r="A111">
        <v>1259591400</v>
      </c>
      <c r="B111">
        <v>1.90245697</v>
      </c>
      <c r="C111">
        <v>1.93786277</v>
      </c>
      <c r="D111">
        <v>1.87930284</v>
      </c>
      <c r="E111">
        <v>1.92938158</v>
      </c>
      <c r="F111">
        <v>1.90245697</v>
      </c>
      <c r="G111">
        <v>1.93786277</v>
      </c>
      <c r="H111">
        <v>1.87930284</v>
      </c>
      <c r="I111">
        <v>1.92938158</v>
      </c>
      <c r="J111">
        <v>1083</v>
      </c>
      <c r="K111">
        <v>1092.75</v>
      </c>
      <c r="L111">
        <v>1080</v>
      </c>
      <c r="M111">
        <v>1090</v>
      </c>
      <c r="N111">
        <v>1091.5</v>
      </c>
      <c r="O111">
        <v>1098</v>
      </c>
      <c r="P111">
        <v>1084.5</v>
      </c>
      <c r="Q111">
        <v>1094.75</v>
      </c>
      <c r="R111">
        <v>1091.07</v>
      </c>
      <c r="S111">
        <v>1097.24</v>
      </c>
      <c r="T111">
        <v>1086.25</v>
      </c>
      <c r="U111">
        <v>1095.6300000000001</v>
      </c>
      <c r="V111">
        <v>0.13</v>
      </c>
      <c r="W111">
        <v>0.13</v>
      </c>
      <c r="X111">
        <v>0.13</v>
      </c>
      <c r="Y111">
        <v>0.13</v>
      </c>
      <c r="Z111" t="s">
        <v>12</v>
      </c>
      <c r="AA111" t="s">
        <v>12</v>
      </c>
      <c r="AB111" t="s">
        <v>12</v>
      </c>
      <c r="AC111" t="s">
        <v>12</v>
      </c>
      <c r="AD111">
        <v>84.990781620000007</v>
      </c>
      <c r="AE111">
        <v>85.54972721</v>
      </c>
      <c r="AF111">
        <v>83.934995509999993</v>
      </c>
      <c r="AG111">
        <v>85.347885739999995</v>
      </c>
      <c r="AH111" t="s">
        <v>12</v>
      </c>
      <c r="AI111" t="s">
        <v>12</v>
      </c>
    </row>
    <row r="112" spans="1:35" x14ac:dyDescent="0.25">
      <c r="A112">
        <v>1259677800</v>
      </c>
      <c r="B112">
        <v>1.9808066499999999</v>
      </c>
      <c r="C112">
        <v>2.0184999399999999</v>
      </c>
      <c r="D112">
        <v>1.96922861</v>
      </c>
      <c r="E112">
        <v>1.9927878999999999</v>
      </c>
      <c r="F112">
        <v>1.9808066499999999</v>
      </c>
      <c r="G112">
        <v>2.0184999399999999</v>
      </c>
      <c r="H112">
        <v>1.96922861</v>
      </c>
      <c r="I112">
        <v>1.9927878999999999</v>
      </c>
      <c r="J112">
        <v>1088.5</v>
      </c>
      <c r="K112">
        <v>1107</v>
      </c>
      <c r="L112">
        <v>1087.5</v>
      </c>
      <c r="M112">
        <v>1103.5</v>
      </c>
      <c r="N112">
        <v>1092.75</v>
      </c>
      <c r="O112">
        <v>1111.75</v>
      </c>
      <c r="P112">
        <v>1092.25</v>
      </c>
      <c r="Q112">
        <v>1108.5</v>
      </c>
      <c r="R112">
        <v>1098.8900000000001</v>
      </c>
      <c r="S112">
        <v>1112.28</v>
      </c>
      <c r="T112">
        <v>1098.8900000000001</v>
      </c>
      <c r="U112">
        <v>1108.8599999999999</v>
      </c>
      <c r="V112">
        <v>0.13</v>
      </c>
      <c r="W112">
        <v>0.13</v>
      </c>
      <c r="X112">
        <v>0.13</v>
      </c>
      <c r="Y112">
        <v>0.13</v>
      </c>
      <c r="Z112" t="s">
        <v>12</v>
      </c>
      <c r="AA112" t="s">
        <v>12</v>
      </c>
      <c r="AB112" t="s">
        <v>12</v>
      </c>
      <c r="AC112" t="s">
        <v>12</v>
      </c>
      <c r="AD112">
        <v>86.10867279</v>
      </c>
      <c r="AE112">
        <v>86.683144639999995</v>
      </c>
      <c r="AF112">
        <v>85.961173259999995</v>
      </c>
      <c r="AG112">
        <v>86.403671849999995</v>
      </c>
      <c r="AH112" t="s">
        <v>12</v>
      </c>
      <c r="AI112" t="s">
        <v>12</v>
      </c>
    </row>
    <row r="113" spans="1:35" x14ac:dyDescent="0.25">
      <c r="A113">
        <v>1259764200</v>
      </c>
      <c r="B113">
        <v>1.9984417000000001</v>
      </c>
      <c r="C113">
        <v>2.0374813199999999</v>
      </c>
      <c r="D113">
        <v>1.97865194</v>
      </c>
      <c r="E113">
        <v>1.9984417000000001</v>
      </c>
      <c r="F113">
        <v>1.9984417000000001</v>
      </c>
      <c r="G113">
        <v>2.0374813199999999</v>
      </c>
      <c r="H113">
        <v>1.97865194</v>
      </c>
      <c r="I113">
        <v>1.9984417000000001</v>
      </c>
      <c r="J113">
        <v>1103.5</v>
      </c>
      <c r="K113">
        <v>1110.5</v>
      </c>
      <c r="L113">
        <v>1099.5</v>
      </c>
      <c r="M113">
        <v>1103</v>
      </c>
      <c r="N113">
        <v>1108.25</v>
      </c>
      <c r="O113">
        <v>1115.5</v>
      </c>
      <c r="P113">
        <v>1104.25</v>
      </c>
      <c r="Q113">
        <v>1108</v>
      </c>
      <c r="R113">
        <v>1109.03</v>
      </c>
      <c r="S113">
        <v>1115.58</v>
      </c>
      <c r="T113">
        <v>1105.29</v>
      </c>
      <c r="U113">
        <v>1109.24</v>
      </c>
      <c r="V113">
        <v>0.13</v>
      </c>
      <c r="W113">
        <v>0.13</v>
      </c>
      <c r="X113">
        <v>0.13</v>
      </c>
      <c r="Y113">
        <v>0.13</v>
      </c>
      <c r="Z113" t="s">
        <v>12</v>
      </c>
      <c r="AA113" t="s">
        <v>12</v>
      </c>
      <c r="AB113" t="s">
        <v>12</v>
      </c>
      <c r="AC113" t="s">
        <v>12</v>
      </c>
      <c r="AD113">
        <v>86.38814558</v>
      </c>
      <c r="AE113">
        <v>86.954846540000005</v>
      </c>
      <c r="AF113">
        <v>86.10867279</v>
      </c>
      <c r="AG113">
        <v>86.364856180000004</v>
      </c>
      <c r="AH113" t="s">
        <v>12</v>
      </c>
      <c r="AI113" t="s">
        <v>12</v>
      </c>
    </row>
    <row r="114" spans="1:35" x14ac:dyDescent="0.25">
      <c r="A114">
        <v>1259850600</v>
      </c>
      <c r="B114">
        <v>2.0127114100000001</v>
      </c>
      <c r="C114">
        <v>2.04623197</v>
      </c>
      <c r="D114">
        <v>1.9444587099999999</v>
      </c>
      <c r="E114">
        <v>1.9507861500000001</v>
      </c>
      <c r="F114">
        <v>2.0127114100000001</v>
      </c>
      <c r="G114">
        <v>2.04623197</v>
      </c>
      <c r="H114">
        <v>1.9444587099999999</v>
      </c>
      <c r="I114">
        <v>1.9507861500000001</v>
      </c>
      <c r="J114">
        <v>1103</v>
      </c>
      <c r="K114">
        <v>1112</v>
      </c>
      <c r="L114">
        <v>1092.75</v>
      </c>
      <c r="M114">
        <v>1093.25</v>
      </c>
      <c r="N114">
        <v>1107.75</v>
      </c>
      <c r="O114">
        <v>1117</v>
      </c>
      <c r="P114">
        <v>1097.5</v>
      </c>
      <c r="Q114">
        <v>1098</v>
      </c>
      <c r="R114">
        <v>1110.5899999999999</v>
      </c>
      <c r="S114">
        <v>1117.28</v>
      </c>
      <c r="T114">
        <v>1098.74</v>
      </c>
      <c r="U114">
        <v>1099.92</v>
      </c>
      <c r="V114">
        <v>0.13</v>
      </c>
      <c r="W114">
        <v>0.13</v>
      </c>
      <c r="X114">
        <v>0.13</v>
      </c>
      <c r="Y114">
        <v>0.13</v>
      </c>
      <c r="Z114" t="s">
        <v>12</v>
      </c>
      <c r="AA114" t="s">
        <v>12</v>
      </c>
      <c r="AB114" t="s">
        <v>12</v>
      </c>
      <c r="AC114" t="s">
        <v>12</v>
      </c>
      <c r="AD114">
        <v>86.597750180000006</v>
      </c>
      <c r="AE114">
        <v>87.086819800000001</v>
      </c>
      <c r="AF114">
        <v>85.619587640000006</v>
      </c>
      <c r="AG114">
        <v>85.689463599999996</v>
      </c>
      <c r="AH114" t="s">
        <v>12</v>
      </c>
      <c r="AI114" t="s">
        <v>12</v>
      </c>
    </row>
    <row r="115" spans="1:35" x14ac:dyDescent="0.25">
      <c r="A115">
        <v>1259937000</v>
      </c>
      <c r="B115">
        <v>2.0275200500000001</v>
      </c>
      <c r="C115">
        <v>2.0548478800000001</v>
      </c>
      <c r="D115">
        <v>1.9308616700000001</v>
      </c>
      <c r="E115">
        <v>1.9816140499999999</v>
      </c>
      <c r="F115">
        <v>2.0275200500000001</v>
      </c>
      <c r="G115">
        <v>2.0548478800000001</v>
      </c>
      <c r="H115">
        <v>1.9308616700000001</v>
      </c>
      <c r="I115">
        <v>1.9816140499999999</v>
      </c>
      <c r="J115">
        <v>1091.25</v>
      </c>
      <c r="K115">
        <v>1114.25</v>
      </c>
      <c r="L115">
        <v>1090.75</v>
      </c>
      <c r="M115">
        <v>1103.25</v>
      </c>
      <c r="N115">
        <v>1097.75</v>
      </c>
      <c r="O115">
        <v>1119</v>
      </c>
      <c r="P115">
        <v>1095.25</v>
      </c>
      <c r="Q115">
        <v>1108</v>
      </c>
      <c r="R115">
        <v>1100.43</v>
      </c>
      <c r="S115">
        <v>1119.1300000000001</v>
      </c>
      <c r="T115">
        <v>1096.52</v>
      </c>
      <c r="U115">
        <v>1105.98</v>
      </c>
      <c r="V115">
        <v>0.12</v>
      </c>
      <c r="W115">
        <v>0.12</v>
      </c>
      <c r="X115">
        <v>0.12</v>
      </c>
      <c r="Y115">
        <v>0.12</v>
      </c>
      <c r="Z115" t="s">
        <v>12</v>
      </c>
      <c r="AA115" t="s">
        <v>12</v>
      </c>
      <c r="AB115" t="s">
        <v>12</v>
      </c>
      <c r="AC115" t="s">
        <v>12</v>
      </c>
      <c r="AD115">
        <v>86.822881039999999</v>
      </c>
      <c r="AE115">
        <v>87.242090230000002</v>
      </c>
      <c r="AF115">
        <v>85.425509309999995</v>
      </c>
      <c r="AG115">
        <v>86.178533229999999</v>
      </c>
      <c r="AH115" t="s">
        <v>12</v>
      </c>
      <c r="AI115" t="s">
        <v>12</v>
      </c>
    </row>
    <row r="116" spans="1:35" x14ac:dyDescent="0.25">
      <c r="A116">
        <v>1260196200</v>
      </c>
      <c r="B116">
        <v>1.97730658</v>
      </c>
      <c r="C116">
        <v>2.0097493000000002</v>
      </c>
      <c r="D116">
        <v>1.9552293300000001</v>
      </c>
      <c r="E116">
        <v>1.9724601900000001</v>
      </c>
      <c r="F116">
        <v>1.97730658</v>
      </c>
      <c r="G116">
        <v>2.0097493000000002</v>
      </c>
      <c r="H116">
        <v>1.9552293300000001</v>
      </c>
      <c r="I116">
        <v>1.9724601900000001</v>
      </c>
      <c r="J116">
        <v>1102.75</v>
      </c>
      <c r="K116">
        <v>1106</v>
      </c>
      <c r="L116">
        <v>1094</v>
      </c>
      <c r="M116">
        <v>1099</v>
      </c>
      <c r="N116">
        <v>1108</v>
      </c>
      <c r="O116">
        <v>1110.75</v>
      </c>
      <c r="P116">
        <v>1098.75</v>
      </c>
      <c r="Q116">
        <v>1103.75</v>
      </c>
      <c r="R116">
        <v>1105.52</v>
      </c>
      <c r="S116">
        <v>1110.72</v>
      </c>
      <c r="T116">
        <v>1100.83</v>
      </c>
      <c r="U116">
        <v>1103.25</v>
      </c>
      <c r="V116">
        <v>0.12</v>
      </c>
      <c r="W116">
        <v>0.12</v>
      </c>
      <c r="X116">
        <v>0.12</v>
      </c>
      <c r="Y116">
        <v>0.12</v>
      </c>
      <c r="Z116" t="s">
        <v>12</v>
      </c>
      <c r="AA116" t="s">
        <v>12</v>
      </c>
      <c r="AB116" t="s">
        <v>12</v>
      </c>
      <c r="AC116" t="s">
        <v>12</v>
      </c>
      <c r="AD116">
        <v>86.100909659999999</v>
      </c>
      <c r="AE116">
        <v>86.582223909999996</v>
      </c>
      <c r="AF116">
        <v>85.774865829999996</v>
      </c>
      <c r="AG116">
        <v>86.046567730000007</v>
      </c>
      <c r="AH116" t="s">
        <v>12</v>
      </c>
      <c r="AI116" t="s">
        <v>12</v>
      </c>
    </row>
    <row r="117" spans="1:35" x14ac:dyDescent="0.25">
      <c r="A117">
        <v>1260282600</v>
      </c>
      <c r="B117">
        <v>1.93382378</v>
      </c>
      <c r="C117">
        <v>1.9412281</v>
      </c>
      <c r="D117">
        <v>1.8903409900000001</v>
      </c>
      <c r="E117">
        <v>1.9102654699999999</v>
      </c>
      <c r="F117">
        <v>1.93382378</v>
      </c>
      <c r="G117">
        <v>1.9412281</v>
      </c>
      <c r="H117">
        <v>1.8903409900000001</v>
      </c>
      <c r="I117">
        <v>1.9102654699999999</v>
      </c>
      <c r="J117">
        <v>1099.5</v>
      </c>
      <c r="K117">
        <v>1102.5</v>
      </c>
      <c r="L117">
        <v>1082.75</v>
      </c>
      <c r="M117">
        <v>1085.25</v>
      </c>
      <c r="N117">
        <v>1104.75</v>
      </c>
      <c r="O117">
        <v>1107.5</v>
      </c>
      <c r="P117">
        <v>1087.75</v>
      </c>
      <c r="Q117">
        <v>1090</v>
      </c>
      <c r="R117">
        <v>1103.04</v>
      </c>
      <c r="S117">
        <v>1103.04</v>
      </c>
      <c r="T117">
        <v>1088.6099999999999</v>
      </c>
      <c r="U117">
        <v>1091.94</v>
      </c>
      <c r="V117">
        <v>0.12</v>
      </c>
      <c r="W117">
        <v>0.12</v>
      </c>
      <c r="X117">
        <v>0.12</v>
      </c>
      <c r="Y117">
        <v>0.12</v>
      </c>
      <c r="Z117" t="s">
        <v>12</v>
      </c>
      <c r="AA117" t="s">
        <v>12</v>
      </c>
      <c r="AB117" t="s">
        <v>12</v>
      </c>
      <c r="AC117" t="s">
        <v>12</v>
      </c>
      <c r="AD117">
        <v>85.425509309999995</v>
      </c>
      <c r="AE117">
        <v>85.994174340000001</v>
      </c>
      <c r="AF117">
        <v>84.827755819999993</v>
      </c>
      <c r="AG117">
        <v>85.091702350000006</v>
      </c>
      <c r="AH117" t="s">
        <v>12</v>
      </c>
      <c r="AI117" t="s">
        <v>12</v>
      </c>
    </row>
    <row r="118" spans="1:35" x14ac:dyDescent="0.25">
      <c r="A118">
        <v>1260369000</v>
      </c>
      <c r="B118">
        <v>1.90568757</v>
      </c>
      <c r="C118">
        <v>1.93678493</v>
      </c>
      <c r="D118">
        <v>1.87687965</v>
      </c>
      <c r="E118">
        <v>1.9266889300000001</v>
      </c>
      <c r="F118">
        <v>1.90568757</v>
      </c>
      <c r="G118">
        <v>1.93678493</v>
      </c>
      <c r="H118">
        <v>1.87687965</v>
      </c>
      <c r="I118">
        <v>1.9266889300000001</v>
      </c>
      <c r="J118">
        <v>1085</v>
      </c>
      <c r="K118">
        <v>1092.5</v>
      </c>
      <c r="L118">
        <v>1080.5</v>
      </c>
      <c r="M118">
        <v>1091</v>
      </c>
      <c r="N118">
        <v>1090</v>
      </c>
      <c r="O118">
        <v>1097.5</v>
      </c>
      <c r="P118">
        <v>1085</v>
      </c>
      <c r="Q118">
        <v>1095.5</v>
      </c>
      <c r="R118">
        <v>1091.06</v>
      </c>
      <c r="S118">
        <v>1097.04</v>
      </c>
      <c r="T118">
        <v>1085.8900000000001</v>
      </c>
      <c r="U118">
        <v>1095.95</v>
      </c>
      <c r="V118">
        <v>0.12</v>
      </c>
      <c r="W118">
        <v>0.12</v>
      </c>
      <c r="X118">
        <v>0.12</v>
      </c>
      <c r="Y118">
        <v>0.12</v>
      </c>
      <c r="Z118" t="s">
        <v>12</v>
      </c>
      <c r="AA118" t="s">
        <v>12</v>
      </c>
      <c r="AB118" t="s">
        <v>12</v>
      </c>
      <c r="AC118" t="s">
        <v>12</v>
      </c>
      <c r="AD118">
        <v>85.068412949999995</v>
      </c>
      <c r="AE118">
        <v>85.534193180000003</v>
      </c>
      <c r="AF118">
        <v>84.633677489999997</v>
      </c>
      <c r="AG118">
        <v>85.410767120000003</v>
      </c>
      <c r="AH118" t="s">
        <v>12</v>
      </c>
      <c r="AI118" t="s">
        <v>12</v>
      </c>
    </row>
    <row r="119" spans="1:35" x14ac:dyDescent="0.25">
      <c r="A119">
        <v>1260455400</v>
      </c>
      <c r="B119">
        <v>1.9641127599999999</v>
      </c>
      <c r="C119">
        <v>1.9856530400000001</v>
      </c>
      <c r="D119">
        <v>1.95160713</v>
      </c>
      <c r="E119">
        <v>1.9602094800000001</v>
      </c>
      <c r="F119">
        <v>1.9641127599999999</v>
      </c>
      <c r="G119">
        <v>1.9856530400000001</v>
      </c>
      <c r="H119">
        <v>1.95160713</v>
      </c>
      <c r="I119">
        <v>1.9602094800000001</v>
      </c>
      <c r="J119">
        <v>1090.25</v>
      </c>
      <c r="K119">
        <v>1101.5</v>
      </c>
      <c r="L119">
        <v>1087.75</v>
      </c>
      <c r="M119">
        <v>1097.25</v>
      </c>
      <c r="N119">
        <v>1095</v>
      </c>
      <c r="O119">
        <v>1106.25</v>
      </c>
      <c r="P119">
        <v>1092.5</v>
      </c>
      <c r="Q119">
        <v>1102</v>
      </c>
      <c r="R119">
        <v>1098.68</v>
      </c>
      <c r="S119">
        <v>1106.25</v>
      </c>
      <c r="T119">
        <v>1098.68</v>
      </c>
      <c r="U119">
        <v>1102.3499999999999</v>
      </c>
      <c r="V119">
        <v>0.12</v>
      </c>
      <c r="W119">
        <v>0.12</v>
      </c>
      <c r="X119">
        <v>0.12</v>
      </c>
      <c r="Y119">
        <v>0.12</v>
      </c>
      <c r="Z119" t="s">
        <v>12</v>
      </c>
      <c r="AA119" t="s">
        <v>12</v>
      </c>
      <c r="AB119" t="s">
        <v>12</v>
      </c>
      <c r="AC119" t="s">
        <v>12</v>
      </c>
      <c r="AD119">
        <v>85.937883859999999</v>
      </c>
      <c r="AE119">
        <v>86.263935450000005</v>
      </c>
      <c r="AF119">
        <v>85.743805530000003</v>
      </c>
      <c r="AG119">
        <v>85.891305059999993</v>
      </c>
      <c r="AH119" t="s">
        <v>12</v>
      </c>
      <c r="AI119" t="s">
        <v>12</v>
      </c>
    </row>
    <row r="120" spans="1:35" x14ac:dyDescent="0.25">
      <c r="A120">
        <v>1260541800</v>
      </c>
      <c r="B120">
        <v>1.9892878300000001</v>
      </c>
      <c r="C120">
        <v>1.9995185600000001</v>
      </c>
      <c r="D120">
        <v>1.95949609</v>
      </c>
      <c r="E120">
        <v>1.9891531</v>
      </c>
      <c r="F120">
        <v>1.9892878300000001</v>
      </c>
      <c r="G120">
        <v>1.9995185600000001</v>
      </c>
      <c r="H120">
        <v>1.95949609</v>
      </c>
      <c r="I120">
        <v>1.9891531</v>
      </c>
      <c r="J120">
        <v>1099.75</v>
      </c>
      <c r="K120">
        <v>1100.25</v>
      </c>
      <c r="L120">
        <v>1092</v>
      </c>
      <c r="M120">
        <v>1098.5</v>
      </c>
      <c r="N120">
        <v>1097.75</v>
      </c>
      <c r="O120">
        <v>1105.5</v>
      </c>
      <c r="P120">
        <v>1096.25</v>
      </c>
      <c r="Q120">
        <v>1103.25</v>
      </c>
      <c r="R120">
        <v>1103.96</v>
      </c>
      <c r="S120">
        <v>1108.5</v>
      </c>
      <c r="T120">
        <v>1101.3399999999999</v>
      </c>
      <c r="U120">
        <v>1106.4100000000001</v>
      </c>
      <c r="V120">
        <v>0.12</v>
      </c>
      <c r="W120">
        <v>0.12</v>
      </c>
      <c r="X120">
        <v>0.12</v>
      </c>
      <c r="Y120">
        <v>0.12</v>
      </c>
      <c r="Z120" t="s">
        <v>12</v>
      </c>
      <c r="AA120" t="s">
        <v>12</v>
      </c>
      <c r="AB120" t="s">
        <v>12</v>
      </c>
      <c r="AC120" t="s">
        <v>12</v>
      </c>
      <c r="AD120">
        <v>86.256172320000005</v>
      </c>
      <c r="AE120">
        <v>86.450250650000001</v>
      </c>
      <c r="AF120">
        <v>85.868015659999998</v>
      </c>
      <c r="AG120">
        <v>86.256172320000005</v>
      </c>
      <c r="AH120" t="s">
        <v>12</v>
      </c>
      <c r="AI120" t="s">
        <v>12</v>
      </c>
    </row>
    <row r="121" spans="1:35" x14ac:dyDescent="0.25">
      <c r="A121">
        <v>1260801000</v>
      </c>
      <c r="B121">
        <v>2.02738532</v>
      </c>
      <c r="C121">
        <v>2.03344331</v>
      </c>
      <c r="D121">
        <v>2.0001912399999999</v>
      </c>
      <c r="E121">
        <v>2.0264422099999999</v>
      </c>
      <c r="F121">
        <v>2.02738532</v>
      </c>
      <c r="G121">
        <v>2.03344331</v>
      </c>
      <c r="H121">
        <v>2.0001912399999999</v>
      </c>
      <c r="I121">
        <v>2.0264422099999999</v>
      </c>
      <c r="J121">
        <v>1111.75</v>
      </c>
      <c r="K121">
        <v>1111.75</v>
      </c>
      <c r="L121">
        <v>1096.5</v>
      </c>
      <c r="M121">
        <v>1104</v>
      </c>
      <c r="N121">
        <v>1102.5</v>
      </c>
      <c r="O121">
        <v>1113</v>
      </c>
      <c r="P121">
        <v>1099.75</v>
      </c>
      <c r="Q121">
        <v>1108.5</v>
      </c>
      <c r="R121">
        <v>1107.8399999999999</v>
      </c>
      <c r="S121">
        <v>1114.76</v>
      </c>
      <c r="T121">
        <v>1107.8399999999999</v>
      </c>
      <c r="U121">
        <v>1114.1099999999999</v>
      </c>
      <c r="V121">
        <v>0.12</v>
      </c>
      <c r="W121">
        <v>0.12</v>
      </c>
      <c r="X121">
        <v>0.12</v>
      </c>
      <c r="Y121">
        <v>0.12</v>
      </c>
      <c r="Z121" t="s">
        <v>12</v>
      </c>
      <c r="AA121" t="s">
        <v>12</v>
      </c>
      <c r="AB121" t="s">
        <v>12</v>
      </c>
      <c r="AC121" t="s">
        <v>12</v>
      </c>
      <c r="AD121">
        <v>86.846170439999995</v>
      </c>
      <c r="AE121">
        <v>86.947091169999993</v>
      </c>
      <c r="AF121">
        <v>81.882423110000005</v>
      </c>
      <c r="AG121">
        <v>86.846170439999995</v>
      </c>
      <c r="AH121" t="s">
        <v>12</v>
      </c>
      <c r="AI121" t="s">
        <v>12</v>
      </c>
    </row>
    <row r="122" spans="1:35" x14ac:dyDescent="0.25">
      <c r="A122">
        <v>1260887400</v>
      </c>
      <c r="B122">
        <v>2.0042302300000001</v>
      </c>
      <c r="C122">
        <v>2.0295390499999999</v>
      </c>
      <c r="D122">
        <v>1.9798645100000001</v>
      </c>
      <c r="E122">
        <v>1.9968259100000001</v>
      </c>
      <c r="F122">
        <v>2.0042302300000001</v>
      </c>
      <c r="G122">
        <v>2.0295390499999999</v>
      </c>
      <c r="H122">
        <v>1.9798645100000001</v>
      </c>
      <c r="I122">
        <v>1.9968259100000001</v>
      </c>
      <c r="J122">
        <v>1104</v>
      </c>
      <c r="K122">
        <v>1105.5</v>
      </c>
      <c r="L122">
        <v>1096.25</v>
      </c>
      <c r="M122">
        <v>1099.25</v>
      </c>
      <c r="N122">
        <v>1108.25</v>
      </c>
      <c r="O122">
        <v>1111</v>
      </c>
      <c r="P122">
        <v>1100.25</v>
      </c>
      <c r="Q122">
        <v>1104</v>
      </c>
      <c r="R122">
        <v>1114.1099999999999</v>
      </c>
      <c r="S122">
        <v>1114.1099999999999</v>
      </c>
      <c r="T122">
        <v>1105.3499999999999</v>
      </c>
      <c r="U122">
        <v>1107.93</v>
      </c>
      <c r="V122">
        <v>0.13</v>
      </c>
      <c r="W122">
        <v>0.13</v>
      </c>
      <c r="X122">
        <v>0.13</v>
      </c>
      <c r="Y122">
        <v>0.13</v>
      </c>
      <c r="Z122" t="s">
        <v>12</v>
      </c>
      <c r="AA122" t="s">
        <v>12</v>
      </c>
      <c r="AB122" t="s">
        <v>12</v>
      </c>
      <c r="AC122" t="s">
        <v>12</v>
      </c>
      <c r="AD122">
        <v>86.527889740000006</v>
      </c>
      <c r="AE122">
        <v>86.88498611</v>
      </c>
      <c r="AF122">
        <v>86.170777860000001</v>
      </c>
      <c r="AG122">
        <v>86.442495280000003</v>
      </c>
      <c r="AH122" t="s">
        <v>12</v>
      </c>
      <c r="AI122" t="s">
        <v>12</v>
      </c>
    </row>
    <row r="123" spans="1:35" x14ac:dyDescent="0.25">
      <c r="A123">
        <v>1260973800</v>
      </c>
      <c r="B123">
        <v>2.0245579299999998</v>
      </c>
      <c r="C123">
        <v>2.0409813899999998</v>
      </c>
      <c r="D123">
        <v>1.9946721700000001</v>
      </c>
      <c r="E123">
        <v>2.00584601</v>
      </c>
      <c r="F123">
        <v>2.0245579299999998</v>
      </c>
      <c r="G123">
        <v>2.0409813899999998</v>
      </c>
      <c r="H123">
        <v>1.9946721700000001</v>
      </c>
      <c r="I123">
        <v>2.00584601</v>
      </c>
      <c r="J123">
        <v>1100</v>
      </c>
      <c r="K123">
        <v>1107.25</v>
      </c>
      <c r="L123">
        <v>1099</v>
      </c>
      <c r="M123">
        <v>1101</v>
      </c>
      <c r="N123">
        <v>1103.75</v>
      </c>
      <c r="O123">
        <v>1112</v>
      </c>
      <c r="P123">
        <v>1103</v>
      </c>
      <c r="Q123">
        <v>1105.75</v>
      </c>
      <c r="R123">
        <v>1108.6099999999999</v>
      </c>
      <c r="S123">
        <v>1116.21</v>
      </c>
      <c r="T123">
        <v>1107.96</v>
      </c>
      <c r="U123">
        <v>1109.18</v>
      </c>
      <c r="V123">
        <v>0.14000000000000001</v>
      </c>
      <c r="W123">
        <v>0.14000000000000001</v>
      </c>
      <c r="X123">
        <v>0.14000000000000001</v>
      </c>
      <c r="Y123">
        <v>0.14000000000000001</v>
      </c>
      <c r="Z123" t="s">
        <v>12</v>
      </c>
      <c r="AA123" t="s">
        <v>12</v>
      </c>
      <c r="AB123" t="s">
        <v>12</v>
      </c>
      <c r="AC123" t="s">
        <v>12</v>
      </c>
      <c r="AD123">
        <v>86.791828510000002</v>
      </c>
      <c r="AE123">
        <v>87.048011900000006</v>
      </c>
      <c r="AF123">
        <v>86.380382449999999</v>
      </c>
      <c r="AG123">
        <v>86.574460779999995</v>
      </c>
      <c r="AH123" t="s">
        <v>12</v>
      </c>
      <c r="AI123" t="s">
        <v>12</v>
      </c>
    </row>
    <row r="124" spans="1:35" x14ac:dyDescent="0.25">
      <c r="A124">
        <v>1261060200</v>
      </c>
      <c r="B124">
        <v>1.9651905999999999</v>
      </c>
      <c r="C124">
        <v>1.97569079</v>
      </c>
      <c r="D124">
        <v>1.92958319</v>
      </c>
      <c r="E124">
        <v>1.9358427899999999</v>
      </c>
      <c r="F124">
        <v>1.9651905999999999</v>
      </c>
      <c r="G124">
        <v>1.97569079</v>
      </c>
      <c r="H124">
        <v>1.92958319</v>
      </c>
      <c r="I124">
        <v>1.9358427899999999</v>
      </c>
      <c r="J124">
        <v>1092.75</v>
      </c>
      <c r="K124">
        <v>1094.5</v>
      </c>
      <c r="L124">
        <v>1086.75</v>
      </c>
      <c r="M124">
        <v>1089.5</v>
      </c>
      <c r="N124">
        <v>1105.25</v>
      </c>
      <c r="O124">
        <v>1106.5</v>
      </c>
      <c r="P124">
        <v>1090.75</v>
      </c>
      <c r="Q124">
        <v>1094.25</v>
      </c>
      <c r="R124">
        <v>1106.3599999999999</v>
      </c>
      <c r="S124">
        <v>1106.3599999999999</v>
      </c>
      <c r="T124">
        <v>1095.8800000000001</v>
      </c>
      <c r="U124">
        <v>1096.08</v>
      </c>
      <c r="V124">
        <v>0.13</v>
      </c>
      <c r="W124">
        <v>0.13</v>
      </c>
      <c r="X124">
        <v>0.13</v>
      </c>
      <c r="Y124">
        <v>0.13</v>
      </c>
      <c r="Z124" t="s">
        <v>12</v>
      </c>
      <c r="AA124" t="s">
        <v>12</v>
      </c>
      <c r="AB124" t="s">
        <v>12</v>
      </c>
      <c r="AC124" t="s">
        <v>12</v>
      </c>
      <c r="AD124">
        <v>85.953410129999995</v>
      </c>
      <c r="AE124">
        <v>86.116428159999998</v>
      </c>
      <c r="AF124">
        <v>85.456569610000003</v>
      </c>
      <c r="AG124">
        <v>85.534193180000003</v>
      </c>
      <c r="AH124" t="s">
        <v>12</v>
      </c>
      <c r="AI124" t="s">
        <v>12</v>
      </c>
    </row>
    <row r="125" spans="1:35" x14ac:dyDescent="0.25">
      <c r="A125">
        <v>1261146600</v>
      </c>
      <c r="B125">
        <v>1.96586328</v>
      </c>
      <c r="C125">
        <v>1.97232546</v>
      </c>
      <c r="D125">
        <v>1.91834247</v>
      </c>
      <c r="E125">
        <v>1.9664022000000001</v>
      </c>
      <c r="F125">
        <v>1.96586328</v>
      </c>
      <c r="G125">
        <v>1.97232546</v>
      </c>
      <c r="H125">
        <v>1.91834247</v>
      </c>
      <c r="I125">
        <v>1.9664022000000001</v>
      </c>
      <c r="J125">
        <v>1093.75</v>
      </c>
      <c r="K125">
        <v>1097.25</v>
      </c>
      <c r="L125">
        <v>1084.25</v>
      </c>
      <c r="M125">
        <v>1093</v>
      </c>
      <c r="N125">
        <v>1094.25</v>
      </c>
      <c r="O125">
        <v>1102.75</v>
      </c>
      <c r="P125">
        <v>1088.5</v>
      </c>
      <c r="Q125">
        <v>1097.75</v>
      </c>
      <c r="R125">
        <v>1097.8599999999999</v>
      </c>
      <c r="S125">
        <v>1103.74</v>
      </c>
      <c r="T125">
        <v>1093.8800000000001</v>
      </c>
      <c r="U125">
        <v>1102.47</v>
      </c>
      <c r="V125">
        <v>0.12</v>
      </c>
      <c r="W125">
        <v>0.12</v>
      </c>
      <c r="X125">
        <v>0.12</v>
      </c>
      <c r="Y125">
        <v>0.12</v>
      </c>
      <c r="Z125" t="s">
        <v>12</v>
      </c>
      <c r="AA125" t="s">
        <v>12</v>
      </c>
      <c r="AB125" t="s">
        <v>12</v>
      </c>
      <c r="AC125" t="s">
        <v>12</v>
      </c>
      <c r="AD125">
        <v>86.010450669999997</v>
      </c>
      <c r="AE125">
        <v>86.088500089999997</v>
      </c>
      <c r="AF125">
        <v>85.292396100000005</v>
      </c>
      <c r="AG125">
        <v>86.018263419999997</v>
      </c>
      <c r="AH125" t="s">
        <v>12</v>
      </c>
      <c r="AI125" t="s">
        <v>12</v>
      </c>
    </row>
    <row r="126" spans="1:35" x14ac:dyDescent="0.25">
      <c r="A126">
        <v>1261405800</v>
      </c>
      <c r="B126">
        <v>1.9974995600000001</v>
      </c>
      <c r="C126">
        <v>2.0466225900000001</v>
      </c>
      <c r="D126">
        <v>1.9974995600000001</v>
      </c>
      <c r="E126">
        <v>2.0237505200000001</v>
      </c>
      <c r="F126">
        <v>1.9974995600000001</v>
      </c>
      <c r="G126">
        <v>2.0466225900000001</v>
      </c>
      <c r="H126">
        <v>1.9974995600000001</v>
      </c>
      <c r="I126">
        <v>2.0237505200000001</v>
      </c>
      <c r="J126">
        <v>1093.25</v>
      </c>
      <c r="K126">
        <v>1108.5</v>
      </c>
      <c r="L126">
        <v>1092.75</v>
      </c>
      <c r="M126">
        <v>1103.5</v>
      </c>
      <c r="N126">
        <v>1098.75</v>
      </c>
      <c r="O126">
        <v>1113.25</v>
      </c>
      <c r="P126">
        <v>1096.5</v>
      </c>
      <c r="Q126">
        <v>1108.25</v>
      </c>
      <c r="R126">
        <v>1105.31</v>
      </c>
      <c r="S126">
        <v>1117.68</v>
      </c>
      <c r="T126">
        <v>1105.31</v>
      </c>
      <c r="U126">
        <v>1114.05</v>
      </c>
      <c r="V126">
        <v>0.12</v>
      </c>
      <c r="W126">
        <v>0.12</v>
      </c>
      <c r="X126">
        <v>0.12</v>
      </c>
      <c r="Y126">
        <v>0.12</v>
      </c>
      <c r="Z126" t="s">
        <v>12</v>
      </c>
      <c r="AA126" t="s">
        <v>12</v>
      </c>
      <c r="AB126" t="s">
        <v>12</v>
      </c>
      <c r="AC126" t="s">
        <v>12</v>
      </c>
      <c r="AD126">
        <v>86.447519569999997</v>
      </c>
      <c r="AE126">
        <v>87.181191839999997</v>
      </c>
      <c r="AF126">
        <v>86.447519569999997</v>
      </c>
      <c r="AG126">
        <v>86.892409020000002</v>
      </c>
      <c r="AH126" t="s">
        <v>12</v>
      </c>
      <c r="AI126" t="s">
        <v>12</v>
      </c>
    </row>
    <row r="127" spans="1:35" x14ac:dyDescent="0.25">
      <c r="A127">
        <v>1261492200</v>
      </c>
      <c r="B127">
        <v>2.0403087100000001</v>
      </c>
      <c r="C127">
        <v>2.0619827399999999</v>
      </c>
      <c r="D127">
        <v>2.03276966</v>
      </c>
      <c r="E127">
        <v>2.0478448500000002</v>
      </c>
      <c r="F127">
        <v>2.0403087100000001</v>
      </c>
      <c r="G127">
        <v>2.0619827399999999</v>
      </c>
      <c r="H127">
        <v>2.03276966</v>
      </c>
      <c r="I127">
        <v>2.0478448500000002</v>
      </c>
      <c r="J127">
        <v>1105.5</v>
      </c>
      <c r="K127">
        <v>1114.25</v>
      </c>
      <c r="L127">
        <v>1105.25</v>
      </c>
      <c r="M127">
        <v>1109</v>
      </c>
      <c r="N127">
        <v>1107.75</v>
      </c>
      <c r="O127">
        <v>1115.75</v>
      </c>
      <c r="P127">
        <v>1107.25</v>
      </c>
      <c r="Q127">
        <v>1113.5</v>
      </c>
      <c r="R127">
        <v>1114.51</v>
      </c>
      <c r="S127">
        <v>1120.27</v>
      </c>
      <c r="T127">
        <v>1114.51</v>
      </c>
      <c r="U127">
        <v>1118.02</v>
      </c>
      <c r="V127">
        <v>0.12</v>
      </c>
      <c r="W127">
        <v>0.12</v>
      </c>
      <c r="X127">
        <v>0.12</v>
      </c>
      <c r="Y127">
        <v>0.12</v>
      </c>
      <c r="Z127" t="s">
        <v>12</v>
      </c>
      <c r="AA127" t="s">
        <v>12</v>
      </c>
      <c r="AB127" t="s">
        <v>12</v>
      </c>
      <c r="AC127" t="s">
        <v>12</v>
      </c>
      <c r="AD127">
        <v>87.079735409999998</v>
      </c>
      <c r="AE127">
        <v>87.39192525</v>
      </c>
      <c r="AF127">
        <v>86.966555959999994</v>
      </c>
      <c r="AG127">
        <v>87.204606659999996</v>
      </c>
      <c r="AH127" t="s">
        <v>12</v>
      </c>
      <c r="AI127" t="s">
        <v>12</v>
      </c>
    </row>
    <row r="128" spans="1:35" x14ac:dyDescent="0.25">
      <c r="A128">
        <v>1261578600</v>
      </c>
      <c r="B128">
        <v>2.06573443</v>
      </c>
      <c r="C128">
        <v>2.0689671199999999</v>
      </c>
      <c r="D128">
        <v>2.0365025499999998</v>
      </c>
      <c r="E128">
        <v>2.06196248</v>
      </c>
      <c r="F128">
        <v>2.06573443</v>
      </c>
      <c r="G128">
        <v>2.0689671199999999</v>
      </c>
      <c r="H128">
        <v>2.0365025499999998</v>
      </c>
      <c r="I128">
        <v>2.06196248</v>
      </c>
      <c r="J128">
        <v>1109.75</v>
      </c>
      <c r="K128">
        <v>1115</v>
      </c>
      <c r="L128">
        <v>1107</v>
      </c>
      <c r="M128">
        <v>1111</v>
      </c>
      <c r="N128">
        <v>1113.75</v>
      </c>
      <c r="O128">
        <v>1120</v>
      </c>
      <c r="P128">
        <v>1111.25</v>
      </c>
      <c r="Q128">
        <v>1115.5</v>
      </c>
      <c r="R128">
        <v>1118.8399999999999</v>
      </c>
      <c r="S128">
        <v>1121.58</v>
      </c>
      <c r="T128">
        <v>1116</v>
      </c>
      <c r="U128">
        <v>1120.5899999999999</v>
      </c>
      <c r="V128">
        <v>0.11</v>
      </c>
      <c r="W128">
        <v>0.11</v>
      </c>
      <c r="X128">
        <v>0.11</v>
      </c>
      <c r="Y128">
        <v>0.11</v>
      </c>
      <c r="Z128" t="s">
        <v>12</v>
      </c>
      <c r="AA128" t="s">
        <v>12</v>
      </c>
      <c r="AB128" t="s">
        <v>12</v>
      </c>
      <c r="AC128" t="s">
        <v>12</v>
      </c>
      <c r="AD128">
        <v>87.415340069999999</v>
      </c>
      <c r="AE128">
        <v>87.501194420000004</v>
      </c>
      <c r="AF128">
        <v>87.025093010000006</v>
      </c>
      <c r="AG128">
        <v>87.376315360000007</v>
      </c>
      <c r="AH128" t="s">
        <v>12</v>
      </c>
      <c r="AI128" t="s">
        <v>12</v>
      </c>
    </row>
    <row r="129" spans="1:35" x14ac:dyDescent="0.25">
      <c r="A129">
        <v>1261665000</v>
      </c>
      <c r="B129">
        <v>2.0750290100000002</v>
      </c>
      <c r="C129">
        <v>2.09604291</v>
      </c>
      <c r="D129">
        <v>2.0742210800000001</v>
      </c>
      <c r="E129">
        <v>2.0942922300000002</v>
      </c>
      <c r="F129">
        <v>2.0750290100000002</v>
      </c>
      <c r="G129">
        <v>2.09604291</v>
      </c>
      <c r="H129">
        <v>2.0742210800000001</v>
      </c>
      <c r="I129">
        <v>2.0942922300000002</v>
      </c>
      <c r="J129">
        <v>1110.75</v>
      </c>
      <c r="K129">
        <v>1117.25</v>
      </c>
      <c r="L129">
        <v>1110.75</v>
      </c>
      <c r="M129">
        <v>1117.25</v>
      </c>
      <c r="N129">
        <v>1115.25</v>
      </c>
      <c r="O129">
        <v>1122.5</v>
      </c>
      <c r="P129">
        <v>1114.75</v>
      </c>
      <c r="Q129">
        <v>1122</v>
      </c>
      <c r="R129">
        <v>1121.07</v>
      </c>
      <c r="S129">
        <v>1126.48</v>
      </c>
      <c r="T129">
        <v>1121.07</v>
      </c>
      <c r="U129">
        <v>1126.48</v>
      </c>
      <c r="V129">
        <v>0.11</v>
      </c>
      <c r="W129">
        <v>0.11</v>
      </c>
      <c r="X129">
        <v>0.11</v>
      </c>
      <c r="Y129">
        <v>0.11</v>
      </c>
      <c r="Z129" t="s">
        <v>12</v>
      </c>
      <c r="AA129" t="s">
        <v>12</v>
      </c>
      <c r="AB129" t="s">
        <v>12</v>
      </c>
      <c r="AC129" t="s">
        <v>12</v>
      </c>
      <c r="AD129">
        <v>87.563633949999996</v>
      </c>
      <c r="AE129">
        <v>87.883644340000004</v>
      </c>
      <c r="AF129">
        <v>87.411281500000001</v>
      </c>
      <c r="AG129">
        <v>87.789977239999999</v>
      </c>
      <c r="AH129" t="s">
        <v>12</v>
      </c>
      <c r="AI129" t="s">
        <v>12</v>
      </c>
    </row>
    <row r="130" spans="1:35" x14ac:dyDescent="0.25">
      <c r="A130">
        <v>1262010600</v>
      </c>
      <c r="B130">
        <v>2.1202904600000001</v>
      </c>
      <c r="C130">
        <v>2.1202904600000001</v>
      </c>
      <c r="D130">
        <v>2.08122571</v>
      </c>
      <c r="E130">
        <v>2.1081666800000001</v>
      </c>
      <c r="F130">
        <v>2.1202904600000001</v>
      </c>
      <c r="G130">
        <v>2.1202904600000001</v>
      </c>
      <c r="H130">
        <v>2.08122571</v>
      </c>
      <c r="I130">
        <v>2.1081666800000001</v>
      </c>
      <c r="J130">
        <v>1115.25</v>
      </c>
      <c r="K130">
        <v>1121</v>
      </c>
      <c r="L130">
        <v>1113</v>
      </c>
      <c r="M130">
        <v>1118.5</v>
      </c>
      <c r="N130">
        <v>1120.5</v>
      </c>
      <c r="O130">
        <v>1126.25</v>
      </c>
      <c r="P130">
        <v>1117.5</v>
      </c>
      <c r="Q130">
        <v>1123</v>
      </c>
      <c r="R130">
        <v>1127.53</v>
      </c>
      <c r="S130">
        <v>1130.3800000000001</v>
      </c>
      <c r="T130">
        <v>1123.51</v>
      </c>
      <c r="U130">
        <v>1127.78</v>
      </c>
      <c r="V130">
        <v>0.12</v>
      </c>
      <c r="W130">
        <v>0.12</v>
      </c>
      <c r="X130">
        <v>0.12</v>
      </c>
      <c r="Y130">
        <v>0.12</v>
      </c>
      <c r="Z130" t="s">
        <v>12</v>
      </c>
      <c r="AA130" t="s">
        <v>12</v>
      </c>
      <c r="AB130" t="s">
        <v>12</v>
      </c>
      <c r="AC130" t="s">
        <v>12</v>
      </c>
      <c r="AD130">
        <v>88.11777696</v>
      </c>
      <c r="AE130">
        <v>88.188037039999998</v>
      </c>
      <c r="AF130">
        <v>87.665105990000001</v>
      </c>
      <c r="AG130">
        <v>87.977295830000003</v>
      </c>
      <c r="AH130" t="s">
        <v>12</v>
      </c>
      <c r="AI130" t="s">
        <v>12</v>
      </c>
    </row>
    <row r="131" spans="1:35" x14ac:dyDescent="0.25">
      <c r="A131">
        <v>1262097000</v>
      </c>
      <c r="B131">
        <v>2.1216376499999998</v>
      </c>
      <c r="C131">
        <v>2.1216376499999998</v>
      </c>
      <c r="D131">
        <v>2.09294504</v>
      </c>
      <c r="E131">
        <v>2.0942922300000002</v>
      </c>
      <c r="F131">
        <v>2.1216376499999998</v>
      </c>
      <c r="G131">
        <v>2.1216376499999998</v>
      </c>
      <c r="H131">
        <v>2.09294504</v>
      </c>
      <c r="I131">
        <v>2.0942922300000002</v>
      </c>
      <c r="J131">
        <v>1118.25</v>
      </c>
      <c r="K131">
        <v>1123</v>
      </c>
      <c r="L131">
        <v>1116</v>
      </c>
      <c r="M131">
        <v>1117</v>
      </c>
      <c r="N131">
        <v>1122.75</v>
      </c>
      <c r="O131">
        <v>1128.5</v>
      </c>
      <c r="P131">
        <v>1120.5</v>
      </c>
      <c r="Q131">
        <v>1121.75</v>
      </c>
      <c r="R131">
        <v>1128.55</v>
      </c>
      <c r="S131">
        <v>1130.3800000000001</v>
      </c>
      <c r="T131">
        <v>1126.08</v>
      </c>
      <c r="U131">
        <v>1126.19</v>
      </c>
      <c r="V131">
        <v>0.12</v>
      </c>
      <c r="W131">
        <v>0.12</v>
      </c>
      <c r="X131">
        <v>0.12</v>
      </c>
      <c r="Y131">
        <v>0.12</v>
      </c>
      <c r="Z131" t="s">
        <v>12</v>
      </c>
      <c r="AA131" t="s">
        <v>12</v>
      </c>
      <c r="AB131" t="s">
        <v>12</v>
      </c>
      <c r="AC131" t="s">
        <v>12</v>
      </c>
      <c r="AD131">
        <v>88.203631310000006</v>
      </c>
      <c r="AE131">
        <v>88.219249000000005</v>
      </c>
      <c r="AF131">
        <v>87.844611830000005</v>
      </c>
      <c r="AG131">
        <v>87.853977760000006</v>
      </c>
      <c r="AH131" t="s">
        <v>12</v>
      </c>
      <c r="AI131" t="s">
        <v>12</v>
      </c>
    </row>
    <row r="132" spans="1:35" x14ac:dyDescent="0.25">
      <c r="A132">
        <v>1262183400</v>
      </c>
      <c r="B132">
        <v>2.0752986400000002</v>
      </c>
      <c r="C132">
        <v>2.0973901000000001</v>
      </c>
      <c r="D132">
        <v>2.0717963199999998</v>
      </c>
      <c r="E132">
        <v>2.0878258999999999</v>
      </c>
      <c r="F132">
        <v>2.0752986400000002</v>
      </c>
      <c r="G132">
        <v>2.0973901000000001</v>
      </c>
      <c r="H132">
        <v>2.0717963199999998</v>
      </c>
      <c r="I132">
        <v>2.0878258999999999</v>
      </c>
      <c r="J132">
        <v>1115.5</v>
      </c>
      <c r="K132">
        <v>1117.75</v>
      </c>
      <c r="L132">
        <v>1106.25</v>
      </c>
      <c r="M132">
        <v>1117.5</v>
      </c>
      <c r="N132">
        <v>1121.25</v>
      </c>
      <c r="O132">
        <v>1122.5</v>
      </c>
      <c r="P132">
        <v>1113</v>
      </c>
      <c r="Q132">
        <v>1122</v>
      </c>
      <c r="R132">
        <v>1125.53</v>
      </c>
      <c r="S132">
        <v>1126.42</v>
      </c>
      <c r="T132">
        <v>1121.94</v>
      </c>
      <c r="U132">
        <v>1126.42</v>
      </c>
      <c r="V132">
        <v>0.11</v>
      </c>
      <c r="W132">
        <v>0.11</v>
      </c>
      <c r="X132">
        <v>0.11</v>
      </c>
      <c r="Y132">
        <v>0.11</v>
      </c>
      <c r="Z132" t="s">
        <v>12</v>
      </c>
      <c r="AA132" t="s">
        <v>12</v>
      </c>
      <c r="AB132" t="s">
        <v>12</v>
      </c>
      <c r="AC132" t="s">
        <v>12</v>
      </c>
      <c r="AD132">
        <v>87.594853709999995</v>
      </c>
      <c r="AE132">
        <v>87.922653429999997</v>
      </c>
      <c r="AF132">
        <v>87.548024069999997</v>
      </c>
      <c r="AG132">
        <v>87.821196999999998</v>
      </c>
      <c r="AH132" t="s">
        <v>12</v>
      </c>
      <c r="AI132" t="s">
        <v>12</v>
      </c>
    </row>
    <row r="133" spans="1:35" x14ac:dyDescent="0.25">
      <c r="A133">
        <v>1262269800</v>
      </c>
      <c r="B133">
        <v>2.1050688200000001</v>
      </c>
      <c r="C133">
        <v>2.1054722899999998</v>
      </c>
      <c r="D133">
        <v>2.0293630999999999</v>
      </c>
      <c r="E133">
        <v>2.0296327399999998</v>
      </c>
      <c r="F133">
        <v>2.1050688200000001</v>
      </c>
      <c r="G133">
        <v>2.1054722899999998</v>
      </c>
      <c r="H133">
        <v>2.0293630999999999</v>
      </c>
      <c r="I133">
        <v>2.0296327399999998</v>
      </c>
      <c r="J133">
        <v>1118.25</v>
      </c>
      <c r="K133">
        <v>1120.25</v>
      </c>
      <c r="L133">
        <v>1105.5</v>
      </c>
      <c r="M133">
        <v>1106</v>
      </c>
      <c r="N133">
        <v>1121.75</v>
      </c>
      <c r="O133">
        <v>1125.25</v>
      </c>
      <c r="P133">
        <v>1109.75</v>
      </c>
      <c r="Q133">
        <v>1110.75</v>
      </c>
      <c r="R133">
        <v>1126.5999999999999</v>
      </c>
      <c r="S133">
        <v>1127.6400000000001</v>
      </c>
      <c r="T133">
        <v>1114.81</v>
      </c>
      <c r="U133">
        <v>1115.0999999999999</v>
      </c>
      <c r="V133">
        <v>0.05</v>
      </c>
      <c r="W133">
        <v>0.05</v>
      </c>
      <c r="X133">
        <v>0.05</v>
      </c>
      <c r="Y133">
        <v>0.05</v>
      </c>
      <c r="Z133" t="s">
        <v>12</v>
      </c>
      <c r="AA133" t="s">
        <v>12</v>
      </c>
      <c r="AB133" t="s">
        <v>12</v>
      </c>
      <c r="AC133" t="s">
        <v>12</v>
      </c>
      <c r="AD133">
        <v>88.016320530000002</v>
      </c>
      <c r="AE133">
        <v>88.039735359999995</v>
      </c>
      <c r="AF133">
        <v>86.939238660000001</v>
      </c>
      <c r="AG133">
        <v>86.978263369999993</v>
      </c>
      <c r="AH133" t="s">
        <v>12</v>
      </c>
      <c r="AI133" t="s">
        <v>12</v>
      </c>
    </row>
    <row r="134" spans="1:35" x14ac:dyDescent="0.25">
      <c r="A134">
        <v>1262615400</v>
      </c>
      <c r="B134">
        <v>2.0824380900000001</v>
      </c>
      <c r="C134">
        <v>2.1365896700000002</v>
      </c>
      <c r="D134">
        <v>2.0813595600000001</v>
      </c>
      <c r="E134">
        <v>2.1317401500000002</v>
      </c>
      <c r="F134">
        <v>2.0824380900000001</v>
      </c>
      <c r="G134">
        <v>2.1365896700000002</v>
      </c>
      <c r="H134">
        <v>2.0813595600000001</v>
      </c>
      <c r="I134">
        <v>2.1317401500000002</v>
      </c>
      <c r="J134">
        <v>1110</v>
      </c>
      <c r="K134">
        <v>1124.75</v>
      </c>
      <c r="L134">
        <v>1109.75</v>
      </c>
      <c r="M134">
        <v>1124</v>
      </c>
      <c r="N134">
        <v>1113.75</v>
      </c>
      <c r="O134">
        <v>1129.75</v>
      </c>
      <c r="P134">
        <v>1113.25</v>
      </c>
      <c r="Q134">
        <v>1128.75</v>
      </c>
      <c r="R134">
        <v>1116.56</v>
      </c>
      <c r="S134">
        <v>1133.8699999999999</v>
      </c>
      <c r="T134">
        <v>1116.56</v>
      </c>
      <c r="U134">
        <v>1132.99</v>
      </c>
      <c r="V134">
        <v>0.12</v>
      </c>
      <c r="W134">
        <v>0.12</v>
      </c>
      <c r="X134">
        <v>0.12</v>
      </c>
      <c r="Y134">
        <v>0.12</v>
      </c>
      <c r="Z134" t="s">
        <v>12</v>
      </c>
      <c r="AA134" t="s">
        <v>12</v>
      </c>
      <c r="AB134" t="s">
        <v>12</v>
      </c>
      <c r="AC134" t="s">
        <v>12</v>
      </c>
      <c r="AD134">
        <v>87.704122889999994</v>
      </c>
      <c r="AE134">
        <v>88.50022688</v>
      </c>
      <c r="AF134">
        <v>87.03289015</v>
      </c>
      <c r="AG134">
        <v>88.453397229999993</v>
      </c>
      <c r="AH134" t="s">
        <v>12</v>
      </c>
      <c r="AI134" t="s">
        <v>12</v>
      </c>
    </row>
    <row r="135" spans="1:35" x14ac:dyDescent="0.25">
      <c r="A135">
        <v>1262701800</v>
      </c>
      <c r="B135">
        <v>2.13066259</v>
      </c>
      <c r="C135">
        <v>2.15356295</v>
      </c>
      <c r="D135">
        <v>2.1088407600000001</v>
      </c>
      <c r="E135">
        <v>2.15006064</v>
      </c>
      <c r="F135">
        <v>2.13066259</v>
      </c>
      <c r="G135">
        <v>2.15356295</v>
      </c>
      <c r="H135">
        <v>2.1088407600000001</v>
      </c>
      <c r="I135">
        <v>2.15006064</v>
      </c>
      <c r="J135">
        <v>1123</v>
      </c>
      <c r="K135">
        <v>1128</v>
      </c>
      <c r="L135">
        <v>1121</v>
      </c>
      <c r="M135">
        <v>1127.5</v>
      </c>
      <c r="N135">
        <v>1128.5</v>
      </c>
      <c r="O135">
        <v>1133</v>
      </c>
      <c r="P135">
        <v>1125</v>
      </c>
      <c r="Q135">
        <v>1132.25</v>
      </c>
      <c r="R135">
        <v>1132.6600000000001</v>
      </c>
      <c r="S135">
        <v>1136.6300000000001</v>
      </c>
      <c r="T135">
        <v>1129.6600000000001</v>
      </c>
      <c r="U135">
        <v>1136.52</v>
      </c>
      <c r="V135">
        <v>0.12</v>
      </c>
      <c r="W135">
        <v>0.12</v>
      </c>
      <c r="X135">
        <v>0.12</v>
      </c>
      <c r="Y135">
        <v>0.12</v>
      </c>
      <c r="Z135" t="s">
        <v>12</v>
      </c>
      <c r="AA135" t="s">
        <v>12</v>
      </c>
      <c r="AB135" t="s">
        <v>12</v>
      </c>
      <c r="AC135" t="s">
        <v>12</v>
      </c>
      <c r="AD135">
        <v>88.398754839999995</v>
      </c>
      <c r="AE135">
        <v>88.726562360000003</v>
      </c>
      <c r="AF135">
        <v>88.078767869999993</v>
      </c>
      <c r="AG135">
        <v>88.687545459999996</v>
      </c>
      <c r="AH135" t="s">
        <v>12</v>
      </c>
      <c r="AI135" t="s">
        <v>12</v>
      </c>
    </row>
    <row r="136" spans="1:35" x14ac:dyDescent="0.25">
      <c r="A136">
        <v>1262788200</v>
      </c>
      <c r="B136">
        <v>2.1435952700000001</v>
      </c>
      <c r="C136">
        <v>2.16945868</v>
      </c>
      <c r="D136">
        <v>2.13888057</v>
      </c>
      <c r="E136">
        <v>2.1562573399999998</v>
      </c>
      <c r="F136">
        <v>2.1435952700000001</v>
      </c>
      <c r="G136">
        <v>2.16945868</v>
      </c>
      <c r="H136">
        <v>2.13888057</v>
      </c>
      <c r="I136">
        <v>2.1562573399999998</v>
      </c>
      <c r="J136">
        <v>1126.75</v>
      </c>
      <c r="K136">
        <v>1130.25</v>
      </c>
      <c r="L136">
        <v>1122.5</v>
      </c>
      <c r="M136">
        <v>1128</v>
      </c>
      <c r="N136">
        <v>1132</v>
      </c>
      <c r="O136">
        <v>1135.5</v>
      </c>
      <c r="P136">
        <v>1127.25</v>
      </c>
      <c r="Q136">
        <v>1133</v>
      </c>
      <c r="R136">
        <v>1135.71</v>
      </c>
      <c r="S136">
        <v>1139.19</v>
      </c>
      <c r="T136">
        <v>1133.95</v>
      </c>
      <c r="U136">
        <v>1137.1400000000001</v>
      </c>
      <c r="V136">
        <v>0.12</v>
      </c>
      <c r="W136">
        <v>0.12</v>
      </c>
      <c r="X136">
        <v>0.12</v>
      </c>
      <c r="Y136">
        <v>0.12</v>
      </c>
      <c r="Z136" t="s">
        <v>12</v>
      </c>
      <c r="AA136" t="s">
        <v>12</v>
      </c>
      <c r="AB136" t="s">
        <v>12</v>
      </c>
      <c r="AC136" t="s">
        <v>12</v>
      </c>
      <c r="AD136">
        <v>88.601691110000004</v>
      </c>
      <c r="AE136">
        <v>88.968531150000004</v>
      </c>
      <c r="AF136">
        <v>88.531438840000007</v>
      </c>
      <c r="AG136">
        <v>88.749992800000001</v>
      </c>
      <c r="AH136" t="s">
        <v>12</v>
      </c>
      <c r="AI136" t="s">
        <v>12</v>
      </c>
    </row>
    <row r="137" spans="1:35" x14ac:dyDescent="0.25">
      <c r="A137">
        <v>1262874600</v>
      </c>
      <c r="B137">
        <v>2.14332564</v>
      </c>
      <c r="C137">
        <v>2.18899154</v>
      </c>
      <c r="D137">
        <v>2.1251399700000002</v>
      </c>
      <c r="E137">
        <v>2.1825252000000002</v>
      </c>
      <c r="F137">
        <v>2.14332564</v>
      </c>
      <c r="G137">
        <v>2.18899154</v>
      </c>
      <c r="H137">
        <v>2.1251399700000002</v>
      </c>
      <c r="I137">
        <v>2.1825252000000002</v>
      </c>
      <c r="J137">
        <v>1128.75</v>
      </c>
      <c r="K137">
        <v>1133.5</v>
      </c>
      <c r="L137">
        <v>1122.5</v>
      </c>
      <c r="M137">
        <v>1132.5</v>
      </c>
      <c r="N137">
        <v>1133</v>
      </c>
      <c r="O137">
        <v>1138.75</v>
      </c>
      <c r="P137">
        <v>1127</v>
      </c>
      <c r="Q137">
        <v>1137.5</v>
      </c>
      <c r="R137">
        <v>1136.27</v>
      </c>
      <c r="S137">
        <v>1142.46</v>
      </c>
      <c r="T137">
        <v>1131.32</v>
      </c>
      <c r="U137">
        <v>1141.69</v>
      </c>
      <c r="V137">
        <v>0.1</v>
      </c>
      <c r="W137">
        <v>0.1</v>
      </c>
      <c r="X137">
        <v>0.1</v>
      </c>
      <c r="Y137">
        <v>0.1</v>
      </c>
      <c r="Z137" t="s">
        <v>12</v>
      </c>
      <c r="AA137" t="s">
        <v>12</v>
      </c>
      <c r="AB137" t="s">
        <v>12</v>
      </c>
      <c r="AC137" t="s">
        <v>12</v>
      </c>
      <c r="AD137">
        <v>88.586081230000005</v>
      </c>
      <c r="AE137">
        <v>89.23389134</v>
      </c>
      <c r="AF137">
        <v>88.336315310000003</v>
      </c>
      <c r="AG137">
        <v>89.124622160000001</v>
      </c>
      <c r="AH137" t="s">
        <v>12</v>
      </c>
      <c r="AI137" t="s">
        <v>12</v>
      </c>
    </row>
    <row r="138" spans="1:35" x14ac:dyDescent="0.25">
      <c r="A138">
        <v>1262961000</v>
      </c>
      <c r="B138">
        <v>2.1636664200000002</v>
      </c>
      <c r="C138">
        <v>2.2059638600000002</v>
      </c>
      <c r="D138">
        <v>2.1516774600000002</v>
      </c>
      <c r="E138">
        <v>2.20380873</v>
      </c>
      <c r="F138">
        <v>2.1636664200000002</v>
      </c>
      <c r="G138">
        <v>2.2059638600000002</v>
      </c>
      <c r="H138">
        <v>2.1516774600000002</v>
      </c>
      <c r="I138">
        <v>2.20380873</v>
      </c>
      <c r="J138">
        <v>1132</v>
      </c>
      <c r="K138">
        <v>1137</v>
      </c>
      <c r="L138">
        <v>1126.5</v>
      </c>
      <c r="M138">
        <v>1136.75</v>
      </c>
      <c r="N138">
        <v>1137.25</v>
      </c>
      <c r="O138">
        <v>1141.75</v>
      </c>
      <c r="P138">
        <v>1131</v>
      </c>
      <c r="Q138">
        <v>1141.5</v>
      </c>
      <c r="R138">
        <v>1140.52</v>
      </c>
      <c r="S138">
        <v>1145.3900000000001</v>
      </c>
      <c r="T138">
        <v>1136.22</v>
      </c>
      <c r="U138">
        <v>1144.98</v>
      </c>
      <c r="V138">
        <v>0.11</v>
      </c>
      <c r="W138">
        <v>0.11</v>
      </c>
      <c r="X138">
        <v>0.11</v>
      </c>
      <c r="Y138">
        <v>0.11</v>
      </c>
      <c r="Z138" t="s">
        <v>12</v>
      </c>
      <c r="AA138" t="s">
        <v>12</v>
      </c>
      <c r="AB138" t="s">
        <v>12</v>
      </c>
      <c r="AC138" t="s">
        <v>12</v>
      </c>
      <c r="AD138">
        <v>88.890473929999999</v>
      </c>
      <c r="AE138">
        <v>89.460234630000002</v>
      </c>
      <c r="AF138">
        <v>88.710960290000003</v>
      </c>
      <c r="AG138">
        <v>89.421217729999995</v>
      </c>
      <c r="AH138" t="s">
        <v>12</v>
      </c>
      <c r="AI138" t="s">
        <v>12</v>
      </c>
    </row>
    <row r="139" spans="1:35" x14ac:dyDescent="0.25">
      <c r="A139">
        <v>1263220200</v>
      </c>
      <c r="B139">
        <v>2.2333092799999998</v>
      </c>
      <c r="C139">
        <v>2.2358688500000001</v>
      </c>
      <c r="D139">
        <v>2.18481514</v>
      </c>
      <c r="E139">
        <v>2.21162226</v>
      </c>
      <c r="F139">
        <v>2.2333092799999998</v>
      </c>
      <c r="G139">
        <v>2.2358688500000001</v>
      </c>
      <c r="H139">
        <v>2.18481514</v>
      </c>
      <c r="I139">
        <v>2.21162226</v>
      </c>
      <c r="J139">
        <v>1137.25</v>
      </c>
      <c r="K139">
        <v>1143</v>
      </c>
      <c r="L139">
        <v>1133.25</v>
      </c>
      <c r="M139">
        <v>1137.5</v>
      </c>
      <c r="N139">
        <v>1141.75</v>
      </c>
      <c r="O139">
        <v>1148</v>
      </c>
      <c r="P139">
        <v>1137.75</v>
      </c>
      <c r="Q139">
        <v>1142.5</v>
      </c>
      <c r="R139">
        <v>1145.96</v>
      </c>
      <c r="S139">
        <v>1149.74</v>
      </c>
      <c r="T139">
        <v>1142.02</v>
      </c>
      <c r="U139">
        <v>1146.98</v>
      </c>
      <c r="V139">
        <v>0.11</v>
      </c>
      <c r="W139">
        <v>0.11</v>
      </c>
      <c r="X139">
        <v>0.11</v>
      </c>
      <c r="Y139">
        <v>0.11</v>
      </c>
      <c r="Z139" t="s">
        <v>12</v>
      </c>
      <c r="AA139" t="s">
        <v>12</v>
      </c>
      <c r="AB139" t="s">
        <v>12</v>
      </c>
      <c r="AC139" t="s">
        <v>12</v>
      </c>
      <c r="AD139">
        <v>89.819261920000002</v>
      </c>
      <c r="AE139">
        <v>89.858286629999995</v>
      </c>
      <c r="AF139">
        <v>89.159744399999994</v>
      </c>
      <c r="AG139">
        <v>89.546088979999993</v>
      </c>
      <c r="AH139" t="s">
        <v>12</v>
      </c>
      <c r="AI139" t="s">
        <v>12</v>
      </c>
    </row>
    <row r="140" spans="1:35" x14ac:dyDescent="0.25">
      <c r="A140">
        <v>1263306600</v>
      </c>
      <c r="B140">
        <v>2.16932386</v>
      </c>
      <c r="C140">
        <v>2.1827948300000002</v>
      </c>
      <c r="D140">
        <v>2.1259478999999999</v>
      </c>
      <c r="E140">
        <v>2.1515426500000001</v>
      </c>
      <c r="F140">
        <v>2.16932386</v>
      </c>
      <c r="G140">
        <v>2.1827948300000002</v>
      </c>
      <c r="H140">
        <v>2.1259478999999999</v>
      </c>
      <c r="I140">
        <v>2.1515426500000001</v>
      </c>
      <c r="J140">
        <v>1136</v>
      </c>
      <c r="K140">
        <v>1137.75</v>
      </c>
      <c r="L140">
        <v>1123</v>
      </c>
      <c r="M140">
        <v>1129</v>
      </c>
      <c r="N140">
        <v>1141.25</v>
      </c>
      <c r="O140">
        <v>1143</v>
      </c>
      <c r="P140">
        <v>1127.75</v>
      </c>
      <c r="Q140">
        <v>1134</v>
      </c>
      <c r="R140">
        <v>1143.81</v>
      </c>
      <c r="S140">
        <v>1143.81</v>
      </c>
      <c r="T140">
        <v>1131.77</v>
      </c>
      <c r="U140">
        <v>1136.22</v>
      </c>
      <c r="V140">
        <v>0.11</v>
      </c>
      <c r="W140">
        <v>0.11</v>
      </c>
      <c r="X140">
        <v>0.11</v>
      </c>
      <c r="Y140">
        <v>0.11</v>
      </c>
      <c r="Z140" t="s">
        <v>12</v>
      </c>
      <c r="AA140" t="s">
        <v>12</v>
      </c>
      <c r="AB140" t="s">
        <v>12</v>
      </c>
      <c r="AC140" t="s">
        <v>12</v>
      </c>
      <c r="AD140">
        <v>88.952913460000005</v>
      </c>
      <c r="AE140">
        <v>89.14023985</v>
      </c>
      <c r="AF140">
        <v>88.367542880000002</v>
      </c>
      <c r="AG140">
        <v>88.710960290000003</v>
      </c>
      <c r="AH140" t="s">
        <v>12</v>
      </c>
      <c r="AI140" t="s">
        <v>12</v>
      </c>
    </row>
    <row r="141" spans="1:35" x14ac:dyDescent="0.25">
      <c r="A141">
        <v>1263393000</v>
      </c>
      <c r="B141">
        <v>2.1674383700000002</v>
      </c>
      <c r="C141">
        <v>2.22334159</v>
      </c>
      <c r="D141">
        <v>2.13470418</v>
      </c>
      <c r="E141">
        <v>2.2063682999999998</v>
      </c>
      <c r="F141">
        <v>2.1674383700000002</v>
      </c>
      <c r="G141">
        <v>2.22334159</v>
      </c>
      <c r="H141">
        <v>2.13470418</v>
      </c>
      <c r="I141">
        <v>2.2063682999999998</v>
      </c>
      <c r="J141">
        <v>1128.75</v>
      </c>
      <c r="K141">
        <v>1140</v>
      </c>
      <c r="L141">
        <v>1124.5</v>
      </c>
      <c r="M141">
        <v>1136.75</v>
      </c>
      <c r="N141">
        <v>1134.25</v>
      </c>
      <c r="O141">
        <v>1145.25</v>
      </c>
      <c r="P141">
        <v>1129.25</v>
      </c>
      <c r="Q141">
        <v>1141.5</v>
      </c>
      <c r="R141">
        <v>1137.31</v>
      </c>
      <c r="S141">
        <v>1148.4000000000001</v>
      </c>
      <c r="T141">
        <v>1133.18</v>
      </c>
      <c r="U141">
        <v>1145.68</v>
      </c>
      <c r="V141">
        <v>0.11</v>
      </c>
      <c r="W141">
        <v>0.11</v>
      </c>
      <c r="X141">
        <v>0.11</v>
      </c>
      <c r="Y141">
        <v>0.11</v>
      </c>
      <c r="Z141" t="s">
        <v>12</v>
      </c>
      <c r="AA141" t="s">
        <v>12</v>
      </c>
      <c r="AB141" t="s">
        <v>12</v>
      </c>
      <c r="AC141" t="s">
        <v>12</v>
      </c>
      <c r="AD141">
        <v>88.937303580000005</v>
      </c>
      <c r="AE141">
        <v>89.709992749999998</v>
      </c>
      <c r="AF141">
        <v>88.484617</v>
      </c>
      <c r="AG141">
        <v>89.460234630000002</v>
      </c>
      <c r="AH141" t="s">
        <v>12</v>
      </c>
      <c r="AI141" t="s">
        <v>12</v>
      </c>
    </row>
    <row r="142" spans="1:35" x14ac:dyDescent="0.25">
      <c r="A142">
        <v>1263479400</v>
      </c>
      <c r="B142">
        <v>2.1966692800000001</v>
      </c>
      <c r="C142">
        <v>2.2347903200000001</v>
      </c>
      <c r="D142">
        <v>2.1941097100000002</v>
      </c>
      <c r="E142">
        <v>2.2228023299999999</v>
      </c>
      <c r="F142">
        <v>2.1966692800000001</v>
      </c>
      <c r="G142">
        <v>2.2347903200000001</v>
      </c>
      <c r="H142">
        <v>2.1941097100000002</v>
      </c>
      <c r="I142">
        <v>2.2228023299999999</v>
      </c>
      <c r="J142">
        <v>1138</v>
      </c>
      <c r="K142">
        <v>1141.75</v>
      </c>
      <c r="L142">
        <v>1134</v>
      </c>
      <c r="M142">
        <v>1140.25</v>
      </c>
      <c r="N142">
        <v>1141.5</v>
      </c>
      <c r="O142">
        <v>1147</v>
      </c>
      <c r="P142">
        <v>1138.25</v>
      </c>
      <c r="Q142">
        <v>1145.25</v>
      </c>
      <c r="R142">
        <v>1145.68</v>
      </c>
      <c r="S142">
        <v>1150.4100000000001</v>
      </c>
      <c r="T142">
        <v>1143.8</v>
      </c>
      <c r="U142">
        <v>1148.46</v>
      </c>
      <c r="V142">
        <v>0.11</v>
      </c>
      <c r="W142">
        <v>0.11</v>
      </c>
      <c r="X142">
        <v>0.11</v>
      </c>
      <c r="Y142">
        <v>0.11</v>
      </c>
      <c r="Z142" t="s">
        <v>12</v>
      </c>
      <c r="AA142" t="s">
        <v>12</v>
      </c>
      <c r="AB142" t="s">
        <v>12</v>
      </c>
      <c r="AC142" t="s">
        <v>12</v>
      </c>
      <c r="AD142">
        <v>89.358778200000003</v>
      </c>
      <c r="AE142">
        <v>89.866091569999995</v>
      </c>
      <c r="AF142">
        <v>89.304135810000005</v>
      </c>
      <c r="AG142">
        <v>89.702179999999998</v>
      </c>
      <c r="AH142" t="s">
        <v>12</v>
      </c>
      <c r="AI142" t="s">
        <v>12</v>
      </c>
    </row>
    <row r="143" spans="1:35" x14ac:dyDescent="0.25">
      <c r="A143">
        <v>1263565800</v>
      </c>
      <c r="B143">
        <v>2.2128346400000001</v>
      </c>
      <c r="C143">
        <v>2.21620214</v>
      </c>
      <c r="D143">
        <v>2.1232554499999998</v>
      </c>
      <c r="E143">
        <v>2.1491178899999999</v>
      </c>
      <c r="F143">
        <v>2.2128346400000001</v>
      </c>
      <c r="G143">
        <v>2.21620214</v>
      </c>
      <c r="H143">
        <v>2.1232554499999998</v>
      </c>
      <c r="I143">
        <v>2.1491178899999999</v>
      </c>
      <c r="J143">
        <v>1141.75</v>
      </c>
      <c r="K143">
        <v>1142.25</v>
      </c>
      <c r="L143">
        <v>1122.25</v>
      </c>
      <c r="M143">
        <v>1127.5</v>
      </c>
      <c r="N143">
        <v>1146.75</v>
      </c>
      <c r="O143">
        <v>1147.25</v>
      </c>
      <c r="P143">
        <v>1127.5</v>
      </c>
      <c r="Q143">
        <v>1132.25</v>
      </c>
      <c r="R143">
        <v>1147.72</v>
      </c>
      <c r="S143">
        <v>1147.77</v>
      </c>
      <c r="T143">
        <v>1131.3900000000001</v>
      </c>
      <c r="U143">
        <v>1136.03</v>
      </c>
      <c r="V143">
        <v>0.12</v>
      </c>
      <c r="W143">
        <v>0.12</v>
      </c>
      <c r="X143">
        <v>0.12</v>
      </c>
      <c r="Y143">
        <v>0.12</v>
      </c>
      <c r="Z143" t="s">
        <v>12</v>
      </c>
      <c r="AA143" t="s">
        <v>12</v>
      </c>
      <c r="AB143" t="s">
        <v>12</v>
      </c>
      <c r="AC143" t="s">
        <v>12</v>
      </c>
      <c r="AD143">
        <v>89.546088979999993</v>
      </c>
      <c r="AE143">
        <v>89.631943329999999</v>
      </c>
      <c r="AF143">
        <v>88.351933000000002</v>
      </c>
      <c r="AG143">
        <v>88.695350410000003</v>
      </c>
      <c r="AH143" t="s">
        <v>12</v>
      </c>
      <c r="AI143" t="s">
        <v>12</v>
      </c>
    </row>
    <row r="144" spans="1:35" x14ac:dyDescent="0.25">
      <c r="A144">
        <v>1263911400</v>
      </c>
      <c r="B144">
        <v>2.1450763099999999</v>
      </c>
      <c r="C144">
        <v>2.2430083000000001</v>
      </c>
      <c r="D144">
        <v>2.1446728300000002</v>
      </c>
      <c r="E144">
        <v>2.2296731099999998</v>
      </c>
      <c r="F144">
        <v>2.1450763099999999</v>
      </c>
      <c r="G144">
        <v>2.2430083000000001</v>
      </c>
      <c r="H144">
        <v>2.1446728300000002</v>
      </c>
      <c r="I144">
        <v>2.2296731099999998</v>
      </c>
      <c r="J144">
        <v>1126.5</v>
      </c>
      <c r="K144">
        <v>1142</v>
      </c>
      <c r="L144">
        <v>1121.75</v>
      </c>
      <c r="M144">
        <v>1140.75</v>
      </c>
      <c r="N144">
        <v>1131.75</v>
      </c>
      <c r="O144">
        <v>1147</v>
      </c>
      <c r="P144">
        <v>1126.25</v>
      </c>
      <c r="Q144">
        <v>1145.75</v>
      </c>
      <c r="R144">
        <v>1136.03</v>
      </c>
      <c r="S144">
        <v>1150.45</v>
      </c>
      <c r="T144">
        <v>1135.77</v>
      </c>
      <c r="U144">
        <v>1150.23</v>
      </c>
      <c r="V144">
        <v>0.13</v>
      </c>
      <c r="W144">
        <v>0.13</v>
      </c>
      <c r="X144">
        <v>0.13</v>
      </c>
      <c r="Y144">
        <v>0.13</v>
      </c>
      <c r="Z144" t="s">
        <v>12</v>
      </c>
      <c r="AA144" t="s">
        <v>12</v>
      </c>
      <c r="AB144" t="s">
        <v>12</v>
      </c>
      <c r="AC144" t="s">
        <v>12</v>
      </c>
      <c r="AD144">
        <v>88.679740519999996</v>
      </c>
      <c r="AE144">
        <v>89.858286629999995</v>
      </c>
      <c r="AF144">
        <v>88.656325699999996</v>
      </c>
      <c r="AG144">
        <v>89.803652040000003</v>
      </c>
      <c r="AH144" t="s">
        <v>12</v>
      </c>
      <c r="AI144" t="s">
        <v>12</v>
      </c>
    </row>
    <row r="145" spans="1:35" x14ac:dyDescent="0.25">
      <c r="A145">
        <v>1263997800</v>
      </c>
      <c r="B145">
        <v>2.1831992800000002</v>
      </c>
      <c r="C145">
        <v>2.18427587</v>
      </c>
      <c r="D145">
        <v>2.10803187</v>
      </c>
      <c r="E145">
        <v>2.1621844100000001</v>
      </c>
      <c r="F145">
        <v>2.1831992800000002</v>
      </c>
      <c r="G145">
        <v>2.18427587</v>
      </c>
      <c r="H145">
        <v>2.10803187</v>
      </c>
      <c r="I145">
        <v>2.1621844100000001</v>
      </c>
      <c r="J145">
        <v>1139.5</v>
      </c>
      <c r="K145">
        <v>1141</v>
      </c>
      <c r="L145">
        <v>1120.5</v>
      </c>
      <c r="M145">
        <v>1129</v>
      </c>
      <c r="N145">
        <v>1145</v>
      </c>
      <c r="O145">
        <v>1146.5</v>
      </c>
      <c r="P145">
        <v>1125.25</v>
      </c>
      <c r="Q145">
        <v>1134</v>
      </c>
      <c r="R145">
        <v>1147.94</v>
      </c>
      <c r="S145">
        <v>1147.95</v>
      </c>
      <c r="T145">
        <v>1129.25</v>
      </c>
      <c r="U145">
        <v>1138.04</v>
      </c>
      <c r="V145">
        <v>0.13</v>
      </c>
      <c r="W145">
        <v>0.13</v>
      </c>
      <c r="X145">
        <v>0.13</v>
      </c>
      <c r="Y145">
        <v>0.13</v>
      </c>
      <c r="Z145" t="s">
        <v>12</v>
      </c>
      <c r="AA145" t="s">
        <v>12</v>
      </c>
      <c r="AB145" t="s">
        <v>12</v>
      </c>
      <c r="AC145" t="s">
        <v>12</v>
      </c>
      <c r="AD145">
        <v>89.194866630000007</v>
      </c>
      <c r="AE145">
        <v>89.327550630000005</v>
      </c>
      <c r="AF145">
        <v>88.180224289999998</v>
      </c>
      <c r="AG145">
        <v>88.890473929999999</v>
      </c>
      <c r="AH145" t="s">
        <v>12</v>
      </c>
      <c r="AI145" t="s">
        <v>12</v>
      </c>
    </row>
    <row r="146" spans="1:35" x14ac:dyDescent="0.25">
      <c r="A146">
        <v>1264084200</v>
      </c>
      <c r="B146">
        <v>2.1609720299999999</v>
      </c>
      <c r="C146">
        <v>2.18144764</v>
      </c>
      <c r="D146">
        <v>2.0280159100000001</v>
      </c>
      <c r="E146">
        <v>2.0355598100000001</v>
      </c>
      <c r="F146">
        <v>2.1609720299999999</v>
      </c>
      <c r="G146">
        <v>2.18144764</v>
      </c>
      <c r="H146">
        <v>2.0280159100000001</v>
      </c>
      <c r="I146">
        <v>2.0355598100000001</v>
      </c>
      <c r="J146">
        <v>1130.25</v>
      </c>
      <c r="K146">
        <v>1134</v>
      </c>
      <c r="L146">
        <v>1105.5</v>
      </c>
      <c r="M146">
        <v>1106.25</v>
      </c>
      <c r="N146">
        <v>1134.5</v>
      </c>
      <c r="O146">
        <v>1139.25</v>
      </c>
      <c r="P146">
        <v>1110.25</v>
      </c>
      <c r="Q146">
        <v>1111</v>
      </c>
      <c r="R146">
        <v>1138.68</v>
      </c>
      <c r="S146">
        <v>1141.58</v>
      </c>
      <c r="T146">
        <v>1114.8399999999999</v>
      </c>
      <c r="U146">
        <v>1116.48</v>
      </c>
      <c r="V146">
        <v>0.12</v>
      </c>
      <c r="W146">
        <v>0.12</v>
      </c>
      <c r="X146">
        <v>0.12</v>
      </c>
      <c r="Y146">
        <v>0.12</v>
      </c>
      <c r="Z146" t="s">
        <v>12</v>
      </c>
      <c r="AA146" t="s">
        <v>12</v>
      </c>
      <c r="AB146" t="s">
        <v>12</v>
      </c>
      <c r="AC146" t="s">
        <v>12</v>
      </c>
      <c r="AD146">
        <v>88.913888760000006</v>
      </c>
      <c r="AE146">
        <v>89.187061689999993</v>
      </c>
      <c r="AF146">
        <v>87.071922659999998</v>
      </c>
      <c r="AG146">
        <v>87.181191839999997</v>
      </c>
      <c r="AH146" t="s">
        <v>12</v>
      </c>
      <c r="AI146" t="s">
        <v>12</v>
      </c>
    </row>
    <row r="147" spans="1:35" x14ac:dyDescent="0.25">
      <c r="A147">
        <v>1264170600</v>
      </c>
      <c r="B147">
        <v>2.0099650599999999</v>
      </c>
      <c r="C147">
        <v>2.0312485900000001</v>
      </c>
      <c r="D147">
        <v>1.8947911200000001</v>
      </c>
      <c r="E147">
        <v>1.90354643</v>
      </c>
      <c r="F147">
        <v>2.0099650599999999</v>
      </c>
      <c r="G147">
        <v>2.0312485900000001</v>
      </c>
      <c r="H147">
        <v>1.8947911200000001</v>
      </c>
      <c r="I147">
        <v>1.90354643</v>
      </c>
      <c r="J147">
        <v>1104</v>
      </c>
      <c r="K147">
        <v>1110.5</v>
      </c>
      <c r="L147">
        <v>1081.5</v>
      </c>
      <c r="M147">
        <v>1086</v>
      </c>
      <c r="N147">
        <v>1109.75</v>
      </c>
      <c r="O147">
        <v>1115.75</v>
      </c>
      <c r="P147">
        <v>1086.25</v>
      </c>
      <c r="Q147">
        <v>1091</v>
      </c>
      <c r="R147">
        <v>1115.49</v>
      </c>
      <c r="S147">
        <v>1115.49</v>
      </c>
      <c r="T147">
        <v>1090.18</v>
      </c>
      <c r="U147">
        <v>1091.76</v>
      </c>
      <c r="V147">
        <v>0.11</v>
      </c>
      <c r="W147">
        <v>0.11</v>
      </c>
      <c r="X147">
        <v>0.11</v>
      </c>
      <c r="Y147">
        <v>0.11</v>
      </c>
      <c r="Z147" t="s">
        <v>12</v>
      </c>
      <c r="AA147" t="s">
        <v>12</v>
      </c>
      <c r="AB147" t="s">
        <v>12</v>
      </c>
      <c r="AC147" t="s">
        <v>12</v>
      </c>
      <c r="AD147">
        <v>86.790944780000004</v>
      </c>
      <c r="AE147">
        <v>87.213652589999995</v>
      </c>
      <c r="AF147">
        <v>85.144102219999994</v>
      </c>
      <c r="AG147">
        <v>85.237769310000004</v>
      </c>
      <c r="AH147" t="s">
        <v>12</v>
      </c>
      <c r="AI147" t="s">
        <v>12</v>
      </c>
    </row>
    <row r="148" spans="1:35" x14ac:dyDescent="0.25">
      <c r="A148">
        <v>1264429800</v>
      </c>
      <c r="B148">
        <v>1.9527146500000001</v>
      </c>
      <c r="C148">
        <v>1.96120129</v>
      </c>
      <c r="D148">
        <v>1.9112261100000001</v>
      </c>
      <c r="E148">
        <v>1.92698605</v>
      </c>
      <c r="F148">
        <v>1.9527146500000001</v>
      </c>
      <c r="G148">
        <v>1.96120129</v>
      </c>
      <c r="H148">
        <v>1.9112261100000001</v>
      </c>
      <c r="I148">
        <v>1.92698605</v>
      </c>
      <c r="J148">
        <v>1086.25</v>
      </c>
      <c r="K148">
        <v>1097.5</v>
      </c>
      <c r="L148">
        <v>1085</v>
      </c>
      <c r="M148">
        <v>1087.75</v>
      </c>
      <c r="N148">
        <v>1094</v>
      </c>
      <c r="O148">
        <v>1103</v>
      </c>
      <c r="P148">
        <v>1089.75</v>
      </c>
      <c r="Q148">
        <v>1092.5</v>
      </c>
      <c r="R148">
        <v>1092.4000000000001</v>
      </c>
      <c r="S148">
        <v>1102.97</v>
      </c>
      <c r="T148">
        <v>1092.4000000000001</v>
      </c>
      <c r="U148">
        <v>1096.78</v>
      </c>
      <c r="V148">
        <v>0.12</v>
      </c>
      <c r="W148">
        <v>0.12</v>
      </c>
      <c r="X148">
        <v>0.12</v>
      </c>
      <c r="Y148">
        <v>0.12</v>
      </c>
      <c r="Z148" t="s">
        <v>12</v>
      </c>
      <c r="AA148" t="s">
        <v>12</v>
      </c>
      <c r="AB148" t="s">
        <v>12</v>
      </c>
      <c r="AC148" t="s">
        <v>12</v>
      </c>
      <c r="AD148">
        <v>86.018263419999997</v>
      </c>
      <c r="AE148">
        <v>86.174354440000002</v>
      </c>
      <c r="AF148">
        <v>85.393860329999995</v>
      </c>
      <c r="AG148">
        <v>85.674838210000004</v>
      </c>
      <c r="AH148" t="s">
        <v>12</v>
      </c>
      <c r="AI148" t="s">
        <v>12</v>
      </c>
    </row>
    <row r="149" spans="1:35" x14ac:dyDescent="0.25">
      <c r="A149">
        <v>1264516200</v>
      </c>
      <c r="B149">
        <v>1.9058363700000001</v>
      </c>
      <c r="C149">
        <v>1.96456879</v>
      </c>
      <c r="D149">
        <v>1.8900764299999999</v>
      </c>
      <c r="E149">
        <v>1.9027385000000001</v>
      </c>
      <c r="F149">
        <v>1.9058363700000001</v>
      </c>
      <c r="G149">
        <v>1.96456879</v>
      </c>
      <c r="H149">
        <v>1.8900764299999999</v>
      </c>
      <c r="I149">
        <v>1.9027385000000001</v>
      </c>
      <c r="J149">
        <v>1088.25</v>
      </c>
      <c r="K149">
        <v>1094.75</v>
      </c>
      <c r="L149">
        <v>1076.75</v>
      </c>
      <c r="M149">
        <v>1082.25</v>
      </c>
      <c r="N149">
        <v>1094</v>
      </c>
      <c r="O149">
        <v>1100</v>
      </c>
      <c r="P149">
        <v>1081</v>
      </c>
      <c r="Q149">
        <v>1087.25</v>
      </c>
      <c r="R149">
        <v>1095.8</v>
      </c>
      <c r="S149">
        <v>1103.69</v>
      </c>
      <c r="T149">
        <v>1089.8599999999999</v>
      </c>
      <c r="U149">
        <v>1092.17</v>
      </c>
      <c r="V149">
        <v>0.12</v>
      </c>
      <c r="W149">
        <v>0.12</v>
      </c>
      <c r="X149">
        <v>0.12</v>
      </c>
      <c r="Y149">
        <v>0.12</v>
      </c>
      <c r="Z149" t="s">
        <v>12</v>
      </c>
      <c r="AA149" t="s">
        <v>12</v>
      </c>
      <c r="AB149" t="s">
        <v>12</v>
      </c>
      <c r="AC149" t="s">
        <v>12</v>
      </c>
      <c r="AD149">
        <v>85.339225740000003</v>
      </c>
      <c r="AE149">
        <v>86.22118408</v>
      </c>
      <c r="AF149">
        <v>85.105069700000001</v>
      </c>
      <c r="AG149">
        <v>85.315810920000004</v>
      </c>
      <c r="AH149" t="s">
        <v>12</v>
      </c>
      <c r="AI149" t="s">
        <v>12</v>
      </c>
    </row>
    <row r="150" spans="1:35" x14ac:dyDescent="0.25">
      <c r="A150">
        <v>1264602600</v>
      </c>
      <c r="B150">
        <v>1.89815862</v>
      </c>
      <c r="C150">
        <v>1.94247733</v>
      </c>
      <c r="D150">
        <v>1.8528971700000001</v>
      </c>
      <c r="E150">
        <v>1.9311634200000001</v>
      </c>
      <c r="F150">
        <v>1.89815862</v>
      </c>
      <c r="G150">
        <v>1.94247733</v>
      </c>
      <c r="H150">
        <v>1.8528971700000001</v>
      </c>
      <c r="I150">
        <v>1.9311634200000001</v>
      </c>
      <c r="J150">
        <v>1082</v>
      </c>
      <c r="K150">
        <v>1091</v>
      </c>
      <c r="L150">
        <v>1073.75</v>
      </c>
      <c r="M150">
        <v>1089.75</v>
      </c>
      <c r="N150">
        <v>1087.5</v>
      </c>
      <c r="O150">
        <v>1096.25</v>
      </c>
      <c r="P150">
        <v>1078.5</v>
      </c>
      <c r="Q150">
        <v>1094.5</v>
      </c>
      <c r="R150">
        <v>1091.94</v>
      </c>
      <c r="S150">
        <v>1099.51</v>
      </c>
      <c r="T150">
        <v>1083.1099999999999</v>
      </c>
      <c r="U150">
        <v>1097.5</v>
      </c>
      <c r="V150">
        <v>0.12</v>
      </c>
      <c r="W150">
        <v>0.12</v>
      </c>
      <c r="X150">
        <v>0.12</v>
      </c>
      <c r="Y150">
        <v>0.12</v>
      </c>
      <c r="Z150" t="s">
        <v>12</v>
      </c>
      <c r="AA150" t="s">
        <v>12</v>
      </c>
      <c r="AB150" t="s">
        <v>12</v>
      </c>
      <c r="AC150" t="s">
        <v>12</v>
      </c>
      <c r="AD150">
        <v>85.206541740000006</v>
      </c>
      <c r="AE150">
        <v>85.916791380000006</v>
      </c>
      <c r="AF150">
        <v>84.550926689999997</v>
      </c>
      <c r="AG150">
        <v>85.721667859999997</v>
      </c>
      <c r="AH150" t="s">
        <v>12</v>
      </c>
      <c r="AI150" t="s">
        <v>12</v>
      </c>
    </row>
    <row r="151" spans="1:35" x14ac:dyDescent="0.25">
      <c r="A151">
        <v>1264689000</v>
      </c>
      <c r="B151">
        <v>1.9505595200000001</v>
      </c>
      <c r="C151">
        <v>1.95190672</v>
      </c>
      <c r="D151">
        <v>1.8301316299999999</v>
      </c>
      <c r="E151">
        <v>1.86353894</v>
      </c>
      <c r="F151">
        <v>1.9505595200000001</v>
      </c>
      <c r="G151">
        <v>1.95190672</v>
      </c>
      <c r="H151">
        <v>1.8301316299999999</v>
      </c>
      <c r="I151">
        <v>1.86353894</v>
      </c>
      <c r="J151">
        <v>1089.5</v>
      </c>
      <c r="K151">
        <v>1098.5</v>
      </c>
      <c r="L151">
        <v>1069.75</v>
      </c>
      <c r="M151">
        <v>1074.5</v>
      </c>
      <c r="N151">
        <v>1094.5</v>
      </c>
      <c r="O151">
        <v>1103.5</v>
      </c>
      <c r="P151">
        <v>1074.25</v>
      </c>
      <c r="Q151">
        <v>1079.25</v>
      </c>
      <c r="R151">
        <v>1096.93</v>
      </c>
      <c r="S151">
        <v>1100.22</v>
      </c>
      <c r="T151">
        <v>1078.46</v>
      </c>
      <c r="U151">
        <v>1084.53</v>
      </c>
      <c r="V151">
        <v>0.12</v>
      </c>
      <c r="W151">
        <v>0.12</v>
      </c>
      <c r="X151">
        <v>0.12</v>
      </c>
      <c r="Y151">
        <v>0.12</v>
      </c>
      <c r="Z151" t="s">
        <v>12</v>
      </c>
      <c r="AA151" t="s">
        <v>12</v>
      </c>
      <c r="AB151" t="s">
        <v>12</v>
      </c>
      <c r="AC151" t="s">
        <v>12</v>
      </c>
      <c r="AD151">
        <v>86.002645729999998</v>
      </c>
      <c r="AE151">
        <v>86.049475380000004</v>
      </c>
      <c r="AF151">
        <v>84.223119170000004</v>
      </c>
      <c r="AG151">
        <v>84.738253080000007</v>
      </c>
      <c r="AH151" t="s">
        <v>12</v>
      </c>
      <c r="AI151" t="s">
        <v>12</v>
      </c>
    </row>
    <row r="152" spans="1:35" x14ac:dyDescent="0.25">
      <c r="A152">
        <v>1264775400</v>
      </c>
      <c r="B152">
        <v>1.88818997</v>
      </c>
      <c r="C152">
        <v>1.92631197</v>
      </c>
      <c r="D152">
        <v>1.7938960799999999</v>
      </c>
      <c r="E152">
        <v>1.8025165700000001</v>
      </c>
      <c r="F152">
        <v>1.88818997</v>
      </c>
      <c r="G152">
        <v>1.92631197</v>
      </c>
      <c r="H152">
        <v>1.7938960799999999</v>
      </c>
      <c r="I152">
        <v>1.8025165700000001</v>
      </c>
      <c r="J152">
        <v>1078.5</v>
      </c>
      <c r="K152">
        <v>1088.25</v>
      </c>
      <c r="L152">
        <v>1062</v>
      </c>
      <c r="M152">
        <v>1065.5</v>
      </c>
      <c r="N152">
        <v>1081</v>
      </c>
      <c r="O152">
        <v>1093.25</v>
      </c>
      <c r="P152">
        <v>1066.5</v>
      </c>
      <c r="Q152">
        <v>1070.5</v>
      </c>
      <c r="R152">
        <v>1087.6099999999999</v>
      </c>
      <c r="S152">
        <v>1096.45</v>
      </c>
      <c r="T152">
        <v>1071.5899999999999</v>
      </c>
      <c r="U152">
        <v>1073.8699999999999</v>
      </c>
      <c r="V152">
        <v>0.12</v>
      </c>
      <c r="W152">
        <v>0.12</v>
      </c>
      <c r="X152">
        <v>0.12</v>
      </c>
      <c r="Y152">
        <v>0.12</v>
      </c>
      <c r="Z152" t="s">
        <v>12</v>
      </c>
      <c r="AA152" t="s">
        <v>12</v>
      </c>
      <c r="AB152" t="s">
        <v>12</v>
      </c>
      <c r="AC152" t="s">
        <v>12</v>
      </c>
      <c r="AD152">
        <v>85.105069700000001</v>
      </c>
      <c r="AE152">
        <v>85.698253030000004</v>
      </c>
      <c r="AF152">
        <v>83.68457823</v>
      </c>
      <c r="AG152">
        <v>83.817262229999997</v>
      </c>
      <c r="AH152" t="s">
        <v>12</v>
      </c>
      <c r="AI152" t="s">
        <v>12</v>
      </c>
    </row>
    <row r="153" spans="1:35" x14ac:dyDescent="0.25">
      <c r="A153">
        <v>1265034600</v>
      </c>
      <c r="B153">
        <v>1.8423892500000001</v>
      </c>
      <c r="C153">
        <v>1.8876516699999999</v>
      </c>
      <c r="D153">
        <v>1.83780937</v>
      </c>
      <c r="E153">
        <v>1.8868427699999999</v>
      </c>
      <c r="F153">
        <v>1.8423892500000001</v>
      </c>
      <c r="G153">
        <v>1.8876516699999999</v>
      </c>
      <c r="H153">
        <v>1.83780937</v>
      </c>
      <c r="I153">
        <v>1.8868427699999999</v>
      </c>
      <c r="J153">
        <v>1067.75</v>
      </c>
      <c r="K153">
        <v>1081.5</v>
      </c>
      <c r="L153">
        <v>1063.25</v>
      </c>
      <c r="M153">
        <v>1081.5</v>
      </c>
      <c r="N153">
        <v>1070</v>
      </c>
      <c r="O153">
        <v>1086.5</v>
      </c>
      <c r="P153">
        <v>1068</v>
      </c>
      <c r="Q153">
        <v>1086.25</v>
      </c>
      <c r="R153">
        <v>1073.8900000000001</v>
      </c>
      <c r="S153">
        <v>1089.3800000000001</v>
      </c>
      <c r="T153">
        <v>1073.8900000000001</v>
      </c>
      <c r="U153">
        <v>1089.18</v>
      </c>
      <c r="V153">
        <v>0.14000000000000001</v>
      </c>
      <c r="W153">
        <v>0.14000000000000001</v>
      </c>
      <c r="X153">
        <v>0.14000000000000001</v>
      </c>
      <c r="Y153">
        <v>0.14000000000000001</v>
      </c>
      <c r="Z153" t="s">
        <v>12</v>
      </c>
      <c r="AA153" t="s">
        <v>12</v>
      </c>
      <c r="AB153" t="s">
        <v>12</v>
      </c>
      <c r="AC153" t="s">
        <v>12</v>
      </c>
      <c r="AD153">
        <v>84.410429949999994</v>
      </c>
      <c r="AE153">
        <v>85.12850014</v>
      </c>
      <c r="AF153">
        <v>83.903733169999995</v>
      </c>
      <c r="AG153">
        <v>85.120687390000001</v>
      </c>
      <c r="AH153" t="s">
        <v>12</v>
      </c>
      <c r="AI153" t="s">
        <v>12</v>
      </c>
    </row>
    <row r="154" spans="1:35" x14ac:dyDescent="0.25">
      <c r="A154">
        <v>1265121000</v>
      </c>
      <c r="B154">
        <v>1.8986969199999999</v>
      </c>
      <c r="C154">
        <v>1.96766763</v>
      </c>
      <c r="D154">
        <v>1.87862576</v>
      </c>
      <c r="E154">
        <v>1.9567562300000001</v>
      </c>
      <c r="F154">
        <v>1.8986969199999999</v>
      </c>
      <c r="G154">
        <v>1.96766763</v>
      </c>
      <c r="H154">
        <v>1.87862576</v>
      </c>
      <c r="I154">
        <v>1.9567562300000001</v>
      </c>
      <c r="J154">
        <v>1081.25</v>
      </c>
      <c r="K154">
        <v>1096.5</v>
      </c>
      <c r="L154">
        <v>1077.75</v>
      </c>
      <c r="M154">
        <v>1092.5</v>
      </c>
      <c r="N154">
        <v>1086</v>
      </c>
      <c r="O154">
        <v>1101.5</v>
      </c>
      <c r="P154">
        <v>1082</v>
      </c>
      <c r="Q154">
        <v>1097.25</v>
      </c>
      <c r="R154">
        <v>1090.05</v>
      </c>
      <c r="S154">
        <v>1104.73</v>
      </c>
      <c r="T154">
        <v>1087.96</v>
      </c>
      <c r="U154">
        <v>1103.32</v>
      </c>
      <c r="V154">
        <v>0.14000000000000001</v>
      </c>
      <c r="W154">
        <v>0.14000000000000001</v>
      </c>
      <c r="X154">
        <v>0.14000000000000001</v>
      </c>
      <c r="Y154">
        <v>0.14000000000000001</v>
      </c>
      <c r="Z154" t="s">
        <v>12</v>
      </c>
      <c r="AA154" t="s">
        <v>12</v>
      </c>
      <c r="AB154" t="s">
        <v>12</v>
      </c>
      <c r="AC154" t="s">
        <v>12</v>
      </c>
      <c r="AD154">
        <v>85.276778410000006</v>
      </c>
      <c r="AE154">
        <v>86.314843379999999</v>
      </c>
      <c r="AF154">
        <v>84.980198450000003</v>
      </c>
      <c r="AG154">
        <v>86.150939609999995</v>
      </c>
      <c r="AH154" t="s">
        <v>12</v>
      </c>
      <c r="AI154" t="s">
        <v>12</v>
      </c>
    </row>
    <row r="155" spans="1:35" x14ac:dyDescent="0.25">
      <c r="A155">
        <v>1265207400</v>
      </c>
      <c r="B155">
        <v>1.93035355</v>
      </c>
      <c r="C155">
        <v>1.9585068999999999</v>
      </c>
      <c r="D155">
        <v>1.91001277</v>
      </c>
      <c r="E155">
        <v>1.9276591700000001</v>
      </c>
      <c r="F155">
        <v>1.93035355</v>
      </c>
      <c r="G155">
        <v>1.9585068999999999</v>
      </c>
      <c r="H155">
        <v>1.91001277</v>
      </c>
      <c r="I155">
        <v>1.9276591700000001</v>
      </c>
      <c r="J155">
        <v>1092.75</v>
      </c>
      <c r="K155">
        <v>1095</v>
      </c>
      <c r="L155">
        <v>1085.75</v>
      </c>
      <c r="M155">
        <v>1091.5</v>
      </c>
      <c r="N155">
        <v>1097</v>
      </c>
      <c r="O155">
        <v>1100.25</v>
      </c>
      <c r="P155">
        <v>1090.5</v>
      </c>
      <c r="Q155">
        <v>1096.5</v>
      </c>
      <c r="R155">
        <v>1100.67</v>
      </c>
      <c r="S155">
        <v>1102.72</v>
      </c>
      <c r="T155">
        <v>1093.28</v>
      </c>
      <c r="U155">
        <v>1097.28</v>
      </c>
      <c r="V155">
        <v>0.13</v>
      </c>
      <c r="W155">
        <v>0.13</v>
      </c>
      <c r="X155">
        <v>0.13</v>
      </c>
      <c r="Y155">
        <v>0.13</v>
      </c>
      <c r="Z155" t="s">
        <v>12</v>
      </c>
      <c r="AA155" t="s">
        <v>12</v>
      </c>
      <c r="AB155" t="s">
        <v>12</v>
      </c>
      <c r="AC155" t="s">
        <v>12</v>
      </c>
      <c r="AD155">
        <v>85.760692559999995</v>
      </c>
      <c r="AE155">
        <v>86.230167570000006</v>
      </c>
      <c r="AF155">
        <v>85.471901939999995</v>
      </c>
      <c r="AG155">
        <v>85.721667859999997</v>
      </c>
      <c r="AH155" t="s">
        <v>12</v>
      </c>
      <c r="AI155" t="s">
        <v>12</v>
      </c>
    </row>
    <row r="156" spans="1:35" x14ac:dyDescent="0.25">
      <c r="A156">
        <v>1265293800</v>
      </c>
      <c r="B156">
        <v>1.88185845</v>
      </c>
      <c r="C156">
        <v>1.8841493600000001</v>
      </c>
      <c r="D156">
        <v>1.7470178000000001</v>
      </c>
      <c r="E156">
        <v>1.7507887799999999</v>
      </c>
      <c r="F156">
        <v>1.88185845</v>
      </c>
      <c r="G156">
        <v>1.8841493600000001</v>
      </c>
      <c r="H156">
        <v>1.7470178000000001</v>
      </c>
      <c r="I156">
        <v>1.7507887799999999</v>
      </c>
      <c r="J156">
        <v>1090.75</v>
      </c>
      <c r="K156">
        <v>1093</v>
      </c>
      <c r="L156">
        <v>1054.75</v>
      </c>
      <c r="M156">
        <v>1057</v>
      </c>
      <c r="N156">
        <v>1096.25</v>
      </c>
      <c r="O156">
        <v>1098.25</v>
      </c>
      <c r="P156">
        <v>1059.25</v>
      </c>
      <c r="Q156">
        <v>1061.75</v>
      </c>
      <c r="R156">
        <v>1097.25</v>
      </c>
      <c r="S156">
        <v>1097.25</v>
      </c>
      <c r="T156">
        <v>1062.78</v>
      </c>
      <c r="U156">
        <v>1063.1099999999999</v>
      </c>
      <c r="V156">
        <v>0.14000000000000001</v>
      </c>
      <c r="W156">
        <v>0.14000000000000001</v>
      </c>
      <c r="X156">
        <v>0.14000000000000001</v>
      </c>
      <c r="Y156">
        <v>0.14000000000000001</v>
      </c>
      <c r="Z156" t="s">
        <v>12</v>
      </c>
      <c r="AA156" t="s">
        <v>12</v>
      </c>
      <c r="AB156" t="s">
        <v>12</v>
      </c>
      <c r="AC156" t="s">
        <v>12</v>
      </c>
      <c r="AD156">
        <v>85.058247859999994</v>
      </c>
      <c r="AE156">
        <v>85.097272570000001</v>
      </c>
      <c r="AF156">
        <v>83.060182949999998</v>
      </c>
      <c r="AG156">
        <v>83.075792829999997</v>
      </c>
      <c r="AH156" t="s">
        <v>12</v>
      </c>
      <c r="AI156" t="s">
        <v>12</v>
      </c>
    </row>
    <row r="157" spans="1:35" x14ac:dyDescent="0.25">
      <c r="A157">
        <v>1265380200</v>
      </c>
      <c r="B157">
        <v>1.7540214599999999</v>
      </c>
      <c r="C157">
        <v>1.7697823699999999</v>
      </c>
      <c r="D157">
        <v>1.6562242899999999</v>
      </c>
      <c r="E157">
        <v>1.7608922499999999</v>
      </c>
      <c r="F157">
        <v>1.7540214599999999</v>
      </c>
      <c r="G157">
        <v>1.7697823699999999</v>
      </c>
      <c r="H157">
        <v>1.6562242899999999</v>
      </c>
      <c r="I157">
        <v>1.7608922499999999</v>
      </c>
      <c r="J157">
        <v>1056.75</v>
      </c>
      <c r="K157">
        <v>1060.25</v>
      </c>
      <c r="L157">
        <v>1036.25</v>
      </c>
      <c r="M157">
        <v>1055</v>
      </c>
      <c r="N157">
        <v>1061.75</v>
      </c>
      <c r="O157">
        <v>1065</v>
      </c>
      <c r="P157">
        <v>1040.75</v>
      </c>
      <c r="Q157">
        <v>1059.75</v>
      </c>
      <c r="R157">
        <v>1064.1199999999999</v>
      </c>
      <c r="S157">
        <v>1067.1300000000001</v>
      </c>
      <c r="T157">
        <v>1044.5</v>
      </c>
      <c r="U157">
        <v>1066.19</v>
      </c>
      <c r="V157">
        <v>0.13</v>
      </c>
      <c r="W157">
        <v>0.13</v>
      </c>
      <c r="X157">
        <v>0.13</v>
      </c>
      <c r="Y157">
        <v>0.13</v>
      </c>
      <c r="Z157" t="s">
        <v>12</v>
      </c>
      <c r="AA157" t="s">
        <v>12</v>
      </c>
      <c r="AB157" t="s">
        <v>12</v>
      </c>
      <c r="AC157" t="s">
        <v>12</v>
      </c>
      <c r="AD157">
        <v>83.169452120000003</v>
      </c>
      <c r="AE157">
        <v>83.419210239999998</v>
      </c>
      <c r="AF157">
        <v>81.624073789999997</v>
      </c>
      <c r="AG157">
        <v>83.247501529999994</v>
      </c>
      <c r="AH157" t="s">
        <v>12</v>
      </c>
      <c r="AI157" t="s">
        <v>12</v>
      </c>
    </row>
    <row r="158" spans="1:35" x14ac:dyDescent="0.25">
      <c r="A158">
        <v>1265639400</v>
      </c>
      <c r="B158">
        <v>1.76250811</v>
      </c>
      <c r="C158">
        <v>1.79160517</v>
      </c>
      <c r="D158">
        <v>1.71616909</v>
      </c>
      <c r="E158">
        <v>1.7230389100000001</v>
      </c>
      <c r="F158">
        <v>1.76250811</v>
      </c>
      <c r="G158">
        <v>1.79160517</v>
      </c>
      <c r="H158">
        <v>1.71616909</v>
      </c>
      <c r="I158">
        <v>1.7230389100000001</v>
      </c>
      <c r="J158">
        <v>1056.75</v>
      </c>
      <c r="K158">
        <v>1063.25</v>
      </c>
      <c r="L158">
        <v>1048</v>
      </c>
      <c r="M158">
        <v>1051</v>
      </c>
      <c r="N158">
        <v>1062</v>
      </c>
      <c r="O158">
        <v>1068.5</v>
      </c>
      <c r="P158">
        <v>1053</v>
      </c>
      <c r="Q158">
        <v>1056</v>
      </c>
      <c r="R158">
        <v>1065.51</v>
      </c>
      <c r="S158">
        <v>1071.2</v>
      </c>
      <c r="T158">
        <v>1056.51</v>
      </c>
      <c r="U158">
        <v>1056.74</v>
      </c>
      <c r="V158">
        <v>0.13</v>
      </c>
      <c r="W158">
        <v>0.13</v>
      </c>
      <c r="X158">
        <v>0.13</v>
      </c>
      <c r="Y158">
        <v>0.13</v>
      </c>
      <c r="Z158" t="s">
        <v>12</v>
      </c>
      <c r="AA158" t="s">
        <v>12</v>
      </c>
      <c r="AB158" t="s">
        <v>12</v>
      </c>
      <c r="AC158" t="s">
        <v>12</v>
      </c>
      <c r="AD158">
        <v>83.309948869999999</v>
      </c>
      <c r="AE158">
        <v>83.770432589999999</v>
      </c>
      <c r="AF158">
        <v>82.5840113</v>
      </c>
      <c r="AG158">
        <v>82.646521070000006</v>
      </c>
      <c r="AH158" t="s">
        <v>12</v>
      </c>
      <c r="AI158" t="s">
        <v>12</v>
      </c>
    </row>
    <row r="159" spans="1:35" x14ac:dyDescent="0.25">
      <c r="A159">
        <v>1265725800</v>
      </c>
      <c r="B159">
        <v>1.7810982200000001</v>
      </c>
      <c r="C159">
        <v>1.8301316299999999</v>
      </c>
      <c r="D159">
        <v>1.7385321300000001</v>
      </c>
      <c r="E159">
        <v>1.7852736499999999</v>
      </c>
      <c r="F159">
        <v>1.7810982200000001</v>
      </c>
      <c r="G159">
        <v>1.8301316299999999</v>
      </c>
      <c r="H159">
        <v>1.7385321300000001</v>
      </c>
      <c r="I159">
        <v>1.7852736499999999</v>
      </c>
      <c r="J159">
        <v>1049.75</v>
      </c>
      <c r="K159">
        <v>1071.75</v>
      </c>
      <c r="L159">
        <v>1049.75</v>
      </c>
      <c r="M159">
        <v>1061.5</v>
      </c>
      <c r="N159">
        <v>1055.5</v>
      </c>
      <c r="O159">
        <v>1077</v>
      </c>
      <c r="P159">
        <v>1054</v>
      </c>
      <c r="Q159">
        <v>1066.25</v>
      </c>
      <c r="R159">
        <v>1060.06</v>
      </c>
      <c r="S159">
        <v>1079.28</v>
      </c>
      <c r="T159">
        <v>1060.06</v>
      </c>
      <c r="U159">
        <v>1070.52</v>
      </c>
      <c r="V159">
        <v>0.13</v>
      </c>
      <c r="W159">
        <v>0.13</v>
      </c>
      <c r="X159">
        <v>0.13</v>
      </c>
      <c r="Y159">
        <v>0.13</v>
      </c>
      <c r="Z159" t="s">
        <v>12</v>
      </c>
      <c r="AA159" t="s">
        <v>12</v>
      </c>
      <c r="AB159" t="s">
        <v>12</v>
      </c>
      <c r="AC159" t="s">
        <v>12</v>
      </c>
      <c r="AD159">
        <v>83.614333759999994</v>
      </c>
      <c r="AE159">
        <v>84.410429949999994</v>
      </c>
      <c r="AF159">
        <v>82.94310883</v>
      </c>
      <c r="AG159">
        <v>83.68457823</v>
      </c>
      <c r="AH159" t="s">
        <v>12</v>
      </c>
      <c r="AI159" t="s">
        <v>12</v>
      </c>
    </row>
    <row r="160" spans="1:35" x14ac:dyDescent="0.25">
      <c r="A160">
        <v>1265812200</v>
      </c>
      <c r="B160">
        <v>1.7781342</v>
      </c>
      <c r="C160">
        <v>1.8048065099999999</v>
      </c>
      <c r="D160">
        <v>1.72950622</v>
      </c>
      <c r="E160">
        <v>1.77543981</v>
      </c>
      <c r="F160">
        <v>1.7781342</v>
      </c>
      <c r="G160">
        <v>1.8048065099999999</v>
      </c>
      <c r="H160">
        <v>1.72950622</v>
      </c>
      <c r="I160">
        <v>1.77543981</v>
      </c>
      <c r="J160">
        <v>1062</v>
      </c>
      <c r="K160">
        <v>1067.5</v>
      </c>
      <c r="L160">
        <v>1051.75</v>
      </c>
      <c r="M160">
        <v>1058.5</v>
      </c>
      <c r="N160">
        <v>1066.5</v>
      </c>
      <c r="O160">
        <v>1072.5</v>
      </c>
      <c r="P160">
        <v>1056.25</v>
      </c>
      <c r="Q160">
        <v>1063.25</v>
      </c>
      <c r="R160">
        <v>1069.68</v>
      </c>
      <c r="S160">
        <v>1073.67</v>
      </c>
      <c r="T160">
        <v>1059.3399999999999</v>
      </c>
      <c r="U160">
        <v>1068.1300000000001</v>
      </c>
      <c r="V160">
        <v>0.12</v>
      </c>
      <c r="W160">
        <v>0.12</v>
      </c>
      <c r="X160">
        <v>0.12</v>
      </c>
      <c r="Y160">
        <v>0.12</v>
      </c>
      <c r="Z160" t="s">
        <v>12</v>
      </c>
      <c r="AA160" t="s">
        <v>12</v>
      </c>
      <c r="AB160" t="s">
        <v>12</v>
      </c>
      <c r="AC160" t="s">
        <v>12</v>
      </c>
      <c r="AD160">
        <v>83.551894239999996</v>
      </c>
      <c r="AE160">
        <v>83.981173799999993</v>
      </c>
      <c r="AF160">
        <v>82.818229770000002</v>
      </c>
      <c r="AG160">
        <v>83.520666669999997</v>
      </c>
      <c r="AH160" t="s">
        <v>12</v>
      </c>
      <c r="AI160" t="s">
        <v>12</v>
      </c>
    </row>
    <row r="161" spans="1:35" x14ac:dyDescent="0.25">
      <c r="A161">
        <v>1265898600</v>
      </c>
      <c r="B161">
        <v>1.7672228000000001</v>
      </c>
      <c r="C161">
        <v>1.8360586999999999</v>
      </c>
      <c r="D161">
        <v>1.7371839600000001</v>
      </c>
      <c r="E161">
        <v>1.82864962</v>
      </c>
      <c r="F161">
        <v>1.7672228000000001</v>
      </c>
      <c r="G161">
        <v>1.8360586999999999</v>
      </c>
      <c r="H161">
        <v>1.7371839600000001</v>
      </c>
      <c r="I161">
        <v>1.82864962</v>
      </c>
      <c r="J161">
        <v>1059</v>
      </c>
      <c r="K161">
        <v>1072.75</v>
      </c>
      <c r="L161">
        <v>1052.5</v>
      </c>
      <c r="M161">
        <v>1071.75</v>
      </c>
      <c r="N161">
        <v>1063.5</v>
      </c>
      <c r="O161">
        <v>1078</v>
      </c>
      <c r="P161">
        <v>1057.5</v>
      </c>
      <c r="Q161">
        <v>1076.5</v>
      </c>
      <c r="R161">
        <v>1067.0999999999999</v>
      </c>
      <c r="S161">
        <v>1080.04</v>
      </c>
      <c r="T161">
        <v>1060.5899999999999</v>
      </c>
      <c r="U161">
        <v>1078.47</v>
      </c>
      <c r="V161">
        <v>0.12</v>
      </c>
      <c r="W161">
        <v>0.12</v>
      </c>
      <c r="X161">
        <v>0.12</v>
      </c>
      <c r="Y161">
        <v>0.12</v>
      </c>
      <c r="Z161" t="s">
        <v>12</v>
      </c>
      <c r="AA161" t="s">
        <v>12</v>
      </c>
      <c r="AB161" t="s">
        <v>12</v>
      </c>
      <c r="AC161" t="s">
        <v>12</v>
      </c>
      <c r="AD161">
        <v>83.411405299999998</v>
      </c>
      <c r="AE161">
        <v>84.488487160000005</v>
      </c>
      <c r="AF161">
        <v>82.92749895</v>
      </c>
      <c r="AG161">
        <v>84.39482787</v>
      </c>
      <c r="AH161" t="s">
        <v>12</v>
      </c>
      <c r="AI161" t="s">
        <v>12</v>
      </c>
    </row>
    <row r="162" spans="1:35" x14ac:dyDescent="0.25">
      <c r="A162">
        <v>1265985000</v>
      </c>
      <c r="B162">
        <v>1.7719374999999999</v>
      </c>
      <c r="C162">
        <v>1.8267641299999999</v>
      </c>
      <c r="D162">
        <v>1.7482292100000001</v>
      </c>
      <c r="E162">
        <v>1.82363813</v>
      </c>
      <c r="F162">
        <v>1.7719374999999999</v>
      </c>
      <c r="G162">
        <v>1.8267641299999999</v>
      </c>
      <c r="H162">
        <v>1.7482292100000001</v>
      </c>
      <c r="I162">
        <v>1.82363813</v>
      </c>
      <c r="J162">
        <v>1071.75</v>
      </c>
      <c r="K162">
        <v>1076</v>
      </c>
      <c r="L162">
        <v>1055.25</v>
      </c>
      <c r="M162">
        <v>1074.25</v>
      </c>
      <c r="N162">
        <v>1076.25</v>
      </c>
      <c r="O162">
        <v>1079.75</v>
      </c>
      <c r="P162">
        <v>1060</v>
      </c>
      <c r="Q162">
        <v>1079</v>
      </c>
      <c r="R162">
        <v>1075.95</v>
      </c>
      <c r="S162">
        <v>1077.81</v>
      </c>
      <c r="T162">
        <v>1062.97</v>
      </c>
      <c r="U162">
        <v>1075.51</v>
      </c>
      <c r="V162">
        <v>0.12</v>
      </c>
      <c r="W162">
        <v>0.12</v>
      </c>
      <c r="X162">
        <v>0.12</v>
      </c>
      <c r="Y162">
        <v>0.12</v>
      </c>
      <c r="Z162" t="s">
        <v>12</v>
      </c>
      <c r="AA162" t="s">
        <v>12</v>
      </c>
      <c r="AB162" t="s">
        <v>12</v>
      </c>
      <c r="AC162" t="s">
        <v>12</v>
      </c>
      <c r="AD162">
        <v>83.505072389999995</v>
      </c>
      <c r="AE162">
        <v>84.372349639999996</v>
      </c>
      <c r="AF162">
        <v>83.130419610000004</v>
      </c>
      <c r="AG162">
        <v>84.324575600000003</v>
      </c>
      <c r="AH162" t="s">
        <v>12</v>
      </c>
      <c r="AI162" t="s">
        <v>12</v>
      </c>
    </row>
    <row r="163" spans="1:35" x14ac:dyDescent="0.25">
      <c r="A163">
        <v>1266330600</v>
      </c>
      <c r="B163">
        <v>1.8678491800000001</v>
      </c>
      <c r="C163">
        <v>1.9176905099999999</v>
      </c>
      <c r="D163">
        <v>1.84427571</v>
      </c>
      <c r="E163">
        <v>1.91082069</v>
      </c>
      <c r="F163">
        <v>1.8678491800000001</v>
      </c>
      <c r="G163">
        <v>1.9176905099999999</v>
      </c>
      <c r="H163">
        <v>1.84427571</v>
      </c>
      <c r="I163">
        <v>1.91082069</v>
      </c>
      <c r="J163">
        <v>1072.25</v>
      </c>
      <c r="K163">
        <v>1089</v>
      </c>
      <c r="L163">
        <v>1069.25</v>
      </c>
      <c r="M163">
        <v>1088.5</v>
      </c>
      <c r="N163">
        <v>1077.5</v>
      </c>
      <c r="O163">
        <v>1094</v>
      </c>
      <c r="P163">
        <v>1073.5</v>
      </c>
      <c r="Q163">
        <v>1093.25</v>
      </c>
      <c r="R163">
        <v>1079.1300000000001</v>
      </c>
      <c r="S163">
        <v>1095.67</v>
      </c>
      <c r="T163">
        <v>1079.1300000000001</v>
      </c>
      <c r="U163">
        <v>1094.8699999999999</v>
      </c>
      <c r="V163">
        <v>0.13</v>
      </c>
      <c r="W163">
        <v>0.13</v>
      </c>
      <c r="X163">
        <v>0.13</v>
      </c>
      <c r="Y163">
        <v>0.13</v>
      </c>
      <c r="Z163" t="s">
        <v>12</v>
      </c>
      <c r="AA163" t="s">
        <v>12</v>
      </c>
      <c r="AB163" t="s">
        <v>12</v>
      </c>
      <c r="AC163" t="s">
        <v>12</v>
      </c>
      <c r="AD163">
        <v>84.964588570000004</v>
      </c>
      <c r="AE163">
        <v>85.737285540000002</v>
      </c>
      <c r="AF163">
        <v>84.153655189999995</v>
      </c>
      <c r="AG163">
        <v>85.651431189999997</v>
      </c>
      <c r="AH163" t="s">
        <v>12</v>
      </c>
      <c r="AI163" t="s">
        <v>12</v>
      </c>
    </row>
    <row r="164" spans="1:35" x14ac:dyDescent="0.25">
      <c r="A164">
        <v>1266417000</v>
      </c>
      <c r="B164">
        <v>1.93937849</v>
      </c>
      <c r="C164">
        <v>1.94665179</v>
      </c>
      <c r="D164">
        <v>1.9125723400000001</v>
      </c>
      <c r="E164">
        <v>1.9374929999999999</v>
      </c>
      <c r="F164">
        <v>1.93937849</v>
      </c>
      <c r="G164">
        <v>1.94665179</v>
      </c>
      <c r="H164">
        <v>1.9125723400000001</v>
      </c>
      <c r="I164">
        <v>1.9374929999999999</v>
      </c>
      <c r="J164">
        <v>1088.5</v>
      </c>
      <c r="K164">
        <v>1095</v>
      </c>
      <c r="L164">
        <v>1087.75</v>
      </c>
      <c r="M164">
        <v>1094.75</v>
      </c>
      <c r="N164">
        <v>1093.25</v>
      </c>
      <c r="O164">
        <v>1100</v>
      </c>
      <c r="P164">
        <v>1092.5</v>
      </c>
      <c r="Q164">
        <v>1099.5</v>
      </c>
      <c r="R164">
        <v>1096.1400000000001</v>
      </c>
      <c r="S164">
        <v>1101.03</v>
      </c>
      <c r="T164">
        <v>1094.72</v>
      </c>
      <c r="U164">
        <v>1099.51</v>
      </c>
      <c r="V164">
        <v>0.12</v>
      </c>
      <c r="W164">
        <v>0.12</v>
      </c>
      <c r="X164">
        <v>0.12</v>
      </c>
      <c r="Y164">
        <v>0.12</v>
      </c>
      <c r="Z164" t="s">
        <v>12</v>
      </c>
      <c r="AA164" t="s">
        <v>12</v>
      </c>
      <c r="AB164" t="s">
        <v>12</v>
      </c>
      <c r="AC164" t="s">
        <v>12</v>
      </c>
      <c r="AD164">
        <v>86.065085260000004</v>
      </c>
      <c r="AE164">
        <v>86.174354440000002</v>
      </c>
      <c r="AF164">
        <v>85.651431189999997</v>
      </c>
      <c r="AG164">
        <v>86.057272519999998</v>
      </c>
      <c r="AH164" t="s">
        <v>12</v>
      </c>
      <c r="AI164" t="s">
        <v>12</v>
      </c>
    </row>
    <row r="165" spans="1:35" x14ac:dyDescent="0.25">
      <c r="A165">
        <v>1266503400</v>
      </c>
      <c r="B165">
        <v>1.9292759900000001</v>
      </c>
      <c r="C165">
        <v>1.98463995</v>
      </c>
      <c r="D165">
        <v>1.9273914700000001</v>
      </c>
      <c r="E165">
        <v>1.9741329999999999</v>
      </c>
      <c r="F165">
        <v>1.9292759900000001</v>
      </c>
      <c r="G165">
        <v>1.98463995</v>
      </c>
      <c r="H165">
        <v>1.9273914700000001</v>
      </c>
      <c r="I165">
        <v>1.9741329999999999</v>
      </c>
      <c r="J165">
        <v>1094.5</v>
      </c>
      <c r="K165">
        <v>1101.75</v>
      </c>
      <c r="L165">
        <v>1088.5</v>
      </c>
      <c r="M165">
        <v>1100.75</v>
      </c>
      <c r="N165">
        <v>1099.75</v>
      </c>
      <c r="O165">
        <v>1106.75</v>
      </c>
      <c r="P165">
        <v>1093</v>
      </c>
      <c r="Q165">
        <v>1105.5</v>
      </c>
      <c r="R165">
        <v>1099.03</v>
      </c>
      <c r="S165">
        <v>1108.24</v>
      </c>
      <c r="T165">
        <v>1097.48</v>
      </c>
      <c r="U165">
        <v>1106.75</v>
      </c>
      <c r="V165">
        <v>0.12</v>
      </c>
      <c r="W165">
        <v>0.12</v>
      </c>
      <c r="X165">
        <v>0.12</v>
      </c>
      <c r="Y165">
        <v>0.12</v>
      </c>
      <c r="Z165" t="s">
        <v>12</v>
      </c>
      <c r="AA165" t="s">
        <v>12</v>
      </c>
      <c r="AB165" t="s">
        <v>12</v>
      </c>
      <c r="AC165" t="s">
        <v>12</v>
      </c>
      <c r="AD165">
        <v>85.916791380000006</v>
      </c>
      <c r="AE165">
        <v>86.744115140000005</v>
      </c>
      <c r="AF165">
        <v>85.881669149999993</v>
      </c>
      <c r="AG165">
        <v>86.564601490000001</v>
      </c>
      <c r="AH165" t="s">
        <v>12</v>
      </c>
      <c r="AI165" t="s">
        <v>12</v>
      </c>
    </row>
    <row r="166" spans="1:35" x14ac:dyDescent="0.25">
      <c r="A166">
        <v>1266589800</v>
      </c>
      <c r="B166">
        <v>1.9586417199999999</v>
      </c>
      <c r="C166">
        <v>2.0078089700000001</v>
      </c>
      <c r="D166">
        <v>1.9432852599999999</v>
      </c>
      <c r="E166">
        <v>1.9870385100000001</v>
      </c>
      <c r="F166">
        <v>1.9586417199999999</v>
      </c>
      <c r="G166">
        <v>2.0078089700000001</v>
      </c>
      <c r="H166">
        <v>1.9432852599999999</v>
      </c>
      <c r="I166">
        <v>1.9870385100000001</v>
      </c>
      <c r="J166">
        <v>1094.75</v>
      </c>
      <c r="K166">
        <v>1106</v>
      </c>
      <c r="L166">
        <v>1088</v>
      </c>
      <c r="M166">
        <v>1101.5</v>
      </c>
      <c r="N166">
        <v>1105.5</v>
      </c>
      <c r="O166">
        <v>1111</v>
      </c>
      <c r="P166">
        <v>1092.5</v>
      </c>
      <c r="Q166">
        <v>1106.25</v>
      </c>
      <c r="R166">
        <v>1105.49</v>
      </c>
      <c r="S166">
        <v>1112.42</v>
      </c>
      <c r="T166">
        <v>1100.8</v>
      </c>
      <c r="U166">
        <v>1109.17</v>
      </c>
      <c r="V166">
        <v>0.13</v>
      </c>
      <c r="W166">
        <v>0.13</v>
      </c>
      <c r="X166">
        <v>0.13</v>
      </c>
      <c r="Y166">
        <v>0.13</v>
      </c>
      <c r="Z166" t="s">
        <v>12</v>
      </c>
      <c r="AA166" t="s">
        <v>12</v>
      </c>
      <c r="AB166" t="s">
        <v>12</v>
      </c>
      <c r="AC166" t="s">
        <v>12</v>
      </c>
      <c r="AD166">
        <v>86.338258199999999</v>
      </c>
      <c r="AE166">
        <v>87.079735409999998</v>
      </c>
      <c r="AF166">
        <v>86.135329729999995</v>
      </c>
      <c r="AG166">
        <v>86.744115140000005</v>
      </c>
      <c r="AH166" t="s">
        <v>12</v>
      </c>
      <c r="AI166" t="s">
        <v>12</v>
      </c>
    </row>
    <row r="167" spans="1:35" x14ac:dyDescent="0.25">
      <c r="A167">
        <v>1266849000</v>
      </c>
      <c r="B167">
        <v>2.0071368299999999</v>
      </c>
      <c r="C167">
        <v>2.00807957</v>
      </c>
      <c r="D167">
        <v>1.96914867</v>
      </c>
      <c r="E167">
        <v>1.9838456</v>
      </c>
      <c r="F167">
        <v>2.0071368299999999</v>
      </c>
      <c r="G167">
        <v>2.00807957</v>
      </c>
      <c r="H167">
        <v>1.96914867</v>
      </c>
      <c r="I167">
        <v>1.9838456</v>
      </c>
      <c r="J167">
        <v>1102.25</v>
      </c>
      <c r="K167">
        <v>1108</v>
      </c>
      <c r="L167">
        <v>1099</v>
      </c>
      <c r="M167">
        <v>1102.75</v>
      </c>
      <c r="N167">
        <v>1106</v>
      </c>
      <c r="O167">
        <v>1112.75</v>
      </c>
      <c r="P167">
        <v>1103.5</v>
      </c>
      <c r="Q167">
        <v>1107.5</v>
      </c>
      <c r="R167">
        <v>1110</v>
      </c>
      <c r="S167">
        <v>1112.29</v>
      </c>
      <c r="T167">
        <v>1105.3800000000001</v>
      </c>
      <c r="U167">
        <v>1108.01</v>
      </c>
      <c r="V167">
        <v>0.12</v>
      </c>
      <c r="W167">
        <v>0.12</v>
      </c>
      <c r="X167">
        <v>0.12</v>
      </c>
      <c r="Y167">
        <v>0.12</v>
      </c>
      <c r="Z167" t="s">
        <v>12</v>
      </c>
      <c r="AA167" t="s">
        <v>12</v>
      </c>
      <c r="AB167" t="s">
        <v>12</v>
      </c>
      <c r="AC167" t="s">
        <v>12</v>
      </c>
      <c r="AD167">
        <v>87.064117719999999</v>
      </c>
      <c r="AE167">
        <v>87.087532539999998</v>
      </c>
      <c r="AF167">
        <v>86.502161959999995</v>
      </c>
      <c r="AG167">
        <v>86.759725020000005</v>
      </c>
      <c r="AH167" t="s">
        <v>12</v>
      </c>
      <c r="AI167" t="s">
        <v>12</v>
      </c>
    </row>
    <row r="168" spans="1:35" x14ac:dyDescent="0.25">
      <c r="A168">
        <v>1266935400</v>
      </c>
      <c r="B168">
        <v>1.9688800099999999</v>
      </c>
      <c r="C168">
        <v>1.9878735999999999</v>
      </c>
      <c r="D168">
        <v>1.8985620999999999</v>
      </c>
      <c r="E168">
        <v>1.9124375199999999</v>
      </c>
      <c r="F168">
        <v>1.9688800099999999</v>
      </c>
      <c r="G168">
        <v>1.9878735999999999</v>
      </c>
      <c r="H168">
        <v>1.8985620999999999</v>
      </c>
      <c r="I168">
        <v>1.9124375199999999</v>
      </c>
      <c r="J168">
        <v>1102.5</v>
      </c>
      <c r="K168">
        <v>1107.5</v>
      </c>
      <c r="L168">
        <v>1085.5</v>
      </c>
      <c r="M168">
        <v>1092.5</v>
      </c>
      <c r="N168">
        <v>1107</v>
      </c>
      <c r="O168">
        <v>1112.75</v>
      </c>
      <c r="P168">
        <v>1090.25</v>
      </c>
      <c r="Q168">
        <v>1097.25</v>
      </c>
      <c r="R168">
        <v>1107.49</v>
      </c>
      <c r="S168">
        <v>1108.58</v>
      </c>
      <c r="T168">
        <v>1092.18</v>
      </c>
      <c r="U168">
        <v>1094.5999999999999</v>
      </c>
      <c r="V168">
        <v>0.12</v>
      </c>
      <c r="W168">
        <v>0.12</v>
      </c>
      <c r="X168">
        <v>0.12</v>
      </c>
      <c r="Y168">
        <v>0.12</v>
      </c>
      <c r="Z168" t="s">
        <v>12</v>
      </c>
      <c r="AA168" t="s">
        <v>12</v>
      </c>
      <c r="AB168" t="s">
        <v>12</v>
      </c>
      <c r="AC168" t="s">
        <v>12</v>
      </c>
      <c r="AD168">
        <v>86.525576790000002</v>
      </c>
      <c r="AE168">
        <v>86.790944780000004</v>
      </c>
      <c r="AF168">
        <v>85.479714680000001</v>
      </c>
      <c r="AG168">
        <v>85.706057970000003</v>
      </c>
      <c r="AH168" t="s">
        <v>12</v>
      </c>
      <c r="AI168" t="s">
        <v>12</v>
      </c>
    </row>
    <row r="169" spans="1:35" x14ac:dyDescent="0.25">
      <c r="A169">
        <v>1267021800</v>
      </c>
      <c r="B169">
        <v>1.9292759900000001</v>
      </c>
      <c r="C169">
        <v>1.97426781</v>
      </c>
      <c r="D169">
        <v>1.9160746500000001</v>
      </c>
      <c r="E169">
        <v>1.9661856200000001</v>
      </c>
      <c r="F169">
        <v>1.9292759900000001</v>
      </c>
      <c r="G169">
        <v>1.97426781</v>
      </c>
      <c r="H169">
        <v>1.9160746500000001</v>
      </c>
      <c r="I169">
        <v>1.9661856200000001</v>
      </c>
      <c r="J169">
        <v>1092</v>
      </c>
      <c r="K169">
        <v>1100.25</v>
      </c>
      <c r="L169">
        <v>1088</v>
      </c>
      <c r="M169">
        <v>1098.75</v>
      </c>
      <c r="N169">
        <v>1096.75</v>
      </c>
      <c r="O169">
        <v>1105.5</v>
      </c>
      <c r="P169">
        <v>1092.5</v>
      </c>
      <c r="Q169">
        <v>1103.5</v>
      </c>
      <c r="R169">
        <v>1095.8900000000001</v>
      </c>
      <c r="S169">
        <v>1106.42</v>
      </c>
      <c r="T169">
        <v>1095.5</v>
      </c>
      <c r="U169">
        <v>1105.24</v>
      </c>
      <c r="V169">
        <v>0.11</v>
      </c>
      <c r="W169">
        <v>0.11</v>
      </c>
      <c r="X169">
        <v>0.11</v>
      </c>
      <c r="Y169">
        <v>0.11</v>
      </c>
      <c r="Z169" t="s">
        <v>12</v>
      </c>
      <c r="AA169" t="s">
        <v>12</v>
      </c>
      <c r="AB169" t="s">
        <v>12</v>
      </c>
      <c r="AC169" t="s">
        <v>12</v>
      </c>
      <c r="AD169">
        <v>85.963621029999999</v>
      </c>
      <c r="AE169">
        <v>86.634845960000007</v>
      </c>
      <c r="AF169">
        <v>85.745082679999996</v>
      </c>
      <c r="AG169">
        <v>86.494364829999995</v>
      </c>
      <c r="AH169" t="s">
        <v>12</v>
      </c>
      <c r="AI169" t="s">
        <v>12</v>
      </c>
    </row>
    <row r="170" spans="1:35" x14ac:dyDescent="0.25">
      <c r="A170">
        <v>1267108200</v>
      </c>
      <c r="B170">
        <v>1.8810505200000001</v>
      </c>
      <c r="C170">
        <v>1.96133611</v>
      </c>
      <c r="D170">
        <v>1.8654244200000001</v>
      </c>
      <c r="E170">
        <v>1.9595844600000001</v>
      </c>
      <c r="F170">
        <v>1.8810505200000001</v>
      </c>
      <c r="G170">
        <v>1.96133611</v>
      </c>
      <c r="H170">
        <v>1.8654244200000001</v>
      </c>
      <c r="I170">
        <v>1.9595844600000001</v>
      </c>
      <c r="J170">
        <v>1098.25</v>
      </c>
      <c r="K170">
        <v>1098.25</v>
      </c>
      <c r="L170">
        <v>1080</v>
      </c>
      <c r="M170">
        <v>1097.5</v>
      </c>
      <c r="N170">
        <v>1103</v>
      </c>
      <c r="O170">
        <v>1103.5</v>
      </c>
      <c r="P170">
        <v>1084.5</v>
      </c>
      <c r="Q170">
        <v>1102.25</v>
      </c>
      <c r="R170">
        <v>1101.24</v>
      </c>
      <c r="S170">
        <v>1103.5</v>
      </c>
      <c r="T170">
        <v>1086.02</v>
      </c>
      <c r="U170">
        <v>1102.93</v>
      </c>
      <c r="V170">
        <v>0.12</v>
      </c>
      <c r="W170">
        <v>0.12</v>
      </c>
      <c r="X170">
        <v>0.12</v>
      </c>
      <c r="Y170">
        <v>0.12</v>
      </c>
      <c r="Z170" t="s">
        <v>12</v>
      </c>
      <c r="AA170" t="s">
        <v>12</v>
      </c>
      <c r="AB170" t="s">
        <v>12</v>
      </c>
      <c r="AC170" t="s">
        <v>12</v>
      </c>
      <c r="AD170">
        <v>85.261184139999997</v>
      </c>
      <c r="AE170">
        <v>86.439722430000003</v>
      </c>
      <c r="AF170">
        <v>85.027028099999995</v>
      </c>
      <c r="AG170">
        <v>86.377282910000005</v>
      </c>
      <c r="AH170" t="s">
        <v>12</v>
      </c>
      <c r="AI170" t="s">
        <v>12</v>
      </c>
    </row>
    <row r="171" spans="1:35" x14ac:dyDescent="0.25">
      <c r="A171">
        <v>1267194600</v>
      </c>
      <c r="B171">
        <v>1.9626832999999999</v>
      </c>
      <c r="C171">
        <v>1.98100378</v>
      </c>
      <c r="D171">
        <v>1.9284670900000001</v>
      </c>
      <c r="E171">
        <v>1.96362605</v>
      </c>
      <c r="F171">
        <v>1.9626832999999999</v>
      </c>
      <c r="G171">
        <v>1.98100378</v>
      </c>
      <c r="H171">
        <v>1.9284670900000001</v>
      </c>
      <c r="I171">
        <v>1.96362605</v>
      </c>
      <c r="J171">
        <v>1097.25</v>
      </c>
      <c r="K171">
        <v>1103</v>
      </c>
      <c r="L171">
        <v>1091.75</v>
      </c>
      <c r="M171">
        <v>1098.5</v>
      </c>
      <c r="N171">
        <v>1102</v>
      </c>
      <c r="O171">
        <v>1107.75</v>
      </c>
      <c r="P171">
        <v>1096.25</v>
      </c>
      <c r="Q171">
        <v>1103.5</v>
      </c>
      <c r="R171">
        <v>1103.0999999999999</v>
      </c>
      <c r="S171">
        <v>1107.24</v>
      </c>
      <c r="T171">
        <v>1097.56</v>
      </c>
      <c r="U171">
        <v>1104.49</v>
      </c>
      <c r="V171">
        <v>0.13</v>
      </c>
      <c r="W171">
        <v>0.13</v>
      </c>
      <c r="X171">
        <v>0.13</v>
      </c>
      <c r="Y171">
        <v>0.13</v>
      </c>
      <c r="Z171" t="s">
        <v>12</v>
      </c>
      <c r="AA171" t="s">
        <v>12</v>
      </c>
      <c r="AB171" t="s">
        <v>12</v>
      </c>
      <c r="AC171" t="s">
        <v>12</v>
      </c>
      <c r="AD171">
        <v>86.455332319999997</v>
      </c>
      <c r="AE171">
        <v>86.728505249999998</v>
      </c>
      <c r="AF171">
        <v>85.940206209999999</v>
      </c>
      <c r="AG171">
        <v>86.431925300000003</v>
      </c>
      <c r="AH171" t="s">
        <v>12</v>
      </c>
      <c r="AI171" t="s">
        <v>12</v>
      </c>
    </row>
    <row r="172" spans="1:35" x14ac:dyDescent="0.25">
      <c r="A172">
        <v>1267453800</v>
      </c>
      <c r="B172">
        <v>1.9854488400000001</v>
      </c>
      <c r="C172">
        <v>2.0292282899999998</v>
      </c>
      <c r="D172">
        <v>1.9849095800000001</v>
      </c>
      <c r="E172">
        <v>2.0227629199999999</v>
      </c>
      <c r="F172">
        <v>1.9854488400000001</v>
      </c>
      <c r="G172">
        <v>2.0292282899999998</v>
      </c>
      <c r="H172">
        <v>1.9849095800000001</v>
      </c>
      <c r="I172">
        <v>2.0227629199999999</v>
      </c>
      <c r="J172">
        <v>1101.25</v>
      </c>
      <c r="K172">
        <v>1110.25</v>
      </c>
      <c r="L172">
        <v>1099.25</v>
      </c>
      <c r="M172">
        <v>1109.75</v>
      </c>
      <c r="N172">
        <v>1105.5</v>
      </c>
      <c r="O172">
        <v>1115.5</v>
      </c>
      <c r="P172">
        <v>1104.25</v>
      </c>
      <c r="Q172">
        <v>1114.5</v>
      </c>
      <c r="R172">
        <v>1105.3599999999999</v>
      </c>
      <c r="S172">
        <v>1116.1099999999999</v>
      </c>
      <c r="T172">
        <v>1105.3599999999999</v>
      </c>
      <c r="U172">
        <v>1115.71</v>
      </c>
      <c r="V172">
        <v>0.14000000000000001</v>
      </c>
      <c r="W172">
        <v>0.14000000000000001</v>
      </c>
      <c r="X172">
        <v>0.14000000000000001</v>
      </c>
      <c r="Y172">
        <v>0.14000000000000001</v>
      </c>
      <c r="Z172" t="s">
        <v>12</v>
      </c>
      <c r="AA172" t="s">
        <v>12</v>
      </c>
      <c r="AB172" t="s">
        <v>12</v>
      </c>
      <c r="AC172" t="s">
        <v>12</v>
      </c>
      <c r="AD172">
        <v>86.790944780000004</v>
      </c>
      <c r="AE172">
        <v>87.415340069999999</v>
      </c>
      <c r="AF172">
        <v>86.767529960000005</v>
      </c>
      <c r="AG172">
        <v>87.329485719999994</v>
      </c>
      <c r="AH172" t="s">
        <v>12</v>
      </c>
      <c r="AI172" t="s">
        <v>12</v>
      </c>
    </row>
    <row r="173" spans="1:35" x14ac:dyDescent="0.25">
      <c r="A173">
        <v>1267540200</v>
      </c>
      <c r="B173">
        <v>2.0491655999999998</v>
      </c>
      <c r="C173">
        <v>2.0689671199999999</v>
      </c>
      <c r="D173">
        <v>2.0294310000000002</v>
      </c>
      <c r="E173">
        <v>2.0367721900000002</v>
      </c>
      <c r="F173">
        <v>2.0491655999999998</v>
      </c>
      <c r="G173">
        <v>2.0689671199999999</v>
      </c>
      <c r="H173">
        <v>2.0294310000000002</v>
      </c>
      <c r="I173">
        <v>2.0367721900000002</v>
      </c>
      <c r="J173">
        <v>1109.75</v>
      </c>
      <c r="K173">
        <v>1117.75</v>
      </c>
      <c r="L173">
        <v>1108</v>
      </c>
      <c r="M173">
        <v>1112.5</v>
      </c>
      <c r="N173">
        <v>1114.25</v>
      </c>
      <c r="O173">
        <v>1122.75</v>
      </c>
      <c r="P173">
        <v>1112.75</v>
      </c>
      <c r="Q173">
        <v>1117.5</v>
      </c>
      <c r="R173">
        <v>1117.01</v>
      </c>
      <c r="S173">
        <v>1123.46</v>
      </c>
      <c r="T173">
        <v>1116.51</v>
      </c>
      <c r="U173">
        <v>1118.31</v>
      </c>
      <c r="V173">
        <v>0.14000000000000001</v>
      </c>
      <c r="W173">
        <v>0.14000000000000001</v>
      </c>
      <c r="X173">
        <v>0.14000000000000001</v>
      </c>
      <c r="Y173">
        <v>0.14000000000000001</v>
      </c>
      <c r="Z173" t="s">
        <v>12</v>
      </c>
      <c r="AA173" t="s">
        <v>12</v>
      </c>
      <c r="AB173" t="s">
        <v>12</v>
      </c>
      <c r="AC173" t="s">
        <v>12</v>
      </c>
      <c r="AD173">
        <v>87.704122889999994</v>
      </c>
      <c r="AE173">
        <v>87.992913509999994</v>
      </c>
      <c r="AF173">
        <v>87.415340069999999</v>
      </c>
      <c r="AG173">
        <v>87.571438889999996</v>
      </c>
      <c r="AH173" t="s">
        <v>12</v>
      </c>
      <c r="AI173" t="s">
        <v>12</v>
      </c>
    </row>
    <row r="174" spans="1:35" x14ac:dyDescent="0.25">
      <c r="A174">
        <v>1267626600</v>
      </c>
      <c r="B174">
        <v>2.05704508</v>
      </c>
      <c r="C174">
        <v>2.08122571</v>
      </c>
      <c r="D174">
        <v>2.0307103</v>
      </c>
      <c r="E174">
        <v>2.0448543799999999</v>
      </c>
      <c r="F174">
        <v>2.05704508</v>
      </c>
      <c r="G174">
        <v>2.08122571</v>
      </c>
      <c r="H174">
        <v>2.0307103</v>
      </c>
      <c r="I174">
        <v>2.0448543799999999</v>
      </c>
      <c r="J174">
        <v>1111.25</v>
      </c>
      <c r="K174">
        <v>1120</v>
      </c>
      <c r="L174">
        <v>1110.5</v>
      </c>
      <c r="M174">
        <v>1114</v>
      </c>
      <c r="N174">
        <v>1117.5</v>
      </c>
      <c r="O174">
        <v>1125</v>
      </c>
      <c r="P174">
        <v>1115</v>
      </c>
      <c r="Q174">
        <v>1118.5</v>
      </c>
      <c r="R174">
        <v>1119.3599999999999</v>
      </c>
      <c r="S174">
        <v>1125.6400000000001</v>
      </c>
      <c r="T174">
        <v>1116.58</v>
      </c>
      <c r="U174">
        <v>1118.79</v>
      </c>
      <c r="V174">
        <v>0.15</v>
      </c>
      <c r="W174">
        <v>0.15</v>
      </c>
      <c r="X174">
        <v>0.15</v>
      </c>
      <c r="Y174">
        <v>0.15</v>
      </c>
      <c r="Z174" t="s">
        <v>12</v>
      </c>
      <c r="AA174" t="s">
        <v>12</v>
      </c>
      <c r="AB174" t="s">
        <v>12</v>
      </c>
      <c r="AC174" t="s">
        <v>12</v>
      </c>
      <c r="AD174">
        <v>87.797789989999998</v>
      </c>
      <c r="AE174">
        <v>88.172419349999998</v>
      </c>
      <c r="AF174">
        <v>87.430949949999999</v>
      </c>
      <c r="AG174">
        <v>87.649488300000002</v>
      </c>
      <c r="AH174" t="s">
        <v>12</v>
      </c>
      <c r="AI174" t="s">
        <v>12</v>
      </c>
    </row>
    <row r="175" spans="1:35" x14ac:dyDescent="0.25">
      <c r="A175">
        <v>1267713000</v>
      </c>
      <c r="B175">
        <v>2.0536106599999999</v>
      </c>
      <c r="C175">
        <v>2.0723346199999999</v>
      </c>
      <c r="D175">
        <v>2.0304406699999999</v>
      </c>
      <c r="E175">
        <v>2.0629052300000001</v>
      </c>
      <c r="F175">
        <v>2.0536106599999999</v>
      </c>
      <c r="G175">
        <v>2.0723346199999999</v>
      </c>
      <c r="H175">
        <v>2.0304406699999999</v>
      </c>
      <c r="I175">
        <v>2.0629052300000001</v>
      </c>
      <c r="J175">
        <v>1113.25</v>
      </c>
      <c r="K175">
        <v>1118.5</v>
      </c>
      <c r="L175">
        <v>1109.5</v>
      </c>
      <c r="M175">
        <v>1117.5</v>
      </c>
      <c r="N175">
        <v>1118.25</v>
      </c>
      <c r="O175">
        <v>1123.5</v>
      </c>
      <c r="P175">
        <v>1114</v>
      </c>
      <c r="Q175">
        <v>1122.25</v>
      </c>
      <c r="R175">
        <v>1119.1199999999999</v>
      </c>
      <c r="S175">
        <v>1123.73</v>
      </c>
      <c r="T175">
        <v>1116.6600000000001</v>
      </c>
      <c r="U175">
        <v>1122.97</v>
      </c>
      <c r="V175">
        <v>0.16</v>
      </c>
      <c r="W175">
        <v>0.16</v>
      </c>
      <c r="X175">
        <v>0.16</v>
      </c>
      <c r="Y175">
        <v>0.16</v>
      </c>
      <c r="Z175" t="s">
        <v>12</v>
      </c>
      <c r="AA175" t="s">
        <v>12</v>
      </c>
      <c r="AB175" t="s">
        <v>12</v>
      </c>
      <c r="AC175" t="s">
        <v>12</v>
      </c>
      <c r="AD175">
        <v>87.76656242</v>
      </c>
      <c r="AE175">
        <v>88.039735359999995</v>
      </c>
      <c r="AF175">
        <v>87.438754889999998</v>
      </c>
      <c r="AG175">
        <v>87.915644599999993</v>
      </c>
      <c r="AH175" t="s">
        <v>12</v>
      </c>
      <c r="AI175" t="s">
        <v>12</v>
      </c>
    </row>
    <row r="176" spans="1:35" x14ac:dyDescent="0.25">
      <c r="A176">
        <v>1267799400</v>
      </c>
      <c r="B176">
        <v>2.1058767399999998</v>
      </c>
      <c r="C176">
        <v>2.1570652699999999</v>
      </c>
      <c r="D176">
        <v>2.0890382700000001</v>
      </c>
      <c r="E176">
        <v>2.1526202099999998</v>
      </c>
      <c r="F176">
        <v>2.1058767399999998</v>
      </c>
      <c r="G176">
        <v>2.1570652699999999</v>
      </c>
      <c r="H176">
        <v>2.0890382700000001</v>
      </c>
      <c r="I176">
        <v>2.1526202099999998</v>
      </c>
      <c r="J176">
        <v>1117.75</v>
      </c>
      <c r="K176">
        <v>1134.25</v>
      </c>
      <c r="L176">
        <v>1117</v>
      </c>
      <c r="M176">
        <v>1131.75</v>
      </c>
      <c r="N176">
        <v>1122</v>
      </c>
      <c r="O176">
        <v>1138.75</v>
      </c>
      <c r="P176">
        <v>1121.5</v>
      </c>
      <c r="Q176">
        <v>1136.5</v>
      </c>
      <c r="R176">
        <v>1125.1199999999999</v>
      </c>
      <c r="S176">
        <v>1139.3800000000001</v>
      </c>
      <c r="T176">
        <v>1125.1199999999999</v>
      </c>
      <c r="U176">
        <v>1138.69</v>
      </c>
      <c r="V176">
        <v>0.17</v>
      </c>
      <c r="W176">
        <v>0.17</v>
      </c>
      <c r="X176">
        <v>0.17</v>
      </c>
      <c r="Y176">
        <v>0.17</v>
      </c>
      <c r="Z176" t="s">
        <v>12</v>
      </c>
      <c r="AA176" t="s">
        <v>12</v>
      </c>
      <c r="AB176" t="s">
        <v>12</v>
      </c>
      <c r="AC176" t="s">
        <v>12</v>
      </c>
      <c r="AD176">
        <v>88.484617</v>
      </c>
      <c r="AE176">
        <v>89.241696279999999</v>
      </c>
      <c r="AF176">
        <v>88.273891390000003</v>
      </c>
      <c r="AG176">
        <v>89.171451809999994</v>
      </c>
      <c r="AH176" t="s">
        <v>12</v>
      </c>
      <c r="AI176" t="s">
        <v>12</v>
      </c>
    </row>
    <row r="177" spans="1:35" x14ac:dyDescent="0.25">
      <c r="A177">
        <v>1268058600</v>
      </c>
      <c r="B177">
        <v>2.1538325899999999</v>
      </c>
      <c r="C177">
        <v>2.1679766699999998</v>
      </c>
      <c r="D177">
        <v>2.14332564</v>
      </c>
      <c r="E177">
        <v>2.1523505699999999</v>
      </c>
      <c r="F177">
        <v>2.1538325899999999</v>
      </c>
      <c r="G177">
        <v>2.1679766699999998</v>
      </c>
      <c r="H177">
        <v>2.14332564</v>
      </c>
      <c r="I177">
        <v>2.1523505699999999</v>
      </c>
      <c r="J177">
        <v>1131.75</v>
      </c>
      <c r="K177">
        <v>1135.75</v>
      </c>
      <c r="L177">
        <v>1130.25</v>
      </c>
      <c r="M177">
        <v>1132.5</v>
      </c>
      <c r="N177">
        <v>1136.25</v>
      </c>
      <c r="O177">
        <v>1140.5</v>
      </c>
      <c r="P177">
        <v>1135</v>
      </c>
      <c r="Q177">
        <v>1137</v>
      </c>
      <c r="R177">
        <v>1138.4000000000001</v>
      </c>
      <c r="S177">
        <v>1141.05</v>
      </c>
      <c r="T177">
        <v>1136.77</v>
      </c>
      <c r="U177">
        <v>1138.5</v>
      </c>
      <c r="V177">
        <v>0.15</v>
      </c>
      <c r="W177">
        <v>0.15</v>
      </c>
      <c r="X177">
        <v>0.15</v>
      </c>
      <c r="Y177">
        <v>0.15</v>
      </c>
      <c r="Z177" t="s">
        <v>12</v>
      </c>
      <c r="AA177" t="s">
        <v>12</v>
      </c>
      <c r="AB177" t="s">
        <v>12</v>
      </c>
      <c r="AC177" t="s">
        <v>12</v>
      </c>
      <c r="AD177">
        <v>89.179248950000002</v>
      </c>
      <c r="AE177">
        <v>89.382185219999997</v>
      </c>
      <c r="AF177">
        <v>89.030970679999996</v>
      </c>
      <c r="AG177">
        <v>89.187061689999993</v>
      </c>
      <c r="AH177" t="s">
        <v>12</v>
      </c>
      <c r="AI177" t="s">
        <v>12</v>
      </c>
    </row>
    <row r="178" spans="1:35" x14ac:dyDescent="0.25">
      <c r="A178">
        <v>1268145000</v>
      </c>
      <c r="B178">
        <v>2.13066259</v>
      </c>
      <c r="C178">
        <v>2.1939749000000002</v>
      </c>
      <c r="D178">
        <v>2.13066259</v>
      </c>
      <c r="E178">
        <v>2.1631135800000001</v>
      </c>
      <c r="F178">
        <v>2.13066259</v>
      </c>
      <c r="G178">
        <v>2.1939749000000002</v>
      </c>
      <c r="H178">
        <v>2.13066259</v>
      </c>
      <c r="I178">
        <v>2.1631135800000001</v>
      </c>
      <c r="J178">
        <v>1132.5</v>
      </c>
      <c r="K178">
        <v>1140.5</v>
      </c>
      <c r="L178">
        <v>1127</v>
      </c>
      <c r="M178">
        <v>1135.75</v>
      </c>
      <c r="N178">
        <v>1137.25</v>
      </c>
      <c r="O178">
        <v>1145.25</v>
      </c>
      <c r="P178">
        <v>1131.5</v>
      </c>
      <c r="Q178">
        <v>1140.5</v>
      </c>
      <c r="R178">
        <v>1137.56</v>
      </c>
      <c r="S178">
        <v>1145.3699999999999</v>
      </c>
      <c r="T178">
        <v>1134.9000000000001</v>
      </c>
      <c r="U178">
        <v>1140.44</v>
      </c>
      <c r="V178">
        <v>0.14000000000000001</v>
      </c>
      <c r="W178">
        <v>0.14000000000000001</v>
      </c>
      <c r="X178">
        <v>0.14000000000000001</v>
      </c>
      <c r="Y178">
        <v>0.14000000000000001</v>
      </c>
      <c r="Z178" t="s">
        <v>12</v>
      </c>
      <c r="AA178" t="s">
        <v>12</v>
      </c>
      <c r="AB178" t="s">
        <v>12</v>
      </c>
      <c r="AC178" t="s">
        <v>12</v>
      </c>
      <c r="AD178">
        <v>88.921685890000006</v>
      </c>
      <c r="AE178">
        <v>89.749025259999996</v>
      </c>
      <c r="AF178">
        <v>88.874864049999999</v>
      </c>
      <c r="AG178">
        <v>89.335363380000004</v>
      </c>
      <c r="AH178" t="s">
        <v>12</v>
      </c>
      <c r="AI178" t="s">
        <v>12</v>
      </c>
    </row>
    <row r="179" spans="1:35" x14ac:dyDescent="0.25">
      <c r="A179">
        <v>1268231400</v>
      </c>
      <c r="B179">
        <v>2.1667642900000001</v>
      </c>
      <c r="C179">
        <v>2.2093313600000002</v>
      </c>
      <c r="D179">
        <v>2.1620496</v>
      </c>
      <c r="E179">
        <v>2.19249385</v>
      </c>
      <c r="F179">
        <v>2.1667642900000001</v>
      </c>
      <c r="G179">
        <v>2.2093313600000002</v>
      </c>
      <c r="H179">
        <v>2.1620496</v>
      </c>
      <c r="I179">
        <v>2.19249385</v>
      </c>
      <c r="J179">
        <v>1135.25</v>
      </c>
      <c r="K179">
        <v>1143.25</v>
      </c>
      <c r="L179">
        <v>1133.5</v>
      </c>
      <c r="M179">
        <v>1141</v>
      </c>
      <c r="N179">
        <v>1140</v>
      </c>
      <c r="O179">
        <v>1148</v>
      </c>
      <c r="P179">
        <v>1137.75</v>
      </c>
      <c r="Q179">
        <v>1145.75</v>
      </c>
      <c r="R179">
        <v>1140.22</v>
      </c>
      <c r="S179">
        <v>1148.26</v>
      </c>
      <c r="T179">
        <v>1140.0899999999999</v>
      </c>
      <c r="U179">
        <v>1145.6099999999999</v>
      </c>
      <c r="V179">
        <v>0.14000000000000001</v>
      </c>
      <c r="W179">
        <v>0.14000000000000001</v>
      </c>
      <c r="X179">
        <v>0.14000000000000001</v>
      </c>
      <c r="Y179">
        <v>0.14000000000000001</v>
      </c>
      <c r="Z179" t="s">
        <v>12</v>
      </c>
      <c r="AA179" t="s">
        <v>12</v>
      </c>
      <c r="AB179" t="s">
        <v>12</v>
      </c>
      <c r="AC179" t="s">
        <v>12</v>
      </c>
      <c r="AD179">
        <v>89.374372469999997</v>
      </c>
      <c r="AE179">
        <v>89.971450469999994</v>
      </c>
      <c r="AF179">
        <v>89.296330870000006</v>
      </c>
      <c r="AG179">
        <v>89.733407569999997</v>
      </c>
      <c r="AH179" t="s">
        <v>12</v>
      </c>
      <c r="AI179" t="s">
        <v>12</v>
      </c>
    </row>
    <row r="180" spans="1:35" x14ac:dyDescent="0.25">
      <c r="A180">
        <v>1268317800</v>
      </c>
      <c r="B180">
        <v>2.17781051</v>
      </c>
      <c r="C180">
        <v>2.2214551299999998</v>
      </c>
      <c r="D180">
        <v>2.1569304499999999</v>
      </c>
      <c r="E180">
        <v>2.2207820200000001</v>
      </c>
      <c r="F180">
        <v>2.17781051</v>
      </c>
      <c r="G180">
        <v>2.2214551299999998</v>
      </c>
      <c r="H180">
        <v>2.1569304499999999</v>
      </c>
      <c r="I180">
        <v>2.2207820200000001</v>
      </c>
      <c r="J180">
        <v>1140.75</v>
      </c>
      <c r="K180">
        <v>1146.25</v>
      </c>
      <c r="L180">
        <v>1134</v>
      </c>
      <c r="M180">
        <v>1146</v>
      </c>
      <c r="N180">
        <v>1145.5</v>
      </c>
      <c r="O180">
        <v>1151</v>
      </c>
      <c r="P180">
        <v>1138.5</v>
      </c>
      <c r="Q180">
        <v>1150.5</v>
      </c>
      <c r="R180">
        <v>1143.96</v>
      </c>
      <c r="S180">
        <v>1150.24</v>
      </c>
      <c r="T180">
        <v>1138.99</v>
      </c>
      <c r="U180">
        <v>1150.24</v>
      </c>
      <c r="V180">
        <v>0.15</v>
      </c>
      <c r="W180">
        <v>0.15</v>
      </c>
      <c r="X180">
        <v>0.15</v>
      </c>
      <c r="Y180">
        <v>0.15</v>
      </c>
      <c r="Z180" t="s">
        <v>12</v>
      </c>
      <c r="AA180" t="s">
        <v>12</v>
      </c>
      <c r="AB180" t="s">
        <v>12</v>
      </c>
      <c r="AC180" t="s">
        <v>12</v>
      </c>
      <c r="AD180">
        <v>89.522674159999994</v>
      </c>
      <c r="AE180">
        <v>90.131459559999996</v>
      </c>
      <c r="AF180">
        <v>89.249509029999999</v>
      </c>
      <c r="AG180">
        <v>90.108044739999997</v>
      </c>
      <c r="AH180" t="s">
        <v>12</v>
      </c>
      <c r="AI180" t="s">
        <v>12</v>
      </c>
    </row>
    <row r="181" spans="1:35" x14ac:dyDescent="0.25">
      <c r="A181">
        <v>1268404200</v>
      </c>
      <c r="B181">
        <v>2.2492049999999999</v>
      </c>
      <c r="C181">
        <v>2.2493398199999999</v>
      </c>
      <c r="D181">
        <v>2.20380873</v>
      </c>
      <c r="E181">
        <v>2.2191661599999999</v>
      </c>
      <c r="F181">
        <v>2.2492049999999999</v>
      </c>
      <c r="G181">
        <v>2.2493398199999999</v>
      </c>
      <c r="H181">
        <v>2.20380873</v>
      </c>
      <c r="I181">
        <v>2.2191661599999999</v>
      </c>
      <c r="J181">
        <v>1143.75</v>
      </c>
      <c r="K181">
        <v>1146.5</v>
      </c>
      <c r="L181">
        <v>1137.75</v>
      </c>
      <c r="M181">
        <v>1141.75</v>
      </c>
      <c r="N181">
        <v>1146</v>
      </c>
      <c r="O181">
        <v>1152</v>
      </c>
      <c r="P181">
        <v>1142</v>
      </c>
      <c r="Q181">
        <v>1146.5</v>
      </c>
      <c r="R181">
        <v>1151.71</v>
      </c>
      <c r="S181">
        <v>1153.4100000000001</v>
      </c>
      <c r="T181">
        <v>1146.97</v>
      </c>
      <c r="U181">
        <v>1149.99</v>
      </c>
      <c r="V181">
        <v>0.17</v>
      </c>
      <c r="W181">
        <v>0.17</v>
      </c>
      <c r="X181">
        <v>0.17</v>
      </c>
      <c r="Y181">
        <v>0.17</v>
      </c>
      <c r="Z181" t="s">
        <v>12</v>
      </c>
      <c r="AA181" t="s">
        <v>12</v>
      </c>
      <c r="AB181" t="s">
        <v>12</v>
      </c>
      <c r="AC181" t="s">
        <v>12</v>
      </c>
      <c r="AD181">
        <v>90.498291789999996</v>
      </c>
      <c r="AE181">
        <v>90.513901680000004</v>
      </c>
      <c r="AF181">
        <v>89.866091569999995</v>
      </c>
      <c r="AG181">
        <v>90.115857489999996</v>
      </c>
      <c r="AH181" t="s">
        <v>12</v>
      </c>
      <c r="AI181" t="s">
        <v>12</v>
      </c>
    </row>
    <row r="182" spans="1:35" x14ac:dyDescent="0.25">
      <c r="A182">
        <v>1268659800</v>
      </c>
      <c r="B182">
        <v>2.2093313600000002</v>
      </c>
      <c r="C182">
        <v>2.2279214700000001</v>
      </c>
      <c r="D182">
        <v>2.1714789799999998</v>
      </c>
      <c r="E182">
        <v>2.2228023299999999</v>
      </c>
      <c r="F182">
        <v>2.2093313600000002</v>
      </c>
      <c r="G182">
        <v>2.2279214700000001</v>
      </c>
      <c r="H182">
        <v>2.1714789799999998</v>
      </c>
      <c r="I182">
        <v>2.2228023299999999</v>
      </c>
      <c r="J182">
        <v>1138.75</v>
      </c>
      <c r="K182">
        <v>1140.75</v>
      </c>
      <c r="L182">
        <v>1132.25</v>
      </c>
      <c r="M182">
        <v>1140.75</v>
      </c>
      <c r="N182">
        <v>1146</v>
      </c>
      <c r="O182">
        <v>1146.5</v>
      </c>
      <c r="P182">
        <v>1136.5</v>
      </c>
      <c r="Q182">
        <v>1145.75</v>
      </c>
      <c r="R182">
        <v>1148.53</v>
      </c>
      <c r="S182">
        <v>1150.98</v>
      </c>
      <c r="T182">
        <v>1141.45</v>
      </c>
      <c r="U182">
        <v>1150.51</v>
      </c>
      <c r="V182">
        <v>0.2</v>
      </c>
      <c r="W182">
        <v>0.2</v>
      </c>
      <c r="X182">
        <v>0.2</v>
      </c>
      <c r="Y182">
        <v>0.2</v>
      </c>
      <c r="Z182" t="s">
        <v>12</v>
      </c>
      <c r="AA182" t="s">
        <v>12</v>
      </c>
      <c r="AB182" t="s">
        <v>12</v>
      </c>
      <c r="AC182" t="s">
        <v>12</v>
      </c>
      <c r="AD182">
        <v>89.959743059999994</v>
      </c>
      <c r="AE182">
        <v>90.205606500000002</v>
      </c>
      <c r="AF182">
        <v>89.444632549999994</v>
      </c>
      <c r="AG182">
        <v>90.139272309999996</v>
      </c>
      <c r="AH182" t="s">
        <v>12</v>
      </c>
      <c r="AI182" t="s">
        <v>12</v>
      </c>
    </row>
    <row r="183" spans="1:35" x14ac:dyDescent="0.25">
      <c r="A183">
        <v>1268746200</v>
      </c>
      <c r="B183">
        <v>2.2405835399999998</v>
      </c>
      <c r="C183">
        <v>2.2818043800000001</v>
      </c>
      <c r="D183">
        <v>2.22347641</v>
      </c>
      <c r="E183">
        <v>2.2758773099999998</v>
      </c>
      <c r="F183">
        <v>2.2405835399999998</v>
      </c>
      <c r="G183">
        <v>2.2818043800000001</v>
      </c>
      <c r="H183">
        <v>2.22347641</v>
      </c>
      <c r="I183">
        <v>2.2758773099999998</v>
      </c>
      <c r="J183">
        <v>1142</v>
      </c>
      <c r="K183">
        <v>1154.5</v>
      </c>
      <c r="L183">
        <v>1137.75</v>
      </c>
      <c r="M183">
        <v>1150</v>
      </c>
      <c r="N183">
        <v>1145.75</v>
      </c>
      <c r="O183">
        <v>1155.75</v>
      </c>
      <c r="P183">
        <v>1144.5</v>
      </c>
      <c r="Q183">
        <v>1154.75</v>
      </c>
      <c r="R183">
        <v>1150.82</v>
      </c>
      <c r="S183">
        <v>1160.28</v>
      </c>
      <c r="T183">
        <v>1150.3499999999999</v>
      </c>
      <c r="U183">
        <v>1159.46</v>
      </c>
      <c r="V183">
        <v>0.2</v>
      </c>
      <c r="W183">
        <v>0.2</v>
      </c>
      <c r="X183">
        <v>0.2</v>
      </c>
      <c r="Y183">
        <v>0.2</v>
      </c>
      <c r="Z183" t="s">
        <v>12</v>
      </c>
      <c r="AA183" t="s">
        <v>12</v>
      </c>
      <c r="AB183" t="s">
        <v>12</v>
      </c>
      <c r="AC183" t="s">
        <v>12</v>
      </c>
      <c r="AD183">
        <v>90.389022620000006</v>
      </c>
      <c r="AE183">
        <v>90.943173439999995</v>
      </c>
      <c r="AF183">
        <v>90.139272309999996</v>
      </c>
      <c r="AG183">
        <v>90.857319079999996</v>
      </c>
      <c r="AH183" t="s">
        <v>12</v>
      </c>
      <c r="AI183" t="s">
        <v>12</v>
      </c>
    </row>
    <row r="184" spans="1:35" x14ac:dyDescent="0.25">
      <c r="A184">
        <v>1268832600</v>
      </c>
      <c r="B184">
        <v>2.2950057199999998</v>
      </c>
      <c r="C184">
        <v>2.3382468699999999</v>
      </c>
      <c r="D184">
        <v>2.2933888900000001</v>
      </c>
      <c r="E184">
        <v>2.3149420599999999</v>
      </c>
      <c r="F184">
        <v>2.2950057199999998</v>
      </c>
      <c r="G184">
        <v>2.3382468699999999</v>
      </c>
      <c r="H184">
        <v>2.2933888900000001</v>
      </c>
      <c r="I184">
        <v>2.3149420599999999</v>
      </c>
      <c r="J184">
        <v>1153.5</v>
      </c>
      <c r="K184">
        <v>1160</v>
      </c>
      <c r="L184">
        <v>1149.75</v>
      </c>
      <c r="M184">
        <v>1156</v>
      </c>
      <c r="N184">
        <v>1154.75</v>
      </c>
      <c r="O184">
        <v>1165.5</v>
      </c>
      <c r="P184">
        <v>1154</v>
      </c>
      <c r="Q184">
        <v>1161</v>
      </c>
      <c r="R184">
        <v>1159.93</v>
      </c>
      <c r="S184">
        <v>1169.8399999999999</v>
      </c>
      <c r="T184">
        <v>1159.93</v>
      </c>
      <c r="U184">
        <v>1166.21</v>
      </c>
      <c r="V184">
        <v>0.18</v>
      </c>
      <c r="W184">
        <v>0.18</v>
      </c>
      <c r="X184">
        <v>0.18</v>
      </c>
      <c r="Y184">
        <v>0.18</v>
      </c>
      <c r="Z184" t="s">
        <v>12</v>
      </c>
      <c r="AA184" t="s">
        <v>12</v>
      </c>
      <c r="AB184" t="s">
        <v>12</v>
      </c>
      <c r="AC184" t="s">
        <v>12</v>
      </c>
      <c r="AD184">
        <v>91.13048422</v>
      </c>
      <c r="AE184">
        <v>91.692447779999995</v>
      </c>
      <c r="AF184">
        <v>90.864967930000006</v>
      </c>
      <c r="AG184">
        <v>91.395867820000007</v>
      </c>
      <c r="AH184" t="s">
        <v>12</v>
      </c>
      <c r="AI184" t="s">
        <v>12</v>
      </c>
    </row>
    <row r="185" spans="1:35" x14ac:dyDescent="0.25">
      <c r="A185">
        <v>1268919000</v>
      </c>
      <c r="B185">
        <v>2.3152116899999999</v>
      </c>
      <c r="C185">
        <v>2.3265256000000001</v>
      </c>
      <c r="D185">
        <v>2.28544152</v>
      </c>
      <c r="E185">
        <v>2.3130565700000001</v>
      </c>
      <c r="F185">
        <v>2.3152116899999999</v>
      </c>
      <c r="G185">
        <v>2.3265256000000001</v>
      </c>
      <c r="H185">
        <v>2.28544152</v>
      </c>
      <c r="I185">
        <v>2.3130565700000001</v>
      </c>
      <c r="J185">
        <v>1158.75</v>
      </c>
      <c r="K185">
        <v>1159.75</v>
      </c>
      <c r="L185">
        <v>1151.75</v>
      </c>
      <c r="M185">
        <v>1156.5</v>
      </c>
      <c r="N185">
        <v>1160.75</v>
      </c>
      <c r="O185">
        <v>1164</v>
      </c>
      <c r="P185">
        <v>1156.25</v>
      </c>
      <c r="Q185">
        <v>1161.25</v>
      </c>
      <c r="R185">
        <v>1166.1300000000001</v>
      </c>
      <c r="S185">
        <v>1167.77</v>
      </c>
      <c r="T185">
        <v>1161.1600000000001</v>
      </c>
      <c r="U185">
        <v>1165.82</v>
      </c>
      <c r="V185">
        <v>0.18</v>
      </c>
      <c r="W185">
        <v>0.18</v>
      </c>
      <c r="X185">
        <v>0.18</v>
      </c>
      <c r="Y185">
        <v>0.18</v>
      </c>
      <c r="Z185" t="s">
        <v>12</v>
      </c>
      <c r="AA185" t="s">
        <v>12</v>
      </c>
      <c r="AB185" t="s">
        <v>12</v>
      </c>
      <c r="AC185" t="s">
        <v>12</v>
      </c>
      <c r="AD185">
        <v>91.40366496</v>
      </c>
      <c r="AE185">
        <v>91.528544019999998</v>
      </c>
      <c r="AF185">
        <v>90.982205949999994</v>
      </c>
      <c r="AG185">
        <v>91.347086939999997</v>
      </c>
      <c r="AH185" t="s">
        <v>12</v>
      </c>
      <c r="AI185" t="s">
        <v>12</v>
      </c>
    </row>
    <row r="186" spans="1:35" x14ac:dyDescent="0.25">
      <c r="A186">
        <v>1269005400</v>
      </c>
      <c r="B186">
        <v>2.3333973600000002</v>
      </c>
      <c r="C186">
        <v>2.33595693</v>
      </c>
      <c r="D186">
        <v>2.25041738</v>
      </c>
      <c r="E186">
        <v>2.2754728599999998</v>
      </c>
      <c r="F186">
        <v>2.3333973600000002</v>
      </c>
      <c r="G186">
        <v>2.33595693</v>
      </c>
      <c r="H186">
        <v>2.25041738</v>
      </c>
      <c r="I186">
        <v>2.2754728599999998</v>
      </c>
      <c r="J186">
        <v>1156</v>
      </c>
      <c r="K186">
        <v>1160</v>
      </c>
      <c r="L186">
        <v>1146</v>
      </c>
      <c r="M186">
        <v>1151.5</v>
      </c>
      <c r="N186">
        <v>1161.25</v>
      </c>
      <c r="O186">
        <v>1165</v>
      </c>
      <c r="P186">
        <v>1150.25</v>
      </c>
      <c r="Q186">
        <v>1156.25</v>
      </c>
      <c r="R186">
        <v>1166.68</v>
      </c>
      <c r="S186">
        <v>1169.2</v>
      </c>
      <c r="T186">
        <v>1155.33</v>
      </c>
      <c r="U186">
        <v>1159.9000000000001</v>
      </c>
      <c r="V186">
        <v>0.18</v>
      </c>
      <c r="W186">
        <v>0.18</v>
      </c>
      <c r="X186">
        <v>0.18</v>
      </c>
      <c r="Y186">
        <v>0.18</v>
      </c>
      <c r="Z186" t="s">
        <v>12</v>
      </c>
      <c r="AA186" t="s">
        <v>12</v>
      </c>
      <c r="AB186" t="s">
        <v>12</v>
      </c>
      <c r="AC186" t="s">
        <v>12</v>
      </c>
      <c r="AD186">
        <v>91.662828340000004</v>
      </c>
      <c r="AE186">
        <v>91.92379622</v>
      </c>
      <c r="AF186">
        <v>90.534276890000001</v>
      </c>
      <c r="AG186">
        <v>90.886946769999994</v>
      </c>
      <c r="AH186" t="s">
        <v>12</v>
      </c>
      <c r="AI186" t="s">
        <v>12</v>
      </c>
    </row>
    <row r="187" spans="1:35" x14ac:dyDescent="0.25">
      <c r="A187">
        <v>1269264600</v>
      </c>
      <c r="B187">
        <v>2.23883287</v>
      </c>
      <c r="C187">
        <v>2.3258534599999998</v>
      </c>
      <c r="D187">
        <v>2.2345226199999999</v>
      </c>
      <c r="E187">
        <v>2.3125173000000001</v>
      </c>
      <c r="F187">
        <v>2.23883287</v>
      </c>
      <c r="G187">
        <v>2.3258534599999998</v>
      </c>
      <c r="H187">
        <v>2.2345226199999999</v>
      </c>
      <c r="I187">
        <v>2.3125173000000001</v>
      </c>
      <c r="J187">
        <v>1144.5</v>
      </c>
      <c r="K187">
        <v>1158.25</v>
      </c>
      <c r="L187">
        <v>1142.5</v>
      </c>
      <c r="M187">
        <v>1157.25</v>
      </c>
      <c r="N187">
        <v>1150.75</v>
      </c>
      <c r="O187">
        <v>1163.25</v>
      </c>
      <c r="P187">
        <v>1146.75</v>
      </c>
      <c r="Q187">
        <v>1162</v>
      </c>
      <c r="R187">
        <v>1157.82</v>
      </c>
      <c r="S187">
        <v>1167.82</v>
      </c>
      <c r="T187">
        <v>1152.8800000000001</v>
      </c>
      <c r="U187">
        <v>1165.81</v>
      </c>
      <c r="V187">
        <v>0.18</v>
      </c>
      <c r="W187">
        <v>0.18</v>
      </c>
      <c r="X187">
        <v>0.18</v>
      </c>
      <c r="Y187">
        <v>0.18</v>
      </c>
      <c r="Z187" t="s">
        <v>12</v>
      </c>
      <c r="AA187" t="s">
        <v>12</v>
      </c>
      <c r="AB187" t="s">
        <v>12</v>
      </c>
      <c r="AC187" t="s">
        <v>12</v>
      </c>
      <c r="AD187">
        <v>90.369697610000003</v>
      </c>
      <c r="AE187">
        <v>91.537426769999996</v>
      </c>
      <c r="AF187">
        <v>90.314845689999999</v>
      </c>
      <c r="AG187">
        <v>91.374806770000006</v>
      </c>
      <c r="AH187" t="s">
        <v>12</v>
      </c>
      <c r="AI187" t="s">
        <v>12</v>
      </c>
    </row>
    <row r="188" spans="1:35" x14ac:dyDescent="0.25">
      <c r="A188">
        <v>1269351000</v>
      </c>
      <c r="B188">
        <v>2.3242366300000001</v>
      </c>
      <c r="C188">
        <v>2.3677474100000002</v>
      </c>
      <c r="D188">
        <v>2.3016059100000001</v>
      </c>
      <c r="E188">
        <v>2.3634371700000001</v>
      </c>
      <c r="F188">
        <v>2.3242366300000001</v>
      </c>
      <c r="G188">
        <v>2.3677474100000002</v>
      </c>
      <c r="H188">
        <v>2.3016059100000001</v>
      </c>
      <c r="I188">
        <v>2.3634371700000001</v>
      </c>
      <c r="J188">
        <v>1158.5</v>
      </c>
      <c r="K188">
        <v>1165.25</v>
      </c>
      <c r="L188">
        <v>1154.5</v>
      </c>
      <c r="M188">
        <v>1164.75</v>
      </c>
      <c r="N188">
        <v>1161.75</v>
      </c>
      <c r="O188">
        <v>1170.5</v>
      </c>
      <c r="P188">
        <v>1159</v>
      </c>
      <c r="Q188">
        <v>1169.5</v>
      </c>
      <c r="R188">
        <v>1166.47</v>
      </c>
      <c r="S188">
        <v>1174.72</v>
      </c>
      <c r="T188">
        <v>1163.83</v>
      </c>
      <c r="U188">
        <v>1174.17</v>
      </c>
      <c r="V188">
        <v>0.17</v>
      </c>
      <c r="W188">
        <v>0.17</v>
      </c>
      <c r="X188">
        <v>0.17</v>
      </c>
      <c r="Y188">
        <v>0.17</v>
      </c>
      <c r="Z188" t="s">
        <v>12</v>
      </c>
      <c r="AA188" t="s">
        <v>12</v>
      </c>
      <c r="AB188" t="s">
        <v>12</v>
      </c>
      <c r="AC188" t="s">
        <v>12</v>
      </c>
      <c r="AD188">
        <v>91.506070500000007</v>
      </c>
      <c r="AE188">
        <v>92.093853629999998</v>
      </c>
      <c r="AF188">
        <v>91.208268219999994</v>
      </c>
      <c r="AG188">
        <v>92.015490389999997</v>
      </c>
      <c r="AH188" t="s">
        <v>12</v>
      </c>
      <c r="AI188" t="s">
        <v>12</v>
      </c>
    </row>
    <row r="189" spans="1:35" x14ac:dyDescent="0.25">
      <c r="A189">
        <v>1269437400</v>
      </c>
      <c r="B189">
        <v>2.3353262099999998</v>
      </c>
      <c r="C189">
        <v>2.3571569600000002</v>
      </c>
      <c r="D189">
        <v>2.3126872299999999</v>
      </c>
      <c r="E189">
        <v>2.3293969699999999</v>
      </c>
      <c r="F189">
        <v>2.3353262099999998</v>
      </c>
      <c r="G189">
        <v>2.3571569600000002</v>
      </c>
      <c r="H189">
        <v>2.3126872299999999</v>
      </c>
      <c r="I189">
        <v>2.3293969699999999</v>
      </c>
      <c r="J189">
        <v>1164.5</v>
      </c>
      <c r="K189">
        <v>1165.25</v>
      </c>
      <c r="L189">
        <v>1156.5</v>
      </c>
      <c r="M189">
        <v>1159.75</v>
      </c>
      <c r="N189">
        <v>1169.25</v>
      </c>
      <c r="O189">
        <v>1170</v>
      </c>
      <c r="P189">
        <v>1161</v>
      </c>
      <c r="Q189">
        <v>1164.5</v>
      </c>
      <c r="R189">
        <v>1172.69</v>
      </c>
      <c r="S189">
        <v>1173.04</v>
      </c>
      <c r="T189">
        <v>1166.01</v>
      </c>
      <c r="U189">
        <v>1167.72</v>
      </c>
      <c r="V189">
        <v>0.17</v>
      </c>
      <c r="W189">
        <v>0.17</v>
      </c>
      <c r="X189">
        <v>0.17</v>
      </c>
      <c r="Y189">
        <v>0.17</v>
      </c>
      <c r="Z189" t="s">
        <v>12</v>
      </c>
      <c r="AA189" t="s">
        <v>12</v>
      </c>
      <c r="AB189" t="s">
        <v>12</v>
      </c>
      <c r="AC189" t="s">
        <v>12</v>
      </c>
      <c r="AD189">
        <v>91.670657610000006</v>
      </c>
      <c r="AE189">
        <v>92.028351079999993</v>
      </c>
      <c r="AF189">
        <v>90.581299540000003</v>
      </c>
      <c r="AG189">
        <v>91.568775200000005</v>
      </c>
      <c r="AH189" t="s">
        <v>12</v>
      </c>
      <c r="AI189" t="s">
        <v>12</v>
      </c>
    </row>
    <row r="190" spans="1:35" x14ac:dyDescent="0.25">
      <c r="A190">
        <v>1269523800</v>
      </c>
      <c r="B190">
        <v>2.3762923499999999</v>
      </c>
      <c r="C190">
        <v>2.4035128700000001</v>
      </c>
      <c r="D190">
        <v>2.3078359499999999</v>
      </c>
      <c r="E190">
        <v>2.3156513599999999</v>
      </c>
      <c r="F190">
        <v>2.3762923499999999</v>
      </c>
      <c r="G190">
        <v>2.4035128700000001</v>
      </c>
      <c r="H190">
        <v>2.3078359499999999</v>
      </c>
      <c r="I190">
        <v>2.3156513599999999</v>
      </c>
      <c r="J190">
        <v>1159</v>
      </c>
      <c r="K190">
        <v>1171.25</v>
      </c>
      <c r="L190">
        <v>1155.75</v>
      </c>
      <c r="M190">
        <v>1158</v>
      </c>
      <c r="N190">
        <v>1164.25</v>
      </c>
      <c r="O190">
        <v>1176.5</v>
      </c>
      <c r="P190">
        <v>1160.25</v>
      </c>
      <c r="Q190">
        <v>1162.75</v>
      </c>
      <c r="R190">
        <v>1170.03</v>
      </c>
      <c r="S190">
        <v>1180.69</v>
      </c>
      <c r="T190">
        <v>1165.0899999999999</v>
      </c>
      <c r="U190">
        <v>1165.73</v>
      </c>
      <c r="V190">
        <v>0.17</v>
      </c>
      <c r="W190">
        <v>0.17</v>
      </c>
      <c r="X190">
        <v>0.17</v>
      </c>
      <c r="Y190">
        <v>0.17</v>
      </c>
      <c r="Z190" t="s">
        <v>12</v>
      </c>
      <c r="AA190" t="s">
        <v>12</v>
      </c>
      <c r="AB190" t="s">
        <v>12</v>
      </c>
      <c r="AC190" t="s">
        <v>12</v>
      </c>
      <c r="AD190">
        <v>92.187906769999998</v>
      </c>
      <c r="AE190">
        <v>92.608446009999994</v>
      </c>
      <c r="AF190">
        <v>91.31014279</v>
      </c>
      <c r="AG190">
        <v>91.419862309999999</v>
      </c>
      <c r="AH190" t="s">
        <v>12</v>
      </c>
      <c r="AI190" t="s">
        <v>12</v>
      </c>
    </row>
    <row r="191" spans="1:35" x14ac:dyDescent="0.25">
      <c r="A191">
        <v>1269610200</v>
      </c>
      <c r="B191">
        <v>2.3296667000000002</v>
      </c>
      <c r="C191">
        <v>2.36335593</v>
      </c>
      <c r="D191">
        <v>2.2856015599999999</v>
      </c>
      <c r="E191">
        <v>2.3168641800000001</v>
      </c>
      <c r="F191">
        <v>2.3296667000000002</v>
      </c>
      <c r="G191">
        <v>2.36335593</v>
      </c>
      <c r="H191">
        <v>2.2856015599999999</v>
      </c>
      <c r="I191">
        <v>2.3168641800000001</v>
      </c>
      <c r="J191">
        <v>1156.5</v>
      </c>
      <c r="K191">
        <v>1164.5</v>
      </c>
      <c r="L191">
        <v>1152</v>
      </c>
      <c r="M191">
        <v>1158.75</v>
      </c>
      <c r="N191">
        <v>1162.25</v>
      </c>
      <c r="O191">
        <v>1169.75</v>
      </c>
      <c r="P191">
        <v>1156.5</v>
      </c>
      <c r="Q191">
        <v>1163.5</v>
      </c>
      <c r="R191">
        <v>1167.57</v>
      </c>
      <c r="S191">
        <v>1173.93</v>
      </c>
      <c r="T191">
        <v>1161.48</v>
      </c>
      <c r="U191">
        <v>1166.5899999999999</v>
      </c>
      <c r="V191">
        <v>0.17</v>
      </c>
      <c r="W191">
        <v>0.17</v>
      </c>
      <c r="X191">
        <v>0.17</v>
      </c>
      <c r="Y191">
        <v>0.17</v>
      </c>
      <c r="Z191" t="s">
        <v>12</v>
      </c>
      <c r="AA191" t="s">
        <v>12</v>
      </c>
      <c r="AB191" t="s">
        <v>12</v>
      </c>
      <c r="AC191" t="s">
        <v>12</v>
      </c>
      <c r="AD191">
        <v>91.592286529999996</v>
      </c>
      <c r="AE191">
        <v>92.02332749</v>
      </c>
      <c r="AF191">
        <v>91.004503400000004</v>
      </c>
      <c r="AG191">
        <v>91.366577809999995</v>
      </c>
      <c r="AH191" t="s">
        <v>12</v>
      </c>
      <c r="AI191" t="s">
        <v>12</v>
      </c>
    </row>
    <row r="192" spans="1:35" x14ac:dyDescent="0.25">
      <c r="A192">
        <v>1269869400</v>
      </c>
      <c r="B192">
        <v>2.3485323600000001</v>
      </c>
      <c r="C192">
        <v>2.36888056</v>
      </c>
      <c r="D192">
        <v>2.33546107</v>
      </c>
      <c r="E192">
        <v>2.3566175</v>
      </c>
      <c r="F192">
        <v>2.3485323600000001</v>
      </c>
      <c r="G192">
        <v>2.36888056</v>
      </c>
      <c r="H192">
        <v>2.33546107</v>
      </c>
      <c r="I192">
        <v>2.3566175</v>
      </c>
      <c r="J192">
        <v>1160.5</v>
      </c>
      <c r="K192">
        <v>1166</v>
      </c>
      <c r="L192">
        <v>1159.5</v>
      </c>
      <c r="M192">
        <v>1164</v>
      </c>
      <c r="N192">
        <v>1164.75</v>
      </c>
      <c r="O192">
        <v>1171</v>
      </c>
      <c r="P192">
        <v>1164</v>
      </c>
      <c r="Q192">
        <v>1168.75</v>
      </c>
      <c r="R192">
        <v>1167.71</v>
      </c>
      <c r="S192">
        <v>1174.8499999999999</v>
      </c>
      <c r="T192">
        <v>1167.71</v>
      </c>
      <c r="U192">
        <v>1173.32</v>
      </c>
      <c r="V192">
        <v>0.16</v>
      </c>
      <c r="W192">
        <v>0.16</v>
      </c>
      <c r="X192">
        <v>0.16</v>
      </c>
      <c r="Y192">
        <v>0.16</v>
      </c>
      <c r="Z192" t="s">
        <v>12</v>
      </c>
      <c r="AA192" t="s">
        <v>12</v>
      </c>
      <c r="AB192" t="s">
        <v>12</v>
      </c>
      <c r="AC192" t="s">
        <v>12</v>
      </c>
      <c r="AD192">
        <v>91.827329250000005</v>
      </c>
      <c r="AE192">
        <v>92.109535690000001</v>
      </c>
      <c r="AF192">
        <v>91.450121379999999</v>
      </c>
      <c r="AG192">
        <v>91.944964249999998</v>
      </c>
      <c r="AH192" t="s">
        <v>12</v>
      </c>
      <c r="AI192" t="s">
        <v>12</v>
      </c>
    </row>
    <row r="193" spans="1:35" x14ac:dyDescent="0.25">
      <c r="A193">
        <v>1269955800</v>
      </c>
      <c r="B193">
        <v>2.3642990099999999</v>
      </c>
      <c r="C193">
        <v>2.3859949</v>
      </c>
      <c r="D193">
        <v>2.33128315</v>
      </c>
      <c r="E193">
        <v>2.3607954200000001</v>
      </c>
      <c r="F193">
        <v>2.3642990099999999</v>
      </c>
      <c r="G193">
        <v>2.3859949</v>
      </c>
      <c r="H193">
        <v>2.33128315</v>
      </c>
      <c r="I193">
        <v>2.3607954200000001</v>
      </c>
      <c r="J193">
        <v>1165</v>
      </c>
      <c r="K193">
        <v>1168.75</v>
      </c>
      <c r="L193">
        <v>1159.75</v>
      </c>
      <c r="M193">
        <v>1164.5</v>
      </c>
      <c r="N193">
        <v>1168.5</v>
      </c>
      <c r="O193">
        <v>1173.75</v>
      </c>
      <c r="P193">
        <v>1164.25</v>
      </c>
      <c r="Q193">
        <v>1169.5</v>
      </c>
      <c r="R193">
        <v>1173.75</v>
      </c>
      <c r="S193">
        <v>1177.83</v>
      </c>
      <c r="T193">
        <v>1168.92</v>
      </c>
      <c r="U193">
        <v>1173.27</v>
      </c>
      <c r="V193">
        <v>0.16</v>
      </c>
      <c r="W193">
        <v>0.16</v>
      </c>
      <c r="X193">
        <v>0.16</v>
      </c>
      <c r="Y193">
        <v>0.16</v>
      </c>
      <c r="Z193" t="s">
        <v>12</v>
      </c>
      <c r="AA193" t="s">
        <v>12</v>
      </c>
      <c r="AB193" t="s">
        <v>12</v>
      </c>
      <c r="AC193" t="s">
        <v>12</v>
      </c>
      <c r="AD193">
        <v>92.054683769999997</v>
      </c>
      <c r="AE193">
        <v>92.344648939999999</v>
      </c>
      <c r="AF193">
        <v>91.623634960000004</v>
      </c>
      <c r="AG193">
        <v>92.007645440000005</v>
      </c>
      <c r="AH193" t="s">
        <v>12</v>
      </c>
      <c r="AI193" t="s">
        <v>12</v>
      </c>
    </row>
    <row r="194" spans="1:35" x14ac:dyDescent="0.25">
      <c r="A194">
        <v>1270042200</v>
      </c>
      <c r="B194">
        <v>2.3322272100000001</v>
      </c>
      <c r="C194">
        <v>2.3673980100000001</v>
      </c>
      <c r="D194">
        <v>2.3128220900000001</v>
      </c>
      <c r="E194">
        <v>2.3347867400000002</v>
      </c>
      <c r="F194">
        <v>2.3322272100000001</v>
      </c>
      <c r="G194">
        <v>2.3673980100000001</v>
      </c>
      <c r="H194">
        <v>2.3128220900000001</v>
      </c>
      <c r="I194">
        <v>2.3347867400000002</v>
      </c>
      <c r="J194">
        <v>1164.25</v>
      </c>
      <c r="K194">
        <v>1165.5</v>
      </c>
      <c r="L194">
        <v>1156.75</v>
      </c>
      <c r="M194">
        <v>1160.25</v>
      </c>
      <c r="N194">
        <v>1169</v>
      </c>
      <c r="O194">
        <v>1170.5</v>
      </c>
      <c r="P194">
        <v>1161.25</v>
      </c>
      <c r="Q194">
        <v>1165.25</v>
      </c>
      <c r="R194">
        <v>1171.75</v>
      </c>
      <c r="S194">
        <v>1174.56</v>
      </c>
      <c r="T194">
        <v>1165.77</v>
      </c>
      <c r="U194">
        <v>1169.43</v>
      </c>
      <c r="V194">
        <v>0.09</v>
      </c>
      <c r="W194">
        <v>0.09</v>
      </c>
      <c r="X194">
        <v>0.09</v>
      </c>
      <c r="Y194">
        <v>0.09</v>
      </c>
      <c r="Z194" t="s">
        <v>12</v>
      </c>
      <c r="AA194" t="s">
        <v>12</v>
      </c>
      <c r="AB194" t="s">
        <v>12</v>
      </c>
      <c r="AC194" t="s">
        <v>12</v>
      </c>
      <c r="AD194">
        <v>91.654983400000006</v>
      </c>
      <c r="AE194">
        <v>92.101698580000004</v>
      </c>
      <c r="AF194">
        <v>91.388521710000006</v>
      </c>
      <c r="AG194">
        <v>91.694168939999997</v>
      </c>
      <c r="AH194" t="s">
        <v>12</v>
      </c>
      <c r="AI194" t="s">
        <v>12</v>
      </c>
    </row>
    <row r="195" spans="1:35" x14ac:dyDescent="0.25">
      <c r="A195">
        <v>1270128600</v>
      </c>
      <c r="B195">
        <v>2.38666826</v>
      </c>
      <c r="C195">
        <v>2.40890264</v>
      </c>
      <c r="D195">
        <v>2.34287285</v>
      </c>
      <c r="E195">
        <v>2.3843774899999999</v>
      </c>
      <c r="F195">
        <v>2.38666826</v>
      </c>
      <c r="G195">
        <v>2.40890264</v>
      </c>
      <c r="H195">
        <v>2.34287285</v>
      </c>
      <c r="I195">
        <v>2.3843774899999999</v>
      </c>
      <c r="J195">
        <v>1162.5</v>
      </c>
      <c r="K195">
        <v>1172.5</v>
      </c>
      <c r="L195">
        <v>1161.25</v>
      </c>
      <c r="M195">
        <v>1168.75</v>
      </c>
      <c r="N195">
        <v>1167</v>
      </c>
      <c r="O195">
        <v>1177.5</v>
      </c>
      <c r="P195">
        <v>1165.75</v>
      </c>
      <c r="Q195">
        <v>1173.75</v>
      </c>
      <c r="R195">
        <v>1171.23</v>
      </c>
      <c r="S195">
        <v>1181.43</v>
      </c>
      <c r="T195">
        <v>1170.69</v>
      </c>
      <c r="U195">
        <v>1178.0999999999999</v>
      </c>
      <c r="V195">
        <v>0.17</v>
      </c>
      <c r="W195">
        <v>0.17</v>
      </c>
      <c r="X195">
        <v>0.17</v>
      </c>
      <c r="Y195">
        <v>0.17</v>
      </c>
      <c r="Z195" t="s">
        <v>12</v>
      </c>
      <c r="AA195" t="s">
        <v>12</v>
      </c>
      <c r="AB195" t="s">
        <v>12</v>
      </c>
      <c r="AC195" t="s">
        <v>12</v>
      </c>
      <c r="AD195">
        <v>92.321137620000002</v>
      </c>
      <c r="AE195">
        <v>92.673807499999995</v>
      </c>
      <c r="AF195">
        <v>91.772547860000003</v>
      </c>
      <c r="AG195">
        <v>92.321137620000002</v>
      </c>
      <c r="AH195" t="s">
        <v>12</v>
      </c>
      <c r="AI195" t="s">
        <v>12</v>
      </c>
    </row>
    <row r="196" spans="1:35" x14ac:dyDescent="0.25">
      <c r="A196">
        <v>1270474200</v>
      </c>
      <c r="B196">
        <v>2.4125410999999999</v>
      </c>
      <c r="C196">
        <v>2.44690465</v>
      </c>
      <c r="D196">
        <v>2.39192414</v>
      </c>
      <c r="E196">
        <v>2.44057082</v>
      </c>
      <c r="F196">
        <v>2.4125410999999999</v>
      </c>
      <c r="G196">
        <v>2.44690465</v>
      </c>
      <c r="H196">
        <v>2.39192414</v>
      </c>
      <c r="I196">
        <v>2.44057082</v>
      </c>
      <c r="J196">
        <v>1173.75</v>
      </c>
      <c r="K196">
        <v>1178.75</v>
      </c>
      <c r="L196">
        <v>1170</v>
      </c>
      <c r="M196">
        <v>1178.25</v>
      </c>
      <c r="N196">
        <v>1178.75</v>
      </c>
      <c r="O196">
        <v>1183.75</v>
      </c>
      <c r="P196">
        <v>1174.5</v>
      </c>
      <c r="Q196">
        <v>1183</v>
      </c>
      <c r="R196">
        <v>1178.71</v>
      </c>
      <c r="S196">
        <v>1187.73</v>
      </c>
      <c r="T196">
        <v>1178.71</v>
      </c>
      <c r="U196">
        <v>1187.44</v>
      </c>
      <c r="V196">
        <v>0.2</v>
      </c>
      <c r="W196">
        <v>0.2</v>
      </c>
      <c r="X196">
        <v>0.2</v>
      </c>
      <c r="Y196">
        <v>0.2</v>
      </c>
      <c r="Z196" t="s">
        <v>12</v>
      </c>
      <c r="AA196" t="s">
        <v>12</v>
      </c>
      <c r="AB196" t="s">
        <v>12</v>
      </c>
      <c r="AC196" t="s">
        <v>12</v>
      </c>
      <c r="AD196">
        <v>92.673807499999995</v>
      </c>
      <c r="AE196">
        <v>93.136196900000002</v>
      </c>
      <c r="AF196">
        <v>92.415182920000007</v>
      </c>
      <c r="AG196">
        <v>93.073492189999996</v>
      </c>
      <c r="AH196" t="s">
        <v>12</v>
      </c>
      <c r="AI196" t="s">
        <v>12</v>
      </c>
    </row>
    <row r="197" spans="1:35" x14ac:dyDescent="0.25">
      <c r="A197">
        <v>1270560600</v>
      </c>
      <c r="B197">
        <v>2.4229179900000002</v>
      </c>
      <c r="C197">
        <v>2.47250777</v>
      </c>
      <c r="D197">
        <v>2.4151016099999998</v>
      </c>
      <c r="E197">
        <v>2.45835852</v>
      </c>
      <c r="F197">
        <v>2.4229179900000002</v>
      </c>
      <c r="G197">
        <v>2.47250777</v>
      </c>
      <c r="H197">
        <v>2.4151016099999998</v>
      </c>
      <c r="I197">
        <v>2.45835852</v>
      </c>
      <c r="J197">
        <v>1178.5</v>
      </c>
      <c r="K197">
        <v>1182.75</v>
      </c>
      <c r="L197">
        <v>1172.25</v>
      </c>
      <c r="M197">
        <v>1181</v>
      </c>
      <c r="N197">
        <v>1183</v>
      </c>
      <c r="O197">
        <v>1188</v>
      </c>
      <c r="P197">
        <v>1177.25</v>
      </c>
      <c r="Q197">
        <v>1185.75</v>
      </c>
      <c r="R197">
        <v>1186.01</v>
      </c>
      <c r="S197">
        <v>1191.8</v>
      </c>
      <c r="T197">
        <v>1182.77</v>
      </c>
      <c r="U197">
        <v>1189.43</v>
      </c>
      <c r="V197">
        <v>0.2</v>
      </c>
      <c r="W197">
        <v>0.2</v>
      </c>
      <c r="X197">
        <v>0.2</v>
      </c>
      <c r="Y197">
        <v>0.2</v>
      </c>
      <c r="Z197" t="s">
        <v>12</v>
      </c>
      <c r="AA197" t="s">
        <v>12</v>
      </c>
      <c r="AB197" t="s">
        <v>12</v>
      </c>
      <c r="AC197" t="s">
        <v>12</v>
      </c>
      <c r="AD197">
        <v>92.807038340000005</v>
      </c>
      <c r="AE197">
        <v>93.457518339999993</v>
      </c>
      <c r="AF197">
        <v>92.705148089999994</v>
      </c>
      <c r="AG197">
        <v>93.292931229999994</v>
      </c>
      <c r="AH197" t="s">
        <v>12</v>
      </c>
      <c r="AI197" t="s">
        <v>12</v>
      </c>
    </row>
    <row r="198" spans="1:35" x14ac:dyDescent="0.25">
      <c r="A198">
        <v>1270647000</v>
      </c>
      <c r="B198">
        <v>2.4456918299999999</v>
      </c>
      <c r="C198">
        <v>2.4619969799999999</v>
      </c>
      <c r="D198">
        <v>2.38410776</v>
      </c>
      <c r="E198">
        <v>2.4194144</v>
      </c>
      <c r="F198">
        <v>2.4456918299999999</v>
      </c>
      <c r="G198">
        <v>2.4619969799999999</v>
      </c>
      <c r="H198">
        <v>2.38410776</v>
      </c>
      <c r="I198">
        <v>2.4194144</v>
      </c>
      <c r="J198">
        <v>1180</v>
      </c>
      <c r="K198">
        <v>1181</v>
      </c>
      <c r="L198">
        <v>1168.5</v>
      </c>
      <c r="M198">
        <v>1174</v>
      </c>
      <c r="N198">
        <v>1185.75</v>
      </c>
      <c r="O198">
        <v>1186.25</v>
      </c>
      <c r="P198">
        <v>1173.25</v>
      </c>
      <c r="Q198">
        <v>1179</v>
      </c>
      <c r="R198">
        <v>1188.23</v>
      </c>
      <c r="S198">
        <v>1189.5999999999999</v>
      </c>
      <c r="T198">
        <v>1177.25</v>
      </c>
      <c r="U198">
        <v>1182.44</v>
      </c>
      <c r="V198">
        <v>0.19</v>
      </c>
      <c r="W198">
        <v>0.19</v>
      </c>
      <c r="X198">
        <v>0.19</v>
      </c>
      <c r="Y198">
        <v>0.19</v>
      </c>
      <c r="Z198" t="s">
        <v>12</v>
      </c>
      <c r="AA198" t="s">
        <v>12</v>
      </c>
      <c r="AB198" t="s">
        <v>12</v>
      </c>
      <c r="AC198" t="s">
        <v>12</v>
      </c>
      <c r="AD198">
        <v>93.104848459999999</v>
      </c>
      <c r="AE198">
        <v>93.541140290000001</v>
      </c>
      <c r="AF198">
        <v>92.328974720000005</v>
      </c>
      <c r="AG198">
        <v>92.760015690000003</v>
      </c>
      <c r="AH198" t="s">
        <v>12</v>
      </c>
      <c r="AI198" t="s">
        <v>12</v>
      </c>
    </row>
    <row r="199" spans="1:35" x14ac:dyDescent="0.25">
      <c r="A199">
        <v>1270733400</v>
      </c>
      <c r="B199">
        <v>2.3877462199999999</v>
      </c>
      <c r="C199">
        <v>2.4540467100000001</v>
      </c>
      <c r="D199">
        <v>2.3707667400000001</v>
      </c>
      <c r="E199">
        <v>2.44057082</v>
      </c>
      <c r="F199">
        <v>2.3877462199999999</v>
      </c>
      <c r="G199">
        <v>2.4540467100000001</v>
      </c>
      <c r="H199">
        <v>2.3707667400000001</v>
      </c>
      <c r="I199">
        <v>2.44057082</v>
      </c>
      <c r="J199">
        <v>1173.75</v>
      </c>
      <c r="K199">
        <v>1179.75</v>
      </c>
      <c r="L199">
        <v>1166.5</v>
      </c>
      <c r="M199">
        <v>1178.75</v>
      </c>
      <c r="N199">
        <v>1178.5</v>
      </c>
      <c r="O199">
        <v>1185</v>
      </c>
      <c r="P199">
        <v>1171</v>
      </c>
      <c r="Q199">
        <v>1183.75</v>
      </c>
      <c r="R199">
        <v>1181.75</v>
      </c>
      <c r="S199">
        <v>1188.55</v>
      </c>
      <c r="T199">
        <v>1175.1199999999999</v>
      </c>
      <c r="U199">
        <v>1186.43</v>
      </c>
      <c r="V199">
        <v>0.19</v>
      </c>
      <c r="W199">
        <v>0.19</v>
      </c>
      <c r="X199">
        <v>0.19</v>
      </c>
      <c r="Y199">
        <v>0.19</v>
      </c>
      <c r="Z199" t="s">
        <v>12</v>
      </c>
      <c r="AA199" t="s">
        <v>12</v>
      </c>
      <c r="AB199" t="s">
        <v>12</v>
      </c>
      <c r="AC199" t="s">
        <v>12</v>
      </c>
      <c r="AD199">
        <v>92.438694240000004</v>
      </c>
      <c r="AE199">
        <v>93.238079310000003</v>
      </c>
      <c r="AF199">
        <v>92.164403280000002</v>
      </c>
      <c r="AG199">
        <v>93.083304249999998</v>
      </c>
      <c r="AH199" t="s">
        <v>12</v>
      </c>
      <c r="AI199" t="s">
        <v>12</v>
      </c>
    </row>
    <row r="200" spans="1:35" x14ac:dyDescent="0.25">
      <c r="A200">
        <v>1270819800</v>
      </c>
      <c r="B200">
        <v>2.4582236599999998</v>
      </c>
      <c r="C200">
        <v>2.4932605699999999</v>
      </c>
      <c r="D200">
        <v>2.44501751</v>
      </c>
      <c r="E200">
        <v>2.4888138799999999</v>
      </c>
      <c r="F200">
        <v>2.4582236599999998</v>
      </c>
      <c r="G200">
        <v>2.4932605699999999</v>
      </c>
      <c r="H200">
        <v>2.44501751</v>
      </c>
      <c r="I200">
        <v>2.4888138799999999</v>
      </c>
      <c r="J200">
        <v>1178.5</v>
      </c>
      <c r="K200">
        <v>1187.75</v>
      </c>
      <c r="L200">
        <v>1178.25</v>
      </c>
      <c r="M200">
        <v>1187.75</v>
      </c>
      <c r="N200">
        <v>1183.5</v>
      </c>
      <c r="O200">
        <v>1193</v>
      </c>
      <c r="P200">
        <v>1183</v>
      </c>
      <c r="Q200">
        <v>1192.5</v>
      </c>
      <c r="R200">
        <v>1187.47</v>
      </c>
      <c r="S200">
        <v>1194.6600000000001</v>
      </c>
      <c r="T200">
        <v>1187.1500000000001</v>
      </c>
      <c r="U200">
        <v>1194.3699999999999</v>
      </c>
      <c r="V200">
        <v>0.19</v>
      </c>
      <c r="W200">
        <v>0.19</v>
      </c>
      <c r="X200">
        <v>0.19</v>
      </c>
      <c r="Y200">
        <v>0.19</v>
      </c>
      <c r="Z200" t="s">
        <v>12</v>
      </c>
      <c r="AA200" t="s">
        <v>12</v>
      </c>
      <c r="AB200" t="s">
        <v>12</v>
      </c>
      <c r="AC200" t="s">
        <v>12</v>
      </c>
      <c r="AD200">
        <v>93.277264849999995</v>
      </c>
      <c r="AE200">
        <v>93.731824979999999</v>
      </c>
      <c r="AF200">
        <v>93.104848459999999</v>
      </c>
      <c r="AG200">
        <v>93.692631599999999</v>
      </c>
      <c r="AH200" t="s">
        <v>12</v>
      </c>
      <c r="AI200" t="s">
        <v>12</v>
      </c>
    </row>
    <row r="201" spans="1:35" x14ac:dyDescent="0.25">
      <c r="A201">
        <v>1271079000</v>
      </c>
      <c r="B201">
        <v>2.5001328900000002</v>
      </c>
      <c r="C201">
        <v>2.5204810900000001</v>
      </c>
      <c r="D201">
        <v>2.49070006</v>
      </c>
      <c r="E201">
        <v>2.5028282599999998</v>
      </c>
      <c r="F201">
        <v>2.5001328900000002</v>
      </c>
      <c r="G201">
        <v>2.5204810900000001</v>
      </c>
      <c r="H201">
        <v>2.49070006</v>
      </c>
      <c r="I201">
        <v>2.5028282599999998</v>
      </c>
      <c r="J201">
        <v>1189</v>
      </c>
      <c r="K201">
        <v>1193.25</v>
      </c>
      <c r="L201">
        <v>1186.25</v>
      </c>
      <c r="M201">
        <v>1187.75</v>
      </c>
      <c r="N201">
        <v>1194.75</v>
      </c>
      <c r="O201">
        <v>1198.5</v>
      </c>
      <c r="P201">
        <v>1190.75</v>
      </c>
      <c r="Q201">
        <v>1192.5</v>
      </c>
      <c r="R201">
        <v>1194.93</v>
      </c>
      <c r="S201">
        <v>1199.2</v>
      </c>
      <c r="T201">
        <v>1194.71</v>
      </c>
      <c r="U201">
        <v>1196.48</v>
      </c>
      <c r="V201">
        <v>0.19</v>
      </c>
      <c r="W201">
        <v>0.19</v>
      </c>
      <c r="X201">
        <v>0.19</v>
      </c>
      <c r="Y201">
        <v>0.19</v>
      </c>
      <c r="Z201" t="s">
        <v>12</v>
      </c>
      <c r="AA201" t="s">
        <v>12</v>
      </c>
      <c r="AB201" t="s">
        <v>12</v>
      </c>
      <c r="AC201" t="s">
        <v>12</v>
      </c>
      <c r="AD201">
        <v>93.810188220000001</v>
      </c>
      <c r="AE201">
        <v>94.084487019999997</v>
      </c>
      <c r="AF201">
        <v>93.700468700000002</v>
      </c>
      <c r="AG201">
        <v>93.841544490000004</v>
      </c>
      <c r="AH201" t="s">
        <v>12</v>
      </c>
      <c r="AI201" t="s">
        <v>12</v>
      </c>
    </row>
    <row r="202" spans="1:35" x14ac:dyDescent="0.25">
      <c r="A202">
        <v>1271165400</v>
      </c>
      <c r="B202">
        <v>2.49299084</v>
      </c>
      <c r="C202">
        <v>2.5199425999999998</v>
      </c>
      <c r="D202">
        <v>2.4563374800000002</v>
      </c>
      <c r="E202">
        <v>2.5106436699999999</v>
      </c>
      <c r="F202">
        <v>2.49299084</v>
      </c>
      <c r="G202">
        <v>2.5199425999999998</v>
      </c>
      <c r="H202">
        <v>2.4563374800000002</v>
      </c>
      <c r="I202">
        <v>2.5106436699999999</v>
      </c>
      <c r="J202">
        <v>1185</v>
      </c>
      <c r="K202">
        <v>1190.5</v>
      </c>
      <c r="L202">
        <v>1180.5</v>
      </c>
      <c r="M202">
        <v>1188.25</v>
      </c>
      <c r="N202">
        <v>1192.25</v>
      </c>
      <c r="O202">
        <v>1195.75</v>
      </c>
      <c r="P202">
        <v>1185</v>
      </c>
      <c r="Q202">
        <v>1193</v>
      </c>
      <c r="R202">
        <v>1195.93</v>
      </c>
      <c r="S202">
        <v>1199.04</v>
      </c>
      <c r="T202">
        <v>1188.82</v>
      </c>
      <c r="U202">
        <v>1197.3</v>
      </c>
      <c r="V202">
        <v>0.2</v>
      </c>
      <c r="W202">
        <v>0.2</v>
      </c>
      <c r="X202">
        <v>0.2</v>
      </c>
      <c r="Y202">
        <v>0.2</v>
      </c>
      <c r="Z202" t="s">
        <v>12</v>
      </c>
      <c r="AA202" t="s">
        <v>12</v>
      </c>
      <c r="AB202" t="s">
        <v>12</v>
      </c>
      <c r="AC202" t="s">
        <v>12</v>
      </c>
      <c r="AD202">
        <v>93.747491359999998</v>
      </c>
      <c r="AE202">
        <v>94.076642070000005</v>
      </c>
      <c r="AF202">
        <v>93.261590630000001</v>
      </c>
      <c r="AG202">
        <v>93.912070630000002</v>
      </c>
      <c r="AH202" t="s">
        <v>12</v>
      </c>
      <c r="AI202" t="s">
        <v>12</v>
      </c>
    </row>
    <row r="203" spans="1:35" x14ac:dyDescent="0.25">
      <c r="A203">
        <v>1271251800</v>
      </c>
      <c r="B203">
        <v>2.5362477499999998</v>
      </c>
      <c r="C203">
        <v>2.5929786099999999</v>
      </c>
      <c r="D203">
        <v>2.5233113299999999</v>
      </c>
      <c r="E203">
        <v>2.5910934000000001</v>
      </c>
      <c r="F203">
        <v>2.5362477499999998</v>
      </c>
      <c r="G203">
        <v>2.5929786099999999</v>
      </c>
      <c r="H203">
        <v>2.5233113299999999</v>
      </c>
      <c r="I203">
        <v>2.5910934000000001</v>
      </c>
      <c r="J203">
        <v>1190.5</v>
      </c>
      <c r="K203">
        <v>1202</v>
      </c>
      <c r="L203">
        <v>1190</v>
      </c>
      <c r="M203">
        <v>1201.75</v>
      </c>
      <c r="N203">
        <v>1195.5</v>
      </c>
      <c r="O203">
        <v>1207.25</v>
      </c>
      <c r="P203">
        <v>1194.5</v>
      </c>
      <c r="Q203">
        <v>1206.5</v>
      </c>
      <c r="R203">
        <v>1198.68</v>
      </c>
      <c r="S203">
        <v>1210.6500000000001</v>
      </c>
      <c r="T203">
        <v>1198.68</v>
      </c>
      <c r="U203">
        <v>1210.6500000000001</v>
      </c>
      <c r="V203">
        <v>0.2</v>
      </c>
      <c r="W203">
        <v>0.2</v>
      </c>
      <c r="X203">
        <v>0.2</v>
      </c>
      <c r="Y203">
        <v>0.2</v>
      </c>
      <c r="Z203" t="s">
        <v>12</v>
      </c>
      <c r="AA203" t="s">
        <v>12</v>
      </c>
      <c r="AB203" t="s">
        <v>12</v>
      </c>
      <c r="AC203" t="s">
        <v>12</v>
      </c>
      <c r="AD203">
        <v>94.256903399999999</v>
      </c>
      <c r="AE203">
        <v>94.977917379999994</v>
      </c>
      <c r="AF203">
        <v>94.107998339999995</v>
      </c>
      <c r="AG203">
        <v>94.977917379999994</v>
      </c>
      <c r="AH203" t="s">
        <v>12</v>
      </c>
      <c r="AI203" t="s">
        <v>12</v>
      </c>
    </row>
    <row r="204" spans="1:35" x14ac:dyDescent="0.25">
      <c r="A204">
        <v>1271338200</v>
      </c>
      <c r="B204">
        <v>2.5785615800000001</v>
      </c>
      <c r="C204">
        <v>2.6149452000000002</v>
      </c>
      <c r="D204">
        <v>2.5781569800000002</v>
      </c>
      <c r="E204">
        <v>2.60106569</v>
      </c>
      <c r="F204">
        <v>2.5785615800000001</v>
      </c>
      <c r="G204">
        <v>2.6149452000000002</v>
      </c>
      <c r="H204">
        <v>2.5781569800000002</v>
      </c>
      <c r="I204">
        <v>2.60106569</v>
      </c>
      <c r="J204">
        <v>1202.5</v>
      </c>
      <c r="K204">
        <v>1205.5</v>
      </c>
      <c r="L204">
        <v>1196.5</v>
      </c>
      <c r="M204">
        <v>1203.75</v>
      </c>
      <c r="N204">
        <v>1206.5</v>
      </c>
      <c r="O204">
        <v>1210.5</v>
      </c>
      <c r="P204">
        <v>1201</v>
      </c>
      <c r="Q204">
        <v>1208.5</v>
      </c>
      <c r="R204">
        <v>1210.77</v>
      </c>
      <c r="S204">
        <v>1213.92</v>
      </c>
      <c r="T204">
        <v>1208.5</v>
      </c>
      <c r="U204">
        <v>1211.67</v>
      </c>
      <c r="V204">
        <v>0.22</v>
      </c>
      <c r="W204">
        <v>0.22</v>
      </c>
      <c r="X204">
        <v>0.22</v>
      </c>
      <c r="Y204">
        <v>0.22</v>
      </c>
      <c r="Z204" t="s">
        <v>12</v>
      </c>
      <c r="AA204" t="s">
        <v>12</v>
      </c>
      <c r="AB204" t="s">
        <v>12</v>
      </c>
      <c r="AC204" t="s">
        <v>12</v>
      </c>
      <c r="AD204">
        <v>94.821183050000002</v>
      </c>
      <c r="AE204">
        <v>95.272122429999996</v>
      </c>
      <c r="AF204">
        <v>94.789826779999999</v>
      </c>
      <c r="AG204">
        <v>95.056280630000003</v>
      </c>
      <c r="AH204" t="s">
        <v>12</v>
      </c>
      <c r="AI204" t="s">
        <v>12</v>
      </c>
    </row>
    <row r="205" spans="1:35" x14ac:dyDescent="0.25">
      <c r="A205">
        <v>1271424600</v>
      </c>
      <c r="B205">
        <v>2.5733057000000001</v>
      </c>
      <c r="C205">
        <v>2.5858384999999999</v>
      </c>
      <c r="D205">
        <v>2.4370672299999998</v>
      </c>
      <c r="E205">
        <v>2.4768205499999998</v>
      </c>
      <c r="F205">
        <v>2.5733057000000001</v>
      </c>
      <c r="G205">
        <v>2.5858384999999999</v>
      </c>
      <c r="H205">
        <v>2.4370672299999998</v>
      </c>
      <c r="I205">
        <v>2.4768205499999998</v>
      </c>
      <c r="J205">
        <v>1201.25</v>
      </c>
      <c r="K205">
        <v>1202.25</v>
      </c>
      <c r="L205">
        <v>1178</v>
      </c>
      <c r="M205">
        <v>1185.5</v>
      </c>
      <c r="N205">
        <v>1208</v>
      </c>
      <c r="O205">
        <v>1208.5</v>
      </c>
      <c r="P205">
        <v>1182.75</v>
      </c>
      <c r="Q205">
        <v>1190.25</v>
      </c>
      <c r="R205">
        <v>1210.17</v>
      </c>
      <c r="S205">
        <v>1210.17</v>
      </c>
      <c r="T205">
        <v>1186.77</v>
      </c>
      <c r="U205">
        <v>1192.1300000000001</v>
      </c>
      <c r="V205">
        <v>0.21</v>
      </c>
      <c r="W205">
        <v>0.21</v>
      </c>
      <c r="X205">
        <v>0.21</v>
      </c>
      <c r="Y205">
        <v>0.21</v>
      </c>
      <c r="Z205" t="s">
        <v>12</v>
      </c>
      <c r="AA205" t="s">
        <v>12</v>
      </c>
      <c r="AB205" t="s">
        <v>12</v>
      </c>
      <c r="AC205" t="s">
        <v>12</v>
      </c>
      <c r="AD205">
        <v>94.719292800000005</v>
      </c>
      <c r="AE205">
        <v>95.052369909999996</v>
      </c>
      <c r="AF205">
        <v>93.065662919999994</v>
      </c>
      <c r="AG205">
        <v>93.543726539999994</v>
      </c>
      <c r="AH205" t="s">
        <v>12</v>
      </c>
      <c r="AI205" t="s">
        <v>12</v>
      </c>
    </row>
    <row r="206" spans="1:35" x14ac:dyDescent="0.25">
      <c r="A206">
        <v>1271683800</v>
      </c>
      <c r="B206">
        <v>2.4525641600000001</v>
      </c>
      <c r="C206">
        <v>2.5088923599999999</v>
      </c>
      <c r="D206">
        <v>2.4190098</v>
      </c>
      <c r="E206">
        <v>2.49999802</v>
      </c>
      <c r="F206">
        <v>2.4525641600000001</v>
      </c>
      <c r="G206">
        <v>2.5088923599999999</v>
      </c>
      <c r="H206">
        <v>2.4190098</v>
      </c>
      <c r="I206">
        <v>2.49999802</v>
      </c>
      <c r="J206">
        <v>1181.5</v>
      </c>
      <c r="K206">
        <v>1191.25</v>
      </c>
      <c r="L206">
        <v>1175.25</v>
      </c>
      <c r="M206">
        <v>1190.75</v>
      </c>
      <c r="N206">
        <v>1186</v>
      </c>
      <c r="O206">
        <v>1196.5</v>
      </c>
      <c r="P206">
        <v>1179.75</v>
      </c>
      <c r="Q206">
        <v>1195.5</v>
      </c>
      <c r="R206">
        <v>1192.06</v>
      </c>
      <c r="S206">
        <v>1197.8699999999999</v>
      </c>
      <c r="T206">
        <v>1183.68</v>
      </c>
      <c r="U206">
        <v>1197.52</v>
      </c>
      <c r="V206">
        <v>0.2</v>
      </c>
      <c r="W206">
        <v>0.2</v>
      </c>
      <c r="X206">
        <v>0.2</v>
      </c>
      <c r="Y206">
        <v>0.2</v>
      </c>
      <c r="Z206" t="s">
        <v>12</v>
      </c>
      <c r="AA206" t="s">
        <v>12</v>
      </c>
      <c r="AB206" t="s">
        <v>12</v>
      </c>
      <c r="AC206" t="s">
        <v>12</v>
      </c>
      <c r="AD206">
        <v>93.269419900000003</v>
      </c>
      <c r="AE206">
        <v>93.990433879999998</v>
      </c>
      <c r="AF206">
        <v>92.846223879999997</v>
      </c>
      <c r="AG206">
        <v>93.896396420000002</v>
      </c>
      <c r="AH206" t="s">
        <v>12</v>
      </c>
      <c r="AI206" t="s">
        <v>12</v>
      </c>
    </row>
    <row r="207" spans="1:35" x14ac:dyDescent="0.25">
      <c r="A207">
        <v>1271770200</v>
      </c>
      <c r="B207">
        <v>2.55053186</v>
      </c>
      <c r="C207">
        <v>2.5751928500000001</v>
      </c>
      <c r="D207">
        <v>2.5261415700000001</v>
      </c>
      <c r="E207">
        <v>2.5679964599999998</v>
      </c>
      <c r="F207">
        <v>2.55053186</v>
      </c>
      <c r="G207">
        <v>2.5751928500000001</v>
      </c>
      <c r="H207">
        <v>2.5261415700000001</v>
      </c>
      <c r="I207">
        <v>2.5679964599999998</v>
      </c>
      <c r="J207">
        <v>1191.5</v>
      </c>
      <c r="K207">
        <v>1200.5</v>
      </c>
      <c r="L207">
        <v>1189.5</v>
      </c>
      <c r="M207">
        <v>1200.5</v>
      </c>
      <c r="N207">
        <v>1195.75</v>
      </c>
      <c r="O207">
        <v>1205.75</v>
      </c>
      <c r="P207">
        <v>1194</v>
      </c>
      <c r="Q207">
        <v>1205.5</v>
      </c>
      <c r="R207">
        <v>1199.04</v>
      </c>
      <c r="S207">
        <v>1208.58</v>
      </c>
      <c r="T207">
        <v>1199.04</v>
      </c>
      <c r="U207">
        <v>1207.17</v>
      </c>
      <c r="V207">
        <v>0.2</v>
      </c>
      <c r="W207">
        <v>0.2</v>
      </c>
      <c r="X207">
        <v>0.2</v>
      </c>
      <c r="Y207">
        <v>0.2</v>
      </c>
      <c r="Z207" t="s">
        <v>12</v>
      </c>
      <c r="AA207" t="s">
        <v>12</v>
      </c>
      <c r="AB207" t="s">
        <v>12</v>
      </c>
      <c r="AC207" t="s">
        <v>12</v>
      </c>
      <c r="AD207">
        <v>94.484179549999993</v>
      </c>
      <c r="AE207">
        <v>94.813338110000004</v>
      </c>
      <c r="AF207">
        <v>93.944202779999998</v>
      </c>
      <c r="AG207">
        <v>94.734967019999999</v>
      </c>
      <c r="AH207" t="s">
        <v>12</v>
      </c>
      <c r="AI207" t="s">
        <v>12</v>
      </c>
    </row>
    <row r="208" spans="1:35" x14ac:dyDescent="0.25">
      <c r="A208">
        <v>1271856600</v>
      </c>
      <c r="B208">
        <v>2.5747882500000001</v>
      </c>
      <c r="C208">
        <v>2.59136313</v>
      </c>
      <c r="D208">
        <v>2.5140133699999998</v>
      </c>
      <c r="E208">
        <v>2.5537657199999999</v>
      </c>
      <c r="F208">
        <v>2.5747882500000001</v>
      </c>
      <c r="G208">
        <v>2.59136313</v>
      </c>
      <c r="H208">
        <v>2.5140133699999998</v>
      </c>
      <c r="I208">
        <v>2.5537657199999999</v>
      </c>
      <c r="J208">
        <v>1201</v>
      </c>
      <c r="K208">
        <v>1204.25</v>
      </c>
      <c r="L208">
        <v>1190.25</v>
      </c>
      <c r="M208">
        <v>1195.75</v>
      </c>
      <c r="N208">
        <v>1205</v>
      </c>
      <c r="O208">
        <v>1209.5</v>
      </c>
      <c r="P208">
        <v>1195</v>
      </c>
      <c r="Q208">
        <v>1200.5</v>
      </c>
      <c r="R208">
        <v>1207.1600000000001</v>
      </c>
      <c r="S208">
        <v>1210.99</v>
      </c>
      <c r="T208">
        <v>1198.8499999999999</v>
      </c>
      <c r="U208">
        <v>1205.93</v>
      </c>
      <c r="V208">
        <v>0.2</v>
      </c>
      <c r="W208">
        <v>0.2</v>
      </c>
      <c r="X208">
        <v>0.2</v>
      </c>
      <c r="Y208">
        <v>0.2</v>
      </c>
      <c r="Z208" t="s">
        <v>12</v>
      </c>
      <c r="AA208" t="s">
        <v>12</v>
      </c>
      <c r="AB208" t="s">
        <v>12</v>
      </c>
      <c r="AC208" t="s">
        <v>12</v>
      </c>
      <c r="AD208">
        <v>94.789826779999999</v>
      </c>
      <c r="AE208">
        <v>95.009265819999996</v>
      </c>
      <c r="AF208">
        <v>94.037472210000004</v>
      </c>
      <c r="AG208">
        <v>94.562550630000004</v>
      </c>
      <c r="AH208" t="s">
        <v>12</v>
      </c>
      <c r="AI208" t="s">
        <v>12</v>
      </c>
    </row>
    <row r="209" spans="1:35" x14ac:dyDescent="0.25">
      <c r="A209">
        <v>1271943000</v>
      </c>
      <c r="B209">
        <v>2.5009420800000002</v>
      </c>
      <c r="C209">
        <v>2.58732008</v>
      </c>
      <c r="D209">
        <v>2.45768517</v>
      </c>
      <c r="E209">
        <v>2.57734876</v>
      </c>
      <c r="F209">
        <v>2.5009420800000002</v>
      </c>
      <c r="G209">
        <v>2.58732008</v>
      </c>
      <c r="H209">
        <v>2.45768517</v>
      </c>
      <c r="I209">
        <v>2.57734876</v>
      </c>
      <c r="J209">
        <v>1190</v>
      </c>
      <c r="K209">
        <v>1202</v>
      </c>
      <c r="L209">
        <v>1182</v>
      </c>
      <c r="M209">
        <v>1197</v>
      </c>
      <c r="N209">
        <v>1198.5</v>
      </c>
      <c r="O209">
        <v>1207</v>
      </c>
      <c r="P209">
        <v>1186.25</v>
      </c>
      <c r="Q209">
        <v>1201.75</v>
      </c>
      <c r="R209">
        <v>1202.52</v>
      </c>
      <c r="S209">
        <v>1210.27</v>
      </c>
      <c r="T209">
        <v>1190.19</v>
      </c>
      <c r="U209">
        <v>1208.67</v>
      </c>
      <c r="V209">
        <v>0.2</v>
      </c>
      <c r="W209">
        <v>0.2</v>
      </c>
      <c r="X209">
        <v>0.2</v>
      </c>
      <c r="Y209">
        <v>0.2</v>
      </c>
      <c r="Z209" t="s">
        <v>12</v>
      </c>
      <c r="AA209" t="s">
        <v>12</v>
      </c>
      <c r="AB209" t="s">
        <v>12</v>
      </c>
      <c r="AC209" t="s">
        <v>12</v>
      </c>
      <c r="AD209">
        <v>93.896396420000002</v>
      </c>
      <c r="AE209">
        <v>94.962243169999994</v>
      </c>
      <c r="AF209">
        <v>93.355635930000005</v>
      </c>
      <c r="AG209">
        <v>94.844686539999998</v>
      </c>
      <c r="AH209" t="s">
        <v>12</v>
      </c>
      <c r="AI209" t="s">
        <v>12</v>
      </c>
    </row>
    <row r="210" spans="1:35" x14ac:dyDescent="0.25">
      <c r="A210">
        <v>1272029400</v>
      </c>
      <c r="B210">
        <v>2.5730359699999998</v>
      </c>
      <c r="C210">
        <v>2.6305769899999998</v>
      </c>
      <c r="D210">
        <v>2.5530923599999999</v>
      </c>
      <c r="E210">
        <v>2.62815135</v>
      </c>
      <c r="F210">
        <v>2.5730359699999998</v>
      </c>
      <c r="G210">
        <v>2.6305769899999998</v>
      </c>
      <c r="H210">
        <v>2.5530923599999999</v>
      </c>
      <c r="I210">
        <v>2.62815135</v>
      </c>
      <c r="J210">
        <v>1197.25</v>
      </c>
      <c r="K210">
        <v>1209</v>
      </c>
      <c r="L210">
        <v>1193.25</v>
      </c>
      <c r="M210">
        <v>1207.5</v>
      </c>
      <c r="N210">
        <v>1201.25</v>
      </c>
      <c r="O210">
        <v>1213.75</v>
      </c>
      <c r="P210">
        <v>1197.5</v>
      </c>
      <c r="Q210">
        <v>1212.25</v>
      </c>
      <c r="R210">
        <v>1207.8699999999999</v>
      </c>
      <c r="S210">
        <v>1217.28</v>
      </c>
      <c r="T210">
        <v>1205.0999999999999</v>
      </c>
      <c r="U210">
        <v>1217.28</v>
      </c>
      <c r="V210">
        <v>0.2</v>
      </c>
      <c r="W210">
        <v>0.2</v>
      </c>
      <c r="X210">
        <v>0.2</v>
      </c>
      <c r="Y210">
        <v>0.2</v>
      </c>
      <c r="Z210" t="s">
        <v>12</v>
      </c>
      <c r="AA210" t="s">
        <v>12</v>
      </c>
      <c r="AB210" t="s">
        <v>12</v>
      </c>
      <c r="AC210" t="s">
        <v>12</v>
      </c>
      <c r="AD210">
        <v>94.781989670000002</v>
      </c>
      <c r="AE210">
        <v>95.503003649999997</v>
      </c>
      <c r="AF210">
        <v>94.539039310000007</v>
      </c>
      <c r="AG210">
        <v>95.465777380000006</v>
      </c>
      <c r="AH210" t="s">
        <v>12</v>
      </c>
      <c r="AI210" t="s">
        <v>12</v>
      </c>
    </row>
    <row r="211" spans="1:35" x14ac:dyDescent="0.25">
      <c r="A211">
        <v>1272288600</v>
      </c>
      <c r="B211">
        <v>2.6324641400000002</v>
      </c>
      <c r="C211">
        <v>2.6497114100000001</v>
      </c>
      <c r="D211">
        <v>2.59217136</v>
      </c>
      <c r="E211">
        <v>2.5974272300000001</v>
      </c>
      <c r="F211">
        <v>2.6324641400000002</v>
      </c>
      <c r="G211">
        <v>2.6497114100000001</v>
      </c>
      <c r="H211">
        <v>2.59217136</v>
      </c>
      <c r="I211">
        <v>2.5974272300000001</v>
      </c>
      <c r="J211">
        <v>1205.75</v>
      </c>
      <c r="K211">
        <v>1211.5</v>
      </c>
      <c r="L211">
        <v>1203.25</v>
      </c>
      <c r="M211">
        <v>1203.5</v>
      </c>
      <c r="N211">
        <v>1211.25</v>
      </c>
      <c r="O211">
        <v>1216.75</v>
      </c>
      <c r="P211">
        <v>1207.5</v>
      </c>
      <c r="Q211">
        <v>1208.25</v>
      </c>
      <c r="R211">
        <v>1217.06</v>
      </c>
      <c r="S211">
        <v>1219.8</v>
      </c>
      <c r="T211">
        <v>1211.07</v>
      </c>
      <c r="U211">
        <v>1212.05</v>
      </c>
      <c r="V211">
        <v>0.2</v>
      </c>
      <c r="W211">
        <v>0.2</v>
      </c>
      <c r="X211">
        <v>0.2</v>
      </c>
      <c r="Y211">
        <v>0.2</v>
      </c>
      <c r="Z211" t="s">
        <v>12</v>
      </c>
      <c r="AA211" t="s">
        <v>12</v>
      </c>
      <c r="AB211" t="s">
        <v>12</v>
      </c>
      <c r="AC211" t="s">
        <v>12</v>
      </c>
      <c r="AD211">
        <v>95.495174379999995</v>
      </c>
      <c r="AE211">
        <v>95.70676847</v>
      </c>
      <c r="AF211">
        <v>95.009265819999996</v>
      </c>
      <c r="AG211">
        <v>95.103318959999996</v>
      </c>
      <c r="AH211" t="s">
        <v>12</v>
      </c>
      <c r="AI211" t="s">
        <v>12</v>
      </c>
    </row>
    <row r="212" spans="1:35" x14ac:dyDescent="0.25">
      <c r="A212">
        <v>1272375000</v>
      </c>
      <c r="B212">
        <v>2.5541703199999999</v>
      </c>
      <c r="C212">
        <v>2.5937887700000002</v>
      </c>
      <c r="D212">
        <v>2.4009601300000001</v>
      </c>
      <c r="E212">
        <v>2.41348516</v>
      </c>
      <c r="F212">
        <v>2.5541703199999999</v>
      </c>
      <c r="G212">
        <v>2.5937887700000002</v>
      </c>
      <c r="H212">
        <v>2.4009601300000001</v>
      </c>
      <c r="I212">
        <v>2.41348516</v>
      </c>
      <c r="J212">
        <v>1203</v>
      </c>
      <c r="K212">
        <v>1205</v>
      </c>
      <c r="L212">
        <v>1173.25</v>
      </c>
      <c r="M212">
        <v>1176.5</v>
      </c>
      <c r="N212">
        <v>1207.75</v>
      </c>
      <c r="O212">
        <v>1210</v>
      </c>
      <c r="P212">
        <v>1177.5</v>
      </c>
      <c r="Q212">
        <v>1181</v>
      </c>
      <c r="R212">
        <v>1209.92</v>
      </c>
      <c r="S212">
        <v>1211.3800000000001</v>
      </c>
      <c r="T212">
        <v>1181.6199999999999</v>
      </c>
      <c r="U212">
        <v>1183.71</v>
      </c>
      <c r="V212">
        <v>0.2</v>
      </c>
      <c r="W212">
        <v>0.2</v>
      </c>
      <c r="X212">
        <v>0.2</v>
      </c>
      <c r="Y212">
        <v>0.2</v>
      </c>
      <c r="Z212" t="s">
        <v>12</v>
      </c>
      <c r="AA212" t="s">
        <v>12</v>
      </c>
      <c r="AB212" t="s">
        <v>12</v>
      </c>
      <c r="AC212" t="s">
        <v>12</v>
      </c>
      <c r="AD212">
        <v>94.554705690000006</v>
      </c>
      <c r="AE212">
        <v>95.091234130000004</v>
      </c>
      <c r="AF212">
        <v>92.673807499999995</v>
      </c>
      <c r="AG212">
        <v>92.854060989999994</v>
      </c>
      <c r="AH212" t="s">
        <v>12</v>
      </c>
      <c r="AI212" t="s">
        <v>12</v>
      </c>
    </row>
    <row r="213" spans="1:35" x14ac:dyDescent="0.25">
      <c r="A213">
        <v>1272461400</v>
      </c>
      <c r="B213">
        <v>2.4505431099999999</v>
      </c>
      <c r="C213">
        <v>2.4883956999999999</v>
      </c>
      <c r="D213">
        <v>2.40337801</v>
      </c>
      <c r="E213">
        <v>2.4655005800000001</v>
      </c>
      <c r="F213">
        <v>2.4505431099999999</v>
      </c>
      <c r="G213">
        <v>2.4883956999999999</v>
      </c>
      <c r="H213">
        <v>2.40337801</v>
      </c>
      <c r="I213">
        <v>2.4655005800000001</v>
      </c>
      <c r="J213">
        <v>1175.75</v>
      </c>
      <c r="K213">
        <v>1187</v>
      </c>
      <c r="L213">
        <v>1172.5</v>
      </c>
      <c r="M213">
        <v>1185.5</v>
      </c>
      <c r="N213">
        <v>1181.5</v>
      </c>
      <c r="O213">
        <v>1192</v>
      </c>
      <c r="P213">
        <v>1176.75</v>
      </c>
      <c r="Q213">
        <v>1190</v>
      </c>
      <c r="R213">
        <v>1184.5899999999999</v>
      </c>
      <c r="S213">
        <v>1195.05</v>
      </c>
      <c r="T213">
        <v>1181.81</v>
      </c>
      <c r="U213">
        <v>1191.3599999999999</v>
      </c>
      <c r="V213">
        <v>0.2</v>
      </c>
      <c r="W213">
        <v>0.2</v>
      </c>
      <c r="X213">
        <v>0.2</v>
      </c>
      <c r="Y213">
        <v>0.2</v>
      </c>
      <c r="Z213" t="s">
        <v>12</v>
      </c>
      <c r="AA213" t="s">
        <v>12</v>
      </c>
      <c r="AB213" t="s">
        <v>12</v>
      </c>
      <c r="AC213" t="s">
        <v>12</v>
      </c>
      <c r="AD213">
        <v>93.300776170000006</v>
      </c>
      <c r="AE213">
        <v>93.794506170000005</v>
      </c>
      <c r="AF213">
        <v>92.689481709999995</v>
      </c>
      <c r="AG213">
        <v>93.559400749999995</v>
      </c>
      <c r="AH213" t="s">
        <v>12</v>
      </c>
      <c r="AI213" t="s">
        <v>12</v>
      </c>
    </row>
    <row r="214" spans="1:35" x14ac:dyDescent="0.25">
      <c r="A214">
        <v>1272547800</v>
      </c>
      <c r="B214">
        <v>2.5150913199999998</v>
      </c>
      <c r="C214">
        <v>2.5766744300000002</v>
      </c>
      <c r="D214">
        <v>2.5121262199999999</v>
      </c>
      <c r="E214">
        <v>2.5599646800000002</v>
      </c>
      <c r="F214">
        <v>2.5150913199999998</v>
      </c>
      <c r="G214">
        <v>2.5766744300000002</v>
      </c>
      <c r="H214">
        <v>2.5121262199999999</v>
      </c>
      <c r="I214">
        <v>2.5599646800000002</v>
      </c>
      <c r="J214">
        <v>1185.5</v>
      </c>
      <c r="K214">
        <v>1201.5</v>
      </c>
      <c r="L214">
        <v>1183.5</v>
      </c>
      <c r="M214">
        <v>1200.75</v>
      </c>
      <c r="N214">
        <v>1190</v>
      </c>
      <c r="O214">
        <v>1206.25</v>
      </c>
      <c r="P214">
        <v>1188</v>
      </c>
      <c r="Q214">
        <v>1205.25</v>
      </c>
      <c r="R214">
        <v>1193.3</v>
      </c>
      <c r="S214">
        <v>1209.3599999999999</v>
      </c>
      <c r="T214">
        <v>1193.3</v>
      </c>
      <c r="U214">
        <v>1206.78</v>
      </c>
      <c r="V214">
        <v>0.19</v>
      </c>
      <c r="W214">
        <v>0.19</v>
      </c>
      <c r="X214">
        <v>0.19</v>
      </c>
      <c r="Y214">
        <v>0.19</v>
      </c>
      <c r="Z214" t="s">
        <v>12</v>
      </c>
      <c r="AA214" t="s">
        <v>12</v>
      </c>
      <c r="AB214" t="s">
        <v>12</v>
      </c>
      <c r="AC214" t="s">
        <v>12</v>
      </c>
      <c r="AD214">
        <v>94.123680399999998</v>
      </c>
      <c r="AE214">
        <v>94.915220520000005</v>
      </c>
      <c r="AF214">
        <v>94.100169070000007</v>
      </c>
      <c r="AG214">
        <v>94.717333530000005</v>
      </c>
      <c r="AH214" t="s">
        <v>12</v>
      </c>
      <c r="AI214" t="s">
        <v>12</v>
      </c>
    </row>
    <row r="215" spans="1:35" x14ac:dyDescent="0.25">
      <c r="A215">
        <v>1272634200</v>
      </c>
      <c r="B215">
        <v>2.56319952</v>
      </c>
      <c r="C215">
        <v>2.5719580199999998</v>
      </c>
      <c r="D215">
        <v>2.4291421799999999</v>
      </c>
      <c r="E215">
        <v>2.4300600399999999</v>
      </c>
      <c r="F215">
        <v>2.56319952</v>
      </c>
      <c r="G215">
        <v>2.5719580199999998</v>
      </c>
      <c r="H215">
        <v>2.4291421799999999</v>
      </c>
      <c r="I215">
        <v>2.4300600399999999</v>
      </c>
      <c r="J215">
        <v>1199.5</v>
      </c>
      <c r="K215">
        <v>1203.25</v>
      </c>
      <c r="L215">
        <v>1178.25</v>
      </c>
      <c r="M215">
        <v>1178.75</v>
      </c>
      <c r="N215">
        <v>1205.5</v>
      </c>
      <c r="O215">
        <v>1208</v>
      </c>
      <c r="P215">
        <v>1182.75</v>
      </c>
      <c r="Q215">
        <v>1183.5</v>
      </c>
      <c r="R215">
        <v>1206.77</v>
      </c>
      <c r="S215">
        <v>1207.99</v>
      </c>
      <c r="T215">
        <v>1186.32</v>
      </c>
      <c r="U215">
        <v>1186.68</v>
      </c>
      <c r="V215">
        <v>0.2</v>
      </c>
      <c r="W215">
        <v>0.2</v>
      </c>
      <c r="X215">
        <v>0.2</v>
      </c>
      <c r="Y215">
        <v>0.2</v>
      </c>
      <c r="Z215" t="s">
        <v>12</v>
      </c>
      <c r="AA215" t="s">
        <v>12</v>
      </c>
      <c r="AB215" t="s">
        <v>12</v>
      </c>
      <c r="AC215" t="s">
        <v>12</v>
      </c>
      <c r="AD215">
        <v>94.734967019999999</v>
      </c>
      <c r="AE215">
        <v>94.836841590000006</v>
      </c>
      <c r="AF215">
        <v>93.089174240000006</v>
      </c>
      <c r="AG215">
        <v>93.114644850000005</v>
      </c>
      <c r="AH215" t="s">
        <v>12</v>
      </c>
      <c r="AI215" t="s">
        <v>12</v>
      </c>
    </row>
    <row r="216" spans="1:35" x14ac:dyDescent="0.25">
      <c r="A216">
        <v>1272893400</v>
      </c>
      <c r="B216">
        <v>2.4671179900000002</v>
      </c>
      <c r="C216">
        <v>2.5455457099999999</v>
      </c>
      <c r="D216">
        <v>2.4548549300000002</v>
      </c>
      <c r="E216">
        <v>2.5276231500000002</v>
      </c>
      <c r="F216">
        <v>2.4671179900000002</v>
      </c>
      <c r="G216">
        <v>2.5455457099999999</v>
      </c>
      <c r="H216">
        <v>2.4548549300000002</v>
      </c>
      <c r="I216">
        <v>2.5276231500000002</v>
      </c>
      <c r="J216">
        <v>1182.75</v>
      </c>
      <c r="K216">
        <v>1197.25</v>
      </c>
      <c r="L216">
        <v>1179.25</v>
      </c>
      <c r="M216">
        <v>1194</v>
      </c>
      <c r="N216">
        <v>1184.5</v>
      </c>
      <c r="O216">
        <v>1202</v>
      </c>
      <c r="P216">
        <v>1183.75</v>
      </c>
      <c r="Q216">
        <v>1198.5</v>
      </c>
      <c r="R216">
        <v>1188.57</v>
      </c>
      <c r="S216">
        <v>1205.1300000000001</v>
      </c>
      <c r="T216">
        <v>1188.57</v>
      </c>
      <c r="U216">
        <v>1202.26</v>
      </c>
      <c r="V216">
        <v>0.2</v>
      </c>
      <c r="W216">
        <v>0.2</v>
      </c>
      <c r="X216">
        <v>0.2</v>
      </c>
      <c r="Y216">
        <v>0.2</v>
      </c>
      <c r="Z216" t="s">
        <v>12</v>
      </c>
      <c r="AA216" t="s">
        <v>12</v>
      </c>
      <c r="AB216" t="s">
        <v>12</v>
      </c>
      <c r="AC216" t="s">
        <v>12</v>
      </c>
      <c r="AD216">
        <v>93.559400749999995</v>
      </c>
      <c r="AE216">
        <v>94.578217010000003</v>
      </c>
      <c r="AF216">
        <v>93.418332800000002</v>
      </c>
      <c r="AG216">
        <v>94.319608110000004</v>
      </c>
      <c r="AH216" t="s">
        <v>12</v>
      </c>
      <c r="AI216" t="s">
        <v>12</v>
      </c>
    </row>
    <row r="217" spans="1:35" x14ac:dyDescent="0.25">
      <c r="A217">
        <v>1272979800</v>
      </c>
      <c r="B217">
        <v>2.4397625999999999</v>
      </c>
      <c r="C217">
        <v>2.4408405599999998</v>
      </c>
      <c r="D217">
        <v>2.3106661800000001</v>
      </c>
      <c r="E217">
        <v>2.3451645999999999</v>
      </c>
      <c r="F217">
        <v>2.4397625999999999</v>
      </c>
      <c r="G217">
        <v>2.4408405599999998</v>
      </c>
      <c r="H217">
        <v>2.3106661800000001</v>
      </c>
      <c r="I217">
        <v>2.3451645999999999</v>
      </c>
      <c r="J217">
        <v>1192.5</v>
      </c>
      <c r="K217">
        <v>1194.75</v>
      </c>
      <c r="L217">
        <v>1160</v>
      </c>
      <c r="M217">
        <v>1168</v>
      </c>
      <c r="N217">
        <v>1198.25</v>
      </c>
      <c r="O217">
        <v>1199.75</v>
      </c>
      <c r="P217">
        <v>1164.25</v>
      </c>
      <c r="Q217">
        <v>1172.5</v>
      </c>
      <c r="R217">
        <v>1197.5</v>
      </c>
      <c r="S217">
        <v>1197.5</v>
      </c>
      <c r="T217">
        <v>1168.1199999999999</v>
      </c>
      <c r="U217">
        <v>1173.5999999999999</v>
      </c>
      <c r="V217">
        <v>0.21</v>
      </c>
      <c r="W217">
        <v>0.21</v>
      </c>
      <c r="X217">
        <v>0.21</v>
      </c>
      <c r="Y217">
        <v>0.21</v>
      </c>
      <c r="Z217" t="s">
        <v>12</v>
      </c>
      <c r="AA217" t="s">
        <v>12</v>
      </c>
      <c r="AB217" t="s">
        <v>12</v>
      </c>
      <c r="AC217" t="s">
        <v>12</v>
      </c>
      <c r="AD217">
        <v>93.269419900000003</v>
      </c>
      <c r="AE217">
        <v>93.285101960000006</v>
      </c>
      <c r="AF217">
        <v>91.631472070000001</v>
      </c>
      <c r="AG217">
        <v>92.101698580000004</v>
      </c>
      <c r="AH217" t="s">
        <v>12</v>
      </c>
      <c r="AI217" t="s">
        <v>12</v>
      </c>
    </row>
    <row r="218" spans="1:35" x14ac:dyDescent="0.25">
      <c r="A218">
        <v>1273066200</v>
      </c>
      <c r="B218">
        <v>2.2856015599999999</v>
      </c>
      <c r="C218">
        <v>2.3633539899999998</v>
      </c>
      <c r="D218">
        <v>2.2559544300000001</v>
      </c>
      <c r="E218">
        <v>2.3060836600000001</v>
      </c>
      <c r="F218">
        <v>2.2856015599999999</v>
      </c>
      <c r="G218">
        <v>2.3633539899999998</v>
      </c>
      <c r="H218">
        <v>2.2559544300000001</v>
      </c>
      <c r="I218">
        <v>2.3060836600000001</v>
      </c>
      <c r="J218">
        <v>1166</v>
      </c>
      <c r="K218">
        <v>1170.25</v>
      </c>
      <c r="L218">
        <v>1150.75</v>
      </c>
      <c r="M218">
        <v>1159.5</v>
      </c>
      <c r="N218">
        <v>1171.75</v>
      </c>
      <c r="O218">
        <v>1175</v>
      </c>
      <c r="P218">
        <v>1154.75</v>
      </c>
      <c r="Q218">
        <v>1164</v>
      </c>
      <c r="R218">
        <v>1169.24</v>
      </c>
      <c r="S218">
        <v>1175.94</v>
      </c>
      <c r="T218">
        <v>1158.1500000000001</v>
      </c>
      <c r="U218">
        <v>1165.8699999999999</v>
      </c>
      <c r="V218">
        <v>0.21</v>
      </c>
      <c r="W218">
        <v>0.21</v>
      </c>
      <c r="X218">
        <v>0.21</v>
      </c>
      <c r="Y218">
        <v>0.21</v>
      </c>
      <c r="Z218" t="s">
        <v>12</v>
      </c>
      <c r="AA218" t="s">
        <v>12</v>
      </c>
      <c r="AB218" t="s">
        <v>12</v>
      </c>
      <c r="AC218" t="s">
        <v>12</v>
      </c>
      <c r="AD218">
        <v>91.349336170000001</v>
      </c>
      <c r="AE218">
        <v>92.321137620000002</v>
      </c>
      <c r="AF218">
        <v>90.886946769999994</v>
      </c>
      <c r="AG218">
        <v>91.553108820000006</v>
      </c>
      <c r="AH218" t="s">
        <v>12</v>
      </c>
      <c r="AI218" t="s">
        <v>12</v>
      </c>
    </row>
    <row r="219" spans="1:35" x14ac:dyDescent="0.25">
      <c r="A219">
        <v>1273152600</v>
      </c>
      <c r="B219">
        <v>2.2761677699999998</v>
      </c>
      <c r="C219">
        <v>2.3140349100000002</v>
      </c>
      <c r="D219">
        <v>1.4479564300000001</v>
      </c>
      <c r="E219">
        <v>2.07635134</v>
      </c>
      <c r="F219">
        <v>2.2761677699999998</v>
      </c>
      <c r="G219">
        <v>2.3140349100000002</v>
      </c>
      <c r="H219">
        <v>1.4479564300000001</v>
      </c>
      <c r="I219">
        <v>2.07635134</v>
      </c>
      <c r="J219">
        <v>1159.75</v>
      </c>
      <c r="K219">
        <v>1164</v>
      </c>
      <c r="L219">
        <v>1050</v>
      </c>
      <c r="M219">
        <v>1118</v>
      </c>
      <c r="N219">
        <v>1163.75</v>
      </c>
      <c r="O219">
        <v>1168.75</v>
      </c>
      <c r="P219">
        <v>1056</v>
      </c>
      <c r="Q219">
        <v>1122.5</v>
      </c>
      <c r="R219">
        <v>1164.3800000000001</v>
      </c>
      <c r="S219">
        <v>1167.58</v>
      </c>
      <c r="T219">
        <v>1065.79</v>
      </c>
      <c r="U219">
        <v>1128.1500000000001</v>
      </c>
      <c r="V219">
        <v>0.2</v>
      </c>
      <c r="W219">
        <v>0.2</v>
      </c>
      <c r="X219">
        <v>0.2</v>
      </c>
      <c r="Y219">
        <v>0.2</v>
      </c>
      <c r="Z219" t="s">
        <v>12</v>
      </c>
      <c r="AA219" t="s">
        <v>12</v>
      </c>
      <c r="AB219" t="s">
        <v>12</v>
      </c>
      <c r="AC219" t="s">
        <v>12</v>
      </c>
      <c r="AD219">
        <v>91.114215079999994</v>
      </c>
      <c r="AE219">
        <v>91.694168939999997</v>
      </c>
      <c r="AF219">
        <v>82.289638789999998</v>
      </c>
      <c r="AG219">
        <v>88.513870330000003</v>
      </c>
      <c r="AH219" t="s">
        <v>12</v>
      </c>
      <c r="AI219" t="s">
        <v>12</v>
      </c>
    </row>
    <row r="220" spans="1:35" x14ac:dyDescent="0.25">
      <c r="A220">
        <v>1273239000</v>
      </c>
      <c r="B220">
        <v>2.0592107999999998</v>
      </c>
      <c r="C220">
        <v>2.12006622</v>
      </c>
      <c r="D220">
        <v>1.8898216000000001</v>
      </c>
      <c r="E220">
        <v>1.9848251699999999</v>
      </c>
      <c r="F220">
        <v>2.0592107999999998</v>
      </c>
      <c r="G220">
        <v>2.12006622</v>
      </c>
      <c r="H220">
        <v>1.8898216000000001</v>
      </c>
      <c r="I220">
        <v>1.9848251699999999</v>
      </c>
      <c r="J220">
        <v>1119.75</v>
      </c>
      <c r="K220">
        <v>1130.5</v>
      </c>
      <c r="L220">
        <v>1086.75</v>
      </c>
      <c r="M220">
        <v>1102.75</v>
      </c>
      <c r="N220">
        <v>1123.75</v>
      </c>
      <c r="O220">
        <v>1135.5</v>
      </c>
      <c r="P220">
        <v>1090.75</v>
      </c>
      <c r="Q220">
        <v>1107</v>
      </c>
      <c r="R220">
        <v>1127.04</v>
      </c>
      <c r="S220">
        <v>1135.1300000000001</v>
      </c>
      <c r="T220">
        <v>1094.1500000000001</v>
      </c>
      <c r="U220">
        <v>1110.8800000000001</v>
      </c>
      <c r="V220">
        <v>0.2</v>
      </c>
      <c r="W220">
        <v>0.2</v>
      </c>
      <c r="X220">
        <v>0.2</v>
      </c>
      <c r="Y220">
        <v>0.2</v>
      </c>
      <c r="Z220" t="s">
        <v>12</v>
      </c>
      <c r="AA220" t="s">
        <v>12</v>
      </c>
      <c r="AB220" t="s">
        <v>12</v>
      </c>
      <c r="AC220" t="s">
        <v>12</v>
      </c>
      <c r="AD220">
        <v>88.277189649999997</v>
      </c>
      <c r="AE220">
        <v>89.162782910000004</v>
      </c>
      <c r="AF220">
        <v>85.745803620000004</v>
      </c>
      <c r="AG220">
        <v>87.195660849999996</v>
      </c>
      <c r="AH220" t="s">
        <v>12</v>
      </c>
      <c r="AI220" t="s">
        <v>12</v>
      </c>
    </row>
    <row r="221" spans="1:35" x14ac:dyDescent="0.25">
      <c r="A221">
        <v>1273498200</v>
      </c>
      <c r="B221">
        <v>2.2261734</v>
      </c>
      <c r="C221">
        <v>2.2702385299999999</v>
      </c>
      <c r="D221">
        <v>2.1773840799999999</v>
      </c>
      <c r="E221">
        <v>2.24220978</v>
      </c>
      <c r="F221">
        <v>2.2261734</v>
      </c>
      <c r="G221">
        <v>2.2702385299999999</v>
      </c>
      <c r="H221">
        <v>2.1773840799999999</v>
      </c>
      <c r="I221">
        <v>2.24220978</v>
      </c>
      <c r="J221">
        <v>1124.25</v>
      </c>
      <c r="K221">
        <v>1157.5</v>
      </c>
      <c r="L221">
        <v>1117.75</v>
      </c>
      <c r="M221">
        <v>1152</v>
      </c>
      <c r="N221">
        <v>1125.25</v>
      </c>
      <c r="O221">
        <v>1162</v>
      </c>
      <c r="P221">
        <v>1121.5</v>
      </c>
      <c r="Q221">
        <v>1156.5</v>
      </c>
      <c r="R221">
        <v>1122.27</v>
      </c>
      <c r="S221">
        <v>1163.8499999999999</v>
      </c>
      <c r="T221">
        <v>1122.27</v>
      </c>
      <c r="U221">
        <v>1159.73</v>
      </c>
      <c r="V221">
        <v>0.2</v>
      </c>
      <c r="W221">
        <v>0.2</v>
      </c>
      <c r="X221">
        <v>0.2</v>
      </c>
      <c r="Y221">
        <v>0.2</v>
      </c>
      <c r="Z221" t="s">
        <v>12</v>
      </c>
      <c r="AA221" t="s">
        <v>12</v>
      </c>
      <c r="AB221" t="s">
        <v>12</v>
      </c>
      <c r="AC221" t="s">
        <v>12</v>
      </c>
      <c r="AD221">
        <v>90.761553030000002</v>
      </c>
      <c r="AE221">
        <v>91.419862309999999</v>
      </c>
      <c r="AF221">
        <v>90.056213270000001</v>
      </c>
      <c r="AG221">
        <v>91.035851829999999</v>
      </c>
      <c r="AH221" t="s">
        <v>12</v>
      </c>
      <c r="AI221" t="s">
        <v>12</v>
      </c>
    </row>
    <row r="222" spans="1:35" x14ac:dyDescent="0.25">
      <c r="A222">
        <v>1273584600</v>
      </c>
      <c r="B222">
        <v>2.1790092599999999</v>
      </c>
      <c r="C222">
        <v>2.3136303100000002</v>
      </c>
      <c r="D222">
        <v>2.1729451599999998</v>
      </c>
      <c r="E222">
        <v>2.2228046699999999</v>
      </c>
      <c r="F222">
        <v>2.1790092599999999</v>
      </c>
      <c r="G222">
        <v>2.3136303100000002</v>
      </c>
      <c r="H222">
        <v>2.1729451599999998</v>
      </c>
      <c r="I222">
        <v>2.2228046699999999</v>
      </c>
      <c r="J222">
        <v>1151.75</v>
      </c>
      <c r="K222">
        <v>1164.5</v>
      </c>
      <c r="L222">
        <v>1136.25</v>
      </c>
      <c r="M222">
        <v>1147.75</v>
      </c>
      <c r="N222">
        <v>1156</v>
      </c>
      <c r="O222">
        <v>1169</v>
      </c>
      <c r="P222">
        <v>1140.5</v>
      </c>
      <c r="Q222">
        <v>1152.25</v>
      </c>
      <c r="R222">
        <v>1156.3900000000001</v>
      </c>
      <c r="S222">
        <v>1170.48</v>
      </c>
      <c r="T222">
        <v>1147.71</v>
      </c>
      <c r="U222">
        <v>1155.79</v>
      </c>
      <c r="V222">
        <v>0.2</v>
      </c>
      <c r="W222">
        <v>0.2</v>
      </c>
      <c r="X222">
        <v>0.2</v>
      </c>
      <c r="Y222">
        <v>0.2</v>
      </c>
      <c r="Z222" t="s">
        <v>12</v>
      </c>
      <c r="AA222" t="s">
        <v>12</v>
      </c>
      <c r="AB222" t="s">
        <v>12</v>
      </c>
      <c r="AC222" t="s">
        <v>12</v>
      </c>
      <c r="AD222">
        <v>90.181614839999995</v>
      </c>
      <c r="AE222">
        <v>91.976304839999997</v>
      </c>
      <c r="AF222">
        <v>90.056213270000001</v>
      </c>
      <c r="AG222">
        <v>90.777227249999996</v>
      </c>
      <c r="AH222" t="s">
        <v>12</v>
      </c>
      <c r="AI222" t="s">
        <v>12</v>
      </c>
    </row>
    <row r="223" spans="1:35" x14ac:dyDescent="0.25">
      <c r="A223">
        <v>1273671000</v>
      </c>
      <c r="B223">
        <v>2.2529903</v>
      </c>
      <c r="C223">
        <v>2.3258933800000001</v>
      </c>
      <c r="D223">
        <v>2.2404575000000002</v>
      </c>
      <c r="E223">
        <v>2.3171339099999999</v>
      </c>
      <c r="F223">
        <v>2.2529903</v>
      </c>
      <c r="G223">
        <v>2.3258933800000001</v>
      </c>
      <c r="H223">
        <v>2.2404575000000002</v>
      </c>
      <c r="I223">
        <v>2.3171339099999999</v>
      </c>
      <c r="J223">
        <v>1146.75</v>
      </c>
      <c r="K223">
        <v>1166.75</v>
      </c>
      <c r="L223">
        <v>1137</v>
      </c>
      <c r="M223">
        <v>1165.25</v>
      </c>
      <c r="N223">
        <v>1151.75</v>
      </c>
      <c r="O223">
        <v>1171.25</v>
      </c>
      <c r="P223">
        <v>1141</v>
      </c>
      <c r="Q223">
        <v>1169.75</v>
      </c>
      <c r="R223">
        <v>1155.43</v>
      </c>
      <c r="S223">
        <v>1172.8699999999999</v>
      </c>
      <c r="T223">
        <v>1155.43</v>
      </c>
      <c r="U223">
        <v>1171.67</v>
      </c>
      <c r="V223">
        <v>0.2</v>
      </c>
      <c r="W223">
        <v>0.2</v>
      </c>
      <c r="X223">
        <v>0.2</v>
      </c>
      <c r="Y223">
        <v>0.2</v>
      </c>
      <c r="Z223" t="s">
        <v>12</v>
      </c>
      <c r="AA223" t="s">
        <v>12</v>
      </c>
      <c r="AB223" t="s">
        <v>12</v>
      </c>
      <c r="AC223" t="s">
        <v>12</v>
      </c>
      <c r="AD223">
        <v>91.137726400000005</v>
      </c>
      <c r="AE223">
        <v>92.180069660000001</v>
      </c>
      <c r="AF223">
        <v>90.980992069999999</v>
      </c>
      <c r="AG223">
        <v>92.046838820000005</v>
      </c>
      <c r="AH223" t="s">
        <v>12</v>
      </c>
      <c r="AI223" t="s">
        <v>12</v>
      </c>
    </row>
    <row r="224" spans="1:35" x14ac:dyDescent="0.25">
      <c r="A224">
        <v>1273757400</v>
      </c>
      <c r="B224">
        <v>2.3028498000000002</v>
      </c>
      <c r="C224">
        <v>2.33128315</v>
      </c>
      <c r="D224">
        <v>2.2253651699999999</v>
      </c>
      <c r="E224">
        <v>2.2308898099999999</v>
      </c>
      <c r="F224">
        <v>2.3028498000000002</v>
      </c>
      <c r="G224">
        <v>2.33128315</v>
      </c>
      <c r="H224">
        <v>2.2253651699999999</v>
      </c>
      <c r="I224">
        <v>2.2308898099999999</v>
      </c>
      <c r="J224">
        <v>1165</v>
      </c>
      <c r="K224">
        <v>1170</v>
      </c>
      <c r="L224">
        <v>1149.75</v>
      </c>
      <c r="M224">
        <v>1152.5</v>
      </c>
      <c r="N224">
        <v>1169</v>
      </c>
      <c r="O224">
        <v>1174.75</v>
      </c>
      <c r="P224">
        <v>1153.75</v>
      </c>
      <c r="Q224">
        <v>1156.75</v>
      </c>
      <c r="R224">
        <v>1170.04</v>
      </c>
      <c r="S224">
        <v>1173.57</v>
      </c>
      <c r="T224">
        <v>1156.1400000000001</v>
      </c>
      <c r="U224">
        <v>1157.43</v>
      </c>
      <c r="V224">
        <v>0.2</v>
      </c>
      <c r="W224">
        <v>0.2</v>
      </c>
      <c r="X224">
        <v>0.2</v>
      </c>
      <c r="Y224">
        <v>0.2</v>
      </c>
      <c r="Z224" t="s">
        <v>12</v>
      </c>
      <c r="AA224" t="s">
        <v>12</v>
      </c>
      <c r="AB224" t="s">
        <v>12</v>
      </c>
      <c r="AC224" t="s">
        <v>12</v>
      </c>
      <c r="AD224">
        <v>91.796051349999999</v>
      </c>
      <c r="AE224">
        <v>92.227084480000002</v>
      </c>
      <c r="AF224">
        <v>90.824249899999998</v>
      </c>
      <c r="AG224">
        <v>90.902628820000004</v>
      </c>
      <c r="AH224" t="s">
        <v>12</v>
      </c>
      <c r="AI224" t="s">
        <v>12</v>
      </c>
    </row>
    <row r="225" spans="1:35" x14ac:dyDescent="0.25">
      <c r="A225">
        <v>1273843800</v>
      </c>
      <c r="B225">
        <v>2.1825128500000002</v>
      </c>
      <c r="C225">
        <v>2.1924841700000002</v>
      </c>
      <c r="D225">
        <v>2.0503164699999998</v>
      </c>
      <c r="E225">
        <v>2.1104179900000002</v>
      </c>
      <c r="F225">
        <v>2.1825128500000002</v>
      </c>
      <c r="G225">
        <v>2.1924841700000002</v>
      </c>
      <c r="H225">
        <v>2.0503164699999998</v>
      </c>
      <c r="I225">
        <v>2.1104179900000002</v>
      </c>
      <c r="J225">
        <v>1151.75</v>
      </c>
      <c r="K225">
        <v>1154.75</v>
      </c>
      <c r="L225">
        <v>1119.5</v>
      </c>
      <c r="M225">
        <v>1131</v>
      </c>
      <c r="N225">
        <v>1155.5</v>
      </c>
      <c r="O225">
        <v>1159.5</v>
      </c>
      <c r="P225">
        <v>1123.75</v>
      </c>
      <c r="Q225">
        <v>1135.25</v>
      </c>
      <c r="R225">
        <v>1157.18</v>
      </c>
      <c r="S225">
        <v>1157.19</v>
      </c>
      <c r="T225">
        <v>1126.1400000000001</v>
      </c>
      <c r="U225">
        <v>1135.68</v>
      </c>
      <c r="V225">
        <v>0.2</v>
      </c>
      <c r="W225">
        <v>0.2</v>
      </c>
      <c r="X225">
        <v>0.2</v>
      </c>
      <c r="Y225">
        <v>0.2</v>
      </c>
      <c r="Z225" t="s">
        <v>12</v>
      </c>
      <c r="AA225" t="s">
        <v>12</v>
      </c>
      <c r="AB225" t="s">
        <v>12</v>
      </c>
      <c r="AC225" t="s">
        <v>12</v>
      </c>
      <c r="AD225">
        <v>90.220792549999999</v>
      </c>
      <c r="AE225">
        <v>90.385371829999997</v>
      </c>
      <c r="AF225">
        <v>88.457443150000003</v>
      </c>
      <c r="AG225">
        <v>89.256828209999995</v>
      </c>
      <c r="AH225" t="s">
        <v>12</v>
      </c>
      <c r="AI225" t="s">
        <v>12</v>
      </c>
    </row>
    <row r="226" spans="1:35" x14ac:dyDescent="0.25">
      <c r="A226">
        <v>1274103000</v>
      </c>
      <c r="B226">
        <v>2.1279359599999998</v>
      </c>
      <c r="C226">
        <v>2.1443769499999998</v>
      </c>
      <c r="D226">
        <v>1.9921020899999999</v>
      </c>
      <c r="E226">
        <v>2.1127087699999998</v>
      </c>
      <c r="F226">
        <v>2.1279359599999998</v>
      </c>
      <c r="G226">
        <v>2.1443769499999998</v>
      </c>
      <c r="H226">
        <v>1.9921020899999999</v>
      </c>
      <c r="I226">
        <v>2.1127087699999998</v>
      </c>
      <c r="J226">
        <v>1128</v>
      </c>
      <c r="K226">
        <v>1135.75</v>
      </c>
      <c r="L226">
        <v>1108.75</v>
      </c>
      <c r="M226">
        <v>1130.25</v>
      </c>
      <c r="N226">
        <v>1133.75</v>
      </c>
      <c r="O226">
        <v>1140.25</v>
      </c>
      <c r="P226">
        <v>1112.75</v>
      </c>
      <c r="Q226">
        <v>1134.5</v>
      </c>
      <c r="R226">
        <v>1136.52</v>
      </c>
      <c r="S226">
        <v>1141.8800000000001</v>
      </c>
      <c r="T226">
        <v>1114.96</v>
      </c>
      <c r="U226">
        <v>1136.94</v>
      </c>
      <c r="V226">
        <v>0.21</v>
      </c>
      <c r="W226">
        <v>0.21</v>
      </c>
      <c r="X226">
        <v>0.21</v>
      </c>
      <c r="Y226">
        <v>0.21</v>
      </c>
      <c r="Z226" t="s">
        <v>12</v>
      </c>
      <c r="AA226" t="s">
        <v>12</v>
      </c>
      <c r="AB226" t="s">
        <v>12</v>
      </c>
      <c r="AC226" t="s">
        <v>12</v>
      </c>
      <c r="AD226">
        <v>89.499778570000004</v>
      </c>
      <c r="AE226">
        <v>89.750566039999995</v>
      </c>
      <c r="AF226">
        <v>87.595361220000001</v>
      </c>
      <c r="AG226">
        <v>89.303850859999997</v>
      </c>
      <c r="AH226" t="s">
        <v>12</v>
      </c>
      <c r="AI226" t="s">
        <v>12</v>
      </c>
    </row>
    <row r="227" spans="1:35" x14ac:dyDescent="0.25">
      <c r="A227">
        <v>1274189400</v>
      </c>
      <c r="B227">
        <v>2.1640508299999999</v>
      </c>
      <c r="C227">
        <v>2.1834549700000001</v>
      </c>
      <c r="D227">
        <v>2.00476878</v>
      </c>
      <c r="E227">
        <v>2.02848571</v>
      </c>
      <c r="F227">
        <v>2.1640508299999999</v>
      </c>
      <c r="G227">
        <v>2.1834549700000001</v>
      </c>
      <c r="H227">
        <v>2.00476878</v>
      </c>
      <c r="I227">
        <v>2.02848571</v>
      </c>
      <c r="J227">
        <v>1130.75</v>
      </c>
      <c r="K227">
        <v>1142.75</v>
      </c>
      <c r="L227">
        <v>1111.5</v>
      </c>
      <c r="M227">
        <v>1114.5</v>
      </c>
      <c r="N227">
        <v>1135.5</v>
      </c>
      <c r="O227">
        <v>1147.5</v>
      </c>
      <c r="P227">
        <v>1115.25</v>
      </c>
      <c r="Q227">
        <v>1118.75</v>
      </c>
      <c r="R227">
        <v>1138.78</v>
      </c>
      <c r="S227">
        <v>1148.6600000000001</v>
      </c>
      <c r="T227">
        <v>1117.2</v>
      </c>
      <c r="U227">
        <v>1120.8</v>
      </c>
      <c r="V227">
        <v>0.21</v>
      </c>
      <c r="W227">
        <v>0.21</v>
      </c>
      <c r="X227">
        <v>0.21</v>
      </c>
      <c r="Y227">
        <v>0.21</v>
      </c>
      <c r="Z227" t="s">
        <v>12</v>
      </c>
      <c r="AA227" t="s">
        <v>12</v>
      </c>
      <c r="AB227" t="s">
        <v>12</v>
      </c>
      <c r="AC227" t="s">
        <v>12</v>
      </c>
      <c r="AD227">
        <v>90.032701950000003</v>
      </c>
      <c r="AE227">
        <v>90.299163629999995</v>
      </c>
      <c r="AF227">
        <v>87.799126040000004</v>
      </c>
      <c r="AG227">
        <v>88.089091210000007</v>
      </c>
      <c r="AH227" t="s">
        <v>12</v>
      </c>
      <c r="AI227" t="s">
        <v>12</v>
      </c>
    </row>
    <row r="228" spans="1:35" x14ac:dyDescent="0.25">
      <c r="A228">
        <v>1274275800</v>
      </c>
      <c r="B228">
        <v>1.9918323600000001</v>
      </c>
      <c r="C228">
        <v>2.0465431399999998</v>
      </c>
      <c r="D228">
        <v>1.9163687700000001</v>
      </c>
      <c r="E228">
        <v>1.99237182</v>
      </c>
      <c r="F228">
        <v>1.9918323600000001</v>
      </c>
      <c r="G228">
        <v>2.0465431399999998</v>
      </c>
      <c r="H228">
        <v>1.9163687700000001</v>
      </c>
      <c r="I228">
        <v>1.99237182</v>
      </c>
      <c r="J228">
        <v>1112.5</v>
      </c>
      <c r="K228">
        <v>1118.5</v>
      </c>
      <c r="L228">
        <v>1094.75</v>
      </c>
      <c r="M228">
        <v>1105.5</v>
      </c>
      <c r="N228">
        <v>1118</v>
      </c>
      <c r="O228">
        <v>1122.75</v>
      </c>
      <c r="P228">
        <v>1098.75</v>
      </c>
      <c r="Q228">
        <v>1110</v>
      </c>
      <c r="R228">
        <v>1119.57</v>
      </c>
      <c r="S228">
        <v>1124.27</v>
      </c>
      <c r="T228">
        <v>1100.6600000000001</v>
      </c>
      <c r="U228">
        <v>1115.05</v>
      </c>
      <c r="V228">
        <v>0.2</v>
      </c>
      <c r="W228">
        <v>0.2</v>
      </c>
      <c r="X228">
        <v>0.2</v>
      </c>
      <c r="Y228">
        <v>0.2</v>
      </c>
      <c r="Z228" t="s">
        <v>12</v>
      </c>
      <c r="AA228" t="s">
        <v>12</v>
      </c>
      <c r="AB228" t="s">
        <v>12</v>
      </c>
      <c r="AC228" t="s">
        <v>12</v>
      </c>
      <c r="AD228">
        <v>87.595361220000001</v>
      </c>
      <c r="AE228">
        <v>88.379072059999999</v>
      </c>
      <c r="AF228">
        <v>86.490328919999996</v>
      </c>
      <c r="AG228">
        <v>87.587516269999995</v>
      </c>
      <c r="AH228" t="s">
        <v>12</v>
      </c>
      <c r="AI228" t="s">
        <v>12</v>
      </c>
    </row>
    <row r="229" spans="1:35" x14ac:dyDescent="0.25">
      <c r="A229">
        <v>1274362200</v>
      </c>
      <c r="B229">
        <v>1.8646221199999999</v>
      </c>
      <c r="C229">
        <v>1.8898216000000001</v>
      </c>
      <c r="D229">
        <v>1.7624774599999999</v>
      </c>
      <c r="E229">
        <v>1.76395905</v>
      </c>
      <c r="F229">
        <v>1.8646221199999999</v>
      </c>
      <c r="G229">
        <v>1.8898216000000001</v>
      </c>
      <c r="H229">
        <v>1.7624774599999999</v>
      </c>
      <c r="I229">
        <v>1.76395905</v>
      </c>
      <c r="J229">
        <v>1109</v>
      </c>
      <c r="K229">
        <v>1112.5</v>
      </c>
      <c r="L229">
        <v>1063.5</v>
      </c>
      <c r="M229">
        <v>1065.75</v>
      </c>
      <c r="N229">
        <v>1110</v>
      </c>
      <c r="O229">
        <v>1116.5</v>
      </c>
      <c r="P229">
        <v>1067.25</v>
      </c>
      <c r="Q229">
        <v>1070</v>
      </c>
      <c r="R229">
        <v>1107.3399999999999</v>
      </c>
      <c r="S229">
        <v>1107.3399999999999</v>
      </c>
      <c r="T229">
        <v>1071.58</v>
      </c>
      <c r="U229">
        <v>1071.5899999999999</v>
      </c>
      <c r="V229">
        <v>0.2</v>
      </c>
      <c r="W229">
        <v>0.2</v>
      </c>
      <c r="X229">
        <v>0.2</v>
      </c>
      <c r="Y229">
        <v>0.2</v>
      </c>
      <c r="Z229" t="s">
        <v>12</v>
      </c>
      <c r="AA229" t="s">
        <v>12</v>
      </c>
      <c r="AB229" t="s">
        <v>12</v>
      </c>
      <c r="AC229" t="s">
        <v>12</v>
      </c>
      <c r="AD229">
        <v>85.722292300000007</v>
      </c>
      <c r="AE229">
        <v>86.121984830000002</v>
      </c>
      <c r="AF229">
        <v>84.225404580000003</v>
      </c>
      <c r="AG229">
        <v>84.280256499999993</v>
      </c>
      <c r="AH229" t="s">
        <v>12</v>
      </c>
      <c r="AI229" t="s">
        <v>12</v>
      </c>
    </row>
    <row r="230" spans="1:35" x14ac:dyDescent="0.25">
      <c r="A230">
        <v>1274448600</v>
      </c>
      <c r="B230">
        <v>1.68431851</v>
      </c>
      <c r="C230">
        <v>1.85586362</v>
      </c>
      <c r="D230">
        <v>1.6723251699999999</v>
      </c>
      <c r="E230">
        <v>1.82810363</v>
      </c>
      <c r="F230">
        <v>1.68431851</v>
      </c>
      <c r="G230">
        <v>1.85586362</v>
      </c>
      <c r="H230">
        <v>1.6723251699999999</v>
      </c>
      <c r="I230">
        <v>1.82810363</v>
      </c>
      <c r="J230">
        <v>1063.25</v>
      </c>
      <c r="K230">
        <v>1084.25</v>
      </c>
      <c r="L230">
        <v>1047.5</v>
      </c>
      <c r="M230">
        <v>1080.5</v>
      </c>
      <c r="N230">
        <v>1069.25</v>
      </c>
      <c r="O230">
        <v>1088.75</v>
      </c>
      <c r="P230">
        <v>1051.25</v>
      </c>
      <c r="Q230">
        <v>1084.5</v>
      </c>
      <c r="R230">
        <v>1067.26</v>
      </c>
      <c r="S230">
        <v>1090.1600000000001</v>
      </c>
      <c r="T230">
        <v>1055.9000000000001</v>
      </c>
      <c r="U230">
        <v>1087.69</v>
      </c>
      <c r="V230">
        <v>0.2</v>
      </c>
      <c r="W230">
        <v>0.2</v>
      </c>
      <c r="X230">
        <v>0.2</v>
      </c>
      <c r="Y230">
        <v>0.2</v>
      </c>
      <c r="Z230" t="s">
        <v>12</v>
      </c>
      <c r="AA230" t="s">
        <v>12</v>
      </c>
      <c r="AB230" t="s">
        <v>12</v>
      </c>
      <c r="AC230" t="s">
        <v>12</v>
      </c>
      <c r="AD230">
        <v>83.002815659999996</v>
      </c>
      <c r="AE230">
        <v>85.722292300000007</v>
      </c>
      <c r="AF230">
        <v>82.572722990000003</v>
      </c>
      <c r="AG230">
        <v>85.514616759999996</v>
      </c>
      <c r="AH230" t="s">
        <v>12</v>
      </c>
      <c r="AI230" t="s">
        <v>12</v>
      </c>
    </row>
    <row r="231" spans="1:35" x14ac:dyDescent="0.25">
      <c r="A231">
        <v>1274707800</v>
      </c>
      <c r="B231">
        <v>1.80991133</v>
      </c>
      <c r="C231">
        <v>1.85586362</v>
      </c>
      <c r="D231">
        <v>1.7663856600000001</v>
      </c>
      <c r="E231">
        <v>1.7715057000000001</v>
      </c>
      <c r="F231">
        <v>1.80991133</v>
      </c>
      <c r="G231">
        <v>1.85586362</v>
      </c>
      <c r="H231">
        <v>1.7663856600000001</v>
      </c>
      <c r="I231">
        <v>1.7715057000000001</v>
      </c>
      <c r="J231">
        <v>1080.25</v>
      </c>
      <c r="K231">
        <v>1084.5</v>
      </c>
      <c r="L231">
        <v>1066</v>
      </c>
      <c r="M231">
        <v>1066.75</v>
      </c>
      <c r="N231">
        <v>1085.5</v>
      </c>
      <c r="O231">
        <v>1088.75</v>
      </c>
      <c r="P231">
        <v>1070</v>
      </c>
      <c r="Q231">
        <v>1071</v>
      </c>
      <c r="R231">
        <v>1084.78</v>
      </c>
      <c r="S231">
        <v>1089.95</v>
      </c>
      <c r="T231">
        <v>1072.7</v>
      </c>
      <c r="U231">
        <v>1073.6500000000001</v>
      </c>
      <c r="V231">
        <v>0.21</v>
      </c>
      <c r="W231">
        <v>0.21</v>
      </c>
      <c r="X231">
        <v>0.21</v>
      </c>
      <c r="Y231">
        <v>0.21</v>
      </c>
      <c r="Z231" t="s">
        <v>12</v>
      </c>
      <c r="AA231" t="s">
        <v>12</v>
      </c>
      <c r="AB231" t="s">
        <v>12</v>
      </c>
      <c r="AC231" t="s">
        <v>12</v>
      </c>
      <c r="AD231">
        <v>85.04830097</v>
      </c>
      <c r="AE231">
        <v>85.730129399999996</v>
      </c>
      <c r="AF231">
        <v>84.335124100000002</v>
      </c>
      <c r="AG231">
        <v>84.413503019999993</v>
      </c>
      <c r="AH231" t="s">
        <v>12</v>
      </c>
      <c r="AI231" t="s">
        <v>12</v>
      </c>
    </row>
    <row r="232" spans="1:35" x14ac:dyDescent="0.25">
      <c r="A232">
        <v>1274794200</v>
      </c>
      <c r="B232">
        <v>1.64213955</v>
      </c>
      <c r="C232">
        <v>1.77837899</v>
      </c>
      <c r="D232">
        <v>1.60723847</v>
      </c>
      <c r="E232">
        <v>1.7774349300000001</v>
      </c>
      <c r="F232">
        <v>1.64213955</v>
      </c>
      <c r="G232">
        <v>1.77837899</v>
      </c>
      <c r="H232">
        <v>1.60723847</v>
      </c>
      <c r="I232">
        <v>1.7774349300000001</v>
      </c>
      <c r="J232">
        <v>1064</v>
      </c>
      <c r="K232">
        <v>1070.25</v>
      </c>
      <c r="L232">
        <v>1032.75</v>
      </c>
      <c r="M232">
        <v>1069</v>
      </c>
      <c r="N232">
        <v>1069.5</v>
      </c>
      <c r="O232">
        <v>1074.75</v>
      </c>
      <c r="P232">
        <v>1036.75</v>
      </c>
      <c r="Q232">
        <v>1073</v>
      </c>
      <c r="R232">
        <v>1067.42</v>
      </c>
      <c r="S232">
        <v>1074.75</v>
      </c>
      <c r="T232">
        <v>1040.78</v>
      </c>
      <c r="U232">
        <v>1074.03</v>
      </c>
      <c r="V232">
        <v>0.21</v>
      </c>
      <c r="W232">
        <v>0.21</v>
      </c>
      <c r="X232">
        <v>0.21</v>
      </c>
      <c r="Y232">
        <v>0.21</v>
      </c>
      <c r="Z232" t="s">
        <v>12</v>
      </c>
      <c r="AA232" t="s">
        <v>12</v>
      </c>
      <c r="AB232" t="s">
        <v>12</v>
      </c>
      <c r="AC232" t="s">
        <v>12</v>
      </c>
      <c r="AD232">
        <v>82.375846980000006</v>
      </c>
      <c r="AE232">
        <v>84.538888920000005</v>
      </c>
      <c r="AF232">
        <v>81.803738069999994</v>
      </c>
      <c r="AG232">
        <v>84.498128120000004</v>
      </c>
      <c r="AH232" t="s">
        <v>12</v>
      </c>
      <c r="AI232" t="s">
        <v>12</v>
      </c>
    </row>
    <row r="233" spans="1:35" x14ac:dyDescent="0.25">
      <c r="A233">
        <v>1274880600</v>
      </c>
      <c r="B233">
        <v>1.81031593</v>
      </c>
      <c r="C233">
        <v>1.8581543899999999</v>
      </c>
      <c r="D233">
        <v>1.7282487799999999</v>
      </c>
      <c r="E233">
        <v>1.74064671</v>
      </c>
      <c r="F233">
        <v>1.81031593</v>
      </c>
      <c r="G233">
        <v>1.8581543899999999</v>
      </c>
      <c r="H233">
        <v>1.7282487799999999</v>
      </c>
      <c r="I233">
        <v>1.74064671</v>
      </c>
      <c r="J233">
        <v>1070.75</v>
      </c>
      <c r="K233">
        <v>1086.25</v>
      </c>
      <c r="L233">
        <v>1056.75</v>
      </c>
      <c r="M233">
        <v>1057</v>
      </c>
      <c r="N233">
        <v>1072.5</v>
      </c>
      <c r="O233">
        <v>1089.5</v>
      </c>
      <c r="P233">
        <v>1060.5</v>
      </c>
      <c r="Q233">
        <v>1061.25</v>
      </c>
      <c r="R233">
        <v>1075.51</v>
      </c>
      <c r="S233">
        <v>1090.75</v>
      </c>
      <c r="T233">
        <v>1065.5899999999999</v>
      </c>
      <c r="U233">
        <v>1067.95</v>
      </c>
      <c r="V233">
        <v>0.2</v>
      </c>
      <c r="W233">
        <v>0.2</v>
      </c>
      <c r="X233">
        <v>0.2</v>
      </c>
      <c r="Y233">
        <v>0.2</v>
      </c>
      <c r="Z233" t="s">
        <v>12</v>
      </c>
      <c r="AA233" t="s">
        <v>12</v>
      </c>
      <c r="AB233" t="s">
        <v>12</v>
      </c>
      <c r="AC233" t="s">
        <v>12</v>
      </c>
      <c r="AD233">
        <v>85.016952529999998</v>
      </c>
      <c r="AE233">
        <v>85.792826270000006</v>
      </c>
      <c r="AF233">
        <v>83.73951169</v>
      </c>
      <c r="AG233">
        <v>83.990291330000005</v>
      </c>
      <c r="AH233" t="s">
        <v>12</v>
      </c>
      <c r="AI233" t="s">
        <v>12</v>
      </c>
    </row>
    <row r="234" spans="1:35" x14ac:dyDescent="0.25">
      <c r="A234">
        <v>1274967000</v>
      </c>
      <c r="B234">
        <v>1.8445436399999999</v>
      </c>
      <c r="C234">
        <v>1.9210851799999999</v>
      </c>
      <c r="D234">
        <v>1.82271289</v>
      </c>
      <c r="E234">
        <v>1.9190641399999999</v>
      </c>
      <c r="F234">
        <v>1.8445436399999999</v>
      </c>
      <c r="G234">
        <v>1.9210851799999999</v>
      </c>
      <c r="H234">
        <v>1.82271289</v>
      </c>
      <c r="I234">
        <v>1.9190641399999999</v>
      </c>
      <c r="J234">
        <v>1056</v>
      </c>
      <c r="K234">
        <v>1098.5</v>
      </c>
      <c r="L234">
        <v>1045</v>
      </c>
      <c r="M234">
        <v>1096.75</v>
      </c>
      <c r="N234">
        <v>1060</v>
      </c>
      <c r="O234">
        <v>1103</v>
      </c>
      <c r="P234">
        <v>1055.5</v>
      </c>
      <c r="Q234">
        <v>1101</v>
      </c>
      <c r="R234">
        <v>1074.27</v>
      </c>
      <c r="S234">
        <v>1103.52</v>
      </c>
      <c r="T234">
        <v>1074.27</v>
      </c>
      <c r="U234">
        <v>1103.06</v>
      </c>
      <c r="V234">
        <v>0.2</v>
      </c>
      <c r="W234">
        <v>0.2</v>
      </c>
      <c r="X234">
        <v>0.2</v>
      </c>
      <c r="Y234">
        <v>0.2</v>
      </c>
      <c r="Z234" t="s">
        <v>12</v>
      </c>
      <c r="AA234" t="s">
        <v>12</v>
      </c>
      <c r="AB234" t="s">
        <v>12</v>
      </c>
      <c r="AC234" t="s">
        <v>12</v>
      </c>
      <c r="AD234">
        <v>85.573387240000002</v>
      </c>
      <c r="AE234">
        <v>86.8351617</v>
      </c>
      <c r="AF234">
        <v>85.252151999999995</v>
      </c>
      <c r="AG234">
        <v>86.803805429999997</v>
      </c>
      <c r="AH234" t="s">
        <v>12</v>
      </c>
      <c r="AI234" t="s">
        <v>12</v>
      </c>
    </row>
    <row r="235" spans="1:35" x14ac:dyDescent="0.25">
      <c r="A235">
        <v>1275053400</v>
      </c>
      <c r="B235">
        <v>1.9116523599999999</v>
      </c>
      <c r="C235">
        <v>1.9146174600000001</v>
      </c>
      <c r="D235">
        <v>1.8205569800000001</v>
      </c>
      <c r="E235">
        <v>1.8431959600000001</v>
      </c>
      <c r="F235">
        <v>1.9116523599999999</v>
      </c>
      <c r="G235">
        <v>1.9146174600000001</v>
      </c>
      <c r="H235">
        <v>1.8205569800000001</v>
      </c>
      <c r="I235">
        <v>1.8431959600000001</v>
      </c>
      <c r="J235">
        <v>1095.5</v>
      </c>
      <c r="K235">
        <v>1102.75</v>
      </c>
      <c r="L235">
        <v>1079.25</v>
      </c>
      <c r="M235">
        <v>1084.25</v>
      </c>
      <c r="N235">
        <v>1100.25</v>
      </c>
      <c r="O235">
        <v>1106.75</v>
      </c>
      <c r="P235">
        <v>1083.25</v>
      </c>
      <c r="Q235">
        <v>1088.5</v>
      </c>
      <c r="R235">
        <v>1102.5899999999999</v>
      </c>
      <c r="S235">
        <v>1102.5899999999999</v>
      </c>
      <c r="T235">
        <v>1084.78</v>
      </c>
      <c r="U235">
        <v>1089.4100000000001</v>
      </c>
      <c r="V235">
        <v>0.19</v>
      </c>
      <c r="W235">
        <v>0.19</v>
      </c>
      <c r="X235">
        <v>0.19</v>
      </c>
      <c r="Y235">
        <v>0.19</v>
      </c>
      <c r="Z235" t="s">
        <v>12</v>
      </c>
      <c r="AA235" t="s">
        <v>12</v>
      </c>
      <c r="AB235" t="s">
        <v>12</v>
      </c>
      <c r="AC235" t="s">
        <v>12</v>
      </c>
      <c r="AD235">
        <v>86.709767959999994</v>
      </c>
      <c r="AE235">
        <v>86.775599670000005</v>
      </c>
      <c r="AF235">
        <v>85.306933380000004</v>
      </c>
      <c r="AG235">
        <v>85.713671480000002</v>
      </c>
      <c r="AH235" t="s">
        <v>12</v>
      </c>
      <c r="AI235" t="s">
        <v>12</v>
      </c>
    </row>
    <row r="236" spans="1:35" x14ac:dyDescent="0.25">
      <c r="A236">
        <v>1275399000</v>
      </c>
      <c r="B236">
        <v>1.79279699</v>
      </c>
      <c r="C236">
        <v>1.8756995299999999</v>
      </c>
      <c r="D236">
        <v>1.7459559499999999</v>
      </c>
      <c r="E236">
        <v>1.75439232</v>
      </c>
      <c r="F236">
        <v>1.79279699</v>
      </c>
      <c r="G236">
        <v>1.8756995299999999</v>
      </c>
      <c r="H236">
        <v>1.7459559499999999</v>
      </c>
      <c r="I236">
        <v>1.75439232</v>
      </c>
      <c r="J236">
        <v>1088</v>
      </c>
      <c r="K236">
        <v>1091.5</v>
      </c>
      <c r="L236">
        <v>1064.25</v>
      </c>
      <c r="M236">
        <v>1065.25</v>
      </c>
      <c r="N236">
        <v>1088.5</v>
      </c>
      <c r="O236">
        <v>1096</v>
      </c>
      <c r="P236">
        <v>1068.5</v>
      </c>
      <c r="Q236">
        <v>1069.5</v>
      </c>
      <c r="R236">
        <v>1087.3</v>
      </c>
      <c r="S236">
        <v>1094.77</v>
      </c>
      <c r="T236">
        <v>1069.8900000000001</v>
      </c>
      <c r="U236">
        <v>1070.71</v>
      </c>
      <c r="V236">
        <v>0.2</v>
      </c>
      <c r="W236">
        <v>0.2</v>
      </c>
      <c r="X236">
        <v>0.2</v>
      </c>
      <c r="Y236">
        <v>0.2</v>
      </c>
      <c r="Z236" t="s">
        <v>12</v>
      </c>
      <c r="AA236" t="s">
        <v>12</v>
      </c>
      <c r="AB236" t="s">
        <v>12</v>
      </c>
      <c r="AC236" t="s">
        <v>12</v>
      </c>
      <c r="AD236">
        <v>84.915077960000005</v>
      </c>
      <c r="AE236">
        <v>86.169007480000005</v>
      </c>
      <c r="AF236">
        <v>84.147033500000006</v>
      </c>
      <c r="AG236">
        <v>84.272427230000005</v>
      </c>
      <c r="AH236" t="s">
        <v>12</v>
      </c>
      <c r="AI236" t="s">
        <v>12</v>
      </c>
    </row>
    <row r="237" spans="1:35" x14ac:dyDescent="0.25">
      <c r="A237">
        <v>1275485400</v>
      </c>
      <c r="B237">
        <v>1.7816128499999999</v>
      </c>
      <c r="C237">
        <v>1.89076566</v>
      </c>
      <c r="D237">
        <v>1.7580307799999999</v>
      </c>
      <c r="E237">
        <v>1.88860878</v>
      </c>
      <c r="F237">
        <v>1.7816128499999999</v>
      </c>
      <c r="G237">
        <v>1.89076566</v>
      </c>
      <c r="H237">
        <v>1.7580307799999999</v>
      </c>
      <c r="I237">
        <v>1.88860878</v>
      </c>
      <c r="J237">
        <v>1064</v>
      </c>
      <c r="K237">
        <v>1094</v>
      </c>
      <c r="L237">
        <v>1062.5</v>
      </c>
      <c r="M237">
        <v>1092.5</v>
      </c>
      <c r="N237">
        <v>1069.25</v>
      </c>
      <c r="O237">
        <v>1098.25</v>
      </c>
      <c r="P237">
        <v>1067.25</v>
      </c>
      <c r="Q237">
        <v>1096.75</v>
      </c>
      <c r="R237">
        <v>1073.01</v>
      </c>
      <c r="S237">
        <v>1098.56</v>
      </c>
      <c r="T237">
        <v>1072.03</v>
      </c>
      <c r="U237">
        <v>1098.3800000000001</v>
      </c>
      <c r="V237">
        <v>0.2</v>
      </c>
      <c r="W237">
        <v>0.2</v>
      </c>
      <c r="X237">
        <v>0.2</v>
      </c>
      <c r="Y237">
        <v>0.2</v>
      </c>
      <c r="Z237" t="s">
        <v>12</v>
      </c>
      <c r="AA237" t="s">
        <v>12</v>
      </c>
      <c r="AB237" t="s">
        <v>12</v>
      </c>
      <c r="AC237" t="s">
        <v>12</v>
      </c>
      <c r="AD237">
        <v>84.703468200000003</v>
      </c>
      <c r="AE237">
        <v>86.474654709999996</v>
      </c>
      <c r="AF237">
        <v>84.25603984</v>
      </c>
      <c r="AG237">
        <v>86.466817599999999</v>
      </c>
      <c r="AH237" t="s">
        <v>12</v>
      </c>
      <c r="AI237" t="s">
        <v>12</v>
      </c>
    </row>
    <row r="238" spans="1:35" x14ac:dyDescent="0.25">
      <c r="A238">
        <v>1275571800</v>
      </c>
      <c r="B238">
        <v>1.9092267199999999</v>
      </c>
      <c r="C238">
        <v>1.9275538800000001</v>
      </c>
      <c r="D238">
        <v>1.8527665600000001</v>
      </c>
      <c r="E238">
        <v>1.90814876</v>
      </c>
      <c r="F238">
        <v>1.9092267199999999</v>
      </c>
      <c r="G238">
        <v>1.9275538800000001</v>
      </c>
      <c r="H238">
        <v>1.8527665600000001</v>
      </c>
      <c r="I238">
        <v>1.90814876</v>
      </c>
      <c r="J238">
        <v>1093.75</v>
      </c>
      <c r="K238">
        <v>1100.75</v>
      </c>
      <c r="L238">
        <v>1086.75</v>
      </c>
      <c r="M238">
        <v>1099.25</v>
      </c>
      <c r="N238">
        <v>1097</v>
      </c>
      <c r="O238">
        <v>1105.25</v>
      </c>
      <c r="P238">
        <v>1090.75</v>
      </c>
      <c r="Q238">
        <v>1103.5</v>
      </c>
      <c r="R238">
        <v>1098.82</v>
      </c>
      <c r="S238">
        <v>1105.67</v>
      </c>
      <c r="T238">
        <v>1091.81</v>
      </c>
      <c r="U238">
        <v>1102.83</v>
      </c>
      <c r="V238">
        <v>0.19</v>
      </c>
      <c r="W238">
        <v>0.19</v>
      </c>
      <c r="X238">
        <v>0.19</v>
      </c>
      <c r="Y238">
        <v>0.19</v>
      </c>
      <c r="Z238" t="s">
        <v>12</v>
      </c>
      <c r="AA238" t="s">
        <v>12</v>
      </c>
      <c r="AB238" t="s">
        <v>12</v>
      </c>
      <c r="AC238" t="s">
        <v>12</v>
      </c>
      <c r="AD238">
        <v>86.717597229999996</v>
      </c>
      <c r="AE238">
        <v>87.038926520000004</v>
      </c>
      <c r="AF238">
        <v>85.87903446</v>
      </c>
      <c r="AG238">
        <v>86.764635560000002</v>
      </c>
      <c r="AH238" t="s">
        <v>12</v>
      </c>
      <c r="AI238" t="s">
        <v>12</v>
      </c>
    </row>
    <row r="239" spans="1:35" x14ac:dyDescent="0.25">
      <c r="A239">
        <v>1275658200</v>
      </c>
      <c r="B239">
        <v>1.8027692799999999</v>
      </c>
      <c r="C239">
        <v>1.8378352899999999</v>
      </c>
      <c r="D239">
        <v>1.69024774</v>
      </c>
      <c r="E239">
        <v>1.71639031</v>
      </c>
      <c r="F239">
        <v>1.8027692799999999</v>
      </c>
      <c r="G239">
        <v>1.8378352899999999</v>
      </c>
      <c r="H239">
        <v>1.69024774</v>
      </c>
      <c r="I239">
        <v>1.71639031</v>
      </c>
      <c r="J239">
        <v>1099.25</v>
      </c>
      <c r="K239">
        <v>1103</v>
      </c>
      <c r="L239">
        <v>1055.25</v>
      </c>
      <c r="M239">
        <v>1061.75</v>
      </c>
      <c r="N239">
        <v>1104</v>
      </c>
      <c r="O239">
        <v>1107.75</v>
      </c>
      <c r="P239">
        <v>1059.25</v>
      </c>
      <c r="Q239">
        <v>1066</v>
      </c>
      <c r="R239">
        <v>1098.43</v>
      </c>
      <c r="S239">
        <v>1098.43</v>
      </c>
      <c r="T239">
        <v>1060.5</v>
      </c>
      <c r="U239">
        <v>1064.8800000000001</v>
      </c>
      <c r="V239">
        <v>0.19</v>
      </c>
      <c r="W239">
        <v>0.19</v>
      </c>
      <c r="X239">
        <v>0.19</v>
      </c>
      <c r="Y239">
        <v>0.19</v>
      </c>
      <c r="Z239" t="s">
        <v>12</v>
      </c>
      <c r="AA239" t="s">
        <v>12</v>
      </c>
      <c r="AB239" t="s">
        <v>12</v>
      </c>
      <c r="AC239" t="s">
        <v>12</v>
      </c>
      <c r="AD239">
        <v>85.118834939999999</v>
      </c>
      <c r="AE239">
        <v>85.683106749999993</v>
      </c>
      <c r="AF239">
        <v>83.437775180000003</v>
      </c>
      <c r="AG239">
        <v>83.716000370000003</v>
      </c>
      <c r="AH239" t="s">
        <v>12</v>
      </c>
      <c r="AI239" t="s">
        <v>12</v>
      </c>
    </row>
    <row r="240" spans="1:35" x14ac:dyDescent="0.25">
      <c r="A240">
        <v>1275917400</v>
      </c>
      <c r="B240">
        <v>1.72703596</v>
      </c>
      <c r="C240">
        <v>1.7457677199999999</v>
      </c>
      <c r="D240">
        <v>1.64065796</v>
      </c>
      <c r="E240">
        <v>1.64537438</v>
      </c>
      <c r="F240">
        <v>1.72703596</v>
      </c>
      <c r="G240">
        <v>1.7457677199999999</v>
      </c>
      <c r="H240">
        <v>1.64065796</v>
      </c>
      <c r="I240">
        <v>1.64537438</v>
      </c>
      <c r="J240">
        <v>1059.5</v>
      </c>
      <c r="K240">
        <v>1066.5</v>
      </c>
      <c r="L240">
        <v>1043.25</v>
      </c>
      <c r="M240">
        <v>1043.75</v>
      </c>
      <c r="N240">
        <v>1064</v>
      </c>
      <c r="O240">
        <v>1070.75</v>
      </c>
      <c r="P240">
        <v>1047</v>
      </c>
      <c r="Q240">
        <v>1048</v>
      </c>
      <c r="R240">
        <v>1065.8399999999999</v>
      </c>
      <c r="S240">
        <v>1071.3599999999999</v>
      </c>
      <c r="T240">
        <v>1049.8599999999999</v>
      </c>
      <c r="U240">
        <v>1050.47</v>
      </c>
      <c r="V240">
        <v>0.19</v>
      </c>
      <c r="W240">
        <v>0.19</v>
      </c>
      <c r="X240">
        <v>0.19</v>
      </c>
      <c r="Y240">
        <v>0.19</v>
      </c>
      <c r="Z240" t="s">
        <v>12</v>
      </c>
      <c r="AA240" t="s">
        <v>12</v>
      </c>
      <c r="AB240" t="s">
        <v>12</v>
      </c>
      <c r="AC240" t="s">
        <v>12</v>
      </c>
      <c r="AD240">
        <v>84.013802650000002</v>
      </c>
      <c r="AE240">
        <v>84.335124100000002</v>
      </c>
      <c r="AF240">
        <v>82.610960239999997</v>
      </c>
      <c r="AG240">
        <v>82.673664939999995</v>
      </c>
      <c r="AH240" t="s">
        <v>12</v>
      </c>
      <c r="AI240" t="s">
        <v>12</v>
      </c>
    </row>
    <row r="241" spans="1:35" x14ac:dyDescent="0.25">
      <c r="A241">
        <v>1276003800</v>
      </c>
      <c r="B241">
        <v>1.6486082399999999</v>
      </c>
      <c r="C241">
        <v>1.7068226200000001</v>
      </c>
      <c r="D241">
        <v>1.6054861899999999</v>
      </c>
      <c r="E241">
        <v>1.69307798</v>
      </c>
      <c r="F241">
        <v>1.6486082399999999</v>
      </c>
      <c r="G241">
        <v>1.7068226200000001</v>
      </c>
      <c r="H241">
        <v>1.6054861899999999</v>
      </c>
      <c r="I241">
        <v>1.69307798</v>
      </c>
      <c r="J241">
        <v>1043.25</v>
      </c>
      <c r="K241">
        <v>1059</v>
      </c>
      <c r="L241">
        <v>1037</v>
      </c>
      <c r="M241">
        <v>1055</v>
      </c>
      <c r="N241">
        <v>1048.25</v>
      </c>
      <c r="O241">
        <v>1063.25</v>
      </c>
      <c r="P241">
        <v>1041.25</v>
      </c>
      <c r="Q241">
        <v>1059.25</v>
      </c>
      <c r="R241">
        <v>1050.81</v>
      </c>
      <c r="S241">
        <v>1063.1500000000001</v>
      </c>
      <c r="T241">
        <v>1042.17</v>
      </c>
      <c r="U241">
        <v>1062</v>
      </c>
      <c r="V241">
        <v>0.19</v>
      </c>
      <c r="W241">
        <v>0.19</v>
      </c>
      <c r="X241">
        <v>0.19</v>
      </c>
      <c r="Y241">
        <v>0.19</v>
      </c>
      <c r="Z241" t="s">
        <v>12</v>
      </c>
      <c r="AA241" t="s">
        <v>12</v>
      </c>
      <c r="AB241" t="s">
        <v>12</v>
      </c>
      <c r="AC241" t="s">
        <v>12</v>
      </c>
      <c r="AD241">
        <v>82.736361810000005</v>
      </c>
      <c r="AE241">
        <v>83.723829640000005</v>
      </c>
      <c r="AF241">
        <v>82.01533216</v>
      </c>
      <c r="AG241">
        <v>83.559250359999993</v>
      </c>
      <c r="AH241" t="s">
        <v>12</v>
      </c>
      <c r="AI241" t="s">
        <v>12</v>
      </c>
    </row>
    <row r="242" spans="1:35" x14ac:dyDescent="0.25">
      <c r="A242">
        <v>1276090200</v>
      </c>
      <c r="B242">
        <v>1.72959646</v>
      </c>
      <c r="C242">
        <v>1.7760872400000001</v>
      </c>
      <c r="D242">
        <v>1.6511687500000001</v>
      </c>
      <c r="E242">
        <v>1.6674739000000001</v>
      </c>
      <c r="F242">
        <v>1.72959646</v>
      </c>
      <c r="G242">
        <v>1.7760872400000001</v>
      </c>
      <c r="H242">
        <v>1.6511687500000001</v>
      </c>
      <c r="I242">
        <v>1.6674739000000001</v>
      </c>
      <c r="J242">
        <v>1055.5</v>
      </c>
      <c r="K242">
        <v>1073</v>
      </c>
      <c r="L242">
        <v>1047.25</v>
      </c>
      <c r="M242">
        <v>1051.25</v>
      </c>
      <c r="N242">
        <v>1059</v>
      </c>
      <c r="O242">
        <v>1077.75</v>
      </c>
      <c r="P242">
        <v>1051.25</v>
      </c>
      <c r="Q242">
        <v>1055.5</v>
      </c>
      <c r="R242">
        <v>1062.75</v>
      </c>
      <c r="S242">
        <v>1077.74</v>
      </c>
      <c r="T242">
        <v>1052.25</v>
      </c>
      <c r="U242">
        <v>1055.69</v>
      </c>
      <c r="V242">
        <v>0.18</v>
      </c>
      <c r="W242">
        <v>0.18</v>
      </c>
      <c r="X242">
        <v>0.18</v>
      </c>
      <c r="Y242">
        <v>0.18</v>
      </c>
      <c r="Z242" t="s">
        <v>12</v>
      </c>
      <c r="AA242" t="s">
        <v>12</v>
      </c>
      <c r="AB242" t="s">
        <v>12</v>
      </c>
      <c r="AC242" t="s">
        <v>12</v>
      </c>
      <c r="AD242">
        <v>84.045158920000006</v>
      </c>
      <c r="AE242">
        <v>84.860210370000004</v>
      </c>
      <c r="AF242">
        <v>82.759873139999996</v>
      </c>
      <c r="AG242">
        <v>83.112535179999995</v>
      </c>
      <c r="AH242" t="s">
        <v>12</v>
      </c>
      <c r="AI242" t="s">
        <v>12</v>
      </c>
    </row>
    <row r="243" spans="1:35" x14ac:dyDescent="0.25">
      <c r="A243">
        <v>1276176600</v>
      </c>
      <c r="B243">
        <v>1.75358313</v>
      </c>
      <c r="C243">
        <v>1.82190466</v>
      </c>
      <c r="D243">
        <v>1.7467108099999999</v>
      </c>
      <c r="E243">
        <v>1.81772771</v>
      </c>
      <c r="F243">
        <v>1.75358313</v>
      </c>
      <c r="G243">
        <v>1.82190466</v>
      </c>
      <c r="H243">
        <v>1.7467108099999999</v>
      </c>
      <c r="I243">
        <v>1.81772771</v>
      </c>
      <c r="J243">
        <v>1050.75</v>
      </c>
      <c r="K243">
        <v>1083.5</v>
      </c>
      <c r="L243">
        <v>1047.75</v>
      </c>
      <c r="M243">
        <v>1079.5</v>
      </c>
      <c r="N243">
        <v>1055</v>
      </c>
      <c r="O243">
        <v>1087.75</v>
      </c>
      <c r="P243">
        <v>1052.25</v>
      </c>
      <c r="Q243">
        <v>1083.75</v>
      </c>
      <c r="R243">
        <v>1058.77</v>
      </c>
      <c r="S243">
        <v>1087.8499999999999</v>
      </c>
      <c r="T243">
        <v>1058.77</v>
      </c>
      <c r="U243">
        <v>1086.8399999999999</v>
      </c>
      <c r="V243">
        <v>0.18</v>
      </c>
      <c r="W243">
        <v>0.18</v>
      </c>
      <c r="X243">
        <v>0.18</v>
      </c>
      <c r="Y243">
        <v>0.18</v>
      </c>
      <c r="Z243" t="s">
        <v>12</v>
      </c>
      <c r="AA243" t="s">
        <v>12</v>
      </c>
      <c r="AB243" t="s">
        <v>12</v>
      </c>
      <c r="AC243" t="s">
        <v>12</v>
      </c>
      <c r="AD243">
        <v>84.531051809999994</v>
      </c>
      <c r="AE243">
        <v>85.643921210000002</v>
      </c>
      <c r="AF243">
        <v>83.106735720000003</v>
      </c>
      <c r="AG243">
        <v>85.542030960000005</v>
      </c>
      <c r="AH243" t="s">
        <v>12</v>
      </c>
      <c r="AI243" t="s">
        <v>12</v>
      </c>
    </row>
    <row r="244" spans="1:35" x14ac:dyDescent="0.25">
      <c r="A244">
        <v>1276263000</v>
      </c>
      <c r="B244">
        <v>1.7685415600000001</v>
      </c>
      <c r="C244">
        <v>1.8460261899999999</v>
      </c>
      <c r="D244">
        <v>1.7644985099999999</v>
      </c>
      <c r="E244">
        <v>1.8415795100000001</v>
      </c>
      <c r="F244">
        <v>1.7685415600000001</v>
      </c>
      <c r="G244">
        <v>1.8460261899999999</v>
      </c>
      <c r="H244">
        <v>1.7644985099999999</v>
      </c>
      <c r="I244">
        <v>1.8415795100000001</v>
      </c>
      <c r="J244">
        <v>1077.5</v>
      </c>
      <c r="K244">
        <v>1083</v>
      </c>
      <c r="L244">
        <v>1066.5</v>
      </c>
      <c r="M244">
        <v>1080.5</v>
      </c>
      <c r="N244">
        <v>1079.75</v>
      </c>
      <c r="O244">
        <v>1088.25</v>
      </c>
      <c r="P244">
        <v>1070.25</v>
      </c>
      <c r="Q244">
        <v>1085</v>
      </c>
      <c r="R244">
        <v>1082.6500000000001</v>
      </c>
      <c r="S244">
        <v>1092.25</v>
      </c>
      <c r="T244">
        <v>1077.1199999999999</v>
      </c>
      <c r="U244">
        <v>1091.5999999999999</v>
      </c>
      <c r="V244">
        <v>0.18</v>
      </c>
      <c r="W244">
        <v>0.18</v>
      </c>
      <c r="X244">
        <v>0.18</v>
      </c>
      <c r="Y244">
        <v>0.18</v>
      </c>
      <c r="Z244" t="s">
        <v>12</v>
      </c>
      <c r="AA244" t="s">
        <v>12</v>
      </c>
      <c r="AB244" t="s">
        <v>12</v>
      </c>
      <c r="AC244" t="s">
        <v>12</v>
      </c>
      <c r="AD244">
        <v>84.789676389999997</v>
      </c>
      <c r="AE244">
        <v>86.012265310000004</v>
      </c>
      <c r="AF244">
        <v>84.734816629999997</v>
      </c>
      <c r="AG244">
        <v>85.957397709999995</v>
      </c>
      <c r="AH244" t="s">
        <v>12</v>
      </c>
      <c r="AI244" t="s">
        <v>12</v>
      </c>
    </row>
    <row r="245" spans="1:35" x14ac:dyDescent="0.25">
      <c r="A245">
        <v>1276522200</v>
      </c>
      <c r="B245">
        <v>1.88577952</v>
      </c>
      <c r="C245">
        <v>1.91502109</v>
      </c>
      <c r="D245">
        <v>1.8282384899999999</v>
      </c>
      <c r="E245">
        <v>1.8356502800000001</v>
      </c>
      <c r="F245">
        <v>1.88577952</v>
      </c>
      <c r="G245">
        <v>1.91502109</v>
      </c>
      <c r="H245">
        <v>1.8282384899999999</v>
      </c>
      <c r="I245">
        <v>1.8356502800000001</v>
      </c>
      <c r="J245">
        <v>1084.5</v>
      </c>
      <c r="K245">
        <v>1097</v>
      </c>
      <c r="L245">
        <v>1080.25</v>
      </c>
      <c r="M245">
        <v>1081.75</v>
      </c>
      <c r="N245">
        <v>1087.5</v>
      </c>
      <c r="O245">
        <v>1101.75</v>
      </c>
      <c r="P245">
        <v>1084.25</v>
      </c>
      <c r="Q245">
        <v>1086.25</v>
      </c>
      <c r="R245">
        <v>1095</v>
      </c>
      <c r="S245">
        <v>1105.9100000000001</v>
      </c>
      <c r="T245">
        <v>1089.03</v>
      </c>
      <c r="U245">
        <v>1089.6300000000001</v>
      </c>
      <c r="V245">
        <v>0.18</v>
      </c>
      <c r="W245">
        <v>0.18</v>
      </c>
      <c r="X245">
        <v>0.18</v>
      </c>
      <c r="Y245">
        <v>0.18</v>
      </c>
      <c r="Z245" t="s">
        <v>12</v>
      </c>
      <c r="AA245" t="s">
        <v>12</v>
      </c>
      <c r="AB245" t="s">
        <v>12</v>
      </c>
      <c r="AC245" t="s">
        <v>12</v>
      </c>
      <c r="AD245">
        <v>86.615722660000003</v>
      </c>
      <c r="AE245">
        <v>87.085949170000006</v>
      </c>
      <c r="AF245">
        <v>85.737958680000006</v>
      </c>
      <c r="AG245">
        <v>85.823390989999993</v>
      </c>
      <c r="AH245" t="s">
        <v>12</v>
      </c>
      <c r="AI245" t="s">
        <v>12</v>
      </c>
    </row>
    <row r="246" spans="1:35" x14ac:dyDescent="0.25">
      <c r="A246">
        <v>1276608600</v>
      </c>
      <c r="B246">
        <v>1.87324672</v>
      </c>
      <c r="C246">
        <v>1.96393847</v>
      </c>
      <c r="D246">
        <v>1.8632754</v>
      </c>
      <c r="E246">
        <v>1.9577395099999999</v>
      </c>
      <c r="F246">
        <v>1.87324672</v>
      </c>
      <c r="G246">
        <v>1.96393847</v>
      </c>
      <c r="H246">
        <v>1.8632754</v>
      </c>
      <c r="I246">
        <v>1.9577395099999999</v>
      </c>
      <c r="J246">
        <v>1082.5</v>
      </c>
      <c r="K246">
        <v>1107.25</v>
      </c>
      <c r="L246">
        <v>1080</v>
      </c>
      <c r="M246">
        <v>1104.75</v>
      </c>
      <c r="N246">
        <v>1085.75</v>
      </c>
      <c r="O246">
        <v>1111.5</v>
      </c>
      <c r="P246">
        <v>1084.25</v>
      </c>
      <c r="Q246">
        <v>1109.25</v>
      </c>
      <c r="R246">
        <v>1091.21</v>
      </c>
      <c r="S246">
        <v>1115.5899999999999</v>
      </c>
      <c r="T246">
        <v>1091.21</v>
      </c>
      <c r="U246">
        <v>1115.23</v>
      </c>
      <c r="V246">
        <v>0.19</v>
      </c>
      <c r="W246">
        <v>0.19</v>
      </c>
      <c r="X246">
        <v>0.19</v>
      </c>
      <c r="Y246">
        <v>0.19</v>
      </c>
      <c r="Z246" t="s">
        <v>12</v>
      </c>
      <c r="AA246" t="s">
        <v>12</v>
      </c>
      <c r="AB246" t="s">
        <v>12</v>
      </c>
      <c r="AC246" t="s">
        <v>12</v>
      </c>
      <c r="AD246">
        <v>86.427632059999993</v>
      </c>
      <c r="AE246">
        <v>87.853993630000005</v>
      </c>
      <c r="AF246">
        <v>86.278727000000003</v>
      </c>
      <c r="AG246">
        <v>87.775614709999999</v>
      </c>
      <c r="AH246" t="s">
        <v>12</v>
      </c>
      <c r="AI246" t="s">
        <v>12</v>
      </c>
    </row>
    <row r="247" spans="1:35" x14ac:dyDescent="0.25">
      <c r="A247">
        <v>1276695000</v>
      </c>
      <c r="B247">
        <v>1.9313271999999999</v>
      </c>
      <c r="C247">
        <v>1.98078211</v>
      </c>
      <c r="D247">
        <v>1.9173118600000001</v>
      </c>
      <c r="E247">
        <v>1.9559872300000001</v>
      </c>
      <c r="F247">
        <v>1.9313271999999999</v>
      </c>
      <c r="G247">
        <v>1.98078211</v>
      </c>
      <c r="H247">
        <v>1.9173118600000001</v>
      </c>
      <c r="I247">
        <v>1.9559872300000001</v>
      </c>
      <c r="J247">
        <v>1103.5</v>
      </c>
      <c r="K247">
        <v>1110</v>
      </c>
      <c r="L247">
        <v>1096.25</v>
      </c>
      <c r="M247">
        <v>1105.25</v>
      </c>
      <c r="N247">
        <v>1109.25</v>
      </c>
      <c r="O247">
        <v>1114.75</v>
      </c>
      <c r="P247">
        <v>1100</v>
      </c>
      <c r="Q247">
        <v>1109.5</v>
      </c>
      <c r="R247">
        <v>1114.02</v>
      </c>
      <c r="S247">
        <v>1118.74</v>
      </c>
      <c r="T247">
        <v>1107.1300000000001</v>
      </c>
      <c r="U247">
        <v>1114.6099999999999</v>
      </c>
      <c r="V247">
        <v>0.19</v>
      </c>
      <c r="W247">
        <v>0.19</v>
      </c>
      <c r="X247">
        <v>0.19</v>
      </c>
      <c r="Y247">
        <v>0.19</v>
      </c>
      <c r="Z247" t="s">
        <v>12</v>
      </c>
      <c r="AA247" t="s">
        <v>12</v>
      </c>
      <c r="AB247" t="s">
        <v>12</v>
      </c>
      <c r="AC247" t="s">
        <v>12</v>
      </c>
      <c r="AD247">
        <v>87.321062420000004</v>
      </c>
      <c r="AE247">
        <v>88.104773269999995</v>
      </c>
      <c r="AF247">
        <v>87.148646029999995</v>
      </c>
      <c r="AG247">
        <v>87.744274110000006</v>
      </c>
      <c r="AH247" t="s">
        <v>12</v>
      </c>
      <c r="AI247" t="s">
        <v>12</v>
      </c>
    </row>
    <row r="248" spans="1:35" x14ac:dyDescent="0.25">
      <c r="A248">
        <v>1276781400</v>
      </c>
      <c r="B248">
        <v>1.97377493</v>
      </c>
      <c r="C248">
        <v>1.97674003</v>
      </c>
      <c r="D248">
        <v>1.90949645</v>
      </c>
      <c r="E248">
        <v>1.9652851899999999</v>
      </c>
      <c r="F248">
        <v>1.97377493</v>
      </c>
      <c r="G248">
        <v>1.97674003</v>
      </c>
      <c r="H248">
        <v>1.90949645</v>
      </c>
      <c r="I248">
        <v>1.9652851899999999</v>
      </c>
      <c r="J248">
        <v>1105</v>
      </c>
      <c r="K248">
        <v>1111.25</v>
      </c>
      <c r="L248">
        <v>1097</v>
      </c>
      <c r="M248">
        <v>1107.25</v>
      </c>
      <c r="N248">
        <v>1110</v>
      </c>
      <c r="O248">
        <v>1117.5</v>
      </c>
      <c r="P248">
        <v>1100.75</v>
      </c>
      <c r="Q248">
        <v>1111.75</v>
      </c>
      <c r="R248">
        <v>1115.98</v>
      </c>
      <c r="S248">
        <v>1117.72</v>
      </c>
      <c r="T248">
        <v>1105.8699999999999</v>
      </c>
      <c r="U248">
        <v>1116.04</v>
      </c>
      <c r="V248">
        <v>0.19</v>
      </c>
      <c r="W248">
        <v>0.19</v>
      </c>
      <c r="X248">
        <v>0.19</v>
      </c>
      <c r="Y248">
        <v>0.19</v>
      </c>
      <c r="Z248" t="s">
        <v>12</v>
      </c>
      <c r="AA248" t="s">
        <v>12</v>
      </c>
      <c r="AB248" t="s">
        <v>12</v>
      </c>
      <c r="AC248" t="s">
        <v>12</v>
      </c>
      <c r="AD248">
        <v>87.995053749999997</v>
      </c>
      <c r="AE248">
        <v>88.034239290000002</v>
      </c>
      <c r="AF248">
        <v>87.031089410000007</v>
      </c>
      <c r="AG248">
        <v>87.885334229999998</v>
      </c>
      <c r="AH248" t="s">
        <v>12</v>
      </c>
      <c r="AI248" t="s">
        <v>12</v>
      </c>
    </row>
    <row r="249" spans="1:35" x14ac:dyDescent="0.25">
      <c r="A249">
        <v>1276867800</v>
      </c>
      <c r="B249">
        <v>1.97768312</v>
      </c>
      <c r="C249">
        <v>1.99398827</v>
      </c>
      <c r="D249">
        <v>1.95369645</v>
      </c>
      <c r="E249">
        <v>1.97134929</v>
      </c>
      <c r="F249">
        <v>1.97768312</v>
      </c>
      <c r="G249">
        <v>1.99398827</v>
      </c>
      <c r="H249">
        <v>1.95369645</v>
      </c>
      <c r="I249">
        <v>1.97134929</v>
      </c>
      <c r="J249">
        <v>1105.5</v>
      </c>
      <c r="K249">
        <v>1111.75</v>
      </c>
      <c r="L249">
        <v>1104.5</v>
      </c>
      <c r="M249">
        <v>1106</v>
      </c>
      <c r="N249">
        <v>1111.5</v>
      </c>
      <c r="O249">
        <v>1116.75</v>
      </c>
      <c r="P249">
        <v>1108.25</v>
      </c>
      <c r="Q249">
        <v>1110.25</v>
      </c>
      <c r="R249">
        <v>1116.1600000000001</v>
      </c>
      <c r="S249">
        <v>1121.01</v>
      </c>
      <c r="T249">
        <v>1113.93</v>
      </c>
      <c r="U249">
        <v>1117.51</v>
      </c>
      <c r="V249">
        <v>0.18</v>
      </c>
      <c r="W249">
        <v>0.18</v>
      </c>
      <c r="X249">
        <v>0.18</v>
      </c>
      <c r="Y249">
        <v>0.18</v>
      </c>
      <c r="Z249" t="s">
        <v>12</v>
      </c>
      <c r="AA249" t="s">
        <v>12</v>
      </c>
      <c r="AB249" t="s">
        <v>12</v>
      </c>
      <c r="AC249" t="s">
        <v>12</v>
      </c>
      <c r="AD249">
        <v>88.059579260000007</v>
      </c>
      <c r="AE249">
        <v>88.295811700000002</v>
      </c>
      <c r="AF249">
        <v>87.697356189999994</v>
      </c>
      <c r="AG249">
        <v>87.980047670000005</v>
      </c>
      <c r="AH249" t="s">
        <v>12</v>
      </c>
      <c r="AI249" t="s">
        <v>12</v>
      </c>
    </row>
    <row r="250" spans="1:35" x14ac:dyDescent="0.25">
      <c r="A250">
        <v>1277127000</v>
      </c>
      <c r="B250">
        <v>2.0458697899999998</v>
      </c>
      <c r="C250">
        <v>2.05027669</v>
      </c>
      <c r="D250">
        <v>1.92294516</v>
      </c>
      <c r="E250">
        <v>1.9520790400000001</v>
      </c>
      <c r="F250">
        <v>2.0458697899999998</v>
      </c>
      <c r="G250">
        <v>2.05027669</v>
      </c>
      <c r="H250">
        <v>1.92294516</v>
      </c>
      <c r="I250">
        <v>1.9520790400000001</v>
      </c>
      <c r="J250">
        <v>1115</v>
      </c>
      <c r="K250">
        <v>1125</v>
      </c>
      <c r="L250">
        <v>1099.25</v>
      </c>
      <c r="M250">
        <v>1106.25</v>
      </c>
      <c r="N250">
        <v>1116</v>
      </c>
      <c r="O250">
        <v>1129.5</v>
      </c>
      <c r="P250">
        <v>1103.25</v>
      </c>
      <c r="Q250">
        <v>1110.5</v>
      </c>
      <c r="R250">
        <v>1122.79</v>
      </c>
      <c r="S250">
        <v>1131.23</v>
      </c>
      <c r="T250">
        <v>1108.24</v>
      </c>
      <c r="U250">
        <v>1113.2</v>
      </c>
      <c r="V250">
        <v>0.17</v>
      </c>
      <c r="W250">
        <v>0.17</v>
      </c>
      <c r="X250">
        <v>0.17</v>
      </c>
      <c r="Y250">
        <v>0.17</v>
      </c>
      <c r="Z250" t="s">
        <v>12</v>
      </c>
      <c r="AA250" t="s">
        <v>12</v>
      </c>
      <c r="AB250" t="s">
        <v>12</v>
      </c>
      <c r="AC250" t="s">
        <v>12</v>
      </c>
      <c r="AD250">
        <v>89.075378760000007</v>
      </c>
      <c r="AE250">
        <v>89.138374069999998</v>
      </c>
      <c r="AF250">
        <v>87.240632259999998</v>
      </c>
      <c r="AG250">
        <v>87.728853849999993</v>
      </c>
      <c r="AH250" t="s">
        <v>12</v>
      </c>
      <c r="AI250" t="s">
        <v>12</v>
      </c>
    </row>
    <row r="251" spans="1:35" x14ac:dyDescent="0.25">
      <c r="A251">
        <v>1277213400</v>
      </c>
      <c r="B251">
        <v>1.95687411</v>
      </c>
      <c r="C251">
        <v>1.9808898500000001</v>
      </c>
      <c r="D251">
        <v>1.8509627500000001</v>
      </c>
      <c r="E251">
        <v>1.8578434100000001</v>
      </c>
      <c r="F251">
        <v>1.95687411</v>
      </c>
      <c r="G251">
        <v>1.9808898500000001</v>
      </c>
      <c r="H251">
        <v>1.8509627500000001</v>
      </c>
      <c r="I251">
        <v>1.8578434100000001</v>
      </c>
      <c r="J251">
        <v>1106.25</v>
      </c>
      <c r="K251">
        <v>1112.5</v>
      </c>
      <c r="L251">
        <v>1085.75</v>
      </c>
      <c r="M251">
        <v>1086.25</v>
      </c>
      <c r="N251">
        <v>1110.5</v>
      </c>
      <c r="O251">
        <v>1117</v>
      </c>
      <c r="P251">
        <v>1089.5</v>
      </c>
      <c r="Q251">
        <v>1090.5</v>
      </c>
      <c r="R251">
        <v>1113.9000000000001</v>
      </c>
      <c r="S251">
        <v>1118.5</v>
      </c>
      <c r="T251">
        <v>1094.18</v>
      </c>
      <c r="U251">
        <v>1095.31</v>
      </c>
      <c r="V251">
        <v>0.18</v>
      </c>
      <c r="W251">
        <v>0.18</v>
      </c>
      <c r="X251">
        <v>0.18</v>
      </c>
      <c r="Y251">
        <v>0.18</v>
      </c>
      <c r="Z251" t="s">
        <v>12</v>
      </c>
      <c r="AA251" t="s">
        <v>12</v>
      </c>
      <c r="AB251" t="s">
        <v>12</v>
      </c>
      <c r="AC251" t="s">
        <v>12</v>
      </c>
      <c r="AD251">
        <v>87.728853849999993</v>
      </c>
      <c r="AE251">
        <v>88.114692289999994</v>
      </c>
      <c r="AF251">
        <v>86.153970909999998</v>
      </c>
      <c r="AG251">
        <v>86.27996942</v>
      </c>
      <c r="AH251" t="s">
        <v>12</v>
      </c>
      <c r="AI251" t="s">
        <v>12</v>
      </c>
    </row>
    <row r="252" spans="1:35" x14ac:dyDescent="0.25">
      <c r="A252">
        <v>1277299800</v>
      </c>
      <c r="B252">
        <v>1.8618913699999999</v>
      </c>
      <c r="C252">
        <v>1.8813190399999999</v>
      </c>
      <c r="D252">
        <v>1.8025261800000001</v>
      </c>
      <c r="E252">
        <v>1.84030323</v>
      </c>
      <c r="F252">
        <v>1.8618913699999999</v>
      </c>
      <c r="G252">
        <v>1.8813190399999999</v>
      </c>
      <c r="H252">
        <v>1.8025261800000001</v>
      </c>
      <c r="I252">
        <v>1.84030323</v>
      </c>
      <c r="J252">
        <v>1087.75</v>
      </c>
      <c r="K252">
        <v>1093.5</v>
      </c>
      <c r="L252">
        <v>1076</v>
      </c>
      <c r="M252">
        <v>1083</v>
      </c>
      <c r="N252">
        <v>1090.75</v>
      </c>
      <c r="O252">
        <v>1097.75</v>
      </c>
      <c r="P252">
        <v>1080.25</v>
      </c>
      <c r="Q252">
        <v>1087.5</v>
      </c>
      <c r="R252">
        <v>1095.57</v>
      </c>
      <c r="S252">
        <v>1099.6400000000001</v>
      </c>
      <c r="T252">
        <v>1085.31</v>
      </c>
      <c r="U252">
        <v>1092.04</v>
      </c>
      <c r="V252">
        <v>0.17</v>
      </c>
      <c r="W252">
        <v>0.17</v>
      </c>
      <c r="X252">
        <v>0.17</v>
      </c>
      <c r="Y252">
        <v>0.17</v>
      </c>
      <c r="Z252" t="s">
        <v>12</v>
      </c>
      <c r="AA252" t="s">
        <v>12</v>
      </c>
      <c r="AB252" t="s">
        <v>12</v>
      </c>
      <c r="AC252" t="s">
        <v>12</v>
      </c>
      <c r="AD252">
        <v>86.335082450000002</v>
      </c>
      <c r="AE252">
        <v>86.642184619999995</v>
      </c>
      <c r="AF252">
        <v>85.421650349999993</v>
      </c>
      <c r="AG252">
        <v>86.012231450000002</v>
      </c>
      <c r="AH252" t="s">
        <v>12</v>
      </c>
      <c r="AI252" t="s">
        <v>12</v>
      </c>
    </row>
    <row r="253" spans="1:35" x14ac:dyDescent="0.25">
      <c r="A253">
        <v>1277386200</v>
      </c>
      <c r="B253">
        <v>1.8131847299999999</v>
      </c>
      <c r="C253">
        <v>1.8204704700000001</v>
      </c>
      <c r="D253">
        <v>1.73547114</v>
      </c>
      <c r="E253">
        <v>1.74963753</v>
      </c>
      <c r="F253">
        <v>1.8131847299999999</v>
      </c>
      <c r="G253">
        <v>1.8204704700000001</v>
      </c>
      <c r="H253">
        <v>1.73547114</v>
      </c>
      <c r="I253">
        <v>1.74963753</v>
      </c>
      <c r="J253">
        <v>1082.25</v>
      </c>
      <c r="K253">
        <v>1086.5</v>
      </c>
      <c r="L253">
        <v>1062.75</v>
      </c>
      <c r="M253">
        <v>1066.25</v>
      </c>
      <c r="N253">
        <v>1086.5</v>
      </c>
      <c r="O253">
        <v>1091</v>
      </c>
      <c r="P253">
        <v>1066.5</v>
      </c>
      <c r="Q253">
        <v>1070.5</v>
      </c>
      <c r="R253">
        <v>1090.93</v>
      </c>
      <c r="S253">
        <v>1090.93</v>
      </c>
      <c r="T253">
        <v>1071.5999999999999</v>
      </c>
      <c r="U253">
        <v>1073.69</v>
      </c>
      <c r="V253">
        <v>0.16</v>
      </c>
      <c r="W253">
        <v>0.16</v>
      </c>
      <c r="X253">
        <v>0.16</v>
      </c>
      <c r="Y253">
        <v>0.16</v>
      </c>
      <c r="Z253" t="s">
        <v>12</v>
      </c>
      <c r="AA253" t="s">
        <v>12</v>
      </c>
      <c r="AB253" t="s">
        <v>12</v>
      </c>
      <c r="AC253" t="s">
        <v>12</v>
      </c>
      <c r="AD253">
        <v>85.587013060000004</v>
      </c>
      <c r="AE253">
        <v>85.697254860000001</v>
      </c>
      <c r="AF253">
        <v>84.366478779999994</v>
      </c>
      <c r="AG253">
        <v>84.586962389999997</v>
      </c>
      <c r="AH253" t="s">
        <v>12</v>
      </c>
      <c r="AI253" t="s">
        <v>12</v>
      </c>
    </row>
    <row r="254" spans="1:35" x14ac:dyDescent="0.25">
      <c r="A254">
        <v>1277472600</v>
      </c>
      <c r="B254">
        <v>1.7646141</v>
      </c>
      <c r="C254">
        <v>1.79739896</v>
      </c>
      <c r="D254">
        <v>1.71725679</v>
      </c>
      <c r="E254">
        <v>1.78309754</v>
      </c>
      <c r="F254">
        <v>1.7646141</v>
      </c>
      <c r="G254">
        <v>1.79739896</v>
      </c>
      <c r="H254">
        <v>1.71725679</v>
      </c>
      <c r="I254">
        <v>1.78309754</v>
      </c>
      <c r="J254">
        <v>1066.5</v>
      </c>
      <c r="K254">
        <v>1075</v>
      </c>
      <c r="L254">
        <v>1059</v>
      </c>
      <c r="M254">
        <v>1070.5</v>
      </c>
      <c r="N254">
        <v>1070.25</v>
      </c>
      <c r="O254">
        <v>1079.5</v>
      </c>
      <c r="P254">
        <v>1062.75</v>
      </c>
      <c r="Q254">
        <v>1074.75</v>
      </c>
      <c r="R254">
        <v>1075.0999999999999</v>
      </c>
      <c r="S254">
        <v>1083.56</v>
      </c>
      <c r="T254">
        <v>1067.8900000000001</v>
      </c>
      <c r="U254">
        <v>1076.76</v>
      </c>
      <c r="V254">
        <v>0.16</v>
      </c>
      <c r="W254">
        <v>0.16</v>
      </c>
      <c r="X254">
        <v>0.16</v>
      </c>
      <c r="Y254">
        <v>0.16</v>
      </c>
      <c r="Z254" t="s">
        <v>12</v>
      </c>
      <c r="AA254" t="s">
        <v>12</v>
      </c>
      <c r="AB254" t="s">
        <v>12</v>
      </c>
      <c r="AC254" t="s">
        <v>12</v>
      </c>
      <c r="AD254">
        <v>84.838951539999996</v>
      </c>
      <c r="AE254">
        <v>85.374403860000001</v>
      </c>
      <c r="AF254">
        <v>84.075125439999994</v>
      </c>
      <c r="AG254">
        <v>84.93933457</v>
      </c>
      <c r="AH254" t="s">
        <v>12</v>
      </c>
      <c r="AI254" t="s">
        <v>12</v>
      </c>
    </row>
    <row r="255" spans="1:35" x14ac:dyDescent="0.25">
      <c r="A255">
        <v>1277731800</v>
      </c>
      <c r="B255">
        <v>1.7786454700000001</v>
      </c>
      <c r="C255">
        <v>1.79267683</v>
      </c>
      <c r="D255">
        <v>1.73506702</v>
      </c>
      <c r="E255">
        <v>1.7520661099999999</v>
      </c>
      <c r="F255">
        <v>1.7786454700000001</v>
      </c>
      <c r="G255">
        <v>1.79267683</v>
      </c>
      <c r="H255">
        <v>1.73506702</v>
      </c>
      <c r="I255">
        <v>1.7520661099999999</v>
      </c>
      <c r="J255">
        <v>1071.75</v>
      </c>
      <c r="K255">
        <v>1075</v>
      </c>
      <c r="L255">
        <v>1062.5</v>
      </c>
      <c r="M255">
        <v>1066.5</v>
      </c>
      <c r="N255">
        <v>1074.25</v>
      </c>
      <c r="O255">
        <v>1079.75</v>
      </c>
      <c r="P255">
        <v>1066.5</v>
      </c>
      <c r="Q255">
        <v>1071</v>
      </c>
      <c r="R255">
        <v>1077.5</v>
      </c>
      <c r="S255">
        <v>1082.5999999999999</v>
      </c>
      <c r="T255">
        <v>1071.45</v>
      </c>
      <c r="U255">
        <v>1074.57</v>
      </c>
      <c r="V255">
        <v>0.17</v>
      </c>
      <c r="W255">
        <v>0.17</v>
      </c>
      <c r="X255">
        <v>0.17</v>
      </c>
      <c r="Y255">
        <v>0.17</v>
      </c>
      <c r="Z255" t="s">
        <v>12</v>
      </c>
      <c r="AA255" t="s">
        <v>12</v>
      </c>
      <c r="AB255" t="s">
        <v>12</v>
      </c>
      <c r="AC255" t="s">
        <v>12</v>
      </c>
      <c r="AD255">
        <v>85.067301689999994</v>
      </c>
      <c r="AE255">
        <v>85.295667589999994</v>
      </c>
      <c r="AF255">
        <v>84.366478779999994</v>
      </c>
      <c r="AG255">
        <v>84.673580950000002</v>
      </c>
      <c r="AH255" t="s">
        <v>12</v>
      </c>
      <c r="AI255" t="s">
        <v>12</v>
      </c>
    </row>
    <row r="256" spans="1:35" x14ac:dyDescent="0.25">
      <c r="A256">
        <v>1277818200</v>
      </c>
      <c r="B256">
        <v>1.68082906</v>
      </c>
      <c r="C256">
        <v>1.68182769</v>
      </c>
      <c r="D256">
        <v>1.56052886</v>
      </c>
      <c r="E256">
        <v>1.5925909700000001</v>
      </c>
      <c r="F256">
        <v>1.68082906</v>
      </c>
      <c r="G256">
        <v>1.68182769</v>
      </c>
      <c r="H256">
        <v>1.56052886</v>
      </c>
      <c r="I256">
        <v>1.5925909700000001</v>
      </c>
      <c r="J256">
        <v>1065.25</v>
      </c>
      <c r="K256">
        <v>1070</v>
      </c>
      <c r="L256">
        <v>1026.25</v>
      </c>
      <c r="M256">
        <v>1031</v>
      </c>
      <c r="N256">
        <v>1070.5</v>
      </c>
      <c r="O256">
        <v>1074.75</v>
      </c>
      <c r="P256">
        <v>1030.25</v>
      </c>
      <c r="Q256">
        <v>1035.25</v>
      </c>
      <c r="R256">
        <v>1071.0999999999999</v>
      </c>
      <c r="S256">
        <v>1071.0999999999999</v>
      </c>
      <c r="T256">
        <v>1035.18</v>
      </c>
      <c r="U256">
        <v>1041.24</v>
      </c>
      <c r="V256">
        <v>0.15</v>
      </c>
      <c r="W256">
        <v>0.15</v>
      </c>
      <c r="X256">
        <v>0.15</v>
      </c>
      <c r="Y256">
        <v>0.15</v>
      </c>
      <c r="Z256" t="s">
        <v>12</v>
      </c>
      <c r="AA256" t="s">
        <v>12</v>
      </c>
      <c r="AB256" t="s">
        <v>12</v>
      </c>
      <c r="AC256" t="s">
        <v>12</v>
      </c>
      <c r="AD256">
        <v>83.484544339999999</v>
      </c>
      <c r="AE256">
        <v>84.658934540000004</v>
      </c>
      <c r="AF256">
        <v>81.539563920000006</v>
      </c>
      <c r="AG256">
        <v>82.059283160000007</v>
      </c>
      <c r="AH256" t="s">
        <v>12</v>
      </c>
      <c r="AI256" t="s">
        <v>12</v>
      </c>
    </row>
    <row r="257" spans="1:35" x14ac:dyDescent="0.25">
      <c r="A257">
        <v>1277904600</v>
      </c>
      <c r="B257">
        <v>1.5780204600000001</v>
      </c>
      <c r="C257">
        <v>1.62186896</v>
      </c>
      <c r="D257">
        <v>1.52998897</v>
      </c>
      <c r="E257">
        <v>1.53754477</v>
      </c>
      <c r="F257">
        <v>1.5780204600000001</v>
      </c>
      <c r="G257">
        <v>1.62186896</v>
      </c>
      <c r="H257">
        <v>1.52998897</v>
      </c>
      <c r="I257">
        <v>1.53754477</v>
      </c>
      <c r="J257">
        <v>1030</v>
      </c>
      <c r="K257">
        <v>1039.5</v>
      </c>
      <c r="L257">
        <v>1018.5</v>
      </c>
      <c r="M257">
        <v>1022</v>
      </c>
      <c r="N257">
        <v>1035.25</v>
      </c>
      <c r="O257">
        <v>1044.5</v>
      </c>
      <c r="P257">
        <v>1023</v>
      </c>
      <c r="Q257">
        <v>1026.5</v>
      </c>
      <c r="R257">
        <v>1040.56</v>
      </c>
      <c r="S257">
        <v>1048.08</v>
      </c>
      <c r="T257">
        <v>1028.33</v>
      </c>
      <c r="U257">
        <v>1030.71</v>
      </c>
      <c r="V257">
        <v>0.09</v>
      </c>
      <c r="W257">
        <v>0.09</v>
      </c>
      <c r="X257">
        <v>0.09</v>
      </c>
      <c r="Y257">
        <v>0.09</v>
      </c>
      <c r="Z257" t="s">
        <v>12</v>
      </c>
      <c r="AA257" t="s">
        <v>12</v>
      </c>
      <c r="AB257" t="s">
        <v>12</v>
      </c>
      <c r="AC257" t="s">
        <v>12</v>
      </c>
      <c r="AD257">
        <v>81.830917260000007</v>
      </c>
      <c r="AE257">
        <v>82.586861069999998</v>
      </c>
      <c r="AF257">
        <v>81.011978130000003</v>
      </c>
      <c r="AG257">
        <v>81.279708229999997</v>
      </c>
      <c r="AH257" t="s">
        <v>12</v>
      </c>
      <c r="AI257" t="s">
        <v>12</v>
      </c>
    </row>
    <row r="258" spans="1:35" x14ac:dyDescent="0.25">
      <c r="A258">
        <v>1277991000</v>
      </c>
      <c r="B258">
        <v>1.5422659299999999</v>
      </c>
      <c r="C258">
        <v>1.5572425000000001</v>
      </c>
      <c r="D258">
        <v>1.4516002400000001</v>
      </c>
      <c r="E258">
        <v>1.5276954199999999</v>
      </c>
      <c r="F258">
        <v>1.5422659299999999</v>
      </c>
      <c r="G258">
        <v>1.5572425000000001</v>
      </c>
      <c r="H258">
        <v>1.4516002400000001</v>
      </c>
      <c r="I258">
        <v>1.5276954199999999</v>
      </c>
      <c r="J258">
        <v>1020.25</v>
      </c>
      <c r="K258">
        <v>1024.75</v>
      </c>
      <c r="L258">
        <v>1001.75</v>
      </c>
      <c r="M258">
        <v>1017.25</v>
      </c>
      <c r="N258">
        <v>1024.5</v>
      </c>
      <c r="O258">
        <v>1029.75</v>
      </c>
      <c r="P258">
        <v>1006</v>
      </c>
      <c r="Q258">
        <v>1021.75</v>
      </c>
      <c r="R258">
        <v>1031.0999999999999</v>
      </c>
      <c r="S258">
        <v>1033.58</v>
      </c>
      <c r="T258">
        <v>1010.91</v>
      </c>
      <c r="U258">
        <v>1027.3699999999999</v>
      </c>
      <c r="V258">
        <v>0.17</v>
      </c>
      <c r="W258">
        <v>0.17</v>
      </c>
      <c r="X258">
        <v>0.17</v>
      </c>
      <c r="Y258">
        <v>0.17</v>
      </c>
      <c r="Z258" t="s">
        <v>12</v>
      </c>
      <c r="AA258" t="s">
        <v>12</v>
      </c>
      <c r="AB258" t="s">
        <v>12</v>
      </c>
      <c r="AC258" t="s">
        <v>12</v>
      </c>
      <c r="AD258">
        <v>81.224579449999993</v>
      </c>
      <c r="AE258">
        <v>81.492325300000005</v>
      </c>
      <c r="AF258">
        <v>79.633955560000004</v>
      </c>
      <c r="AG258">
        <v>80.91747728</v>
      </c>
      <c r="AH258" t="s">
        <v>12</v>
      </c>
      <c r="AI258" t="s">
        <v>12</v>
      </c>
    </row>
    <row r="259" spans="1:35" x14ac:dyDescent="0.25">
      <c r="A259">
        <v>1278077400</v>
      </c>
      <c r="B259">
        <v>1.54159176</v>
      </c>
      <c r="C259">
        <v>1.5537346599999999</v>
      </c>
      <c r="D259">
        <v>1.47372752</v>
      </c>
      <c r="E259">
        <v>1.5011160699999999</v>
      </c>
      <c r="F259">
        <v>1.54159176</v>
      </c>
      <c r="G259">
        <v>1.5537346599999999</v>
      </c>
      <c r="H259">
        <v>1.47372752</v>
      </c>
      <c r="I259">
        <v>1.5011160699999999</v>
      </c>
      <c r="J259">
        <v>1017.75</v>
      </c>
      <c r="K259">
        <v>1027.5</v>
      </c>
      <c r="L259">
        <v>1006.5</v>
      </c>
      <c r="M259">
        <v>1009.75</v>
      </c>
      <c r="N259">
        <v>1022.25</v>
      </c>
      <c r="O259">
        <v>1032.5</v>
      </c>
      <c r="P259">
        <v>1010.75</v>
      </c>
      <c r="Q259">
        <v>1014.25</v>
      </c>
      <c r="R259">
        <v>1027.6500000000001</v>
      </c>
      <c r="S259">
        <v>1032.95</v>
      </c>
      <c r="T259">
        <v>1015.93</v>
      </c>
      <c r="U259">
        <v>1022.58</v>
      </c>
      <c r="V259">
        <v>0.18</v>
      </c>
      <c r="W259">
        <v>0.18</v>
      </c>
      <c r="X259">
        <v>0.18</v>
      </c>
      <c r="Y259">
        <v>0.18</v>
      </c>
      <c r="Z259" t="s">
        <v>12</v>
      </c>
      <c r="AA259" t="s">
        <v>12</v>
      </c>
      <c r="AB259" t="s">
        <v>12</v>
      </c>
      <c r="AC259" t="s">
        <v>12</v>
      </c>
      <c r="AD259">
        <v>81.193089670000006</v>
      </c>
      <c r="AE259">
        <v>81.437196520000001</v>
      </c>
      <c r="AF259">
        <v>80.019801880000003</v>
      </c>
      <c r="AG259">
        <v>80.47651793</v>
      </c>
      <c r="AH259" t="s">
        <v>12</v>
      </c>
      <c r="AI259" t="s">
        <v>12</v>
      </c>
    </row>
    <row r="260" spans="1:35" x14ac:dyDescent="0.25">
      <c r="A260">
        <v>1278423000</v>
      </c>
      <c r="B260">
        <v>1.56263978</v>
      </c>
      <c r="C260">
        <v>1.59488549</v>
      </c>
      <c r="D260">
        <v>1.4856003600000001</v>
      </c>
      <c r="E260">
        <v>1.5290437699999999</v>
      </c>
      <c r="F260">
        <v>1.56263978</v>
      </c>
      <c r="G260">
        <v>1.59488549</v>
      </c>
      <c r="H260">
        <v>1.4856003600000001</v>
      </c>
      <c r="I260">
        <v>1.5290437699999999</v>
      </c>
      <c r="J260">
        <v>1010.25</v>
      </c>
      <c r="K260">
        <v>1033.5</v>
      </c>
      <c r="L260">
        <v>998.75</v>
      </c>
      <c r="M260">
        <v>1019.5</v>
      </c>
      <c r="N260">
        <v>1015</v>
      </c>
      <c r="O260">
        <v>1038.5</v>
      </c>
      <c r="P260">
        <v>1002.75</v>
      </c>
      <c r="Q260">
        <v>1024.25</v>
      </c>
      <c r="R260">
        <v>1028.0899999999999</v>
      </c>
      <c r="S260">
        <v>1042.5</v>
      </c>
      <c r="T260">
        <v>1018.35</v>
      </c>
      <c r="U260">
        <v>1028.06</v>
      </c>
      <c r="V260">
        <v>0.18</v>
      </c>
      <c r="W260">
        <v>0.18</v>
      </c>
      <c r="X260">
        <v>0.18</v>
      </c>
      <c r="Y260">
        <v>0.18</v>
      </c>
      <c r="Z260" t="s">
        <v>12</v>
      </c>
      <c r="AA260" t="s">
        <v>12</v>
      </c>
      <c r="AB260" t="s">
        <v>12</v>
      </c>
      <c r="AC260" t="s">
        <v>12</v>
      </c>
      <c r="AD260">
        <v>81.610433650000004</v>
      </c>
      <c r="AE260">
        <v>82.185265920000006</v>
      </c>
      <c r="AF260">
        <v>80.224536670000006</v>
      </c>
      <c r="AG260">
        <v>81.004103720000003</v>
      </c>
      <c r="AH260" t="s">
        <v>12</v>
      </c>
      <c r="AI260" t="s">
        <v>12</v>
      </c>
    </row>
    <row r="261" spans="1:35" x14ac:dyDescent="0.25">
      <c r="A261">
        <v>1278509400</v>
      </c>
      <c r="B261">
        <v>1.53997238</v>
      </c>
      <c r="C261">
        <v>1.6785355099999999</v>
      </c>
      <c r="D261">
        <v>1.5353852800000001</v>
      </c>
      <c r="E261">
        <v>1.67340829</v>
      </c>
      <c r="F261">
        <v>1.53997238</v>
      </c>
      <c r="G261">
        <v>1.6785355099999999</v>
      </c>
      <c r="H261">
        <v>1.5353852800000001</v>
      </c>
      <c r="I261">
        <v>1.67340829</v>
      </c>
      <c r="J261">
        <v>1019.5</v>
      </c>
      <c r="K261">
        <v>1055</v>
      </c>
      <c r="L261">
        <v>1011.75</v>
      </c>
      <c r="M261">
        <v>1054.75</v>
      </c>
      <c r="N261">
        <v>1024</v>
      </c>
      <c r="O261">
        <v>1059.75</v>
      </c>
      <c r="P261">
        <v>1016.25</v>
      </c>
      <c r="Q261">
        <v>1059.25</v>
      </c>
      <c r="R261">
        <v>1028.54</v>
      </c>
      <c r="S261">
        <v>1060.8900000000001</v>
      </c>
      <c r="T261">
        <v>1028.54</v>
      </c>
      <c r="U261">
        <v>1060.27</v>
      </c>
      <c r="V261">
        <v>0.18</v>
      </c>
      <c r="W261">
        <v>0.18</v>
      </c>
      <c r="X261">
        <v>0.18</v>
      </c>
      <c r="Y261">
        <v>0.18</v>
      </c>
      <c r="Z261" t="s">
        <v>12</v>
      </c>
      <c r="AA261" t="s">
        <v>12</v>
      </c>
      <c r="AB261" t="s">
        <v>12</v>
      </c>
      <c r="AC261" t="s">
        <v>12</v>
      </c>
      <c r="AD261">
        <v>81.208838499999999</v>
      </c>
      <c r="AE261">
        <v>83.657789339999994</v>
      </c>
      <c r="AF261">
        <v>81.122219939999994</v>
      </c>
      <c r="AG261">
        <v>83.55344547</v>
      </c>
      <c r="AH261" t="s">
        <v>12</v>
      </c>
      <c r="AI261" t="s">
        <v>12</v>
      </c>
    </row>
    <row r="262" spans="1:35" x14ac:dyDescent="0.25">
      <c r="A262">
        <v>1278595800</v>
      </c>
      <c r="B262">
        <v>1.7132098</v>
      </c>
      <c r="C262">
        <v>1.72872552</v>
      </c>
      <c r="D262">
        <v>1.663829</v>
      </c>
      <c r="E262">
        <v>1.7225190399999999</v>
      </c>
      <c r="F262">
        <v>1.7132098</v>
      </c>
      <c r="G262">
        <v>1.72872552</v>
      </c>
      <c r="H262">
        <v>1.663829</v>
      </c>
      <c r="I262">
        <v>1.7225190399999999</v>
      </c>
      <c r="J262">
        <v>1054.5</v>
      </c>
      <c r="K262">
        <v>1063.75</v>
      </c>
      <c r="L262">
        <v>1049.5</v>
      </c>
      <c r="M262">
        <v>1062.5</v>
      </c>
      <c r="N262">
        <v>1058.75</v>
      </c>
      <c r="O262">
        <v>1068.5</v>
      </c>
      <c r="P262">
        <v>1054</v>
      </c>
      <c r="Q262">
        <v>1067</v>
      </c>
      <c r="R262">
        <v>1062.92</v>
      </c>
      <c r="S262">
        <v>1071.25</v>
      </c>
      <c r="T262">
        <v>1058.24</v>
      </c>
      <c r="U262">
        <v>1070.25</v>
      </c>
      <c r="V262">
        <v>0.17</v>
      </c>
      <c r="W262">
        <v>0.17</v>
      </c>
      <c r="X262">
        <v>0.17</v>
      </c>
      <c r="Y262">
        <v>0.17</v>
      </c>
      <c r="Z262" t="s">
        <v>12</v>
      </c>
      <c r="AA262" t="s">
        <v>12</v>
      </c>
      <c r="AB262" t="s">
        <v>12</v>
      </c>
      <c r="AC262" t="s">
        <v>12</v>
      </c>
      <c r="AD262">
        <v>84.256236979999997</v>
      </c>
      <c r="AE262">
        <v>84.476720589999999</v>
      </c>
      <c r="AF262">
        <v>83.397925779999994</v>
      </c>
      <c r="AG262">
        <v>84.382227610000001</v>
      </c>
      <c r="AH262" t="s">
        <v>12</v>
      </c>
      <c r="AI262" t="s">
        <v>12</v>
      </c>
    </row>
    <row r="263" spans="1:35" x14ac:dyDescent="0.25">
      <c r="A263">
        <v>1278682200</v>
      </c>
      <c r="B263">
        <v>1.7233282400000001</v>
      </c>
      <c r="C263">
        <v>1.76110626</v>
      </c>
      <c r="D263">
        <v>1.71159043</v>
      </c>
      <c r="E263">
        <v>1.7597569399999999</v>
      </c>
      <c r="F263">
        <v>1.7233282400000001</v>
      </c>
      <c r="G263">
        <v>1.76110626</v>
      </c>
      <c r="H263">
        <v>1.71159043</v>
      </c>
      <c r="I263">
        <v>1.7597569399999999</v>
      </c>
      <c r="J263">
        <v>1062.25</v>
      </c>
      <c r="K263">
        <v>1070.5</v>
      </c>
      <c r="L263">
        <v>1059</v>
      </c>
      <c r="M263">
        <v>1068</v>
      </c>
      <c r="N263">
        <v>1066.75</v>
      </c>
      <c r="O263">
        <v>1075</v>
      </c>
      <c r="P263">
        <v>1063.25</v>
      </c>
      <c r="Q263">
        <v>1072.5</v>
      </c>
      <c r="R263">
        <v>1070.5</v>
      </c>
      <c r="S263">
        <v>1078.1600000000001</v>
      </c>
      <c r="T263">
        <v>1068.0999999999999</v>
      </c>
      <c r="U263">
        <v>1077.96</v>
      </c>
      <c r="V263">
        <v>0.18</v>
      </c>
      <c r="W263">
        <v>0.18</v>
      </c>
      <c r="X263">
        <v>0.18</v>
      </c>
      <c r="Y263">
        <v>0.18</v>
      </c>
      <c r="Z263" t="s">
        <v>12</v>
      </c>
      <c r="AA263" t="s">
        <v>12</v>
      </c>
      <c r="AB263" t="s">
        <v>12</v>
      </c>
      <c r="AC263" t="s">
        <v>12</v>
      </c>
      <c r="AD263">
        <v>84.358604369999995</v>
      </c>
      <c r="AE263">
        <v>85.020055200000002</v>
      </c>
      <c r="AF263">
        <v>84.201108199999993</v>
      </c>
      <c r="AG263">
        <v>85.012188660000007</v>
      </c>
      <c r="AH263" t="s">
        <v>12</v>
      </c>
      <c r="AI263" t="s">
        <v>12</v>
      </c>
    </row>
    <row r="264" spans="1:35" x14ac:dyDescent="0.25">
      <c r="A264">
        <v>1278941400</v>
      </c>
      <c r="B264">
        <v>1.74275688</v>
      </c>
      <c r="C264">
        <v>1.7744634500000001</v>
      </c>
      <c r="D264">
        <v>1.7215748</v>
      </c>
      <c r="E264">
        <v>1.76488416</v>
      </c>
      <c r="F264">
        <v>1.74275688</v>
      </c>
      <c r="G264">
        <v>1.7744634500000001</v>
      </c>
      <c r="H264">
        <v>1.7215748</v>
      </c>
      <c r="I264">
        <v>1.76488416</v>
      </c>
      <c r="J264">
        <v>1066.5</v>
      </c>
      <c r="K264">
        <v>1072.5</v>
      </c>
      <c r="L264">
        <v>1061</v>
      </c>
      <c r="M264">
        <v>1072</v>
      </c>
      <c r="N264">
        <v>1071.5</v>
      </c>
      <c r="O264">
        <v>1077.25</v>
      </c>
      <c r="P264">
        <v>1065.5</v>
      </c>
      <c r="Q264">
        <v>1076.5</v>
      </c>
      <c r="R264">
        <v>1077.23</v>
      </c>
      <c r="S264">
        <v>1080.78</v>
      </c>
      <c r="T264">
        <v>1070.45</v>
      </c>
      <c r="U264">
        <v>1078.75</v>
      </c>
      <c r="V264">
        <v>0.17</v>
      </c>
      <c r="W264">
        <v>0.17</v>
      </c>
      <c r="X264">
        <v>0.17</v>
      </c>
      <c r="Y264">
        <v>0.17</v>
      </c>
      <c r="Z264" t="s">
        <v>12</v>
      </c>
      <c r="AA264" t="s">
        <v>12</v>
      </c>
      <c r="AB264" t="s">
        <v>12</v>
      </c>
      <c r="AC264" t="s">
        <v>12</v>
      </c>
      <c r="AD264">
        <v>84.728709730000006</v>
      </c>
      <c r="AE264">
        <v>85.232672269999995</v>
      </c>
      <c r="AF264">
        <v>84.374345320000003</v>
      </c>
      <c r="AG264">
        <v>85.067301689999994</v>
      </c>
      <c r="AH264" t="s">
        <v>12</v>
      </c>
      <c r="AI264" t="s">
        <v>12</v>
      </c>
    </row>
    <row r="265" spans="1:35" x14ac:dyDescent="0.25">
      <c r="A265">
        <v>1279027800</v>
      </c>
      <c r="B265">
        <v>1.8202004199999999</v>
      </c>
      <c r="C265">
        <v>1.8653992100000001</v>
      </c>
      <c r="D265">
        <v>1.80981192</v>
      </c>
      <c r="E265">
        <v>1.8448913</v>
      </c>
      <c r="F265">
        <v>1.8202004199999999</v>
      </c>
      <c r="G265">
        <v>1.8653992100000001</v>
      </c>
      <c r="H265">
        <v>1.80981192</v>
      </c>
      <c r="I265">
        <v>1.8448913</v>
      </c>
      <c r="J265">
        <v>1072</v>
      </c>
      <c r="K265">
        <v>1091</v>
      </c>
      <c r="L265">
        <v>1068.75</v>
      </c>
      <c r="M265">
        <v>1085</v>
      </c>
      <c r="N265">
        <v>1076</v>
      </c>
      <c r="O265">
        <v>1096</v>
      </c>
      <c r="P265">
        <v>1073</v>
      </c>
      <c r="Q265">
        <v>1089.75</v>
      </c>
      <c r="R265">
        <v>1080.6500000000001</v>
      </c>
      <c r="S265">
        <v>1099.46</v>
      </c>
      <c r="T265">
        <v>1080.6500000000001</v>
      </c>
      <c r="U265">
        <v>1095.3399999999999</v>
      </c>
      <c r="V265">
        <v>0.17</v>
      </c>
      <c r="W265">
        <v>0.17</v>
      </c>
      <c r="X265">
        <v>0.17</v>
      </c>
      <c r="Y265">
        <v>0.17</v>
      </c>
      <c r="Z265" t="s">
        <v>12</v>
      </c>
      <c r="AA265" t="s">
        <v>12</v>
      </c>
      <c r="AB265" t="s">
        <v>12</v>
      </c>
      <c r="AC265" t="s">
        <v>12</v>
      </c>
      <c r="AD265">
        <v>85.949228259999998</v>
      </c>
      <c r="AE265">
        <v>86.689431110000001</v>
      </c>
      <c r="AF265">
        <v>85.775991129999994</v>
      </c>
      <c r="AG265">
        <v>86.350831279999994</v>
      </c>
      <c r="AH265" t="s">
        <v>12</v>
      </c>
      <c r="AI265" t="s">
        <v>12</v>
      </c>
    </row>
    <row r="266" spans="1:35" x14ac:dyDescent="0.25">
      <c r="A266">
        <v>1279114200</v>
      </c>
      <c r="B266">
        <v>1.8281613000000001</v>
      </c>
      <c r="C266">
        <v>1.86499412</v>
      </c>
      <c r="D266">
        <v>1.8053598500000001</v>
      </c>
      <c r="E266">
        <v>1.84421616</v>
      </c>
      <c r="F266">
        <v>1.8281613000000001</v>
      </c>
      <c r="G266">
        <v>1.86499412</v>
      </c>
      <c r="H266">
        <v>1.8053598500000001</v>
      </c>
      <c r="I266">
        <v>1.84421616</v>
      </c>
      <c r="J266">
        <v>1091.25</v>
      </c>
      <c r="K266">
        <v>1094.25</v>
      </c>
      <c r="L266">
        <v>1079.25</v>
      </c>
      <c r="M266">
        <v>1086.5</v>
      </c>
      <c r="N266">
        <v>1095</v>
      </c>
      <c r="O266">
        <v>1099</v>
      </c>
      <c r="P266">
        <v>1083.5</v>
      </c>
      <c r="Q266">
        <v>1091</v>
      </c>
      <c r="R266">
        <v>1095.6099999999999</v>
      </c>
      <c r="S266">
        <v>1099.08</v>
      </c>
      <c r="T266">
        <v>1087.68</v>
      </c>
      <c r="U266">
        <v>1095.17</v>
      </c>
      <c r="V266">
        <v>0.17</v>
      </c>
      <c r="W266">
        <v>0.17</v>
      </c>
      <c r="X266">
        <v>0.17</v>
      </c>
      <c r="Y266">
        <v>0.17</v>
      </c>
      <c r="Z266" t="s">
        <v>12</v>
      </c>
      <c r="AA266" t="s">
        <v>12</v>
      </c>
      <c r="AB266" t="s">
        <v>12</v>
      </c>
      <c r="AC266" t="s">
        <v>12</v>
      </c>
      <c r="AD266">
        <v>86.07522677</v>
      </c>
      <c r="AE266">
        <v>86.681556700000002</v>
      </c>
      <c r="AF266">
        <v>85.720878110000001</v>
      </c>
      <c r="AG266">
        <v>86.343744310000005</v>
      </c>
      <c r="AH266" t="s">
        <v>12</v>
      </c>
      <c r="AI266" t="s">
        <v>12</v>
      </c>
    </row>
    <row r="267" spans="1:35" x14ac:dyDescent="0.25">
      <c r="A267">
        <v>1279200600</v>
      </c>
      <c r="B267">
        <v>1.84340696</v>
      </c>
      <c r="C267">
        <v>1.8635097700000001</v>
      </c>
      <c r="D267">
        <v>1.76933623</v>
      </c>
      <c r="E267">
        <v>1.8455654800000001</v>
      </c>
      <c r="F267">
        <v>1.84340696</v>
      </c>
      <c r="G267">
        <v>1.8635097700000001</v>
      </c>
      <c r="H267">
        <v>1.76933623</v>
      </c>
      <c r="I267">
        <v>1.8455654800000001</v>
      </c>
      <c r="J267">
        <v>1087.25</v>
      </c>
      <c r="K267">
        <v>1094.25</v>
      </c>
      <c r="L267">
        <v>1072</v>
      </c>
      <c r="M267">
        <v>1085.75</v>
      </c>
      <c r="N267">
        <v>1091.25</v>
      </c>
      <c r="O267">
        <v>1099.25</v>
      </c>
      <c r="P267">
        <v>1076.25</v>
      </c>
      <c r="Q267">
        <v>1090.5</v>
      </c>
      <c r="R267">
        <v>1094.46</v>
      </c>
      <c r="S267">
        <v>1098.6600000000001</v>
      </c>
      <c r="T267">
        <v>1080.53</v>
      </c>
      <c r="U267">
        <v>1096.48</v>
      </c>
      <c r="V267">
        <v>0.19</v>
      </c>
      <c r="W267">
        <v>0.19</v>
      </c>
      <c r="X267">
        <v>0.19</v>
      </c>
      <c r="Y267">
        <v>0.19</v>
      </c>
      <c r="Z267" t="s">
        <v>12</v>
      </c>
      <c r="AA267" t="s">
        <v>12</v>
      </c>
      <c r="AB267" t="s">
        <v>12</v>
      </c>
      <c r="AC267" t="s">
        <v>12</v>
      </c>
      <c r="AD267">
        <v>86.311459209999995</v>
      </c>
      <c r="AE267">
        <v>86.665807869999995</v>
      </c>
      <c r="AF267">
        <v>85.177543490000005</v>
      </c>
      <c r="AG267">
        <v>86.366572230000003</v>
      </c>
      <c r="AH267" t="s">
        <v>12</v>
      </c>
      <c r="AI267" t="s">
        <v>12</v>
      </c>
    </row>
    <row r="268" spans="1:35" x14ac:dyDescent="0.25">
      <c r="A268">
        <v>1279287000</v>
      </c>
      <c r="B268">
        <v>1.8131847299999999</v>
      </c>
      <c r="C268">
        <v>1.81831195</v>
      </c>
      <c r="D268">
        <v>1.68190832</v>
      </c>
      <c r="E268">
        <v>1.6929719599999999</v>
      </c>
      <c r="F268">
        <v>1.8131847299999999</v>
      </c>
      <c r="G268">
        <v>1.81831195</v>
      </c>
      <c r="H268">
        <v>1.68190832</v>
      </c>
      <c r="I268">
        <v>1.6929719599999999</v>
      </c>
      <c r="J268">
        <v>1087</v>
      </c>
      <c r="K268">
        <v>1090.25</v>
      </c>
      <c r="L268">
        <v>1054.75</v>
      </c>
      <c r="M268">
        <v>1058.5</v>
      </c>
      <c r="N268">
        <v>1090.5</v>
      </c>
      <c r="O268">
        <v>1094.75</v>
      </c>
      <c r="P268">
        <v>1059</v>
      </c>
      <c r="Q268">
        <v>1063</v>
      </c>
      <c r="R268">
        <v>1093.8499999999999</v>
      </c>
      <c r="S268">
        <v>1093.8499999999999</v>
      </c>
      <c r="T268">
        <v>1063.32</v>
      </c>
      <c r="U268">
        <v>1064.8800000000001</v>
      </c>
      <c r="V268">
        <v>0.19</v>
      </c>
      <c r="W268">
        <v>0.19</v>
      </c>
      <c r="X268">
        <v>0.19</v>
      </c>
      <c r="Y268">
        <v>0.19</v>
      </c>
      <c r="Z268" t="s">
        <v>12</v>
      </c>
      <c r="AA268" t="s">
        <v>12</v>
      </c>
      <c r="AB268" t="s">
        <v>12</v>
      </c>
      <c r="AC268" t="s">
        <v>12</v>
      </c>
      <c r="AD268">
        <v>85.901989639999996</v>
      </c>
      <c r="AE268">
        <v>85.993254109999995</v>
      </c>
      <c r="AF268">
        <v>83.823144170000006</v>
      </c>
      <c r="AG268">
        <v>83.988506880000003</v>
      </c>
      <c r="AH268" t="s">
        <v>12</v>
      </c>
      <c r="AI268" t="s">
        <v>12</v>
      </c>
    </row>
    <row r="269" spans="1:35" x14ac:dyDescent="0.25">
      <c r="A269">
        <v>1279546200</v>
      </c>
      <c r="B269">
        <v>1.7121295700000001</v>
      </c>
      <c r="C269">
        <v>1.73816978</v>
      </c>
      <c r="D269">
        <v>1.67124977</v>
      </c>
      <c r="E269">
        <v>1.7244075000000001</v>
      </c>
      <c r="F269">
        <v>1.7121295700000001</v>
      </c>
      <c r="G269">
        <v>1.73816978</v>
      </c>
      <c r="H269">
        <v>1.67124977</v>
      </c>
      <c r="I269">
        <v>1.7244075000000001</v>
      </c>
      <c r="J269">
        <v>1058</v>
      </c>
      <c r="K269">
        <v>1066.25</v>
      </c>
      <c r="L269">
        <v>1052.5</v>
      </c>
      <c r="M269">
        <v>1059.25</v>
      </c>
      <c r="N269">
        <v>1061.75</v>
      </c>
      <c r="O269">
        <v>1071</v>
      </c>
      <c r="P269">
        <v>1057</v>
      </c>
      <c r="Q269">
        <v>1063.75</v>
      </c>
      <c r="R269">
        <v>1066.8499999999999</v>
      </c>
      <c r="S269">
        <v>1074.7</v>
      </c>
      <c r="T269">
        <v>1061.1099999999999</v>
      </c>
      <c r="U269">
        <v>1071.25</v>
      </c>
      <c r="V269">
        <v>0.19</v>
      </c>
      <c r="W269">
        <v>0.19</v>
      </c>
      <c r="X269">
        <v>0.19</v>
      </c>
      <c r="Y269">
        <v>0.19</v>
      </c>
      <c r="Z269" t="s">
        <v>12</v>
      </c>
      <c r="AA269" t="s">
        <v>12</v>
      </c>
      <c r="AB269" t="s">
        <v>12</v>
      </c>
      <c r="AC269" t="s">
        <v>12</v>
      </c>
      <c r="AD269">
        <v>84.295609049999996</v>
      </c>
      <c r="AE269">
        <v>84.752325099999993</v>
      </c>
      <c r="AF269">
        <v>83.642032630000003</v>
      </c>
      <c r="AG269">
        <v>84.484587129999994</v>
      </c>
      <c r="AH269" t="s">
        <v>12</v>
      </c>
      <c r="AI269" t="s">
        <v>12</v>
      </c>
    </row>
    <row r="270" spans="1:35" x14ac:dyDescent="0.25">
      <c r="A270">
        <v>1279632600</v>
      </c>
      <c r="B270">
        <v>1.6538446200000001</v>
      </c>
      <c r="C270">
        <v>1.7833676000000001</v>
      </c>
      <c r="D270">
        <v>1.65141604</v>
      </c>
      <c r="E270">
        <v>1.7793206100000001</v>
      </c>
      <c r="F270">
        <v>1.6538446200000001</v>
      </c>
      <c r="G270">
        <v>1.7833676000000001</v>
      </c>
      <c r="H270">
        <v>1.65141604</v>
      </c>
      <c r="I270">
        <v>1.7793206100000001</v>
      </c>
      <c r="J270">
        <v>1057</v>
      </c>
      <c r="K270">
        <v>1076</v>
      </c>
      <c r="L270">
        <v>1046.5</v>
      </c>
      <c r="M270">
        <v>1075.5</v>
      </c>
      <c r="N270">
        <v>1063.25</v>
      </c>
      <c r="O270">
        <v>1080.75</v>
      </c>
      <c r="P270">
        <v>1050.75</v>
      </c>
      <c r="Q270">
        <v>1080</v>
      </c>
      <c r="R270">
        <v>1064.53</v>
      </c>
      <c r="S270">
        <v>1083.94</v>
      </c>
      <c r="T270">
        <v>1056.8800000000001</v>
      </c>
      <c r="U270">
        <v>1083.48</v>
      </c>
      <c r="V270">
        <v>0.18</v>
      </c>
      <c r="W270">
        <v>0.18</v>
      </c>
      <c r="X270">
        <v>0.18</v>
      </c>
      <c r="Y270">
        <v>0.18</v>
      </c>
      <c r="Z270" t="s">
        <v>12</v>
      </c>
      <c r="AA270" t="s">
        <v>12</v>
      </c>
      <c r="AB270" t="s">
        <v>12</v>
      </c>
      <c r="AC270" t="s">
        <v>12</v>
      </c>
      <c r="AD270">
        <v>83.366428119999995</v>
      </c>
      <c r="AE270">
        <v>85.484645670000006</v>
      </c>
      <c r="AF270">
        <v>83.327063920000001</v>
      </c>
      <c r="AG270">
        <v>85.421650349999993</v>
      </c>
      <c r="AH270" t="s">
        <v>12</v>
      </c>
      <c r="AI270" t="s">
        <v>12</v>
      </c>
    </row>
    <row r="271" spans="1:35" x14ac:dyDescent="0.25">
      <c r="A271">
        <v>1279719000</v>
      </c>
      <c r="B271">
        <v>1.8073833399999999</v>
      </c>
      <c r="C271">
        <v>1.80859763</v>
      </c>
      <c r="D271">
        <v>1.68824983</v>
      </c>
      <c r="E271">
        <v>1.71239963</v>
      </c>
      <c r="F271">
        <v>1.8073833399999999</v>
      </c>
      <c r="G271">
        <v>1.80859763</v>
      </c>
      <c r="H271">
        <v>1.68824983</v>
      </c>
      <c r="I271">
        <v>1.71239963</v>
      </c>
      <c r="J271">
        <v>1074.5</v>
      </c>
      <c r="K271">
        <v>1083</v>
      </c>
      <c r="L271">
        <v>1056.75</v>
      </c>
      <c r="M271">
        <v>1059.25</v>
      </c>
      <c r="N271">
        <v>1079.5</v>
      </c>
      <c r="O271">
        <v>1087.75</v>
      </c>
      <c r="P271">
        <v>1061</v>
      </c>
      <c r="Q271">
        <v>1064</v>
      </c>
      <c r="R271">
        <v>1086.67</v>
      </c>
      <c r="S271">
        <v>1088.96</v>
      </c>
      <c r="T271">
        <v>1065.25</v>
      </c>
      <c r="U271">
        <v>1069.5899999999999</v>
      </c>
      <c r="V271">
        <v>0.18</v>
      </c>
      <c r="W271">
        <v>0.18</v>
      </c>
      <c r="X271">
        <v>0.18</v>
      </c>
      <c r="Y271">
        <v>0.18</v>
      </c>
      <c r="Z271" t="s">
        <v>12</v>
      </c>
      <c r="AA271" t="s">
        <v>12</v>
      </c>
      <c r="AB271" t="s">
        <v>12</v>
      </c>
      <c r="AC271" t="s">
        <v>12</v>
      </c>
      <c r="AD271">
        <v>85.862609699999993</v>
      </c>
      <c r="AE271">
        <v>85.886248690000002</v>
      </c>
      <c r="AF271">
        <v>83.964883630000003</v>
      </c>
      <c r="AG271">
        <v>84.311365749999993</v>
      </c>
      <c r="AH271" t="s">
        <v>12</v>
      </c>
      <c r="AI271" t="s">
        <v>12</v>
      </c>
    </row>
    <row r="272" spans="1:35" x14ac:dyDescent="0.25">
      <c r="A272">
        <v>1279805400</v>
      </c>
      <c r="B272">
        <v>1.7723039599999999</v>
      </c>
      <c r="C272">
        <v>1.8473198799999999</v>
      </c>
      <c r="D272">
        <v>1.77095464</v>
      </c>
      <c r="E272">
        <v>1.82519261</v>
      </c>
      <c r="F272">
        <v>1.7723039599999999</v>
      </c>
      <c r="G272">
        <v>1.8473198799999999</v>
      </c>
      <c r="H272">
        <v>1.77095464</v>
      </c>
      <c r="I272">
        <v>1.82519261</v>
      </c>
      <c r="J272">
        <v>1058.25</v>
      </c>
      <c r="K272">
        <v>1089.5</v>
      </c>
      <c r="L272">
        <v>1056.5</v>
      </c>
      <c r="M272">
        <v>1083</v>
      </c>
      <c r="N272">
        <v>1063.25</v>
      </c>
      <c r="O272">
        <v>1094.5</v>
      </c>
      <c r="P272">
        <v>1061.25</v>
      </c>
      <c r="Q272">
        <v>1087.75</v>
      </c>
      <c r="R272">
        <v>1072.1400000000001</v>
      </c>
      <c r="S272">
        <v>1097.5</v>
      </c>
      <c r="T272">
        <v>1072.1400000000001</v>
      </c>
      <c r="U272">
        <v>1093.67</v>
      </c>
      <c r="V272">
        <v>0.18</v>
      </c>
      <c r="W272">
        <v>0.18</v>
      </c>
      <c r="X272">
        <v>0.18</v>
      </c>
      <c r="Y272">
        <v>0.18</v>
      </c>
      <c r="Z272" t="s">
        <v>12</v>
      </c>
      <c r="AA272" t="s">
        <v>12</v>
      </c>
      <c r="AB272" t="s">
        <v>12</v>
      </c>
      <c r="AC272" t="s">
        <v>12</v>
      </c>
      <c r="AD272">
        <v>85.311408540000002</v>
      </c>
      <c r="AE272">
        <v>86.571314889999996</v>
      </c>
      <c r="AF272">
        <v>85.303534130000003</v>
      </c>
      <c r="AG272">
        <v>86.194130430000001</v>
      </c>
      <c r="AH272" t="s">
        <v>12</v>
      </c>
      <c r="AI272" t="s">
        <v>12</v>
      </c>
    </row>
    <row r="273" spans="1:35" x14ac:dyDescent="0.25">
      <c r="A273">
        <v>1279891800</v>
      </c>
      <c r="B273">
        <v>1.8160183999999999</v>
      </c>
      <c r="C273">
        <v>1.8800075999999999</v>
      </c>
      <c r="D273">
        <v>1.79820914</v>
      </c>
      <c r="E273">
        <v>1.8721458</v>
      </c>
      <c r="F273">
        <v>1.8160183999999999</v>
      </c>
      <c r="G273">
        <v>1.8800075999999999</v>
      </c>
      <c r="H273">
        <v>1.79820914</v>
      </c>
      <c r="I273">
        <v>1.8721458</v>
      </c>
      <c r="J273">
        <v>1082</v>
      </c>
      <c r="K273">
        <v>1096.5</v>
      </c>
      <c r="L273">
        <v>1079.75</v>
      </c>
      <c r="M273">
        <v>1096</v>
      </c>
      <c r="N273">
        <v>1087.25</v>
      </c>
      <c r="O273">
        <v>1101.5</v>
      </c>
      <c r="P273">
        <v>1084</v>
      </c>
      <c r="Q273">
        <v>1100.5</v>
      </c>
      <c r="R273">
        <v>1092.17</v>
      </c>
      <c r="S273">
        <v>1103.73</v>
      </c>
      <c r="T273">
        <v>1087.8800000000001</v>
      </c>
      <c r="U273">
        <v>1102.6600000000001</v>
      </c>
      <c r="V273">
        <v>0.19</v>
      </c>
      <c r="W273">
        <v>0.19</v>
      </c>
      <c r="X273">
        <v>0.19</v>
      </c>
      <c r="Y273">
        <v>0.19</v>
      </c>
      <c r="Z273" t="s">
        <v>12</v>
      </c>
      <c r="AA273" t="s">
        <v>12</v>
      </c>
      <c r="AB273" t="s">
        <v>12</v>
      </c>
      <c r="AC273" t="s">
        <v>12</v>
      </c>
      <c r="AD273">
        <v>86.020113739999999</v>
      </c>
      <c r="AE273">
        <v>87.067410890000005</v>
      </c>
      <c r="AF273">
        <v>85.775991129999994</v>
      </c>
      <c r="AG273">
        <v>86.941412380000003</v>
      </c>
      <c r="AH273" t="s">
        <v>12</v>
      </c>
      <c r="AI273" t="s">
        <v>12</v>
      </c>
    </row>
    <row r="274" spans="1:35" x14ac:dyDescent="0.25">
      <c r="A274">
        <v>1280151000</v>
      </c>
      <c r="B274">
        <v>1.87943057</v>
      </c>
      <c r="C274">
        <v>1.93650123</v>
      </c>
      <c r="D274">
        <v>1.86620841</v>
      </c>
      <c r="E274">
        <v>1.9331284200000001</v>
      </c>
      <c r="F274">
        <v>1.87943057</v>
      </c>
      <c r="G274">
        <v>1.93650123</v>
      </c>
      <c r="H274">
        <v>1.86620841</v>
      </c>
      <c r="I274">
        <v>1.9331284200000001</v>
      </c>
      <c r="J274">
        <v>1097</v>
      </c>
      <c r="K274">
        <v>1106.5</v>
      </c>
      <c r="L274">
        <v>1092.5</v>
      </c>
      <c r="M274">
        <v>1104.75</v>
      </c>
      <c r="N274">
        <v>1101.25</v>
      </c>
      <c r="O274">
        <v>1111.75</v>
      </c>
      <c r="P274">
        <v>1097</v>
      </c>
      <c r="Q274">
        <v>1109.5</v>
      </c>
      <c r="R274">
        <v>1102.8900000000001</v>
      </c>
      <c r="S274">
        <v>1115.01</v>
      </c>
      <c r="T274">
        <v>1101.3</v>
      </c>
      <c r="U274">
        <v>1115.01</v>
      </c>
      <c r="V274">
        <v>0.19</v>
      </c>
      <c r="W274">
        <v>0.19</v>
      </c>
      <c r="X274">
        <v>0.19</v>
      </c>
      <c r="Y274">
        <v>0.19</v>
      </c>
      <c r="Z274" t="s">
        <v>12</v>
      </c>
      <c r="AA274" t="s">
        <v>12</v>
      </c>
      <c r="AB274" t="s">
        <v>12</v>
      </c>
      <c r="AC274" t="s">
        <v>12</v>
      </c>
      <c r="AD274">
        <v>87.091034129999997</v>
      </c>
      <c r="AE274">
        <v>87.933588630000003</v>
      </c>
      <c r="AF274">
        <v>86.84691153</v>
      </c>
      <c r="AG274">
        <v>87.846970069999998</v>
      </c>
      <c r="AH274" t="s">
        <v>12</v>
      </c>
      <c r="AI274" t="s">
        <v>12</v>
      </c>
    </row>
    <row r="275" spans="1:35" x14ac:dyDescent="0.25">
      <c r="A275">
        <v>1280237400</v>
      </c>
      <c r="B275">
        <v>1.9640248199999999</v>
      </c>
      <c r="C275">
        <v>1.96847689</v>
      </c>
      <c r="D275">
        <v>1.90641404</v>
      </c>
      <c r="E275">
        <v>1.9293505200000001</v>
      </c>
      <c r="F275">
        <v>1.9640248199999999</v>
      </c>
      <c r="G275">
        <v>1.96847689</v>
      </c>
      <c r="H275">
        <v>1.90641404</v>
      </c>
      <c r="I275">
        <v>1.9293505200000001</v>
      </c>
      <c r="J275">
        <v>1105</v>
      </c>
      <c r="K275">
        <v>1114</v>
      </c>
      <c r="L275">
        <v>1101.5</v>
      </c>
      <c r="M275">
        <v>1106.25</v>
      </c>
      <c r="N275">
        <v>1109.25</v>
      </c>
      <c r="O275">
        <v>1118.75</v>
      </c>
      <c r="P275">
        <v>1106</v>
      </c>
      <c r="Q275">
        <v>1111</v>
      </c>
      <c r="R275">
        <v>1117.3599999999999</v>
      </c>
      <c r="S275">
        <v>1120.95</v>
      </c>
      <c r="T275">
        <v>1109.78</v>
      </c>
      <c r="U275">
        <v>1113.8399999999999</v>
      </c>
      <c r="V275">
        <v>0.19</v>
      </c>
      <c r="W275">
        <v>0.19</v>
      </c>
      <c r="X275">
        <v>0.19</v>
      </c>
      <c r="Y275">
        <v>0.19</v>
      </c>
      <c r="Z275" t="s">
        <v>12</v>
      </c>
      <c r="AA275" t="s">
        <v>12</v>
      </c>
      <c r="AB275" t="s">
        <v>12</v>
      </c>
      <c r="AC275" t="s">
        <v>12</v>
      </c>
      <c r="AD275">
        <v>88.327309360000001</v>
      </c>
      <c r="AE275">
        <v>88.421794460000001</v>
      </c>
      <c r="AF275">
        <v>87.492621409999998</v>
      </c>
      <c r="AG275">
        <v>87.839095650000004</v>
      </c>
      <c r="AH275" t="s">
        <v>12</v>
      </c>
      <c r="AI275" t="s">
        <v>12</v>
      </c>
    </row>
    <row r="276" spans="1:35" x14ac:dyDescent="0.25">
      <c r="A276">
        <v>1280323800</v>
      </c>
      <c r="B276">
        <v>1.91720859</v>
      </c>
      <c r="C276">
        <v>1.9347478</v>
      </c>
      <c r="D276">
        <v>1.87376421</v>
      </c>
      <c r="E276">
        <v>1.8930578199999999</v>
      </c>
      <c r="F276">
        <v>1.91720859</v>
      </c>
      <c r="G276">
        <v>1.9347478</v>
      </c>
      <c r="H276">
        <v>1.87376421</v>
      </c>
      <c r="I276">
        <v>1.8930578199999999</v>
      </c>
      <c r="J276">
        <v>1106</v>
      </c>
      <c r="K276">
        <v>1111</v>
      </c>
      <c r="L276">
        <v>1094.5</v>
      </c>
      <c r="M276">
        <v>1097.5</v>
      </c>
      <c r="N276">
        <v>1110.5</v>
      </c>
      <c r="O276">
        <v>1115.75</v>
      </c>
      <c r="P276">
        <v>1099.25</v>
      </c>
      <c r="Q276">
        <v>1102</v>
      </c>
      <c r="R276">
        <v>1112.8399999999999</v>
      </c>
      <c r="S276">
        <v>1114.6600000000001</v>
      </c>
      <c r="T276">
        <v>1103.1099999999999</v>
      </c>
      <c r="U276">
        <v>1106.1300000000001</v>
      </c>
      <c r="V276">
        <v>0.2</v>
      </c>
      <c r="W276">
        <v>0.2</v>
      </c>
      <c r="X276">
        <v>0.2</v>
      </c>
      <c r="Y276">
        <v>0.2</v>
      </c>
      <c r="Z276" t="s">
        <v>12</v>
      </c>
      <c r="AA276" t="s">
        <v>12</v>
      </c>
      <c r="AB276" t="s">
        <v>12</v>
      </c>
      <c r="AC276" t="s">
        <v>12</v>
      </c>
      <c r="AD276">
        <v>87.657991989999999</v>
      </c>
      <c r="AE276">
        <v>87.925714209999995</v>
      </c>
      <c r="AF276">
        <v>86.98079233</v>
      </c>
      <c r="AG276">
        <v>87.272137799999996</v>
      </c>
      <c r="AH276" t="s">
        <v>12</v>
      </c>
      <c r="AI276" t="s">
        <v>12</v>
      </c>
    </row>
    <row r="277" spans="1:35" x14ac:dyDescent="0.25">
      <c r="A277">
        <v>1280410200</v>
      </c>
      <c r="B277">
        <v>1.92597771</v>
      </c>
      <c r="C277">
        <v>1.9417634800000001</v>
      </c>
      <c r="D277">
        <v>1.82033544</v>
      </c>
      <c r="E277">
        <v>1.86499412</v>
      </c>
      <c r="F277">
        <v>1.92597771</v>
      </c>
      <c r="G277">
        <v>1.9417634800000001</v>
      </c>
      <c r="H277">
        <v>1.82033544</v>
      </c>
      <c r="I277">
        <v>1.86499412</v>
      </c>
      <c r="J277">
        <v>1098</v>
      </c>
      <c r="K277">
        <v>1108</v>
      </c>
      <c r="L277">
        <v>1084</v>
      </c>
      <c r="M277">
        <v>1092.25</v>
      </c>
      <c r="N277">
        <v>1102.5</v>
      </c>
      <c r="O277">
        <v>1113</v>
      </c>
      <c r="P277">
        <v>1088.75</v>
      </c>
      <c r="Q277">
        <v>1097</v>
      </c>
      <c r="R277">
        <v>1108.07</v>
      </c>
      <c r="S277">
        <v>1115.9000000000001</v>
      </c>
      <c r="T277">
        <v>1092.82</v>
      </c>
      <c r="U277">
        <v>1101.53</v>
      </c>
      <c r="V277">
        <v>0.19</v>
      </c>
      <c r="W277">
        <v>0.19</v>
      </c>
      <c r="X277">
        <v>0.19</v>
      </c>
      <c r="Y277">
        <v>0.19</v>
      </c>
      <c r="Z277" t="s">
        <v>12</v>
      </c>
      <c r="AA277" t="s">
        <v>12</v>
      </c>
      <c r="AB277" t="s">
        <v>12</v>
      </c>
      <c r="AC277" t="s">
        <v>12</v>
      </c>
      <c r="AD277">
        <v>87.815472409999998</v>
      </c>
      <c r="AE277">
        <v>88.051712719999998</v>
      </c>
      <c r="AF277">
        <v>86.153970909999998</v>
      </c>
      <c r="AG277">
        <v>86.84691153</v>
      </c>
      <c r="AH277" t="s">
        <v>12</v>
      </c>
      <c r="AI277" t="s">
        <v>12</v>
      </c>
    </row>
    <row r="278" spans="1:35" x14ac:dyDescent="0.25">
      <c r="A278">
        <v>1280496600</v>
      </c>
      <c r="B278">
        <v>1.80792346</v>
      </c>
      <c r="C278">
        <v>1.89278776</v>
      </c>
      <c r="D278">
        <v>1.79834319</v>
      </c>
      <c r="E278">
        <v>1.86310566</v>
      </c>
      <c r="F278">
        <v>1.80792346</v>
      </c>
      <c r="G278">
        <v>1.89278776</v>
      </c>
      <c r="H278">
        <v>1.79834319</v>
      </c>
      <c r="I278">
        <v>1.86310566</v>
      </c>
      <c r="J278">
        <v>1092.5</v>
      </c>
      <c r="K278">
        <v>1098.5</v>
      </c>
      <c r="L278">
        <v>1079</v>
      </c>
      <c r="M278">
        <v>1093.5</v>
      </c>
      <c r="N278">
        <v>1096.25</v>
      </c>
      <c r="O278">
        <v>1103.5</v>
      </c>
      <c r="P278">
        <v>1083.5</v>
      </c>
      <c r="Q278">
        <v>1098.25</v>
      </c>
      <c r="R278">
        <v>1098.44</v>
      </c>
      <c r="S278">
        <v>1106.44</v>
      </c>
      <c r="T278">
        <v>1088.01</v>
      </c>
      <c r="U278">
        <v>1101.5999999999999</v>
      </c>
      <c r="V278">
        <v>0.18</v>
      </c>
      <c r="W278">
        <v>0.18</v>
      </c>
      <c r="X278">
        <v>0.18</v>
      </c>
      <c r="Y278">
        <v>0.18</v>
      </c>
      <c r="Z278" t="s">
        <v>12</v>
      </c>
      <c r="AA278" t="s">
        <v>12</v>
      </c>
      <c r="AB278" t="s">
        <v>12</v>
      </c>
      <c r="AC278" t="s">
        <v>12</v>
      </c>
      <c r="AD278">
        <v>85.964984959999995</v>
      </c>
      <c r="AE278">
        <v>87.295761040000002</v>
      </c>
      <c r="AF278">
        <v>85.815371080000006</v>
      </c>
      <c r="AG278">
        <v>86.831170569999998</v>
      </c>
      <c r="AH278" t="s">
        <v>12</v>
      </c>
      <c r="AI278" t="s">
        <v>12</v>
      </c>
    </row>
    <row r="279" spans="1:35" x14ac:dyDescent="0.25">
      <c r="A279">
        <v>1280755800</v>
      </c>
      <c r="B279">
        <v>1.95161283</v>
      </c>
      <c r="C279">
        <v>1.99869911</v>
      </c>
      <c r="D279">
        <v>1.9281634299999999</v>
      </c>
      <c r="E279">
        <v>1.9889847899999999</v>
      </c>
      <c r="F279">
        <v>1.95161283</v>
      </c>
      <c r="G279">
        <v>1.99869911</v>
      </c>
      <c r="H279">
        <v>1.9281634299999999</v>
      </c>
      <c r="I279">
        <v>1.9889847899999999</v>
      </c>
      <c r="J279">
        <v>1098.75</v>
      </c>
      <c r="K279">
        <v>1119.5</v>
      </c>
      <c r="L279">
        <v>1097.5</v>
      </c>
      <c r="M279">
        <v>1117</v>
      </c>
      <c r="N279">
        <v>1104.5</v>
      </c>
      <c r="O279">
        <v>1124.25</v>
      </c>
      <c r="P279">
        <v>1101.75</v>
      </c>
      <c r="Q279">
        <v>1121.75</v>
      </c>
      <c r="R279">
        <v>1107.53</v>
      </c>
      <c r="S279">
        <v>1127.3</v>
      </c>
      <c r="T279">
        <v>1107.53</v>
      </c>
      <c r="U279">
        <v>1125.8599999999999</v>
      </c>
      <c r="V279">
        <v>0.19</v>
      </c>
      <c r="W279">
        <v>0.19</v>
      </c>
      <c r="X279">
        <v>0.19</v>
      </c>
      <c r="Y279">
        <v>0.19</v>
      </c>
      <c r="Z279" t="s">
        <v>12</v>
      </c>
      <c r="AA279" t="s">
        <v>12</v>
      </c>
      <c r="AB279" t="s">
        <v>12</v>
      </c>
      <c r="AC279" t="s">
        <v>12</v>
      </c>
      <c r="AD279">
        <v>88.185577769999995</v>
      </c>
      <c r="AE279">
        <v>88.933639290000002</v>
      </c>
      <c r="AF279">
        <v>87.831213360000007</v>
      </c>
      <c r="AG279">
        <v>88.791891949999993</v>
      </c>
      <c r="AH279" t="s">
        <v>12</v>
      </c>
      <c r="AI279" t="s">
        <v>12</v>
      </c>
    </row>
    <row r="280" spans="1:35" x14ac:dyDescent="0.25">
      <c r="A280">
        <v>1280842200</v>
      </c>
      <c r="B280">
        <v>1.9752234900000001</v>
      </c>
      <c r="C280">
        <v>1.99033411</v>
      </c>
      <c r="D280">
        <v>1.9417634800000001</v>
      </c>
      <c r="E280">
        <v>1.96132715</v>
      </c>
      <c r="F280">
        <v>1.9752234900000001</v>
      </c>
      <c r="G280">
        <v>1.99033411</v>
      </c>
      <c r="H280">
        <v>1.9417634800000001</v>
      </c>
      <c r="I280">
        <v>1.96132715</v>
      </c>
      <c r="J280">
        <v>1117</v>
      </c>
      <c r="K280">
        <v>1117.75</v>
      </c>
      <c r="L280">
        <v>1109</v>
      </c>
      <c r="M280">
        <v>1113.5</v>
      </c>
      <c r="N280">
        <v>1121.75</v>
      </c>
      <c r="O280">
        <v>1122.75</v>
      </c>
      <c r="P280">
        <v>1113.25</v>
      </c>
      <c r="Q280">
        <v>1118.25</v>
      </c>
      <c r="R280">
        <v>1125.3399999999999</v>
      </c>
      <c r="S280">
        <v>1125.44</v>
      </c>
      <c r="T280">
        <v>1116.76</v>
      </c>
      <c r="U280">
        <v>1120.46</v>
      </c>
      <c r="V280">
        <v>0.19</v>
      </c>
      <c r="W280">
        <v>0.19</v>
      </c>
      <c r="X280">
        <v>0.19</v>
      </c>
      <c r="Y280">
        <v>0.19</v>
      </c>
      <c r="Z280" t="s">
        <v>12</v>
      </c>
      <c r="AA280" t="s">
        <v>12</v>
      </c>
      <c r="AB280" t="s">
        <v>12</v>
      </c>
      <c r="AC280" t="s">
        <v>12</v>
      </c>
      <c r="AD280">
        <v>88.571416220000003</v>
      </c>
      <c r="AE280">
        <v>88.799774240000005</v>
      </c>
      <c r="AF280">
        <v>88.075335969999998</v>
      </c>
      <c r="AG280">
        <v>88.36668143</v>
      </c>
      <c r="AH280" t="s">
        <v>12</v>
      </c>
      <c r="AI280" t="s">
        <v>12</v>
      </c>
    </row>
    <row r="281" spans="1:35" x14ac:dyDescent="0.25">
      <c r="A281">
        <v>1280928600</v>
      </c>
      <c r="B281">
        <v>1.97765207</v>
      </c>
      <c r="C281">
        <v>2.0086834900000001</v>
      </c>
      <c r="D281">
        <v>1.95741422</v>
      </c>
      <c r="E281">
        <v>1.9999134000000001</v>
      </c>
      <c r="F281">
        <v>1.97765207</v>
      </c>
      <c r="G281">
        <v>2.0086834900000001</v>
      </c>
      <c r="H281">
        <v>1.95741422</v>
      </c>
      <c r="I281">
        <v>1.9999134000000001</v>
      </c>
      <c r="J281">
        <v>1113</v>
      </c>
      <c r="K281">
        <v>1121</v>
      </c>
      <c r="L281">
        <v>1108</v>
      </c>
      <c r="M281">
        <v>1120</v>
      </c>
      <c r="N281">
        <v>1118</v>
      </c>
      <c r="O281">
        <v>1126</v>
      </c>
      <c r="P281">
        <v>1112.25</v>
      </c>
      <c r="Q281">
        <v>1124.5</v>
      </c>
      <c r="R281">
        <v>1121.06</v>
      </c>
      <c r="S281">
        <v>1128.75</v>
      </c>
      <c r="T281">
        <v>1119.46</v>
      </c>
      <c r="U281">
        <v>1127.24</v>
      </c>
      <c r="V281">
        <v>0.19</v>
      </c>
      <c r="W281">
        <v>0.19</v>
      </c>
      <c r="X281">
        <v>0.19</v>
      </c>
      <c r="Y281">
        <v>0.19</v>
      </c>
      <c r="Z281" t="s">
        <v>12</v>
      </c>
      <c r="AA281" t="s">
        <v>12</v>
      </c>
      <c r="AB281" t="s">
        <v>12</v>
      </c>
      <c r="AC281" t="s">
        <v>12</v>
      </c>
      <c r="AD281">
        <v>88.610788290000002</v>
      </c>
      <c r="AE281">
        <v>89.067504339999999</v>
      </c>
      <c r="AF281">
        <v>88.319434950000002</v>
      </c>
      <c r="AG281">
        <v>88.957262540000002</v>
      </c>
      <c r="AH281" t="s">
        <v>12</v>
      </c>
      <c r="AI281" t="s">
        <v>12</v>
      </c>
    </row>
    <row r="282" spans="1:35" x14ac:dyDescent="0.25">
      <c r="A282">
        <v>1281015000</v>
      </c>
      <c r="B282">
        <v>1.96429488</v>
      </c>
      <c r="C282">
        <v>1.9969456800000001</v>
      </c>
      <c r="D282">
        <v>1.9536372900000001</v>
      </c>
      <c r="E282">
        <v>1.9927626899999999</v>
      </c>
      <c r="F282">
        <v>1.96429488</v>
      </c>
      <c r="G282">
        <v>1.9969456800000001</v>
      </c>
      <c r="H282">
        <v>1.9536372900000001</v>
      </c>
      <c r="I282">
        <v>1.9927626899999999</v>
      </c>
      <c r="J282">
        <v>1120.5</v>
      </c>
      <c r="K282">
        <v>1122.5</v>
      </c>
      <c r="L282">
        <v>1111</v>
      </c>
      <c r="M282">
        <v>1118.75</v>
      </c>
      <c r="N282">
        <v>1124.75</v>
      </c>
      <c r="O282">
        <v>1127.75</v>
      </c>
      <c r="P282">
        <v>1115.5</v>
      </c>
      <c r="Q282">
        <v>1123.5</v>
      </c>
      <c r="R282">
        <v>1125.78</v>
      </c>
      <c r="S282">
        <v>1126.56</v>
      </c>
      <c r="T282">
        <v>1118.81</v>
      </c>
      <c r="U282">
        <v>1125.81</v>
      </c>
      <c r="V282">
        <v>0.19</v>
      </c>
      <c r="W282">
        <v>0.19</v>
      </c>
      <c r="X282">
        <v>0.19</v>
      </c>
      <c r="Y282">
        <v>0.19</v>
      </c>
      <c r="Z282" t="s">
        <v>12</v>
      </c>
      <c r="AA282" t="s">
        <v>12</v>
      </c>
      <c r="AB282" t="s">
        <v>12</v>
      </c>
      <c r="AC282" t="s">
        <v>12</v>
      </c>
      <c r="AD282">
        <v>88.39030468</v>
      </c>
      <c r="AE282">
        <v>88.910016049999996</v>
      </c>
      <c r="AF282">
        <v>88.256439630000003</v>
      </c>
      <c r="AG282">
        <v>88.862777429999994</v>
      </c>
      <c r="AH282" t="s">
        <v>12</v>
      </c>
      <c r="AI282" t="s">
        <v>12</v>
      </c>
    </row>
    <row r="283" spans="1:35" x14ac:dyDescent="0.25">
      <c r="A283">
        <v>1281101400</v>
      </c>
      <c r="B283">
        <v>1.9350178600000001</v>
      </c>
      <c r="C283">
        <v>1.97913641</v>
      </c>
      <c r="D283">
        <v>1.89197759</v>
      </c>
      <c r="E283">
        <v>1.96807277</v>
      </c>
      <c r="F283">
        <v>1.9350178600000001</v>
      </c>
      <c r="G283">
        <v>1.97913641</v>
      </c>
      <c r="H283">
        <v>1.89197759</v>
      </c>
      <c r="I283">
        <v>1.96807277</v>
      </c>
      <c r="J283">
        <v>1119.25</v>
      </c>
      <c r="K283">
        <v>1121.75</v>
      </c>
      <c r="L283">
        <v>1099.5</v>
      </c>
      <c r="M283">
        <v>1114.75</v>
      </c>
      <c r="N283">
        <v>1123.5</v>
      </c>
      <c r="O283">
        <v>1127</v>
      </c>
      <c r="P283">
        <v>1103.75</v>
      </c>
      <c r="Q283">
        <v>1119.5</v>
      </c>
      <c r="R283">
        <v>1122.07</v>
      </c>
      <c r="S283">
        <v>1123.06</v>
      </c>
      <c r="T283">
        <v>1107.17</v>
      </c>
      <c r="U283">
        <v>1121.6400000000001</v>
      </c>
      <c r="V283">
        <v>0.18</v>
      </c>
      <c r="W283">
        <v>0.18</v>
      </c>
      <c r="X283">
        <v>0.18</v>
      </c>
      <c r="Y283">
        <v>0.18</v>
      </c>
      <c r="Z283" t="s">
        <v>12</v>
      </c>
      <c r="AA283" t="s">
        <v>12</v>
      </c>
      <c r="AB283" t="s">
        <v>12</v>
      </c>
      <c r="AC283" t="s">
        <v>12</v>
      </c>
      <c r="AD283">
        <v>87.988717399999999</v>
      </c>
      <c r="AE283">
        <v>88.642293820000006</v>
      </c>
      <c r="AF283">
        <v>87.343007529999994</v>
      </c>
      <c r="AG283">
        <v>88.502121369999998</v>
      </c>
      <c r="AH283" t="s">
        <v>12</v>
      </c>
      <c r="AI283" t="s">
        <v>12</v>
      </c>
    </row>
    <row r="284" spans="1:35" x14ac:dyDescent="0.25">
      <c r="A284">
        <v>1281360600</v>
      </c>
      <c r="B284">
        <v>1.9969456800000001</v>
      </c>
      <c r="C284">
        <v>2.0111120699999998</v>
      </c>
      <c r="D284">
        <v>1.9664534</v>
      </c>
      <c r="E284">
        <v>1.99937426</v>
      </c>
      <c r="F284">
        <v>1.9969456800000001</v>
      </c>
      <c r="G284">
        <v>2.0111120699999998</v>
      </c>
      <c r="H284">
        <v>1.9664534</v>
      </c>
      <c r="I284">
        <v>1.99937426</v>
      </c>
      <c r="J284">
        <v>1116.75</v>
      </c>
      <c r="K284">
        <v>1122</v>
      </c>
      <c r="L284">
        <v>1112.25</v>
      </c>
      <c r="M284">
        <v>1121</v>
      </c>
      <c r="N284">
        <v>1120</v>
      </c>
      <c r="O284">
        <v>1126.75</v>
      </c>
      <c r="P284">
        <v>1116.5</v>
      </c>
      <c r="Q284">
        <v>1125.5</v>
      </c>
      <c r="R284">
        <v>1122.8</v>
      </c>
      <c r="S284">
        <v>1129.24</v>
      </c>
      <c r="T284">
        <v>1120.9100000000001</v>
      </c>
      <c r="U284">
        <v>1127.79</v>
      </c>
      <c r="V284">
        <v>0.18</v>
      </c>
      <c r="W284">
        <v>0.18</v>
      </c>
      <c r="X284">
        <v>0.18</v>
      </c>
      <c r="Y284">
        <v>0.18</v>
      </c>
      <c r="Z284" t="s">
        <v>12</v>
      </c>
      <c r="AA284" t="s">
        <v>12</v>
      </c>
      <c r="AB284" t="s">
        <v>12</v>
      </c>
      <c r="AC284" t="s">
        <v>12</v>
      </c>
      <c r="AD284">
        <v>88.917890459999995</v>
      </c>
      <c r="AE284">
        <v>89.12261737</v>
      </c>
      <c r="AF284">
        <v>88.445433460000004</v>
      </c>
      <c r="AG284">
        <v>88.974586250000002</v>
      </c>
      <c r="AH284" t="s">
        <v>12</v>
      </c>
      <c r="AI284" t="s">
        <v>12</v>
      </c>
    </row>
    <row r="285" spans="1:35" x14ac:dyDescent="0.25">
      <c r="A285">
        <v>1281447000</v>
      </c>
      <c r="B285">
        <v>1.94999345</v>
      </c>
      <c r="C285">
        <v>2.0001834600000001</v>
      </c>
      <c r="D285">
        <v>1.91558922</v>
      </c>
      <c r="E285">
        <v>1.9705013600000001</v>
      </c>
      <c r="F285">
        <v>1.94999345</v>
      </c>
      <c r="G285">
        <v>2.0001834600000001</v>
      </c>
      <c r="H285">
        <v>1.91558922</v>
      </c>
      <c r="I285">
        <v>1.9705013600000001</v>
      </c>
      <c r="J285">
        <v>1120.5</v>
      </c>
      <c r="K285">
        <v>1120.5</v>
      </c>
      <c r="L285">
        <v>1104</v>
      </c>
      <c r="M285">
        <v>1115</v>
      </c>
      <c r="N285">
        <v>1125.25</v>
      </c>
      <c r="O285">
        <v>1125.75</v>
      </c>
      <c r="P285">
        <v>1108.25</v>
      </c>
      <c r="Q285">
        <v>1119.75</v>
      </c>
      <c r="R285">
        <v>1122.92</v>
      </c>
      <c r="S285">
        <v>1127.1600000000001</v>
      </c>
      <c r="T285">
        <v>1111.58</v>
      </c>
      <c r="U285">
        <v>1121.06</v>
      </c>
      <c r="V285">
        <v>0.18</v>
      </c>
      <c r="W285">
        <v>0.18</v>
      </c>
      <c r="X285">
        <v>0.18</v>
      </c>
      <c r="Y285">
        <v>0.18</v>
      </c>
      <c r="Z285" t="s">
        <v>12</v>
      </c>
      <c r="AA285" t="s">
        <v>12</v>
      </c>
      <c r="AB285" t="s">
        <v>12</v>
      </c>
      <c r="AC285" t="s">
        <v>12</v>
      </c>
      <c r="AD285">
        <v>88.217067560000004</v>
      </c>
      <c r="AE285">
        <v>88.965136950000002</v>
      </c>
      <c r="AF285">
        <v>87.69743493</v>
      </c>
      <c r="AG285">
        <v>88.488734859999994</v>
      </c>
      <c r="AH285" t="s">
        <v>12</v>
      </c>
      <c r="AI285" t="s">
        <v>12</v>
      </c>
    </row>
    <row r="286" spans="1:35" x14ac:dyDescent="0.25">
      <c r="A286">
        <v>1281533400</v>
      </c>
      <c r="B286">
        <v>1.8753826099999999</v>
      </c>
      <c r="C286">
        <v>1.8787564000000001</v>
      </c>
      <c r="D286">
        <v>1.7976690200000001</v>
      </c>
      <c r="E286">
        <v>1.80792346</v>
      </c>
      <c r="F286">
        <v>1.8753826099999999</v>
      </c>
      <c r="G286">
        <v>1.8787564000000001</v>
      </c>
      <c r="H286">
        <v>1.7976690200000001</v>
      </c>
      <c r="I286">
        <v>1.80792346</v>
      </c>
      <c r="J286">
        <v>1113.75</v>
      </c>
      <c r="K286">
        <v>1113.75</v>
      </c>
      <c r="L286">
        <v>1080</v>
      </c>
      <c r="M286">
        <v>1080</v>
      </c>
      <c r="N286">
        <v>1119.25</v>
      </c>
      <c r="O286">
        <v>1119.75</v>
      </c>
      <c r="P286">
        <v>1084.5</v>
      </c>
      <c r="Q286">
        <v>1085</v>
      </c>
      <c r="R286">
        <v>1116.8900000000001</v>
      </c>
      <c r="S286">
        <v>1116.8900000000001</v>
      </c>
      <c r="T286">
        <v>1088.55</v>
      </c>
      <c r="U286">
        <v>1089.47</v>
      </c>
      <c r="V286">
        <v>0.17</v>
      </c>
      <c r="W286">
        <v>0.17</v>
      </c>
      <c r="X286">
        <v>0.17</v>
      </c>
      <c r="Y286">
        <v>0.17</v>
      </c>
      <c r="Z286" t="s">
        <v>12</v>
      </c>
      <c r="AA286" t="s">
        <v>12</v>
      </c>
      <c r="AB286" t="s">
        <v>12</v>
      </c>
      <c r="AC286" t="s">
        <v>12</v>
      </c>
      <c r="AD286">
        <v>87.130390460000001</v>
      </c>
      <c r="AE286">
        <v>87.161895990000005</v>
      </c>
      <c r="AF286">
        <v>85.925612889999996</v>
      </c>
      <c r="AG286">
        <v>86.067352349999993</v>
      </c>
      <c r="AH286" t="s">
        <v>12</v>
      </c>
      <c r="AI286" t="s">
        <v>12</v>
      </c>
    </row>
    <row r="287" spans="1:35" x14ac:dyDescent="0.25">
      <c r="A287">
        <v>1281619800</v>
      </c>
      <c r="B287">
        <v>1.72413744</v>
      </c>
      <c r="C287">
        <v>1.7921376899999999</v>
      </c>
      <c r="D287">
        <v>1.72224898</v>
      </c>
      <c r="E287">
        <v>1.7751376299999999</v>
      </c>
      <c r="F287">
        <v>1.72413744</v>
      </c>
      <c r="G287">
        <v>1.7921376899999999</v>
      </c>
      <c r="H287">
        <v>1.72224898</v>
      </c>
      <c r="I287">
        <v>1.7751376299999999</v>
      </c>
      <c r="J287">
        <v>1079.5</v>
      </c>
      <c r="K287">
        <v>1082.5</v>
      </c>
      <c r="L287">
        <v>1065.5</v>
      </c>
      <c r="M287">
        <v>1074.25</v>
      </c>
      <c r="N287">
        <v>1085</v>
      </c>
      <c r="O287">
        <v>1087.5</v>
      </c>
      <c r="P287">
        <v>1070.5</v>
      </c>
      <c r="Q287">
        <v>1079.25</v>
      </c>
      <c r="R287">
        <v>1081.48</v>
      </c>
      <c r="S287">
        <v>1086.72</v>
      </c>
      <c r="T287">
        <v>1076.69</v>
      </c>
      <c r="U287">
        <v>1083.6099999999999</v>
      </c>
      <c r="V287">
        <v>0.18</v>
      </c>
      <c r="W287">
        <v>0.18</v>
      </c>
      <c r="X287">
        <v>0.18</v>
      </c>
      <c r="Y287">
        <v>0.18</v>
      </c>
      <c r="Z287" t="s">
        <v>12</v>
      </c>
      <c r="AA287" t="s">
        <v>12</v>
      </c>
      <c r="AB287" t="s">
        <v>12</v>
      </c>
      <c r="AC287" t="s">
        <v>12</v>
      </c>
      <c r="AD287">
        <v>84.768066059999995</v>
      </c>
      <c r="AE287">
        <v>85.846868740000005</v>
      </c>
      <c r="AF287">
        <v>84.728709730000006</v>
      </c>
      <c r="AG287">
        <v>85.539766569999998</v>
      </c>
      <c r="AH287" t="s">
        <v>12</v>
      </c>
      <c r="AI287" t="s">
        <v>12</v>
      </c>
    </row>
    <row r="288" spans="1:35" x14ac:dyDescent="0.25">
      <c r="A288">
        <v>1281706200</v>
      </c>
      <c r="B288">
        <v>1.75665322</v>
      </c>
      <c r="C288">
        <v>1.7891689900000001</v>
      </c>
      <c r="D288">
        <v>1.7512569099999999</v>
      </c>
      <c r="E288">
        <v>1.75557396</v>
      </c>
      <c r="F288">
        <v>1.75665322</v>
      </c>
      <c r="G288">
        <v>1.7891689900000001</v>
      </c>
      <c r="H288">
        <v>1.7512569099999999</v>
      </c>
      <c r="I288">
        <v>1.75557396</v>
      </c>
      <c r="J288">
        <v>1075.25</v>
      </c>
      <c r="K288">
        <v>1084</v>
      </c>
      <c r="L288">
        <v>1067.75</v>
      </c>
      <c r="M288">
        <v>1071.25</v>
      </c>
      <c r="N288">
        <v>1079.5</v>
      </c>
      <c r="O288">
        <v>1089</v>
      </c>
      <c r="P288">
        <v>1072.5</v>
      </c>
      <c r="Q288">
        <v>1076</v>
      </c>
      <c r="R288">
        <v>1082.22</v>
      </c>
      <c r="S288">
        <v>1086.25</v>
      </c>
      <c r="T288">
        <v>1079</v>
      </c>
      <c r="U288">
        <v>1079.25</v>
      </c>
      <c r="V288">
        <v>0.19</v>
      </c>
      <c r="W288">
        <v>0.19</v>
      </c>
      <c r="X288">
        <v>0.19</v>
      </c>
      <c r="Y288">
        <v>0.19</v>
      </c>
      <c r="Z288" t="s">
        <v>12</v>
      </c>
      <c r="AA288" t="s">
        <v>12</v>
      </c>
      <c r="AB288" t="s">
        <v>12</v>
      </c>
      <c r="AC288" t="s">
        <v>12</v>
      </c>
      <c r="AD288">
        <v>85.272028590000005</v>
      </c>
      <c r="AE288">
        <v>85.799630129999997</v>
      </c>
      <c r="AF288">
        <v>85.18541003</v>
      </c>
      <c r="AG288">
        <v>85.287785299999996</v>
      </c>
      <c r="AH288" t="s">
        <v>12</v>
      </c>
      <c r="AI288" t="s">
        <v>12</v>
      </c>
    </row>
    <row r="289" spans="1:35" x14ac:dyDescent="0.25">
      <c r="A289">
        <v>1281965400</v>
      </c>
      <c r="B289">
        <v>1.7230591500000001</v>
      </c>
      <c r="C289">
        <v>1.7712247000000001</v>
      </c>
      <c r="D289">
        <v>1.7026853099999999</v>
      </c>
      <c r="E289">
        <v>1.7550348099999999</v>
      </c>
      <c r="F289">
        <v>1.7230591500000001</v>
      </c>
      <c r="G289">
        <v>1.7712247000000001</v>
      </c>
      <c r="H289">
        <v>1.7026853099999999</v>
      </c>
      <c r="I289">
        <v>1.7550348099999999</v>
      </c>
      <c r="J289">
        <v>1071</v>
      </c>
      <c r="K289">
        <v>1076.25</v>
      </c>
      <c r="L289">
        <v>1061.5</v>
      </c>
      <c r="M289">
        <v>1072.25</v>
      </c>
      <c r="N289">
        <v>1077.5</v>
      </c>
      <c r="O289">
        <v>1081.5</v>
      </c>
      <c r="P289">
        <v>1066.25</v>
      </c>
      <c r="Q289">
        <v>1077</v>
      </c>
      <c r="R289">
        <v>1077.49</v>
      </c>
      <c r="S289">
        <v>1082.6199999999999</v>
      </c>
      <c r="T289">
        <v>1069.49</v>
      </c>
      <c r="U289">
        <v>1079.3800000000001</v>
      </c>
      <c r="V289">
        <v>0.2</v>
      </c>
      <c r="W289">
        <v>0.2</v>
      </c>
      <c r="X289">
        <v>0.2</v>
      </c>
      <c r="Y289">
        <v>0.2</v>
      </c>
      <c r="Z289" t="s">
        <v>12</v>
      </c>
      <c r="AA289" t="s">
        <v>12</v>
      </c>
      <c r="AB289" t="s">
        <v>12</v>
      </c>
      <c r="AC289" t="s">
        <v>12</v>
      </c>
      <c r="AD289">
        <v>84.705086489999999</v>
      </c>
      <c r="AE289">
        <v>85.524017740000005</v>
      </c>
      <c r="AF289">
        <v>84.397968570000003</v>
      </c>
      <c r="AG289">
        <v>85.248405349999999</v>
      </c>
      <c r="AH289" t="s">
        <v>12</v>
      </c>
      <c r="AI289" t="s">
        <v>12</v>
      </c>
    </row>
    <row r="290" spans="1:35" x14ac:dyDescent="0.25">
      <c r="A290">
        <v>1282051800</v>
      </c>
      <c r="B290">
        <v>1.7986132500000001</v>
      </c>
      <c r="C290">
        <v>1.85757335</v>
      </c>
      <c r="D290">
        <v>1.7845818899999999</v>
      </c>
      <c r="E290">
        <v>1.81547828</v>
      </c>
      <c r="F290">
        <v>1.7986132500000001</v>
      </c>
      <c r="G290">
        <v>1.85757335</v>
      </c>
      <c r="H290">
        <v>1.7845818899999999</v>
      </c>
      <c r="I290">
        <v>1.81547828</v>
      </c>
      <c r="J290">
        <v>1072.5</v>
      </c>
      <c r="K290">
        <v>1093.5</v>
      </c>
      <c r="L290">
        <v>1070</v>
      </c>
      <c r="M290">
        <v>1084.25</v>
      </c>
      <c r="N290">
        <v>1077.25</v>
      </c>
      <c r="O290">
        <v>1098.5</v>
      </c>
      <c r="P290">
        <v>1074.5</v>
      </c>
      <c r="Q290">
        <v>1089</v>
      </c>
      <c r="R290">
        <v>1081.1600000000001</v>
      </c>
      <c r="S290">
        <v>1100.1400000000001</v>
      </c>
      <c r="T290">
        <v>1081.1600000000001</v>
      </c>
      <c r="U290">
        <v>1092.54</v>
      </c>
      <c r="V290">
        <v>0.2</v>
      </c>
      <c r="W290">
        <v>0.2</v>
      </c>
      <c r="X290">
        <v>0.2</v>
      </c>
      <c r="Y290">
        <v>0.2</v>
      </c>
      <c r="Z290" t="s">
        <v>12</v>
      </c>
      <c r="AA290" t="s">
        <v>12</v>
      </c>
      <c r="AB290" t="s">
        <v>12</v>
      </c>
      <c r="AC290" t="s">
        <v>12</v>
      </c>
      <c r="AD290">
        <v>85.980733790000002</v>
      </c>
      <c r="AE290">
        <v>86.925663549999996</v>
      </c>
      <c r="AF290">
        <v>85.73662693</v>
      </c>
      <c r="AG290">
        <v>86.295710380000003</v>
      </c>
      <c r="AH290" t="s">
        <v>12</v>
      </c>
      <c r="AI290" t="s">
        <v>12</v>
      </c>
    </row>
    <row r="291" spans="1:35" x14ac:dyDescent="0.25">
      <c r="A291">
        <v>1282138200</v>
      </c>
      <c r="B291">
        <v>1.81642349</v>
      </c>
      <c r="C291">
        <v>1.8578434100000001</v>
      </c>
      <c r="D291">
        <v>1.7853910900000001</v>
      </c>
      <c r="E291">
        <v>1.8281613000000001</v>
      </c>
      <c r="F291">
        <v>1.81642349</v>
      </c>
      <c r="G291">
        <v>1.8578434100000001</v>
      </c>
      <c r="H291">
        <v>1.7853910900000001</v>
      </c>
      <c r="I291">
        <v>1.8281613000000001</v>
      </c>
      <c r="J291">
        <v>1084.5</v>
      </c>
      <c r="K291">
        <v>1093.5</v>
      </c>
      <c r="L291">
        <v>1078.75</v>
      </c>
      <c r="M291">
        <v>1081.75</v>
      </c>
      <c r="N291">
        <v>1089</v>
      </c>
      <c r="O291">
        <v>1098.5</v>
      </c>
      <c r="P291">
        <v>1083.75</v>
      </c>
      <c r="Q291">
        <v>1086.75</v>
      </c>
      <c r="R291">
        <v>1092.08</v>
      </c>
      <c r="S291">
        <v>1099.77</v>
      </c>
      <c r="T291">
        <v>1085.76</v>
      </c>
      <c r="U291">
        <v>1094.1600000000001</v>
      </c>
      <c r="V291">
        <v>0.19</v>
      </c>
      <c r="W291">
        <v>0.19</v>
      </c>
      <c r="X291">
        <v>0.19</v>
      </c>
      <c r="Y291">
        <v>0.19</v>
      </c>
      <c r="Z291" t="s">
        <v>12</v>
      </c>
      <c r="AA291" t="s">
        <v>12</v>
      </c>
      <c r="AB291" t="s">
        <v>12</v>
      </c>
      <c r="AC291" t="s">
        <v>12</v>
      </c>
      <c r="AD291">
        <v>86.256330430000006</v>
      </c>
      <c r="AE291">
        <v>86.917789139999996</v>
      </c>
      <c r="AF291">
        <v>85.76025018</v>
      </c>
      <c r="AG291">
        <v>86.453190800000002</v>
      </c>
      <c r="AH291" t="s">
        <v>12</v>
      </c>
      <c r="AI291" t="s">
        <v>12</v>
      </c>
    </row>
    <row r="292" spans="1:35" x14ac:dyDescent="0.25">
      <c r="A292">
        <v>1282224600</v>
      </c>
      <c r="B292">
        <v>1.80131189</v>
      </c>
      <c r="C292">
        <v>1.81345479</v>
      </c>
      <c r="D292">
        <v>1.7113203699999999</v>
      </c>
      <c r="E292">
        <v>1.73425685</v>
      </c>
      <c r="F292">
        <v>1.80131189</v>
      </c>
      <c r="G292">
        <v>1.81345479</v>
      </c>
      <c r="H292">
        <v>1.7113203699999999</v>
      </c>
      <c r="I292">
        <v>1.73425685</v>
      </c>
      <c r="J292">
        <v>1082</v>
      </c>
      <c r="K292">
        <v>1089.5</v>
      </c>
      <c r="L292">
        <v>1063.75</v>
      </c>
      <c r="M292">
        <v>1066.25</v>
      </c>
      <c r="N292">
        <v>1087</v>
      </c>
      <c r="O292">
        <v>1095</v>
      </c>
      <c r="P292">
        <v>1068.5</v>
      </c>
      <c r="Q292">
        <v>1071.25</v>
      </c>
      <c r="R292">
        <v>1092.44</v>
      </c>
      <c r="S292">
        <v>1092.44</v>
      </c>
      <c r="T292">
        <v>1070.6600000000001</v>
      </c>
      <c r="U292">
        <v>1075.6300000000001</v>
      </c>
      <c r="V292">
        <v>0.19</v>
      </c>
      <c r="W292">
        <v>0.19</v>
      </c>
      <c r="X292">
        <v>0.19</v>
      </c>
      <c r="Y292">
        <v>0.19</v>
      </c>
      <c r="Z292" t="s">
        <v>12</v>
      </c>
      <c r="AA292" t="s">
        <v>12</v>
      </c>
      <c r="AB292" t="s">
        <v>12</v>
      </c>
      <c r="AC292" t="s">
        <v>12</v>
      </c>
      <c r="AD292">
        <v>86.004357029999994</v>
      </c>
      <c r="AE292">
        <v>86.216974100000002</v>
      </c>
      <c r="AF292">
        <v>84.594828930000006</v>
      </c>
      <c r="AG292">
        <v>84.949185470000003</v>
      </c>
      <c r="AH292" t="s">
        <v>12</v>
      </c>
      <c r="AI292" t="s">
        <v>12</v>
      </c>
    </row>
    <row r="293" spans="1:35" x14ac:dyDescent="0.25">
      <c r="A293">
        <v>1282311000</v>
      </c>
      <c r="B293">
        <v>1.71685267</v>
      </c>
      <c r="C293">
        <v>1.7245425299999999</v>
      </c>
      <c r="D293">
        <v>1.6786705399999999</v>
      </c>
      <c r="E293">
        <v>1.7182019900000001</v>
      </c>
      <c r="F293">
        <v>1.71685267</v>
      </c>
      <c r="G293">
        <v>1.7245425299999999</v>
      </c>
      <c r="H293">
        <v>1.6786705399999999</v>
      </c>
      <c r="I293">
        <v>1.7182019900000001</v>
      </c>
      <c r="J293">
        <v>1066.25</v>
      </c>
      <c r="K293">
        <v>1070.5</v>
      </c>
      <c r="L293">
        <v>1057</v>
      </c>
      <c r="M293">
        <v>1065.25</v>
      </c>
      <c r="N293">
        <v>1070.75</v>
      </c>
      <c r="O293">
        <v>1076</v>
      </c>
      <c r="P293">
        <v>1061.75</v>
      </c>
      <c r="Q293">
        <v>1070.25</v>
      </c>
      <c r="R293">
        <v>1075.6300000000001</v>
      </c>
      <c r="S293">
        <v>1075.6300000000001</v>
      </c>
      <c r="T293">
        <v>1063.9100000000001</v>
      </c>
      <c r="U293">
        <v>1071.69</v>
      </c>
      <c r="V293">
        <v>0.2</v>
      </c>
      <c r="W293">
        <v>0.2</v>
      </c>
      <c r="X293">
        <v>0.2</v>
      </c>
      <c r="Y293">
        <v>0.2</v>
      </c>
      <c r="Z293" t="s">
        <v>12</v>
      </c>
      <c r="AA293" t="s">
        <v>12</v>
      </c>
      <c r="AB293" t="s">
        <v>12</v>
      </c>
      <c r="AC293" t="s">
        <v>12</v>
      </c>
      <c r="AD293">
        <v>84.697204200000002</v>
      </c>
      <c r="AE293">
        <v>84.994549969999994</v>
      </c>
      <c r="AF293">
        <v>84.059289989999996</v>
      </c>
      <c r="AG293">
        <v>84.673580950000002</v>
      </c>
      <c r="AH293" t="s">
        <v>12</v>
      </c>
      <c r="AI293" t="s">
        <v>12</v>
      </c>
    </row>
    <row r="294" spans="1:35" x14ac:dyDescent="0.25">
      <c r="A294">
        <v>1282570200</v>
      </c>
      <c r="B294">
        <v>1.7414075600000001</v>
      </c>
      <c r="C294">
        <v>1.7659634200000001</v>
      </c>
      <c r="D294">
        <v>1.6935111</v>
      </c>
      <c r="E294">
        <v>1.69526551</v>
      </c>
      <c r="F294">
        <v>1.7414075600000001</v>
      </c>
      <c r="G294">
        <v>1.7659634200000001</v>
      </c>
      <c r="H294">
        <v>1.6935111</v>
      </c>
      <c r="I294">
        <v>1.69526551</v>
      </c>
      <c r="J294">
        <v>1065</v>
      </c>
      <c r="K294">
        <v>1075.25</v>
      </c>
      <c r="L294">
        <v>1059.5</v>
      </c>
      <c r="M294">
        <v>1060.5</v>
      </c>
      <c r="N294">
        <v>1070</v>
      </c>
      <c r="O294">
        <v>1080.25</v>
      </c>
      <c r="P294">
        <v>1064.25</v>
      </c>
      <c r="Q294">
        <v>1065.5</v>
      </c>
      <c r="R294">
        <v>1073.3599999999999</v>
      </c>
      <c r="S294">
        <v>1081.58</v>
      </c>
      <c r="T294">
        <v>1067.08</v>
      </c>
      <c r="U294">
        <v>1067.3599999999999</v>
      </c>
      <c r="V294">
        <v>0.19</v>
      </c>
      <c r="W294">
        <v>0.19</v>
      </c>
      <c r="X294">
        <v>0.19</v>
      </c>
      <c r="Y294">
        <v>0.19</v>
      </c>
      <c r="Z294" t="s">
        <v>12</v>
      </c>
      <c r="AA294" t="s">
        <v>12</v>
      </c>
      <c r="AB294" t="s">
        <v>12</v>
      </c>
      <c r="AC294" t="s">
        <v>12</v>
      </c>
      <c r="AD294">
        <v>85.075168230000003</v>
      </c>
      <c r="AE294">
        <v>85.492527949999996</v>
      </c>
      <c r="AF294">
        <v>84.311365749999993</v>
      </c>
      <c r="AG294">
        <v>84.353564739999996</v>
      </c>
      <c r="AH294" t="s">
        <v>12</v>
      </c>
      <c r="AI294" t="s">
        <v>12</v>
      </c>
    </row>
    <row r="295" spans="1:35" x14ac:dyDescent="0.25">
      <c r="A295">
        <v>1282656600</v>
      </c>
      <c r="B295">
        <v>1.6391390800000001</v>
      </c>
      <c r="C295">
        <v>1.66165688</v>
      </c>
      <c r="D295">
        <v>1.59488549</v>
      </c>
      <c r="E295">
        <v>1.62281319</v>
      </c>
      <c r="F295">
        <v>1.6391390800000001</v>
      </c>
      <c r="G295">
        <v>1.66165688</v>
      </c>
      <c r="H295">
        <v>1.59488549</v>
      </c>
      <c r="I295">
        <v>1.62281319</v>
      </c>
      <c r="J295">
        <v>1060</v>
      </c>
      <c r="K295">
        <v>1060</v>
      </c>
      <c r="L295">
        <v>1038.5</v>
      </c>
      <c r="M295">
        <v>1044.75</v>
      </c>
      <c r="N295">
        <v>1065.5</v>
      </c>
      <c r="O295">
        <v>1065.75</v>
      </c>
      <c r="P295">
        <v>1044</v>
      </c>
      <c r="Q295">
        <v>1049.75</v>
      </c>
      <c r="R295">
        <v>1063.2</v>
      </c>
      <c r="S295">
        <v>1063.2</v>
      </c>
      <c r="T295">
        <v>1046.68</v>
      </c>
      <c r="U295">
        <v>1051.8699999999999</v>
      </c>
      <c r="V295">
        <v>0.19</v>
      </c>
      <c r="W295">
        <v>0.19</v>
      </c>
      <c r="X295">
        <v>0.19</v>
      </c>
      <c r="Y295">
        <v>0.19</v>
      </c>
      <c r="Z295" t="s">
        <v>12</v>
      </c>
      <c r="AA295" t="s">
        <v>12</v>
      </c>
      <c r="AB295" t="s">
        <v>12</v>
      </c>
      <c r="AC295" t="s">
        <v>12</v>
      </c>
      <c r="AD295">
        <v>83.429423439999994</v>
      </c>
      <c r="AE295">
        <v>83.77589768</v>
      </c>
      <c r="AF295">
        <v>82.657730799999996</v>
      </c>
      <c r="AG295">
        <v>83.09869802</v>
      </c>
      <c r="AH295" t="s">
        <v>12</v>
      </c>
      <c r="AI295" t="s">
        <v>12</v>
      </c>
    </row>
    <row r="296" spans="1:35" x14ac:dyDescent="0.25">
      <c r="A296">
        <v>1282743000</v>
      </c>
      <c r="B296">
        <v>1.59326612</v>
      </c>
      <c r="C296">
        <v>1.6568133199999999</v>
      </c>
      <c r="D296">
        <v>1.5631789199999999</v>
      </c>
      <c r="E296">
        <v>1.63617038</v>
      </c>
      <c r="F296">
        <v>1.59326612</v>
      </c>
      <c r="G296">
        <v>1.6568133199999999</v>
      </c>
      <c r="H296">
        <v>1.5631789199999999</v>
      </c>
      <c r="I296">
        <v>1.63617038</v>
      </c>
      <c r="J296">
        <v>1044</v>
      </c>
      <c r="K296">
        <v>1052.5</v>
      </c>
      <c r="L296">
        <v>1032.5</v>
      </c>
      <c r="M296">
        <v>1049.5</v>
      </c>
      <c r="N296">
        <v>1050</v>
      </c>
      <c r="O296">
        <v>1057.75</v>
      </c>
      <c r="P296">
        <v>1037</v>
      </c>
      <c r="Q296">
        <v>1054.5</v>
      </c>
      <c r="R296">
        <v>1048.98</v>
      </c>
      <c r="S296">
        <v>1059.3800000000001</v>
      </c>
      <c r="T296">
        <v>1039.83</v>
      </c>
      <c r="U296">
        <v>1055.33</v>
      </c>
      <c r="V296">
        <v>0.19</v>
      </c>
      <c r="W296">
        <v>0.19</v>
      </c>
      <c r="X296">
        <v>0.19</v>
      </c>
      <c r="Y296">
        <v>0.19</v>
      </c>
      <c r="Z296" t="s">
        <v>12</v>
      </c>
      <c r="AA296" t="s">
        <v>12</v>
      </c>
      <c r="AB296" t="s">
        <v>12</v>
      </c>
      <c r="AC296" t="s">
        <v>12</v>
      </c>
      <c r="AD296">
        <v>82.641981970000003</v>
      </c>
      <c r="AE296">
        <v>83.736525610000001</v>
      </c>
      <c r="AF296">
        <v>82.122262730000003</v>
      </c>
      <c r="AG296">
        <v>83.42154902</v>
      </c>
      <c r="AH296" t="s">
        <v>12</v>
      </c>
      <c r="AI296" t="s">
        <v>12</v>
      </c>
    </row>
    <row r="297" spans="1:35" x14ac:dyDescent="0.25">
      <c r="A297">
        <v>1282829400</v>
      </c>
      <c r="B297">
        <v>1.6585667500000001</v>
      </c>
      <c r="C297">
        <v>1.66855113</v>
      </c>
      <c r="D297">
        <v>1.58956885</v>
      </c>
      <c r="E297">
        <v>1.6041947299999999</v>
      </c>
      <c r="F297">
        <v>1.6585667500000001</v>
      </c>
      <c r="G297">
        <v>1.66855113</v>
      </c>
      <c r="H297">
        <v>1.58956885</v>
      </c>
      <c r="I297">
        <v>1.6041947299999999</v>
      </c>
      <c r="J297">
        <v>1049.5</v>
      </c>
      <c r="K297">
        <v>1056.75</v>
      </c>
      <c r="L297">
        <v>1038.25</v>
      </c>
      <c r="M297">
        <v>1039.75</v>
      </c>
      <c r="N297">
        <v>1055.25</v>
      </c>
      <c r="O297">
        <v>1061.75</v>
      </c>
      <c r="P297">
        <v>1043</v>
      </c>
      <c r="Q297">
        <v>1044.75</v>
      </c>
      <c r="R297">
        <v>1056.28</v>
      </c>
      <c r="S297">
        <v>1061.45</v>
      </c>
      <c r="T297">
        <v>1045.4000000000001</v>
      </c>
      <c r="U297">
        <v>1047.22</v>
      </c>
      <c r="V297">
        <v>0.19</v>
      </c>
      <c r="W297">
        <v>0.19</v>
      </c>
      <c r="X297">
        <v>0.19</v>
      </c>
      <c r="Y297">
        <v>0.19</v>
      </c>
      <c r="Z297" t="s">
        <v>12</v>
      </c>
      <c r="AA297" t="s">
        <v>12</v>
      </c>
      <c r="AB297" t="s">
        <v>12</v>
      </c>
      <c r="AC297" t="s">
        <v>12</v>
      </c>
      <c r="AD297">
        <v>83.815269760000007</v>
      </c>
      <c r="AE297">
        <v>83.925511560000004</v>
      </c>
      <c r="AF297">
        <v>82.586861069999998</v>
      </c>
      <c r="AG297">
        <v>82.862465580000006</v>
      </c>
      <c r="AH297" t="s">
        <v>12</v>
      </c>
      <c r="AI297" t="s">
        <v>12</v>
      </c>
    </row>
    <row r="298" spans="1:35" x14ac:dyDescent="0.25">
      <c r="A298">
        <v>1282915800</v>
      </c>
      <c r="B298">
        <v>1.63617038</v>
      </c>
      <c r="C298">
        <v>1.6842553</v>
      </c>
      <c r="D298">
        <v>1.56371807</v>
      </c>
      <c r="E298">
        <v>1.6797498</v>
      </c>
      <c r="F298">
        <v>1.63617038</v>
      </c>
      <c r="G298">
        <v>1.6842553</v>
      </c>
      <c r="H298">
        <v>1.56371807</v>
      </c>
      <c r="I298">
        <v>1.6797498</v>
      </c>
      <c r="J298">
        <v>1038</v>
      </c>
      <c r="K298">
        <v>1059.25</v>
      </c>
      <c r="L298">
        <v>1032.5</v>
      </c>
      <c r="M298">
        <v>1058.75</v>
      </c>
      <c r="N298">
        <v>1043.75</v>
      </c>
      <c r="O298">
        <v>1064.5</v>
      </c>
      <c r="P298">
        <v>1037.25</v>
      </c>
      <c r="Q298">
        <v>1063.75</v>
      </c>
      <c r="R298">
        <v>1049.27</v>
      </c>
      <c r="S298">
        <v>1065.21</v>
      </c>
      <c r="T298">
        <v>1039.7</v>
      </c>
      <c r="U298">
        <v>1064.5899999999999</v>
      </c>
      <c r="V298">
        <v>0.19</v>
      </c>
      <c r="W298">
        <v>0.19</v>
      </c>
      <c r="X298">
        <v>0.19</v>
      </c>
      <c r="Y298">
        <v>0.19</v>
      </c>
      <c r="Z298" t="s">
        <v>12</v>
      </c>
      <c r="AA298" t="s">
        <v>12</v>
      </c>
      <c r="AB298" t="s">
        <v>12</v>
      </c>
      <c r="AC298" t="s">
        <v>12</v>
      </c>
      <c r="AD298">
        <v>83.382176950000002</v>
      </c>
      <c r="AE298">
        <v>84.232613729999997</v>
      </c>
      <c r="AF298">
        <v>82.13801943</v>
      </c>
      <c r="AG298">
        <v>84.145995170000006</v>
      </c>
      <c r="AH298" t="s">
        <v>12</v>
      </c>
      <c r="AI298" t="s">
        <v>12</v>
      </c>
    </row>
    <row r="299" spans="1:35" x14ac:dyDescent="0.25">
      <c r="A299">
        <v>1283175000</v>
      </c>
      <c r="B299">
        <v>1.6673368399999999</v>
      </c>
      <c r="C299">
        <v>1.68190638</v>
      </c>
      <c r="D299">
        <v>1.60662331</v>
      </c>
      <c r="E299">
        <v>1.6077025700000001</v>
      </c>
      <c r="F299">
        <v>1.6673368399999999</v>
      </c>
      <c r="G299">
        <v>1.68190638</v>
      </c>
      <c r="H299">
        <v>1.60662331</v>
      </c>
      <c r="I299">
        <v>1.6077025700000001</v>
      </c>
      <c r="J299">
        <v>1058.5</v>
      </c>
      <c r="K299">
        <v>1067.75</v>
      </c>
      <c r="L299">
        <v>1040</v>
      </c>
      <c r="M299">
        <v>1040</v>
      </c>
      <c r="N299">
        <v>1064.5</v>
      </c>
      <c r="O299">
        <v>1072.75</v>
      </c>
      <c r="P299">
        <v>1044.5</v>
      </c>
      <c r="Q299">
        <v>1045</v>
      </c>
      <c r="R299">
        <v>1062.9000000000001</v>
      </c>
      <c r="S299">
        <v>1064.4000000000001</v>
      </c>
      <c r="T299">
        <v>1048.79</v>
      </c>
      <c r="U299">
        <v>1048.92</v>
      </c>
      <c r="V299">
        <v>0.19</v>
      </c>
      <c r="W299">
        <v>0.19</v>
      </c>
      <c r="X299">
        <v>0.19</v>
      </c>
      <c r="Y299">
        <v>0.19</v>
      </c>
      <c r="Z299" t="s">
        <v>12</v>
      </c>
      <c r="AA299" t="s">
        <v>12</v>
      </c>
      <c r="AB299" t="s">
        <v>12</v>
      </c>
      <c r="AC299" t="s">
        <v>12</v>
      </c>
      <c r="AD299">
        <v>83.925511560000004</v>
      </c>
      <c r="AE299">
        <v>84.185367240000005</v>
      </c>
      <c r="AF299">
        <v>82.917586479999997</v>
      </c>
      <c r="AG299">
        <v>82.926248340000001</v>
      </c>
      <c r="AH299" t="s">
        <v>12</v>
      </c>
      <c r="AI299" t="s">
        <v>12</v>
      </c>
    </row>
    <row r="300" spans="1:35" x14ac:dyDescent="0.25">
      <c r="A300">
        <v>1283261400</v>
      </c>
      <c r="B300">
        <v>1.5881388999999999</v>
      </c>
      <c r="C300">
        <v>1.63684553</v>
      </c>
      <c r="D300">
        <v>1.5699264900000001</v>
      </c>
      <c r="E300">
        <v>1.61228967</v>
      </c>
      <c r="F300">
        <v>1.5881388999999999</v>
      </c>
      <c r="G300">
        <v>1.63684553</v>
      </c>
      <c r="H300">
        <v>1.5699264900000001</v>
      </c>
      <c r="I300">
        <v>1.61228967</v>
      </c>
      <c r="J300">
        <v>1040</v>
      </c>
      <c r="K300">
        <v>1049</v>
      </c>
      <c r="L300">
        <v>1032.75</v>
      </c>
      <c r="M300">
        <v>1043.25</v>
      </c>
      <c r="N300">
        <v>1045</v>
      </c>
      <c r="O300">
        <v>1054.25</v>
      </c>
      <c r="P300">
        <v>1037.5</v>
      </c>
      <c r="Q300">
        <v>1048.25</v>
      </c>
      <c r="R300">
        <v>1046.8800000000001</v>
      </c>
      <c r="S300">
        <v>1055.1400000000001</v>
      </c>
      <c r="T300">
        <v>1040.8800000000001</v>
      </c>
      <c r="U300">
        <v>1049.33</v>
      </c>
      <c r="V300">
        <v>0.21</v>
      </c>
      <c r="W300">
        <v>0.21</v>
      </c>
      <c r="X300">
        <v>0.21</v>
      </c>
      <c r="Y300">
        <v>0.21</v>
      </c>
      <c r="Z300" t="s">
        <v>12</v>
      </c>
      <c r="AA300" t="s">
        <v>12</v>
      </c>
      <c r="AB300" t="s">
        <v>12</v>
      </c>
      <c r="AC300" t="s">
        <v>12</v>
      </c>
      <c r="AD300">
        <v>82.618358729999997</v>
      </c>
      <c r="AE300">
        <v>83.45304668</v>
      </c>
      <c r="AF300">
        <v>82.279766769999995</v>
      </c>
      <c r="AG300">
        <v>82.925460900000004</v>
      </c>
      <c r="AH300" t="s">
        <v>12</v>
      </c>
      <c r="AI300" t="s">
        <v>12</v>
      </c>
    </row>
    <row r="301" spans="1:35" x14ac:dyDescent="0.25">
      <c r="A301">
        <v>1283347800</v>
      </c>
      <c r="B301">
        <v>1.6736783500000001</v>
      </c>
      <c r="C301">
        <v>1.7575984200000001</v>
      </c>
      <c r="D301">
        <v>1.6697654200000001</v>
      </c>
      <c r="E301">
        <v>1.7516620000000001</v>
      </c>
      <c r="F301">
        <v>1.6736783500000001</v>
      </c>
      <c r="G301">
        <v>1.7575984200000001</v>
      </c>
      <c r="H301">
        <v>1.6697654200000001</v>
      </c>
      <c r="I301">
        <v>1.7516620000000001</v>
      </c>
      <c r="J301">
        <v>1047</v>
      </c>
      <c r="K301">
        <v>1077.5</v>
      </c>
      <c r="L301">
        <v>1045.75</v>
      </c>
      <c r="M301">
        <v>1076.75</v>
      </c>
      <c r="N301">
        <v>1051.75</v>
      </c>
      <c r="O301">
        <v>1082.5</v>
      </c>
      <c r="P301">
        <v>1050.75</v>
      </c>
      <c r="Q301">
        <v>1081.75</v>
      </c>
      <c r="R301">
        <v>1049.72</v>
      </c>
      <c r="S301">
        <v>1081.3</v>
      </c>
      <c r="T301">
        <v>1049.72</v>
      </c>
      <c r="U301">
        <v>1080.29</v>
      </c>
      <c r="V301">
        <v>0.19</v>
      </c>
      <c r="W301">
        <v>0.19</v>
      </c>
      <c r="X301">
        <v>0.19</v>
      </c>
      <c r="Y301">
        <v>0.19</v>
      </c>
      <c r="Z301" t="s">
        <v>12</v>
      </c>
      <c r="AA301" t="s">
        <v>12</v>
      </c>
      <c r="AB301" t="s">
        <v>12</v>
      </c>
      <c r="AC301" t="s">
        <v>12</v>
      </c>
      <c r="AD301">
        <v>84.043627779999994</v>
      </c>
      <c r="AE301">
        <v>85.524017740000005</v>
      </c>
      <c r="AF301">
        <v>83.988506880000003</v>
      </c>
      <c r="AG301">
        <v>85.405909390000005</v>
      </c>
      <c r="AH301" t="s">
        <v>12</v>
      </c>
      <c r="AI301" t="s">
        <v>12</v>
      </c>
    </row>
    <row r="302" spans="1:35" x14ac:dyDescent="0.25">
      <c r="A302">
        <v>1283434200</v>
      </c>
      <c r="B302">
        <v>1.7650191900000001</v>
      </c>
      <c r="C302">
        <v>1.8006377200000001</v>
      </c>
      <c r="D302">
        <v>1.7536854900000001</v>
      </c>
      <c r="E302">
        <v>1.8006377200000001</v>
      </c>
      <c r="F302">
        <v>1.7650191900000001</v>
      </c>
      <c r="G302">
        <v>1.8006377200000001</v>
      </c>
      <c r="H302">
        <v>1.7536854900000001</v>
      </c>
      <c r="I302">
        <v>1.8006377200000001</v>
      </c>
      <c r="J302">
        <v>1076</v>
      </c>
      <c r="K302">
        <v>1085.25</v>
      </c>
      <c r="L302">
        <v>1071.5</v>
      </c>
      <c r="M302">
        <v>1084.5</v>
      </c>
      <c r="N302">
        <v>1081.5</v>
      </c>
      <c r="O302">
        <v>1090.5</v>
      </c>
      <c r="P302">
        <v>1076.5</v>
      </c>
      <c r="Q302">
        <v>1089.5</v>
      </c>
      <c r="R302">
        <v>1080.6600000000001</v>
      </c>
      <c r="S302">
        <v>1090.0999999999999</v>
      </c>
      <c r="T302">
        <v>1080.3900000000001</v>
      </c>
      <c r="U302">
        <v>1090.0999999999999</v>
      </c>
      <c r="V302">
        <v>0.19</v>
      </c>
      <c r="W302">
        <v>0.19</v>
      </c>
      <c r="X302">
        <v>0.19</v>
      </c>
      <c r="Y302">
        <v>0.19</v>
      </c>
      <c r="Z302" t="s">
        <v>12</v>
      </c>
      <c r="AA302" t="s">
        <v>12</v>
      </c>
      <c r="AB302" t="s">
        <v>12</v>
      </c>
      <c r="AC302" t="s">
        <v>12</v>
      </c>
      <c r="AD302">
        <v>85.610636299999996</v>
      </c>
      <c r="AE302">
        <v>86.216974100000002</v>
      </c>
      <c r="AF302">
        <v>85.429532640000005</v>
      </c>
      <c r="AG302">
        <v>86.201217400000004</v>
      </c>
      <c r="AH302" t="s">
        <v>12</v>
      </c>
      <c r="AI302" t="s">
        <v>12</v>
      </c>
    </row>
    <row r="303" spans="1:35" x14ac:dyDescent="0.25">
      <c r="A303">
        <v>1283520600</v>
      </c>
      <c r="B303">
        <v>1.8544706</v>
      </c>
      <c r="C303">
        <v>1.8750979800000001</v>
      </c>
      <c r="D303">
        <v>1.82433969</v>
      </c>
      <c r="E303">
        <v>1.8690420800000001</v>
      </c>
      <c r="F303">
        <v>1.8544706</v>
      </c>
      <c r="G303">
        <v>1.8750979800000001</v>
      </c>
      <c r="H303">
        <v>1.82433969</v>
      </c>
      <c r="I303">
        <v>1.8690420800000001</v>
      </c>
      <c r="J303">
        <v>1084.25</v>
      </c>
      <c r="K303">
        <v>1099.5</v>
      </c>
      <c r="L303">
        <v>1081.25</v>
      </c>
      <c r="M303">
        <v>1098.5</v>
      </c>
      <c r="N303">
        <v>1089.75</v>
      </c>
      <c r="O303">
        <v>1104.5</v>
      </c>
      <c r="P303">
        <v>1086.25</v>
      </c>
      <c r="Q303">
        <v>1103.5</v>
      </c>
      <c r="R303">
        <v>1093.6099999999999</v>
      </c>
      <c r="S303">
        <v>1105.0999999999999</v>
      </c>
      <c r="T303">
        <v>1093.6099999999999</v>
      </c>
      <c r="U303">
        <v>1104.51</v>
      </c>
      <c r="V303">
        <v>0.19</v>
      </c>
      <c r="W303">
        <v>0.19</v>
      </c>
      <c r="X303">
        <v>0.19</v>
      </c>
      <c r="Y303">
        <v>0.19</v>
      </c>
      <c r="Z303" t="s">
        <v>12</v>
      </c>
      <c r="AA303" t="s">
        <v>12</v>
      </c>
      <c r="AB303" t="s">
        <v>12</v>
      </c>
      <c r="AC303" t="s">
        <v>12</v>
      </c>
      <c r="AD303">
        <v>87.043771899999996</v>
      </c>
      <c r="AE303">
        <v>87.398136300000004</v>
      </c>
      <c r="AF303">
        <v>86.579189299999996</v>
      </c>
      <c r="AG303">
        <v>87.319384279999994</v>
      </c>
      <c r="AH303" t="s">
        <v>12</v>
      </c>
      <c r="AI303" t="s">
        <v>12</v>
      </c>
    </row>
    <row r="304" spans="1:35" x14ac:dyDescent="0.25">
      <c r="A304">
        <v>1283866200</v>
      </c>
      <c r="B304">
        <v>1.84340696</v>
      </c>
      <c r="C304">
        <v>1.85015258</v>
      </c>
      <c r="D304">
        <v>1.8030663</v>
      </c>
      <c r="E304">
        <v>1.8095418599999999</v>
      </c>
      <c r="F304">
        <v>1.84340696</v>
      </c>
      <c r="G304">
        <v>1.85015258</v>
      </c>
      <c r="H304">
        <v>1.8030663</v>
      </c>
      <c r="I304">
        <v>1.8095418599999999</v>
      </c>
      <c r="J304">
        <v>1094.5</v>
      </c>
      <c r="K304">
        <v>1102.25</v>
      </c>
      <c r="L304">
        <v>1085</v>
      </c>
      <c r="M304">
        <v>1086.25</v>
      </c>
      <c r="N304">
        <v>1103.75</v>
      </c>
      <c r="O304">
        <v>1107.25</v>
      </c>
      <c r="P304">
        <v>1089.75</v>
      </c>
      <c r="Q304">
        <v>1091.25</v>
      </c>
      <c r="R304">
        <v>1102.5999999999999</v>
      </c>
      <c r="S304">
        <v>1102.5999999999999</v>
      </c>
      <c r="T304">
        <v>1091.1500000000001</v>
      </c>
      <c r="U304">
        <v>1091.8399999999999</v>
      </c>
      <c r="V304">
        <v>0.2</v>
      </c>
      <c r="W304">
        <v>0.2</v>
      </c>
      <c r="X304">
        <v>0.2</v>
      </c>
      <c r="Y304">
        <v>0.2</v>
      </c>
      <c r="Z304" t="s">
        <v>12</v>
      </c>
      <c r="AA304" t="s">
        <v>12</v>
      </c>
      <c r="AB304" t="s">
        <v>12</v>
      </c>
      <c r="AC304" t="s">
        <v>12</v>
      </c>
      <c r="AD304">
        <v>86.909914720000003</v>
      </c>
      <c r="AE304">
        <v>87.020148649999996</v>
      </c>
      <c r="AF304">
        <v>86.264212720000003</v>
      </c>
      <c r="AG304">
        <v>86.335082450000002</v>
      </c>
      <c r="AH304" t="s">
        <v>12</v>
      </c>
      <c r="AI304" t="s">
        <v>12</v>
      </c>
    </row>
    <row r="305" spans="1:35" x14ac:dyDescent="0.25">
      <c r="A305">
        <v>1283952600</v>
      </c>
      <c r="B305">
        <v>1.81736772</v>
      </c>
      <c r="C305">
        <v>1.86607338</v>
      </c>
      <c r="D305">
        <v>1.8150741699999999</v>
      </c>
      <c r="E305">
        <v>1.8447562799999999</v>
      </c>
      <c r="F305">
        <v>1.81736772</v>
      </c>
      <c r="G305">
        <v>1.86607338</v>
      </c>
      <c r="H305">
        <v>1.8150741699999999</v>
      </c>
      <c r="I305">
        <v>1.8447562799999999</v>
      </c>
      <c r="J305">
        <v>1086.25</v>
      </c>
      <c r="K305">
        <v>1097.75</v>
      </c>
      <c r="L305">
        <v>1081.75</v>
      </c>
      <c r="M305">
        <v>1094.5</v>
      </c>
      <c r="N305">
        <v>1091.5</v>
      </c>
      <c r="O305">
        <v>1103</v>
      </c>
      <c r="P305">
        <v>1086.25</v>
      </c>
      <c r="Q305">
        <v>1099.25</v>
      </c>
      <c r="R305">
        <v>1092.3599999999999</v>
      </c>
      <c r="S305">
        <v>1103.26</v>
      </c>
      <c r="T305">
        <v>1092.3599999999999</v>
      </c>
      <c r="U305">
        <v>1098.8699999999999</v>
      </c>
      <c r="V305">
        <v>0.19</v>
      </c>
      <c r="W305">
        <v>0.19</v>
      </c>
      <c r="X305">
        <v>0.19</v>
      </c>
      <c r="Y305">
        <v>0.19</v>
      </c>
      <c r="Z305" t="s">
        <v>12</v>
      </c>
      <c r="AA305" t="s">
        <v>12</v>
      </c>
      <c r="AB305" t="s">
        <v>12</v>
      </c>
      <c r="AC305" t="s">
        <v>12</v>
      </c>
      <c r="AD305">
        <v>86.508319569999998</v>
      </c>
      <c r="AE305">
        <v>87.287894499999993</v>
      </c>
      <c r="AF305">
        <v>86.468947499999999</v>
      </c>
      <c r="AG305">
        <v>86.941412380000003</v>
      </c>
      <c r="AH305" t="s">
        <v>12</v>
      </c>
      <c r="AI305" t="s">
        <v>12</v>
      </c>
    </row>
    <row r="306" spans="1:35" x14ac:dyDescent="0.25">
      <c r="A306">
        <v>1284039000</v>
      </c>
      <c r="B306">
        <v>1.90641404</v>
      </c>
      <c r="C306">
        <v>1.9093827400000001</v>
      </c>
      <c r="D306">
        <v>1.85649409</v>
      </c>
      <c r="E306">
        <v>1.87066048</v>
      </c>
      <c r="F306">
        <v>1.90641404</v>
      </c>
      <c r="G306">
        <v>1.9093827400000001</v>
      </c>
      <c r="H306">
        <v>1.85649409</v>
      </c>
      <c r="I306">
        <v>1.87066048</v>
      </c>
      <c r="J306">
        <v>1094.25</v>
      </c>
      <c r="K306">
        <v>1107</v>
      </c>
      <c r="L306">
        <v>1092</v>
      </c>
      <c r="M306">
        <v>1097.5</v>
      </c>
      <c r="N306">
        <v>1099.25</v>
      </c>
      <c r="O306">
        <v>1112</v>
      </c>
      <c r="P306">
        <v>1096.75</v>
      </c>
      <c r="Q306">
        <v>1102.5</v>
      </c>
      <c r="R306">
        <v>1101.1500000000001</v>
      </c>
      <c r="S306">
        <v>1110.27</v>
      </c>
      <c r="T306">
        <v>1101.1500000000001</v>
      </c>
      <c r="U306">
        <v>1104.18</v>
      </c>
      <c r="V306">
        <v>0.18</v>
      </c>
      <c r="W306">
        <v>0.18</v>
      </c>
      <c r="X306">
        <v>0.18</v>
      </c>
      <c r="Y306">
        <v>0.18</v>
      </c>
      <c r="Z306" t="s">
        <v>12</v>
      </c>
      <c r="AA306" t="s">
        <v>12</v>
      </c>
      <c r="AB306" t="s">
        <v>12</v>
      </c>
      <c r="AC306" t="s">
        <v>12</v>
      </c>
      <c r="AD306">
        <v>87.917831919999998</v>
      </c>
      <c r="AE306">
        <v>87.941455169999998</v>
      </c>
      <c r="AF306">
        <v>87.106775089999999</v>
      </c>
      <c r="AG306">
        <v>87.343007529999994</v>
      </c>
      <c r="AH306" t="s">
        <v>12</v>
      </c>
      <c r="AI306" t="s">
        <v>12</v>
      </c>
    </row>
    <row r="307" spans="1:35" x14ac:dyDescent="0.25">
      <c r="A307">
        <v>1284125400</v>
      </c>
      <c r="B307">
        <v>1.8815890900000001</v>
      </c>
      <c r="C307">
        <v>1.90533478</v>
      </c>
      <c r="D307">
        <v>1.8686369899999999</v>
      </c>
      <c r="E307">
        <v>1.8998034399999999</v>
      </c>
      <c r="F307">
        <v>1.8815890900000001</v>
      </c>
      <c r="G307">
        <v>1.90533478</v>
      </c>
      <c r="H307">
        <v>1.8686369899999999</v>
      </c>
      <c r="I307">
        <v>1.8998034399999999</v>
      </c>
      <c r="J307">
        <v>1090.25</v>
      </c>
      <c r="K307">
        <v>1100</v>
      </c>
      <c r="L307">
        <v>1090.25</v>
      </c>
      <c r="M307">
        <v>1099.75</v>
      </c>
      <c r="N307">
        <v>1097.75</v>
      </c>
      <c r="O307">
        <v>1105.75</v>
      </c>
      <c r="P307">
        <v>1095.5</v>
      </c>
      <c r="Q307">
        <v>1105</v>
      </c>
      <c r="R307">
        <v>1104.57</v>
      </c>
      <c r="S307">
        <v>1110.8800000000001</v>
      </c>
      <c r="T307">
        <v>1103.92</v>
      </c>
      <c r="U307">
        <v>1109.55</v>
      </c>
      <c r="V307">
        <v>0.18</v>
      </c>
      <c r="W307">
        <v>0.18</v>
      </c>
      <c r="X307">
        <v>0.18</v>
      </c>
      <c r="Y307">
        <v>0.18</v>
      </c>
      <c r="Z307" t="s">
        <v>12</v>
      </c>
      <c r="AA307" t="s">
        <v>12</v>
      </c>
      <c r="AB307" t="s">
        <v>12</v>
      </c>
      <c r="AC307" t="s">
        <v>12</v>
      </c>
      <c r="AD307">
        <v>87.500495819999998</v>
      </c>
      <c r="AE307">
        <v>87.886342139999996</v>
      </c>
      <c r="AF307">
        <v>87.303635450000002</v>
      </c>
      <c r="AG307">
        <v>87.785541760000001</v>
      </c>
      <c r="AH307" t="s">
        <v>12</v>
      </c>
      <c r="AI307" t="s">
        <v>12</v>
      </c>
    </row>
    <row r="308" spans="1:35" x14ac:dyDescent="0.25">
      <c r="A308">
        <v>1284384600</v>
      </c>
      <c r="B308">
        <v>1.9555247899999999</v>
      </c>
      <c r="C308">
        <v>1.9740092</v>
      </c>
      <c r="D308">
        <v>1.93272333</v>
      </c>
      <c r="E308">
        <v>1.9617584699999999</v>
      </c>
      <c r="F308">
        <v>1.9555247899999999</v>
      </c>
      <c r="G308">
        <v>1.9740092</v>
      </c>
      <c r="H308">
        <v>1.93272333</v>
      </c>
      <c r="I308">
        <v>1.9617584699999999</v>
      </c>
      <c r="J308">
        <v>1102.75</v>
      </c>
      <c r="K308">
        <v>1113.25</v>
      </c>
      <c r="L308">
        <v>1102.75</v>
      </c>
      <c r="M308">
        <v>1111</v>
      </c>
      <c r="N308">
        <v>1110</v>
      </c>
      <c r="O308">
        <v>1119</v>
      </c>
      <c r="P308">
        <v>1108</v>
      </c>
      <c r="Q308">
        <v>1116.25</v>
      </c>
      <c r="R308">
        <v>1113.3800000000001</v>
      </c>
      <c r="S308">
        <v>1123.8699999999999</v>
      </c>
      <c r="T308">
        <v>1113.3800000000001</v>
      </c>
      <c r="U308">
        <v>1121.9000000000001</v>
      </c>
      <c r="V308">
        <v>0.18</v>
      </c>
      <c r="W308">
        <v>0.18</v>
      </c>
      <c r="X308">
        <v>0.18</v>
      </c>
      <c r="Y308">
        <v>0.18</v>
      </c>
      <c r="Z308" t="s">
        <v>12</v>
      </c>
      <c r="AA308" t="s">
        <v>12</v>
      </c>
      <c r="AB308" t="s">
        <v>12</v>
      </c>
      <c r="AC308" t="s">
        <v>12</v>
      </c>
      <c r="AD308">
        <v>88.650160360000001</v>
      </c>
      <c r="AE308">
        <v>88.941513709999995</v>
      </c>
      <c r="AF308">
        <v>88.295811700000002</v>
      </c>
      <c r="AG308">
        <v>88.760402170000006</v>
      </c>
      <c r="AH308" t="s">
        <v>12</v>
      </c>
      <c r="AI308" t="s">
        <v>12</v>
      </c>
    </row>
    <row r="309" spans="1:35" x14ac:dyDescent="0.25">
      <c r="A309">
        <v>1284471000</v>
      </c>
      <c r="B309">
        <v>1.95107271</v>
      </c>
      <c r="C309">
        <v>1.9914143399999999</v>
      </c>
      <c r="D309">
        <v>1.9285413199999999</v>
      </c>
      <c r="E309">
        <v>1.9574151900000001</v>
      </c>
      <c r="F309">
        <v>1.95107271</v>
      </c>
      <c r="G309">
        <v>1.9914143399999999</v>
      </c>
      <c r="H309">
        <v>1.9285413199999999</v>
      </c>
      <c r="I309">
        <v>1.9574151900000001</v>
      </c>
      <c r="J309">
        <v>1110.75</v>
      </c>
      <c r="K309">
        <v>1116.75</v>
      </c>
      <c r="L309">
        <v>1105.5</v>
      </c>
      <c r="M309">
        <v>1110.5</v>
      </c>
      <c r="N309">
        <v>1115.75</v>
      </c>
      <c r="O309">
        <v>1122.5</v>
      </c>
      <c r="P309">
        <v>1110.25</v>
      </c>
      <c r="Q309">
        <v>1115.75</v>
      </c>
      <c r="R309">
        <v>1121.1600000000001</v>
      </c>
      <c r="S309">
        <v>1127.3599999999999</v>
      </c>
      <c r="T309">
        <v>1115.58</v>
      </c>
      <c r="U309">
        <v>1121.0999999999999</v>
      </c>
      <c r="V309">
        <v>0.19</v>
      </c>
      <c r="W309">
        <v>0.19</v>
      </c>
      <c r="X309">
        <v>0.19</v>
      </c>
      <c r="Y309">
        <v>0.19</v>
      </c>
      <c r="Z309" t="s">
        <v>12</v>
      </c>
      <c r="AA309" t="s">
        <v>12</v>
      </c>
      <c r="AB309" t="s">
        <v>12</v>
      </c>
      <c r="AC309" t="s">
        <v>12</v>
      </c>
      <c r="AD309">
        <v>88.587165049999996</v>
      </c>
      <c r="AE309">
        <v>89.209235930000006</v>
      </c>
      <c r="AF309">
        <v>88.256439630000003</v>
      </c>
      <c r="AG309">
        <v>88.705273390000002</v>
      </c>
      <c r="AH309" t="s">
        <v>12</v>
      </c>
      <c r="AI309" t="s">
        <v>12</v>
      </c>
    </row>
    <row r="310" spans="1:35" x14ac:dyDescent="0.25">
      <c r="A310">
        <v>1284557400</v>
      </c>
      <c r="B310">
        <v>1.9416284500000001</v>
      </c>
      <c r="C310">
        <v>1.9876364500000001</v>
      </c>
      <c r="D310">
        <v>1.9236841600000001</v>
      </c>
      <c r="E310">
        <v>1.98291431</v>
      </c>
      <c r="F310">
        <v>1.9416284500000001</v>
      </c>
      <c r="G310">
        <v>1.9876364500000001</v>
      </c>
      <c r="H310">
        <v>1.9236841600000001</v>
      </c>
      <c r="I310">
        <v>1.98291431</v>
      </c>
      <c r="J310">
        <v>1108.75</v>
      </c>
      <c r="K310">
        <v>1116</v>
      </c>
      <c r="L310">
        <v>1104.5</v>
      </c>
      <c r="M310">
        <v>1115.5</v>
      </c>
      <c r="N310">
        <v>1115.5</v>
      </c>
      <c r="O310">
        <v>1121.5</v>
      </c>
      <c r="P310">
        <v>1109</v>
      </c>
      <c r="Q310">
        <v>1120.75</v>
      </c>
      <c r="R310">
        <v>1119.43</v>
      </c>
      <c r="S310">
        <v>1126.46</v>
      </c>
      <c r="T310">
        <v>1114.6300000000001</v>
      </c>
      <c r="U310">
        <v>1125.07</v>
      </c>
      <c r="V310">
        <v>0.21</v>
      </c>
      <c r="W310">
        <v>0.21</v>
      </c>
      <c r="X310">
        <v>0.21</v>
      </c>
      <c r="Y310">
        <v>0.21</v>
      </c>
      <c r="Z310" t="s">
        <v>12</v>
      </c>
      <c r="AA310" t="s">
        <v>12</v>
      </c>
      <c r="AB310" t="s">
        <v>12</v>
      </c>
      <c r="AC310" t="s">
        <v>12</v>
      </c>
      <c r="AD310">
        <v>88.445433460000004</v>
      </c>
      <c r="AE310">
        <v>89.146256359999995</v>
      </c>
      <c r="AF310">
        <v>88.177695479999997</v>
      </c>
      <c r="AG310">
        <v>89.043881099999993</v>
      </c>
      <c r="AH310" t="s">
        <v>12</v>
      </c>
      <c r="AI310" t="s">
        <v>12</v>
      </c>
    </row>
    <row r="311" spans="1:35" x14ac:dyDescent="0.25">
      <c r="A311">
        <v>1284643800</v>
      </c>
      <c r="B311">
        <v>1.96159624</v>
      </c>
      <c r="C311">
        <v>1.9830483699999999</v>
      </c>
      <c r="D311">
        <v>1.94216857</v>
      </c>
      <c r="E311">
        <v>1.97927144</v>
      </c>
      <c r="F311">
        <v>1.96159624</v>
      </c>
      <c r="G311">
        <v>1.9830483699999999</v>
      </c>
      <c r="H311">
        <v>1.94216857</v>
      </c>
      <c r="I311">
        <v>1.97927144</v>
      </c>
      <c r="J311">
        <v>1112.5</v>
      </c>
      <c r="K311">
        <v>1118</v>
      </c>
      <c r="L311">
        <v>1108</v>
      </c>
      <c r="M311">
        <v>1117.25</v>
      </c>
      <c r="N311">
        <v>1121</v>
      </c>
      <c r="O311">
        <v>1124</v>
      </c>
      <c r="P311">
        <v>1112.75</v>
      </c>
      <c r="Q311">
        <v>1122.5</v>
      </c>
      <c r="R311">
        <v>1123.8900000000001</v>
      </c>
      <c r="S311">
        <v>1125.44</v>
      </c>
      <c r="T311">
        <v>1118.8800000000001</v>
      </c>
      <c r="U311">
        <v>1124.6600000000001</v>
      </c>
      <c r="V311">
        <v>0.21</v>
      </c>
      <c r="W311">
        <v>0.21</v>
      </c>
      <c r="X311">
        <v>0.21</v>
      </c>
      <c r="Y311">
        <v>0.21</v>
      </c>
      <c r="Z311" t="s">
        <v>12</v>
      </c>
      <c r="AA311" t="s">
        <v>12</v>
      </c>
      <c r="AB311" t="s">
        <v>12</v>
      </c>
      <c r="AC311" t="s">
        <v>12</v>
      </c>
      <c r="AD311">
        <v>88.768276580000006</v>
      </c>
      <c r="AE311">
        <v>89.075378760000007</v>
      </c>
      <c r="AF311">
        <v>88.469056699999996</v>
      </c>
      <c r="AG311">
        <v>89.020257849999993</v>
      </c>
      <c r="AH311" t="s">
        <v>12</v>
      </c>
      <c r="AI311" t="s">
        <v>12</v>
      </c>
    </row>
    <row r="312" spans="1:35" x14ac:dyDescent="0.25">
      <c r="A312">
        <v>1284730200</v>
      </c>
      <c r="B312">
        <v>2.0086834900000001</v>
      </c>
      <c r="C312">
        <v>2.0150250000000001</v>
      </c>
      <c r="D312">
        <v>1.96550917</v>
      </c>
      <c r="E312">
        <v>1.98075482</v>
      </c>
      <c r="F312">
        <v>2.0086834900000001</v>
      </c>
      <c r="G312">
        <v>2.0150250000000001</v>
      </c>
      <c r="H312">
        <v>1.96550917</v>
      </c>
      <c r="I312">
        <v>1.98075482</v>
      </c>
      <c r="J312">
        <v>1117.5</v>
      </c>
      <c r="K312">
        <v>1127.25</v>
      </c>
      <c r="L312">
        <v>1112.25</v>
      </c>
      <c r="M312">
        <v>1114.5</v>
      </c>
      <c r="N312">
        <v>1122.75</v>
      </c>
      <c r="O312">
        <v>1132.75</v>
      </c>
      <c r="P312">
        <v>1117</v>
      </c>
      <c r="Q312">
        <v>1119.75</v>
      </c>
      <c r="R312">
        <v>1126.3900000000001</v>
      </c>
      <c r="S312">
        <v>1131.47</v>
      </c>
      <c r="T312">
        <v>1122.43</v>
      </c>
      <c r="U312">
        <v>1125.5899999999999</v>
      </c>
      <c r="V312">
        <v>0.21</v>
      </c>
      <c r="W312">
        <v>0.21</v>
      </c>
      <c r="X312">
        <v>0.21</v>
      </c>
      <c r="Y312">
        <v>0.21</v>
      </c>
      <c r="Z312" t="s">
        <v>12</v>
      </c>
      <c r="AA312" t="s">
        <v>12</v>
      </c>
      <c r="AB312" t="s">
        <v>12</v>
      </c>
      <c r="AC312" t="s">
        <v>12</v>
      </c>
      <c r="AD312">
        <v>89.489014389999994</v>
      </c>
      <c r="AE312">
        <v>89.57609678</v>
      </c>
      <c r="AF312">
        <v>88.8081885</v>
      </c>
      <c r="AG312">
        <v>89.053618319999998</v>
      </c>
      <c r="AH312" t="s">
        <v>12</v>
      </c>
      <c r="AI312" t="s">
        <v>12</v>
      </c>
    </row>
    <row r="313" spans="1:35" x14ac:dyDescent="0.25">
      <c r="A313">
        <v>1284989400</v>
      </c>
      <c r="B313">
        <v>2.00436645</v>
      </c>
      <c r="C313">
        <v>2.0857229099999999</v>
      </c>
      <c r="D313">
        <v>1.9887157099999999</v>
      </c>
      <c r="E313">
        <v>2.0749293299999998</v>
      </c>
      <c r="F313">
        <v>2.00436645</v>
      </c>
      <c r="G313">
        <v>2.0857229099999999</v>
      </c>
      <c r="H313">
        <v>1.9887157099999999</v>
      </c>
      <c r="I313">
        <v>2.0749293299999998</v>
      </c>
      <c r="J313">
        <v>1113</v>
      </c>
      <c r="K313">
        <v>1134.75</v>
      </c>
      <c r="L313">
        <v>1112.25</v>
      </c>
      <c r="M313">
        <v>1131.5</v>
      </c>
      <c r="N313">
        <v>1118.5</v>
      </c>
      <c r="O313">
        <v>1140.25</v>
      </c>
      <c r="P313">
        <v>1117</v>
      </c>
      <c r="Q313">
        <v>1136.5</v>
      </c>
      <c r="R313">
        <v>1126.57</v>
      </c>
      <c r="S313">
        <v>1144.8599999999999</v>
      </c>
      <c r="T313">
        <v>1126.57</v>
      </c>
      <c r="U313">
        <v>1142.71</v>
      </c>
      <c r="V313">
        <v>0.21</v>
      </c>
      <c r="W313">
        <v>0.21</v>
      </c>
      <c r="X313">
        <v>0.21</v>
      </c>
      <c r="Y313">
        <v>0.21</v>
      </c>
      <c r="Z313" t="s">
        <v>12</v>
      </c>
      <c r="AA313" t="s">
        <v>12</v>
      </c>
      <c r="AB313" t="s">
        <v>12</v>
      </c>
      <c r="AC313" t="s">
        <v>12</v>
      </c>
      <c r="AD313">
        <v>89.362357029999998</v>
      </c>
      <c r="AE313">
        <v>90.613184610000005</v>
      </c>
      <c r="AF313">
        <v>89.078634710000003</v>
      </c>
      <c r="AG313">
        <v>90.415270109999994</v>
      </c>
      <c r="AH313" t="s">
        <v>12</v>
      </c>
      <c r="AI313" t="s">
        <v>12</v>
      </c>
    </row>
    <row r="314" spans="1:35" x14ac:dyDescent="0.25">
      <c r="A314">
        <v>1285075800</v>
      </c>
      <c r="B314">
        <v>2.0772585700000001</v>
      </c>
      <c r="C314">
        <v>2.10656182</v>
      </c>
      <c r="D314">
        <v>2.0341821499999999</v>
      </c>
      <c r="E314">
        <v>2.0580834600000002</v>
      </c>
      <c r="F314">
        <v>2.0772585700000001</v>
      </c>
      <c r="G314">
        <v>2.10656182</v>
      </c>
      <c r="H314">
        <v>2.0341821499999999</v>
      </c>
      <c r="I314">
        <v>2.0580834600000002</v>
      </c>
      <c r="J314">
        <v>1130.5</v>
      </c>
      <c r="K314">
        <v>1138.25</v>
      </c>
      <c r="L314">
        <v>1125.5</v>
      </c>
      <c r="M314">
        <v>1129.5</v>
      </c>
      <c r="N314">
        <v>1136.5</v>
      </c>
      <c r="O314">
        <v>1144</v>
      </c>
      <c r="P314">
        <v>1130.25</v>
      </c>
      <c r="Q314">
        <v>1134.75</v>
      </c>
      <c r="R314">
        <v>1142.82</v>
      </c>
      <c r="S314">
        <v>1148.5899999999999</v>
      </c>
      <c r="T314">
        <v>1136.22</v>
      </c>
      <c r="U314">
        <v>1139.78</v>
      </c>
      <c r="V314">
        <v>0.2</v>
      </c>
      <c r="W314">
        <v>0.2</v>
      </c>
      <c r="X314">
        <v>0.2</v>
      </c>
      <c r="Y314">
        <v>0.2</v>
      </c>
      <c r="Z314" t="s">
        <v>12</v>
      </c>
      <c r="AA314" t="s">
        <v>12</v>
      </c>
      <c r="AB314" t="s">
        <v>12</v>
      </c>
      <c r="AC314" t="s">
        <v>12</v>
      </c>
      <c r="AD314">
        <v>90.486511410000006</v>
      </c>
      <c r="AE314">
        <v>90.914006740000005</v>
      </c>
      <c r="AF314">
        <v>89.861093659999995</v>
      </c>
      <c r="AG314">
        <v>90.233180849999997</v>
      </c>
      <c r="AH314" t="s">
        <v>12</v>
      </c>
      <c r="AI314" t="s">
        <v>12</v>
      </c>
    </row>
    <row r="315" spans="1:35" x14ac:dyDescent="0.25">
      <c r="A315">
        <v>1285162200</v>
      </c>
      <c r="B315">
        <v>2.0525473600000002</v>
      </c>
      <c r="C315">
        <v>2.0840109899999999</v>
      </c>
      <c r="D315">
        <v>2.0125763700000001</v>
      </c>
      <c r="E315">
        <v>2.0320217700000001</v>
      </c>
      <c r="F315">
        <v>2.0525473600000002</v>
      </c>
      <c r="G315">
        <v>2.0840109899999999</v>
      </c>
      <c r="H315">
        <v>2.0125763700000001</v>
      </c>
      <c r="I315">
        <v>2.0320217700000001</v>
      </c>
      <c r="J315">
        <v>1128.5</v>
      </c>
      <c r="K315">
        <v>1134.75</v>
      </c>
      <c r="L315">
        <v>1121.75</v>
      </c>
      <c r="M315">
        <v>1124.5</v>
      </c>
      <c r="N315">
        <v>1135</v>
      </c>
      <c r="O315">
        <v>1140.25</v>
      </c>
      <c r="P315">
        <v>1126.5</v>
      </c>
      <c r="Q315">
        <v>1129.75</v>
      </c>
      <c r="R315">
        <v>1139.49</v>
      </c>
      <c r="S315">
        <v>1144.3800000000001</v>
      </c>
      <c r="T315">
        <v>1131.58</v>
      </c>
      <c r="U315">
        <v>1134.28</v>
      </c>
      <c r="V315">
        <v>0.21</v>
      </c>
      <c r="W315">
        <v>0.21</v>
      </c>
      <c r="X315">
        <v>0.21</v>
      </c>
      <c r="Y315">
        <v>0.21</v>
      </c>
      <c r="Z315" t="s">
        <v>12</v>
      </c>
      <c r="AA315" t="s">
        <v>12</v>
      </c>
      <c r="AB315" t="s">
        <v>12</v>
      </c>
      <c r="AC315" t="s">
        <v>12</v>
      </c>
      <c r="AD315">
        <v>90.090682400000006</v>
      </c>
      <c r="AE315">
        <v>90.597343539999997</v>
      </c>
      <c r="AF315">
        <v>89.536529709999996</v>
      </c>
      <c r="AG315">
        <v>89.789852359999998</v>
      </c>
      <c r="AH315" t="s">
        <v>12</v>
      </c>
      <c r="AI315" t="s">
        <v>12</v>
      </c>
    </row>
    <row r="316" spans="1:35" x14ac:dyDescent="0.25">
      <c r="A316">
        <v>1285248600</v>
      </c>
      <c r="B316">
        <v>1.97881722</v>
      </c>
      <c r="C316">
        <v>2.0426895200000001</v>
      </c>
      <c r="D316">
        <v>1.9635584100000001</v>
      </c>
      <c r="E316">
        <v>1.98043799</v>
      </c>
      <c r="F316">
        <v>1.97881722</v>
      </c>
      <c r="G316">
        <v>2.0426895200000001</v>
      </c>
      <c r="H316">
        <v>1.9635584100000001</v>
      </c>
      <c r="I316">
        <v>1.98043799</v>
      </c>
      <c r="J316">
        <v>1125.75</v>
      </c>
      <c r="K316">
        <v>1128.75</v>
      </c>
      <c r="L316">
        <v>1112.75</v>
      </c>
      <c r="M316">
        <v>1115</v>
      </c>
      <c r="N316">
        <v>1130</v>
      </c>
      <c r="O316">
        <v>1134.5</v>
      </c>
      <c r="P316">
        <v>1117.25</v>
      </c>
      <c r="Q316">
        <v>1120.5</v>
      </c>
      <c r="R316">
        <v>1131.0999999999999</v>
      </c>
      <c r="S316">
        <v>1136.77</v>
      </c>
      <c r="T316">
        <v>1122.79</v>
      </c>
      <c r="U316">
        <v>1124.83</v>
      </c>
      <c r="V316">
        <v>0.2</v>
      </c>
      <c r="W316">
        <v>0.2</v>
      </c>
      <c r="X316">
        <v>0.2</v>
      </c>
      <c r="Y316">
        <v>0.2</v>
      </c>
      <c r="Z316" t="s">
        <v>12</v>
      </c>
      <c r="AA316" t="s">
        <v>12</v>
      </c>
      <c r="AB316" t="s">
        <v>12</v>
      </c>
      <c r="AC316" t="s">
        <v>12</v>
      </c>
      <c r="AD316">
        <v>89.053618319999998</v>
      </c>
      <c r="AE316">
        <v>89.987766859999994</v>
      </c>
      <c r="AF316">
        <v>88.8081885</v>
      </c>
      <c r="AG316">
        <v>89.059943669999996</v>
      </c>
      <c r="AH316" t="s">
        <v>12</v>
      </c>
      <c r="AI316" t="s">
        <v>12</v>
      </c>
    </row>
    <row r="317" spans="1:35" x14ac:dyDescent="0.25">
      <c r="A317">
        <v>1285335000</v>
      </c>
      <c r="B317">
        <v>2.0468761099999999</v>
      </c>
      <c r="C317">
        <v>2.1054816199999999</v>
      </c>
      <c r="D317">
        <v>2.0412038899999998</v>
      </c>
      <c r="E317">
        <v>2.0991346499999999</v>
      </c>
      <c r="F317">
        <v>2.0468761099999999</v>
      </c>
      <c r="G317">
        <v>2.1054816199999999</v>
      </c>
      <c r="H317">
        <v>2.0412038899999998</v>
      </c>
      <c r="I317">
        <v>2.0991346499999999</v>
      </c>
      <c r="J317">
        <v>1114</v>
      </c>
      <c r="K317">
        <v>1139</v>
      </c>
      <c r="L317">
        <v>1113.75</v>
      </c>
      <c r="M317">
        <v>1138</v>
      </c>
      <c r="N317">
        <v>1120.5</v>
      </c>
      <c r="O317">
        <v>1144.5</v>
      </c>
      <c r="P317">
        <v>1118.5</v>
      </c>
      <c r="Q317">
        <v>1143.25</v>
      </c>
      <c r="R317">
        <v>1131.69</v>
      </c>
      <c r="S317">
        <v>1148.9000000000001</v>
      </c>
      <c r="T317">
        <v>1131.69</v>
      </c>
      <c r="U317">
        <v>1148.67</v>
      </c>
      <c r="V317">
        <v>0.21</v>
      </c>
      <c r="W317">
        <v>0.21</v>
      </c>
      <c r="X317">
        <v>0.21</v>
      </c>
      <c r="Y317">
        <v>0.21</v>
      </c>
      <c r="Z317" t="s">
        <v>12</v>
      </c>
      <c r="AA317" t="s">
        <v>12</v>
      </c>
      <c r="AB317" t="s">
        <v>12</v>
      </c>
      <c r="AC317" t="s">
        <v>12</v>
      </c>
      <c r="AD317">
        <v>90.051099500000007</v>
      </c>
      <c r="AE317">
        <v>90.961498309999996</v>
      </c>
      <c r="AF317">
        <v>89.97192579</v>
      </c>
      <c r="AG317">
        <v>90.898181500000007</v>
      </c>
      <c r="AH317" t="s">
        <v>12</v>
      </c>
      <c r="AI317" t="s">
        <v>12</v>
      </c>
    </row>
    <row r="318" spans="1:35" x14ac:dyDescent="0.25">
      <c r="A318">
        <v>1285594200</v>
      </c>
      <c r="B318">
        <v>2.10399599</v>
      </c>
      <c r="C318">
        <v>2.1114231600000002</v>
      </c>
      <c r="D318">
        <v>2.0660512199999999</v>
      </c>
      <c r="E318">
        <v>2.0728026599999998</v>
      </c>
      <c r="F318">
        <v>2.10399599</v>
      </c>
      <c r="G318">
        <v>2.1114231600000002</v>
      </c>
      <c r="H318">
        <v>2.0660512199999999</v>
      </c>
      <c r="I318">
        <v>2.0728026599999998</v>
      </c>
      <c r="J318">
        <v>1140</v>
      </c>
      <c r="K318">
        <v>1144</v>
      </c>
      <c r="L318">
        <v>1132</v>
      </c>
      <c r="M318">
        <v>1132.5</v>
      </c>
      <c r="N318">
        <v>1144</v>
      </c>
      <c r="O318">
        <v>1149.75</v>
      </c>
      <c r="P318">
        <v>1137</v>
      </c>
      <c r="Q318">
        <v>1137.75</v>
      </c>
      <c r="R318">
        <v>1148.6400000000001</v>
      </c>
      <c r="S318">
        <v>1149.92</v>
      </c>
      <c r="T318">
        <v>1142</v>
      </c>
      <c r="U318">
        <v>1142.1600000000001</v>
      </c>
      <c r="V318">
        <v>0.19</v>
      </c>
      <c r="W318">
        <v>0.19</v>
      </c>
      <c r="X318">
        <v>0.19</v>
      </c>
      <c r="Y318">
        <v>0.19</v>
      </c>
      <c r="Z318" t="s">
        <v>12</v>
      </c>
      <c r="AA318" t="s">
        <v>12</v>
      </c>
      <c r="AB318" t="s">
        <v>12</v>
      </c>
      <c r="AC318" t="s">
        <v>12</v>
      </c>
      <c r="AD318">
        <v>90.929839900000005</v>
      </c>
      <c r="AE318">
        <v>91.032763360000004</v>
      </c>
      <c r="AF318">
        <v>90.375679289999994</v>
      </c>
      <c r="AG318">
        <v>90.462761670000006</v>
      </c>
      <c r="AH318" t="s">
        <v>12</v>
      </c>
      <c r="AI318" t="s">
        <v>12</v>
      </c>
    </row>
    <row r="319" spans="1:35" x14ac:dyDescent="0.25">
      <c r="A319">
        <v>1285680600</v>
      </c>
      <c r="B319">
        <v>2.0810397300000001</v>
      </c>
      <c r="C319">
        <v>2.1131781100000002</v>
      </c>
      <c r="D319">
        <v>2.0131169500000001</v>
      </c>
      <c r="E319">
        <v>2.09467873</v>
      </c>
      <c r="F319">
        <v>2.0810397300000001</v>
      </c>
      <c r="G319">
        <v>2.1131781100000002</v>
      </c>
      <c r="H319">
        <v>2.0131169500000001</v>
      </c>
      <c r="I319">
        <v>2.09467873</v>
      </c>
      <c r="J319">
        <v>1132.5</v>
      </c>
      <c r="K319">
        <v>1140.5</v>
      </c>
      <c r="L319">
        <v>1121.75</v>
      </c>
      <c r="M319">
        <v>1136.5</v>
      </c>
      <c r="N319">
        <v>1137.75</v>
      </c>
      <c r="O319">
        <v>1146</v>
      </c>
      <c r="P319">
        <v>1127.25</v>
      </c>
      <c r="Q319">
        <v>1141.75</v>
      </c>
      <c r="R319">
        <v>1142.31</v>
      </c>
      <c r="S319">
        <v>1150</v>
      </c>
      <c r="T319">
        <v>1132.0899999999999</v>
      </c>
      <c r="U319">
        <v>1147.7</v>
      </c>
      <c r="V319">
        <v>0.19</v>
      </c>
      <c r="W319">
        <v>0.19</v>
      </c>
      <c r="X319">
        <v>0.19</v>
      </c>
      <c r="Y319">
        <v>0.19</v>
      </c>
      <c r="Z319" t="s">
        <v>12</v>
      </c>
      <c r="AA319" t="s">
        <v>12</v>
      </c>
      <c r="AB319" t="s">
        <v>12</v>
      </c>
      <c r="AC319" t="s">
        <v>12</v>
      </c>
      <c r="AD319">
        <v>90.581510379999997</v>
      </c>
      <c r="AE319">
        <v>91.072330429999994</v>
      </c>
      <c r="AF319">
        <v>89.59984652</v>
      </c>
      <c r="AG319">
        <v>90.779424879999993</v>
      </c>
      <c r="AH319" t="s">
        <v>12</v>
      </c>
      <c r="AI319" t="s">
        <v>12</v>
      </c>
    </row>
    <row r="320" spans="1:35" x14ac:dyDescent="0.25">
      <c r="A320">
        <v>1285767000</v>
      </c>
      <c r="B320">
        <v>2.0779342999999999</v>
      </c>
      <c r="C320">
        <v>2.1061563799999998</v>
      </c>
      <c r="D320">
        <v>2.0579483199999999</v>
      </c>
      <c r="E320">
        <v>2.0792847800000001</v>
      </c>
      <c r="F320">
        <v>2.0779342999999999</v>
      </c>
      <c r="G320">
        <v>2.1061563799999998</v>
      </c>
      <c r="H320">
        <v>2.0579483199999999</v>
      </c>
      <c r="I320">
        <v>2.0792847800000001</v>
      </c>
      <c r="J320">
        <v>1136.75</v>
      </c>
      <c r="K320">
        <v>1141</v>
      </c>
      <c r="L320">
        <v>1130.5</v>
      </c>
      <c r="M320">
        <v>1135.5</v>
      </c>
      <c r="N320">
        <v>1141.75</v>
      </c>
      <c r="O320">
        <v>1146.75</v>
      </c>
      <c r="P320">
        <v>1135.5</v>
      </c>
      <c r="Q320">
        <v>1141</v>
      </c>
      <c r="R320">
        <v>1146.75</v>
      </c>
      <c r="S320">
        <v>1148.6300000000001</v>
      </c>
      <c r="T320">
        <v>1140.26</v>
      </c>
      <c r="U320">
        <v>1144.73</v>
      </c>
      <c r="V320">
        <v>0.19</v>
      </c>
      <c r="W320">
        <v>0.19</v>
      </c>
      <c r="X320">
        <v>0.19</v>
      </c>
      <c r="Y320">
        <v>0.19</v>
      </c>
      <c r="Z320" t="s">
        <v>12</v>
      </c>
      <c r="AA320" t="s">
        <v>12</v>
      </c>
      <c r="AB320" t="s">
        <v>12</v>
      </c>
      <c r="AC320" t="s">
        <v>12</v>
      </c>
      <c r="AD320">
        <v>90.549844050000004</v>
      </c>
      <c r="AE320">
        <v>90.969422800000004</v>
      </c>
      <c r="AF320">
        <v>90.264847169999996</v>
      </c>
      <c r="AG320">
        <v>90.621093279999997</v>
      </c>
      <c r="AH320" t="s">
        <v>12</v>
      </c>
      <c r="AI320" t="s">
        <v>12</v>
      </c>
    </row>
    <row r="321" spans="1:35" x14ac:dyDescent="0.25">
      <c r="A321">
        <v>1285853400</v>
      </c>
      <c r="B321">
        <v>2.1126385000000001</v>
      </c>
      <c r="C321">
        <v>2.1520689100000001</v>
      </c>
      <c r="D321">
        <v>2.0345875900000001</v>
      </c>
      <c r="E321">
        <v>2.06280967</v>
      </c>
      <c r="F321">
        <v>2.1126385000000001</v>
      </c>
      <c r="G321">
        <v>2.1520689100000001</v>
      </c>
      <c r="H321">
        <v>2.0345875900000001</v>
      </c>
      <c r="I321">
        <v>2.06280967</v>
      </c>
      <c r="J321">
        <v>1135</v>
      </c>
      <c r="K321">
        <v>1147.75</v>
      </c>
      <c r="L321">
        <v>1126</v>
      </c>
      <c r="M321">
        <v>1131.5</v>
      </c>
      <c r="N321">
        <v>1141</v>
      </c>
      <c r="O321">
        <v>1153.5</v>
      </c>
      <c r="P321">
        <v>1131.25</v>
      </c>
      <c r="Q321">
        <v>1136.75</v>
      </c>
      <c r="R321">
        <v>1145.97</v>
      </c>
      <c r="S321">
        <v>1157.1600000000001</v>
      </c>
      <c r="T321">
        <v>1136.08</v>
      </c>
      <c r="U321">
        <v>1141.2</v>
      </c>
      <c r="V321">
        <v>0.15</v>
      </c>
      <c r="W321">
        <v>0.15</v>
      </c>
      <c r="X321">
        <v>0.15</v>
      </c>
      <c r="Y321">
        <v>0.15</v>
      </c>
      <c r="Z321" t="s">
        <v>12</v>
      </c>
      <c r="AA321" t="s">
        <v>12</v>
      </c>
      <c r="AB321" t="s">
        <v>12</v>
      </c>
      <c r="AC321" t="s">
        <v>12</v>
      </c>
      <c r="AD321">
        <v>91.080254929999995</v>
      </c>
      <c r="AE321">
        <v>91.666073940000004</v>
      </c>
      <c r="AF321">
        <v>89.924434219999995</v>
      </c>
      <c r="AG321">
        <v>90.351929549999994</v>
      </c>
      <c r="AH321" t="s">
        <v>12</v>
      </c>
      <c r="AI321" t="s">
        <v>12</v>
      </c>
    </row>
    <row r="322" spans="1:35" x14ac:dyDescent="0.25">
      <c r="A322">
        <v>1285939800</v>
      </c>
      <c r="B322">
        <v>2.1093979300000001</v>
      </c>
      <c r="C322">
        <v>2.11641966</v>
      </c>
      <c r="D322">
        <v>2.0520067800000001</v>
      </c>
      <c r="E322">
        <v>2.0890065099999999</v>
      </c>
      <c r="F322">
        <v>2.1093979300000001</v>
      </c>
      <c r="G322">
        <v>2.11641966</v>
      </c>
      <c r="H322">
        <v>2.0520067800000001</v>
      </c>
      <c r="I322">
        <v>2.0890065099999999</v>
      </c>
      <c r="J322">
        <v>1130.5</v>
      </c>
      <c r="K322">
        <v>1140.75</v>
      </c>
      <c r="L322">
        <v>1129.5</v>
      </c>
      <c r="M322">
        <v>1137</v>
      </c>
      <c r="N322">
        <v>1135.75</v>
      </c>
      <c r="O322">
        <v>1146.5</v>
      </c>
      <c r="P322">
        <v>1134.5</v>
      </c>
      <c r="Q322">
        <v>1142.25</v>
      </c>
      <c r="R322">
        <v>1143.49</v>
      </c>
      <c r="S322">
        <v>1150.3</v>
      </c>
      <c r="T322">
        <v>1139.42</v>
      </c>
      <c r="U322">
        <v>1146.24</v>
      </c>
      <c r="V322">
        <v>0.2</v>
      </c>
      <c r="W322">
        <v>0.2</v>
      </c>
      <c r="X322">
        <v>0.2</v>
      </c>
      <c r="Y322">
        <v>0.2</v>
      </c>
      <c r="Z322" t="s">
        <v>12</v>
      </c>
      <c r="AA322" t="s">
        <v>12</v>
      </c>
      <c r="AB322" t="s">
        <v>12</v>
      </c>
      <c r="AC322" t="s">
        <v>12</v>
      </c>
      <c r="AD322">
        <v>91.032763360000004</v>
      </c>
      <c r="AE322">
        <v>91.135670989999994</v>
      </c>
      <c r="AF322">
        <v>90.193590029999996</v>
      </c>
      <c r="AG322">
        <v>90.731925399999994</v>
      </c>
      <c r="AH322" t="s">
        <v>12</v>
      </c>
      <c r="AI322" t="s">
        <v>12</v>
      </c>
    </row>
    <row r="323" spans="1:35" x14ac:dyDescent="0.25">
      <c r="A323">
        <v>1286199000</v>
      </c>
      <c r="B323">
        <v>2.07442343</v>
      </c>
      <c r="C323">
        <v>2.1021059000000002</v>
      </c>
      <c r="D323">
        <v>2.0113610300000002</v>
      </c>
      <c r="E323">
        <v>2.04336524</v>
      </c>
      <c r="F323">
        <v>2.07442343</v>
      </c>
      <c r="G323">
        <v>2.1021059000000002</v>
      </c>
      <c r="H323">
        <v>2.0113610300000002</v>
      </c>
      <c r="I323">
        <v>2.04336524</v>
      </c>
      <c r="J323">
        <v>1135.25</v>
      </c>
      <c r="K323">
        <v>1138.25</v>
      </c>
      <c r="L323">
        <v>1122</v>
      </c>
      <c r="M323">
        <v>1129.5</v>
      </c>
      <c r="N323">
        <v>1143.25</v>
      </c>
      <c r="O323">
        <v>1144</v>
      </c>
      <c r="P323">
        <v>1127</v>
      </c>
      <c r="Q323">
        <v>1134.75</v>
      </c>
      <c r="R323">
        <v>1144.96</v>
      </c>
      <c r="S323">
        <v>1148.1600000000001</v>
      </c>
      <c r="T323">
        <v>1131.8699999999999</v>
      </c>
      <c r="U323">
        <v>1137.03</v>
      </c>
      <c r="V323">
        <v>0.2</v>
      </c>
      <c r="W323">
        <v>0.2</v>
      </c>
      <c r="X323">
        <v>0.2</v>
      </c>
      <c r="Y323">
        <v>0.2</v>
      </c>
      <c r="Z323" t="s">
        <v>12</v>
      </c>
      <c r="AA323" t="s">
        <v>12</v>
      </c>
      <c r="AB323" t="s">
        <v>12</v>
      </c>
      <c r="AC323" t="s">
        <v>12</v>
      </c>
      <c r="AD323">
        <v>90.541927470000005</v>
      </c>
      <c r="AE323">
        <v>90.921931240000006</v>
      </c>
      <c r="AF323">
        <v>89.59984652</v>
      </c>
      <c r="AG323">
        <v>90.051099500000007</v>
      </c>
      <c r="AH323" t="s">
        <v>12</v>
      </c>
      <c r="AI323" t="s">
        <v>12</v>
      </c>
    </row>
    <row r="324" spans="1:35" x14ac:dyDescent="0.25">
      <c r="A324">
        <v>1286285400</v>
      </c>
      <c r="B324">
        <v>2.0996752299999999</v>
      </c>
      <c r="C324">
        <v>2.1801558399999998</v>
      </c>
      <c r="D324">
        <v>2.0913030099999999</v>
      </c>
      <c r="E324">
        <v>2.1644789599999998</v>
      </c>
      <c r="F324">
        <v>2.0996752299999999</v>
      </c>
      <c r="G324">
        <v>2.1801558399999998</v>
      </c>
      <c r="H324">
        <v>2.0913030099999999</v>
      </c>
      <c r="I324">
        <v>2.1644789599999998</v>
      </c>
      <c r="J324">
        <v>1129.5</v>
      </c>
      <c r="K324">
        <v>1153</v>
      </c>
      <c r="L324">
        <v>1128</v>
      </c>
      <c r="M324">
        <v>1149.25</v>
      </c>
      <c r="N324">
        <v>1134.75</v>
      </c>
      <c r="O324">
        <v>1158.75</v>
      </c>
      <c r="P324">
        <v>1132.75</v>
      </c>
      <c r="Q324">
        <v>1154.75</v>
      </c>
      <c r="R324">
        <v>1140.68</v>
      </c>
      <c r="S324">
        <v>1162.76</v>
      </c>
      <c r="T324">
        <v>1140.68</v>
      </c>
      <c r="U324">
        <v>1160.75</v>
      </c>
      <c r="V324">
        <v>0.2</v>
      </c>
      <c r="W324">
        <v>0.2</v>
      </c>
      <c r="X324">
        <v>0.2</v>
      </c>
      <c r="Y324">
        <v>0.2</v>
      </c>
      <c r="Z324" t="s">
        <v>12</v>
      </c>
      <c r="AA324" t="s">
        <v>12</v>
      </c>
      <c r="AB324" t="s">
        <v>12</v>
      </c>
      <c r="AC324" t="s">
        <v>12</v>
      </c>
      <c r="AD324">
        <v>90.882340420000006</v>
      </c>
      <c r="AE324">
        <v>92.085668530000007</v>
      </c>
      <c r="AF324">
        <v>90.779424879999993</v>
      </c>
      <c r="AG324">
        <v>91.863988449999994</v>
      </c>
      <c r="AH324" t="s">
        <v>12</v>
      </c>
      <c r="AI324" t="s">
        <v>12</v>
      </c>
    </row>
    <row r="325" spans="1:35" x14ac:dyDescent="0.25">
      <c r="A325">
        <v>1286371800</v>
      </c>
      <c r="B325">
        <v>2.1647618899999999</v>
      </c>
      <c r="C325">
        <v>2.1804261299999999</v>
      </c>
      <c r="D325">
        <v>2.1392407800000002</v>
      </c>
      <c r="E325">
        <v>2.1659772300000002</v>
      </c>
      <c r="F325">
        <v>2.1647618899999999</v>
      </c>
      <c r="G325">
        <v>2.1804261299999999</v>
      </c>
      <c r="H325">
        <v>2.1392407800000002</v>
      </c>
      <c r="I325">
        <v>2.1659772300000002</v>
      </c>
      <c r="J325">
        <v>1149.75</v>
      </c>
      <c r="K325">
        <v>1154.25</v>
      </c>
      <c r="L325">
        <v>1146</v>
      </c>
      <c r="M325">
        <v>1150.25</v>
      </c>
      <c r="N325">
        <v>1155</v>
      </c>
      <c r="O325">
        <v>1160</v>
      </c>
      <c r="P325">
        <v>1151</v>
      </c>
      <c r="Q325">
        <v>1155.75</v>
      </c>
      <c r="R325">
        <v>1159.81</v>
      </c>
      <c r="S325">
        <v>1162.33</v>
      </c>
      <c r="T325">
        <v>1154.8499999999999</v>
      </c>
      <c r="U325">
        <v>1159.97</v>
      </c>
      <c r="V325">
        <v>0.19</v>
      </c>
      <c r="W325">
        <v>0.19</v>
      </c>
      <c r="X325">
        <v>0.19</v>
      </c>
      <c r="Y325">
        <v>0.19</v>
      </c>
      <c r="Z325" t="s">
        <v>12</v>
      </c>
      <c r="AA325" t="s">
        <v>12</v>
      </c>
      <c r="AB325" t="s">
        <v>12</v>
      </c>
      <c r="AC325" t="s">
        <v>12</v>
      </c>
      <c r="AD325">
        <v>91.848163200000002</v>
      </c>
      <c r="AE325">
        <v>92.093577190000005</v>
      </c>
      <c r="AF325">
        <v>91.484000519999995</v>
      </c>
      <c r="AG325">
        <v>91.856079780000002</v>
      </c>
      <c r="AH325" t="s">
        <v>12</v>
      </c>
      <c r="AI325" t="s">
        <v>12</v>
      </c>
    </row>
    <row r="326" spans="1:35" x14ac:dyDescent="0.25">
      <c r="A326">
        <v>1286458200</v>
      </c>
      <c r="B326">
        <v>2.1929849400000001</v>
      </c>
      <c r="C326">
        <v>2.1929849400000001</v>
      </c>
      <c r="D326">
        <v>2.1180394599999999</v>
      </c>
      <c r="E326">
        <v>2.1573347200000002</v>
      </c>
      <c r="F326">
        <v>2.1929849400000001</v>
      </c>
      <c r="G326">
        <v>2.1929849400000001</v>
      </c>
      <c r="H326">
        <v>2.1180394599999999</v>
      </c>
      <c r="I326">
        <v>2.1573347200000002</v>
      </c>
      <c r="J326">
        <v>1149.75</v>
      </c>
      <c r="K326">
        <v>1158.25</v>
      </c>
      <c r="L326">
        <v>1142</v>
      </c>
      <c r="M326">
        <v>1151</v>
      </c>
      <c r="N326">
        <v>1155.75</v>
      </c>
      <c r="O326">
        <v>1163.75</v>
      </c>
      <c r="P326">
        <v>1147.25</v>
      </c>
      <c r="Q326">
        <v>1156.5</v>
      </c>
      <c r="R326">
        <v>1161.57</v>
      </c>
      <c r="S326">
        <v>1163.8699999999999</v>
      </c>
      <c r="T326">
        <v>1151.4100000000001</v>
      </c>
      <c r="U326">
        <v>1158.06</v>
      </c>
      <c r="V326">
        <v>0.18</v>
      </c>
      <c r="W326">
        <v>0.18</v>
      </c>
      <c r="X326">
        <v>0.18</v>
      </c>
      <c r="Y326">
        <v>0.18</v>
      </c>
      <c r="Z326" t="s">
        <v>12</v>
      </c>
      <c r="AA326" t="s">
        <v>12</v>
      </c>
      <c r="AB326" t="s">
        <v>12</v>
      </c>
      <c r="AC326" t="s">
        <v>12</v>
      </c>
      <c r="AD326">
        <v>92.228159050000002</v>
      </c>
      <c r="AE326">
        <v>92.251908790000002</v>
      </c>
      <c r="AF326">
        <v>91.191087049999993</v>
      </c>
      <c r="AG326">
        <v>91.745247660000004</v>
      </c>
      <c r="AH326" t="s">
        <v>12</v>
      </c>
      <c r="AI326" t="s">
        <v>12</v>
      </c>
    </row>
    <row r="327" spans="1:35" x14ac:dyDescent="0.25">
      <c r="A327">
        <v>1286544600</v>
      </c>
      <c r="B327">
        <v>2.1674628600000001</v>
      </c>
      <c r="C327">
        <v>2.2112150000000002</v>
      </c>
      <c r="D327">
        <v>2.14140116</v>
      </c>
      <c r="E327">
        <v>2.1913641699999999</v>
      </c>
      <c r="F327">
        <v>2.1674628600000001</v>
      </c>
      <c r="G327">
        <v>2.2112150000000002</v>
      </c>
      <c r="H327">
        <v>2.14140116</v>
      </c>
      <c r="I327">
        <v>2.1913641699999999</v>
      </c>
      <c r="J327">
        <v>1151</v>
      </c>
      <c r="K327">
        <v>1158.5</v>
      </c>
      <c r="L327">
        <v>1140.5</v>
      </c>
      <c r="M327">
        <v>1155.25</v>
      </c>
      <c r="N327">
        <v>1156.5</v>
      </c>
      <c r="O327">
        <v>1164</v>
      </c>
      <c r="P327">
        <v>1145.5</v>
      </c>
      <c r="Q327">
        <v>1160.5</v>
      </c>
      <c r="R327">
        <v>1158.3599999999999</v>
      </c>
      <c r="S327">
        <v>1167.73</v>
      </c>
      <c r="T327">
        <v>1155.58</v>
      </c>
      <c r="U327">
        <v>1165.1500000000001</v>
      </c>
      <c r="V327">
        <v>0.18</v>
      </c>
      <c r="W327">
        <v>0.18</v>
      </c>
      <c r="X327">
        <v>0.18</v>
      </c>
      <c r="Y327">
        <v>0.18</v>
      </c>
      <c r="Z327" t="s">
        <v>12</v>
      </c>
      <c r="AA327" t="s">
        <v>12</v>
      </c>
      <c r="AB327" t="s">
        <v>12</v>
      </c>
      <c r="AC327" t="s">
        <v>12</v>
      </c>
      <c r="AD327">
        <v>91.871912940000001</v>
      </c>
      <c r="AE327">
        <v>92.513155940000004</v>
      </c>
      <c r="AF327">
        <v>91.523583419999994</v>
      </c>
      <c r="AG327">
        <v>92.257854140000006</v>
      </c>
      <c r="AH327" t="s">
        <v>12</v>
      </c>
      <c r="AI327" t="s">
        <v>12</v>
      </c>
    </row>
    <row r="328" spans="1:35" x14ac:dyDescent="0.25">
      <c r="A328">
        <v>1286803800</v>
      </c>
      <c r="B328">
        <v>2.2045977400000001</v>
      </c>
      <c r="C328">
        <v>2.2163456699999999</v>
      </c>
      <c r="D328">
        <v>2.1761053700000001</v>
      </c>
      <c r="E328">
        <v>2.1986561899999999</v>
      </c>
      <c r="F328">
        <v>2.2045977400000001</v>
      </c>
      <c r="G328">
        <v>2.2163456699999999</v>
      </c>
      <c r="H328">
        <v>2.1761053700000001</v>
      </c>
      <c r="I328">
        <v>2.1986561899999999</v>
      </c>
      <c r="J328">
        <v>1157.5</v>
      </c>
      <c r="K328">
        <v>1159.5</v>
      </c>
      <c r="L328">
        <v>1152.75</v>
      </c>
      <c r="M328">
        <v>1157</v>
      </c>
      <c r="N328">
        <v>1161.5</v>
      </c>
      <c r="O328">
        <v>1165</v>
      </c>
      <c r="P328">
        <v>1157.75</v>
      </c>
      <c r="Q328">
        <v>1162.25</v>
      </c>
      <c r="R328">
        <v>1165.32</v>
      </c>
      <c r="S328">
        <v>1168.68</v>
      </c>
      <c r="T328">
        <v>1162.02</v>
      </c>
      <c r="U328">
        <v>1165.32</v>
      </c>
      <c r="V328" t="s">
        <v>12</v>
      </c>
      <c r="W328" t="s">
        <v>12</v>
      </c>
      <c r="X328" t="s">
        <v>12</v>
      </c>
      <c r="Y328" t="s">
        <v>12</v>
      </c>
      <c r="Z328" t="s">
        <v>12</v>
      </c>
      <c r="AA328" t="s">
        <v>12</v>
      </c>
      <c r="AB328" t="s">
        <v>12</v>
      </c>
      <c r="AC328" t="s">
        <v>12</v>
      </c>
      <c r="AD328">
        <v>92.402323820000007</v>
      </c>
      <c r="AE328">
        <v>92.600238320000003</v>
      </c>
      <c r="AF328">
        <v>92.030244550000006</v>
      </c>
      <c r="AG328">
        <v>92.346899840000006</v>
      </c>
      <c r="AH328" t="s">
        <v>12</v>
      </c>
      <c r="AI328" t="s">
        <v>12</v>
      </c>
    </row>
    <row r="329" spans="1:35" x14ac:dyDescent="0.25">
      <c r="A329">
        <v>1286890200</v>
      </c>
      <c r="B329">
        <v>2.1771855599999999</v>
      </c>
      <c r="C329">
        <v>2.2388965000000001</v>
      </c>
      <c r="D329">
        <v>2.1415363100000002</v>
      </c>
      <c r="E329">
        <v>2.2203971199999999</v>
      </c>
      <c r="F329">
        <v>2.1771855599999999</v>
      </c>
      <c r="G329">
        <v>2.2388965000000001</v>
      </c>
      <c r="H329">
        <v>2.1415363100000002</v>
      </c>
      <c r="I329">
        <v>2.2203971199999999</v>
      </c>
      <c r="J329">
        <v>1156.75</v>
      </c>
      <c r="K329">
        <v>1163.75</v>
      </c>
      <c r="L329">
        <v>1146.75</v>
      </c>
      <c r="M329">
        <v>1159</v>
      </c>
      <c r="N329">
        <v>1162.5</v>
      </c>
      <c r="O329">
        <v>1169</v>
      </c>
      <c r="P329">
        <v>1151.75</v>
      </c>
      <c r="Q329">
        <v>1164.5</v>
      </c>
      <c r="R329">
        <v>1164.28</v>
      </c>
      <c r="S329">
        <v>1172.58</v>
      </c>
      <c r="T329">
        <v>1155.71</v>
      </c>
      <c r="U329">
        <v>1169.77</v>
      </c>
      <c r="V329">
        <v>0.18</v>
      </c>
      <c r="W329">
        <v>0.18</v>
      </c>
      <c r="X329">
        <v>0.18</v>
      </c>
      <c r="Y329">
        <v>0.18</v>
      </c>
      <c r="Z329" t="s">
        <v>12</v>
      </c>
      <c r="AA329" t="s">
        <v>12</v>
      </c>
      <c r="AB329" t="s">
        <v>12</v>
      </c>
      <c r="AC329" t="s">
        <v>12</v>
      </c>
      <c r="AD329">
        <v>92.046077710000006</v>
      </c>
      <c r="AE329">
        <v>92.901076279999998</v>
      </c>
      <c r="AF329">
        <v>91.555241820000006</v>
      </c>
      <c r="AG329">
        <v>92.63189672</v>
      </c>
      <c r="AH329" t="s">
        <v>12</v>
      </c>
      <c r="AI329" t="s">
        <v>12</v>
      </c>
    </row>
    <row r="330" spans="1:35" x14ac:dyDescent="0.25">
      <c r="A330">
        <v>1286976600</v>
      </c>
      <c r="B330">
        <v>2.2579374400000001</v>
      </c>
      <c r="C330">
        <v>2.3066851100000001</v>
      </c>
      <c r="D330">
        <v>2.2402489299999999</v>
      </c>
      <c r="E330">
        <v>2.2686051800000002</v>
      </c>
      <c r="F330">
        <v>2.2579374400000001</v>
      </c>
      <c r="G330">
        <v>2.3066851100000001</v>
      </c>
      <c r="H330">
        <v>2.2402489299999999</v>
      </c>
      <c r="I330">
        <v>2.2686051800000002</v>
      </c>
      <c r="J330">
        <v>1160.5</v>
      </c>
      <c r="K330">
        <v>1175.25</v>
      </c>
      <c r="L330">
        <v>1159.25</v>
      </c>
      <c r="M330">
        <v>1169</v>
      </c>
      <c r="N330">
        <v>1165.25</v>
      </c>
      <c r="O330">
        <v>1181</v>
      </c>
      <c r="P330">
        <v>1164.25</v>
      </c>
      <c r="Q330">
        <v>1174.25</v>
      </c>
      <c r="R330">
        <v>1171.32</v>
      </c>
      <c r="S330">
        <v>1184.3800000000001</v>
      </c>
      <c r="T330">
        <v>1171.32</v>
      </c>
      <c r="U330">
        <v>1178.0999999999999</v>
      </c>
      <c r="V330">
        <v>0.18</v>
      </c>
      <c r="W330">
        <v>0.18</v>
      </c>
      <c r="X330">
        <v>0.18</v>
      </c>
      <c r="Y330">
        <v>0.18</v>
      </c>
      <c r="Z330" t="s">
        <v>12</v>
      </c>
      <c r="AA330" t="s">
        <v>12</v>
      </c>
      <c r="AB330" t="s">
        <v>12</v>
      </c>
      <c r="AC330" t="s">
        <v>12</v>
      </c>
      <c r="AD330">
        <v>93.146482349999999</v>
      </c>
      <c r="AE330">
        <v>93.851057990000001</v>
      </c>
      <c r="AF330">
        <v>92.924818110000004</v>
      </c>
      <c r="AG330">
        <v>93.352313440000003</v>
      </c>
      <c r="AH330" t="s">
        <v>12</v>
      </c>
      <c r="AI330" t="s">
        <v>12</v>
      </c>
    </row>
    <row r="331" spans="1:35" x14ac:dyDescent="0.25">
      <c r="A331">
        <v>1287063000</v>
      </c>
      <c r="B331">
        <v>2.26468888</v>
      </c>
      <c r="C331">
        <v>2.2753566200000002</v>
      </c>
      <c r="D331">
        <v>2.2031121100000002</v>
      </c>
      <c r="E331">
        <v>2.2536157000000001</v>
      </c>
      <c r="F331">
        <v>2.26468888</v>
      </c>
      <c r="G331">
        <v>2.2753566200000002</v>
      </c>
      <c r="H331">
        <v>2.2031121100000002</v>
      </c>
      <c r="I331">
        <v>2.2536157000000001</v>
      </c>
      <c r="J331">
        <v>1169.25</v>
      </c>
      <c r="K331">
        <v>1175</v>
      </c>
      <c r="L331">
        <v>1157.25</v>
      </c>
      <c r="M331">
        <v>1168.25</v>
      </c>
      <c r="N331">
        <v>1174.75</v>
      </c>
      <c r="O331">
        <v>1180.75</v>
      </c>
      <c r="P331">
        <v>1162.5</v>
      </c>
      <c r="Q331">
        <v>1173.5</v>
      </c>
      <c r="R331">
        <v>1177.82</v>
      </c>
      <c r="S331">
        <v>1178.8900000000001</v>
      </c>
      <c r="T331">
        <v>1166.71</v>
      </c>
      <c r="U331">
        <v>1173.81</v>
      </c>
      <c r="V331">
        <v>0.19</v>
      </c>
      <c r="W331">
        <v>0.19</v>
      </c>
      <c r="X331">
        <v>0.19</v>
      </c>
      <c r="Y331">
        <v>0.19</v>
      </c>
      <c r="Z331" t="s">
        <v>12</v>
      </c>
      <c r="AA331" t="s">
        <v>12</v>
      </c>
      <c r="AB331" t="s">
        <v>12</v>
      </c>
      <c r="AC331" t="s">
        <v>12</v>
      </c>
      <c r="AD331">
        <v>93.26515981</v>
      </c>
      <c r="AE331">
        <v>93.42355474</v>
      </c>
      <c r="AF331">
        <v>92.402323820000007</v>
      </c>
      <c r="AG331">
        <v>92.988158670000004</v>
      </c>
      <c r="AH331" t="s">
        <v>12</v>
      </c>
      <c r="AI331" t="s">
        <v>12</v>
      </c>
    </row>
    <row r="332" spans="1:35" x14ac:dyDescent="0.25">
      <c r="A332">
        <v>1287149400</v>
      </c>
      <c r="B332">
        <v>2.2927758100000002</v>
      </c>
      <c r="C332">
        <v>2.2949371699999999</v>
      </c>
      <c r="D332">
        <v>2.2047328799999999</v>
      </c>
      <c r="E332">
        <v>2.2595572399999999</v>
      </c>
      <c r="F332">
        <v>2.2927758100000002</v>
      </c>
      <c r="G332">
        <v>2.2949371699999999</v>
      </c>
      <c r="H332">
        <v>2.2047328799999999</v>
      </c>
      <c r="I332">
        <v>2.2595572399999999</v>
      </c>
      <c r="J332">
        <v>1169</v>
      </c>
      <c r="K332">
        <v>1174.25</v>
      </c>
      <c r="L332">
        <v>1158</v>
      </c>
      <c r="M332">
        <v>1169.5</v>
      </c>
      <c r="N332">
        <v>1174</v>
      </c>
      <c r="O332">
        <v>1180</v>
      </c>
      <c r="P332">
        <v>1163</v>
      </c>
      <c r="Q332">
        <v>1175</v>
      </c>
      <c r="R332">
        <v>1177.47</v>
      </c>
      <c r="S332">
        <v>1181.2</v>
      </c>
      <c r="T332">
        <v>1167.1199999999999</v>
      </c>
      <c r="U332">
        <v>1176.19</v>
      </c>
      <c r="V332">
        <v>0.2</v>
      </c>
      <c r="W332">
        <v>0.2</v>
      </c>
      <c r="X332">
        <v>0.2</v>
      </c>
      <c r="Y332">
        <v>0.2</v>
      </c>
      <c r="Z332" t="s">
        <v>12</v>
      </c>
      <c r="AA332" t="s">
        <v>12</v>
      </c>
      <c r="AB332" t="s">
        <v>12</v>
      </c>
      <c r="AC332" t="s">
        <v>12</v>
      </c>
      <c r="AD332">
        <v>93.637310319999997</v>
      </c>
      <c r="AE332">
        <v>93.692734299999998</v>
      </c>
      <c r="AF332">
        <v>92.433982220000004</v>
      </c>
      <c r="AG332">
        <v>93.178148669999999</v>
      </c>
      <c r="AH332" t="s">
        <v>12</v>
      </c>
      <c r="AI332" t="s">
        <v>12</v>
      </c>
    </row>
    <row r="333" spans="1:35" x14ac:dyDescent="0.25">
      <c r="A333">
        <v>1287408600</v>
      </c>
      <c r="B333">
        <v>2.2622582000000002</v>
      </c>
      <c r="C333">
        <v>2.31343655</v>
      </c>
      <c r="D333">
        <v>2.2279594399999998</v>
      </c>
      <c r="E333">
        <v>2.2279594399999998</v>
      </c>
      <c r="F333">
        <v>2.2622582000000002</v>
      </c>
      <c r="G333">
        <v>2.31343655</v>
      </c>
      <c r="H333">
        <v>2.2279594399999998</v>
      </c>
      <c r="I333">
        <v>2.2279594399999998</v>
      </c>
      <c r="J333">
        <v>1168.25</v>
      </c>
      <c r="K333">
        <v>1176.75</v>
      </c>
      <c r="L333">
        <v>1159.5</v>
      </c>
      <c r="M333">
        <v>1173</v>
      </c>
      <c r="N333">
        <v>1174.25</v>
      </c>
      <c r="O333">
        <v>1182.25</v>
      </c>
      <c r="P333">
        <v>1164.75</v>
      </c>
      <c r="Q333">
        <v>1178.25</v>
      </c>
      <c r="R333">
        <v>1176.83</v>
      </c>
      <c r="S333">
        <v>1185.53</v>
      </c>
      <c r="T333">
        <v>1174.55</v>
      </c>
      <c r="U333">
        <v>1184.71</v>
      </c>
      <c r="V333">
        <v>0.19</v>
      </c>
      <c r="W333">
        <v>0.19</v>
      </c>
      <c r="X333">
        <v>0.19</v>
      </c>
      <c r="Y333">
        <v>0.19</v>
      </c>
      <c r="Z333" t="s">
        <v>12</v>
      </c>
      <c r="AA333" t="s">
        <v>12</v>
      </c>
      <c r="AB333" t="s">
        <v>12</v>
      </c>
      <c r="AC333" t="s">
        <v>12</v>
      </c>
      <c r="AD333">
        <v>93.20982291</v>
      </c>
      <c r="AE333">
        <v>93.946056949999999</v>
      </c>
      <c r="AF333">
        <v>92.869402050000005</v>
      </c>
      <c r="AG333">
        <v>93.637310319999997</v>
      </c>
      <c r="AH333" t="s">
        <v>12</v>
      </c>
      <c r="AI333" t="s">
        <v>12</v>
      </c>
    </row>
    <row r="334" spans="1:35" x14ac:dyDescent="0.25">
      <c r="A334">
        <v>1287495000</v>
      </c>
      <c r="B334">
        <v>2.2268782699999998</v>
      </c>
      <c r="C334">
        <v>2.26563392</v>
      </c>
      <c r="D334">
        <v>2.1596565000000001</v>
      </c>
      <c r="E334">
        <v>2.19690027</v>
      </c>
      <c r="F334">
        <v>2.2268782699999998</v>
      </c>
      <c r="G334">
        <v>2.26563392</v>
      </c>
      <c r="H334">
        <v>2.1596565000000001</v>
      </c>
      <c r="I334">
        <v>2.19690027</v>
      </c>
      <c r="J334">
        <v>1172.5</v>
      </c>
      <c r="K334">
        <v>1173.75</v>
      </c>
      <c r="L334">
        <v>1150.5</v>
      </c>
      <c r="M334">
        <v>1158.5</v>
      </c>
      <c r="N334">
        <v>1178.75</v>
      </c>
      <c r="O334">
        <v>1179.5</v>
      </c>
      <c r="P334">
        <v>1155.5</v>
      </c>
      <c r="Q334">
        <v>1163.75</v>
      </c>
      <c r="R334">
        <v>1178.6400000000001</v>
      </c>
      <c r="S334">
        <v>1178.6400000000001</v>
      </c>
      <c r="T334">
        <v>1159.71</v>
      </c>
      <c r="U334">
        <v>1165.9000000000001</v>
      </c>
      <c r="V334">
        <v>0.19</v>
      </c>
      <c r="W334">
        <v>0.19</v>
      </c>
      <c r="X334">
        <v>0.19</v>
      </c>
      <c r="Y334">
        <v>0.19</v>
      </c>
      <c r="Z334" t="s">
        <v>12</v>
      </c>
      <c r="AA334" t="s">
        <v>12</v>
      </c>
      <c r="AB334" t="s">
        <v>12</v>
      </c>
      <c r="AC334" t="s">
        <v>12</v>
      </c>
      <c r="AD334">
        <v>92.774403079999999</v>
      </c>
      <c r="AE334">
        <v>93.296905289999998</v>
      </c>
      <c r="AF334">
        <v>91.848163200000002</v>
      </c>
      <c r="AG334">
        <v>92.410240400000006</v>
      </c>
      <c r="AH334" t="s">
        <v>12</v>
      </c>
      <c r="AI334" t="s">
        <v>12</v>
      </c>
    </row>
    <row r="335" spans="1:35" x14ac:dyDescent="0.25">
      <c r="A335">
        <v>1287581400</v>
      </c>
      <c r="B335">
        <v>2.21540063</v>
      </c>
      <c r="C335">
        <v>2.2968272600000001</v>
      </c>
      <c r="D335">
        <v>2.2094590900000002</v>
      </c>
      <c r="E335">
        <v>2.2654987800000002</v>
      </c>
      <c r="F335">
        <v>2.21540063</v>
      </c>
      <c r="G335">
        <v>2.2968272600000001</v>
      </c>
      <c r="H335">
        <v>2.2094590900000002</v>
      </c>
      <c r="I335">
        <v>2.2654987800000002</v>
      </c>
      <c r="J335">
        <v>1157.25</v>
      </c>
      <c r="K335">
        <v>1174.25</v>
      </c>
      <c r="L335">
        <v>1155.5</v>
      </c>
      <c r="M335">
        <v>1169.5</v>
      </c>
      <c r="N335">
        <v>1164</v>
      </c>
      <c r="O335">
        <v>1180</v>
      </c>
      <c r="P335">
        <v>1160.5</v>
      </c>
      <c r="Q335">
        <v>1174.75</v>
      </c>
      <c r="R335">
        <v>1166.74</v>
      </c>
      <c r="S335">
        <v>1182.94</v>
      </c>
      <c r="T335">
        <v>1166.74</v>
      </c>
      <c r="U335">
        <v>1178.17</v>
      </c>
      <c r="V335">
        <v>0.19</v>
      </c>
      <c r="W335">
        <v>0.19</v>
      </c>
      <c r="X335">
        <v>0.19</v>
      </c>
      <c r="Y335">
        <v>0.19</v>
      </c>
      <c r="Z335" t="s">
        <v>12</v>
      </c>
      <c r="AA335" t="s">
        <v>12</v>
      </c>
      <c r="AB335" t="s">
        <v>12</v>
      </c>
      <c r="AC335" t="s">
        <v>12</v>
      </c>
      <c r="AD335">
        <v>92.576488580000003</v>
      </c>
      <c r="AE335">
        <v>93.763975610000003</v>
      </c>
      <c r="AF335">
        <v>92.521072520000004</v>
      </c>
      <c r="AG335">
        <v>93.312730540000004</v>
      </c>
      <c r="AH335" t="s">
        <v>12</v>
      </c>
      <c r="AI335" t="s">
        <v>12</v>
      </c>
    </row>
    <row r="336" spans="1:35" x14ac:dyDescent="0.25">
      <c r="A336">
        <v>1287667800</v>
      </c>
      <c r="B336">
        <v>2.29777231</v>
      </c>
      <c r="C336">
        <v>2.3342324300000001</v>
      </c>
      <c r="D336">
        <v>2.2264611699999999</v>
      </c>
      <c r="E336">
        <v>2.2776521500000002</v>
      </c>
      <c r="F336">
        <v>2.29777231</v>
      </c>
      <c r="G336">
        <v>2.3342324300000001</v>
      </c>
      <c r="H336">
        <v>2.2264611699999999</v>
      </c>
      <c r="I336">
        <v>2.2776521500000002</v>
      </c>
      <c r="J336">
        <v>1170.5</v>
      </c>
      <c r="K336">
        <v>1180.75</v>
      </c>
      <c r="L336">
        <v>1162.25</v>
      </c>
      <c r="M336">
        <v>1170.5</v>
      </c>
      <c r="N336">
        <v>1174.75</v>
      </c>
      <c r="O336">
        <v>1186.25</v>
      </c>
      <c r="P336">
        <v>1167.25</v>
      </c>
      <c r="Q336">
        <v>1175.75</v>
      </c>
      <c r="R336">
        <v>1179.82</v>
      </c>
      <c r="S336">
        <v>1189.43</v>
      </c>
      <c r="T336">
        <v>1171.17</v>
      </c>
      <c r="U336">
        <v>1180.26</v>
      </c>
      <c r="V336">
        <v>0.19</v>
      </c>
      <c r="W336">
        <v>0.19</v>
      </c>
      <c r="X336">
        <v>0.19</v>
      </c>
      <c r="Y336">
        <v>0.19</v>
      </c>
      <c r="Z336" t="s">
        <v>12</v>
      </c>
      <c r="AA336" t="s">
        <v>12</v>
      </c>
      <c r="AB336" t="s">
        <v>12</v>
      </c>
      <c r="AC336" t="s">
        <v>12</v>
      </c>
      <c r="AD336">
        <v>93.732301370000002</v>
      </c>
      <c r="AE336">
        <v>94.27855332</v>
      </c>
      <c r="AF336">
        <v>92.79024416</v>
      </c>
      <c r="AG336">
        <v>93.51856162</v>
      </c>
      <c r="AH336" t="s">
        <v>12</v>
      </c>
      <c r="AI336" t="s">
        <v>12</v>
      </c>
    </row>
    <row r="337" spans="1:35" x14ac:dyDescent="0.25">
      <c r="A337">
        <v>1287754200</v>
      </c>
      <c r="B337">
        <v>2.2900758200000002</v>
      </c>
      <c r="C337">
        <v>2.3019588999999998</v>
      </c>
      <c r="D337">
        <v>2.2719809</v>
      </c>
      <c r="E337">
        <v>2.2949371699999999</v>
      </c>
      <c r="F337">
        <v>2.2900758200000002</v>
      </c>
      <c r="G337">
        <v>2.3019588999999998</v>
      </c>
      <c r="H337">
        <v>2.2719809</v>
      </c>
      <c r="I337">
        <v>2.2949371699999999</v>
      </c>
      <c r="J337">
        <v>1170.25</v>
      </c>
      <c r="K337">
        <v>1176</v>
      </c>
      <c r="L337">
        <v>1168.5</v>
      </c>
      <c r="M337">
        <v>1175.5</v>
      </c>
      <c r="N337">
        <v>1175.25</v>
      </c>
      <c r="O337">
        <v>1181.5</v>
      </c>
      <c r="P337">
        <v>1173.25</v>
      </c>
      <c r="Q337">
        <v>1180.75</v>
      </c>
      <c r="R337">
        <v>1180.52</v>
      </c>
      <c r="S337">
        <v>1183.93</v>
      </c>
      <c r="T337">
        <v>1178.99</v>
      </c>
      <c r="U337">
        <v>1183.08</v>
      </c>
      <c r="V337">
        <v>0.19</v>
      </c>
      <c r="W337">
        <v>0.19</v>
      </c>
      <c r="X337">
        <v>0.19</v>
      </c>
      <c r="Y337">
        <v>0.19</v>
      </c>
      <c r="Z337" t="s">
        <v>12</v>
      </c>
      <c r="AA337" t="s">
        <v>12</v>
      </c>
      <c r="AB337" t="s">
        <v>12</v>
      </c>
      <c r="AC337" t="s">
        <v>12</v>
      </c>
      <c r="AD337">
        <v>93.661060059999997</v>
      </c>
      <c r="AE337">
        <v>93.835224830000001</v>
      </c>
      <c r="AF337">
        <v>93.415646080000002</v>
      </c>
      <c r="AG337">
        <v>93.690351410000005</v>
      </c>
      <c r="AH337" t="s">
        <v>12</v>
      </c>
      <c r="AI337" t="s">
        <v>12</v>
      </c>
    </row>
    <row r="338" spans="1:35" x14ac:dyDescent="0.25">
      <c r="A338">
        <v>1288013400</v>
      </c>
      <c r="B338">
        <v>2.33612252</v>
      </c>
      <c r="C338">
        <v>2.37352769</v>
      </c>
      <c r="D338">
        <v>2.30735986</v>
      </c>
      <c r="E338">
        <v>2.3089806300000002</v>
      </c>
      <c r="F338">
        <v>2.33612252</v>
      </c>
      <c r="G338">
        <v>2.37352769</v>
      </c>
      <c r="H338">
        <v>2.30735986</v>
      </c>
      <c r="I338">
        <v>2.3089806300000002</v>
      </c>
      <c r="J338">
        <v>1176.75</v>
      </c>
      <c r="K338">
        <v>1187.5</v>
      </c>
      <c r="L338">
        <v>1175.75</v>
      </c>
      <c r="M338">
        <v>1177.5</v>
      </c>
      <c r="N338">
        <v>1180.75</v>
      </c>
      <c r="O338">
        <v>1193</v>
      </c>
      <c r="P338">
        <v>1180.5</v>
      </c>
      <c r="Q338">
        <v>1182.75</v>
      </c>
      <c r="R338">
        <v>1184.74</v>
      </c>
      <c r="S338">
        <v>1196.1400000000001</v>
      </c>
      <c r="T338">
        <v>1184.74</v>
      </c>
      <c r="U338">
        <v>1185.6199999999999</v>
      </c>
      <c r="V338">
        <v>0.19</v>
      </c>
      <c r="W338">
        <v>0.19</v>
      </c>
      <c r="X338">
        <v>0.19</v>
      </c>
      <c r="Y338">
        <v>0.19</v>
      </c>
      <c r="Z338" t="s">
        <v>12</v>
      </c>
      <c r="AA338" t="s">
        <v>12</v>
      </c>
      <c r="AB338" t="s">
        <v>12</v>
      </c>
      <c r="AC338" t="s">
        <v>12</v>
      </c>
      <c r="AD338">
        <v>94.31813622</v>
      </c>
      <c r="AE338">
        <v>94.808956269999996</v>
      </c>
      <c r="AF338">
        <v>93.89855747</v>
      </c>
      <c r="AG338">
        <v>93.969806689999999</v>
      </c>
      <c r="AH338" t="s">
        <v>12</v>
      </c>
      <c r="AI338" t="s">
        <v>12</v>
      </c>
    </row>
    <row r="339" spans="1:35" x14ac:dyDescent="0.25">
      <c r="A339">
        <v>1288099800</v>
      </c>
      <c r="B339">
        <v>2.2758962299999999</v>
      </c>
      <c r="C339">
        <v>2.3199186699999998</v>
      </c>
      <c r="D339">
        <v>2.2638780000000001</v>
      </c>
      <c r="E339">
        <v>2.3118167500000002</v>
      </c>
      <c r="F339">
        <v>2.2758962299999999</v>
      </c>
      <c r="G339">
        <v>2.3199186699999998</v>
      </c>
      <c r="H339">
        <v>2.2638780000000001</v>
      </c>
      <c r="I339">
        <v>2.3118167500000002</v>
      </c>
      <c r="J339">
        <v>1177</v>
      </c>
      <c r="K339">
        <v>1179</v>
      </c>
      <c r="L339">
        <v>1169</v>
      </c>
      <c r="M339">
        <v>1177.5</v>
      </c>
      <c r="N339">
        <v>1182</v>
      </c>
      <c r="O339">
        <v>1184.25</v>
      </c>
      <c r="P339">
        <v>1174</v>
      </c>
      <c r="Q339">
        <v>1182.75</v>
      </c>
      <c r="R339">
        <v>1184.8800000000001</v>
      </c>
      <c r="S339">
        <v>1187.1099999999999</v>
      </c>
      <c r="T339">
        <v>1177.72</v>
      </c>
      <c r="U339">
        <v>1185.6400000000001</v>
      </c>
      <c r="V339">
        <v>0.19</v>
      </c>
      <c r="W339">
        <v>0.19</v>
      </c>
      <c r="X339">
        <v>0.19</v>
      </c>
      <c r="Y339">
        <v>0.19</v>
      </c>
      <c r="Z339" t="s">
        <v>12</v>
      </c>
      <c r="AA339" t="s">
        <v>12</v>
      </c>
      <c r="AB339" t="s">
        <v>12</v>
      </c>
      <c r="AC339" t="s">
        <v>12</v>
      </c>
      <c r="AD339">
        <v>93.494819800000002</v>
      </c>
      <c r="AE339">
        <v>94.080638809999996</v>
      </c>
      <c r="AF339">
        <v>93.312730540000004</v>
      </c>
      <c r="AG339">
        <v>93.985639849999998</v>
      </c>
      <c r="AH339" t="s">
        <v>12</v>
      </c>
      <c r="AI339" t="s">
        <v>12</v>
      </c>
    </row>
    <row r="340" spans="1:35" x14ac:dyDescent="0.25">
      <c r="A340">
        <v>1288186200</v>
      </c>
      <c r="B340">
        <v>2.2648240199999998</v>
      </c>
      <c r="C340">
        <v>2.3011490000000001</v>
      </c>
      <c r="D340">
        <v>2.2299846799999998</v>
      </c>
      <c r="E340">
        <v>2.2939911500000001</v>
      </c>
      <c r="F340">
        <v>2.2648240199999998</v>
      </c>
      <c r="G340">
        <v>2.3011490000000001</v>
      </c>
      <c r="H340">
        <v>2.2299846799999998</v>
      </c>
      <c r="I340">
        <v>2.2939911500000001</v>
      </c>
      <c r="J340">
        <v>1178</v>
      </c>
      <c r="K340">
        <v>1180.75</v>
      </c>
      <c r="L340">
        <v>1163</v>
      </c>
      <c r="M340">
        <v>1173.5</v>
      </c>
      <c r="N340">
        <v>1183.25</v>
      </c>
      <c r="O340">
        <v>1186.25</v>
      </c>
      <c r="P340">
        <v>1167.75</v>
      </c>
      <c r="Q340">
        <v>1178.75</v>
      </c>
      <c r="R340">
        <v>1183.8399999999999</v>
      </c>
      <c r="S340">
        <v>1183.8399999999999</v>
      </c>
      <c r="T340">
        <v>1171.7</v>
      </c>
      <c r="U340">
        <v>1182.45</v>
      </c>
      <c r="V340">
        <v>0.19</v>
      </c>
      <c r="W340">
        <v>0.19</v>
      </c>
      <c r="X340">
        <v>0.19</v>
      </c>
      <c r="Y340">
        <v>0.19</v>
      </c>
      <c r="Z340" t="s">
        <v>12</v>
      </c>
      <c r="AA340" t="s">
        <v>12</v>
      </c>
      <c r="AB340" t="s">
        <v>12</v>
      </c>
      <c r="AC340" t="s">
        <v>12</v>
      </c>
      <c r="AD340">
        <v>93.328563700000004</v>
      </c>
      <c r="AE340">
        <v>93.81938375</v>
      </c>
      <c r="AF340">
        <v>92.829811230000004</v>
      </c>
      <c r="AG340">
        <v>93.716476130000004</v>
      </c>
      <c r="AH340" t="s">
        <v>12</v>
      </c>
      <c r="AI340" t="s">
        <v>12</v>
      </c>
    </row>
    <row r="341" spans="1:35" x14ac:dyDescent="0.25">
      <c r="A341">
        <v>1288272600</v>
      </c>
      <c r="B341">
        <v>2.33004583</v>
      </c>
      <c r="C341">
        <v>2.3358531999999999</v>
      </c>
      <c r="D341">
        <v>2.2613131599999998</v>
      </c>
      <c r="E341">
        <v>2.2973678400000002</v>
      </c>
      <c r="F341">
        <v>2.33004583</v>
      </c>
      <c r="G341">
        <v>2.3358531999999999</v>
      </c>
      <c r="H341">
        <v>2.2613131599999998</v>
      </c>
      <c r="I341">
        <v>2.2973678400000002</v>
      </c>
      <c r="J341">
        <v>1173</v>
      </c>
      <c r="K341">
        <v>1181.25</v>
      </c>
      <c r="L341">
        <v>1168.25</v>
      </c>
      <c r="M341">
        <v>1174</v>
      </c>
      <c r="N341">
        <v>1178.5</v>
      </c>
      <c r="O341">
        <v>1187.5</v>
      </c>
      <c r="P341">
        <v>1173.5</v>
      </c>
      <c r="Q341">
        <v>1179.25</v>
      </c>
      <c r="R341">
        <v>1184.47</v>
      </c>
      <c r="S341">
        <v>1189.53</v>
      </c>
      <c r="T341">
        <v>1177.0999999999999</v>
      </c>
      <c r="U341">
        <v>1183.78</v>
      </c>
      <c r="V341">
        <v>0.19</v>
      </c>
      <c r="W341">
        <v>0.19</v>
      </c>
      <c r="X341">
        <v>0.19</v>
      </c>
      <c r="Y341">
        <v>0.19</v>
      </c>
      <c r="Z341" t="s">
        <v>12</v>
      </c>
      <c r="AA341" t="s">
        <v>12</v>
      </c>
      <c r="AB341" t="s">
        <v>12</v>
      </c>
      <c r="AC341" t="s">
        <v>12</v>
      </c>
      <c r="AD341">
        <v>94.254803580000001</v>
      </c>
      <c r="AE341">
        <v>94.29438648</v>
      </c>
      <c r="AF341">
        <v>93.281064220000005</v>
      </c>
      <c r="AG341">
        <v>93.732301370000002</v>
      </c>
      <c r="AH341" t="s">
        <v>12</v>
      </c>
      <c r="AI341" t="s">
        <v>12</v>
      </c>
    </row>
    <row r="342" spans="1:35" x14ac:dyDescent="0.25">
      <c r="A342">
        <v>1288359000</v>
      </c>
      <c r="B342">
        <v>2.2865649499999998</v>
      </c>
      <c r="C342">
        <v>2.3123563599999999</v>
      </c>
      <c r="D342">
        <v>2.27603138</v>
      </c>
      <c r="E342">
        <v>2.2988534700000001</v>
      </c>
      <c r="F342">
        <v>2.2865649499999998</v>
      </c>
      <c r="G342">
        <v>2.3123563599999999</v>
      </c>
      <c r="H342">
        <v>2.27603138</v>
      </c>
      <c r="I342">
        <v>2.2988534700000001</v>
      </c>
      <c r="J342">
        <v>1174.5</v>
      </c>
      <c r="K342">
        <v>1177</v>
      </c>
      <c r="L342">
        <v>1167.25</v>
      </c>
      <c r="M342">
        <v>1174.5</v>
      </c>
      <c r="N342">
        <v>1179.25</v>
      </c>
      <c r="O342">
        <v>1182.5</v>
      </c>
      <c r="P342">
        <v>1172</v>
      </c>
      <c r="Q342">
        <v>1179.75</v>
      </c>
      <c r="R342">
        <v>1183.8699999999999</v>
      </c>
      <c r="S342">
        <v>1185.46</v>
      </c>
      <c r="T342">
        <v>1179.7</v>
      </c>
      <c r="U342">
        <v>1183.26</v>
      </c>
      <c r="V342">
        <v>0.2</v>
      </c>
      <c r="W342">
        <v>0.2</v>
      </c>
      <c r="X342">
        <v>0.2</v>
      </c>
      <c r="Y342">
        <v>0.2</v>
      </c>
      <c r="Z342" t="s">
        <v>12</v>
      </c>
      <c r="AA342" t="s">
        <v>12</v>
      </c>
      <c r="AB342" t="s">
        <v>12</v>
      </c>
      <c r="AC342" t="s">
        <v>12</v>
      </c>
      <c r="AD342">
        <v>93.637310319999997</v>
      </c>
      <c r="AE342">
        <v>93.985639849999998</v>
      </c>
      <c r="AF342">
        <v>93.471070060000002</v>
      </c>
      <c r="AG342">
        <v>93.803566419999996</v>
      </c>
      <c r="AH342" t="s">
        <v>12</v>
      </c>
      <c r="AI342" t="s">
        <v>12</v>
      </c>
    </row>
    <row r="343" spans="1:35" x14ac:dyDescent="0.25">
      <c r="A343">
        <v>1288618200</v>
      </c>
      <c r="B343">
        <v>2.3366631</v>
      </c>
      <c r="C343">
        <v>2.3723123500000001</v>
      </c>
      <c r="D343">
        <v>2.2633383999999999</v>
      </c>
      <c r="E343">
        <v>2.3008787100000001</v>
      </c>
      <c r="F343">
        <v>2.3366631</v>
      </c>
      <c r="G343">
        <v>2.3723123500000001</v>
      </c>
      <c r="H343">
        <v>2.2633383999999999</v>
      </c>
      <c r="I343">
        <v>2.3008787100000001</v>
      </c>
      <c r="J343">
        <v>1177</v>
      </c>
      <c r="K343">
        <v>1187.25</v>
      </c>
      <c r="L343">
        <v>1169</v>
      </c>
      <c r="M343">
        <v>1177.75</v>
      </c>
      <c r="N343">
        <v>1180.5</v>
      </c>
      <c r="O343">
        <v>1192.75</v>
      </c>
      <c r="P343">
        <v>1173.75</v>
      </c>
      <c r="Q343">
        <v>1183</v>
      </c>
      <c r="R343">
        <v>1185.71</v>
      </c>
      <c r="S343">
        <v>1195.81</v>
      </c>
      <c r="T343">
        <v>1177.6500000000001</v>
      </c>
      <c r="U343">
        <v>1184.3800000000001</v>
      </c>
      <c r="V343">
        <v>0.2</v>
      </c>
      <c r="W343">
        <v>0.2</v>
      </c>
      <c r="X343">
        <v>0.2</v>
      </c>
      <c r="Y343">
        <v>0.2</v>
      </c>
      <c r="Z343" t="s">
        <v>12</v>
      </c>
      <c r="AA343" t="s">
        <v>12</v>
      </c>
      <c r="AB343" t="s">
        <v>12</v>
      </c>
      <c r="AC343" t="s">
        <v>12</v>
      </c>
      <c r="AD343">
        <v>94.262728069999994</v>
      </c>
      <c r="AE343">
        <v>94.801047609999998</v>
      </c>
      <c r="AF343">
        <v>93.296905289999998</v>
      </c>
      <c r="AG343">
        <v>93.835224830000001</v>
      </c>
      <c r="AH343" t="s">
        <v>12</v>
      </c>
      <c r="AI343" t="s">
        <v>12</v>
      </c>
    </row>
    <row r="344" spans="1:35" x14ac:dyDescent="0.25">
      <c r="A344">
        <v>1288704600</v>
      </c>
      <c r="B344">
        <v>2.3528679299999999</v>
      </c>
      <c r="C344">
        <v>2.3717727399999999</v>
      </c>
      <c r="D344">
        <v>2.3345027200000001</v>
      </c>
      <c r="E344">
        <v>2.3531372400000001</v>
      </c>
      <c r="F344">
        <v>2.3528679299999999</v>
      </c>
      <c r="G344">
        <v>2.3717727399999999</v>
      </c>
      <c r="H344">
        <v>2.3345027200000001</v>
      </c>
      <c r="I344">
        <v>2.3531372400000001</v>
      </c>
      <c r="J344">
        <v>1177.25</v>
      </c>
      <c r="K344">
        <v>1188</v>
      </c>
      <c r="L344">
        <v>1176</v>
      </c>
      <c r="M344">
        <v>1187.5</v>
      </c>
      <c r="N344">
        <v>1182.75</v>
      </c>
      <c r="O344">
        <v>1193.5</v>
      </c>
      <c r="P344">
        <v>1180.75</v>
      </c>
      <c r="Q344">
        <v>1192.75</v>
      </c>
      <c r="R344">
        <v>1187.8599999999999</v>
      </c>
      <c r="S344">
        <v>1195.8800000000001</v>
      </c>
      <c r="T344">
        <v>1187.8599999999999</v>
      </c>
      <c r="U344">
        <v>1193.57</v>
      </c>
      <c r="V344">
        <v>0.2</v>
      </c>
      <c r="W344">
        <v>0.2</v>
      </c>
      <c r="X344">
        <v>0.2</v>
      </c>
      <c r="Y344">
        <v>0.2</v>
      </c>
      <c r="Z344" t="s">
        <v>12</v>
      </c>
      <c r="AA344" t="s">
        <v>12</v>
      </c>
      <c r="AB344" t="s">
        <v>12</v>
      </c>
      <c r="AC344" t="s">
        <v>12</v>
      </c>
      <c r="AD344">
        <v>94.539800459999995</v>
      </c>
      <c r="AE344">
        <v>94.801047609999998</v>
      </c>
      <c r="AF344">
        <v>94.286477809999994</v>
      </c>
      <c r="AG344">
        <v>94.583349569999996</v>
      </c>
      <c r="AH344" t="s">
        <v>12</v>
      </c>
      <c r="AI344" t="s">
        <v>12</v>
      </c>
    </row>
    <row r="345" spans="1:35" x14ac:dyDescent="0.25">
      <c r="A345">
        <v>1288791000</v>
      </c>
      <c r="B345">
        <v>2.3694772099999999</v>
      </c>
      <c r="C345">
        <v>2.3877063000000001</v>
      </c>
      <c r="D345">
        <v>2.2945317300000001</v>
      </c>
      <c r="E345">
        <v>2.3836558299999999</v>
      </c>
      <c r="F345">
        <v>2.3694772099999999</v>
      </c>
      <c r="G345">
        <v>2.3877063000000001</v>
      </c>
      <c r="H345">
        <v>2.2945317300000001</v>
      </c>
      <c r="I345">
        <v>2.3836558299999999</v>
      </c>
      <c r="J345">
        <v>1186.25</v>
      </c>
      <c r="K345">
        <v>1192.75</v>
      </c>
      <c r="L345">
        <v>1174.75</v>
      </c>
      <c r="M345">
        <v>1192</v>
      </c>
      <c r="N345">
        <v>1192.75</v>
      </c>
      <c r="O345">
        <v>1198</v>
      </c>
      <c r="P345">
        <v>1179.5</v>
      </c>
      <c r="Q345">
        <v>1197.25</v>
      </c>
      <c r="R345">
        <v>1193.79</v>
      </c>
      <c r="S345">
        <v>1198.3</v>
      </c>
      <c r="T345">
        <v>1183.56</v>
      </c>
      <c r="U345">
        <v>1197.96</v>
      </c>
      <c r="V345">
        <v>0.2</v>
      </c>
      <c r="W345">
        <v>0.2</v>
      </c>
      <c r="X345">
        <v>0.2</v>
      </c>
      <c r="Y345">
        <v>0.2</v>
      </c>
      <c r="Z345" t="s">
        <v>12</v>
      </c>
      <c r="AA345" t="s">
        <v>12</v>
      </c>
      <c r="AB345" t="s">
        <v>12</v>
      </c>
      <c r="AC345" t="s">
        <v>12</v>
      </c>
      <c r="AD345">
        <v>94.741673259999999</v>
      </c>
      <c r="AE345">
        <v>95.014795269999993</v>
      </c>
      <c r="AF345">
        <v>93.771892190000003</v>
      </c>
      <c r="AG345">
        <v>94.959379209999994</v>
      </c>
      <c r="AH345" t="s">
        <v>12</v>
      </c>
      <c r="AI345" t="s">
        <v>12</v>
      </c>
    </row>
    <row r="346" spans="1:35" x14ac:dyDescent="0.25">
      <c r="A346">
        <v>1288877400</v>
      </c>
      <c r="B346">
        <v>2.4621111999999998</v>
      </c>
      <c r="C346">
        <v>2.5250384600000002</v>
      </c>
      <c r="D346">
        <v>2.4542795700000002</v>
      </c>
      <c r="E346">
        <v>2.52058157</v>
      </c>
      <c r="F346">
        <v>2.4621111999999998</v>
      </c>
      <c r="G346">
        <v>2.5250384600000002</v>
      </c>
      <c r="H346">
        <v>2.4542795700000002</v>
      </c>
      <c r="I346">
        <v>2.52058157</v>
      </c>
      <c r="J346">
        <v>1191</v>
      </c>
      <c r="K346">
        <v>1213.5</v>
      </c>
      <c r="L346">
        <v>1190.5</v>
      </c>
      <c r="M346">
        <v>1213.25</v>
      </c>
      <c r="N346">
        <v>1197.5</v>
      </c>
      <c r="O346">
        <v>1218.75</v>
      </c>
      <c r="P346">
        <v>1195.25</v>
      </c>
      <c r="Q346">
        <v>1218.5</v>
      </c>
      <c r="R346">
        <v>1198.3399999999999</v>
      </c>
      <c r="S346">
        <v>1221.25</v>
      </c>
      <c r="T346">
        <v>1198.3399999999999</v>
      </c>
      <c r="U346">
        <v>1221.06</v>
      </c>
      <c r="V346">
        <v>0.19</v>
      </c>
      <c r="W346">
        <v>0.19</v>
      </c>
      <c r="X346">
        <v>0.19</v>
      </c>
      <c r="Y346">
        <v>0.19</v>
      </c>
      <c r="Z346" t="s">
        <v>12</v>
      </c>
      <c r="AA346" t="s">
        <v>12</v>
      </c>
      <c r="AB346" t="s">
        <v>12</v>
      </c>
      <c r="AC346" t="s">
        <v>12</v>
      </c>
      <c r="AD346">
        <v>96.012284379999997</v>
      </c>
      <c r="AE346">
        <v>96.835616630000004</v>
      </c>
      <c r="AF346">
        <v>94.977112349999999</v>
      </c>
      <c r="AG346">
        <v>96.788101319999996</v>
      </c>
      <c r="AH346" t="s">
        <v>12</v>
      </c>
      <c r="AI346" t="s">
        <v>12</v>
      </c>
    </row>
    <row r="347" spans="1:35" x14ac:dyDescent="0.25">
      <c r="A347">
        <v>1288963800</v>
      </c>
      <c r="B347">
        <v>2.5258483599999999</v>
      </c>
      <c r="C347">
        <v>2.5625778000000001</v>
      </c>
      <c r="D347">
        <v>2.5182870099999999</v>
      </c>
      <c r="E347">
        <v>2.5538011200000001</v>
      </c>
      <c r="F347">
        <v>2.5258483599999999</v>
      </c>
      <c r="G347">
        <v>2.5625778000000001</v>
      </c>
      <c r="H347">
        <v>2.5182870099999999</v>
      </c>
      <c r="I347">
        <v>2.5538011200000001</v>
      </c>
      <c r="J347">
        <v>1213</v>
      </c>
      <c r="K347">
        <v>1219</v>
      </c>
      <c r="L347">
        <v>1207.5</v>
      </c>
      <c r="M347">
        <v>1216.75</v>
      </c>
      <c r="N347">
        <v>1218.25</v>
      </c>
      <c r="O347">
        <v>1224.5</v>
      </c>
      <c r="P347">
        <v>1212.5</v>
      </c>
      <c r="Q347">
        <v>1222</v>
      </c>
      <c r="R347">
        <v>1221.2</v>
      </c>
      <c r="S347">
        <v>1227.08</v>
      </c>
      <c r="T347">
        <v>1220.29</v>
      </c>
      <c r="U347">
        <v>1225.8499999999999</v>
      </c>
      <c r="V347">
        <v>0.18</v>
      </c>
      <c r="W347">
        <v>0.18</v>
      </c>
      <c r="X347">
        <v>0.18</v>
      </c>
      <c r="Y347">
        <v>0.18</v>
      </c>
      <c r="Z347" t="s">
        <v>12</v>
      </c>
      <c r="AA347" t="s">
        <v>12</v>
      </c>
      <c r="AB347" t="s">
        <v>12</v>
      </c>
      <c r="AC347" t="s">
        <v>12</v>
      </c>
      <c r="AD347">
        <v>96.851441879999996</v>
      </c>
      <c r="AE347">
        <v>97.310603529999995</v>
      </c>
      <c r="AF347">
        <v>96.724768679999997</v>
      </c>
      <c r="AG347">
        <v>97.156238130000006</v>
      </c>
      <c r="AH347" t="s">
        <v>12</v>
      </c>
      <c r="AI347" t="s">
        <v>12</v>
      </c>
    </row>
    <row r="348" spans="1:35" x14ac:dyDescent="0.25">
      <c r="A348">
        <v>1289226600</v>
      </c>
      <c r="B348">
        <v>2.5274691300000001</v>
      </c>
      <c r="C348">
        <v>2.5467793799999998</v>
      </c>
      <c r="D348">
        <v>2.5022173400000001</v>
      </c>
      <c r="E348">
        <v>2.5384071700000002</v>
      </c>
      <c r="F348">
        <v>2.5274691300000001</v>
      </c>
      <c r="G348">
        <v>2.5467793799999998</v>
      </c>
      <c r="H348">
        <v>2.5022173400000001</v>
      </c>
      <c r="I348">
        <v>2.5384071700000002</v>
      </c>
      <c r="J348">
        <v>1215.5</v>
      </c>
      <c r="K348">
        <v>1217</v>
      </c>
      <c r="L348">
        <v>1209.75</v>
      </c>
      <c r="M348">
        <v>1214.75</v>
      </c>
      <c r="N348">
        <v>1220.5</v>
      </c>
      <c r="O348">
        <v>1222.25</v>
      </c>
      <c r="P348">
        <v>1214.75</v>
      </c>
      <c r="Q348">
        <v>1220</v>
      </c>
      <c r="R348">
        <v>1223.24</v>
      </c>
      <c r="S348">
        <v>1224.57</v>
      </c>
      <c r="T348">
        <v>1217.55</v>
      </c>
      <c r="U348">
        <v>1223.25</v>
      </c>
      <c r="V348">
        <v>0.18</v>
      </c>
      <c r="W348">
        <v>0.18</v>
      </c>
      <c r="X348">
        <v>0.18</v>
      </c>
      <c r="Y348">
        <v>0.18</v>
      </c>
      <c r="Z348" t="s">
        <v>12</v>
      </c>
      <c r="AA348" t="s">
        <v>12</v>
      </c>
      <c r="AB348" t="s">
        <v>12</v>
      </c>
      <c r="AC348" t="s">
        <v>12</v>
      </c>
      <c r="AD348">
        <v>96.851441879999996</v>
      </c>
      <c r="AE348">
        <v>97.128522180000004</v>
      </c>
      <c r="AF348">
        <v>96.534778669999994</v>
      </c>
      <c r="AG348">
        <v>96.970198490000001</v>
      </c>
      <c r="AH348" t="s">
        <v>12</v>
      </c>
      <c r="AI348" t="s">
        <v>12</v>
      </c>
    </row>
    <row r="349" spans="1:35" x14ac:dyDescent="0.25">
      <c r="A349">
        <v>1289313000</v>
      </c>
      <c r="B349">
        <v>2.5574471299999999</v>
      </c>
      <c r="C349">
        <v>2.5635238199999999</v>
      </c>
      <c r="D349">
        <v>2.4502281199999998</v>
      </c>
      <c r="E349">
        <v>2.4811521399999998</v>
      </c>
      <c r="F349">
        <v>2.5574471299999999</v>
      </c>
      <c r="G349">
        <v>2.5635238199999999</v>
      </c>
      <c r="H349">
        <v>2.4502281199999998</v>
      </c>
      <c r="I349">
        <v>2.4811521399999998</v>
      </c>
      <c r="J349">
        <v>1212.75</v>
      </c>
      <c r="K349">
        <v>1219.25</v>
      </c>
      <c r="L349">
        <v>1201.5</v>
      </c>
      <c r="M349">
        <v>1205.75</v>
      </c>
      <c r="N349">
        <v>1219.25</v>
      </c>
      <c r="O349">
        <v>1224.75</v>
      </c>
      <c r="P349">
        <v>1206.25</v>
      </c>
      <c r="Q349">
        <v>1211</v>
      </c>
      <c r="R349">
        <v>1223.5899999999999</v>
      </c>
      <c r="S349">
        <v>1226.8399999999999</v>
      </c>
      <c r="T349">
        <v>1208.94</v>
      </c>
      <c r="U349">
        <v>1213.4000000000001</v>
      </c>
      <c r="V349">
        <v>0.17</v>
      </c>
      <c r="W349">
        <v>0.17</v>
      </c>
      <c r="X349">
        <v>0.17</v>
      </c>
      <c r="Y349">
        <v>0.17</v>
      </c>
      <c r="Z349" t="s">
        <v>12</v>
      </c>
      <c r="AA349" t="s">
        <v>12</v>
      </c>
      <c r="AB349" t="s">
        <v>12</v>
      </c>
      <c r="AC349" t="s">
        <v>12</v>
      </c>
      <c r="AD349">
        <v>97.231445640000004</v>
      </c>
      <c r="AE349">
        <v>97.334353269999994</v>
      </c>
      <c r="AF349">
        <v>95.885619090000006</v>
      </c>
      <c r="AG349">
        <v>96.273531520000006</v>
      </c>
      <c r="AH349" t="s">
        <v>12</v>
      </c>
      <c r="AI349" t="s">
        <v>12</v>
      </c>
    </row>
    <row r="350" spans="1:35" x14ac:dyDescent="0.25">
      <c r="A350">
        <v>1289399400</v>
      </c>
      <c r="B350">
        <v>2.4795313600000002</v>
      </c>
      <c r="C350">
        <v>2.5136949799999999</v>
      </c>
      <c r="D350">
        <v>2.4234906999999999</v>
      </c>
      <c r="E350">
        <v>2.50950936</v>
      </c>
      <c r="F350">
        <v>2.4795313600000002</v>
      </c>
      <c r="G350">
        <v>2.5136949799999999</v>
      </c>
      <c r="H350">
        <v>2.4234906999999999</v>
      </c>
      <c r="I350">
        <v>2.50950936</v>
      </c>
      <c r="J350">
        <v>1204.5</v>
      </c>
      <c r="K350">
        <v>1211.5</v>
      </c>
      <c r="L350">
        <v>1197</v>
      </c>
      <c r="M350">
        <v>1209</v>
      </c>
      <c r="N350">
        <v>1210.5</v>
      </c>
      <c r="O350">
        <v>1217</v>
      </c>
      <c r="P350">
        <v>1201.75</v>
      </c>
      <c r="Q350">
        <v>1214</v>
      </c>
      <c r="R350">
        <v>1213.1400000000001</v>
      </c>
      <c r="S350">
        <v>1218.75</v>
      </c>
      <c r="T350">
        <v>1204.33</v>
      </c>
      <c r="U350">
        <v>1218.71</v>
      </c>
      <c r="V350">
        <v>0.17</v>
      </c>
      <c r="W350">
        <v>0.17</v>
      </c>
      <c r="X350">
        <v>0.17</v>
      </c>
      <c r="Y350">
        <v>0.17</v>
      </c>
      <c r="Z350" t="s">
        <v>12</v>
      </c>
      <c r="AA350" t="s">
        <v>12</v>
      </c>
      <c r="AB350" t="s">
        <v>12</v>
      </c>
      <c r="AC350" t="s">
        <v>12</v>
      </c>
      <c r="AD350">
        <v>96.249781780000006</v>
      </c>
      <c r="AE350">
        <v>96.708943430000005</v>
      </c>
      <c r="AF350">
        <v>95.521456409999999</v>
      </c>
      <c r="AG350">
        <v>96.661451869999993</v>
      </c>
      <c r="AH350" t="s">
        <v>12</v>
      </c>
      <c r="AI350" t="s">
        <v>12</v>
      </c>
    </row>
    <row r="351" spans="1:35" x14ac:dyDescent="0.25">
      <c r="A351">
        <v>1289485800</v>
      </c>
      <c r="B351">
        <v>2.4444217199999998</v>
      </c>
      <c r="C351">
        <v>2.4928631299999999</v>
      </c>
      <c r="D351">
        <v>2.4238961300000001</v>
      </c>
      <c r="E351">
        <v>2.47885563</v>
      </c>
      <c r="F351">
        <v>2.4444217199999998</v>
      </c>
      <c r="G351">
        <v>2.4928631299999999</v>
      </c>
      <c r="H351">
        <v>2.4238961300000001</v>
      </c>
      <c r="I351">
        <v>2.47885563</v>
      </c>
      <c r="J351">
        <v>1207</v>
      </c>
      <c r="K351">
        <v>1208</v>
      </c>
      <c r="L351">
        <v>1197</v>
      </c>
      <c r="M351">
        <v>1206</v>
      </c>
      <c r="N351">
        <v>1213.5</v>
      </c>
      <c r="O351">
        <v>1213.75</v>
      </c>
      <c r="P351">
        <v>1202</v>
      </c>
      <c r="Q351">
        <v>1211</v>
      </c>
      <c r="R351">
        <v>1213.04</v>
      </c>
      <c r="S351">
        <v>1215.45</v>
      </c>
      <c r="T351">
        <v>1204.49</v>
      </c>
      <c r="U351">
        <v>1213.54</v>
      </c>
      <c r="V351" t="s">
        <v>12</v>
      </c>
      <c r="W351" t="s">
        <v>12</v>
      </c>
      <c r="X351" t="s">
        <v>12</v>
      </c>
      <c r="Y351" t="s">
        <v>12</v>
      </c>
      <c r="Z351" t="s">
        <v>12</v>
      </c>
      <c r="AA351" t="s">
        <v>12</v>
      </c>
      <c r="AB351" t="s">
        <v>12</v>
      </c>
      <c r="AC351" t="s">
        <v>12</v>
      </c>
      <c r="AD351">
        <v>95.830203030000007</v>
      </c>
      <c r="AE351">
        <v>96.439787620000004</v>
      </c>
      <c r="AF351">
        <v>95.537281649999997</v>
      </c>
      <c r="AG351">
        <v>96.293315059999998</v>
      </c>
      <c r="AH351" t="s">
        <v>12</v>
      </c>
      <c r="AI351" t="s">
        <v>12</v>
      </c>
    </row>
    <row r="352" spans="1:35" x14ac:dyDescent="0.25">
      <c r="A352">
        <v>1289572200</v>
      </c>
      <c r="B352">
        <v>2.4313232999999999</v>
      </c>
      <c r="C352">
        <v>2.4640022699999999</v>
      </c>
      <c r="D352">
        <v>2.3621842200000001</v>
      </c>
      <c r="E352">
        <v>2.3922973600000002</v>
      </c>
      <c r="F352">
        <v>2.4313232999999999</v>
      </c>
      <c r="G352">
        <v>2.4640022699999999</v>
      </c>
      <c r="H352">
        <v>2.3621842200000001</v>
      </c>
      <c r="I352">
        <v>2.3922973600000002</v>
      </c>
      <c r="J352">
        <v>1205</v>
      </c>
      <c r="K352">
        <v>1206.25</v>
      </c>
      <c r="L352">
        <v>1186.75</v>
      </c>
      <c r="M352">
        <v>1190.25</v>
      </c>
      <c r="N352">
        <v>1210.5</v>
      </c>
      <c r="O352">
        <v>1211.75</v>
      </c>
      <c r="P352">
        <v>1191.5</v>
      </c>
      <c r="Q352">
        <v>1195.5</v>
      </c>
      <c r="R352">
        <v>1209.07</v>
      </c>
      <c r="S352">
        <v>1210.5</v>
      </c>
      <c r="T352">
        <v>1194.08</v>
      </c>
      <c r="U352">
        <v>1199.21</v>
      </c>
      <c r="V352">
        <v>0.19</v>
      </c>
      <c r="W352">
        <v>0.19</v>
      </c>
      <c r="X352">
        <v>0.19</v>
      </c>
      <c r="Y352">
        <v>0.19</v>
      </c>
      <c r="Z352" t="s">
        <v>12</v>
      </c>
      <c r="AA352" t="s">
        <v>12</v>
      </c>
      <c r="AB352" t="s">
        <v>12</v>
      </c>
      <c r="AC352" t="s">
        <v>12</v>
      </c>
      <c r="AD352">
        <v>95.648129600000004</v>
      </c>
      <c r="AE352">
        <v>96.067708350000004</v>
      </c>
      <c r="AF352">
        <v>94.721873889999998</v>
      </c>
      <c r="AG352">
        <v>95.155710400000004</v>
      </c>
      <c r="AH352" t="s">
        <v>12</v>
      </c>
      <c r="AI352" t="s">
        <v>12</v>
      </c>
    </row>
    <row r="353" spans="1:35" x14ac:dyDescent="0.25">
      <c r="A353">
        <v>1289831400</v>
      </c>
      <c r="B353">
        <v>2.41727984</v>
      </c>
      <c r="C353">
        <v>2.44401629</v>
      </c>
      <c r="D353">
        <v>2.3806845700000001</v>
      </c>
      <c r="E353">
        <v>2.3836558299999999</v>
      </c>
      <c r="F353">
        <v>2.41727984</v>
      </c>
      <c r="G353">
        <v>2.44401629</v>
      </c>
      <c r="H353">
        <v>2.3806845700000001</v>
      </c>
      <c r="I353">
        <v>2.3836558299999999</v>
      </c>
      <c r="J353">
        <v>1189.5</v>
      </c>
      <c r="K353">
        <v>1200.25</v>
      </c>
      <c r="L353">
        <v>1187.75</v>
      </c>
      <c r="M353">
        <v>1190.75</v>
      </c>
      <c r="N353">
        <v>1195.5</v>
      </c>
      <c r="O353">
        <v>1205.75</v>
      </c>
      <c r="P353">
        <v>1192.5</v>
      </c>
      <c r="Q353">
        <v>1195.75</v>
      </c>
      <c r="R353">
        <v>1200.44</v>
      </c>
      <c r="S353">
        <v>1207.43</v>
      </c>
      <c r="T353">
        <v>1197.1500000000001</v>
      </c>
      <c r="U353">
        <v>1197.75</v>
      </c>
      <c r="V353">
        <v>0.21</v>
      </c>
      <c r="W353">
        <v>0.21</v>
      </c>
      <c r="X353">
        <v>0.21</v>
      </c>
      <c r="Y353">
        <v>0.21</v>
      </c>
      <c r="Z353" t="s">
        <v>12</v>
      </c>
      <c r="AA353" t="s">
        <v>12</v>
      </c>
      <c r="AB353" t="s">
        <v>12</v>
      </c>
      <c r="AC353" t="s">
        <v>12</v>
      </c>
      <c r="AD353">
        <v>95.458123760000007</v>
      </c>
      <c r="AE353">
        <v>95.830203030000007</v>
      </c>
      <c r="AF353">
        <v>94.983128949999994</v>
      </c>
      <c r="AG353">
        <v>95.022711849999993</v>
      </c>
      <c r="AH353" t="s">
        <v>12</v>
      </c>
      <c r="AI353" t="s">
        <v>12</v>
      </c>
    </row>
    <row r="354" spans="1:35" x14ac:dyDescent="0.25">
      <c r="A354">
        <v>1289917800</v>
      </c>
      <c r="B354">
        <v>2.3399036799999999</v>
      </c>
      <c r="C354">
        <v>2.3509768599999998</v>
      </c>
      <c r="D354">
        <v>2.2388965000000001</v>
      </c>
      <c r="E354">
        <v>2.2715754700000002</v>
      </c>
      <c r="F354">
        <v>2.3399036799999999</v>
      </c>
      <c r="G354">
        <v>2.3509768599999998</v>
      </c>
      <c r="H354">
        <v>2.2388965000000001</v>
      </c>
      <c r="I354">
        <v>2.2715754700000002</v>
      </c>
      <c r="J354">
        <v>1189.25</v>
      </c>
      <c r="K354">
        <v>1189.25</v>
      </c>
      <c r="L354">
        <v>1165.75</v>
      </c>
      <c r="M354">
        <v>1169.5</v>
      </c>
      <c r="N354">
        <v>1195.25</v>
      </c>
      <c r="O354">
        <v>1195.25</v>
      </c>
      <c r="P354">
        <v>1171</v>
      </c>
      <c r="Q354">
        <v>1174.75</v>
      </c>
      <c r="R354">
        <v>1194.79</v>
      </c>
      <c r="S354">
        <v>1194.79</v>
      </c>
      <c r="T354">
        <v>1173</v>
      </c>
      <c r="U354">
        <v>1178.3399999999999</v>
      </c>
      <c r="V354">
        <v>0.21</v>
      </c>
      <c r="W354">
        <v>0.21</v>
      </c>
      <c r="X354">
        <v>0.21</v>
      </c>
      <c r="Y354">
        <v>0.21</v>
      </c>
      <c r="Z354" t="s">
        <v>12</v>
      </c>
      <c r="AA354" t="s">
        <v>12</v>
      </c>
      <c r="AB354" t="s">
        <v>12</v>
      </c>
      <c r="AC354" t="s">
        <v>12</v>
      </c>
      <c r="AD354">
        <v>94.436876999999996</v>
      </c>
      <c r="AE354">
        <v>94.595224439999996</v>
      </c>
      <c r="AF354">
        <v>93.091066290000001</v>
      </c>
      <c r="AG354">
        <v>93.542311359999999</v>
      </c>
      <c r="AH354" t="s">
        <v>12</v>
      </c>
      <c r="AI354" t="s">
        <v>12</v>
      </c>
    </row>
    <row r="355" spans="1:35" x14ac:dyDescent="0.25">
      <c r="A355">
        <v>1290004200</v>
      </c>
      <c r="B355">
        <v>2.2757620599999999</v>
      </c>
      <c r="C355">
        <v>2.30236434</v>
      </c>
      <c r="D355">
        <v>2.2546958899999998</v>
      </c>
      <c r="E355">
        <v>2.2750863300000002</v>
      </c>
      <c r="F355">
        <v>2.2757620599999999</v>
      </c>
      <c r="G355">
        <v>2.30236434</v>
      </c>
      <c r="H355">
        <v>2.2546958899999998</v>
      </c>
      <c r="I355">
        <v>2.2750863300000002</v>
      </c>
      <c r="J355">
        <v>1171</v>
      </c>
      <c r="K355">
        <v>1176.75</v>
      </c>
      <c r="L355">
        <v>1168.5</v>
      </c>
      <c r="M355">
        <v>1172.25</v>
      </c>
      <c r="N355">
        <v>1175.75</v>
      </c>
      <c r="O355">
        <v>1182</v>
      </c>
      <c r="P355">
        <v>1173.25</v>
      </c>
      <c r="Q355">
        <v>1177.5</v>
      </c>
      <c r="R355">
        <v>1178.33</v>
      </c>
      <c r="S355">
        <v>1183.56</v>
      </c>
      <c r="T355">
        <v>1175.82</v>
      </c>
      <c r="U355">
        <v>1178.5899999999999</v>
      </c>
      <c r="V355">
        <v>0.2</v>
      </c>
      <c r="W355">
        <v>0.2</v>
      </c>
      <c r="X355">
        <v>0.2</v>
      </c>
      <c r="Y355">
        <v>0.2</v>
      </c>
      <c r="Z355" t="s">
        <v>12</v>
      </c>
      <c r="AA355" t="s">
        <v>12</v>
      </c>
      <c r="AB355" t="s">
        <v>12</v>
      </c>
      <c r="AC355" t="s">
        <v>12</v>
      </c>
      <c r="AD355">
        <v>93.58190218</v>
      </c>
      <c r="AE355">
        <v>93.97773119</v>
      </c>
      <c r="AF355">
        <v>93.304813960000004</v>
      </c>
      <c r="AG355">
        <v>93.588227529999998</v>
      </c>
      <c r="AH355" t="s">
        <v>12</v>
      </c>
      <c r="AI355" t="s">
        <v>12</v>
      </c>
    </row>
    <row r="356" spans="1:35" x14ac:dyDescent="0.25">
      <c r="A356">
        <v>1290090600</v>
      </c>
      <c r="B356">
        <v>2.3411190199999998</v>
      </c>
      <c r="C356">
        <v>2.3990497799999999</v>
      </c>
      <c r="D356">
        <v>2.3409838700000001</v>
      </c>
      <c r="E356">
        <v>2.3747430299999999</v>
      </c>
      <c r="F356">
        <v>2.3411190199999998</v>
      </c>
      <c r="G356">
        <v>2.3990497799999999</v>
      </c>
      <c r="H356">
        <v>2.3409838700000001</v>
      </c>
      <c r="I356">
        <v>2.3747430299999999</v>
      </c>
      <c r="J356">
        <v>1172</v>
      </c>
      <c r="K356">
        <v>1193.75</v>
      </c>
      <c r="L356">
        <v>1172</v>
      </c>
      <c r="M356">
        <v>1192.5</v>
      </c>
      <c r="N356">
        <v>1177.75</v>
      </c>
      <c r="O356">
        <v>1199</v>
      </c>
      <c r="P356">
        <v>1177</v>
      </c>
      <c r="Q356">
        <v>1197.75</v>
      </c>
      <c r="R356">
        <v>1183.75</v>
      </c>
      <c r="S356">
        <v>1200.29</v>
      </c>
      <c r="T356">
        <v>1183.75</v>
      </c>
      <c r="U356">
        <v>1196.69</v>
      </c>
      <c r="V356">
        <v>0.2</v>
      </c>
      <c r="W356">
        <v>0.2</v>
      </c>
      <c r="X356">
        <v>0.2</v>
      </c>
      <c r="Y356">
        <v>0.2</v>
      </c>
      <c r="Z356" t="s">
        <v>12</v>
      </c>
      <c r="AA356" t="s">
        <v>12</v>
      </c>
      <c r="AB356" t="s">
        <v>12</v>
      </c>
      <c r="AC356" t="s">
        <v>12</v>
      </c>
      <c r="AD356">
        <v>94.492300979999996</v>
      </c>
      <c r="AE356">
        <v>95.307708739999995</v>
      </c>
      <c r="AF356">
        <v>94.484392319999998</v>
      </c>
      <c r="AG356">
        <v>94.965316650000005</v>
      </c>
      <c r="AH356" t="s">
        <v>12</v>
      </c>
      <c r="AI356" t="s">
        <v>12</v>
      </c>
    </row>
    <row r="357" spans="1:35" x14ac:dyDescent="0.25">
      <c r="A357">
        <v>1290177000</v>
      </c>
      <c r="B357">
        <v>2.3670455700000002</v>
      </c>
      <c r="C357">
        <v>2.3968893900000001</v>
      </c>
      <c r="D357">
        <v>2.3327467999999998</v>
      </c>
      <c r="E357">
        <v>2.3928379400000002</v>
      </c>
      <c r="F357">
        <v>2.3670455700000002</v>
      </c>
      <c r="G357">
        <v>2.3968893900000001</v>
      </c>
      <c r="H357">
        <v>2.3327467999999998</v>
      </c>
      <c r="I357">
        <v>2.3928379400000002</v>
      </c>
      <c r="J357">
        <v>1191.75</v>
      </c>
      <c r="K357">
        <v>1194.5</v>
      </c>
      <c r="L357">
        <v>1182.75</v>
      </c>
      <c r="M357">
        <v>1193</v>
      </c>
      <c r="N357">
        <v>1197.5</v>
      </c>
      <c r="O357">
        <v>1200</v>
      </c>
      <c r="P357">
        <v>1187.5</v>
      </c>
      <c r="Q357">
        <v>1198.25</v>
      </c>
      <c r="R357">
        <v>1196.1199999999999</v>
      </c>
      <c r="S357">
        <v>1199.97</v>
      </c>
      <c r="T357">
        <v>1189.44</v>
      </c>
      <c r="U357">
        <v>1199.73</v>
      </c>
      <c r="V357">
        <v>0.21</v>
      </c>
      <c r="W357">
        <v>0.21</v>
      </c>
      <c r="X357">
        <v>0.21</v>
      </c>
      <c r="Y357">
        <v>0.21</v>
      </c>
      <c r="Z357" t="s">
        <v>12</v>
      </c>
      <c r="AA357" t="s">
        <v>12</v>
      </c>
      <c r="AB357" t="s">
        <v>12</v>
      </c>
      <c r="AC357" t="s">
        <v>12</v>
      </c>
      <c r="AD357">
        <v>94.919788400000002</v>
      </c>
      <c r="AE357">
        <v>95.268125839999996</v>
      </c>
      <c r="AF357">
        <v>94.405218599999998</v>
      </c>
      <c r="AG357">
        <v>95.228535019999995</v>
      </c>
      <c r="AH357" t="s">
        <v>12</v>
      </c>
      <c r="AI357" t="s">
        <v>12</v>
      </c>
    </row>
    <row r="358" spans="1:35" x14ac:dyDescent="0.25">
      <c r="A358">
        <v>1290436200</v>
      </c>
      <c r="B358">
        <v>2.3600238299999998</v>
      </c>
      <c r="C358">
        <v>2.3904072699999999</v>
      </c>
      <c r="D358">
        <v>2.3049291900000002</v>
      </c>
      <c r="E358">
        <v>2.38919193</v>
      </c>
      <c r="F358">
        <v>2.3600238299999998</v>
      </c>
      <c r="G358">
        <v>2.3904072699999999</v>
      </c>
      <c r="H358">
        <v>2.3049291900000002</v>
      </c>
      <c r="I358">
        <v>2.38919193</v>
      </c>
      <c r="J358">
        <v>1194.5</v>
      </c>
      <c r="K358">
        <v>1201</v>
      </c>
      <c r="L358">
        <v>1177.75</v>
      </c>
      <c r="M358">
        <v>1192.75</v>
      </c>
      <c r="N358">
        <v>1202.75</v>
      </c>
      <c r="O358">
        <v>1206</v>
      </c>
      <c r="P358">
        <v>1182.5</v>
      </c>
      <c r="Q358">
        <v>1198</v>
      </c>
      <c r="R358">
        <v>1198.07</v>
      </c>
      <c r="S358">
        <v>1198.94</v>
      </c>
      <c r="T358">
        <v>1184.58</v>
      </c>
      <c r="U358">
        <v>1197.8399999999999</v>
      </c>
      <c r="V358">
        <v>0.19</v>
      </c>
      <c r="W358">
        <v>0.19</v>
      </c>
      <c r="X358">
        <v>0.19</v>
      </c>
      <c r="Y358">
        <v>0.19</v>
      </c>
      <c r="Z358" t="s">
        <v>12</v>
      </c>
      <c r="AA358" t="s">
        <v>12</v>
      </c>
      <c r="AB358" t="s">
        <v>12</v>
      </c>
      <c r="AC358" t="s">
        <v>12</v>
      </c>
      <c r="AD358">
        <v>94.753548129999999</v>
      </c>
      <c r="AE358">
        <v>95.188967950000006</v>
      </c>
      <c r="AF358">
        <v>94.025222749999998</v>
      </c>
      <c r="AG358">
        <v>95.149377139999999</v>
      </c>
      <c r="AH358" t="s">
        <v>12</v>
      </c>
      <c r="AI358" t="s">
        <v>12</v>
      </c>
    </row>
    <row r="359" spans="1:35" x14ac:dyDescent="0.25">
      <c r="A359">
        <v>1290522600</v>
      </c>
      <c r="B359">
        <v>2.3057400600000002</v>
      </c>
      <c r="C359">
        <v>2.3180276100000001</v>
      </c>
      <c r="D359">
        <v>2.2596923800000002</v>
      </c>
      <c r="E359">
        <v>2.28210807</v>
      </c>
      <c r="F359">
        <v>2.3057400600000002</v>
      </c>
      <c r="G359">
        <v>2.3180276100000001</v>
      </c>
      <c r="H359">
        <v>2.2596923800000002</v>
      </c>
      <c r="I359">
        <v>2.28210807</v>
      </c>
      <c r="J359">
        <v>1190.75</v>
      </c>
      <c r="K359">
        <v>1192.25</v>
      </c>
      <c r="L359">
        <v>1169.75</v>
      </c>
      <c r="M359">
        <v>1173</v>
      </c>
      <c r="N359">
        <v>1197</v>
      </c>
      <c r="O359">
        <v>1197.75</v>
      </c>
      <c r="P359">
        <v>1174.75</v>
      </c>
      <c r="Q359">
        <v>1178.25</v>
      </c>
      <c r="R359">
        <v>1192.51</v>
      </c>
      <c r="S359">
        <v>1192.51</v>
      </c>
      <c r="T359">
        <v>1176.9100000000001</v>
      </c>
      <c r="U359">
        <v>1180.73</v>
      </c>
      <c r="V359">
        <v>0.2</v>
      </c>
      <c r="W359">
        <v>0.2</v>
      </c>
      <c r="X359">
        <v>0.2</v>
      </c>
      <c r="Y359">
        <v>0.2</v>
      </c>
      <c r="Z359" t="s">
        <v>12</v>
      </c>
      <c r="AA359" t="s">
        <v>12</v>
      </c>
      <c r="AB359" t="s">
        <v>12</v>
      </c>
      <c r="AC359" t="s">
        <v>12</v>
      </c>
      <c r="AD359">
        <v>94.025222749999998</v>
      </c>
      <c r="AE359">
        <v>94.219178970000002</v>
      </c>
      <c r="AF359">
        <v>93.407737420000004</v>
      </c>
      <c r="AG359">
        <v>93.769905120000004</v>
      </c>
      <c r="AH359" t="s">
        <v>12</v>
      </c>
      <c r="AI359" t="s">
        <v>12</v>
      </c>
    </row>
    <row r="360" spans="1:35" x14ac:dyDescent="0.25">
      <c r="A360">
        <v>1290609000</v>
      </c>
      <c r="B360">
        <v>2.32937108</v>
      </c>
      <c r="C360">
        <v>2.3864909600000002</v>
      </c>
      <c r="D360">
        <v>2.3278854500000001</v>
      </c>
      <c r="E360">
        <v>2.3813602999999999</v>
      </c>
      <c r="F360">
        <v>2.32937108</v>
      </c>
      <c r="G360">
        <v>2.3864909600000002</v>
      </c>
      <c r="H360">
        <v>2.3278854500000001</v>
      </c>
      <c r="I360">
        <v>2.3813602999999999</v>
      </c>
      <c r="J360">
        <v>1172.5</v>
      </c>
      <c r="K360">
        <v>1192</v>
      </c>
      <c r="L360">
        <v>1170.5</v>
      </c>
      <c r="M360">
        <v>1191.5</v>
      </c>
      <c r="N360">
        <v>1178</v>
      </c>
      <c r="O360">
        <v>1197.5</v>
      </c>
      <c r="P360">
        <v>1175.5</v>
      </c>
      <c r="Q360">
        <v>1196.5</v>
      </c>
      <c r="R360">
        <v>1183.7</v>
      </c>
      <c r="S360">
        <v>1198.6199999999999</v>
      </c>
      <c r="T360">
        <v>1183.7</v>
      </c>
      <c r="U360">
        <v>1198.3499999999999</v>
      </c>
      <c r="V360">
        <v>0.2</v>
      </c>
      <c r="W360">
        <v>0.2</v>
      </c>
      <c r="X360">
        <v>0.2</v>
      </c>
      <c r="Y360">
        <v>0.2</v>
      </c>
      <c r="Z360" t="s">
        <v>12</v>
      </c>
      <c r="AA360" t="s">
        <v>12</v>
      </c>
      <c r="AB360" t="s">
        <v>12</v>
      </c>
      <c r="AC360" t="s">
        <v>12</v>
      </c>
      <c r="AD360">
        <v>94.365635699999999</v>
      </c>
      <c r="AE360">
        <v>95.181043459999998</v>
      </c>
      <c r="AF360">
        <v>94.349794619999997</v>
      </c>
      <c r="AG360">
        <v>95.157293719999998</v>
      </c>
      <c r="AH360" t="s">
        <v>12</v>
      </c>
      <c r="AI360" t="s">
        <v>12</v>
      </c>
    </row>
    <row r="361" spans="1:35" x14ac:dyDescent="0.25">
      <c r="A361">
        <v>1290781800</v>
      </c>
      <c r="B361">
        <v>2.3238349700000001</v>
      </c>
      <c r="C361">
        <v>2.3617797500000002</v>
      </c>
      <c r="D361">
        <v>2.30911578</v>
      </c>
      <c r="E361">
        <v>2.3303161299999999</v>
      </c>
      <c r="F361">
        <v>2.3238349700000001</v>
      </c>
      <c r="G361">
        <v>2.3617797500000002</v>
      </c>
      <c r="H361">
        <v>2.30911578</v>
      </c>
      <c r="I361">
        <v>2.3303161299999999</v>
      </c>
      <c r="J361">
        <v>1190</v>
      </c>
      <c r="K361">
        <v>1195</v>
      </c>
      <c r="L361">
        <v>1178</v>
      </c>
      <c r="M361">
        <v>1178</v>
      </c>
      <c r="N361">
        <v>1195.75</v>
      </c>
      <c r="O361">
        <v>1200.5</v>
      </c>
      <c r="P361">
        <v>1182.5</v>
      </c>
      <c r="Q361">
        <v>1183.25</v>
      </c>
      <c r="R361">
        <v>1194.1600000000001</v>
      </c>
      <c r="S361">
        <v>1194.1600000000001</v>
      </c>
      <c r="T361">
        <v>1186.93</v>
      </c>
      <c r="U361">
        <v>1189.4000000000001</v>
      </c>
      <c r="V361">
        <v>0.2</v>
      </c>
      <c r="W361">
        <v>0.2</v>
      </c>
      <c r="X361">
        <v>0.2</v>
      </c>
      <c r="Y361">
        <v>0.2</v>
      </c>
      <c r="Z361" t="s">
        <v>12</v>
      </c>
      <c r="AA361" t="s">
        <v>12</v>
      </c>
      <c r="AB361" t="s">
        <v>12</v>
      </c>
      <c r="AC361" t="s">
        <v>12</v>
      </c>
      <c r="AD361">
        <v>94.333969379999999</v>
      </c>
      <c r="AE361">
        <v>94.848547089999997</v>
      </c>
      <c r="AF361">
        <v>94.048972489999997</v>
      </c>
      <c r="AG361">
        <v>94.048972489999997</v>
      </c>
      <c r="AH361" t="s">
        <v>12</v>
      </c>
      <c r="AI361" t="s">
        <v>12</v>
      </c>
    </row>
    <row r="362" spans="1:35" x14ac:dyDescent="0.25">
      <c r="A362">
        <v>1291041000</v>
      </c>
      <c r="B362">
        <v>2.2907505700000002</v>
      </c>
      <c r="C362">
        <v>2.3420640599999998</v>
      </c>
      <c r="D362">
        <v>2.2407875700000002</v>
      </c>
      <c r="E362">
        <v>2.3236998299999998</v>
      </c>
      <c r="F362">
        <v>2.2907505700000002</v>
      </c>
      <c r="G362">
        <v>2.3420640599999998</v>
      </c>
      <c r="H362">
        <v>2.2407875700000002</v>
      </c>
      <c r="I362">
        <v>2.3236998299999998</v>
      </c>
      <c r="J362">
        <v>1184.75</v>
      </c>
      <c r="K362">
        <v>1188.25</v>
      </c>
      <c r="L362">
        <v>1167.25</v>
      </c>
      <c r="M362">
        <v>1181.5</v>
      </c>
      <c r="N362">
        <v>1188.5</v>
      </c>
      <c r="O362">
        <v>1193.75</v>
      </c>
      <c r="P362">
        <v>1172.25</v>
      </c>
      <c r="Q362">
        <v>1186.5</v>
      </c>
      <c r="R362">
        <v>1194.1600000000001</v>
      </c>
      <c r="S362">
        <v>1194.1600000000001</v>
      </c>
      <c r="T362">
        <v>1173.6400000000001</v>
      </c>
      <c r="U362">
        <v>1187.76</v>
      </c>
      <c r="V362">
        <v>0.2</v>
      </c>
      <c r="W362">
        <v>0.2</v>
      </c>
      <c r="X362">
        <v>0.2</v>
      </c>
      <c r="Y362">
        <v>0.2</v>
      </c>
      <c r="Z362" t="s">
        <v>12</v>
      </c>
      <c r="AA362" t="s">
        <v>12</v>
      </c>
      <c r="AB362" t="s">
        <v>12</v>
      </c>
      <c r="AC362" t="s">
        <v>12</v>
      </c>
      <c r="AD362">
        <v>93.811475090000002</v>
      </c>
      <c r="AE362">
        <v>94.587299939999994</v>
      </c>
      <c r="AF362">
        <v>93.20982291</v>
      </c>
      <c r="AG362">
        <v>94.335552699999994</v>
      </c>
      <c r="AH362" t="s">
        <v>12</v>
      </c>
      <c r="AI362" t="s">
        <v>12</v>
      </c>
    </row>
    <row r="363" spans="1:35" x14ac:dyDescent="0.25">
      <c r="A363">
        <v>1291127400</v>
      </c>
      <c r="B363">
        <v>2.2537508399999999</v>
      </c>
      <c r="C363">
        <v>2.3241042900000002</v>
      </c>
      <c r="D363">
        <v>2.2438929999999999</v>
      </c>
      <c r="E363">
        <v>2.2799476799999998</v>
      </c>
      <c r="F363">
        <v>2.2537508399999999</v>
      </c>
      <c r="G363">
        <v>2.3241042900000002</v>
      </c>
      <c r="H363">
        <v>2.2438929999999999</v>
      </c>
      <c r="I363">
        <v>2.2799476799999998</v>
      </c>
      <c r="J363">
        <v>1180.75</v>
      </c>
      <c r="K363">
        <v>1183</v>
      </c>
      <c r="L363">
        <v>1167.75</v>
      </c>
      <c r="M363">
        <v>1174.5</v>
      </c>
      <c r="N363">
        <v>1186.5</v>
      </c>
      <c r="O363">
        <v>1188.25</v>
      </c>
      <c r="P363">
        <v>1173</v>
      </c>
      <c r="Q363">
        <v>1179.5</v>
      </c>
      <c r="R363">
        <v>1182.96</v>
      </c>
      <c r="S363">
        <v>1187.4000000000001</v>
      </c>
      <c r="T363">
        <v>1174.1400000000001</v>
      </c>
      <c r="U363">
        <v>1180.55</v>
      </c>
      <c r="V363">
        <v>0.2</v>
      </c>
      <c r="W363">
        <v>0.2</v>
      </c>
      <c r="X363">
        <v>0.2</v>
      </c>
      <c r="Y363">
        <v>0.2</v>
      </c>
      <c r="Z363" t="s">
        <v>12</v>
      </c>
      <c r="AA363" t="s">
        <v>12</v>
      </c>
      <c r="AB363" t="s">
        <v>12</v>
      </c>
      <c r="AC363" t="s">
        <v>12</v>
      </c>
      <c r="AD363">
        <v>93.399812920000002</v>
      </c>
      <c r="AE363">
        <v>94.341885959999999</v>
      </c>
      <c r="AF363">
        <v>93.265231060000005</v>
      </c>
      <c r="AG363">
        <v>93.805529739999997</v>
      </c>
      <c r="AH363" t="s">
        <v>12</v>
      </c>
      <c r="AI363" t="s">
        <v>12</v>
      </c>
    </row>
    <row r="364" spans="1:35" x14ac:dyDescent="0.25">
      <c r="A364">
        <v>1291213800</v>
      </c>
      <c r="B364">
        <v>2.3840602899999999</v>
      </c>
      <c r="C364">
        <v>2.4423964800000002</v>
      </c>
      <c r="D364">
        <v>2.3836558299999999</v>
      </c>
      <c r="E364">
        <v>2.4276772900000001</v>
      </c>
      <c r="F364">
        <v>2.3840602899999999</v>
      </c>
      <c r="G364">
        <v>2.4423964800000002</v>
      </c>
      <c r="H364">
        <v>2.3836558299999999</v>
      </c>
      <c r="I364">
        <v>2.4276772900000001</v>
      </c>
      <c r="J364">
        <v>1172.5</v>
      </c>
      <c r="K364">
        <v>1202.5</v>
      </c>
      <c r="L364">
        <v>1171.5</v>
      </c>
      <c r="M364">
        <v>1199.5</v>
      </c>
      <c r="N364">
        <v>1177.75</v>
      </c>
      <c r="O364">
        <v>1207.75</v>
      </c>
      <c r="P364">
        <v>1176.25</v>
      </c>
      <c r="Q364">
        <v>1204.5</v>
      </c>
      <c r="R364">
        <v>1186.5999999999999</v>
      </c>
      <c r="S364">
        <v>1207.6099999999999</v>
      </c>
      <c r="T364">
        <v>1186.5999999999999</v>
      </c>
      <c r="U364">
        <v>1206.07</v>
      </c>
      <c r="V364">
        <v>0.2</v>
      </c>
      <c r="W364">
        <v>0.2</v>
      </c>
      <c r="X364">
        <v>0.2</v>
      </c>
      <c r="Y364">
        <v>0.2</v>
      </c>
      <c r="Z364" t="s">
        <v>12</v>
      </c>
      <c r="AA364" t="s">
        <v>12</v>
      </c>
      <c r="AB364" t="s">
        <v>12</v>
      </c>
      <c r="AC364" t="s">
        <v>12</v>
      </c>
      <c r="AD364">
        <v>95.157293719999998</v>
      </c>
      <c r="AE364">
        <v>95.980625970000006</v>
      </c>
      <c r="AF364">
        <v>95.149377139999999</v>
      </c>
      <c r="AG364">
        <v>95.7985288</v>
      </c>
      <c r="AH364" t="s">
        <v>12</v>
      </c>
      <c r="AI364" t="s">
        <v>12</v>
      </c>
    </row>
    <row r="365" spans="1:35" x14ac:dyDescent="0.25">
      <c r="A365">
        <v>1291300200</v>
      </c>
      <c r="B365">
        <v>2.44077571</v>
      </c>
      <c r="C365">
        <v>2.5280087400000002</v>
      </c>
      <c r="D365">
        <v>2.43753514</v>
      </c>
      <c r="E365">
        <v>2.5222023400000002</v>
      </c>
      <c r="F365">
        <v>2.44077571</v>
      </c>
      <c r="G365">
        <v>2.5280087400000002</v>
      </c>
      <c r="H365">
        <v>2.43753514</v>
      </c>
      <c r="I365">
        <v>2.5222023400000002</v>
      </c>
      <c r="J365">
        <v>1198.75</v>
      </c>
      <c r="K365">
        <v>1218</v>
      </c>
      <c r="L365">
        <v>1197</v>
      </c>
      <c r="M365">
        <v>1217.5</v>
      </c>
      <c r="N365">
        <v>1204</v>
      </c>
      <c r="O365">
        <v>1223.25</v>
      </c>
      <c r="P365">
        <v>1202</v>
      </c>
      <c r="Q365">
        <v>1222.75</v>
      </c>
      <c r="R365">
        <v>1206.81</v>
      </c>
      <c r="S365">
        <v>1221.8900000000001</v>
      </c>
      <c r="T365">
        <v>1206.81</v>
      </c>
      <c r="U365">
        <v>1221.53</v>
      </c>
      <c r="V365">
        <v>0.19</v>
      </c>
      <c r="W365">
        <v>0.19</v>
      </c>
      <c r="X365">
        <v>0.19</v>
      </c>
      <c r="Y365">
        <v>0.19</v>
      </c>
      <c r="Z365" t="s">
        <v>12</v>
      </c>
      <c r="AA365" t="s">
        <v>12</v>
      </c>
      <c r="AB365" t="s">
        <v>12</v>
      </c>
      <c r="AC365" t="s">
        <v>12</v>
      </c>
      <c r="AD365">
        <v>95.948951730000005</v>
      </c>
      <c r="AE365">
        <v>97.096847940000004</v>
      </c>
      <c r="AF365">
        <v>95.893535670000006</v>
      </c>
      <c r="AG365">
        <v>97.025606640000007</v>
      </c>
      <c r="AH365" t="s">
        <v>12</v>
      </c>
      <c r="AI365" t="s">
        <v>12</v>
      </c>
    </row>
    <row r="366" spans="1:35" x14ac:dyDescent="0.25">
      <c r="A366">
        <v>1291386600</v>
      </c>
      <c r="B366">
        <v>2.4981658900000001</v>
      </c>
      <c r="C366">
        <v>2.5511001499999999</v>
      </c>
      <c r="D366">
        <v>2.4945198799999999</v>
      </c>
      <c r="E366">
        <v>2.5417828899999999</v>
      </c>
      <c r="F366">
        <v>2.4981658900000001</v>
      </c>
      <c r="G366">
        <v>2.5511001499999999</v>
      </c>
      <c r="H366">
        <v>2.4945198799999999</v>
      </c>
      <c r="I366">
        <v>2.5417828899999999</v>
      </c>
      <c r="J366">
        <v>1217.5</v>
      </c>
      <c r="K366">
        <v>1222.25</v>
      </c>
      <c r="L366">
        <v>1208</v>
      </c>
      <c r="M366">
        <v>1218.5</v>
      </c>
      <c r="N366">
        <v>1222.75</v>
      </c>
      <c r="O366">
        <v>1227.25</v>
      </c>
      <c r="P366">
        <v>1213</v>
      </c>
      <c r="Q366">
        <v>1223.5</v>
      </c>
      <c r="R366">
        <v>1219.93</v>
      </c>
      <c r="S366">
        <v>1225.57</v>
      </c>
      <c r="T366">
        <v>1216.82</v>
      </c>
      <c r="U366">
        <v>1224.71</v>
      </c>
      <c r="V366">
        <v>0.18</v>
      </c>
      <c r="W366">
        <v>0.18</v>
      </c>
      <c r="X366">
        <v>0.18</v>
      </c>
      <c r="Y366">
        <v>0.18</v>
      </c>
      <c r="Z366" t="s">
        <v>12</v>
      </c>
      <c r="AA366" t="s">
        <v>12</v>
      </c>
      <c r="AB366" t="s">
        <v>12</v>
      </c>
      <c r="AC366" t="s">
        <v>12</v>
      </c>
      <c r="AD366">
        <v>96.693110270000005</v>
      </c>
      <c r="AE366">
        <v>97.397685910000007</v>
      </c>
      <c r="AF366">
        <v>96.669360530000006</v>
      </c>
      <c r="AG366">
        <v>97.286853780000001</v>
      </c>
      <c r="AH366" t="s">
        <v>12</v>
      </c>
      <c r="AI366" t="s">
        <v>12</v>
      </c>
    </row>
    <row r="367" spans="1:35" x14ac:dyDescent="0.25">
      <c r="A367">
        <v>1291645800</v>
      </c>
      <c r="B367">
        <v>2.52868447</v>
      </c>
      <c r="C367">
        <v>2.5517749099999998</v>
      </c>
      <c r="D367">
        <v>2.5184211900000002</v>
      </c>
      <c r="E367">
        <v>2.5335458200000001</v>
      </c>
      <c r="F367">
        <v>2.52868447</v>
      </c>
      <c r="G367">
        <v>2.5517749099999998</v>
      </c>
      <c r="H367">
        <v>2.5184211900000002</v>
      </c>
      <c r="I367">
        <v>2.5335458200000001</v>
      </c>
      <c r="J367">
        <v>1218.5</v>
      </c>
      <c r="K367">
        <v>1221.25</v>
      </c>
      <c r="L367">
        <v>1211.5</v>
      </c>
      <c r="M367">
        <v>1217</v>
      </c>
      <c r="N367">
        <v>1223.25</v>
      </c>
      <c r="O367">
        <v>1226.75</v>
      </c>
      <c r="P367">
        <v>1216.25</v>
      </c>
      <c r="Q367">
        <v>1222</v>
      </c>
      <c r="R367">
        <v>1223.8699999999999</v>
      </c>
      <c r="S367">
        <v>1225.8</v>
      </c>
      <c r="T367">
        <v>1220.67</v>
      </c>
      <c r="U367">
        <v>1223.1199999999999</v>
      </c>
      <c r="V367">
        <v>0.18</v>
      </c>
      <c r="W367">
        <v>0.18</v>
      </c>
      <c r="X367">
        <v>0.18</v>
      </c>
      <c r="Y367">
        <v>0.18</v>
      </c>
      <c r="Z367" t="s">
        <v>12</v>
      </c>
      <c r="AA367" t="s">
        <v>12</v>
      </c>
      <c r="AB367" t="s">
        <v>12</v>
      </c>
      <c r="AC367" t="s">
        <v>12</v>
      </c>
      <c r="AD367">
        <v>97.081022700000005</v>
      </c>
      <c r="AE367">
        <v>97.405594570000005</v>
      </c>
      <c r="AF367">
        <v>96.978107159999993</v>
      </c>
      <c r="AG367">
        <v>97.183930329999995</v>
      </c>
      <c r="AH367" t="s">
        <v>12</v>
      </c>
      <c r="AI367" t="s">
        <v>12</v>
      </c>
    </row>
    <row r="368" spans="1:35" x14ac:dyDescent="0.25">
      <c r="A368">
        <v>1291732200</v>
      </c>
      <c r="B368">
        <v>2.6067344100000001</v>
      </c>
      <c r="C368">
        <v>2.6126769200000002</v>
      </c>
      <c r="D368">
        <v>2.5357061999999999</v>
      </c>
      <c r="E368">
        <v>2.5375962900000002</v>
      </c>
      <c r="F368">
        <v>2.6067344100000001</v>
      </c>
      <c r="G368">
        <v>2.6126769200000002</v>
      </c>
      <c r="H368">
        <v>2.5357061999999999</v>
      </c>
      <c r="I368">
        <v>2.5375962900000002</v>
      </c>
      <c r="J368">
        <v>1217.25</v>
      </c>
      <c r="K368">
        <v>1229.75</v>
      </c>
      <c r="L368">
        <v>1214.25</v>
      </c>
      <c r="M368">
        <v>1218.25</v>
      </c>
      <c r="N368">
        <v>1222.75</v>
      </c>
      <c r="O368">
        <v>1235</v>
      </c>
      <c r="P368">
        <v>1219</v>
      </c>
      <c r="Q368">
        <v>1223.25</v>
      </c>
      <c r="R368">
        <v>1227.25</v>
      </c>
      <c r="S368">
        <v>1235.05</v>
      </c>
      <c r="T368">
        <v>1223.25</v>
      </c>
      <c r="U368">
        <v>1223.75</v>
      </c>
      <c r="V368">
        <v>0.17</v>
      </c>
      <c r="W368">
        <v>0.17</v>
      </c>
      <c r="X368">
        <v>0.17</v>
      </c>
      <c r="Y368">
        <v>0.17</v>
      </c>
      <c r="Z368" t="s">
        <v>12</v>
      </c>
      <c r="AA368" t="s">
        <v>12</v>
      </c>
      <c r="AB368" t="s">
        <v>12</v>
      </c>
      <c r="AC368" t="s">
        <v>12</v>
      </c>
      <c r="AD368">
        <v>98.1180947</v>
      </c>
      <c r="AE368">
        <v>98.173502850000006</v>
      </c>
      <c r="AF368">
        <v>97.183930329999995</v>
      </c>
      <c r="AG368">
        <v>97.239354300000002</v>
      </c>
      <c r="AH368" t="s">
        <v>12</v>
      </c>
      <c r="AI368" t="s">
        <v>12</v>
      </c>
    </row>
    <row r="369" spans="1:35" x14ac:dyDescent="0.25">
      <c r="A369">
        <v>1291818600</v>
      </c>
      <c r="B369">
        <v>2.5481298699999999</v>
      </c>
      <c r="C369">
        <v>2.5724356400000001</v>
      </c>
      <c r="D369">
        <v>2.5145058599999999</v>
      </c>
      <c r="E369">
        <v>2.5654139100000002</v>
      </c>
      <c r="F369">
        <v>2.5481298699999999</v>
      </c>
      <c r="G369">
        <v>2.5724356400000001</v>
      </c>
      <c r="H369">
        <v>2.5145058599999999</v>
      </c>
      <c r="I369">
        <v>2.5654139100000002</v>
      </c>
      <c r="J369">
        <v>1217.5</v>
      </c>
      <c r="K369">
        <v>1224</v>
      </c>
      <c r="L369">
        <v>1212.5</v>
      </c>
      <c r="M369">
        <v>1223.75</v>
      </c>
      <c r="N369">
        <v>1222.75</v>
      </c>
      <c r="O369">
        <v>1229.25</v>
      </c>
      <c r="P369">
        <v>1217.25</v>
      </c>
      <c r="Q369">
        <v>1228.75</v>
      </c>
      <c r="R369">
        <v>1225.02</v>
      </c>
      <c r="S369">
        <v>1228.93</v>
      </c>
      <c r="T369">
        <v>1219.5</v>
      </c>
      <c r="U369">
        <v>1228.28</v>
      </c>
      <c r="V369">
        <v>0.17</v>
      </c>
      <c r="W369">
        <v>0.17</v>
      </c>
      <c r="X369">
        <v>0.17</v>
      </c>
      <c r="Y369">
        <v>0.17</v>
      </c>
      <c r="Z369" t="s">
        <v>12</v>
      </c>
      <c r="AA369" t="s">
        <v>12</v>
      </c>
      <c r="AB369" t="s">
        <v>12</v>
      </c>
      <c r="AC369" t="s">
        <v>12</v>
      </c>
      <c r="AD369">
        <v>97.358103009999994</v>
      </c>
      <c r="AE369">
        <v>97.674766210000001</v>
      </c>
      <c r="AF369">
        <v>96.906857939999995</v>
      </c>
      <c r="AG369">
        <v>97.595600410000003</v>
      </c>
      <c r="AH369" t="s">
        <v>12</v>
      </c>
      <c r="AI369" t="s">
        <v>12</v>
      </c>
    </row>
    <row r="370" spans="1:35" x14ac:dyDescent="0.25">
      <c r="A370">
        <v>1291905000</v>
      </c>
      <c r="B370">
        <v>2.6086254699999998</v>
      </c>
      <c r="C370">
        <v>2.6124066300000002</v>
      </c>
      <c r="D370">
        <v>2.5598778000000002</v>
      </c>
      <c r="E370">
        <v>2.59863248</v>
      </c>
      <c r="F370">
        <v>2.6086254699999998</v>
      </c>
      <c r="G370">
        <v>2.6124066300000002</v>
      </c>
      <c r="H370">
        <v>2.5598778000000002</v>
      </c>
      <c r="I370">
        <v>2.59863248</v>
      </c>
      <c r="J370">
        <v>1223.25</v>
      </c>
      <c r="K370">
        <v>1233</v>
      </c>
      <c r="L370">
        <v>1221.25</v>
      </c>
      <c r="M370">
        <v>1228</v>
      </c>
      <c r="N370">
        <v>1228.5</v>
      </c>
      <c r="O370">
        <v>1238</v>
      </c>
      <c r="P370">
        <v>1226.5</v>
      </c>
      <c r="Q370">
        <v>1233</v>
      </c>
      <c r="R370">
        <v>1230.1400000000001</v>
      </c>
      <c r="S370">
        <v>1234.71</v>
      </c>
      <c r="T370">
        <v>1226.8499999999999</v>
      </c>
      <c r="U370">
        <v>1233</v>
      </c>
      <c r="V370">
        <v>0.16</v>
      </c>
      <c r="W370">
        <v>0.16</v>
      </c>
      <c r="X370">
        <v>0.16</v>
      </c>
      <c r="Y370">
        <v>0.16</v>
      </c>
      <c r="Z370" t="s">
        <v>12</v>
      </c>
      <c r="AA370" t="s">
        <v>12</v>
      </c>
      <c r="AB370" t="s">
        <v>12</v>
      </c>
      <c r="AC370" t="s">
        <v>12</v>
      </c>
      <c r="AD370">
        <v>98.14184444</v>
      </c>
      <c r="AE370">
        <v>98.181427339999999</v>
      </c>
      <c r="AF370">
        <v>97.492676950000003</v>
      </c>
      <c r="AG370">
        <v>97.975588340000002</v>
      </c>
      <c r="AH370" t="s">
        <v>12</v>
      </c>
      <c r="AI370" t="s">
        <v>12</v>
      </c>
    </row>
    <row r="371" spans="1:35" x14ac:dyDescent="0.25">
      <c r="A371">
        <v>1291991400</v>
      </c>
      <c r="B371">
        <v>2.6206437</v>
      </c>
      <c r="C371">
        <v>2.6496747100000002</v>
      </c>
      <c r="D371">
        <v>2.5955270499999998</v>
      </c>
      <c r="E371">
        <v>2.6431945300000002</v>
      </c>
      <c r="F371">
        <v>2.6206437</v>
      </c>
      <c r="G371">
        <v>2.6496747100000002</v>
      </c>
      <c r="H371">
        <v>2.5955270499999998</v>
      </c>
      <c r="I371">
        <v>2.6431945300000002</v>
      </c>
      <c r="J371">
        <v>1225</v>
      </c>
      <c r="K371">
        <v>1231</v>
      </c>
      <c r="L371">
        <v>1222.25</v>
      </c>
      <c r="M371">
        <v>1231</v>
      </c>
      <c r="N371">
        <v>1227.75</v>
      </c>
      <c r="O371">
        <v>1236.25</v>
      </c>
      <c r="P371">
        <v>1226.75</v>
      </c>
      <c r="Q371">
        <v>1236</v>
      </c>
      <c r="R371">
        <v>1233.8499999999999</v>
      </c>
      <c r="S371">
        <v>1240.4000000000001</v>
      </c>
      <c r="T371">
        <v>1232.58</v>
      </c>
      <c r="U371">
        <v>1240.4000000000001</v>
      </c>
      <c r="V371">
        <v>0.16</v>
      </c>
      <c r="W371">
        <v>0.16</v>
      </c>
      <c r="X371">
        <v>0.16</v>
      </c>
      <c r="Y371">
        <v>0.16</v>
      </c>
      <c r="Z371" t="s">
        <v>12</v>
      </c>
      <c r="AA371" t="s">
        <v>12</v>
      </c>
      <c r="AB371" t="s">
        <v>12</v>
      </c>
      <c r="AC371" t="s">
        <v>12</v>
      </c>
      <c r="AD371">
        <v>98.276426310000005</v>
      </c>
      <c r="AE371">
        <v>98.640596909999999</v>
      </c>
      <c r="AF371">
        <v>97.951846520000004</v>
      </c>
      <c r="AG371">
        <v>98.54559003</v>
      </c>
      <c r="AH371" t="s">
        <v>12</v>
      </c>
      <c r="AI371" t="s">
        <v>12</v>
      </c>
    </row>
    <row r="372" spans="1:35" x14ac:dyDescent="0.25">
      <c r="A372">
        <v>1292250600</v>
      </c>
      <c r="B372">
        <v>2.6831655200000002</v>
      </c>
      <c r="C372">
        <v>2.68910706</v>
      </c>
      <c r="D372">
        <v>2.6458955</v>
      </c>
      <c r="E372">
        <v>2.64846132</v>
      </c>
      <c r="F372">
        <v>2.6831655200000002</v>
      </c>
      <c r="G372">
        <v>2.68910706</v>
      </c>
      <c r="H372">
        <v>2.6458955</v>
      </c>
      <c r="I372">
        <v>2.64846132</v>
      </c>
      <c r="J372">
        <v>1230.5</v>
      </c>
      <c r="K372">
        <v>1236.75</v>
      </c>
      <c r="L372">
        <v>1227.75</v>
      </c>
      <c r="M372">
        <v>1231.25</v>
      </c>
      <c r="N372">
        <v>1237.5</v>
      </c>
      <c r="O372">
        <v>1242</v>
      </c>
      <c r="P372">
        <v>1232</v>
      </c>
      <c r="Q372">
        <v>1236.25</v>
      </c>
      <c r="R372">
        <v>1242.52</v>
      </c>
      <c r="S372">
        <v>1246.73</v>
      </c>
      <c r="T372">
        <v>1240.3399999999999</v>
      </c>
      <c r="U372">
        <v>1240.46</v>
      </c>
      <c r="V372">
        <v>0.17</v>
      </c>
      <c r="W372">
        <v>0.17</v>
      </c>
      <c r="X372">
        <v>0.17</v>
      </c>
      <c r="Y372">
        <v>0.17</v>
      </c>
      <c r="Z372" t="s">
        <v>12</v>
      </c>
      <c r="AA372" t="s">
        <v>12</v>
      </c>
      <c r="AB372" t="s">
        <v>12</v>
      </c>
      <c r="AC372" t="s">
        <v>12</v>
      </c>
      <c r="AD372">
        <v>98.996835099999998</v>
      </c>
      <c r="AE372">
        <v>99.115583810000004</v>
      </c>
      <c r="AF372">
        <v>98.577256349999999</v>
      </c>
      <c r="AG372">
        <v>98.608922669999998</v>
      </c>
      <c r="AH372" t="s">
        <v>12</v>
      </c>
      <c r="AI372" t="s">
        <v>12</v>
      </c>
    </row>
    <row r="373" spans="1:35" x14ac:dyDescent="0.25">
      <c r="A373">
        <v>1292337000</v>
      </c>
      <c r="B373">
        <v>2.6608840100000002</v>
      </c>
      <c r="C373">
        <v>2.6899169600000001</v>
      </c>
      <c r="D373">
        <v>2.6306366900000002</v>
      </c>
      <c r="E373">
        <v>2.6544028599999998</v>
      </c>
      <c r="F373">
        <v>2.6608840100000002</v>
      </c>
      <c r="G373">
        <v>2.6899169600000001</v>
      </c>
      <c r="H373">
        <v>2.6306366900000002</v>
      </c>
      <c r="I373">
        <v>2.6544028599999998</v>
      </c>
      <c r="J373">
        <v>1229.75</v>
      </c>
      <c r="K373">
        <v>1236.75</v>
      </c>
      <c r="L373">
        <v>1228.75</v>
      </c>
      <c r="M373">
        <v>1232</v>
      </c>
      <c r="N373">
        <v>1236</v>
      </c>
      <c r="O373">
        <v>1242.25</v>
      </c>
      <c r="P373">
        <v>1232.75</v>
      </c>
      <c r="Q373">
        <v>1236.75</v>
      </c>
      <c r="R373">
        <v>1241.8399999999999</v>
      </c>
      <c r="S373">
        <v>1246.5899999999999</v>
      </c>
      <c r="T373">
        <v>1238.17</v>
      </c>
      <c r="U373">
        <v>1241.5899999999999</v>
      </c>
      <c r="V373">
        <v>0.19</v>
      </c>
      <c r="W373">
        <v>0.19</v>
      </c>
      <c r="X373">
        <v>0.19</v>
      </c>
      <c r="Y373">
        <v>0.19</v>
      </c>
      <c r="Z373" t="s">
        <v>12</v>
      </c>
      <c r="AA373" t="s">
        <v>12</v>
      </c>
      <c r="AB373" t="s">
        <v>12</v>
      </c>
      <c r="AC373" t="s">
        <v>12</v>
      </c>
      <c r="AD373">
        <v>98.759337700000003</v>
      </c>
      <c r="AE373">
        <v>99.139333550000003</v>
      </c>
      <c r="AF373">
        <v>98.395167090000001</v>
      </c>
      <c r="AG373">
        <v>98.696005060000005</v>
      </c>
      <c r="AH373" t="s">
        <v>12</v>
      </c>
      <c r="AI373" t="s">
        <v>12</v>
      </c>
    </row>
    <row r="374" spans="1:35" x14ac:dyDescent="0.25">
      <c r="A374">
        <v>1292423400</v>
      </c>
      <c r="B374">
        <v>2.6404935599999999</v>
      </c>
      <c r="C374">
        <v>2.67168787</v>
      </c>
      <c r="D374">
        <v>2.6064650899999999</v>
      </c>
      <c r="E374">
        <v>2.6172815900000002</v>
      </c>
      <c r="F374">
        <v>2.6404935599999999</v>
      </c>
      <c r="G374">
        <v>2.67168787</v>
      </c>
      <c r="H374">
        <v>2.6064650899999999</v>
      </c>
      <c r="I374">
        <v>2.6172815900000002</v>
      </c>
      <c r="J374">
        <v>1231.25</v>
      </c>
      <c r="K374">
        <v>1234.25</v>
      </c>
      <c r="L374">
        <v>1224.25</v>
      </c>
      <c r="M374">
        <v>1227.25</v>
      </c>
      <c r="N374">
        <v>1236.75</v>
      </c>
      <c r="O374">
        <v>1239.5</v>
      </c>
      <c r="P374">
        <v>1228.75</v>
      </c>
      <c r="Q374">
        <v>1232</v>
      </c>
      <c r="R374">
        <v>1241.58</v>
      </c>
      <c r="S374">
        <v>1244.25</v>
      </c>
      <c r="T374">
        <v>1234.01</v>
      </c>
      <c r="U374">
        <v>1235.23</v>
      </c>
      <c r="V374">
        <v>0.2</v>
      </c>
      <c r="W374">
        <v>0.2</v>
      </c>
      <c r="X374">
        <v>0.2</v>
      </c>
      <c r="Y374">
        <v>0.2</v>
      </c>
      <c r="Z374" t="s">
        <v>12</v>
      </c>
      <c r="AA374" t="s">
        <v>12</v>
      </c>
      <c r="AB374" t="s">
        <v>12</v>
      </c>
      <c r="AC374" t="s">
        <v>12</v>
      </c>
      <c r="AD374">
        <v>98.51392371</v>
      </c>
      <c r="AE374">
        <v>98.901828219999999</v>
      </c>
      <c r="AF374">
        <v>98.078511800000001</v>
      </c>
      <c r="AG374">
        <v>98.243184589999998</v>
      </c>
      <c r="AH374" t="s">
        <v>12</v>
      </c>
      <c r="AI374" t="s">
        <v>12</v>
      </c>
    </row>
    <row r="375" spans="1:35" x14ac:dyDescent="0.25">
      <c r="A375">
        <v>1292509800</v>
      </c>
      <c r="B375">
        <v>2.63306737</v>
      </c>
      <c r="C375">
        <v>2.6688264799999999</v>
      </c>
      <c r="D375">
        <v>2.5948522999999999</v>
      </c>
      <c r="E375">
        <v>2.6629102200000001</v>
      </c>
      <c r="F375">
        <v>2.63306737</v>
      </c>
      <c r="G375">
        <v>2.6688264799999999</v>
      </c>
      <c r="H375">
        <v>2.5948522999999999</v>
      </c>
      <c r="I375">
        <v>2.6629102200000001</v>
      </c>
      <c r="J375">
        <v>1226.5</v>
      </c>
      <c r="K375">
        <v>1234.25</v>
      </c>
      <c r="L375">
        <v>1224</v>
      </c>
      <c r="M375">
        <v>1233.5</v>
      </c>
      <c r="N375">
        <v>1232</v>
      </c>
      <c r="O375">
        <v>1239.75</v>
      </c>
      <c r="P375">
        <v>1227.5</v>
      </c>
      <c r="Q375">
        <v>1238.5</v>
      </c>
      <c r="R375">
        <v>1236.3399999999999</v>
      </c>
      <c r="S375">
        <v>1243.75</v>
      </c>
      <c r="T375">
        <v>1232.8499999999999</v>
      </c>
      <c r="U375">
        <v>1242.8699999999999</v>
      </c>
      <c r="V375">
        <v>0.2</v>
      </c>
      <c r="W375">
        <v>0.2</v>
      </c>
      <c r="X375">
        <v>0.2</v>
      </c>
      <c r="Y375">
        <v>0.2</v>
      </c>
      <c r="Z375" t="s">
        <v>12</v>
      </c>
      <c r="AA375" t="s">
        <v>12</v>
      </c>
      <c r="AB375" t="s">
        <v>12</v>
      </c>
      <c r="AC375" t="s">
        <v>12</v>
      </c>
      <c r="AD375">
        <v>98.308084710000003</v>
      </c>
      <c r="AE375">
        <v>98.886002980000001</v>
      </c>
      <c r="AF375">
        <v>97.967679680000003</v>
      </c>
      <c r="AG375">
        <v>98.814761680000004</v>
      </c>
      <c r="AH375" t="s">
        <v>12</v>
      </c>
      <c r="AI375" t="s">
        <v>12</v>
      </c>
    </row>
    <row r="376" spans="1:35" x14ac:dyDescent="0.25">
      <c r="A376">
        <v>1292596200</v>
      </c>
      <c r="B376">
        <v>2.6568335300000001</v>
      </c>
      <c r="C376">
        <v>2.6816798899999998</v>
      </c>
      <c r="D376">
        <v>2.6413044399999999</v>
      </c>
      <c r="E376">
        <v>2.6743878699999999</v>
      </c>
      <c r="F376">
        <v>2.6568335300000001</v>
      </c>
      <c r="G376">
        <v>2.6816798899999998</v>
      </c>
      <c r="H376">
        <v>2.6413044399999999</v>
      </c>
      <c r="I376">
        <v>2.6743878699999999</v>
      </c>
      <c r="J376">
        <v>1233.5</v>
      </c>
      <c r="K376">
        <v>1235.5</v>
      </c>
      <c r="L376">
        <v>1230</v>
      </c>
      <c r="M376">
        <v>1233.5</v>
      </c>
      <c r="N376">
        <v>1238.5</v>
      </c>
      <c r="O376">
        <v>1241</v>
      </c>
      <c r="P376">
        <v>1234.5</v>
      </c>
      <c r="Q376">
        <v>1238.5</v>
      </c>
      <c r="R376">
        <v>1243.6300000000001</v>
      </c>
      <c r="S376">
        <v>1245.81</v>
      </c>
      <c r="T376">
        <v>1239.8699999999999</v>
      </c>
      <c r="U376">
        <v>1243.9100000000001</v>
      </c>
      <c r="V376">
        <v>0.2</v>
      </c>
      <c r="W376">
        <v>0.2</v>
      </c>
      <c r="X376">
        <v>0.2</v>
      </c>
      <c r="Y376">
        <v>0.2</v>
      </c>
      <c r="Z376" t="s">
        <v>12</v>
      </c>
      <c r="AA376" t="s">
        <v>12</v>
      </c>
      <c r="AB376" t="s">
        <v>12</v>
      </c>
      <c r="AC376" t="s">
        <v>12</v>
      </c>
      <c r="AD376">
        <v>98.745326419999998</v>
      </c>
      <c r="AE376">
        <v>99.047745919999997</v>
      </c>
      <c r="AF376">
        <v>98.538421220000004</v>
      </c>
      <c r="AG376">
        <v>98.920406779999993</v>
      </c>
      <c r="AH376" t="s">
        <v>12</v>
      </c>
      <c r="AI376" t="s">
        <v>12</v>
      </c>
    </row>
    <row r="377" spans="1:35" x14ac:dyDescent="0.25">
      <c r="A377">
        <v>1292855400</v>
      </c>
      <c r="B377">
        <v>2.6953188899999998</v>
      </c>
      <c r="C377">
        <v>2.71084799</v>
      </c>
      <c r="D377">
        <v>2.6521073300000002</v>
      </c>
      <c r="E377">
        <v>2.6876214300000001</v>
      </c>
      <c r="F377">
        <v>2.6953188899999998</v>
      </c>
      <c r="G377">
        <v>2.71084799</v>
      </c>
      <c r="H377">
        <v>2.6521073300000002</v>
      </c>
      <c r="I377">
        <v>2.6876214300000001</v>
      </c>
      <c r="J377">
        <v>1234.75</v>
      </c>
      <c r="K377">
        <v>1240.5</v>
      </c>
      <c r="L377">
        <v>1229.5</v>
      </c>
      <c r="M377">
        <v>1236.25</v>
      </c>
      <c r="N377">
        <v>1240</v>
      </c>
      <c r="O377">
        <v>1245.75</v>
      </c>
      <c r="P377">
        <v>1234</v>
      </c>
      <c r="Q377">
        <v>1241.25</v>
      </c>
      <c r="R377">
        <v>1245.76</v>
      </c>
      <c r="S377">
        <v>1250.2</v>
      </c>
      <c r="T377">
        <v>1241.51</v>
      </c>
      <c r="U377">
        <v>1247.08</v>
      </c>
      <c r="V377">
        <v>0.21</v>
      </c>
      <c r="W377">
        <v>0.21</v>
      </c>
      <c r="X377">
        <v>0.21</v>
      </c>
      <c r="Y377">
        <v>0.21</v>
      </c>
      <c r="Z377" t="s">
        <v>12</v>
      </c>
      <c r="AA377" t="s">
        <v>12</v>
      </c>
      <c r="AB377" t="s">
        <v>12</v>
      </c>
      <c r="AC377" t="s">
        <v>12</v>
      </c>
      <c r="AD377">
        <v>99.190985530000006</v>
      </c>
      <c r="AE377">
        <v>99.39789073</v>
      </c>
      <c r="AF377">
        <v>98.665744430000004</v>
      </c>
      <c r="AG377">
        <v>99.159160689999993</v>
      </c>
      <c r="AH377" t="s">
        <v>12</v>
      </c>
      <c r="AI377" t="s">
        <v>12</v>
      </c>
    </row>
    <row r="378" spans="1:35" x14ac:dyDescent="0.25">
      <c r="A378">
        <v>1292941800</v>
      </c>
      <c r="B378">
        <v>2.7181400099999999</v>
      </c>
      <c r="C378">
        <v>2.7466323799999999</v>
      </c>
      <c r="D378">
        <v>2.70868858</v>
      </c>
      <c r="E378">
        <v>2.7396106499999999</v>
      </c>
      <c r="F378">
        <v>2.7181400099999999</v>
      </c>
      <c r="G378">
        <v>2.7466323799999999</v>
      </c>
      <c r="H378">
        <v>2.70868858</v>
      </c>
      <c r="I378">
        <v>2.7396106499999999</v>
      </c>
      <c r="J378">
        <v>1238</v>
      </c>
      <c r="K378">
        <v>1246.25</v>
      </c>
      <c r="L378">
        <v>1236.5</v>
      </c>
      <c r="M378">
        <v>1245.75</v>
      </c>
      <c r="N378">
        <v>1241</v>
      </c>
      <c r="O378">
        <v>1251.25</v>
      </c>
      <c r="P378">
        <v>1240.75</v>
      </c>
      <c r="Q378">
        <v>1250.75</v>
      </c>
      <c r="R378">
        <v>1249.43</v>
      </c>
      <c r="S378">
        <v>1255.82</v>
      </c>
      <c r="T378">
        <v>1249.43</v>
      </c>
      <c r="U378">
        <v>1254.5999999999999</v>
      </c>
      <c r="V378">
        <v>0.2</v>
      </c>
      <c r="W378">
        <v>0.2</v>
      </c>
      <c r="X378">
        <v>0.2</v>
      </c>
      <c r="Y378">
        <v>0.2</v>
      </c>
      <c r="Z378" t="s">
        <v>12</v>
      </c>
      <c r="AA378" t="s">
        <v>12</v>
      </c>
      <c r="AB378" t="s">
        <v>12</v>
      </c>
      <c r="AC378" t="s">
        <v>12</v>
      </c>
      <c r="AD378">
        <v>99.469530430000006</v>
      </c>
      <c r="AE378">
        <v>99.851516000000004</v>
      </c>
      <c r="AF378">
        <v>99.374024090000006</v>
      </c>
      <c r="AG378">
        <v>99.787850410000004</v>
      </c>
      <c r="AH378" t="s">
        <v>12</v>
      </c>
      <c r="AI378" t="s">
        <v>12</v>
      </c>
    </row>
    <row r="379" spans="1:35" x14ac:dyDescent="0.25">
      <c r="A379">
        <v>1293028200</v>
      </c>
      <c r="B379">
        <v>2.74825316</v>
      </c>
      <c r="C379">
        <v>2.7706688399999999</v>
      </c>
      <c r="D379">
        <v>2.74393142</v>
      </c>
      <c r="E379">
        <v>2.7672931200000002</v>
      </c>
      <c r="F379">
        <v>2.74825316</v>
      </c>
      <c r="G379">
        <v>2.7706688399999999</v>
      </c>
      <c r="H379">
        <v>2.74393142</v>
      </c>
      <c r="I379">
        <v>2.7672931200000002</v>
      </c>
      <c r="J379">
        <v>1245.5</v>
      </c>
      <c r="K379">
        <v>1249.5</v>
      </c>
      <c r="L379">
        <v>1244</v>
      </c>
      <c r="M379">
        <v>1249.5</v>
      </c>
      <c r="N379">
        <v>1250</v>
      </c>
      <c r="O379">
        <v>1255</v>
      </c>
      <c r="P379">
        <v>1249</v>
      </c>
      <c r="Q379">
        <v>1254.5</v>
      </c>
      <c r="R379">
        <v>1254.94</v>
      </c>
      <c r="S379">
        <v>1259.3900000000001</v>
      </c>
      <c r="T379">
        <v>1254.94</v>
      </c>
      <c r="U379">
        <v>1258.8399999999999</v>
      </c>
      <c r="V379">
        <v>0.19</v>
      </c>
      <c r="W379">
        <v>0.19</v>
      </c>
      <c r="X379">
        <v>0.19</v>
      </c>
      <c r="Y379">
        <v>0.19</v>
      </c>
      <c r="Z379" t="s">
        <v>12</v>
      </c>
      <c r="AA379" t="s">
        <v>12</v>
      </c>
      <c r="AB379" t="s">
        <v>12</v>
      </c>
      <c r="AC379" t="s">
        <v>12</v>
      </c>
      <c r="AD379">
        <v>99.859474199999994</v>
      </c>
      <c r="AE379">
        <v>100.13006091</v>
      </c>
      <c r="AF379">
        <v>99.803766809999999</v>
      </c>
      <c r="AG379">
        <v>100.09822015</v>
      </c>
      <c r="AH379" t="s">
        <v>12</v>
      </c>
      <c r="AI379" t="s">
        <v>12</v>
      </c>
    </row>
    <row r="380" spans="1:35" x14ac:dyDescent="0.25">
      <c r="A380">
        <v>1293114600</v>
      </c>
      <c r="B380">
        <v>2.7586506100000001</v>
      </c>
      <c r="C380">
        <v>2.7681030199999999</v>
      </c>
      <c r="D380">
        <v>2.7359646400000002</v>
      </c>
      <c r="E380">
        <v>2.7547343099999999</v>
      </c>
      <c r="F380">
        <v>2.7586506100000001</v>
      </c>
      <c r="G380">
        <v>2.7681030199999999</v>
      </c>
      <c r="H380">
        <v>2.7359646400000002</v>
      </c>
      <c r="I380">
        <v>2.7547343099999999</v>
      </c>
      <c r="J380">
        <v>1250</v>
      </c>
      <c r="K380">
        <v>1250.5</v>
      </c>
      <c r="L380">
        <v>1244.75</v>
      </c>
      <c r="M380">
        <v>1248</v>
      </c>
      <c r="N380">
        <v>1254.5</v>
      </c>
      <c r="O380">
        <v>1255.75</v>
      </c>
      <c r="P380">
        <v>1249.25</v>
      </c>
      <c r="Q380">
        <v>1253</v>
      </c>
      <c r="R380">
        <v>1257.53</v>
      </c>
      <c r="S380">
        <v>1258.5899999999999</v>
      </c>
      <c r="T380">
        <v>1254.05</v>
      </c>
      <c r="U380">
        <v>1256.77</v>
      </c>
      <c r="V380">
        <v>0.19</v>
      </c>
      <c r="W380">
        <v>0.19</v>
      </c>
      <c r="X380">
        <v>0.19</v>
      </c>
      <c r="Y380">
        <v>0.19</v>
      </c>
      <c r="Z380" t="s">
        <v>12</v>
      </c>
      <c r="AA380" t="s">
        <v>12</v>
      </c>
      <c r="AB380" t="s">
        <v>12</v>
      </c>
      <c r="AC380" t="s">
        <v>12</v>
      </c>
      <c r="AD380">
        <v>99.986805380000007</v>
      </c>
      <c r="AE380">
        <v>100.09822015</v>
      </c>
      <c r="AF380">
        <v>99.708260469999999</v>
      </c>
      <c r="AG380">
        <v>99.954980539999994</v>
      </c>
      <c r="AH380" t="s">
        <v>12</v>
      </c>
      <c r="AI380" t="s">
        <v>12</v>
      </c>
    </row>
    <row r="381" spans="1:35" x14ac:dyDescent="0.25">
      <c r="A381">
        <v>1293460200</v>
      </c>
      <c r="B381">
        <v>2.7248914499999999</v>
      </c>
      <c r="C381">
        <v>2.7655371999999998</v>
      </c>
      <c r="D381">
        <v>2.7184093300000001</v>
      </c>
      <c r="E381">
        <v>2.7547343099999999</v>
      </c>
      <c r="F381">
        <v>2.7248914499999999</v>
      </c>
      <c r="G381">
        <v>2.7655371999999998</v>
      </c>
      <c r="H381">
        <v>2.7184093300000001</v>
      </c>
      <c r="I381">
        <v>2.7547343099999999</v>
      </c>
      <c r="J381">
        <v>1243</v>
      </c>
      <c r="K381">
        <v>1248.75</v>
      </c>
      <c r="L381">
        <v>1241</v>
      </c>
      <c r="M381">
        <v>1248.25</v>
      </c>
      <c r="N381">
        <v>1249.5</v>
      </c>
      <c r="O381">
        <v>1254.25</v>
      </c>
      <c r="P381">
        <v>1245.5</v>
      </c>
      <c r="Q381">
        <v>1253.25</v>
      </c>
      <c r="R381">
        <v>1254.6600000000001</v>
      </c>
      <c r="S381">
        <v>1258.43</v>
      </c>
      <c r="T381">
        <v>1251.48</v>
      </c>
      <c r="U381">
        <v>1257.54</v>
      </c>
      <c r="V381">
        <v>0.19</v>
      </c>
      <c r="W381">
        <v>0.19</v>
      </c>
      <c r="X381">
        <v>0.19</v>
      </c>
      <c r="Y381">
        <v>0.19</v>
      </c>
      <c r="Z381" t="s">
        <v>12</v>
      </c>
      <c r="AA381" t="s">
        <v>12</v>
      </c>
      <c r="AB381" t="s">
        <v>12</v>
      </c>
      <c r="AC381" t="s">
        <v>12</v>
      </c>
      <c r="AD381">
        <v>99.580937250000005</v>
      </c>
      <c r="AE381">
        <v>100.09026196000001</v>
      </c>
      <c r="AF381">
        <v>99.509305510000004</v>
      </c>
      <c r="AG381">
        <v>99.994755620000007</v>
      </c>
      <c r="AH381" t="s">
        <v>12</v>
      </c>
      <c r="AI381" t="s">
        <v>12</v>
      </c>
    </row>
    <row r="382" spans="1:35" x14ac:dyDescent="0.25">
      <c r="A382">
        <v>1293546600</v>
      </c>
      <c r="B382">
        <v>2.7748554300000001</v>
      </c>
      <c r="C382">
        <v>2.7768806700000002</v>
      </c>
      <c r="D382">
        <v>2.7491981999999999</v>
      </c>
      <c r="E382">
        <v>2.7699931100000001</v>
      </c>
      <c r="F382">
        <v>2.7748554300000001</v>
      </c>
      <c r="G382">
        <v>2.7768806700000002</v>
      </c>
      <c r="H382">
        <v>2.7491981999999999</v>
      </c>
      <c r="I382">
        <v>2.7699931100000001</v>
      </c>
      <c r="J382">
        <v>1249.5</v>
      </c>
      <c r="K382">
        <v>1251.5</v>
      </c>
      <c r="L382">
        <v>1246.75</v>
      </c>
      <c r="M382">
        <v>1249</v>
      </c>
      <c r="N382">
        <v>1253.5</v>
      </c>
      <c r="O382">
        <v>1256.5</v>
      </c>
      <c r="P382">
        <v>1251.5</v>
      </c>
      <c r="Q382">
        <v>1254</v>
      </c>
      <c r="R382">
        <v>1259.0999999999999</v>
      </c>
      <c r="S382">
        <v>1259.9000000000001</v>
      </c>
      <c r="T382">
        <v>1256.22</v>
      </c>
      <c r="U382">
        <v>1258.51</v>
      </c>
      <c r="V382">
        <v>0.18</v>
      </c>
      <c r="W382">
        <v>0.18</v>
      </c>
      <c r="X382">
        <v>0.18</v>
      </c>
      <c r="Y382">
        <v>0.18</v>
      </c>
      <c r="Z382" t="s">
        <v>12</v>
      </c>
      <c r="AA382" t="s">
        <v>12</v>
      </c>
      <c r="AB382" t="s">
        <v>12</v>
      </c>
      <c r="AC382" t="s">
        <v>12</v>
      </c>
      <c r="AD382">
        <v>100.19371058</v>
      </c>
      <c r="AE382">
        <v>100.23350953000001</v>
      </c>
      <c r="AF382">
        <v>99.875390600000003</v>
      </c>
      <c r="AG382">
        <v>100.13801115</v>
      </c>
      <c r="AH382" t="s">
        <v>12</v>
      </c>
      <c r="AI382" t="s">
        <v>12</v>
      </c>
    </row>
    <row r="383" spans="1:35" x14ac:dyDescent="0.25">
      <c r="A383">
        <v>1293633000</v>
      </c>
      <c r="B383">
        <v>2.77877076</v>
      </c>
      <c r="C383">
        <v>2.7945701500000002</v>
      </c>
      <c r="D383">
        <v>2.77580048</v>
      </c>
      <c r="E383">
        <v>2.7766094099999998</v>
      </c>
      <c r="F383">
        <v>2.77877076</v>
      </c>
      <c r="G383">
        <v>2.7945701500000002</v>
      </c>
      <c r="H383">
        <v>2.77580048</v>
      </c>
      <c r="I383">
        <v>2.7766094099999998</v>
      </c>
      <c r="J383">
        <v>1249</v>
      </c>
      <c r="K383">
        <v>1253.25</v>
      </c>
      <c r="L383">
        <v>1248.5</v>
      </c>
      <c r="M383">
        <v>1250.5</v>
      </c>
      <c r="N383">
        <v>1254</v>
      </c>
      <c r="O383">
        <v>1258.5</v>
      </c>
      <c r="P383">
        <v>1253.25</v>
      </c>
      <c r="Q383">
        <v>1255.75</v>
      </c>
      <c r="R383">
        <v>1258.78</v>
      </c>
      <c r="S383">
        <v>1262.5999999999999</v>
      </c>
      <c r="T383">
        <v>1258.78</v>
      </c>
      <c r="U383">
        <v>1259.78</v>
      </c>
      <c r="V383">
        <v>0.18</v>
      </c>
      <c r="W383">
        <v>0.18</v>
      </c>
      <c r="X383">
        <v>0.18</v>
      </c>
      <c r="Y383">
        <v>0.18</v>
      </c>
      <c r="Z383" t="s">
        <v>12</v>
      </c>
      <c r="AA383" t="s">
        <v>12</v>
      </c>
      <c r="AB383" t="s">
        <v>12</v>
      </c>
      <c r="AC383" t="s">
        <v>12</v>
      </c>
      <c r="AD383">
        <v>100.25738412</v>
      </c>
      <c r="AE383">
        <v>100.43246449</v>
      </c>
      <c r="AF383">
        <v>100.19371058</v>
      </c>
      <c r="AG383">
        <v>100.20963492999999</v>
      </c>
      <c r="AH383" t="s">
        <v>12</v>
      </c>
      <c r="AI383" t="s">
        <v>12</v>
      </c>
    </row>
    <row r="384" spans="1:35" x14ac:dyDescent="0.25">
      <c r="A384">
        <v>1293719400</v>
      </c>
      <c r="B384">
        <v>2.7675624399999998</v>
      </c>
      <c r="C384">
        <v>2.7867375399999998</v>
      </c>
      <c r="D384">
        <v>2.7510883000000002</v>
      </c>
      <c r="E384">
        <v>2.7656723400000001</v>
      </c>
      <c r="F384">
        <v>2.7675624399999998</v>
      </c>
      <c r="G384">
        <v>2.7867375399999998</v>
      </c>
      <c r="H384">
        <v>2.7510883000000002</v>
      </c>
      <c r="I384">
        <v>2.7656723400000001</v>
      </c>
      <c r="J384">
        <v>1251</v>
      </c>
      <c r="K384">
        <v>1252</v>
      </c>
      <c r="L384">
        <v>1246.75</v>
      </c>
      <c r="M384">
        <v>1249.5</v>
      </c>
      <c r="N384">
        <v>1255.75</v>
      </c>
      <c r="O384">
        <v>1257.5</v>
      </c>
      <c r="P384">
        <v>1251.5</v>
      </c>
      <c r="Q384">
        <v>1254.5</v>
      </c>
      <c r="R384">
        <v>1259.44</v>
      </c>
      <c r="S384">
        <v>1261.0899999999999</v>
      </c>
      <c r="T384">
        <v>1256.32</v>
      </c>
      <c r="U384">
        <v>1257.8800000000001</v>
      </c>
      <c r="V384">
        <v>0.19</v>
      </c>
      <c r="W384">
        <v>0.19</v>
      </c>
      <c r="X384">
        <v>0.19</v>
      </c>
      <c r="Y384">
        <v>0.19</v>
      </c>
      <c r="Z384" t="s">
        <v>12</v>
      </c>
      <c r="AA384" t="s">
        <v>12</v>
      </c>
      <c r="AB384" t="s">
        <v>12</v>
      </c>
      <c r="AC384" t="s">
        <v>12</v>
      </c>
      <c r="AD384">
        <v>100.11413655</v>
      </c>
      <c r="AE384">
        <v>100.37675710000001</v>
      </c>
      <c r="AF384">
        <v>99.899265189999994</v>
      </c>
      <c r="AG384">
        <v>100.05047096</v>
      </c>
      <c r="AH384" t="s">
        <v>12</v>
      </c>
      <c r="AI384" t="s">
        <v>12</v>
      </c>
    </row>
    <row r="385" spans="1:35" x14ac:dyDescent="0.25">
      <c r="A385">
        <v>1293805800</v>
      </c>
      <c r="B385">
        <v>2.7501432499999998</v>
      </c>
      <c r="C385">
        <v>2.7729439500000002</v>
      </c>
      <c r="D385">
        <v>2.7370448299999999</v>
      </c>
      <c r="E385">
        <v>2.7670228300000002</v>
      </c>
      <c r="F385">
        <v>2.7501432499999998</v>
      </c>
      <c r="G385">
        <v>2.7729439500000002</v>
      </c>
      <c r="H385">
        <v>2.7370448299999999</v>
      </c>
      <c r="I385">
        <v>2.7670228300000002</v>
      </c>
      <c r="J385">
        <v>1249.75</v>
      </c>
      <c r="K385">
        <v>1252.25</v>
      </c>
      <c r="L385">
        <v>1244.75</v>
      </c>
      <c r="M385">
        <v>1248</v>
      </c>
      <c r="N385">
        <v>1254.25</v>
      </c>
      <c r="O385">
        <v>1257.75</v>
      </c>
      <c r="P385">
        <v>1249.5</v>
      </c>
      <c r="Q385">
        <v>1253</v>
      </c>
      <c r="R385">
        <v>1256.76</v>
      </c>
      <c r="S385">
        <v>1259.3399999999999</v>
      </c>
      <c r="T385">
        <v>1254.19</v>
      </c>
      <c r="U385">
        <v>1257.6400000000001</v>
      </c>
      <c r="V385">
        <v>0.13</v>
      </c>
      <c r="W385">
        <v>0.13</v>
      </c>
      <c r="X385">
        <v>0.13</v>
      </c>
      <c r="Y385">
        <v>0.13</v>
      </c>
      <c r="Z385" t="s">
        <v>12</v>
      </c>
      <c r="AA385" t="s">
        <v>12</v>
      </c>
      <c r="AB385" t="s">
        <v>12</v>
      </c>
      <c r="AC385" t="s">
        <v>12</v>
      </c>
      <c r="AD385">
        <v>99.899265189999994</v>
      </c>
      <c r="AE385">
        <v>100.16984394000001</v>
      </c>
      <c r="AF385">
        <v>99.74010122</v>
      </c>
      <c r="AG385">
        <v>100.07434556</v>
      </c>
      <c r="AH385" t="s">
        <v>12</v>
      </c>
      <c r="AI385" t="s">
        <v>12</v>
      </c>
    </row>
    <row r="386" spans="1:35" x14ac:dyDescent="0.25">
      <c r="A386">
        <v>1294065000</v>
      </c>
      <c r="B386">
        <v>2.8261679499999999</v>
      </c>
      <c r="C386">
        <v>2.8858546299999999</v>
      </c>
      <c r="D386">
        <v>2.82427786</v>
      </c>
      <c r="E386">
        <v>2.84750441</v>
      </c>
      <c r="F386">
        <v>2.8261679499999999</v>
      </c>
      <c r="G386">
        <v>2.8858546299999999</v>
      </c>
      <c r="H386">
        <v>2.82427786</v>
      </c>
      <c r="I386">
        <v>2.84750441</v>
      </c>
      <c r="J386">
        <v>1250.75</v>
      </c>
      <c r="K386">
        <v>1267</v>
      </c>
      <c r="L386">
        <v>1250.75</v>
      </c>
      <c r="M386">
        <v>1260.25</v>
      </c>
      <c r="N386">
        <v>1256</v>
      </c>
      <c r="O386">
        <v>1272.5</v>
      </c>
      <c r="P386">
        <v>1255.25</v>
      </c>
      <c r="Q386">
        <v>1265.25</v>
      </c>
      <c r="R386">
        <v>1257.6199999999999</v>
      </c>
      <c r="S386">
        <v>1276.17</v>
      </c>
      <c r="T386">
        <v>1257.6199999999999</v>
      </c>
      <c r="U386">
        <v>1271.8900000000001</v>
      </c>
      <c r="V386">
        <v>0.19</v>
      </c>
      <c r="W386">
        <v>0.19</v>
      </c>
      <c r="X386">
        <v>0.19</v>
      </c>
      <c r="Y386">
        <v>0.19</v>
      </c>
      <c r="Z386" t="s">
        <v>12</v>
      </c>
      <c r="AA386" t="s">
        <v>12</v>
      </c>
      <c r="AB386" t="s">
        <v>12</v>
      </c>
      <c r="AC386" t="s">
        <v>12</v>
      </c>
      <c r="AD386">
        <v>100.83834057</v>
      </c>
      <c r="AE386">
        <v>101.54662023</v>
      </c>
      <c r="AF386">
        <v>100.03208752</v>
      </c>
      <c r="AG386">
        <v>101.10891135999999</v>
      </c>
      <c r="AH386" t="s">
        <v>12</v>
      </c>
      <c r="AI386" t="s">
        <v>12</v>
      </c>
    </row>
    <row r="387" spans="1:35" x14ac:dyDescent="0.25">
      <c r="A387">
        <v>1294151400</v>
      </c>
      <c r="B387">
        <v>2.8697849500000001</v>
      </c>
      <c r="C387">
        <v>2.87073</v>
      </c>
      <c r="D387">
        <v>2.79348996</v>
      </c>
      <c r="E387">
        <v>2.8385916199999999</v>
      </c>
      <c r="F387">
        <v>2.8697849500000001</v>
      </c>
      <c r="G387">
        <v>2.87073</v>
      </c>
      <c r="H387">
        <v>2.79348996</v>
      </c>
      <c r="I387">
        <v>2.8385916199999999</v>
      </c>
      <c r="J387">
        <v>1260.25</v>
      </c>
      <c r="K387">
        <v>1264.75</v>
      </c>
      <c r="L387">
        <v>1253.5</v>
      </c>
      <c r="M387">
        <v>1260.25</v>
      </c>
      <c r="N387">
        <v>1264.75</v>
      </c>
      <c r="O387">
        <v>1270</v>
      </c>
      <c r="P387">
        <v>1258.25</v>
      </c>
      <c r="Q387">
        <v>1265.25</v>
      </c>
      <c r="R387">
        <v>1272.95</v>
      </c>
      <c r="S387">
        <v>1274.1199999999999</v>
      </c>
      <c r="T387">
        <v>1262.6600000000001</v>
      </c>
      <c r="U387">
        <v>1270.2</v>
      </c>
      <c r="V387">
        <v>0.18</v>
      </c>
      <c r="W387">
        <v>0.18</v>
      </c>
      <c r="X387">
        <v>0.18</v>
      </c>
      <c r="Y387">
        <v>0.18</v>
      </c>
      <c r="Z387" t="s">
        <v>12</v>
      </c>
      <c r="AA387" t="s">
        <v>12</v>
      </c>
      <c r="AB387" t="s">
        <v>12</v>
      </c>
      <c r="AC387" t="s">
        <v>12</v>
      </c>
      <c r="AD387">
        <v>101.33174090999999</v>
      </c>
      <c r="AE387">
        <v>101.36357371</v>
      </c>
      <c r="AF387">
        <v>100.42450629</v>
      </c>
      <c r="AG387">
        <v>101.05320397</v>
      </c>
      <c r="AH387" t="s">
        <v>12</v>
      </c>
      <c r="AI387" t="s">
        <v>12</v>
      </c>
    </row>
    <row r="388" spans="1:35" x14ac:dyDescent="0.25">
      <c r="A388">
        <v>1294237800</v>
      </c>
      <c r="B388">
        <v>2.8157705000000002</v>
      </c>
      <c r="C388">
        <v>2.8938214100000001</v>
      </c>
      <c r="D388">
        <v>2.8105046800000002</v>
      </c>
      <c r="E388">
        <v>2.88666453</v>
      </c>
      <c r="F388">
        <v>2.8157705000000002</v>
      </c>
      <c r="G388">
        <v>2.8938214100000001</v>
      </c>
      <c r="H388">
        <v>2.8105046800000002</v>
      </c>
      <c r="I388">
        <v>2.88666453</v>
      </c>
      <c r="J388">
        <v>1260.5</v>
      </c>
      <c r="K388">
        <v>1268.75</v>
      </c>
      <c r="L388">
        <v>1251.25</v>
      </c>
      <c r="M388">
        <v>1266.75</v>
      </c>
      <c r="N388">
        <v>1265.5</v>
      </c>
      <c r="O388">
        <v>1273.75</v>
      </c>
      <c r="P388">
        <v>1255.75</v>
      </c>
      <c r="Q388">
        <v>1271.75</v>
      </c>
      <c r="R388">
        <v>1268.78</v>
      </c>
      <c r="S388">
        <v>1277.6300000000001</v>
      </c>
      <c r="T388">
        <v>1265.3599999999999</v>
      </c>
      <c r="U388">
        <v>1276.56</v>
      </c>
      <c r="V388">
        <v>0.18</v>
      </c>
      <c r="W388">
        <v>0.18</v>
      </c>
      <c r="X388">
        <v>0.18</v>
      </c>
      <c r="Y388">
        <v>0.18</v>
      </c>
      <c r="Z388" t="s">
        <v>12</v>
      </c>
      <c r="AA388" t="s">
        <v>12</v>
      </c>
      <c r="AB388" t="s">
        <v>12</v>
      </c>
      <c r="AC388" t="s">
        <v>12</v>
      </c>
      <c r="AD388">
        <v>100.73487603</v>
      </c>
      <c r="AE388">
        <v>101.64609771000001</v>
      </c>
      <c r="AF388">
        <v>100.63938561000001</v>
      </c>
      <c r="AG388">
        <v>101.57844507</v>
      </c>
      <c r="AH388" t="s">
        <v>12</v>
      </c>
      <c r="AI388" t="s">
        <v>12</v>
      </c>
    </row>
    <row r="389" spans="1:35" x14ac:dyDescent="0.25">
      <c r="A389">
        <v>1294324200</v>
      </c>
      <c r="B389">
        <v>2.89071598</v>
      </c>
      <c r="C389">
        <v>2.9012232999999998</v>
      </c>
      <c r="D389">
        <v>2.8476395600000002</v>
      </c>
      <c r="E389">
        <v>2.8696498099999999</v>
      </c>
      <c r="F389">
        <v>2.89071598</v>
      </c>
      <c r="G389">
        <v>2.9012232999999998</v>
      </c>
      <c r="H389">
        <v>2.8476395600000002</v>
      </c>
      <c r="I389">
        <v>2.8696498099999999</v>
      </c>
      <c r="J389">
        <v>1266.5</v>
      </c>
      <c r="K389">
        <v>1271.75</v>
      </c>
      <c r="L389">
        <v>1261.5</v>
      </c>
      <c r="M389">
        <v>1265.25</v>
      </c>
      <c r="N389">
        <v>1271.75</v>
      </c>
      <c r="O389">
        <v>1277</v>
      </c>
      <c r="P389">
        <v>1266.25</v>
      </c>
      <c r="Q389">
        <v>1270.25</v>
      </c>
      <c r="R389">
        <v>1275.47</v>
      </c>
      <c r="S389">
        <v>1278.17</v>
      </c>
      <c r="T389">
        <v>1270.43</v>
      </c>
      <c r="U389">
        <v>1273.8499999999999</v>
      </c>
      <c r="V389">
        <v>0.17</v>
      </c>
      <c r="W389">
        <v>0.17</v>
      </c>
      <c r="X389">
        <v>0.17</v>
      </c>
      <c r="Y389">
        <v>0.17</v>
      </c>
      <c r="Z389" t="s">
        <v>12</v>
      </c>
      <c r="AA389" t="s">
        <v>12</v>
      </c>
      <c r="AB389" t="s">
        <v>12</v>
      </c>
      <c r="AC389" t="s">
        <v>12</v>
      </c>
      <c r="AD389">
        <v>101.61823606</v>
      </c>
      <c r="AE389">
        <v>101.72965084000001</v>
      </c>
      <c r="AF389">
        <v>101.07707061000001</v>
      </c>
      <c r="AG389">
        <v>101.37949011000001</v>
      </c>
      <c r="AH389" t="s">
        <v>12</v>
      </c>
      <c r="AI389" t="s">
        <v>12</v>
      </c>
    </row>
    <row r="390" spans="1:35" x14ac:dyDescent="0.25">
      <c r="A390">
        <v>1294410600</v>
      </c>
      <c r="B390">
        <v>2.88490958</v>
      </c>
      <c r="C390">
        <v>2.8971971299999999</v>
      </c>
      <c r="D390">
        <v>2.7891682200000001</v>
      </c>
      <c r="E390">
        <v>2.8539865400000002</v>
      </c>
      <c r="F390">
        <v>2.88490958</v>
      </c>
      <c r="G390">
        <v>2.8971971299999999</v>
      </c>
      <c r="H390">
        <v>2.7891682200000001</v>
      </c>
      <c r="I390">
        <v>2.8539865400000002</v>
      </c>
      <c r="J390">
        <v>1263.75</v>
      </c>
      <c r="K390">
        <v>1268.5</v>
      </c>
      <c r="L390">
        <v>1253</v>
      </c>
      <c r="M390">
        <v>1262.5</v>
      </c>
      <c r="N390">
        <v>1269.75</v>
      </c>
      <c r="O390">
        <v>1274</v>
      </c>
      <c r="P390">
        <v>1257.75</v>
      </c>
      <c r="Q390">
        <v>1267.5</v>
      </c>
      <c r="R390">
        <v>1274.4100000000001</v>
      </c>
      <c r="S390">
        <v>1276.83</v>
      </c>
      <c r="T390">
        <v>1261.7</v>
      </c>
      <c r="U390">
        <v>1271.5</v>
      </c>
      <c r="V390">
        <v>0.17</v>
      </c>
      <c r="W390">
        <v>0.17</v>
      </c>
      <c r="X390">
        <v>0.17</v>
      </c>
      <c r="Y390">
        <v>0.17</v>
      </c>
      <c r="Z390" t="s">
        <v>12</v>
      </c>
      <c r="AA390" t="s">
        <v>12</v>
      </c>
      <c r="AB390" t="s">
        <v>12</v>
      </c>
      <c r="AC390" t="s">
        <v>12</v>
      </c>
      <c r="AD390">
        <v>101.51477948</v>
      </c>
      <c r="AE390">
        <v>101.68190165</v>
      </c>
      <c r="AF390">
        <v>100.39266554</v>
      </c>
      <c r="AG390">
        <v>101.18053514</v>
      </c>
      <c r="AH390" t="s">
        <v>12</v>
      </c>
      <c r="AI390" t="s">
        <v>12</v>
      </c>
    </row>
    <row r="391" spans="1:35" x14ac:dyDescent="0.25">
      <c r="A391">
        <v>1294669800</v>
      </c>
      <c r="B391">
        <v>2.8209021399999998</v>
      </c>
      <c r="C391">
        <v>2.8555927300000001</v>
      </c>
      <c r="D391">
        <v>2.7925449100000002</v>
      </c>
      <c r="E391">
        <v>2.8449385899999999</v>
      </c>
      <c r="F391">
        <v>2.8209021399999998</v>
      </c>
      <c r="G391">
        <v>2.8555927300000001</v>
      </c>
      <c r="H391">
        <v>2.7925449100000002</v>
      </c>
      <c r="I391">
        <v>2.8449385899999999</v>
      </c>
      <c r="J391">
        <v>1261.25</v>
      </c>
      <c r="K391">
        <v>1262.5</v>
      </c>
      <c r="L391">
        <v>1253.5</v>
      </c>
      <c r="M391">
        <v>1260.5</v>
      </c>
      <c r="N391">
        <v>1266.25</v>
      </c>
      <c r="O391">
        <v>1268</v>
      </c>
      <c r="P391">
        <v>1258</v>
      </c>
      <c r="Q391">
        <v>1265.5</v>
      </c>
      <c r="R391">
        <v>1270.8399999999999</v>
      </c>
      <c r="S391">
        <v>1271.52</v>
      </c>
      <c r="T391">
        <v>1262.18</v>
      </c>
      <c r="U391">
        <v>1269.75</v>
      </c>
      <c r="V391">
        <v>0.17</v>
      </c>
      <c r="W391">
        <v>0.17</v>
      </c>
      <c r="X391">
        <v>0.17</v>
      </c>
      <c r="Y391">
        <v>0.17</v>
      </c>
      <c r="Z391" t="s">
        <v>12</v>
      </c>
      <c r="AA391" t="s">
        <v>12</v>
      </c>
      <c r="AB391" t="s">
        <v>12</v>
      </c>
      <c r="AC391" t="s">
        <v>12</v>
      </c>
      <c r="AD391">
        <v>100.73487603</v>
      </c>
      <c r="AE391">
        <v>101.19645154</v>
      </c>
      <c r="AF391">
        <v>100.43246449</v>
      </c>
      <c r="AG391">
        <v>101.05320397</v>
      </c>
      <c r="AH391" t="s">
        <v>12</v>
      </c>
      <c r="AI391" t="s">
        <v>12</v>
      </c>
    </row>
    <row r="392" spans="1:35" x14ac:dyDescent="0.25">
      <c r="A392">
        <v>1294756200</v>
      </c>
      <c r="B392">
        <v>2.8791031899999999</v>
      </c>
      <c r="C392">
        <v>2.89395655</v>
      </c>
      <c r="D392">
        <v>2.8418331600000002</v>
      </c>
      <c r="E392">
        <v>2.87181116</v>
      </c>
      <c r="F392">
        <v>2.8791031899999999</v>
      </c>
      <c r="G392">
        <v>2.89395655</v>
      </c>
      <c r="H392">
        <v>2.8418331600000002</v>
      </c>
      <c r="I392">
        <v>2.87181116</v>
      </c>
      <c r="J392">
        <v>1260.5</v>
      </c>
      <c r="K392">
        <v>1268.5</v>
      </c>
      <c r="L392">
        <v>1259.5</v>
      </c>
      <c r="M392">
        <v>1265.5</v>
      </c>
      <c r="N392">
        <v>1265.5</v>
      </c>
      <c r="O392">
        <v>1273.75</v>
      </c>
      <c r="P392">
        <v>1264</v>
      </c>
      <c r="Q392">
        <v>1270.5</v>
      </c>
      <c r="R392">
        <v>1272.58</v>
      </c>
      <c r="S392">
        <v>1277.25</v>
      </c>
      <c r="T392">
        <v>1269.6199999999999</v>
      </c>
      <c r="U392">
        <v>1274.48</v>
      </c>
      <c r="V392">
        <v>0.17</v>
      </c>
      <c r="W392">
        <v>0.17</v>
      </c>
      <c r="X392">
        <v>0.17</v>
      </c>
      <c r="Y392">
        <v>0.17</v>
      </c>
      <c r="Z392" t="s">
        <v>12</v>
      </c>
      <c r="AA392" t="s">
        <v>12</v>
      </c>
      <c r="AB392" t="s">
        <v>12</v>
      </c>
      <c r="AC392" t="s">
        <v>12</v>
      </c>
      <c r="AD392">
        <v>101.41928110000001</v>
      </c>
      <c r="AE392">
        <v>101.65803501000001</v>
      </c>
      <c r="AF392">
        <v>101.02932937</v>
      </c>
      <c r="AG392">
        <v>101.41131494</v>
      </c>
      <c r="AH392" t="s">
        <v>12</v>
      </c>
      <c r="AI392" t="s">
        <v>12</v>
      </c>
    </row>
    <row r="393" spans="1:35" x14ac:dyDescent="0.25">
      <c r="A393">
        <v>1294842600</v>
      </c>
      <c r="B393">
        <v>2.9267706599999999</v>
      </c>
      <c r="C393">
        <v>2.9603927300000001</v>
      </c>
      <c r="D393">
        <v>2.9108361299999999</v>
      </c>
      <c r="E393">
        <v>2.9525620699999999</v>
      </c>
      <c r="F393">
        <v>2.9267706599999999</v>
      </c>
      <c r="G393">
        <v>2.9603927300000001</v>
      </c>
      <c r="H393">
        <v>2.9108361299999999</v>
      </c>
      <c r="I393">
        <v>2.9525620699999999</v>
      </c>
      <c r="J393">
        <v>1266</v>
      </c>
      <c r="K393">
        <v>1279</v>
      </c>
      <c r="L393">
        <v>1264.5</v>
      </c>
      <c r="M393">
        <v>1278.5</v>
      </c>
      <c r="N393">
        <v>1270</v>
      </c>
      <c r="O393">
        <v>1284.25</v>
      </c>
      <c r="P393">
        <v>1269.25</v>
      </c>
      <c r="Q393">
        <v>1283.5</v>
      </c>
      <c r="R393">
        <v>1275.6500000000001</v>
      </c>
      <c r="S393">
        <v>1286.8699999999999</v>
      </c>
      <c r="T393">
        <v>1275.6500000000001</v>
      </c>
      <c r="U393">
        <v>1285.96</v>
      </c>
      <c r="V393">
        <v>0.16</v>
      </c>
      <c r="W393">
        <v>0.16</v>
      </c>
      <c r="X393">
        <v>0.16</v>
      </c>
      <c r="Y393">
        <v>0.16</v>
      </c>
      <c r="Z393" t="s">
        <v>12</v>
      </c>
      <c r="AA393" t="s">
        <v>12</v>
      </c>
      <c r="AB393" t="s">
        <v>12</v>
      </c>
      <c r="AC393" t="s">
        <v>12</v>
      </c>
      <c r="AD393">
        <v>102.03207034</v>
      </c>
      <c r="AE393">
        <v>102.43793049999999</v>
      </c>
      <c r="AF393">
        <v>101.43686872000001</v>
      </c>
      <c r="AG393">
        <v>102.32651572</v>
      </c>
      <c r="AH393" t="s">
        <v>12</v>
      </c>
      <c r="AI393" t="s">
        <v>12</v>
      </c>
    </row>
    <row r="394" spans="1:35" x14ac:dyDescent="0.25">
      <c r="A394">
        <v>1294929000</v>
      </c>
      <c r="B394">
        <v>2.9531026499999999</v>
      </c>
      <c r="C394">
        <v>2.9587739000000002</v>
      </c>
      <c r="D394">
        <v>2.9151568999999999</v>
      </c>
      <c r="E394">
        <v>2.94297451</v>
      </c>
      <c r="F394">
        <v>2.9531026499999999</v>
      </c>
      <c r="G394">
        <v>2.9587739000000002</v>
      </c>
      <c r="H394">
        <v>2.9151568999999999</v>
      </c>
      <c r="I394">
        <v>2.94297451</v>
      </c>
      <c r="J394">
        <v>1278.25</v>
      </c>
      <c r="K394">
        <v>1279</v>
      </c>
      <c r="L394">
        <v>1271.5</v>
      </c>
      <c r="M394">
        <v>1276.25</v>
      </c>
      <c r="N394">
        <v>1283.25</v>
      </c>
      <c r="O394">
        <v>1284.5</v>
      </c>
      <c r="P394">
        <v>1276.25</v>
      </c>
      <c r="Q394">
        <v>1281.25</v>
      </c>
      <c r="R394">
        <v>1285.78</v>
      </c>
      <c r="S394">
        <v>1286.7</v>
      </c>
      <c r="T394">
        <v>1280.47</v>
      </c>
      <c r="U394">
        <v>1283.76</v>
      </c>
      <c r="V394">
        <v>0.16</v>
      </c>
      <c r="W394">
        <v>0.16</v>
      </c>
      <c r="X394">
        <v>0.16</v>
      </c>
      <c r="Y394">
        <v>0.16</v>
      </c>
      <c r="Z394" t="s">
        <v>12</v>
      </c>
      <c r="AA394" t="s">
        <v>12</v>
      </c>
      <c r="AB394" t="s">
        <v>12</v>
      </c>
      <c r="AC394" t="s">
        <v>12</v>
      </c>
      <c r="AD394">
        <v>102.36630671</v>
      </c>
      <c r="AE394">
        <v>102.41405589999999</v>
      </c>
      <c r="AF394">
        <v>101.9047312</v>
      </c>
      <c r="AG394">
        <v>102.15739605</v>
      </c>
      <c r="AH394" t="s">
        <v>12</v>
      </c>
      <c r="AI394" t="s">
        <v>12</v>
      </c>
    </row>
    <row r="395" spans="1:35" x14ac:dyDescent="0.25">
      <c r="A395">
        <v>1295015400</v>
      </c>
      <c r="B395">
        <v>2.9244751299999998</v>
      </c>
      <c r="C395">
        <v>3.0020389399999998</v>
      </c>
      <c r="D395">
        <v>2.9189380599999999</v>
      </c>
      <c r="E395">
        <v>2.9941528599999998</v>
      </c>
      <c r="F395">
        <v>2.9244751299999998</v>
      </c>
      <c r="G395">
        <v>3.0020389399999998</v>
      </c>
      <c r="H395">
        <v>2.9189380599999999</v>
      </c>
      <c r="I395">
        <v>2.9941528599999998</v>
      </c>
      <c r="J395">
        <v>1279</v>
      </c>
      <c r="K395">
        <v>1284.5</v>
      </c>
      <c r="L395">
        <v>1269.5</v>
      </c>
      <c r="M395">
        <v>1284.5</v>
      </c>
      <c r="N395">
        <v>1281.25</v>
      </c>
      <c r="O395">
        <v>1290</v>
      </c>
      <c r="P395">
        <v>1274.25</v>
      </c>
      <c r="Q395">
        <v>1289.5</v>
      </c>
      <c r="R395">
        <v>1282.9000000000001</v>
      </c>
      <c r="S395">
        <v>1293.24</v>
      </c>
      <c r="T395">
        <v>1281.24</v>
      </c>
      <c r="U395">
        <v>1293.24</v>
      </c>
      <c r="V395">
        <v>0.16</v>
      </c>
      <c r="W395">
        <v>0.16</v>
      </c>
      <c r="X395">
        <v>0.16</v>
      </c>
      <c r="Y395">
        <v>0.16</v>
      </c>
      <c r="Z395" t="s">
        <v>12</v>
      </c>
      <c r="AA395" t="s">
        <v>12</v>
      </c>
      <c r="AB395" t="s">
        <v>12</v>
      </c>
      <c r="AC395" t="s">
        <v>12</v>
      </c>
      <c r="AD395">
        <v>102.01614598</v>
      </c>
      <c r="AE395">
        <v>102.92338061</v>
      </c>
      <c r="AF395">
        <v>101.94453015000001</v>
      </c>
      <c r="AG395">
        <v>102.89950601</v>
      </c>
      <c r="AH395" t="s">
        <v>12</v>
      </c>
      <c r="AI395" t="s">
        <v>12</v>
      </c>
    </row>
    <row r="396" spans="1:35" x14ac:dyDescent="0.25">
      <c r="A396">
        <v>1295361000</v>
      </c>
      <c r="B396">
        <v>2.99280335</v>
      </c>
      <c r="C396">
        <v>3.0239966800000002</v>
      </c>
      <c r="D396">
        <v>2.98195962</v>
      </c>
      <c r="E396">
        <v>3.0173794100000002</v>
      </c>
      <c r="F396">
        <v>2.99280335</v>
      </c>
      <c r="G396">
        <v>3.0239966800000002</v>
      </c>
      <c r="H396">
        <v>2.98195962</v>
      </c>
      <c r="I396">
        <v>3.0173794100000002</v>
      </c>
      <c r="J396">
        <v>1285</v>
      </c>
      <c r="K396">
        <v>1289.75</v>
      </c>
      <c r="L396">
        <v>1278</v>
      </c>
      <c r="M396">
        <v>1289.75</v>
      </c>
      <c r="N396">
        <v>1289.5</v>
      </c>
      <c r="O396">
        <v>1295</v>
      </c>
      <c r="P396">
        <v>1282.75</v>
      </c>
      <c r="Q396">
        <v>1294.75</v>
      </c>
      <c r="R396">
        <v>1293.22</v>
      </c>
      <c r="S396">
        <v>1296.06</v>
      </c>
      <c r="T396">
        <v>1290.1600000000001</v>
      </c>
      <c r="U396">
        <v>1295.02</v>
      </c>
      <c r="V396">
        <v>0.19</v>
      </c>
      <c r="W396">
        <v>0.19</v>
      </c>
      <c r="X396">
        <v>0.19</v>
      </c>
      <c r="Y396">
        <v>0.19</v>
      </c>
      <c r="Z396" t="s">
        <v>12</v>
      </c>
      <c r="AA396" t="s">
        <v>12</v>
      </c>
      <c r="AB396" t="s">
        <v>12</v>
      </c>
      <c r="AC396" t="s">
        <v>12</v>
      </c>
      <c r="AD396">
        <v>102.80399967</v>
      </c>
      <c r="AE396">
        <v>103.17008475999999</v>
      </c>
      <c r="AF396">
        <v>102.68463465000001</v>
      </c>
      <c r="AG396">
        <v>103.07458638</v>
      </c>
      <c r="AH396" t="s">
        <v>12</v>
      </c>
      <c r="AI396" t="s">
        <v>12</v>
      </c>
    </row>
    <row r="397" spans="1:35" x14ac:dyDescent="0.25">
      <c r="A397">
        <v>1295447400</v>
      </c>
      <c r="B397">
        <v>3.0106279699999998</v>
      </c>
      <c r="C397">
        <v>3.01472512</v>
      </c>
      <c r="D397">
        <v>2.9036141099999999</v>
      </c>
      <c r="E397">
        <v>3.0138685500000002</v>
      </c>
      <c r="F397">
        <v>3.0106279699999998</v>
      </c>
      <c r="G397">
        <v>3.01472512</v>
      </c>
      <c r="H397">
        <v>2.9036141099999999</v>
      </c>
      <c r="I397">
        <v>3.0138685500000002</v>
      </c>
      <c r="J397">
        <v>1290.75</v>
      </c>
      <c r="K397">
        <v>1291</v>
      </c>
      <c r="L397">
        <v>1270.5</v>
      </c>
      <c r="M397">
        <v>1273.5</v>
      </c>
      <c r="N397">
        <v>1294.5</v>
      </c>
      <c r="O397">
        <v>1296.25</v>
      </c>
      <c r="P397">
        <v>1275</v>
      </c>
      <c r="Q397">
        <v>1278.5</v>
      </c>
      <c r="R397">
        <v>1294.52</v>
      </c>
      <c r="S397">
        <v>1294.5999999999999</v>
      </c>
      <c r="T397">
        <v>1278.92</v>
      </c>
      <c r="U397">
        <v>1281.92</v>
      </c>
      <c r="V397">
        <v>0.18</v>
      </c>
      <c r="W397">
        <v>0.18</v>
      </c>
      <c r="X397">
        <v>0.18</v>
      </c>
      <c r="Y397">
        <v>0.18</v>
      </c>
      <c r="Z397" t="s">
        <v>12</v>
      </c>
      <c r="AA397" t="s">
        <v>12</v>
      </c>
      <c r="AB397" t="s">
        <v>12</v>
      </c>
      <c r="AC397" t="s">
        <v>12</v>
      </c>
      <c r="AD397">
        <v>102.98704619</v>
      </c>
      <c r="AE397">
        <v>103.08708871</v>
      </c>
      <c r="AF397">
        <v>101.79331642</v>
      </c>
      <c r="AG397">
        <v>102.06389517</v>
      </c>
      <c r="AH397" t="s">
        <v>12</v>
      </c>
      <c r="AI397" t="s">
        <v>12</v>
      </c>
    </row>
    <row r="398" spans="1:35" x14ac:dyDescent="0.25">
      <c r="A398">
        <v>1295533800</v>
      </c>
      <c r="B398">
        <v>2.9066495400000001</v>
      </c>
      <c r="C398">
        <v>2.9366275399999999</v>
      </c>
      <c r="D398">
        <v>2.8517444799999998</v>
      </c>
      <c r="E398">
        <v>2.9165073800000001</v>
      </c>
      <c r="F398">
        <v>2.9066495400000001</v>
      </c>
      <c r="G398">
        <v>2.9366275399999999</v>
      </c>
      <c r="H398">
        <v>2.8517444799999998</v>
      </c>
      <c r="I398">
        <v>2.9165073800000001</v>
      </c>
      <c r="J398">
        <v>1273.5</v>
      </c>
      <c r="K398">
        <v>1276</v>
      </c>
      <c r="L398">
        <v>1262.75</v>
      </c>
      <c r="M398">
        <v>1271.25</v>
      </c>
      <c r="N398">
        <v>1279.25</v>
      </c>
      <c r="O398">
        <v>1281.5</v>
      </c>
      <c r="P398">
        <v>1267.5</v>
      </c>
      <c r="Q398">
        <v>1276.25</v>
      </c>
      <c r="R398">
        <v>1280.8499999999999</v>
      </c>
      <c r="S398">
        <v>1283.3499999999999</v>
      </c>
      <c r="T398">
        <v>1271.26</v>
      </c>
      <c r="U398">
        <v>1280.26</v>
      </c>
      <c r="V398">
        <v>0.18</v>
      </c>
      <c r="W398">
        <v>0.18</v>
      </c>
      <c r="X398">
        <v>0.18</v>
      </c>
      <c r="Y398">
        <v>0.18</v>
      </c>
      <c r="Z398" t="s">
        <v>12</v>
      </c>
      <c r="AA398" t="s">
        <v>12</v>
      </c>
      <c r="AB398" t="s">
        <v>12</v>
      </c>
      <c r="AC398" t="s">
        <v>12</v>
      </c>
      <c r="AD398">
        <v>101.83311538</v>
      </c>
      <c r="AE398">
        <v>102.18326019</v>
      </c>
      <c r="AF398">
        <v>101.17257695000001</v>
      </c>
      <c r="AG398">
        <v>101.9286058</v>
      </c>
      <c r="AH398" t="s">
        <v>12</v>
      </c>
      <c r="AI398" t="s">
        <v>12</v>
      </c>
    </row>
    <row r="399" spans="1:35" x14ac:dyDescent="0.25">
      <c r="A399">
        <v>1295620200</v>
      </c>
      <c r="B399">
        <v>2.9693065000000001</v>
      </c>
      <c r="C399">
        <v>2.9887519</v>
      </c>
      <c r="D399">
        <v>2.9254201800000001</v>
      </c>
      <c r="E399">
        <v>2.9390582099999998</v>
      </c>
      <c r="F399">
        <v>2.9693065000000001</v>
      </c>
      <c r="G399">
        <v>2.9887519</v>
      </c>
      <c r="H399">
        <v>2.9254201800000001</v>
      </c>
      <c r="I399">
        <v>2.9390582099999998</v>
      </c>
      <c r="J399">
        <v>1272.75</v>
      </c>
      <c r="K399">
        <v>1282.75</v>
      </c>
      <c r="L399">
        <v>1268.25</v>
      </c>
      <c r="M399">
        <v>1274.75</v>
      </c>
      <c r="N399">
        <v>1276</v>
      </c>
      <c r="O399">
        <v>1288</v>
      </c>
      <c r="P399">
        <v>1273.25</v>
      </c>
      <c r="Q399">
        <v>1279.75</v>
      </c>
      <c r="R399">
        <v>1283.6300000000001</v>
      </c>
      <c r="S399">
        <v>1291.21</v>
      </c>
      <c r="T399">
        <v>1282.07</v>
      </c>
      <c r="U399">
        <v>1283.3499999999999</v>
      </c>
      <c r="V399">
        <v>0.17</v>
      </c>
      <c r="W399">
        <v>0.17</v>
      </c>
      <c r="X399">
        <v>0.17</v>
      </c>
      <c r="Y399">
        <v>0.17</v>
      </c>
      <c r="Z399" t="s">
        <v>12</v>
      </c>
      <c r="AA399" t="s">
        <v>12</v>
      </c>
      <c r="AB399" t="s">
        <v>12</v>
      </c>
      <c r="AC399" t="s">
        <v>12</v>
      </c>
      <c r="AD399">
        <v>102.56526167</v>
      </c>
      <c r="AE399">
        <v>102.79604943</v>
      </c>
      <c r="AF399">
        <v>102.04797877999999</v>
      </c>
      <c r="AG399">
        <v>102.15939355</v>
      </c>
      <c r="AH399" t="s">
        <v>12</v>
      </c>
      <c r="AI399" t="s">
        <v>12</v>
      </c>
    </row>
    <row r="400" spans="1:35" x14ac:dyDescent="0.25">
      <c r="A400">
        <v>1295879400</v>
      </c>
      <c r="B400">
        <v>2.9292013400000001</v>
      </c>
      <c r="C400">
        <v>2.99482859</v>
      </c>
      <c r="D400">
        <v>2.9271751300000002</v>
      </c>
      <c r="E400">
        <v>2.9847004500000001</v>
      </c>
      <c r="F400">
        <v>2.9292013400000001</v>
      </c>
      <c r="G400">
        <v>2.99482859</v>
      </c>
      <c r="H400">
        <v>2.9271751300000002</v>
      </c>
      <c r="I400">
        <v>2.9847004500000001</v>
      </c>
      <c r="J400">
        <v>1274.25</v>
      </c>
      <c r="K400">
        <v>1284.25</v>
      </c>
      <c r="L400">
        <v>1273.25</v>
      </c>
      <c r="M400">
        <v>1283.5</v>
      </c>
      <c r="N400">
        <v>1279.5</v>
      </c>
      <c r="O400">
        <v>1289.75</v>
      </c>
      <c r="P400">
        <v>1277.75</v>
      </c>
      <c r="Q400">
        <v>1288.5</v>
      </c>
      <c r="R400">
        <v>1283.29</v>
      </c>
      <c r="S400">
        <v>1291.93</v>
      </c>
      <c r="T400">
        <v>1282.47</v>
      </c>
      <c r="U400">
        <v>1290.8399999999999</v>
      </c>
      <c r="V400">
        <v>0.18</v>
      </c>
      <c r="W400">
        <v>0.18</v>
      </c>
      <c r="X400">
        <v>0.18</v>
      </c>
      <c r="Y400">
        <v>0.18</v>
      </c>
      <c r="Z400" t="s">
        <v>12</v>
      </c>
      <c r="AA400" t="s">
        <v>12</v>
      </c>
      <c r="AB400" t="s">
        <v>12</v>
      </c>
      <c r="AC400" t="s">
        <v>12</v>
      </c>
      <c r="AD400">
        <v>102.09174887</v>
      </c>
      <c r="AE400">
        <v>102.85971502</v>
      </c>
      <c r="AF400">
        <v>102.07184540999999</v>
      </c>
      <c r="AG400">
        <v>102.74035000000001</v>
      </c>
      <c r="AH400" t="s">
        <v>12</v>
      </c>
      <c r="AI400" t="s">
        <v>12</v>
      </c>
    </row>
    <row r="401" spans="1:35" x14ac:dyDescent="0.25">
      <c r="A401">
        <v>1295965800</v>
      </c>
      <c r="B401">
        <v>2.95715313</v>
      </c>
      <c r="C401">
        <v>2.9910474300000001</v>
      </c>
      <c r="D401">
        <v>2.91623806</v>
      </c>
      <c r="E401">
        <v>2.9886167499999998</v>
      </c>
      <c r="F401">
        <v>2.95715313</v>
      </c>
      <c r="G401">
        <v>2.9910474300000001</v>
      </c>
      <c r="H401">
        <v>2.91623806</v>
      </c>
      <c r="I401">
        <v>2.9886167499999998</v>
      </c>
      <c r="J401">
        <v>1283</v>
      </c>
      <c r="K401">
        <v>1286.25</v>
      </c>
      <c r="L401">
        <v>1272.5</v>
      </c>
      <c r="M401">
        <v>1282.5</v>
      </c>
      <c r="N401">
        <v>1288.5</v>
      </c>
      <c r="O401">
        <v>1291.75</v>
      </c>
      <c r="P401">
        <v>1277</v>
      </c>
      <c r="Q401">
        <v>1287.5</v>
      </c>
      <c r="R401">
        <v>1288.17</v>
      </c>
      <c r="S401">
        <v>1291.26</v>
      </c>
      <c r="T401">
        <v>1281.07</v>
      </c>
      <c r="U401">
        <v>1291.18</v>
      </c>
      <c r="V401">
        <v>0.17</v>
      </c>
      <c r="W401">
        <v>0.17</v>
      </c>
      <c r="X401">
        <v>0.17</v>
      </c>
      <c r="Y401">
        <v>0.17</v>
      </c>
      <c r="Z401" t="s">
        <v>12</v>
      </c>
      <c r="AA401" t="s">
        <v>12</v>
      </c>
      <c r="AB401" t="s">
        <v>12</v>
      </c>
      <c r="AC401" t="s">
        <v>12</v>
      </c>
      <c r="AD401">
        <v>102.46975534000001</v>
      </c>
      <c r="AE401">
        <v>102.88358961</v>
      </c>
      <c r="AF401">
        <v>101.95248039000001</v>
      </c>
      <c r="AG401">
        <v>102.79604943</v>
      </c>
      <c r="AH401" t="s">
        <v>12</v>
      </c>
      <c r="AI401" t="s">
        <v>12</v>
      </c>
    </row>
    <row r="402" spans="1:35" x14ac:dyDescent="0.25">
      <c r="A402">
        <v>1296052200</v>
      </c>
      <c r="B402">
        <v>3.0086017599999999</v>
      </c>
      <c r="C402">
        <v>3.0489781900000001</v>
      </c>
      <c r="D402">
        <v>2.9933429600000001</v>
      </c>
      <c r="E402">
        <v>3.0246714400000001</v>
      </c>
      <c r="F402">
        <v>3.0086017599999999</v>
      </c>
      <c r="G402">
        <v>3.0489781900000001</v>
      </c>
      <c r="H402">
        <v>2.9933429600000001</v>
      </c>
      <c r="I402">
        <v>3.0246714400000001</v>
      </c>
      <c r="J402">
        <v>1282</v>
      </c>
      <c r="K402">
        <v>1291.75</v>
      </c>
      <c r="L402">
        <v>1281.5</v>
      </c>
      <c r="M402">
        <v>1288.75</v>
      </c>
      <c r="N402">
        <v>1287.25</v>
      </c>
      <c r="O402">
        <v>1296.75</v>
      </c>
      <c r="P402">
        <v>1286</v>
      </c>
      <c r="Q402">
        <v>1293.5</v>
      </c>
      <c r="R402">
        <v>1291.97</v>
      </c>
      <c r="S402">
        <v>1299.74</v>
      </c>
      <c r="T402">
        <v>1291.97</v>
      </c>
      <c r="U402">
        <v>1296.6300000000001</v>
      </c>
      <c r="V402">
        <v>0.17</v>
      </c>
      <c r="W402">
        <v>0.17</v>
      </c>
      <c r="X402">
        <v>0.17</v>
      </c>
      <c r="Y402">
        <v>0.17</v>
      </c>
      <c r="Z402" t="s">
        <v>12</v>
      </c>
      <c r="AA402" t="s">
        <v>12</v>
      </c>
      <c r="AB402" t="s">
        <v>12</v>
      </c>
      <c r="AC402" t="s">
        <v>12</v>
      </c>
      <c r="AD402">
        <v>103.05071974000001</v>
      </c>
      <c r="AE402">
        <v>103.49637088999999</v>
      </c>
      <c r="AF402">
        <v>102.84379862</v>
      </c>
      <c r="AG402">
        <v>103.19395935</v>
      </c>
      <c r="AH402" t="s">
        <v>12</v>
      </c>
      <c r="AI402" t="s">
        <v>12</v>
      </c>
    </row>
    <row r="403" spans="1:35" x14ac:dyDescent="0.25">
      <c r="A403">
        <v>1296138600</v>
      </c>
      <c r="B403">
        <v>3.0242659999999999</v>
      </c>
      <c r="C403">
        <v>3.0599162199999999</v>
      </c>
      <c r="D403">
        <v>3.0095477800000001</v>
      </c>
      <c r="E403">
        <v>3.0456014900000001</v>
      </c>
      <c r="F403">
        <v>3.0242659999999999</v>
      </c>
      <c r="G403">
        <v>3.0599162199999999</v>
      </c>
      <c r="H403">
        <v>3.0095477800000001</v>
      </c>
      <c r="I403">
        <v>3.0456014900000001</v>
      </c>
      <c r="J403">
        <v>1288</v>
      </c>
      <c r="K403">
        <v>1293</v>
      </c>
      <c r="L403">
        <v>1284.5</v>
      </c>
      <c r="M403">
        <v>1291</v>
      </c>
      <c r="N403">
        <v>1293.75</v>
      </c>
      <c r="O403">
        <v>1298.25</v>
      </c>
      <c r="P403">
        <v>1289.25</v>
      </c>
      <c r="Q403">
        <v>1295.75</v>
      </c>
      <c r="R403">
        <v>1297.51</v>
      </c>
      <c r="S403">
        <v>1301.29</v>
      </c>
      <c r="T403">
        <v>1294.4100000000001</v>
      </c>
      <c r="U403">
        <v>1299.54</v>
      </c>
      <c r="V403">
        <v>0.17</v>
      </c>
      <c r="W403">
        <v>0.17</v>
      </c>
      <c r="X403">
        <v>0.17</v>
      </c>
      <c r="Y403">
        <v>0.17</v>
      </c>
      <c r="Z403" t="s">
        <v>12</v>
      </c>
      <c r="AA403" t="s">
        <v>12</v>
      </c>
      <c r="AB403" t="s">
        <v>12</v>
      </c>
      <c r="AC403" t="s">
        <v>12</v>
      </c>
      <c r="AD403">
        <v>103.21783395</v>
      </c>
      <c r="AE403">
        <v>103.62371003</v>
      </c>
      <c r="AF403">
        <v>103.03479538000001</v>
      </c>
      <c r="AG403">
        <v>103.44862965999999</v>
      </c>
      <c r="AH403" t="s">
        <v>12</v>
      </c>
      <c r="AI403" t="s">
        <v>12</v>
      </c>
    </row>
    <row r="404" spans="1:35" x14ac:dyDescent="0.25">
      <c r="A404">
        <v>1296225000</v>
      </c>
      <c r="B404">
        <v>3.0584305899999999</v>
      </c>
      <c r="C404">
        <v>3.0701785300000002</v>
      </c>
      <c r="D404">
        <v>2.8724995299999998</v>
      </c>
      <c r="E404">
        <v>2.8847336000000001</v>
      </c>
      <c r="F404">
        <v>3.0584305899999999</v>
      </c>
      <c r="G404">
        <v>3.0701785300000002</v>
      </c>
      <c r="H404">
        <v>2.8724995299999998</v>
      </c>
      <c r="I404">
        <v>2.8847336000000001</v>
      </c>
      <c r="J404">
        <v>1289.75</v>
      </c>
      <c r="K404">
        <v>1294.5</v>
      </c>
      <c r="L404">
        <v>1266</v>
      </c>
      <c r="M404">
        <v>1266.5</v>
      </c>
      <c r="N404">
        <v>1295.25</v>
      </c>
      <c r="O404">
        <v>1299.5</v>
      </c>
      <c r="P404">
        <v>1270.5</v>
      </c>
      <c r="Q404">
        <v>1271.5</v>
      </c>
      <c r="R404">
        <v>1299.6300000000001</v>
      </c>
      <c r="S404">
        <v>1302.67</v>
      </c>
      <c r="T404">
        <v>1275.0999999999999</v>
      </c>
      <c r="U404">
        <v>1276.3399999999999</v>
      </c>
      <c r="V404">
        <v>0.17</v>
      </c>
      <c r="W404">
        <v>0.17</v>
      </c>
      <c r="X404">
        <v>0.17</v>
      </c>
      <c r="Y404">
        <v>0.17</v>
      </c>
      <c r="Z404" t="s">
        <v>12</v>
      </c>
      <c r="AA404" t="s">
        <v>12</v>
      </c>
      <c r="AB404" t="s">
        <v>12</v>
      </c>
      <c r="AC404" t="s">
        <v>12</v>
      </c>
      <c r="AD404">
        <v>103.56799468</v>
      </c>
      <c r="AE404">
        <v>103.73512481</v>
      </c>
      <c r="AF404">
        <v>101.47498053</v>
      </c>
      <c r="AG404">
        <v>101.64211065000001</v>
      </c>
      <c r="AH404" t="s">
        <v>12</v>
      </c>
      <c r="AI404" t="s">
        <v>12</v>
      </c>
    </row>
    <row r="405" spans="1:35" x14ac:dyDescent="0.25">
      <c r="A405">
        <v>1296484200</v>
      </c>
      <c r="B405">
        <v>2.9108361299999999</v>
      </c>
      <c r="C405">
        <v>2.9569226999999998</v>
      </c>
      <c r="D405">
        <v>2.8881637699999998</v>
      </c>
      <c r="E405">
        <v>2.9486457599999998</v>
      </c>
      <c r="F405">
        <v>2.9108361299999999</v>
      </c>
      <c r="G405">
        <v>2.9569226999999998</v>
      </c>
      <c r="H405">
        <v>2.8881637699999998</v>
      </c>
      <c r="I405">
        <v>2.9486457599999998</v>
      </c>
      <c r="J405">
        <v>1264.75</v>
      </c>
      <c r="K405">
        <v>1278.75</v>
      </c>
      <c r="L405">
        <v>1257.75</v>
      </c>
      <c r="M405">
        <v>1277.5</v>
      </c>
      <c r="N405">
        <v>1269.5</v>
      </c>
      <c r="O405">
        <v>1283.75</v>
      </c>
      <c r="P405">
        <v>1262.25</v>
      </c>
      <c r="Q405">
        <v>1282.5</v>
      </c>
      <c r="R405">
        <v>1276.5</v>
      </c>
      <c r="S405">
        <v>1287.17</v>
      </c>
      <c r="T405">
        <v>1276.5</v>
      </c>
      <c r="U405">
        <v>1286.1199999999999</v>
      </c>
      <c r="V405">
        <v>0.17</v>
      </c>
      <c r="W405">
        <v>0.17</v>
      </c>
      <c r="X405">
        <v>0.17</v>
      </c>
      <c r="Y405">
        <v>0.17</v>
      </c>
      <c r="Z405" t="s">
        <v>12</v>
      </c>
      <c r="AA405" t="s">
        <v>12</v>
      </c>
      <c r="AB405" t="s">
        <v>12</v>
      </c>
      <c r="AC405" t="s">
        <v>12</v>
      </c>
      <c r="AD405">
        <v>101.92065556</v>
      </c>
      <c r="AE405">
        <v>102.48567969</v>
      </c>
      <c r="AF405">
        <v>101.66598525000001</v>
      </c>
      <c r="AG405">
        <v>102.40608975000001</v>
      </c>
      <c r="AH405" t="s">
        <v>12</v>
      </c>
      <c r="AI405" t="s">
        <v>12</v>
      </c>
    </row>
    <row r="406" spans="1:35" x14ac:dyDescent="0.25">
      <c r="A406">
        <v>1296570600</v>
      </c>
      <c r="B406">
        <v>3.0022557600000002</v>
      </c>
      <c r="C406">
        <v>3.1070295099999998</v>
      </c>
      <c r="D406">
        <v>2.9994283899999998</v>
      </c>
      <c r="E406">
        <v>3.0893536400000001</v>
      </c>
      <c r="F406">
        <v>3.0022557600000002</v>
      </c>
      <c r="G406">
        <v>3.1070295099999998</v>
      </c>
      <c r="H406">
        <v>2.9994283899999998</v>
      </c>
      <c r="I406">
        <v>3.0893536400000001</v>
      </c>
      <c r="J406">
        <v>1277.5</v>
      </c>
      <c r="K406">
        <v>1300.75</v>
      </c>
      <c r="L406">
        <v>1276.75</v>
      </c>
      <c r="M406">
        <v>1297.75</v>
      </c>
      <c r="N406">
        <v>1282.5</v>
      </c>
      <c r="O406">
        <v>1306</v>
      </c>
      <c r="P406">
        <v>1281.25</v>
      </c>
      <c r="Q406">
        <v>1302.75</v>
      </c>
      <c r="R406">
        <v>1289.1400000000001</v>
      </c>
      <c r="S406">
        <v>1308.8599999999999</v>
      </c>
      <c r="T406">
        <v>1289.1400000000001</v>
      </c>
      <c r="U406">
        <v>1307.5899999999999</v>
      </c>
      <c r="V406">
        <v>0.18</v>
      </c>
      <c r="W406">
        <v>0.18</v>
      </c>
      <c r="X406">
        <v>0.18</v>
      </c>
      <c r="Y406">
        <v>0.18</v>
      </c>
      <c r="Z406" t="s">
        <v>12</v>
      </c>
      <c r="AA406" t="s">
        <v>12</v>
      </c>
      <c r="AB406" t="s">
        <v>12</v>
      </c>
      <c r="AC406" t="s">
        <v>12</v>
      </c>
      <c r="AD406">
        <v>103.02684514000001</v>
      </c>
      <c r="AE406">
        <v>104.22852515</v>
      </c>
      <c r="AF406">
        <v>102.96325118</v>
      </c>
      <c r="AG406">
        <v>104.04549455</v>
      </c>
      <c r="AH406" t="s">
        <v>12</v>
      </c>
      <c r="AI406" t="s">
        <v>12</v>
      </c>
    </row>
    <row r="407" spans="1:35" x14ac:dyDescent="0.25">
      <c r="A407">
        <v>1296657000</v>
      </c>
      <c r="B407">
        <v>3.0730146399999998</v>
      </c>
      <c r="C407">
        <v>3.0982664400000002</v>
      </c>
      <c r="D407">
        <v>3.06303429</v>
      </c>
      <c r="E407">
        <v>3.0722990499999998</v>
      </c>
      <c r="F407">
        <v>3.0730146399999998</v>
      </c>
      <c r="G407">
        <v>3.0982664400000002</v>
      </c>
      <c r="H407">
        <v>3.06303429</v>
      </c>
      <c r="I407">
        <v>3.0722990499999998</v>
      </c>
      <c r="J407">
        <v>1296.5</v>
      </c>
      <c r="K407">
        <v>1300.5</v>
      </c>
      <c r="L407">
        <v>1293.25</v>
      </c>
      <c r="M407">
        <v>1295</v>
      </c>
      <c r="N407">
        <v>1302.25</v>
      </c>
      <c r="O407">
        <v>1305.5</v>
      </c>
      <c r="P407">
        <v>1298</v>
      </c>
      <c r="Q407">
        <v>1300</v>
      </c>
      <c r="R407">
        <v>1305.9100000000001</v>
      </c>
      <c r="S407">
        <v>1307.6099999999999</v>
      </c>
      <c r="T407">
        <v>1302.6199999999999</v>
      </c>
      <c r="U407">
        <v>1304.03</v>
      </c>
      <c r="V407">
        <v>0.18</v>
      </c>
      <c r="W407">
        <v>0.18</v>
      </c>
      <c r="X407">
        <v>0.18</v>
      </c>
      <c r="Y407">
        <v>0.18</v>
      </c>
      <c r="Z407" t="s">
        <v>12</v>
      </c>
      <c r="AA407" t="s">
        <v>12</v>
      </c>
      <c r="AB407" t="s">
        <v>12</v>
      </c>
      <c r="AC407" t="s">
        <v>12</v>
      </c>
      <c r="AD407">
        <v>103.77489988000001</v>
      </c>
      <c r="AE407">
        <v>104.12506857</v>
      </c>
      <c r="AF407">
        <v>103.71920045</v>
      </c>
      <c r="AG407">
        <v>103.84255253000001</v>
      </c>
      <c r="AH407" t="s">
        <v>12</v>
      </c>
      <c r="AI407" t="s">
        <v>12</v>
      </c>
    </row>
    <row r="408" spans="1:35" x14ac:dyDescent="0.25">
      <c r="A408">
        <v>1296743400</v>
      </c>
      <c r="B408">
        <v>3.05951079</v>
      </c>
      <c r="C408">
        <v>3.1078530199999999</v>
      </c>
      <c r="D408">
        <v>3.0098579299999999</v>
      </c>
      <c r="E408">
        <v>3.09178431</v>
      </c>
      <c r="F408">
        <v>3.05951079</v>
      </c>
      <c r="G408">
        <v>3.1078530199999999</v>
      </c>
      <c r="H408">
        <v>3.0098579299999999</v>
      </c>
      <c r="I408">
        <v>3.09178431</v>
      </c>
      <c r="J408">
        <v>1295.25</v>
      </c>
      <c r="K408">
        <v>1300.5</v>
      </c>
      <c r="L408">
        <v>1287</v>
      </c>
      <c r="M408">
        <v>1298.5</v>
      </c>
      <c r="N408">
        <v>1300.25</v>
      </c>
      <c r="O408">
        <v>1305.75</v>
      </c>
      <c r="P408">
        <v>1291.5</v>
      </c>
      <c r="Q408">
        <v>1303.25</v>
      </c>
      <c r="R408">
        <v>1302.77</v>
      </c>
      <c r="S408">
        <v>1308.5999999999999</v>
      </c>
      <c r="T408">
        <v>1294.83</v>
      </c>
      <c r="U408">
        <v>1307.0999999999999</v>
      </c>
      <c r="V408">
        <v>0.17</v>
      </c>
      <c r="W408">
        <v>0.17</v>
      </c>
      <c r="X408">
        <v>0.17</v>
      </c>
      <c r="Y408">
        <v>0.17</v>
      </c>
      <c r="Z408" t="s">
        <v>12</v>
      </c>
      <c r="AA408" t="s">
        <v>12</v>
      </c>
      <c r="AB408" t="s">
        <v>12</v>
      </c>
      <c r="AC408" t="s">
        <v>12</v>
      </c>
      <c r="AD408">
        <v>103.6634851</v>
      </c>
      <c r="AE408">
        <v>104.23648335</v>
      </c>
      <c r="AF408">
        <v>103.11438533</v>
      </c>
      <c r="AG408">
        <v>104.07731938000001</v>
      </c>
      <c r="AH408" t="s">
        <v>12</v>
      </c>
      <c r="AI408" t="s">
        <v>12</v>
      </c>
    </row>
    <row r="409" spans="1:35" x14ac:dyDescent="0.25">
      <c r="A409">
        <v>1296829800</v>
      </c>
      <c r="B409">
        <v>3.09759071</v>
      </c>
      <c r="C409">
        <v>3.1250028900000002</v>
      </c>
      <c r="D409">
        <v>3.0554593400000001</v>
      </c>
      <c r="E409">
        <v>3.1229776500000002</v>
      </c>
      <c r="F409">
        <v>3.09759071</v>
      </c>
      <c r="G409">
        <v>3.1250028900000002</v>
      </c>
      <c r="H409">
        <v>3.0554593400000001</v>
      </c>
      <c r="I409">
        <v>3.1229776500000002</v>
      </c>
      <c r="J409">
        <v>1298</v>
      </c>
      <c r="K409">
        <v>1304.75</v>
      </c>
      <c r="L409">
        <v>1293.25</v>
      </c>
      <c r="M409">
        <v>1302.25</v>
      </c>
      <c r="N409">
        <v>1303.25</v>
      </c>
      <c r="O409">
        <v>1308.5</v>
      </c>
      <c r="P409">
        <v>1298</v>
      </c>
      <c r="Q409">
        <v>1307.25</v>
      </c>
      <c r="R409">
        <v>1307.01</v>
      </c>
      <c r="S409">
        <v>1311</v>
      </c>
      <c r="T409">
        <v>1301.67</v>
      </c>
      <c r="U409">
        <v>1310.87</v>
      </c>
      <c r="V409">
        <v>0.17</v>
      </c>
      <c r="W409">
        <v>0.17</v>
      </c>
      <c r="X409">
        <v>0.17</v>
      </c>
      <c r="Y409">
        <v>0.17</v>
      </c>
      <c r="Z409" t="s">
        <v>12</v>
      </c>
      <c r="AA409" t="s">
        <v>12</v>
      </c>
      <c r="AB409" t="s">
        <v>12</v>
      </c>
      <c r="AC409" t="s">
        <v>12</v>
      </c>
      <c r="AD409">
        <v>104.11711037000001</v>
      </c>
      <c r="AE409">
        <v>104.41156372</v>
      </c>
      <c r="AF409">
        <v>103.63961847</v>
      </c>
      <c r="AG409">
        <v>104.37176477</v>
      </c>
      <c r="AH409" t="s">
        <v>12</v>
      </c>
      <c r="AI409" t="s">
        <v>12</v>
      </c>
    </row>
    <row r="410" spans="1:35" x14ac:dyDescent="0.25">
      <c r="A410">
        <v>1297089000</v>
      </c>
      <c r="B410">
        <v>3.1421527600000001</v>
      </c>
      <c r="C410">
        <v>3.2100755300000001</v>
      </c>
      <c r="D410">
        <v>3.1416121800000001</v>
      </c>
      <c r="E410">
        <v>3.1791524899999999</v>
      </c>
      <c r="F410">
        <v>3.1421527600000001</v>
      </c>
      <c r="G410">
        <v>3.2100755300000001</v>
      </c>
      <c r="H410">
        <v>3.1416121800000001</v>
      </c>
      <c r="I410">
        <v>3.1791524899999999</v>
      </c>
      <c r="J410">
        <v>1301.5</v>
      </c>
      <c r="K410">
        <v>1315</v>
      </c>
      <c r="L410">
        <v>1301.5</v>
      </c>
      <c r="M410">
        <v>1311</v>
      </c>
      <c r="N410">
        <v>1307.25</v>
      </c>
      <c r="O410">
        <v>1320</v>
      </c>
      <c r="P410">
        <v>1306</v>
      </c>
      <c r="Q410">
        <v>1315.75</v>
      </c>
      <c r="R410">
        <v>1311.85</v>
      </c>
      <c r="S410">
        <v>1322.85</v>
      </c>
      <c r="T410">
        <v>1311.85</v>
      </c>
      <c r="U410">
        <v>1319.05</v>
      </c>
      <c r="V410">
        <v>0.17</v>
      </c>
      <c r="W410">
        <v>0.17</v>
      </c>
      <c r="X410">
        <v>0.17</v>
      </c>
      <c r="Y410">
        <v>0.17</v>
      </c>
      <c r="Z410" t="s">
        <v>12</v>
      </c>
      <c r="AA410" t="s">
        <v>12</v>
      </c>
      <c r="AB410" t="s">
        <v>12</v>
      </c>
      <c r="AC410" t="s">
        <v>12</v>
      </c>
      <c r="AD410">
        <v>104.60256047999999</v>
      </c>
      <c r="AE410">
        <v>105.36653957</v>
      </c>
      <c r="AF410">
        <v>104.59459432</v>
      </c>
      <c r="AG410">
        <v>105.024345</v>
      </c>
      <c r="AH410" t="s">
        <v>12</v>
      </c>
      <c r="AI410" t="s">
        <v>12</v>
      </c>
    </row>
    <row r="411" spans="1:35" x14ac:dyDescent="0.25">
      <c r="A411">
        <v>1297175400</v>
      </c>
      <c r="B411">
        <v>3.19009053</v>
      </c>
      <c r="C411">
        <v>3.2270902600000002</v>
      </c>
      <c r="D411">
        <v>3.16308378</v>
      </c>
      <c r="E411">
        <v>3.2224992000000001</v>
      </c>
      <c r="F411">
        <v>3.19009053</v>
      </c>
      <c r="G411">
        <v>3.2270902600000002</v>
      </c>
      <c r="H411">
        <v>3.16308378</v>
      </c>
      <c r="I411">
        <v>3.2224992000000001</v>
      </c>
      <c r="J411">
        <v>1310.25</v>
      </c>
      <c r="K411">
        <v>1317.5</v>
      </c>
      <c r="L411">
        <v>1308.5</v>
      </c>
      <c r="M411">
        <v>1316.75</v>
      </c>
      <c r="N411">
        <v>1315</v>
      </c>
      <c r="O411">
        <v>1322.25</v>
      </c>
      <c r="P411">
        <v>1313</v>
      </c>
      <c r="Q411">
        <v>1321.75</v>
      </c>
      <c r="R411">
        <v>1318.76</v>
      </c>
      <c r="S411">
        <v>1324.87</v>
      </c>
      <c r="T411">
        <v>1316.03</v>
      </c>
      <c r="U411">
        <v>1324.57</v>
      </c>
      <c r="V411">
        <v>0.16</v>
      </c>
      <c r="W411">
        <v>0.16</v>
      </c>
      <c r="X411">
        <v>0.16</v>
      </c>
      <c r="Y411">
        <v>0.16</v>
      </c>
      <c r="Z411" t="s">
        <v>12</v>
      </c>
      <c r="AA411" t="s">
        <v>12</v>
      </c>
      <c r="AB411" t="s">
        <v>12</v>
      </c>
      <c r="AC411" t="s">
        <v>12</v>
      </c>
      <c r="AD411">
        <v>105.11984338000001</v>
      </c>
      <c r="AE411">
        <v>105.55754429</v>
      </c>
      <c r="AF411">
        <v>104.83334823</v>
      </c>
      <c r="AG411">
        <v>105.50184486000001</v>
      </c>
      <c r="AH411" t="s">
        <v>12</v>
      </c>
      <c r="AI411" t="s">
        <v>12</v>
      </c>
    </row>
    <row r="412" spans="1:35" x14ac:dyDescent="0.25">
      <c r="A412">
        <v>1297261800</v>
      </c>
      <c r="B412">
        <v>3.1969771100000002</v>
      </c>
      <c r="C412">
        <v>3.2261452099999999</v>
      </c>
      <c r="D412">
        <v>3.15498089</v>
      </c>
      <c r="E412">
        <v>3.2003528399999999</v>
      </c>
      <c r="F412">
        <v>3.1969771100000002</v>
      </c>
      <c r="G412">
        <v>3.2261452099999999</v>
      </c>
      <c r="H412">
        <v>3.15498089</v>
      </c>
      <c r="I412">
        <v>3.2003528399999999</v>
      </c>
      <c r="J412">
        <v>1316.5</v>
      </c>
      <c r="K412">
        <v>1317.25</v>
      </c>
      <c r="L412">
        <v>1307.25</v>
      </c>
      <c r="M412">
        <v>1314.25</v>
      </c>
      <c r="N412">
        <v>1321.5</v>
      </c>
      <c r="O412">
        <v>1322</v>
      </c>
      <c r="P412">
        <v>1311.75</v>
      </c>
      <c r="Q412">
        <v>1319.25</v>
      </c>
      <c r="R412">
        <v>1322.48</v>
      </c>
      <c r="S412">
        <v>1324.54</v>
      </c>
      <c r="T412">
        <v>1314.89</v>
      </c>
      <c r="U412">
        <v>1320.88</v>
      </c>
      <c r="V412">
        <v>0.15</v>
      </c>
      <c r="W412">
        <v>0.15</v>
      </c>
      <c r="X412">
        <v>0.15</v>
      </c>
      <c r="Y412">
        <v>0.15</v>
      </c>
      <c r="Z412" t="s">
        <v>12</v>
      </c>
      <c r="AA412" t="s">
        <v>12</v>
      </c>
      <c r="AB412" t="s">
        <v>12</v>
      </c>
      <c r="AC412" t="s">
        <v>12</v>
      </c>
      <c r="AD412">
        <v>105.21534972000001</v>
      </c>
      <c r="AE412">
        <v>105.5495861</v>
      </c>
      <c r="AF412">
        <v>104.73784985</v>
      </c>
      <c r="AG412">
        <v>105.26229513</v>
      </c>
      <c r="AH412" t="s">
        <v>12</v>
      </c>
      <c r="AI412" t="s">
        <v>12</v>
      </c>
    </row>
    <row r="413" spans="1:35" x14ac:dyDescent="0.25">
      <c r="A413">
        <v>1297348200</v>
      </c>
      <c r="B413">
        <v>3.1505249700000002</v>
      </c>
      <c r="C413">
        <v>3.2138566900000001</v>
      </c>
      <c r="D413">
        <v>3.1308102600000001</v>
      </c>
      <c r="E413">
        <v>3.2049448699999998</v>
      </c>
      <c r="F413">
        <v>3.1505249700000002</v>
      </c>
      <c r="G413">
        <v>3.2138566900000001</v>
      </c>
      <c r="H413">
        <v>3.1308102600000001</v>
      </c>
      <c r="I413">
        <v>3.2049448699999998</v>
      </c>
      <c r="J413">
        <v>1313.75</v>
      </c>
      <c r="K413">
        <v>1315.75</v>
      </c>
      <c r="L413">
        <v>1304</v>
      </c>
      <c r="M413">
        <v>1314</v>
      </c>
      <c r="N413">
        <v>1318.5</v>
      </c>
      <c r="O413">
        <v>1320.5</v>
      </c>
      <c r="P413">
        <v>1308.5</v>
      </c>
      <c r="Q413">
        <v>1318.75</v>
      </c>
      <c r="R413">
        <v>1318.13</v>
      </c>
      <c r="S413">
        <v>1322.78</v>
      </c>
      <c r="T413">
        <v>1311.74</v>
      </c>
      <c r="U413">
        <v>1321.87</v>
      </c>
      <c r="V413">
        <v>0.15</v>
      </c>
      <c r="W413">
        <v>0.15</v>
      </c>
      <c r="X413">
        <v>0.15</v>
      </c>
      <c r="Y413">
        <v>0.15</v>
      </c>
      <c r="Z413" t="s">
        <v>12</v>
      </c>
      <c r="AA413" t="s">
        <v>12</v>
      </c>
      <c r="AB413" t="s">
        <v>12</v>
      </c>
      <c r="AC413" t="s">
        <v>12</v>
      </c>
      <c r="AD413">
        <v>104.72989961</v>
      </c>
      <c r="AE413">
        <v>105.42225492</v>
      </c>
      <c r="AF413">
        <v>104.4911457</v>
      </c>
      <c r="AG413">
        <v>105.30367776</v>
      </c>
      <c r="AH413" t="s">
        <v>12</v>
      </c>
      <c r="AI413" t="s">
        <v>12</v>
      </c>
    </row>
    <row r="414" spans="1:35" x14ac:dyDescent="0.25">
      <c r="A414">
        <v>1297434600</v>
      </c>
      <c r="B414">
        <v>3.1642991199999999</v>
      </c>
      <c r="C414">
        <v>3.2738126900000002</v>
      </c>
      <c r="D414">
        <v>3.1642991199999999</v>
      </c>
      <c r="E414">
        <v>3.26206475</v>
      </c>
      <c r="F414">
        <v>3.1642991199999999</v>
      </c>
      <c r="G414">
        <v>3.2738126900000002</v>
      </c>
      <c r="H414">
        <v>3.1642991199999999</v>
      </c>
      <c r="I414">
        <v>3.26206475</v>
      </c>
      <c r="J414">
        <v>1311</v>
      </c>
      <c r="K414">
        <v>1323.75</v>
      </c>
      <c r="L414">
        <v>1305.25</v>
      </c>
      <c r="M414">
        <v>1322.5</v>
      </c>
      <c r="N414">
        <v>1318.25</v>
      </c>
      <c r="O414">
        <v>1328.75</v>
      </c>
      <c r="P414">
        <v>1310</v>
      </c>
      <c r="Q414">
        <v>1327.25</v>
      </c>
      <c r="R414">
        <v>1318.66</v>
      </c>
      <c r="S414">
        <v>1330.79</v>
      </c>
      <c r="T414">
        <v>1316.08</v>
      </c>
      <c r="U414">
        <v>1329.15</v>
      </c>
      <c r="V414">
        <v>0.15</v>
      </c>
      <c r="W414">
        <v>0.15</v>
      </c>
      <c r="X414">
        <v>0.15</v>
      </c>
      <c r="Y414">
        <v>0.15</v>
      </c>
      <c r="Z414" t="s">
        <v>12</v>
      </c>
      <c r="AA414" t="s">
        <v>12</v>
      </c>
      <c r="AB414" t="s">
        <v>12</v>
      </c>
      <c r="AC414" t="s">
        <v>12</v>
      </c>
      <c r="AD414">
        <v>104.88905561999999</v>
      </c>
      <c r="AE414">
        <v>106.06686899</v>
      </c>
      <c r="AF414">
        <v>104.86518103</v>
      </c>
      <c r="AG414">
        <v>105.93157961999999</v>
      </c>
      <c r="AH414" t="s">
        <v>12</v>
      </c>
      <c r="AI414" t="s">
        <v>12</v>
      </c>
    </row>
    <row r="415" spans="1:35" x14ac:dyDescent="0.25">
      <c r="A415">
        <v>1297693800</v>
      </c>
      <c r="B415">
        <v>3.25909447</v>
      </c>
      <c r="C415">
        <v>3.2912328500000001</v>
      </c>
      <c r="D415">
        <v>3.2451851700000001</v>
      </c>
      <c r="E415">
        <v>3.2798893800000002</v>
      </c>
      <c r="F415">
        <v>3.25909447</v>
      </c>
      <c r="G415">
        <v>3.2912328500000001</v>
      </c>
      <c r="H415">
        <v>3.2451851700000001</v>
      </c>
      <c r="I415">
        <v>3.2798893800000002</v>
      </c>
      <c r="J415">
        <v>1322</v>
      </c>
      <c r="K415">
        <v>1326.25</v>
      </c>
      <c r="L415">
        <v>1320</v>
      </c>
      <c r="M415">
        <v>1322.75</v>
      </c>
      <c r="N415">
        <v>1326</v>
      </c>
      <c r="O415">
        <v>1331.25</v>
      </c>
      <c r="P415">
        <v>1324.5</v>
      </c>
      <c r="Q415">
        <v>1327.75</v>
      </c>
      <c r="R415">
        <v>1328.73</v>
      </c>
      <c r="S415">
        <v>1332.96</v>
      </c>
      <c r="T415">
        <v>1326.9</v>
      </c>
      <c r="U415">
        <v>1332.32</v>
      </c>
      <c r="V415">
        <v>0.15</v>
      </c>
      <c r="W415">
        <v>0.15</v>
      </c>
      <c r="X415">
        <v>0.15</v>
      </c>
      <c r="Y415">
        <v>0.15</v>
      </c>
      <c r="Z415" t="s">
        <v>12</v>
      </c>
      <c r="AA415" t="s">
        <v>12</v>
      </c>
      <c r="AB415" t="s">
        <v>12</v>
      </c>
      <c r="AC415" t="s">
        <v>12</v>
      </c>
      <c r="AD415">
        <v>105.86791402999999</v>
      </c>
      <c r="AE415">
        <v>106.27377420000001</v>
      </c>
      <c r="AF415">
        <v>105.74854105999999</v>
      </c>
      <c r="AG415">
        <v>106.18623401000001</v>
      </c>
      <c r="AH415" t="s">
        <v>12</v>
      </c>
      <c r="AI415" t="s">
        <v>12</v>
      </c>
    </row>
    <row r="416" spans="1:35" x14ac:dyDescent="0.25">
      <c r="A416">
        <v>1297780200</v>
      </c>
      <c r="B416">
        <v>3.2528826300000002</v>
      </c>
      <c r="C416">
        <v>3.2697622100000001</v>
      </c>
      <c r="D416">
        <v>3.22749569</v>
      </c>
      <c r="E416">
        <v>3.25450244</v>
      </c>
      <c r="F416">
        <v>3.2528826300000002</v>
      </c>
      <c r="G416">
        <v>3.2697622100000001</v>
      </c>
      <c r="H416">
        <v>3.22749569</v>
      </c>
      <c r="I416">
        <v>3.25450244</v>
      </c>
      <c r="J416">
        <v>1322.75</v>
      </c>
      <c r="K416">
        <v>1324</v>
      </c>
      <c r="L416">
        <v>1317.5</v>
      </c>
      <c r="M416">
        <v>1321.5</v>
      </c>
      <c r="N416">
        <v>1328</v>
      </c>
      <c r="O416">
        <v>1329.25</v>
      </c>
      <c r="P416">
        <v>1322.25</v>
      </c>
      <c r="Q416">
        <v>1326.25</v>
      </c>
      <c r="R416">
        <v>1330.43</v>
      </c>
      <c r="S416">
        <v>1330.43</v>
      </c>
      <c r="T416">
        <v>1324.61</v>
      </c>
      <c r="U416">
        <v>1328.01</v>
      </c>
      <c r="V416">
        <v>0.16</v>
      </c>
      <c r="W416">
        <v>0.16</v>
      </c>
      <c r="X416">
        <v>0.16</v>
      </c>
      <c r="Y416">
        <v>0.16</v>
      </c>
      <c r="Z416" t="s">
        <v>12</v>
      </c>
      <c r="AA416" t="s">
        <v>12</v>
      </c>
      <c r="AB416" t="s">
        <v>12</v>
      </c>
      <c r="AC416" t="s">
        <v>12</v>
      </c>
      <c r="AD416">
        <v>105.85995583</v>
      </c>
      <c r="AE416">
        <v>106.0191198</v>
      </c>
      <c r="AF416">
        <v>105.30025574</v>
      </c>
      <c r="AG416">
        <v>105.85198968</v>
      </c>
      <c r="AH416" t="s">
        <v>12</v>
      </c>
      <c r="AI416" t="s">
        <v>12</v>
      </c>
    </row>
    <row r="417" spans="1:35" x14ac:dyDescent="0.25">
      <c r="A417">
        <v>1297866600</v>
      </c>
      <c r="B417">
        <v>3.2850210199999998</v>
      </c>
      <c r="C417">
        <v>3.3259370499999998</v>
      </c>
      <c r="D417">
        <v>3.2660753599999999</v>
      </c>
      <c r="E417">
        <v>3.3100025199999998</v>
      </c>
      <c r="F417">
        <v>3.2850210199999998</v>
      </c>
      <c r="G417">
        <v>3.3259370499999998</v>
      </c>
      <c r="H417">
        <v>3.2660753599999999</v>
      </c>
      <c r="I417">
        <v>3.3100025199999998</v>
      </c>
      <c r="J417">
        <v>1321</v>
      </c>
      <c r="K417">
        <v>1331</v>
      </c>
      <c r="L417">
        <v>1321</v>
      </c>
      <c r="M417">
        <v>1328</v>
      </c>
      <c r="N417">
        <v>1326.25</v>
      </c>
      <c r="O417">
        <v>1336</v>
      </c>
      <c r="P417">
        <v>1325.75</v>
      </c>
      <c r="Q417">
        <v>1333</v>
      </c>
      <c r="R417">
        <v>1329.51</v>
      </c>
      <c r="S417">
        <v>1337.61</v>
      </c>
      <c r="T417">
        <v>1329.51</v>
      </c>
      <c r="U417">
        <v>1336.32</v>
      </c>
      <c r="V417">
        <v>0.15</v>
      </c>
      <c r="W417">
        <v>0.15</v>
      </c>
      <c r="X417">
        <v>0.15</v>
      </c>
      <c r="Y417">
        <v>0.15</v>
      </c>
      <c r="Z417" t="s">
        <v>12</v>
      </c>
      <c r="AA417" t="s">
        <v>12</v>
      </c>
      <c r="AB417" t="s">
        <v>12</v>
      </c>
      <c r="AC417" t="s">
        <v>12</v>
      </c>
      <c r="AD417">
        <v>106.21012451999999</v>
      </c>
      <c r="AE417">
        <v>106.64780952</v>
      </c>
      <c r="AF417">
        <v>105.99524520999999</v>
      </c>
      <c r="AG417">
        <v>106.52049426000001</v>
      </c>
      <c r="AH417" t="s">
        <v>12</v>
      </c>
      <c r="AI417" t="s">
        <v>12</v>
      </c>
    </row>
    <row r="418" spans="1:35" x14ac:dyDescent="0.25">
      <c r="A418">
        <v>1297953000</v>
      </c>
      <c r="B418">
        <v>3.2848858700000001</v>
      </c>
      <c r="C418">
        <v>3.3556447600000001</v>
      </c>
      <c r="D418">
        <v>3.2770532600000002</v>
      </c>
      <c r="E418">
        <v>3.34497701</v>
      </c>
      <c r="F418">
        <v>3.2848858700000001</v>
      </c>
      <c r="G418">
        <v>3.3556447600000001</v>
      </c>
      <c r="H418">
        <v>3.2770532600000002</v>
      </c>
      <c r="I418">
        <v>3.34497701</v>
      </c>
      <c r="J418">
        <v>1328</v>
      </c>
      <c r="K418">
        <v>1335.25</v>
      </c>
      <c r="L418">
        <v>1324</v>
      </c>
      <c r="M418">
        <v>1333</v>
      </c>
      <c r="N418">
        <v>1333</v>
      </c>
      <c r="O418">
        <v>1340</v>
      </c>
      <c r="P418">
        <v>1328.5</v>
      </c>
      <c r="Q418">
        <v>1337.75</v>
      </c>
      <c r="R418">
        <v>1334.37</v>
      </c>
      <c r="S418">
        <v>1341.5</v>
      </c>
      <c r="T418">
        <v>1331</v>
      </c>
      <c r="U418">
        <v>1340.43</v>
      </c>
      <c r="V418">
        <v>0.15</v>
      </c>
      <c r="W418">
        <v>0.15</v>
      </c>
      <c r="X418">
        <v>0.15</v>
      </c>
      <c r="Y418">
        <v>0.15</v>
      </c>
      <c r="Z418" t="s">
        <v>12</v>
      </c>
      <c r="AA418" t="s">
        <v>12</v>
      </c>
      <c r="AB418" t="s">
        <v>12</v>
      </c>
      <c r="AC418" t="s">
        <v>12</v>
      </c>
      <c r="AD418">
        <v>106.21012451999999</v>
      </c>
      <c r="AE418">
        <v>106.98205385999999</v>
      </c>
      <c r="AF418">
        <v>106.11461819</v>
      </c>
      <c r="AG418">
        <v>106.83881424</v>
      </c>
      <c r="AH418" t="s">
        <v>12</v>
      </c>
      <c r="AI418" t="s">
        <v>12</v>
      </c>
    </row>
    <row r="419" spans="1:35" x14ac:dyDescent="0.25">
      <c r="A419">
        <v>1298039400</v>
      </c>
      <c r="B419">
        <v>3.35145816</v>
      </c>
      <c r="C419">
        <v>3.3768451000000002</v>
      </c>
      <c r="D419">
        <v>3.3294479199999998</v>
      </c>
      <c r="E419">
        <v>3.3656377499999999</v>
      </c>
      <c r="F419">
        <v>3.35145816</v>
      </c>
      <c r="G419">
        <v>3.3768451000000002</v>
      </c>
      <c r="H419">
        <v>3.3294479199999998</v>
      </c>
      <c r="I419">
        <v>3.3656377499999999</v>
      </c>
      <c r="J419">
        <v>1332.5</v>
      </c>
      <c r="K419">
        <v>1337.75</v>
      </c>
      <c r="L419">
        <v>1330.5</v>
      </c>
      <c r="M419">
        <v>1337.5</v>
      </c>
      <c r="N419">
        <v>1337.75</v>
      </c>
      <c r="O419">
        <v>1343</v>
      </c>
      <c r="P419">
        <v>1335</v>
      </c>
      <c r="Q419">
        <v>1342.5</v>
      </c>
      <c r="R419">
        <v>1340.38</v>
      </c>
      <c r="S419">
        <v>1344.07</v>
      </c>
      <c r="T419">
        <v>1338.12</v>
      </c>
      <c r="U419">
        <v>1343.01</v>
      </c>
      <c r="V419">
        <v>0.15</v>
      </c>
      <c r="W419">
        <v>0.15</v>
      </c>
      <c r="X419">
        <v>0.15</v>
      </c>
      <c r="Y419">
        <v>0.15</v>
      </c>
      <c r="Z419" t="s">
        <v>12</v>
      </c>
      <c r="AA419" t="s">
        <v>12</v>
      </c>
      <c r="AB419" t="s">
        <v>12</v>
      </c>
      <c r="AC419" t="s">
        <v>12</v>
      </c>
      <c r="AD419">
        <v>106.93431262999999</v>
      </c>
      <c r="AE419">
        <v>107.18897498</v>
      </c>
      <c r="AF419">
        <v>106.68760847</v>
      </c>
      <c r="AG419">
        <v>107.0616438</v>
      </c>
      <c r="AH419" t="s">
        <v>12</v>
      </c>
      <c r="AI419" t="s">
        <v>12</v>
      </c>
    </row>
    <row r="420" spans="1:35" x14ac:dyDescent="0.25">
      <c r="A420">
        <v>1298385000</v>
      </c>
      <c r="B420">
        <v>3.2574736899999999</v>
      </c>
      <c r="C420">
        <v>3.3145935799999999</v>
      </c>
      <c r="D420">
        <v>3.1359409299999998</v>
      </c>
      <c r="E420">
        <v>3.1651090200000001</v>
      </c>
      <c r="F420">
        <v>3.2574736899999999</v>
      </c>
      <c r="G420">
        <v>3.3145935799999999</v>
      </c>
      <c r="H420">
        <v>3.1359409299999998</v>
      </c>
      <c r="I420">
        <v>3.1651090200000001</v>
      </c>
      <c r="J420">
        <v>1335.75</v>
      </c>
      <c r="K420">
        <v>1337.5</v>
      </c>
      <c r="L420">
        <v>1305.75</v>
      </c>
      <c r="M420">
        <v>1309.5</v>
      </c>
      <c r="N420">
        <v>1342.25</v>
      </c>
      <c r="O420">
        <v>1342.5</v>
      </c>
      <c r="P420">
        <v>1310.25</v>
      </c>
      <c r="Q420">
        <v>1314.5</v>
      </c>
      <c r="R420">
        <v>1338.91</v>
      </c>
      <c r="S420">
        <v>1338.91</v>
      </c>
      <c r="T420">
        <v>1312.33</v>
      </c>
      <c r="U420">
        <v>1315.44</v>
      </c>
      <c r="V420">
        <v>0.15</v>
      </c>
      <c r="W420">
        <v>0.15</v>
      </c>
      <c r="X420">
        <v>0.15</v>
      </c>
      <c r="Y420">
        <v>0.15</v>
      </c>
      <c r="Z420" t="s">
        <v>12</v>
      </c>
      <c r="AA420" t="s">
        <v>12</v>
      </c>
      <c r="AB420" t="s">
        <v>12</v>
      </c>
      <c r="AC420" t="s">
        <v>12</v>
      </c>
      <c r="AD420">
        <v>105.93953782</v>
      </c>
      <c r="AE420">
        <v>107.08670417</v>
      </c>
      <c r="AF420">
        <v>104.62643507</v>
      </c>
      <c r="AG420">
        <v>104.91293022000001</v>
      </c>
      <c r="AH420" t="s">
        <v>12</v>
      </c>
      <c r="AI420" t="s">
        <v>12</v>
      </c>
    </row>
    <row r="421" spans="1:35" x14ac:dyDescent="0.25">
      <c r="A421">
        <v>1298471400</v>
      </c>
      <c r="B421">
        <v>3.1545764200000002</v>
      </c>
      <c r="C421">
        <v>3.1790173400000001</v>
      </c>
      <c r="D421">
        <v>3.0449267400000002</v>
      </c>
      <c r="E421">
        <v>3.11271437</v>
      </c>
      <c r="F421">
        <v>3.1545764200000002</v>
      </c>
      <c r="G421">
        <v>3.1790173400000001</v>
      </c>
      <c r="H421">
        <v>3.0449267400000002</v>
      </c>
      <c r="I421">
        <v>3.11271437</v>
      </c>
      <c r="J421">
        <v>1309</v>
      </c>
      <c r="K421">
        <v>1315.5</v>
      </c>
      <c r="L421">
        <v>1293</v>
      </c>
      <c r="M421">
        <v>1300.5</v>
      </c>
      <c r="N421">
        <v>1314</v>
      </c>
      <c r="O421">
        <v>1320.5</v>
      </c>
      <c r="P421">
        <v>1297.5</v>
      </c>
      <c r="Q421">
        <v>1305.5</v>
      </c>
      <c r="R421">
        <v>1315.44</v>
      </c>
      <c r="S421">
        <v>1317.91</v>
      </c>
      <c r="T421">
        <v>1299.55</v>
      </c>
      <c r="U421">
        <v>1307.4000000000001</v>
      </c>
      <c r="V421">
        <v>0.15</v>
      </c>
      <c r="W421">
        <v>0.15</v>
      </c>
      <c r="X421">
        <v>0.15</v>
      </c>
      <c r="Y421">
        <v>0.15</v>
      </c>
      <c r="Z421" t="s">
        <v>12</v>
      </c>
      <c r="AA421" t="s">
        <v>12</v>
      </c>
      <c r="AB421" t="s">
        <v>12</v>
      </c>
      <c r="AC421" t="s">
        <v>12</v>
      </c>
      <c r="AD421">
        <v>104.84926462999999</v>
      </c>
      <c r="AE421">
        <v>105.10393494</v>
      </c>
      <c r="AF421">
        <v>103.62371003</v>
      </c>
      <c r="AG421">
        <v>104.26831614</v>
      </c>
      <c r="AH421" t="s">
        <v>12</v>
      </c>
      <c r="AI421" t="s">
        <v>12</v>
      </c>
    </row>
    <row r="422" spans="1:35" x14ac:dyDescent="0.25">
      <c r="A422">
        <v>1298557800</v>
      </c>
      <c r="B422">
        <v>3.0929996499999999</v>
      </c>
      <c r="C422">
        <v>3.1324300599999999</v>
      </c>
      <c r="D422">
        <v>3.0091423399999999</v>
      </c>
      <c r="E422">
        <v>3.1013718699999999</v>
      </c>
      <c r="F422">
        <v>3.0929996499999999</v>
      </c>
      <c r="G422">
        <v>3.1324300599999999</v>
      </c>
      <c r="H422">
        <v>3.0091423399999999</v>
      </c>
      <c r="I422">
        <v>3.1013718699999999</v>
      </c>
      <c r="J422">
        <v>1297</v>
      </c>
      <c r="K422">
        <v>1305.75</v>
      </c>
      <c r="L422">
        <v>1287.75</v>
      </c>
      <c r="M422">
        <v>1297.75</v>
      </c>
      <c r="N422">
        <v>1305.75</v>
      </c>
      <c r="O422">
        <v>1310.75</v>
      </c>
      <c r="P422">
        <v>1292.5</v>
      </c>
      <c r="Q422">
        <v>1302.75</v>
      </c>
      <c r="R422">
        <v>1307.47</v>
      </c>
      <c r="S422">
        <v>1310.91</v>
      </c>
      <c r="T422">
        <v>1294.26</v>
      </c>
      <c r="U422">
        <v>1306.0999999999999</v>
      </c>
      <c r="V422">
        <v>0.15</v>
      </c>
      <c r="W422">
        <v>0.15</v>
      </c>
      <c r="X422">
        <v>0.15</v>
      </c>
      <c r="Y422">
        <v>0.15</v>
      </c>
      <c r="Z422" t="s">
        <v>12</v>
      </c>
      <c r="AA422" t="s">
        <v>12</v>
      </c>
      <c r="AB422" t="s">
        <v>12</v>
      </c>
      <c r="AC422" t="s">
        <v>12</v>
      </c>
      <c r="AD422">
        <v>104.15690137</v>
      </c>
      <c r="AE422">
        <v>104.60256047999999</v>
      </c>
      <c r="AF422">
        <v>103.21783395</v>
      </c>
      <c r="AG422">
        <v>104.1966844</v>
      </c>
      <c r="AH422" t="s">
        <v>12</v>
      </c>
      <c r="AI422" t="s">
        <v>12</v>
      </c>
    </row>
    <row r="423" spans="1:35" x14ac:dyDescent="0.25">
      <c r="A423">
        <v>1298644200</v>
      </c>
      <c r="B423">
        <v>3.1392135900000002</v>
      </c>
      <c r="C423">
        <v>3.2007903600000001</v>
      </c>
      <c r="D423">
        <v>3.12949089</v>
      </c>
      <c r="E423">
        <v>3.1914730900000001</v>
      </c>
      <c r="F423">
        <v>3.1392135900000002</v>
      </c>
      <c r="G423">
        <v>3.2007903600000001</v>
      </c>
      <c r="H423">
        <v>3.12949089</v>
      </c>
      <c r="I423">
        <v>3.1914730900000001</v>
      </c>
      <c r="J423">
        <v>1297</v>
      </c>
      <c r="K423">
        <v>1314.75</v>
      </c>
      <c r="L423">
        <v>1296.25</v>
      </c>
      <c r="M423">
        <v>1313.75</v>
      </c>
      <c r="N423">
        <v>1302.5</v>
      </c>
      <c r="O423">
        <v>1320</v>
      </c>
      <c r="P423">
        <v>1301.5</v>
      </c>
      <c r="Q423">
        <v>1318.75</v>
      </c>
      <c r="R423">
        <v>1307.3399999999999</v>
      </c>
      <c r="S423">
        <v>1320.61</v>
      </c>
      <c r="T423">
        <v>1307.3399999999999</v>
      </c>
      <c r="U423">
        <v>1319.88</v>
      </c>
      <c r="V423">
        <v>0.15</v>
      </c>
      <c r="W423">
        <v>0.15</v>
      </c>
      <c r="X423">
        <v>0.15</v>
      </c>
      <c r="Y423">
        <v>0.15</v>
      </c>
      <c r="Z423" t="s">
        <v>12</v>
      </c>
      <c r="AA423" t="s">
        <v>12</v>
      </c>
      <c r="AB423" t="s">
        <v>12</v>
      </c>
      <c r="AC423" t="s">
        <v>12</v>
      </c>
      <c r="AD423">
        <v>104.63439327</v>
      </c>
      <c r="AE423">
        <v>105.37450573</v>
      </c>
      <c r="AF423">
        <v>104.57071972999999</v>
      </c>
      <c r="AG423">
        <v>105.31084014</v>
      </c>
      <c r="AH423" t="s">
        <v>12</v>
      </c>
      <c r="AI423" t="s">
        <v>12</v>
      </c>
    </row>
    <row r="424" spans="1:35" x14ac:dyDescent="0.25">
      <c r="A424">
        <v>1298903400</v>
      </c>
      <c r="B424">
        <v>3.2287431199999999</v>
      </c>
      <c r="C424">
        <v>3.2664185799999998</v>
      </c>
      <c r="D424">
        <v>3.19916958</v>
      </c>
      <c r="E424">
        <v>3.2550760799999998</v>
      </c>
      <c r="F424">
        <v>3.2287431199999999</v>
      </c>
      <c r="G424">
        <v>3.2664185799999998</v>
      </c>
      <c r="H424">
        <v>3.19916958</v>
      </c>
      <c r="I424">
        <v>3.2550760799999998</v>
      </c>
      <c r="J424">
        <v>1314.5</v>
      </c>
      <c r="K424">
        <v>1324</v>
      </c>
      <c r="L424">
        <v>1308.25</v>
      </c>
      <c r="M424">
        <v>1321</v>
      </c>
      <c r="N424">
        <v>1318.25</v>
      </c>
      <c r="O424">
        <v>1329</v>
      </c>
      <c r="P424">
        <v>1313</v>
      </c>
      <c r="Q424">
        <v>1326</v>
      </c>
      <c r="R424">
        <v>1321.61</v>
      </c>
      <c r="S424">
        <v>1329.38</v>
      </c>
      <c r="T424">
        <v>1320.55</v>
      </c>
      <c r="U424">
        <v>1327.22</v>
      </c>
      <c r="V424">
        <v>0.16</v>
      </c>
      <c r="W424">
        <v>0.16</v>
      </c>
      <c r="X424">
        <v>0.16</v>
      </c>
      <c r="Y424">
        <v>0.16</v>
      </c>
      <c r="Z424" t="s">
        <v>12</v>
      </c>
      <c r="AA424" t="s">
        <v>12</v>
      </c>
      <c r="AB424" t="s">
        <v>12</v>
      </c>
      <c r="AC424" t="s">
        <v>12</v>
      </c>
      <c r="AD424">
        <v>105.70079982</v>
      </c>
      <c r="AE424">
        <v>106.09870975</v>
      </c>
      <c r="AF424">
        <v>105.35063113</v>
      </c>
      <c r="AG424">
        <v>105.96340446000001</v>
      </c>
      <c r="AH424" t="s">
        <v>12</v>
      </c>
      <c r="AI424" t="s">
        <v>12</v>
      </c>
    </row>
    <row r="425" spans="1:35" x14ac:dyDescent="0.25">
      <c r="A425">
        <v>1298989800</v>
      </c>
      <c r="B425">
        <v>3.2870793100000002</v>
      </c>
      <c r="C425">
        <v>3.2943713400000001</v>
      </c>
      <c r="D425">
        <v>3.09181543</v>
      </c>
      <c r="E425">
        <v>3.09181543</v>
      </c>
      <c r="F425">
        <v>3.2870793100000002</v>
      </c>
      <c r="G425">
        <v>3.2943713400000001</v>
      </c>
      <c r="H425">
        <v>3.09181543</v>
      </c>
      <c r="I425">
        <v>3.09181543</v>
      </c>
      <c r="J425">
        <v>1321.75</v>
      </c>
      <c r="K425">
        <v>1331.25</v>
      </c>
      <c r="L425">
        <v>1296</v>
      </c>
      <c r="M425">
        <v>1296</v>
      </c>
      <c r="N425">
        <v>1326.5</v>
      </c>
      <c r="O425">
        <v>1336.5</v>
      </c>
      <c r="P425">
        <v>1300.75</v>
      </c>
      <c r="Q425">
        <v>1301</v>
      </c>
      <c r="R425">
        <v>1328.64</v>
      </c>
      <c r="S425">
        <v>1332.09</v>
      </c>
      <c r="T425">
        <v>1306.1400000000001</v>
      </c>
      <c r="U425">
        <v>1306.33</v>
      </c>
      <c r="V425">
        <v>0.15</v>
      </c>
      <c r="W425">
        <v>0.15</v>
      </c>
      <c r="X425">
        <v>0.15</v>
      </c>
      <c r="Y425">
        <v>0.15</v>
      </c>
      <c r="Z425" t="s">
        <v>12</v>
      </c>
      <c r="AA425" t="s">
        <v>12</v>
      </c>
      <c r="AB425" t="s">
        <v>12</v>
      </c>
      <c r="AC425" t="s">
        <v>12</v>
      </c>
      <c r="AD425">
        <v>106.29766471000001</v>
      </c>
      <c r="AE425">
        <v>106.39315513</v>
      </c>
      <c r="AF425">
        <v>104.16485956</v>
      </c>
      <c r="AG425">
        <v>104.1966844</v>
      </c>
      <c r="AH425" t="s">
        <v>12</v>
      </c>
      <c r="AI425" t="s">
        <v>12</v>
      </c>
    </row>
    <row r="426" spans="1:35" x14ac:dyDescent="0.25">
      <c r="A426">
        <v>1299076200</v>
      </c>
      <c r="B426">
        <v>3.0788521499999999</v>
      </c>
      <c r="C426">
        <v>3.1542021</v>
      </c>
      <c r="D426">
        <v>3.06831955</v>
      </c>
      <c r="E426">
        <v>3.1080192800000002</v>
      </c>
      <c r="F426">
        <v>3.0788521499999999</v>
      </c>
      <c r="G426">
        <v>3.1542021</v>
      </c>
      <c r="H426">
        <v>3.06831955</v>
      </c>
      <c r="I426">
        <v>3.1080192800000002</v>
      </c>
      <c r="J426">
        <v>1296</v>
      </c>
      <c r="K426">
        <v>1308.75</v>
      </c>
      <c r="L426">
        <v>1291.5</v>
      </c>
      <c r="M426">
        <v>1300.75</v>
      </c>
      <c r="N426">
        <v>1301.25</v>
      </c>
      <c r="O426">
        <v>1313.75</v>
      </c>
      <c r="P426">
        <v>1296.25</v>
      </c>
      <c r="Q426">
        <v>1305.75</v>
      </c>
      <c r="R426">
        <v>1305.47</v>
      </c>
      <c r="S426">
        <v>1314.19</v>
      </c>
      <c r="T426">
        <v>1302.58</v>
      </c>
      <c r="U426">
        <v>1308.44</v>
      </c>
      <c r="V426">
        <v>0.16</v>
      </c>
      <c r="W426">
        <v>0.16</v>
      </c>
      <c r="X426">
        <v>0.16</v>
      </c>
      <c r="Y426">
        <v>0.16</v>
      </c>
      <c r="Z426" t="s">
        <v>12</v>
      </c>
      <c r="AA426" t="s">
        <v>12</v>
      </c>
      <c r="AB426" t="s">
        <v>12</v>
      </c>
      <c r="AC426" t="s">
        <v>12</v>
      </c>
      <c r="AD426">
        <v>104.05344479</v>
      </c>
      <c r="AE426">
        <v>104.90497997999999</v>
      </c>
      <c r="AF426">
        <v>103.73512481</v>
      </c>
      <c r="AG426">
        <v>104.41952987000001</v>
      </c>
      <c r="AH426" t="s">
        <v>12</v>
      </c>
      <c r="AI426" t="s">
        <v>12</v>
      </c>
    </row>
    <row r="427" spans="1:35" x14ac:dyDescent="0.25">
      <c r="A427">
        <v>1299162600</v>
      </c>
      <c r="B427">
        <v>3.1975488099999998</v>
      </c>
      <c r="C427">
        <v>3.2822140700000002</v>
      </c>
      <c r="D427">
        <v>3.1943092100000001</v>
      </c>
      <c r="E427">
        <v>3.2684438099999999</v>
      </c>
      <c r="F427">
        <v>3.1975488099999998</v>
      </c>
      <c r="G427">
        <v>3.2822140700000002</v>
      </c>
      <c r="H427">
        <v>3.1943092100000001</v>
      </c>
      <c r="I427">
        <v>3.2684438099999999</v>
      </c>
      <c r="J427">
        <v>1300.75</v>
      </c>
      <c r="K427">
        <v>1327</v>
      </c>
      <c r="L427">
        <v>1300.25</v>
      </c>
      <c r="M427">
        <v>1324.75</v>
      </c>
      <c r="N427">
        <v>1306.25</v>
      </c>
      <c r="O427">
        <v>1332</v>
      </c>
      <c r="P427">
        <v>1305</v>
      </c>
      <c r="Q427">
        <v>1329.75</v>
      </c>
      <c r="R427">
        <v>1312.37</v>
      </c>
      <c r="S427">
        <v>1332.28</v>
      </c>
      <c r="T427">
        <v>1312.37</v>
      </c>
      <c r="U427">
        <v>1330.97</v>
      </c>
      <c r="V427">
        <v>0.15</v>
      </c>
      <c r="W427">
        <v>0.15</v>
      </c>
      <c r="X427">
        <v>0.15</v>
      </c>
      <c r="Y427">
        <v>0.15</v>
      </c>
      <c r="Z427" t="s">
        <v>12</v>
      </c>
      <c r="AA427" t="s">
        <v>12</v>
      </c>
      <c r="AB427" t="s">
        <v>12</v>
      </c>
      <c r="AC427" t="s">
        <v>12</v>
      </c>
      <c r="AD427">
        <v>105.36653957</v>
      </c>
      <c r="AE427">
        <v>106.33744774</v>
      </c>
      <c r="AF427">
        <v>105.35858933</v>
      </c>
      <c r="AG427">
        <v>106.21807477</v>
      </c>
      <c r="AH427" t="s">
        <v>12</v>
      </c>
      <c r="AI427" t="s">
        <v>12</v>
      </c>
    </row>
    <row r="428" spans="1:35" x14ac:dyDescent="0.25">
      <c r="A428">
        <v>1299249000</v>
      </c>
      <c r="B428">
        <v>3.2684438099999999</v>
      </c>
      <c r="C428">
        <v>3.2711700600000002</v>
      </c>
      <c r="D428">
        <v>3.1355666000000002</v>
      </c>
      <c r="E428">
        <v>3.1995750200000002</v>
      </c>
      <c r="F428">
        <v>3.2684438099999999</v>
      </c>
      <c r="G428">
        <v>3.2711700600000002</v>
      </c>
      <c r="H428">
        <v>3.1355666000000002</v>
      </c>
      <c r="I428">
        <v>3.1995750200000002</v>
      </c>
      <c r="J428">
        <v>1324.5</v>
      </c>
      <c r="K428">
        <v>1329.5</v>
      </c>
      <c r="L428">
        <v>1306.5</v>
      </c>
      <c r="M428">
        <v>1315.5</v>
      </c>
      <c r="N428">
        <v>1329.75</v>
      </c>
      <c r="O428">
        <v>1334.5</v>
      </c>
      <c r="P428">
        <v>1311.25</v>
      </c>
      <c r="Q428">
        <v>1320.25</v>
      </c>
      <c r="R428">
        <v>1330.73</v>
      </c>
      <c r="S428">
        <v>1331.08</v>
      </c>
      <c r="T428">
        <v>1312.59</v>
      </c>
      <c r="U428">
        <v>1321.15</v>
      </c>
      <c r="V428">
        <v>0.15</v>
      </c>
      <c r="W428">
        <v>0.15</v>
      </c>
      <c r="X428">
        <v>0.15</v>
      </c>
      <c r="Y428">
        <v>0.15</v>
      </c>
      <c r="Z428" t="s">
        <v>12</v>
      </c>
      <c r="AA428" t="s">
        <v>12</v>
      </c>
      <c r="AB428" t="s">
        <v>12</v>
      </c>
      <c r="AC428" t="s">
        <v>12</v>
      </c>
      <c r="AD428">
        <v>106.13849278000001</v>
      </c>
      <c r="AE428">
        <v>106.34540594000001</v>
      </c>
      <c r="AF428">
        <v>104.72989961</v>
      </c>
      <c r="AG428">
        <v>105.42225492</v>
      </c>
      <c r="AH428" t="s">
        <v>12</v>
      </c>
      <c r="AI428" t="s">
        <v>12</v>
      </c>
    </row>
    <row r="429" spans="1:35" x14ac:dyDescent="0.25">
      <c r="A429">
        <v>1299508200</v>
      </c>
      <c r="B429">
        <v>3.2250971000000002</v>
      </c>
      <c r="C429">
        <v>3.2481846299999999</v>
      </c>
      <c r="D429">
        <v>3.0727754699999998</v>
      </c>
      <c r="E429">
        <v>3.1181474100000002</v>
      </c>
      <c r="F429">
        <v>3.2250971000000002</v>
      </c>
      <c r="G429">
        <v>3.2481846299999999</v>
      </c>
      <c r="H429">
        <v>3.0727754699999998</v>
      </c>
      <c r="I429">
        <v>3.1181474100000002</v>
      </c>
      <c r="J429">
        <v>1315</v>
      </c>
      <c r="K429">
        <v>1322</v>
      </c>
      <c r="L429">
        <v>1298.25</v>
      </c>
      <c r="M429">
        <v>1304.25</v>
      </c>
      <c r="N429">
        <v>1320.25</v>
      </c>
      <c r="O429">
        <v>1327.25</v>
      </c>
      <c r="P429">
        <v>1302.75</v>
      </c>
      <c r="Q429">
        <v>1309</v>
      </c>
      <c r="R429">
        <v>1322.72</v>
      </c>
      <c r="S429">
        <v>1327.68</v>
      </c>
      <c r="T429">
        <v>1303.99</v>
      </c>
      <c r="U429">
        <v>1310.1300000000001</v>
      </c>
      <c r="V429">
        <v>0.14000000000000001</v>
      </c>
      <c r="W429">
        <v>0.14000000000000001</v>
      </c>
      <c r="X429">
        <v>0.14000000000000001</v>
      </c>
      <c r="Y429">
        <v>0.14000000000000001</v>
      </c>
      <c r="Z429" t="s">
        <v>12</v>
      </c>
      <c r="AA429" t="s">
        <v>12</v>
      </c>
      <c r="AB429" t="s">
        <v>12</v>
      </c>
      <c r="AC429" t="s">
        <v>12</v>
      </c>
      <c r="AD429">
        <v>105.73262466</v>
      </c>
      <c r="AE429">
        <v>105.97088515999999</v>
      </c>
      <c r="AF429">
        <v>104.04150749</v>
      </c>
      <c r="AG429">
        <v>104.59459432</v>
      </c>
      <c r="AH429" t="s">
        <v>12</v>
      </c>
      <c r="AI429" t="s">
        <v>12</v>
      </c>
    </row>
    <row r="430" spans="1:35" x14ac:dyDescent="0.25">
      <c r="A430">
        <v>1299594600</v>
      </c>
      <c r="B430">
        <v>3.1351621399999998</v>
      </c>
      <c r="C430">
        <v>3.23360447</v>
      </c>
      <c r="D430">
        <v>3.0962713399999999</v>
      </c>
      <c r="E430">
        <v>3.2007903600000001</v>
      </c>
      <c r="F430">
        <v>3.1351621399999998</v>
      </c>
      <c r="G430">
        <v>3.23360447</v>
      </c>
      <c r="H430">
        <v>3.0962713399999999</v>
      </c>
      <c r="I430">
        <v>3.2007903600000001</v>
      </c>
      <c r="J430">
        <v>1303.75</v>
      </c>
      <c r="K430">
        <v>1321</v>
      </c>
      <c r="L430">
        <v>1301.25</v>
      </c>
      <c r="M430">
        <v>1315.25</v>
      </c>
      <c r="N430">
        <v>1308.75</v>
      </c>
      <c r="O430">
        <v>1325.75</v>
      </c>
      <c r="P430">
        <v>1306</v>
      </c>
      <c r="Q430">
        <v>1320</v>
      </c>
      <c r="R430">
        <v>1311.05</v>
      </c>
      <c r="S430">
        <v>1325.74</v>
      </c>
      <c r="T430">
        <v>1306.8599999999999</v>
      </c>
      <c r="U430">
        <v>1321.82</v>
      </c>
      <c r="V430">
        <v>0.14000000000000001</v>
      </c>
      <c r="W430">
        <v>0.14000000000000001</v>
      </c>
      <c r="X430">
        <v>0.14000000000000001</v>
      </c>
      <c r="Y430">
        <v>0.14000000000000001</v>
      </c>
      <c r="Z430" t="s">
        <v>12</v>
      </c>
      <c r="AA430" t="s">
        <v>12</v>
      </c>
      <c r="AB430" t="s">
        <v>12</v>
      </c>
      <c r="AC430" t="s">
        <v>12</v>
      </c>
      <c r="AD430">
        <v>104.76172445</v>
      </c>
      <c r="AE430">
        <v>105.84403944</v>
      </c>
      <c r="AF430">
        <v>104.30811509</v>
      </c>
      <c r="AG430">
        <v>105.50979510000001</v>
      </c>
      <c r="AH430" t="s">
        <v>12</v>
      </c>
      <c r="AI430" t="s">
        <v>12</v>
      </c>
    </row>
    <row r="431" spans="1:35" x14ac:dyDescent="0.25">
      <c r="A431">
        <v>1299681000</v>
      </c>
      <c r="B431">
        <v>3.1825603</v>
      </c>
      <c r="C431">
        <v>3.2198303199999998</v>
      </c>
      <c r="D431">
        <v>3.1331368999999998</v>
      </c>
      <c r="E431">
        <v>3.1902577600000002</v>
      </c>
      <c r="F431">
        <v>3.1825603</v>
      </c>
      <c r="G431">
        <v>3.2198303199999998</v>
      </c>
      <c r="H431">
        <v>3.1331368999999998</v>
      </c>
      <c r="I431">
        <v>3.1902577600000002</v>
      </c>
      <c r="J431">
        <v>1314.75</v>
      </c>
      <c r="K431">
        <v>1320</v>
      </c>
      <c r="L431">
        <v>1306.5</v>
      </c>
      <c r="M431">
        <v>1310.5</v>
      </c>
      <c r="N431">
        <v>1319.75</v>
      </c>
      <c r="O431">
        <v>1325</v>
      </c>
      <c r="P431">
        <v>1311.5</v>
      </c>
      <c r="Q431">
        <v>1315.5</v>
      </c>
      <c r="R431">
        <v>1319.92</v>
      </c>
      <c r="S431">
        <v>1323.21</v>
      </c>
      <c r="T431">
        <v>1312.27</v>
      </c>
      <c r="U431">
        <v>1320.02</v>
      </c>
      <c r="V431">
        <v>0.14000000000000001</v>
      </c>
      <c r="W431">
        <v>0.14000000000000001</v>
      </c>
      <c r="X431">
        <v>0.14000000000000001</v>
      </c>
      <c r="Y431">
        <v>0.14000000000000001</v>
      </c>
      <c r="Z431" t="s">
        <v>12</v>
      </c>
      <c r="AA431" t="s">
        <v>12</v>
      </c>
      <c r="AB431" t="s">
        <v>12</v>
      </c>
      <c r="AC431" t="s">
        <v>12</v>
      </c>
      <c r="AD431">
        <v>105.3028899</v>
      </c>
      <c r="AE431">
        <v>105.68487546999999</v>
      </c>
      <c r="AF431">
        <v>104.72989961</v>
      </c>
      <c r="AG431">
        <v>105.35858933</v>
      </c>
      <c r="AH431" t="s">
        <v>12</v>
      </c>
      <c r="AI431" t="s">
        <v>12</v>
      </c>
    </row>
    <row r="432" spans="1:35" x14ac:dyDescent="0.25">
      <c r="A432">
        <v>1299767400</v>
      </c>
      <c r="B432">
        <v>3.0934352299999999</v>
      </c>
      <c r="C432">
        <v>3.0934352299999999</v>
      </c>
      <c r="D432">
        <v>3.0043111300000001</v>
      </c>
      <c r="E432">
        <v>3.0116031599999999</v>
      </c>
      <c r="F432">
        <v>3.0934352299999999</v>
      </c>
      <c r="G432">
        <v>3.0934352299999999</v>
      </c>
      <c r="H432">
        <v>3.0043111300000001</v>
      </c>
      <c r="I432">
        <v>3.0116031599999999</v>
      </c>
      <c r="J432">
        <v>1311</v>
      </c>
      <c r="K432">
        <v>1312.5</v>
      </c>
      <c r="L432">
        <v>1287.75</v>
      </c>
      <c r="M432">
        <v>1289.5</v>
      </c>
      <c r="N432">
        <v>1315.75</v>
      </c>
      <c r="O432">
        <v>1317.25</v>
      </c>
      <c r="P432">
        <v>1292.75</v>
      </c>
      <c r="Q432">
        <v>1294.25</v>
      </c>
      <c r="R432">
        <v>1315.72</v>
      </c>
      <c r="S432">
        <v>1315.72</v>
      </c>
      <c r="T432">
        <v>1294.21</v>
      </c>
      <c r="U432">
        <v>1295.1099999999999</v>
      </c>
      <c r="V432">
        <v>0.14000000000000001</v>
      </c>
      <c r="W432">
        <v>0.14000000000000001</v>
      </c>
      <c r="X432">
        <v>0.14000000000000001</v>
      </c>
      <c r="Y432">
        <v>0.14000000000000001</v>
      </c>
      <c r="Z432" t="s">
        <v>12</v>
      </c>
      <c r="AA432" t="s">
        <v>12</v>
      </c>
      <c r="AB432" t="s">
        <v>12</v>
      </c>
      <c r="AC432" t="s">
        <v>12</v>
      </c>
      <c r="AD432">
        <v>104.25239975</v>
      </c>
      <c r="AE432">
        <v>104.39563936</v>
      </c>
      <c r="AF432">
        <v>103.30537413</v>
      </c>
      <c r="AG432">
        <v>103.40684116</v>
      </c>
      <c r="AH432" t="s">
        <v>12</v>
      </c>
      <c r="AI432" t="s">
        <v>12</v>
      </c>
    </row>
    <row r="433" spans="1:35" x14ac:dyDescent="0.25">
      <c r="A433">
        <v>1299853800</v>
      </c>
      <c r="B433">
        <v>2.9775737100000002</v>
      </c>
      <c r="C433">
        <v>3.1063985000000001</v>
      </c>
      <c r="D433">
        <v>2.9775737100000002</v>
      </c>
      <c r="E433">
        <v>3.0747997300000001</v>
      </c>
      <c r="F433">
        <v>2.9775737100000002</v>
      </c>
      <c r="G433">
        <v>3.1063985000000001</v>
      </c>
      <c r="H433">
        <v>2.9775737100000002</v>
      </c>
      <c r="I433">
        <v>3.0747997300000001</v>
      </c>
      <c r="J433">
        <v>1284.5</v>
      </c>
      <c r="K433">
        <v>1299.25</v>
      </c>
      <c r="L433">
        <v>1274</v>
      </c>
      <c r="M433">
        <v>1296</v>
      </c>
      <c r="N433">
        <v>1289</v>
      </c>
      <c r="O433">
        <v>1303.75</v>
      </c>
      <c r="P433">
        <v>1278.5</v>
      </c>
      <c r="Q433">
        <v>1301.25</v>
      </c>
      <c r="R433">
        <v>1293.43</v>
      </c>
      <c r="S433">
        <v>1308.3499999999999</v>
      </c>
      <c r="T433">
        <v>1291.99</v>
      </c>
      <c r="U433">
        <v>1304.28</v>
      </c>
      <c r="V433">
        <v>0.13</v>
      </c>
      <c r="W433">
        <v>0.13</v>
      </c>
      <c r="X433">
        <v>0.13</v>
      </c>
      <c r="Y433">
        <v>0.13</v>
      </c>
      <c r="Z433" t="s">
        <v>12</v>
      </c>
      <c r="AA433" t="s">
        <v>12</v>
      </c>
      <c r="AB433" t="s">
        <v>12</v>
      </c>
      <c r="AC433" t="s">
        <v>12</v>
      </c>
      <c r="AD433">
        <v>103.07458638</v>
      </c>
      <c r="AE433">
        <v>104.49910389999999</v>
      </c>
      <c r="AF433">
        <v>103.05071974000001</v>
      </c>
      <c r="AG433">
        <v>104.12506857</v>
      </c>
      <c r="AH433" t="s">
        <v>12</v>
      </c>
      <c r="AI433" t="s">
        <v>12</v>
      </c>
    </row>
    <row r="434" spans="1:35" x14ac:dyDescent="0.25">
      <c r="A434">
        <v>1300109400</v>
      </c>
      <c r="B434">
        <v>3.0111977200000002</v>
      </c>
      <c r="C434">
        <v>3.0496840500000002</v>
      </c>
      <c r="D434">
        <v>2.9488100799999999</v>
      </c>
      <c r="E434">
        <v>3.02051596</v>
      </c>
      <c r="F434">
        <v>3.0111977200000002</v>
      </c>
      <c r="G434">
        <v>3.0496840500000002</v>
      </c>
      <c r="H434">
        <v>2.9488100799999999</v>
      </c>
      <c r="I434">
        <v>3.02051596</v>
      </c>
      <c r="J434">
        <v>1292.75</v>
      </c>
      <c r="K434">
        <v>1295.25</v>
      </c>
      <c r="L434">
        <v>1276.5</v>
      </c>
      <c r="M434">
        <v>1285</v>
      </c>
      <c r="N434">
        <v>1298.5</v>
      </c>
      <c r="O434">
        <v>1300.75</v>
      </c>
      <c r="P434">
        <v>1281</v>
      </c>
      <c r="Q434">
        <v>1290.5</v>
      </c>
      <c r="R434">
        <v>1301.19</v>
      </c>
      <c r="S434">
        <v>1301.19</v>
      </c>
      <c r="T434">
        <v>1286.3699999999999</v>
      </c>
      <c r="U434">
        <v>1296.3900000000001</v>
      </c>
      <c r="V434">
        <v>0.14000000000000001</v>
      </c>
      <c r="W434">
        <v>0.14000000000000001</v>
      </c>
      <c r="X434">
        <v>0.14000000000000001</v>
      </c>
      <c r="Y434">
        <v>0.14000000000000001</v>
      </c>
      <c r="Z434" t="s">
        <v>12</v>
      </c>
      <c r="AA434" t="s">
        <v>12</v>
      </c>
      <c r="AB434" t="s">
        <v>12</v>
      </c>
      <c r="AC434" t="s">
        <v>12</v>
      </c>
      <c r="AD434">
        <v>103.44862965999999</v>
      </c>
      <c r="AE434">
        <v>103.83857343</v>
      </c>
      <c r="AF434">
        <v>102.70850925000001</v>
      </c>
      <c r="AG434">
        <v>103.49637088999999</v>
      </c>
      <c r="AH434" t="s">
        <v>12</v>
      </c>
      <c r="AI434" t="s">
        <v>12</v>
      </c>
    </row>
    <row r="435" spans="1:35" x14ac:dyDescent="0.25">
      <c r="A435">
        <v>1300195800</v>
      </c>
      <c r="B435">
        <v>2.7733979999999998</v>
      </c>
      <c r="C435">
        <v>2.9674455800000001</v>
      </c>
      <c r="D435">
        <v>2.7709663500000001</v>
      </c>
      <c r="E435">
        <v>2.9192375199999998</v>
      </c>
      <c r="F435">
        <v>2.7733979999999998</v>
      </c>
      <c r="G435">
        <v>2.9674455800000001</v>
      </c>
      <c r="H435">
        <v>2.7709663500000001</v>
      </c>
      <c r="I435">
        <v>2.9192375199999998</v>
      </c>
      <c r="J435">
        <v>1284.25</v>
      </c>
      <c r="K435">
        <v>1287.5</v>
      </c>
      <c r="L435">
        <v>1246.25</v>
      </c>
      <c r="M435">
        <v>1270</v>
      </c>
      <c r="N435">
        <v>1290.5</v>
      </c>
      <c r="O435">
        <v>1293.25</v>
      </c>
      <c r="P435">
        <v>1251</v>
      </c>
      <c r="Q435">
        <v>1275.25</v>
      </c>
      <c r="R435">
        <v>1288.46</v>
      </c>
      <c r="S435">
        <v>1288.46</v>
      </c>
      <c r="T435">
        <v>1261.1199999999999</v>
      </c>
      <c r="U435">
        <v>1281.8699999999999</v>
      </c>
      <c r="V435">
        <v>0.14000000000000001</v>
      </c>
      <c r="W435">
        <v>0.14000000000000001</v>
      </c>
      <c r="X435">
        <v>0.14000000000000001</v>
      </c>
      <c r="Y435">
        <v>0.14000000000000001</v>
      </c>
      <c r="Z435" t="s">
        <v>12</v>
      </c>
      <c r="AA435" t="s">
        <v>12</v>
      </c>
      <c r="AB435" t="s">
        <v>12</v>
      </c>
      <c r="AC435" t="s">
        <v>12</v>
      </c>
      <c r="AD435">
        <v>100.74283423</v>
      </c>
      <c r="AE435">
        <v>102.92338061</v>
      </c>
      <c r="AF435">
        <v>100.67121044</v>
      </c>
      <c r="AG435">
        <v>102.31059931999999</v>
      </c>
      <c r="AH435" t="s">
        <v>12</v>
      </c>
      <c r="AI435" t="s">
        <v>12</v>
      </c>
    </row>
    <row r="436" spans="1:35" x14ac:dyDescent="0.25">
      <c r="A436">
        <v>1300282200</v>
      </c>
      <c r="B436">
        <v>2.8904748599999999</v>
      </c>
      <c r="C436">
        <v>2.9159969399999999</v>
      </c>
      <c r="D436">
        <v>2.6927802999999999</v>
      </c>
      <c r="E436">
        <v>2.75395163</v>
      </c>
      <c r="F436">
        <v>2.8904748599999999</v>
      </c>
      <c r="G436">
        <v>2.9159969399999999</v>
      </c>
      <c r="H436">
        <v>2.6927802999999999</v>
      </c>
      <c r="I436">
        <v>2.75395163</v>
      </c>
      <c r="J436">
        <v>1269.5</v>
      </c>
      <c r="K436">
        <v>1275</v>
      </c>
      <c r="L436">
        <v>1241</v>
      </c>
      <c r="M436">
        <v>1248.5</v>
      </c>
      <c r="N436">
        <v>1274.75</v>
      </c>
      <c r="O436">
        <v>1283.5</v>
      </c>
      <c r="P436">
        <v>1243.25</v>
      </c>
      <c r="Q436">
        <v>1254</v>
      </c>
      <c r="R436">
        <v>1279.46</v>
      </c>
      <c r="S436">
        <v>1280.9100000000001</v>
      </c>
      <c r="T436">
        <v>1249.05</v>
      </c>
      <c r="U436">
        <v>1256.8800000000001</v>
      </c>
      <c r="V436">
        <v>0.14000000000000001</v>
      </c>
      <c r="W436">
        <v>0.14000000000000001</v>
      </c>
      <c r="X436">
        <v>0.14000000000000001</v>
      </c>
      <c r="Y436">
        <v>0.14000000000000001</v>
      </c>
      <c r="Z436" t="s">
        <v>12</v>
      </c>
      <c r="AA436" t="s">
        <v>12</v>
      </c>
      <c r="AB436" t="s">
        <v>12</v>
      </c>
      <c r="AC436" t="s">
        <v>12</v>
      </c>
      <c r="AD436">
        <v>101.98430523</v>
      </c>
      <c r="AE436">
        <v>102.31856548</v>
      </c>
      <c r="AF436">
        <v>99.700310229999999</v>
      </c>
      <c r="AG436">
        <v>100.41256899</v>
      </c>
      <c r="AH436" t="s">
        <v>12</v>
      </c>
      <c r="AI436" t="s">
        <v>12</v>
      </c>
    </row>
    <row r="437" spans="1:35" x14ac:dyDescent="0.25">
      <c r="A437">
        <v>1300368600</v>
      </c>
      <c r="B437">
        <v>2.86981412</v>
      </c>
      <c r="C437">
        <v>2.8941208700000001</v>
      </c>
      <c r="D437">
        <v>2.8114769499999999</v>
      </c>
      <c r="E437">
        <v>2.8556355099999999</v>
      </c>
      <c r="F437">
        <v>2.86981412</v>
      </c>
      <c r="G437">
        <v>2.8941208700000001</v>
      </c>
      <c r="H437">
        <v>2.8114769499999999</v>
      </c>
      <c r="I437">
        <v>2.8556355099999999</v>
      </c>
      <c r="J437">
        <v>1245.75</v>
      </c>
      <c r="K437">
        <v>1268</v>
      </c>
      <c r="L437">
        <v>1237.25</v>
      </c>
      <c r="M437">
        <v>1263.5</v>
      </c>
      <c r="N437">
        <v>1254.75</v>
      </c>
      <c r="O437">
        <v>1274.5</v>
      </c>
      <c r="P437">
        <v>1241.25</v>
      </c>
      <c r="Q437">
        <v>1268.75</v>
      </c>
      <c r="R437">
        <v>1261.6099999999999</v>
      </c>
      <c r="S437">
        <v>1278.8800000000001</v>
      </c>
      <c r="T437">
        <v>1261.6099999999999</v>
      </c>
      <c r="U437">
        <v>1273.72</v>
      </c>
      <c r="V437">
        <v>0.14000000000000001</v>
      </c>
      <c r="W437">
        <v>0.14000000000000001</v>
      </c>
      <c r="X437">
        <v>0.14000000000000001</v>
      </c>
      <c r="Y437">
        <v>0.14000000000000001</v>
      </c>
      <c r="Z437" t="s">
        <v>12</v>
      </c>
      <c r="AA437" t="s">
        <v>12</v>
      </c>
      <c r="AB437" t="s">
        <v>12</v>
      </c>
      <c r="AC437" t="s">
        <v>12</v>
      </c>
      <c r="AD437">
        <v>101.86494021</v>
      </c>
      <c r="AE437">
        <v>102.17530995</v>
      </c>
      <c r="AF437">
        <v>101.14871031</v>
      </c>
      <c r="AG437">
        <v>101.74557519</v>
      </c>
      <c r="AH437" t="s">
        <v>12</v>
      </c>
      <c r="AI437" t="s">
        <v>12</v>
      </c>
    </row>
    <row r="438" spans="1:35" x14ac:dyDescent="0.25">
      <c r="A438">
        <v>1300455000</v>
      </c>
      <c r="B438">
        <v>2.9646094600000001</v>
      </c>
      <c r="C438">
        <v>2.9674455800000001</v>
      </c>
      <c r="D438">
        <v>2.87629527</v>
      </c>
      <c r="E438">
        <v>2.89452533</v>
      </c>
      <c r="F438">
        <v>2.9646094600000001</v>
      </c>
      <c r="G438">
        <v>2.9674455800000001</v>
      </c>
      <c r="H438">
        <v>2.87629527</v>
      </c>
      <c r="I438">
        <v>2.89452533</v>
      </c>
      <c r="J438">
        <v>1263</v>
      </c>
      <c r="K438">
        <v>1281.25</v>
      </c>
      <c r="L438">
        <v>1256.5</v>
      </c>
      <c r="M438">
        <v>1269</v>
      </c>
      <c r="N438">
        <v>1268.5</v>
      </c>
      <c r="O438">
        <v>1287.5</v>
      </c>
      <c r="P438">
        <v>1261.5</v>
      </c>
      <c r="Q438">
        <v>1274.25</v>
      </c>
      <c r="R438">
        <v>1276.71</v>
      </c>
      <c r="S438">
        <v>1288.8800000000001</v>
      </c>
      <c r="T438">
        <v>1276.18</v>
      </c>
      <c r="U438">
        <v>1279.2</v>
      </c>
      <c r="V438">
        <v>0.15</v>
      </c>
      <c r="W438">
        <v>0.15</v>
      </c>
      <c r="X438">
        <v>0.15</v>
      </c>
      <c r="Y438">
        <v>0.15</v>
      </c>
      <c r="Z438" t="s">
        <v>12</v>
      </c>
      <c r="AA438" t="s">
        <v>12</v>
      </c>
      <c r="AB438" t="s">
        <v>12</v>
      </c>
      <c r="AC438" t="s">
        <v>12</v>
      </c>
      <c r="AD438">
        <v>102.97911051</v>
      </c>
      <c r="AE438">
        <v>103.01108167</v>
      </c>
      <c r="AF438">
        <v>101.9160614</v>
      </c>
      <c r="AG438">
        <v>102.11588116</v>
      </c>
      <c r="AH438" t="s">
        <v>12</v>
      </c>
      <c r="AI438" t="s">
        <v>12</v>
      </c>
    </row>
    <row r="439" spans="1:35" x14ac:dyDescent="0.25">
      <c r="A439">
        <v>1300714200</v>
      </c>
      <c r="B439">
        <v>3.0039056999999998</v>
      </c>
      <c r="C439">
        <v>3.0444163</v>
      </c>
      <c r="D439">
        <v>2.9909424200000001</v>
      </c>
      <c r="E439">
        <v>3.0253763299999998</v>
      </c>
      <c r="F439">
        <v>3.0039056999999998</v>
      </c>
      <c r="G439">
        <v>3.0444163</v>
      </c>
      <c r="H439">
        <v>2.9909424200000001</v>
      </c>
      <c r="I439">
        <v>3.0253763299999998</v>
      </c>
      <c r="J439">
        <v>1272.25</v>
      </c>
      <c r="K439">
        <v>1290.75</v>
      </c>
      <c r="L439">
        <v>1269.75</v>
      </c>
      <c r="M439">
        <v>1287.75</v>
      </c>
      <c r="N439">
        <v>1276.25</v>
      </c>
      <c r="O439">
        <v>1296.25</v>
      </c>
      <c r="P439">
        <v>1274.75</v>
      </c>
      <c r="Q439">
        <v>1293</v>
      </c>
      <c r="R439">
        <v>1281.6500000000001</v>
      </c>
      <c r="S439">
        <v>1300.58</v>
      </c>
      <c r="T439">
        <v>1281.6500000000001</v>
      </c>
      <c r="U439">
        <v>1298.3800000000001</v>
      </c>
      <c r="V439">
        <v>0.14000000000000001</v>
      </c>
      <c r="W439">
        <v>0.14000000000000001</v>
      </c>
      <c r="X439">
        <v>0.14000000000000001</v>
      </c>
      <c r="Y439">
        <v>0.14000000000000001</v>
      </c>
      <c r="Z439" t="s">
        <v>12</v>
      </c>
      <c r="AA439" t="s">
        <v>12</v>
      </c>
      <c r="AB439" t="s">
        <v>12</v>
      </c>
      <c r="AC439" t="s">
        <v>12</v>
      </c>
      <c r="AD439">
        <v>103.38675081</v>
      </c>
      <c r="AE439">
        <v>103.91425898</v>
      </c>
      <c r="AF439">
        <v>103.26685096</v>
      </c>
      <c r="AG439">
        <v>103.69846963000001</v>
      </c>
      <c r="AH439" t="s">
        <v>12</v>
      </c>
      <c r="AI439" t="s">
        <v>12</v>
      </c>
    </row>
    <row r="440" spans="1:35" x14ac:dyDescent="0.25">
      <c r="A440">
        <v>1300800600</v>
      </c>
      <c r="B440">
        <v>3.0274025500000001</v>
      </c>
      <c r="C440">
        <v>3.0366430000000002</v>
      </c>
      <c r="D440">
        <v>2.9864894299999998</v>
      </c>
      <c r="E440">
        <v>2.99620921</v>
      </c>
      <c r="F440">
        <v>3.0274025500000001</v>
      </c>
      <c r="G440">
        <v>3.0366430000000002</v>
      </c>
      <c r="H440">
        <v>2.9864894299999998</v>
      </c>
      <c r="I440">
        <v>2.99620921</v>
      </c>
      <c r="J440">
        <v>1287.5</v>
      </c>
      <c r="K440">
        <v>1290.75</v>
      </c>
      <c r="L440">
        <v>1282.5</v>
      </c>
      <c r="M440">
        <v>1283</v>
      </c>
      <c r="N440">
        <v>1292.5</v>
      </c>
      <c r="O440">
        <v>1296.5</v>
      </c>
      <c r="P440">
        <v>1287.5</v>
      </c>
      <c r="Q440">
        <v>1288.25</v>
      </c>
      <c r="R440">
        <v>1298.29</v>
      </c>
      <c r="S440">
        <v>1298.47</v>
      </c>
      <c r="T440">
        <v>1293.77</v>
      </c>
      <c r="U440">
        <v>1293.77</v>
      </c>
      <c r="V440">
        <v>0.14000000000000001</v>
      </c>
      <c r="W440">
        <v>0.14000000000000001</v>
      </c>
      <c r="X440">
        <v>0.14000000000000001</v>
      </c>
      <c r="Y440">
        <v>0.14000000000000001</v>
      </c>
      <c r="Z440" t="s">
        <v>12</v>
      </c>
      <c r="AA440" t="s">
        <v>12</v>
      </c>
      <c r="AB440" t="s">
        <v>12</v>
      </c>
      <c r="AC440" t="s">
        <v>12</v>
      </c>
      <c r="AD440">
        <v>103.68247606</v>
      </c>
      <c r="AE440">
        <v>103.81835349000001</v>
      </c>
      <c r="AF440">
        <v>103.24287259</v>
      </c>
      <c r="AG440">
        <v>103.33877808</v>
      </c>
      <c r="AH440" t="s">
        <v>12</v>
      </c>
      <c r="AI440" t="s">
        <v>12</v>
      </c>
    </row>
    <row r="441" spans="1:35" x14ac:dyDescent="0.25">
      <c r="A441">
        <v>1300887000</v>
      </c>
      <c r="B441">
        <v>2.9690663499999999</v>
      </c>
      <c r="C441">
        <v>3.0431455399999998</v>
      </c>
      <c r="D441">
        <v>2.92896022</v>
      </c>
      <c r="E441">
        <v>3.0201105199999998</v>
      </c>
      <c r="F441">
        <v>2.9690663499999999</v>
      </c>
      <c r="G441">
        <v>3.0431455399999998</v>
      </c>
      <c r="H441">
        <v>2.92896022</v>
      </c>
      <c r="I441">
        <v>3.0201105199999998</v>
      </c>
      <c r="J441">
        <v>1283.75</v>
      </c>
      <c r="K441">
        <v>1290.5</v>
      </c>
      <c r="L441">
        <v>1274.25</v>
      </c>
      <c r="M441">
        <v>1287</v>
      </c>
      <c r="N441">
        <v>1287.75</v>
      </c>
      <c r="O441">
        <v>1296</v>
      </c>
      <c r="P441">
        <v>1279</v>
      </c>
      <c r="Q441">
        <v>1292</v>
      </c>
      <c r="R441">
        <v>1292.19</v>
      </c>
      <c r="S441">
        <v>1300.51</v>
      </c>
      <c r="T441">
        <v>1284.05</v>
      </c>
      <c r="U441">
        <v>1297.54</v>
      </c>
      <c r="V441">
        <v>0.14000000000000001</v>
      </c>
      <c r="W441">
        <v>0.14000000000000001</v>
      </c>
      <c r="X441">
        <v>0.14000000000000001</v>
      </c>
      <c r="Y441">
        <v>0.14000000000000001</v>
      </c>
      <c r="Z441" t="s">
        <v>12</v>
      </c>
      <c r="AA441" t="s">
        <v>12</v>
      </c>
      <c r="AB441" t="s">
        <v>12</v>
      </c>
      <c r="AC441" t="s">
        <v>12</v>
      </c>
      <c r="AD441">
        <v>103.05103763</v>
      </c>
      <c r="AE441">
        <v>103.90627419</v>
      </c>
      <c r="AF441">
        <v>102.5634934</v>
      </c>
      <c r="AG441">
        <v>103.63451931</v>
      </c>
      <c r="AH441" t="s">
        <v>12</v>
      </c>
      <c r="AI441" t="s">
        <v>12</v>
      </c>
    </row>
    <row r="442" spans="1:35" x14ac:dyDescent="0.25">
      <c r="A442">
        <v>1300973400</v>
      </c>
      <c r="B442">
        <v>3.0747997300000001</v>
      </c>
      <c r="C442">
        <v>3.1193627500000001</v>
      </c>
      <c r="D442">
        <v>3.0201105199999998</v>
      </c>
      <c r="E442">
        <v>3.1051831700000001</v>
      </c>
      <c r="F442">
        <v>3.0747997300000001</v>
      </c>
      <c r="G442">
        <v>3.1193627500000001</v>
      </c>
      <c r="H442">
        <v>3.0201105199999998</v>
      </c>
      <c r="I442">
        <v>3.1051831700000001</v>
      </c>
      <c r="J442">
        <v>1286.75</v>
      </c>
      <c r="K442">
        <v>1301.5</v>
      </c>
      <c r="L442">
        <v>1284.25</v>
      </c>
      <c r="M442">
        <v>1300</v>
      </c>
      <c r="N442">
        <v>1292</v>
      </c>
      <c r="O442">
        <v>1306.75</v>
      </c>
      <c r="P442">
        <v>1289.25</v>
      </c>
      <c r="Q442">
        <v>1305.25</v>
      </c>
      <c r="R442">
        <v>1300.6099999999999</v>
      </c>
      <c r="S442">
        <v>1311.34</v>
      </c>
      <c r="T442">
        <v>1297.74</v>
      </c>
      <c r="U442">
        <v>1309.6600000000001</v>
      </c>
      <c r="V442">
        <v>0.13</v>
      </c>
      <c r="W442">
        <v>0.13</v>
      </c>
      <c r="X442">
        <v>0.13</v>
      </c>
      <c r="Y442">
        <v>0.13</v>
      </c>
      <c r="Z442" t="s">
        <v>12</v>
      </c>
      <c r="AA442" t="s">
        <v>12</v>
      </c>
      <c r="AB442" t="s">
        <v>12</v>
      </c>
      <c r="AC442" t="s">
        <v>12</v>
      </c>
      <c r="AD442">
        <v>104.22597781</v>
      </c>
      <c r="AE442">
        <v>104.77748833</v>
      </c>
      <c r="AF442">
        <v>103.6425121</v>
      </c>
      <c r="AG442">
        <v>104.62561732</v>
      </c>
      <c r="AH442" t="s">
        <v>12</v>
      </c>
      <c r="AI442" t="s">
        <v>12</v>
      </c>
    </row>
    <row r="443" spans="1:35" x14ac:dyDescent="0.25">
      <c r="A443">
        <v>1301059800</v>
      </c>
      <c r="B443">
        <v>3.1282755500000001</v>
      </c>
      <c r="C443">
        <v>3.1756241200000002</v>
      </c>
      <c r="D443">
        <v>3.11126083</v>
      </c>
      <c r="E443">
        <v>3.1315161200000001</v>
      </c>
      <c r="F443">
        <v>3.1282755500000001</v>
      </c>
      <c r="G443">
        <v>3.1756241200000002</v>
      </c>
      <c r="H443">
        <v>3.11126083</v>
      </c>
      <c r="I443">
        <v>3.1315161200000001</v>
      </c>
      <c r="J443">
        <v>1302</v>
      </c>
      <c r="K443">
        <v>1309.25</v>
      </c>
      <c r="L443">
        <v>1299.25</v>
      </c>
      <c r="M443">
        <v>1305</v>
      </c>
      <c r="N443">
        <v>1304.5</v>
      </c>
      <c r="O443">
        <v>1314.5</v>
      </c>
      <c r="P443">
        <v>1304</v>
      </c>
      <c r="Q443">
        <v>1310</v>
      </c>
      <c r="R443">
        <v>1311.8</v>
      </c>
      <c r="S443">
        <v>1319.18</v>
      </c>
      <c r="T443">
        <v>1310.1500000000001</v>
      </c>
      <c r="U443">
        <v>1313.8</v>
      </c>
      <c r="V443">
        <v>0.13</v>
      </c>
      <c r="W443">
        <v>0.13</v>
      </c>
      <c r="X443">
        <v>0.13</v>
      </c>
      <c r="Y443">
        <v>0.13</v>
      </c>
      <c r="Z443" t="s">
        <v>12</v>
      </c>
      <c r="AA443" t="s">
        <v>12</v>
      </c>
      <c r="AB443" t="s">
        <v>12</v>
      </c>
      <c r="AC443" t="s">
        <v>12</v>
      </c>
      <c r="AD443">
        <v>104.89738817999999</v>
      </c>
      <c r="AE443">
        <v>105.40092598</v>
      </c>
      <c r="AF443">
        <v>104.619319</v>
      </c>
      <c r="AG443">
        <v>104.94533693</v>
      </c>
      <c r="AH443" t="s">
        <v>12</v>
      </c>
      <c r="AI443" t="s">
        <v>12</v>
      </c>
    </row>
    <row r="444" spans="1:35" x14ac:dyDescent="0.25">
      <c r="A444">
        <v>1301319000</v>
      </c>
      <c r="B444">
        <v>3.1586589799999998</v>
      </c>
      <c r="C444">
        <v>3.1793197200000001</v>
      </c>
      <c r="D444">
        <v>3.11044995</v>
      </c>
      <c r="E444">
        <v>3.1124761599999999</v>
      </c>
      <c r="F444">
        <v>3.1586589799999998</v>
      </c>
      <c r="G444">
        <v>3.1793197200000001</v>
      </c>
      <c r="H444">
        <v>3.11044995</v>
      </c>
      <c r="I444">
        <v>3.1124761599999999</v>
      </c>
      <c r="J444">
        <v>1305.5</v>
      </c>
      <c r="K444">
        <v>1310.25</v>
      </c>
      <c r="L444">
        <v>1297</v>
      </c>
      <c r="M444">
        <v>1297</v>
      </c>
      <c r="N444">
        <v>1309.25</v>
      </c>
      <c r="O444">
        <v>1315.25</v>
      </c>
      <c r="P444">
        <v>1302</v>
      </c>
      <c r="Q444">
        <v>1302.25</v>
      </c>
      <c r="R444">
        <v>1315.45</v>
      </c>
      <c r="S444">
        <v>1319.74</v>
      </c>
      <c r="T444">
        <v>1310.19</v>
      </c>
      <c r="U444">
        <v>1310.19</v>
      </c>
      <c r="V444">
        <v>0.13</v>
      </c>
      <c r="W444">
        <v>0.13</v>
      </c>
      <c r="X444">
        <v>0.13</v>
      </c>
      <c r="Y444">
        <v>0.13</v>
      </c>
      <c r="Z444" t="s">
        <v>12</v>
      </c>
      <c r="AA444" t="s">
        <v>12</v>
      </c>
      <c r="AB444" t="s">
        <v>12</v>
      </c>
      <c r="AC444" t="s">
        <v>12</v>
      </c>
      <c r="AD444">
        <v>105.16913506</v>
      </c>
      <c r="AE444">
        <v>105.44088993</v>
      </c>
      <c r="AF444">
        <v>104.65759648</v>
      </c>
      <c r="AG444">
        <v>104.68956764000001</v>
      </c>
      <c r="AH444" t="s">
        <v>12</v>
      </c>
      <c r="AI444" t="s">
        <v>12</v>
      </c>
    </row>
    <row r="445" spans="1:35" x14ac:dyDescent="0.25">
      <c r="A445">
        <v>1301405400</v>
      </c>
      <c r="B445">
        <v>3.1055885999999999</v>
      </c>
      <c r="C445">
        <v>3.1752682700000001</v>
      </c>
      <c r="D445">
        <v>3.0743952700000001</v>
      </c>
      <c r="E445">
        <v>3.1736475</v>
      </c>
      <c r="F445">
        <v>3.1055885999999999</v>
      </c>
      <c r="G445">
        <v>3.1752682700000001</v>
      </c>
      <c r="H445">
        <v>3.0743952700000001</v>
      </c>
      <c r="I445">
        <v>3.1736475</v>
      </c>
      <c r="J445">
        <v>1298</v>
      </c>
      <c r="K445">
        <v>1312</v>
      </c>
      <c r="L445">
        <v>1295.25</v>
      </c>
      <c r="M445">
        <v>1311.5</v>
      </c>
      <c r="N445">
        <v>1302.75</v>
      </c>
      <c r="O445">
        <v>1317.75</v>
      </c>
      <c r="P445">
        <v>1300.25</v>
      </c>
      <c r="Q445">
        <v>1316.5</v>
      </c>
      <c r="R445">
        <v>1309.3699999999999</v>
      </c>
      <c r="S445">
        <v>1319.45</v>
      </c>
      <c r="T445">
        <v>1305.26</v>
      </c>
      <c r="U445">
        <v>1319.44</v>
      </c>
      <c r="V445">
        <v>0.13</v>
      </c>
      <c r="W445">
        <v>0.13</v>
      </c>
      <c r="X445">
        <v>0.13</v>
      </c>
      <c r="Y445">
        <v>0.13</v>
      </c>
      <c r="Z445" t="s">
        <v>12</v>
      </c>
      <c r="AA445" t="s">
        <v>12</v>
      </c>
      <c r="AB445" t="s">
        <v>12</v>
      </c>
      <c r="AC445" t="s">
        <v>12</v>
      </c>
      <c r="AD445">
        <v>104.60164693999999</v>
      </c>
      <c r="AE445">
        <v>105.42489635</v>
      </c>
      <c r="AF445">
        <v>104.25795696</v>
      </c>
      <c r="AG445">
        <v>105.39293318999999</v>
      </c>
      <c r="AH445" t="s">
        <v>12</v>
      </c>
      <c r="AI445" t="s">
        <v>12</v>
      </c>
    </row>
    <row r="446" spans="1:35" x14ac:dyDescent="0.25">
      <c r="A446">
        <v>1301491800</v>
      </c>
      <c r="B446">
        <v>3.2259070099999998</v>
      </c>
      <c r="C446">
        <v>3.26722848</v>
      </c>
      <c r="D446">
        <v>3.2109175200000002</v>
      </c>
      <c r="E446">
        <v>3.2388712499999999</v>
      </c>
      <c r="F446">
        <v>3.2259070099999998</v>
      </c>
      <c r="G446">
        <v>3.26722848</v>
      </c>
      <c r="H446">
        <v>3.2109175200000002</v>
      </c>
      <c r="I446">
        <v>3.2388712499999999</v>
      </c>
      <c r="J446">
        <v>1312.5</v>
      </c>
      <c r="K446">
        <v>1322.75</v>
      </c>
      <c r="L446">
        <v>1309.75</v>
      </c>
      <c r="M446">
        <v>1318.75</v>
      </c>
      <c r="N446">
        <v>1316.25</v>
      </c>
      <c r="O446">
        <v>1327.75</v>
      </c>
      <c r="P446">
        <v>1314.75</v>
      </c>
      <c r="Q446">
        <v>1324</v>
      </c>
      <c r="R446">
        <v>1321.89</v>
      </c>
      <c r="S446">
        <v>1331.74</v>
      </c>
      <c r="T446">
        <v>1321.89</v>
      </c>
      <c r="U446">
        <v>1328.26</v>
      </c>
      <c r="V446">
        <v>0.13</v>
      </c>
      <c r="W446">
        <v>0.13</v>
      </c>
      <c r="X446">
        <v>0.13</v>
      </c>
      <c r="Y446">
        <v>0.13</v>
      </c>
      <c r="Z446" t="s">
        <v>12</v>
      </c>
      <c r="AA446" t="s">
        <v>12</v>
      </c>
      <c r="AB446" t="s">
        <v>12</v>
      </c>
      <c r="AC446" t="s">
        <v>12</v>
      </c>
      <c r="AD446">
        <v>105.94443572</v>
      </c>
      <c r="AE446">
        <v>106.43199593</v>
      </c>
      <c r="AF446">
        <v>105.79257269999999</v>
      </c>
      <c r="AG446">
        <v>106.1202771</v>
      </c>
      <c r="AH446" t="s">
        <v>12</v>
      </c>
      <c r="AI446" t="s">
        <v>12</v>
      </c>
    </row>
    <row r="447" spans="1:35" x14ac:dyDescent="0.25">
      <c r="A447">
        <v>1301578200</v>
      </c>
      <c r="B447">
        <v>3.2311737900000002</v>
      </c>
      <c r="C447">
        <v>3.25710034</v>
      </c>
      <c r="D447">
        <v>3.2161891699999998</v>
      </c>
      <c r="E447">
        <v>3.2291485500000001</v>
      </c>
      <c r="F447">
        <v>3.2311737900000002</v>
      </c>
      <c r="G447">
        <v>3.25710034</v>
      </c>
      <c r="H447">
        <v>3.2161891699999998</v>
      </c>
      <c r="I447">
        <v>3.2291485500000001</v>
      </c>
      <c r="J447">
        <v>1318.75</v>
      </c>
      <c r="K447">
        <v>1320.5</v>
      </c>
      <c r="L447">
        <v>1315.75</v>
      </c>
      <c r="M447">
        <v>1315.75</v>
      </c>
      <c r="N447">
        <v>1324.5</v>
      </c>
      <c r="O447">
        <v>1325.75</v>
      </c>
      <c r="P447">
        <v>1320.5</v>
      </c>
      <c r="Q447">
        <v>1321</v>
      </c>
      <c r="R447">
        <v>1327.44</v>
      </c>
      <c r="S447">
        <v>1329.77</v>
      </c>
      <c r="T447">
        <v>1325.03</v>
      </c>
      <c r="U447">
        <v>1325.83</v>
      </c>
      <c r="V447">
        <v>0.1</v>
      </c>
      <c r="W447">
        <v>0.1</v>
      </c>
      <c r="X447">
        <v>0.1</v>
      </c>
      <c r="Y447">
        <v>0.1</v>
      </c>
      <c r="Z447" t="s">
        <v>12</v>
      </c>
      <c r="AA447" t="s">
        <v>12</v>
      </c>
      <c r="AB447" t="s">
        <v>12</v>
      </c>
      <c r="AC447" t="s">
        <v>12</v>
      </c>
      <c r="AD447">
        <v>105.98440766</v>
      </c>
      <c r="AE447">
        <v>106.27214811</v>
      </c>
      <c r="AF447">
        <v>105.86450781000001</v>
      </c>
      <c r="AG447">
        <v>105.97640688</v>
      </c>
      <c r="AH447" t="s">
        <v>12</v>
      </c>
      <c r="AI447" t="s">
        <v>12</v>
      </c>
    </row>
    <row r="448" spans="1:35" x14ac:dyDescent="0.25">
      <c r="A448">
        <v>1301664600</v>
      </c>
      <c r="B448">
        <v>3.29153523</v>
      </c>
      <c r="C448">
        <v>3.3134112999999998</v>
      </c>
      <c r="D448">
        <v>3.2445425000000001</v>
      </c>
      <c r="E448">
        <v>3.2656086800000002</v>
      </c>
      <c r="F448">
        <v>3.29153523</v>
      </c>
      <c r="G448">
        <v>3.3134112999999998</v>
      </c>
      <c r="H448">
        <v>3.2445425000000001</v>
      </c>
      <c r="I448">
        <v>3.2656086800000002</v>
      </c>
      <c r="J448">
        <v>1316</v>
      </c>
      <c r="K448">
        <v>1328.5</v>
      </c>
      <c r="L448">
        <v>1315.75</v>
      </c>
      <c r="M448">
        <v>1322.5</v>
      </c>
      <c r="N448">
        <v>1321.25</v>
      </c>
      <c r="O448">
        <v>1333.75</v>
      </c>
      <c r="P448">
        <v>1320.5</v>
      </c>
      <c r="Q448">
        <v>1327.75</v>
      </c>
      <c r="R448">
        <v>1329.48</v>
      </c>
      <c r="S448">
        <v>1337.85</v>
      </c>
      <c r="T448">
        <v>1328.89</v>
      </c>
      <c r="U448">
        <v>1332.41</v>
      </c>
      <c r="V448">
        <v>0.11</v>
      </c>
      <c r="W448">
        <v>0.11</v>
      </c>
      <c r="X448">
        <v>0.11</v>
      </c>
      <c r="Y448">
        <v>0.11</v>
      </c>
      <c r="Z448" t="s">
        <v>12</v>
      </c>
      <c r="AA448" t="s">
        <v>12</v>
      </c>
      <c r="AB448" t="s">
        <v>12</v>
      </c>
      <c r="AC448" t="s">
        <v>12</v>
      </c>
      <c r="AD448">
        <v>106.63181569</v>
      </c>
      <c r="AE448">
        <v>106.91955614</v>
      </c>
      <c r="AF448">
        <v>106.16823384999999</v>
      </c>
      <c r="AG448">
        <v>106.42399514</v>
      </c>
      <c r="AH448" t="s">
        <v>12</v>
      </c>
      <c r="AI448" t="s">
        <v>12</v>
      </c>
    </row>
    <row r="449" spans="1:35" x14ac:dyDescent="0.25">
      <c r="A449">
        <v>1301923800</v>
      </c>
      <c r="B449">
        <v>3.2899154199999998</v>
      </c>
      <c r="C449">
        <v>3.3053093699999998</v>
      </c>
      <c r="D449">
        <v>3.24778308</v>
      </c>
      <c r="E449">
        <v>3.27533137</v>
      </c>
      <c r="F449">
        <v>3.2899154199999998</v>
      </c>
      <c r="G449">
        <v>3.3053093699999998</v>
      </c>
      <c r="H449">
        <v>3.24778308</v>
      </c>
      <c r="I449">
        <v>3.27533137</v>
      </c>
      <c r="J449">
        <v>1322.5</v>
      </c>
      <c r="K449">
        <v>1327.25</v>
      </c>
      <c r="L449">
        <v>1319.75</v>
      </c>
      <c r="M449">
        <v>1324</v>
      </c>
      <c r="N449">
        <v>1327</v>
      </c>
      <c r="O449">
        <v>1332.75</v>
      </c>
      <c r="P449">
        <v>1324.5</v>
      </c>
      <c r="Q449">
        <v>1329.25</v>
      </c>
      <c r="R449">
        <v>1333.56</v>
      </c>
      <c r="S449">
        <v>1336.74</v>
      </c>
      <c r="T449">
        <v>1329.1</v>
      </c>
      <c r="U449">
        <v>1332.87</v>
      </c>
      <c r="V449">
        <v>0.09</v>
      </c>
      <c r="W449">
        <v>0.09</v>
      </c>
      <c r="X449">
        <v>0.09</v>
      </c>
      <c r="Y449">
        <v>0.09</v>
      </c>
      <c r="Z449" t="s">
        <v>12</v>
      </c>
      <c r="AA449" t="s">
        <v>12</v>
      </c>
      <c r="AB449" t="s">
        <v>12</v>
      </c>
      <c r="AC449" t="s">
        <v>12</v>
      </c>
      <c r="AD449">
        <v>106.64779326999999</v>
      </c>
      <c r="AE449">
        <v>106.83962823</v>
      </c>
      <c r="AF449">
        <v>106.20819779999999</v>
      </c>
      <c r="AG449">
        <v>106.51191584</v>
      </c>
      <c r="AH449" t="s">
        <v>12</v>
      </c>
      <c r="AI449" t="s">
        <v>12</v>
      </c>
    </row>
    <row r="450" spans="1:35" x14ac:dyDescent="0.25">
      <c r="A450">
        <v>1302010200</v>
      </c>
      <c r="B450">
        <v>3.25588598</v>
      </c>
      <c r="C450">
        <v>3.3182327800000002</v>
      </c>
      <c r="D450">
        <v>3.25183453</v>
      </c>
      <c r="E450">
        <v>3.2757358399999998</v>
      </c>
      <c r="F450">
        <v>3.25588598</v>
      </c>
      <c r="G450">
        <v>3.3182327800000002</v>
      </c>
      <c r="H450">
        <v>3.25183453</v>
      </c>
      <c r="I450">
        <v>3.2757358399999998</v>
      </c>
      <c r="J450">
        <v>1325</v>
      </c>
      <c r="K450">
        <v>1328.5</v>
      </c>
      <c r="L450">
        <v>1318</v>
      </c>
      <c r="M450">
        <v>1321.5</v>
      </c>
      <c r="N450">
        <v>1329.75</v>
      </c>
      <c r="O450">
        <v>1334.25</v>
      </c>
      <c r="P450">
        <v>1323</v>
      </c>
      <c r="Q450">
        <v>1326.75</v>
      </c>
      <c r="R450">
        <v>1332.03</v>
      </c>
      <c r="S450">
        <v>1338.21</v>
      </c>
      <c r="T450">
        <v>1330.03</v>
      </c>
      <c r="U450">
        <v>1332.63</v>
      </c>
      <c r="V450">
        <v>0.09</v>
      </c>
      <c r="W450">
        <v>0.09</v>
      </c>
      <c r="X450">
        <v>0.09</v>
      </c>
      <c r="Y450">
        <v>0.09</v>
      </c>
      <c r="Z450" t="s">
        <v>12</v>
      </c>
      <c r="AA450" t="s">
        <v>12</v>
      </c>
      <c r="AB450" t="s">
        <v>12</v>
      </c>
      <c r="AC450" t="s">
        <v>12</v>
      </c>
      <c r="AD450">
        <v>106.30411128</v>
      </c>
      <c r="AE450">
        <v>106.96751288</v>
      </c>
      <c r="AF450">
        <v>106.25615454</v>
      </c>
      <c r="AG450">
        <v>106.49594623999999</v>
      </c>
      <c r="AH450" t="s">
        <v>12</v>
      </c>
      <c r="AI450" t="s">
        <v>12</v>
      </c>
    </row>
    <row r="451" spans="1:35" x14ac:dyDescent="0.25">
      <c r="A451">
        <v>1302096600</v>
      </c>
      <c r="B451">
        <v>3.3219186600000001</v>
      </c>
      <c r="C451">
        <v>3.3292106800000001</v>
      </c>
      <c r="D451">
        <v>3.2660131400000001</v>
      </c>
      <c r="E451">
        <v>3.3000435600000002</v>
      </c>
      <c r="F451">
        <v>3.3219186600000001</v>
      </c>
      <c r="G451">
        <v>3.3292106800000001</v>
      </c>
      <c r="H451">
        <v>3.2660131400000001</v>
      </c>
      <c r="I451">
        <v>3.3000435600000002</v>
      </c>
      <c r="J451">
        <v>1321.5</v>
      </c>
      <c r="K451">
        <v>1331</v>
      </c>
      <c r="L451">
        <v>1321.25</v>
      </c>
      <c r="M451">
        <v>1323.5</v>
      </c>
      <c r="N451">
        <v>1327</v>
      </c>
      <c r="O451">
        <v>1336.5</v>
      </c>
      <c r="P451">
        <v>1326</v>
      </c>
      <c r="Q451">
        <v>1329</v>
      </c>
      <c r="R451">
        <v>1335.94</v>
      </c>
      <c r="S451">
        <v>1339.38</v>
      </c>
      <c r="T451">
        <v>1331.09</v>
      </c>
      <c r="U451">
        <v>1335.54</v>
      </c>
      <c r="V451">
        <v>0.1</v>
      </c>
      <c r="W451">
        <v>0.1</v>
      </c>
      <c r="X451">
        <v>0.1</v>
      </c>
      <c r="Y451">
        <v>0.1</v>
      </c>
      <c r="Z451" t="s">
        <v>12</v>
      </c>
      <c r="AA451" t="s">
        <v>12</v>
      </c>
      <c r="AB451" t="s">
        <v>12</v>
      </c>
      <c r="AC451" t="s">
        <v>12</v>
      </c>
      <c r="AD451">
        <v>107.00747683</v>
      </c>
      <c r="AE451">
        <v>107.10339030999999</v>
      </c>
      <c r="AF451">
        <v>106.40002477</v>
      </c>
      <c r="AG451">
        <v>106.83163544</v>
      </c>
      <c r="AH451" t="s">
        <v>12</v>
      </c>
      <c r="AI451" t="s">
        <v>12</v>
      </c>
    </row>
    <row r="452" spans="1:35" x14ac:dyDescent="0.25">
      <c r="A452">
        <v>1302183000</v>
      </c>
      <c r="B452">
        <v>3.2866738799999999</v>
      </c>
      <c r="C452">
        <v>3.3251602099999999</v>
      </c>
      <c r="D452">
        <v>3.2323891300000001</v>
      </c>
      <c r="E452">
        <v>3.27938185</v>
      </c>
      <c r="F452">
        <v>3.2866738799999999</v>
      </c>
      <c r="G452">
        <v>3.3251602099999999</v>
      </c>
      <c r="H452">
        <v>3.2323891300000001</v>
      </c>
      <c r="I452">
        <v>3.27938185</v>
      </c>
      <c r="J452">
        <v>1324.25</v>
      </c>
      <c r="K452">
        <v>1329.5</v>
      </c>
      <c r="L452">
        <v>1317.5</v>
      </c>
      <c r="M452">
        <v>1323.25</v>
      </c>
      <c r="N452">
        <v>1329</v>
      </c>
      <c r="O452">
        <v>1335.25</v>
      </c>
      <c r="P452">
        <v>1322.25</v>
      </c>
      <c r="Q452">
        <v>1328.5</v>
      </c>
      <c r="R452">
        <v>1334.82</v>
      </c>
      <c r="S452">
        <v>1338.8</v>
      </c>
      <c r="T452">
        <v>1326.56</v>
      </c>
      <c r="U452">
        <v>1333.51</v>
      </c>
      <c r="V452">
        <v>0.1</v>
      </c>
      <c r="W452">
        <v>0.1</v>
      </c>
      <c r="X452">
        <v>0.1</v>
      </c>
      <c r="Y452">
        <v>0.1</v>
      </c>
      <c r="Z452" t="s">
        <v>12</v>
      </c>
      <c r="AA452" t="s">
        <v>12</v>
      </c>
      <c r="AB452" t="s">
        <v>12</v>
      </c>
      <c r="AC452" t="s">
        <v>12</v>
      </c>
      <c r="AD452">
        <v>106.63980848</v>
      </c>
      <c r="AE452">
        <v>107.08539854</v>
      </c>
      <c r="AF452">
        <v>106.03235641000001</v>
      </c>
      <c r="AG452">
        <v>106.55988857</v>
      </c>
      <c r="AH452" t="s">
        <v>12</v>
      </c>
      <c r="AI452" t="s">
        <v>12</v>
      </c>
    </row>
    <row r="453" spans="1:35" x14ac:dyDescent="0.25">
      <c r="A453">
        <v>1302269400</v>
      </c>
      <c r="B453">
        <v>3.3202988599999999</v>
      </c>
      <c r="C453">
        <v>3.3267800099999998</v>
      </c>
      <c r="D453">
        <v>3.20484181</v>
      </c>
      <c r="E453">
        <v>3.24980929</v>
      </c>
      <c r="F453">
        <v>3.3202988599999999</v>
      </c>
      <c r="G453">
        <v>3.3267800099999998</v>
      </c>
      <c r="H453">
        <v>3.20484181</v>
      </c>
      <c r="I453">
        <v>3.24980929</v>
      </c>
      <c r="J453">
        <v>1324.5</v>
      </c>
      <c r="K453">
        <v>1330.25</v>
      </c>
      <c r="L453">
        <v>1313.25</v>
      </c>
      <c r="M453">
        <v>1318.5</v>
      </c>
      <c r="N453">
        <v>1328.5</v>
      </c>
      <c r="O453">
        <v>1335.75</v>
      </c>
      <c r="P453">
        <v>1318.75</v>
      </c>
      <c r="Q453">
        <v>1323.75</v>
      </c>
      <c r="R453">
        <v>1336.16</v>
      </c>
      <c r="S453">
        <v>1339.46</v>
      </c>
      <c r="T453">
        <v>1322.94</v>
      </c>
      <c r="U453">
        <v>1328.17</v>
      </c>
      <c r="V453">
        <v>0.09</v>
      </c>
      <c r="W453">
        <v>0.09</v>
      </c>
      <c r="X453">
        <v>0.09</v>
      </c>
      <c r="Y453">
        <v>0.09</v>
      </c>
      <c r="Z453" t="s">
        <v>12</v>
      </c>
      <c r="AA453" t="s">
        <v>12</v>
      </c>
      <c r="AB453" t="s">
        <v>12</v>
      </c>
      <c r="AC453" t="s">
        <v>12</v>
      </c>
      <c r="AD453">
        <v>107.0314552</v>
      </c>
      <c r="AE453">
        <v>107.09540552</v>
      </c>
      <c r="AF453">
        <v>105.75260874999999</v>
      </c>
      <c r="AG453">
        <v>106.19221222</v>
      </c>
      <c r="AH453" t="s">
        <v>12</v>
      </c>
      <c r="AI453" t="s">
        <v>12</v>
      </c>
    </row>
    <row r="454" spans="1:35" x14ac:dyDescent="0.25">
      <c r="A454">
        <v>1302528600</v>
      </c>
      <c r="B454">
        <v>3.2542651999999999</v>
      </c>
      <c r="C454">
        <v>3.2878892099999999</v>
      </c>
      <c r="D454">
        <v>3.19268843</v>
      </c>
      <c r="E454">
        <v>3.2186149799999999</v>
      </c>
      <c r="F454">
        <v>3.2542651999999999</v>
      </c>
      <c r="G454">
        <v>3.2878892099999999</v>
      </c>
      <c r="H454">
        <v>3.19268843</v>
      </c>
      <c r="I454">
        <v>3.2186149799999999</v>
      </c>
      <c r="J454">
        <v>1321.5</v>
      </c>
      <c r="K454">
        <v>1324.5</v>
      </c>
      <c r="L454">
        <v>1311.75</v>
      </c>
      <c r="M454">
        <v>1314.25</v>
      </c>
      <c r="N454">
        <v>1325.75</v>
      </c>
      <c r="O454">
        <v>1330.25</v>
      </c>
      <c r="P454">
        <v>1317</v>
      </c>
      <c r="Q454">
        <v>1319.5</v>
      </c>
      <c r="R454">
        <v>1329.01</v>
      </c>
      <c r="S454">
        <v>1333.77</v>
      </c>
      <c r="T454">
        <v>1321.06</v>
      </c>
      <c r="U454">
        <v>1324.46</v>
      </c>
      <c r="V454">
        <v>0.09</v>
      </c>
      <c r="W454">
        <v>0.09</v>
      </c>
      <c r="X454">
        <v>0.09</v>
      </c>
      <c r="Y454">
        <v>0.09</v>
      </c>
      <c r="Z454" t="s">
        <v>12</v>
      </c>
      <c r="AA454" t="s">
        <v>12</v>
      </c>
      <c r="AB454" t="s">
        <v>12</v>
      </c>
      <c r="AC454" t="s">
        <v>12</v>
      </c>
      <c r="AD454">
        <v>106.30411128</v>
      </c>
      <c r="AE454">
        <v>106.66378684999999</v>
      </c>
      <c r="AF454">
        <v>105.61673131000001</v>
      </c>
      <c r="AG454">
        <v>105.8725086</v>
      </c>
      <c r="AH454" t="s">
        <v>12</v>
      </c>
      <c r="AI454" t="s">
        <v>12</v>
      </c>
    </row>
    <row r="455" spans="1:35" x14ac:dyDescent="0.25">
      <c r="A455">
        <v>1302615000</v>
      </c>
      <c r="B455">
        <v>3.1606842199999998</v>
      </c>
      <c r="C455">
        <v>3.1785098199999999</v>
      </c>
      <c r="D455">
        <v>3.10720938</v>
      </c>
      <c r="E455">
        <v>3.1473155099999999</v>
      </c>
      <c r="F455">
        <v>3.1606842199999998</v>
      </c>
      <c r="G455">
        <v>3.1785098199999999</v>
      </c>
      <c r="H455">
        <v>3.10720938</v>
      </c>
      <c r="I455">
        <v>3.1473155099999999</v>
      </c>
      <c r="J455">
        <v>1313.25</v>
      </c>
      <c r="K455">
        <v>1315</v>
      </c>
      <c r="L455">
        <v>1300.25</v>
      </c>
      <c r="M455">
        <v>1303</v>
      </c>
      <c r="N455">
        <v>1320.25</v>
      </c>
      <c r="O455">
        <v>1320.5</v>
      </c>
      <c r="P455">
        <v>1305.25</v>
      </c>
      <c r="Q455">
        <v>1308.25</v>
      </c>
      <c r="R455">
        <v>1321.96</v>
      </c>
      <c r="S455">
        <v>1321.96</v>
      </c>
      <c r="T455">
        <v>1309.51</v>
      </c>
      <c r="U455">
        <v>1314.16</v>
      </c>
      <c r="V455">
        <v>0.08</v>
      </c>
      <c r="W455">
        <v>0.08</v>
      </c>
      <c r="X455">
        <v>0.08</v>
      </c>
      <c r="Y455">
        <v>0.08</v>
      </c>
      <c r="Z455" t="s">
        <v>12</v>
      </c>
      <c r="AA455" t="s">
        <v>12</v>
      </c>
      <c r="AB455" t="s">
        <v>12</v>
      </c>
      <c r="AC455" t="s">
        <v>12</v>
      </c>
      <c r="AD455">
        <v>105.28103412</v>
      </c>
      <c r="AE455">
        <v>105.48884667</v>
      </c>
      <c r="AF455">
        <v>104.69756842</v>
      </c>
      <c r="AG455">
        <v>105.08121436</v>
      </c>
      <c r="AH455" t="s">
        <v>12</v>
      </c>
      <c r="AI455" t="s">
        <v>12</v>
      </c>
    </row>
    <row r="456" spans="1:35" x14ac:dyDescent="0.25">
      <c r="A456">
        <v>1302701400</v>
      </c>
      <c r="B456">
        <v>3.1870162099999999</v>
      </c>
      <c r="C456">
        <v>3.1939037699999999</v>
      </c>
      <c r="D456">
        <v>3.1051831700000001</v>
      </c>
      <c r="E456">
        <v>3.14204872</v>
      </c>
      <c r="F456">
        <v>3.1870162099999999</v>
      </c>
      <c r="G456">
        <v>3.1939037699999999</v>
      </c>
      <c r="H456">
        <v>3.1051831700000001</v>
      </c>
      <c r="I456">
        <v>3.14204872</v>
      </c>
      <c r="J456">
        <v>1306.5</v>
      </c>
      <c r="K456">
        <v>1313</v>
      </c>
      <c r="L456">
        <v>1300</v>
      </c>
      <c r="M456">
        <v>1303.25</v>
      </c>
      <c r="N456">
        <v>1308.25</v>
      </c>
      <c r="O456">
        <v>1318.75</v>
      </c>
      <c r="P456">
        <v>1305</v>
      </c>
      <c r="Q456">
        <v>1308.75</v>
      </c>
      <c r="R456">
        <v>1314.03</v>
      </c>
      <c r="S456">
        <v>1321.35</v>
      </c>
      <c r="T456">
        <v>1309.19</v>
      </c>
      <c r="U456">
        <v>1314.41</v>
      </c>
      <c r="V456">
        <v>0.08</v>
      </c>
      <c r="W456">
        <v>0.08</v>
      </c>
      <c r="X456">
        <v>0.08</v>
      </c>
      <c r="Y456">
        <v>0.08</v>
      </c>
      <c r="Z456" t="s">
        <v>12</v>
      </c>
      <c r="AA456" t="s">
        <v>12</v>
      </c>
      <c r="AB456" t="s">
        <v>12</v>
      </c>
      <c r="AC456" t="s">
        <v>12</v>
      </c>
      <c r="AD456">
        <v>105.56877457</v>
      </c>
      <c r="AE456">
        <v>105.64869448</v>
      </c>
      <c r="AF456">
        <v>104.67359005</v>
      </c>
      <c r="AG456">
        <v>105.07322957</v>
      </c>
      <c r="AH456" t="s">
        <v>12</v>
      </c>
      <c r="AI456" t="s">
        <v>12</v>
      </c>
    </row>
    <row r="457" spans="1:35" x14ac:dyDescent="0.25">
      <c r="A457">
        <v>1302787800</v>
      </c>
      <c r="B457">
        <v>3.0865486400000002</v>
      </c>
      <c r="C457">
        <v>3.1627259900000002</v>
      </c>
      <c r="D457">
        <v>3.0561652100000001</v>
      </c>
      <c r="E457">
        <v>3.1495031199999999</v>
      </c>
      <c r="F457">
        <v>3.0865486400000002</v>
      </c>
      <c r="G457">
        <v>3.1627259900000002</v>
      </c>
      <c r="H457">
        <v>3.0561652100000001</v>
      </c>
      <c r="I457">
        <v>3.1495031199999999</v>
      </c>
      <c r="J457">
        <v>1303.25</v>
      </c>
      <c r="K457">
        <v>1307.75</v>
      </c>
      <c r="L457">
        <v>1293</v>
      </c>
      <c r="M457">
        <v>1304.75</v>
      </c>
      <c r="N457">
        <v>1309.25</v>
      </c>
      <c r="O457">
        <v>1313.25</v>
      </c>
      <c r="P457">
        <v>1298.25</v>
      </c>
      <c r="Q457">
        <v>1310.25</v>
      </c>
      <c r="R457">
        <v>1311.13</v>
      </c>
      <c r="S457">
        <v>1316.79</v>
      </c>
      <c r="T457">
        <v>1302.42</v>
      </c>
      <c r="U457">
        <v>1314.52</v>
      </c>
      <c r="V457">
        <v>0.09</v>
      </c>
      <c r="W457">
        <v>0.09</v>
      </c>
      <c r="X457">
        <v>0.09</v>
      </c>
      <c r="Y457">
        <v>0.09</v>
      </c>
      <c r="Z457" t="s">
        <v>12</v>
      </c>
      <c r="AA457" t="s">
        <v>12</v>
      </c>
      <c r="AB457" t="s">
        <v>12</v>
      </c>
      <c r="AC457" t="s">
        <v>12</v>
      </c>
      <c r="AD457">
        <v>104.46576951</v>
      </c>
      <c r="AE457">
        <v>105.31299729</v>
      </c>
      <c r="AF457">
        <v>104.12207952</v>
      </c>
      <c r="AG457">
        <v>105.15314948</v>
      </c>
      <c r="AH457" t="s">
        <v>12</v>
      </c>
      <c r="AI457" t="s">
        <v>12</v>
      </c>
    </row>
    <row r="458" spans="1:35" x14ac:dyDescent="0.25">
      <c r="A458">
        <v>1302874200</v>
      </c>
      <c r="B458">
        <v>3.16433023</v>
      </c>
      <c r="C458">
        <v>3.20524627</v>
      </c>
      <c r="D458">
        <v>3.13880815</v>
      </c>
      <c r="E458">
        <v>3.1756737099999999</v>
      </c>
      <c r="F458">
        <v>3.16433023</v>
      </c>
      <c r="G458">
        <v>3.20524627</v>
      </c>
      <c r="H458">
        <v>3.13880815</v>
      </c>
      <c r="I458">
        <v>3.1756737099999999</v>
      </c>
      <c r="J458">
        <v>1304.5</v>
      </c>
      <c r="K458">
        <v>1313.75</v>
      </c>
      <c r="L458">
        <v>1300.75</v>
      </c>
      <c r="M458">
        <v>1313.25</v>
      </c>
      <c r="N458">
        <v>1310.5</v>
      </c>
      <c r="O458">
        <v>1319.25</v>
      </c>
      <c r="P458">
        <v>1305.75</v>
      </c>
      <c r="Q458">
        <v>1318.75</v>
      </c>
      <c r="R458">
        <v>1314.54</v>
      </c>
      <c r="S458">
        <v>1322.88</v>
      </c>
      <c r="T458">
        <v>1313.68</v>
      </c>
      <c r="U458">
        <v>1319.68</v>
      </c>
      <c r="V458">
        <v>0.12</v>
      </c>
      <c r="W458">
        <v>0.12</v>
      </c>
      <c r="X458">
        <v>0.12</v>
      </c>
      <c r="Y458">
        <v>0.12</v>
      </c>
      <c r="Z458" t="s">
        <v>12</v>
      </c>
      <c r="AA458" t="s">
        <v>12</v>
      </c>
      <c r="AB458" t="s">
        <v>12</v>
      </c>
      <c r="AC458" t="s">
        <v>12</v>
      </c>
      <c r="AD458">
        <v>105.34497644</v>
      </c>
      <c r="AE458">
        <v>105.80056549</v>
      </c>
      <c r="AF458">
        <v>105.03325762</v>
      </c>
      <c r="AG458">
        <v>105.53679542</v>
      </c>
      <c r="AH458" t="s">
        <v>12</v>
      </c>
      <c r="AI458" t="s">
        <v>12</v>
      </c>
    </row>
    <row r="459" spans="1:35" x14ac:dyDescent="0.25">
      <c r="A459">
        <v>1303133400</v>
      </c>
      <c r="B459">
        <v>3.0747997300000001</v>
      </c>
      <c r="C459">
        <v>3.0946505700000002</v>
      </c>
      <c r="D459">
        <v>2.9998552200000002</v>
      </c>
      <c r="E459">
        <v>3.0800665199999999</v>
      </c>
      <c r="F459">
        <v>3.0747997300000001</v>
      </c>
      <c r="G459">
        <v>3.0946505700000002</v>
      </c>
      <c r="H459">
        <v>2.9998552200000002</v>
      </c>
      <c r="I459">
        <v>3.0800665199999999</v>
      </c>
      <c r="J459">
        <v>1311.75</v>
      </c>
      <c r="K459">
        <v>1312.25</v>
      </c>
      <c r="L459">
        <v>1285.25</v>
      </c>
      <c r="M459">
        <v>1295.5</v>
      </c>
      <c r="N459">
        <v>1318.25</v>
      </c>
      <c r="O459">
        <v>1318.75</v>
      </c>
      <c r="P459">
        <v>1290.25</v>
      </c>
      <c r="Q459">
        <v>1301</v>
      </c>
      <c r="R459">
        <v>1313.35</v>
      </c>
      <c r="S459">
        <v>1313.35</v>
      </c>
      <c r="T459">
        <v>1294.7</v>
      </c>
      <c r="U459">
        <v>1305.1400000000001</v>
      </c>
      <c r="V459">
        <v>0.1</v>
      </c>
      <c r="W459">
        <v>0.1</v>
      </c>
      <c r="X459">
        <v>0.1</v>
      </c>
      <c r="Y459">
        <v>0.1</v>
      </c>
      <c r="Z459" t="s">
        <v>12</v>
      </c>
      <c r="AA459" t="s">
        <v>12</v>
      </c>
      <c r="AB459" t="s">
        <v>12</v>
      </c>
      <c r="AC459" t="s">
        <v>12</v>
      </c>
      <c r="AD459">
        <v>104.37784881</v>
      </c>
      <c r="AE459">
        <v>105.52889854</v>
      </c>
      <c r="AF459">
        <v>103.51461947</v>
      </c>
      <c r="AG459">
        <v>104.35387043999999</v>
      </c>
      <c r="AH459" t="s">
        <v>12</v>
      </c>
      <c r="AI459" t="s">
        <v>12</v>
      </c>
    </row>
    <row r="460" spans="1:35" x14ac:dyDescent="0.25">
      <c r="A460">
        <v>1303219800</v>
      </c>
      <c r="B460">
        <v>3.0905991199999998</v>
      </c>
      <c r="C460">
        <v>3.13032121</v>
      </c>
      <c r="D460">
        <v>3.0666987799999998</v>
      </c>
      <c r="E460">
        <v>3.1246295399999999</v>
      </c>
      <c r="F460">
        <v>3.0905991199999998</v>
      </c>
      <c r="G460">
        <v>3.13032121</v>
      </c>
      <c r="H460">
        <v>3.0666987799999998</v>
      </c>
      <c r="I460">
        <v>3.1246295399999999</v>
      </c>
      <c r="J460">
        <v>1294.5</v>
      </c>
      <c r="K460">
        <v>1303.75</v>
      </c>
      <c r="L460">
        <v>1289</v>
      </c>
      <c r="M460">
        <v>1303.25</v>
      </c>
      <c r="N460">
        <v>1301</v>
      </c>
      <c r="O460">
        <v>1309.5</v>
      </c>
      <c r="P460">
        <v>1294</v>
      </c>
      <c r="Q460">
        <v>1308.5</v>
      </c>
      <c r="R460">
        <v>1305.99</v>
      </c>
      <c r="S460">
        <v>1312.7</v>
      </c>
      <c r="T460">
        <v>1303.97</v>
      </c>
      <c r="U460">
        <v>1312.62</v>
      </c>
      <c r="V460">
        <v>0.11</v>
      </c>
      <c r="W460">
        <v>0.11</v>
      </c>
      <c r="X460">
        <v>0.11</v>
      </c>
      <c r="Y460">
        <v>0.11</v>
      </c>
      <c r="Z460" t="s">
        <v>12</v>
      </c>
      <c r="AA460" t="s">
        <v>12</v>
      </c>
      <c r="AB460" t="s">
        <v>12</v>
      </c>
      <c r="AC460" t="s">
        <v>12</v>
      </c>
      <c r="AD460">
        <v>104.51371826</v>
      </c>
      <c r="AE460">
        <v>104.98530887</v>
      </c>
      <c r="AF460">
        <v>104.25795696</v>
      </c>
      <c r="AG460">
        <v>104.95332972</v>
      </c>
      <c r="AH460" t="s">
        <v>12</v>
      </c>
      <c r="AI460" t="s">
        <v>12</v>
      </c>
    </row>
    <row r="461" spans="1:35" x14ac:dyDescent="0.25">
      <c r="A461">
        <v>1303306200</v>
      </c>
      <c r="B461">
        <v>3.2400865900000002</v>
      </c>
      <c r="C461">
        <v>3.27614128</v>
      </c>
      <c r="D461">
        <v>3.2331990300000002</v>
      </c>
      <c r="E461">
        <v>3.2579112100000001</v>
      </c>
      <c r="F461">
        <v>3.2400865900000002</v>
      </c>
      <c r="G461">
        <v>3.27614128</v>
      </c>
      <c r="H461">
        <v>3.2331990300000002</v>
      </c>
      <c r="I461">
        <v>3.2579112100000001</v>
      </c>
      <c r="J461">
        <v>1304.5</v>
      </c>
      <c r="K461">
        <v>1324.75</v>
      </c>
      <c r="L461">
        <v>1303.5</v>
      </c>
      <c r="M461">
        <v>1323</v>
      </c>
      <c r="N461">
        <v>1308.75</v>
      </c>
      <c r="O461">
        <v>1330.5</v>
      </c>
      <c r="P461">
        <v>1308.5</v>
      </c>
      <c r="Q461">
        <v>1328.25</v>
      </c>
      <c r="R461">
        <v>1319.12</v>
      </c>
      <c r="S461">
        <v>1332.66</v>
      </c>
      <c r="T461">
        <v>1319.12</v>
      </c>
      <c r="U461">
        <v>1330.36</v>
      </c>
      <c r="V461">
        <v>0.1</v>
      </c>
      <c r="W461">
        <v>0.1</v>
      </c>
      <c r="X461">
        <v>0.1</v>
      </c>
      <c r="Y461">
        <v>0.1</v>
      </c>
      <c r="Z461" t="s">
        <v>12</v>
      </c>
      <c r="AA461" t="s">
        <v>12</v>
      </c>
      <c r="AB461" t="s">
        <v>12</v>
      </c>
      <c r="AC461" t="s">
        <v>12</v>
      </c>
      <c r="AD461">
        <v>106.20819779999999</v>
      </c>
      <c r="AE461">
        <v>106.6158301</v>
      </c>
      <c r="AF461">
        <v>106.13625469</v>
      </c>
      <c r="AG461">
        <v>106.38404718</v>
      </c>
      <c r="AH461" t="s">
        <v>12</v>
      </c>
      <c r="AI461" t="s">
        <v>12</v>
      </c>
    </row>
    <row r="462" spans="1:35" x14ac:dyDescent="0.25">
      <c r="A462">
        <v>1303392600</v>
      </c>
      <c r="B462">
        <v>3.3040940399999998</v>
      </c>
      <c r="C462">
        <v>3.30852564</v>
      </c>
      <c r="D462">
        <v>3.2595319900000002</v>
      </c>
      <c r="E462">
        <v>3.30571481</v>
      </c>
      <c r="F462">
        <v>3.3040940399999998</v>
      </c>
      <c r="G462">
        <v>3.30852564</v>
      </c>
      <c r="H462">
        <v>3.2595319900000002</v>
      </c>
      <c r="I462">
        <v>3.30571481</v>
      </c>
      <c r="J462">
        <v>1324.5</v>
      </c>
      <c r="K462">
        <v>1332</v>
      </c>
      <c r="L462">
        <v>1323.25</v>
      </c>
      <c r="M462">
        <v>1325.75</v>
      </c>
      <c r="N462">
        <v>1328.5</v>
      </c>
      <c r="O462">
        <v>1337.75</v>
      </c>
      <c r="P462">
        <v>1328</v>
      </c>
      <c r="Q462">
        <v>1331</v>
      </c>
      <c r="R462">
        <v>1333.23</v>
      </c>
      <c r="S462">
        <v>1337.49</v>
      </c>
      <c r="T462">
        <v>1332.83</v>
      </c>
      <c r="U462">
        <v>1337.38</v>
      </c>
      <c r="V462">
        <v>0.1</v>
      </c>
      <c r="W462">
        <v>0.1</v>
      </c>
      <c r="X462">
        <v>0.1</v>
      </c>
      <c r="Y462">
        <v>0.1</v>
      </c>
      <c r="Z462" t="s">
        <v>12</v>
      </c>
      <c r="AA462" t="s">
        <v>12</v>
      </c>
      <c r="AB462" t="s">
        <v>12</v>
      </c>
      <c r="AC462" t="s">
        <v>12</v>
      </c>
      <c r="AD462">
        <v>106.93553372</v>
      </c>
      <c r="AE462">
        <v>106.97550567</v>
      </c>
      <c r="AF462">
        <v>106.38771586999999</v>
      </c>
      <c r="AG462">
        <v>106.92754893</v>
      </c>
      <c r="AH462" t="s">
        <v>12</v>
      </c>
      <c r="AI462" t="s">
        <v>12</v>
      </c>
    </row>
    <row r="463" spans="1:35" x14ac:dyDescent="0.25">
      <c r="A463">
        <v>1303738200</v>
      </c>
      <c r="B463">
        <v>3.3000435600000002</v>
      </c>
      <c r="C463">
        <v>3.3085499500000002</v>
      </c>
      <c r="D463">
        <v>3.2623671299999999</v>
      </c>
      <c r="E463">
        <v>3.29356144</v>
      </c>
      <c r="F463">
        <v>3.3000435600000002</v>
      </c>
      <c r="G463">
        <v>3.3085499500000002</v>
      </c>
      <c r="H463">
        <v>3.2623671299999999</v>
      </c>
      <c r="I463">
        <v>3.29356144</v>
      </c>
      <c r="J463">
        <v>1325.25</v>
      </c>
      <c r="K463">
        <v>1329.75</v>
      </c>
      <c r="L463">
        <v>1322.25</v>
      </c>
      <c r="M463">
        <v>1325.5</v>
      </c>
      <c r="N463">
        <v>1330.5</v>
      </c>
      <c r="O463">
        <v>1335.25</v>
      </c>
      <c r="P463">
        <v>1327.25</v>
      </c>
      <c r="Q463">
        <v>1330.75</v>
      </c>
      <c r="R463">
        <v>1337.14</v>
      </c>
      <c r="S463">
        <v>1337.55</v>
      </c>
      <c r="T463">
        <v>1331.47</v>
      </c>
      <c r="U463">
        <v>1335.25</v>
      </c>
      <c r="V463">
        <v>0.1</v>
      </c>
      <c r="W463">
        <v>0.1</v>
      </c>
      <c r="X463">
        <v>0.1</v>
      </c>
      <c r="Y463">
        <v>0.1</v>
      </c>
      <c r="Z463" t="s">
        <v>12</v>
      </c>
      <c r="AA463" t="s">
        <v>12</v>
      </c>
      <c r="AB463" t="s">
        <v>12</v>
      </c>
      <c r="AC463" t="s">
        <v>12</v>
      </c>
      <c r="AD463">
        <v>106.84761303000001</v>
      </c>
      <c r="AE463">
        <v>106.99149125</v>
      </c>
      <c r="AF463">
        <v>106.46396709</v>
      </c>
      <c r="AG463">
        <v>106.81564985999999</v>
      </c>
      <c r="AH463" t="s">
        <v>12</v>
      </c>
      <c r="AI463" t="s">
        <v>12</v>
      </c>
    </row>
    <row r="464" spans="1:35" x14ac:dyDescent="0.25">
      <c r="A464">
        <v>1303824600</v>
      </c>
      <c r="B464">
        <v>3.323134</v>
      </c>
      <c r="C464">
        <v>3.39848492</v>
      </c>
      <c r="D464">
        <v>3.3174831600000001</v>
      </c>
      <c r="E464">
        <v>3.38025486</v>
      </c>
      <c r="F464">
        <v>3.323134</v>
      </c>
      <c r="G464">
        <v>3.39848492</v>
      </c>
      <c r="H464">
        <v>3.3174831600000001</v>
      </c>
      <c r="I464">
        <v>3.38025486</v>
      </c>
      <c r="J464">
        <v>1325.5</v>
      </c>
      <c r="K464">
        <v>1340.5</v>
      </c>
      <c r="L464">
        <v>1323</v>
      </c>
      <c r="M464">
        <v>1335.5</v>
      </c>
      <c r="N464">
        <v>1330.75</v>
      </c>
      <c r="O464">
        <v>1346.25</v>
      </c>
      <c r="P464">
        <v>1328</v>
      </c>
      <c r="Q464">
        <v>1341</v>
      </c>
      <c r="R464">
        <v>1336.75</v>
      </c>
      <c r="S464">
        <v>1349.55</v>
      </c>
      <c r="T464">
        <v>1336.75</v>
      </c>
      <c r="U464">
        <v>1347.24</v>
      </c>
      <c r="V464">
        <v>0.09</v>
      </c>
      <c r="W464">
        <v>0.09</v>
      </c>
      <c r="X464">
        <v>0.09</v>
      </c>
      <c r="Y464">
        <v>0.09</v>
      </c>
      <c r="Z464" t="s">
        <v>12</v>
      </c>
      <c r="AA464" t="s">
        <v>12</v>
      </c>
      <c r="AB464" t="s">
        <v>12</v>
      </c>
      <c r="AC464" t="s">
        <v>12</v>
      </c>
      <c r="AD464">
        <v>107.14335427</v>
      </c>
      <c r="AE464">
        <v>107.95062609</v>
      </c>
      <c r="AF464">
        <v>107.0314552</v>
      </c>
      <c r="AG464">
        <v>107.73562003000001</v>
      </c>
      <c r="AH464" t="s">
        <v>12</v>
      </c>
      <c r="AI464" t="s">
        <v>12</v>
      </c>
    </row>
    <row r="465" spans="1:35" x14ac:dyDescent="0.25">
      <c r="A465">
        <v>1303911000</v>
      </c>
      <c r="B465">
        <v>3.40253636</v>
      </c>
      <c r="C465">
        <v>3.4604671200000001</v>
      </c>
      <c r="D465">
        <v>3.3583787799999998</v>
      </c>
      <c r="E465">
        <v>3.4434524</v>
      </c>
      <c r="F465">
        <v>3.40253636</v>
      </c>
      <c r="G465">
        <v>3.4604671200000001</v>
      </c>
      <c r="H465">
        <v>3.3583787799999998</v>
      </c>
      <c r="I465">
        <v>3.4434524</v>
      </c>
      <c r="J465">
        <v>1336.5</v>
      </c>
      <c r="K465">
        <v>1348.5</v>
      </c>
      <c r="L465">
        <v>1335.25</v>
      </c>
      <c r="M465">
        <v>1345.75</v>
      </c>
      <c r="N465">
        <v>1341</v>
      </c>
      <c r="O465">
        <v>1354.25</v>
      </c>
      <c r="P465">
        <v>1340.25</v>
      </c>
      <c r="Q465">
        <v>1351</v>
      </c>
      <c r="R465">
        <v>1348.43</v>
      </c>
      <c r="S465">
        <v>1357.49</v>
      </c>
      <c r="T465">
        <v>1344.25</v>
      </c>
      <c r="U465">
        <v>1355.66</v>
      </c>
      <c r="V465">
        <v>0.09</v>
      </c>
      <c r="W465">
        <v>0.09</v>
      </c>
      <c r="X465">
        <v>0.09</v>
      </c>
      <c r="Y465">
        <v>0.09</v>
      </c>
      <c r="Z465" t="s">
        <v>12</v>
      </c>
      <c r="AA465" t="s">
        <v>12</v>
      </c>
      <c r="AB465" t="s">
        <v>12</v>
      </c>
      <c r="AC465" t="s">
        <v>12</v>
      </c>
      <c r="AD465">
        <v>107.9426333</v>
      </c>
      <c r="AE465">
        <v>108.5980421</v>
      </c>
      <c r="AF465">
        <v>107.50302983</v>
      </c>
      <c r="AG465">
        <v>108.4381863</v>
      </c>
      <c r="AH465" t="s">
        <v>12</v>
      </c>
      <c r="AI465" t="s">
        <v>12</v>
      </c>
    </row>
    <row r="466" spans="1:35" x14ac:dyDescent="0.25">
      <c r="A466">
        <v>1303997400</v>
      </c>
      <c r="B466">
        <v>3.42117089</v>
      </c>
      <c r="C466">
        <v>3.4908505600000002</v>
      </c>
      <c r="D466">
        <v>3.42117089</v>
      </c>
      <c r="E466">
        <v>3.4774818500000002</v>
      </c>
      <c r="F466">
        <v>3.42117089</v>
      </c>
      <c r="G466">
        <v>3.4908505600000002</v>
      </c>
      <c r="H466">
        <v>3.42117089</v>
      </c>
      <c r="I466">
        <v>3.4774818500000002</v>
      </c>
      <c r="J466">
        <v>1346.25</v>
      </c>
      <c r="K466">
        <v>1352.75</v>
      </c>
      <c r="L466">
        <v>1341.75</v>
      </c>
      <c r="M466">
        <v>1349.5</v>
      </c>
      <c r="N466">
        <v>1351.5</v>
      </c>
      <c r="O466">
        <v>1358.5</v>
      </c>
      <c r="P466">
        <v>1346.75</v>
      </c>
      <c r="Q466">
        <v>1355</v>
      </c>
      <c r="R466">
        <v>1353.86</v>
      </c>
      <c r="S466">
        <v>1361.71</v>
      </c>
      <c r="T466">
        <v>1353.6</v>
      </c>
      <c r="U466">
        <v>1360.48</v>
      </c>
      <c r="V466">
        <v>0.09</v>
      </c>
      <c r="W466">
        <v>0.09</v>
      </c>
      <c r="X466">
        <v>0.09</v>
      </c>
      <c r="Y466">
        <v>0.09</v>
      </c>
      <c r="Z466" t="s">
        <v>12</v>
      </c>
      <c r="AA466" t="s">
        <v>12</v>
      </c>
      <c r="AB466" t="s">
        <v>12</v>
      </c>
      <c r="AC466" t="s">
        <v>12</v>
      </c>
      <c r="AD466">
        <v>108.24635134</v>
      </c>
      <c r="AE466">
        <v>108.93373131</v>
      </c>
      <c r="AF466">
        <v>108.23037375</v>
      </c>
      <c r="AG466">
        <v>108.78986906999999</v>
      </c>
      <c r="AH466" t="s">
        <v>12</v>
      </c>
      <c r="AI466" t="s">
        <v>12</v>
      </c>
    </row>
    <row r="467" spans="1:35" x14ac:dyDescent="0.25">
      <c r="A467">
        <v>1304083800</v>
      </c>
      <c r="B467">
        <v>3.48396397</v>
      </c>
      <c r="C467">
        <v>3.5131320700000002</v>
      </c>
      <c r="D467">
        <v>3.4701898199999999</v>
      </c>
      <c r="E467">
        <v>3.5111058599999998</v>
      </c>
      <c r="F467">
        <v>3.48396397</v>
      </c>
      <c r="G467">
        <v>3.5131320700000002</v>
      </c>
      <c r="H467">
        <v>3.4701898199999999</v>
      </c>
      <c r="I467">
        <v>3.5111058599999998</v>
      </c>
      <c r="J467">
        <v>1350</v>
      </c>
      <c r="K467">
        <v>1358.25</v>
      </c>
      <c r="L467">
        <v>1347.75</v>
      </c>
      <c r="M467">
        <v>1354.5</v>
      </c>
      <c r="N467">
        <v>1355</v>
      </c>
      <c r="O467">
        <v>1363.75</v>
      </c>
      <c r="P467">
        <v>1352.75</v>
      </c>
      <c r="Q467">
        <v>1359.75</v>
      </c>
      <c r="R467">
        <v>1360.14</v>
      </c>
      <c r="S467">
        <v>1363.61</v>
      </c>
      <c r="T467">
        <v>1360.14</v>
      </c>
      <c r="U467">
        <v>1363.61</v>
      </c>
      <c r="V467">
        <v>0.09</v>
      </c>
      <c r="W467">
        <v>0.09</v>
      </c>
      <c r="X467">
        <v>0.09</v>
      </c>
      <c r="Y467">
        <v>0.09</v>
      </c>
      <c r="Z467" t="s">
        <v>12</v>
      </c>
      <c r="AA467" t="s">
        <v>12</v>
      </c>
      <c r="AB467" t="s">
        <v>12</v>
      </c>
      <c r="AC467" t="s">
        <v>12</v>
      </c>
      <c r="AD467">
        <v>108.82983302</v>
      </c>
      <c r="AE467">
        <v>109.15754542000001</v>
      </c>
      <c r="AF467">
        <v>108.6859628</v>
      </c>
      <c r="AG467">
        <v>109.04563037</v>
      </c>
      <c r="AH467" t="s">
        <v>12</v>
      </c>
      <c r="AI467" t="s">
        <v>12</v>
      </c>
    </row>
    <row r="468" spans="1:35" x14ac:dyDescent="0.25">
      <c r="A468">
        <v>1304343000</v>
      </c>
      <c r="B468">
        <v>3.5649861399999998</v>
      </c>
      <c r="C468">
        <v>3.5649861399999998</v>
      </c>
      <c r="D468">
        <v>3.46654478</v>
      </c>
      <c r="E468">
        <v>3.4847738700000002</v>
      </c>
      <c r="F468">
        <v>3.5649861399999998</v>
      </c>
      <c r="G468">
        <v>3.5649861399999998</v>
      </c>
      <c r="H468">
        <v>3.46654478</v>
      </c>
      <c r="I468">
        <v>3.4847738700000002</v>
      </c>
      <c r="J468">
        <v>1359</v>
      </c>
      <c r="K468">
        <v>1367.5</v>
      </c>
      <c r="L468">
        <v>1349.25</v>
      </c>
      <c r="M468">
        <v>1352.5</v>
      </c>
      <c r="N468">
        <v>1363.25</v>
      </c>
      <c r="O468">
        <v>1373.5</v>
      </c>
      <c r="P468">
        <v>1354.75</v>
      </c>
      <c r="Q468">
        <v>1357.75</v>
      </c>
      <c r="R468">
        <v>1365.21</v>
      </c>
      <c r="S468">
        <v>1370.58</v>
      </c>
      <c r="T468">
        <v>1358.59</v>
      </c>
      <c r="U468">
        <v>1361.22</v>
      </c>
      <c r="V468">
        <v>0.09</v>
      </c>
      <c r="W468">
        <v>0.09</v>
      </c>
      <c r="X468">
        <v>0.09</v>
      </c>
      <c r="Y468">
        <v>0.09</v>
      </c>
      <c r="Z468" t="s">
        <v>12</v>
      </c>
      <c r="AA468" t="s">
        <v>12</v>
      </c>
      <c r="AB468" t="s">
        <v>12</v>
      </c>
      <c r="AC468" t="s">
        <v>12</v>
      </c>
      <c r="AD468">
        <v>109.55718494</v>
      </c>
      <c r="AE468">
        <v>109.64508963999999</v>
      </c>
      <c r="AF468">
        <v>108.66198443</v>
      </c>
      <c r="AG468">
        <v>108.87778977000001</v>
      </c>
      <c r="AH468" t="s">
        <v>12</v>
      </c>
      <c r="AI468" t="s">
        <v>12</v>
      </c>
    </row>
    <row r="469" spans="1:35" x14ac:dyDescent="0.25">
      <c r="A469">
        <v>1304429400</v>
      </c>
      <c r="B469">
        <v>3.4697843900000001</v>
      </c>
      <c r="C469">
        <v>3.48596101</v>
      </c>
      <c r="D469">
        <v>3.3980804500000001</v>
      </c>
      <c r="E469">
        <v>3.4499345199999998</v>
      </c>
      <c r="F469">
        <v>3.4697843900000001</v>
      </c>
      <c r="G469">
        <v>3.48596101</v>
      </c>
      <c r="H469">
        <v>3.3980804500000001</v>
      </c>
      <c r="I469">
        <v>3.4499345199999998</v>
      </c>
      <c r="J469">
        <v>1352</v>
      </c>
      <c r="K469">
        <v>1352.75</v>
      </c>
      <c r="L469">
        <v>1340.75</v>
      </c>
      <c r="M469">
        <v>1346.75</v>
      </c>
      <c r="N469">
        <v>1357.75</v>
      </c>
      <c r="O469">
        <v>1358.5</v>
      </c>
      <c r="P469">
        <v>1345.75</v>
      </c>
      <c r="Q469">
        <v>1352</v>
      </c>
      <c r="R469">
        <v>1359.76</v>
      </c>
      <c r="S469">
        <v>1360.84</v>
      </c>
      <c r="T469">
        <v>1349.52</v>
      </c>
      <c r="U469">
        <v>1356.62</v>
      </c>
      <c r="V469">
        <v>0.09</v>
      </c>
      <c r="W469">
        <v>0.09</v>
      </c>
      <c r="X469">
        <v>0.09</v>
      </c>
      <c r="Y469">
        <v>0.09</v>
      </c>
      <c r="Z469" t="s">
        <v>12</v>
      </c>
      <c r="AA469" t="s">
        <v>12</v>
      </c>
      <c r="AB469" t="s">
        <v>12</v>
      </c>
      <c r="AC469" t="s">
        <v>12</v>
      </c>
      <c r="AD469">
        <v>108.66998520999999</v>
      </c>
      <c r="AE469">
        <v>108.85381139</v>
      </c>
      <c r="AF469">
        <v>107.93863690000001</v>
      </c>
      <c r="AG469">
        <v>108.48614304</v>
      </c>
      <c r="AH469" t="s">
        <v>12</v>
      </c>
      <c r="AI469" t="s">
        <v>12</v>
      </c>
    </row>
    <row r="470" spans="1:35" x14ac:dyDescent="0.25">
      <c r="A470">
        <v>1304515800</v>
      </c>
      <c r="B470">
        <v>3.4470984100000002</v>
      </c>
      <c r="C470">
        <v>3.4486783499999998</v>
      </c>
      <c r="D470">
        <v>3.3344774699999999</v>
      </c>
      <c r="E470">
        <v>3.3822810699999999</v>
      </c>
      <c r="F470">
        <v>3.4470984100000002</v>
      </c>
      <c r="G470">
        <v>3.4486783499999998</v>
      </c>
      <c r="H470">
        <v>3.3344774699999999</v>
      </c>
      <c r="I470">
        <v>3.3822810699999999</v>
      </c>
      <c r="J470">
        <v>1345.5</v>
      </c>
      <c r="K470">
        <v>1349.25</v>
      </c>
      <c r="L470">
        <v>1332.5</v>
      </c>
      <c r="M470">
        <v>1337.75</v>
      </c>
      <c r="N470">
        <v>1351.75</v>
      </c>
      <c r="O470">
        <v>1355</v>
      </c>
      <c r="P470">
        <v>1337.5</v>
      </c>
      <c r="Q470">
        <v>1343</v>
      </c>
      <c r="R470">
        <v>1355.9</v>
      </c>
      <c r="S470">
        <v>1355.9</v>
      </c>
      <c r="T470">
        <v>1341.5</v>
      </c>
      <c r="U470">
        <v>1347.32</v>
      </c>
      <c r="V470">
        <v>0.09</v>
      </c>
      <c r="W470">
        <v>0.09</v>
      </c>
      <c r="X470">
        <v>0.09</v>
      </c>
      <c r="Y470">
        <v>0.09</v>
      </c>
      <c r="Z470" t="s">
        <v>12</v>
      </c>
      <c r="AA470" t="s">
        <v>12</v>
      </c>
      <c r="AB470" t="s">
        <v>12</v>
      </c>
      <c r="AC470" t="s">
        <v>12</v>
      </c>
      <c r="AD470">
        <v>108.4381863</v>
      </c>
      <c r="AE470">
        <v>108.48614304</v>
      </c>
      <c r="AF470">
        <v>107.28722449</v>
      </c>
      <c r="AG470">
        <v>107.76679190999999</v>
      </c>
      <c r="AH470" t="s">
        <v>12</v>
      </c>
      <c r="AI470" t="s">
        <v>12</v>
      </c>
    </row>
    <row r="471" spans="1:35" x14ac:dyDescent="0.25">
      <c r="A471">
        <v>1304602200</v>
      </c>
      <c r="B471">
        <v>3.32353846</v>
      </c>
      <c r="C471">
        <v>3.3891676500000001</v>
      </c>
      <c r="D471">
        <v>3.24357023</v>
      </c>
      <c r="E471">
        <v>3.2943713400000001</v>
      </c>
      <c r="F471">
        <v>3.32353846</v>
      </c>
      <c r="G471">
        <v>3.3891676500000001</v>
      </c>
      <c r="H471">
        <v>3.24357023</v>
      </c>
      <c r="I471">
        <v>3.2943713400000001</v>
      </c>
      <c r="J471">
        <v>1339</v>
      </c>
      <c r="K471">
        <v>1343</v>
      </c>
      <c r="L471">
        <v>1319.75</v>
      </c>
      <c r="M471">
        <v>1329.5</v>
      </c>
      <c r="N471">
        <v>1343.25</v>
      </c>
      <c r="O471">
        <v>1348.75</v>
      </c>
      <c r="P471">
        <v>1325.25</v>
      </c>
      <c r="Q471">
        <v>1335</v>
      </c>
      <c r="R471">
        <v>1344.16</v>
      </c>
      <c r="S471">
        <v>1348</v>
      </c>
      <c r="T471">
        <v>1329.17</v>
      </c>
      <c r="U471">
        <v>1335.1</v>
      </c>
      <c r="V471">
        <v>0.09</v>
      </c>
      <c r="W471">
        <v>0.09</v>
      </c>
      <c r="X471">
        <v>0.09</v>
      </c>
      <c r="Y471">
        <v>0.09</v>
      </c>
      <c r="Z471" t="s">
        <v>12</v>
      </c>
      <c r="AA471" t="s">
        <v>12</v>
      </c>
      <c r="AB471" t="s">
        <v>12</v>
      </c>
      <c r="AC471" t="s">
        <v>12</v>
      </c>
      <c r="AD471">
        <v>107.16733264</v>
      </c>
      <c r="AE471">
        <v>107.86270539</v>
      </c>
      <c r="AF471">
        <v>106.32009686000001</v>
      </c>
      <c r="AG471">
        <v>106.79167149</v>
      </c>
      <c r="AH471" t="s">
        <v>12</v>
      </c>
      <c r="AI471" t="s">
        <v>12</v>
      </c>
    </row>
    <row r="472" spans="1:35" x14ac:dyDescent="0.25">
      <c r="A472">
        <v>1304688600</v>
      </c>
      <c r="B472">
        <v>3.3875468799999999</v>
      </c>
      <c r="C472">
        <v>3.4369702800000002</v>
      </c>
      <c r="D472">
        <v>3.2939658999999999</v>
      </c>
      <c r="E472">
        <v>3.3292106800000001</v>
      </c>
      <c r="F472">
        <v>3.3875468799999999</v>
      </c>
      <c r="G472">
        <v>3.4369702800000002</v>
      </c>
      <c r="H472">
        <v>3.2939658999999999</v>
      </c>
      <c r="I472">
        <v>3.3292106800000001</v>
      </c>
      <c r="J472">
        <v>1330.25</v>
      </c>
      <c r="K472">
        <v>1346</v>
      </c>
      <c r="L472">
        <v>1326.5</v>
      </c>
      <c r="M472">
        <v>1329.25</v>
      </c>
      <c r="N472">
        <v>1334.25</v>
      </c>
      <c r="O472">
        <v>1351.75</v>
      </c>
      <c r="P472">
        <v>1331.75</v>
      </c>
      <c r="Q472">
        <v>1334.5</v>
      </c>
      <c r="R472">
        <v>1340.24</v>
      </c>
      <c r="S472">
        <v>1354.36</v>
      </c>
      <c r="T472">
        <v>1335.58</v>
      </c>
      <c r="U472">
        <v>1340.2</v>
      </c>
      <c r="V472">
        <v>0.09</v>
      </c>
      <c r="W472">
        <v>0.09</v>
      </c>
      <c r="X472">
        <v>0.09</v>
      </c>
      <c r="Y472">
        <v>0.09</v>
      </c>
      <c r="Z472" t="s">
        <v>12</v>
      </c>
      <c r="AA472" t="s">
        <v>12</v>
      </c>
      <c r="AB472" t="s">
        <v>12</v>
      </c>
      <c r="AC472" t="s">
        <v>12</v>
      </c>
      <c r="AD472">
        <v>107.8547126</v>
      </c>
      <c r="AE472">
        <v>108.40621514</v>
      </c>
      <c r="AF472">
        <v>106.47995267</v>
      </c>
      <c r="AG472">
        <v>107.26324612000001</v>
      </c>
      <c r="AH472" t="s">
        <v>12</v>
      </c>
      <c r="AI472" t="s">
        <v>12</v>
      </c>
    </row>
    <row r="473" spans="1:35" x14ac:dyDescent="0.25">
      <c r="A473">
        <v>1304947800</v>
      </c>
      <c r="B473">
        <v>3.33731358</v>
      </c>
      <c r="C473">
        <v>3.3976750199999999</v>
      </c>
      <c r="D473">
        <v>3.3162474099999999</v>
      </c>
      <c r="E473">
        <v>3.3757989400000001</v>
      </c>
      <c r="F473">
        <v>3.33731358</v>
      </c>
      <c r="G473">
        <v>3.3976750199999999</v>
      </c>
      <c r="H473">
        <v>3.3162474099999999</v>
      </c>
      <c r="I473">
        <v>3.3757989400000001</v>
      </c>
      <c r="J473">
        <v>1335</v>
      </c>
      <c r="K473">
        <v>1340.75</v>
      </c>
      <c r="L473">
        <v>1329.5</v>
      </c>
      <c r="M473">
        <v>1337.25</v>
      </c>
      <c r="N473">
        <v>1337.25</v>
      </c>
      <c r="O473">
        <v>1346.25</v>
      </c>
      <c r="P473">
        <v>1334.5</v>
      </c>
      <c r="Q473">
        <v>1342.75</v>
      </c>
      <c r="R473">
        <v>1340.2</v>
      </c>
      <c r="S473">
        <v>1349.44</v>
      </c>
      <c r="T473">
        <v>1338.64</v>
      </c>
      <c r="U473">
        <v>1346.29</v>
      </c>
      <c r="V473">
        <v>0.09</v>
      </c>
      <c r="W473">
        <v>0.09</v>
      </c>
      <c r="X473">
        <v>0.09</v>
      </c>
      <c r="Y473">
        <v>0.09</v>
      </c>
      <c r="Z473" t="s">
        <v>12</v>
      </c>
      <c r="AA473" t="s">
        <v>12</v>
      </c>
      <c r="AB473" t="s">
        <v>12</v>
      </c>
      <c r="AC473" t="s">
        <v>12</v>
      </c>
      <c r="AD473">
        <v>107.25525333</v>
      </c>
      <c r="AE473">
        <v>107.99059004</v>
      </c>
      <c r="AF473">
        <v>107.08740473</v>
      </c>
      <c r="AG473">
        <v>107.67887122</v>
      </c>
      <c r="AH473" t="s">
        <v>12</v>
      </c>
      <c r="AI473" t="s">
        <v>12</v>
      </c>
    </row>
    <row r="474" spans="1:35" x14ac:dyDescent="0.25">
      <c r="A474">
        <v>1305034200</v>
      </c>
      <c r="B474">
        <v>3.4057779099999999</v>
      </c>
      <c r="C474">
        <v>3.4754556399999998</v>
      </c>
      <c r="D474">
        <v>3.3920037600000001</v>
      </c>
      <c r="E474">
        <v>3.4604671200000001</v>
      </c>
      <c r="F474">
        <v>3.4057779099999999</v>
      </c>
      <c r="G474">
        <v>3.4754556399999998</v>
      </c>
      <c r="H474">
        <v>3.3920037600000001</v>
      </c>
      <c r="I474">
        <v>3.4604671200000001</v>
      </c>
      <c r="J474">
        <v>1338.75</v>
      </c>
      <c r="K474">
        <v>1350.75</v>
      </c>
      <c r="L474">
        <v>1334</v>
      </c>
      <c r="M474">
        <v>1348.5</v>
      </c>
      <c r="N474">
        <v>1342.5</v>
      </c>
      <c r="O474">
        <v>1356.5</v>
      </c>
      <c r="P474">
        <v>1339</v>
      </c>
      <c r="Q474">
        <v>1353.75</v>
      </c>
      <c r="R474">
        <v>1348.34</v>
      </c>
      <c r="S474">
        <v>1359.44</v>
      </c>
      <c r="T474">
        <v>1348.34</v>
      </c>
      <c r="U474">
        <v>1357.16</v>
      </c>
      <c r="V474">
        <v>0.09</v>
      </c>
      <c r="W474">
        <v>0.09</v>
      </c>
      <c r="X474">
        <v>0.09</v>
      </c>
      <c r="Y474">
        <v>0.09</v>
      </c>
      <c r="Z474" t="s">
        <v>12</v>
      </c>
      <c r="AA474" t="s">
        <v>12</v>
      </c>
      <c r="AB474" t="s">
        <v>12</v>
      </c>
      <c r="AC474" t="s">
        <v>12</v>
      </c>
      <c r="AD474">
        <v>108.03854678</v>
      </c>
      <c r="AE474">
        <v>108.78986906999999</v>
      </c>
      <c r="AF474">
        <v>107.90266935</v>
      </c>
      <c r="AG474">
        <v>108.5980421</v>
      </c>
      <c r="AH474" t="s">
        <v>12</v>
      </c>
      <c r="AI474" t="s">
        <v>12</v>
      </c>
    </row>
    <row r="475" spans="1:35" x14ac:dyDescent="0.25">
      <c r="A475">
        <v>1305120600</v>
      </c>
      <c r="B475">
        <v>3.44304794</v>
      </c>
      <c r="C475">
        <v>3.44304794</v>
      </c>
      <c r="D475">
        <v>3.30166336</v>
      </c>
      <c r="E475">
        <v>3.34663084</v>
      </c>
      <c r="F475">
        <v>3.44304794</v>
      </c>
      <c r="G475">
        <v>3.44304794</v>
      </c>
      <c r="H475">
        <v>3.30166336</v>
      </c>
      <c r="I475">
        <v>3.34663084</v>
      </c>
      <c r="J475">
        <v>1348</v>
      </c>
      <c r="K475">
        <v>1352.75</v>
      </c>
      <c r="L475">
        <v>1328</v>
      </c>
      <c r="M475">
        <v>1333.25</v>
      </c>
      <c r="N475">
        <v>1353.75</v>
      </c>
      <c r="O475">
        <v>1358.25</v>
      </c>
      <c r="P475">
        <v>1333</v>
      </c>
      <c r="Q475">
        <v>1338.75</v>
      </c>
      <c r="R475">
        <v>1354.51</v>
      </c>
      <c r="S475">
        <v>1354.51</v>
      </c>
      <c r="T475">
        <v>1336.36</v>
      </c>
      <c r="U475">
        <v>1342.08</v>
      </c>
      <c r="V475">
        <v>0.09</v>
      </c>
      <c r="W475">
        <v>0.09</v>
      </c>
      <c r="X475">
        <v>0.09</v>
      </c>
      <c r="Y475">
        <v>0.09</v>
      </c>
      <c r="Z475" t="s">
        <v>12</v>
      </c>
      <c r="AA475" t="s">
        <v>12</v>
      </c>
      <c r="AB475" t="s">
        <v>12</v>
      </c>
      <c r="AC475" t="s">
        <v>12</v>
      </c>
      <c r="AD475">
        <v>108.4381863</v>
      </c>
      <c r="AE475">
        <v>108.45417188</v>
      </c>
      <c r="AF475">
        <v>106.95952808</v>
      </c>
      <c r="AG475">
        <v>107.45507309</v>
      </c>
      <c r="AH475" t="s">
        <v>12</v>
      </c>
      <c r="AI475" t="s">
        <v>12</v>
      </c>
    </row>
    <row r="476" spans="1:35" x14ac:dyDescent="0.25">
      <c r="A476">
        <v>1305207000</v>
      </c>
      <c r="B476">
        <v>3.3207033199999998</v>
      </c>
      <c r="C476">
        <v>3.4150942</v>
      </c>
      <c r="D476">
        <v>3.2704700199999999</v>
      </c>
      <c r="E476">
        <v>3.3952443400000001</v>
      </c>
      <c r="F476">
        <v>3.3207033199999998</v>
      </c>
      <c r="G476">
        <v>3.4150942</v>
      </c>
      <c r="H476">
        <v>3.2704700199999999</v>
      </c>
      <c r="I476">
        <v>3.3952443400000001</v>
      </c>
      <c r="J476">
        <v>1334</v>
      </c>
      <c r="K476">
        <v>1343</v>
      </c>
      <c r="L476">
        <v>1323.75</v>
      </c>
      <c r="M476">
        <v>1342</v>
      </c>
      <c r="N476">
        <v>1339.25</v>
      </c>
      <c r="O476">
        <v>1348.75</v>
      </c>
      <c r="P476">
        <v>1328.75</v>
      </c>
      <c r="Q476">
        <v>1347.5</v>
      </c>
      <c r="R476">
        <v>1339.39</v>
      </c>
      <c r="S476">
        <v>1351.05</v>
      </c>
      <c r="T476">
        <v>1332.03</v>
      </c>
      <c r="U476">
        <v>1348.65</v>
      </c>
      <c r="V476">
        <v>0.09</v>
      </c>
      <c r="W476">
        <v>0.09</v>
      </c>
      <c r="X476">
        <v>0.09</v>
      </c>
      <c r="Y476">
        <v>0.09</v>
      </c>
      <c r="Z476" t="s">
        <v>12</v>
      </c>
      <c r="AA476" t="s">
        <v>12</v>
      </c>
      <c r="AB476" t="s">
        <v>12</v>
      </c>
      <c r="AC476" t="s">
        <v>12</v>
      </c>
      <c r="AD476">
        <v>107.16733264</v>
      </c>
      <c r="AE476">
        <v>108.1904098</v>
      </c>
      <c r="AF476">
        <v>106.6158301</v>
      </c>
      <c r="AG476">
        <v>107.96661167000001</v>
      </c>
      <c r="AH476" t="s">
        <v>12</v>
      </c>
      <c r="AI476" t="s">
        <v>12</v>
      </c>
    </row>
    <row r="477" spans="1:35" x14ac:dyDescent="0.25">
      <c r="A477">
        <v>1305293400</v>
      </c>
      <c r="B477">
        <v>3.40253636</v>
      </c>
      <c r="C477">
        <v>3.4142600000000001</v>
      </c>
      <c r="D477">
        <v>3.2826233999999999</v>
      </c>
      <c r="E477">
        <v>3.31300683</v>
      </c>
      <c r="F477">
        <v>3.40253636</v>
      </c>
      <c r="G477">
        <v>3.4142600000000001</v>
      </c>
      <c r="H477">
        <v>3.2826233999999999</v>
      </c>
      <c r="I477">
        <v>3.31300683</v>
      </c>
      <c r="J477">
        <v>1341.25</v>
      </c>
      <c r="K477">
        <v>1347</v>
      </c>
      <c r="L477">
        <v>1325.5</v>
      </c>
      <c r="M477">
        <v>1328.5</v>
      </c>
      <c r="N477">
        <v>1347.25</v>
      </c>
      <c r="O477">
        <v>1352.5</v>
      </c>
      <c r="P477">
        <v>1330.5</v>
      </c>
      <c r="Q477">
        <v>1334</v>
      </c>
      <c r="R477">
        <v>1348.69</v>
      </c>
      <c r="S477">
        <v>1350.47</v>
      </c>
      <c r="T477">
        <v>1333.36</v>
      </c>
      <c r="U477">
        <v>1337.77</v>
      </c>
      <c r="V477">
        <v>0.09</v>
      </c>
      <c r="W477">
        <v>0.09</v>
      </c>
      <c r="X477">
        <v>0.09</v>
      </c>
      <c r="Y477">
        <v>0.09</v>
      </c>
      <c r="Z477" t="s">
        <v>12</v>
      </c>
      <c r="AA477" t="s">
        <v>12</v>
      </c>
      <c r="AB477" t="s">
        <v>12</v>
      </c>
      <c r="AC477" t="s">
        <v>12</v>
      </c>
      <c r="AD477">
        <v>108.02255321</v>
      </c>
      <c r="AE477">
        <v>108.17442422000001</v>
      </c>
      <c r="AF477">
        <v>106.75170754</v>
      </c>
      <c r="AG477">
        <v>107.13535348000001</v>
      </c>
      <c r="AH477" t="s">
        <v>12</v>
      </c>
      <c r="AI477" t="s">
        <v>12</v>
      </c>
    </row>
    <row r="478" spans="1:35" x14ac:dyDescent="0.25">
      <c r="A478">
        <v>1305552600</v>
      </c>
      <c r="B478">
        <v>3.2745204999999999</v>
      </c>
      <c r="C478">
        <v>3.3583787799999998</v>
      </c>
      <c r="D478">
        <v>3.23684504</v>
      </c>
      <c r="E478">
        <v>3.2538607399999999</v>
      </c>
      <c r="F478">
        <v>3.2745204999999999</v>
      </c>
      <c r="G478">
        <v>3.3583787799999998</v>
      </c>
      <c r="H478">
        <v>3.23684504</v>
      </c>
      <c r="I478">
        <v>3.2538607399999999</v>
      </c>
      <c r="J478">
        <v>1325</v>
      </c>
      <c r="K478">
        <v>1335.5</v>
      </c>
      <c r="L478">
        <v>1319.5</v>
      </c>
      <c r="M478">
        <v>1320.25</v>
      </c>
      <c r="N478">
        <v>1332</v>
      </c>
      <c r="O478">
        <v>1341.25</v>
      </c>
      <c r="P478">
        <v>1324.75</v>
      </c>
      <c r="Q478">
        <v>1325.5</v>
      </c>
      <c r="R478">
        <v>1334.77</v>
      </c>
      <c r="S478">
        <v>1343.33</v>
      </c>
      <c r="T478">
        <v>1327.32</v>
      </c>
      <c r="U478">
        <v>1329.47</v>
      </c>
      <c r="V478">
        <v>0.1</v>
      </c>
      <c r="W478">
        <v>0.1</v>
      </c>
      <c r="X478">
        <v>0.1</v>
      </c>
      <c r="Y478">
        <v>0.1</v>
      </c>
      <c r="Z478" t="s">
        <v>12</v>
      </c>
      <c r="AA478" t="s">
        <v>12</v>
      </c>
      <c r="AB478" t="s">
        <v>12</v>
      </c>
      <c r="AC478" t="s">
        <v>12</v>
      </c>
      <c r="AD478">
        <v>106.75170754</v>
      </c>
      <c r="AE478">
        <v>107.59095052000001</v>
      </c>
      <c r="AF478">
        <v>106.28013291000001</v>
      </c>
      <c r="AG478">
        <v>106.45597429999999</v>
      </c>
      <c r="AH478" t="s">
        <v>12</v>
      </c>
      <c r="AI478" t="s">
        <v>12</v>
      </c>
    </row>
    <row r="479" spans="1:35" x14ac:dyDescent="0.25">
      <c r="A479">
        <v>1305639000</v>
      </c>
      <c r="B479">
        <v>3.21415907</v>
      </c>
      <c r="C479">
        <v>3.2635824599999999</v>
      </c>
      <c r="D479">
        <v>3.1740898799999999</v>
      </c>
      <c r="E479">
        <v>3.2538607399999999</v>
      </c>
      <c r="F479">
        <v>3.21415907</v>
      </c>
      <c r="G479">
        <v>3.2635824599999999</v>
      </c>
      <c r="H479">
        <v>3.1740898799999999</v>
      </c>
      <c r="I479">
        <v>3.2538607399999999</v>
      </c>
      <c r="J479">
        <v>1319</v>
      </c>
      <c r="K479">
        <v>1326.25</v>
      </c>
      <c r="L479">
        <v>1311</v>
      </c>
      <c r="M479">
        <v>1320</v>
      </c>
      <c r="N479">
        <v>1325.25</v>
      </c>
      <c r="O479">
        <v>1332</v>
      </c>
      <c r="P479">
        <v>1316</v>
      </c>
      <c r="Q479">
        <v>1325.5</v>
      </c>
      <c r="R479">
        <v>1326.1</v>
      </c>
      <c r="S479">
        <v>1330.42</v>
      </c>
      <c r="T479">
        <v>1318.51</v>
      </c>
      <c r="U479">
        <v>1328.98</v>
      </c>
      <c r="V479">
        <v>0.09</v>
      </c>
      <c r="W479">
        <v>0.09</v>
      </c>
      <c r="X479">
        <v>0.09</v>
      </c>
      <c r="Y479">
        <v>0.09</v>
      </c>
      <c r="Z479" t="s">
        <v>12</v>
      </c>
      <c r="AA479" t="s">
        <v>12</v>
      </c>
      <c r="AB479" t="s">
        <v>12</v>
      </c>
      <c r="AC479" t="s">
        <v>12</v>
      </c>
      <c r="AD479">
        <v>106.05633478</v>
      </c>
      <c r="AE479">
        <v>106.58386693999999</v>
      </c>
      <c r="AF479">
        <v>105.60074573</v>
      </c>
      <c r="AG479">
        <v>106.43998872</v>
      </c>
      <c r="AH479" t="s">
        <v>12</v>
      </c>
      <c r="AI479" t="s">
        <v>12</v>
      </c>
    </row>
    <row r="480" spans="1:35" x14ac:dyDescent="0.25">
      <c r="A480">
        <v>1305725400</v>
      </c>
      <c r="B480">
        <v>3.2542651999999999</v>
      </c>
      <c r="C480">
        <v>3.3470362800000002</v>
      </c>
      <c r="D480">
        <v>3.23526121</v>
      </c>
      <c r="E480">
        <v>3.3417694899999999</v>
      </c>
      <c r="F480">
        <v>3.2542651999999999</v>
      </c>
      <c r="G480">
        <v>3.3470362800000002</v>
      </c>
      <c r="H480">
        <v>3.23526121</v>
      </c>
      <c r="I480">
        <v>3.3417694899999999</v>
      </c>
      <c r="J480">
        <v>1319.75</v>
      </c>
      <c r="K480">
        <v>1334.75</v>
      </c>
      <c r="L480">
        <v>1319.25</v>
      </c>
      <c r="M480">
        <v>1333.25</v>
      </c>
      <c r="N480">
        <v>1326.25</v>
      </c>
      <c r="O480">
        <v>1340.5</v>
      </c>
      <c r="P480">
        <v>1324.5</v>
      </c>
      <c r="Q480">
        <v>1338.5</v>
      </c>
      <c r="R480">
        <v>1328.54</v>
      </c>
      <c r="S480">
        <v>1341.82</v>
      </c>
      <c r="T480">
        <v>1326.59</v>
      </c>
      <c r="U480">
        <v>1340.68</v>
      </c>
      <c r="V480">
        <v>0.1</v>
      </c>
      <c r="W480">
        <v>0.1</v>
      </c>
      <c r="X480">
        <v>0.1</v>
      </c>
      <c r="Y480">
        <v>0.1</v>
      </c>
      <c r="Z480" t="s">
        <v>12</v>
      </c>
      <c r="AA480" t="s">
        <v>12</v>
      </c>
      <c r="AB480" t="s">
        <v>12</v>
      </c>
      <c r="AC480" t="s">
        <v>12</v>
      </c>
      <c r="AD480">
        <v>106.49594623999999</v>
      </c>
      <c r="AE480">
        <v>107.50302983</v>
      </c>
      <c r="AF480">
        <v>106.26414733</v>
      </c>
      <c r="AG480">
        <v>107.39113077</v>
      </c>
      <c r="AH480" t="s">
        <v>12</v>
      </c>
      <c r="AI480" t="s">
        <v>12</v>
      </c>
    </row>
    <row r="481" spans="1:35" x14ac:dyDescent="0.25">
      <c r="A481">
        <v>1305811800</v>
      </c>
      <c r="B481">
        <v>3.3693168199999999</v>
      </c>
      <c r="C481">
        <v>3.3867369799999998</v>
      </c>
      <c r="D481">
        <v>3.3085470300000002</v>
      </c>
      <c r="E481">
        <v>3.3636455700000001</v>
      </c>
      <c r="F481">
        <v>3.3693168199999999</v>
      </c>
      <c r="G481">
        <v>3.3867369799999998</v>
      </c>
      <c r="H481">
        <v>3.3085470300000002</v>
      </c>
      <c r="I481">
        <v>3.3636455700000001</v>
      </c>
      <c r="J481">
        <v>1333.25</v>
      </c>
      <c r="K481">
        <v>1339.75</v>
      </c>
      <c r="L481">
        <v>1329.25</v>
      </c>
      <c r="M481">
        <v>1336.25</v>
      </c>
      <c r="N481">
        <v>1338.25</v>
      </c>
      <c r="O481">
        <v>1345.5</v>
      </c>
      <c r="P481">
        <v>1334.5</v>
      </c>
      <c r="Q481">
        <v>1341.75</v>
      </c>
      <c r="R481">
        <v>1342.4</v>
      </c>
      <c r="S481">
        <v>1345.21</v>
      </c>
      <c r="T481">
        <v>1336.36</v>
      </c>
      <c r="U481">
        <v>1343.6</v>
      </c>
      <c r="V481">
        <v>0.09</v>
      </c>
      <c r="W481">
        <v>0.09</v>
      </c>
      <c r="X481">
        <v>0.09</v>
      </c>
      <c r="Y481">
        <v>0.09</v>
      </c>
      <c r="Z481" t="s">
        <v>12</v>
      </c>
      <c r="AA481" t="s">
        <v>12</v>
      </c>
      <c r="AB481" t="s">
        <v>12</v>
      </c>
      <c r="AC481" t="s">
        <v>12</v>
      </c>
      <c r="AD481">
        <v>107.74281354</v>
      </c>
      <c r="AE481">
        <v>107.92664772000001</v>
      </c>
      <c r="AF481">
        <v>107.05543357000001</v>
      </c>
      <c r="AG481">
        <v>107.64689206</v>
      </c>
      <c r="AH481" t="s">
        <v>12</v>
      </c>
      <c r="AI481" t="s">
        <v>12</v>
      </c>
    </row>
    <row r="482" spans="1:35" x14ac:dyDescent="0.25">
      <c r="A482">
        <v>1305898200</v>
      </c>
      <c r="B482">
        <v>3.3348829100000001</v>
      </c>
      <c r="C482">
        <v>3.3482506500000002</v>
      </c>
      <c r="D482">
        <v>3.2643933399999998</v>
      </c>
      <c r="E482">
        <v>3.2818125299999998</v>
      </c>
      <c r="F482">
        <v>3.3348829100000001</v>
      </c>
      <c r="G482">
        <v>3.3482506500000002</v>
      </c>
      <c r="H482">
        <v>3.2643933399999998</v>
      </c>
      <c r="I482">
        <v>3.2818125299999998</v>
      </c>
      <c r="J482">
        <v>1336.25</v>
      </c>
      <c r="K482">
        <v>1338.5</v>
      </c>
      <c r="L482">
        <v>1321.25</v>
      </c>
      <c r="M482">
        <v>1322.5</v>
      </c>
      <c r="N482">
        <v>1341.5</v>
      </c>
      <c r="O482">
        <v>1344</v>
      </c>
      <c r="P482">
        <v>1327</v>
      </c>
      <c r="Q482">
        <v>1327.75</v>
      </c>
      <c r="R482">
        <v>1342</v>
      </c>
      <c r="S482">
        <v>1342</v>
      </c>
      <c r="T482">
        <v>1330.67</v>
      </c>
      <c r="U482">
        <v>1333.27</v>
      </c>
      <c r="V482">
        <v>0.1</v>
      </c>
      <c r="W482">
        <v>0.1</v>
      </c>
      <c r="X482">
        <v>0.1</v>
      </c>
      <c r="Y482">
        <v>0.1</v>
      </c>
      <c r="Z482" t="s">
        <v>12</v>
      </c>
      <c r="AA482" t="s">
        <v>12</v>
      </c>
      <c r="AB482" t="s">
        <v>12</v>
      </c>
      <c r="AC482" t="s">
        <v>12</v>
      </c>
      <c r="AD482">
        <v>107.36715239</v>
      </c>
      <c r="AE482">
        <v>107.64538143</v>
      </c>
      <c r="AF482">
        <v>106.59185173</v>
      </c>
      <c r="AG482">
        <v>106.79167149</v>
      </c>
      <c r="AH482" t="s">
        <v>12</v>
      </c>
      <c r="AI482" t="s">
        <v>12</v>
      </c>
    </row>
    <row r="483" spans="1:35" x14ac:dyDescent="0.25">
      <c r="A483">
        <v>1306157400</v>
      </c>
      <c r="B483">
        <v>3.1598743200000001</v>
      </c>
      <c r="C483">
        <v>3.19592901</v>
      </c>
      <c r="D483">
        <v>3.1326254800000002</v>
      </c>
      <c r="E483">
        <v>3.1663554700000001</v>
      </c>
      <c r="F483">
        <v>3.1598743200000001</v>
      </c>
      <c r="G483">
        <v>3.19592901</v>
      </c>
      <c r="H483">
        <v>3.1326254800000002</v>
      </c>
      <c r="I483">
        <v>3.1663554700000001</v>
      </c>
      <c r="J483">
        <v>1320.75</v>
      </c>
      <c r="K483">
        <v>1321.25</v>
      </c>
      <c r="L483">
        <v>1305.75</v>
      </c>
      <c r="M483">
        <v>1309.75</v>
      </c>
      <c r="N483">
        <v>1326</v>
      </c>
      <c r="O483">
        <v>1327</v>
      </c>
      <c r="P483">
        <v>1310.75</v>
      </c>
      <c r="Q483">
        <v>1315.25</v>
      </c>
      <c r="R483">
        <v>1333.07</v>
      </c>
      <c r="S483">
        <v>1333.07</v>
      </c>
      <c r="T483">
        <v>1312.88</v>
      </c>
      <c r="U483">
        <v>1317.37</v>
      </c>
      <c r="V483">
        <v>0.1</v>
      </c>
      <c r="W483">
        <v>0.1</v>
      </c>
      <c r="X483">
        <v>0.1</v>
      </c>
      <c r="Y483">
        <v>0.1</v>
      </c>
      <c r="Z483" t="s">
        <v>12</v>
      </c>
      <c r="AA483" t="s">
        <v>12</v>
      </c>
      <c r="AB483" t="s">
        <v>12</v>
      </c>
      <c r="AC483" t="s">
        <v>12</v>
      </c>
      <c r="AD483">
        <v>105.48884667</v>
      </c>
      <c r="AE483">
        <v>106.82165245</v>
      </c>
      <c r="AF483">
        <v>105.17712785000001</v>
      </c>
      <c r="AG483">
        <v>105.55278899</v>
      </c>
      <c r="AH483" t="s">
        <v>12</v>
      </c>
      <c r="AI483" t="s">
        <v>12</v>
      </c>
    </row>
    <row r="484" spans="1:35" x14ac:dyDescent="0.25">
      <c r="A484">
        <v>1306243800</v>
      </c>
      <c r="B484">
        <v>3.19592901</v>
      </c>
      <c r="C484">
        <v>3.2149689700000001</v>
      </c>
      <c r="D484">
        <v>3.1408333900000001</v>
      </c>
      <c r="E484">
        <v>3.1618995600000002</v>
      </c>
      <c r="F484">
        <v>3.19592901</v>
      </c>
      <c r="G484">
        <v>3.2149689700000001</v>
      </c>
      <c r="H484">
        <v>3.1408333900000001</v>
      </c>
      <c r="I484">
        <v>3.1618995600000002</v>
      </c>
      <c r="J484">
        <v>1309</v>
      </c>
      <c r="K484">
        <v>1316.75</v>
      </c>
      <c r="L484">
        <v>1306.5</v>
      </c>
      <c r="M484">
        <v>1308.25</v>
      </c>
      <c r="N484">
        <v>1314.75</v>
      </c>
      <c r="O484">
        <v>1322.5</v>
      </c>
      <c r="P484">
        <v>1311.75</v>
      </c>
      <c r="Q484">
        <v>1313.5</v>
      </c>
      <c r="R484">
        <v>1317.7</v>
      </c>
      <c r="S484">
        <v>1323.72</v>
      </c>
      <c r="T484">
        <v>1313.87</v>
      </c>
      <c r="U484">
        <v>1316.28</v>
      </c>
      <c r="V484">
        <v>0.1</v>
      </c>
      <c r="W484">
        <v>0.1</v>
      </c>
      <c r="X484">
        <v>0.1</v>
      </c>
      <c r="Y484">
        <v>0.1</v>
      </c>
      <c r="Z484" t="s">
        <v>12</v>
      </c>
      <c r="AA484" t="s">
        <v>12</v>
      </c>
      <c r="AB484" t="s">
        <v>12</v>
      </c>
      <c r="AC484" t="s">
        <v>12</v>
      </c>
      <c r="AD484">
        <v>105.85651502</v>
      </c>
      <c r="AE484">
        <v>106.08830594</v>
      </c>
      <c r="AF484">
        <v>105.26504854</v>
      </c>
      <c r="AG484">
        <v>105.46486830000001</v>
      </c>
      <c r="AH484" t="s">
        <v>12</v>
      </c>
      <c r="AI484" t="s">
        <v>12</v>
      </c>
    </row>
    <row r="485" spans="1:35" x14ac:dyDescent="0.25">
      <c r="A485">
        <v>1306330200</v>
      </c>
      <c r="B485">
        <v>3.1217934299999999</v>
      </c>
      <c r="C485">
        <v>3.2296551099999999</v>
      </c>
      <c r="D485">
        <v>3.1181474100000002</v>
      </c>
      <c r="E485">
        <v>3.1902577600000002</v>
      </c>
      <c r="F485">
        <v>3.1217934299999999</v>
      </c>
      <c r="G485">
        <v>3.2296551099999999</v>
      </c>
      <c r="H485">
        <v>3.1181474100000002</v>
      </c>
      <c r="I485">
        <v>3.1902577600000002</v>
      </c>
      <c r="J485">
        <v>1308</v>
      </c>
      <c r="K485">
        <v>1318.75</v>
      </c>
      <c r="L485">
        <v>1297</v>
      </c>
      <c r="M485">
        <v>1311.25</v>
      </c>
      <c r="N485">
        <v>1313</v>
      </c>
      <c r="O485">
        <v>1324.5</v>
      </c>
      <c r="P485">
        <v>1302.25</v>
      </c>
      <c r="Q485">
        <v>1316.5</v>
      </c>
      <c r="R485">
        <v>1316.36</v>
      </c>
      <c r="S485">
        <v>1325.86</v>
      </c>
      <c r="T485">
        <v>1311.8</v>
      </c>
      <c r="U485">
        <v>1320.47</v>
      </c>
      <c r="V485">
        <v>0.09</v>
      </c>
      <c r="W485">
        <v>0.09</v>
      </c>
      <c r="X485">
        <v>0.09</v>
      </c>
      <c r="Y485">
        <v>0.09</v>
      </c>
      <c r="Z485" t="s">
        <v>12</v>
      </c>
      <c r="AA485" t="s">
        <v>12</v>
      </c>
      <c r="AB485" t="s">
        <v>12</v>
      </c>
      <c r="AC485" t="s">
        <v>12</v>
      </c>
      <c r="AD485">
        <v>105.04125041</v>
      </c>
      <c r="AE485">
        <v>106.25615454</v>
      </c>
      <c r="AF485">
        <v>105.00927925000001</v>
      </c>
      <c r="AG485">
        <v>105.81655107</v>
      </c>
      <c r="AH485" t="s">
        <v>12</v>
      </c>
      <c r="AI485" t="s">
        <v>12</v>
      </c>
    </row>
    <row r="486" spans="1:35" x14ac:dyDescent="0.25">
      <c r="A486">
        <v>1306416600</v>
      </c>
      <c r="B486">
        <v>3.1655455699999999</v>
      </c>
      <c r="C486">
        <v>3.2510246299999999</v>
      </c>
      <c r="D486">
        <v>3.1465056100000002</v>
      </c>
      <c r="E486">
        <v>3.2291485500000001</v>
      </c>
      <c r="F486">
        <v>3.1655455699999999</v>
      </c>
      <c r="G486">
        <v>3.2510246299999999</v>
      </c>
      <c r="H486">
        <v>3.1465056100000002</v>
      </c>
      <c r="I486">
        <v>3.2291485500000001</v>
      </c>
      <c r="J486">
        <v>1311</v>
      </c>
      <c r="K486">
        <v>1322</v>
      </c>
      <c r="L486">
        <v>1307</v>
      </c>
      <c r="M486">
        <v>1321</v>
      </c>
      <c r="N486">
        <v>1316.5</v>
      </c>
      <c r="O486">
        <v>1327.5</v>
      </c>
      <c r="P486">
        <v>1312.5</v>
      </c>
      <c r="Q486">
        <v>1326.5</v>
      </c>
      <c r="R486">
        <v>1320.64</v>
      </c>
      <c r="S486">
        <v>1328.51</v>
      </c>
      <c r="T486">
        <v>1314.41</v>
      </c>
      <c r="U486">
        <v>1325.69</v>
      </c>
      <c r="V486">
        <v>0.09</v>
      </c>
      <c r="W486">
        <v>0.09</v>
      </c>
      <c r="X486">
        <v>0.09</v>
      </c>
      <c r="Y486">
        <v>0.09</v>
      </c>
      <c r="Z486" t="s">
        <v>12</v>
      </c>
      <c r="AA486" t="s">
        <v>12</v>
      </c>
      <c r="AB486" t="s">
        <v>12</v>
      </c>
      <c r="AC486" t="s">
        <v>12</v>
      </c>
      <c r="AD486">
        <v>105.52881062</v>
      </c>
      <c r="AE486">
        <v>106.49594623999999</v>
      </c>
      <c r="AF486">
        <v>105.32899086</v>
      </c>
      <c r="AG486">
        <v>106.30411128</v>
      </c>
      <c r="AH486" t="s">
        <v>12</v>
      </c>
      <c r="AI486" t="s">
        <v>12</v>
      </c>
    </row>
    <row r="487" spans="1:35" x14ac:dyDescent="0.25">
      <c r="A487">
        <v>1306503000</v>
      </c>
      <c r="B487">
        <v>3.25912655</v>
      </c>
      <c r="C487">
        <v>3.2972074500000002</v>
      </c>
      <c r="D487">
        <v>3.2485939500000001</v>
      </c>
      <c r="E487">
        <v>3.2704700199999999</v>
      </c>
      <c r="F487">
        <v>3.25912655</v>
      </c>
      <c r="G487">
        <v>3.2972074500000002</v>
      </c>
      <c r="H487">
        <v>3.2485939500000001</v>
      </c>
      <c r="I487">
        <v>3.2704700199999999</v>
      </c>
      <c r="J487">
        <v>1321.25</v>
      </c>
      <c r="K487">
        <v>1328</v>
      </c>
      <c r="L487">
        <v>1319.5</v>
      </c>
      <c r="M487">
        <v>1324.5</v>
      </c>
      <c r="N487">
        <v>1326.5</v>
      </c>
      <c r="O487">
        <v>1333.75</v>
      </c>
      <c r="P487">
        <v>1324.5</v>
      </c>
      <c r="Q487">
        <v>1330</v>
      </c>
      <c r="R487">
        <v>1325.69</v>
      </c>
      <c r="S487">
        <v>1334.62</v>
      </c>
      <c r="T487">
        <v>1325.69</v>
      </c>
      <c r="U487">
        <v>1331.1</v>
      </c>
      <c r="V487">
        <v>0.1</v>
      </c>
      <c r="W487">
        <v>0.1</v>
      </c>
      <c r="X487">
        <v>0.1</v>
      </c>
      <c r="Y487">
        <v>0.1</v>
      </c>
      <c r="Z487" t="s">
        <v>12</v>
      </c>
      <c r="AA487" t="s">
        <v>12</v>
      </c>
      <c r="AB487" t="s">
        <v>12</v>
      </c>
      <c r="AC487" t="s">
        <v>12</v>
      </c>
      <c r="AD487">
        <v>106.59984452</v>
      </c>
      <c r="AE487">
        <v>106.99948404</v>
      </c>
      <c r="AF487">
        <v>106.27118099</v>
      </c>
      <c r="AG487">
        <v>106.7117356</v>
      </c>
      <c r="AH487" t="s">
        <v>12</v>
      </c>
      <c r="AI487" t="s">
        <v>12</v>
      </c>
    </row>
    <row r="488" spans="1:35" x14ac:dyDescent="0.25">
      <c r="A488">
        <v>1306848600</v>
      </c>
      <c r="B488">
        <v>3.3620257699999998</v>
      </c>
      <c r="C488">
        <v>3.3733682699999998</v>
      </c>
      <c r="D488">
        <v>3.2951812399999998</v>
      </c>
      <c r="E488">
        <v>3.3729628300000001</v>
      </c>
      <c r="F488">
        <v>3.3620257699999998</v>
      </c>
      <c r="G488">
        <v>3.3733682699999998</v>
      </c>
      <c r="H488">
        <v>3.2951812399999998</v>
      </c>
      <c r="I488">
        <v>3.3729628300000001</v>
      </c>
      <c r="J488">
        <v>1325</v>
      </c>
      <c r="K488">
        <v>1340.25</v>
      </c>
      <c r="L488">
        <v>1323.25</v>
      </c>
      <c r="M488">
        <v>1338.5</v>
      </c>
      <c r="N488">
        <v>1329.75</v>
      </c>
      <c r="O488">
        <v>1345.75</v>
      </c>
      <c r="P488">
        <v>1328.25</v>
      </c>
      <c r="Q488">
        <v>1344</v>
      </c>
      <c r="R488">
        <v>1331.1</v>
      </c>
      <c r="S488">
        <v>1345.2</v>
      </c>
      <c r="T488">
        <v>1331.1</v>
      </c>
      <c r="U488">
        <v>1345.2</v>
      </c>
      <c r="V488">
        <v>0.1</v>
      </c>
      <c r="W488">
        <v>0.1</v>
      </c>
      <c r="X488">
        <v>0.1</v>
      </c>
      <c r="Y488">
        <v>0.1</v>
      </c>
      <c r="Z488" t="s">
        <v>12</v>
      </c>
      <c r="AA488" t="s">
        <v>12</v>
      </c>
      <c r="AB488" t="s">
        <v>12</v>
      </c>
      <c r="AC488" t="s">
        <v>12</v>
      </c>
      <c r="AD488">
        <v>107.71883517000001</v>
      </c>
      <c r="AE488">
        <v>107.83872701999999</v>
      </c>
      <c r="AF488">
        <v>106.97550567</v>
      </c>
      <c r="AG488">
        <v>107.82273345</v>
      </c>
      <c r="AH488" t="s">
        <v>12</v>
      </c>
      <c r="AI488" t="s">
        <v>12</v>
      </c>
    </row>
    <row r="489" spans="1:35" x14ac:dyDescent="0.25">
      <c r="A489">
        <v>1306935000</v>
      </c>
      <c r="B489">
        <v>3.3409595900000002</v>
      </c>
      <c r="C489">
        <v>3.3490615199999998</v>
      </c>
      <c r="D489">
        <v>3.1371873799999999</v>
      </c>
      <c r="E489">
        <v>3.15136599</v>
      </c>
      <c r="F489">
        <v>3.3409595900000002</v>
      </c>
      <c r="G489">
        <v>3.3490615199999998</v>
      </c>
      <c r="H489">
        <v>3.1371873799999999</v>
      </c>
      <c r="I489">
        <v>3.15136599</v>
      </c>
      <c r="J489">
        <v>1339.5</v>
      </c>
      <c r="K489">
        <v>1342.5</v>
      </c>
      <c r="L489">
        <v>1305.75</v>
      </c>
      <c r="M489">
        <v>1306.75</v>
      </c>
      <c r="N489">
        <v>1344.75</v>
      </c>
      <c r="O489">
        <v>1347.75</v>
      </c>
      <c r="P489">
        <v>1311.25</v>
      </c>
      <c r="Q489">
        <v>1312</v>
      </c>
      <c r="R489">
        <v>1345.2</v>
      </c>
      <c r="S489">
        <v>1345.2</v>
      </c>
      <c r="T489">
        <v>1313.71</v>
      </c>
      <c r="U489">
        <v>1314.55</v>
      </c>
      <c r="V489">
        <v>0.1</v>
      </c>
      <c r="W489">
        <v>0.1</v>
      </c>
      <c r="X489">
        <v>0.1</v>
      </c>
      <c r="Y489">
        <v>0.1</v>
      </c>
      <c r="Z489" t="s">
        <v>12</v>
      </c>
      <c r="AA489" t="s">
        <v>12</v>
      </c>
      <c r="AB489" t="s">
        <v>12</v>
      </c>
      <c r="AC489" t="s">
        <v>12</v>
      </c>
      <c r="AD489">
        <v>107.51101463000001</v>
      </c>
      <c r="AE489">
        <v>107.84144456999999</v>
      </c>
      <c r="AF489">
        <v>105.31299729</v>
      </c>
      <c r="AG489">
        <v>105.40092598</v>
      </c>
      <c r="AH489" t="s">
        <v>12</v>
      </c>
      <c r="AI489" t="s">
        <v>12</v>
      </c>
    </row>
    <row r="490" spans="1:35" x14ac:dyDescent="0.25">
      <c r="A490">
        <v>1307021400</v>
      </c>
      <c r="B490">
        <v>3.1517714200000002</v>
      </c>
      <c r="C490">
        <v>3.1713791900000001</v>
      </c>
      <c r="D490">
        <v>3.0800266500000002</v>
      </c>
      <c r="E490">
        <v>3.1339467999999999</v>
      </c>
      <c r="F490">
        <v>3.1517714200000002</v>
      </c>
      <c r="G490">
        <v>3.1713791900000001</v>
      </c>
      <c r="H490">
        <v>3.0800266500000002</v>
      </c>
      <c r="I490">
        <v>3.1339467999999999</v>
      </c>
      <c r="J490">
        <v>1307.75</v>
      </c>
      <c r="K490">
        <v>1312.25</v>
      </c>
      <c r="L490">
        <v>1298.5</v>
      </c>
      <c r="M490">
        <v>1307</v>
      </c>
      <c r="N490">
        <v>1313.25</v>
      </c>
      <c r="O490">
        <v>1317.75</v>
      </c>
      <c r="P490">
        <v>1304.25</v>
      </c>
      <c r="Q490">
        <v>1312.5</v>
      </c>
      <c r="R490">
        <v>1314.55</v>
      </c>
      <c r="S490">
        <v>1318.03</v>
      </c>
      <c r="T490">
        <v>1305.6099999999999</v>
      </c>
      <c r="U490">
        <v>1312.94</v>
      </c>
      <c r="V490">
        <v>0.1</v>
      </c>
      <c r="W490">
        <v>0.1</v>
      </c>
      <c r="X490">
        <v>0.1</v>
      </c>
      <c r="Y490">
        <v>0.1</v>
      </c>
      <c r="Z490" t="s">
        <v>12</v>
      </c>
      <c r="AA490" t="s">
        <v>12</v>
      </c>
      <c r="AB490" t="s">
        <v>12</v>
      </c>
      <c r="AC490" t="s">
        <v>12</v>
      </c>
      <c r="AD490">
        <v>105.47286908</v>
      </c>
      <c r="AE490">
        <v>105.69666721</v>
      </c>
      <c r="AF490">
        <v>104.67359005</v>
      </c>
      <c r="AG490">
        <v>105.28902691</v>
      </c>
      <c r="AH490" t="s">
        <v>12</v>
      </c>
      <c r="AI490" t="s">
        <v>12</v>
      </c>
    </row>
    <row r="491" spans="1:35" x14ac:dyDescent="0.25">
      <c r="A491">
        <v>1307107800</v>
      </c>
      <c r="B491">
        <v>3.0201105199999998</v>
      </c>
      <c r="C491">
        <v>3.1124761599999999</v>
      </c>
      <c r="D491">
        <v>3.0176798499999999</v>
      </c>
      <c r="E491">
        <v>3.0440118300000001</v>
      </c>
      <c r="F491">
        <v>3.0201105199999998</v>
      </c>
      <c r="G491">
        <v>3.1124761599999999</v>
      </c>
      <c r="H491">
        <v>3.0176798499999999</v>
      </c>
      <c r="I491">
        <v>3.0440118300000001</v>
      </c>
      <c r="J491">
        <v>1307.25</v>
      </c>
      <c r="K491">
        <v>1307.75</v>
      </c>
      <c r="L491">
        <v>1289.25</v>
      </c>
      <c r="M491">
        <v>1291</v>
      </c>
      <c r="N491">
        <v>1312.25</v>
      </c>
      <c r="O491">
        <v>1313.5</v>
      </c>
      <c r="P491">
        <v>1294.5</v>
      </c>
      <c r="Q491">
        <v>1296.25</v>
      </c>
      <c r="R491">
        <v>1312.94</v>
      </c>
      <c r="S491">
        <v>1312.94</v>
      </c>
      <c r="T491">
        <v>1297.9000000000001</v>
      </c>
      <c r="U491">
        <v>1300.1600000000001</v>
      </c>
      <c r="V491">
        <v>0.11</v>
      </c>
      <c r="W491">
        <v>0.11</v>
      </c>
      <c r="X491">
        <v>0.11</v>
      </c>
      <c r="Y491">
        <v>0.11</v>
      </c>
      <c r="Z491" t="s">
        <v>12</v>
      </c>
      <c r="AA491" t="s">
        <v>12</v>
      </c>
      <c r="AB491" t="s">
        <v>12</v>
      </c>
      <c r="AC491" t="s">
        <v>12</v>
      </c>
      <c r="AD491">
        <v>104.02615805000001</v>
      </c>
      <c r="AE491">
        <v>105.04125041</v>
      </c>
      <c r="AF491">
        <v>103.97021651</v>
      </c>
      <c r="AG491">
        <v>104.24197138</v>
      </c>
      <c r="AH491" t="s">
        <v>12</v>
      </c>
      <c r="AI491" t="s">
        <v>12</v>
      </c>
    </row>
    <row r="492" spans="1:35" x14ac:dyDescent="0.25">
      <c r="A492">
        <v>1307367000</v>
      </c>
      <c r="B492">
        <v>3.02051596</v>
      </c>
      <c r="C492">
        <v>3.0371252399999999</v>
      </c>
      <c r="D492">
        <v>2.93345696</v>
      </c>
      <c r="E492">
        <v>2.9435442599999999</v>
      </c>
      <c r="F492">
        <v>3.02051596</v>
      </c>
      <c r="G492">
        <v>3.0371252399999999</v>
      </c>
      <c r="H492">
        <v>2.93345696</v>
      </c>
      <c r="I492">
        <v>2.9435442599999999</v>
      </c>
      <c r="J492">
        <v>1293.5</v>
      </c>
      <c r="K492">
        <v>1295</v>
      </c>
      <c r="L492">
        <v>1278</v>
      </c>
      <c r="M492">
        <v>1279.5</v>
      </c>
      <c r="N492">
        <v>1298.75</v>
      </c>
      <c r="O492">
        <v>1299</v>
      </c>
      <c r="P492">
        <v>1283.25</v>
      </c>
      <c r="Q492">
        <v>1285</v>
      </c>
      <c r="R492">
        <v>1300.26</v>
      </c>
      <c r="S492">
        <v>1300.26</v>
      </c>
      <c r="T492">
        <v>1284.72</v>
      </c>
      <c r="U492">
        <v>1286.17</v>
      </c>
      <c r="V492">
        <v>0.1</v>
      </c>
      <c r="W492">
        <v>0.1</v>
      </c>
      <c r="X492">
        <v>0.1</v>
      </c>
      <c r="Y492">
        <v>0.1</v>
      </c>
      <c r="Z492" t="s">
        <v>12</v>
      </c>
      <c r="AA492" t="s">
        <v>12</v>
      </c>
      <c r="AB492" t="s">
        <v>12</v>
      </c>
      <c r="AC492" t="s">
        <v>12</v>
      </c>
      <c r="AD492">
        <v>103.9782093</v>
      </c>
      <c r="AE492">
        <v>104.19401464000001</v>
      </c>
      <c r="AF492">
        <v>103.00308888000001</v>
      </c>
      <c r="AG492">
        <v>103.14296271000001</v>
      </c>
      <c r="AH492" t="s">
        <v>12</v>
      </c>
      <c r="AI492" t="s">
        <v>12</v>
      </c>
    </row>
    <row r="493" spans="1:35" x14ac:dyDescent="0.25">
      <c r="A493">
        <v>1307453400</v>
      </c>
      <c r="B493">
        <v>2.9933730999999999</v>
      </c>
      <c r="C493">
        <v>3.0148437299999999</v>
      </c>
      <c r="D493">
        <v>2.9334161299999999</v>
      </c>
      <c r="E493">
        <v>2.9366576800000002</v>
      </c>
      <c r="F493">
        <v>2.9933730999999999</v>
      </c>
      <c r="G493">
        <v>3.0148437299999999</v>
      </c>
      <c r="H493">
        <v>2.9334161299999999</v>
      </c>
      <c r="I493">
        <v>2.9366576800000002</v>
      </c>
      <c r="J493">
        <v>1280</v>
      </c>
      <c r="K493">
        <v>1290</v>
      </c>
      <c r="L493">
        <v>1277.5</v>
      </c>
      <c r="M493">
        <v>1279.5</v>
      </c>
      <c r="N493">
        <v>1285.25</v>
      </c>
      <c r="O493">
        <v>1295.5</v>
      </c>
      <c r="P493">
        <v>1282.5</v>
      </c>
      <c r="Q493">
        <v>1284.75</v>
      </c>
      <c r="R493">
        <v>1286.31</v>
      </c>
      <c r="S493">
        <v>1296.22</v>
      </c>
      <c r="T493">
        <v>1284.74</v>
      </c>
      <c r="U493">
        <v>1284.94</v>
      </c>
      <c r="V493">
        <v>0.09</v>
      </c>
      <c r="W493">
        <v>0.09</v>
      </c>
      <c r="X493">
        <v>0.09</v>
      </c>
      <c r="Y493">
        <v>0.09</v>
      </c>
      <c r="Z493" t="s">
        <v>12</v>
      </c>
      <c r="AA493" t="s">
        <v>12</v>
      </c>
      <c r="AB493" t="s">
        <v>12</v>
      </c>
      <c r="AC493" t="s">
        <v>12</v>
      </c>
      <c r="AD493">
        <v>103.66649047999999</v>
      </c>
      <c r="AE493">
        <v>103.96223171</v>
      </c>
      <c r="AF493">
        <v>102.98711129</v>
      </c>
      <c r="AG493">
        <v>103.07503198000001</v>
      </c>
      <c r="AH493" t="s">
        <v>12</v>
      </c>
      <c r="AI493" t="s">
        <v>12</v>
      </c>
    </row>
    <row r="494" spans="1:35" x14ac:dyDescent="0.25">
      <c r="A494">
        <v>1307539800</v>
      </c>
      <c r="B494">
        <v>2.9265295400000002</v>
      </c>
      <c r="C494">
        <v>2.9540768599999998</v>
      </c>
      <c r="D494">
        <v>2.88520807</v>
      </c>
      <c r="E494">
        <v>2.9018173599999999</v>
      </c>
      <c r="F494">
        <v>2.9265295400000002</v>
      </c>
      <c r="G494">
        <v>2.9540768599999998</v>
      </c>
      <c r="H494">
        <v>2.88520807</v>
      </c>
      <c r="I494">
        <v>2.9018173599999999</v>
      </c>
      <c r="J494">
        <v>1279.25</v>
      </c>
      <c r="K494">
        <v>1282.25</v>
      </c>
      <c r="L494">
        <v>1271</v>
      </c>
      <c r="M494">
        <v>1271.5</v>
      </c>
      <c r="N494">
        <v>1285</v>
      </c>
      <c r="O494">
        <v>1287.75</v>
      </c>
      <c r="P494">
        <v>1276.25</v>
      </c>
      <c r="Q494">
        <v>1277</v>
      </c>
      <c r="R494">
        <v>1284.6300000000001</v>
      </c>
      <c r="S494">
        <v>1287.04</v>
      </c>
      <c r="T494">
        <v>1277.42</v>
      </c>
      <c r="U494">
        <v>1279.56</v>
      </c>
      <c r="V494">
        <v>0.09</v>
      </c>
      <c r="W494">
        <v>0.09</v>
      </c>
      <c r="X494">
        <v>0.09</v>
      </c>
      <c r="Y494">
        <v>0.09</v>
      </c>
      <c r="Z494" t="s">
        <v>12</v>
      </c>
      <c r="AA494" t="s">
        <v>12</v>
      </c>
      <c r="AB494" t="s">
        <v>12</v>
      </c>
      <c r="AC494" t="s">
        <v>12</v>
      </c>
      <c r="AD494">
        <v>102.91516018999999</v>
      </c>
      <c r="AE494">
        <v>103.25885817</v>
      </c>
      <c r="AF494">
        <v>102.45157835000001</v>
      </c>
      <c r="AG494">
        <v>102.64341331</v>
      </c>
      <c r="AH494" t="s">
        <v>12</v>
      </c>
      <c r="AI494" t="s">
        <v>12</v>
      </c>
    </row>
    <row r="495" spans="1:35" x14ac:dyDescent="0.25">
      <c r="A495">
        <v>1307626200</v>
      </c>
      <c r="B495">
        <v>2.92490877</v>
      </c>
      <c r="C495">
        <v>3.0026903599999999</v>
      </c>
      <c r="D495">
        <v>2.9050589000000002</v>
      </c>
      <c r="E495">
        <v>2.9629896599999999</v>
      </c>
      <c r="F495">
        <v>2.92490877</v>
      </c>
      <c r="G495">
        <v>3.0026903599999999</v>
      </c>
      <c r="H495">
        <v>2.9050589000000002</v>
      </c>
      <c r="I495">
        <v>2.9629896599999999</v>
      </c>
      <c r="J495">
        <v>1273</v>
      </c>
      <c r="K495">
        <v>1288.5</v>
      </c>
      <c r="L495">
        <v>1269.75</v>
      </c>
      <c r="M495">
        <v>1282</v>
      </c>
      <c r="N495">
        <v>1277.75</v>
      </c>
      <c r="O495">
        <v>1294</v>
      </c>
      <c r="P495">
        <v>1275.25</v>
      </c>
      <c r="Q495">
        <v>1287.5</v>
      </c>
      <c r="R495">
        <v>1279.6300000000001</v>
      </c>
      <c r="S495">
        <v>1294.54</v>
      </c>
      <c r="T495">
        <v>1279.6300000000001</v>
      </c>
      <c r="U495">
        <v>1289</v>
      </c>
      <c r="V495">
        <v>0.09</v>
      </c>
      <c r="W495">
        <v>0.09</v>
      </c>
      <c r="X495">
        <v>0.09</v>
      </c>
      <c r="Y495">
        <v>0.09</v>
      </c>
      <c r="Z495" t="s">
        <v>12</v>
      </c>
      <c r="AA495" t="s">
        <v>12</v>
      </c>
      <c r="AB495" t="s">
        <v>12</v>
      </c>
      <c r="AC495" t="s">
        <v>12</v>
      </c>
      <c r="AD495">
        <v>102.92316098000001</v>
      </c>
      <c r="AE495">
        <v>103.85031666</v>
      </c>
      <c r="AF495">
        <v>102.67539247000001</v>
      </c>
      <c r="AG495">
        <v>103.42669877</v>
      </c>
      <c r="AH495" t="s">
        <v>12</v>
      </c>
      <c r="AI495" t="s">
        <v>12</v>
      </c>
    </row>
    <row r="496" spans="1:35" x14ac:dyDescent="0.25">
      <c r="A496">
        <v>1307712600</v>
      </c>
      <c r="B496">
        <v>2.9253141999999999</v>
      </c>
      <c r="C496">
        <v>2.93543748</v>
      </c>
      <c r="D496">
        <v>2.8197140200000002</v>
      </c>
      <c r="E496">
        <v>2.8438865999999998</v>
      </c>
      <c r="F496">
        <v>2.9253141999999999</v>
      </c>
      <c r="G496">
        <v>2.93543748</v>
      </c>
      <c r="H496">
        <v>2.8197140200000002</v>
      </c>
      <c r="I496">
        <v>2.8438865999999998</v>
      </c>
      <c r="J496">
        <v>1277.5</v>
      </c>
      <c r="K496">
        <v>1277.5</v>
      </c>
      <c r="L496">
        <v>1256.5</v>
      </c>
      <c r="M496">
        <v>1258.25</v>
      </c>
      <c r="N496">
        <v>1282.25</v>
      </c>
      <c r="O496">
        <v>1283.5</v>
      </c>
      <c r="P496">
        <v>1261.75</v>
      </c>
      <c r="Q496">
        <v>1263.75</v>
      </c>
      <c r="R496">
        <v>1288.5999999999999</v>
      </c>
      <c r="S496">
        <v>1288.5999999999999</v>
      </c>
      <c r="T496">
        <v>1268.28</v>
      </c>
      <c r="U496">
        <v>1270.98</v>
      </c>
      <c r="V496">
        <v>0.09</v>
      </c>
      <c r="W496">
        <v>0.09</v>
      </c>
      <c r="X496">
        <v>0.09</v>
      </c>
      <c r="Y496">
        <v>0.09</v>
      </c>
      <c r="Z496" t="s">
        <v>12</v>
      </c>
      <c r="AA496" t="s">
        <v>12</v>
      </c>
      <c r="AB496" t="s">
        <v>12</v>
      </c>
      <c r="AC496" t="s">
        <v>12</v>
      </c>
      <c r="AD496">
        <v>102.98711129</v>
      </c>
      <c r="AE496">
        <v>103.05103763</v>
      </c>
      <c r="AF496">
        <v>101.71624164000001</v>
      </c>
      <c r="AG496">
        <v>101.9880125</v>
      </c>
      <c r="AH496" t="s">
        <v>12</v>
      </c>
      <c r="AI496" t="s">
        <v>12</v>
      </c>
    </row>
    <row r="497" spans="1:35" x14ac:dyDescent="0.25">
      <c r="A497">
        <v>1307971800</v>
      </c>
      <c r="B497">
        <v>2.8613067600000002</v>
      </c>
      <c r="C497">
        <v>2.8839927300000001</v>
      </c>
      <c r="D497">
        <v>2.8074264800000002</v>
      </c>
      <c r="E497">
        <v>2.8487479499999999</v>
      </c>
      <c r="F497">
        <v>2.8613067600000002</v>
      </c>
      <c r="G497">
        <v>2.8839927300000001</v>
      </c>
      <c r="H497">
        <v>2.8074264800000002</v>
      </c>
      <c r="I497">
        <v>2.8487479499999999</v>
      </c>
      <c r="J497">
        <v>1259.5</v>
      </c>
      <c r="K497">
        <v>1265.75</v>
      </c>
      <c r="L497">
        <v>1254.5</v>
      </c>
      <c r="M497">
        <v>1260.5</v>
      </c>
      <c r="N497">
        <v>1265</v>
      </c>
      <c r="O497">
        <v>1271.75</v>
      </c>
      <c r="P497">
        <v>1259.5</v>
      </c>
      <c r="Q497">
        <v>1266.25</v>
      </c>
      <c r="R497">
        <v>1271.31</v>
      </c>
      <c r="S497">
        <v>1277.04</v>
      </c>
      <c r="T497">
        <v>1265.6400000000001</v>
      </c>
      <c r="U497">
        <v>1271.83</v>
      </c>
      <c r="V497">
        <v>0.1</v>
      </c>
      <c r="W497">
        <v>0.1</v>
      </c>
      <c r="X497">
        <v>0.1</v>
      </c>
      <c r="Y497">
        <v>0.1</v>
      </c>
      <c r="Z497" t="s">
        <v>12</v>
      </c>
      <c r="AA497" t="s">
        <v>12</v>
      </c>
      <c r="AB497" t="s">
        <v>12</v>
      </c>
      <c r="AC497" t="s">
        <v>12</v>
      </c>
      <c r="AD497">
        <v>102.21979543</v>
      </c>
      <c r="AE497">
        <v>102.49955108</v>
      </c>
      <c r="AF497">
        <v>101.54840104</v>
      </c>
      <c r="AG497">
        <v>102.06793241</v>
      </c>
      <c r="AH497" t="s">
        <v>12</v>
      </c>
      <c r="AI497" t="s">
        <v>12</v>
      </c>
    </row>
    <row r="498" spans="1:35" x14ac:dyDescent="0.25">
      <c r="A498">
        <v>1308058200</v>
      </c>
      <c r="B498">
        <v>2.9265295400000002</v>
      </c>
      <c r="C498">
        <v>2.98708543</v>
      </c>
      <c r="D498">
        <v>2.92490877</v>
      </c>
      <c r="E498">
        <v>2.9573184100000001</v>
      </c>
      <c r="F498">
        <v>2.9265295400000002</v>
      </c>
      <c r="G498">
        <v>2.98708543</v>
      </c>
      <c r="H498">
        <v>2.92490877</v>
      </c>
      <c r="I498">
        <v>2.9573184100000001</v>
      </c>
      <c r="J498">
        <v>1266.5</v>
      </c>
      <c r="K498">
        <v>1281.25</v>
      </c>
      <c r="L498">
        <v>1260</v>
      </c>
      <c r="M498">
        <v>1279</v>
      </c>
      <c r="N498">
        <v>1267.5</v>
      </c>
      <c r="O498">
        <v>1287</v>
      </c>
      <c r="P498">
        <v>1265.25</v>
      </c>
      <c r="Q498">
        <v>1284.5</v>
      </c>
      <c r="R498">
        <v>1272.22</v>
      </c>
      <c r="S498">
        <v>1292.5</v>
      </c>
      <c r="T498">
        <v>1272.22</v>
      </c>
      <c r="U498">
        <v>1287.8699999999999</v>
      </c>
      <c r="V498">
        <v>0.1</v>
      </c>
      <c r="W498">
        <v>0.1</v>
      </c>
      <c r="X498">
        <v>0.1</v>
      </c>
      <c r="Y498">
        <v>0.1</v>
      </c>
      <c r="Z498" t="s">
        <v>12</v>
      </c>
      <c r="AA498" t="s">
        <v>12</v>
      </c>
      <c r="AB498" t="s">
        <v>12</v>
      </c>
      <c r="AC498" t="s">
        <v>12</v>
      </c>
      <c r="AD498">
        <v>103.00308888000001</v>
      </c>
      <c r="AE498">
        <v>103.72244001</v>
      </c>
      <c r="AF498">
        <v>102.96313292000001</v>
      </c>
      <c r="AG498">
        <v>103.36277244</v>
      </c>
      <c r="AH498" t="s">
        <v>12</v>
      </c>
      <c r="AI498" t="s">
        <v>12</v>
      </c>
    </row>
    <row r="499" spans="1:35" x14ac:dyDescent="0.25">
      <c r="A499">
        <v>1308144600</v>
      </c>
      <c r="B499">
        <v>2.88237196</v>
      </c>
      <c r="C499">
        <v>2.9091093799999999</v>
      </c>
      <c r="D499">
        <v>2.7778539100000001</v>
      </c>
      <c r="E499">
        <v>2.7997290100000001</v>
      </c>
      <c r="F499">
        <v>2.88237196</v>
      </c>
      <c r="G499">
        <v>2.9091093799999999</v>
      </c>
      <c r="H499">
        <v>2.7778539100000001</v>
      </c>
      <c r="I499">
        <v>2.7997290100000001</v>
      </c>
      <c r="J499">
        <v>1278</v>
      </c>
      <c r="K499">
        <v>1278</v>
      </c>
      <c r="L499">
        <v>1250.75</v>
      </c>
      <c r="M499">
        <v>1254.5</v>
      </c>
      <c r="N499">
        <v>1283.75</v>
      </c>
      <c r="O499">
        <v>1283.75</v>
      </c>
      <c r="P499">
        <v>1255.75</v>
      </c>
      <c r="Q499">
        <v>1260</v>
      </c>
      <c r="R499">
        <v>1287.8699999999999</v>
      </c>
      <c r="S499">
        <v>1287.8699999999999</v>
      </c>
      <c r="T499">
        <v>1261.9000000000001</v>
      </c>
      <c r="U499">
        <v>1265.42</v>
      </c>
      <c r="V499">
        <v>0.1</v>
      </c>
      <c r="W499">
        <v>0.1</v>
      </c>
      <c r="X499">
        <v>0.1</v>
      </c>
      <c r="Y499">
        <v>0.1</v>
      </c>
      <c r="Z499" t="s">
        <v>12</v>
      </c>
      <c r="AA499" t="s">
        <v>12</v>
      </c>
      <c r="AB499" t="s">
        <v>12</v>
      </c>
      <c r="AC499" t="s">
        <v>12</v>
      </c>
      <c r="AD499">
        <v>102.49955108</v>
      </c>
      <c r="AE499">
        <v>103.34605951</v>
      </c>
      <c r="AF499">
        <v>101.25265981</v>
      </c>
      <c r="AG499">
        <v>101.52442267000001</v>
      </c>
      <c r="AH499" t="s">
        <v>12</v>
      </c>
      <c r="AI499" t="s">
        <v>12</v>
      </c>
    </row>
    <row r="500" spans="1:35" x14ac:dyDescent="0.25">
      <c r="A500">
        <v>1308231000</v>
      </c>
      <c r="B500">
        <v>2.8041858999999998</v>
      </c>
      <c r="C500">
        <v>2.8621166599999999</v>
      </c>
      <c r="D500">
        <v>2.7538543999999998</v>
      </c>
      <c r="E500">
        <v>2.8143130599999999</v>
      </c>
      <c r="F500">
        <v>2.8041858999999998</v>
      </c>
      <c r="G500">
        <v>2.8621166599999999</v>
      </c>
      <c r="H500">
        <v>2.7538543999999998</v>
      </c>
      <c r="I500">
        <v>2.8143130599999999</v>
      </c>
      <c r="J500">
        <v>1255.75</v>
      </c>
      <c r="K500">
        <v>1263</v>
      </c>
      <c r="L500">
        <v>1247.5</v>
      </c>
      <c r="M500">
        <v>1258.25</v>
      </c>
      <c r="N500">
        <v>1261</v>
      </c>
      <c r="O500">
        <v>1269</v>
      </c>
      <c r="P500">
        <v>1252.25</v>
      </c>
      <c r="Q500">
        <v>1263.5</v>
      </c>
      <c r="R500">
        <v>1265.53</v>
      </c>
      <c r="S500">
        <v>1274.1099999999999</v>
      </c>
      <c r="T500">
        <v>1258.07</v>
      </c>
      <c r="U500">
        <v>1267.6400000000001</v>
      </c>
      <c r="V500">
        <v>0.1</v>
      </c>
      <c r="W500">
        <v>0.1</v>
      </c>
      <c r="X500">
        <v>0.1</v>
      </c>
      <c r="Y500">
        <v>0.1</v>
      </c>
      <c r="Z500" t="s">
        <v>12</v>
      </c>
      <c r="AA500" t="s">
        <v>12</v>
      </c>
      <c r="AB500" t="s">
        <v>12</v>
      </c>
      <c r="AC500" t="s">
        <v>12</v>
      </c>
      <c r="AD500">
        <v>101.55639383</v>
      </c>
      <c r="AE500">
        <v>102.28373775</v>
      </c>
      <c r="AF500">
        <v>100.96493534</v>
      </c>
      <c r="AG500">
        <v>101.7482208</v>
      </c>
      <c r="AH500" t="s">
        <v>12</v>
      </c>
      <c r="AI500" t="s">
        <v>12</v>
      </c>
    </row>
    <row r="501" spans="1:35" x14ac:dyDescent="0.25">
      <c r="A501">
        <v>1308317400</v>
      </c>
      <c r="B501">
        <v>2.9030326899999999</v>
      </c>
      <c r="C501">
        <v>2.9030326899999999</v>
      </c>
      <c r="D501">
        <v>2.8155283999999998</v>
      </c>
      <c r="E501">
        <v>2.8422658200000002</v>
      </c>
      <c r="F501">
        <v>2.9030326899999999</v>
      </c>
      <c r="G501">
        <v>2.9030326899999999</v>
      </c>
      <c r="H501">
        <v>2.8155283999999998</v>
      </c>
      <c r="I501">
        <v>2.8422658200000002</v>
      </c>
      <c r="J501">
        <v>1258.75</v>
      </c>
      <c r="K501">
        <v>1271.25</v>
      </c>
      <c r="L501">
        <v>1253.75</v>
      </c>
      <c r="M501">
        <v>1260.5</v>
      </c>
      <c r="N501">
        <v>1263.75</v>
      </c>
      <c r="O501">
        <v>1277.25</v>
      </c>
      <c r="P501">
        <v>1258.5</v>
      </c>
      <c r="Q501">
        <v>1266</v>
      </c>
      <c r="R501">
        <v>1268.58</v>
      </c>
      <c r="S501">
        <v>1279.82</v>
      </c>
      <c r="T501">
        <v>1267.4000000000001</v>
      </c>
      <c r="U501">
        <v>1271.5</v>
      </c>
      <c r="V501">
        <v>0.1</v>
      </c>
      <c r="W501">
        <v>0.1</v>
      </c>
      <c r="X501">
        <v>0.1</v>
      </c>
      <c r="Y501">
        <v>0.1</v>
      </c>
      <c r="Z501" t="s">
        <v>12</v>
      </c>
      <c r="AA501" t="s">
        <v>12</v>
      </c>
      <c r="AB501" t="s">
        <v>12</v>
      </c>
      <c r="AC501" t="s">
        <v>12</v>
      </c>
      <c r="AD501">
        <v>102.75838243</v>
      </c>
      <c r="AE501">
        <v>102.76642285</v>
      </c>
      <c r="AF501">
        <v>101.70614712</v>
      </c>
      <c r="AG501">
        <v>102.05153996999999</v>
      </c>
      <c r="AH501" t="s">
        <v>12</v>
      </c>
      <c r="AI501" t="s">
        <v>12</v>
      </c>
    </row>
    <row r="502" spans="1:35" x14ac:dyDescent="0.25">
      <c r="A502">
        <v>1308576600</v>
      </c>
      <c r="B502">
        <v>2.8151239399999999</v>
      </c>
      <c r="C502">
        <v>2.9042480300000002</v>
      </c>
      <c r="D502">
        <v>2.8118823900000001</v>
      </c>
      <c r="E502">
        <v>2.88925952</v>
      </c>
      <c r="F502">
        <v>2.8151239399999999</v>
      </c>
      <c r="G502">
        <v>2.9042480300000002</v>
      </c>
      <c r="H502">
        <v>2.8118823900000001</v>
      </c>
      <c r="I502">
        <v>2.88925952</v>
      </c>
      <c r="J502">
        <v>1262</v>
      </c>
      <c r="K502">
        <v>1269.75</v>
      </c>
      <c r="L502">
        <v>1251.25</v>
      </c>
      <c r="M502">
        <v>1268.5</v>
      </c>
      <c r="N502">
        <v>1265</v>
      </c>
      <c r="O502">
        <v>1275.25</v>
      </c>
      <c r="P502">
        <v>1256.25</v>
      </c>
      <c r="Q502">
        <v>1273.75</v>
      </c>
      <c r="R502">
        <v>1271.5</v>
      </c>
      <c r="S502">
        <v>1280.42</v>
      </c>
      <c r="T502">
        <v>1267.56</v>
      </c>
      <c r="U502">
        <v>1278.3599999999999</v>
      </c>
      <c r="V502">
        <v>0.09</v>
      </c>
      <c r="W502">
        <v>0.09</v>
      </c>
      <c r="X502">
        <v>0.09</v>
      </c>
      <c r="Y502">
        <v>0.09</v>
      </c>
      <c r="Z502" t="s">
        <v>12</v>
      </c>
      <c r="AA502" t="s">
        <v>12</v>
      </c>
      <c r="AB502" t="s">
        <v>12</v>
      </c>
      <c r="AC502" t="s">
        <v>12</v>
      </c>
      <c r="AD502">
        <v>101.70614712</v>
      </c>
      <c r="AE502">
        <v>102.79052003</v>
      </c>
      <c r="AF502">
        <v>101.67401755</v>
      </c>
      <c r="AG502">
        <v>102.57364545</v>
      </c>
      <c r="AH502" t="s">
        <v>12</v>
      </c>
      <c r="AI502" t="s">
        <v>12</v>
      </c>
    </row>
    <row r="503" spans="1:35" x14ac:dyDescent="0.25">
      <c r="A503">
        <v>1308663000</v>
      </c>
      <c r="B503">
        <v>2.9326062300000002</v>
      </c>
      <c r="C503">
        <v>3.0219257499999999</v>
      </c>
      <c r="D503">
        <v>2.9200474199999999</v>
      </c>
      <c r="E503">
        <v>3.0039056999999998</v>
      </c>
      <c r="F503">
        <v>2.9326062300000002</v>
      </c>
      <c r="G503">
        <v>3.0219257499999999</v>
      </c>
      <c r="H503">
        <v>2.9200474199999999</v>
      </c>
      <c r="I503">
        <v>3.0039056999999998</v>
      </c>
      <c r="J503">
        <v>1268</v>
      </c>
      <c r="K503">
        <v>1287.25</v>
      </c>
      <c r="L503">
        <v>1266.5</v>
      </c>
      <c r="M503">
        <v>1282.5</v>
      </c>
      <c r="N503">
        <v>1273.25</v>
      </c>
      <c r="O503">
        <v>1292.75</v>
      </c>
      <c r="P503">
        <v>1271.75</v>
      </c>
      <c r="Q503">
        <v>1288</v>
      </c>
      <c r="R503">
        <v>1278.4000000000001</v>
      </c>
      <c r="S503">
        <v>1297.6199999999999</v>
      </c>
      <c r="T503">
        <v>1278.4000000000001</v>
      </c>
      <c r="U503">
        <v>1295.52</v>
      </c>
      <c r="V503">
        <v>0.09</v>
      </c>
      <c r="W503">
        <v>0.09</v>
      </c>
      <c r="X503">
        <v>0.09</v>
      </c>
      <c r="Y503">
        <v>0.09</v>
      </c>
      <c r="Z503" t="s">
        <v>12</v>
      </c>
      <c r="AA503" t="s">
        <v>12</v>
      </c>
      <c r="AB503" t="s">
        <v>12</v>
      </c>
      <c r="AC503" t="s">
        <v>12</v>
      </c>
      <c r="AD503">
        <v>103.10378332000001</v>
      </c>
      <c r="AE503">
        <v>104.18012383999999</v>
      </c>
      <c r="AF503">
        <v>102.61661071</v>
      </c>
      <c r="AG503">
        <v>103.97931404000001</v>
      </c>
      <c r="AH503" t="s">
        <v>12</v>
      </c>
      <c r="AI503" t="s">
        <v>12</v>
      </c>
    </row>
    <row r="504" spans="1:35" x14ac:dyDescent="0.25">
      <c r="A504">
        <v>1308749400</v>
      </c>
      <c r="B504">
        <v>2.9775737100000002</v>
      </c>
      <c r="C504">
        <v>3.0294277799999998</v>
      </c>
      <c r="D504">
        <v>2.94516504</v>
      </c>
      <c r="E504">
        <v>2.95245706</v>
      </c>
      <c r="F504">
        <v>2.9775737100000002</v>
      </c>
      <c r="G504">
        <v>3.0294277799999998</v>
      </c>
      <c r="H504">
        <v>2.94516504</v>
      </c>
      <c r="I504">
        <v>2.95245706</v>
      </c>
      <c r="J504">
        <v>1283.25</v>
      </c>
      <c r="K504">
        <v>1288</v>
      </c>
      <c r="L504">
        <v>1274.5</v>
      </c>
      <c r="M504">
        <v>1274.5</v>
      </c>
      <c r="N504">
        <v>1287.75</v>
      </c>
      <c r="O504">
        <v>1293.75</v>
      </c>
      <c r="P504">
        <v>1279.5</v>
      </c>
      <c r="Q504">
        <v>1279.75</v>
      </c>
      <c r="R504">
        <v>1295.48</v>
      </c>
      <c r="S504">
        <v>1298.6099999999999</v>
      </c>
      <c r="T504">
        <v>1286.79</v>
      </c>
      <c r="U504">
        <v>1287.1400000000001</v>
      </c>
      <c r="V504">
        <v>0.09</v>
      </c>
      <c r="W504">
        <v>0.09</v>
      </c>
      <c r="X504">
        <v>0.09</v>
      </c>
      <c r="Y504">
        <v>0.09</v>
      </c>
      <c r="Z504" t="s">
        <v>12</v>
      </c>
      <c r="AA504" t="s">
        <v>12</v>
      </c>
      <c r="AB504" t="s">
        <v>12</v>
      </c>
      <c r="AC504" t="s">
        <v>12</v>
      </c>
      <c r="AD504">
        <v>103.65801836</v>
      </c>
      <c r="AE504">
        <v>104.26848015</v>
      </c>
      <c r="AF504">
        <v>103.28852833000001</v>
      </c>
      <c r="AG504">
        <v>103.35278747</v>
      </c>
      <c r="AH504" t="s">
        <v>12</v>
      </c>
      <c r="AI504" t="s">
        <v>12</v>
      </c>
    </row>
    <row r="505" spans="1:35" x14ac:dyDescent="0.25">
      <c r="A505">
        <v>1308835800</v>
      </c>
      <c r="B505">
        <v>2.84550737</v>
      </c>
      <c r="C505">
        <v>2.9285547799999998</v>
      </c>
      <c r="D505">
        <v>2.7800891600000002</v>
      </c>
      <c r="E505">
        <v>2.9253141999999999</v>
      </c>
      <c r="F505">
        <v>2.84550737</v>
      </c>
      <c r="G505">
        <v>2.9285547799999998</v>
      </c>
      <c r="H505">
        <v>2.7800891600000002</v>
      </c>
      <c r="I505">
        <v>2.9253141999999999</v>
      </c>
      <c r="J505">
        <v>1274.25</v>
      </c>
      <c r="K505">
        <v>1275</v>
      </c>
      <c r="L505">
        <v>1252</v>
      </c>
      <c r="M505">
        <v>1271.75</v>
      </c>
      <c r="N505">
        <v>1280</v>
      </c>
      <c r="O505">
        <v>1280.75</v>
      </c>
      <c r="P505">
        <v>1257</v>
      </c>
      <c r="Q505">
        <v>1277</v>
      </c>
      <c r="R505">
        <v>1286.5999999999999</v>
      </c>
      <c r="S505">
        <v>1286.5999999999999</v>
      </c>
      <c r="T505">
        <v>1262.8699999999999</v>
      </c>
      <c r="U505">
        <v>1283.5</v>
      </c>
      <c r="V505">
        <v>0.08</v>
      </c>
      <c r="W505">
        <v>0.08</v>
      </c>
      <c r="X505">
        <v>0.08</v>
      </c>
      <c r="Y505">
        <v>0.08</v>
      </c>
      <c r="Z505" t="s">
        <v>12</v>
      </c>
      <c r="AA505" t="s">
        <v>12</v>
      </c>
      <c r="AB505" t="s">
        <v>12</v>
      </c>
      <c r="AC505" t="s">
        <v>12</v>
      </c>
      <c r="AD505">
        <v>102.13989628</v>
      </c>
      <c r="AE505">
        <v>103.32554963</v>
      </c>
      <c r="AF505">
        <v>101.36075425999999</v>
      </c>
      <c r="AG505">
        <v>103.05638417</v>
      </c>
      <c r="AH505" t="s">
        <v>12</v>
      </c>
      <c r="AI505" t="s">
        <v>12</v>
      </c>
    </row>
    <row r="506" spans="1:35" x14ac:dyDescent="0.25">
      <c r="A506">
        <v>1308922200</v>
      </c>
      <c r="B506">
        <v>2.9253141999999999</v>
      </c>
      <c r="C506">
        <v>2.92896022</v>
      </c>
      <c r="D506">
        <v>2.8110724899999999</v>
      </c>
      <c r="E506">
        <v>2.8236313000000002</v>
      </c>
      <c r="F506">
        <v>2.9253141999999999</v>
      </c>
      <c r="G506">
        <v>2.92896022</v>
      </c>
      <c r="H506">
        <v>2.8110724899999999</v>
      </c>
      <c r="I506">
        <v>2.8236313000000002</v>
      </c>
      <c r="J506">
        <v>1272.5</v>
      </c>
      <c r="K506">
        <v>1280.25</v>
      </c>
      <c r="L506">
        <v>1256.25</v>
      </c>
      <c r="M506">
        <v>1258.5</v>
      </c>
      <c r="N506">
        <v>1277.5</v>
      </c>
      <c r="O506">
        <v>1286</v>
      </c>
      <c r="P506">
        <v>1261.25</v>
      </c>
      <c r="Q506">
        <v>1264</v>
      </c>
      <c r="R506">
        <v>1283.04</v>
      </c>
      <c r="S506">
        <v>1283.93</v>
      </c>
      <c r="T506">
        <v>1267.24</v>
      </c>
      <c r="U506">
        <v>1268.45</v>
      </c>
      <c r="V506">
        <v>0.08</v>
      </c>
      <c r="W506">
        <v>0.08</v>
      </c>
      <c r="X506">
        <v>0.08</v>
      </c>
      <c r="Y506">
        <v>0.08</v>
      </c>
      <c r="Z506" t="s">
        <v>12</v>
      </c>
      <c r="AA506" t="s">
        <v>12</v>
      </c>
      <c r="AB506" t="s">
        <v>12</v>
      </c>
      <c r="AC506" t="s">
        <v>12</v>
      </c>
      <c r="AD506">
        <v>103.03149179</v>
      </c>
      <c r="AE506">
        <v>103.11181571</v>
      </c>
      <c r="AF506">
        <v>101.70614712</v>
      </c>
      <c r="AG506">
        <v>101.85876256</v>
      </c>
      <c r="AH506" t="s">
        <v>12</v>
      </c>
      <c r="AI506" t="s">
        <v>12</v>
      </c>
    </row>
    <row r="507" spans="1:35" x14ac:dyDescent="0.25">
      <c r="A507">
        <v>1309181400</v>
      </c>
      <c r="B507">
        <v>2.8272763400000001</v>
      </c>
      <c r="C507">
        <v>2.93017555</v>
      </c>
      <c r="D507">
        <v>2.8135031599999998</v>
      </c>
      <c r="E507">
        <v>2.8973614400000001</v>
      </c>
      <c r="F507">
        <v>2.8272763400000001</v>
      </c>
      <c r="G507">
        <v>2.93017555</v>
      </c>
      <c r="H507">
        <v>2.8135031599999998</v>
      </c>
      <c r="I507">
        <v>2.8973614400000001</v>
      </c>
      <c r="J507">
        <v>1260</v>
      </c>
      <c r="K507">
        <v>1274.5</v>
      </c>
      <c r="L507">
        <v>1252</v>
      </c>
      <c r="M507">
        <v>1271</v>
      </c>
      <c r="N507">
        <v>1265</v>
      </c>
      <c r="O507">
        <v>1280</v>
      </c>
      <c r="P507">
        <v>1257</v>
      </c>
      <c r="Q507">
        <v>1276.25</v>
      </c>
      <c r="R507">
        <v>1268.44</v>
      </c>
      <c r="S507">
        <v>1284.9100000000001</v>
      </c>
      <c r="T507">
        <v>1267.53</v>
      </c>
      <c r="U507">
        <v>1280.0999999999999</v>
      </c>
      <c r="V507">
        <v>0.08</v>
      </c>
      <c r="W507">
        <v>0.08</v>
      </c>
      <c r="X507">
        <v>0.08</v>
      </c>
      <c r="Y507">
        <v>0.08</v>
      </c>
      <c r="Z507" t="s">
        <v>12</v>
      </c>
      <c r="AA507" t="s">
        <v>12</v>
      </c>
      <c r="AB507" t="s">
        <v>12</v>
      </c>
      <c r="AC507" t="s">
        <v>12</v>
      </c>
      <c r="AD507">
        <v>101.92302170000001</v>
      </c>
      <c r="AE507">
        <v>103.16000203</v>
      </c>
      <c r="AF507">
        <v>101.7222119</v>
      </c>
      <c r="AG507">
        <v>102.76642285</v>
      </c>
      <c r="AH507" t="s">
        <v>12</v>
      </c>
      <c r="AI507" t="s">
        <v>12</v>
      </c>
    </row>
    <row r="508" spans="1:35" x14ac:dyDescent="0.25">
      <c r="A508">
        <v>1309267800</v>
      </c>
      <c r="B508">
        <v>2.9309864299999999</v>
      </c>
      <c r="C508">
        <v>3.0110032699999998</v>
      </c>
      <c r="D508">
        <v>2.9215583199999999</v>
      </c>
      <c r="E508">
        <v>3.01038782</v>
      </c>
      <c r="F508">
        <v>2.9309864299999999</v>
      </c>
      <c r="G508">
        <v>3.0110032699999998</v>
      </c>
      <c r="H508">
        <v>2.9215583199999999</v>
      </c>
      <c r="I508">
        <v>3.01038782</v>
      </c>
      <c r="J508">
        <v>1272</v>
      </c>
      <c r="K508">
        <v>1289.25</v>
      </c>
      <c r="L508">
        <v>1266.5</v>
      </c>
      <c r="M508">
        <v>1289.25</v>
      </c>
      <c r="N508">
        <v>1277</v>
      </c>
      <c r="O508">
        <v>1295</v>
      </c>
      <c r="P508">
        <v>1271.5</v>
      </c>
      <c r="Q508">
        <v>1294.5</v>
      </c>
      <c r="R508">
        <v>1280.21</v>
      </c>
      <c r="S508">
        <v>1296.8</v>
      </c>
      <c r="T508">
        <v>1280.21</v>
      </c>
      <c r="U508">
        <v>1296.67</v>
      </c>
      <c r="V508">
        <v>0.08</v>
      </c>
      <c r="W508">
        <v>0.08</v>
      </c>
      <c r="X508">
        <v>0.08</v>
      </c>
      <c r="Y508">
        <v>0.08</v>
      </c>
      <c r="Z508" t="s">
        <v>12</v>
      </c>
      <c r="AA508" t="s">
        <v>12</v>
      </c>
      <c r="AB508" t="s">
        <v>12</v>
      </c>
      <c r="AC508" t="s">
        <v>12</v>
      </c>
      <c r="AD508">
        <v>103.17607485000001</v>
      </c>
      <c r="AE508">
        <v>104.12389709999999</v>
      </c>
      <c r="AF508">
        <v>103.03149179</v>
      </c>
      <c r="AG508">
        <v>104.10783231000001</v>
      </c>
      <c r="AH508" t="s">
        <v>12</v>
      </c>
      <c r="AI508" t="s">
        <v>12</v>
      </c>
    </row>
    <row r="509" spans="1:35" x14ac:dyDescent="0.25">
      <c r="A509">
        <v>1309354200</v>
      </c>
      <c r="B509">
        <v>3.0525201700000002</v>
      </c>
      <c r="C509">
        <v>3.1023480299999999</v>
      </c>
      <c r="D509">
        <v>3.01865212</v>
      </c>
      <c r="E509">
        <v>3.0885748500000001</v>
      </c>
      <c r="F509">
        <v>3.0525201700000002</v>
      </c>
      <c r="G509">
        <v>3.1023480299999999</v>
      </c>
      <c r="H509">
        <v>3.01865212</v>
      </c>
      <c r="I509">
        <v>3.0885748500000001</v>
      </c>
      <c r="J509">
        <v>1288.5</v>
      </c>
      <c r="K509">
        <v>1300</v>
      </c>
      <c r="L509">
        <v>1286.5</v>
      </c>
      <c r="M509">
        <v>1299</v>
      </c>
      <c r="N509">
        <v>1293.5</v>
      </c>
      <c r="O509">
        <v>1305.5</v>
      </c>
      <c r="P509">
        <v>1291.5</v>
      </c>
      <c r="Q509">
        <v>1304.25</v>
      </c>
      <c r="R509">
        <v>1296.8499999999999</v>
      </c>
      <c r="S509">
        <v>1309.21</v>
      </c>
      <c r="T509">
        <v>1296.8499999999999</v>
      </c>
      <c r="U509">
        <v>1307.4100000000001</v>
      </c>
      <c r="V509">
        <v>7.0000000000000007E-2</v>
      </c>
      <c r="W509">
        <v>7.0000000000000007E-2</v>
      </c>
      <c r="X509">
        <v>7.0000000000000007E-2</v>
      </c>
      <c r="Y509">
        <v>7.0000000000000007E-2</v>
      </c>
      <c r="Z509" t="s">
        <v>12</v>
      </c>
      <c r="AA509" t="s">
        <v>12</v>
      </c>
      <c r="AB509" t="s">
        <v>12</v>
      </c>
      <c r="AC509" t="s">
        <v>12</v>
      </c>
      <c r="AD509">
        <v>104.58174344</v>
      </c>
      <c r="AE509">
        <v>105.16810002</v>
      </c>
      <c r="AF509">
        <v>104.1255839</v>
      </c>
      <c r="AG509">
        <v>104.99942781999999</v>
      </c>
      <c r="AH509" t="s">
        <v>12</v>
      </c>
      <c r="AI509" t="s">
        <v>12</v>
      </c>
    </row>
    <row r="510" spans="1:35" x14ac:dyDescent="0.25">
      <c r="A510">
        <v>1309440600</v>
      </c>
      <c r="B510">
        <v>3.1185528499999999</v>
      </c>
      <c r="C510">
        <v>3.1909257100000001</v>
      </c>
      <c r="D510">
        <v>3.1088301500000002</v>
      </c>
      <c r="E510">
        <v>3.1748628299999999</v>
      </c>
      <c r="F510">
        <v>3.1185528499999999</v>
      </c>
      <c r="G510">
        <v>3.1909257100000001</v>
      </c>
      <c r="H510">
        <v>3.1088301500000002</v>
      </c>
      <c r="I510">
        <v>3.1748628299999999</v>
      </c>
      <c r="J510">
        <v>1298</v>
      </c>
      <c r="K510">
        <v>1311.75</v>
      </c>
      <c r="L510">
        <v>1297</v>
      </c>
      <c r="M510">
        <v>1310</v>
      </c>
      <c r="N510">
        <v>1304</v>
      </c>
      <c r="O510">
        <v>1317.5</v>
      </c>
      <c r="P510">
        <v>1302.25</v>
      </c>
      <c r="Q510">
        <v>1315.5</v>
      </c>
      <c r="R510">
        <v>1307.6400000000001</v>
      </c>
      <c r="S510">
        <v>1321.97</v>
      </c>
      <c r="T510">
        <v>1307.6400000000001</v>
      </c>
      <c r="U510">
        <v>1320.64</v>
      </c>
      <c r="V510">
        <v>7.0000000000000007E-2</v>
      </c>
      <c r="W510">
        <v>7.0000000000000007E-2</v>
      </c>
      <c r="X510">
        <v>7.0000000000000007E-2</v>
      </c>
      <c r="Y510">
        <v>7.0000000000000007E-2</v>
      </c>
      <c r="Z510" t="s">
        <v>12</v>
      </c>
      <c r="AA510" t="s">
        <v>12</v>
      </c>
      <c r="AB510" t="s">
        <v>12</v>
      </c>
      <c r="AC510" t="s">
        <v>12</v>
      </c>
      <c r="AD510">
        <v>105.33678829</v>
      </c>
      <c r="AE510">
        <v>106.17214902000001</v>
      </c>
      <c r="AF510">
        <v>104.98737923</v>
      </c>
      <c r="AG510">
        <v>106.00347682</v>
      </c>
      <c r="AH510" t="s">
        <v>12</v>
      </c>
      <c r="AI510" t="s">
        <v>12</v>
      </c>
    </row>
    <row r="511" spans="1:35" x14ac:dyDescent="0.25">
      <c r="A511">
        <v>1309527000</v>
      </c>
      <c r="B511">
        <v>3.1785098199999999</v>
      </c>
      <c r="C511">
        <v>3.3292923600000002</v>
      </c>
      <c r="D511">
        <v>3.1627104300000002</v>
      </c>
      <c r="E511">
        <v>3.3174627499999998</v>
      </c>
      <c r="F511">
        <v>3.1785098199999999</v>
      </c>
      <c r="G511">
        <v>3.3292923600000002</v>
      </c>
      <c r="H511">
        <v>3.1627104300000002</v>
      </c>
      <c r="I511">
        <v>3.3174627499999998</v>
      </c>
      <c r="J511">
        <v>1308.75</v>
      </c>
      <c r="K511">
        <v>1331.25</v>
      </c>
      <c r="L511">
        <v>1307.25</v>
      </c>
      <c r="M511">
        <v>1329.5</v>
      </c>
      <c r="N511">
        <v>1314.75</v>
      </c>
      <c r="O511">
        <v>1336.5</v>
      </c>
      <c r="P511">
        <v>1312.5</v>
      </c>
      <c r="Q511">
        <v>1334.75</v>
      </c>
      <c r="R511">
        <v>1320.64</v>
      </c>
      <c r="S511">
        <v>1341.01</v>
      </c>
      <c r="T511">
        <v>1318.18</v>
      </c>
      <c r="U511">
        <v>1339.67</v>
      </c>
      <c r="V511">
        <v>0.08</v>
      </c>
      <c r="W511">
        <v>0.08</v>
      </c>
      <c r="X511">
        <v>0.08</v>
      </c>
      <c r="Y511">
        <v>0.08</v>
      </c>
      <c r="Z511" t="s">
        <v>12</v>
      </c>
      <c r="AA511" t="s">
        <v>12</v>
      </c>
      <c r="AB511" t="s">
        <v>12</v>
      </c>
      <c r="AC511" t="s">
        <v>12</v>
      </c>
      <c r="AD511">
        <v>106.09986551999999</v>
      </c>
      <c r="AE511">
        <v>107.71438434</v>
      </c>
      <c r="AF511">
        <v>105.85086137</v>
      </c>
      <c r="AG511">
        <v>107.56979325</v>
      </c>
      <c r="AH511" t="s">
        <v>12</v>
      </c>
      <c r="AI511" t="s">
        <v>12</v>
      </c>
    </row>
    <row r="512" spans="1:35" x14ac:dyDescent="0.25">
      <c r="A512">
        <v>1309872600</v>
      </c>
      <c r="B512">
        <v>3.3069301499999999</v>
      </c>
      <c r="C512">
        <v>3.3292106800000001</v>
      </c>
      <c r="D512">
        <v>3.2777620500000002</v>
      </c>
      <c r="E512">
        <v>3.3040940399999998</v>
      </c>
      <c r="F512">
        <v>3.3069301499999999</v>
      </c>
      <c r="G512">
        <v>3.3292106800000001</v>
      </c>
      <c r="H512">
        <v>3.2777620500000002</v>
      </c>
      <c r="I512">
        <v>3.3040940399999998</v>
      </c>
      <c r="J512">
        <v>1328.5</v>
      </c>
      <c r="K512">
        <v>1334</v>
      </c>
      <c r="L512">
        <v>1323.25</v>
      </c>
      <c r="M512">
        <v>1331.25</v>
      </c>
      <c r="N512">
        <v>1334.5</v>
      </c>
      <c r="O512">
        <v>1337.75</v>
      </c>
      <c r="P512">
        <v>1328.25</v>
      </c>
      <c r="Q512">
        <v>1336.75</v>
      </c>
      <c r="R512">
        <v>1339.59</v>
      </c>
      <c r="S512">
        <v>1340.89</v>
      </c>
      <c r="T512">
        <v>1334.3</v>
      </c>
      <c r="U512">
        <v>1337.88</v>
      </c>
      <c r="V512">
        <v>0.08</v>
      </c>
      <c r="W512">
        <v>0.08</v>
      </c>
      <c r="X512">
        <v>0.08</v>
      </c>
      <c r="Y512">
        <v>0.08</v>
      </c>
      <c r="Z512" t="s">
        <v>12</v>
      </c>
      <c r="AA512" t="s">
        <v>12</v>
      </c>
      <c r="AB512" t="s">
        <v>12</v>
      </c>
      <c r="AC512" t="s">
        <v>12</v>
      </c>
      <c r="AD512">
        <v>107.45733977</v>
      </c>
      <c r="AE512">
        <v>107.69831152</v>
      </c>
      <c r="AF512">
        <v>107.14407648</v>
      </c>
      <c r="AG512">
        <v>107.48143693999999</v>
      </c>
      <c r="AH512" t="s">
        <v>12</v>
      </c>
      <c r="AI512" t="s">
        <v>12</v>
      </c>
    </row>
    <row r="513" spans="1:35" x14ac:dyDescent="0.25">
      <c r="A513">
        <v>1309959000</v>
      </c>
      <c r="B513">
        <v>3.2822179600000001</v>
      </c>
      <c r="C513">
        <v>3.33123689</v>
      </c>
      <c r="D513">
        <v>3.25710034</v>
      </c>
      <c r="E513">
        <v>3.3166528500000001</v>
      </c>
      <c r="F513">
        <v>3.2822179600000001</v>
      </c>
      <c r="G513">
        <v>3.33123689</v>
      </c>
      <c r="H513">
        <v>3.25710034</v>
      </c>
      <c r="I513">
        <v>3.3166528500000001</v>
      </c>
      <c r="J513">
        <v>1331</v>
      </c>
      <c r="K513">
        <v>1335</v>
      </c>
      <c r="L513">
        <v>1321.5</v>
      </c>
      <c r="M513">
        <v>1330.5</v>
      </c>
      <c r="N513">
        <v>1336</v>
      </c>
      <c r="O513">
        <v>1340.75</v>
      </c>
      <c r="P513">
        <v>1326.5</v>
      </c>
      <c r="Q513">
        <v>1335.75</v>
      </c>
      <c r="R513">
        <v>1337.56</v>
      </c>
      <c r="S513">
        <v>1340.94</v>
      </c>
      <c r="T513">
        <v>1330.92</v>
      </c>
      <c r="U513">
        <v>1339.22</v>
      </c>
      <c r="V513">
        <v>7.0000000000000007E-2</v>
      </c>
      <c r="W513">
        <v>7.0000000000000007E-2</v>
      </c>
      <c r="X513">
        <v>7.0000000000000007E-2</v>
      </c>
      <c r="Y513">
        <v>7.0000000000000007E-2</v>
      </c>
      <c r="Z513" t="s">
        <v>12</v>
      </c>
      <c r="AA513" t="s">
        <v>12</v>
      </c>
      <c r="AB513" t="s">
        <v>12</v>
      </c>
      <c r="AC513" t="s">
        <v>12</v>
      </c>
      <c r="AD513">
        <v>107.22440843</v>
      </c>
      <c r="AE513">
        <v>107.74650588</v>
      </c>
      <c r="AF513">
        <v>106.9191695</v>
      </c>
      <c r="AG513">
        <v>107.60995521</v>
      </c>
      <c r="AH513" t="s">
        <v>12</v>
      </c>
      <c r="AI513" t="s">
        <v>12</v>
      </c>
    </row>
    <row r="514" spans="1:35" x14ac:dyDescent="0.25">
      <c r="A514">
        <v>1310045400</v>
      </c>
      <c r="B514">
        <v>3.4098283899999999</v>
      </c>
      <c r="C514">
        <v>3.4499345199999998</v>
      </c>
      <c r="D514">
        <v>3.3891676500000001</v>
      </c>
      <c r="E514">
        <v>3.43008369</v>
      </c>
      <c r="F514">
        <v>3.4098283899999999</v>
      </c>
      <c r="G514">
        <v>3.4499345199999998</v>
      </c>
      <c r="H514">
        <v>3.3891676500000001</v>
      </c>
      <c r="I514">
        <v>3.43008369</v>
      </c>
      <c r="J514">
        <v>1331.25</v>
      </c>
      <c r="K514">
        <v>1347</v>
      </c>
      <c r="L514">
        <v>1331.25</v>
      </c>
      <c r="M514">
        <v>1346.25</v>
      </c>
      <c r="N514">
        <v>1336</v>
      </c>
      <c r="O514">
        <v>1352.75</v>
      </c>
      <c r="P514">
        <v>1335.75</v>
      </c>
      <c r="Q514">
        <v>1351.75</v>
      </c>
      <c r="R514">
        <v>1339.62</v>
      </c>
      <c r="S514">
        <v>1356.48</v>
      </c>
      <c r="T514">
        <v>1339.62</v>
      </c>
      <c r="U514">
        <v>1353.22</v>
      </c>
      <c r="V514">
        <v>7.0000000000000007E-2</v>
      </c>
      <c r="W514">
        <v>7.0000000000000007E-2</v>
      </c>
      <c r="X514">
        <v>7.0000000000000007E-2</v>
      </c>
      <c r="Y514">
        <v>7.0000000000000007E-2</v>
      </c>
      <c r="Z514" t="s">
        <v>12</v>
      </c>
      <c r="AA514" t="s">
        <v>12</v>
      </c>
      <c r="AB514" t="s">
        <v>12</v>
      </c>
      <c r="AC514" t="s">
        <v>12</v>
      </c>
      <c r="AD514">
        <v>108.56580986</v>
      </c>
      <c r="AE514">
        <v>108.99955902000001</v>
      </c>
      <c r="AF514">
        <v>108.34090288</v>
      </c>
      <c r="AG514">
        <v>108.7264577</v>
      </c>
      <c r="AH514" t="s">
        <v>12</v>
      </c>
      <c r="AI514" t="s">
        <v>12</v>
      </c>
    </row>
    <row r="515" spans="1:35" x14ac:dyDescent="0.25">
      <c r="A515">
        <v>1310131800</v>
      </c>
      <c r="B515">
        <v>3.3097652900000001</v>
      </c>
      <c r="C515">
        <v>3.3543283100000001</v>
      </c>
      <c r="D515">
        <v>3.2737105999999998</v>
      </c>
      <c r="E515">
        <v>3.3543283100000001</v>
      </c>
      <c r="F515">
        <v>3.3097652900000001</v>
      </c>
      <c r="G515">
        <v>3.3543283100000001</v>
      </c>
      <c r="H515">
        <v>3.2737105999999998</v>
      </c>
      <c r="I515">
        <v>3.3543283100000001</v>
      </c>
      <c r="J515">
        <v>1346</v>
      </c>
      <c r="K515">
        <v>1348.75</v>
      </c>
      <c r="L515">
        <v>1324</v>
      </c>
      <c r="M515">
        <v>1336.5</v>
      </c>
      <c r="N515">
        <v>1351.5</v>
      </c>
      <c r="O515">
        <v>1354.5</v>
      </c>
      <c r="P515">
        <v>1329.25</v>
      </c>
      <c r="Q515">
        <v>1341.75</v>
      </c>
      <c r="R515">
        <v>1352.39</v>
      </c>
      <c r="S515">
        <v>1352.39</v>
      </c>
      <c r="T515">
        <v>1333.71</v>
      </c>
      <c r="U515">
        <v>1343.8</v>
      </c>
      <c r="V515">
        <v>7.0000000000000007E-2</v>
      </c>
      <c r="W515">
        <v>7.0000000000000007E-2</v>
      </c>
      <c r="X515">
        <v>7.0000000000000007E-2</v>
      </c>
      <c r="Y515">
        <v>7.0000000000000007E-2</v>
      </c>
      <c r="Z515" t="s">
        <v>12</v>
      </c>
      <c r="AA515" t="s">
        <v>12</v>
      </c>
      <c r="AB515" t="s">
        <v>12</v>
      </c>
      <c r="AC515" t="s">
        <v>12</v>
      </c>
      <c r="AD515">
        <v>107.49750172</v>
      </c>
      <c r="AE515">
        <v>108.72308409</v>
      </c>
      <c r="AF515">
        <v>107.14407648</v>
      </c>
      <c r="AG515">
        <v>107.95534003</v>
      </c>
      <c r="AH515" t="s">
        <v>12</v>
      </c>
      <c r="AI515" t="s">
        <v>12</v>
      </c>
    </row>
    <row r="516" spans="1:35" x14ac:dyDescent="0.25">
      <c r="A516">
        <v>1310391000</v>
      </c>
      <c r="B516">
        <v>3.2263124400000001</v>
      </c>
      <c r="C516">
        <v>3.2595319900000002</v>
      </c>
      <c r="D516">
        <v>3.1473155099999999</v>
      </c>
      <c r="E516">
        <v>3.1772935100000002</v>
      </c>
      <c r="F516">
        <v>3.2263124400000001</v>
      </c>
      <c r="G516">
        <v>3.2595319900000002</v>
      </c>
      <c r="H516">
        <v>3.1473155099999999</v>
      </c>
      <c r="I516">
        <v>3.1772935100000002</v>
      </c>
      <c r="J516">
        <v>1332</v>
      </c>
      <c r="K516">
        <v>1332</v>
      </c>
      <c r="L516">
        <v>1306.5</v>
      </c>
      <c r="M516">
        <v>1313.25</v>
      </c>
      <c r="N516">
        <v>1339.25</v>
      </c>
      <c r="O516">
        <v>1339.5</v>
      </c>
      <c r="P516">
        <v>1311.75</v>
      </c>
      <c r="Q516">
        <v>1318.5</v>
      </c>
      <c r="R516">
        <v>1343.31</v>
      </c>
      <c r="S516">
        <v>1343.31</v>
      </c>
      <c r="T516">
        <v>1316.42</v>
      </c>
      <c r="U516">
        <v>1319.49</v>
      </c>
      <c r="V516">
        <v>7.0000000000000007E-2</v>
      </c>
      <c r="W516">
        <v>7.0000000000000007E-2</v>
      </c>
      <c r="X516">
        <v>7.0000000000000007E-2</v>
      </c>
      <c r="Y516">
        <v>7.0000000000000007E-2</v>
      </c>
      <c r="Z516" t="s">
        <v>12</v>
      </c>
      <c r="AA516" t="s">
        <v>12</v>
      </c>
      <c r="AB516" t="s">
        <v>12</v>
      </c>
      <c r="AC516" t="s">
        <v>12</v>
      </c>
      <c r="AD516">
        <v>106.63000339</v>
      </c>
      <c r="AE516">
        <v>106.97538821000001</v>
      </c>
      <c r="AF516">
        <v>105.75447267</v>
      </c>
      <c r="AG516">
        <v>106.00347682</v>
      </c>
      <c r="AH516" t="s">
        <v>12</v>
      </c>
      <c r="AI516" t="s">
        <v>12</v>
      </c>
    </row>
    <row r="517" spans="1:35" x14ac:dyDescent="0.25">
      <c r="A517">
        <v>1310477400</v>
      </c>
      <c r="B517">
        <v>3.1481263799999999</v>
      </c>
      <c r="C517">
        <v>3.22752778</v>
      </c>
      <c r="D517">
        <v>3.1250758099999998</v>
      </c>
      <c r="E517">
        <v>3.12989535</v>
      </c>
      <c r="F517">
        <v>3.1481263799999999</v>
      </c>
      <c r="G517">
        <v>3.22752778</v>
      </c>
      <c r="H517">
        <v>3.1250758099999998</v>
      </c>
      <c r="I517">
        <v>3.12989535</v>
      </c>
      <c r="J517">
        <v>1311.5</v>
      </c>
      <c r="K517">
        <v>1317.5</v>
      </c>
      <c r="L517">
        <v>1290.25</v>
      </c>
      <c r="M517">
        <v>1305.25</v>
      </c>
      <c r="N517">
        <v>1318</v>
      </c>
      <c r="O517">
        <v>1323.25</v>
      </c>
      <c r="P517">
        <v>1295.25</v>
      </c>
      <c r="Q517">
        <v>1310.75</v>
      </c>
      <c r="R517">
        <v>1319.61</v>
      </c>
      <c r="S517">
        <v>1327.17</v>
      </c>
      <c r="T517">
        <v>1313.33</v>
      </c>
      <c r="U517">
        <v>1313.64</v>
      </c>
      <c r="V517">
        <v>0.06</v>
      </c>
      <c r="W517">
        <v>0.06</v>
      </c>
      <c r="X517">
        <v>0.06</v>
      </c>
      <c r="Y517">
        <v>0.06</v>
      </c>
      <c r="Z517" t="s">
        <v>12</v>
      </c>
      <c r="AA517" t="s">
        <v>12</v>
      </c>
      <c r="AB517" t="s">
        <v>12</v>
      </c>
      <c r="AC517" t="s">
        <v>12</v>
      </c>
      <c r="AD517">
        <v>105.77856984</v>
      </c>
      <c r="AE517">
        <v>106.65410057</v>
      </c>
      <c r="AF517">
        <v>105.51350091</v>
      </c>
      <c r="AG517">
        <v>105.54562244</v>
      </c>
      <c r="AH517" t="s">
        <v>12</v>
      </c>
      <c r="AI517" t="s">
        <v>12</v>
      </c>
    </row>
    <row r="518" spans="1:35" x14ac:dyDescent="0.25">
      <c r="A518">
        <v>1310563800</v>
      </c>
      <c r="B518">
        <v>3.17648361</v>
      </c>
      <c r="C518">
        <v>3.2575057799999998</v>
      </c>
      <c r="D518">
        <v>3.1375928100000001</v>
      </c>
      <c r="E518">
        <v>3.16433023</v>
      </c>
      <c r="F518">
        <v>3.17648361</v>
      </c>
      <c r="G518">
        <v>3.2575057799999998</v>
      </c>
      <c r="H518">
        <v>3.1375928100000001</v>
      </c>
      <c r="I518">
        <v>3.16433023</v>
      </c>
      <c r="J518">
        <v>1305.5</v>
      </c>
      <c r="K518">
        <v>1322</v>
      </c>
      <c r="L518">
        <v>1302.25</v>
      </c>
      <c r="M518">
        <v>1306.75</v>
      </c>
      <c r="N518">
        <v>1310.75</v>
      </c>
      <c r="O518">
        <v>1327.75</v>
      </c>
      <c r="P518">
        <v>1307.25</v>
      </c>
      <c r="Q518">
        <v>1312.25</v>
      </c>
      <c r="R518">
        <v>1314.45</v>
      </c>
      <c r="S518">
        <v>1331.48</v>
      </c>
      <c r="T518">
        <v>1314.45</v>
      </c>
      <c r="U518">
        <v>1317.72</v>
      </c>
      <c r="V518">
        <v>0.06</v>
      </c>
      <c r="W518">
        <v>0.06</v>
      </c>
      <c r="X518">
        <v>0.06</v>
      </c>
      <c r="Y518">
        <v>0.06</v>
      </c>
      <c r="Z518" t="s">
        <v>12</v>
      </c>
      <c r="AA518" t="s">
        <v>12</v>
      </c>
      <c r="AB518" t="s">
        <v>12</v>
      </c>
      <c r="AC518" t="s">
        <v>12</v>
      </c>
      <c r="AD518">
        <v>106.09986551999999</v>
      </c>
      <c r="AE518">
        <v>107.00752581</v>
      </c>
      <c r="AF518">
        <v>105.64121594</v>
      </c>
      <c r="AG518">
        <v>105.89905572000001</v>
      </c>
      <c r="AH518" t="s">
        <v>12</v>
      </c>
      <c r="AI518" t="s">
        <v>12</v>
      </c>
    </row>
    <row r="519" spans="1:35" x14ac:dyDescent="0.25">
      <c r="A519">
        <v>1310650200</v>
      </c>
      <c r="B519">
        <v>3.18580087</v>
      </c>
      <c r="C519">
        <v>3.2267169099999999</v>
      </c>
      <c r="D519">
        <v>3.07642148</v>
      </c>
      <c r="E519">
        <v>3.0974876500000001</v>
      </c>
      <c r="F519">
        <v>3.18580087</v>
      </c>
      <c r="G519">
        <v>3.2267169099999999</v>
      </c>
      <c r="H519">
        <v>3.07642148</v>
      </c>
      <c r="I519">
        <v>3.0974876500000001</v>
      </c>
      <c r="J519">
        <v>1304</v>
      </c>
      <c r="K519">
        <v>1317.5</v>
      </c>
      <c r="L519">
        <v>1297</v>
      </c>
      <c r="M519">
        <v>1301.25</v>
      </c>
      <c r="N519">
        <v>1312.25</v>
      </c>
      <c r="O519">
        <v>1323.25</v>
      </c>
      <c r="P519">
        <v>1302</v>
      </c>
      <c r="Q519">
        <v>1306.75</v>
      </c>
      <c r="R519">
        <v>1317.74</v>
      </c>
      <c r="S519">
        <v>1326.88</v>
      </c>
      <c r="T519">
        <v>1306.51</v>
      </c>
      <c r="U519">
        <v>1308.8699999999999</v>
      </c>
      <c r="V519">
        <v>0.06</v>
      </c>
      <c r="W519">
        <v>0.06</v>
      </c>
      <c r="X519">
        <v>0.06</v>
      </c>
      <c r="Y519">
        <v>0.06</v>
      </c>
      <c r="Z519" t="s">
        <v>12</v>
      </c>
      <c r="AA519" t="s">
        <v>12</v>
      </c>
      <c r="AB519" t="s">
        <v>12</v>
      </c>
      <c r="AC519" t="s">
        <v>12</v>
      </c>
      <c r="AD519">
        <v>106.16412466</v>
      </c>
      <c r="AE519">
        <v>106.65410057</v>
      </c>
      <c r="AF519">
        <v>104.96729022</v>
      </c>
      <c r="AG519">
        <v>105.16810002</v>
      </c>
      <c r="AH519" t="s">
        <v>12</v>
      </c>
      <c r="AI519" t="s">
        <v>12</v>
      </c>
    </row>
    <row r="520" spans="1:35" x14ac:dyDescent="0.25">
      <c r="A520">
        <v>1310736600</v>
      </c>
      <c r="B520">
        <v>3.1440749399999999</v>
      </c>
      <c r="C520">
        <v>3.1598743200000001</v>
      </c>
      <c r="D520">
        <v>3.0837125300000001</v>
      </c>
      <c r="E520">
        <v>3.1432640599999999</v>
      </c>
      <c r="F520">
        <v>3.1440749399999999</v>
      </c>
      <c r="G520">
        <v>3.1598743200000001</v>
      </c>
      <c r="H520">
        <v>3.0837125300000001</v>
      </c>
      <c r="I520">
        <v>3.1432640599999999</v>
      </c>
      <c r="J520">
        <v>1301.5</v>
      </c>
      <c r="K520">
        <v>1309.75</v>
      </c>
      <c r="L520">
        <v>1295.5</v>
      </c>
      <c r="M520">
        <v>1309.5</v>
      </c>
      <c r="N520">
        <v>1307.75</v>
      </c>
      <c r="O520">
        <v>1315.5</v>
      </c>
      <c r="P520">
        <v>1300.5</v>
      </c>
      <c r="Q520">
        <v>1315</v>
      </c>
      <c r="R520">
        <v>1308.8699999999999</v>
      </c>
      <c r="S520">
        <v>1317.7</v>
      </c>
      <c r="T520">
        <v>1307.52</v>
      </c>
      <c r="U520">
        <v>1316.14</v>
      </c>
      <c r="V520">
        <v>0.06</v>
      </c>
      <c r="W520">
        <v>0.06</v>
      </c>
      <c r="X520">
        <v>0.06</v>
      </c>
      <c r="Y520">
        <v>0.06</v>
      </c>
      <c r="Z520" t="s">
        <v>12</v>
      </c>
      <c r="AA520" t="s">
        <v>12</v>
      </c>
      <c r="AB520" t="s">
        <v>12</v>
      </c>
      <c r="AC520" t="s">
        <v>12</v>
      </c>
      <c r="AD520">
        <v>105.75447267</v>
      </c>
      <c r="AE520">
        <v>105.92315290000001</v>
      </c>
      <c r="AF520">
        <v>105.03958978</v>
      </c>
      <c r="AG520">
        <v>105.77856984</v>
      </c>
      <c r="AH520" t="s">
        <v>12</v>
      </c>
      <c r="AI520" t="s">
        <v>12</v>
      </c>
    </row>
    <row r="521" spans="1:35" x14ac:dyDescent="0.25">
      <c r="A521">
        <v>1310995800</v>
      </c>
      <c r="B521">
        <v>3.1031588999999999</v>
      </c>
      <c r="C521">
        <v>3.1169320800000002</v>
      </c>
      <c r="D521">
        <v>3.0010705600000001</v>
      </c>
      <c r="E521">
        <v>3.0699393499999998</v>
      </c>
      <c r="F521">
        <v>3.1031588999999999</v>
      </c>
      <c r="G521">
        <v>3.1169320800000002</v>
      </c>
      <c r="H521">
        <v>3.0010705600000001</v>
      </c>
      <c r="I521">
        <v>3.0699393499999998</v>
      </c>
      <c r="J521">
        <v>1307.25</v>
      </c>
      <c r="K521">
        <v>1308</v>
      </c>
      <c r="L521">
        <v>1285.75</v>
      </c>
      <c r="M521">
        <v>1295</v>
      </c>
      <c r="N521">
        <v>1314.5</v>
      </c>
      <c r="O521">
        <v>1314.75</v>
      </c>
      <c r="P521">
        <v>1291.25</v>
      </c>
      <c r="Q521">
        <v>1300.5</v>
      </c>
      <c r="R521">
        <v>1315.94</v>
      </c>
      <c r="S521">
        <v>1315.94</v>
      </c>
      <c r="T521">
        <v>1295.92</v>
      </c>
      <c r="U521">
        <v>1305.44</v>
      </c>
      <c r="V521">
        <v>0.06</v>
      </c>
      <c r="W521">
        <v>0.06</v>
      </c>
      <c r="X521">
        <v>0.06</v>
      </c>
      <c r="Y521">
        <v>0.06</v>
      </c>
      <c r="Z521" t="s">
        <v>12</v>
      </c>
      <c r="AA521" t="s">
        <v>12</v>
      </c>
      <c r="AB521" t="s">
        <v>12</v>
      </c>
      <c r="AC521" t="s">
        <v>12</v>
      </c>
      <c r="AD521">
        <v>105.28859393</v>
      </c>
      <c r="AE521">
        <v>105.44924177</v>
      </c>
      <c r="AF521">
        <v>104.12389709999999</v>
      </c>
      <c r="AG521">
        <v>104.91107151</v>
      </c>
      <c r="AH521" t="s">
        <v>12</v>
      </c>
      <c r="AI521" t="s">
        <v>12</v>
      </c>
    </row>
    <row r="522" spans="1:35" x14ac:dyDescent="0.25">
      <c r="A522">
        <v>1311082200</v>
      </c>
      <c r="B522">
        <v>3.1213879900000001</v>
      </c>
      <c r="C522">
        <v>3.22955302</v>
      </c>
      <c r="D522">
        <v>3.1189582900000001</v>
      </c>
      <c r="E522">
        <v>3.21739964</v>
      </c>
      <c r="F522">
        <v>3.1213879900000001</v>
      </c>
      <c r="G522">
        <v>3.22955302</v>
      </c>
      <c r="H522">
        <v>3.1189582900000001</v>
      </c>
      <c r="I522">
        <v>3.21739964</v>
      </c>
      <c r="J522">
        <v>1296.5</v>
      </c>
      <c r="K522">
        <v>1318.75</v>
      </c>
      <c r="L522">
        <v>1295</v>
      </c>
      <c r="M522">
        <v>1315.75</v>
      </c>
      <c r="N522">
        <v>1301.5</v>
      </c>
      <c r="O522">
        <v>1324.25</v>
      </c>
      <c r="P522">
        <v>1300.25</v>
      </c>
      <c r="Q522">
        <v>1321.25</v>
      </c>
      <c r="R522">
        <v>1307.07</v>
      </c>
      <c r="S522">
        <v>1328.14</v>
      </c>
      <c r="T522">
        <v>1307.07</v>
      </c>
      <c r="U522">
        <v>1326.73</v>
      </c>
      <c r="V522">
        <v>0.06</v>
      </c>
      <c r="W522">
        <v>0.06</v>
      </c>
      <c r="X522">
        <v>0.06</v>
      </c>
      <c r="Y522">
        <v>0.06</v>
      </c>
      <c r="Z522" t="s">
        <v>12</v>
      </c>
      <c r="AA522" t="s">
        <v>12</v>
      </c>
      <c r="AB522" t="s">
        <v>12</v>
      </c>
      <c r="AC522" t="s">
        <v>12</v>
      </c>
      <c r="AD522">
        <v>105.49743612</v>
      </c>
      <c r="AE522">
        <v>106.74245688000001</v>
      </c>
      <c r="AF522">
        <v>105.47333895</v>
      </c>
      <c r="AG522">
        <v>106.61393861000001</v>
      </c>
      <c r="AH522" t="s">
        <v>12</v>
      </c>
      <c r="AI522" t="s">
        <v>12</v>
      </c>
    </row>
    <row r="523" spans="1:35" x14ac:dyDescent="0.25">
      <c r="A523">
        <v>1311168600</v>
      </c>
      <c r="B523">
        <v>3.2433271700000001</v>
      </c>
      <c r="C523">
        <v>3.2493999599999999</v>
      </c>
      <c r="D523">
        <v>3.1963334699999999</v>
      </c>
      <c r="E523">
        <v>3.2117283900000002</v>
      </c>
      <c r="F523">
        <v>3.2433271700000001</v>
      </c>
      <c r="G523">
        <v>3.2493999599999999</v>
      </c>
      <c r="H523">
        <v>3.1963334699999999</v>
      </c>
      <c r="I523">
        <v>3.2117283900000002</v>
      </c>
      <c r="J523">
        <v>1318.5</v>
      </c>
      <c r="K523">
        <v>1324</v>
      </c>
      <c r="L523">
        <v>1313.75</v>
      </c>
      <c r="M523">
        <v>1315.75</v>
      </c>
      <c r="N523">
        <v>1321.25</v>
      </c>
      <c r="O523">
        <v>1329.75</v>
      </c>
      <c r="P523">
        <v>1319.25</v>
      </c>
      <c r="Q523">
        <v>1321.25</v>
      </c>
      <c r="R523">
        <v>1328.66</v>
      </c>
      <c r="S523">
        <v>1330.43</v>
      </c>
      <c r="T523">
        <v>1323.65</v>
      </c>
      <c r="U523">
        <v>1325.84</v>
      </c>
      <c r="V523">
        <v>0.06</v>
      </c>
      <c r="W523">
        <v>0.06</v>
      </c>
      <c r="X523">
        <v>0.06</v>
      </c>
      <c r="Y523">
        <v>0.06</v>
      </c>
      <c r="Z523" t="s">
        <v>12</v>
      </c>
      <c r="AA523" t="s">
        <v>12</v>
      </c>
      <c r="AB523" t="s">
        <v>12</v>
      </c>
      <c r="AC523" t="s">
        <v>12</v>
      </c>
      <c r="AD523">
        <v>106.88704797</v>
      </c>
      <c r="AE523">
        <v>106.95129104</v>
      </c>
      <c r="AF523">
        <v>106.36493446</v>
      </c>
      <c r="AG523">
        <v>106.54967144</v>
      </c>
      <c r="AH523" t="s">
        <v>12</v>
      </c>
      <c r="AI523" t="s">
        <v>12</v>
      </c>
    </row>
    <row r="524" spans="1:35" x14ac:dyDescent="0.25">
      <c r="A524">
        <v>1311255000</v>
      </c>
      <c r="B524">
        <v>3.2631779999999999</v>
      </c>
      <c r="C524">
        <v>3.3697212799999998</v>
      </c>
      <c r="D524">
        <v>3.2473786100000002</v>
      </c>
      <c r="E524">
        <v>3.3442001700000001</v>
      </c>
      <c r="F524">
        <v>3.2631779999999999</v>
      </c>
      <c r="G524">
        <v>3.3697212799999998</v>
      </c>
      <c r="H524">
        <v>3.2473786100000002</v>
      </c>
      <c r="I524">
        <v>3.3442001700000001</v>
      </c>
      <c r="J524">
        <v>1316</v>
      </c>
      <c r="K524">
        <v>1337.75</v>
      </c>
      <c r="L524">
        <v>1309.75</v>
      </c>
      <c r="M524">
        <v>1337</v>
      </c>
      <c r="N524">
        <v>1321.75</v>
      </c>
      <c r="O524">
        <v>1343.5</v>
      </c>
      <c r="P524">
        <v>1315</v>
      </c>
      <c r="Q524">
        <v>1342.5</v>
      </c>
      <c r="R524">
        <v>1325.65</v>
      </c>
      <c r="S524">
        <v>1347</v>
      </c>
      <c r="T524">
        <v>1325.65</v>
      </c>
      <c r="U524">
        <v>1343.8</v>
      </c>
      <c r="V524">
        <v>0.06</v>
      </c>
      <c r="W524">
        <v>0.06</v>
      </c>
      <c r="X524">
        <v>0.06</v>
      </c>
      <c r="Y524">
        <v>0.06</v>
      </c>
      <c r="Z524" t="s">
        <v>12</v>
      </c>
      <c r="AA524" t="s">
        <v>12</v>
      </c>
      <c r="AB524" t="s">
        <v>12</v>
      </c>
      <c r="AC524" t="s">
        <v>12</v>
      </c>
      <c r="AD524">
        <v>107.15210084</v>
      </c>
      <c r="AE524">
        <v>108.29271656</v>
      </c>
      <c r="AF524">
        <v>106.56518199</v>
      </c>
      <c r="AG524">
        <v>108.02764763</v>
      </c>
      <c r="AH524" t="s">
        <v>12</v>
      </c>
      <c r="AI524" t="s">
        <v>12</v>
      </c>
    </row>
    <row r="525" spans="1:35" x14ac:dyDescent="0.25">
      <c r="A525">
        <v>1311341400</v>
      </c>
      <c r="B525">
        <v>3.3478461799999999</v>
      </c>
      <c r="C525">
        <v>3.3632401299999999</v>
      </c>
      <c r="D525">
        <v>3.2918998300000002</v>
      </c>
      <c r="E525">
        <v>3.3523020899999998</v>
      </c>
      <c r="F525">
        <v>3.3478461799999999</v>
      </c>
      <c r="G525">
        <v>3.3632401299999999</v>
      </c>
      <c r="H525">
        <v>3.2918998300000002</v>
      </c>
      <c r="I525">
        <v>3.3523020899999998</v>
      </c>
      <c r="J525">
        <v>1336.25</v>
      </c>
      <c r="K525">
        <v>1342</v>
      </c>
      <c r="L525">
        <v>1327.5</v>
      </c>
      <c r="M525">
        <v>1335.5</v>
      </c>
      <c r="N525">
        <v>1341.25</v>
      </c>
      <c r="O525">
        <v>1347.75</v>
      </c>
      <c r="P525">
        <v>1332.75</v>
      </c>
      <c r="Q525">
        <v>1341</v>
      </c>
      <c r="R525">
        <v>1343.8</v>
      </c>
      <c r="S525">
        <v>1346.1</v>
      </c>
      <c r="T525">
        <v>1336.95</v>
      </c>
      <c r="U525">
        <v>1345.02</v>
      </c>
      <c r="V525">
        <v>0.06</v>
      </c>
      <c r="W525">
        <v>0.06</v>
      </c>
      <c r="X525">
        <v>0.06</v>
      </c>
      <c r="Y525">
        <v>0.06</v>
      </c>
      <c r="Z525" t="s">
        <v>12</v>
      </c>
      <c r="AA525" t="s">
        <v>12</v>
      </c>
      <c r="AB525" t="s">
        <v>12</v>
      </c>
      <c r="AC525" t="s">
        <v>12</v>
      </c>
      <c r="AD525">
        <v>108.05173677000001</v>
      </c>
      <c r="AE525">
        <v>108.21238461</v>
      </c>
      <c r="AF525">
        <v>107.44126695</v>
      </c>
      <c r="AG525">
        <v>108.09993111999999</v>
      </c>
      <c r="AH525" t="s">
        <v>12</v>
      </c>
      <c r="AI525" t="s">
        <v>12</v>
      </c>
    </row>
    <row r="526" spans="1:35" x14ac:dyDescent="0.25">
      <c r="A526">
        <v>1311600600</v>
      </c>
      <c r="B526">
        <v>3.25710034</v>
      </c>
      <c r="C526">
        <v>3.34541551</v>
      </c>
      <c r="D526">
        <v>3.2473786100000002</v>
      </c>
      <c r="E526">
        <v>3.2963965700000002</v>
      </c>
      <c r="F526">
        <v>3.25710034</v>
      </c>
      <c r="G526">
        <v>3.34541551</v>
      </c>
      <c r="H526">
        <v>3.2473786100000002</v>
      </c>
      <c r="I526">
        <v>3.2963965700000002</v>
      </c>
      <c r="J526">
        <v>1326</v>
      </c>
      <c r="K526">
        <v>1334.25</v>
      </c>
      <c r="L526">
        <v>1316.5</v>
      </c>
      <c r="M526">
        <v>1328</v>
      </c>
      <c r="N526">
        <v>1330</v>
      </c>
      <c r="O526">
        <v>1340.25</v>
      </c>
      <c r="P526">
        <v>1322</v>
      </c>
      <c r="Q526">
        <v>1333.5</v>
      </c>
      <c r="R526">
        <v>1344.32</v>
      </c>
      <c r="S526">
        <v>1344.32</v>
      </c>
      <c r="T526">
        <v>1331.09</v>
      </c>
      <c r="U526">
        <v>1337.43</v>
      </c>
      <c r="V526">
        <v>0.06</v>
      </c>
      <c r="W526">
        <v>0.06</v>
      </c>
      <c r="X526">
        <v>0.06</v>
      </c>
      <c r="Y526">
        <v>0.06</v>
      </c>
      <c r="Z526" t="s">
        <v>12</v>
      </c>
      <c r="AA526" t="s">
        <v>12</v>
      </c>
      <c r="AB526" t="s">
        <v>12</v>
      </c>
      <c r="AC526" t="s">
        <v>12</v>
      </c>
      <c r="AD526">
        <v>107.07178494999999</v>
      </c>
      <c r="AE526">
        <v>108.02764763</v>
      </c>
      <c r="AF526">
        <v>106.95933146</v>
      </c>
      <c r="AG526">
        <v>107.49750172</v>
      </c>
      <c r="AH526" t="s">
        <v>12</v>
      </c>
      <c r="AI526" t="s">
        <v>12</v>
      </c>
    </row>
    <row r="527" spans="1:35" x14ac:dyDescent="0.25">
      <c r="A527">
        <v>1311687000</v>
      </c>
      <c r="B527">
        <v>3.28869911</v>
      </c>
      <c r="C527">
        <v>3.30571481</v>
      </c>
      <c r="D527">
        <v>3.23644058</v>
      </c>
      <c r="E527">
        <v>3.2599364500000001</v>
      </c>
      <c r="F527">
        <v>3.28869911</v>
      </c>
      <c r="G527">
        <v>3.30571481</v>
      </c>
      <c r="H527">
        <v>3.23644058</v>
      </c>
      <c r="I527">
        <v>3.2599364500000001</v>
      </c>
      <c r="J527">
        <v>1328</v>
      </c>
      <c r="K527">
        <v>1334</v>
      </c>
      <c r="L527">
        <v>1320</v>
      </c>
      <c r="M527">
        <v>1320.5</v>
      </c>
      <c r="N527">
        <v>1333.5</v>
      </c>
      <c r="O527">
        <v>1339.75</v>
      </c>
      <c r="P527">
        <v>1325.5</v>
      </c>
      <c r="Q527">
        <v>1326.25</v>
      </c>
      <c r="R527">
        <v>1337.39</v>
      </c>
      <c r="S527">
        <v>1338.51</v>
      </c>
      <c r="T527">
        <v>1329.59</v>
      </c>
      <c r="U527">
        <v>1331.94</v>
      </c>
      <c r="V527">
        <v>0.06</v>
      </c>
      <c r="W527">
        <v>0.06</v>
      </c>
      <c r="X527">
        <v>0.06</v>
      </c>
      <c r="Y527">
        <v>0.06</v>
      </c>
      <c r="Z527" t="s">
        <v>12</v>
      </c>
      <c r="AA527" t="s">
        <v>12</v>
      </c>
      <c r="AB527" t="s">
        <v>12</v>
      </c>
      <c r="AC527" t="s">
        <v>12</v>
      </c>
      <c r="AD527">
        <v>107.42521823</v>
      </c>
      <c r="AE527">
        <v>107.60193085</v>
      </c>
      <c r="AF527">
        <v>106.85491037</v>
      </c>
      <c r="AG527">
        <v>107.09588213000001</v>
      </c>
      <c r="AH527" t="s">
        <v>12</v>
      </c>
      <c r="AI527" t="s">
        <v>12</v>
      </c>
    </row>
    <row r="528" spans="1:35" x14ac:dyDescent="0.25">
      <c r="A528">
        <v>1311773400</v>
      </c>
      <c r="B528">
        <v>3.2072724799999999</v>
      </c>
      <c r="C528">
        <v>3.2072724799999999</v>
      </c>
      <c r="D528">
        <v>3.0484687199999998</v>
      </c>
      <c r="E528">
        <v>3.0638626699999998</v>
      </c>
      <c r="F528">
        <v>3.2072724799999999</v>
      </c>
      <c r="G528">
        <v>3.2072724799999999</v>
      </c>
      <c r="H528">
        <v>3.0484687199999998</v>
      </c>
      <c r="I528">
        <v>3.0638626699999998</v>
      </c>
      <c r="J528">
        <v>1320.5</v>
      </c>
      <c r="K528">
        <v>1322.75</v>
      </c>
      <c r="L528">
        <v>1292.75</v>
      </c>
      <c r="M528">
        <v>1293.25</v>
      </c>
      <c r="N528">
        <v>1326</v>
      </c>
      <c r="O528">
        <v>1328.5</v>
      </c>
      <c r="P528">
        <v>1298</v>
      </c>
      <c r="Q528">
        <v>1299</v>
      </c>
      <c r="R528">
        <v>1331.91</v>
      </c>
      <c r="S528">
        <v>1331.91</v>
      </c>
      <c r="T528">
        <v>1303.49</v>
      </c>
      <c r="U528">
        <v>1304.8900000000001</v>
      </c>
      <c r="V528">
        <v>7.0000000000000007E-2</v>
      </c>
      <c r="W528">
        <v>7.0000000000000007E-2</v>
      </c>
      <c r="X528">
        <v>7.0000000000000007E-2</v>
      </c>
      <c r="Y528">
        <v>7.0000000000000007E-2</v>
      </c>
      <c r="Z528" t="s">
        <v>12</v>
      </c>
      <c r="AA528" t="s">
        <v>12</v>
      </c>
      <c r="AB528" t="s">
        <v>12</v>
      </c>
      <c r="AC528" t="s">
        <v>12</v>
      </c>
      <c r="AD528">
        <v>106.50148512</v>
      </c>
      <c r="AE528">
        <v>106.53361468999999</v>
      </c>
      <c r="AF528">
        <v>104.76648041999999</v>
      </c>
      <c r="AG528">
        <v>104.90304715000001</v>
      </c>
      <c r="AH528" t="s">
        <v>12</v>
      </c>
      <c r="AI528" t="s">
        <v>12</v>
      </c>
    </row>
    <row r="529" spans="1:35" x14ac:dyDescent="0.25">
      <c r="A529">
        <v>1311859800</v>
      </c>
      <c r="B529">
        <v>3.0598112199999998</v>
      </c>
      <c r="C529">
        <v>3.1400234899999999</v>
      </c>
      <c r="D529">
        <v>3.018551</v>
      </c>
      <c r="E529">
        <v>3.0371252399999999</v>
      </c>
      <c r="F529">
        <v>3.0598112199999998</v>
      </c>
      <c r="G529">
        <v>3.1400234899999999</v>
      </c>
      <c r="H529">
        <v>3.018551</v>
      </c>
      <c r="I529">
        <v>3.0371252399999999</v>
      </c>
      <c r="J529">
        <v>1295.25</v>
      </c>
      <c r="K529">
        <v>1307</v>
      </c>
      <c r="L529">
        <v>1290</v>
      </c>
      <c r="M529">
        <v>1291.25</v>
      </c>
      <c r="N529">
        <v>1299.25</v>
      </c>
      <c r="O529">
        <v>1313</v>
      </c>
      <c r="P529">
        <v>1295.25</v>
      </c>
      <c r="Q529">
        <v>1296.75</v>
      </c>
      <c r="R529">
        <v>1304.8399999999999</v>
      </c>
      <c r="S529">
        <v>1316.32</v>
      </c>
      <c r="T529">
        <v>1299.1600000000001</v>
      </c>
      <c r="U529">
        <v>1300.67</v>
      </c>
      <c r="V529">
        <v>0.08</v>
      </c>
      <c r="W529">
        <v>0.08</v>
      </c>
      <c r="X529">
        <v>0.08</v>
      </c>
      <c r="Y529">
        <v>0.08</v>
      </c>
      <c r="Z529" t="s">
        <v>12</v>
      </c>
      <c r="AA529" t="s">
        <v>12</v>
      </c>
      <c r="AB529" t="s">
        <v>12</v>
      </c>
      <c r="AC529" t="s">
        <v>12</v>
      </c>
      <c r="AD529">
        <v>104.90304715000001</v>
      </c>
      <c r="AE529">
        <v>105.84282897999999</v>
      </c>
      <c r="AF529">
        <v>104.42911995999999</v>
      </c>
      <c r="AG529">
        <v>104.59780822</v>
      </c>
      <c r="AH529" t="s">
        <v>12</v>
      </c>
      <c r="AI529" t="s">
        <v>12</v>
      </c>
    </row>
    <row r="530" spans="1:35" x14ac:dyDescent="0.25">
      <c r="A530">
        <v>1311946200</v>
      </c>
      <c r="B530">
        <v>2.9427343600000002</v>
      </c>
      <c r="C530">
        <v>3.0549498700000002</v>
      </c>
      <c r="D530">
        <v>2.90262726</v>
      </c>
      <c r="E530">
        <v>2.9719024599999999</v>
      </c>
      <c r="F530">
        <v>2.9427343600000002</v>
      </c>
      <c r="G530">
        <v>3.0549498700000002</v>
      </c>
      <c r="H530">
        <v>2.90262726</v>
      </c>
      <c r="I530">
        <v>2.9719024599999999</v>
      </c>
      <c r="J530">
        <v>1293.25</v>
      </c>
      <c r="K530">
        <v>1294.75</v>
      </c>
      <c r="L530">
        <v>1273</v>
      </c>
      <c r="M530">
        <v>1282.75</v>
      </c>
      <c r="N530">
        <v>1297.75</v>
      </c>
      <c r="O530">
        <v>1300.75</v>
      </c>
      <c r="P530">
        <v>1278.5</v>
      </c>
      <c r="Q530">
        <v>1288.5</v>
      </c>
      <c r="R530">
        <v>1300.1199999999999</v>
      </c>
      <c r="S530">
        <v>1304.1600000000001</v>
      </c>
      <c r="T530">
        <v>1282.8599999999999</v>
      </c>
      <c r="U530">
        <v>1292.28</v>
      </c>
      <c r="V530">
        <v>0.11</v>
      </c>
      <c r="W530">
        <v>0.11</v>
      </c>
      <c r="X530">
        <v>0.11</v>
      </c>
      <c r="Y530">
        <v>0.11</v>
      </c>
      <c r="Z530" t="s">
        <v>12</v>
      </c>
      <c r="AA530" t="s">
        <v>12</v>
      </c>
      <c r="AB530" t="s">
        <v>12</v>
      </c>
      <c r="AC530" t="s">
        <v>12</v>
      </c>
      <c r="AD530">
        <v>103.54556488</v>
      </c>
      <c r="AE530">
        <v>104.86287716</v>
      </c>
      <c r="AF530">
        <v>102.78787737</v>
      </c>
      <c r="AG530">
        <v>103.88292534</v>
      </c>
      <c r="AH530" t="s">
        <v>12</v>
      </c>
      <c r="AI530" t="s">
        <v>12</v>
      </c>
    </row>
    <row r="531" spans="1:35" x14ac:dyDescent="0.25">
      <c r="A531">
        <v>1312205400</v>
      </c>
      <c r="B531">
        <v>3.07682594</v>
      </c>
      <c r="C531">
        <v>3.0832263900000001</v>
      </c>
      <c r="D531">
        <v>2.8463172700000001</v>
      </c>
      <c r="E531">
        <v>2.9305809900000002</v>
      </c>
      <c r="F531">
        <v>3.07682594</v>
      </c>
      <c r="G531">
        <v>3.0832263900000001</v>
      </c>
      <c r="H531">
        <v>2.8463172700000001</v>
      </c>
      <c r="I531">
        <v>2.9305809900000002</v>
      </c>
      <c r="J531">
        <v>1295.25</v>
      </c>
      <c r="K531">
        <v>1304</v>
      </c>
      <c r="L531">
        <v>1265</v>
      </c>
      <c r="M531">
        <v>1274</v>
      </c>
      <c r="N531">
        <v>1306</v>
      </c>
      <c r="O531">
        <v>1309.75</v>
      </c>
      <c r="P531">
        <v>1270.25</v>
      </c>
      <c r="Q531">
        <v>1279.75</v>
      </c>
      <c r="R531">
        <v>1292.5899999999999</v>
      </c>
      <c r="S531">
        <v>1307.3800000000001</v>
      </c>
      <c r="T531">
        <v>1274.73</v>
      </c>
      <c r="U531">
        <v>1286.94</v>
      </c>
      <c r="V531">
        <v>0.17</v>
      </c>
      <c r="W531">
        <v>0.17</v>
      </c>
      <c r="X531">
        <v>0.17</v>
      </c>
      <c r="Y531">
        <v>0.17</v>
      </c>
      <c r="Z531" t="s">
        <v>12</v>
      </c>
      <c r="AA531" t="s">
        <v>12</v>
      </c>
      <c r="AB531" t="s">
        <v>12</v>
      </c>
      <c r="AC531" t="s">
        <v>12</v>
      </c>
      <c r="AD531">
        <v>105.09581652999999</v>
      </c>
      <c r="AE531">
        <v>105.19221326</v>
      </c>
      <c r="AF531">
        <v>102.43709478</v>
      </c>
      <c r="AG531">
        <v>103.44114378</v>
      </c>
      <c r="AH531" t="s">
        <v>12</v>
      </c>
      <c r="AI531" t="s">
        <v>12</v>
      </c>
    </row>
    <row r="532" spans="1:35" x14ac:dyDescent="0.25">
      <c r="A532">
        <v>1312291800</v>
      </c>
      <c r="B532">
        <v>2.8677879100000001</v>
      </c>
      <c r="C532">
        <v>2.9119454899999999</v>
      </c>
      <c r="D532">
        <v>2.7073643399999998</v>
      </c>
      <c r="E532">
        <v>2.7134410299999998</v>
      </c>
      <c r="F532">
        <v>2.8677879100000001</v>
      </c>
      <c r="G532">
        <v>2.9119454899999999</v>
      </c>
      <c r="H532">
        <v>2.7073643399999998</v>
      </c>
      <c r="I532">
        <v>2.7134410299999998</v>
      </c>
      <c r="J532">
        <v>1273.75</v>
      </c>
      <c r="K532">
        <v>1279</v>
      </c>
      <c r="L532">
        <v>1241.25</v>
      </c>
      <c r="M532">
        <v>1241.75</v>
      </c>
      <c r="N532">
        <v>1279.75</v>
      </c>
      <c r="O532">
        <v>1285</v>
      </c>
      <c r="P532">
        <v>1246.75</v>
      </c>
      <c r="Q532">
        <v>1247.25</v>
      </c>
      <c r="R532">
        <v>1286.56</v>
      </c>
      <c r="S532">
        <v>1286.56</v>
      </c>
      <c r="T532">
        <v>1254.03</v>
      </c>
      <c r="U532">
        <v>1254.05</v>
      </c>
      <c r="V532">
        <v>0.16</v>
      </c>
      <c r="W532">
        <v>0.16</v>
      </c>
      <c r="X532">
        <v>0.16</v>
      </c>
      <c r="Y532">
        <v>0.16</v>
      </c>
      <c r="Z532" t="s">
        <v>12</v>
      </c>
      <c r="AA532" t="s">
        <v>12</v>
      </c>
      <c r="AB532" t="s">
        <v>12</v>
      </c>
      <c r="AC532" t="s">
        <v>12</v>
      </c>
      <c r="AD532">
        <v>102.66200176</v>
      </c>
      <c r="AE532">
        <v>103.21623681</v>
      </c>
      <c r="AF532">
        <v>100.79849485</v>
      </c>
      <c r="AG532">
        <v>100.79849485</v>
      </c>
      <c r="AH532" t="s">
        <v>12</v>
      </c>
      <c r="AI532" t="s">
        <v>12</v>
      </c>
    </row>
    <row r="533" spans="1:35" x14ac:dyDescent="0.25">
      <c r="A533">
        <v>1312378200</v>
      </c>
      <c r="B533">
        <v>2.71911228</v>
      </c>
      <c r="C533">
        <v>2.75881395</v>
      </c>
      <c r="D533">
        <v>2.58177916</v>
      </c>
      <c r="E533">
        <v>2.7519254200000001</v>
      </c>
      <c r="F533">
        <v>2.71911228</v>
      </c>
      <c r="G533">
        <v>2.75881395</v>
      </c>
      <c r="H533">
        <v>2.58177916</v>
      </c>
      <c r="I533">
        <v>2.7519254200000001</v>
      </c>
      <c r="J533">
        <v>1243</v>
      </c>
      <c r="K533">
        <v>1252</v>
      </c>
      <c r="L533">
        <v>1224.75</v>
      </c>
      <c r="M533">
        <v>1249</v>
      </c>
      <c r="N533">
        <v>1248.25</v>
      </c>
      <c r="O533">
        <v>1258</v>
      </c>
      <c r="P533">
        <v>1230.25</v>
      </c>
      <c r="Q533">
        <v>1254.5</v>
      </c>
      <c r="R533">
        <v>1254.25</v>
      </c>
      <c r="S533">
        <v>1261.2</v>
      </c>
      <c r="T533">
        <v>1234.56</v>
      </c>
      <c r="U533">
        <v>1260.3399999999999</v>
      </c>
      <c r="V533">
        <v>0.12</v>
      </c>
      <c r="W533">
        <v>0.12</v>
      </c>
      <c r="X533">
        <v>0.12</v>
      </c>
      <c r="Y533">
        <v>0.12</v>
      </c>
      <c r="Z533" t="s">
        <v>12</v>
      </c>
      <c r="AA533" t="s">
        <v>12</v>
      </c>
      <c r="AB533" t="s">
        <v>12</v>
      </c>
      <c r="AC533" t="s">
        <v>12</v>
      </c>
      <c r="AD533">
        <v>100.93503749</v>
      </c>
      <c r="AE533">
        <v>101.45714296</v>
      </c>
      <c r="AF533">
        <v>99.224137999999996</v>
      </c>
      <c r="AG533">
        <v>101.34468948</v>
      </c>
      <c r="AH533" t="s">
        <v>12</v>
      </c>
      <c r="AI533" t="s">
        <v>12</v>
      </c>
    </row>
    <row r="534" spans="1:35" x14ac:dyDescent="0.25">
      <c r="A534">
        <v>1312464600</v>
      </c>
      <c r="B534">
        <v>2.6348485699999999</v>
      </c>
      <c r="C534">
        <v>2.6494326099999999</v>
      </c>
      <c r="D534">
        <v>2.3508650499999999</v>
      </c>
      <c r="E534">
        <v>2.36261396</v>
      </c>
      <c r="F534">
        <v>2.6348485699999999</v>
      </c>
      <c r="G534">
        <v>2.6494326099999999</v>
      </c>
      <c r="H534">
        <v>2.3508650499999999</v>
      </c>
      <c r="I534">
        <v>2.36261396</v>
      </c>
      <c r="J534">
        <v>1248.5</v>
      </c>
      <c r="K534">
        <v>1258.25</v>
      </c>
      <c r="L534">
        <v>1187.75</v>
      </c>
      <c r="M534">
        <v>1193</v>
      </c>
      <c r="N534">
        <v>1254.25</v>
      </c>
      <c r="O534">
        <v>1264.25</v>
      </c>
      <c r="P534">
        <v>1193.25</v>
      </c>
      <c r="Q534">
        <v>1198.75</v>
      </c>
      <c r="R534">
        <v>1260.23</v>
      </c>
      <c r="S534">
        <v>1260.23</v>
      </c>
      <c r="T534">
        <v>1199.54</v>
      </c>
      <c r="U534">
        <v>1200.07</v>
      </c>
      <c r="V534">
        <v>0.09</v>
      </c>
      <c r="W534">
        <v>0.09</v>
      </c>
      <c r="X534">
        <v>0.09</v>
      </c>
      <c r="Y534">
        <v>0.09</v>
      </c>
      <c r="Z534" t="s">
        <v>12</v>
      </c>
      <c r="AA534" t="s">
        <v>12</v>
      </c>
      <c r="AB534" t="s">
        <v>12</v>
      </c>
      <c r="AC534" t="s">
        <v>12</v>
      </c>
      <c r="AD534">
        <v>99.939020880000001</v>
      </c>
      <c r="AE534">
        <v>100.09966872</v>
      </c>
      <c r="AF534">
        <v>96.436897979999998</v>
      </c>
      <c r="AG534">
        <v>96.597537790000004</v>
      </c>
      <c r="AH534" t="s">
        <v>12</v>
      </c>
      <c r="AI534" t="s">
        <v>12</v>
      </c>
    </row>
    <row r="535" spans="1:35" x14ac:dyDescent="0.25">
      <c r="A535">
        <v>1312551000</v>
      </c>
      <c r="B535">
        <v>2.4505236899999998</v>
      </c>
      <c r="C535">
        <v>2.46956365</v>
      </c>
      <c r="D535">
        <v>2.1637030899999998</v>
      </c>
      <c r="E535">
        <v>2.3524858200000001</v>
      </c>
      <c r="F535">
        <v>2.4505236899999998</v>
      </c>
      <c r="G535">
        <v>2.46956365</v>
      </c>
      <c r="H535">
        <v>2.1637030899999998</v>
      </c>
      <c r="I535">
        <v>2.3524858200000001</v>
      </c>
      <c r="J535">
        <v>1190</v>
      </c>
      <c r="K535">
        <v>1213</v>
      </c>
      <c r="L535">
        <v>1158</v>
      </c>
      <c r="M535">
        <v>1192</v>
      </c>
      <c r="N535">
        <v>1199.5</v>
      </c>
      <c r="O535">
        <v>1219</v>
      </c>
      <c r="P535">
        <v>1163.25</v>
      </c>
      <c r="Q535">
        <v>1197.75</v>
      </c>
      <c r="R535">
        <v>1200.28</v>
      </c>
      <c r="S535">
        <v>1218.1099999999999</v>
      </c>
      <c r="T535">
        <v>1168.0899999999999</v>
      </c>
      <c r="U535">
        <v>1199.3800000000001</v>
      </c>
      <c r="V535">
        <v>0.08</v>
      </c>
      <c r="W535">
        <v>0.08</v>
      </c>
      <c r="X535">
        <v>0.08</v>
      </c>
      <c r="Y535">
        <v>0.08</v>
      </c>
      <c r="Z535" t="s">
        <v>12</v>
      </c>
      <c r="AA535" t="s">
        <v>12</v>
      </c>
      <c r="AB535" t="s">
        <v>12</v>
      </c>
      <c r="AC535" t="s">
        <v>12</v>
      </c>
      <c r="AD535">
        <v>97.802396590000001</v>
      </c>
      <c r="AE535">
        <v>98.051416799999998</v>
      </c>
      <c r="AF535">
        <v>93.866532550000002</v>
      </c>
      <c r="AG535">
        <v>96.452962769999999</v>
      </c>
      <c r="AH535" t="s">
        <v>12</v>
      </c>
      <c r="AI535" t="s">
        <v>12</v>
      </c>
    </row>
    <row r="536" spans="1:35" x14ac:dyDescent="0.25">
      <c r="A536">
        <v>1312810200</v>
      </c>
      <c r="B536">
        <v>2.1628931900000001</v>
      </c>
      <c r="C536">
        <v>2.24958758</v>
      </c>
      <c r="D536">
        <v>1.88053045</v>
      </c>
      <c r="E536">
        <v>1.8878224699999999</v>
      </c>
      <c r="F536">
        <v>2.1628931900000001</v>
      </c>
      <c r="G536">
        <v>2.24958758</v>
      </c>
      <c r="H536">
        <v>1.88053045</v>
      </c>
      <c r="I536">
        <v>1.8878224699999999</v>
      </c>
      <c r="J536">
        <v>1163.5</v>
      </c>
      <c r="K536">
        <v>1183</v>
      </c>
      <c r="L536">
        <v>1104</v>
      </c>
      <c r="M536">
        <v>1105.5</v>
      </c>
      <c r="N536">
        <v>1167.25</v>
      </c>
      <c r="O536">
        <v>1189</v>
      </c>
      <c r="P536">
        <v>1109.5</v>
      </c>
      <c r="Q536">
        <v>1111.25</v>
      </c>
      <c r="R536">
        <v>1198.48</v>
      </c>
      <c r="S536">
        <v>1198.48</v>
      </c>
      <c r="T536">
        <v>1119.28</v>
      </c>
      <c r="U536">
        <v>1119.46</v>
      </c>
      <c r="V536">
        <v>0.11</v>
      </c>
      <c r="W536">
        <v>0.11</v>
      </c>
      <c r="X536">
        <v>0.11</v>
      </c>
      <c r="Y536">
        <v>0.11</v>
      </c>
      <c r="Z536" t="s">
        <v>12</v>
      </c>
      <c r="AA536" t="s">
        <v>12</v>
      </c>
      <c r="AB536" t="s">
        <v>12</v>
      </c>
      <c r="AC536" t="s">
        <v>12</v>
      </c>
      <c r="AD536">
        <v>93.906694509999994</v>
      </c>
      <c r="AE536">
        <v>96.486538170000003</v>
      </c>
      <c r="AF536">
        <v>89.978854839999997</v>
      </c>
      <c r="AG536">
        <v>90.171624210000004</v>
      </c>
      <c r="AH536" t="s">
        <v>12</v>
      </c>
      <c r="AI536" t="s">
        <v>12</v>
      </c>
    </row>
    <row r="537" spans="1:35" x14ac:dyDescent="0.25">
      <c r="A537">
        <v>1312896600</v>
      </c>
      <c r="B537">
        <v>1.98302325</v>
      </c>
      <c r="C537">
        <v>2.1608679500000001</v>
      </c>
      <c r="D537">
        <v>1.7905954799999999</v>
      </c>
      <c r="E537">
        <v>2.1503343799999999</v>
      </c>
      <c r="F537">
        <v>1.98302325</v>
      </c>
      <c r="G537">
        <v>2.1608679500000001</v>
      </c>
      <c r="H537">
        <v>1.7905954799999999</v>
      </c>
      <c r="I537">
        <v>2.1503343799999999</v>
      </c>
      <c r="J537">
        <v>1106</v>
      </c>
      <c r="K537">
        <v>1169.5</v>
      </c>
      <c r="L537">
        <v>1071.5</v>
      </c>
      <c r="M537">
        <v>1166</v>
      </c>
      <c r="N537">
        <v>1113</v>
      </c>
      <c r="O537">
        <v>1175.5</v>
      </c>
      <c r="P537">
        <v>1077</v>
      </c>
      <c r="Q537">
        <v>1171.75</v>
      </c>
      <c r="R537">
        <v>1120.23</v>
      </c>
      <c r="S537">
        <v>1172.8800000000001</v>
      </c>
      <c r="T537">
        <v>1101.54</v>
      </c>
      <c r="U537">
        <v>1172.53</v>
      </c>
      <c r="V537">
        <v>0.1</v>
      </c>
      <c r="W537">
        <v>0.1</v>
      </c>
      <c r="X537">
        <v>0.1</v>
      </c>
      <c r="Y537">
        <v>0.1</v>
      </c>
      <c r="Z537" t="s">
        <v>12</v>
      </c>
      <c r="AA537" t="s">
        <v>12</v>
      </c>
      <c r="AB537" t="s">
        <v>12</v>
      </c>
      <c r="AC537" t="s">
        <v>12</v>
      </c>
      <c r="AD537">
        <v>91.625503230000007</v>
      </c>
      <c r="AE537">
        <v>94.493059130000006</v>
      </c>
      <c r="AF537">
        <v>88.573186250000006</v>
      </c>
      <c r="AG537">
        <v>94.364540860000005</v>
      </c>
      <c r="AH537" t="s">
        <v>12</v>
      </c>
      <c r="AI537" t="s">
        <v>12</v>
      </c>
    </row>
    <row r="538" spans="1:35" x14ac:dyDescent="0.25">
      <c r="A538">
        <v>1312983000</v>
      </c>
      <c r="B538">
        <v>2.0292060799999998</v>
      </c>
      <c r="C538">
        <v>2.0863269299999998</v>
      </c>
      <c r="D538">
        <v>1.85176779</v>
      </c>
      <c r="E538">
        <v>1.8679716399999999</v>
      </c>
      <c r="F538">
        <v>2.0292060799999998</v>
      </c>
      <c r="G538">
        <v>2.0863269299999998</v>
      </c>
      <c r="H538">
        <v>1.85176779</v>
      </c>
      <c r="I538">
        <v>1.8679716399999999</v>
      </c>
      <c r="J538">
        <v>1166.25</v>
      </c>
      <c r="K538">
        <v>1173</v>
      </c>
      <c r="L538">
        <v>1108.5</v>
      </c>
      <c r="M538">
        <v>1117.75</v>
      </c>
      <c r="N538">
        <v>1171</v>
      </c>
      <c r="O538">
        <v>1178.75</v>
      </c>
      <c r="P538">
        <v>1113.75</v>
      </c>
      <c r="Q538">
        <v>1123.5</v>
      </c>
      <c r="R538">
        <v>1171.77</v>
      </c>
      <c r="S538">
        <v>1171.77</v>
      </c>
      <c r="T538">
        <v>1118.01</v>
      </c>
      <c r="U538">
        <v>1120.76</v>
      </c>
      <c r="V538">
        <v>0.1</v>
      </c>
      <c r="W538">
        <v>0.1</v>
      </c>
      <c r="X538">
        <v>0.1</v>
      </c>
      <c r="Y538">
        <v>0.1</v>
      </c>
      <c r="Z538" t="s">
        <v>12</v>
      </c>
      <c r="AA538" t="s">
        <v>12</v>
      </c>
      <c r="AB538" t="s">
        <v>12</v>
      </c>
      <c r="AC538" t="s">
        <v>12</v>
      </c>
      <c r="AD538">
        <v>92.581341809999998</v>
      </c>
      <c r="AE538">
        <v>93.400653820000002</v>
      </c>
      <c r="AF538">
        <v>89.922628099999997</v>
      </c>
      <c r="AG538">
        <v>90.195721390000003</v>
      </c>
      <c r="AH538" t="s">
        <v>12</v>
      </c>
      <c r="AI538" t="s">
        <v>12</v>
      </c>
    </row>
    <row r="539" spans="1:35" x14ac:dyDescent="0.25">
      <c r="A539">
        <v>1313069400</v>
      </c>
      <c r="B539">
        <v>1.9169905700000001</v>
      </c>
      <c r="C539">
        <v>2.1981379699999999</v>
      </c>
      <c r="D539">
        <v>1.8999748700000001</v>
      </c>
      <c r="E539">
        <v>2.1171148299999998</v>
      </c>
      <c r="F539">
        <v>1.9169905700000001</v>
      </c>
      <c r="G539">
        <v>2.1981379699999999</v>
      </c>
      <c r="H539">
        <v>1.8999748700000001</v>
      </c>
      <c r="I539">
        <v>2.1171148299999998</v>
      </c>
      <c r="J539">
        <v>1116.75</v>
      </c>
      <c r="K539">
        <v>1178</v>
      </c>
      <c r="L539">
        <v>1097.5</v>
      </c>
      <c r="M539">
        <v>1162.75</v>
      </c>
      <c r="N539">
        <v>1123</v>
      </c>
      <c r="O539">
        <v>1184</v>
      </c>
      <c r="P539">
        <v>1103</v>
      </c>
      <c r="Q539">
        <v>1168.5</v>
      </c>
      <c r="R539">
        <v>1121.3</v>
      </c>
      <c r="S539">
        <v>1186.29</v>
      </c>
      <c r="T539">
        <v>1121.3</v>
      </c>
      <c r="U539">
        <v>1172.6400000000001</v>
      </c>
      <c r="V539">
        <v>0.09</v>
      </c>
      <c r="W539">
        <v>0.09</v>
      </c>
      <c r="X539">
        <v>0.09</v>
      </c>
      <c r="Y539">
        <v>0.09</v>
      </c>
      <c r="Z539" t="s">
        <v>12</v>
      </c>
      <c r="AA539" t="s">
        <v>12</v>
      </c>
      <c r="AB539" t="s">
        <v>12</v>
      </c>
      <c r="AC539" t="s">
        <v>12</v>
      </c>
      <c r="AD539">
        <v>90.974863409999998</v>
      </c>
      <c r="AE539">
        <v>95.521205300000005</v>
      </c>
      <c r="AF539">
        <v>90.217416880000002</v>
      </c>
      <c r="AG539">
        <v>94.244054980000001</v>
      </c>
      <c r="AH539" t="s">
        <v>12</v>
      </c>
      <c r="AI539" t="s">
        <v>12</v>
      </c>
    </row>
    <row r="540" spans="1:35" x14ac:dyDescent="0.25">
      <c r="A540">
        <v>1313155800</v>
      </c>
      <c r="B540">
        <v>2.1786925799999999</v>
      </c>
      <c r="C540">
        <v>2.2200140500000001</v>
      </c>
      <c r="D540">
        <v>2.1171148299999998</v>
      </c>
      <c r="E540">
        <v>2.1637030899999998</v>
      </c>
      <c r="F540">
        <v>2.1786925799999999</v>
      </c>
      <c r="G540">
        <v>2.2200140500000001</v>
      </c>
      <c r="H540">
        <v>2.1171148299999998</v>
      </c>
      <c r="I540">
        <v>2.1637030899999998</v>
      </c>
      <c r="J540">
        <v>1170.5</v>
      </c>
      <c r="K540">
        <v>1180.5</v>
      </c>
      <c r="L540">
        <v>1141.25</v>
      </c>
      <c r="M540">
        <v>1171</v>
      </c>
      <c r="N540">
        <v>1168.25</v>
      </c>
      <c r="O540">
        <v>1186.75</v>
      </c>
      <c r="P540">
        <v>1146.75</v>
      </c>
      <c r="Q540">
        <v>1176.75</v>
      </c>
      <c r="R540">
        <v>1172.8699999999999</v>
      </c>
      <c r="S540">
        <v>1189.04</v>
      </c>
      <c r="T540">
        <v>1170.74</v>
      </c>
      <c r="U540">
        <v>1178.81</v>
      </c>
      <c r="V540">
        <v>0.1</v>
      </c>
      <c r="W540">
        <v>0.1</v>
      </c>
      <c r="X540">
        <v>0.1</v>
      </c>
      <c r="Y540">
        <v>0.1</v>
      </c>
      <c r="Z540" t="s">
        <v>12</v>
      </c>
      <c r="AA540" t="s">
        <v>12</v>
      </c>
      <c r="AB540" t="s">
        <v>12</v>
      </c>
      <c r="AC540" t="s">
        <v>12</v>
      </c>
      <c r="AD540">
        <v>95.103512879999997</v>
      </c>
      <c r="AE540">
        <v>95.758160860000004</v>
      </c>
      <c r="AF540">
        <v>94.203893019999995</v>
      </c>
      <c r="AG540">
        <v>94.878613939999994</v>
      </c>
      <c r="AH540" t="s">
        <v>12</v>
      </c>
      <c r="AI540" t="s">
        <v>12</v>
      </c>
    </row>
    <row r="541" spans="1:35" x14ac:dyDescent="0.25">
      <c r="A541">
        <v>1313415000</v>
      </c>
      <c r="B541">
        <v>2.2200140500000001</v>
      </c>
      <c r="C541">
        <v>2.3038723299999999</v>
      </c>
      <c r="D541">
        <v>2.2094804799999999</v>
      </c>
      <c r="E541">
        <v>2.2929342899999998</v>
      </c>
      <c r="F541">
        <v>2.2200140500000001</v>
      </c>
      <c r="G541">
        <v>2.3038723299999999</v>
      </c>
      <c r="H541">
        <v>2.2094804799999999</v>
      </c>
      <c r="I541">
        <v>2.2929342899999998</v>
      </c>
      <c r="J541">
        <v>1171.5</v>
      </c>
      <c r="K541">
        <v>1195.75</v>
      </c>
      <c r="L541">
        <v>1171</v>
      </c>
      <c r="M541">
        <v>1192.75</v>
      </c>
      <c r="N541">
        <v>1179.75</v>
      </c>
      <c r="O541">
        <v>1201.75</v>
      </c>
      <c r="P541">
        <v>1176.25</v>
      </c>
      <c r="Q541">
        <v>1198.5</v>
      </c>
      <c r="R541">
        <v>1178.8599999999999</v>
      </c>
      <c r="S541">
        <v>1204.49</v>
      </c>
      <c r="T541">
        <v>1178.8599999999999</v>
      </c>
      <c r="U541">
        <v>1204.49</v>
      </c>
      <c r="V541">
        <v>0.1</v>
      </c>
      <c r="W541">
        <v>0.1</v>
      </c>
      <c r="X541">
        <v>0.1</v>
      </c>
      <c r="Y541">
        <v>0.1</v>
      </c>
      <c r="Z541" t="s">
        <v>12</v>
      </c>
      <c r="AA541" t="s">
        <v>12</v>
      </c>
      <c r="AB541" t="s">
        <v>12</v>
      </c>
      <c r="AC541" t="s">
        <v>12</v>
      </c>
      <c r="AD541">
        <v>95.738079880000001</v>
      </c>
      <c r="AE541">
        <v>96.983108669999993</v>
      </c>
      <c r="AF541">
        <v>95.585464430000002</v>
      </c>
      <c r="AG541">
        <v>96.886711930000004</v>
      </c>
      <c r="AH541" t="s">
        <v>12</v>
      </c>
      <c r="AI541" t="s">
        <v>12</v>
      </c>
    </row>
    <row r="542" spans="1:35" x14ac:dyDescent="0.25">
      <c r="A542">
        <v>1313501400</v>
      </c>
      <c r="B542">
        <v>2.2317619899999999</v>
      </c>
      <c r="C542">
        <v>2.3019277900000001</v>
      </c>
      <c r="D542">
        <v>2.16535206</v>
      </c>
      <c r="E542">
        <v>2.2370287700000002</v>
      </c>
      <c r="F542">
        <v>2.2317619899999999</v>
      </c>
      <c r="G542">
        <v>2.3019277900000001</v>
      </c>
      <c r="H542">
        <v>2.16535206</v>
      </c>
      <c r="I542">
        <v>2.2370287700000002</v>
      </c>
      <c r="J542">
        <v>1191.5</v>
      </c>
      <c r="K542">
        <v>1195.5</v>
      </c>
      <c r="L542">
        <v>1172.25</v>
      </c>
      <c r="M542">
        <v>1186.5</v>
      </c>
      <c r="N542">
        <v>1196.5</v>
      </c>
      <c r="O542">
        <v>1201.5</v>
      </c>
      <c r="P542">
        <v>1177.5</v>
      </c>
      <c r="Q542">
        <v>1192.25</v>
      </c>
      <c r="R542">
        <v>1204.22</v>
      </c>
      <c r="S542">
        <v>1204.22</v>
      </c>
      <c r="T542">
        <v>1180.53</v>
      </c>
      <c r="U542">
        <v>1192.76</v>
      </c>
      <c r="V542">
        <v>0.09</v>
      </c>
      <c r="W542">
        <v>0.09</v>
      </c>
      <c r="X542">
        <v>0.09</v>
      </c>
      <c r="Y542">
        <v>0.09</v>
      </c>
      <c r="Z542" t="s">
        <v>12</v>
      </c>
      <c r="AA542" t="s">
        <v>12</v>
      </c>
      <c r="AB542" t="s">
        <v>12</v>
      </c>
      <c r="AC542" t="s">
        <v>12</v>
      </c>
      <c r="AD542">
        <v>95.962986860000001</v>
      </c>
      <c r="AE542">
        <v>96.942938679999997</v>
      </c>
      <c r="AF542">
        <v>95.031229389999993</v>
      </c>
      <c r="AG542">
        <v>96.059375560000007</v>
      </c>
      <c r="AH542" t="s">
        <v>12</v>
      </c>
      <c r="AI542" t="s">
        <v>12</v>
      </c>
    </row>
    <row r="543" spans="1:35" x14ac:dyDescent="0.25">
      <c r="A543">
        <v>1313587800</v>
      </c>
      <c r="B543">
        <v>2.27510967</v>
      </c>
      <c r="C543">
        <v>2.32898995</v>
      </c>
      <c r="D543">
        <v>2.1908459499999999</v>
      </c>
      <c r="E543">
        <v>2.2431054600000002</v>
      </c>
      <c r="F543">
        <v>2.27510967</v>
      </c>
      <c r="G543">
        <v>2.32898995</v>
      </c>
      <c r="H543">
        <v>2.1908459499999999</v>
      </c>
      <c r="I543">
        <v>2.2431054600000002</v>
      </c>
      <c r="J543">
        <v>1185.75</v>
      </c>
      <c r="K543">
        <v>1200.5</v>
      </c>
      <c r="L543">
        <v>1176.25</v>
      </c>
      <c r="M543">
        <v>1184.25</v>
      </c>
      <c r="N543">
        <v>1191.75</v>
      </c>
      <c r="O543">
        <v>1206.75</v>
      </c>
      <c r="P543">
        <v>1181.5</v>
      </c>
      <c r="Q543">
        <v>1190</v>
      </c>
      <c r="R543">
        <v>1192.8900000000001</v>
      </c>
      <c r="S543">
        <v>1208.47</v>
      </c>
      <c r="T543">
        <v>1184.3599999999999</v>
      </c>
      <c r="U543">
        <v>1193.8900000000001</v>
      </c>
      <c r="V543">
        <v>0.09</v>
      </c>
      <c r="W543">
        <v>0.09</v>
      </c>
      <c r="X543">
        <v>0.09</v>
      </c>
      <c r="Y543">
        <v>0.09</v>
      </c>
      <c r="Z543" t="s">
        <v>12</v>
      </c>
      <c r="AA543" t="s">
        <v>12</v>
      </c>
      <c r="AB543" t="s">
        <v>12</v>
      </c>
      <c r="AC543" t="s">
        <v>12</v>
      </c>
      <c r="AD543">
        <v>96.589513429999997</v>
      </c>
      <c r="AE543">
        <v>97.352590669999998</v>
      </c>
      <c r="AF543">
        <v>95.360557459999995</v>
      </c>
      <c r="AG543">
        <v>96.123634699999997</v>
      </c>
      <c r="AH543" t="s">
        <v>12</v>
      </c>
      <c r="AI543" t="s">
        <v>12</v>
      </c>
    </row>
    <row r="544" spans="1:35" x14ac:dyDescent="0.25">
      <c r="A544">
        <v>1313674200</v>
      </c>
      <c r="B544">
        <v>2.06526173</v>
      </c>
      <c r="C544">
        <v>2.07174288</v>
      </c>
      <c r="D544">
        <v>1.8910630500000001</v>
      </c>
      <c r="E544">
        <v>1.9506145800000001</v>
      </c>
      <c r="F544">
        <v>2.06526173</v>
      </c>
      <c r="G544">
        <v>2.07174288</v>
      </c>
      <c r="H544">
        <v>1.8910630500000001</v>
      </c>
      <c r="I544">
        <v>1.9506145800000001</v>
      </c>
      <c r="J544">
        <v>1184.25</v>
      </c>
      <c r="K544">
        <v>1184.25</v>
      </c>
      <c r="L544">
        <v>1122.5</v>
      </c>
      <c r="M544">
        <v>1137.75</v>
      </c>
      <c r="N544">
        <v>1189.5</v>
      </c>
      <c r="O544">
        <v>1190</v>
      </c>
      <c r="P544">
        <v>1128.25</v>
      </c>
      <c r="Q544">
        <v>1143.5</v>
      </c>
      <c r="R544">
        <v>1189.6199999999999</v>
      </c>
      <c r="S544">
        <v>1189.6199999999999</v>
      </c>
      <c r="T544">
        <v>1131.03</v>
      </c>
      <c r="U544">
        <v>1140.6500000000001</v>
      </c>
      <c r="V544">
        <v>0.09</v>
      </c>
      <c r="W544">
        <v>0.09</v>
      </c>
      <c r="X544">
        <v>0.09</v>
      </c>
      <c r="Y544">
        <v>0.09</v>
      </c>
      <c r="Z544" t="s">
        <v>12</v>
      </c>
      <c r="AA544" t="s">
        <v>12</v>
      </c>
      <c r="AB544" t="s">
        <v>12</v>
      </c>
      <c r="AC544" t="s">
        <v>12</v>
      </c>
      <c r="AD544">
        <v>93.577366440000006</v>
      </c>
      <c r="AE544">
        <v>96.158977219999997</v>
      </c>
      <c r="AF544">
        <v>91.079292539999997</v>
      </c>
      <c r="AG544">
        <v>91.978912410000007</v>
      </c>
      <c r="AH544" t="s">
        <v>12</v>
      </c>
      <c r="AI544" t="s">
        <v>12</v>
      </c>
    </row>
    <row r="545" spans="1:35" x14ac:dyDescent="0.25">
      <c r="A545">
        <v>1313760600</v>
      </c>
      <c r="B545">
        <v>1.87283299</v>
      </c>
      <c r="C545">
        <v>2.0215086100000002</v>
      </c>
      <c r="D545">
        <v>1.8497415800000001</v>
      </c>
      <c r="E545">
        <v>1.86027418</v>
      </c>
      <c r="F545">
        <v>1.87283299</v>
      </c>
      <c r="G545">
        <v>2.0215086100000002</v>
      </c>
      <c r="H545">
        <v>1.8497415800000001</v>
      </c>
      <c r="I545">
        <v>1.86027418</v>
      </c>
      <c r="J545">
        <v>1136.75</v>
      </c>
      <c r="K545">
        <v>1147.75</v>
      </c>
      <c r="L545">
        <v>1112</v>
      </c>
      <c r="M545">
        <v>1118.25</v>
      </c>
      <c r="N545">
        <v>1143.75</v>
      </c>
      <c r="O545">
        <v>1153.25</v>
      </c>
      <c r="P545">
        <v>1117.5</v>
      </c>
      <c r="Q545">
        <v>1124</v>
      </c>
      <c r="R545">
        <v>1140.47</v>
      </c>
      <c r="S545">
        <v>1154.54</v>
      </c>
      <c r="T545">
        <v>1122.05</v>
      </c>
      <c r="U545">
        <v>1123.53</v>
      </c>
      <c r="V545">
        <v>0.09</v>
      </c>
      <c r="W545">
        <v>0.09</v>
      </c>
      <c r="X545">
        <v>0.09</v>
      </c>
      <c r="Y545">
        <v>0.09</v>
      </c>
      <c r="Z545" t="s">
        <v>12</v>
      </c>
      <c r="AA545" t="s">
        <v>12</v>
      </c>
      <c r="AB545" t="s">
        <v>12</v>
      </c>
      <c r="AC545" t="s">
        <v>12</v>
      </c>
      <c r="AD545">
        <v>90.733907720000005</v>
      </c>
      <c r="AE545">
        <v>93.079358139999997</v>
      </c>
      <c r="AF545">
        <v>90.364409649999999</v>
      </c>
      <c r="AG545">
        <v>90.476863140000006</v>
      </c>
      <c r="AH545" t="s">
        <v>12</v>
      </c>
      <c r="AI545" t="s">
        <v>12</v>
      </c>
    </row>
    <row r="546" spans="1:35" x14ac:dyDescent="0.25">
      <c r="A546">
        <v>1314019800</v>
      </c>
      <c r="B546">
        <v>1.98140345</v>
      </c>
      <c r="C546">
        <v>1.98383413</v>
      </c>
      <c r="D546">
        <v>1.84447479</v>
      </c>
      <c r="E546">
        <v>1.8627048500000001</v>
      </c>
      <c r="F546">
        <v>1.98140345</v>
      </c>
      <c r="G546">
        <v>1.98383413</v>
      </c>
      <c r="H546">
        <v>1.84447479</v>
      </c>
      <c r="I546">
        <v>1.8627048500000001</v>
      </c>
      <c r="J546">
        <v>1116</v>
      </c>
      <c r="K546">
        <v>1140.5</v>
      </c>
      <c r="L546">
        <v>1105.75</v>
      </c>
      <c r="M546">
        <v>1117.5</v>
      </c>
      <c r="N546">
        <v>1122</v>
      </c>
      <c r="O546">
        <v>1146.5</v>
      </c>
      <c r="P546">
        <v>1111.25</v>
      </c>
      <c r="Q546">
        <v>1123.25</v>
      </c>
      <c r="R546">
        <v>1123.55</v>
      </c>
      <c r="S546">
        <v>1145.49</v>
      </c>
      <c r="T546">
        <v>1121.0899999999999</v>
      </c>
      <c r="U546">
        <v>1123.82</v>
      </c>
      <c r="V546">
        <v>0.09</v>
      </c>
      <c r="W546">
        <v>0.09</v>
      </c>
      <c r="X546">
        <v>0.09</v>
      </c>
      <c r="Y546">
        <v>0.09</v>
      </c>
      <c r="Z546" t="s">
        <v>12</v>
      </c>
      <c r="AA546" t="s">
        <v>12</v>
      </c>
      <c r="AB546" t="s">
        <v>12</v>
      </c>
      <c r="AC546" t="s">
        <v>12</v>
      </c>
      <c r="AD546">
        <v>92.50905831</v>
      </c>
      <c r="AE546">
        <v>92.557252660000003</v>
      </c>
      <c r="AF546">
        <v>90.292118130000006</v>
      </c>
      <c r="AG546">
        <v>90.549154669999993</v>
      </c>
      <c r="AH546" t="s">
        <v>12</v>
      </c>
      <c r="AI546" t="s">
        <v>12</v>
      </c>
    </row>
    <row r="547" spans="1:35" x14ac:dyDescent="0.25">
      <c r="A547">
        <v>1314106200</v>
      </c>
      <c r="B547">
        <v>1.8821512199999999</v>
      </c>
      <c r="C547">
        <v>2.0471279299999998</v>
      </c>
      <c r="D547">
        <v>1.8530229899999999</v>
      </c>
      <c r="E547">
        <v>2.0413594499999999</v>
      </c>
      <c r="F547">
        <v>1.8821512199999999</v>
      </c>
      <c r="G547">
        <v>2.0471279299999998</v>
      </c>
      <c r="H547">
        <v>1.8530229899999999</v>
      </c>
      <c r="I547">
        <v>2.0413594499999999</v>
      </c>
      <c r="J547">
        <v>1116.5</v>
      </c>
      <c r="K547">
        <v>1154.5</v>
      </c>
      <c r="L547">
        <v>1113</v>
      </c>
      <c r="M547">
        <v>1153</v>
      </c>
      <c r="N547">
        <v>1123.5</v>
      </c>
      <c r="O547">
        <v>1160.75</v>
      </c>
      <c r="P547">
        <v>1118.5</v>
      </c>
      <c r="Q547">
        <v>1158.5</v>
      </c>
      <c r="R547">
        <v>1124.3599999999999</v>
      </c>
      <c r="S547">
        <v>1162.3499999999999</v>
      </c>
      <c r="T547">
        <v>1122.9100000000001</v>
      </c>
      <c r="U547">
        <v>1162.3499999999999</v>
      </c>
      <c r="V547">
        <v>0.08</v>
      </c>
      <c r="W547">
        <v>0.08</v>
      </c>
      <c r="X547">
        <v>0.08</v>
      </c>
      <c r="Y547">
        <v>0.08</v>
      </c>
      <c r="Z547" t="s">
        <v>12</v>
      </c>
      <c r="AA547" t="s">
        <v>12</v>
      </c>
      <c r="AB547" t="s">
        <v>12</v>
      </c>
      <c r="AC547" t="s">
        <v>12</v>
      </c>
      <c r="AD547">
        <v>90.886507100000003</v>
      </c>
      <c r="AE547">
        <v>93.630781850000005</v>
      </c>
      <c r="AF547">
        <v>90.428668790000003</v>
      </c>
      <c r="AG547">
        <v>93.529172090000003</v>
      </c>
      <c r="AH547" t="s">
        <v>12</v>
      </c>
      <c r="AI547" t="s">
        <v>12</v>
      </c>
    </row>
    <row r="548" spans="1:35" x14ac:dyDescent="0.25">
      <c r="A548">
        <v>1314192600</v>
      </c>
      <c r="B548">
        <v>2.0304214100000002</v>
      </c>
      <c r="C548">
        <v>2.1370881700000002</v>
      </c>
      <c r="D548">
        <v>2.0154329</v>
      </c>
      <c r="E548">
        <v>2.1292691800000001</v>
      </c>
      <c r="F548">
        <v>2.0304214100000002</v>
      </c>
      <c r="G548">
        <v>2.1370881700000002</v>
      </c>
      <c r="H548">
        <v>2.0154329</v>
      </c>
      <c r="I548">
        <v>2.1292691800000001</v>
      </c>
      <c r="J548">
        <v>1153.5</v>
      </c>
      <c r="K548">
        <v>1170.75</v>
      </c>
      <c r="L548">
        <v>1137.25</v>
      </c>
      <c r="M548">
        <v>1166.25</v>
      </c>
      <c r="N548">
        <v>1159</v>
      </c>
      <c r="O548">
        <v>1176.75</v>
      </c>
      <c r="P548">
        <v>1142.5</v>
      </c>
      <c r="Q548">
        <v>1172</v>
      </c>
      <c r="R548">
        <v>1162.1600000000001</v>
      </c>
      <c r="S548">
        <v>1178.56</v>
      </c>
      <c r="T548">
        <v>1156.3</v>
      </c>
      <c r="U548">
        <v>1177.5999999999999</v>
      </c>
      <c r="V548">
        <v>0.08</v>
      </c>
      <c r="W548">
        <v>0.08</v>
      </c>
      <c r="X548">
        <v>0.08</v>
      </c>
      <c r="Y548">
        <v>0.08</v>
      </c>
      <c r="Z548" t="s">
        <v>12</v>
      </c>
      <c r="AA548" t="s">
        <v>12</v>
      </c>
      <c r="AB548" t="s">
        <v>12</v>
      </c>
      <c r="AC548" t="s">
        <v>12</v>
      </c>
      <c r="AD548">
        <v>93.328362290000001</v>
      </c>
      <c r="AE548">
        <v>94.975010679999997</v>
      </c>
      <c r="AF548">
        <v>93.111487710000006</v>
      </c>
      <c r="AG548">
        <v>94.846484369999999</v>
      </c>
      <c r="AH548" t="s">
        <v>12</v>
      </c>
      <c r="AI548" t="s">
        <v>12</v>
      </c>
    </row>
    <row r="549" spans="1:35" x14ac:dyDescent="0.25">
      <c r="A549">
        <v>1314279000</v>
      </c>
      <c r="B549">
        <v>2.1669446400000001</v>
      </c>
      <c r="C549">
        <v>2.2025938900000002</v>
      </c>
      <c r="D549">
        <v>2.01138145</v>
      </c>
      <c r="E549">
        <v>2.0320421899999999</v>
      </c>
      <c r="F549">
        <v>2.1669446400000001</v>
      </c>
      <c r="G549">
        <v>2.2025938900000002</v>
      </c>
      <c r="H549">
        <v>2.01138145</v>
      </c>
      <c r="I549">
        <v>2.0320421899999999</v>
      </c>
      <c r="J549">
        <v>1166</v>
      </c>
      <c r="K549">
        <v>1183</v>
      </c>
      <c r="L549">
        <v>1147.5</v>
      </c>
      <c r="M549">
        <v>1151.75</v>
      </c>
      <c r="N549">
        <v>1171.5</v>
      </c>
      <c r="O549">
        <v>1188.5</v>
      </c>
      <c r="P549">
        <v>1153</v>
      </c>
      <c r="Q549">
        <v>1157.5</v>
      </c>
      <c r="R549">
        <v>1176.69</v>
      </c>
      <c r="S549">
        <v>1190.68</v>
      </c>
      <c r="T549">
        <v>1155.47</v>
      </c>
      <c r="U549">
        <v>1159.27</v>
      </c>
      <c r="V549">
        <v>0.08</v>
      </c>
      <c r="W549">
        <v>0.08</v>
      </c>
      <c r="X549">
        <v>0.08</v>
      </c>
      <c r="Y549">
        <v>0.08</v>
      </c>
      <c r="Z549" t="s">
        <v>12</v>
      </c>
      <c r="AA549" t="s">
        <v>12</v>
      </c>
      <c r="AB549" t="s">
        <v>12</v>
      </c>
      <c r="AC549" t="s">
        <v>12</v>
      </c>
      <c r="AD549">
        <v>95.368589850000006</v>
      </c>
      <c r="AE549">
        <v>95.906752080000004</v>
      </c>
      <c r="AF549">
        <v>93.07132575</v>
      </c>
      <c r="AG549">
        <v>93.400653820000002</v>
      </c>
      <c r="AH549" t="s">
        <v>12</v>
      </c>
      <c r="AI549" t="s">
        <v>12</v>
      </c>
    </row>
    <row r="550" spans="1:35" x14ac:dyDescent="0.25">
      <c r="A550">
        <v>1314365400</v>
      </c>
      <c r="B550">
        <v>2.00125332</v>
      </c>
      <c r="C550">
        <v>2.14992991</v>
      </c>
      <c r="D550">
        <v>1.90686244</v>
      </c>
      <c r="E550">
        <v>2.1211662800000002</v>
      </c>
      <c r="F550">
        <v>2.00125332</v>
      </c>
      <c r="G550">
        <v>2.14992991</v>
      </c>
      <c r="H550">
        <v>1.90686244</v>
      </c>
      <c r="I550">
        <v>2.1211662800000002</v>
      </c>
      <c r="J550">
        <v>1151.25</v>
      </c>
      <c r="K550">
        <v>1173.5</v>
      </c>
      <c r="L550">
        <v>1126.75</v>
      </c>
      <c r="M550">
        <v>1170.25</v>
      </c>
      <c r="N550">
        <v>1157</v>
      </c>
      <c r="O550">
        <v>1179.75</v>
      </c>
      <c r="P550">
        <v>1132.75</v>
      </c>
      <c r="Q550">
        <v>1176</v>
      </c>
      <c r="R550">
        <v>1158.8499999999999</v>
      </c>
      <c r="S550">
        <v>1181.23</v>
      </c>
      <c r="T550">
        <v>1135.9100000000001</v>
      </c>
      <c r="U550">
        <v>1176.8</v>
      </c>
      <c r="V550">
        <v>0.09</v>
      </c>
      <c r="W550">
        <v>0.09</v>
      </c>
      <c r="X550">
        <v>0.09</v>
      </c>
      <c r="Y550">
        <v>0.09</v>
      </c>
      <c r="Z550" t="s">
        <v>12</v>
      </c>
      <c r="AA550" t="s">
        <v>12</v>
      </c>
      <c r="AB550" t="s">
        <v>12</v>
      </c>
      <c r="AC550" t="s">
        <v>12</v>
      </c>
      <c r="AD550">
        <v>92.926742689999998</v>
      </c>
      <c r="AE550">
        <v>95.191869199999999</v>
      </c>
      <c r="AF550">
        <v>91.448790599999995</v>
      </c>
      <c r="AG550">
        <v>94.758128060000004</v>
      </c>
      <c r="AH550" t="s">
        <v>12</v>
      </c>
      <c r="AI550" t="s">
        <v>12</v>
      </c>
    </row>
    <row r="551" spans="1:35" x14ac:dyDescent="0.25">
      <c r="A551">
        <v>1314624600</v>
      </c>
      <c r="B551">
        <v>2.2070507699999999</v>
      </c>
      <c r="C551">
        <v>2.3071128999999999</v>
      </c>
      <c r="D551">
        <v>2.2021894199999998</v>
      </c>
      <c r="E551">
        <v>2.3042777600000002</v>
      </c>
      <c r="F551">
        <v>2.2070507699999999</v>
      </c>
      <c r="G551">
        <v>2.3071128999999999</v>
      </c>
      <c r="H551">
        <v>2.2021894199999998</v>
      </c>
      <c r="I551">
        <v>2.3042777600000002</v>
      </c>
      <c r="J551">
        <v>1170.25</v>
      </c>
      <c r="K551">
        <v>1202.75</v>
      </c>
      <c r="L551">
        <v>1167</v>
      </c>
      <c r="M551">
        <v>1202.25</v>
      </c>
      <c r="N551">
        <v>1175.5</v>
      </c>
      <c r="O551">
        <v>1208.75</v>
      </c>
      <c r="P551">
        <v>1172.25</v>
      </c>
      <c r="Q551">
        <v>1208</v>
      </c>
      <c r="R551">
        <v>1177.9100000000001</v>
      </c>
      <c r="S551">
        <v>1210.28</v>
      </c>
      <c r="T551">
        <v>1177.9100000000001</v>
      </c>
      <c r="U551">
        <v>1210.08</v>
      </c>
      <c r="V551">
        <v>0.09</v>
      </c>
      <c r="W551">
        <v>0.09</v>
      </c>
      <c r="X551">
        <v>0.09</v>
      </c>
      <c r="Y551">
        <v>0.09</v>
      </c>
      <c r="Z551" t="s">
        <v>12</v>
      </c>
      <c r="AA551" t="s">
        <v>12</v>
      </c>
      <c r="AB551" t="s">
        <v>12</v>
      </c>
      <c r="AC551" t="s">
        <v>12</v>
      </c>
      <c r="AD551">
        <v>96.035278379999994</v>
      </c>
      <c r="AE551">
        <v>97.537327649999995</v>
      </c>
      <c r="AF551">
        <v>94.827929549999993</v>
      </c>
      <c r="AG551">
        <v>97.481108939999999</v>
      </c>
      <c r="AH551" t="s">
        <v>12</v>
      </c>
      <c r="AI551" t="s">
        <v>12</v>
      </c>
    </row>
    <row r="552" spans="1:35" x14ac:dyDescent="0.25">
      <c r="A552">
        <v>1314711000</v>
      </c>
      <c r="B552">
        <v>2.27429879</v>
      </c>
      <c r="C552">
        <v>2.3654247900000001</v>
      </c>
      <c r="D552">
        <v>2.2232594799999998</v>
      </c>
      <c r="E552">
        <v>2.3164301699999998</v>
      </c>
      <c r="F552">
        <v>2.27429879</v>
      </c>
      <c r="G552">
        <v>2.3654247900000001</v>
      </c>
      <c r="H552">
        <v>2.2232594799999998</v>
      </c>
      <c r="I552">
        <v>2.3164301699999998</v>
      </c>
      <c r="J552">
        <v>1201.75</v>
      </c>
      <c r="K552">
        <v>1213</v>
      </c>
      <c r="L552">
        <v>1188</v>
      </c>
      <c r="M552">
        <v>1199</v>
      </c>
      <c r="N552">
        <v>1208</v>
      </c>
      <c r="O552">
        <v>1218.75</v>
      </c>
      <c r="P552">
        <v>1193.5</v>
      </c>
      <c r="Q552">
        <v>1204.75</v>
      </c>
      <c r="R552">
        <v>1209.76</v>
      </c>
      <c r="S552">
        <v>1220.0999999999999</v>
      </c>
      <c r="T552">
        <v>1195.77</v>
      </c>
      <c r="U552">
        <v>1212.92</v>
      </c>
      <c r="V552">
        <v>0.08</v>
      </c>
      <c r="W552">
        <v>0.08</v>
      </c>
      <c r="X552">
        <v>0.08</v>
      </c>
      <c r="Y552">
        <v>0.08</v>
      </c>
      <c r="Z552" t="s">
        <v>12</v>
      </c>
      <c r="AA552" t="s">
        <v>12</v>
      </c>
      <c r="AB552" t="s">
        <v>12</v>
      </c>
      <c r="AC552" t="s">
        <v>12</v>
      </c>
      <c r="AD552">
        <v>97.055392159999997</v>
      </c>
      <c r="AE552">
        <v>98.340566850000002</v>
      </c>
      <c r="AF552">
        <v>95.794298589999997</v>
      </c>
      <c r="AG552">
        <v>97.738137449999996</v>
      </c>
      <c r="AH552" t="s">
        <v>12</v>
      </c>
      <c r="AI552" t="s">
        <v>12</v>
      </c>
    </row>
    <row r="553" spans="1:35" x14ac:dyDescent="0.25">
      <c r="A553">
        <v>1314797400</v>
      </c>
      <c r="B553">
        <v>2.3670689</v>
      </c>
      <c r="C553">
        <v>2.4274313099999998</v>
      </c>
      <c r="D553">
        <v>2.3014416500000001</v>
      </c>
      <c r="E553">
        <v>2.3451938000000001</v>
      </c>
      <c r="F553">
        <v>2.3670689</v>
      </c>
      <c r="G553">
        <v>2.4274313099999998</v>
      </c>
      <c r="H553">
        <v>2.3014416500000001</v>
      </c>
      <c r="I553">
        <v>2.3451938000000001</v>
      </c>
      <c r="J553">
        <v>1199</v>
      </c>
      <c r="K553">
        <v>1223.75</v>
      </c>
      <c r="L553">
        <v>1195.75</v>
      </c>
      <c r="M553">
        <v>1212</v>
      </c>
      <c r="N553">
        <v>1204.25</v>
      </c>
      <c r="O553">
        <v>1229.75</v>
      </c>
      <c r="P553">
        <v>1201.25</v>
      </c>
      <c r="Q553">
        <v>1217.75</v>
      </c>
      <c r="R553">
        <v>1213</v>
      </c>
      <c r="S553">
        <v>1230.71</v>
      </c>
      <c r="T553">
        <v>1209.3499999999999</v>
      </c>
      <c r="U553">
        <v>1218.8900000000001</v>
      </c>
      <c r="V553">
        <v>0.08</v>
      </c>
      <c r="W553">
        <v>0.08</v>
      </c>
      <c r="X553">
        <v>0.08</v>
      </c>
      <c r="Y553">
        <v>0.08</v>
      </c>
      <c r="Z553" t="s">
        <v>12</v>
      </c>
      <c r="AA553" t="s">
        <v>12</v>
      </c>
      <c r="AB553" t="s">
        <v>12</v>
      </c>
      <c r="AC553" t="s">
        <v>12</v>
      </c>
      <c r="AD553">
        <v>98.364680089999993</v>
      </c>
      <c r="AE553">
        <v>99.208065180000006</v>
      </c>
      <c r="AF553">
        <v>97.432914589999996</v>
      </c>
      <c r="AG553">
        <v>98.171894649999999</v>
      </c>
      <c r="AH553" t="s">
        <v>12</v>
      </c>
      <c r="AI553" t="s">
        <v>12</v>
      </c>
    </row>
    <row r="554" spans="1:35" x14ac:dyDescent="0.25">
      <c r="A554">
        <v>1314883800</v>
      </c>
      <c r="B554">
        <v>2.3581580500000001</v>
      </c>
      <c r="C554">
        <v>2.4205447200000001</v>
      </c>
      <c r="D554">
        <v>2.27105822</v>
      </c>
      <c r="E554">
        <v>2.2799710200000001</v>
      </c>
      <c r="F554">
        <v>2.3581580500000001</v>
      </c>
      <c r="G554">
        <v>2.4205447200000001</v>
      </c>
      <c r="H554">
        <v>2.27105822</v>
      </c>
      <c r="I554">
        <v>2.2799710200000001</v>
      </c>
      <c r="J554">
        <v>1212</v>
      </c>
      <c r="K554">
        <v>1222.25</v>
      </c>
      <c r="L554">
        <v>1195.25</v>
      </c>
      <c r="M554">
        <v>1195.5</v>
      </c>
      <c r="N554">
        <v>1218</v>
      </c>
      <c r="O554">
        <v>1228.5</v>
      </c>
      <c r="P554">
        <v>1200.75</v>
      </c>
      <c r="Q554">
        <v>1201.25</v>
      </c>
      <c r="R554">
        <v>1219.1199999999999</v>
      </c>
      <c r="S554">
        <v>1229.29</v>
      </c>
      <c r="T554">
        <v>1203.8499999999999</v>
      </c>
      <c r="U554">
        <v>1204.42</v>
      </c>
      <c r="V554">
        <v>0.08</v>
      </c>
      <c r="W554">
        <v>0.08</v>
      </c>
      <c r="X554">
        <v>0.08</v>
      </c>
      <c r="Y554">
        <v>0.08</v>
      </c>
      <c r="Z554" t="s">
        <v>12</v>
      </c>
      <c r="AA554" t="s">
        <v>12</v>
      </c>
      <c r="AB554" t="s">
        <v>12</v>
      </c>
      <c r="AC554" t="s">
        <v>12</v>
      </c>
      <c r="AD554">
        <v>98.228113359999995</v>
      </c>
      <c r="AE554">
        <v>99.119708869999997</v>
      </c>
      <c r="AF554">
        <v>97.015230200000005</v>
      </c>
      <c r="AG554">
        <v>97.143748479999999</v>
      </c>
      <c r="AH554" t="s">
        <v>12</v>
      </c>
      <c r="AI554" t="s">
        <v>12</v>
      </c>
    </row>
    <row r="555" spans="1:35" x14ac:dyDescent="0.25">
      <c r="A555">
        <v>1314970200</v>
      </c>
      <c r="B555">
        <v>2.1385864400000001</v>
      </c>
      <c r="C555">
        <v>2.1738312299999998</v>
      </c>
      <c r="D555">
        <v>2.0810611200000002</v>
      </c>
      <c r="E555">
        <v>2.1045569899999998</v>
      </c>
      <c r="F555">
        <v>2.1385864400000001</v>
      </c>
      <c r="G555">
        <v>2.1738312299999998</v>
      </c>
      <c r="H555">
        <v>2.0810611200000002</v>
      </c>
      <c r="I555">
        <v>2.1045569899999998</v>
      </c>
      <c r="J555">
        <v>1195</v>
      </c>
      <c r="K555">
        <v>1198.25</v>
      </c>
      <c r="L555">
        <v>1163</v>
      </c>
      <c r="M555">
        <v>1163.5</v>
      </c>
      <c r="N555">
        <v>1201</v>
      </c>
      <c r="O555">
        <v>1203.25</v>
      </c>
      <c r="P555">
        <v>1168.5</v>
      </c>
      <c r="Q555">
        <v>1169.25</v>
      </c>
      <c r="R555">
        <v>1203.9000000000001</v>
      </c>
      <c r="S555">
        <v>1203.9000000000001</v>
      </c>
      <c r="T555">
        <v>1170.56</v>
      </c>
      <c r="U555">
        <v>1173.97</v>
      </c>
      <c r="V555">
        <v>0.08</v>
      </c>
      <c r="W555">
        <v>0.08</v>
      </c>
      <c r="X555">
        <v>0.08</v>
      </c>
      <c r="Y555">
        <v>0.08</v>
      </c>
      <c r="Z555" t="s">
        <v>12</v>
      </c>
      <c r="AA555" t="s">
        <v>12</v>
      </c>
      <c r="AB555" t="s">
        <v>12</v>
      </c>
      <c r="AC555" t="s">
        <v>12</v>
      </c>
      <c r="AD555">
        <v>95.119585700000002</v>
      </c>
      <c r="AE555">
        <v>97.089610149999999</v>
      </c>
      <c r="AF555">
        <v>94.324370860000002</v>
      </c>
      <c r="AG555">
        <v>94.661747390000002</v>
      </c>
      <c r="AH555" t="s">
        <v>12</v>
      </c>
      <c r="AI555" t="s">
        <v>12</v>
      </c>
    </row>
    <row r="556" spans="1:35" x14ac:dyDescent="0.25">
      <c r="A556">
        <v>1315315800</v>
      </c>
      <c r="B556">
        <v>1.91982571</v>
      </c>
      <c r="C556">
        <v>2.0668815399999998</v>
      </c>
      <c r="D556">
        <v>1.91982571</v>
      </c>
      <c r="E556">
        <v>2.0579697100000001</v>
      </c>
      <c r="F556">
        <v>1.91982571</v>
      </c>
      <c r="G556">
        <v>2.0668815399999998</v>
      </c>
      <c r="H556">
        <v>1.91982571</v>
      </c>
      <c r="I556">
        <v>2.0579697100000001</v>
      </c>
      <c r="J556">
        <v>1161</v>
      </c>
      <c r="K556">
        <v>1161</v>
      </c>
      <c r="L556">
        <v>1130.5</v>
      </c>
      <c r="M556">
        <v>1158.75</v>
      </c>
      <c r="N556">
        <v>1165</v>
      </c>
      <c r="O556">
        <v>1166.75</v>
      </c>
      <c r="P556">
        <v>1136</v>
      </c>
      <c r="Q556">
        <v>1164.5</v>
      </c>
      <c r="R556">
        <v>1173.97</v>
      </c>
      <c r="S556">
        <v>1173.97</v>
      </c>
      <c r="T556">
        <v>1140.1300000000001</v>
      </c>
      <c r="U556">
        <v>1165.24</v>
      </c>
      <c r="V556">
        <v>0.09</v>
      </c>
      <c r="W556">
        <v>0.09</v>
      </c>
      <c r="X556">
        <v>0.09</v>
      </c>
      <c r="Y556">
        <v>0.09</v>
      </c>
      <c r="Z556" t="s">
        <v>12</v>
      </c>
      <c r="AA556" t="s">
        <v>12</v>
      </c>
      <c r="AB556" t="s">
        <v>12</v>
      </c>
      <c r="AC556" t="s">
        <v>12</v>
      </c>
      <c r="AD556">
        <v>91.882531740000005</v>
      </c>
      <c r="AE556">
        <v>94.107504309999996</v>
      </c>
      <c r="AF556">
        <v>91.87449934</v>
      </c>
      <c r="AG556">
        <v>93.970961680000002</v>
      </c>
      <c r="AH556" t="s">
        <v>12</v>
      </c>
      <c r="AI556" t="s">
        <v>12</v>
      </c>
    </row>
    <row r="557" spans="1:35" x14ac:dyDescent="0.25">
      <c r="A557">
        <v>1315402200</v>
      </c>
      <c r="B557">
        <v>2.1539803900000001</v>
      </c>
      <c r="C557">
        <v>2.2345980999999999</v>
      </c>
      <c r="D557">
        <v>2.1308899499999998</v>
      </c>
      <c r="E557">
        <v>2.23054665</v>
      </c>
      <c r="F557">
        <v>2.1539803900000001</v>
      </c>
      <c r="G557">
        <v>2.2345980999999999</v>
      </c>
      <c r="H557">
        <v>2.1308899499999998</v>
      </c>
      <c r="I557">
        <v>2.23054665</v>
      </c>
      <c r="J557">
        <v>1158.5</v>
      </c>
      <c r="K557">
        <v>1194</v>
      </c>
      <c r="L557">
        <v>1158.5</v>
      </c>
      <c r="M557">
        <v>1193.25</v>
      </c>
      <c r="N557">
        <v>1164.5</v>
      </c>
      <c r="O557">
        <v>1199.75</v>
      </c>
      <c r="P557">
        <v>1163.75</v>
      </c>
      <c r="Q557">
        <v>1199</v>
      </c>
      <c r="R557">
        <v>1165.8499999999999</v>
      </c>
      <c r="S557">
        <v>1198.6199999999999</v>
      </c>
      <c r="T557">
        <v>1165.8499999999999</v>
      </c>
      <c r="U557">
        <v>1198.6199999999999</v>
      </c>
      <c r="V557">
        <v>0.09</v>
      </c>
      <c r="W557">
        <v>0.09</v>
      </c>
      <c r="X557">
        <v>0.09</v>
      </c>
      <c r="Y557">
        <v>0.09</v>
      </c>
      <c r="Z557" t="s">
        <v>12</v>
      </c>
      <c r="AA557" t="s">
        <v>12</v>
      </c>
      <c r="AB557" t="s">
        <v>12</v>
      </c>
      <c r="AC557" t="s">
        <v>12</v>
      </c>
      <c r="AD557">
        <v>95.392678989999993</v>
      </c>
      <c r="AE557">
        <v>96.661804959999998</v>
      </c>
      <c r="AF557">
        <v>95.071391349999999</v>
      </c>
      <c r="AG557">
        <v>96.621634970000002</v>
      </c>
      <c r="AH557" t="s">
        <v>12</v>
      </c>
      <c r="AI557" t="s">
        <v>12</v>
      </c>
    </row>
    <row r="558" spans="1:35" x14ac:dyDescent="0.25">
      <c r="A558">
        <v>1315488600</v>
      </c>
      <c r="B558">
        <v>2.19044149</v>
      </c>
      <c r="C558">
        <v>2.2678176400000001</v>
      </c>
      <c r="D558">
        <v>2.1470937999999999</v>
      </c>
      <c r="E558">
        <v>2.1604625199999998</v>
      </c>
      <c r="F558">
        <v>2.19044149</v>
      </c>
      <c r="G558">
        <v>2.2678176400000001</v>
      </c>
      <c r="H558">
        <v>2.1470937999999999</v>
      </c>
      <c r="I558">
        <v>2.1604625199999998</v>
      </c>
      <c r="J558">
        <v>1193.75</v>
      </c>
      <c r="K558">
        <v>1198</v>
      </c>
      <c r="L558">
        <v>1176.25</v>
      </c>
      <c r="M558">
        <v>1180</v>
      </c>
      <c r="N558">
        <v>1199.25</v>
      </c>
      <c r="O558">
        <v>1203.75</v>
      </c>
      <c r="P558">
        <v>1182</v>
      </c>
      <c r="Q558">
        <v>1185.75</v>
      </c>
      <c r="R558">
        <v>1197.98</v>
      </c>
      <c r="S558">
        <v>1204.4000000000001</v>
      </c>
      <c r="T558">
        <v>1183.3399999999999</v>
      </c>
      <c r="U558">
        <v>1185.9000000000001</v>
      </c>
      <c r="V558">
        <v>0.09</v>
      </c>
      <c r="W558">
        <v>0.09</v>
      </c>
      <c r="X558">
        <v>0.09</v>
      </c>
      <c r="Y558">
        <v>0.09</v>
      </c>
      <c r="Z558" t="s">
        <v>12</v>
      </c>
      <c r="AA558" t="s">
        <v>12</v>
      </c>
      <c r="AB558" t="s">
        <v>12</v>
      </c>
      <c r="AC558" t="s">
        <v>12</v>
      </c>
      <c r="AD558">
        <v>96.043318810000002</v>
      </c>
      <c r="AE558">
        <v>97.143748479999999</v>
      </c>
      <c r="AF558">
        <v>95.400719420000001</v>
      </c>
      <c r="AG558">
        <v>95.617585969999993</v>
      </c>
      <c r="AH558" t="s">
        <v>12</v>
      </c>
      <c r="AI558" t="s">
        <v>12</v>
      </c>
    </row>
    <row r="559" spans="1:35" x14ac:dyDescent="0.25">
      <c r="A559">
        <v>1315575000</v>
      </c>
      <c r="B559">
        <v>2.0875422700000001</v>
      </c>
      <c r="C559">
        <v>2.11022825</v>
      </c>
      <c r="D559">
        <v>1.95790661</v>
      </c>
      <c r="E559">
        <v>1.99315139</v>
      </c>
      <c r="F559">
        <v>2.0875422700000001</v>
      </c>
      <c r="G559">
        <v>2.11022825</v>
      </c>
      <c r="H559">
        <v>1.95790661</v>
      </c>
      <c r="I559">
        <v>1.99315139</v>
      </c>
      <c r="J559">
        <v>1168</v>
      </c>
      <c r="K559">
        <v>1182.5</v>
      </c>
      <c r="L559">
        <v>1136.75</v>
      </c>
      <c r="M559">
        <v>1147</v>
      </c>
      <c r="N559">
        <v>1180</v>
      </c>
      <c r="O559">
        <v>1188.25</v>
      </c>
      <c r="P559">
        <v>1141</v>
      </c>
      <c r="Q559">
        <v>1152.25</v>
      </c>
      <c r="R559">
        <v>1185.3699999999999</v>
      </c>
      <c r="S559">
        <v>1185.3699999999999</v>
      </c>
      <c r="T559">
        <v>1148.3699999999999</v>
      </c>
      <c r="U559">
        <v>1154.23</v>
      </c>
      <c r="V559">
        <v>0.09</v>
      </c>
      <c r="W559">
        <v>0.09</v>
      </c>
      <c r="X559">
        <v>0.09</v>
      </c>
      <c r="Y559">
        <v>0.09</v>
      </c>
      <c r="Z559" t="s">
        <v>12</v>
      </c>
      <c r="AA559" t="s">
        <v>12</v>
      </c>
      <c r="AB559" t="s">
        <v>12</v>
      </c>
      <c r="AC559" t="s">
        <v>12</v>
      </c>
      <c r="AD559">
        <v>94.525180660000004</v>
      </c>
      <c r="AE559">
        <v>95.631257099999999</v>
      </c>
      <c r="AF559">
        <v>92.597414619999995</v>
      </c>
      <c r="AG559">
        <v>93.111487710000006</v>
      </c>
      <c r="AH559" t="s">
        <v>12</v>
      </c>
      <c r="AI559" t="s">
        <v>12</v>
      </c>
    </row>
    <row r="560" spans="1:35" x14ac:dyDescent="0.25">
      <c r="A560">
        <v>1315834200</v>
      </c>
      <c r="B560">
        <v>1.9157742600000001</v>
      </c>
      <c r="C560">
        <v>2.0344728600000002</v>
      </c>
      <c r="D560">
        <v>1.8959244</v>
      </c>
      <c r="E560">
        <v>2.03082685</v>
      </c>
      <c r="F560">
        <v>1.9157742600000001</v>
      </c>
      <c r="G560">
        <v>2.0344728600000002</v>
      </c>
      <c r="H560">
        <v>1.8959244</v>
      </c>
      <c r="I560">
        <v>2.03082685</v>
      </c>
      <c r="J560">
        <v>1137</v>
      </c>
      <c r="K560">
        <v>1152.25</v>
      </c>
      <c r="L560">
        <v>1119</v>
      </c>
      <c r="M560">
        <v>1152</v>
      </c>
      <c r="N560">
        <v>1136</v>
      </c>
      <c r="O560">
        <v>1158</v>
      </c>
      <c r="P560">
        <v>1123.5</v>
      </c>
      <c r="Q560">
        <v>1157.25</v>
      </c>
      <c r="R560">
        <v>1153.5</v>
      </c>
      <c r="S560">
        <v>1162.52</v>
      </c>
      <c r="T560">
        <v>1136.07</v>
      </c>
      <c r="U560">
        <v>1162.27</v>
      </c>
      <c r="V560">
        <v>0.09</v>
      </c>
      <c r="W560">
        <v>0.09</v>
      </c>
      <c r="X560">
        <v>0.09</v>
      </c>
      <c r="Y560">
        <v>0.09</v>
      </c>
      <c r="Z560" t="s">
        <v>12</v>
      </c>
      <c r="AA560" t="s">
        <v>12</v>
      </c>
      <c r="AB560" t="s">
        <v>12</v>
      </c>
      <c r="AC560" t="s">
        <v>12</v>
      </c>
      <c r="AD560">
        <v>91.946790870000001</v>
      </c>
      <c r="AE560">
        <v>93.786200600000001</v>
      </c>
      <c r="AF560">
        <v>91.609430410000002</v>
      </c>
      <c r="AG560">
        <v>93.713917109999997</v>
      </c>
      <c r="AH560" t="s">
        <v>12</v>
      </c>
      <c r="AI560" t="s">
        <v>12</v>
      </c>
    </row>
    <row r="561" spans="1:35" x14ac:dyDescent="0.25">
      <c r="A561">
        <v>1315920600</v>
      </c>
      <c r="B561">
        <v>2.0478415700000001</v>
      </c>
      <c r="C561">
        <v>2.10820301</v>
      </c>
      <c r="D561">
        <v>2.0061146700000001</v>
      </c>
      <c r="E561">
        <v>2.0814655800000001</v>
      </c>
      <c r="F561">
        <v>2.0478415700000001</v>
      </c>
      <c r="G561">
        <v>2.10820301</v>
      </c>
      <c r="H561">
        <v>2.0061146700000001</v>
      </c>
      <c r="I561">
        <v>2.0814655800000001</v>
      </c>
      <c r="J561">
        <v>1152.75</v>
      </c>
      <c r="K561">
        <v>1164</v>
      </c>
      <c r="L561">
        <v>1134.75</v>
      </c>
      <c r="M561">
        <v>1159.5</v>
      </c>
      <c r="N561">
        <v>1156.75</v>
      </c>
      <c r="O561">
        <v>1170.5</v>
      </c>
      <c r="P561">
        <v>1139</v>
      </c>
      <c r="Q561">
        <v>1165.25</v>
      </c>
      <c r="R561">
        <v>1162.5899999999999</v>
      </c>
      <c r="S561">
        <v>1176.4100000000001</v>
      </c>
      <c r="T561">
        <v>1157.44</v>
      </c>
      <c r="U561">
        <v>1172.8699999999999</v>
      </c>
      <c r="V561">
        <v>0.09</v>
      </c>
      <c r="W561">
        <v>0.09</v>
      </c>
      <c r="X561">
        <v>0.09</v>
      </c>
      <c r="Y561">
        <v>0.09</v>
      </c>
      <c r="Z561" t="s">
        <v>12</v>
      </c>
      <c r="AA561" t="s">
        <v>12</v>
      </c>
      <c r="AB561" t="s">
        <v>12</v>
      </c>
      <c r="AC561" t="s">
        <v>12</v>
      </c>
      <c r="AD561">
        <v>94.019148000000001</v>
      </c>
      <c r="AE561">
        <v>94.926800259999993</v>
      </c>
      <c r="AF561">
        <v>93.352459469999999</v>
      </c>
      <c r="AG561">
        <v>94.573391079999993</v>
      </c>
      <c r="AH561" t="s">
        <v>12</v>
      </c>
      <c r="AI561" t="s">
        <v>12</v>
      </c>
    </row>
    <row r="562" spans="1:35" x14ac:dyDescent="0.25">
      <c r="A562">
        <v>1316007000</v>
      </c>
      <c r="B562">
        <v>2.1163059</v>
      </c>
      <c r="C562">
        <v>2.2463460300000002</v>
      </c>
      <c r="D562">
        <v>2.0320421899999999</v>
      </c>
      <c r="E562">
        <v>2.1705906499999998</v>
      </c>
      <c r="F562">
        <v>2.1163059</v>
      </c>
      <c r="G562">
        <v>2.2463460300000002</v>
      </c>
      <c r="H562">
        <v>2.0320421899999999</v>
      </c>
      <c r="I562">
        <v>2.1705906499999998</v>
      </c>
      <c r="J562">
        <v>1155.75</v>
      </c>
      <c r="K562">
        <v>1190</v>
      </c>
      <c r="L562">
        <v>1143.25</v>
      </c>
      <c r="M562">
        <v>1176.5</v>
      </c>
      <c r="N562">
        <v>1165.5</v>
      </c>
      <c r="O562">
        <v>1196.25</v>
      </c>
      <c r="P562">
        <v>1148</v>
      </c>
      <c r="Q562">
        <v>1182.25</v>
      </c>
      <c r="R562">
        <v>1173.32</v>
      </c>
      <c r="S562">
        <v>1202.3800000000001</v>
      </c>
      <c r="T562">
        <v>1162.73</v>
      </c>
      <c r="U562">
        <v>1188.68</v>
      </c>
      <c r="V562">
        <v>0.08</v>
      </c>
      <c r="W562">
        <v>0.08</v>
      </c>
      <c r="X562">
        <v>0.08</v>
      </c>
      <c r="Y562">
        <v>0.08</v>
      </c>
      <c r="Z562" t="s">
        <v>12</v>
      </c>
      <c r="AA562" t="s">
        <v>12</v>
      </c>
      <c r="AB562" t="s">
        <v>12</v>
      </c>
      <c r="AC562" t="s">
        <v>12</v>
      </c>
      <c r="AD562">
        <v>95.055326559999997</v>
      </c>
      <c r="AE562">
        <v>97.031294990000006</v>
      </c>
      <c r="AF562">
        <v>93.754079070000003</v>
      </c>
      <c r="AG562">
        <v>95.882662940000003</v>
      </c>
      <c r="AH562" t="s">
        <v>12</v>
      </c>
      <c r="AI562" t="s">
        <v>12</v>
      </c>
    </row>
    <row r="563" spans="1:35" x14ac:dyDescent="0.25">
      <c r="A563">
        <v>1316093400</v>
      </c>
      <c r="B563">
        <v>2.24067478</v>
      </c>
      <c r="C563">
        <v>2.2860467299999998</v>
      </c>
      <c r="D563">
        <v>2.18355393</v>
      </c>
      <c r="E563">
        <v>2.28442693</v>
      </c>
      <c r="F563">
        <v>2.24067478</v>
      </c>
      <c r="G563">
        <v>2.2860467299999998</v>
      </c>
      <c r="H563">
        <v>2.18355393</v>
      </c>
      <c r="I563">
        <v>2.28442693</v>
      </c>
      <c r="J563">
        <v>1175.5</v>
      </c>
      <c r="K563">
        <v>1199.25</v>
      </c>
      <c r="L563">
        <v>1171</v>
      </c>
      <c r="M563">
        <v>1198.5</v>
      </c>
      <c r="N563">
        <v>1182.25</v>
      </c>
      <c r="O563">
        <v>1205.5</v>
      </c>
      <c r="P563">
        <v>1175.75</v>
      </c>
      <c r="Q563">
        <v>1204.25</v>
      </c>
      <c r="R563">
        <v>1189.44</v>
      </c>
      <c r="S563">
        <v>1209.1099999999999</v>
      </c>
      <c r="T563">
        <v>1189.44</v>
      </c>
      <c r="U563">
        <v>1209.1099999999999</v>
      </c>
      <c r="V563">
        <v>0.09</v>
      </c>
      <c r="W563">
        <v>0.09</v>
      </c>
      <c r="X563">
        <v>0.09</v>
      </c>
      <c r="Y563">
        <v>0.09</v>
      </c>
      <c r="Z563" t="s">
        <v>12</v>
      </c>
      <c r="AA563" t="s">
        <v>12</v>
      </c>
      <c r="AB563" t="s">
        <v>12</v>
      </c>
      <c r="AC563" t="s">
        <v>12</v>
      </c>
      <c r="AD563">
        <v>96.910801079999999</v>
      </c>
      <c r="AE563">
        <v>97.569465249999993</v>
      </c>
      <c r="AF563">
        <v>95.909491130000006</v>
      </c>
      <c r="AG563">
        <v>97.537327649999995</v>
      </c>
      <c r="AH563" t="s">
        <v>12</v>
      </c>
      <c r="AI563" t="s">
        <v>12</v>
      </c>
    </row>
    <row r="564" spans="1:35" x14ac:dyDescent="0.25">
      <c r="A564">
        <v>1316179800</v>
      </c>
      <c r="B564">
        <v>2.3115697900000001</v>
      </c>
      <c r="C564">
        <v>2.34964971</v>
      </c>
      <c r="D564">
        <v>2.2580949399999999</v>
      </c>
      <c r="E564">
        <v>2.3233177299999999</v>
      </c>
      <c r="F564">
        <v>2.3115697900000001</v>
      </c>
      <c r="G564">
        <v>2.34964971</v>
      </c>
      <c r="H564">
        <v>2.2580949399999999</v>
      </c>
      <c r="I564">
        <v>2.3233177299999999</v>
      </c>
      <c r="J564">
        <v>1198</v>
      </c>
      <c r="K564">
        <v>1207.25</v>
      </c>
      <c r="L564">
        <v>1189.75</v>
      </c>
      <c r="M564">
        <v>1206</v>
      </c>
      <c r="N564">
        <v>1203</v>
      </c>
      <c r="O564">
        <v>1214.5</v>
      </c>
      <c r="P564">
        <v>1194.75</v>
      </c>
      <c r="Q564">
        <v>1211.75</v>
      </c>
      <c r="R564">
        <v>1209.21</v>
      </c>
      <c r="S564">
        <v>1220.06</v>
      </c>
      <c r="T564">
        <v>1204.46</v>
      </c>
      <c r="U564">
        <v>1216.01</v>
      </c>
      <c r="V564">
        <v>0.09</v>
      </c>
      <c r="W564">
        <v>0.09</v>
      </c>
      <c r="X564">
        <v>0.09</v>
      </c>
      <c r="Y564">
        <v>0.09</v>
      </c>
      <c r="Z564" t="s">
        <v>12</v>
      </c>
      <c r="AA564" t="s">
        <v>12</v>
      </c>
      <c r="AB564" t="s">
        <v>12</v>
      </c>
      <c r="AC564" t="s">
        <v>12</v>
      </c>
      <c r="AD564">
        <v>97.928876849999995</v>
      </c>
      <c r="AE564">
        <v>98.477913220000005</v>
      </c>
      <c r="AF564">
        <v>97.14572029</v>
      </c>
      <c r="AG564">
        <v>98.115393069999996</v>
      </c>
      <c r="AH564" t="s">
        <v>12</v>
      </c>
      <c r="AI564" t="s">
        <v>12</v>
      </c>
    </row>
    <row r="565" spans="1:35" x14ac:dyDescent="0.25">
      <c r="A565">
        <v>1316439000</v>
      </c>
      <c r="B565">
        <v>2.2106967800000001</v>
      </c>
      <c r="C565">
        <v>2.2913135200000001</v>
      </c>
      <c r="D565">
        <v>2.1657293000000002</v>
      </c>
      <c r="E565">
        <v>2.2544479599999998</v>
      </c>
      <c r="F565">
        <v>2.2106967800000001</v>
      </c>
      <c r="G565">
        <v>2.2913135200000001</v>
      </c>
      <c r="H565">
        <v>2.1657293000000002</v>
      </c>
      <c r="I565">
        <v>2.2544479599999998</v>
      </c>
      <c r="J565">
        <v>1193</v>
      </c>
      <c r="K565">
        <v>1197.25</v>
      </c>
      <c r="L565">
        <v>1176</v>
      </c>
      <c r="M565">
        <v>1192</v>
      </c>
      <c r="N565">
        <v>1199.25</v>
      </c>
      <c r="O565">
        <v>1203.75</v>
      </c>
      <c r="P565">
        <v>1181.5</v>
      </c>
      <c r="Q565">
        <v>1197.75</v>
      </c>
      <c r="R565">
        <v>1214.99</v>
      </c>
      <c r="S565">
        <v>1214.99</v>
      </c>
      <c r="T565">
        <v>1188.3599999999999</v>
      </c>
      <c r="U565">
        <v>1204.0899999999999</v>
      </c>
      <c r="V565">
        <v>0.09</v>
      </c>
      <c r="W565">
        <v>0.09</v>
      </c>
      <c r="X565">
        <v>0.09</v>
      </c>
      <c r="Y565">
        <v>0.09</v>
      </c>
      <c r="Z565" t="s">
        <v>12</v>
      </c>
      <c r="AA565" t="s">
        <v>12</v>
      </c>
      <c r="AB565" t="s">
        <v>12</v>
      </c>
      <c r="AC565" t="s">
        <v>12</v>
      </c>
      <c r="AD565">
        <v>96.507870519999997</v>
      </c>
      <c r="AE565">
        <v>97.638214820000002</v>
      </c>
      <c r="AF565">
        <v>95.853880939999996</v>
      </c>
      <c r="AG565">
        <v>97.137638269999997</v>
      </c>
      <c r="AH565" t="s">
        <v>12</v>
      </c>
      <c r="AI565" t="s">
        <v>12</v>
      </c>
    </row>
    <row r="566" spans="1:35" x14ac:dyDescent="0.25">
      <c r="A566">
        <v>1316525400</v>
      </c>
      <c r="B566">
        <v>2.2848313899999999</v>
      </c>
      <c r="C566">
        <v>2.3500541799999999</v>
      </c>
      <c r="D566">
        <v>2.23986391</v>
      </c>
      <c r="E566">
        <v>2.2479668099999999</v>
      </c>
      <c r="F566">
        <v>2.2848313899999999</v>
      </c>
      <c r="G566">
        <v>2.3500541799999999</v>
      </c>
      <c r="H566">
        <v>2.23986391</v>
      </c>
      <c r="I566">
        <v>2.2479668099999999</v>
      </c>
      <c r="J566">
        <v>1192</v>
      </c>
      <c r="K566">
        <v>1208</v>
      </c>
      <c r="L566">
        <v>1181</v>
      </c>
      <c r="M566">
        <v>1190</v>
      </c>
      <c r="N566">
        <v>1196.75</v>
      </c>
      <c r="O566">
        <v>1214.5</v>
      </c>
      <c r="P566">
        <v>1185.25</v>
      </c>
      <c r="Q566">
        <v>1196</v>
      </c>
      <c r="R566">
        <v>1204.5</v>
      </c>
      <c r="S566">
        <v>1220.3900000000001</v>
      </c>
      <c r="T566">
        <v>1201.29</v>
      </c>
      <c r="U566">
        <v>1202.0899999999999</v>
      </c>
      <c r="V566">
        <v>0.09</v>
      </c>
      <c r="W566">
        <v>0.09</v>
      </c>
      <c r="X566">
        <v>0.09</v>
      </c>
      <c r="Y566">
        <v>0.09</v>
      </c>
      <c r="Z566" t="s">
        <v>12</v>
      </c>
      <c r="AA566" t="s">
        <v>12</v>
      </c>
      <c r="AB566" t="s">
        <v>12</v>
      </c>
      <c r="AC566" t="s">
        <v>12</v>
      </c>
      <c r="AD566">
        <v>97.549417559999995</v>
      </c>
      <c r="AE566">
        <v>98.494069190000005</v>
      </c>
      <c r="AF566">
        <v>96.89541183</v>
      </c>
      <c r="AG566">
        <v>97.024603029999994</v>
      </c>
      <c r="AH566" t="s">
        <v>12</v>
      </c>
      <c r="AI566" t="s">
        <v>12</v>
      </c>
    </row>
    <row r="567" spans="1:35" x14ac:dyDescent="0.25">
      <c r="A567">
        <v>1316611800</v>
      </c>
      <c r="B567">
        <v>2.2525966899999998</v>
      </c>
      <c r="C567">
        <v>2.2724587999999999</v>
      </c>
      <c r="D567">
        <v>2.04099757</v>
      </c>
      <c r="E567">
        <v>2.04423917</v>
      </c>
      <c r="F567">
        <v>2.2525966899999998</v>
      </c>
      <c r="G567">
        <v>2.2724587999999999</v>
      </c>
      <c r="H567">
        <v>2.04099757</v>
      </c>
      <c r="I567">
        <v>2.04423917</v>
      </c>
      <c r="J567">
        <v>1193</v>
      </c>
      <c r="K567">
        <v>1197.25</v>
      </c>
      <c r="L567">
        <v>1149.5</v>
      </c>
      <c r="M567">
        <v>1149.75</v>
      </c>
      <c r="N567">
        <v>1196.5</v>
      </c>
      <c r="O567">
        <v>1203.75</v>
      </c>
      <c r="P567">
        <v>1155</v>
      </c>
      <c r="Q567">
        <v>1155.75</v>
      </c>
      <c r="R567">
        <v>1203.6300000000001</v>
      </c>
      <c r="S567">
        <v>1206.3</v>
      </c>
      <c r="T567">
        <v>1166.21</v>
      </c>
      <c r="U567">
        <v>1166.76</v>
      </c>
      <c r="V567">
        <v>0.08</v>
      </c>
      <c r="W567">
        <v>0.08</v>
      </c>
      <c r="X567">
        <v>0.08</v>
      </c>
      <c r="Y567">
        <v>0.08</v>
      </c>
      <c r="Z567" t="s">
        <v>12</v>
      </c>
      <c r="AA567" t="s">
        <v>12</v>
      </c>
      <c r="AB567" t="s">
        <v>12</v>
      </c>
      <c r="AC567" t="s">
        <v>12</v>
      </c>
      <c r="AD567">
        <v>97.07304671</v>
      </c>
      <c r="AE567">
        <v>97.371790759999996</v>
      </c>
      <c r="AF567">
        <v>94.013021359999996</v>
      </c>
      <c r="AG567">
        <v>94.166426329999993</v>
      </c>
      <c r="AH567" t="s">
        <v>12</v>
      </c>
      <c r="AI567" t="s">
        <v>12</v>
      </c>
    </row>
    <row r="568" spans="1:35" x14ac:dyDescent="0.25">
      <c r="A568">
        <v>1316698200</v>
      </c>
      <c r="B568">
        <v>1.8735822900000001</v>
      </c>
      <c r="C568">
        <v>1.9226314499999999</v>
      </c>
      <c r="D568">
        <v>1.7702158800000001</v>
      </c>
      <c r="E568">
        <v>1.8504766399999999</v>
      </c>
      <c r="F568">
        <v>1.8735822900000001</v>
      </c>
      <c r="G568">
        <v>1.9226314499999999</v>
      </c>
      <c r="H568">
        <v>1.7702158800000001</v>
      </c>
      <c r="I568">
        <v>1.8504766399999999</v>
      </c>
      <c r="J568">
        <v>1149.25</v>
      </c>
      <c r="K568">
        <v>1152.75</v>
      </c>
      <c r="L568">
        <v>1100.75</v>
      </c>
      <c r="M568">
        <v>1117.25</v>
      </c>
      <c r="N568">
        <v>1155.25</v>
      </c>
      <c r="O568">
        <v>1159</v>
      </c>
      <c r="P568">
        <v>1106.75</v>
      </c>
      <c r="Q568">
        <v>1123.5</v>
      </c>
      <c r="R568">
        <v>1164.55</v>
      </c>
      <c r="S568">
        <v>1164.55</v>
      </c>
      <c r="T568">
        <v>1114.22</v>
      </c>
      <c r="U568">
        <v>1129.56</v>
      </c>
      <c r="V568">
        <v>0.08</v>
      </c>
      <c r="W568">
        <v>0.08</v>
      </c>
      <c r="X568">
        <v>0.08</v>
      </c>
      <c r="Y568">
        <v>0.08</v>
      </c>
      <c r="Z568" t="s">
        <v>12</v>
      </c>
      <c r="AA568" t="s">
        <v>12</v>
      </c>
      <c r="AB568" t="s">
        <v>12</v>
      </c>
      <c r="AC568" t="s">
        <v>12</v>
      </c>
      <c r="AD568">
        <v>91.437432749999999</v>
      </c>
      <c r="AE568">
        <v>92.212539590000006</v>
      </c>
      <c r="AF568">
        <v>89.863013379999998</v>
      </c>
      <c r="AG568">
        <v>91.122548879999997</v>
      </c>
      <c r="AH568" t="s">
        <v>12</v>
      </c>
      <c r="AI568" t="s">
        <v>12</v>
      </c>
    </row>
    <row r="569" spans="1:35" x14ac:dyDescent="0.25">
      <c r="A569">
        <v>1316784600</v>
      </c>
      <c r="B569">
        <v>1.8135893199999999</v>
      </c>
      <c r="C569">
        <v>1.9133084499999999</v>
      </c>
      <c r="D569">
        <v>1.8087648599999999</v>
      </c>
      <c r="E569">
        <v>1.8784466399999999</v>
      </c>
      <c r="F569">
        <v>1.8135893199999999</v>
      </c>
      <c r="G569">
        <v>1.9133084499999999</v>
      </c>
      <c r="H569">
        <v>1.8087648599999999</v>
      </c>
      <c r="I569">
        <v>1.8784466399999999</v>
      </c>
      <c r="J569">
        <v>1121</v>
      </c>
      <c r="K569">
        <v>1131.5</v>
      </c>
      <c r="L569">
        <v>1096.25</v>
      </c>
      <c r="M569">
        <v>1123.25</v>
      </c>
      <c r="N569">
        <v>1124.25</v>
      </c>
      <c r="O569">
        <v>1138.5</v>
      </c>
      <c r="P569">
        <v>1102</v>
      </c>
      <c r="Q569">
        <v>1129.75</v>
      </c>
      <c r="R569">
        <v>1128.82</v>
      </c>
      <c r="S569">
        <v>1141.72</v>
      </c>
      <c r="T569">
        <v>1121.3599999999999</v>
      </c>
      <c r="U569">
        <v>1136.43</v>
      </c>
      <c r="V569">
        <v>0.08</v>
      </c>
      <c r="W569">
        <v>0.08</v>
      </c>
      <c r="X569">
        <v>0.08</v>
      </c>
      <c r="Y569">
        <v>0.08</v>
      </c>
      <c r="Z569" t="s">
        <v>12</v>
      </c>
      <c r="AA569" t="s">
        <v>12</v>
      </c>
      <c r="AB569" t="s">
        <v>12</v>
      </c>
      <c r="AC569" t="s">
        <v>12</v>
      </c>
      <c r="AD569">
        <v>90.517002959999999</v>
      </c>
      <c r="AE569">
        <v>92.172161790000004</v>
      </c>
      <c r="AF569">
        <v>90.444337450000006</v>
      </c>
      <c r="AG569">
        <v>91.671569099999999</v>
      </c>
      <c r="AH569" t="s">
        <v>12</v>
      </c>
      <c r="AI569" t="s">
        <v>12</v>
      </c>
    </row>
    <row r="570" spans="1:35" x14ac:dyDescent="0.25">
      <c r="A570">
        <v>1317043800</v>
      </c>
      <c r="B570">
        <v>1.9364140999999999</v>
      </c>
      <c r="C570">
        <v>2.02518844</v>
      </c>
      <c r="D570">
        <v>1.85615139</v>
      </c>
      <c r="E570">
        <v>2.01383797</v>
      </c>
      <c r="F570">
        <v>1.9364140999999999</v>
      </c>
      <c r="G570">
        <v>2.02518844</v>
      </c>
      <c r="H570">
        <v>1.85615139</v>
      </c>
      <c r="I570">
        <v>2.01383797</v>
      </c>
      <c r="J570">
        <v>1119.25</v>
      </c>
      <c r="K570">
        <v>1152.25</v>
      </c>
      <c r="L570">
        <v>1108.5</v>
      </c>
      <c r="M570">
        <v>1152</v>
      </c>
      <c r="N570">
        <v>1122</v>
      </c>
      <c r="O570">
        <v>1159</v>
      </c>
      <c r="P570">
        <v>1115</v>
      </c>
      <c r="Q570">
        <v>1158.5</v>
      </c>
      <c r="R570">
        <v>1136.9100000000001</v>
      </c>
      <c r="S570">
        <v>1164.19</v>
      </c>
      <c r="T570">
        <v>1131.07</v>
      </c>
      <c r="U570">
        <v>1162.95</v>
      </c>
      <c r="V570">
        <v>0.08</v>
      </c>
      <c r="W570">
        <v>0.08</v>
      </c>
      <c r="X570">
        <v>0.08</v>
      </c>
      <c r="Y570">
        <v>0.08</v>
      </c>
      <c r="Z570" t="s">
        <v>12</v>
      </c>
      <c r="AA570" t="s">
        <v>12</v>
      </c>
      <c r="AB570" t="s">
        <v>12</v>
      </c>
      <c r="AC570" t="s">
        <v>12</v>
      </c>
      <c r="AD570">
        <v>92.535489339999998</v>
      </c>
      <c r="AE570">
        <v>93.980717510000005</v>
      </c>
      <c r="AF570">
        <v>91.219436220000006</v>
      </c>
      <c r="AG570">
        <v>93.851550529999997</v>
      </c>
      <c r="AH570" t="s">
        <v>12</v>
      </c>
      <c r="AI570" t="s">
        <v>12</v>
      </c>
    </row>
    <row r="571" spans="1:35" x14ac:dyDescent="0.25">
      <c r="A571">
        <v>1317130200</v>
      </c>
      <c r="B571">
        <v>2.1366627500000002</v>
      </c>
      <c r="C571">
        <v>2.1901705699999998</v>
      </c>
      <c r="D571">
        <v>2.0486988099999999</v>
      </c>
      <c r="E571">
        <v>2.0774801799999998</v>
      </c>
      <c r="F571">
        <v>2.1366627500000002</v>
      </c>
      <c r="G571">
        <v>2.1901705699999998</v>
      </c>
      <c r="H571">
        <v>2.0486988099999999</v>
      </c>
      <c r="I571">
        <v>2.0774801799999998</v>
      </c>
      <c r="J571">
        <v>1150.75</v>
      </c>
      <c r="K571">
        <v>1183.5</v>
      </c>
      <c r="L571">
        <v>1148.75</v>
      </c>
      <c r="M571">
        <v>1163</v>
      </c>
      <c r="N571">
        <v>1157.5</v>
      </c>
      <c r="O571">
        <v>1190</v>
      </c>
      <c r="P571">
        <v>1155</v>
      </c>
      <c r="Q571">
        <v>1169.5</v>
      </c>
      <c r="R571">
        <v>1163.32</v>
      </c>
      <c r="S571">
        <v>1195.8599999999999</v>
      </c>
      <c r="T571">
        <v>1163.32</v>
      </c>
      <c r="U571">
        <v>1175.3800000000001</v>
      </c>
      <c r="V571">
        <v>0.08</v>
      </c>
      <c r="W571">
        <v>0.08</v>
      </c>
      <c r="X571">
        <v>0.08</v>
      </c>
      <c r="Y571">
        <v>0.08</v>
      </c>
      <c r="Z571" t="s">
        <v>12</v>
      </c>
      <c r="AA571" t="s">
        <v>12</v>
      </c>
      <c r="AB571" t="s">
        <v>12</v>
      </c>
      <c r="AC571" t="s">
        <v>12</v>
      </c>
      <c r="AD571">
        <v>95.700475969999999</v>
      </c>
      <c r="AE571">
        <v>96.532092359999993</v>
      </c>
      <c r="AF571">
        <v>94.335979179999995</v>
      </c>
      <c r="AG571">
        <v>94.901147289999997</v>
      </c>
      <c r="AH571" t="s">
        <v>12</v>
      </c>
      <c r="AI571" t="s">
        <v>12</v>
      </c>
    </row>
    <row r="572" spans="1:35" x14ac:dyDescent="0.25">
      <c r="A572">
        <v>1317216600</v>
      </c>
      <c r="B572">
        <v>2.0989640600000001</v>
      </c>
      <c r="C572">
        <v>2.1354456900000001</v>
      </c>
      <c r="D572">
        <v>1.9483317499999999</v>
      </c>
      <c r="E572">
        <v>1.95222323</v>
      </c>
      <c r="F572">
        <v>2.0989640600000001</v>
      </c>
      <c r="G572">
        <v>2.1354456900000001</v>
      </c>
      <c r="H572">
        <v>1.9483317499999999</v>
      </c>
      <c r="I572">
        <v>1.95222323</v>
      </c>
      <c r="J572">
        <v>1162.25</v>
      </c>
      <c r="K572">
        <v>1174.75</v>
      </c>
      <c r="L572">
        <v>1137.5</v>
      </c>
      <c r="M572">
        <v>1142.25</v>
      </c>
      <c r="N572">
        <v>1169</v>
      </c>
      <c r="O572">
        <v>1181.75</v>
      </c>
      <c r="P572">
        <v>1143.5</v>
      </c>
      <c r="Q572">
        <v>1148.75</v>
      </c>
      <c r="R572">
        <v>1175.3900000000001</v>
      </c>
      <c r="S572">
        <v>1184.71</v>
      </c>
      <c r="T572">
        <v>1150.4000000000001</v>
      </c>
      <c r="U572">
        <v>1151.06</v>
      </c>
      <c r="V572">
        <v>0.08</v>
      </c>
      <c r="W572">
        <v>0.08</v>
      </c>
      <c r="X572">
        <v>0.08</v>
      </c>
      <c r="Y572">
        <v>0.08</v>
      </c>
      <c r="Z572" t="s">
        <v>12</v>
      </c>
      <c r="AA572" t="s">
        <v>12</v>
      </c>
      <c r="AB572" t="s">
        <v>12</v>
      </c>
      <c r="AC572" t="s">
        <v>12</v>
      </c>
      <c r="AD572">
        <v>95.094930059999996</v>
      </c>
      <c r="AE572">
        <v>95.668188259999994</v>
      </c>
      <c r="AF572">
        <v>92.826151370000005</v>
      </c>
      <c r="AG572">
        <v>92.967445420000004</v>
      </c>
      <c r="AH572" t="s">
        <v>12</v>
      </c>
      <c r="AI572" t="s">
        <v>12</v>
      </c>
    </row>
    <row r="573" spans="1:35" x14ac:dyDescent="0.25">
      <c r="A573">
        <v>1317303000</v>
      </c>
      <c r="B573">
        <v>2.0543735500000002</v>
      </c>
      <c r="C573">
        <v>2.08477573</v>
      </c>
      <c r="D573">
        <v>1.8970936300000001</v>
      </c>
      <c r="E573">
        <v>2.0024875</v>
      </c>
      <c r="F573">
        <v>2.0543735500000002</v>
      </c>
      <c r="G573">
        <v>2.08477573</v>
      </c>
      <c r="H573">
        <v>1.8970936300000001</v>
      </c>
      <c r="I573">
        <v>2.0024875</v>
      </c>
      <c r="J573">
        <v>1141</v>
      </c>
      <c r="K573">
        <v>1164</v>
      </c>
      <c r="L573">
        <v>1127.5</v>
      </c>
      <c r="M573">
        <v>1150</v>
      </c>
      <c r="N573">
        <v>1148.25</v>
      </c>
      <c r="O573">
        <v>1170.75</v>
      </c>
      <c r="P573">
        <v>1133.5</v>
      </c>
      <c r="Q573">
        <v>1156.25</v>
      </c>
      <c r="R573">
        <v>1151.74</v>
      </c>
      <c r="S573">
        <v>1175.8699999999999</v>
      </c>
      <c r="T573">
        <v>1139.93</v>
      </c>
      <c r="U573">
        <v>1160.4000000000001</v>
      </c>
      <c r="V573">
        <v>0.08</v>
      </c>
      <c r="W573">
        <v>0.08</v>
      </c>
      <c r="X573">
        <v>0.08</v>
      </c>
      <c r="Y573">
        <v>0.08</v>
      </c>
      <c r="Z573" t="s">
        <v>12</v>
      </c>
      <c r="AA573" t="s">
        <v>12</v>
      </c>
      <c r="AB573" t="s">
        <v>12</v>
      </c>
      <c r="AC573" t="s">
        <v>12</v>
      </c>
      <c r="AD573">
        <v>94.505532040000006</v>
      </c>
      <c r="AE573">
        <v>94.973820880000005</v>
      </c>
      <c r="AF573">
        <v>91.986452970000002</v>
      </c>
      <c r="AG573">
        <v>93.698137489999993</v>
      </c>
      <c r="AH573" t="s">
        <v>12</v>
      </c>
      <c r="AI573" t="s">
        <v>12</v>
      </c>
    </row>
    <row r="574" spans="1:35" x14ac:dyDescent="0.25">
      <c r="A574">
        <v>1317389400</v>
      </c>
      <c r="B574">
        <v>1.9210096800000001</v>
      </c>
      <c r="C574">
        <v>1.9724910200000001</v>
      </c>
      <c r="D574">
        <v>1.8525041</v>
      </c>
      <c r="E574">
        <v>1.8598006199999999</v>
      </c>
      <c r="F574">
        <v>1.9210096800000001</v>
      </c>
      <c r="G574">
        <v>1.9724910200000001</v>
      </c>
      <c r="H574">
        <v>1.8525041</v>
      </c>
      <c r="I574">
        <v>1.8598006199999999</v>
      </c>
      <c r="J574">
        <v>1150.5</v>
      </c>
      <c r="K574">
        <v>1152.75</v>
      </c>
      <c r="L574">
        <v>1115.25</v>
      </c>
      <c r="M574">
        <v>1119.5</v>
      </c>
      <c r="N574">
        <v>1157.25</v>
      </c>
      <c r="O574">
        <v>1159.75</v>
      </c>
      <c r="P574">
        <v>1121.5</v>
      </c>
      <c r="Q574">
        <v>1126</v>
      </c>
      <c r="R574">
        <v>1159.93</v>
      </c>
      <c r="S574">
        <v>1159.93</v>
      </c>
      <c r="T574">
        <v>1131.3399999999999</v>
      </c>
      <c r="U574">
        <v>1131.42</v>
      </c>
      <c r="V574">
        <v>0.06</v>
      </c>
      <c r="W574">
        <v>0.06</v>
      </c>
      <c r="X574">
        <v>0.06</v>
      </c>
      <c r="Y574">
        <v>0.06</v>
      </c>
      <c r="Z574" t="s">
        <v>12</v>
      </c>
      <c r="AA574" t="s">
        <v>12</v>
      </c>
      <c r="AB574" t="s">
        <v>12</v>
      </c>
      <c r="AC574" t="s">
        <v>12</v>
      </c>
      <c r="AD574">
        <v>92.406306209999997</v>
      </c>
      <c r="AE574">
        <v>93.213700759999995</v>
      </c>
      <c r="AF574">
        <v>91.292109800000006</v>
      </c>
      <c r="AG574">
        <v>91.356685220000003</v>
      </c>
      <c r="AH574" t="s">
        <v>12</v>
      </c>
      <c r="AI574" t="s">
        <v>12</v>
      </c>
    </row>
    <row r="575" spans="1:35" x14ac:dyDescent="0.25">
      <c r="A575">
        <v>1317648600</v>
      </c>
      <c r="B575">
        <v>1.8233180099999999</v>
      </c>
      <c r="C575">
        <v>1.89222928</v>
      </c>
      <c r="D575">
        <v>1.6923863100000001</v>
      </c>
      <c r="E575">
        <v>1.6948184900000001</v>
      </c>
      <c r="F575">
        <v>1.8233180099999999</v>
      </c>
      <c r="G575">
        <v>1.89222928</v>
      </c>
      <c r="H575">
        <v>1.6923863100000001</v>
      </c>
      <c r="I575">
        <v>1.6948184900000001</v>
      </c>
      <c r="J575">
        <v>1115.25</v>
      </c>
      <c r="K575">
        <v>1126.75</v>
      </c>
      <c r="L575">
        <v>1079.25</v>
      </c>
      <c r="M575">
        <v>1079.75</v>
      </c>
      <c r="N575">
        <v>1123</v>
      </c>
      <c r="O575">
        <v>1133.5</v>
      </c>
      <c r="P575">
        <v>1085.25</v>
      </c>
      <c r="Q575">
        <v>1086.25</v>
      </c>
      <c r="R575">
        <v>1131.21</v>
      </c>
      <c r="S575">
        <v>1138.99</v>
      </c>
      <c r="T575">
        <v>1098.92</v>
      </c>
      <c r="U575">
        <v>1099.23</v>
      </c>
      <c r="V575">
        <v>0.08</v>
      </c>
      <c r="W575">
        <v>0.08</v>
      </c>
      <c r="X575">
        <v>0.08</v>
      </c>
      <c r="Y575">
        <v>0.08</v>
      </c>
      <c r="Z575" t="s">
        <v>12</v>
      </c>
      <c r="AA575" t="s">
        <v>12</v>
      </c>
      <c r="AB575" t="s">
        <v>12</v>
      </c>
      <c r="AC575" t="s">
        <v>12</v>
      </c>
      <c r="AD575">
        <v>90.82382097</v>
      </c>
      <c r="AE575">
        <v>92.002608929999994</v>
      </c>
      <c r="AF575">
        <v>88.659995499999994</v>
      </c>
      <c r="AG575">
        <v>88.756874769999996</v>
      </c>
      <c r="AH575" t="s">
        <v>12</v>
      </c>
      <c r="AI575" t="s">
        <v>12</v>
      </c>
    </row>
    <row r="576" spans="1:35" x14ac:dyDescent="0.25">
      <c r="A576">
        <v>1317735000</v>
      </c>
      <c r="B576">
        <v>1.6218523</v>
      </c>
      <c r="C576">
        <v>1.81602149</v>
      </c>
      <c r="D576">
        <v>1.5796949499999999</v>
      </c>
      <c r="E576">
        <v>1.79575273</v>
      </c>
      <c r="F576">
        <v>1.6218523</v>
      </c>
      <c r="G576">
        <v>1.81602149</v>
      </c>
      <c r="H576">
        <v>1.5796949499999999</v>
      </c>
      <c r="I576">
        <v>1.79575273</v>
      </c>
      <c r="J576">
        <v>1080.25</v>
      </c>
      <c r="K576">
        <v>1113</v>
      </c>
      <c r="L576">
        <v>1062</v>
      </c>
      <c r="M576">
        <v>1107.25</v>
      </c>
      <c r="N576">
        <v>1087.5</v>
      </c>
      <c r="O576">
        <v>1119.75</v>
      </c>
      <c r="P576">
        <v>1068</v>
      </c>
      <c r="Q576">
        <v>1113.5</v>
      </c>
      <c r="R576">
        <v>1097.42</v>
      </c>
      <c r="S576">
        <v>1125.1199999999999</v>
      </c>
      <c r="T576">
        <v>1074.77</v>
      </c>
      <c r="U576">
        <v>1123.95</v>
      </c>
      <c r="V576">
        <v>7.0000000000000007E-2</v>
      </c>
      <c r="W576">
        <v>7.0000000000000007E-2</v>
      </c>
      <c r="X576">
        <v>7.0000000000000007E-2</v>
      </c>
      <c r="Y576">
        <v>7.0000000000000007E-2</v>
      </c>
      <c r="Z576" t="s">
        <v>12</v>
      </c>
      <c r="AA576" t="s">
        <v>12</v>
      </c>
      <c r="AB576" t="s">
        <v>12</v>
      </c>
      <c r="AC576" t="s">
        <v>12</v>
      </c>
      <c r="AD576">
        <v>87.481207530000006</v>
      </c>
      <c r="AE576">
        <v>90.896478400000007</v>
      </c>
      <c r="AF576">
        <v>86.738388400000005</v>
      </c>
      <c r="AG576">
        <v>90.702703709999994</v>
      </c>
      <c r="AH576" t="s">
        <v>12</v>
      </c>
      <c r="AI576" t="s">
        <v>12</v>
      </c>
    </row>
    <row r="577" spans="1:35" x14ac:dyDescent="0.25">
      <c r="A577">
        <v>1317821400</v>
      </c>
      <c r="B577">
        <v>1.81845367</v>
      </c>
      <c r="C577">
        <v>1.9201915000000001</v>
      </c>
      <c r="D577">
        <v>1.7689997900000001</v>
      </c>
      <c r="E577">
        <v>1.90520055</v>
      </c>
      <c r="F577">
        <v>1.81845367</v>
      </c>
      <c r="G577">
        <v>1.9201915000000001</v>
      </c>
      <c r="H577">
        <v>1.7689997900000001</v>
      </c>
      <c r="I577">
        <v>1.90520055</v>
      </c>
      <c r="J577">
        <v>1109</v>
      </c>
      <c r="K577">
        <v>1135</v>
      </c>
      <c r="L577">
        <v>1100.5</v>
      </c>
      <c r="M577">
        <v>1128.5</v>
      </c>
      <c r="N577">
        <v>1114.5</v>
      </c>
      <c r="O577">
        <v>1141.25</v>
      </c>
      <c r="P577">
        <v>1106.5</v>
      </c>
      <c r="Q577">
        <v>1135</v>
      </c>
      <c r="R577">
        <v>1124.03</v>
      </c>
      <c r="S577">
        <v>1146.07</v>
      </c>
      <c r="T577">
        <v>1115.68</v>
      </c>
      <c r="U577">
        <v>1144.03</v>
      </c>
      <c r="V577">
        <v>7.0000000000000007E-2</v>
      </c>
      <c r="W577">
        <v>7.0000000000000007E-2</v>
      </c>
      <c r="X577">
        <v>7.0000000000000007E-2</v>
      </c>
      <c r="Y577">
        <v>7.0000000000000007E-2</v>
      </c>
      <c r="Z577" t="s">
        <v>12</v>
      </c>
      <c r="AA577" t="s">
        <v>12</v>
      </c>
      <c r="AB577" t="s">
        <v>12</v>
      </c>
      <c r="AC577" t="s">
        <v>12</v>
      </c>
      <c r="AD577">
        <v>90.928774180000005</v>
      </c>
      <c r="AE577">
        <v>92.624302740000005</v>
      </c>
      <c r="AF577">
        <v>90.089083849999994</v>
      </c>
      <c r="AG577">
        <v>92.382084370000001</v>
      </c>
      <c r="AH577" t="s">
        <v>12</v>
      </c>
      <c r="AI577" t="s">
        <v>12</v>
      </c>
    </row>
    <row r="578" spans="1:35" x14ac:dyDescent="0.25">
      <c r="A578">
        <v>1317907800</v>
      </c>
      <c r="B578">
        <v>1.90439015</v>
      </c>
      <c r="C578">
        <v>2.0170805500000002</v>
      </c>
      <c r="D578">
        <v>1.8622327999999999</v>
      </c>
      <c r="E578">
        <v>2.0081622499999998</v>
      </c>
      <c r="F578">
        <v>1.90439015</v>
      </c>
      <c r="G578">
        <v>2.0170805500000002</v>
      </c>
      <c r="H578">
        <v>1.8622327999999999</v>
      </c>
      <c r="I578">
        <v>2.0081622499999998</v>
      </c>
      <c r="J578">
        <v>1128.25</v>
      </c>
      <c r="K578">
        <v>1154</v>
      </c>
      <c r="L578">
        <v>1123</v>
      </c>
      <c r="M578">
        <v>1151.25</v>
      </c>
      <c r="N578">
        <v>1135</v>
      </c>
      <c r="O578">
        <v>1160.5</v>
      </c>
      <c r="P578">
        <v>1129</v>
      </c>
      <c r="Q578">
        <v>1157.5</v>
      </c>
      <c r="R578">
        <v>1144.1099999999999</v>
      </c>
      <c r="S578">
        <v>1165.55</v>
      </c>
      <c r="T578">
        <v>1134.95</v>
      </c>
      <c r="U578">
        <v>1164.97</v>
      </c>
      <c r="V578">
        <v>7.0000000000000007E-2</v>
      </c>
      <c r="W578">
        <v>7.0000000000000007E-2</v>
      </c>
      <c r="X578">
        <v>7.0000000000000007E-2</v>
      </c>
      <c r="Y578">
        <v>7.0000000000000007E-2</v>
      </c>
      <c r="Z578" t="s">
        <v>12</v>
      </c>
      <c r="AA578" t="s">
        <v>12</v>
      </c>
      <c r="AB578" t="s">
        <v>12</v>
      </c>
      <c r="AC578" t="s">
        <v>12</v>
      </c>
      <c r="AD578">
        <v>92.333640700000004</v>
      </c>
      <c r="AE578">
        <v>94.190648159999995</v>
      </c>
      <c r="AF578">
        <v>91.647347260000004</v>
      </c>
      <c r="AG578">
        <v>94.053399159999998</v>
      </c>
      <c r="AH578" t="s">
        <v>12</v>
      </c>
      <c r="AI578" t="s">
        <v>12</v>
      </c>
    </row>
    <row r="579" spans="1:35" x14ac:dyDescent="0.25">
      <c r="A579">
        <v>1317994200</v>
      </c>
      <c r="B579">
        <v>2.0448725099999998</v>
      </c>
      <c r="C579">
        <v>2.0482940900000002</v>
      </c>
      <c r="D579">
        <v>1.9356027200000001</v>
      </c>
      <c r="E579">
        <v>1.96681627</v>
      </c>
      <c r="F579">
        <v>2.0448725099999998</v>
      </c>
      <c r="G579">
        <v>2.0482940900000002</v>
      </c>
      <c r="H579">
        <v>1.9356027200000001</v>
      </c>
      <c r="I579">
        <v>1.96681627</v>
      </c>
      <c r="J579">
        <v>1150.75</v>
      </c>
      <c r="K579">
        <v>1166.75</v>
      </c>
      <c r="L579">
        <v>1138.75</v>
      </c>
      <c r="M579">
        <v>1148.75</v>
      </c>
      <c r="N579">
        <v>1157.25</v>
      </c>
      <c r="O579">
        <v>1173.75</v>
      </c>
      <c r="P579">
        <v>1144.75</v>
      </c>
      <c r="Q579">
        <v>1155</v>
      </c>
      <c r="R579">
        <v>1165.03</v>
      </c>
      <c r="S579">
        <v>1171.4000000000001</v>
      </c>
      <c r="T579">
        <v>1150.26</v>
      </c>
      <c r="U579">
        <v>1155.46</v>
      </c>
      <c r="V579">
        <v>7.0000000000000007E-2</v>
      </c>
      <c r="W579">
        <v>7.0000000000000007E-2</v>
      </c>
      <c r="X579">
        <v>7.0000000000000007E-2</v>
      </c>
      <c r="Y579">
        <v>7.0000000000000007E-2</v>
      </c>
      <c r="Z579" t="s">
        <v>12</v>
      </c>
      <c r="AA579" t="s">
        <v>12</v>
      </c>
      <c r="AB579" t="s">
        <v>12</v>
      </c>
      <c r="AC579" t="s">
        <v>12</v>
      </c>
      <c r="AD579">
        <v>94.602419380000001</v>
      </c>
      <c r="AE579">
        <v>94.662973980000004</v>
      </c>
      <c r="AF579">
        <v>92.898816879999998</v>
      </c>
      <c r="AG579">
        <v>93.423631420000007</v>
      </c>
      <c r="AH579" t="s">
        <v>12</v>
      </c>
      <c r="AI579" t="s">
        <v>12</v>
      </c>
    </row>
    <row r="580" spans="1:35" x14ac:dyDescent="0.25">
      <c r="A580">
        <v>1318253400</v>
      </c>
      <c r="B580">
        <v>2.0685618799999999</v>
      </c>
      <c r="C580">
        <v>2.1678753199999998</v>
      </c>
      <c r="D580">
        <v>2.0677505100000002</v>
      </c>
      <c r="E580">
        <v>2.1678753199999998</v>
      </c>
      <c r="F580">
        <v>2.0685618799999999</v>
      </c>
      <c r="G580">
        <v>2.1678753199999998</v>
      </c>
      <c r="H580">
        <v>2.0677505100000002</v>
      </c>
      <c r="I580">
        <v>2.1678753199999998</v>
      </c>
      <c r="J580">
        <v>1150.5</v>
      </c>
      <c r="K580">
        <v>1186</v>
      </c>
      <c r="L580">
        <v>1150.5</v>
      </c>
      <c r="M580">
        <v>1184.75</v>
      </c>
      <c r="N580">
        <v>1157.75</v>
      </c>
      <c r="O580">
        <v>1192.25</v>
      </c>
      <c r="P580">
        <v>1156.5</v>
      </c>
      <c r="Q580">
        <v>1191</v>
      </c>
      <c r="R580">
        <v>1158.1500000000001</v>
      </c>
      <c r="S580">
        <v>1194.9100000000001</v>
      </c>
      <c r="T580">
        <v>1158.1500000000001</v>
      </c>
      <c r="U580">
        <v>1194.8900000000001</v>
      </c>
      <c r="V580" t="s">
        <v>12</v>
      </c>
      <c r="W580" t="s">
        <v>12</v>
      </c>
      <c r="X580" t="s">
        <v>12</v>
      </c>
      <c r="Y580" t="s">
        <v>12</v>
      </c>
      <c r="Z580" t="s">
        <v>12</v>
      </c>
      <c r="AA580" t="s">
        <v>12</v>
      </c>
      <c r="AB580" t="s">
        <v>12</v>
      </c>
      <c r="AC580" t="s">
        <v>12</v>
      </c>
      <c r="AD580">
        <v>95.014182529999999</v>
      </c>
      <c r="AE580">
        <v>96.588609980000001</v>
      </c>
      <c r="AF580">
        <v>95.006116660000004</v>
      </c>
      <c r="AG580">
        <v>96.548240250000006</v>
      </c>
      <c r="AH580" t="s">
        <v>12</v>
      </c>
      <c r="AI580" t="s">
        <v>12</v>
      </c>
    </row>
    <row r="581" spans="1:35" x14ac:dyDescent="0.25">
      <c r="A581">
        <v>1318339800</v>
      </c>
      <c r="B581">
        <v>2.12936623</v>
      </c>
      <c r="C581">
        <v>2.19138666</v>
      </c>
      <c r="D581">
        <v>2.1220697099999999</v>
      </c>
      <c r="E581">
        <v>2.1694971000000001</v>
      </c>
      <c r="F581">
        <v>2.12936623</v>
      </c>
      <c r="G581">
        <v>2.19138666</v>
      </c>
      <c r="H581">
        <v>2.1220697099999999</v>
      </c>
      <c r="I581">
        <v>2.1694971000000001</v>
      </c>
      <c r="J581">
        <v>1183.75</v>
      </c>
      <c r="K581">
        <v>1188.25</v>
      </c>
      <c r="L581">
        <v>1175</v>
      </c>
      <c r="M581">
        <v>1183.5</v>
      </c>
      <c r="N581">
        <v>1190.5</v>
      </c>
      <c r="O581">
        <v>1194.75</v>
      </c>
      <c r="P581">
        <v>1180.75</v>
      </c>
      <c r="Q581">
        <v>1189.5</v>
      </c>
      <c r="R581">
        <v>1194.5999999999999</v>
      </c>
      <c r="S581">
        <v>1199.24</v>
      </c>
      <c r="T581">
        <v>1187.3</v>
      </c>
      <c r="U581">
        <v>1195.54</v>
      </c>
      <c r="V581">
        <v>7.0000000000000007E-2</v>
      </c>
      <c r="W581">
        <v>7.0000000000000007E-2</v>
      </c>
      <c r="X581">
        <v>7.0000000000000007E-2</v>
      </c>
      <c r="Y581">
        <v>7.0000000000000007E-2</v>
      </c>
      <c r="Z581" t="s">
        <v>12</v>
      </c>
      <c r="AA581" t="s">
        <v>12</v>
      </c>
      <c r="AB581" t="s">
        <v>12</v>
      </c>
      <c r="AC581" t="s">
        <v>12</v>
      </c>
      <c r="AD581">
        <v>95.974990120000001</v>
      </c>
      <c r="AE581">
        <v>96.919633669999996</v>
      </c>
      <c r="AF581">
        <v>95.878102769999998</v>
      </c>
      <c r="AG581">
        <v>96.645127590000001</v>
      </c>
      <c r="AH581" t="s">
        <v>12</v>
      </c>
      <c r="AI581" t="s">
        <v>12</v>
      </c>
    </row>
    <row r="582" spans="1:35" x14ac:dyDescent="0.25">
      <c r="A582">
        <v>1318426200</v>
      </c>
      <c r="B582">
        <v>2.2238153199999999</v>
      </c>
      <c r="C582">
        <v>2.3048962099999999</v>
      </c>
      <c r="D582">
        <v>2.2076014800000001</v>
      </c>
      <c r="E582">
        <v>2.2311118400000001</v>
      </c>
      <c r="F582">
        <v>2.2238153199999999</v>
      </c>
      <c r="G582">
        <v>2.3048962099999999</v>
      </c>
      <c r="H582">
        <v>2.2076014800000001</v>
      </c>
      <c r="I582">
        <v>2.2311118400000001</v>
      </c>
      <c r="J582">
        <v>1181.25</v>
      </c>
      <c r="K582">
        <v>1209.5</v>
      </c>
      <c r="L582">
        <v>1175</v>
      </c>
      <c r="M582">
        <v>1192.25</v>
      </c>
      <c r="N582">
        <v>1187.5</v>
      </c>
      <c r="O582">
        <v>1216</v>
      </c>
      <c r="P582">
        <v>1180.75</v>
      </c>
      <c r="Q582">
        <v>1198.25</v>
      </c>
      <c r="R582">
        <v>1196.19</v>
      </c>
      <c r="S582">
        <v>1220.25</v>
      </c>
      <c r="T582">
        <v>1196.19</v>
      </c>
      <c r="U582">
        <v>1207.25</v>
      </c>
      <c r="V582">
        <v>7.0000000000000007E-2</v>
      </c>
      <c r="W582">
        <v>7.0000000000000007E-2</v>
      </c>
      <c r="X582">
        <v>7.0000000000000007E-2</v>
      </c>
      <c r="Y582">
        <v>7.0000000000000007E-2</v>
      </c>
      <c r="Z582" t="s">
        <v>12</v>
      </c>
      <c r="AA582" t="s">
        <v>12</v>
      </c>
      <c r="AB582" t="s">
        <v>12</v>
      </c>
      <c r="AC582" t="s">
        <v>12</v>
      </c>
      <c r="AD582">
        <v>97.371790759999996</v>
      </c>
      <c r="AE582">
        <v>98.615170300000003</v>
      </c>
      <c r="AF582">
        <v>97.153786159999996</v>
      </c>
      <c r="AG582">
        <v>97.492891869999994</v>
      </c>
      <c r="AH582" t="s">
        <v>12</v>
      </c>
      <c r="AI582" t="s">
        <v>12</v>
      </c>
    </row>
    <row r="583" spans="1:35" x14ac:dyDescent="0.25">
      <c r="A583">
        <v>1318512600</v>
      </c>
      <c r="B583">
        <v>2.18895449</v>
      </c>
      <c r="C583">
        <v>2.2351657899999999</v>
      </c>
      <c r="D583">
        <v>2.14031101</v>
      </c>
      <c r="E583">
        <v>2.2144923099999998</v>
      </c>
      <c r="F583">
        <v>2.18895449</v>
      </c>
      <c r="G583">
        <v>2.2351657899999999</v>
      </c>
      <c r="H583">
        <v>2.14031101</v>
      </c>
      <c r="I583">
        <v>2.2144923099999998</v>
      </c>
      <c r="J583">
        <v>1193.25</v>
      </c>
      <c r="K583">
        <v>1197.75</v>
      </c>
      <c r="L583">
        <v>1179.5</v>
      </c>
      <c r="M583">
        <v>1191.75</v>
      </c>
      <c r="N583">
        <v>1198.5</v>
      </c>
      <c r="O583">
        <v>1204.25</v>
      </c>
      <c r="P583">
        <v>1185.25</v>
      </c>
      <c r="Q583">
        <v>1198</v>
      </c>
      <c r="R583">
        <v>1206.96</v>
      </c>
      <c r="S583">
        <v>1207.46</v>
      </c>
      <c r="T583">
        <v>1190.58</v>
      </c>
      <c r="U583">
        <v>1203.6600000000001</v>
      </c>
      <c r="V583">
        <v>7.0000000000000007E-2</v>
      </c>
      <c r="W583">
        <v>7.0000000000000007E-2</v>
      </c>
      <c r="X583">
        <v>7.0000000000000007E-2</v>
      </c>
      <c r="Y583">
        <v>7.0000000000000007E-2</v>
      </c>
      <c r="Z583" t="s">
        <v>12</v>
      </c>
      <c r="AA583" t="s">
        <v>12</v>
      </c>
      <c r="AB583" t="s">
        <v>12</v>
      </c>
      <c r="AC583" t="s">
        <v>12</v>
      </c>
      <c r="AD583">
        <v>96.919633669999996</v>
      </c>
      <c r="AE583">
        <v>97.589779219999997</v>
      </c>
      <c r="AF583">
        <v>96.176838759999995</v>
      </c>
      <c r="AG583">
        <v>97.299109110000003</v>
      </c>
      <c r="AH583" t="s">
        <v>12</v>
      </c>
      <c r="AI583" t="s">
        <v>12</v>
      </c>
    </row>
    <row r="584" spans="1:35" x14ac:dyDescent="0.25">
      <c r="A584">
        <v>1318599000</v>
      </c>
      <c r="B584">
        <v>2.2939426699999999</v>
      </c>
      <c r="C584">
        <v>2.3332631400000001</v>
      </c>
      <c r="D584">
        <v>2.25746007</v>
      </c>
      <c r="E584">
        <v>2.3283987900000001</v>
      </c>
      <c r="F584">
        <v>2.2939426699999999</v>
      </c>
      <c r="G584">
        <v>2.3332631400000001</v>
      </c>
      <c r="H584">
        <v>2.25746007</v>
      </c>
      <c r="I584">
        <v>2.3283987900000001</v>
      </c>
      <c r="J584">
        <v>1190.75</v>
      </c>
      <c r="K584">
        <v>1215</v>
      </c>
      <c r="L584">
        <v>1187.25</v>
      </c>
      <c r="M584">
        <v>1213</v>
      </c>
      <c r="N584">
        <v>1197.5</v>
      </c>
      <c r="O584">
        <v>1221.5</v>
      </c>
      <c r="P584">
        <v>1193</v>
      </c>
      <c r="Q584">
        <v>1219.25</v>
      </c>
      <c r="R584">
        <v>1205.6500000000001</v>
      </c>
      <c r="S584">
        <v>1224.6099999999999</v>
      </c>
      <c r="T584">
        <v>1205.6500000000001</v>
      </c>
      <c r="U584">
        <v>1224.58</v>
      </c>
      <c r="V584">
        <v>7.0000000000000007E-2</v>
      </c>
      <c r="W584">
        <v>7.0000000000000007E-2</v>
      </c>
      <c r="X584">
        <v>7.0000000000000007E-2</v>
      </c>
      <c r="Y584">
        <v>7.0000000000000007E-2</v>
      </c>
      <c r="Z584" t="s">
        <v>12</v>
      </c>
      <c r="AA584" t="s">
        <v>12</v>
      </c>
      <c r="AB584" t="s">
        <v>12</v>
      </c>
      <c r="AC584" t="s">
        <v>12</v>
      </c>
      <c r="AD584">
        <v>98.429469549999993</v>
      </c>
      <c r="AE584">
        <v>98.986579860000006</v>
      </c>
      <c r="AF584">
        <v>97.880441259999998</v>
      </c>
      <c r="AG584">
        <v>98.962358030000004</v>
      </c>
      <c r="AH584" t="s">
        <v>12</v>
      </c>
      <c r="AI584" t="s">
        <v>12</v>
      </c>
    </row>
    <row r="585" spans="1:35" x14ac:dyDescent="0.25">
      <c r="A585">
        <v>1318858200</v>
      </c>
      <c r="B585">
        <v>2.2955644500000001</v>
      </c>
      <c r="C585">
        <v>2.3020496000000001</v>
      </c>
      <c r="D585">
        <v>2.1804409100000002</v>
      </c>
      <c r="E585">
        <v>2.1954396300000001</v>
      </c>
      <c r="F585">
        <v>2.2955644500000001</v>
      </c>
      <c r="G585">
        <v>2.3020496000000001</v>
      </c>
      <c r="H585">
        <v>2.1804409100000002</v>
      </c>
      <c r="I585">
        <v>2.1954396300000001</v>
      </c>
      <c r="J585">
        <v>1213.75</v>
      </c>
      <c r="K585">
        <v>1224.5</v>
      </c>
      <c r="L585">
        <v>1187.75</v>
      </c>
      <c r="M585">
        <v>1187.75</v>
      </c>
      <c r="N585">
        <v>1218.25</v>
      </c>
      <c r="O585">
        <v>1230.75</v>
      </c>
      <c r="P585">
        <v>1193.5</v>
      </c>
      <c r="Q585">
        <v>1194</v>
      </c>
      <c r="R585">
        <v>1224.47</v>
      </c>
      <c r="S585">
        <v>1224.47</v>
      </c>
      <c r="T585">
        <v>1198.55</v>
      </c>
      <c r="U585">
        <v>1200.8599999999999</v>
      </c>
      <c r="V585">
        <v>7.0000000000000007E-2</v>
      </c>
      <c r="W585">
        <v>7.0000000000000007E-2</v>
      </c>
      <c r="X585">
        <v>7.0000000000000007E-2</v>
      </c>
      <c r="Y585">
        <v>7.0000000000000007E-2</v>
      </c>
      <c r="Z585" t="s">
        <v>12</v>
      </c>
      <c r="AA585" t="s">
        <v>12</v>
      </c>
      <c r="AB585" t="s">
        <v>12</v>
      </c>
      <c r="AC585" t="s">
        <v>12</v>
      </c>
      <c r="AD585">
        <v>98.494069190000005</v>
      </c>
      <c r="AE585">
        <v>98.945548070000001</v>
      </c>
      <c r="AF585">
        <v>96.830820270000004</v>
      </c>
      <c r="AG585">
        <v>97.07304671</v>
      </c>
      <c r="AH585" t="s">
        <v>12</v>
      </c>
      <c r="AI585" t="s">
        <v>12</v>
      </c>
    </row>
    <row r="586" spans="1:35" x14ac:dyDescent="0.25">
      <c r="A586">
        <v>1318944600</v>
      </c>
      <c r="B586">
        <v>2.1921970599999998</v>
      </c>
      <c r="C586">
        <v>2.37704227</v>
      </c>
      <c r="D586">
        <v>2.1415270999999998</v>
      </c>
      <c r="E586">
        <v>2.32499375</v>
      </c>
      <c r="F586">
        <v>2.1921970599999998</v>
      </c>
      <c r="G586">
        <v>2.37704227</v>
      </c>
      <c r="H586">
        <v>2.1415270999999998</v>
      </c>
      <c r="I586">
        <v>2.32499375</v>
      </c>
      <c r="J586">
        <v>1195.5</v>
      </c>
      <c r="K586">
        <v>1223.25</v>
      </c>
      <c r="L586">
        <v>1179.75</v>
      </c>
      <c r="M586">
        <v>1217</v>
      </c>
      <c r="N586">
        <v>1194</v>
      </c>
      <c r="O586">
        <v>1229.75</v>
      </c>
      <c r="P586">
        <v>1185.5</v>
      </c>
      <c r="Q586">
        <v>1223</v>
      </c>
      <c r="R586">
        <v>1200.75</v>
      </c>
      <c r="S586">
        <v>1233.0999999999999</v>
      </c>
      <c r="T586">
        <v>1191.48</v>
      </c>
      <c r="U586">
        <v>1225.3800000000001</v>
      </c>
      <c r="V586">
        <v>7.0000000000000007E-2</v>
      </c>
      <c r="W586">
        <v>7.0000000000000007E-2</v>
      </c>
      <c r="X586">
        <v>7.0000000000000007E-2</v>
      </c>
      <c r="Y586">
        <v>7.0000000000000007E-2</v>
      </c>
      <c r="Z586" t="s">
        <v>12</v>
      </c>
      <c r="AA586" t="s">
        <v>12</v>
      </c>
      <c r="AB586" t="s">
        <v>12</v>
      </c>
      <c r="AC586" t="s">
        <v>12</v>
      </c>
      <c r="AD586">
        <v>97.000381200000007</v>
      </c>
      <c r="AE586">
        <v>99.713226879999993</v>
      </c>
      <c r="AF586">
        <v>96.241430320000006</v>
      </c>
      <c r="AG586">
        <v>98.9704239</v>
      </c>
      <c r="AH586" t="s">
        <v>12</v>
      </c>
      <c r="AI586" t="s">
        <v>12</v>
      </c>
    </row>
    <row r="587" spans="1:35" x14ac:dyDescent="0.25">
      <c r="A587">
        <v>1319031000</v>
      </c>
      <c r="B587">
        <v>2.31502184</v>
      </c>
      <c r="C587">
        <v>2.3543004700000001</v>
      </c>
      <c r="D587">
        <v>2.2197613700000001</v>
      </c>
      <c r="E587">
        <v>2.2432727099999998</v>
      </c>
      <c r="F587">
        <v>2.31502184</v>
      </c>
      <c r="G587">
        <v>2.3543004700000001</v>
      </c>
      <c r="H587">
        <v>2.2197613700000001</v>
      </c>
      <c r="I587">
        <v>2.2432727099999998</v>
      </c>
      <c r="J587">
        <v>1216</v>
      </c>
      <c r="K587">
        <v>1221</v>
      </c>
      <c r="L587">
        <v>1195.75</v>
      </c>
      <c r="M587">
        <v>1200.5</v>
      </c>
      <c r="N587">
        <v>1222.75</v>
      </c>
      <c r="O587">
        <v>1227.25</v>
      </c>
      <c r="P587">
        <v>1201.5</v>
      </c>
      <c r="Q587">
        <v>1206.5</v>
      </c>
      <c r="R587">
        <v>1223.46</v>
      </c>
      <c r="S587">
        <v>1229.6400000000001</v>
      </c>
      <c r="T587">
        <v>1206.31</v>
      </c>
      <c r="U587">
        <v>1209.8800000000001</v>
      </c>
      <c r="V587">
        <v>7.0000000000000007E-2</v>
      </c>
      <c r="W587">
        <v>7.0000000000000007E-2</v>
      </c>
      <c r="X587">
        <v>7.0000000000000007E-2</v>
      </c>
      <c r="Y587">
        <v>7.0000000000000007E-2</v>
      </c>
      <c r="Z587" t="s">
        <v>12</v>
      </c>
      <c r="AA587" t="s">
        <v>12</v>
      </c>
      <c r="AB587" t="s">
        <v>12</v>
      </c>
      <c r="AC587" t="s">
        <v>12</v>
      </c>
      <c r="AD587">
        <v>98.808944990000001</v>
      </c>
      <c r="AE587">
        <v>99.374121169999995</v>
      </c>
      <c r="AF587">
        <v>97.460604160000003</v>
      </c>
      <c r="AG587">
        <v>97.799701799999994</v>
      </c>
      <c r="AH587" t="s">
        <v>12</v>
      </c>
      <c r="AI587" t="s">
        <v>12</v>
      </c>
    </row>
    <row r="588" spans="1:35" x14ac:dyDescent="0.25">
      <c r="A588">
        <v>1319117400</v>
      </c>
      <c r="B588">
        <v>2.2602979300000001</v>
      </c>
      <c r="C588">
        <v>2.2959701300000002</v>
      </c>
      <c r="D588">
        <v>2.1707131799999999</v>
      </c>
      <c r="E588">
        <v>2.27043134</v>
      </c>
      <c r="F588">
        <v>2.2602979300000001</v>
      </c>
      <c r="G588">
        <v>2.2959701300000002</v>
      </c>
      <c r="H588">
        <v>2.1707131799999999</v>
      </c>
      <c r="I588">
        <v>2.27043134</v>
      </c>
      <c r="J588">
        <v>1200.25</v>
      </c>
      <c r="K588">
        <v>1209.75</v>
      </c>
      <c r="L588">
        <v>1186.5</v>
      </c>
      <c r="M588">
        <v>1204</v>
      </c>
      <c r="N588">
        <v>1206.75</v>
      </c>
      <c r="O588">
        <v>1216.25</v>
      </c>
      <c r="P588">
        <v>1192.5</v>
      </c>
      <c r="Q588">
        <v>1210</v>
      </c>
      <c r="R588">
        <v>1209.92</v>
      </c>
      <c r="S588">
        <v>1219.53</v>
      </c>
      <c r="T588">
        <v>1197.3399999999999</v>
      </c>
      <c r="U588">
        <v>1215.3900000000001</v>
      </c>
      <c r="V588">
        <v>7.0000000000000007E-2</v>
      </c>
      <c r="W588">
        <v>7.0000000000000007E-2</v>
      </c>
      <c r="X588">
        <v>7.0000000000000007E-2</v>
      </c>
      <c r="Y588">
        <v>7.0000000000000007E-2</v>
      </c>
      <c r="Z588" t="s">
        <v>12</v>
      </c>
      <c r="AA588" t="s">
        <v>12</v>
      </c>
      <c r="AB588" t="s">
        <v>12</v>
      </c>
      <c r="AC588" t="s">
        <v>12</v>
      </c>
      <c r="AD588">
        <v>98.041912089999997</v>
      </c>
      <c r="AE588">
        <v>98.582882589999997</v>
      </c>
      <c r="AF588">
        <v>96.742023009999997</v>
      </c>
      <c r="AG588">
        <v>98.227620909999999</v>
      </c>
      <c r="AH588" t="s">
        <v>12</v>
      </c>
      <c r="AI588" t="s">
        <v>12</v>
      </c>
    </row>
    <row r="589" spans="1:35" x14ac:dyDescent="0.25">
      <c r="A589">
        <v>1319203800</v>
      </c>
      <c r="B589">
        <v>2.35231485</v>
      </c>
      <c r="C589">
        <v>2.4086605300000001</v>
      </c>
      <c r="D589">
        <v>2.33126487</v>
      </c>
      <c r="E589">
        <v>2.3989308600000001</v>
      </c>
      <c r="F589">
        <v>2.35231485</v>
      </c>
      <c r="G589">
        <v>2.4086605300000001</v>
      </c>
      <c r="H589">
        <v>2.33126487</v>
      </c>
      <c r="I589">
        <v>2.3989308600000001</v>
      </c>
      <c r="J589">
        <v>1202.5</v>
      </c>
      <c r="K589">
        <v>1229.75</v>
      </c>
      <c r="L589">
        <v>1202.5</v>
      </c>
      <c r="M589">
        <v>1229</v>
      </c>
      <c r="N589">
        <v>1208.75</v>
      </c>
      <c r="O589">
        <v>1235.75</v>
      </c>
      <c r="P589">
        <v>1208</v>
      </c>
      <c r="Q589">
        <v>1235.25</v>
      </c>
      <c r="R589">
        <v>1215.3900000000001</v>
      </c>
      <c r="S589">
        <v>1239.03</v>
      </c>
      <c r="T589">
        <v>1215.3900000000001</v>
      </c>
      <c r="U589">
        <v>1238.25</v>
      </c>
      <c r="V589">
        <v>7.0000000000000007E-2</v>
      </c>
      <c r="W589">
        <v>7.0000000000000007E-2</v>
      </c>
      <c r="X589">
        <v>7.0000000000000007E-2</v>
      </c>
      <c r="Y589">
        <v>7.0000000000000007E-2</v>
      </c>
      <c r="Z589" t="s">
        <v>12</v>
      </c>
      <c r="AA589" t="s">
        <v>12</v>
      </c>
      <c r="AB589" t="s">
        <v>12</v>
      </c>
      <c r="AC589" t="s">
        <v>12</v>
      </c>
      <c r="AD589">
        <v>99.382195120000006</v>
      </c>
      <c r="AE589">
        <v>100.21381150000001</v>
      </c>
      <c r="AF589">
        <v>99.083459129999994</v>
      </c>
      <c r="AG589">
        <v>100.09270232</v>
      </c>
      <c r="AH589" t="s">
        <v>12</v>
      </c>
      <c r="AI589" t="s">
        <v>12</v>
      </c>
    </row>
    <row r="590" spans="1:35" x14ac:dyDescent="0.25">
      <c r="A590">
        <v>1319463000</v>
      </c>
      <c r="B590">
        <v>2.4123078200000001</v>
      </c>
      <c r="C590">
        <v>2.5067578799999999</v>
      </c>
      <c r="D590">
        <v>2.4058236399999999</v>
      </c>
      <c r="E590">
        <v>2.4929752399999998</v>
      </c>
      <c r="F590">
        <v>2.4123078200000001</v>
      </c>
      <c r="G590">
        <v>2.5067578799999999</v>
      </c>
      <c r="H590">
        <v>2.4058236399999999</v>
      </c>
      <c r="I590">
        <v>2.4929752399999998</v>
      </c>
      <c r="J590">
        <v>1221</v>
      </c>
      <c r="K590">
        <v>1246.5</v>
      </c>
      <c r="L590">
        <v>1221</v>
      </c>
      <c r="M590">
        <v>1241</v>
      </c>
      <c r="N590">
        <v>1229.75</v>
      </c>
      <c r="O590">
        <v>1252.5</v>
      </c>
      <c r="P590">
        <v>1226.75</v>
      </c>
      <c r="Q590">
        <v>1247</v>
      </c>
      <c r="R590">
        <v>1238.72</v>
      </c>
      <c r="S590">
        <v>1256.55</v>
      </c>
      <c r="T590">
        <v>1238.72</v>
      </c>
      <c r="U590">
        <v>1254.19</v>
      </c>
      <c r="V590">
        <v>7.0000000000000007E-2</v>
      </c>
      <c r="W590">
        <v>7.0000000000000007E-2</v>
      </c>
      <c r="X590">
        <v>7.0000000000000007E-2</v>
      </c>
      <c r="Y590">
        <v>7.0000000000000007E-2</v>
      </c>
      <c r="Z590" t="s">
        <v>12</v>
      </c>
      <c r="AA590" t="s">
        <v>12</v>
      </c>
      <c r="AB590" t="s">
        <v>12</v>
      </c>
      <c r="AC590" t="s">
        <v>12</v>
      </c>
      <c r="AD590">
        <v>100.25418123</v>
      </c>
      <c r="AE590">
        <v>101.57023435000001</v>
      </c>
      <c r="AF590">
        <v>100.16536782999999</v>
      </c>
      <c r="AG590">
        <v>101.31995010999999</v>
      </c>
      <c r="AH590" t="s">
        <v>12</v>
      </c>
      <c r="AI590" t="s">
        <v>12</v>
      </c>
    </row>
    <row r="591" spans="1:35" x14ac:dyDescent="0.25">
      <c r="A591">
        <v>1319549400</v>
      </c>
      <c r="B591">
        <v>2.4556822299999999</v>
      </c>
      <c r="C591">
        <v>2.4573040100000001</v>
      </c>
      <c r="D591">
        <v>2.3283987900000001</v>
      </c>
      <c r="E591">
        <v>2.3450193000000001</v>
      </c>
      <c r="F591">
        <v>2.4556822299999999</v>
      </c>
      <c r="G591">
        <v>2.4573040100000001</v>
      </c>
      <c r="H591">
        <v>2.3283987900000001</v>
      </c>
      <c r="I591">
        <v>2.3450193000000001</v>
      </c>
      <c r="J591">
        <v>1239.5</v>
      </c>
      <c r="K591">
        <v>1248</v>
      </c>
      <c r="L591">
        <v>1216.25</v>
      </c>
      <c r="M591">
        <v>1218.5</v>
      </c>
      <c r="N591">
        <v>1247</v>
      </c>
      <c r="O591">
        <v>1254.5</v>
      </c>
      <c r="P591">
        <v>1222.25</v>
      </c>
      <c r="Q591">
        <v>1224.5</v>
      </c>
      <c r="R591">
        <v>1253.8599999999999</v>
      </c>
      <c r="S591">
        <v>1253.8599999999999</v>
      </c>
      <c r="T591">
        <v>1226.79</v>
      </c>
      <c r="U591">
        <v>1229.05</v>
      </c>
      <c r="V591">
        <v>7.0000000000000007E-2</v>
      </c>
      <c r="W591">
        <v>7.0000000000000007E-2</v>
      </c>
      <c r="X591">
        <v>7.0000000000000007E-2</v>
      </c>
      <c r="Y591">
        <v>7.0000000000000007E-2</v>
      </c>
      <c r="Z591" t="s">
        <v>12</v>
      </c>
      <c r="AA591" t="s">
        <v>12</v>
      </c>
      <c r="AB591" t="s">
        <v>12</v>
      </c>
      <c r="AC591" t="s">
        <v>12</v>
      </c>
      <c r="AD591">
        <v>100.83550531</v>
      </c>
      <c r="AE591">
        <v>100.88394898</v>
      </c>
      <c r="AF591">
        <v>99.13190281</v>
      </c>
      <c r="AG591">
        <v>99.349091939999994</v>
      </c>
      <c r="AH591" t="s">
        <v>12</v>
      </c>
      <c r="AI591" t="s">
        <v>12</v>
      </c>
    </row>
    <row r="592" spans="1:35" x14ac:dyDescent="0.25">
      <c r="A592">
        <v>1319635800</v>
      </c>
      <c r="B592">
        <v>2.4196053100000001</v>
      </c>
      <c r="C592">
        <v>2.44149488</v>
      </c>
      <c r="D592">
        <v>2.2971862199999999</v>
      </c>
      <c r="E592">
        <v>2.4155513599999998</v>
      </c>
      <c r="F592">
        <v>2.4196053100000001</v>
      </c>
      <c r="G592">
        <v>2.44149488</v>
      </c>
      <c r="H592">
        <v>2.2971862199999999</v>
      </c>
      <c r="I592">
        <v>2.4155513599999998</v>
      </c>
      <c r="J592">
        <v>1219</v>
      </c>
      <c r="K592">
        <v>1236</v>
      </c>
      <c r="L592">
        <v>1210.75</v>
      </c>
      <c r="M592">
        <v>1231.5</v>
      </c>
      <c r="N592">
        <v>1225</v>
      </c>
      <c r="O592">
        <v>1242.5</v>
      </c>
      <c r="P592">
        <v>1216.5</v>
      </c>
      <c r="Q592">
        <v>1237.5</v>
      </c>
      <c r="R592">
        <v>1229.17</v>
      </c>
      <c r="S592">
        <v>1246.28</v>
      </c>
      <c r="T592">
        <v>1221.06</v>
      </c>
      <c r="U592">
        <v>1242</v>
      </c>
      <c r="V592">
        <v>0.08</v>
      </c>
      <c r="W592">
        <v>0.08</v>
      </c>
      <c r="X592">
        <v>0.08</v>
      </c>
      <c r="Y592">
        <v>0.08</v>
      </c>
      <c r="Z592" t="s">
        <v>12</v>
      </c>
      <c r="AA592" t="s">
        <v>12</v>
      </c>
      <c r="AB592" t="s">
        <v>12</v>
      </c>
      <c r="AC592" t="s">
        <v>12</v>
      </c>
      <c r="AD592">
        <v>100.39952031999999</v>
      </c>
      <c r="AE592">
        <v>100.73861796</v>
      </c>
      <c r="AF592">
        <v>98.671695990000003</v>
      </c>
      <c r="AG592">
        <v>100.35914252000001</v>
      </c>
      <c r="AH592" t="s">
        <v>12</v>
      </c>
      <c r="AI592" t="s">
        <v>12</v>
      </c>
    </row>
    <row r="593" spans="1:35" x14ac:dyDescent="0.25">
      <c r="A593">
        <v>1319722200</v>
      </c>
      <c r="B593">
        <v>2.6125574399999998</v>
      </c>
      <c r="C593">
        <v>2.7138983400000001</v>
      </c>
      <c r="D593">
        <v>2.5517531</v>
      </c>
      <c r="E593">
        <v>2.66241701</v>
      </c>
      <c r="F593">
        <v>2.6125574399999998</v>
      </c>
      <c r="G593">
        <v>2.7138983400000001</v>
      </c>
      <c r="H593">
        <v>2.5517531</v>
      </c>
      <c r="I593">
        <v>2.66241701</v>
      </c>
      <c r="J593">
        <v>1235.5</v>
      </c>
      <c r="K593">
        <v>1283</v>
      </c>
      <c r="L593">
        <v>1232.25</v>
      </c>
      <c r="M593">
        <v>1276.5</v>
      </c>
      <c r="N593">
        <v>1238</v>
      </c>
      <c r="O593">
        <v>1289.25</v>
      </c>
      <c r="P593">
        <v>1237.5</v>
      </c>
      <c r="Q593">
        <v>1282.5</v>
      </c>
      <c r="R593">
        <v>1243.97</v>
      </c>
      <c r="S593">
        <v>1292.6600000000001</v>
      </c>
      <c r="T593">
        <v>1243.97</v>
      </c>
      <c r="U593">
        <v>1284.5899999999999</v>
      </c>
      <c r="V593">
        <v>7.0000000000000007E-2</v>
      </c>
      <c r="W593">
        <v>7.0000000000000007E-2</v>
      </c>
      <c r="X593">
        <v>7.0000000000000007E-2</v>
      </c>
      <c r="Y593">
        <v>7.0000000000000007E-2</v>
      </c>
      <c r="Z593" t="s">
        <v>12</v>
      </c>
      <c r="AA593" t="s">
        <v>12</v>
      </c>
      <c r="AB593" t="s">
        <v>12</v>
      </c>
      <c r="AC593" t="s">
        <v>12</v>
      </c>
      <c r="AD593">
        <v>103.04776637000001</v>
      </c>
      <c r="AE593">
        <v>104.49300262</v>
      </c>
      <c r="AF593">
        <v>100.3742408</v>
      </c>
      <c r="AG593">
        <v>103.85516092</v>
      </c>
      <c r="AH593" t="s">
        <v>12</v>
      </c>
      <c r="AI593" t="s">
        <v>12</v>
      </c>
    </row>
    <row r="594" spans="1:35" x14ac:dyDescent="0.25">
      <c r="A594">
        <v>1319808600</v>
      </c>
      <c r="B594">
        <v>2.6299883500000001</v>
      </c>
      <c r="C594">
        <v>2.6814687099999999</v>
      </c>
      <c r="D594">
        <v>2.6178274799999999</v>
      </c>
      <c r="E594">
        <v>2.6725504199999999</v>
      </c>
      <c r="F594">
        <v>2.6299883500000001</v>
      </c>
      <c r="G594">
        <v>2.6814687099999999</v>
      </c>
      <c r="H594">
        <v>2.6178274799999999</v>
      </c>
      <c r="I594">
        <v>2.6725504199999999</v>
      </c>
      <c r="J594">
        <v>1276.5</v>
      </c>
      <c r="K594">
        <v>1277.75</v>
      </c>
      <c r="L594">
        <v>1267.25</v>
      </c>
      <c r="M594">
        <v>1275</v>
      </c>
      <c r="N594">
        <v>1282.25</v>
      </c>
      <c r="O594">
        <v>1284.25</v>
      </c>
      <c r="P594">
        <v>1272.75</v>
      </c>
      <c r="Q594">
        <v>1281</v>
      </c>
      <c r="R594">
        <v>1284.3900000000001</v>
      </c>
      <c r="S594">
        <v>1287.08</v>
      </c>
      <c r="T594">
        <v>1277.01</v>
      </c>
      <c r="U594">
        <v>1285.0899999999999</v>
      </c>
      <c r="V594">
        <v>7.0000000000000007E-2</v>
      </c>
      <c r="W594">
        <v>7.0000000000000007E-2</v>
      </c>
      <c r="X594">
        <v>7.0000000000000007E-2</v>
      </c>
      <c r="Y594">
        <v>7.0000000000000007E-2</v>
      </c>
      <c r="Z594" t="s">
        <v>12</v>
      </c>
      <c r="AA594" t="s">
        <v>12</v>
      </c>
      <c r="AB594" t="s">
        <v>12</v>
      </c>
      <c r="AC594" t="s">
        <v>12</v>
      </c>
      <c r="AD594">
        <v>103.34650236</v>
      </c>
      <c r="AE594">
        <v>104.0327958</v>
      </c>
      <c r="AF594">
        <v>103.18502345</v>
      </c>
      <c r="AG594">
        <v>103.83094715999999</v>
      </c>
      <c r="AH594" t="s">
        <v>12</v>
      </c>
      <c r="AI594" t="s">
        <v>12</v>
      </c>
    </row>
    <row r="595" spans="1:35" x14ac:dyDescent="0.25">
      <c r="A595">
        <v>1320067800</v>
      </c>
      <c r="B595">
        <v>2.5764805200000001</v>
      </c>
      <c r="C595">
        <v>2.5825609599999999</v>
      </c>
      <c r="D595">
        <v>2.46500524</v>
      </c>
      <c r="E595">
        <v>2.4662213300000002</v>
      </c>
      <c r="F595">
        <v>2.5764805200000001</v>
      </c>
      <c r="G595">
        <v>2.5825609599999999</v>
      </c>
      <c r="H595">
        <v>2.46500524</v>
      </c>
      <c r="I595">
        <v>2.4662213300000002</v>
      </c>
      <c r="J595">
        <v>1273.5</v>
      </c>
      <c r="K595">
        <v>1273.5</v>
      </c>
      <c r="L595">
        <v>1239.75</v>
      </c>
      <c r="M595">
        <v>1243.25</v>
      </c>
      <c r="N595">
        <v>1280</v>
      </c>
      <c r="O595">
        <v>1280.75</v>
      </c>
      <c r="P595">
        <v>1245.25</v>
      </c>
      <c r="Q595">
        <v>1249.25</v>
      </c>
      <c r="R595">
        <v>1284.96</v>
      </c>
      <c r="S595">
        <v>1284.96</v>
      </c>
      <c r="T595">
        <v>1253.1600000000001</v>
      </c>
      <c r="U595">
        <v>1253.3</v>
      </c>
      <c r="V595">
        <v>0.09</v>
      </c>
      <c r="W595">
        <v>0.09</v>
      </c>
      <c r="X595">
        <v>0.09</v>
      </c>
      <c r="Y595">
        <v>0.09</v>
      </c>
      <c r="Z595" t="s">
        <v>12</v>
      </c>
      <c r="AA595" t="s">
        <v>12</v>
      </c>
      <c r="AB595" t="s">
        <v>12</v>
      </c>
      <c r="AC595" t="s">
        <v>12</v>
      </c>
      <c r="AD595">
        <v>102.66829094000001</v>
      </c>
      <c r="AE595">
        <v>103.85023581999999</v>
      </c>
      <c r="AF595">
        <v>101.18269304</v>
      </c>
      <c r="AG595">
        <v>101.32801598</v>
      </c>
      <c r="AH595" t="s">
        <v>12</v>
      </c>
      <c r="AI595" t="s">
        <v>12</v>
      </c>
    </row>
    <row r="596" spans="1:35" x14ac:dyDescent="0.25">
      <c r="A596">
        <v>1320154200</v>
      </c>
      <c r="B596">
        <v>2.2667840500000001</v>
      </c>
      <c r="C596">
        <v>2.35515271</v>
      </c>
      <c r="D596">
        <v>2.2388140500000002</v>
      </c>
      <c r="E596">
        <v>2.2680001399999998</v>
      </c>
      <c r="F596">
        <v>2.2667840500000001</v>
      </c>
      <c r="G596">
        <v>2.35515271</v>
      </c>
      <c r="H596">
        <v>2.2388140500000002</v>
      </c>
      <c r="I596">
        <v>2.2680001399999998</v>
      </c>
      <c r="J596">
        <v>1239</v>
      </c>
      <c r="K596">
        <v>1241.5</v>
      </c>
      <c r="L596">
        <v>1202.5</v>
      </c>
      <c r="M596">
        <v>1218.5</v>
      </c>
      <c r="N596">
        <v>1247.5</v>
      </c>
      <c r="O596">
        <v>1248</v>
      </c>
      <c r="P596">
        <v>1208.5</v>
      </c>
      <c r="Q596">
        <v>1224.5</v>
      </c>
      <c r="R596">
        <v>1251</v>
      </c>
      <c r="S596">
        <v>1251</v>
      </c>
      <c r="T596">
        <v>1215.42</v>
      </c>
      <c r="U596">
        <v>1218.28</v>
      </c>
      <c r="V596">
        <v>0.08</v>
      </c>
      <c r="W596">
        <v>0.08</v>
      </c>
      <c r="X596">
        <v>0.08</v>
      </c>
      <c r="Y596">
        <v>0.08</v>
      </c>
      <c r="Z596" t="s">
        <v>12</v>
      </c>
      <c r="AA596" t="s">
        <v>12</v>
      </c>
      <c r="AB596" t="s">
        <v>12</v>
      </c>
      <c r="AC596" t="s">
        <v>12</v>
      </c>
      <c r="AD596">
        <v>98.526356899999996</v>
      </c>
      <c r="AE596">
        <v>99.721292759999997</v>
      </c>
      <c r="AF596">
        <v>98.114585680000005</v>
      </c>
      <c r="AG596">
        <v>98.503749850000005</v>
      </c>
      <c r="AH596" t="s">
        <v>12</v>
      </c>
      <c r="AI596" t="s">
        <v>12</v>
      </c>
    </row>
    <row r="597" spans="1:35" x14ac:dyDescent="0.25">
      <c r="A597">
        <v>1320240600</v>
      </c>
      <c r="B597">
        <v>2.3685286900000002</v>
      </c>
      <c r="C597">
        <v>2.3997422400000001</v>
      </c>
      <c r="D597">
        <v>2.3105631799999999</v>
      </c>
      <c r="E597">
        <v>2.37704227</v>
      </c>
      <c r="F597">
        <v>2.3685286900000002</v>
      </c>
      <c r="G597">
        <v>2.3997422400000001</v>
      </c>
      <c r="H597">
        <v>2.3105631799999999</v>
      </c>
      <c r="I597">
        <v>2.37704227</v>
      </c>
      <c r="J597">
        <v>1217</v>
      </c>
      <c r="K597">
        <v>1232.5</v>
      </c>
      <c r="L597">
        <v>1211</v>
      </c>
      <c r="M597">
        <v>1228.25</v>
      </c>
      <c r="N597">
        <v>1223.5</v>
      </c>
      <c r="O597">
        <v>1238.75</v>
      </c>
      <c r="P597">
        <v>1216.5</v>
      </c>
      <c r="Q597">
        <v>1234.25</v>
      </c>
      <c r="R597">
        <v>1219.6199999999999</v>
      </c>
      <c r="S597">
        <v>1242.48</v>
      </c>
      <c r="T597">
        <v>1219.6199999999999</v>
      </c>
      <c r="U597">
        <v>1237.9000000000001</v>
      </c>
      <c r="V597">
        <v>0.08</v>
      </c>
      <c r="W597">
        <v>0.08</v>
      </c>
      <c r="X597">
        <v>0.08</v>
      </c>
      <c r="Y597">
        <v>0.08</v>
      </c>
      <c r="Z597" t="s">
        <v>12</v>
      </c>
      <c r="AA597" t="s">
        <v>12</v>
      </c>
      <c r="AB597" t="s">
        <v>12</v>
      </c>
      <c r="AC597" t="s">
        <v>12</v>
      </c>
      <c r="AD597">
        <v>99.979667090000007</v>
      </c>
      <c r="AE597">
        <v>100.43987389999999</v>
      </c>
      <c r="AF597">
        <v>99.140380449999995</v>
      </c>
      <c r="AG597">
        <v>100.10885829</v>
      </c>
      <c r="AH597" t="s">
        <v>12</v>
      </c>
      <c r="AI597" t="s">
        <v>12</v>
      </c>
    </row>
    <row r="598" spans="1:35" x14ac:dyDescent="0.25">
      <c r="A598">
        <v>1320327000</v>
      </c>
      <c r="B598">
        <v>2.4609522699999999</v>
      </c>
      <c r="C598">
        <v>2.5200862000000002</v>
      </c>
      <c r="D598">
        <v>2.3545359100000001</v>
      </c>
      <c r="E598">
        <v>2.50473042</v>
      </c>
      <c r="F598">
        <v>2.4609522699999999</v>
      </c>
      <c r="G598">
        <v>2.5200862000000002</v>
      </c>
      <c r="H598">
        <v>2.3545359100000001</v>
      </c>
      <c r="I598">
        <v>2.50473042</v>
      </c>
      <c r="J598">
        <v>1228.5</v>
      </c>
      <c r="K598">
        <v>1253.5</v>
      </c>
      <c r="L598">
        <v>1209</v>
      </c>
      <c r="M598">
        <v>1249.75</v>
      </c>
      <c r="N598">
        <v>1234.25</v>
      </c>
      <c r="O598">
        <v>1259.75</v>
      </c>
      <c r="P598">
        <v>1213.5</v>
      </c>
      <c r="Q598">
        <v>1255.75</v>
      </c>
      <c r="R598">
        <v>1238.25</v>
      </c>
      <c r="S598">
        <v>1263.21</v>
      </c>
      <c r="T598">
        <v>1234.81</v>
      </c>
      <c r="U598">
        <v>1261.1500000000001</v>
      </c>
      <c r="V598">
        <v>0.09</v>
      </c>
      <c r="W598">
        <v>0.09</v>
      </c>
      <c r="X598">
        <v>0.09</v>
      </c>
      <c r="Y598">
        <v>0.09</v>
      </c>
      <c r="Z598" t="s">
        <v>12</v>
      </c>
      <c r="AA598" t="s">
        <v>12</v>
      </c>
      <c r="AB598" t="s">
        <v>12</v>
      </c>
      <c r="AC598" t="s">
        <v>12</v>
      </c>
      <c r="AD598">
        <v>101.14231524</v>
      </c>
      <c r="AE598">
        <v>102.13541053</v>
      </c>
      <c r="AF598">
        <v>99.789929369999996</v>
      </c>
      <c r="AG598">
        <v>101.9335619</v>
      </c>
      <c r="AH598" t="s">
        <v>12</v>
      </c>
      <c r="AI598" t="s">
        <v>12</v>
      </c>
    </row>
    <row r="599" spans="1:35" x14ac:dyDescent="0.25">
      <c r="A599">
        <v>1320413400</v>
      </c>
      <c r="B599">
        <v>2.4455478500000001</v>
      </c>
      <c r="C599">
        <v>2.4727074500000001</v>
      </c>
      <c r="D599">
        <v>2.3733940100000002</v>
      </c>
      <c r="E599">
        <v>2.4601408899999999</v>
      </c>
      <c r="F599">
        <v>2.4455478500000001</v>
      </c>
      <c r="G599">
        <v>2.4727074500000001</v>
      </c>
      <c r="H599">
        <v>2.3733940100000002</v>
      </c>
      <c r="I599">
        <v>2.4601408899999999</v>
      </c>
      <c r="J599">
        <v>1250.5</v>
      </c>
      <c r="K599">
        <v>1252.25</v>
      </c>
      <c r="L599">
        <v>1229</v>
      </c>
      <c r="M599">
        <v>1245</v>
      </c>
      <c r="N599">
        <v>1255.75</v>
      </c>
      <c r="O599">
        <v>1258.75</v>
      </c>
      <c r="P599">
        <v>1234.5</v>
      </c>
      <c r="Q599">
        <v>1251</v>
      </c>
      <c r="R599">
        <v>1260.82</v>
      </c>
      <c r="S599">
        <v>1260.82</v>
      </c>
      <c r="T599">
        <v>1238.92</v>
      </c>
      <c r="U599">
        <v>1253.23</v>
      </c>
      <c r="V599">
        <v>0.08</v>
      </c>
      <c r="W599">
        <v>0.08</v>
      </c>
      <c r="X599">
        <v>0.08</v>
      </c>
      <c r="Y599">
        <v>0.08</v>
      </c>
      <c r="Z599" t="s">
        <v>12</v>
      </c>
      <c r="AA599" t="s">
        <v>12</v>
      </c>
      <c r="AB599" t="s">
        <v>12</v>
      </c>
      <c r="AC599" t="s">
        <v>12</v>
      </c>
      <c r="AD599">
        <v>101.11001945</v>
      </c>
      <c r="AE599">
        <v>101.48949489</v>
      </c>
      <c r="AF599">
        <v>100.12499003000001</v>
      </c>
      <c r="AG599">
        <v>101.31267549</v>
      </c>
      <c r="AH599" t="s">
        <v>12</v>
      </c>
      <c r="AI599" t="s">
        <v>12</v>
      </c>
    </row>
    <row r="600" spans="1:35" x14ac:dyDescent="0.25">
      <c r="A600">
        <v>1320676200</v>
      </c>
      <c r="B600">
        <v>2.4585191200000001</v>
      </c>
      <c r="C600">
        <v>2.5128392900000001</v>
      </c>
      <c r="D600">
        <v>2.3855548799999999</v>
      </c>
      <c r="E600">
        <v>2.50473042</v>
      </c>
      <c r="F600">
        <v>2.4585191200000001</v>
      </c>
      <c r="G600">
        <v>2.5128392900000001</v>
      </c>
      <c r="H600">
        <v>2.3855548799999999</v>
      </c>
      <c r="I600">
        <v>2.50473042</v>
      </c>
      <c r="J600">
        <v>1245</v>
      </c>
      <c r="K600">
        <v>1252.5</v>
      </c>
      <c r="L600">
        <v>1227</v>
      </c>
      <c r="M600">
        <v>1251.5</v>
      </c>
      <c r="N600">
        <v>1251</v>
      </c>
      <c r="O600">
        <v>1259.5</v>
      </c>
      <c r="P600">
        <v>1232</v>
      </c>
      <c r="Q600">
        <v>1257.5</v>
      </c>
      <c r="R600">
        <v>1253.21</v>
      </c>
      <c r="S600">
        <v>1261.7</v>
      </c>
      <c r="T600">
        <v>1240.75</v>
      </c>
      <c r="U600">
        <v>1261.1199999999999</v>
      </c>
      <c r="V600">
        <v>0.08</v>
      </c>
      <c r="W600">
        <v>0.08</v>
      </c>
      <c r="X600">
        <v>0.08</v>
      </c>
      <c r="Y600">
        <v>0.08</v>
      </c>
      <c r="Z600" t="s">
        <v>12</v>
      </c>
      <c r="AA600" t="s">
        <v>12</v>
      </c>
      <c r="AB600" t="s">
        <v>12</v>
      </c>
      <c r="AC600" t="s">
        <v>12</v>
      </c>
      <c r="AD600">
        <v>101.23920258</v>
      </c>
      <c r="AE600">
        <v>102.04659712999999</v>
      </c>
      <c r="AF600">
        <v>100.27840307</v>
      </c>
      <c r="AG600">
        <v>101.94162777</v>
      </c>
      <c r="AH600" t="s">
        <v>12</v>
      </c>
      <c r="AI600" t="s">
        <v>12</v>
      </c>
    </row>
    <row r="601" spans="1:35" x14ac:dyDescent="0.25">
      <c r="A601">
        <v>1320762600</v>
      </c>
      <c r="B601">
        <v>2.5456726600000001</v>
      </c>
      <c r="C601">
        <v>2.6101252700000002</v>
      </c>
      <c r="D601">
        <v>2.4727074500000001</v>
      </c>
      <c r="E601">
        <v>2.6016126599999998</v>
      </c>
      <c r="F601">
        <v>2.5456726600000001</v>
      </c>
      <c r="G601">
        <v>2.6101252700000002</v>
      </c>
      <c r="H601">
        <v>2.4727074500000001</v>
      </c>
      <c r="I601">
        <v>2.6016126599999998</v>
      </c>
      <c r="J601">
        <v>1251</v>
      </c>
      <c r="K601">
        <v>1269</v>
      </c>
      <c r="L601">
        <v>1243.25</v>
      </c>
      <c r="M601">
        <v>1267.25</v>
      </c>
      <c r="N601">
        <v>1257.5</v>
      </c>
      <c r="O601">
        <v>1275.25</v>
      </c>
      <c r="P601">
        <v>1248.5</v>
      </c>
      <c r="Q601">
        <v>1273.25</v>
      </c>
      <c r="R601">
        <v>1261.1199999999999</v>
      </c>
      <c r="S601">
        <v>1277.55</v>
      </c>
      <c r="T601">
        <v>1254.99</v>
      </c>
      <c r="U601">
        <v>1275.92</v>
      </c>
      <c r="V601">
        <v>0.08</v>
      </c>
      <c r="W601">
        <v>0.08</v>
      </c>
      <c r="X601">
        <v>0.08</v>
      </c>
      <c r="Y601">
        <v>0.08</v>
      </c>
      <c r="Z601" t="s">
        <v>12</v>
      </c>
      <c r="AA601" t="s">
        <v>12</v>
      </c>
      <c r="AB601" t="s">
        <v>12</v>
      </c>
      <c r="AC601" t="s">
        <v>12</v>
      </c>
      <c r="AD601">
        <v>102.47451624</v>
      </c>
      <c r="AE601">
        <v>103.36265025</v>
      </c>
      <c r="AF601">
        <v>101.49757691000001</v>
      </c>
      <c r="AG601">
        <v>103.24961501</v>
      </c>
      <c r="AH601" t="s">
        <v>12</v>
      </c>
      <c r="AI601" t="s">
        <v>12</v>
      </c>
    </row>
    <row r="602" spans="1:35" x14ac:dyDescent="0.25">
      <c r="A602">
        <v>1320849000</v>
      </c>
      <c r="B602">
        <v>2.42163277</v>
      </c>
      <c r="C602">
        <v>2.4548718300000001</v>
      </c>
      <c r="D602">
        <v>2.2971045000000001</v>
      </c>
      <c r="E602">
        <v>2.31502184</v>
      </c>
      <c r="F602">
        <v>2.42163277</v>
      </c>
      <c r="G602">
        <v>2.4548718300000001</v>
      </c>
      <c r="H602">
        <v>2.2971045000000001</v>
      </c>
      <c r="I602">
        <v>2.31502184</v>
      </c>
      <c r="J602">
        <v>1267</v>
      </c>
      <c r="K602">
        <v>1267.25</v>
      </c>
      <c r="L602">
        <v>1217</v>
      </c>
      <c r="M602">
        <v>1219.75</v>
      </c>
      <c r="N602">
        <v>1273.25</v>
      </c>
      <c r="O602">
        <v>1274</v>
      </c>
      <c r="P602">
        <v>1222.75</v>
      </c>
      <c r="Q602">
        <v>1225.75</v>
      </c>
      <c r="R602">
        <v>1275.18</v>
      </c>
      <c r="S602">
        <v>1275.18</v>
      </c>
      <c r="T602">
        <v>1226.6400000000001</v>
      </c>
      <c r="U602">
        <v>1229.0999999999999</v>
      </c>
      <c r="V602">
        <v>0.08</v>
      </c>
      <c r="W602">
        <v>0.08</v>
      </c>
      <c r="X602">
        <v>0.08</v>
      </c>
      <c r="Y602">
        <v>0.08</v>
      </c>
      <c r="Z602" t="s">
        <v>12</v>
      </c>
      <c r="AA602" t="s">
        <v>12</v>
      </c>
      <c r="AB602" t="s">
        <v>12</v>
      </c>
      <c r="AC602" t="s">
        <v>12</v>
      </c>
      <c r="AD602">
        <v>100.83550531</v>
      </c>
      <c r="AE602">
        <v>101.57023435000001</v>
      </c>
      <c r="AF602">
        <v>99.196494369999996</v>
      </c>
      <c r="AG602">
        <v>99.439520130000005</v>
      </c>
      <c r="AH602" t="s">
        <v>12</v>
      </c>
      <c r="AI602" t="s">
        <v>12</v>
      </c>
    </row>
    <row r="603" spans="1:35" x14ac:dyDescent="0.25">
      <c r="A603">
        <v>1320935400</v>
      </c>
      <c r="B603">
        <v>2.4074444399999999</v>
      </c>
      <c r="C603">
        <v>2.4139305599999998</v>
      </c>
      <c r="D603">
        <v>2.3072388799999999</v>
      </c>
      <c r="E603">
        <v>2.3782583599999998</v>
      </c>
      <c r="F603">
        <v>2.4074444399999999</v>
      </c>
      <c r="G603">
        <v>2.4139305599999998</v>
      </c>
      <c r="H603">
        <v>2.3072388799999999</v>
      </c>
      <c r="I603">
        <v>2.3782583599999998</v>
      </c>
      <c r="J603">
        <v>1220</v>
      </c>
      <c r="K603">
        <v>1239</v>
      </c>
      <c r="L603">
        <v>1212.5</v>
      </c>
      <c r="M603">
        <v>1231.5</v>
      </c>
      <c r="N603">
        <v>1226.25</v>
      </c>
      <c r="O603">
        <v>1245</v>
      </c>
      <c r="P603">
        <v>1218.25</v>
      </c>
      <c r="Q603">
        <v>1237.5</v>
      </c>
      <c r="R603">
        <v>1229.5899999999999</v>
      </c>
      <c r="S603">
        <v>1246.22</v>
      </c>
      <c r="T603">
        <v>1227.7</v>
      </c>
      <c r="U603">
        <v>1239.6600000000001</v>
      </c>
      <c r="V603">
        <v>0.08</v>
      </c>
      <c r="W603">
        <v>0.08</v>
      </c>
      <c r="X603">
        <v>0.08</v>
      </c>
      <c r="Y603">
        <v>0.08</v>
      </c>
      <c r="Z603" t="s">
        <v>12</v>
      </c>
      <c r="AA603" t="s">
        <v>12</v>
      </c>
      <c r="AB603" t="s">
        <v>12</v>
      </c>
      <c r="AC603" t="s">
        <v>12</v>
      </c>
      <c r="AD603">
        <v>100.75475778000001</v>
      </c>
      <c r="AE603">
        <v>100.87587504</v>
      </c>
      <c r="AF603">
        <v>99.325677499999998</v>
      </c>
      <c r="AG603">
        <v>100.37529849000001</v>
      </c>
      <c r="AH603" t="s">
        <v>12</v>
      </c>
      <c r="AI603" t="s">
        <v>12</v>
      </c>
    </row>
    <row r="604" spans="1:35" x14ac:dyDescent="0.25">
      <c r="A604">
        <v>1321021800</v>
      </c>
      <c r="B604">
        <v>2.4646044200000001</v>
      </c>
      <c r="C604">
        <v>2.5322957100000001</v>
      </c>
      <c r="D604">
        <v>2.4637891500000002</v>
      </c>
      <c r="E604">
        <v>2.5160818599999999</v>
      </c>
      <c r="F604">
        <v>2.4646044200000001</v>
      </c>
      <c r="G604">
        <v>2.5322957100000001</v>
      </c>
      <c r="H604">
        <v>2.4637891500000002</v>
      </c>
      <c r="I604">
        <v>2.5160818599999999</v>
      </c>
      <c r="J604">
        <v>1233</v>
      </c>
      <c r="K604">
        <v>1258.5</v>
      </c>
      <c r="L604">
        <v>1228</v>
      </c>
      <c r="M604">
        <v>1255.5</v>
      </c>
      <c r="N604">
        <v>1237.5</v>
      </c>
      <c r="O604">
        <v>1264.75</v>
      </c>
      <c r="P604">
        <v>1233.75</v>
      </c>
      <c r="Q604">
        <v>1261.5</v>
      </c>
      <c r="R604">
        <v>1240.1199999999999</v>
      </c>
      <c r="S604">
        <v>1266.98</v>
      </c>
      <c r="T604">
        <v>1240.1199999999999</v>
      </c>
      <c r="U604">
        <v>1263.8499999999999</v>
      </c>
      <c r="V604" t="s">
        <v>12</v>
      </c>
      <c r="W604" t="s">
        <v>12</v>
      </c>
      <c r="X604" t="s">
        <v>12</v>
      </c>
      <c r="Y604" t="s">
        <v>12</v>
      </c>
      <c r="Z604" t="s">
        <v>12</v>
      </c>
      <c r="AA604" t="s">
        <v>12</v>
      </c>
      <c r="AB604" t="s">
        <v>12</v>
      </c>
      <c r="AC604" t="s">
        <v>12</v>
      </c>
      <c r="AD604">
        <v>101.59445617999999</v>
      </c>
      <c r="AE604">
        <v>102.53104193999999</v>
      </c>
      <c r="AF604">
        <v>101.56215233</v>
      </c>
      <c r="AG604">
        <v>102.26459366</v>
      </c>
      <c r="AH604" t="s">
        <v>12</v>
      </c>
      <c r="AI604" t="s">
        <v>12</v>
      </c>
    </row>
    <row r="605" spans="1:35" x14ac:dyDescent="0.25">
      <c r="A605">
        <v>1321281000</v>
      </c>
      <c r="B605">
        <v>2.4868957799999998</v>
      </c>
      <c r="C605">
        <v>2.4958140700000002</v>
      </c>
      <c r="D605">
        <v>2.4106870200000001</v>
      </c>
      <c r="E605">
        <v>2.4406844799999998</v>
      </c>
      <c r="F605">
        <v>2.4868957799999998</v>
      </c>
      <c r="G605">
        <v>2.4958140700000002</v>
      </c>
      <c r="H605">
        <v>2.4106870200000001</v>
      </c>
      <c r="I605">
        <v>2.4406844799999998</v>
      </c>
      <c r="J605">
        <v>1257.25</v>
      </c>
      <c r="K605">
        <v>1264.75</v>
      </c>
      <c r="L605">
        <v>1237.75</v>
      </c>
      <c r="M605">
        <v>1246.5</v>
      </c>
      <c r="N605">
        <v>1264.25</v>
      </c>
      <c r="O605">
        <v>1270.75</v>
      </c>
      <c r="P605">
        <v>1243.5</v>
      </c>
      <c r="Q605">
        <v>1252.5</v>
      </c>
      <c r="R605">
        <v>1263.8499999999999</v>
      </c>
      <c r="S605">
        <v>1263.8499999999999</v>
      </c>
      <c r="T605">
        <v>1246.68</v>
      </c>
      <c r="U605">
        <v>1251.78</v>
      </c>
      <c r="V605">
        <v>0.08</v>
      </c>
      <c r="W605">
        <v>0.08</v>
      </c>
      <c r="X605">
        <v>0.08</v>
      </c>
      <c r="Y605">
        <v>0.08</v>
      </c>
      <c r="Z605" t="s">
        <v>12</v>
      </c>
      <c r="AA605" t="s">
        <v>12</v>
      </c>
      <c r="AB605" t="s">
        <v>12</v>
      </c>
      <c r="AC605" t="s">
        <v>12</v>
      </c>
      <c r="AD605">
        <v>101.88511822</v>
      </c>
      <c r="AE605">
        <v>102.90243535</v>
      </c>
      <c r="AF605">
        <v>100.85972714</v>
      </c>
      <c r="AG605">
        <v>101.29572827</v>
      </c>
      <c r="AH605" t="s">
        <v>12</v>
      </c>
      <c r="AI605" t="s">
        <v>12</v>
      </c>
    </row>
    <row r="606" spans="1:35" x14ac:dyDescent="0.25">
      <c r="A606">
        <v>1321367400</v>
      </c>
      <c r="B606">
        <v>2.42771223</v>
      </c>
      <c r="C606">
        <v>2.5176909900000002</v>
      </c>
      <c r="D606">
        <v>2.39933752</v>
      </c>
      <c r="E606">
        <v>2.48081437</v>
      </c>
      <c r="F606">
        <v>2.42771223</v>
      </c>
      <c r="G606">
        <v>2.5176909900000002</v>
      </c>
      <c r="H606">
        <v>2.39933752</v>
      </c>
      <c r="I606">
        <v>2.48081437</v>
      </c>
      <c r="J606">
        <v>1245.5</v>
      </c>
      <c r="K606">
        <v>1256</v>
      </c>
      <c r="L606">
        <v>1228.5</v>
      </c>
      <c r="M606">
        <v>1248</v>
      </c>
      <c r="N606">
        <v>1251.5</v>
      </c>
      <c r="O606">
        <v>1262.25</v>
      </c>
      <c r="P606">
        <v>1234</v>
      </c>
      <c r="Q606">
        <v>1254</v>
      </c>
      <c r="R606">
        <v>1251.7</v>
      </c>
      <c r="S606">
        <v>1264.25</v>
      </c>
      <c r="T606">
        <v>1244.3399999999999</v>
      </c>
      <c r="U606">
        <v>1257.81</v>
      </c>
      <c r="V606">
        <v>0.09</v>
      </c>
      <c r="W606">
        <v>0.09</v>
      </c>
      <c r="X606">
        <v>0.09</v>
      </c>
      <c r="Y606">
        <v>0.09</v>
      </c>
      <c r="Z606" t="s">
        <v>12</v>
      </c>
      <c r="AA606" t="s">
        <v>12</v>
      </c>
      <c r="AB606" t="s">
        <v>12</v>
      </c>
      <c r="AC606" t="s">
        <v>12</v>
      </c>
      <c r="AD606">
        <v>101.06157578</v>
      </c>
      <c r="AE606">
        <v>102.33725917</v>
      </c>
      <c r="AF606">
        <v>100.69824823</v>
      </c>
      <c r="AG606">
        <v>101.79871893000001</v>
      </c>
      <c r="AH606" t="s">
        <v>12</v>
      </c>
      <c r="AI606" t="s">
        <v>12</v>
      </c>
    </row>
    <row r="607" spans="1:35" x14ac:dyDescent="0.25">
      <c r="A607">
        <v>1321453800</v>
      </c>
      <c r="B607">
        <v>2.4050122699999998</v>
      </c>
      <c r="C607">
        <v>2.4929752399999998</v>
      </c>
      <c r="D607">
        <v>2.35069405</v>
      </c>
      <c r="E607">
        <v>2.35920665</v>
      </c>
      <c r="F607">
        <v>2.4050122699999998</v>
      </c>
      <c r="G607">
        <v>2.4929752399999998</v>
      </c>
      <c r="H607">
        <v>2.35069405</v>
      </c>
      <c r="I607">
        <v>2.35920665</v>
      </c>
      <c r="J607">
        <v>1248.5</v>
      </c>
      <c r="K607">
        <v>1251.75</v>
      </c>
      <c r="L607">
        <v>1224.75</v>
      </c>
      <c r="M607">
        <v>1225</v>
      </c>
      <c r="N607">
        <v>1254.5</v>
      </c>
      <c r="O607">
        <v>1258.75</v>
      </c>
      <c r="P607">
        <v>1230.5</v>
      </c>
      <c r="Q607">
        <v>1231</v>
      </c>
      <c r="R607">
        <v>1257.81</v>
      </c>
      <c r="S607">
        <v>1259.6099999999999</v>
      </c>
      <c r="T607">
        <v>1235.67</v>
      </c>
      <c r="U607">
        <v>1236.9100000000001</v>
      </c>
      <c r="V607">
        <v>0.08</v>
      </c>
      <c r="W607">
        <v>0.08</v>
      </c>
      <c r="X607">
        <v>0.08</v>
      </c>
      <c r="Y607">
        <v>0.08</v>
      </c>
      <c r="Z607" t="s">
        <v>12</v>
      </c>
      <c r="AA607" t="s">
        <v>12</v>
      </c>
      <c r="AB607" t="s">
        <v>12</v>
      </c>
      <c r="AC607" t="s">
        <v>12</v>
      </c>
      <c r="AD607">
        <v>100.77091374</v>
      </c>
      <c r="AE607">
        <v>102.0062274</v>
      </c>
      <c r="AF607">
        <v>100.03617663</v>
      </c>
      <c r="AG607">
        <v>100.18151571999999</v>
      </c>
      <c r="AH607" t="s">
        <v>12</v>
      </c>
      <c r="AI607" t="s">
        <v>12</v>
      </c>
    </row>
    <row r="608" spans="1:35" x14ac:dyDescent="0.25">
      <c r="A608">
        <v>1321540200</v>
      </c>
      <c r="B608">
        <v>2.3474504999999999</v>
      </c>
      <c r="C608">
        <v>2.3640301400000001</v>
      </c>
      <c r="D608">
        <v>2.1962500399999998</v>
      </c>
      <c r="E608">
        <v>2.2469209700000001</v>
      </c>
      <c r="F608">
        <v>2.3474504999999999</v>
      </c>
      <c r="G608">
        <v>2.3640301400000001</v>
      </c>
      <c r="H608">
        <v>2.1962500399999998</v>
      </c>
      <c r="I608">
        <v>2.2469209700000001</v>
      </c>
      <c r="J608">
        <v>1225.75</v>
      </c>
      <c r="K608">
        <v>1235.5</v>
      </c>
      <c r="L608">
        <v>1201.25</v>
      </c>
      <c r="M608">
        <v>1209</v>
      </c>
      <c r="N608">
        <v>1231.25</v>
      </c>
      <c r="O608">
        <v>1241.75</v>
      </c>
      <c r="P608">
        <v>1206.5</v>
      </c>
      <c r="Q608">
        <v>1214.75</v>
      </c>
      <c r="R608">
        <v>1236.56</v>
      </c>
      <c r="S608">
        <v>1237.73</v>
      </c>
      <c r="T608">
        <v>1209.43</v>
      </c>
      <c r="U608">
        <v>1216.1300000000001</v>
      </c>
      <c r="V608">
        <v>0.08</v>
      </c>
      <c r="W608">
        <v>0.08</v>
      </c>
      <c r="X608">
        <v>0.08</v>
      </c>
      <c r="Y608">
        <v>0.08</v>
      </c>
      <c r="Z608" t="s">
        <v>12</v>
      </c>
      <c r="AA608" t="s">
        <v>12</v>
      </c>
      <c r="AB608" t="s">
        <v>12</v>
      </c>
      <c r="AC608" t="s">
        <v>12</v>
      </c>
      <c r="AD608">
        <v>99.995823049999998</v>
      </c>
      <c r="AE608">
        <v>100.24610729</v>
      </c>
      <c r="AF608">
        <v>97.880441259999998</v>
      </c>
      <c r="AG608">
        <v>98.586911490000006</v>
      </c>
      <c r="AH608" t="s">
        <v>12</v>
      </c>
      <c r="AI608" t="s">
        <v>12</v>
      </c>
    </row>
    <row r="609" spans="1:35" x14ac:dyDescent="0.25">
      <c r="A609">
        <v>1321626600</v>
      </c>
      <c r="B609">
        <v>2.26597268</v>
      </c>
      <c r="C609">
        <v>2.2805657199999998</v>
      </c>
      <c r="D609">
        <v>2.2104383599999999</v>
      </c>
      <c r="E609">
        <v>2.2367865899999999</v>
      </c>
      <c r="F609">
        <v>2.26597268</v>
      </c>
      <c r="G609">
        <v>2.2805657199999998</v>
      </c>
      <c r="H609">
        <v>2.2104383599999999</v>
      </c>
      <c r="I609">
        <v>2.2367865899999999</v>
      </c>
      <c r="J609">
        <v>1209.75</v>
      </c>
      <c r="K609">
        <v>1224</v>
      </c>
      <c r="L609">
        <v>1203</v>
      </c>
      <c r="M609">
        <v>1208</v>
      </c>
      <c r="N609">
        <v>1215</v>
      </c>
      <c r="O609">
        <v>1229.75</v>
      </c>
      <c r="P609">
        <v>1208.75</v>
      </c>
      <c r="Q609">
        <v>1214</v>
      </c>
      <c r="R609">
        <v>1216.19</v>
      </c>
      <c r="S609">
        <v>1223.51</v>
      </c>
      <c r="T609">
        <v>1211.3599999999999</v>
      </c>
      <c r="U609">
        <v>1215.6500000000001</v>
      </c>
      <c r="V609">
        <v>0.08</v>
      </c>
      <c r="W609">
        <v>0.08</v>
      </c>
      <c r="X609">
        <v>0.08</v>
      </c>
      <c r="Y609">
        <v>0.08</v>
      </c>
      <c r="Z609" t="s">
        <v>12</v>
      </c>
      <c r="AA609" t="s">
        <v>12</v>
      </c>
      <c r="AB609" t="s">
        <v>12</v>
      </c>
      <c r="AC609" t="s">
        <v>12</v>
      </c>
      <c r="AD609">
        <v>98.905832329999996</v>
      </c>
      <c r="AE609">
        <v>99.107680970000004</v>
      </c>
      <c r="AF609">
        <v>98.074215949999996</v>
      </c>
      <c r="AG609">
        <v>98.485179770000002</v>
      </c>
      <c r="AH609" t="s">
        <v>12</v>
      </c>
      <c r="AI609" t="s">
        <v>12</v>
      </c>
    </row>
    <row r="610" spans="1:35" x14ac:dyDescent="0.25">
      <c r="A610">
        <v>1321885800</v>
      </c>
      <c r="B610">
        <v>2.1382835500000001</v>
      </c>
      <c r="C610">
        <v>2.1484179299999999</v>
      </c>
      <c r="D610">
        <v>2.05599533</v>
      </c>
      <c r="E610">
        <v>2.1078823500000001</v>
      </c>
      <c r="F610">
        <v>2.1382835500000001</v>
      </c>
      <c r="G610">
        <v>2.1484179299999999</v>
      </c>
      <c r="H610">
        <v>2.05599533</v>
      </c>
      <c r="I610">
        <v>2.1078823500000001</v>
      </c>
      <c r="J610">
        <v>1203.5</v>
      </c>
      <c r="K610">
        <v>1203.5</v>
      </c>
      <c r="L610">
        <v>1175</v>
      </c>
      <c r="M610">
        <v>1185</v>
      </c>
      <c r="N610">
        <v>1208</v>
      </c>
      <c r="O610">
        <v>1209</v>
      </c>
      <c r="P610">
        <v>1180.5</v>
      </c>
      <c r="Q610">
        <v>1190.75</v>
      </c>
      <c r="R610">
        <v>1215.6199999999999</v>
      </c>
      <c r="S610">
        <v>1215.6199999999999</v>
      </c>
      <c r="T610">
        <v>1183.1600000000001</v>
      </c>
      <c r="U610">
        <v>1192.98</v>
      </c>
      <c r="V610">
        <v>0.08</v>
      </c>
      <c r="W610">
        <v>0.08</v>
      </c>
      <c r="X610">
        <v>0.08</v>
      </c>
      <c r="Y610">
        <v>0.08</v>
      </c>
      <c r="Z610" t="s">
        <v>12</v>
      </c>
      <c r="AA610" t="s">
        <v>12</v>
      </c>
      <c r="AB610" t="s">
        <v>12</v>
      </c>
      <c r="AC610" t="s">
        <v>12</v>
      </c>
      <c r="AD610">
        <v>97.048824870000004</v>
      </c>
      <c r="AE610">
        <v>97.169942129999995</v>
      </c>
      <c r="AF610">
        <v>95.797355240000002</v>
      </c>
      <c r="AG610">
        <v>96.613639210000002</v>
      </c>
      <c r="AH610" t="s">
        <v>12</v>
      </c>
      <c r="AI610" t="s">
        <v>12</v>
      </c>
    </row>
    <row r="611" spans="1:35" x14ac:dyDescent="0.25">
      <c r="A611">
        <v>1321972200</v>
      </c>
      <c r="B611">
        <v>2.0981526800000001</v>
      </c>
      <c r="C611">
        <v>2.1338248900000001</v>
      </c>
      <c r="D611">
        <v>2.04951018</v>
      </c>
      <c r="E611">
        <v>2.0851814100000001</v>
      </c>
      <c r="F611">
        <v>2.0981526800000001</v>
      </c>
      <c r="G611">
        <v>2.1338248900000001</v>
      </c>
      <c r="H611">
        <v>2.04951018</v>
      </c>
      <c r="I611">
        <v>2.0851814100000001</v>
      </c>
      <c r="J611">
        <v>1184</v>
      </c>
      <c r="K611">
        <v>1192.75</v>
      </c>
      <c r="L611">
        <v>1173.5</v>
      </c>
      <c r="M611">
        <v>1177</v>
      </c>
      <c r="N611">
        <v>1190.75</v>
      </c>
      <c r="O611">
        <v>1199</v>
      </c>
      <c r="P611">
        <v>1179.25</v>
      </c>
      <c r="Q611">
        <v>1182.75</v>
      </c>
      <c r="R611">
        <v>1192.98</v>
      </c>
      <c r="S611">
        <v>1196.81</v>
      </c>
      <c r="T611">
        <v>1181.6500000000001</v>
      </c>
      <c r="U611">
        <v>1188.04</v>
      </c>
      <c r="V611">
        <v>0.08</v>
      </c>
      <c r="W611">
        <v>0.08</v>
      </c>
      <c r="X611">
        <v>0.08</v>
      </c>
      <c r="Y611">
        <v>0.08</v>
      </c>
      <c r="Z611" t="s">
        <v>12</v>
      </c>
      <c r="AA611" t="s">
        <v>12</v>
      </c>
      <c r="AB611" t="s">
        <v>12</v>
      </c>
      <c r="AC611" t="s">
        <v>12</v>
      </c>
      <c r="AD611">
        <v>96.402901159999999</v>
      </c>
      <c r="AE611">
        <v>96.968093490000001</v>
      </c>
      <c r="AF611">
        <v>95.692402029999997</v>
      </c>
      <c r="AG611">
        <v>96.233356369999996</v>
      </c>
      <c r="AH611" t="s">
        <v>12</v>
      </c>
      <c r="AI611" t="s">
        <v>12</v>
      </c>
    </row>
    <row r="612" spans="1:35" x14ac:dyDescent="0.25">
      <c r="A612">
        <v>1322058600</v>
      </c>
      <c r="B612">
        <v>2.0284300399999999</v>
      </c>
      <c r="C612">
        <v>2.0328896799999998</v>
      </c>
      <c r="D612">
        <v>1.94735791</v>
      </c>
      <c r="E612">
        <v>1.9501957700000001</v>
      </c>
      <c r="F612">
        <v>2.0284300399999999</v>
      </c>
      <c r="G612">
        <v>2.0328896799999998</v>
      </c>
      <c r="H612">
        <v>1.94735791</v>
      </c>
      <c r="I612">
        <v>1.9501957700000001</v>
      </c>
      <c r="J612">
        <v>1177</v>
      </c>
      <c r="K612">
        <v>1180</v>
      </c>
      <c r="L612">
        <v>1152.5</v>
      </c>
      <c r="M612">
        <v>1154</v>
      </c>
      <c r="N612">
        <v>1182.75</v>
      </c>
      <c r="O612">
        <v>1185</v>
      </c>
      <c r="P612">
        <v>1158.5</v>
      </c>
      <c r="Q612">
        <v>1160</v>
      </c>
      <c r="R612">
        <v>1187.48</v>
      </c>
      <c r="S612">
        <v>1187.48</v>
      </c>
      <c r="T612">
        <v>1161.79</v>
      </c>
      <c r="U612">
        <v>1161.79</v>
      </c>
      <c r="V612">
        <v>0.09</v>
      </c>
      <c r="W612">
        <v>0.09</v>
      </c>
      <c r="X612">
        <v>0.09</v>
      </c>
      <c r="Y612">
        <v>0.09</v>
      </c>
      <c r="Z612" t="s">
        <v>12</v>
      </c>
      <c r="AA612" t="s">
        <v>12</v>
      </c>
      <c r="AB612" t="s">
        <v>12</v>
      </c>
      <c r="AC612" t="s">
        <v>12</v>
      </c>
      <c r="AD612">
        <v>95.329082549999995</v>
      </c>
      <c r="AE612">
        <v>96.233356369999996</v>
      </c>
      <c r="AF612">
        <v>94.109908709999999</v>
      </c>
      <c r="AG612">
        <v>94.109908709999999</v>
      </c>
      <c r="AH612" t="s">
        <v>12</v>
      </c>
      <c r="AI612" t="s">
        <v>12</v>
      </c>
    </row>
    <row r="613" spans="1:35" x14ac:dyDescent="0.25">
      <c r="A613">
        <v>1322231400</v>
      </c>
      <c r="B613">
        <v>1.9364140999999999</v>
      </c>
      <c r="C613">
        <v>2.0037035900000002</v>
      </c>
      <c r="D613">
        <v>1.92992798</v>
      </c>
      <c r="E613">
        <v>1.92992798</v>
      </c>
      <c r="F613">
        <v>1.9364140999999999</v>
      </c>
      <c r="G613">
        <v>2.0037035900000002</v>
      </c>
      <c r="H613">
        <v>1.92992798</v>
      </c>
      <c r="I613">
        <v>1.92992798</v>
      </c>
      <c r="J613">
        <v>1153.5</v>
      </c>
      <c r="K613">
        <v>1167.75</v>
      </c>
      <c r="L613">
        <v>1141.75</v>
      </c>
      <c r="M613">
        <v>1147.5</v>
      </c>
      <c r="N613">
        <v>1160.25</v>
      </c>
      <c r="O613">
        <v>1173.75</v>
      </c>
      <c r="P613">
        <v>1147.5</v>
      </c>
      <c r="Q613">
        <v>1153.5</v>
      </c>
      <c r="R613">
        <v>1161.4100000000001</v>
      </c>
      <c r="S613">
        <v>1172.6600000000001</v>
      </c>
      <c r="T613">
        <v>1158.6600000000001</v>
      </c>
      <c r="U613">
        <v>1158.67</v>
      </c>
      <c r="V613">
        <v>7.0000000000000007E-2</v>
      </c>
      <c r="W613">
        <v>7.0000000000000007E-2</v>
      </c>
      <c r="X613">
        <v>7.0000000000000007E-2</v>
      </c>
      <c r="Y613">
        <v>7.0000000000000007E-2</v>
      </c>
      <c r="Z613" t="s">
        <v>12</v>
      </c>
      <c r="AA613" t="s">
        <v>12</v>
      </c>
      <c r="AB613" t="s">
        <v>12</v>
      </c>
      <c r="AC613" t="s">
        <v>12</v>
      </c>
      <c r="AD613">
        <v>93.964577689999999</v>
      </c>
      <c r="AE613">
        <v>95.030338499999999</v>
      </c>
      <c r="AF613">
        <v>93.819246669999998</v>
      </c>
      <c r="AG613">
        <v>93.93228191</v>
      </c>
      <c r="AH613" t="s">
        <v>12</v>
      </c>
      <c r="AI613" t="s">
        <v>12</v>
      </c>
    </row>
    <row r="614" spans="1:35" x14ac:dyDescent="0.25">
      <c r="A614">
        <v>1322490600</v>
      </c>
      <c r="B614">
        <v>2.0932766599999999</v>
      </c>
      <c r="C614">
        <v>2.1265293399999998</v>
      </c>
      <c r="D614">
        <v>2.0596036999999998</v>
      </c>
      <c r="E614">
        <v>2.1034635800000001</v>
      </c>
      <c r="F614">
        <v>2.0932766599999999</v>
      </c>
      <c r="G614">
        <v>2.1265293399999998</v>
      </c>
      <c r="H614">
        <v>2.0596036999999998</v>
      </c>
      <c r="I614">
        <v>2.1034635800000001</v>
      </c>
      <c r="J614">
        <v>1165.5</v>
      </c>
      <c r="K614">
        <v>1190</v>
      </c>
      <c r="L614">
        <v>1164</v>
      </c>
      <c r="M614">
        <v>1185.25</v>
      </c>
      <c r="N614">
        <v>1172</v>
      </c>
      <c r="O614">
        <v>1196.25</v>
      </c>
      <c r="P614">
        <v>1169.25</v>
      </c>
      <c r="Q614">
        <v>1191</v>
      </c>
      <c r="R614">
        <v>1158.67</v>
      </c>
      <c r="S614">
        <v>1197.3499999999999</v>
      </c>
      <c r="T614">
        <v>1158.67</v>
      </c>
      <c r="U614">
        <v>1192.55</v>
      </c>
      <c r="V614">
        <v>0.08</v>
      </c>
      <c r="W614">
        <v>0.08</v>
      </c>
      <c r="X614">
        <v>0.08</v>
      </c>
      <c r="Y614">
        <v>0.08</v>
      </c>
      <c r="Z614" t="s">
        <v>12</v>
      </c>
      <c r="AA614" t="s">
        <v>12</v>
      </c>
      <c r="AB614" t="s">
        <v>12</v>
      </c>
      <c r="AC614" t="s">
        <v>12</v>
      </c>
      <c r="AD614">
        <v>96.515936389999993</v>
      </c>
      <c r="AE614">
        <v>97.032668900000004</v>
      </c>
      <c r="AF614">
        <v>95.934628470000007</v>
      </c>
      <c r="AG614">
        <v>96.653209610000005</v>
      </c>
      <c r="AH614" t="s">
        <v>12</v>
      </c>
      <c r="AI614" t="s">
        <v>12</v>
      </c>
    </row>
    <row r="615" spans="1:35" x14ac:dyDescent="0.25">
      <c r="A615">
        <v>1322577000</v>
      </c>
      <c r="B615">
        <v>2.1208536200000001</v>
      </c>
      <c r="C615">
        <v>2.16422706</v>
      </c>
      <c r="D615">
        <v>2.0985583700000001</v>
      </c>
      <c r="E615">
        <v>2.12004225</v>
      </c>
      <c r="F615">
        <v>2.1208536200000001</v>
      </c>
      <c r="G615">
        <v>2.16422706</v>
      </c>
      <c r="H615">
        <v>2.0985583700000001</v>
      </c>
      <c r="I615">
        <v>2.12004225</v>
      </c>
      <c r="J615">
        <v>1184.5</v>
      </c>
      <c r="K615">
        <v>1200</v>
      </c>
      <c r="L615">
        <v>1181</v>
      </c>
      <c r="M615">
        <v>1190.5</v>
      </c>
      <c r="N615">
        <v>1190.75</v>
      </c>
      <c r="O615">
        <v>1206</v>
      </c>
      <c r="P615">
        <v>1186.25</v>
      </c>
      <c r="Q615">
        <v>1196.5</v>
      </c>
      <c r="R615">
        <v>1192.56</v>
      </c>
      <c r="S615">
        <v>1203.67</v>
      </c>
      <c r="T615">
        <v>1191.8</v>
      </c>
      <c r="U615">
        <v>1195.19</v>
      </c>
      <c r="V615">
        <v>0.08</v>
      </c>
      <c r="W615">
        <v>0.08</v>
      </c>
      <c r="X615">
        <v>0.08</v>
      </c>
      <c r="Y615">
        <v>0.08</v>
      </c>
      <c r="Z615" t="s">
        <v>12</v>
      </c>
      <c r="AA615" t="s">
        <v>12</v>
      </c>
      <c r="AB615" t="s">
        <v>12</v>
      </c>
      <c r="AC615" t="s">
        <v>12</v>
      </c>
      <c r="AD615">
        <v>96.927715689999999</v>
      </c>
      <c r="AE615">
        <v>97.694740510000003</v>
      </c>
      <c r="AF615">
        <v>96.572462090000002</v>
      </c>
      <c r="AG615">
        <v>96.927715689999999</v>
      </c>
      <c r="AH615" t="s">
        <v>12</v>
      </c>
      <c r="AI615" t="s">
        <v>12</v>
      </c>
    </row>
    <row r="616" spans="1:35" x14ac:dyDescent="0.25">
      <c r="A616">
        <v>1322663400</v>
      </c>
      <c r="B616">
        <v>2.3020496000000001</v>
      </c>
      <c r="C616">
        <v>2.3940674899999999</v>
      </c>
      <c r="D616">
        <v>2.2896377299999999</v>
      </c>
      <c r="E616">
        <v>2.3835283899999999</v>
      </c>
      <c r="F616">
        <v>2.3020496000000001</v>
      </c>
      <c r="G616">
        <v>2.3940674899999999</v>
      </c>
      <c r="H616">
        <v>2.2896377299999999</v>
      </c>
      <c r="I616">
        <v>2.3835283899999999</v>
      </c>
      <c r="J616">
        <v>1188</v>
      </c>
      <c r="K616">
        <v>1240.75</v>
      </c>
      <c r="L616">
        <v>1177.25</v>
      </c>
      <c r="M616">
        <v>1240</v>
      </c>
      <c r="N616">
        <v>1195</v>
      </c>
      <c r="O616">
        <v>1246.75</v>
      </c>
      <c r="P616">
        <v>1183</v>
      </c>
      <c r="Q616">
        <v>1246</v>
      </c>
      <c r="R616">
        <v>1196.72</v>
      </c>
      <c r="S616">
        <v>1247.1099999999999</v>
      </c>
      <c r="T616">
        <v>1196.72</v>
      </c>
      <c r="U616">
        <v>1246.96</v>
      </c>
      <c r="V616">
        <v>0.1</v>
      </c>
      <c r="W616">
        <v>0.1</v>
      </c>
      <c r="X616">
        <v>0.1</v>
      </c>
      <c r="Y616">
        <v>0.1</v>
      </c>
      <c r="Z616" t="s">
        <v>12</v>
      </c>
      <c r="AA616" t="s">
        <v>12</v>
      </c>
      <c r="AB616" t="s">
        <v>12</v>
      </c>
      <c r="AC616" t="s">
        <v>12</v>
      </c>
      <c r="AD616">
        <v>99.705161009999998</v>
      </c>
      <c r="AE616">
        <v>101.10194550999999</v>
      </c>
      <c r="AF616">
        <v>96.885004519999995</v>
      </c>
      <c r="AG616">
        <v>100.91625284</v>
      </c>
      <c r="AH616" t="s">
        <v>12</v>
      </c>
      <c r="AI616" t="s">
        <v>12</v>
      </c>
    </row>
    <row r="617" spans="1:35" x14ac:dyDescent="0.25">
      <c r="A617">
        <v>1322749800</v>
      </c>
      <c r="B617">
        <v>2.3742053799999998</v>
      </c>
      <c r="C617">
        <v>2.4200110000000001</v>
      </c>
      <c r="D617">
        <v>2.35028836</v>
      </c>
      <c r="E617">
        <v>2.3798801300000001</v>
      </c>
      <c r="F617">
        <v>2.3742053799999998</v>
      </c>
      <c r="G617">
        <v>2.4200110000000001</v>
      </c>
      <c r="H617">
        <v>2.35028836</v>
      </c>
      <c r="I617">
        <v>2.3798801300000001</v>
      </c>
      <c r="J617">
        <v>1237.25</v>
      </c>
      <c r="K617">
        <v>1245</v>
      </c>
      <c r="L617">
        <v>1229.75</v>
      </c>
      <c r="M617">
        <v>1237.75</v>
      </c>
      <c r="N617">
        <v>1243.75</v>
      </c>
      <c r="O617">
        <v>1251</v>
      </c>
      <c r="P617">
        <v>1235.75</v>
      </c>
      <c r="Q617">
        <v>1243.5</v>
      </c>
      <c r="R617">
        <v>1246.9100000000001</v>
      </c>
      <c r="S617">
        <v>1251.0899999999999</v>
      </c>
      <c r="T617">
        <v>1239.73</v>
      </c>
      <c r="U617">
        <v>1244.58</v>
      </c>
      <c r="V617">
        <v>0.08</v>
      </c>
      <c r="W617">
        <v>0.08</v>
      </c>
      <c r="X617">
        <v>0.08</v>
      </c>
      <c r="Y617">
        <v>0.08</v>
      </c>
      <c r="Z617" t="s">
        <v>12</v>
      </c>
      <c r="AA617" t="s">
        <v>12</v>
      </c>
      <c r="AB617" t="s">
        <v>12</v>
      </c>
      <c r="AC617" t="s">
        <v>12</v>
      </c>
      <c r="AD617">
        <v>100.8032176</v>
      </c>
      <c r="AE617">
        <v>101.44105122000001</v>
      </c>
      <c r="AF617">
        <v>100.46409574</v>
      </c>
      <c r="AG617">
        <v>100.90009687</v>
      </c>
      <c r="AH617" t="s">
        <v>12</v>
      </c>
      <c r="AI617" t="s">
        <v>12</v>
      </c>
    </row>
    <row r="618" spans="1:35" x14ac:dyDescent="0.25">
      <c r="A618">
        <v>1322836200</v>
      </c>
      <c r="B618">
        <v>2.4467639399999999</v>
      </c>
      <c r="C618">
        <v>2.4698695900000001</v>
      </c>
      <c r="D618">
        <v>2.3701514399999999</v>
      </c>
      <c r="E618">
        <v>2.3762318699999998</v>
      </c>
      <c r="F618">
        <v>2.4467639399999999</v>
      </c>
      <c r="G618">
        <v>2.4698695900000001</v>
      </c>
      <c r="H618">
        <v>2.3701514399999999</v>
      </c>
      <c r="I618">
        <v>2.3762318699999998</v>
      </c>
      <c r="J618">
        <v>1237.25</v>
      </c>
      <c r="K618">
        <v>1257</v>
      </c>
      <c r="L618">
        <v>1234.25</v>
      </c>
      <c r="M618">
        <v>1237.5</v>
      </c>
      <c r="N618">
        <v>1243.5</v>
      </c>
      <c r="O618">
        <v>1262.75</v>
      </c>
      <c r="P618">
        <v>1242</v>
      </c>
      <c r="Q618">
        <v>1243.5</v>
      </c>
      <c r="R618">
        <v>1246.03</v>
      </c>
      <c r="S618">
        <v>1260.08</v>
      </c>
      <c r="T618">
        <v>1243.3499999999999</v>
      </c>
      <c r="U618">
        <v>1244.28</v>
      </c>
      <c r="V618">
        <v>0.08</v>
      </c>
      <c r="W618">
        <v>0.08</v>
      </c>
      <c r="X618">
        <v>0.08</v>
      </c>
      <c r="Y618">
        <v>0.08</v>
      </c>
      <c r="Z618" t="s">
        <v>12</v>
      </c>
      <c r="AA618" t="s">
        <v>12</v>
      </c>
      <c r="AB618" t="s">
        <v>12</v>
      </c>
      <c r="AC618" t="s">
        <v>12</v>
      </c>
      <c r="AD618">
        <v>101.8286006</v>
      </c>
      <c r="AE618">
        <v>102.13541053</v>
      </c>
      <c r="AF618">
        <v>100.74669191</v>
      </c>
      <c r="AG618">
        <v>100.81128347000001</v>
      </c>
      <c r="AH618" t="s">
        <v>12</v>
      </c>
      <c r="AI618" t="s">
        <v>12</v>
      </c>
    </row>
    <row r="619" spans="1:35" x14ac:dyDescent="0.25">
      <c r="A619">
        <v>1323095400</v>
      </c>
      <c r="B619">
        <v>2.4868957799999998</v>
      </c>
      <c r="C619">
        <v>2.5075682800000001</v>
      </c>
      <c r="D619">
        <v>2.4094709299999999</v>
      </c>
      <c r="E619">
        <v>2.4532500599999998</v>
      </c>
      <c r="F619">
        <v>2.4868957799999998</v>
      </c>
      <c r="G619">
        <v>2.5075682800000001</v>
      </c>
      <c r="H619">
        <v>2.4094709299999999</v>
      </c>
      <c r="I619">
        <v>2.4532500599999998</v>
      </c>
      <c r="J619">
        <v>1243</v>
      </c>
      <c r="K619">
        <v>1260.25</v>
      </c>
      <c r="L619">
        <v>1243</v>
      </c>
      <c r="M619">
        <v>1249</v>
      </c>
      <c r="N619">
        <v>1248</v>
      </c>
      <c r="O619">
        <v>1266.25</v>
      </c>
      <c r="P619">
        <v>1248</v>
      </c>
      <c r="Q619">
        <v>1255</v>
      </c>
      <c r="R619">
        <v>1244.33</v>
      </c>
      <c r="S619">
        <v>1266.73</v>
      </c>
      <c r="T619">
        <v>1244.33</v>
      </c>
      <c r="U619">
        <v>1257.08</v>
      </c>
      <c r="V619">
        <v>0.08</v>
      </c>
      <c r="W619">
        <v>0.08</v>
      </c>
      <c r="X619">
        <v>0.08</v>
      </c>
      <c r="Y619">
        <v>0.08</v>
      </c>
      <c r="Z619" t="s">
        <v>12</v>
      </c>
      <c r="AA619" t="s">
        <v>12</v>
      </c>
      <c r="AB619" t="s">
        <v>12</v>
      </c>
      <c r="AC619" t="s">
        <v>12</v>
      </c>
      <c r="AD619">
        <v>102.40992468</v>
      </c>
      <c r="AE619">
        <v>102.68443075</v>
      </c>
      <c r="AF619">
        <v>101.27957231000001</v>
      </c>
      <c r="AG619">
        <v>101.90934006000001</v>
      </c>
      <c r="AH619" t="s">
        <v>12</v>
      </c>
      <c r="AI619" t="s">
        <v>12</v>
      </c>
    </row>
    <row r="620" spans="1:35" x14ac:dyDescent="0.25">
      <c r="A620">
        <v>1323181800</v>
      </c>
      <c r="B620">
        <v>2.4536557499999998</v>
      </c>
      <c r="C620">
        <v>2.50513611</v>
      </c>
      <c r="D620">
        <v>2.4273882699999998</v>
      </c>
      <c r="E620">
        <v>2.4552775200000001</v>
      </c>
      <c r="F620">
        <v>2.4536557499999998</v>
      </c>
      <c r="G620">
        <v>2.50513611</v>
      </c>
      <c r="H620">
        <v>2.4273882699999998</v>
      </c>
      <c r="I620">
        <v>2.4552775200000001</v>
      </c>
      <c r="J620">
        <v>1247.75</v>
      </c>
      <c r="K620">
        <v>1259.75</v>
      </c>
      <c r="L620">
        <v>1239.5</v>
      </c>
      <c r="M620">
        <v>1249</v>
      </c>
      <c r="N620">
        <v>1253.25</v>
      </c>
      <c r="O620">
        <v>1265.75</v>
      </c>
      <c r="P620">
        <v>1245.25</v>
      </c>
      <c r="Q620">
        <v>1255</v>
      </c>
      <c r="R620">
        <v>1257.19</v>
      </c>
      <c r="S620">
        <v>1266.03</v>
      </c>
      <c r="T620">
        <v>1253.03</v>
      </c>
      <c r="U620">
        <v>1258.47</v>
      </c>
      <c r="V620">
        <v>0.08</v>
      </c>
      <c r="W620">
        <v>0.08</v>
      </c>
      <c r="X620">
        <v>0.08</v>
      </c>
      <c r="Y620">
        <v>0.08</v>
      </c>
      <c r="Z620" t="s">
        <v>12</v>
      </c>
      <c r="AA620" t="s">
        <v>12</v>
      </c>
      <c r="AB620" t="s">
        <v>12</v>
      </c>
      <c r="AC620" t="s">
        <v>12</v>
      </c>
      <c r="AD620">
        <v>101.90127419</v>
      </c>
      <c r="AE620">
        <v>102.62792121</v>
      </c>
      <c r="AF620">
        <v>101.53793048999999</v>
      </c>
      <c r="AG620">
        <v>101.94162777</v>
      </c>
      <c r="AH620" t="s">
        <v>12</v>
      </c>
      <c r="AI620" t="s">
        <v>12</v>
      </c>
    </row>
    <row r="621" spans="1:35" x14ac:dyDescent="0.25">
      <c r="A621">
        <v>1323268200</v>
      </c>
      <c r="B621">
        <v>2.4321708900000001</v>
      </c>
      <c r="C621">
        <v>2.5132439999999998</v>
      </c>
      <c r="D621">
        <v>2.3806905299999999</v>
      </c>
      <c r="E621">
        <v>2.4840579200000001</v>
      </c>
      <c r="F621">
        <v>2.4321708900000001</v>
      </c>
      <c r="G621">
        <v>2.5132439999999998</v>
      </c>
      <c r="H621">
        <v>2.3806905299999999</v>
      </c>
      <c r="I621">
        <v>2.4840579200000001</v>
      </c>
      <c r="J621">
        <v>1249.25</v>
      </c>
      <c r="K621">
        <v>1262.25</v>
      </c>
      <c r="L621">
        <v>1238.25</v>
      </c>
      <c r="M621">
        <v>1258.25</v>
      </c>
      <c r="N621">
        <v>1255.5</v>
      </c>
      <c r="O621">
        <v>1268</v>
      </c>
      <c r="P621">
        <v>1244</v>
      </c>
      <c r="Q621">
        <v>1264</v>
      </c>
      <c r="R621">
        <v>1258.1400000000001</v>
      </c>
      <c r="S621">
        <v>1267.06</v>
      </c>
      <c r="T621">
        <v>1244.8</v>
      </c>
      <c r="U621">
        <v>1261.01</v>
      </c>
      <c r="V621">
        <v>0.08</v>
      </c>
      <c r="W621">
        <v>0.08</v>
      </c>
      <c r="X621">
        <v>0.08</v>
      </c>
      <c r="Y621">
        <v>0.08</v>
      </c>
      <c r="Z621" t="s">
        <v>12</v>
      </c>
      <c r="AA621" t="s">
        <v>12</v>
      </c>
      <c r="AB621" t="s">
        <v>12</v>
      </c>
      <c r="AC621" t="s">
        <v>12</v>
      </c>
      <c r="AD621">
        <v>101.60253013000001</v>
      </c>
      <c r="AE621">
        <v>102.74902231999999</v>
      </c>
      <c r="AF621">
        <v>100.90009687</v>
      </c>
      <c r="AG621">
        <v>102.32111128</v>
      </c>
      <c r="AH621" t="s">
        <v>12</v>
      </c>
      <c r="AI621" t="s">
        <v>12</v>
      </c>
    </row>
    <row r="622" spans="1:35" x14ac:dyDescent="0.25">
      <c r="A622">
        <v>1323354600</v>
      </c>
      <c r="B622">
        <v>2.4325765800000001</v>
      </c>
      <c r="C622">
        <v>2.4504122000000002</v>
      </c>
      <c r="D622">
        <v>2.3025768900000001</v>
      </c>
      <c r="E622">
        <v>2.3206965899999998</v>
      </c>
      <c r="F622">
        <v>2.4325765800000001</v>
      </c>
      <c r="G622">
        <v>2.4504122000000002</v>
      </c>
      <c r="H622">
        <v>2.3025768900000001</v>
      </c>
      <c r="I622">
        <v>2.3206965899999998</v>
      </c>
      <c r="J622">
        <v>1257.75</v>
      </c>
      <c r="K622">
        <v>1266</v>
      </c>
      <c r="L622">
        <v>1224.75</v>
      </c>
      <c r="M622">
        <v>1230.25</v>
      </c>
      <c r="N622">
        <v>1263.75</v>
      </c>
      <c r="O622">
        <v>1272</v>
      </c>
      <c r="P622">
        <v>1230.75</v>
      </c>
      <c r="Q622">
        <v>1236</v>
      </c>
      <c r="R622">
        <v>1260.8699999999999</v>
      </c>
      <c r="S622">
        <v>1260.8699999999999</v>
      </c>
      <c r="T622">
        <v>1231.47</v>
      </c>
      <c r="U622">
        <v>1234.3499999999999</v>
      </c>
      <c r="V622">
        <v>7.0000000000000007E-2</v>
      </c>
      <c r="W622">
        <v>7.0000000000000007E-2</v>
      </c>
      <c r="X622">
        <v>7.0000000000000007E-2</v>
      </c>
      <c r="Y622">
        <v>7.0000000000000007E-2</v>
      </c>
      <c r="Z622" t="s">
        <v>12</v>
      </c>
      <c r="AA622" t="s">
        <v>12</v>
      </c>
      <c r="AB622" t="s">
        <v>12</v>
      </c>
      <c r="AC622" t="s">
        <v>12</v>
      </c>
      <c r="AD622">
        <v>101.65096573</v>
      </c>
      <c r="AE622">
        <v>101.87703620000001</v>
      </c>
      <c r="AF622">
        <v>99.834327990000006</v>
      </c>
      <c r="AG622">
        <v>100.07655443</v>
      </c>
      <c r="AH622" t="s">
        <v>12</v>
      </c>
      <c r="AI622" t="s">
        <v>12</v>
      </c>
    </row>
    <row r="623" spans="1:35" x14ac:dyDescent="0.25">
      <c r="A623">
        <v>1323441000</v>
      </c>
      <c r="B623">
        <v>2.35231485</v>
      </c>
      <c r="C623">
        <v>2.4564936099999999</v>
      </c>
      <c r="D623">
        <v>2.3454240099999999</v>
      </c>
      <c r="E623">
        <v>2.43663053</v>
      </c>
      <c r="F623">
        <v>2.35231485</v>
      </c>
      <c r="G623">
        <v>2.4564936099999999</v>
      </c>
      <c r="H623">
        <v>2.3454240099999999</v>
      </c>
      <c r="I623">
        <v>2.43663053</v>
      </c>
      <c r="J623">
        <v>1221.25</v>
      </c>
      <c r="K623">
        <v>1247.75</v>
      </c>
      <c r="L623">
        <v>1221.25</v>
      </c>
      <c r="M623">
        <v>1247.5</v>
      </c>
      <c r="N623">
        <v>1229.75</v>
      </c>
      <c r="O623">
        <v>1254.75</v>
      </c>
      <c r="P623">
        <v>1222.75</v>
      </c>
      <c r="Q623">
        <v>1253</v>
      </c>
      <c r="R623">
        <v>1234.48</v>
      </c>
      <c r="S623">
        <v>1258.25</v>
      </c>
      <c r="T623">
        <v>1234.48</v>
      </c>
      <c r="U623">
        <v>1255.19</v>
      </c>
      <c r="V623">
        <v>7.0000000000000007E-2</v>
      </c>
      <c r="W623">
        <v>7.0000000000000007E-2</v>
      </c>
      <c r="X623">
        <v>7.0000000000000007E-2</v>
      </c>
      <c r="Y623">
        <v>7.0000000000000007E-2</v>
      </c>
      <c r="Z623" t="s">
        <v>12</v>
      </c>
      <c r="AA623" t="s">
        <v>12</v>
      </c>
      <c r="AB623" t="s">
        <v>12</v>
      </c>
      <c r="AC623" t="s">
        <v>12</v>
      </c>
      <c r="AD623">
        <v>100.5286873</v>
      </c>
      <c r="AE623">
        <v>102.03044924</v>
      </c>
      <c r="AF623">
        <v>100.43987389999999</v>
      </c>
      <c r="AG623">
        <v>101.77208299</v>
      </c>
      <c r="AH623" t="s">
        <v>12</v>
      </c>
      <c r="AI623" t="s">
        <v>12</v>
      </c>
    </row>
    <row r="624" spans="1:35" x14ac:dyDescent="0.25">
      <c r="A624">
        <v>1323700200</v>
      </c>
      <c r="B624">
        <v>2.3742053799999998</v>
      </c>
      <c r="C624">
        <v>2.3742053799999998</v>
      </c>
      <c r="D624">
        <v>2.2708370200000001</v>
      </c>
      <c r="E624">
        <v>2.3316413699999998</v>
      </c>
      <c r="F624">
        <v>2.3742053799999998</v>
      </c>
      <c r="G624">
        <v>2.3742053799999998</v>
      </c>
      <c r="H624">
        <v>2.2708370200000001</v>
      </c>
      <c r="I624">
        <v>2.3316413699999998</v>
      </c>
      <c r="J624">
        <v>1248.25</v>
      </c>
      <c r="K624">
        <v>1248.25</v>
      </c>
      <c r="L624">
        <v>1216.5</v>
      </c>
      <c r="M624">
        <v>1223.75</v>
      </c>
      <c r="N624">
        <v>1250.25</v>
      </c>
      <c r="O624">
        <v>1254.5</v>
      </c>
      <c r="P624">
        <v>1220</v>
      </c>
      <c r="Q624">
        <v>1229.25</v>
      </c>
      <c r="R624">
        <v>1255.05</v>
      </c>
      <c r="S624">
        <v>1255.05</v>
      </c>
      <c r="T624">
        <v>1227.25</v>
      </c>
      <c r="U624">
        <v>1236.47</v>
      </c>
      <c r="V624">
        <v>7.0000000000000007E-2</v>
      </c>
      <c r="W624">
        <v>7.0000000000000007E-2</v>
      </c>
      <c r="X624">
        <v>7.0000000000000007E-2</v>
      </c>
      <c r="Y624">
        <v>7.0000000000000007E-2</v>
      </c>
      <c r="Z624" t="s">
        <v>12</v>
      </c>
      <c r="AA624" t="s">
        <v>12</v>
      </c>
      <c r="AB624" t="s">
        <v>12</v>
      </c>
      <c r="AC624" t="s">
        <v>12</v>
      </c>
      <c r="AD624">
        <v>100.88394898</v>
      </c>
      <c r="AE624">
        <v>100.90009687</v>
      </c>
      <c r="AF624">
        <v>99.43871274</v>
      </c>
      <c r="AG624">
        <v>100.28648509</v>
      </c>
      <c r="AH624" t="s">
        <v>12</v>
      </c>
      <c r="AI624" t="s">
        <v>12</v>
      </c>
    </row>
    <row r="625" spans="1:35" x14ac:dyDescent="0.25">
      <c r="A625">
        <v>1323786600</v>
      </c>
      <c r="B625">
        <v>2.36812398</v>
      </c>
      <c r="C625">
        <v>2.4070387599999998</v>
      </c>
      <c r="D625">
        <v>2.2327336199999999</v>
      </c>
      <c r="E625">
        <v>2.2631357900000002</v>
      </c>
      <c r="F625">
        <v>2.36812398</v>
      </c>
      <c r="G625">
        <v>2.4070387599999998</v>
      </c>
      <c r="H625">
        <v>2.2327336199999999</v>
      </c>
      <c r="I625">
        <v>2.2631357900000002</v>
      </c>
      <c r="J625">
        <v>1227</v>
      </c>
      <c r="K625">
        <v>1237</v>
      </c>
      <c r="L625">
        <v>1209</v>
      </c>
      <c r="M625">
        <v>1214.75</v>
      </c>
      <c r="N625">
        <v>1229.25</v>
      </c>
      <c r="O625">
        <v>1244</v>
      </c>
      <c r="P625">
        <v>1212.5</v>
      </c>
      <c r="Q625">
        <v>1220.25</v>
      </c>
      <c r="R625">
        <v>1236.83</v>
      </c>
      <c r="S625">
        <v>1249.8599999999999</v>
      </c>
      <c r="T625">
        <v>1219.43</v>
      </c>
      <c r="U625">
        <v>1225.73</v>
      </c>
      <c r="V625">
        <v>7.0000000000000007E-2</v>
      </c>
      <c r="W625">
        <v>7.0000000000000007E-2</v>
      </c>
      <c r="X625">
        <v>7.0000000000000007E-2</v>
      </c>
      <c r="Y625">
        <v>7.0000000000000007E-2</v>
      </c>
      <c r="Z625" t="s">
        <v>12</v>
      </c>
      <c r="AA625" t="s">
        <v>12</v>
      </c>
      <c r="AB625" t="s">
        <v>12</v>
      </c>
      <c r="AC625" t="s">
        <v>12</v>
      </c>
      <c r="AD625">
        <v>100.81128347000001</v>
      </c>
      <c r="AE625">
        <v>101.38454168</v>
      </c>
      <c r="AF625">
        <v>98.865462609999994</v>
      </c>
      <c r="AG625">
        <v>99.349899339999993</v>
      </c>
      <c r="AH625" t="s">
        <v>12</v>
      </c>
      <c r="AI625" t="s">
        <v>12</v>
      </c>
    </row>
    <row r="626" spans="1:35" x14ac:dyDescent="0.25">
      <c r="A626">
        <v>1323873000</v>
      </c>
      <c r="B626">
        <v>2.2388140500000002</v>
      </c>
      <c r="C626">
        <v>2.2631357900000002</v>
      </c>
      <c r="D626">
        <v>2.17760402</v>
      </c>
      <c r="E626">
        <v>2.18895449</v>
      </c>
      <c r="F626">
        <v>2.2388140500000002</v>
      </c>
      <c r="G626">
        <v>2.2631357900000002</v>
      </c>
      <c r="H626">
        <v>2.17760402</v>
      </c>
      <c r="I626">
        <v>2.18895449</v>
      </c>
      <c r="J626">
        <v>1215.5</v>
      </c>
      <c r="K626">
        <v>1219</v>
      </c>
      <c r="L626">
        <v>1198.25</v>
      </c>
      <c r="M626">
        <v>1200.75</v>
      </c>
      <c r="N626">
        <v>1219.75</v>
      </c>
      <c r="O626">
        <v>1226.5</v>
      </c>
      <c r="P626">
        <v>1202.5</v>
      </c>
      <c r="Q626">
        <v>1206.25</v>
      </c>
      <c r="R626">
        <v>1225.73</v>
      </c>
      <c r="S626">
        <v>1225.73</v>
      </c>
      <c r="T626">
        <v>1209.47</v>
      </c>
      <c r="U626">
        <v>1211.82</v>
      </c>
      <c r="V626">
        <v>7.0000000000000007E-2</v>
      </c>
      <c r="W626">
        <v>7.0000000000000007E-2</v>
      </c>
      <c r="X626">
        <v>7.0000000000000007E-2</v>
      </c>
      <c r="Y626">
        <v>7.0000000000000007E-2</v>
      </c>
      <c r="Z626" t="s">
        <v>12</v>
      </c>
      <c r="AA626" t="s">
        <v>12</v>
      </c>
      <c r="AB626" t="s">
        <v>12</v>
      </c>
      <c r="AC626" t="s">
        <v>12</v>
      </c>
      <c r="AD626">
        <v>98.954276010000001</v>
      </c>
      <c r="AE626">
        <v>99.333751449999994</v>
      </c>
      <c r="AF626">
        <v>98.074215949999996</v>
      </c>
      <c r="AG626">
        <v>98.292220549999996</v>
      </c>
      <c r="AH626" t="s">
        <v>12</v>
      </c>
      <c r="AI626" t="s">
        <v>12</v>
      </c>
    </row>
    <row r="627" spans="1:35" x14ac:dyDescent="0.25">
      <c r="A627">
        <v>1323959400</v>
      </c>
      <c r="B627">
        <v>2.2619197</v>
      </c>
      <c r="C627">
        <v>2.2708331300000002</v>
      </c>
      <c r="D627">
        <v>2.2052169699999999</v>
      </c>
      <c r="E627">
        <v>2.2124648499999999</v>
      </c>
      <c r="F627">
        <v>2.2619197</v>
      </c>
      <c r="G627">
        <v>2.2708331300000002</v>
      </c>
      <c r="H627">
        <v>2.2052169699999999</v>
      </c>
      <c r="I627">
        <v>2.2124648499999999</v>
      </c>
      <c r="J627">
        <v>1200.75</v>
      </c>
      <c r="K627">
        <v>1215.5</v>
      </c>
      <c r="L627">
        <v>1195</v>
      </c>
      <c r="M627">
        <v>1206.25</v>
      </c>
      <c r="N627">
        <v>1206.25</v>
      </c>
      <c r="O627">
        <v>1220.5</v>
      </c>
      <c r="P627">
        <v>1198</v>
      </c>
      <c r="Q627">
        <v>1211.75</v>
      </c>
      <c r="R627">
        <v>1212.1199999999999</v>
      </c>
      <c r="S627">
        <v>1225.5999999999999</v>
      </c>
      <c r="T627">
        <v>1212.1199999999999</v>
      </c>
      <c r="U627">
        <v>1215.75</v>
      </c>
      <c r="V627">
        <v>7.0000000000000007E-2</v>
      </c>
      <c r="W627">
        <v>7.0000000000000007E-2</v>
      </c>
      <c r="X627">
        <v>7.0000000000000007E-2</v>
      </c>
      <c r="Y627">
        <v>7.0000000000000007E-2</v>
      </c>
      <c r="Z627" t="s">
        <v>12</v>
      </c>
      <c r="AA627" t="s">
        <v>12</v>
      </c>
      <c r="AB627" t="s">
        <v>12</v>
      </c>
      <c r="AC627" t="s">
        <v>12</v>
      </c>
      <c r="AD627">
        <v>99.333751449999994</v>
      </c>
      <c r="AE627">
        <v>99.471008519999998</v>
      </c>
      <c r="AF627">
        <v>98.494069190000005</v>
      </c>
      <c r="AG627">
        <v>98.651503050000002</v>
      </c>
      <c r="AH627" t="s">
        <v>12</v>
      </c>
      <c r="AI627" t="s">
        <v>12</v>
      </c>
    </row>
    <row r="628" spans="1:35" x14ac:dyDescent="0.25">
      <c r="A628">
        <v>1324045800</v>
      </c>
      <c r="B628">
        <v>2.2586761499999999</v>
      </c>
      <c r="C628">
        <v>2.2979966200000002</v>
      </c>
      <c r="D628">
        <v>2.2092222800000001</v>
      </c>
      <c r="E628">
        <v>2.2250314100000002</v>
      </c>
      <c r="F628">
        <v>2.2586761499999999</v>
      </c>
      <c r="G628">
        <v>2.2979966200000002</v>
      </c>
      <c r="H628">
        <v>2.2092222800000001</v>
      </c>
      <c r="I628">
        <v>2.2250314100000002</v>
      </c>
      <c r="J628">
        <v>1210</v>
      </c>
      <c r="K628">
        <v>1218.5</v>
      </c>
      <c r="L628">
        <v>1203.25</v>
      </c>
      <c r="M628">
        <v>1205.5</v>
      </c>
      <c r="N628">
        <v>1212.25</v>
      </c>
      <c r="O628">
        <v>1225</v>
      </c>
      <c r="P628">
        <v>1208.25</v>
      </c>
      <c r="Q628">
        <v>1211</v>
      </c>
      <c r="R628">
        <v>1216.0899999999999</v>
      </c>
      <c r="S628">
        <v>1231.04</v>
      </c>
      <c r="T628">
        <v>1215.2</v>
      </c>
      <c r="U628">
        <v>1219.6600000000001</v>
      </c>
      <c r="V628">
        <v>7.0000000000000007E-2</v>
      </c>
      <c r="W628">
        <v>7.0000000000000007E-2</v>
      </c>
      <c r="X628">
        <v>7.0000000000000007E-2</v>
      </c>
      <c r="Y628">
        <v>7.0000000000000007E-2</v>
      </c>
      <c r="Z628" t="s">
        <v>12</v>
      </c>
      <c r="AA628" t="s">
        <v>12</v>
      </c>
      <c r="AB628" t="s">
        <v>12</v>
      </c>
      <c r="AC628" t="s">
        <v>12</v>
      </c>
      <c r="AD628">
        <v>99.313809059999997</v>
      </c>
      <c r="AE628">
        <v>99.898820450000002</v>
      </c>
      <c r="AF628">
        <v>98.558169340000006</v>
      </c>
      <c r="AG628">
        <v>98.793798929999994</v>
      </c>
      <c r="AH628" t="s">
        <v>12</v>
      </c>
      <c r="AI628" t="s">
        <v>12</v>
      </c>
    </row>
    <row r="629" spans="1:35" x14ac:dyDescent="0.25">
      <c r="A629">
        <v>1324305000</v>
      </c>
      <c r="B629">
        <v>2.2493531500000001</v>
      </c>
      <c r="C629">
        <v>2.2647565900000002</v>
      </c>
      <c r="D629">
        <v>2.1394996399999999</v>
      </c>
      <c r="E629">
        <v>2.1524718799999998</v>
      </c>
      <c r="F629">
        <v>2.2493531500000001</v>
      </c>
      <c r="G629">
        <v>2.2647565900000002</v>
      </c>
      <c r="H629">
        <v>2.1394996399999999</v>
      </c>
      <c r="I629">
        <v>2.1524718799999998</v>
      </c>
      <c r="J629">
        <v>1206</v>
      </c>
      <c r="K629">
        <v>1213.25</v>
      </c>
      <c r="L629">
        <v>1190</v>
      </c>
      <c r="M629">
        <v>1193.5</v>
      </c>
      <c r="N629">
        <v>1212</v>
      </c>
      <c r="O629">
        <v>1219.75</v>
      </c>
      <c r="P629">
        <v>1195.5</v>
      </c>
      <c r="Q629">
        <v>1199</v>
      </c>
      <c r="R629">
        <v>1219.74</v>
      </c>
      <c r="S629">
        <v>1224.57</v>
      </c>
      <c r="T629">
        <v>1202.3699999999999</v>
      </c>
      <c r="U629">
        <v>1205.3499999999999</v>
      </c>
      <c r="V629">
        <v>7.0000000000000007E-2</v>
      </c>
      <c r="W629">
        <v>7.0000000000000007E-2</v>
      </c>
      <c r="X629">
        <v>7.0000000000000007E-2</v>
      </c>
      <c r="Y629">
        <v>7.0000000000000007E-2</v>
      </c>
      <c r="Z629" t="s">
        <v>12</v>
      </c>
      <c r="AA629" t="s">
        <v>12</v>
      </c>
      <c r="AB629" t="s">
        <v>12</v>
      </c>
      <c r="AC629" t="s">
        <v>12</v>
      </c>
      <c r="AD629">
        <v>99.175681370000007</v>
      </c>
      <c r="AE629">
        <v>99.386943610000003</v>
      </c>
      <c r="AF629">
        <v>97.52627425</v>
      </c>
      <c r="AG629">
        <v>97.737520230000001</v>
      </c>
      <c r="AH629" t="s">
        <v>12</v>
      </c>
      <c r="AI629" t="s">
        <v>12</v>
      </c>
    </row>
    <row r="630" spans="1:35" x14ac:dyDescent="0.25">
      <c r="A630">
        <v>1324391400</v>
      </c>
      <c r="B630">
        <v>2.2542174899999998</v>
      </c>
      <c r="C630">
        <v>2.35920665</v>
      </c>
      <c r="D630">
        <v>2.2542174899999998</v>
      </c>
      <c r="E630">
        <v>2.34984181</v>
      </c>
      <c r="F630">
        <v>2.2542174899999998</v>
      </c>
      <c r="G630">
        <v>2.35920665</v>
      </c>
      <c r="H630">
        <v>2.2542174899999998</v>
      </c>
      <c r="I630">
        <v>2.34984181</v>
      </c>
      <c r="J630">
        <v>1193.5</v>
      </c>
      <c r="K630">
        <v>1231.75</v>
      </c>
      <c r="L630">
        <v>1193.5</v>
      </c>
      <c r="M630">
        <v>1230.75</v>
      </c>
      <c r="N630">
        <v>1199</v>
      </c>
      <c r="O630">
        <v>1237.25</v>
      </c>
      <c r="P630">
        <v>1198.75</v>
      </c>
      <c r="Q630">
        <v>1236</v>
      </c>
      <c r="R630">
        <v>1205.72</v>
      </c>
      <c r="S630">
        <v>1242.82</v>
      </c>
      <c r="T630">
        <v>1205.72</v>
      </c>
      <c r="U630">
        <v>1241.3</v>
      </c>
      <c r="V630">
        <v>7.0000000000000007E-2</v>
      </c>
      <c r="W630">
        <v>7.0000000000000007E-2</v>
      </c>
      <c r="X630">
        <v>7.0000000000000007E-2</v>
      </c>
      <c r="Y630">
        <v>7.0000000000000007E-2</v>
      </c>
      <c r="Z630" t="s">
        <v>12</v>
      </c>
      <c r="AA630" t="s">
        <v>12</v>
      </c>
      <c r="AB630" t="s">
        <v>12</v>
      </c>
      <c r="AC630" t="s">
        <v>12</v>
      </c>
      <c r="AD630">
        <v>99.273175140000006</v>
      </c>
      <c r="AE630">
        <v>100.86571428000001</v>
      </c>
      <c r="AF630">
        <v>97.802683999999999</v>
      </c>
      <c r="AG630">
        <v>100.69507783</v>
      </c>
      <c r="AH630" t="s">
        <v>12</v>
      </c>
      <c r="AI630" t="s">
        <v>12</v>
      </c>
    </row>
    <row r="631" spans="1:35" x14ac:dyDescent="0.25">
      <c r="A631">
        <v>1324477800</v>
      </c>
      <c r="B631">
        <v>2.3462344100000001</v>
      </c>
      <c r="C631">
        <v>2.3729883200000002</v>
      </c>
      <c r="D631">
        <v>2.28178181</v>
      </c>
      <c r="E631">
        <v>2.3628539399999999</v>
      </c>
      <c r="F631">
        <v>2.3462344100000001</v>
      </c>
      <c r="G631">
        <v>2.3729883200000002</v>
      </c>
      <c r="H631">
        <v>2.28178181</v>
      </c>
      <c r="I631">
        <v>2.3628539399999999</v>
      </c>
      <c r="J631">
        <v>1229.75</v>
      </c>
      <c r="K631">
        <v>1243.5</v>
      </c>
      <c r="L631">
        <v>1218.5</v>
      </c>
      <c r="M631">
        <v>1231</v>
      </c>
      <c r="N631">
        <v>1236</v>
      </c>
      <c r="O631">
        <v>1249</v>
      </c>
      <c r="P631">
        <v>1223</v>
      </c>
      <c r="Q631">
        <v>1236.25</v>
      </c>
      <c r="R631">
        <v>1241.25</v>
      </c>
      <c r="S631">
        <v>1245.0899999999999</v>
      </c>
      <c r="T631">
        <v>1229.51</v>
      </c>
      <c r="U631">
        <v>1243.72</v>
      </c>
      <c r="V631">
        <v>7.0000000000000007E-2</v>
      </c>
      <c r="W631">
        <v>7.0000000000000007E-2</v>
      </c>
      <c r="X631">
        <v>7.0000000000000007E-2</v>
      </c>
      <c r="Y631">
        <v>7.0000000000000007E-2</v>
      </c>
      <c r="Z631" t="s">
        <v>12</v>
      </c>
      <c r="AA631" t="s">
        <v>12</v>
      </c>
      <c r="AB631" t="s">
        <v>12</v>
      </c>
      <c r="AC631" t="s">
        <v>12</v>
      </c>
      <c r="AD631">
        <v>100.69507783</v>
      </c>
      <c r="AE631">
        <v>101.04446776</v>
      </c>
      <c r="AF631">
        <v>99.736317279999994</v>
      </c>
      <c r="AG631">
        <v>100.89008975</v>
      </c>
      <c r="AH631" t="s">
        <v>12</v>
      </c>
      <c r="AI631" t="s">
        <v>12</v>
      </c>
    </row>
    <row r="632" spans="1:35" x14ac:dyDescent="0.25">
      <c r="A632">
        <v>1324564200</v>
      </c>
      <c r="B632">
        <v>2.3871766499999998</v>
      </c>
      <c r="C632">
        <v>2.4313604899999999</v>
      </c>
      <c r="D632">
        <v>2.3729883200000002</v>
      </c>
      <c r="E632">
        <v>2.4313604899999999</v>
      </c>
      <c r="F632">
        <v>2.3871766499999998</v>
      </c>
      <c r="G632">
        <v>2.4313604899999999</v>
      </c>
      <c r="H632">
        <v>2.3729883200000002</v>
      </c>
      <c r="I632">
        <v>2.4313604899999999</v>
      </c>
      <c r="J632">
        <v>1231</v>
      </c>
      <c r="K632">
        <v>1245.25</v>
      </c>
      <c r="L632">
        <v>1226.75</v>
      </c>
      <c r="M632">
        <v>1243.75</v>
      </c>
      <c r="N632">
        <v>1236</v>
      </c>
      <c r="O632">
        <v>1251</v>
      </c>
      <c r="P632">
        <v>1232.25</v>
      </c>
      <c r="Q632">
        <v>1249</v>
      </c>
      <c r="R632">
        <v>1243.72</v>
      </c>
      <c r="S632">
        <v>1255.22</v>
      </c>
      <c r="T632">
        <v>1243.72</v>
      </c>
      <c r="U632">
        <v>1254</v>
      </c>
      <c r="V632">
        <v>7.0000000000000007E-2</v>
      </c>
      <c r="W632">
        <v>7.0000000000000007E-2</v>
      </c>
      <c r="X632">
        <v>7.0000000000000007E-2</v>
      </c>
      <c r="Y632">
        <v>7.0000000000000007E-2</v>
      </c>
      <c r="Z632" t="s">
        <v>12</v>
      </c>
      <c r="AA632" t="s">
        <v>12</v>
      </c>
      <c r="AB632" t="s">
        <v>12</v>
      </c>
      <c r="AC632" t="s">
        <v>12</v>
      </c>
      <c r="AD632">
        <v>101.26384702999999</v>
      </c>
      <c r="AE632">
        <v>101.88947609</v>
      </c>
      <c r="AF632">
        <v>100.94079886999999</v>
      </c>
      <c r="AG632">
        <v>101.78385716</v>
      </c>
      <c r="AH632" t="s">
        <v>12</v>
      </c>
      <c r="AI632" t="s">
        <v>12</v>
      </c>
    </row>
    <row r="633" spans="1:35" x14ac:dyDescent="0.25">
      <c r="A633">
        <v>1324650600</v>
      </c>
      <c r="B633">
        <v>2.4491961099999999</v>
      </c>
      <c r="C633">
        <v>2.48932698</v>
      </c>
      <c r="D633">
        <v>2.4325765800000001</v>
      </c>
      <c r="E633">
        <v>2.4885165800000002</v>
      </c>
      <c r="F633">
        <v>2.4491961099999999</v>
      </c>
      <c r="G633">
        <v>2.48932698</v>
      </c>
      <c r="H633">
        <v>2.4325765800000001</v>
      </c>
      <c r="I633">
        <v>2.4885165800000002</v>
      </c>
      <c r="J633">
        <v>1246</v>
      </c>
      <c r="K633">
        <v>1255</v>
      </c>
      <c r="L633">
        <v>1245</v>
      </c>
      <c r="M633">
        <v>1255</v>
      </c>
      <c r="N633">
        <v>1249.5</v>
      </c>
      <c r="O633">
        <v>1260.75</v>
      </c>
      <c r="P633">
        <v>1248.75</v>
      </c>
      <c r="Q633">
        <v>1260.25</v>
      </c>
      <c r="R633">
        <v>1254</v>
      </c>
      <c r="S633">
        <v>1265.42</v>
      </c>
      <c r="T633">
        <v>1254</v>
      </c>
      <c r="U633">
        <v>1265.33</v>
      </c>
      <c r="V633">
        <v>0.08</v>
      </c>
      <c r="W633">
        <v>0.08</v>
      </c>
      <c r="X633">
        <v>0.08</v>
      </c>
      <c r="Y633">
        <v>0.08</v>
      </c>
      <c r="Z633" t="s">
        <v>12</v>
      </c>
      <c r="AA633" t="s">
        <v>12</v>
      </c>
      <c r="AB633" t="s">
        <v>12</v>
      </c>
      <c r="AC633" t="s">
        <v>12</v>
      </c>
      <c r="AD633">
        <v>102.10886349</v>
      </c>
      <c r="AE633">
        <v>102.72636738999999</v>
      </c>
      <c r="AF633">
        <v>101.89760937</v>
      </c>
      <c r="AG633">
        <v>102.69387488</v>
      </c>
      <c r="AH633" t="s">
        <v>12</v>
      </c>
      <c r="AI633" t="s">
        <v>12</v>
      </c>
    </row>
    <row r="634" spans="1:35" x14ac:dyDescent="0.25">
      <c r="A634">
        <v>1324996200</v>
      </c>
      <c r="B634">
        <v>2.4771661100000002</v>
      </c>
      <c r="C634">
        <v>2.5132439999999998</v>
      </c>
      <c r="D634">
        <v>2.4690669700000001</v>
      </c>
      <c r="E634">
        <v>2.4901373800000002</v>
      </c>
      <c r="F634">
        <v>2.4771661100000002</v>
      </c>
      <c r="G634">
        <v>2.5132439999999998</v>
      </c>
      <c r="H634">
        <v>2.4690669700000001</v>
      </c>
      <c r="I634">
        <v>2.4901373800000002</v>
      </c>
      <c r="J634">
        <v>1256</v>
      </c>
      <c r="K634">
        <v>1258.5</v>
      </c>
      <c r="L634">
        <v>1251</v>
      </c>
      <c r="M634">
        <v>1255</v>
      </c>
      <c r="N634">
        <v>1260.5</v>
      </c>
      <c r="O634">
        <v>1264</v>
      </c>
      <c r="P634">
        <v>1256</v>
      </c>
      <c r="Q634">
        <v>1260.25</v>
      </c>
      <c r="R634">
        <v>1265.02</v>
      </c>
      <c r="S634">
        <v>1269.3699999999999</v>
      </c>
      <c r="T634">
        <v>1262.3</v>
      </c>
      <c r="U634">
        <v>1265.43</v>
      </c>
      <c r="V634">
        <v>7.0000000000000007E-2</v>
      </c>
      <c r="W634">
        <v>7.0000000000000007E-2</v>
      </c>
      <c r="X634">
        <v>7.0000000000000007E-2</v>
      </c>
      <c r="Y634">
        <v>7.0000000000000007E-2</v>
      </c>
      <c r="Z634" t="s">
        <v>12</v>
      </c>
      <c r="AA634" t="s">
        <v>12</v>
      </c>
      <c r="AB634" t="s">
        <v>12</v>
      </c>
      <c r="AC634" t="s">
        <v>12</v>
      </c>
      <c r="AD634">
        <v>102.5151214</v>
      </c>
      <c r="AE634">
        <v>103.04326481</v>
      </c>
      <c r="AF634">
        <v>102.42574466000001</v>
      </c>
      <c r="AG634">
        <v>102.77513458999999</v>
      </c>
      <c r="AH634" t="s">
        <v>12</v>
      </c>
      <c r="AI634" t="s">
        <v>12</v>
      </c>
    </row>
    <row r="635" spans="1:35" x14ac:dyDescent="0.25">
      <c r="A635">
        <v>1325082600</v>
      </c>
      <c r="B635">
        <v>2.49703016</v>
      </c>
      <c r="C635">
        <v>2.4978395899999999</v>
      </c>
      <c r="D635">
        <v>2.3912306000000001</v>
      </c>
      <c r="E635">
        <v>2.4024993499999998</v>
      </c>
      <c r="F635">
        <v>2.49703016</v>
      </c>
      <c r="G635">
        <v>2.4978395899999999</v>
      </c>
      <c r="H635">
        <v>2.3912306000000001</v>
      </c>
      <c r="I635">
        <v>2.4024993499999998</v>
      </c>
      <c r="J635">
        <v>1254.5</v>
      </c>
      <c r="K635">
        <v>1258.5</v>
      </c>
      <c r="L635">
        <v>1237.75</v>
      </c>
      <c r="M635">
        <v>1239.25</v>
      </c>
      <c r="N635">
        <v>1260</v>
      </c>
      <c r="O635">
        <v>1264.5</v>
      </c>
      <c r="P635">
        <v>1243</v>
      </c>
      <c r="Q635">
        <v>1244.5</v>
      </c>
      <c r="R635">
        <v>1265.3800000000001</v>
      </c>
      <c r="S635">
        <v>1265.8499999999999</v>
      </c>
      <c r="T635">
        <v>1248.6400000000001</v>
      </c>
      <c r="U635">
        <v>1249.6400000000001</v>
      </c>
      <c r="V635">
        <v>7.0000000000000007E-2</v>
      </c>
      <c r="W635">
        <v>7.0000000000000007E-2</v>
      </c>
      <c r="X635">
        <v>7.0000000000000007E-2</v>
      </c>
      <c r="Y635">
        <v>7.0000000000000007E-2</v>
      </c>
      <c r="Z635" t="s">
        <v>12</v>
      </c>
      <c r="AA635" t="s">
        <v>12</v>
      </c>
      <c r="AB635" t="s">
        <v>12</v>
      </c>
      <c r="AC635" t="s">
        <v>12</v>
      </c>
      <c r="AD635">
        <v>102.79136865</v>
      </c>
      <c r="AE635">
        <v>102.8076271</v>
      </c>
      <c r="AF635">
        <v>101.34509860999999</v>
      </c>
      <c r="AG635">
        <v>101.4263502</v>
      </c>
      <c r="AH635" t="s">
        <v>12</v>
      </c>
      <c r="AI635" t="s">
        <v>12</v>
      </c>
    </row>
    <row r="636" spans="1:35" x14ac:dyDescent="0.25">
      <c r="A636">
        <v>1325169000</v>
      </c>
      <c r="B636">
        <v>2.42163277</v>
      </c>
      <c r="C636">
        <v>2.4767614</v>
      </c>
      <c r="D636">
        <v>2.4179835399999998</v>
      </c>
      <c r="E636">
        <v>2.4706809600000001</v>
      </c>
      <c r="F636">
        <v>2.42163277</v>
      </c>
      <c r="G636">
        <v>2.4767614</v>
      </c>
      <c r="H636">
        <v>2.4179835399999998</v>
      </c>
      <c r="I636">
        <v>2.4706809600000001</v>
      </c>
      <c r="J636">
        <v>1240.25</v>
      </c>
      <c r="K636">
        <v>1252.75</v>
      </c>
      <c r="L636">
        <v>1240.25</v>
      </c>
      <c r="M636">
        <v>1252</v>
      </c>
      <c r="N636">
        <v>1244</v>
      </c>
      <c r="O636">
        <v>1258.5</v>
      </c>
      <c r="P636">
        <v>1243.75</v>
      </c>
      <c r="Q636">
        <v>1257.5</v>
      </c>
      <c r="R636">
        <v>1249.75</v>
      </c>
      <c r="S636">
        <v>1263.54</v>
      </c>
      <c r="T636">
        <v>1249.75</v>
      </c>
      <c r="U636">
        <v>1263.02</v>
      </c>
      <c r="V636">
        <v>7.0000000000000007E-2</v>
      </c>
      <c r="W636">
        <v>7.0000000000000007E-2</v>
      </c>
      <c r="X636">
        <v>7.0000000000000007E-2</v>
      </c>
      <c r="Y636">
        <v>7.0000000000000007E-2</v>
      </c>
      <c r="Z636" t="s">
        <v>12</v>
      </c>
      <c r="AA636" t="s">
        <v>12</v>
      </c>
      <c r="AB636" t="s">
        <v>12</v>
      </c>
      <c r="AC636" t="s">
        <v>12</v>
      </c>
      <c r="AD636">
        <v>101.75948981000001</v>
      </c>
      <c r="AE636">
        <v>102.58012266999999</v>
      </c>
      <c r="AF636">
        <v>101.44796312</v>
      </c>
      <c r="AG636">
        <v>102.47449561000001</v>
      </c>
      <c r="AH636" t="s">
        <v>12</v>
      </c>
      <c r="AI636" t="s">
        <v>12</v>
      </c>
    </row>
    <row r="637" spans="1:35" x14ac:dyDescent="0.25">
      <c r="A637">
        <v>1325255400</v>
      </c>
      <c r="B637">
        <v>2.4662213300000002</v>
      </c>
      <c r="C637">
        <v>2.4824371200000002</v>
      </c>
      <c r="D637">
        <v>2.4382513299999999</v>
      </c>
      <c r="E637">
        <v>2.4382513299999999</v>
      </c>
      <c r="F637">
        <v>2.4662213300000002</v>
      </c>
      <c r="G637">
        <v>2.4824371200000002</v>
      </c>
      <c r="H637">
        <v>2.4382513299999999</v>
      </c>
      <c r="I637">
        <v>2.4382513299999999</v>
      </c>
      <c r="J637">
        <v>1251</v>
      </c>
      <c r="K637">
        <v>1254</v>
      </c>
      <c r="L637">
        <v>1245</v>
      </c>
      <c r="M637">
        <v>1247.25</v>
      </c>
      <c r="N637">
        <v>1256.75</v>
      </c>
      <c r="O637">
        <v>1260.5</v>
      </c>
      <c r="P637">
        <v>1250.75</v>
      </c>
      <c r="Q637">
        <v>1252.5</v>
      </c>
      <c r="R637">
        <v>1262.82</v>
      </c>
      <c r="S637">
        <v>1264.1199999999999</v>
      </c>
      <c r="T637">
        <v>1257.46</v>
      </c>
      <c r="U637">
        <v>1257.5999999999999</v>
      </c>
      <c r="V637">
        <v>0.04</v>
      </c>
      <c r="W637">
        <v>0.04</v>
      </c>
      <c r="X637">
        <v>0.04</v>
      </c>
      <c r="Y637">
        <v>0.04</v>
      </c>
      <c r="Z637" t="s">
        <v>12</v>
      </c>
      <c r="AA637" t="s">
        <v>12</v>
      </c>
      <c r="AB637" t="s">
        <v>12</v>
      </c>
      <c r="AC637" t="s">
        <v>12</v>
      </c>
      <c r="AD637">
        <v>102.39324403000001</v>
      </c>
      <c r="AE637">
        <v>102.64512393</v>
      </c>
      <c r="AF637">
        <v>101.9707358</v>
      </c>
      <c r="AG637">
        <v>101.9707358</v>
      </c>
      <c r="AH637" t="s">
        <v>12</v>
      </c>
      <c r="AI637" t="s">
        <v>12</v>
      </c>
    </row>
    <row r="638" spans="1:35" x14ac:dyDescent="0.25">
      <c r="A638">
        <v>1325601000</v>
      </c>
      <c r="B638">
        <v>2.5651300500000001</v>
      </c>
      <c r="C638">
        <v>2.60047732</v>
      </c>
      <c r="D638">
        <v>2.54630892</v>
      </c>
      <c r="E638">
        <v>2.5562117600000001</v>
      </c>
      <c r="F638">
        <v>2.5651300500000001</v>
      </c>
      <c r="G638">
        <v>2.60047732</v>
      </c>
      <c r="H638">
        <v>2.54630892</v>
      </c>
      <c r="I638">
        <v>2.5562117600000001</v>
      </c>
      <c r="J638">
        <v>1265.25</v>
      </c>
      <c r="K638">
        <v>1274.5</v>
      </c>
      <c r="L638">
        <v>1265.25</v>
      </c>
      <c r="M638">
        <v>1266.75</v>
      </c>
      <c r="N638">
        <v>1274.75</v>
      </c>
      <c r="O638">
        <v>1280</v>
      </c>
      <c r="P638">
        <v>1270.25</v>
      </c>
      <c r="Q638">
        <v>1272</v>
      </c>
      <c r="R638">
        <v>1258.8599999999999</v>
      </c>
      <c r="S638">
        <v>1284.6199999999999</v>
      </c>
      <c r="T638">
        <v>1258.8599999999999</v>
      </c>
      <c r="U638">
        <v>1277.06</v>
      </c>
      <c r="V638">
        <v>7.0000000000000007E-2</v>
      </c>
      <c r="W638">
        <v>7.0000000000000007E-2</v>
      </c>
      <c r="X638">
        <v>7.0000000000000007E-2</v>
      </c>
      <c r="Y638">
        <v>7.0000000000000007E-2</v>
      </c>
      <c r="Z638" t="s">
        <v>12</v>
      </c>
      <c r="AA638" t="s">
        <v>12</v>
      </c>
      <c r="AB638" t="s">
        <v>12</v>
      </c>
      <c r="AC638" t="s">
        <v>12</v>
      </c>
      <c r="AD638">
        <v>103.80701343</v>
      </c>
      <c r="AE638">
        <v>104.31078137</v>
      </c>
      <c r="AF638">
        <v>103.53888320999999</v>
      </c>
      <c r="AG638">
        <v>103.59170487</v>
      </c>
      <c r="AH638" t="s">
        <v>12</v>
      </c>
      <c r="AI638" t="s">
        <v>12</v>
      </c>
    </row>
    <row r="639" spans="1:35" x14ac:dyDescent="0.25">
      <c r="A639">
        <v>1325687400</v>
      </c>
      <c r="B639">
        <v>2.5314853099999999</v>
      </c>
      <c r="C639">
        <v>2.5683317699999999</v>
      </c>
      <c r="D639">
        <v>2.50310962</v>
      </c>
      <c r="E639">
        <v>2.5602657099999999</v>
      </c>
      <c r="F639">
        <v>2.5314853099999999</v>
      </c>
      <c r="G639">
        <v>2.5683317699999999</v>
      </c>
      <c r="H639">
        <v>2.50310962</v>
      </c>
      <c r="I639">
        <v>2.5602657099999999</v>
      </c>
      <c r="J639">
        <v>1267.75</v>
      </c>
      <c r="K639">
        <v>1268.25</v>
      </c>
      <c r="L639">
        <v>1257.25</v>
      </c>
      <c r="M639">
        <v>1267.5</v>
      </c>
      <c r="N639">
        <v>1272</v>
      </c>
      <c r="O639">
        <v>1274.75</v>
      </c>
      <c r="P639">
        <v>1262.75</v>
      </c>
      <c r="Q639">
        <v>1273</v>
      </c>
      <c r="R639">
        <v>1277.03</v>
      </c>
      <c r="S639">
        <v>1278.73</v>
      </c>
      <c r="T639">
        <v>1268.0999999999999</v>
      </c>
      <c r="U639">
        <v>1277.3</v>
      </c>
      <c r="V639">
        <v>7.0000000000000007E-2</v>
      </c>
      <c r="W639">
        <v>7.0000000000000007E-2</v>
      </c>
      <c r="X639">
        <v>7.0000000000000007E-2</v>
      </c>
      <c r="Y639">
        <v>7.0000000000000007E-2</v>
      </c>
      <c r="Z639" t="s">
        <v>12</v>
      </c>
      <c r="AA639" t="s">
        <v>12</v>
      </c>
      <c r="AB639" t="s">
        <v>12</v>
      </c>
      <c r="AC639" t="s">
        <v>12</v>
      </c>
      <c r="AD639">
        <v>103.3520127</v>
      </c>
      <c r="AE639">
        <v>103.84764735</v>
      </c>
      <c r="AF639">
        <v>102.95388807</v>
      </c>
      <c r="AG639">
        <v>103.75827061</v>
      </c>
      <c r="AH639" t="s">
        <v>12</v>
      </c>
      <c r="AI639" t="s">
        <v>12</v>
      </c>
    </row>
    <row r="640" spans="1:35" x14ac:dyDescent="0.25">
      <c r="A640">
        <v>1325773800</v>
      </c>
      <c r="B640">
        <v>2.5213509300000001</v>
      </c>
      <c r="C640">
        <v>2.5939114299999999</v>
      </c>
      <c r="D640">
        <v>2.4852778999999998</v>
      </c>
      <c r="E640">
        <v>2.5862092200000002</v>
      </c>
      <c r="F640">
        <v>2.5213509300000001</v>
      </c>
      <c r="G640">
        <v>2.5939114299999999</v>
      </c>
      <c r="H640">
        <v>2.4852778999999998</v>
      </c>
      <c r="I640">
        <v>2.5862092200000002</v>
      </c>
      <c r="J640">
        <v>1268</v>
      </c>
      <c r="K640">
        <v>1272</v>
      </c>
      <c r="L640">
        <v>1255.25</v>
      </c>
      <c r="M640">
        <v>1267.75</v>
      </c>
      <c r="N640">
        <v>1273.25</v>
      </c>
      <c r="O640">
        <v>1278</v>
      </c>
      <c r="P640">
        <v>1259.75</v>
      </c>
      <c r="Q640">
        <v>1273</v>
      </c>
      <c r="R640">
        <v>1277.3</v>
      </c>
      <c r="S640">
        <v>1283.05</v>
      </c>
      <c r="T640">
        <v>1265.26</v>
      </c>
      <c r="U640">
        <v>1281.06</v>
      </c>
      <c r="V640">
        <v>7.0000000000000007E-2</v>
      </c>
      <c r="W640">
        <v>7.0000000000000007E-2</v>
      </c>
      <c r="X640">
        <v>7.0000000000000007E-2</v>
      </c>
      <c r="Y640">
        <v>7.0000000000000007E-2</v>
      </c>
      <c r="Z640" t="s">
        <v>12</v>
      </c>
      <c r="AA640" t="s">
        <v>12</v>
      </c>
      <c r="AB640" t="s">
        <v>12</v>
      </c>
      <c r="AC640" t="s">
        <v>12</v>
      </c>
      <c r="AD640">
        <v>103.19762657</v>
      </c>
      <c r="AE640">
        <v>104.18890399999999</v>
      </c>
      <c r="AF640">
        <v>102.72636738999999</v>
      </c>
      <c r="AG640">
        <v>104.03451785999999</v>
      </c>
      <c r="AH640" t="s">
        <v>12</v>
      </c>
      <c r="AI640" t="s">
        <v>12</v>
      </c>
    </row>
    <row r="641" spans="1:35" x14ac:dyDescent="0.25">
      <c r="A641">
        <v>1325860200</v>
      </c>
      <c r="B641">
        <v>2.5910735699999998</v>
      </c>
      <c r="C641">
        <v>2.59188397</v>
      </c>
      <c r="D641">
        <v>2.53837614</v>
      </c>
      <c r="E641">
        <v>2.56715654</v>
      </c>
      <c r="F641">
        <v>2.5910735699999998</v>
      </c>
      <c r="G641">
        <v>2.59188397</v>
      </c>
      <c r="H641">
        <v>2.53837614</v>
      </c>
      <c r="I641">
        <v>2.56715654</v>
      </c>
      <c r="J641">
        <v>1267.5</v>
      </c>
      <c r="K641">
        <v>1276</v>
      </c>
      <c r="L641">
        <v>1262.25</v>
      </c>
      <c r="M641">
        <v>1268.75</v>
      </c>
      <c r="N641">
        <v>1273.25</v>
      </c>
      <c r="O641">
        <v>1282.25</v>
      </c>
      <c r="P641">
        <v>1266.75</v>
      </c>
      <c r="Q641">
        <v>1274.25</v>
      </c>
      <c r="R641">
        <v>1280.93</v>
      </c>
      <c r="S641">
        <v>1281.8399999999999</v>
      </c>
      <c r="T641">
        <v>1273.3399999999999</v>
      </c>
      <c r="U641">
        <v>1277.81</v>
      </c>
      <c r="V641">
        <v>7.0000000000000007E-2</v>
      </c>
      <c r="W641">
        <v>7.0000000000000007E-2</v>
      </c>
      <c r="X641">
        <v>7.0000000000000007E-2</v>
      </c>
      <c r="Y641">
        <v>7.0000000000000007E-2</v>
      </c>
      <c r="Z641" t="s">
        <v>12</v>
      </c>
      <c r="AA641" t="s">
        <v>12</v>
      </c>
      <c r="AB641" t="s">
        <v>12</v>
      </c>
      <c r="AC641" t="s">
        <v>12</v>
      </c>
      <c r="AD641">
        <v>104.16452852</v>
      </c>
      <c r="AE641">
        <v>104.18077884</v>
      </c>
      <c r="AF641">
        <v>103.42513099999999</v>
      </c>
      <c r="AG641">
        <v>103.76640389000001</v>
      </c>
      <c r="AH641" t="s">
        <v>12</v>
      </c>
      <c r="AI641" t="s">
        <v>12</v>
      </c>
    </row>
    <row r="642" spans="1:35" x14ac:dyDescent="0.25">
      <c r="A642">
        <v>1326119400</v>
      </c>
      <c r="B642">
        <v>2.5805335</v>
      </c>
      <c r="C642">
        <v>2.5910735699999998</v>
      </c>
      <c r="D642">
        <v>2.5456726600000001</v>
      </c>
      <c r="E642">
        <v>2.5797230999999998</v>
      </c>
      <c r="F642">
        <v>2.5805335</v>
      </c>
      <c r="G642">
        <v>2.5910735699999998</v>
      </c>
      <c r="H642">
        <v>2.5456726600000001</v>
      </c>
      <c r="I642">
        <v>2.5797230999999998</v>
      </c>
      <c r="J642">
        <v>1262.5</v>
      </c>
      <c r="K642">
        <v>1272.5</v>
      </c>
      <c r="L642">
        <v>1262.5</v>
      </c>
      <c r="M642">
        <v>1270</v>
      </c>
      <c r="N642">
        <v>1274.75</v>
      </c>
      <c r="O642">
        <v>1277.75</v>
      </c>
      <c r="P642">
        <v>1267.25</v>
      </c>
      <c r="Q642">
        <v>1275.5</v>
      </c>
      <c r="R642">
        <v>1277.83</v>
      </c>
      <c r="S642">
        <v>1281.99</v>
      </c>
      <c r="T642">
        <v>1274.55</v>
      </c>
      <c r="U642">
        <v>1280.7</v>
      </c>
      <c r="V642">
        <v>0.08</v>
      </c>
      <c r="W642">
        <v>0.08</v>
      </c>
      <c r="X642">
        <v>0.08</v>
      </c>
      <c r="Y642">
        <v>0.08</v>
      </c>
      <c r="Z642" t="s">
        <v>12</v>
      </c>
      <c r="AA642" t="s">
        <v>12</v>
      </c>
      <c r="AB642" t="s">
        <v>12</v>
      </c>
      <c r="AC642" t="s">
        <v>12</v>
      </c>
      <c r="AD642">
        <v>104.00202536</v>
      </c>
      <c r="AE642">
        <v>104.14827008</v>
      </c>
      <c r="AF642">
        <v>103.52264101999999</v>
      </c>
      <c r="AG642">
        <v>104.01827566999999</v>
      </c>
      <c r="AH642" t="s">
        <v>12</v>
      </c>
      <c r="AI642" t="s">
        <v>12</v>
      </c>
    </row>
    <row r="643" spans="1:35" x14ac:dyDescent="0.25">
      <c r="A643">
        <v>1326205800</v>
      </c>
      <c r="B643">
        <v>2.6640387799999998</v>
      </c>
      <c r="C643">
        <v>2.67905697</v>
      </c>
      <c r="D643">
        <v>2.63817602</v>
      </c>
      <c r="E643">
        <v>2.64701356</v>
      </c>
      <c r="F643">
        <v>2.6640387799999998</v>
      </c>
      <c r="G643">
        <v>2.67905697</v>
      </c>
      <c r="H643">
        <v>2.63817602</v>
      </c>
      <c r="I643">
        <v>2.64701356</v>
      </c>
      <c r="J643">
        <v>1270.25</v>
      </c>
      <c r="K643">
        <v>1286.5</v>
      </c>
      <c r="L643">
        <v>1269.25</v>
      </c>
      <c r="M643">
        <v>1280.5</v>
      </c>
      <c r="N643">
        <v>1275</v>
      </c>
      <c r="O643">
        <v>1292</v>
      </c>
      <c r="P643">
        <v>1274.5</v>
      </c>
      <c r="Q643">
        <v>1286</v>
      </c>
      <c r="R643">
        <v>1280.77</v>
      </c>
      <c r="S643">
        <v>1296.46</v>
      </c>
      <c r="T643">
        <v>1280.77</v>
      </c>
      <c r="U643">
        <v>1292.08</v>
      </c>
      <c r="V643">
        <v>0.08</v>
      </c>
      <c r="W643">
        <v>0.08</v>
      </c>
      <c r="X643">
        <v>0.08</v>
      </c>
      <c r="Y643">
        <v>0.08</v>
      </c>
      <c r="Z643" t="s">
        <v>12</v>
      </c>
      <c r="AA643" t="s">
        <v>12</v>
      </c>
      <c r="AB643" t="s">
        <v>12</v>
      </c>
      <c r="AC643" t="s">
        <v>12</v>
      </c>
      <c r="AD643">
        <v>105.13142234999999</v>
      </c>
      <c r="AE643">
        <v>105.34266834</v>
      </c>
      <c r="AF643">
        <v>104.77391539</v>
      </c>
      <c r="AG643">
        <v>104.92016824</v>
      </c>
      <c r="AH643" t="s">
        <v>12</v>
      </c>
      <c r="AI643" t="s">
        <v>12</v>
      </c>
    </row>
    <row r="644" spans="1:35" x14ac:dyDescent="0.25">
      <c r="A644">
        <v>1326292200</v>
      </c>
      <c r="B644">
        <v>2.6226918299999999</v>
      </c>
      <c r="C644">
        <v>2.66241701</v>
      </c>
      <c r="D644">
        <v>2.6105299799999999</v>
      </c>
      <c r="E644">
        <v>2.6543100900000001</v>
      </c>
      <c r="F644">
        <v>2.6226918299999999</v>
      </c>
      <c r="G644">
        <v>2.66241701</v>
      </c>
      <c r="H644">
        <v>2.6105299799999999</v>
      </c>
      <c r="I644">
        <v>2.6543100900000001</v>
      </c>
      <c r="J644">
        <v>1279.5</v>
      </c>
      <c r="K644">
        <v>1283.25</v>
      </c>
      <c r="L644">
        <v>1274.5</v>
      </c>
      <c r="M644">
        <v>1282.5</v>
      </c>
      <c r="N644">
        <v>1286</v>
      </c>
      <c r="O644">
        <v>1289.5</v>
      </c>
      <c r="P644">
        <v>1279.25</v>
      </c>
      <c r="Q644">
        <v>1288.25</v>
      </c>
      <c r="R644">
        <v>1292.02</v>
      </c>
      <c r="S644">
        <v>1293.8</v>
      </c>
      <c r="T644">
        <v>1285.4100000000001</v>
      </c>
      <c r="U644">
        <v>1292.48</v>
      </c>
      <c r="V644">
        <v>0.08</v>
      </c>
      <c r="W644">
        <v>0.08</v>
      </c>
      <c r="X644">
        <v>0.08</v>
      </c>
      <c r="Y644">
        <v>0.08</v>
      </c>
      <c r="Z644" t="s">
        <v>12</v>
      </c>
      <c r="AA644" t="s">
        <v>12</v>
      </c>
      <c r="AB644" t="s">
        <v>12</v>
      </c>
      <c r="AC644" t="s">
        <v>12</v>
      </c>
      <c r="AD644">
        <v>104.59516191</v>
      </c>
      <c r="AE644">
        <v>105.11517203</v>
      </c>
      <c r="AF644">
        <v>104.42453358</v>
      </c>
      <c r="AG644">
        <v>104.97704434000001</v>
      </c>
      <c r="AH644" t="s">
        <v>12</v>
      </c>
      <c r="AI644" t="s">
        <v>12</v>
      </c>
    </row>
    <row r="645" spans="1:35" x14ac:dyDescent="0.25">
      <c r="A645">
        <v>1326378600</v>
      </c>
      <c r="B645">
        <v>2.6741721900000002</v>
      </c>
      <c r="C645">
        <v>2.6814687099999999</v>
      </c>
      <c r="D645">
        <v>2.6121517600000002</v>
      </c>
      <c r="E645">
        <v>2.6713343300000001</v>
      </c>
      <c r="F645">
        <v>2.6741721900000002</v>
      </c>
      <c r="G645">
        <v>2.6814687099999999</v>
      </c>
      <c r="H645">
        <v>2.6121517600000002</v>
      </c>
      <c r="I645">
        <v>2.6713343300000001</v>
      </c>
      <c r="J645">
        <v>1282.5</v>
      </c>
      <c r="K645">
        <v>1291.5</v>
      </c>
      <c r="L645">
        <v>1275.75</v>
      </c>
      <c r="M645">
        <v>1286</v>
      </c>
      <c r="N645">
        <v>1288.25</v>
      </c>
      <c r="O645">
        <v>1297.5</v>
      </c>
      <c r="P645">
        <v>1280.75</v>
      </c>
      <c r="Q645">
        <v>1291.75</v>
      </c>
      <c r="R645">
        <v>1292.48</v>
      </c>
      <c r="S645">
        <v>1296.82</v>
      </c>
      <c r="T645">
        <v>1285.77</v>
      </c>
      <c r="U645">
        <v>1295.5</v>
      </c>
      <c r="V645">
        <v>0.08</v>
      </c>
      <c r="W645">
        <v>0.08</v>
      </c>
      <c r="X645">
        <v>0.08</v>
      </c>
      <c r="Y645">
        <v>0.08</v>
      </c>
      <c r="Z645" t="s">
        <v>12</v>
      </c>
      <c r="AA645" t="s">
        <v>12</v>
      </c>
      <c r="AB645" t="s">
        <v>12</v>
      </c>
      <c r="AC645" t="s">
        <v>12</v>
      </c>
      <c r="AD645">
        <v>105.27768331999999</v>
      </c>
      <c r="AE645">
        <v>105.38330225999999</v>
      </c>
      <c r="AF645">
        <v>104.44077578</v>
      </c>
      <c r="AG645">
        <v>105.22891611999999</v>
      </c>
      <c r="AH645" t="s">
        <v>12</v>
      </c>
      <c r="AI645" t="s">
        <v>12</v>
      </c>
    </row>
    <row r="646" spans="1:35" x14ac:dyDescent="0.25">
      <c r="A646">
        <v>1326465000</v>
      </c>
      <c r="B646">
        <v>2.6178274799999999</v>
      </c>
      <c r="C646">
        <v>2.6429596200000001</v>
      </c>
      <c r="D646">
        <v>2.56067139</v>
      </c>
      <c r="E646">
        <v>2.6429596200000001</v>
      </c>
      <c r="F646">
        <v>2.6178274799999999</v>
      </c>
      <c r="G646">
        <v>2.6429596200000001</v>
      </c>
      <c r="H646">
        <v>2.56067139</v>
      </c>
      <c r="I646">
        <v>2.6429596200000001</v>
      </c>
      <c r="J646">
        <v>1286.25</v>
      </c>
      <c r="K646">
        <v>1289</v>
      </c>
      <c r="L646">
        <v>1267.5</v>
      </c>
      <c r="M646">
        <v>1283.25</v>
      </c>
      <c r="N646">
        <v>1292</v>
      </c>
      <c r="O646">
        <v>1295</v>
      </c>
      <c r="P646">
        <v>1272.75</v>
      </c>
      <c r="Q646">
        <v>1289</v>
      </c>
      <c r="R646">
        <v>1294.82</v>
      </c>
      <c r="S646">
        <v>1294.82</v>
      </c>
      <c r="T646">
        <v>1277.58</v>
      </c>
      <c r="U646">
        <v>1289.0899999999999</v>
      </c>
      <c r="V646">
        <v>0.09</v>
      </c>
      <c r="W646">
        <v>0.09</v>
      </c>
      <c r="X646">
        <v>0.09</v>
      </c>
      <c r="Y646">
        <v>0.09</v>
      </c>
      <c r="Z646" t="s">
        <v>12</v>
      </c>
      <c r="AA646" t="s">
        <v>12</v>
      </c>
      <c r="AB646" t="s">
        <v>12</v>
      </c>
      <c r="AC646" t="s">
        <v>12</v>
      </c>
      <c r="AD646">
        <v>104.52203548</v>
      </c>
      <c r="AE646">
        <v>104.85516697</v>
      </c>
      <c r="AF646">
        <v>103.77452092999999</v>
      </c>
      <c r="AG646">
        <v>104.68453864999999</v>
      </c>
      <c r="AH646" t="s">
        <v>12</v>
      </c>
      <c r="AI646" t="s">
        <v>12</v>
      </c>
    </row>
    <row r="647" spans="1:35" x14ac:dyDescent="0.25">
      <c r="A647">
        <v>1326810600</v>
      </c>
      <c r="B647">
        <v>2.7049800500000001</v>
      </c>
      <c r="C647">
        <v>2.7199787799999999</v>
      </c>
      <c r="D647">
        <v>2.6433653000000001</v>
      </c>
      <c r="E647">
        <v>2.6583630600000001</v>
      </c>
      <c r="F647">
        <v>2.7049800500000001</v>
      </c>
      <c r="G647">
        <v>2.7199787799999999</v>
      </c>
      <c r="H647">
        <v>2.6433653000000001</v>
      </c>
      <c r="I647">
        <v>2.6583630600000001</v>
      </c>
      <c r="J647">
        <v>1279.25</v>
      </c>
      <c r="K647">
        <v>1296.25</v>
      </c>
      <c r="L647">
        <v>1276.25</v>
      </c>
      <c r="M647">
        <v>1283.75</v>
      </c>
      <c r="N647">
        <v>1285.25</v>
      </c>
      <c r="O647">
        <v>1302.5</v>
      </c>
      <c r="P647">
        <v>1281.25</v>
      </c>
      <c r="Q647">
        <v>1289.25</v>
      </c>
      <c r="R647">
        <v>1290.22</v>
      </c>
      <c r="S647">
        <v>1303</v>
      </c>
      <c r="T647">
        <v>1290.22</v>
      </c>
      <c r="U647">
        <v>1293.67</v>
      </c>
      <c r="V647">
        <v>0.09</v>
      </c>
      <c r="W647">
        <v>0.09</v>
      </c>
      <c r="X647">
        <v>0.09</v>
      </c>
      <c r="Y647">
        <v>0.09</v>
      </c>
      <c r="Z647" t="s">
        <v>12</v>
      </c>
      <c r="AA647" t="s">
        <v>12</v>
      </c>
      <c r="AB647" t="s">
        <v>12</v>
      </c>
      <c r="AC647" t="s">
        <v>12</v>
      </c>
      <c r="AD647">
        <v>105.69205827</v>
      </c>
      <c r="AE647">
        <v>105.88707019</v>
      </c>
      <c r="AF647">
        <v>104.72980389999999</v>
      </c>
      <c r="AG647">
        <v>105.09079656</v>
      </c>
      <c r="AH647" t="s">
        <v>12</v>
      </c>
      <c r="AI647" t="s">
        <v>12</v>
      </c>
    </row>
    <row r="648" spans="1:35" x14ac:dyDescent="0.25">
      <c r="A648">
        <v>1326897000</v>
      </c>
      <c r="B648">
        <v>2.66039052</v>
      </c>
      <c r="C648">
        <v>2.75159704</v>
      </c>
      <c r="D648">
        <v>2.6445813899999999</v>
      </c>
      <c r="E648">
        <v>2.7471374000000002</v>
      </c>
      <c r="F648">
        <v>2.66039052</v>
      </c>
      <c r="G648">
        <v>2.75159704</v>
      </c>
      <c r="H648">
        <v>2.6445813899999999</v>
      </c>
      <c r="I648">
        <v>2.7471374000000002</v>
      </c>
      <c r="J648">
        <v>1285.25</v>
      </c>
      <c r="K648">
        <v>1298.25</v>
      </c>
      <c r="L648">
        <v>1281.25</v>
      </c>
      <c r="M648">
        <v>1296.5</v>
      </c>
      <c r="N648">
        <v>1289</v>
      </c>
      <c r="O648">
        <v>1304.25</v>
      </c>
      <c r="P648">
        <v>1286.5</v>
      </c>
      <c r="Q648">
        <v>1302.25</v>
      </c>
      <c r="R648">
        <v>1293.6500000000001</v>
      </c>
      <c r="S648">
        <v>1308.1099999999999</v>
      </c>
      <c r="T648">
        <v>1290.99</v>
      </c>
      <c r="U648">
        <v>1308.04</v>
      </c>
      <c r="V648">
        <v>0.09</v>
      </c>
      <c r="W648">
        <v>0.09</v>
      </c>
      <c r="X648">
        <v>0.09</v>
      </c>
      <c r="Y648">
        <v>0.09</v>
      </c>
      <c r="Z648" t="s">
        <v>12</v>
      </c>
      <c r="AA648" t="s">
        <v>12</v>
      </c>
      <c r="AB648" t="s">
        <v>12</v>
      </c>
      <c r="AC648" t="s">
        <v>12</v>
      </c>
      <c r="AD648">
        <v>105.06642108</v>
      </c>
      <c r="AE648">
        <v>106.30957029</v>
      </c>
      <c r="AF648">
        <v>104.87954243999999</v>
      </c>
      <c r="AG648">
        <v>106.25269419</v>
      </c>
      <c r="AH648" t="s">
        <v>12</v>
      </c>
      <c r="AI648" t="s">
        <v>12</v>
      </c>
    </row>
    <row r="649" spans="1:35" x14ac:dyDescent="0.25">
      <c r="A649">
        <v>1326983400</v>
      </c>
      <c r="B649">
        <v>2.7747017199999999</v>
      </c>
      <c r="C649">
        <v>2.7978122299999999</v>
      </c>
      <c r="D649">
        <v>2.75119135</v>
      </c>
      <c r="E649">
        <v>2.7901061299999999</v>
      </c>
      <c r="F649">
        <v>2.7747017199999999</v>
      </c>
      <c r="G649">
        <v>2.7978122299999999</v>
      </c>
      <c r="H649">
        <v>2.75119135</v>
      </c>
      <c r="I649">
        <v>2.7901061299999999</v>
      </c>
      <c r="J649">
        <v>1296.75</v>
      </c>
      <c r="K649">
        <v>1305.5</v>
      </c>
      <c r="L649">
        <v>1294.5</v>
      </c>
      <c r="M649">
        <v>1304.75</v>
      </c>
      <c r="N649">
        <v>1302.75</v>
      </c>
      <c r="O649">
        <v>1311.5</v>
      </c>
      <c r="P649">
        <v>1299.25</v>
      </c>
      <c r="Q649">
        <v>1310.5</v>
      </c>
      <c r="R649">
        <v>1308.07</v>
      </c>
      <c r="S649">
        <v>1315.49</v>
      </c>
      <c r="T649">
        <v>1308.07</v>
      </c>
      <c r="U649">
        <v>1314.5</v>
      </c>
      <c r="V649">
        <v>0.1</v>
      </c>
      <c r="W649">
        <v>0.1</v>
      </c>
      <c r="X649">
        <v>0.1</v>
      </c>
      <c r="Y649">
        <v>0.1</v>
      </c>
      <c r="Z649" t="s">
        <v>12</v>
      </c>
      <c r="AA649" t="s">
        <v>12</v>
      </c>
      <c r="AB649" t="s">
        <v>12</v>
      </c>
      <c r="AC649" t="s">
        <v>12</v>
      </c>
      <c r="AD649">
        <v>106.61832631</v>
      </c>
      <c r="AE649">
        <v>106.90271497000001</v>
      </c>
      <c r="AF649">
        <v>106.27706966</v>
      </c>
      <c r="AG649">
        <v>106.81333823</v>
      </c>
      <c r="AH649" t="s">
        <v>12</v>
      </c>
      <c r="AI649" t="s">
        <v>12</v>
      </c>
    </row>
    <row r="650" spans="1:35" x14ac:dyDescent="0.25">
      <c r="A650">
        <v>1327069800</v>
      </c>
      <c r="B650">
        <v>2.7803774400000001</v>
      </c>
      <c r="C650">
        <v>2.7965922499999998</v>
      </c>
      <c r="D650">
        <v>2.7572717899999999</v>
      </c>
      <c r="E650">
        <v>2.7961826799999998</v>
      </c>
      <c r="F650">
        <v>2.7803774400000001</v>
      </c>
      <c r="G650">
        <v>2.7965922499999998</v>
      </c>
      <c r="H650">
        <v>2.7572717899999999</v>
      </c>
      <c r="I650">
        <v>2.7961826799999998</v>
      </c>
      <c r="J650">
        <v>1305</v>
      </c>
      <c r="K650">
        <v>1306</v>
      </c>
      <c r="L650">
        <v>1299.25</v>
      </c>
      <c r="M650">
        <v>1305.25</v>
      </c>
      <c r="N650">
        <v>1310</v>
      </c>
      <c r="O650">
        <v>1311.75</v>
      </c>
      <c r="P650">
        <v>1304.75</v>
      </c>
      <c r="Q650">
        <v>1310.75</v>
      </c>
      <c r="R650">
        <v>1314.49</v>
      </c>
      <c r="S650">
        <v>1315.38</v>
      </c>
      <c r="T650">
        <v>1309.17</v>
      </c>
      <c r="U650">
        <v>1315.38</v>
      </c>
      <c r="V650">
        <v>0.09</v>
      </c>
      <c r="W650">
        <v>0.09</v>
      </c>
      <c r="X650">
        <v>0.09</v>
      </c>
      <c r="Y650">
        <v>0.09</v>
      </c>
      <c r="Z650" t="s">
        <v>12</v>
      </c>
      <c r="AA650" t="s">
        <v>12</v>
      </c>
      <c r="AB650" t="s">
        <v>12</v>
      </c>
      <c r="AC650" t="s">
        <v>12</v>
      </c>
      <c r="AD650">
        <v>106.63458475</v>
      </c>
      <c r="AE650">
        <v>107.21146286</v>
      </c>
      <c r="AF650">
        <v>106.37457156000001</v>
      </c>
      <c r="AG650">
        <v>106.87832324</v>
      </c>
      <c r="AH650" t="s">
        <v>12</v>
      </c>
      <c r="AI650" t="s">
        <v>12</v>
      </c>
    </row>
    <row r="651" spans="1:35" x14ac:dyDescent="0.25">
      <c r="A651">
        <v>1327329000</v>
      </c>
      <c r="B651">
        <v>2.7937543900000001</v>
      </c>
      <c r="C651">
        <v>2.8415874699999999</v>
      </c>
      <c r="D651">
        <v>2.75970396</v>
      </c>
      <c r="E651">
        <v>2.7986177699999999</v>
      </c>
      <c r="F651">
        <v>2.7937543900000001</v>
      </c>
      <c r="G651">
        <v>2.8415874699999999</v>
      </c>
      <c r="H651">
        <v>2.75970396</v>
      </c>
      <c r="I651">
        <v>2.7986177699999999</v>
      </c>
      <c r="J651">
        <v>1301.75</v>
      </c>
      <c r="K651">
        <v>1312.5</v>
      </c>
      <c r="L651">
        <v>1300</v>
      </c>
      <c r="M651">
        <v>1305.5</v>
      </c>
      <c r="N651">
        <v>1307.5</v>
      </c>
      <c r="O651">
        <v>1318.25</v>
      </c>
      <c r="P651">
        <v>1305</v>
      </c>
      <c r="Q651">
        <v>1311</v>
      </c>
      <c r="R651">
        <v>1315.29</v>
      </c>
      <c r="S651">
        <v>1322.28</v>
      </c>
      <c r="T651">
        <v>1309.8900000000001</v>
      </c>
      <c r="U651">
        <v>1316</v>
      </c>
      <c r="V651">
        <v>0.09</v>
      </c>
      <c r="W651">
        <v>0.09</v>
      </c>
      <c r="X651">
        <v>0.09</v>
      </c>
      <c r="Y651">
        <v>0.09</v>
      </c>
      <c r="Z651" t="s">
        <v>12</v>
      </c>
      <c r="AA651" t="s">
        <v>12</v>
      </c>
      <c r="AB651" t="s">
        <v>12</v>
      </c>
      <c r="AC651" t="s">
        <v>12</v>
      </c>
      <c r="AD651">
        <v>106.85394777</v>
      </c>
      <c r="AE651">
        <v>107.4552176</v>
      </c>
      <c r="AF651">
        <v>106.42332251000001</v>
      </c>
      <c r="AG651">
        <v>106.93520748</v>
      </c>
      <c r="AH651" t="s">
        <v>12</v>
      </c>
      <c r="AI651" t="s">
        <v>12</v>
      </c>
    </row>
    <row r="652" spans="1:35" x14ac:dyDescent="0.25">
      <c r="A652">
        <v>1327415400</v>
      </c>
      <c r="B652">
        <v>2.74916486</v>
      </c>
      <c r="C652">
        <v>2.7937543900000001</v>
      </c>
      <c r="D652">
        <v>2.7365973399999999</v>
      </c>
      <c r="E652">
        <v>2.79051085</v>
      </c>
      <c r="F652">
        <v>2.74916486</v>
      </c>
      <c r="G652">
        <v>2.7937543900000001</v>
      </c>
      <c r="H652">
        <v>2.7365973399999999</v>
      </c>
      <c r="I652">
        <v>2.79051085</v>
      </c>
      <c r="J652">
        <v>1304.5</v>
      </c>
      <c r="K652">
        <v>1306</v>
      </c>
      <c r="L652">
        <v>1296</v>
      </c>
      <c r="M652">
        <v>1305.75</v>
      </c>
      <c r="N652">
        <v>1311.25</v>
      </c>
      <c r="O652">
        <v>1311.75</v>
      </c>
      <c r="P652">
        <v>1301.5</v>
      </c>
      <c r="Q652">
        <v>1311.5</v>
      </c>
      <c r="R652">
        <v>1315.96</v>
      </c>
      <c r="S652">
        <v>1315.96</v>
      </c>
      <c r="T652">
        <v>1306.06</v>
      </c>
      <c r="U652">
        <v>1314.65</v>
      </c>
      <c r="V652">
        <v>0.09</v>
      </c>
      <c r="W652">
        <v>0.09</v>
      </c>
      <c r="X652">
        <v>0.09</v>
      </c>
      <c r="Y652">
        <v>0.09</v>
      </c>
      <c r="Z652" t="s">
        <v>12</v>
      </c>
      <c r="AA652" t="s">
        <v>12</v>
      </c>
      <c r="AB652" t="s">
        <v>12</v>
      </c>
      <c r="AC652" t="s">
        <v>12</v>
      </c>
      <c r="AD652">
        <v>106.27706966</v>
      </c>
      <c r="AE652">
        <v>106.84583074</v>
      </c>
      <c r="AF652">
        <v>106.11457462</v>
      </c>
      <c r="AG652">
        <v>106.81333823</v>
      </c>
      <c r="AH652" t="s">
        <v>12</v>
      </c>
      <c r="AI652" t="s">
        <v>12</v>
      </c>
    </row>
    <row r="653" spans="1:35" x14ac:dyDescent="0.25">
      <c r="A653">
        <v>1327501800</v>
      </c>
      <c r="B653">
        <v>2.7779452600000001</v>
      </c>
      <c r="C653">
        <v>2.8805012799999998</v>
      </c>
      <c r="D653">
        <v>2.7467317200000001</v>
      </c>
      <c r="E653">
        <v>2.8590173999999999</v>
      </c>
      <c r="F653">
        <v>2.7779452600000001</v>
      </c>
      <c r="G653">
        <v>2.8805012799999998</v>
      </c>
      <c r="H653">
        <v>2.7467317200000001</v>
      </c>
      <c r="I653">
        <v>2.8590173999999999</v>
      </c>
      <c r="J653">
        <v>1307.75</v>
      </c>
      <c r="K653">
        <v>1318.75</v>
      </c>
      <c r="L653">
        <v>1297.5</v>
      </c>
      <c r="M653">
        <v>1314.5</v>
      </c>
      <c r="N653">
        <v>1311.25</v>
      </c>
      <c r="O653">
        <v>1324.75</v>
      </c>
      <c r="P653">
        <v>1303</v>
      </c>
      <c r="Q653">
        <v>1320.25</v>
      </c>
      <c r="R653">
        <v>1314.4</v>
      </c>
      <c r="S653">
        <v>1328.3</v>
      </c>
      <c r="T653">
        <v>1307.6500000000001</v>
      </c>
      <c r="U653">
        <v>1326.06</v>
      </c>
      <c r="V653">
        <v>0.08</v>
      </c>
      <c r="W653">
        <v>0.08</v>
      </c>
      <c r="X653">
        <v>0.08</v>
      </c>
      <c r="Y653">
        <v>0.08</v>
      </c>
      <c r="Z653" t="s">
        <v>12</v>
      </c>
      <c r="AA653" t="s">
        <v>12</v>
      </c>
      <c r="AB653" t="s">
        <v>12</v>
      </c>
      <c r="AC653" t="s">
        <v>12</v>
      </c>
      <c r="AD653">
        <v>106.65081881</v>
      </c>
      <c r="AE653">
        <v>107.95897741</v>
      </c>
      <c r="AF653">
        <v>106.23644387</v>
      </c>
      <c r="AG653">
        <v>107.70709751</v>
      </c>
      <c r="AH653" t="s">
        <v>12</v>
      </c>
      <c r="AI653" t="s">
        <v>12</v>
      </c>
    </row>
    <row r="654" spans="1:35" x14ac:dyDescent="0.25">
      <c r="A654">
        <v>1327588200</v>
      </c>
      <c r="B654">
        <v>2.9007700399999998</v>
      </c>
      <c r="C654">
        <v>2.91455171</v>
      </c>
      <c r="D654">
        <v>2.7832143199999999</v>
      </c>
      <c r="E654">
        <v>2.8180761300000001</v>
      </c>
      <c r="F654">
        <v>2.9007700399999998</v>
      </c>
      <c r="G654">
        <v>2.91455171</v>
      </c>
      <c r="H654">
        <v>2.7832143199999999</v>
      </c>
      <c r="I654">
        <v>2.8180761300000001</v>
      </c>
      <c r="J654">
        <v>1314.5</v>
      </c>
      <c r="K654">
        <v>1324</v>
      </c>
      <c r="L654">
        <v>1303.75</v>
      </c>
      <c r="M654">
        <v>1309.5</v>
      </c>
      <c r="N654">
        <v>1320.75</v>
      </c>
      <c r="O654">
        <v>1329.75</v>
      </c>
      <c r="P654">
        <v>1309.25</v>
      </c>
      <c r="Q654">
        <v>1315.25</v>
      </c>
      <c r="R654">
        <v>1326.28</v>
      </c>
      <c r="S654">
        <v>1333.47</v>
      </c>
      <c r="T654">
        <v>1313.6</v>
      </c>
      <c r="U654">
        <v>1318.43</v>
      </c>
      <c r="V654">
        <v>0.08</v>
      </c>
      <c r="W654">
        <v>0.08</v>
      </c>
      <c r="X654">
        <v>0.08</v>
      </c>
      <c r="Y654">
        <v>0.08</v>
      </c>
      <c r="Z654" t="s">
        <v>12</v>
      </c>
      <c r="AA654" t="s">
        <v>12</v>
      </c>
      <c r="AB654" t="s">
        <v>12</v>
      </c>
      <c r="AC654" t="s">
        <v>12</v>
      </c>
      <c r="AD654">
        <v>108.18647372</v>
      </c>
      <c r="AE654">
        <v>108.38960268</v>
      </c>
      <c r="AF654">
        <v>106.73207852</v>
      </c>
      <c r="AG654">
        <v>107.15458675000001</v>
      </c>
      <c r="AH654" t="s">
        <v>12</v>
      </c>
      <c r="AI654" t="s">
        <v>12</v>
      </c>
    </row>
    <row r="655" spans="1:35" x14ac:dyDescent="0.25">
      <c r="A655">
        <v>1327674600</v>
      </c>
      <c r="B655">
        <v>2.7767291799999998</v>
      </c>
      <c r="C655">
        <v>2.8273991399999998</v>
      </c>
      <c r="D655">
        <v>2.7706487399999999</v>
      </c>
      <c r="E655">
        <v>2.81240041</v>
      </c>
      <c r="F655">
        <v>2.7767291799999998</v>
      </c>
      <c r="G655">
        <v>2.8273991399999998</v>
      </c>
      <c r="H655">
        <v>2.7706487399999999</v>
      </c>
      <c r="I655">
        <v>2.81240041</v>
      </c>
      <c r="J655">
        <v>1310.75</v>
      </c>
      <c r="K655">
        <v>1313.5</v>
      </c>
      <c r="L655">
        <v>1301.5</v>
      </c>
      <c r="M655">
        <v>1307</v>
      </c>
      <c r="N655">
        <v>1314.75</v>
      </c>
      <c r="O655">
        <v>1319.25</v>
      </c>
      <c r="P655">
        <v>1307</v>
      </c>
      <c r="Q655">
        <v>1312.5</v>
      </c>
      <c r="R655">
        <v>1318.25</v>
      </c>
      <c r="S655">
        <v>1320.06</v>
      </c>
      <c r="T655">
        <v>1311.72</v>
      </c>
      <c r="U655">
        <v>1316.33</v>
      </c>
      <c r="V655">
        <v>0.09</v>
      </c>
      <c r="W655">
        <v>0.09</v>
      </c>
      <c r="X655">
        <v>0.09</v>
      </c>
      <c r="Y655">
        <v>0.09</v>
      </c>
      <c r="Z655" t="s">
        <v>12</v>
      </c>
      <c r="AA655" t="s">
        <v>12</v>
      </c>
      <c r="AB655" t="s">
        <v>12</v>
      </c>
      <c r="AC655" t="s">
        <v>12</v>
      </c>
      <c r="AD655">
        <v>106.63458475</v>
      </c>
      <c r="AE655">
        <v>107.29271444</v>
      </c>
      <c r="AF655">
        <v>106.56144207</v>
      </c>
      <c r="AG655">
        <v>107.10584393000001</v>
      </c>
      <c r="AH655" t="s">
        <v>12</v>
      </c>
      <c r="AI655" t="s">
        <v>12</v>
      </c>
    </row>
    <row r="656" spans="1:35" x14ac:dyDescent="0.25">
      <c r="A656">
        <v>1327933800</v>
      </c>
      <c r="B656">
        <v>2.7301131600000001</v>
      </c>
      <c r="C656">
        <v>2.78848436</v>
      </c>
      <c r="D656">
        <v>2.70052139</v>
      </c>
      <c r="E656">
        <v>2.7836200099999999</v>
      </c>
      <c r="F656">
        <v>2.7301131600000001</v>
      </c>
      <c r="G656">
        <v>2.78848436</v>
      </c>
      <c r="H656">
        <v>2.70052139</v>
      </c>
      <c r="I656">
        <v>2.7836200099999999</v>
      </c>
      <c r="J656">
        <v>1307.75</v>
      </c>
      <c r="K656">
        <v>1307.75</v>
      </c>
      <c r="L656">
        <v>1291.25</v>
      </c>
      <c r="M656">
        <v>1303.25</v>
      </c>
      <c r="N656">
        <v>1314</v>
      </c>
      <c r="O656">
        <v>1314.5</v>
      </c>
      <c r="P656">
        <v>1296</v>
      </c>
      <c r="Q656">
        <v>1309</v>
      </c>
      <c r="R656">
        <v>1316.16</v>
      </c>
      <c r="S656">
        <v>1316.16</v>
      </c>
      <c r="T656">
        <v>1300.49</v>
      </c>
      <c r="U656">
        <v>1313.01</v>
      </c>
      <c r="V656">
        <v>0.09</v>
      </c>
      <c r="W656">
        <v>0.09</v>
      </c>
      <c r="X656">
        <v>0.09</v>
      </c>
      <c r="Y656">
        <v>0.09</v>
      </c>
      <c r="Z656" t="s">
        <v>12</v>
      </c>
      <c r="AA656" t="s">
        <v>12</v>
      </c>
      <c r="AB656" t="s">
        <v>12</v>
      </c>
      <c r="AC656" t="s">
        <v>12</v>
      </c>
      <c r="AD656">
        <v>106.04143195</v>
      </c>
      <c r="AE656">
        <v>106.79707979</v>
      </c>
      <c r="AF656">
        <v>105.67580795000001</v>
      </c>
      <c r="AG656">
        <v>106.74020367999999</v>
      </c>
      <c r="AH656" t="s">
        <v>12</v>
      </c>
      <c r="AI656" t="s">
        <v>12</v>
      </c>
    </row>
    <row r="657" spans="1:35" x14ac:dyDescent="0.25">
      <c r="A657">
        <v>1328020200</v>
      </c>
      <c r="B657">
        <v>2.8269944300000001</v>
      </c>
      <c r="C657">
        <v>2.83469566</v>
      </c>
      <c r="D657">
        <v>2.74024657</v>
      </c>
      <c r="E657">
        <v>2.77713389</v>
      </c>
      <c r="F657">
        <v>2.8269944300000001</v>
      </c>
      <c r="G657">
        <v>2.83469566</v>
      </c>
      <c r="H657">
        <v>2.74024657</v>
      </c>
      <c r="I657">
        <v>2.77713389</v>
      </c>
      <c r="J657">
        <v>1304</v>
      </c>
      <c r="K657">
        <v>1311.75</v>
      </c>
      <c r="L657">
        <v>1296.5</v>
      </c>
      <c r="M657">
        <v>1302.5</v>
      </c>
      <c r="N657">
        <v>1309</v>
      </c>
      <c r="O657">
        <v>1317.5</v>
      </c>
      <c r="P657">
        <v>1302.25</v>
      </c>
      <c r="Q657">
        <v>1308.25</v>
      </c>
      <c r="R657">
        <v>1313.53</v>
      </c>
      <c r="S657">
        <v>1321.41</v>
      </c>
      <c r="T657">
        <v>1306.69</v>
      </c>
      <c r="U657">
        <v>1312.41</v>
      </c>
      <c r="V657">
        <v>0.11</v>
      </c>
      <c r="W657">
        <v>0.11</v>
      </c>
      <c r="X657">
        <v>0.11</v>
      </c>
      <c r="Y657">
        <v>0.11</v>
      </c>
      <c r="Z657" t="s">
        <v>12</v>
      </c>
      <c r="AA657" t="s">
        <v>12</v>
      </c>
      <c r="AB657" t="s">
        <v>12</v>
      </c>
      <c r="AC657" t="s">
        <v>12</v>
      </c>
      <c r="AD657">
        <v>107.26833895999999</v>
      </c>
      <c r="AE657">
        <v>107.39833337</v>
      </c>
      <c r="AF657">
        <v>106.17955963999999</v>
      </c>
      <c r="AG657">
        <v>106.69958601</v>
      </c>
      <c r="AH657" t="s">
        <v>12</v>
      </c>
      <c r="AI657" t="s">
        <v>12</v>
      </c>
    </row>
    <row r="658" spans="1:35" x14ac:dyDescent="0.25">
      <c r="A658">
        <v>1328106600</v>
      </c>
      <c r="B658">
        <v>2.8411817799999999</v>
      </c>
      <c r="C658">
        <v>2.8946896099999999</v>
      </c>
      <c r="D658">
        <v>2.8314530900000001</v>
      </c>
      <c r="E658">
        <v>2.8513151900000002</v>
      </c>
      <c r="F658">
        <v>2.8411817799999999</v>
      </c>
      <c r="G658">
        <v>2.8946896099999999</v>
      </c>
      <c r="H658">
        <v>2.8314530900000001</v>
      </c>
      <c r="I658">
        <v>2.8513151900000002</v>
      </c>
      <c r="J658">
        <v>1301</v>
      </c>
      <c r="K658">
        <v>1321</v>
      </c>
      <c r="L658">
        <v>1299</v>
      </c>
      <c r="M658">
        <v>1314</v>
      </c>
      <c r="N658">
        <v>1307.75</v>
      </c>
      <c r="O658">
        <v>1327</v>
      </c>
      <c r="P658">
        <v>1303.75</v>
      </c>
      <c r="Q658">
        <v>1319.75</v>
      </c>
      <c r="R658">
        <v>1312.45</v>
      </c>
      <c r="S658">
        <v>1330.52</v>
      </c>
      <c r="T658">
        <v>1312.45</v>
      </c>
      <c r="U658">
        <v>1324.09</v>
      </c>
      <c r="V658">
        <v>0.11</v>
      </c>
      <c r="W658">
        <v>0.11</v>
      </c>
      <c r="X658">
        <v>0.11</v>
      </c>
      <c r="Y658">
        <v>0.11</v>
      </c>
      <c r="Z658" t="s">
        <v>12</v>
      </c>
      <c r="AA658" t="s">
        <v>12</v>
      </c>
      <c r="AB658" t="s">
        <v>12</v>
      </c>
      <c r="AC658" t="s">
        <v>12</v>
      </c>
      <c r="AD658">
        <v>107.48771010999999</v>
      </c>
      <c r="AE658">
        <v>108.17835669</v>
      </c>
      <c r="AF658">
        <v>107.35771570999999</v>
      </c>
      <c r="AG658">
        <v>107.63397109</v>
      </c>
      <c r="AH658" t="s">
        <v>12</v>
      </c>
      <c r="AI658" t="s">
        <v>12</v>
      </c>
    </row>
    <row r="659" spans="1:35" x14ac:dyDescent="0.25">
      <c r="A659">
        <v>1328193000</v>
      </c>
      <c r="B659">
        <v>2.8703678699999999</v>
      </c>
      <c r="C659">
        <v>2.88820349</v>
      </c>
      <c r="D659">
        <v>2.83753352</v>
      </c>
      <c r="E659">
        <v>2.8667196100000001</v>
      </c>
      <c r="F659">
        <v>2.8703678699999999</v>
      </c>
      <c r="G659">
        <v>2.88820349</v>
      </c>
      <c r="H659">
        <v>2.83753352</v>
      </c>
      <c r="I659">
        <v>2.8667196100000001</v>
      </c>
      <c r="J659">
        <v>1315.25</v>
      </c>
      <c r="K659">
        <v>1320</v>
      </c>
      <c r="L659">
        <v>1312</v>
      </c>
      <c r="M659">
        <v>1317</v>
      </c>
      <c r="N659">
        <v>1320.25</v>
      </c>
      <c r="O659">
        <v>1326</v>
      </c>
      <c r="P659">
        <v>1317</v>
      </c>
      <c r="Q659">
        <v>1322.75</v>
      </c>
      <c r="R659">
        <v>1324.24</v>
      </c>
      <c r="S659">
        <v>1329.19</v>
      </c>
      <c r="T659">
        <v>1321.57</v>
      </c>
      <c r="U659">
        <v>1325.54</v>
      </c>
      <c r="V659">
        <v>0.11</v>
      </c>
      <c r="W659">
        <v>0.11</v>
      </c>
      <c r="X659">
        <v>0.11</v>
      </c>
      <c r="Y659">
        <v>0.11</v>
      </c>
      <c r="Z659" t="s">
        <v>12</v>
      </c>
      <c r="AA659" t="s">
        <v>12</v>
      </c>
      <c r="AB659" t="s">
        <v>12</v>
      </c>
      <c r="AC659" t="s">
        <v>12</v>
      </c>
      <c r="AD659">
        <v>107.8452252</v>
      </c>
      <c r="AE659">
        <v>108.08085479</v>
      </c>
      <c r="AF659">
        <v>107.42272509999999</v>
      </c>
      <c r="AG659">
        <v>107.80459128</v>
      </c>
      <c r="AH659" t="s">
        <v>12</v>
      </c>
      <c r="AI659" t="s">
        <v>12</v>
      </c>
    </row>
    <row r="660" spans="1:35" x14ac:dyDescent="0.25">
      <c r="A660">
        <v>1328279400</v>
      </c>
      <c r="B660">
        <v>2.9538721799999998</v>
      </c>
      <c r="C660">
        <v>2.9931926500000001</v>
      </c>
      <c r="D660">
        <v>2.93887345</v>
      </c>
      <c r="E660">
        <v>2.9887330099999998</v>
      </c>
      <c r="F660">
        <v>2.9538721799999998</v>
      </c>
      <c r="G660">
        <v>2.9931926500000001</v>
      </c>
      <c r="H660">
        <v>2.93887345</v>
      </c>
      <c r="I660">
        <v>2.9887330099999998</v>
      </c>
      <c r="J660">
        <v>1317</v>
      </c>
      <c r="K660">
        <v>1336.25</v>
      </c>
      <c r="L660">
        <v>1315.75</v>
      </c>
      <c r="M660">
        <v>1333.5</v>
      </c>
      <c r="N660">
        <v>1322.75</v>
      </c>
      <c r="O660">
        <v>1342</v>
      </c>
      <c r="P660">
        <v>1320</v>
      </c>
      <c r="Q660">
        <v>1339</v>
      </c>
      <c r="R660">
        <v>1326.21</v>
      </c>
      <c r="S660">
        <v>1345.34</v>
      </c>
      <c r="T660">
        <v>1326.21</v>
      </c>
      <c r="U660">
        <v>1344.9</v>
      </c>
      <c r="V660">
        <v>0.11</v>
      </c>
      <c r="W660">
        <v>0.11</v>
      </c>
      <c r="X660">
        <v>0.11</v>
      </c>
      <c r="Y660">
        <v>0.11</v>
      </c>
      <c r="Z660" t="s">
        <v>12</v>
      </c>
      <c r="AA660" t="s">
        <v>12</v>
      </c>
      <c r="AB660" t="s">
        <v>12</v>
      </c>
      <c r="AC660" t="s">
        <v>12</v>
      </c>
      <c r="AD660">
        <v>108.87712028999999</v>
      </c>
      <c r="AE660">
        <v>109.3808801</v>
      </c>
      <c r="AF660">
        <v>108.69024166</v>
      </c>
      <c r="AG660">
        <v>109.31587071</v>
      </c>
      <c r="AH660" t="s">
        <v>12</v>
      </c>
      <c r="AI660" t="s">
        <v>12</v>
      </c>
    </row>
    <row r="661" spans="1:35" x14ac:dyDescent="0.25">
      <c r="A661">
        <v>1328538600</v>
      </c>
      <c r="B661">
        <v>2.9510343200000002</v>
      </c>
      <c r="C661">
        <v>2.9846800400000002</v>
      </c>
      <c r="D661">
        <v>2.9400895399999998</v>
      </c>
      <c r="E661">
        <v>2.9818421800000001</v>
      </c>
      <c r="F661">
        <v>2.9510343200000002</v>
      </c>
      <c r="G661">
        <v>2.9846800400000002</v>
      </c>
      <c r="H661">
        <v>2.9400895399999998</v>
      </c>
      <c r="I661">
        <v>2.9818421800000001</v>
      </c>
      <c r="J661">
        <v>1330.5</v>
      </c>
      <c r="K661">
        <v>1334.5</v>
      </c>
      <c r="L661">
        <v>1324.5</v>
      </c>
      <c r="M661">
        <v>1333.5</v>
      </c>
      <c r="N661">
        <v>1336.5</v>
      </c>
      <c r="O661">
        <v>1340.5</v>
      </c>
      <c r="P661">
        <v>1330.25</v>
      </c>
      <c r="Q661">
        <v>1339</v>
      </c>
      <c r="R661">
        <v>1344.32</v>
      </c>
      <c r="S661">
        <v>1344.36</v>
      </c>
      <c r="T661">
        <v>1337.52</v>
      </c>
      <c r="U661">
        <v>1344.33</v>
      </c>
      <c r="V661">
        <v>0.11</v>
      </c>
      <c r="W661">
        <v>0.11</v>
      </c>
      <c r="X661">
        <v>0.11</v>
      </c>
      <c r="Y661">
        <v>0.11</v>
      </c>
      <c r="Z661" t="s">
        <v>12</v>
      </c>
      <c r="AA661" t="s">
        <v>12</v>
      </c>
      <c r="AB661" t="s">
        <v>12</v>
      </c>
      <c r="AC661" t="s">
        <v>12</v>
      </c>
      <c r="AD661">
        <v>108.86086998</v>
      </c>
      <c r="AE661">
        <v>109.29426592</v>
      </c>
      <c r="AF661">
        <v>108.7389926</v>
      </c>
      <c r="AG661">
        <v>109.24275240999999</v>
      </c>
      <c r="AH661" t="s">
        <v>12</v>
      </c>
      <c r="AI661" t="s">
        <v>12</v>
      </c>
    </row>
    <row r="662" spans="1:35" x14ac:dyDescent="0.25">
      <c r="A662">
        <v>1328625000</v>
      </c>
      <c r="B662">
        <v>2.9619800700000001</v>
      </c>
      <c r="C662">
        <v>3.0179190999999999</v>
      </c>
      <c r="D662">
        <v>2.9287400400000001</v>
      </c>
      <c r="E662">
        <v>3.0045421399999999</v>
      </c>
      <c r="F662">
        <v>2.9619800700000001</v>
      </c>
      <c r="G662">
        <v>3.0179190999999999</v>
      </c>
      <c r="H662">
        <v>2.9287400400000001</v>
      </c>
      <c r="I662">
        <v>3.0045421399999999</v>
      </c>
      <c r="J662">
        <v>1334.5</v>
      </c>
      <c r="K662">
        <v>1340</v>
      </c>
      <c r="L662">
        <v>1327</v>
      </c>
      <c r="M662">
        <v>1339</v>
      </c>
      <c r="N662">
        <v>1339</v>
      </c>
      <c r="O662">
        <v>1345.75</v>
      </c>
      <c r="P662">
        <v>1331.75</v>
      </c>
      <c r="Q662">
        <v>1344.75</v>
      </c>
      <c r="R662">
        <v>1344.33</v>
      </c>
      <c r="S662">
        <v>1349.24</v>
      </c>
      <c r="T662">
        <v>1335.92</v>
      </c>
      <c r="U662">
        <v>1347.05</v>
      </c>
      <c r="V662">
        <v>0.11</v>
      </c>
      <c r="W662">
        <v>0.11</v>
      </c>
      <c r="X662">
        <v>0.11</v>
      </c>
      <c r="Y662">
        <v>0.11</v>
      </c>
      <c r="Z662" t="s">
        <v>12</v>
      </c>
      <c r="AA662" t="s">
        <v>12</v>
      </c>
      <c r="AB662" t="s">
        <v>12</v>
      </c>
      <c r="AC662" t="s">
        <v>12</v>
      </c>
      <c r="AD662">
        <v>109.01524798</v>
      </c>
      <c r="AE662">
        <v>109.70588643000001</v>
      </c>
      <c r="AF662">
        <v>108.58461459999999</v>
      </c>
      <c r="AG662">
        <v>109.51899967</v>
      </c>
      <c r="AH662" t="s">
        <v>12</v>
      </c>
      <c r="AI662" t="s">
        <v>12</v>
      </c>
    </row>
    <row r="663" spans="1:35" x14ac:dyDescent="0.25">
      <c r="A663">
        <v>1328711400</v>
      </c>
      <c r="B663">
        <v>3.0098121799999999</v>
      </c>
      <c r="C663">
        <v>3.0325121400000001</v>
      </c>
      <c r="D663">
        <v>2.9713030800000002</v>
      </c>
      <c r="E663">
        <v>3.0264317100000002</v>
      </c>
      <c r="F663">
        <v>3.0098121799999999</v>
      </c>
      <c r="G663">
        <v>3.0325121400000001</v>
      </c>
      <c r="H663">
        <v>2.9713030800000002</v>
      </c>
      <c r="I663">
        <v>3.0264317100000002</v>
      </c>
      <c r="J663">
        <v>1338.5</v>
      </c>
      <c r="K663">
        <v>1342.25</v>
      </c>
      <c r="L663">
        <v>1333.75</v>
      </c>
      <c r="M663">
        <v>1341.25</v>
      </c>
      <c r="N663">
        <v>1344.25</v>
      </c>
      <c r="O663">
        <v>1348.25</v>
      </c>
      <c r="P663">
        <v>1338.25</v>
      </c>
      <c r="Q663">
        <v>1347</v>
      </c>
      <c r="R663">
        <v>1347.04</v>
      </c>
      <c r="S663">
        <v>1351</v>
      </c>
      <c r="T663">
        <v>1341.95</v>
      </c>
      <c r="U663">
        <v>1349.96</v>
      </c>
      <c r="V663">
        <v>0.11</v>
      </c>
      <c r="W663">
        <v>0.11</v>
      </c>
      <c r="X663">
        <v>0.11</v>
      </c>
      <c r="Y663">
        <v>0.11</v>
      </c>
      <c r="Z663" t="s">
        <v>12</v>
      </c>
      <c r="AA663" t="s">
        <v>12</v>
      </c>
      <c r="AB663" t="s">
        <v>12</v>
      </c>
      <c r="AC663" t="s">
        <v>12</v>
      </c>
      <c r="AD663">
        <v>109.57588389999999</v>
      </c>
      <c r="AE663">
        <v>109.8683896</v>
      </c>
      <c r="AF663">
        <v>109.12900019999999</v>
      </c>
      <c r="AG663">
        <v>109.84401412</v>
      </c>
      <c r="AH663" t="s">
        <v>12</v>
      </c>
      <c r="AI663" t="s">
        <v>12</v>
      </c>
    </row>
    <row r="664" spans="1:35" x14ac:dyDescent="0.25">
      <c r="A664">
        <v>1328797800</v>
      </c>
      <c r="B664">
        <v>3.04548438</v>
      </c>
      <c r="C664">
        <v>3.0560234799999999</v>
      </c>
      <c r="D664">
        <v>2.9887330099999998</v>
      </c>
      <c r="E664">
        <v>3.0389982600000001</v>
      </c>
      <c r="F664">
        <v>3.04548438</v>
      </c>
      <c r="G664">
        <v>3.0560234799999999</v>
      </c>
      <c r="H664">
        <v>2.9887330099999998</v>
      </c>
      <c r="I664">
        <v>3.0389982600000001</v>
      </c>
      <c r="J664">
        <v>1339.75</v>
      </c>
      <c r="K664">
        <v>1347</v>
      </c>
      <c r="L664">
        <v>1335.25</v>
      </c>
      <c r="M664">
        <v>1342.5</v>
      </c>
      <c r="N664">
        <v>1347</v>
      </c>
      <c r="O664">
        <v>1352.75</v>
      </c>
      <c r="P664">
        <v>1340.75</v>
      </c>
      <c r="Q664">
        <v>1348.25</v>
      </c>
      <c r="R664">
        <v>1349.97</v>
      </c>
      <c r="S664">
        <v>1354.32</v>
      </c>
      <c r="T664">
        <v>1344.63</v>
      </c>
      <c r="U664">
        <v>1351.95</v>
      </c>
      <c r="V664">
        <v>0.11</v>
      </c>
      <c r="W664">
        <v>0.11</v>
      </c>
      <c r="X664">
        <v>0.11</v>
      </c>
      <c r="Y664">
        <v>0.11</v>
      </c>
      <c r="Z664" t="s">
        <v>12</v>
      </c>
      <c r="AA664" t="s">
        <v>12</v>
      </c>
      <c r="AB664" t="s">
        <v>12</v>
      </c>
      <c r="AC664" t="s">
        <v>12</v>
      </c>
      <c r="AD664">
        <v>110.02276759999999</v>
      </c>
      <c r="AE664">
        <v>110.16902045</v>
      </c>
      <c r="AF664">
        <v>109.33212915999999</v>
      </c>
      <c r="AG664">
        <v>109.98214181</v>
      </c>
      <c r="AH664" t="s">
        <v>12</v>
      </c>
      <c r="AI664" t="s">
        <v>12</v>
      </c>
    </row>
    <row r="665" spans="1:35" x14ac:dyDescent="0.25">
      <c r="A665">
        <v>1328884200</v>
      </c>
      <c r="B665">
        <v>2.9583308399999999</v>
      </c>
      <c r="C665">
        <v>2.9814364900000001</v>
      </c>
      <c r="D665">
        <v>2.93927914</v>
      </c>
      <c r="E665">
        <v>2.9794100000000001</v>
      </c>
      <c r="F665">
        <v>2.9583308399999999</v>
      </c>
      <c r="G665">
        <v>2.9814364900000001</v>
      </c>
      <c r="H665">
        <v>2.93927914</v>
      </c>
      <c r="I665">
        <v>2.9794100000000001</v>
      </c>
      <c r="J665">
        <v>1341</v>
      </c>
      <c r="K665">
        <v>1341</v>
      </c>
      <c r="L665">
        <v>1328</v>
      </c>
      <c r="M665">
        <v>1335</v>
      </c>
      <c r="N665">
        <v>1348</v>
      </c>
      <c r="O665">
        <v>1348.25</v>
      </c>
      <c r="P665">
        <v>1333.75</v>
      </c>
      <c r="Q665">
        <v>1340.5</v>
      </c>
      <c r="R665">
        <v>1351.21</v>
      </c>
      <c r="S665">
        <v>1351.21</v>
      </c>
      <c r="T665">
        <v>1337.35</v>
      </c>
      <c r="U665">
        <v>1342.64</v>
      </c>
      <c r="V665">
        <v>0.12</v>
      </c>
      <c r="W665">
        <v>0.12</v>
      </c>
      <c r="X665">
        <v>0.12</v>
      </c>
      <c r="Y665">
        <v>0.12</v>
      </c>
      <c r="Z665" t="s">
        <v>12</v>
      </c>
      <c r="AA665" t="s">
        <v>12</v>
      </c>
      <c r="AB665" t="s">
        <v>12</v>
      </c>
      <c r="AC665" t="s">
        <v>12</v>
      </c>
      <c r="AD665">
        <v>109.00712283</v>
      </c>
      <c r="AE665">
        <v>109.25900273000001</v>
      </c>
      <c r="AF665">
        <v>108.74711775999999</v>
      </c>
      <c r="AG665">
        <v>109.17043038</v>
      </c>
      <c r="AH665" t="s">
        <v>12</v>
      </c>
      <c r="AI665" t="s">
        <v>12</v>
      </c>
    </row>
    <row r="666" spans="1:35" x14ac:dyDescent="0.25">
      <c r="A666">
        <v>1329143400</v>
      </c>
      <c r="B666">
        <v>3.0377821699999998</v>
      </c>
      <c r="C666">
        <v>3.0503487300000001</v>
      </c>
      <c r="D666">
        <v>2.9996777899999998</v>
      </c>
      <c r="E666">
        <v>3.0402143499999998</v>
      </c>
      <c r="F666">
        <v>3.0377821699999998</v>
      </c>
      <c r="G666">
        <v>3.0503487300000001</v>
      </c>
      <c r="H666">
        <v>2.9996777899999998</v>
      </c>
      <c r="I666">
        <v>3.0402143499999998</v>
      </c>
      <c r="J666">
        <v>1340.25</v>
      </c>
      <c r="K666">
        <v>1346.25</v>
      </c>
      <c r="L666">
        <v>1337</v>
      </c>
      <c r="M666">
        <v>1343.5</v>
      </c>
      <c r="N666">
        <v>1347.25</v>
      </c>
      <c r="O666">
        <v>1352.25</v>
      </c>
      <c r="P666">
        <v>1342.75</v>
      </c>
      <c r="Q666">
        <v>1349</v>
      </c>
      <c r="R666">
        <v>1343.06</v>
      </c>
      <c r="S666">
        <v>1353.35</v>
      </c>
      <c r="T666">
        <v>1343.06</v>
      </c>
      <c r="U666">
        <v>1351.77</v>
      </c>
      <c r="V666">
        <v>0.12</v>
      </c>
      <c r="W666">
        <v>0.12</v>
      </c>
      <c r="X666">
        <v>0.12</v>
      </c>
      <c r="Y666">
        <v>0.12</v>
      </c>
      <c r="Z666" t="s">
        <v>12</v>
      </c>
      <c r="AA666" t="s">
        <v>12</v>
      </c>
      <c r="AB666" t="s">
        <v>12</v>
      </c>
      <c r="AC666" t="s">
        <v>12</v>
      </c>
      <c r="AD666">
        <v>109.94964931</v>
      </c>
      <c r="AE666">
        <v>110.11214434999999</v>
      </c>
      <c r="AF666">
        <v>109.47839012999999</v>
      </c>
      <c r="AG666">
        <v>109.98214181</v>
      </c>
      <c r="AH666" t="s">
        <v>12</v>
      </c>
      <c r="AI666" t="s">
        <v>12</v>
      </c>
    </row>
    <row r="667" spans="1:35" x14ac:dyDescent="0.25">
      <c r="A667">
        <v>1329229800</v>
      </c>
      <c r="B667">
        <v>3.0154869199999998</v>
      </c>
      <c r="C667">
        <v>3.0337282299999999</v>
      </c>
      <c r="D667">
        <v>2.9660330500000001</v>
      </c>
      <c r="E667">
        <v>3.0284591700000001</v>
      </c>
      <c r="F667">
        <v>3.0154869199999998</v>
      </c>
      <c r="G667">
        <v>3.0337282299999999</v>
      </c>
      <c r="H667">
        <v>2.9660330500000001</v>
      </c>
      <c r="I667">
        <v>3.0284591700000001</v>
      </c>
      <c r="J667">
        <v>1343</v>
      </c>
      <c r="K667">
        <v>1346</v>
      </c>
      <c r="L667">
        <v>1332</v>
      </c>
      <c r="M667">
        <v>1342</v>
      </c>
      <c r="N667">
        <v>1349.25</v>
      </c>
      <c r="O667">
        <v>1352</v>
      </c>
      <c r="P667">
        <v>1337.75</v>
      </c>
      <c r="Q667">
        <v>1347.75</v>
      </c>
      <c r="R667">
        <v>1351.3</v>
      </c>
      <c r="S667">
        <v>1351.3</v>
      </c>
      <c r="T667">
        <v>1340.83</v>
      </c>
      <c r="U667">
        <v>1350.5</v>
      </c>
      <c r="V667">
        <v>0.12</v>
      </c>
      <c r="W667">
        <v>0.12</v>
      </c>
      <c r="X667">
        <v>0.12</v>
      </c>
      <c r="Y667">
        <v>0.12</v>
      </c>
      <c r="Z667" t="s">
        <v>12</v>
      </c>
      <c r="AA667" t="s">
        <v>12</v>
      </c>
      <c r="AB667" t="s">
        <v>12</v>
      </c>
      <c r="AC667" t="s">
        <v>12</v>
      </c>
      <c r="AD667">
        <v>109.68963612</v>
      </c>
      <c r="AE667">
        <v>109.90901538999999</v>
      </c>
      <c r="AF667">
        <v>109.08024924999999</v>
      </c>
      <c r="AG667">
        <v>109.84401412</v>
      </c>
      <c r="AH667" t="s">
        <v>12</v>
      </c>
      <c r="AI667" t="s">
        <v>12</v>
      </c>
    </row>
    <row r="668" spans="1:35" x14ac:dyDescent="0.25">
      <c r="A668">
        <v>1329316200</v>
      </c>
      <c r="B668">
        <v>3.06048214</v>
      </c>
      <c r="C668">
        <v>3.07183261</v>
      </c>
      <c r="D668">
        <v>2.9676548199999999</v>
      </c>
      <c r="E668">
        <v>2.98508475</v>
      </c>
      <c r="F668">
        <v>3.06048214</v>
      </c>
      <c r="G668">
        <v>3.07183261</v>
      </c>
      <c r="H668">
        <v>2.9676548199999999</v>
      </c>
      <c r="I668">
        <v>2.98508475</v>
      </c>
      <c r="J668">
        <v>1341</v>
      </c>
      <c r="K668">
        <v>1351.75</v>
      </c>
      <c r="L668">
        <v>1332.75</v>
      </c>
      <c r="M668">
        <v>1336.5</v>
      </c>
      <c r="N668">
        <v>1347.5</v>
      </c>
      <c r="O668">
        <v>1358</v>
      </c>
      <c r="P668">
        <v>1338</v>
      </c>
      <c r="Q668">
        <v>1342.25</v>
      </c>
      <c r="R668">
        <v>1350.52</v>
      </c>
      <c r="S668">
        <v>1355.87</v>
      </c>
      <c r="T668">
        <v>1340.8</v>
      </c>
      <c r="U668">
        <v>1343.23</v>
      </c>
      <c r="V668">
        <v>0.12</v>
      </c>
      <c r="W668">
        <v>0.12</v>
      </c>
      <c r="X668">
        <v>0.12</v>
      </c>
      <c r="Y668">
        <v>0.12</v>
      </c>
      <c r="Z668" t="s">
        <v>12</v>
      </c>
      <c r="AA668" t="s">
        <v>12</v>
      </c>
      <c r="AB668" t="s">
        <v>12</v>
      </c>
      <c r="AC668" t="s">
        <v>12</v>
      </c>
      <c r="AD668">
        <v>110.20152109</v>
      </c>
      <c r="AE668">
        <v>110.36402425</v>
      </c>
      <c r="AF668">
        <v>109.11274176000001</v>
      </c>
      <c r="AG668">
        <v>109.33212915999999</v>
      </c>
      <c r="AH668" t="s">
        <v>12</v>
      </c>
      <c r="AI668" t="s">
        <v>12</v>
      </c>
    </row>
    <row r="669" spans="1:35" x14ac:dyDescent="0.25">
      <c r="A669">
        <v>1329402600</v>
      </c>
      <c r="B669">
        <v>2.9863008400000002</v>
      </c>
      <c r="C669">
        <v>3.0929107999999998</v>
      </c>
      <c r="D669">
        <v>2.9717077999999999</v>
      </c>
      <c r="E669">
        <v>3.0815613000000002</v>
      </c>
      <c r="F669">
        <v>2.9863008400000002</v>
      </c>
      <c r="G669">
        <v>3.0929107999999998</v>
      </c>
      <c r="H669">
        <v>2.9717077999999999</v>
      </c>
      <c r="I669">
        <v>3.0815613000000002</v>
      </c>
      <c r="J669">
        <v>1327.75</v>
      </c>
      <c r="K669">
        <v>1351.25</v>
      </c>
      <c r="L669">
        <v>1327.75</v>
      </c>
      <c r="M669">
        <v>1349</v>
      </c>
      <c r="N669">
        <v>1341.75</v>
      </c>
      <c r="O669">
        <v>1357.25</v>
      </c>
      <c r="P669">
        <v>1334.25</v>
      </c>
      <c r="Q669">
        <v>1354.75</v>
      </c>
      <c r="R669">
        <v>1342.61</v>
      </c>
      <c r="S669">
        <v>1359.02</v>
      </c>
      <c r="T669">
        <v>1341.22</v>
      </c>
      <c r="U669">
        <v>1358.04</v>
      </c>
      <c r="V669">
        <v>0.11</v>
      </c>
      <c r="W669">
        <v>0.11</v>
      </c>
      <c r="X669">
        <v>0.11</v>
      </c>
      <c r="Y669">
        <v>0.11</v>
      </c>
      <c r="Z669" t="s">
        <v>12</v>
      </c>
      <c r="AA669" t="s">
        <v>12</v>
      </c>
      <c r="AB669" t="s">
        <v>12</v>
      </c>
      <c r="AC669" t="s">
        <v>12</v>
      </c>
      <c r="AD669">
        <v>109.34026244</v>
      </c>
      <c r="AE669">
        <v>110.64027962999999</v>
      </c>
      <c r="AF669">
        <v>109.14525052</v>
      </c>
      <c r="AG669">
        <v>110.54196521999999</v>
      </c>
      <c r="AH669" t="s">
        <v>12</v>
      </c>
      <c r="AI669" t="s">
        <v>12</v>
      </c>
    </row>
    <row r="670" spans="1:35" x14ac:dyDescent="0.25">
      <c r="A670">
        <v>1329489000</v>
      </c>
      <c r="B670">
        <v>3.1168278200000001</v>
      </c>
      <c r="C670">
        <v>3.1212864800000002</v>
      </c>
      <c r="D670">
        <v>3.0799395299999999</v>
      </c>
      <c r="E670">
        <v>3.1107473899999998</v>
      </c>
      <c r="F670">
        <v>3.1168278200000001</v>
      </c>
      <c r="G670">
        <v>3.1212864800000002</v>
      </c>
      <c r="H670">
        <v>3.0799395299999999</v>
      </c>
      <c r="I670">
        <v>3.1107473899999998</v>
      </c>
      <c r="J670">
        <v>1348.75</v>
      </c>
      <c r="K670">
        <v>1355.5</v>
      </c>
      <c r="L670">
        <v>1348</v>
      </c>
      <c r="M670">
        <v>1354</v>
      </c>
      <c r="N670">
        <v>1354.75</v>
      </c>
      <c r="O670">
        <v>1361.25</v>
      </c>
      <c r="P670">
        <v>1353</v>
      </c>
      <c r="Q670">
        <v>1359.75</v>
      </c>
      <c r="R670">
        <v>1358.06</v>
      </c>
      <c r="S670">
        <v>1363.4</v>
      </c>
      <c r="T670">
        <v>1357.24</v>
      </c>
      <c r="U670">
        <v>1361.23</v>
      </c>
      <c r="V670">
        <v>0.09</v>
      </c>
      <c r="W670">
        <v>0.09</v>
      </c>
      <c r="X670">
        <v>0.09</v>
      </c>
      <c r="Y670">
        <v>0.09</v>
      </c>
      <c r="Z670" t="s">
        <v>12</v>
      </c>
      <c r="AA670" t="s">
        <v>12</v>
      </c>
      <c r="AB670" t="s">
        <v>12</v>
      </c>
      <c r="AC670" t="s">
        <v>12</v>
      </c>
      <c r="AD670">
        <v>110.92466017</v>
      </c>
      <c r="AE670">
        <v>111.01200562</v>
      </c>
      <c r="AF670">
        <v>110.46965942999999</v>
      </c>
      <c r="AG670">
        <v>110.83528343</v>
      </c>
      <c r="AH670" t="s">
        <v>12</v>
      </c>
      <c r="AI670" t="s">
        <v>12</v>
      </c>
    </row>
    <row r="671" spans="1:35" x14ac:dyDescent="0.25">
      <c r="A671">
        <v>1329834600</v>
      </c>
      <c r="B671">
        <v>3.1302047800000001</v>
      </c>
      <c r="C671">
        <v>3.1537151400000001</v>
      </c>
      <c r="D671">
        <v>3.08520956</v>
      </c>
      <c r="E671">
        <v>3.1156117399999999</v>
      </c>
      <c r="F671">
        <v>3.1302047800000001</v>
      </c>
      <c r="G671">
        <v>3.1537151400000001</v>
      </c>
      <c r="H671">
        <v>3.08520956</v>
      </c>
      <c r="I671">
        <v>3.1156117399999999</v>
      </c>
      <c r="J671">
        <v>1360.25</v>
      </c>
      <c r="K671">
        <v>1364</v>
      </c>
      <c r="L671">
        <v>1350.25</v>
      </c>
      <c r="M671">
        <v>1354.5</v>
      </c>
      <c r="N671">
        <v>1366.75</v>
      </c>
      <c r="O671">
        <v>1369.5</v>
      </c>
      <c r="P671">
        <v>1355.75</v>
      </c>
      <c r="Q671">
        <v>1360</v>
      </c>
      <c r="R671">
        <v>1361.22</v>
      </c>
      <c r="S671">
        <v>1367.76</v>
      </c>
      <c r="T671">
        <v>1358.11</v>
      </c>
      <c r="U671">
        <v>1362.21</v>
      </c>
      <c r="V671">
        <v>0.1</v>
      </c>
      <c r="W671">
        <v>0.1</v>
      </c>
      <c r="X671">
        <v>0.1</v>
      </c>
      <c r="Y671">
        <v>0.1</v>
      </c>
      <c r="Z671" t="s">
        <v>12</v>
      </c>
      <c r="AA671" t="s">
        <v>12</v>
      </c>
      <c r="AB671" t="s">
        <v>12</v>
      </c>
      <c r="AC671" t="s">
        <v>12</v>
      </c>
      <c r="AD671">
        <v>111.09528849</v>
      </c>
      <c r="AE671">
        <v>111.35529355</v>
      </c>
      <c r="AF671">
        <v>110.54277773</v>
      </c>
      <c r="AG671">
        <v>110.88403438</v>
      </c>
      <c r="AH671" t="s">
        <v>12</v>
      </c>
      <c r="AI671" t="s">
        <v>12</v>
      </c>
    </row>
    <row r="672" spans="1:35" x14ac:dyDescent="0.25">
      <c r="A672">
        <v>1329921000</v>
      </c>
      <c r="B672">
        <v>3.09858652</v>
      </c>
      <c r="C672">
        <v>3.11874049</v>
      </c>
      <c r="D672">
        <v>3.0673739499999999</v>
      </c>
      <c r="E672">
        <v>3.0803452199999999</v>
      </c>
      <c r="F672">
        <v>3.09858652</v>
      </c>
      <c r="G672">
        <v>3.11874049</v>
      </c>
      <c r="H672">
        <v>3.0673739499999999</v>
      </c>
      <c r="I672">
        <v>3.0803452199999999</v>
      </c>
      <c r="J672">
        <v>1353.75</v>
      </c>
      <c r="K672">
        <v>1358.25</v>
      </c>
      <c r="L672">
        <v>1347.75</v>
      </c>
      <c r="M672">
        <v>1350.25</v>
      </c>
      <c r="N672">
        <v>1359.75</v>
      </c>
      <c r="O672">
        <v>1364</v>
      </c>
      <c r="P672">
        <v>1353</v>
      </c>
      <c r="Q672">
        <v>1356</v>
      </c>
      <c r="R672">
        <v>1362.11</v>
      </c>
      <c r="S672">
        <v>1362.7</v>
      </c>
      <c r="T672">
        <v>1355.53</v>
      </c>
      <c r="U672">
        <v>1357.66</v>
      </c>
      <c r="V672">
        <v>0.08</v>
      </c>
      <c r="W672">
        <v>0.08</v>
      </c>
      <c r="X672">
        <v>0.08</v>
      </c>
      <c r="Y672">
        <v>0.08</v>
      </c>
      <c r="Z672" t="s">
        <v>12</v>
      </c>
      <c r="AA672" t="s">
        <v>12</v>
      </c>
      <c r="AB672" t="s">
        <v>12</v>
      </c>
      <c r="AC672" t="s">
        <v>12</v>
      </c>
      <c r="AD672">
        <v>110.71339793</v>
      </c>
      <c r="AE672">
        <v>110.94903564000001</v>
      </c>
      <c r="AF672">
        <v>110.33151549</v>
      </c>
      <c r="AG672">
        <v>110.52815244999999</v>
      </c>
      <c r="AH672" t="s">
        <v>12</v>
      </c>
      <c r="AI672" t="s">
        <v>12</v>
      </c>
    </row>
    <row r="673" spans="1:35" x14ac:dyDescent="0.25">
      <c r="A673">
        <v>1330007400</v>
      </c>
      <c r="B673">
        <v>3.0783187299999999</v>
      </c>
      <c r="C673">
        <v>3.1298000699999999</v>
      </c>
      <c r="D673">
        <v>3.04710518</v>
      </c>
      <c r="E673">
        <v>3.12696123</v>
      </c>
      <c r="F673">
        <v>3.0783187299999999</v>
      </c>
      <c r="G673">
        <v>3.1298000699999999</v>
      </c>
      <c r="H673">
        <v>3.04710518</v>
      </c>
      <c r="I673">
        <v>3.12696123</v>
      </c>
      <c r="J673">
        <v>1349.75</v>
      </c>
      <c r="K673">
        <v>1357.5</v>
      </c>
      <c r="L673">
        <v>1345</v>
      </c>
      <c r="M673">
        <v>1357</v>
      </c>
      <c r="N673">
        <v>1356</v>
      </c>
      <c r="O673">
        <v>1363.75</v>
      </c>
      <c r="P673">
        <v>1350.25</v>
      </c>
      <c r="Q673">
        <v>1363</v>
      </c>
      <c r="R673">
        <v>1357.53</v>
      </c>
      <c r="S673">
        <v>1364.24</v>
      </c>
      <c r="T673">
        <v>1352.28</v>
      </c>
      <c r="U673">
        <v>1363.46</v>
      </c>
      <c r="V673">
        <v>0.08</v>
      </c>
      <c r="W673">
        <v>0.08</v>
      </c>
      <c r="X673">
        <v>0.08</v>
      </c>
      <c r="Y673">
        <v>0.08</v>
      </c>
      <c r="Z673" t="s">
        <v>12</v>
      </c>
      <c r="AA673" t="s">
        <v>12</v>
      </c>
      <c r="AB673" t="s">
        <v>12</v>
      </c>
      <c r="AC673" t="s">
        <v>12</v>
      </c>
      <c r="AD673">
        <v>110.46965942999999</v>
      </c>
      <c r="AE673">
        <v>111.09528849</v>
      </c>
      <c r="AF673">
        <v>110.09589403</v>
      </c>
      <c r="AG673">
        <v>111.01484942</v>
      </c>
      <c r="AH673" t="s">
        <v>12</v>
      </c>
      <c r="AI673" t="s">
        <v>12</v>
      </c>
    </row>
    <row r="674" spans="1:35" x14ac:dyDescent="0.25">
      <c r="A674">
        <v>1330093800</v>
      </c>
      <c r="B674">
        <v>3.1443931100000002</v>
      </c>
      <c r="C674">
        <v>3.16303913</v>
      </c>
      <c r="D674">
        <v>3.1242060700000001</v>
      </c>
      <c r="E674">
        <v>3.1427703600000001</v>
      </c>
      <c r="F674">
        <v>3.1443931100000002</v>
      </c>
      <c r="G674">
        <v>3.16303913</v>
      </c>
      <c r="H674">
        <v>3.1242060700000001</v>
      </c>
      <c r="I674">
        <v>3.1427703600000001</v>
      </c>
      <c r="J674">
        <v>1357</v>
      </c>
      <c r="K674">
        <v>1362.25</v>
      </c>
      <c r="L674">
        <v>1355.75</v>
      </c>
      <c r="M674">
        <v>1357.5</v>
      </c>
      <c r="N674">
        <v>1363</v>
      </c>
      <c r="O674">
        <v>1368.5</v>
      </c>
      <c r="P674">
        <v>1361.5</v>
      </c>
      <c r="Q674">
        <v>1363.25</v>
      </c>
      <c r="R674">
        <v>1363.46</v>
      </c>
      <c r="S674">
        <v>1368.92</v>
      </c>
      <c r="T674">
        <v>1363.46</v>
      </c>
      <c r="U674">
        <v>1365.74</v>
      </c>
      <c r="V674">
        <v>0.09</v>
      </c>
      <c r="W674">
        <v>0.09</v>
      </c>
      <c r="X674">
        <v>0.09</v>
      </c>
      <c r="Y674">
        <v>0.09</v>
      </c>
      <c r="Z674" t="s">
        <v>12</v>
      </c>
      <c r="AA674" t="s">
        <v>12</v>
      </c>
      <c r="AB674" t="s">
        <v>12</v>
      </c>
      <c r="AC674" t="s">
        <v>12</v>
      </c>
      <c r="AD674">
        <v>111.25778353</v>
      </c>
      <c r="AE674">
        <v>111.47717093</v>
      </c>
      <c r="AF674">
        <v>111.01403691</v>
      </c>
      <c r="AG674">
        <v>111.25778353</v>
      </c>
      <c r="AH674" t="s">
        <v>12</v>
      </c>
      <c r="AI674" t="s">
        <v>12</v>
      </c>
    </row>
    <row r="675" spans="1:35" x14ac:dyDescent="0.25">
      <c r="A675">
        <v>1330353000</v>
      </c>
      <c r="B675">
        <v>3.08277739</v>
      </c>
      <c r="C675">
        <v>3.1853334000000002</v>
      </c>
      <c r="D675">
        <v>3.0661578600000001</v>
      </c>
      <c r="E675">
        <v>3.1569586900000002</v>
      </c>
      <c r="F675">
        <v>3.08277739</v>
      </c>
      <c r="G675">
        <v>3.1853334000000002</v>
      </c>
      <c r="H675">
        <v>3.0661578600000001</v>
      </c>
      <c r="I675">
        <v>3.1569586900000002</v>
      </c>
      <c r="J675">
        <v>1357.75</v>
      </c>
      <c r="K675">
        <v>1364.5</v>
      </c>
      <c r="L675">
        <v>1347.25</v>
      </c>
      <c r="M675">
        <v>1361.5</v>
      </c>
      <c r="N675">
        <v>1363.25</v>
      </c>
      <c r="O675">
        <v>1370.75</v>
      </c>
      <c r="P675">
        <v>1353</v>
      </c>
      <c r="Q675">
        <v>1367.25</v>
      </c>
      <c r="R675">
        <v>1365.2</v>
      </c>
      <c r="S675">
        <v>1371.94</v>
      </c>
      <c r="T675">
        <v>1354.92</v>
      </c>
      <c r="U675">
        <v>1367.59</v>
      </c>
      <c r="V675">
        <v>0.1</v>
      </c>
      <c r="W675">
        <v>0.1</v>
      </c>
      <c r="X675">
        <v>0.1</v>
      </c>
      <c r="Y675">
        <v>0.1</v>
      </c>
      <c r="Z675" t="s">
        <v>12</v>
      </c>
      <c r="AA675" t="s">
        <v>12</v>
      </c>
      <c r="AB675" t="s">
        <v>12</v>
      </c>
      <c r="AC675" t="s">
        <v>12</v>
      </c>
      <c r="AD675">
        <v>110.51840226</v>
      </c>
      <c r="AE675">
        <v>111.74530115</v>
      </c>
      <c r="AF675">
        <v>110.33964878</v>
      </c>
      <c r="AG675">
        <v>111.4446703</v>
      </c>
      <c r="AH675" t="s">
        <v>12</v>
      </c>
      <c r="AI675" t="s">
        <v>12</v>
      </c>
    </row>
    <row r="676" spans="1:35" x14ac:dyDescent="0.25">
      <c r="A676">
        <v>1330439400</v>
      </c>
      <c r="B676">
        <v>3.1650656100000001</v>
      </c>
      <c r="C676">
        <v>3.1946573900000002</v>
      </c>
      <c r="D676">
        <v>3.1444329999999998</v>
      </c>
      <c r="E676">
        <v>3.18695518</v>
      </c>
      <c r="F676">
        <v>3.1650656100000001</v>
      </c>
      <c r="G676">
        <v>3.1946573900000002</v>
      </c>
      <c r="H676">
        <v>3.1444329999999998</v>
      </c>
      <c r="I676">
        <v>3.18695518</v>
      </c>
      <c r="J676">
        <v>1360.75</v>
      </c>
      <c r="K676">
        <v>1367.75</v>
      </c>
      <c r="L676">
        <v>1358.75</v>
      </c>
      <c r="M676">
        <v>1365.5</v>
      </c>
      <c r="N676">
        <v>1367.25</v>
      </c>
      <c r="O676">
        <v>1373.75</v>
      </c>
      <c r="P676">
        <v>1364.5</v>
      </c>
      <c r="Q676">
        <v>1371.5</v>
      </c>
      <c r="R676">
        <v>1367.56</v>
      </c>
      <c r="S676">
        <v>1373.09</v>
      </c>
      <c r="T676">
        <v>1365.97</v>
      </c>
      <c r="U676">
        <v>1372.18</v>
      </c>
      <c r="V676">
        <v>0.1</v>
      </c>
      <c r="W676">
        <v>0.1</v>
      </c>
      <c r="X676">
        <v>0.1</v>
      </c>
      <c r="Y676">
        <v>0.1</v>
      </c>
      <c r="Z676" t="s">
        <v>12</v>
      </c>
      <c r="AA676" t="s">
        <v>12</v>
      </c>
      <c r="AB676" t="s">
        <v>12</v>
      </c>
      <c r="AC676" t="s">
        <v>12</v>
      </c>
      <c r="AD676">
        <v>111.47717093</v>
      </c>
      <c r="AE676">
        <v>111.89967916000001</v>
      </c>
      <c r="AF676">
        <v>111.25778353</v>
      </c>
      <c r="AG676">
        <v>111.76887223</v>
      </c>
      <c r="AH676" t="s">
        <v>12</v>
      </c>
      <c r="AI676" t="s">
        <v>12</v>
      </c>
    </row>
    <row r="677" spans="1:35" x14ac:dyDescent="0.25">
      <c r="A677">
        <v>1330525800</v>
      </c>
      <c r="B677">
        <v>3.2021562600000002</v>
      </c>
      <c r="C677">
        <v>3.23113999</v>
      </c>
      <c r="D677">
        <v>3.1196656800000002</v>
      </c>
      <c r="E677">
        <v>3.14479782</v>
      </c>
      <c r="F677">
        <v>3.2021562600000002</v>
      </c>
      <c r="G677">
        <v>3.23113999</v>
      </c>
      <c r="H677">
        <v>3.1196656800000002</v>
      </c>
      <c r="I677">
        <v>3.14479782</v>
      </c>
      <c r="J677">
        <v>1365</v>
      </c>
      <c r="K677">
        <v>1371.25</v>
      </c>
      <c r="L677">
        <v>1350.75</v>
      </c>
      <c r="M677">
        <v>1358.5</v>
      </c>
      <c r="N677">
        <v>1371.25</v>
      </c>
      <c r="O677">
        <v>1377.25</v>
      </c>
      <c r="P677">
        <v>1356.75</v>
      </c>
      <c r="Q677">
        <v>1364.5</v>
      </c>
      <c r="R677">
        <v>1372.2</v>
      </c>
      <c r="S677">
        <v>1378.04</v>
      </c>
      <c r="T677">
        <v>1363.81</v>
      </c>
      <c r="U677">
        <v>1365.68</v>
      </c>
      <c r="V677">
        <v>0.1</v>
      </c>
      <c r="W677">
        <v>0.1</v>
      </c>
      <c r="X677">
        <v>0.1</v>
      </c>
      <c r="Y677">
        <v>0.1</v>
      </c>
      <c r="Z677" t="s">
        <v>12</v>
      </c>
      <c r="AA677" t="s">
        <v>12</v>
      </c>
      <c r="AB677" t="s">
        <v>12</v>
      </c>
      <c r="AC677" t="s">
        <v>12</v>
      </c>
      <c r="AD677">
        <v>111.93217165999999</v>
      </c>
      <c r="AE677">
        <v>112.28156159</v>
      </c>
      <c r="AF677">
        <v>110.94090236</v>
      </c>
      <c r="AG677">
        <v>111.33091808</v>
      </c>
      <c r="AH677" t="s">
        <v>12</v>
      </c>
      <c r="AI677" t="s">
        <v>12</v>
      </c>
    </row>
    <row r="678" spans="1:35" x14ac:dyDescent="0.25">
      <c r="A678">
        <v>1330612200</v>
      </c>
      <c r="B678">
        <v>3.1687138699999999</v>
      </c>
      <c r="C678">
        <v>3.2169516599999999</v>
      </c>
      <c r="D678">
        <v>3.1573634099999999</v>
      </c>
      <c r="E678">
        <v>3.2007378200000001</v>
      </c>
      <c r="F678">
        <v>3.1687138699999999</v>
      </c>
      <c r="G678">
        <v>3.2169516599999999</v>
      </c>
      <c r="H678">
        <v>3.1573634099999999</v>
      </c>
      <c r="I678">
        <v>3.2007378200000001</v>
      </c>
      <c r="J678">
        <v>1355.75</v>
      </c>
      <c r="K678">
        <v>1369.25</v>
      </c>
      <c r="L678">
        <v>1352.75</v>
      </c>
      <c r="M678">
        <v>1368.5</v>
      </c>
      <c r="N678">
        <v>1362.25</v>
      </c>
      <c r="O678">
        <v>1375.25</v>
      </c>
      <c r="P678">
        <v>1358.75</v>
      </c>
      <c r="Q678">
        <v>1374.5</v>
      </c>
      <c r="R678">
        <v>1365.9</v>
      </c>
      <c r="S678">
        <v>1376.17</v>
      </c>
      <c r="T678">
        <v>1365.9</v>
      </c>
      <c r="U678">
        <v>1374.09</v>
      </c>
      <c r="V678">
        <v>0.11</v>
      </c>
      <c r="W678">
        <v>0.11</v>
      </c>
      <c r="X678">
        <v>0.11</v>
      </c>
      <c r="Y678">
        <v>0.11</v>
      </c>
      <c r="Z678" t="s">
        <v>12</v>
      </c>
      <c r="AA678" t="s">
        <v>12</v>
      </c>
      <c r="AB678" t="s">
        <v>12</v>
      </c>
      <c r="AC678" t="s">
        <v>12</v>
      </c>
      <c r="AD678">
        <v>111.56654767000001</v>
      </c>
      <c r="AE678">
        <v>112.11906655</v>
      </c>
      <c r="AF678">
        <v>111.25876667999999</v>
      </c>
      <c r="AG678">
        <v>111.90780431</v>
      </c>
      <c r="AH678" t="s">
        <v>12</v>
      </c>
      <c r="AI678" t="s">
        <v>12</v>
      </c>
    </row>
    <row r="679" spans="1:35" x14ac:dyDescent="0.25">
      <c r="A679">
        <v>1330698600</v>
      </c>
      <c r="B679">
        <v>3.1930356099999999</v>
      </c>
      <c r="C679">
        <v>3.2043860799999999</v>
      </c>
      <c r="D679">
        <v>3.1488507999999999</v>
      </c>
      <c r="E679">
        <v>3.17155173</v>
      </c>
      <c r="F679">
        <v>3.1930356099999999</v>
      </c>
      <c r="G679">
        <v>3.2043860799999999</v>
      </c>
      <c r="H679">
        <v>3.1488507999999999</v>
      </c>
      <c r="I679">
        <v>3.17155173</v>
      </c>
      <c r="J679">
        <v>1369</v>
      </c>
      <c r="K679">
        <v>1371</v>
      </c>
      <c r="L679">
        <v>1359.25</v>
      </c>
      <c r="M679">
        <v>1363</v>
      </c>
      <c r="N679">
        <v>1374.5</v>
      </c>
      <c r="O679">
        <v>1377</v>
      </c>
      <c r="P679">
        <v>1365</v>
      </c>
      <c r="Q679">
        <v>1368.75</v>
      </c>
      <c r="R679">
        <v>1374.09</v>
      </c>
      <c r="S679">
        <v>1374.53</v>
      </c>
      <c r="T679">
        <v>1366.42</v>
      </c>
      <c r="U679">
        <v>1369.63</v>
      </c>
      <c r="V679">
        <v>0.11</v>
      </c>
      <c r="W679">
        <v>0.11</v>
      </c>
      <c r="X679">
        <v>0.11</v>
      </c>
      <c r="Y679">
        <v>0.11</v>
      </c>
      <c r="Z679" t="s">
        <v>12</v>
      </c>
      <c r="AA679" t="s">
        <v>12</v>
      </c>
      <c r="AB679" t="s">
        <v>12</v>
      </c>
      <c r="AC679" t="s">
        <v>12</v>
      </c>
      <c r="AD679">
        <v>111.83467788999999</v>
      </c>
      <c r="AE679">
        <v>111.98093885999999</v>
      </c>
      <c r="AF679">
        <v>111.31466776000001</v>
      </c>
      <c r="AG679">
        <v>111.56817270000001</v>
      </c>
      <c r="AH679" t="s">
        <v>12</v>
      </c>
      <c r="AI679" t="s">
        <v>12</v>
      </c>
    </row>
    <row r="680" spans="1:35" x14ac:dyDescent="0.25">
      <c r="A680">
        <v>1330957800</v>
      </c>
      <c r="B680">
        <v>3.1541208300000001</v>
      </c>
      <c r="C680">
        <v>3.1610116700000002</v>
      </c>
      <c r="D680">
        <v>3.09858652</v>
      </c>
      <c r="E680">
        <v>3.1302047800000001</v>
      </c>
      <c r="F680">
        <v>3.1541208300000001</v>
      </c>
      <c r="G680">
        <v>3.1610116700000002</v>
      </c>
      <c r="H680">
        <v>3.09858652</v>
      </c>
      <c r="I680">
        <v>3.1302047800000001</v>
      </c>
      <c r="J680">
        <v>1361</v>
      </c>
      <c r="K680">
        <v>1363.25</v>
      </c>
      <c r="L680">
        <v>1352.5</v>
      </c>
      <c r="M680">
        <v>1358.5</v>
      </c>
      <c r="N680">
        <v>1367.25</v>
      </c>
      <c r="O680">
        <v>1369.5</v>
      </c>
      <c r="P680">
        <v>1358</v>
      </c>
      <c r="Q680">
        <v>1364.5</v>
      </c>
      <c r="R680">
        <v>1369.59</v>
      </c>
      <c r="S680">
        <v>1369.59</v>
      </c>
      <c r="T680">
        <v>1359.13</v>
      </c>
      <c r="U680">
        <v>1364.33</v>
      </c>
      <c r="V680">
        <v>0.11</v>
      </c>
      <c r="W680">
        <v>0.11</v>
      </c>
      <c r="X680">
        <v>0.11</v>
      </c>
      <c r="Y680">
        <v>0.11</v>
      </c>
      <c r="Z680" t="s">
        <v>12</v>
      </c>
      <c r="AA680" t="s">
        <v>12</v>
      </c>
      <c r="AB680" t="s">
        <v>12</v>
      </c>
      <c r="AC680" t="s">
        <v>12</v>
      </c>
      <c r="AD680">
        <v>111.39592747</v>
      </c>
      <c r="AE680">
        <v>111.47717093</v>
      </c>
      <c r="AF680">
        <v>110.72965637</v>
      </c>
      <c r="AG680">
        <v>111.11153881</v>
      </c>
      <c r="AH680" t="s">
        <v>12</v>
      </c>
      <c r="AI680" t="s">
        <v>12</v>
      </c>
    </row>
    <row r="681" spans="1:35" x14ac:dyDescent="0.25">
      <c r="A681">
        <v>1331044200</v>
      </c>
      <c r="B681">
        <v>3.0337282299999999</v>
      </c>
      <c r="C681">
        <v>3.0385935499999999</v>
      </c>
      <c r="D681">
        <v>2.96562736</v>
      </c>
      <c r="E681">
        <v>2.9907604700000001</v>
      </c>
      <c r="F681">
        <v>3.0337282299999999</v>
      </c>
      <c r="G681">
        <v>3.0385935499999999</v>
      </c>
      <c r="H681">
        <v>2.96562736</v>
      </c>
      <c r="I681">
        <v>2.9907604700000001</v>
      </c>
      <c r="J681">
        <v>1357.75</v>
      </c>
      <c r="K681">
        <v>1359.5</v>
      </c>
      <c r="L681">
        <v>1332.75</v>
      </c>
      <c r="M681">
        <v>1336</v>
      </c>
      <c r="N681">
        <v>1364</v>
      </c>
      <c r="O681">
        <v>1365.75</v>
      </c>
      <c r="P681">
        <v>1338.5</v>
      </c>
      <c r="Q681">
        <v>1342</v>
      </c>
      <c r="R681">
        <v>1363.63</v>
      </c>
      <c r="S681">
        <v>1363.63</v>
      </c>
      <c r="T681">
        <v>1340.03</v>
      </c>
      <c r="U681">
        <v>1343.36</v>
      </c>
      <c r="V681">
        <v>0.11</v>
      </c>
      <c r="W681">
        <v>0.11</v>
      </c>
      <c r="X681">
        <v>0.11</v>
      </c>
      <c r="Y681">
        <v>0.11</v>
      </c>
      <c r="Z681" t="s">
        <v>12</v>
      </c>
      <c r="AA681" t="s">
        <v>12</v>
      </c>
      <c r="AB681" t="s">
        <v>12</v>
      </c>
      <c r="AC681" t="s">
        <v>12</v>
      </c>
      <c r="AD681">
        <v>109.97402477999999</v>
      </c>
      <c r="AE681">
        <v>110.0390098</v>
      </c>
      <c r="AF681">
        <v>109.16962599</v>
      </c>
      <c r="AG681">
        <v>109.48650716</v>
      </c>
      <c r="AH681" t="s">
        <v>12</v>
      </c>
      <c r="AI681" t="s">
        <v>12</v>
      </c>
    </row>
    <row r="682" spans="1:35" x14ac:dyDescent="0.25">
      <c r="A682">
        <v>1331130600</v>
      </c>
      <c r="B682">
        <v>3.0138661199999999</v>
      </c>
      <c r="C682">
        <v>3.0689957200000002</v>
      </c>
      <c r="D682">
        <v>3.0037317400000001</v>
      </c>
      <c r="E682">
        <v>3.0548073900000001</v>
      </c>
      <c r="F682">
        <v>3.0138661199999999</v>
      </c>
      <c r="G682">
        <v>3.0689957200000002</v>
      </c>
      <c r="H682">
        <v>3.0037317400000001</v>
      </c>
      <c r="I682">
        <v>3.0548073900000001</v>
      </c>
      <c r="J682">
        <v>1336.75</v>
      </c>
      <c r="K682">
        <v>1348.25</v>
      </c>
      <c r="L682">
        <v>1335.75</v>
      </c>
      <c r="M682">
        <v>1347</v>
      </c>
      <c r="N682">
        <v>1341.5</v>
      </c>
      <c r="O682">
        <v>1354.25</v>
      </c>
      <c r="P682">
        <v>1341.25</v>
      </c>
      <c r="Q682">
        <v>1352.75</v>
      </c>
      <c r="R682">
        <v>1343.39</v>
      </c>
      <c r="S682">
        <v>1354.85</v>
      </c>
      <c r="T682">
        <v>1343.39</v>
      </c>
      <c r="U682">
        <v>1352.63</v>
      </c>
      <c r="V682">
        <v>0.11</v>
      </c>
      <c r="W682">
        <v>0.11</v>
      </c>
      <c r="X682">
        <v>0.11</v>
      </c>
      <c r="Y682">
        <v>0.11</v>
      </c>
      <c r="Z682" t="s">
        <v>12</v>
      </c>
      <c r="AA682" t="s">
        <v>12</v>
      </c>
      <c r="AB682" t="s">
        <v>12</v>
      </c>
      <c r="AC682" t="s">
        <v>12</v>
      </c>
      <c r="AD682">
        <v>109.73838707</v>
      </c>
      <c r="AE682">
        <v>110.42902552</v>
      </c>
      <c r="AF682">
        <v>109.63275188</v>
      </c>
      <c r="AG682">
        <v>110.25027204</v>
      </c>
      <c r="AH682" t="s">
        <v>12</v>
      </c>
      <c r="AI682" t="s">
        <v>12</v>
      </c>
    </row>
    <row r="683" spans="1:35" x14ac:dyDescent="0.25">
      <c r="A683">
        <v>1331217000</v>
      </c>
      <c r="B683">
        <v>3.1107473899999998</v>
      </c>
      <c r="C683">
        <v>3.1638495299999998</v>
      </c>
      <c r="D683">
        <v>3.0916947100000001</v>
      </c>
      <c r="E683">
        <v>3.1464186199999999</v>
      </c>
      <c r="F683">
        <v>3.1107473899999998</v>
      </c>
      <c r="G683">
        <v>3.1638495299999998</v>
      </c>
      <c r="H683">
        <v>3.0916947100000001</v>
      </c>
      <c r="I683">
        <v>3.1464186199999999</v>
      </c>
      <c r="J683">
        <v>1347</v>
      </c>
      <c r="K683">
        <v>1362.5</v>
      </c>
      <c r="L683">
        <v>1344.75</v>
      </c>
      <c r="M683">
        <v>1360.5</v>
      </c>
      <c r="N683">
        <v>1352.75</v>
      </c>
      <c r="O683">
        <v>1368.5</v>
      </c>
      <c r="P683">
        <v>1350.5</v>
      </c>
      <c r="Q683">
        <v>1366.5</v>
      </c>
      <c r="R683">
        <v>1352.65</v>
      </c>
      <c r="S683">
        <v>1368.72</v>
      </c>
      <c r="T683">
        <v>1352.65</v>
      </c>
      <c r="U683">
        <v>1365.91</v>
      </c>
      <c r="V683">
        <v>0.11</v>
      </c>
      <c r="W683">
        <v>0.11</v>
      </c>
      <c r="X683">
        <v>0.11</v>
      </c>
      <c r="Y683">
        <v>0.11</v>
      </c>
      <c r="Z683" t="s">
        <v>12</v>
      </c>
      <c r="AA683" t="s">
        <v>12</v>
      </c>
      <c r="AB683" t="s">
        <v>12</v>
      </c>
      <c r="AC683" t="s">
        <v>12</v>
      </c>
      <c r="AD683">
        <v>110.92466017</v>
      </c>
      <c r="AE683">
        <v>111.57468095</v>
      </c>
      <c r="AF683">
        <v>110.69716386</v>
      </c>
      <c r="AG683">
        <v>111.34716027</v>
      </c>
      <c r="AH683" t="s">
        <v>12</v>
      </c>
      <c r="AI683" t="s">
        <v>12</v>
      </c>
    </row>
    <row r="684" spans="1:35" x14ac:dyDescent="0.25">
      <c r="A684">
        <v>1331303400</v>
      </c>
      <c r="B684">
        <v>3.16222775</v>
      </c>
      <c r="C684">
        <v>3.2064125699999999</v>
      </c>
      <c r="D684">
        <v>3.1516935199999998</v>
      </c>
      <c r="E684">
        <v>3.1816861200000002</v>
      </c>
      <c r="F684">
        <v>3.16222775</v>
      </c>
      <c r="G684">
        <v>3.2064125699999999</v>
      </c>
      <c r="H684">
        <v>3.1516935199999998</v>
      </c>
      <c r="I684">
        <v>3.1816861200000002</v>
      </c>
      <c r="J684">
        <v>1351.75</v>
      </c>
      <c r="K684">
        <v>1361.75</v>
      </c>
      <c r="L684">
        <v>1351.75</v>
      </c>
      <c r="M684">
        <v>1360.75</v>
      </c>
      <c r="N684">
        <v>1360.25</v>
      </c>
      <c r="O684">
        <v>1368.75</v>
      </c>
      <c r="P684">
        <v>1357.5</v>
      </c>
      <c r="Q684">
        <v>1366.75</v>
      </c>
      <c r="R684">
        <v>1365.97</v>
      </c>
      <c r="S684">
        <v>1374.76</v>
      </c>
      <c r="T684">
        <v>1365.97</v>
      </c>
      <c r="U684">
        <v>1370.87</v>
      </c>
      <c r="V684">
        <v>0.12</v>
      </c>
      <c r="W684">
        <v>0.12</v>
      </c>
      <c r="X684">
        <v>0.12</v>
      </c>
      <c r="Y684">
        <v>0.12</v>
      </c>
      <c r="Z684" t="s">
        <v>12</v>
      </c>
      <c r="AA684" t="s">
        <v>12</v>
      </c>
      <c r="AB684" t="s">
        <v>12</v>
      </c>
      <c r="AC684" t="s">
        <v>12</v>
      </c>
      <c r="AD684">
        <v>111.55842251</v>
      </c>
      <c r="AE684">
        <v>112.07029935</v>
      </c>
      <c r="AF684">
        <v>111.42029482</v>
      </c>
      <c r="AG684">
        <v>111.77780991</v>
      </c>
      <c r="AH684" t="s">
        <v>12</v>
      </c>
      <c r="AI684" t="s">
        <v>12</v>
      </c>
    </row>
    <row r="685" spans="1:35" x14ac:dyDescent="0.25">
      <c r="A685">
        <v>1331559000</v>
      </c>
      <c r="B685">
        <v>3.1796586599999999</v>
      </c>
      <c r="C685">
        <v>3.1946573900000002</v>
      </c>
      <c r="D685">
        <v>3.1484499700000002</v>
      </c>
      <c r="E685">
        <v>3.1829012300000001</v>
      </c>
      <c r="F685">
        <v>3.1796586599999999</v>
      </c>
      <c r="G685">
        <v>3.1946573900000002</v>
      </c>
      <c r="H685">
        <v>3.1484499700000002</v>
      </c>
      <c r="I685">
        <v>3.1829012300000001</v>
      </c>
      <c r="J685">
        <v>1357.75</v>
      </c>
      <c r="K685">
        <v>1360.75</v>
      </c>
      <c r="L685">
        <v>1355.5</v>
      </c>
      <c r="M685">
        <v>1360.75</v>
      </c>
      <c r="N685">
        <v>1366.75</v>
      </c>
      <c r="O685">
        <v>1367</v>
      </c>
      <c r="P685">
        <v>1360.25</v>
      </c>
      <c r="Q685">
        <v>1366.75</v>
      </c>
      <c r="R685">
        <v>1370.78</v>
      </c>
      <c r="S685">
        <v>1373.04</v>
      </c>
      <c r="T685">
        <v>1366.69</v>
      </c>
      <c r="U685">
        <v>1371.09</v>
      </c>
      <c r="V685">
        <v>0.12</v>
      </c>
      <c r="W685">
        <v>0.12</v>
      </c>
      <c r="X685">
        <v>0.12</v>
      </c>
      <c r="Y685">
        <v>0.12</v>
      </c>
      <c r="Z685" t="s">
        <v>12</v>
      </c>
      <c r="AA685" t="s">
        <v>12</v>
      </c>
      <c r="AB685" t="s">
        <v>12</v>
      </c>
      <c r="AC685" t="s">
        <v>12</v>
      </c>
      <c r="AD685">
        <v>111.76155147</v>
      </c>
      <c r="AE685">
        <v>111.93217165999999</v>
      </c>
      <c r="AF685">
        <v>111.38779418999999</v>
      </c>
      <c r="AG685">
        <v>111.78592694</v>
      </c>
      <c r="AH685" t="s">
        <v>12</v>
      </c>
      <c r="AI685" t="s">
        <v>12</v>
      </c>
    </row>
    <row r="686" spans="1:35" x14ac:dyDescent="0.25">
      <c r="A686">
        <v>1331645400</v>
      </c>
      <c r="B686">
        <v>3.2347882499999998</v>
      </c>
      <c r="C686">
        <v>3.3588291199999998</v>
      </c>
      <c r="D686">
        <v>3.2185734400000001</v>
      </c>
      <c r="E686">
        <v>3.35761303</v>
      </c>
      <c r="F686">
        <v>3.2347882499999998</v>
      </c>
      <c r="G686">
        <v>3.3588291199999998</v>
      </c>
      <c r="H686">
        <v>3.2185734400000001</v>
      </c>
      <c r="I686">
        <v>3.35761303</v>
      </c>
      <c r="J686">
        <v>1361</v>
      </c>
      <c r="K686">
        <v>1385</v>
      </c>
      <c r="L686">
        <v>1361</v>
      </c>
      <c r="M686">
        <v>1384.75</v>
      </c>
      <c r="N686">
        <v>1366.75</v>
      </c>
      <c r="O686">
        <v>1391.25</v>
      </c>
      <c r="P686">
        <v>1366</v>
      </c>
      <c r="Q686">
        <v>1390.75</v>
      </c>
      <c r="R686">
        <v>1371.92</v>
      </c>
      <c r="S686">
        <v>1396.13</v>
      </c>
      <c r="T686">
        <v>1371.92</v>
      </c>
      <c r="U686">
        <v>1395.95</v>
      </c>
      <c r="V686">
        <v>0.12</v>
      </c>
      <c r="W686">
        <v>0.12</v>
      </c>
      <c r="X686">
        <v>0.12</v>
      </c>
      <c r="Y686">
        <v>0.12</v>
      </c>
      <c r="Z686" t="s">
        <v>12</v>
      </c>
      <c r="AA686" t="s">
        <v>12</v>
      </c>
      <c r="AB686" t="s">
        <v>12</v>
      </c>
      <c r="AC686" t="s">
        <v>12</v>
      </c>
      <c r="AD686">
        <v>112.38719678</v>
      </c>
      <c r="AE686">
        <v>113.85784228999999</v>
      </c>
      <c r="AF686">
        <v>112.20031001</v>
      </c>
      <c r="AG686">
        <v>113.80259121</v>
      </c>
      <c r="AH686" t="s">
        <v>12</v>
      </c>
      <c r="AI686" t="s">
        <v>12</v>
      </c>
    </row>
    <row r="687" spans="1:35" x14ac:dyDescent="0.25">
      <c r="A687">
        <v>1331731800</v>
      </c>
      <c r="B687">
        <v>3.3608556100000002</v>
      </c>
      <c r="C687">
        <v>3.3827451700000002</v>
      </c>
      <c r="D687">
        <v>3.3138339000000001</v>
      </c>
      <c r="E687">
        <v>3.3438303899999999</v>
      </c>
      <c r="F687">
        <v>3.3608556100000002</v>
      </c>
      <c r="G687">
        <v>3.3827451700000002</v>
      </c>
      <c r="H687">
        <v>3.3138339000000001</v>
      </c>
      <c r="I687">
        <v>3.3438303899999999</v>
      </c>
      <c r="J687">
        <v>1381</v>
      </c>
      <c r="K687">
        <v>1387.75</v>
      </c>
      <c r="L687">
        <v>1380.75</v>
      </c>
      <c r="M687">
        <v>1382.75</v>
      </c>
      <c r="N687">
        <v>1390.5</v>
      </c>
      <c r="O687">
        <v>1394.25</v>
      </c>
      <c r="P687">
        <v>1384.25</v>
      </c>
      <c r="Q687">
        <v>1388.75</v>
      </c>
      <c r="R687">
        <v>1395.95</v>
      </c>
      <c r="S687">
        <v>1399.42</v>
      </c>
      <c r="T687">
        <v>1389.97</v>
      </c>
      <c r="U687">
        <v>1394.28</v>
      </c>
      <c r="V687">
        <v>0.13</v>
      </c>
      <c r="W687">
        <v>0.13</v>
      </c>
      <c r="X687">
        <v>0.13</v>
      </c>
      <c r="Y687">
        <v>0.13</v>
      </c>
      <c r="Z687" t="s">
        <v>12</v>
      </c>
      <c r="AA687" t="s">
        <v>12</v>
      </c>
      <c r="AB687" t="s">
        <v>12</v>
      </c>
      <c r="AC687" t="s">
        <v>12</v>
      </c>
      <c r="AD687">
        <v>113.83347494</v>
      </c>
      <c r="AE687">
        <v>114.11379290000001</v>
      </c>
      <c r="AF687">
        <v>113.329707</v>
      </c>
      <c r="AG687">
        <v>113.67908881</v>
      </c>
      <c r="AH687" t="s">
        <v>12</v>
      </c>
      <c r="AI687" t="s">
        <v>12</v>
      </c>
    </row>
    <row r="688" spans="1:35" x14ac:dyDescent="0.25">
      <c r="A688">
        <v>1331818200</v>
      </c>
      <c r="B688">
        <v>3.3604499200000002</v>
      </c>
      <c r="C688">
        <v>3.4058508199999999</v>
      </c>
      <c r="D688">
        <v>3.33369698</v>
      </c>
      <c r="E688">
        <v>3.3985542999999998</v>
      </c>
      <c r="F688">
        <v>3.3604499200000002</v>
      </c>
      <c r="G688">
        <v>3.4058508199999999</v>
      </c>
      <c r="H688">
        <v>3.33369698</v>
      </c>
      <c r="I688">
        <v>3.3985542999999998</v>
      </c>
      <c r="J688">
        <v>1383.5</v>
      </c>
      <c r="K688">
        <v>1391.25</v>
      </c>
      <c r="L688">
        <v>1382.5</v>
      </c>
      <c r="M688">
        <v>1390</v>
      </c>
      <c r="N688">
        <v>1388.25</v>
      </c>
      <c r="O688">
        <v>1397.5</v>
      </c>
      <c r="P688">
        <v>1384.75</v>
      </c>
      <c r="Q688">
        <v>1396</v>
      </c>
      <c r="R688">
        <v>1394.17</v>
      </c>
      <c r="S688">
        <v>1402.63</v>
      </c>
      <c r="T688">
        <v>1392.78</v>
      </c>
      <c r="U688">
        <v>1402.6</v>
      </c>
      <c r="V688">
        <v>0.14000000000000001</v>
      </c>
      <c r="W688">
        <v>0.14000000000000001</v>
      </c>
      <c r="X688">
        <v>0.14000000000000001</v>
      </c>
      <c r="Y688">
        <v>0.14000000000000001</v>
      </c>
      <c r="Z688" t="s">
        <v>12</v>
      </c>
      <c r="AA688" t="s">
        <v>12</v>
      </c>
      <c r="AB688" t="s">
        <v>12</v>
      </c>
      <c r="AC688" t="s">
        <v>12</v>
      </c>
      <c r="AD688">
        <v>113.84971713</v>
      </c>
      <c r="AE688">
        <v>114.38597758</v>
      </c>
      <c r="AF688">
        <v>113.55720331000001</v>
      </c>
      <c r="AG688">
        <v>114.33722663</v>
      </c>
      <c r="AH688" t="s">
        <v>12</v>
      </c>
      <c r="AI688" t="s">
        <v>12</v>
      </c>
    </row>
    <row r="689" spans="1:35" x14ac:dyDescent="0.25">
      <c r="A689">
        <v>1331904600</v>
      </c>
      <c r="B689">
        <v>3.42165995</v>
      </c>
      <c r="C689">
        <v>3.4297668699999999</v>
      </c>
      <c r="D689">
        <v>3.3953107500000002</v>
      </c>
      <c r="E689">
        <v>3.4208485799999999</v>
      </c>
      <c r="F689">
        <v>3.42165995</v>
      </c>
      <c r="G689">
        <v>3.4297668699999999</v>
      </c>
      <c r="H689">
        <v>3.3953107500000002</v>
      </c>
      <c r="I689">
        <v>3.4208485799999999</v>
      </c>
      <c r="J689">
        <v>1389.75</v>
      </c>
      <c r="K689">
        <v>1394.25</v>
      </c>
      <c r="L689">
        <v>1389</v>
      </c>
      <c r="M689">
        <v>1392.5</v>
      </c>
      <c r="N689">
        <v>1395.75</v>
      </c>
      <c r="O689">
        <v>1400.5</v>
      </c>
      <c r="P689">
        <v>1394</v>
      </c>
      <c r="Q689">
        <v>1398.5</v>
      </c>
      <c r="R689">
        <v>1402.55</v>
      </c>
      <c r="S689">
        <v>1405.88</v>
      </c>
      <c r="T689">
        <v>1401.47</v>
      </c>
      <c r="U689">
        <v>1404.17</v>
      </c>
      <c r="V689">
        <v>0.15</v>
      </c>
      <c r="W689">
        <v>0.15</v>
      </c>
      <c r="X689">
        <v>0.15</v>
      </c>
      <c r="Y689">
        <v>0.15</v>
      </c>
      <c r="Z689" t="s">
        <v>12</v>
      </c>
      <c r="AA689" t="s">
        <v>12</v>
      </c>
      <c r="AB689" t="s">
        <v>12</v>
      </c>
      <c r="AC689" t="s">
        <v>12</v>
      </c>
      <c r="AD689">
        <v>114.54442014</v>
      </c>
      <c r="AE689">
        <v>114.64234926</v>
      </c>
      <c r="AF689">
        <v>114.25063280000001</v>
      </c>
      <c r="AG689">
        <v>114.49545558</v>
      </c>
      <c r="AH689" t="s">
        <v>12</v>
      </c>
      <c r="AI689" t="s">
        <v>12</v>
      </c>
    </row>
    <row r="690" spans="1:35" x14ac:dyDescent="0.25">
      <c r="A690">
        <v>1332163800</v>
      </c>
      <c r="B690">
        <v>3.4111198800000002</v>
      </c>
      <c r="C690">
        <v>3.4881390400000001</v>
      </c>
      <c r="D690">
        <v>3.4034186499999999</v>
      </c>
      <c r="E690">
        <v>3.4577368700000002</v>
      </c>
      <c r="F690">
        <v>3.4111198800000002</v>
      </c>
      <c r="G690">
        <v>3.4881390400000001</v>
      </c>
      <c r="H690">
        <v>3.4034186499999999</v>
      </c>
      <c r="I690">
        <v>3.4577368700000002</v>
      </c>
      <c r="J690">
        <v>1394.75</v>
      </c>
      <c r="K690">
        <v>1401.5</v>
      </c>
      <c r="L690">
        <v>1388.25</v>
      </c>
      <c r="M690">
        <v>1397.75</v>
      </c>
      <c r="N690">
        <v>1397.25</v>
      </c>
      <c r="O690">
        <v>1408</v>
      </c>
      <c r="P690">
        <v>1393.5</v>
      </c>
      <c r="Q690">
        <v>1404</v>
      </c>
      <c r="R690">
        <v>1404.17</v>
      </c>
      <c r="S690">
        <v>1414</v>
      </c>
      <c r="T690">
        <v>1402.43</v>
      </c>
      <c r="U690">
        <v>1409.75</v>
      </c>
      <c r="V690">
        <v>0.15</v>
      </c>
      <c r="W690">
        <v>0.15</v>
      </c>
      <c r="X690">
        <v>0.15</v>
      </c>
      <c r="Y690">
        <v>0.15</v>
      </c>
      <c r="Z690" t="s">
        <v>12</v>
      </c>
      <c r="AA690" t="s">
        <v>12</v>
      </c>
      <c r="AB690" t="s">
        <v>12</v>
      </c>
      <c r="AC690" t="s">
        <v>12</v>
      </c>
      <c r="AD690">
        <v>114.42201691</v>
      </c>
      <c r="AE690">
        <v>115.29521001000001</v>
      </c>
      <c r="AF690">
        <v>114.34040115000001</v>
      </c>
      <c r="AG690">
        <v>114.94430552</v>
      </c>
      <c r="AH690" t="s">
        <v>12</v>
      </c>
      <c r="AI690" t="s">
        <v>12</v>
      </c>
    </row>
    <row r="691" spans="1:35" x14ac:dyDescent="0.25">
      <c r="A691">
        <v>1332250200</v>
      </c>
      <c r="B691">
        <v>3.3989599899999998</v>
      </c>
      <c r="C691">
        <v>3.4386851699999998</v>
      </c>
      <c r="D691">
        <v>3.3683943699999999</v>
      </c>
      <c r="E691">
        <v>3.4249035000000001</v>
      </c>
      <c r="F691">
        <v>3.3989599899999998</v>
      </c>
      <c r="G691">
        <v>3.4386851699999998</v>
      </c>
      <c r="H691">
        <v>3.3683943699999999</v>
      </c>
      <c r="I691">
        <v>3.4249035000000001</v>
      </c>
      <c r="J691">
        <v>1397.75</v>
      </c>
      <c r="K691">
        <v>1398.25</v>
      </c>
      <c r="L691">
        <v>1385.5</v>
      </c>
      <c r="M691">
        <v>1393.75</v>
      </c>
      <c r="N691">
        <v>1404</v>
      </c>
      <c r="O691">
        <v>1405</v>
      </c>
      <c r="P691">
        <v>1391.75</v>
      </c>
      <c r="Q691">
        <v>1400</v>
      </c>
      <c r="R691">
        <v>1409.59</v>
      </c>
      <c r="S691">
        <v>1409.59</v>
      </c>
      <c r="T691">
        <v>1397.68</v>
      </c>
      <c r="U691">
        <v>1405.52</v>
      </c>
      <c r="V691">
        <v>0.15</v>
      </c>
      <c r="W691">
        <v>0.15</v>
      </c>
      <c r="X691">
        <v>0.15</v>
      </c>
      <c r="Y691">
        <v>0.15</v>
      </c>
      <c r="Z691" t="s">
        <v>12</v>
      </c>
      <c r="AA691" t="s">
        <v>12</v>
      </c>
      <c r="AB691" t="s">
        <v>12</v>
      </c>
      <c r="AC691" t="s">
        <v>12</v>
      </c>
      <c r="AD691">
        <v>114.2914366</v>
      </c>
      <c r="AE691">
        <v>114.74843912999999</v>
      </c>
      <c r="AF691">
        <v>113.95684546</v>
      </c>
      <c r="AG691">
        <v>114.60970622000001</v>
      </c>
      <c r="AH691" t="s">
        <v>12</v>
      </c>
      <c r="AI691" t="s">
        <v>12</v>
      </c>
    </row>
    <row r="692" spans="1:35" x14ac:dyDescent="0.25">
      <c r="A692">
        <v>1332336600</v>
      </c>
      <c r="B692">
        <v>3.4313876699999999</v>
      </c>
      <c r="C692">
        <v>3.4415220500000001</v>
      </c>
      <c r="D692">
        <v>3.38902796</v>
      </c>
      <c r="E692">
        <v>3.41030948</v>
      </c>
      <c r="F692">
        <v>3.4313876699999999</v>
      </c>
      <c r="G692">
        <v>3.4415220500000001</v>
      </c>
      <c r="H692">
        <v>3.38902796</v>
      </c>
      <c r="I692">
        <v>3.41030948</v>
      </c>
      <c r="J692">
        <v>1394</v>
      </c>
      <c r="K692">
        <v>1399.25</v>
      </c>
      <c r="L692">
        <v>1389.25</v>
      </c>
      <c r="M692">
        <v>1391.25</v>
      </c>
      <c r="N692">
        <v>1400</v>
      </c>
      <c r="O692">
        <v>1405.75</v>
      </c>
      <c r="P692">
        <v>1394.25</v>
      </c>
      <c r="Q692">
        <v>1397.5</v>
      </c>
      <c r="R692">
        <v>1405.52</v>
      </c>
      <c r="S692">
        <v>1407.75</v>
      </c>
      <c r="T692">
        <v>1400.64</v>
      </c>
      <c r="U692">
        <v>1402.89</v>
      </c>
      <c r="V692">
        <v>0.15</v>
      </c>
      <c r="W692">
        <v>0.15</v>
      </c>
      <c r="X692">
        <v>0.15</v>
      </c>
      <c r="Y692">
        <v>0.15</v>
      </c>
      <c r="Z692" t="s">
        <v>12</v>
      </c>
      <c r="AA692" t="s">
        <v>12</v>
      </c>
      <c r="AB692" t="s">
        <v>12</v>
      </c>
      <c r="AC692" t="s">
        <v>12</v>
      </c>
      <c r="AD692">
        <v>114.67499229000001</v>
      </c>
      <c r="AE692">
        <v>114.78107401</v>
      </c>
      <c r="AF692">
        <v>114.18534672</v>
      </c>
      <c r="AG692">
        <v>114.42201691</v>
      </c>
      <c r="AH692" t="s">
        <v>12</v>
      </c>
      <c r="AI692" t="s">
        <v>12</v>
      </c>
    </row>
    <row r="693" spans="1:35" x14ac:dyDescent="0.25">
      <c r="A693">
        <v>1332423000</v>
      </c>
      <c r="B693">
        <v>3.33369698</v>
      </c>
      <c r="C693">
        <v>3.3604499200000002</v>
      </c>
      <c r="D693">
        <v>3.3024834300000001</v>
      </c>
      <c r="E693">
        <v>3.3341016899999998</v>
      </c>
      <c r="F693">
        <v>3.33369698</v>
      </c>
      <c r="G693">
        <v>3.3604499200000002</v>
      </c>
      <c r="H693">
        <v>3.3024834300000001</v>
      </c>
      <c r="I693">
        <v>3.3341016899999998</v>
      </c>
      <c r="J693">
        <v>1393.5</v>
      </c>
      <c r="K693">
        <v>1394</v>
      </c>
      <c r="L693">
        <v>1377</v>
      </c>
      <c r="M693">
        <v>1382.5</v>
      </c>
      <c r="N693">
        <v>1397.75</v>
      </c>
      <c r="O693">
        <v>1400.75</v>
      </c>
      <c r="P693">
        <v>1382.5</v>
      </c>
      <c r="Q693">
        <v>1389</v>
      </c>
      <c r="R693">
        <v>1402.89</v>
      </c>
      <c r="S693">
        <v>1402.89</v>
      </c>
      <c r="T693">
        <v>1388.73</v>
      </c>
      <c r="U693">
        <v>1392.78</v>
      </c>
      <c r="V693">
        <v>0.14000000000000001</v>
      </c>
      <c r="W693">
        <v>0.14000000000000001</v>
      </c>
      <c r="X693">
        <v>0.14000000000000001</v>
      </c>
      <c r="Y693">
        <v>0.14000000000000001</v>
      </c>
      <c r="Z693" t="s">
        <v>12</v>
      </c>
      <c r="AA693" t="s">
        <v>12</v>
      </c>
      <c r="AB693" t="s">
        <v>12</v>
      </c>
      <c r="AC693" t="s">
        <v>12</v>
      </c>
      <c r="AD693">
        <v>113.58144236</v>
      </c>
      <c r="AE693">
        <v>113.88339861999999</v>
      </c>
      <c r="AF693">
        <v>113.22238527</v>
      </c>
      <c r="AG693">
        <v>113.59777204</v>
      </c>
      <c r="AH693" t="s">
        <v>12</v>
      </c>
      <c r="AI693" t="s">
        <v>12</v>
      </c>
    </row>
    <row r="694" spans="1:35" x14ac:dyDescent="0.25">
      <c r="A694">
        <v>1332509400</v>
      </c>
      <c r="B694">
        <v>3.34626256</v>
      </c>
      <c r="C694">
        <v>3.3786922000000001</v>
      </c>
      <c r="D694">
        <v>3.2895111899999998</v>
      </c>
      <c r="E694">
        <v>3.3669360400000001</v>
      </c>
      <c r="F694">
        <v>3.34626256</v>
      </c>
      <c r="G694">
        <v>3.3786922000000001</v>
      </c>
      <c r="H694">
        <v>3.2895111899999998</v>
      </c>
      <c r="I694">
        <v>3.3669360400000001</v>
      </c>
      <c r="J694">
        <v>1383</v>
      </c>
      <c r="K694">
        <v>1388.5</v>
      </c>
      <c r="L694">
        <v>1374.75</v>
      </c>
      <c r="M694">
        <v>1388</v>
      </c>
      <c r="N694">
        <v>1389</v>
      </c>
      <c r="O694">
        <v>1395.25</v>
      </c>
      <c r="P694">
        <v>1380.5</v>
      </c>
      <c r="Q694">
        <v>1394</v>
      </c>
      <c r="R694">
        <v>1392.78</v>
      </c>
      <c r="S694">
        <v>1399.18</v>
      </c>
      <c r="T694">
        <v>1386.87</v>
      </c>
      <c r="U694">
        <v>1397.11</v>
      </c>
      <c r="V694">
        <v>0.14000000000000001</v>
      </c>
      <c r="W694">
        <v>0.14000000000000001</v>
      </c>
      <c r="X694">
        <v>0.14000000000000001</v>
      </c>
      <c r="Y694">
        <v>0.14000000000000001</v>
      </c>
      <c r="Z694" t="s">
        <v>12</v>
      </c>
      <c r="AA694" t="s">
        <v>12</v>
      </c>
      <c r="AB694" t="s">
        <v>12</v>
      </c>
      <c r="AC694" t="s">
        <v>12</v>
      </c>
      <c r="AD694">
        <v>113.69570932000001</v>
      </c>
      <c r="AE694">
        <v>114.09557837</v>
      </c>
      <c r="AF694">
        <v>113.06732267</v>
      </c>
      <c r="AG694">
        <v>113.96499806</v>
      </c>
      <c r="AH694" t="s">
        <v>12</v>
      </c>
      <c r="AI694" t="s">
        <v>12</v>
      </c>
    </row>
    <row r="695" spans="1:35" x14ac:dyDescent="0.25">
      <c r="A695">
        <v>1332768600</v>
      </c>
      <c r="B695">
        <v>3.43908988</v>
      </c>
      <c r="C695">
        <v>3.5335399500000002</v>
      </c>
      <c r="D695">
        <v>3.43665771</v>
      </c>
      <c r="E695">
        <v>3.5071907499999999</v>
      </c>
      <c r="F695">
        <v>3.43908988</v>
      </c>
      <c r="G695">
        <v>3.5335399500000002</v>
      </c>
      <c r="H695">
        <v>3.43665771</v>
      </c>
      <c r="I695">
        <v>3.5071907499999999</v>
      </c>
      <c r="J695">
        <v>1386.75</v>
      </c>
      <c r="K695">
        <v>1409</v>
      </c>
      <c r="L695">
        <v>1386.75</v>
      </c>
      <c r="M695">
        <v>1409</v>
      </c>
      <c r="N695">
        <v>1393.75</v>
      </c>
      <c r="O695">
        <v>1415.5</v>
      </c>
      <c r="P695">
        <v>1392.5</v>
      </c>
      <c r="Q695">
        <v>1415</v>
      </c>
      <c r="R695">
        <v>1397.11</v>
      </c>
      <c r="S695">
        <v>1416.58</v>
      </c>
      <c r="T695">
        <v>1397.11</v>
      </c>
      <c r="U695">
        <v>1416.51</v>
      </c>
      <c r="V695">
        <v>0.14000000000000001</v>
      </c>
      <c r="W695">
        <v>0.14000000000000001</v>
      </c>
      <c r="X695">
        <v>0.14000000000000001</v>
      </c>
      <c r="Y695">
        <v>0.14000000000000001</v>
      </c>
      <c r="Z695" t="s">
        <v>12</v>
      </c>
      <c r="AA695" t="s">
        <v>12</v>
      </c>
      <c r="AB695" t="s">
        <v>12</v>
      </c>
      <c r="AC695" t="s">
        <v>12</v>
      </c>
      <c r="AD695">
        <v>114.78107401</v>
      </c>
      <c r="AE695">
        <v>115.56451508000001</v>
      </c>
      <c r="AF695">
        <v>114.74028653000001</v>
      </c>
      <c r="AG695">
        <v>115.56451508000001</v>
      </c>
      <c r="AH695" t="s">
        <v>12</v>
      </c>
      <c r="AI695" t="s">
        <v>12</v>
      </c>
    </row>
    <row r="696" spans="1:35" x14ac:dyDescent="0.25">
      <c r="A696">
        <v>1332855000</v>
      </c>
      <c r="B696">
        <v>3.5197573000000002</v>
      </c>
      <c r="C696">
        <v>3.5266481399999998</v>
      </c>
      <c r="D696">
        <v>3.47030343</v>
      </c>
      <c r="E696">
        <v>3.4759781699999999</v>
      </c>
      <c r="F696">
        <v>3.5197573000000002</v>
      </c>
      <c r="G696">
        <v>3.5266481399999998</v>
      </c>
      <c r="H696">
        <v>3.47030343</v>
      </c>
      <c r="I696">
        <v>3.4759781699999999</v>
      </c>
      <c r="J696">
        <v>1408.5</v>
      </c>
      <c r="K696">
        <v>1413.5</v>
      </c>
      <c r="L696">
        <v>1400</v>
      </c>
      <c r="M696">
        <v>1400</v>
      </c>
      <c r="N696">
        <v>1415</v>
      </c>
      <c r="O696">
        <v>1419.75</v>
      </c>
      <c r="P696">
        <v>1406</v>
      </c>
      <c r="Q696">
        <v>1406.5</v>
      </c>
      <c r="R696">
        <v>1416.55</v>
      </c>
      <c r="S696">
        <v>1419.15</v>
      </c>
      <c r="T696">
        <v>1411.95</v>
      </c>
      <c r="U696">
        <v>1412.52</v>
      </c>
      <c r="V696">
        <v>0.14000000000000001</v>
      </c>
      <c r="W696">
        <v>0.14000000000000001</v>
      </c>
      <c r="X696">
        <v>0.14000000000000001</v>
      </c>
      <c r="Y696">
        <v>0.14000000000000001</v>
      </c>
      <c r="Z696" t="s">
        <v>12</v>
      </c>
      <c r="AA696" t="s">
        <v>12</v>
      </c>
      <c r="AB696" t="s">
        <v>12</v>
      </c>
      <c r="AC696" t="s">
        <v>12</v>
      </c>
      <c r="AD696">
        <v>115.67061311000001</v>
      </c>
      <c r="AE696">
        <v>115.74405179</v>
      </c>
      <c r="AF696">
        <v>115.13199482</v>
      </c>
      <c r="AG696">
        <v>115.20544166000001</v>
      </c>
      <c r="AH696" t="s">
        <v>12</v>
      </c>
      <c r="AI696" t="s">
        <v>12</v>
      </c>
    </row>
    <row r="697" spans="1:35" x14ac:dyDescent="0.25">
      <c r="A697">
        <v>1332941400</v>
      </c>
      <c r="B697">
        <v>3.4735459999999998</v>
      </c>
      <c r="C697">
        <v>3.48773336</v>
      </c>
      <c r="D697">
        <v>3.3645038700000001</v>
      </c>
      <c r="E697">
        <v>3.4249035000000001</v>
      </c>
      <c r="F697">
        <v>3.4735459999999998</v>
      </c>
      <c r="G697">
        <v>3.48773336</v>
      </c>
      <c r="H697">
        <v>3.3645038700000001</v>
      </c>
      <c r="I697">
        <v>3.4249035000000001</v>
      </c>
      <c r="J697">
        <v>1399.5</v>
      </c>
      <c r="K697">
        <v>1404.75</v>
      </c>
      <c r="L697">
        <v>1386</v>
      </c>
      <c r="M697">
        <v>1394</v>
      </c>
      <c r="N697">
        <v>1406.25</v>
      </c>
      <c r="O697">
        <v>1412.25</v>
      </c>
      <c r="P697">
        <v>1392</v>
      </c>
      <c r="Q697">
        <v>1400.25</v>
      </c>
      <c r="R697">
        <v>1412.52</v>
      </c>
      <c r="S697">
        <v>1413.65</v>
      </c>
      <c r="T697">
        <v>1397.2</v>
      </c>
      <c r="U697">
        <v>1405.54</v>
      </c>
      <c r="V697">
        <v>0.13</v>
      </c>
      <c r="W697">
        <v>0.13</v>
      </c>
      <c r="X697">
        <v>0.13</v>
      </c>
      <c r="Y697">
        <v>0.13</v>
      </c>
      <c r="Z697" t="s">
        <v>12</v>
      </c>
      <c r="AA697" t="s">
        <v>12</v>
      </c>
      <c r="AB697" t="s">
        <v>12</v>
      </c>
      <c r="AC697" t="s">
        <v>12</v>
      </c>
      <c r="AD697">
        <v>115.1483245</v>
      </c>
      <c r="AE697">
        <v>115.32786120999999</v>
      </c>
      <c r="AF697">
        <v>113.95684546</v>
      </c>
      <c r="AG697">
        <v>114.63418849999999</v>
      </c>
      <c r="AH697" t="s">
        <v>12</v>
      </c>
      <c r="AI697" t="s">
        <v>12</v>
      </c>
    </row>
    <row r="698" spans="1:35" x14ac:dyDescent="0.25">
      <c r="A698">
        <v>1333027800</v>
      </c>
      <c r="B698">
        <v>3.3632877799999998</v>
      </c>
      <c r="C698">
        <v>3.4208485799999999</v>
      </c>
      <c r="D698">
        <v>3.3235869199999999</v>
      </c>
      <c r="E698">
        <v>3.4062555300000001</v>
      </c>
      <c r="F698">
        <v>3.3632877799999998</v>
      </c>
      <c r="G698">
        <v>3.4208485799999999</v>
      </c>
      <c r="H698">
        <v>3.3235869199999999</v>
      </c>
      <c r="I698">
        <v>3.4062555300000001</v>
      </c>
      <c r="J698">
        <v>1393.5</v>
      </c>
      <c r="K698">
        <v>1397.25</v>
      </c>
      <c r="L698">
        <v>1380.5</v>
      </c>
      <c r="M698">
        <v>1392</v>
      </c>
      <c r="N698">
        <v>1399.5</v>
      </c>
      <c r="O698">
        <v>1404</v>
      </c>
      <c r="P698">
        <v>1386.25</v>
      </c>
      <c r="Q698">
        <v>1398.25</v>
      </c>
      <c r="R698">
        <v>1405.39</v>
      </c>
      <c r="S698">
        <v>1405.39</v>
      </c>
      <c r="T698">
        <v>1391.56</v>
      </c>
      <c r="U698">
        <v>1403.28</v>
      </c>
      <c r="V698">
        <v>0.13</v>
      </c>
      <c r="W698">
        <v>0.13</v>
      </c>
      <c r="X698">
        <v>0.13</v>
      </c>
      <c r="Y698">
        <v>0.13</v>
      </c>
      <c r="Z698" t="s">
        <v>12</v>
      </c>
      <c r="AA698" t="s">
        <v>12</v>
      </c>
      <c r="AB698" t="s">
        <v>12</v>
      </c>
      <c r="AC698" t="s">
        <v>12</v>
      </c>
      <c r="AD698">
        <v>113.95684546</v>
      </c>
      <c r="AE698">
        <v>114.65327651</v>
      </c>
      <c r="AF698">
        <v>113.50800369</v>
      </c>
      <c r="AG698">
        <v>114.43833026999999</v>
      </c>
      <c r="AH698" t="s">
        <v>12</v>
      </c>
      <c r="AI698" t="s">
        <v>12</v>
      </c>
    </row>
    <row r="699" spans="1:35" x14ac:dyDescent="0.25">
      <c r="A699">
        <v>1333114200</v>
      </c>
      <c r="B699">
        <v>3.45895296</v>
      </c>
      <c r="C699">
        <v>3.4658437900000001</v>
      </c>
      <c r="D699">
        <v>3.39490604</v>
      </c>
      <c r="E699">
        <v>3.4370633900000001</v>
      </c>
      <c r="F699">
        <v>3.45895296</v>
      </c>
      <c r="G699">
        <v>3.4658437900000001</v>
      </c>
      <c r="H699">
        <v>3.39490604</v>
      </c>
      <c r="I699">
        <v>3.4370633900000001</v>
      </c>
      <c r="J699">
        <v>1392.5</v>
      </c>
      <c r="K699">
        <v>1400</v>
      </c>
      <c r="L699">
        <v>1390</v>
      </c>
      <c r="M699">
        <v>1397</v>
      </c>
      <c r="N699">
        <v>1398</v>
      </c>
      <c r="O699">
        <v>1406.25</v>
      </c>
      <c r="P699">
        <v>1395.75</v>
      </c>
      <c r="Q699">
        <v>1403.25</v>
      </c>
      <c r="R699">
        <v>1403.31</v>
      </c>
      <c r="S699">
        <v>1410.89</v>
      </c>
      <c r="T699">
        <v>1401.42</v>
      </c>
      <c r="U699">
        <v>1408.47</v>
      </c>
      <c r="V699">
        <v>0.09</v>
      </c>
      <c r="W699">
        <v>0.09</v>
      </c>
      <c r="X699">
        <v>0.09</v>
      </c>
      <c r="Y699">
        <v>0.09</v>
      </c>
      <c r="Z699" t="s">
        <v>12</v>
      </c>
      <c r="AA699" t="s">
        <v>12</v>
      </c>
      <c r="AB699" t="s">
        <v>12</v>
      </c>
      <c r="AC699" t="s">
        <v>12</v>
      </c>
      <c r="AD699">
        <v>115.00142267</v>
      </c>
      <c r="AE699">
        <v>115.10751255</v>
      </c>
      <c r="AF699">
        <v>114.2914366</v>
      </c>
      <c r="AG699">
        <v>114.91165432</v>
      </c>
      <c r="AH699" t="s">
        <v>12</v>
      </c>
      <c r="AI699" t="s">
        <v>12</v>
      </c>
    </row>
    <row r="700" spans="1:35" x14ac:dyDescent="0.25">
      <c r="A700">
        <v>1333373400</v>
      </c>
      <c r="B700">
        <v>3.4354416200000002</v>
      </c>
      <c r="C700">
        <v>3.5513755599999999</v>
      </c>
      <c r="D700">
        <v>3.4167946300000001</v>
      </c>
      <c r="E700">
        <v>3.5221894800000002</v>
      </c>
      <c r="F700">
        <v>3.4354416200000002</v>
      </c>
      <c r="G700">
        <v>3.5513755599999999</v>
      </c>
      <c r="H700">
        <v>3.4167946300000001</v>
      </c>
      <c r="I700">
        <v>3.5221894800000002</v>
      </c>
      <c r="J700">
        <v>1400.25</v>
      </c>
      <c r="K700">
        <v>1411.5</v>
      </c>
      <c r="L700">
        <v>1393.5</v>
      </c>
      <c r="M700">
        <v>1406.5</v>
      </c>
      <c r="N700">
        <v>1407.25</v>
      </c>
      <c r="O700">
        <v>1417.75</v>
      </c>
      <c r="P700">
        <v>1399</v>
      </c>
      <c r="Q700">
        <v>1412.5</v>
      </c>
      <c r="R700">
        <v>1408.47</v>
      </c>
      <c r="S700">
        <v>1422.38</v>
      </c>
      <c r="T700">
        <v>1404.46</v>
      </c>
      <c r="U700">
        <v>1419.04</v>
      </c>
      <c r="V700">
        <v>0.15</v>
      </c>
      <c r="W700">
        <v>0.15</v>
      </c>
      <c r="X700">
        <v>0.15</v>
      </c>
      <c r="Y700">
        <v>0.15</v>
      </c>
      <c r="Z700" t="s">
        <v>12</v>
      </c>
      <c r="AA700" t="s">
        <v>12</v>
      </c>
      <c r="AB700" t="s">
        <v>12</v>
      </c>
      <c r="AC700" t="s">
        <v>12</v>
      </c>
      <c r="AD700">
        <v>114.77292141</v>
      </c>
      <c r="AE700">
        <v>116.05416880999999</v>
      </c>
      <c r="AF700">
        <v>114.54442014</v>
      </c>
      <c r="AG700">
        <v>115.75221255</v>
      </c>
      <c r="AH700" t="s">
        <v>12</v>
      </c>
      <c r="AI700" t="s">
        <v>12</v>
      </c>
    </row>
    <row r="701" spans="1:35" x14ac:dyDescent="0.25">
      <c r="A701">
        <v>1333459800</v>
      </c>
      <c r="B701">
        <v>3.50759643</v>
      </c>
      <c r="C701">
        <v>3.52786423</v>
      </c>
      <c r="D701">
        <v>3.4196324900000001</v>
      </c>
      <c r="E701">
        <v>3.4808425199999999</v>
      </c>
      <c r="F701">
        <v>3.50759643</v>
      </c>
      <c r="G701">
        <v>3.52786423</v>
      </c>
      <c r="H701">
        <v>3.4196324900000001</v>
      </c>
      <c r="I701">
        <v>3.4808425199999999</v>
      </c>
      <c r="J701">
        <v>1406</v>
      </c>
      <c r="K701">
        <v>1407.5</v>
      </c>
      <c r="L701">
        <v>1394</v>
      </c>
      <c r="M701">
        <v>1402.75</v>
      </c>
      <c r="N701">
        <v>1412</v>
      </c>
      <c r="O701">
        <v>1414.25</v>
      </c>
      <c r="P701">
        <v>1399.5</v>
      </c>
      <c r="Q701">
        <v>1408.75</v>
      </c>
      <c r="R701">
        <v>1418.98</v>
      </c>
      <c r="S701">
        <v>1419</v>
      </c>
      <c r="T701">
        <v>1404.62</v>
      </c>
      <c r="U701">
        <v>1413.38</v>
      </c>
      <c r="V701">
        <v>0.15</v>
      </c>
      <c r="W701">
        <v>0.15</v>
      </c>
      <c r="X701">
        <v>0.15</v>
      </c>
      <c r="Y701">
        <v>0.15</v>
      </c>
      <c r="Z701" t="s">
        <v>12</v>
      </c>
      <c r="AA701" t="s">
        <v>12</v>
      </c>
      <c r="AB701" t="s">
        <v>12</v>
      </c>
      <c r="AC701" t="s">
        <v>12</v>
      </c>
      <c r="AD701">
        <v>115.58899735999999</v>
      </c>
      <c r="AE701">
        <v>115.78697738</v>
      </c>
      <c r="AF701">
        <v>114.6015373</v>
      </c>
      <c r="AG701">
        <v>115.27888033000001</v>
      </c>
      <c r="AH701" t="s">
        <v>12</v>
      </c>
      <c r="AI701" t="s">
        <v>12</v>
      </c>
    </row>
    <row r="702" spans="1:35" x14ac:dyDescent="0.25">
      <c r="A702">
        <v>1333546200</v>
      </c>
      <c r="B702">
        <v>3.4013921599999999</v>
      </c>
      <c r="C702">
        <v>3.4131473400000001</v>
      </c>
      <c r="D702">
        <v>3.3401811499999998</v>
      </c>
      <c r="E702">
        <v>3.3800366999999998</v>
      </c>
      <c r="F702">
        <v>3.4013921599999999</v>
      </c>
      <c r="G702">
        <v>3.4131473400000001</v>
      </c>
      <c r="H702">
        <v>3.3401811499999998</v>
      </c>
      <c r="I702">
        <v>3.3800366999999998</v>
      </c>
      <c r="J702">
        <v>1402.5</v>
      </c>
      <c r="K702">
        <v>1402.5</v>
      </c>
      <c r="L702">
        <v>1382.5</v>
      </c>
      <c r="M702">
        <v>1387</v>
      </c>
      <c r="N702">
        <v>1409</v>
      </c>
      <c r="O702">
        <v>1409</v>
      </c>
      <c r="P702">
        <v>1388.5</v>
      </c>
      <c r="Q702">
        <v>1393.25</v>
      </c>
      <c r="R702">
        <v>1413.09</v>
      </c>
      <c r="S702">
        <v>1413.09</v>
      </c>
      <c r="T702">
        <v>1394.09</v>
      </c>
      <c r="U702">
        <v>1398.96</v>
      </c>
      <c r="V702">
        <v>0.15</v>
      </c>
      <c r="W702">
        <v>0.15</v>
      </c>
      <c r="X702">
        <v>0.15</v>
      </c>
      <c r="Y702">
        <v>0.15</v>
      </c>
      <c r="Z702" t="s">
        <v>12</v>
      </c>
      <c r="AA702" t="s">
        <v>12</v>
      </c>
      <c r="AB702" t="s">
        <v>12</v>
      </c>
      <c r="AC702" t="s">
        <v>12</v>
      </c>
      <c r="AD702">
        <v>114.43016951</v>
      </c>
      <c r="AE702">
        <v>114.52728255</v>
      </c>
      <c r="AF702">
        <v>113.71202267</v>
      </c>
      <c r="AG702">
        <v>114.13638217</v>
      </c>
      <c r="AH702" t="s">
        <v>12</v>
      </c>
      <c r="AI702" t="s">
        <v>12</v>
      </c>
    </row>
    <row r="703" spans="1:35" x14ac:dyDescent="0.25">
      <c r="A703">
        <v>1333632600</v>
      </c>
      <c r="B703">
        <v>3.3446407900000001</v>
      </c>
      <c r="C703">
        <v>3.4025673900000002</v>
      </c>
      <c r="D703">
        <v>3.3338020500000001</v>
      </c>
      <c r="E703">
        <v>3.3722060699999998</v>
      </c>
      <c r="F703">
        <v>3.3446407900000001</v>
      </c>
      <c r="G703">
        <v>3.4025673900000002</v>
      </c>
      <c r="H703">
        <v>3.3338020500000001</v>
      </c>
      <c r="I703">
        <v>3.3722060699999998</v>
      </c>
      <c r="J703">
        <v>1386.5</v>
      </c>
      <c r="K703">
        <v>1391</v>
      </c>
      <c r="L703">
        <v>1378.75</v>
      </c>
      <c r="M703">
        <v>1384</v>
      </c>
      <c r="N703">
        <v>1393.25</v>
      </c>
      <c r="O703">
        <v>1397.75</v>
      </c>
      <c r="P703">
        <v>1384</v>
      </c>
      <c r="Q703">
        <v>1390.25</v>
      </c>
      <c r="R703">
        <v>1398.79</v>
      </c>
      <c r="S703">
        <v>1401.6</v>
      </c>
      <c r="T703">
        <v>1392.92</v>
      </c>
      <c r="U703">
        <v>1398.08</v>
      </c>
      <c r="V703">
        <v>0.15</v>
      </c>
      <c r="W703">
        <v>0.15</v>
      </c>
      <c r="X703">
        <v>0.15</v>
      </c>
      <c r="Y703">
        <v>0.15</v>
      </c>
      <c r="Z703" t="s">
        <v>12</v>
      </c>
      <c r="AA703" t="s">
        <v>12</v>
      </c>
      <c r="AB703" t="s">
        <v>12</v>
      </c>
      <c r="AC703" t="s">
        <v>12</v>
      </c>
      <c r="AD703">
        <v>113.74466571000001</v>
      </c>
      <c r="AE703">
        <v>114.41384798999999</v>
      </c>
      <c r="AF703">
        <v>113.64672844</v>
      </c>
      <c r="AG703">
        <v>114.07924869</v>
      </c>
      <c r="AH703" t="s">
        <v>12</v>
      </c>
      <c r="AI703" t="s">
        <v>12</v>
      </c>
    </row>
    <row r="704" spans="1:35" x14ac:dyDescent="0.25">
      <c r="A704">
        <v>1333978200</v>
      </c>
      <c r="B704">
        <v>3.24249046</v>
      </c>
      <c r="C704">
        <v>3.2984294900000002</v>
      </c>
      <c r="D704">
        <v>3.23113999</v>
      </c>
      <c r="E704">
        <v>3.2615421699999998</v>
      </c>
      <c r="F704">
        <v>3.24249046</v>
      </c>
      <c r="G704">
        <v>3.2984294900000002</v>
      </c>
      <c r="H704">
        <v>3.23113999</v>
      </c>
      <c r="I704">
        <v>3.2615421699999998</v>
      </c>
      <c r="J704">
        <v>1370</v>
      </c>
      <c r="K704">
        <v>1376</v>
      </c>
      <c r="L704">
        <v>1367</v>
      </c>
      <c r="M704">
        <v>1368.75</v>
      </c>
      <c r="N704">
        <v>1375</v>
      </c>
      <c r="O704">
        <v>1382.75</v>
      </c>
      <c r="P704">
        <v>1371.75</v>
      </c>
      <c r="Q704">
        <v>1375</v>
      </c>
      <c r="R704">
        <v>1397.45</v>
      </c>
      <c r="S704">
        <v>1397.45</v>
      </c>
      <c r="T704">
        <v>1378.24</v>
      </c>
      <c r="U704">
        <v>1382.2</v>
      </c>
      <c r="V704">
        <v>0.16</v>
      </c>
      <c r="W704">
        <v>0.16</v>
      </c>
      <c r="X704">
        <v>0.16</v>
      </c>
      <c r="Y704">
        <v>0.16</v>
      </c>
      <c r="Z704" t="s">
        <v>12</v>
      </c>
      <c r="AA704" t="s">
        <v>12</v>
      </c>
      <c r="AB704" t="s">
        <v>12</v>
      </c>
      <c r="AC704" t="s">
        <v>12</v>
      </c>
      <c r="AD704">
        <v>112.64296318</v>
      </c>
      <c r="AE704">
        <v>114.12365954000001</v>
      </c>
      <c r="AF704">
        <v>112.48790875</v>
      </c>
      <c r="AG704">
        <v>112.79801761</v>
      </c>
      <c r="AH704" t="s">
        <v>12</v>
      </c>
      <c r="AI704" t="s">
        <v>12</v>
      </c>
    </row>
    <row r="705" spans="1:35" x14ac:dyDescent="0.25">
      <c r="A705">
        <v>1334064600</v>
      </c>
      <c r="B705">
        <v>3.2388412299999998</v>
      </c>
      <c r="C705">
        <v>3.2668112300000001</v>
      </c>
      <c r="D705">
        <v>3.0848048499999998</v>
      </c>
      <c r="E705">
        <v>3.0941268900000001</v>
      </c>
      <c r="F705">
        <v>3.2388412299999998</v>
      </c>
      <c r="G705">
        <v>3.2668112300000001</v>
      </c>
      <c r="H705">
        <v>3.0848048499999998</v>
      </c>
      <c r="I705">
        <v>3.0941268900000001</v>
      </c>
      <c r="J705">
        <v>1369.25</v>
      </c>
      <c r="K705">
        <v>1374</v>
      </c>
      <c r="L705">
        <v>1346.25</v>
      </c>
      <c r="M705">
        <v>1351</v>
      </c>
      <c r="N705">
        <v>1374.25</v>
      </c>
      <c r="O705">
        <v>1380.75</v>
      </c>
      <c r="P705">
        <v>1352.5</v>
      </c>
      <c r="Q705">
        <v>1357</v>
      </c>
      <c r="R705">
        <v>1382.18</v>
      </c>
      <c r="S705">
        <v>1383.01</v>
      </c>
      <c r="T705">
        <v>1357.38</v>
      </c>
      <c r="U705">
        <v>1358.59</v>
      </c>
      <c r="V705">
        <v>0.15</v>
      </c>
      <c r="W705">
        <v>0.15</v>
      </c>
      <c r="X705">
        <v>0.15</v>
      </c>
      <c r="Y705">
        <v>0.15</v>
      </c>
      <c r="Z705" t="s">
        <v>12</v>
      </c>
      <c r="AA705" t="s">
        <v>12</v>
      </c>
      <c r="AB705" t="s">
        <v>12</v>
      </c>
      <c r="AC705" t="s">
        <v>12</v>
      </c>
      <c r="AD705">
        <v>112.57767711</v>
      </c>
      <c r="AE705">
        <v>112.89594673000001</v>
      </c>
      <c r="AF705">
        <v>110.79046262</v>
      </c>
      <c r="AG705">
        <v>110.90471325</v>
      </c>
      <c r="AH705" t="s">
        <v>12</v>
      </c>
      <c r="AI705" t="s">
        <v>12</v>
      </c>
    </row>
    <row r="706" spans="1:35" x14ac:dyDescent="0.25">
      <c r="A706">
        <v>1334151000</v>
      </c>
      <c r="B706">
        <v>3.1906034399999998</v>
      </c>
      <c r="C706">
        <v>3.2056021700000001</v>
      </c>
      <c r="D706">
        <v>3.1520933699999998</v>
      </c>
      <c r="E706">
        <v>3.1593908700000002</v>
      </c>
      <c r="F706">
        <v>3.1906034399999998</v>
      </c>
      <c r="G706">
        <v>3.2056021700000001</v>
      </c>
      <c r="H706">
        <v>3.1520933699999998</v>
      </c>
      <c r="I706">
        <v>3.1593908700000002</v>
      </c>
      <c r="J706">
        <v>1353</v>
      </c>
      <c r="K706">
        <v>1364</v>
      </c>
      <c r="L706">
        <v>1352.75</v>
      </c>
      <c r="M706">
        <v>1357.75</v>
      </c>
      <c r="N706">
        <v>1357.75</v>
      </c>
      <c r="O706">
        <v>1370.5</v>
      </c>
      <c r="P706">
        <v>1357.5</v>
      </c>
      <c r="Q706">
        <v>1364</v>
      </c>
      <c r="R706">
        <v>1358.98</v>
      </c>
      <c r="S706">
        <v>1374.71</v>
      </c>
      <c r="T706">
        <v>1358.98</v>
      </c>
      <c r="U706">
        <v>1368.71</v>
      </c>
      <c r="V706">
        <v>0.16</v>
      </c>
      <c r="W706">
        <v>0.16</v>
      </c>
      <c r="X706">
        <v>0.16</v>
      </c>
      <c r="Y706">
        <v>0.16</v>
      </c>
      <c r="Z706" t="s">
        <v>12</v>
      </c>
      <c r="AA706" t="s">
        <v>12</v>
      </c>
      <c r="AB706" t="s">
        <v>12</v>
      </c>
      <c r="AC706" t="s">
        <v>12</v>
      </c>
      <c r="AD706">
        <v>112.03905881999999</v>
      </c>
      <c r="AE706">
        <v>112.24307781</v>
      </c>
      <c r="AF706">
        <v>111.59838597</v>
      </c>
      <c r="AG706">
        <v>111.80240495</v>
      </c>
      <c r="AH706" t="s">
        <v>12</v>
      </c>
      <c r="AI706" t="s">
        <v>12</v>
      </c>
    </row>
    <row r="707" spans="1:35" x14ac:dyDescent="0.25">
      <c r="A707">
        <v>1334237400</v>
      </c>
      <c r="B707">
        <v>3.1768207999999998</v>
      </c>
      <c r="C707">
        <v>3.29964557</v>
      </c>
      <c r="D707">
        <v>3.17155173</v>
      </c>
      <c r="E707">
        <v>3.2968086900000002</v>
      </c>
      <c r="F707">
        <v>3.1768207999999998</v>
      </c>
      <c r="G707">
        <v>3.29964557</v>
      </c>
      <c r="H707">
        <v>3.17155173</v>
      </c>
      <c r="I707">
        <v>3.2968086900000002</v>
      </c>
      <c r="J707">
        <v>1359.75</v>
      </c>
      <c r="K707">
        <v>1379.75</v>
      </c>
      <c r="L707">
        <v>1357</v>
      </c>
      <c r="M707">
        <v>1379.75</v>
      </c>
      <c r="N707">
        <v>1364.25</v>
      </c>
      <c r="O707">
        <v>1386.25</v>
      </c>
      <c r="P707">
        <v>1363.25</v>
      </c>
      <c r="Q707">
        <v>1386</v>
      </c>
      <c r="R707">
        <v>1368.77</v>
      </c>
      <c r="S707">
        <v>1388.13</v>
      </c>
      <c r="T707">
        <v>1368.77</v>
      </c>
      <c r="U707">
        <v>1387.57</v>
      </c>
      <c r="V707">
        <v>0.15</v>
      </c>
      <c r="W707">
        <v>0.15</v>
      </c>
      <c r="X707">
        <v>0.15</v>
      </c>
      <c r="Y707">
        <v>0.15</v>
      </c>
      <c r="Z707" t="s">
        <v>12</v>
      </c>
      <c r="AA707" t="s">
        <v>12</v>
      </c>
      <c r="AB707" t="s">
        <v>12</v>
      </c>
      <c r="AC707" t="s">
        <v>12</v>
      </c>
      <c r="AD707">
        <v>111.90849483</v>
      </c>
      <c r="AE707">
        <v>113.3529411</v>
      </c>
      <c r="AF707">
        <v>111.82688723</v>
      </c>
      <c r="AG707">
        <v>113.26317274</v>
      </c>
      <c r="AH707" t="s">
        <v>12</v>
      </c>
      <c r="AI707" t="s">
        <v>12</v>
      </c>
    </row>
    <row r="708" spans="1:35" x14ac:dyDescent="0.25">
      <c r="A708">
        <v>1334323800</v>
      </c>
      <c r="B708">
        <v>3.2692434000000001</v>
      </c>
      <c r="C708">
        <v>3.27127086</v>
      </c>
      <c r="D708">
        <v>3.1666873899999999</v>
      </c>
      <c r="E708">
        <v>3.1711460499999999</v>
      </c>
      <c r="F708">
        <v>3.2692434000000001</v>
      </c>
      <c r="G708">
        <v>3.27127086</v>
      </c>
      <c r="H708">
        <v>3.1666873899999999</v>
      </c>
      <c r="I708">
        <v>3.1711460499999999</v>
      </c>
      <c r="J708">
        <v>1379</v>
      </c>
      <c r="K708">
        <v>1381.75</v>
      </c>
      <c r="L708">
        <v>1357.75</v>
      </c>
      <c r="M708">
        <v>1358.75</v>
      </c>
      <c r="N708">
        <v>1385.75</v>
      </c>
      <c r="O708">
        <v>1388.5</v>
      </c>
      <c r="P708">
        <v>1363.75</v>
      </c>
      <c r="Q708">
        <v>1365</v>
      </c>
      <c r="R708">
        <v>1387.61</v>
      </c>
      <c r="S708">
        <v>1387.61</v>
      </c>
      <c r="T708">
        <v>1369.85</v>
      </c>
      <c r="U708">
        <v>1370.26</v>
      </c>
      <c r="V708">
        <v>0.15</v>
      </c>
      <c r="W708">
        <v>0.15</v>
      </c>
      <c r="X708">
        <v>0.15</v>
      </c>
      <c r="Y708">
        <v>0.15</v>
      </c>
      <c r="Z708" t="s">
        <v>12</v>
      </c>
      <c r="AA708" t="s">
        <v>12</v>
      </c>
      <c r="AB708" t="s">
        <v>12</v>
      </c>
      <c r="AC708" t="s">
        <v>12</v>
      </c>
      <c r="AD708">
        <v>113.0020366</v>
      </c>
      <c r="AE708">
        <v>113.28505174</v>
      </c>
      <c r="AF708">
        <v>111.81055755</v>
      </c>
      <c r="AG708">
        <v>111.91665559</v>
      </c>
      <c r="AH708" t="s">
        <v>12</v>
      </c>
      <c r="AI708" t="s">
        <v>12</v>
      </c>
    </row>
    <row r="709" spans="1:35" x14ac:dyDescent="0.25">
      <c r="A709">
        <v>1334583000</v>
      </c>
      <c r="B709">
        <v>3.2238434699999998</v>
      </c>
      <c r="C709">
        <v>3.2368147399999998</v>
      </c>
      <c r="D709">
        <v>3.1354787100000001</v>
      </c>
      <c r="E709">
        <v>3.16222775</v>
      </c>
      <c r="F709">
        <v>3.2238434699999998</v>
      </c>
      <c r="G709">
        <v>3.2368147399999998</v>
      </c>
      <c r="H709">
        <v>3.1354787100000001</v>
      </c>
      <c r="I709">
        <v>3.16222775</v>
      </c>
      <c r="J709">
        <v>1358</v>
      </c>
      <c r="K709">
        <v>1368.75</v>
      </c>
      <c r="L709">
        <v>1354.5</v>
      </c>
      <c r="M709">
        <v>1357.75</v>
      </c>
      <c r="N709">
        <v>1366</v>
      </c>
      <c r="O709">
        <v>1375.25</v>
      </c>
      <c r="P709">
        <v>1360.5</v>
      </c>
      <c r="Q709">
        <v>1364</v>
      </c>
      <c r="R709">
        <v>1370.27</v>
      </c>
      <c r="S709">
        <v>1379.66</v>
      </c>
      <c r="T709">
        <v>1365.38</v>
      </c>
      <c r="U709">
        <v>1369.57</v>
      </c>
      <c r="V709">
        <v>0.15</v>
      </c>
      <c r="W709">
        <v>0.15</v>
      </c>
      <c r="X709">
        <v>0.15</v>
      </c>
      <c r="Y709">
        <v>0.15</v>
      </c>
      <c r="Z709" t="s">
        <v>12</v>
      </c>
      <c r="AA709" t="s">
        <v>12</v>
      </c>
      <c r="AB709" t="s">
        <v>12</v>
      </c>
      <c r="AC709" t="s">
        <v>12</v>
      </c>
      <c r="AD709">
        <v>112.48790875</v>
      </c>
      <c r="AE709">
        <v>112.65111578</v>
      </c>
      <c r="AF709">
        <v>111.45965305999999</v>
      </c>
      <c r="AG709">
        <v>111.84320875</v>
      </c>
      <c r="AH709" t="s">
        <v>12</v>
      </c>
      <c r="AI709" t="s">
        <v>12</v>
      </c>
    </row>
    <row r="710" spans="1:35" x14ac:dyDescent="0.25">
      <c r="A710">
        <v>1334669400</v>
      </c>
      <c r="B710">
        <v>3.22424819</v>
      </c>
      <c r="C710">
        <v>3.3280212599999999</v>
      </c>
      <c r="D710">
        <v>3.2133034</v>
      </c>
      <c r="E710">
        <v>3.3049156100000001</v>
      </c>
      <c r="F710">
        <v>3.22424819</v>
      </c>
      <c r="G710">
        <v>3.3280212599999999</v>
      </c>
      <c r="H710">
        <v>3.2133034</v>
      </c>
      <c r="I710">
        <v>3.3049156100000001</v>
      </c>
      <c r="J710">
        <v>1359.25</v>
      </c>
      <c r="K710">
        <v>1382.25</v>
      </c>
      <c r="L710">
        <v>1354</v>
      </c>
      <c r="M710">
        <v>1377.5</v>
      </c>
      <c r="N710">
        <v>1364.25</v>
      </c>
      <c r="O710">
        <v>1388.75</v>
      </c>
      <c r="P710">
        <v>1359.25</v>
      </c>
      <c r="Q710">
        <v>1383.5</v>
      </c>
      <c r="R710">
        <v>1369.57</v>
      </c>
      <c r="S710">
        <v>1392.76</v>
      </c>
      <c r="T710">
        <v>1369.57</v>
      </c>
      <c r="U710">
        <v>1390.78</v>
      </c>
      <c r="V710">
        <v>0.16</v>
      </c>
      <c r="W710">
        <v>0.16</v>
      </c>
      <c r="X710">
        <v>0.16</v>
      </c>
      <c r="Y710">
        <v>0.16</v>
      </c>
      <c r="Z710" t="s">
        <v>12</v>
      </c>
      <c r="AA710" t="s">
        <v>12</v>
      </c>
      <c r="AB710" t="s">
        <v>12</v>
      </c>
      <c r="AC710" t="s">
        <v>12</v>
      </c>
      <c r="AD710">
        <v>112.48790875</v>
      </c>
      <c r="AE710">
        <v>113.72834419</v>
      </c>
      <c r="AF710">
        <v>112.37202597</v>
      </c>
      <c r="AG710">
        <v>113.50147508000001</v>
      </c>
      <c r="AH710" t="s">
        <v>12</v>
      </c>
      <c r="AI710" t="s">
        <v>12</v>
      </c>
    </row>
    <row r="711" spans="1:35" x14ac:dyDescent="0.25">
      <c r="A711">
        <v>1334755800</v>
      </c>
      <c r="B711">
        <v>3.2655951399999998</v>
      </c>
      <c r="C711">
        <v>3.3079149600000002</v>
      </c>
      <c r="D711">
        <v>3.2582986200000001</v>
      </c>
      <c r="E711">
        <v>3.2737020600000002</v>
      </c>
      <c r="F711">
        <v>3.2655951399999998</v>
      </c>
      <c r="G711">
        <v>3.3079149600000002</v>
      </c>
      <c r="H711">
        <v>3.2582986200000001</v>
      </c>
      <c r="I711">
        <v>3.2737020600000002</v>
      </c>
      <c r="J711">
        <v>1377</v>
      </c>
      <c r="K711">
        <v>1380</v>
      </c>
      <c r="L711">
        <v>1372</v>
      </c>
      <c r="M711">
        <v>1372</v>
      </c>
      <c r="N711">
        <v>1383.75</v>
      </c>
      <c r="O711">
        <v>1386.75</v>
      </c>
      <c r="P711">
        <v>1377.75</v>
      </c>
      <c r="Q711">
        <v>1378.25</v>
      </c>
      <c r="R711">
        <v>1390.78</v>
      </c>
      <c r="S711">
        <v>1390.78</v>
      </c>
      <c r="T711">
        <v>1383.29</v>
      </c>
      <c r="U711">
        <v>1385.14</v>
      </c>
      <c r="V711">
        <v>0.15</v>
      </c>
      <c r="W711">
        <v>0.15</v>
      </c>
      <c r="X711">
        <v>0.15</v>
      </c>
      <c r="Y711">
        <v>0.15</v>
      </c>
      <c r="Z711" t="s">
        <v>12</v>
      </c>
      <c r="AA711" t="s">
        <v>12</v>
      </c>
      <c r="AB711" t="s">
        <v>12</v>
      </c>
      <c r="AC711" t="s">
        <v>12</v>
      </c>
      <c r="AD711">
        <v>112.99388399999999</v>
      </c>
      <c r="AE711">
        <v>113.49984293</v>
      </c>
      <c r="AF711">
        <v>112.92858975999999</v>
      </c>
      <c r="AG711">
        <v>113.11628723</v>
      </c>
      <c r="AH711" t="s">
        <v>12</v>
      </c>
      <c r="AI711" t="s">
        <v>12</v>
      </c>
    </row>
    <row r="712" spans="1:35" x14ac:dyDescent="0.25">
      <c r="A712">
        <v>1334842200</v>
      </c>
      <c r="B712">
        <v>3.2781617000000001</v>
      </c>
      <c r="C712">
        <v>3.3126178199999998</v>
      </c>
      <c r="D712">
        <v>3.1670921000000001</v>
      </c>
      <c r="E712">
        <v>3.21289772</v>
      </c>
      <c r="F712">
        <v>3.2781617000000001</v>
      </c>
      <c r="G712">
        <v>3.3126178199999998</v>
      </c>
      <c r="H712">
        <v>3.1670921000000001</v>
      </c>
      <c r="I712">
        <v>3.21289772</v>
      </c>
      <c r="J712">
        <v>1373.5</v>
      </c>
      <c r="K712">
        <v>1383</v>
      </c>
      <c r="L712">
        <v>1359.25</v>
      </c>
      <c r="M712">
        <v>1366.25</v>
      </c>
      <c r="N712">
        <v>1378.75</v>
      </c>
      <c r="O712">
        <v>1390</v>
      </c>
      <c r="P712">
        <v>1365.5</v>
      </c>
      <c r="Q712">
        <v>1372.5</v>
      </c>
      <c r="R712">
        <v>1385.08</v>
      </c>
      <c r="S712">
        <v>1390.46</v>
      </c>
      <c r="T712">
        <v>1370.3</v>
      </c>
      <c r="U712">
        <v>1376.92</v>
      </c>
      <c r="V712">
        <v>0.13</v>
      </c>
      <c r="W712">
        <v>0.13</v>
      </c>
      <c r="X712">
        <v>0.13</v>
      </c>
      <c r="Y712">
        <v>0.13</v>
      </c>
      <c r="Z712" t="s">
        <v>12</v>
      </c>
      <c r="AA712" t="s">
        <v>12</v>
      </c>
      <c r="AB712" t="s">
        <v>12</v>
      </c>
      <c r="AC712" t="s">
        <v>12</v>
      </c>
      <c r="AD712">
        <v>113.13260875</v>
      </c>
      <c r="AE712">
        <v>113.55696008</v>
      </c>
      <c r="AF712">
        <v>111.85953843</v>
      </c>
      <c r="AG712">
        <v>112.38997964000001</v>
      </c>
      <c r="AH712" t="s">
        <v>12</v>
      </c>
      <c r="AI712" t="s">
        <v>12</v>
      </c>
    </row>
    <row r="713" spans="1:35" x14ac:dyDescent="0.25">
      <c r="A713">
        <v>1334928600</v>
      </c>
      <c r="B713">
        <v>3.2530295599999999</v>
      </c>
      <c r="C713">
        <v>3.2899168799999998</v>
      </c>
      <c r="D713">
        <v>3.2238434699999998</v>
      </c>
      <c r="E713">
        <v>3.2262756499999998</v>
      </c>
      <c r="F713">
        <v>3.2530295599999999</v>
      </c>
      <c r="G713">
        <v>3.2899168799999998</v>
      </c>
      <c r="H713">
        <v>3.2238434699999998</v>
      </c>
      <c r="I713">
        <v>3.2262756499999998</v>
      </c>
      <c r="J713">
        <v>1367.5</v>
      </c>
      <c r="K713">
        <v>1376.5</v>
      </c>
      <c r="L713">
        <v>1366</v>
      </c>
      <c r="M713">
        <v>1369</v>
      </c>
      <c r="N713">
        <v>1373.75</v>
      </c>
      <c r="O713">
        <v>1383.25</v>
      </c>
      <c r="P713">
        <v>1371.25</v>
      </c>
      <c r="Q713">
        <v>1375.25</v>
      </c>
      <c r="R713">
        <v>1376.96</v>
      </c>
      <c r="S713">
        <v>1387.4</v>
      </c>
      <c r="T713">
        <v>1376.96</v>
      </c>
      <c r="U713">
        <v>1378.53</v>
      </c>
      <c r="V713">
        <v>0.12</v>
      </c>
      <c r="W713">
        <v>0.12</v>
      </c>
      <c r="X713">
        <v>0.12</v>
      </c>
      <c r="Y713">
        <v>0.12</v>
      </c>
      <c r="Z713" t="s">
        <v>12</v>
      </c>
      <c r="AA713" t="s">
        <v>12</v>
      </c>
      <c r="AB713" t="s">
        <v>12</v>
      </c>
      <c r="AC713" t="s">
        <v>12</v>
      </c>
      <c r="AD713">
        <v>112.88778597</v>
      </c>
      <c r="AE713">
        <v>113.29582394000001</v>
      </c>
      <c r="AF713">
        <v>112.51239103</v>
      </c>
      <c r="AG713">
        <v>112.57767711</v>
      </c>
      <c r="AH713" t="s">
        <v>12</v>
      </c>
      <c r="AI713" t="s">
        <v>12</v>
      </c>
    </row>
    <row r="714" spans="1:35" x14ac:dyDescent="0.25">
      <c r="A714">
        <v>1335187800</v>
      </c>
      <c r="B714">
        <v>3.1277726100000001</v>
      </c>
      <c r="C714">
        <v>3.1545265200000001</v>
      </c>
      <c r="D714">
        <v>3.08683036</v>
      </c>
      <c r="E714">
        <v>3.1476347100000002</v>
      </c>
      <c r="F714">
        <v>3.1277726100000001</v>
      </c>
      <c r="G714">
        <v>3.1545265200000001</v>
      </c>
      <c r="H714">
        <v>3.08683036</v>
      </c>
      <c r="I714">
        <v>3.1476347100000002</v>
      </c>
      <c r="J714">
        <v>1367</v>
      </c>
      <c r="K714">
        <v>1367.75</v>
      </c>
      <c r="L714">
        <v>1348</v>
      </c>
      <c r="M714">
        <v>1356.5</v>
      </c>
      <c r="N714">
        <v>1372.25</v>
      </c>
      <c r="O714">
        <v>1374.75</v>
      </c>
      <c r="P714">
        <v>1354</v>
      </c>
      <c r="Q714">
        <v>1362.75</v>
      </c>
      <c r="R714">
        <v>1378.53</v>
      </c>
      <c r="S714">
        <v>1378.53</v>
      </c>
      <c r="T714">
        <v>1358.79</v>
      </c>
      <c r="U714">
        <v>1366.94</v>
      </c>
      <c r="V714">
        <v>0.13</v>
      </c>
      <c r="W714">
        <v>0.13</v>
      </c>
      <c r="X714">
        <v>0.13</v>
      </c>
      <c r="Y714">
        <v>0.13</v>
      </c>
      <c r="Z714" t="s">
        <v>12</v>
      </c>
      <c r="AA714" t="s">
        <v>12</v>
      </c>
      <c r="AB714" t="s">
        <v>12</v>
      </c>
      <c r="AC714" t="s">
        <v>12</v>
      </c>
      <c r="AD714">
        <v>111.42700186</v>
      </c>
      <c r="AE714">
        <v>111.72895812</v>
      </c>
      <c r="AF714">
        <v>110.93736445</v>
      </c>
      <c r="AG714">
        <v>111.63102084000001</v>
      </c>
      <c r="AH714" t="s">
        <v>12</v>
      </c>
      <c r="AI714" t="s">
        <v>12</v>
      </c>
    </row>
    <row r="715" spans="1:35" x14ac:dyDescent="0.25">
      <c r="A715">
        <v>1335274200</v>
      </c>
      <c r="B715">
        <v>3.1537151400000001</v>
      </c>
      <c r="C715">
        <v>3.2064942900000002</v>
      </c>
      <c r="D715">
        <v>3.1476347100000002</v>
      </c>
      <c r="E715">
        <v>3.1841173199999999</v>
      </c>
      <c r="F715">
        <v>3.1537151400000001</v>
      </c>
      <c r="G715">
        <v>3.2064942900000002</v>
      </c>
      <c r="H715">
        <v>3.1476347100000002</v>
      </c>
      <c r="I715">
        <v>3.1841173199999999</v>
      </c>
      <c r="J715">
        <v>1357.75</v>
      </c>
      <c r="K715">
        <v>1364.25</v>
      </c>
      <c r="L715">
        <v>1354.5</v>
      </c>
      <c r="M715">
        <v>1363.75</v>
      </c>
      <c r="N715">
        <v>1363</v>
      </c>
      <c r="O715">
        <v>1371.25</v>
      </c>
      <c r="P715">
        <v>1361</v>
      </c>
      <c r="Q715">
        <v>1370</v>
      </c>
      <c r="R715">
        <v>1366.97</v>
      </c>
      <c r="S715">
        <v>1375.57</v>
      </c>
      <c r="T715">
        <v>1366.82</v>
      </c>
      <c r="U715">
        <v>1371.97</v>
      </c>
      <c r="V715">
        <v>0.14000000000000001</v>
      </c>
      <c r="W715">
        <v>0.14000000000000001</v>
      </c>
      <c r="X715">
        <v>0.14000000000000001</v>
      </c>
      <c r="Y715">
        <v>0.14000000000000001</v>
      </c>
      <c r="Z715" t="s">
        <v>12</v>
      </c>
      <c r="AA715" t="s">
        <v>12</v>
      </c>
      <c r="AB715" t="s">
        <v>12</v>
      </c>
      <c r="AC715" t="s">
        <v>12</v>
      </c>
      <c r="AD715">
        <v>111.72895812</v>
      </c>
      <c r="AE715">
        <v>112.34101508000001</v>
      </c>
      <c r="AF715">
        <v>111.63918975999999</v>
      </c>
      <c r="AG715">
        <v>112.05538850000001</v>
      </c>
      <c r="AH715" t="s">
        <v>12</v>
      </c>
      <c r="AI715" t="s">
        <v>12</v>
      </c>
    </row>
    <row r="716" spans="1:35" x14ac:dyDescent="0.25">
      <c r="A716">
        <v>1335360600</v>
      </c>
      <c r="B716">
        <v>3.2757295200000001</v>
      </c>
      <c r="C716">
        <v>3.3162660800000001</v>
      </c>
      <c r="D716">
        <v>3.2660173700000001</v>
      </c>
      <c r="E716">
        <v>3.3158603900000001</v>
      </c>
      <c r="F716">
        <v>3.2757295200000001</v>
      </c>
      <c r="G716">
        <v>3.3162660800000001</v>
      </c>
      <c r="H716">
        <v>3.2660173700000001</v>
      </c>
      <c r="I716">
        <v>3.3158603900000001</v>
      </c>
      <c r="J716">
        <v>1365</v>
      </c>
      <c r="K716">
        <v>1381</v>
      </c>
      <c r="L716">
        <v>1364.5</v>
      </c>
      <c r="M716">
        <v>1380.75</v>
      </c>
      <c r="N716">
        <v>1370.75</v>
      </c>
      <c r="O716">
        <v>1387.75</v>
      </c>
      <c r="P716">
        <v>1369.5</v>
      </c>
      <c r="Q716">
        <v>1387.25</v>
      </c>
      <c r="R716">
        <v>1372.11</v>
      </c>
      <c r="S716">
        <v>1391.37</v>
      </c>
      <c r="T716">
        <v>1372.11</v>
      </c>
      <c r="U716">
        <v>1390.69</v>
      </c>
      <c r="V716">
        <v>0.15</v>
      </c>
      <c r="W716">
        <v>0.15</v>
      </c>
      <c r="X716">
        <v>0.15</v>
      </c>
      <c r="Y716">
        <v>0.15</v>
      </c>
      <c r="Z716" t="s">
        <v>12</v>
      </c>
      <c r="AA716" t="s">
        <v>12</v>
      </c>
      <c r="AB716" t="s">
        <v>12</v>
      </c>
      <c r="AC716" t="s">
        <v>12</v>
      </c>
      <c r="AD716">
        <v>113.14892211</v>
      </c>
      <c r="AE716">
        <v>113.63857584</v>
      </c>
      <c r="AF716">
        <v>113.05100116</v>
      </c>
      <c r="AG716">
        <v>113.58961128</v>
      </c>
      <c r="AH716" t="s">
        <v>12</v>
      </c>
      <c r="AI716" t="s">
        <v>12</v>
      </c>
    </row>
    <row r="717" spans="1:35" x14ac:dyDescent="0.25">
      <c r="A717">
        <v>1335447000</v>
      </c>
      <c r="B717">
        <v>3.2911329600000001</v>
      </c>
      <c r="C717">
        <v>3.39287955</v>
      </c>
      <c r="D717">
        <v>3.2850525300000002</v>
      </c>
      <c r="E717">
        <v>3.38152908</v>
      </c>
      <c r="F717">
        <v>3.2911329600000001</v>
      </c>
      <c r="G717">
        <v>3.39287955</v>
      </c>
      <c r="H717">
        <v>3.2850525300000002</v>
      </c>
      <c r="I717">
        <v>3.38152908</v>
      </c>
      <c r="J717">
        <v>1380</v>
      </c>
      <c r="K717">
        <v>1391.75</v>
      </c>
      <c r="L717">
        <v>1375</v>
      </c>
      <c r="M717">
        <v>1390.5</v>
      </c>
      <c r="N717">
        <v>1387.25</v>
      </c>
      <c r="O717">
        <v>1398.25</v>
      </c>
      <c r="P717">
        <v>1381</v>
      </c>
      <c r="Q717">
        <v>1396.75</v>
      </c>
      <c r="R717">
        <v>1390.64</v>
      </c>
      <c r="S717">
        <v>1402.09</v>
      </c>
      <c r="T717">
        <v>1387.28</v>
      </c>
      <c r="U717">
        <v>1399.98</v>
      </c>
      <c r="V717">
        <v>0.14000000000000001</v>
      </c>
      <c r="W717">
        <v>0.14000000000000001</v>
      </c>
      <c r="X717">
        <v>0.14000000000000001</v>
      </c>
      <c r="Y717">
        <v>0.14000000000000001</v>
      </c>
      <c r="Z717" t="s">
        <v>12</v>
      </c>
      <c r="AA717" t="s">
        <v>12</v>
      </c>
      <c r="AB717" t="s">
        <v>12</v>
      </c>
      <c r="AC717" t="s">
        <v>12</v>
      </c>
      <c r="AD717">
        <v>113.34478850000001</v>
      </c>
      <c r="AE717">
        <v>114.51178526</v>
      </c>
      <c r="AF717">
        <v>113.27950242</v>
      </c>
      <c r="AG717">
        <v>114.38120495</v>
      </c>
      <c r="AH717" t="s">
        <v>12</v>
      </c>
      <c r="AI717" t="s">
        <v>12</v>
      </c>
    </row>
    <row r="718" spans="1:35" x14ac:dyDescent="0.25">
      <c r="A718">
        <v>1335533400</v>
      </c>
      <c r="B718">
        <v>3.41274166</v>
      </c>
      <c r="C718">
        <v>3.4265243000000001</v>
      </c>
      <c r="D718">
        <v>3.3568016599999999</v>
      </c>
      <c r="E718">
        <v>3.39693253</v>
      </c>
      <c r="F718">
        <v>3.41274166</v>
      </c>
      <c r="G718">
        <v>3.4265243000000001</v>
      </c>
      <c r="H718">
        <v>3.3568016599999999</v>
      </c>
      <c r="I718">
        <v>3.39693253</v>
      </c>
      <c r="J718">
        <v>1390</v>
      </c>
      <c r="K718">
        <v>1396.25</v>
      </c>
      <c r="L718">
        <v>1381</v>
      </c>
      <c r="M718">
        <v>1392</v>
      </c>
      <c r="N718">
        <v>1396.75</v>
      </c>
      <c r="O718">
        <v>1403</v>
      </c>
      <c r="P718">
        <v>1386.5</v>
      </c>
      <c r="Q718">
        <v>1398.5</v>
      </c>
      <c r="R718">
        <v>1400.19</v>
      </c>
      <c r="S718">
        <v>1406.64</v>
      </c>
      <c r="T718">
        <v>1397.31</v>
      </c>
      <c r="U718">
        <v>1403.36</v>
      </c>
      <c r="V718">
        <v>0.13</v>
      </c>
      <c r="W718">
        <v>0.13</v>
      </c>
      <c r="X718">
        <v>0.13</v>
      </c>
      <c r="Y718">
        <v>0.13</v>
      </c>
      <c r="Z718" t="s">
        <v>12</v>
      </c>
      <c r="AA718" t="s">
        <v>12</v>
      </c>
      <c r="AB718" t="s">
        <v>12</v>
      </c>
      <c r="AC718" t="s">
        <v>12</v>
      </c>
      <c r="AD718">
        <v>114.72395684999999</v>
      </c>
      <c r="AE718">
        <v>114.89532464</v>
      </c>
      <c r="AF718">
        <v>114.08741761</v>
      </c>
      <c r="AG718">
        <v>114.56890242</v>
      </c>
      <c r="AH718" t="s">
        <v>12</v>
      </c>
      <c r="AI718" t="s">
        <v>12</v>
      </c>
    </row>
    <row r="719" spans="1:35" x14ac:dyDescent="0.25">
      <c r="A719">
        <v>1335792600</v>
      </c>
      <c r="B719">
        <v>3.3754486500000001</v>
      </c>
      <c r="C719">
        <v>3.3851763699999999</v>
      </c>
      <c r="D719">
        <v>3.3320752100000002</v>
      </c>
      <c r="E719">
        <v>3.3551808599999999</v>
      </c>
      <c r="F719">
        <v>3.3754486500000001</v>
      </c>
      <c r="G719">
        <v>3.3851763699999999</v>
      </c>
      <c r="H719">
        <v>3.3320752100000002</v>
      </c>
      <c r="I719">
        <v>3.3551808599999999</v>
      </c>
      <c r="J719">
        <v>1394.75</v>
      </c>
      <c r="K719">
        <v>1395.75</v>
      </c>
      <c r="L719">
        <v>1383.5</v>
      </c>
      <c r="M719">
        <v>1387.25</v>
      </c>
      <c r="N719">
        <v>1400.25</v>
      </c>
      <c r="O719">
        <v>1402.5</v>
      </c>
      <c r="P719">
        <v>1389.75</v>
      </c>
      <c r="Q719">
        <v>1393.5</v>
      </c>
      <c r="R719">
        <v>1403.26</v>
      </c>
      <c r="S719">
        <v>1403.26</v>
      </c>
      <c r="T719">
        <v>1394</v>
      </c>
      <c r="U719">
        <v>1397.91</v>
      </c>
      <c r="V719">
        <v>0.16</v>
      </c>
      <c r="W719">
        <v>0.16</v>
      </c>
      <c r="X719">
        <v>0.16</v>
      </c>
      <c r="Y719">
        <v>0.16</v>
      </c>
      <c r="Z719" t="s">
        <v>12</v>
      </c>
      <c r="AA719" t="s">
        <v>12</v>
      </c>
      <c r="AB719" t="s">
        <v>12</v>
      </c>
      <c r="AC719" t="s">
        <v>12</v>
      </c>
      <c r="AD719">
        <v>114.34040115000001</v>
      </c>
      <c r="AE719">
        <v>114.42201691</v>
      </c>
      <c r="AF719">
        <v>113.83444222999999</v>
      </c>
      <c r="AG719">
        <v>114.14454293</v>
      </c>
      <c r="AH719" t="s">
        <v>12</v>
      </c>
      <c r="AI719" t="s">
        <v>12</v>
      </c>
    </row>
    <row r="720" spans="1:35" x14ac:dyDescent="0.25">
      <c r="A720">
        <v>1335879000</v>
      </c>
      <c r="B720">
        <v>3.3535590800000001</v>
      </c>
      <c r="C720">
        <v>3.4889504200000001</v>
      </c>
      <c r="D720">
        <v>3.3430199900000002</v>
      </c>
      <c r="E720">
        <v>3.4184163999999999</v>
      </c>
      <c r="F720">
        <v>3.3535590800000001</v>
      </c>
      <c r="G720">
        <v>3.4889504200000001</v>
      </c>
      <c r="H720">
        <v>3.3430199900000002</v>
      </c>
      <c r="I720">
        <v>3.4184163999999999</v>
      </c>
      <c r="J720">
        <v>1389</v>
      </c>
      <c r="K720">
        <v>1405</v>
      </c>
      <c r="L720">
        <v>1385</v>
      </c>
      <c r="M720">
        <v>1394</v>
      </c>
      <c r="N720">
        <v>1394.25</v>
      </c>
      <c r="O720">
        <v>1411.75</v>
      </c>
      <c r="P720">
        <v>1391.25</v>
      </c>
      <c r="Q720">
        <v>1400.5</v>
      </c>
      <c r="R720">
        <v>1397.86</v>
      </c>
      <c r="S720">
        <v>1415.32</v>
      </c>
      <c r="T720">
        <v>1395.73</v>
      </c>
      <c r="U720">
        <v>1405.82</v>
      </c>
      <c r="V720">
        <v>0.16</v>
      </c>
      <c r="W720">
        <v>0.16</v>
      </c>
      <c r="X720">
        <v>0.16</v>
      </c>
      <c r="Y720">
        <v>0.16</v>
      </c>
      <c r="Z720" t="s">
        <v>12</v>
      </c>
      <c r="AA720" t="s">
        <v>12</v>
      </c>
      <c r="AB720" t="s">
        <v>12</v>
      </c>
      <c r="AC720" t="s">
        <v>12</v>
      </c>
      <c r="AD720">
        <v>114.07924869</v>
      </c>
      <c r="AE720">
        <v>115.60531887</v>
      </c>
      <c r="AF720">
        <v>113.9486847</v>
      </c>
      <c r="AG720">
        <v>114.85453716000001</v>
      </c>
      <c r="AH720" t="s">
        <v>12</v>
      </c>
      <c r="AI720" t="s">
        <v>12</v>
      </c>
    </row>
    <row r="721" spans="1:35" x14ac:dyDescent="0.25">
      <c r="A721">
        <v>1335965400</v>
      </c>
      <c r="B721">
        <v>3.3632877799999998</v>
      </c>
      <c r="C721">
        <v>3.4017968700000001</v>
      </c>
      <c r="D721">
        <v>3.3296430300000002</v>
      </c>
      <c r="E721">
        <v>3.3916634600000002</v>
      </c>
      <c r="F721">
        <v>3.3632877799999998</v>
      </c>
      <c r="G721">
        <v>3.4017968700000001</v>
      </c>
      <c r="H721">
        <v>3.3296430300000002</v>
      </c>
      <c r="I721">
        <v>3.3916634600000002</v>
      </c>
      <c r="J721">
        <v>1394</v>
      </c>
      <c r="K721">
        <v>1397.25</v>
      </c>
      <c r="L721">
        <v>1383.5</v>
      </c>
      <c r="M721">
        <v>1391</v>
      </c>
      <c r="N721">
        <v>1400.5</v>
      </c>
      <c r="O721">
        <v>1404.75</v>
      </c>
      <c r="P721">
        <v>1389.25</v>
      </c>
      <c r="Q721">
        <v>1397.5</v>
      </c>
      <c r="R721">
        <v>1405.5</v>
      </c>
      <c r="S721">
        <v>1405.5</v>
      </c>
      <c r="T721">
        <v>1393.92</v>
      </c>
      <c r="U721">
        <v>1402.31</v>
      </c>
      <c r="V721">
        <v>0.15</v>
      </c>
      <c r="W721">
        <v>0.15</v>
      </c>
      <c r="X721">
        <v>0.15</v>
      </c>
      <c r="Y721">
        <v>0.15</v>
      </c>
      <c r="Z721" t="s">
        <v>12</v>
      </c>
      <c r="AA721" t="s">
        <v>12</v>
      </c>
      <c r="AB721" t="s">
        <v>12</v>
      </c>
      <c r="AC721" t="s">
        <v>12</v>
      </c>
      <c r="AD721">
        <v>114.18534672</v>
      </c>
      <c r="AE721">
        <v>114.62603590000001</v>
      </c>
      <c r="AF721">
        <v>113.80995995000001</v>
      </c>
      <c r="AG721">
        <v>114.51585747999999</v>
      </c>
      <c r="AH721" t="s">
        <v>12</v>
      </c>
      <c r="AI721" t="s">
        <v>12</v>
      </c>
    </row>
    <row r="722" spans="1:35" x14ac:dyDescent="0.25">
      <c r="A722">
        <v>1336051800</v>
      </c>
      <c r="B722">
        <v>3.3945013199999998</v>
      </c>
      <c r="C722">
        <v>3.4001760700000001</v>
      </c>
      <c r="D722">
        <v>3.2955926</v>
      </c>
      <c r="E722">
        <v>3.3170764799999999</v>
      </c>
      <c r="F722">
        <v>3.3945013199999998</v>
      </c>
      <c r="G722">
        <v>3.4001760700000001</v>
      </c>
      <c r="H722">
        <v>3.2955926</v>
      </c>
      <c r="I722">
        <v>3.3170764799999999</v>
      </c>
      <c r="J722">
        <v>1391.25</v>
      </c>
      <c r="K722">
        <v>1395.75</v>
      </c>
      <c r="L722">
        <v>1378.25</v>
      </c>
      <c r="M722">
        <v>1379.5</v>
      </c>
      <c r="N722">
        <v>1397.5</v>
      </c>
      <c r="O722">
        <v>1402.75</v>
      </c>
      <c r="P722">
        <v>1384.5</v>
      </c>
      <c r="Q722">
        <v>1386</v>
      </c>
      <c r="R722">
        <v>1402.32</v>
      </c>
      <c r="S722">
        <v>1403.07</v>
      </c>
      <c r="T722">
        <v>1388.71</v>
      </c>
      <c r="U722">
        <v>1391.57</v>
      </c>
      <c r="V722">
        <v>0.15</v>
      </c>
      <c r="W722">
        <v>0.15</v>
      </c>
      <c r="X722">
        <v>0.15</v>
      </c>
      <c r="Y722">
        <v>0.15</v>
      </c>
      <c r="Z722" t="s">
        <v>12</v>
      </c>
      <c r="AA722" t="s">
        <v>12</v>
      </c>
      <c r="AB722" t="s">
        <v>12</v>
      </c>
      <c r="AC722" t="s">
        <v>12</v>
      </c>
      <c r="AD722">
        <v>114.52809861999999</v>
      </c>
      <c r="AE722">
        <v>114.61786698</v>
      </c>
      <c r="AF722">
        <v>113.42640425</v>
      </c>
      <c r="AG722">
        <v>113.63857584</v>
      </c>
      <c r="AH722" t="s">
        <v>12</v>
      </c>
      <c r="AI722" t="s">
        <v>12</v>
      </c>
    </row>
    <row r="723" spans="1:35" x14ac:dyDescent="0.25">
      <c r="A723">
        <v>1336138200</v>
      </c>
      <c r="B723">
        <v>3.26235257</v>
      </c>
      <c r="C723">
        <v>3.27127086</v>
      </c>
      <c r="D723">
        <v>3.1476347100000002</v>
      </c>
      <c r="E723">
        <v>3.1537151400000001</v>
      </c>
      <c r="F723">
        <v>3.26235257</v>
      </c>
      <c r="G723">
        <v>3.27127086</v>
      </c>
      <c r="H723">
        <v>3.1476347100000002</v>
      </c>
      <c r="I723">
        <v>3.1537151400000001</v>
      </c>
      <c r="J723">
        <v>1380.5</v>
      </c>
      <c r="K723">
        <v>1385</v>
      </c>
      <c r="L723">
        <v>1355.5</v>
      </c>
      <c r="M723">
        <v>1356</v>
      </c>
      <c r="N723">
        <v>1386.5</v>
      </c>
      <c r="O723">
        <v>1389</v>
      </c>
      <c r="P723">
        <v>1361.5</v>
      </c>
      <c r="Q723">
        <v>1362.5</v>
      </c>
      <c r="R723">
        <v>1391.51</v>
      </c>
      <c r="S723">
        <v>1391.51</v>
      </c>
      <c r="T723">
        <v>1367.96</v>
      </c>
      <c r="U723">
        <v>1369.1</v>
      </c>
      <c r="V723">
        <v>0.16</v>
      </c>
      <c r="W723">
        <v>0.16</v>
      </c>
      <c r="X723">
        <v>0.16</v>
      </c>
      <c r="Y723">
        <v>0.16</v>
      </c>
      <c r="Z723" t="s">
        <v>12</v>
      </c>
      <c r="AA723" t="s">
        <v>12</v>
      </c>
      <c r="AB723" t="s">
        <v>12</v>
      </c>
      <c r="AC723" t="s">
        <v>12</v>
      </c>
      <c r="AD723">
        <v>113.03876002</v>
      </c>
      <c r="AE723">
        <v>113.68035077</v>
      </c>
      <c r="AF723">
        <v>111.73711888</v>
      </c>
      <c r="AG723">
        <v>111.80240495</v>
      </c>
      <c r="AH723" t="s">
        <v>12</v>
      </c>
      <c r="AI723" t="s">
        <v>12</v>
      </c>
    </row>
    <row r="724" spans="1:35" x14ac:dyDescent="0.25">
      <c r="A724">
        <v>1336397400</v>
      </c>
      <c r="B724">
        <v>3.1192600000000001</v>
      </c>
      <c r="C724">
        <v>3.1914138400000001</v>
      </c>
      <c r="D724">
        <v>3.1152070200000002</v>
      </c>
      <c r="E724">
        <v>3.15817478</v>
      </c>
      <c r="F724">
        <v>3.1192600000000001</v>
      </c>
      <c r="G724">
        <v>3.1914138400000001</v>
      </c>
      <c r="H724">
        <v>3.1152070200000002</v>
      </c>
      <c r="I724">
        <v>3.15817478</v>
      </c>
      <c r="J724">
        <v>1351</v>
      </c>
      <c r="K724">
        <v>1363.5</v>
      </c>
      <c r="L724">
        <v>1337.5</v>
      </c>
      <c r="M724">
        <v>1359.5</v>
      </c>
      <c r="N724">
        <v>1354</v>
      </c>
      <c r="O724">
        <v>1370.25</v>
      </c>
      <c r="P724">
        <v>1342.5</v>
      </c>
      <c r="Q724">
        <v>1365.75</v>
      </c>
      <c r="R724">
        <v>1368.79</v>
      </c>
      <c r="S724">
        <v>1373.91</v>
      </c>
      <c r="T724">
        <v>1363.94</v>
      </c>
      <c r="U724">
        <v>1369.58</v>
      </c>
      <c r="V724">
        <v>0.16</v>
      </c>
      <c r="W724">
        <v>0.16</v>
      </c>
      <c r="X724">
        <v>0.16</v>
      </c>
      <c r="Y724">
        <v>0.16</v>
      </c>
      <c r="Z724" t="s">
        <v>12</v>
      </c>
      <c r="AA724" t="s">
        <v>12</v>
      </c>
      <c r="AB724" t="s">
        <v>12</v>
      </c>
      <c r="AC724" t="s">
        <v>12</v>
      </c>
      <c r="AD724">
        <v>111.40251958</v>
      </c>
      <c r="AE724">
        <v>112.25940749</v>
      </c>
      <c r="AF724">
        <v>111.3617321</v>
      </c>
      <c r="AG724">
        <v>111.88402071</v>
      </c>
      <c r="AH724" t="s">
        <v>12</v>
      </c>
      <c r="AI724" t="s">
        <v>12</v>
      </c>
    </row>
    <row r="725" spans="1:35" x14ac:dyDescent="0.25">
      <c r="A725">
        <v>1336483800</v>
      </c>
      <c r="B725">
        <v>3.1046669499999999</v>
      </c>
      <c r="C725">
        <v>3.1366899300000002</v>
      </c>
      <c r="D725">
        <v>3.0098121799999999</v>
      </c>
      <c r="E725">
        <v>3.12047608</v>
      </c>
      <c r="F725">
        <v>3.1046669499999999</v>
      </c>
      <c r="G725">
        <v>3.1366899300000002</v>
      </c>
      <c r="H725">
        <v>3.0098121799999999</v>
      </c>
      <c r="I725">
        <v>3.12047608</v>
      </c>
      <c r="J725">
        <v>1359.5</v>
      </c>
      <c r="K725">
        <v>1360.5</v>
      </c>
      <c r="L725">
        <v>1337.5</v>
      </c>
      <c r="M725">
        <v>1352</v>
      </c>
      <c r="N725">
        <v>1365.25</v>
      </c>
      <c r="O725">
        <v>1368</v>
      </c>
      <c r="P725">
        <v>1343.75</v>
      </c>
      <c r="Q725">
        <v>1358.5</v>
      </c>
      <c r="R725">
        <v>1369.16</v>
      </c>
      <c r="S725">
        <v>1369.16</v>
      </c>
      <c r="T725">
        <v>1347.75</v>
      </c>
      <c r="U725">
        <v>1363.72</v>
      </c>
      <c r="V725">
        <v>0.16</v>
      </c>
      <c r="W725">
        <v>0.16</v>
      </c>
      <c r="X725">
        <v>0.16</v>
      </c>
      <c r="Y725">
        <v>0.16</v>
      </c>
      <c r="Z725" t="s">
        <v>12</v>
      </c>
      <c r="AA725" t="s">
        <v>12</v>
      </c>
      <c r="AB725" t="s">
        <v>12</v>
      </c>
      <c r="AC725" t="s">
        <v>12</v>
      </c>
      <c r="AD725">
        <v>111.21483026999999</v>
      </c>
      <c r="AE725">
        <v>111.61470749</v>
      </c>
      <c r="AF725">
        <v>110.10496698</v>
      </c>
      <c r="AG725">
        <v>111.43517078000001</v>
      </c>
      <c r="AH725" t="s">
        <v>12</v>
      </c>
      <c r="AI725" t="s">
        <v>12</v>
      </c>
    </row>
    <row r="726" spans="1:35" x14ac:dyDescent="0.25">
      <c r="A726">
        <v>1336570200</v>
      </c>
      <c r="B726">
        <v>3.02359482</v>
      </c>
      <c r="C726">
        <v>3.12452906</v>
      </c>
      <c r="D726">
        <v>2.9798147199999998</v>
      </c>
      <c r="E726">
        <v>3.0625095999999998</v>
      </c>
      <c r="F726">
        <v>3.02359482</v>
      </c>
      <c r="G726">
        <v>3.12452906</v>
      </c>
      <c r="H726">
        <v>2.9798147199999998</v>
      </c>
      <c r="I726">
        <v>3.0625095999999998</v>
      </c>
      <c r="J726">
        <v>1351.5</v>
      </c>
      <c r="K726">
        <v>1354</v>
      </c>
      <c r="L726">
        <v>1333</v>
      </c>
      <c r="M726">
        <v>1344.5</v>
      </c>
      <c r="N726">
        <v>1359</v>
      </c>
      <c r="O726">
        <v>1360.75</v>
      </c>
      <c r="P726">
        <v>1339.25</v>
      </c>
      <c r="Q726">
        <v>1351</v>
      </c>
      <c r="R726">
        <v>1363.2</v>
      </c>
      <c r="S726">
        <v>1363.73</v>
      </c>
      <c r="T726">
        <v>1343.13</v>
      </c>
      <c r="U726">
        <v>1354.58</v>
      </c>
      <c r="V726">
        <v>0.15</v>
      </c>
      <c r="W726">
        <v>0.15</v>
      </c>
      <c r="X726">
        <v>0.15</v>
      </c>
      <c r="Y726">
        <v>0.15</v>
      </c>
      <c r="Z726" t="s">
        <v>12</v>
      </c>
      <c r="AA726" t="s">
        <v>12</v>
      </c>
      <c r="AB726" t="s">
        <v>12</v>
      </c>
      <c r="AC726" t="s">
        <v>12</v>
      </c>
      <c r="AD726">
        <v>110.25186881</v>
      </c>
      <c r="AE726">
        <v>111.48413533</v>
      </c>
      <c r="AF726">
        <v>109.75406248</v>
      </c>
      <c r="AG726">
        <v>110.77415741999999</v>
      </c>
      <c r="AH726" t="s">
        <v>12</v>
      </c>
      <c r="AI726" t="s">
        <v>12</v>
      </c>
    </row>
    <row r="727" spans="1:35" x14ac:dyDescent="0.25">
      <c r="A727">
        <v>1336656600</v>
      </c>
      <c r="B727">
        <v>3.1306094899999999</v>
      </c>
      <c r="C727">
        <v>3.1399334699999999</v>
      </c>
      <c r="D727">
        <v>3.0637334699999998</v>
      </c>
      <c r="E727">
        <v>3.0823716999999999</v>
      </c>
      <c r="F727">
        <v>3.1306094899999999</v>
      </c>
      <c r="G727">
        <v>3.1399334699999999</v>
      </c>
      <c r="H727">
        <v>3.0637334699999998</v>
      </c>
      <c r="I727">
        <v>3.0823716999999999</v>
      </c>
      <c r="J727">
        <v>1342.75</v>
      </c>
      <c r="K727">
        <v>1356.75</v>
      </c>
      <c r="L727">
        <v>1341.5</v>
      </c>
      <c r="M727">
        <v>1351.25</v>
      </c>
      <c r="N727">
        <v>1351.25</v>
      </c>
      <c r="O727">
        <v>1363.75</v>
      </c>
      <c r="P727">
        <v>1345.75</v>
      </c>
      <c r="Q727">
        <v>1357.5</v>
      </c>
      <c r="R727">
        <v>1354.58</v>
      </c>
      <c r="S727">
        <v>1365.88</v>
      </c>
      <c r="T727">
        <v>1354.58</v>
      </c>
      <c r="U727">
        <v>1357.99</v>
      </c>
      <c r="V727">
        <v>0.15</v>
      </c>
      <c r="W727">
        <v>0.15</v>
      </c>
      <c r="X727">
        <v>0.15</v>
      </c>
      <c r="Y727">
        <v>0.15</v>
      </c>
      <c r="Z727" t="s">
        <v>12</v>
      </c>
      <c r="AA727" t="s">
        <v>12</v>
      </c>
      <c r="AB727" t="s">
        <v>12</v>
      </c>
      <c r="AC727" t="s">
        <v>12</v>
      </c>
      <c r="AD727">
        <v>111.54125249000001</v>
      </c>
      <c r="AE727">
        <v>111.68000172000001</v>
      </c>
      <c r="AF727">
        <v>110.74967513999999</v>
      </c>
      <c r="AG727">
        <v>111.00265052</v>
      </c>
      <c r="AH727" t="s">
        <v>12</v>
      </c>
      <c r="AI727" t="s">
        <v>12</v>
      </c>
    </row>
    <row r="728" spans="1:35" x14ac:dyDescent="0.25">
      <c r="A728">
        <v>1336743000</v>
      </c>
      <c r="B728">
        <v>3.02521562</v>
      </c>
      <c r="C728">
        <v>3.1415542799999998</v>
      </c>
      <c r="D728">
        <v>3.0227844199999998</v>
      </c>
      <c r="E728">
        <v>3.0539969899999999</v>
      </c>
      <c r="F728">
        <v>3.02521562</v>
      </c>
      <c r="G728">
        <v>3.1415542799999998</v>
      </c>
      <c r="H728">
        <v>3.0227844199999998</v>
      </c>
      <c r="I728">
        <v>3.0539969899999999</v>
      </c>
      <c r="J728">
        <v>1350.75</v>
      </c>
      <c r="K728">
        <v>1356.5</v>
      </c>
      <c r="L728">
        <v>1338.25</v>
      </c>
      <c r="M728">
        <v>1343.5</v>
      </c>
      <c r="N728">
        <v>1357.5</v>
      </c>
      <c r="O728">
        <v>1363.25</v>
      </c>
      <c r="P728">
        <v>1344</v>
      </c>
      <c r="Q728">
        <v>1350</v>
      </c>
      <c r="R728">
        <v>1358.11</v>
      </c>
      <c r="S728">
        <v>1365.66</v>
      </c>
      <c r="T728">
        <v>1348.89</v>
      </c>
      <c r="U728">
        <v>1353.39</v>
      </c>
      <c r="V728">
        <v>0.15</v>
      </c>
      <c r="W728">
        <v>0.15</v>
      </c>
      <c r="X728">
        <v>0.15</v>
      </c>
      <c r="Y728">
        <v>0.15</v>
      </c>
      <c r="Z728" t="s">
        <v>12</v>
      </c>
      <c r="AA728" t="s">
        <v>12</v>
      </c>
      <c r="AB728" t="s">
        <v>12</v>
      </c>
      <c r="AC728" t="s">
        <v>12</v>
      </c>
      <c r="AD728">
        <v>110.30898596999999</v>
      </c>
      <c r="AE728">
        <v>111.69631508000001</v>
      </c>
      <c r="AF728">
        <v>110.26002140999999</v>
      </c>
      <c r="AG728">
        <v>110.66805939</v>
      </c>
      <c r="AH728" t="s">
        <v>12</v>
      </c>
      <c r="AI728" t="s">
        <v>12</v>
      </c>
    </row>
    <row r="729" spans="1:35" x14ac:dyDescent="0.25">
      <c r="A729">
        <v>1337002200</v>
      </c>
      <c r="B729">
        <v>2.9684652200000001</v>
      </c>
      <c r="C729">
        <v>3.01589164</v>
      </c>
      <c r="D729">
        <v>2.9404952199999999</v>
      </c>
      <c r="E729">
        <v>2.9538721799999998</v>
      </c>
      <c r="F729">
        <v>2.9684652200000001</v>
      </c>
      <c r="G729">
        <v>3.01589164</v>
      </c>
      <c r="H729">
        <v>2.9404952199999999</v>
      </c>
      <c r="I729">
        <v>2.9538721799999998</v>
      </c>
      <c r="J729">
        <v>1339.75</v>
      </c>
      <c r="K729">
        <v>1344.25</v>
      </c>
      <c r="L729">
        <v>1327</v>
      </c>
      <c r="M729">
        <v>1327.75</v>
      </c>
      <c r="N729">
        <v>1346</v>
      </c>
      <c r="O729">
        <v>1351</v>
      </c>
      <c r="P729">
        <v>1333.25</v>
      </c>
      <c r="Q729">
        <v>1334</v>
      </c>
      <c r="R729">
        <v>1351.93</v>
      </c>
      <c r="S729">
        <v>1351.93</v>
      </c>
      <c r="T729">
        <v>1336.61</v>
      </c>
      <c r="U729">
        <v>1338.35</v>
      </c>
      <c r="V729">
        <v>0.16</v>
      </c>
      <c r="W729">
        <v>0.16</v>
      </c>
      <c r="X729">
        <v>0.16</v>
      </c>
      <c r="Y729">
        <v>0.16</v>
      </c>
      <c r="Z729" t="s">
        <v>12</v>
      </c>
      <c r="AA729" t="s">
        <v>12</v>
      </c>
      <c r="AB729" t="s">
        <v>12</v>
      </c>
      <c r="AC729" t="s">
        <v>12</v>
      </c>
      <c r="AD729">
        <v>109.60716065</v>
      </c>
      <c r="AE729">
        <v>110.67165012</v>
      </c>
      <c r="AF729">
        <v>109.28073027000001</v>
      </c>
      <c r="AG729">
        <v>109.44394545999999</v>
      </c>
      <c r="AH729" t="s">
        <v>12</v>
      </c>
      <c r="AI729" t="s">
        <v>12</v>
      </c>
    </row>
    <row r="730" spans="1:35" x14ac:dyDescent="0.25">
      <c r="A730">
        <v>1337088600</v>
      </c>
      <c r="B730">
        <v>2.94779174</v>
      </c>
      <c r="C730">
        <v>2.9996777899999998</v>
      </c>
      <c r="D730">
        <v>2.88982429</v>
      </c>
      <c r="E730">
        <v>2.9040126100000001</v>
      </c>
      <c r="F730">
        <v>2.94779174</v>
      </c>
      <c r="G730">
        <v>2.9996777899999998</v>
      </c>
      <c r="H730">
        <v>2.88982429</v>
      </c>
      <c r="I730">
        <v>2.9040126100000001</v>
      </c>
      <c r="J730">
        <v>1327.25</v>
      </c>
      <c r="K730">
        <v>1340</v>
      </c>
      <c r="L730">
        <v>1319.5</v>
      </c>
      <c r="M730">
        <v>1321.75</v>
      </c>
      <c r="N730">
        <v>1334.5</v>
      </c>
      <c r="O730">
        <v>1347</v>
      </c>
      <c r="P730">
        <v>1325.5</v>
      </c>
      <c r="Q730">
        <v>1328.25</v>
      </c>
      <c r="R730">
        <v>1338.36</v>
      </c>
      <c r="S730">
        <v>1344.94</v>
      </c>
      <c r="T730">
        <v>1328.41</v>
      </c>
      <c r="U730">
        <v>1330.66</v>
      </c>
      <c r="V730">
        <v>0.16</v>
      </c>
      <c r="W730">
        <v>0.16</v>
      </c>
      <c r="X730">
        <v>0.16</v>
      </c>
      <c r="Y730">
        <v>0.16</v>
      </c>
      <c r="Z730" t="s">
        <v>12</v>
      </c>
      <c r="AA730" t="s">
        <v>12</v>
      </c>
      <c r="AB730" t="s">
        <v>12</v>
      </c>
      <c r="AC730" t="s">
        <v>12</v>
      </c>
      <c r="AD730">
        <v>109.37049863</v>
      </c>
      <c r="AE730">
        <v>110.01519863</v>
      </c>
      <c r="AF730">
        <v>108.64419103</v>
      </c>
      <c r="AG730">
        <v>108.81556698</v>
      </c>
      <c r="AH730" t="s">
        <v>12</v>
      </c>
      <c r="AI730" t="s">
        <v>12</v>
      </c>
    </row>
    <row r="731" spans="1:35" x14ac:dyDescent="0.25">
      <c r="A731">
        <v>1337175000</v>
      </c>
      <c r="B731">
        <v>2.9429273999999999</v>
      </c>
      <c r="C731">
        <v>2.9810308000000001</v>
      </c>
      <c r="D731">
        <v>2.8683404100000001</v>
      </c>
      <c r="E731">
        <v>2.8703678699999999</v>
      </c>
      <c r="F731">
        <v>2.9429273999999999</v>
      </c>
      <c r="G731">
        <v>2.9810308000000001</v>
      </c>
      <c r="H731">
        <v>2.8683404100000001</v>
      </c>
      <c r="I731">
        <v>2.8703678699999999</v>
      </c>
      <c r="J731">
        <v>1323</v>
      </c>
      <c r="K731">
        <v>1333.25</v>
      </c>
      <c r="L731">
        <v>1314.5</v>
      </c>
      <c r="M731">
        <v>1316</v>
      </c>
      <c r="N731">
        <v>1328.75</v>
      </c>
      <c r="O731">
        <v>1339.75</v>
      </c>
      <c r="P731">
        <v>1320.75</v>
      </c>
      <c r="Q731">
        <v>1322.5</v>
      </c>
      <c r="R731">
        <v>1330.78</v>
      </c>
      <c r="S731">
        <v>1341.78</v>
      </c>
      <c r="T731">
        <v>1324.79</v>
      </c>
      <c r="U731">
        <v>1324.8</v>
      </c>
      <c r="V731">
        <v>0.16</v>
      </c>
      <c r="W731">
        <v>0.16</v>
      </c>
      <c r="X731">
        <v>0.16</v>
      </c>
      <c r="Y731">
        <v>0.16</v>
      </c>
      <c r="Z731" t="s">
        <v>12</v>
      </c>
      <c r="AA731" t="s">
        <v>12</v>
      </c>
      <c r="AB731" t="s">
        <v>12</v>
      </c>
      <c r="AC731" t="s">
        <v>12</v>
      </c>
      <c r="AD731">
        <v>109.30521254999999</v>
      </c>
      <c r="AE731">
        <v>109.80301888</v>
      </c>
      <c r="AF731">
        <v>108.37488596999999</v>
      </c>
      <c r="AG731">
        <v>108.39854400999999</v>
      </c>
      <c r="AH731" t="s">
        <v>12</v>
      </c>
      <c r="AI731" t="s">
        <v>12</v>
      </c>
    </row>
    <row r="732" spans="1:35" x14ac:dyDescent="0.25">
      <c r="A732">
        <v>1337261400</v>
      </c>
      <c r="B732">
        <v>2.8711782700000001</v>
      </c>
      <c r="C732">
        <v>2.8808661</v>
      </c>
      <c r="D732">
        <v>2.7370039899999998</v>
      </c>
      <c r="E732">
        <v>2.7370039899999998</v>
      </c>
      <c r="F732">
        <v>2.8711782700000001</v>
      </c>
      <c r="G732">
        <v>2.8808661</v>
      </c>
      <c r="H732">
        <v>2.7370039899999998</v>
      </c>
      <c r="I732">
        <v>2.7370039899999998</v>
      </c>
      <c r="J732">
        <v>1317.25</v>
      </c>
      <c r="K732">
        <v>1324.25</v>
      </c>
      <c r="L732">
        <v>1294.5</v>
      </c>
      <c r="M732">
        <v>1295</v>
      </c>
      <c r="N732">
        <v>1323</v>
      </c>
      <c r="O732">
        <v>1330.75</v>
      </c>
      <c r="P732">
        <v>1300.5</v>
      </c>
      <c r="Q732">
        <v>1301.25</v>
      </c>
      <c r="R732">
        <v>1324.82</v>
      </c>
      <c r="S732">
        <v>1326.36</v>
      </c>
      <c r="T732">
        <v>1304.8599999999999</v>
      </c>
      <c r="U732">
        <v>1304.8599999999999</v>
      </c>
      <c r="V732">
        <v>0.16</v>
      </c>
      <c r="W732">
        <v>0.16</v>
      </c>
      <c r="X732">
        <v>0.16</v>
      </c>
      <c r="Y732">
        <v>0.16</v>
      </c>
      <c r="Z732" t="s">
        <v>12</v>
      </c>
      <c r="AA732" t="s">
        <v>12</v>
      </c>
      <c r="AB732" t="s">
        <v>12</v>
      </c>
      <c r="AC732" t="s">
        <v>12</v>
      </c>
      <c r="AD732">
        <v>108.42385053</v>
      </c>
      <c r="AE732">
        <v>108.55442268</v>
      </c>
      <c r="AF732">
        <v>106.73456514999999</v>
      </c>
      <c r="AG732">
        <v>106.79169863</v>
      </c>
      <c r="AH732" t="s">
        <v>12</v>
      </c>
      <c r="AI732" t="s">
        <v>12</v>
      </c>
    </row>
    <row r="733" spans="1:35" x14ac:dyDescent="0.25">
      <c r="A733">
        <v>1337347800</v>
      </c>
      <c r="B733">
        <v>2.7730809199999999</v>
      </c>
      <c r="C733">
        <v>2.7868625900000001</v>
      </c>
      <c r="D733">
        <v>2.6583630600000001</v>
      </c>
      <c r="E733">
        <v>2.66930881</v>
      </c>
      <c r="F733">
        <v>2.7730809199999999</v>
      </c>
      <c r="G733">
        <v>2.7868625900000001</v>
      </c>
      <c r="H733">
        <v>2.6583630600000001</v>
      </c>
      <c r="I733">
        <v>2.66930881</v>
      </c>
      <c r="J733">
        <v>1295.75</v>
      </c>
      <c r="K733">
        <v>1303.75</v>
      </c>
      <c r="L733">
        <v>1283.25</v>
      </c>
      <c r="M733">
        <v>1284.5</v>
      </c>
      <c r="N733">
        <v>1302</v>
      </c>
      <c r="O733">
        <v>1310.5</v>
      </c>
      <c r="P733">
        <v>1289.75</v>
      </c>
      <c r="Q733">
        <v>1290.75</v>
      </c>
      <c r="R733">
        <v>1305.05</v>
      </c>
      <c r="S733">
        <v>1312.24</v>
      </c>
      <c r="T733">
        <v>1291.98</v>
      </c>
      <c r="U733">
        <v>1295.22</v>
      </c>
      <c r="V733">
        <v>0.16</v>
      </c>
      <c r="W733">
        <v>0.16</v>
      </c>
      <c r="X733">
        <v>0.16</v>
      </c>
      <c r="Y733">
        <v>0.16</v>
      </c>
      <c r="Z733" t="s">
        <v>12</v>
      </c>
      <c r="AA733" t="s">
        <v>12</v>
      </c>
      <c r="AB733" t="s">
        <v>12</v>
      </c>
      <c r="AC733" t="s">
        <v>12</v>
      </c>
      <c r="AD733">
        <v>107.20789736</v>
      </c>
      <c r="AE733">
        <v>107.39560299</v>
      </c>
      <c r="AF733">
        <v>105.72263914</v>
      </c>
      <c r="AG733">
        <v>105.87770173</v>
      </c>
      <c r="AH733" t="s">
        <v>12</v>
      </c>
      <c r="AI733" t="s">
        <v>12</v>
      </c>
    </row>
    <row r="734" spans="1:35" x14ac:dyDescent="0.25">
      <c r="A734">
        <v>1337607000</v>
      </c>
      <c r="B734">
        <v>2.6952513499999999</v>
      </c>
      <c r="C734">
        <v>2.8111853</v>
      </c>
      <c r="D734">
        <v>2.6834961700000002</v>
      </c>
      <c r="E734">
        <v>2.8091578400000001</v>
      </c>
      <c r="F734">
        <v>2.6952513499999999</v>
      </c>
      <c r="G734">
        <v>2.8111853</v>
      </c>
      <c r="H734">
        <v>2.6834961700000002</v>
      </c>
      <c r="I734">
        <v>2.8091578400000001</v>
      </c>
      <c r="J734">
        <v>1284.75</v>
      </c>
      <c r="K734">
        <v>1309.5</v>
      </c>
      <c r="L734">
        <v>1281.5</v>
      </c>
      <c r="M734">
        <v>1309.25</v>
      </c>
      <c r="N734">
        <v>1291.75</v>
      </c>
      <c r="O734">
        <v>1316</v>
      </c>
      <c r="P734">
        <v>1287.25</v>
      </c>
      <c r="Q734">
        <v>1315.75</v>
      </c>
      <c r="R734">
        <v>1295.73</v>
      </c>
      <c r="S734">
        <v>1316.39</v>
      </c>
      <c r="T734">
        <v>1295.73</v>
      </c>
      <c r="U734">
        <v>1315.99</v>
      </c>
      <c r="V734">
        <v>0.16</v>
      </c>
      <c r="W734">
        <v>0.16</v>
      </c>
      <c r="X734">
        <v>0.16</v>
      </c>
      <c r="Y734">
        <v>0.16</v>
      </c>
      <c r="Z734" t="s">
        <v>12</v>
      </c>
      <c r="AA734" t="s">
        <v>12</v>
      </c>
      <c r="AB734" t="s">
        <v>12</v>
      </c>
      <c r="AC734" t="s">
        <v>12</v>
      </c>
      <c r="AD734">
        <v>106.22044547</v>
      </c>
      <c r="AE734">
        <v>107.73834673</v>
      </c>
      <c r="AF734">
        <v>106.04906952</v>
      </c>
      <c r="AG734">
        <v>107.69754293</v>
      </c>
      <c r="AH734" t="s">
        <v>12</v>
      </c>
      <c r="AI734" t="s">
        <v>12</v>
      </c>
    </row>
    <row r="735" spans="1:35" x14ac:dyDescent="0.25">
      <c r="A735">
        <v>1337693400</v>
      </c>
      <c r="B735">
        <v>2.8298313099999999</v>
      </c>
      <c r="C735">
        <v>2.8894195699999998</v>
      </c>
      <c r="D735">
        <v>2.7682155900000001</v>
      </c>
      <c r="E735">
        <v>2.81240041</v>
      </c>
      <c r="F735">
        <v>2.8298313099999999</v>
      </c>
      <c r="G735">
        <v>2.8894195699999998</v>
      </c>
      <c r="H735">
        <v>2.7682155900000001</v>
      </c>
      <c r="I735">
        <v>2.81240041</v>
      </c>
      <c r="J735">
        <v>1308.25</v>
      </c>
      <c r="K735">
        <v>1320.25</v>
      </c>
      <c r="L735">
        <v>1301.5</v>
      </c>
      <c r="M735">
        <v>1308.5</v>
      </c>
      <c r="N735">
        <v>1315.25</v>
      </c>
      <c r="O735">
        <v>1326.5</v>
      </c>
      <c r="P735">
        <v>1307.5</v>
      </c>
      <c r="Q735">
        <v>1314.75</v>
      </c>
      <c r="R735">
        <v>1316.09</v>
      </c>
      <c r="S735">
        <v>1328.49</v>
      </c>
      <c r="T735">
        <v>1310.04</v>
      </c>
      <c r="U735">
        <v>1316.63</v>
      </c>
      <c r="V735">
        <v>0.16</v>
      </c>
      <c r="W735">
        <v>0.16</v>
      </c>
      <c r="X735">
        <v>0.16</v>
      </c>
      <c r="Y735">
        <v>0.16</v>
      </c>
      <c r="Z735" t="s">
        <v>12</v>
      </c>
      <c r="AA735" t="s">
        <v>12</v>
      </c>
      <c r="AB735" t="s">
        <v>12</v>
      </c>
      <c r="AC735" t="s">
        <v>12</v>
      </c>
      <c r="AD735">
        <v>107.97500875999999</v>
      </c>
      <c r="AE735">
        <v>108.72579863</v>
      </c>
      <c r="AF735">
        <v>107.18341509</v>
      </c>
      <c r="AG735">
        <v>107.8852404</v>
      </c>
      <c r="AH735" t="s">
        <v>12</v>
      </c>
      <c r="AI735" t="s">
        <v>12</v>
      </c>
    </row>
    <row r="736" spans="1:35" x14ac:dyDescent="0.25">
      <c r="A736">
        <v>1337779800</v>
      </c>
      <c r="B736">
        <v>2.7633522199999998</v>
      </c>
      <c r="C736">
        <v>2.8399248300000002</v>
      </c>
      <c r="D736">
        <v>2.6814687099999999</v>
      </c>
      <c r="E736">
        <v>2.82415657</v>
      </c>
      <c r="F736">
        <v>2.7633522199999998</v>
      </c>
      <c r="G736">
        <v>2.8399248300000002</v>
      </c>
      <c r="H736">
        <v>2.6814687099999999</v>
      </c>
      <c r="I736">
        <v>2.82415657</v>
      </c>
      <c r="J736">
        <v>1308</v>
      </c>
      <c r="K736">
        <v>1312.5</v>
      </c>
      <c r="L736">
        <v>1287.75</v>
      </c>
      <c r="M736">
        <v>1309.25</v>
      </c>
      <c r="N736">
        <v>1315.5</v>
      </c>
      <c r="O736">
        <v>1319</v>
      </c>
      <c r="P736">
        <v>1294</v>
      </c>
      <c r="Q736">
        <v>1315.75</v>
      </c>
      <c r="R736">
        <v>1316.02</v>
      </c>
      <c r="S736">
        <v>1320.71</v>
      </c>
      <c r="T736">
        <v>1296.53</v>
      </c>
      <c r="U736">
        <v>1318.86</v>
      </c>
      <c r="V736">
        <v>0.15</v>
      </c>
      <c r="W736">
        <v>0.15</v>
      </c>
      <c r="X736">
        <v>0.15</v>
      </c>
      <c r="Y736">
        <v>0.15</v>
      </c>
      <c r="Z736" t="s">
        <v>12</v>
      </c>
      <c r="AA736" t="s">
        <v>12</v>
      </c>
      <c r="AB736" t="s">
        <v>12</v>
      </c>
      <c r="AC736" t="s">
        <v>12</v>
      </c>
      <c r="AD736">
        <v>107.10996824999999</v>
      </c>
      <c r="AE736">
        <v>108.09742831</v>
      </c>
      <c r="AF736">
        <v>106.08172072000001</v>
      </c>
      <c r="AG736">
        <v>107.94236572</v>
      </c>
      <c r="AH736" t="s">
        <v>12</v>
      </c>
      <c r="AI736" t="s">
        <v>12</v>
      </c>
    </row>
    <row r="737" spans="1:35" x14ac:dyDescent="0.25">
      <c r="A737">
        <v>1337866200</v>
      </c>
      <c r="B737">
        <v>2.8500991</v>
      </c>
      <c r="C737">
        <v>2.86388175</v>
      </c>
      <c r="D737">
        <v>2.7722695399999999</v>
      </c>
      <c r="E737">
        <v>2.8436129800000001</v>
      </c>
      <c r="F737">
        <v>2.8500991</v>
      </c>
      <c r="G737">
        <v>2.86388175</v>
      </c>
      <c r="H737">
        <v>2.7722695399999999</v>
      </c>
      <c r="I737">
        <v>2.8436129800000001</v>
      </c>
      <c r="J737">
        <v>1308.25</v>
      </c>
      <c r="K737">
        <v>1317</v>
      </c>
      <c r="L737">
        <v>1300</v>
      </c>
      <c r="M737">
        <v>1316</v>
      </c>
      <c r="N737">
        <v>1315.75</v>
      </c>
      <c r="O737">
        <v>1323.5</v>
      </c>
      <c r="P737">
        <v>1306</v>
      </c>
      <c r="Q737">
        <v>1322.5</v>
      </c>
      <c r="R737">
        <v>1318.72</v>
      </c>
      <c r="S737">
        <v>1324.14</v>
      </c>
      <c r="T737">
        <v>1310.5</v>
      </c>
      <c r="U737">
        <v>1320.68</v>
      </c>
      <c r="V737">
        <v>0.15</v>
      </c>
      <c r="W737">
        <v>0.15</v>
      </c>
      <c r="X737">
        <v>0.15</v>
      </c>
      <c r="Y737">
        <v>0.15</v>
      </c>
      <c r="Z737" t="s">
        <v>12</v>
      </c>
      <c r="AA737" t="s">
        <v>12</v>
      </c>
      <c r="AB737" t="s">
        <v>12</v>
      </c>
      <c r="AC737" t="s">
        <v>12</v>
      </c>
      <c r="AD737">
        <v>108.23615306000001</v>
      </c>
      <c r="AE737">
        <v>108.40752901</v>
      </c>
      <c r="AF737">
        <v>107.24870116</v>
      </c>
      <c r="AG737">
        <v>108.15454545999999</v>
      </c>
      <c r="AH737" t="s">
        <v>12</v>
      </c>
      <c r="AI737" t="s">
        <v>12</v>
      </c>
    </row>
    <row r="738" spans="1:35" x14ac:dyDescent="0.25">
      <c r="A738">
        <v>1337952600</v>
      </c>
      <c r="B738">
        <v>2.8399657</v>
      </c>
      <c r="C738">
        <v>2.86388175</v>
      </c>
      <c r="D738">
        <v>2.7957808800000001</v>
      </c>
      <c r="E738">
        <v>2.8181160200000002</v>
      </c>
      <c r="F738">
        <v>2.8399657</v>
      </c>
      <c r="G738">
        <v>2.86388175</v>
      </c>
      <c r="H738">
        <v>2.7957808800000001</v>
      </c>
      <c r="I738">
        <v>2.8181160200000002</v>
      </c>
      <c r="J738">
        <v>1316</v>
      </c>
      <c r="K738">
        <v>1323.5</v>
      </c>
      <c r="L738">
        <v>1305.5</v>
      </c>
      <c r="M738">
        <v>1308.5</v>
      </c>
      <c r="N738">
        <v>1322.5</v>
      </c>
      <c r="O738">
        <v>1329.75</v>
      </c>
      <c r="P738">
        <v>1312</v>
      </c>
      <c r="Q738">
        <v>1315</v>
      </c>
      <c r="R738">
        <v>1320.81</v>
      </c>
      <c r="S738">
        <v>1324.2</v>
      </c>
      <c r="T738">
        <v>1314.23</v>
      </c>
      <c r="U738">
        <v>1317.82</v>
      </c>
      <c r="V738">
        <v>0.15</v>
      </c>
      <c r="W738">
        <v>0.15</v>
      </c>
      <c r="X738">
        <v>0.15</v>
      </c>
      <c r="Y738">
        <v>0.15</v>
      </c>
      <c r="Z738" t="s">
        <v>12</v>
      </c>
      <c r="AA738" t="s">
        <v>12</v>
      </c>
      <c r="AB738" t="s">
        <v>12</v>
      </c>
      <c r="AC738" t="s">
        <v>12</v>
      </c>
      <c r="AD738">
        <v>108.11374167</v>
      </c>
      <c r="AE738">
        <v>108.41569792999999</v>
      </c>
      <c r="AF738">
        <v>107.5424885</v>
      </c>
      <c r="AG738">
        <v>107.80364097</v>
      </c>
      <c r="AH738" t="s">
        <v>12</v>
      </c>
      <c r="AI738" t="s">
        <v>12</v>
      </c>
    </row>
    <row r="739" spans="1:35" x14ac:dyDescent="0.25">
      <c r="A739">
        <v>1338298200</v>
      </c>
      <c r="B739">
        <v>2.88577131</v>
      </c>
      <c r="C739">
        <v>2.9323882999999999</v>
      </c>
      <c r="D739">
        <v>2.8565852299999999</v>
      </c>
      <c r="E739">
        <v>2.9173895700000001</v>
      </c>
      <c r="F739">
        <v>2.88577131</v>
      </c>
      <c r="G739">
        <v>2.9323882999999999</v>
      </c>
      <c r="H739">
        <v>2.8565852299999999</v>
      </c>
      <c r="I739">
        <v>2.9173895700000001</v>
      </c>
      <c r="J739">
        <v>1312.25</v>
      </c>
      <c r="K739">
        <v>1327.75</v>
      </c>
      <c r="L739">
        <v>1312</v>
      </c>
      <c r="M739">
        <v>1327</v>
      </c>
      <c r="N739">
        <v>1322</v>
      </c>
      <c r="O739">
        <v>1334.25</v>
      </c>
      <c r="P739">
        <v>1317.5</v>
      </c>
      <c r="Q739">
        <v>1333.5</v>
      </c>
      <c r="R739">
        <v>1318.9</v>
      </c>
      <c r="S739">
        <v>1334.93</v>
      </c>
      <c r="T739">
        <v>1318.9</v>
      </c>
      <c r="U739">
        <v>1332.42</v>
      </c>
      <c r="V739">
        <v>0.16</v>
      </c>
      <c r="W739">
        <v>0.16</v>
      </c>
      <c r="X739">
        <v>0.16</v>
      </c>
      <c r="Y739">
        <v>0.16</v>
      </c>
      <c r="Z739" t="s">
        <v>12</v>
      </c>
      <c r="AA739" t="s">
        <v>12</v>
      </c>
      <c r="AB739" t="s">
        <v>12</v>
      </c>
      <c r="AC739" t="s">
        <v>12</v>
      </c>
      <c r="AD739">
        <v>108.66867331</v>
      </c>
      <c r="AE739">
        <v>109.29704363</v>
      </c>
      <c r="AF739">
        <v>107.04468217</v>
      </c>
      <c r="AG739">
        <v>109.10935431999999</v>
      </c>
      <c r="AH739" t="s">
        <v>12</v>
      </c>
      <c r="AI739" t="s">
        <v>12</v>
      </c>
    </row>
    <row r="740" spans="1:35" x14ac:dyDescent="0.25">
      <c r="A740">
        <v>1338384600</v>
      </c>
      <c r="B740">
        <v>2.8432082699999999</v>
      </c>
      <c r="C740">
        <v>2.8464508400000001</v>
      </c>
      <c r="D740">
        <v>2.7726752299999999</v>
      </c>
      <c r="E740">
        <v>2.78889005</v>
      </c>
      <c r="F740">
        <v>2.8432082699999999</v>
      </c>
      <c r="G740">
        <v>2.8464508400000001</v>
      </c>
      <c r="H740">
        <v>2.7726752299999999</v>
      </c>
      <c r="I740">
        <v>2.78889005</v>
      </c>
      <c r="J740">
        <v>1327.5</v>
      </c>
      <c r="K740">
        <v>1327.75</v>
      </c>
      <c r="L740">
        <v>1301.5</v>
      </c>
      <c r="M740">
        <v>1302</v>
      </c>
      <c r="N740">
        <v>1333.5</v>
      </c>
      <c r="O740">
        <v>1334.25</v>
      </c>
      <c r="P740">
        <v>1308</v>
      </c>
      <c r="Q740">
        <v>1308.5</v>
      </c>
      <c r="R740">
        <v>1331.25</v>
      </c>
      <c r="S740">
        <v>1331.25</v>
      </c>
      <c r="T740">
        <v>1310.76</v>
      </c>
      <c r="U740">
        <v>1313.32</v>
      </c>
      <c r="V740">
        <v>0.16</v>
      </c>
      <c r="W740">
        <v>0.16</v>
      </c>
      <c r="X740">
        <v>0.16</v>
      </c>
      <c r="Y740">
        <v>0.16</v>
      </c>
      <c r="Z740" t="s">
        <v>12</v>
      </c>
      <c r="AA740" t="s">
        <v>12</v>
      </c>
      <c r="AB740" t="s">
        <v>12</v>
      </c>
      <c r="AC740" t="s">
        <v>12</v>
      </c>
      <c r="AD740">
        <v>108.17902774</v>
      </c>
      <c r="AE740">
        <v>109.10315215</v>
      </c>
      <c r="AF740">
        <v>107.30583464</v>
      </c>
      <c r="AG740">
        <v>107.52615882000001</v>
      </c>
      <c r="AH740" t="s">
        <v>12</v>
      </c>
      <c r="AI740" t="s">
        <v>12</v>
      </c>
    </row>
    <row r="741" spans="1:35" x14ac:dyDescent="0.25">
      <c r="A741">
        <v>1338471000</v>
      </c>
      <c r="B741">
        <v>2.78848436</v>
      </c>
      <c r="C741">
        <v>2.83469566</v>
      </c>
      <c r="D741">
        <v>2.6997109899999998</v>
      </c>
      <c r="E741">
        <v>2.7730809199999999</v>
      </c>
      <c r="F741">
        <v>2.78848436</v>
      </c>
      <c r="G741">
        <v>2.83469566</v>
      </c>
      <c r="H741">
        <v>2.6997109899999998</v>
      </c>
      <c r="I741">
        <v>2.7730809199999999</v>
      </c>
      <c r="J741">
        <v>1302.5</v>
      </c>
      <c r="K741">
        <v>1312</v>
      </c>
      <c r="L741">
        <v>1291</v>
      </c>
      <c r="M741">
        <v>1302.5</v>
      </c>
      <c r="N741">
        <v>1309</v>
      </c>
      <c r="O741">
        <v>1319</v>
      </c>
      <c r="P741">
        <v>1297.25</v>
      </c>
      <c r="Q741">
        <v>1309.25</v>
      </c>
      <c r="R741">
        <v>1313.09</v>
      </c>
      <c r="S741">
        <v>1319.74</v>
      </c>
      <c r="T741">
        <v>1298.9000000000001</v>
      </c>
      <c r="U741">
        <v>1310.33</v>
      </c>
      <c r="V741">
        <v>0.16</v>
      </c>
      <c r="W741">
        <v>0.16</v>
      </c>
      <c r="X741">
        <v>0.16</v>
      </c>
      <c r="Y741">
        <v>0.16</v>
      </c>
      <c r="Z741" t="s">
        <v>12</v>
      </c>
      <c r="AA741" t="s">
        <v>12</v>
      </c>
      <c r="AB741" t="s">
        <v>12</v>
      </c>
      <c r="AC741" t="s">
        <v>12</v>
      </c>
      <c r="AD741">
        <v>107.48537134999999</v>
      </c>
      <c r="AE741">
        <v>108.08925939</v>
      </c>
      <c r="AF741">
        <v>106.36733914</v>
      </c>
      <c r="AG741">
        <v>107.28950496</v>
      </c>
      <c r="AH741" t="s">
        <v>12</v>
      </c>
      <c r="AI741" t="s">
        <v>12</v>
      </c>
    </row>
    <row r="742" spans="1:35" x14ac:dyDescent="0.25">
      <c r="A742">
        <v>1338557400</v>
      </c>
      <c r="B742">
        <v>2.64214824</v>
      </c>
      <c r="C742">
        <v>2.66930881</v>
      </c>
      <c r="D742">
        <v>2.56269788</v>
      </c>
      <c r="E742">
        <v>2.56269788</v>
      </c>
      <c r="F742">
        <v>2.64214824</v>
      </c>
      <c r="G742">
        <v>2.66930881</v>
      </c>
      <c r="H742">
        <v>2.56269788</v>
      </c>
      <c r="I742">
        <v>2.56269788</v>
      </c>
      <c r="J742">
        <v>1300.25</v>
      </c>
      <c r="K742">
        <v>1301</v>
      </c>
      <c r="L742">
        <v>1267</v>
      </c>
      <c r="M742">
        <v>1267.25</v>
      </c>
      <c r="N742">
        <v>1306.25</v>
      </c>
      <c r="O742">
        <v>1307.5</v>
      </c>
      <c r="P742">
        <v>1273.5</v>
      </c>
      <c r="Q742">
        <v>1274</v>
      </c>
      <c r="R742">
        <v>1309.8699999999999</v>
      </c>
      <c r="S742">
        <v>1309.8699999999999</v>
      </c>
      <c r="T742">
        <v>1277.25</v>
      </c>
      <c r="U742">
        <v>1278.04</v>
      </c>
      <c r="V742">
        <v>0.16</v>
      </c>
      <c r="W742">
        <v>0.16</v>
      </c>
      <c r="X742">
        <v>0.16</v>
      </c>
      <c r="Y742">
        <v>0.16</v>
      </c>
      <c r="Z742" t="s">
        <v>12</v>
      </c>
      <c r="AA742" t="s">
        <v>12</v>
      </c>
      <c r="AB742" t="s">
        <v>12</v>
      </c>
      <c r="AC742" t="s">
        <v>12</v>
      </c>
      <c r="AD742">
        <v>105.6083885</v>
      </c>
      <c r="AE742">
        <v>107.31741476000001</v>
      </c>
      <c r="AF742">
        <v>104.58829357</v>
      </c>
      <c r="AG742">
        <v>104.58829357</v>
      </c>
      <c r="AH742" t="s">
        <v>12</v>
      </c>
      <c r="AI742" t="s">
        <v>12</v>
      </c>
    </row>
    <row r="743" spans="1:35" x14ac:dyDescent="0.25">
      <c r="A743">
        <v>1338816600</v>
      </c>
      <c r="B743">
        <v>2.5768862100000001</v>
      </c>
      <c r="C743">
        <v>2.5963426300000001</v>
      </c>
      <c r="D743">
        <v>2.50067745</v>
      </c>
      <c r="E743">
        <v>2.5618874800000002</v>
      </c>
      <c r="F743">
        <v>2.5768862100000001</v>
      </c>
      <c r="G743">
        <v>2.5963426300000001</v>
      </c>
      <c r="H743">
        <v>2.50067745</v>
      </c>
      <c r="I743">
        <v>2.5618874800000002</v>
      </c>
      <c r="J743">
        <v>1267.25</v>
      </c>
      <c r="K743">
        <v>1274.75</v>
      </c>
      <c r="L743">
        <v>1255.5</v>
      </c>
      <c r="M743">
        <v>1266.25</v>
      </c>
      <c r="N743">
        <v>1275</v>
      </c>
      <c r="O743">
        <v>1281.5</v>
      </c>
      <c r="P743">
        <v>1262</v>
      </c>
      <c r="Q743">
        <v>1273</v>
      </c>
      <c r="R743">
        <v>1278.29</v>
      </c>
      <c r="S743">
        <v>1282.55</v>
      </c>
      <c r="T743">
        <v>1266.74</v>
      </c>
      <c r="U743">
        <v>1278.18</v>
      </c>
      <c r="V743">
        <v>0.17</v>
      </c>
      <c r="W743">
        <v>0.17</v>
      </c>
      <c r="X743">
        <v>0.17</v>
      </c>
      <c r="Y743">
        <v>0.17</v>
      </c>
      <c r="Z743" t="s">
        <v>12</v>
      </c>
      <c r="AA743" t="s">
        <v>12</v>
      </c>
      <c r="AB743" t="s">
        <v>12</v>
      </c>
      <c r="AC743" t="s">
        <v>12</v>
      </c>
      <c r="AD743">
        <v>104.77599103999999</v>
      </c>
      <c r="AE743">
        <v>105.06162578</v>
      </c>
      <c r="AF743">
        <v>103.75180756</v>
      </c>
      <c r="AG743">
        <v>104.53933717</v>
      </c>
      <c r="AH743" t="s">
        <v>12</v>
      </c>
      <c r="AI743" t="s">
        <v>12</v>
      </c>
    </row>
    <row r="744" spans="1:35" x14ac:dyDescent="0.25">
      <c r="A744">
        <v>1338903000</v>
      </c>
      <c r="B744">
        <v>2.5428348000000001</v>
      </c>
      <c r="C744">
        <v>2.6277215599999999</v>
      </c>
      <c r="D744">
        <v>2.5395922299999998</v>
      </c>
      <c r="E744">
        <v>2.6113413599999999</v>
      </c>
      <c r="F744">
        <v>2.5428348000000001</v>
      </c>
      <c r="G744">
        <v>2.6277215599999999</v>
      </c>
      <c r="H744">
        <v>2.5395922299999998</v>
      </c>
      <c r="I744">
        <v>2.6113413599999999</v>
      </c>
      <c r="J744">
        <v>1266</v>
      </c>
      <c r="K744">
        <v>1280</v>
      </c>
      <c r="L744">
        <v>1260.75</v>
      </c>
      <c r="M744">
        <v>1278.5</v>
      </c>
      <c r="N744">
        <v>1273.25</v>
      </c>
      <c r="O744">
        <v>1286.75</v>
      </c>
      <c r="P744">
        <v>1267.5</v>
      </c>
      <c r="Q744">
        <v>1285</v>
      </c>
      <c r="R744">
        <v>1277.82</v>
      </c>
      <c r="S744">
        <v>1287.6199999999999</v>
      </c>
      <c r="T744">
        <v>1274.1600000000001</v>
      </c>
      <c r="U744">
        <v>1285.5</v>
      </c>
      <c r="V744">
        <v>0.17</v>
      </c>
      <c r="W744">
        <v>0.17</v>
      </c>
      <c r="X744">
        <v>0.17</v>
      </c>
      <c r="Y744">
        <v>0.17</v>
      </c>
      <c r="Z744" t="s">
        <v>12</v>
      </c>
      <c r="AA744" t="s">
        <v>12</v>
      </c>
      <c r="AB744" t="s">
        <v>12</v>
      </c>
      <c r="AC744" t="s">
        <v>12</v>
      </c>
      <c r="AD744">
        <v>104.33531819</v>
      </c>
      <c r="AE744">
        <v>105.48596895</v>
      </c>
      <c r="AF744">
        <v>104.27818471</v>
      </c>
      <c r="AG744">
        <v>105.33093083999999</v>
      </c>
      <c r="AH744" t="s">
        <v>12</v>
      </c>
      <c r="AI744" t="s">
        <v>12</v>
      </c>
    </row>
    <row r="745" spans="1:35" x14ac:dyDescent="0.25">
      <c r="A745">
        <v>1338989400</v>
      </c>
      <c r="B745">
        <v>2.6709296199999999</v>
      </c>
      <c r="C745">
        <v>2.7965922499999998</v>
      </c>
      <c r="D745">
        <v>2.66930881</v>
      </c>
      <c r="E745">
        <v>2.7961865700000001</v>
      </c>
      <c r="F745">
        <v>2.6709296199999999</v>
      </c>
      <c r="G745">
        <v>2.7965922499999998</v>
      </c>
      <c r="H745">
        <v>2.66930881</v>
      </c>
      <c r="I745">
        <v>2.7961865700000001</v>
      </c>
      <c r="J745">
        <v>1278.75</v>
      </c>
      <c r="K745">
        <v>1309.25</v>
      </c>
      <c r="L745">
        <v>1276.5</v>
      </c>
      <c r="M745">
        <v>1309</v>
      </c>
      <c r="N745">
        <v>1285.25</v>
      </c>
      <c r="O745">
        <v>1315.75</v>
      </c>
      <c r="P745">
        <v>1283</v>
      </c>
      <c r="Q745">
        <v>1315.5</v>
      </c>
      <c r="R745">
        <v>1285.6099999999999</v>
      </c>
      <c r="S745">
        <v>1315.13</v>
      </c>
      <c r="T745">
        <v>1285.6099999999999</v>
      </c>
      <c r="U745">
        <v>1315.13</v>
      </c>
      <c r="V745">
        <v>0.16</v>
      </c>
      <c r="W745">
        <v>0.16</v>
      </c>
      <c r="X745">
        <v>0.16</v>
      </c>
      <c r="Y745">
        <v>0.16</v>
      </c>
      <c r="Z745" t="s">
        <v>12</v>
      </c>
      <c r="AA745" t="s">
        <v>12</v>
      </c>
      <c r="AB745" t="s">
        <v>12</v>
      </c>
      <c r="AC745" t="s">
        <v>12</v>
      </c>
      <c r="AD745">
        <v>106.06539103999999</v>
      </c>
      <c r="AE745">
        <v>107.74650749</v>
      </c>
      <c r="AF745">
        <v>106.03273984</v>
      </c>
      <c r="AG745">
        <v>107.69754293</v>
      </c>
      <c r="AH745" t="s">
        <v>12</v>
      </c>
      <c r="AI745" t="s">
        <v>12</v>
      </c>
    </row>
    <row r="746" spans="1:35" x14ac:dyDescent="0.25">
      <c r="A746">
        <v>1339075800</v>
      </c>
      <c r="B746">
        <v>2.8873930799999998</v>
      </c>
      <c r="C746">
        <v>2.8918517499999998</v>
      </c>
      <c r="D746">
        <v>2.7805389300000001</v>
      </c>
      <c r="E746">
        <v>2.7949704799999999</v>
      </c>
      <c r="F746">
        <v>2.8873930799999998</v>
      </c>
      <c r="G746">
        <v>2.8918517499999998</v>
      </c>
      <c r="H746">
        <v>2.7805389300000001</v>
      </c>
      <c r="I746">
        <v>2.7949704799999999</v>
      </c>
      <c r="J746">
        <v>1308.75</v>
      </c>
      <c r="K746">
        <v>1323</v>
      </c>
      <c r="L746">
        <v>1305.25</v>
      </c>
      <c r="M746">
        <v>1310</v>
      </c>
      <c r="N746">
        <v>1315.25</v>
      </c>
      <c r="O746">
        <v>1329.5</v>
      </c>
      <c r="P746">
        <v>1312</v>
      </c>
      <c r="Q746">
        <v>1316.75</v>
      </c>
      <c r="R746">
        <v>1316.15</v>
      </c>
      <c r="S746">
        <v>1329.05</v>
      </c>
      <c r="T746">
        <v>1312.68</v>
      </c>
      <c r="U746">
        <v>1314.99</v>
      </c>
      <c r="V746">
        <v>0.16</v>
      </c>
      <c r="W746">
        <v>0.16</v>
      </c>
      <c r="X746">
        <v>0.16</v>
      </c>
      <c r="Y746">
        <v>0.16</v>
      </c>
      <c r="Z746" t="s">
        <v>12</v>
      </c>
      <c r="AA746" t="s">
        <v>12</v>
      </c>
      <c r="AB746" t="s">
        <v>12</v>
      </c>
      <c r="AC746" t="s">
        <v>12</v>
      </c>
      <c r="AD746">
        <v>108.92165686</v>
      </c>
      <c r="AE746">
        <v>108.97062141000001</v>
      </c>
      <c r="AF746">
        <v>107.5424885</v>
      </c>
      <c r="AG746">
        <v>107.76282901</v>
      </c>
      <c r="AH746" t="s">
        <v>12</v>
      </c>
      <c r="AI746" t="s">
        <v>12</v>
      </c>
    </row>
    <row r="747" spans="1:35" x14ac:dyDescent="0.25">
      <c r="A747">
        <v>1339162200</v>
      </c>
      <c r="B747">
        <v>2.77753958</v>
      </c>
      <c r="C747">
        <v>2.8655035199999999</v>
      </c>
      <c r="D747">
        <v>2.7492864699999999</v>
      </c>
      <c r="E747">
        <v>2.8630713499999998</v>
      </c>
      <c r="F747">
        <v>2.77753958</v>
      </c>
      <c r="G747">
        <v>2.8655035199999999</v>
      </c>
      <c r="H747">
        <v>2.7492864699999999</v>
      </c>
      <c r="I747">
        <v>2.8630713499999998</v>
      </c>
      <c r="J747">
        <v>1304.5</v>
      </c>
      <c r="K747">
        <v>1315.5</v>
      </c>
      <c r="L747">
        <v>1292.75</v>
      </c>
      <c r="M747">
        <v>1315.5</v>
      </c>
      <c r="N747">
        <v>1309.5</v>
      </c>
      <c r="O747">
        <v>1323</v>
      </c>
      <c r="P747">
        <v>1298.75</v>
      </c>
      <c r="Q747">
        <v>1322</v>
      </c>
      <c r="R747">
        <v>1314.99</v>
      </c>
      <c r="S747">
        <v>1325.81</v>
      </c>
      <c r="T747">
        <v>1307.77</v>
      </c>
      <c r="U747">
        <v>1325.66</v>
      </c>
      <c r="V747">
        <v>0.17</v>
      </c>
      <c r="W747">
        <v>0.17</v>
      </c>
      <c r="X747">
        <v>0.17</v>
      </c>
      <c r="Y747">
        <v>0.17</v>
      </c>
      <c r="Z747" t="s">
        <v>12</v>
      </c>
      <c r="AA747" t="s">
        <v>12</v>
      </c>
      <c r="AB747" t="s">
        <v>12</v>
      </c>
      <c r="AC747" t="s">
        <v>12</v>
      </c>
      <c r="AD747">
        <v>107.48537134999999</v>
      </c>
      <c r="AE747">
        <v>108.64011065</v>
      </c>
      <c r="AF747">
        <v>107.14260313</v>
      </c>
      <c r="AG747">
        <v>108.61971692</v>
      </c>
      <c r="AH747" t="s">
        <v>12</v>
      </c>
      <c r="AI747" t="s">
        <v>12</v>
      </c>
    </row>
    <row r="748" spans="1:35" x14ac:dyDescent="0.25">
      <c r="A748">
        <v>1339421400</v>
      </c>
      <c r="B748">
        <v>2.9344147899999999</v>
      </c>
      <c r="C748">
        <v>2.93887345</v>
      </c>
      <c r="D748">
        <v>2.7471374000000002</v>
      </c>
      <c r="E748">
        <v>2.7568660999999999</v>
      </c>
      <c r="F748">
        <v>2.9344147899999999</v>
      </c>
      <c r="G748">
        <v>2.93887345</v>
      </c>
      <c r="H748">
        <v>2.7471374000000002</v>
      </c>
      <c r="I748">
        <v>2.7568660999999999</v>
      </c>
      <c r="J748">
        <v>1328.5</v>
      </c>
      <c r="K748">
        <v>1339</v>
      </c>
      <c r="L748">
        <v>1293.5</v>
      </c>
      <c r="M748">
        <v>1293.5</v>
      </c>
      <c r="N748">
        <v>1337</v>
      </c>
      <c r="O748">
        <v>1342</v>
      </c>
      <c r="P748">
        <v>1299.75</v>
      </c>
      <c r="Q748">
        <v>1300.25</v>
      </c>
      <c r="R748">
        <v>1325.72</v>
      </c>
      <c r="S748">
        <v>1335.52</v>
      </c>
      <c r="T748">
        <v>1307.73</v>
      </c>
      <c r="U748">
        <v>1308.93</v>
      </c>
      <c r="V748">
        <v>0.17</v>
      </c>
      <c r="W748">
        <v>0.17</v>
      </c>
      <c r="X748">
        <v>0.17</v>
      </c>
      <c r="Y748">
        <v>0.17</v>
      </c>
      <c r="Z748" t="s">
        <v>12</v>
      </c>
      <c r="AA748" t="s">
        <v>12</v>
      </c>
      <c r="AB748" t="s">
        <v>12</v>
      </c>
      <c r="AC748" t="s">
        <v>12</v>
      </c>
      <c r="AD748">
        <v>109.49291002</v>
      </c>
      <c r="AE748">
        <v>109.5581961</v>
      </c>
      <c r="AF748">
        <v>107.13445053</v>
      </c>
      <c r="AG748">
        <v>107.24461262</v>
      </c>
      <c r="AH748" t="s">
        <v>12</v>
      </c>
      <c r="AI748" t="s">
        <v>12</v>
      </c>
    </row>
    <row r="749" spans="1:35" x14ac:dyDescent="0.25">
      <c r="A749">
        <v>1339507800</v>
      </c>
      <c r="B749">
        <v>2.7779452600000001</v>
      </c>
      <c r="C749">
        <v>2.8545587399999999</v>
      </c>
      <c r="D749">
        <v>2.73984088</v>
      </c>
      <c r="E749">
        <v>2.8545587399999999</v>
      </c>
      <c r="F749">
        <v>2.7779452600000001</v>
      </c>
      <c r="G749">
        <v>2.8545587399999999</v>
      </c>
      <c r="H749">
        <v>2.73984088</v>
      </c>
      <c r="I749">
        <v>2.8545587399999999</v>
      </c>
      <c r="J749">
        <v>1292</v>
      </c>
      <c r="K749">
        <v>1313.5</v>
      </c>
      <c r="L749">
        <v>1292</v>
      </c>
      <c r="M749">
        <v>1313.5</v>
      </c>
      <c r="N749">
        <v>1301</v>
      </c>
      <c r="O749">
        <v>1320.5</v>
      </c>
      <c r="P749">
        <v>1297</v>
      </c>
      <c r="Q749">
        <v>1320</v>
      </c>
      <c r="R749">
        <v>1309.4000000000001</v>
      </c>
      <c r="S749">
        <v>1324.31</v>
      </c>
      <c r="T749">
        <v>1306.6199999999999</v>
      </c>
      <c r="U749">
        <v>1324.18</v>
      </c>
      <c r="V749">
        <v>0.16</v>
      </c>
      <c r="W749">
        <v>0.16</v>
      </c>
      <c r="X749">
        <v>0.16</v>
      </c>
      <c r="Y749">
        <v>0.16</v>
      </c>
      <c r="Z749" t="s">
        <v>12</v>
      </c>
      <c r="AA749" t="s">
        <v>12</v>
      </c>
      <c r="AB749" t="s">
        <v>12</v>
      </c>
      <c r="AC749" t="s">
        <v>12</v>
      </c>
      <c r="AD749">
        <v>107.55064110000001</v>
      </c>
      <c r="AE749">
        <v>108.54625376</v>
      </c>
      <c r="AF749">
        <v>107.03652141000001</v>
      </c>
      <c r="AG749">
        <v>108.47281508</v>
      </c>
      <c r="AH749" t="s">
        <v>12</v>
      </c>
      <c r="AI749" t="s">
        <v>12</v>
      </c>
    </row>
    <row r="750" spans="1:35" x14ac:dyDescent="0.25">
      <c r="A750">
        <v>1339594200</v>
      </c>
      <c r="B750">
        <v>2.8233451899999999</v>
      </c>
      <c r="C750">
        <v>2.8776643900000001</v>
      </c>
      <c r="D750">
        <v>2.7659828599999998</v>
      </c>
      <c r="E750">
        <v>2.7954851299999999</v>
      </c>
      <c r="F750">
        <v>2.8233451899999999</v>
      </c>
      <c r="G750">
        <v>2.8776643900000001</v>
      </c>
      <c r="H750">
        <v>2.7659828599999998</v>
      </c>
      <c r="I750">
        <v>2.7954851299999999</v>
      </c>
      <c r="J750">
        <v>1310</v>
      </c>
      <c r="K750">
        <v>1313.5</v>
      </c>
      <c r="L750">
        <v>1298.25</v>
      </c>
      <c r="M750">
        <v>1302.25</v>
      </c>
      <c r="N750">
        <v>1319.75</v>
      </c>
      <c r="O750">
        <v>1321.25</v>
      </c>
      <c r="P750">
        <v>1303.5</v>
      </c>
      <c r="Q750">
        <v>1308.75</v>
      </c>
      <c r="R750">
        <v>1324.02</v>
      </c>
      <c r="S750">
        <v>1327.28</v>
      </c>
      <c r="T750">
        <v>1310.51</v>
      </c>
      <c r="U750">
        <v>1314.88</v>
      </c>
      <c r="V750">
        <v>0.17</v>
      </c>
      <c r="W750">
        <v>0.17</v>
      </c>
      <c r="X750">
        <v>0.17</v>
      </c>
      <c r="Y750">
        <v>0.17</v>
      </c>
      <c r="Z750" t="s">
        <v>12</v>
      </c>
      <c r="AA750" t="s">
        <v>12</v>
      </c>
      <c r="AB750" t="s">
        <v>12</v>
      </c>
      <c r="AC750" t="s">
        <v>12</v>
      </c>
      <c r="AD750">
        <v>108.15454545999999</v>
      </c>
      <c r="AE750">
        <v>108.83188850000001</v>
      </c>
      <c r="AF750">
        <v>107.41191635</v>
      </c>
      <c r="AG750">
        <v>107.77915869</v>
      </c>
      <c r="AH750" t="s">
        <v>12</v>
      </c>
      <c r="AI750" t="s">
        <v>12</v>
      </c>
    </row>
    <row r="751" spans="1:35" x14ac:dyDescent="0.25">
      <c r="A751">
        <v>1339680600</v>
      </c>
      <c r="B751">
        <v>2.8119957000000002</v>
      </c>
      <c r="C751">
        <v>2.9169848599999999</v>
      </c>
      <c r="D751">
        <v>2.78889005</v>
      </c>
      <c r="E751">
        <v>2.88536562</v>
      </c>
      <c r="F751">
        <v>2.8119957000000002</v>
      </c>
      <c r="G751">
        <v>2.9169848599999999</v>
      </c>
      <c r="H751">
        <v>2.78889005</v>
      </c>
      <c r="I751">
        <v>2.88536562</v>
      </c>
      <c r="J751">
        <v>1300</v>
      </c>
      <c r="K751">
        <v>1320.75</v>
      </c>
      <c r="L751">
        <v>1300</v>
      </c>
      <c r="M751">
        <v>1319.75</v>
      </c>
      <c r="N751">
        <v>1309</v>
      </c>
      <c r="O751">
        <v>1327.75</v>
      </c>
      <c r="P751">
        <v>1305.25</v>
      </c>
      <c r="Q751">
        <v>1326.25</v>
      </c>
      <c r="R751">
        <v>1314.88</v>
      </c>
      <c r="S751">
        <v>1333.68</v>
      </c>
      <c r="T751">
        <v>1314.14</v>
      </c>
      <c r="U751">
        <v>1329.1</v>
      </c>
      <c r="V751">
        <v>0.17</v>
      </c>
      <c r="W751">
        <v>0.17</v>
      </c>
      <c r="X751">
        <v>0.17</v>
      </c>
      <c r="Y751">
        <v>0.17</v>
      </c>
      <c r="Z751" t="s">
        <v>12</v>
      </c>
      <c r="AA751" t="s">
        <v>12</v>
      </c>
      <c r="AB751" t="s">
        <v>12</v>
      </c>
      <c r="AC751" t="s">
        <v>12</v>
      </c>
      <c r="AD751">
        <v>107.99949103</v>
      </c>
      <c r="AE751">
        <v>109.35417710999999</v>
      </c>
      <c r="AF751">
        <v>107.70570369000001</v>
      </c>
      <c r="AG751">
        <v>108.92165686</v>
      </c>
      <c r="AH751" t="s">
        <v>12</v>
      </c>
      <c r="AI751" t="s">
        <v>12</v>
      </c>
    </row>
    <row r="752" spans="1:35" x14ac:dyDescent="0.25">
      <c r="A752">
        <v>1339767000</v>
      </c>
      <c r="B752">
        <v>2.9206321399999999</v>
      </c>
      <c r="C752">
        <v>2.9785995999999999</v>
      </c>
      <c r="D752">
        <v>2.89874258</v>
      </c>
      <c r="E752">
        <v>2.9680595300000001</v>
      </c>
      <c r="F752">
        <v>2.9206321399999999</v>
      </c>
      <c r="G752">
        <v>2.9785995999999999</v>
      </c>
      <c r="H752">
        <v>2.89874258</v>
      </c>
      <c r="I752">
        <v>2.9680595300000001</v>
      </c>
      <c r="J752">
        <v>1320</v>
      </c>
      <c r="K752">
        <v>1331.25</v>
      </c>
      <c r="L752">
        <v>1318</v>
      </c>
      <c r="M752">
        <v>1331</v>
      </c>
      <c r="N752">
        <v>1325.25</v>
      </c>
      <c r="O752">
        <v>1338.5</v>
      </c>
      <c r="P752">
        <v>1324.5</v>
      </c>
      <c r="Q752">
        <v>1337.5</v>
      </c>
      <c r="R752">
        <v>1329.19</v>
      </c>
      <c r="S752">
        <v>1343.32</v>
      </c>
      <c r="T752">
        <v>1329.19</v>
      </c>
      <c r="U752">
        <v>1342.84</v>
      </c>
      <c r="V752">
        <v>0.18</v>
      </c>
      <c r="W752">
        <v>0.18</v>
      </c>
      <c r="X752">
        <v>0.18</v>
      </c>
      <c r="Y752">
        <v>0.18</v>
      </c>
      <c r="Z752" t="s">
        <v>12</v>
      </c>
      <c r="AA752" t="s">
        <v>12</v>
      </c>
      <c r="AB752" t="s">
        <v>12</v>
      </c>
      <c r="AC752" t="s">
        <v>12</v>
      </c>
      <c r="AD752">
        <v>109.41241307999999</v>
      </c>
      <c r="AE752">
        <v>110.13427415</v>
      </c>
      <c r="AF752">
        <v>109.18273560999999</v>
      </c>
      <c r="AG752">
        <v>110.03584564000001</v>
      </c>
      <c r="AH752" t="s">
        <v>12</v>
      </c>
      <c r="AI752" t="s">
        <v>12</v>
      </c>
    </row>
    <row r="753" spans="1:35" x14ac:dyDescent="0.25">
      <c r="A753">
        <v>1340026200</v>
      </c>
      <c r="B753">
        <v>2.9348195000000001</v>
      </c>
      <c r="C753">
        <v>3.0113930899999999</v>
      </c>
      <c r="D753">
        <v>2.9153630800000001</v>
      </c>
      <c r="E753">
        <v>2.9863008400000002</v>
      </c>
      <c r="F753">
        <v>2.9348195000000001</v>
      </c>
      <c r="G753">
        <v>3.0113930899999999</v>
      </c>
      <c r="H753">
        <v>2.9153630800000001</v>
      </c>
      <c r="I753">
        <v>2.9863008400000002</v>
      </c>
      <c r="J753">
        <v>1339</v>
      </c>
      <c r="K753">
        <v>1340.5</v>
      </c>
      <c r="L753">
        <v>1321.25</v>
      </c>
      <c r="M753">
        <v>1334.25</v>
      </c>
      <c r="N753">
        <v>1345.25</v>
      </c>
      <c r="O753">
        <v>1347.5</v>
      </c>
      <c r="P753">
        <v>1327.25</v>
      </c>
      <c r="Q753">
        <v>1341</v>
      </c>
      <c r="R753">
        <v>1342.42</v>
      </c>
      <c r="S753">
        <v>1348.22</v>
      </c>
      <c r="T753">
        <v>1334.46</v>
      </c>
      <c r="U753">
        <v>1344.78</v>
      </c>
      <c r="V753">
        <v>0.17</v>
      </c>
      <c r="W753">
        <v>0.17</v>
      </c>
      <c r="X753">
        <v>0.17</v>
      </c>
      <c r="Y753">
        <v>0.17</v>
      </c>
      <c r="Z753" t="s">
        <v>12</v>
      </c>
      <c r="AA753" t="s">
        <v>12</v>
      </c>
      <c r="AB753" t="s">
        <v>12</v>
      </c>
      <c r="AC753" t="s">
        <v>12</v>
      </c>
      <c r="AD753">
        <v>109.57647428</v>
      </c>
      <c r="AE753">
        <v>110.51982617</v>
      </c>
      <c r="AF753">
        <v>109.33038249000001</v>
      </c>
      <c r="AG753">
        <v>110.24911699</v>
      </c>
      <c r="AH753" t="s">
        <v>12</v>
      </c>
      <c r="AI753" t="s">
        <v>12</v>
      </c>
    </row>
    <row r="754" spans="1:35" x14ac:dyDescent="0.25">
      <c r="A754">
        <v>1340112600</v>
      </c>
      <c r="B754">
        <v>3.0357556899999998</v>
      </c>
      <c r="C754">
        <v>3.11196348</v>
      </c>
      <c r="D754">
        <v>3.02511055</v>
      </c>
      <c r="E754">
        <v>3.0751150699999998</v>
      </c>
      <c r="F754">
        <v>3.0357556899999998</v>
      </c>
      <c r="G754">
        <v>3.11196348</v>
      </c>
      <c r="H754">
        <v>3.02511055</v>
      </c>
      <c r="I754">
        <v>3.0751150699999998</v>
      </c>
      <c r="J754">
        <v>1335</v>
      </c>
      <c r="K754">
        <v>1350.25</v>
      </c>
      <c r="L754">
        <v>1330.75</v>
      </c>
      <c r="M754">
        <v>1344</v>
      </c>
      <c r="N754">
        <v>1340.75</v>
      </c>
      <c r="O754">
        <v>1357</v>
      </c>
      <c r="P754">
        <v>1336.5</v>
      </c>
      <c r="Q754">
        <v>1350.5</v>
      </c>
      <c r="R754">
        <v>1344.83</v>
      </c>
      <c r="S754">
        <v>1363.46</v>
      </c>
      <c r="T754">
        <v>1344.83</v>
      </c>
      <c r="U754">
        <v>1357.98</v>
      </c>
      <c r="V754">
        <v>0.17</v>
      </c>
      <c r="W754">
        <v>0.17</v>
      </c>
      <c r="X754">
        <v>0.17</v>
      </c>
      <c r="Y754">
        <v>0.17</v>
      </c>
      <c r="Z754" t="s">
        <v>12</v>
      </c>
      <c r="AA754" t="s">
        <v>12</v>
      </c>
      <c r="AB754" t="s">
        <v>12</v>
      </c>
      <c r="AC754" t="s">
        <v>12</v>
      </c>
      <c r="AD754">
        <v>110.80693327</v>
      </c>
      <c r="AE754">
        <v>111.76669128</v>
      </c>
      <c r="AF754">
        <v>110.22566444</v>
      </c>
      <c r="AG754">
        <v>111.31552298</v>
      </c>
      <c r="AH754" t="s">
        <v>12</v>
      </c>
      <c r="AI754" t="s">
        <v>12</v>
      </c>
    </row>
    <row r="755" spans="1:35" x14ac:dyDescent="0.25">
      <c r="A755">
        <v>1340199000</v>
      </c>
      <c r="B755">
        <v>3.0773435</v>
      </c>
      <c r="C755">
        <v>3.1020793800000002</v>
      </c>
      <c r="D755">
        <v>2.9909718000000001</v>
      </c>
      <c r="E755">
        <v>3.0590959600000001</v>
      </c>
      <c r="F755">
        <v>3.0773435</v>
      </c>
      <c r="G755">
        <v>3.1020793800000002</v>
      </c>
      <c r="H755">
        <v>2.9909718000000001</v>
      </c>
      <c r="I755">
        <v>3.0590959600000001</v>
      </c>
      <c r="J755">
        <v>1342.75</v>
      </c>
      <c r="K755">
        <v>1349</v>
      </c>
      <c r="L755">
        <v>1332.25</v>
      </c>
      <c r="M755">
        <v>1344</v>
      </c>
      <c r="N755">
        <v>1350</v>
      </c>
      <c r="O755">
        <v>1355.5</v>
      </c>
      <c r="P755">
        <v>1338.75</v>
      </c>
      <c r="Q755">
        <v>1350.75</v>
      </c>
      <c r="R755">
        <v>1358.04</v>
      </c>
      <c r="S755">
        <v>1361.57</v>
      </c>
      <c r="T755">
        <v>1346.45</v>
      </c>
      <c r="U755">
        <v>1355.69</v>
      </c>
      <c r="V755">
        <v>0.16</v>
      </c>
      <c r="W755">
        <v>0.16</v>
      </c>
      <c r="X755">
        <v>0.16</v>
      </c>
      <c r="Y755">
        <v>0.16</v>
      </c>
      <c r="Z755" t="s">
        <v>12</v>
      </c>
      <c r="AA755" t="s">
        <v>12</v>
      </c>
      <c r="AB755" t="s">
        <v>12</v>
      </c>
      <c r="AC755" t="s">
        <v>12</v>
      </c>
      <c r="AD755">
        <v>111.32373425</v>
      </c>
      <c r="AE755">
        <v>111.64365358000001</v>
      </c>
      <c r="AF755">
        <v>110.14248542</v>
      </c>
      <c r="AG755">
        <v>111.13505567</v>
      </c>
      <c r="AH755" t="s">
        <v>12</v>
      </c>
      <c r="AI755" t="s">
        <v>12</v>
      </c>
    </row>
    <row r="756" spans="1:35" x14ac:dyDescent="0.25">
      <c r="A756">
        <v>1340285400</v>
      </c>
      <c r="B756">
        <v>3.0720716600000002</v>
      </c>
      <c r="C756">
        <v>3.08058816</v>
      </c>
      <c r="D756">
        <v>2.8470196099999998</v>
      </c>
      <c r="E756">
        <v>2.8543186199999999</v>
      </c>
      <c r="F756">
        <v>3.0720716600000002</v>
      </c>
      <c r="G756">
        <v>3.08058816</v>
      </c>
      <c r="H756">
        <v>2.8470196099999998</v>
      </c>
      <c r="I756">
        <v>2.8543186199999999</v>
      </c>
      <c r="J756">
        <v>1343.5</v>
      </c>
      <c r="K756">
        <v>1345.25</v>
      </c>
      <c r="L756">
        <v>1311</v>
      </c>
      <c r="M756">
        <v>1311.5</v>
      </c>
      <c r="N756">
        <v>1350.75</v>
      </c>
      <c r="O756">
        <v>1353.25</v>
      </c>
      <c r="P756">
        <v>1317.5</v>
      </c>
      <c r="Q756">
        <v>1318.25</v>
      </c>
      <c r="R756">
        <v>1355.43</v>
      </c>
      <c r="S756">
        <v>1358.27</v>
      </c>
      <c r="T756">
        <v>1324.41</v>
      </c>
      <c r="U756">
        <v>1325.51</v>
      </c>
      <c r="V756">
        <v>0.17</v>
      </c>
      <c r="W756">
        <v>0.17</v>
      </c>
      <c r="X756">
        <v>0.17</v>
      </c>
      <c r="Y756">
        <v>0.17</v>
      </c>
      <c r="Z756" t="s">
        <v>12</v>
      </c>
      <c r="AA756" t="s">
        <v>12</v>
      </c>
      <c r="AB756" t="s">
        <v>12</v>
      </c>
      <c r="AC756" t="s">
        <v>12</v>
      </c>
      <c r="AD756">
        <v>111.26630462</v>
      </c>
      <c r="AE756">
        <v>111.38114745999999</v>
      </c>
      <c r="AF756">
        <v>108.55109179</v>
      </c>
      <c r="AG756">
        <v>108.64132545</v>
      </c>
      <c r="AH756" t="s">
        <v>12</v>
      </c>
      <c r="AI756" t="s">
        <v>12</v>
      </c>
    </row>
    <row r="757" spans="1:35" x14ac:dyDescent="0.25">
      <c r="A757">
        <v>1340371800</v>
      </c>
      <c r="B757">
        <v>2.90013991</v>
      </c>
      <c r="C757">
        <v>2.9366349899999999</v>
      </c>
      <c r="D757">
        <v>2.8668885</v>
      </c>
      <c r="E757">
        <v>2.9196039499999999</v>
      </c>
      <c r="F757">
        <v>2.90013991</v>
      </c>
      <c r="G757">
        <v>2.9366349899999999</v>
      </c>
      <c r="H757">
        <v>2.8668885</v>
      </c>
      <c r="I757">
        <v>2.9196039499999999</v>
      </c>
      <c r="J757">
        <v>1312.25</v>
      </c>
      <c r="K757">
        <v>1324</v>
      </c>
      <c r="L757">
        <v>1311.75</v>
      </c>
      <c r="M757">
        <v>1320</v>
      </c>
      <c r="N757">
        <v>1318.5</v>
      </c>
      <c r="O757">
        <v>1331.75</v>
      </c>
      <c r="P757">
        <v>1318.25</v>
      </c>
      <c r="Q757">
        <v>1326.75</v>
      </c>
      <c r="R757">
        <v>1325.92</v>
      </c>
      <c r="S757">
        <v>1337.82</v>
      </c>
      <c r="T757">
        <v>1325.92</v>
      </c>
      <c r="U757">
        <v>1335.02</v>
      </c>
      <c r="V757">
        <v>0.17</v>
      </c>
      <c r="W757">
        <v>0.17</v>
      </c>
      <c r="X757">
        <v>0.17</v>
      </c>
      <c r="Y757">
        <v>0.17</v>
      </c>
      <c r="Z757" t="s">
        <v>12</v>
      </c>
      <c r="AA757" t="s">
        <v>12</v>
      </c>
      <c r="AB757" t="s">
        <v>12</v>
      </c>
      <c r="AC757" t="s">
        <v>12</v>
      </c>
      <c r="AD757">
        <v>109.20733659</v>
      </c>
      <c r="AE757">
        <v>109.68312226</v>
      </c>
      <c r="AF757">
        <v>108.78898053</v>
      </c>
      <c r="AG757">
        <v>109.47804576999999</v>
      </c>
      <c r="AH757" t="s">
        <v>12</v>
      </c>
      <c r="AI757" t="s">
        <v>12</v>
      </c>
    </row>
    <row r="758" spans="1:35" x14ac:dyDescent="0.25">
      <c r="A758">
        <v>1340631000</v>
      </c>
      <c r="B758">
        <v>2.8295827400000002</v>
      </c>
      <c r="C758">
        <v>2.8312050700000002</v>
      </c>
      <c r="D758">
        <v>2.7488877299999999</v>
      </c>
      <c r="E758">
        <v>2.7768672900000002</v>
      </c>
      <c r="F758">
        <v>2.8295827400000002</v>
      </c>
      <c r="G758">
        <v>2.8312050700000002</v>
      </c>
      <c r="H758">
        <v>2.7488877299999999</v>
      </c>
      <c r="I758">
        <v>2.7768672900000002</v>
      </c>
      <c r="J758">
        <v>1318.75</v>
      </c>
      <c r="K758">
        <v>1318.75</v>
      </c>
      <c r="L758">
        <v>1296</v>
      </c>
      <c r="M758">
        <v>1299.75</v>
      </c>
      <c r="N758">
        <v>1325.5</v>
      </c>
      <c r="O758">
        <v>1326.5</v>
      </c>
      <c r="P758">
        <v>1302.5</v>
      </c>
      <c r="Q758">
        <v>1306.5</v>
      </c>
      <c r="R758">
        <v>1334.9</v>
      </c>
      <c r="S758">
        <v>1334.9</v>
      </c>
      <c r="T758">
        <v>1309.27</v>
      </c>
      <c r="U758">
        <v>1313.72</v>
      </c>
      <c r="V758">
        <v>0.17</v>
      </c>
      <c r="W758">
        <v>0.17</v>
      </c>
      <c r="X758">
        <v>0.17</v>
      </c>
      <c r="Y758">
        <v>0.17</v>
      </c>
      <c r="Z758" t="s">
        <v>12</v>
      </c>
      <c r="AA758" t="s">
        <v>12</v>
      </c>
      <c r="AB758" t="s">
        <v>12</v>
      </c>
      <c r="AC758" t="s">
        <v>12</v>
      </c>
      <c r="AD758">
        <v>108.32140612000001</v>
      </c>
      <c r="AE758">
        <v>108.36242962</v>
      </c>
      <c r="AF758">
        <v>107.33704713</v>
      </c>
      <c r="AG758">
        <v>107.72259095</v>
      </c>
      <c r="AH758" t="s">
        <v>12</v>
      </c>
      <c r="AI758" t="s">
        <v>12</v>
      </c>
    </row>
    <row r="759" spans="1:35" x14ac:dyDescent="0.25">
      <c r="A759">
        <v>1340717400</v>
      </c>
      <c r="B759">
        <v>2.8011973499999998</v>
      </c>
      <c r="C759">
        <v>2.8478302800000002</v>
      </c>
      <c r="D759">
        <v>2.75659257</v>
      </c>
      <c r="E759">
        <v>2.8218779000000001</v>
      </c>
      <c r="F759">
        <v>2.8011973499999998</v>
      </c>
      <c r="G759">
        <v>2.8478302800000002</v>
      </c>
      <c r="H759">
        <v>2.75659257</v>
      </c>
      <c r="I759">
        <v>2.8218779000000001</v>
      </c>
      <c r="J759">
        <v>1300.5</v>
      </c>
      <c r="K759">
        <v>1311</v>
      </c>
      <c r="L759">
        <v>1297</v>
      </c>
      <c r="M759">
        <v>1308.5</v>
      </c>
      <c r="N759">
        <v>1306.75</v>
      </c>
      <c r="O759">
        <v>1318</v>
      </c>
      <c r="P759">
        <v>1303.25</v>
      </c>
      <c r="Q759">
        <v>1315.5</v>
      </c>
      <c r="R759">
        <v>1314.09</v>
      </c>
      <c r="S759">
        <v>1324.24</v>
      </c>
      <c r="T759">
        <v>1310.3</v>
      </c>
      <c r="U759">
        <v>1319.99</v>
      </c>
      <c r="V759">
        <v>0.16</v>
      </c>
      <c r="W759">
        <v>0.16</v>
      </c>
      <c r="X759">
        <v>0.16</v>
      </c>
      <c r="Y759">
        <v>0.16</v>
      </c>
      <c r="Z759" t="s">
        <v>12</v>
      </c>
      <c r="AA759" t="s">
        <v>12</v>
      </c>
      <c r="AB759" t="s">
        <v>12</v>
      </c>
      <c r="AC759" t="s">
        <v>12</v>
      </c>
      <c r="AD759">
        <v>108.03429902000001</v>
      </c>
      <c r="AE759">
        <v>108.59210709</v>
      </c>
      <c r="AF759">
        <v>107.4026552</v>
      </c>
      <c r="AG759">
        <v>108.26398469999999</v>
      </c>
      <c r="AH759" t="s">
        <v>12</v>
      </c>
      <c r="AI759" t="s">
        <v>12</v>
      </c>
    </row>
    <row r="760" spans="1:35" x14ac:dyDescent="0.25">
      <c r="A760">
        <v>1340803800</v>
      </c>
      <c r="B760">
        <v>2.8494526100000002</v>
      </c>
      <c r="C760">
        <v>2.9139272599999999</v>
      </c>
      <c r="D760">
        <v>2.8446264999999999</v>
      </c>
      <c r="E760">
        <v>2.89973408</v>
      </c>
      <c r="F760">
        <v>2.8494526100000002</v>
      </c>
      <c r="G760">
        <v>2.9139272599999999</v>
      </c>
      <c r="H760">
        <v>2.8446264999999999</v>
      </c>
      <c r="I760">
        <v>2.89973408</v>
      </c>
      <c r="J760">
        <v>1308</v>
      </c>
      <c r="K760">
        <v>1321.5</v>
      </c>
      <c r="L760">
        <v>1306.25</v>
      </c>
      <c r="M760">
        <v>1318.5</v>
      </c>
      <c r="N760">
        <v>1315.75</v>
      </c>
      <c r="O760">
        <v>1328.5</v>
      </c>
      <c r="P760">
        <v>1312</v>
      </c>
      <c r="Q760">
        <v>1325.5</v>
      </c>
      <c r="R760">
        <v>1320.71</v>
      </c>
      <c r="S760">
        <v>1334.4</v>
      </c>
      <c r="T760">
        <v>1320.71</v>
      </c>
      <c r="U760">
        <v>1331.85</v>
      </c>
      <c r="V760">
        <v>0.15</v>
      </c>
      <c r="W760">
        <v>0.15</v>
      </c>
      <c r="X760">
        <v>0.15</v>
      </c>
      <c r="Y760">
        <v>0.15</v>
      </c>
      <c r="Z760" t="s">
        <v>12</v>
      </c>
      <c r="AA760" t="s">
        <v>12</v>
      </c>
      <c r="AB760" t="s">
        <v>12</v>
      </c>
      <c r="AC760" t="s">
        <v>12</v>
      </c>
      <c r="AD760">
        <v>108.62491933</v>
      </c>
      <c r="AE760">
        <v>109.45342017999999</v>
      </c>
      <c r="AF760">
        <v>108.25308283</v>
      </c>
      <c r="AG760">
        <v>109.24260974000001</v>
      </c>
      <c r="AH760" t="s">
        <v>12</v>
      </c>
      <c r="AI760" t="s">
        <v>12</v>
      </c>
    </row>
    <row r="761" spans="1:35" x14ac:dyDescent="0.25">
      <c r="A761">
        <v>1340890200</v>
      </c>
      <c r="B761">
        <v>2.8397205900000002</v>
      </c>
      <c r="C761">
        <v>2.8859477</v>
      </c>
      <c r="D761">
        <v>2.7744342899999999</v>
      </c>
      <c r="E761">
        <v>2.8725661699999998</v>
      </c>
      <c r="F761">
        <v>2.8397205900000002</v>
      </c>
      <c r="G761">
        <v>2.8859477</v>
      </c>
      <c r="H761">
        <v>2.7744342899999999</v>
      </c>
      <c r="I761">
        <v>2.8725661699999998</v>
      </c>
      <c r="J761">
        <v>1318.5</v>
      </c>
      <c r="K761">
        <v>1321</v>
      </c>
      <c r="L761">
        <v>1300.5</v>
      </c>
      <c r="M761">
        <v>1315.5</v>
      </c>
      <c r="N761">
        <v>1325.75</v>
      </c>
      <c r="O761">
        <v>1327.75</v>
      </c>
      <c r="P761">
        <v>1306.75</v>
      </c>
      <c r="Q761">
        <v>1322.5</v>
      </c>
      <c r="R761">
        <v>1331.52</v>
      </c>
      <c r="S761">
        <v>1331.52</v>
      </c>
      <c r="T761">
        <v>1313.29</v>
      </c>
      <c r="U761">
        <v>1329.04</v>
      </c>
      <c r="V761">
        <v>0.15</v>
      </c>
      <c r="W761">
        <v>0.15</v>
      </c>
      <c r="X761">
        <v>0.15</v>
      </c>
      <c r="Y761">
        <v>0.15</v>
      </c>
      <c r="Z761" t="s">
        <v>12</v>
      </c>
      <c r="AA761" t="s">
        <v>12</v>
      </c>
      <c r="AB761" t="s">
        <v>12</v>
      </c>
      <c r="AC761" t="s">
        <v>12</v>
      </c>
      <c r="AD761">
        <v>108.51827135000001</v>
      </c>
      <c r="AE761">
        <v>109.09250195</v>
      </c>
      <c r="AF761">
        <v>107.68977049999999</v>
      </c>
      <c r="AG761">
        <v>108.92842435</v>
      </c>
      <c r="AH761" t="s">
        <v>12</v>
      </c>
      <c r="AI761" t="s">
        <v>12</v>
      </c>
    </row>
    <row r="762" spans="1:35" x14ac:dyDescent="0.25">
      <c r="A762">
        <v>1340976600</v>
      </c>
      <c r="B762">
        <v>3.02908921</v>
      </c>
      <c r="C762">
        <v>3.0964017199999998</v>
      </c>
      <c r="D762">
        <v>3.0075979799999999</v>
      </c>
      <c r="E762">
        <v>3.0911308599999998</v>
      </c>
      <c r="F762">
        <v>3.02908921</v>
      </c>
      <c r="G762">
        <v>3.0964017199999998</v>
      </c>
      <c r="H762">
        <v>3.0075979799999999</v>
      </c>
      <c r="I762">
        <v>3.0911308599999998</v>
      </c>
      <c r="J762">
        <v>1314.75</v>
      </c>
      <c r="K762">
        <v>1352.5</v>
      </c>
      <c r="L762">
        <v>1309.75</v>
      </c>
      <c r="M762">
        <v>1349.5</v>
      </c>
      <c r="N762">
        <v>1322</v>
      </c>
      <c r="O762">
        <v>1359.5</v>
      </c>
      <c r="P762">
        <v>1316</v>
      </c>
      <c r="Q762">
        <v>1356.5</v>
      </c>
      <c r="R762">
        <v>1330.12</v>
      </c>
      <c r="S762">
        <v>1362.17</v>
      </c>
      <c r="T762">
        <v>1330.12</v>
      </c>
      <c r="U762">
        <v>1362.16</v>
      </c>
      <c r="V762">
        <v>0.09</v>
      </c>
      <c r="W762">
        <v>0.09</v>
      </c>
      <c r="X762">
        <v>0.09</v>
      </c>
      <c r="Y762">
        <v>0.09</v>
      </c>
      <c r="Z762" t="s">
        <v>12</v>
      </c>
      <c r="AA762" t="s">
        <v>12</v>
      </c>
      <c r="AB762" t="s">
        <v>12</v>
      </c>
      <c r="AC762" t="s">
        <v>12</v>
      </c>
      <c r="AD762">
        <v>110.90536999</v>
      </c>
      <c r="AE762">
        <v>111.7830974</v>
      </c>
      <c r="AF762">
        <v>110.61827108999999</v>
      </c>
      <c r="AG762">
        <v>111.64774691</v>
      </c>
      <c r="AH762" t="s">
        <v>12</v>
      </c>
      <c r="AI762" t="s">
        <v>12</v>
      </c>
    </row>
    <row r="763" spans="1:35" x14ac:dyDescent="0.25">
      <c r="A763">
        <v>1341235800</v>
      </c>
      <c r="B763">
        <v>3.11302791</v>
      </c>
      <c r="C763">
        <v>3.1243734999999999</v>
      </c>
      <c r="D763">
        <v>3.0493639300000002</v>
      </c>
      <c r="E763">
        <v>3.1134327599999998</v>
      </c>
      <c r="F763">
        <v>3.11302791</v>
      </c>
      <c r="G763">
        <v>3.1243734999999999</v>
      </c>
      <c r="H763">
        <v>3.0493639300000002</v>
      </c>
      <c r="I763">
        <v>3.1134327599999998</v>
      </c>
      <c r="J763">
        <v>1352</v>
      </c>
      <c r="K763">
        <v>1355</v>
      </c>
      <c r="L763">
        <v>1343.25</v>
      </c>
      <c r="M763">
        <v>1350.75</v>
      </c>
      <c r="N763">
        <v>1358.75</v>
      </c>
      <c r="O763">
        <v>1362.25</v>
      </c>
      <c r="P763">
        <v>1349.5</v>
      </c>
      <c r="Q763">
        <v>1357.5</v>
      </c>
      <c r="R763">
        <v>1362.33</v>
      </c>
      <c r="S763">
        <v>1366.35</v>
      </c>
      <c r="T763">
        <v>1355.7</v>
      </c>
      <c r="U763">
        <v>1365.51</v>
      </c>
      <c r="V763">
        <v>0.18</v>
      </c>
      <c r="W763">
        <v>0.18</v>
      </c>
      <c r="X763">
        <v>0.18</v>
      </c>
      <c r="Y763">
        <v>0.18</v>
      </c>
      <c r="Z763" t="s">
        <v>12</v>
      </c>
      <c r="AA763" t="s">
        <v>12</v>
      </c>
      <c r="AB763" t="s">
        <v>12</v>
      </c>
      <c r="AC763" t="s">
        <v>12</v>
      </c>
      <c r="AD763">
        <v>111.95536165999999</v>
      </c>
      <c r="AE763">
        <v>112.09480547</v>
      </c>
      <c r="AF763">
        <v>111.16786791</v>
      </c>
      <c r="AG763">
        <v>111.97996263</v>
      </c>
      <c r="AH763" t="s">
        <v>12</v>
      </c>
      <c r="AI763" t="s">
        <v>12</v>
      </c>
    </row>
    <row r="764" spans="1:35" x14ac:dyDescent="0.25">
      <c r="A764">
        <v>1341322200</v>
      </c>
      <c r="B764">
        <v>3.11424441</v>
      </c>
      <c r="C764">
        <v>3.1831792499999998</v>
      </c>
      <c r="D764">
        <v>3.1032958800000001</v>
      </c>
      <c r="E764">
        <v>3.1762860599999998</v>
      </c>
      <c r="F764">
        <v>3.11424441</v>
      </c>
      <c r="G764">
        <v>3.1831792499999998</v>
      </c>
      <c r="H764">
        <v>3.1032958800000001</v>
      </c>
      <c r="I764">
        <v>3.1762860599999998</v>
      </c>
      <c r="J764">
        <v>1350.75</v>
      </c>
      <c r="K764">
        <v>1362</v>
      </c>
      <c r="L764">
        <v>1348.75</v>
      </c>
      <c r="M764">
        <v>1361.25</v>
      </c>
      <c r="N764">
        <v>1358.25</v>
      </c>
      <c r="O764">
        <v>1369.5</v>
      </c>
      <c r="P764">
        <v>1355.25</v>
      </c>
      <c r="Q764">
        <v>1368</v>
      </c>
      <c r="R764">
        <v>1365.75</v>
      </c>
      <c r="S764">
        <v>1374.81</v>
      </c>
      <c r="T764">
        <v>1363.53</v>
      </c>
      <c r="U764">
        <v>1374.02</v>
      </c>
      <c r="V764">
        <v>0.17</v>
      </c>
      <c r="W764">
        <v>0.17</v>
      </c>
      <c r="X764">
        <v>0.17</v>
      </c>
      <c r="Y764">
        <v>0.17</v>
      </c>
      <c r="Z764" t="s">
        <v>12</v>
      </c>
      <c r="AA764" t="s">
        <v>12</v>
      </c>
      <c r="AB764" t="s">
        <v>12</v>
      </c>
      <c r="AC764" t="s">
        <v>12</v>
      </c>
      <c r="AD764">
        <v>111.95536165999999</v>
      </c>
      <c r="AE764">
        <v>112.80026862</v>
      </c>
      <c r="AF764">
        <v>111.84051882</v>
      </c>
      <c r="AG764">
        <v>112.71988684</v>
      </c>
      <c r="AH764" t="s">
        <v>12</v>
      </c>
      <c r="AI764" t="s">
        <v>12</v>
      </c>
    </row>
    <row r="765" spans="1:35" x14ac:dyDescent="0.25">
      <c r="A765">
        <v>1341495000</v>
      </c>
      <c r="B765">
        <v>3.14384533</v>
      </c>
      <c r="C765">
        <v>3.1762860599999998</v>
      </c>
      <c r="D765">
        <v>3.0996463799999998</v>
      </c>
      <c r="E765">
        <v>3.1316803000000002</v>
      </c>
      <c r="F765">
        <v>3.14384533</v>
      </c>
      <c r="G765">
        <v>3.1762860599999998</v>
      </c>
      <c r="H765">
        <v>3.0996463799999998</v>
      </c>
      <c r="I765">
        <v>3.1316803000000002</v>
      </c>
      <c r="J765">
        <v>1361.5</v>
      </c>
      <c r="K765">
        <v>1368</v>
      </c>
      <c r="L765">
        <v>1349</v>
      </c>
      <c r="M765">
        <v>1354.5</v>
      </c>
      <c r="N765">
        <v>1366.5</v>
      </c>
      <c r="O765">
        <v>1375</v>
      </c>
      <c r="P765">
        <v>1357</v>
      </c>
      <c r="Q765">
        <v>1361.5</v>
      </c>
      <c r="R765">
        <v>1373.72</v>
      </c>
      <c r="S765">
        <v>1373.85</v>
      </c>
      <c r="T765">
        <v>1363.02</v>
      </c>
      <c r="U765">
        <v>1367.58</v>
      </c>
      <c r="V765">
        <v>0.17</v>
      </c>
      <c r="W765">
        <v>0.17</v>
      </c>
      <c r="X765">
        <v>0.17</v>
      </c>
      <c r="Y765">
        <v>0.17</v>
      </c>
      <c r="Z765" t="s">
        <v>12</v>
      </c>
      <c r="AA765" t="s">
        <v>12</v>
      </c>
      <c r="AB765" t="s">
        <v>12</v>
      </c>
      <c r="AC765" t="s">
        <v>12</v>
      </c>
      <c r="AD765">
        <v>112.29988197</v>
      </c>
      <c r="AE765">
        <v>113.03816556</v>
      </c>
      <c r="AF765">
        <v>111.79949532000001</v>
      </c>
      <c r="AG765">
        <v>112.20964831000001</v>
      </c>
      <c r="AH765" t="s">
        <v>12</v>
      </c>
      <c r="AI765" t="s">
        <v>12</v>
      </c>
    </row>
    <row r="766" spans="1:35" x14ac:dyDescent="0.25">
      <c r="A766">
        <v>1341581400</v>
      </c>
      <c r="B766">
        <v>3.0440930700000002</v>
      </c>
      <c r="C766">
        <v>3.0627454599999999</v>
      </c>
      <c r="D766">
        <v>3.0002989699999998</v>
      </c>
      <c r="E766">
        <v>3.04287559</v>
      </c>
      <c r="F766">
        <v>3.0440930700000002</v>
      </c>
      <c r="G766">
        <v>3.0627454599999999</v>
      </c>
      <c r="H766">
        <v>3.0002989699999998</v>
      </c>
      <c r="I766">
        <v>3.04287559</v>
      </c>
      <c r="J766">
        <v>1356</v>
      </c>
      <c r="K766">
        <v>1356.25</v>
      </c>
      <c r="L766">
        <v>1336.25</v>
      </c>
      <c r="M766">
        <v>1345</v>
      </c>
      <c r="N766">
        <v>1361.5</v>
      </c>
      <c r="O766">
        <v>1364</v>
      </c>
      <c r="P766">
        <v>1342.25</v>
      </c>
      <c r="Q766">
        <v>1351.75</v>
      </c>
      <c r="R766">
        <v>1367.09</v>
      </c>
      <c r="S766">
        <v>1367.09</v>
      </c>
      <c r="T766">
        <v>1348.03</v>
      </c>
      <c r="U766">
        <v>1354.68</v>
      </c>
      <c r="V766">
        <v>0.17</v>
      </c>
      <c r="W766">
        <v>0.17</v>
      </c>
      <c r="X766">
        <v>0.17</v>
      </c>
      <c r="Y766">
        <v>0.17</v>
      </c>
      <c r="Z766" t="s">
        <v>12</v>
      </c>
      <c r="AA766" t="s">
        <v>12</v>
      </c>
      <c r="AB766" t="s">
        <v>12</v>
      </c>
      <c r="AC766" t="s">
        <v>12</v>
      </c>
      <c r="AD766">
        <v>111.12685261</v>
      </c>
      <c r="AE766">
        <v>111.37294439999999</v>
      </c>
      <c r="AF766">
        <v>110.61827108999999</v>
      </c>
      <c r="AG766">
        <v>111.14326693</v>
      </c>
      <c r="AH766" t="s">
        <v>12</v>
      </c>
      <c r="AI766" t="s">
        <v>12</v>
      </c>
    </row>
    <row r="767" spans="1:35" x14ac:dyDescent="0.25">
      <c r="A767">
        <v>1341840600</v>
      </c>
      <c r="B767">
        <v>3.0384154099999998</v>
      </c>
      <c r="C767">
        <v>3.04855228</v>
      </c>
      <c r="D767">
        <v>2.9901611199999998</v>
      </c>
      <c r="E767">
        <v>3.0335494000000001</v>
      </c>
      <c r="F767">
        <v>3.0384154099999998</v>
      </c>
      <c r="G767">
        <v>3.04855228</v>
      </c>
      <c r="H767">
        <v>2.9901611199999998</v>
      </c>
      <c r="I767">
        <v>3.0335494000000001</v>
      </c>
      <c r="J767">
        <v>1343</v>
      </c>
      <c r="K767">
        <v>1343</v>
      </c>
      <c r="L767">
        <v>1334.5</v>
      </c>
      <c r="M767">
        <v>1342.5</v>
      </c>
      <c r="N767">
        <v>1349.25</v>
      </c>
      <c r="O767">
        <v>1350.25</v>
      </c>
      <c r="P767">
        <v>1341</v>
      </c>
      <c r="Q767">
        <v>1349.25</v>
      </c>
      <c r="R767">
        <v>1354.66</v>
      </c>
      <c r="S767">
        <v>1354.87</v>
      </c>
      <c r="T767">
        <v>1346.65</v>
      </c>
      <c r="U767">
        <v>1352.46</v>
      </c>
      <c r="V767">
        <v>0.17</v>
      </c>
      <c r="W767">
        <v>0.17</v>
      </c>
      <c r="X767">
        <v>0.17</v>
      </c>
      <c r="Y767">
        <v>0.17</v>
      </c>
      <c r="Z767" t="s">
        <v>12</v>
      </c>
      <c r="AA767" t="s">
        <v>12</v>
      </c>
      <c r="AB767" t="s">
        <v>12</v>
      </c>
      <c r="AC767" t="s">
        <v>12</v>
      </c>
      <c r="AD767">
        <v>111.05302507</v>
      </c>
      <c r="AE767">
        <v>111.20889141000001</v>
      </c>
      <c r="AF767">
        <v>110.49521699</v>
      </c>
      <c r="AG767">
        <v>111.00381491</v>
      </c>
      <c r="AH767" t="s">
        <v>12</v>
      </c>
      <c r="AI767" t="s">
        <v>12</v>
      </c>
    </row>
    <row r="768" spans="1:35" x14ac:dyDescent="0.25">
      <c r="A768">
        <v>1341927000</v>
      </c>
      <c r="B768">
        <v>3.0789648500000002</v>
      </c>
      <c r="C768">
        <v>3.0931580400000001</v>
      </c>
      <c r="D768">
        <v>2.9217041199999998</v>
      </c>
      <c r="E768">
        <v>2.9532602099999998</v>
      </c>
      <c r="F768">
        <v>3.0789648500000002</v>
      </c>
      <c r="G768">
        <v>3.0931580400000001</v>
      </c>
      <c r="H768">
        <v>2.9217041199999998</v>
      </c>
      <c r="I768">
        <v>2.9532602099999998</v>
      </c>
      <c r="J768">
        <v>1341.25</v>
      </c>
      <c r="K768">
        <v>1349.75</v>
      </c>
      <c r="L768">
        <v>1324.5</v>
      </c>
      <c r="M768">
        <v>1328.75</v>
      </c>
      <c r="N768">
        <v>1349</v>
      </c>
      <c r="O768">
        <v>1356.5</v>
      </c>
      <c r="P768">
        <v>1330.5</v>
      </c>
      <c r="Q768">
        <v>1335.5</v>
      </c>
      <c r="R768">
        <v>1352.96</v>
      </c>
      <c r="S768">
        <v>1361.54</v>
      </c>
      <c r="T768">
        <v>1336.27</v>
      </c>
      <c r="U768">
        <v>1341.47</v>
      </c>
      <c r="V768">
        <v>0.17</v>
      </c>
      <c r="W768">
        <v>0.17</v>
      </c>
      <c r="X768">
        <v>0.17</v>
      </c>
      <c r="Y768">
        <v>0.17</v>
      </c>
      <c r="Z768" t="s">
        <v>12</v>
      </c>
      <c r="AA768" t="s">
        <v>12</v>
      </c>
      <c r="AB768" t="s">
        <v>12</v>
      </c>
      <c r="AC768" t="s">
        <v>12</v>
      </c>
      <c r="AD768">
        <v>111.56980964</v>
      </c>
      <c r="AE768">
        <v>111.75028516</v>
      </c>
      <c r="AF768">
        <v>109.65849668</v>
      </c>
      <c r="AG768">
        <v>110.03584564000001</v>
      </c>
      <c r="AH768" t="s">
        <v>12</v>
      </c>
      <c r="AI768" t="s">
        <v>12</v>
      </c>
    </row>
    <row r="769" spans="1:35" x14ac:dyDescent="0.25">
      <c r="A769">
        <v>1342013400</v>
      </c>
      <c r="B769">
        <v>2.9577213699999998</v>
      </c>
      <c r="C769">
        <v>2.9828621000000002</v>
      </c>
      <c r="D769">
        <v>2.9029826299999999</v>
      </c>
      <c r="E769">
        <v>2.9520436999999999</v>
      </c>
      <c r="F769">
        <v>2.9577213699999998</v>
      </c>
      <c r="G769">
        <v>2.9828621000000002</v>
      </c>
      <c r="H769">
        <v>2.9029826299999999</v>
      </c>
      <c r="I769">
        <v>2.9520436999999999</v>
      </c>
      <c r="J769">
        <v>1329.25</v>
      </c>
      <c r="K769">
        <v>1335</v>
      </c>
      <c r="L769">
        <v>1321.5</v>
      </c>
      <c r="M769">
        <v>1329.25</v>
      </c>
      <c r="N769">
        <v>1335</v>
      </c>
      <c r="O769">
        <v>1342.5</v>
      </c>
      <c r="P769">
        <v>1327.75</v>
      </c>
      <c r="Q769">
        <v>1336.25</v>
      </c>
      <c r="R769">
        <v>1341.4</v>
      </c>
      <c r="S769">
        <v>1345</v>
      </c>
      <c r="T769">
        <v>1333.25</v>
      </c>
      <c r="U769">
        <v>1341.45</v>
      </c>
      <c r="V769">
        <v>0.17</v>
      </c>
      <c r="W769">
        <v>0.17</v>
      </c>
      <c r="X769">
        <v>0.17</v>
      </c>
      <c r="Y769">
        <v>0.17</v>
      </c>
      <c r="Z769" t="s">
        <v>12</v>
      </c>
      <c r="AA769" t="s">
        <v>12</v>
      </c>
      <c r="AB769" t="s">
        <v>12</v>
      </c>
      <c r="AC769" t="s">
        <v>12</v>
      </c>
      <c r="AD769">
        <v>110.09327526</v>
      </c>
      <c r="AE769">
        <v>110.4131946</v>
      </c>
      <c r="AF769">
        <v>109.41241307999999</v>
      </c>
      <c r="AG769">
        <v>110.05225176</v>
      </c>
      <c r="AH769" t="s">
        <v>12</v>
      </c>
      <c r="AI769" t="s">
        <v>12</v>
      </c>
    </row>
    <row r="770" spans="1:35" x14ac:dyDescent="0.25">
      <c r="A770">
        <v>1342099800</v>
      </c>
      <c r="B770">
        <v>2.9009505799999999</v>
      </c>
      <c r="C770">
        <v>2.9488000200000002</v>
      </c>
      <c r="D770">
        <v>2.8510739699999998</v>
      </c>
      <c r="E770">
        <v>2.9139272599999999</v>
      </c>
      <c r="F770">
        <v>2.9009505799999999</v>
      </c>
      <c r="G770">
        <v>2.9488000200000002</v>
      </c>
      <c r="H770">
        <v>2.8510739699999998</v>
      </c>
      <c r="I770">
        <v>2.9139272599999999</v>
      </c>
      <c r="J770">
        <v>1330.5</v>
      </c>
      <c r="K770">
        <v>1331.5</v>
      </c>
      <c r="L770">
        <v>1313.25</v>
      </c>
      <c r="M770">
        <v>1322</v>
      </c>
      <c r="N770">
        <v>1336.5</v>
      </c>
      <c r="O770">
        <v>1339.5</v>
      </c>
      <c r="P770">
        <v>1319.75</v>
      </c>
      <c r="Q770">
        <v>1329.25</v>
      </c>
      <c r="R770">
        <v>1341.29</v>
      </c>
      <c r="S770">
        <v>1341.29</v>
      </c>
      <c r="T770">
        <v>1325.41</v>
      </c>
      <c r="U770">
        <v>1334.76</v>
      </c>
      <c r="V770">
        <v>0.18</v>
      </c>
      <c r="W770">
        <v>0.18</v>
      </c>
      <c r="X770">
        <v>0.18</v>
      </c>
      <c r="Y770">
        <v>0.18</v>
      </c>
      <c r="Z770" t="s">
        <v>12</v>
      </c>
      <c r="AA770" t="s">
        <v>12</v>
      </c>
      <c r="AB770" t="s">
        <v>12</v>
      </c>
      <c r="AC770" t="s">
        <v>12</v>
      </c>
      <c r="AD770">
        <v>109.41241307999999</v>
      </c>
      <c r="AE770">
        <v>110.10713023</v>
      </c>
      <c r="AF770">
        <v>108.77258261</v>
      </c>
      <c r="AG770">
        <v>109.51904466000001</v>
      </c>
      <c r="AH770" t="s">
        <v>12</v>
      </c>
      <c r="AI770" t="s">
        <v>12</v>
      </c>
    </row>
    <row r="771" spans="1:35" x14ac:dyDescent="0.25">
      <c r="A771">
        <v>1342186200</v>
      </c>
      <c r="B771">
        <v>2.93420199</v>
      </c>
      <c r="C771">
        <v>3.0663949700000002</v>
      </c>
      <c r="D771">
        <v>2.9317689800000002</v>
      </c>
      <c r="E771">
        <v>3.0574736300000001</v>
      </c>
      <c r="F771">
        <v>2.93420199</v>
      </c>
      <c r="G771">
        <v>3.0663949700000002</v>
      </c>
      <c r="H771">
        <v>2.9317689800000002</v>
      </c>
      <c r="I771">
        <v>3.0574736300000001</v>
      </c>
      <c r="J771">
        <v>1323</v>
      </c>
      <c r="K771">
        <v>1346</v>
      </c>
      <c r="L771">
        <v>1322</v>
      </c>
      <c r="M771">
        <v>1344.75</v>
      </c>
      <c r="N771">
        <v>1329.25</v>
      </c>
      <c r="O771">
        <v>1353.25</v>
      </c>
      <c r="P771">
        <v>1328.75</v>
      </c>
      <c r="Q771">
        <v>1351.75</v>
      </c>
      <c r="R771">
        <v>1334.81</v>
      </c>
      <c r="S771">
        <v>1357.7</v>
      </c>
      <c r="T771">
        <v>1334.81</v>
      </c>
      <c r="U771">
        <v>1356.78</v>
      </c>
      <c r="V771">
        <v>0.19</v>
      </c>
      <c r="W771">
        <v>0.19</v>
      </c>
      <c r="X771">
        <v>0.19</v>
      </c>
      <c r="Y771">
        <v>0.19</v>
      </c>
      <c r="Z771" t="s">
        <v>12</v>
      </c>
      <c r="AA771" t="s">
        <v>12</v>
      </c>
      <c r="AB771" t="s">
        <v>12</v>
      </c>
      <c r="AC771" t="s">
        <v>12</v>
      </c>
      <c r="AD771">
        <v>109.80615996</v>
      </c>
      <c r="AE771">
        <v>111.47138112</v>
      </c>
      <c r="AF771">
        <v>109.78975384</v>
      </c>
      <c r="AG771">
        <v>111.35653828</v>
      </c>
      <c r="AH771" t="s">
        <v>12</v>
      </c>
      <c r="AI771" t="s">
        <v>12</v>
      </c>
    </row>
    <row r="772" spans="1:35" x14ac:dyDescent="0.25">
      <c r="A772">
        <v>1342445400</v>
      </c>
      <c r="B772">
        <v>3.0343610499999998</v>
      </c>
      <c r="C772">
        <v>3.0627454599999999</v>
      </c>
      <c r="D772">
        <v>2.9990824599999999</v>
      </c>
      <c r="E772">
        <v>3.0319280399999999</v>
      </c>
      <c r="F772">
        <v>3.0343610499999998</v>
      </c>
      <c r="G772">
        <v>3.0627454599999999</v>
      </c>
      <c r="H772">
        <v>2.9990824599999999</v>
      </c>
      <c r="I772">
        <v>3.0319280399999999</v>
      </c>
      <c r="J772">
        <v>1344.5</v>
      </c>
      <c r="K772">
        <v>1345.5</v>
      </c>
      <c r="L772">
        <v>1336.5</v>
      </c>
      <c r="M772">
        <v>1340.5</v>
      </c>
      <c r="N772">
        <v>1351.25</v>
      </c>
      <c r="O772">
        <v>1352.5</v>
      </c>
      <c r="P772">
        <v>1343</v>
      </c>
      <c r="Q772">
        <v>1347.5</v>
      </c>
      <c r="R772">
        <v>1356.5</v>
      </c>
      <c r="S772">
        <v>1357.26</v>
      </c>
      <c r="T772">
        <v>1348.51</v>
      </c>
      <c r="U772">
        <v>1353.64</v>
      </c>
      <c r="V772">
        <v>0.18</v>
      </c>
      <c r="W772">
        <v>0.18</v>
      </c>
      <c r="X772">
        <v>0.18</v>
      </c>
      <c r="Y772">
        <v>0.18</v>
      </c>
      <c r="Z772" t="s">
        <v>12</v>
      </c>
      <c r="AA772" t="s">
        <v>12</v>
      </c>
      <c r="AB772" t="s">
        <v>12</v>
      </c>
      <c r="AC772" t="s">
        <v>12</v>
      </c>
      <c r="AD772">
        <v>111.10224343</v>
      </c>
      <c r="AE772">
        <v>111.42216276000001</v>
      </c>
      <c r="AF772">
        <v>110.65926999</v>
      </c>
      <c r="AG772">
        <v>111.09403216</v>
      </c>
      <c r="AH772" t="s">
        <v>12</v>
      </c>
      <c r="AI772" t="s">
        <v>12</v>
      </c>
    </row>
    <row r="773" spans="1:35" x14ac:dyDescent="0.25">
      <c r="A773">
        <v>1342531800</v>
      </c>
      <c r="B773">
        <v>3.0728833099999999</v>
      </c>
      <c r="C773">
        <v>3.1166774199999998</v>
      </c>
      <c r="D773">
        <v>2.97637376</v>
      </c>
      <c r="E773">
        <v>3.09721337</v>
      </c>
      <c r="F773">
        <v>3.0728833099999999</v>
      </c>
      <c r="G773">
        <v>3.1166774199999998</v>
      </c>
      <c r="H773">
        <v>2.97637376</v>
      </c>
      <c r="I773">
        <v>3.09721337</v>
      </c>
      <c r="J773">
        <v>1340</v>
      </c>
      <c r="K773">
        <v>1353.5</v>
      </c>
      <c r="L773">
        <v>1333</v>
      </c>
      <c r="M773">
        <v>1351.5</v>
      </c>
      <c r="N773">
        <v>1347.25</v>
      </c>
      <c r="O773">
        <v>1360.5</v>
      </c>
      <c r="P773">
        <v>1339.25</v>
      </c>
      <c r="Q773">
        <v>1358.5</v>
      </c>
      <c r="R773">
        <v>1353.68</v>
      </c>
      <c r="S773">
        <v>1365.36</v>
      </c>
      <c r="T773">
        <v>1345.07</v>
      </c>
      <c r="U773">
        <v>1363.67</v>
      </c>
      <c r="V773">
        <v>0.17</v>
      </c>
      <c r="W773">
        <v>0.17</v>
      </c>
      <c r="X773">
        <v>0.17</v>
      </c>
      <c r="Y773">
        <v>0.17</v>
      </c>
      <c r="Z773" t="s">
        <v>12</v>
      </c>
      <c r="AA773" t="s">
        <v>12</v>
      </c>
      <c r="AB773" t="s">
        <v>12</v>
      </c>
      <c r="AC773" t="s">
        <v>12</v>
      </c>
      <c r="AD773">
        <v>111.5370056</v>
      </c>
      <c r="AE773">
        <v>112.08661062</v>
      </c>
      <c r="AF773">
        <v>110.37217108999999</v>
      </c>
      <c r="AG773">
        <v>111.85692494</v>
      </c>
      <c r="AH773" t="s">
        <v>12</v>
      </c>
      <c r="AI773" t="s">
        <v>12</v>
      </c>
    </row>
    <row r="774" spans="1:35" x14ac:dyDescent="0.25">
      <c r="A774">
        <v>1342618200</v>
      </c>
      <c r="B774">
        <v>3.0765328200000002</v>
      </c>
      <c r="C774">
        <v>3.1839899300000001</v>
      </c>
      <c r="D774">
        <v>3.0708561300000001</v>
      </c>
      <c r="E774">
        <v>3.1677705399999998</v>
      </c>
      <c r="F774">
        <v>3.0765328200000002</v>
      </c>
      <c r="G774">
        <v>3.1839899300000001</v>
      </c>
      <c r="H774">
        <v>3.0708561300000001</v>
      </c>
      <c r="I774">
        <v>3.1677705399999998</v>
      </c>
      <c r="J774">
        <v>1351</v>
      </c>
      <c r="K774">
        <v>1363.25</v>
      </c>
      <c r="L774">
        <v>1345.75</v>
      </c>
      <c r="M774">
        <v>1360.25</v>
      </c>
      <c r="N774">
        <v>1358.5</v>
      </c>
      <c r="O774">
        <v>1370.5</v>
      </c>
      <c r="P774">
        <v>1352.5</v>
      </c>
      <c r="Q774">
        <v>1367.25</v>
      </c>
      <c r="R774">
        <v>1363.58</v>
      </c>
      <c r="S774">
        <v>1375.26</v>
      </c>
      <c r="T774">
        <v>1358.96</v>
      </c>
      <c r="U774">
        <v>1372.78</v>
      </c>
      <c r="V774">
        <v>0.16</v>
      </c>
      <c r="W774">
        <v>0.16</v>
      </c>
      <c r="X774">
        <v>0.16</v>
      </c>
      <c r="Y774">
        <v>0.16</v>
      </c>
      <c r="Z774" t="s">
        <v>12</v>
      </c>
      <c r="AA774" t="s">
        <v>12</v>
      </c>
      <c r="AB774" t="s">
        <v>12</v>
      </c>
      <c r="AC774" t="s">
        <v>12</v>
      </c>
      <c r="AD774">
        <v>111.59441882</v>
      </c>
      <c r="AE774">
        <v>112.90691661</v>
      </c>
      <c r="AF774">
        <v>111.52881074</v>
      </c>
      <c r="AG774">
        <v>112.68543399000001</v>
      </c>
      <c r="AH774" t="s">
        <v>12</v>
      </c>
      <c r="AI774" t="s">
        <v>12</v>
      </c>
    </row>
    <row r="775" spans="1:35" x14ac:dyDescent="0.25">
      <c r="A775">
        <v>1342704600</v>
      </c>
      <c r="B775">
        <v>3.18642293</v>
      </c>
      <c r="C775">
        <v>3.22251317</v>
      </c>
      <c r="D775">
        <v>3.15560551</v>
      </c>
      <c r="E775">
        <v>3.1892617599999999</v>
      </c>
      <c r="F775">
        <v>3.18642293</v>
      </c>
      <c r="G775">
        <v>3.22251317</v>
      </c>
      <c r="H775">
        <v>3.15560551</v>
      </c>
      <c r="I775">
        <v>3.1892617599999999</v>
      </c>
      <c r="J775">
        <v>1360.5</v>
      </c>
      <c r="K775">
        <v>1368.75</v>
      </c>
      <c r="L775">
        <v>1359.75</v>
      </c>
      <c r="M775">
        <v>1365</v>
      </c>
      <c r="N775">
        <v>1367.25</v>
      </c>
      <c r="O775">
        <v>1376</v>
      </c>
      <c r="P775">
        <v>1366</v>
      </c>
      <c r="Q775">
        <v>1372</v>
      </c>
      <c r="R775">
        <v>1373.01</v>
      </c>
      <c r="S775">
        <v>1380.39</v>
      </c>
      <c r="T775">
        <v>1371.21</v>
      </c>
      <c r="U775">
        <v>1376.51</v>
      </c>
      <c r="V775">
        <v>0.13</v>
      </c>
      <c r="W775">
        <v>0.13</v>
      </c>
      <c r="X775">
        <v>0.13</v>
      </c>
      <c r="Y775">
        <v>0.13</v>
      </c>
      <c r="Z775" t="s">
        <v>12</v>
      </c>
      <c r="AA775" t="s">
        <v>12</v>
      </c>
      <c r="AB775" t="s">
        <v>12</v>
      </c>
      <c r="AC775" t="s">
        <v>12</v>
      </c>
      <c r="AD775">
        <v>112.91511146000001</v>
      </c>
      <c r="AE775">
        <v>113.34987364</v>
      </c>
      <c r="AF775">
        <v>112.55419323</v>
      </c>
      <c r="AG775">
        <v>112.98074415000001</v>
      </c>
      <c r="AH775" t="s">
        <v>12</v>
      </c>
      <c r="AI775" t="s">
        <v>12</v>
      </c>
    </row>
    <row r="776" spans="1:35" x14ac:dyDescent="0.25">
      <c r="A776">
        <v>1342791000</v>
      </c>
      <c r="B776">
        <v>3.1373579600000001</v>
      </c>
      <c r="C776">
        <v>3.1511453199999999</v>
      </c>
      <c r="D776">
        <v>3.09275221</v>
      </c>
      <c r="E776">
        <v>3.10289006</v>
      </c>
      <c r="F776">
        <v>3.1373579600000001</v>
      </c>
      <c r="G776">
        <v>3.1511453199999999</v>
      </c>
      <c r="H776">
        <v>3.09275221</v>
      </c>
      <c r="I776">
        <v>3.10289006</v>
      </c>
      <c r="J776">
        <v>1364.5</v>
      </c>
      <c r="K776">
        <v>1364.75</v>
      </c>
      <c r="L776">
        <v>1350.25</v>
      </c>
      <c r="M776">
        <v>1351.25</v>
      </c>
      <c r="N776">
        <v>1371.5</v>
      </c>
      <c r="O776">
        <v>1372</v>
      </c>
      <c r="P776">
        <v>1357</v>
      </c>
      <c r="Q776">
        <v>1358.25</v>
      </c>
      <c r="R776">
        <v>1376.51</v>
      </c>
      <c r="S776">
        <v>1376.51</v>
      </c>
      <c r="T776">
        <v>1362.19</v>
      </c>
      <c r="U776">
        <v>1362.66</v>
      </c>
      <c r="V776">
        <v>0.13</v>
      </c>
      <c r="W776">
        <v>0.13</v>
      </c>
      <c r="X776">
        <v>0.13</v>
      </c>
      <c r="Y776">
        <v>0.13</v>
      </c>
      <c r="Z776" t="s">
        <v>12</v>
      </c>
      <c r="AA776" t="s">
        <v>12</v>
      </c>
      <c r="AB776" t="s">
        <v>12</v>
      </c>
      <c r="AC776" t="s">
        <v>12</v>
      </c>
      <c r="AD776">
        <v>112.34090547</v>
      </c>
      <c r="AE776">
        <v>112.51316973</v>
      </c>
      <c r="AF776">
        <v>111.8241209</v>
      </c>
      <c r="AG776">
        <v>111.94715859999999</v>
      </c>
      <c r="AH776" t="s">
        <v>12</v>
      </c>
      <c r="AI776" t="s">
        <v>12</v>
      </c>
    </row>
    <row r="777" spans="1:35" x14ac:dyDescent="0.25">
      <c r="A777">
        <v>1343050200</v>
      </c>
      <c r="B777">
        <v>2.96623591</v>
      </c>
      <c r="C777">
        <v>3.0343610499999998</v>
      </c>
      <c r="D777">
        <v>2.92406414</v>
      </c>
      <c r="E777">
        <v>3.0080028400000001</v>
      </c>
      <c r="F777">
        <v>2.96623591</v>
      </c>
      <c r="G777">
        <v>3.0343610499999998</v>
      </c>
      <c r="H777">
        <v>2.92406414</v>
      </c>
      <c r="I777">
        <v>3.0080028400000001</v>
      </c>
      <c r="J777">
        <v>1349.5</v>
      </c>
      <c r="K777">
        <v>1349.5</v>
      </c>
      <c r="L777">
        <v>1325.5</v>
      </c>
      <c r="M777">
        <v>1336.5</v>
      </c>
      <c r="N777">
        <v>1355.5</v>
      </c>
      <c r="O777">
        <v>1356.75</v>
      </c>
      <c r="P777">
        <v>1332</v>
      </c>
      <c r="Q777">
        <v>1343.75</v>
      </c>
      <c r="R777">
        <v>1362.34</v>
      </c>
      <c r="S777">
        <v>1362.34</v>
      </c>
      <c r="T777">
        <v>1337.56</v>
      </c>
      <c r="U777">
        <v>1350.52</v>
      </c>
      <c r="V777">
        <v>0.14000000000000001</v>
      </c>
      <c r="W777">
        <v>0.14000000000000001</v>
      </c>
      <c r="X777">
        <v>0.14000000000000001</v>
      </c>
      <c r="Y777">
        <v>0.14000000000000001</v>
      </c>
      <c r="Z777" t="s">
        <v>12</v>
      </c>
      <c r="AA777" t="s">
        <v>12</v>
      </c>
      <c r="AB777" t="s">
        <v>12</v>
      </c>
      <c r="AC777" t="s">
        <v>12</v>
      </c>
      <c r="AD777">
        <v>110.30654661</v>
      </c>
      <c r="AE777">
        <v>111.87758845</v>
      </c>
      <c r="AF777">
        <v>109.78975384</v>
      </c>
      <c r="AG777">
        <v>110.81513633</v>
      </c>
      <c r="AH777" t="s">
        <v>12</v>
      </c>
      <c r="AI777" t="s">
        <v>12</v>
      </c>
    </row>
    <row r="778" spans="1:35" x14ac:dyDescent="0.25">
      <c r="A778">
        <v>1343136600</v>
      </c>
      <c r="B778">
        <v>3.0153018500000002</v>
      </c>
      <c r="C778">
        <v>3.01895136</v>
      </c>
      <c r="D778">
        <v>2.8709438399999998</v>
      </c>
      <c r="E778">
        <v>2.93420199</v>
      </c>
      <c r="F778">
        <v>3.0153018500000002</v>
      </c>
      <c r="G778">
        <v>3.01895136</v>
      </c>
      <c r="H778">
        <v>2.8709438399999998</v>
      </c>
      <c r="I778">
        <v>2.93420199</v>
      </c>
      <c r="J778">
        <v>1335.5</v>
      </c>
      <c r="K778">
        <v>1338.75</v>
      </c>
      <c r="L778">
        <v>1317</v>
      </c>
      <c r="M778">
        <v>1322.5</v>
      </c>
      <c r="N778">
        <v>1343.75</v>
      </c>
      <c r="O778">
        <v>1346.5</v>
      </c>
      <c r="P778">
        <v>1323.75</v>
      </c>
      <c r="Q778">
        <v>1329.5</v>
      </c>
      <c r="R778">
        <v>1350.52</v>
      </c>
      <c r="S778">
        <v>1351.53</v>
      </c>
      <c r="T778">
        <v>1329.24</v>
      </c>
      <c r="U778">
        <v>1338.31</v>
      </c>
      <c r="V778">
        <v>0.15</v>
      </c>
      <c r="W778">
        <v>0.15</v>
      </c>
      <c r="X778">
        <v>0.15</v>
      </c>
      <c r="Y778">
        <v>0.15</v>
      </c>
      <c r="Z778" t="s">
        <v>12</v>
      </c>
      <c r="AA778" t="s">
        <v>12</v>
      </c>
      <c r="AB778" t="s">
        <v>12</v>
      </c>
      <c r="AC778" t="s">
        <v>12</v>
      </c>
      <c r="AD778">
        <v>110.89716693</v>
      </c>
      <c r="AE778">
        <v>110.94638528999999</v>
      </c>
      <c r="AF778">
        <v>109.12530599</v>
      </c>
      <c r="AG778">
        <v>109.85947985</v>
      </c>
      <c r="AH778" t="s">
        <v>12</v>
      </c>
      <c r="AI778" t="s">
        <v>12</v>
      </c>
    </row>
    <row r="779" spans="1:35" x14ac:dyDescent="0.25">
      <c r="A779">
        <v>1343223000</v>
      </c>
      <c r="B779">
        <v>2.95123303</v>
      </c>
      <c r="C779">
        <v>2.9725461599999998</v>
      </c>
      <c r="D779">
        <v>2.8859477</v>
      </c>
      <c r="E779">
        <v>2.9317689800000002</v>
      </c>
      <c r="F779">
        <v>2.95123303</v>
      </c>
      <c r="G779">
        <v>2.9725461599999998</v>
      </c>
      <c r="H779">
        <v>2.8859477</v>
      </c>
      <c r="I779">
        <v>2.9317689800000002</v>
      </c>
      <c r="J779">
        <v>1320</v>
      </c>
      <c r="K779">
        <v>1332.25</v>
      </c>
      <c r="L779">
        <v>1314.25</v>
      </c>
      <c r="M779">
        <v>1327.75</v>
      </c>
      <c r="N779">
        <v>1331</v>
      </c>
      <c r="O779">
        <v>1340</v>
      </c>
      <c r="P779">
        <v>1321.25</v>
      </c>
      <c r="Q779">
        <v>1335</v>
      </c>
      <c r="R779">
        <v>1338.35</v>
      </c>
      <c r="S779">
        <v>1343.98</v>
      </c>
      <c r="T779">
        <v>1331.5</v>
      </c>
      <c r="U779">
        <v>1337.89</v>
      </c>
      <c r="V779">
        <v>0.15</v>
      </c>
      <c r="W779">
        <v>0.15</v>
      </c>
      <c r="X779">
        <v>0.15</v>
      </c>
      <c r="Y779">
        <v>0.15</v>
      </c>
      <c r="Z779" t="s">
        <v>12</v>
      </c>
      <c r="AA779" t="s">
        <v>12</v>
      </c>
      <c r="AB779" t="s">
        <v>12</v>
      </c>
      <c r="AC779" t="s">
        <v>12</v>
      </c>
      <c r="AD779">
        <v>110.09327526</v>
      </c>
      <c r="AE779">
        <v>110.38037414999999</v>
      </c>
      <c r="AF779">
        <v>109.30577331000001</v>
      </c>
      <c r="AG779">
        <v>109.88819875999999</v>
      </c>
      <c r="AH779" t="s">
        <v>12</v>
      </c>
      <c r="AI779" t="s">
        <v>12</v>
      </c>
    </row>
    <row r="780" spans="1:35" x14ac:dyDescent="0.25">
      <c r="A780">
        <v>1343309400</v>
      </c>
      <c r="B780">
        <v>3.0599076099999998</v>
      </c>
      <c r="C780">
        <v>3.0964017199999998</v>
      </c>
      <c r="D780">
        <v>3.01895136</v>
      </c>
      <c r="E780">
        <v>3.0757221399999999</v>
      </c>
      <c r="F780">
        <v>3.0599076099999998</v>
      </c>
      <c r="G780">
        <v>3.0964017199999998</v>
      </c>
      <c r="H780">
        <v>3.01895136</v>
      </c>
      <c r="I780">
        <v>3.0757221399999999</v>
      </c>
      <c r="J780">
        <v>1326.75</v>
      </c>
      <c r="K780">
        <v>1351.75</v>
      </c>
      <c r="L780">
        <v>1321.25</v>
      </c>
      <c r="M780">
        <v>1347.75</v>
      </c>
      <c r="N780">
        <v>1334.75</v>
      </c>
      <c r="O780">
        <v>1358.75</v>
      </c>
      <c r="P780">
        <v>1327.75</v>
      </c>
      <c r="Q780">
        <v>1354.75</v>
      </c>
      <c r="R780">
        <v>1338.17</v>
      </c>
      <c r="S780">
        <v>1363.13</v>
      </c>
      <c r="T780">
        <v>1338.17</v>
      </c>
      <c r="U780">
        <v>1360.02</v>
      </c>
      <c r="V780">
        <v>0.14000000000000001</v>
      </c>
      <c r="W780">
        <v>0.14000000000000001</v>
      </c>
      <c r="X780">
        <v>0.14000000000000001</v>
      </c>
      <c r="Y780">
        <v>0.14000000000000001</v>
      </c>
      <c r="Z780" t="s">
        <v>12</v>
      </c>
      <c r="AA780" t="s">
        <v>12</v>
      </c>
      <c r="AB780" t="s">
        <v>12</v>
      </c>
      <c r="AC780" t="s">
        <v>12</v>
      </c>
      <c r="AD780">
        <v>111.47138112</v>
      </c>
      <c r="AE780">
        <v>111.93896374000001</v>
      </c>
      <c r="AF780">
        <v>110.95458014</v>
      </c>
      <c r="AG780">
        <v>111.70106680000001</v>
      </c>
      <c r="AH780" t="s">
        <v>12</v>
      </c>
      <c r="AI780" t="s">
        <v>12</v>
      </c>
    </row>
    <row r="781" spans="1:35" x14ac:dyDescent="0.25">
      <c r="A781">
        <v>1343395800</v>
      </c>
      <c r="B781">
        <v>3.1251929399999998</v>
      </c>
      <c r="C781">
        <v>3.2740121100000001</v>
      </c>
      <c r="D781">
        <v>3.11140558</v>
      </c>
      <c r="E781">
        <v>3.2517092299999999</v>
      </c>
      <c r="F781">
        <v>3.1251929399999998</v>
      </c>
      <c r="G781">
        <v>3.2740121100000001</v>
      </c>
      <c r="H781">
        <v>3.11140558</v>
      </c>
      <c r="I781">
        <v>3.2517092299999999</v>
      </c>
      <c r="J781">
        <v>1347.75</v>
      </c>
      <c r="K781">
        <v>1377.5</v>
      </c>
      <c r="L781">
        <v>1346.5</v>
      </c>
      <c r="M781">
        <v>1375.5</v>
      </c>
      <c r="N781">
        <v>1354.75</v>
      </c>
      <c r="O781">
        <v>1385</v>
      </c>
      <c r="P781">
        <v>1352.75</v>
      </c>
      <c r="Q781">
        <v>1382.5</v>
      </c>
      <c r="R781">
        <v>1360.05</v>
      </c>
      <c r="S781">
        <v>1389.19</v>
      </c>
      <c r="T781">
        <v>1360.05</v>
      </c>
      <c r="U781">
        <v>1385.97</v>
      </c>
      <c r="V781">
        <v>0.14000000000000001</v>
      </c>
      <c r="W781">
        <v>0.14000000000000001</v>
      </c>
      <c r="X781">
        <v>0.14000000000000001</v>
      </c>
      <c r="Y781">
        <v>0.14000000000000001</v>
      </c>
      <c r="Z781" t="s">
        <v>12</v>
      </c>
      <c r="AA781" t="s">
        <v>12</v>
      </c>
      <c r="AB781" t="s">
        <v>12</v>
      </c>
      <c r="AC781" t="s">
        <v>12</v>
      </c>
      <c r="AD781">
        <v>112.29168711</v>
      </c>
      <c r="AE781">
        <v>114.07996238</v>
      </c>
      <c r="AF781">
        <v>111.67350451999999</v>
      </c>
      <c r="AG781">
        <v>113.75593331</v>
      </c>
      <c r="AH781" t="s">
        <v>12</v>
      </c>
      <c r="AI781" t="s">
        <v>12</v>
      </c>
    </row>
    <row r="782" spans="1:35" x14ac:dyDescent="0.25">
      <c r="A782">
        <v>1343655000</v>
      </c>
      <c r="B782">
        <v>3.2383277000000001</v>
      </c>
      <c r="C782">
        <v>3.2938810100000002</v>
      </c>
      <c r="D782">
        <v>3.2180520100000001</v>
      </c>
      <c r="E782">
        <v>3.24440924</v>
      </c>
      <c r="F782">
        <v>3.2383277000000001</v>
      </c>
      <c r="G782">
        <v>3.2938810100000002</v>
      </c>
      <c r="H782">
        <v>3.2180520100000001</v>
      </c>
      <c r="I782">
        <v>3.24440924</v>
      </c>
      <c r="J782">
        <v>1373.5</v>
      </c>
      <c r="K782">
        <v>1380</v>
      </c>
      <c r="L782">
        <v>1369.25</v>
      </c>
      <c r="M782">
        <v>1373.25</v>
      </c>
      <c r="N782">
        <v>1379.25</v>
      </c>
      <c r="O782">
        <v>1387.5</v>
      </c>
      <c r="P782">
        <v>1375.75</v>
      </c>
      <c r="Q782">
        <v>1380.5</v>
      </c>
      <c r="R782">
        <v>1385.94</v>
      </c>
      <c r="S782">
        <v>1391.74</v>
      </c>
      <c r="T782">
        <v>1381.37</v>
      </c>
      <c r="U782">
        <v>1385.3</v>
      </c>
      <c r="V782">
        <v>0.14000000000000001</v>
      </c>
      <c r="W782">
        <v>0.14000000000000001</v>
      </c>
      <c r="X782">
        <v>0.14000000000000001</v>
      </c>
      <c r="Y782">
        <v>0.14000000000000001</v>
      </c>
      <c r="Z782" t="s">
        <v>12</v>
      </c>
      <c r="AA782" t="s">
        <v>12</v>
      </c>
      <c r="AB782" t="s">
        <v>12</v>
      </c>
      <c r="AC782" t="s">
        <v>12</v>
      </c>
      <c r="AD782">
        <v>113.62878588</v>
      </c>
      <c r="AE782">
        <v>114.30061649</v>
      </c>
      <c r="AF782">
        <v>113.42370938000001</v>
      </c>
      <c r="AG782">
        <v>113.76002663</v>
      </c>
      <c r="AH782" t="s">
        <v>12</v>
      </c>
      <c r="AI782" t="s">
        <v>12</v>
      </c>
    </row>
    <row r="783" spans="1:35" x14ac:dyDescent="0.25">
      <c r="A783">
        <v>1343741400</v>
      </c>
      <c r="B783">
        <v>3.2350830500000001</v>
      </c>
      <c r="C783">
        <v>3.2610354300000002</v>
      </c>
      <c r="D783">
        <v>3.1892617599999999</v>
      </c>
      <c r="E783">
        <v>3.19984534</v>
      </c>
      <c r="F783">
        <v>3.2350830500000001</v>
      </c>
      <c r="G783">
        <v>3.2610354300000002</v>
      </c>
      <c r="H783">
        <v>3.1892617599999999</v>
      </c>
      <c r="I783">
        <v>3.19984534</v>
      </c>
      <c r="J783">
        <v>1372.75</v>
      </c>
      <c r="K783">
        <v>1378.75</v>
      </c>
      <c r="L783">
        <v>1364.25</v>
      </c>
      <c r="M783">
        <v>1367.5</v>
      </c>
      <c r="N783">
        <v>1380</v>
      </c>
      <c r="O783">
        <v>1386.5</v>
      </c>
      <c r="P783">
        <v>1371</v>
      </c>
      <c r="Q783">
        <v>1374.5</v>
      </c>
      <c r="R783">
        <v>1385.27</v>
      </c>
      <c r="S783">
        <v>1387.16</v>
      </c>
      <c r="T783">
        <v>1379.17</v>
      </c>
      <c r="U783">
        <v>1379.32</v>
      </c>
      <c r="V783">
        <v>0.13</v>
      </c>
      <c r="W783">
        <v>0.13</v>
      </c>
      <c r="X783">
        <v>0.13</v>
      </c>
      <c r="Y783">
        <v>0.13</v>
      </c>
      <c r="Z783" t="s">
        <v>12</v>
      </c>
      <c r="AA783" t="s">
        <v>12</v>
      </c>
      <c r="AB783" t="s">
        <v>12</v>
      </c>
      <c r="AC783" t="s">
        <v>12</v>
      </c>
      <c r="AD783">
        <v>113.60418490000001</v>
      </c>
      <c r="AE783">
        <v>113.91589298</v>
      </c>
      <c r="AF783">
        <v>112.96434623</v>
      </c>
      <c r="AG783">
        <v>112.96434623</v>
      </c>
      <c r="AH783" t="s">
        <v>12</v>
      </c>
      <c r="AI783" t="s">
        <v>12</v>
      </c>
    </row>
    <row r="784" spans="1:35" x14ac:dyDescent="0.25">
      <c r="A784">
        <v>1343827800</v>
      </c>
      <c r="B784">
        <v>3.2464374</v>
      </c>
      <c r="C784">
        <v>3.2484645799999998</v>
      </c>
      <c r="D784">
        <v>3.1572268600000002</v>
      </c>
      <c r="E784">
        <v>3.1754744100000001</v>
      </c>
      <c r="F784">
        <v>3.2464374</v>
      </c>
      <c r="G784">
        <v>3.2484645799999998</v>
      </c>
      <c r="H784">
        <v>3.1572268600000002</v>
      </c>
      <c r="I784">
        <v>3.1754744100000001</v>
      </c>
      <c r="J784">
        <v>1365.75</v>
      </c>
      <c r="K784">
        <v>1373.75</v>
      </c>
      <c r="L784">
        <v>1360.5</v>
      </c>
      <c r="M784">
        <v>1363.25</v>
      </c>
      <c r="N784">
        <v>1372</v>
      </c>
      <c r="O784">
        <v>1381.5</v>
      </c>
      <c r="P784">
        <v>1367.75</v>
      </c>
      <c r="Q784">
        <v>1370.5</v>
      </c>
      <c r="R784">
        <v>1379.32</v>
      </c>
      <c r="S784">
        <v>1385.03</v>
      </c>
      <c r="T784">
        <v>1373.35</v>
      </c>
      <c r="U784">
        <v>1375.32</v>
      </c>
      <c r="V784">
        <v>0.14000000000000001</v>
      </c>
      <c r="W784">
        <v>0.14000000000000001</v>
      </c>
      <c r="X784">
        <v>0.14000000000000001</v>
      </c>
      <c r="Y784">
        <v>0.14000000000000001</v>
      </c>
      <c r="Z784" t="s">
        <v>12</v>
      </c>
      <c r="AA784" t="s">
        <v>12</v>
      </c>
      <c r="AB784" t="s">
        <v>12</v>
      </c>
      <c r="AC784" t="s">
        <v>12</v>
      </c>
      <c r="AD784">
        <v>113.77644096</v>
      </c>
      <c r="AE784">
        <v>113.80105014</v>
      </c>
      <c r="AF784">
        <v>112.71003497</v>
      </c>
      <c r="AG784">
        <v>112.86590131</v>
      </c>
      <c r="AH784" t="s">
        <v>12</v>
      </c>
      <c r="AI784" t="s">
        <v>12</v>
      </c>
    </row>
    <row r="785" spans="1:35" x14ac:dyDescent="0.25">
      <c r="A785">
        <v>1343914200</v>
      </c>
      <c r="B785">
        <v>3.1008628800000002</v>
      </c>
      <c r="C785">
        <v>3.1685812100000001</v>
      </c>
      <c r="D785">
        <v>3.03152124</v>
      </c>
      <c r="E785">
        <v>3.1049182100000001</v>
      </c>
      <c r="F785">
        <v>3.1008628800000002</v>
      </c>
      <c r="G785">
        <v>3.1685812100000001</v>
      </c>
      <c r="H785">
        <v>3.03152124</v>
      </c>
      <c r="I785">
        <v>3.1049182100000001</v>
      </c>
      <c r="J785">
        <v>1363</v>
      </c>
      <c r="K785">
        <v>1376.25</v>
      </c>
      <c r="L785">
        <v>1343</v>
      </c>
      <c r="M785">
        <v>1354.75</v>
      </c>
      <c r="N785">
        <v>1370</v>
      </c>
      <c r="O785">
        <v>1383</v>
      </c>
      <c r="P785">
        <v>1349.25</v>
      </c>
      <c r="Q785">
        <v>1362</v>
      </c>
      <c r="R785">
        <v>1375.13</v>
      </c>
      <c r="S785">
        <v>1375.13</v>
      </c>
      <c r="T785">
        <v>1354.65</v>
      </c>
      <c r="U785">
        <v>1365</v>
      </c>
      <c r="V785">
        <v>0.14000000000000001</v>
      </c>
      <c r="W785">
        <v>0.14000000000000001</v>
      </c>
      <c r="X785">
        <v>0.14000000000000001</v>
      </c>
      <c r="Y785">
        <v>0.14000000000000001</v>
      </c>
      <c r="Z785" t="s">
        <v>12</v>
      </c>
      <c r="AA785" t="s">
        <v>12</v>
      </c>
      <c r="AB785" t="s">
        <v>12</v>
      </c>
      <c r="AC785" t="s">
        <v>12</v>
      </c>
      <c r="AD785">
        <v>112.01278308000001</v>
      </c>
      <c r="AE785">
        <v>112.84950339</v>
      </c>
      <c r="AF785">
        <v>111.21708626</v>
      </c>
      <c r="AG785">
        <v>112.08661062</v>
      </c>
      <c r="AH785" t="s">
        <v>12</v>
      </c>
      <c r="AI785" t="s">
        <v>12</v>
      </c>
    </row>
    <row r="786" spans="1:35" x14ac:dyDescent="0.25">
      <c r="A786">
        <v>1344000600</v>
      </c>
      <c r="B786">
        <v>3.23792188</v>
      </c>
      <c r="C786">
        <v>3.3092897200000002</v>
      </c>
      <c r="D786">
        <v>3.2318393599999999</v>
      </c>
      <c r="E786">
        <v>3.289015</v>
      </c>
      <c r="F786">
        <v>3.23792188</v>
      </c>
      <c r="G786">
        <v>3.3092897200000002</v>
      </c>
      <c r="H786">
        <v>3.2318393599999999</v>
      </c>
      <c r="I786">
        <v>3.289015</v>
      </c>
      <c r="J786">
        <v>1354</v>
      </c>
      <c r="K786">
        <v>1383</v>
      </c>
      <c r="L786">
        <v>1353.25</v>
      </c>
      <c r="M786">
        <v>1382</v>
      </c>
      <c r="N786">
        <v>1362.25</v>
      </c>
      <c r="O786">
        <v>1390.5</v>
      </c>
      <c r="P786">
        <v>1360</v>
      </c>
      <c r="Q786">
        <v>1389</v>
      </c>
      <c r="R786">
        <v>1365.45</v>
      </c>
      <c r="S786">
        <v>1394.16</v>
      </c>
      <c r="T786">
        <v>1365.45</v>
      </c>
      <c r="U786">
        <v>1390.99</v>
      </c>
      <c r="V786">
        <v>0.14000000000000001</v>
      </c>
      <c r="W786">
        <v>0.14000000000000001</v>
      </c>
      <c r="X786">
        <v>0.14000000000000001</v>
      </c>
      <c r="Y786">
        <v>0.14000000000000001</v>
      </c>
      <c r="Z786" t="s">
        <v>12</v>
      </c>
      <c r="AA786" t="s">
        <v>12</v>
      </c>
      <c r="AB786" t="s">
        <v>12</v>
      </c>
      <c r="AC786" t="s">
        <v>12</v>
      </c>
      <c r="AD786">
        <v>113.66159811999999</v>
      </c>
      <c r="AE786">
        <v>114.54752859</v>
      </c>
      <c r="AF786">
        <v>112.11893067</v>
      </c>
      <c r="AG786">
        <v>114.30881955</v>
      </c>
      <c r="AH786" t="s">
        <v>12</v>
      </c>
      <c r="AI786" t="s">
        <v>12</v>
      </c>
    </row>
    <row r="787" spans="1:35" x14ac:dyDescent="0.25">
      <c r="A787">
        <v>1344259800</v>
      </c>
      <c r="B787">
        <v>3.31618389</v>
      </c>
      <c r="C787">
        <v>3.3473263599999998</v>
      </c>
      <c r="D787">
        <v>3.3044246799999999</v>
      </c>
      <c r="E787">
        <v>3.3052343899999999</v>
      </c>
      <c r="F787">
        <v>3.31618389</v>
      </c>
      <c r="G787">
        <v>3.3473263599999998</v>
      </c>
      <c r="H787">
        <v>3.3044246799999999</v>
      </c>
      <c r="I787">
        <v>3.3052343899999999</v>
      </c>
      <c r="J787">
        <v>1383.75</v>
      </c>
      <c r="K787">
        <v>1388.5</v>
      </c>
      <c r="L787">
        <v>1380.5</v>
      </c>
      <c r="M787">
        <v>1382.75</v>
      </c>
      <c r="N787">
        <v>1390.25</v>
      </c>
      <c r="O787">
        <v>1395.75</v>
      </c>
      <c r="P787">
        <v>1387.25</v>
      </c>
      <c r="Q787">
        <v>1390</v>
      </c>
      <c r="R787">
        <v>1391.04</v>
      </c>
      <c r="S787">
        <v>1399.63</v>
      </c>
      <c r="T787">
        <v>1391.04</v>
      </c>
      <c r="U787">
        <v>1394.23</v>
      </c>
      <c r="V787">
        <v>0.14000000000000001</v>
      </c>
      <c r="W787">
        <v>0.14000000000000001</v>
      </c>
      <c r="X787">
        <v>0.14000000000000001</v>
      </c>
      <c r="Y787">
        <v>0.14000000000000001</v>
      </c>
      <c r="Z787" t="s">
        <v>12</v>
      </c>
      <c r="AA787" t="s">
        <v>12</v>
      </c>
      <c r="AB787" t="s">
        <v>12</v>
      </c>
      <c r="AC787" t="s">
        <v>12</v>
      </c>
      <c r="AD787">
        <v>114.61315307</v>
      </c>
      <c r="AE787">
        <v>114.98229076</v>
      </c>
      <c r="AF787">
        <v>114.48190411</v>
      </c>
      <c r="AG787">
        <v>114.53112247</v>
      </c>
      <c r="AH787" t="s">
        <v>12</v>
      </c>
      <c r="AI787" t="s">
        <v>12</v>
      </c>
    </row>
    <row r="788" spans="1:35" x14ac:dyDescent="0.25">
      <c r="A788">
        <v>1344346200</v>
      </c>
      <c r="B788">
        <v>3.34862364</v>
      </c>
      <c r="C788">
        <v>3.4005274399999998</v>
      </c>
      <c r="D788">
        <v>3.3478129600000002</v>
      </c>
      <c r="E788">
        <v>3.3551119800000002</v>
      </c>
      <c r="F788">
        <v>3.34862364</v>
      </c>
      <c r="G788">
        <v>3.4005274399999998</v>
      </c>
      <c r="H788">
        <v>3.3478129600000002</v>
      </c>
      <c r="I788">
        <v>3.3551119800000002</v>
      </c>
      <c r="J788">
        <v>1382.25</v>
      </c>
      <c r="K788">
        <v>1396</v>
      </c>
      <c r="L788">
        <v>1381.25</v>
      </c>
      <c r="M788">
        <v>1390</v>
      </c>
      <c r="N788">
        <v>1390</v>
      </c>
      <c r="O788">
        <v>1403.25</v>
      </c>
      <c r="P788">
        <v>1387.5</v>
      </c>
      <c r="Q788">
        <v>1397</v>
      </c>
      <c r="R788">
        <v>1394.46</v>
      </c>
      <c r="S788">
        <v>1407.14</v>
      </c>
      <c r="T788">
        <v>1394.46</v>
      </c>
      <c r="U788">
        <v>1401.35</v>
      </c>
      <c r="V788">
        <v>0.13</v>
      </c>
      <c r="W788">
        <v>0.13</v>
      </c>
      <c r="X788">
        <v>0.13</v>
      </c>
      <c r="Y788">
        <v>0.13</v>
      </c>
      <c r="Z788" t="s">
        <v>12</v>
      </c>
      <c r="AA788" t="s">
        <v>12</v>
      </c>
      <c r="AB788" t="s">
        <v>12</v>
      </c>
      <c r="AC788" t="s">
        <v>12</v>
      </c>
      <c r="AD788">
        <v>114.99048562</v>
      </c>
      <c r="AE788">
        <v>115.59752026</v>
      </c>
      <c r="AF788">
        <v>114.86744792</v>
      </c>
      <c r="AG788">
        <v>115.10534487</v>
      </c>
      <c r="AH788" t="s">
        <v>12</v>
      </c>
      <c r="AI788" t="s">
        <v>12</v>
      </c>
    </row>
    <row r="789" spans="1:35" x14ac:dyDescent="0.25">
      <c r="A789">
        <v>1344432600</v>
      </c>
      <c r="B789">
        <v>3.32469941</v>
      </c>
      <c r="C789">
        <v>3.3814692100000001</v>
      </c>
      <c r="D789">
        <v>3.32145475</v>
      </c>
      <c r="E789">
        <v>3.3697100099999999</v>
      </c>
      <c r="F789">
        <v>3.32469941</v>
      </c>
      <c r="G789">
        <v>3.3814692100000001</v>
      </c>
      <c r="H789">
        <v>3.32145475</v>
      </c>
      <c r="I789">
        <v>3.3697100099999999</v>
      </c>
      <c r="J789">
        <v>1388.75</v>
      </c>
      <c r="K789">
        <v>1392.75</v>
      </c>
      <c r="L789">
        <v>1384</v>
      </c>
      <c r="M789">
        <v>1391</v>
      </c>
      <c r="N789">
        <v>1396.5</v>
      </c>
      <c r="O789">
        <v>1400.25</v>
      </c>
      <c r="P789">
        <v>1390.5</v>
      </c>
      <c r="Q789">
        <v>1398.25</v>
      </c>
      <c r="R789">
        <v>1401.23</v>
      </c>
      <c r="S789">
        <v>1404.14</v>
      </c>
      <c r="T789">
        <v>1396.13</v>
      </c>
      <c r="U789">
        <v>1402.22</v>
      </c>
      <c r="V789">
        <v>0.13</v>
      </c>
      <c r="W789">
        <v>0.13</v>
      </c>
      <c r="X789">
        <v>0.13</v>
      </c>
      <c r="Y789">
        <v>0.13</v>
      </c>
      <c r="Z789" t="s">
        <v>12</v>
      </c>
      <c r="AA789" t="s">
        <v>12</v>
      </c>
      <c r="AB789" t="s">
        <v>12</v>
      </c>
      <c r="AC789" t="s">
        <v>12</v>
      </c>
      <c r="AD789">
        <v>114.71980105</v>
      </c>
      <c r="AE789">
        <v>115.37602944</v>
      </c>
      <c r="AF789">
        <v>114.68698061000001</v>
      </c>
      <c r="AG789">
        <v>115.24479688</v>
      </c>
      <c r="AH789" t="s">
        <v>12</v>
      </c>
      <c r="AI789" t="s">
        <v>12</v>
      </c>
    </row>
    <row r="790" spans="1:35" x14ac:dyDescent="0.25">
      <c r="A790">
        <v>1344519000</v>
      </c>
      <c r="B790">
        <v>3.3547061500000002</v>
      </c>
      <c r="C790">
        <v>3.3989060800000002</v>
      </c>
      <c r="D790">
        <v>3.3457848100000001</v>
      </c>
      <c r="E790">
        <v>3.3790362100000002</v>
      </c>
      <c r="F790">
        <v>3.3547061500000002</v>
      </c>
      <c r="G790">
        <v>3.3989060800000002</v>
      </c>
      <c r="H790">
        <v>3.3457848100000001</v>
      </c>
      <c r="I790">
        <v>3.3790362100000002</v>
      </c>
      <c r="J790">
        <v>1391.5</v>
      </c>
      <c r="K790">
        <v>1396.75</v>
      </c>
      <c r="L790">
        <v>1387.5</v>
      </c>
      <c r="M790">
        <v>1393.5</v>
      </c>
      <c r="N790">
        <v>1398.5</v>
      </c>
      <c r="O790">
        <v>1403.75</v>
      </c>
      <c r="P790">
        <v>1393.75</v>
      </c>
      <c r="Q790">
        <v>1400.5</v>
      </c>
      <c r="R790">
        <v>1402.26</v>
      </c>
      <c r="S790">
        <v>1405.95</v>
      </c>
      <c r="T790">
        <v>1398.8</v>
      </c>
      <c r="U790">
        <v>1402.8</v>
      </c>
      <c r="V790">
        <v>0.13</v>
      </c>
      <c r="W790">
        <v>0.13</v>
      </c>
      <c r="X790">
        <v>0.13</v>
      </c>
      <c r="Y790">
        <v>0.13</v>
      </c>
      <c r="Z790" t="s">
        <v>12</v>
      </c>
      <c r="AA790" t="s">
        <v>12</v>
      </c>
      <c r="AB790" t="s">
        <v>12</v>
      </c>
      <c r="AC790" t="s">
        <v>12</v>
      </c>
      <c r="AD790">
        <v>115.08071928</v>
      </c>
      <c r="AE790">
        <v>115.57291108</v>
      </c>
      <c r="AF790">
        <v>114.96587644</v>
      </c>
      <c r="AG790">
        <v>115.34322539999999</v>
      </c>
      <c r="AH790" t="s">
        <v>12</v>
      </c>
      <c r="AI790" t="s">
        <v>12</v>
      </c>
    </row>
    <row r="791" spans="1:35" x14ac:dyDescent="0.25">
      <c r="A791">
        <v>1344605400</v>
      </c>
      <c r="B791">
        <v>3.3413236500000001</v>
      </c>
      <c r="C791">
        <v>3.3989060800000002</v>
      </c>
      <c r="D791">
        <v>3.3218605700000001</v>
      </c>
      <c r="E791">
        <v>3.39404007</v>
      </c>
      <c r="F791">
        <v>3.3413236500000001</v>
      </c>
      <c r="G791">
        <v>3.3989060800000002</v>
      </c>
      <c r="H791">
        <v>3.3218605700000001</v>
      </c>
      <c r="I791">
        <v>3.39404007</v>
      </c>
      <c r="J791">
        <v>1393.25</v>
      </c>
      <c r="K791">
        <v>1395.5</v>
      </c>
      <c r="L791">
        <v>1385.75</v>
      </c>
      <c r="M791">
        <v>1395.25</v>
      </c>
      <c r="N791">
        <v>1400.25</v>
      </c>
      <c r="O791">
        <v>1402.75</v>
      </c>
      <c r="P791">
        <v>1392</v>
      </c>
      <c r="Q791">
        <v>1402.5</v>
      </c>
      <c r="R791">
        <v>1402.58</v>
      </c>
      <c r="S791">
        <v>1405.98</v>
      </c>
      <c r="T791">
        <v>1395.62</v>
      </c>
      <c r="U791">
        <v>1405.87</v>
      </c>
      <c r="V791">
        <v>0.13</v>
      </c>
      <c r="W791">
        <v>0.13</v>
      </c>
      <c r="X791">
        <v>0.13</v>
      </c>
      <c r="Y791">
        <v>0.13</v>
      </c>
      <c r="Z791" t="s">
        <v>12</v>
      </c>
      <c r="AA791" t="s">
        <v>12</v>
      </c>
      <c r="AB791" t="s">
        <v>12</v>
      </c>
      <c r="AC791" t="s">
        <v>12</v>
      </c>
      <c r="AD791">
        <v>114.87564278000001</v>
      </c>
      <c r="AE791">
        <v>115.57291108</v>
      </c>
      <c r="AF791">
        <v>114.68698061000001</v>
      </c>
      <c r="AG791">
        <v>115.53189578</v>
      </c>
      <c r="AH791" t="s">
        <v>12</v>
      </c>
      <c r="AI791" t="s">
        <v>12</v>
      </c>
    </row>
    <row r="792" spans="1:35" x14ac:dyDescent="0.25">
      <c r="A792">
        <v>1344864600</v>
      </c>
      <c r="B792">
        <v>3.3790362100000002</v>
      </c>
      <c r="C792">
        <v>3.3952565699999999</v>
      </c>
      <c r="D792">
        <v>3.3376751100000002</v>
      </c>
      <c r="E792">
        <v>3.38957891</v>
      </c>
      <c r="F792">
        <v>3.3790362100000002</v>
      </c>
      <c r="G792">
        <v>3.3952565699999999</v>
      </c>
      <c r="H792">
        <v>3.3376751100000002</v>
      </c>
      <c r="I792">
        <v>3.38957891</v>
      </c>
      <c r="J792">
        <v>1395</v>
      </c>
      <c r="K792">
        <v>1396</v>
      </c>
      <c r="L792">
        <v>1387.25</v>
      </c>
      <c r="M792">
        <v>1395.5</v>
      </c>
      <c r="N792">
        <v>1400.5</v>
      </c>
      <c r="O792">
        <v>1404</v>
      </c>
      <c r="P792">
        <v>1394.25</v>
      </c>
      <c r="Q792">
        <v>1402.5</v>
      </c>
      <c r="R792">
        <v>1405.87</v>
      </c>
      <c r="S792">
        <v>1405.87</v>
      </c>
      <c r="T792">
        <v>1397.32</v>
      </c>
      <c r="U792">
        <v>1404.11</v>
      </c>
      <c r="V792">
        <v>0.13</v>
      </c>
      <c r="W792">
        <v>0.13</v>
      </c>
      <c r="X792">
        <v>0.13</v>
      </c>
      <c r="Y792">
        <v>0.13</v>
      </c>
      <c r="Z792" t="s">
        <v>12</v>
      </c>
      <c r="AA792" t="s">
        <v>12</v>
      </c>
      <c r="AB792" t="s">
        <v>12</v>
      </c>
      <c r="AC792" t="s">
        <v>12</v>
      </c>
      <c r="AD792">
        <v>115.33503054000001</v>
      </c>
      <c r="AE792">
        <v>115.53189578</v>
      </c>
      <c r="AF792">
        <v>114.87564278000001</v>
      </c>
      <c r="AG792">
        <v>115.47447436</v>
      </c>
      <c r="AH792" t="s">
        <v>12</v>
      </c>
      <c r="AI792" t="s">
        <v>12</v>
      </c>
    </row>
    <row r="793" spans="1:35" x14ac:dyDescent="0.25">
      <c r="A793">
        <v>1344951000</v>
      </c>
      <c r="B793">
        <v>3.4293186499999999</v>
      </c>
      <c r="C793">
        <v>3.4337778600000002</v>
      </c>
      <c r="D793">
        <v>3.3624109899999999</v>
      </c>
      <c r="E793">
        <v>3.3920119199999998</v>
      </c>
      <c r="F793">
        <v>3.4293186499999999</v>
      </c>
      <c r="G793">
        <v>3.4337778600000002</v>
      </c>
      <c r="H793">
        <v>3.3624109899999999</v>
      </c>
      <c r="I793">
        <v>3.3920119199999998</v>
      </c>
      <c r="J793">
        <v>1395</v>
      </c>
      <c r="K793">
        <v>1402.25</v>
      </c>
      <c r="L793">
        <v>1390.5</v>
      </c>
      <c r="M793">
        <v>1394.5</v>
      </c>
      <c r="N793">
        <v>1402</v>
      </c>
      <c r="O793">
        <v>1409.5</v>
      </c>
      <c r="P793">
        <v>1397.25</v>
      </c>
      <c r="Q793">
        <v>1401.5</v>
      </c>
      <c r="R793">
        <v>1404.36</v>
      </c>
      <c r="S793">
        <v>1410.03</v>
      </c>
      <c r="T793">
        <v>1400.6</v>
      </c>
      <c r="U793">
        <v>1403.93</v>
      </c>
      <c r="V793">
        <v>0.13</v>
      </c>
      <c r="W793">
        <v>0.13</v>
      </c>
      <c r="X793">
        <v>0.13</v>
      </c>
      <c r="Y793">
        <v>0.13</v>
      </c>
      <c r="Z793" t="s">
        <v>12</v>
      </c>
      <c r="AA793" t="s">
        <v>12</v>
      </c>
      <c r="AB793" t="s">
        <v>12</v>
      </c>
      <c r="AC793" t="s">
        <v>12</v>
      </c>
      <c r="AD793">
        <v>115.90102527000001</v>
      </c>
      <c r="AE793">
        <v>115.97486101</v>
      </c>
      <c r="AF793">
        <v>115.14635196</v>
      </c>
      <c r="AG793">
        <v>115.49087228</v>
      </c>
      <c r="AH793" t="s">
        <v>12</v>
      </c>
      <c r="AI793" t="s">
        <v>12</v>
      </c>
    </row>
    <row r="794" spans="1:35" x14ac:dyDescent="0.25">
      <c r="A794">
        <v>1345037400</v>
      </c>
      <c r="B794">
        <v>3.3818740699999998</v>
      </c>
      <c r="C794">
        <v>3.4195856600000001</v>
      </c>
      <c r="D794">
        <v>3.3749808799999998</v>
      </c>
      <c r="E794">
        <v>3.40093326</v>
      </c>
      <c r="F794">
        <v>3.3818740699999998</v>
      </c>
      <c r="G794">
        <v>3.4195856600000001</v>
      </c>
      <c r="H794">
        <v>3.3749808799999998</v>
      </c>
      <c r="I794">
        <v>3.40093326</v>
      </c>
      <c r="J794">
        <v>1393.5</v>
      </c>
      <c r="K794">
        <v>1398.5</v>
      </c>
      <c r="L794">
        <v>1390</v>
      </c>
      <c r="M794">
        <v>1396.5</v>
      </c>
      <c r="N794">
        <v>1401.25</v>
      </c>
      <c r="O794">
        <v>1405.75</v>
      </c>
      <c r="P794">
        <v>1397</v>
      </c>
      <c r="Q794">
        <v>1403.5</v>
      </c>
      <c r="R794">
        <v>1403.89</v>
      </c>
      <c r="S794">
        <v>1407.73</v>
      </c>
      <c r="T794">
        <v>1401.83</v>
      </c>
      <c r="U794">
        <v>1405.53</v>
      </c>
      <c r="V794">
        <v>0.13</v>
      </c>
      <c r="W794">
        <v>0.13</v>
      </c>
      <c r="X794">
        <v>0.13</v>
      </c>
      <c r="Y794">
        <v>0.13</v>
      </c>
      <c r="Z794" t="s">
        <v>12</v>
      </c>
      <c r="AA794" t="s">
        <v>12</v>
      </c>
      <c r="AB794" t="s">
        <v>12</v>
      </c>
      <c r="AC794" t="s">
        <v>12</v>
      </c>
      <c r="AD794">
        <v>115.36783457999999</v>
      </c>
      <c r="AE794">
        <v>115.81900287000001</v>
      </c>
      <c r="AF794">
        <v>115.29400704</v>
      </c>
      <c r="AG794">
        <v>115.62212943999999</v>
      </c>
      <c r="AH794" t="s">
        <v>12</v>
      </c>
      <c r="AI794" t="s">
        <v>12</v>
      </c>
    </row>
    <row r="795" spans="1:35" x14ac:dyDescent="0.25">
      <c r="A795">
        <v>1345123800</v>
      </c>
      <c r="B795">
        <v>3.41350314</v>
      </c>
      <c r="C795">
        <v>3.4901437899999999</v>
      </c>
      <c r="D795">
        <v>3.3920119199999998</v>
      </c>
      <c r="E795">
        <v>3.4743282799999999</v>
      </c>
      <c r="F795">
        <v>3.41350314</v>
      </c>
      <c r="G795">
        <v>3.4901437899999999</v>
      </c>
      <c r="H795">
        <v>3.3920119199999998</v>
      </c>
      <c r="I795">
        <v>3.4743282799999999</v>
      </c>
      <c r="J795">
        <v>1396.5</v>
      </c>
      <c r="K795">
        <v>1408.5</v>
      </c>
      <c r="L795">
        <v>1394.5</v>
      </c>
      <c r="M795">
        <v>1406</v>
      </c>
      <c r="N795">
        <v>1403.5</v>
      </c>
      <c r="O795">
        <v>1415.5</v>
      </c>
      <c r="P795">
        <v>1401.75</v>
      </c>
      <c r="Q795">
        <v>1413</v>
      </c>
      <c r="R795">
        <v>1405.57</v>
      </c>
      <c r="S795">
        <v>1417.44</v>
      </c>
      <c r="T795">
        <v>1404.15</v>
      </c>
      <c r="U795">
        <v>1415.51</v>
      </c>
      <c r="V795">
        <v>0.13</v>
      </c>
      <c r="W795">
        <v>0.13</v>
      </c>
      <c r="X795">
        <v>0.13</v>
      </c>
      <c r="Y795">
        <v>0.13</v>
      </c>
      <c r="Z795" t="s">
        <v>12</v>
      </c>
      <c r="AA795" t="s">
        <v>12</v>
      </c>
      <c r="AB795" t="s">
        <v>12</v>
      </c>
      <c r="AC795" t="s">
        <v>12</v>
      </c>
      <c r="AD795">
        <v>115.78618243</v>
      </c>
      <c r="AE795">
        <v>116.61469968999999</v>
      </c>
      <c r="AF795">
        <v>115.49908354</v>
      </c>
      <c r="AG795">
        <v>116.47525587</v>
      </c>
      <c r="AH795" t="s">
        <v>12</v>
      </c>
      <c r="AI795" t="s">
        <v>12</v>
      </c>
    </row>
    <row r="796" spans="1:35" x14ac:dyDescent="0.25">
      <c r="A796">
        <v>1345210200</v>
      </c>
      <c r="B796">
        <v>3.4978476600000001</v>
      </c>
      <c r="C796">
        <v>3.50028067</v>
      </c>
      <c r="D796">
        <v>3.4686515999999998</v>
      </c>
      <c r="E796">
        <v>3.49144107</v>
      </c>
      <c r="F796">
        <v>3.4978476600000001</v>
      </c>
      <c r="G796">
        <v>3.50028067</v>
      </c>
      <c r="H796">
        <v>3.4686515999999998</v>
      </c>
      <c r="I796">
        <v>3.49144107</v>
      </c>
      <c r="J796">
        <v>1406.75</v>
      </c>
      <c r="K796">
        <v>1409.75</v>
      </c>
      <c r="L796">
        <v>1403.75</v>
      </c>
      <c r="M796">
        <v>1408.25</v>
      </c>
      <c r="N796">
        <v>1413.75</v>
      </c>
      <c r="O796">
        <v>1416.75</v>
      </c>
      <c r="P796">
        <v>1410.75</v>
      </c>
      <c r="Q796">
        <v>1415.25</v>
      </c>
      <c r="R796">
        <v>1415.84</v>
      </c>
      <c r="S796">
        <v>1418.71</v>
      </c>
      <c r="T796">
        <v>1414.67</v>
      </c>
      <c r="U796">
        <v>1418.16</v>
      </c>
      <c r="V796">
        <v>0.13</v>
      </c>
      <c r="W796">
        <v>0.13</v>
      </c>
      <c r="X796">
        <v>0.13</v>
      </c>
      <c r="Y796">
        <v>0.13</v>
      </c>
      <c r="Z796" t="s">
        <v>12</v>
      </c>
      <c r="AA796" t="s">
        <v>12</v>
      </c>
      <c r="AB796" t="s">
        <v>12</v>
      </c>
      <c r="AC796" t="s">
        <v>12</v>
      </c>
      <c r="AD796">
        <v>116.67212111000001</v>
      </c>
      <c r="AE796">
        <v>116.72954252</v>
      </c>
      <c r="AF796">
        <v>116.36860789000001</v>
      </c>
      <c r="AG796">
        <v>116.6310976</v>
      </c>
      <c r="AH796" t="s">
        <v>12</v>
      </c>
      <c r="AI796" t="s">
        <v>12</v>
      </c>
    </row>
    <row r="797" spans="1:35" x14ac:dyDescent="0.25">
      <c r="A797">
        <v>1345469400</v>
      </c>
      <c r="B797">
        <v>3.4775719700000001</v>
      </c>
      <c r="C797">
        <v>3.4946030100000001</v>
      </c>
      <c r="D797">
        <v>3.4483758999999998</v>
      </c>
      <c r="E797">
        <v>3.4925758299999998</v>
      </c>
      <c r="F797">
        <v>3.4775719700000001</v>
      </c>
      <c r="G797">
        <v>3.4946030100000001</v>
      </c>
      <c r="H797">
        <v>3.4483758999999998</v>
      </c>
      <c r="I797">
        <v>3.4925758299999998</v>
      </c>
      <c r="J797">
        <v>1410</v>
      </c>
      <c r="K797">
        <v>1410.75</v>
      </c>
      <c r="L797">
        <v>1402.75</v>
      </c>
      <c r="M797">
        <v>1407.5</v>
      </c>
      <c r="N797">
        <v>1415</v>
      </c>
      <c r="O797">
        <v>1418</v>
      </c>
      <c r="P797">
        <v>1409.5</v>
      </c>
      <c r="Q797">
        <v>1414.75</v>
      </c>
      <c r="R797">
        <v>1417.85</v>
      </c>
      <c r="S797">
        <v>1418.13</v>
      </c>
      <c r="T797">
        <v>1412.12</v>
      </c>
      <c r="U797">
        <v>1418.13</v>
      </c>
      <c r="V797">
        <v>0.13</v>
      </c>
      <c r="W797">
        <v>0.13</v>
      </c>
      <c r="X797">
        <v>0.13</v>
      </c>
      <c r="Y797">
        <v>0.13</v>
      </c>
      <c r="Z797" t="s">
        <v>12</v>
      </c>
      <c r="AA797" t="s">
        <v>12</v>
      </c>
      <c r="AB797" t="s">
        <v>12</v>
      </c>
      <c r="AC797" t="s">
        <v>12</v>
      </c>
      <c r="AD797">
        <v>116.46704461</v>
      </c>
      <c r="AE797">
        <v>116.66391805000001</v>
      </c>
      <c r="AF797">
        <v>116.14712527</v>
      </c>
      <c r="AG797">
        <v>116.63930886999999</v>
      </c>
      <c r="AH797" t="s">
        <v>12</v>
      </c>
      <c r="AI797" t="s">
        <v>12</v>
      </c>
    </row>
    <row r="798" spans="1:35" x14ac:dyDescent="0.25">
      <c r="A798">
        <v>1345555800</v>
      </c>
      <c r="B798">
        <v>3.51893404</v>
      </c>
      <c r="C798">
        <v>3.55826698</v>
      </c>
      <c r="D798">
        <v>3.4386448500000002</v>
      </c>
      <c r="E798">
        <v>3.4605418999999999</v>
      </c>
      <c r="F798">
        <v>3.51893404</v>
      </c>
      <c r="G798">
        <v>3.55826698</v>
      </c>
      <c r="H798">
        <v>3.4386448500000002</v>
      </c>
      <c r="I798">
        <v>3.4605418999999999</v>
      </c>
      <c r="J798">
        <v>1408</v>
      </c>
      <c r="K798">
        <v>1417.5</v>
      </c>
      <c r="L798">
        <v>1401.5</v>
      </c>
      <c r="M798">
        <v>1405.5</v>
      </c>
      <c r="N798">
        <v>1414.75</v>
      </c>
      <c r="O798">
        <v>1424.75</v>
      </c>
      <c r="P798">
        <v>1408</v>
      </c>
      <c r="Q798">
        <v>1412.5</v>
      </c>
      <c r="R798">
        <v>1418.13</v>
      </c>
      <c r="S798">
        <v>1426.68</v>
      </c>
      <c r="T798">
        <v>1410.86</v>
      </c>
      <c r="U798">
        <v>1413.17</v>
      </c>
      <c r="V798">
        <v>0.13</v>
      </c>
      <c r="W798">
        <v>0.13</v>
      </c>
      <c r="X798">
        <v>0.13</v>
      </c>
      <c r="Y798">
        <v>0.13</v>
      </c>
      <c r="Z798" t="s">
        <v>12</v>
      </c>
      <c r="AA798" t="s">
        <v>12</v>
      </c>
      <c r="AB798" t="s">
        <v>12</v>
      </c>
      <c r="AC798" t="s">
        <v>12</v>
      </c>
      <c r="AD798">
        <v>116.92640776</v>
      </c>
      <c r="AE798">
        <v>117.37758426000001</v>
      </c>
      <c r="AF798">
        <v>116.03228243</v>
      </c>
      <c r="AG798">
        <v>116.28656909</v>
      </c>
      <c r="AH798" t="s">
        <v>12</v>
      </c>
      <c r="AI798" t="s">
        <v>12</v>
      </c>
    </row>
    <row r="799" spans="1:35" x14ac:dyDescent="0.25">
      <c r="A799">
        <v>1345642200</v>
      </c>
      <c r="B799">
        <v>3.4345895199999998</v>
      </c>
      <c r="C799">
        <v>3.48203313</v>
      </c>
      <c r="D799">
        <v>3.4114759600000002</v>
      </c>
      <c r="E799">
        <v>3.4605418999999999</v>
      </c>
      <c r="F799">
        <v>3.4345895199999998</v>
      </c>
      <c r="G799">
        <v>3.48203313</v>
      </c>
      <c r="H799">
        <v>3.4114759600000002</v>
      </c>
      <c r="I799">
        <v>3.4605418999999999</v>
      </c>
      <c r="J799">
        <v>1405.25</v>
      </c>
      <c r="K799">
        <v>1407</v>
      </c>
      <c r="L799">
        <v>1397.5</v>
      </c>
      <c r="M799">
        <v>1405.25</v>
      </c>
      <c r="N799">
        <v>1412.75</v>
      </c>
      <c r="O799">
        <v>1414.25</v>
      </c>
      <c r="P799">
        <v>1404.25</v>
      </c>
      <c r="Q799">
        <v>1412.25</v>
      </c>
      <c r="R799">
        <v>1413.09</v>
      </c>
      <c r="S799">
        <v>1416.12</v>
      </c>
      <c r="T799">
        <v>1406.78</v>
      </c>
      <c r="U799">
        <v>1413.49</v>
      </c>
      <c r="V799">
        <v>0.13</v>
      </c>
      <c r="W799">
        <v>0.13</v>
      </c>
      <c r="X799">
        <v>0.13</v>
      </c>
      <c r="Y799">
        <v>0.13</v>
      </c>
      <c r="Z799" t="s">
        <v>12</v>
      </c>
      <c r="AA799" t="s">
        <v>12</v>
      </c>
      <c r="AB799" t="s">
        <v>12</v>
      </c>
      <c r="AC799" t="s">
        <v>12</v>
      </c>
      <c r="AD799">
        <v>115.99125893</v>
      </c>
      <c r="AE799">
        <v>116.52446603</v>
      </c>
      <c r="AF799">
        <v>115.72057436</v>
      </c>
      <c r="AG799">
        <v>116.33580385</v>
      </c>
      <c r="AH799" t="s">
        <v>12</v>
      </c>
      <c r="AI799" t="s">
        <v>12</v>
      </c>
    </row>
    <row r="800" spans="1:35" x14ac:dyDescent="0.25">
      <c r="A800">
        <v>1345728600</v>
      </c>
      <c r="B800">
        <v>3.4398613500000002</v>
      </c>
      <c r="C800">
        <v>3.4398613500000002</v>
      </c>
      <c r="D800">
        <v>3.3632216700000002</v>
      </c>
      <c r="E800">
        <v>3.3798478599999999</v>
      </c>
      <c r="F800">
        <v>3.4398613500000002</v>
      </c>
      <c r="G800">
        <v>3.4398613500000002</v>
      </c>
      <c r="H800">
        <v>3.3632216700000002</v>
      </c>
      <c r="I800">
        <v>3.3798478599999999</v>
      </c>
      <c r="J800">
        <v>1405</v>
      </c>
      <c r="K800">
        <v>1410.25</v>
      </c>
      <c r="L800">
        <v>1391.25</v>
      </c>
      <c r="M800">
        <v>1393</v>
      </c>
      <c r="N800">
        <v>1412.25</v>
      </c>
      <c r="O800">
        <v>1418</v>
      </c>
      <c r="P800">
        <v>1398</v>
      </c>
      <c r="Q800">
        <v>1400</v>
      </c>
      <c r="R800">
        <v>1413.49</v>
      </c>
      <c r="S800">
        <v>1413.49</v>
      </c>
      <c r="T800">
        <v>1400.5</v>
      </c>
      <c r="U800">
        <v>1402.08</v>
      </c>
      <c r="V800">
        <v>0.13</v>
      </c>
      <c r="W800">
        <v>0.13</v>
      </c>
      <c r="X800">
        <v>0.13</v>
      </c>
      <c r="Y800">
        <v>0.13</v>
      </c>
      <c r="Z800" t="s">
        <v>12</v>
      </c>
      <c r="AA800" t="s">
        <v>12</v>
      </c>
      <c r="AB800" t="s">
        <v>12</v>
      </c>
      <c r="AC800" t="s">
        <v>12</v>
      </c>
      <c r="AD800">
        <v>116.04868854999999</v>
      </c>
      <c r="AE800">
        <v>116.05689160999999</v>
      </c>
      <c r="AF800">
        <v>115.20377338</v>
      </c>
      <c r="AG800">
        <v>115.38833403</v>
      </c>
      <c r="AH800" t="s">
        <v>12</v>
      </c>
      <c r="AI800" t="s">
        <v>12</v>
      </c>
    </row>
    <row r="801" spans="1:35" x14ac:dyDescent="0.25">
      <c r="A801">
        <v>1345815000</v>
      </c>
      <c r="B801">
        <v>3.3547061500000002</v>
      </c>
      <c r="C801">
        <v>3.4617583999999999</v>
      </c>
      <c r="D801">
        <v>3.34700131</v>
      </c>
      <c r="E801">
        <v>3.4418885299999999</v>
      </c>
      <c r="F801">
        <v>3.3547061500000002</v>
      </c>
      <c r="G801">
        <v>3.4617583999999999</v>
      </c>
      <c r="H801">
        <v>3.34700131</v>
      </c>
      <c r="I801">
        <v>3.4418885299999999</v>
      </c>
      <c r="J801">
        <v>1392.25</v>
      </c>
      <c r="K801">
        <v>1404.75</v>
      </c>
      <c r="L801">
        <v>1388</v>
      </c>
      <c r="M801">
        <v>1402.75</v>
      </c>
      <c r="N801">
        <v>1399.75</v>
      </c>
      <c r="O801">
        <v>1412</v>
      </c>
      <c r="P801">
        <v>1395.25</v>
      </c>
      <c r="Q801">
        <v>1409.75</v>
      </c>
      <c r="R801">
        <v>1401.99</v>
      </c>
      <c r="S801">
        <v>1413.46</v>
      </c>
      <c r="T801">
        <v>1398.04</v>
      </c>
      <c r="U801">
        <v>1411.13</v>
      </c>
      <c r="V801">
        <v>0.13</v>
      </c>
      <c r="W801">
        <v>0.13</v>
      </c>
      <c r="X801">
        <v>0.13</v>
      </c>
      <c r="Y801">
        <v>0.13</v>
      </c>
      <c r="Z801" t="s">
        <v>12</v>
      </c>
      <c r="AA801" t="s">
        <v>12</v>
      </c>
      <c r="AB801" t="s">
        <v>12</v>
      </c>
      <c r="AC801" t="s">
        <v>12</v>
      </c>
      <c r="AD801">
        <v>115.09713360000001</v>
      </c>
      <c r="AE801">
        <v>116.34399870999999</v>
      </c>
      <c r="AF801">
        <v>115.02330606</v>
      </c>
      <c r="AG801">
        <v>116.08149259</v>
      </c>
      <c r="AH801" t="s">
        <v>12</v>
      </c>
      <c r="AI801" t="s">
        <v>12</v>
      </c>
    </row>
    <row r="802" spans="1:35" x14ac:dyDescent="0.25">
      <c r="A802">
        <v>1346074200</v>
      </c>
      <c r="B802">
        <v>3.46784092</v>
      </c>
      <c r="C802">
        <v>3.48203313</v>
      </c>
      <c r="D802">
        <v>3.4281829199999998</v>
      </c>
      <c r="E802">
        <v>3.4418885299999999</v>
      </c>
      <c r="F802">
        <v>3.46784092</v>
      </c>
      <c r="G802">
        <v>3.48203313</v>
      </c>
      <c r="H802">
        <v>3.4281829199999998</v>
      </c>
      <c r="I802">
        <v>3.4418885299999999</v>
      </c>
      <c r="J802">
        <v>1404</v>
      </c>
      <c r="K802">
        <v>1408.75</v>
      </c>
      <c r="L802">
        <v>1399.75</v>
      </c>
      <c r="M802">
        <v>1401.25</v>
      </c>
      <c r="N802">
        <v>1410</v>
      </c>
      <c r="O802">
        <v>1416</v>
      </c>
      <c r="P802">
        <v>1407</v>
      </c>
      <c r="Q802">
        <v>1408.25</v>
      </c>
      <c r="R802">
        <v>1411.13</v>
      </c>
      <c r="S802">
        <v>1416.17</v>
      </c>
      <c r="T802">
        <v>1409.11</v>
      </c>
      <c r="U802">
        <v>1410.44</v>
      </c>
      <c r="V802">
        <v>0.13</v>
      </c>
      <c r="W802">
        <v>0.13</v>
      </c>
      <c r="X802">
        <v>0.13</v>
      </c>
      <c r="Y802">
        <v>0.13</v>
      </c>
      <c r="Z802" t="s">
        <v>12</v>
      </c>
      <c r="AA802" t="s">
        <v>12</v>
      </c>
      <c r="AB802" t="s">
        <v>12</v>
      </c>
      <c r="AC802" t="s">
        <v>12</v>
      </c>
      <c r="AD802">
        <v>116.39321707000001</v>
      </c>
      <c r="AE802">
        <v>116.54907521</v>
      </c>
      <c r="AF802">
        <v>115.94204877</v>
      </c>
      <c r="AG802">
        <v>116.10610177</v>
      </c>
      <c r="AH802" t="s">
        <v>12</v>
      </c>
      <c r="AI802" t="s">
        <v>12</v>
      </c>
    </row>
    <row r="803" spans="1:35" x14ac:dyDescent="0.25">
      <c r="A803">
        <v>1346160600</v>
      </c>
      <c r="B803">
        <v>3.4155312900000001</v>
      </c>
      <c r="C803">
        <v>3.4641904399999999</v>
      </c>
      <c r="D803">
        <v>3.3993722399999999</v>
      </c>
      <c r="E803">
        <v>3.4313458300000002</v>
      </c>
      <c r="F803">
        <v>3.4155312900000001</v>
      </c>
      <c r="G803">
        <v>3.4641904399999999</v>
      </c>
      <c r="H803">
        <v>3.3993722399999999</v>
      </c>
      <c r="I803">
        <v>3.4313458300000002</v>
      </c>
      <c r="J803">
        <v>1400.5</v>
      </c>
      <c r="K803">
        <v>1405</v>
      </c>
      <c r="L803">
        <v>1396.5</v>
      </c>
      <c r="M803">
        <v>1400.75</v>
      </c>
      <c r="N803">
        <v>1408.25</v>
      </c>
      <c r="O803">
        <v>1412</v>
      </c>
      <c r="P803">
        <v>1403.25</v>
      </c>
      <c r="Q803">
        <v>1407.75</v>
      </c>
      <c r="R803">
        <v>1410.44</v>
      </c>
      <c r="S803">
        <v>1413.63</v>
      </c>
      <c r="T803">
        <v>1405.59</v>
      </c>
      <c r="U803">
        <v>1409.3</v>
      </c>
      <c r="V803">
        <v>0.13</v>
      </c>
      <c r="W803">
        <v>0.13</v>
      </c>
      <c r="X803">
        <v>0.13</v>
      </c>
      <c r="Y803">
        <v>0.13</v>
      </c>
      <c r="Z803" t="s">
        <v>12</v>
      </c>
      <c r="AA803" t="s">
        <v>12</v>
      </c>
      <c r="AB803" t="s">
        <v>12</v>
      </c>
      <c r="AC803" t="s">
        <v>12</v>
      </c>
      <c r="AD803">
        <v>115.81079161</v>
      </c>
      <c r="AE803">
        <v>116.35220176999999</v>
      </c>
      <c r="AF803">
        <v>115.63853555999999</v>
      </c>
      <c r="AG803">
        <v>115.99125893</v>
      </c>
      <c r="AH803" t="s">
        <v>12</v>
      </c>
      <c r="AI803" t="s">
        <v>12</v>
      </c>
    </row>
    <row r="804" spans="1:35" x14ac:dyDescent="0.25">
      <c r="A804">
        <v>1346247000</v>
      </c>
      <c r="B804">
        <v>3.44229436</v>
      </c>
      <c r="C804">
        <v>3.46784092</v>
      </c>
      <c r="D804">
        <v>3.4118817899999998</v>
      </c>
      <c r="E804">
        <v>3.4382390200000001</v>
      </c>
      <c r="F804">
        <v>3.44229436</v>
      </c>
      <c r="G804">
        <v>3.46784092</v>
      </c>
      <c r="H804">
        <v>3.4118817899999998</v>
      </c>
      <c r="I804">
        <v>3.4382390200000001</v>
      </c>
      <c r="J804">
        <v>1401</v>
      </c>
      <c r="K804">
        <v>1405.25</v>
      </c>
      <c r="L804">
        <v>1398</v>
      </c>
      <c r="M804">
        <v>1400</v>
      </c>
      <c r="N804">
        <v>1407.25</v>
      </c>
      <c r="O804">
        <v>1412.5</v>
      </c>
      <c r="P804">
        <v>1404.75</v>
      </c>
      <c r="Q804">
        <v>1407.25</v>
      </c>
      <c r="R804">
        <v>1409.32</v>
      </c>
      <c r="S804">
        <v>1413.95</v>
      </c>
      <c r="T804">
        <v>1406.57</v>
      </c>
      <c r="U804">
        <v>1410.49</v>
      </c>
      <c r="V804">
        <v>0.13</v>
      </c>
      <c r="W804">
        <v>0.13</v>
      </c>
      <c r="X804">
        <v>0.13</v>
      </c>
      <c r="Y804">
        <v>0.13</v>
      </c>
      <c r="Z804" t="s">
        <v>12</v>
      </c>
      <c r="AA804" t="s">
        <v>12</v>
      </c>
      <c r="AB804" t="s">
        <v>12</v>
      </c>
      <c r="AC804" t="s">
        <v>12</v>
      </c>
      <c r="AD804">
        <v>116.08970385000001</v>
      </c>
      <c r="AE804">
        <v>116.39321707000001</v>
      </c>
      <c r="AF804">
        <v>115.76158146</v>
      </c>
      <c r="AG804">
        <v>116.08149259</v>
      </c>
      <c r="AH804" t="s">
        <v>12</v>
      </c>
      <c r="AI804" t="s">
        <v>12</v>
      </c>
    </row>
    <row r="805" spans="1:35" x14ac:dyDescent="0.25">
      <c r="A805">
        <v>1346333400</v>
      </c>
      <c r="B805">
        <v>3.3932284199999998</v>
      </c>
      <c r="C805">
        <v>3.3976885999999999</v>
      </c>
      <c r="D805">
        <v>3.3433518000000002</v>
      </c>
      <c r="E805">
        <v>3.3640333199999999</v>
      </c>
      <c r="F805">
        <v>3.3932284199999998</v>
      </c>
      <c r="G805">
        <v>3.3976885999999999</v>
      </c>
      <c r="H805">
        <v>3.3433518000000002</v>
      </c>
      <c r="I805">
        <v>3.3640333199999999</v>
      </c>
      <c r="J805">
        <v>1400</v>
      </c>
      <c r="K805">
        <v>1401</v>
      </c>
      <c r="L805">
        <v>1388.25</v>
      </c>
      <c r="M805">
        <v>1390</v>
      </c>
      <c r="N805">
        <v>1407</v>
      </c>
      <c r="O805">
        <v>1407.75</v>
      </c>
      <c r="P805">
        <v>1395.25</v>
      </c>
      <c r="Q805">
        <v>1397</v>
      </c>
      <c r="R805">
        <v>1410.08</v>
      </c>
      <c r="S805">
        <v>1410.08</v>
      </c>
      <c r="T805">
        <v>1397.01</v>
      </c>
      <c r="U805">
        <v>1399.48</v>
      </c>
      <c r="V805">
        <v>0.14000000000000001</v>
      </c>
      <c r="W805">
        <v>0.14000000000000001</v>
      </c>
      <c r="X805">
        <v>0.14000000000000001</v>
      </c>
      <c r="Y805">
        <v>0.14000000000000001</v>
      </c>
      <c r="Z805" t="s">
        <v>12</v>
      </c>
      <c r="AA805" t="s">
        <v>12</v>
      </c>
      <c r="AB805" t="s">
        <v>12</v>
      </c>
      <c r="AC805" t="s">
        <v>12</v>
      </c>
      <c r="AD805">
        <v>115.58110593000001</v>
      </c>
      <c r="AE805">
        <v>115.61392638</v>
      </c>
      <c r="AF805">
        <v>114.99869688</v>
      </c>
      <c r="AG805">
        <v>115.24479688</v>
      </c>
      <c r="AH805" t="s">
        <v>12</v>
      </c>
      <c r="AI805" t="s">
        <v>12</v>
      </c>
    </row>
    <row r="806" spans="1:35" x14ac:dyDescent="0.25">
      <c r="A806">
        <v>1346419800</v>
      </c>
      <c r="B806">
        <v>3.42364099</v>
      </c>
      <c r="C806">
        <v>3.4601360799999998</v>
      </c>
      <c r="D806">
        <v>3.3563284800000002</v>
      </c>
      <c r="E806">
        <v>3.4086371299999998</v>
      </c>
      <c r="F806">
        <v>3.42364099</v>
      </c>
      <c r="G806">
        <v>3.4601360799999998</v>
      </c>
      <c r="H806">
        <v>3.3563284800000002</v>
      </c>
      <c r="I806">
        <v>3.4086371299999998</v>
      </c>
      <c r="J806">
        <v>1389.75</v>
      </c>
      <c r="K806">
        <v>1405</v>
      </c>
      <c r="L806">
        <v>1388.75</v>
      </c>
      <c r="M806">
        <v>1398</v>
      </c>
      <c r="N806">
        <v>1397</v>
      </c>
      <c r="O806">
        <v>1412.25</v>
      </c>
      <c r="P806">
        <v>1395.5</v>
      </c>
      <c r="Q806">
        <v>1405</v>
      </c>
      <c r="R806">
        <v>1400.07</v>
      </c>
      <c r="S806">
        <v>1413.09</v>
      </c>
      <c r="T806">
        <v>1398.96</v>
      </c>
      <c r="U806">
        <v>1406.58</v>
      </c>
      <c r="V806">
        <v>0.13</v>
      </c>
      <c r="W806">
        <v>0.13</v>
      </c>
      <c r="X806">
        <v>0.13</v>
      </c>
      <c r="Y806">
        <v>0.13</v>
      </c>
      <c r="Z806" t="s">
        <v>12</v>
      </c>
      <c r="AA806" t="s">
        <v>12</v>
      </c>
      <c r="AB806" t="s">
        <v>12</v>
      </c>
      <c r="AC806" t="s">
        <v>12</v>
      </c>
      <c r="AD806">
        <v>115.90102527000001</v>
      </c>
      <c r="AE806">
        <v>116.33580385</v>
      </c>
      <c r="AF806">
        <v>115.1381489</v>
      </c>
      <c r="AG806">
        <v>115.79439369000001</v>
      </c>
      <c r="AH806" t="s">
        <v>12</v>
      </c>
      <c r="AI806" t="s">
        <v>12</v>
      </c>
    </row>
    <row r="807" spans="1:35" x14ac:dyDescent="0.25">
      <c r="A807">
        <v>1346765400</v>
      </c>
      <c r="B807">
        <v>3.4037720899999999</v>
      </c>
      <c r="C807">
        <v>3.4345895199999998</v>
      </c>
      <c r="D807">
        <v>3.3388916100000001</v>
      </c>
      <c r="E807">
        <v>3.39241774</v>
      </c>
      <c r="F807">
        <v>3.4037720899999999</v>
      </c>
      <c r="G807">
        <v>3.4345895199999998</v>
      </c>
      <c r="H807">
        <v>3.3388916100000001</v>
      </c>
      <c r="I807">
        <v>3.39241774</v>
      </c>
      <c r="J807">
        <v>1398.75</v>
      </c>
      <c r="K807">
        <v>1402</v>
      </c>
      <c r="L807">
        <v>1387.5</v>
      </c>
      <c r="M807">
        <v>1399</v>
      </c>
      <c r="N807">
        <v>1406.25</v>
      </c>
      <c r="O807">
        <v>1409.5</v>
      </c>
      <c r="P807">
        <v>1394.5</v>
      </c>
      <c r="Q807">
        <v>1406</v>
      </c>
      <c r="R807">
        <v>1406.54</v>
      </c>
      <c r="S807">
        <v>1409.31</v>
      </c>
      <c r="T807">
        <v>1396.56</v>
      </c>
      <c r="U807">
        <v>1404.94</v>
      </c>
      <c r="V807">
        <v>0.14000000000000001</v>
      </c>
      <c r="W807">
        <v>0.14000000000000001</v>
      </c>
      <c r="X807">
        <v>0.14000000000000001</v>
      </c>
      <c r="Y807">
        <v>0.14000000000000001</v>
      </c>
      <c r="Z807" t="s">
        <v>12</v>
      </c>
      <c r="AA807" t="s">
        <v>12</v>
      </c>
      <c r="AB807" t="s">
        <v>12</v>
      </c>
      <c r="AC807" t="s">
        <v>12</v>
      </c>
      <c r="AD807">
        <v>115.69594877</v>
      </c>
      <c r="AE807">
        <v>116.0404937</v>
      </c>
      <c r="AF807">
        <v>114.94947852</v>
      </c>
      <c r="AG807">
        <v>115.68775392000001</v>
      </c>
      <c r="AH807" t="s">
        <v>12</v>
      </c>
      <c r="AI807" t="s">
        <v>12</v>
      </c>
    </row>
    <row r="808" spans="1:35" x14ac:dyDescent="0.25">
      <c r="A808">
        <v>1346851800</v>
      </c>
      <c r="B808">
        <v>3.40823228</v>
      </c>
      <c r="C808">
        <v>3.4345895199999998</v>
      </c>
      <c r="D808">
        <v>3.3741702</v>
      </c>
      <c r="E808">
        <v>3.3936342399999999</v>
      </c>
      <c r="F808">
        <v>3.40823228</v>
      </c>
      <c r="G808">
        <v>3.4345895199999998</v>
      </c>
      <c r="H808">
        <v>3.3741702</v>
      </c>
      <c r="I808">
        <v>3.3936342399999999</v>
      </c>
      <c r="J808">
        <v>1398.25</v>
      </c>
      <c r="K808">
        <v>1401</v>
      </c>
      <c r="L808">
        <v>1390.25</v>
      </c>
      <c r="M808">
        <v>1396.5</v>
      </c>
      <c r="N808">
        <v>1406.25</v>
      </c>
      <c r="O808">
        <v>1408.25</v>
      </c>
      <c r="P808">
        <v>1397.25</v>
      </c>
      <c r="Q808">
        <v>1403.5</v>
      </c>
      <c r="R808">
        <v>1404.94</v>
      </c>
      <c r="S808">
        <v>1408.81</v>
      </c>
      <c r="T808">
        <v>1401.25</v>
      </c>
      <c r="U808">
        <v>1403.44</v>
      </c>
      <c r="V808">
        <v>0.16</v>
      </c>
      <c r="W808">
        <v>0.16</v>
      </c>
      <c r="X808">
        <v>0.16</v>
      </c>
      <c r="Y808">
        <v>0.16</v>
      </c>
      <c r="Z808" t="s">
        <v>12</v>
      </c>
      <c r="AA808" t="s">
        <v>12</v>
      </c>
      <c r="AB808" t="s">
        <v>12</v>
      </c>
      <c r="AC808" t="s">
        <v>12</v>
      </c>
      <c r="AD808">
        <v>115.73697228</v>
      </c>
      <c r="AE808">
        <v>116.04868854999999</v>
      </c>
      <c r="AF808">
        <v>115.35963151999999</v>
      </c>
      <c r="AG808">
        <v>115.5893172</v>
      </c>
      <c r="AH808" t="s">
        <v>12</v>
      </c>
      <c r="AI808" t="s">
        <v>12</v>
      </c>
    </row>
    <row r="809" spans="1:35" x14ac:dyDescent="0.25">
      <c r="A809">
        <v>1346938200</v>
      </c>
      <c r="B809">
        <v>3.4564875399999999</v>
      </c>
      <c r="C809">
        <v>3.60125041</v>
      </c>
      <c r="D809">
        <v>3.4556758900000002</v>
      </c>
      <c r="E809">
        <v>3.5976009000000002</v>
      </c>
      <c r="F809">
        <v>3.4564875399999999</v>
      </c>
      <c r="G809">
        <v>3.60125041</v>
      </c>
      <c r="H809">
        <v>3.4556758900000002</v>
      </c>
      <c r="I809">
        <v>3.5976009000000002</v>
      </c>
      <c r="J809">
        <v>1397.25</v>
      </c>
      <c r="K809">
        <v>1425</v>
      </c>
      <c r="L809">
        <v>1396.75</v>
      </c>
      <c r="M809">
        <v>1424</v>
      </c>
      <c r="N809">
        <v>1403.5</v>
      </c>
      <c r="O809">
        <v>1432.25</v>
      </c>
      <c r="P809">
        <v>1403.25</v>
      </c>
      <c r="Q809">
        <v>1431</v>
      </c>
      <c r="R809">
        <v>1403.74</v>
      </c>
      <c r="S809">
        <v>1432.12</v>
      </c>
      <c r="T809">
        <v>1403.74</v>
      </c>
      <c r="U809">
        <v>1432.12</v>
      </c>
      <c r="V809">
        <v>0.16</v>
      </c>
      <c r="W809">
        <v>0.16</v>
      </c>
      <c r="X809">
        <v>0.16</v>
      </c>
      <c r="Y809">
        <v>0.16</v>
      </c>
      <c r="Z809" t="s">
        <v>12</v>
      </c>
      <c r="AA809" t="s">
        <v>12</v>
      </c>
      <c r="AB809" t="s">
        <v>12</v>
      </c>
      <c r="AC809" t="s">
        <v>12</v>
      </c>
      <c r="AD809">
        <v>116.28656909</v>
      </c>
      <c r="AE809">
        <v>117.94359539</v>
      </c>
      <c r="AF809">
        <v>116.27837423</v>
      </c>
      <c r="AG809">
        <v>117.93539233</v>
      </c>
      <c r="AH809" t="s">
        <v>12</v>
      </c>
      <c r="AI809" t="s">
        <v>12</v>
      </c>
    </row>
    <row r="810" spans="1:35" x14ac:dyDescent="0.25">
      <c r="A810">
        <v>1347024600</v>
      </c>
      <c r="B810">
        <v>3.61990378</v>
      </c>
      <c r="C810">
        <v>3.6478833399999999</v>
      </c>
      <c r="D810">
        <v>3.6105366999999999</v>
      </c>
      <c r="E810">
        <v>3.6454493600000002</v>
      </c>
      <c r="F810">
        <v>3.61990378</v>
      </c>
      <c r="G810">
        <v>3.6478833399999999</v>
      </c>
      <c r="H810">
        <v>3.6105366999999999</v>
      </c>
      <c r="I810">
        <v>3.6454493600000002</v>
      </c>
      <c r="J810">
        <v>1423.75</v>
      </c>
      <c r="K810">
        <v>1431.75</v>
      </c>
      <c r="L810">
        <v>1423.25</v>
      </c>
      <c r="M810">
        <v>1431.25</v>
      </c>
      <c r="N810">
        <v>1431</v>
      </c>
      <c r="O810">
        <v>1438.75</v>
      </c>
      <c r="P810">
        <v>1430.5</v>
      </c>
      <c r="Q810">
        <v>1438.25</v>
      </c>
      <c r="R810">
        <v>1432.12</v>
      </c>
      <c r="S810">
        <v>1437.92</v>
      </c>
      <c r="T810">
        <v>1431.45</v>
      </c>
      <c r="U810">
        <v>1437.92</v>
      </c>
      <c r="V810">
        <v>0.15</v>
      </c>
      <c r="W810">
        <v>0.15</v>
      </c>
      <c r="X810">
        <v>0.15</v>
      </c>
      <c r="Y810">
        <v>0.15</v>
      </c>
      <c r="Z810" t="s">
        <v>12</v>
      </c>
      <c r="AA810" t="s">
        <v>12</v>
      </c>
      <c r="AB810" t="s">
        <v>12</v>
      </c>
      <c r="AC810" t="s">
        <v>12</v>
      </c>
      <c r="AD810">
        <v>118.13225756999999</v>
      </c>
      <c r="AE810">
        <v>118.44398205</v>
      </c>
      <c r="AF810">
        <v>118.02562598999999</v>
      </c>
      <c r="AG810">
        <v>118.39476369</v>
      </c>
      <c r="AH810" t="s">
        <v>12</v>
      </c>
      <c r="AI810" t="s">
        <v>12</v>
      </c>
    </row>
    <row r="811" spans="1:35" x14ac:dyDescent="0.25">
      <c r="A811">
        <v>1347283800</v>
      </c>
      <c r="B811">
        <v>3.6316629800000002</v>
      </c>
      <c r="C811">
        <v>3.65234353</v>
      </c>
      <c r="D811">
        <v>3.5777310299999998</v>
      </c>
      <c r="E811">
        <v>3.5821921900000002</v>
      </c>
      <c r="F811">
        <v>3.6316629800000002</v>
      </c>
      <c r="G811">
        <v>3.65234353</v>
      </c>
      <c r="H811">
        <v>3.5777310299999998</v>
      </c>
      <c r="I811">
        <v>3.5821921900000002</v>
      </c>
      <c r="J811">
        <v>1430</v>
      </c>
      <c r="K811">
        <v>1431</v>
      </c>
      <c r="L811">
        <v>1419.25</v>
      </c>
      <c r="M811">
        <v>1419.5</v>
      </c>
      <c r="N811">
        <v>1436.75</v>
      </c>
      <c r="O811">
        <v>1438</v>
      </c>
      <c r="P811">
        <v>1425.75</v>
      </c>
      <c r="Q811">
        <v>1426.5</v>
      </c>
      <c r="R811">
        <v>1437.92</v>
      </c>
      <c r="S811">
        <v>1438.74</v>
      </c>
      <c r="T811">
        <v>1428.98</v>
      </c>
      <c r="U811">
        <v>1429.08</v>
      </c>
      <c r="V811">
        <v>0.15</v>
      </c>
      <c r="W811">
        <v>0.15</v>
      </c>
      <c r="X811">
        <v>0.15</v>
      </c>
      <c r="Y811">
        <v>0.15</v>
      </c>
      <c r="Z811" t="s">
        <v>12</v>
      </c>
      <c r="AA811" t="s">
        <v>12</v>
      </c>
      <c r="AB811" t="s">
        <v>12</v>
      </c>
      <c r="AC811" t="s">
        <v>12</v>
      </c>
      <c r="AD811">
        <v>118.27992085</v>
      </c>
      <c r="AE811">
        <v>118.48499735</v>
      </c>
      <c r="AF811">
        <v>117.68110568</v>
      </c>
      <c r="AG811">
        <v>117.72210457</v>
      </c>
      <c r="AH811" t="s">
        <v>12</v>
      </c>
      <c r="AI811" t="s">
        <v>12</v>
      </c>
    </row>
    <row r="812" spans="1:35" x14ac:dyDescent="0.25">
      <c r="A812">
        <v>1347370200</v>
      </c>
      <c r="B812">
        <v>3.5903018800000002</v>
      </c>
      <c r="C812">
        <v>3.6462211099999999</v>
      </c>
      <c r="D812">
        <v>3.5858407200000002</v>
      </c>
      <c r="E812">
        <v>3.60976593</v>
      </c>
      <c r="F812">
        <v>3.5903018800000002</v>
      </c>
      <c r="G812">
        <v>3.6462211099999999</v>
      </c>
      <c r="H812">
        <v>3.5858407200000002</v>
      </c>
      <c r="I812">
        <v>3.60976593</v>
      </c>
      <c r="J812">
        <v>1419</v>
      </c>
      <c r="K812">
        <v>1430.25</v>
      </c>
      <c r="L812">
        <v>1414.5</v>
      </c>
      <c r="M812">
        <v>1423.5</v>
      </c>
      <c r="N812">
        <v>1425.5</v>
      </c>
      <c r="O812">
        <v>1437.5</v>
      </c>
      <c r="P812">
        <v>1421.5</v>
      </c>
      <c r="Q812">
        <v>1430.5</v>
      </c>
      <c r="R812">
        <v>1429.13</v>
      </c>
      <c r="S812">
        <v>1437.76</v>
      </c>
      <c r="T812">
        <v>1429.13</v>
      </c>
      <c r="U812">
        <v>1433.56</v>
      </c>
      <c r="V812">
        <v>0.15</v>
      </c>
      <c r="W812">
        <v>0.15</v>
      </c>
      <c r="X812">
        <v>0.15</v>
      </c>
      <c r="Y812">
        <v>0.15</v>
      </c>
      <c r="Z812" t="s">
        <v>12</v>
      </c>
      <c r="AA812" t="s">
        <v>12</v>
      </c>
      <c r="AB812" t="s">
        <v>12</v>
      </c>
      <c r="AC812" t="s">
        <v>12</v>
      </c>
      <c r="AD812">
        <v>117.79594852</v>
      </c>
      <c r="AE812">
        <v>118.42757593</v>
      </c>
      <c r="AF812">
        <v>117.76312806999999</v>
      </c>
      <c r="AG812">
        <v>118.05023516999999</v>
      </c>
      <c r="AH812" t="s">
        <v>12</v>
      </c>
      <c r="AI812" t="s">
        <v>12</v>
      </c>
    </row>
    <row r="813" spans="1:35" x14ac:dyDescent="0.25">
      <c r="A813">
        <v>1347456600</v>
      </c>
      <c r="B813">
        <v>3.6462610099999999</v>
      </c>
      <c r="C813">
        <v>3.6592376899999999</v>
      </c>
      <c r="D813">
        <v>3.61023988</v>
      </c>
      <c r="E813">
        <v>3.6442338300000001</v>
      </c>
      <c r="F813">
        <v>3.6462610099999999</v>
      </c>
      <c r="G813">
        <v>3.6592376899999999</v>
      </c>
      <c r="H813">
        <v>3.61023988</v>
      </c>
      <c r="I813">
        <v>3.6442338300000001</v>
      </c>
      <c r="J813">
        <v>1423.25</v>
      </c>
      <c r="K813">
        <v>1433</v>
      </c>
      <c r="L813">
        <v>1421.5</v>
      </c>
      <c r="M813">
        <v>1432.5</v>
      </c>
      <c r="N813">
        <v>1430.5</v>
      </c>
      <c r="O813">
        <v>1440.25</v>
      </c>
      <c r="P813">
        <v>1428.5</v>
      </c>
      <c r="Q813">
        <v>1439.5</v>
      </c>
      <c r="R813">
        <v>1433.56</v>
      </c>
      <c r="S813">
        <v>1439.15</v>
      </c>
      <c r="T813">
        <v>1432.99</v>
      </c>
      <c r="U813">
        <v>1436.56</v>
      </c>
      <c r="V813">
        <v>0.15</v>
      </c>
      <c r="W813">
        <v>0.15</v>
      </c>
      <c r="X813">
        <v>0.15</v>
      </c>
      <c r="Y813">
        <v>0.15</v>
      </c>
      <c r="Z813" t="s">
        <v>12</v>
      </c>
      <c r="AA813" t="s">
        <v>12</v>
      </c>
      <c r="AB813" t="s">
        <v>12</v>
      </c>
      <c r="AC813" t="s">
        <v>12</v>
      </c>
      <c r="AD813">
        <v>118.44398205</v>
      </c>
      <c r="AE813">
        <v>118.575231</v>
      </c>
      <c r="AF813">
        <v>118.04202391</v>
      </c>
      <c r="AG813">
        <v>118.44398205</v>
      </c>
      <c r="AH813" t="s">
        <v>12</v>
      </c>
      <c r="AI813" t="s">
        <v>12</v>
      </c>
    </row>
    <row r="814" spans="1:35" x14ac:dyDescent="0.25">
      <c r="A814">
        <v>1347543000</v>
      </c>
      <c r="B814">
        <v>3.6442338300000001</v>
      </c>
      <c r="C814">
        <v>3.8490111699999998</v>
      </c>
      <c r="D814">
        <v>3.6292299699999999</v>
      </c>
      <c r="E814">
        <v>3.81940927</v>
      </c>
      <c r="F814">
        <v>3.6442338300000001</v>
      </c>
      <c r="G814">
        <v>3.8490111699999998</v>
      </c>
      <c r="H814">
        <v>3.6292299699999999</v>
      </c>
      <c r="I814">
        <v>3.81940927</v>
      </c>
      <c r="J814">
        <v>1431.5</v>
      </c>
      <c r="K814">
        <v>1457.25</v>
      </c>
      <c r="L814">
        <v>1428</v>
      </c>
      <c r="M814">
        <v>1450.5</v>
      </c>
      <c r="N814">
        <v>1438.25</v>
      </c>
      <c r="O814">
        <v>1464.25</v>
      </c>
      <c r="P814">
        <v>1435</v>
      </c>
      <c r="Q814">
        <v>1457.25</v>
      </c>
      <c r="R814">
        <v>1436.56</v>
      </c>
      <c r="S814">
        <v>1463.76</v>
      </c>
      <c r="T814">
        <v>1435.34</v>
      </c>
      <c r="U814">
        <v>1459.99</v>
      </c>
      <c r="V814">
        <v>0.15</v>
      </c>
      <c r="W814">
        <v>0.15</v>
      </c>
      <c r="X814">
        <v>0.15</v>
      </c>
      <c r="Y814">
        <v>0.15</v>
      </c>
      <c r="Z814" t="s">
        <v>12</v>
      </c>
      <c r="AA814" t="s">
        <v>12</v>
      </c>
      <c r="AB814" t="s">
        <v>12</v>
      </c>
      <c r="AC814" t="s">
        <v>12</v>
      </c>
      <c r="AD814">
        <v>118.42757593</v>
      </c>
      <c r="AE814">
        <v>120.61778472</v>
      </c>
      <c r="AF814">
        <v>118.11586785</v>
      </c>
      <c r="AG814">
        <v>120.24865523</v>
      </c>
      <c r="AH814" t="s">
        <v>12</v>
      </c>
      <c r="AI814" t="s">
        <v>12</v>
      </c>
    </row>
    <row r="815" spans="1:35" x14ac:dyDescent="0.25">
      <c r="A815">
        <v>1347629400</v>
      </c>
      <c r="B815">
        <v>3.8356296300000001</v>
      </c>
      <c r="C815">
        <v>3.9341663699999998</v>
      </c>
      <c r="D815">
        <v>3.82833062</v>
      </c>
      <c r="E815">
        <v>3.8664480299999999</v>
      </c>
      <c r="F815">
        <v>3.8356296300000001</v>
      </c>
      <c r="G815">
        <v>3.9341663699999998</v>
      </c>
      <c r="H815">
        <v>3.82833062</v>
      </c>
      <c r="I815">
        <v>3.8664480299999999</v>
      </c>
      <c r="J815">
        <v>1447</v>
      </c>
      <c r="K815">
        <v>1461</v>
      </c>
      <c r="L815">
        <v>1446</v>
      </c>
      <c r="M815">
        <v>1452</v>
      </c>
      <c r="N815">
        <v>1450</v>
      </c>
      <c r="O815">
        <v>1468</v>
      </c>
      <c r="P815">
        <v>1449.5</v>
      </c>
      <c r="Q815">
        <v>1459</v>
      </c>
      <c r="R815">
        <v>1460.07</v>
      </c>
      <c r="S815">
        <v>1474.51</v>
      </c>
      <c r="T815">
        <v>1460.07</v>
      </c>
      <c r="U815">
        <v>1465.77</v>
      </c>
      <c r="V815">
        <v>0.16</v>
      </c>
      <c r="W815">
        <v>0.16</v>
      </c>
      <c r="X815">
        <v>0.16</v>
      </c>
      <c r="Y815">
        <v>0.16</v>
      </c>
      <c r="Z815" t="s">
        <v>12</v>
      </c>
      <c r="AA815" t="s">
        <v>12</v>
      </c>
      <c r="AB815" t="s">
        <v>12</v>
      </c>
      <c r="AC815" t="s">
        <v>12</v>
      </c>
      <c r="AD815">
        <v>120.48654396000001</v>
      </c>
      <c r="AE815">
        <v>121.49552033000001</v>
      </c>
      <c r="AF815">
        <v>120.38809904</v>
      </c>
      <c r="AG815">
        <v>120.78186232</v>
      </c>
      <c r="AH815" t="s">
        <v>12</v>
      </c>
      <c r="AI815" t="s">
        <v>12</v>
      </c>
    </row>
    <row r="816" spans="1:35" x14ac:dyDescent="0.25">
      <c r="A816">
        <v>1347888600</v>
      </c>
      <c r="B816">
        <v>3.8425228300000001</v>
      </c>
      <c r="C816">
        <v>3.8632033799999999</v>
      </c>
      <c r="D816">
        <v>3.7979180499999998</v>
      </c>
      <c r="E816">
        <v>3.8319801299999998</v>
      </c>
      <c r="F816">
        <v>3.8425228300000001</v>
      </c>
      <c r="G816">
        <v>3.8632033799999999</v>
      </c>
      <c r="H816">
        <v>3.7979180499999998</v>
      </c>
      <c r="I816">
        <v>3.8319801299999998</v>
      </c>
      <c r="J816">
        <v>1449.5</v>
      </c>
      <c r="K816">
        <v>1450.75</v>
      </c>
      <c r="L816">
        <v>1444.5</v>
      </c>
      <c r="M816">
        <v>1447</v>
      </c>
      <c r="N816">
        <v>1458.75</v>
      </c>
      <c r="O816">
        <v>1459</v>
      </c>
      <c r="P816">
        <v>1450.5</v>
      </c>
      <c r="Q816">
        <v>1454</v>
      </c>
      <c r="R816">
        <v>1465.42</v>
      </c>
      <c r="S816">
        <v>1465.63</v>
      </c>
      <c r="T816">
        <v>1457.55</v>
      </c>
      <c r="U816">
        <v>1461.19</v>
      </c>
      <c r="V816">
        <v>0.16</v>
      </c>
      <c r="W816">
        <v>0.16</v>
      </c>
      <c r="X816">
        <v>0.16</v>
      </c>
      <c r="Y816">
        <v>0.16</v>
      </c>
      <c r="Z816" t="s">
        <v>12</v>
      </c>
      <c r="AA816" t="s">
        <v>12</v>
      </c>
      <c r="AB816" t="s">
        <v>12</v>
      </c>
      <c r="AC816" t="s">
        <v>12</v>
      </c>
      <c r="AD816">
        <v>120.53576232</v>
      </c>
      <c r="AE816">
        <v>120.74083881999999</v>
      </c>
      <c r="AF816">
        <v>120.06818791000001</v>
      </c>
      <c r="AG816">
        <v>120.37170933</v>
      </c>
      <c r="AH816" t="s">
        <v>12</v>
      </c>
      <c r="AI816" t="s">
        <v>12</v>
      </c>
    </row>
    <row r="817" spans="1:35" x14ac:dyDescent="0.25">
      <c r="A817">
        <v>1347975000</v>
      </c>
      <c r="B817">
        <v>3.8117054000000001</v>
      </c>
      <c r="C817">
        <v>3.8323849800000001</v>
      </c>
      <c r="D817">
        <v>3.7877801999999998</v>
      </c>
      <c r="E817">
        <v>3.81819277</v>
      </c>
      <c r="F817">
        <v>3.8117054000000001</v>
      </c>
      <c r="G817">
        <v>3.8323849800000001</v>
      </c>
      <c r="H817">
        <v>3.7877801999999998</v>
      </c>
      <c r="I817">
        <v>3.81819277</v>
      </c>
      <c r="J817">
        <v>1447.75</v>
      </c>
      <c r="K817">
        <v>1448.5</v>
      </c>
      <c r="L817">
        <v>1443</v>
      </c>
      <c r="M817">
        <v>1446</v>
      </c>
      <c r="N817">
        <v>1454</v>
      </c>
      <c r="O817">
        <v>1456.25</v>
      </c>
      <c r="P817">
        <v>1449</v>
      </c>
      <c r="Q817">
        <v>1453</v>
      </c>
      <c r="R817">
        <v>1461.19</v>
      </c>
      <c r="S817">
        <v>1461.47</v>
      </c>
      <c r="T817">
        <v>1456.13</v>
      </c>
      <c r="U817">
        <v>1459.32</v>
      </c>
      <c r="V817">
        <v>0.16</v>
      </c>
      <c r="W817">
        <v>0.16</v>
      </c>
      <c r="X817">
        <v>0.16</v>
      </c>
      <c r="Y817">
        <v>0.16</v>
      </c>
      <c r="Z817" t="s">
        <v>12</v>
      </c>
      <c r="AA817" t="s">
        <v>12</v>
      </c>
      <c r="AB817" t="s">
        <v>12</v>
      </c>
      <c r="AC817" t="s">
        <v>12</v>
      </c>
      <c r="AD817">
        <v>120.16663283</v>
      </c>
      <c r="AE817">
        <v>120.42912253999999</v>
      </c>
      <c r="AF817">
        <v>119.96975119</v>
      </c>
      <c r="AG817">
        <v>120.27326441</v>
      </c>
      <c r="AH817" t="s">
        <v>12</v>
      </c>
      <c r="AI817" t="s">
        <v>12</v>
      </c>
    </row>
    <row r="818" spans="1:35" x14ac:dyDescent="0.25">
      <c r="A818">
        <v>1348061400</v>
      </c>
      <c r="B818">
        <v>3.82995295</v>
      </c>
      <c r="C818">
        <v>3.8603655200000002</v>
      </c>
      <c r="D818">
        <v>3.8019724099999999</v>
      </c>
      <c r="E818">
        <v>3.8242752800000002</v>
      </c>
      <c r="F818">
        <v>3.82995295</v>
      </c>
      <c r="G818">
        <v>3.8603655200000002</v>
      </c>
      <c r="H818">
        <v>3.8019724099999999</v>
      </c>
      <c r="I818">
        <v>3.8242752800000002</v>
      </c>
      <c r="J818">
        <v>1449.5</v>
      </c>
      <c r="K818">
        <v>1452.5</v>
      </c>
      <c r="L818">
        <v>1444.5</v>
      </c>
      <c r="M818">
        <v>1446.5</v>
      </c>
      <c r="N818">
        <v>1453.25</v>
      </c>
      <c r="O818">
        <v>1459.25</v>
      </c>
      <c r="P818">
        <v>1451.25</v>
      </c>
      <c r="Q818">
        <v>1453.25</v>
      </c>
      <c r="R818">
        <v>1459.5</v>
      </c>
      <c r="S818">
        <v>1465.15</v>
      </c>
      <c r="T818">
        <v>1457.88</v>
      </c>
      <c r="U818">
        <v>1461.05</v>
      </c>
      <c r="V818">
        <v>0.15</v>
      </c>
      <c r="W818">
        <v>0.15</v>
      </c>
      <c r="X818">
        <v>0.15</v>
      </c>
      <c r="Y818">
        <v>0.15</v>
      </c>
      <c r="Z818" t="s">
        <v>12</v>
      </c>
      <c r="AA818" t="s">
        <v>12</v>
      </c>
      <c r="AB818" t="s">
        <v>12</v>
      </c>
      <c r="AC818" t="s">
        <v>12</v>
      </c>
      <c r="AD818">
        <v>120.41270822</v>
      </c>
      <c r="AE818">
        <v>120.72443269999999</v>
      </c>
      <c r="AF818">
        <v>120.10100015</v>
      </c>
      <c r="AG818">
        <v>120.33888889000001</v>
      </c>
      <c r="AH818" t="s">
        <v>12</v>
      </c>
      <c r="AI818" t="s">
        <v>12</v>
      </c>
    </row>
    <row r="819" spans="1:35" x14ac:dyDescent="0.25">
      <c r="A819">
        <v>1348147800</v>
      </c>
      <c r="B819">
        <v>3.76831615</v>
      </c>
      <c r="C819">
        <v>3.8306419699999998</v>
      </c>
      <c r="D819">
        <v>3.7387152299999999</v>
      </c>
      <c r="E819">
        <v>3.8238704299999999</v>
      </c>
      <c r="F819">
        <v>3.76831615</v>
      </c>
      <c r="G819">
        <v>3.8306419699999998</v>
      </c>
      <c r="H819">
        <v>3.7387152299999999</v>
      </c>
      <c r="I819">
        <v>3.8238704299999999</v>
      </c>
      <c r="J819">
        <v>1445</v>
      </c>
      <c r="K819">
        <v>1448</v>
      </c>
      <c r="L819">
        <v>1437.5</v>
      </c>
      <c r="M819">
        <v>1447</v>
      </c>
      <c r="N819">
        <v>1453.5</v>
      </c>
      <c r="O819">
        <v>1455</v>
      </c>
      <c r="P819">
        <v>1443.5</v>
      </c>
      <c r="Q819">
        <v>1453.75</v>
      </c>
      <c r="R819">
        <v>1461.05</v>
      </c>
      <c r="S819">
        <v>1461.23</v>
      </c>
      <c r="T819">
        <v>1449.98</v>
      </c>
      <c r="U819">
        <v>1460.26</v>
      </c>
      <c r="V819">
        <v>0.16</v>
      </c>
      <c r="W819">
        <v>0.16</v>
      </c>
      <c r="X819">
        <v>0.16</v>
      </c>
      <c r="Y819">
        <v>0.16</v>
      </c>
      <c r="Z819" t="s">
        <v>12</v>
      </c>
      <c r="AA819" t="s">
        <v>12</v>
      </c>
      <c r="AB819" t="s">
        <v>12</v>
      </c>
      <c r="AC819" t="s">
        <v>12</v>
      </c>
      <c r="AD819">
        <v>119.78928387000001</v>
      </c>
      <c r="AE819">
        <v>120.41270822</v>
      </c>
      <c r="AF819">
        <v>119.46116146999999</v>
      </c>
      <c r="AG819">
        <v>120.34710015</v>
      </c>
      <c r="AH819" t="s">
        <v>12</v>
      </c>
      <c r="AI819" t="s">
        <v>12</v>
      </c>
    </row>
    <row r="820" spans="1:35" x14ac:dyDescent="0.25">
      <c r="A820">
        <v>1348234200</v>
      </c>
      <c r="B820">
        <v>3.8786120899999998</v>
      </c>
      <c r="C820">
        <v>3.88226257</v>
      </c>
      <c r="D820">
        <v>3.8149490899999998</v>
      </c>
      <c r="E820">
        <v>3.81576074</v>
      </c>
      <c r="F820">
        <v>3.8786120899999998</v>
      </c>
      <c r="G820">
        <v>3.88226257</v>
      </c>
      <c r="H820">
        <v>3.8149490899999998</v>
      </c>
      <c r="I820">
        <v>3.81576074</v>
      </c>
      <c r="J820">
        <v>1448.75</v>
      </c>
      <c r="K820">
        <v>1455</v>
      </c>
      <c r="L820">
        <v>1444</v>
      </c>
      <c r="M820">
        <v>1445</v>
      </c>
      <c r="N820">
        <v>1454.25</v>
      </c>
      <c r="O820">
        <v>1462.25</v>
      </c>
      <c r="P820">
        <v>1450.5</v>
      </c>
      <c r="Q820">
        <v>1452</v>
      </c>
      <c r="R820">
        <v>1460.34</v>
      </c>
      <c r="S820">
        <v>1467.07</v>
      </c>
      <c r="T820">
        <v>1459.51</v>
      </c>
      <c r="U820">
        <v>1460.15</v>
      </c>
      <c r="V820">
        <v>0.15</v>
      </c>
      <c r="W820">
        <v>0.15</v>
      </c>
      <c r="X820">
        <v>0.15</v>
      </c>
      <c r="Y820">
        <v>0.15</v>
      </c>
      <c r="Z820" t="s">
        <v>12</v>
      </c>
      <c r="AA820" t="s">
        <v>12</v>
      </c>
      <c r="AB820" t="s">
        <v>12</v>
      </c>
      <c r="AC820" t="s">
        <v>12</v>
      </c>
      <c r="AD820">
        <v>120.93216640999999</v>
      </c>
      <c r="AE820">
        <v>120.95690703</v>
      </c>
      <c r="AF820">
        <v>120.24767583000001</v>
      </c>
      <c r="AG820">
        <v>120.29715708000001</v>
      </c>
      <c r="AH820" t="s">
        <v>12</v>
      </c>
      <c r="AI820" t="s">
        <v>12</v>
      </c>
    </row>
    <row r="821" spans="1:35" x14ac:dyDescent="0.25">
      <c r="A821">
        <v>1348493400</v>
      </c>
      <c r="B821">
        <v>3.76304529</v>
      </c>
      <c r="C821">
        <v>3.8263034399999998</v>
      </c>
      <c r="D821">
        <v>3.75331327</v>
      </c>
      <c r="E821">
        <v>3.7991345500000002</v>
      </c>
      <c r="F821">
        <v>3.76304529</v>
      </c>
      <c r="G821">
        <v>3.8263034399999998</v>
      </c>
      <c r="H821">
        <v>3.75331327</v>
      </c>
      <c r="I821">
        <v>3.7991345500000002</v>
      </c>
      <c r="J821">
        <v>1446.5</v>
      </c>
      <c r="K821">
        <v>1447</v>
      </c>
      <c r="L821">
        <v>1438</v>
      </c>
      <c r="M821">
        <v>1444.5</v>
      </c>
      <c r="N821">
        <v>1450.25</v>
      </c>
      <c r="O821">
        <v>1454.5</v>
      </c>
      <c r="P821">
        <v>1444.75</v>
      </c>
      <c r="Q821">
        <v>1451.5</v>
      </c>
      <c r="R821">
        <v>1459.76</v>
      </c>
      <c r="S821">
        <v>1460.72</v>
      </c>
      <c r="T821">
        <v>1452.06</v>
      </c>
      <c r="U821">
        <v>1456.89</v>
      </c>
      <c r="V821">
        <v>0.16</v>
      </c>
      <c r="W821">
        <v>0.16</v>
      </c>
      <c r="X821">
        <v>0.16</v>
      </c>
      <c r="Y821">
        <v>0.16</v>
      </c>
      <c r="Z821" t="s">
        <v>12</v>
      </c>
      <c r="AA821" t="s">
        <v>12</v>
      </c>
      <c r="AB821" t="s">
        <v>12</v>
      </c>
      <c r="AC821" t="s">
        <v>12</v>
      </c>
      <c r="AD821">
        <v>119.70337386999999</v>
      </c>
      <c r="AE821">
        <v>120.38787268999999</v>
      </c>
      <c r="AF821">
        <v>119.61265825</v>
      </c>
      <c r="AG821">
        <v>120.1116024</v>
      </c>
      <c r="AH821" t="s">
        <v>12</v>
      </c>
      <c r="AI821" t="s">
        <v>12</v>
      </c>
    </row>
    <row r="822" spans="1:35" x14ac:dyDescent="0.25">
      <c r="A822">
        <v>1348579800</v>
      </c>
      <c r="B822">
        <v>3.8263034399999998</v>
      </c>
      <c r="C822">
        <v>3.8461733100000002</v>
      </c>
      <c r="D822">
        <v>3.67667359</v>
      </c>
      <c r="E822">
        <v>3.68214687</v>
      </c>
      <c r="F822">
        <v>3.8263034399999998</v>
      </c>
      <c r="G822">
        <v>3.8461733100000002</v>
      </c>
      <c r="H822">
        <v>3.67667359</v>
      </c>
      <c r="I822">
        <v>3.68214687</v>
      </c>
      <c r="J822">
        <v>1445.5</v>
      </c>
      <c r="K822">
        <v>1450</v>
      </c>
      <c r="L822">
        <v>1428.5</v>
      </c>
      <c r="M822">
        <v>1430.5</v>
      </c>
      <c r="N822">
        <v>1451.75</v>
      </c>
      <c r="O822">
        <v>1457</v>
      </c>
      <c r="P822">
        <v>1435</v>
      </c>
      <c r="Q822">
        <v>1437.25</v>
      </c>
      <c r="R822">
        <v>1456.94</v>
      </c>
      <c r="S822">
        <v>1463.24</v>
      </c>
      <c r="T822">
        <v>1441.59</v>
      </c>
      <c r="U822">
        <v>1441.59</v>
      </c>
      <c r="V822">
        <v>0.15</v>
      </c>
      <c r="W822">
        <v>0.15</v>
      </c>
      <c r="X822">
        <v>0.15</v>
      </c>
      <c r="Y822">
        <v>0.15</v>
      </c>
      <c r="Z822" t="s">
        <v>12</v>
      </c>
      <c r="AA822" t="s">
        <v>12</v>
      </c>
      <c r="AB822" t="s">
        <v>12</v>
      </c>
      <c r="AC822" t="s">
        <v>12</v>
      </c>
      <c r="AD822">
        <v>120.37138718999999</v>
      </c>
      <c r="AE822">
        <v>120.60229968</v>
      </c>
      <c r="AF822">
        <v>118.80447280999999</v>
      </c>
      <c r="AG822">
        <v>118.83746855</v>
      </c>
      <c r="AH822" t="s">
        <v>12</v>
      </c>
      <c r="AI822" t="s">
        <v>12</v>
      </c>
    </row>
    <row r="823" spans="1:35" x14ac:dyDescent="0.25">
      <c r="A823">
        <v>1348666200</v>
      </c>
      <c r="B823">
        <v>3.67951242</v>
      </c>
      <c r="C823">
        <v>3.67951242</v>
      </c>
      <c r="D823">
        <v>3.59111256</v>
      </c>
      <c r="E823">
        <v>3.61665912</v>
      </c>
      <c r="F823">
        <v>3.67951242</v>
      </c>
      <c r="G823">
        <v>3.67951242</v>
      </c>
      <c r="H823">
        <v>3.59111256</v>
      </c>
      <c r="I823">
        <v>3.61665912</v>
      </c>
      <c r="J823">
        <v>1430</v>
      </c>
      <c r="K823">
        <v>1432.75</v>
      </c>
      <c r="L823">
        <v>1417.25</v>
      </c>
      <c r="M823">
        <v>1420.25</v>
      </c>
      <c r="N823">
        <v>1436.75</v>
      </c>
      <c r="O823">
        <v>1439.75</v>
      </c>
      <c r="P823">
        <v>1424</v>
      </c>
      <c r="Q823">
        <v>1427</v>
      </c>
      <c r="R823">
        <v>1441.6</v>
      </c>
      <c r="S823">
        <v>1441.6</v>
      </c>
      <c r="T823">
        <v>1430.53</v>
      </c>
      <c r="U823">
        <v>1433.32</v>
      </c>
      <c r="V823">
        <v>0.15</v>
      </c>
      <c r="W823">
        <v>0.15</v>
      </c>
      <c r="X823">
        <v>0.15</v>
      </c>
      <c r="Y823">
        <v>0.15</v>
      </c>
      <c r="Z823" t="s">
        <v>12</v>
      </c>
      <c r="AA823" t="s">
        <v>12</v>
      </c>
      <c r="AB823" t="s">
        <v>12</v>
      </c>
      <c r="AC823" t="s">
        <v>12</v>
      </c>
      <c r="AD823">
        <v>118.80859624</v>
      </c>
      <c r="AE823">
        <v>118.84570718000001</v>
      </c>
      <c r="AF823">
        <v>117.88906975</v>
      </c>
      <c r="AG823">
        <v>118.17358691</v>
      </c>
      <c r="AH823" t="s">
        <v>12</v>
      </c>
      <c r="AI823" t="s">
        <v>12</v>
      </c>
    </row>
    <row r="824" spans="1:35" x14ac:dyDescent="0.25">
      <c r="A824">
        <v>1348752600</v>
      </c>
      <c r="B824">
        <v>3.6632920499999999</v>
      </c>
      <c r="C824">
        <v>3.7435812400000001</v>
      </c>
      <c r="D824">
        <v>3.6341650799999998</v>
      </c>
      <c r="E824">
        <v>3.7229006899999999</v>
      </c>
      <c r="F824">
        <v>3.6632920499999999</v>
      </c>
      <c r="G824">
        <v>3.7435812400000001</v>
      </c>
      <c r="H824">
        <v>3.6341650799999998</v>
      </c>
      <c r="I824">
        <v>3.7229006899999999</v>
      </c>
      <c r="J824">
        <v>1421.25</v>
      </c>
      <c r="K824">
        <v>1437</v>
      </c>
      <c r="L824">
        <v>1421.25</v>
      </c>
      <c r="M824">
        <v>1434.25</v>
      </c>
      <c r="N824">
        <v>1427.5</v>
      </c>
      <c r="O824">
        <v>1444.5</v>
      </c>
      <c r="P824">
        <v>1427.5</v>
      </c>
      <c r="Q824">
        <v>1441</v>
      </c>
      <c r="R824">
        <v>1433.36</v>
      </c>
      <c r="S824">
        <v>1450.2</v>
      </c>
      <c r="T824">
        <v>1433.36</v>
      </c>
      <c r="U824">
        <v>1447.15</v>
      </c>
      <c r="V824">
        <v>0.14000000000000001</v>
      </c>
      <c r="W824">
        <v>0.14000000000000001</v>
      </c>
      <c r="X824">
        <v>0.14000000000000001</v>
      </c>
      <c r="Y824">
        <v>0.14000000000000001</v>
      </c>
      <c r="Z824" t="s">
        <v>12</v>
      </c>
      <c r="AA824" t="s">
        <v>12</v>
      </c>
      <c r="AB824" t="s">
        <v>12</v>
      </c>
      <c r="AC824" t="s">
        <v>12</v>
      </c>
      <c r="AD824">
        <v>118.66427594</v>
      </c>
      <c r="AE824">
        <v>119.55493838</v>
      </c>
      <c r="AF824">
        <v>118.35088647000001</v>
      </c>
      <c r="AG824">
        <v>119.28279152</v>
      </c>
      <c r="AH824" t="s">
        <v>12</v>
      </c>
      <c r="AI824" t="s">
        <v>12</v>
      </c>
    </row>
    <row r="825" spans="1:35" x14ac:dyDescent="0.25">
      <c r="A825">
        <v>1348839000</v>
      </c>
      <c r="B825">
        <v>3.6742405800000002</v>
      </c>
      <c r="C825">
        <v>3.71227624</v>
      </c>
      <c r="D825">
        <v>3.6282246599999999</v>
      </c>
      <c r="E825">
        <v>3.6649143799999999</v>
      </c>
      <c r="F825">
        <v>3.6742405800000002</v>
      </c>
      <c r="G825">
        <v>3.71227624</v>
      </c>
      <c r="H825">
        <v>3.6282246599999999</v>
      </c>
      <c r="I825">
        <v>3.6649143799999999</v>
      </c>
      <c r="J825">
        <v>1436</v>
      </c>
      <c r="K825">
        <v>1436.25</v>
      </c>
      <c r="L825">
        <v>1422.5</v>
      </c>
      <c r="M825">
        <v>1427.5</v>
      </c>
      <c r="N825">
        <v>1441</v>
      </c>
      <c r="O825">
        <v>1443.5</v>
      </c>
      <c r="P825">
        <v>1429</v>
      </c>
      <c r="Q825">
        <v>1434.25</v>
      </c>
      <c r="R825">
        <v>1447.13</v>
      </c>
      <c r="S825">
        <v>1447.13</v>
      </c>
      <c r="T825">
        <v>1435.6</v>
      </c>
      <c r="U825">
        <v>1440.67</v>
      </c>
      <c r="V825">
        <v>0.09</v>
      </c>
      <c r="W825">
        <v>0.09</v>
      </c>
      <c r="X825">
        <v>0.09</v>
      </c>
      <c r="Y825">
        <v>0.09</v>
      </c>
      <c r="Z825" t="s">
        <v>12</v>
      </c>
      <c r="AA825" t="s">
        <v>12</v>
      </c>
      <c r="AB825" t="s">
        <v>12</v>
      </c>
      <c r="AC825" t="s">
        <v>12</v>
      </c>
      <c r="AD825">
        <v>118.82921343</v>
      </c>
      <c r="AE825">
        <v>119.21681653</v>
      </c>
      <c r="AF825">
        <v>118.30966859</v>
      </c>
      <c r="AG825">
        <v>118.73025094</v>
      </c>
      <c r="AH825" t="s">
        <v>12</v>
      </c>
      <c r="AI825" t="s">
        <v>12</v>
      </c>
    </row>
    <row r="826" spans="1:35" x14ac:dyDescent="0.25">
      <c r="A826">
        <v>1349098200</v>
      </c>
      <c r="B826">
        <v>3.7107346899999998</v>
      </c>
      <c r="C826">
        <v>3.7983238699999999</v>
      </c>
      <c r="D826">
        <v>3.6714017499999998</v>
      </c>
      <c r="E826">
        <v>3.68924444</v>
      </c>
      <c r="F826">
        <v>3.7107346899999998</v>
      </c>
      <c r="G826">
        <v>3.7983238699999999</v>
      </c>
      <c r="H826">
        <v>3.6714017499999998</v>
      </c>
      <c r="I826">
        <v>3.68924444</v>
      </c>
      <c r="J826">
        <v>1425.25</v>
      </c>
      <c r="K826">
        <v>1444.5</v>
      </c>
      <c r="L826">
        <v>1421.75</v>
      </c>
      <c r="M826">
        <v>1430</v>
      </c>
      <c r="N826">
        <v>1432.75</v>
      </c>
      <c r="O826">
        <v>1451.5</v>
      </c>
      <c r="P826">
        <v>1427.75</v>
      </c>
      <c r="Q826">
        <v>1437</v>
      </c>
      <c r="R826">
        <v>1440.9</v>
      </c>
      <c r="S826">
        <v>1457.14</v>
      </c>
      <c r="T826">
        <v>1440.9</v>
      </c>
      <c r="U826">
        <v>1444.49</v>
      </c>
      <c r="V826">
        <v>0.15</v>
      </c>
      <c r="W826">
        <v>0.15</v>
      </c>
      <c r="X826">
        <v>0.15</v>
      </c>
      <c r="Y826">
        <v>0.15</v>
      </c>
      <c r="Z826" t="s">
        <v>12</v>
      </c>
      <c r="AA826" t="s">
        <v>12</v>
      </c>
      <c r="AB826" t="s">
        <v>12</v>
      </c>
      <c r="AC826" t="s">
        <v>12</v>
      </c>
      <c r="AD826">
        <v>119.18382903</v>
      </c>
      <c r="AE826">
        <v>120.14871334</v>
      </c>
      <c r="AF826">
        <v>118.76174575</v>
      </c>
      <c r="AG826">
        <v>119.03950872999999</v>
      </c>
      <c r="AH826" t="s">
        <v>12</v>
      </c>
      <c r="AI826" t="s">
        <v>12</v>
      </c>
    </row>
    <row r="827" spans="1:35" x14ac:dyDescent="0.25">
      <c r="A827">
        <v>1349184600</v>
      </c>
      <c r="B827">
        <v>3.7387152299999999</v>
      </c>
      <c r="C827">
        <v>3.7581783</v>
      </c>
      <c r="D827">
        <v>3.6563988599999999</v>
      </c>
      <c r="E827">
        <v>3.7054638299999998</v>
      </c>
      <c r="F827">
        <v>3.7387152299999999</v>
      </c>
      <c r="G827">
        <v>3.7581783</v>
      </c>
      <c r="H827">
        <v>3.6563988599999999</v>
      </c>
      <c r="I827">
        <v>3.7054638299999998</v>
      </c>
      <c r="J827">
        <v>1430.5</v>
      </c>
      <c r="K827">
        <v>1438.75</v>
      </c>
      <c r="L827">
        <v>1426</v>
      </c>
      <c r="M827">
        <v>1434</v>
      </c>
      <c r="N827">
        <v>1436.5</v>
      </c>
      <c r="O827">
        <v>1446</v>
      </c>
      <c r="P827">
        <v>1432.25</v>
      </c>
      <c r="Q827">
        <v>1441</v>
      </c>
      <c r="R827">
        <v>1444.99</v>
      </c>
      <c r="S827">
        <v>1451.52</v>
      </c>
      <c r="T827">
        <v>1439.01</v>
      </c>
      <c r="U827">
        <v>1445.75</v>
      </c>
      <c r="V827">
        <v>0.16</v>
      </c>
      <c r="W827">
        <v>0.16</v>
      </c>
      <c r="X827">
        <v>0.16</v>
      </c>
      <c r="Y827">
        <v>0.16</v>
      </c>
      <c r="Z827" t="s">
        <v>12</v>
      </c>
      <c r="AA827" t="s">
        <v>12</v>
      </c>
      <c r="AB827" t="s">
        <v>12</v>
      </c>
      <c r="AC827" t="s">
        <v>12</v>
      </c>
      <c r="AD827">
        <v>119.51370401</v>
      </c>
      <c r="AE827">
        <v>119.70337386999999</v>
      </c>
      <c r="AF827">
        <v>118.6147947</v>
      </c>
      <c r="AG827">
        <v>119.16733528</v>
      </c>
      <c r="AH827" t="s">
        <v>12</v>
      </c>
      <c r="AI827" t="s">
        <v>12</v>
      </c>
    </row>
    <row r="828" spans="1:35" x14ac:dyDescent="0.25">
      <c r="A828">
        <v>1349271000</v>
      </c>
      <c r="B828">
        <v>3.7338492200000002</v>
      </c>
      <c r="C828">
        <v>3.77885983</v>
      </c>
      <c r="D828">
        <v>3.67789009</v>
      </c>
      <c r="E828">
        <v>3.75047541</v>
      </c>
      <c r="F828">
        <v>3.7338492200000002</v>
      </c>
      <c r="G828">
        <v>3.77885983</v>
      </c>
      <c r="H828">
        <v>3.67789009</v>
      </c>
      <c r="I828">
        <v>3.75047541</v>
      </c>
      <c r="J828">
        <v>1433.5</v>
      </c>
      <c r="K828">
        <v>1441.5</v>
      </c>
      <c r="L828">
        <v>1429</v>
      </c>
      <c r="M828">
        <v>1438</v>
      </c>
      <c r="N828">
        <v>1440.25</v>
      </c>
      <c r="O828">
        <v>1448.75</v>
      </c>
      <c r="P828">
        <v>1435.5</v>
      </c>
      <c r="Q828">
        <v>1444.75</v>
      </c>
      <c r="R828">
        <v>1446.05</v>
      </c>
      <c r="S828">
        <v>1454.3</v>
      </c>
      <c r="T828">
        <v>1441.99</v>
      </c>
      <c r="U828">
        <v>1450.99</v>
      </c>
      <c r="V828">
        <v>0.16</v>
      </c>
      <c r="W828">
        <v>0.16</v>
      </c>
      <c r="X828">
        <v>0.16</v>
      </c>
      <c r="Y828">
        <v>0.16</v>
      </c>
      <c r="Z828" t="s">
        <v>12</v>
      </c>
      <c r="AA828" t="s">
        <v>12</v>
      </c>
      <c r="AB828" t="s">
        <v>12</v>
      </c>
      <c r="AC828" t="s">
        <v>12</v>
      </c>
      <c r="AD828">
        <v>119.48896338</v>
      </c>
      <c r="AE828">
        <v>119.93428634999999</v>
      </c>
      <c r="AF828">
        <v>118.86220093</v>
      </c>
      <c r="AG828">
        <v>119.65390087</v>
      </c>
      <c r="AH828" t="s">
        <v>12</v>
      </c>
      <c r="AI828" t="s">
        <v>12</v>
      </c>
    </row>
    <row r="829" spans="1:35" x14ac:dyDescent="0.25">
      <c r="A829">
        <v>1349357400</v>
      </c>
      <c r="B829">
        <v>3.7954860099999999</v>
      </c>
      <c r="C829">
        <v>3.8484437900000001</v>
      </c>
      <c r="D829">
        <v>3.7796714800000002</v>
      </c>
      <c r="E829">
        <v>3.8349814800000002</v>
      </c>
      <c r="F829">
        <v>3.7954860099999999</v>
      </c>
      <c r="G829">
        <v>3.8484437900000001</v>
      </c>
      <c r="H829">
        <v>3.7796714800000002</v>
      </c>
      <c r="I829">
        <v>3.8349814800000002</v>
      </c>
      <c r="J829">
        <v>1438.75</v>
      </c>
      <c r="K829">
        <v>1450.75</v>
      </c>
      <c r="L829">
        <v>1438.75</v>
      </c>
      <c r="M829">
        <v>1449</v>
      </c>
      <c r="N829">
        <v>1444</v>
      </c>
      <c r="O829">
        <v>1457.75</v>
      </c>
      <c r="P829">
        <v>1444</v>
      </c>
      <c r="Q829">
        <v>1455.75</v>
      </c>
      <c r="R829">
        <v>1451.08</v>
      </c>
      <c r="S829">
        <v>1463.14</v>
      </c>
      <c r="T829">
        <v>1451.08</v>
      </c>
      <c r="U829">
        <v>1461.4</v>
      </c>
      <c r="V829">
        <v>0.15</v>
      </c>
      <c r="W829">
        <v>0.15</v>
      </c>
      <c r="X829">
        <v>0.15</v>
      </c>
      <c r="Y829">
        <v>0.15</v>
      </c>
      <c r="Z829" t="s">
        <v>12</v>
      </c>
      <c r="AA829" t="s">
        <v>12</v>
      </c>
      <c r="AB829" t="s">
        <v>12</v>
      </c>
      <c r="AC829" t="s">
        <v>12</v>
      </c>
      <c r="AD829">
        <v>120.10747895999999</v>
      </c>
      <c r="AE829">
        <v>120.68476017</v>
      </c>
      <c r="AF829">
        <v>119.94254148</v>
      </c>
      <c r="AG829">
        <v>120.50745237</v>
      </c>
      <c r="AH829" t="s">
        <v>12</v>
      </c>
      <c r="AI829" t="s">
        <v>12</v>
      </c>
    </row>
    <row r="830" spans="1:35" x14ac:dyDescent="0.25">
      <c r="A830">
        <v>1349443800</v>
      </c>
      <c r="B830">
        <v>3.8968606000000001</v>
      </c>
      <c r="C830">
        <v>3.91307999</v>
      </c>
      <c r="D830">
        <v>3.7995403699999999</v>
      </c>
      <c r="E830">
        <v>3.8303587700000001</v>
      </c>
      <c r="F830">
        <v>3.8968606000000001</v>
      </c>
      <c r="G830">
        <v>3.91307999</v>
      </c>
      <c r="H830">
        <v>3.7995403699999999</v>
      </c>
      <c r="I830">
        <v>3.8303587700000001</v>
      </c>
      <c r="J830">
        <v>1449.25</v>
      </c>
      <c r="K830">
        <v>1459</v>
      </c>
      <c r="L830">
        <v>1444.75</v>
      </c>
      <c r="M830">
        <v>1448.75</v>
      </c>
      <c r="N830">
        <v>1455.75</v>
      </c>
      <c r="O830">
        <v>1466</v>
      </c>
      <c r="P830">
        <v>1451.25</v>
      </c>
      <c r="Q830">
        <v>1455.5</v>
      </c>
      <c r="R830">
        <v>1461.4</v>
      </c>
      <c r="S830">
        <v>1470.96</v>
      </c>
      <c r="T830">
        <v>1456.89</v>
      </c>
      <c r="U830">
        <v>1460.93</v>
      </c>
      <c r="V830">
        <v>0.15</v>
      </c>
      <c r="W830">
        <v>0.15</v>
      </c>
      <c r="X830">
        <v>0.15</v>
      </c>
      <c r="Y830">
        <v>0.15</v>
      </c>
      <c r="Z830" t="s">
        <v>12</v>
      </c>
      <c r="AA830" t="s">
        <v>12</v>
      </c>
      <c r="AB830" t="s">
        <v>12</v>
      </c>
      <c r="AC830" t="s">
        <v>12</v>
      </c>
      <c r="AD830">
        <v>121.15483201000001</v>
      </c>
      <c r="AE830">
        <v>121.36100388</v>
      </c>
      <c r="AF830">
        <v>120.15696020999999</v>
      </c>
      <c r="AG830">
        <v>120.51982269</v>
      </c>
      <c r="AH830" t="s">
        <v>12</v>
      </c>
      <c r="AI830" t="s">
        <v>12</v>
      </c>
    </row>
    <row r="831" spans="1:35" x14ac:dyDescent="0.25">
      <c r="A831">
        <v>1349703000</v>
      </c>
      <c r="B831">
        <v>3.7894025299999998</v>
      </c>
      <c r="C831">
        <v>3.81292191</v>
      </c>
      <c r="D831">
        <v>3.76831615</v>
      </c>
      <c r="E831">
        <v>3.7894025299999998</v>
      </c>
      <c r="F831">
        <v>3.7894025299999998</v>
      </c>
      <c r="G831">
        <v>3.81292191</v>
      </c>
      <c r="H831">
        <v>3.76831615</v>
      </c>
      <c r="I831">
        <v>3.7894025299999998</v>
      </c>
      <c r="J831">
        <v>1450</v>
      </c>
      <c r="K831">
        <v>1450</v>
      </c>
      <c r="L831">
        <v>1440.75</v>
      </c>
      <c r="M831">
        <v>1443</v>
      </c>
      <c r="N831">
        <v>1457.25</v>
      </c>
      <c r="O831">
        <v>1457.25</v>
      </c>
      <c r="P831">
        <v>1447.5</v>
      </c>
      <c r="Q831">
        <v>1449.75</v>
      </c>
      <c r="R831">
        <v>1460.93</v>
      </c>
      <c r="S831">
        <v>1460.93</v>
      </c>
      <c r="T831">
        <v>1453.1</v>
      </c>
      <c r="U831">
        <v>1455.88</v>
      </c>
      <c r="V831" t="s">
        <v>12</v>
      </c>
      <c r="W831" t="s">
        <v>12</v>
      </c>
      <c r="X831" t="s">
        <v>12</v>
      </c>
      <c r="Y831" t="s">
        <v>12</v>
      </c>
      <c r="Z831" t="s">
        <v>12</v>
      </c>
      <c r="AA831" t="s">
        <v>12</v>
      </c>
      <c r="AB831" t="s">
        <v>12</v>
      </c>
      <c r="AC831" t="s">
        <v>12</v>
      </c>
      <c r="AD831">
        <v>120.07449971</v>
      </c>
      <c r="AE831">
        <v>120.50587722</v>
      </c>
      <c r="AF831">
        <v>119.83533211</v>
      </c>
      <c r="AG831">
        <v>120.10912834</v>
      </c>
      <c r="AH831" t="s">
        <v>12</v>
      </c>
      <c r="AI831" t="s">
        <v>12</v>
      </c>
    </row>
    <row r="832" spans="1:35" x14ac:dyDescent="0.25">
      <c r="A832">
        <v>1349789400</v>
      </c>
      <c r="B832">
        <v>3.7812928299999999</v>
      </c>
      <c r="C832">
        <v>3.7946743600000001</v>
      </c>
      <c r="D832">
        <v>3.6774842599999999</v>
      </c>
      <c r="E832">
        <v>3.68032212</v>
      </c>
      <c r="F832">
        <v>3.7812928299999999</v>
      </c>
      <c r="G832">
        <v>3.7946743600000001</v>
      </c>
      <c r="H832">
        <v>3.6774842599999999</v>
      </c>
      <c r="I832">
        <v>3.68032212</v>
      </c>
      <c r="J832">
        <v>1442.25</v>
      </c>
      <c r="K832">
        <v>1447.25</v>
      </c>
      <c r="L832">
        <v>1428.75</v>
      </c>
      <c r="M832">
        <v>1429</v>
      </c>
      <c r="N832">
        <v>1449.75</v>
      </c>
      <c r="O832">
        <v>1454.5</v>
      </c>
      <c r="P832">
        <v>1435.25</v>
      </c>
      <c r="Q832">
        <v>1436</v>
      </c>
      <c r="R832">
        <v>1455.9</v>
      </c>
      <c r="S832">
        <v>1455.9</v>
      </c>
      <c r="T832">
        <v>1441.18</v>
      </c>
      <c r="U832">
        <v>1441.48</v>
      </c>
      <c r="V832">
        <v>0.16</v>
      </c>
      <c r="W832">
        <v>0.16</v>
      </c>
      <c r="X832">
        <v>0.16</v>
      </c>
      <c r="Y832">
        <v>0.16</v>
      </c>
      <c r="Z832" t="s">
        <v>12</v>
      </c>
      <c r="AA832" t="s">
        <v>12</v>
      </c>
      <c r="AB832" t="s">
        <v>12</v>
      </c>
      <c r="AC832" t="s">
        <v>12</v>
      </c>
      <c r="AD832">
        <v>120.01676335000001</v>
      </c>
      <c r="AE832">
        <v>120.11571759</v>
      </c>
      <c r="AF832">
        <v>118.87868643</v>
      </c>
      <c r="AG832">
        <v>118.91992904999999</v>
      </c>
      <c r="AH832" t="s">
        <v>12</v>
      </c>
      <c r="AI832" t="s">
        <v>12</v>
      </c>
    </row>
    <row r="833" spans="1:35" x14ac:dyDescent="0.25">
      <c r="A833">
        <v>1349875800</v>
      </c>
      <c r="B833">
        <v>3.6811337700000002</v>
      </c>
      <c r="C833">
        <v>3.6884337600000001</v>
      </c>
      <c r="D833">
        <v>3.59557372</v>
      </c>
      <c r="E833">
        <v>3.6146319400000002</v>
      </c>
      <c r="F833">
        <v>3.6811337700000002</v>
      </c>
      <c r="G833">
        <v>3.6884337600000001</v>
      </c>
      <c r="H833">
        <v>3.59557372</v>
      </c>
      <c r="I833">
        <v>3.6146319400000002</v>
      </c>
      <c r="J833">
        <v>1430.5</v>
      </c>
      <c r="K833">
        <v>1430.75</v>
      </c>
      <c r="L833">
        <v>1418.25</v>
      </c>
      <c r="M833">
        <v>1419.5</v>
      </c>
      <c r="N833">
        <v>1437</v>
      </c>
      <c r="O833">
        <v>1437.75</v>
      </c>
      <c r="P833">
        <v>1425</v>
      </c>
      <c r="Q833">
        <v>1426.25</v>
      </c>
      <c r="R833">
        <v>1441.48</v>
      </c>
      <c r="S833">
        <v>1442.52</v>
      </c>
      <c r="T833">
        <v>1430.64</v>
      </c>
      <c r="U833">
        <v>1432.56</v>
      </c>
      <c r="V833">
        <v>0.16</v>
      </c>
      <c r="W833">
        <v>0.16</v>
      </c>
      <c r="X833">
        <v>0.16</v>
      </c>
      <c r="Y833">
        <v>0.16</v>
      </c>
      <c r="Z833" t="s">
        <v>12</v>
      </c>
      <c r="AA833" t="s">
        <v>12</v>
      </c>
      <c r="AB833" t="s">
        <v>12</v>
      </c>
      <c r="AC833" t="s">
        <v>12</v>
      </c>
      <c r="AD833">
        <v>118.90342705</v>
      </c>
      <c r="AE833">
        <v>119.01889979000001</v>
      </c>
      <c r="AF833">
        <v>118.00452599</v>
      </c>
      <c r="AG833">
        <v>118.1612166</v>
      </c>
      <c r="AH833" t="s">
        <v>12</v>
      </c>
      <c r="AI833" t="s">
        <v>12</v>
      </c>
    </row>
    <row r="834" spans="1:35" x14ac:dyDescent="0.25">
      <c r="A834">
        <v>1349962200</v>
      </c>
      <c r="B834">
        <v>3.68518911</v>
      </c>
      <c r="C834">
        <v>3.70181432</v>
      </c>
      <c r="D834">
        <v>3.6170649400000001</v>
      </c>
      <c r="E834">
        <v>3.61828145</v>
      </c>
      <c r="F834">
        <v>3.68518911</v>
      </c>
      <c r="G834">
        <v>3.70181432</v>
      </c>
      <c r="H834">
        <v>3.6170649400000001</v>
      </c>
      <c r="I834">
        <v>3.61828145</v>
      </c>
      <c r="J834">
        <v>1418.5</v>
      </c>
      <c r="K834">
        <v>1432.25</v>
      </c>
      <c r="L834">
        <v>1414.5</v>
      </c>
      <c r="M834">
        <v>1421.5</v>
      </c>
      <c r="N834">
        <v>1425.75</v>
      </c>
      <c r="O834">
        <v>1439.25</v>
      </c>
      <c r="P834">
        <v>1421.25</v>
      </c>
      <c r="Q834">
        <v>1428.5</v>
      </c>
      <c r="R834">
        <v>1432.82</v>
      </c>
      <c r="S834">
        <v>1443.9</v>
      </c>
      <c r="T834">
        <v>1432.82</v>
      </c>
      <c r="U834">
        <v>1432.84</v>
      </c>
      <c r="V834">
        <v>0.16</v>
      </c>
      <c r="W834">
        <v>0.16</v>
      </c>
      <c r="X834">
        <v>0.16</v>
      </c>
      <c r="Y834">
        <v>0.16</v>
      </c>
      <c r="Z834" t="s">
        <v>12</v>
      </c>
      <c r="AA834" t="s">
        <v>12</v>
      </c>
      <c r="AB834" t="s">
        <v>12</v>
      </c>
      <c r="AC834" t="s">
        <v>12</v>
      </c>
      <c r="AD834">
        <v>118.98590403999999</v>
      </c>
      <c r="AE834">
        <v>119.15909665</v>
      </c>
      <c r="AF834">
        <v>118.19997691</v>
      </c>
      <c r="AG834">
        <v>118.2271916</v>
      </c>
      <c r="AH834" t="s">
        <v>12</v>
      </c>
      <c r="AI834" t="s">
        <v>12</v>
      </c>
    </row>
    <row r="835" spans="1:35" x14ac:dyDescent="0.25">
      <c r="A835">
        <v>1350048600</v>
      </c>
      <c r="B835">
        <v>3.62395814</v>
      </c>
      <c r="C835">
        <v>3.66045322</v>
      </c>
      <c r="D835">
        <v>3.55705048</v>
      </c>
      <c r="E835">
        <v>3.57408152</v>
      </c>
      <c r="F835">
        <v>3.62395814</v>
      </c>
      <c r="G835">
        <v>3.66045322</v>
      </c>
      <c r="H835">
        <v>3.55705048</v>
      </c>
      <c r="I835">
        <v>3.57408152</v>
      </c>
      <c r="J835">
        <v>1421.5</v>
      </c>
      <c r="K835">
        <v>1427.5</v>
      </c>
      <c r="L835">
        <v>1414</v>
      </c>
      <c r="M835">
        <v>1414.75</v>
      </c>
      <c r="N835">
        <v>1428.25</v>
      </c>
      <c r="O835">
        <v>1434.5</v>
      </c>
      <c r="P835">
        <v>1420</v>
      </c>
      <c r="Q835">
        <v>1421.5</v>
      </c>
      <c r="R835">
        <v>1432.84</v>
      </c>
      <c r="S835">
        <v>1438.43</v>
      </c>
      <c r="T835">
        <v>1425.53</v>
      </c>
      <c r="U835">
        <v>1428.59</v>
      </c>
      <c r="V835">
        <v>0.16</v>
      </c>
      <c r="W835">
        <v>0.16</v>
      </c>
      <c r="X835">
        <v>0.16</v>
      </c>
      <c r="Y835">
        <v>0.16</v>
      </c>
      <c r="Z835" t="s">
        <v>12</v>
      </c>
      <c r="AA835" t="s">
        <v>12</v>
      </c>
      <c r="AB835" t="s">
        <v>12</v>
      </c>
      <c r="AC835" t="s">
        <v>12</v>
      </c>
      <c r="AD835">
        <v>118.30966859</v>
      </c>
      <c r="AE835">
        <v>118.71375719</v>
      </c>
      <c r="AF835">
        <v>117.58393538999999</v>
      </c>
      <c r="AG835">
        <v>117.8395885</v>
      </c>
      <c r="AH835" t="s">
        <v>12</v>
      </c>
      <c r="AI835" t="s">
        <v>12</v>
      </c>
    </row>
    <row r="836" spans="1:35" x14ac:dyDescent="0.25">
      <c r="A836">
        <v>1350307800</v>
      </c>
      <c r="B836">
        <v>3.6069271000000001</v>
      </c>
      <c r="C836">
        <v>3.6799172699999998</v>
      </c>
      <c r="D836">
        <v>3.57408152</v>
      </c>
      <c r="E836">
        <v>3.6709969</v>
      </c>
      <c r="F836">
        <v>3.6069271000000001</v>
      </c>
      <c r="G836">
        <v>3.6799172699999998</v>
      </c>
      <c r="H836">
        <v>3.57408152</v>
      </c>
      <c r="I836">
        <v>3.6709969</v>
      </c>
      <c r="J836">
        <v>1416.5</v>
      </c>
      <c r="K836">
        <v>1429.5</v>
      </c>
      <c r="L836">
        <v>1410.5</v>
      </c>
      <c r="M836">
        <v>1428.75</v>
      </c>
      <c r="N836">
        <v>1423.5</v>
      </c>
      <c r="O836">
        <v>1436.5</v>
      </c>
      <c r="P836">
        <v>1416.5</v>
      </c>
      <c r="Q836">
        <v>1435.5</v>
      </c>
      <c r="R836">
        <v>1428.75</v>
      </c>
      <c r="S836">
        <v>1441.31</v>
      </c>
      <c r="T836">
        <v>1427.24</v>
      </c>
      <c r="U836">
        <v>1440.13</v>
      </c>
      <c r="V836">
        <v>0.16</v>
      </c>
      <c r="W836">
        <v>0.16</v>
      </c>
      <c r="X836">
        <v>0.16</v>
      </c>
      <c r="Y836">
        <v>0.16</v>
      </c>
      <c r="Z836" t="s">
        <v>12</v>
      </c>
      <c r="AA836" t="s">
        <v>12</v>
      </c>
      <c r="AB836" t="s">
        <v>12</v>
      </c>
      <c r="AC836" t="s">
        <v>12</v>
      </c>
      <c r="AD836">
        <v>118.11998223000001</v>
      </c>
      <c r="AE836">
        <v>118.94466967</v>
      </c>
      <c r="AF836">
        <v>117.74062601</v>
      </c>
      <c r="AG836">
        <v>118.82096656</v>
      </c>
      <c r="AH836" t="s">
        <v>12</v>
      </c>
      <c r="AI836" t="s">
        <v>12</v>
      </c>
    </row>
    <row r="837" spans="1:35" x14ac:dyDescent="0.25">
      <c r="A837">
        <v>1350394200</v>
      </c>
      <c r="B837">
        <v>3.72046769</v>
      </c>
      <c r="C837">
        <v>3.7894025299999998</v>
      </c>
      <c r="D837">
        <v>3.7143851699999999</v>
      </c>
      <c r="E837">
        <v>3.78007633</v>
      </c>
      <c r="F837">
        <v>3.72046769</v>
      </c>
      <c r="G837">
        <v>3.7894025299999998</v>
      </c>
      <c r="H837">
        <v>3.7143851699999999</v>
      </c>
      <c r="I837">
        <v>3.78007633</v>
      </c>
      <c r="J837">
        <v>1429</v>
      </c>
      <c r="K837">
        <v>1444.25</v>
      </c>
      <c r="L837">
        <v>1428.25</v>
      </c>
      <c r="M837">
        <v>1442.5</v>
      </c>
      <c r="N837">
        <v>1436</v>
      </c>
      <c r="O837">
        <v>1451.5</v>
      </c>
      <c r="P837">
        <v>1434.5</v>
      </c>
      <c r="Q837">
        <v>1449.25</v>
      </c>
      <c r="R837">
        <v>1440.31</v>
      </c>
      <c r="S837">
        <v>1455.51</v>
      </c>
      <c r="T837">
        <v>1440.31</v>
      </c>
      <c r="U837">
        <v>1454.92</v>
      </c>
      <c r="V837">
        <v>0.16</v>
      </c>
      <c r="W837">
        <v>0.16</v>
      </c>
      <c r="X837">
        <v>0.16</v>
      </c>
      <c r="Y837">
        <v>0.16</v>
      </c>
      <c r="Z837" t="s">
        <v>12</v>
      </c>
      <c r="AA837" t="s">
        <v>12</v>
      </c>
      <c r="AB837" t="s">
        <v>12</v>
      </c>
      <c r="AC837" t="s">
        <v>12</v>
      </c>
      <c r="AD837">
        <v>119.38174576999999</v>
      </c>
      <c r="AE837">
        <v>120.10747895999999</v>
      </c>
      <c r="AF837">
        <v>119.29928527</v>
      </c>
      <c r="AG837">
        <v>120.02500197000001</v>
      </c>
      <c r="AH837" t="s">
        <v>12</v>
      </c>
      <c r="AI837" t="s">
        <v>12</v>
      </c>
    </row>
    <row r="838" spans="1:35" x14ac:dyDescent="0.25">
      <c r="A838">
        <v>1350480600</v>
      </c>
      <c r="B838">
        <v>3.7914297100000001</v>
      </c>
      <c r="C838">
        <v>3.8417121500000002</v>
      </c>
      <c r="D838">
        <v>3.7711549799999999</v>
      </c>
      <c r="E838">
        <v>3.8303587700000001</v>
      </c>
      <c r="F838">
        <v>3.7914297100000001</v>
      </c>
      <c r="G838">
        <v>3.8417121500000002</v>
      </c>
      <c r="H838">
        <v>3.7711549799999999</v>
      </c>
      <c r="I838">
        <v>3.8303587700000001</v>
      </c>
      <c r="J838">
        <v>1442.5</v>
      </c>
      <c r="K838">
        <v>1450.75</v>
      </c>
      <c r="L838">
        <v>1439.5</v>
      </c>
      <c r="M838">
        <v>1450.25</v>
      </c>
      <c r="N838">
        <v>1449.25</v>
      </c>
      <c r="O838">
        <v>1457.75</v>
      </c>
      <c r="P838">
        <v>1446.25</v>
      </c>
      <c r="Q838">
        <v>1457</v>
      </c>
      <c r="R838">
        <v>1454.22</v>
      </c>
      <c r="S838">
        <v>1462.2</v>
      </c>
      <c r="T838">
        <v>1453.35</v>
      </c>
      <c r="U838">
        <v>1460.91</v>
      </c>
      <c r="V838">
        <v>0.15</v>
      </c>
      <c r="W838">
        <v>0.15</v>
      </c>
      <c r="X838">
        <v>0.15</v>
      </c>
      <c r="Y838">
        <v>0.15</v>
      </c>
      <c r="Z838" t="s">
        <v>12</v>
      </c>
      <c r="AA838" t="s">
        <v>12</v>
      </c>
      <c r="AB838" t="s">
        <v>12</v>
      </c>
      <c r="AC838" t="s">
        <v>12</v>
      </c>
      <c r="AD838">
        <v>120.10747895999999</v>
      </c>
      <c r="AE838">
        <v>120.66827467</v>
      </c>
      <c r="AF838">
        <v>119.92604772999999</v>
      </c>
      <c r="AG838">
        <v>120.56930393</v>
      </c>
      <c r="AH838" t="s">
        <v>12</v>
      </c>
      <c r="AI838" t="s">
        <v>12</v>
      </c>
    </row>
    <row r="839" spans="1:35" x14ac:dyDescent="0.25">
      <c r="A839">
        <v>1350567000</v>
      </c>
      <c r="B839">
        <v>3.8035947399999999</v>
      </c>
      <c r="C839">
        <v>3.85671601</v>
      </c>
      <c r="D839">
        <v>3.7634501400000002</v>
      </c>
      <c r="E839">
        <v>3.80237823</v>
      </c>
      <c r="F839">
        <v>3.8035947399999999</v>
      </c>
      <c r="G839">
        <v>3.85671601</v>
      </c>
      <c r="H839">
        <v>3.7634501400000002</v>
      </c>
      <c r="I839">
        <v>3.80237823</v>
      </c>
      <c r="J839">
        <v>1450.5</v>
      </c>
      <c r="K839">
        <v>1452.5</v>
      </c>
      <c r="L839">
        <v>1441.5</v>
      </c>
      <c r="M839">
        <v>1444.75</v>
      </c>
      <c r="N839">
        <v>1457</v>
      </c>
      <c r="O839">
        <v>1459.75</v>
      </c>
      <c r="P839">
        <v>1447.75</v>
      </c>
      <c r="Q839">
        <v>1451.5</v>
      </c>
      <c r="R839">
        <v>1460.94</v>
      </c>
      <c r="S839">
        <v>1464.02</v>
      </c>
      <c r="T839">
        <v>1452.63</v>
      </c>
      <c r="U839">
        <v>1457.34</v>
      </c>
      <c r="V839">
        <v>0.15</v>
      </c>
      <c r="W839">
        <v>0.15</v>
      </c>
      <c r="X839">
        <v>0.15</v>
      </c>
      <c r="Y839">
        <v>0.15</v>
      </c>
      <c r="Z839" t="s">
        <v>12</v>
      </c>
      <c r="AA839" t="s">
        <v>12</v>
      </c>
      <c r="AB839" t="s">
        <v>12</v>
      </c>
      <c r="AC839" t="s">
        <v>12</v>
      </c>
      <c r="AD839">
        <v>120.25593095000001</v>
      </c>
      <c r="AE839">
        <v>120.83320390999999</v>
      </c>
      <c r="AF839">
        <v>119.85182586000001</v>
      </c>
      <c r="AG839">
        <v>120.25593095000001</v>
      </c>
      <c r="AH839" t="s">
        <v>12</v>
      </c>
      <c r="AI839" t="s">
        <v>12</v>
      </c>
    </row>
    <row r="840" spans="1:35" x14ac:dyDescent="0.25">
      <c r="A840">
        <v>1350653400</v>
      </c>
      <c r="B840">
        <v>3.7792646799999998</v>
      </c>
      <c r="C840">
        <v>3.7792646799999998</v>
      </c>
      <c r="D840">
        <v>3.58543587</v>
      </c>
      <c r="E840">
        <v>3.6036834099999999</v>
      </c>
      <c r="F840">
        <v>3.7792646799999998</v>
      </c>
      <c r="G840">
        <v>3.7792646799999998</v>
      </c>
      <c r="H840">
        <v>3.58543587</v>
      </c>
      <c r="I840">
        <v>3.6036834099999999</v>
      </c>
      <c r="J840">
        <v>1444.5</v>
      </c>
      <c r="K840">
        <v>1445.5</v>
      </c>
      <c r="L840">
        <v>1417</v>
      </c>
      <c r="M840">
        <v>1417.25</v>
      </c>
      <c r="N840">
        <v>1451.25</v>
      </c>
      <c r="O840">
        <v>1453.5</v>
      </c>
      <c r="P840">
        <v>1423.5</v>
      </c>
      <c r="Q840">
        <v>1424</v>
      </c>
      <c r="R840">
        <v>1457.34</v>
      </c>
      <c r="S840">
        <v>1457.34</v>
      </c>
      <c r="T840">
        <v>1429.85</v>
      </c>
      <c r="U840">
        <v>1433.19</v>
      </c>
      <c r="V840">
        <v>0.16</v>
      </c>
      <c r="W840">
        <v>0.16</v>
      </c>
      <c r="X840">
        <v>0.16</v>
      </c>
      <c r="Y840">
        <v>0.16</v>
      </c>
      <c r="Z840" t="s">
        <v>12</v>
      </c>
      <c r="AA840" t="s">
        <v>12</v>
      </c>
      <c r="AB840" t="s">
        <v>12</v>
      </c>
      <c r="AC840" t="s">
        <v>12</v>
      </c>
      <c r="AD840">
        <v>120.03325709000001</v>
      </c>
      <c r="AE840">
        <v>120.04150396999999</v>
      </c>
      <c r="AF840">
        <v>117.97153849</v>
      </c>
      <c r="AG840">
        <v>118.25160235</v>
      </c>
      <c r="AH840" t="s">
        <v>12</v>
      </c>
      <c r="AI840" t="s">
        <v>12</v>
      </c>
    </row>
    <row r="841" spans="1:35" x14ac:dyDescent="0.25">
      <c r="A841">
        <v>1350912600</v>
      </c>
      <c r="B841">
        <v>3.5951678899999999</v>
      </c>
      <c r="C841">
        <v>3.6328473699999999</v>
      </c>
      <c r="D841">
        <v>3.5270437299999999</v>
      </c>
      <c r="E841">
        <v>3.61138826</v>
      </c>
      <c r="F841">
        <v>3.5951678899999999</v>
      </c>
      <c r="G841">
        <v>3.6328473699999999</v>
      </c>
      <c r="H841">
        <v>3.5270437299999999</v>
      </c>
      <c r="I841">
        <v>3.61138826</v>
      </c>
      <c r="J841">
        <v>1419</v>
      </c>
      <c r="K841">
        <v>1424.25</v>
      </c>
      <c r="L841">
        <v>1410</v>
      </c>
      <c r="M841">
        <v>1423.25</v>
      </c>
      <c r="N841">
        <v>1424.5</v>
      </c>
      <c r="O841">
        <v>1431.25</v>
      </c>
      <c r="P841">
        <v>1416.75</v>
      </c>
      <c r="Q841">
        <v>1430</v>
      </c>
      <c r="R841">
        <v>1433.21</v>
      </c>
      <c r="S841">
        <v>1435.46</v>
      </c>
      <c r="T841">
        <v>1422.06</v>
      </c>
      <c r="U841">
        <v>1433.82</v>
      </c>
      <c r="V841">
        <v>0.15</v>
      </c>
      <c r="W841">
        <v>0.15</v>
      </c>
      <c r="X841">
        <v>0.15</v>
      </c>
      <c r="Y841">
        <v>0.15</v>
      </c>
      <c r="Z841" t="s">
        <v>12</v>
      </c>
      <c r="AA841" t="s">
        <v>12</v>
      </c>
      <c r="AB841" t="s">
        <v>12</v>
      </c>
      <c r="AC841" t="s">
        <v>12</v>
      </c>
      <c r="AD841">
        <v>118.05399899</v>
      </c>
      <c r="AE841">
        <v>118.4828447</v>
      </c>
      <c r="AF841">
        <v>117.33652916</v>
      </c>
      <c r="AG841">
        <v>118.26842597</v>
      </c>
      <c r="AH841" t="s">
        <v>12</v>
      </c>
      <c r="AI841" t="s">
        <v>12</v>
      </c>
    </row>
    <row r="842" spans="1:35" x14ac:dyDescent="0.25">
      <c r="A842">
        <v>1350999000</v>
      </c>
      <c r="B842">
        <v>3.4950088300000002</v>
      </c>
      <c r="C842">
        <v>3.51074259</v>
      </c>
      <c r="D842">
        <v>3.4187749799999998</v>
      </c>
      <c r="E842">
        <v>3.4636230600000002</v>
      </c>
      <c r="F842">
        <v>3.4950088300000002</v>
      </c>
      <c r="G842">
        <v>3.51074259</v>
      </c>
      <c r="H842">
        <v>3.4187749799999998</v>
      </c>
      <c r="I842">
        <v>3.4636230600000002</v>
      </c>
      <c r="J842">
        <v>1424.25</v>
      </c>
      <c r="K842">
        <v>1425.5</v>
      </c>
      <c r="L842">
        <v>1395.75</v>
      </c>
      <c r="M842">
        <v>1400</v>
      </c>
      <c r="N842">
        <v>1430.75</v>
      </c>
      <c r="O842">
        <v>1433.25</v>
      </c>
      <c r="P842">
        <v>1402</v>
      </c>
      <c r="Q842">
        <v>1406.75</v>
      </c>
      <c r="R842">
        <v>1433.74</v>
      </c>
      <c r="S842">
        <v>1433.74</v>
      </c>
      <c r="T842">
        <v>1407.56</v>
      </c>
      <c r="U842">
        <v>1413.11</v>
      </c>
      <c r="V842">
        <v>0.15</v>
      </c>
      <c r="W842">
        <v>0.15</v>
      </c>
      <c r="X842">
        <v>0.15</v>
      </c>
      <c r="Y842">
        <v>0.15</v>
      </c>
      <c r="Z842" t="s">
        <v>12</v>
      </c>
      <c r="AA842" t="s">
        <v>12</v>
      </c>
      <c r="AB842" t="s">
        <v>12</v>
      </c>
      <c r="AC842" t="s">
        <v>12</v>
      </c>
      <c r="AD842">
        <v>116.99016044</v>
      </c>
      <c r="AE842">
        <v>117.15509792</v>
      </c>
      <c r="AF842">
        <v>116.14073236999999</v>
      </c>
      <c r="AG842">
        <v>116.62729796000001</v>
      </c>
      <c r="AH842" t="s">
        <v>12</v>
      </c>
      <c r="AI842" t="s">
        <v>12</v>
      </c>
    </row>
    <row r="843" spans="1:35" x14ac:dyDescent="0.25">
      <c r="A843">
        <v>1351085400</v>
      </c>
      <c r="B843">
        <v>3.4998748399999999</v>
      </c>
      <c r="C843">
        <v>3.5116350199999999</v>
      </c>
      <c r="D843">
        <v>3.41634197</v>
      </c>
      <c r="E843">
        <v>3.4337778600000002</v>
      </c>
      <c r="F843">
        <v>3.4998748399999999</v>
      </c>
      <c r="G843">
        <v>3.5116350199999999</v>
      </c>
      <c r="H843">
        <v>3.41634197</v>
      </c>
      <c r="I843">
        <v>3.4337778600000002</v>
      </c>
      <c r="J843">
        <v>1400</v>
      </c>
      <c r="K843">
        <v>1407.5</v>
      </c>
      <c r="L843">
        <v>1395.25</v>
      </c>
      <c r="M843">
        <v>1398.5</v>
      </c>
      <c r="N843">
        <v>1406.5</v>
      </c>
      <c r="O843">
        <v>1415</v>
      </c>
      <c r="P843">
        <v>1401.75</v>
      </c>
      <c r="Q843">
        <v>1405.25</v>
      </c>
      <c r="R843">
        <v>1413.2</v>
      </c>
      <c r="S843">
        <v>1420.04</v>
      </c>
      <c r="T843">
        <v>1407.1</v>
      </c>
      <c r="U843">
        <v>1408.75</v>
      </c>
      <c r="V843">
        <v>0.17</v>
      </c>
      <c r="W843">
        <v>0.17</v>
      </c>
      <c r="X843">
        <v>0.17</v>
      </c>
      <c r="Y843">
        <v>0.17</v>
      </c>
      <c r="Z843" t="s">
        <v>12</v>
      </c>
      <c r="AA843" t="s">
        <v>12</v>
      </c>
      <c r="AB843" t="s">
        <v>12</v>
      </c>
      <c r="AC843" t="s">
        <v>12</v>
      </c>
      <c r="AD843">
        <v>117.04788031</v>
      </c>
      <c r="AE843">
        <v>117.18809367</v>
      </c>
      <c r="AF843">
        <v>116.11599175000001</v>
      </c>
      <c r="AG843">
        <v>116.29742299</v>
      </c>
      <c r="AH843" t="s">
        <v>12</v>
      </c>
      <c r="AI843" t="s">
        <v>12</v>
      </c>
    </row>
    <row r="844" spans="1:35" x14ac:dyDescent="0.25">
      <c r="A844">
        <v>1351171800</v>
      </c>
      <c r="B844">
        <v>3.50757969</v>
      </c>
      <c r="C844">
        <v>3.5233942200000001</v>
      </c>
      <c r="D844">
        <v>3.4005274399999998</v>
      </c>
      <c r="E844">
        <v>3.4625690800000002</v>
      </c>
      <c r="F844">
        <v>3.50757969</v>
      </c>
      <c r="G844">
        <v>3.5233942200000001</v>
      </c>
      <c r="H844">
        <v>3.4005274399999998</v>
      </c>
      <c r="I844">
        <v>3.4625690800000002</v>
      </c>
      <c r="J844">
        <v>1400</v>
      </c>
      <c r="K844">
        <v>1409.75</v>
      </c>
      <c r="L844">
        <v>1393.25</v>
      </c>
      <c r="M844">
        <v>1401.5</v>
      </c>
      <c r="N844">
        <v>1406.25</v>
      </c>
      <c r="O844">
        <v>1416.75</v>
      </c>
      <c r="P844">
        <v>1399.5</v>
      </c>
      <c r="Q844">
        <v>1408.25</v>
      </c>
      <c r="R844">
        <v>1409.74</v>
      </c>
      <c r="S844">
        <v>1421.12</v>
      </c>
      <c r="T844">
        <v>1405.14</v>
      </c>
      <c r="U844">
        <v>1412.97</v>
      </c>
      <c r="V844">
        <v>0.16</v>
      </c>
      <c r="W844">
        <v>0.16</v>
      </c>
      <c r="X844">
        <v>0.16</v>
      </c>
      <c r="Y844">
        <v>0.16</v>
      </c>
      <c r="Z844" t="s">
        <v>12</v>
      </c>
      <c r="AA844" t="s">
        <v>12</v>
      </c>
      <c r="AB844" t="s">
        <v>12</v>
      </c>
      <c r="AC844" t="s">
        <v>12</v>
      </c>
      <c r="AD844">
        <v>117.12211043000001</v>
      </c>
      <c r="AE844">
        <v>117.33652916</v>
      </c>
      <c r="AF844">
        <v>115.92632188</v>
      </c>
      <c r="AG844">
        <v>116.63553659</v>
      </c>
      <c r="AH844" t="s">
        <v>12</v>
      </c>
      <c r="AI844" t="s">
        <v>12</v>
      </c>
    </row>
    <row r="845" spans="1:35" x14ac:dyDescent="0.25">
      <c r="A845">
        <v>1351258200</v>
      </c>
      <c r="B845">
        <v>3.4540535600000002</v>
      </c>
      <c r="C845">
        <v>3.4913603000000002</v>
      </c>
      <c r="D845">
        <v>3.3859294000000002</v>
      </c>
      <c r="E845">
        <v>3.4556758900000002</v>
      </c>
      <c r="F845">
        <v>3.4540535600000002</v>
      </c>
      <c r="G845">
        <v>3.4913603000000002</v>
      </c>
      <c r="H845">
        <v>3.3859294000000002</v>
      </c>
      <c r="I845">
        <v>3.4556758900000002</v>
      </c>
      <c r="J845">
        <v>1402</v>
      </c>
      <c r="K845">
        <v>1405.25</v>
      </c>
      <c r="L845">
        <v>1388.75</v>
      </c>
      <c r="M845">
        <v>1400.75</v>
      </c>
      <c r="N845">
        <v>1409.75</v>
      </c>
      <c r="O845">
        <v>1412.5</v>
      </c>
      <c r="P845">
        <v>1394.5</v>
      </c>
      <c r="Q845">
        <v>1407.5</v>
      </c>
      <c r="R845">
        <v>1412.97</v>
      </c>
      <c r="S845">
        <v>1417.09</v>
      </c>
      <c r="T845">
        <v>1403.28</v>
      </c>
      <c r="U845">
        <v>1411.94</v>
      </c>
      <c r="V845">
        <v>0.16</v>
      </c>
      <c r="W845">
        <v>0.16</v>
      </c>
      <c r="X845">
        <v>0.16</v>
      </c>
      <c r="Y845">
        <v>0.16</v>
      </c>
      <c r="Z845" t="s">
        <v>12</v>
      </c>
      <c r="AA845" t="s">
        <v>12</v>
      </c>
      <c r="AB845" t="s">
        <v>12</v>
      </c>
      <c r="AC845" t="s">
        <v>12</v>
      </c>
      <c r="AD845">
        <v>116.52833547</v>
      </c>
      <c r="AE845">
        <v>116.97366669</v>
      </c>
      <c r="AF845">
        <v>115.7778699</v>
      </c>
      <c r="AG845">
        <v>116.56957808999999</v>
      </c>
      <c r="AH845" t="s">
        <v>12</v>
      </c>
      <c r="AI845" t="s">
        <v>12</v>
      </c>
    </row>
    <row r="846" spans="1:35" x14ac:dyDescent="0.25">
      <c r="A846">
        <v>1351690200</v>
      </c>
      <c r="B846">
        <v>3.4962253400000001</v>
      </c>
      <c r="C846">
        <v>3.50584447</v>
      </c>
      <c r="D846">
        <v>3.4062041199999999</v>
      </c>
      <c r="E846">
        <v>3.4463496899999999</v>
      </c>
      <c r="F846">
        <v>3.4962253400000001</v>
      </c>
      <c r="G846">
        <v>3.50584447</v>
      </c>
      <c r="H846">
        <v>3.4062041199999999</v>
      </c>
      <c r="I846">
        <v>3.4463496899999999</v>
      </c>
      <c r="J846">
        <v>1406</v>
      </c>
      <c r="K846">
        <v>1411</v>
      </c>
      <c r="L846">
        <v>1394</v>
      </c>
      <c r="M846">
        <v>1400</v>
      </c>
      <c r="N846">
        <v>1412.5</v>
      </c>
      <c r="O846">
        <v>1418.25</v>
      </c>
      <c r="P846">
        <v>1400.5</v>
      </c>
      <c r="Q846">
        <v>1406.75</v>
      </c>
      <c r="R846">
        <v>1410.99</v>
      </c>
      <c r="S846">
        <v>1418.76</v>
      </c>
      <c r="T846">
        <v>1405.95</v>
      </c>
      <c r="U846">
        <v>1412.16</v>
      </c>
      <c r="V846">
        <v>0.18</v>
      </c>
      <c r="W846">
        <v>0.18</v>
      </c>
      <c r="X846">
        <v>0.18</v>
      </c>
      <c r="Y846">
        <v>0.18</v>
      </c>
      <c r="Z846" t="s">
        <v>12</v>
      </c>
      <c r="AA846" t="s">
        <v>12</v>
      </c>
      <c r="AB846" t="s">
        <v>12</v>
      </c>
      <c r="AC846" t="s">
        <v>12</v>
      </c>
      <c r="AD846">
        <v>116.98192181</v>
      </c>
      <c r="AE846">
        <v>117.1303573</v>
      </c>
      <c r="AF846">
        <v>116.01702100999999</v>
      </c>
      <c r="AG846">
        <v>116.56957808999999</v>
      </c>
      <c r="AH846" t="s">
        <v>12</v>
      </c>
      <c r="AI846" t="s">
        <v>12</v>
      </c>
    </row>
    <row r="847" spans="1:35" x14ac:dyDescent="0.25">
      <c r="A847">
        <v>1351776600</v>
      </c>
      <c r="B847">
        <v>3.4783836199999998</v>
      </c>
      <c r="C847">
        <v>3.57692035</v>
      </c>
      <c r="D847">
        <v>3.4686515999999998</v>
      </c>
      <c r="E847">
        <v>3.5643495000000001</v>
      </c>
      <c r="F847">
        <v>3.4783836199999998</v>
      </c>
      <c r="G847">
        <v>3.57692035</v>
      </c>
      <c r="H847">
        <v>3.4686515999999998</v>
      </c>
      <c r="I847">
        <v>3.5643495000000001</v>
      </c>
      <c r="J847">
        <v>1395.5</v>
      </c>
      <c r="K847">
        <v>1417.75</v>
      </c>
      <c r="L847">
        <v>1392</v>
      </c>
      <c r="M847">
        <v>1416.5</v>
      </c>
      <c r="N847">
        <v>1402</v>
      </c>
      <c r="O847">
        <v>1425</v>
      </c>
      <c r="P847">
        <v>1398.5</v>
      </c>
      <c r="Q847">
        <v>1423.25</v>
      </c>
      <c r="R847">
        <v>1412.2</v>
      </c>
      <c r="S847">
        <v>1428.35</v>
      </c>
      <c r="T847">
        <v>1412.2</v>
      </c>
      <c r="U847">
        <v>1427.59</v>
      </c>
      <c r="V847">
        <v>0.17</v>
      </c>
      <c r="W847">
        <v>0.17</v>
      </c>
      <c r="X847">
        <v>0.17</v>
      </c>
      <c r="Y847">
        <v>0.17</v>
      </c>
      <c r="Z847" t="s">
        <v>12</v>
      </c>
      <c r="AA847" t="s">
        <v>12</v>
      </c>
      <c r="AB847" t="s">
        <v>12</v>
      </c>
      <c r="AC847" t="s">
        <v>12</v>
      </c>
      <c r="AD847">
        <v>116.81696783</v>
      </c>
      <c r="AE847">
        <v>117.93854275</v>
      </c>
      <c r="AF847">
        <v>116.70976671</v>
      </c>
      <c r="AG847">
        <v>117.79010725000001</v>
      </c>
      <c r="AH847" t="s">
        <v>12</v>
      </c>
      <c r="AI847" t="s">
        <v>12</v>
      </c>
    </row>
    <row r="848" spans="1:35" x14ac:dyDescent="0.25">
      <c r="A848">
        <v>1351863000</v>
      </c>
      <c r="B848">
        <v>3.62801347</v>
      </c>
      <c r="C848">
        <v>3.6292299699999999</v>
      </c>
      <c r="D848">
        <v>3.4564875399999999</v>
      </c>
      <c r="E848">
        <v>3.46337976</v>
      </c>
      <c r="F848">
        <v>3.62801347</v>
      </c>
      <c r="G848">
        <v>3.6292299699999999</v>
      </c>
      <c r="H848">
        <v>3.4564875399999999</v>
      </c>
      <c r="I848">
        <v>3.46337976</v>
      </c>
      <c r="J848">
        <v>1416.25</v>
      </c>
      <c r="K848">
        <v>1424</v>
      </c>
      <c r="L848">
        <v>1398.25</v>
      </c>
      <c r="M848">
        <v>1398.75</v>
      </c>
      <c r="N848">
        <v>1423.25</v>
      </c>
      <c r="O848">
        <v>1431.5</v>
      </c>
      <c r="P848">
        <v>1405</v>
      </c>
      <c r="Q848">
        <v>1405.5</v>
      </c>
      <c r="R848">
        <v>1427.59</v>
      </c>
      <c r="S848">
        <v>1434.27</v>
      </c>
      <c r="T848">
        <v>1412.91</v>
      </c>
      <c r="U848">
        <v>1414.2</v>
      </c>
      <c r="V848">
        <v>0.16</v>
      </c>
      <c r="W848">
        <v>0.16</v>
      </c>
      <c r="X848">
        <v>0.16</v>
      </c>
      <c r="Y848">
        <v>0.16</v>
      </c>
      <c r="Z848" t="s">
        <v>12</v>
      </c>
      <c r="AA848" t="s">
        <v>12</v>
      </c>
      <c r="AB848" t="s">
        <v>12</v>
      </c>
      <c r="AC848" t="s">
        <v>12</v>
      </c>
      <c r="AD848">
        <v>118.49108333</v>
      </c>
      <c r="AE848">
        <v>118.52407908000001</v>
      </c>
      <c r="AF848">
        <v>116.61905109</v>
      </c>
      <c r="AG848">
        <v>116.74275419999999</v>
      </c>
      <c r="AH848" t="s">
        <v>12</v>
      </c>
      <c r="AI848" t="s">
        <v>12</v>
      </c>
    </row>
    <row r="849" spans="1:35" x14ac:dyDescent="0.25">
      <c r="A849">
        <v>1352125800</v>
      </c>
      <c r="B849">
        <v>3.4532428799999999</v>
      </c>
      <c r="C849">
        <v>3.5126685599999998</v>
      </c>
      <c r="D849">
        <v>3.4212079800000001</v>
      </c>
      <c r="E849">
        <v>3.48892632</v>
      </c>
      <c r="F849">
        <v>3.4532428799999999</v>
      </c>
      <c r="G849">
        <v>3.5126685599999998</v>
      </c>
      <c r="H849">
        <v>3.4212079800000001</v>
      </c>
      <c r="I849">
        <v>3.48892632</v>
      </c>
      <c r="J849">
        <v>1395.75</v>
      </c>
      <c r="K849">
        <v>1407</v>
      </c>
      <c r="L849">
        <v>1395.75</v>
      </c>
      <c r="M849">
        <v>1405.25</v>
      </c>
      <c r="N849">
        <v>1402.75</v>
      </c>
      <c r="O849">
        <v>1415.5</v>
      </c>
      <c r="P849">
        <v>1402.5</v>
      </c>
      <c r="Q849">
        <v>1412</v>
      </c>
      <c r="R849">
        <v>1414.2</v>
      </c>
      <c r="S849">
        <v>1419.9</v>
      </c>
      <c r="T849">
        <v>1408.13</v>
      </c>
      <c r="U849">
        <v>1417.26</v>
      </c>
      <c r="V849">
        <v>0.17</v>
      </c>
      <c r="W849">
        <v>0.17</v>
      </c>
      <c r="X849">
        <v>0.17</v>
      </c>
      <c r="Y849">
        <v>0.17</v>
      </c>
      <c r="Z849" t="s">
        <v>12</v>
      </c>
      <c r="AA849" t="s">
        <v>12</v>
      </c>
      <c r="AB849" t="s">
        <v>12</v>
      </c>
      <c r="AC849" t="s">
        <v>12</v>
      </c>
      <c r="AD849">
        <v>116.56957808999999</v>
      </c>
      <c r="AE849">
        <v>117.24581354</v>
      </c>
      <c r="AF849">
        <v>116.22319287000001</v>
      </c>
      <c r="AG849">
        <v>116.98075900000001</v>
      </c>
      <c r="AH849" t="s">
        <v>12</v>
      </c>
      <c r="AI849" t="s">
        <v>12</v>
      </c>
    </row>
    <row r="850" spans="1:35" x14ac:dyDescent="0.25">
      <c r="A850">
        <v>1352212200</v>
      </c>
      <c r="B850">
        <v>3.52055637</v>
      </c>
      <c r="C850">
        <v>3.61098243</v>
      </c>
      <c r="D850">
        <v>3.5096068699999998</v>
      </c>
      <c r="E850">
        <v>3.5659718200000001</v>
      </c>
      <c r="F850">
        <v>3.52055637</v>
      </c>
      <c r="G850">
        <v>3.61098243</v>
      </c>
      <c r="H850">
        <v>3.5096068699999998</v>
      </c>
      <c r="I850">
        <v>3.5659718200000001</v>
      </c>
      <c r="J850">
        <v>1403.5</v>
      </c>
      <c r="K850">
        <v>1422</v>
      </c>
      <c r="L850">
        <v>1403.5</v>
      </c>
      <c r="M850">
        <v>1418.5</v>
      </c>
      <c r="N850">
        <v>1411</v>
      </c>
      <c r="O850">
        <v>1429.25</v>
      </c>
      <c r="P850">
        <v>1409.75</v>
      </c>
      <c r="Q850">
        <v>1425.25</v>
      </c>
      <c r="R850">
        <v>1417.26</v>
      </c>
      <c r="S850">
        <v>1433.38</v>
      </c>
      <c r="T850">
        <v>1417.26</v>
      </c>
      <c r="U850">
        <v>1428.39</v>
      </c>
      <c r="V850">
        <v>0.16</v>
      </c>
      <c r="W850">
        <v>0.16</v>
      </c>
      <c r="X850">
        <v>0.16</v>
      </c>
      <c r="Y850">
        <v>0.16</v>
      </c>
      <c r="Z850" t="s">
        <v>12</v>
      </c>
      <c r="AA850" t="s">
        <v>12</v>
      </c>
      <c r="AB850" t="s">
        <v>12</v>
      </c>
      <c r="AC850" t="s">
        <v>12</v>
      </c>
      <c r="AD850">
        <v>117.33652916</v>
      </c>
      <c r="AE850">
        <v>118.35914158999999</v>
      </c>
      <c r="AF850">
        <v>117.21282605</v>
      </c>
      <c r="AG850">
        <v>117.89732487000001</v>
      </c>
      <c r="AH850" t="s">
        <v>12</v>
      </c>
      <c r="AI850" t="s">
        <v>12</v>
      </c>
    </row>
    <row r="851" spans="1:35" x14ac:dyDescent="0.25">
      <c r="A851">
        <v>1352298600</v>
      </c>
      <c r="B851">
        <v>3.47473411</v>
      </c>
      <c r="C851">
        <v>3.47473411</v>
      </c>
      <c r="D851">
        <v>3.2784722999999998</v>
      </c>
      <c r="E851">
        <v>3.32790221</v>
      </c>
      <c r="F851">
        <v>3.47473411</v>
      </c>
      <c r="G851">
        <v>3.47473411</v>
      </c>
      <c r="H851">
        <v>3.2784722999999998</v>
      </c>
      <c r="I851">
        <v>3.32790221</v>
      </c>
      <c r="J851">
        <v>1419</v>
      </c>
      <c r="K851">
        <v>1424</v>
      </c>
      <c r="L851">
        <v>1377.25</v>
      </c>
      <c r="M851">
        <v>1382.25</v>
      </c>
      <c r="N851">
        <v>1425</v>
      </c>
      <c r="O851">
        <v>1431.75</v>
      </c>
      <c r="P851">
        <v>1384</v>
      </c>
      <c r="Q851">
        <v>1389</v>
      </c>
      <c r="R851">
        <v>1428.27</v>
      </c>
      <c r="S851">
        <v>1428.27</v>
      </c>
      <c r="T851">
        <v>1388.14</v>
      </c>
      <c r="U851">
        <v>1394.53</v>
      </c>
      <c r="V851">
        <v>0.16</v>
      </c>
      <c r="W851">
        <v>0.16</v>
      </c>
      <c r="X851">
        <v>0.16</v>
      </c>
      <c r="Y851">
        <v>0.16</v>
      </c>
      <c r="Z851" t="s">
        <v>12</v>
      </c>
      <c r="AA851" t="s">
        <v>12</v>
      </c>
      <c r="AB851" t="s">
        <v>12</v>
      </c>
      <c r="AC851" t="s">
        <v>12</v>
      </c>
      <c r="AD851">
        <v>116.82522295</v>
      </c>
      <c r="AE851">
        <v>116.84170845</v>
      </c>
      <c r="AF851">
        <v>114.6810356</v>
      </c>
      <c r="AG851">
        <v>115.22532931000001</v>
      </c>
      <c r="AH851" t="s">
        <v>12</v>
      </c>
      <c r="AI851" t="s">
        <v>12</v>
      </c>
    </row>
    <row r="852" spans="1:35" x14ac:dyDescent="0.25">
      <c r="A852">
        <v>1352385000</v>
      </c>
      <c r="B852">
        <v>3.3283489099999999</v>
      </c>
      <c r="C852">
        <v>3.3766031999999999</v>
      </c>
      <c r="D852">
        <v>3.2030491200000002</v>
      </c>
      <c r="E852">
        <v>3.2030491200000002</v>
      </c>
      <c r="F852">
        <v>3.3283489099999999</v>
      </c>
      <c r="G852">
        <v>3.3766031999999999</v>
      </c>
      <c r="H852">
        <v>3.2030491200000002</v>
      </c>
      <c r="I852">
        <v>3.2030491200000002</v>
      </c>
      <c r="J852">
        <v>1385</v>
      </c>
      <c r="K852">
        <v>1390.75</v>
      </c>
      <c r="L852">
        <v>1366</v>
      </c>
      <c r="M852">
        <v>1368.5</v>
      </c>
      <c r="N852">
        <v>1390.25</v>
      </c>
      <c r="O852">
        <v>1397.5</v>
      </c>
      <c r="P852">
        <v>1372.5</v>
      </c>
      <c r="Q852">
        <v>1375.25</v>
      </c>
      <c r="R852">
        <v>1394.53</v>
      </c>
      <c r="S852">
        <v>1401.23</v>
      </c>
      <c r="T852">
        <v>1377.51</v>
      </c>
      <c r="U852">
        <v>1377.51</v>
      </c>
      <c r="V852">
        <v>0.16</v>
      </c>
      <c r="W852">
        <v>0.16</v>
      </c>
      <c r="X852">
        <v>0.16</v>
      </c>
      <c r="Y852">
        <v>0.16</v>
      </c>
      <c r="Z852" t="s">
        <v>12</v>
      </c>
      <c r="AA852" t="s">
        <v>12</v>
      </c>
      <c r="AB852" t="s">
        <v>12</v>
      </c>
      <c r="AC852" t="s">
        <v>12</v>
      </c>
      <c r="AD852">
        <v>115.20883556</v>
      </c>
      <c r="AE852">
        <v>115.79436364999999</v>
      </c>
      <c r="AF852">
        <v>113.74913054</v>
      </c>
      <c r="AG852">
        <v>113.83984615999999</v>
      </c>
      <c r="AH852" t="s">
        <v>12</v>
      </c>
      <c r="AI852" t="s">
        <v>12</v>
      </c>
    </row>
    <row r="853" spans="1:35" x14ac:dyDescent="0.25">
      <c r="A853">
        <v>1352471400</v>
      </c>
      <c r="B853">
        <v>3.1787190600000002</v>
      </c>
      <c r="C853">
        <v>3.3048295300000001</v>
      </c>
      <c r="D853">
        <v>3.1734472299999998</v>
      </c>
      <c r="E853">
        <v>3.2095364900000001</v>
      </c>
      <c r="F853">
        <v>3.1787190600000002</v>
      </c>
      <c r="G853">
        <v>3.3048295300000001</v>
      </c>
      <c r="H853">
        <v>3.1734472299999998</v>
      </c>
      <c r="I853">
        <v>3.2095364900000001</v>
      </c>
      <c r="J853">
        <v>1369.25</v>
      </c>
      <c r="K853">
        <v>1381.25</v>
      </c>
      <c r="L853">
        <v>1357</v>
      </c>
      <c r="M853">
        <v>1369</v>
      </c>
      <c r="N853">
        <v>1375.75</v>
      </c>
      <c r="O853">
        <v>1388</v>
      </c>
      <c r="P853">
        <v>1363.5</v>
      </c>
      <c r="Q853">
        <v>1375.75</v>
      </c>
      <c r="R853">
        <v>1377.55</v>
      </c>
      <c r="S853">
        <v>1391.39</v>
      </c>
      <c r="T853">
        <v>1373.03</v>
      </c>
      <c r="U853">
        <v>1379.85</v>
      </c>
      <c r="V853">
        <v>0.16</v>
      </c>
      <c r="W853">
        <v>0.16</v>
      </c>
      <c r="X853">
        <v>0.16</v>
      </c>
      <c r="Y853">
        <v>0.16</v>
      </c>
      <c r="Z853" t="s">
        <v>12</v>
      </c>
      <c r="AA853" t="s">
        <v>12</v>
      </c>
      <c r="AB853" t="s">
        <v>12</v>
      </c>
      <c r="AC853" t="s">
        <v>12</v>
      </c>
      <c r="AD853">
        <v>113.49348568000001</v>
      </c>
      <c r="AE853">
        <v>114.99441683000001</v>
      </c>
      <c r="AF853">
        <v>113.43575756</v>
      </c>
      <c r="AG853">
        <v>113.93881690000001</v>
      </c>
      <c r="AH853" t="s">
        <v>12</v>
      </c>
      <c r="AI853" t="s">
        <v>12</v>
      </c>
    </row>
    <row r="854" spans="1:35" x14ac:dyDescent="0.25">
      <c r="A854">
        <v>1352730600</v>
      </c>
      <c r="B854">
        <v>3.2472480699999999</v>
      </c>
      <c r="C854">
        <v>3.2606296100000001</v>
      </c>
      <c r="D854">
        <v>3.20223747</v>
      </c>
      <c r="E854">
        <v>3.2217015099999999</v>
      </c>
      <c r="F854">
        <v>3.2472480699999999</v>
      </c>
      <c r="G854">
        <v>3.2606296100000001</v>
      </c>
      <c r="H854">
        <v>3.20223747</v>
      </c>
      <c r="I854">
        <v>3.2217015099999999</v>
      </c>
      <c r="J854">
        <v>1369</v>
      </c>
      <c r="K854">
        <v>1374.75</v>
      </c>
      <c r="L854">
        <v>1366.25</v>
      </c>
      <c r="M854">
        <v>1371.5</v>
      </c>
      <c r="N854">
        <v>1375.25</v>
      </c>
      <c r="O854">
        <v>1381.75</v>
      </c>
      <c r="P854">
        <v>1372.5</v>
      </c>
      <c r="Q854">
        <v>1378.25</v>
      </c>
      <c r="R854">
        <v>1379.86</v>
      </c>
      <c r="S854">
        <v>1384.87</v>
      </c>
      <c r="T854">
        <v>1377.19</v>
      </c>
      <c r="U854">
        <v>1380.03</v>
      </c>
      <c r="V854" t="s">
        <v>12</v>
      </c>
      <c r="W854" t="s">
        <v>12</v>
      </c>
      <c r="X854" t="s">
        <v>12</v>
      </c>
      <c r="Y854" t="s">
        <v>12</v>
      </c>
      <c r="Z854" t="s">
        <v>12</v>
      </c>
      <c r="AA854" t="s">
        <v>12</v>
      </c>
      <c r="AB854" t="s">
        <v>12</v>
      </c>
      <c r="AC854" t="s">
        <v>12</v>
      </c>
      <c r="AD854">
        <v>114.29343249999999</v>
      </c>
      <c r="AE854">
        <v>114.47486374</v>
      </c>
      <c r="AF854">
        <v>113.77388766</v>
      </c>
      <c r="AG854">
        <v>114.02540908</v>
      </c>
      <c r="AH854" t="s">
        <v>12</v>
      </c>
      <c r="AI854" t="s">
        <v>12</v>
      </c>
    </row>
    <row r="855" spans="1:35" x14ac:dyDescent="0.25">
      <c r="A855">
        <v>1352817000</v>
      </c>
      <c r="B855">
        <v>3.17101422</v>
      </c>
      <c r="C855">
        <v>3.29144411</v>
      </c>
      <c r="D855">
        <v>3.1584482299999999</v>
      </c>
      <c r="E855">
        <v>3.1921005899999999</v>
      </c>
      <c r="F855">
        <v>3.17101422</v>
      </c>
      <c r="G855">
        <v>3.29144411</v>
      </c>
      <c r="H855">
        <v>3.1584482299999999</v>
      </c>
      <c r="I855">
        <v>3.1921005899999999</v>
      </c>
      <c r="J855">
        <v>1369</v>
      </c>
      <c r="K855">
        <v>1378.75</v>
      </c>
      <c r="L855">
        <v>1360</v>
      </c>
      <c r="M855">
        <v>1364</v>
      </c>
      <c r="N855">
        <v>1378.25</v>
      </c>
      <c r="O855">
        <v>1386.25</v>
      </c>
      <c r="P855">
        <v>1365.75</v>
      </c>
      <c r="Q855">
        <v>1371</v>
      </c>
      <c r="R855">
        <v>1380.03</v>
      </c>
      <c r="S855">
        <v>1388.81</v>
      </c>
      <c r="T855">
        <v>1371.39</v>
      </c>
      <c r="U855">
        <v>1374.53</v>
      </c>
      <c r="V855">
        <v>0.16</v>
      </c>
      <c r="W855">
        <v>0.16</v>
      </c>
      <c r="X855">
        <v>0.16</v>
      </c>
      <c r="Y855">
        <v>0.16</v>
      </c>
      <c r="Z855" t="s">
        <v>12</v>
      </c>
      <c r="AA855" t="s">
        <v>12</v>
      </c>
      <c r="AB855" t="s">
        <v>12</v>
      </c>
      <c r="AC855" t="s">
        <v>12</v>
      </c>
      <c r="AD855">
        <v>113.42750244</v>
      </c>
      <c r="AE855">
        <v>114.83772621</v>
      </c>
      <c r="AF855">
        <v>113.27906695</v>
      </c>
      <c r="AG855">
        <v>113.6336743</v>
      </c>
      <c r="AH855" t="s">
        <v>12</v>
      </c>
      <c r="AI855" t="s">
        <v>12</v>
      </c>
    </row>
    <row r="856" spans="1:35" x14ac:dyDescent="0.25">
      <c r="A856">
        <v>1352903400</v>
      </c>
      <c r="B856">
        <v>3.2200801600000002</v>
      </c>
      <c r="C856">
        <v>3.2334616899999999</v>
      </c>
      <c r="D856">
        <v>3.03823731</v>
      </c>
      <c r="E856">
        <v>3.0619338100000002</v>
      </c>
      <c r="F856">
        <v>3.2200801600000002</v>
      </c>
      <c r="G856">
        <v>3.2334616899999999</v>
      </c>
      <c r="H856">
        <v>3.03823731</v>
      </c>
      <c r="I856">
        <v>3.0619338100000002</v>
      </c>
      <c r="J856">
        <v>1367.25</v>
      </c>
      <c r="K856">
        <v>1374.75</v>
      </c>
      <c r="L856">
        <v>1343</v>
      </c>
      <c r="M856">
        <v>1346</v>
      </c>
      <c r="N856">
        <v>1373.25</v>
      </c>
      <c r="O856">
        <v>1381.75</v>
      </c>
      <c r="P856">
        <v>1349.5</v>
      </c>
      <c r="Q856">
        <v>1353</v>
      </c>
      <c r="R856">
        <v>1374.64</v>
      </c>
      <c r="S856">
        <v>1380.13</v>
      </c>
      <c r="T856">
        <v>1352.5</v>
      </c>
      <c r="U856">
        <v>1355.49</v>
      </c>
      <c r="V856">
        <v>0.16</v>
      </c>
      <c r="W856">
        <v>0.16</v>
      </c>
      <c r="X856">
        <v>0.16</v>
      </c>
      <c r="Y856">
        <v>0.16</v>
      </c>
      <c r="Z856" t="s">
        <v>12</v>
      </c>
      <c r="AA856" t="s">
        <v>12</v>
      </c>
      <c r="AB856" t="s">
        <v>12</v>
      </c>
      <c r="AC856" t="s">
        <v>12</v>
      </c>
      <c r="AD856">
        <v>113.98005952</v>
      </c>
      <c r="AE856">
        <v>114.16147427</v>
      </c>
      <c r="AF856">
        <v>111.8441108</v>
      </c>
      <c r="AG856">
        <v>112.09968144</v>
      </c>
      <c r="AH856" t="s">
        <v>12</v>
      </c>
      <c r="AI856" t="s">
        <v>12</v>
      </c>
    </row>
    <row r="857" spans="1:35" x14ac:dyDescent="0.25">
      <c r="A857">
        <v>1352989800</v>
      </c>
      <c r="B857">
        <v>3.06152896</v>
      </c>
      <c r="C857">
        <v>3.0976182200000002</v>
      </c>
      <c r="D857">
        <v>3.0080028400000001</v>
      </c>
      <c r="E857">
        <v>3.0440930700000002</v>
      </c>
      <c r="F857">
        <v>3.06152896</v>
      </c>
      <c r="G857">
        <v>3.0976182200000002</v>
      </c>
      <c r="H857">
        <v>3.0080028400000001</v>
      </c>
      <c r="I857">
        <v>3.0440930700000002</v>
      </c>
      <c r="J857">
        <v>1347.25</v>
      </c>
      <c r="K857">
        <v>1352</v>
      </c>
      <c r="L857">
        <v>1338.5</v>
      </c>
      <c r="M857">
        <v>1344.5</v>
      </c>
      <c r="N857">
        <v>1354</v>
      </c>
      <c r="O857">
        <v>1359</v>
      </c>
      <c r="P857">
        <v>1345.25</v>
      </c>
      <c r="Q857">
        <v>1351.25</v>
      </c>
      <c r="R857">
        <v>1355.41</v>
      </c>
      <c r="S857">
        <v>1360.62</v>
      </c>
      <c r="T857">
        <v>1348.05</v>
      </c>
      <c r="U857">
        <v>1353.33</v>
      </c>
      <c r="V857">
        <v>0.16</v>
      </c>
      <c r="W857">
        <v>0.16</v>
      </c>
      <c r="X857">
        <v>0.16</v>
      </c>
      <c r="Y857">
        <v>0.16</v>
      </c>
      <c r="Z857" t="s">
        <v>12</v>
      </c>
      <c r="AA857" t="s">
        <v>12</v>
      </c>
      <c r="AB857" t="s">
        <v>12</v>
      </c>
      <c r="AC857" t="s">
        <v>12</v>
      </c>
      <c r="AD857">
        <v>112.14099828000001</v>
      </c>
      <c r="AE857">
        <v>112.56167134</v>
      </c>
      <c r="AF857">
        <v>111.48124008000001</v>
      </c>
      <c r="AG857">
        <v>111.9100858</v>
      </c>
      <c r="AH857" t="s">
        <v>12</v>
      </c>
      <c r="AI857" t="s">
        <v>12</v>
      </c>
    </row>
    <row r="858" spans="1:35" x14ac:dyDescent="0.25">
      <c r="A858">
        <v>1353076200</v>
      </c>
      <c r="B858">
        <v>3.0558522699999999</v>
      </c>
      <c r="C858">
        <v>3.1069453899999999</v>
      </c>
      <c r="D858">
        <v>2.97677959</v>
      </c>
      <c r="E858">
        <v>3.0878861999999998</v>
      </c>
      <c r="F858">
        <v>3.0558522699999999</v>
      </c>
      <c r="G858">
        <v>3.1069453899999999</v>
      </c>
      <c r="H858">
        <v>2.97677959</v>
      </c>
      <c r="I858">
        <v>3.0878861999999998</v>
      </c>
      <c r="J858">
        <v>1344</v>
      </c>
      <c r="K858">
        <v>1353.5</v>
      </c>
      <c r="L858">
        <v>1333.75</v>
      </c>
      <c r="M858">
        <v>1353</v>
      </c>
      <c r="N858">
        <v>1351.5</v>
      </c>
      <c r="O858">
        <v>1360.5</v>
      </c>
      <c r="P858">
        <v>1340.25</v>
      </c>
      <c r="Q858">
        <v>1359.75</v>
      </c>
      <c r="R858">
        <v>1353.36</v>
      </c>
      <c r="S858">
        <v>1362.03</v>
      </c>
      <c r="T858">
        <v>1343.35</v>
      </c>
      <c r="U858">
        <v>1359.88</v>
      </c>
      <c r="V858">
        <v>0.16</v>
      </c>
      <c r="W858">
        <v>0.16</v>
      </c>
      <c r="X858">
        <v>0.16</v>
      </c>
      <c r="Y858">
        <v>0.16</v>
      </c>
      <c r="Z858" t="s">
        <v>12</v>
      </c>
      <c r="AA858" t="s">
        <v>12</v>
      </c>
      <c r="AB858" t="s">
        <v>12</v>
      </c>
      <c r="AC858" t="s">
        <v>12</v>
      </c>
      <c r="AD858">
        <v>112.07501504</v>
      </c>
      <c r="AE858">
        <v>112.68529199</v>
      </c>
      <c r="AF858">
        <v>111.08539836</v>
      </c>
      <c r="AG858">
        <v>112.46262638</v>
      </c>
      <c r="AH858" t="s">
        <v>12</v>
      </c>
      <c r="AI858" t="s">
        <v>12</v>
      </c>
    </row>
    <row r="859" spans="1:35" x14ac:dyDescent="0.25">
      <c r="A859">
        <v>1353335400</v>
      </c>
      <c r="B859">
        <v>3.19372195</v>
      </c>
      <c r="C859">
        <v>3.2752276400000002</v>
      </c>
      <c r="D859">
        <v>3.1884510800000001</v>
      </c>
      <c r="E859">
        <v>3.2707674500000001</v>
      </c>
      <c r="F859">
        <v>3.19372195</v>
      </c>
      <c r="G859">
        <v>3.2752276400000002</v>
      </c>
      <c r="H859">
        <v>3.1884510800000001</v>
      </c>
      <c r="I859">
        <v>3.2707674500000001</v>
      </c>
      <c r="J859">
        <v>1354.25</v>
      </c>
      <c r="K859">
        <v>1377.75</v>
      </c>
      <c r="L859">
        <v>1353.75</v>
      </c>
      <c r="M859">
        <v>1376</v>
      </c>
      <c r="N859">
        <v>1360.75</v>
      </c>
      <c r="O859">
        <v>1385.75</v>
      </c>
      <c r="P859">
        <v>1360.25</v>
      </c>
      <c r="Q859">
        <v>1382.5</v>
      </c>
      <c r="R859">
        <v>1359.88</v>
      </c>
      <c r="S859">
        <v>1386.89</v>
      </c>
      <c r="T859">
        <v>1359.88</v>
      </c>
      <c r="U859">
        <v>1386.89</v>
      </c>
      <c r="V859">
        <v>0.16</v>
      </c>
      <c r="W859">
        <v>0.16</v>
      </c>
      <c r="X859">
        <v>0.16</v>
      </c>
      <c r="Y859">
        <v>0.16</v>
      </c>
      <c r="Z859" t="s">
        <v>12</v>
      </c>
      <c r="AA859" t="s">
        <v>12</v>
      </c>
      <c r="AB859" t="s">
        <v>12</v>
      </c>
      <c r="AC859" t="s">
        <v>12</v>
      </c>
      <c r="AD859">
        <v>113.72438991999999</v>
      </c>
      <c r="AE859">
        <v>114.75524922</v>
      </c>
      <c r="AF859">
        <v>112.49206771999999</v>
      </c>
      <c r="AG859">
        <v>114.73876371999999</v>
      </c>
      <c r="AH859" t="s">
        <v>12</v>
      </c>
      <c r="AI859" t="s">
        <v>12</v>
      </c>
    </row>
    <row r="860" spans="1:35" x14ac:dyDescent="0.25">
      <c r="A860">
        <v>1353421800</v>
      </c>
      <c r="B860">
        <v>3.26184611</v>
      </c>
      <c r="C860">
        <v>3.2967198400000002</v>
      </c>
      <c r="D860">
        <v>3.20346273</v>
      </c>
      <c r="E860">
        <v>3.2857713099999999</v>
      </c>
      <c r="F860">
        <v>3.26184611</v>
      </c>
      <c r="G860">
        <v>3.2967198400000002</v>
      </c>
      <c r="H860">
        <v>3.20346273</v>
      </c>
      <c r="I860">
        <v>3.2857713099999999</v>
      </c>
      <c r="J860">
        <v>1374.5</v>
      </c>
      <c r="K860">
        <v>1380.75</v>
      </c>
      <c r="L860">
        <v>1367.75</v>
      </c>
      <c r="M860">
        <v>1379.5</v>
      </c>
      <c r="N860">
        <v>1380</v>
      </c>
      <c r="O860">
        <v>1387.5</v>
      </c>
      <c r="P860">
        <v>1374</v>
      </c>
      <c r="Q860">
        <v>1386.25</v>
      </c>
      <c r="R860">
        <v>1386.82</v>
      </c>
      <c r="S860">
        <v>1389.77</v>
      </c>
      <c r="T860">
        <v>1377.04</v>
      </c>
      <c r="U860">
        <v>1387.81</v>
      </c>
      <c r="V860">
        <v>0.16</v>
      </c>
      <c r="W860">
        <v>0.16</v>
      </c>
      <c r="X860">
        <v>0.16</v>
      </c>
      <c r="Y860">
        <v>0.16</v>
      </c>
      <c r="Z860" t="s">
        <v>12</v>
      </c>
      <c r="AA860" t="s">
        <v>12</v>
      </c>
      <c r="AB860" t="s">
        <v>12</v>
      </c>
      <c r="AC860" t="s">
        <v>12</v>
      </c>
      <c r="AD860">
        <v>114.55733248</v>
      </c>
      <c r="AE860">
        <v>114.97792308</v>
      </c>
      <c r="AF860">
        <v>113.87284191000001</v>
      </c>
      <c r="AG860">
        <v>114.78824496999999</v>
      </c>
      <c r="AH860" t="s">
        <v>12</v>
      </c>
      <c r="AI860" t="s">
        <v>12</v>
      </c>
    </row>
    <row r="861" spans="1:35" x14ac:dyDescent="0.25">
      <c r="A861">
        <v>1353508200</v>
      </c>
      <c r="B861">
        <v>3.2898256699999999</v>
      </c>
      <c r="C861">
        <v>3.3068567099999999</v>
      </c>
      <c r="D861">
        <v>3.2699567799999998</v>
      </c>
      <c r="E861">
        <v>3.3032081799999999</v>
      </c>
      <c r="F861">
        <v>3.2898256699999999</v>
      </c>
      <c r="G861">
        <v>3.3068567099999999</v>
      </c>
      <c r="H861">
        <v>3.2699567799999998</v>
      </c>
      <c r="I861">
        <v>3.3032081799999999</v>
      </c>
      <c r="J861">
        <v>1379.25</v>
      </c>
      <c r="K861">
        <v>1383</v>
      </c>
      <c r="L861">
        <v>1370.75</v>
      </c>
      <c r="M861">
        <v>1381.75</v>
      </c>
      <c r="N861">
        <v>1386</v>
      </c>
      <c r="O861">
        <v>1389.75</v>
      </c>
      <c r="P861">
        <v>1377</v>
      </c>
      <c r="Q861">
        <v>1388.25</v>
      </c>
      <c r="R861">
        <v>1387.79</v>
      </c>
      <c r="S861">
        <v>1391.25</v>
      </c>
      <c r="T861">
        <v>1386.39</v>
      </c>
      <c r="U861">
        <v>1391.03</v>
      </c>
      <c r="V861">
        <v>0.16</v>
      </c>
      <c r="W861">
        <v>0.16</v>
      </c>
      <c r="X861">
        <v>0.16</v>
      </c>
      <c r="Y861">
        <v>0.16</v>
      </c>
      <c r="Z861" t="s">
        <v>12</v>
      </c>
      <c r="AA861" t="s">
        <v>12</v>
      </c>
      <c r="AB861" t="s">
        <v>12</v>
      </c>
      <c r="AC861" t="s">
        <v>12</v>
      </c>
      <c r="AD861">
        <v>114.88720746</v>
      </c>
      <c r="AE861">
        <v>115.10163444</v>
      </c>
      <c r="AF861">
        <v>114.65629498</v>
      </c>
      <c r="AG861">
        <v>115.0026637</v>
      </c>
      <c r="AH861" t="s">
        <v>12</v>
      </c>
      <c r="AI861" t="s">
        <v>12</v>
      </c>
    </row>
    <row r="862" spans="1:35" x14ac:dyDescent="0.25">
      <c r="A862">
        <v>1353681000</v>
      </c>
      <c r="B862">
        <v>3.3490294600000001</v>
      </c>
      <c r="C862">
        <v>3.4370225200000002</v>
      </c>
      <c r="D862">
        <v>3.3412195100000002</v>
      </c>
      <c r="E862">
        <v>3.43272486</v>
      </c>
      <c r="F862">
        <v>3.3490294600000001</v>
      </c>
      <c r="G862">
        <v>3.4370225200000002</v>
      </c>
      <c r="H862">
        <v>3.3412195100000002</v>
      </c>
      <c r="I862">
        <v>3.43272486</v>
      </c>
      <c r="J862">
        <v>1383.5</v>
      </c>
      <c r="K862">
        <v>1400.5</v>
      </c>
      <c r="L862">
        <v>1381</v>
      </c>
      <c r="M862">
        <v>1398.75</v>
      </c>
      <c r="N862">
        <v>1389</v>
      </c>
      <c r="O862">
        <v>1407.5</v>
      </c>
      <c r="P862">
        <v>1387.25</v>
      </c>
      <c r="Q862">
        <v>1405.25</v>
      </c>
      <c r="R862">
        <v>1391.03</v>
      </c>
      <c r="S862">
        <v>1409.16</v>
      </c>
      <c r="T862">
        <v>1391.03</v>
      </c>
      <c r="U862">
        <v>1409.15</v>
      </c>
      <c r="V862">
        <v>0.16</v>
      </c>
      <c r="W862">
        <v>0.16</v>
      </c>
      <c r="X862">
        <v>0.16</v>
      </c>
      <c r="Y862">
        <v>0.16</v>
      </c>
      <c r="Z862" t="s">
        <v>12</v>
      </c>
      <c r="AA862" t="s">
        <v>12</v>
      </c>
      <c r="AB862" t="s">
        <v>12</v>
      </c>
      <c r="AC862" t="s">
        <v>12</v>
      </c>
      <c r="AD862">
        <v>115.56345116</v>
      </c>
      <c r="AE862">
        <v>116.61079597</v>
      </c>
      <c r="AF862">
        <v>115.48922105</v>
      </c>
      <c r="AG862">
        <v>116.56957808999999</v>
      </c>
      <c r="AH862" t="s">
        <v>12</v>
      </c>
      <c r="AI862" t="s">
        <v>12</v>
      </c>
    </row>
    <row r="863" spans="1:35" x14ac:dyDescent="0.25">
      <c r="A863">
        <v>1353940200</v>
      </c>
      <c r="B863">
        <v>3.38227989</v>
      </c>
      <c r="C863">
        <v>3.4143147900000002</v>
      </c>
      <c r="D863">
        <v>3.3482187899999998</v>
      </c>
      <c r="E863">
        <v>3.4126924600000001</v>
      </c>
      <c r="F863">
        <v>3.38227989</v>
      </c>
      <c r="G863">
        <v>3.4143147900000002</v>
      </c>
      <c r="H863">
        <v>3.3482187899999998</v>
      </c>
      <c r="I863">
        <v>3.4126924600000001</v>
      </c>
      <c r="J863">
        <v>1395.25</v>
      </c>
      <c r="K863">
        <v>1398.25</v>
      </c>
      <c r="L863">
        <v>1388.75</v>
      </c>
      <c r="M863">
        <v>1396.75</v>
      </c>
      <c r="N863">
        <v>1403.25</v>
      </c>
      <c r="O863">
        <v>1405</v>
      </c>
      <c r="P863">
        <v>1395</v>
      </c>
      <c r="Q863">
        <v>1403.25</v>
      </c>
      <c r="R863">
        <v>1409.15</v>
      </c>
      <c r="S863">
        <v>1409.15</v>
      </c>
      <c r="T863">
        <v>1397.68</v>
      </c>
      <c r="U863">
        <v>1406.29</v>
      </c>
      <c r="V863">
        <v>0.16</v>
      </c>
      <c r="W863">
        <v>0.16</v>
      </c>
      <c r="X863">
        <v>0.16</v>
      </c>
      <c r="Y863">
        <v>0.16</v>
      </c>
      <c r="Z863" t="s">
        <v>12</v>
      </c>
      <c r="AA863" t="s">
        <v>12</v>
      </c>
      <c r="AB863" t="s">
        <v>12</v>
      </c>
      <c r="AC863" t="s">
        <v>12</v>
      </c>
      <c r="AD863">
        <v>115.99228038</v>
      </c>
      <c r="AE863">
        <v>116.57475712</v>
      </c>
      <c r="AF863">
        <v>115.61293241</v>
      </c>
      <c r="AG863">
        <v>116.32216361</v>
      </c>
      <c r="AH863" t="s">
        <v>12</v>
      </c>
      <c r="AI863" t="s">
        <v>12</v>
      </c>
    </row>
    <row r="864" spans="1:35" x14ac:dyDescent="0.25">
      <c r="A864">
        <v>1354026600</v>
      </c>
      <c r="B864">
        <v>3.40133909</v>
      </c>
      <c r="C864">
        <v>3.4345895199999998</v>
      </c>
      <c r="D864">
        <v>3.3514615000000001</v>
      </c>
      <c r="E864">
        <v>3.3648440000000002</v>
      </c>
      <c r="F864">
        <v>3.40133909</v>
      </c>
      <c r="G864">
        <v>3.4345895199999998</v>
      </c>
      <c r="H864">
        <v>3.3514615000000001</v>
      </c>
      <c r="I864">
        <v>3.3648440000000002</v>
      </c>
      <c r="J864">
        <v>1397.75</v>
      </c>
      <c r="K864">
        <v>1401</v>
      </c>
      <c r="L864">
        <v>1389</v>
      </c>
      <c r="M864">
        <v>1390.75</v>
      </c>
      <c r="N864">
        <v>1404</v>
      </c>
      <c r="O864">
        <v>1407.75</v>
      </c>
      <c r="P864">
        <v>1395.5</v>
      </c>
      <c r="Q864">
        <v>1397.5</v>
      </c>
      <c r="R864">
        <v>1406.29</v>
      </c>
      <c r="S864">
        <v>1409.01</v>
      </c>
      <c r="T864">
        <v>1398.03</v>
      </c>
      <c r="U864">
        <v>1398.94</v>
      </c>
      <c r="V864">
        <v>0.16</v>
      </c>
      <c r="W864">
        <v>0.16</v>
      </c>
      <c r="X864">
        <v>0.16</v>
      </c>
      <c r="Y864">
        <v>0.16</v>
      </c>
      <c r="Z864" t="s">
        <v>12</v>
      </c>
      <c r="AA864" t="s">
        <v>12</v>
      </c>
      <c r="AB864" t="s">
        <v>12</v>
      </c>
      <c r="AC864" t="s">
        <v>12</v>
      </c>
      <c r="AD864">
        <v>116.20670737</v>
      </c>
      <c r="AE864">
        <v>116.60255734</v>
      </c>
      <c r="AF864">
        <v>115.65417503</v>
      </c>
      <c r="AG864">
        <v>115.72838865</v>
      </c>
      <c r="AH864" t="s">
        <v>12</v>
      </c>
      <c r="AI864" t="s">
        <v>12</v>
      </c>
    </row>
    <row r="865" spans="1:35" x14ac:dyDescent="0.25">
      <c r="A865">
        <v>1354113000</v>
      </c>
      <c r="B865">
        <v>3.31618389</v>
      </c>
      <c r="C865">
        <v>3.4455380400000002</v>
      </c>
      <c r="D865">
        <v>3.2638742600000001</v>
      </c>
      <c r="E865">
        <v>3.4394564999999999</v>
      </c>
      <c r="F865">
        <v>3.31618389</v>
      </c>
      <c r="G865">
        <v>3.4455380400000002</v>
      </c>
      <c r="H865">
        <v>3.2638742600000001</v>
      </c>
      <c r="I865">
        <v>3.4394564999999999</v>
      </c>
      <c r="J865">
        <v>1390</v>
      </c>
      <c r="K865">
        <v>1402.25</v>
      </c>
      <c r="L865">
        <v>1376.5</v>
      </c>
      <c r="M865">
        <v>1400.5</v>
      </c>
      <c r="N865">
        <v>1397.5</v>
      </c>
      <c r="O865">
        <v>1408.75</v>
      </c>
      <c r="P865">
        <v>1383</v>
      </c>
      <c r="Q865">
        <v>1407</v>
      </c>
      <c r="R865">
        <v>1398.77</v>
      </c>
      <c r="S865">
        <v>1410.31</v>
      </c>
      <c r="T865">
        <v>1385.43</v>
      </c>
      <c r="U865">
        <v>1409.93</v>
      </c>
      <c r="V865">
        <v>0.16</v>
      </c>
      <c r="W865">
        <v>0.16</v>
      </c>
      <c r="X865">
        <v>0.16</v>
      </c>
      <c r="Y865">
        <v>0.16</v>
      </c>
      <c r="Z865" t="s">
        <v>12</v>
      </c>
      <c r="AA865" t="s">
        <v>12</v>
      </c>
      <c r="AB865" t="s">
        <v>12</v>
      </c>
      <c r="AC865" t="s">
        <v>12</v>
      </c>
      <c r="AD865">
        <v>115.25830856</v>
      </c>
      <c r="AE865">
        <v>116.72625221</v>
      </c>
      <c r="AF865">
        <v>114.63155435</v>
      </c>
      <c r="AG865">
        <v>116.66029371</v>
      </c>
      <c r="AH865" t="s">
        <v>12</v>
      </c>
      <c r="AI865" t="s">
        <v>12</v>
      </c>
    </row>
    <row r="866" spans="1:35" x14ac:dyDescent="0.25">
      <c r="A866">
        <v>1354199400</v>
      </c>
      <c r="B866">
        <v>3.4796001200000002</v>
      </c>
      <c r="C866">
        <v>3.5169058799999999</v>
      </c>
      <c r="D866">
        <v>3.43499534</v>
      </c>
      <c r="E866">
        <v>3.49217098</v>
      </c>
      <c r="F866">
        <v>3.4796001200000002</v>
      </c>
      <c r="G866">
        <v>3.5169058799999999</v>
      </c>
      <c r="H866">
        <v>3.43499534</v>
      </c>
      <c r="I866">
        <v>3.49217098</v>
      </c>
      <c r="J866">
        <v>1398.75</v>
      </c>
      <c r="K866">
        <v>1411.5</v>
      </c>
      <c r="L866">
        <v>1397.5</v>
      </c>
      <c r="M866">
        <v>1409</v>
      </c>
      <c r="N866">
        <v>1406.75</v>
      </c>
      <c r="O866">
        <v>1418.5</v>
      </c>
      <c r="P866">
        <v>1404.5</v>
      </c>
      <c r="Q866">
        <v>1415.75</v>
      </c>
      <c r="R866">
        <v>1409.96</v>
      </c>
      <c r="S866">
        <v>1419.7</v>
      </c>
      <c r="T866">
        <v>1409.04</v>
      </c>
      <c r="U866">
        <v>1415.95</v>
      </c>
      <c r="V866">
        <v>0.16</v>
      </c>
      <c r="W866">
        <v>0.16</v>
      </c>
      <c r="X866">
        <v>0.16</v>
      </c>
      <c r="Y866">
        <v>0.16</v>
      </c>
      <c r="Z866" t="s">
        <v>12</v>
      </c>
      <c r="AA866" t="s">
        <v>12</v>
      </c>
      <c r="AB866" t="s">
        <v>12</v>
      </c>
      <c r="AC866" t="s">
        <v>12</v>
      </c>
      <c r="AD866">
        <v>117.09737805</v>
      </c>
      <c r="AE866">
        <v>117.52619903</v>
      </c>
      <c r="AF866">
        <v>116.58606358999999</v>
      </c>
      <c r="AG866">
        <v>117.20457917</v>
      </c>
      <c r="AH866" t="s">
        <v>12</v>
      </c>
      <c r="AI866" t="s">
        <v>12</v>
      </c>
    </row>
    <row r="867" spans="1:35" x14ac:dyDescent="0.25">
      <c r="A867">
        <v>1354285800</v>
      </c>
      <c r="B867">
        <v>3.4877098200000001</v>
      </c>
      <c r="C867">
        <v>3.5096068699999998</v>
      </c>
      <c r="D867">
        <v>3.45486424</v>
      </c>
      <c r="E867">
        <v>3.4812224500000002</v>
      </c>
      <c r="F867">
        <v>3.4877098200000001</v>
      </c>
      <c r="G867">
        <v>3.5096068699999998</v>
      </c>
      <c r="H867">
        <v>3.45486424</v>
      </c>
      <c r="I867">
        <v>3.4812224500000002</v>
      </c>
      <c r="J867">
        <v>1404.25</v>
      </c>
      <c r="K867">
        <v>1412.5</v>
      </c>
      <c r="L867">
        <v>1403</v>
      </c>
      <c r="M867">
        <v>1407.75</v>
      </c>
      <c r="N867">
        <v>1411.5</v>
      </c>
      <c r="O867">
        <v>1419.5</v>
      </c>
      <c r="P867">
        <v>1409.75</v>
      </c>
      <c r="Q867">
        <v>1414.5</v>
      </c>
      <c r="R867">
        <v>1415.95</v>
      </c>
      <c r="S867">
        <v>1418.86</v>
      </c>
      <c r="T867">
        <v>1411.63</v>
      </c>
      <c r="U867">
        <v>1416.18</v>
      </c>
      <c r="V867">
        <v>0.16</v>
      </c>
      <c r="W867">
        <v>0.16</v>
      </c>
      <c r="X867">
        <v>0.16</v>
      </c>
      <c r="Y867">
        <v>0.16</v>
      </c>
      <c r="Z867" t="s">
        <v>12</v>
      </c>
      <c r="AA867" t="s">
        <v>12</v>
      </c>
      <c r="AB867" t="s">
        <v>12</v>
      </c>
      <c r="AC867" t="s">
        <v>12</v>
      </c>
      <c r="AD867">
        <v>117.22107292</v>
      </c>
      <c r="AE867">
        <v>117.4519854</v>
      </c>
      <c r="AF867">
        <v>116.82522295</v>
      </c>
      <c r="AG867">
        <v>117.23344323000001</v>
      </c>
      <c r="AH867" t="s">
        <v>12</v>
      </c>
      <c r="AI867" t="s">
        <v>12</v>
      </c>
    </row>
    <row r="868" spans="1:35" x14ac:dyDescent="0.25">
      <c r="A868">
        <v>1354545000</v>
      </c>
      <c r="B868">
        <v>3.5388029400000001</v>
      </c>
      <c r="C868">
        <v>3.5469135999999999</v>
      </c>
      <c r="D868">
        <v>3.4305351499999999</v>
      </c>
      <c r="E868">
        <v>3.4358060199999998</v>
      </c>
      <c r="F868">
        <v>3.5388029400000001</v>
      </c>
      <c r="G868">
        <v>3.5469135999999999</v>
      </c>
      <c r="H868">
        <v>3.4305351499999999</v>
      </c>
      <c r="I868">
        <v>3.4358060199999998</v>
      </c>
      <c r="J868">
        <v>1406.75</v>
      </c>
      <c r="K868">
        <v>1417</v>
      </c>
      <c r="L868">
        <v>1398.5</v>
      </c>
      <c r="M868">
        <v>1400.75</v>
      </c>
      <c r="N868">
        <v>1413.25</v>
      </c>
      <c r="O868">
        <v>1424</v>
      </c>
      <c r="P868">
        <v>1404.5</v>
      </c>
      <c r="Q868">
        <v>1407</v>
      </c>
      <c r="R868">
        <v>1416.34</v>
      </c>
      <c r="S868">
        <v>1423.73</v>
      </c>
      <c r="T868">
        <v>1408.46</v>
      </c>
      <c r="U868">
        <v>1409.46</v>
      </c>
      <c r="V868">
        <v>0.16</v>
      </c>
      <c r="W868">
        <v>0.16</v>
      </c>
      <c r="X868">
        <v>0.16</v>
      </c>
      <c r="Y868">
        <v>0.16</v>
      </c>
      <c r="Z868" t="s">
        <v>12</v>
      </c>
      <c r="AA868" t="s">
        <v>12</v>
      </c>
      <c r="AB868" t="s">
        <v>12</v>
      </c>
      <c r="AC868" t="s">
        <v>12</v>
      </c>
      <c r="AD868">
        <v>117.76536663</v>
      </c>
      <c r="AE868">
        <v>117.86432911999999</v>
      </c>
      <c r="AF868">
        <v>116.56132297000001</v>
      </c>
      <c r="AG868">
        <v>116.65203858</v>
      </c>
      <c r="AH868" t="s">
        <v>12</v>
      </c>
      <c r="AI868" t="s">
        <v>12</v>
      </c>
    </row>
    <row r="869" spans="1:35" x14ac:dyDescent="0.25">
      <c r="A869">
        <v>1354631400</v>
      </c>
      <c r="B869">
        <v>3.4366167000000001</v>
      </c>
      <c r="C869">
        <v>3.4674350899999999</v>
      </c>
      <c r="D869">
        <v>3.3944458900000001</v>
      </c>
      <c r="E869">
        <v>3.4187749799999998</v>
      </c>
      <c r="F869">
        <v>3.4366167000000001</v>
      </c>
      <c r="G869">
        <v>3.4674350899999999</v>
      </c>
      <c r="H869">
        <v>3.3944458900000001</v>
      </c>
      <c r="I869">
        <v>3.4187749799999998</v>
      </c>
      <c r="J869">
        <v>1399.75</v>
      </c>
      <c r="K869">
        <v>1405</v>
      </c>
      <c r="L869">
        <v>1395.25</v>
      </c>
      <c r="M869">
        <v>1399</v>
      </c>
      <c r="N869">
        <v>1406</v>
      </c>
      <c r="O869">
        <v>1411.75</v>
      </c>
      <c r="P869">
        <v>1401.5</v>
      </c>
      <c r="Q869">
        <v>1405.5</v>
      </c>
      <c r="R869">
        <v>1409.46</v>
      </c>
      <c r="S869">
        <v>1413.14</v>
      </c>
      <c r="T869">
        <v>1403.65</v>
      </c>
      <c r="U869">
        <v>1407.05</v>
      </c>
      <c r="V869">
        <v>0.17</v>
      </c>
      <c r="W869">
        <v>0.17</v>
      </c>
      <c r="X869">
        <v>0.17</v>
      </c>
      <c r="Y869">
        <v>0.17</v>
      </c>
      <c r="Z869" t="s">
        <v>12</v>
      </c>
      <c r="AA869" t="s">
        <v>12</v>
      </c>
      <c r="AB869" t="s">
        <v>12</v>
      </c>
      <c r="AC869" t="s">
        <v>12</v>
      </c>
      <c r="AD869">
        <v>116.64379171</v>
      </c>
      <c r="AE869">
        <v>116.99840731</v>
      </c>
      <c r="AF869">
        <v>116.17371987</v>
      </c>
      <c r="AG869">
        <v>116.4871011</v>
      </c>
      <c r="AH869" t="s">
        <v>12</v>
      </c>
      <c r="AI869" t="s">
        <v>12</v>
      </c>
    </row>
    <row r="870" spans="1:35" x14ac:dyDescent="0.25">
      <c r="A870">
        <v>1354717800</v>
      </c>
      <c r="B870">
        <v>3.4337778600000002</v>
      </c>
      <c r="C870">
        <v>3.4893282499999998</v>
      </c>
      <c r="D870">
        <v>3.3591663399999998</v>
      </c>
      <c r="E870">
        <v>3.4370225200000002</v>
      </c>
      <c r="F870">
        <v>3.4337778600000002</v>
      </c>
      <c r="G870">
        <v>3.4893282499999998</v>
      </c>
      <c r="H870">
        <v>3.3591663399999998</v>
      </c>
      <c r="I870">
        <v>3.4370225200000002</v>
      </c>
      <c r="J870">
        <v>1396.75</v>
      </c>
      <c r="K870">
        <v>1408.25</v>
      </c>
      <c r="L870">
        <v>1390.5</v>
      </c>
      <c r="M870">
        <v>1402</v>
      </c>
      <c r="N870">
        <v>1402.75</v>
      </c>
      <c r="O870">
        <v>1414.75</v>
      </c>
      <c r="P870">
        <v>1396.75</v>
      </c>
      <c r="Q870">
        <v>1408.25</v>
      </c>
      <c r="R870">
        <v>1407.05</v>
      </c>
      <c r="S870">
        <v>1415.56</v>
      </c>
      <c r="T870">
        <v>1398.23</v>
      </c>
      <c r="U870">
        <v>1409.28</v>
      </c>
      <c r="V870">
        <v>0.16</v>
      </c>
      <c r="W870">
        <v>0.16</v>
      </c>
      <c r="X870">
        <v>0.16</v>
      </c>
      <c r="Y870">
        <v>0.16</v>
      </c>
      <c r="Z870" t="s">
        <v>12</v>
      </c>
      <c r="AA870" t="s">
        <v>12</v>
      </c>
      <c r="AB870" t="s">
        <v>12</v>
      </c>
      <c r="AC870" t="s">
        <v>12</v>
      </c>
      <c r="AD870">
        <v>116.58606358999999</v>
      </c>
      <c r="AE870">
        <v>117.23756667000001</v>
      </c>
      <c r="AF870">
        <v>115.76137615</v>
      </c>
      <c r="AG870">
        <v>116.69327296</v>
      </c>
      <c r="AH870" t="s">
        <v>12</v>
      </c>
      <c r="AI870" t="s">
        <v>12</v>
      </c>
    </row>
    <row r="871" spans="1:35" x14ac:dyDescent="0.25">
      <c r="A871">
        <v>1354804200</v>
      </c>
      <c r="B871">
        <v>3.43215651</v>
      </c>
      <c r="C871">
        <v>3.4800059499999998</v>
      </c>
      <c r="D871">
        <v>3.4171526499999998</v>
      </c>
      <c r="E871">
        <v>3.4749774100000002</v>
      </c>
      <c r="F871">
        <v>3.43215651</v>
      </c>
      <c r="G871">
        <v>3.4800059499999998</v>
      </c>
      <c r="H871">
        <v>3.4171526499999998</v>
      </c>
      <c r="I871">
        <v>3.4749774100000002</v>
      </c>
      <c r="J871">
        <v>1400.25</v>
      </c>
      <c r="K871">
        <v>1407.25</v>
      </c>
      <c r="L871">
        <v>1398</v>
      </c>
      <c r="M871">
        <v>1406.75</v>
      </c>
      <c r="N871">
        <v>1406.5</v>
      </c>
      <c r="O871">
        <v>1413.5</v>
      </c>
      <c r="P871">
        <v>1404</v>
      </c>
      <c r="Q871">
        <v>1413</v>
      </c>
      <c r="R871">
        <v>1409.43</v>
      </c>
      <c r="S871">
        <v>1413.95</v>
      </c>
      <c r="T871">
        <v>1405.93</v>
      </c>
      <c r="U871">
        <v>1413.94</v>
      </c>
      <c r="V871">
        <v>0.16</v>
      </c>
      <c r="W871">
        <v>0.16</v>
      </c>
      <c r="X871">
        <v>0.16</v>
      </c>
      <c r="Y871">
        <v>0.16</v>
      </c>
      <c r="Z871" t="s">
        <v>12</v>
      </c>
      <c r="AA871" t="s">
        <v>12</v>
      </c>
      <c r="AB871" t="s">
        <v>12</v>
      </c>
      <c r="AC871" t="s">
        <v>12</v>
      </c>
      <c r="AD871">
        <v>116.58606358999999</v>
      </c>
      <c r="AE871">
        <v>117.13859592999999</v>
      </c>
      <c r="AF871">
        <v>116.41287923</v>
      </c>
      <c r="AG871">
        <v>117.08912293</v>
      </c>
      <c r="AH871" t="s">
        <v>12</v>
      </c>
      <c r="AI871" t="s">
        <v>12</v>
      </c>
    </row>
    <row r="872" spans="1:35" x14ac:dyDescent="0.25">
      <c r="A872">
        <v>1354890600</v>
      </c>
      <c r="B872">
        <v>3.5201505399999999</v>
      </c>
      <c r="C872">
        <v>3.5282602399999998</v>
      </c>
      <c r="D872">
        <v>3.4532428799999999</v>
      </c>
      <c r="E872">
        <v>3.5055525099999998</v>
      </c>
      <c r="F872">
        <v>3.5201505399999999</v>
      </c>
      <c r="G872">
        <v>3.5282602399999998</v>
      </c>
      <c r="H872">
        <v>3.4532428799999999</v>
      </c>
      <c r="I872">
        <v>3.5055525099999998</v>
      </c>
      <c r="J872">
        <v>1406</v>
      </c>
      <c r="K872">
        <v>1415.75</v>
      </c>
      <c r="L872">
        <v>1402.25</v>
      </c>
      <c r="M872">
        <v>1409.75</v>
      </c>
      <c r="N872">
        <v>1412.25</v>
      </c>
      <c r="O872">
        <v>1422.25</v>
      </c>
      <c r="P872">
        <v>1408.5</v>
      </c>
      <c r="Q872">
        <v>1416</v>
      </c>
      <c r="R872">
        <v>1413.95</v>
      </c>
      <c r="S872">
        <v>1420.34</v>
      </c>
      <c r="T872">
        <v>1410.9</v>
      </c>
      <c r="U872">
        <v>1418.07</v>
      </c>
      <c r="V872">
        <v>0.16</v>
      </c>
      <c r="W872">
        <v>0.16</v>
      </c>
      <c r="X872">
        <v>0.16</v>
      </c>
      <c r="Y872">
        <v>0.16</v>
      </c>
      <c r="Z872" t="s">
        <v>12</v>
      </c>
      <c r="AA872" t="s">
        <v>12</v>
      </c>
      <c r="AB872" t="s">
        <v>12</v>
      </c>
      <c r="AC872" t="s">
        <v>12</v>
      </c>
      <c r="AD872">
        <v>117.54270102</v>
      </c>
      <c r="AE872">
        <v>117.67465101000001</v>
      </c>
      <c r="AF872">
        <v>116.83346982</v>
      </c>
      <c r="AG872">
        <v>117.44785372</v>
      </c>
      <c r="AH872" t="s">
        <v>12</v>
      </c>
      <c r="AI872" t="s">
        <v>12</v>
      </c>
    </row>
    <row r="873" spans="1:35" x14ac:dyDescent="0.25">
      <c r="A873">
        <v>1355149800</v>
      </c>
      <c r="B873">
        <v>3.4941981599999998</v>
      </c>
      <c r="C873">
        <v>3.53758741</v>
      </c>
      <c r="D873">
        <v>3.4877098200000001</v>
      </c>
      <c r="E873">
        <v>3.51568938</v>
      </c>
      <c r="F873">
        <v>3.4941981599999998</v>
      </c>
      <c r="G873">
        <v>3.53758741</v>
      </c>
      <c r="H873">
        <v>3.4877098200000001</v>
      </c>
      <c r="I873">
        <v>3.51568938</v>
      </c>
      <c r="J873">
        <v>1410</v>
      </c>
      <c r="K873">
        <v>1414.75</v>
      </c>
      <c r="L873">
        <v>1404.5</v>
      </c>
      <c r="M873">
        <v>1414</v>
      </c>
      <c r="N873">
        <v>1416</v>
      </c>
      <c r="O873">
        <v>1421</v>
      </c>
      <c r="P873">
        <v>1410.75</v>
      </c>
      <c r="Q873">
        <v>1420.25</v>
      </c>
      <c r="R873">
        <v>1418.07</v>
      </c>
      <c r="S873">
        <v>1421.64</v>
      </c>
      <c r="T873">
        <v>1415.64</v>
      </c>
      <c r="U873">
        <v>1418.55</v>
      </c>
      <c r="V873">
        <v>0.16</v>
      </c>
      <c r="W873">
        <v>0.16</v>
      </c>
      <c r="X873">
        <v>0.16</v>
      </c>
      <c r="Y873">
        <v>0.16</v>
      </c>
      <c r="Z873" t="s">
        <v>12</v>
      </c>
      <c r="AA873" t="s">
        <v>12</v>
      </c>
      <c r="AB873" t="s">
        <v>12</v>
      </c>
      <c r="AC873" t="s">
        <v>12</v>
      </c>
      <c r="AD873">
        <v>117.27880929</v>
      </c>
      <c r="AE873">
        <v>117.77361351</v>
      </c>
      <c r="AF873">
        <v>117.22931155000001</v>
      </c>
      <c r="AG873">
        <v>117.49570208</v>
      </c>
      <c r="AH873" t="s">
        <v>12</v>
      </c>
      <c r="AI873" t="s">
        <v>12</v>
      </c>
    </row>
    <row r="874" spans="1:35" x14ac:dyDescent="0.25">
      <c r="A874">
        <v>1355236200</v>
      </c>
      <c r="B874">
        <v>3.5574563000000001</v>
      </c>
      <c r="C874">
        <v>3.63369016</v>
      </c>
      <c r="D874">
        <v>3.5509689400000002</v>
      </c>
      <c r="E874">
        <v>3.58381354</v>
      </c>
      <c r="F874">
        <v>3.5574563000000001</v>
      </c>
      <c r="G874">
        <v>3.63369016</v>
      </c>
      <c r="H874">
        <v>3.5509689400000002</v>
      </c>
      <c r="I874">
        <v>3.58381354</v>
      </c>
      <c r="J874">
        <v>1411</v>
      </c>
      <c r="K874">
        <v>1428</v>
      </c>
      <c r="L874">
        <v>1409</v>
      </c>
      <c r="M874">
        <v>1425.25</v>
      </c>
      <c r="N874">
        <v>1417.5</v>
      </c>
      <c r="O874">
        <v>1434.25</v>
      </c>
      <c r="P874">
        <v>1415</v>
      </c>
      <c r="Q874">
        <v>1431.5</v>
      </c>
      <c r="R874">
        <v>1418.55</v>
      </c>
      <c r="S874">
        <v>1434.27</v>
      </c>
      <c r="T874">
        <v>1418.55</v>
      </c>
      <c r="U874">
        <v>1427.84</v>
      </c>
      <c r="V874">
        <v>0.17</v>
      </c>
      <c r="W874">
        <v>0.17</v>
      </c>
      <c r="X874">
        <v>0.17</v>
      </c>
      <c r="Y874">
        <v>0.17</v>
      </c>
      <c r="Z874" t="s">
        <v>12</v>
      </c>
      <c r="AA874" t="s">
        <v>12</v>
      </c>
      <c r="AB874" t="s">
        <v>12</v>
      </c>
      <c r="AC874" t="s">
        <v>12</v>
      </c>
      <c r="AD874">
        <v>117.97978537</v>
      </c>
      <c r="AE874">
        <v>118.84570718000001</v>
      </c>
      <c r="AF874">
        <v>117.92206548999999</v>
      </c>
      <c r="AG874">
        <v>118.29316659</v>
      </c>
      <c r="AH874" t="s">
        <v>12</v>
      </c>
      <c r="AI874" t="s">
        <v>12</v>
      </c>
    </row>
    <row r="875" spans="1:35" x14ac:dyDescent="0.25">
      <c r="A875">
        <v>1355322600</v>
      </c>
      <c r="B875">
        <v>3.6272027900000001</v>
      </c>
      <c r="C875">
        <v>3.6669405899999998</v>
      </c>
      <c r="D875">
        <v>3.57529802</v>
      </c>
      <c r="E875">
        <v>3.5919242100000002</v>
      </c>
      <c r="F875">
        <v>3.6272027900000001</v>
      </c>
      <c r="G875">
        <v>3.6669405899999998</v>
      </c>
      <c r="H875">
        <v>3.57529802</v>
      </c>
      <c r="I875">
        <v>3.5919242100000002</v>
      </c>
      <c r="J875">
        <v>1425.25</v>
      </c>
      <c r="K875">
        <v>1432.5</v>
      </c>
      <c r="L875">
        <v>1419.5</v>
      </c>
      <c r="M875">
        <v>1421</v>
      </c>
      <c r="N875">
        <v>1431.25</v>
      </c>
      <c r="O875">
        <v>1438.75</v>
      </c>
      <c r="P875">
        <v>1425.75</v>
      </c>
      <c r="Q875">
        <v>1427.25</v>
      </c>
      <c r="R875">
        <v>1427.84</v>
      </c>
      <c r="S875">
        <v>1438.59</v>
      </c>
      <c r="T875">
        <v>1426.76</v>
      </c>
      <c r="U875">
        <v>1428.48</v>
      </c>
      <c r="V875">
        <v>0.17</v>
      </c>
      <c r="W875">
        <v>0.17</v>
      </c>
      <c r="X875">
        <v>0.17</v>
      </c>
      <c r="Y875">
        <v>0.17</v>
      </c>
      <c r="Z875" t="s">
        <v>12</v>
      </c>
      <c r="AA875" t="s">
        <v>12</v>
      </c>
      <c r="AB875" t="s">
        <v>12</v>
      </c>
      <c r="AC875" t="s">
        <v>12</v>
      </c>
      <c r="AD875">
        <v>118.75499155999999</v>
      </c>
      <c r="AE875">
        <v>119.20856965</v>
      </c>
      <c r="AF875">
        <v>118.18595723</v>
      </c>
      <c r="AG875">
        <v>118.35088647000001</v>
      </c>
      <c r="AH875" t="s">
        <v>12</v>
      </c>
      <c r="AI875" t="s">
        <v>12</v>
      </c>
    </row>
    <row r="876" spans="1:35" x14ac:dyDescent="0.25">
      <c r="A876">
        <v>1355409000</v>
      </c>
      <c r="B876">
        <v>3.5846242199999998</v>
      </c>
      <c r="C876">
        <v>3.6134154399999998</v>
      </c>
      <c r="D876">
        <v>3.4966311600000002</v>
      </c>
      <c r="E876">
        <v>3.5294767399999998</v>
      </c>
      <c r="F876">
        <v>3.5846242199999998</v>
      </c>
      <c r="G876">
        <v>3.6134154399999998</v>
      </c>
      <c r="H876">
        <v>3.4966311600000002</v>
      </c>
      <c r="I876">
        <v>3.5294767399999998</v>
      </c>
      <c r="J876">
        <v>1419.75</v>
      </c>
      <c r="K876">
        <v>1425.25</v>
      </c>
      <c r="L876">
        <v>1409.75</v>
      </c>
      <c r="M876">
        <v>1412</v>
      </c>
      <c r="N876">
        <v>1425.75</v>
      </c>
      <c r="O876">
        <v>1431.5</v>
      </c>
      <c r="P876">
        <v>1415.75</v>
      </c>
      <c r="Q876">
        <v>1418</v>
      </c>
      <c r="R876">
        <v>1428.48</v>
      </c>
      <c r="S876">
        <v>1431.36</v>
      </c>
      <c r="T876">
        <v>1416</v>
      </c>
      <c r="U876">
        <v>1419.45</v>
      </c>
      <c r="V876">
        <v>0.16</v>
      </c>
      <c r="W876">
        <v>0.16</v>
      </c>
      <c r="X876">
        <v>0.16</v>
      </c>
      <c r="Y876">
        <v>0.16</v>
      </c>
      <c r="Z876" t="s">
        <v>12</v>
      </c>
      <c r="AA876" t="s">
        <v>12</v>
      </c>
      <c r="AB876" t="s">
        <v>12</v>
      </c>
      <c r="AC876" t="s">
        <v>12</v>
      </c>
      <c r="AD876">
        <v>118.27667284</v>
      </c>
      <c r="AE876">
        <v>118.6147947</v>
      </c>
      <c r="AF876">
        <v>117.33239748</v>
      </c>
      <c r="AG876">
        <v>117.62516977</v>
      </c>
      <c r="AH876" t="s">
        <v>12</v>
      </c>
      <c r="AI876" t="s">
        <v>12</v>
      </c>
    </row>
    <row r="877" spans="1:35" x14ac:dyDescent="0.25">
      <c r="A877">
        <v>1355495400</v>
      </c>
      <c r="B877">
        <v>3.4994699900000001</v>
      </c>
      <c r="C877">
        <v>3.5193388900000002</v>
      </c>
      <c r="D877">
        <v>3.4670292699999998</v>
      </c>
      <c r="E877">
        <v>3.4816273</v>
      </c>
      <c r="F877">
        <v>3.4994699900000001</v>
      </c>
      <c r="G877">
        <v>3.5193388900000002</v>
      </c>
      <c r="H877">
        <v>3.4670292699999998</v>
      </c>
      <c r="I877">
        <v>3.4816273</v>
      </c>
      <c r="J877">
        <v>1410.5</v>
      </c>
      <c r="K877">
        <v>1411.25</v>
      </c>
      <c r="L877">
        <v>1400</v>
      </c>
      <c r="M877">
        <v>1402.5</v>
      </c>
      <c r="N877">
        <v>1410.5</v>
      </c>
      <c r="O877">
        <v>1419.25</v>
      </c>
      <c r="P877">
        <v>1405.75</v>
      </c>
      <c r="Q877">
        <v>1409.25</v>
      </c>
      <c r="R877">
        <v>1419.45</v>
      </c>
      <c r="S877">
        <v>1419.45</v>
      </c>
      <c r="T877">
        <v>1411.88</v>
      </c>
      <c r="U877">
        <v>1413.58</v>
      </c>
      <c r="V877">
        <v>0.17</v>
      </c>
      <c r="W877">
        <v>0.17</v>
      </c>
      <c r="X877">
        <v>0.17</v>
      </c>
      <c r="Y877">
        <v>0.17</v>
      </c>
      <c r="Z877" t="s">
        <v>12</v>
      </c>
      <c r="AA877" t="s">
        <v>12</v>
      </c>
      <c r="AB877" t="s">
        <v>12</v>
      </c>
      <c r="AC877" t="s">
        <v>12</v>
      </c>
      <c r="AD877">
        <v>117.36952491</v>
      </c>
      <c r="AE877">
        <v>117.58393538999999</v>
      </c>
      <c r="AF877">
        <v>117.00665418</v>
      </c>
      <c r="AG877">
        <v>117.19229133</v>
      </c>
      <c r="AH877" t="s">
        <v>12</v>
      </c>
      <c r="AI877" t="s">
        <v>12</v>
      </c>
    </row>
    <row r="878" spans="1:35" x14ac:dyDescent="0.25">
      <c r="A878">
        <v>1355754600</v>
      </c>
      <c r="B878">
        <v>3.5124456999999998</v>
      </c>
      <c r="C878">
        <v>3.6126086499999999</v>
      </c>
      <c r="D878">
        <v>3.50875629</v>
      </c>
      <c r="E878">
        <v>3.6044940900000002</v>
      </c>
      <c r="F878">
        <v>3.5124456999999998</v>
      </c>
      <c r="G878">
        <v>3.6126086499999999</v>
      </c>
      <c r="H878">
        <v>3.50875629</v>
      </c>
      <c r="I878">
        <v>3.6044940900000002</v>
      </c>
      <c r="J878">
        <v>1405.25</v>
      </c>
      <c r="K878">
        <v>1422</v>
      </c>
      <c r="L878">
        <v>1403.5</v>
      </c>
      <c r="M878">
        <v>1420.5</v>
      </c>
      <c r="N878">
        <v>1415.25</v>
      </c>
      <c r="O878">
        <v>1429</v>
      </c>
      <c r="P878">
        <v>1409.25</v>
      </c>
      <c r="Q878">
        <v>1427</v>
      </c>
      <c r="R878">
        <v>1413.54</v>
      </c>
      <c r="S878">
        <v>1430.67</v>
      </c>
      <c r="T878">
        <v>1413.54</v>
      </c>
      <c r="U878">
        <v>1430.36</v>
      </c>
      <c r="V878">
        <v>0.16</v>
      </c>
      <c r="W878">
        <v>0.16</v>
      </c>
      <c r="X878">
        <v>0.16</v>
      </c>
      <c r="Y878">
        <v>0.16</v>
      </c>
      <c r="Z878" t="s">
        <v>12</v>
      </c>
      <c r="AA878" t="s">
        <v>12</v>
      </c>
      <c r="AB878" t="s">
        <v>12</v>
      </c>
      <c r="AC878" t="s">
        <v>12</v>
      </c>
      <c r="AD878">
        <v>117.49321978</v>
      </c>
      <c r="AE878">
        <v>118.63129669</v>
      </c>
      <c r="AF878">
        <v>117.46022403000001</v>
      </c>
      <c r="AG878">
        <v>118.56531345</v>
      </c>
      <c r="AH878" t="s">
        <v>12</v>
      </c>
      <c r="AI878" t="s">
        <v>12</v>
      </c>
    </row>
    <row r="879" spans="1:35" x14ac:dyDescent="0.25">
      <c r="A879">
        <v>1355841000</v>
      </c>
      <c r="B879">
        <v>3.6227416300000002</v>
      </c>
      <c r="C879">
        <v>3.7383094099999998</v>
      </c>
      <c r="D879">
        <v>3.6089552500000002</v>
      </c>
      <c r="E879">
        <v>3.7306045600000002</v>
      </c>
      <c r="F879">
        <v>3.6227416300000002</v>
      </c>
      <c r="G879">
        <v>3.7383094099999998</v>
      </c>
      <c r="H879">
        <v>3.6089552500000002</v>
      </c>
      <c r="I879">
        <v>3.7306045600000002</v>
      </c>
      <c r="J879">
        <v>1422</v>
      </c>
      <c r="K879">
        <v>1436.5</v>
      </c>
      <c r="L879">
        <v>1420</v>
      </c>
      <c r="M879">
        <v>1434.5</v>
      </c>
      <c r="N879">
        <v>1428.25</v>
      </c>
      <c r="O879">
        <v>1443.5</v>
      </c>
      <c r="P879">
        <v>1425.25</v>
      </c>
      <c r="Q879">
        <v>1441</v>
      </c>
      <c r="R879">
        <v>1430.47</v>
      </c>
      <c r="S879">
        <v>1448</v>
      </c>
      <c r="T879">
        <v>1430.47</v>
      </c>
      <c r="U879">
        <v>1446.79</v>
      </c>
      <c r="V879">
        <v>0.17</v>
      </c>
      <c r="W879">
        <v>0.17</v>
      </c>
      <c r="X879">
        <v>0.17</v>
      </c>
      <c r="Y879">
        <v>0.17</v>
      </c>
      <c r="Z879" t="s">
        <v>12</v>
      </c>
      <c r="AA879" t="s">
        <v>12</v>
      </c>
      <c r="AB879" t="s">
        <v>12</v>
      </c>
      <c r="AC879" t="s">
        <v>12</v>
      </c>
      <c r="AD879">
        <v>118.75499155999999</v>
      </c>
      <c r="AE879">
        <v>119.99202271999999</v>
      </c>
      <c r="AF879">
        <v>118.58179895000001</v>
      </c>
      <c r="AG879">
        <v>119.88481336</v>
      </c>
      <c r="AH879" t="s">
        <v>12</v>
      </c>
      <c r="AI879" t="s">
        <v>12</v>
      </c>
    </row>
    <row r="880" spans="1:35" x14ac:dyDescent="0.25">
      <c r="A880">
        <v>1355927400</v>
      </c>
      <c r="B880">
        <v>3.7383094099999998</v>
      </c>
      <c r="C880">
        <v>3.74479775</v>
      </c>
      <c r="D880">
        <v>3.6422066499999999</v>
      </c>
      <c r="E880">
        <v>3.65234353</v>
      </c>
      <c r="F880">
        <v>3.7383094099999998</v>
      </c>
      <c r="G880">
        <v>3.74479775</v>
      </c>
      <c r="H880">
        <v>3.6422066499999999</v>
      </c>
      <c r="I880">
        <v>3.65234353</v>
      </c>
      <c r="J880">
        <v>1435.25</v>
      </c>
      <c r="K880">
        <v>1439</v>
      </c>
      <c r="L880">
        <v>1422.5</v>
      </c>
      <c r="M880">
        <v>1426.5</v>
      </c>
      <c r="N880">
        <v>1440.5</v>
      </c>
      <c r="O880">
        <v>1446</v>
      </c>
      <c r="P880">
        <v>1428.25</v>
      </c>
      <c r="Q880">
        <v>1433</v>
      </c>
      <c r="R880">
        <v>1446.79</v>
      </c>
      <c r="S880">
        <v>1447.75</v>
      </c>
      <c r="T880">
        <v>1435.8</v>
      </c>
      <c r="U880">
        <v>1435.81</v>
      </c>
      <c r="V880">
        <v>0.17</v>
      </c>
      <c r="W880">
        <v>0.17</v>
      </c>
      <c r="X880">
        <v>0.17</v>
      </c>
      <c r="Y880">
        <v>0.17</v>
      </c>
      <c r="Z880" t="s">
        <v>12</v>
      </c>
      <c r="AA880" t="s">
        <v>12</v>
      </c>
      <c r="AB880" t="s">
        <v>12</v>
      </c>
      <c r="AC880" t="s">
        <v>12</v>
      </c>
      <c r="AD880">
        <v>120.01676335000001</v>
      </c>
      <c r="AE880">
        <v>120.05799772</v>
      </c>
      <c r="AF880">
        <v>118.95292479</v>
      </c>
      <c r="AG880">
        <v>118.99414267</v>
      </c>
      <c r="AH880" t="s">
        <v>12</v>
      </c>
      <c r="AI880" t="s">
        <v>12</v>
      </c>
    </row>
    <row r="881" spans="1:35" x14ac:dyDescent="0.25">
      <c r="A881">
        <v>1356013800</v>
      </c>
      <c r="B881">
        <v>3.6495047</v>
      </c>
      <c r="C881">
        <v>3.7087084899999998</v>
      </c>
      <c r="D881">
        <v>3.6200653300000001</v>
      </c>
      <c r="E881">
        <v>3.70749101</v>
      </c>
      <c r="F881">
        <v>3.6495047</v>
      </c>
      <c r="G881">
        <v>3.7087084899999998</v>
      </c>
      <c r="H881">
        <v>3.6200653300000001</v>
      </c>
      <c r="I881">
        <v>3.70749101</v>
      </c>
      <c r="J881">
        <v>1421.25</v>
      </c>
      <c r="K881">
        <v>1434.25</v>
      </c>
      <c r="L881">
        <v>1420.5</v>
      </c>
      <c r="M881">
        <v>1434</v>
      </c>
      <c r="N881">
        <v>1429</v>
      </c>
      <c r="O881">
        <v>1441.25</v>
      </c>
      <c r="P881">
        <v>1427.25</v>
      </c>
      <c r="Q881">
        <v>1440.5</v>
      </c>
      <c r="R881">
        <v>1435.81</v>
      </c>
      <c r="S881">
        <v>1443.7</v>
      </c>
      <c r="T881">
        <v>1432.82</v>
      </c>
      <c r="U881">
        <v>1443.69</v>
      </c>
      <c r="V881">
        <v>0.17</v>
      </c>
      <c r="W881">
        <v>0.17</v>
      </c>
      <c r="X881">
        <v>0.17</v>
      </c>
      <c r="Y881">
        <v>0.17</v>
      </c>
      <c r="Z881" t="s">
        <v>12</v>
      </c>
      <c r="AA881" t="s">
        <v>12</v>
      </c>
      <c r="AB881" t="s">
        <v>12</v>
      </c>
      <c r="AC881" t="s">
        <v>12</v>
      </c>
      <c r="AD881">
        <v>119.06837279</v>
      </c>
      <c r="AE881">
        <v>119.69513524</v>
      </c>
      <c r="AF881">
        <v>118.73849781</v>
      </c>
      <c r="AG881">
        <v>119.67864149</v>
      </c>
      <c r="AH881" t="s">
        <v>12</v>
      </c>
      <c r="AI881" t="s">
        <v>12</v>
      </c>
    </row>
    <row r="882" spans="1:35" x14ac:dyDescent="0.25">
      <c r="A882">
        <v>1356100200</v>
      </c>
      <c r="B882">
        <v>3.55826698</v>
      </c>
      <c r="C882">
        <v>3.63085133</v>
      </c>
      <c r="D882">
        <v>3.5424524399999999</v>
      </c>
      <c r="E882">
        <v>3.6105766099999999</v>
      </c>
      <c r="F882">
        <v>3.55826698</v>
      </c>
      <c r="G882">
        <v>3.63085133</v>
      </c>
      <c r="H882">
        <v>3.5424524399999999</v>
      </c>
      <c r="I882">
        <v>3.6105766099999999</v>
      </c>
      <c r="J882">
        <v>1434</v>
      </c>
      <c r="K882">
        <v>1434</v>
      </c>
      <c r="L882">
        <v>1407.25</v>
      </c>
      <c r="M882">
        <v>1419.25</v>
      </c>
      <c r="N882">
        <v>1441</v>
      </c>
      <c r="O882">
        <v>1441.25</v>
      </c>
      <c r="P882">
        <v>1391.25</v>
      </c>
      <c r="Q882">
        <v>1426</v>
      </c>
      <c r="R882">
        <v>1443.67</v>
      </c>
      <c r="S882">
        <v>1443.67</v>
      </c>
      <c r="T882">
        <v>1422.58</v>
      </c>
      <c r="U882">
        <v>1430.15</v>
      </c>
      <c r="V882">
        <v>0.17</v>
      </c>
      <c r="W882">
        <v>0.17</v>
      </c>
      <c r="X882">
        <v>0.17</v>
      </c>
      <c r="Y882">
        <v>0.17</v>
      </c>
      <c r="Z882" t="s">
        <v>12</v>
      </c>
      <c r="AA882" t="s">
        <v>12</v>
      </c>
      <c r="AB882" t="s">
        <v>12</v>
      </c>
      <c r="AC882" t="s">
        <v>12</v>
      </c>
      <c r="AD882">
        <v>118.07722788</v>
      </c>
      <c r="AE882">
        <v>119.67027797</v>
      </c>
      <c r="AF882">
        <v>117.88620471999999</v>
      </c>
      <c r="AG882">
        <v>118.59215157</v>
      </c>
      <c r="AH882" t="s">
        <v>12</v>
      </c>
      <c r="AI882" t="s">
        <v>12</v>
      </c>
    </row>
    <row r="883" spans="1:35" x14ac:dyDescent="0.25">
      <c r="A883">
        <v>1356359400</v>
      </c>
      <c r="B883">
        <v>3.58381354</v>
      </c>
      <c r="C883">
        <v>3.5898960600000001</v>
      </c>
      <c r="D883">
        <v>3.5611058099999999</v>
      </c>
      <c r="E883">
        <v>3.5627281399999999</v>
      </c>
      <c r="F883">
        <v>3.58381354</v>
      </c>
      <c r="G883">
        <v>3.5898960600000001</v>
      </c>
      <c r="H883">
        <v>3.5611058099999999</v>
      </c>
      <c r="I883">
        <v>3.5627281399999999</v>
      </c>
      <c r="J883">
        <v>1415.75</v>
      </c>
      <c r="K883">
        <v>1416</v>
      </c>
      <c r="L883">
        <v>1410.75</v>
      </c>
      <c r="M883">
        <v>1413</v>
      </c>
      <c r="N883">
        <v>1424.25</v>
      </c>
      <c r="O883">
        <v>1424.5</v>
      </c>
      <c r="P883">
        <v>1417.5</v>
      </c>
      <c r="Q883">
        <v>1419.75</v>
      </c>
      <c r="R883">
        <v>1430.15</v>
      </c>
      <c r="S883">
        <v>1430.15</v>
      </c>
      <c r="T883">
        <v>1424.66</v>
      </c>
      <c r="U883">
        <v>1426.66</v>
      </c>
      <c r="V883">
        <v>0.18</v>
      </c>
      <c r="W883">
        <v>0.18</v>
      </c>
      <c r="X883">
        <v>0.18</v>
      </c>
      <c r="Y883">
        <v>0.18</v>
      </c>
      <c r="Z883" t="s">
        <v>12</v>
      </c>
      <c r="AA883" t="s">
        <v>12</v>
      </c>
      <c r="AB883" t="s">
        <v>12</v>
      </c>
      <c r="AC883" t="s">
        <v>12</v>
      </c>
      <c r="AD883">
        <v>118.33469388</v>
      </c>
      <c r="AE883">
        <v>118.40113672</v>
      </c>
      <c r="AF883">
        <v>118.09383859</v>
      </c>
      <c r="AG883">
        <v>118.22673257</v>
      </c>
      <c r="AH883" t="s">
        <v>12</v>
      </c>
      <c r="AI883" t="s">
        <v>12</v>
      </c>
    </row>
    <row r="884" spans="1:35" x14ac:dyDescent="0.25">
      <c r="A884">
        <v>1356532200</v>
      </c>
      <c r="B884">
        <v>3.5966706400000001</v>
      </c>
      <c r="C884">
        <v>3.5990797799999998</v>
      </c>
      <c r="D884">
        <v>3.4968982099999999</v>
      </c>
      <c r="E884">
        <v>3.5232614899999999</v>
      </c>
      <c r="F884">
        <v>3.5966706400000001</v>
      </c>
      <c r="G884">
        <v>3.5990797799999998</v>
      </c>
      <c r="H884">
        <v>3.4968982099999999</v>
      </c>
      <c r="I884">
        <v>3.5232614899999999</v>
      </c>
      <c r="J884">
        <v>1417.5</v>
      </c>
      <c r="K884">
        <v>1417.5</v>
      </c>
      <c r="L884">
        <v>1404.75</v>
      </c>
      <c r="M884">
        <v>1406.5</v>
      </c>
      <c r="N884">
        <v>1424</v>
      </c>
      <c r="O884">
        <v>1425.5</v>
      </c>
      <c r="P884">
        <v>1410.75</v>
      </c>
      <c r="Q884">
        <v>1413.5</v>
      </c>
      <c r="R884">
        <v>1426.66</v>
      </c>
      <c r="S884">
        <v>1429.42</v>
      </c>
      <c r="T884">
        <v>1416.43</v>
      </c>
      <c r="U884">
        <v>1419.83</v>
      </c>
      <c r="V884">
        <v>0.17</v>
      </c>
      <c r="W884">
        <v>0.17</v>
      </c>
      <c r="X884">
        <v>0.17</v>
      </c>
      <c r="Y884">
        <v>0.17</v>
      </c>
      <c r="Z884" t="s">
        <v>12</v>
      </c>
      <c r="AA884" t="s">
        <v>12</v>
      </c>
      <c r="AB884" t="s">
        <v>12</v>
      </c>
      <c r="AC884" t="s">
        <v>12</v>
      </c>
      <c r="AD884">
        <v>118.46757955</v>
      </c>
      <c r="AE884">
        <v>118.52572533999999</v>
      </c>
      <c r="AF884">
        <v>117.39619709999999</v>
      </c>
      <c r="AG884">
        <v>117.72840299000001</v>
      </c>
      <c r="AH884" t="s">
        <v>12</v>
      </c>
      <c r="AI884" t="s">
        <v>12</v>
      </c>
    </row>
    <row r="885" spans="1:35" x14ac:dyDescent="0.25">
      <c r="A885">
        <v>1356618600</v>
      </c>
      <c r="B885">
        <v>3.5309668400000001</v>
      </c>
      <c r="C885">
        <v>3.5520572800000001</v>
      </c>
      <c r="D885">
        <v>3.3914479900000001</v>
      </c>
      <c r="E885">
        <v>3.5147443300000001</v>
      </c>
      <c r="F885">
        <v>3.5309668400000001</v>
      </c>
      <c r="G885">
        <v>3.5520572800000001</v>
      </c>
      <c r="H885">
        <v>3.3914479900000001</v>
      </c>
      <c r="I885">
        <v>3.5147443300000001</v>
      </c>
      <c r="J885">
        <v>1405.75</v>
      </c>
      <c r="K885">
        <v>1410.75</v>
      </c>
      <c r="L885">
        <v>1389.75</v>
      </c>
      <c r="M885">
        <v>1403.75</v>
      </c>
      <c r="N885">
        <v>1413.25</v>
      </c>
      <c r="O885">
        <v>1418.5</v>
      </c>
      <c r="P885">
        <v>1396</v>
      </c>
      <c r="Q885">
        <v>1410.75</v>
      </c>
      <c r="R885">
        <v>1419.83</v>
      </c>
      <c r="S885">
        <v>1422.8</v>
      </c>
      <c r="T885">
        <v>1401.8</v>
      </c>
      <c r="U885">
        <v>1418.1</v>
      </c>
      <c r="V885">
        <v>0.17</v>
      </c>
      <c r="W885">
        <v>0.17</v>
      </c>
      <c r="X885">
        <v>0.17</v>
      </c>
      <c r="Y885">
        <v>0.17</v>
      </c>
      <c r="Z885" t="s">
        <v>12</v>
      </c>
      <c r="AA885" t="s">
        <v>12</v>
      </c>
      <c r="AB885" t="s">
        <v>12</v>
      </c>
      <c r="AC885" t="s">
        <v>12</v>
      </c>
      <c r="AD885">
        <v>117.7616161</v>
      </c>
      <c r="AE885">
        <v>118.00247969</v>
      </c>
      <c r="AF885">
        <v>116.20852307</v>
      </c>
      <c r="AG885">
        <v>117.5719301</v>
      </c>
      <c r="AH885" t="s">
        <v>12</v>
      </c>
      <c r="AI885" t="s">
        <v>12</v>
      </c>
    </row>
    <row r="886" spans="1:35" x14ac:dyDescent="0.25">
      <c r="A886">
        <v>1356705000</v>
      </c>
      <c r="B886">
        <v>3.44539032</v>
      </c>
      <c r="C886">
        <v>3.5005484199999999</v>
      </c>
      <c r="D886">
        <v>3.3886095900000002</v>
      </c>
      <c r="E886">
        <v>3.39347654</v>
      </c>
      <c r="F886">
        <v>3.44539032</v>
      </c>
      <c r="G886">
        <v>3.5005484199999999</v>
      </c>
      <c r="H886">
        <v>3.3886095900000002</v>
      </c>
      <c r="I886">
        <v>3.39347654</v>
      </c>
      <c r="J886">
        <v>1408</v>
      </c>
      <c r="K886">
        <v>1408.75</v>
      </c>
      <c r="L886">
        <v>1375.75</v>
      </c>
      <c r="M886">
        <v>1377</v>
      </c>
      <c r="N886">
        <v>1413.25</v>
      </c>
      <c r="O886">
        <v>1416.75</v>
      </c>
      <c r="P886">
        <v>1382.25</v>
      </c>
      <c r="Q886">
        <v>1384</v>
      </c>
      <c r="R886">
        <v>1418.1</v>
      </c>
      <c r="S886">
        <v>1418.1</v>
      </c>
      <c r="T886">
        <v>1401.58</v>
      </c>
      <c r="U886">
        <v>1402.43</v>
      </c>
      <c r="V886">
        <v>0.17</v>
      </c>
      <c r="W886">
        <v>0.17</v>
      </c>
      <c r="X886">
        <v>0.17</v>
      </c>
      <c r="Y886">
        <v>0.17</v>
      </c>
      <c r="Z886" t="s">
        <v>12</v>
      </c>
      <c r="AA886" t="s">
        <v>12</v>
      </c>
      <c r="AB886" t="s">
        <v>12</v>
      </c>
      <c r="AC886" t="s">
        <v>12</v>
      </c>
      <c r="AD886">
        <v>116.80650860999999</v>
      </c>
      <c r="AE886">
        <v>117.45432628</v>
      </c>
      <c r="AF886">
        <v>116.16699629999999</v>
      </c>
      <c r="AG886">
        <v>116.29988197999999</v>
      </c>
      <c r="AH886" t="s">
        <v>12</v>
      </c>
      <c r="AI886" t="s">
        <v>12</v>
      </c>
    </row>
    <row r="887" spans="1:35" x14ac:dyDescent="0.25">
      <c r="A887">
        <v>1356964200</v>
      </c>
      <c r="B887">
        <v>3.3796865299999999</v>
      </c>
      <c r="C887">
        <v>3.5804481300000002</v>
      </c>
      <c r="D887">
        <v>3.3626561000000001</v>
      </c>
      <c r="E887">
        <v>3.5792313899999999</v>
      </c>
      <c r="F887">
        <v>3.3796865299999999</v>
      </c>
      <c r="G887">
        <v>3.5804481300000002</v>
      </c>
      <c r="H887">
        <v>3.3626561000000001</v>
      </c>
      <c r="I887">
        <v>3.5792313899999999</v>
      </c>
      <c r="J887">
        <v>1382.25</v>
      </c>
      <c r="K887">
        <v>1418.75</v>
      </c>
      <c r="L887">
        <v>1379.5</v>
      </c>
      <c r="M887">
        <v>1413.25</v>
      </c>
      <c r="N887">
        <v>1388.25</v>
      </c>
      <c r="O887">
        <v>1425.75</v>
      </c>
      <c r="P887">
        <v>1383.5</v>
      </c>
      <c r="Q887">
        <v>1420</v>
      </c>
      <c r="R887">
        <v>1402.43</v>
      </c>
      <c r="S887">
        <v>1426.74</v>
      </c>
      <c r="T887">
        <v>1398.11</v>
      </c>
      <c r="U887">
        <v>1426.19</v>
      </c>
      <c r="V887">
        <v>0.09</v>
      </c>
      <c r="W887">
        <v>0.09</v>
      </c>
      <c r="X887">
        <v>0.09</v>
      </c>
      <c r="Y887">
        <v>0.09</v>
      </c>
      <c r="Z887" t="s">
        <v>12</v>
      </c>
      <c r="AA887" t="s">
        <v>12</v>
      </c>
      <c r="AB887" t="s">
        <v>12</v>
      </c>
      <c r="AC887" t="s">
        <v>12</v>
      </c>
      <c r="AD887">
        <v>115.99258385</v>
      </c>
      <c r="AE887">
        <v>118.40113672</v>
      </c>
      <c r="AF887">
        <v>115.89291129</v>
      </c>
      <c r="AG887">
        <v>118.2765564</v>
      </c>
      <c r="AH887" t="s">
        <v>12</v>
      </c>
      <c r="AI887" t="s">
        <v>12</v>
      </c>
    </row>
    <row r="888" spans="1:35" x14ac:dyDescent="0.25">
      <c r="A888">
        <v>1357137000</v>
      </c>
      <c r="B888">
        <v>3.7735024300000002</v>
      </c>
      <c r="C888">
        <v>3.8469135300000001</v>
      </c>
      <c r="D888">
        <v>3.74511255</v>
      </c>
      <c r="E888">
        <v>3.8452908899999998</v>
      </c>
      <c r="F888">
        <v>3.7735024300000002</v>
      </c>
      <c r="G888">
        <v>3.8469135300000001</v>
      </c>
      <c r="H888">
        <v>3.74511255</v>
      </c>
      <c r="I888">
        <v>3.8452908899999998</v>
      </c>
      <c r="J888">
        <v>1434</v>
      </c>
      <c r="K888">
        <v>1451</v>
      </c>
      <c r="L888">
        <v>1432.5</v>
      </c>
      <c r="M888">
        <v>1450.25</v>
      </c>
      <c r="N888">
        <v>1443</v>
      </c>
      <c r="O888">
        <v>1458</v>
      </c>
      <c r="P888">
        <v>1438.25</v>
      </c>
      <c r="Q888">
        <v>1457</v>
      </c>
      <c r="R888">
        <v>1426.19</v>
      </c>
      <c r="S888">
        <v>1462.43</v>
      </c>
      <c r="T888">
        <v>1426.19</v>
      </c>
      <c r="U888">
        <v>1462.42</v>
      </c>
      <c r="V888">
        <v>0.17</v>
      </c>
      <c r="W888">
        <v>0.17</v>
      </c>
      <c r="X888">
        <v>0.17</v>
      </c>
      <c r="Y888">
        <v>0.17</v>
      </c>
      <c r="Z888" t="s">
        <v>12</v>
      </c>
      <c r="AA888" t="s">
        <v>12</v>
      </c>
      <c r="AB888" t="s">
        <v>12</v>
      </c>
      <c r="AC888" t="s">
        <v>12</v>
      </c>
      <c r="AD888">
        <v>120.51900216999999</v>
      </c>
      <c r="AE888">
        <v>121.38275075</v>
      </c>
      <c r="AF888">
        <v>120.20339869</v>
      </c>
      <c r="AG888">
        <v>121.30801086</v>
      </c>
      <c r="AH888" t="s">
        <v>12</v>
      </c>
      <c r="AI888" t="s">
        <v>12</v>
      </c>
    </row>
    <row r="889" spans="1:35" x14ac:dyDescent="0.25">
      <c r="A889">
        <v>1357223400</v>
      </c>
      <c r="B889">
        <v>3.8375845599999998</v>
      </c>
      <c r="C889">
        <v>3.8675970899999998</v>
      </c>
      <c r="D889">
        <v>3.7857106900000002</v>
      </c>
      <c r="E889">
        <v>3.81406066</v>
      </c>
      <c r="F889">
        <v>3.8375845599999998</v>
      </c>
      <c r="G889">
        <v>3.8675970899999998</v>
      </c>
      <c r="H889">
        <v>3.7857106900000002</v>
      </c>
      <c r="I889">
        <v>3.81406066</v>
      </c>
      <c r="J889">
        <v>1447</v>
      </c>
      <c r="K889">
        <v>1453.25</v>
      </c>
      <c r="L889">
        <v>1443.5</v>
      </c>
      <c r="M889">
        <v>1446.75</v>
      </c>
      <c r="N889">
        <v>1456</v>
      </c>
      <c r="O889">
        <v>1460.5</v>
      </c>
      <c r="P889">
        <v>1450</v>
      </c>
      <c r="Q889">
        <v>1453.5</v>
      </c>
      <c r="R889">
        <v>1462.42</v>
      </c>
      <c r="S889">
        <v>1465.47</v>
      </c>
      <c r="T889">
        <v>1455.53</v>
      </c>
      <c r="U889">
        <v>1459.37</v>
      </c>
      <c r="V889">
        <v>0.17</v>
      </c>
      <c r="W889">
        <v>0.17</v>
      </c>
      <c r="X889">
        <v>0.17</v>
      </c>
      <c r="Y889">
        <v>0.17</v>
      </c>
      <c r="Z889" t="s">
        <v>12</v>
      </c>
      <c r="AA889" t="s">
        <v>12</v>
      </c>
      <c r="AB889" t="s">
        <v>12</v>
      </c>
      <c r="AC889" t="s">
        <v>12</v>
      </c>
      <c r="AD889">
        <v>121.24988169</v>
      </c>
      <c r="AE889">
        <v>121.56547686</v>
      </c>
      <c r="AF889">
        <v>120.71002532999999</v>
      </c>
      <c r="AG889">
        <v>121.03733935</v>
      </c>
      <c r="AH889" t="s">
        <v>12</v>
      </c>
      <c r="AI889" t="s">
        <v>12</v>
      </c>
    </row>
    <row r="890" spans="1:35" x14ac:dyDescent="0.25">
      <c r="A890">
        <v>1357309800</v>
      </c>
      <c r="B890">
        <v>3.8351510900000001</v>
      </c>
      <c r="C890">
        <v>3.8866599499999999</v>
      </c>
      <c r="D890">
        <v>3.81243899</v>
      </c>
      <c r="E890">
        <v>3.8712472999999998</v>
      </c>
      <c r="F890">
        <v>3.8351510900000001</v>
      </c>
      <c r="G890">
        <v>3.8866599499999999</v>
      </c>
      <c r="H890">
        <v>3.81243899</v>
      </c>
      <c r="I890">
        <v>3.8712472999999998</v>
      </c>
      <c r="J890">
        <v>1446.75</v>
      </c>
      <c r="K890">
        <v>1456</v>
      </c>
      <c r="L890">
        <v>1444</v>
      </c>
      <c r="M890">
        <v>1450.75</v>
      </c>
      <c r="N890">
        <v>1454</v>
      </c>
      <c r="O890">
        <v>1463</v>
      </c>
      <c r="P890">
        <v>1451.25</v>
      </c>
      <c r="Q890">
        <v>1457.75</v>
      </c>
      <c r="R890">
        <v>1459.37</v>
      </c>
      <c r="S890">
        <v>1467.94</v>
      </c>
      <c r="T890">
        <v>1458.99</v>
      </c>
      <c r="U890">
        <v>1466.47</v>
      </c>
      <c r="V890">
        <v>0.16</v>
      </c>
      <c r="W890">
        <v>0.16</v>
      </c>
      <c r="X890">
        <v>0.16</v>
      </c>
      <c r="Y890">
        <v>0.16</v>
      </c>
      <c r="Z890" t="s">
        <v>12</v>
      </c>
      <c r="AA890" t="s">
        <v>12</v>
      </c>
      <c r="AB890" t="s">
        <v>12</v>
      </c>
      <c r="AC890" t="s">
        <v>12</v>
      </c>
      <c r="AD890">
        <v>121.23326267</v>
      </c>
      <c r="AE890">
        <v>121.76480537</v>
      </c>
      <c r="AF890">
        <v>120.98410203</v>
      </c>
      <c r="AG890">
        <v>121.56547686</v>
      </c>
      <c r="AH890" t="s">
        <v>12</v>
      </c>
      <c r="AI890" t="s">
        <v>12</v>
      </c>
    </row>
    <row r="891" spans="1:35" x14ac:dyDescent="0.25">
      <c r="A891">
        <v>1357569000</v>
      </c>
      <c r="B891">
        <v>3.8278506700000001</v>
      </c>
      <c r="C891">
        <v>3.8473184599999999</v>
      </c>
      <c r="D891">
        <v>3.79337613</v>
      </c>
      <c r="E891">
        <v>3.8428574200000001</v>
      </c>
      <c r="F891">
        <v>3.8278506700000001</v>
      </c>
      <c r="G891">
        <v>3.8473184599999999</v>
      </c>
      <c r="H891">
        <v>3.79337613</v>
      </c>
      <c r="I891">
        <v>3.8428574200000001</v>
      </c>
      <c r="J891">
        <v>1452.75</v>
      </c>
      <c r="K891">
        <v>1452.75</v>
      </c>
      <c r="L891">
        <v>1444.25</v>
      </c>
      <c r="M891">
        <v>1449</v>
      </c>
      <c r="N891">
        <v>1460.25</v>
      </c>
      <c r="O891">
        <v>1460.75</v>
      </c>
      <c r="P891">
        <v>1450.75</v>
      </c>
      <c r="Q891">
        <v>1455.75</v>
      </c>
      <c r="R891">
        <v>1466.47</v>
      </c>
      <c r="S891">
        <v>1466.47</v>
      </c>
      <c r="T891">
        <v>1456.62</v>
      </c>
      <c r="U891">
        <v>1461.89</v>
      </c>
      <c r="V891">
        <v>0.16</v>
      </c>
      <c r="W891">
        <v>0.16</v>
      </c>
      <c r="X891">
        <v>0.16</v>
      </c>
      <c r="Y891">
        <v>0.16</v>
      </c>
      <c r="Z891" t="s">
        <v>12</v>
      </c>
      <c r="AA891" t="s">
        <v>12</v>
      </c>
      <c r="AB891" t="s">
        <v>12</v>
      </c>
      <c r="AC891" t="s">
        <v>12</v>
      </c>
      <c r="AD891">
        <v>121.13360672</v>
      </c>
      <c r="AE891">
        <v>121.62710259000001</v>
      </c>
      <c r="AF891">
        <v>120.78476521</v>
      </c>
      <c r="AG891">
        <v>121.2328474</v>
      </c>
      <c r="AH891" t="s">
        <v>12</v>
      </c>
      <c r="AI891" t="s">
        <v>12</v>
      </c>
    </row>
    <row r="892" spans="1:35" x14ac:dyDescent="0.25">
      <c r="A892">
        <v>1357655400</v>
      </c>
      <c r="B892">
        <v>3.8160892</v>
      </c>
      <c r="C892">
        <v>3.8319067800000002</v>
      </c>
      <c r="D892">
        <v>3.7597133999999999</v>
      </c>
      <c r="E892">
        <v>3.8006775300000002</v>
      </c>
      <c r="F892">
        <v>3.8160892</v>
      </c>
      <c r="G892">
        <v>3.8319067800000002</v>
      </c>
      <c r="H892">
        <v>3.7597133999999999</v>
      </c>
      <c r="I892">
        <v>3.8006775300000002</v>
      </c>
      <c r="J892">
        <v>1449</v>
      </c>
      <c r="K892">
        <v>1450</v>
      </c>
      <c r="L892">
        <v>1440</v>
      </c>
      <c r="M892">
        <v>1445.5</v>
      </c>
      <c r="N892">
        <v>1456.75</v>
      </c>
      <c r="O892">
        <v>1457</v>
      </c>
      <c r="P892">
        <v>1446</v>
      </c>
      <c r="Q892">
        <v>1452.25</v>
      </c>
      <c r="R892">
        <v>1461.89</v>
      </c>
      <c r="S892">
        <v>1461.89</v>
      </c>
      <c r="T892">
        <v>1451.64</v>
      </c>
      <c r="U892">
        <v>1457.15</v>
      </c>
      <c r="V892">
        <v>0.15</v>
      </c>
      <c r="W892">
        <v>0.15</v>
      </c>
      <c r="X892">
        <v>0.15</v>
      </c>
      <c r="Y892">
        <v>0.15</v>
      </c>
      <c r="Z892" t="s">
        <v>12</v>
      </c>
      <c r="AA892" t="s">
        <v>12</v>
      </c>
      <c r="AB892" t="s">
        <v>12</v>
      </c>
      <c r="AC892" t="s">
        <v>12</v>
      </c>
      <c r="AD892">
        <v>121.01733175</v>
      </c>
      <c r="AE892">
        <v>121.18343054</v>
      </c>
      <c r="AF892">
        <v>120.41103256</v>
      </c>
      <c r="AG892">
        <v>120.88411386999999</v>
      </c>
      <c r="AH892" t="s">
        <v>12</v>
      </c>
      <c r="AI892" t="s">
        <v>12</v>
      </c>
    </row>
    <row r="893" spans="1:35" x14ac:dyDescent="0.25">
      <c r="A893">
        <v>1357741800</v>
      </c>
      <c r="B893">
        <v>3.8286614999999999</v>
      </c>
      <c r="C893">
        <v>3.8632985999999998</v>
      </c>
      <c r="D893">
        <v>3.81041045</v>
      </c>
      <c r="E893">
        <v>3.83474519</v>
      </c>
      <c r="F893">
        <v>3.8286614999999999</v>
      </c>
      <c r="G893">
        <v>3.8632985999999998</v>
      </c>
      <c r="H893">
        <v>3.81041045</v>
      </c>
      <c r="I893">
        <v>3.83474519</v>
      </c>
      <c r="J893">
        <v>1446</v>
      </c>
      <c r="K893">
        <v>1452.5</v>
      </c>
      <c r="L893">
        <v>1445</v>
      </c>
      <c r="M893">
        <v>1449</v>
      </c>
      <c r="N893">
        <v>1451.5</v>
      </c>
      <c r="O893">
        <v>1459.5</v>
      </c>
      <c r="P893">
        <v>1451.25</v>
      </c>
      <c r="Q893">
        <v>1455.75</v>
      </c>
      <c r="R893">
        <v>1457.15</v>
      </c>
      <c r="S893">
        <v>1464.73</v>
      </c>
      <c r="T893">
        <v>1457.15</v>
      </c>
      <c r="U893">
        <v>1461.02</v>
      </c>
      <c r="V893">
        <v>0.14000000000000001</v>
      </c>
      <c r="W893">
        <v>0.14000000000000001</v>
      </c>
      <c r="X893">
        <v>0.14000000000000001</v>
      </c>
      <c r="Y893">
        <v>0.14000000000000001</v>
      </c>
      <c r="Z893" t="s">
        <v>12</v>
      </c>
      <c r="AA893" t="s">
        <v>12</v>
      </c>
      <c r="AB893" t="s">
        <v>12</v>
      </c>
      <c r="AC893" t="s">
        <v>12</v>
      </c>
      <c r="AD893">
        <v>121.15020912</v>
      </c>
      <c r="AE893">
        <v>121.52395839</v>
      </c>
      <c r="AF893">
        <v>120.95918596999999</v>
      </c>
      <c r="AG893">
        <v>121.1917359</v>
      </c>
      <c r="AH893" t="s">
        <v>12</v>
      </c>
      <c r="AI893" t="s">
        <v>12</v>
      </c>
    </row>
    <row r="894" spans="1:35" x14ac:dyDescent="0.25">
      <c r="A894">
        <v>1357828200</v>
      </c>
      <c r="B894">
        <v>3.8955820399999999</v>
      </c>
      <c r="C894">
        <v>3.92332364</v>
      </c>
      <c r="D894">
        <v>3.8352279899999999</v>
      </c>
      <c r="E894">
        <v>3.9178892099999998</v>
      </c>
      <c r="F894">
        <v>3.8955820399999999</v>
      </c>
      <c r="G894">
        <v>3.92332364</v>
      </c>
      <c r="H894">
        <v>3.8352279899999999</v>
      </c>
      <c r="I894">
        <v>3.9178892099999998</v>
      </c>
      <c r="J894">
        <v>1449</v>
      </c>
      <c r="K894">
        <v>1463</v>
      </c>
      <c r="L894">
        <v>1448.25</v>
      </c>
      <c r="M894">
        <v>1460.25</v>
      </c>
      <c r="N894">
        <v>1456.5</v>
      </c>
      <c r="O894">
        <v>1470.25</v>
      </c>
      <c r="P894">
        <v>1454.75</v>
      </c>
      <c r="Q894">
        <v>1467</v>
      </c>
      <c r="R894">
        <v>1461.02</v>
      </c>
      <c r="S894">
        <v>1472.3</v>
      </c>
      <c r="T894">
        <v>1461.02</v>
      </c>
      <c r="U894">
        <v>1472.12</v>
      </c>
      <c r="V894">
        <v>0.14000000000000001</v>
      </c>
      <c r="W894">
        <v>0.14000000000000001</v>
      </c>
      <c r="X894">
        <v>0.14000000000000001</v>
      </c>
      <c r="Y894">
        <v>0.14000000000000001</v>
      </c>
      <c r="Z894" t="s">
        <v>12</v>
      </c>
      <c r="AA894" t="s">
        <v>12</v>
      </c>
      <c r="AB894" t="s">
        <v>12</v>
      </c>
      <c r="AC894" t="s">
        <v>12</v>
      </c>
      <c r="AD894">
        <v>121.86446963</v>
      </c>
      <c r="AE894">
        <v>122.1634624</v>
      </c>
      <c r="AF894">
        <v>121.23326267</v>
      </c>
      <c r="AG894">
        <v>122.15515704000001</v>
      </c>
      <c r="AH894" t="s">
        <v>12</v>
      </c>
      <c r="AI894" t="s">
        <v>12</v>
      </c>
    </row>
    <row r="895" spans="1:35" x14ac:dyDescent="0.25">
      <c r="A895">
        <v>1357914600</v>
      </c>
      <c r="B895">
        <v>3.9231620600000001</v>
      </c>
      <c r="C895">
        <v>3.9280290099999999</v>
      </c>
      <c r="D895">
        <v>3.88544321</v>
      </c>
      <c r="E895">
        <v>3.92640637</v>
      </c>
      <c r="F895">
        <v>3.9231620600000001</v>
      </c>
      <c r="G895">
        <v>3.9280290099999999</v>
      </c>
      <c r="H895">
        <v>3.88544321</v>
      </c>
      <c r="I895">
        <v>3.92640637</v>
      </c>
      <c r="J895">
        <v>1462.75</v>
      </c>
      <c r="K895">
        <v>1463.25</v>
      </c>
      <c r="L895">
        <v>1455.75</v>
      </c>
      <c r="M895">
        <v>1460.5</v>
      </c>
      <c r="N895">
        <v>1469.75</v>
      </c>
      <c r="O895">
        <v>1471.5</v>
      </c>
      <c r="P895">
        <v>1462.25</v>
      </c>
      <c r="Q895">
        <v>1467.25</v>
      </c>
      <c r="R895">
        <v>1472.12</v>
      </c>
      <c r="S895">
        <v>1472.75</v>
      </c>
      <c r="T895">
        <v>1467.58</v>
      </c>
      <c r="U895">
        <v>1472.05</v>
      </c>
      <c r="V895">
        <v>0.14000000000000001</v>
      </c>
      <c r="W895">
        <v>0.14000000000000001</v>
      </c>
      <c r="X895">
        <v>0.14000000000000001</v>
      </c>
      <c r="Y895">
        <v>0.14000000000000001</v>
      </c>
      <c r="Z895" t="s">
        <v>12</v>
      </c>
      <c r="AA895" t="s">
        <v>12</v>
      </c>
      <c r="AB895" t="s">
        <v>12</v>
      </c>
      <c r="AC895" t="s">
        <v>12</v>
      </c>
      <c r="AD895">
        <v>122.12192732</v>
      </c>
      <c r="AE895">
        <v>122.21328622</v>
      </c>
      <c r="AF895">
        <v>121.76480537</v>
      </c>
      <c r="AG895">
        <v>122.14686</v>
      </c>
      <c r="AH895" t="s">
        <v>12</v>
      </c>
      <c r="AI895" t="s">
        <v>12</v>
      </c>
    </row>
    <row r="896" spans="1:35" x14ac:dyDescent="0.25">
      <c r="A896">
        <v>1358173800</v>
      </c>
      <c r="B896">
        <v>3.90775038</v>
      </c>
      <c r="C896">
        <v>3.9211335100000002</v>
      </c>
      <c r="D896">
        <v>3.8704364600000001</v>
      </c>
      <c r="E896">
        <v>3.90896614</v>
      </c>
      <c r="F896">
        <v>3.90775038</v>
      </c>
      <c r="G896">
        <v>3.9211335100000002</v>
      </c>
      <c r="H896">
        <v>3.8704364600000001</v>
      </c>
      <c r="I896">
        <v>3.90896614</v>
      </c>
      <c r="J896">
        <v>1461.25</v>
      </c>
      <c r="K896">
        <v>1464</v>
      </c>
      <c r="L896">
        <v>1453.75</v>
      </c>
      <c r="M896">
        <v>1457.5</v>
      </c>
      <c r="N896">
        <v>1466.75</v>
      </c>
      <c r="O896">
        <v>1471.25</v>
      </c>
      <c r="P896">
        <v>1460.25</v>
      </c>
      <c r="Q896">
        <v>1464.25</v>
      </c>
      <c r="R896">
        <v>1472.05</v>
      </c>
      <c r="S896">
        <v>1472.05</v>
      </c>
      <c r="T896">
        <v>1465.69</v>
      </c>
      <c r="U896">
        <v>1470.68</v>
      </c>
      <c r="V896">
        <v>0.14000000000000001</v>
      </c>
      <c r="W896">
        <v>0.14000000000000001</v>
      </c>
      <c r="X896">
        <v>0.14000000000000001</v>
      </c>
      <c r="Y896">
        <v>0.14000000000000001</v>
      </c>
      <c r="Z896" t="s">
        <v>12</v>
      </c>
      <c r="AA896" t="s">
        <v>12</v>
      </c>
      <c r="AB896" t="s">
        <v>12</v>
      </c>
      <c r="AC896" t="s">
        <v>12</v>
      </c>
      <c r="AD896">
        <v>121.99735531</v>
      </c>
      <c r="AE896">
        <v>122.14686</v>
      </c>
      <c r="AF896">
        <v>121.61530068</v>
      </c>
      <c r="AG896">
        <v>122.06379814</v>
      </c>
      <c r="AH896" t="s">
        <v>12</v>
      </c>
      <c r="AI896" t="s">
        <v>12</v>
      </c>
    </row>
    <row r="897" spans="1:35" x14ac:dyDescent="0.25">
      <c r="A897">
        <v>1358260200</v>
      </c>
      <c r="B897">
        <v>3.8598917300000002</v>
      </c>
      <c r="C897">
        <v>3.9312733099999999</v>
      </c>
      <c r="D897">
        <v>3.8521854100000001</v>
      </c>
      <c r="E897">
        <v>3.9178892099999998</v>
      </c>
      <c r="F897">
        <v>3.8598917300000002</v>
      </c>
      <c r="G897">
        <v>3.9312733099999999</v>
      </c>
      <c r="H897">
        <v>3.8521854100000001</v>
      </c>
      <c r="I897">
        <v>3.9178892099999998</v>
      </c>
      <c r="J897">
        <v>1457.5</v>
      </c>
      <c r="K897">
        <v>1461.5</v>
      </c>
      <c r="L897">
        <v>1450.5</v>
      </c>
      <c r="M897">
        <v>1458.5</v>
      </c>
      <c r="N897">
        <v>1465</v>
      </c>
      <c r="O897">
        <v>1468.25</v>
      </c>
      <c r="P897">
        <v>1456.5</v>
      </c>
      <c r="Q897">
        <v>1465.25</v>
      </c>
      <c r="R897">
        <v>1470.67</v>
      </c>
      <c r="S897">
        <v>1473.31</v>
      </c>
      <c r="T897">
        <v>1463.76</v>
      </c>
      <c r="U897">
        <v>1472.34</v>
      </c>
      <c r="V897">
        <v>0.15</v>
      </c>
      <c r="W897">
        <v>0.15</v>
      </c>
      <c r="X897">
        <v>0.15</v>
      </c>
      <c r="Y897">
        <v>0.15</v>
      </c>
      <c r="Z897" t="s">
        <v>12</v>
      </c>
      <c r="AA897" t="s">
        <v>12</v>
      </c>
      <c r="AB897" t="s">
        <v>12</v>
      </c>
      <c r="AC897" t="s">
        <v>12</v>
      </c>
      <c r="AD897">
        <v>121.49902572000001</v>
      </c>
      <c r="AE897">
        <v>122.26313496</v>
      </c>
      <c r="AF897">
        <v>121.42428583</v>
      </c>
      <c r="AG897">
        <v>122.14686</v>
      </c>
      <c r="AH897" t="s">
        <v>12</v>
      </c>
      <c r="AI897" t="s">
        <v>12</v>
      </c>
    </row>
    <row r="898" spans="1:35" x14ac:dyDescent="0.25">
      <c r="A898">
        <v>1358346600</v>
      </c>
      <c r="B898">
        <v>3.8992322499999998</v>
      </c>
      <c r="C898">
        <v>3.9369520699999998</v>
      </c>
      <c r="D898">
        <v>3.8842264700000002</v>
      </c>
      <c r="E898">
        <v>3.9174832999999998</v>
      </c>
      <c r="F898">
        <v>3.8992322499999998</v>
      </c>
      <c r="G898">
        <v>3.9369520699999998</v>
      </c>
      <c r="H898">
        <v>3.8842264700000002</v>
      </c>
      <c r="I898">
        <v>3.9174832999999998</v>
      </c>
      <c r="J898">
        <v>1460.75</v>
      </c>
      <c r="K898">
        <v>1462.25</v>
      </c>
      <c r="L898">
        <v>1453.75</v>
      </c>
      <c r="M898">
        <v>1458.75</v>
      </c>
      <c r="N898">
        <v>1467</v>
      </c>
      <c r="O898">
        <v>1469</v>
      </c>
      <c r="P898">
        <v>1460</v>
      </c>
      <c r="Q898">
        <v>1465.5</v>
      </c>
      <c r="R898">
        <v>1472.33</v>
      </c>
      <c r="S898">
        <v>1473.96</v>
      </c>
      <c r="T898">
        <v>1467.6</v>
      </c>
      <c r="U898">
        <v>1472.63</v>
      </c>
      <c r="V898">
        <v>0.14000000000000001</v>
      </c>
      <c r="W898">
        <v>0.14000000000000001</v>
      </c>
      <c r="X898">
        <v>0.14000000000000001</v>
      </c>
      <c r="Y898">
        <v>0.14000000000000001</v>
      </c>
      <c r="Z898" t="s">
        <v>12</v>
      </c>
      <c r="AA898" t="s">
        <v>12</v>
      </c>
      <c r="AB898" t="s">
        <v>12</v>
      </c>
      <c r="AC898" t="s">
        <v>12</v>
      </c>
      <c r="AD898">
        <v>121.89769105000001</v>
      </c>
      <c r="AE898">
        <v>122.32126414</v>
      </c>
      <c r="AF898">
        <v>121.76480537</v>
      </c>
      <c r="AG898">
        <v>122.13024098</v>
      </c>
      <c r="AH898" t="s">
        <v>12</v>
      </c>
      <c r="AI898" t="s">
        <v>12</v>
      </c>
    </row>
    <row r="899" spans="1:35" x14ac:dyDescent="0.25">
      <c r="A899">
        <v>1358433000</v>
      </c>
      <c r="B899">
        <v>3.9710197300000001</v>
      </c>
      <c r="C899">
        <v>4.0285266100000001</v>
      </c>
      <c r="D899">
        <v>3.9458741599999998</v>
      </c>
      <c r="E899">
        <v>3.98927078</v>
      </c>
      <c r="F899">
        <v>3.9710197300000001</v>
      </c>
      <c r="G899">
        <v>4.0285266100000001</v>
      </c>
      <c r="H899">
        <v>3.9458741599999998</v>
      </c>
      <c r="I899">
        <v>3.98927078</v>
      </c>
      <c r="J899">
        <v>1458</v>
      </c>
      <c r="K899">
        <v>1473.75</v>
      </c>
      <c r="L899">
        <v>1454.75</v>
      </c>
      <c r="M899">
        <v>1469</v>
      </c>
      <c r="N899">
        <v>1465</v>
      </c>
      <c r="O899">
        <v>1480.5</v>
      </c>
      <c r="P899">
        <v>1460.5</v>
      </c>
      <c r="Q899">
        <v>1475.75</v>
      </c>
      <c r="R899">
        <v>1472.63</v>
      </c>
      <c r="S899">
        <v>1485.16</v>
      </c>
      <c r="T899">
        <v>1472.63</v>
      </c>
      <c r="U899">
        <v>1480.94</v>
      </c>
      <c r="V899">
        <v>0.14000000000000001</v>
      </c>
      <c r="W899">
        <v>0.14000000000000001</v>
      </c>
      <c r="X899">
        <v>0.14000000000000001</v>
      </c>
      <c r="Y899">
        <v>0.14000000000000001</v>
      </c>
      <c r="Z899" t="s">
        <v>12</v>
      </c>
      <c r="AA899" t="s">
        <v>12</v>
      </c>
      <c r="AB899" t="s">
        <v>12</v>
      </c>
      <c r="AC899" t="s">
        <v>12</v>
      </c>
      <c r="AD899">
        <v>122.67008903999999</v>
      </c>
      <c r="AE899">
        <v>123.26807458</v>
      </c>
      <c r="AF899">
        <v>122.20881794</v>
      </c>
      <c r="AG899">
        <v>122.91924967999999</v>
      </c>
      <c r="AH899" t="s">
        <v>12</v>
      </c>
      <c r="AI899" t="s">
        <v>12</v>
      </c>
    </row>
    <row r="900" spans="1:35" x14ac:dyDescent="0.25">
      <c r="A900">
        <v>1358519400</v>
      </c>
      <c r="B900">
        <v>3.9937328000000001</v>
      </c>
      <c r="C900">
        <v>4.0330733199999997</v>
      </c>
      <c r="D900">
        <v>3.9499302699999999</v>
      </c>
      <c r="E900">
        <v>4.0241512300000002</v>
      </c>
      <c r="F900">
        <v>3.9937328000000001</v>
      </c>
      <c r="G900">
        <v>4.0330733199999997</v>
      </c>
      <c r="H900">
        <v>3.9499302699999999</v>
      </c>
      <c r="I900">
        <v>4.0241512300000002</v>
      </c>
      <c r="J900">
        <v>1468.25</v>
      </c>
      <c r="K900">
        <v>1474.25</v>
      </c>
      <c r="L900">
        <v>1464</v>
      </c>
      <c r="M900">
        <v>1472</v>
      </c>
      <c r="N900">
        <v>1475.5</v>
      </c>
      <c r="O900">
        <v>1481</v>
      </c>
      <c r="P900">
        <v>1470.5</v>
      </c>
      <c r="Q900">
        <v>1479</v>
      </c>
      <c r="R900">
        <v>1480.95</v>
      </c>
      <c r="S900">
        <v>1485.98</v>
      </c>
      <c r="T900">
        <v>1475.81</v>
      </c>
      <c r="U900">
        <v>1485.98</v>
      </c>
      <c r="V900">
        <v>0.14000000000000001</v>
      </c>
      <c r="W900">
        <v>0.14000000000000001</v>
      </c>
      <c r="X900">
        <v>0.14000000000000001</v>
      </c>
      <c r="Y900">
        <v>0.14000000000000001</v>
      </c>
      <c r="Z900" t="s">
        <v>12</v>
      </c>
      <c r="AA900" t="s">
        <v>12</v>
      </c>
      <c r="AB900" t="s">
        <v>12</v>
      </c>
      <c r="AC900" t="s">
        <v>12</v>
      </c>
      <c r="AD900">
        <v>122.89433361</v>
      </c>
      <c r="AE900">
        <v>123.32622035999999</v>
      </c>
      <c r="AF900">
        <v>122.44583615000001</v>
      </c>
      <c r="AG900">
        <v>123.19332638</v>
      </c>
      <c r="AH900" t="s">
        <v>12</v>
      </c>
      <c r="AI900" t="s">
        <v>12</v>
      </c>
    </row>
    <row r="901" spans="1:35" x14ac:dyDescent="0.25">
      <c r="A901">
        <v>1358865000</v>
      </c>
      <c r="B901">
        <v>4.0217177499999996</v>
      </c>
      <c r="C901">
        <v>4.0841762700000004</v>
      </c>
      <c r="D901">
        <v>3.9933269</v>
      </c>
      <c r="E901">
        <v>4.08093196</v>
      </c>
      <c r="F901">
        <v>4.0217177499999996</v>
      </c>
      <c r="G901">
        <v>4.0841762700000004</v>
      </c>
      <c r="H901">
        <v>3.9933269</v>
      </c>
      <c r="I901">
        <v>4.08093196</v>
      </c>
      <c r="J901">
        <v>1472</v>
      </c>
      <c r="K901">
        <v>1484.5</v>
      </c>
      <c r="L901">
        <v>1469.25</v>
      </c>
      <c r="M901">
        <v>1482.5</v>
      </c>
      <c r="N901">
        <v>1478</v>
      </c>
      <c r="O901">
        <v>1491.5</v>
      </c>
      <c r="P901">
        <v>1475</v>
      </c>
      <c r="Q901">
        <v>1489.5</v>
      </c>
      <c r="R901">
        <v>1485.98</v>
      </c>
      <c r="S901">
        <v>1492.56</v>
      </c>
      <c r="T901">
        <v>1481.16</v>
      </c>
      <c r="U901">
        <v>1492.56</v>
      </c>
      <c r="V901">
        <v>0.14000000000000001</v>
      </c>
      <c r="W901">
        <v>0.14000000000000001</v>
      </c>
      <c r="X901">
        <v>0.14000000000000001</v>
      </c>
      <c r="Y901">
        <v>0.14000000000000001</v>
      </c>
      <c r="Z901" t="s">
        <v>12</v>
      </c>
      <c r="AA901" t="s">
        <v>12</v>
      </c>
      <c r="AB901" t="s">
        <v>12</v>
      </c>
      <c r="AC901" t="s">
        <v>12</v>
      </c>
      <c r="AD901">
        <v>123.19332638</v>
      </c>
      <c r="AE901">
        <v>123.85775476000001</v>
      </c>
      <c r="AF901">
        <v>122.90263897</v>
      </c>
      <c r="AG901">
        <v>123.85775476000001</v>
      </c>
      <c r="AH901" t="s">
        <v>12</v>
      </c>
      <c r="AI901" t="s">
        <v>12</v>
      </c>
    </row>
    <row r="902" spans="1:35" x14ac:dyDescent="0.25">
      <c r="A902">
        <v>1358951400</v>
      </c>
      <c r="B902">
        <v>4.0874205799999999</v>
      </c>
      <c r="C902">
        <v>4.1154055300000003</v>
      </c>
      <c r="D902">
        <v>4.0638976400000004</v>
      </c>
      <c r="E902">
        <v>4.0995879500000001</v>
      </c>
      <c r="F902">
        <v>4.0874205799999999</v>
      </c>
      <c r="G902">
        <v>4.1154055300000003</v>
      </c>
      <c r="H902">
        <v>4.0638976400000004</v>
      </c>
      <c r="I902">
        <v>4.0995879500000001</v>
      </c>
      <c r="J902">
        <v>1484</v>
      </c>
      <c r="K902">
        <v>1484.25</v>
      </c>
      <c r="L902">
        <v>1477.75</v>
      </c>
      <c r="M902">
        <v>1483.5</v>
      </c>
      <c r="N902">
        <v>1490.5</v>
      </c>
      <c r="O902">
        <v>1491.25</v>
      </c>
      <c r="P902">
        <v>1484.5</v>
      </c>
      <c r="Q902">
        <v>1490.25</v>
      </c>
      <c r="R902">
        <v>1492.56</v>
      </c>
      <c r="S902">
        <v>1496.13</v>
      </c>
      <c r="T902">
        <v>1489.9</v>
      </c>
      <c r="U902">
        <v>1494.81</v>
      </c>
      <c r="V902">
        <v>0.13</v>
      </c>
      <c r="W902">
        <v>0.13</v>
      </c>
      <c r="X902">
        <v>0.13</v>
      </c>
      <c r="Y902">
        <v>0.13</v>
      </c>
      <c r="Z902" t="s">
        <v>12</v>
      </c>
      <c r="AA902" t="s">
        <v>12</v>
      </c>
      <c r="AB902" t="s">
        <v>12</v>
      </c>
      <c r="AC902" t="s">
        <v>12</v>
      </c>
      <c r="AD902">
        <v>123.85775476000001</v>
      </c>
      <c r="AE902">
        <v>124.16505288</v>
      </c>
      <c r="AF902">
        <v>123.63351018</v>
      </c>
      <c r="AG902">
        <v>124.05708327000001</v>
      </c>
      <c r="AH902" t="s">
        <v>12</v>
      </c>
      <c r="AI902" t="s">
        <v>12</v>
      </c>
    </row>
    <row r="903" spans="1:35" x14ac:dyDescent="0.25">
      <c r="A903">
        <v>1359037800</v>
      </c>
      <c r="B903">
        <v>4.08458217</v>
      </c>
      <c r="C903">
        <v>4.1681272299999996</v>
      </c>
      <c r="D903">
        <v>4.0752532099999996</v>
      </c>
      <c r="E903">
        <v>4.1060785099999997</v>
      </c>
      <c r="F903">
        <v>4.08458217</v>
      </c>
      <c r="G903">
        <v>4.1681272299999996</v>
      </c>
      <c r="H903">
        <v>4.0752532099999996</v>
      </c>
      <c r="I903">
        <v>4.1060785099999997</v>
      </c>
      <c r="J903">
        <v>1477.25</v>
      </c>
      <c r="K903">
        <v>1491.25</v>
      </c>
      <c r="L903">
        <v>1475.75</v>
      </c>
      <c r="M903">
        <v>1485</v>
      </c>
      <c r="N903">
        <v>1483.25</v>
      </c>
      <c r="O903">
        <v>1497.75</v>
      </c>
      <c r="P903">
        <v>1482.75</v>
      </c>
      <c r="Q903">
        <v>1491.75</v>
      </c>
      <c r="R903">
        <v>1494.81</v>
      </c>
      <c r="S903">
        <v>1502.27</v>
      </c>
      <c r="T903">
        <v>1489.46</v>
      </c>
      <c r="U903">
        <v>1494.82</v>
      </c>
      <c r="V903">
        <v>0.15</v>
      </c>
      <c r="W903">
        <v>0.15</v>
      </c>
      <c r="X903">
        <v>0.15</v>
      </c>
      <c r="Y903">
        <v>0.15</v>
      </c>
      <c r="Z903" t="s">
        <v>12</v>
      </c>
      <c r="AA903" t="s">
        <v>12</v>
      </c>
      <c r="AB903" t="s">
        <v>12</v>
      </c>
      <c r="AC903" t="s">
        <v>12</v>
      </c>
      <c r="AD903">
        <v>123.87435716</v>
      </c>
      <c r="AE903">
        <v>124.69659559</v>
      </c>
      <c r="AF903">
        <v>123.7580822</v>
      </c>
      <c r="AG903">
        <v>124.09030469</v>
      </c>
      <c r="AH903" t="s">
        <v>12</v>
      </c>
      <c r="AI903" t="s">
        <v>12</v>
      </c>
    </row>
    <row r="904" spans="1:35" x14ac:dyDescent="0.25">
      <c r="A904">
        <v>1359124200</v>
      </c>
      <c r="B904">
        <v>4.1502859699999997</v>
      </c>
      <c r="C904">
        <v>4.1766482800000002</v>
      </c>
      <c r="D904">
        <v>4.1129720499999998</v>
      </c>
      <c r="E904">
        <v>4.1758374500000004</v>
      </c>
      <c r="F904">
        <v>4.1502859699999997</v>
      </c>
      <c r="G904">
        <v>4.1766482800000002</v>
      </c>
      <c r="H904">
        <v>4.1129720499999998</v>
      </c>
      <c r="I904">
        <v>4.1758374500000004</v>
      </c>
      <c r="J904">
        <v>1482</v>
      </c>
      <c r="K904">
        <v>1492.25</v>
      </c>
      <c r="L904">
        <v>1480</v>
      </c>
      <c r="M904">
        <v>1489</v>
      </c>
      <c r="N904">
        <v>1487.75</v>
      </c>
      <c r="O904">
        <v>1499.25</v>
      </c>
      <c r="P904">
        <v>1486.75</v>
      </c>
      <c r="Q904">
        <v>1495.75</v>
      </c>
      <c r="R904">
        <v>1494.82</v>
      </c>
      <c r="S904">
        <v>1503.26</v>
      </c>
      <c r="T904">
        <v>1494.82</v>
      </c>
      <c r="U904">
        <v>1502.96</v>
      </c>
      <c r="V904">
        <v>0.14000000000000001</v>
      </c>
      <c r="W904">
        <v>0.14000000000000001</v>
      </c>
      <c r="X904">
        <v>0.14000000000000001</v>
      </c>
      <c r="Y904">
        <v>0.14000000000000001</v>
      </c>
      <c r="Z904" t="s">
        <v>12</v>
      </c>
      <c r="AA904" t="s">
        <v>12</v>
      </c>
      <c r="AB904" t="s">
        <v>12</v>
      </c>
      <c r="AC904" t="s">
        <v>12</v>
      </c>
      <c r="AD904">
        <v>124.48065636</v>
      </c>
      <c r="AE904">
        <v>124.78795449</v>
      </c>
      <c r="AF904">
        <v>124.05924266</v>
      </c>
      <c r="AG904">
        <v>124.78795449</v>
      </c>
      <c r="AH904" t="s">
        <v>12</v>
      </c>
      <c r="AI904" t="s">
        <v>12</v>
      </c>
    </row>
    <row r="905" spans="1:35" x14ac:dyDescent="0.25">
      <c r="A905">
        <v>1359383400</v>
      </c>
      <c r="B905">
        <v>4.1819211300000001</v>
      </c>
      <c r="C905">
        <v>4.1831378700000004</v>
      </c>
      <c r="D905">
        <v>4.1162173400000004</v>
      </c>
      <c r="E905">
        <v>4.1604248000000004</v>
      </c>
      <c r="F905">
        <v>4.1819211300000001</v>
      </c>
      <c r="G905">
        <v>4.1831378700000004</v>
      </c>
      <c r="H905">
        <v>4.1162173400000004</v>
      </c>
      <c r="I905">
        <v>4.1604248000000004</v>
      </c>
      <c r="J905">
        <v>1488.5</v>
      </c>
      <c r="K905">
        <v>1493</v>
      </c>
      <c r="L905">
        <v>1484.75</v>
      </c>
      <c r="M905">
        <v>1490.5</v>
      </c>
      <c r="N905">
        <v>1495.75</v>
      </c>
      <c r="O905">
        <v>1500</v>
      </c>
      <c r="P905">
        <v>1491.25</v>
      </c>
      <c r="Q905">
        <v>1497</v>
      </c>
      <c r="R905">
        <v>1502.96</v>
      </c>
      <c r="S905">
        <v>1503.23</v>
      </c>
      <c r="T905">
        <v>1496.33</v>
      </c>
      <c r="U905">
        <v>1500.18</v>
      </c>
      <c r="V905">
        <v>0.14000000000000001</v>
      </c>
      <c r="W905">
        <v>0.14000000000000001</v>
      </c>
      <c r="X905">
        <v>0.14000000000000001</v>
      </c>
      <c r="Y905">
        <v>0.14000000000000001</v>
      </c>
      <c r="Z905" t="s">
        <v>12</v>
      </c>
      <c r="AA905" t="s">
        <v>12</v>
      </c>
      <c r="AB905" t="s">
        <v>12</v>
      </c>
      <c r="AC905" t="s">
        <v>12</v>
      </c>
      <c r="AD905">
        <v>124.8211676</v>
      </c>
      <c r="AE905">
        <v>124.85439732</v>
      </c>
      <c r="AF905">
        <v>124.17334993</v>
      </c>
      <c r="AG905">
        <v>124.63846641000001</v>
      </c>
      <c r="AH905" t="s">
        <v>12</v>
      </c>
      <c r="AI905" t="s">
        <v>12</v>
      </c>
    </row>
    <row r="906" spans="1:35" x14ac:dyDescent="0.25">
      <c r="A906">
        <v>1359469800</v>
      </c>
      <c r="B906">
        <v>4.1393353399999997</v>
      </c>
      <c r="C906">
        <v>4.22775123</v>
      </c>
      <c r="D906">
        <v>4.1300063700000003</v>
      </c>
      <c r="E906">
        <v>4.2090942800000004</v>
      </c>
      <c r="F906">
        <v>4.1393353399999997</v>
      </c>
      <c r="G906">
        <v>4.22775123</v>
      </c>
      <c r="H906">
        <v>4.1300063700000003</v>
      </c>
      <c r="I906">
        <v>4.2090942800000004</v>
      </c>
      <c r="J906">
        <v>1488.5</v>
      </c>
      <c r="K906">
        <v>1498.75</v>
      </c>
      <c r="L906">
        <v>1484.75</v>
      </c>
      <c r="M906">
        <v>1498.5</v>
      </c>
      <c r="N906">
        <v>1495.5</v>
      </c>
      <c r="O906">
        <v>1505.75</v>
      </c>
      <c r="P906">
        <v>1491</v>
      </c>
      <c r="Q906">
        <v>1505</v>
      </c>
      <c r="R906">
        <v>1500.18</v>
      </c>
      <c r="S906">
        <v>1509.35</v>
      </c>
      <c r="T906">
        <v>1498.09</v>
      </c>
      <c r="U906">
        <v>1507.84</v>
      </c>
      <c r="V906">
        <v>0.12</v>
      </c>
      <c r="W906">
        <v>0.12</v>
      </c>
      <c r="X906">
        <v>0.12</v>
      </c>
      <c r="Y906">
        <v>0.12</v>
      </c>
      <c r="Z906" t="s">
        <v>12</v>
      </c>
      <c r="AA906" t="s">
        <v>12</v>
      </c>
      <c r="AB906" t="s">
        <v>12</v>
      </c>
      <c r="AC906" t="s">
        <v>12</v>
      </c>
      <c r="AD906">
        <v>124.38929745999999</v>
      </c>
      <c r="AE906">
        <v>125.28628406999999</v>
      </c>
      <c r="AF906">
        <v>124.30624391000001</v>
      </c>
      <c r="AG906">
        <v>125.12847403000001</v>
      </c>
      <c r="AH906" t="s">
        <v>12</v>
      </c>
      <c r="AI906" t="s">
        <v>12</v>
      </c>
    </row>
    <row r="907" spans="1:35" x14ac:dyDescent="0.25">
      <c r="A907">
        <v>1359556200</v>
      </c>
      <c r="B907">
        <v>4.2115277500000001</v>
      </c>
      <c r="C907">
        <v>4.2344432899999997</v>
      </c>
      <c r="D907">
        <v>4.1499248399999997</v>
      </c>
      <c r="E907">
        <v>4.1640750100000004</v>
      </c>
      <c r="F907">
        <v>4.2115277500000001</v>
      </c>
      <c r="G907">
        <v>4.2344432899999997</v>
      </c>
      <c r="H907">
        <v>4.1499248399999997</v>
      </c>
      <c r="I907">
        <v>4.1640750100000004</v>
      </c>
      <c r="J907">
        <v>1498.5</v>
      </c>
      <c r="K907">
        <v>1499</v>
      </c>
      <c r="L907">
        <v>1487.25</v>
      </c>
      <c r="M907">
        <v>1488.75</v>
      </c>
      <c r="N907">
        <v>1505</v>
      </c>
      <c r="O907">
        <v>1506</v>
      </c>
      <c r="P907">
        <v>1493.5</v>
      </c>
      <c r="Q907">
        <v>1495.25</v>
      </c>
      <c r="R907">
        <v>1507.84</v>
      </c>
      <c r="S907">
        <v>1509.94</v>
      </c>
      <c r="T907">
        <v>1500.11</v>
      </c>
      <c r="U907">
        <v>1501.96</v>
      </c>
      <c r="V907">
        <v>0.12</v>
      </c>
      <c r="W907">
        <v>0.12</v>
      </c>
      <c r="X907">
        <v>0.12</v>
      </c>
      <c r="Y907">
        <v>0.12</v>
      </c>
      <c r="Z907" t="s">
        <v>12</v>
      </c>
      <c r="AA907" t="s">
        <v>12</v>
      </c>
      <c r="AB907" t="s">
        <v>12</v>
      </c>
      <c r="AC907" t="s">
        <v>12</v>
      </c>
      <c r="AD907">
        <v>125.11186332</v>
      </c>
      <c r="AE907">
        <v>125.36102396</v>
      </c>
      <c r="AF907">
        <v>124.52217483</v>
      </c>
      <c r="AG907">
        <v>124.63846641000001</v>
      </c>
      <c r="AH907" t="s">
        <v>12</v>
      </c>
      <c r="AI907" t="s">
        <v>12</v>
      </c>
    </row>
    <row r="908" spans="1:35" x14ac:dyDescent="0.25">
      <c r="A908">
        <v>1359642600</v>
      </c>
      <c r="B908">
        <v>4.1486633299999998</v>
      </c>
      <c r="C908">
        <v>4.1863821799999998</v>
      </c>
      <c r="D908">
        <v>4.1227468299999996</v>
      </c>
      <c r="E908">
        <v>4.1300063700000003</v>
      </c>
      <c r="F908">
        <v>4.1486633299999998</v>
      </c>
      <c r="G908">
        <v>4.1863821799999998</v>
      </c>
      <c r="H908">
        <v>4.1227468299999996</v>
      </c>
      <c r="I908">
        <v>4.1300063700000003</v>
      </c>
      <c r="J908">
        <v>1488.5</v>
      </c>
      <c r="K908">
        <v>1493</v>
      </c>
      <c r="L908">
        <v>1485.5</v>
      </c>
      <c r="M908">
        <v>1486.75</v>
      </c>
      <c r="N908">
        <v>1494.25</v>
      </c>
      <c r="O908">
        <v>1500</v>
      </c>
      <c r="P908">
        <v>1491.25</v>
      </c>
      <c r="Q908">
        <v>1493.25</v>
      </c>
      <c r="R908">
        <v>1501.96</v>
      </c>
      <c r="S908">
        <v>1504.19</v>
      </c>
      <c r="T908">
        <v>1496.76</v>
      </c>
      <c r="U908">
        <v>1498.11</v>
      </c>
      <c r="V908">
        <v>0.15</v>
      </c>
      <c r="W908">
        <v>0.15</v>
      </c>
      <c r="X908">
        <v>0.15</v>
      </c>
      <c r="Y908">
        <v>0.15</v>
      </c>
      <c r="Z908" t="s">
        <v>12</v>
      </c>
      <c r="AA908" t="s">
        <v>12</v>
      </c>
      <c r="AB908" t="s">
        <v>12</v>
      </c>
      <c r="AC908" t="s">
        <v>12</v>
      </c>
      <c r="AD908">
        <v>124.48896172000001</v>
      </c>
      <c r="AE908">
        <v>124.8959241</v>
      </c>
      <c r="AF908">
        <v>124.24811474000001</v>
      </c>
      <c r="AG908">
        <v>124.33115998</v>
      </c>
      <c r="AH908" t="s">
        <v>12</v>
      </c>
      <c r="AI908" t="s">
        <v>12</v>
      </c>
    </row>
    <row r="909" spans="1:35" x14ac:dyDescent="0.25">
      <c r="A909">
        <v>1359729000</v>
      </c>
      <c r="B909">
        <v>4.2107169200000003</v>
      </c>
      <c r="C909">
        <v>4.2723646000000004</v>
      </c>
      <c r="D909">
        <v>4.1888156499999996</v>
      </c>
      <c r="E909">
        <v>4.25614209</v>
      </c>
      <c r="F909">
        <v>4.2107169200000003</v>
      </c>
      <c r="G909">
        <v>4.2723646000000004</v>
      </c>
      <c r="H909">
        <v>4.1888156499999996</v>
      </c>
      <c r="I909">
        <v>4.25614209</v>
      </c>
      <c r="J909">
        <v>1491</v>
      </c>
      <c r="K909">
        <v>1504</v>
      </c>
      <c r="L909">
        <v>1490</v>
      </c>
      <c r="M909">
        <v>1500.25</v>
      </c>
      <c r="N909">
        <v>1496</v>
      </c>
      <c r="O909">
        <v>1510.5</v>
      </c>
      <c r="P909">
        <v>1495.75</v>
      </c>
      <c r="Q909">
        <v>1506.75</v>
      </c>
      <c r="R909">
        <v>1498.11</v>
      </c>
      <c r="S909">
        <v>1514.41</v>
      </c>
      <c r="T909">
        <v>1498.11</v>
      </c>
      <c r="U909">
        <v>1513.17</v>
      </c>
      <c r="V909">
        <v>0.14000000000000001</v>
      </c>
      <c r="W909">
        <v>0.14000000000000001</v>
      </c>
      <c r="X909">
        <v>0.14000000000000001</v>
      </c>
      <c r="Y909">
        <v>0.14000000000000001</v>
      </c>
      <c r="Z909" t="s">
        <v>12</v>
      </c>
      <c r="AA909" t="s">
        <v>12</v>
      </c>
      <c r="AB909" t="s">
        <v>12</v>
      </c>
      <c r="AC909" t="s">
        <v>12</v>
      </c>
      <c r="AD909">
        <v>125.12016036999999</v>
      </c>
      <c r="AE909">
        <v>125.75968099000001</v>
      </c>
      <c r="AF909">
        <v>124.90422945</v>
      </c>
      <c r="AG909">
        <v>125.61019290999999</v>
      </c>
      <c r="AH909" t="s">
        <v>12</v>
      </c>
      <c r="AI909" t="s">
        <v>12</v>
      </c>
    </row>
    <row r="910" spans="1:35" x14ac:dyDescent="0.25">
      <c r="A910">
        <v>1359988200</v>
      </c>
      <c r="B910">
        <v>4.1815152299999996</v>
      </c>
      <c r="C910">
        <v>4.20187562</v>
      </c>
      <c r="D910">
        <v>4.1060785099999997</v>
      </c>
      <c r="E910">
        <v>4.11418879</v>
      </c>
      <c r="F910">
        <v>4.1815152299999996</v>
      </c>
      <c r="G910">
        <v>4.20187562</v>
      </c>
      <c r="H910">
        <v>4.1060785099999997</v>
      </c>
      <c r="I910">
        <v>4.11418879</v>
      </c>
      <c r="J910">
        <v>1500.75</v>
      </c>
      <c r="K910">
        <v>1501.5</v>
      </c>
      <c r="L910">
        <v>1484.25</v>
      </c>
      <c r="M910">
        <v>1487</v>
      </c>
      <c r="N910">
        <v>1508</v>
      </c>
      <c r="O910">
        <v>1508.5</v>
      </c>
      <c r="P910">
        <v>1490.25</v>
      </c>
      <c r="Q910">
        <v>1493.5</v>
      </c>
      <c r="R910">
        <v>1513.17</v>
      </c>
      <c r="S910">
        <v>1513.17</v>
      </c>
      <c r="T910">
        <v>1495.02</v>
      </c>
      <c r="U910">
        <v>1495.71</v>
      </c>
      <c r="V910">
        <v>0.13</v>
      </c>
      <c r="W910">
        <v>0.13</v>
      </c>
      <c r="X910">
        <v>0.13</v>
      </c>
      <c r="Y910">
        <v>0.13</v>
      </c>
      <c r="Z910" t="s">
        <v>12</v>
      </c>
      <c r="AA910" t="s">
        <v>12</v>
      </c>
      <c r="AB910" t="s">
        <v>12</v>
      </c>
      <c r="AC910" t="s">
        <v>12</v>
      </c>
      <c r="AD910">
        <v>124.84610028</v>
      </c>
      <c r="AE910">
        <v>125.63335653999999</v>
      </c>
      <c r="AF910">
        <v>124.1069071</v>
      </c>
      <c r="AG910">
        <v>124.19412163</v>
      </c>
      <c r="AH910" t="s">
        <v>12</v>
      </c>
      <c r="AI910" t="s">
        <v>12</v>
      </c>
    </row>
    <row r="911" spans="1:35" x14ac:dyDescent="0.25">
      <c r="A911">
        <v>1360074600</v>
      </c>
      <c r="B911">
        <v>4.1831378700000004</v>
      </c>
      <c r="C911">
        <v>4.2735813399999998</v>
      </c>
      <c r="D911">
        <v>4.17745911</v>
      </c>
      <c r="E911">
        <v>4.2378910300000001</v>
      </c>
      <c r="F911">
        <v>4.1831378700000004</v>
      </c>
      <c r="G911">
        <v>4.2735813399999998</v>
      </c>
      <c r="H911">
        <v>4.17745911</v>
      </c>
      <c r="I911">
        <v>4.2378910300000001</v>
      </c>
      <c r="J911">
        <v>1486</v>
      </c>
      <c r="K911">
        <v>1504.5</v>
      </c>
      <c r="L911">
        <v>1485.75</v>
      </c>
      <c r="M911">
        <v>1499.5</v>
      </c>
      <c r="N911">
        <v>1492.5</v>
      </c>
      <c r="O911">
        <v>1511</v>
      </c>
      <c r="P911">
        <v>1492.25</v>
      </c>
      <c r="Q911">
        <v>1506</v>
      </c>
      <c r="R911">
        <v>1495.71</v>
      </c>
      <c r="S911">
        <v>1514.96</v>
      </c>
      <c r="T911">
        <v>1495.71</v>
      </c>
      <c r="U911">
        <v>1511.29</v>
      </c>
      <c r="V911">
        <v>0.13</v>
      </c>
      <c r="W911">
        <v>0.13</v>
      </c>
      <c r="X911">
        <v>0.13</v>
      </c>
      <c r="Y911">
        <v>0.13</v>
      </c>
      <c r="Z911" t="s">
        <v>12</v>
      </c>
      <c r="AA911" t="s">
        <v>12</v>
      </c>
      <c r="AB911" t="s">
        <v>12</v>
      </c>
      <c r="AC911" t="s">
        <v>12</v>
      </c>
      <c r="AD911">
        <v>124.87101634</v>
      </c>
      <c r="AE911">
        <v>125.80951312000001</v>
      </c>
      <c r="AF911">
        <v>124.8211676</v>
      </c>
      <c r="AG911">
        <v>125.45238286</v>
      </c>
      <c r="AH911" t="s">
        <v>12</v>
      </c>
      <c r="AI911" t="s">
        <v>12</v>
      </c>
    </row>
    <row r="912" spans="1:35" x14ac:dyDescent="0.25">
      <c r="A912">
        <v>1360161000</v>
      </c>
      <c r="B912">
        <v>4.1944934299999996</v>
      </c>
      <c r="C912">
        <v>4.25614209</v>
      </c>
      <c r="D912">
        <v>4.1847595399999999</v>
      </c>
      <c r="E912">
        <v>4.2464081900000004</v>
      </c>
      <c r="F912">
        <v>4.1944934299999996</v>
      </c>
      <c r="G912">
        <v>4.25614209</v>
      </c>
      <c r="H912">
        <v>4.1847595399999999</v>
      </c>
      <c r="I912">
        <v>4.2464081900000004</v>
      </c>
      <c r="J912">
        <v>1499.75</v>
      </c>
      <c r="K912">
        <v>1503.5</v>
      </c>
      <c r="L912">
        <v>1492.75</v>
      </c>
      <c r="M912">
        <v>1500.5</v>
      </c>
      <c r="N912">
        <v>1507.25</v>
      </c>
      <c r="O912">
        <v>1510.25</v>
      </c>
      <c r="P912">
        <v>1499</v>
      </c>
      <c r="Q912">
        <v>1506.75</v>
      </c>
      <c r="R912">
        <v>1511.29</v>
      </c>
      <c r="S912">
        <v>1512.53</v>
      </c>
      <c r="T912">
        <v>1504.71</v>
      </c>
      <c r="U912">
        <v>1512.12</v>
      </c>
      <c r="V912">
        <v>0.13</v>
      </c>
      <c r="W912">
        <v>0.13</v>
      </c>
      <c r="X912">
        <v>0.13</v>
      </c>
      <c r="Y912">
        <v>0.13</v>
      </c>
      <c r="Z912" t="s">
        <v>12</v>
      </c>
      <c r="AA912" t="s">
        <v>12</v>
      </c>
      <c r="AB912" t="s">
        <v>12</v>
      </c>
      <c r="AC912" t="s">
        <v>12</v>
      </c>
      <c r="AD912">
        <v>125.01219906</v>
      </c>
      <c r="AE912">
        <v>125.62678701</v>
      </c>
      <c r="AF912">
        <v>124.92084016</v>
      </c>
      <c r="AG912">
        <v>125.54374177</v>
      </c>
      <c r="AH912" t="s">
        <v>12</v>
      </c>
      <c r="AI912" t="s">
        <v>12</v>
      </c>
    </row>
    <row r="913" spans="1:35" x14ac:dyDescent="0.25">
      <c r="A913">
        <v>1360247400</v>
      </c>
      <c r="B913">
        <v>4.2533027099999998</v>
      </c>
      <c r="C913">
        <v>4.2626316800000001</v>
      </c>
      <c r="D913">
        <v>4.1393353399999997</v>
      </c>
      <c r="E913">
        <v>4.2338349199999996</v>
      </c>
      <c r="F913">
        <v>4.2533027099999998</v>
      </c>
      <c r="G913">
        <v>4.2626316800000001</v>
      </c>
      <c r="H913">
        <v>4.1393353399999997</v>
      </c>
      <c r="I913">
        <v>4.2338349199999996</v>
      </c>
      <c r="J913">
        <v>1500.25</v>
      </c>
      <c r="K913">
        <v>1504.25</v>
      </c>
      <c r="L913">
        <v>1488.5</v>
      </c>
      <c r="M913">
        <v>1499.25</v>
      </c>
      <c r="N913">
        <v>1507.25</v>
      </c>
      <c r="O913">
        <v>1511</v>
      </c>
      <c r="P913">
        <v>1494.5</v>
      </c>
      <c r="Q913">
        <v>1505.25</v>
      </c>
      <c r="R913">
        <v>1512.12</v>
      </c>
      <c r="S913">
        <v>1512.9</v>
      </c>
      <c r="T913">
        <v>1498.49</v>
      </c>
      <c r="U913">
        <v>1509.39</v>
      </c>
      <c r="V913">
        <v>0.13</v>
      </c>
      <c r="W913">
        <v>0.13</v>
      </c>
      <c r="X913">
        <v>0.13</v>
      </c>
      <c r="Y913">
        <v>0.13</v>
      </c>
      <c r="Z913" t="s">
        <v>12</v>
      </c>
      <c r="AA913" t="s">
        <v>12</v>
      </c>
      <c r="AB913" t="s">
        <v>12</v>
      </c>
      <c r="AC913" t="s">
        <v>12</v>
      </c>
      <c r="AD913">
        <v>125.58111586</v>
      </c>
      <c r="AE913">
        <v>125.70155181</v>
      </c>
      <c r="AF913">
        <v>124.46404565</v>
      </c>
      <c r="AG913">
        <v>125.37764298</v>
      </c>
      <c r="AH913" t="s">
        <v>12</v>
      </c>
      <c r="AI913" t="s">
        <v>12</v>
      </c>
    </row>
    <row r="914" spans="1:35" x14ac:dyDescent="0.25">
      <c r="A914">
        <v>1360333800</v>
      </c>
      <c r="B914">
        <v>4.2553302799999999</v>
      </c>
      <c r="C914">
        <v>4.3080558800000004</v>
      </c>
      <c r="D914">
        <v>4.2533027099999998</v>
      </c>
      <c r="E914">
        <v>4.30116136</v>
      </c>
      <c r="F914">
        <v>4.2553302799999999</v>
      </c>
      <c r="G914">
        <v>4.3080558800000004</v>
      </c>
      <c r="H914">
        <v>4.2533027099999998</v>
      </c>
      <c r="I914">
        <v>4.30116136</v>
      </c>
      <c r="J914">
        <v>1498.75</v>
      </c>
      <c r="K914">
        <v>1508.5</v>
      </c>
      <c r="L914">
        <v>1498</v>
      </c>
      <c r="M914">
        <v>1506.25</v>
      </c>
      <c r="N914">
        <v>1505</v>
      </c>
      <c r="O914">
        <v>1515</v>
      </c>
      <c r="P914">
        <v>1503.75</v>
      </c>
      <c r="Q914">
        <v>1512.5</v>
      </c>
      <c r="R914">
        <v>1509.39</v>
      </c>
      <c r="S914">
        <v>1518.31</v>
      </c>
      <c r="T914">
        <v>1509.39</v>
      </c>
      <c r="U914">
        <v>1517.93</v>
      </c>
      <c r="V914">
        <v>0.14000000000000001</v>
      </c>
      <c r="W914">
        <v>0.14000000000000001</v>
      </c>
      <c r="X914">
        <v>0.14000000000000001</v>
      </c>
      <c r="Y914">
        <v>0.14000000000000001</v>
      </c>
      <c r="Z914" t="s">
        <v>12</v>
      </c>
      <c r="AA914" t="s">
        <v>12</v>
      </c>
      <c r="AB914" t="s">
        <v>12</v>
      </c>
      <c r="AC914" t="s">
        <v>12</v>
      </c>
      <c r="AD914">
        <v>125.59357389</v>
      </c>
      <c r="AE914">
        <v>126.15003265999999</v>
      </c>
      <c r="AF914">
        <v>125.59357389</v>
      </c>
      <c r="AG914">
        <v>126.07528447</v>
      </c>
      <c r="AH914" t="s">
        <v>12</v>
      </c>
      <c r="AI914" t="s">
        <v>12</v>
      </c>
    </row>
    <row r="915" spans="1:35" x14ac:dyDescent="0.25">
      <c r="A915">
        <v>1360593000</v>
      </c>
      <c r="B915">
        <v>4.29669934</v>
      </c>
      <c r="C915">
        <v>4.3080558800000004</v>
      </c>
      <c r="D915">
        <v>4.2662809099999999</v>
      </c>
      <c r="E915">
        <v>4.2950767000000001</v>
      </c>
      <c r="F915">
        <v>4.29669934</v>
      </c>
      <c r="G915">
        <v>4.3080558800000004</v>
      </c>
      <c r="H915">
        <v>4.2662809099999999</v>
      </c>
      <c r="I915">
        <v>4.2950767000000001</v>
      </c>
      <c r="J915">
        <v>1507.5</v>
      </c>
      <c r="K915">
        <v>1510.5</v>
      </c>
      <c r="L915">
        <v>1503.75</v>
      </c>
      <c r="M915">
        <v>1507</v>
      </c>
      <c r="N915">
        <v>1513.5</v>
      </c>
      <c r="O915">
        <v>1517</v>
      </c>
      <c r="P915">
        <v>1509.75</v>
      </c>
      <c r="Q915">
        <v>1513</v>
      </c>
      <c r="R915">
        <v>1517.93</v>
      </c>
      <c r="S915">
        <v>1518.31</v>
      </c>
      <c r="T915">
        <v>1513.61</v>
      </c>
      <c r="U915">
        <v>1517.01</v>
      </c>
      <c r="V915">
        <v>0.14000000000000001</v>
      </c>
      <c r="W915">
        <v>0.14000000000000001</v>
      </c>
      <c r="X915">
        <v>0.14000000000000001</v>
      </c>
      <c r="Y915">
        <v>0.14000000000000001</v>
      </c>
      <c r="Z915" t="s">
        <v>12</v>
      </c>
      <c r="AA915" t="s">
        <v>12</v>
      </c>
      <c r="AB915" t="s">
        <v>12</v>
      </c>
      <c r="AC915" t="s">
        <v>12</v>
      </c>
      <c r="AD915">
        <v>126.02546064000001</v>
      </c>
      <c r="AE915">
        <v>126.15832971</v>
      </c>
      <c r="AF915">
        <v>125.73792096</v>
      </c>
      <c r="AG915">
        <v>126.0503684</v>
      </c>
      <c r="AH915" t="s">
        <v>12</v>
      </c>
      <c r="AI915" t="s">
        <v>12</v>
      </c>
    </row>
    <row r="916" spans="1:35" x14ac:dyDescent="0.25">
      <c r="A916">
        <v>1360679400</v>
      </c>
      <c r="B916">
        <v>4.2991328099999997</v>
      </c>
      <c r="C916">
        <v>4.3421245099999997</v>
      </c>
      <c r="D916">
        <v>4.2849378700000003</v>
      </c>
      <c r="E916">
        <v>4.3161671300000002</v>
      </c>
      <c r="F916">
        <v>4.2991328099999997</v>
      </c>
      <c r="G916">
        <v>4.3421245099999997</v>
      </c>
      <c r="H916">
        <v>4.2849378700000003</v>
      </c>
      <c r="I916">
        <v>4.3161671300000002</v>
      </c>
      <c r="J916">
        <v>1506.75</v>
      </c>
      <c r="K916">
        <v>1512.5</v>
      </c>
      <c r="L916">
        <v>1502.25</v>
      </c>
      <c r="M916">
        <v>1510</v>
      </c>
      <c r="N916">
        <v>1512.5</v>
      </c>
      <c r="O916">
        <v>1519</v>
      </c>
      <c r="P916">
        <v>1508.5</v>
      </c>
      <c r="Q916">
        <v>1516.25</v>
      </c>
      <c r="R916">
        <v>1517.01</v>
      </c>
      <c r="S916">
        <v>1522.29</v>
      </c>
      <c r="T916">
        <v>1515.61</v>
      </c>
      <c r="U916">
        <v>1519.43</v>
      </c>
      <c r="V916">
        <v>0.13</v>
      </c>
      <c r="W916">
        <v>0.13</v>
      </c>
      <c r="X916">
        <v>0.13</v>
      </c>
      <c r="Y916">
        <v>0.13</v>
      </c>
      <c r="Z916" t="s">
        <v>12</v>
      </c>
      <c r="AA916" t="s">
        <v>12</v>
      </c>
      <c r="AB916" t="s">
        <v>12</v>
      </c>
      <c r="AC916" t="s">
        <v>12</v>
      </c>
      <c r="AD916">
        <v>126.05867376</v>
      </c>
      <c r="AE916">
        <v>126.4905522</v>
      </c>
      <c r="AF916">
        <v>125.91748273</v>
      </c>
      <c r="AG916">
        <v>126.25800227000001</v>
      </c>
      <c r="AH916" t="s">
        <v>12</v>
      </c>
      <c r="AI916" t="s">
        <v>12</v>
      </c>
    </row>
    <row r="917" spans="1:35" x14ac:dyDescent="0.25">
      <c r="A917">
        <v>1360765800</v>
      </c>
      <c r="B917">
        <v>4.3461806300000001</v>
      </c>
      <c r="C917">
        <v>4.3689735199999999</v>
      </c>
      <c r="D917">
        <v>4.2934550299999996</v>
      </c>
      <c r="E917">
        <v>4.3311729000000003</v>
      </c>
      <c r="F917">
        <v>4.3461806300000001</v>
      </c>
      <c r="G917">
        <v>4.3689735199999999</v>
      </c>
      <c r="H917">
        <v>4.2934550299999996</v>
      </c>
      <c r="I917">
        <v>4.3311729000000003</v>
      </c>
      <c r="J917">
        <v>1511.75</v>
      </c>
      <c r="K917">
        <v>1515.5</v>
      </c>
      <c r="L917">
        <v>1506.75</v>
      </c>
      <c r="M917">
        <v>1511</v>
      </c>
      <c r="N917">
        <v>1517.5</v>
      </c>
      <c r="O917">
        <v>1522</v>
      </c>
      <c r="P917">
        <v>1513</v>
      </c>
      <c r="Q917">
        <v>1517.25</v>
      </c>
      <c r="R917">
        <v>1519.43</v>
      </c>
      <c r="S917">
        <v>1524.69</v>
      </c>
      <c r="T917">
        <v>1515.93</v>
      </c>
      <c r="U917">
        <v>1520.33</v>
      </c>
      <c r="V917">
        <v>0.14000000000000001</v>
      </c>
      <c r="W917">
        <v>0.14000000000000001</v>
      </c>
      <c r="X917">
        <v>0.14000000000000001</v>
      </c>
      <c r="Y917">
        <v>0.14000000000000001</v>
      </c>
      <c r="Z917" t="s">
        <v>12</v>
      </c>
      <c r="AA917" t="s">
        <v>12</v>
      </c>
      <c r="AB917" t="s">
        <v>12</v>
      </c>
      <c r="AC917" t="s">
        <v>12</v>
      </c>
      <c r="AD917">
        <v>126.51546827</v>
      </c>
      <c r="AE917">
        <v>126.7480182</v>
      </c>
      <c r="AF917">
        <v>126.00884163000001</v>
      </c>
      <c r="AG917">
        <v>126.36680242</v>
      </c>
      <c r="AH917" t="s">
        <v>12</v>
      </c>
      <c r="AI917" t="s">
        <v>12</v>
      </c>
    </row>
    <row r="918" spans="1:35" x14ac:dyDescent="0.25">
      <c r="A918">
        <v>1360852200</v>
      </c>
      <c r="B918">
        <v>4.29183336</v>
      </c>
      <c r="C918">
        <v>4.3568061499999997</v>
      </c>
      <c r="D918">
        <v>4.2752039799999997</v>
      </c>
      <c r="E918">
        <v>4.3445579900000002</v>
      </c>
      <c r="F918">
        <v>4.29183336</v>
      </c>
      <c r="G918">
        <v>4.3568061499999997</v>
      </c>
      <c r="H918">
        <v>4.2752039799999997</v>
      </c>
      <c r="I918">
        <v>4.3445579900000002</v>
      </c>
      <c r="J918">
        <v>1510.25</v>
      </c>
      <c r="K918">
        <v>1514.5</v>
      </c>
      <c r="L918">
        <v>1504</v>
      </c>
      <c r="M918">
        <v>1512.5</v>
      </c>
      <c r="N918">
        <v>1516.25</v>
      </c>
      <c r="O918">
        <v>1520.75</v>
      </c>
      <c r="P918">
        <v>1510</v>
      </c>
      <c r="Q918">
        <v>1518.5</v>
      </c>
      <c r="R918">
        <v>1520.33</v>
      </c>
      <c r="S918">
        <v>1523.14</v>
      </c>
      <c r="T918">
        <v>1514.02</v>
      </c>
      <c r="U918">
        <v>1521.38</v>
      </c>
      <c r="V918">
        <v>0.14000000000000001</v>
      </c>
      <c r="W918">
        <v>0.14000000000000001</v>
      </c>
      <c r="X918">
        <v>0.14000000000000001</v>
      </c>
      <c r="Y918">
        <v>0.14000000000000001</v>
      </c>
      <c r="Z918" t="s">
        <v>12</v>
      </c>
      <c r="AA918" t="s">
        <v>12</v>
      </c>
      <c r="AB918" t="s">
        <v>12</v>
      </c>
      <c r="AC918" t="s">
        <v>12</v>
      </c>
      <c r="AD918">
        <v>125.98392556</v>
      </c>
      <c r="AE918">
        <v>126.63174323</v>
      </c>
      <c r="AF918">
        <v>125.84273453</v>
      </c>
      <c r="AG918">
        <v>126.48223854</v>
      </c>
      <c r="AH918" t="s">
        <v>12</v>
      </c>
      <c r="AI918" t="s">
        <v>12</v>
      </c>
    </row>
    <row r="919" spans="1:35" x14ac:dyDescent="0.25">
      <c r="A919">
        <v>1360938600</v>
      </c>
      <c r="B919">
        <v>4.3542918799999999</v>
      </c>
      <c r="C919">
        <v>4.3664631399999996</v>
      </c>
      <c r="D919">
        <v>4.2780433499999999</v>
      </c>
      <c r="E919">
        <v>4.3307679700000001</v>
      </c>
      <c r="F919">
        <v>4.3542918799999999</v>
      </c>
      <c r="G919">
        <v>4.3664631399999996</v>
      </c>
      <c r="H919">
        <v>4.2780433499999999</v>
      </c>
      <c r="I919">
        <v>4.3307679700000001</v>
      </c>
      <c r="J919">
        <v>1512</v>
      </c>
      <c r="K919">
        <v>1515.5</v>
      </c>
      <c r="L919">
        <v>1505.5</v>
      </c>
      <c r="M919">
        <v>1511</v>
      </c>
      <c r="N919">
        <v>1518.75</v>
      </c>
      <c r="O919">
        <v>1521.75</v>
      </c>
      <c r="P919">
        <v>1511.25</v>
      </c>
      <c r="Q919">
        <v>1517</v>
      </c>
      <c r="R919">
        <v>1521.38</v>
      </c>
      <c r="S919">
        <v>1524.24</v>
      </c>
      <c r="T919">
        <v>1514.14</v>
      </c>
      <c r="U919">
        <v>1519.79</v>
      </c>
      <c r="V919">
        <v>0.16</v>
      </c>
      <c r="W919">
        <v>0.16</v>
      </c>
      <c r="X919">
        <v>0.16</v>
      </c>
      <c r="Y919">
        <v>0.16</v>
      </c>
      <c r="Z919" t="s">
        <v>12</v>
      </c>
      <c r="AA919" t="s">
        <v>12</v>
      </c>
      <c r="AB919" t="s">
        <v>12</v>
      </c>
      <c r="AC919" t="s">
        <v>12</v>
      </c>
      <c r="AD919">
        <v>126.59851351</v>
      </c>
      <c r="AE919">
        <v>126.73140749</v>
      </c>
      <c r="AF919">
        <v>125.8676506</v>
      </c>
      <c r="AG919">
        <v>126.33275046</v>
      </c>
      <c r="AH919" t="s">
        <v>12</v>
      </c>
      <c r="AI919" t="s">
        <v>12</v>
      </c>
    </row>
    <row r="920" spans="1:35" x14ac:dyDescent="0.25">
      <c r="A920">
        <v>1361284200</v>
      </c>
      <c r="B920">
        <v>4.3478022899999997</v>
      </c>
      <c r="C920">
        <v>4.4256734599999996</v>
      </c>
      <c r="D920">
        <v>4.3473973600000004</v>
      </c>
      <c r="E920">
        <v>4.4167503999999997</v>
      </c>
      <c r="F920">
        <v>4.3478022899999997</v>
      </c>
      <c r="G920">
        <v>4.4256734599999996</v>
      </c>
      <c r="H920">
        <v>4.3473973600000004</v>
      </c>
      <c r="I920">
        <v>4.4167503999999997</v>
      </c>
      <c r="J920">
        <v>1510.25</v>
      </c>
      <c r="K920">
        <v>1522.75</v>
      </c>
      <c r="L920">
        <v>1509.5</v>
      </c>
      <c r="M920">
        <v>1522</v>
      </c>
      <c r="N920">
        <v>1516</v>
      </c>
      <c r="O920">
        <v>1529</v>
      </c>
      <c r="P920">
        <v>1515.25</v>
      </c>
      <c r="Q920">
        <v>1528</v>
      </c>
      <c r="R920">
        <v>1519.79</v>
      </c>
      <c r="S920">
        <v>1530.94</v>
      </c>
      <c r="T920">
        <v>1519.79</v>
      </c>
      <c r="U920">
        <v>1530.94</v>
      </c>
      <c r="V920">
        <v>0.15</v>
      </c>
      <c r="W920">
        <v>0.15</v>
      </c>
      <c r="X920">
        <v>0.15</v>
      </c>
      <c r="Y920">
        <v>0.15</v>
      </c>
      <c r="Z920" t="s">
        <v>12</v>
      </c>
      <c r="AA920" t="s">
        <v>12</v>
      </c>
      <c r="AB920" t="s">
        <v>12</v>
      </c>
      <c r="AC920" t="s">
        <v>12</v>
      </c>
      <c r="AD920">
        <v>126.54868969</v>
      </c>
      <c r="AE920">
        <v>127.30447696</v>
      </c>
      <c r="AF920">
        <v>126.37668579</v>
      </c>
      <c r="AG920">
        <v>127.27956090000001</v>
      </c>
      <c r="AH920" t="s">
        <v>12</v>
      </c>
      <c r="AI920" t="s">
        <v>12</v>
      </c>
    </row>
    <row r="921" spans="1:35" x14ac:dyDescent="0.25">
      <c r="A921">
        <v>1361370600</v>
      </c>
      <c r="B921">
        <v>4.41228935</v>
      </c>
      <c r="C921">
        <v>4.4167503999999997</v>
      </c>
      <c r="D921">
        <v>4.2528968100000002</v>
      </c>
      <c r="E921">
        <v>4.2533027099999998</v>
      </c>
      <c r="F921">
        <v>4.41228935</v>
      </c>
      <c r="G921">
        <v>4.4167503999999997</v>
      </c>
      <c r="H921">
        <v>4.2528968100000002</v>
      </c>
      <c r="I921">
        <v>4.2533027099999998</v>
      </c>
      <c r="J921">
        <v>1522.5</v>
      </c>
      <c r="K921">
        <v>1523.75</v>
      </c>
      <c r="L921">
        <v>1500.5</v>
      </c>
      <c r="M921">
        <v>1501</v>
      </c>
      <c r="N921">
        <v>1528.75</v>
      </c>
      <c r="O921">
        <v>1530</v>
      </c>
      <c r="P921">
        <v>1506.5</v>
      </c>
      <c r="Q921">
        <v>1507</v>
      </c>
      <c r="R921">
        <v>1530.94</v>
      </c>
      <c r="S921">
        <v>1530.94</v>
      </c>
      <c r="T921">
        <v>1511.41</v>
      </c>
      <c r="U921">
        <v>1511.95</v>
      </c>
      <c r="V921">
        <v>0.15</v>
      </c>
      <c r="W921">
        <v>0.15</v>
      </c>
      <c r="X921">
        <v>0.15</v>
      </c>
      <c r="Y921">
        <v>0.15</v>
      </c>
      <c r="Z921" t="s">
        <v>12</v>
      </c>
      <c r="AA921" t="s">
        <v>12</v>
      </c>
      <c r="AB921" t="s">
        <v>12</v>
      </c>
      <c r="AC921" t="s">
        <v>12</v>
      </c>
      <c r="AD921">
        <v>127.188202</v>
      </c>
      <c r="AE921">
        <v>127.22972876999999</v>
      </c>
      <c r="AF921">
        <v>125.62678701</v>
      </c>
      <c r="AG921">
        <v>125.69323815</v>
      </c>
      <c r="AH921" t="s">
        <v>12</v>
      </c>
      <c r="AI921" t="s">
        <v>12</v>
      </c>
    </row>
    <row r="922" spans="1:35" x14ac:dyDescent="0.25">
      <c r="A922">
        <v>1361457000</v>
      </c>
      <c r="B922">
        <v>4.2249118599999997</v>
      </c>
      <c r="C922">
        <v>4.2261285900000001</v>
      </c>
      <c r="D922">
        <v>4.1389294300000001</v>
      </c>
      <c r="E922">
        <v>4.1790817499999999</v>
      </c>
      <c r="F922">
        <v>4.2249118599999997</v>
      </c>
      <c r="G922">
        <v>4.2261285900000001</v>
      </c>
      <c r="H922">
        <v>4.1389294300000001</v>
      </c>
      <c r="I922">
        <v>4.1790817499999999</v>
      </c>
      <c r="J922">
        <v>1502</v>
      </c>
      <c r="K922">
        <v>1503.25</v>
      </c>
      <c r="L922">
        <v>1489.25</v>
      </c>
      <c r="M922">
        <v>1495</v>
      </c>
      <c r="N922">
        <v>1507.75</v>
      </c>
      <c r="O922">
        <v>1509.75</v>
      </c>
      <c r="P922">
        <v>1495</v>
      </c>
      <c r="Q922">
        <v>1501</v>
      </c>
      <c r="R922">
        <v>1511.95</v>
      </c>
      <c r="S922">
        <v>1511.95</v>
      </c>
      <c r="T922">
        <v>1497.29</v>
      </c>
      <c r="U922">
        <v>1502.42</v>
      </c>
      <c r="V922">
        <v>0.16</v>
      </c>
      <c r="W922">
        <v>0.16</v>
      </c>
      <c r="X922">
        <v>0.16</v>
      </c>
      <c r="Y922">
        <v>0.16</v>
      </c>
      <c r="Z922" t="s">
        <v>12</v>
      </c>
      <c r="AA922" t="s">
        <v>12</v>
      </c>
      <c r="AB922" t="s">
        <v>12</v>
      </c>
      <c r="AC922" t="s">
        <v>12</v>
      </c>
      <c r="AD922">
        <v>125.37764298</v>
      </c>
      <c r="AE922">
        <v>125.76117594999999</v>
      </c>
      <c r="AF922">
        <v>124.53048849</v>
      </c>
      <c r="AG922">
        <v>124.92914552000001</v>
      </c>
      <c r="AH922" t="s">
        <v>12</v>
      </c>
      <c r="AI922" t="s">
        <v>12</v>
      </c>
    </row>
    <row r="923" spans="1:35" x14ac:dyDescent="0.25">
      <c r="A923">
        <v>1361543400</v>
      </c>
      <c r="B923">
        <v>4.2415412400000001</v>
      </c>
      <c r="C923">
        <v>4.30116136</v>
      </c>
      <c r="D923">
        <v>4.2082834399999998</v>
      </c>
      <c r="E923">
        <v>4.30116136</v>
      </c>
      <c r="F923">
        <v>4.2415412400000001</v>
      </c>
      <c r="G923">
        <v>4.30116136</v>
      </c>
      <c r="H923">
        <v>4.2082834399999998</v>
      </c>
      <c r="I923">
        <v>4.30116136</v>
      </c>
      <c r="J923">
        <v>1497</v>
      </c>
      <c r="K923">
        <v>1509</v>
      </c>
      <c r="L923">
        <v>1496.75</v>
      </c>
      <c r="M923">
        <v>1508.75</v>
      </c>
      <c r="N923">
        <v>1502.25</v>
      </c>
      <c r="O923">
        <v>1515</v>
      </c>
      <c r="P923">
        <v>1502</v>
      </c>
      <c r="Q923">
        <v>1514.5</v>
      </c>
      <c r="R923">
        <v>1502.42</v>
      </c>
      <c r="S923">
        <v>1515.64</v>
      </c>
      <c r="T923">
        <v>1502.42</v>
      </c>
      <c r="U923">
        <v>1515.6</v>
      </c>
      <c r="V923">
        <v>0.16</v>
      </c>
      <c r="W923">
        <v>0.16</v>
      </c>
      <c r="X923">
        <v>0.16</v>
      </c>
      <c r="Y923">
        <v>0.16</v>
      </c>
      <c r="Z923" t="s">
        <v>12</v>
      </c>
      <c r="AA923" t="s">
        <v>12</v>
      </c>
      <c r="AB923" t="s">
        <v>12</v>
      </c>
      <c r="AC923" t="s">
        <v>12</v>
      </c>
      <c r="AD923">
        <v>125.53542811</v>
      </c>
      <c r="AE923">
        <v>126.15003265999999</v>
      </c>
      <c r="AF923">
        <v>124.9883627</v>
      </c>
      <c r="AG923">
        <v>126.15003265999999</v>
      </c>
      <c r="AH923" t="s">
        <v>12</v>
      </c>
      <c r="AI923" t="s">
        <v>12</v>
      </c>
    </row>
    <row r="924" spans="1:35" x14ac:dyDescent="0.25">
      <c r="A924">
        <v>1361802600</v>
      </c>
      <c r="B924">
        <v>4.3619982100000003</v>
      </c>
      <c r="C924">
        <v>4.38275477</v>
      </c>
      <c r="D924">
        <v>4.0574080600000002</v>
      </c>
      <c r="E924">
        <v>4.05821889</v>
      </c>
      <c r="F924">
        <v>4.3619982100000003</v>
      </c>
      <c r="G924">
        <v>4.38275477</v>
      </c>
      <c r="H924">
        <v>4.0574080600000002</v>
      </c>
      <c r="I924">
        <v>4.05821889</v>
      </c>
      <c r="J924">
        <v>1508.75</v>
      </c>
      <c r="K924">
        <v>1518.5</v>
      </c>
      <c r="L924">
        <v>1476.25</v>
      </c>
      <c r="M924">
        <v>1481.5</v>
      </c>
      <c r="N924">
        <v>1515.5</v>
      </c>
      <c r="O924">
        <v>1524.5</v>
      </c>
      <c r="P924">
        <v>1481.75</v>
      </c>
      <c r="Q924">
        <v>1487.25</v>
      </c>
      <c r="R924">
        <v>1515.6</v>
      </c>
      <c r="S924">
        <v>1525.84</v>
      </c>
      <c r="T924">
        <v>1487.85</v>
      </c>
      <c r="U924">
        <v>1487.85</v>
      </c>
      <c r="V924">
        <v>0.15</v>
      </c>
      <c r="W924">
        <v>0.15</v>
      </c>
      <c r="X924">
        <v>0.15</v>
      </c>
      <c r="Y924">
        <v>0.15</v>
      </c>
      <c r="Z924" t="s">
        <v>12</v>
      </c>
      <c r="AA924" t="s">
        <v>12</v>
      </c>
      <c r="AB924" t="s">
        <v>12</v>
      </c>
      <c r="AC924" t="s">
        <v>12</v>
      </c>
      <c r="AD924">
        <v>126.76462891</v>
      </c>
      <c r="AE924">
        <v>126.95565207</v>
      </c>
      <c r="AF924">
        <v>123.74978514999999</v>
      </c>
      <c r="AG924">
        <v>123.74978514999999</v>
      </c>
      <c r="AH924" t="s">
        <v>12</v>
      </c>
      <c r="AI924" t="s">
        <v>12</v>
      </c>
    </row>
    <row r="925" spans="1:35" x14ac:dyDescent="0.25">
      <c r="A925">
        <v>1361889000</v>
      </c>
      <c r="B925">
        <v>4.1154055300000003</v>
      </c>
      <c r="C925">
        <v>4.1527194400000003</v>
      </c>
      <c r="D925">
        <v>4.0346959599999996</v>
      </c>
      <c r="E925">
        <v>4.1409579799999996</v>
      </c>
      <c r="F925">
        <v>4.1154055300000003</v>
      </c>
      <c r="G925">
        <v>4.1527194400000003</v>
      </c>
      <c r="H925">
        <v>4.0346959599999996</v>
      </c>
      <c r="I925">
        <v>4.1409579799999996</v>
      </c>
      <c r="J925">
        <v>1480.5</v>
      </c>
      <c r="K925">
        <v>1491.5</v>
      </c>
      <c r="L925">
        <v>1477</v>
      </c>
      <c r="M925">
        <v>1486.5</v>
      </c>
      <c r="N925">
        <v>1485.5</v>
      </c>
      <c r="O925">
        <v>1497.75</v>
      </c>
      <c r="P925">
        <v>1482.75</v>
      </c>
      <c r="Q925">
        <v>1492.5</v>
      </c>
      <c r="R925">
        <v>1487.85</v>
      </c>
      <c r="S925">
        <v>1498.99</v>
      </c>
      <c r="T925">
        <v>1485.01</v>
      </c>
      <c r="U925">
        <v>1496.94</v>
      </c>
      <c r="V925">
        <v>0.14000000000000001</v>
      </c>
      <c r="W925">
        <v>0.14000000000000001</v>
      </c>
      <c r="X925">
        <v>0.14000000000000001</v>
      </c>
      <c r="Y925">
        <v>0.14000000000000001</v>
      </c>
      <c r="Z925" t="s">
        <v>12</v>
      </c>
      <c r="AA925" t="s">
        <v>12</v>
      </c>
      <c r="AB925" t="s">
        <v>12</v>
      </c>
      <c r="AC925" t="s">
        <v>12</v>
      </c>
      <c r="AD925">
        <v>124.34777069</v>
      </c>
      <c r="AE925">
        <v>124.74642771000001</v>
      </c>
      <c r="AF925">
        <v>123.52554057</v>
      </c>
      <c r="AG925">
        <v>124.59693133</v>
      </c>
      <c r="AH925" t="s">
        <v>12</v>
      </c>
      <c r="AI925" t="s">
        <v>12</v>
      </c>
    </row>
    <row r="926" spans="1:35" x14ac:dyDescent="0.25">
      <c r="A926">
        <v>1361975400</v>
      </c>
      <c r="B926">
        <v>4.1304122799999998</v>
      </c>
      <c r="C926">
        <v>4.3303630399999999</v>
      </c>
      <c r="D926">
        <v>4.1184717099999997</v>
      </c>
      <c r="E926">
        <v>4.2942658700000003</v>
      </c>
      <c r="F926">
        <v>4.1304122799999998</v>
      </c>
      <c r="G926">
        <v>4.3303630399999999</v>
      </c>
      <c r="H926">
        <v>4.1184717099999997</v>
      </c>
      <c r="I926">
        <v>4.2942658700000003</v>
      </c>
      <c r="J926">
        <v>1487.5</v>
      </c>
      <c r="K926">
        <v>1513</v>
      </c>
      <c r="L926">
        <v>1484.25</v>
      </c>
      <c r="M926">
        <v>1509.75</v>
      </c>
      <c r="N926">
        <v>1493.25</v>
      </c>
      <c r="O926">
        <v>1519.25</v>
      </c>
      <c r="P926">
        <v>1490</v>
      </c>
      <c r="Q926">
        <v>1515.75</v>
      </c>
      <c r="R926">
        <v>1496.94</v>
      </c>
      <c r="S926">
        <v>1520.08</v>
      </c>
      <c r="T926">
        <v>1494.88</v>
      </c>
      <c r="U926">
        <v>1515.99</v>
      </c>
      <c r="V926">
        <v>0.14000000000000001</v>
      </c>
      <c r="W926">
        <v>0.14000000000000001</v>
      </c>
      <c r="X926">
        <v>0.14000000000000001</v>
      </c>
      <c r="Y926">
        <v>0.14000000000000001</v>
      </c>
      <c r="Z926" t="s">
        <v>12</v>
      </c>
      <c r="AA926" t="s">
        <v>12</v>
      </c>
      <c r="AB926" t="s">
        <v>12</v>
      </c>
      <c r="AC926" t="s">
        <v>12</v>
      </c>
      <c r="AD926">
        <v>124.48896172000001</v>
      </c>
      <c r="AE926">
        <v>126.51546827</v>
      </c>
      <c r="AF926">
        <v>124.3809838</v>
      </c>
      <c r="AG926">
        <v>126.16664337</v>
      </c>
      <c r="AH926" t="s">
        <v>12</v>
      </c>
      <c r="AI926" t="s">
        <v>12</v>
      </c>
    </row>
    <row r="927" spans="1:35" x14ac:dyDescent="0.25">
      <c r="A927">
        <v>1362061800</v>
      </c>
      <c r="B927">
        <v>4.2946717699999999</v>
      </c>
      <c r="C927">
        <v>4.3769640699999997</v>
      </c>
      <c r="D927">
        <v>4.2557361900000004</v>
      </c>
      <c r="E927">
        <v>4.2770689900000001</v>
      </c>
      <c r="F927">
        <v>4.2946717699999999</v>
      </c>
      <c r="G927">
        <v>4.3769640699999997</v>
      </c>
      <c r="H927">
        <v>4.2557361900000004</v>
      </c>
      <c r="I927">
        <v>4.2770689900000001</v>
      </c>
      <c r="J927">
        <v>1510</v>
      </c>
      <c r="K927">
        <v>1518.5</v>
      </c>
      <c r="L927">
        <v>1503</v>
      </c>
      <c r="M927">
        <v>1507.5</v>
      </c>
      <c r="N927">
        <v>1516.25</v>
      </c>
      <c r="O927">
        <v>1524.5</v>
      </c>
      <c r="P927">
        <v>1508.75</v>
      </c>
      <c r="Q927">
        <v>1513.25</v>
      </c>
      <c r="R927">
        <v>1515.99</v>
      </c>
      <c r="S927">
        <v>1525.34</v>
      </c>
      <c r="T927">
        <v>1514.46</v>
      </c>
      <c r="U927">
        <v>1514.68</v>
      </c>
      <c r="V927">
        <v>0.14000000000000001</v>
      </c>
      <c r="W927">
        <v>0.14000000000000001</v>
      </c>
      <c r="X927">
        <v>0.14000000000000001</v>
      </c>
      <c r="Y927">
        <v>0.14000000000000001</v>
      </c>
      <c r="Z927" t="s">
        <v>12</v>
      </c>
      <c r="AA927" t="s">
        <v>12</v>
      </c>
      <c r="AB927" t="s">
        <v>12</v>
      </c>
      <c r="AC927" t="s">
        <v>12</v>
      </c>
      <c r="AD927">
        <v>126.15832971</v>
      </c>
      <c r="AE927">
        <v>126.96395742</v>
      </c>
      <c r="AF927">
        <v>125.75137563</v>
      </c>
      <c r="AG927">
        <v>125.91748273</v>
      </c>
      <c r="AH927" t="s">
        <v>12</v>
      </c>
      <c r="AI927" t="s">
        <v>12</v>
      </c>
    </row>
    <row r="928" spans="1:35" x14ac:dyDescent="0.25">
      <c r="A928">
        <v>1362148200</v>
      </c>
      <c r="B928">
        <v>4.2269404000000002</v>
      </c>
      <c r="C928">
        <v>4.3303630399999999</v>
      </c>
      <c r="D928">
        <v>4.16813112</v>
      </c>
      <c r="E928">
        <v>4.3173838699999996</v>
      </c>
      <c r="F928">
        <v>4.2269404000000002</v>
      </c>
      <c r="G928">
        <v>4.3303630399999999</v>
      </c>
      <c r="H928">
        <v>4.16813112</v>
      </c>
      <c r="I928">
        <v>4.3173838699999996</v>
      </c>
      <c r="J928">
        <v>1506.25</v>
      </c>
      <c r="K928">
        <v>1513</v>
      </c>
      <c r="L928">
        <v>1494</v>
      </c>
      <c r="M928">
        <v>1510.75</v>
      </c>
      <c r="N928">
        <v>1512.5</v>
      </c>
      <c r="O928">
        <v>1519</v>
      </c>
      <c r="P928">
        <v>1499.5</v>
      </c>
      <c r="Q928">
        <v>1516.5</v>
      </c>
      <c r="R928">
        <v>1514.68</v>
      </c>
      <c r="S928">
        <v>1519.99</v>
      </c>
      <c r="T928">
        <v>1501.48</v>
      </c>
      <c r="U928">
        <v>1518.2</v>
      </c>
      <c r="V928">
        <v>0.14000000000000001</v>
      </c>
      <c r="W928">
        <v>0.14000000000000001</v>
      </c>
      <c r="X928">
        <v>0.14000000000000001</v>
      </c>
      <c r="Y928">
        <v>0.14000000000000001</v>
      </c>
      <c r="Z928" t="s">
        <v>12</v>
      </c>
      <c r="AA928" t="s">
        <v>12</v>
      </c>
      <c r="AB928" t="s">
        <v>12</v>
      </c>
      <c r="AC928" t="s">
        <v>12</v>
      </c>
      <c r="AD928">
        <v>125.48560428</v>
      </c>
      <c r="AE928">
        <v>126.52377362</v>
      </c>
      <c r="AF928">
        <v>124.92084016</v>
      </c>
      <c r="AG928">
        <v>126.33275046</v>
      </c>
      <c r="AH928" t="s">
        <v>12</v>
      </c>
      <c r="AI928" t="s">
        <v>12</v>
      </c>
    </row>
    <row r="929" spans="1:35" x14ac:dyDescent="0.25">
      <c r="A929">
        <v>1362407400</v>
      </c>
      <c r="B929">
        <v>4.2812876600000003</v>
      </c>
      <c r="C929">
        <v>4.3798433599999997</v>
      </c>
      <c r="D929">
        <v>4.2618198700000001</v>
      </c>
      <c r="E929">
        <v>4.3741655799999997</v>
      </c>
      <c r="F929">
        <v>4.2812876600000003</v>
      </c>
      <c r="G929">
        <v>4.3798433599999997</v>
      </c>
      <c r="H929">
        <v>4.2618198700000001</v>
      </c>
      <c r="I929">
        <v>4.3741655799999997</v>
      </c>
      <c r="J929">
        <v>1509.25</v>
      </c>
      <c r="K929">
        <v>1521.75</v>
      </c>
      <c r="L929">
        <v>1501.5</v>
      </c>
      <c r="M929">
        <v>1520</v>
      </c>
      <c r="N929">
        <v>1514.75</v>
      </c>
      <c r="O929">
        <v>1527.5</v>
      </c>
      <c r="P929">
        <v>1507</v>
      </c>
      <c r="Q929">
        <v>1525.75</v>
      </c>
      <c r="R929">
        <v>1518.2</v>
      </c>
      <c r="S929">
        <v>1525.27</v>
      </c>
      <c r="T929">
        <v>1512.29</v>
      </c>
      <c r="U929">
        <v>1525.2</v>
      </c>
      <c r="V929">
        <v>0.16</v>
      </c>
      <c r="W929">
        <v>0.16</v>
      </c>
      <c r="X929">
        <v>0.16</v>
      </c>
      <c r="Y929">
        <v>0.16</v>
      </c>
      <c r="Z929" t="s">
        <v>12</v>
      </c>
      <c r="AA929" t="s">
        <v>12</v>
      </c>
      <c r="AB929" t="s">
        <v>12</v>
      </c>
      <c r="AC929" t="s">
        <v>12</v>
      </c>
      <c r="AD929">
        <v>126.04205474</v>
      </c>
      <c r="AE929">
        <v>127.00548419</v>
      </c>
      <c r="AF929">
        <v>125.84273453</v>
      </c>
      <c r="AG929">
        <v>127.00548419</v>
      </c>
      <c r="AH929" t="s">
        <v>12</v>
      </c>
      <c r="AI929" t="s">
        <v>12</v>
      </c>
    </row>
    <row r="930" spans="1:35" x14ac:dyDescent="0.25">
      <c r="A930">
        <v>1362493800</v>
      </c>
      <c r="B930">
        <v>4.44433042</v>
      </c>
      <c r="C930">
        <v>4.5341256100000003</v>
      </c>
      <c r="D930">
        <v>4.4427077800000001</v>
      </c>
      <c r="E930">
        <v>4.4958392800000002</v>
      </c>
      <c r="F930">
        <v>4.44433042</v>
      </c>
      <c r="G930">
        <v>4.5341256100000003</v>
      </c>
      <c r="H930">
        <v>4.4427077800000001</v>
      </c>
      <c r="I930">
        <v>4.4958392800000002</v>
      </c>
      <c r="J930">
        <v>1520.75</v>
      </c>
      <c r="K930">
        <v>1537.25</v>
      </c>
      <c r="L930">
        <v>1519.25</v>
      </c>
      <c r="M930">
        <v>1532</v>
      </c>
      <c r="N930">
        <v>1526.75</v>
      </c>
      <c r="O930">
        <v>1542.75</v>
      </c>
      <c r="P930">
        <v>1524.5</v>
      </c>
      <c r="Q930">
        <v>1537</v>
      </c>
      <c r="R930">
        <v>1525.2</v>
      </c>
      <c r="S930">
        <v>1543.47</v>
      </c>
      <c r="T930">
        <v>1525.2</v>
      </c>
      <c r="U930">
        <v>1539.79</v>
      </c>
      <c r="V930">
        <v>0.15</v>
      </c>
      <c r="W930">
        <v>0.15</v>
      </c>
      <c r="X930">
        <v>0.15</v>
      </c>
      <c r="Y930">
        <v>0.15</v>
      </c>
      <c r="Z930" t="s">
        <v>12</v>
      </c>
      <c r="AA930" t="s">
        <v>12</v>
      </c>
      <c r="AB930" t="s">
        <v>12</v>
      </c>
      <c r="AC930" t="s">
        <v>12</v>
      </c>
      <c r="AD930">
        <v>127.62008044</v>
      </c>
      <c r="AE930">
        <v>128.48383733</v>
      </c>
      <c r="AF930">
        <v>127.60346973</v>
      </c>
      <c r="AG930">
        <v>128.14330948</v>
      </c>
      <c r="AH930" t="s">
        <v>12</v>
      </c>
      <c r="AI930" t="s">
        <v>12</v>
      </c>
    </row>
    <row r="931" spans="1:35" x14ac:dyDescent="0.25">
      <c r="A931">
        <v>1362580200</v>
      </c>
      <c r="B931">
        <v>4.5477530599999998</v>
      </c>
      <c r="C931">
        <v>4.5542222099999998</v>
      </c>
      <c r="D931">
        <v>4.4877270500000002</v>
      </c>
      <c r="E931">
        <v>4.5189563000000001</v>
      </c>
      <c r="F931">
        <v>4.5477530599999998</v>
      </c>
      <c r="G931">
        <v>4.5542222099999998</v>
      </c>
      <c r="H931">
        <v>4.4877270500000002</v>
      </c>
      <c r="I931">
        <v>4.5189563000000001</v>
      </c>
      <c r="J931">
        <v>1533.5</v>
      </c>
      <c r="K931">
        <v>1540</v>
      </c>
      <c r="L931">
        <v>1532</v>
      </c>
      <c r="M931">
        <v>1534.25</v>
      </c>
      <c r="N931">
        <v>1539</v>
      </c>
      <c r="O931">
        <v>1544.75</v>
      </c>
      <c r="P931">
        <v>1537</v>
      </c>
      <c r="Q931">
        <v>1539</v>
      </c>
      <c r="R931">
        <v>1539.79</v>
      </c>
      <c r="S931">
        <v>1545.25</v>
      </c>
      <c r="T931">
        <v>1538.11</v>
      </c>
      <c r="U931">
        <v>1541.46</v>
      </c>
      <c r="V931">
        <v>0.15</v>
      </c>
      <c r="W931">
        <v>0.15</v>
      </c>
      <c r="X931">
        <v>0.15</v>
      </c>
      <c r="Y931">
        <v>0.15</v>
      </c>
      <c r="Z931" t="s">
        <v>12</v>
      </c>
      <c r="AA931" t="s">
        <v>12</v>
      </c>
      <c r="AB931" t="s">
        <v>12</v>
      </c>
      <c r="AC931" t="s">
        <v>12</v>
      </c>
      <c r="AD931">
        <v>128.60011230000001</v>
      </c>
      <c r="AE931">
        <v>128.66655514000001</v>
      </c>
      <c r="AF931">
        <v>128.03534818</v>
      </c>
      <c r="AG931">
        <v>128.31773024</v>
      </c>
      <c r="AH931" t="s">
        <v>12</v>
      </c>
      <c r="AI931" t="s">
        <v>12</v>
      </c>
    </row>
    <row r="932" spans="1:35" x14ac:dyDescent="0.25">
      <c r="A932">
        <v>1362666600</v>
      </c>
      <c r="B932">
        <v>4.5355856899999996</v>
      </c>
      <c r="C932">
        <v>4.5595145300000004</v>
      </c>
      <c r="D932">
        <v>4.5193622099999997</v>
      </c>
      <c r="E932">
        <v>4.5441018800000004</v>
      </c>
      <c r="F932">
        <v>4.5355856899999996</v>
      </c>
      <c r="G932">
        <v>4.5595145300000004</v>
      </c>
      <c r="H932">
        <v>4.5193622099999997</v>
      </c>
      <c r="I932">
        <v>4.5441018800000004</v>
      </c>
      <c r="J932">
        <v>1535</v>
      </c>
      <c r="K932">
        <v>1540.5</v>
      </c>
      <c r="L932">
        <v>1532.5</v>
      </c>
      <c r="M932">
        <v>1537.75</v>
      </c>
      <c r="N932">
        <v>1539.75</v>
      </c>
      <c r="O932">
        <v>1545.5</v>
      </c>
      <c r="P932">
        <v>1537.5</v>
      </c>
      <c r="Q932">
        <v>1542.75</v>
      </c>
      <c r="R932">
        <v>1541.46</v>
      </c>
      <c r="S932">
        <v>1545.78</v>
      </c>
      <c r="T932">
        <v>1541.46</v>
      </c>
      <c r="U932">
        <v>1544.26</v>
      </c>
      <c r="V932">
        <v>0.16</v>
      </c>
      <c r="W932">
        <v>0.16</v>
      </c>
      <c r="X932">
        <v>0.16</v>
      </c>
      <c r="Y932">
        <v>0.16</v>
      </c>
      <c r="Z932" t="s">
        <v>12</v>
      </c>
      <c r="AA932" t="s">
        <v>12</v>
      </c>
      <c r="AB932" t="s">
        <v>12</v>
      </c>
      <c r="AC932" t="s">
        <v>12</v>
      </c>
      <c r="AD932">
        <v>128.48383733</v>
      </c>
      <c r="AE932">
        <v>128.71638726</v>
      </c>
      <c r="AF932">
        <v>128.33434095000001</v>
      </c>
      <c r="AG932">
        <v>128.54695803000001</v>
      </c>
      <c r="AH932" t="s">
        <v>12</v>
      </c>
      <c r="AI932" t="s">
        <v>12</v>
      </c>
    </row>
    <row r="933" spans="1:35" x14ac:dyDescent="0.25">
      <c r="A933">
        <v>1362753000</v>
      </c>
      <c r="B933">
        <v>4.6001136300000001</v>
      </c>
      <c r="C933">
        <v>4.61759377</v>
      </c>
      <c r="D933">
        <v>4.5307187400000002</v>
      </c>
      <c r="E933">
        <v>4.6012894900000001</v>
      </c>
      <c r="F933">
        <v>4.6001136300000001</v>
      </c>
      <c r="G933">
        <v>4.61759377</v>
      </c>
      <c r="H933">
        <v>4.5307187400000002</v>
      </c>
      <c r="I933">
        <v>4.6012894900000001</v>
      </c>
      <c r="J933">
        <v>1531.75</v>
      </c>
      <c r="K933">
        <v>1540</v>
      </c>
      <c r="L933">
        <v>1529.5</v>
      </c>
      <c r="M933">
        <v>1538.25</v>
      </c>
      <c r="N933">
        <v>1538</v>
      </c>
      <c r="O933">
        <v>1547.75</v>
      </c>
      <c r="P933">
        <v>1535.25</v>
      </c>
      <c r="Q933">
        <v>1544.5</v>
      </c>
      <c r="R933">
        <v>1544.26</v>
      </c>
      <c r="S933">
        <v>1552.48</v>
      </c>
      <c r="T933">
        <v>1542.94</v>
      </c>
      <c r="U933">
        <v>1551.18</v>
      </c>
      <c r="V933">
        <v>0.15</v>
      </c>
      <c r="W933">
        <v>0.15</v>
      </c>
      <c r="X933">
        <v>0.15</v>
      </c>
      <c r="Y933">
        <v>0.15</v>
      </c>
      <c r="Z933" t="s">
        <v>12</v>
      </c>
      <c r="AA933" t="s">
        <v>12</v>
      </c>
      <c r="AB933" t="s">
        <v>12</v>
      </c>
      <c r="AC933" t="s">
        <v>12</v>
      </c>
      <c r="AD933">
        <v>129.11505260000001</v>
      </c>
      <c r="AE933">
        <v>129.27283772000001</v>
      </c>
      <c r="AF933">
        <v>128.45061591000001</v>
      </c>
      <c r="AG933">
        <v>129.09843358000001</v>
      </c>
      <c r="AH933" t="s">
        <v>12</v>
      </c>
      <c r="AI933" t="s">
        <v>12</v>
      </c>
    </row>
    <row r="934" spans="1:35" x14ac:dyDescent="0.25">
      <c r="A934">
        <v>1363008600</v>
      </c>
      <c r="B934">
        <v>4.5915555899999996</v>
      </c>
      <c r="C934">
        <v>4.6523924399999999</v>
      </c>
      <c r="D934">
        <v>4.57289864</v>
      </c>
      <c r="E934">
        <v>4.6499579999999998</v>
      </c>
      <c r="F934">
        <v>4.5915555899999996</v>
      </c>
      <c r="G934">
        <v>4.6523924399999999</v>
      </c>
      <c r="H934">
        <v>4.57289864</v>
      </c>
      <c r="I934">
        <v>4.6499579999999998</v>
      </c>
      <c r="J934">
        <v>1536.75</v>
      </c>
      <c r="K934">
        <v>1544.75</v>
      </c>
      <c r="L934">
        <v>1536.25</v>
      </c>
      <c r="M934">
        <v>1544.5</v>
      </c>
      <c r="N934">
        <v>1543</v>
      </c>
      <c r="O934">
        <v>1551.75</v>
      </c>
      <c r="P934">
        <v>1540.5</v>
      </c>
      <c r="Q934">
        <v>1550.5</v>
      </c>
      <c r="R934">
        <v>1551.15</v>
      </c>
      <c r="S934">
        <v>1556.27</v>
      </c>
      <c r="T934">
        <v>1547.36</v>
      </c>
      <c r="U934">
        <v>1556.22</v>
      </c>
      <c r="V934">
        <v>0.16</v>
      </c>
      <c r="W934">
        <v>0.16</v>
      </c>
      <c r="X934">
        <v>0.16</v>
      </c>
      <c r="Y934">
        <v>0.16</v>
      </c>
      <c r="Z934" t="s">
        <v>12</v>
      </c>
      <c r="AA934" t="s">
        <v>12</v>
      </c>
      <c r="AB934" t="s">
        <v>12</v>
      </c>
      <c r="AC934" t="s">
        <v>12</v>
      </c>
      <c r="AD934">
        <v>129.00292200000001</v>
      </c>
      <c r="AE934">
        <v>129.59674656000001</v>
      </c>
      <c r="AF934">
        <v>128.84096758000001</v>
      </c>
      <c r="AG934">
        <v>129.58844951</v>
      </c>
      <c r="AH934" t="s">
        <v>12</v>
      </c>
      <c r="AI934" t="s">
        <v>12</v>
      </c>
    </row>
    <row r="935" spans="1:35" x14ac:dyDescent="0.25">
      <c r="A935">
        <v>1363095000</v>
      </c>
      <c r="B935">
        <v>4.6418467400000001</v>
      </c>
      <c r="C935">
        <v>4.65644758</v>
      </c>
      <c r="D935">
        <v>4.5781753800000002</v>
      </c>
      <c r="E935">
        <v>4.6171070700000003</v>
      </c>
      <c r="F935">
        <v>4.6418467400000001</v>
      </c>
      <c r="G935">
        <v>4.65644758</v>
      </c>
      <c r="H935">
        <v>4.5781753800000002</v>
      </c>
      <c r="I935">
        <v>4.6171070700000003</v>
      </c>
      <c r="J935">
        <v>1543.5</v>
      </c>
      <c r="K935">
        <v>1543.5</v>
      </c>
      <c r="L935">
        <v>1536</v>
      </c>
      <c r="M935">
        <v>1540.75</v>
      </c>
      <c r="N935">
        <v>1551.5</v>
      </c>
      <c r="O935">
        <v>1551.5</v>
      </c>
      <c r="P935">
        <v>1541.75</v>
      </c>
      <c r="Q935">
        <v>1546.75</v>
      </c>
      <c r="R935">
        <v>1556.22</v>
      </c>
      <c r="S935">
        <v>1556.77</v>
      </c>
      <c r="T935">
        <v>1548.24</v>
      </c>
      <c r="U935">
        <v>1552.48</v>
      </c>
      <c r="V935">
        <v>0.15</v>
      </c>
      <c r="W935">
        <v>0.15</v>
      </c>
      <c r="X935">
        <v>0.15</v>
      </c>
      <c r="Y935">
        <v>0.15</v>
      </c>
      <c r="Z935" t="s">
        <v>12</v>
      </c>
      <c r="AA935" t="s">
        <v>12</v>
      </c>
      <c r="AB935" t="s">
        <v>12</v>
      </c>
      <c r="AC935" t="s">
        <v>12</v>
      </c>
      <c r="AD935">
        <v>129.49709060999999</v>
      </c>
      <c r="AE935">
        <v>129.6465953</v>
      </c>
      <c r="AF935">
        <v>128.90741872999999</v>
      </c>
      <c r="AG935">
        <v>129.29775379</v>
      </c>
      <c r="AH935" t="s">
        <v>12</v>
      </c>
      <c r="AI935" t="s">
        <v>12</v>
      </c>
    </row>
    <row r="936" spans="1:35" x14ac:dyDescent="0.25">
      <c r="A936">
        <v>1363181400</v>
      </c>
      <c r="B936">
        <v>4.6276517999999998</v>
      </c>
      <c r="C936">
        <v>4.6580702199999999</v>
      </c>
      <c r="D936">
        <v>4.5802029500000003</v>
      </c>
      <c r="E936">
        <v>4.6353571499999999</v>
      </c>
      <c r="F936">
        <v>4.6276517999999998</v>
      </c>
      <c r="G936">
        <v>4.6580702199999999</v>
      </c>
      <c r="H936">
        <v>4.5802029500000003</v>
      </c>
      <c r="I936">
        <v>4.6353571499999999</v>
      </c>
      <c r="J936">
        <v>1540</v>
      </c>
      <c r="K936">
        <v>1544.25</v>
      </c>
      <c r="L936">
        <v>1537.25</v>
      </c>
      <c r="M936">
        <v>1543.75</v>
      </c>
      <c r="N936">
        <v>1547.75</v>
      </c>
      <c r="O936">
        <v>1551.25</v>
      </c>
      <c r="P936">
        <v>1542.25</v>
      </c>
      <c r="Q936">
        <v>1550</v>
      </c>
      <c r="R936">
        <v>1552.48</v>
      </c>
      <c r="S936">
        <v>1556.39</v>
      </c>
      <c r="T936">
        <v>1548.25</v>
      </c>
      <c r="U936">
        <v>1554.52</v>
      </c>
      <c r="V936">
        <v>0.14000000000000001</v>
      </c>
      <c r="W936">
        <v>0.14000000000000001</v>
      </c>
      <c r="X936">
        <v>0.14000000000000001</v>
      </c>
      <c r="Y936">
        <v>0.14000000000000001</v>
      </c>
      <c r="Z936" t="s">
        <v>12</v>
      </c>
      <c r="AA936" t="s">
        <v>12</v>
      </c>
      <c r="AB936" t="s">
        <v>12</v>
      </c>
      <c r="AC936" t="s">
        <v>12</v>
      </c>
      <c r="AD936">
        <v>129.36419663000001</v>
      </c>
      <c r="AE936">
        <v>129.66319770000001</v>
      </c>
      <c r="AF936">
        <v>128.92402113</v>
      </c>
      <c r="AG936">
        <v>129.48463257</v>
      </c>
      <c r="AH936" t="s">
        <v>12</v>
      </c>
      <c r="AI936" t="s">
        <v>12</v>
      </c>
    </row>
    <row r="937" spans="1:35" x14ac:dyDescent="0.25">
      <c r="A937">
        <v>1363267800</v>
      </c>
      <c r="B937">
        <v>4.6742937099999997</v>
      </c>
      <c r="C937">
        <v>4.7176903399999999</v>
      </c>
      <c r="D937">
        <v>4.6665873800000002</v>
      </c>
      <c r="E937">
        <v>4.7112007499999997</v>
      </c>
      <c r="F937">
        <v>4.6742937099999997</v>
      </c>
      <c r="G937">
        <v>4.7176903399999999</v>
      </c>
      <c r="H937">
        <v>4.6665873800000002</v>
      </c>
      <c r="I937">
        <v>4.7112007499999997</v>
      </c>
      <c r="J937">
        <v>1542.75</v>
      </c>
      <c r="K937">
        <v>1550.5</v>
      </c>
      <c r="L937">
        <v>1542.75</v>
      </c>
      <c r="M937">
        <v>1549.5</v>
      </c>
      <c r="N937">
        <v>1550.75</v>
      </c>
      <c r="O937">
        <v>1557.25</v>
      </c>
      <c r="P937">
        <v>1549</v>
      </c>
      <c r="Q937">
        <v>1556</v>
      </c>
      <c r="R937">
        <v>1554.52</v>
      </c>
      <c r="S937">
        <v>1563.32</v>
      </c>
      <c r="T937">
        <v>1554.52</v>
      </c>
      <c r="U937">
        <v>1563.23</v>
      </c>
      <c r="V937">
        <v>0.15</v>
      </c>
      <c r="W937">
        <v>0.15</v>
      </c>
      <c r="X937">
        <v>0.15</v>
      </c>
      <c r="Y937">
        <v>0.15</v>
      </c>
      <c r="Z937" t="s">
        <v>12</v>
      </c>
      <c r="AA937" t="s">
        <v>12</v>
      </c>
      <c r="AB937" t="s">
        <v>12</v>
      </c>
      <c r="AC937" t="s">
        <v>12</v>
      </c>
      <c r="AD937">
        <v>129.82099944000001</v>
      </c>
      <c r="AE937">
        <v>130.22796181999999</v>
      </c>
      <c r="AF937">
        <v>129.48696638000001</v>
      </c>
      <c r="AG937">
        <v>130.16982433999999</v>
      </c>
      <c r="AH937" t="s">
        <v>12</v>
      </c>
      <c r="AI937" t="s">
        <v>12</v>
      </c>
    </row>
    <row r="938" spans="1:35" x14ac:dyDescent="0.25">
      <c r="A938">
        <v>1363354200</v>
      </c>
      <c r="B938">
        <v>4.6986284500000002</v>
      </c>
      <c r="C938">
        <v>4.7128195000000002</v>
      </c>
      <c r="D938">
        <v>4.6463087600000001</v>
      </c>
      <c r="E938">
        <v>4.6929506700000001</v>
      </c>
      <c r="F938">
        <v>4.6986284500000002</v>
      </c>
      <c r="G938">
        <v>4.7128195000000002</v>
      </c>
      <c r="H938">
        <v>4.6463087600000001</v>
      </c>
      <c r="I938">
        <v>4.6929506700000001</v>
      </c>
      <c r="J938">
        <v>1549.75</v>
      </c>
      <c r="K938">
        <v>1551.25</v>
      </c>
      <c r="L938">
        <v>1543.5</v>
      </c>
      <c r="M938">
        <v>1547</v>
      </c>
      <c r="N938">
        <v>1554.5</v>
      </c>
      <c r="O938">
        <v>1558.75</v>
      </c>
      <c r="P938">
        <v>1549</v>
      </c>
      <c r="Q938">
        <v>1553.5</v>
      </c>
      <c r="R938">
        <v>1563.21</v>
      </c>
      <c r="S938">
        <v>1563.62</v>
      </c>
      <c r="T938">
        <v>1555.74</v>
      </c>
      <c r="U938">
        <v>1560.7</v>
      </c>
      <c r="V938">
        <v>0.16</v>
      </c>
      <c r="W938">
        <v>0.16</v>
      </c>
      <c r="X938">
        <v>0.16</v>
      </c>
      <c r="Y938">
        <v>0.16</v>
      </c>
      <c r="Z938" t="s">
        <v>12</v>
      </c>
      <c r="AA938" t="s">
        <v>12</v>
      </c>
      <c r="AB938" t="s">
        <v>12</v>
      </c>
      <c r="AC938" t="s">
        <v>12</v>
      </c>
      <c r="AD938">
        <v>130.01443273999999</v>
      </c>
      <c r="AE938">
        <v>130.17291936000001</v>
      </c>
      <c r="AF938">
        <v>129.56394130999999</v>
      </c>
      <c r="AG938">
        <v>129.99773983</v>
      </c>
      <c r="AH938" t="s">
        <v>12</v>
      </c>
      <c r="AI938" t="s">
        <v>12</v>
      </c>
    </row>
    <row r="939" spans="1:35" x14ac:dyDescent="0.25">
      <c r="A939">
        <v>1363613400</v>
      </c>
      <c r="B939">
        <v>4.5615420999999996</v>
      </c>
      <c r="C939">
        <v>4.6759153800000002</v>
      </c>
      <c r="D939">
        <v>4.5465363300000003</v>
      </c>
      <c r="E939">
        <v>4.6118342200000004</v>
      </c>
      <c r="F939">
        <v>4.5615420999999996</v>
      </c>
      <c r="G939">
        <v>4.6759153800000002</v>
      </c>
      <c r="H939">
        <v>4.5465363300000003</v>
      </c>
      <c r="I939">
        <v>4.6118342200000004</v>
      </c>
      <c r="J939">
        <v>1537.5</v>
      </c>
      <c r="K939">
        <v>1545.5</v>
      </c>
      <c r="L939">
        <v>1523.5</v>
      </c>
      <c r="M939">
        <v>1540.25</v>
      </c>
      <c r="N939">
        <v>1544</v>
      </c>
      <c r="O939">
        <v>1552.5</v>
      </c>
      <c r="P939">
        <v>1529.5</v>
      </c>
      <c r="Q939">
        <v>1546.75</v>
      </c>
      <c r="R939">
        <v>1560.7</v>
      </c>
      <c r="S939">
        <v>1560.7</v>
      </c>
      <c r="T939">
        <v>1545.13</v>
      </c>
      <c r="U939">
        <v>1552.1</v>
      </c>
      <c r="V939">
        <v>0.16</v>
      </c>
      <c r="W939">
        <v>0.16</v>
      </c>
      <c r="X939">
        <v>0.16</v>
      </c>
      <c r="Y939">
        <v>0.16</v>
      </c>
      <c r="Z939" t="s">
        <v>12</v>
      </c>
      <c r="AA939" t="s">
        <v>12</v>
      </c>
      <c r="AB939" t="s">
        <v>12</v>
      </c>
      <c r="AC939" t="s">
        <v>12</v>
      </c>
      <c r="AD939">
        <v>128.75474019999999</v>
      </c>
      <c r="AE939">
        <v>129.83923652999999</v>
      </c>
      <c r="AF939">
        <v>128.63794829</v>
      </c>
      <c r="AG939">
        <v>129.28030380999999</v>
      </c>
      <c r="AH939" t="s">
        <v>12</v>
      </c>
      <c r="AI939" t="s">
        <v>12</v>
      </c>
    </row>
    <row r="940" spans="1:35" x14ac:dyDescent="0.25">
      <c r="A940">
        <v>1363699800</v>
      </c>
      <c r="B940">
        <v>4.6422526399999997</v>
      </c>
      <c r="C940">
        <v>4.6629371700000002</v>
      </c>
      <c r="D940">
        <v>4.4934048300000002</v>
      </c>
      <c r="E940">
        <v>4.5818216999999999</v>
      </c>
      <c r="F940">
        <v>4.6422526399999997</v>
      </c>
      <c r="G940">
        <v>4.6629371700000002</v>
      </c>
      <c r="H940">
        <v>4.4934048300000002</v>
      </c>
      <c r="I940">
        <v>4.5818216999999999</v>
      </c>
      <c r="J940">
        <v>1540.25</v>
      </c>
      <c r="K940">
        <v>1544.5</v>
      </c>
      <c r="L940">
        <v>1526</v>
      </c>
      <c r="M940">
        <v>1536</v>
      </c>
      <c r="N940">
        <v>1547.25</v>
      </c>
      <c r="O940">
        <v>1551.25</v>
      </c>
      <c r="P940">
        <v>1531.75</v>
      </c>
      <c r="Q940">
        <v>1542.25</v>
      </c>
      <c r="R940">
        <v>1552.1</v>
      </c>
      <c r="S940">
        <v>1557.25</v>
      </c>
      <c r="T940">
        <v>1538.57</v>
      </c>
      <c r="U940">
        <v>1548.34</v>
      </c>
      <c r="V940">
        <v>0.15</v>
      </c>
      <c r="W940">
        <v>0.15</v>
      </c>
      <c r="X940">
        <v>0.15</v>
      </c>
      <c r="Y940">
        <v>0.15</v>
      </c>
      <c r="Z940" t="s">
        <v>12</v>
      </c>
      <c r="AA940" t="s">
        <v>12</v>
      </c>
      <c r="AB940" t="s">
        <v>12</v>
      </c>
      <c r="AC940" t="s">
        <v>12</v>
      </c>
      <c r="AD940">
        <v>129.55559903</v>
      </c>
      <c r="AE940">
        <v>129.73077855</v>
      </c>
      <c r="AF940">
        <v>128.12906924999999</v>
      </c>
      <c r="AG940">
        <v>128.97998175000001</v>
      </c>
      <c r="AH940" t="s">
        <v>12</v>
      </c>
      <c r="AI940" t="s">
        <v>12</v>
      </c>
    </row>
    <row r="941" spans="1:35" x14ac:dyDescent="0.25">
      <c r="A941">
        <v>1363786200</v>
      </c>
      <c r="B941">
        <v>4.6631396399999998</v>
      </c>
      <c r="C941">
        <v>4.70045745</v>
      </c>
      <c r="D941">
        <v>4.6400176599999998</v>
      </c>
      <c r="E941">
        <v>4.6765245200000001</v>
      </c>
      <c r="F941">
        <v>4.6631396399999998</v>
      </c>
      <c r="G941">
        <v>4.70045745</v>
      </c>
      <c r="H941">
        <v>4.6400176599999998</v>
      </c>
      <c r="I941">
        <v>4.6765245200000001</v>
      </c>
      <c r="J941">
        <v>1532.5</v>
      </c>
      <c r="K941">
        <v>1549.5</v>
      </c>
      <c r="L941">
        <v>1531.75</v>
      </c>
      <c r="M941">
        <v>1543</v>
      </c>
      <c r="N941">
        <v>1539.25</v>
      </c>
      <c r="O941">
        <v>1555.75</v>
      </c>
      <c r="P941">
        <v>1536.5</v>
      </c>
      <c r="Q941">
        <v>1549</v>
      </c>
      <c r="R941">
        <v>1548.34</v>
      </c>
      <c r="S941">
        <v>1561.56</v>
      </c>
      <c r="T941">
        <v>1548.34</v>
      </c>
      <c r="U941">
        <v>1558.71</v>
      </c>
      <c r="V941">
        <v>0.15</v>
      </c>
      <c r="W941">
        <v>0.15</v>
      </c>
      <c r="X941">
        <v>0.15</v>
      </c>
      <c r="Y941">
        <v>0.15</v>
      </c>
      <c r="Z941" t="s">
        <v>12</v>
      </c>
      <c r="AA941" t="s">
        <v>12</v>
      </c>
      <c r="AB941" t="s">
        <v>12</v>
      </c>
      <c r="AC941" t="s">
        <v>12</v>
      </c>
      <c r="AD941">
        <v>129.73912917000001</v>
      </c>
      <c r="AE941">
        <v>130.09784719000001</v>
      </c>
      <c r="AF941">
        <v>129.52222157</v>
      </c>
      <c r="AG941">
        <v>129.88094792000001</v>
      </c>
      <c r="AH941" t="s">
        <v>12</v>
      </c>
      <c r="AI941" t="s">
        <v>12</v>
      </c>
    </row>
    <row r="942" spans="1:35" x14ac:dyDescent="0.25">
      <c r="A942">
        <v>1363872600</v>
      </c>
      <c r="B942">
        <v>4.5937756299999997</v>
      </c>
      <c r="C942">
        <v>4.6432633599999997</v>
      </c>
      <c r="D942">
        <v>4.5353646400000001</v>
      </c>
      <c r="E942">
        <v>4.5576747199999996</v>
      </c>
      <c r="F942">
        <v>4.5937756299999997</v>
      </c>
      <c r="G942">
        <v>4.6432633599999997</v>
      </c>
      <c r="H942">
        <v>4.5353646400000001</v>
      </c>
      <c r="I942">
        <v>4.5576747199999996</v>
      </c>
      <c r="J942">
        <v>1543</v>
      </c>
      <c r="K942">
        <v>1544.5</v>
      </c>
      <c r="L942">
        <v>1530.75</v>
      </c>
      <c r="M942">
        <v>1533</v>
      </c>
      <c r="N942">
        <v>1549.5</v>
      </c>
      <c r="O942">
        <v>1550.75</v>
      </c>
      <c r="P942">
        <v>1536.5</v>
      </c>
      <c r="Q942">
        <v>1539</v>
      </c>
      <c r="R942">
        <v>1558.71</v>
      </c>
      <c r="S942">
        <v>1558.71</v>
      </c>
      <c r="T942">
        <v>1543.55</v>
      </c>
      <c r="U942">
        <v>1545.8</v>
      </c>
      <c r="V942">
        <v>0.16</v>
      </c>
      <c r="W942">
        <v>0.16</v>
      </c>
      <c r="X942">
        <v>0.16</v>
      </c>
      <c r="Y942">
        <v>0.16</v>
      </c>
      <c r="Z942" t="s">
        <v>12</v>
      </c>
      <c r="AA942" t="s">
        <v>12</v>
      </c>
      <c r="AB942" t="s">
        <v>12</v>
      </c>
      <c r="AC942" t="s">
        <v>12</v>
      </c>
      <c r="AD942">
        <v>129.1051076</v>
      </c>
      <c r="AE942">
        <v>129.83831886999999</v>
      </c>
      <c r="AF942">
        <v>128.55453384</v>
      </c>
      <c r="AG942">
        <v>128.77058219</v>
      </c>
      <c r="AH942" t="s">
        <v>12</v>
      </c>
      <c r="AI942" t="s">
        <v>12</v>
      </c>
    </row>
    <row r="943" spans="1:35" x14ac:dyDescent="0.25">
      <c r="A943">
        <v>1363959000</v>
      </c>
      <c r="B943">
        <v>4.5998600999999999</v>
      </c>
      <c r="C943">
        <v>4.6647615199999999</v>
      </c>
      <c r="D943">
        <v>4.5913418400000001</v>
      </c>
      <c r="E943">
        <v>4.6631396399999998</v>
      </c>
      <c r="F943">
        <v>4.5998600999999999</v>
      </c>
      <c r="G943">
        <v>4.6647615199999999</v>
      </c>
      <c r="H943">
        <v>4.5913418400000001</v>
      </c>
      <c r="I943">
        <v>4.6631396399999998</v>
      </c>
      <c r="J943">
        <v>1532</v>
      </c>
      <c r="K943">
        <v>1547.75</v>
      </c>
      <c r="L943">
        <v>1529</v>
      </c>
      <c r="M943">
        <v>1545.75</v>
      </c>
      <c r="N943">
        <v>1538.5</v>
      </c>
      <c r="O943">
        <v>1554</v>
      </c>
      <c r="P943">
        <v>1535</v>
      </c>
      <c r="Q943">
        <v>1552</v>
      </c>
      <c r="R943">
        <v>1545.9</v>
      </c>
      <c r="S943">
        <v>1557.74</v>
      </c>
      <c r="T943">
        <v>1545.9</v>
      </c>
      <c r="U943">
        <v>1556.89</v>
      </c>
      <c r="V943">
        <v>0.15</v>
      </c>
      <c r="W943">
        <v>0.15</v>
      </c>
      <c r="X943">
        <v>0.15</v>
      </c>
      <c r="Y943">
        <v>0.15</v>
      </c>
      <c r="Z943" t="s">
        <v>12</v>
      </c>
      <c r="AA943" t="s">
        <v>12</v>
      </c>
      <c r="AB943" t="s">
        <v>12</v>
      </c>
      <c r="AC943" t="s">
        <v>12</v>
      </c>
      <c r="AD943">
        <v>129.18020480000001</v>
      </c>
      <c r="AE943">
        <v>129.80587575000001</v>
      </c>
      <c r="AF943">
        <v>129.08008910000001</v>
      </c>
      <c r="AG943">
        <v>129.80587575000001</v>
      </c>
      <c r="AH943" t="s">
        <v>12</v>
      </c>
      <c r="AI943" t="s">
        <v>12</v>
      </c>
    </row>
    <row r="944" spans="1:35" x14ac:dyDescent="0.25">
      <c r="A944">
        <v>1364218200</v>
      </c>
      <c r="B944">
        <v>4.7053240599999997</v>
      </c>
      <c r="C944">
        <v>4.7284460399999997</v>
      </c>
      <c r="D944">
        <v>4.5556468800000003</v>
      </c>
      <c r="E944">
        <v>4.6168976099999997</v>
      </c>
      <c r="F944">
        <v>4.7053240599999997</v>
      </c>
      <c r="G944">
        <v>4.7284460399999997</v>
      </c>
      <c r="H944">
        <v>4.5556468800000003</v>
      </c>
      <c r="I944">
        <v>4.6168976099999997</v>
      </c>
      <c r="J944">
        <v>1545.5</v>
      </c>
      <c r="K944">
        <v>1554.25</v>
      </c>
      <c r="L944">
        <v>1533.5</v>
      </c>
      <c r="M944">
        <v>1540.75</v>
      </c>
      <c r="N944">
        <v>1550</v>
      </c>
      <c r="O944">
        <v>1560.5</v>
      </c>
      <c r="P944">
        <v>1539</v>
      </c>
      <c r="Q944">
        <v>1547</v>
      </c>
      <c r="R944">
        <v>1556.89</v>
      </c>
      <c r="S944">
        <v>1564.91</v>
      </c>
      <c r="T944">
        <v>1546.22</v>
      </c>
      <c r="U944">
        <v>1551.69</v>
      </c>
      <c r="V944">
        <v>0.15</v>
      </c>
      <c r="W944">
        <v>0.15</v>
      </c>
      <c r="X944">
        <v>0.15</v>
      </c>
      <c r="Y944">
        <v>0.15</v>
      </c>
      <c r="Z944" t="s">
        <v>12</v>
      </c>
      <c r="AA944" t="s">
        <v>12</v>
      </c>
      <c r="AB944" t="s">
        <v>12</v>
      </c>
      <c r="AC944" t="s">
        <v>12</v>
      </c>
      <c r="AD944">
        <v>130.14789252</v>
      </c>
      <c r="AE944">
        <v>130.36480012999999</v>
      </c>
      <c r="AF944">
        <v>128.76309083000001</v>
      </c>
      <c r="AG944">
        <v>129.26361925</v>
      </c>
      <c r="AH944" t="s">
        <v>12</v>
      </c>
      <c r="AI944" t="s">
        <v>12</v>
      </c>
    </row>
    <row r="945" spans="1:35" x14ac:dyDescent="0.25">
      <c r="A945">
        <v>1364304600</v>
      </c>
      <c r="B945">
        <v>4.6676012699999996</v>
      </c>
      <c r="C945">
        <v>4.7235774900000003</v>
      </c>
      <c r="D945">
        <v>4.6517806500000001</v>
      </c>
      <c r="E945">
        <v>4.7235774900000003</v>
      </c>
      <c r="F945">
        <v>4.6676012699999996</v>
      </c>
      <c r="G945">
        <v>4.7235774900000003</v>
      </c>
      <c r="H945">
        <v>4.6517806500000001</v>
      </c>
      <c r="I945">
        <v>4.7235774900000003</v>
      </c>
      <c r="J945">
        <v>1541</v>
      </c>
      <c r="K945">
        <v>1552.25</v>
      </c>
      <c r="L945">
        <v>1541</v>
      </c>
      <c r="M945">
        <v>1551</v>
      </c>
      <c r="N945">
        <v>1548.25</v>
      </c>
      <c r="O945">
        <v>1558.75</v>
      </c>
      <c r="P945">
        <v>1546.75</v>
      </c>
      <c r="Q945">
        <v>1557.25</v>
      </c>
      <c r="R945">
        <v>1551.69</v>
      </c>
      <c r="S945">
        <v>1563.95</v>
      </c>
      <c r="T945">
        <v>1551.69</v>
      </c>
      <c r="U945">
        <v>1563.77</v>
      </c>
      <c r="V945">
        <v>0.14000000000000001</v>
      </c>
      <c r="W945">
        <v>0.14000000000000001</v>
      </c>
      <c r="X945">
        <v>0.14000000000000001</v>
      </c>
      <c r="Y945">
        <v>0.14000000000000001</v>
      </c>
      <c r="Z945" t="s">
        <v>12</v>
      </c>
      <c r="AA945" t="s">
        <v>12</v>
      </c>
      <c r="AB945" t="s">
        <v>12</v>
      </c>
      <c r="AC945" t="s">
        <v>12</v>
      </c>
      <c r="AD945">
        <v>129.79752513</v>
      </c>
      <c r="AE945">
        <v>130.33143100999999</v>
      </c>
      <c r="AF945">
        <v>129.65570638</v>
      </c>
      <c r="AG945">
        <v>130.29806189000001</v>
      </c>
      <c r="AH945" t="s">
        <v>12</v>
      </c>
      <c r="AI945" t="s">
        <v>12</v>
      </c>
    </row>
    <row r="946" spans="1:35" x14ac:dyDescent="0.25">
      <c r="A946">
        <v>1364391000</v>
      </c>
      <c r="B946">
        <v>4.6343391299999999</v>
      </c>
      <c r="C946">
        <v>4.7243893999999997</v>
      </c>
      <c r="D946">
        <v>4.6112181200000002</v>
      </c>
      <c r="E946">
        <v>4.7174930100000001</v>
      </c>
      <c r="F946">
        <v>4.6343391299999999</v>
      </c>
      <c r="G946">
        <v>4.7243893999999997</v>
      </c>
      <c r="H946">
        <v>4.6112181200000002</v>
      </c>
      <c r="I946">
        <v>4.7174930100000001</v>
      </c>
      <c r="J946">
        <v>1551.25</v>
      </c>
      <c r="K946">
        <v>1554.25</v>
      </c>
      <c r="L946">
        <v>1540</v>
      </c>
      <c r="M946">
        <v>1550.75</v>
      </c>
      <c r="N946">
        <v>1558.25</v>
      </c>
      <c r="O946">
        <v>1560.5</v>
      </c>
      <c r="P946">
        <v>1545.75</v>
      </c>
      <c r="Q946">
        <v>1556.75</v>
      </c>
      <c r="R946">
        <v>1563.75</v>
      </c>
      <c r="S946">
        <v>1564.07</v>
      </c>
      <c r="T946">
        <v>1551.9</v>
      </c>
      <c r="U946">
        <v>1562.85</v>
      </c>
      <c r="V946">
        <v>0.12</v>
      </c>
      <c r="W946">
        <v>0.12</v>
      </c>
      <c r="X946">
        <v>0.12</v>
      </c>
      <c r="Y946">
        <v>0.12</v>
      </c>
      <c r="Z946" t="s">
        <v>12</v>
      </c>
      <c r="AA946" t="s">
        <v>12</v>
      </c>
      <c r="AB946" t="s">
        <v>12</v>
      </c>
      <c r="AC946" t="s">
        <v>12</v>
      </c>
      <c r="AD946">
        <v>129.52222157</v>
      </c>
      <c r="AE946">
        <v>130.34394442999999</v>
      </c>
      <c r="AF946">
        <v>129.30533063999999</v>
      </c>
      <c r="AG946">
        <v>130.29806189000001</v>
      </c>
      <c r="AH946" t="s">
        <v>12</v>
      </c>
      <c r="AI946" t="s">
        <v>12</v>
      </c>
    </row>
    <row r="947" spans="1:35" x14ac:dyDescent="0.25">
      <c r="A947">
        <v>1364477400</v>
      </c>
      <c r="B947">
        <v>4.71100355</v>
      </c>
      <c r="C947">
        <v>4.7787038300000004</v>
      </c>
      <c r="D947">
        <v>4.6915332200000002</v>
      </c>
      <c r="E947">
        <v>4.7491322900000004</v>
      </c>
      <c r="F947">
        <v>4.71100355</v>
      </c>
      <c r="G947">
        <v>4.7787038300000004</v>
      </c>
      <c r="H947">
        <v>4.6915332200000002</v>
      </c>
      <c r="I947">
        <v>4.7491322900000004</v>
      </c>
      <c r="J947">
        <v>1549.5</v>
      </c>
      <c r="K947">
        <v>1558.5</v>
      </c>
      <c r="L947">
        <v>1544.25</v>
      </c>
      <c r="M947">
        <v>1556.5</v>
      </c>
      <c r="N947">
        <v>1556.75</v>
      </c>
      <c r="O947">
        <v>1564.5</v>
      </c>
      <c r="P947">
        <v>1549.75</v>
      </c>
      <c r="Q947">
        <v>1562.75</v>
      </c>
      <c r="R947">
        <v>1562.86</v>
      </c>
      <c r="S947">
        <v>1570.28</v>
      </c>
      <c r="T947">
        <v>1561.08</v>
      </c>
      <c r="U947">
        <v>1569.19</v>
      </c>
      <c r="V947">
        <v>0.13</v>
      </c>
      <c r="W947">
        <v>0.13</v>
      </c>
      <c r="X947">
        <v>0.13</v>
      </c>
      <c r="Y947">
        <v>0.13</v>
      </c>
      <c r="Z947" t="s">
        <v>12</v>
      </c>
      <c r="AA947" t="s">
        <v>12</v>
      </c>
      <c r="AB947" t="s">
        <v>12</v>
      </c>
      <c r="AC947" t="s">
        <v>12</v>
      </c>
      <c r="AD947">
        <v>130.2146391</v>
      </c>
      <c r="AE947">
        <v>130.84866066999999</v>
      </c>
      <c r="AF947">
        <v>129.9310016</v>
      </c>
      <c r="AG947">
        <v>130.6984913</v>
      </c>
      <c r="AH947" t="s">
        <v>12</v>
      </c>
      <c r="AI947" t="s">
        <v>12</v>
      </c>
    </row>
    <row r="948" spans="1:35" x14ac:dyDescent="0.25">
      <c r="A948">
        <v>1364823000</v>
      </c>
      <c r="B948">
        <v>4.7580565200000002</v>
      </c>
      <c r="C948">
        <v>4.7840172799999996</v>
      </c>
      <c r="D948">
        <v>4.6704400399999999</v>
      </c>
      <c r="E948">
        <v>4.7038647500000002</v>
      </c>
      <c r="F948">
        <v>4.7580565200000002</v>
      </c>
      <c r="G948">
        <v>4.7840172799999996</v>
      </c>
      <c r="H948">
        <v>4.6704400399999999</v>
      </c>
      <c r="I948">
        <v>4.7038647500000002</v>
      </c>
      <c r="J948">
        <v>1557.25</v>
      </c>
      <c r="K948">
        <v>1558</v>
      </c>
      <c r="L948">
        <v>1546.25</v>
      </c>
      <c r="M948">
        <v>1549.75</v>
      </c>
      <c r="N948">
        <v>1563</v>
      </c>
      <c r="O948">
        <v>1565</v>
      </c>
      <c r="P948">
        <v>1552.5</v>
      </c>
      <c r="Q948">
        <v>1556</v>
      </c>
      <c r="R948">
        <v>1569.18</v>
      </c>
      <c r="S948">
        <v>1570.57</v>
      </c>
      <c r="T948">
        <v>1558.47</v>
      </c>
      <c r="U948">
        <v>1562.17</v>
      </c>
      <c r="V948">
        <v>0.16</v>
      </c>
      <c r="W948">
        <v>0.16</v>
      </c>
      <c r="X948">
        <v>0.16</v>
      </c>
      <c r="Y948">
        <v>0.16</v>
      </c>
      <c r="Z948" t="s">
        <v>12</v>
      </c>
      <c r="AA948" t="s">
        <v>12</v>
      </c>
      <c r="AB948" t="s">
        <v>12</v>
      </c>
      <c r="AC948" t="s">
        <v>12</v>
      </c>
      <c r="AD948">
        <v>130.63175307</v>
      </c>
      <c r="AE948">
        <v>130.89870601000001</v>
      </c>
      <c r="AF948">
        <v>129.86426336</v>
      </c>
      <c r="AG948">
        <v>130.18126998</v>
      </c>
      <c r="AH948" t="s">
        <v>12</v>
      </c>
      <c r="AI948" t="s">
        <v>12</v>
      </c>
    </row>
    <row r="949" spans="1:35" x14ac:dyDescent="0.25">
      <c r="A949">
        <v>1364909400</v>
      </c>
      <c r="B949">
        <v>4.7548117899999998</v>
      </c>
      <c r="C949">
        <v>4.8103830199999997</v>
      </c>
      <c r="D949">
        <v>4.7353414599999999</v>
      </c>
      <c r="E949">
        <v>4.7698195200000004</v>
      </c>
      <c r="F949">
        <v>4.7548117899999998</v>
      </c>
      <c r="G949">
        <v>4.8103830199999997</v>
      </c>
      <c r="H949">
        <v>4.7353414599999999</v>
      </c>
      <c r="I949">
        <v>4.7698195200000004</v>
      </c>
      <c r="J949">
        <v>1550.75</v>
      </c>
      <c r="K949">
        <v>1561.5</v>
      </c>
      <c r="L949">
        <v>1550</v>
      </c>
      <c r="M949">
        <v>1558.25</v>
      </c>
      <c r="N949">
        <v>1556.25</v>
      </c>
      <c r="O949">
        <v>1568</v>
      </c>
      <c r="P949">
        <v>1554.25</v>
      </c>
      <c r="Q949">
        <v>1564.5</v>
      </c>
      <c r="R949">
        <v>1562.17</v>
      </c>
      <c r="S949">
        <v>1573.66</v>
      </c>
      <c r="T949">
        <v>1562.17</v>
      </c>
      <c r="U949">
        <v>1570.25</v>
      </c>
      <c r="V949">
        <v>0.15</v>
      </c>
      <c r="W949">
        <v>0.15</v>
      </c>
      <c r="X949">
        <v>0.15</v>
      </c>
      <c r="Y949">
        <v>0.15</v>
      </c>
      <c r="Z949" t="s">
        <v>12</v>
      </c>
      <c r="AA949" t="s">
        <v>12</v>
      </c>
      <c r="AB949" t="s">
        <v>12</v>
      </c>
      <c r="AC949" t="s">
        <v>12</v>
      </c>
      <c r="AD949">
        <v>130.64843762999999</v>
      </c>
      <c r="AE949">
        <v>131.14898273</v>
      </c>
      <c r="AF949">
        <v>130.44822292000001</v>
      </c>
      <c r="AG949">
        <v>130.82363384000001</v>
      </c>
      <c r="AH949" t="s">
        <v>12</v>
      </c>
      <c r="AI949" t="s">
        <v>12</v>
      </c>
    </row>
    <row r="950" spans="1:35" x14ac:dyDescent="0.25">
      <c r="A950">
        <v>1364995800</v>
      </c>
      <c r="B950">
        <v>4.7823944300000001</v>
      </c>
      <c r="C950">
        <v>4.7933464900000002</v>
      </c>
      <c r="D950">
        <v>4.5921537499999996</v>
      </c>
      <c r="E950">
        <v>4.6237930299999999</v>
      </c>
      <c r="F950">
        <v>4.7823944300000001</v>
      </c>
      <c r="G950">
        <v>4.7933464900000002</v>
      </c>
      <c r="H950">
        <v>4.5921537499999996</v>
      </c>
      <c r="I950">
        <v>4.6237930299999999</v>
      </c>
      <c r="J950">
        <v>1559</v>
      </c>
      <c r="K950">
        <v>1561.25</v>
      </c>
      <c r="L950">
        <v>1537.75</v>
      </c>
      <c r="M950">
        <v>1542.25</v>
      </c>
      <c r="N950">
        <v>1566</v>
      </c>
      <c r="O950">
        <v>1567.75</v>
      </c>
      <c r="P950">
        <v>1544</v>
      </c>
      <c r="Q950">
        <v>1548.5</v>
      </c>
      <c r="R950">
        <v>1570.25</v>
      </c>
      <c r="S950">
        <v>1571.47</v>
      </c>
      <c r="T950">
        <v>1549.8</v>
      </c>
      <c r="U950">
        <v>1553.69</v>
      </c>
      <c r="V950">
        <v>0.14000000000000001</v>
      </c>
      <c r="W950">
        <v>0.14000000000000001</v>
      </c>
      <c r="X950">
        <v>0.14000000000000001</v>
      </c>
      <c r="Y950">
        <v>0.14000000000000001</v>
      </c>
      <c r="Z950" t="s">
        <v>12</v>
      </c>
      <c r="AA950" t="s">
        <v>12</v>
      </c>
      <c r="AB950" t="s">
        <v>12</v>
      </c>
      <c r="AC950" t="s">
        <v>12</v>
      </c>
      <c r="AD950">
        <v>130.89870601000001</v>
      </c>
      <c r="AE950">
        <v>130.99881336000001</v>
      </c>
      <c r="AF950">
        <v>129.15517796</v>
      </c>
      <c r="AG950">
        <v>129.49720307000001</v>
      </c>
      <c r="AH950" t="s">
        <v>12</v>
      </c>
      <c r="AI950" t="s">
        <v>12</v>
      </c>
    </row>
    <row r="951" spans="1:35" x14ac:dyDescent="0.25">
      <c r="A951">
        <v>1365082200</v>
      </c>
      <c r="B951">
        <v>4.6473199999999997</v>
      </c>
      <c r="C951">
        <v>4.7122204500000002</v>
      </c>
      <c r="D951">
        <v>4.6160857000000002</v>
      </c>
      <c r="E951">
        <v>4.68625968</v>
      </c>
      <c r="F951">
        <v>4.6473199999999997</v>
      </c>
      <c r="G951">
        <v>4.7122204500000002</v>
      </c>
      <c r="H951">
        <v>4.6160857000000002</v>
      </c>
      <c r="I951">
        <v>4.68625968</v>
      </c>
      <c r="J951">
        <v>1542.25</v>
      </c>
      <c r="K951">
        <v>1551.25</v>
      </c>
      <c r="L951">
        <v>1540.5</v>
      </c>
      <c r="M951">
        <v>1548.25</v>
      </c>
      <c r="N951">
        <v>1548.5</v>
      </c>
      <c r="O951">
        <v>1557.5</v>
      </c>
      <c r="P951">
        <v>1546</v>
      </c>
      <c r="Q951">
        <v>1554.5</v>
      </c>
      <c r="R951">
        <v>1553.69</v>
      </c>
      <c r="S951">
        <v>1562.6</v>
      </c>
      <c r="T951">
        <v>1552.52</v>
      </c>
      <c r="U951">
        <v>1559.98</v>
      </c>
      <c r="V951">
        <v>0.14000000000000001</v>
      </c>
      <c r="W951">
        <v>0.14000000000000001</v>
      </c>
      <c r="X951">
        <v>0.14000000000000001</v>
      </c>
      <c r="Y951">
        <v>0.14000000000000001</v>
      </c>
      <c r="Z951" t="s">
        <v>12</v>
      </c>
      <c r="AA951" t="s">
        <v>12</v>
      </c>
      <c r="AB951" t="s">
        <v>12</v>
      </c>
      <c r="AC951" t="s">
        <v>12</v>
      </c>
      <c r="AD951">
        <v>129.66404032</v>
      </c>
      <c r="AE951">
        <v>130.28137733</v>
      </c>
      <c r="AF951">
        <v>129.38041115999999</v>
      </c>
      <c r="AG951">
        <v>130.02276667000001</v>
      </c>
      <c r="AH951" t="s">
        <v>12</v>
      </c>
      <c r="AI951" t="s">
        <v>12</v>
      </c>
    </row>
    <row r="952" spans="1:35" x14ac:dyDescent="0.25">
      <c r="A952">
        <v>1365168600</v>
      </c>
      <c r="B952">
        <v>4.5154893300000003</v>
      </c>
      <c r="C952">
        <v>4.6383957799999997</v>
      </c>
      <c r="D952">
        <v>4.4964249599999997</v>
      </c>
      <c r="E952">
        <v>4.6193304299999998</v>
      </c>
      <c r="F952">
        <v>4.5154893300000003</v>
      </c>
      <c r="G952">
        <v>4.6383957799999997</v>
      </c>
      <c r="H952">
        <v>4.4964249599999997</v>
      </c>
      <c r="I952">
        <v>4.6193304299999998</v>
      </c>
      <c r="J952">
        <v>1547.5</v>
      </c>
      <c r="K952">
        <v>1547.5</v>
      </c>
      <c r="L952">
        <v>1527</v>
      </c>
      <c r="M952">
        <v>1539.75</v>
      </c>
      <c r="N952">
        <v>1554.75</v>
      </c>
      <c r="O952">
        <v>1555.25</v>
      </c>
      <c r="P952">
        <v>1533.25</v>
      </c>
      <c r="Q952">
        <v>1546</v>
      </c>
      <c r="R952">
        <v>1559.98</v>
      </c>
      <c r="S952">
        <v>1559.98</v>
      </c>
      <c r="T952">
        <v>1539.5</v>
      </c>
      <c r="U952">
        <v>1553.28</v>
      </c>
      <c r="V952">
        <v>0.15</v>
      </c>
      <c r="W952">
        <v>0.15</v>
      </c>
      <c r="X952">
        <v>0.15</v>
      </c>
      <c r="Y952">
        <v>0.15</v>
      </c>
      <c r="Z952" t="s">
        <v>12</v>
      </c>
      <c r="AA952" t="s">
        <v>12</v>
      </c>
      <c r="AB952" t="s">
        <v>12</v>
      </c>
      <c r="AC952" t="s">
        <v>12</v>
      </c>
      <c r="AD952">
        <v>128.42939131</v>
      </c>
      <c r="AE952">
        <v>129.59731876999999</v>
      </c>
      <c r="AF952">
        <v>128.27923028000001</v>
      </c>
      <c r="AG952">
        <v>129.43713865999999</v>
      </c>
      <c r="AH952" t="s">
        <v>12</v>
      </c>
      <c r="AI952" t="s">
        <v>12</v>
      </c>
    </row>
    <row r="953" spans="1:35" x14ac:dyDescent="0.25">
      <c r="A953">
        <v>1365427800</v>
      </c>
      <c r="B953">
        <v>4.6319053400000003</v>
      </c>
      <c r="C953">
        <v>4.7162761199999998</v>
      </c>
      <c r="D953">
        <v>4.5852573599999999</v>
      </c>
      <c r="E953">
        <v>4.7053240599999997</v>
      </c>
      <c r="F953">
        <v>4.6319053400000003</v>
      </c>
      <c r="G953">
        <v>4.7162761199999998</v>
      </c>
      <c r="H953">
        <v>4.5852573599999999</v>
      </c>
      <c r="I953">
        <v>4.7053240599999997</v>
      </c>
      <c r="J953">
        <v>1539</v>
      </c>
      <c r="K953">
        <v>1556</v>
      </c>
      <c r="L953">
        <v>1536.75</v>
      </c>
      <c r="M953">
        <v>1553</v>
      </c>
      <c r="N953">
        <v>1545.5</v>
      </c>
      <c r="O953">
        <v>1562.75</v>
      </c>
      <c r="P953">
        <v>1543</v>
      </c>
      <c r="Q953">
        <v>1559.25</v>
      </c>
      <c r="R953">
        <v>1553.26</v>
      </c>
      <c r="S953">
        <v>1563.07</v>
      </c>
      <c r="T953">
        <v>1548.63</v>
      </c>
      <c r="U953">
        <v>1563.07</v>
      </c>
      <c r="V953">
        <v>0.15</v>
      </c>
      <c r="W953">
        <v>0.15</v>
      </c>
      <c r="X953">
        <v>0.15</v>
      </c>
      <c r="Y953">
        <v>0.15</v>
      </c>
      <c r="Z953" t="s">
        <v>12</v>
      </c>
      <c r="AA953" t="s">
        <v>12</v>
      </c>
      <c r="AB953" t="s">
        <v>12</v>
      </c>
      <c r="AC953" t="s">
        <v>12</v>
      </c>
      <c r="AD953">
        <v>129.53057218999999</v>
      </c>
      <c r="AE953">
        <v>130.32308872999999</v>
      </c>
      <c r="AF953">
        <v>129.09677366</v>
      </c>
      <c r="AG953">
        <v>130.31475478999999</v>
      </c>
      <c r="AH953" t="s">
        <v>12</v>
      </c>
      <c r="AI953" t="s">
        <v>12</v>
      </c>
    </row>
    <row r="954" spans="1:35" x14ac:dyDescent="0.25">
      <c r="A954">
        <v>1365514200</v>
      </c>
      <c r="B954">
        <v>4.7402090399999999</v>
      </c>
      <c r="C954">
        <v>4.8148446500000004</v>
      </c>
      <c r="D954">
        <v>4.69477893</v>
      </c>
      <c r="E954">
        <v>4.76657479</v>
      </c>
      <c r="F954">
        <v>4.7402090399999999</v>
      </c>
      <c r="G954">
        <v>4.8148446500000004</v>
      </c>
      <c r="H954">
        <v>4.69477893</v>
      </c>
      <c r="I954">
        <v>4.76657479</v>
      </c>
      <c r="J954">
        <v>1554.75</v>
      </c>
      <c r="K954">
        <v>1562.75</v>
      </c>
      <c r="L954">
        <v>1549.5</v>
      </c>
      <c r="M954">
        <v>1557</v>
      </c>
      <c r="N954">
        <v>1560.75</v>
      </c>
      <c r="O954">
        <v>1569</v>
      </c>
      <c r="P954">
        <v>1555.5</v>
      </c>
      <c r="Q954">
        <v>1563.25</v>
      </c>
      <c r="R954">
        <v>1563.11</v>
      </c>
      <c r="S954">
        <v>1573.89</v>
      </c>
      <c r="T954">
        <v>1560.92</v>
      </c>
      <c r="U954">
        <v>1568.61</v>
      </c>
      <c r="V954">
        <v>0.15</v>
      </c>
      <c r="W954">
        <v>0.15</v>
      </c>
      <c r="X954">
        <v>0.15</v>
      </c>
      <c r="Y954">
        <v>0.15</v>
      </c>
      <c r="Z954" t="s">
        <v>12</v>
      </c>
      <c r="AA954" t="s">
        <v>12</v>
      </c>
      <c r="AB954" t="s">
        <v>12</v>
      </c>
      <c r="AC954" t="s">
        <v>12</v>
      </c>
      <c r="AD954">
        <v>130.55667255</v>
      </c>
      <c r="AE954">
        <v>131.24074780999999</v>
      </c>
      <c r="AF954">
        <v>130.12287402999999</v>
      </c>
      <c r="AG954">
        <v>130.76522954000001</v>
      </c>
      <c r="AH954" t="s">
        <v>12</v>
      </c>
      <c r="AI954" t="s">
        <v>12</v>
      </c>
    </row>
    <row r="955" spans="1:35" x14ac:dyDescent="0.25">
      <c r="A955">
        <v>1365600600</v>
      </c>
      <c r="B955">
        <v>4.8038925900000002</v>
      </c>
      <c r="C955">
        <v>4.9551935900000004</v>
      </c>
      <c r="D955">
        <v>4.7982140700000002</v>
      </c>
      <c r="E955">
        <v>4.9446465100000001</v>
      </c>
      <c r="F955">
        <v>4.8038925900000002</v>
      </c>
      <c r="G955">
        <v>4.9551935900000004</v>
      </c>
      <c r="H955">
        <v>4.7982140700000002</v>
      </c>
      <c r="I955">
        <v>4.9446465100000001</v>
      </c>
      <c r="J955">
        <v>1556</v>
      </c>
      <c r="K955">
        <v>1579.25</v>
      </c>
      <c r="L955">
        <v>1555</v>
      </c>
      <c r="M955">
        <v>1576.75</v>
      </c>
      <c r="N955">
        <v>1563.75</v>
      </c>
      <c r="O955">
        <v>1584.5</v>
      </c>
      <c r="P955">
        <v>1561</v>
      </c>
      <c r="Q955">
        <v>1582.75</v>
      </c>
      <c r="R955">
        <v>1568.61</v>
      </c>
      <c r="S955">
        <v>1589.07</v>
      </c>
      <c r="T955">
        <v>1568.61</v>
      </c>
      <c r="U955">
        <v>1587.73</v>
      </c>
      <c r="V955">
        <v>0.15</v>
      </c>
      <c r="W955">
        <v>0.15</v>
      </c>
      <c r="X955">
        <v>0.15</v>
      </c>
      <c r="Y955">
        <v>0.15</v>
      </c>
      <c r="Z955" t="s">
        <v>12</v>
      </c>
      <c r="AA955" t="s">
        <v>12</v>
      </c>
      <c r="AB955" t="s">
        <v>12</v>
      </c>
      <c r="AC955" t="s">
        <v>12</v>
      </c>
      <c r="AD955">
        <v>131.11560527</v>
      </c>
      <c r="AE955">
        <v>132.53379276999999</v>
      </c>
      <c r="AF955">
        <v>131.08223616000001</v>
      </c>
      <c r="AG955">
        <v>132.36694718000001</v>
      </c>
      <c r="AH955" t="s">
        <v>12</v>
      </c>
      <c r="AI955" t="s">
        <v>12</v>
      </c>
    </row>
    <row r="956" spans="1:35" x14ac:dyDescent="0.25">
      <c r="A956">
        <v>1365687000</v>
      </c>
      <c r="B956">
        <v>4.9397798999999996</v>
      </c>
      <c r="C956">
        <v>5.0351027400000001</v>
      </c>
      <c r="D956">
        <v>4.92680001</v>
      </c>
      <c r="E956">
        <v>4.9917004499999997</v>
      </c>
      <c r="F956">
        <v>4.9397798999999996</v>
      </c>
      <c r="G956">
        <v>5.0351027400000001</v>
      </c>
      <c r="H956">
        <v>4.92680001</v>
      </c>
      <c r="I956">
        <v>4.9917004499999997</v>
      </c>
      <c r="J956">
        <v>1576.75</v>
      </c>
      <c r="K956">
        <v>1586.5</v>
      </c>
      <c r="L956">
        <v>1574.75</v>
      </c>
      <c r="M956">
        <v>1581.75</v>
      </c>
      <c r="N956">
        <v>1583.5</v>
      </c>
      <c r="O956">
        <v>1593</v>
      </c>
      <c r="P956">
        <v>1580.75</v>
      </c>
      <c r="Q956">
        <v>1587.75</v>
      </c>
      <c r="R956">
        <v>1587.73</v>
      </c>
      <c r="S956">
        <v>1597.35</v>
      </c>
      <c r="T956">
        <v>1586.17</v>
      </c>
      <c r="U956">
        <v>1593.37</v>
      </c>
      <c r="V956">
        <v>0.15</v>
      </c>
      <c r="W956">
        <v>0.15</v>
      </c>
      <c r="X956">
        <v>0.15</v>
      </c>
      <c r="Y956">
        <v>0.15</v>
      </c>
      <c r="Z956" t="s">
        <v>12</v>
      </c>
      <c r="AA956" t="s">
        <v>12</v>
      </c>
      <c r="AB956" t="s">
        <v>12</v>
      </c>
      <c r="AC956" t="s">
        <v>12</v>
      </c>
      <c r="AD956">
        <v>132.39197401999999</v>
      </c>
      <c r="AE956">
        <v>133.23455258000001</v>
      </c>
      <c r="AF956">
        <v>132.25848920999999</v>
      </c>
      <c r="AG956">
        <v>132.80074571</v>
      </c>
      <c r="AH956" t="s">
        <v>12</v>
      </c>
      <c r="AI956" t="s">
        <v>12</v>
      </c>
    </row>
    <row r="957" spans="1:35" x14ac:dyDescent="0.25">
      <c r="A957">
        <v>1365773400</v>
      </c>
      <c r="B957">
        <v>4.9385630100000002</v>
      </c>
      <c r="C957">
        <v>4.9741362699999998</v>
      </c>
      <c r="D957">
        <v>4.8683880500000001</v>
      </c>
      <c r="E957">
        <v>4.9515428999999997</v>
      </c>
      <c r="F957">
        <v>4.9385630100000002</v>
      </c>
      <c r="G957">
        <v>4.9741362699999998</v>
      </c>
      <c r="H957">
        <v>4.8683880500000001</v>
      </c>
      <c r="I957">
        <v>4.9515428999999997</v>
      </c>
      <c r="J957">
        <v>1582</v>
      </c>
      <c r="K957">
        <v>1583.25</v>
      </c>
      <c r="L957">
        <v>1568.75</v>
      </c>
      <c r="M957">
        <v>1576</v>
      </c>
      <c r="N957">
        <v>1588.25</v>
      </c>
      <c r="O957">
        <v>1589.75</v>
      </c>
      <c r="P957">
        <v>1575</v>
      </c>
      <c r="Q957">
        <v>1582</v>
      </c>
      <c r="R957">
        <v>1593.3</v>
      </c>
      <c r="S957">
        <v>1593.3</v>
      </c>
      <c r="T957">
        <v>1579.97</v>
      </c>
      <c r="U957">
        <v>1588.85</v>
      </c>
      <c r="V957">
        <v>0.15</v>
      </c>
      <c r="W957">
        <v>0.15</v>
      </c>
      <c r="X957">
        <v>0.15</v>
      </c>
      <c r="Y957">
        <v>0.15</v>
      </c>
      <c r="Z957" t="s">
        <v>12</v>
      </c>
      <c r="AA957" t="s">
        <v>12</v>
      </c>
      <c r="AB957" t="s">
        <v>12</v>
      </c>
      <c r="AC957" t="s">
        <v>12</v>
      </c>
      <c r="AD957">
        <v>132.37528112000001</v>
      </c>
      <c r="AE957">
        <v>132.67560318</v>
      </c>
      <c r="AF957">
        <v>131.74127623000001</v>
      </c>
      <c r="AG957">
        <v>132.47539681000001</v>
      </c>
      <c r="AH957" t="s">
        <v>12</v>
      </c>
      <c r="AI957" t="s">
        <v>12</v>
      </c>
    </row>
    <row r="958" spans="1:35" x14ac:dyDescent="0.25">
      <c r="A958">
        <v>1366032600</v>
      </c>
      <c r="B958">
        <v>4.8765013399999999</v>
      </c>
      <c r="C958">
        <v>4.8882643400000001</v>
      </c>
      <c r="D958">
        <v>4.6039167499999998</v>
      </c>
      <c r="E958">
        <v>4.6144628499999998</v>
      </c>
      <c r="F958">
        <v>4.8765013399999999</v>
      </c>
      <c r="G958">
        <v>4.8882643400000001</v>
      </c>
      <c r="H958">
        <v>4.6039167499999998</v>
      </c>
      <c r="I958">
        <v>4.6144628499999998</v>
      </c>
      <c r="J958">
        <v>1576.25</v>
      </c>
      <c r="K958">
        <v>1576.5</v>
      </c>
      <c r="L958">
        <v>1532.75</v>
      </c>
      <c r="M958">
        <v>1537.5</v>
      </c>
      <c r="N958">
        <v>1582.25</v>
      </c>
      <c r="O958">
        <v>1583</v>
      </c>
      <c r="P958">
        <v>1538.75</v>
      </c>
      <c r="Q958">
        <v>1543.5</v>
      </c>
      <c r="R958">
        <v>1588.84</v>
      </c>
      <c r="S958">
        <v>1588.84</v>
      </c>
      <c r="T958">
        <v>1552.28</v>
      </c>
      <c r="U958">
        <v>1552.36</v>
      </c>
      <c r="V958">
        <v>0.15</v>
      </c>
      <c r="W958">
        <v>0.15</v>
      </c>
      <c r="X958">
        <v>0.15</v>
      </c>
      <c r="Y958">
        <v>0.15</v>
      </c>
      <c r="Z958" t="s">
        <v>12</v>
      </c>
      <c r="AA958" t="s">
        <v>12</v>
      </c>
      <c r="AB958" t="s">
        <v>12</v>
      </c>
      <c r="AC958" t="s">
        <v>12</v>
      </c>
      <c r="AD958">
        <v>131.80801446000001</v>
      </c>
      <c r="AE958">
        <v>131.91646410000001</v>
      </c>
      <c r="AF958">
        <v>129.38876178000001</v>
      </c>
      <c r="AG958">
        <v>129.40376954000001</v>
      </c>
      <c r="AH958" t="s">
        <v>12</v>
      </c>
      <c r="AI958" t="s">
        <v>12</v>
      </c>
    </row>
    <row r="959" spans="1:35" x14ac:dyDescent="0.25">
      <c r="A959">
        <v>1366119000</v>
      </c>
      <c r="B959">
        <v>4.7130313900000003</v>
      </c>
      <c r="C959">
        <v>4.8164674999999999</v>
      </c>
      <c r="D959">
        <v>4.6765245200000001</v>
      </c>
      <c r="E959">
        <v>4.8059213999999999</v>
      </c>
      <c r="F959">
        <v>4.7130313900000003</v>
      </c>
      <c r="G959">
        <v>4.8164674999999999</v>
      </c>
      <c r="H959">
        <v>4.6765245200000001</v>
      </c>
      <c r="I959">
        <v>4.8059213999999999</v>
      </c>
      <c r="J959">
        <v>1539</v>
      </c>
      <c r="K959">
        <v>1564</v>
      </c>
      <c r="L959">
        <v>1538.5</v>
      </c>
      <c r="M959">
        <v>1562.5</v>
      </c>
      <c r="N959">
        <v>1542.5</v>
      </c>
      <c r="O959">
        <v>1570.75</v>
      </c>
      <c r="P959">
        <v>1542.25</v>
      </c>
      <c r="Q959">
        <v>1568.75</v>
      </c>
      <c r="R959">
        <v>1552.36</v>
      </c>
      <c r="S959">
        <v>1575.35</v>
      </c>
      <c r="T959">
        <v>1552.36</v>
      </c>
      <c r="U959">
        <v>1574.57</v>
      </c>
      <c r="V959">
        <v>0.15</v>
      </c>
      <c r="W959">
        <v>0.15</v>
      </c>
      <c r="X959">
        <v>0.15</v>
      </c>
      <c r="Y959">
        <v>0.15</v>
      </c>
      <c r="Z959" t="s">
        <v>12</v>
      </c>
      <c r="AA959" t="s">
        <v>12</v>
      </c>
      <c r="AB959" t="s">
        <v>12</v>
      </c>
      <c r="AC959" t="s">
        <v>12</v>
      </c>
      <c r="AD959">
        <v>130.38147634000001</v>
      </c>
      <c r="AE959">
        <v>131.38256655999999</v>
      </c>
      <c r="AF959">
        <v>130.06447807000001</v>
      </c>
      <c r="AG959">
        <v>131.31581997999999</v>
      </c>
      <c r="AH959" t="s">
        <v>12</v>
      </c>
      <c r="AI959" t="s">
        <v>12</v>
      </c>
    </row>
    <row r="960" spans="1:35" x14ac:dyDescent="0.25">
      <c r="A960">
        <v>1366205400</v>
      </c>
      <c r="B960">
        <v>4.7057300099999999</v>
      </c>
      <c r="C960">
        <v>4.7089747400000004</v>
      </c>
      <c r="D960">
        <v>4.5236016399999999</v>
      </c>
      <c r="E960">
        <v>4.5978322699999996</v>
      </c>
      <c r="F960">
        <v>4.7057300099999999</v>
      </c>
      <c r="G960">
        <v>4.7089747400000004</v>
      </c>
      <c r="H960">
        <v>4.5236016399999999</v>
      </c>
      <c r="I960">
        <v>4.5978322699999996</v>
      </c>
      <c r="J960">
        <v>1562.5</v>
      </c>
      <c r="K960">
        <v>1562.5</v>
      </c>
      <c r="L960">
        <v>1532.25</v>
      </c>
      <c r="M960">
        <v>1540</v>
      </c>
      <c r="N960">
        <v>1569.25</v>
      </c>
      <c r="O960">
        <v>1569.5</v>
      </c>
      <c r="P960">
        <v>1538</v>
      </c>
      <c r="Q960">
        <v>1546</v>
      </c>
      <c r="R960">
        <v>1574.57</v>
      </c>
      <c r="S960">
        <v>1574.57</v>
      </c>
      <c r="T960">
        <v>1543.69</v>
      </c>
      <c r="U960">
        <v>1552.01</v>
      </c>
      <c r="V960">
        <v>0.15</v>
      </c>
      <c r="W960">
        <v>0.15</v>
      </c>
      <c r="X960">
        <v>0.15</v>
      </c>
      <c r="Y960">
        <v>0.15</v>
      </c>
      <c r="Z960" t="s">
        <v>12</v>
      </c>
      <c r="AA960" t="s">
        <v>12</v>
      </c>
      <c r="AB960" t="s">
        <v>12</v>
      </c>
      <c r="AC960" t="s">
        <v>12</v>
      </c>
      <c r="AD960">
        <v>130.38147634000001</v>
      </c>
      <c r="AE960">
        <v>130.40651987000001</v>
      </c>
      <c r="AF960">
        <v>128.70468653</v>
      </c>
      <c r="AG960">
        <v>129.39709572000001</v>
      </c>
      <c r="AH960" t="s">
        <v>12</v>
      </c>
      <c r="AI960" t="s">
        <v>12</v>
      </c>
    </row>
    <row r="961" spans="1:35" x14ac:dyDescent="0.25">
      <c r="A961">
        <v>1366291800</v>
      </c>
      <c r="B961">
        <v>4.6233870799999996</v>
      </c>
      <c r="C961">
        <v>4.6241980099999997</v>
      </c>
      <c r="D961">
        <v>4.4595121400000002</v>
      </c>
      <c r="E961">
        <v>4.5130545700000004</v>
      </c>
      <c r="F961">
        <v>4.6233870799999996</v>
      </c>
      <c r="G961">
        <v>4.6241980099999997</v>
      </c>
      <c r="H961">
        <v>4.4595121400000002</v>
      </c>
      <c r="I961">
        <v>4.5130545700000004</v>
      </c>
      <c r="J961">
        <v>1537</v>
      </c>
      <c r="K961">
        <v>1547</v>
      </c>
      <c r="L961">
        <v>1524.75</v>
      </c>
      <c r="M961">
        <v>1528</v>
      </c>
      <c r="N961">
        <v>1544.5</v>
      </c>
      <c r="O961">
        <v>1553.5</v>
      </c>
      <c r="P961">
        <v>1530.75</v>
      </c>
      <c r="Q961">
        <v>1534</v>
      </c>
      <c r="R961">
        <v>1552.03</v>
      </c>
      <c r="S961">
        <v>1554.38</v>
      </c>
      <c r="T961">
        <v>1536.03</v>
      </c>
      <c r="U961">
        <v>1541.61</v>
      </c>
      <c r="V961">
        <v>0.15</v>
      </c>
      <c r="W961">
        <v>0.15</v>
      </c>
      <c r="X961">
        <v>0.15</v>
      </c>
      <c r="Y961">
        <v>0.15</v>
      </c>
      <c r="Z961" t="s">
        <v>12</v>
      </c>
      <c r="AA961" t="s">
        <v>12</v>
      </c>
      <c r="AB961" t="s">
        <v>12</v>
      </c>
      <c r="AC961" t="s">
        <v>12</v>
      </c>
      <c r="AD961">
        <v>129.61399498</v>
      </c>
      <c r="AE961">
        <v>129.6473641</v>
      </c>
      <c r="AF961">
        <v>128.09570013000001</v>
      </c>
      <c r="AG961">
        <v>128.58789461999999</v>
      </c>
      <c r="AH961" t="s">
        <v>12</v>
      </c>
      <c r="AI961" t="s">
        <v>12</v>
      </c>
    </row>
    <row r="962" spans="1:35" x14ac:dyDescent="0.25">
      <c r="A962">
        <v>1366378200</v>
      </c>
      <c r="B962">
        <v>4.5406381800000002</v>
      </c>
      <c r="C962">
        <v>4.6351500699999999</v>
      </c>
      <c r="D962">
        <v>4.5089988999999999</v>
      </c>
      <c r="E962">
        <v>4.6290655999999997</v>
      </c>
      <c r="F962">
        <v>4.5406381800000002</v>
      </c>
      <c r="G962">
        <v>4.6351500699999999</v>
      </c>
      <c r="H962">
        <v>4.5089988999999999</v>
      </c>
      <c r="I962">
        <v>4.6290655999999997</v>
      </c>
      <c r="J962">
        <v>1532.25</v>
      </c>
      <c r="K962">
        <v>1544.75</v>
      </c>
      <c r="L962">
        <v>1530.25</v>
      </c>
      <c r="M962">
        <v>1541.5</v>
      </c>
      <c r="N962">
        <v>1537</v>
      </c>
      <c r="O962">
        <v>1550.75</v>
      </c>
      <c r="P962">
        <v>1535.25</v>
      </c>
      <c r="Q962">
        <v>1547.5</v>
      </c>
      <c r="R962">
        <v>1541.61</v>
      </c>
      <c r="S962">
        <v>1555.89</v>
      </c>
      <c r="T962">
        <v>1539.4</v>
      </c>
      <c r="U962">
        <v>1555.25</v>
      </c>
      <c r="V962">
        <v>0.15</v>
      </c>
      <c r="W962">
        <v>0.15</v>
      </c>
      <c r="X962">
        <v>0.15</v>
      </c>
      <c r="Y962">
        <v>0.15</v>
      </c>
      <c r="Z962" t="s">
        <v>12</v>
      </c>
      <c r="AA962" t="s">
        <v>12</v>
      </c>
      <c r="AB962" t="s">
        <v>12</v>
      </c>
      <c r="AC962" t="s">
        <v>12</v>
      </c>
      <c r="AD962">
        <v>128.88821666999999</v>
      </c>
      <c r="AE962">
        <v>129.76415600999999</v>
      </c>
      <c r="AF962">
        <v>128.57121006</v>
      </c>
      <c r="AG962">
        <v>129.70576005999999</v>
      </c>
      <c r="AH962" t="s">
        <v>12</v>
      </c>
      <c r="AI962" t="s">
        <v>12</v>
      </c>
    </row>
    <row r="963" spans="1:35" x14ac:dyDescent="0.25">
      <c r="A963">
        <v>1366637400</v>
      </c>
      <c r="B963">
        <v>4.6578661099999996</v>
      </c>
      <c r="C963">
        <v>4.7227665500000002</v>
      </c>
      <c r="D963">
        <v>4.5645701299999999</v>
      </c>
      <c r="E963">
        <v>4.69680579</v>
      </c>
      <c r="F963">
        <v>4.6578661099999996</v>
      </c>
      <c r="G963">
        <v>4.7227665500000002</v>
      </c>
      <c r="H963">
        <v>4.5645701299999999</v>
      </c>
      <c r="I963">
        <v>4.69680579</v>
      </c>
      <c r="J963">
        <v>1545</v>
      </c>
      <c r="K963">
        <v>1555</v>
      </c>
      <c r="L963">
        <v>1537.5</v>
      </c>
      <c r="M963">
        <v>1549.75</v>
      </c>
      <c r="N963">
        <v>1548.5</v>
      </c>
      <c r="O963">
        <v>1561</v>
      </c>
      <c r="P963">
        <v>1542.75</v>
      </c>
      <c r="Q963">
        <v>1556</v>
      </c>
      <c r="R963">
        <v>1555.25</v>
      </c>
      <c r="S963">
        <v>1565.55</v>
      </c>
      <c r="T963">
        <v>1548.19</v>
      </c>
      <c r="U963">
        <v>1562.5</v>
      </c>
      <c r="V963">
        <v>0.15</v>
      </c>
      <c r="W963">
        <v>0.15</v>
      </c>
      <c r="X963">
        <v>0.15</v>
      </c>
      <c r="Y963">
        <v>0.15</v>
      </c>
      <c r="Z963" t="s">
        <v>12</v>
      </c>
      <c r="AA963" t="s">
        <v>12</v>
      </c>
      <c r="AB963" t="s">
        <v>12</v>
      </c>
      <c r="AC963" t="s">
        <v>12</v>
      </c>
      <c r="AD963">
        <v>129.95602844000001</v>
      </c>
      <c r="AE963">
        <v>130.59003333000001</v>
      </c>
      <c r="AF963">
        <v>129.09677366</v>
      </c>
      <c r="AG963">
        <v>130.28137733</v>
      </c>
      <c r="AH963" t="s">
        <v>12</v>
      </c>
      <c r="AI963" t="s">
        <v>12</v>
      </c>
    </row>
    <row r="964" spans="1:35" x14ac:dyDescent="0.25">
      <c r="A964">
        <v>1366723800</v>
      </c>
      <c r="B964">
        <v>4.7608962699999999</v>
      </c>
      <c r="C964">
        <v>4.8481067900000001</v>
      </c>
      <c r="D964">
        <v>4.6907222800000001</v>
      </c>
      <c r="E964">
        <v>4.8379656600000001</v>
      </c>
      <c r="F964">
        <v>4.7608962699999999</v>
      </c>
      <c r="G964">
        <v>4.8481067900000001</v>
      </c>
      <c r="H964">
        <v>4.6907222800000001</v>
      </c>
      <c r="I964">
        <v>4.8379656600000001</v>
      </c>
      <c r="J964">
        <v>1550.25</v>
      </c>
      <c r="K964">
        <v>1570.5</v>
      </c>
      <c r="L964">
        <v>1543</v>
      </c>
      <c r="M964">
        <v>1567.5</v>
      </c>
      <c r="N964">
        <v>1557.25</v>
      </c>
      <c r="O964">
        <v>1577</v>
      </c>
      <c r="P964">
        <v>1548.75</v>
      </c>
      <c r="Q964">
        <v>1573.5</v>
      </c>
      <c r="R964">
        <v>1562.5</v>
      </c>
      <c r="S964">
        <v>1579.58</v>
      </c>
      <c r="T964">
        <v>1562.5</v>
      </c>
      <c r="U964">
        <v>1578.78</v>
      </c>
      <c r="V964">
        <v>0.14000000000000001</v>
      </c>
      <c r="W964">
        <v>0.14000000000000001</v>
      </c>
      <c r="X964">
        <v>0.14000000000000001</v>
      </c>
      <c r="Y964">
        <v>0.14000000000000001</v>
      </c>
      <c r="Z964" t="s">
        <v>12</v>
      </c>
      <c r="AA964" t="s">
        <v>12</v>
      </c>
      <c r="AB964" t="s">
        <v>12</v>
      </c>
      <c r="AC964" t="s">
        <v>12</v>
      </c>
      <c r="AD964">
        <v>130.93207512999999</v>
      </c>
      <c r="AE964">
        <v>131.74961017000001</v>
      </c>
      <c r="AF964">
        <v>130.28137733</v>
      </c>
      <c r="AG964">
        <v>131.62448431999999</v>
      </c>
      <c r="AH964" t="s">
        <v>12</v>
      </c>
      <c r="AI964" t="s">
        <v>12</v>
      </c>
    </row>
    <row r="965" spans="1:35" x14ac:dyDescent="0.25">
      <c r="A965">
        <v>1366810200</v>
      </c>
      <c r="B965">
        <v>4.8387766000000001</v>
      </c>
      <c r="C965">
        <v>4.8805579799999999</v>
      </c>
      <c r="D965">
        <v>4.8116612500000002</v>
      </c>
      <c r="E965">
        <v>4.8472958500000001</v>
      </c>
      <c r="F965">
        <v>4.8387766000000001</v>
      </c>
      <c r="G965">
        <v>4.8805579799999999</v>
      </c>
      <c r="H965">
        <v>4.8116612500000002</v>
      </c>
      <c r="I965">
        <v>4.8472958500000001</v>
      </c>
      <c r="J965">
        <v>1567.75</v>
      </c>
      <c r="K965">
        <v>1574</v>
      </c>
      <c r="L965">
        <v>1564.75</v>
      </c>
      <c r="M965">
        <v>1568</v>
      </c>
      <c r="N965">
        <v>1573.5</v>
      </c>
      <c r="O965">
        <v>1579</v>
      </c>
      <c r="P965">
        <v>1570.75</v>
      </c>
      <c r="Q965">
        <v>1574</v>
      </c>
      <c r="R965">
        <v>1578.78</v>
      </c>
      <c r="S965">
        <v>1583</v>
      </c>
      <c r="T965">
        <v>1575.8</v>
      </c>
      <c r="U965">
        <v>1578.79</v>
      </c>
      <c r="V965">
        <v>0.13</v>
      </c>
      <c r="W965">
        <v>0.13</v>
      </c>
      <c r="X965">
        <v>0.13</v>
      </c>
      <c r="Y965">
        <v>0.13</v>
      </c>
      <c r="Z965" t="s">
        <v>12</v>
      </c>
      <c r="AA965" t="s">
        <v>12</v>
      </c>
      <c r="AB965" t="s">
        <v>12</v>
      </c>
      <c r="AC965" t="s">
        <v>12</v>
      </c>
      <c r="AD965">
        <v>131.66619571000001</v>
      </c>
      <c r="AE965">
        <v>132.05828285000001</v>
      </c>
      <c r="AF965">
        <v>131.42426126999999</v>
      </c>
      <c r="AG965">
        <v>131.70790711000001</v>
      </c>
      <c r="AH965" t="s">
        <v>12</v>
      </c>
      <c r="AI965" t="s">
        <v>12</v>
      </c>
    </row>
    <row r="966" spans="1:35" x14ac:dyDescent="0.25">
      <c r="A966">
        <v>1366896600</v>
      </c>
      <c r="B966">
        <v>4.8866414799999998</v>
      </c>
      <c r="C966">
        <v>4.9698372199999996</v>
      </c>
      <c r="D966">
        <v>4.8639264300000002</v>
      </c>
      <c r="E966">
        <v>4.90773466</v>
      </c>
      <c r="F966">
        <v>4.8866414799999998</v>
      </c>
      <c r="G966">
        <v>4.9698372199999996</v>
      </c>
      <c r="H966">
        <v>4.8639264300000002</v>
      </c>
      <c r="I966">
        <v>4.90773466</v>
      </c>
      <c r="J966">
        <v>1567</v>
      </c>
      <c r="K966">
        <v>1582</v>
      </c>
      <c r="L966">
        <v>1564.5</v>
      </c>
      <c r="M966">
        <v>1575.75</v>
      </c>
      <c r="N966">
        <v>1573</v>
      </c>
      <c r="O966">
        <v>1588.25</v>
      </c>
      <c r="P966">
        <v>1570.75</v>
      </c>
      <c r="Q966">
        <v>1581.75</v>
      </c>
      <c r="R966">
        <v>1578.93</v>
      </c>
      <c r="S966">
        <v>1592.64</v>
      </c>
      <c r="T966">
        <v>1578.93</v>
      </c>
      <c r="U966">
        <v>1585.16</v>
      </c>
      <c r="V966">
        <v>0.13</v>
      </c>
      <c r="W966">
        <v>0.13</v>
      </c>
      <c r="X966">
        <v>0.13</v>
      </c>
      <c r="Y966">
        <v>0.13</v>
      </c>
      <c r="Z966" t="s">
        <v>12</v>
      </c>
      <c r="AA966" t="s">
        <v>12</v>
      </c>
      <c r="AB966" t="s">
        <v>12</v>
      </c>
      <c r="AC966" t="s">
        <v>12</v>
      </c>
      <c r="AD966">
        <v>132.09165196000001</v>
      </c>
      <c r="AE966">
        <v>132.86748395000001</v>
      </c>
      <c r="AF966">
        <v>131.8914456</v>
      </c>
      <c r="AG966">
        <v>132.24181299</v>
      </c>
      <c r="AH966" t="s">
        <v>12</v>
      </c>
      <c r="AI966" t="s">
        <v>12</v>
      </c>
    </row>
    <row r="967" spans="1:35" x14ac:dyDescent="0.25">
      <c r="A967">
        <v>1366983000</v>
      </c>
      <c r="B967">
        <v>4.8842076900000002</v>
      </c>
      <c r="C967">
        <v>4.9090323600000003</v>
      </c>
      <c r="D967">
        <v>4.8294474000000003</v>
      </c>
      <c r="E967">
        <v>4.8765013399999999</v>
      </c>
      <c r="F967">
        <v>4.8842076900000002</v>
      </c>
      <c r="G967">
        <v>4.9090323600000003</v>
      </c>
      <c r="H967">
        <v>4.8294474000000003</v>
      </c>
      <c r="I967">
        <v>4.8765013399999999</v>
      </c>
      <c r="J967">
        <v>1575.5</v>
      </c>
      <c r="K967">
        <v>1576</v>
      </c>
      <c r="L967">
        <v>1566.75</v>
      </c>
      <c r="M967">
        <v>1570.5</v>
      </c>
      <c r="N967">
        <v>1581.5</v>
      </c>
      <c r="O967">
        <v>1582.5</v>
      </c>
      <c r="P967">
        <v>1572.5</v>
      </c>
      <c r="Q967">
        <v>1576.5</v>
      </c>
      <c r="R967">
        <v>1585.16</v>
      </c>
      <c r="S967">
        <v>1585.78</v>
      </c>
      <c r="T967">
        <v>1577.56</v>
      </c>
      <c r="U967">
        <v>1582.24</v>
      </c>
      <c r="V967">
        <v>0.13</v>
      </c>
      <c r="W967">
        <v>0.13</v>
      </c>
      <c r="X967">
        <v>0.13</v>
      </c>
      <c r="Y967">
        <v>0.13</v>
      </c>
      <c r="Z967" t="s">
        <v>12</v>
      </c>
      <c r="AA967" t="s">
        <v>12</v>
      </c>
      <c r="AB967" t="s">
        <v>12</v>
      </c>
      <c r="AC967" t="s">
        <v>12</v>
      </c>
      <c r="AD967">
        <v>132.08330968000001</v>
      </c>
      <c r="AE967">
        <v>132.30855957</v>
      </c>
      <c r="AF967">
        <v>131.58277292</v>
      </c>
      <c r="AG967">
        <v>132.00823750999999</v>
      </c>
      <c r="AH967" t="s">
        <v>12</v>
      </c>
      <c r="AI967" t="s">
        <v>12</v>
      </c>
    </row>
    <row r="968" spans="1:35" x14ac:dyDescent="0.25">
      <c r="A968">
        <v>1367242200</v>
      </c>
      <c r="B968">
        <v>4.9142241200000001</v>
      </c>
      <c r="C968">
        <v>5.0063031999999996</v>
      </c>
      <c r="D968">
        <v>4.8951597500000004</v>
      </c>
      <c r="E968">
        <v>4.9750689000000001</v>
      </c>
      <c r="F968">
        <v>4.9142241200000001</v>
      </c>
      <c r="G968">
        <v>5.0063031999999996</v>
      </c>
      <c r="H968">
        <v>4.8951597500000004</v>
      </c>
      <c r="I968">
        <v>4.9750689000000001</v>
      </c>
      <c r="J968">
        <v>1570.25</v>
      </c>
      <c r="K968">
        <v>1586.25</v>
      </c>
      <c r="L968">
        <v>1567.75</v>
      </c>
      <c r="M968">
        <v>1582.25</v>
      </c>
      <c r="N968">
        <v>1576.25</v>
      </c>
      <c r="O968">
        <v>1592.25</v>
      </c>
      <c r="P968">
        <v>1573.75</v>
      </c>
      <c r="Q968">
        <v>1588.25</v>
      </c>
      <c r="R968">
        <v>1582.34</v>
      </c>
      <c r="S968">
        <v>1596.65</v>
      </c>
      <c r="T968">
        <v>1582.34</v>
      </c>
      <c r="U968">
        <v>1593.61</v>
      </c>
      <c r="V968">
        <v>0.13</v>
      </c>
      <c r="W968">
        <v>0.13</v>
      </c>
      <c r="X968">
        <v>0.13</v>
      </c>
      <c r="Y968">
        <v>0.13</v>
      </c>
      <c r="Z968" t="s">
        <v>12</v>
      </c>
      <c r="AA968" t="s">
        <v>12</v>
      </c>
      <c r="AB968" t="s">
        <v>12</v>
      </c>
      <c r="AC968" t="s">
        <v>12</v>
      </c>
      <c r="AD968">
        <v>132.36694718000001</v>
      </c>
      <c r="AE968">
        <v>133.18448222000001</v>
      </c>
      <c r="AF968">
        <v>132.15839020000001</v>
      </c>
      <c r="AG968">
        <v>132.89251078000001</v>
      </c>
      <c r="AH968" t="s">
        <v>12</v>
      </c>
      <c r="AI968" t="s">
        <v>12</v>
      </c>
    </row>
    <row r="969" spans="1:35" x14ac:dyDescent="0.25">
      <c r="A969">
        <v>1367328600</v>
      </c>
      <c r="B969">
        <v>4.9714191899999998</v>
      </c>
      <c r="C969">
        <v>5.0131986199999998</v>
      </c>
      <c r="D969">
        <v>4.9089515600000002</v>
      </c>
      <c r="E969">
        <v>5.00792605</v>
      </c>
      <c r="F969">
        <v>4.9714191899999998</v>
      </c>
      <c r="G969">
        <v>5.0131986199999998</v>
      </c>
      <c r="H969">
        <v>4.9089515600000002</v>
      </c>
      <c r="I969">
        <v>5.00792605</v>
      </c>
      <c r="J969">
        <v>1582.75</v>
      </c>
      <c r="K969">
        <v>1588.5</v>
      </c>
      <c r="L969">
        <v>1575.5</v>
      </c>
      <c r="M969">
        <v>1586.25</v>
      </c>
      <c r="N969">
        <v>1588.5</v>
      </c>
      <c r="O969">
        <v>1594.25</v>
      </c>
      <c r="P969">
        <v>1581.25</v>
      </c>
      <c r="Q969">
        <v>1592.25</v>
      </c>
      <c r="R969">
        <v>1593.58</v>
      </c>
      <c r="S969">
        <v>1597.57</v>
      </c>
      <c r="T969">
        <v>1586.5</v>
      </c>
      <c r="U969">
        <v>1597.57</v>
      </c>
      <c r="V969">
        <v>0.14000000000000001</v>
      </c>
      <c r="W969">
        <v>0.14000000000000001</v>
      </c>
      <c r="X969">
        <v>0.14000000000000001</v>
      </c>
      <c r="Y969">
        <v>0.14000000000000001</v>
      </c>
      <c r="Z969" t="s">
        <v>12</v>
      </c>
      <c r="AA969" t="s">
        <v>12</v>
      </c>
      <c r="AB969" t="s">
        <v>12</v>
      </c>
      <c r="AC969" t="s">
        <v>12</v>
      </c>
      <c r="AD969">
        <v>132.86748395000001</v>
      </c>
      <c r="AE969">
        <v>133.24288652000001</v>
      </c>
      <c r="AF969">
        <v>132.31689351</v>
      </c>
      <c r="AG969">
        <v>133.20950905999999</v>
      </c>
      <c r="AH969" t="s">
        <v>12</v>
      </c>
      <c r="AI969" t="s">
        <v>12</v>
      </c>
    </row>
    <row r="970" spans="1:35" x14ac:dyDescent="0.25">
      <c r="A970">
        <v>1367415000</v>
      </c>
      <c r="B970">
        <v>4.9770977099999998</v>
      </c>
      <c r="C970">
        <v>4.9827363099999999</v>
      </c>
      <c r="D970">
        <v>4.8602757399999996</v>
      </c>
      <c r="E970">
        <v>4.8744725300000002</v>
      </c>
      <c r="F970">
        <v>4.9770977099999998</v>
      </c>
      <c r="G970">
        <v>4.9827363099999999</v>
      </c>
      <c r="H970">
        <v>4.8602757399999996</v>
      </c>
      <c r="I970">
        <v>4.8744725300000002</v>
      </c>
      <c r="J970">
        <v>1587.5</v>
      </c>
      <c r="K970">
        <v>1589</v>
      </c>
      <c r="L970">
        <v>1570.25</v>
      </c>
      <c r="M970">
        <v>1571.25</v>
      </c>
      <c r="N970">
        <v>1593.75</v>
      </c>
      <c r="O970">
        <v>1595.5</v>
      </c>
      <c r="P970">
        <v>1576</v>
      </c>
      <c r="Q970">
        <v>1577.25</v>
      </c>
      <c r="R970">
        <v>1597.55</v>
      </c>
      <c r="S970">
        <v>1597.55</v>
      </c>
      <c r="T970">
        <v>1581.28</v>
      </c>
      <c r="U970">
        <v>1582.7</v>
      </c>
      <c r="V970">
        <v>0.14000000000000001</v>
      </c>
      <c r="W970">
        <v>0.14000000000000001</v>
      </c>
      <c r="X970">
        <v>0.14000000000000001</v>
      </c>
      <c r="Y970">
        <v>0.14000000000000001</v>
      </c>
      <c r="Z970" t="s">
        <v>12</v>
      </c>
      <c r="AA970" t="s">
        <v>12</v>
      </c>
      <c r="AB970" t="s">
        <v>12</v>
      </c>
      <c r="AC970" t="s">
        <v>12</v>
      </c>
      <c r="AD970">
        <v>132.91753761999999</v>
      </c>
      <c r="AE970">
        <v>132.98427586</v>
      </c>
      <c r="AF970">
        <v>131.8914456</v>
      </c>
      <c r="AG970">
        <v>132.04159829</v>
      </c>
      <c r="AH970" t="s">
        <v>12</v>
      </c>
      <c r="AI970" t="s">
        <v>12</v>
      </c>
    </row>
    <row r="971" spans="1:35" x14ac:dyDescent="0.25">
      <c r="A971">
        <v>1367501400</v>
      </c>
      <c r="B971">
        <v>4.9121972600000001</v>
      </c>
      <c r="C971">
        <v>5.0245566300000002</v>
      </c>
      <c r="D971">
        <v>4.9008392499999998</v>
      </c>
      <c r="E971">
        <v>5.01360457</v>
      </c>
      <c r="F971">
        <v>4.9121972600000001</v>
      </c>
      <c r="G971">
        <v>5.0245566300000002</v>
      </c>
      <c r="H971">
        <v>4.9008392499999998</v>
      </c>
      <c r="I971">
        <v>5.01360457</v>
      </c>
      <c r="J971">
        <v>1573</v>
      </c>
      <c r="K971">
        <v>1588.25</v>
      </c>
      <c r="L971">
        <v>1573</v>
      </c>
      <c r="M971">
        <v>1586.5</v>
      </c>
      <c r="N971">
        <v>1579.25</v>
      </c>
      <c r="O971">
        <v>1594.25</v>
      </c>
      <c r="P971">
        <v>1578.75</v>
      </c>
      <c r="Q971">
        <v>1592.25</v>
      </c>
      <c r="R971">
        <v>1582.77</v>
      </c>
      <c r="S971">
        <v>1598.6</v>
      </c>
      <c r="T971">
        <v>1582.77</v>
      </c>
      <c r="U971">
        <v>1597.59</v>
      </c>
      <c r="V971">
        <v>0.15</v>
      </c>
      <c r="W971">
        <v>0.15</v>
      </c>
      <c r="X971">
        <v>0.15</v>
      </c>
      <c r="Y971">
        <v>0.15</v>
      </c>
      <c r="Z971" t="s">
        <v>12</v>
      </c>
      <c r="AA971" t="s">
        <v>12</v>
      </c>
      <c r="AB971" t="s">
        <v>12</v>
      </c>
      <c r="AC971" t="s">
        <v>12</v>
      </c>
      <c r="AD971">
        <v>132.37528112000001</v>
      </c>
      <c r="AE971">
        <v>133.38470527000001</v>
      </c>
      <c r="AF971">
        <v>132.25015526999999</v>
      </c>
      <c r="AG971">
        <v>133.26791335999999</v>
      </c>
      <c r="AH971" t="s">
        <v>12</v>
      </c>
      <c r="AI971" t="s">
        <v>12</v>
      </c>
    </row>
    <row r="972" spans="1:35" x14ac:dyDescent="0.25">
      <c r="A972">
        <v>1367587800</v>
      </c>
      <c r="B972">
        <v>5.1446233299999999</v>
      </c>
      <c r="C972">
        <v>5.2135804200000004</v>
      </c>
      <c r="D972">
        <v>5.1340811200000003</v>
      </c>
      <c r="E972">
        <v>5.1649045999999998</v>
      </c>
      <c r="F972">
        <v>5.1446233299999999</v>
      </c>
      <c r="G972">
        <v>5.2135804200000004</v>
      </c>
      <c r="H972">
        <v>5.1340811200000003</v>
      </c>
      <c r="I972">
        <v>5.1649045999999998</v>
      </c>
      <c r="J972">
        <v>1586.25</v>
      </c>
      <c r="K972">
        <v>1608.5</v>
      </c>
      <c r="L972">
        <v>1583.75</v>
      </c>
      <c r="M972">
        <v>1602.5</v>
      </c>
      <c r="N972">
        <v>1592.25</v>
      </c>
      <c r="O972">
        <v>1614.25</v>
      </c>
      <c r="P972">
        <v>1589.5</v>
      </c>
      <c r="Q972">
        <v>1608.5</v>
      </c>
      <c r="R972">
        <v>1597.6</v>
      </c>
      <c r="S972">
        <v>1618.46</v>
      </c>
      <c r="T972">
        <v>1597.6</v>
      </c>
      <c r="U972">
        <v>1614.42</v>
      </c>
      <c r="V972">
        <v>0.14000000000000001</v>
      </c>
      <c r="W972">
        <v>0.14000000000000001</v>
      </c>
      <c r="X972">
        <v>0.14000000000000001</v>
      </c>
      <c r="Y972">
        <v>0.14000000000000001</v>
      </c>
      <c r="Z972" t="s">
        <v>12</v>
      </c>
      <c r="AA972" t="s">
        <v>12</v>
      </c>
      <c r="AB972" t="s">
        <v>12</v>
      </c>
      <c r="AC972" t="s">
        <v>12</v>
      </c>
      <c r="AD972">
        <v>134.42749018999999</v>
      </c>
      <c r="AE972">
        <v>135.04481887</v>
      </c>
      <c r="AF972">
        <v>133.29460864999999</v>
      </c>
      <c r="AG972">
        <v>134.61769416000001</v>
      </c>
      <c r="AH972" t="s">
        <v>12</v>
      </c>
      <c r="AI972" t="s">
        <v>12</v>
      </c>
    </row>
    <row r="973" spans="1:35" x14ac:dyDescent="0.25">
      <c r="A973">
        <v>1367847000</v>
      </c>
      <c r="B973">
        <v>5.1758576300000003</v>
      </c>
      <c r="C973">
        <v>5.2265612800000003</v>
      </c>
      <c r="D973">
        <v>5.1709890700000001</v>
      </c>
      <c r="E973">
        <v>5.2070909600000004</v>
      </c>
      <c r="F973">
        <v>5.1758576300000003</v>
      </c>
      <c r="G973">
        <v>5.2265612800000003</v>
      </c>
      <c r="H973">
        <v>5.1709890700000001</v>
      </c>
      <c r="I973">
        <v>5.2070909600000004</v>
      </c>
      <c r="J973">
        <v>1603.25</v>
      </c>
      <c r="K973">
        <v>1609</v>
      </c>
      <c r="L973">
        <v>1602</v>
      </c>
      <c r="M973">
        <v>1607.5</v>
      </c>
      <c r="N973">
        <v>1608.25</v>
      </c>
      <c r="O973">
        <v>1615.25</v>
      </c>
      <c r="P973">
        <v>1607.25</v>
      </c>
      <c r="Q973">
        <v>1613.5</v>
      </c>
      <c r="R973">
        <v>1614.4</v>
      </c>
      <c r="S973">
        <v>1619.77</v>
      </c>
      <c r="T973">
        <v>1614.21</v>
      </c>
      <c r="U973">
        <v>1617.5</v>
      </c>
      <c r="V973">
        <v>0.14000000000000001</v>
      </c>
      <c r="W973">
        <v>0.14000000000000001</v>
      </c>
      <c r="X973">
        <v>0.14000000000000001</v>
      </c>
      <c r="Y973">
        <v>0.14000000000000001</v>
      </c>
      <c r="Z973" t="s">
        <v>12</v>
      </c>
      <c r="AA973" t="s">
        <v>12</v>
      </c>
      <c r="AB973" t="s">
        <v>12</v>
      </c>
      <c r="AC973" t="s">
        <v>12</v>
      </c>
      <c r="AD973">
        <v>134.71947831</v>
      </c>
      <c r="AE973">
        <v>135.15326016</v>
      </c>
      <c r="AF973">
        <v>134.66107402</v>
      </c>
      <c r="AG973">
        <v>134.96139607999999</v>
      </c>
      <c r="AH973" t="s">
        <v>12</v>
      </c>
      <c r="AI973" t="s">
        <v>12</v>
      </c>
    </row>
    <row r="974" spans="1:35" x14ac:dyDescent="0.25">
      <c r="A974">
        <v>1367933400</v>
      </c>
      <c r="B974">
        <v>5.2362964500000002</v>
      </c>
      <c r="C974">
        <v>5.2882170000000004</v>
      </c>
      <c r="D974">
        <v>5.1945160499999998</v>
      </c>
      <c r="E974">
        <v>5.2833494200000004</v>
      </c>
      <c r="F974">
        <v>5.2362964500000002</v>
      </c>
      <c r="G974">
        <v>5.2882170000000004</v>
      </c>
      <c r="H974">
        <v>5.1945160499999998</v>
      </c>
      <c r="I974">
        <v>5.2833494200000004</v>
      </c>
      <c r="J974">
        <v>1606.5</v>
      </c>
      <c r="K974">
        <v>1615.75</v>
      </c>
      <c r="L974">
        <v>1603.5</v>
      </c>
      <c r="M974">
        <v>1614.75</v>
      </c>
      <c r="N974">
        <v>1612.5</v>
      </c>
      <c r="O974">
        <v>1621.75</v>
      </c>
      <c r="P974">
        <v>1609.25</v>
      </c>
      <c r="Q974">
        <v>1620.5</v>
      </c>
      <c r="R974">
        <v>1617.55</v>
      </c>
      <c r="S974">
        <v>1626.03</v>
      </c>
      <c r="T974">
        <v>1616.64</v>
      </c>
      <c r="U974">
        <v>1625.96</v>
      </c>
      <c r="V974">
        <v>0.12</v>
      </c>
      <c r="W974">
        <v>0.12</v>
      </c>
      <c r="X974">
        <v>0.12</v>
      </c>
      <c r="Y974">
        <v>0.12</v>
      </c>
      <c r="Z974" t="s">
        <v>12</v>
      </c>
      <c r="AA974" t="s">
        <v>12</v>
      </c>
      <c r="AB974" t="s">
        <v>12</v>
      </c>
      <c r="AC974" t="s">
        <v>12</v>
      </c>
      <c r="AD974">
        <v>135.25337585</v>
      </c>
      <c r="AE974">
        <v>135.68716603999999</v>
      </c>
      <c r="AF974">
        <v>134.869631</v>
      </c>
      <c r="AG974">
        <v>135.64537956000001</v>
      </c>
      <c r="AH974" t="s">
        <v>12</v>
      </c>
      <c r="AI974" t="s">
        <v>12</v>
      </c>
    </row>
    <row r="975" spans="1:35" x14ac:dyDescent="0.25">
      <c r="A975">
        <v>1368019800</v>
      </c>
      <c r="B975">
        <v>5.2679357299999996</v>
      </c>
      <c r="C975">
        <v>5.3600138299999998</v>
      </c>
      <c r="D975">
        <v>5.2574704299999997</v>
      </c>
      <c r="E975">
        <v>5.3571750600000003</v>
      </c>
      <c r="F975">
        <v>5.2679357299999996</v>
      </c>
      <c r="G975">
        <v>5.3600138299999998</v>
      </c>
      <c r="H975">
        <v>5.2574704299999997</v>
      </c>
      <c r="I975">
        <v>5.3571750600000003</v>
      </c>
      <c r="J975">
        <v>1613.75</v>
      </c>
      <c r="K975">
        <v>1624</v>
      </c>
      <c r="L975">
        <v>1611.5</v>
      </c>
      <c r="M975">
        <v>1623</v>
      </c>
      <c r="N975">
        <v>1620.75</v>
      </c>
      <c r="O975">
        <v>1629.5</v>
      </c>
      <c r="P975">
        <v>1617</v>
      </c>
      <c r="Q975">
        <v>1628.75</v>
      </c>
      <c r="R975">
        <v>1625.95</v>
      </c>
      <c r="S975">
        <v>1632.78</v>
      </c>
      <c r="T975">
        <v>1622.7</v>
      </c>
      <c r="U975">
        <v>1632.69</v>
      </c>
      <c r="V975">
        <v>0.12</v>
      </c>
      <c r="W975">
        <v>0.12</v>
      </c>
      <c r="X975">
        <v>0.12</v>
      </c>
      <c r="Y975">
        <v>0.12</v>
      </c>
      <c r="Z975" t="s">
        <v>12</v>
      </c>
      <c r="AA975" t="s">
        <v>12</v>
      </c>
      <c r="AB975" t="s">
        <v>12</v>
      </c>
      <c r="AC975" t="s">
        <v>12</v>
      </c>
      <c r="AD975">
        <v>135.49530196000001</v>
      </c>
      <c r="AE975">
        <v>136.30450306</v>
      </c>
      <c r="AF975">
        <v>135.42022144000001</v>
      </c>
      <c r="AG975">
        <v>136.26279166</v>
      </c>
      <c r="AH975" t="s">
        <v>12</v>
      </c>
      <c r="AI975" t="s">
        <v>12</v>
      </c>
    </row>
    <row r="976" spans="1:35" x14ac:dyDescent="0.25">
      <c r="A976">
        <v>1368106200</v>
      </c>
      <c r="B976">
        <v>5.3454110899999998</v>
      </c>
      <c r="C976">
        <v>5.3896243100000003</v>
      </c>
      <c r="D976">
        <v>5.2695615</v>
      </c>
      <c r="E976">
        <v>5.3149886999999998</v>
      </c>
      <c r="F976">
        <v>5.3454110899999998</v>
      </c>
      <c r="G976">
        <v>5.3896243100000003</v>
      </c>
      <c r="H976">
        <v>5.2695615</v>
      </c>
      <c r="I976">
        <v>5.3149886999999998</v>
      </c>
      <c r="J976">
        <v>1622</v>
      </c>
      <c r="K976">
        <v>1626.5</v>
      </c>
      <c r="L976">
        <v>1614.25</v>
      </c>
      <c r="M976">
        <v>1619</v>
      </c>
      <c r="N976">
        <v>1628.25</v>
      </c>
      <c r="O976">
        <v>1632.25</v>
      </c>
      <c r="P976">
        <v>1620</v>
      </c>
      <c r="Q976">
        <v>1624.5</v>
      </c>
      <c r="R976">
        <v>1632.69</v>
      </c>
      <c r="S976">
        <v>1635.01</v>
      </c>
      <c r="T976">
        <v>1623.09</v>
      </c>
      <c r="U976">
        <v>1626.67</v>
      </c>
      <c r="V976">
        <v>0.12</v>
      </c>
      <c r="W976">
        <v>0.12</v>
      </c>
      <c r="X976">
        <v>0.12</v>
      </c>
      <c r="Y976">
        <v>0.12</v>
      </c>
      <c r="Z976" t="s">
        <v>12</v>
      </c>
      <c r="AA976" t="s">
        <v>12</v>
      </c>
      <c r="AB976" t="s">
        <v>12</v>
      </c>
      <c r="AC976" t="s">
        <v>12</v>
      </c>
      <c r="AD976">
        <v>136.20439571</v>
      </c>
      <c r="AE976">
        <v>136.56311371999999</v>
      </c>
      <c r="AF976">
        <v>135.53701335</v>
      </c>
      <c r="AG976">
        <v>135.87988103999999</v>
      </c>
      <c r="AH976" t="s">
        <v>12</v>
      </c>
      <c r="AI976" t="s">
        <v>12</v>
      </c>
    </row>
    <row r="977" spans="1:35" x14ac:dyDescent="0.25">
      <c r="A977">
        <v>1368192600</v>
      </c>
      <c r="B977">
        <v>5.3198553100000003</v>
      </c>
      <c r="C977">
        <v>5.3693430400000004</v>
      </c>
      <c r="D977">
        <v>5.2736181499999999</v>
      </c>
      <c r="E977">
        <v>5.3652863999999996</v>
      </c>
      <c r="F977">
        <v>5.3198553100000003</v>
      </c>
      <c r="G977">
        <v>5.3693430400000004</v>
      </c>
      <c r="H977">
        <v>5.2736181499999999</v>
      </c>
      <c r="I977">
        <v>5.3652863999999996</v>
      </c>
      <c r="J977">
        <v>1620.5</v>
      </c>
      <c r="K977">
        <v>1625.25</v>
      </c>
      <c r="L977">
        <v>1614.75</v>
      </c>
      <c r="M977">
        <v>1624</v>
      </c>
      <c r="N977">
        <v>1626</v>
      </c>
      <c r="O977">
        <v>1631</v>
      </c>
      <c r="P977">
        <v>1620.25</v>
      </c>
      <c r="Q977">
        <v>1629.5</v>
      </c>
      <c r="R977">
        <v>1626.69</v>
      </c>
      <c r="S977">
        <v>1633.7</v>
      </c>
      <c r="T977">
        <v>1623.71</v>
      </c>
      <c r="U977">
        <v>1633.7</v>
      </c>
      <c r="V977">
        <v>0.12</v>
      </c>
      <c r="W977">
        <v>0.12</v>
      </c>
      <c r="X977">
        <v>0.12</v>
      </c>
      <c r="Y977">
        <v>0.12</v>
      </c>
      <c r="Z977" t="s">
        <v>12</v>
      </c>
      <c r="AA977" t="s">
        <v>12</v>
      </c>
      <c r="AB977" t="s">
        <v>12</v>
      </c>
      <c r="AC977" t="s">
        <v>12</v>
      </c>
      <c r="AD977">
        <v>135.97082022000001</v>
      </c>
      <c r="AE977">
        <v>136.43781268000001</v>
      </c>
      <c r="AF977">
        <v>135.57037413</v>
      </c>
      <c r="AG977">
        <v>136.32118761999999</v>
      </c>
      <c r="AH977" t="s">
        <v>12</v>
      </c>
      <c r="AI977" t="s">
        <v>12</v>
      </c>
    </row>
    <row r="978" spans="1:35" x14ac:dyDescent="0.25">
      <c r="A978">
        <v>1368451800</v>
      </c>
      <c r="B978">
        <v>5.3405434999999999</v>
      </c>
      <c r="C978">
        <v>5.3997654300000004</v>
      </c>
      <c r="D978">
        <v>5.3036306800000004</v>
      </c>
      <c r="E978">
        <v>5.3742115999999998</v>
      </c>
      <c r="F978">
        <v>5.3405434999999999</v>
      </c>
      <c r="G978">
        <v>5.3997654300000004</v>
      </c>
      <c r="H978">
        <v>5.3036306800000004</v>
      </c>
      <c r="I978">
        <v>5.3742115999999998</v>
      </c>
      <c r="J978">
        <v>1619.75</v>
      </c>
      <c r="K978">
        <v>1627.25</v>
      </c>
      <c r="L978">
        <v>1616.5</v>
      </c>
      <c r="M978">
        <v>1625</v>
      </c>
      <c r="N978">
        <v>1625.5</v>
      </c>
      <c r="O978">
        <v>1633.25</v>
      </c>
      <c r="P978">
        <v>1621.5</v>
      </c>
      <c r="Q978">
        <v>1630.75</v>
      </c>
      <c r="R978">
        <v>1632.1</v>
      </c>
      <c r="S978">
        <v>1636</v>
      </c>
      <c r="T978">
        <v>1626.74</v>
      </c>
      <c r="U978">
        <v>1633.77</v>
      </c>
      <c r="V978">
        <v>0.12</v>
      </c>
      <c r="W978">
        <v>0.12</v>
      </c>
      <c r="X978">
        <v>0.12</v>
      </c>
      <c r="Y978">
        <v>0.12</v>
      </c>
      <c r="Z978" t="s">
        <v>12</v>
      </c>
      <c r="AA978" t="s">
        <v>12</v>
      </c>
      <c r="AB978" t="s">
        <v>12</v>
      </c>
      <c r="AC978" t="s">
        <v>12</v>
      </c>
      <c r="AD978">
        <v>136.14599974999999</v>
      </c>
      <c r="AE978">
        <v>136.65487879</v>
      </c>
      <c r="AF978">
        <v>135.82900147000001</v>
      </c>
      <c r="AG978">
        <v>136.42962890999999</v>
      </c>
      <c r="AH978" t="s">
        <v>12</v>
      </c>
      <c r="AI978" t="s">
        <v>12</v>
      </c>
    </row>
    <row r="979" spans="1:35" x14ac:dyDescent="0.25">
      <c r="A979">
        <v>1368538200</v>
      </c>
      <c r="B979">
        <v>5.3904362199999998</v>
      </c>
      <c r="C979">
        <v>5.5522833199999999</v>
      </c>
      <c r="D979">
        <v>5.3861692999999997</v>
      </c>
      <c r="E979">
        <v>5.5437650500000002</v>
      </c>
      <c r="F979">
        <v>5.3904362199999998</v>
      </c>
      <c r="G979">
        <v>5.5522833199999999</v>
      </c>
      <c r="H979">
        <v>5.3861692999999997</v>
      </c>
      <c r="I979">
        <v>5.5437650500000002</v>
      </c>
      <c r="J979">
        <v>1625</v>
      </c>
      <c r="K979">
        <v>1642.75</v>
      </c>
      <c r="L979">
        <v>1620.5</v>
      </c>
      <c r="M979">
        <v>1642.25</v>
      </c>
      <c r="N979">
        <v>1630.75</v>
      </c>
      <c r="O979">
        <v>1648.75</v>
      </c>
      <c r="P979">
        <v>1626.5</v>
      </c>
      <c r="Q979">
        <v>1648</v>
      </c>
      <c r="R979">
        <v>1633.75</v>
      </c>
      <c r="S979">
        <v>1651.1</v>
      </c>
      <c r="T979">
        <v>1633.75</v>
      </c>
      <c r="U979">
        <v>1650.34</v>
      </c>
      <c r="V979">
        <v>0.11</v>
      </c>
      <c r="W979">
        <v>0.11</v>
      </c>
      <c r="X979">
        <v>0.11</v>
      </c>
      <c r="Y979">
        <v>0.11</v>
      </c>
      <c r="Z979" t="s">
        <v>12</v>
      </c>
      <c r="AA979" t="s">
        <v>12</v>
      </c>
      <c r="AB979" t="s">
        <v>12</v>
      </c>
      <c r="AC979" t="s">
        <v>12</v>
      </c>
      <c r="AD979">
        <v>136.53808688000001</v>
      </c>
      <c r="AE979">
        <v>137.93959816</v>
      </c>
      <c r="AF979">
        <v>136.53808688000001</v>
      </c>
      <c r="AG979">
        <v>137.83948247000001</v>
      </c>
      <c r="AH979" t="s">
        <v>12</v>
      </c>
      <c r="AI979" t="s">
        <v>12</v>
      </c>
    </row>
    <row r="980" spans="1:35" x14ac:dyDescent="0.25">
      <c r="A980">
        <v>1368624600</v>
      </c>
      <c r="B980">
        <v>5.5145595600000004</v>
      </c>
      <c r="C980">
        <v>5.6626148499999998</v>
      </c>
      <c r="D980">
        <v>5.5085150000000001</v>
      </c>
      <c r="E980">
        <v>5.6289477400000001</v>
      </c>
      <c r="F980">
        <v>5.5145595600000004</v>
      </c>
      <c r="G980">
        <v>5.6626148499999998</v>
      </c>
      <c r="H980">
        <v>5.5085150000000001</v>
      </c>
      <c r="I980">
        <v>5.6289477400000001</v>
      </c>
      <c r="J980">
        <v>1641.5</v>
      </c>
      <c r="K980">
        <v>1653.75</v>
      </c>
      <c r="L980">
        <v>1637.25</v>
      </c>
      <c r="M980">
        <v>1648.5</v>
      </c>
      <c r="N980">
        <v>1647.5</v>
      </c>
      <c r="O980">
        <v>1659.75</v>
      </c>
      <c r="P980">
        <v>1642.75</v>
      </c>
      <c r="Q980">
        <v>1654.25</v>
      </c>
      <c r="R980">
        <v>1649.13</v>
      </c>
      <c r="S980">
        <v>1661.49</v>
      </c>
      <c r="T980">
        <v>1646.68</v>
      </c>
      <c r="U980">
        <v>1658.78</v>
      </c>
      <c r="V980">
        <v>0.12</v>
      </c>
      <c r="W980">
        <v>0.12</v>
      </c>
      <c r="X980">
        <v>0.12</v>
      </c>
      <c r="Y980">
        <v>0.12</v>
      </c>
      <c r="Z980" t="s">
        <v>12</v>
      </c>
      <c r="AA980" t="s">
        <v>12</v>
      </c>
      <c r="AB980" t="s">
        <v>12</v>
      </c>
      <c r="AC980" t="s">
        <v>12</v>
      </c>
      <c r="AD980">
        <v>137.61424926999999</v>
      </c>
      <c r="AE980">
        <v>138.85724055</v>
      </c>
      <c r="AF980">
        <v>137.57252953</v>
      </c>
      <c r="AG980">
        <v>138.57778253999999</v>
      </c>
      <c r="AH980" t="s">
        <v>12</v>
      </c>
      <c r="AI980" t="s">
        <v>12</v>
      </c>
    </row>
    <row r="981" spans="1:35" x14ac:dyDescent="0.25">
      <c r="A981">
        <v>1368711000</v>
      </c>
      <c r="B981">
        <v>5.5969024999999997</v>
      </c>
      <c r="C981">
        <v>5.6540157799999999</v>
      </c>
      <c r="D981">
        <v>5.5255116199999996</v>
      </c>
      <c r="E981">
        <v>5.54903762</v>
      </c>
      <c r="F981">
        <v>5.5969024999999997</v>
      </c>
      <c r="G981">
        <v>5.6540157799999999</v>
      </c>
      <c r="H981">
        <v>5.5255116199999996</v>
      </c>
      <c r="I981">
        <v>5.54903762</v>
      </c>
      <c r="J981">
        <v>1649</v>
      </c>
      <c r="K981">
        <v>1653</v>
      </c>
      <c r="L981">
        <v>1641</v>
      </c>
      <c r="M981">
        <v>1642.5</v>
      </c>
      <c r="N981">
        <v>1655.25</v>
      </c>
      <c r="O981">
        <v>1658.75</v>
      </c>
      <c r="P981">
        <v>1646</v>
      </c>
      <c r="Q981">
        <v>1648</v>
      </c>
      <c r="R981">
        <v>1658.07</v>
      </c>
      <c r="S981">
        <v>1660.51</v>
      </c>
      <c r="T981">
        <v>1648.6</v>
      </c>
      <c r="U981">
        <v>1650.47</v>
      </c>
      <c r="V981">
        <v>0.11</v>
      </c>
      <c r="W981">
        <v>0.11</v>
      </c>
      <c r="X981">
        <v>0.11</v>
      </c>
      <c r="Y981">
        <v>0.11</v>
      </c>
      <c r="Z981" t="s">
        <v>12</v>
      </c>
      <c r="AA981" t="s">
        <v>12</v>
      </c>
      <c r="AB981" t="s">
        <v>12</v>
      </c>
      <c r="AC981" t="s">
        <v>12</v>
      </c>
      <c r="AD981">
        <v>138.29830783</v>
      </c>
      <c r="AE981">
        <v>138.78216004000001</v>
      </c>
      <c r="AF981">
        <v>137.72269055999999</v>
      </c>
      <c r="AG981">
        <v>137.93124753999999</v>
      </c>
      <c r="AH981" t="s">
        <v>12</v>
      </c>
      <c r="AI981" t="s">
        <v>12</v>
      </c>
    </row>
    <row r="982" spans="1:35" x14ac:dyDescent="0.25">
      <c r="A982">
        <v>1368797400</v>
      </c>
      <c r="B982">
        <v>5.6102883500000003</v>
      </c>
      <c r="C982">
        <v>5.7205799700000002</v>
      </c>
      <c r="D982">
        <v>5.5904130399999996</v>
      </c>
      <c r="E982">
        <v>5.7149413600000001</v>
      </c>
      <c r="F982">
        <v>5.6102883500000003</v>
      </c>
      <c r="G982">
        <v>5.7205799700000002</v>
      </c>
      <c r="H982">
        <v>5.5904130399999996</v>
      </c>
      <c r="I982">
        <v>5.7149413600000001</v>
      </c>
      <c r="J982">
        <v>1644</v>
      </c>
      <c r="K982">
        <v>1660</v>
      </c>
      <c r="L982">
        <v>1643</v>
      </c>
      <c r="M982">
        <v>1657.25</v>
      </c>
      <c r="N982">
        <v>1649.5</v>
      </c>
      <c r="O982">
        <v>1665.75</v>
      </c>
      <c r="P982">
        <v>1648.25</v>
      </c>
      <c r="Q982">
        <v>1663</v>
      </c>
      <c r="R982">
        <v>1652.45</v>
      </c>
      <c r="S982">
        <v>1667.47</v>
      </c>
      <c r="T982">
        <v>1652.45</v>
      </c>
      <c r="U982">
        <v>1667.47</v>
      </c>
      <c r="V982">
        <v>0.1</v>
      </c>
      <c r="W982">
        <v>0.1</v>
      </c>
      <c r="X982">
        <v>0.1</v>
      </c>
      <c r="Y982">
        <v>0.1</v>
      </c>
      <c r="Z982" t="s">
        <v>12</v>
      </c>
      <c r="AA982" t="s">
        <v>12</v>
      </c>
      <c r="AB982" t="s">
        <v>12</v>
      </c>
      <c r="AC982" t="s">
        <v>12</v>
      </c>
      <c r="AD982">
        <v>138.44012658</v>
      </c>
      <c r="AE982">
        <v>139.34942670000001</v>
      </c>
      <c r="AF982">
        <v>138.25659644000001</v>
      </c>
      <c r="AG982">
        <v>139.26601224000001</v>
      </c>
      <c r="AH982" t="s">
        <v>12</v>
      </c>
      <c r="AI982" t="s">
        <v>12</v>
      </c>
    </row>
    <row r="983" spans="1:35" x14ac:dyDescent="0.25">
      <c r="A983">
        <v>1369056600</v>
      </c>
      <c r="B983">
        <v>5.6946591199999999</v>
      </c>
      <c r="C983">
        <v>5.7770030300000004</v>
      </c>
      <c r="D983">
        <v>5.67599973</v>
      </c>
      <c r="E983">
        <v>5.71331948</v>
      </c>
      <c r="F983">
        <v>5.6946591199999999</v>
      </c>
      <c r="G983">
        <v>5.7770030300000004</v>
      </c>
      <c r="H983">
        <v>5.67599973</v>
      </c>
      <c r="I983">
        <v>5.71331948</v>
      </c>
      <c r="J983">
        <v>1656.25</v>
      </c>
      <c r="K983">
        <v>1665.5</v>
      </c>
      <c r="L983">
        <v>1654.25</v>
      </c>
      <c r="M983">
        <v>1659</v>
      </c>
      <c r="N983">
        <v>1662.5</v>
      </c>
      <c r="O983">
        <v>1670.75</v>
      </c>
      <c r="P983">
        <v>1659.75</v>
      </c>
      <c r="Q983">
        <v>1664.5</v>
      </c>
      <c r="R983">
        <v>1665.71</v>
      </c>
      <c r="S983">
        <v>1672.84</v>
      </c>
      <c r="T983">
        <v>1663.52</v>
      </c>
      <c r="U983">
        <v>1666.29</v>
      </c>
      <c r="V983">
        <v>0.1</v>
      </c>
      <c r="W983">
        <v>0.1</v>
      </c>
      <c r="X983">
        <v>0.1</v>
      </c>
      <c r="Y983">
        <v>0.1</v>
      </c>
      <c r="Z983" t="s">
        <v>12</v>
      </c>
      <c r="AA983" t="s">
        <v>12</v>
      </c>
      <c r="AB983" t="s">
        <v>12</v>
      </c>
      <c r="AC983" t="s">
        <v>12</v>
      </c>
      <c r="AD983">
        <v>139.13253577</v>
      </c>
      <c r="AE983">
        <v>139.79991812</v>
      </c>
      <c r="AF983">
        <v>138.99071702000001</v>
      </c>
      <c r="AG983">
        <v>139.25766161999999</v>
      </c>
      <c r="AH983" t="s">
        <v>12</v>
      </c>
      <c r="AI983" t="s">
        <v>12</v>
      </c>
    </row>
    <row r="984" spans="1:35" x14ac:dyDescent="0.25">
      <c r="A984">
        <v>1369143000</v>
      </c>
      <c r="B984">
        <v>5.7267043600000003</v>
      </c>
      <c r="C984">
        <v>5.7985011899999996</v>
      </c>
      <c r="D984">
        <v>5.6654546000000003</v>
      </c>
      <c r="E984">
        <v>5.73603357</v>
      </c>
      <c r="F984">
        <v>5.7267043600000003</v>
      </c>
      <c r="G984">
        <v>5.7985011899999996</v>
      </c>
      <c r="H984">
        <v>5.6654546000000003</v>
      </c>
      <c r="I984">
        <v>5.73603357</v>
      </c>
      <c r="J984">
        <v>1658</v>
      </c>
      <c r="K984">
        <v>1667.25</v>
      </c>
      <c r="L984">
        <v>1654.5</v>
      </c>
      <c r="M984">
        <v>1660</v>
      </c>
      <c r="N984">
        <v>1663.5</v>
      </c>
      <c r="O984">
        <v>1673.25</v>
      </c>
      <c r="P984">
        <v>1660</v>
      </c>
      <c r="Q984">
        <v>1665.5</v>
      </c>
      <c r="R984">
        <v>1666.2</v>
      </c>
      <c r="S984">
        <v>1674.93</v>
      </c>
      <c r="T984">
        <v>1662.67</v>
      </c>
      <c r="U984">
        <v>1669.16</v>
      </c>
      <c r="V984">
        <v>0.09</v>
      </c>
      <c r="W984">
        <v>0.09</v>
      </c>
      <c r="X984">
        <v>0.09</v>
      </c>
      <c r="Y984">
        <v>0.09</v>
      </c>
      <c r="Z984" t="s">
        <v>12</v>
      </c>
      <c r="AA984" t="s">
        <v>12</v>
      </c>
      <c r="AB984" t="s">
        <v>12</v>
      </c>
      <c r="AC984" t="s">
        <v>12</v>
      </c>
      <c r="AD984">
        <v>139.38280416000001</v>
      </c>
      <c r="AE984">
        <v>139.98344827</v>
      </c>
      <c r="AF984">
        <v>138.89895195</v>
      </c>
      <c r="AG984">
        <v>139.45788467</v>
      </c>
      <c r="AH984" t="s">
        <v>12</v>
      </c>
      <c r="AI984" t="s">
        <v>12</v>
      </c>
    </row>
    <row r="985" spans="1:35" x14ac:dyDescent="0.25">
      <c r="A985">
        <v>1369229400</v>
      </c>
      <c r="B985">
        <v>5.75063631</v>
      </c>
      <c r="C985">
        <v>5.9278980700000004</v>
      </c>
      <c r="D985">
        <v>5.5275394499999999</v>
      </c>
      <c r="E985">
        <v>5.60339293</v>
      </c>
      <c r="F985">
        <v>5.75063631</v>
      </c>
      <c r="G985">
        <v>5.9278980700000004</v>
      </c>
      <c r="H985">
        <v>5.5275394499999999</v>
      </c>
      <c r="I985">
        <v>5.60339293</v>
      </c>
      <c r="J985">
        <v>1660.5</v>
      </c>
      <c r="K985">
        <v>1680.25</v>
      </c>
      <c r="L985">
        <v>1641.5</v>
      </c>
      <c r="M985">
        <v>1650</v>
      </c>
      <c r="N985">
        <v>1665.75</v>
      </c>
      <c r="O985">
        <v>1685.75</v>
      </c>
      <c r="P985">
        <v>1646.5</v>
      </c>
      <c r="Q985">
        <v>1655.5</v>
      </c>
      <c r="R985">
        <v>1669.39</v>
      </c>
      <c r="S985">
        <v>1687.18</v>
      </c>
      <c r="T985">
        <v>1648.86</v>
      </c>
      <c r="U985">
        <v>1655.35</v>
      </c>
      <c r="V985">
        <v>0.08</v>
      </c>
      <c r="W985">
        <v>0.08</v>
      </c>
      <c r="X985">
        <v>0.08</v>
      </c>
      <c r="Y985">
        <v>0.08</v>
      </c>
      <c r="Z985" t="s">
        <v>12</v>
      </c>
      <c r="AA985" t="s">
        <v>12</v>
      </c>
      <c r="AB985" t="s">
        <v>12</v>
      </c>
      <c r="AC985" t="s">
        <v>12</v>
      </c>
      <c r="AD985">
        <v>139.59970342</v>
      </c>
      <c r="AE985">
        <v>141.04292609999999</v>
      </c>
      <c r="AF985">
        <v>137.78942878999999</v>
      </c>
      <c r="AG985">
        <v>138.42343367999999</v>
      </c>
      <c r="AH985" t="s">
        <v>12</v>
      </c>
      <c r="AI985" t="s">
        <v>12</v>
      </c>
    </row>
    <row r="986" spans="1:35" x14ac:dyDescent="0.25">
      <c r="A986">
        <v>1369315800</v>
      </c>
      <c r="B986">
        <v>5.4273480699999999</v>
      </c>
      <c r="C986">
        <v>5.6021760399999998</v>
      </c>
      <c r="D986">
        <v>5.40301016</v>
      </c>
      <c r="E986">
        <v>5.55877278</v>
      </c>
      <c r="F986">
        <v>5.4273480699999999</v>
      </c>
      <c r="G986">
        <v>5.6021760399999998</v>
      </c>
      <c r="H986">
        <v>5.40301016</v>
      </c>
      <c r="I986">
        <v>5.55877278</v>
      </c>
      <c r="J986">
        <v>1652</v>
      </c>
      <c r="K986">
        <v>1653</v>
      </c>
      <c r="L986">
        <v>1627.25</v>
      </c>
      <c r="M986">
        <v>1644.25</v>
      </c>
      <c r="N986">
        <v>1657.5</v>
      </c>
      <c r="O986">
        <v>1659</v>
      </c>
      <c r="P986">
        <v>1632.75</v>
      </c>
      <c r="Q986">
        <v>1650</v>
      </c>
      <c r="R986">
        <v>1651.62</v>
      </c>
      <c r="S986">
        <v>1655.5</v>
      </c>
      <c r="T986">
        <v>1636.42</v>
      </c>
      <c r="U986">
        <v>1650.51</v>
      </c>
      <c r="V986">
        <v>0.08</v>
      </c>
      <c r="W986">
        <v>0.08</v>
      </c>
      <c r="X986">
        <v>0.08</v>
      </c>
      <c r="Y986">
        <v>0.08</v>
      </c>
      <c r="Z986" t="s">
        <v>12</v>
      </c>
      <c r="AA986" t="s">
        <v>12</v>
      </c>
      <c r="AB986" t="s">
        <v>12</v>
      </c>
      <c r="AC986" t="s">
        <v>12</v>
      </c>
      <c r="AD986">
        <v>136.94685856999999</v>
      </c>
      <c r="AE986">
        <v>138.40675747</v>
      </c>
      <c r="AF986">
        <v>136.76332841999999</v>
      </c>
      <c r="AG986">
        <v>138.02301260999999</v>
      </c>
      <c r="AH986" t="s">
        <v>12</v>
      </c>
      <c r="AI986" t="s">
        <v>12</v>
      </c>
    </row>
    <row r="987" spans="1:35" x14ac:dyDescent="0.25">
      <c r="A987">
        <v>1369402200</v>
      </c>
      <c r="B987">
        <v>5.4593933100000003</v>
      </c>
      <c r="C987">
        <v>5.54440563</v>
      </c>
      <c r="D987">
        <v>5.4095005900000004</v>
      </c>
      <c r="E987">
        <v>5.5388974700000002</v>
      </c>
      <c r="F987">
        <v>5.4593933100000003</v>
      </c>
      <c r="G987">
        <v>5.54440563</v>
      </c>
      <c r="H987">
        <v>5.4095005900000004</v>
      </c>
      <c r="I987">
        <v>5.5388974700000002</v>
      </c>
      <c r="J987">
        <v>1645.75</v>
      </c>
      <c r="K987">
        <v>1649</v>
      </c>
      <c r="L987">
        <v>1629</v>
      </c>
      <c r="M987">
        <v>1645</v>
      </c>
      <c r="N987">
        <v>1651.25</v>
      </c>
      <c r="O987">
        <v>1655.25</v>
      </c>
      <c r="P987">
        <v>1634.5</v>
      </c>
      <c r="Q987">
        <v>1650.5</v>
      </c>
      <c r="R987">
        <v>1646.67</v>
      </c>
      <c r="S987">
        <v>1649.78</v>
      </c>
      <c r="T987">
        <v>1636.88</v>
      </c>
      <c r="U987">
        <v>1649.6</v>
      </c>
      <c r="V987">
        <v>0.09</v>
      </c>
      <c r="W987">
        <v>0.09</v>
      </c>
      <c r="X987">
        <v>0.09</v>
      </c>
      <c r="Y987">
        <v>0.09</v>
      </c>
      <c r="Z987" t="s">
        <v>12</v>
      </c>
      <c r="AA987" t="s">
        <v>12</v>
      </c>
      <c r="AB987" t="s">
        <v>12</v>
      </c>
      <c r="AC987" t="s">
        <v>12</v>
      </c>
      <c r="AD987">
        <v>137.20546923000001</v>
      </c>
      <c r="AE987">
        <v>137.96502543</v>
      </c>
      <c r="AF987">
        <v>136.79669754</v>
      </c>
      <c r="AG987">
        <v>137.90455224999999</v>
      </c>
      <c r="AH987" t="s">
        <v>12</v>
      </c>
      <c r="AI987" t="s">
        <v>12</v>
      </c>
    </row>
    <row r="988" spans="1:35" x14ac:dyDescent="0.25">
      <c r="A988">
        <v>1369747800</v>
      </c>
      <c r="B988">
        <v>5.7194029899999999</v>
      </c>
      <c r="C988">
        <v>5.7903888800000001</v>
      </c>
      <c r="D988">
        <v>5.5924408699999999</v>
      </c>
      <c r="E988">
        <v>5.6419276299999996</v>
      </c>
      <c r="F988">
        <v>5.7194029899999999</v>
      </c>
      <c r="G988">
        <v>5.7903888800000001</v>
      </c>
      <c r="H988">
        <v>5.5924408699999999</v>
      </c>
      <c r="I988">
        <v>5.6419276299999996</v>
      </c>
      <c r="J988">
        <v>1645.75</v>
      </c>
      <c r="K988">
        <v>1666.75</v>
      </c>
      <c r="L988">
        <v>1638.75</v>
      </c>
      <c r="M988">
        <v>1649</v>
      </c>
      <c r="N988">
        <v>1650</v>
      </c>
      <c r="O988">
        <v>1672.75</v>
      </c>
      <c r="P988">
        <v>1644.25</v>
      </c>
      <c r="Q988">
        <v>1654.5</v>
      </c>
      <c r="R988">
        <v>1652.63</v>
      </c>
      <c r="S988">
        <v>1674.21</v>
      </c>
      <c r="T988">
        <v>1652.63</v>
      </c>
      <c r="U988">
        <v>1660.06</v>
      </c>
      <c r="V988">
        <v>0.09</v>
      </c>
      <c r="W988">
        <v>0.09</v>
      </c>
      <c r="X988">
        <v>0.09</v>
      </c>
      <c r="Y988">
        <v>0.09</v>
      </c>
      <c r="Z988" t="s">
        <v>12</v>
      </c>
      <c r="AA988" t="s">
        <v>12</v>
      </c>
      <c r="AB988" t="s">
        <v>12</v>
      </c>
      <c r="AC988" t="s">
        <v>12</v>
      </c>
      <c r="AD988">
        <v>139.34942670000001</v>
      </c>
      <c r="AE988">
        <v>139.96676371000001</v>
      </c>
      <c r="AF988">
        <v>138.32333467000001</v>
      </c>
      <c r="AG988">
        <v>138.73210635999999</v>
      </c>
      <c r="AH988" t="s">
        <v>12</v>
      </c>
      <c r="AI988" t="s">
        <v>12</v>
      </c>
    </row>
    <row r="989" spans="1:35" x14ac:dyDescent="0.25">
      <c r="A989">
        <v>1369834200</v>
      </c>
      <c r="B989">
        <v>5.5530942599999999</v>
      </c>
      <c r="C989">
        <v>5.58919517</v>
      </c>
      <c r="D989">
        <v>5.4415448599999996</v>
      </c>
      <c r="E989">
        <v>5.56810296</v>
      </c>
      <c r="F989">
        <v>5.5530942599999999</v>
      </c>
      <c r="G989">
        <v>5.58919517</v>
      </c>
      <c r="H989">
        <v>5.4415448599999996</v>
      </c>
      <c r="I989">
        <v>5.56810296</v>
      </c>
      <c r="J989">
        <v>1649.25</v>
      </c>
      <c r="K989">
        <v>1651</v>
      </c>
      <c r="L989">
        <v>1632.25</v>
      </c>
      <c r="M989">
        <v>1641.25</v>
      </c>
      <c r="N989">
        <v>1654.25</v>
      </c>
      <c r="O989">
        <v>1656.75</v>
      </c>
      <c r="P989">
        <v>1638</v>
      </c>
      <c r="Q989">
        <v>1647</v>
      </c>
      <c r="R989">
        <v>1656.57</v>
      </c>
      <c r="S989">
        <v>1656.57</v>
      </c>
      <c r="T989">
        <v>1640.05</v>
      </c>
      <c r="U989">
        <v>1648.36</v>
      </c>
      <c r="V989">
        <v>0.08</v>
      </c>
      <c r="W989">
        <v>0.08</v>
      </c>
      <c r="X989">
        <v>0.08</v>
      </c>
      <c r="Y989">
        <v>0.08</v>
      </c>
      <c r="Z989" t="s">
        <v>12</v>
      </c>
      <c r="AA989" t="s">
        <v>12</v>
      </c>
      <c r="AB989" t="s">
        <v>12</v>
      </c>
      <c r="AC989" t="s">
        <v>12</v>
      </c>
      <c r="AD989">
        <v>137.99798577999999</v>
      </c>
      <c r="AE989">
        <v>138.31499238999999</v>
      </c>
      <c r="AF989">
        <v>137.09701960000001</v>
      </c>
      <c r="AG989">
        <v>137.83114019000001</v>
      </c>
      <c r="AH989" t="s">
        <v>12</v>
      </c>
      <c r="AI989" t="s">
        <v>12</v>
      </c>
    </row>
    <row r="990" spans="1:35" x14ac:dyDescent="0.25">
      <c r="A990">
        <v>1369920600</v>
      </c>
      <c r="B990">
        <v>5.5449819500000004</v>
      </c>
      <c r="C990">
        <v>5.66829435</v>
      </c>
      <c r="D990">
        <v>5.53200497</v>
      </c>
      <c r="E990">
        <v>5.5936168799999999</v>
      </c>
      <c r="F990">
        <v>5.5449819500000004</v>
      </c>
      <c r="G990">
        <v>5.66829435</v>
      </c>
      <c r="H990">
        <v>5.53200497</v>
      </c>
      <c r="I990">
        <v>5.5936168799999999</v>
      </c>
      <c r="J990">
        <v>1640.75</v>
      </c>
      <c r="K990">
        <v>1655</v>
      </c>
      <c r="L990">
        <v>1635.75</v>
      </c>
      <c r="M990">
        <v>1647.75</v>
      </c>
      <c r="N990">
        <v>1646.5</v>
      </c>
      <c r="O990">
        <v>1660.75</v>
      </c>
      <c r="P990">
        <v>1641</v>
      </c>
      <c r="Q990">
        <v>1653.5</v>
      </c>
      <c r="R990">
        <v>1649.14</v>
      </c>
      <c r="S990">
        <v>1661.91</v>
      </c>
      <c r="T990">
        <v>1648.61</v>
      </c>
      <c r="U990">
        <v>1654.41</v>
      </c>
      <c r="V990">
        <v>0.08</v>
      </c>
      <c r="W990">
        <v>0.08</v>
      </c>
      <c r="X990">
        <v>0.08</v>
      </c>
      <c r="Y990">
        <v>0.08</v>
      </c>
      <c r="Z990" t="s">
        <v>12</v>
      </c>
      <c r="AA990" t="s">
        <v>12</v>
      </c>
      <c r="AB990" t="s">
        <v>12</v>
      </c>
      <c r="AC990" t="s">
        <v>12</v>
      </c>
      <c r="AD990">
        <v>137.93959816</v>
      </c>
      <c r="AE990">
        <v>138.97403245999999</v>
      </c>
      <c r="AF990">
        <v>137.83114019000001</v>
      </c>
      <c r="AG990">
        <v>138.34001923</v>
      </c>
      <c r="AH990" t="s">
        <v>12</v>
      </c>
      <c r="AI990" t="s">
        <v>12</v>
      </c>
    </row>
    <row r="991" spans="1:35" x14ac:dyDescent="0.25">
      <c r="A991">
        <v>1370007000</v>
      </c>
      <c r="B991">
        <v>5.5445759900000002</v>
      </c>
      <c r="C991">
        <v>5.6394938400000001</v>
      </c>
      <c r="D991">
        <v>5.3287805099999996</v>
      </c>
      <c r="E991">
        <v>5.3486558200000003</v>
      </c>
      <c r="F991">
        <v>5.5445759900000002</v>
      </c>
      <c r="G991">
        <v>5.6394938400000001</v>
      </c>
      <c r="H991">
        <v>5.3287805099999996</v>
      </c>
      <c r="I991">
        <v>5.3486558200000003</v>
      </c>
      <c r="J991">
        <v>1647.25</v>
      </c>
      <c r="K991">
        <v>1652</v>
      </c>
      <c r="L991">
        <v>1620.5</v>
      </c>
      <c r="M991">
        <v>1623.25</v>
      </c>
      <c r="N991">
        <v>1653.75</v>
      </c>
      <c r="O991">
        <v>1658</v>
      </c>
      <c r="P991">
        <v>1626.25</v>
      </c>
      <c r="Q991">
        <v>1629</v>
      </c>
      <c r="R991">
        <v>1652.13</v>
      </c>
      <c r="S991">
        <v>1658.99</v>
      </c>
      <c r="T991">
        <v>1630.74</v>
      </c>
      <c r="U991">
        <v>1630.74</v>
      </c>
      <c r="V991">
        <v>0.09</v>
      </c>
      <c r="W991">
        <v>0.09</v>
      </c>
      <c r="X991">
        <v>0.09</v>
      </c>
      <c r="Y991">
        <v>0.09</v>
      </c>
      <c r="Z991" t="s">
        <v>12</v>
      </c>
      <c r="AA991" t="s">
        <v>12</v>
      </c>
      <c r="AB991" t="s">
        <v>12</v>
      </c>
      <c r="AC991" t="s">
        <v>12</v>
      </c>
      <c r="AD991">
        <v>137.95627438</v>
      </c>
      <c r="AE991">
        <v>138.74044864000001</v>
      </c>
      <c r="AF991">
        <v>136.08760379</v>
      </c>
      <c r="AG991">
        <v>136.35039394</v>
      </c>
      <c r="AH991" t="s">
        <v>12</v>
      </c>
      <c r="AI991" t="s">
        <v>12</v>
      </c>
    </row>
    <row r="992" spans="1:35" x14ac:dyDescent="0.25">
      <c r="A992">
        <v>1370266200</v>
      </c>
      <c r="B992">
        <v>5.3880024300000002</v>
      </c>
      <c r="C992">
        <v>5.4472243499999999</v>
      </c>
      <c r="D992">
        <v>5.2715864200000002</v>
      </c>
      <c r="E992">
        <v>5.4346494400000003</v>
      </c>
      <c r="F992">
        <v>5.3880024300000002</v>
      </c>
      <c r="G992">
        <v>5.4472243499999999</v>
      </c>
      <c r="H992">
        <v>5.2715864200000002</v>
      </c>
      <c r="I992">
        <v>5.4346494400000003</v>
      </c>
      <c r="J992">
        <v>1623.25</v>
      </c>
      <c r="K992">
        <v>1632.75</v>
      </c>
      <c r="L992">
        <v>1615.25</v>
      </c>
      <c r="M992">
        <v>1630.5</v>
      </c>
      <c r="N992">
        <v>1629.5</v>
      </c>
      <c r="O992">
        <v>1639</v>
      </c>
      <c r="P992">
        <v>1620.75</v>
      </c>
      <c r="Q992">
        <v>1636.25</v>
      </c>
      <c r="R992">
        <v>1631.71</v>
      </c>
      <c r="S992">
        <v>1640.42</v>
      </c>
      <c r="T992">
        <v>1622.72</v>
      </c>
      <c r="U992">
        <v>1640.42</v>
      </c>
      <c r="V992">
        <v>0.1</v>
      </c>
      <c r="W992">
        <v>0.1</v>
      </c>
      <c r="X992">
        <v>0.1</v>
      </c>
      <c r="Y992">
        <v>0.1</v>
      </c>
      <c r="Z992" t="s">
        <v>12</v>
      </c>
      <c r="AA992" t="s">
        <v>12</v>
      </c>
      <c r="AB992" t="s">
        <v>12</v>
      </c>
      <c r="AC992" t="s">
        <v>12</v>
      </c>
      <c r="AD992">
        <v>136.67156335000001</v>
      </c>
      <c r="AE992">
        <v>137.19713530000001</v>
      </c>
      <c r="AF992">
        <v>135.69543324</v>
      </c>
      <c r="AG992">
        <v>137.10537022</v>
      </c>
      <c r="AH992" t="s">
        <v>12</v>
      </c>
      <c r="AI992" t="s">
        <v>12</v>
      </c>
    </row>
    <row r="993" spans="1:35" x14ac:dyDescent="0.25">
      <c r="A993">
        <v>1370352600</v>
      </c>
      <c r="B993">
        <v>5.4451965199999997</v>
      </c>
      <c r="C993">
        <v>5.5117198099999998</v>
      </c>
      <c r="D993">
        <v>5.2768589800000001</v>
      </c>
      <c r="E993">
        <v>5.3628535800000003</v>
      </c>
      <c r="F993">
        <v>5.4451965199999997</v>
      </c>
      <c r="G993">
        <v>5.5117198099999998</v>
      </c>
      <c r="H993">
        <v>5.2768589800000001</v>
      </c>
      <c r="I993">
        <v>5.3628535800000003</v>
      </c>
      <c r="J993">
        <v>1629.75</v>
      </c>
      <c r="K993">
        <v>1639.75</v>
      </c>
      <c r="L993">
        <v>1616</v>
      </c>
      <c r="M993">
        <v>1625.5</v>
      </c>
      <c r="N993">
        <v>1635.75</v>
      </c>
      <c r="O993">
        <v>1645.75</v>
      </c>
      <c r="P993">
        <v>1621.5</v>
      </c>
      <c r="Q993">
        <v>1631.25</v>
      </c>
      <c r="R993">
        <v>1640.73</v>
      </c>
      <c r="S993">
        <v>1646.53</v>
      </c>
      <c r="T993">
        <v>1623.62</v>
      </c>
      <c r="U993">
        <v>1631.38</v>
      </c>
      <c r="V993">
        <v>0.11</v>
      </c>
      <c r="W993">
        <v>0.11</v>
      </c>
      <c r="X993">
        <v>0.11</v>
      </c>
      <c r="Y993">
        <v>0.11</v>
      </c>
      <c r="Z993" t="s">
        <v>12</v>
      </c>
      <c r="AA993" t="s">
        <v>12</v>
      </c>
      <c r="AB993" t="s">
        <v>12</v>
      </c>
      <c r="AC993" t="s">
        <v>12</v>
      </c>
      <c r="AD993">
        <v>137.18044239</v>
      </c>
      <c r="AE993">
        <v>137.73104118000001</v>
      </c>
      <c r="AF993">
        <v>135.75391261999999</v>
      </c>
      <c r="AG993">
        <v>136.44632181</v>
      </c>
      <c r="AH993" t="s">
        <v>12</v>
      </c>
      <c r="AI993" t="s">
        <v>12</v>
      </c>
    </row>
    <row r="994" spans="1:35" x14ac:dyDescent="0.25">
      <c r="A994">
        <v>1370439000</v>
      </c>
      <c r="B994">
        <v>5.3137717999999996</v>
      </c>
      <c r="C994">
        <v>5.3445183700000003</v>
      </c>
      <c r="D994">
        <v>5.1199203500000001</v>
      </c>
      <c r="E994">
        <v>5.1231251699999998</v>
      </c>
      <c r="F994">
        <v>5.3137717999999996</v>
      </c>
      <c r="G994">
        <v>5.3445183700000003</v>
      </c>
      <c r="H994">
        <v>5.1199203500000001</v>
      </c>
      <c r="I994">
        <v>5.1231251699999998</v>
      </c>
      <c r="J994">
        <v>1623.25</v>
      </c>
      <c r="K994">
        <v>1626</v>
      </c>
      <c r="L994">
        <v>1599.5</v>
      </c>
      <c r="M994">
        <v>1602</v>
      </c>
      <c r="N994">
        <v>1629.25</v>
      </c>
      <c r="O994">
        <v>1632.25</v>
      </c>
      <c r="P994">
        <v>1605.5</v>
      </c>
      <c r="Q994">
        <v>1608</v>
      </c>
      <c r="R994">
        <v>1629.05</v>
      </c>
      <c r="S994">
        <v>1629.31</v>
      </c>
      <c r="T994">
        <v>1607.09</v>
      </c>
      <c r="U994">
        <v>1608.9</v>
      </c>
      <c r="V994">
        <v>0.09</v>
      </c>
      <c r="W994">
        <v>0.09</v>
      </c>
      <c r="X994">
        <v>0.09</v>
      </c>
      <c r="Y994">
        <v>0.09</v>
      </c>
      <c r="Z994" t="s">
        <v>12</v>
      </c>
      <c r="AA994" t="s">
        <v>12</v>
      </c>
      <c r="AB994" t="s">
        <v>12</v>
      </c>
      <c r="AC994" t="s">
        <v>12</v>
      </c>
      <c r="AD994">
        <v>136.05423468000001</v>
      </c>
      <c r="AE994">
        <v>136.32952990000001</v>
      </c>
      <c r="AF994">
        <v>134.41914790999999</v>
      </c>
      <c r="AG994">
        <v>134.53760828</v>
      </c>
      <c r="AH994" t="s">
        <v>12</v>
      </c>
      <c r="AI994" t="s">
        <v>12</v>
      </c>
    </row>
    <row r="995" spans="1:35" x14ac:dyDescent="0.25">
      <c r="A995">
        <v>1370525400</v>
      </c>
      <c r="B995">
        <v>5.1283977299999997</v>
      </c>
      <c r="C995">
        <v>5.2719914000000001</v>
      </c>
      <c r="D995">
        <v>5.0354687800000004</v>
      </c>
      <c r="E995">
        <v>5.2687466699999996</v>
      </c>
      <c r="F995">
        <v>5.1283977299999997</v>
      </c>
      <c r="G995">
        <v>5.2719914000000001</v>
      </c>
      <c r="H995">
        <v>5.0354687800000004</v>
      </c>
      <c r="I995">
        <v>5.2687466699999996</v>
      </c>
      <c r="J995">
        <v>1603</v>
      </c>
      <c r="K995">
        <v>1618</v>
      </c>
      <c r="L995">
        <v>1591</v>
      </c>
      <c r="M995">
        <v>1616.75</v>
      </c>
      <c r="N995">
        <v>1608.5</v>
      </c>
      <c r="O995">
        <v>1624.25</v>
      </c>
      <c r="P995">
        <v>1596.5</v>
      </c>
      <c r="Q995">
        <v>1622.75</v>
      </c>
      <c r="R995">
        <v>1609.29</v>
      </c>
      <c r="S995">
        <v>1622.56</v>
      </c>
      <c r="T995">
        <v>1598.23</v>
      </c>
      <c r="U995">
        <v>1622.56</v>
      </c>
      <c r="V995">
        <v>0.1</v>
      </c>
      <c r="W995">
        <v>0.1</v>
      </c>
      <c r="X995">
        <v>0.1</v>
      </c>
      <c r="Y995">
        <v>0.1</v>
      </c>
      <c r="Z995" t="s">
        <v>12</v>
      </c>
      <c r="AA995" t="s">
        <v>12</v>
      </c>
      <c r="AB995" t="s">
        <v>12</v>
      </c>
      <c r="AC995" t="s">
        <v>12</v>
      </c>
      <c r="AD995">
        <v>134.47754387000001</v>
      </c>
      <c r="AE995">
        <v>135.76226324000001</v>
      </c>
      <c r="AF995">
        <v>133.68502733</v>
      </c>
      <c r="AG995">
        <v>135.75391261999999</v>
      </c>
      <c r="AH995" t="s">
        <v>12</v>
      </c>
      <c r="AI995" t="s">
        <v>12</v>
      </c>
    </row>
    <row r="996" spans="1:35" x14ac:dyDescent="0.25">
      <c r="A996">
        <v>1370611800</v>
      </c>
      <c r="B996">
        <v>5.3815119899999999</v>
      </c>
      <c r="C996">
        <v>5.4865699899999996</v>
      </c>
      <c r="D996">
        <v>5.3101211199999998</v>
      </c>
      <c r="E996">
        <v>5.4715622599999998</v>
      </c>
      <c r="F996">
        <v>5.3815119899999999</v>
      </c>
      <c r="G996">
        <v>5.4865699899999996</v>
      </c>
      <c r="H996">
        <v>5.3101211199999998</v>
      </c>
      <c r="I996">
        <v>5.4715622599999998</v>
      </c>
      <c r="J996">
        <v>1616.25</v>
      </c>
      <c r="K996">
        <v>1638</v>
      </c>
      <c r="L996">
        <v>1612.25</v>
      </c>
      <c r="M996">
        <v>1632.75</v>
      </c>
      <c r="N996">
        <v>1622</v>
      </c>
      <c r="O996">
        <v>1644</v>
      </c>
      <c r="P996">
        <v>1618</v>
      </c>
      <c r="Q996">
        <v>1638.5</v>
      </c>
      <c r="R996">
        <v>1625.27</v>
      </c>
      <c r="S996">
        <v>1644.4</v>
      </c>
      <c r="T996">
        <v>1625.27</v>
      </c>
      <c r="U996">
        <v>1643.38</v>
      </c>
      <c r="V996">
        <v>0.09</v>
      </c>
      <c r="W996">
        <v>0.09</v>
      </c>
      <c r="X996">
        <v>0.09</v>
      </c>
      <c r="Y996">
        <v>0.09</v>
      </c>
      <c r="Z996" t="s">
        <v>12</v>
      </c>
      <c r="AA996" t="s">
        <v>12</v>
      </c>
      <c r="AB996" t="s">
        <v>12</v>
      </c>
      <c r="AC996" t="s">
        <v>12</v>
      </c>
      <c r="AD996">
        <v>136.68825624999999</v>
      </c>
      <c r="AE996">
        <v>137.60589863999999</v>
      </c>
      <c r="AF996">
        <v>136.09594607</v>
      </c>
      <c r="AG996">
        <v>137.48076445000001</v>
      </c>
      <c r="AH996" t="s">
        <v>12</v>
      </c>
      <c r="AI996" t="s">
        <v>12</v>
      </c>
    </row>
    <row r="997" spans="1:35" x14ac:dyDescent="0.25">
      <c r="A997">
        <v>1370871000</v>
      </c>
      <c r="B997">
        <v>5.5279454100000001</v>
      </c>
      <c r="C997">
        <v>5.5336249100000003</v>
      </c>
      <c r="D997">
        <v>5.4289709200000003</v>
      </c>
      <c r="E997">
        <v>5.4719682199999999</v>
      </c>
      <c r="F997">
        <v>5.5279454100000001</v>
      </c>
      <c r="G997">
        <v>5.5336249100000003</v>
      </c>
      <c r="H997">
        <v>5.4289709200000003</v>
      </c>
      <c r="I997">
        <v>5.4719682199999999</v>
      </c>
      <c r="J997">
        <v>1630.75</v>
      </c>
      <c r="K997">
        <v>1642.5</v>
      </c>
      <c r="L997">
        <v>1628.5</v>
      </c>
      <c r="M997">
        <v>1636.25</v>
      </c>
      <c r="N997">
        <v>1636.5</v>
      </c>
      <c r="O997">
        <v>1648.5</v>
      </c>
      <c r="P997">
        <v>1634.5</v>
      </c>
      <c r="Q997">
        <v>1642</v>
      </c>
      <c r="R997">
        <v>1644.67</v>
      </c>
      <c r="S997">
        <v>1648.69</v>
      </c>
      <c r="T997">
        <v>1639.26</v>
      </c>
      <c r="U997">
        <v>1642.81</v>
      </c>
      <c r="V997">
        <v>0.09</v>
      </c>
      <c r="W997">
        <v>0.09</v>
      </c>
      <c r="X997">
        <v>0.09</v>
      </c>
      <c r="Y997">
        <v>0.09</v>
      </c>
      <c r="Z997" t="s">
        <v>12</v>
      </c>
      <c r="AA997" t="s">
        <v>12</v>
      </c>
      <c r="AB997" t="s">
        <v>12</v>
      </c>
      <c r="AC997" t="s">
        <v>12</v>
      </c>
      <c r="AD997">
        <v>137.90622070000001</v>
      </c>
      <c r="AE997">
        <v>137.98129287</v>
      </c>
      <c r="AF997">
        <v>137.12204643999999</v>
      </c>
      <c r="AG997">
        <v>137.48076445000001</v>
      </c>
      <c r="AH997" t="s">
        <v>12</v>
      </c>
      <c r="AI997" t="s">
        <v>12</v>
      </c>
    </row>
    <row r="998" spans="1:35" x14ac:dyDescent="0.25">
      <c r="A998">
        <v>1370957400</v>
      </c>
      <c r="B998">
        <v>5.31620559</v>
      </c>
      <c r="C998">
        <v>5.4492521900000002</v>
      </c>
      <c r="D998">
        <v>5.2675288</v>
      </c>
      <c r="E998">
        <v>5.3089042199999996</v>
      </c>
      <c r="F998">
        <v>5.31620559</v>
      </c>
      <c r="G998">
        <v>5.4492521900000002</v>
      </c>
      <c r="H998">
        <v>5.2675288</v>
      </c>
      <c r="I998">
        <v>5.3089042199999996</v>
      </c>
      <c r="J998">
        <v>1636</v>
      </c>
      <c r="K998">
        <v>1636.5</v>
      </c>
      <c r="L998">
        <v>1615.75</v>
      </c>
      <c r="M998">
        <v>1621.25</v>
      </c>
      <c r="N998">
        <v>1642</v>
      </c>
      <c r="O998">
        <v>1642.5</v>
      </c>
      <c r="P998">
        <v>1621.5</v>
      </c>
      <c r="Q998">
        <v>1627</v>
      </c>
      <c r="R998">
        <v>1638.64</v>
      </c>
      <c r="S998">
        <v>1640.13</v>
      </c>
      <c r="T998">
        <v>1622.92</v>
      </c>
      <c r="U998">
        <v>1626.13</v>
      </c>
      <c r="V998">
        <v>0.09</v>
      </c>
      <c r="W998">
        <v>0.09</v>
      </c>
      <c r="X998">
        <v>0.09</v>
      </c>
      <c r="Y998">
        <v>0.09</v>
      </c>
      <c r="Z998" t="s">
        <v>12</v>
      </c>
      <c r="AA998" t="s">
        <v>12</v>
      </c>
      <c r="AB998" t="s">
        <v>12</v>
      </c>
      <c r="AC998" t="s">
        <v>12</v>
      </c>
      <c r="AD998">
        <v>136.22942254</v>
      </c>
      <c r="AE998">
        <v>137.26385685</v>
      </c>
      <c r="AF998">
        <v>135.76142067000001</v>
      </c>
      <c r="AG998">
        <v>136.06091684</v>
      </c>
      <c r="AH998" t="s">
        <v>12</v>
      </c>
      <c r="AI998" t="s">
        <v>12</v>
      </c>
    </row>
    <row r="999" spans="1:35" x14ac:dyDescent="0.25">
      <c r="A999">
        <v>1371043800</v>
      </c>
      <c r="B999">
        <v>5.4159900499999996</v>
      </c>
      <c r="C999">
        <v>5.4281599800000002</v>
      </c>
      <c r="D999">
        <v>5.1563863300000001</v>
      </c>
      <c r="E999">
        <v>5.17017814</v>
      </c>
      <c r="F999">
        <v>5.4159900499999996</v>
      </c>
      <c r="G999">
        <v>5.4281599800000002</v>
      </c>
      <c r="H999">
        <v>5.1563863300000001</v>
      </c>
      <c r="I999">
        <v>5.17017814</v>
      </c>
      <c r="J999">
        <v>1622.25</v>
      </c>
      <c r="K999">
        <v>1632.25</v>
      </c>
      <c r="L999">
        <v>1603.5</v>
      </c>
      <c r="M999">
        <v>1604</v>
      </c>
      <c r="N999">
        <v>1627.5</v>
      </c>
      <c r="O999">
        <v>1638.25</v>
      </c>
      <c r="P999">
        <v>1609.5</v>
      </c>
      <c r="Q999">
        <v>1610</v>
      </c>
      <c r="R999">
        <v>1629.94</v>
      </c>
      <c r="S999">
        <v>1637.71</v>
      </c>
      <c r="T999">
        <v>1610.92</v>
      </c>
      <c r="U999">
        <v>1612.52</v>
      </c>
      <c r="V999">
        <v>0.08</v>
      </c>
      <c r="W999">
        <v>0.08</v>
      </c>
      <c r="X999">
        <v>0.08</v>
      </c>
      <c r="Y999">
        <v>0.08</v>
      </c>
      <c r="Z999" t="s">
        <v>12</v>
      </c>
      <c r="AA999" t="s">
        <v>12</v>
      </c>
      <c r="AB999" t="s">
        <v>12</v>
      </c>
      <c r="AC999" t="s">
        <v>12</v>
      </c>
      <c r="AD999">
        <v>136.99691225000001</v>
      </c>
      <c r="AE999">
        <v>137.13873100000001</v>
      </c>
      <c r="AF999">
        <v>134.81124338999999</v>
      </c>
      <c r="AG999">
        <v>134.93636924</v>
      </c>
      <c r="AH999" t="s">
        <v>12</v>
      </c>
      <c r="AI999" t="s">
        <v>12</v>
      </c>
    </row>
    <row r="1000" spans="1:35" x14ac:dyDescent="0.25">
      <c r="A1000">
        <v>1371130200</v>
      </c>
      <c r="B1000">
        <v>5.1612539100000001</v>
      </c>
      <c r="C1000">
        <v>5.4338385000000002</v>
      </c>
      <c r="D1000">
        <v>5.1271808400000003</v>
      </c>
      <c r="E1000">
        <v>5.4094996200000001</v>
      </c>
      <c r="F1000">
        <v>5.1612539100000001</v>
      </c>
      <c r="G1000">
        <v>5.4338385000000002</v>
      </c>
      <c r="H1000">
        <v>5.1271808400000003</v>
      </c>
      <c r="I1000">
        <v>5.4094996200000001</v>
      </c>
      <c r="J1000">
        <v>1605</v>
      </c>
      <c r="K1000">
        <v>1633.5</v>
      </c>
      <c r="L1000">
        <v>1591.75</v>
      </c>
      <c r="M1000">
        <v>1631</v>
      </c>
      <c r="N1000">
        <v>1610.75</v>
      </c>
      <c r="O1000">
        <v>1639.5</v>
      </c>
      <c r="P1000">
        <v>1597.5</v>
      </c>
      <c r="Q1000">
        <v>1636.75</v>
      </c>
      <c r="R1000">
        <v>1612.15</v>
      </c>
      <c r="S1000">
        <v>1639.25</v>
      </c>
      <c r="T1000">
        <v>1608.07</v>
      </c>
      <c r="U1000">
        <v>1636.36</v>
      </c>
      <c r="V1000">
        <v>0.09</v>
      </c>
      <c r="W1000">
        <v>0.09</v>
      </c>
      <c r="X1000">
        <v>0.09</v>
      </c>
      <c r="Y1000">
        <v>0.09</v>
      </c>
      <c r="Z1000" t="s">
        <v>12</v>
      </c>
      <c r="AA1000" t="s">
        <v>12</v>
      </c>
      <c r="AB1000" t="s">
        <v>12</v>
      </c>
      <c r="AC1000" t="s">
        <v>12</v>
      </c>
      <c r="AD1000">
        <v>134.86128872</v>
      </c>
      <c r="AE1000">
        <v>137.23049606999999</v>
      </c>
      <c r="AF1000">
        <v>134.56096665999999</v>
      </c>
      <c r="AG1000">
        <v>136.98857831000001</v>
      </c>
      <c r="AH1000" t="s">
        <v>12</v>
      </c>
      <c r="AI1000" t="s">
        <v>12</v>
      </c>
    </row>
    <row r="1001" spans="1:35" x14ac:dyDescent="0.25">
      <c r="A1001">
        <v>1371216600</v>
      </c>
      <c r="B1001">
        <v>5.3867845599999997</v>
      </c>
      <c r="C1001">
        <v>5.4508750399999997</v>
      </c>
      <c r="D1001">
        <v>5.2780758800000003</v>
      </c>
      <c r="E1001">
        <v>5.3080923100000001</v>
      </c>
      <c r="F1001">
        <v>5.3867845599999997</v>
      </c>
      <c r="G1001">
        <v>5.4508750399999997</v>
      </c>
      <c r="H1001">
        <v>5.2780758800000003</v>
      </c>
      <c r="I1001">
        <v>5.3080923100000001</v>
      </c>
      <c r="J1001">
        <v>1627.75</v>
      </c>
      <c r="K1001">
        <v>1628.5</v>
      </c>
      <c r="L1001">
        <v>1612.25</v>
      </c>
      <c r="M1001">
        <v>1612.3</v>
      </c>
      <c r="N1001">
        <v>1631.5</v>
      </c>
      <c r="O1001">
        <v>1635</v>
      </c>
      <c r="P1001">
        <v>1617.25</v>
      </c>
      <c r="Q1001">
        <v>1618.5</v>
      </c>
      <c r="R1001">
        <v>1635.52</v>
      </c>
      <c r="S1001">
        <v>1640.8</v>
      </c>
      <c r="T1001">
        <v>1623.96</v>
      </c>
      <c r="U1001">
        <v>1626.73</v>
      </c>
      <c r="V1001">
        <v>0.1</v>
      </c>
      <c r="W1001">
        <v>0.1</v>
      </c>
      <c r="X1001">
        <v>0.1</v>
      </c>
      <c r="Y1001">
        <v>0.1</v>
      </c>
      <c r="Z1001" t="s">
        <v>12</v>
      </c>
      <c r="AA1001" t="s">
        <v>12</v>
      </c>
      <c r="AB1001" t="s">
        <v>12</v>
      </c>
      <c r="AC1001" t="s">
        <v>12</v>
      </c>
      <c r="AD1001">
        <v>136.83840893999999</v>
      </c>
      <c r="AE1001">
        <v>137.37231482000001</v>
      </c>
      <c r="AF1001">
        <v>135.90407364999999</v>
      </c>
      <c r="AG1001">
        <v>136.12514404999999</v>
      </c>
      <c r="AH1001" t="s">
        <v>12</v>
      </c>
      <c r="AI1001" t="s">
        <v>12</v>
      </c>
    </row>
    <row r="1002" spans="1:35" x14ac:dyDescent="0.25">
      <c r="A1002">
        <v>1371475800</v>
      </c>
      <c r="B1002">
        <v>5.41274532</v>
      </c>
      <c r="C1002">
        <v>5.5027955899999998</v>
      </c>
      <c r="D1002">
        <v>5.3405434999999999</v>
      </c>
      <c r="E1002">
        <v>5.4305937699999998</v>
      </c>
      <c r="F1002">
        <v>5.41274532</v>
      </c>
      <c r="G1002">
        <v>5.5027955899999998</v>
      </c>
      <c r="H1002">
        <v>5.3405434999999999</v>
      </c>
      <c r="I1002">
        <v>5.4305937699999998</v>
      </c>
      <c r="J1002">
        <v>1612.5</v>
      </c>
      <c r="K1002">
        <v>1634.25</v>
      </c>
      <c r="L1002">
        <v>1612.5</v>
      </c>
      <c r="M1002">
        <v>1627.5</v>
      </c>
      <c r="N1002">
        <v>1618.75</v>
      </c>
      <c r="O1002">
        <v>1641</v>
      </c>
      <c r="P1002">
        <v>1618</v>
      </c>
      <c r="Q1002">
        <v>1633.75</v>
      </c>
      <c r="R1002">
        <v>1630.64</v>
      </c>
      <c r="S1002">
        <v>1646.5</v>
      </c>
      <c r="T1002">
        <v>1630.34</v>
      </c>
      <c r="U1002">
        <v>1639.04</v>
      </c>
      <c r="V1002">
        <v>0.11</v>
      </c>
      <c r="W1002">
        <v>0.11</v>
      </c>
      <c r="X1002">
        <v>0.11</v>
      </c>
      <c r="Y1002">
        <v>0.11</v>
      </c>
      <c r="Z1002" t="s">
        <v>12</v>
      </c>
      <c r="AA1002" t="s">
        <v>12</v>
      </c>
      <c r="AB1002" t="s">
        <v>12</v>
      </c>
      <c r="AC1002" t="s">
        <v>12</v>
      </c>
      <c r="AD1002">
        <v>137.05529985999999</v>
      </c>
      <c r="AE1002">
        <v>137.83114019000001</v>
      </c>
      <c r="AF1002">
        <v>136.16200857999999</v>
      </c>
      <c r="AG1002">
        <v>137.18044239</v>
      </c>
      <c r="AH1002" t="s">
        <v>12</v>
      </c>
      <c r="AI1002" t="s">
        <v>12</v>
      </c>
    </row>
    <row r="1003" spans="1:35" x14ac:dyDescent="0.25">
      <c r="A1003">
        <v>1371562200</v>
      </c>
      <c r="B1003">
        <v>5.4370832299999998</v>
      </c>
      <c r="C1003">
        <v>5.5790550200000002</v>
      </c>
      <c r="D1003">
        <v>5.4362713200000004</v>
      </c>
      <c r="E1003">
        <v>5.5547171100000003</v>
      </c>
      <c r="F1003">
        <v>5.4370832299999998</v>
      </c>
      <c r="G1003">
        <v>5.5790550200000002</v>
      </c>
      <c r="H1003">
        <v>5.4362713200000004</v>
      </c>
      <c r="I1003">
        <v>5.5547171100000003</v>
      </c>
      <c r="J1003">
        <v>1628.75</v>
      </c>
      <c r="K1003">
        <v>1642.25</v>
      </c>
      <c r="L1003">
        <v>1626</v>
      </c>
      <c r="M1003">
        <v>1639</v>
      </c>
      <c r="N1003">
        <v>1634.75</v>
      </c>
      <c r="O1003">
        <v>1648.75</v>
      </c>
      <c r="P1003">
        <v>1632.25</v>
      </c>
      <c r="Q1003">
        <v>1645.25</v>
      </c>
      <c r="R1003">
        <v>1639.77</v>
      </c>
      <c r="S1003">
        <v>1654.19</v>
      </c>
      <c r="T1003">
        <v>1639.77</v>
      </c>
      <c r="U1003">
        <v>1651.81</v>
      </c>
      <c r="V1003">
        <v>0.12</v>
      </c>
      <c r="W1003">
        <v>0.12</v>
      </c>
      <c r="X1003">
        <v>0.12</v>
      </c>
      <c r="Y1003">
        <v>0.12</v>
      </c>
      <c r="Z1003" t="s">
        <v>12</v>
      </c>
      <c r="AA1003" t="s">
        <v>12</v>
      </c>
      <c r="AB1003" t="s">
        <v>12</v>
      </c>
      <c r="AC1003" t="s">
        <v>12</v>
      </c>
      <c r="AD1003">
        <v>137.25552291</v>
      </c>
      <c r="AE1003">
        <v>138.47350403999999</v>
      </c>
      <c r="AF1003">
        <v>137.24718063</v>
      </c>
      <c r="AG1003">
        <v>138.26076757999999</v>
      </c>
      <c r="AH1003" t="s">
        <v>12</v>
      </c>
      <c r="AI1003" t="s">
        <v>12</v>
      </c>
    </row>
    <row r="1004" spans="1:35" x14ac:dyDescent="0.25">
      <c r="A1004">
        <v>1371648600</v>
      </c>
      <c r="B1004">
        <v>5.5401133900000001</v>
      </c>
      <c r="C1004">
        <v>5.5668860699999998</v>
      </c>
      <c r="D1004">
        <v>5.3194512999999999</v>
      </c>
      <c r="E1004">
        <v>5.3308093100000002</v>
      </c>
      <c r="F1004">
        <v>5.5401133900000001</v>
      </c>
      <c r="G1004">
        <v>5.5668860699999998</v>
      </c>
      <c r="H1004">
        <v>5.3194512999999999</v>
      </c>
      <c r="I1004">
        <v>5.3308093100000002</v>
      </c>
      <c r="J1004">
        <v>1640</v>
      </c>
      <c r="K1004">
        <v>1642.25</v>
      </c>
      <c r="L1004">
        <v>1613.25</v>
      </c>
      <c r="M1004">
        <v>1617.25</v>
      </c>
      <c r="N1004">
        <v>1646.5</v>
      </c>
      <c r="O1004">
        <v>1649</v>
      </c>
      <c r="P1004">
        <v>1620.25</v>
      </c>
      <c r="Q1004">
        <v>1623.75</v>
      </c>
      <c r="R1004">
        <v>1651.83</v>
      </c>
      <c r="S1004">
        <v>1652.45</v>
      </c>
      <c r="T1004">
        <v>1628.91</v>
      </c>
      <c r="U1004">
        <v>1628.93</v>
      </c>
      <c r="V1004">
        <v>0.1</v>
      </c>
      <c r="W1004">
        <v>0.1</v>
      </c>
      <c r="X1004">
        <v>0.1</v>
      </c>
      <c r="Y1004">
        <v>0.1</v>
      </c>
      <c r="Z1004" t="s">
        <v>12</v>
      </c>
      <c r="AA1004" t="s">
        <v>12</v>
      </c>
      <c r="AB1004" t="s">
        <v>12</v>
      </c>
      <c r="AC1004" t="s">
        <v>12</v>
      </c>
      <c r="AD1004">
        <v>138.14815515000001</v>
      </c>
      <c r="AE1004">
        <v>138.39007290999999</v>
      </c>
      <c r="AF1004">
        <v>136.29616078000001</v>
      </c>
      <c r="AG1004">
        <v>136.35455673000001</v>
      </c>
      <c r="AH1004" t="s">
        <v>12</v>
      </c>
      <c r="AI1004" t="s">
        <v>12</v>
      </c>
    </row>
    <row r="1005" spans="1:35" x14ac:dyDescent="0.25">
      <c r="A1005">
        <v>1371735000</v>
      </c>
      <c r="B1005">
        <v>5.1718009900000004</v>
      </c>
      <c r="C1005">
        <v>5.1937051099999998</v>
      </c>
      <c r="D1005">
        <v>4.8894812300000003</v>
      </c>
      <c r="E1005">
        <v>4.9292318499999999</v>
      </c>
      <c r="F1005">
        <v>5.1718009900000004</v>
      </c>
      <c r="G1005">
        <v>5.1937051099999998</v>
      </c>
      <c r="H1005">
        <v>4.8894812300000003</v>
      </c>
      <c r="I1005">
        <v>4.9292318499999999</v>
      </c>
      <c r="J1005">
        <v>1611</v>
      </c>
      <c r="K1005">
        <v>1612.75</v>
      </c>
      <c r="L1005">
        <v>1567</v>
      </c>
      <c r="M1005">
        <v>1577.5</v>
      </c>
      <c r="N1005">
        <v>1620.75</v>
      </c>
      <c r="O1005">
        <v>1623</v>
      </c>
      <c r="P1005">
        <v>1577</v>
      </c>
      <c r="Q1005">
        <v>1584</v>
      </c>
      <c r="R1005">
        <v>1624.62</v>
      </c>
      <c r="S1005">
        <v>1624.62</v>
      </c>
      <c r="T1005">
        <v>1584.32</v>
      </c>
      <c r="U1005">
        <v>1588.19</v>
      </c>
      <c r="V1005">
        <v>0.1</v>
      </c>
      <c r="W1005">
        <v>0.1</v>
      </c>
      <c r="X1005">
        <v>0.1</v>
      </c>
      <c r="Y1005">
        <v>0.1</v>
      </c>
      <c r="Z1005" t="s">
        <v>12</v>
      </c>
      <c r="AA1005" t="s">
        <v>12</v>
      </c>
      <c r="AB1005" t="s">
        <v>12</v>
      </c>
      <c r="AC1005" t="s">
        <v>12</v>
      </c>
      <c r="AD1005">
        <v>135.02813431000001</v>
      </c>
      <c r="AE1005">
        <v>136.36857176000001</v>
      </c>
      <c r="AF1005">
        <v>132.62555784</v>
      </c>
      <c r="AG1005">
        <v>132.97592524000001</v>
      </c>
      <c r="AH1005" t="s">
        <v>12</v>
      </c>
      <c r="AI1005" t="s">
        <v>12</v>
      </c>
    </row>
    <row r="1006" spans="1:35" x14ac:dyDescent="0.25">
      <c r="A1006">
        <v>1371821400</v>
      </c>
      <c r="B1006">
        <v>5.0249625900000003</v>
      </c>
      <c r="C1006">
        <v>5.0411872100000004</v>
      </c>
      <c r="D1006">
        <v>4.8245798100000004</v>
      </c>
      <c r="E1006">
        <v>4.96979536</v>
      </c>
      <c r="F1006">
        <v>5.0249625900000003</v>
      </c>
      <c r="G1006">
        <v>5.0411872100000004</v>
      </c>
      <c r="H1006">
        <v>4.8245798100000004</v>
      </c>
      <c r="I1006">
        <v>4.96979536</v>
      </c>
      <c r="J1006">
        <v>1579.5</v>
      </c>
      <c r="K1006">
        <v>1590.25</v>
      </c>
      <c r="L1006">
        <v>1565</v>
      </c>
      <c r="M1006">
        <v>1577.5</v>
      </c>
      <c r="N1006">
        <v>1584.25</v>
      </c>
      <c r="O1006">
        <v>1597.25</v>
      </c>
      <c r="P1006">
        <v>1570.5</v>
      </c>
      <c r="Q1006">
        <v>1584</v>
      </c>
      <c r="R1006">
        <v>1588.62</v>
      </c>
      <c r="S1006">
        <v>1599.19</v>
      </c>
      <c r="T1006">
        <v>1577.7</v>
      </c>
      <c r="U1006">
        <v>1592.43</v>
      </c>
      <c r="V1006">
        <v>0.1</v>
      </c>
      <c r="W1006">
        <v>0.1</v>
      </c>
      <c r="X1006">
        <v>0.1</v>
      </c>
      <c r="Y1006">
        <v>0.1</v>
      </c>
      <c r="Z1006" t="s">
        <v>12</v>
      </c>
      <c r="AA1006" t="s">
        <v>12</v>
      </c>
      <c r="AB1006" t="s">
        <v>12</v>
      </c>
      <c r="AC1006" t="s">
        <v>12</v>
      </c>
      <c r="AD1006">
        <v>133.88092982000001</v>
      </c>
      <c r="AE1006">
        <v>133.98155857</v>
      </c>
      <c r="AF1006">
        <v>132.06107503999999</v>
      </c>
      <c r="AG1006">
        <v>133.40291184</v>
      </c>
      <c r="AH1006" t="s">
        <v>12</v>
      </c>
      <c r="AI1006" t="s">
        <v>12</v>
      </c>
    </row>
    <row r="1007" spans="1:35" x14ac:dyDescent="0.25">
      <c r="A1007">
        <v>1372080600</v>
      </c>
      <c r="B1007">
        <v>4.8205241499999998</v>
      </c>
      <c r="C1007">
        <v>4.9154419899999997</v>
      </c>
      <c r="D1007">
        <v>4.6631386700000004</v>
      </c>
      <c r="E1007">
        <v>4.7832063399999996</v>
      </c>
      <c r="F1007">
        <v>4.8205241499999998</v>
      </c>
      <c r="G1007">
        <v>4.9154419899999997</v>
      </c>
      <c r="H1007">
        <v>4.6631386700000004</v>
      </c>
      <c r="I1007">
        <v>4.7832063399999996</v>
      </c>
      <c r="J1007">
        <v>1572.75</v>
      </c>
      <c r="K1007">
        <v>1579.25</v>
      </c>
      <c r="L1007">
        <v>1547.25</v>
      </c>
      <c r="M1007">
        <v>1559.75</v>
      </c>
      <c r="N1007">
        <v>1583.75</v>
      </c>
      <c r="O1007">
        <v>1586.25</v>
      </c>
      <c r="P1007">
        <v>1553.25</v>
      </c>
      <c r="Q1007">
        <v>1566.25</v>
      </c>
      <c r="R1007">
        <v>1588.77</v>
      </c>
      <c r="S1007">
        <v>1588.77</v>
      </c>
      <c r="T1007">
        <v>1560.33</v>
      </c>
      <c r="U1007">
        <v>1573.09</v>
      </c>
      <c r="V1007">
        <v>0.1</v>
      </c>
      <c r="W1007">
        <v>0.1</v>
      </c>
      <c r="X1007">
        <v>0.1</v>
      </c>
      <c r="Y1007">
        <v>0.1</v>
      </c>
      <c r="Z1007" t="s">
        <v>12</v>
      </c>
      <c r="AA1007" t="s">
        <v>12</v>
      </c>
      <c r="AB1007" t="s">
        <v>12</v>
      </c>
      <c r="AC1007" t="s">
        <v>12</v>
      </c>
      <c r="AD1007">
        <v>132.01075646999999</v>
      </c>
      <c r="AE1007">
        <v>132.86616369999999</v>
      </c>
      <c r="AF1007">
        <v>130.60183663999999</v>
      </c>
      <c r="AG1007">
        <v>131.71723151</v>
      </c>
      <c r="AH1007" t="s">
        <v>12</v>
      </c>
      <c r="AI1007" t="s">
        <v>12</v>
      </c>
    </row>
    <row r="1008" spans="1:35" x14ac:dyDescent="0.25">
      <c r="A1008">
        <v>1372167000</v>
      </c>
      <c r="B1008">
        <v>4.9154419899999997</v>
      </c>
      <c r="C1008">
        <v>4.9779174099999999</v>
      </c>
      <c r="D1008">
        <v>4.8213341099999996</v>
      </c>
      <c r="E1008">
        <v>4.9266773500000003</v>
      </c>
      <c r="F1008">
        <v>4.9154419899999997</v>
      </c>
      <c r="G1008">
        <v>4.9779174099999999</v>
      </c>
      <c r="H1008">
        <v>4.8213341099999996</v>
      </c>
      <c r="I1008">
        <v>4.9266773500000003</v>
      </c>
      <c r="J1008">
        <v>1560.75</v>
      </c>
      <c r="K1008">
        <v>1581</v>
      </c>
      <c r="L1008">
        <v>1549.75</v>
      </c>
      <c r="M1008">
        <v>1575</v>
      </c>
      <c r="N1008">
        <v>1566.5</v>
      </c>
      <c r="O1008">
        <v>1587.75</v>
      </c>
      <c r="P1008">
        <v>1558.25</v>
      </c>
      <c r="Q1008">
        <v>1581.5</v>
      </c>
      <c r="R1008">
        <v>1577.52</v>
      </c>
      <c r="S1008">
        <v>1593.79</v>
      </c>
      <c r="T1008">
        <v>1577.09</v>
      </c>
      <c r="U1008">
        <v>1588.03</v>
      </c>
      <c r="V1008">
        <v>0.09</v>
      </c>
      <c r="W1008">
        <v>0.09</v>
      </c>
      <c r="X1008">
        <v>0.09</v>
      </c>
      <c r="Y1008">
        <v>0.09</v>
      </c>
      <c r="Z1008" t="s">
        <v>12</v>
      </c>
      <c r="AA1008" t="s">
        <v>12</v>
      </c>
      <c r="AB1008" t="s">
        <v>12</v>
      </c>
      <c r="AC1008" t="s">
        <v>12</v>
      </c>
      <c r="AD1008">
        <v>132.90810422000001</v>
      </c>
      <c r="AE1008">
        <v>134.26671388</v>
      </c>
      <c r="AF1008">
        <v>132.01914289999999</v>
      </c>
      <c r="AG1008">
        <v>132.98777527999999</v>
      </c>
      <c r="AH1008" t="s">
        <v>12</v>
      </c>
      <c r="AI1008" t="s">
        <v>12</v>
      </c>
    </row>
    <row r="1009" spans="1:35" x14ac:dyDescent="0.25">
      <c r="A1009">
        <v>1372253400</v>
      </c>
      <c r="B1009">
        <v>5.0489195799999997</v>
      </c>
      <c r="C1009">
        <v>5.10248379</v>
      </c>
      <c r="D1009">
        <v>4.9864265400000001</v>
      </c>
      <c r="E1009">
        <v>5.0659620700000003</v>
      </c>
      <c r="F1009">
        <v>5.0489195799999997</v>
      </c>
      <c r="G1009">
        <v>5.10248379</v>
      </c>
      <c r="H1009">
        <v>4.9864265400000001</v>
      </c>
      <c r="I1009">
        <v>5.0659620700000003</v>
      </c>
      <c r="J1009">
        <v>1573.5</v>
      </c>
      <c r="K1009">
        <v>1594.75</v>
      </c>
      <c r="L1009">
        <v>1567.25</v>
      </c>
      <c r="M1009">
        <v>1589.25</v>
      </c>
      <c r="N1009">
        <v>1580.25</v>
      </c>
      <c r="O1009">
        <v>1601.25</v>
      </c>
      <c r="P1009">
        <v>1573</v>
      </c>
      <c r="Q1009">
        <v>1595.5</v>
      </c>
      <c r="R1009">
        <v>1592.27</v>
      </c>
      <c r="S1009">
        <v>1606.83</v>
      </c>
      <c r="T1009">
        <v>1592.27</v>
      </c>
      <c r="U1009">
        <v>1603.26</v>
      </c>
      <c r="V1009">
        <v>0.09</v>
      </c>
      <c r="W1009">
        <v>0.09</v>
      </c>
      <c r="X1009">
        <v>0.09</v>
      </c>
      <c r="Y1009">
        <v>0.09</v>
      </c>
      <c r="Z1009" t="s">
        <v>12</v>
      </c>
      <c r="AA1009" t="s">
        <v>12</v>
      </c>
      <c r="AB1009" t="s">
        <v>12</v>
      </c>
      <c r="AC1009" t="s">
        <v>12</v>
      </c>
      <c r="AD1009">
        <v>134.07381765</v>
      </c>
      <c r="AE1009">
        <v>134.60216259000001</v>
      </c>
      <c r="AF1009">
        <v>133.55385914999999</v>
      </c>
      <c r="AG1009">
        <v>134.30025119999999</v>
      </c>
      <c r="AH1009" t="s">
        <v>12</v>
      </c>
      <c r="AI1009" t="s">
        <v>12</v>
      </c>
    </row>
    <row r="1010" spans="1:35" x14ac:dyDescent="0.25">
      <c r="A1010">
        <v>1372339800</v>
      </c>
      <c r="B1010">
        <v>5.16091853</v>
      </c>
      <c r="C1010">
        <v>5.2274698600000002</v>
      </c>
      <c r="D1010">
        <v>5.1454975999999997</v>
      </c>
      <c r="E1010">
        <v>5.1625420399999999</v>
      </c>
      <c r="F1010">
        <v>5.16091853</v>
      </c>
      <c r="G1010">
        <v>5.2274698600000002</v>
      </c>
      <c r="H1010">
        <v>5.1454975999999997</v>
      </c>
      <c r="I1010">
        <v>5.1625420399999999</v>
      </c>
      <c r="J1010">
        <v>1589</v>
      </c>
      <c r="K1010">
        <v>1608</v>
      </c>
      <c r="L1010">
        <v>1589</v>
      </c>
      <c r="M1010">
        <v>1600.25</v>
      </c>
      <c r="N1010">
        <v>1596.75</v>
      </c>
      <c r="O1010">
        <v>1614.25</v>
      </c>
      <c r="P1010">
        <v>1594.75</v>
      </c>
      <c r="Q1010">
        <v>1606.5</v>
      </c>
      <c r="R1010">
        <v>1606.44</v>
      </c>
      <c r="S1010">
        <v>1620.07</v>
      </c>
      <c r="T1010">
        <v>1606.44</v>
      </c>
      <c r="U1010">
        <v>1613.2</v>
      </c>
      <c r="V1010">
        <v>0.09</v>
      </c>
      <c r="W1010">
        <v>0.09</v>
      </c>
      <c r="X1010">
        <v>0.09</v>
      </c>
      <c r="Y1010">
        <v>0.09</v>
      </c>
      <c r="Z1010" t="s">
        <v>12</v>
      </c>
      <c r="AA1010" t="s">
        <v>12</v>
      </c>
      <c r="AB1010" t="s">
        <v>12</v>
      </c>
      <c r="AC1010" t="s">
        <v>12</v>
      </c>
      <c r="AD1010">
        <v>135.10535662999999</v>
      </c>
      <c r="AE1010">
        <v>135.70917942</v>
      </c>
      <c r="AF1010">
        <v>134.97955182999999</v>
      </c>
      <c r="AG1010">
        <v>135.08857538999999</v>
      </c>
      <c r="AH1010" t="s">
        <v>12</v>
      </c>
      <c r="AI1010" t="s">
        <v>12</v>
      </c>
    </row>
    <row r="1011" spans="1:35" x14ac:dyDescent="0.25">
      <c r="A1011">
        <v>1372426200</v>
      </c>
      <c r="B1011">
        <v>5.1146576899999996</v>
      </c>
      <c r="C1011">
        <v>5.1901358999999996</v>
      </c>
      <c r="D1011">
        <v>5.0408029900000004</v>
      </c>
      <c r="E1011">
        <v>5.0692100699999996</v>
      </c>
      <c r="F1011">
        <v>5.1146576899999996</v>
      </c>
      <c r="G1011">
        <v>5.1901358999999996</v>
      </c>
      <c r="H1011">
        <v>5.0408029900000004</v>
      </c>
      <c r="I1011">
        <v>5.0692100699999996</v>
      </c>
      <c r="J1011">
        <v>1600.5</v>
      </c>
      <c r="K1011">
        <v>1608.25</v>
      </c>
      <c r="L1011">
        <v>1588</v>
      </c>
      <c r="M1011">
        <v>1593</v>
      </c>
      <c r="N1011">
        <v>1606.25</v>
      </c>
      <c r="O1011">
        <v>1614.5</v>
      </c>
      <c r="P1011">
        <v>1594.25</v>
      </c>
      <c r="Q1011">
        <v>1599.25</v>
      </c>
      <c r="R1011">
        <v>1611.12</v>
      </c>
      <c r="S1011">
        <v>1615.94</v>
      </c>
      <c r="T1011">
        <v>1601.06</v>
      </c>
      <c r="U1011">
        <v>1606.28</v>
      </c>
      <c r="V1011">
        <v>7.0000000000000007E-2</v>
      </c>
      <c r="W1011">
        <v>7.0000000000000007E-2</v>
      </c>
      <c r="X1011">
        <v>7.0000000000000007E-2</v>
      </c>
      <c r="Y1011">
        <v>7.0000000000000007E-2</v>
      </c>
      <c r="Z1011" t="s">
        <v>12</v>
      </c>
      <c r="AA1011" t="s">
        <v>12</v>
      </c>
      <c r="AB1011" t="s">
        <v>12</v>
      </c>
      <c r="AC1011" t="s">
        <v>12</v>
      </c>
      <c r="AD1011">
        <v>134.71118615</v>
      </c>
      <c r="AE1011">
        <v>135.35693269000001</v>
      </c>
      <c r="AF1011">
        <v>134.06543123</v>
      </c>
      <c r="AG1011">
        <v>134.53507117000001</v>
      </c>
      <c r="AH1011" t="s">
        <v>12</v>
      </c>
      <c r="AI1011" t="s">
        <v>12</v>
      </c>
    </row>
    <row r="1012" spans="1:35" x14ac:dyDescent="0.25">
      <c r="A1012">
        <v>1372685400</v>
      </c>
      <c r="B1012">
        <v>5.1763394600000003</v>
      </c>
      <c r="C1012">
        <v>5.2891506499999998</v>
      </c>
      <c r="D1012">
        <v>5.1552376999999998</v>
      </c>
      <c r="E1012">
        <v>5.1844550700000003</v>
      </c>
      <c r="F1012">
        <v>5.1763394600000003</v>
      </c>
      <c r="G1012">
        <v>5.2891506499999998</v>
      </c>
      <c r="H1012">
        <v>5.1552376999999998</v>
      </c>
      <c r="I1012">
        <v>5.1844550700000003</v>
      </c>
      <c r="J1012">
        <v>1594.25</v>
      </c>
      <c r="K1012">
        <v>1614</v>
      </c>
      <c r="L1012">
        <v>1586.5</v>
      </c>
      <c r="M1012">
        <v>1600.5</v>
      </c>
      <c r="N1012">
        <v>1600.25</v>
      </c>
      <c r="O1012">
        <v>1620.5</v>
      </c>
      <c r="P1012">
        <v>1593.25</v>
      </c>
      <c r="Q1012">
        <v>1606.75</v>
      </c>
      <c r="R1012">
        <v>1609.78</v>
      </c>
      <c r="S1012">
        <v>1626.61</v>
      </c>
      <c r="T1012">
        <v>1609.78</v>
      </c>
      <c r="U1012">
        <v>1614.96</v>
      </c>
      <c r="V1012">
        <v>0.1</v>
      </c>
      <c r="W1012">
        <v>0.1</v>
      </c>
      <c r="X1012">
        <v>0.1</v>
      </c>
      <c r="Y1012">
        <v>0.1</v>
      </c>
      <c r="Z1012" t="s">
        <v>12</v>
      </c>
      <c r="AA1012" t="s">
        <v>12</v>
      </c>
      <c r="AB1012" t="s">
        <v>12</v>
      </c>
      <c r="AC1012" t="s">
        <v>12</v>
      </c>
      <c r="AD1012">
        <v>135.23952270000001</v>
      </c>
      <c r="AE1012">
        <v>136.26267525</v>
      </c>
      <c r="AF1012">
        <v>135.08857538999999</v>
      </c>
      <c r="AG1012">
        <v>135.32339536000001</v>
      </c>
      <c r="AH1012" t="s">
        <v>12</v>
      </c>
      <c r="AI1012" t="s">
        <v>12</v>
      </c>
    </row>
    <row r="1013" spans="1:35" x14ac:dyDescent="0.25">
      <c r="A1013">
        <v>1372771800</v>
      </c>
      <c r="B1013">
        <v>5.1592969699999998</v>
      </c>
      <c r="C1013">
        <v>5.2729184599999996</v>
      </c>
      <c r="D1013">
        <v>5.0992377400000004</v>
      </c>
      <c r="E1013">
        <v>5.1641655499999999</v>
      </c>
      <c r="F1013">
        <v>5.1592969699999998</v>
      </c>
      <c r="G1013">
        <v>5.2729184599999996</v>
      </c>
      <c r="H1013">
        <v>5.0992377400000004</v>
      </c>
      <c r="I1013">
        <v>5.1641655499999999</v>
      </c>
      <c r="J1013">
        <v>1600.5</v>
      </c>
      <c r="K1013">
        <v>1612</v>
      </c>
      <c r="L1013">
        <v>1594</v>
      </c>
      <c r="M1013">
        <v>1601</v>
      </c>
      <c r="N1013">
        <v>1606.75</v>
      </c>
      <c r="O1013">
        <v>1618.5</v>
      </c>
      <c r="P1013">
        <v>1600.25</v>
      </c>
      <c r="Q1013">
        <v>1607.25</v>
      </c>
      <c r="R1013">
        <v>1614.29</v>
      </c>
      <c r="S1013">
        <v>1624.26</v>
      </c>
      <c r="T1013">
        <v>1606.77</v>
      </c>
      <c r="U1013">
        <v>1614.08</v>
      </c>
      <c r="V1013">
        <v>0.1</v>
      </c>
      <c r="W1013">
        <v>0.1</v>
      </c>
      <c r="X1013">
        <v>0.1</v>
      </c>
      <c r="Y1013">
        <v>0.1</v>
      </c>
      <c r="Z1013" t="s">
        <v>12</v>
      </c>
      <c r="AA1013" t="s">
        <v>12</v>
      </c>
      <c r="AB1013" t="s">
        <v>12</v>
      </c>
      <c r="AC1013" t="s">
        <v>12</v>
      </c>
      <c r="AD1013">
        <v>135.12212109999999</v>
      </c>
      <c r="AE1013">
        <v>136.11171956000001</v>
      </c>
      <c r="AF1013">
        <v>134.60216259000001</v>
      </c>
      <c r="AG1013">
        <v>135.19760733999999</v>
      </c>
      <c r="AH1013" t="s">
        <v>12</v>
      </c>
      <c r="AI1013" t="s">
        <v>12</v>
      </c>
    </row>
    <row r="1014" spans="1:35" x14ac:dyDescent="0.25">
      <c r="A1014">
        <v>1372858200</v>
      </c>
      <c r="B1014">
        <v>5.0968029599999998</v>
      </c>
      <c r="C1014">
        <v>5.2209767899999999</v>
      </c>
      <c r="D1014">
        <v>5.0708316399999998</v>
      </c>
      <c r="E1014">
        <v>5.1803967799999997</v>
      </c>
      <c r="F1014">
        <v>5.0968029599999998</v>
      </c>
      <c r="G1014">
        <v>5.2209767899999999</v>
      </c>
      <c r="H1014">
        <v>5.0708316399999998</v>
      </c>
      <c r="I1014">
        <v>5.1803967799999997</v>
      </c>
      <c r="J1014">
        <v>1601</v>
      </c>
      <c r="K1014">
        <v>1606.5</v>
      </c>
      <c r="L1014">
        <v>1588.25</v>
      </c>
      <c r="M1014">
        <v>1602.75</v>
      </c>
      <c r="N1014">
        <v>1607</v>
      </c>
      <c r="O1014">
        <v>1613</v>
      </c>
      <c r="P1014">
        <v>1594</v>
      </c>
      <c r="Q1014">
        <v>1609</v>
      </c>
      <c r="R1014">
        <v>1611.48</v>
      </c>
      <c r="S1014">
        <v>1618.97</v>
      </c>
      <c r="T1014">
        <v>1604.57</v>
      </c>
      <c r="U1014">
        <v>1615.41</v>
      </c>
      <c r="V1014">
        <v>0.1</v>
      </c>
      <c r="W1014">
        <v>0.1</v>
      </c>
      <c r="X1014">
        <v>0.1</v>
      </c>
      <c r="Y1014">
        <v>0.1</v>
      </c>
      <c r="Z1014" t="s">
        <v>12</v>
      </c>
      <c r="AA1014" t="s">
        <v>12</v>
      </c>
      <c r="AB1014" t="s">
        <v>12</v>
      </c>
      <c r="AC1014" t="s">
        <v>12</v>
      </c>
      <c r="AD1014">
        <v>134.58538974000001</v>
      </c>
      <c r="AE1014">
        <v>135.66723888999999</v>
      </c>
      <c r="AF1014">
        <v>134.36734261999999</v>
      </c>
      <c r="AG1014">
        <v>135.25630394000001</v>
      </c>
      <c r="AH1014" t="s">
        <v>12</v>
      </c>
      <c r="AI1014" t="s">
        <v>12</v>
      </c>
    </row>
    <row r="1015" spans="1:35" x14ac:dyDescent="0.25">
      <c r="A1015">
        <v>1373031000</v>
      </c>
      <c r="B1015">
        <v>5.2915854299999996</v>
      </c>
      <c r="C1015">
        <v>5.34677413</v>
      </c>
      <c r="D1015">
        <v>5.1757794600000002</v>
      </c>
      <c r="E1015">
        <v>5.3419045699999996</v>
      </c>
      <c r="F1015">
        <v>5.2915854299999996</v>
      </c>
      <c r="G1015">
        <v>5.34677413</v>
      </c>
      <c r="H1015">
        <v>5.1757794600000002</v>
      </c>
      <c r="I1015">
        <v>5.3419045699999996</v>
      </c>
      <c r="J1015">
        <v>1603</v>
      </c>
      <c r="K1015">
        <v>1623</v>
      </c>
      <c r="L1015">
        <v>1602.75</v>
      </c>
      <c r="M1015">
        <v>1621</v>
      </c>
      <c r="N1015">
        <v>1609</v>
      </c>
      <c r="O1015">
        <v>1630.75</v>
      </c>
      <c r="P1015">
        <v>1608.25</v>
      </c>
      <c r="Q1015">
        <v>1627.25</v>
      </c>
      <c r="R1015">
        <v>1618.65</v>
      </c>
      <c r="S1015">
        <v>1632.07</v>
      </c>
      <c r="T1015">
        <v>1614.71</v>
      </c>
      <c r="U1015">
        <v>1631.89</v>
      </c>
      <c r="V1015">
        <v>0.1</v>
      </c>
      <c r="W1015">
        <v>0.1</v>
      </c>
      <c r="X1015">
        <v>0.1</v>
      </c>
      <c r="Y1015">
        <v>0.1</v>
      </c>
      <c r="Z1015" t="s">
        <v>12</v>
      </c>
      <c r="AA1015" t="s">
        <v>12</v>
      </c>
      <c r="AB1015" t="s">
        <v>12</v>
      </c>
      <c r="AC1015" t="s">
        <v>12</v>
      </c>
      <c r="AD1015">
        <v>136.25428882</v>
      </c>
      <c r="AE1015">
        <v>136.76586090999999</v>
      </c>
      <c r="AF1015">
        <v>135.27307680000001</v>
      </c>
      <c r="AG1015">
        <v>136.71554234000001</v>
      </c>
      <c r="AH1015" t="s">
        <v>12</v>
      </c>
      <c r="AI1015" t="s">
        <v>12</v>
      </c>
    </row>
    <row r="1016" spans="1:35" x14ac:dyDescent="0.25">
      <c r="A1016">
        <v>1373290200</v>
      </c>
      <c r="B1016">
        <v>5.4279331700000002</v>
      </c>
      <c r="C1016">
        <v>5.4754922300000004</v>
      </c>
      <c r="D1016">
        <v>5.3962819900000003</v>
      </c>
      <c r="E1016">
        <v>5.4319904899999996</v>
      </c>
      <c r="F1016">
        <v>5.4279331700000002</v>
      </c>
      <c r="G1016">
        <v>5.4754922300000004</v>
      </c>
      <c r="H1016">
        <v>5.3962819900000003</v>
      </c>
      <c r="I1016">
        <v>5.4319904899999996</v>
      </c>
      <c r="J1016">
        <v>1622.25</v>
      </c>
      <c r="K1016">
        <v>1633.25</v>
      </c>
      <c r="L1016">
        <v>1620</v>
      </c>
      <c r="M1016">
        <v>1629</v>
      </c>
      <c r="N1016">
        <v>1628.5</v>
      </c>
      <c r="O1016">
        <v>1639.5</v>
      </c>
      <c r="P1016">
        <v>1626</v>
      </c>
      <c r="Q1016">
        <v>1635.5</v>
      </c>
      <c r="R1016">
        <v>1634.2</v>
      </c>
      <c r="S1016">
        <v>1644.68</v>
      </c>
      <c r="T1016">
        <v>1634.2</v>
      </c>
      <c r="U1016">
        <v>1640.46</v>
      </c>
      <c r="V1016">
        <v>0.1</v>
      </c>
      <c r="W1016">
        <v>0.1</v>
      </c>
      <c r="X1016">
        <v>0.1</v>
      </c>
      <c r="Y1016">
        <v>0.1</v>
      </c>
      <c r="Z1016" t="s">
        <v>12</v>
      </c>
      <c r="AA1016" t="s">
        <v>12</v>
      </c>
      <c r="AB1016" t="s">
        <v>12</v>
      </c>
      <c r="AC1016" t="s">
        <v>12</v>
      </c>
      <c r="AD1016">
        <v>137.42000225999999</v>
      </c>
      <c r="AE1016">
        <v>137.86448292</v>
      </c>
      <c r="AF1016">
        <v>136.76904775</v>
      </c>
      <c r="AG1016">
        <v>137.49129528</v>
      </c>
      <c r="AH1016" t="s">
        <v>12</v>
      </c>
      <c r="AI1016" t="s">
        <v>12</v>
      </c>
    </row>
    <row r="1017" spans="1:35" x14ac:dyDescent="0.25">
      <c r="A1017">
        <v>1373376600</v>
      </c>
      <c r="B1017">
        <v>5.5334390400000002</v>
      </c>
      <c r="C1017">
        <v>5.5715842699999998</v>
      </c>
      <c r="D1017">
        <v>5.4660783899999998</v>
      </c>
      <c r="E1017">
        <v>5.5415556300000004</v>
      </c>
      <c r="F1017">
        <v>5.5334390400000002</v>
      </c>
      <c r="G1017">
        <v>5.5715842699999998</v>
      </c>
      <c r="H1017">
        <v>5.4660783899999998</v>
      </c>
      <c r="I1017">
        <v>5.5415556300000004</v>
      </c>
      <c r="J1017">
        <v>1630.25</v>
      </c>
      <c r="K1017">
        <v>1642</v>
      </c>
      <c r="L1017">
        <v>1629.25</v>
      </c>
      <c r="M1017">
        <v>1639</v>
      </c>
      <c r="N1017">
        <v>1636.75</v>
      </c>
      <c r="O1017">
        <v>1649</v>
      </c>
      <c r="P1017">
        <v>1635.75</v>
      </c>
      <c r="Q1017">
        <v>1645.5</v>
      </c>
      <c r="R1017">
        <v>1642.89</v>
      </c>
      <c r="S1017">
        <v>1654.18</v>
      </c>
      <c r="T1017">
        <v>1642.89</v>
      </c>
      <c r="U1017">
        <v>1652.32</v>
      </c>
      <c r="V1017">
        <v>0.1</v>
      </c>
      <c r="W1017">
        <v>0.1</v>
      </c>
      <c r="X1017">
        <v>0.1</v>
      </c>
      <c r="Y1017">
        <v>0.1</v>
      </c>
      <c r="Z1017" t="s">
        <v>12</v>
      </c>
      <c r="AA1017" t="s">
        <v>12</v>
      </c>
      <c r="AB1017" t="s">
        <v>12</v>
      </c>
      <c r="AC1017" t="s">
        <v>12</v>
      </c>
      <c r="AD1017">
        <v>138.35928215000001</v>
      </c>
      <c r="AE1017">
        <v>138.65280711</v>
      </c>
      <c r="AF1017">
        <v>137.76384579</v>
      </c>
      <c r="AG1017">
        <v>138.48507856000001</v>
      </c>
      <c r="AH1017" t="s">
        <v>12</v>
      </c>
      <c r="AI1017" t="s">
        <v>12</v>
      </c>
    </row>
    <row r="1018" spans="1:35" x14ac:dyDescent="0.25">
      <c r="A1018">
        <v>1373463000</v>
      </c>
      <c r="B1018">
        <v>5.5334390400000002</v>
      </c>
      <c r="C1018">
        <v>5.6121632999999997</v>
      </c>
      <c r="D1018">
        <v>5.4999306199999998</v>
      </c>
      <c r="E1018">
        <v>5.5529182700000002</v>
      </c>
      <c r="F1018">
        <v>5.5334390400000002</v>
      </c>
      <c r="G1018">
        <v>5.6121632999999997</v>
      </c>
      <c r="H1018">
        <v>5.4999306199999998</v>
      </c>
      <c r="I1018">
        <v>5.5529182700000002</v>
      </c>
      <c r="J1018">
        <v>1640.25</v>
      </c>
      <c r="K1018">
        <v>1652</v>
      </c>
      <c r="L1018">
        <v>1634.75</v>
      </c>
      <c r="M1018">
        <v>1642</v>
      </c>
      <c r="N1018">
        <v>1647</v>
      </c>
      <c r="O1018">
        <v>1658.75</v>
      </c>
      <c r="P1018">
        <v>1641.25</v>
      </c>
      <c r="Q1018">
        <v>1648.5</v>
      </c>
      <c r="R1018">
        <v>1651.56</v>
      </c>
      <c r="S1018">
        <v>1657.92</v>
      </c>
      <c r="T1018">
        <v>1647.66</v>
      </c>
      <c r="U1018">
        <v>1652.62</v>
      </c>
      <c r="V1018">
        <v>0.09</v>
      </c>
      <c r="W1018">
        <v>0.09</v>
      </c>
      <c r="X1018">
        <v>0.09</v>
      </c>
      <c r="Y1018">
        <v>0.09</v>
      </c>
      <c r="Z1018" t="s">
        <v>12</v>
      </c>
      <c r="AA1018" t="s">
        <v>12</v>
      </c>
      <c r="AB1018" t="s">
        <v>12</v>
      </c>
      <c r="AC1018" t="s">
        <v>12</v>
      </c>
      <c r="AD1018">
        <v>138.35089572000001</v>
      </c>
      <c r="AE1018">
        <v>139.00503706999999</v>
      </c>
      <c r="AF1018">
        <v>138.06575717999999</v>
      </c>
      <c r="AG1018">
        <v>138.53707441</v>
      </c>
      <c r="AH1018" t="s">
        <v>12</v>
      </c>
      <c r="AI1018" t="s">
        <v>12</v>
      </c>
    </row>
    <row r="1019" spans="1:35" x14ac:dyDescent="0.25">
      <c r="A1019">
        <v>1373549400</v>
      </c>
      <c r="B1019">
        <v>5.7477017200000002</v>
      </c>
      <c r="C1019">
        <v>5.7988311399999999</v>
      </c>
      <c r="D1019">
        <v>5.6917007799999997</v>
      </c>
      <c r="E1019">
        <v>5.7874685100000001</v>
      </c>
      <c r="F1019">
        <v>5.7477017200000002</v>
      </c>
      <c r="G1019">
        <v>5.7988311399999999</v>
      </c>
      <c r="H1019">
        <v>5.6917007799999997</v>
      </c>
      <c r="I1019">
        <v>5.7874685100000001</v>
      </c>
      <c r="J1019">
        <v>1653.25</v>
      </c>
      <c r="K1019">
        <v>1665</v>
      </c>
      <c r="L1019">
        <v>1651.5</v>
      </c>
      <c r="M1019">
        <v>1663.5</v>
      </c>
      <c r="N1019">
        <v>1658.25</v>
      </c>
      <c r="O1019">
        <v>1671.75</v>
      </c>
      <c r="P1019">
        <v>1657.5</v>
      </c>
      <c r="Q1019">
        <v>1670</v>
      </c>
      <c r="R1019">
        <v>1657.41</v>
      </c>
      <c r="S1019">
        <v>1676.63</v>
      </c>
      <c r="T1019">
        <v>1657.41</v>
      </c>
      <c r="U1019">
        <v>1675.02</v>
      </c>
      <c r="V1019">
        <v>0.09</v>
      </c>
      <c r="W1019">
        <v>0.09</v>
      </c>
      <c r="X1019">
        <v>0.09</v>
      </c>
      <c r="Y1019">
        <v>0.09</v>
      </c>
      <c r="Z1019" t="s">
        <v>12</v>
      </c>
      <c r="AA1019" t="s">
        <v>12</v>
      </c>
      <c r="AB1019" t="s">
        <v>12</v>
      </c>
      <c r="AC1019" t="s">
        <v>12</v>
      </c>
      <c r="AD1019">
        <v>140.14559122</v>
      </c>
      <c r="AE1019">
        <v>140.56491260000001</v>
      </c>
      <c r="AF1019">
        <v>138.52483022999999</v>
      </c>
      <c r="AG1019">
        <v>140.42234332999999</v>
      </c>
      <c r="AH1019" t="s">
        <v>12</v>
      </c>
      <c r="AI1019" t="s">
        <v>12</v>
      </c>
    </row>
    <row r="1020" spans="1:35" x14ac:dyDescent="0.25">
      <c r="A1020">
        <v>1373635800</v>
      </c>
      <c r="B1020">
        <v>5.7793538699999996</v>
      </c>
      <c r="C1020">
        <v>5.8256137299999997</v>
      </c>
      <c r="D1020">
        <v>5.7517580600000002</v>
      </c>
      <c r="E1020">
        <v>5.78909202</v>
      </c>
      <c r="F1020">
        <v>5.7793538699999996</v>
      </c>
      <c r="G1020">
        <v>5.8256137299999997</v>
      </c>
      <c r="H1020">
        <v>5.7517580600000002</v>
      </c>
      <c r="I1020">
        <v>5.78909202</v>
      </c>
      <c r="J1020">
        <v>1663.5</v>
      </c>
      <c r="K1020">
        <v>1667.25</v>
      </c>
      <c r="L1020">
        <v>1660.25</v>
      </c>
      <c r="M1020">
        <v>1664</v>
      </c>
      <c r="N1020">
        <v>1669</v>
      </c>
      <c r="O1020">
        <v>1674.25</v>
      </c>
      <c r="P1020">
        <v>1666.25</v>
      </c>
      <c r="Q1020">
        <v>1670.25</v>
      </c>
      <c r="R1020">
        <v>1675.26</v>
      </c>
      <c r="S1020">
        <v>1680.19</v>
      </c>
      <c r="T1020">
        <v>1672.33</v>
      </c>
      <c r="U1020">
        <v>1680.19</v>
      </c>
      <c r="V1020">
        <v>0.09</v>
      </c>
      <c r="W1020">
        <v>0.09</v>
      </c>
      <c r="X1020">
        <v>0.09</v>
      </c>
      <c r="Y1020">
        <v>0.09</v>
      </c>
      <c r="Z1020" t="s">
        <v>12</v>
      </c>
      <c r="AA1020" t="s">
        <v>12</v>
      </c>
      <c r="AB1020" t="s">
        <v>12</v>
      </c>
      <c r="AC1020" t="s">
        <v>12</v>
      </c>
      <c r="AD1020">
        <v>140.38041118999999</v>
      </c>
      <c r="AE1020">
        <v>140.83596194</v>
      </c>
      <c r="AF1020">
        <v>140.16236407</v>
      </c>
      <c r="AG1020">
        <v>140.48103993999999</v>
      </c>
      <c r="AH1020" t="s">
        <v>12</v>
      </c>
      <c r="AI1020" t="s">
        <v>12</v>
      </c>
    </row>
    <row r="1021" spans="1:35" x14ac:dyDescent="0.25">
      <c r="A1021">
        <v>1373895000</v>
      </c>
      <c r="B1021">
        <v>5.83859891</v>
      </c>
      <c r="C1021">
        <v>5.8815309100000004</v>
      </c>
      <c r="D1021">
        <v>5.80857124</v>
      </c>
      <c r="E1021">
        <v>5.8645692599999997</v>
      </c>
      <c r="F1021">
        <v>5.83859891</v>
      </c>
      <c r="G1021">
        <v>5.8815309100000004</v>
      </c>
      <c r="H1021">
        <v>5.80857124</v>
      </c>
      <c r="I1021">
        <v>5.8645692599999997</v>
      </c>
      <c r="J1021">
        <v>1665</v>
      </c>
      <c r="K1021">
        <v>1672.75</v>
      </c>
      <c r="L1021">
        <v>1665</v>
      </c>
      <c r="M1021">
        <v>1671</v>
      </c>
      <c r="N1021">
        <v>1670</v>
      </c>
      <c r="O1021">
        <v>1679.5</v>
      </c>
      <c r="P1021">
        <v>1669.75</v>
      </c>
      <c r="Q1021">
        <v>1677.5</v>
      </c>
      <c r="R1021">
        <v>1679.59</v>
      </c>
      <c r="S1021">
        <v>1684.51</v>
      </c>
      <c r="T1021">
        <v>1677.89</v>
      </c>
      <c r="U1021">
        <v>1682.5</v>
      </c>
      <c r="V1021">
        <v>0.09</v>
      </c>
      <c r="W1021">
        <v>0.09</v>
      </c>
      <c r="X1021">
        <v>0.09</v>
      </c>
      <c r="Y1021">
        <v>0.09</v>
      </c>
      <c r="Z1021" t="s">
        <v>12</v>
      </c>
      <c r="AA1021" t="s">
        <v>12</v>
      </c>
      <c r="AB1021" t="s">
        <v>12</v>
      </c>
      <c r="AC1021" t="s">
        <v>12</v>
      </c>
      <c r="AD1021">
        <v>140.86682399</v>
      </c>
      <c r="AE1021">
        <v>141.21905394999999</v>
      </c>
      <c r="AF1021">
        <v>140.62360921000001</v>
      </c>
      <c r="AG1021">
        <v>141.02197290000001</v>
      </c>
      <c r="AH1021" t="s">
        <v>12</v>
      </c>
      <c r="AI1021" t="s">
        <v>12</v>
      </c>
    </row>
    <row r="1022" spans="1:35" x14ac:dyDescent="0.25">
      <c r="A1022">
        <v>1373981400</v>
      </c>
      <c r="B1022">
        <v>5.8678162800000004</v>
      </c>
      <c r="C1022">
        <v>5.8759309200000001</v>
      </c>
      <c r="D1022">
        <v>5.7452649899999999</v>
      </c>
      <c r="E1022">
        <v>5.7931493400000003</v>
      </c>
      <c r="F1022">
        <v>5.8678162800000004</v>
      </c>
      <c r="G1022">
        <v>5.8759309200000001</v>
      </c>
      <c r="H1022">
        <v>5.7452649899999999</v>
      </c>
      <c r="I1022">
        <v>5.7931493400000003</v>
      </c>
      <c r="J1022">
        <v>1671.25</v>
      </c>
      <c r="K1022">
        <v>1673</v>
      </c>
      <c r="L1022">
        <v>1660.25</v>
      </c>
      <c r="M1022">
        <v>1664.75</v>
      </c>
      <c r="N1022">
        <v>1677.75</v>
      </c>
      <c r="O1022">
        <v>1679.5</v>
      </c>
      <c r="P1022">
        <v>1666.5</v>
      </c>
      <c r="Q1022">
        <v>1671.25</v>
      </c>
      <c r="R1022">
        <v>1682.7</v>
      </c>
      <c r="S1022">
        <v>1683.73</v>
      </c>
      <c r="T1022">
        <v>1671.84</v>
      </c>
      <c r="U1022">
        <v>1676.26</v>
      </c>
      <c r="V1022">
        <v>0.09</v>
      </c>
      <c r="W1022">
        <v>0.09</v>
      </c>
      <c r="X1022">
        <v>0.09</v>
      </c>
      <c r="Y1022">
        <v>0.09</v>
      </c>
      <c r="Z1022" t="s">
        <v>12</v>
      </c>
      <c r="AA1022" t="s">
        <v>12</v>
      </c>
      <c r="AB1022" t="s">
        <v>12</v>
      </c>
      <c r="AC1022" t="s">
        <v>12</v>
      </c>
      <c r="AD1022">
        <v>141.11002199999999</v>
      </c>
      <c r="AE1022">
        <v>141.19389466999999</v>
      </c>
      <c r="AF1022">
        <v>140.11205390000001</v>
      </c>
      <c r="AG1022">
        <v>140.49361958</v>
      </c>
      <c r="AH1022" t="s">
        <v>12</v>
      </c>
      <c r="AI1022" t="s">
        <v>12</v>
      </c>
    </row>
    <row r="1023" spans="1:35" x14ac:dyDescent="0.25">
      <c r="A1023">
        <v>1374067800</v>
      </c>
      <c r="B1023">
        <v>5.8597006699999996</v>
      </c>
      <c r="C1023">
        <v>5.8864832600000003</v>
      </c>
      <c r="D1023">
        <v>5.8110060199999998</v>
      </c>
      <c r="E1023">
        <v>5.8329180799999998</v>
      </c>
      <c r="F1023">
        <v>5.8597006699999996</v>
      </c>
      <c r="G1023">
        <v>5.8864832600000003</v>
      </c>
      <c r="H1023">
        <v>5.8110060199999998</v>
      </c>
      <c r="I1023">
        <v>5.8329180799999998</v>
      </c>
      <c r="J1023">
        <v>1665.25</v>
      </c>
      <c r="K1023">
        <v>1674</v>
      </c>
      <c r="L1023">
        <v>1660</v>
      </c>
      <c r="M1023">
        <v>1669.2</v>
      </c>
      <c r="N1023">
        <v>1671.75</v>
      </c>
      <c r="O1023">
        <v>1680.5</v>
      </c>
      <c r="P1023">
        <v>1665.75</v>
      </c>
      <c r="Q1023">
        <v>1675.5</v>
      </c>
      <c r="R1023">
        <v>1677.91</v>
      </c>
      <c r="S1023">
        <v>1684.75</v>
      </c>
      <c r="T1023">
        <v>1677.91</v>
      </c>
      <c r="U1023">
        <v>1680.91</v>
      </c>
      <c r="V1023">
        <v>0.09</v>
      </c>
      <c r="W1023">
        <v>0.09</v>
      </c>
      <c r="X1023">
        <v>0.09</v>
      </c>
      <c r="Y1023">
        <v>0.09</v>
      </c>
      <c r="Z1023" t="s">
        <v>12</v>
      </c>
      <c r="AA1023" t="s">
        <v>12</v>
      </c>
      <c r="AB1023" t="s">
        <v>12</v>
      </c>
      <c r="AC1023" t="s">
        <v>12</v>
      </c>
      <c r="AD1023">
        <v>141.02616612</v>
      </c>
      <c r="AE1023">
        <v>141.29453179999999</v>
      </c>
      <c r="AF1023">
        <v>140.66554973000001</v>
      </c>
      <c r="AG1023">
        <v>140.85013499999999</v>
      </c>
      <c r="AH1023" t="s">
        <v>12</v>
      </c>
      <c r="AI1023" t="s">
        <v>12</v>
      </c>
    </row>
    <row r="1024" spans="1:35" x14ac:dyDescent="0.25">
      <c r="A1024">
        <v>1374154200</v>
      </c>
      <c r="B1024">
        <v>5.8694397900000004</v>
      </c>
      <c r="C1024">
        <v>5.9708893200000004</v>
      </c>
      <c r="D1024">
        <v>5.8605927700000002</v>
      </c>
      <c r="E1024">
        <v>5.9278735600000001</v>
      </c>
      <c r="F1024">
        <v>5.8694397900000004</v>
      </c>
      <c r="G1024">
        <v>5.9708893200000004</v>
      </c>
      <c r="H1024">
        <v>5.8605927700000002</v>
      </c>
      <c r="I1024">
        <v>5.9278735600000001</v>
      </c>
      <c r="J1024">
        <v>1670.25</v>
      </c>
      <c r="K1024">
        <v>1682.25</v>
      </c>
      <c r="L1024">
        <v>1665.25</v>
      </c>
      <c r="M1024">
        <v>1674.25</v>
      </c>
      <c r="N1024">
        <v>1676.75</v>
      </c>
      <c r="O1024">
        <v>1688.5</v>
      </c>
      <c r="P1024">
        <v>1671.75</v>
      </c>
      <c r="Q1024">
        <v>1680.5</v>
      </c>
      <c r="R1024">
        <v>1681.05</v>
      </c>
      <c r="S1024">
        <v>1693.12</v>
      </c>
      <c r="T1024">
        <v>1681.05</v>
      </c>
      <c r="U1024">
        <v>1689.37</v>
      </c>
      <c r="V1024">
        <v>0.09</v>
      </c>
      <c r="W1024">
        <v>0.09</v>
      </c>
      <c r="X1024">
        <v>0.09</v>
      </c>
      <c r="Y1024">
        <v>0.09</v>
      </c>
      <c r="Z1024" t="s">
        <v>12</v>
      </c>
      <c r="AA1024" t="s">
        <v>12</v>
      </c>
      <c r="AB1024" t="s">
        <v>12</v>
      </c>
      <c r="AC1024" t="s">
        <v>12</v>
      </c>
      <c r="AD1024">
        <v>141.15196252999999</v>
      </c>
      <c r="AE1024">
        <v>141.95705957999999</v>
      </c>
      <c r="AF1024">
        <v>141.05971183</v>
      </c>
      <c r="AG1024">
        <v>141.62160247</v>
      </c>
      <c r="AH1024" t="s">
        <v>12</v>
      </c>
      <c r="AI1024" t="s">
        <v>12</v>
      </c>
    </row>
    <row r="1025" spans="1:35" x14ac:dyDescent="0.25">
      <c r="A1025">
        <v>1374240600</v>
      </c>
      <c r="B1025">
        <v>5.8897302800000002</v>
      </c>
      <c r="C1025">
        <v>5.9668310299999998</v>
      </c>
      <c r="D1025">
        <v>5.8718745700000001</v>
      </c>
      <c r="E1025">
        <v>5.9668310299999998</v>
      </c>
      <c r="F1025">
        <v>5.8897302800000002</v>
      </c>
      <c r="G1025">
        <v>5.9668310299999998</v>
      </c>
      <c r="H1025">
        <v>5.8718745700000001</v>
      </c>
      <c r="I1025">
        <v>5.9668310299999998</v>
      </c>
      <c r="J1025">
        <v>1673.5</v>
      </c>
      <c r="K1025">
        <v>1684</v>
      </c>
      <c r="L1025">
        <v>1669</v>
      </c>
      <c r="M1025">
        <v>1683</v>
      </c>
      <c r="N1025">
        <v>1680</v>
      </c>
      <c r="O1025">
        <v>1690.5</v>
      </c>
      <c r="P1025">
        <v>1675.25</v>
      </c>
      <c r="Q1025">
        <v>1689.5</v>
      </c>
      <c r="R1025">
        <v>1686.15</v>
      </c>
      <c r="S1025">
        <v>1692.09</v>
      </c>
      <c r="T1025">
        <v>1684.08</v>
      </c>
      <c r="U1025">
        <v>1692.09</v>
      </c>
      <c r="V1025">
        <v>0.09</v>
      </c>
      <c r="W1025">
        <v>0.09</v>
      </c>
      <c r="X1025">
        <v>0.09</v>
      </c>
      <c r="Y1025">
        <v>0.09</v>
      </c>
      <c r="Z1025" t="s">
        <v>12</v>
      </c>
      <c r="AA1025" t="s">
        <v>12</v>
      </c>
      <c r="AB1025" t="s">
        <v>12</v>
      </c>
      <c r="AC1025" t="s">
        <v>12</v>
      </c>
      <c r="AD1025">
        <v>141.32807751000001</v>
      </c>
      <c r="AE1025">
        <v>141.92351386999999</v>
      </c>
      <c r="AF1025">
        <v>141.15196252999999</v>
      </c>
      <c r="AG1025">
        <v>141.87319529999999</v>
      </c>
      <c r="AH1025" t="s">
        <v>12</v>
      </c>
      <c r="AI1025" t="s">
        <v>12</v>
      </c>
    </row>
    <row r="1026" spans="1:35" x14ac:dyDescent="0.25">
      <c r="A1026">
        <v>1374499800</v>
      </c>
      <c r="B1026">
        <v>5.9854970300000003</v>
      </c>
      <c r="C1026">
        <v>6.0220021900000003</v>
      </c>
      <c r="D1026">
        <v>5.9457282999999999</v>
      </c>
      <c r="E1026">
        <v>5.9976699699999996</v>
      </c>
      <c r="F1026">
        <v>5.9854970300000003</v>
      </c>
      <c r="G1026">
        <v>6.0220021900000003</v>
      </c>
      <c r="H1026">
        <v>5.9457282999999999</v>
      </c>
      <c r="I1026">
        <v>5.9976699699999996</v>
      </c>
      <c r="J1026">
        <v>1684</v>
      </c>
      <c r="K1026">
        <v>1687.25</v>
      </c>
      <c r="L1026">
        <v>1679.25</v>
      </c>
      <c r="M1026">
        <v>1684</v>
      </c>
      <c r="N1026">
        <v>1690</v>
      </c>
      <c r="O1026">
        <v>1694.25</v>
      </c>
      <c r="P1026">
        <v>1685.5</v>
      </c>
      <c r="Q1026">
        <v>1690.25</v>
      </c>
      <c r="R1026">
        <v>1694.41</v>
      </c>
      <c r="S1026">
        <v>1697.61</v>
      </c>
      <c r="T1026">
        <v>1690.67</v>
      </c>
      <c r="U1026">
        <v>1695.53</v>
      </c>
      <c r="V1026">
        <v>0.09</v>
      </c>
      <c r="W1026">
        <v>0.09</v>
      </c>
      <c r="X1026">
        <v>0.09</v>
      </c>
      <c r="Y1026">
        <v>0.09</v>
      </c>
      <c r="Z1026" t="s">
        <v>12</v>
      </c>
      <c r="AA1026" t="s">
        <v>12</v>
      </c>
      <c r="AB1026" t="s">
        <v>12</v>
      </c>
      <c r="AC1026" t="s">
        <v>12</v>
      </c>
      <c r="AD1026">
        <v>142.07446956000001</v>
      </c>
      <c r="AE1026">
        <v>142.35123006000001</v>
      </c>
      <c r="AF1026">
        <v>141.73900406999999</v>
      </c>
      <c r="AG1026">
        <v>142.14994741000001</v>
      </c>
      <c r="AH1026" t="s">
        <v>12</v>
      </c>
      <c r="AI1026" t="s">
        <v>12</v>
      </c>
    </row>
    <row r="1027" spans="1:35" x14ac:dyDescent="0.25">
      <c r="A1027">
        <v>1374586200</v>
      </c>
      <c r="B1027">
        <v>6.0293221199999998</v>
      </c>
      <c r="C1027">
        <v>6.0333813899999997</v>
      </c>
      <c r="D1027">
        <v>5.94881365</v>
      </c>
      <c r="E1027">
        <v>5.9619614700000003</v>
      </c>
      <c r="F1027">
        <v>6.0293221199999998</v>
      </c>
      <c r="G1027">
        <v>6.0333813899999997</v>
      </c>
      <c r="H1027">
        <v>5.94881365</v>
      </c>
      <c r="I1027">
        <v>5.9619614700000003</v>
      </c>
      <c r="J1027">
        <v>1684.75</v>
      </c>
      <c r="K1027">
        <v>1688.75</v>
      </c>
      <c r="L1027">
        <v>1679.5</v>
      </c>
      <c r="M1027">
        <v>1682</v>
      </c>
      <c r="N1027">
        <v>1690.5</v>
      </c>
      <c r="O1027">
        <v>1695.5</v>
      </c>
      <c r="P1027">
        <v>1686</v>
      </c>
      <c r="Q1027">
        <v>1688.25</v>
      </c>
      <c r="R1027">
        <v>1696.63</v>
      </c>
      <c r="S1027">
        <v>1698.78</v>
      </c>
      <c r="T1027">
        <v>1691.13</v>
      </c>
      <c r="U1027">
        <v>1692.39</v>
      </c>
      <c r="V1027">
        <v>0.09</v>
      </c>
      <c r="W1027">
        <v>0.09</v>
      </c>
      <c r="X1027">
        <v>0.09</v>
      </c>
      <c r="Y1027">
        <v>0.09</v>
      </c>
      <c r="Z1027" t="s">
        <v>12</v>
      </c>
      <c r="AA1027" t="s">
        <v>12</v>
      </c>
      <c r="AB1027" t="s">
        <v>12</v>
      </c>
      <c r="AC1027" t="s">
        <v>12</v>
      </c>
      <c r="AD1027">
        <v>142.40154024</v>
      </c>
      <c r="AE1027">
        <v>142.42669952</v>
      </c>
      <c r="AF1027">
        <v>141.77255817</v>
      </c>
      <c r="AG1027">
        <v>141.84803602</v>
      </c>
      <c r="AH1027" t="s">
        <v>12</v>
      </c>
      <c r="AI1027" t="s">
        <v>12</v>
      </c>
    </row>
    <row r="1028" spans="1:35" x14ac:dyDescent="0.25">
      <c r="A1028">
        <v>1374672600</v>
      </c>
      <c r="B1028">
        <v>6.0276995800000002</v>
      </c>
      <c r="C1028">
        <v>6.0339491799999996</v>
      </c>
      <c r="D1028">
        <v>5.8564536399999998</v>
      </c>
      <c r="E1028">
        <v>5.8962214099999999</v>
      </c>
      <c r="F1028">
        <v>6.0276995800000002</v>
      </c>
      <c r="G1028">
        <v>6.0339491799999996</v>
      </c>
      <c r="H1028">
        <v>5.8564536399999998</v>
      </c>
      <c r="I1028">
        <v>5.8962214099999999</v>
      </c>
      <c r="J1028">
        <v>1682</v>
      </c>
      <c r="K1028">
        <v>1688.25</v>
      </c>
      <c r="L1028">
        <v>1671.5</v>
      </c>
      <c r="M1028">
        <v>1677.5</v>
      </c>
      <c r="N1028">
        <v>1689.5</v>
      </c>
      <c r="O1028">
        <v>1695.25</v>
      </c>
      <c r="P1028">
        <v>1677.25</v>
      </c>
      <c r="Q1028">
        <v>1683.75</v>
      </c>
      <c r="R1028">
        <v>1696.06</v>
      </c>
      <c r="S1028">
        <v>1698.38</v>
      </c>
      <c r="T1028">
        <v>1682.57</v>
      </c>
      <c r="U1028">
        <v>1685.94</v>
      </c>
      <c r="V1028">
        <v>0.09</v>
      </c>
      <c r="W1028">
        <v>0.09</v>
      </c>
      <c r="X1028">
        <v>0.09</v>
      </c>
      <c r="Y1028">
        <v>0.09</v>
      </c>
      <c r="Z1028" t="s">
        <v>12</v>
      </c>
      <c r="AA1028" t="s">
        <v>12</v>
      </c>
      <c r="AB1028" t="s">
        <v>12</v>
      </c>
      <c r="AC1028" t="s">
        <v>12</v>
      </c>
      <c r="AD1028">
        <v>142.39314542</v>
      </c>
      <c r="AE1028">
        <v>142.4518588</v>
      </c>
      <c r="AF1028">
        <v>141.04293057999999</v>
      </c>
      <c r="AG1028">
        <v>141.32807751000001</v>
      </c>
      <c r="AH1028" t="s">
        <v>12</v>
      </c>
      <c r="AI1028" t="s">
        <v>12</v>
      </c>
    </row>
    <row r="1029" spans="1:35" x14ac:dyDescent="0.25">
      <c r="A1029">
        <v>1374759000</v>
      </c>
      <c r="B1029">
        <v>5.8580761800000003</v>
      </c>
      <c r="C1029">
        <v>5.9489753199999997</v>
      </c>
      <c r="D1029">
        <v>5.8304833</v>
      </c>
      <c r="E1029">
        <v>5.9327440999999999</v>
      </c>
      <c r="F1029">
        <v>5.8580761800000003</v>
      </c>
      <c r="G1029">
        <v>5.9489753199999997</v>
      </c>
      <c r="H1029">
        <v>5.8304833</v>
      </c>
      <c r="I1029">
        <v>5.9327440999999999</v>
      </c>
      <c r="J1029">
        <v>1677.25</v>
      </c>
      <c r="K1029">
        <v>1680</v>
      </c>
      <c r="L1029">
        <v>1665.75</v>
      </c>
      <c r="M1029">
        <v>1677.75</v>
      </c>
      <c r="N1029">
        <v>1684</v>
      </c>
      <c r="O1029">
        <v>1686.5</v>
      </c>
      <c r="P1029">
        <v>1671.75</v>
      </c>
      <c r="Q1029">
        <v>1684</v>
      </c>
      <c r="R1029">
        <v>1685.21</v>
      </c>
      <c r="S1029">
        <v>1690.94</v>
      </c>
      <c r="T1029">
        <v>1680.07</v>
      </c>
      <c r="U1029">
        <v>1690.25</v>
      </c>
      <c r="V1029">
        <v>0.09</v>
      </c>
      <c r="W1029">
        <v>0.09</v>
      </c>
      <c r="X1029">
        <v>0.09</v>
      </c>
      <c r="Y1029">
        <v>0.09</v>
      </c>
      <c r="Z1029" t="s">
        <v>12</v>
      </c>
      <c r="AA1029" t="s">
        <v>12</v>
      </c>
      <c r="AB1029" t="s">
        <v>12</v>
      </c>
      <c r="AC1029" t="s">
        <v>12</v>
      </c>
      <c r="AD1029">
        <v>141.07648467999999</v>
      </c>
      <c r="AE1029">
        <v>141.79771744999999</v>
      </c>
      <c r="AF1029">
        <v>140.84166471</v>
      </c>
      <c r="AG1029">
        <v>141.67191265</v>
      </c>
      <c r="AH1029" t="s">
        <v>12</v>
      </c>
      <c r="AI1029" t="s">
        <v>12</v>
      </c>
    </row>
    <row r="1030" spans="1:35" x14ac:dyDescent="0.25">
      <c r="A1030">
        <v>1374845400</v>
      </c>
      <c r="B1030">
        <v>5.8597006699999996</v>
      </c>
      <c r="C1030">
        <v>5.9570909299999997</v>
      </c>
      <c r="D1030">
        <v>5.7842224599999996</v>
      </c>
      <c r="E1030">
        <v>5.9522223399999996</v>
      </c>
      <c r="F1030">
        <v>5.8597006699999996</v>
      </c>
      <c r="G1030">
        <v>5.9570909299999997</v>
      </c>
      <c r="H1030">
        <v>5.7842224599999996</v>
      </c>
      <c r="I1030">
        <v>5.9522223399999996</v>
      </c>
      <c r="J1030">
        <v>1679.5</v>
      </c>
      <c r="K1030">
        <v>1682.25</v>
      </c>
      <c r="L1030">
        <v>1664.25</v>
      </c>
      <c r="M1030">
        <v>1680.25</v>
      </c>
      <c r="N1030">
        <v>1685.75</v>
      </c>
      <c r="O1030">
        <v>1689</v>
      </c>
      <c r="P1030">
        <v>1670.5</v>
      </c>
      <c r="Q1030">
        <v>1686.5</v>
      </c>
      <c r="R1030">
        <v>1687.31</v>
      </c>
      <c r="S1030">
        <v>1691.85</v>
      </c>
      <c r="T1030">
        <v>1676.03</v>
      </c>
      <c r="U1030">
        <v>1691.65</v>
      </c>
      <c r="V1030">
        <v>0.09</v>
      </c>
      <c r="W1030">
        <v>0.09</v>
      </c>
      <c r="X1030">
        <v>0.09</v>
      </c>
      <c r="Y1030">
        <v>0.09</v>
      </c>
      <c r="Z1030" t="s">
        <v>12</v>
      </c>
      <c r="AA1030" t="s">
        <v>12</v>
      </c>
      <c r="AB1030" t="s">
        <v>12</v>
      </c>
      <c r="AC1030" t="s">
        <v>12</v>
      </c>
      <c r="AD1030">
        <v>141.07648467999999</v>
      </c>
      <c r="AE1030">
        <v>141.86480886999999</v>
      </c>
      <c r="AF1030">
        <v>140.48943474999999</v>
      </c>
      <c r="AG1030">
        <v>141.82287672999999</v>
      </c>
      <c r="AH1030" t="s">
        <v>12</v>
      </c>
      <c r="AI1030" t="s">
        <v>12</v>
      </c>
    </row>
    <row r="1031" spans="1:35" x14ac:dyDescent="0.25">
      <c r="A1031">
        <v>1375104600</v>
      </c>
      <c r="B1031">
        <v>5.9083962899999998</v>
      </c>
      <c r="C1031">
        <v>5.9466223500000002</v>
      </c>
      <c r="D1031">
        <v>5.8467135499999996</v>
      </c>
      <c r="E1031">
        <v>5.8929753600000003</v>
      </c>
      <c r="F1031">
        <v>5.9083962899999998</v>
      </c>
      <c r="G1031">
        <v>5.9466223500000002</v>
      </c>
      <c r="H1031">
        <v>5.8467135499999996</v>
      </c>
      <c r="I1031">
        <v>5.8929753600000003</v>
      </c>
      <c r="J1031">
        <v>1680.25</v>
      </c>
      <c r="K1031">
        <v>1680.5</v>
      </c>
      <c r="L1031">
        <v>1670.25</v>
      </c>
      <c r="M1031">
        <v>1676.25</v>
      </c>
      <c r="N1031">
        <v>1686.5</v>
      </c>
      <c r="O1031">
        <v>1688</v>
      </c>
      <c r="P1031">
        <v>1676.5</v>
      </c>
      <c r="Q1031">
        <v>1682.5</v>
      </c>
      <c r="R1031">
        <v>1690.32</v>
      </c>
      <c r="S1031">
        <v>1690.92</v>
      </c>
      <c r="T1031">
        <v>1681.86</v>
      </c>
      <c r="U1031">
        <v>1685.33</v>
      </c>
      <c r="V1031">
        <v>0.08</v>
      </c>
      <c r="W1031">
        <v>0.08</v>
      </c>
      <c r="X1031">
        <v>0.08</v>
      </c>
      <c r="Y1031">
        <v>0.08</v>
      </c>
      <c r="Z1031" t="s">
        <v>12</v>
      </c>
      <c r="AA1031" t="s">
        <v>12</v>
      </c>
      <c r="AB1031" t="s">
        <v>12</v>
      </c>
      <c r="AC1031" t="s">
        <v>12</v>
      </c>
      <c r="AD1031">
        <v>141.46225196</v>
      </c>
      <c r="AE1031">
        <v>141.7809446</v>
      </c>
      <c r="AF1031">
        <v>140.98423398</v>
      </c>
      <c r="AG1031">
        <v>141.38678250000001</v>
      </c>
      <c r="AH1031" t="s">
        <v>12</v>
      </c>
      <c r="AI1031" t="s">
        <v>12</v>
      </c>
    </row>
    <row r="1032" spans="1:35" x14ac:dyDescent="0.25">
      <c r="A1032">
        <v>1375191000</v>
      </c>
      <c r="B1032">
        <v>5.9530345899999997</v>
      </c>
      <c r="C1032">
        <v>5.9684525900000001</v>
      </c>
      <c r="D1032">
        <v>5.8556501699999997</v>
      </c>
      <c r="E1032">
        <v>5.9002796999999996</v>
      </c>
      <c r="F1032">
        <v>5.9530345899999997</v>
      </c>
      <c r="G1032">
        <v>5.9684525900000001</v>
      </c>
      <c r="H1032">
        <v>5.8556501699999997</v>
      </c>
      <c r="I1032">
        <v>5.9002796999999996</v>
      </c>
      <c r="J1032">
        <v>1675.75</v>
      </c>
      <c r="K1032">
        <v>1682</v>
      </c>
      <c r="L1032">
        <v>1671.25</v>
      </c>
      <c r="M1032">
        <v>1678.5</v>
      </c>
      <c r="N1032">
        <v>1682.25</v>
      </c>
      <c r="O1032">
        <v>1688.5</v>
      </c>
      <c r="P1032">
        <v>1677.25</v>
      </c>
      <c r="Q1032">
        <v>1684.75</v>
      </c>
      <c r="R1032">
        <v>1687.92</v>
      </c>
      <c r="S1032">
        <v>1693.19</v>
      </c>
      <c r="T1032">
        <v>1682.42</v>
      </c>
      <c r="U1032">
        <v>1685.96</v>
      </c>
      <c r="V1032">
        <v>0.09</v>
      </c>
      <c r="W1032">
        <v>0.09</v>
      </c>
      <c r="X1032">
        <v>0.09</v>
      </c>
      <c r="Y1032">
        <v>0.09</v>
      </c>
      <c r="Z1032" t="s">
        <v>12</v>
      </c>
      <c r="AA1032" t="s">
        <v>12</v>
      </c>
      <c r="AB1032" t="s">
        <v>12</v>
      </c>
      <c r="AC1032" t="s">
        <v>12</v>
      </c>
      <c r="AD1032">
        <v>141.81449868999999</v>
      </c>
      <c r="AE1032">
        <v>141.96544599999999</v>
      </c>
      <c r="AF1032">
        <v>141.0513254</v>
      </c>
      <c r="AG1032">
        <v>141.38510522000001</v>
      </c>
      <c r="AH1032" t="s">
        <v>12</v>
      </c>
      <c r="AI1032" t="s">
        <v>12</v>
      </c>
    </row>
    <row r="1033" spans="1:35" x14ac:dyDescent="0.25">
      <c r="A1033">
        <v>1375277400</v>
      </c>
      <c r="B1033">
        <v>5.9351788799999996</v>
      </c>
      <c r="C1033">
        <v>6.02688734</v>
      </c>
      <c r="D1033">
        <v>5.8848587700000001</v>
      </c>
      <c r="E1033">
        <v>5.9010919399999997</v>
      </c>
      <c r="F1033">
        <v>5.9351788799999996</v>
      </c>
      <c r="G1033">
        <v>6.02688734</v>
      </c>
      <c r="H1033">
        <v>5.8848587700000001</v>
      </c>
      <c r="I1033">
        <v>5.9010919399999997</v>
      </c>
      <c r="J1033">
        <v>1677.5</v>
      </c>
      <c r="K1033">
        <v>1687.5</v>
      </c>
      <c r="L1033">
        <v>1674.2</v>
      </c>
      <c r="M1033">
        <v>1674.25</v>
      </c>
      <c r="N1033">
        <v>1684</v>
      </c>
      <c r="O1033">
        <v>1694</v>
      </c>
      <c r="P1033">
        <v>1680.25</v>
      </c>
      <c r="Q1033">
        <v>1680.5</v>
      </c>
      <c r="R1033">
        <v>1687.76</v>
      </c>
      <c r="S1033">
        <v>1698.43</v>
      </c>
      <c r="T1033">
        <v>1684.94</v>
      </c>
      <c r="U1033">
        <v>1685.73</v>
      </c>
      <c r="V1033">
        <v>0.09</v>
      </c>
      <c r="W1033">
        <v>0.09</v>
      </c>
      <c r="X1033">
        <v>0.09</v>
      </c>
      <c r="Y1033">
        <v>0.09</v>
      </c>
      <c r="Z1033" t="s">
        <v>12</v>
      </c>
      <c r="AA1033" t="s">
        <v>12</v>
      </c>
      <c r="AB1033" t="s">
        <v>12</v>
      </c>
      <c r="AC1033" t="s">
        <v>12</v>
      </c>
      <c r="AD1033">
        <v>141.68030747</v>
      </c>
      <c r="AE1033">
        <v>142.44348076</v>
      </c>
      <c r="AF1033">
        <v>141.30292660999999</v>
      </c>
      <c r="AG1033">
        <v>141.48742802000001</v>
      </c>
      <c r="AH1033" t="s">
        <v>12</v>
      </c>
      <c r="AI1033" t="s">
        <v>12</v>
      </c>
    </row>
    <row r="1034" spans="1:35" x14ac:dyDescent="0.25">
      <c r="A1034">
        <v>1375363800</v>
      </c>
      <c r="B1034">
        <v>6.0431214799999999</v>
      </c>
      <c r="C1034">
        <v>6.1275256000000002</v>
      </c>
      <c r="D1034">
        <v>6.0317588500000001</v>
      </c>
      <c r="E1034">
        <v>6.1108152100000002</v>
      </c>
      <c r="F1034">
        <v>6.0431214799999999</v>
      </c>
      <c r="G1034">
        <v>6.1275256000000002</v>
      </c>
      <c r="H1034">
        <v>6.0317588500000001</v>
      </c>
      <c r="I1034">
        <v>6.1108152100000002</v>
      </c>
      <c r="J1034">
        <v>1678.5</v>
      </c>
      <c r="K1034">
        <v>1697</v>
      </c>
      <c r="L1034">
        <v>1678.5</v>
      </c>
      <c r="M1034">
        <v>1694</v>
      </c>
      <c r="N1034">
        <v>1685.5</v>
      </c>
      <c r="O1034">
        <v>1703.75</v>
      </c>
      <c r="P1034">
        <v>1684.5</v>
      </c>
      <c r="Q1034">
        <v>1700.25</v>
      </c>
      <c r="R1034">
        <v>1689.42</v>
      </c>
      <c r="S1034">
        <v>1707.85</v>
      </c>
      <c r="T1034">
        <v>1689.42</v>
      </c>
      <c r="U1034">
        <v>1706.87</v>
      </c>
      <c r="V1034">
        <v>0.08</v>
      </c>
      <c r="W1034">
        <v>0.08</v>
      </c>
      <c r="X1034">
        <v>0.08</v>
      </c>
      <c r="Y1034">
        <v>0.08</v>
      </c>
      <c r="Z1034" t="s">
        <v>12</v>
      </c>
      <c r="AA1034" t="s">
        <v>12</v>
      </c>
      <c r="AB1034" t="s">
        <v>12</v>
      </c>
      <c r="AC1034" t="s">
        <v>12</v>
      </c>
      <c r="AD1034">
        <v>142.56089075</v>
      </c>
      <c r="AE1034">
        <v>143.24856942</v>
      </c>
      <c r="AF1034">
        <v>142.48539613</v>
      </c>
      <c r="AG1034">
        <v>143.12277301</v>
      </c>
      <c r="AH1034" t="s">
        <v>12</v>
      </c>
      <c r="AI1034" t="s">
        <v>12</v>
      </c>
    </row>
    <row r="1035" spans="1:35" x14ac:dyDescent="0.25">
      <c r="A1035">
        <v>1375450200</v>
      </c>
      <c r="B1035">
        <v>6.0723388500000004</v>
      </c>
      <c r="C1035">
        <v>6.1437578000000004</v>
      </c>
      <c r="D1035">
        <v>6.0471778299999999</v>
      </c>
      <c r="E1035">
        <v>6.1421342900000004</v>
      </c>
      <c r="F1035">
        <v>6.0723388500000004</v>
      </c>
      <c r="G1035">
        <v>6.1437578000000004</v>
      </c>
      <c r="H1035">
        <v>6.0471778299999999</v>
      </c>
      <c r="I1035">
        <v>6.1421342900000004</v>
      </c>
      <c r="J1035">
        <v>1694</v>
      </c>
      <c r="K1035">
        <v>1698.5</v>
      </c>
      <c r="L1035">
        <v>1689.5</v>
      </c>
      <c r="M1035">
        <v>1697.5</v>
      </c>
      <c r="N1035">
        <v>1702.25</v>
      </c>
      <c r="O1035">
        <v>1705</v>
      </c>
      <c r="P1035">
        <v>1695.75</v>
      </c>
      <c r="Q1035">
        <v>1704</v>
      </c>
      <c r="R1035">
        <v>1706.1</v>
      </c>
      <c r="S1035">
        <v>1709.67</v>
      </c>
      <c r="T1035">
        <v>1700.68</v>
      </c>
      <c r="U1035">
        <v>1709.67</v>
      </c>
      <c r="V1035">
        <v>0.09</v>
      </c>
      <c r="W1035">
        <v>0.09</v>
      </c>
      <c r="X1035">
        <v>0.09</v>
      </c>
      <c r="Y1035">
        <v>0.09</v>
      </c>
      <c r="Z1035" t="s">
        <v>12</v>
      </c>
      <c r="AA1035" t="s">
        <v>12</v>
      </c>
      <c r="AB1035" t="s">
        <v>12</v>
      </c>
      <c r="AC1035" t="s">
        <v>12</v>
      </c>
      <c r="AD1035">
        <v>142.80408876000001</v>
      </c>
      <c r="AE1035">
        <v>143.38484887000001</v>
      </c>
      <c r="AF1035">
        <v>142.61120093</v>
      </c>
      <c r="AG1035">
        <v>143.36597940999999</v>
      </c>
      <c r="AH1035" t="s">
        <v>12</v>
      </c>
      <c r="AI1035" t="s">
        <v>12</v>
      </c>
    </row>
    <row r="1036" spans="1:35" x14ac:dyDescent="0.25">
      <c r="A1036">
        <v>1375709400</v>
      </c>
      <c r="B1036">
        <v>6.1056125699999999</v>
      </c>
      <c r="C1036">
        <v>6.1453813100000003</v>
      </c>
      <c r="D1036">
        <v>6.08045349</v>
      </c>
      <c r="E1036">
        <v>6.1185987199999996</v>
      </c>
      <c r="F1036">
        <v>6.1056125699999999</v>
      </c>
      <c r="G1036">
        <v>6.1453813100000003</v>
      </c>
      <c r="H1036">
        <v>6.08045349</v>
      </c>
      <c r="I1036">
        <v>6.1185987199999996</v>
      </c>
      <c r="J1036">
        <v>1696.5</v>
      </c>
      <c r="K1036">
        <v>1698.25</v>
      </c>
      <c r="L1036">
        <v>1693</v>
      </c>
      <c r="M1036">
        <v>1696</v>
      </c>
      <c r="N1036">
        <v>1702.75</v>
      </c>
      <c r="O1036">
        <v>1705</v>
      </c>
      <c r="P1036">
        <v>1698.75</v>
      </c>
      <c r="Q1036">
        <v>1702.5</v>
      </c>
      <c r="R1036">
        <v>1708.01</v>
      </c>
      <c r="S1036">
        <v>1709.24</v>
      </c>
      <c r="T1036">
        <v>1703.55</v>
      </c>
      <c r="U1036">
        <v>1707.14</v>
      </c>
      <c r="V1036">
        <v>0.08</v>
      </c>
      <c r="W1036">
        <v>0.08</v>
      </c>
      <c r="X1036">
        <v>0.08</v>
      </c>
      <c r="Y1036">
        <v>0.08</v>
      </c>
      <c r="Z1036" t="s">
        <v>12</v>
      </c>
      <c r="AA1036" t="s">
        <v>12</v>
      </c>
      <c r="AB1036" t="s">
        <v>12</v>
      </c>
      <c r="AC1036" t="s">
        <v>12</v>
      </c>
      <c r="AD1036">
        <v>143.04730355000001</v>
      </c>
      <c r="AE1036">
        <v>143.37437421999999</v>
      </c>
      <c r="AF1036">
        <v>142.86280214000001</v>
      </c>
      <c r="AG1036">
        <v>143.15631872</v>
      </c>
      <c r="AH1036" t="s">
        <v>12</v>
      </c>
      <c r="AI1036" t="s">
        <v>12</v>
      </c>
    </row>
    <row r="1037" spans="1:35" x14ac:dyDescent="0.25">
      <c r="A1037">
        <v>1375795800</v>
      </c>
      <c r="B1037">
        <v>6.0788299800000001</v>
      </c>
      <c r="C1037">
        <v>6.09749696</v>
      </c>
      <c r="D1037">
        <v>5.9733241000000001</v>
      </c>
      <c r="E1037">
        <v>6.0187727000000004</v>
      </c>
      <c r="F1037">
        <v>6.0788299800000001</v>
      </c>
      <c r="G1037">
        <v>6.09749696</v>
      </c>
      <c r="H1037">
        <v>5.9733241000000001</v>
      </c>
      <c r="I1037">
        <v>6.0187727000000004</v>
      </c>
      <c r="J1037">
        <v>1693.25</v>
      </c>
      <c r="K1037">
        <v>1697</v>
      </c>
      <c r="L1037">
        <v>1682.5</v>
      </c>
      <c r="M1037">
        <v>1687.5</v>
      </c>
      <c r="N1037">
        <v>1701.25</v>
      </c>
      <c r="O1037">
        <v>1703.5</v>
      </c>
      <c r="P1037">
        <v>1688.75</v>
      </c>
      <c r="Q1037">
        <v>1694</v>
      </c>
      <c r="R1037">
        <v>1705.79</v>
      </c>
      <c r="S1037">
        <v>1705.79</v>
      </c>
      <c r="T1037">
        <v>1693.29</v>
      </c>
      <c r="U1037">
        <v>1697.37</v>
      </c>
      <c r="V1037">
        <v>0.09</v>
      </c>
      <c r="W1037">
        <v>0.09</v>
      </c>
      <c r="X1037">
        <v>0.09</v>
      </c>
      <c r="Y1037">
        <v>0.09</v>
      </c>
      <c r="Z1037" t="s">
        <v>12</v>
      </c>
      <c r="AA1037" t="s">
        <v>12</v>
      </c>
      <c r="AB1037" t="s">
        <v>12</v>
      </c>
      <c r="AC1037" t="s">
        <v>12</v>
      </c>
      <c r="AD1037">
        <v>142.87956661000001</v>
      </c>
      <c r="AE1037">
        <v>143.19003215999999</v>
      </c>
      <c r="AF1037">
        <v>142.02415937999999</v>
      </c>
      <c r="AG1037">
        <v>142.34283524</v>
      </c>
      <c r="AH1037" t="s">
        <v>12</v>
      </c>
      <c r="AI1037" t="s">
        <v>12</v>
      </c>
    </row>
    <row r="1038" spans="1:35" x14ac:dyDescent="0.25">
      <c r="A1038">
        <v>1375882200</v>
      </c>
      <c r="B1038">
        <v>5.9546571300000002</v>
      </c>
      <c r="C1038">
        <v>5.97721781</v>
      </c>
      <c r="D1038">
        <v>5.8856710200000002</v>
      </c>
      <c r="E1038">
        <v>5.9538448800000001</v>
      </c>
      <c r="F1038">
        <v>5.9546571300000002</v>
      </c>
      <c r="G1038">
        <v>5.97721781</v>
      </c>
      <c r="H1038">
        <v>5.8856710200000002</v>
      </c>
      <c r="I1038">
        <v>5.9538448800000001</v>
      </c>
      <c r="J1038">
        <v>1685.75</v>
      </c>
      <c r="K1038">
        <v>1685.75</v>
      </c>
      <c r="L1038">
        <v>1674.5</v>
      </c>
      <c r="M1038">
        <v>1681.75</v>
      </c>
      <c r="N1038">
        <v>1692.75</v>
      </c>
      <c r="O1038">
        <v>1693.5</v>
      </c>
      <c r="P1038">
        <v>1680.5</v>
      </c>
      <c r="Q1038">
        <v>1688.25</v>
      </c>
      <c r="R1038">
        <v>1695.3</v>
      </c>
      <c r="S1038">
        <v>1695.3</v>
      </c>
      <c r="T1038">
        <v>1684.91</v>
      </c>
      <c r="U1038">
        <v>1690.91</v>
      </c>
      <c r="V1038">
        <v>0.09</v>
      </c>
      <c r="W1038">
        <v>0.09</v>
      </c>
      <c r="X1038">
        <v>0.09</v>
      </c>
      <c r="Y1038">
        <v>0.09</v>
      </c>
      <c r="Z1038" t="s">
        <v>12</v>
      </c>
      <c r="AA1038" t="s">
        <v>12</v>
      </c>
      <c r="AB1038" t="s">
        <v>12</v>
      </c>
      <c r="AC1038" t="s">
        <v>12</v>
      </c>
      <c r="AD1038">
        <v>141.88996816</v>
      </c>
      <c r="AE1038">
        <v>142.09123403000001</v>
      </c>
      <c r="AF1038">
        <v>141.35323679000001</v>
      </c>
      <c r="AG1038">
        <v>141.88157333999999</v>
      </c>
      <c r="AH1038" t="s">
        <v>12</v>
      </c>
      <c r="AI1038" t="s">
        <v>12</v>
      </c>
    </row>
    <row r="1039" spans="1:35" x14ac:dyDescent="0.25">
      <c r="A1039">
        <v>1375968600</v>
      </c>
      <c r="B1039">
        <v>6.0398734899999997</v>
      </c>
      <c r="C1039">
        <v>6.0569169499999997</v>
      </c>
      <c r="D1039">
        <v>5.9254387800000003</v>
      </c>
      <c r="E1039">
        <v>6.0187727000000004</v>
      </c>
      <c r="F1039">
        <v>6.0398734899999997</v>
      </c>
      <c r="G1039">
        <v>6.0569169499999997</v>
      </c>
      <c r="H1039">
        <v>5.9254387800000003</v>
      </c>
      <c r="I1039">
        <v>6.0187727000000004</v>
      </c>
      <c r="J1039">
        <v>1681.75</v>
      </c>
      <c r="K1039">
        <v>1690.5</v>
      </c>
      <c r="L1039">
        <v>1678.25</v>
      </c>
      <c r="M1039">
        <v>1687.25</v>
      </c>
      <c r="N1039">
        <v>1688.75</v>
      </c>
      <c r="O1039">
        <v>1697</v>
      </c>
      <c r="P1039">
        <v>1684.5</v>
      </c>
      <c r="Q1039">
        <v>1693.75</v>
      </c>
      <c r="R1039">
        <v>1693.35</v>
      </c>
      <c r="S1039">
        <v>1700.18</v>
      </c>
      <c r="T1039">
        <v>1688.38</v>
      </c>
      <c r="U1039">
        <v>1697.48</v>
      </c>
      <c r="V1039">
        <v>0.09</v>
      </c>
      <c r="W1039">
        <v>0.09</v>
      </c>
      <c r="X1039">
        <v>0.09</v>
      </c>
      <c r="Y1039">
        <v>0.09</v>
      </c>
      <c r="Z1039" t="s">
        <v>12</v>
      </c>
      <c r="AA1039" t="s">
        <v>12</v>
      </c>
      <c r="AB1039" t="s">
        <v>12</v>
      </c>
      <c r="AC1039" t="s">
        <v>12</v>
      </c>
      <c r="AD1039">
        <v>142.55249592999999</v>
      </c>
      <c r="AE1039">
        <v>142.72021609999999</v>
      </c>
      <c r="AF1039">
        <v>141.67191265</v>
      </c>
      <c r="AG1039">
        <v>142.40154024</v>
      </c>
      <c r="AH1039" t="s">
        <v>12</v>
      </c>
      <c r="AI1039" t="s">
        <v>12</v>
      </c>
    </row>
    <row r="1040" spans="1:35" x14ac:dyDescent="0.25">
      <c r="A1040">
        <v>1376055000</v>
      </c>
      <c r="B1040">
        <v>5.9911788399999999</v>
      </c>
      <c r="C1040">
        <v>6.04799007</v>
      </c>
      <c r="D1040">
        <v>5.9019032100000004</v>
      </c>
      <c r="E1040">
        <v>5.9668310299999998</v>
      </c>
      <c r="F1040">
        <v>5.9911788399999999</v>
      </c>
      <c r="G1040">
        <v>6.04799007</v>
      </c>
      <c r="H1040">
        <v>5.9019032100000004</v>
      </c>
      <c r="I1040">
        <v>5.9668310299999998</v>
      </c>
      <c r="J1040">
        <v>1688</v>
      </c>
      <c r="K1040">
        <v>1689.5</v>
      </c>
      <c r="L1040">
        <v>1676</v>
      </c>
      <c r="M1040">
        <v>1679.75</v>
      </c>
      <c r="N1040">
        <v>1694</v>
      </c>
      <c r="O1040">
        <v>1696.25</v>
      </c>
      <c r="P1040">
        <v>1682.5</v>
      </c>
      <c r="Q1040">
        <v>1686.25</v>
      </c>
      <c r="R1040">
        <v>1696.1</v>
      </c>
      <c r="S1040">
        <v>1699.42</v>
      </c>
      <c r="T1040">
        <v>1686.02</v>
      </c>
      <c r="U1040">
        <v>1691.42</v>
      </c>
      <c r="V1040">
        <v>0.08</v>
      </c>
      <c r="W1040">
        <v>0.08</v>
      </c>
      <c r="X1040">
        <v>0.08</v>
      </c>
      <c r="Y1040">
        <v>0.08</v>
      </c>
      <c r="Z1040" t="s">
        <v>12</v>
      </c>
      <c r="AA1040" t="s">
        <v>12</v>
      </c>
      <c r="AB1040" t="s">
        <v>12</v>
      </c>
      <c r="AC1040" t="s">
        <v>12</v>
      </c>
      <c r="AD1040">
        <v>142.21703883000001</v>
      </c>
      <c r="AE1040">
        <v>142.65314144999999</v>
      </c>
      <c r="AF1040">
        <v>141.49580606000001</v>
      </c>
      <c r="AG1040">
        <v>141.99060528999999</v>
      </c>
      <c r="AH1040" t="s">
        <v>12</v>
      </c>
      <c r="AI1040" t="s">
        <v>12</v>
      </c>
    </row>
    <row r="1041" spans="1:35" x14ac:dyDescent="0.25">
      <c r="A1041">
        <v>1376314200</v>
      </c>
      <c r="B1041">
        <v>5.8775554000000003</v>
      </c>
      <c r="C1041">
        <v>5.9635840099999999</v>
      </c>
      <c r="D1041">
        <v>5.8661927699999996</v>
      </c>
      <c r="E1041">
        <v>5.94004844</v>
      </c>
      <c r="F1041">
        <v>5.8775554000000003</v>
      </c>
      <c r="G1041">
        <v>5.9635840099999999</v>
      </c>
      <c r="H1041">
        <v>5.8661927699999996</v>
      </c>
      <c r="I1041">
        <v>5.94004844</v>
      </c>
      <c r="J1041">
        <v>1677.75</v>
      </c>
      <c r="K1041">
        <v>1682.25</v>
      </c>
      <c r="L1041">
        <v>1669</v>
      </c>
      <c r="M1041">
        <v>1680.75</v>
      </c>
      <c r="N1041">
        <v>1685</v>
      </c>
      <c r="O1041">
        <v>1688.5</v>
      </c>
      <c r="P1041">
        <v>1675.25</v>
      </c>
      <c r="Q1041">
        <v>1687</v>
      </c>
      <c r="R1041">
        <v>1688.37</v>
      </c>
      <c r="S1041">
        <v>1691.49</v>
      </c>
      <c r="T1041">
        <v>1683.35</v>
      </c>
      <c r="U1041">
        <v>1689.47</v>
      </c>
      <c r="V1041">
        <v>0.08</v>
      </c>
      <c r="W1041">
        <v>0.08</v>
      </c>
      <c r="X1041">
        <v>0.08</v>
      </c>
      <c r="Y1041">
        <v>0.08</v>
      </c>
      <c r="Z1041" t="s">
        <v>12</v>
      </c>
      <c r="AA1041" t="s">
        <v>12</v>
      </c>
      <c r="AB1041" t="s">
        <v>12</v>
      </c>
      <c r="AC1041" t="s">
        <v>12</v>
      </c>
      <c r="AD1041">
        <v>141.27776732999999</v>
      </c>
      <c r="AE1041">
        <v>141.99060528999999</v>
      </c>
      <c r="AF1041">
        <v>141.21066751999999</v>
      </c>
      <c r="AG1041">
        <v>141.82370699000001</v>
      </c>
      <c r="AH1041" t="s">
        <v>12</v>
      </c>
      <c r="AI1041" t="s">
        <v>12</v>
      </c>
    </row>
    <row r="1042" spans="1:35" x14ac:dyDescent="0.25">
      <c r="A1042">
        <v>1376400600</v>
      </c>
      <c r="B1042">
        <v>5.9757579099999996</v>
      </c>
      <c r="C1042">
        <v>6.0244535299999997</v>
      </c>
      <c r="D1042">
        <v>5.8694397900000004</v>
      </c>
      <c r="E1042">
        <v>6.0033527400000004</v>
      </c>
      <c r="F1042">
        <v>5.9757579099999996</v>
      </c>
      <c r="G1042">
        <v>6.0244535299999997</v>
      </c>
      <c r="H1042">
        <v>5.8694397900000004</v>
      </c>
      <c r="I1042">
        <v>6.0033527400000004</v>
      </c>
      <c r="J1042">
        <v>1681.75</v>
      </c>
      <c r="K1042">
        <v>1688.25</v>
      </c>
      <c r="L1042">
        <v>1673.5</v>
      </c>
      <c r="M1042">
        <v>1684.5</v>
      </c>
      <c r="N1042">
        <v>1688</v>
      </c>
      <c r="O1042">
        <v>1694.5</v>
      </c>
      <c r="P1042">
        <v>1679.25</v>
      </c>
      <c r="Q1042">
        <v>1690.75</v>
      </c>
      <c r="R1042">
        <v>1690.65</v>
      </c>
      <c r="S1042">
        <v>1696.81</v>
      </c>
      <c r="T1042">
        <v>1682.62</v>
      </c>
      <c r="U1042">
        <v>1694.16</v>
      </c>
      <c r="V1042">
        <v>0.08</v>
      </c>
      <c r="W1042">
        <v>0.08</v>
      </c>
      <c r="X1042">
        <v>0.08</v>
      </c>
      <c r="Y1042">
        <v>0.08</v>
      </c>
      <c r="Z1042" t="s">
        <v>12</v>
      </c>
      <c r="AA1042" t="s">
        <v>12</v>
      </c>
      <c r="AB1042" t="s">
        <v>12</v>
      </c>
      <c r="AC1042" t="s">
        <v>12</v>
      </c>
      <c r="AD1042">
        <v>142.07446956000001</v>
      </c>
      <c r="AE1042">
        <v>142.48539613</v>
      </c>
      <c r="AF1042">
        <v>141.23582680000001</v>
      </c>
      <c r="AG1042">
        <v>142.24219811</v>
      </c>
      <c r="AH1042" t="s">
        <v>12</v>
      </c>
      <c r="AI1042" t="s">
        <v>12</v>
      </c>
    </row>
    <row r="1043" spans="1:35" x14ac:dyDescent="0.25">
      <c r="A1043">
        <v>1376487000</v>
      </c>
      <c r="B1043">
        <v>5.9838744999999998</v>
      </c>
      <c r="C1043">
        <v>6.01325354</v>
      </c>
      <c r="D1043">
        <v>5.9002884699999996</v>
      </c>
      <c r="E1043">
        <v>5.9067727799999998</v>
      </c>
      <c r="F1043">
        <v>5.9838744999999998</v>
      </c>
      <c r="G1043">
        <v>6.01325354</v>
      </c>
      <c r="H1043">
        <v>5.9002884699999996</v>
      </c>
      <c r="I1043">
        <v>5.9067727799999998</v>
      </c>
      <c r="J1043">
        <v>1685</v>
      </c>
      <c r="K1043">
        <v>1686.5</v>
      </c>
      <c r="L1043">
        <v>1674.75</v>
      </c>
      <c r="M1043">
        <v>1675.5</v>
      </c>
      <c r="N1043">
        <v>1691.5</v>
      </c>
      <c r="O1043">
        <v>1693.25</v>
      </c>
      <c r="P1043">
        <v>1681</v>
      </c>
      <c r="Q1043">
        <v>1682</v>
      </c>
      <c r="R1043">
        <v>1693.88</v>
      </c>
      <c r="S1043">
        <v>1695.52</v>
      </c>
      <c r="T1043">
        <v>1684.83</v>
      </c>
      <c r="U1043">
        <v>1685.39</v>
      </c>
      <c r="V1043">
        <v>0.09</v>
      </c>
      <c r="W1043">
        <v>0.09</v>
      </c>
      <c r="X1043">
        <v>0.09</v>
      </c>
      <c r="Y1043">
        <v>0.09</v>
      </c>
      <c r="Z1043" t="s">
        <v>12</v>
      </c>
      <c r="AA1043" t="s">
        <v>12</v>
      </c>
      <c r="AB1043" t="s">
        <v>12</v>
      </c>
      <c r="AC1043" t="s">
        <v>12</v>
      </c>
      <c r="AD1043">
        <v>142.17510669000001</v>
      </c>
      <c r="AE1043">
        <v>142.40154024</v>
      </c>
      <c r="AF1043">
        <v>141.4790332</v>
      </c>
      <c r="AG1043">
        <v>141.51258730000001</v>
      </c>
      <c r="AH1043" t="s">
        <v>12</v>
      </c>
      <c r="AI1043" t="s">
        <v>12</v>
      </c>
    </row>
    <row r="1044" spans="1:35" x14ac:dyDescent="0.25">
      <c r="A1044">
        <v>1376573400</v>
      </c>
      <c r="B1044">
        <v>5.7614981600000004</v>
      </c>
      <c r="C1044">
        <v>5.7614981600000004</v>
      </c>
      <c r="D1044">
        <v>5.6251504299999997</v>
      </c>
      <c r="E1044">
        <v>5.6494982399999998</v>
      </c>
      <c r="F1044">
        <v>5.7614981600000004</v>
      </c>
      <c r="G1044">
        <v>5.7614981600000004</v>
      </c>
      <c r="H1044">
        <v>5.6251504299999997</v>
      </c>
      <c r="I1044">
        <v>5.6494982399999998</v>
      </c>
      <c r="J1044">
        <v>1673.5</v>
      </c>
      <c r="K1044">
        <v>1674.25</v>
      </c>
      <c r="L1044">
        <v>1648.5</v>
      </c>
      <c r="M1044">
        <v>1649.25</v>
      </c>
      <c r="N1044">
        <v>1680.5</v>
      </c>
      <c r="O1044">
        <v>1682</v>
      </c>
      <c r="P1044">
        <v>1654.25</v>
      </c>
      <c r="Q1044">
        <v>1655.75</v>
      </c>
      <c r="R1044">
        <v>1679.61</v>
      </c>
      <c r="S1044">
        <v>1679.61</v>
      </c>
      <c r="T1044">
        <v>1658.59</v>
      </c>
      <c r="U1044">
        <v>1661.32</v>
      </c>
      <c r="V1044">
        <v>0.08</v>
      </c>
      <c r="W1044">
        <v>0.08</v>
      </c>
      <c r="X1044">
        <v>0.08</v>
      </c>
      <c r="Y1044">
        <v>0.08</v>
      </c>
      <c r="Z1044" t="s">
        <v>12</v>
      </c>
      <c r="AA1044" t="s">
        <v>12</v>
      </c>
      <c r="AB1044" t="s">
        <v>12</v>
      </c>
      <c r="AC1044" t="s">
        <v>12</v>
      </c>
      <c r="AD1044">
        <v>140.39718404999999</v>
      </c>
      <c r="AE1044">
        <v>140.41394851999999</v>
      </c>
      <c r="AF1044">
        <v>139.29017561000001</v>
      </c>
      <c r="AG1044">
        <v>139.53338201</v>
      </c>
      <c r="AH1044" t="s">
        <v>12</v>
      </c>
      <c r="AI1044" t="s">
        <v>12</v>
      </c>
    </row>
    <row r="1045" spans="1:35" x14ac:dyDescent="0.25">
      <c r="A1045">
        <v>1376659800</v>
      </c>
      <c r="B1045">
        <v>5.6235259400000004</v>
      </c>
      <c r="C1045">
        <v>5.6811494099999997</v>
      </c>
      <c r="D1045">
        <v>5.5659034399999996</v>
      </c>
      <c r="E1045">
        <v>5.6024251500000002</v>
      </c>
      <c r="F1045">
        <v>5.6235259400000004</v>
      </c>
      <c r="G1045">
        <v>5.6811494099999997</v>
      </c>
      <c r="H1045">
        <v>5.5659034399999996</v>
      </c>
      <c r="I1045">
        <v>5.6024251500000002</v>
      </c>
      <c r="J1045">
        <v>1649</v>
      </c>
      <c r="K1045">
        <v>1655</v>
      </c>
      <c r="L1045">
        <v>1643.25</v>
      </c>
      <c r="M1045">
        <v>1644.5</v>
      </c>
      <c r="N1045">
        <v>1654.75</v>
      </c>
      <c r="O1045">
        <v>1662</v>
      </c>
      <c r="P1045">
        <v>1649.5</v>
      </c>
      <c r="Q1045">
        <v>1651</v>
      </c>
      <c r="R1045">
        <v>1661.22</v>
      </c>
      <c r="S1045">
        <v>1663.6</v>
      </c>
      <c r="T1045">
        <v>1652.61</v>
      </c>
      <c r="U1045">
        <v>1655.83</v>
      </c>
      <c r="V1045">
        <v>0.09</v>
      </c>
      <c r="W1045">
        <v>0.09</v>
      </c>
      <c r="X1045">
        <v>0.09</v>
      </c>
      <c r="Y1045">
        <v>0.09</v>
      </c>
      <c r="Z1045" t="s">
        <v>12</v>
      </c>
      <c r="AA1045" t="s">
        <v>12</v>
      </c>
      <c r="AB1045" t="s">
        <v>12</v>
      </c>
      <c r="AC1045" t="s">
        <v>12</v>
      </c>
      <c r="AD1045">
        <v>139.26501632</v>
      </c>
      <c r="AE1045">
        <v>139.74304269999999</v>
      </c>
      <c r="AF1045">
        <v>138.79537637999999</v>
      </c>
      <c r="AG1045">
        <v>139.07212849000001</v>
      </c>
      <c r="AH1045" t="s">
        <v>12</v>
      </c>
      <c r="AI1045" t="s">
        <v>12</v>
      </c>
    </row>
    <row r="1046" spans="1:35" x14ac:dyDescent="0.25">
      <c r="A1046">
        <v>1376919000</v>
      </c>
      <c r="B1046">
        <v>5.5837591499999997</v>
      </c>
      <c r="C1046">
        <v>5.6373243300000002</v>
      </c>
      <c r="D1046">
        <v>5.4904252299999996</v>
      </c>
      <c r="E1046">
        <v>5.4969182999999999</v>
      </c>
      <c r="F1046">
        <v>5.5837591499999997</v>
      </c>
      <c r="G1046">
        <v>5.6373243300000002</v>
      </c>
      <c r="H1046">
        <v>5.4904252299999996</v>
      </c>
      <c r="I1046">
        <v>5.4969182999999999</v>
      </c>
      <c r="J1046">
        <v>1644</v>
      </c>
      <c r="K1046">
        <v>1650</v>
      </c>
      <c r="L1046">
        <v>1635.75</v>
      </c>
      <c r="M1046">
        <v>1638.25</v>
      </c>
      <c r="N1046">
        <v>1651</v>
      </c>
      <c r="O1046">
        <v>1657</v>
      </c>
      <c r="P1046">
        <v>1642.25</v>
      </c>
      <c r="Q1046">
        <v>1645</v>
      </c>
      <c r="R1046">
        <v>1655.25</v>
      </c>
      <c r="S1046">
        <v>1659.18</v>
      </c>
      <c r="T1046">
        <v>1645.84</v>
      </c>
      <c r="U1046">
        <v>1646.06</v>
      </c>
      <c r="V1046">
        <v>0.09</v>
      </c>
      <c r="W1046">
        <v>0.09</v>
      </c>
      <c r="X1046">
        <v>0.09</v>
      </c>
      <c r="Y1046">
        <v>0.09</v>
      </c>
      <c r="Z1046" t="s">
        <v>12</v>
      </c>
      <c r="AA1046" t="s">
        <v>12</v>
      </c>
      <c r="AB1046" t="s">
        <v>12</v>
      </c>
      <c r="AC1046" t="s">
        <v>12</v>
      </c>
      <c r="AD1046">
        <v>138.91278636999999</v>
      </c>
      <c r="AE1046">
        <v>139.39082112</v>
      </c>
      <c r="AF1046">
        <v>138.17477235000001</v>
      </c>
      <c r="AG1046">
        <v>138.18316716999999</v>
      </c>
      <c r="AH1046" t="s">
        <v>12</v>
      </c>
      <c r="AI1046" t="s">
        <v>12</v>
      </c>
    </row>
    <row r="1047" spans="1:35" x14ac:dyDescent="0.25">
      <c r="A1047">
        <v>1377005400</v>
      </c>
      <c r="B1047">
        <v>5.5204548400000002</v>
      </c>
      <c r="C1047">
        <v>5.6316425299999997</v>
      </c>
      <c r="D1047">
        <v>5.5009766000000004</v>
      </c>
      <c r="E1047">
        <v>5.5740190500000004</v>
      </c>
      <c r="F1047">
        <v>5.5204548400000002</v>
      </c>
      <c r="G1047">
        <v>5.6316425299999997</v>
      </c>
      <c r="H1047">
        <v>5.5009766000000004</v>
      </c>
      <c r="I1047">
        <v>5.5740190500000004</v>
      </c>
      <c r="J1047">
        <v>1637.5</v>
      </c>
      <c r="K1047">
        <v>1650</v>
      </c>
      <c r="L1047">
        <v>1634.5</v>
      </c>
      <c r="M1047">
        <v>1644</v>
      </c>
      <c r="N1047">
        <v>1644.25</v>
      </c>
      <c r="O1047">
        <v>1656.75</v>
      </c>
      <c r="P1047">
        <v>1641</v>
      </c>
      <c r="Q1047">
        <v>1650.5</v>
      </c>
      <c r="R1047">
        <v>1646.81</v>
      </c>
      <c r="S1047">
        <v>1658.92</v>
      </c>
      <c r="T1047">
        <v>1646.08</v>
      </c>
      <c r="U1047">
        <v>1652.35</v>
      </c>
      <c r="V1047">
        <v>0.09</v>
      </c>
      <c r="W1047">
        <v>0.09</v>
      </c>
      <c r="X1047">
        <v>0.09</v>
      </c>
      <c r="Y1047">
        <v>0.09</v>
      </c>
      <c r="Z1047" t="s">
        <v>12</v>
      </c>
      <c r="AA1047" t="s">
        <v>12</v>
      </c>
      <c r="AB1047" t="s">
        <v>12</v>
      </c>
      <c r="AC1047" t="s">
        <v>12</v>
      </c>
      <c r="AD1047">
        <v>138.40959233000001</v>
      </c>
      <c r="AE1047">
        <v>139.38242631</v>
      </c>
      <c r="AF1047">
        <v>138.25864501999999</v>
      </c>
      <c r="AG1047">
        <v>138.86246779999999</v>
      </c>
      <c r="AH1047" t="s">
        <v>12</v>
      </c>
      <c r="AI1047" t="s">
        <v>12</v>
      </c>
    </row>
    <row r="1048" spans="1:35" x14ac:dyDescent="0.25">
      <c r="A1048">
        <v>1377091800</v>
      </c>
      <c r="B1048">
        <v>5.5245131399999998</v>
      </c>
      <c r="C1048">
        <v>5.6162225699999997</v>
      </c>
      <c r="D1048">
        <v>5.43168176</v>
      </c>
      <c r="E1048">
        <v>5.4709469799999999</v>
      </c>
      <c r="F1048">
        <v>5.5245131399999998</v>
      </c>
      <c r="G1048">
        <v>5.6162225699999997</v>
      </c>
      <c r="H1048">
        <v>5.43168176</v>
      </c>
      <c r="I1048">
        <v>5.4709469799999999</v>
      </c>
      <c r="J1048">
        <v>1644.5</v>
      </c>
      <c r="K1048">
        <v>1648</v>
      </c>
      <c r="L1048">
        <v>1627.75</v>
      </c>
      <c r="M1048">
        <v>1629.75</v>
      </c>
      <c r="N1048">
        <v>1651</v>
      </c>
      <c r="O1048">
        <v>1654.75</v>
      </c>
      <c r="P1048">
        <v>1634</v>
      </c>
      <c r="Q1048">
        <v>1636.5</v>
      </c>
      <c r="R1048">
        <v>1650.66</v>
      </c>
      <c r="S1048">
        <v>1656.99</v>
      </c>
      <c r="T1048">
        <v>1639.43</v>
      </c>
      <c r="U1048">
        <v>1642.8</v>
      </c>
      <c r="V1048">
        <v>0.08</v>
      </c>
      <c r="W1048">
        <v>0.08</v>
      </c>
      <c r="X1048">
        <v>0.08</v>
      </c>
      <c r="Y1048">
        <v>0.08</v>
      </c>
      <c r="Z1048" t="s">
        <v>12</v>
      </c>
      <c r="AA1048" t="s">
        <v>12</v>
      </c>
      <c r="AB1048" t="s">
        <v>12</v>
      </c>
      <c r="AC1048" t="s">
        <v>12</v>
      </c>
      <c r="AD1048">
        <v>138.47669213</v>
      </c>
      <c r="AE1048">
        <v>139.23985704</v>
      </c>
      <c r="AF1048">
        <v>137.69675437000001</v>
      </c>
      <c r="AG1048">
        <v>138.00705219</v>
      </c>
      <c r="AH1048" t="s">
        <v>12</v>
      </c>
      <c r="AI1048" t="s">
        <v>12</v>
      </c>
    </row>
    <row r="1049" spans="1:35" x14ac:dyDescent="0.25">
      <c r="A1049">
        <v>1377178200</v>
      </c>
      <c r="B1049">
        <v>5.5025991400000001</v>
      </c>
      <c r="C1049">
        <v>5.6405703799999998</v>
      </c>
      <c r="D1049">
        <v>5.5025991400000001</v>
      </c>
      <c r="E1049">
        <v>5.6121632999999997</v>
      </c>
      <c r="F1049">
        <v>5.5025991400000001</v>
      </c>
      <c r="G1049">
        <v>5.6405703799999998</v>
      </c>
      <c r="H1049">
        <v>5.5025991400000001</v>
      </c>
      <c r="I1049">
        <v>5.6121632999999997</v>
      </c>
      <c r="J1049">
        <v>1628</v>
      </c>
      <c r="K1049">
        <v>1650.75</v>
      </c>
      <c r="L1049">
        <v>1625</v>
      </c>
      <c r="M1049">
        <v>1648</v>
      </c>
      <c r="N1049">
        <v>1635</v>
      </c>
      <c r="O1049">
        <v>1657.75</v>
      </c>
      <c r="P1049">
        <v>1631.5</v>
      </c>
      <c r="Q1049">
        <v>1654.75</v>
      </c>
      <c r="R1049">
        <v>1645.03</v>
      </c>
      <c r="S1049">
        <v>1659.55</v>
      </c>
      <c r="T1049">
        <v>1645.03</v>
      </c>
      <c r="U1049">
        <v>1656.96</v>
      </c>
      <c r="V1049">
        <v>0.09</v>
      </c>
      <c r="W1049">
        <v>0.09</v>
      </c>
      <c r="X1049">
        <v>0.09</v>
      </c>
      <c r="Y1049">
        <v>0.09</v>
      </c>
      <c r="Z1049" t="s">
        <v>12</v>
      </c>
      <c r="AA1049" t="s">
        <v>12</v>
      </c>
      <c r="AB1049" t="s">
        <v>12</v>
      </c>
      <c r="AC1049" t="s">
        <v>12</v>
      </c>
      <c r="AD1049">
        <v>138.29218234000001</v>
      </c>
      <c r="AE1049">
        <v>139.46629059</v>
      </c>
      <c r="AF1049">
        <v>138.28380430000001</v>
      </c>
      <c r="AG1049">
        <v>139.26501632</v>
      </c>
      <c r="AH1049" t="s">
        <v>12</v>
      </c>
      <c r="AI1049" t="s">
        <v>12</v>
      </c>
    </row>
    <row r="1050" spans="1:35" x14ac:dyDescent="0.25">
      <c r="A1050">
        <v>1377264600</v>
      </c>
      <c r="B1050">
        <v>5.6673529699999996</v>
      </c>
      <c r="C1050">
        <v>5.6925120500000004</v>
      </c>
      <c r="D1050">
        <v>5.5886287100000001</v>
      </c>
      <c r="E1050">
        <v>5.67222253</v>
      </c>
      <c r="F1050">
        <v>5.6673529699999996</v>
      </c>
      <c r="G1050">
        <v>5.6925120500000004</v>
      </c>
      <c r="H1050">
        <v>5.5886287100000001</v>
      </c>
      <c r="I1050">
        <v>5.67222253</v>
      </c>
      <c r="J1050">
        <v>1648.5</v>
      </c>
      <c r="K1050">
        <v>1656</v>
      </c>
      <c r="L1050">
        <v>1644.25</v>
      </c>
      <c r="M1050">
        <v>1654.75</v>
      </c>
      <c r="N1050">
        <v>1655.5</v>
      </c>
      <c r="O1050">
        <v>1662.75</v>
      </c>
      <c r="P1050">
        <v>1650.5</v>
      </c>
      <c r="Q1050">
        <v>1661.5</v>
      </c>
      <c r="R1050">
        <v>1659.92</v>
      </c>
      <c r="S1050">
        <v>1664.85</v>
      </c>
      <c r="T1050">
        <v>1654.81</v>
      </c>
      <c r="U1050">
        <v>1663.5</v>
      </c>
      <c r="V1050">
        <v>0.08</v>
      </c>
      <c r="W1050">
        <v>0.08</v>
      </c>
      <c r="X1050">
        <v>0.08</v>
      </c>
      <c r="Y1050">
        <v>0.08</v>
      </c>
      <c r="Z1050" t="s">
        <v>12</v>
      </c>
      <c r="AA1050" t="s">
        <v>12</v>
      </c>
      <c r="AB1050" t="s">
        <v>12</v>
      </c>
      <c r="AC1050" t="s">
        <v>12</v>
      </c>
      <c r="AD1050">
        <v>139.67595127999999</v>
      </c>
      <c r="AE1050">
        <v>139.91077125000001</v>
      </c>
      <c r="AF1050">
        <v>139.02180992000001</v>
      </c>
      <c r="AG1050">
        <v>139.73465626999999</v>
      </c>
      <c r="AH1050" t="s">
        <v>12</v>
      </c>
      <c r="AI1050" t="s">
        <v>12</v>
      </c>
    </row>
    <row r="1051" spans="1:35" x14ac:dyDescent="0.25">
      <c r="A1051">
        <v>1377523800</v>
      </c>
      <c r="B1051">
        <v>5.6917007799999997</v>
      </c>
      <c r="C1051">
        <v>5.7428302100000002</v>
      </c>
      <c r="D1051">
        <v>5.5999903700000004</v>
      </c>
      <c r="E1051">
        <v>5.6186573500000003</v>
      </c>
      <c r="F1051">
        <v>5.6917007799999997</v>
      </c>
      <c r="G1051">
        <v>5.7428302100000002</v>
      </c>
      <c r="H1051">
        <v>5.5999903700000004</v>
      </c>
      <c r="I1051">
        <v>5.6186573500000003</v>
      </c>
      <c r="J1051">
        <v>1654.25</v>
      </c>
      <c r="K1051">
        <v>1660.75</v>
      </c>
      <c r="L1051">
        <v>1646.75</v>
      </c>
      <c r="M1051">
        <v>1647.5</v>
      </c>
      <c r="N1051">
        <v>1660.75</v>
      </c>
      <c r="O1051">
        <v>1667.5</v>
      </c>
      <c r="P1051">
        <v>1653.25</v>
      </c>
      <c r="Q1051">
        <v>1654.25</v>
      </c>
      <c r="R1051">
        <v>1664.29</v>
      </c>
      <c r="S1051">
        <v>1669.51</v>
      </c>
      <c r="T1051">
        <v>1656.02</v>
      </c>
      <c r="U1051">
        <v>1656.78</v>
      </c>
      <c r="V1051">
        <v>0.08</v>
      </c>
      <c r="W1051">
        <v>0.08</v>
      </c>
      <c r="X1051">
        <v>0.08</v>
      </c>
      <c r="Y1051">
        <v>0.08</v>
      </c>
      <c r="Z1051" t="s">
        <v>12</v>
      </c>
      <c r="AA1051" t="s">
        <v>12</v>
      </c>
      <c r="AB1051" t="s">
        <v>12</v>
      </c>
      <c r="AC1051" t="s">
        <v>12</v>
      </c>
      <c r="AD1051">
        <v>139.87721715000001</v>
      </c>
      <c r="AE1051">
        <v>140.30493333999999</v>
      </c>
      <c r="AF1051">
        <v>139.12244706000001</v>
      </c>
      <c r="AG1051">
        <v>139.21469776000001</v>
      </c>
      <c r="AH1051" t="s">
        <v>12</v>
      </c>
      <c r="AI1051" t="s">
        <v>12</v>
      </c>
    </row>
    <row r="1052" spans="1:35" x14ac:dyDescent="0.25">
      <c r="A1052">
        <v>1377610200</v>
      </c>
      <c r="B1052">
        <v>5.4409173700000002</v>
      </c>
      <c r="C1052">
        <v>5.5055208699999998</v>
      </c>
      <c r="D1052">
        <v>5.3249409600000002</v>
      </c>
      <c r="E1052">
        <v>5.3346002199999996</v>
      </c>
      <c r="F1052">
        <v>5.4409173700000002</v>
      </c>
      <c r="G1052">
        <v>5.5055208699999998</v>
      </c>
      <c r="H1052">
        <v>5.3249409600000002</v>
      </c>
      <c r="I1052">
        <v>5.3346002199999996</v>
      </c>
      <c r="J1052">
        <v>1648.5</v>
      </c>
      <c r="K1052">
        <v>1648.5</v>
      </c>
      <c r="L1052">
        <v>1620</v>
      </c>
      <c r="M1052">
        <v>1621.5</v>
      </c>
      <c r="N1052">
        <v>1654.5</v>
      </c>
      <c r="O1052">
        <v>1655.5</v>
      </c>
      <c r="P1052">
        <v>1626.25</v>
      </c>
      <c r="Q1052">
        <v>1628.25</v>
      </c>
      <c r="R1052">
        <v>1652.54</v>
      </c>
      <c r="S1052">
        <v>1652.54</v>
      </c>
      <c r="T1052">
        <v>1629.05</v>
      </c>
      <c r="U1052">
        <v>1630.48</v>
      </c>
      <c r="V1052">
        <v>7.0000000000000007E-2</v>
      </c>
      <c r="W1052">
        <v>7.0000000000000007E-2</v>
      </c>
      <c r="X1052">
        <v>7.0000000000000007E-2</v>
      </c>
      <c r="Y1052">
        <v>7.0000000000000007E-2</v>
      </c>
      <c r="Z1052" t="s">
        <v>12</v>
      </c>
      <c r="AA1052" t="s">
        <v>12</v>
      </c>
      <c r="AB1052" t="s">
        <v>12</v>
      </c>
      <c r="AC1052" t="s">
        <v>12</v>
      </c>
      <c r="AD1052">
        <v>137.83932364</v>
      </c>
      <c r="AE1052">
        <v>139.2167105</v>
      </c>
      <c r="AF1052">
        <v>136.87489285000001</v>
      </c>
      <c r="AG1052">
        <v>136.97552160000001</v>
      </c>
      <c r="AH1052" t="s">
        <v>12</v>
      </c>
      <c r="AI1052" t="s">
        <v>12</v>
      </c>
    </row>
    <row r="1053" spans="1:35" x14ac:dyDescent="0.25">
      <c r="A1053">
        <v>1377696600</v>
      </c>
      <c r="B1053">
        <v>5.3305409600000004</v>
      </c>
      <c r="C1053">
        <v>5.4506574700000003</v>
      </c>
      <c r="D1053">
        <v>5.31025144</v>
      </c>
      <c r="E1053">
        <v>5.3914104800000002</v>
      </c>
      <c r="F1053">
        <v>5.3305409600000004</v>
      </c>
      <c r="G1053">
        <v>5.4506574700000003</v>
      </c>
      <c r="H1053">
        <v>5.31025144</v>
      </c>
      <c r="I1053">
        <v>5.3914104800000002</v>
      </c>
      <c r="J1053">
        <v>1621.5</v>
      </c>
      <c r="K1053">
        <v>1632.5</v>
      </c>
      <c r="L1053">
        <v>1618.25</v>
      </c>
      <c r="M1053">
        <v>1625.5</v>
      </c>
      <c r="N1053">
        <v>1628.25</v>
      </c>
      <c r="O1053">
        <v>1639.25</v>
      </c>
      <c r="P1053">
        <v>1624.75</v>
      </c>
      <c r="Q1053">
        <v>1632.25</v>
      </c>
      <c r="R1053">
        <v>1630.25</v>
      </c>
      <c r="S1053">
        <v>1641.18</v>
      </c>
      <c r="T1053">
        <v>1627.47</v>
      </c>
      <c r="U1053">
        <v>1634.96</v>
      </c>
      <c r="V1053">
        <v>7.0000000000000007E-2</v>
      </c>
      <c r="W1053">
        <v>7.0000000000000007E-2</v>
      </c>
      <c r="X1053">
        <v>7.0000000000000007E-2</v>
      </c>
      <c r="Y1053">
        <v>7.0000000000000007E-2</v>
      </c>
      <c r="Z1053" t="s">
        <v>12</v>
      </c>
      <c r="AA1053" t="s">
        <v>12</v>
      </c>
      <c r="AB1053" t="s">
        <v>12</v>
      </c>
      <c r="AC1053" t="s">
        <v>12</v>
      </c>
      <c r="AD1053">
        <v>136.91680822000001</v>
      </c>
      <c r="AE1053">
        <v>137.94835558</v>
      </c>
      <c r="AF1053">
        <v>136.74070162000001</v>
      </c>
      <c r="AG1053">
        <v>137.46193439999999</v>
      </c>
      <c r="AH1053" t="s">
        <v>12</v>
      </c>
      <c r="AI1053" t="s">
        <v>12</v>
      </c>
    </row>
    <row r="1054" spans="1:35" x14ac:dyDescent="0.25">
      <c r="A1054">
        <v>1377783000</v>
      </c>
      <c r="B1054">
        <v>5.3557019800000001</v>
      </c>
      <c r="C1054">
        <v>5.5042236200000003</v>
      </c>
      <c r="D1054">
        <v>5.3459540900000002</v>
      </c>
      <c r="E1054">
        <v>5.4230645800000001</v>
      </c>
      <c r="F1054">
        <v>5.3557019800000001</v>
      </c>
      <c r="G1054">
        <v>5.5042236200000003</v>
      </c>
      <c r="H1054">
        <v>5.3459540900000002</v>
      </c>
      <c r="I1054">
        <v>5.4230645800000001</v>
      </c>
      <c r="J1054">
        <v>1624.25</v>
      </c>
      <c r="K1054">
        <v>1638.25</v>
      </c>
      <c r="L1054">
        <v>1621.5</v>
      </c>
      <c r="M1054">
        <v>1630</v>
      </c>
      <c r="N1054">
        <v>1630.5</v>
      </c>
      <c r="O1054">
        <v>1644.75</v>
      </c>
      <c r="P1054">
        <v>1627.75</v>
      </c>
      <c r="Q1054">
        <v>1636.75</v>
      </c>
      <c r="R1054">
        <v>1633.5</v>
      </c>
      <c r="S1054">
        <v>1646.41</v>
      </c>
      <c r="T1054">
        <v>1630.88</v>
      </c>
      <c r="U1054">
        <v>1638.17</v>
      </c>
      <c r="V1054">
        <v>0.08</v>
      </c>
      <c r="W1054">
        <v>0.08</v>
      </c>
      <c r="X1054">
        <v>0.08</v>
      </c>
      <c r="Y1054">
        <v>0.08</v>
      </c>
      <c r="Z1054" t="s">
        <v>12</v>
      </c>
      <c r="AA1054" t="s">
        <v>12</v>
      </c>
      <c r="AB1054" t="s">
        <v>12</v>
      </c>
      <c r="AC1054" t="s">
        <v>12</v>
      </c>
      <c r="AD1054">
        <v>137.160023</v>
      </c>
      <c r="AE1054">
        <v>138.40959233000001</v>
      </c>
      <c r="AF1054">
        <v>137.0342182</v>
      </c>
      <c r="AG1054">
        <v>137.67998151</v>
      </c>
      <c r="AH1054" t="s">
        <v>12</v>
      </c>
      <c r="AI1054" t="s">
        <v>12</v>
      </c>
    </row>
    <row r="1055" spans="1:35" x14ac:dyDescent="0.25">
      <c r="A1055">
        <v>1377869400</v>
      </c>
      <c r="B1055">
        <v>5.4530922500000001</v>
      </c>
      <c r="C1055">
        <v>5.4530922500000001</v>
      </c>
      <c r="D1055">
        <v>5.3199915400000002</v>
      </c>
      <c r="E1055">
        <v>5.3573235500000003</v>
      </c>
      <c r="F1055">
        <v>5.4530922500000001</v>
      </c>
      <c r="G1055">
        <v>5.4530922500000001</v>
      </c>
      <c r="H1055">
        <v>5.3199915400000002</v>
      </c>
      <c r="I1055">
        <v>5.3573235500000003</v>
      </c>
      <c r="J1055">
        <v>1632.25</v>
      </c>
      <c r="K1055">
        <v>1638</v>
      </c>
      <c r="L1055">
        <v>1618.75</v>
      </c>
      <c r="M1055">
        <v>1624.5</v>
      </c>
      <c r="N1055">
        <v>1639</v>
      </c>
      <c r="O1055">
        <v>1645</v>
      </c>
      <c r="P1055">
        <v>1625.5</v>
      </c>
      <c r="Q1055">
        <v>1631.25</v>
      </c>
      <c r="R1055">
        <v>1638.89</v>
      </c>
      <c r="S1055">
        <v>1640.08</v>
      </c>
      <c r="T1055">
        <v>1628.05</v>
      </c>
      <c r="U1055">
        <v>1632.97</v>
      </c>
      <c r="V1055">
        <v>7.0000000000000007E-2</v>
      </c>
      <c r="W1055">
        <v>7.0000000000000007E-2</v>
      </c>
      <c r="X1055">
        <v>7.0000000000000007E-2</v>
      </c>
      <c r="Y1055">
        <v>7.0000000000000007E-2</v>
      </c>
      <c r="Z1055" t="s">
        <v>12</v>
      </c>
      <c r="AA1055" t="s">
        <v>12</v>
      </c>
      <c r="AB1055" t="s">
        <v>12</v>
      </c>
      <c r="AC1055" t="s">
        <v>12</v>
      </c>
      <c r="AD1055">
        <v>137.96511165999999</v>
      </c>
      <c r="AE1055">
        <v>137.98189291</v>
      </c>
      <c r="AF1055">
        <v>136.84133875000001</v>
      </c>
      <c r="AG1055">
        <v>137.24387888999999</v>
      </c>
      <c r="AH1055" t="s">
        <v>12</v>
      </c>
      <c r="AI1055" t="s">
        <v>12</v>
      </c>
    </row>
    <row r="1056" spans="1:35" x14ac:dyDescent="0.25">
      <c r="A1056">
        <v>1378215000</v>
      </c>
      <c r="B1056">
        <v>5.52126611</v>
      </c>
      <c r="C1056">
        <v>5.55616529</v>
      </c>
      <c r="D1056">
        <v>5.3727444699999998</v>
      </c>
      <c r="E1056">
        <v>5.4384825899999996</v>
      </c>
      <c r="F1056">
        <v>5.52126611</v>
      </c>
      <c r="G1056">
        <v>5.55616529</v>
      </c>
      <c r="H1056">
        <v>5.3727444699999998</v>
      </c>
      <c r="I1056">
        <v>5.4384825899999996</v>
      </c>
      <c r="J1056">
        <v>1629.25</v>
      </c>
      <c r="K1056">
        <v>1643</v>
      </c>
      <c r="L1056">
        <v>1624.5</v>
      </c>
      <c r="M1056">
        <v>1632.5</v>
      </c>
      <c r="N1056">
        <v>1640.25</v>
      </c>
      <c r="O1056">
        <v>1650</v>
      </c>
      <c r="P1056">
        <v>1630.75</v>
      </c>
      <c r="Q1056">
        <v>1639</v>
      </c>
      <c r="R1056">
        <v>1635.95</v>
      </c>
      <c r="S1056">
        <v>1651.35</v>
      </c>
      <c r="T1056">
        <v>1633.41</v>
      </c>
      <c r="U1056">
        <v>1639.77</v>
      </c>
      <c r="V1056">
        <v>0.09</v>
      </c>
      <c r="W1056">
        <v>0.09</v>
      </c>
      <c r="X1056">
        <v>0.09</v>
      </c>
      <c r="Y1056">
        <v>0.09</v>
      </c>
      <c r="Z1056" t="s">
        <v>12</v>
      </c>
      <c r="AA1056" t="s">
        <v>12</v>
      </c>
      <c r="AB1056" t="s">
        <v>12</v>
      </c>
      <c r="AC1056" t="s">
        <v>12</v>
      </c>
      <c r="AD1056">
        <v>138.56894284000001</v>
      </c>
      <c r="AE1056">
        <v>138.86246779999999</v>
      </c>
      <c r="AF1056">
        <v>137.28581942</v>
      </c>
      <c r="AG1056">
        <v>137.86448292</v>
      </c>
      <c r="AH1056" t="s">
        <v>12</v>
      </c>
      <c r="AI1056" t="s">
        <v>12</v>
      </c>
    </row>
    <row r="1057" spans="1:35" x14ac:dyDescent="0.25">
      <c r="A1057">
        <v>1378301400</v>
      </c>
      <c r="B1057">
        <v>5.4474114199999999</v>
      </c>
      <c r="C1057">
        <v>5.6010947900000003</v>
      </c>
      <c r="D1057">
        <v>5.4141435400000004</v>
      </c>
      <c r="E1057">
        <v>5.5756425600000004</v>
      </c>
      <c r="F1057">
        <v>5.4474114199999999</v>
      </c>
      <c r="G1057">
        <v>5.6010947900000003</v>
      </c>
      <c r="H1057">
        <v>5.4141435400000004</v>
      </c>
      <c r="I1057">
        <v>5.5756425600000004</v>
      </c>
      <c r="J1057">
        <v>1630.75</v>
      </c>
      <c r="K1057">
        <v>1648.25</v>
      </c>
      <c r="L1057">
        <v>1628.75</v>
      </c>
      <c r="M1057">
        <v>1646.5</v>
      </c>
      <c r="N1057">
        <v>1638</v>
      </c>
      <c r="O1057">
        <v>1655.25</v>
      </c>
      <c r="P1057">
        <v>1635</v>
      </c>
      <c r="Q1057">
        <v>1653.5</v>
      </c>
      <c r="R1057">
        <v>1640.72</v>
      </c>
      <c r="S1057">
        <v>1655.72</v>
      </c>
      <c r="T1057">
        <v>1637.41</v>
      </c>
      <c r="U1057">
        <v>1653.08</v>
      </c>
      <c r="V1057">
        <v>0.08</v>
      </c>
      <c r="W1057">
        <v>0.08</v>
      </c>
      <c r="X1057">
        <v>0.08</v>
      </c>
      <c r="Y1057">
        <v>0.08</v>
      </c>
      <c r="Z1057" t="s">
        <v>12</v>
      </c>
      <c r="AA1057" t="s">
        <v>12</v>
      </c>
      <c r="AB1057" t="s">
        <v>12</v>
      </c>
      <c r="AC1057" t="s">
        <v>12</v>
      </c>
      <c r="AD1057">
        <v>137.89802023999999</v>
      </c>
      <c r="AE1057">
        <v>139.23985704</v>
      </c>
      <c r="AF1057">
        <v>137.65062062999999</v>
      </c>
      <c r="AG1057">
        <v>139.00503706999999</v>
      </c>
      <c r="AH1057" t="s">
        <v>12</v>
      </c>
      <c r="AI1057" t="s">
        <v>12</v>
      </c>
    </row>
    <row r="1058" spans="1:35" x14ac:dyDescent="0.25">
      <c r="A1058">
        <v>1378387800</v>
      </c>
      <c r="B1058">
        <v>5.5821356399999997</v>
      </c>
      <c r="C1058">
        <v>5.6389468699999998</v>
      </c>
      <c r="D1058">
        <v>5.5723965099999999</v>
      </c>
      <c r="E1058">
        <v>5.5845704200000004</v>
      </c>
      <c r="F1058">
        <v>5.5821356399999997</v>
      </c>
      <c r="G1058">
        <v>5.6389468699999998</v>
      </c>
      <c r="H1058">
        <v>5.5723965099999999</v>
      </c>
      <c r="I1058">
        <v>5.5845704200000004</v>
      </c>
      <c r="J1058">
        <v>1647.75</v>
      </c>
      <c r="K1058">
        <v>1651.25</v>
      </c>
      <c r="L1058">
        <v>1644</v>
      </c>
      <c r="M1058">
        <v>1646.25</v>
      </c>
      <c r="N1058">
        <v>1654.75</v>
      </c>
      <c r="O1058">
        <v>1658.25</v>
      </c>
      <c r="P1058">
        <v>1650.5</v>
      </c>
      <c r="Q1058">
        <v>1653</v>
      </c>
      <c r="R1058">
        <v>1653.28</v>
      </c>
      <c r="S1058">
        <v>1659.17</v>
      </c>
      <c r="T1058">
        <v>1653.07</v>
      </c>
      <c r="U1058">
        <v>1655.08</v>
      </c>
      <c r="V1058">
        <v>0.08</v>
      </c>
      <c r="W1058">
        <v>0.08</v>
      </c>
      <c r="X1058">
        <v>0.08</v>
      </c>
      <c r="Y1058">
        <v>0.08</v>
      </c>
      <c r="Z1058" t="s">
        <v>12</v>
      </c>
      <c r="AA1058" t="s">
        <v>12</v>
      </c>
      <c r="AB1058" t="s">
        <v>12</v>
      </c>
      <c r="AC1058" t="s">
        <v>12</v>
      </c>
      <c r="AD1058">
        <v>139.08890973000001</v>
      </c>
      <c r="AE1058">
        <v>139.55014648</v>
      </c>
      <c r="AF1058">
        <v>138.98826421000001</v>
      </c>
      <c r="AG1058">
        <v>139.18116043000001</v>
      </c>
      <c r="AH1058" t="s">
        <v>12</v>
      </c>
      <c r="AI1058" t="s">
        <v>12</v>
      </c>
    </row>
    <row r="1059" spans="1:35" x14ac:dyDescent="0.25">
      <c r="A1059">
        <v>1378474200</v>
      </c>
      <c r="B1059">
        <v>5.6503094999999997</v>
      </c>
      <c r="C1059">
        <v>5.6965703400000001</v>
      </c>
      <c r="D1059">
        <v>5.4449766300000002</v>
      </c>
      <c r="E1059">
        <v>5.59918008</v>
      </c>
      <c r="F1059">
        <v>5.6503094999999997</v>
      </c>
      <c r="G1059">
        <v>5.6965703400000001</v>
      </c>
      <c r="H1059">
        <v>5.4449766300000002</v>
      </c>
      <c r="I1059">
        <v>5.59918008</v>
      </c>
      <c r="J1059">
        <v>1645</v>
      </c>
      <c r="K1059">
        <v>1657.25</v>
      </c>
      <c r="L1059">
        <v>1632.25</v>
      </c>
      <c r="M1059">
        <v>1646.75</v>
      </c>
      <c r="N1059">
        <v>1652</v>
      </c>
      <c r="O1059">
        <v>1664</v>
      </c>
      <c r="P1059">
        <v>1638.75</v>
      </c>
      <c r="Q1059">
        <v>1653.5</v>
      </c>
      <c r="R1059">
        <v>1657.44</v>
      </c>
      <c r="S1059">
        <v>1664.83</v>
      </c>
      <c r="T1059">
        <v>1640.62</v>
      </c>
      <c r="U1059">
        <v>1655.17</v>
      </c>
      <c r="V1059">
        <v>0.08</v>
      </c>
      <c r="W1059">
        <v>0.08</v>
      </c>
      <c r="X1059">
        <v>0.08</v>
      </c>
      <c r="Y1059">
        <v>0.08</v>
      </c>
      <c r="Z1059" t="s">
        <v>12</v>
      </c>
      <c r="AA1059" t="s">
        <v>12</v>
      </c>
      <c r="AB1059" t="s">
        <v>12</v>
      </c>
      <c r="AC1059" t="s">
        <v>12</v>
      </c>
      <c r="AD1059">
        <v>139.64239717999999</v>
      </c>
      <c r="AE1059">
        <v>140.03656766</v>
      </c>
      <c r="AF1059">
        <v>137.93996077</v>
      </c>
      <c r="AG1059">
        <v>139.24823508</v>
      </c>
      <c r="AH1059" t="s">
        <v>12</v>
      </c>
      <c r="AI1059" t="s">
        <v>12</v>
      </c>
    </row>
    <row r="1060" spans="1:35" x14ac:dyDescent="0.25">
      <c r="A1060">
        <v>1378733400</v>
      </c>
      <c r="B1060">
        <v>5.6454399400000002</v>
      </c>
      <c r="C1060">
        <v>5.7728598199999999</v>
      </c>
      <c r="D1060">
        <v>5.6454399400000002</v>
      </c>
      <c r="E1060">
        <v>5.7671789899999997</v>
      </c>
      <c r="F1060">
        <v>5.6454399400000002</v>
      </c>
      <c r="G1060">
        <v>5.7728598199999999</v>
      </c>
      <c r="H1060">
        <v>5.6454399400000002</v>
      </c>
      <c r="I1060">
        <v>5.7671789899999997</v>
      </c>
      <c r="J1060">
        <v>1646</v>
      </c>
      <c r="K1060">
        <v>1665</v>
      </c>
      <c r="L1060">
        <v>1645.75</v>
      </c>
      <c r="M1060">
        <v>1662.5</v>
      </c>
      <c r="N1060">
        <v>1652</v>
      </c>
      <c r="O1060">
        <v>1671.75</v>
      </c>
      <c r="P1060">
        <v>1652</v>
      </c>
      <c r="Q1060">
        <v>1669</v>
      </c>
      <c r="R1060">
        <v>1656.85</v>
      </c>
      <c r="S1060">
        <v>1672.4</v>
      </c>
      <c r="T1060">
        <v>1656.85</v>
      </c>
      <c r="U1060">
        <v>1671.71</v>
      </c>
      <c r="V1060">
        <v>0.08</v>
      </c>
      <c r="W1060">
        <v>0.08</v>
      </c>
      <c r="X1060">
        <v>0.08</v>
      </c>
      <c r="Y1060">
        <v>0.08</v>
      </c>
      <c r="Z1060" t="s">
        <v>12</v>
      </c>
      <c r="AA1060" t="s">
        <v>12</v>
      </c>
      <c r="AB1060" t="s">
        <v>12</v>
      </c>
      <c r="AC1060" t="s">
        <v>12</v>
      </c>
      <c r="AD1060">
        <v>139.59208699999999</v>
      </c>
      <c r="AE1060">
        <v>140.66554973000001</v>
      </c>
      <c r="AF1060">
        <v>139.59208699999999</v>
      </c>
      <c r="AG1060">
        <v>140.58504002000001</v>
      </c>
      <c r="AH1060" t="s">
        <v>12</v>
      </c>
      <c r="AI1060" t="s">
        <v>12</v>
      </c>
    </row>
    <row r="1061" spans="1:35" x14ac:dyDescent="0.25">
      <c r="A1061">
        <v>1378819800</v>
      </c>
      <c r="B1061">
        <v>5.8686275500000002</v>
      </c>
      <c r="C1061">
        <v>5.8937875999999996</v>
      </c>
      <c r="D1061">
        <v>5.8288607600000004</v>
      </c>
      <c r="E1061">
        <v>5.89216506</v>
      </c>
      <c r="F1061">
        <v>5.8686275500000002</v>
      </c>
      <c r="G1061">
        <v>5.8937875999999996</v>
      </c>
      <c r="H1061">
        <v>5.8288607600000004</v>
      </c>
      <c r="I1061">
        <v>5.89216506</v>
      </c>
      <c r="J1061">
        <v>1664.5</v>
      </c>
      <c r="K1061">
        <v>1676.75</v>
      </c>
      <c r="L1061">
        <v>1662.5</v>
      </c>
      <c r="M1061">
        <v>1675.75</v>
      </c>
      <c r="N1061">
        <v>1671</v>
      </c>
      <c r="O1061">
        <v>1683.25</v>
      </c>
      <c r="P1061">
        <v>1669</v>
      </c>
      <c r="Q1061">
        <v>1682.5</v>
      </c>
      <c r="R1061">
        <v>1674.32</v>
      </c>
      <c r="S1061">
        <v>1684.09</v>
      </c>
      <c r="T1061">
        <v>1674.32</v>
      </c>
      <c r="U1061">
        <v>1683.99</v>
      </c>
      <c r="V1061">
        <v>0.08</v>
      </c>
      <c r="W1061">
        <v>0.08</v>
      </c>
      <c r="X1061">
        <v>0.08</v>
      </c>
      <c r="Y1061">
        <v>0.08</v>
      </c>
      <c r="Z1061" t="s">
        <v>12</v>
      </c>
      <c r="AA1061" t="s">
        <v>12</v>
      </c>
      <c r="AB1061" t="s">
        <v>12</v>
      </c>
      <c r="AC1061" t="s">
        <v>12</v>
      </c>
      <c r="AD1061">
        <v>141.42871464000001</v>
      </c>
      <c r="AE1061">
        <v>141.64675337</v>
      </c>
      <c r="AF1061">
        <v>141.11002199999999</v>
      </c>
      <c r="AG1061">
        <v>141.62160247</v>
      </c>
      <c r="AH1061" t="s">
        <v>12</v>
      </c>
      <c r="AI1061" t="s">
        <v>12</v>
      </c>
    </row>
    <row r="1062" spans="1:35" x14ac:dyDescent="0.25">
      <c r="A1062">
        <v>1378906200</v>
      </c>
      <c r="B1062">
        <v>5.8670040400000003</v>
      </c>
      <c r="C1062">
        <v>5.9473527800000001</v>
      </c>
      <c r="D1062">
        <v>5.8361641300000002</v>
      </c>
      <c r="E1062">
        <v>5.9473527800000001</v>
      </c>
      <c r="F1062">
        <v>5.8670040400000003</v>
      </c>
      <c r="G1062">
        <v>5.9473527800000001</v>
      </c>
      <c r="H1062">
        <v>5.8361641300000002</v>
      </c>
      <c r="I1062">
        <v>5.9473527800000001</v>
      </c>
      <c r="J1062">
        <v>1675.75</v>
      </c>
      <c r="K1062">
        <v>1684</v>
      </c>
      <c r="L1062">
        <v>1671.25</v>
      </c>
      <c r="M1062">
        <v>1682.25</v>
      </c>
      <c r="N1062">
        <v>1682.25</v>
      </c>
      <c r="O1062">
        <v>1690.5</v>
      </c>
      <c r="P1062">
        <v>1677.75</v>
      </c>
      <c r="Q1062">
        <v>1688.75</v>
      </c>
      <c r="R1062">
        <v>1681.04</v>
      </c>
      <c r="S1062">
        <v>1689.13</v>
      </c>
      <c r="T1062">
        <v>1678.7</v>
      </c>
      <c r="U1062">
        <v>1689.13</v>
      </c>
      <c r="V1062">
        <v>0.08</v>
      </c>
      <c r="W1062">
        <v>0.08</v>
      </c>
      <c r="X1062">
        <v>0.08</v>
      </c>
      <c r="Y1062">
        <v>0.08</v>
      </c>
      <c r="Z1062" t="s">
        <v>12</v>
      </c>
      <c r="AA1062" t="s">
        <v>12</v>
      </c>
      <c r="AB1062" t="s">
        <v>12</v>
      </c>
      <c r="AC1062" t="s">
        <v>12</v>
      </c>
      <c r="AD1062">
        <v>141.42871464000001</v>
      </c>
      <c r="AE1062">
        <v>142.06607475000001</v>
      </c>
      <c r="AF1062">
        <v>141.18551663</v>
      </c>
      <c r="AG1062">
        <v>142.06607475000001</v>
      </c>
      <c r="AH1062" t="s">
        <v>12</v>
      </c>
      <c r="AI1062" t="s">
        <v>12</v>
      </c>
    </row>
    <row r="1063" spans="1:35" x14ac:dyDescent="0.25">
      <c r="A1063">
        <v>1378992600</v>
      </c>
      <c r="B1063">
        <v>5.9432944900000004</v>
      </c>
      <c r="C1063">
        <v>5.9635840099999999</v>
      </c>
      <c r="D1063">
        <v>5.8751206199999997</v>
      </c>
      <c r="E1063">
        <v>5.9075830700000003</v>
      </c>
      <c r="F1063">
        <v>5.9432944900000004</v>
      </c>
      <c r="G1063">
        <v>5.9635840099999999</v>
      </c>
      <c r="H1063">
        <v>5.8751206199999997</v>
      </c>
      <c r="I1063">
        <v>5.9075830700000003</v>
      </c>
      <c r="J1063">
        <v>1683.25</v>
      </c>
      <c r="K1063">
        <v>1683.25</v>
      </c>
      <c r="L1063">
        <v>1674.75</v>
      </c>
      <c r="M1063">
        <v>1678.25</v>
      </c>
      <c r="N1063">
        <v>1689.75</v>
      </c>
      <c r="O1063">
        <v>1690</v>
      </c>
      <c r="P1063">
        <v>1681.25</v>
      </c>
      <c r="Q1063">
        <v>1685</v>
      </c>
      <c r="R1063">
        <v>1689.21</v>
      </c>
      <c r="S1063">
        <v>1689.97</v>
      </c>
      <c r="T1063">
        <v>1681.96</v>
      </c>
      <c r="U1063">
        <v>1683.42</v>
      </c>
      <c r="V1063">
        <v>0.08</v>
      </c>
      <c r="W1063">
        <v>0.08</v>
      </c>
      <c r="X1063">
        <v>0.08</v>
      </c>
      <c r="Y1063">
        <v>0.08</v>
      </c>
      <c r="Z1063" t="s">
        <v>12</v>
      </c>
      <c r="AA1063" t="s">
        <v>12</v>
      </c>
      <c r="AB1063" t="s">
        <v>12</v>
      </c>
      <c r="AC1063" t="s">
        <v>12</v>
      </c>
      <c r="AD1063">
        <v>142.01576456999999</v>
      </c>
      <c r="AE1063">
        <v>142.20026598000001</v>
      </c>
      <c r="AF1063">
        <v>141.49580606000001</v>
      </c>
      <c r="AG1063">
        <v>141.68869389</v>
      </c>
      <c r="AH1063" t="s">
        <v>12</v>
      </c>
      <c r="AI1063" t="s">
        <v>12</v>
      </c>
    </row>
    <row r="1064" spans="1:35" x14ac:dyDescent="0.25">
      <c r="A1064">
        <v>1379079000</v>
      </c>
      <c r="B1064">
        <v>5.91894571</v>
      </c>
      <c r="C1064">
        <v>5.9529527800000004</v>
      </c>
      <c r="D1064">
        <v>5.8783754400000001</v>
      </c>
      <c r="E1064">
        <v>5.93842493</v>
      </c>
      <c r="F1064">
        <v>5.91894571</v>
      </c>
      <c r="G1064">
        <v>5.9529527800000004</v>
      </c>
      <c r="H1064">
        <v>5.8783754400000001</v>
      </c>
      <c r="I1064">
        <v>5.93842493</v>
      </c>
      <c r="J1064">
        <v>1669</v>
      </c>
      <c r="K1064">
        <v>1676</v>
      </c>
      <c r="L1064">
        <v>1668.25</v>
      </c>
      <c r="M1064">
        <v>1675.5</v>
      </c>
      <c r="N1064">
        <v>1678.25</v>
      </c>
      <c r="O1064">
        <v>1683.75</v>
      </c>
      <c r="P1064">
        <v>1674</v>
      </c>
      <c r="Q1064">
        <v>1682</v>
      </c>
      <c r="R1064">
        <v>1685.04</v>
      </c>
      <c r="S1064">
        <v>1688.73</v>
      </c>
      <c r="T1064">
        <v>1682.22</v>
      </c>
      <c r="U1064">
        <v>1687.99</v>
      </c>
      <c r="V1064">
        <v>0.08</v>
      </c>
      <c r="W1064">
        <v>0.08</v>
      </c>
      <c r="X1064">
        <v>0.08</v>
      </c>
      <c r="Y1064">
        <v>0.08</v>
      </c>
      <c r="Z1064" t="s">
        <v>12</v>
      </c>
      <c r="AA1064" t="s">
        <v>12</v>
      </c>
      <c r="AB1064" t="s">
        <v>12</v>
      </c>
      <c r="AC1064" t="s">
        <v>12</v>
      </c>
      <c r="AD1064">
        <v>141.83964958999999</v>
      </c>
      <c r="AE1064">
        <v>142.11641008999999</v>
      </c>
      <c r="AF1064">
        <v>141.51258730000001</v>
      </c>
      <c r="AG1064">
        <v>142.00737813999999</v>
      </c>
      <c r="AH1064" t="s">
        <v>12</v>
      </c>
      <c r="AI1064" t="s">
        <v>12</v>
      </c>
    </row>
    <row r="1065" spans="1:35" x14ac:dyDescent="0.25">
      <c r="A1065">
        <v>1379338200</v>
      </c>
      <c r="B1065">
        <v>6.1307716499999998</v>
      </c>
      <c r="C1065">
        <v>6.1386778700000004</v>
      </c>
      <c r="D1065">
        <v>6.01309089</v>
      </c>
      <c r="E1065">
        <v>6.0471778299999999</v>
      </c>
      <c r="F1065">
        <v>6.1307716499999998</v>
      </c>
      <c r="G1065">
        <v>6.1386778700000004</v>
      </c>
      <c r="H1065">
        <v>6.01309089</v>
      </c>
      <c r="I1065">
        <v>6.0471778299999999</v>
      </c>
      <c r="J1065">
        <v>1683.25</v>
      </c>
      <c r="K1065">
        <v>1695.5</v>
      </c>
      <c r="L1065">
        <v>1681.5</v>
      </c>
      <c r="M1065">
        <v>1684.5</v>
      </c>
      <c r="N1065">
        <v>1693</v>
      </c>
      <c r="O1065">
        <v>1703.75</v>
      </c>
      <c r="P1065">
        <v>1688</v>
      </c>
      <c r="Q1065">
        <v>1691.25</v>
      </c>
      <c r="R1065">
        <v>1691.7</v>
      </c>
      <c r="S1065">
        <v>1704.95</v>
      </c>
      <c r="T1065">
        <v>1691.7</v>
      </c>
      <c r="U1065">
        <v>1697.6</v>
      </c>
      <c r="V1065">
        <v>0.08</v>
      </c>
      <c r="W1065">
        <v>0.08</v>
      </c>
      <c r="X1065">
        <v>0.08</v>
      </c>
      <c r="Y1065">
        <v>0.08</v>
      </c>
      <c r="Z1065" t="s">
        <v>12</v>
      </c>
      <c r="AA1065" t="s">
        <v>12</v>
      </c>
      <c r="AB1065" t="s">
        <v>12</v>
      </c>
      <c r="AC1065" t="s">
        <v>12</v>
      </c>
      <c r="AD1065">
        <v>143.54209438999999</v>
      </c>
      <c r="AE1065">
        <v>143.60919419000001</v>
      </c>
      <c r="AF1065">
        <v>142.60280610999999</v>
      </c>
      <c r="AG1065">
        <v>142.82924804000001</v>
      </c>
      <c r="AH1065" t="s">
        <v>12</v>
      </c>
      <c r="AI1065" t="s">
        <v>12</v>
      </c>
    </row>
    <row r="1066" spans="1:35" x14ac:dyDescent="0.25">
      <c r="A1066">
        <v>1379424600</v>
      </c>
      <c r="B1066">
        <v>6.0577291899999999</v>
      </c>
      <c r="C1066">
        <v>6.12346828</v>
      </c>
      <c r="D1066">
        <v>6.0569169499999997</v>
      </c>
      <c r="E1066">
        <v>6.11940901</v>
      </c>
      <c r="F1066">
        <v>6.0577291899999999</v>
      </c>
      <c r="G1066">
        <v>6.12346828</v>
      </c>
      <c r="H1066">
        <v>6.0569169499999997</v>
      </c>
      <c r="I1066">
        <v>6.11940901</v>
      </c>
      <c r="J1066">
        <v>1683.75</v>
      </c>
      <c r="K1066">
        <v>1692.25</v>
      </c>
      <c r="L1066">
        <v>1681.25</v>
      </c>
      <c r="M1066">
        <v>1691.5</v>
      </c>
      <c r="N1066">
        <v>1689</v>
      </c>
      <c r="O1066">
        <v>1699.75</v>
      </c>
      <c r="P1066">
        <v>1687.75</v>
      </c>
      <c r="Q1066">
        <v>1698.25</v>
      </c>
      <c r="R1066">
        <v>1697.73</v>
      </c>
      <c r="S1066">
        <v>1705.52</v>
      </c>
      <c r="T1066">
        <v>1697.73</v>
      </c>
      <c r="U1066">
        <v>1704.76</v>
      </c>
      <c r="V1066">
        <v>0.08</v>
      </c>
      <c r="W1066">
        <v>0.08</v>
      </c>
      <c r="X1066">
        <v>0.08</v>
      </c>
      <c r="Y1066">
        <v>0.08</v>
      </c>
      <c r="Z1066" t="s">
        <v>12</v>
      </c>
      <c r="AA1066" t="s">
        <v>12</v>
      </c>
      <c r="AB1066" t="s">
        <v>12</v>
      </c>
      <c r="AC1066" t="s">
        <v>12</v>
      </c>
      <c r="AD1066">
        <v>142.95505284000001</v>
      </c>
      <c r="AE1066">
        <v>143.50016224999999</v>
      </c>
      <c r="AF1066">
        <v>142.95505284000001</v>
      </c>
      <c r="AG1066">
        <v>143.46662492999999</v>
      </c>
      <c r="AH1066" t="s">
        <v>12</v>
      </c>
      <c r="AI1066" t="s">
        <v>12</v>
      </c>
    </row>
    <row r="1067" spans="1:35" x14ac:dyDescent="0.25">
      <c r="A1067">
        <v>1379511000</v>
      </c>
      <c r="B1067">
        <v>6.1137291600000001</v>
      </c>
      <c r="C1067">
        <v>6.3831766300000004</v>
      </c>
      <c r="D1067">
        <v>6.0682795900000004</v>
      </c>
      <c r="E1067">
        <v>6.3356993700000004</v>
      </c>
      <c r="F1067">
        <v>6.1137291600000001</v>
      </c>
      <c r="G1067">
        <v>6.3831766300000004</v>
      </c>
      <c r="H1067">
        <v>6.0682795900000004</v>
      </c>
      <c r="I1067">
        <v>6.3356993700000004</v>
      </c>
      <c r="J1067">
        <v>1691.5</v>
      </c>
      <c r="K1067">
        <v>1716</v>
      </c>
      <c r="L1067">
        <v>1685</v>
      </c>
      <c r="M1067">
        <v>1711.25</v>
      </c>
      <c r="N1067">
        <v>1699.25</v>
      </c>
      <c r="O1067">
        <v>1723.25</v>
      </c>
      <c r="P1067">
        <v>1693.25</v>
      </c>
      <c r="Q1067">
        <v>1717.75</v>
      </c>
      <c r="R1067">
        <v>1705.74</v>
      </c>
      <c r="S1067">
        <v>1729.44</v>
      </c>
      <c r="T1067">
        <v>1700.35</v>
      </c>
      <c r="U1067">
        <v>1725.52</v>
      </c>
      <c r="V1067">
        <v>0.08</v>
      </c>
      <c r="W1067">
        <v>0.08</v>
      </c>
      <c r="X1067">
        <v>0.08</v>
      </c>
      <c r="Y1067">
        <v>0.08</v>
      </c>
      <c r="Z1067" t="s">
        <v>12</v>
      </c>
      <c r="AA1067" t="s">
        <v>12</v>
      </c>
      <c r="AB1067" t="s">
        <v>12</v>
      </c>
      <c r="AC1067" t="s">
        <v>12</v>
      </c>
      <c r="AD1067">
        <v>143.41628958999999</v>
      </c>
      <c r="AE1067">
        <v>145.5212913</v>
      </c>
      <c r="AF1067">
        <v>143.05568159000001</v>
      </c>
      <c r="AG1067">
        <v>145.12795946</v>
      </c>
      <c r="AH1067" t="s">
        <v>12</v>
      </c>
      <c r="AI1067" t="s">
        <v>12</v>
      </c>
    </row>
    <row r="1068" spans="1:35" x14ac:dyDescent="0.25">
      <c r="A1068">
        <v>1379597400</v>
      </c>
      <c r="B1068">
        <v>6.3872358900000004</v>
      </c>
      <c r="C1068">
        <v>6.3921044800000004</v>
      </c>
      <c r="D1068">
        <v>6.2825403099999999</v>
      </c>
      <c r="E1068">
        <v>6.31338022</v>
      </c>
      <c r="F1068">
        <v>6.3872358900000004</v>
      </c>
      <c r="G1068">
        <v>6.3921044800000004</v>
      </c>
      <c r="H1068">
        <v>6.2825403099999999</v>
      </c>
      <c r="I1068">
        <v>6.31338022</v>
      </c>
      <c r="J1068">
        <v>1711.5</v>
      </c>
      <c r="K1068">
        <v>1719.5</v>
      </c>
      <c r="L1068">
        <v>1707</v>
      </c>
      <c r="M1068">
        <v>1710.75</v>
      </c>
      <c r="N1068">
        <v>1718.5</v>
      </c>
      <c r="O1068">
        <v>1726.75</v>
      </c>
      <c r="P1068">
        <v>1713.25</v>
      </c>
      <c r="Q1068">
        <v>1717.5</v>
      </c>
      <c r="R1068">
        <v>1727.34</v>
      </c>
      <c r="S1068">
        <v>1729.86</v>
      </c>
      <c r="T1068">
        <v>1720.2</v>
      </c>
      <c r="U1068">
        <v>1722.34</v>
      </c>
      <c r="V1068">
        <v>0.09</v>
      </c>
      <c r="W1068">
        <v>0.09</v>
      </c>
      <c r="X1068">
        <v>0.09</v>
      </c>
      <c r="Y1068">
        <v>0.09</v>
      </c>
      <c r="Z1068" t="s">
        <v>12</v>
      </c>
      <c r="AA1068" t="s">
        <v>12</v>
      </c>
      <c r="AB1068" t="s">
        <v>12</v>
      </c>
      <c r="AC1068" t="s">
        <v>12</v>
      </c>
      <c r="AD1068">
        <v>145.5212913</v>
      </c>
      <c r="AE1068">
        <v>145.5883911</v>
      </c>
      <c r="AF1068">
        <v>144.73716870000001</v>
      </c>
      <c r="AG1068">
        <v>144.88391440999999</v>
      </c>
      <c r="AH1068" t="s">
        <v>12</v>
      </c>
      <c r="AI1068" t="s">
        <v>12</v>
      </c>
    </row>
    <row r="1069" spans="1:35" x14ac:dyDescent="0.25">
      <c r="A1069">
        <v>1379683800</v>
      </c>
      <c r="B1069">
        <v>6.3450323700000002</v>
      </c>
      <c r="C1069">
        <v>6.3466558900000001</v>
      </c>
      <c r="D1069">
        <v>6.1551204300000002</v>
      </c>
      <c r="E1069">
        <v>6.1672953100000001</v>
      </c>
      <c r="F1069">
        <v>6.3450323700000002</v>
      </c>
      <c r="G1069">
        <v>6.3466558900000001</v>
      </c>
      <c r="H1069">
        <v>6.1551204300000002</v>
      </c>
      <c r="I1069">
        <v>6.1672953100000001</v>
      </c>
      <c r="J1069">
        <v>1710</v>
      </c>
      <c r="K1069">
        <v>1712.75</v>
      </c>
      <c r="L1069">
        <v>1694.5</v>
      </c>
      <c r="M1069">
        <v>1695.5</v>
      </c>
      <c r="N1069">
        <v>1717.25</v>
      </c>
      <c r="O1069">
        <v>1719.5</v>
      </c>
      <c r="P1069">
        <v>1701.25</v>
      </c>
      <c r="Q1069">
        <v>1702.5</v>
      </c>
      <c r="R1069">
        <v>1722.44</v>
      </c>
      <c r="S1069">
        <v>1725.23</v>
      </c>
      <c r="T1069">
        <v>1708.89</v>
      </c>
      <c r="U1069">
        <v>1709.91</v>
      </c>
      <c r="V1069">
        <v>0.08</v>
      </c>
      <c r="W1069">
        <v>0.08</v>
      </c>
      <c r="X1069">
        <v>0.08</v>
      </c>
      <c r="Y1069">
        <v>0.08</v>
      </c>
      <c r="Z1069" t="s">
        <v>12</v>
      </c>
      <c r="AA1069" t="s">
        <v>12</v>
      </c>
      <c r="AB1069" t="s">
        <v>12</v>
      </c>
      <c r="AC1069" t="s">
        <v>12</v>
      </c>
      <c r="AD1069">
        <v>145.22771466</v>
      </c>
      <c r="AE1069">
        <v>145.22771466</v>
      </c>
      <c r="AF1069">
        <v>143.75293662000001</v>
      </c>
      <c r="AG1069">
        <v>143.87091885999999</v>
      </c>
      <c r="AH1069" t="s">
        <v>12</v>
      </c>
      <c r="AI1069" t="s">
        <v>12</v>
      </c>
    </row>
    <row r="1070" spans="1:35" x14ac:dyDescent="0.25">
      <c r="A1070">
        <v>1379943000</v>
      </c>
      <c r="B1070">
        <v>6.1429465299999997</v>
      </c>
      <c r="C1070">
        <v>6.1608012600000004</v>
      </c>
      <c r="D1070">
        <v>6.0252657699999999</v>
      </c>
      <c r="E1070">
        <v>6.0861352999999996</v>
      </c>
      <c r="F1070">
        <v>6.1429465299999997</v>
      </c>
      <c r="G1070">
        <v>6.1608012600000004</v>
      </c>
      <c r="H1070">
        <v>6.0252657699999999</v>
      </c>
      <c r="I1070">
        <v>6.0861352999999996</v>
      </c>
      <c r="J1070">
        <v>1698.75</v>
      </c>
      <c r="K1070">
        <v>1700.5</v>
      </c>
      <c r="L1070">
        <v>1682.75</v>
      </c>
      <c r="M1070">
        <v>1686</v>
      </c>
      <c r="N1070">
        <v>1706.5</v>
      </c>
      <c r="O1070">
        <v>1707.5</v>
      </c>
      <c r="P1070">
        <v>1689.5</v>
      </c>
      <c r="Q1070">
        <v>1692.75</v>
      </c>
      <c r="R1070">
        <v>1711.44</v>
      </c>
      <c r="S1070">
        <v>1711.44</v>
      </c>
      <c r="T1070">
        <v>1697.1</v>
      </c>
      <c r="U1070">
        <v>1701.84</v>
      </c>
      <c r="V1070">
        <v>0.09</v>
      </c>
      <c r="W1070">
        <v>0.09</v>
      </c>
      <c r="X1070">
        <v>0.09</v>
      </c>
      <c r="Y1070">
        <v>0.09</v>
      </c>
      <c r="Z1070" t="s">
        <v>12</v>
      </c>
      <c r="AA1070" t="s">
        <v>12</v>
      </c>
      <c r="AB1070" t="s">
        <v>12</v>
      </c>
      <c r="AC1070" t="s">
        <v>12</v>
      </c>
      <c r="AD1070">
        <v>143.67709932</v>
      </c>
      <c r="AE1070">
        <v>143.81191931000001</v>
      </c>
      <c r="AF1070">
        <v>142.75008754999999</v>
      </c>
      <c r="AG1070">
        <v>143.20515348999999</v>
      </c>
      <c r="AH1070" t="s">
        <v>12</v>
      </c>
      <c r="AI1070" t="s">
        <v>12</v>
      </c>
    </row>
    <row r="1071" spans="1:35" x14ac:dyDescent="0.25">
      <c r="A1071">
        <v>1380029400</v>
      </c>
      <c r="B1071">
        <v>6.082077</v>
      </c>
      <c r="C1071">
        <v>6.1486263900000004</v>
      </c>
      <c r="D1071">
        <v>6.0074100599999998</v>
      </c>
      <c r="E1071">
        <v>6.0463665600000001</v>
      </c>
      <c r="F1071">
        <v>6.082077</v>
      </c>
      <c r="G1071">
        <v>6.1486263900000004</v>
      </c>
      <c r="H1071">
        <v>6.0074100599999998</v>
      </c>
      <c r="I1071">
        <v>6.0463665600000001</v>
      </c>
      <c r="J1071">
        <v>1686.25</v>
      </c>
      <c r="K1071">
        <v>1694</v>
      </c>
      <c r="L1071">
        <v>1681</v>
      </c>
      <c r="M1071">
        <v>1685.75</v>
      </c>
      <c r="N1071">
        <v>1693.25</v>
      </c>
      <c r="O1071">
        <v>1701</v>
      </c>
      <c r="P1071">
        <v>1687.5</v>
      </c>
      <c r="Q1071">
        <v>1692.5</v>
      </c>
      <c r="R1071">
        <v>1702.6</v>
      </c>
      <c r="S1071">
        <v>1707.63</v>
      </c>
      <c r="T1071">
        <v>1694.9</v>
      </c>
      <c r="U1071">
        <v>1697.42</v>
      </c>
      <c r="V1071">
        <v>0.09</v>
      </c>
      <c r="W1071">
        <v>0.09</v>
      </c>
      <c r="X1071">
        <v>0.09</v>
      </c>
      <c r="Y1071">
        <v>0.09</v>
      </c>
      <c r="Z1071" t="s">
        <v>12</v>
      </c>
      <c r="AA1071" t="s">
        <v>12</v>
      </c>
      <c r="AB1071" t="s">
        <v>12</v>
      </c>
      <c r="AC1071" t="s">
        <v>12</v>
      </c>
      <c r="AD1071">
        <v>143.17987158</v>
      </c>
      <c r="AE1071">
        <v>143.7108001</v>
      </c>
      <c r="AF1071">
        <v>142.59840452</v>
      </c>
      <c r="AG1071">
        <v>142.86806978999999</v>
      </c>
      <c r="AH1071" t="s">
        <v>12</v>
      </c>
      <c r="AI1071" t="s">
        <v>12</v>
      </c>
    </row>
    <row r="1072" spans="1:35" x14ac:dyDescent="0.25">
      <c r="A1072">
        <v>1380115800</v>
      </c>
      <c r="B1072">
        <v>6.0502194200000003</v>
      </c>
      <c r="C1072">
        <v>6.0818874999999997</v>
      </c>
      <c r="D1072">
        <v>5.9738925500000004</v>
      </c>
      <c r="E1072">
        <v>5.9909436100000004</v>
      </c>
      <c r="F1072">
        <v>6.0502194200000003</v>
      </c>
      <c r="G1072">
        <v>6.0818874999999997</v>
      </c>
      <c r="H1072">
        <v>5.9738925500000004</v>
      </c>
      <c r="I1072">
        <v>5.9909436100000004</v>
      </c>
      <c r="J1072">
        <v>1685.25</v>
      </c>
      <c r="K1072">
        <v>1688</v>
      </c>
      <c r="L1072">
        <v>1677.75</v>
      </c>
      <c r="M1072">
        <v>1679</v>
      </c>
      <c r="N1072">
        <v>1692.25</v>
      </c>
      <c r="O1072">
        <v>1695</v>
      </c>
      <c r="P1072">
        <v>1684.5</v>
      </c>
      <c r="Q1072">
        <v>1685.75</v>
      </c>
      <c r="R1072">
        <v>1698.02</v>
      </c>
      <c r="S1072">
        <v>1701.71</v>
      </c>
      <c r="T1072">
        <v>1691.88</v>
      </c>
      <c r="U1072">
        <v>1692.77</v>
      </c>
      <c r="V1072">
        <v>0.08</v>
      </c>
      <c r="W1072">
        <v>0.08</v>
      </c>
      <c r="X1072">
        <v>0.08</v>
      </c>
      <c r="Y1072">
        <v>0.08</v>
      </c>
      <c r="Z1072" t="s">
        <v>12</v>
      </c>
      <c r="AA1072" t="s">
        <v>12</v>
      </c>
      <c r="AB1072" t="s">
        <v>12</v>
      </c>
      <c r="AC1072" t="s">
        <v>12</v>
      </c>
      <c r="AD1072">
        <v>142.96077012000001</v>
      </c>
      <c r="AE1072">
        <v>143.24729843</v>
      </c>
      <c r="AF1072">
        <v>142.32872239</v>
      </c>
      <c r="AG1072">
        <v>142.45512350999999</v>
      </c>
      <c r="AH1072" t="s">
        <v>12</v>
      </c>
      <c r="AI1072" t="s">
        <v>12</v>
      </c>
    </row>
    <row r="1073" spans="1:35" x14ac:dyDescent="0.25">
      <c r="A1073">
        <v>1380202200</v>
      </c>
      <c r="B1073">
        <v>6.0177396700000001</v>
      </c>
      <c r="C1073">
        <v>6.1070611799999996</v>
      </c>
      <c r="D1073">
        <v>5.9893192800000001</v>
      </c>
      <c r="E1073">
        <v>6.0583400899999997</v>
      </c>
      <c r="F1073">
        <v>6.0177396700000001</v>
      </c>
      <c r="G1073">
        <v>6.1070611799999996</v>
      </c>
      <c r="H1073">
        <v>5.9893192800000001</v>
      </c>
      <c r="I1073">
        <v>6.0583400899999997</v>
      </c>
      <c r="J1073">
        <v>1680.75</v>
      </c>
      <c r="K1073">
        <v>1690.5</v>
      </c>
      <c r="L1073">
        <v>1679.25</v>
      </c>
      <c r="M1073">
        <v>1685.75</v>
      </c>
      <c r="N1073">
        <v>1686.5</v>
      </c>
      <c r="O1073">
        <v>1697.5</v>
      </c>
      <c r="P1073">
        <v>1685.75</v>
      </c>
      <c r="Q1073">
        <v>1692.5</v>
      </c>
      <c r="R1073">
        <v>1694.05</v>
      </c>
      <c r="S1073">
        <v>1703.85</v>
      </c>
      <c r="T1073">
        <v>1693.11</v>
      </c>
      <c r="U1073">
        <v>1698.67</v>
      </c>
      <c r="V1073">
        <v>0.08</v>
      </c>
      <c r="W1073">
        <v>0.08</v>
      </c>
      <c r="X1073">
        <v>0.08</v>
      </c>
      <c r="Y1073">
        <v>0.08</v>
      </c>
      <c r="Z1073" t="s">
        <v>12</v>
      </c>
      <c r="AA1073" t="s">
        <v>12</v>
      </c>
      <c r="AB1073" t="s">
        <v>12</v>
      </c>
      <c r="AC1073" t="s">
        <v>12</v>
      </c>
      <c r="AD1073">
        <v>142.69110484999999</v>
      </c>
      <c r="AE1073">
        <v>143.40741718999999</v>
      </c>
      <c r="AF1073">
        <v>142.46355924</v>
      </c>
      <c r="AG1073">
        <v>143.00290663999999</v>
      </c>
      <c r="AH1073" t="s">
        <v>12</v>
      </c>
      <c r="AI1073" t="s">
        <v>12</v>
      </c>
    </row>
    <row r="1074" spans="1:35" x14ac:dyDescent="0.25">
      <c r="A1074">
        <v>1380288600</v>
      </c>
      <c r="B1074">
        <v>5.9641475499999999</v>
      </c>
      <c r="C1074">
        <v>5.9958156200000001</v>
      </c>
      <c r="D1074">
        <v>5.9267967600000002</v>
      </c>
      <c r="E1074">
        <v>5.9771402299999998</v>
      </c>
      <c r="F1074">
        <v>5.9641475499999999</v>
      </c>
      <c r="G1074">
        <v>5.9958156200000001</v>
      </c>
      <c r="H1074">
        <v>5.9267967600000002</v>
      </c>
      <c r="I1074">
        <v>5.9771402299999998</v>
      </c>
      <c r="J1074">
        <v>1687.25</v>
      </c>
      <c r="K1074">
        <v>1688.25</v>
      </c>
      <c r="L1074">
        <v>1673.5</v>
      </c>
      <c r="M1074">
        <v>1679.5</v>
      </c>
      <c r="N1074">
        <v>1694.5</v>
      </c>
      <c r="O1074">
        <v>1695.5</v>
      </c>
      <c r="P1074">
        <v>1680</v>
      </c>
      <c r="Q1074">
        <v>1686.5</v>
      </c>
      <c r="R1074">
        <v>1695.52</v>
      </c>
      <c r="S1074">
        <v>1695.52</v>
      </c>
      <c r="T1074">
        <v>1687.11</v>
      </c>
      <c r="U1074">
        <v>1691.75</v>
      </c>
      <c r="V1074">
        <v>0.08</v>
      </c>
      <c r="W1074">
        <v>0.08</v>
      </c>
      <c r="X1074">
        <v>0.08</v>
      </c>
      <c r="Y1074">
        <v>0.08</v>
      </c>
      <c r="Z1074" t="s">
        <v>12</v>
      </c>
      <c r="AA1074" t="s">
        <v>12</v>
      </c>
      <c r="AB1074" t="s">
        <v>12</v>
      </c>
      <c r="AC1074" t="s">
        <v>12</v>
      </c>
      <c r="AD1074">
        <v>142.28658587999999</v>
      </c>
      <c r="AE1074">
        <v>142.53940496999999</v>
      </c>
      <c r="AF1074">
        <v>141.97477566000001</v>
      </c>
      <c r="AG1074">
        <v>142.34473427</v>
      </c>
      <c r="AH1074" t="s">
        <v>12</v>
      </c>
      <c r="AI1074" t="s">
        <v>12</v>
      </c>
    </row>
    <row r="1075" spans="1:35" x14ac:dyDescent="0.25">
      <c r="A1075">
        <v>1380547800</v>
      </c>
      <c r="B1075">
        <v>5.8204232200000003</v>
      </c>
      <c r="C1075">
        <v>5.9332833599999999</v>
      </c>
      <c r="D1075">
        <v>5.7855074599999998</v>
      </c>
      <c r="E1075">
        <v>5.8715793400000003</v>
      </c>
      <c r="F1075">
        <v>5.8204232200000003</v>
      </c>
      <c r="G1075">
        <v>5.9332833599999999</v>
      </c>
      <c r="H1075">
        <v>5.7855074599999998</v>
      </c>
      <c r="I1075">
        <v>5.8715793400000003</v>
      </c>
      <c r="J1075">
        <v>1670</v>
      </c>
      <c r="K1075">
        <v>1674</v>
      </c>
      <c r="L1075">
        <v>1660.25</v>
      </c>
      <c r="M1075">
        <v>1667.5</v>
      </c>
      <c r="N1075">
        <v>1675</v>
      </c>
      <c r="O1075">
        <v>1681</v>
      </c>
      <c r="P1075">
        <v>1666.75</v>
      </c>
      <c r="Q1075">
        <v>1674.25</v>
      </c>
      <c r="R1075">
        <v>1687.26</v>
      </c>
      <c r="S1075">
        <v>1687.26</v>
      </c>
      <c r="T1075">
        <v>1674.99</v>
      </c>
      <c r="U1075">
        <v>1681.55</v>
      </c>
      <c r="V1075">
        <v>0.06</v>
      </c>
      <c r="W1075">
        <v>0.06</v>
      </c>
      <c r="X1075">
        <v>0.06</v>
      </c>
      <c r="Y1075">
        <v>0.06</v>
      </c>
      <c r="Z1075" t="s">
        <v>12</v>
      </c>
      <c r="AA1075" t="s">
        <v>12</v>
      </c>
      <c r="AB1075" t="s">
        <v>12</v>
      </c>
      <c r="AC1075" t="s">
        <v>12</v>
      </c>
      <c r="AD1075">
        <v>141.14047264999999</v>
      </c>
      <c r="AE1075">
        <v>142.03375835</v>
      </c>
      <c r="AF1075">
        <v>140.86236321999999</v>
      </c>
      <c r="AG1075">
        <v>141.58711129</v>
      </c>
      <c r="AH1075" t="s">
        <v>12</v>
      </c>
      <c r="AI1075" t="s">
        <v>12</v>
      </c>
    </row>
    <row r="1076" spans="1:35" x14ac:dyDescent="0.25">
      <c r="A1076">
        <v>1380634200</v>
      </c>
      <c r="B1076">
        <v>5.8902547299999997</v>
      </c>
      <c r="C1076">
        <v>6.0307313799999998</v>
      </c>
      <c r="D1076">
        <v>5.8772640000000003</v>
      </c>
      <c r="E1076">
        <v>6.0201756800000004</v>
      </c>
      <c r="F1076">
        <v>5.8902547299999997</v>
      </c>
      <c r="G1076">
        <v>6.0307313799999998</v>
      </c>
      <c r="H1076">
        <v>5.8772640000000003</v>
      </c>
      <c r="I1076">
        <v>6.0201756800000004</v>
      </c>
      <c r="J1076">
        <v>1672.75</v>
      </c>
      <c r="K1076">
        <v>1685.25</v>
      </c>
      <c r="L1076">
        <v>1668.75</v>
      </c>
      <c r="M1076">
        <v>1682.75</v>
      </c>
      <c r="N1076">
        <v>1678.5</v>
      </c>
      <c r="O1076">
        <v>1692.25</v>
      </c>
      <c r="P1076">
        <v>1675.25</v>
      </c>
      <c r="Q1076">
        <v>1689.5</v>
      </c>
      <c r="R1076">
        <v>1682.41</v>
      </c>
      <c r="S1076">
        <v>1696.55</v>
      </c>
      <c r="T1076">
        <v>1682.07</v>
      </c>
      <c r="U1076">
        <v>1695</v>
      </c>
      <c r="V1076">
        <v>0.08</v>
      </c>
      <c r="W1076">
        <v>0.08</v>
      </c>
      <c r="X1076">
        <v>0.08</v>
      </c>
      <c r="Y1076">
        <v>0.08</v>
      </c>
      <c r="Z1076" t="s">
        <v>12</v>
      </c>
      <c r="AA1076" t="s">
        <v>12</v>
      </c>
      <c r="AB1076" t="s">
        <v>12</v>
      </c>
      <c r="AC1076" t="s">
        <v>12</v>
      </c>
      <c r="AD1076">
        <v>141.69667466000001</v>
      </c>
      <c r="AE1076">
        <v>142.84278788</v>
      </c>
      <c r="AF1076">
        <v>141.55096659</v>
      </c>
      <c r="AG1076">
        <v>142.70795103</v>
      </c>
      <c r="AH1076" t="s">
        <v>12</v>
      </c>
      <c r="AI1076" t="s">
        <v>12</v>
      </c>
    </row>
    <row r="1077" spans="1:35" x14ac:dyDescent="0.25">
      <c r="A1077">
        <v>1380720600</v>
      </c>
      <c r="B1077">
        <v>5.9089320699999996</v>
      </c>
      <c r="C1077">
        <v>6.0006866600000004</v>
      </c>
      <c r="D1077">
        <v>5.85371562</v>
      </c>
      <c r="E1077">
        <v>5.9958156200000001</v>
      </c>
      <c r="F1077">
        <v>5.9089320699999996</v>
      </c>
      <c r="G1077">
        <v>6.0006866600000004</v>
      </c>
      <c r="H1077">
        <v>5.85371562</v>
      </c>
      <c r="I1077">
        <v>5.9958156200000001</v>
      </c>
      <c r="J1077">
        <v>1684.25</v>
      </c>
      <c r="K1077">
        <v>1684.25</v>
      </c>
      <c r="L1077">
        <v>1666.75</v>
      </c>
      <c r="M1077">
        <v>1676.5</v>
      </c>
      <c r="N1077">
        <v>1691.5</v>
      </c>
      <c r="O1077">
        <v>1691.75</v>
      </c>
      <c r="P1077">
        <v>1673.25</v>
      </c>
      <c r="Q1077">
        <v>1683</v>
      </c>
      <c r="R1077">
        <v>1691.9</v>
      </c>
      <c r="S1077">
        <v>1693.87</v>
      </c>
      <c r="T1077">
        <v>1680.34</v>
      </c>
      <c r="U1077">
        <v>1693.87</v>
      </c>
      <c r="V1077">
        <v>7.0000000000000007E-2</v>
      </c>
      <c r="W1077">
        <v>7.0000000000000007E-2</v>
      </c>
      <c r="X1077">
        <v>7.0000000000000007E-2</v>
      </c>
      <c r="Y1077">
        <v>7.0000000000000007E-2</v>
      </c>
      <c r="Z1077" t="s">
        <v>12</v>
      </c>
      <c r="AA1077" t="s">
        <v>12</v>
      </c>
      <c r="AB1077" t="s">
        <v>12</v>
      </c>
      <c r="AC1077" t="s">
        <v>12</v>
      </c>
      <c r="AD1077">
        <v>141.87365645</v>
      </c>
      <c r="AE1077">
        <v>142.70979661000001</v>
      </c>
      <c r="AF1077">
        <v>141.43542826000001</v>
      </c>
      <c r="AG1077">
        <v>142.57310575</v>
      </c>
      <c r="AH1077" t="s">
        <v>12</v>
      </c>
      <c r="AI1077" t="s">
        <v>12</v>
      </c>
    </row>
    <row r="1078" spans="1:35" x14ac:dyDescent="0.25">
      <c r="A1078">
        <v>1380807000</v>
      </c>
      <c r="B1078">
        <v>5.9544035300000004</v>
      </c>
      <c r="C1078">
        <v>5.9714545899999996</v>
      </c>
      <c r="D1078">
        <v>5.7497790599999998</v>
      </c>
      <c r="E1078">
        <v>5.8382869399999997</v>
      </c>
      <c r="F1078">
        <v>5.9544035300000004</v>
      </c>
      <c r="G1078">
        <v>5.9714545899999996</v>
      </c>
      <c r="H1078">
        <v>5.7497790599999998</v>
      </c>
      <c r="I1078">
        <v>5.8382869399999997</v>
      </c>
      <c r="J1078">
        <v>1675.25</v>
      </c>
      <c r="K1078">
        <v>1677.75</v>
      </c>
      <c r="L1078">
        <v>1656.75</v>
      </c>
      <c r="M1078">
        <v>1663</v>
      </c>
      <c r="N1078">
        <v>1683</v>
      </c>
      <c r="O1078">
        <v>1684.75</v>
      </c>
      <c r="P1078">
        <v>1663.25</v>
      </c>
      <c r="Q1078">
        <v>1669.75</v>
      </c>
      <c r="R1078">
        <v>1692.35</v>
      </c>
      <c r="S1078">
        <v>1692.35</v>
      </c>
      <c r="T1078">
        <v>1670.36</v>
      </c>
      <c r="U1078">
        <v>1678.66</v>
      </c>
      <c r="V1078">
        <v>0.08</v>
      </c>
      <c r="W1078">
        <v>0.08</v>
      </c>
      <c r="X1078">
        <v>0.08</v>
      </c>
      <c r="Y1078">
        <v>0.08</v>
      </c>
      <c r="Z1078" t="s">
        <v>12</v>
      </c>
      <c r="AA1078" t="s">
        <v>12</v>
      </c>
      <c r="AB1078" t="s">
        <v>12</v>
      </c>
      <c r="AC1078" t="s">
        <v>12</v>
      </c>
      <c r="AD1078">
        <v>142.24444093</v>
      </c>
      <c r="AE1078">
        <v>142.37085891000001</v>
      </c>
      <c r="AF1078">
        <v>140.60112525</v>
      </c>
      <c r="AG1078">
        <v>141.25845489</v>
      </c>
      <c r="AH1078" t="s">
        <v>12</v>
      </c>
      <c r="AI1078" t="s">
        <v>12</v>
      </c>
    </row>
    <row r="1079" spans="1:35" x14ac:dyDescent="0.25">
      <c r="A1079">
        <v>1380893400</v>
      </c>
      <c r="B1079">
        <v>5.8455969000000003</v>
      </c>
      <c r="C1079">
        <v>5.9816867900000004</v>
      </c>
      <c r="D1079">
        <v>5.8220475499999997</v>
      </c>
      <c r="E1079">
        <v>5.9633358699999999</v>
      </c>
      <c r="F1079">
        <v>5.8455969000000003</v>
      </c>
      <c r="G1079">
        <v>5.9816867900000004</v>
      </c>
      <c r="H1079">
        <v>5.8220475499999997</v>
      </c>
      <c r="I1079">
        <v>5.9633358699999999</v>
      </c>
      <c r="J1079">
        <v>1663.25</v>
      </c>
      <c r="K1079">
        <v>1678.75</v>
      </c>
      <c r="L1079">
        <v>1661.5</v>
      </c>
      <c r="M1079">
        <v>1678</v>
      </c>
      <c r="N1079">
        <v>1668</v>
      </c>
      <c r="O1079">
        <v>1686</v>
      </c>
      <c r="P1079">
        <v>1667.5</v>
      </c>
      <c r="Q1079">
        <v>1684.75</v>
      </c>
      <c r="R1079">
        <v>1678.79</v>
      </c>
      <c r="S1079">
        <v>1691.94</v>
      </c>
      <c r="T1079">
        <v>1677.33</v>
      </c>
      <c r="U1079">
        <v>1690.5</v>
      </c>
      <c r="V1079">
        <v>0.08</v>
      </c>
      <c r="W1079">
        <v>0.08</v>
      </c>
      <c r="X1079">
        <v>0.08</v>
      </c>
      <c r="Y1079">
        <v>0.08</v>
      </c>
      <c r="Z1079" t="s">
        <v>12</v>
      </c>
      <c r="AA1079" t="s">
        <v>12</v>
      </c>
      <c r="AB1079" t="s">
        <v>12</v>
      </c>
      <c r="AC1079" t="s">
        <v>12</v>
      </c>
      <c r="AD1079">
        <v>141.36800984000001</v>
      </c>
      <c r="AE1079">
        <v>142.47198653999999</v>
      </c>
      <c r="AF1079">
        <v>141.18260917000001</v>
      </c>
      <c r="AG1079">
        <v>142.32872239</v>
      </c>
      <c r="AH1079" t="s">
        <v>12</v>
      </c>
      <c r="AI1079" t="s">
        <v>12</v>
      </c>
    </row>
    <row r="1080" spans="1:35" x14ac:dyDescent="0.25">
      <c r="A1080">
        <v>1381152600</v>
      </c>
      <c r="B1080">
        <v>5.8049964799999998</v>
      </c>
      <c r="C1080">
        <v>5.9162400899999996</v>
      </c>
      <c r="D1080">
        <v>5.7895678000000004</v>
      </c>
      <c r="E1080">
        <v>5.8147395299999998</v>
      </c>
      <c r="F1080">
        <v>5.8049964799999998</v>
      </c>
      <c r="G1080">
        <v>5.9162400899999996</v>
      </c>
      <c r="H1080">
        <v>5.7895678000000004</v>
      </c>
      <c r="I1080">
        <v>5.8147395299999998</v>
      </c>
      <c r="J1080">
        <v>1669</v>
      </c>
      <c r="K1080">
        <v>1673</v>
      </c>
      <c r="L1080">
        <v>1660</v>
      </c>
      <c r="M1080">
        <v>1661</v>
      </c>
      <c r="N1080">
        <v>1676.75</v>
      </c>
      <c r="O1080">
        <v>1679.5</v>
      </c>
      <c r="P1080">
        <v>1666.5</v>
      </c>
      <c r="Q1080">
        <v>1667.75</v>
      </c>
      <c r="R1080">
        <v>1687.15</v>
      </c>
      <c r="S1080">
        <v>1687.15</v>
      </c>
      <c r="T1080">
        <v>1674.7</v>
      </c>
      <c r="U1080">
        <v>1676.12</v>
      </c>
      <c r="V1080">
        <v>0.08</v>
      </c>
      <c r="W1080">
        <v>0.08</v>
      </c>
      <c r="X1080">
        <v>0.08</v>
      </c>
      <c r="Y1080">
        <v>0.08</v>
      </c>
      <c r="Z1080" t="s">
        <v>12</v>
      </c>
      <c r="AA1080" t="s">
        <v>12</v>
      </c>
      <c r="AB1080" t="s">
        <v>12</v>
      </c>
      <c r="AC1080" t="s">
        <v>12</v>
      </c>
      <c r="AD1080">
        <v>141.08990883000001</v>
      </c>
      <c r="AE1080">
        <v>141.95792105000001</v>
      </c>
      <c r="AF1080">
        <v>140.94664467999999</v>
      </c>
      <c r="AG1080">
        <v>141.09832771000001</v>
      </c>
      <c r="AH1080" t="s">
        <v>12</v>
      </c>
      <c r="AI1080" t="s">
        <v>12</v>
      </c>
    </row>
    <row r="1081" spans="1:35" x14ac:dyDescent="0.25">
      <c r="A1081">
        <v>1381239000</v>
      </c>
      <c r="B1081">
        <v>5.8074315099999998</v>
      </c>
      <c r="C1081">
        <v>5.8277312400000003</v>
      </c>
      <c r="D1081">
        <v>5.5946863799999997</v>
      </c>
      <c r="E1081">
        <v>5.6060547300000003</v>
      </c>
      <c r="F1081">
        <v>5.8074315099999998</v>
      </c>
      <c r="G1081">
        <v>5.8277312400000003</v>
      </c>
      <c r="H1081">
        <v>5.5946863799999997</v>
      </c>
      <c r="I1081">
        <v>5.6060547300000003</v>
      </c>
      <c r="J1081">
        <v>1661.75</v>
      </c>
      <c r="K1081">
        <v>1664.75</v>
      </c>
      <c r="L1081">
        <v>1640</v>
      </c>
      <c r="M1081">
        <v>1643.75</v>
      </c>
      <c r="N1081">
        <v>1667</v>
      </c>
      <c r="O1081">
        <v>1671.5</v>
      </c>
      <c r="P1081">
        <v>1646</v>
      </c>
      <c r="Q1081">
        <v>1650.5</v>
      </c>
      <c r="R1081">
        <v>1676.22</v>
      </c>
      <c r="S1081">
        <v>1676.79</v>
      </c>
      <c r="T1081">
        <v>1655.03</v>
      </c>
      <c r="U1081">
        <v>1655.45</v>
      </c>
      <c r="V1081">
        <v>0.08</v>
      </c>
      <c r="W1081">
        <v>0.08</v>
      </c>
      <c r="X1081">
        <v>0.08</v>
      </c>
      <c r="Y1081">
        <v>0.08</v>
      </c>
      <c r="Z1081" t="s">
        <v>12</v>
      </c>
      <c r="AA1081" t="s">
        <v>12</v>
      </c>
      <c r="AB1081" t="s">
        <v>12</v>
      </c>
      <c r="AC1081" t="s">
        <v>12</v>
      </c>
      <c r="AD1081">
        <v>141.07304579999999</v>
      </c>
      <c r="AE1081">
        <v>141.25845489</v>
      </c>
      <c r="AF1081">
        <v>139.35388438999999</v>
      </c>
      <c r="AG1081">
        <v>139.45501203000001</v>
      </c>
      <c r="AH1081" t="s">
        <v>12</v>
      </c>
      <c r="AI1081" t="s">
        <v>12</v>
      </c>
    </row>
    <row r="1082" spans="1:35" x14ac:dyDescent="0.25">
      <c r="A1082">
        <v>1381325400</v>
      </c>
      <c r="B1082">
        <v>5.63853545</v>
      </c>
      <c r="C1082">
        <v>5.6782101899999997</v>
      </c>
      <c r="D1082">
        <v>5.5078028300000001</v>
      </c>
      <c r="E1082">
        <v>5.61011506</v>
      </c>
      <c r="F1082">
        <v>5.63853545</v>
      </c>
      <c r="G1082">
        <v>5.6782101899999997</v>
      </c>
      <c r="H1082">
        <v>5.5078028300000001</v>
      </c>
      <c r="I1082">
        <v>5.61011506</v>
      </c>
      <c r="J1082">
        <v>1642.75</v>
      </c>
      <c r="K1082">
        <v>1651</v>
      </c>
      <c r="L1082">
        <v>1633.5</v>
      </c>
      <c r="M1082">
        <v>1642</v>
      </c>
      <c r="N1082">
        <v>1648</v>
      </c>
      <c r="O1082">
        <v>1658.25</v>
      </c>
      <c r="P1082">
        <v>1640</v>
      </c>
      <c r="Q1082">
        <v>1648.75</v>
      </c>
      <c r="R1082">
        <v>1656.99</v>
      </c>
      <c r="S1082">
        <v>1662.47</v>
      </c>
      <c r="T1082">
        <v>1646.47</v>
      </c>
      <c r="U1082">
        <v>1656.4</v>
      </c>
      <c r="V1082">
        <v>0.09</v>
      </c>
      <c r="W1082">
        <v>0.09</v>
      </c>
      <c r="X1082">
        <v>0.09</v>
      </c>
      <c r="Y1082">
        <v>0.09</v>
      </c>
      <c r="Z1082" t="s">
        <v>12</v>
      </c>
      <c r="AA1082" t="s">
        <v>12</v>
      </c>
      <c r="AB1082" t="s">
        <v>12</v>
      </c>
      <c r="AC1082" t="s">
        <v>12</v>
      </c>
      <c r="AD1082">
        <v>139.72468573</v>
      </c>
      <c r="AE1082">
        <v>140.06177785</v>
      </c>
      <c r="AF1082">
        <v>138.65441823</v>
      </c>
      <c r="AG1082">
        <v>139.55614808999999</v>
      </c>
      <c r="AH1082" t="s">
        <v>12</v>
      </c>
      <c r="AI1082" t="s">
        <v>12</v>
      </c>
    </row>
    <row r="1083" spans="1:35" x14ac:dyDescent="0.25">
      <c r="A1083">
        <v>1381411800</v>
      </c>
      <c r="B1083">
        <v>5.7863191399999998</v>
      </c>
      <c r="C1083">
        <v>5.9860715999999998</v>
      </c>
      <c r="D1083">
        <v>5.7822607599999998</v>
      </c>
      <c r="E1083">
        <v>5.9747042199999996</v>
      </c>
      <c r="F1083">
        <v>5.7863191399999998</v>
      </c>
      <c r="G1083">
        <v>5.9860715999999998</v>
      </c>
      <c r="H1083">
        <v>5.7822607599999998</v>
      </c>
      <c r="I1083">
        <v>5.9747042199999996</v>
      </c>
      <c r="J1083">
        <v>1644.25</v>
      </c>
      <c r="K1083">
        <v>1680.5</v>
      </c>
      <c r="L1083">
        <v>1644.25</v>
      </c>
      <c r="M1083">
        <v>1678.25</v>
      </c>
      <c r="N1083">
        <v>1648.5</v>
      </c>
      <c r="O1083">
        <v>1687.75</v>
      </c>
      <c r="P1083">
        <v>1648</v>
      </c>
      <c r="Q1083">
        <v>1685</v>
      </c>
      <c r="R1083">
        <v>1660.88</v>
      </c>
      <c r="S1083">
        <v>1692.56</v>
      </c>
      <c r="T1083">
        <v>1660.88</v>
      </c>
      <c r="U1083">
        <v>1692.56</v>
      </c>
      <c r="V1083">
        <v>0.09</v>
      </c>
      <c r="W1083">
        <v>0.09</v>
      </c>
      <c r="X1083">
        <v>0.09</v>
      </c>
      <c r="Y1083">
        <v>0.09</v>
      </c>
      <c r="Z1083" t="s">
        <v>12</v>
      </c>
      <c r="AA1083" t="s">
        <v>12</v>
      </c>
      <c r="AB1083" t="s">
        <v>12</v>
      </c>
      <c r="AC1083" t="s">
        <v>12</v>
      </c>
      <c r="AD1083">
        <v>140.98034546</v>
      </c>
      <c r="AE1083">
        <v>142.64052418</v>
      </c>
      <c r="AF1083">
        <v>140.92979007</v>
      </c>
      <c r="AG1083">
        <v>142.56468688000001</v>
      </c>
      <c r="AH1083" t="s">
        <v>12</v>
      </c>
      <c r="AI1083" t="s">
        <v>12</v>
      </c>
    </row>
    <row r="1084" spans="1:35" x14ac:dyDescent="0.25">
      <c r="A1084">
        <v>1381498200</v>
      </c>
      <c r="B1084">
        <v>5.9511548699999999</v>
      </c>
      <c r="C1084">
        <v>6.1013755400000003</v>
      </c>
      <c r="D1084">
        <v>5.9365398100000002</v>
      </c>
      <c r="E1084">
        <v>6.09569283</v>
      </c>
      <c r="F1084">
        <v>5.9511548699999999</v>
      </c>
      <c r="G1084">
        <v>6.1013755400000003</v>
      </c>
      <c r="H1084">
        <v>5.9365398100000002</v>
      </c>
      <c r="I1084">
        <v>6.09569283</v>
      </c>
      <c r="J1084">
        <v>1676.5</v>
      </c>
      <c r="K1084">
        <v>1693.25</v>
      </c>
      <c r="L1084">
        <v>1666.75</v>
      </c>
      <c r="M1084">
        <v>1692.25</v>
      </c>
      <c r="N1084">
        <v>1683</v>
      </c>
      <c r="O1084">
        <v>1700.25</v>
      </c>
      <c r="P1084">
        <v>1673</v>
      </c>
      <c r="Q1084">
        <v>1699</v>
      </c>
      <c r="R1084">
        <v>1691.09</v>
      </c>
      <c r="S1084">
        <v>1703.44</v>
      </c>
      <c r="T1084">
        <v>1688.52</v>
      </c>
      <c r="U1084">
        <v>1703.2</v>
      </c>
      <c r="V1084">
        <v>0.1</v>
      </c>
      <c r="W1084">
        <v>0.1</v>
      </c>
      <c r="X1084">
        <v>0.1</v>
      </c>
      <c r="Y1084">
        <v>0.1</v>
      </c>
      <c r="Z1084" t="s">
        <v>12</v>
      </c>
      <c r="AA1084" t="s">
        <v>12</v>
      </c>
      <c r="AB1084" t="s">
        <v>12</v>
      </c>
      <c r="AC1084" t="s">
        <v>12</v>
      </c>
      <c r="AD1084">
        <v>142.34557699999999</v>
      </c>
      <c r="AE1084">
        <v>143.53383516</v>
      </c>
      <c r="AF1084">
        <v>142.22759475000001</v>
      </c>
      <c r="AG1084">
        <v>143.48325449000001</v>
      </c>
      <c r="AH1084" t="s">
        <v>12</v>
      </c>
      <c r="AI1084" t="s">
        <v>12</v>
      </c>
    </row>
    <row r="1085" spans="1:35" x14ac:dyDescent="0.25">
      <c r="A1085">
        <v>1381757400</v>
      </c>
      <c r="B1085">
        <v>5.9836356000000004</v>
      </c>
      <c r="C1085">
        <v>6.1809520500000001</v>
      </c>
      <c r="D1085">
        <v>5.9657718800000001</v>
      </c>
      <c r="E1085">
        <v>6.1752683599999996</v>
      </c>
      <c r="F1085">
        <v>5.9836356000000004</v>
      </c>
      <c r="G1085">
        <v>6.1809520500000001</v>
      </c>
      <c r="H1085">
        <v>5.9657718800000001</v>
      </c>
      <c r="I1085">
        <v>6.1752683599999996</v>
      </c>
      <c r="J1085">
        <v>1678.75</v>
      </c>
      <c r="K1085">
        <v>1700</v>
      </c>
      <c r="L1085">
        <v>1674.25</v>
      </c>
      <c r="M1085">
        <v>1697.5</v>
      </c>
      <c r="N1085">
        <v>1684</v>
      </c>
      <c r="O1085">
        <v>1706.75</v>
      </c>
      <c r="P1085">
        <v>1680.75</v>
      </c>
      <c r="Q1085">
        <v>1704.25</v>
      </c>
      <c r="R1085">
        <v>1699.86</v>
      </c>
      <c r="S1085">
        <v>1711.03</v>
      </c>
      <c r="T1085">
        <v>1692.13</v>
      </c>
      <c r="U1085">
        <v>1710.14</v>
      </c>
      <c r="V1085" t="s">
        <v>12</v>
      </c>
      <c r="W1085" t="s">
        <v>12</v>
      </c>
      <c r="X1085" t="s">
        <v>12</v>
      </c>
      <c r="Y1085" t="s">
        <v>12</v>
      </c>
      <c r="Z1085" t="s">
        <v>12</v>
      </c>
      <c r="AA1085" t="s">
        <v>12</v>
      </c>
      <c r="AB1085" t="s">
        <v>12</v>
      </c>
      <c r="AC1085" t="s">
        <v>12</v>
      </c>
      <c r="AD1085">
        <v>142.59840452</v>
      </c>
      <c r="AE1085">
        <v>144.17430177</v>
      </c>
      <c r="AF1085">
        <v>142.48884115000001</v>
      </c>
      <c r="AG1085">
        <v>144.05631953</v>
      </c>
      <c r="AH1085" t="s">
        <v>12</v>
      </c>
      <c r="AI1085" t="s">
        <v>12</v>
      </c>
    </row>
    <row r="1086" spans="1:35" x14ac:dyDescent="0.25">
      <c r="A1086">
        <v>1381843800</v>
      </c>
      <c r="B1086">
        <v>6.1168042299999996</v>
      </c>
      <c r="C1086">
        <v>6.1874483900000001</v>
      </c>
      <c r="D1086">
        <v>6.0079966300000001</v>
      </c>
      <c r="E1086">
        <v>6.0327620299999998</v>
      </c>
      <c r="F1086">
        <v>6.1168042299999996</v>
      </c>
      <c r="G1086">
        <v>6.1874483900000001</v>
      </c>
      <c r="H1086">
        <v>6.0079966300000001</v>
      </c>
      <c r="I1086">
        <v>6.0327620299999998</v>
      </c>
      <c r="J1086">
        <v>1699.75</v>
      </c>
      <c r="K1086">
        <v>1702.75</v>
      </c>
      <c r="L1086">
        <v>1683.75</v>
      </c>
      <c r="M1086">
        <v>1685.5</v>
      </c>
      <c r="N1086">
        <v>1706.25</v>
      </c>
      <c r="O1086">
        <v>1709.75</v>
      </c>
      <c r="P1086">
        <v>1689.5</v>
      </c>
      <c r="Q1086">
        <v>1692</v>
      </c>
      <c r="R1086">
        <v>1709.17</v>
      </c>
      <c r="S1086">
        <v>1711.57</v>
      </c>
      <c r="T1086">
        <v>1695.93</v>
      </c>
      <c r="U1086">
        <v>1698.06</v>
      </c>
      <c r="V1086">
        <v>0.1</v>
      </c>
      <c r="W1086">
        <v>0.1</v>
      </c>
      <c r="X1086">
        <v>0.1</v>
      </c>
      <c r="Y1086">
        <v>0.1</v>
      </c>
      <c r="Z1086" t="s">
        <v>12</v>
      </c>
      <c r="AA1086" t="s">
        <v>12</v>
      </c>
      <c r="AB1086" t="s">
        <v>12</v>
      </c>
      <c r="AC1086" t="s">
        <v>12</v>
      </c>
      <c r="AD1086">
        <v>143.69393707</v>
      </c>
      <c r="AE1086">
        <v>144.23328447</v>
      </c>
      <c r="AF1086">
        <v>142.81750597000001</v>
      </c>
      <c r="AG1086">
        <v>143.01133393999999</v>
      </c>
      <c r="AH1086" t="s">
        <v>12</v>
      </c>
      <c r="AI1086" t="s">
        <v>12</v>
      </c>
    </row>
    <row r="1087" spans="1:35" x14ac:dyDescent="0.25">
      <c r="A1087">
        <v>1381930200</v>
      </c>
      <c r="B1087">
        <v>6.1395399499999996</v>
      </c>
      <c r="C1087">
        <v>6.2921966300000003</v>
      </c>
      <c r="D1087">
        <v>6.1306076100000002</v>
      </c>
      <c r="E1087">
        <v>6.2865119700000003</v>
      </c>
      <c r="F1087">
        <v>6.1395399499999996</v>
      </c>
      <c r="G1087">
        <v>6.2921966300000003</v>
      </c>
      <c r="H1087">
        <v>6.1306076100000002</v>
      </c>
      <c r="I1087">
        <v>6.2865119700000003</v>
      </c>
      <c r="J1087">
        <v>1688.75</v>
      </c>
      <c r="K1087">
        <v>1710.25</v>
      </c>
      <c r="L1087">
        <v>1685</v>
      </c>
      <c r="M1087">
        <v>1706.75</v>
      </c>
      <c r="N1087">
        <v>1694.25</v>
      </c>
      <c r="O1087">
        <v>1717</v>
      </c>
      <c r="P1087">
        <v>1691.25</v>
      </c>
      <c r="Q1087">
        <v>1713.25</v>
      </c>
      <c r="R1087">
        <v>1700.49</v>
      </c>
      <c r="S1087">
        <v>1721.76</v>
      </c>
      <c r="T1087">
        <v>1700.49</v>
      </c>
      <c r="U1087">
        <v>1721.54</v>
      </c>
      <c r="V1087">
        <v>0.11</v>
      </c>
      <c r="W1087">
        <v>0.11</v>
      </c>
      <c r="X1087">
        <v>0.11</v>
      </c>
      <c r="Y1087">
        <v>0.11</v>
      </c>
      <c r="Z1087" t="s">
        <v>12</v>
      </c>
      <c r="AA1087" t="s">
        <v>12</v>
      </c>
      <c r="AB1087" t="s">
        <v>12</v>
      </c>
      <c r="AC1087" t="s">
        <v>12</v>
      </c>
      <c r="AD1087">
        <v>143.87091885999999</v>
      </c>
      <c r="AE1087">
        <v>145.08445051000001</v>
      </c>
      <c r="AF1087">
        <v>143.79927835999999</v>
      </c>
      <c r="AG1087">
        <v>145.00861320999999</v>
      </c>
      <c r="AH1087" t="s">
        <v>12</v>
      </c>
      <c r="AI1087" t="s">
        <v>12</v>
      </c>
    </row>
    <row r="1088" spans="1:35" x14ac:dyDescent="0.25">
      <c r="A1088">
        <v>1382016600</v>
      </c>
      <c r="B1088">
        <v>6.2077481099999998</v>
      </c>
      <c r="C1088">
        <v>6.4188679500000001</v>
      </c>
      <c r="D1088">
        <v>6.2045004300000004</v>
      </c>
      <c r="E1088">
        <v>6.4148085899999998</v>
      </c>
      <c r="F1088">
        <v>6.2077481099999998</v>
      </c>
      <c r="G1088">
        <v>6.4188679500000001</v>
      </c>
      <c r="H1088">
        <v>6.2045004300000004</v>
      </c>
      <c r="I1088">
        <v>6.4148085899999998</v>
      </c>
      <c r="J1088">
        <v>1705.5</v>
      </c>
      <c r="K1088">
        <v>1722</v>
      </c>
      <c r="L1088">
        <v>1700.25</v>
      </c>
      <c r="M1088">
        <v>1721.25</v>
      </c>
      <c r="N1088">
        <v>1712</v>
      </c>
      <c r="O1088">
        <v>1728.75</v>
      </c>
      <c r="P1088">
        <v>1706.25</v>
      </c>
      <c r="Q1088">
        <v>1727.75</v>
      </c>
      <c r="R1088">
        <v>1720.17</v>
      </c>
      <c r="S1088">
        <v>1733.45</v>
      </c>
      <c r="T1088">
        <v>1714.12</v>
      </c>
      <c r="U1088">
        <v>1733.15</v>
      </c>
      <c r="V1088">
        <v>0.1</v>
      </c>
      <c r="W1088">
        <v>0.1</v>
      </c>
      <c r="X1088">
        <v>0.1</v>
      </c>
      <c r="Y1088">
        <v>0.1</v>
      </c>
      <c r="Z1088" t="s">
        <v>12</v>
      </c>
      <c r="AA1088" t="s">
        <v>12</v>
      </c>
      <c r="AB1088" t="s">
        <v>12</v>
      </c>
      <c r="AC1088" t="s">
        <v>12</v>
      </c>
      <c r="AD1088">
        <v>144.41869356000001</v>
      </c>
      <c r="AE1088">
        <v>146.0620261</v>
      </c>
      <c r="AF1088">
        <v>144.39341166</v>
      </c>
      <c r="AG1088">
        <v>145.97774464</v>
      </c>
      <c r="AH1088" t="s">
        <v>12</v>
      </c>
      <c r="AI1088" t="s">
        <v>12</v>
      </c>
    </row>
    <row r="1089" spans="1:35" x14ac:dyDescent="0.25">
      <c r="A1089">
        <v>1382103000</v>
      </c>
      <c r="B1089">
        <v>6.4830167400000001</v>
      </c>
      <c r="C1089">
        <v>6.5512239299999999</v>
      </c>
      <c r="D1089">
        <v>6.4407929700000004</v>
      </c>
      <c r="E1089">
        <v>6.5284872199999997</v>
      </c>
      <c r="F1089">
        <v>6.4830167400000001</v>
      </c>
      <c r="G1089">
        <v>6.5512239299999999</v>
      </c>
      <c r="H1089">
        <v>6.4407929700000004</v>
      </c>
      <c r="I1089">
        <v>6.5284872199999997</v>
      </c>
      <c r="J1089">
        <v>1720.5</v>
      </c>
      <c r="K1089">
        <v>1733.5</v>
      </c>
      <c r="L1089">
        <v>1720.5</v>
      </c>
      <c r="M1089">
        <v>1730</v>
      </c>
      <c r="N1089">
        <v>1727.5</v>
      </c>
      <c r="O1089">
        <v>1740.25</v>
      </c>
      <c r="P1089">
        <v>1727</v>
      </c>
      <c r="Q1089">
        <v>1736.5</v>
      </c>
      <c r="R1089">
        <v>1736.72</v>
      </c>
      <c r="S1089">
        <v>1745.31</v>
      </c>
      <c r="T1089">
        <v>1735.74</v>
      </c>
      <c r="U1089">
        <v>1744.5</v>
      </c>
      <c r="V1089">
        <v>0.1</v>
      </c>
      <c r="W1089">
        <v>0.1</v>
      </c>
      <c r="X1089">
        <v>0.1</v>
      </c>
      <c r="Y1089">
        <v>0.1</v>
      </c>
      <c r="Z1089" t="s">
        <v>12</v>
      </c>
      <c r="AA1089" t="s">
        <v>12</v>
      </c>
      <c r="AB1089" t="s">
        <v>12</v>
      </c>
      <c r="AC1089" t="s">
        <v>12</v>
      </c>
      <c r="AD1089">
        <v>146.51709203999999</v>
      </c>
      <c r="AE1089">
        <v>147.06485832000001</v>
      </c>
      <c r="AF1089">
        <v>146.222128</v>
      </c>
      <c r="AG1089">
        <v>146.96205365</v>
      </c>
      <c r="AH1089" t="s">
        <v>12</v>
      </c>
      <c r="AI1089" t="s">
        <v>12</v>
      </c>
    </row>
    <row r="1090" spans="1:35" x14ac:dyDescent="0.25">
      <c r="A1090">
        <v>1382362200</v>
      </c>
      <c r="B1090">
        <v>6.5455402400000002</v>
      </c>
      <c r="C1090">
        <v>6.5788326399999999</v>
      </c>
      <c r="D1090">
        <v>6.4960084499999997</v>
      </c>
      <c r="E1090">
        <v>6.5447295399999996</v>
      </c>
      <c r="F1090">
        <v>6.5455402400000002</v>
      </c>
      <c r="G1090">
        <v>6.5788326399999999</v>
      </c>
      <c r="H1090">
        <v>6.4960084499999997</v>
      </c>
      <c r="I1090">
        <v>6.5447295399999996</v>
      </c>
      <c r="J1090">
        <v>1730.5</v>
      </c>
      <c r="K1090">
        <v>1735.75</v>
      </c>
      <c r="L1090">
        <v>1728.5</v>
      </c>
      <c r="M1090">
        <v>1731.5</v>
      </c>
      <c r="N1090">
        <v>1738</v>
      </c>
      <c r="O1090">
        <v>1742.5</v>
      </c>
      <c r="P1090">
        <v>1734.75</v>
      </c>
      <c r="Q1090">
        <v>1738.25</v>
      </c>
      <c r="R1090">
        <v>1745.2</v>
      </c>
      <c r="S1090">
        <v>1747.79</v>
      </c>
      <c r="T1090">
        <v>1740.67</v>
      </c>
      <c r="U1090">
        <v>1744.66</v>
      </c>
      <c r="V1090">
        <v>0.09</v>
      </c>
      <c r="W1090">
        <v>0.09</v>
      </c>
      <c r="X1090">
        <v>0.09</v>
      </c>
      <c r="Y1090">
        <v>0.09</v>
      </c>
      <c r="Z1090" t="s">
        <v>12</v>
      </c>
      <c r="AA1090" t="s">
        <v>12</v>
      </c>
      <c r="AB1090" t="s">
        <v>12</v>
      </c>
      <c r="AC1090" t="s">
        <v>12</v>
      </c>
      <c r="AD1090">
        <v>147.01430293000001</v>
      </c>
      <c r="AE1090">
        <v>147.26712201999999</v>
      </c>
      <c r="AF1090">
        <v>146.64349315999999</v>
      </c>
      <c r="AG1090">
        <v>146.97215797999999</v>
      </c>
      <c r="AH1090" t="s">
        <v>12</v>
      </c>
      <c r="AI1090" t="s">
        <v>12</v>
      </c>
    </row>
    <row r="1091" spans="1:35" x14ac:dyDescent="0.25">
      <c r="A1091">
        <v>1382448600</v>
      </c>
      <c r="B1091">
        <v>6.5975090099999996</v>
      </c>
      <c r="C1091">
        <v>6.7111876500000003</v>
      </c>
      <c r="D1091">
        <v>6.5690876400000002</v>
      </c>
      <c r="E1091">
        <v>6.6519128099999998</v>
      </c>
      <c r="F1091">
        <v>6.5975090099999996</v>
      </c>
      <c r="G1091">
        <v>6.7111876500000003</v>
      </c>
      <c r="H1091">
        <v>6.5690876400000002</v>
      </c>
      <c r="I1091">
        <v>6.6519128099999998</v>
      </c>
      <c r="J1091">
        <v>1730.75</v>
      </c>
      <c r="K1091">
        <v>1747.5</v>
      </c>
      <c r="L1091">
        <v>1729.75</v>
      </c>
      <c r="M1091">
        <v>1742.75</v>
      </c>
      <c r="N1091">
        <v>1737.75</v>
      </c>
      <c r="O1091">
        <v>1754.5</v>
      </c>
      <c r="P1091">
        <v>1736</v>
      </c>
      <c r="Q1091">
        <v>1749.5</v>
      </c>
      <c r="R1091">
        <v>1746.48</v>
      </c>
      <c r="S1091">
        <v>1759.33</v>
      </c>
      <c r="T1091">
        <v>1746.48</v>
      </c>
      <c r="U1091">
        <v>1754.67</v>
      </c>
      <c r="V1091">
        <v>0.08</v>
      </c>
      <c r="W1091">
        <v>0.08</v>
      </c>
      <c r="X1091">
        <v>0.08</v>
      </c>
      <c r="Y1091">
        <v>0.08</v>
      </c>
      <c r="Z1091" t="s">
        <v>12</v>
      </c>
      <c r="AA1091" t="s">
        <v>12</v>
      </c>
      <c r="AB1091" t="s">
        <v>12</v>
      </c>
      <c r="AC1091" t="s">
        <v>12</v>
      </c>
      <c r="AD1091">
        <v>147.40195886999999</v>
      </c>
      <c r="AE1091">
        <v>148.26153536000001</v>
      </c>
      <c r="AF1091">
        <v>146.99423752000001</v>
      </c>
      <c r="AG1091">
        <v>147.82332403000001</v>
      </c>
      <c r="AH1091" t="s">
        <v>12</v>
      </c>
      <c r="AI1091" t="s">
        <v>12</v>
      </c>
    </row>
    <row r="1092" spans="1:35" x14ac:dyDescent="0.25">
      <c r="A1092">
        <v>1382535000</v>
      </c>
      <c r="B1092">
        <v>6.5853289799999999</v>
      </c>
      <c r="C1092">
        <v>6.5926369999999999</v>
      </c>
      <c r="D1092">
        <v>6.4878877800000003</v>
      </c>
      <c r="E1092">
        <v>6.5642166099999999</v>
      </c>
      <c r="F1092">
        <v>6.5853289799999999</v>
      </c>
      <c r="G1092">
        <v>6.5926369999999999</v>
      </c>
      <c r="H1092">
        <v>6.4878877800000003</v>
      </c>
      <c r="I1092">
        <v>6.5642166099999999</v>
      </c>
      <c r="J1092">
        <v>1742</v>
      </c>
      <c r="K1092">
        <v>1742</v>
      </c>
      <c r="L1092">
        <v>1728.75</v>
      </c>
      <c r="M1092">
        <v>1735.25</v>
      </c>
      <c r="N1092">
        <v>1749.5</v>
      </c>
      <c r="O1092">
        <v>1749.5</v>
      </c>
      <c r="P1092">
        <v>1734.5</v>
      </c>
      <c r="Q1092">
        <v>1741.75</v>
      </c>
      <c r="R1092">
        <v>1752.27</v>
      </c>
      <c r="S1092">
        <v>1752.27</v>
      </c>
      <c r="T1092">
        <v>1740.5</v>
      </c>
      <c r="U1092">
        <v>1746.38</v>
      </c>
      <c r="V1092">
        <v>0.08</v>
      </c>
      <c r="W1092">
        <v>0.08</v>
      </c>
      <c r="X1092">
        <v>0.08</v>
      </c>
      <c r="Y1092">
        <v>0.08</v>
      </c>
      <c r="Z1092" t="s">
        <v>12</v>
      </c>
      <c r="AA1092" t="s">
        <v>12</v>
      </c>
      <c r="AB1092" t="s">
        <v>12</v>
      </c>
      <c r="AC1092" t="s">
        <v>12</v>
      </c>
      <c r="AD1092">
        <v>147.31768584</v>
      </c>
      <c r="AE1092">
        <v>147.38510425999999</v>
      </c>
      <c r="AF1092">
        <v>146.60137349999999</v>
      </c>
      <c r="AG1092">
        <v>147.11543899</v>
      </c>
      <c r="AH1092" t="s">
        <v>12</v>
      </c>
      <c r="AI1092" t="s">
        <v>12</v>
      </c>
    </row>
    <row r="1093" spans="1:35" x14ac:dyDescent="0.25">
      <c r="A1093">
        <v>1382621400</v>
      </c>
      <c r="B1093">
        <v>6.5942613200000002</v>
      </c>
      <c r="C1093">
        <v>6.6446047899999998</v>
      </c>
      <c r="D1093">
        <v>6.5504122499999999</v>
      </c>
      <c r="E1093">
        <v>6.6243050700000001</v>
      </c>
      <c r="F1093">
        <v>6.5942613200000002</v>
      </c>
      <c r="G1093">
        <v>6.6446047899999998</v>
      </c>
      <c r="H1093">
        <v>6.5504122499999999</v>
      </c>
      <c r="I1093">
        <v>6.6243050700000001</v>
      </c>
      <c r="J1093">
        <v>1734.75</v>
      </c>
      <c r="K1093">
        <v>1745</v>
      </c>
      <c r="L1093">
        <v>1733.5</v>
      </c>
      <c r="M1093">
        <v>1742</v>
      </c>
      <c r="N1093">
        <v>1742.75</v>
      </c>
      <c r="O1093">
        <v>1751.75</v>
      </c>
      <c r="P1093">
        <v>1740</v>
      </c>
      <c r="Q1093">
        <v>1748.5</v>
      </c>
      <c r="R1093">
        <v>1747.48</v>
      </c>
      <c r="S1093">
        <v>1753.94</v>
      </c>
      <c r="T1093">
        <v>1745.5</v>
      </c>
      <c r="U1093">
        <v>1752.07</v>
      </c>
      <c r="V1093">
        <v>0.08</v>
      </c>
      <c r="W1093">
        <v>0.08</v>
      </c>
      <c r="X1093">
        <v>0.08</v>
      </c>
      <c r="Y1093">
        <v>0.08</v>
      </c>
      <c r="Z1093" t="s">
        <v>12</v>
      </c>
      <c r="AA1093" t="s">
        <v>12</v>
      </c>
      <c r="AB1093" t="s">
        <v>12</v>
      </c>
      <c r="AC1093" t="s">
        <v>12</v>
      </c>
      <c r="AD1093">
        <v>147.41038617000001</v>
      </c>
      <c r="AE1093">
        <v>147.78961480999999</v>
      </c>
      <c r="AF1093">
        <v>147.06485832000001</v>
      </c>
      <c r="AG1093">
        <v>147.60420572000001</v>
      </c>
      <c r="AH1093" t="s">
        <v>12</v>
      </c>
      <c r="AI1093" t="s">
        <v>12</v>
      </c>
    </row>
    <row r="1094" spans="1:35" x14ac:dyDescent="0.25">
      <c r="A1094">
        <v>1382707800</v>
      </c>
      <c r="B1094">
        <v>6.6640938099999998</v>
      </c>
      <c r="C1094">
        <v>6.7120002999999997</v>
      </c>
      <c r="D1094">
        <v>6.6234933900000001</v>
      </c>
      <c r="E1094">
        <v>6.7103769399999997</v>
      </c>
      <c r="F1094">
        <v>6.6640938099999998</v>
      </c>
      <c r="G1094">
        <v>6.7120002999999997</v>
      </c>
      <c r="H1094">
        <v>6.6234933900000001</v>
      </c>
      <c r="I1094">
        <v>6.7103769399999997</v>
      </c>
      <c r="J1094">
        <v>1742</v>
      </c>
      <c r="K1094">
        <v>1748.75</v>
      </c>
      <c r="L1094">
        <v>1736.75</v>
      </c>
      <c r="M1094">
        <v>1747.25</v>
      </c>
      <c r="N1094">
        <v>1748</v>
      </c>
      <c r="O1094">
        <v>1755.75</v>
      </c>
      <c r="P1094">
        <v>1742.75</v>
      </c>
      <c r="Q1094">
        <v>1754</v>
      </c>
      <c r="R1094">
        <v>1756.01</v>
      </c>
      <c r="S1094">
        <v>1759.82</v>
      </c>
      <c r="T1094">
        <v>1752.45</v>
      </c>
      <c r="U1094">
        <v>1759.77</v>
      </c>
      <c r="V1094">
        <v>0.08</v>
      </c>
      <c r="W1094">
        <v>0.08</v>
      </c>
      <c r="X1094">
        <v>0.08</v>
      </c>
      <c r="Y1094">
        <v>0.08</v>
      </c>
      <c r="Z1094" t="s">
        <v>12</v>
      </c>
      <c r="AA1094" t="s">
        <v>12</v>
      </c>
      <c r="AB1094" t="s">
        <v>12</v>
      </c>
      <c r="AC1094" t="s">
        <v>12</v>
      </c>
      <c r="AD1094">
        <v>147.90758862999999</v>
      </c>
      <c r="AE1094">
        <v>148.32053490999999</v>
      </c>
      <c r="AF1094">
        <v>147.62106875000001</v>
      </c>
      <c r="AG1094">
        <v>148.27839839000001</v>
      </c>
      <c r="AH1094" t="s">
        <v>12</v>
      </c>
      <c r="AI1094" t="s">
        <v>12</v>
      </c>
    </row>
    <row r="1095" spans="1:35" x14ac:dyDescent="0.25">
      <c r="A1095">
        <v>1382967000</v>
      </c>
      <c r="B1095">
        <v>6.70631661</v>
      </c>
      <c r="C1095">
        <v>6.7696527499999997</v>
      </c>
      <c r="D1095">
        <v>6.6827682299999998</v>
      </c>
      <c r="E1095">
        <v>6.7387963600000003</v>
      </c>
      <c r="F1095">
        <v>6.70631661</v>
      </c>
      <c r="G1095">
        <v>6.7696527499999997</v>
      </c>
      <c r="H1095">
        <v>6.6827682299999998</v>
      </c>
      <c r="I1095">
        <v>6.7387963600000003</v>
      </c>
      <c r="J1095">
        <v>1747.75</v>
      </c>
      <c r="K1095">
        <v>1754.5</v>
      </c>
      <c r="L1095">
        <v>1745.25</v>
      </c>
      <c r="M1095">
        <v>1752.25</v>
      </c>
      <c r="N1095">
        <v>1753.75</v>
      </c>
      <c r="O1095">
        <v>1762.25</v>
      </c>
      <c r="P1095">
        <v>1751.5</v>
      </c>
      <c r="Q1095">
        <v>1759</v>
      </c>
      <c r="R1095">
        <v>1759.42</v>
      </c>
      <c r="S1095">
        <v>1764.99</v>
      </c>
      <c r="T1095">
        <v>1757.67</v>
      </c>
      <c r="U1095">
        <v>1762.11</v>
      </c>
      <c r="V1095">
        <v>0.08</v>
      </c>
      <c r="W1095">
        <v>0.08</v>
      </c>
      <c r="X1095">
        <v>0.08</v>
      </c>
      <c r="Y1095">
        <v>0.08</v>
      </c>
      <c r="Z1095" t="s">
        <v>12</v>
      </c>
      <c r="AA1095" t="s">
        <v>12</v>
      </c>
      <c r="AB1095" t="s">
        <v>12</v>
      </c>
      <c r="AC1095" t="s">
        <v>12</v>
      </c>
      <c r="AD1095">
        <v>148.22783457</v>
      </c>
      <c r="AE1095">
        <v>148.71661816</v>
      </c>
      <c r="AF1095">
        <v>148.06771581999999</v>
      </c>
      <c r="AG1095">
        <v>148.51436287999999</v>
      </c>
      <c r="AH1095" t="s">
        <v>12</v>
      </c>
      <c r="AI1095" t="s">
        <v>12</v>
      </c>
    </row>
    <row r="1096" spans="1:35" x14ac:dyDescent="0.25">
      <c r="A1096">
        <v>1383053400</v>
      </c>
      <c r="B1096">
        <v>6.7850804599999996</v>
      </c>
      <c r="C1096">
        <v>6.8605966399999998</v>
      </c>
      <c r="D1096">
        <v>6.7607204100000002</v>
      </c>
      <c r="E1096">
        <v>6.8605966399999998</v>
      </c>
      <c r="F1096">
        <v>6.7850804599999996</v>
      </c>
      <c r="G1096">
        <v>6.8605966399999998</v>
      </c>
      <c r="H1096">
        <v>6.7607204100000002</v>
      </c>
      <c r="I1096">
        <v>6.8605966399999998</v>
      </c>
      <c r="J1096">
        <v>1751.5</v>
      </c>
      <c r="K1096">
        <v>1762</v>
      </c>
      <c r="L1096">
        <v>1748.25</v>
      </c>
      <c r="M1096">
        <v>1760.75</v>
      </c>
      <c r="N1096">
        <v>1759</v>
      </c>
      <c r="O1096">
        <v>1768.75</v>
      </c>
      <c r="P1096">
        <v>1754.5</v>
      </c>
      <c r="Q1096">
        <v>1767.5</v>
      </c>
      <c r="R1096">
        <v>1762.93</v>
      </c>
      <c r="S1096">
        <v>1772.09</v>
      </c>
      <c r="T1096">
        <v>1762.93</v>
      </c>
      <c r="U1096">
        <v>1771.95</v>
      </c>
      <c r="V1096">
        <v>0.08</v>
      </c>
      <c r="W1096">
        <v>0.08</v>
      </c>
      <c r="X1096">
        <v>0.08</v>
      </c>
      <c r="Y1096">
        <v>0.08</v>
      </c>
      <c r="Z1096" t="s">
        <v>12</v>
      </c>
      <c r="AA1096" t="s">
        <v>12</v>
      </c>
      <c r="AB1096" t="s">
        <v>12</v>
      </c>
      <c r="AC1096" t="s">
        <v>12</v>
      </c>
      <c r="AD1096">
        <v>148.85145501</v>
      </c>
      <c r="AE1096">
        <v>149.3655205</v>
      </c>
      <c r="AF1096">
        <v>148.64077243</v>
      </c>
      <c r="AG1096">
        <v>149.30652936999999</v>
      </c>
      <c r="AH1096" t="s">
        <v>12</v>
      </c>
      <c r="AI1096" t="s">
        <v>12</v>
      </c>
    </row>
    <row r="1097" spans="1:35" x14ac:dyDescent="0.25">
      <c r="A1097">
        <v>1383139800</v>
      </c>
      <c r="B1097">
        <v>6.8776486800000001</v>
      </c>
      <c r="C1097">
        <v>6.8890170299999998</v>
      </c>
      <c r="D1097">
        <v>6.6746485399999997</v>
      </c>
      <c r="E1097">
        <v>6.75016471</v>
      </c>
      <c r="F1097">
        <v>6.8776486800000001</v>
      </c>
      <c r="G1097">
        <v>6.8890170299999998</v>
      </c>
      <c r="H1097">
        <v>6.6746485399999997</v>
      </c>
      <c r="I1097">
        <v>6.75016471</v>
      </c>
      <c r="J1097">
        <v>1761</v>
      </c>
      <c r="K1097">
        <v>1766.5</v>
      </c>
      <c r="L1097">
        <v>1745</v>
      </c>
      <c r="M1097">
        <v>1754</v>
      </c>
      <c r="N1097">
        <v>1768.25</v>
      </c>
      <c r="O1097">
        <v>1773.25</v>
      </c>
      <c r="P1097">
        <v>1751.75</v>
      </c>
      <c r="Q1097">
        <v>1760.5</v>
      </c>
      <c r="R1097">
        <v>1772.27</v>
      </c>
      <c r="S1097">
        <v>1775.22</v>
      </c>
      <c r="T1097">
        <v>1757.24</v>
      </c>
      <c r="U1097">
        <v>1763.31</v>
      </c>
      <c r="V1097">
        <v>0.08</v>
      </c>
      <c r="W1097">
        <v>0.08</v>
      </c>
      <c r="X1097">
        <v>0.08</v>
      </c>
      <c r="Y1097">
        <v>0.08</v>
      </c>
      <c r="Z1097" t="s">
        <v>12</v>
      </c>
      <c r="AA1097" t="s">
        <v>12</v>
      </c>
      <c r="AB1097" t="s">
        <v>12</v>
      </c>
      <c r="AC1097" t="s">
        <v>12</v>
      </c>
      <c r="AD1097">
        <v>149.48350274000001</v>
      </c>
      <c r="AE1097">
        <v>149.59305767999999</v>
      </c>
      <c r="AF1097">
        <v>148.0340066</v>
      </c>
      <c r="AG1097">
        <v>148.5649267</v>
      </c>
      <c r="AH1097" t="s">
        <v>12</v>
      </c>
      <c r="AI1097" t="s">
        <v>12</v>
      </c>
    </row>
    <row r="1098" spans="1:35" x14ac:dyDescent="0.25">
      <c r="A1098">
        <v>1383226200</v>
      </c>
      <c r="B1098">
        <v>6.7331126699999997</v>
      </c>
      <c r="C1098">
        <v>6.8143125299999996</v>
      </c>
      <c r="D1098">
        <v>6.6584081700000004</v>
      </c>
      <c r="E1098">
        <v>6.6795205500000003</v>
      </c>
      <c r="F1098">
        <v>6.7331126699999997</v>
      </c>
      <c r="G1098">
        <v>6.8143125299999996</v>
      </c>
      <c r="H1098">
        <v>6.6584081700000004</v>
      </c>
      <c r="I1098">
        <v>6.6795205500000003</v>
      </c>
      <c r="J1098">
        <v>1750.5</v>
      </c>
      <c r="K1098">
        <v>1757.25</v>
      </c>
      <c r="L1098">
        <v>1743.75</v>
      </c>
      <c r="M1098">
        <v>1744.5</v>
      </c>
      <c r="N1098">
        <v>1757.75</v>
      </c>
      <c r="O1098">
        <v>1764</v>
      </c>
      <c r="P1098">
        <v>1750.25</v>
      </c>
      <c r="Q1098">
        <v>1751</v>
      </c>
      <c r="R1098">
        <v>1763.24</v>
      </c>
      <c r="S1098">
        <v>1768.53</v>
      </c>
      <c r="T1098">
        <v>1755.72</v>
      </c>
      <c r="U1098">
        <v>1756.54</v>
      </c>
      <c r="V1098">
        <v>7.0000000000000007E-2</v>
      </c>
      <c r="W1098">
        <v>7.0000000000000007E-2</v>
      </c>
      <c r="X1098">
        <v>7.0000000000000007E-2</v>
      </c>
      <c r="Y1098">
        <v>7.0000000000000007E-2</v>
      </c>
      <c r="Z1098" t="s">
        <v>12</v>
      </c>
      <c r="AA1098" t="s">
        <v>12</v>
      </c>
      <c r="AB1098" t="s">
        <v>12</v>
      </c>
      <c r="AC1098" t="s">
        <v>12</v>
      </c>
      <c r="AD1098">
        <v>148.44694446</v>
      </c>
      <c r="AE1098">
        <v>149.07056489000001</v>
      </c>
      <c r="AF1098">
        <v>147.92445165999999</v>
      </c>
      <c r="AG1098">
        <v>148.14356154000001</v>
      </c>
      <c r="AH1098" t="s">
        <v>12</v>
      </c>
      <c r="AI1098" t="s">
        <v>12</v>
      </c>
    </row>
    <row r="1099" spans="1:35" x14ac:dyDescent="0.25">
      <c r="A1099">
        <v>1383312600</v>
      </c>
      <c r="B1099">
        <v>6.7176849599999997</v>
      </c>
      <c r="C1099">
        <v>6.7810211000000002</v>
      </c>
      <c r="D1099">
        <v>6.6243050700000001</v>
      </c>
      <c r="E1099">
        <v>6.7339243499999997</v>
      </c>
      <c r="F1099">
        <v>6.7176849599999997</v>
      </c>
      <c r="G1099">
        <v>6.7810211000000002</v>
      </c>
      <c r="H1099">
        <v>6.6243050700000001</v>
      </c>
      <c r="I1099">
        <v>6.7339243499999997</v>
      </c>
      <c r="J1099">
        <v>1747.25</v>
      </c>
      <c r="K1099">
        <v>1754.25</v>
      </c>
      <c r="L1099">
        <v>1741</v>
      </c>
      <c r="M1099">
        <v>1748.25</v>
      </c>
      <c r="N1099">
        <v>1755.5</v>
      </c>
      <c r="O1099">
        <v>1761.25</v>
      </c>
      <c r="P1099">
        <v>1747</v>
      </c>
      <c r="Q1099">
        <v>1754.75</v>
      </c>
      <c r="R1099">
        <v>1758.7</v>
      </c>
      <c r="S1099">
        <v>1765.67</v>
      </c>
      <c r="T1099">
        <v>1752.7</v>
      </c>
      <c r="U1099">
        <v>1761.64</v>
      </c>
      <c r="V1099">
        <v>0.08</v>
      </c>
      <c r="W1099">
        <v>0.08</v>
      </c>
      <c r="X1099">
        <v>0.08</v>
      </c>
      <c r="Y1099">
        <v>0.08</v>
      </c>
      <c r="Z1099" t="s">
        <v>12</v>
      </c>
      <c r="AA1099" t="s">
        <v>12</v>
      </c>
      <c r="AB1099" t="s">
        <v>12</v>
      </c>
      <c r="AC1099" t="s">
        <v>12</v>
      </c>
      <c r="AD1099">
        <v>148.33738951999999</v>
      </c>
      <c r="AE1099">
        <v>148.8346004</v>
      </c>
      <c r="AF1099">
        <v>147.66320526999999</v>
      </c>
      <c r="AG1099">
        <v>148.49750827</v>
      </c>
      <c r="AH1099" t="s">
        <v>12</v>
      </c>
      <c r="AI1099" t="s">
        <v>12</v>
      </c>
    </row>
    <row r="1100" spans="1:35" x14ac:dyDescent="0.25">
      <c r="A1100">
        <v>1383575400</v>
      </c>
      <c r="B1100">
        <v>6.7980731399999996</v>
      </c>
      <c r="C1100">
        <v>6.8156123800000001</v>
      </c>
      <c r="D1100">
        <v>6.72905234</v>
      </c>
      <c r="E1100">
        <v>6.8086288399999999</v>
      </c>
      <c r="F1100">
        <v>6.7980731399999996</v>
      </c>
      <c r="G1100">
        <v>6.8156123800000001</v>
      </c>
      <c r="H1100">
        <v>6.72905234</v>
      </c>
      <c r="I1100">
        <v>6.8086288399999999</v>
      </c>
      <c r="J1100">
        <v>1747.25</v>
      </c>
      <c r="K1100">
        <v>1757.5</v>
      </c>
      <c r="L1100">
        <v>1747.25</v>
      </c>
      <c r="M1100">
        <v>1756.5</v>
      </c>
      <c r="N1100">
        <v>1754</v>
      </c>
      <c r="O1100">
        <v>1764</v>
      </c>
      <c r="P1100">
        <v>1753.25</v>
      </c>
      <c r="Q1100">
        <v>1763</v>
      </c>
      <c r="R1100">
        <v>1763.4</v>
      </c>
      <c r="S1100">
        <v>1768.78</v>
      </c>
      <c r="T1100">
        <v>1761.56</v>
      </c>
      <c r="U1100">
        <v>1767.93</v>
      </c>
      <c r="V1100">
        <v>0.08</v>
      </c>
      <c r="W1100">
        <v>0.08</v>
      </c>
      <c r="X1100">
        <v>0.08</v>
      </c>
      <c r="Y1100">
        <v>0.08</v>
      </c>
      <c r="Z1100" t="s">
        <v>12</v>
      </c>
      <c r="AA1100" t="s">
        <v>12</v>
      </c>
      <c r="AB1100" t="s">
        <v>12</v>
      </c>
      <c r="AC1100" t="s">
        <v>12</v>
      </c>
      <c r="AD1100">
        <v>148.90201882</v>
      </c>
      <c r="AE1100">
        <v>149.07899219000001</v>
      </c>
      <c r="AF1100">
        <v>148.30578713</v>
      </c>
      <c r="AG1100">
        <v>149.02000107000001</v>
      </c>
      <c r="AH1100" t="s">
        <v>12</v>
      </c>
      <c r="AI1100" t="s">
        <v>12</v>
      </c>
    </row>
    <row r="1101" spans="1:35" x14ac:dyDescent="0.25">
      <c r="A1101">
        <v>1383661800</v>
      </c>
      <c r="B1101">
        <v>6.7249929799999997</v>
      </c>
      <c r="C1101">
        <v>6.7972604900000002</v>
      </c>
      <c r="D1101">
        <v>6.6632801800000001</v>
      </c>
      <c r="E1101">
        <v>6.74366837</v>
      </c>
      <c r="F1101">
        <v>6.7249929799999997</v>
      </c>
      <c r="G1101">
        <v>6.7972604900000002</v>
      </c>
      <c r="H1101">
        <v>6.6632801800000001</v>
      </c>
      <c r="I1101">
        <v>6.74366837</v>
      </c>
      <c r="J1101">
        <v>1754.75</v>
      </c>
      <c r="K1101">
        <v>1757</v>
      </c>
      <c r="L1101">
        <v>1743.75</v>
      </c>
      <c r="M1101">
        <v>1750</v>
      </c>
      <c r="N1101">
        <v>1762.75</v>
      </c>
      <c r="O1101">
        <v>1764</v>
      </c>
      <c r="P1101">
        <v>1750.5</v>
      </c>
      <c r="Q1101">
        <v>1756.5</v>
      </c>
      <c r="R1101">
        <v>1765.67</v>
      </c>
      <c r="S1101">
        <v>1767.03</v>
      </c>
      <c r="T1101">
        <v>1755.76</v>
      </c>
      <c r="U1101">
        <v>1762.97</v>
      </c>
      <c r="V1101">
        <v>0.08</v>
      </c>
      <c r="W1101">
        <v>0.08</v>
      </c>
      <c r="X1101">
        <v>0.08</v>
      </c>
      <c r="Y1101">
        <v>0.08</v>
      </c>
      <c r="Z1101" t="s">
        <v>12</v>
      </c>
      <c r="AA1101" t="s">
        <v>12</v>
      </c>
      <c r="AB1101" t="s">
        <v>12</v>
      </c>
      <c r="AC1101" t="s">
        <v>12</v>
      </c>
      <c r="AD1101">
        <v>148.43851715</v>
      </c>
      <c r="AE1101">
        <v>148.95258264</v>
      </c>
      <c r="AF1101">
        <v>147.95816087</v>
      </c>
      <c r="AG1101">
        <v>148.54807209000001</v>
      </c>
      <c r="AH1101" t="s">
        <v>12</v>
      </c>
      <c r="AI1101" t="s">
        <v>12</v>
      </c>
    </row>
    <row r="1102" spans="1:35" x14ac:dyDescent="0.25">
      <c r="A1102">
        <v>1383748200</v>
      </c>
      <c r="B1102">
        <v>6.8313645699999999</v>
      </c>
      <c r="C1102">
        <v>6.8817090099999998</v>
      </c>
      <c r="D1102">
        <v>6.7720887599999999</v>
      </c>
      <c r="E1102">
        <v>6.8394852400000001</v>
      </c>
      <c r="F1102">
        <v>6.8313645699999999</v>
      </c>
      <c r="G1102">
        <v>6.8817090099999998</v>
      </c>
      <c r="H1102">
        <v>6.7720887599999999</v>
      </c>
      <c r="I1102">
        <v>6.8394852400000001</v>
      </c>
      <c r="J1102">
        <v>1750</v>
      </c>
      <c r="K1102">
        <v>1763.5</v>
      </c>
      <c r="L1102">
        <v>1749.5</v>
      </c>
      <c r="M1102">
        <v>1759</v>
      </c>
      <c r="N1102">
        <v>1757.25</v>
      </c>
      <c r="O1102">
        <v>1770</v>
      </c>
      <c r="P1102">
        <v>1755.75</v>
      </c>
      <c r="Q1102">
        <v>1765.5</v>
      </c>
      <c r="R1102">
        <v>1765</v>
      </c>
      <c r="S1102">
        <v>1773.74</v>
      </c>
      <c r="T1102">
        <v>1764.4</v>
      </c>
      <c r="U1102">
        <v>1770.49</v>
      </c>
      <c r="V1102">
        <v>0.08</v>
      </c>
      <c r="W1102">
        <v>0.08</v>
      </c>
      <c r="X1102">
        <v>0.08</v>
      </c>
      <c r="Y1102">
        <v>0.08</v>
      </c>
      <c r="Z1102" t="s">
        <v>12</v>
      </c>
      <c r="AA1102" t="s">
        <v>12</v>
      </c>
      <c r="AB1102" t="s">
        <v>12</v>
      </c>
      <c r="AC1102" t="s">
        <v>12</v>
      </c>
      <c r="AD1102">
        <v>149.18854712999999</v>
      </c>
      <c r="AE1102">
        <v>149.58463037999999</v>
      </c>
      <c r="AF1102">
        <v>148.77560928</v>
      </c>
      <c r="AG1102">
        <v>149.30652936999999</v>
      </c>
      <c r="AH1102" t="s">
        <v>12</v>
      </c>
      <c r="AI1102" t="s">
        <v>12</v>
      </c>
    </row>
    <row r="1103" spans="1:35" x14ac:dyDescent="0.25">
      <c r="A1103">
        <v>1383834600</v>
      </c>
      <c r="B1103">
        <v>6.8857693500000003</v>
      </c>
      <c r="C1103">
        <v>6.8990855299999998</v>
      </c>
      <c r="D1103">
        <v>6.5642166099999999</v>
      </c>
      <c r="E1103">
        <v>6.5812686500000002</v>
      </c>
      <c r="F1103">
        <v>6.8857693500000003</v>
      </c>
      <c r="G1103">
        <v>6.8990855299999998</v>
      </c>
      <c r="H1103">
        <v>6.5642166099999999</v>
      </c>
      <c r="I1103">
        <v>6.5812686500000002</v>
      </c>
      <c r="J1103">
        <v>1756.5</v>
      </c>
      <c r="K1103">
        <v>1767.75</v>
      </c>
      <c r="L1103">
        <v>1735.75</v>
      </c>
      <c r="M1103">
        <v>1738.75</v>
      </c>
      <c r="N1103">
        <v>1763.75</v>
      </c>
      <c r="O1103">
        <v>1774.5</v>
      </c>
      <c r="P1103">
        <v>1742.25</v>
      </c>
      <c r="Q1103">
        <v>1745.25</v>
      </c>
      <c r="R1103">
        <v>1770.74</v>
      </c>
      <c r="S1103">
        <v>1774.54</v>
      </c>
      <c r="T1103">
        <v>1746.2</v>
      </c>
      <c r="U1103">
        <v>1747.15</v>
      </c>
      <c r="V1103">
        <v>0.08</v>
      </c>
      <c r="W1103">
        <v>0.08</v>
      </c>
      <c r="X1103">
        <v>0.08</v>
      </c>
      <c r="Y1103">
        <v>0.08</v>
      </c>
      <c r="Z1103" t="s">
        <v>12</v>
      </c>
      <c r="AA1103" t="s">
        <v>12</v>
      </c>
      <c r="AB1103" t="s">
        <v>12</v>
      </c>
      <c r="AC1103" t="s">
        <v>12</v>
      </c>
      <c r="AD1103">
        <v>149.58463037999999</v>
      </c>
      <c r="AE1103">
        <v>149.70261262</v>
      </c>
      <c r="AF1103">
        <v>147.27554932000001</v>
      </c>
      <c r="AG1103">
        <v>147.41881348000001</v>
      </c>
      <c r="AH1103" t="s">
        <v>12</v>
      </c>
      <c r="AI1103" t="s">
        <v>12</v>
      </c>
    </row>
    <row r="1104" spans="1:35" x14ac:dyDescent="0.25">
      <c r="A1104">
        <v>1383921000</v>
      </c>
      <c r="B1104">
        <v>6.5780209599999999</v>
      </c>
      <c r="C1104">
        <v>6.8459805999999999</v>
      </c>
      <c r="D1104">
        <v>6.5763966299999996</v>
      </c>
      <c r="E1104">
        <v>6.8443572499999998</v>
      </c>
      <c r="F1104">
        <v>6.5780209599999999</v>
      </c>
      <c r="G1104">
        <v>6.8459805999999999</v>
      </c>
      <c r="H1104">
        <v>6.5763966299999996</v>
      </c>
      <c r="I1104">
        <v>6.8443572499999998</v>
      </c>
      <c r="J1104">
        <v>1738.5</v>
      </c>
      <c r="K1104">
        <v>1761</v>
      </c>
      <c r="L1104">
        <v>1729.5</v>
      </c>
      <c r="M1104">
        <v>1759.5</v>
      </c>
      <c r="N1104">
        <v>1744.75</v>
      </c>
      <c r="O1104">
        <v>1768</v>
      </c>
      <c r="P1104">
        <v>1736.5</v>
      </c>
      <c r="Q1104">
        <v>1766</v>
      </c>
      <c r="R1104">
        <v>1748.37</v>
      </c>
      <c r="S1104">
        <v>1770.78</v>
      </c>
      <c r="T1104">
        <v>1747.63</v>
      </c>
      <c r="U1104">
        <v>1770.61</v>
      </c>
      <c r="V1104">
        <v>0.08</v>
      </c>
      <c r="W1104">
        <v>0.08</v>
      </c>
      <c r="X1104">
        <v>0.08</v>
      </c>
      <c r="Y1104">
        <v>0.08</v>
      </c>
      <c r="Z1104" t="s">
        <v>12</v>
      </c>
      <c r="AA1104" t="s">
        <v>12</v>
      </c>
      <c r="AB1104" t="s">
        <v>12</v>
      </c>
      <c r="AC1104" t="s">
        <v>12</v>
      </c>
      <c r="AD1104">
        <v>147.36824966</v>
      </c>
      <c r="AE1104">
        <v>149.42451162</v>
      </c>
      <c r="AF1104">
        <v>147.35139505000001</v>
      </c>
      <c r="AG1104">
        <v>149.40765701000001</v>
      </c>
      <c r="AH1104" t="s">
        <v>12</v>
      </c>
      <c r="AI1104" t="s">
        <v>12</v>
      </c>
    </row>
    <row r="1105" spans="1:35" x14ac:dyDescent="0.25">
      <c r="A1105">
        <v>1384180200</v>
      </c>
      <c r="B1105">
        <v>6.8329889000000001</v>
      </c>
      <c r="C1105">
        <v>6.8760253200000001</v>
      </c>
      <c r="D1105">
        <v>6.8070045199999996</v>
      </c>
      <c r="E1105">
        <v>6.8451689299999998</v>
      </c>
      <c r="F1105">
        <v>6.8329889000000001</v>
      </c>
      <c r="G1105">
        <v>6.8760253200000001</v>
      </c>
      <c r="H1105">
        <v>6.8070045199999996</v>
      </c>
      <c r="I1105">
        <v>6.8451689299999998</v>
      </c>
      <c r="J1105">
        <v>1758.75</v>
      </c>
      <c r="K1105">
        <v>1763.5</v>
      </c>
      <c r="L1105">
        <v>1756.75</v>
      </c>
      <c r="M1105">
        <v>1761</v>
      </c>
      <c r="N1105">
        <v>1767</v>
      </c>
      <c r="O1105">
        <v>1770.25</v>
      </c>
      <c r="P1105">
        <v>1762.75</v>
      </c>
      <c r="Q1105">
        <v>1767.5</v>
      </c>
      <c r="R1105">
        <v>1769.96</v>
      </c>
      <c r="S1105">
        <v>1773.44</v>
      </c>
      <c r="T1105">
        <v>1767.85</v>
      </c>
      <c r="U1105">
        <v>1771.89</v>
      </c>
      <c r="V1105" t="s">
        <v>12</v>
      </c>
      <c r="W1105" t="s">
        <v>12</v>
      </c>
      <c r="X1105" t="s">
        <v>12</v>
      </c>
      <c r="Y1105" t="s">
        <v>12</v>
      </c>
      <c r="Z1105" t="s">
        <v>12</v>
      </c>
      <c r="AA1105" t="s">
        <v>12</v>
      </c>
      <c r="AB1105" t="s">
        <v>12</v>
      </c>
      <c r="AC1105" t="s">
        <v>12</v>
      </c>
      <c r="AD1105">
        <v>149.26439285999999</v>
      </c>
      <c r="AE1105">
        <v>149.60991229000001</v>
      </c>
      <c r="AF1105">
        <v>149.08741949</v>
      </c>
      <c r="AG1105">
        <v>149.43293892</v>
      </c>
      <c r="AH1105" t="s">
        <v>12</v>
      </c>
      <c r="AI1105" t="s">
        <v>12</v>
      </c>
    </row>
    <row r="1106" spans="1:35" x14ac:dyDescent="0.25">
      <c r="A1106">
        <v>1384266600</v>
      </c>
      <c r="B1106">
        <v>6.8110648500000002</v>
      </c>
      <c r="C1106">
        <v>6.8573489600000004</v>
      </c>
      <c r="D1106">
        <v>6.74366837</v>
      </c>
      <c r="E1106">
        <v>6.8167485399999999</v>
      </c>
      <c r="F1106">
        <v>6.8110648500000002</v>
      </c>
      <c r="G1106">
        <v>6.8573489600000004</v>
      </c>
      <c r="H1106">
        <v>6.74366837</v>
      </c>
      <c r="I1106">
        <v>6.8167485399999999</v>
      </c>
      <c r="J1106">
        <v>1761</v>
      </c>
      <c r="K1106">
        <v>1763</v>
      </c>
      <c r="L1106">
        <v>1752</v>
      </c>
      <c r="M1106">
        <v>1758.5</v>
      </c>
      <c r="N1106">
        <v>1767.75</v>
      </c>
      <c r="O1106">
        <v>1769.75</v>
      </c>
      <c r="P1106">
        <v>1758.5</v>
      </c>
      <c r="Q1106">
        <v>1765</v>
      </c>
      <c r="R1106">
        <v>1769.51</v>
      </c>
      <c r="S1106">
        <v>1771.78</v>
      </c>
      <c r="T1106">
        <v>1762.29</v>
      </c>
      <c r="U1106">
        <v>1767.69</v>
      </c>
      <c r="V1106">
        <v>0.08</v>
      </c>
      <c r="W1106">
        <v>0.08</v>
      </c>
      <c r="X1106">
        <v>0.08</v>
      </c>
      <c r="Y1106">
        <v>0.08</v>
      </c>
      <c r="Z1106" t="s">
        <v>12</v>
      </c>
      <c r="AA1106" t="s">
        <v>12</v>
      </c>
      <c r="AB1106" t="s">
        <v>12</v>
      </c>
      <c r="AC1106" t="s">
        <v>12</v>
      </c>
      <c r="AD1106">
        <v>149.11270139999999</v>
      </c>
      <c r="AE1106">
        <v>149.46664813000001</v>
      </c>
      <c r="AF1106">
        <v>148.63234512</v>
      </c>
      <c r="AG1106">
        <v>149.12955600999999</v>
      </c>
      <c r="AH1106" t="s">
        <v>12</v>
      </c>
      <c r="AI1106" t="s">
        <v>12</v>
      </c>
    </row>
    <row r="1107" spans="1:35" x14ac:dyDescent="0.25">
      <c r="A1107">
        <v>1384353000</v>
      </c>
      <c r="B1107">
        <v>6.71281295</v>
      </c>
      <c r="C1107">
        <v>6.9767132299999997</v>
      </c>
      <c r="D1107">
        <v>6.7120002999999997</v>
      </c>
      <c r="E1107">
        <v>6.9669692100000002</v>
      </c>
      <c r="F1107">
        <v>6.71281295</v>
      </c>
      <c r="G1107">
        <v>6.9767132299999997</v>
      </c>
      <c r="H1107">
        <v>6.7120002999999997</v>
      </c>
      <c r="I1107">
        <v>6.9669692100000002</v>
      </c>
      <c r="J1107">
        <v>1759</v>
      </c>
      <c r="K1107">
        <v>1775</v>
      </c>
      <c r="L1107">
        <v>1748</v>
      </c>
      <c r="M1107">
        <v>1772</v>
      </c>
      <c r="N1107">
        <v>1764.75</v>
      </c>
      <c r="O1107">
        <v>1782.25</v>
      </c>
      <c r="P1107">
        <v>1754.25</v>
      </c>
      <c r="Q1107">
        <v>1778.75</v>
      </c>
      <c r="R1107">
        <v>1764.37</v>
      </c>
      <c r="S1107">
        <v>1782</v>
      </c>
      <c r="T1107">
        <v>1760.64</v>
      </c>
      <c r="U1107">
        <v>1782</v>
      </c>
      <c r="V1107">
        <v>0.08</v>
      </c>
      <c r="W1107">
        <v>0.08</v>
      </c>
      <c r="X1107">
        <v>0.08</v>
      </c>
      <c r="Y1107">
        <v>0.08</v>
      </c>
      <c r="Z1107" t="s">
        <v>12</v>
      </c>
      <c r="AA1107" t="s">
        <v>12</v>
      </c>
      <c r="AB1107" t="s">
        <v>12</v>
      </c>
      <c r="AC1107" t="s">
        <v>12</v>
      </c>
      <c r="AD1107">
        <v>148.39638063999999</v>
      </c>
      <c r="AE1107">
        <v>150.36508291999999</v>
      </c>
      <c r="AF1107">
        <v>148.39638063999999</v>
      </c>
      <c r="AG1107">
        <v>150.32623305000001</v>
      </c>
      <c r="AH1107" t="s">
        <v>12</v>
      </c>
      <c r="AI1107" t="s">
        <v>12</v>
      </c>
    </row>
    <row r="1108" spans="1:35" x14ac:dyDescent="0.25">
      <c r="A1108">
        <v>1384439400</v>
      </c>
      <c r="B1108">
        <v>6.9905166100000002</v>
      </c>
      <c r="C1108">
        <v>7.0968891799999998</v>
      </c>
      <c r="D1108">
        <v>6.9596611900000003</v>
      </c>
      <c r="E1108">
        <v>7.0790254700000004</v>
      </c>
      <c r="F1108">
        <v>6.9905166100000002</v>
      </c>
      <c r="G1108">
        <v>7.0968891799999998</v>
      </c>
      <c r="H1108">
        <v>6.9596611900000003</v>
      </c>
      <c r="I1108">
        <v>7.0790254700000004</v>
      </c>
      <c r="J1108">
        <v>1773.25</v>
      </c>
      <c r="K1108">
        <v>1782.25</v>
      </c>
      <c r="L1108">
        <v>1770.5</v>
      </c>
      <c r="M1108">
        <v>1781</v>
      </c>
      <c r="N1108">
        <v>1779.75</v>
      </c>
      <c r="O1108">
        <v>1789</v>
      </c>
      <c r="P1108">
        <v>1777.25</v>
      </c>
      <c r="Q1108">
        <v>1787.75</v>
      </c>
      <c r="R1108">
        <v>1782.75</v>
      </c>
      <c r="S1108">
        <v>1791.53</v>
      </c>
      <c r="T1108">
        <v>1780.22</v>
      </c>
      <c r="U1108">
        <v>1790.62</v>
      </c>
      <c r="V1108">
        <v>0.09</v>
      </c>
      <c r="W1108">
        <v>0.09</v>
      </c>
      <c r="X1108">
        <v>0.09</v>
      </c>
      <c r="Y1108">
        <v>0.09</v>
      </c>
      <c r="Z1108" t="s">
        <v>12</v>
      </c>
      <c r="AA1108" t="s">
        <v>12</v>
      </c>
      <c r="AB1108" t="s">
        <v>12</v>
      </c>
      <c r="AC1108" t="s">
        <v>12</v>
      </c>
      <c r="AD1108">
        <v>150.46106990000001</v>
      </c>
      <c r="AE1108">
        <v>151.20267258000001</v>
      </c>
      <c r="AF1108">
        <v>150.21667811</v>
      </c>
      <c r="AG1108">
        <v>151.07626303000001</v>
      </c>
      <c r="AH1108" t="s">
        <v>12</v>
      </c>
      <c r="AI1108" t="s">
        <v>12</v>
      </c>
    </row>
    <row r="1109" spans="1:35" x14ac:dyDescent="0.25">
      <c r="A1109">
        <v>1384525800</v>
      </c>
      <c r="B1109">
        <v>7.1131295400000001</v>
      </c>
      <c r="C1109">
        <v>7.17240536</v>
      </c>
      <c r="D1109">
        <v>7.0887694899999998</v>
      </c>
      <c r="E1109">
        <v>7.17159368</v>
      </c>
      <c r="F1109">
        <v>7.1131295400000001</v>
      </c>
      <c r="G1109">
        <v>7.17240536</v>
      </c>
      <c r="H1109">
        <v>7.0887694899999998</v>
      </c>
      <c r="I1109">
        <v>7.17159368</v>
      </c>
      <c r="J1109">
        <v>1780.25</v>
      </c>
      <c r="K1109">
        <v>1789</v>
      </c>
      <c r="L1109">
        <v>1780.25</v>
      </c>
      <c r="M1109">
        <v>1787</v>
      </c>
      <c r="N1109">
        <v>1787.75</v>
      </c>
      <c r="O1109">
        <v>1796</v>
      </c>
      <c r="P1109">
        <v>1786.5</v>
      </c>
      <c r="Q1109">
        <v>1793.5</v>
      </c>
      <c r="R1109">
        <v>1790.66</v>
      </c>
      <c r="S1109">
        <v>1798.22</v>
      </c>
      <c r="T1109">
        <v>1790.66</v>
      </c>
      <c r="U1109">
        <v>1798.18</v>
      </c>
      <c r="V1109">
        <v>0.09</v>
      </c>
      <c r="W1109">
        <v>0.09</v>
      </c>
      <c r="X1109">
        <v>0.09</v>
      </c>
      <c r="Y1109">
        <v>0.09</v>
      </c>
      <c r="Z1109" t="s">
        <v>12</v>
      </c>
      <c r="AA1109" t="s">
        <v>12</v>
      </c>
      <c r="AB1109" t="s">
        <v>12</v>
      </c>
      <c r="AC1109" t="s">
        <v>12</v>
      </c>
      <c r="AD1109">
        <v>151.32065481999999</v>
      </c>
      <c r="AE1109">
        <v>151.79258379000001</v>
      </c>
      <c r="AF1109">
        <v>151.12682684999999</v>
      </c>
      <c r="AG1109">
        <v>151.73359267000001</v>
      </c>
      <c r="AH1109" t="s">
        <v>12</v>
      </c>
      <c r="AI1109" t="s">
        <v>12</v>
      </c>
    </row>
    <row r="1110" spans="1:35" x14ac:dyDescent="0.25">
      <c r="A1110">
        <v>1384785000</v>
      </c>
      <c r="B1110">
        <v>7.2073211099999996</v>
      </c>
      <c r="C1110">
        <v>7.2227497999999999</v>
      </c>
      <c r="D1110">
        <v>7.0481768699999998</v>
      </c>
      <c r="E1110">
        <v>7.1058215300000001</v>
      </c>
      <c r="F1110">
        <v>7.2073211099999996</v>
      </c>
      <c r="G1110">
        <v>7.2227497999999999</v>
      </c>
      <c r="H1110">
        <v>7.0481768699999998</v>
      </c>
      <c r="I1110">
        <v>7.1058215300000001</v>
      </c>
      <c r="J1110">
        <v>1787.75</v>
      </c>
      <c r="K1110">
        <v>1793</v>
      </c>
      <c r="L1110">
        <v>1778.5</v>
      </c>
      <c r="M1110">
        <v>1782</v>
      </c>
      <c r="N1110">
        <v>1793.5</v>
      </c>
      <c r="O1110">
        <v>1799.75</v>
      </c>
      <c r="P1110">
        <v>1784.75</v>
      </c>
      <c r="Q1110">
        <v>1788.75</v>
      </c>
      <c r="R1110">
        <v>1798.82</v>
      </c>
      <c r="S1110">
        <v>1802.33</v>
      </c>
      <c r="T1110">
        <v>1788</v>
      </c>
      <c r="U1110">
        <v>1791.53</v>
      </c>
      <c r="V1110">
        <v>0.09</v>
      </c>
      <c r="W1110">
        <v>0.09</v>
      </c>
      <c r="X1110">
        <v>0.09</v>
      </c>
      <c r="Y1110">
        <v>0.09</v>
      </c>
      <c r="Z1110" t="s">
        <v>12</v>
      </c>
      <c r="AA1110" t="s">
        <v>12</v>
      </c>
      <c r="AB1110" t="s">
        <v>12</v>
      </c>
      <c r="AC1110" t="s">
        <v>12</v>
      </c>
      <c r="AD1110">
        <v>151.98641176999999</v>
      </c>
      <c r="AE1110">
        <v>152.11282130999999</v>
      </c>
      <c r="AF1110">
        <v>150.86558045000001</v>
      </c>
      <c r="AG1110">
        <v>151.20267258000001</v>
      </c>
      <c r="AH1110" t="s">
        <v>12</v>
      </c>
      <c r="AI1110" t="s">
        <v>12</v>
      </c>
    </row>
    <row r="1111" spans="1:35" x14ac:dyDescent="0.25">
      <c r="A1111">
        <v>1384871400</v>
      </c>
      <c r="B1111">
        <v>7.0830848299999998</v>
      </c>
      <c r="C1111">
        <v>7.1472336199999997</v>
      </c>
      <c r="D1111">
        <v>7.0124406600000002</v>
      </c>
      <c r="E1111">
        <v>7.0522293999999999</v>
      </c>
      <c r="F1111">
        <v>7.0830848299999998</v>
      </c>
      <c r="G1111">
        <v>7.1472336199999997</v>
      </c>
      <c r="H1111">
        <v>7.0124406600000002</v>
      </c>
      <c r="I1111">
        <v>7.0522293999999999</v>
      </c>
      <c r="J1111">
        <v>1782.5</v>
      </c>
      <c r="K1111">
        <v>1787</v>
      </c>
      <c r="L1111">
        <v>1775.75</v>
      </c>
      <c r="M1111">
        <v>1778.5</v>
      </c>
      <c r="N1111">
        <v>1789.5</v>
      </c>
      <c r="O1111">
        <v>1793.75</v>
      </c>
      <c r="P1111">
        <v>1782</v>
      </c>
      <c r="Q1111">
        <v>1785.25</v>
      </c>
      <c r="R1111">
        <v>1790.79</v>
      </c>
      <c r="S1111">
        <v>1795.51</v>
      </c>
      <c r="T1111">
        <v>1784.72</v>
      </c>
      <c r="U1111">
        <v>1787.87</v>
      </c>
      <c r="V1111">
        <v>0.09</v>
      </c>
      <c r="W1111">
        <v>0.09</v>
      </c>
      <c r="X1111">
        <v>0.09</v>
      </c>
      <c r="Y1111">
        <v>0.09</v>
      </c>
      <c r="Z1111" t="s">
        <v>12</v>
      </c>
      <c r="AA1111" t="s">
        <v>12</v>
      </c>
      <c r="AB1111" t="s">
        <v>12</v>
      </c>
      <c r="AC1111" t="s">
        <v>12</v>
      </c>
      <c r="AD1111">
        <v>151.12682684999999</v>
      </c>
      <c r="AE1111">
        <v>151.58190121999999</v>
      </c>
      <c r="AF1111">
        <v>150.61276136000001</v>
      </c>
      <c r="AG1111">
        <v>150.87400775</v>
      </c>
      <c r="AH1111" t="s">
        <v>12</v>
      </c>
      <c r="AI1111" t="s">
        <v>12</v>
      </c>
    </row>
    <row r="1112" spans="1:35" x14ac:dyDescent="0.25">
      <c r="A1112">
        <v>1384957800</v>
      </c>
      <c r="B1112">
        <v>7.0944531800000004</v>
      </c>
      <c r="C1112">
        <v>7.1521056300000003</v>
      </c>
      <c r="D1112">
        <v>6.9231211100000003</v>
      </c>
      <c r="E1112">
        <v>6.9897049400000002</v>
      </c>
      <c r="F1112">
        <v>7.0944531800000004</v>
      </c>
      <c r="G1112">
        <v>7.1521056300000003</v>
      </c>
      <c r="H1112">
        <v>6.9231211100000003</v>
      </c>
      <c r="I1112">
        <v>6.9897049400000002</v>
      </c>
      <c r="J1112">
        <v>1778.75</v>
      </c>
      <c r="K1112">
        <v>1787.25</v>
      </c>
      <c r="L1112">
        <v>1768.25</v>
      </c>
      <c r="M1112">
        <v>1773</v>
      </c>
      <c r="N1112">
        <v>1785.5</v>
      </c>
      <c r="O1112">
        <v>1794.25</v>
      </c>
      <c r="P1112">
        <v>1774.5</v>
      </c>
      <c r="Q1112">
        <v>1779.75</v>
      </c>
      <c r="R1112">
        <v>1789.59</v>
      </c>
      <c r="S1112">
        <v>1795.73</v>
      </c>
      <c r="T1112">
        <v>1777.23</v>
      </c>
      <c r="U1112">
        <v>1781.37</v>
      </c>
      <c r="V1112">
        <v>0.09</v>
      </c>
      <c r="W1112">
        <v>0.09</v>
      </c>
      <c r="X1112">
        <v>0.09</v>
      </c>
      <c r="Y1112">
        <v>0.09</v>
      </c>
      <c r="Z1112" t="s">
        <v>12</v>
      </c>
      <c r="AA1112" t="s">
        <v>12</v>
      </c>
      <c r="AB1112" t="s">
        <v>12</v>
      </c>
      <c r="AC1112" t="s">
        <v>12</v>
      </c>
      <c r="AD1112">
        <v>151.17739066999999</v>
      </c>
      <c r="AE1112">
        <v>151.63246504</v>
      </c>
      <c r="AF1112">
        <v>149.98914092999999</v>
      </c>
      <c r="AG1112">
        <v>150.40207878000001</v>
      </c>
      <c r="AH1112" t="s">
        <v>12</v>
      </c>
      <c r="AI1112" t="s">
        <v>12</v>
      </c>
    </row>
    <row r="1113" spans="1:35" x14ac:dyDescent="0.25">
      <c r="A1113">
        <v>1385044200</v>
      </c>
      <c r="B1113">
        <v>7.0432970600000004</v>
      </c>
      <c r="C1113">
        <v>7.1644474100000002</v>
      </c>
      <c r="D1113">
        <v>7.0270567000000002</v>
      </c>
      <c r="E1113">
        <v>7.14966963</v>
      </c>
      <c r="F1113">
        <v>7.0432970600000004</v>
      </c>
      <c r="G1113">
        <v>7.1644474100000002</v>
      </c>
      <c r="H1113">
        <v>7.0270567000000002</v>
      </c>
      <c r="I1113">
        <v>7.14966963</v>
      </c>
      <c r="J1113">
        <v>1773</v>
      </c>
      <c r="K1113">
        <v>1788.75</v>
      </c>
      <c r="L1113">
        <v>1769.25</v>
      </c>
      <c r="M1113">
        <v>1787</v>
      </c>
      <c r="N1113">
        <v>1779.5</v>
      </c>
      <c r="O1113">
        <v>1795.5</v>
      </c>
      <c r="P1113">
        <v>1775.75</v>
      </c>
      <c r="Q1113">
        <v>1793.75</v>
      </c>
      <c r="R1113">
        <v>1783.52</v>
      </c>
      <c r="S1113">
        <v>1797.16</v>
      </c>
      <c r="T1113">
        <v>1783.52</v>
      </c>
      <c r="U1113">
        <v>1795.85</v>
      </c>
      <c r="V1113">
        <v>0.09</v>
      </c>
      <c r="W1113">
        <v>0.09</v>
      </c>
      <c r="X1113">
        <v>0.09</v>
      </c>
      <c r="Y1113">
        <v>0.09</v>
      </c>
      <c r="Z1113" t="s">
        <v>12</v>
      </c>
      <c r="AA1113" t="s">
        <v>12</v>
      </c>
      <c r="AB1113" t="s">
        <v>12</v>
      </c>
      <c r="AC1113" t="s">
        <v>12</v>
      </c>
      <c r="AD1113">
        <v>150.82344394</v>
      </c>
      <c r="AE1113">
        <v>151.73359267000001</v>
      </c>
      <c r="AF1113">
        <v>150.73074360000001</v>
      </c>
      <c r="AG1113">
        <v>151.61561043</v>
      </c>
      <c r="AH1113" t="s">
        <v>12</v>
      </c>
      <c r="AI1113" t="s">
        <v>12</v>
      </c>
    </row>
    <row r="1114" spans="1:35" x14ac:dyDescent="0.25">
      <c r="A1114">
        <v>1385130600</v>
      </c>
      <c r="B1114">
        <v>7.158601</v>
      </c>
      <c r="C1114">
        <v>7.2568538699999996</v>
      </c>
      <c r="D1114">
        <v>7.1318049400000003</v>
      </c>
      <c r="E1114">
        <v>7.2511692099999996</v>
      </c>
      <c r="F1114">
        <v>7.158601</v>
      </c>
      <c r="G1114">
        <v>7.2568538699999996</v>
      </c>
      <c r="H1114">
        <v>7.1318049400000003</v>
      </c>
      <c r="I1114">
        <v>7.2511692099999996</v>
      </c>
      <c r="J1114">
        <v>1786.75</v>
      </c>
      <c r="K1114">
        <v>1796.5</v>
      </c>
      <c r="L1114">
        <v>1785.5</v>
      </c>
      <c r="M1114">
        <v>1794.5</v>
      </c>
      <c r="N1114">
        <v>1793.25</v>
      </c>
      <c r="O1114">
        <v>1803.25</v>
      </c>
      <c r="P1114">
        <v>1792</v>
      </c>
      <c r="Q1114">
        <v>1801.25</v>
      </c>
      <c r="R1114">
        <v>1797.21</v>
      </c>
      <c r="S1114">
        <v>1804.84</v>
      </c>
      <c r="T1114">
        <v>1794.7</v>
      </c>
      <c r="U1114">
        <v>1804.76</v>
      </c>
      <c r="V1114">
        <v>0.09</v>
      </c>
      <c r="W1114">
        <v>0.09</v>
      </c>
      <c r="X1114">
        <v>0.09</v>
      </c>
      <c r="Y1114">
        <v>0.09</v>
      </c>
      <c r="Z1114" t="s">
        <v>12</v>
      </c>
      <c r="AA1114" t="s">
        <v>12</v>
      </c>
      <c r="AB1114" t="s">
        <v>12</v>
      </c>
      <c r="AC1114" t="s">
        <v>12</v>
      </c>
      <c r="AD1114">
        <v>151.67460155000001</v>
      </c>
      <c r="AE1114">
        <v>152.39092231999999</v>
      </c>
      <c r="AF1114">
        <v>151.49762819</v>
      </c>
      <c r="AG1114">
        <v>152.37406770999999</v>
      </c>
      <c r="AH1114" t="s">
        <v>12</v>
      </c>
      <c r="AI1114" t="s">
        <v>12</v>
      </c>
    </row>
    <row r="1115" spans="1:35" x14ac:dyDescent="0.25">
      <c r="A1115">
        <v>1385389800</v>
      </c>
      <c r="B1115">
        <v>7.2925813100000001</v>
      </c>
      <c r="C1115">
        <v>7.2974533199999998</v>
      </c>
      <c r="D1115">
        <v>7.2025309499999999</v>
      </c>
      <c r="E1115">
        <v>7.2479215300000002</v>
      </c>
      <c r="F1115">
        <v>7.2925813100000001</v>
      </c>
      <c r="G1115">
        <v>7.2974533199999998</v>
      </c>
      <c r="H1115">
        <v>7.2025309499999999</v>
      </c>
      <c r="I1115">
        <v>7.2479215300000002</v>
      </c>
      <c r="J1115">
        <v>1795</v>
      </c>
      <c r="K1115">
        <v>1802.5</v>
      </c>
      <c r="L1115">
        <v>1792</v>
      </c>
      <c r="M1115">
        <v>1795.75</v>
      </c>
      <c r="N1115">
        <v>1802</v>
      </c>
      <c r="O1115">
        <v>1809.25</v>
      </c>
      <c r="P1115">
        <v>1798.5</v>
      </c>
      <c r="Q1115">
        <v>1802.5</v>
      </c>
      <c r="R1115">
        <v>1806.33</v>
      </c>
      <c r="S1115">
        <v>1808.1</v>
      </c>
      <c r="T1115">
        <v>1800.58</v>
      </c>
      <c r="U1115">
        <v>1802.48</v>
      </c>
      <c r="V1115">
        <v>0.09</v>
      </c>
      <c r="W1115">
        <v>0.09</v>
      </c>
      <c r="X1115">
        <v>0.09</v>
      </c>
      <c r="Y1115">
        <v>0.09</v>
      </c>
      <c r="Z1115" t="s">
        <v>12</v>
      </c>
      <c r="AA1115" t="s">
        <v>12</v>
      </c>
      <c r="AB1115" t="s">
        <v>12</v>
      </c>
      <c r="AC1115" t="s">
        <v>12</v>
      </c>
      <c r="AD1115">
        <v>152.64374140999999</v>
      </c>
      <c r="AE1115">
        <v>152.67745062</v>
      </c>
      <c r="AF1115">
        <v>152.00326637000001</v>
      </c>
      <c r="AG1115">
        <v>152.22237625</v>
      </c>
      <c r="AH1115" t="s">
        <v>12</v>
      </c>
      <c r="AI1115" t="s">
        <v>12</v>
      </c>
    </row>
    <row r="1116" spans="1:35" x14ac:dyDescent="0.25">
      <c r="A1116">
        <v>1385476200</v>
      </c>
      <c r="B1116">
        <v>7.2446738499999999</v>
      </c>
      <c r="C1116">
        <v>7.3031136200000004</v>
      </c>
      <c r="D1116">
        <v>7.2067452400000001</v>
      </c>
      <c r="E1116">
        <v>7.2365531799999996</v>
      </c>
      <c r="F1116">
        <v>7.2446738499999999</v>
      </c>
      <c r="G1116">
        <v>7.3031136200000004</v>
      </c>
      <c r="H1116">
        <v>7.2067452400000001</v>
      </c>
      <c r="I1116">
        <v>7.2365531799999996</v>
      </c>
      <c r="J1116">
        <v>1794.75</v>
      </c>
      <c r="K1116">
        <v>1800.25</v>
      </c>
      <c r="L1116">
        <v>1792.25</v>
      </c>
      <c r="M1116">
        <v>1795.5</v>
      </c>
      <c r="N1116">
        <v>1801.25</v>
      </c>
      <c r="O1116">
        <v>1807</v>
      </c>
      <c r="P1116">
        <v>1798.75</v>
      </c>
      <c r="Q1116">
        <v>1802</v>
      </c>
      <c r="R1116">
        <v>1802.87</v>
      </c>
      <c r="S1116">
        <v>1808.42</v>
      </c>
      <c r="T1116">
        <v>1800.77</v>
      </c>
      <c r="U1116">
        <v>1802.75</v>
      </c>
      <c r="V1116">
        <v>0.09</v>
      </c>
      <c r="W1116">
        <v>0.09</v>
      </c>
      <c r="X1116">
        <v>0.09</v>
      </c>
      <c r="Y1116">
        <v>0.09</v>
      </c>
      <c r="Z1116" t="s">
        <v>12</v>
      </c>
      <c r="AA1116" t="s">
        <v>12</v>
      </c>
      <c r="AB1116" t="s">
        <v>12</v>
      </c>
      <c r="AC1116" t="s">
        <v>12</v>
      </c>
      <c r="AD1116">
        <v>152.29822197999999</v>
      </c>
      <c r="AE1116">
        <v>152.71958713999999</v>
      </c>
      <c r="AF1116">
        <v>152.03276192999999</v>
      </c>
      <c r="AG1116">
        <v>152.26451277000001</v>
      </c>
      <c r="AH1116" t="s">
        <v>12</v>
      </c>
      <c r="AI1116" t="s">
        <v>12</v>
      </c>
    </row>
    <row r="1117" spans="1:35" x14ac:dyDescent="0.25">
      <c r="A1117">
        <v>1385562600</v>
      </c>
      <c r="B1117">
        <v>7.2625375600000002</v>
      </c>
      <c r="C1117">
        <v>7.3063047900000004</v>
      </c>
      <c r="D1117">
        <v>7.2357414999999996</v>
      </c>
      <c r="E1117">
        <v>7.2885219499999998</v>
      </c>
      <c r="F1117">
        <v>7.2625375600000002</v>
      </c>
      <c r="G1117">
        <v>7.3063047900000004</v>
      </c>
      <c r="H1117">
        <v>7.2357414999999996</v>
      </c>
      <c r="I1117">
        <v>7.2885219499999998</v>
      </c>
      <c r="J1117">
        <v>1795.25</v>
      </c>
      <c r="K1117">
        <v>1801</v>
      </c>
      <c r="L1117">
        <v>1794.5</v>
      </c>
      <c r="M1117">
        <v>1798</v>
      </c>
      <c r="N1117">
        <v>1802</v>
      </c>
      <c r="O1117">
        <v>1807.5</v>
      </c>
      <c r="P1117">
        <v>1801.25</v>
      </c>
      <c r="Q1117">
        <v>1804.25</v>
      </c>
      <c r="R1117">
        <v>1803.48</v>
      </c>
      <c r="S1117">
        <v>1808.27</v>
      </c>
      <c r="T1117">
        <v>1802.77</v>
      </c>
      <c r="U1117">
        <v>1807.23</v>
      </c>
      <c r="V1117">
        <v>0.09</v>
      </c>
      <c r="W1117">
        <v>0.09</v>
      </c>
      <c r="X1117">
        <v>0.09</v>
      </c>
      <c r="Y1117">
        <v>0.09</v>
      </c>
      <c r="Z1117" t="s">
        <v>12</v>
      </c>
      <c r="AA1117" t="s">
        <v>12</v>
      </c>
      <c r="AB1117" t="s">
        <v>12</v>
      </c>
      <c r="AC1117" t="s">
        <v>12</v>
      </c>
      <c r="AD1117">
        <v>152.42463153</v>
      </c>
      <c r="AE1117">
        <v>152.73644174</v>
      </c>
      <c r="AF1117">
        <v>152.23923085999999</v>
      </c>
      <c r="AG1117">
        <v>152.63531411</v>
      </c>
      <c r="AH1117" t="s">
        <v>12</v>
      </c>
      <c r="AI1117" t="s">
        <v>12</v>
      </c>
    </row>
    <row r="1118" spans="1:35" x14ac:dyDescent="0.25">
      <c r="A1118">
        <v>1385735400</v>
      </c>
      <c r="B1118">
        <v>7.3145053600000001</v>
      </c>
      <c r="C1118">
        <v>7.36566148</v>
      </c>
      <c r="D1118">
        <v>7.2519818599999999</v>
      </c>
      <c r="E1118">
        <v>7.2722815900000004</v>
      </c>
      <c r="F1118">
        <v>7.3145053600000001</v>
      </c>
      <c r="G1118">
        <v>7.36566148</v>
      </c>
      <c r="H1118">
        <v>7.2519818599999999</v>
      </c>
      <c r="I1118">
        <v>7.2722815900000004</v>
      </c>
      <c r="J1118">
        <v>1798.5</v>
      </c>
      <c r="K1118">
        <v>1805.75</v>
      </c>
      <c r="L1118">
        <v>1796.5</v>
      </c>
      <c r="M1118">
        <v>1797.75</v>
      </c>
      <c r="N1118">
        <v>1804.5</v>
      </c>
      <c r="O1118">
        <v>1812.5</v>
      </c>
      <c r="P1118">
        <v>1802.75</v>
      </c>
      <c r="Q1118">
        <v>1804</v>
      </c>
      <c r="R1118">
        <v>1808.69</v>
      </c>
      <c r="S1118">
        <v>1813.55</v>
      </c>
      <c r="T1118">
        <v>1803.98</v>
      </c>
      <c r="U1118">
        <v>1805.81</v>
      </c>
      <c r="V1118">
        <v>7.0000000000000007E-2</v>
      </c>
      <c r="W1118">
        <v>7.0000000000000007E-2</v>
      </c>
      <c r="X1118">
        <v>7.0000000000000007E-2</v>
      </c>
      <c r="Y1118">
        <v>7.0000000000000007E-2</v>
      </c>
      <c r="Z1118" t="s">
        <v>12</v>
      </c>
      <c r="AA1118" t="s">
        <v>12</v>
      </c>
      <c r="AB1118" t="s">
        <v>12</v>
      </c>
      <c r="AC1118" t="s">
        <v>12</v>
      </c>
      <c r="AD1118">
        <v>152.80386017000001</v>
      </c>
      <c r="AE1118">
        <v>153.16623419999999</v>
      </c>
      <c r="AF1118">
        <v>152.36564041</v>
      </c>
      <c r="AG1118">
        <v>152.53418647000001</v>
      </c>
      <c r="AH1118" t="s">
        <v>12</v>
      </c>
      <c r="AI1118" t="s">
        <v>12</v>
      </c>
    </row>
    <row r="1119" spans="1:35" x14ac:dyDescent="0.25">
      <c r="A1119">
        <v>1385994600</v>
      </c>
      <c r="B1119">
        <v>7.2909579500000001</v>
      </c>
      <c r="C1119">
        <v>7.3283097100000001</v>
      </c>
      <c r="D1119">
        <v>7.18620971</v>
      </c>
      <c r="E1119">
        <v>7.2203137899999996</v>
      </c>
      <c r="F1119">
        <v>7.2909579500000001</v>
      </c>
      <c r="G1119">
        <v>7.3283097100000001</v>
      </c>
      <c r="H1119">
        <v>7.18620971</v>
      </c>
      <c r="I1119">
        <v>7.2203137899999996</v>
      </c>
      <c r="J1119">
        <v>1799.5</v>
      </c>
      <c r="K1119">
        <v>1802.5</v>
      </c>
      <c r="L1119">
        <v>1791</v>
      </c>
      <c r="M1119">
        <v>1793.25</v>
      </c>
      <c r="N1119">
        <v>1806.25</v>
      </c>
      <c r="O1119">
        <v>1809</v>
      </c>
      <c r="P1119">
        <v>1797</v>
      </c>
      <c r="Q1119">
        <v>1799.75</v>
      </c>
      <c r="R1119">
        <v>1806.55</v>
      </c>
      <c r="S1119">
        <v>1810.02</v>
      </c>
      <c r="T1119">
        <v>1798.6</v>
      </c>
      <c r="U1119">
        <v>1800.9</v>
      </c>
      <c r="V1119">
        <v>0.09</v>
      </c>
      <c r="W1119">
        <v>0.09</v>
      </c>
      <c r="X1119">
        <v>0.09</v>
      </c>
      <c r="Y1119">
        <v>0.09</v>
      </c>
      <c r="Z1119" t="s">
        <v>12</v>
      </c>
      <c r="AA1119" t="s">
        <v>12</v>
      </c>
      <c r="AB1119" t="s">
        <v>12</v>
      </c>
      <c r="AC1119" t="s">
        <v>12</v>
      </c>
      <c r="AD1119">
        <v>152.61003220000001</v>
      </c>
      <c r="AE1119">
        <v>152.89656049999999</v>
      </c>
      <c r="AF1119">
        <v>151.90213874</v>
      </c>
      <c r="AG1119">
        <v>152.13810322</v>
      </c>
      <c r="AH1119" t="s">
        <v>12</v>
      </c>
      <c r="AI1119" t="s">
        <v>12</v>
      </c>
    </row>
    <row r="1120" spans="1:35" x14ac:dyDescent="0.25">
      <c r="A1120">
        <v>1386081000</v>
      </c>
      <c r="B1120">
        <v>7.15048131</v>
      </c>
      <c r="C1120">
        <v>7.2019618999999997</v>
      </c>
      <c r="D1120">
        <v>7.0562887600000002</v>
      </c>
      <c r="E1120">
        <v>7.1383012800000003</v>
      </c>
      <c r="F1120">
        <v>7.15048131</v>
      </c>
      <c r="G1120">
        <v>7.2019618999999997</v>
      </c>
      <c r="H1120">
        <v>7.0562887600000002</v>
      </c>
      <c r="I1120">
        <v>7.1383012800000003</v>
      </c>
      <c r="J1120">
        <v>1793.25</v>
      </c>
      <c r="K1120">
        <v>1795.25</v>
      </c>
      <c r="L1120">
        <v>1779.75</v>
      </c>
      <c r="M1120">
        <v>1785</v>
      </c>
      <c r="N1120">
        <v>1800.25</v>
      </c>
      <c r="O1120">
        <v>1801.75</v>
      </c>
      <c r="P1120">
        <v>1786.25</v>
      </c>
      <c r="Q1120">
        <v>1791.5</v>
      </c>
      <c r="R1120">
        <v>1800.1</v>
      </c>
      <c r="S1120">
        <v>1800.1</v>
      </c>
      <c r="T1120">
        <v>1787.85</v>
      </c>
      <c r="U1120">
        <v>1795.15</v>
      </c>
      <c r="V1120">
        <v>0.09</v>
      </c>
      <c r="W1120">
        <v>0.09</v>
      </c>
      <c r="X1120">
        <v>0.09</v>
      </c>
      <c r="Y1120">
        <v>0.09</v>
      </c>
      <c r="Z1120" t="s">
        <v>12</v>
      </c>
      <c r="AA1120" t="s">
        <v>12</v>
      </c>
      <c r="AB1120" t="s">
        <v>12</v>
      </c>
      <c r="AC1120" t="s">
        <v>12</v>
      </c>
      <c r="AD1120">
        <v>151.64089233999999</v>
      </c>
      <c r="AE1120">
        <v>152.02012098</v>
      </c>
      <c r="AF1120">
        <v>150.99198999999999</v>
      </c>
      <c r="AG1120">
        <v>151.48077358</v>
      </c>
      <c r="AH1120" t="s">
        <v>12</v>
      </c>
      <c r="AI1120" t="s">
        <v>12</v>
      </c>
    </row>
    <row r="1121" spans="1:35" x14ac:dyDescent="0.25">
      <c r="A1121">
        <v>1386167400</v>
      </c>
      <c r="B1121">
        <v>7.0441087400000004</v>
      </c>
      <c r="C1121">
        <v>7.2073211099999996</v>
      </c>
      <c r="D1121">
        <v>6.95641351</v>
      </c>
      <c r="E1121">
        <v>7.11476167</v>
      </c>
      <c r="F1121">
        <v>7.0441087400000004</v>
      </c>
      <c r="G1121">
        <v>7.2073211099999996</v>
      </c>
      <c r="H1121">
        <v>6.95641351</v>
      </c>
      <c r="I1121">
        <v>7.11476167</v>
      </c>
      <c r="J1121">
        <v>1785.5</v>
      </c>
      <c r="K1121">
        <v>1793</v>
      </c>
      <c r="L1121">
        <v>1771.5</v>
      </c>
      <c r="M1121">
        <v>1785.25</v>
      </c>
      <c r="N1121">
        <v>1792</v>
      </c>
      <c r="O1121">
        <v>1799.5</v>
      </c>
      <c r="P1121">
        <v>1777.75</v>
      </c>
      <c r="Q1121">
        <v>1791.75</v>
      </c>
      <c r="R1121">
        <v>1793.15</v>
      </c>
      <c r="S1121">
        <v>1799.8</v>
      </c>
      <c r="T1121">
        <v>1779.09</v>
      </c>
      <c r="U1121">
        <v>1792.81</v>
      </c>
      <c r="V1121">
        <v>0.09</v>
      </c>
      <c r="W1121">
        <v>0.09</v>
      </c>
      <c r="X1121">
        <v>0.09</v>
      </c>
      <c r="Y1121">
        <v>0.09</v>
      </c>
      <c r="Z1121" t="s">
        <v>12</v>
      </c>
      <c r="AA1121" t="s">
        <v>12</v>
      </c>
      <c r="AB1121" t="s">
        <v>12</v>
      </c>
      <c r="AC1121" t="s">
        <v>12</v>
      </c>
      <c r="AD1121">
        <v>150.93299888000001</v>
      </c>
      <c r="AE1121">
        <v>152.09596671</v>
      </c>
      <c r="AF1121">
        <v>150.30095114</v>
      </c>
      <c r="AG1121">
        <v>151.46391897000001</v>
      </c>
      <c r="AH1121" t="s">
        <v>12</v>
      </c>
      <c r="AI1121" t="s">
        <v>12</v>
      </c>
    </row>
    <row r="1122" spans="1:35" x14ac:dyDescent="0.25">
      <c r="A1122">
        <v>1386253800</v>
      </c>
      <c r="B1122">
        <v>7.0822731499999998</v>
      </c>
      <c r="C1122">
        <v>7.12124924</v>
      </c>
      <c r="D1122">
        <v>7.0100046599999999</v>
      </c>
      <c r="E1122">
        <v>7.0343647100000002</v>
      </c>
      <c r="F1122">
        <v>7.0822731499999998</v>
      </c>
      <c r="G1122">
        <v>7.12124924</v>
      </c>
      <c r="H1122">
        <v>7.0100046599999999</v>
      </c>
      <c r="I1122">
        <v>7.0343647100000002</v>
      </c>
      <c r="J1122">
        <v>1785.75</v>
      </c>
      <c r="K1122">
        <v>1788</v>
      </c>
      <c r="L1122">
        <v>1775.5</v>
      </c>
      <c r="M1122">
        <v>1777.5</v>
      </c>
      <c r="N1122">
        <v>1792.5</v>
      </c>
      <c r="O1122">
        <v>1794.25</v>
      </c>
      <c r="P1122">
        <v>1782</v>
      </c>
      <c r="Q1122">
        <v>1784</v>
      </c>
      <c r="R1122">
        <v>1792.82</v>
      </c>
      <c r="S1122">
        <v>1792.82</v>
      </c>
      <c r="T1122">
        <v>1783.38</v>
      </c>
      <c r="U1122">
        <v>1785.03</v>
      </c>
      <c r="V1122">
        <v>0.09</v>
      </c>
      <c r="W1122">
        <v>0.09</v>
      </c>
      <c r="X1122">
        <v>0.09</v>
      </c>
      <c r="Y1122">
        <v>0.09</v>
      </c>
      <c r="Z1122" t="s">
        <v>12</v>
      </c>
      <c r="AA1122" t="s">
        <v>12</v>
      </c>
      <c r="AB1122" t="s">
        <v>12</v>
      </c>
      <c r="AC1122" t="s">
        <v>12</v>
      </c>
      <c r="AD1122">
        <v>151.19424527000001</v>
      </c>
      <c r="AE1122">
        <v>151.47234628000001</v>
      </c>
      <c r="AF1122">
        <v>150.65498215</v>
      </c>
      <c r="AG1122">
        <v>150.79816202999999</v>
      </c>
      <c r="AH1122" t="s">
        <v>12</v>
      </c>
      <c r="AI1122" t="s">
        <v>12</v>
      </c>
    </row>
    <row r="1123" spans="1:35" x14ac:dyDescent="0.25">
      <c r="A1123">
        <v>1386340200</v>
      </c>
      <c r="B1123">
        <v>7.2292451599999996</v>
      </c>
      <c r="C1123">
        <v>7.2820256099999998</v>
      </c>
      <c r="D1123">
        <v>7.1699693499999997</v>
      </c>
      <c r="E1123">
        <v>7.2584772299999996</v>
      </c>
      <c r="F1123">
        <v>7.2292451599999996</v>
      </c>
      <c r="G1123">
        <v>7.2820256099999998</v>
      </c>
      <c r="H1123">
        <v>7.1699693499999997</v>
      </c>
      <c r="I1123">
        <v>7.2584772299999996</v>
      </c>
      <c r="J1123">
        <v>1777.5</v>
      </c>
      <c r="K1123">
        <v>1799.5</v>
      </c>
      <c r="L1123">
        <v>1777.5</v>
      </c>
      <c r="M1123">
        <v>1798.5</v>
      </c>
      <c r="N1123">
        <v>1784.5</v>
      </c>
      <c r="O1123">
        <v>1806</v>
      </c>
      <c r="P1123">
        <v>1784.25</v>
      </c>
      <c r="Q1123">
        <v>1805</v>
      </c>
      <c r="R1123">
        <v>1788.36</v>
      </c>
      <c r="S1123">
        <v>1806.04</v>
      </c>
      <c r="T1123">
        <v>1788.36</v>
      </c>
      <c r="U1123">
        <v>1805.09</v>
      </c>
      <c r="V1123">
        <v>0.09</v>
      </c>
      <c r="W1123">
        <v>0.09</v>
      </c>
      <c r="X1123">
        <v>0.09</v>
      </c>
      <c r="Y1123">
        <v>0.09</v>
      </c>
      <c r="Z1123" t="s">
        <v>12</v>
      </c>
      <c r="AA1123" t="s">
        <v>12</v>
      </c>
      <c r="AB1123" t="s">
        <v>12</v>
      </c>
      <c r="AC1123" t="s">
        <v>12</v>
      </c>
      <c r="AD1123">
        <v>152.25608546999999</v>
      </c>
      <c r="AE1123">
        <v>152.62688679999999</v>
      </c>
      <c r="AF1123">
        <v>151.8178657</v>
      </c>
      <c r="AG1123">
        <v>152.48362265</v>
      </c>
      <c r="AH1123" t="s">
        <v>12</v>
      </c>
      <c r="AI1123" t="s">
        <v>12</v>
      </c>
    </row>
    <row r="1124" spans="1:35" x14ac:dyDescent="0.25">
      <c r="A1124">
        <v>1386599400</v>
      </c>
      <c r="B1124">
        <v>7.3242493800000004</v>
      </c>
      <c r="C1124">
        <v>7.3477977599999997</v>
      </c>
      <c r="D1124">
        <v>7.2885219499999998</v>
      </c>
      <c r="E1124">
        <v>7.3128810299999998</v>
      </c>
      <c r="F1124">
        <v>7.3242493800000004</v>
      </c>
      <c r="G1124">
        <v>7.3477977599999997</v>
      </c>
      <c r="H1124">
        <v>7.2885219499999998</v>
      </c>
      <c r="I1124">
        <v>7.3128810299999998</v>
      </c>
      <c r="J1124">
        <v>1799.75</v>
      </c>
      <c r="K1124">
        <v>1805</v>
      </c>
      <c r="L1124">
        <v>1798.5</v>
      </c>
      <c r="M1124">
        <v>1802.75</v>
      </c>
      <c r="N1124">
        <v>1806.5</v>
      </c>
      <c r="O1124">
        <v>1811.5</v>
      </c>
      <c r="P1124">
        <v>1804.75</v>
      </c>
      <c r="Q1124">
        <v>1809</v>
      </c>
      <c r="R1124">
        <v>1806.21</v>
      </c>
      <c r="S1124">
        <v>1811.52</v>
      </c>
      <c r="T1124">
        <v>1806.21</v>
      </c>
      <c r="U1124">
        <v>1808.37</v>
      </c>
      <c r="V1124">
        <v>0.09</v>
      </c>
      <c r="W1124">
        <v>0.09</v>
      </c>
      <c r="X1124">
        <v>0.09</v>
      </c>
      <c r="Y1124">
        <v>0.09</v>
      </c>
      <c r="Z1124" t="s">
        <v>12</v>
      </c>
      <c r="AA1124" t="s">
        <v>12</v>
      </c>
      <c r="AB1124" t="s">
        <v>12</v>
      </c>
      <c r="AC1124" t="s">
        <v>12</v>
      </c>
      <c r="AD1124">
        <v>152.93026972000001</v>
      </c>
      <c r="AE1124">
        <v>153.09881578</v>
      </c>
      <c r="AF1124">
        <v>152.66902332000001</v>
      </c>
      <c r="AG1124">
        <v>152.87127859</v>
      </c>
      <c r="AH1124" t="s">
        <v>12</v>
      </c>
      <c r="AI1124" t="s">
        <v>12</v>
      </c>
    </row>
    <row r="1125" spans="1:35" x14ac:dyDescent="0.25">
      <c r="A1125">
        <v>1386685800</v>
      </c>
      <c r="B1125">
        <v>7.2665978999999998</v>
      </c>
      <c r="C1125">
        <v>7.3111758299999998</v>
      </c>
      <c r="D1125">
        <v>7.2259974800000002</v>
      </c>
      <c r="E1125">
        <v>7.2422378399999996</v>
      </c>
      <c r="F1125">
        <v>7.2665978999999998</v>
      </c>
      <c r="G1125">
        <v>7.3111758299999998</v>
      </c>
      <c r="H1125">
        <v>7.2259974800000002</v>
      </c>
      <c r="I1125">
        <v>7.2422378399999996</v>
      </c>
      <c r="J1125">
        <v>1802.75</v>
      </c>
      <c r="K1125">
        <v>1805.25</v>
      </c>
      <c r="L1125">
        <v>1794.75</v>
      </c>
      <c r="M1125">
        <v>1796.75</v>
      </c>
      <c r="N1125">
        <v>1809.25</v>
      </c>
      <c r="O1125">
        <v>1811.5</v>
      </c>
      <c r="P1125">
        <v>1801</v>
      </c>
      <c r="Q1125">
        <v>1803</v>
      </c>
      <c r="R1125">
        <v>1807.6</v>
      </c>
      <c r="S1125">
        <v>1808.52</v>
      </c>
      <c r="T1125">
        <v>1801.75</v>
      </c>
      <c r="U1125">
        <v>1802.62</v>
      </c>
      <c r="V1125">
        <v>0.09</v>
      </c>
      <c r="W1125">
        <v>0.09</v>
      </c>
      <c r="X1125">
        <v>0.09</v>
      </c>
      <c r="Y1125">
        <v>0.09</v>
      </c>
      <c r="Z1125" t="s">
        <v>12</v>
      </c>
      <c r="AA1125" t="s">
        <v>12</v>
      </c>
      <c r="AB1125" t="s">
        <v>12</v>
      </c>
      <c r="AC1125" t="s">
        <v>12</v>
      </c>
      <c r="AD1125">
        <v>152.51733186000001</v>
      </c>
      <c r="AE1125">
        <v>152.83756937999999</v>
      </c>
      <c r="AF1125">
        <v>152.22658991</v>
      </c>
      <c r="AG1125">
        <v>152.32350389000001</v>
      </c>
      <c r="AH1125" t="s">
        <v>12</v>
      </c>
      <c r="AI1125" t="s">
        <v>12</v>
      </c>
    </row>
    <row r="1126" spans="1:35" x14ac:dyDescent="0.25">
      <c r="A1126">
        <v>1386772200</v>
      </c>
      <c r="B1126">
        <v>7.2454855199999999</v>
      </c>
      <c r="C1126">
        <v>7.2487332100000001</v>
      </c>
      <c r="D1126">
        <v>6.9685935399999996</v>
      </c>
      <c r="E1126">
        <v>6.9897049400000002</v>
      </c>
      <c r="F1126">
        <v>7.2454855199999999</v>
      </c>
      <c r="G1126">
        <v>7.2487332100000001</v>
      </c>
      <c r="H1126">
        <v>6.9685935399999996</v>
      </c>
      <c r="I1126">
        <v>6.9897049400000002</v>
      </c>
      <c r="J1126">
        <v>1798</v>
      </c>
      <c r="K1126">
        <v>1801.5</v>
      </c>
      <c r="L1126">
        <v>1773.25</v>
      </c>
      <c r="M1126">
        <v>1774.5</v>
      </c>
      <c r="N1126">
        <v>1804.25</v>
      </c>
      <c r="O1126">
        <v>1808</v>
      </c>
      <c r="P1126">
        <v>1779.25</v>
      </c>
      <c r="Q1126">
        <v>1780.75</v>
      </c>
      <c r="R1126">
        <v>1802.76</v>
      </c>
      <c r="S1126">
        <v>1802.97</v>
      </c>
      <c r="T1126">
        <v>1780.09</v>
      </c>
      <c r="U1126">
        <v>1782.22</v>
      </c>
      <c r="V1126">
        <v>0.08</v>
      </c>
      <c r="W1126">
        <v>0.08</v>
      </c>
      <c r="X1126">
        <v>0.08</v>
      </c>
      <c r="Y1126">
        <v>0.08</v>
      </c>
      <c r="Z1126" t="s">
        <v>12</v>
      </c>
      <c r="AA1126" t="s">
        <v>12</v>
      </c>
      <c r="AB1126" t="s">
        <v>12</v>
      </c>
      <c r="AC1126" t="s">
        <v>12</v>
      </c>
      <c r="AD1126">
        <v>152.37406770999999</v>
      </c>
      <c r="AE1126">
        <v>152.40777692</v>
      </c>
      <c r="AF1126">
        <v>150.42736069</v>
      </c>
      <c r="AG1126">
        <v>150.61276136000001</v>
      </c>
      <c r="AH1126" t="s">
        <v>12</v>
      </c>
      <c r="AI1126" t="s">
        <v>12</v>
      </c>
    </row>
    <row r="1127" spans="1:35" x14ac:dyDescent="0.25">
      <c r="A1127">
        <v>1386858600</v>
      </c>
      <c r="B1127">
        <v>6.9840212499999996</v>
      </c>
      <c r="C1127">
        <v>7.0083812999999999</v>
      </c>
      <c r="D1127">
        <v>6.8800846800000004</v>
      </c>
      <c r="E1127">
        <v>6.9296174500000003</v>
      </c>
      <c r="F1127">
        <v>6.9840212499999996</v>
      </c>
      <c r="G1127">
        <v>7.0083812999999999</v>
      </c>
      <c r="H1127">
        <v>6.8800846800000004</v>
      </c>
      <c r="I1127">
        <v>6.9296174500000003</v>
      </c>
      <c r="J1127">
        <v>1774.25</v>
      </c>
      <c r="K1127">
        <v>1777.75</v>
      </c>
      <c r="L1127">
        <v>1765.5</v>
      </c>
      <c r="M1127">
        <v>1768.5</v>
      </c>
      <c r="N1127">
        <v>1780.75</v>
      </c>
      <c r="O1127">
        <v>1784</v>
      </c>
      <c r="P1127">
        <v>1771.75</v>
      </c>
      <c r="Q1127">
        <v>1775</v>
      </c>
      <c r="R1127">
        <v>1781.71</v>
      </c>
      <c r="S1127">
        <v>1782.99</v>
      </c>
      <c r="T1127">
        <v>1772.28</v>
      </c>
      <c r="U1127">
        <v>1775.5</v>
      </c>
      <c r="V1127">
        <v>0.09</v>
      </c>
      <c r="W1127">
        <v>0.09</v>
      </c>
      <c r="X1127">
        <v>0.09</v>
      </c>
      <c r="Y1127">
        <v>0.09</v>
      </c>
      <c r="Z1127" t="s">
        <v>12</v>
      </c>
      <c r="AA1127" t="s">
        <v>12</v>
      </c>
      <c r="AB1127" t="s">
        <v>12</v>
      </c>
      <c r="AC1127" t="s">
        <v>12</v>
      </c>
      <c r="AD1127">
        <v>150.54534293</v>
      </c>
      <c r="AE1127">
        <v>150.73074360000001</v>
      </c>
      <c r="AF1127">
        <v>149.80374026000001</v>
      </c>
      <c r="AG1127">
        <v>150.11555046999999</v>
      </c>
      <c r="AH1127" t="s">
        <v>12</v>
      </c>
      <c r="AI1127" t="s">
        <v>12</v>
      </c>
    </row>
    <row r="1128" spans="1:35" x14ac:dyDescent="0.25">
      <c r="A1128">
        <v>1386945000</v>
      </c>
      <c r="B1128">
        <v>6.9645332</v>
      </c>
      <c r="C1128">
        <v>6.9852392500000002</v>
      </c>
      <c r="D1128">
        <v>6.8800846800000004</v>
      </c>
      <c r="E1128">
        <v>6.91256541</v>
      </c>
      <c r="F1128">
        <v>6.9645332</v>
      </c>
      <c r="G1128">
        <v>6.9852392500000002</v>
      </c>
      <c r="H1128">
        <v>6.8800846800000004</v>
      </c>
      <c r="I1128">
        <v>6.91256541</v>
      </c>
      <c r="J1128">
        <v>1764</v>
      </c>
      <c r="K1128">
        <v>1769</v>
      </c>
      <c r="L1128">
        <v>1758.5</v>
      </c>
      <c r="M1128">
        <v>1761.5</v>
      </c>
      <c r="N1128">
        <v>1767</v>
      </c>
      <c r="O1128">
        <v>1776.75</v>
      </c>
      <c r="P1128">
        <v>1765.5</v>
      </c>
      <c r="Q1128">
        <v>1768.5</v>
      </c>
      <c r="R1128">
        <v>1777.98</v>
      </c>
      <c r="S1128">
        <v>1780.92</v>
      </c>
      <c r="T1128">
        <v>1772.45</v>
      </c>
      <c r="U1128">
        <v>1775.32</v>
      </c>
      <c r="V1128">
        <v>0.08</v>
      </c>
      <c r="W1128">
        <v>0.08</v>
      </c>
      <c r="X1128">
        <v>0.08</v>
      </c>
      <c r="Y1128">
        <v>0.08</v>
      </c>
      <c r="Z1128" t="s">
        <v>12</v>
      </c>
      <c r="AA1128" t="s">
        <v>12</v>
      </c>
      <c r="AB1128" t="s">
        <v>12</v>
      </c>
      <c r="AC1128" t="s">
        <v>12</v>
      </c>
      <c r="AD1128">
        <v>150.42736069</v>
      </c>
      <c r="AE1128">
        <v>150.56219754</v>
      </c>
      <c r="AF1128">
        <v>149.81216756000001</v>
      </c>
      <c r="AG1128">
        <v>150.09869587</v>
      </c>
      <c r="AH1128" t="s">
        <v>12</v>
      </c>
      <c r="AI1128" t="s">
        <v>12</v>
      </c>
    </row>
    <row r="1129" spans="1:35" x14ac:dyDescent="0.25">
      <c r="A1129">
        <v>1387204200</v>
      </c>
      <c r="B1129">
        <v>7.0197486800000002</v>
      </c>
      <c r="C1129">
        <v>7.1171889000000004</v>
      </c>
      <c r="D1129">
        <v>7.0140649899999996</v>
      </c>
      <c r="E1129">
        <v>7.0441087400000004</v>
      </c>
      <c r="F1129">
        <v>7.0197486800000002</v>
      </c>
      <c r="G1129">
        <v>7.1171889000000004</v>
      </c>
      <c r="H1129">
        <v>7.0140649899999996</v>
      </c>
      <c r="I1129">
        <v>7.0441087400000004</v>
      </c>
      <c r="J1129">
        <v>1763.5</v>
      </c>
      <c r="K1129">
        <v>1778.5</v>
      </c>
      <c r="L1129">
        <v>1747</v>
      </c>
      <c r="M1129">
        <v>1773.25</v>
      </c>
      <c r="N1129">
        <v>1768.5</v>
      </c>
      <c r="O1129">
        <v>1786.25</v>
      </c>
      <c r="P1129">
        <v>1754</v>
      </c>
      <c r="Q1129">
        <v>1780.25</v>
      </c>
      <c r="R1129">
        <v>1777.48</v>
      </c>
      <c r="S1129">
        <v>1792.22</v>
      </c>
      <c r="T1129">
        <v>1777.48</v>
      </c>
      <c r="U1129">
        <v>1786.54</v>
      </c>
      <c r="V1129">
        <v>0.09</v>
      </c>
      <c r="W1129">
        <v>0.09</v>
      </c>
      <c r="X1129">
        <v>0.09</v>
      </c>
      <c r="Y1129">
        <v>0.09</v>
      </c>
      <c r="Z1129" t="s">
        <v>12</v>
      </c>
      <c r="AA1129" t="s">
        <v>12</v>
      </c>
      <c r="AB1129" t="s">
        <v>12</v>
      </c>
      <c r="AC1129" t="s">
        <v>12</v>
      </c>
      <c r="AD1129">
        <v>150.80658933000001</v>
      </c>
      <c r="AE1129">
        <v>151.53133740000001</v>
      </c>
      <c r="AF1129">
        <v>150.76445280999999</v>
      </c>
      <c r="AG1129">
        <v>151.03075559000001</v>
      </c>
      <c r="AH1129" t="s">
        <v>12</v>
      </c>
      <c r="AI1129" t="s">
        <v>12</v>
      </c>
    </row>
    <row r="1130" spans="1:35" x14ac:dyDescent="0.25">
      <c r="A1130">
        <v>1387290600</v>
      </c>
      <c r="B1130">
        <v>7.0700931200000001</v>
      </c>
      <c r="C1130">
        <v>7.0709048000000001</v>
      </c>
      <c r="D1130">
        <v>6.93530114</v>
      </c>
      <c r="E1130">
        <v>6.9742772200000003</v>
      </c>
      <c r="F1130">
        <v>7.0700931200000001</v>
      </c>
      <c r="G1130">
        <v>7.0709048000000001</v>
      </c>
      <c r="H1130">
        <v>6.93530114</v>
      </c>
      <c r="I1130">
        <v>6.9742772200000003</v>
      </c>
      <c r="J1130">
        <v>1773</v>
      </c>
      <c r="K1130">
        <v>1775.5</v>
      </c>
      <c r="L1130">
        <v>1765</v>
      </c>
      <c r="M1130">
        <v>1766</v>
      </c>
      <c r="N1130">
        <v>1778.25</v>
      </c>
      <c r="O1130">
        <v>1782.5</v>
      </c>
      <c r="P1130">
        <v>1770.25</v>
      </c>
      <c r="Q1130">
        <v>1773</v>
      </c>
      <c r="R1130">
        <v>1786.47</v>
      </c>
      <c r="S1130">
        <v>1786.77</v>
      </c>
      <c r="T1130">
        <v>1777.05</v>
      </c>
      <c r="U1130">
        <v>1781</v>
      </c>
      <c r="V1130">
        <v>0.09</v>
      </c>
      <c r="W1130">
        <v>0.09</v>
      </c>
      <c r="X1130">
        <v>0.09</v>
      </c>
      <c r="Y1130">
        <v>0.09</v>
      </c>
      <c r="Z1130" t="s">
        <v>12</v>
      </c>
      <c r="AA1130" t="s">
        <v>12</v>
      </c>
      <c r="AB1130" t="s">
        <v>12</v>
      </c>
      <c r="AC1130" t="s">
        <v>12</v>
      </c>
      <c r="AD1130">
        <v>151.15210876</v>
      </c>
      <c r="AE1130">
        <v>151.19424527000001</v>
      </c>
      <c r="AF1130">
        <v>150.21667811</v>
      </c>
      <c r="AG1130">
        <v>150.55377024000001</v>
      </c>
      <c r="AH1130" t="s">
        <v>12</v>
      </c>
      <c r="AI1130" t="s">
        <v>12</v>
      </c>
    </row>
    <row r="1131" spans="1:35" x14ac:dyDescent="0.25">
      <c r="A1131">
        <v>1387377000</v>
      </c>
      <c r="B1131">
        <v>7.0165009999999999</v>
      </c>
      <c r="C1131">
        <v>7.34292575</v>
      </c>
      <c r="D1131">
        <v>6.8256886799999998</v>
      </c>
      <c r="E1131">
        <v>7.33642941</v>
      </c>
      <c r="F1131">
        <v>7.0165009999999999</v>
      </c>
      <c r="G1131">
        <v>7.34292575</v>
      </c>
      <c r="H1131">
        <v>6.8256886799999998</v>
      </c>
      <c r="I1131">
        <v>7.33642941</v>
      </c>
      <c r="J1131">
        <v>1766.75</v>
      </c>
      <c r="K1131">
        <v>1798.75</v>
      </c>
      <c r="L1131">
        <v>1754</v>
      </c>
      <c r="M1131">
        <v>1797.5</v>
      </c>
      <c r="N1131">
        <v>1772</v>
      </c>
      <c r="O1131">
        <v>1806.75</v>
      </c>
      <c r="P1131">
        <v>1760.75</v>
      </c>
      <c r="Q1131">
        <v>1804.75</v>
      </c>
      <c r="R1131">
        <v>1781.46</v>
      </c>
      <c r="S1131">
        <v>1811.08</v>
      </c>
      <c r="T1131">
        <v>1767.99</v>
      </c>
      <c r="U1131">
        <v>1810.65</v>
      </c>
      <c r="V1131">
        <v>0.09</v>
      </c>
      <c r="W1131">
        <v>0.09</v>
      </c>
      <c r="X1131">
        <v>0.09</v>
      </c>
      <c r="Y1131">
        <v>0.09</v>
      </c>
      <c r="Z1131" t="s">
        <v>12</v>
      </c>
      <c r="AA1131" t="s">
        <v>12</v>
      </c>
      <c r="AB1131" t="s">
        <v>12</v>
      </c>
      <c r="AC1131" t="s">
        <v>12</v>
      </c>
      <c r="AD1131">
        <v>150.78130741999999</v>
      </c>
      <c r="AE1131">
        <v>153.1493796</v>
      </c>
      <c r="AF1131">
        <v>149.43293892</v>
      </c>
      <c r="AG1131">
        <v>153.12409769000001</v>
      </c>
      <c r="AH1131" t="s">
        <v>12</v>
      </c>
      <c r="AI1131" t="s">
        <v>12</v>
      </c>
    </row>
    <row r="1132" spans="1:35" x14ac:dyDescent="0.25">
      <c r="A1132">
        <v>1387463400</v>
      </c>
      <c r="B1132">
        <v>7.2763419200000001</v>
      </c>
      <c r="C1132">
        <v>7.3380537400000003</v>
      </c>
      <c r="D1132">
        <v>7.2203137899999996</v>
      </c>
      <c r="E1132">
        <v>7.3193773699999998</v>
      </c>
      <c r="F1132">
        <v>7.2763419200000001</v>
      </c>
      <c r="G1132">
        <v>7.3380537400000003</v>
      </c>
      <c r="H1132">
        <v>7.2203137899999996</v>
      </c>
      <c r="I1132">
        <v>7.3193773699999998</v>
      </c>
      <c r="J1132">
        <v>1797.25</v>
      </c>
      <c r="K1132">
        <v>1799.25</v>
      </c>
      <c r="L1132">
        <v>1788</v>
      </c>
      <c r="M1132">
        <v>1795</v>
      </c>
      <c r="N1132">
        <v>1804</v>
      </c>
      <c r="O1132">
        <v>1806.75</v>
      </c>
      <c r="P1132">
        <v>1795</v>
      </c>
      <c r="Q1132">
        <v>1802</v>
      </c>
      <c r="R1132">
        <v>1809</v>
      </c>
      <c r="S1132">
        <v>1810.88</v>
      </c>
      <c r="T1132">
        <v>1801.35</v>
      </c>
      <c r="U1132">
        <v>1809.6</v>
      </c>
      <c r="V1132">
        <v>0.09</v>
      </c>
      <c r="W1132">
        <v>0.09</v>
      </c>
      <c r="X1132">
        <v>0.09</v>
      </c>
      <c r="Y1132">
        <v>0.09</v>
      </c>
      <c r="Z1132" t="s">
        <v>12</v>
      </c>
      <c r="AA1132" t="s">
        <v>12</v>
      </c>
      <c r="AB1132" t="s">
        <v>12</v>
      </c>
      <c r="AC1132" t="s">
        <v>12</v>
      </c>
      <c r="AD1132">
        <v>152.69430523</v>
      </c>
      <c r="AE1132">
        <v>153.12409769000001</v>
      </c>
      <c r="AF1132">
        <v>152.28979468</v>
      </c>
      <c r="AG1132">
        <v>152.94712432</v>
      </c>
      <c r="AH1132" t="s">
        <v>12</v>
      </c>
      <c r="AI1132" t="s">
        <v>12</v>
      </c>
    </row>
    <row r="1133" spans="1:35" x14ac:dyDescent="0.25">
      <c r="A1133">
        <v>1387549800</v>
      </c>
      <c r="B1133">
        <v>7.33642941</v>
      </c>
      <c r="C1133">
        <v>7.4915220900000001</v>
      </c>
      <c r="D1133">
        <v>7.3323690700000004</v>
      </c>
      <c r="E1133">
        <v>7.4411776500000002</v>
      </c>
      <c r="F1133">
        <v>7.33642941</v>
      </c>
      <c r="G1133">
        <v>7.4915220900000001</v>
      </c>
      <c r="H1133">
        <v>7.3323690700000004</v>
      </c>
      <c r="I1133">
        <v>7.4411776500000002</v>
      </c>
      <c r="J1133">
        <v>1796.5</v>
      </c>
      <c r="K1133">
        <v>1811</v>
      </c>
      <c r="L1133">
        <v>1796</v>
      </c>
      <c r="M1133">
        <v>1807.5</v>
      </c>
      <c r="N1133">
        <v>1802.5</v>
      </c>
      <c r="O1133">
        <v>1818</v>
      </c>
      <c r="P1133">
        <v>1802.5</v>
      </c>
      <c r="Q1133">
        <v>1814.5</v>
      </c>
      <c r="R1133">
        <v>1810.39</v>
      </c>
      <c r="S1133">
        <v>1823.75</v>
      </c>
      <c r="T1133">
        <v>1810.25</v>
      </c>
      <c r="U1133">
        <v>1818.32</v>
      </c>
      <c r="V1133">
        <v>0.09</v>
      </c>
      <c r="W1133">
        <v>0.09</v>
      </c>
      <c r="X1133">
        <v>0.09</v>
      </c>
      <c r="Y1133">
        <v>0.09</v>
      </c>
      <c r="Z1133" t="s">
        <v>12</v>
      </c>
      <c r="AA1133" t="s">
        <v>12</v>
      </c>
      <c r="AB1133" t="s">
        <v>12</v>
      </c>
      <c r="AC1133" t="s">
        <v>12</v>
      </c>
      <c r="AD1133">
        <v>153.08290521999999</v>
      </c>
      <c r="AE1133">
        <v>154.20135010000001</v>
      </c>
      <c r="AF1133">
        <v>152.99673412999999</v>
      </c>
      <c r="AG1133">
        <v>153.83700820999999</v>
      </c>
      <c r="AH1133" t="s">
        <v>12</v>
      </c>
      <c r="AI1133" t="s">
        <v>12</v>
      </c>
    </row>
    <row r="1134" spans="1:35" x14ac:dyDescent="0.25">
      <c r="A1134">
        <v>1387809000</v>
      </c>
      <c r="B1134">
        <v>7.5467375700000003</v>
      </c>
      <c r="C1134">
        <v>7.5719102700000001</v>
      </c>
      <c r="D1134">
        <v>7.5020777900000004</v>
      </c>
      <c r="E1134">
        <v>7.5540455800000004</v>
      </c>
      <c r="F1134">
        <v>7.5467375700000003</v>
      </c>
      <c r="G1134">
        <v>7.5719102700000001</v>
      </c>
      <c r="H1134">
        <v>7.5020777900000004</v>
      </c>
      <c r="I1134">
        <v>7.5540455800000004</v>
      </c>
      <c r="J1134">
        <v>1810</v>
      </c>
      <c r="K1134">
        <v>1817.5</v>
      </c>
      <c r="L1134">
        <v>1810</v>
      </c>
      <c r="M1134">
        <v>1816</v>
      </c>
      <c r="N1134">
        <v>1817</v>
      </c>
      <c r="O1134">
        <v>1824.5</v>
      </c>
      <c r="P1134">
        <v>1816.75</v>
      </c>
      <c r="Q1134">
        <v>1822.75</v>
      </c>
      <c r="R1134">
        <v>1822.92</v>
      </c>
      <c r="S1134">
        <v>1829.75</v>
      </c>
      <c r="T1134">
        <v>1822.92</v>
      </c>
      <c r="U1134">
        <v>1827.99</v>
      </c>
      <c r="V1134">
        <v>0.09</v>
      </c>
      <c r="W1134">
        <v>0.09</v>
      </c>
      <c r="X1134">
        <v>0.09</v>
      </c>
      <c r="Y1134">
        <v>0.09</v>
      </c>
      <c r="Z1134" t="s">
        <v>12</v>
      </c>
      <c r="AA1134" t="s">
        <v>12</v>
      </c>
      <c r="AB1134" t="s">
        <v>12</v>
      </c>
      <c r="AC1134" t="s">
        <v>12</v>
      </c>
      <c r="AD1134">
        <v>154.55721892</v>
      </c>
      <c r="AE1134">
        <v>154.75209946000001</v>
      </c>
      <c r="AF1134">
        <v>154.26489810000001</v>
      </c>
      <c r="AG1134">
        <v>154.65889573000001</v>
      </c>
      <c r="AH1134" t="s">
        <v>12</v>
      </c>
      <c r="AI1134" t="s">
        <v>12</v>
      </c>
    </row>
    <row r="1135" spans="1:35" x14ac:dyDescent="0.25">
      <c r="A1135">
        <v>1387895400</v>
      </c>
      <c r="B1135">
        <v>7.55810592</v>
      </c>
      <c r="C1135">
        <v>7.61738173</v>
      </c>
      <c r="D1135">
        <v>7.5574160399999997</v>
      </c>
      <c r="E1135">
        <v>7.6108863600000003</v>
      </c>
      <c r="F1135">
        <v>7.55810592</v>
      </c>
      <c r="G1135">
        <v>7.61738173</v>
      </c>
      <c r="H1135">
        <v>7.5574160399999997</v>
      </c>
      <c r="I1135">
        <v>7.6108863600000003</v>
      </c>
      <c r="J1135">
        <v>1814.25</v>
      </c>
      <c r="K1135">
        <v>1822.25</v>
      </c>
      <c r="L1135">
        <v>1813.75</v>
      </c>
      <c r="M1135">
        <v>1822.25</v>
      </c>
      <c r="N1135">
        <v>1822.75</v>
      </c>
      <c r="O1135">
        <v>1829.5</v>
      </c>
      <c r="P1135">
        <v>1820.5</v>
      </c>
      <c r="Q1135">
        <v>1829</v>
      </c>
      <c r="R1135">
        <v>1828.02</v>
      </c>
      <c r="S1135">
        <v>1833.32</v>
      </c>
      <c r="T1135">
        <v>1828.02</v>
      </c>
      <c r="U1135">
        <v>1833.32</v>
      </c>
      <c r="V1135">
        <v>0.08</v>
      </c>
      <c r="W1135">
        <v>0.08</v>
      </c>
      <c r="X1135">
        <v>0.08</v>
      </c>
      <c r="Y1135">
        <v>0.08</v>
      </c>
      <c r="Z1135" t="s">
        <v>12</v>
      </c>
      <c r="AA1135" t="s">
        <v>12</v>
      </c>
      <c r="AB1135" t="s">
        <v>12</v>
      </c>
      <c r="AC1135" t="s">
        <v>12</v>
      </c>
      <c r="AD1135">
        <v>154.66736879000001</v>
      </c>
      <c r="AE1135">
        <v>155.06560295</v>
      </c>
      <c r="AF1135">
        <v>154.65889573000001</v>
      </c>
      <c r="AG1135">
        <v>154.99781841000001</v>
      </c>
      <c r="AH1135" t="s">
        <v>12</v>
      </c>
      <c r="AI1135" t="s">
        <v>12</v>
      </c>
    </row>
    <row r="1136" spans="1:35" x14ac:dyDescent="0.25">
      <c r="A1136">
        <v>1388068200</v>
      </c>
      <c r="B1136">
        <v>7.6644775100000002</v>
      </c>
      <c r="C1136">
        <v>7.7351216799999998</v>
      </c>
      <c r="D1136">
        <v>7.6572513500000001</v>
      </c>
      <c r="E1136">
        <v>7.7253776500000004</v>
      </c>
      <c r="F1136">
        <v>7.6644775100000002</v>
      </c>
      <c r="G1136">
        <v>7.7351216799999998</v>
      </c>
      <c r="H1136">
        <v>7.6572513500000001</v>
      </c>
      <c r="I1136">
        <v>7.7253776500000004</v>
      </c>
      <c r="J1136">
        <v>1822.75</v>
      </c>
      <c r="K1136">
        <v>1831</v>
      </c>
      <c r="L1136">
        <v>1822.75</v>
      </c>
      <c r="M1136">
        <v>1829.75</v>
      </c>
      <c r="N1136">
        <v>1830</v>
      </c>
      <c r="O1136">
        <v>1837.75</v>
      </c>
      <c r="P1136">
        <v>1829.75</v>
      </c>
      <c r="Q1136">
        <v>1836.5</v>
      </c>
      <c r="R1136">
        <v>1834.96</v>
      </c>
      <c r="S1136">
        <v>1842.84</v>
      </c>
      <c r="T1136">
        <v>1834.96</v>
      </c>
      <c r="U1136">
        <v>1842.02</v>
      </c>
      <c r="V1136">
        <v>0.08</v>
      </c>
      <c r="W1136">
        <v>0.08</v>
      </c>
      <c r="X1136">
        <v>0.08</v>
      </c>
      <c r="Y1136">
        <v>0.08</v>
      </c>
      <c r="Z1136" t="s">
        <v>12</v>
      </c>
      <c r="AA1136" t="s">
        <v>12</v>
      </c>
      <c r="AB1136" t="s">
        <v>12</v>
      </c>
      <c r="AC1136" t="s">
        <v>12</v>
      </c>
      <c r="AD1136">
        <v>155.34521416999999</v>
      </c>
      <c r="AE1136">
        <v>155.87054434000001</v>
      </c>
      <c r="AF1136">
        <v>155.32826803</v>
      </c>
      <c r="AG1136">
        <v>155.78157712999999</v>
      </c>
      <c r="AH1136" t="s">
        <v>12</v>
      </c>
      <c r="AI1136" t="s">
        <v>12</v>
      </c>
    </row>
    <row r="1137" spans="1:35" x14ac:dyDescent="0.25">
      <c r="A1137">
        <v>1388154600</v>
      </c>
      <c r="B1137">
        <v>7.7586700500000001</v>
      </c>
      <c r="C1137">
        <v>7.7635420699999997</v>
      </c>
      <c r="D1137">
        <v>7.6962274400000004</v>
      </c>
      <c r="E1137">
        <v>7.7205056399999998</v>
      </c>
      <c r="F1137">
        <v>7.7586700500000001</v>
      </c>
      <c r="G1137">
        <v>7.7635420699999997</v>
      </c>
      <c r="H1137">
        <v>7.6962274400000004</v>
      </c>
      <c r="I1137">
        <v>7.7205056399999998</v>
      </c>
      <c r="J1137">
        <v>1829.5</v>
      </c>
      <c r="K1137">
        <v>1832.75</v>
      </c>
      <c r="L1137">
        <v>1826.75</v>
      </c>
      <c r="M1137">
        <v>1829.75</v>
      </c>
      <c r="N1137">
        <v>1836.5</v>
      </c>
      <c r="O1137">
        <v>1840</v>
      </c>
      <c r="P1137">
        <v>1833.25</v>
      </c>
      <c r="Q1137">
        <v>1836.5</v>
      </c>
      <c r="R1137">
        <v>1842.97</v>
      </c>
      <c r="S1137">
        <v>1844.89</v>
      </c>
      <c r="T1137">
        <v>1839.81</v>
      </c>
      <c r="U1137">
        <v>1841.4</v>
      </c>
      <c r="V1137">
        <v>0.08</v>
      </c>
      <c r="W1137">
        <v>0.08</v>
      </c>
      <c r="X1137">
        <v>0.08</v>
      </c>
      <c r="Y1137">
        <v>0.08</v>
      </c>
      <c r="Z1137" t="s">
        <v>12</v>
      </c>
      <c r="AA1137" t="s">
        <v>12</v>
      </c>
      <c r="AB1137" t="s">
        <v>12</v>
      </c>
      <c r="AC1137" t="s">
        <v>12</v>
      </c>
      <c r="AD1137">
        <v>155.98916728</v>
      </c>
      <c r="AE1137">
        <v>156.05695180999999</v>
      </c>
      <c r="AF1137">
        <v>155.61635232</v>
      </c>
      <c r="AG1137">
        <v>155.77310406000001</v>
      </c>
      <c r="AH1137" t="s">
        <v>12</v>
      </c>
      <c r="AI1137" t="s">
        <v>12</v>
      </c>
    </row>
    <row r="1138" spans="1:35" x14ac:dyDescent="0.25">
      <c r="A1138">
        <v>1388413800</v>
      </c>
      <c r="B1138">
        <v>7.7245659800000004</v>
      </c>
      <c r="C1138">
        <v>7.7375576800000001</v>
      </c>
      <c r="D1138">
        <v>7.6855976799999999</v>
      </c>
      <c r="E1138">
        <v>7.7131976299999998</v>
      </c>
      <c r="F1138">
        <v>7.7245659800000004</v>
      </c>
      <c r="G1138">
        <v>7.7375576800000001</v>
      </c>
      <c r="H1138">
        <v>7.6855976799999999</v>
      </c>
      <c r="I1138">
        <v>7.7131976299999998</v>
      </c>
      <c r="J1138">
        <v>1829.5</v>
      </c>
      <c r="K1138">
        <v>1831.5</v>
      </c>
      <c r="L1138">
        <v>1827</v>
      </c>
      <c r="M1138">
        <v>1828</v>
      </c>
      <c r="N1138">
        <v>1836</v>
      </c>
      <c r="O1138">
        <v>1838.5</v>
      </c>
      <c r="P1138">
        <v>1833.5</v>
      </c>
      <c r="Q1138">
        <v>1834.75</v>
      </c>
      <c r="R1138">
        <v>1841.47</v>
      </c>
      <c r="S1138">
        <v>1842.47</v>
      </c>
      <c r="T1138">
        <v>1838.77</v>
      </c>
      <c r="U1138">
        <v>1841.07</v>
      </c>
      <c r="V1138">
        <v>0.08</v>
      </c>
      <c r="W1138">
        <v>0.08</v>
      </c>
      <c r="X1138">
        <v>0.08</v>
      </c>
      <c r="Y1138">
        <v>0.08</v>
      </c>
      <c r="Z1138" t="s">
        <v>12</v>
      </c>
      <c r="AA1138" t="s">
        <v>12</v>
      </c>
      <c r="AB1138" t="s">
        <v>12</v>
      </c>
      <c r="AC1138" t="s">
        <v>12</v>
      </c>
      <c r="AD1138">
        <v>155.79428673000001</v>
      </c>
      <c r="AE1138">
        <v>155.92138274000001</v>
      </c>
      <c r="AF1138">
        <v>155.54856778000001</v>
      </c>
      <c r="AG1138">
        <v>155.75192139000001</v>
      </c>
      <c r="AH1138" t="s">
        <v>12</v>
      </c>
      <c r="AI1138" t="s">
        <v>12</v>
      </c>
    </row>
    <row r="1139" spans="1:35" x14ac:dyDescent="0.25">
      <c r="A1139">
        <v>1388500200</v>
      </c>
      <c r="B1139">
        <v>7.7505503600000001</v>
      </c>
      <c r="C1139">
        <v>7.8220061999999997</v>
      </c>
      <c r="D1139">
        <v>7.7302496600000001</v>
      </c>
      <c r="E1139">
        <v>7.8203818700000003</v>
      </c>
      <c r="F1139">
        <v>7.7505503600000001</v>
      </c>
      <c r="G1139">
        <v>7.8220061999999997</v>
      </c>
      <c r="H1139">
        <v>7.7302496600000001</v>
      </c>
      <c r="I1139">
        <v>7.8203818700000003</v>
      </c>
      <c r="J1139">
        <v>1828.25</v>
      </c>
      <c r="K1139">
        <v>1839.75</v>
      </c>
      <c r="L1139">
        <v>1828.25</v>
      </c>
      <c r="M1139">
        <v>1834.5</v>
      </c>
      <c r="N1139">
        <v>1835.5</v>
      </c>
      <c r="O1139">
        <v>1846.5</v>
      </c>
      <c r="P1139">
        <v>1834.25</v>
      </c>
      <c r="Q1139">
        <v>1841</v>
      </c>
      <c r="R1139">
        <v>1842.61</v>
      </c>
      <c r="S1139">
        <v>1849.44</v>
      </c>
      <c r="T1139">
        <v>1842.41</v>
      </c>
      <c r="U1139">
        <v>1848.36</v>
      </c>
      <c r="V1139">
        <v>7.0000000000000007E-2</v>
      </c>
      <c r="W1139">
        <v>7.0000000000000007E-2</v>
      </c>
      <c r="X1139">
        <v>7.0000000000000007E-2</v>
      </c>
      <c r="Y1139">
        <v>7.0000000000000007E-2</v>
      </c>
      <c r="Z1139" t="s">
        <v>12</v>
      </c>
      <c r="AA1139" t="s">
        <v>12</v>
      </c>
      <c r="AB1139" t="s">
        <v>12</v>
      </c>
      <c r="AC1139" t="s">
        <v>12</v>
      </c>
      <c r="AD1139">
        <v>155.96374807999999</v>
      </c>
      <c r="AE1139">
        <v>156.48907824</v>
      </c>
      <c r="AF1139">
        <v>155.84512513000001</v>
      </c>
      <c r="AG1139">
        <v>156.48907824</v>
      </c>
      <c r="AH1139" t="s">
        <v>12</v>
      </c>
      <c r="AI1139" t="s">
        <v>12</v>
      </c>
    </row>
    <row r="1140" spans="1:35" x14ac:dyDescent="0.25">
      <c r="A1140">
        <v>1388673000</v>
      </c>
      <c r="B1140">
        <v>7.7310623200000004</v>
      </c>
      <c r="C1140">
        <v>7.7442167499999996</v>
      </c>
      <c r="D1140">
        <v>7.5451142100000004</v>
      </c>
      <c r="E1140">
        <v>7.5970820100000003</v>
      </c>
      <c r="F1140">
        <v>7.7310623200000004</v>
      </c>
      <c r="G1140">
        <v>7.7442167499999996</v>
      </c>
      <c r="H1140">
        <v>7.5451142100000004</v>
      </c>
      <c r="I1140">
        <v>7.5970820100000003</v>
      </c>
      <c r="J1140">
        <v>1833</v>
      </c>
      <c r="K1140">
        <v>1834</v>
      </c>
      <c r="L1140">
        <v>1815.5</v>
      </c>
      <c r="M1140">
        <v>1820</v>
      </c>
      <c r="N1140">
        <v>1837.75</v>
      </c>
      <c r="O1140">
        <v>1840.75</v>
      </c>
      <c r="P1140">
        <v>1821.75</v>
      </c>
      <c r="Q1140">
        <v>1826.5</v>
      </c>
      <c r="R1140">
        <v>1845.86</v>
      </c>
      <c r="S1140">
        <v>1845.86</v>
      </c>
      <c r="T1140">
        <v>1827.74</v>
      </c>
      <c r="U1140">
        <v>1831.98</v>
      </c>
      <c r="V1140">
        <v>0.08</v>
      </c>
      <c r="W1140">
        <v>0.08</v>
      </c>
      <c r="X1140">
        <v>0.08</v>
      </c>
      <c r="Y1140">
        <v>0.08</v>
      </c>
      <c r="Z1140" t="s">
        <v>12</v>
      </c>
      <c r="AA1140" t="s">
        <v>12</v>
      </c>
      <c r="AB1140" t="s">
        <v>12</v>
      </c>
      <c r="AC1140" t="s">
        <v>12</v>
      </c>
      <c r="AD1140">
        <v>155.88749046999999</v>
      </c>
      <c r="AE1140">
        <v>155.96374807999999</v>
      </c>
      <c r="AF1140">
        <v>154.61653039000001</v>
      </c>
      <c r="AG1140">
        <v>154.98934535000001</v>
      </c>
      <c r="AH1140" t="s">
        <v>12</v>
      </c>
      <c r="AI1140" t="s">
        <v>12</v>
      </c>
    </row>
    <row r="1141" spans="1:35" x14ac:dyDescent="0.25">
      <c r="A1141">
        <v>1388759400</v>
      </c>
      <c r="B1141">
        <v>7.6344337700000002</v>
      </c>
      <c r="C1141">
        <v>7.6815295499999996</v>
      </c>
      <c r="D1141">
        <v>7.5621662499999998</v>
      </c>
      <c r="E1141">
        <v>7.5840902999999997</v>
      </c>
      <c r="F1141">
        <v>7.6344337700000002</v>
      </c>
      <c r="G1141">
        <v>7.6815295499999996</v>
      </c>
      <c r="H1141">
        <v>7.5621662499999998</v>
      </c>
      <c r="I1141">
        <v>7.5840902999999997</v>
      </c>
      <c r="J1141">
        <v>1821.25</v>
      </c>
      <c r="K1141">
        <v>1826.25</v>
      </c>
      <c r="L1141">
        <v>1814.5</v>
      </c>
      <c r="M1141">
        <v>1819</v>
      </c>
      <c r="N1141">
        <v>1827.25</v>
      </c>
      <c r="O1141">
        <v>1833</v>
      </c>
      <c r="P1141">
        <v>1820.5</v>
      </c>
      <c r="Q1141">
        <v>1825.5</v>
      </c>
      <c r="R1141">
        <v>1833.21</v>
      </c>
      <c r="S1141">
        <v>1838.24</v>
      </c>
      <c r="T1141">
        <v>1829.13</v>
      </c>
      <c r="U1141">
        <v>1831.37</v>
      </c>
      <c r="V1141">
        <v>0.08</v>
      </c>
      <c r="W1141">
        <v>0.08</v>
      </c>
      <c r="X1141">
        <v>0.08</v>
      </c>
      <c r="Y1141">
        <v>0.08</v>
      </c>
      <c r="Z1141" t="s">
        <v>12</v>
      </c>
      <c r="AA1141" t="s">
        <v>12</v>
      </c>
      <c r="AB1141" t="s">
        <v>12</v>
      </c>
      <c r="AC1141" t="s">
        <v>12</v>
      </c>
      <c r="AD1141">
        <v>155.2350643</v>
      </c>
      <c r="AE1141">
        <v>155.56551392</v>
      </c>
      <c r="AF1141">
        <v>154.74362640000001</v>
      </c>
      <c r="AG1141">
        <v>154.95968961</v>
      </c>
      <c r="AH1141" t="s">
        <v>12</v>
      </c>
      <c r="AI1141" t="s">
        <v>12</v>
      </c>
    </row>
    <row r="1142" spans="1:35" x14ac:dyDescent="0.25">
      <c r="A1142">
        <v>1389018600</v>
      </c>
      <c r="B1142">
        <v>7.6661018399999996</v>
      </c>
      <c r="C1142">
        <v>7.6750341899999999</v>
      </c>
      <c r="D1142">
        <v>7.4916029699999998</v>
      </c>
      <c r="E1142">
        <v>7.5337458599999998</v>
      </c>
      <c r="F1142">
        <v>7.6661018399999996</v>
      </c>
      <c r="G1142">
        <v>7.6750341899999999</v>
      </c>
      <c r="H1142">
        <v>7.4916029699999998</v>
      </c>
      <c r="I1142">
        <v>7.5337458599999998</v>
      </c>
      <c r="J1142">
        <v>1818</v>
      </c>
      <c r="K1142">
        <v>1825.75</v>
      </c>
      <c r="L1142">
        <v>1811</v>
      </c>
      <c r="M1142">
        <v>1814</v>
      </c>
      <c r="N1142">
        <v>1824</v>
      </c>
      <c r="O1142">
        <v>1832.5</v>
      </c>
      <c r="P1142">
        <v>1817.25</v>
      </c>
      <c r="Q1142">
        <v>1820.75</v>
      </c>
      <c r="R1142">
        <v>1832.31</v>
      </c>
      <c r="S1142">
        <v>1837.16</v>
      </c>
      <c r="T1142">
        <v>1823.73</v>
      </c>
      <c r="U1142">
        <v>1826.77</v>
      </c>
      <c r="V1142">
        <v>0.08</v>
      </c>
      <c r="W1142">
        <v>0.08</v>
      </c>
      <c r="X1142">
        <v>0.08</v>
      </c>
      <c r="Y1142">
        <v>0.08</v>
      </c>
      <c r="Z1142" t="s">
        <v>12</v>
      </c>
      <c r="AA1142" t="s">
        <v>12</v>
      </c>
      <c r="AB1142" t="s">
        <v>12</v>
      </c>
      <c r="AC1142" t="s">
        <v>12</v>
      </c>
      <c r="AD1142">
        <v>155.45536404000001</v>
      </c>
      <c r="AE1142">
        <v>155.53162165000001</v>
      </c>
      <c r="AF1142">
        <v>154.2776077</v>
      </c>
      <c r="AG1142">
        <v>154.51485357999999</v>
      </c>
      <c r="AH1142" t="s">
        <v>12</v>
      </c>
      <c r="AI1142" t="s">
        <v>12</v>
      </c>
    </row>
    <row r="1143" spans="1:35" x14ac:dyDescent="0.25">
      <c r="A1143">
        <v>1389105000</v>
      </c>
      <c r="B1143">
        <v>7.6157583799999999</v>
      </c>
      <c r="C1143">
        <v>7.7026419300000004</v>
      </c>
      <c r="D1143">
        <v>7.6009386900000004</v>
      </c>
      <c r="E1143">
        <v>7.6644775100000002</v>
      </c>
      <c r="F1143">
        <v>7.6157583799999999</v>
      </c>
      <c r="G1143">
        <v>7.7026419300000004</v>
      </c>
      <c r="H1143">
        <v>7.6009386900000004</v>
      </c>
      <c r="I1143">
        <v>7.6644775100000002</v>
      </c>
      <c r="J1143">
        <v>1814</v>
      </c>
      <c r="K1143">
        <v>1828</v>
      </c>
      <c r="L1143">
        <v>1813.75</v>
      </c>
      <c r="M1143">
        <v>1824</v>
      </c>
      <c r="N1143">
        <v>1819.75</v>
      </c>
      <c r="O1143">
        <v>1834.75</v>
      </c>
      <c r="P1143">
        <v>1819.5</v>
      </c>
      <c r="Q1143">
        <v>1830.75</v>
      </c>
      <c r="R1143">
        <v>1828.71</v>
      </c>
      <c r="S1143">
        <v>1840.1</v>
      </c>
      <c r="T1143">
        <v>1828.71</v>
      </c>
      <c r="U1143">
        <v>1837.88</v>
      </c>
      <c r="V1143">
        <v>7.0000000000000007E-2</v>
      </c>
      <c r="W1143">
        <v>7.0000000000000007E-2</v>
      </c>
      <c r="X1143">
        <v>7.0000000000000007E-2</v>
      </c>
      <c r="Y1143">
        <v>7.0000000000000007E-2</v>
      </c>
      <c r="Z1143" t="s">
        <v>12</v>
      </c>
      <c r="AA1143" t="s">
        <v>12</v>
      </c>
      <c r="AB1143" t="s">
        <v>12</v>
      </c>
      <c r="AC1143" t="s">
        <v>12</v>
      </c>
      <c r="AD1143">
        <v>155.13338748999999</v>
      </c>
      <c r="AE1143">
        <v>155.72650218999999</v>
      </c>
      <c r="AF1143">
        <v>155.01476455</v>
      </c>
      <c r="AG1143">
        <v>155.46383710999999</v>
      </c>
      <c r="AH1143" t="s">
        <v>12</v>
      </c>
      <c r="AI1143" t="s">
        <v>12</v>
      </c>
    </row>
    <row r="1144" spans="1:35" x14ac:dyDescent="0.25">
      <c r="A1144">
        <v>1389191400</v>
      </c>
      <c r="B1144">
        <v>7.6612298299999999</v>
      </c>
      <c r="C1144">
        <v>7.7083256100000002</v>
      </c>
      <c r="D1144">
        <v>7.5922099999999997</v>
      </c>
      <c r="E1144">
        <v>7.6725981799999996</v>
      </c>
      <c r="F1144">
        <v>7.6612298299999999</v>
      </c>
      <c r="G1144">
        <v>7.7083256100000002</v>
      </c>
      <c r="H1144">
        <v>7.5922099999999997</v>
      </c>
      <c r="I1144">
        <v>7.6725981799999996</v>
      </c>
      <c r="J1144">
        <v>1823.75</v>
      </c>
      <c r="K1144">
        <v>1828.25</v>
      </c>
      <c r="L1144">
        <v>1818.75</v>
      </c>
      <c r="M1144">
        <v>1826</v>
      </c>
      <c r="N1144">
        <v>1830.75</v>
      </c>
      <c r="O1144">
        <v>1834.75</v>
      </c>
      <c r="P1144">
        <v>1825.5</v>
      </c>
      <c r="Q1144">
        <v>1832.5</v>
      </c>
      <c r="R1144">
        <v>1837.9</v>
      </c>
      <c r="S1144">
        <v>1840.02</v>
      </c>
      <c r="T1144">
        <v>1831.4</v>
      </c>
      <c r="U1144">
        <v>1837.49</v>
      </c>
      <c r="V1144">
        <v>7.0000000000000007E-2</v>
      </c>
      <c r="W1144">
        <v>7.0000000000000007E-2</v>
      </c>
      <c r="X1144">
        <v>7.0000000000000007E-2</v>
      </c>
      <c r="Y1144">
        <v>7.0000000000000007E-2</v>
      </c>
      <c r="Z1144" t="s">
        <v>12</v>
      </c>
      <c r="AA1144" t="s">
        <v>12</v>
      </c>
      <c r="AB1144" t="s">
        <v>12</v>
      </c>
      <c r="AC1144" t="s">
        <v>12</v>
      </c>
      <c r="AD1144">
        <v>155.43841791</v>
      </c>
      <c r="AE1144">
        <v>155.76039445999999</v>
      </c>
      <c r="AF1144">
        <v>154.96392614000001</v>
      </c>
      <c r="AG1144">
        <v>155.49772938000001</v>
      </c>
      <c r="AH1144" t="s">
        <v>12</v>
      </c>
      <c r="AI1144" t="s">
        <v>12</v>
      </c>
    </row>
    <row r="1145" spans="1:35" x14ac:dyDescent="0.25">
      <c r="A1145">
        <v>1389277800</v>
      </c>
      <c r="B1145">
        <v>7.7408063399999998</v>
      </c>
      <c r="C1145">
        <v>7.7456783500000004</v>
      </c>
      <c r="D1145">
        <v>7.58002997</v>
      </c>
      <c r="E1145">
        <v>7.6782818700000002</v>
      </c>
      <c r="F1145">
        <v>7.7408063399999998</v>
      </c>
      <c r="G1145">
        <v>7.7456783500000004</v>
      </c>
      <c r="H1145">
        <v>7.58002997</v>
      </c>
      <c r="I1145">
        <v>7.6782818700000002</v>
      </c>
      <c r="J1145">
        <v>1824.75</v>
      </c>
      <c r="K1145">
        <v>1832</v>
      </c>
      <c r="L1145">
        <v>1817.75</v>
      </c>
      <c r="M1145">
        <v>1826.5</v>
      </c>
      <c r="N1145">
        <v>1831.75</v>
      </c>
      <c r="O1145">
        <v>1839</v>
      </c>
      <c r="P1145">
        <v>1824.25</v>
      </c>
      <c r="Q1145">
        <v>1833</v>
      </c>
      <c r="R1145">
        <v>1839</v>
      </c>
      <c r="S1145">
        <v>1843.23</v>
      </c>
      <c r="T1145">
        <v>1830.38</v>
      </c>
      <c r="U1145">
        <v>1838.13</v>
      </c>
      <c r="V1145">
        <v>7.0000000000000007E-2</v>
      </c>
      <c r="W1145">
        <v>7.0000000000000007E-2</v>
      </c>
      <c r="X1145">
        <v>7.0000000000000007E-2</v>
      </c>
      <c r="Y1145">
        <v>7.0000000000000007E-2</v>
      </c>
      <c r="Z1145" t="s">
        <v>12</v>
      </c>
      <c r="AA1145" t="s">
        <v>12</v>
      </c>
      <c r="AB1145" t="s">
        <v>12</v>
      </c>
      <c r="AC1145" t="s">
        <v>12</v>
      </c>
      <c r="AD1145">
        <v>155.98916728</v>
      </c>
      <c r="AE1145">
        <v>156.01458647999999</v>
      </c>
      <c r="AF1145">
        <v>154.88343201000001</v>
      </c>
      <c r="AG1145">
        <v>155.59940619</v>
      </c>
      <c r="AH1145" t="s">
        <v>12</v>
      </c>
      <c r="AI1145" t="s">
        <v>12</v>
      </c>
    </row>
    <row r="1146" spans="1:35" x14ac:dyDescent="0.25">
      <c r="A1146">
        <v>1389364200</v>
      </c>
      <c r="B1146">
        <v>7.7253776500000004</v>
      </c>
      <c r="C1146">
        <v>7.7546097200000004</v>
      </c>
      <c r="D1146">
        <v>7.6052017000000003</v>
      </c>
      <c r="E1146">
        <v>7.7440540200000001</v>
      </c>
      <c r="F1146">
        <v>7.7253776500000004</v>
      </c>
      <c r="G1146">
        <v>7.7546097200000004</v>
      </c>
      <c r="H1146">
        <v>7.6052017000000003</v>
      </c>
      <c r="I1146">
        <v>7.7440540200000001</v>
      </c>
      <c r="J1146">
        <v>1826.75</v>
      </c>
      <c r="K1146">
        <v>1835.5</v>
      </c>
      <c r="L1146">
        <v>1820</v>
      </c>
      <c r="M1146">
        <v>1831</v>
      </c>
      <c r="N1146">
        <v>1833.25</v>
      </c>
      <c r="O1146">
        <v>1842.5</v>
      </c>
      <c r="P1146">
        <v>1826.25</v>
      </c>
      <c r="Q1146">
        <v>1837.75</v>
      </c>
      <c r="R1146">
        <v>1840.06</v>
      </c>
      <c r="S1146">
        <v>1843.15</v>
      </c>
      <c r="T1146">
        <v>1832.43</v>
      </c>
      <c r="U1146">
        <v>1842.37</v>
      </c>
      <c r="V1146">
        <v>7.0000000000000007E-2</v>
      </c>
      <c r="W1146">
        <v>7.0000000000000007E-2</v>
      </c>
      <c r="X1146">
        <v>7.0000000000000007E-2</v>
      </c>
      <c r="Y1146">
        <v>7.0000000000000007E-2</v>
      </c>
      <c r="Z1146" t="s">
        <v>12</v>
      </c>
      <c r="AA1146" t="s">
        <v>12</v>
      </c>
      <c r="AB1146" t="s">
        <v>12</v>
      </c>
      <c r="AC1146" t="s">
        <v>12</v>
      </c>
      <c r="AD1146">
        <v>155.86207127</v>
      </c>
      <c r="AE1146">
        <v>156.09084408000001</v>
      </c>
      <c r="AF1146">
        <v>155.06560295</v>
      </c>
      <c r="AG1146">
        <v>156.02305955</v>
      </c>
      <c r="AH1146" t="s">
        <v>12</v>
      </c>
      <c r="AI1146" t="s">
        <v>12</v>
      </c>
    </row>
    <row r="1147" spans="1:35" x14ac:dyDescent="0.25">
      <c r="A1147">
        <v>1389623400</v>
      </c>
      <c r="B1147">
        <v>7.6864015600000002</v>
      </c>
      <c r="C1147">
        <v>7.7496811900000004</v>
      </c>
      <c r="D1147">
        <v>7.3917267400000002</v>
      </c>
      <c r="E1147">
        <v>7.4428019799999996</v>
      </c>
      <c r="F1147">
        <v>7.6864015600000002</v>
      </c>
      <c r="G1147">
        <v>7.7496811900000004</v>
      </c>
      <c r="H1147">
        <v>7.3917267400000002</v>
      </c>
      <c r="I1147">
        <v>7.4428019799999996</v>
      </c>
      <c r="J1147">
        <v>1832</v>
      </c>
      <c r="K1147">
        <v>1832.75</v>
      </c>
      <c r="L1147">
        <v>1803.25</v>
      </c>
      <c r="M1147">
        <v>1808.5</v>
      </c>
      <c r="N1147">
        <v>1838.5</v>
      </c>
      <c r="O1147">
        <v>1838.75</v>
      </c>
      <c r="P1147">
        <v>1809.5</v>
      </c>
      <c r="Q1147">
        <v>1815</v>
      </c>
      <c r="R1147">
        <v>1841.26</v>
      </c>
      <c r="S1147">
        <v>1843.45</v>
      </c>
      <c r="T1147">
        <v>1815.52</v>
      </c>
      <c r="U1147">
        <v>1819.2</v>
      </c>
      <c r="V1147">
        <v>7.0000000000000007E-2</v>
      </c>
      <c r="W1147">
        <v>7.0000000000000007E-2</v>
      </c>
      <c r="X1147">
        <v>7.0000000000000007E-2</v>
      </c>
      <c r="Y1147">
        <v>7.0000000000000007E-2</v>
      </c>
      <c r="Z1147" t="s">
        <v>12</v>
      </c>
      <c r="AA1147" t="s">
        <v>12</v>
      </c>
      <c r="AB1147" t="s">
        <v>12</v>
      </c>
      <c r="AC1147" t="s">
        <v>12</v>
      </c>
      <c r="AD1147">
        <v>155.65871766000001</v>
      </c>
      <c r="AE1147">
        <v>156.05695180999999</v>
      </c>
      <c r="AF1147">
        <v>153.65060073000001</v>
      </c>
      <c r="AG1147">
        <v>153.94292154999999</v>
      </c>
      <c r="AH1147" t="s">
        <v>12</v>
      </c>
      <c r="AI1147" t="s">
        <v>12</v>
      </c>
    </row>
    <row r="1148" spans="1:35" x14ac:dyDescent="0.25">
      <c r="A1148">
        <v>1389709800</v>
      </c>
      <c r="B1148">
        <v>7.5118218099999998</v>
      </c>
      <c r="C1148">
        <v>7.6896502199999999</v>
      </c>
      <c r="D1148">
        <v>7.4679737099999999</v>
      </c>
      <c r="E1148">
        <v>7.6750341899999999</v>
      </c>
      <c r="F1148">
        <v>7.5118218099999998</v>
      </c>
      <c r="G1148">
        <v>7.6896502199999999</v>
      </c>
      <c r="H1148">
        <v>7.4679737099999999</v>
      </c>
      <c r="I1148">
        <v>7.6750341899999999</v>
      </c>
      <c r="J1148">
        <v>1809</v>
      </c>
      <c r="K1148">
        <v>1827.25</v>
      </c>
      <c r="L1148">
        <v>1806.25</v>
      </c>
      <c r="M1148">
        <v>1826.25</v>
      </c>
      <c r="N1148">
        <v>1815.75</v>
      </c>
      <c r="O1148">
        <v>1834.25</v>
      </c>
      <c r="P1148">
        <v>1812.75</v>
      </c>
      <c r="Q1148">
        <v>1833</v>
      </c>
      <c r="R1148">
        <v>1821.36</v>
      </c>
      <c r="S1148">
        <v>1839.26</v>
      </c>
      <c r="T1148">
        <v>1821.36</v>
      </c>
      <c r="U1148">
        <v>1838.88</v>
      </c>
      <c r="V1148">
        <v>7.0000000000000007E-2</v>
      </c>
      <c r="W1148">
        <v>7.0000000000000007E-2</v>
      </c>
      <c r="X1148">
        <v>7.0000000000000007E-2</v>
      </c>
      <c r="Y1148">
        <v>7.0000000000000007E-2</v>
      </c>
      <c r="Z1148" t="s">
        <v>12</v>
      </c>
      <c r="AA1148" t="s">
        <v>12</v>
      </c>
      <c r="AB1148" t="s">
        <v>12</v>
      </c>
      <c r="AC1148" t="s">
        <v>12</v>
      </c>
      <c r="AD1148">
        <v>154.44706904</v>
      </c>
      <c r="AE1148">
        <v>155.70955606000001</v>
      </c>
      <c r="AF1148">
        <v>154.16745782999999</v>
      </c>
      <c r="AG1148">
        <v>155.62482539000001</v>
      </c>
      <c r="AH1148" t="s">
        <v>12</v>
      </c>
      <c r="AI1148" t="s">
        <v>12</v>
      </c>
    </row>
    <row r="1149" spans="1:35" x14ac:dyDescent="0.25">
      <c r="A1149">
        <v>1389796200</v>
      </c>
      <c r="B1149">
        <v>7.7286263100000001</v>
      </c>
      <c r="C1149">
        <v>7.8358105599999996</v>
      </c>
      <c r="D1149">
        <v>7.7211555699999996</v>
      </c>
      <c r="E1149">
        <v>7.80251816</v>
      </c>
      <c r="F1149">
        <v>7.7286263100000001</v>
      </c>
      <c r="G1149">
        <v>7.8358105599999996</v>
      </c>
      <c r="H1149">
        <v>7.7211555699999996</v>
      </c>
      <c r="I1149">
        <v>7.80251816</v>
      </c>
      <c r="J1149">
        <v>1826.5</v>
      </c>
      <c r="K1149">
        <v>1839</v>
      </c>
      <c r="L1149">
        <v>1825</v>
      </c>
      <c r="M1149">
        <v>1835</v>
      </c>
      <c r="N1149">
        <v>1833</v>
      </c>
      <c r="O1149">
        <v>1845.75</v>
      </c>
      <c r="P1149">
        <v>1831.5</v>
      </c>
      <c r="Q1149">
        <v>1841.5</v>
      </c>
      <c r="R1149">
        <v>1840.52</v>
      </c>
      <c r="S1149">
        <v>1850.84</v>
      </c>
      <c r="T1149">
        <v>1840.52</v>
      </c>
      <c r="U1149">
        <v>1848.38</v>
      </c>
      <c r="V1149">
        <v>7.0000000000000007E-2</v>
      </c>
      <c r="W1149">
        <v>7.0000000000000007E-2</v>
      </c>
      <c r="X1149">
        <v>7.0000000000000007E-2</v>
      </c>
      <c r="Y1149">
        <v>7.0000000000000007E-2</v>
      </c>
      <c r="Z1149" t="s">
        <v>12</v>
      </c>
      <c r="AA1149" t="s">
        <v>12</v>
      </c>
      <c r="AB1149" t="s">
        <v>12</v>
      </c>
      <c r="AC1149" t="s">
        <v>12</v>
      </c>
      <c r="AD1149">
        <v>155.98916728</v>
      </c>
      <c r="AE1149">
        <v>156.70090492</v>
      </c>
      <c r="AF1149">
        <v>155.65888712</v>
      </c>
      <c r="AG1149">
        <v>156.46365904000001</v>
      </c>
      <c r="AH1149" t="s">
        <v>12</v>
      </c>
      <c r="AI1149" t="s">
        <v>12</v>
      </c>
    </row>
    <row r="1150" spans="1:35" x14ac:dyDescent="0.25">
      <c r="A1150">
        <v>1389882600</v>
      </c>
      <c r="B1150">
        <v>7.7562340499999998</v>
      </c>
      <c r="C1150">
        <v>7.7789697799999997</v>
      </c>
      <c r="D1150">
        <v>7.6977699099999999</v>
      </c>
      <c r="E1150">
        <v>7.7700384099999997</v>
      </c>
      <c r="F1150">
        <v>7.7562340499999998</v>
      </c>
      <c r="G1150">
        <v>7.7789697799999997</v>
      </c>
      <c r="H1150">
        <v>7.6977699099999999</v>
      </c>
      <c r="I1150">
        <v>7.7700384099999997</v>
      </c>
      <c r="J1150">
        <v>1834.75</v>
      </c>
      <c r="K1150">
        <v>1836.75</v>
      </c>
      <c r="L1150">
        <v>1828</v>
      </c>
      <c r="M1150">
        <v>1829.5</v>
      </c>
      <c r="N1150">
        <v>1841.5</v>
      </c>
      <c r="O1150">
        <v>1843.75</v>
      </c>
      <c r="P1150">
        <v>1834.5</v>
      </c>
      <c r="Q1150">
        <v>1836.25</v>
      </c>
      <c r="R1150">
        <v>1847.99</v>
      </c>
      <c r="S1150">
        <v>1847.99</v>
      </c>
      <c r="T1150">
        <v>1840.3</v>
      </c>
      <c r="U1150">
        <v>1845.89</v>
      </c>
      <c r="V1150">
        <v>7.0000000000000007E-2</v>
      </c>
      <c r="W1150">
        <v>7.0000000000000007E-2</v>
      </c>
      <c r="X1150">
        <v>7.0000000000000007E-2</v>
      </c>
      <c r="Y1150">
        <v>7.0000000000000007E-2</v>
      </c>
      <c r="Z1150" t="s">
        <v>12</v>
      </c>
      <c r="AA1150" t="s">
        <v>12</v>
      </c>
      <c r="AB1150" t="s">
        <v>12</v>
      </c>
      <c r="AC1150" t="s">
        <v>12</v>
      </c>
      <c r="AD1150">
        <v>156.14168248999999</v>
      </c>
      <c r="AE1150">
        <v>156.46518419</v>
      </c>
      <c r="AF1150">
        <v>155.76039445999999</v>
      </c>
      <c r="AG1150">
        <v>156.26030542999999</v>
      </c>
      <c r="AH1150" t="s">
        <v>12</v>
      </c>
      <c r="AI1150" t="s">
        <v>12</v>
      </c>
    </row>
    <row r="1151" spans="1:35" x14ac:dyDescent="0.25">
      <c r="A1151">
        <v>1389969000</v>
      </c>
      <c r="B1151">
        <v>7.7334983199999998</v>
      </c>
      <c r="C1151">
        <v>7.77328609</v>
      </c>
      <c r="D1151">
        <v>7.63278605</v>
      </c>
      <c r="E1151">
        <v>7.6693495199999999</v>
      </c>
      <c r="F1151">
        <v>7.7334983199999998</v>
      </c>
      <c r="G1151">
        <v>7.77328609</v>
      </c>
      <c r="H1151">
        <v>7.63278605</v>
      </c>
      <c r="I1151">
        <v>7.6693495199999999</v>
      </c>
      <c r="J1151">
        <v>1831</v>
      </c>
      <c r="K1151">
        <v>1836</v>
      </c>
      <c r="L1151">
        <v>1822.75</v>
      </c>
      <c r="M1151">
        <v>1827.75</v>
      </c>
      <c r="N1151">
        <v>1838</v>
      </c>
      <c r="O1151">
        <v>1842.75</v>
      </c>
      <c r="P1151">
        <v>1829.25</v>
      </c>
      <c r="Q1151">
        <v>1834.25</v>
      </c>
      <c r="R1151">
        <v>1844.23</v>
      </c>
      <c r="S1151">
        <v>1846.04</v>
      </c>
      <c r="T1151">
        <v>1835.23</v>
      </c>
      <c r="U1151">
        <v>1838.7</v>
      </c>
      <c r="V1151">
        <v>7.0000000000000007E-2</v>
      </c>
      <c r="W1151">
        <v>7.0000000000000007E-2</v>
      </c>
      <c r="X1151">
        <v>7.0000000000000007E-2</v>
      </c>
      <c r="Y1151">
        <v>7.0000000000000007E-2</v>
      </c>
      <c r="Z1151" t="s">
        <v>12</v>
      </c>
      <c r="AA1151" t="s">
        <v>12</v>
      </c>
      <c r="AB1151" t="s">
        <v>12</v>
      </c>
      <c r="AC1151" t="s">
        <v>12</v>
      </c>
      <c r="AD1151">
        <v>155.98916728</v>
      </c>
      <c r="AE1151">
        <v>156.28572463</v>
      </c>
      <c r="AF1151">
        <v>155.32826803</v>
      </c>
      <c r="AG1151">
        <v>155.59516965</v>
      </c>
      <c r="AH1151" t="s">
        <v>12</v>
      </c>
      <c r="AI1151" t="s">
        <v>12</v>
      </c>
    </row>
    <row r="1152" spans="1:35" x14ac:dyDescent="0.25">
      <c r="A1152">
        <v>1390314600</v>
      </c>
      <c r="B1152">
        <v>7.80251816</v>
      </c>
      <c r="C1152">
        <v>7.8114505000000003</v>
      </c>
      <c r="D1152">
        <v>7.59545768</v>
      </c>
      <c r="E1152">
        <v>7.7367460000000001</v>
      </c>
      <c r="F1152">
        <v>7.80251816</v>
      </c>
      <c r="G1152">
        <v>7.8114505000000003</v>
      </c>
      <c r="H1152">
        <v>7.59545768</v>
      </c>
      <c r="I1152">
        <v>7.7367460000000001</v>
      </c>
      <c r="J1152">
        <v>1827</v>
      </c>
      <c r="K1152">
        <v>1837.25</v>
      </c>
      <c r="L1152">
        <v>1819.75</v>
      </c>
      <c r="M1152">
        <v>1831.75</v>
      </c>
      <c r="N1152">
        <v>1834</v>
      </c>
      <c r="O1152">
        <v>1844</v>
      </c>
      <c r="P1152">
        <v>1826.25</v>
      </c>
      <c r="Q1152">
        <v>1838.5</v>
      </c>
      <c r="R1152">
        <v>1841.05</v>
      </c>
      <c r="S1152">
        <v>1849.31</v>
      </c>
      <c r="T1152">
        <v>1832.38</v>
      </c>
      <c r="U1152">
        <v>1843.8</v>
      </c>
      <c r="V1152">
        <v>7.0000000000000007E-2</v>
      </c>
      <c r="W1152">
        <v>7.0000000000000007E-2</v>
      </c>
      <c r="X1152">
        <v>7.0000000000000007E-2</v>
      </c>
      <c r="Y1152">
        <v>7.0000000000000007E-2</v>
      </c>
      <c r="Z1152" t="s">
        <v>12</v>
      </c>
      <c r="AA1152" t="s">
        <v>12</v>
      </c>
      <c r="AB1152" t="s">
        <v>12</v>
      </c>
      <c r="AC1152" t="s">
        <v>12</v>
      </c>
      <c r="AD1152">
        <v>156.49755131000001</v>
      </c>
      <c r="AE1152">
        <v>156.55686277999999</v>
      </c>
      <c r="AF1152">
        <v>155.09949521999999</v>
      </c>
      <c r="AG1152">
        <v>156.05695180999999</v>
      </c>
      <c r="AH1152" t="s">
        <v>12</v>
      </c>
      <c r="AI1152" t="s">
        <v>12</v>
      </c>
    </row>
    <row r="1153" spans="1:35" x14ac:dyDescent="0.25">
      <c r="A1153">
        <v>1390401000</v>
      </c>
      <c r="B1153">
        <v>7.78059411</v>
      </c>
      <c r="C1153">
        <v>7.7830301100000003</v>
      </c>
      <c r="D1153">
        <v>7.7018302500000004</v>
      </c>
      <c r="E1153">
        <v>7.7537980400000004</v>
      </c>
      <c r="F1153">
        <v>7.78059411</v>
      </c>
      <c r="G1153">
        <v>7.7830301100000003</v>
      </c>
      <c r="H1153">
        <v>7.7018302500000004</v>
      </c>
      <c r="I1153">
        <v>7.7537980400000004</v>
      </c>
      <c r="J1153">
        <v>1830.25</v>
      </c>
      <c r="K1153">
        <v>1836.25</v>
      </c>
      <c r="L1153">
        <v>1828.5</v>
      </c>
      <c r="M1153">
        <v>1832</v>
      </c>
      <c r="N1153">
        <v>1837.5</v>
      </c>
      <c r="O1153">
        <v>1843.25</v>
      </c>
      <c r="P1153">
        <v>1834.75</v>
      </c>
      <c r="Q1153">
        <v>1838.5</v>
      </c>
      <c r="R1153">
        <v>1844.71</v>
      </c>
      <c r="S1153">
        <v>1846.87</v>
      </c>
      <c r="T1153">
        <v>1840.88</v>
      </c>
      <c r="U1153">
        <v>1844.86</v>
      </c>
      <c r="V1153">
        <v>7.0000000000000007E-2</v>
      </c>
      <c r="W1153">
        <v>7.0000000000000007E-2</v>
      </c>
      <c r="X1153">
        <v>7.0000000000000007E-2</v>
      </c>
      <c r="Y1153">
        <v>7.0000000000000007E-2</v>
      </c>
      <c r="Z1153" t="s">
        <v>12</v>
      </c>
      <c r="AA1153" t="s">
        <v>12</v>
      </c>
      <c r="AB1153" t="s">
        <v>12</v>
      </c>
      <c r="AC1153" t="s">
        <v>12</v>
      </c>
      <c r="AD1153">
        <v>156.3196169</v>
      </c>
      <c r="AE1153">
        <v>156.38740143999999</v>
      </c>
      <c r="AF1153">
        <v>155.82817900000001</v>
      </c>
      <c r="AG1153">
        <v>156.15862862</v>
      </c>
      <c r="AH1153" t="s">
        <v>12</v>
      </c>
      <c r="AI1153" t="s">
        <v>12</v>
      </c>
    </row>
    <row r="1154" spans="1:35" x14ac:dyDescent="0.25">
      <c r="A1154">
        <v>1390487400</v>
      </c>
      <c r="B1154">
        <v>7.6368697699999997</v>
      </c>
      <c r="C1154">
        <v>7.6386967800000001</v>
      </c>
      <c r="D1154">
        <v>7.4419893300000002</v>
      </c>
      <c r="E1154">
        <v>7.5678499400000003</v>
      </c>
      <c r="F1154">
        <v>7.6368697699999997</v>
      </c>
      <c r="G1154">
        <v>7.6386967800000001</v>
      </c>
      <c r="H1154">
        <v>7.4419893300000002</v>
      </c>
      <c r="I1154">
        <v>7.5678499400000003</v>
      </c>
      <c r="J1154">
        <v>1833</v>
      </c>
      <c r="K1154">
        <v>1837.25</v>
      </c>
      <c r="L1154">
        <v>1807.5</v>
      </c>
      <c r="M1154">
        <v>1817.5</v>
      </c>
      <c r="N1154">
        <v>1839</v>
      </c>
      <c r="O1154">
        <v>1844</v>
      </c>
      <c r="P1154">
        <v>1813.75</v>
      </c>
      <c r="Q1154">
        <v>1824.25</v>
      </c>
      <c r="R1154">
        <v>1842.29</v>
      </c>
      <c r="S1154">
        <v>1842.29</v>
      </c>
      <c r="T1154">
        <v>1820.06</v>
      </c>
      <c r="U1154">
        <v>1828.46</v>
      </c>
      <c r="V1154">
        <v>7.0000000000000007E-2</v>
      </c>
      <c r="W1154">
        <v>7.0000000000000007E-2</v>
      </c>
      <c r="X1154">
        <v>7.0000000000000007E-2</v>
      </c>
      <c r="Y1154">
        <v>7.0000000000000007E-2</v>
      </c>
      <c r="Z1154" t="s">
        <v>12</v>
      </c>
      <c r="AA1154" t="s">
        <v>12</v>
      </c>
      <c r="AB1154" t="s">
        <v>12</v>
      </c>
      <c r="AC1154" t="s">
        <v>12</v>
      </c>
      <c r="AD1154">
        <v>155.3621603</v>
      </c>
      <c r="AE1154">
        <v>155.39605256999999</v>
      </c>
      <c r="AF1154">
        <v>154.05730794999999</v>
      </c>
      <c r="AG1154">
        <v>154.87919547000001</v>
      </c>
      <c r="AH1154" t="s">
        <v>12</v>
      </c>
      <c r="AI1154" t="s">
        <v>12</v>
      </c>
    </row>
    <row r="1155" spans="1:35" x14ac:dyDescent="0.25">
      <c r="A1155">
        <v>1390573800</v>
      </c>
      <c r="B1155">
        <v>7.4143815899999996</v>
      </c>
      <c r="C1155">
        <v>7.4216895999999997</v>
      </c>
      <c r="D1155">
        <v>7.0717174500000004</v>
      </c>
      <c r="E1155">
        <v>7.0717174500000004</v>
      </c>
      <c r="F1155">
        <v>7.4143815899999996</v>
      </c>
      <c r="G1155">
        <v>7.4216895999999997</v>
      </c>
      <c r="H1155">
        <v>7.0717174500000004</v>
      </c>
      <c r="I1155">
        <v>7.0717174500000004</v>
      </c>
      <c r="J1155">
        <v>1817.25</v>
      </c>
      <c r="K1155">
        <v>1821.25</v>
      </c>
      <c r="L1155">
        <v>1773.25</v>
      </c>
      <c r="M1155">
        <v>1775.25</v>
      </c>
      <c r="N1155">
        <v>1824</v>
      </c>
      <c r="O1155">
        <v>1828</v>
      </c>
      <c r="P1155">
        <v>1780</v>
      </c>
      <c r="Q1155">
        <v>1782</v>
      </c>
      <c r="R1155">
        <v>1826.96</v>
      </c>
      <c r="S1155">
        <v>1826.96</v>
      </c>
      <c r="T1155">
        <v>1790.29</v>
      </c>
      <c r="U1155">
        <v>1790.29</v>
      </c>
      <c r="V1155">
        <v>7.0000000000000007E-2</v>
      </c>
      <c r="W1155">
        <v>7.0000000000000007E-2</v>
      </c>
      <c r="X1155">
        <v>7.0000000000000007E-2</v>
      </c>
      <c r="Y1155">
        <v>7.0000000000000007E-2</v>
      </c>
      <c r="Z1155" t="s">
        <v>12</v>
      </c>
      <c r="AA1155" t="s">
        <v>12</v>
      </c>
      <c r="AB1155" t="s">
        <v>12</v>
      </c>
      <c r="AC1155" t="s">
        <v>12</v>
      </c>
      <c r="AD1155">
        <v>153.87090047000001</v>
      </c>
      <c r="AE1155">
        <v>153.92173887999999</v>
      </c>
      <c r="AF1155">
        <v>151.52386086000001</v>
      </c>
      <c r="AG1155">
        <v>151.57469925999999</v>
      </c>
      <c r="AH1155" t="s">
        <v>12</v>
      </c>
      <c r="AI1155" t="s">
        <v>12</v>
      </c>
    </row>
    <row r="1156" spans="1:35" x14ac:dyDescent="0.25">
      <c r="A1156">
        <v>1390833000</v>
      </c>
      <c r="B1156">
        <v>7.1009495200000003</v>
      </c>
      <c r="C1156">
        <v>7.14966963</v>
      </c>
      <c r="D1156">
        <v>6.8654686500000004</v>
      </c>
      <c r="E1156">
        <v>6.97102954</v>
      </c>
      <c r="F1156">
        <v>7.1009495200000003</v>
      </c>
      <c r="G1156">
        <v>7.14966963</v>
      </c>
      <c r="H1156">
        <v>6.8654686500000004</v>
      </c>
      <c r="I1156">
        <v>6.97102954</v>
      </c>
      <c r="J1156">
        <v>1774.25</v>
      </c>
      <c r="K1156">
        <v>1785.25</v>
      </c>
      <c r="L1156">
        <v>1760.5</v>
      </c>
      <c r="M1156">
        <v>1768.75</v>
      </c>
      <c r="N1156">
        <v>1781.75</v>
      </c>
      <c r="O1156">
        <v>1792</v>
      </c>
      <c r="P1156">
        <v>1767</v>
      </c>
      <c r="Q1156">
        <v>1775.75</v>
      </c>
      <c r="R1156">
        <v>1791.03</v>
      </c>
      <c r="S1156">
        <v>1795.98</v>
      </c>
      <c r="T1156">
        <v>1772.88</v>
      </c>
      <c r="U1156">
        <v>1781.56</v>
      </c>
      <c r="V1156">
        <v>7.0000000000000007E-2</v>
      </c>
      <c r="W1156">
        <v>7.0000000000000007E-2</v>
      </c>
      <c r="X1156">
        <v>7.0000000000000007E-2</v>
      </c>
      <c r="Y1156">
        <v>7.0000000000000007E-2</v>
      </c>
      <c r="Z1156" t="s">
        <v>12</v>
      </c>
      <c r="AA1156" t="s">
        <v>12</v>
      </c>
      <c r="AB1156" t="s">
        <v>12</v>
      </c>
      <c r="AC1156" t="s">
        <v>12</v>
      </c>
      <c r="AD1156">
        <v>151.7187414</v>
      </c>
      <c r="AE1156">
        <v>152.10850249999999</v>
      </c>
      <c r="AF1156">
        <v>150.07496637</v>
      </c>
      <c r="AG1156">
        <v>150.82906935</v>
      </c>
      <c r="AH1156" t="s">
        <v>12</v>
      </c>
      <c r="AI1156" t="s">
        <v>12</v>
      </c>
    </row>
    <row r="1157" spans="1:35" x14ac:dyDescent="0.25">
      <c r="A1157">
        <v>1390919400</v>
      </c>
      <c r="B1157">
        <v>6.9970129500000002</v>
      </c>
      <c r="C1157">
        <v>7.1227917200000004</v>
      </c>
      <c r="D1157">
        <v>6.9832095699999996</v>
      </c>
      <c r="E1157">
        <v>7.0936415000000004</v>
      </c>
      <c r="F1157">
        <v>6.9970129500000002</v>
      </c>
      <c r="G1157">
        <v>7.1227917200000004</v>
      </c>
      <c r="H1157">
        <v>6.9832095699999996</v>
      </c>
      <c r="I1157">
        <v>7.0936415000000004</v>
      </c>
      <c r="J1157">
        <v>1767.25</v>
      </c>
      <c r="K1157">
        <v>1790</v>
      </c>
      <c r="L1157">
        <v>1767</v>
      </c>
      <c r="M1157">
        <v>1781.5</v>
      </c>
      <c r="N1157">
        <v>1771.25</v>
      </c>
      <c r="O1157">
        <v>1797</v>
      </c>
      <c r="P1157">
        <v>1771</v>
      </c>
      <c r="Q1157">
        <v>1788.25</v>
      </c>
      <c r="R1157">
        <v>1783</v>
      </c>
      <c r="S1157">
        <v>1793.87</v>
      </c>
      <c r="T1157">
        <v>1779.49</v>
      </c>
      <c r="U1157">
        <v>1792.5</v>
      </c>
      <c r="V1157">
        <v>7.0000000000000007E-2</v>
      </c>
      <c r="W1157">
        <v>7.0000000000000007E-2</v>
      </c>
      <c r="X1157">
        <v>7.0000000000000007E-2</v>
      </c>
      <c r="Y1157">
        <v>7.0000000000000007E-2</v>
      </c>
      <c r="Z1157" t="s">
        <v>12</v>
      </c>
      <c r="AA1157" t="s">
        <v>12</v>
      </c>
      <c r="AB1157" t="s">
        <v>12</v>
      </c>
      <c r="AC1157" t="s">
        <v>12</v>
      </c>
      <c r="AD1157">
        <v>150.93921922000001</v>
      </c>
      <c r="AE1157">
        <v>151.92209502</v>
      </c>
      <c r="AF1157">
        <v>150.92227309</v>
      </c>
      <c r="AG1157">
        <v>151.72721447000001</v>
      </c>
      <c r="AH1157" t="s">
        <v>12</v>
      </c>
      <c r="AI1157" t="s">
        <v>12</v>
      </c>
    </row>
    <row r="1158" spans="1:35" x14ac:dyDescent="0.25">
      <c r="A1158">
        <v>1391005800</v>
      </c>
      <c r="B1158">
        <v>6.9182490999999997</v>
      </c>
      <c r="C1158">
        <v>7.0311170299999999</v>
      </c>
      <c r="D1158">
        <v>6.8347749799999997</v>
      </c>
      <c r="E1158">
        <v>6.8817090099999998</v>
      </c>
      <c r="F1158">
        <v>6.9182490999999997</v>
      </c>
      <c r="G1158">
        <v>7.0311170299999999</v>
      </c>
      <c r="H1158">
        <v>6.8347749799999997</v>
      </c>
      <c r="I1158">
        <v>6.8817090099999998</v>
      </c>
      <c r="J1158">
        <v>1788.75</v>
      </c>
      <c r="K1158">
        <v>1794.5</v>
      </c>
      <c r="L1158">
        <v>1757.5</v>
      </c>
      <c r="M1158">
        <v>1764.5</v>
      </c>
      <c r="N1158">
        <v>1796</v>
      </c>
      <c r="O1158">
        <v>1801.25</v>
      </c>
      <c r="P1158">
        <v>1764</v>
      </c>
      <c r="Q1158">
        <v>1771.25</v>
      </c>
      <c r="R1158">
        <v>1790.15</v>
      </c>
      <c r="S1158">
        <v>1790.15</v>
      </c>
      <c r="T1158">
        <v>1770.45</v>
      </c>
      <c r="U1158">
        <v>1774.2</v>
      </c>
      <c r="V1158">
        <v>7.0000000000000007E-2</v>
      </c>
      <c r="W1158">
        <v>7.0000000000000007E-2</v>
      </c>
      <c r="X1158">
        <v>7.0000000000000007E-2</v>
      </c>
      <c r="Y1158">
        <v>7.0000000000000007E-2</v>
      </c>
      <c r="Z1158" t="s">
        <v>12</v>
      </c>
      <c r="AA1158" t="s">
        <v>12</v>
      </c>
      <c r="AB1158" t="s">
        <v>12</v>
      </c>
      <c r="AC1158" t="s">
        <v>12</v>
      </c>
      <c r="AD1158">
        <v>150.44778131999999</v>
      </c>
      <c r="AE1158">
        <v>151.28661498</v>
      </c>
      <c r="AF1158">
        <v>149.87161275</v>
      </c>
      <c r="AG1158">
        <v>150.26984691000001</v>
      </c>
      <c r="AH1158" t="s">
        <v>12</v>
      </c>
      <c r="AI1158" t="s">
        <v>12</v>
      </c>
    </row>
    <row r="1159" spans="1:35" x14ac:dyDescent="0.25">
      <c r="A1159">
        <v>1391092200</v>
      </c>
      <c r="B1159">
        <v>7.0627851000000001</v>
      </c>
      <c r="C1159">
        <v>7.1756530400000003</v>
      </c>
      <c r="D1159">
        <v>6.9962012800000002</v>
      </c>
      <c r="E1159">
        <v>7.1147529</v>
      </c>
      <c r="F1159">
        <v>7.0627851000000001</v>
      </c>
      <c r="G1159">
        <v>7.1756530400000003</v>
      </c>
      <c r="H1159">
        <v>6.9962012800000002</v>
      </c>
      <c r="I1159">
        <v>7.1147529</v>
      </c>
      <c r="J1159">
        <v>1765.5</v>
      </c>
      <c r="K1159">
        <v>1786.5</v>
      </c>
      <c r="L1159">
        <v>1761</v>
      </c>
      <c r="M1159">
        <v>1774.5</v>
      </c>
      <c r="N1159">
        <v>1770</v>
      </c>
      <c r="O1159">
        <v>1793.75</v>
      </c>
      <c r="P1159">
        <v>1767.75</v>
      </c>
      <c r="Q1159">
        <v>1781.25</v>
      </c>
      <c r="R1159">
        <v>1777.17</v>
      </c>
      <c r="S1159">
        <v>1798.77</v>
      </c>
      <c r="T1159">
        <v>1777.17</v>
      </c>
      <c r="U1159">
        <v>1794.19</v>
      </c>
      <c r="V1159">
        <v>7.0000000000000007E-2</v>
      </c>
      <c r="W1159">
        <v>7.0000000000000007E-2</v>
      </c>
      <c r="X1159">
        <v>7.0000000000000007E-2</v>
      </c>
      <c r="Y1159">
        <v>7.0000000000000007E-2</v>
      </c>
      <c r="Z1159" t="s">
        <v>12</v>
      </c>
      <c r="AA1159" t="s">
        <v>12</v>
      </c>
      <c r="AB1159" t="s">
        <v>12</v>
      </c>
      <c r="AC1159" t="s">
        <v>12</v>
      </c>
      <c r="AD1159">
        <v>151.54928006</v>
      </c>
      <c r="AE1159">
        <v>152.35422144</v>
      </c>
      <c r="AF1159">
        <v>151.04089603</v>
      </c>
      <c r="AG1159">
        <v>151.86278354999999</v>
      </c>
      <c r="AH1159" t="s">
        <v>12</v>
      </c>
      <c r="AI1159" t="s">
        <v>12</v>
      </c>
    </row>
    <row r="1160" spans="1:35" x14ac:dyDescent="0.25">
      <c r="A1160">
        <v>1391178600</v>
      </c>
      <c r="B1160">
        <v>6.8451689299999998</v>
      </c>
      <c r="C1160">
        <v>7.1131295400000001</v>
      </c>
      <c r="D1160">
        <v>6.8346132300000004</v>
      </c>
      <c r="E1160">
        <v>6.9823969200000002</v>
      </c>
      <c r="F1160">
        <v>6.8451689299999998</v>
      </c>
      <c r="G1160">
        <v>7.1131295400000001</v>
      </c>
      <c r="H1160">
        <v>6.8346132300000004</v>
      </c>
      <c r="I1160">
        <v>6.9823969200000002</v>
      </c>
      <c r="J1160">
        <v>1776.75</v>
      </c>
      <c r="K1160">
        <v>1781.25</v>
      </c>
      <c r="L1160">
        <v>1754.75</v>
      </c>
      <c r="M1160">
        <v>1769.75</v>
      </c>
      <c r="N1160">
        <v>1783.5</v>
      </c>
      <c r="O1160">
        <v>1788.25</v>
      </c>
      <c r="P1160">
        <v>1761.25</v>
      </c>
      <c r="Q1160">
        <v>1776.5</v>
      </c>
      <c r="R1160">
        <v>1790.88</v>
      </c>
      <c r="S1160">
        <v>1793.88</v>
      </c>
      <c r="T1160">
        <v>1772.26</v>
      </c>
      <c r="U1160">
        <v>1782.59</v>
      </c>
      <c r="V1160">
        <v>7.0000000000000007E-2</v>
      </c>
      <c r="W1160">
        <v>7.0000000000000007E-2</v>
      </c>
      <c r="X1160">
        <v>7.0000000000000007E-2</v>
      </c>
      <c r="Y1160">
        <v>7.0000000000000007E-2</v>
      </c>
      <c r="Z1160" t="s">
        <v>12</v>
      </c>
      <c r="AA1160" t="s">
        <v>12</v>
      </c>
      <c r="AB1160" t="s">
        <v>12</v>
      </c>
      <c r="AC1160" t="s">
        <v>12</v>
      </c>
      <c r="AD1160">
        <v>149.99023568999999</v>
      </c>
      <c r="AE1160">
        <v>151.91362194999999</v>
      </c>
      <c r="AF1160">
        <v>149.90550501999999</v>
      </c>
      <c r="AG1160">
        <v>150.97311149000001</v>
      </c>
      <c r="AH1160" t="s">
        <v>12</v>
      </c>
      <c r="AI1160" t="s">
        <v>12</v>
      </c>
    </row>
    <row r="1161" spans="1:35" x14ac:dyDescent="0.25">
      <c r="A1161">
        <v>1391437800</v>
      </c>
      <c r="B1161">
        <v>6.9596611900000003</v>
      </c>
      <c r="C1161">
        <v>7.0031926100000002</v>
      </c>
      <c r="D1161">
        <v>6.4700240600000001</v>
      </c>
      <c r="E1161">
        <v>6.5098128099999997</v>
      </c>
      <c r="F1161">
        <v>6.9596611900000003</v>
      </c>
      <c r="G1161">
        <v>7.0031926100000002</v>
      </c>
      <c r="H1161">
        <v>6.4700240600000001</v>
      </c>
      <c r="I1161">
        <v>6.5098128099999997</v>
      </c>
      <c r="J1161">
        <v>1772</v>
      </c>
      <c r="K1161">
        <v>1776.5</v>
      </c>
      <c r="L1161">
        <v>1725.5</v>
      </c>
      <c r="M1161">
        <v>1726</v>
      </c>
      <c r="N1161">
        <v>1777.5</v>
      </c>
      <c r="O1161">
        <v>1783.75</v>
      </c>
      <c r="P1161">
        <v>1732.25</v>
      </c>
      <c r="Q1161">
        <v>1732.75</v>
      </c>
      <c r="R1161">
        <v>1782.68</v>
      </c>
      <c r="S1161">
        <v>1784.83</v>
      </c>
      <c r="T1161">
        <v>1739.66</v>
      </c>
      <c r="U1161">
        <v>1741.89</v>
      </c>
      <c r="V1161">
        <v>7.0000000000000007E-2</v>
      </c>
      <c r="W1161">
        <v>7.0000000000000007E-2</v>
      </c>
      <c r="X1161">
        <v>7.0000000000000007E-2</v>
      </c>
      <c r="Y1161">
        <v>7.0000000000000007E-2</v>
      </c>
      <c r="Z1161" t="s">
        <v>12</v>
      </c>
      <c r="AA1161" t="s">
        <v>12</v>
      </c>
      <c r="AB1161" t="s">
        <v>12</v>
      </c>
      <c r="AC1161" t="s">
        <v>12</v>
      </c>
      <c r="AD1161">
        <v>150.77823093999999</v>
      </c>
      <c r="AE1161">
        <v>151.13409977000001</v>
      </c>
      <c r="AF1161">
        <v>147.28732726000001</v>
      </c>
      <c r="AG1161">
        <v>147.57541154</v>
      </c>
      <c r="AH1161" t="s">
        <v>12</v>
      </c>
      <c r="AI1161" t="s">
        <v>12</v>
      </c>
    </row>
    <row r="1162" spans="1:35" x14ac:dyDescent="0.25">
      <c r="A1162">
        <v>1391524200</v>
      </c>
      <c r="B1162">
        <v>6.5991323599999996</v>
      </c>
      <c r="C1162">
        <v>6.6949482600000003</v>
      </c>
      <c r="D1162">
        <v>6.5293008500000003</v>
      </c>
      <c r="E1162">
        <v>6.6413571100000004</v>
      </c>
      <c r="F1162">
        <v>6.5991323599999996</v>
      </c>
      <c r="G1162">
        <v>6.6949482600000003</v>
      </c>
      <c r="H1162">
        <v>6.5293008500000003</v>
      </c>
      <c r="I1162">
        <v>6.6413571100000004</v>
      </c>
      <c r="J1162">
        <v>1730</v>
      </c>
      <c r="K1162">
        <v>1746.5</v>
      </c>
      <c r="L1162">
        <v>1727.25</v>
      </c>
      <c r="M1162">
        <v>1736.75</v>
      </c>
      <c r="N1162">
        <v>1738.25</v>
      </c>
      <c r="O1162">
        <v>1753.5</v>
      </c>
      <c r="P1162">
        <v>1734</v>
      </c>
      <c r="Q1162">
        <v>1743.75</v>
      </c>
      <c r="R1162">
        <v>1743.82</v>
      </c>
      <c r="S1162">
        <v>1758.73</v>
      </c>
      <c r="T1162">
        <v>1743.82</v>
      </c>
      <c r="U1162">
        <v>1755.2</v>
      </c>
      <c r="V1162">
        <v>7.0000000000000007E-2</v>
      </c>
      <c r="W1162">
        <v>7.0000000000000007E-2</v>
      </c>
      <c r="X1162">
        <v>7.0000000000000007E-2</v>
      </c>
      <c r="Y1162">
        <v>7.0000000000000007E-2</v>
      </c>
      <c r="Z1162" t="s">
        <v>12</v>
      </c>
      <c r="AA1162" t="s">
        <v>12</v>
      </c>
      <c r="AB1162" t="s">
        <v>12</v>
      </c>
      <c r="AC1162" t="s">
        <v>12</v>
      </c>
      <c r="AD1162">
        <v>148.23631078</v>
      </c>
      <c r="AE1162">
        <v>148.99041376</v>
      </c>
      <c r="AF1162">
        <v>147.52076026</v>
      </c>
      <c r="AG1162">
        <v>148.60488921000001</v>
      </c>
      <c r="AH1162" t="s">
        <v>12</v>
      </c>
      <c r="AI1162" t="s">
        <v>12</v>
      </c>
    </row>
    <row r="1163" spans="1:35" x14ac:dyDescent="0.25">
      <c r="A1163">
        <v>1391610600</v>
      </c>
      <c r="B1163">
        <v>6.5739606300000002</v>
      </c>
      <c r="C1163">
        <v>6.6640928400000004</v>
      </c>
      <c r="D1163">
        <v>6.4529720299999997</v>
      </c>
      <c r="E1163">
        <v>6.6186204100000001</v>
      </c>
      <c r="F1163">
        <v>6.5739606300000002</v>
      </c>
      <c r="G1163">
        <v>6.6640928400000004</v>
      </c>
      <c r="H1163">
        <v>6.4529720299999997</v>
      </c>
      <c r="I1163">
        <v>6.6186204100000001</v>
      </c>
      <c r="J1163">
        <v>1739</v>
      </c>
      <c r="K1163">
        <v>1743.5</v>
      </c>
      <c r="L1163">
        <v>1725.25</v>
      </c>
      <c r="M1163">
        <v>1737</v>
      </c>
      <c r="N1163">
        <v>1744.25</v>
      </c>
      <c r="O1163">
        <v>1750.75</v>
      </c>
      <c r="P1163">
        <v>1732</v>
      </c>
      <c r="Q1163">
        <v>1744</v>
      </c>
      <c r="R1163">
        <v>1753.38</v>
      </c>
      <c r="S1163">
        <v>1755.79</v>
      </c>
      <c r="T1163">
        <v>1737.92</v>
      </c>
      <c r="U1163">
        <v>1751.64</v>
      </c>
      <c r="V1163">
        <v>7.0000000000000007E-2</v>
      </c>
      <c r="W1163">
        <v>7.0000000000000007E-2</v>
      </c>
      <c r="X1163">
        <v>7.0000000000000007E-2</v>
      </c>
      <c r="Y1163">
        <v>7.0000000000000007E-2</v>
      </c>
      <c r="Z1163" t="s">
        <v>12</v>
      </c>
      <c r="AA1163" t="s">
        <v>12</v>
      </c>
      <c r="AB1163" t="s">
        <v>12</v>
      </c>
      <c r="AC1163" t="s">
        <v>12</v>
      </c>
      <c r="AD1163">
        <v>148.10074170999999</v>
      </c>
      <c r="AE1163">
        <v>148.75316788000001</v>
      </c>
      <c r="AF1163">
        <v>147.18565045</v>
      </c>
      <c r="AG1163">
        <v>148.42271826000001</v>
      </c>
      <c r="AH1163" t="s">
        <v>12</v>
      </c>
      <c r="AI1163" t="s">
        <v>12</v>
      </c>
    </row>
    <row r="1164" spans="1:35" x14ac:dyDescent="0.25">
      <c r="A1164">
        <v>1391697000</v>
      </c>
      <c r="B1164">
        <v>6.6689648500000001</v>
      </c>
      <c r="C1164">
        <v>6.8808973299999998</v>
      </c>
      <c r="D1164">
        <v>6.6689648500000001</v>
      </c>
      <c r="E1164">
        <v>6.8744009899999998</v>
      </c>
      <c r="F1164">
        <v>6.6689648500000001</v>
      </c>
      <c r="G1164">
        <v>6.8808973299999998</v>
      </c>
      <c r="H1164">
        <v>6.6689648500000001</v>
      </c>
      <c r="I1164">
        <v>6.8744009899999998</v>
      </c>
      <c r="J1164">
        <v>1739.25</v>
      </c>
      <c r="K1164">
        <v>1762.75</v>
      </c>
      <c r="L1164">
        <v>1737.25</v>
      </c>
      <c r="M1164">
        <v>1759.5</v>
      </c>
      <c r="N1164">
        <v>1744.75</v>
      </c>
      <c r="O1164">
        <v>1769.75</v>
      </c>
      <c r="P1164">
        <v>1744</v>
      </c>
      <c r="Q1164">
        <v>1766.5</v>
      </c>
      <c r="R1164">
        <v>1752.99</v>
      </c>
      <c r="S1164">
        <v>1774.06</v>
      </c>
      <c r="T1164">
        <v>1752.99</v>
      </c>
      <c r="U1164">
        <v>1773.43</v>
      </c>
      <c r="V1164">
        <v>7.0000000000000007E-2</v>
      </c>
      <c r="W1164">
        <v>7.0000000000000007E-2</v>
      </c>
      <c r="X1164">
        <v>7.0000000000000007E-2</v>
      </c>
      <c r="Y1164">
        <v>7.0000000000000007E-2</v>
      </c>
      <c r="Z1164" t="s">
        <v>12</v>
      </c>
      <c r="AA1164" t="s">
        <v>12</v>
      </c>
      <c r="AB1164" t="s">
        <v>12</v>
      </c>
      <c r="AC1164" t="s">
        <v>12</v>
      </c>
      <c r="AD1164">
        <v>148.77011401999999</v>
      </c>
      <c r="AE1164">
        <v>150.37999679000001</v>
      </c>
      <c r="AF1164">
        <v>148.46584616999999</v>
      </c>
      <c r="AG1164">
        <v>150.37999679000001</v>
      </c>
      <c r="AH1164" t="s">
        <v>12</v>
      </c>
      <c r="AI1164" t="s">
        <v>12</v>
      </c>
    </row>
    <row r="1165" spans="1:35" x14ac:dyDescent="0.25">
      <c r="A1165">
        <v>1391783400</v>
      </c>
      <c r="B1165">
        <v>6.9815852400000002</v>
      </c>
      <c r="C1165">
        <v>7.1594136500000003</v>
      </c>
      <c r="D1165">
        <v>6.91256541</v>
      </c>
      <c r="E1165">
        <v>7.1456092900000003</v>
      </c>
      <c r="F1165">
        <v>6.9815852400000002</v>
      </c>
      <c r="G1165">
        <v>7.1594136500000003</v>
      </c>
      <c r="H1165">
        <v>6.91256541</v>
      </c>
      <c r="I1165">
        <v>7.1456092900000003</v>
      </c>
      <c r="J1165">
        <v>1761</v>
      </c>
      <c r="K1165">
        <v>1786.5</v>
      </c>
      <c r="L1165">
        <v>1752</v>
      </c>
      <c r="M1165">
        <v>1786.5</v>
      </c>
      <c r="N1165">
        <v>1768</v>
      </c>
      <c r="O1165">
        <v>1794</v>
      </c>
      <c r="P1165">
        <v>1758.25</v>
      </c>
      <c r="Q1165">
        <v>1793.5</v>
      </c>
      <c r="R1165">
        <v>1776.01</v>
      </c>
      <c r="S1165">
        <v>1798.03</v>
      </c>
      <c r="T1165">
        <v>1776.01</v>
      </c>
      <c r="U1165">
        <v>1797.02</v>
      </c>
      <c r="V1165">
        <v>0.06</v>
      </c>
      <c r="W1165">
        <v>0.06</v>
      </c>
      <c r="X1165">
        <v>0.06</v>
      </c>
      <c r="Y1165">
        <v>0.06</v>
      </c>
      <c r="Z1165" t="s">
        <v>12</v>
      </c>
      <c r="AA1165" t="s">
        <v>12</v>
      </c>
      <c r="AB1165" t="s">
        <v>12</v>
      </c>
      <c r="AC1165" t="s">
        <v>12</v>
      </c>
      <c r="AD1165">
        <v>151.08326135999999</v>
      </c>
      <c r="AE1165">
        <v>152.40505984999999</v>
      </c>
      <c r="AF1165">
        <v>150.59182347000001</v>
      </c>
      <c r="AG1165">
        <v>152.24407156999999</v>
      </c>
      <c r="AH1165" t="s">
        <v>12</v>
      </c>
      <c r="AI1165" t="s">
        <v>12</v>
      </c>
    </row>
    <row r="1166" spans="1:35" x14ac:dyDescent="0.25">
      <c r="A1166">
        <v>1392042600</v>
      </c>
      <c r="B1166">
        <v>7.1399256099999997</v>
      </c>
      <c r="C1166">
        <v>7.1837737099999996</v>
      </c>
      <c r="D1166">
        <v>7.0830848299999998</v>
      </c>
      <c r="E1166">
        <v>7.1780890399999997</v>
      </c>
      <c r="F1166">
        <v>7.1399256099999997</v>
      </c>
      <c r="G1166">
        <v>7.1837737099999996</v>
      </c>
      <c r="H1166">
        <v>7.0830848299999998</v>
      </c>
      <c r="I1166">
        <v>7.1780890399999997</v>
      </c>
      <c r="J1166">
        <v>1786.5</v>
      </c>
      <c r="K1166">
        <v>1788.75</v>
      </c>
      <c r="L1166">
        <v>1779.5</v>
      </c>
      <c r="M1166">
        <v>1787.5</v>
      </c>
      <c r="N1166">
        <v>1793</v>
      </c>
      <c r="O1166">
        <v>1796</v>
      </c>
      <c r="P1166">
        <v>1786.25</v>
      </c>
      <c r="Q1166">
        <v>1794.75</v>
      </c>
      <c r="R1166">
        <v>1796.2</v>
      </c>
      <c r="S1166">
        <v>1799.94</v>
      </c>
      <c r="T1166">
        <v>1791.83</v>
      </c>
      <c r="U1166">
        <v>1799.84</v>
      </c>
      <c r="V1166">
        <v>7.0000000000000007E-2</v>
      </c>
      <c r="W1166">
        <v>7.0000000000000007E-2</v>
      </c>
      <c r="X1166">
        <v>7.0000000000000007E-2</v>
      </c>
      <c r="Y1166">
        <v>7.0000000000000007E-2</v>
      </c>
      <c r="Z1166" t="s">
        <v>12</v>
      </c>
      <c r="AA1166" t="s">
        <v>12</v>
      </c>
      <c r="AB1166" t="s">
        <v>12</v>
      </c>
      <c r="AC1166" t="s">
        <v>12</v>
      </c>
      <c r="AD1166">
        <v>152.26101771</v>
      </c>
      <c r="AE1166">
        <v>152.57452119000001</v>
      </c>
      <c r="AF1166">
        <v>151.84583741</v>
      </c>
      <c r="AG1166">
        <v>152.52368279000001</v>
      </c>
      <c r="AH1166" t="s">
        <v>12</v>
      </c>
      <c r="AI1166" t="s">
        <v>12</v>
      </c>
    </row>
    <row r="1167" spans="1:35" x14ac:dyDescent="0.25">
      <c r="A1167">
        <v>1392129000</v>
      </c>
      <c r="B1167">
        <v>7.2008257499999999</v>
      </c>
      <c r="C1167">
        <v>7.4663493799999996</v>
      </c>
      <c r="D1167">
        <v>7.1821493800000002</v>
      </c>
      <c r="E1167">
        <v>7.4095095799999999</v>
      </c>
      <c r="F1167">
        <v>7.2008257499999999</v>
      </c>
      <c r="G1167">
        <v>7.4663493799999996</v>
      </c>
      <c r="H1167">
        <v>7.1821493800000002</v>
      </c>
      <c r="I1167">
        <v>7.4095095799999999</v>
      </c>
      <c r="J1167">
        <v>1787.75</v>
      </c>
      <c r="K1167">
        <v>1812.25</v>
      </c>
      <c r="L1167">
        <v>1787.5</v>
      </c>
      <c r="M1167">
        <v>1806.5</v>
      </c>
      <c r="N1167">
        <v>1795.25</v>
      </c>
      <c r="O1167">
        <v>1819.5</v>
      </c>
      <c r="P1167">
        <v>1794.25</v>
      </c>
      <c r="Q1167">
        <v>1813.5</v>
      </c>
      <c r="R1167">
        <v>1800.45</v>
      </c>
      <c r="S1167">
        <v>1823.54</v>
      </c>
      <c r="T1167">
        <v>1800.41</v>
      </c>
      <c r="U1167">
        <v>1819.75</v>
      </c>
      <c r="V1167">
        <v>0.06</v>
      </c>
      <c r="W1167">
        <v>0.06</v>
      </c>
      <c r="X1167">
        <v>0.06</v>
      </c>
      <c r="Y1167">
        <v>0.06</v>
      </c>
      <c r="Z1167" t="s">
        <v>12</v>
      </c>
      <c r="AA1167" t="s">
        <v>12</v>
      </c>
      <c r="AB1167" t="s">
        <v>12</v>
      </c>
      <c r="AC1167" t="s">
        <v>12</v>
      </c>
      <c r="AD1167">
        <v>152.65077880000001</v>
      </c>
      <c r="AE1167">
        <v>154.58179081</v>
      </c>
      <c r="AF1167">
        <v>152.54816994999999</v>
      </c>
      <c r="AG1167">
        <v>154.19287703000001</v>
      </c>
      <c r="AH1167" t="s">
        <v>12</v>
      </c>
      <c r="AI1167" t="s">
        <v>12</v>
      </c>
    </row>
    <row r="1168" spans="1:35" x14ac:dyDescent="0.25">
      <c r="A1168">
        <v>1392215400</v>
      </c>
      <c r="B1168">
        <v>7.4452379799999999</v>
      </c>
      <c r="C1168">
        <v>7.5142578200000001</v>
      </c>
      <c r="D1168">
        <v>7.3778414999999997</v>
      </c>
      <c r="E1168">
        <v>7.4298092999999996</v>
      </c>
      <c r="F1168">
        <v>7.4452379799999999</v>
      </c>
      <c r="G1168">
        <v>7.5142578200000001</v>
      </c>
      <c r="H1168">
        <v>7.3778414999999997</v>
      </c>
      <c r="I1168">
        <v>7.4298092999999996</v>
      </c>
      <c r="J1168">
        <v>1806.5</v>
      </c>
      <c r="K1168">
        <v>1816.25</v>
      </c>
      <c r="L1168">
        <v>1804.5</v>
      </c>
      <c r="M1168">
        <v>1810</v>
      </c>
      <c r="N1168">
        <v>1813.25</v>
      </c>
      <c r="O1168">
        <v>1823.25</v>
      </c>
      <c r="P1168">
        <v>1811.25</v>
      </c>
      <c r="Q1168">
        <v>1817</v>
      </c>
      <c r="R1168">
        <v>1820.12</v>
      </c>
      <c r="S1168">
        <v>1826.55</v>
      </c>
      <c r="T1168">
        <v>1815.97</v>
      </c>
      <c r="U1168">
        <v>1819.26</v>
      </c>
      <c r="V1168">
        <v>7.0000000000000007E-2</v>
      </c>
      <c r="W1168">
        <v>7.0000000000000007E-2</v>
      </c>
      <c r="X1168">
        <v>7.0000000000000007E-2</v>
      </c>
      <c r="Y1168">
        <v>7.0000000000000007E-2</v>
      </c>
      <c r="Z1168" t="s">
        <v>12</v>
      </c>
      <c r="AA1168" t="s">
        <v>12</v>
      </c>
      <c r="AB1168" t="s">
        <v>12</v>
      </c>
      <c r="AC1168" t="s">
        <v>12</v>
      </c>
      <c r="AD1168">
        <v>154.39623064</v>
      </c>
      <c r="AE1168">
        <v>154.91308774000001</v>
      </c>
      <c r="AF1168">
        <v>153.95986768</v>
      </c>
      <c r="AG1168">
        <v>154.26913463</v>
      </c>
      <c r="AH1168" t="s">
        <v>12</v>
      </c>
      <c r="AI1168" t="s">
        <v>12</v>
      </c>
    </row>
    <row r="1169" spans="1:35" x14ac:dyDescent="0.25">
      <c r="A1169">
        <v>1392301800</v>
      </c>
      <c r="B1169">
        <v>7.2730932599999996</v>
      </c>
      <c r="C1169">
        <v>7.5605419200000004</v>
      </c>
      <c r="D1169">
        <v>7.2714699100000004</v>
      </c>
      <c r="E1169">
        <v>7.54267821</v>
      </c>
      <c r="F1169">
        <v>7.2730932599999996</v>
      </c>
      <c r="G1169">
        <v>7.5605419200000004</v>
      </c>
      <c r="H1169">
        <v>7.2714699100000004</v>
      </c>
      <c r="I1169">
        <v>7.54267821</v>
      </c>
      <c r="J1169">
        <v>1809.25</v>
      </c>
      <c r="K1169">
        <v>1820</v>
      </c>
      <c r="L1169">
        <v>1795.5</v>
      </c>
      <c r="M1169">
        <v>1817.25</v>
      </c>
      <c r="N1169">
        <v>1816.75</v>
      </c>
      <c r="O1169">
        <v>1827</v>
      </c>
      <c r="P1169">
        <v>1802.25</v>
      </c>
      <c r="Q1169">
        <v>1824.25</v>
      </c>
      <c r="R1169">
        <v>1814.82</v>
      </c>
      <c r="S1169">
        <v>1830.25</v>
      </c>
      <c r="T1169">
        <v>1809.22</v>
      </c>
      <c r="U1169">
        <v>1829.83</v>
      </c>
      <c r="V1169">
        <v>0.06</v>
      </c>
      <c r="W1169">
        <v>0.06</v>
      </c>
      <c r="X1169">
        <v>0.06</v>
      </c>
      <c r="Y1169">
        <v>0.06</v>
      </c>
      <c r="Z1169" t="s">
        <v>12</v>
      </c>
      <c r="AA1169" t="s">
        <v>12</v>
      </c>
      <c r="AB1169" t="s">
        <v>12</v>
      </c>
      <c r="AC1169" t="s">
        <v>12</v>
      </c>
      <c r="AD1169">
        <v>153.22694737</v>
      </c>
      <c r="AE1169">
        <v>155.22659123</v>
      </c>
      <c r="AF1169">
        <v>153.2184743</v>
      </c>
      <c r="AG1169">
        <v>155.06560295</v>
      </c>
      <c r="AH1169" t="s">
        <v>12</v>
      </c>
      <c r="AI1169" t="s">
        <v>12</v>
      </c>
    </row>
    <row r="1170" spans="1:35" x14ac:dyDescent="0.25">
      <c r="A1170">
        <v>1392388200</v>
      </c>
      <c r="B1170">
        <v>7.5183181499999998</v>
      </c>
      <c r="C1170">
        <v>7.7026419300000004</v>
      </c>
      <c r="D1170">
        <v>7.4955814500000004</v>
      </c>
      <c r="E1170">
        <v>7.6571695000000002</v>
      </c>
      <c r="F1170">
        <v>7.5183181499999998</v>
      </c>
      <c r="G1170">
        <v>7.7026419300000004</v>
      </c>
      <c r="H1170">
        <v>7.4955814500000004</v>
      </c>
      <c r="I1170">
        <v>7.6571695000000002</v>
      </c>
      <c r="J1170">
        <v>1816</v>
      </c>
      <c r="K1170">
        <v>1831.75</v>
      </c>
      <c r="L1170">
        <v>1809.75</v>
      </c>
      <c r="M1170">
        <v>1828</v>
      </c>
      <c r="N1170">
        <v>1823.75</v>
      </c>
      <c r="O1170">
        <v>1838.75</v>
      </c>
      <c r="P1170">
        <v>1816</v>
      </c>
      <c r="Q1170">
        <v>1835</v>
      </c>
      <c r="R1170">
        <v>1828.46</v>
      </c>
      <c r="S1170">
        <v>1841.65</v>
      </c>
      <c r="T1170">
        <v>1825.59</v>
      </c>
      <c r="U1170">
        <v>1838.63</v>
      </c>
      <c r="V1170">
        <v>0.06</v>
      </c>
      <c r="W1170">
        <v>0.06</v>
      </c>
      <c r="X1170">
        <v>0.06</v>
      </c>
      <c r="Y1170">
        <v>0.06</v>
      </c>
      <c r="Z1170" t="s">
        <v>12</v>
      </c>
      <c r="AA1170" t="s">
        <v>12</v>
      </c>
      <c r="AB1170" t="s">
        <v>12</v>
      </c>
      <c r="AC1170" t="s">
        <v>12</v>
      </c>
      <c r="AD1170">
        <v>154.92156080999999</v>
      </c>
      <c r="AE1170">
        <v>156.20946702000001</v>
      </c>
      <c r="AF1170">
        <v>154.77751867000001</v>
      </c>
      <c r="AG1170">
        <v>155.92138274000001</v>
      </c>
      <c r="AH1170" t="s">
        <v>12</v>
      </c>
      <c r="AI1170" t="s">
        <v>12</v>
      </c>
    </row>
    <row r="1171" spans="1:35" x14ac:dyDescent="0.25">
      <c r="A1171">
        <v>1392733800</v>
      </c>
      <c r="B1171">
        <v>7.6799061999999996</v>
      </c>
      <c r="C1171">
        <v>7.7205056399999998</v>
      </c>
      <c r="D1171">
        <v>7.6149457199999997</v>
      </c>
      <c r="E1171">
        <v>7.6912735799999998</v>
      </c>
      <c r="F1171">
        <v>7.6799061999999996</v>
      </c>
      <c r="G1171">
        <v>7.7205056399999998</v>
      </c>
      <c r="H1171">
        <v>7.6149457199999997</v>
      </c>
      <c r="I1171">
        <v>7.6912735799999998</v>
      </c>
      <c r="J1171">
        <v>1827.25</v>
      </c>
      <c r="K1171">
        <v>1833</v>
      </c>
      <c r="L1171">
        <v>1824.5</v>
      </c>
      <c r="M1171">
        <v>1830.5</v>
      </c>
      <c r="N1171">
        <v>1833.5</v>
      </c>
      <c r="O1171">
        <v>1840.25</v>
      </c>
      <c r="P1171">
        <v>1831.5</v>
      </c>
      <c r="Q1171">
        <v>1837.5</v>
      </c>
      <c r="R1171">
        <v>1839.03</v>
      </c>
      <c r="S1171">
        <v>1842.87</v>
      </c>
      <c r="T1171">
        <v>1835.01</v>
      </c>
      <c r="U1171">
        <v>1840.76</v>
      </c>
      <c r="V1171">
        <v>7.0000000000000007E-2</v>
      </c>
      <c r="W1171">
        <v>7.0000000000000007E-2</v>
      </c>
      <c r="X1171">
        <v>7.0000000000000007E-2</v>
      </c>
      <c r="Y1171">
        <v>7.0000000000000007E-2</v>
      </c>
      <c r="Z1171" t="s">
        <v>12</v>
      </c>
      <c r="AA1171" t="s">
        <v>12</v>
      </c>
      <c r="AB1171" t="s">
        <v>12</v>
      </c>
      <c r="AC1171" t="s">
        <v>12</v>
      </c>
      <c r="AD1171">
        <v>156.06542487999999</v>
      </c>
      <c r="AE1171">
        <v>156.3196169</v>
      </c>
      <c r="AF1171">
        <v>155.60787925</v>
      </c>
      <c r="AG1171">
        <v>156.10779022</v>
      </c>
      <c r="AH1171" t="s">
        <v>12</v>
      </c>
      <c r="AI1171" t="s">
        <v>12</v>
      </c>
    </row>
    <row r="1172" spans="1:35" x14ac:dyDescent="0.25">
      <c r="A1172">
        <v>1392820200</v>
      </c>
      <c r="B1172">
        <v>7.6311860899999999</v>
      </c>
      <c r="C1172">
        <v>7.7765337700000003</v>
      </c>
      <c r="D1172">
        <v>7.5142656099999998</v>
      </c>
      <c r="E1172">
        <v>7.5329341899999998</v>
      </c>
      <c r="F1172">
        <v>7.6311860899999999</v>
      </c>
      <c r="G1172">
        <v>7.7765337700000003</v>
      </c>
      <c r="H1172">
        <v>7.5142656099999998</v>
      </c>
      <c r="I1172">
        <v>7.5329341899999998</v>
      </c>
      <c r="J1172">
        <v>1830.75</v>
      </c>
      <c r="K1172">
        <v>1837.5</v>
      </c>
      <c r="L1172">
        <v>1816.75</v>
      </c>
      <c r="M1172">
        <v>1818.5</v>
      </c>
      <c r="N1172">
        <v>1837.25</v>
      </c>
      <c r="O1172">
        <v>1844.5</v>
      </c>
      <c r="P1172">
        <v>1823.25</v>
      </c>
      <c r="Q1172">
        <v>1825.5</v>
      </c>
      <c r="R1172">
        <v>1838.9</v>
      </c>
      <c r="S1172">
        <v>1847.5</v>
      </c>
      <c r="T1172">
        <v>1826.99</v>
      </c>
      <c r="U1172">
        <v>1828.75</v>
      </c>
      <c r="V1172">
        <v>7.0000000000000007E-2</v>
      </c>
      <c r="W1172">
        <v>7.0000000000000007E-2</v>
      </c>
      <c r="X1172">
        <v>7.0000000000000007E-2</v>
      </c>
      <c r="Y1172">
        <v>7.0000000000000007E-2</v>
      </c>
      <c r="Z1172" t="s">
        <v>12</v>
      </c>
      <c r="AA1172" t="s">
        <v>12</v>
      </c>
      <c r="AB1172" t="s">
        <v>12</v>
      </c>
      <c r="AC1172" t="s">
        <v>12</v>
      </c>
      <c r="AD1172">
        <v>155.70108299</v>
      </c>
      <c r="AE1172">
        <v>156.70937799000001</v>
      </c>
      <c r="AF1172">
        <v>154.94698001</v>
      </c>
      <c r="AG1172">
        <v>155.07407602000001</v>
      </c>
      <c r="AH1172" t="s">
        <v>12</v>
      </c>
      <c r="AI1172" t="s">
        <v>12</v>
      </c>
    </row>
    <row r="1173" spans="1:35" x14ac:dyDescent="0.25">
      <c r="A1173">
        <v>1392906600</v>
      </c>
      <c r="B1173">
        <v>7.56541394</v>
      </c>
      <c r="C1173">
        <v>7.7188822899999998</v>
      </c>
      <c r="D1173">
        <v>7.4850257500000001</v>
      </c>
      <c r="E1173">
        <v>7.6579821499999996</v>
      </c>
      <c r="F1173">
        <v>7.56541394</v>
      </c>
      <c r="G1173">
        <v>7.7188822899999998</v>
      </c>
      <c r="H1173">
        <v>7.4850257500000001</v>
      </c>
      <c r="I1173">
        <v>7.6579821499999996</v>
      </c>
      <c r="J1173">
        <v>1820.75</v>
      </c>
      <c r="K1173">
        <v>1833</v>
      </c>
      <c r="L1173">
        <v>1810.5</v>
      </c>
      <c r="M1173">
        <v>1829.25</v>
      </c>
      <c r="N1173">
        <v>1826</v>
      </c>
      <c r="O1173">
        <v>1840.25</v>
      </c>
      <c r="P1173">
        <v>1817.25</v>
      </c>
      <c r="Q1173">
        <v>1836.25</v>
      </c>
      <c r="R1173">
        <v>1829.24</v>
      </c>
      <c r="S1173">
        <v>1842.79</v>
      </c>
      <c r="T1173">
        <v>1824.58</v>
      </c>
      <c r="U1173">
        <v>1839.78</v>
      </c>
      <c r="V1173">
        <v>7.0000000000000007E-2</v>
      </c>
      <c r="W1173">
        <v>7.0000000000000007E-2</v>
      </c>
      <c r="X1173">
        <v>7.0000000000000007E-2</v>
      </c>
      <c r="Y1173">
        <v>7.0000000000000007E-2</v>
      </c>
      <c r="Z1173" t="s">
        <v>12</v>
      </c>
      <c r="AA1173" t="s">
        <v>12</v>
      </c>
      <c r="AB1173" t="s">
        <v>12</v>
      </c>
      <c r="AC1173" t="s">
        <v>12</v>
      </c>
      <c r="AD1173">
        <v>155.28590270000001</v>
      </c>
      <c r="AE1173">
        <v>156.34503609999999</v>
      </c>
      <c r="AF1173">
        <v>154.71820719999999</v>
      </c>
      <c r="AG1173">
        <v>155.98916728</v>
      </c>
      <c r="AH1173" t="s">
        <v>12</v>
      </c>
      <c r="AI1173" t="s">
        <v>12</v>
      </c>
    </row>
    <row r="1174" spans="1:35" x14ac:dyDescent="0.25">
      <c r="A1174">
        <v>1392993000</v>
      </c>
      <c r="B1174">
        <v>7.7156336300000001</v>
      </c>
      <c r="C1174">
        <v>7.7659780700000001</v>
      </c>
      <c r="D1174">
        <v>7.6295617599999996</v>
      </c>
      <c r="E1174">
        <v>7.6474254699999999</v>
      </c>
      <c r="F1174">
        <v>7.7156336300000001</v>
      </c>
      <c r="G1174">
        <v>7.7659780700000001</v>
      </c>
      <c r="H1174">
        <v>7.6295617599999996</v>
      </c>
      <c r="I1174">
        <v>7.6474254699999999</v>
      </c>
      <c r="J1174">
        <v>1829</v>
      </c>
      <c r="K1174">
        <v>1836.75</v>
      </c>
      <c r="L1174">
        <v>1826</v>
      </c>
      <c r="M1174">
        <v>1827.25</v>
      </c>
      <c r="N1174">
        <v>1836</v>
      </c>
      <c r="O1174">
        <v>1844</v>
      </c>
      <c r="P1174">
        <v>1832.75</v>
      </c>
      <c r="Q1174">
        <v>1834.25</v>
      </c>
      <c r="R1174">
        <v>1841.07</v>
      </c>
      <c r="S1174">
        <v>1846.13</v>
      </c>
      <c r="T1174">
        <v>1835.6</v>
      </c>
      <c r="U1174">
        <v>1836.25</v>
      </c>
      <c r="V1174">
        <v>7.0000000000000007E-2</v>
      </c>
      <c r="W1174">
        <v>7.0000000000000007E-2</v>
      </c>
      <c r="X1174">
        <v>7.0000000000000007E-2</v>
      </c>
      <c r="Y1174">
        <v>7.0000000000000007E-2</v>
      </c>
      <c r="Z1174" t="s">
        <v>12</v>
      </c>
      <c r="AA1174" t="s">
        <v>12</v>
      </c>
      <c r="AB1174" t="s">
        <v>12</v>
      </c>
      <c r="AC1174" t="s">
        <v>12</v>
      </c>
      <c r="AD1174">
        <v>156.3196169</v>
      </c>
      <c r="AE1174">
        <v>156.65853959</v>
      </c>
      <c r="AF1174">
        <v>155.73497526</v>
      </c>
      <c r="AG1174">
        <v>155.81123287</v>
      </c>
      <c r="AH1174" t="s">
        <v>12</v>
      </c>
      <c r="AI1174" t="s">
        <v>12</v>
      </c>
    </row>
    <row r="1175" spans="1:35" x14ac:dyDescent="0.25">
      <c r="A1175">
        <v>1393252200</v>
      </c>
      <c r="B1175">
        <v>7.6912735799999998</v>
      </c>
      <c r="C1175">
        <v>7.9202824600000001</v>
      </c>
      <c r="D1175">
        <v>7.6782818700000002</v>
      </c>
      <c r="E1175">
        <v>7.7611060600000004</v>
      </c>
      <c r="F1175">
        <v>7.6912735799999998</v>
      </c>
      <c r="G1175">
        <v>7.9202824600000001</v>
      </c>
      <c r="H1175">
        <v>7.6782818700000002</v>
      </c>
      <c r="I1175">
        <v>7.7611060600000004</v>
      </c>
      <c r="J1175">
        <v>1828.25</v>
      </c>
      <c r="K1175">
        <v>1849.5</v>
      </c>
      <c r="L1175">
        <v>1822.5</v>
      </c>
      <c r="M1175">
        <v>1839</v>
      </c>
      <c r="N1175">
        <v>1835.25</v>
      </c>
      <c r="O1175">
        <v>1856.75</v>
      </c>
      <c r="P1175">
        <v>1829.25</v>
      </c>
      <c r="Q1175">
        <v>1846</v>
      </c>
      <c r="R1175">
        <v>1836.78</v>
      </c>
      <c r="S1175">
        <v>1858.71</v>
      </c>
      <c r="T1175">
        <v>1836.78</v>
      </c>
      <c r="U1175">
        <v>1847.61</v>
      </c>
      <c r="V1175">
        <v>7.0000000000000007E-2</v>
      </c>
      <c r="W1175">
        <v>7.0000000000000007E-2</v>
      </c>
      <c r="X1175">
        <v>7.0000000000000007E-2</v>
      </c>
      <c r="Y1175">
        <v>7.0000000000000007E-2</v>
      </c>
      <c r="Z1175" t="s">
        <v>12</v>
      </c>
      <c r="AA1175" t="s">
        <v>12</v>
      </c>
      <c r="AB1175" t="s">
        <v>12</v>
      </c>
      <c r="AC1175" t="s">
        <v>12</v>
      </c>
      <c r="AD1175">
        <v>156.14168248999999</v>
      </c>
      <c r="AE1175">
        <v>157.72614605000001</v>
      </c>
      <c r="AF1175">
        <v>156.07389795</v>
      </c>
      <c r="AG1175">
        <v>156.67548572000001</v>
      </c>
      <c r="AH1175" t="s">
        <v>12</v>
      </c>
      <c r="AI1175" t="s">
        <v>12</v>
      </c>
    </row>
    <row r="1176" spans="1:35" x14ac:dyDescent="0.25">
      <c r="A1176">
        <v>1393338600</v>
      </c>
      <c r="B1176">
        <v>7.7822184300000004</v>
      </c>
      <c r="C1176">
        <v>7.8512382699999996</v>
      </c>
      <c r="D1176">
        <v>7.6820167499999998</v>
      </c>
      <c r="E1176">
        <v>7.7562340499999998</v>
      </c>
      <c r="F1176">
        <v>7.7822184300000004</v>
      </c>
      <c r="G1176">
        <v>7.8512382699999996</v>
      </c>
      <c r="H1176">
        <v>7.6820167499999998</v>
      </c>
      <c r="I1176">
        <v>7.7562340499999998</v>
      </c>
      <c r="J1176">
        <v>1838.25</v>
      </c>
      <c r="K1176">
        <v>1843.75</v>
      </c>
      <c r="L1176">
        <v>1830.75</v>
      </c>
      <c r="M1176">
        <v>1839.25</v>
      </c>
      <c r="N1176">
        <v>1844.75</v>
      </c>
      <c r="O1176">
        <v>1851</v>
      </c>
      <c r="P1176">
        <v>1837.25</v>
      </c>
      <c r="Q1176">
        <v>1846.25</v>
      </c>
      <c r="R1176">
        <v>1847.66</v>
      </c>
      <c r="S1176">
        <v>1852.91</v>
      </c>
      <c r="T1176">
        <v>1840.19</v>
      </c>
      <c r="U1176">
        <v>1845.12</v>
      </c>
      <c r="V1176">
        <v>7.0000000000000007E-2</v>
      </c>
      <c r="W1176">
        <v>7.0000000000000007E-2</v>
      </c>
      <c r="X1176">
        <v>7.0000000000000007E-2</v>
      </c>
      <c r="Y1176">
        <v>7.0000000000000007E-2</v>
      </c>
      <c r="Z1176" t="s">
        <v>12</v>
      </c>
      <c r="AA1176" t="s">
        <v>12</v>
      </c>
      <c r="AB1176" t="s">
        <v>12</v>
      </c>
      <c r="AC1176" t="s">
        <v>12</v>
      </c>
      <c r="AD1176">
        <v>156.77716253</v>
      </c>
      <c r="AE1176">
        <v>157.25165429</v>
      </c>
      <c r="AF1176">
        <v>156.09931714999999</v>
      </c>
      <c r="AG1176">
        <v>156.61617425</v>
      </c>
      <c r="AH1176" t="s">
        <v>12</v>
      </c>
      <c r="AI1176" t="s">
        <v>12</v>
      </c>
    </row>
    <row r="1177" spans="1:35" x14ac:dyDescent="0.25">
      <c r="A1177">
        <v>1393425000</v>
      </c>
      <c r="B1177">
        <v>7.7895264500000003</v>
      </c>
      <c r="C1177">
        <v>7.8512382699999996</v>
      </c>
      <c r="D1177">
        <v>7.6945222299999996</v>
      </c>
      <c r="E1177">
        <v>7.7570457299999998</v>
      </c>
      <c r="F1177">
        <v>7.7895264500000003</v>
      </c>
      <c r="G1177">
        <v>7.8512382699999996</v>
      </c>
      <c r="H1177">
        <v>7.6945222299999996</v>
      </c>
      <c r="I1177">
        <v>7.7570457299999998</v>
      </c>
      <c r="J1177">
        <v>1840.25</v>
      </c>
      <c r="K1177">
        <v>1845.75</v>
      </c>
      <c r="L1177">
        <v>1831.25</v>
      </c>
      <c r="M1177">
        <v>1835</v>
      </c>
      <c r="N1177">
        <v>1847.5</v>
      </c>
      <c r="O1177">
        <v>1853.25</v>
      </c>
      <c r="P1177">
        <v>1838</v>
      </c>
      <c r="Q1177">
        <v>1842</v>
      </c>
      <c r="R1177">
        <v>1845.79</v>
      </c>
      <c r="S1177">
        <v>1852.65</v>
      </c>
      <c r="T1177">
        <v>1840.66</v>
      </c>
      <c r="U1177">
        <v>1845.16</v>
      </c>
      <c r="V1177">
        <v>7.0000000000000007E-2</v>
      </c>
      <c r="W1177">
        <v>7.0000000000000007E-2</v>
      </c>
      <c r="X1177">
        <v>7.0000000000000007E-2</v>
      </c>
      <c r="Y1177">
        <v>7.0000000000000007E-2</v>
      </c>
      <c r="Z1177" t="s">
        <v>12</v>
      </c>
      <c r="AA1177" t="s">
        <v>12</v>
      </c>
      <c r="AB1177" t="s">
        <v>12</v>
      </c>
      <c r="AC1177" t="s">
        <v>12</v>
      </c>
      <c r="AD1177">
        <v>156.84494706000001</v>
      </c>
      <c r="AE1177">
        <v>157.26012736000001</v>
      </c>
      <c r="AF1177">
        <v>156.18404781999999</v>
      </c>
      <c r="AG1177">
        <v>156.62464732000001</v>
      </c>
      <c r="AH1177" t="s">
        <v>12</v>
      </c>
      <c r="AI1177" t="s">
        <v>12</v>
      </c>
    </row>
    <row r="1178" spans="1:35" x14ac:dyDescent="0.25">
      <c r="A1178">
        <v>1393511400</v>
      </c>
      <c r="B1178">
        <v>7.7229416500000001</v>
      </c>
      <c r="C1178">
        <v>7.8853423500000002</v>
      </c>
      <c r="D1178">
        <v>7.7002059200000001</v>
      </c>
      <c r="E1178">
        <v>7.8853423500000002</v>
      </c>
      <c r="F1178">
        <v>7.7229416500000001</v>
      </c>
      <c r="G1178">
        <v>7.8853423500000002</v>
      </c>
      <c r="H1178">
        <v>7.7002059200000001</v>
      </c>
      <c r="I1178">
        <v>7.8853423500000002</v>
      </c>
      <c r="J1178">
        <v>1836.5</v>
      </c>
      <c r="K1178">
        <v>1848.5</v>
      </c>
      <c r="L1178">
        <v>1826.25</v>
      </c>
      <c r="M1178">
        <v>1847</v>
      </c>
      <c r="N1178">
        <v>1843.75</v>
      </c>
      <c r="O1178">
        <v>1855.75</v>
      </c>
      <c r="P1178">
        <v>1832.75</v>
      </c>
      <c r="Q1178">
        <v>1854</v>
      </c>
      <c r="R1178">
        <v>1844.9</v>
      </c>
      <c r="S1178">
        <v>1854.53</v>
      </c>
      <c r="T1178">
        <v>1841.13</v>
      </c>
      <c r="U1178">
        <v>1854.29</v>
      </c>
      <c r="V1178">
        <v>7.0000000000000007E-2</v>
      </c>
      <c r="W1178">
        <v>7.0000000000000007E-2</v>
      </c>
      <c r="X1178">
        <v>7.0000000000000007E-2</v>
      </c>
      <c r="Y1178">
        <v>7.0000000000000007E-2</v>
      </c>
      <c r="Z1178" t="s">
        <v>12</v>
      </c>
      <c r="AA1178" t="s">
        <v>12</v>
      </c>
      <c r="AB1178" t="s">
        <v>12</v>
      </c>
      <c r="AC1178" t="s">
        <v>12</v>
      </c>
      <c r="AD1178">
        <v>156.40434757</v>
      </c>
      <c r="AE1178">
        <v>157.48890016999999</v>
      </c>
      <c r="AF1178">
        <v>156.21794009000001</v>
      </c>
      <c r="AG1178">
        <v>157.44653484</v>
      </c>
      <c r="AH1178" t="s">
        <v>12</v>
      </c>
      <c r="AI1178" t="s">
        <v>12</v>
      </c>
    </row>
    <row r="1179" spans="1:35" x14ac:dyDescent="0.25">
      <c r="A1179">
        <v>1393597800</v>
      </c>
      <c r="B1179">
        <v>7.8772226500000002</v>
      </c>
      <c r="C1179">
        <v>8.0485547200000003</v>
      </c>
      <c r="D1179">
        <v>7.7838417900000003</v>
      </c>
      <c r="E1179">
        <v>7.9356867900000001</v>
      </c>
      <c r="F1179">
        <v>7.8772226500000002</v>
      </c>
      <c r="G1179">
        <v>8.0485547200000003</v>
      </c>
      <c r="H1179">
        <v>7.7838417900000003</v>
      </c>
      <c r="I1179">
        <v>7.9356867900000001</v>
      </c>
      <c r="J1179">
        <v>1847.75</v>
      </c>
      <c r="K1179">
        <v>1859.25</v>
      </c>
      <c r="L1179">
        <v>1838.5</v>
      </c>
      <c r="M1179">
        <v>1850.5</v>
      </c>
      <c r="N1179">
        <v>1854.5</v>
      </c>
      <c r="O1179">
        <v>1866.5</v>
      </c>
      <c r="P1179">
        <v>1845.25</v>
      </c>
      <c r="Q1179">
        <v>1857.5</v>
      </c>
      <c r="R1179">
        <v>1855.12</v>
      </c>
      <c r="S1179">
        <v>1867.92</v>
      </c>
      <c r="T1179">
        <v>1847.67</v>
      </c>
      <c r="U1179">
        <v>1859.45</v>
      </c>
      <c r="V1179">
        <v>0.06</v>
      </c>
      <c r="W1179">
        <v>0.06</v>
      </c>
      <c r="X1179">
        <v>0.06</v>
      </c>
      <c r="Y1179">
        <v>0.06</v>
      </c>
      <c r="Z1179" t="s">
        <v>12</v>
      </c>
      <c r="AA1179" t="s">
        <v>12</v>
      </c>
      <c r="AB1179" t="s">
        <v>12</v>
      </c>
      <c r="AC1179" t="s">
        <v>12</v>
      </c>
      <c r="AD1179">
        <v>157.42111563</v>
      </c>
      <c r="AE1179">
        <v>158.57345276999999</v>
      </c>
      <c r="AF1179">
        <v>156.79410866000001</v>
      </c>
      <c r="AG1179">
        <v>157.84476899000001</v>
      </c>
      <c r="AH1179" t="s">
        <v>12</v>
      </c>
      <c r="AI1179" t="s">
        <v>12</v>
      </c>
    </row>
    <row r="1180" spans="1:35" x14ac:dyDescent="0.25">
      <c r="A1180">
        <v>1393857000</v>
      </c>
      <c r="B1180">
        <v>7.7326856700000004</v>
      </c>
      <c r="C1180">
        <v>7.8293142199999997</v>
      </c>
      <c r="D1180">
        <v>7.6149544899999997</v>
      </c>
      <c r="E1180">
        <v>7.7708500799999998</v>
      </c>
      <c r="F1180">
        <v>7.7326856700000004</v>
      </c>
      <c r="G1180">
        <v>7.8293142199999997</v>
      </c>
      <c r="H1180">
        <v>7.6149544899999997</v>
      </c>
      <c r="I1180">
        <v>7.7708500799999998</v>
      </c>
      <c r="J1180">
        <v>1840</v>
      </c>
      <c r="K1180">
        <v>1842.5</v>
      </c>
      <c r="L1180">
        <v>1825</v>
      </c>
      <c r="M1180">
        <v>1836</v>
      </c>
      <c r="N1180">
        <v>1846</v>
      </c>
      <c r="O1180">
        <v>1849.5</v>
      </c>
      <c r="P1180">
        <v>1832.25</v>
      </c>
      <c r="Q1180">
        <v>1843</v>
      </c>
      <c r="R1180">
        <v>1857.68</v>
      </c>
      <c r="S1180">
        <v>1857.68</v>
      </c>
      <c r="T1180">
        <v>1834.44</v>
      </c>
      <c r="U1180">
        <v>1845.73</v>
      </c>
      <c r="V1180">
        <v>7.0000000000000007E-2</v>
      </c>
      <c r="W1180">
        <v>7.0000000000000007E-2</v>
      </c>
      <c r="X1180">
        <v>7.0000000000000007E-2</v>
      </c>
      <c r="Y1180">
        <v>7.0000000000000007E-2</v>
      </c>
      <c r="Z1180" t="s">
        <v>12</v>
      </c>
      <c r="AA1180" t="s">
        <v>12</v>
      </c>
      <c r="AB1180" t="s">
        <v>12</v>
      </c>
      <c r="AC1180" t="s">
        <v>12</v>
      </c>
      <c r="AD1180">
        <v>156.48907824</v>
      </c>
      <c r="AE1180">
        <v>157.13303135000001</v>
      </c>
      <c r="AF1180">
        <v>155.69260992</v>
      </c>
      <c r="AG1180">
        <v>156.73479718999999</v>
      </c>
      <c r="AH1180" t="s">
        <v>12</v>
      </c>
      <c r="AI1180" t="s">
        <v>12</v>
      </c>
    </row>
    <row r="1181" spans="1:35" x14ac:dyDescent="0.25">
      <c r="A1181">
        <v>1393943400</v>
      </c>
      <c r="B1181">
        <v>7.9965859500000001</v>
      </c>
      <c r="C1181">
        <v>8.1516786299999993</v>
      </c>
      <c r="D1181">
        <v>7.9941499499999997</v>
      </c>
      <c r="E1181">
        <v>8.1005225200000002</v>
      </c>
      <c r="F1181">
        <v>7.9965859500000001</v>
      </c>
      <c r="G1181">
        <v>8.1516786299999993</v>
      </c>
      <c r="H1181">
        <v>7.9941499499999997</v>
      </c>
      <c r="I1181">
        <v>8.1005225200000002</v>
      </c>
      <c r="J1181">
        <v>1837.5</v>
      </c>
      <c r="K1181">
        <v>1867.75</v>
      </c>
      <c r="L1181">
        <v>1836.75</v>
      </c>
      <c r="M1181">
        <v>1864.5</v>
      </c>
      <c r="N1181">
        <v>1843.75</v>
      </c>
      <c r="O1181">
        <v>1874.75</v>
      </c>
      <c r="P1181">
        <v>1843.5</v>
      </c>
      <c r="Q1181">
        <v>1871.5</v>
      </c>
      <c r="R1181">
        <v>1849.23</v>
      </c>
      <c r="S1181">
        <v>1876.23</v>
      </c>
      <c r="T1181">
        <v>1849.23</v>
      </c>
      <c r="U1181">
        <v>1873.91</v>
      </c>
      <c r="V1181">
        <v>7.0000000000000007E-2</v>
      </c>
      <c r="W1181">
        <v>7.0000000000000007E-2</v>
      </c>
      <c r="X1181">
        <v>7.0000000000000007E-2</v>
      </c>
      <c r="Y1181">
        <v>7.0000000000000007E-2</v>
      </c>
      <c r="Z1181" t="s">
        <v>12</v>
      </c>
      <c r="AA1181" t="s">
        <v>12</v>
      </c>
      <c r="AB1181" t="s">
        <v>12</v>
      </c>
      <c r="AC1181" t="s">
        <v>12</v>
      </c>
      <c r="AD1181">
        <v>158.23453008999999</v>
      </c>
      <c r="AE1181">
        <v>159.27671735000001</v>
      </c>
      <c r="AF1181">
        <v>158.23453008999999</v>
      </c>
      <c r="AG1181">
        <v>158.93779466000001</v>
      </c>
      <c r="AH1181" t="s">
        <v>12</v>
      </c>
      <c r="AI1181" t="s">
        <v>12</v>
      </c>
    </row>
    <row r="1182" spans="1:35" x14ac:dyDescent="0.25">
      <c r="A1182">
        <v>1394029800</v>
      </c>
      <c r="B1182">
        <v>8.1143268699999993</v>
      </c>
      <c r="C1182">
        <v>8.1622343300000004</v>
      </c>
      <c r="D1182">
        <v>8.0834704800000008</v>
      </c>
      <c r="E1182">
        <v>8.1062062000000008</v>
      </c>
      <c r="F1182">
        <v>8.1143268699999993</v>
      </c>
      <c r="G1182">
        <v>8.1622343300000004</v>
      </c>
      <c r="H1182">
        <v>8.0834704800000008</v>
      </c>
      <c r="I1182">
        <v>8.1062062000000008</v>
      </c>
      <c r="J1182">
        <v>1863.5</v>
      </c>
      <c r="K1182">
        <v>1868.25</v>
      </c>
      <c r="L1182">
        <v>1860.75</v>
      </c>
      <c r="M1182">
        <v>1865.25</v>
      </c>
      <c r="N1182">
        <v>1870.75</v>
      </c>
      <c r="O1182">
        <v>1875.5</v>
      </c>
      <c r="P1182">
        <v>1867.75</v>
      </c>
      <c r="Q1182">
        <v>1872.5</v>
      </c>
      <c r="R1182">
        <v>1874.05</v>
      </c>
      <c r="S1182">
        <v>1876.53</v>
      </c>
      <c r="T1182">
        <v>1871.11</v>
      </c>
      <c r="U1182">
        <v>1873.81</v>
      </c>
      <c r="V1182">
        <v>0.08</v>
      </c>
      <c r="W1182">
        <v>0.08</v>
      </c>
      <c r="X1182">
        <v>0.08</v>
      </c>
      <c r="Y1182">
        <v>0.08</v>
      </c>
      <c r="Z1182" t="s">
        <v>12</v>
      </c>
      <c r="AA1182" t="s">
        <v>12</v>
      </c>
      <c r="AB1182" t="s">
        <v>12</v>
      </c>
      <c r="AC1182" t="s">
        <v>12</v>
      </c>
      <c r="AD1182">
        <v>159.05641761000001</v>
      </c>
      <c r="AE1182">
        <v>159.35297496000001</v>
      </c>
      <c r="AF1182">
        <v>158.82764478999999</v>
      </c>
      <c r="AG1182">
        <v>159.08183681</v>
      </c>
      <c r="AH1182" t="s">
        <v>12</v>
      </c>
      <c r="AI1182" t="s">
        <v>12</v>
      </c>
    </row>
    <row r="1183" spans="1:35" x14ac:dyDescent="0.25">
      <c r="A1183">
        <v>1394116200</v>
      </c>
      <c r="B1183">
        <v>8.1849710400000006</v>
      </c>
      <c r="C1183">
        <v>8.2344950299999997</v>
      </c>
      <c r="D1183">
        <v>8.1411229299999999</v>
      </c>
      <c r="E1183">
        <v>8.1809107000000001</v>
      </c>
      <c r="F1183">
        <v>8.1849710400000006</v>
      </c>
      <c r="G1183">
        <v>8.2344950299999997</v>
      </c>
      <c r="H1183">
        <v>8.1411229299999999</v>
      </c>
      <c r="I1183">
        <v>8.1809107000000001</v>
      </c>
      <c r="J1183">
        <v>1866</v>
      </c>
      <c r="K1183">
        <v>1874</v>
      </c>
      <c r="L1183">
        <v>1864.25</v>
      </c>
      <c r="M1183">
        <v>1869</v>
      </c>
      <c r="N1183">
        <v>1873.75</v>
      </c>
      <c r="O1183">
        <v>1881</v>
      </c>
      <c r="P1183">
        <v>1871</v>
      </c>
      <c r="Q1183">
        <v>1876.25</v>
      </c>
      <c r="R1183">
        <v>1874.18</v>
      </c>
      <c r="S1183">
        <v>1881.94</v>
      </c>
      <c r="T1183">
        <v>1874.18</v>
      </c>
      <c r="U1183">
        <v>1877.03</v>
      </c>
      <c r="V1183">
        <v>0.08</v>
      </c>
      <c r="W1183">
        <v>0.08</v>
      </c>
      <c r="X1183">
        <v>0.08</v>
      </c>
      <c r="Y1183">
        <v>0.08</v>
      </c>
      <c r="Z1183" t="s">
        <v>12</v>
      </c>
      <c r="AA1183" t="s">
        <v>12</v>
      </c>
      <c r="AB1183" t="s">
        <v>12</v>
      </c>
      <c r="AC1183" t="s">
        <v>12</v>
      </c>
      <c r="AD1183">
        <v>159.47159790000001</v>
      </c>
      <c r="AE1183">
        <v>159.81052059000001</v>
      </c>
      <c r="AF1183">
        <v>159.10691709</v>
      </c>
      <c r="AG1183">
        <v>159.44617869999999</v>
      </c>
      <c r="AH1183" t="s">
        <v>12</v>
      </c>
      <c r="AI1183" t="s">
        <v>12</v>
      </c>
    </row>
    <row r="1184" spans="1:35" x14ac:dyDescent="0.25">
      <c r="A1184">
        <v>1394202600</v>
      </c>
      <c r="B1184">
        <v>8.2686069</v>
      </c>
      <c r="C1184">
        <v>8.2783509300000002</v>
      </c>
      <c r="D1184">
        <v>8.0818383499999999</v>
      </c>
      <c r="E1184">
        <v>8.1800990200000001</v>
      </c>
      <c r="F1184">
        <v>8.2686069</v>
      </c>
      <c r="G1184">
        <v>8.2783509300000002</v>
      </c>
      <c r="H1184">
        <v>8.0818383499999999</v>
      </c>
      <c r="I1184">
        <v>8.1800990200000001</v>
      </c>
      <c r="J1184">
        <v>1869.5</v>
      </c>
      <c r="K1184">
        <v>1880.5</v>
      </c>
      <c r="L1184">
        <v>1862.25</v>
      </c>
      <c r="M1184">
        <v>1871</v>
      </c>
      <c r="N1184">
        <v>1876.25</v>
      </c>
      <c r="O1184">
        <v>1887.5</v>
      </c>
      <c r="P1184">
        <v>1869.25</v>
      </c>
      <c r="Q1184">
        <v>1878</v>
      </c>
      <c r="R1184">
        <v>1878.52</v>
      </c>
      <c r="S1184">
        <v>1883.57</v>
      </c>
      <c r="T1184">
        <v>1870.56</v>
      </c>
      <c r="U1184">
        <v>1878.04</v>
      </c>
      <c r="V1184">
        <v>0.08</v>
      </c>
      <c r="W1184">
        <v>0.08</v>
      </c>
      <c r="X1184">
        <v>0.08</v>
      </c>
      <c r="Y1184">
        <v>0.08</v>
      </c>
      <c r="Z1184" t="s">
        <v>12</v>
      </c>
      <c r="AA1184" t="s">
        <v>12</v>
      </c>
      <c r="AB1184" t="s">
        <v>12</v>
      </c>
      <c r="AC1184" t="s">
        <v>12</v>
      </c>
      <c r="AD1184">
        <v>160.03082033000001</v>
      </c>
      <c r="AE1184">
        <v>160.10707794000001</v>
      </c>
      <c r="AF1184">
        <v>158.81069866000001</v>
      </c>
      <c r="AG1184">
        <v>159.51396323</v>
      </c>
      <c r="AH1184" t="s">
        <v>12</v>
      </c>
      <c r="AI1184" t="s">
        <v>12</v>
      </c>
    </row>
    <row r="1185" spans="1:35" x14ac:dyDescent="0.25">
      <c r="A1185">
        <v>1394458200</v>
      </c>
      <c r="B1185">
        <v>8.1492426299999998</v>
      </c>
      <c r="C1185">
        <v>8.1825350300000004</v>
      </c>
      <c r="D1185">
        <v>8.0323143600000009</v>
      </c>
      <c r="E1185">
        <v>8.1736026800000001</v>
      </c>
      <c r="F1185">
        <v>8.1492426299999998</v>
      </c>
      <c r="G1185">
        <v>8.1825350300000004</v>
      </c>
      <c r="H1185">
        <v>8.0323143600000009</v>
      </c>
      <c r="I1185">
        <v>8.1736026800000001</v>
      </c>
      <c r="J1185">
        <v>1868.75</v>
      </c>
      <c r="K1185">
        <v>1871.75</v>
      </c>
      <c r="L1185">
        <v>1858.75</v>
      </c>
      <c r="M1185">
        <v>1870</v>
      </c>
      <c r="N1185">
        <v>1875.5</v>
      </c>
      <c r="O1185">
        <v>1878.75</v>
      </c>
      <c r="P1185">
        <v>1865.75</v>
      </c>
      <c r="Q1185">
        <v>1877.25</v>
      </c>
      <c r="R1185">
        <v>1877.86</v>
      </c>
      <c r="S1185">
        <v>1877.87</v>
      </c>
      <c r="T1185">
        <v>1867.04</v>
      </c>
      <c r="U1185">
        <v>1877.17</v>
      </c>
      <c r="V1185">
        <v>0.08</v>
      </c>
      <c r="W1185">
        <v>0.08</v>
      </c>
      <c r="X1185">
        <v>0.08</v>
      </c>
      <c r="Y1185">
        <v>0.08</v>
      </c>
      <c r="Z1185" t="s">
        <v>12</v>
      </c>
      <c r="AA1185" t="s">
        <v>12</v>
      </c>
      <c r="AB1185" t="s">
        <v>12</v>
      </c>
      <c r="AC1185" t="s">
        <v>12</v>
      </c>
      <c r="AD1185">
        <v>159.24282507999999</v>
      </c>
      <c r="AE1185">
        <v>159.48854403000001</v>
      </c>
      <c r="AF1185">
        <v>158.51414130000001</v>
      </c>
      <c r="AG1185">
        <v>159.42923256</v>
      </c>
      <c r="AH1185" t="s">
        <v>12</v>
      </c>
      <c r="AI1185" t="s">
        <v>12</v>
      </c>
    </row>
    <row r="1186" spans="1:35" x14ac:dyDescent="0.25">
      <c r="A1186">
        <v>1394544600</v>
      </c>
      <c r="B1186">
        <v>8.2133904500000003</v>
      </c>
      <c r="C1186">
        <v>8.2449776499999992</v>
      </c>
      <c r="D1186">
        <v>7.9949626</v>
      </c>
      <c r="E1186">
        <v>8.0518023999999997</v>
      </c>
      <c r="F1186">
        <v>8.2133904500000003</v>
      </c>
      <c r="G1186">
        <v>8.2449776499999992</v>
      </c>
      <c r="H1186">
        <v>7.9949626</v>
      </c>
      <c r="I1186">
        <v>8.0518023999999997</v>
      </c>
      <c r="J1186">
        <v>1869.5</v>
      </c>
      <c r="K1186">
        <v>1875</v>
      </c>
      <c r="L1186">
        <v>1855.75</v>
      </c>
      <c r="M1186">
        <v>1858</v>
      </c>
      <c r="N1186">
        <v>1876.25</v>
      </c>
      <c r="O1186">
        <v>1882.25</v>
      </c>
      <c r="P1186">
        <v>1863</v>
      </c>
      <c r="Q1186">
        <v>1865.25</v>
      </c>
      <c r="R1186">
        <v>1878.26</v>
      </c>
      <c r="S1186">
        <v>1882.35</v>
      </c>
      <c r="T1186">
        <v>1863.88</v>
      </c>
      <c r="U1186">
        <v>1867.63</v>
      </c>
      <c r="V1186">
        <v>0.08</v>
      </c>
      <c r="W1186">
        <v>0.08</v>
      </c>
      <c r="X1186">
        <v>0.08</v>
      </c>
      <c r="Y1186">
        <v>0.08</v>
      </c>
      <c r="Z1186" t="s">
        <v>12</v>
      </c>
      <c r="AA1186" t="s">
        <v>12</v>
      </c>
      <c r="AB1186" t="s">
        <v>12</v>
      </c>
      <c r="AC1186" t="s">
        <v>12</v>
      </c>
      <c r="AD1186">
        <v>159.66647843999999</v>
      </c>
      <c r="AE1186">
        <v>159.89525126000001</v>
      </c>
      <c r="AF1186">
        <v>158.27689541999999</v>
      </c>
      <c r="AG1186">
        <v>158.64123731000001</v>
      </c>
      <c r="AH1186" t="s">
        <v>12</v>
      </c>
      <c r="AI1186" t="s">
        <v>12</v>
      </c>
    </row>
    <row r="1187" spans="1:35" x14ac:dyDescent="0.25">
      <c r="A1187">
        <v>1394631000</v>
      </c>
      <c r="B1187">
        <v>7.9324381300000004</v>
      </c>
      <c r="C1187">
        <v>8.0647941099999993</v>
      </c>
      <c r="D1187">
        <v>7.8780343300000002</v>
      </c>
      <c r="E1187">
        <v>8.0574860899999994</v>
      </c>
      <c r="F1187">
        <v>7.9324381300000004</v>
      </c>
      <c r="G1187">
        <v>8.0647941099999993</v>
      </c>
      <c r="H1187">
        <v>7.8780343300000002</v>
      </c>
      <c r="I1187">
        <v>8.0574860899999994</v>
      </c>
      <c r="J1187">
        <v>1857.5</v>
      </c>
      <c r="K1187">
        <v>1861.75</v>
      </c>
      <c r="L1187">
        <v>1846.75</v>
      </c>
      <c r="M1187">
        <v>1860.75</v>
      </c>
      <c r="N1187">
        <v>1864.75</v>
      </c>
      <c r="O1187">
        <v>1869</v>
      </c>
      <c r="P1187">
        <v>1853.75</v>
      </c>
      <c r="Q1187">
        <v>1867.75</v>
      </c>
      <c r="R1187">
        <v>1866.15</v>
      </c>
      <c r="S1187">
        <v>1868.38</v>
      </c>
      <c r="T1187">
        <v>1854.38</v>
      </c>
      <c r="U1187">
        <v>1868.2</v>
      </c>
      <c r="V1187">
        <v>0.08</v>
      </c>
      <c r="W1187">
        <v>0.08</v>
      </c>
      <c r="X1187">
        <v>0.08</v>
      </c>
      <c r="Y1187">
        <v>0.08</v>
      </c>
      <c r="Z1187" t="s">
        <v>12</v>
      </c>
      <c r="AA1187" t="s">
        <v>12</v>
      </c>
      <c r="AB1187" t="s">
        <v>12</v>
      </c>
      <c r="AC1187" t="s">
        <v>12</v>
      </c>
      <c r="AD1187">
        <v>157.8701882</v>
      </c>
      <c r="AE1187">
        <v>158.74291411999999</v>
      </c>
      <c r="AF1187">
        <v>157.51431937000001</v>
      </c>
      <c r="AG1187">
        <v>158.68360265000001</v>
      </c>
      <c r="AH1187" t="s">
        <v>12</v>
      </c>
      <c r="AI1187" t="s">
        <v>12</v>
      </c>
    </row>
    <row r="1188" spans="1:35" x14ac:dyDescent="0.25">
      <c r="A1188">
        <v>1394717400</v>
      </c>
      <c r="B1188">
        <v>8.1273185800000007</v>
      </c>
      <c r="C1188">
        <v>8.1476182999999995</v>
      </c>
      <c r="D1188">
        <v>7.7213182900000001</v>
      </c>
      <c r="E1188">
        <v>7.7895264500000003</v>
      </c>
      <c r="F1188">
        <v>8.1273185800000007</v>
      </c>
      <c r="G1188">
        <v>8.1476182999999995</v>
      </c>
      <c r="H1188">
        <v>7.7213182900000001</v>
      </c>
      <c r="I1188">
        <v>7.7895264500000003</v>
      </c>
      <c r="J1188">
        <v>1861.5</v>
      </c>
      <c r="K1188">
        <v>1867.75</v>
      </c>
      <c r="L1188">
        <v>1834.5</v>
      </c>
      <c r="M1188">
        <v>1839.75</v>
      </c>
      <c r="N1188">
        <v>1868.75</v>
      </c>
      <c r="O1188">
        <v>1875</v>
      </c>
      <c r="P1188">
        <v>1841.5</v>
      </c>
      <c r="Q1188">
        <v>1846.75</v>
      </c>
      <c r="R1188">
        <v>1869.06</v>
      </c>
      <c r="S1188">
        <v>1874.4</v>
      </c>
      <c r="T1188">
        <v>1841.86</v>
      </c>
      <c r="U1188">
        <v>1846.34</v>
      </c>
      <c r="V1188">
        <v>0.08</v>
      </c>
      <c r="W1188">
        <v>0.08</v>
      </c>
      <c r="X1188">
        <v>0.08</v>
      </c>
      <c r="Y1188">
        <v>0.08</v>
      </c>
      <c r="Z1188" t="s">
        <v>12</v>
      </c>
      <c r="AA1188" t="s">
        <v>12</v>
      </c>
      <c r="AB1188" t="s">
        <v>12</v>
      </c>
      <c r="AC1188" t="s">
        <v>12</v>
      </c>
      <c r="AD1188">
        <v>159.15809440999999</v>
      </c>
      <c r="AE1188">
        <v>159.28519041999999</v>
      </c>
      <c r="AF1188">
        <v>156.46365904000001</v>
      </c>
      <c r="AG1188">
        <v>156.90425852999999</v>
      </c>
      <c r="AH1188" t="s">
        <v>12</v>
      </c>
      <c r="AI1188" t="s">
        <v>12</v>
      </c>
    </row>
    <row r="1189" spans="1:35" x14ac:dyDescent="0.25">
      <c r="A1189">
        <v>1394803800</v>
      </c>
      <c r="B1189">
        <v>7.7334983199999998</v>
      </c>
      <c r="C1189">
        <v>7.8609822899999999</v>
      </c>
      <c r="D1189">
        <v>7.6904618999999999</v>
      </c>
      <c r="E1189">
        <v>7.7180696400000004</v>
      </c>
      <c r="F1189">
        <v>7.7334983199999998</v>
      </c>
      <c r="G1189">
        <v>7.8609822899999999</v>
      </c>
      <c r="H1189">
        <v>7.6904618999999999</v>
      </c>
      <c r="I1189">
        <v>7.7180696400000004</v>
      </c>
      <c r="J1189">
        <v>1833.25</v>
      </c>
      <c r="K1189">
        <v>1837.5</v>
      </c>
      <c r="L1189">
        <v>1825.25</v>
      </c>
      <c r="M1189">
        <v>1825.75</v>
      </c>
      <c r="N1189">
        <v>1840</v>
      </c>
      <c r="O1189">
        <v>1846.25</v>
      </c>
      <c r="P1189">
        <v>1832</v>
      </c>
      <c r="Q1189">
        <v>1833</v>
      </c>
      <c r="R1189">
        <v>1845.07</v>
      </c>
      <c r="S1189">
        <v>1852.44</v>
      </c>
      <c r="T1189">
        <v>1839.57</v>
      </c>
      <c r="U1189">
        <v>1841.13</v>
      </c>
      <c r="V1189">
        <v>0.08</v>
      </c>
      <c r="W1189">
        <v>0.08</v>
      </c>
      <c r="X1189">
        <v>0.08</v>
      </c>
      <c r="Y1189">
        <v>0.08</v>
      </c>
      <c r="Z1189" t="s">
        <v>12</v>
      </c>
      <c r="AA1189" t="s">
        <v>12</v>
      </c>
      <c r="AB1189" t="s">
        <v>12</v>
      </c>
      <c r="AC1189" t="s">
        <v>12</v>
      </c>
      <c r="AD1189">
        <v>156.58228198</v>
      </c>
      <c r="AE1189">
        <v>157.42958870000001</v>
      </c>
      <c r="AF1189">
        <v>156.27725156</v>
      </c>
      <c r="AG1189">
        <v>156.46365904000001</v>
      </c>
      <c r="AH1189" t="s">
        <v>12</v>
      </c>
      <c r="AI1189" t="s">
        <v>12</v>
      </c>
    </row>
    <row r="1190" spans="1:35" x14ac:dyDescent="0.25">
      <c r="A1190">
        <v>1395063000</v>
      </c>
      <c r="B1190">
        <v>7.83175022</v>
      </c>
      <c r="C1190">
        <v>7.9819699200000001</v>
      </c>
      <c r="D1190">
        <v>7.82607433</v>
      </c>
      <c r="E1190">
        <v>7.9210707500000002</v>
      </c>
      <c r="F1190">
        <v>7.83175022</v>
      </c>
      <c r="G1190">
        <v>7.9819699200000001</v>
      </c>
      <c r="H1190">
        <v>7.82607433</v>
      </c>
      <c r="I1190">
        <v>7.9210707500000002</v>
      </c>
      <c r="J1190">
        <v>1825.5</v>
      </c>
      <c r="K1190">
        <v>1848.25</v>
      </c>
      <c r="L1190">
        <v>1818.5</v>
      </c>
      <c r="M1190">
        <v>1843.5</v>
      </c>
      <c r="N1190">
        <v>1832.25</v>
      </c>
      <c r="O1190">
        <v>1855.75</v>
      </c>
      <c r="P1190">
        <v>1823.5</v>
      </c>
      <c r="Q1190">
        <v>1850.75</v>
      </c>
      <c r="R1190">
        <v>1842.81</v>
      </c>
      <c r="S1190">
        <v>1862.3</v>
      </c>
      <c r="T1190">
        <v>1842.81</v>
      </c>
      <c r="U1190">
        <v>1858.83</v>
      </c>
      <c r="V1190">
        <v>0.08</v>
      </c>
      <c r="W1190">
        <v>0.08</v>
      </c>
      <c r="X1190">
        <v>0.08</v>
      </c>
      <c r="Y1190">
        <v>0.08</v>
      </c>
      <c r="Z1190" t="s">
        <v>12</v>
      </c>
      <c r="AA1190" t="s">
        <v>12</v>
      </c>
      <c r="AB1190" t="s">
        <v>12</v>
      </c>
      <c r="AC1190" t="s">
        <v>12</v>
      </c>
      <c r="AD1190">
        <v>157.25165429</v>
      </c>
      <c r="AE1190">
        <v>158.25147622</v>
      </c>
      <c r="AF1190">
        <v>157.18386975000001</v>
      </c>
      <c r="AG1190">
        <v>157.87866126</v>
      </c>
      <c r="AH1190" t="s">
        <v>12</v>
      </c>
      <c r="AI1190" t="s">
        <v>12</v>
      </c>
    </row>
    <row r="1191" spans="1:35" x14ac:dyDescent="0.25">
      <c r="A1191">
        <v>1395149400</v>
      </c>
      <c r="B1191">
        <v>7.9714142199999998</v>
      </c>
      <c r="C1191">
        <v>8.1273185800000007</v>
      </c>
      <c r="D1191">
        <v>7.9511145000000001</v>
      </c>
      <c r="E1191">
        <v>8.0972748299999999</v>
      </c>
      <c r="F1191">
        <v>7.9714142199999998</v>
      </c>
      <c r="G1191">
        <v>8.1273185800000007</v>
      </c>
      <c r="H1191">
        <v>7.9511145000000001</v>
      </c>
      <c r="I1191">
        <v>8.0972748299999999</v>
      </c>
      <c r="J1191">
        <v>1845.75</v>
      </c>
      <c r="K1191">
        <v>1859.25</v>
      </c>
      <c r="L1191">
        <v>1838.75</v>
      </c>
      <c r="M1191">
        <v>1856.5</v>
      </c>
      <c r="N1191">
        <v>1851.75</v>
      </c>
      <c r="O1191">
        <v>1867</v>
      </c>
      <c r="P1191">
        <v>1845.5</v>
      </c>
      <c r="Q1191">
        <v>1863.75</v>
      </c>
      <c r="R1191">
        <v>1858.92</v>
      </c>
      <c r="S1191">
        <v>1873.76</v>
      </c>
      <c r="T1191">
        <v>1858.92</v>
      </c>
      <c r="U1191">
        <v>1872.25</v>
      </c>
      <c r="V1191">
        <v>0.08</v>
      </c>
      <c r="W1191">
        <v>0.08</v>
      </c>
      <c r="X1191">
        <v>0.08</v>
      </c>
      <c r="Y1191">
        <v>0.08</v>
      </c>
      <c r="Z1191" t="s">
        <v>12</v>
      </c>
      <c r="AA1191" t="s">
        <v>12</v>
      </c>
      <c r="AB1191" t="s">
        <v>12</v>
      </c>
      <c r="AC1191" t="s">
        <v>12</v>
      </c>
      <c r="AD1191">
        <v>158.20063782</v>
      </c>
      <c r="AE1191">
        <v>159.21740588</v>
      </c>
      <c r="AF1191">
        <v>158.03117646999999</v>
      </c>
      <c r="AG1191">
        <v>159.0055792</v>
      </c>
      <c r="AH1191" t="s">
        <v>12</v>
      </c>
      <c r="AI1191" t="s">
        <v>12</v>
      </c>
    </row>
    <row r="1192" spans="1:35" x14ac:dyDescent="0.25">
      <c r="A1192">
        <v>1395235800</v>
      </c>
      <c r="B1192">
        <v>8.1062062000000008</v>
      </c>
      <c r="C1192">
        <v>8.1338149200000007</v>
      </c>
      <c r="D1192">
        <v>7.8122621800000003</v>
      </c>
      <c r="E1192">
        <v>7.9762862300000004</v>
      </c>
      <c r="F1192">
        <v>8.1062062000000008</v>
      </c>
      <c r="G1192">
        <v>8.1338149200000007</v>
      </c>
      <c r="H1192">
        <v>7.8122621800000003</v>
      </c>
      <c r="I1192">
        <v>7.9762862300000004</v>
      </c>
      <c r="J1192">
        <v>1855.75</v>
      </c>
      <c r="K1192">
        <v>1860</v>
      </c>
      <c r="L1192">
        <v>1836.25</v>
      </c>
      <c r="M1192">
        <v>1845</v>
      </c>
      <c r="N1192">
        <v>1864</v>
      </c>
      <c r="O1192">
        <v>1867.5</v>
      </c>
      <c r="P1192">
        <v>1842</v>
      </c>
      <c r="Q1192">
        <v>1852.25</v>
      </c>
      <c r="R1192">
        <v>1872.25</v>
      </c>
      <c r="S1192">
        <v>1874.14</v>
      </c>
      <c r="T1192">
        <v>1850.35</v>
      </c>
      <c r="U1192">
        <v>1860.77</v>
      </c>
      <c r="V1192">
        <v>0.08</v>
      </c>
      <c r="W1192">
        <v>0.08</v>
      </c>
      <c r="X1192">
        <v>0.08</v>
      </c>
      <c r="Y1192">
        <v>0.08</v>
      </c>
      <c r="Z1192" t="s">
        <v>12</v>
      </c>
      <c r="AA1192" t="s">
        <v>12</v>
      </c>
      <c r="AB1192" t="s">
        <v>12</v>
      </c>
      <c r="AC1192" t="s">
        <v>12</v>
      </c>
      <c r="AD1192">
        <v>159.03947147</v>
      </c>
      <c r="AE1192">
        <v>159.24282507999999</v>
      </c>
      <c r="AF1192">
        <v>157.14997747999999</v>
      </c>
      <c r="AG1192">
        <v>158.15827247999999</v>
      </c>
      <c r="AH1192" t="s">
        <v>12</v>
      </c>
      <c r="AI1192" t="s">
        <v>12</v>
      </c>
    </row>
    <row r="1193" spans="1:35" x14ac:dyDescent="0.25">
      <c r="A1193">
        <v>1395322200</v>
      </c>
      <c r="B1193">
        <v>7.9097023999999996</v>
      </c>
      <c r="C1193">
        <v>8.1200105600000008</v>
      </c>
      <c r="D1193">
        <v>7.8723506399999996</v>
      </c>
      <c r="E1193">
        <v>8.1021468500000005</v>
      </c>
      <c r="F1193">
        <v>7.9097023999999996</v>
      </c>
      <c r="G1193">
        <v>8.1200105600000008</v>
      </c>
      <c r="H1193">
        <v>7.8723506399999996</v>
      </c>
      <c r="I1193">
        <v>8.1021468500000005</v>
      </c>
      <c r="J1193">
        <v>1845.25</v>
      </c>
      <c r="K1193">
        <v>1859.75</v>
      </c>
      <c r="L1193">
        <v>1838</v>
      </c>
      <c r="M1193">
        <v>1859</v>
      </c>
      <c r="N1193">
        <v>1851.25</v>
      </c>
      <c r="O1193">
        <v>1866.5</v>
      </c>
      <c r="P1193">
        <v>1844.75</v>
      </c>
      <c r="Q1193">
        <v>1866</v>
      </c>
      <c r="R1193">
        <v>1860.09</v>
      </c>
      <c r="S1193">
        <v>1873.49</v>
      </c>
      <c r="T1193">
        <v>1854.63</v>
      </c>
      <c r="U1193">
        <v>1872.01</v>
      </c>
      <c r="V1193">
        <v>0.08</v>
      </c>
      <c r="W1193">
        <v>0.08</v>
      </c>
      <c r="X1193">
        <v>0.08</v>
      </c>
      <c r="Y1193">
        <v>0.08</v>
      </c>
      <c r="Z1193" t="s">
        <v>12</v>
      </c>
      <c r="AA1193" t="s">
        <v>12</v>
      </c>
      <c r="AB1193" t="s">
        <v>12</v>
      </c>
      <c r="AC1193" t="s">
        <v>12</v>
      </c>
      <c r="AD1193">
        <v>157.81087672999999</v>
      </c>
      <c r="AE1193">
        <v>159.20045974999999</v>
      </c>
      <c r="AF1193">
        <v>157.53126551</v>
      </c>
      <c r="AG1193">
        <v>159.07929489</v>
      </c>
      <c r="AH1193" t="s">
        <v>12</v>
      </c>
      <c r="AI1193" t="s">
        <v>12</v>
      </c>
    </row>
    <row r="1194" spans="1:35" x14ac:dyDescent="0.25">
      <c r="A1194">
        <v>1395408600</v>
      </c>
      <c r="B1194">
        <v>8.2028347499999992</v>
      </c>
      <c r="C1194">
        <v>8.2634990899999998</v>
      </c>
      <c r="D1194">
        <v>7.9860302499999998</v>
      </c>
      <c r="E1194">
        <v>8.0120146400000003</v>
      </c>
      <c r="F1194">
        <v>8.2028347499999992</v>
      </c>
      <c r="G1194">
        <v>8.2634990899999998</v>
      </c>
      <c r="H1194">
        <v>7.9860302499999998</v>
      </c>
      <c r="I1194">
        <v>8.0120146400000003</v>
      </c>
      <c r="J1194">
        <v>1857.25</v>
      </c>
      <c r="K1194">
        <v>1869</v>
      </c>
      <c r="L1194">
        <v>1848.75</v>
      </c>
      <c r="M1194">
        <v>1850</v>
      </c>
      <c r="N1194">
        <v>1864.75</v>
      </c>
      <c r="O1194">
        <v>1876.75</v>
      </c>
      <c r="P1194">
        <v>1855.5</v>
      </c>
      <c r="Q1194">
        <v>1857</v>
      </c>
      <c r="R1194">
        <v>1874.53</v>
      </c>
      <c r="S1194">
        <v>1883.97</v>
      </c>
      <c r="T1194">
        <v>1863.46</v>
      </c>
      <c r="U1194">
        <v>1866.52</v>
      </c>
      <c r="V1194">
        <v>0.08</v>
      </c>
      <c r="W1194">
        <v>0.08</v>
      </c>
      <c r="X1194">
        <v>0.08</v>
      </c>
      <c r="Y1194">
        <v>0.08</v>
      </c>
      <c r="Z1194" t="s">
        <v>12</v>
      </c>
      <c r="AA1194" t="s">
        <v>12</v>
      </c>
      <c r="AB1194" t="s">
        <v>12</v>
      </c>
      <c r="AC1194" t="s">
        <v>12</v>
      </c>
      <c r="AD1194">
        <v>159.75809658</v>
      </c>
      <c r="AE1194">
        <v>160.86777366999999</v>
      </c>
      <c r="AF1194">
        <v>158.31983116999999</v>
      </c>
      <c r="AG1194">
        <v>158.46450876</v>
      </c>
      <c r="AH1194" t="s">
        <v>12</v>
      </c>
      <c r="AI1194" t="s">
        <v>12</v>
      </c>
    </row>
    <row r="1195" spans="1:35" x14ac:dyDescent="0.25">
      <c r="A1195">
        <v>1395667800</v>
      </c>
      <c r="B1195">
        <v>8.0932145000000002</v>
      </c>
      <c r="C1195">
        <v>8.1208144400000002</v>
      </c>
      <c r="D1195">
        <v>7.8073901699999997</v>
      </c>
      <c r="E1195">
        <v>7.9080780700000002</v>
      </c>
      <c r="F1195">
        <v>8.0932145000000002</v>
      </c>
      <c r="G1195">
        <v>8.1208144400000002</v>
      </c>
      <c r="H1195">
        <v>7.8073901699999997</v>
      </c>
      <c r="I1195">
        <v>7.9080780700000002</v>
      </c>
      <c r="J1195">
        <v>1848.5</v>
      </c>
      <c r="K1195">
        <v>1858.75</v>
      </c>
      <c r="L1195">
        <v>1834.75</v>
      </c>
      <c r="M1195">
        <v>1842.25</v>
      </c>
      <c r="N1195">
        <v>1855.5</v>
      </c>
      <c r="O1195">
        <v>1866</v>
      </c>
      <c r="P1195">
        <v>1841.25</v>
      </c>
      <c r="Q1195">
        <v>1849.5</v>
      </c>
      <c r="R1195">
        <v>1867.67</v>
      </c>
      <c r="S1195">
        <v>1873.34</v>
      </c>
      <c r="T1195">
        <v>1849.69</v>
      </c>
      <c r="U1195">
        <v>1857.44</v>
      </c>
      <c r="V1195">
        <v>0.09</v>
      </c>
      <c r="W1195">
        <v>0.09</v>
      </c>
      <c r="X1195">
        <v>0.09</v>
      </c>
      <c r="Y1195">
        <v>0.09</v>
      </c>
      <c r="Z1195" t="s">
        <v>12</v>
      </c>
      <c r="AA1195" t="s">
        <v>12</v>
      </c>
      <c r="AB1195" t="s">
        <v>12</v>
      </c>
      <c r="AC1195" t="s">
        <v>12</v>
      </c>
      <c r="AD1195">
        <v>158.99215641999999</v>
      </c>
      <c r="AE1195">
        <v>159.20491758</v>
      </c>
      <c r="AF1195">
        <v>157.11985824999999</v>
      </c>
      <c r="AG1195">
        <v>157.8092044</v>
      </c>
      <c r="AH1195" t="s">
        <v>12</v>
      </c>
      <c r="AI1195" t="s">
        <v>12</v>
      </c>
    </row>
    <row r="1196" spans="1:35" x14ac:dyDescent="0.25">
      <c r="A1196">
        <v>1395754200</v>
      </c>
      <c r="B1196">
        <v>8.0290666799999997</v>
      </c>
      <c r="C1196">
        <v>8.1029585199999996</v>
      </c>
      <c r="D1196">
        <v>7.8885900299999996</v>
      </c>
      <c r="E1196">
        <v>8.0250063399999991</v>
      </c>
      <c r="F1196">
        <v>8.0290666799999997</v>
      </c>
      <c r="G1196">
        <v>8.1029585199999996</v>
      </c>
      <c r="H1196">
        <v>7.8885900299999996</v>
      </c>
      <c r="I1196">
        <v>8.0250063399999991</v>
      </c>
      <c r="J1196">
        <v>1843.5</v>
      </c>
      <c r="K1196">
        <v>1857</v>
      </c>
      <c r="L1196">
        <v>1841</v>
      </c>
      <c r="M1196">
        <v>1852</v>
      </c>
      <c r="N1196">
        <v>1850.25</v>
      </c>
      <c r="O1196">
        <v>1864.5</v>
      </c>
      <c r="P1196">
        <v>1848</v>
      </c>
      <c r="Q1196">
        <v>1859.25</v>
      </c>
      <c r="R1196">
        <v>1859.48</v>
      </c>
      <c r="S1196">
        <v>1871.87</v>
      </c>
      <c r="T1196">
        <v>1855.96</v>
      </c>
      <c r="U1196">
        <v>1865.62</v>
      </c>
      <c r="V1196">
        <v>0.09</v>
      </c>
      <c r="W1196">
        <v>0.09</v>
      </c>
      <c r="X1196">
        <v>0.09</v>
      </c>
      <c r="Y1196">
        <v>0.09</v>
      </c>
      <c r="Z1196" t="s">
        <v>12</v>
      </c>
      <c r="AA1196" t="s">
        <v>12</v>
      </c>
      <c r="AB1196" t="s">
        <v>12</v>
      </c>
      <c r="AC1196" t="s">
        <v>12</v>
      </c>
      <c r="AD1196">
        <v>158.60918634000001</v>
      </c>
      <c r="AE1196">
        <v>159.09428177999999</v>
      </c>
      <c r="AF1196">
        <v>157.67303726</v>
      </c>
      <c r="AG1196">
        <v>158.55812366999999</v>
      </c>
      <c r="AH1196" t="s">
        <v>12</v>
      </c>
      <c r="AI1196" t="s">
        <v>12</v>
      </c>
    </row>
    <row r="1197" spans="1:35" x14ac:dyDescent="0.25">
      <c r="A1197">
        <v>1395840600</v>
      </c>
      <c r="B1197">
        <v>8.1191988800000008</v>
      </c>
      <c r="C1197">
        <v>8.1533029599999995</v>
      </c>
      <c r="D1197">
        <v>7.8455545799999999</v>
      </c>
      <c r="E1197">
        <v>7.8455545799999999</v>
      </c>
      <c r="F1197">
        <v>8.1191988800000008</v>
      </c>
      <c r="G1197">
        <v>8.1533029599999995</v>
      </c>
      <c r="H1197">
        <v>7.8455545799999999</v>
      </c>
      <c r="I1197">
        <v>7.8455545799999999</v>
      </c>
      <c r="J1197">
        <v>1852.25</v>
      </c>
      <c r="K1197">
        <v>1861.5</v>
      </c>
      <c r="L1197">
        <v>1834.75</v>
      </c>
      <c r="M1197">
        <v>1835.5</v>
      </c>
      <c r="N1197">
        <v>1859</v>
      </c>
      <c r="O1197">
        <v>1868.75</v>
      </c>
      <c r="P1197">
        <v>1841.5</v>
      </c>
      <c r="Q1197">
        <v>1842.5</v>
      </c>
      <c r="R1197">
        <v>1867.09</v>
      </c>
      <c r="S1197">
        <v>1875.92</v>
      </c>
      <c r="T1197">
        <v>1852.56</v>
      </c>
      <c r="U1197">
        <v>1852.56</v>
      </c>
      <c r="V1197">
        <v>0.08</v>
      </c>
      <c r="W1197">
        <v>0.08</v>
      </c>
      <c r="X1197">
        <v>0.08</v>
      </c>
      <c r="Y1197">
        <v>0.08</v>
      </c>
      <c r="Z1197" t="s">
        <v>12</v>
      </c>
      <c r="AA1197" t="s">
        <v>12</v>
      </c>
      <c r="AB1197" t="s">
        <v>12</v>
      </c>
      <c r="AC1197" t="s">
        <v>12</v>
      </c>
      <c r="AD1197">
        <v>159.17087579</v>
      </c>
      <c r="AE1197">
        <v>159.43469963000001</v>
      </c>
      <c r="AF1197">
        <v>157.37517163999999</v>
      </c>
      <c r="AG1197">
        <v>157.41772387</v>
      </c>
      <c r="AH1197" t="s">
        <v>12</v>
      </c>
      <c r="AI1197" t="s">
        <v>12</v>
      </c>
    </row>
    <row r="1198" spans="1:35" x14ac:dyDescent="0.25">
      <c r="A1198">
        <v>1395927000</v>
      </c>
      <c r="B1198">
        <v>7.8228178799999997</v>
      </c>
      <c r="C1198">
        <v>7.8926503600000002</v>
      </c>
      <c r="D1198">
        <v>7.7131976299999998</v>
      </c>
      <c r="E1198">
        <v>7.7992704699999997</v>
      </c>
      <c r="F1198">
        <v>7.8228178799999997</v>
      </c>
      <c r="G1198">
        <v>7.8926503600000002</v>
      </c>
      <c r="H1198">
        <v>7.7131976299999998</v>
      </c>
      <c r="I1198">
        <v>7.7992704699999997</v>
      </c>
      <c r="J1198">
        <v>1837</v>
      </c>
      <c r="K1198">
        <v>1840.75</v>
      </c>
      <c r="L1198">
        <v>1827</v>
      </c>
      <c r="M1198">
        <v>1833.5</v>
      </c>
      <c r="N1198">
        <v>1845</v>
      </c>
      <c r="O1198">
        <v>1848.5</v>
      </c>
      <c r="P1198">
        <v>1834</v>
      </c>
      <c r="Q1198">
        <v>1840.5</v>
      </c>
      <c r="R1198">
        <v>1852.11</v>
      </c>
      <c r="S1198">
        <v>1855.55</v>
      </c>
      <c r="T1198">
        <v>1842.11</v>
      </c>
      <c r="U1198">
        <v>1849.04</v>
      </c>
      <c r="V1198">
        <v>0.08</v>
      </c>
      <c r="W1198">
        <v>0.08</v>
      </c>
      <c r="X1198">
        <v>0.08</v>
      </c>
      <c r="Y1198">
        <v>0.08</v>
      </c>
      <c r="Z1198" t="s">
        <v>12</v>
      </c>
      <c r="AA1198" t="s">
        <v>12</v>
      </c>
      <c r="AB1198" t="s">
        <v>12</v>
      </c>
      <c r="AC1198" t="s">
        <v>12</v>
      </c>
      <c r="AD1198">
        <v>157.24751495000001</v>
      </c>
      <c r="AE1198">
        <v>157.73261038000001</v>
      </c>
      <c r="AF1198">
        <v>156.50710613000001</v>
      </c>
      <c r="AG1198">
        <v>157.08581647</v>
      </c>
      <c r="AH1198" t="s">
        <v>12</v>
      </c>
      <c r="AI1198" t="s">
        <v>12</v>
      </c>
    </row>
    <row r="1199" spans="1:35" x14ac:dyDescent="0.25">
      <c r="A1199">
        <v>1396013400</v>
      </c>
      <c r="B1199">
        <v>7.8617939699999999</v>
      </c>
      <c r="C1199">
        <v>8.0290666799999997</v>
      </c>
      <c r="D1199">
        <v>7.8496139400000002</v>
      </c>
      <c r="E1199">
        <v>7.9088907300000004</v>
      </c>
      <c r="F1199">
        <v>7.8617939699999999</v>
      </c>
      <c r="G1199">
        <v>8.0290666799999997</v>
      </c>
      <c r="H1199">
        <v>7.8496139400000002</v>
      </c>
      <c r="I1199">
        <v>7.9088907300000004</v>
      </c>
      <c r="J1199">
        <v>1836.5</v>
      </c>
      <c r="K1199">
        <v>1852.25</v>
      </c>
      <c r="L1199">
        <v>1834.5</v>
      </c>
      <c r="M1199">
        <v>1843.25</v>
      </c>
      <c r="N1199">
        <v>1843.5</v>
      </c>
      <c r="O1199">
        <v>1859.5</v>
      </c>
      <c r="P1199">
        <v>1841.5</v>
      </c>
      <c r="Q1199">
        <v>1850.5</v>
      </c>
      <c r="R1199">
        <v>1850.07</v>
      </c>
      <c r="S1199">
        <v>1866.63</v>
      </c>
      <c r="T1199">
        <v>1850.07</v>
      </c>
      <c r="U1199">
        <v>1857.62</v>
      </c>
      <c r="V1199">
        <v>0.08</v>
      </c>
      <c r="W1199">
        <v>0.08</v>
      </c>
      <c r="X1199">
        <v>0.08</v>
      </c>
      <c r="Y1199">
        <v>0.08</v>
      </c>
      <c r="Z1199" t="s">
        <v>12</v>
      </c>
      <c r="AA1199" t="s">
        <v>12</v>
      </c>
      <c r="AB1199" t="s">
        <v>12</v>
      </c>
      <c r="AC1199" t="s">
        <v>12</v>
      </c>
      <c r="AD1199">
        <v>157.5326149</v>
      </c>
      <c r="AE1199">
        <v>158.65173856999999</v>
      </c>
      <c r="AF1199">
        <v>157.44325520999999</v>
      </c>
      <c r="AG1199">
        <v>157.86026708</v>
      </c>
      <c r="AH1199" t="s">
        <v>12</v>
      </c>
      <c r="AI1199" t="s">
        <v>12</v>
      </c>
    </row>
    <row r="1200" spans="1:35" x14ac:dyDescent="0.25">
      <c r="A1200">
        <v>1396272600</v>
      </c>
      <c r="B1200">
        <v>8.0615464299999999</v>
      </c>
      <c r="C1200">
        <v>8.1427462899999998</v>
      </c>
      <c r="D1200">
        <v>8.0355620400000003</v>
      </c>
      <c r="E1200">
        <v>8.1058008499999996</v>
      </c>
      <c r="F1200">
        <v>8.0615464299999999</v>
      </c>
      <c r="G1200">
        <v>8.1427462899999998</v>
      </c>
      <c r="H1200">
        <v>8.0355620400000003</v>
      </c>
      <c r="I1200">
        <v>8.1058008499999996</v>
      </c>
      <c r="J1200">
        <v>1847.75</v>
      </c>
      <c r="K1200">
        <v>1860.75</v>
      </c>
      <c r="L1200">
        <v>1847.75</v>
      </c>
      <c r="M1200">
        <v>1857.5</v>
      </c>
      <c r="N1200">
        <v>1855</v>
      </c>
      <c r="O1200">
        <v>1868</v>
      </c>
      <c r="P1200">
        <v>1855</v>
      </c>
      <c r="Q1200">
        <v>1864.5</v>
      </c>
      <c r="R1200">
        <v>1859.16</v>
      </c>
      <c r="S1200">
        <v>1875.18</v>
      </c>
      <c r="T1200">
        <v>1859.16</v>
      </c>
      <c r="U1200">
        <v>1872.34</v>
      </c>
      <c r="V1200">
        <v>0.06</v>
      </c>
      <c r="W1200">
        <v>0.06</v>
      </c>
      <c r="X1200">
        <v>0.06</v>
      </c>
      <c r="Y1200">
        <v>0.06</v>
      </c>
      <c r="Z1200" t="s">
        <v>12</v>
      </c>
      <c r="AA1200" t="s">
        <v>12</v>
      </c>
      <c r="AB1200" t="s">
        <v>12</v>
      </c>
      <c r="AC1200" t="s">
        <v>12</v>
      </c>
      <c r="AD1200">
        <v>158.84747884000001</v>
      </c>
      <c r="AE1200">
        <v>159.40065784000001</v>
      </c>
      <c r="AF1200">
        <v>157.88716009000001</v>
      </c>
      <c r="AG1200">
        <v>159.1538549</v>
      </c>
      <c r="AH1200" t="s">
        <v>12</v>
      </c>
      <c r="AI1200" t="s">
        <v>12</v>
      </c>
    </row>
    <row r="1201" spans="1:35" x14ac:dyDescent="0.25">
      <c r="A1201">
        <v>1396359000</v>
      </c>
      <c r="B1201">
        <v>8.1849710400000006</v>
      </c>
      <c r="C1201">
        <v>8.2807869299999997</v>
      </c>
      <c r="D1201">
        <v>8.1646703400000007</v>
      </c>
      <c r="E1201">
        <v>8.2686069</v>
      </c>
      <c r="F1201">
        <v>8.1849710400000006</v>
      </c>
      <c r="G1201">
        <v>8.2807869299999997</v>
      </c>
      <c r="H1201">
        <v>8.1646703400000007</v>
      </c>
      <c r="I1201">
        <v>8.2686069</v>
      </c>
      <c r="J1201">
        <v>1857.25</v>
      </c>
      <c r="K1201">
        <v>1871.5</v>
      </c>
      <c r="L1201">
        <v>1856</v>
      </c>
      <c r="M1201">
        <v>1870.75</v>
      </c>
      <c r="N1201">
        <v>1864.5</v>
      </c>
      <c r="O1201">
        <v>1878.75</v>
      </c>
      <c r="P1201">
        <v>1862.25</v>
      </c>
      <c r="Q1201">
        <v>1877.75</v>
      </c>
      <c r="R1201">
        <v>1873.96</v>
      </c>
      <c r="S1201">
        <v>1885.84</v>
      </c>
      <c r="T1201">
        <v>1873.96</v>
      </c>
      <c r="U1201">
        <v>1885.52</v>
      </c>
      <c r="V1201">
        <v>0.08</v>
      </c>
      <c r="W1201">
        <v>0.08</v>
      </c>
      <c r="X1201">
        <v>0.08</v>
      </c>
      <c r="Y1201">
        <v>0.08</v>
      </c>
      <c r="Z1201" t="s">
        <v>12</v>
      </c>
      <c r="AA1201" t="s">
        <v>12</v>
      </c>
      <c r="AB1201" t="s">
        <v>12</v>
      </c>
      <c r="AC1201" t="s">
        <v>12</v>
      </c>
      <c r="AD1201">
        <v>159.67299212</v>
      </c>
      <c r="AE1201">
        <v>160.30276513999999</v>
      </c>
      <c r="AF1201">
        <v>159.14662102</v>
      </c>
      <c r="AG1201">
        <v>160.20915023000001</v>
      </c>
      <c r="AH1201" t="s">
        <v>12</v>
      </c>
      <c r="AI1201" t="s">
        <v>12</v>
      </c>
    </row>
    <row r="1202" spans="1:35" x14ac:dyDescent="0.25">
      <c r="A1202">
        <v>1396445400</v>
      </c>
      <c r="B1202">
        <v>8.3018983300000002</v>
      </c>
      <c r="C1202">
        <v>8.3814748399999992</v>
      </c>
      <c r="D1202">
        <v>8.2531869899999997</v>
      </c>
      <c r="E1202">
        <v>8.3538671000000004</v>
      </c>
      <c r="F1202">
        <v>8.3018983300000002</v>
      </c>
      <c r="G1202">
        <v>8.3814748399999992</v>
      </c>
      <c r="H1202">
        <v>8.2531869899999997</v>
      </c>
      <c r="I1202">
        <v>8.3538671000000004</v>
      </c>
      <c r="J1202">
        <v>1870.75</v>
      </c>
      <c r="K1202">
        <v>1878.75</v>
      </c>
      <c r="L1202">
        <v>1869</v>
      </c>
      <c r="M1202">
        <v>1875.75</v>
      </c>
      <c r="N1202">
        <v>1877.75</v>
      </c>
      <c r="O1202">
        <v>1886.25</v>
      </c>
      <c r="P1202">
        <v>1876.25</v>
      </c>
      <c r="Q1202">
        <v>1883</v>
      </c>
      <c r="R1202">
        <v>1886.61</v>
      </c>
      <c r="S1202">
        <v>1893.17</v>
      </c>
      <c r="T1202">
        <v>1883.79</v>
      </c>
      <c r="U1202">
        <v>1890.9</v>
      </c>
      <c r="V1202">
        <v>0.09</v>
      </c>
      <c r="W1202">
        <v>0.09</v>
      </c>
      <c r="X1202">
        <v>0.09</v>
      </c>
      <c r="Y1202">
        <v>0.09</v>
      </c>
      <c r="Z1202" t="s">
        <v>12</v>
      </c>
      <c r="AA1202" t="s">
        <v>12</v>
      </c>
      <c r="AB1202" t="s">
        <v>12</v>
      </c>
      <c r="AC1202" t="s">
        <v>12</v>
      </c>
      <c r="AD1202">
        <v>160.42191138999999</v>
      </c>
      <c r="AE1202">
        <v>160.95806949999999</v>
      </c>
      <c r="AF1202">
        <v>160.11553533</v>
      </c>
      <c r="AG1202">
        <v>160.74530834999999</v>
      </c>
      <c r="AH1202" t="s">
        <v>12</v>
      </c>
      <c r="AI1202" t="s">
        <v>12</v>
      </c>
    </row>
    <row r="1203" spans="1:35" x14ac:dyDescent="0.25">
      <c r="A1203">
        <v>1396531800</v>
      </c>
      <c r="B1203">
        <v>8.3912188600000004</v>
      </c>
      <c r="C1203">
        <v>8.3944665399999998</v>
      </c>
      <c r="D1203">
        <v>8.2418108399999994</v>
      </c>
      <c r="E1203">
        <v>8.3132666799999999</v>
      </c>
      <c r="F1203">
        <v>8.3912188600000004</v>
      </c>
      <c r="G1203">
        <v>8.3944665399999998</v>
      </c>
      <c r="H1203">
        <v>8.2418108399999994</v>
      </c>
      <c r="I1203">
        <v>8.3132666799999999</v>
      </c>
      <c r="J1203">
        <v>1875.75</v>
      </c>
      <c r="K1203">
        <v>1880</v>
      </c>
      <c r="L1203">
        <v>1869</v>
      </c>
      <c r="M1203">
        <v>1876</v>
      </c>
      <c r="N1203">
        <v>1882.75</v>
      </c>
      <c r="O1203">
        <v>1887.5</v>
      </c>
      <c r="P1203">
        <v>1875.5</v>
      </c>
      <c r="Q1203">
        <v>1883</v>
      </c>
      <c r="R1203">
        <v>1891.43</v>
      </c>
      <c r="S1203">
        <v>1893.8</v>
      </c>
      <c r="T1203">
        <v>1882.65</v>
      </c>
      <c r="U1203">
        <v>1888.77</v>
      </c>
      <c r="V1203">
        <v>0.08</v>
      </c>
      <c r="W1203">
        <v>0.08</v>
      </c>
      <c r="X1203">
        <v>0.08</v>
      </c>
      <c r="Y1203">
        <v>0.08</v>
      </c>
      <c r="Z1203" t="s">
        <v>12</v>
      </c>
      <c r="AA1203" t="s">
        <v>12</v>
      </c>
      <c r="AB1203" t="s">
        <v>12</v>
      </c>
      <c r="AC1203" t="s">
        <v>12</v>
      </c>
      <c r="AD1203">
        <v>160.99211129</v>
      </c>
      <c r="AE1203">
        <v>161.03466352000001</v>
      </c>
      <c r="AF1203">
        <v>160.03894131000001</v>
      </c>
      <c r="AG1203">
        <v>160.53254719</v>
      </c>
      <c r="AH1203" t="s">
        <v>12</v>
      </c>
      <c r="AI1203" t="s">
        <v>12</v>
      </c>
    </row>
    <row r="1204" spans="1:35" x14ac:dyDescent="0.25">
      <c r="A1204">
        <v>1396618200</v>
      </c>
      <c r="B1204">
        <v>8.4488713200000003</v>
      </c>
      <c r="C1204">
        <v>8.4594270199999997</v>
      </c>
      <c r="D1204">
        <v>7.98197869</v>
      </c>
      <c r="E1204">
        <v>8.02419467</v>
      </c>
      <c r="F1204">
        <v>8.4488713200000003</v>
      </c>
      <c r="G1204">
        <v>8.4594270199999997</v>
      </c>
      <c r="H1204">
        <v>7.98197869</v>
      </c>
      <c r="I1204">
        <v>8.02419467</v>
      </c>
      <c r="J1204">
        <v>1876.75</v>
      </c>
      <c r="K1204">
        <v>1885.25</v>
      </c>
      <c r="L1204">
        <v>1849.25</v>
      </c>
      <c r="M1204">
        <v>1853</v>
      </c>
      <c r="N1204">
        <v>1884.25</v>
      </c>
      <c r="O1204">
        <v>1892.5</v>
      </c>
      <c r="P1204">
        <v>1855.75</v>
      </c>
      <c r="Q1204">
        <v>1860</v>
      </c>
      <c r="R1204">
        <v>1890.25</v>
      </c>
      <c r="S1204">
        <v>1897.28</v>
      </c>
      <c r="T1204">
        <v>1863.26</v>
      </c>
      <c r="U1204">
        <v>1865.09</v>
      </c>
      <c r="V1204">
        <v>0.08</v>
      </c>
      <c r="W1204">
        <v>0.08</v>
      </c>
      <c r="X1204">
        <v>0.08</v>
      </c>
      <c r="Y1204">
        <v>0.08</v>
      </c>
      <c r="Z1204" t="s">
        <v>12</v>
      </c>
      <c r="AA1204" t="s">
        <v>12</v>
      </c>
      <c r="AB1204" t="s">
        <v>12</v>
      </c>
      <c r="AC1204" t="s">
        <v>12</v>
      </c>
      <c r="AD1204">
        <v>161.39210226</v>
      </c>
      <c r="AE1204">
        <v>161.44316494</v>
      </c>
      <c r="AF1204">
        <v>158.3794043</v>
      </c>
      <c r="AG1204">
        <v>158.63471767999999</v>
      </c>
      <c r="AH1204" t="s">
        <v>12</v>
      </c>
      <c r="AI1204" t="s">
        <v>12</v>
      </c>
    </row>
    <row r="1205" spans="1:35" x14ac:dyDescent="0.25">
      <c r="A1205">
        <v>1396877400</v>
      </c>
      <c r="B1205">
        <v>7.9600458700000001</v>
      </c>
      <c r="C1205">
        <v>8.0014579599999998</v>
      </c>
      <c r="D1205">
        <v>7.7075139400000001</v>
      </c>
      <c r="E1205">
        <v>7.7489260299999998</v>
      </c>
      <c r="F1205">
        <v>7.9600458700000001</v>
      </c>
      <c r="G1205">
        <v>8.0014579599999998</v>
      </c>
      <c r="H1205">
        <v>7.7075139400000001</v>
      </c>
      <c r="I1205">
        <v>7.7489260299999998</v>
      </c>
      <c r="J1205">
        <v>1853.75</v>
      </c>
      <c r="K1205">
        <v>1853.75</v>
      </c>
      <c r="L1205">
        <v>1827.5</v>
      </c>
      <c r="M1205">
        <v>1831</v>
      </c>
      <c r="N1205">
        <v>1861</v>
      </c>
      <c r="O1205">
        <v>1861.75</v>
      </c>
      <c r="P1205">
        <v>1834.5</v>
      </c>
      <c r="Q1205">
        <v>1838</v>
      </c>
      <c r="R1205">
        <v>1863.92</v>
      </c>
      <c r="S1205">
        <v>1864.04</v>
      </c>
      <c r="T1205">
        <v>1841.48</v>
      </c>
      <c r="U1205">
        <v>1845.04</v>
      </c>
      <c r="V1205">
        <v>0.09</v>
      </c>
      <c r="W1205">
        <v>0.09</v>
      </c>
      <c r="X1205">
        <v>0.09</v>
      </c>
      <c r="Y1205">
        <v>0.09</v>
      </c>
      <c r="Z1205" t="s">
        <v>12</v>
      </c>
      <c r="AA1205" t="s">
        <v>12</v>
      </c>
      <c r="AB1205" t="s">
        <v>12</v>
      </c>
      <c r="AC1205" t="s">
        <v>12</v>
      </c>
      <c r="AD1205">
        <v>158.20919537</v>
      </c>
      <c r="AE1205">
        <v>158.51557144</v>
      </c>
      <c r="AF1205">
        <v>156.5581688</v>
      </c>
      <c r="AG1205">
        <v>156.88156576</v>
      </c>
      <c r="AH1205" t="s">
        <v>12</v>
      </c>
      <c r="AI1205" t="s">
        <v>12</v>
      </c>
    </row>
    <row r="1206" spans="1:35" x14ac:dyDescent="0.25">
      <c r="A1206">
        <v>1396963800</v>
      </c>
      <c r="B1206">
        <v>7.7383703300000004</v>
      </c>
      <c r="C1206">
        <v>7.8877783499999996</v>
      </c>
      <c r="D1206">
        <v>7.6624069099999996</v>
      </c>
      <c r="E1206">
        <v>7.8520499399999997</v>
      </c>
      <c r="F1206">
        <v>7.7383703300000004</v>
      </c>
      <c r="G1206">
        <v>7.8877783499999996</v>
      </c>
      <c r="H1206">
        <v>7.6624069099999996</v>
      </c>
      <c r="I1206">
        <v>7.8520499399999997</v>
      </c>
      <c r="J1206">
        <v>1834.25</v>
      </c>
      <c r="K1206">
        <v>1841.5</v>
      </c>
      <c r="L1206">
        <v>1823.75</v>
      </c>
      <c r="M1206">
        <v>1837.75</v>
      </c>
      <c r="N1206">
        <v>1840</v>
      </c>
      <c r="O1206">
        <v>1849</v>
      </c>
      <c r="P1206">
        <v>1830.75</v>
      </c>
      <c r="Q1206">
        <v>1845</v>
      </c>
      <c r="R1206">
        <v>1845.48</v>
      </c>
      <c r="S1206">
        <v>1854.95</v>
      </c>
      <c r="T1206">
        <v>1837.49</v>
      </c>
      <c r="U1206">
        <v>1851.96</v>
      </c>
      <c r="V1206">
        <v>0.08</v>
      </c>
      <c r="W1206">
        <v>0.08</v>
      </c>
      <c r="X1206">
        <v>0.08</v>
      </c>
      <c r="Y1206">
        <v>0.08</v>
      </c>
      <c r="Z1206" t="s">
        <v>12</v>
      </c>
      <c r="AA1206" t="s">
        <v>12</v>
      </c>
      <c r="AB1206" t="s">
        <v>12</v>
      </c>
      <c r="AC1206" t="s">
        <v>12</v>
      </c>
      <c r="AD1206">
        <v>156.77092995999999</v>
      </c>
      <c r="AE1206">
        <v>157.78367306000001</v>
      </c>
      <c r="AF1206">
        <v>156.24328229</v>
      </c>
      <c r="AG1206">
        <v>157.52835966999999</v>
      </c>
      <c r="AH1206" t="s">
        <v>12</v>
      </c>
      <c r="AI1206" t="s">
        <v>12</v>
      </c>
    </row>
    <row r="1207" spans="1:35" x14ac:dyDescent="0.25">
      <c r="A1207">
        <v>1397050200</v>
      </c>
      <c r="B1207">
        <v>7.9105140799999996</v>
      </c>
      <c r="C1207">
        <v>8.1090806900000008</v>
      </c>
      <c r="D1207">
        <v>7.8463740499999997</v>
      </c>
      <c r="E1207">
        <v>8.1045828499999999</v>
      </c>
      <c r="F1207">
        <v>7.9105140799999996</v>
      </c>
      <c r="G1207">
        <v>8.1090806900000008</v>
      </c>
      <c r="H1207">
        <v>7.8463740499999997</v>
      </c>
      <c r="I1207">
        <v>8.1045828499999999</v>
      </c>
      <c r="J1207">
        <v>1837.5</v>
      </c>
      <c r="K1207">
        <v>1859</v>
      </c>
      <c r="L1207">
        <v>1836.75</v>
      </c>
      <c r="M1207">
        <v>1857.5</v>
      </c>
      <c r="N1207">
        <v>1845</v>
      </c>
      <c r="O1207">
        <v>1866.5</v>
      </c>
      <c r="P1207">
        <v>1843.75</v>
      </c>
      <c r="Q1207">
        <v>1864.75</v>
      </c>
      <c r="R1207">
        <v>1852.64</v>
      </c>
      <c r="S1207">
        <v>1872.43</v>
      </c>
      <c r="T1207">
        <v>1852.38</v>
      </c>
      <c r="U1207">
        <v>1872.18</v>
      </c>
      <c r="V1207">
        <v>0.08</v>
      </c>
      <c r="W1207">
        <v>0.08</v>
      </c>
      <c r="X1207">
        <v>0.08</v>
      </c>
      <c r="Y1207">
        <v>0.08</v>
      </c>
      <c r="Z1207" t="s">
        <v>12</v>
      </c>
      <c r="AA1207" t="s">
        <v>12</v>
      </c>
      <c r="AB1207" t="s">
        <v>12</v>
      </c>
      <c r="AC1207" t="s">
        <v>12</v>
      </c>
      <c r="AD1207">
        <v>157.95388198000001</v>
      </c>
      <c r="AE1207">
        <v>159.27300115</v>
      </c>
      <c r="AF1207">
        <v>157.49431788999999</v>
      </c>
      <c r="AG1207">
        <v>159.22193847</v>
      </c>
      <c r="AH1207" t="s">
        <v>12</v>
      </c>
      <c r="AI1207" t="s">
        <v>12</v>
      </c>
    </row>
    <row r="1208" spans="1:35" x14ac:dyDescent="0.25">
      <c r="A1208">
        <v>1397136600</v>
      </c>
      <c r="B1208">
        <v>8.0988981899999999</v>
      </c>
      <c r="C1208">
        <v>8.1135142200000008</v>
      </c>
      <c r="D1208">
        <v>7.56460226</v>
      </c>
      <c r="E1208">
        <v>7.5905856700000003</v>
      </c>
      <c r="F1208">
        <v>8.0988981899999999</v>
      </c>
      <c r="G1208">
        <v>8.1135142200000008</v>
      </c>
      <c r="H1208">
        <v>7.56460226</v>
      </c>
      <c r="I1208">
        <v>7.5905856700000003</v>
      </c>
      <c r="J1208">
        <v>1858.25</v>
      </c>
      <c r="K1208">
        <v>1860</v>
      </c>
      <c r="L1208">
        <v>1816.75</v>
      </c>
      <c r="M1208">
        <v>1819.75</v>
      </c>
      <c r="N1208">
        <v>1865.75</v>
      </c>
      <c r="O1208">
        <v>1867.5</v>
      </c>
      <c r="P1208">
        <v>1823.75</v>
      </c>
      <c r="Q1208">
        <v>1827</v>
      </c>
      <c r="R1208">
        <v>1872.28</v>
      </c>
      <c r="S1208">
        <v>1872.53</v>
      </c>
      <c r="T1208">
        <v>1830.87</v>
      </c>
      <c r="U1208">
        <v>1833.08</v>
      </c>
      <c r="V1208">
        <v>0.08</v>
      </c>
      <c r="W1208">
        <v>0.08</v>
      </c>
      <c r="X1208">
        <v>0.08</v>
      </c>
      <c r="Y1208">
        <v>0.08</v>
      </c>
      <c r="Z1208" t="s">
        <v>12</v>
      </c>
      <c r="AA1208" t="s">
        <v>12</v>
      </c>
      <c r="AB1208" t="s">
        <v>12</v>
      </c>
      <c r="AC1208" t="s">
        <v>12</v>
      </c>
      <c r="AD1208">
        <v>159.22193847</v>
      </c>
      <c r="AE1208">
        <v>159.29002204</v>
      </c>
      <c r="AF1208">
        <v>155.68159284000001</v>
      </c>
      <c r="AG1208">
        <v>155.87307788000001</v>
      </c>
      <c r="AH1208" t="s">
        <v>12</v>
      </c>
      <c r="AI1208" t="s">
        <v>12</v>
      </c>
    </row>
    <row r="1209" spans="1:35" x14ac:dyDescent="0.25">
      <c r="A1209">
        <v>1397223000</v>
      </c>
      <c r="B1209">
        <v>7.4647260299999996</v>
      </c>
      <c r="C1209">
        <v>7.6214420599999997</v>
      </c>
      <c r="D1209">
        <v>7.3632254699999997</v>
      </c>
      <c r="E1209">
        <v>7.3843378399999997</v>
      </c>
      <c r="F1209">
        <v>7.4647260299999996</v>
      </c>
      <c r="G1209">
        <v>7.6214420599999997</v>
      </c>
      <c r="H1209">
        <v>7.3632254699999997</v>
      </c>
      <c r="I1209">
        <v>7.3843378399999997</v>
      </c>
      <c r="J1209">
        <v>1819.5</v>
      </c>
      <c r="K1209">
        <v>1824.5</v>
      </c>
      <c r="L1209">
        <v>1800.5</v>
      </c>
      <c r="M1209">
        <v>1804.25</v>
      </c>
      <c r="N1209">
        <v>1829.5</v>
      </c>
      <c r="O1209">
        <v>1832</v>
      </c>
      <c r="P1209">
        <v>1807.25</v>
      </c>
      <c r="Q1209">
        <v>1811.75</v>
      </c>
      <c r="R1209">
        <v>1830.65</v>
      </c>
      <c r="S1209">
        <v>1835.07</v>
      </c>
      <c r="T1209">
        <v>1814.36</v>
      </c>
      <c r="U1209">
        <v>1815.69</v>
      </c>
      <c r="V1209">
        <v>0.09</v>
      </c>
      <c r="W1209">
        <v>0.09</v>
      </c>
      <c r="X1209">
        <v>0.09</v>
      </c>
      <c r="Y1209">
        <v>0.09</v>
      </c>
      <c r="Z1209" t="s">
        <v>12</v>
      </c>
      <c r="AA1209" t="s">
        <v>12</v>
      </c>
      <c r="AB1209" t="s">
        <v>12</v>
      </c>
      <c r="AC1209" t="s">
        <v>12</v>
      </c>
      <c r="AD1209">
        <v>155.03479892999999</v>
      </c>
      <c r="AE1209">
        <v>156.09860470999999</v>
      </c>
      <c r="AF1209">
        <v>154.30290055</v>
      </c>
      <c r="AG1209">
        <v>154.47310948000001</v>
      </c>
      <c r="AH1209" t="s">
        <v>12</v>
      </c>
      <c r="AI1209" t="s">
        <v>12</v>
      </c>
    </row>
    <row r="1210" spans="1:35" x14ac:dyDescent="0.25">
      <c r="A1210">
        <v>1397482200</v>
      </c>
      <c r="B1210">
        <v>7.55810592</v>
      </c>
      <c r="C1210">
        <v>7.6116902499999997</v>
      </c>
      <c r="D1210">
        <v>7.3762259400000003</v>
      </c>
      <c r="E1210">
        <v>7.5564815899999997</v>
      </c>
      <c r="F1210">
        <v>7.55810592</v>
      </c>
      <c r="G1210">
        <v>7.6116902499999997</v>
      </c>
      <c r="H1210">
        <v>7.3762259400000003</v>
      </c>
      <c r="I1210">
        <v>7.5564815899999997</v>
      </c>
      <c r="J1210">
        <v>1799</v>
      </c>
      <c r="K1210">
        <v>1820.75</v>
      </c>
      <c r="L1210">
        <v>1796.5</v>
      </c>
      <c r="M1210">
        <v>1817</v>
      </c>
      <c r="N1210">
        <v>1806</v>
      </c>
      <c r="O1210">
        <v>1828</v>
      </c>
      <c r="P1210">
        <v>1803.25</v>
      </c>
      <c r="Q1210">
        <v>1824.5</v>
      </c>
      <c r="R1210">
        <v>1818.18</v>
      </c>
      <c r="S1210">
        <v>1834.19</v>
      </c>
      <c r="T1210">
        <v>1815.8</v>
      </c>
      <c r="U1210">
        <v>1830.61</v>
      </c>
      <c r="V1210">
        <v>0.09</v>
      </c>
      <c r="W1210">
        <v>0.09</v>
      </c>
      <c r="X1210">
        <v>0.09</v>
      </c>
      <c r="Y1210">
        <v>0.09</v>
      </c>
      <c r="Z1210" t="s">
        <v>12</v>
      </c>
      <c r="AA1210" t="s">
        <v>12</v>
      </c>
      <c r="AB1210" t="s">
        <v>12</v>
      </c>
      <c r="AC1210" t="s">
        <v>12</v>
      </c>
      <c r="AD1210">
        <v>155.68159284000001</v>
      </c>
      <c r="AE1210">
        <v>156.05605248000001</v>
      </c>
      <c r="AF1210">
        <v>154.41353634999999</v>
      </c>
      <c r="AG1210">
        <v>155.69018839</v>
      </c>
      <c r="AH1210" t="s">
        <v>12</v>
      </c>
      <c r="AI1210" t="s">
        <v>12</v>
      </c>
    </row>
    <row r="1211" spans="1:35" x14ac:dyDescent="0.25">
      <c r="A1211">
        <v>1397568600</v>
      </c>
      <c r="B1211">
        <v>7.6076377099999997</v>
      </c>
      <c r="C1211">
        <v>7.7294379900000001</v>
      </c>
      <c r="D1211">
        <v>7.3795467099999996</v>
      </c>
      <c r="E1211">
        <v>7.7123859499999998</v>
      </c>
      <c r="F1211">
        <v>7.6076377099999997</v>
      </c>
      <c r="G1211">
        <v>7.7294379900000001</v>
      </c>
      <c r="H1211">
        <v>7.3795467099999996</v>
      </c>
      <c r="I1211">
        <v>7.7123859499999998</v>
      </c>
      <c r="J1211">
        <v>1817.5</v>
      </c>
      <c r="K1211">
        <v>1836.25</v>
      </c>
      <c r="L1211">
        <v>1802.5</v>
      </c>
      <c r="M1211">
        <v>1832.25</v>
      </c>
      <c r="N1211">
        <v>1825</v>
      </c>
      <c r="O1211">
        <v>1844</v>
      </c>
      <c r="P1211">
        <v>1809.25</v>
      </c>
      <c r="Q1211">
        <v>1839.5</v>
      </c>
      <c r="R1211">
        <v>1831.45</v>
      </c>
      <c r="S1211">
        <v>1844.02</v>
      </c>
      <c r="T1211">
        <v>1816.29</v>
      </c>
      <c r="U1211">
        <v>1842.98</v>
      </c>
      <c r="V1211">
        <v>0.1</v>
      </c>
      <c r="W1211">
        <v>0.1</v>
      </c>
      <c r="X1211">
        <v>0.1</v>
      </c>
      <c r="Y1211">
        <v>0.1</v>
      </c>
      <c r="Z1211" t="s">
        <v>12</v>
      </c>
      <c r="AA1211" t="s">
        <v>12</v>
      </c>
      <c r="AB1211" t="s">
        <v>12</v>
      </c>
      <c r="AC1211" t="s">
        <v>12</v>
      </c>
      <c r="AD1211">
        <v>156.01350024000001</v>
      </c>
      <c r="AE1211">
        <v>156.87305531000001</v>
      </c>
      <c r="AF1211">
        <v>154.47310948000001</v>
      </c>
      <c r="AG1211">
        <v>156.76241951</v>
      </c>
      <c r="AH1211" t="s">
        <v>12</v>
      </c>
      <c r="AI1211" t="s">
        <v>12</v>
      </c>
    </row>
    <row r="1212" spans="1:35" x14ac:dyDescent="0.25">
      <c r="A1212">
        <v>1397655000</v>
      </c>
      <c r="B1212">
        <v>7.8674786299999999</v>
      </c>
      <c r="C1212">
        <v>7.9576098599999998</v>
      </c>
      <c r="D1212">
        <v>7.7700384099999997</v>
      </c>
      <c r="E1212">
        <v>7.9551748299999998</v>
      </c>
      <c r="F1212">
        <v>7.8674786299999999</v>
      </c>
      <c r="G1212">
        <v>7.9576098599999998</v>
      </c>
      <c r="H1212">
        <v>7.7700384099999997</v>
      </c>
      <c r="I1212">
        <v>7.9551748299999998</v>
      </c>
      <c r="J1212">
        <v>1834.25</v>
      </c>
      <c r="K1212">
        <v>1849</v>
      </c>
      <c r="L1212">
        <v>1833</v>
      </c>
      <c r="M1212">
        <v>1845.5</v>
      </c>
      <c r="N1212">
        <v>1842.75</v>
      </c>
      <c r="O1212">
        <v>1857</v>
      </c>
      <c r="P1212">
        <v>1840.5</v>
      </c>
      <c r="Q1212">
        <v>1852.75</v>
      </c>
      <c r="R1212">
        <v>1846.01</v>
      </c>
      <c r="S1212">
        <v>1862.31</v>
      </c>
      <c r="T1212">
        <v>1846.01</v>
      </c>
      <c r="U1212">
        <v>1862.31</v>
      </c>
      <c r="V1212">
        <v>0.09</v>
      </c>
      <c r="W1212">
        <v>0.09</v>
      </c>
      <c r="X1212">
        <v>0.09</v>
      </c>
      <c r="Y1212">
        <v>0.09</v>
      </c>
      <c r="Z1212" t="s">
        <v>12</v>
      </c>
      <c r="AA1212" t="s">
        <v>12</v>
      </c>
      <c r="AB1212" t="s">
        <v>12</v>
      </c>
      <c r="AC1212" t="s">
        <v>12</v>
      </c>
      <c r="AD1212">
        <v>157.84324617999999</v>
      </c>
      <c r="AE1212">
        <v>158.41344608</v>
      </c>
      <c r="AF1212">
        <v>157.14538959000001</v>
      </c>
      <c r="AG1212">
        <v>158.40068041000001</v>
      </c>
      <c r="AH1212" t="s">
        <v>12</v>
      </c>
      <c r="AI1212" t="s">
        <v>12</v>
      </c>
    </row>
    <row r="1213" spans="1:35" x14ac:dyDescent="0.25">
      <c r="A1213">
        <v>1397741400</v>
      </c>
      <c r="B1213">
        <v>7.9251301099999996</v>
      </c>
      <c r="C1213">
        <v>8.05342673</v>
      </c>
      <c r="D1213">
        <v>7.8845219000000002</v>
      </c>
      <c r="E1213">
        <v>7.9860302499999998</v>
      </c>
      <c r="F1213">
        <v>7.9251301099999996</v>
      </c>
      <c r="G1213">
        <v>8.05342673</v>
      </c>
      <c r="H1213">
        <v>7.8845219000000002</v>
      </c>
      <c r="I1213">
        <v>7.9860302499999998</v>
      </c>
      <c r="J1213">
        <v>1844.5</v>
      </c>
      <c r="K1213">
        <v>1856</v>
      </c>
      <c r="L1213">
        <v>1840.5</v>
      </c>
      <c r="M1213">
        <v>1850.5</v>
      </c>
      <c r="N1213">
        <v>1852.5</v>
      </c>
      <c r="O1213">
        <v>1863.75</v>
      </c>
      <c r="P1213">
        <v>1847.25</v>
      </c>
      <c r="Q1213">
        <v>1858</v>
      </c>
      <c r="R1213">
        <v>1861.73</v>
      </c>
      <c r="S1213">
        <v>1869.63</v>
      </c>
      <c r="T1213">
        <v>1856.72</v>
      </c>
      <c r="U1213">
        <v>1864.85</v>
      </c>
      <c r="V1213">
        <v>0.09</v>
      </c>
      <c r="W1213">
        <v>0.09</v>
      </c>
      <c r="X1213">
        <v>0.09</v>
      </c>
      <c r="Y1213">
        <v>0.09</v>
      </c>
      <c r="Z1213" t="s">
        <v>12</v>
      </c>
      <c r="AA1213" t="s">
        <v>12</v>
      </c>
      <c r="AB1213" t="s">
        <v>12</v>
      </c>
      <c r="AC1213" t="s">
        <v>12</v>
      </c>
      <c r="AD1213">
        <v>158.19217448000001</v>
      </c>
      <c r="AE1213">
        <v>159.06875044</v>
      </c>
      <c r="AF1213">
        <v>157.91984020000001</v>
      </c>
      <c r="AG1213">
        <v>158.62620724000001</v>
      </c>
      <c r="AH1213" t="s">
        <v>12</v>
      </c>
      <c r="AI1213" t="s">
        <v>12</v>
      </c>
    </row>
    <row r="1214" spans="1:35" x14ac:dyDescent="0.25">
      <c r="A1214">
        <v>1398087000</v>
      </c>
      <c r="B1214">
        <v>7.9949626</v>
      </c>
      <c r="C1214">
        <v>8.0769741400000008</v>
      </c>
      <c r="D1214">
        <v>7.9658114099999997</v>
      </c>
      <c r="E1214">
        <v>8.0769741400000008</v>
      </c>
      <c r="F1214">
        <v>7.9949626</v>
      </c>
      <c r="G1214">
        <v>8.0769741400000008</v>
      </c>
      <c r="H1214">
        <v>7.9658114099999997</v>
      </c>
      <c r="I1214">
        <v>8.0769741400000008</v>
      </c>
      <c r="J1214">
        <v>1851.25</v>
      </c>
      <c r="K1214">
        <v>1858</v>
      </c>
      <c r="L1214">
        <v>1850</v>
      </c>
      <c r="M1214">
        <v>1857</v>
      </c>
      <c r="N1214">
        <v>1859.25</v>
      </c>
      <c r="O1214">
        <v>1865.5</v>
      </c>
      <c r="P1214">
        <v>1856.5</v>
      </c>
      <c r="Q1214">
        <v>1864.5</v>
      </c>
      <c r="R1214">
        <v>1865.79</v>
      </c>
      <c r="S1214">
        <v>1871.89</v>
      </c>
      <c r="T1214">
        <v>1863.18</v>
      </c>
      <c r="U1214">
        <v>1871.89</v>
      </c>
      <c r="V1214">
        <v>0.1</v>
      </c>
      <c r="W1214">
        <v>0.1</v>
      </c>
      <c r="X1214">
        <v>0.1</v>
      </c>
      <c r="Y1214">
        <v>0.1</v>
      </c>
      <c r="Z1214" t="s">
        <v>12</v>
      </c>
      <c r="AA1214" t="s">
        <v>12</v>
      </c>
      <c r="AB1214" t="s">
        <v>12</v>
      </c>
      <c r="AC1214" t="s">
        <v>12</v>
      </c>
      <c r="AD1214">
        <v>158.66875947</v>
      </c>
      <c r="AE1214">
        <v>159.23044891999999</v>
      </c>
      <c r="AF1214">
        <v>158.47301920000001</v>
      </c>
      <c r="AG1214">
        <v>159.17938624000001</v>
      </c>
      <c r="AH1214" t="s">
        <v>12</v>
      </c>
      <c r="AI1214" t="s">
        <v>12</v>
      </c>
    </row>
    <row r="1215" spans="1:35" x14ac:dyDescent="0.25">
      <c r="A1215">
        <v>1398173400</v>
      </c>
      <c r="B1215">
        <v>8.0956505100000005</v>
      </c>
      <c r="C1215">
        <v>8.2470073300000006</v>
      </c>
      <c r="D1215">
        <v>8.0850948099999993</v>
      </c>
      <c r="E1215">
        <v>8.1776630200000007</v>
      </c>
      <c r="F1215">
        <v>8.0956505100000005</v>
      </c>
      <c r="G1215">
        <v>8.2470073300000006</v>
      </c>
      <c r="H1215">
        <v>8.0850948099999993</v>
      </c>
      <c r="I1215">
        <v>8.1776630200000007</v>
      </c>
      <c r="J1215">
        <v>1857</v>
      </c>
      <c r="K1215">
        <v>1871</v>
      </c>
      <c r="L1215">
        <v>1854.75</v>
      </c>
      <c r="M1215">
        <v>1866.5</v>
      </c>
      <c r="N1215">
        <v>1864.25</v>
      </c>
      <c r="O1215">
        <v>1878.75</v>
      </c>
      <c r="P1215">
        <v>1860.75</v>
      </c>
      <c r="Q1215">
        <v>1874</v>
      </c>
      <c r="R1215">
        <v>1872.57</v>
      </c>
      <c r="S1215">
        <v>1884.89</v>
      </c>
      <c r="T1215">
        <v>1872.57</v>
      </c>
      <c r="U1215">
        <v>1879.55</v>
      </c>
      <c r="V1215">
        <v>0.1</v>
      </c>
      <c r="W1215">
        <v>0.1</v>
      </c>
      <c r="X1215">
        <v>0.1</v>
      </c>
      <c r="Y1215">
        <v>0.1</v>
      </c>
      <c r="Z1215" t="s">
        <v>12</v>
      </c>
      <c r="AA1215" t="s">
        <v>12</v>
      </c>
      <c r="AB1215" t="s">
        <v>12</v>
      </c>
      <c r="AC1215" t="s">
        <v>12</v>
      </c>
      <c r="AD1215">
        <v>159.34108472</v>
      </c>
      <c r="AE1215">
        <v>160.33680692999999</v>
      </c>
      <c r="AF1215">
        <v>159.25598026</v>
      </c>
      <c r="AG1215">
        <v>159.90277416999999</v>
      </c>
      <c r="AH1215" t="s">
        <v>12</v>
      </c>
      <c r="AI1215" t="s">
        <v>12</v>
      </c>
    </row>
    <row r="1216" spans="1:35" x14ac:dyDescent="0.25">
      <c r="A1216">
        <v>1398259800</v>
      </c>
      <c r="B1216">
        <v>8.1679189999999995</v>
      </c>
      <c r="C1216">
        <v>8.1841583799999995</v>
      </c>
      <c r="D1216">
        <v>8.1037701999999996</v>
      </c>
      <c r="E1216">
        <v>8.1273185800000007</v>
      </c>
      <c r="F1216">
        <v>8.1679189999999995</v>
      </c>
      <c r="G1216">
        <v>8.1841583799999995</v>
      </c>
      <c r="H1216">
        <v>8.1037701999999996</v>
      </c>
      <c r="I1216">
        <v>8.1273185800000007</v>
      </c>
      <c r="J1216">
        <v>1865.75</v>
      </c>
      <c r="K1216">
        <v>1872.75</v>
      </c>
      <c r="L1216">
        <v>1860.25</v>
      </c>
      <c r="M1216">
        <v>1865.5</v>
      </c>
      <c r="N1216">
        <v>1873</v>
      </c>
      <c r="O1216">
        <v>1880.75</v>
      </c>
      <c r="P1216">
        <v>1867.5</v>
      </c>
      <c r="Q1216">
        <v>1873</v>
      </c>
      <c r="R1216">
        <v>1879.32</v>
      </c>
      <c r="S1216">
        <v>1879.75</v>
      </c>
      <c r="T1216">
        <v>1873.91</v>
      </c>
      <c r="U1216">
        <v>1875.39</v>
      </c>
      <c r="V1216">
        <v>0.1</v>
      </c>
      <c r="W1216">
        <v>0.1</v>
      </c>
      <c r="X1216">
        <v>0.1</v>
      </c>
      <c r="Y1216">
        <v>0.1</v>
      </c>
      <c r="Z1216" t="s">
        <v>12</v>
      </c>
      <c r="AA1216" t="s">
        <v>12</v>
      </c>
      <c r="AB1216" t="s">
        <v>12</v>
      </c>
      <c r="AC1216" t="s">
        <v>12</v>
      </c>
      <c r="AD1216">
        <v>159.83469059999999</v>
      </c>
      <c r="AE1216">
        <v>159.92830551</v>
      </c>
      <c r="AF1216">
        <v>159.40065784000001</v>
      </c>
      <c r="AG1216">
        <v>159.52831454</v>
      </c>
      <c r="AH1216" t="s">
        <v>12</v>
      </c>
      <c r="AI1216" t="s">
        <v>12</v>
      </c>
    </row>
    <row r="1217" spans="1:35" x14ac:dyDescent="0.25">
      <c r="A1217">
        <v>1398346200</v>
      </c>
      <c r="B1217">
        <v>8.2450585200000006</v>
      </c>
      <c r="C1217">
        <v>8.2450585200000006</v>
      </c>
      <c r="D1217">
        <v>8.0566744200000002</v>
      </c>
      <c r="E1217">
        <v>8.1760386900000004</v>
      </c>
      <c r="F1217">
        <v>8.2450585200000006</v>
      </c>
      <c r="G1217">
        <v>8.2450585200000006</v>
      </c>
      <c r="H1217">
        <v>8.0566744200000002</v>
      </c>
      <c r="I1217">
        <v>8.1760386900000004</v>
      </c>
      <c r="J1217">
        <v>1872.5</v>
      </c>
      <c r="K1217">
        <v>1875</v>
      </c>
      <c r="L1217">
        <v>1856.5</v>
      </c>
      <c r="M1217">
        <v>1865.75</v>
      </c>
      <c r="N1217">
        <v>1879</v>
      </c>
      <c r="O1217">
        <v>1882.5</v>
      </c>
      <c r="P1217">
        <v>1863.75</v>
      </c>
      <c r="Q1217">
        <v>1873</v>
      </c>
      <c r="R1217">
        <v>1881.97</v>
      </c>
      <c r="S1217">
        <v>1884.06</v>
      </c>
      <c r="T1217">
        <v>1870.24</v>
      </c>
      <c r="U1217">
        <v>1878.61</v>
      </c>
      <c r="V1217">
        <v>0.1</v>
      </c>
      <c r="W1217">
        <v>0.1</v>
      </c>
      <c r="X1217">
        <v>0.1</v>
      </c>
      <c r="Y1217">
        <v>0.1</v>
      </c>
      <c r="Z1217" t="s">
        <v>12</v>
      </c>
      <c r="AA1217" t="s">
        <v>12</v>
      </c>
      <c r="AB1217" t="s">
        <v>12</v>
      </c>
      <c r="AC1217" t="s">
        <v>12</v>
      </c>
      <c r="AD1217">
        <v>160.31127559000001</v>
      </c>
      <c r="AE1217">
        <v>160.32829648000001</v>
      </c>
      <c r="AF1217">
        <v>159.08577133</v>
      </c>
      <c r="AG1217">
        <v>159.85171149000001</v>
      </c>
      <c r="AH1217" t="s">
        <v>12</v>
      </c>
      <c r="AI1217" t="s">
        <v>12</v>
      </c>
    </row>
    <row r="1218" spans="1:35" x14ac:dyDescent="0.25">
      <c r="A1218">
        <v>1398432600</v>
      </c>
      <c r="B1218">
        <v>8.0891541700000005</v>
      </c>
      <c r="C1218">
        <v>8.10481768</v>
      </c>
      <c r="D1218">
        <v>7.9105140799999996</v>
      </c>
      <c r="E1218">
        <v>7.9714142199999998</v>
      </c>
      <c r="F1218">
        <v>8.0891541700000005</v>
      </c>
      <c r="G1218">
        <v>8.10481768</v>
      </c>
      <c r="H1218">
        <v>7.9105140799999996</v>
      </c>
      <c r="I1218">
        <v>7.9714142199999998</v>
      </c>
      <c r="J1218">
        <v>1864.5</v>
      </c>
      <c r="K1218">
        <v>1866</v>
      </c>
      <c r="L1218">
        <v>1846</v>
      </c>
      <c r="M1218">
        <v>1852.75</v>
      </c>
      <c r="N1218">
        <v>1872.5</v>
      </c>
      <c r="O1218">
        <v>1873.75</v>
      </c>
      <c r="P1218">
        <v>1853</v>
      </c>
      <c r="Q1218">
        <v>1860</v>
      </c>
      <c r="R1218">
        <v>1877.72</v>
      </c>
      <c r="S1218">
        <v>1877.72</v>
      </c>
      <c r="T1218">
        <v>1859.7</v>
      </c>
      <c r="U1218">
        <v>1863.4</v>
      </c>
      <c r="V1218">
        <v>0.09</v>
      </c>
      <c r="W1218">
        <v>0.09</v>
      </c>
      <c r="X1218">
        <v>0.09</v>
      </c>
      <c r="Y1218">
        <v>0.09</v>
      </c>
      <c r="Z1218" t="s">
        <v>12</v>
      </c>
      <c r="AA1218" t="s">
        <v>12</v>
      </c>
      <c r="AB1218" t="s">
        <v>12</v>
      </c>
      <c r="AC1218" t="s">
        <v>12</v>
      </c>
      <c r="AD1218">
        <v>159.32406383</v>
      </c>
      <c r="AE1218">
        <v>159.42618917999999</v>
      </c>
      <c r="AF1218">
        <v>158.18366402999999</v>
      </c>
      <c r="AG1218">
        <v>158.54110277000001</v>
      </c>
      <c r="AH1218" t="s">
        <v>12</v>
      </c>
      <c r="AI1218" t="s">
        <v>12</v>
      </c>
    </row>
    <row r="1219" spans="1:35" x14ac:dyDescent="0.25">
      <c r="A1219">
        <v>1398691800</v>
      </c>
      <c r="B1219">
        <v>8.0672301199999996</v>
      </c>
      <c r="C1219">
        <v>8.1500543099999998</v>
      </c>
      <c r="D1219">
        <v>7.8008938299999997</v>
      </c>
      <c r="E1219">
        <v>8.0461187200000008</v>
      </c>
      <c r="F1219">
        <v>8.0672301199999996</v>
      </c>
      <c r="G1219">
        <v>8.1500543099999998</v>
      </c>
      <c r="H1219">
        <v>7.8008938299999997</v>
      </c>
      <c r="I1219">
        <v>8.0461187200000008</v>
      </c>
      <c r="J1219">
        <v>1854</v>
      </c>
      <c r="K1219">
        <v>1863.75</v>
      </c>
      <c r="L1219">
        <v>1836.75</v>
      </c>
      <c r="M1219">
        <v>1858.5</v>
      </c>
      <c r="N1219">
        <v>1861.75</v>
      </c>
      <c r="O1219">
        <v>1871.75</v>
      </c>
      <c r="P1219">
        <v>1844</v>
      </c>
      <c r="Q1219">
        <v>1866</v>
      </c>
      <c r="R1219">
        <v>1865</v>
      </c>
      <c r="S1219">
        <v>1877.01</v>
      </c>
      <c r="T1219">
        <v>1850.61</v>
      </c>
      <c r="U1219">
        <v>1869.43</v>
      </c>
      <c r="V1219">
        <v>0.09</v>
      </c>
      <c r="W1219">
        <v>0.09</v>
      </c>
      <c r="X1219">
        <v>0.09</v>
      </c>
      <c r="Y1219">
        <v>0.09</v>
      </c>
      <c r="Z1219" t="s">
        <v>12</v>
      </c>
      <c r="AA1219" t="s">
        <v>12</v>
      </c>
      <c r="AB1219" t="s">
        <v>12</v>
      </c>
      <c r="AC1219" t="s">
        <v>12</v>
      </c>
      <c r="AD1219">
        <v>159.18789669</v>
      </c>
      <c r="AE1219">
        <v>159.73256524999999</v>
      </c>
      <c r="AF1219">
        <v>157.40921342999999</v>
      </c>
      <c r="AG1219">
        <v>159.03896388000001</v>
      </c>
      <c r="AH1219" t="s">
        <v>12</v>
      </c>
      <c r="AI1219" t="s">
        <v>12</v>
      </c>
    </row>
    <row r="1220" spans="1:35" x14ac:dyDescent="0.25">
      <c r="A1220">
        <v>1398778200</v>
      </c>
      <c r="B1220">
        <v>8.1216348899999993</v>
      </c>
      <c r="C1220">
        <v>8.1930907299999998</v>
      </c>
      <c r="D1220">
        <v>8.0712904499999993</v>
      </c>
      <c r="E1220">
        <v>8.1589866499999992</v>
      </c>
      <c r="F1220">
        <v>8.1216348899999993</v>
      </c>
      <c r="G1220">
        <v>8.1930907299999998</v>
      </c>
      <c r="H1220">
        <v>8.0712904499999993</v>
      </c>
      <c r="I1220">
        <v>8.1589866499999992</v>
      </c>
      <c r="J1220">
        <v>1858</v>
      </c>
      <c r="K1220">
        <v>1867.75</v>
      </c>
      <c r="L1220">
        <v>1858</v>
      </c>
      <c r="M1220">
        <v>1864.5</v>
      </c>
      <c r="N1220">
        <v>1866</v>
      </c>
      <c r="O1220">
        <v>1875.25</v>
      </c>
      <c r="P1220">
        <v>1865</v>
      </c>
      <c r="Q1220">
        <v>1871.75</v>
      </c>
      <c r="R1220">
        <v>1870.78</v>
      </c>
      <c r="S1220">
        <v>1880.6</v>
      </c>
      <c r="T1220">
        <v>1870.78</v>
      </c>
      <c r="U1220">
        <v>1878.33</v>
      </c>
      <c r="V1220">
        <v>0.1</v>
      </c>
      <c r="W1220">
        <v>0.1</v>
      </c>
      <c r="X1220">
        <v>0.1</v>
      </c>
      <c r="Y1220">
        <v>0.1</v>
      </c>
      <c r="Z1220" t="s">
        <v>12</v>
      </c>
      <c r="AA1220" t="s">
        <v>12</v>
      </c>
      <c r="AB1220" t="s">
        <v>12</v>
      </c>
      <c r="AC1220" t="s">
        <v>12</v>
      </c>
      <c r="AD1220">
        <v>159.55384587</v>
      </c>
      <c r="AE1220">
        <v>160.03043086</v>
      </c>
      <c r="AF1220">
        <v>159.21342802999999</v>
      </c>
      <c r="AG1220">
        <v>159.78362791999999</v>
      </c>
      <c r="AH1220" t="s">
        <v>12</v>
      </c>
      <c r="AI1220" t="s">
        <v>12</v>
      </c>
    </row>
    <row r="1221" spans="1:35" x14ac:dyDescent="0.25">
      <c r="A1221">
        <v>1398864600</v>
      </c>
      <c r="B1221">
        <v>8.1175745599999996</v>
      </c>
      <c r="C1221">
        <v>8.2531791900000009</v>
      </c>
      <c r="D1221">
        <v>8.0827396799999995</v>
      </c>
      <c r="E1221">
        <v>8.2401865099999991</v>
      </c>
      <c r="F1221">
        <v>8.1175745599999996</v>
      </c>
      <c r="G1221">
        <v>8.2531791900000009</v>
      </c>
      <c r="H1221">
        <v>8.0827396799999995</v>
      </c>
      <c r="I1221">
        <v>8.2401865099999991</v>
      </c>
      <c r="J1221">
        <v>1863.25</v>
      </c>
      <c r="K1221">
        <v>1872.25</v>
      </c>
      <c r="L1221">
        <v>1859.5</v>
      </c>
      <c r="M1221">
        <v>1870.5</v>
      </c>
      <c r="N1221">
        <v>1870.5</v>
      </c>
      <c r="O1221">
        <v>1880.25</v>
      </c>
      <c r="P1221">
        <v>1866.25</v>
      </c>
      <c r="Q1221">
        <v>1878</v>
      </c>
      <c r="R1221">
        <v>1877.1</v>
      </c>
      <c r="S1221">
        <v>1885.2</v>
      </c>
      <c r="T1221">
        <v>1872.69</v>
      </c>
      <c r="U1221">
        <v>1883.95</v>
      </c>
      <c r="V1221">
        <v>0.09</v>
      </c>
      <c r="W1221">
        <v>0.09</v>
      </c>
      <c r="X1221">
        <v>0.09</v>
      </c>
      <c r="Y1221">
        <v>0.09</v>
      </c>
      <c r="Z1221" t="s">
        <v>12</v>
      </c>
      <c r="AA1221" t="s">
        <v>12</v>
      </c>
      <c r="AB1221" t="s">
        <v>12</v>
      </c>
      <c r="AC1221" t="s">
        <v>12</v>
      </c>
      <c r="AD1221">
        <v>159.51980409000001</v>
      </c>
      <c r="AE1221">
        <v>160.42191138999999</v>
      </c>
      <c r="AF1221">
        <v>159.29853249000001</v>
      </c>
      <c r="AG1221">
        <v>160.26021291000001</v>
      </c>
      <c r="AH1221" t="s">
        <v>12</v>
      </c>
      <c r="AI1221" t="s">
        <v>12</v>
      </c>
    </row>
    <row r="1222" spans="1:35" x14ac:dyDescent="0.25">
      <c r="A1222">
        <v>1398951000</v>
      </c>
      <c r="B1222">
        <v>8.2166391099999991</v>
      </c>
      <c r="C1222">
        <v>8.2994623199999999</v>
      </c>
      <c r="D1222">
        <v>8.1557389699999998</v>
      </c>
      <c r="E1222">
        <v>8.2361271499999997</v>
      </c>
      <c r="F1222">
        <v>8.2166391099999991</v>
      </c>
      <c r="G1222">
        <v>8.2994623199999999</v>
      </c>
      <c r="H1222">
        <v>8.1557389699999998</v>
      </c>
      <c r="I1222">
        <v>8.2361271499999997</v>
      </c>
      <c r="J1222">
        <v>1872.5</v>
      </c>
      <c r="K1222">
        <v>1875</v>
      </c>
      <c r="L1222">
        <v>1864.25</v>
      </c>
      <c r="M1222">
        <v>1870.25</v>
      </c>
      <c r="N1222">
        <v>1879.5</v>
      </c>
      <c r="O1222">
        <v>1882.75</v>
      </c>
      <c r="P1222">
        <v>1871.5</v>
      </c>
      <c r="Q1222">
        <v>1877.75</v>
      </c>
      <c r="R1222">
        <v>1884.39</v>
      </c>
      <c r="S1222">
        <v>1888.59</v>
      </c>
      <c r="T1222">
        <v>1878.04</v>
      </c>
      <c r="U1222">
        <v>1883.68</v>
      </c>
      <c r="V1222">
        <v>0.09</v>
      </c>
      <c r="W1222">
        <v>0.09</v>
      </c>
      <c r="X1222">
        <v>0.09</v>
      </c>
      <c r="Y1222">
        <v>0.09</v>
      </c>
      <c r="Z1222" t="s">
        <v>12</v>
      </c>
      <c r="AA1222" t="s">
        <v>12</v>
      </c>
      <c r="AB1222" t="s">
        <v>12</v>
      </c>
      <c r="AC1222" t="s">
        <v>12</v>
      </c>
      <c r="AD1222">
        <v>160.1836189</v>
      </c>
      <c r="AE1222">
        <v>160.71126656000001</v>
      </c>
      <c r="AF1222">
        <v>159.76660702999999</v>
      </c>
      <c r="AG1222">
        <v>160.27297858</v>
      </c>
      <c r="AH1222" t="s">
        <v>12</v>
      </c>
      <c r="AI1222" t="s">
        <v>12</v>
      </c>
    </row>
    <row r="1223" spans="1:35" x14ac:dyDescent="0.25">
      <c r="A1223">
        <v>1399037400</v>
      </c>
      <c r="B1223">
        <v>8.23206682</v>
      </c>
      <c r="C1223">
        <v>8.3376267399999993</v>
      </c>
      <c r="D1223">
        <v>8.1597983299999992</v>
      </c>
      <c r="E1223">
        <v>8.2028347499999992</v>
      </c>
      <c r="F1223">
        <v>8.23206682</v>
      </c>
      <c r="G1223">
        <v>8.3376267399999993</v>
      </c>
      <c r="H1223">
        <v>8.1597983299999992</v>
      </c>
      <c r="I1223">
        <v>8.2028347499999992</v>
      </c>
      <c r="J1223">
        <v>1870.75</v>
      </c>
      <c r="K1223">
        <v>1879</v>
      </c>
      <c r="L1223">
        <v>1865</v>
      </c>
      <c r="M1223">
        <v>1867</v>
      </c>
      <c r="N1223">
        <v>1878.75</v>
      </c>
      <c r="O1223">
        <v>1886</v>
      </c>
      <c r="P1223">
        <v>1872</v>
      </c>
      <c r="Q1223">
        <v>1874.5</v>
      </c>
      <c r="R1223">
        <v>1885.3</v>
      </c>
      <c r="S1223">
        <v>1891.33</v>
      </c>
      <c r="T1223">
        <v>1878.5</v>
      </c>
      <c r="U1223">
        <v>1881.14</v>
      </c>
      <c r="V1223">
        <v>0.09</v>
      </c>
      <c r="W1223">
        <v>0.09</v>
      </c>
      <c r="X1223">
        <v>0.09</v>
      </c>
      <c r="Y1223">
        <v>0.09</v>
      </c>
      <c r="Z1223" t="s">
        <v>12</v>
      </c>
      <c r="AA1223" t="s">
        <v>12</v>
      </c>
      <c r="AB1223" t="s">
        <v>12</v>
      </c>
      <c r="AC1223" t="s">
        <v>12</v>
      </c>
      <c r="AD1223">
        <v>160.26021291000001</v>
      </c>
      <c r="AE1223">
        <v>160.96657995000001</v>
      </c>
      <c r="AF1223">
        <v>159.80915926</v>
      </c>
      <c r="AG1223">
        <v>160.04745176</v>
      </c>
      <c r="AH1223" t="s">
        <v>12</v>
      </c>
      <c r="AI1223" t="s">
        <v>12</v>
      </c>
    </row>
    <row r="1224" spans="1:35" x14ac:dyDescent="0.25">
      <c r="A1224">
        <v>1399296600</v>
      </c>
      <c r="B1224">
        <v>8.0785984699999993</v>
      </c>
      <c r="C1224">
        <v>8.26040536</v>
      </c>
      <c r="D1224">
        <v>8.0100005500000009</v>
      </c>
      <c r="E1224">
        <v>8.24587118</v>
      </c>
      <c r="F1224">
        <v>8.0785984699999993</v>
      </c>
      <c r="G1224">
        <v>8.26040536</v>
      </c>
      <c r="H1224">
        <v>8.0100005500000009</v>
      </c>
      <c r="I1224">
        <v>8.24587118</v>
      </c>
      <c r="J1224">
        <v>1866.75</v>
      </c>
      <c r="K1224">
        <v>1872.5</v>
      </c>
      <c r="L1224">
        <v>1853.25</v>
      </c>
      <c r="M1224">
        <v>1868.5</v>
      </c>
      <c r="N1224">
        <v>1875.5</v>
      </c>
      <c r="O1224">
        <v>1880</v>
      </c>
      <c r="P1224">
        <v>1860.5</v>
      </c>
      <c r="Q1224">
        <v>1875.75</v>
      </c>
      <c r="R1224">
        <v>1879.45</v>
      </c>
      <c r="S1224">
        <v>1885.51</v>
      </c>
      <c r="T1224">
        <v>1866.77</v>
      </c>
      <c r="U1224">
        <v>1884.66</v>
      </c>
      <c r="V1224">
        <v>0.09</v>
      </c>
      <c r="W1224">
        <v>0.09</v>
      </c>
      <c r="X1224">
        <v>0.09</v>
      </c>
      <c r="Y1224">
        <v>0.09</v>
      </c>
      <c r="Z1224" t="s">
        <v>12</v>
      </c>
      <c r="AA1224" t="s">
        <v>12</v>
      </c>
      <c r="AB1224" t="s">
        <v>12</v>
      </c>
      <c r="AC1224" t="s">
        <v>12</v>
      </c>
      <c r="AD1224">
        <v>159.26449070000001</v>
      </c>
      <c r="AE1224">
        <v>160.46446362</v>
      </c>
      <c r="AF1224">
        <v>158.82194749999999</v>
      </c>
      <c r="AG1224">
        <v>160.35382781999999</v>
      </c>
      <c r="AH1224" t="s">
        <v>12</v>
      </c>
      <c r="AI1224" t="s">
        <v>12</v>
      </c>
    </row>
    <row r="1225" spans="1:35" x14ac:dyDescent="0.25">
      <c r="A1225">
        <v>1399383000</v>
      </c>
      <c r="B1225">
        <v>8.1906547199999995</v>
      </c>
      <c r="C1225">
        <v>8.2044590799999995</v>
      </c>
      <c r="D1225">
        <v>8.0233820100000006</v>
      </c>
      <c r="E1225">
        <v>8.0306900300000006</v>
      </c>
      <c r="F1225">
        <v>8.1906547199999995</v>
      </c>
      <c r="G1225">
        <v>8.2044590799999995</v>
      </c>
      <c r="H1225">
        <v>8.0233820100000006</v>
      </c>
      <c r="I1225">
        <v>8.0306900300000006</v>
      </c>
      <c r="J1225">
        <v>1870</v>
      </c>
      <c r="K1225">
        <v>1874</v>
      </c>
      <c r="L1225">
        <v>1854.5</v>
      </c>
      <c r="M1225">
        <v>1857</v>
      </c>
      <c r="N1225">
        <v>1877.5</v>
      </c>
      <c r="O1225">
        <v>1881.5</v>
      </c>
      <c r="P1225">
        <v>1861.75</v>
      </c>
      <c r="Q1225">
        <v>1864.25</v>
      </c>
      <c r="R1225">
        <v>1883.69</v>
      </c>
      <c r="S1225">
        <v>1883.69</v>
      </c>
      <c r="T1225">
        <v>1867.72</v>
      </c>
      <c r="U1225">
        <v>1867.72</v>
      </c>
      <c r="V1225">
        <v>0.09</v>
      </c>
      <c r="W1225">
        <v>0.09</v>
      </c>
      <c r="X1225">
        <v>0.09</v>
      </c>
      <c r="Y1225">
        <v>0.09</v>
      </c>
      <c r="Z1225" t="s">
        <v>12</v>
      </c>
      <c r="AA1225" t="s">
        <v>12</v>
      </c>
      <c r="AB1225" t="s">
        <v>12</v>
      </c>
      <c r="AC1225" t="s">
        <v>12</v>
      </c>
      <c r="AD1225">
        <v>159.99638908</v>
      </c>
      <c r="AE1225">
        <v>160.10702488000001</v>
      </c>
      <c r="AF1225">
        <v>158.92407284999999</v>
      </c>
      <c r="AG1225">
        <v>158.95811463999999</v>
      </c>
      <c r="AH1225" t="s">
        <v>12</v>
      </c>
      <c r="AI1225" t="s">
        <v>12</v>
      </c>
    </row>
    <row r="1226" spans="1:35" x14ac:dyDescent="0.25">
      <c r="A1226">
        <v>1399469400</v>
      </c>
      <c r="B1226">
        <v>8.1078305299999993</v>
      </c>
      <c r="C1226">
        <v>8.1784747000000007</v>
      </c>
      <c r="D1226">
        <v>7.9291904500000001</v>
      </c>
      <c r="E1226">
        <v>8.1727910099999992</v>
      </c>
      <c r="F1226">
        <v>8.1078305299999993</v>
      </c>
      <c r="G1226">
        <v>8.1784747000000007</v>
      </c>
      <c r="H1226">
        <v>7.9291904500000001</v>
      </c>
      <c r="I1226">
        <v>8.1727910099999992</v>
      </c>
      <c r="J1226">
        <v>1856.25</v>
      </c>
      <c r="K1226">
        <v>1868</v>
      </c>
      <c r="L1226">
        <v>1847.25</v>
      </c>
      <c r="M1226">
        <v>1866.75</v>
      </c>
      <c r="N1226">
        <v>1864</v>
      </c>
      <c r="O1226">
        <v>1875.75</v>
      </c>
      <c r="P1226">
        <v>1854.5</v>
      </c>
      <c r="Q1226">
        <v>1874.25</v>
      </c>
      <c r="R1226">
        <v>1868.53</v>
      </c>
      <c r="S1226">
        <v>1878.83</v>
      </c>
      <c r="T1226">
        <v>1859.79</v>
      </c>
      <c r="U1226">
        <v>1878.21</v>
      </c>
      <c r="V1226">
        <v>0.08</v>
      </c>
      <c r="W1226">
        <v>0.08</v>
      </c>
      <c r="X1226">
        <v>0.08</v>
      </c>
      <c r="Y1226">
        <v>0.08</v>
      </c>
      <c r="Z1226" t="s">
        <v>12</v>
      </c>
      <c r="AA1226" t="s">
        <v>12</v>
      </c>
      <c r="AB1226" t="s">
        <v>12</v>
      </c>
      <c r="AC1226" t="s">
        <v>12</v>
      </c>
      <c r="AD1226">
        <v>159.51129363999999</v>
      </c>
      <c r="AE1226">
        <v>159.97085774000001</v>
      </c>
      <c r="AF1226">
        <v>158.30281027999999</v>
      </c>
      <c r="AG1226">
        <v>159.89426372</v>
      </c>
      <c r="AH1226" t="s">
        <v>12</v>
      </c>
      <c r="AI1226" t="s">
        <v>12</v>
      </c>
    </row>
    <row r="1227" spans="1:35" x14ac:dyDescent="0.25">
      <c r="A1227">
        <v>1399555800</v>
      </c>
      <c r="B1227">
        <v>8.1427462899999998</v>
      </c>
      <c r="C1227">
        <v>8.3181386899999996</v>
      </c>
      <c r="D1227">
        <v>8.0631785499999999</v>
      </c>
      <c r="E1227">
        <v>8.1451822899999993</v>
      </c>
      <c r="F1227">
        <v>8.1427462899999998</v>
      </c>
      <c r="G1227">
        <v>8.3181386899999996</v>
      </c>
      <c r="H1227">
        <v>8.0631785499999999</v>
      </c>
      <c r="I1227">
        <v>8.1451822899999993</v>
      </c>
      <c r="J1227">
        <v>1866.5</v>
      </c>
      <c r="K1227">
        <v>1877.25</v>
      </c>
      <c r="L1227">
        <v>1858</v>
      </c>
      <c r="M1227">
        <v>1865</v>
      </c>
      <c r="N1227">
        <v>1874.75</v>
      </c>
      <c r="O1227">
        <v>1884.75</v>
      </c>
      <c r="P1227">
        <v>1865</v>
      </c>
      <c r="Q1227">
        <v>1872.25</v>
      </c>
      <c r="R1227">
        <v>1877.39</v>
      </c>
      <c r="S1227">
        <v>1889.07</v>
      </c>
      <c r="T1227">
        <v>1870.05</v>
      </c>
      <c r="U1227">
        <v>1875.63</v>
      </c>
      <c r="V1227">
        <v>0.08</v>
      </c>
      <c r="W1227">
        <v>0.08</v>
      </c>
      <c r="X1227">
        <v>0.08</v>
      </c>
      <c r="Y1227">
        <v>0.08</v>
      </c>
      <c r="Z1227" t="s">
        <v>12</v>
      </c>
      <c r="AA1227" t="s">
        <v>12</v>
      </c>
      <c r="AB1227" t="s">
        <v>12</v>
      </c>
      <c r="AC1227" t="s">
        <v>12</v>
      </c>
      <c r="AD1227">
        <v>159.71554434999999</v>
      </c>
      <c r="AE1227">
        <v>160.88998592999999</v>
      </c>
      <c r="AF1227">
        <v>159.21342802999999</v>
      </c>
      <c r="AG1227">
        <v>159.71979958</v>
      </c>
      <c r="AH1227" t="s">
        <v>12</v>
      </c>
      <c r="AI1227" t="s">
        <v>12</v>
      </c>
    </row>
    <row r="1228" spans="1:35" x14ac:dyDescent="0.25">
      <c r="A1228">
        <v>1399642200</v>
      </c>
      <c r="B1228">
        <v>8.1435589400000001</v>
      </c>
      <c r="C1228">
        <v>8.1874070400000001</v>
      </c>
      <c r="D1228">
        <v>8.0315026799999991</v>
      </c>
      <c r="E1228">
        <v>8.1841583799999995</v>
      </c>
      <c r="F1228">
        <v>8.1435589400000001</v>
      </c>
      <c r="G1228">
        <v>8.1874070400000001</v>
      </c>
      <c r="H1228">
        <v>8.0315026799999991</v>
      </c>
      <c r="I1228">
        <v>8.1841583799999995</v>
      </c>
      <c r="J1228">
        <v>1862</v>
      </c>
      <c r="K1228">
        <v>1867.25</v>
      </c>
      <c r="L1228">
        <v>1855.25</v>
      </c>
      <c r="M1228">
        <v>1866</v>
      </c>
      <c r="N1228">
        <v>1870.25</v>
      </c>
      <c r="O1228">
        <v>1875</v>
      </c>
      <c r="P1228">
        <v>1862.5</v>
      </c>
      <c r="Q1228">
        <v>1873.5</v>
      </c>
      <c r="R1228">
        <v>1875.27</v>
      </c>
      <c r="S1228">
        <v>1878.57</v>
      </c>
      <c r="T1228">
        <v>1867.02</v>
      </c>
      <c r="U1228">
        <v>1878.48</v>
      </c>
      <c r="V1228">
        <v>0.08</v>
      </c>
      <c r="W1228">
        <v>0.08</v>
      </c>
      <c r="X1228">
        <v>0.08</v>
      </c>
      <c r="Y1228">
        <v>0.08</v>
      </c>
      <c r="Z1228" t="s">
        <v>12</v>
      </c>
      <c r="AA1228" t="s">
        <v>12</v>
      </c>
      <c r="AB1228" t="s">
        <v>12</v>
      </c>
      <c r="AC1228" t="s">
        <v>12</v>
      </c>
      <c r="AD1228">
        <v>159.73256524999999</v>
      </c>
      <c r="AE1228">
        <v>160.03043086</v>
      </c>
      <c r="AF1228">
        <v>159.00066687</v>
      </c>
      <c r="AG1228">
        <v>159.96234729</v>
      </c>
      <c r="AH1228" t="s">
        <v>12</v>
      </c>
      <c r="AI1228" t="s">
        <v>12</v>
      </c>
    </row>
    <row r="1229" spans="1:35" x14ac:dyDescent="0.25">
      <c r="A1229">
        <v>1399901400</v>
      </c>
      <c r="B1229">
        <v>8.2880949499999996</v>
      </c>
      <c r="C1229">
        <v>8.4285706200000003</v>
      </c>
      <c r="D1229">
        <v>8.2799752499999997</v>
      </c>
      <c r="E1229">
        <v>8.4147672399999998</v>
      </c>
      <c r="F1229">
        <v>8.2880949499999996</v>
      </c>
      <c r="G1229">
        <v>8.4285706200000003</v>
      </c>
      <c r="H1229">
        <v>8.2799752499999997</v>
      </c>
      <c r="I1229">
        <v>8.4147672399999998</v>
      </c>
      <c r="J1229">
        <v>1867.25</v>
      </c>
      <c r="K1229">
        <v>1886.5</v>
      </c>
      <c r="L1229">
        <v>1867.25</v>
      </c>
      <c r="M1229">
        <v>1885.5</v>
      </c>
      <c r="N1229">
        <v>1874</v>
      </c>
      <c r="O1229">
        <v>1894</v>
      </c>
      <c r="P1229">
        <v>1874</v>
      </c>
      <c r="Q1229">
        <v>1892.75</v>
      </c>
      <c r="R1229">
        <v>1880.03</v>
      </c>
      <c r="S1229">
        <v>1897.13</v>
      </c>
      <c r="T1229">
        <v>1880.03</v>
      </c>
      <c r="U1229">
        <v>1896.65</v>
      </c>
      <c r="V1229">
        <v>0.08</v>
      </c>
      <c r="W1229">
        <v>0.08</v>
      </c>
      <c r="X1229">
        <v>0.08</v>
      </c>
      <c r="Y1229">
        <v>0.08</v>
      </c>
      <c r="Z1229" t="s">
        <v>12</v>
      </c>
      <c r="AA1229" t="s">
        <v>12</v>
      </c>
      <c r="AB1229" t="s">
        <v>12</v>
      </c>
      <c r="AC1229" t="s">
        <v>12</v>
      </c>
      <c r="AD1229">
        <v>160.64318299000001</v>
      </c>
      <c r="AE1229">
        <v>161.59635297</v>
      </c>
      <c r="AF1229">
        <v>159.99570824</v>
      </c>
      <c r="AG1229">
        <v>161.51550373000001</v>
      </c>
      <c r="AH1229" t="s">
        <v>12</v>
      </c>
      <c r="AI1229" t="s">
        <v>12</v>
      </c>
    </row>
    <row r="1230" spans="1:35" x14ac:dyDescent="0.25">
      <c r="A1230">
        <v>1399987800</v>
      </c>
      <c r="B1230">
        <v>8.4448109799999997</v>
      </c>
      <c r="C1230">
        <v>8.5024546700000005</v>
      </c>
      <c r="D1230">
        <v>8.4147672399999998</v>
      </c>
      <c r="E1230">
        <v>8.4391273000000009</v>
      </c>
      <c r="F1230">
        <v>8.4448109799999997</v>
      </c>
      <c r="G1230">
        <v>8.5024546700000005</v>
      </c>
      <c r="H1230">
        <v>8.4147672399999998</v>
      </c>
      <c r="I1230">
        <v>8.4391273000000009</v>
      </c>
      <c r="J1230">
        <v>1885.75</v>
      </c>
      <c r="K1230">
        <v>1891</v>
      </c>
      <c r="L1230">
        <v>1884.5</v>
      </c>
      <c r="M1230">
        <v>1887</v>
      </c>
      <c r="N1230">
        <v>1893.5</v>
      </c>
      <c r="O1230">
        <v>1898.5</v>
      </c>
      <c r="P1230">
        <v>1892</v>
      </c>
      <c r="Q1230">
        <v>1894.25</v>
      </c>
      <c r="R1230">
        <v>1896.75</v>
      </c>
      <c r="S1230">
        <v>1902.17</v>
      </c>
      <c r="T1230">
        <v>1896.06</v>
      </c>
      <c r="U1230">
        <v>1897.45</v>
      </c>
      <c r="V1230">
        <v>0.09</v>
      </c>
      <c r="W1230">
        <v>0.09</v>
      </c>
      <c r="X1230">
        <v>0.09</v>
      </c>
      <c r="Y1230">
        <v>0.09</v>
      </c>
      <c r="Z1230" t="s">
        <v>12</v>
      </c>
      <c r="AA1230" t="s">
        <v>12</v>
      </c>
      <c r="AB1230" t="s">
        <v>12</v>
      </c>
      <c r="AC1230" t="s">
        <v>12</v>
      </c>
      <c r="AD1230">
        <v>161.72400966000001</v>
      </c>
      <c r="AE1230">
        <v>162.05591706999999</v>
      </c>
      <c r="AF1230">
        <v>161.50273806000001</v>
      </c>
      <c r="AG1230">
        <v>161.66443654</v>
      </c>
      <c r="AH1230" t="s">
        <v>12</v>
      </c>
      <c r="AI1230" t="s">
        <v>12</v>
      </c>
    </row>
    <row r="1231" spans="1:35" x14ac:dyDescent="0.25">
      <c r="A1231">
        <v>1400074200</v>
      </c>
      <c r="B1231">
        <v>8.4188265999999992</v>
      </c>
      <c r="C1231">
        <v>8.4269472699999994</v>
      </c>
      <c r="D1231">
        <v>8.2840346100000009</v>
      </c>
      <c r="E1231">
        <v>8.3181386899999996</v>
      </c>
      <c r="F1231">
        <v>8.4188265999999992</v>
      </c>
      <c r="G1231">
        <v>8.4269472699999994</v>
      </c>
      <c r="H1231">
        <v>8.2840346100000009</v>
      </c>
      <c r="I1231">
        <v>8.3181386899999996</v>
      </c>
      <c r="J1231">
        <v>1887</v>
      </c>
      <c r="K1231">
        <v>1889</v>
      </c>
      <c r="L1231">
        <v>1874.75</v>
      </c>
      <c r="M1231">
        <v>1878</v>
      </c>
      <c r="N1231">
        <v>1894.75</v>
      </c>
      <c r="O1231">
        <v>1897.25</v>
      </c>
      <c r="P1231">
        <v>1882.25</v>
      </c>
      <c r="Q1231">
        <v>1885.25</v>
      </c>
      <c r="R1231">
        <v>1897.13</v>
      </c>
      <c r="S1231">
        <v>1897.13</v>
      </c>
      <c r="T1231">
        <v>1885.77</v>
      </c>
      <c r="U1231">
        <v>1888.53</v>
      </c>
      <c r="V1231">
        <v>0.08</v>
      </c>
      <c r="W1231">
        <v>0.08</v>
      </c>
      <c r="X1231">
        <v>0.08</v>
      </c>
      <c r="Y1231">
        <v>0.08</v>
      </c>
      <c r="Z1231" t="s">
        <v>12</v>
      </c>
      <c r="AA1231" t="s">
        <v>12</v>
      </c>
      <c r="AB1231" t="s">
        <v>12</v>
      </c>
      <c r="AC1231" t="s">
        <v>12</v>
      </c>
      <c r="AD1231">
        <v>161.51975895000001</v>
      </c>
      <c r="AE1231">
        <v>161.59635297</v>
      </c>
      <c r="AF1231">
        <v>160.66871433</v>
      </c>
      <c r="AG1231">
        <v>160.89849638000001</v>
      </c>
      <c r="AH1231" t="s">
        <v>12</v>
      </c>
      <c r="AI1231" t="s">
        <v>12</v>
      </c>
    </row>
    <row r="1232" spans="1:35" x14ac:dyDescent="0.25">
      <c r="A1232">
        <v>1400160600</v>
      </c>
      <c r="B1232">
        <v>8.2661709000000005</v>
      </c>
      <c r="C1232">
        <v>8.27420972</v>
      </c>
      <c r="D1232">
        <v>7.9779105599999998</v>
      </c>
      <c r="E1232">
        <v>8.0907784899999999</v>
      </c>
      <c r="F1232">
        <v>8.2661709000000005</v>
      </c>
      <c r="G1232">
        <v>8.27420972</v>
      </c>
      <c r="H1232">
        <v>7.9779105599999998</v>
      </c>
      <c r="I1232">
        <v>8.0907784899999999</v>
      </c>
      <c r="J1232">
        <v>1878.75</v>
      </c>
      <c r="K1232">
        <v>1881</v>
      </c>
      <c r="L1232">
        <v>1851.75</v>
      </c>
      <c r="M1232">
        <v>1860</v>
      </c>
      <c r="N1232">
        <v>1885.75</v>
      </c>
      <c r="O1232">
        <v>1888.5</v>
      </c>
      <c r="P1232">
        <v>1859</v>
      </c>
      <c r="Q1232">
        <v>1867.25</v>
      </c>
      <c r="R1232">
        <v>1888.16</v>
      </c>
      <c r="S1232">
        <v>1888.16</v>
      </c>
      <c r="T1232">
        <v>1862.36</v>
      </c>
      <c r="U1232">
        <v>1870.85</v>
      </c>
      <c r="V1232">
        <v>0.09</v>
      </c>
      <c r="W1232">
        <v>0.09</v>
      </c>
      <c r="X1232">
        <v>0.09</v>
      </c>
      <c r="Y1232">
        <v>0.09</v>
      </c>
      <c r="Z1232" t="s">
        <v>12</v>
      </c>
      <c r="AA1232" t="s">
        <v>12</v>
      </c>
      <c r="AB1232" t="s">
        <v>12</v>
      </c>
      <c r="AC1232" t="s">
        <v>12</v>
      </c>
      <c r="AD1232">
        <v>160.56658898000001</v>
      </c>
      <c r="AE1232">
        <v>160.60914120999999</v>
      </c>
      <c r="AF1232">
        <v>158.70280124999999</v>
      </c>
      <c r="AG1232">
        <v>159.4857623</v>
      </c>
      <c r="AH1232" t="s">
        <v>12</v>
      </c>
      <c r="AI1232" t="s">
        <v>12</v>
      </c>
    </row>
    <row r="1233" spans="1:35" x14ac:dyDescent="0.25">
      <c r="A1233">
        <v>1400247000</v>
      </c>
      <c r="B1233">
        <v>8.1094548599999996</v>
      </c>
      <c r="C1233">
        <v>8.1906547199999995</v>
      </c>
      <c r="D1233">
        <v>8.0113647100000005</v>
      </c>
      <c r="E1233">
        <v>8.1841583799999995</v>
      </c>
      <c r="F1233">
        <v>8.1094548599999996</v>
      </c>
      <c r="G1233">
        <v>8.1906547199999995</v>
      </c>
      <c r="H1233">
        <v>8.0113647100000005</v>
      </c>
      <c r="I1233">
        <v>8.1841583799999995</v>
      </c>
      <c r="J1233">
        <v>1860</v>
      </c>
      <c r="K1233">
        <v>1868.25</v>
      </c>
      <c r="L1233">
        <v>1854</v>
      </c>
      <c r="M1233">
        <v>1867.25</v>
      </c>
      <c r="N1233">
        <v>1867</v>
      </c>
      <c r="O1233">
        <v>1875.75</v>
      </c>
      <c r="P1233">
        <v>1861.25</v>
      </c>
      <c r="Q1233">
        <v>1874.75</v>
      </c>
      <c r="R1233">
        <v>1871.19</v>
      </c>
      <c r="S1233">
        <v>1878.28</v>
      </c>
      <c r="T1233">
        <v>1864.82</v>
      </c>
      <c r="U1233">
        <v>1877.86</v>
      </c>
      <c r="V1233">
        <v>0.09</v>
      </c>
      <c r="W1233">
        <v>0.09</v>
      </c>
      <c r="X1233">
        <v>0.09</v>
      </c>
      <c r="Y1233">
        <v>0.09</v>
      </c>
      <c r="Z1233" t="s">
        <v>12</v>
      </c>
      <c r="AA1233" t="s">
        <v>12</v>
      </c>
      <c r="AB1233" t="s">
        <v>12</v>
      </c>
      <c r="AC1233" t="s">
        <v>12</v>
      </c>
      <c r="AD1233">
        <v>159.57937720999999</v>
      </c>
      <c r="AE1233">
        <v>160.10702488000001</v>
      </c>
      <c r="AF1233">
        <v>158.90705195999999</v>
      </c>
      <c r="AG1233">
        <v>160.03894131000001</v>
      </c>
      <c r="AH1233" t="s">
        <v>12</v>
      </c>
      <c r="AI1233" t="s">
        <v>12</v>
      </c>
    </row>
    <row r="1234" spans="1:35" x14ac:dyDescent="0.25">
      <c r="A1234">
        <v>1400506200</v>
      </c>
      <c r="B1234">
        <v>8.1338149200000007</v>
      </c>
      <c r="C1234">
        <v>8.2905309500000008</v>
      </c>
      <c r="D1234">
        <v>8.1111191399999996</v>
      </c>
      <c r="E1234">
        <v>8.2734789099999997</v>
      </c>
      <c r="F1234">
        <v>8.1338149200000007</v>
      </c>
      <c r="G1234">
        <v>8.2905309500000008</v>
      </c>
      <c r="H1234">
        <v>8.1111191399999996</v>
      </c>
      <c r="I1234">
        <v>8.2734789099999997</v>
      </c>
      <c r="J1234">
        <v>1868.75</v>
      </c>
      <c r="K1234">
        <v>1875.5</v>
      </c>
      <c r="L1234">
        <v>1858.5</v>
      </c>
      <c r="M1234">
        <v>1875</v>
      </c>
      <c r="N1234">
        <v>1876.25</v>
      </c>
      <c r="O1234">
        <v>1883</v>
      </c>
      <c r="P1234">
        <v>1865.75</v>
      </c>
      <c r="Q1234">
        <v>1882.25</v>
      </c>
      <c r="R1234">
        <v>1876.66</v>
      </c>
      <c r="S1234">
        <v>1886</v>
      </c>
      <c r="T1234">
        <v>1872.42</v>
      </c>
      <c r="U1234">
        <v>1885.08</v>
      </c>
      <c r="V1234">
        <v>0.09</v>
      </c>
      <c r="W1234">
        <v>0.09</v>
      </c>
      <c r="X1234">
        <v>0.09</v>
      </c>
      <c r="Y1234">
        <v>0.09</v>
      </c>
      <c r="Z1234" t="s">
        <v>12</v>
      </c>
      <c r="AA1234" t="s">
        <v>12</v>
      </c>
      <c r="AB1234" t="s">
        <v>12</v>
      </c>
      <c r="AC1234" t="s">
        <v>12</v>
      </c>
      <c r="AD1234">
        <v>159.73256524999999</v>
      </c>
      <c r="AE1234">
        <v>160.75381879</v>
      </c>
      <c r="AF1234">
        <v>159.58788766000001</v>
      </c>
      <c r="AG1234">
        <v>160.62616209999999</v>
      </c>
      <c r="AH1234" t="s">
        <v>12</v>
      </c>
      <c r="AI1234" t="s">
        <v>12</v>
      </c>
    </row>
    <row r="1235" spans="1:35" x14ac:dyDescent="0.25">
      <c r="A1235">
        <v>1400592600</v>
      </c>
      <c r="B1235">
        <v>8.2572385500000003</v>
      </c>
      <c r="C1235">
        <v>8.2604872100000009</v>
      </c>
      <c r="D1235">
        <v>8.0509907300000005</v>
      </c>
      <c r="E1235">
        <v>8.1127025400000008</v>
      </c>
      <c r="F1235">
        <v>8.2572385500000003</v>
      </c>
      <c r="G1235">
        <v>8.2604872100000009</v>
      </c>
      <c r="H1235">
        <v>8.0509907300000005</v>
      </c>
      <c r="I1235">
        <v>8.1127025400000008</v>
      </c>
      <c r="J1235">
        <v>1874.25</v>
      </c>
      <c r="K1235">
        <v>1877</v>
      </c>
      <c r="L1235">
        <v>1857.5</v>
      </c>
      <c r="M1235">
        <v>1860.75</v>
      </c>
      <c r="N1235">
        <v>1881.5</v>
      </c>
      <c r="O1235">
        <v>1884.5</v>
      </c>
      <c r="P1235">
        <v>1864.75</v>
      </c>
      <c r="Q1235">
        <v>1868</v>
      </c>
      <c r="R1235">
        <v>1884.88</v>
      </c>
      <c r="S1235">
        <v>1884.88</v>
      </c>
      <c r="T1235">
        <v>1868.14</v>
      </c>
      <c r="U1235">
        <v>1872.83</v>
      </c>
      <c r="V1235">
        <v>0.09</v>
      </c>
      <c r="W1235">
        <v>0.09</v>
      </c>
      <c r="X1235">
        <v>0.09</v>
      </c>
      <c r="Y1235">
        <v>0.09</v>
      </c>
      <c r="Z1235" t="s">
        <v>12</v>
      </c>
      <c r="AA1235" t="s">
        <v>12</v>
      </c>
      <c r="AB1235" t="s">
        <v>12</v>
      </c>
      <c r="AC1235" t="s">
        <v>12</v>
      </c>
      <c r="AD1235">
        <v>160.54531286</v>
      </c>
      <c r="AE1235">
        <v>160.56658898000001</v>
      </c>
      <c r="AF1235">
        <v>159.20491758</v>
      </c>
      <c r="AG1235">
        <v>159.61341899999999</v>
      </c>
      <c r="AH1235" t="s">
        <v>12</v>
      </c>
      <c r="AI1235" t="s">
        <v>12</v>
      </c>
    </row>
    <row r="1236" spans="1:35" x14ac:dyDescent="0.25">
      <c r="A1236">
        <v>1400679000</v>
      </c>
      <c r="B1236">
        <v>8.1792863699999998</v>
      </c>
      <c r="C1236">
        <v>8.3295070399999993</v>
      </c>
      <c r="D1236">
        <v>8.1784747000000007</v>
      </c>
      <c r="E1236">
        <v>8.3148910100000002</v>
      </c>
      <c r="F1236">
        <v>8.1792863699999998</v>
      </c>
      <c r="G1236">
        <v>8.3295070399999993</v>
      </c>
      <c r="H1236">
        <v>8.1784747000000007</v>
      </c>
      <c r="I1236">
        <v>8.3148910100000002</v>
      </c>
      <c r="J1236">
        <v>1861.5</v>
      </c>
      <c r="K1236">
        <v>1879</v>
      </c>
      <c r="L1236">
        <v>1859.25</v>
      </c>
      <c r="M1236">
        <v>1877.5</v>
      </c>
      <c r="N1236">
        <v>1868.5</v>
      </c>
      <c r="O1236">
        <v>1886.5</v>
      </c>
      <c r="P1236">
        <v>1866.5</v>
      </c>
      <c r="Q1236">
        <v>1885</v>
      </c>
      <c r="R1236">
        <v>1873.34</v>
      </c>
      <c r="S1236">
        <v>1888.8</v>
      </c>
      <c r="T1236">
        <v>1873.34</v>
      </c>
      <c r="U1236">
        <v>1888.03</v>
      </c>
      <c r="V1236">
        <v>0.09</v>
      </c>
      <c r="W1236">
        <v>0.09</v>
      </c>
      <c r="X1236">
        <v>0.09</v>
      </c>
      <c r="Y1236">
        <v>0.09</v>
      </c>
      <c r="Z1236" t="s">
        <v>12</v>
      </c>
      <c r="AA1236" t="s">
        <v>12</v>
      </c>
      <c r="AB1236" t="s">
        <v>12</v>
      </c>
      <c r="AC1236" t="s">
        <v>12</v>
      </c>
      <c r="AD1236">
        <v>160.08149354</v>
      </c>
      <c r="AE1236">
        <v>161.03466352000001</v>
      </c>
      <c r="AF1236">
        <v>160.04745176</v>
      </c>
      <c r="AG1236">
        <v>160.95806949999999</v>
      </c>
      <c r="AH1236" t="s">
        <v>12</v>
      </c>
      <c r="AI1236" t="s">
        <v>12</v>
      </c>
    </row>
    <row r="1237" spans="1:35" x14ac:dyDescent="0.25">
      <c r="A1237">
        <v>1400765400</v>
      </c>
      <c r="B1237">
        <v>8.3221990300000002</v>
      </c>
      <c r="C1237">
        <v>8.4310066300000006</v>
      </c>
      <c r="D1237">
        <v>8.2832229399999999</v>
      </c>
      <c r="E1237">
        <v>8.3814748399999992</v>
      </c>
      <c r="F1237">
        <v>8.3221990300000002</v>
      </c>
      <c r="G1237">
        <v>8.4310066300000006</v>
      </c>
      <c r="H1237">
        <v>8.2832229399999999</v>
      </c>
      <c r="I1237">
        <v>8.3814748399999992</v>
      </c>
      <c r="J1237">
        <v>1876.75</v>
      </c>
      <c r="K1237">
        <v>1886.5</v>
      </c>
      <c r="L1237">
        <v>1875.75</v>
      </c>
      <c r="M1237">
        <v>1882.75</v>
      </c>
      <c r="N1237">
        <v>1883.75</v>
      </c>
      <c r="O1237">
        <v>1894</v>
      </c>
      <c r="P1237">
        <v>1882.75</v>
      </c>
      <c r="Q1237">
        <v>1890.25</v>
      </c>
      <c r="R1237">
        <v>1888.19</v>
      </c>
      <c r="S1237">
        <v>1896.33</v>
      </c>
      <c r="T1237">
        <v>1885.39</v>
      </c>
      <c r="U1237">
        <v>1892.49</v>
      </c>
      <c r="V1237">
        <v>0.09</v>
      </c>
      <c r="W1237">
        <v>0.09</v>
      </c>
      <c r="X1237">
        <v>0.09</v>
      </c>
      <c r="Y1237">
        <v>0.09</v>
      </c>
      <c r="Z1237" t="s">
        <v>12</v>
      </c>
      <c r="AA1237" t="s">
        <v>12</v>
      </c>
      <c r="AB1237" t="s">
        <v>12</v>
      </c>
      <c r="AC1237" t="s">
        <v>12</v>
      </c>
      <c r="AD1237">
        <v>161.00062173000001</v>
      </c>
      <c r="AE1237">
        <v>161.68145742999999</v>
      </c>
      <c r="AF1237">
        <v>160.72828745000001</v>
      </c>
      <c r="AG1237">
        <v>161.34955002999999</v>
      </c>
      <c r="AH1237" t="s">
        <v>12</v>
      </c>
      <c r="AI1237" t="s">
        <v>12</v>
      </c>
    </row>
    <row r="1238" spans="1:35" x14ac:dyDescent="0.25">
      <c r="A1238">
        <v>1400851800</v>
      </c>
      <c r="B1238">
        <v>8.4090825799999998</v>
      </c>
      <c r="C1238">
        <v>8.4967787799999996</v>
      </c>
      <c r="D1238">
        <v>8.3920305400000004</v>
      </c>
      <c r="E1238">
        <v>8.4797267400000003</v>
      </c>
      <c r="F1238">
        <v>8.4090825799999998</v>
      </c>
      <c r="G1238">
        <v>8.4967787799999996</v>
      </c>
      <c r="H1238">
        <v>8.3920305400000004</v>
      </c>
      <c r="I1238">
        <v>8.4797267400000003</v>
      </c>
      <c r="J1238">
        <v>1882.25</v>
      </c>
      <c r="K1238">
        <v>1891.75</v>
      </c>
      <c r="L1238">
        <v>1882.25</v>
      </c>
      <c r="M1238">
        <v>1889.5</v>
      </c>
      <c r="N1238">
        <v>1890.25</v>
      </c>
      <c r="O1238">
        <v>1899.25</v>
      </c>
      <c r="P1238">
        <v>1889.5</v>
      </c>
      <c r="Q1238">
        <v>1897</v>
      </c>
      <c r="R1238">
        <v>1893.32</v>
      </c>
      <c r="S1238">
        <v>1901.26</v>
      </c>
      <c r="T1238">
        <v>1893.32</v>
      </c>
      <c r="U1238">
        <v>1900.53</v>
      </c>
      <c r="V1238">
        <v>0.09</v>
      </c>
      <c r="W1238">
        <v>0.09</v>
      </c>
      <c r="X1238">
        <v>0.09</v>
      </c>
      <c r="Y1238">
        <v>0.09</v>
      </c>
      <c r="Z1238" t="s">
        <v>12</v>
      </c>
      <c r="AA1238" t="s">
        <v>12</v>
      </c>
      <c r="AB1238" t="s">
        <v>12</v>
      </c>
      <c r="AC1238" t="s">
        <v>12</v>
      </c>
      <c r="AD1238">
        <v>161.48571716999999</v>
      </c>
      <c r="AE1238">
        <v>162.10697974000001</v>
      </c>
      <c r="AF1238">
        <v>161.34597564000001</v>
      </c>
      <c r="AG1238">
        <v>161.99634394</v>
      </c>
      <c r="AH1238" t="s">
        <v>12</v>
      </c>
      <c r="AI1238" t="s">
        <v>12</v>
      </c>
    </row>
    <row r="1239" spans="1:35" x14ac:dyDescent="0.25">
      <c r="A1239">
        <v>1401197400</v>
      </c>
      <c r="B1239">
        <v>8.5779796200000007</v>
      </c>
      <c r="C1239">
        <v>8.6414775099999996</v>
      </c>
      <c r="D1239">
        <v>8.5633635800000008</v>
      </c>
      <c r="E1239">
        <v>8.6396914299999992</v>
      </c>
      <c r="F1239">
        <v>8.5779796200000007</v>
      </c>
      <c r="G1239">
        <v>8.6414775099999996</v>
      </c>
      <c r="H1239">
        <v>8.5633635800000008</v>
      </c>
      <c r="I1239">
        <v>8.6396914299999992</v>
      </c>
      <c r="J1239">
        <v>1890.5</v>
      </c>
      <c r="K1239">
        <v>1902.5</v>
      </c>
      <c r="L1239">
        <v>1889.5</v>
      </c>
      <c r="M1239">
        <v>1901.75</v>
      </c>
      <c r="N1239">
        <v>1898</v>
      </c>
      <c r="O1239">
        <v>1910</v>
      </c>
      <c r="P1239">
        <v>1897</v>
      </c>
      <c r="Q1239">
        <v>1909.25</v>
      </c>
      <c r="R1239">
        <v>1902.01</v>
      </c>
      <c r="S1239">
        <v>1912.28</v>
      </c>
      <c r="T1239">
        <v>1902.01</v>
      </c>
      <c r="U1239">
        <v>1911.91</v>
      </c>
      <c r="V1239">
        <v>0.09</v>
      </c>
      <c r="W1239">
        <v>0.09</v>
      </c>
      <c r="X1239">
        <v>0.09</v>
      </c>
      <c r="Y1239">
        <v>0.09</v>
      </c>
      <c r="Z1239" t="s">
        <v>12</v>
      </c>
      <c r="AA1239" t="s">
        <v>12</v>
      </c>
      <c r="AB1239" t="s">
        <v>12</v>
      </c>
      <c r="AC1239" t="s">
        <v>12</v>
      </c>
      <c r="AD1239">
        <v>162.59207517999999</v>
      </c>
      <c r="AE1239">
        <v>163.04312883</v>
      </c>
      <c r="AF1239">
        <v>162.50697072</v>
      </c>
      <c r="AG1239">
        <v>162.99206615</v>
      </c>
      <c r="AH1239" t="s">
        <v>12</v>
      </c>
      <c r="AI1239" t="s">
        <v>12</v>
      </c>
    </row>
    <row r="1240" spans="1:35" x14ac:dyDescent="0.25">
      <c r="A1240">
        <v>1401283800</v>
      </c>
      <c r="B1240">
        <v>8.6372554299999997</v>
      </c>
      <c r="C1240">
        <v>8.6754188600000006</v>
      </c>
      <c r="D1240">
        <v>8.5763552900000004</v>
      </c>
      <c r="E1240">
        <v>8.6153313800000006</v>
      </c>
      <c r="F1240">
        <v>8.6372554299999997</v>
      </c>
      <c r="G1240">
        <v>8.6754188600000006</v>
      </c>
      <c r="H1240">
        <v>8.5763552900000004</v>
      </c>
      <c r="I1240">
        <v>8.6153313800000006</v>
      </c>
      <c r="J1240">
        <v>1902</v>
      </c>
      <c r="K1240">
        <v>1906.5</v>
      </c>
      <c r="L1240">
        <v>1897.75</v>
      </c>
      <c r="M1240">
        <v>1901.75</v>
      </c>
      <c r="N1240">
        <v>1909.75</v>
      </c>
      <c r="O1240">
        <v>1914</v>
      </c>
      <c r="P1240">
        <v>1904.5</v>
      </c>
      <c r="Q1240">
        <v>1909</v>
      </c>
      <c r="R1240">
        <v>1911.77</v>
      </c>
      <c r="S1240">
        <v>1914.46</v>
      </c>
      <c r="T1240">
        <v>1907.3</v>
      </c>
      <c r="U1240">
        <v>1909.78</v>
      </c>
      <c r="V1240">
        <v>0.09</v>
      </c>
      <c r="W1240">
        <v>0.09</v>
      </c>
      <c r="X1240">
        <v>0.09</v>
      </c>
      <c r="Y1240">
        <v>0.09</v>
      </c>
      <c r="Z1240" t="s">
        <v>12</v>
      </c>
      <c r="AA1240" t="s">
        <v>12</v>
      </c>
      <c r="AB1240" t="s">
        <v>12</v>
      </c>
      <c r="AC1240" t="s">
        <v>12</v>
      </c>
      <c r="AD1240">
        <v>162.99206615</v>
      </c>
      <c r="AE1240">
        <v>163.24737954</v>
      </c>
      <c r="AF1240">
        <v>162.60058562</v>
      </c>
      <c r="AG1240">
        <v>162.8729199</v>
      </c>
      <c r="AH1240" t="s">
        <v>12</v>
      </c>
      <c r="AI1240" t="s">
        <v>12</v>
      </c>
    </row>
    <row r="1241" spans="1:35" x14ac:dyDescent="0.25">
      <c r="A1241">
        <v>1401370200</v>
      </c>
      <c r="B1241">
        <v>8.6746071899999997</v>
      </c>
      <c r="C1241">
        <v>8.7512604899999999</v>
      </c>
      <c r="D1241">
        <v>8.6137070500000004</v>
      </c>
      <c r="E1241">
        <v>8.7493116799999999</v>
      </c>
      <c r="F1241">
        <v>8.6746071899999997</v>
      </c>
      <c r="G1241">
        <v>8.7512604899999999</v>
      </c>
      <c r="H1241">
        <v>8.6137070500000004</v>
      </c>
      <c r="I1241">
        <v>8.7493116799999999</v>
      </c>
      <c r="J1241">
        <v>1902</v>
      </c>
      <c r="K1241">
        <v>1910.5</v>
      </c>
      <c r="L1241">
        <v>1899.75</v>
      </c>
      <c r="M1241">
        <v>1910.5</v>
      </c>
      <c r="N1241">
        <v>1909.75</v>
      </c>
      <c r="O1241">
        <v>1918</v>
      </c>
      <c r="P1241">
        <v>1907.25</v>
      </c>
      <c r="Q1241">
        <v>1918</v>
      </c>
      <c r="R1241">
        <v>1910.6</v>
      </c>
      <c r="S1241">
        <v>1920.03</v>
      </c>
      <c r="T1241">
        <v>1909.82</v>
      </c>
      <c r="U1241">
        <v>1920.03</v>
      </c>
      <c r="V1241">
        <v>0.09</v>
      </c>
      <c r="W1241">
        <v>0.09</v>
      </c>
      <c r="X1241">
        <v>0.09</v>
      </c>
      <c r="Y1241">
        <v>0.09</v>
      </c>
      <c r="Z1241" t="s">
        <v>12</v>
      </c>
      <c r="AA1241" t="s">
        <v>12</v>
      </c>
      <c r="AB1241" t="s">
        <v>12</v>
      </c>
      <c r="AC1241" t="s">
        <v>12</v>
      </c>
      <c r="AD1241">
        <v>163.24737954</v>
      </c>
      <c r="AE1241">
        <v>163.74098541999999</v>
      </c>
      <c r="AF1241">
        <v>162.83036766999999</v>
      </c>
      <c r="AG1241">
        <v>163.71545408</v>
      </c>
      <c r="AH1241" t="s">
        <v>12</v>
      </c>
      <c r="AI1241" t="s">
        <v>12</v>
      </c>
    </row>
    <row r="1242" spans="1:35" x14ac:dyDescent="0.25">
      <c r="A1242">
        <v>1401456600</v>
      </c>
      <c r="B1242">
        <v>8.7290109900000008</v>
      </c>
      <c r="C1242">
        <v>8.8085874999999998</v>
      </c>
      <c r="D1242">
        <v>8.7030275800000005</v>
      </c>
      <c r="E1242">
        <v>8.7858517700000007</v>
      </c>
      <c r="F1242">
        <v>8.7290109900000008</v>
      </c>
      <c r="G1242">
        <v>8.8085874999999998</v>
      </c>
      <c r="H1242">
        <v>8.7030275800000005</v>
      </c>
      <c r="I1242">
        <v>8.7858517700000007</v>
      </c>
      <c r="J1242">
        <v>1909.75</v>
      </c>
      <c r="K1242">
        <v>1914.5</v>
      </c>
      <c r="L1242">
        <v>1906.75</v>
      </c>
      <c r="M1242">
        <v>1914</v>
      </c>
      <c r="N1242">
        <v>1917</v>
      </c>
      <c r="O1242">
        <v>1922.25</v>
      </c>
      <c r="P1242">
        <v>1914.25</v>
      </c>
      <c r="Q1242">
        <v>1921.5</v>
      </c>
      <c r="R1242">
        <v>1920.33</v>
      </c>
      <c r="S1242">
        <v>1924.03</v>
      </c>
      <c r="T1242">
        <v>1916.64</v>
      </c>
      <c r="U1242">
        <v>1923.57</v>
      </c>
      <c r="V1242">
        <v>0.08</v>
      </c>
      <c r="W1242">
        <v>0.08</v>
      </c>
      <c r="X1242">
        <v>0.08</v>
      </c>
      <c r="Y1242">
        <v>0.08</v>
      </c>
      <c r="Z1242" t="s">
        <v>12</v>
      </c>
      <c r="AA1242" t="s">
        <v>12</v>
      </c>
      <c r="AB1242" t="s">
        <v>12</v>
      </c>
      <c r="AC1242" t="s">
        <v>12</v>
      </c>
      <c r="AD1242">
        <v>163.56226605000001</v>
      </c>
      <c r="AE1242">
        <v>164.08140327000001</v>
      </c>
      <c r="AF1242">
        <v>163.42609891000001</v>
      </c>
      <c r="AG1242">
        <v>163.97927791000001</v>
      </c>
      <c r="AH1242" t="s">
        <v>12</v>
      </c>
      <c r="AI1242" t="s">
        <v>12</v>
      </c>
    </row>
    <row r="1243" spans="1:35" x14ac:dyDescent="0.25">
      <c r="A1243">
        <v>1401715800</v>
      </c>
      <c r="B1243">
        <v>8.8272638600000004</v>
      </c>
      <c r="C1243">
        <v>8.8345718800000004</v>
      </c>
      <c r="D1243">
        <v>8.6940952300000003</v>
      </c>
      <c r="E1243">
        <v>8.8248278599999992</v>
      </c>
      <c r="F1243">
        <v>8.8272638600000004</v>
      </c>
      <c r="G1243">
        <v>8.8345718800000004</v>
      </c>
      <c r="H1243">
        <v>8.6940952300000003</v>
      </c>
      <c r="I1243">
        <v>8.8248278599999992</v>
      </c>
      <c r="J1243">
        <v>1913.5</v>
      </c>
      <c r="K1243">
        <v>1916.75</v>
      </c>
      <c r="L1243">
        <v>1906.5</v>
      </c>
      <c r="M1243">
        <v>1914.25</v>
      </c>
      <c r="N1243">
        <v>1921.25</v>
      </c>
      <c r="O1243">
        <v>1924.25</v>
      </c>
      <c r="P1243">
        <v>1913.75</v>
      </c>
      <c r="Q1243">
        <v>1921.75</v>
      </c>
      <c r="R1243">
        <v>1923.87</v>
      </c>
      <c r="S1243">
        <v>1925.88</v>
      </c>
      <c r="T1243">
        <v>1915.98</v>
      </c>
      <c r="U1243">
        <v>1924.97</v>
      </c>
      <c r="V1243">
        <v>0.09</v>
      </c>
      <c r="W1243">
        <v>0.09</v>
      </c>
      <c r="X1243">
        <v>0.09</v>
      </c>
      <c r="Y1243">
        <v>0.09</v>
      </c>
      <c r="Z1243" t="s">
        <v>12</v>
      </c>
      <c r="AA1243" t="s">
        <v>12</v>
      </c>
      <c r="AB1243" t="s">
        <v>12</v>
      </c>
      <c r="AC1243" t="s">
        <v>12</v>
      </c>
      <c r="AD1243">
        <v>164.20905995999999</v>
      </c>
      <c r="AE1243">
        <v>164.24310174999999</v>
      </c>
      <c r="AF1243">
        <v>163.37503623000001</v>
      </c>
      <c r="AG1243">
        <v>164.16225251</v>
      </c>
      <c r="AH1243" t="s">
        <v>12</v>
      </c>
      <c r="AI1243" t="s">
        <v>12</v>
      </c>
    </row>
    <row r="1244" spans="1:35" x14ac:dyDescent="0.25">
      <c r="A1244">
        <v>1401802200</v>
      </c>
      <c r="B1244">
        <v>8.7582430599999999</v>
      </c>
      <c r="C1244">
        <v>8.8215792000000004</v>
      </c>
      <c r="D1244">
        <v>8.7354995300000002</v>
      </c>
      <c r="E1244">
        <v>8.8110234999999992</v>
      </c>
      <c r="F1244">
        <v>8.7582430599999999</v>
      </c>
      <c r="G1244">
        <v>8.8215792000000004</v>
      </c>
      <c r="H1244">
        <v>8.7354995300000002</v>
      </c>
      <c r="I1244">
        <v>8.8110234999999992</v>
      </c>
      <c r="J1244">
        <v>1913.5</v>
      </c>
      <c r="K1244">
        <v>1916.25</v>
      </c>
      <c r="L1244">
        <v>1908.5</v>
      </c>
      <c r="M1244">
        <v>1914.75</v>
      </c>
      <c r="N1244">
        <v>1921.5</v>
      </c>
      <c r="O1244">
        <v>1923.5</v>
      </c>
      <c r="P1244">
        <v>1916</v>
      </c>
      <c r="Q1244">
        <v>1922</v>
      </c>
      <c r="R1244">
        <v>1923.07</v>
      </c>
      <c r="S1244">
        <v>1925.07</v>
      </c>
      <c r="T1244">
        <v>1918.79</v>
      </c>
      <c r="U1244">
        <v>1924.24</v>
      </c>
      <c r="V1244">
        <v>0.1</v>
      </c>
      <c r="W1244">
        <v>0.1</v>
      </c>
      <c r="X1244">
        <v>0.1</v>
      </c>
      <c r="Y1244">
        <v>0.1</v>
      </c>
      <c r="Z1244" t="s">
        <v>12</v>
      </c>
      <c r="AA1244" t="s">
        <v>12</v>
      </c>
      <c r="AB1244" t="s">
        <v>12</v>
      </c>
      <c r="AC1244" t="s">
        <v>12</v>
      </c>
      <c r="AD1244">
        <v>163.74098541999999</v>
      </c>
      <c r="AE1244">
        <v>164.16650773000001</v>
      </c>
      <c r="AF1244">
        <v>163.61332873000001</v>
      </c>
      <c r="AG1244">
        <v>164.08140327000001</v>
      </c>
      <c r="AH1244" t="s">
        <v>12</v>
      </c>
      <c r="AI1244" t="s">
        <v>12</v>
      </c>
    </row>
    <row r="1245" spans="1:35" x14ac:dyDescent="0.25">
      <c r="A1245">
        <v>1401888600</v>
      </c>
      <c r="B1245">
        <v>8.7549953699999996</v>
      </c>
      <c r="C1245">
        <v>8.8751713199999998</v>
      </c>
      <c r="D1245">
        <v>8.7338830000000005</v>
      </c>
      <c r="E1245">
        <v>8.85405993</v>
      </c>
      <c r="F1245">
        <v>8.7549953699999996</v>
      </c>
      <c r="G1245">
        <v>8.8751713199999998</v>
      </c>
      <c r="H1245">
        <v>8.7338830000000005</v>
      </c>
      <c r="I1245">
        <v>8.85405993</v>
      </c>
      <c r="J1245">
        <v>1915.75</v>
      </c>
      <c r="K1245">
        <v>1919.5</v>
      </c>
      <c r="L1245">
        <v>1908.75</v>
      </c>
      <c r="M1245">
        <v>1918.25</v>
      </c>
      <c r="N1245">
        <v>1922.75</v>
      </c>
      <c r="O1245">
        <v>1927</v>
      </c>
      <c r="P1245">
        <v>1916</v>
      </c>
      <c r="Q1245">
        <v>1925.75</v>
      </c>
      <c r="R1245">
        <v>1923.06</v>
      </c>
      <c r="S1245">
        <v>1928.63</v>
      </c>
      <c r="T1245">
        <v>1918.6</v>
      </c>
      <c r="U1245">
        <v>1927.88</v>
      </c>
      <c r="V1245">
        <v>0.09</v>
      </c>
      <c r="W1245">
        <v>0.09</v>
      </c>
      <c r="X1245">
        <v>0.09</v>
      </c>
      <c r="Y1245">
        <v>0.09</v>
      </c>
      <c r="Z1245" t="s">
        <v>12</v>
      </c>
      <c r="AA1245" t="s">
        <v>12</v>
      </c>
      <c r="AB1245" t="s">
        <v>12</v>
      </c>
      <c r="AC1245" t="s">
        <v>12</v>
      </c>
      <c r="AD1245">
        <v>163.80055854</v>
      </c>
      <c r="AE1245">
        <v>164.50692558</v>
      </c>
      <c r="AF1245">
        <v>163.62609438999999</v>
      </c>
      <c r="AG1245">
        <v>164.41331066999999</v>
      </c>
      <c r="AH1245" t="s">
        <v>12</v>
      </c>
      <c r="AI1245" t="s">
        <v>12</v>
      </c>
    </row>
    <row r="1246" spans="1:35" x14ac:dyDescent="0.25">
      <c r="A1246">
        <v>1401975000</v>
      </c>
      <c r="B1246">
        <v>8.89141169</v>
      </c>
      <c r="C1246">
        <v>9.0611194299999998</v>
      </c>
      <c r="D1246">
        <v>8.7955957900000001</v>
      </c>
      <c r="E1246">
        <v>9.0375720200000007</v>
      </c>
      <c r="F1246">
        <v>8.89141169</v>
      </c>
      <c r="G1246">
        <v>9.0611194299999998</v>
      </c>
      <c r="H1246">
        <v>8.7955957900000001</v>
      </c>
      <c r="I1246">
        <v>9.0375720200000007</v>
      </c>
      <c r="J1246">
        <v>1918.25</v>
      </c>
      <c r="K1246">
        <v>1933.25</v>
      </c>
      <c r="L1246">
        <v>1913.5</v>
      </c>
      <c r="M1246">
        <v>1931</v>
      </c>
      <c r="N1246">
        <v>1925.5</v>
      </c>
      <c r="O1246">
        <v>1940.75</v>
      </c>
      <c r="P1246">
        <v>1921</v>
      </c>
      <c r="Q1246">
        <v>1938.5</v>
      </c>
      <c r="R1246">
        <v>1928.52</v>
      </c>
      <c r="S1246">
        <v>1941.74</v>
      </c>
      <c r="T1246">
        <v>1922.93</v>
      </c>
      <c r="U1246">
        <v>1940.46</v>
      </c>
      <c r="V1246">
        <v>0.09</v>
      </c>
      <c r="W1246">
        <v>0.09</v>
      </c>
      <c r="X1246">
        <v>0.09</v>
      </c>
      <c r="Y1246">
        <v>0.09</v>
      </c>
      <c r="Z1246" t="s">
        <v>12</v>
      </c>
      <c r="AA1246" t="s">
        <v>12</v>
      </c>
      <c r="AB1246" t="s">
        <v>12</v>
      </c>
      <c r="AC1246" t="s">
        <v>12</v>
      </c>
      <c r="AD1246">
        <v>164.60054048999999</v>
      </c>
      <c r="AE1246">
        <v>165.65583581999999</v>
      </c>
      <c r="AF1246">
        <v>163.99629881000001</v>
      </c>
      <c r="AG1246">
        <v>165.4856269</v>
      </c>
      <c r="AH1246" t="s">
        <v>12</v>
      </c>
      <c r="AI1246" t="s">
        <v>12</v>
      </c>
    </row>
    <row r="1247" spans="1:35" x14ac:dyDescent="0.25">
      <c r="A1247">
        <v>1402061400</v>
      </c>
      <c r="B1247">
        <v>9.0944118300000003</v>
      </c>
      <c r="C1247">
        <v>9.1699280000000005</v>
      </c>
      <c r="D1247">
        <v>9.0797957999999994</v>
      </c>
      <c r="E1247">
        <v>9.1658676700000008</v>
      </c>
      <c r="F1247">
        <v>9.0944118300000003</v>
      </c>
      <c r="G1247">
        <v>9.1699280000000005</v>
      </c>
      <c r="H1247">
        <v>9.0797957999999994</v>
      </c>
      <c r="I1247">
        <v>9.1658676700000008</v>
      </c>
      <c r="J1247">
        <v>1930.75</v>
      </c>
      <c r="K1247">
        <v>1942.5</v>
      </c>
      <c r="L1247">
        <v>1930.25</v>
      </c>
      <c r="M1247">
        <v>1942</v>
      </c>
      <c r="N1247">
        <v>1938.5</v>
      </c>
      <c r="O1247">
        <v>1949.75</v>
      </c>
      <c r="P1247">
        <v>1937.75</v>
      </c>
      <c r="Q1247">
        <v>1949.25</v>
      </c>
      <c r="R1247">
        <v>1942.41</v>
      </c>
      <c r="S1247">
        <v>1949.44</v>
      </c>
      <c r="T1247">
        <v>1942.41</v>
      </c>
      <c r="U1247">
        <v>1949.44</v>
      </c>
      <c r="V1247">
        <v>0.09</v>
      </c>
      <c r="W1247">
        <v>0.09</v>
      </c>
      <c r="X1247">
        <v>0.09</v>
      </c>
      <c r="Y1247">
        <v>0.09</v>
      </c>
      <c r="Z1247" t="s">
        <v>12</v>
      </c>
      <c r="AA1247" t="s">
        <v>12</v>
      </c>
      <c r="AB1247" t="s">
        <v>12</v>
      </c>
      <c r="AC1247" t="s">
        <v>12</v>
      </c>
      <c r="AD1247">
        <v>165.84306563999999</v>
      </c>
      <c r="AE1247">
        <v>166.31965063000001</v>
      </c>
      <c r="AF1247">
        <v>165.76647162</v>
      </c>
      <c r="AG1247">
        <v>166.27284316999999</v>
      </c>
      <c r="AH1247" t="s">
        <v>12</v>
      </c>
      <c r="AI1247" t="s">
        <v>12</v>
      </c>
    </row>
    <row r="1248" spans="1:35" x14ac:dyDescent="0.25">
      <c r="A1248">
        <v>1402320600</v>
      </c>
      <c r="B1248">
        <v>9.1569362999999999</v>
      </c>
      <c r="C1248">
        <v>9.2576242000000004</v>
      </c>
      <c r="D1248">
        <v>9.1350122500000008</v>
      </c>
      <c r="E1248">
        <v>9.1910403800000005</v>
      </c>
      <c r="F1248">
        <v>9.1569362999999999</v>
      </c>
      <c r="G1248">
        <v>9.2576242000000004</v>
      </c>
      <c r="H1248">
        <v>9.1350122500000008</v>
      </c>
      <c r="I1248">
        <v>9.1910403800000005</v>
      </c>
      <c r="J1248">
        <v>1942</v>
      </c>
      <c r="K1248">
        <v>1947.25</v>
      </c>
      <c r="L1248">
        <v>1938.5</v>
      </c>
      <c r="M1248">
        <v>1942.75</v>
      </c>
      <c r="N1248">
        <v>1949.25</v>
      </c>
      <c r="O1248">
        <v>1954.75</v>
      </c>
      <c r="P1248">
        <v>1945.75</v>
      </c>
      <c r="Q1248">
        <v>1950.25</v>
      </c>
      <c r="R1248">
        <v>1948.97</v>
      </c>
      <c r="S1248">
        <v>1955.55</v>
      </c>
      <c r="T1248">
        <v>1947.16</v>
      </c>
      <c r="U1248">
        <v>1951.27</v>
      </c>
      <c r="V1248">
        <v>0.09</v>
      </c>
      <c r="W1248">
        <v>0.09</v>
      </c>
      <c r="X1248">
        <v>0.09</v>
      </c>
      <c r="Y1248">
        <v>0.09</v>
      </c>
      <c r="Z1248" t="s">
        <v>12</v>
      </c>
      <c r="AA1248" t="s">
        <v>12</v>
      </c>
      <c r="AB1248" t="s">
        <v>12</v>
      </c>
      <c r="AC1248" t="s">
        <v>12</v>
      </c>
      <c r="AD1248">
        <v>166.25156706000001</v>
      </c>
      <c r="AE1248">
        <v>166.84729829</v>
      </c>
      <c r="AF1248">
        <v>166.09837902000001</v>
      </c>
      <c r="AG1248">
        <v>166.44730731999999</v>
      </c>
      <c r="AH1248" t="s">
        <v>12</v>
      </c>
      <c r="AI1248" t="s">
        <v>12</v>
      </c>
    </row>
    <row r="1249" spans="1:35" x14ac:dyDescent="0.25">
      <c r="A1249">
        <v>1402407000</v>
      </c>
      <c r="B1249">
        <v>9.1577479700000008</v>
      </c>
      <c r="C1249">
        <v>9.1983483899999996</v>
      </c>
      <c r="D1249">
        <v>9.09928384</v>
      </c>
      <c r="E1249">
        <v>9.1975357399999993</v>
      </c>
      <c r="F1249">
        <v>9.1577479700000008</v>
      </c>
      <c r="G1249">
        <v>9.1983483899999996</v>
      </c>
      <c r="H1249">
        <v>9.09928384</v>
      </c>
      <c r="I1249">
        <v>9.1975357399999993</v>
      </c>
      <c r="J1249">
        <v>1941.75</v>
      </c>
      <c r="K1249">
        <v>1944.25</v>
      </c>
      <c r="L1249">
        <v>1935.75</v>
      </c>
      <c r="M1249">
        <v>1943.25</v>
      </c>
      <c r="N1249">
        <v>1949.25</v>
      </c>
      <c r="O1249">
        <v>1951.75</v>
      </c>
      <c r="P1249">
        <v>1943</v>
      </c>
      <c r="Q1249">
        <v>1950.5</v>
      </c>
      <c r="R1249">
        <v>1950.34</v>
      </c>
      <c r="S1249">
        <v>1950.86</v>
      </c>
      <c r="T1249">
        <v>1944.64</v>
      </c>
      <c r="U1249">
        <v>1950.79</v>
      </c>
      <c r="V1249">
        <v>0.09</v>
      </c>
      <c r="W1249">
        <v>0.09</v>
      </c>
      <c r="X1249">
        <v>0.09</v>
      </c>
      <c r="Y1249">
        <v>0.09</v>
      </c>
      <c r="Z1249" t="s">
        <v>12</v>
      </c>
      <c r="AA1249" t="s">
        <v>12</v>
      </c>
      <c r="AB1249" t="s">
        <v>12</v>
      </c>
      <c r="AC1249" t="s">
        <v>12</v>
      </c>
      <c r="AD1249">
        <v>166.23454616000001</v>
      </c>
      <c r="AE1249">
        <v>166.49836999999999</v>
      </c>
      <c r="AF1249">
        <v>165.88561787</v>
      </c>
      <c r="AG1249">
        <v>166.46432820999999</v>
      </c>
      <c r="AH1249" t="s">
        <v>12</v>
      </c>
      <c r="AI1249" t="s">
        <v>12</v>
      </c>
    </row>
    <row r="1250" spans="1:35" x14ac:dyDescent="0.25">
      <c r="A1250">
        <v>1402493400</v>
      </c>
      <c r="B1250">
        <v>9.10009552</v>
      </c>
      <c r="C1250">
        <v>9.1268915800000006</v>
      </c>
      <c r="D1250">
        <v>9.0359476900000004</v>
      </c>
      <c r="E1250">
        <v>9.1049675299999997</v>
      </c>
      <c r="F1250">
        <v>9.10009552</v>
      </c>
      <c r="G1250">
        <v>9.1268915800000006</v>
      </c>
      <c r="H1250">
        <v>9.0359476900000004</v>
      </c>
      <c r="I1250">
        <v>9.1049675299999997</v>
      </c>
      <c r="J1250">
        <v>1943.5</v>
      </c>
      <c r="K1250">
        <v>1943.5</v>
      </c>
      <c r="L1250">
        <v>1931.5</v>
      </c>
      <c r="M1250">
        <v>1936.75</v>
      </c>
      <c r="N1250">
        <v>1950.75</v>
      </c>
      <c r="O1250">
        <v>1951</v>
      </c>
      <c r="P1250">
        <v>1938.5</v>
      </c>
      <c r="Q1250">
        <v>1944</v>
      </c>
      <c r="R1250">
        <v>1949.37</v>
      </c>
      <c r="S1250">
        <v>1949.37</v>
      </c>
      <c r="T1250">
        <v>1940.08</v>
      </c>
      <c r="U1250">
        <v>1943.89</v>
      </c>
      <c r="V1250">
        <v>0.09</v>
      </c>
      <c r="W1250">
        <v>0.09</v>
      </c>
      <c r="X1250">
        <v>0.09</v>
      </c>
      <c r="Y1250">
        <v>0.09</v>
      </c>
      <c r="Z1250" t="s">
        <v>12</v>
      </c>
      <c r="AA1250" t="s">
        <v>12</v>
      </c>
      <c r="AB1250" t="s">
        <v>12</v>
      </c>
      <c r="AC1250" t="s">
        <v>12</v>
      </c>
      <c r="AD1250">
        <v>165.86859698000001</v>
      </c>
      <c r="AE1250">
        <v>166.05582679</v>
      </c>
      <c r="AF1250">
        <v>165.51115823000001</v>
      </c>
      <c r="AG1250">
        <v>165.88561787</v>
      </c>
      <c r="AH1250" t="s">
        <v>12</v>
      </c>
      <c r="AI1250" t="s">
        <v>12</v>
      </c>
    </row>
    <row r="1251" spans="1:35" x14ac:dyDescent="0.25">
      <c r="A1251">
        <v>1402579800</v>
      </c>
      <c r="B1251">
        <v>9.0611194299999998</v>
      </c>
      <c r="C1251">
        <v>9.0781714699999991</v>
      </c>
      <c r="D1251">
        <v>8.8443158999999998</v>
      </c>
      <c r="E1251">
        <v>8.9060277200000009</v>
      </c>
      <c r="F1251">
        <v>9.0611194299999998</v>
      </c>
      <c r="G1251">
        <v>9.0781714699999991</v>
      </c>
      <c r="H1251">
        <v>8.8443158999999998</v>
      </c>
      <c r="I1251">
        <v>8.9060277200000009</v>
      </c>
      <c r="J1251">
        <v>1936.75</v>
      </c>
      <c r="K1251">
        <v>1940.5</v>
      </c>
      <c r="L1251">
        <v>1917.5</v>
      </c>
      <c r="M1251">
        <v>1923.25</v>
      </c>
      <c r="N1251">
        <v>1943.75</v>
      </c>
      <c r="O1251">
        <v>1947.75</v>
      </c>
      <c r="P1251">
        <v>1924.75</v>
      </c>
      <c r="Q1251">
        <v>1930.5</v>
      </c>
      <c r="R1251">
        <v>1943.35</v>
      </c>
      <c r="S1251">
        <v>1943.35</v>
      </c>
      <c r="T1251">
        <v>1925.78</v>
      </c>
      <c r="U1251">
        <v>1930.11</v>
      </c>
      <c r="V1251">
        <v>0.09</v>
      </c>
      <c r="W1251">
        <v>0.09</v>
      </c>
      <c r="X1251">
        <v>0.09</v>
      </c>
      <c r="Y1251">
        <v>0.09</v>
      </c>
      <c r="Z1251" t="s">
        <v>12</v>
      </c>
      <c r="AA1251" t="s">
        <v>12</v>
      </c>
      <c r="AB1251" t="s">
        <v>12</v>
      </c>
      <c r="AC1251" t="s">
        <v>12</v>
      </c>
      <c r="AD1251">
        <v>165.65583581999999</v>
      </c>
      <c r="AE1251">
        <v>165.78349251</v>
      </c>
      <c r="AF1251">
        <v>164.34522709999999</v>
      </c>
      <c r="AG1251">
        <v>164.71117629</v>
      </c>
      <c r="AH1251" t="s">
        <v>12</v>
      </c>
      <c r="AI1251" t="s">
        <v>12</v>
      </c>
    </row>
    <row r="1252" spans="1:35" x14ac:dyDescent="0.25">
      <c r="A1252">
        <v>1402666200</v>
      </c>
      <c r="B1252">
        <v>8.9571838400000008</v>
      </c>
      <c r="C1252">
        <v>9.0083399600000007</v>
      </c>
      <c r="D1252">
        <v>8.8690004400000007</v>
      </c>
      <c r="E1252">
        <v>8.9872275800000008</v>
      </c>
      <c r="F1252">
        <v>8.9571838400000008</v>
      </c>
      <c r="G1252">
        <v>9.0083399600000007</v>
      </c>
      <c r="H1252">
        <v>8.8690004400000007</v>
      </c>
      <c r="I1252">
        <v>8.9872275800000008</v>
      </c>
      <c r="J1252">
        <v>1913.75</v>
      </c>
      <c r="K1252">
        <v>1921.25</v>
      </c>
      <c r="L1252">
        <v>1912.25</v>
      </c>
      <c r="M1252">
        <v>1920.75</v>
      </c>
      <c r="N1252">
        <v>1923.5</v>
      </c>
      <c r="O1252">
        <v>1929.75</v>
      </c>
      <c r="P1252">
        <v>1919</v>
      </c>
      <c r="Q1252">
        <v>1928.25</v>
      </c>
      <c r="R1252">
        <v>1930.8</v>
      </c>
      <c r="S1252">
        <v>1937.3</v>
      </c>
      <c r="T1252">
        <v>1927.69</v>
      </c>
      <c r="U1252">
        <v>1936.16</v>
      </c>
      <c r="V1252">
        <v>0.1</v>
      </c>
      <c r="W1252">
        <v>0.1</v>
      </c>
      <c r="X1252">
        <v>0.1</v>
      </c>
      <c r="Y1252">
        <v>0.1</v>
      </c>
      <c r="Z1252" t="s">
        <v>12</v>
      </c>
      <c r="AA1252" t="s">
        <v>12</v>
      </c>
      <c r="AB1252" t="s">
        <v>12</v>
      </c>
      <c r="AC1252" t="s">
        <v>12</v>
      </c>
      <c r="AD1252">
        <v>165.01755234999999</v>
      </c>
      <c r="AE1252">
        <v>165.37499109000001</v>
      </c>
      <c r="AF1252">
        <v>164.50692558</v>
      </c>
      <c r="AG1252">
        <v>165.21329262</v>
      </c>
      <c r="AH1252" t="s">
        <v>12</v>
      </c>
      <c r="AI1252" t="s">
        <v>12</v>
      </c>
    </row>
    <row r="1253" spans="1:35" x14ac:dyDescent="0.25">
      <c r="A1253">
        <v>1402925400</v>
      </c>
      <c r="B1253">
        <v>8.9466271600000002</v>
      </c>
      <c r="C1253">
        <v>9.0603077499999998</v>
      </c>
      <c r="D1253">
        <v>8.9157717400000003</v>
      </c>
      <c r="E1253">
        <v>9.0026552899999999</v>
      </c>
      <c r="F1253">
        <v>8.9466271600000002</v>
      </c>
      <c r="G1253">
        <v>9.0603077499999998</v>
      </c>
      <c r="H1253">
        <v>8.9157717400000003</v>
      </c>
      <c r="I1253">
        <v>9.0026552899999999</v>
      </c>
      <c r="J1253">
        <v>1920</v>
      </c>
      <c r="K1253">
        <v>1925.25</v>
      </c>
      <c r="L1253">
        <v>1912.25</v>
      </c>
      <c r="M1253">
        <v>1921.5</v>
      </c>
      <c r="N1253">
        <v>1928</v>
      </c>
      <c r="O1253">
        <v>1933.5</v>
      </c>
      <c r="P1253">
        <v>1919</v>
      </c>
      <c r="Q1253">
        <v>1929.25</v>
      </c>
      <c r="R1253">
        <v>1934.84</v>
      </c>
      <c r="S1253">
        <v>1941.15</v>
      </c>
      <c r="T1253">
        <v>1930.91</v>
      </c>
      <c r="U1253">
        <v>1937.78</v>
      </c>
      <c r="V1253">
        <v>0.1</v>
      </c>
      <c r="W1253">
        <v>0.1</v>
      </c>
      <c r="X1253">
        <v>0.1</v>
      </c>
      <c r="Y1253">
        <v>0.1</v>
      </c>
      <c r="Z1253" t="s">
        <v>12</v>
      </c>
      <c r="AA1253" t="s">
        <v>12</v>
      </c>
      <c r="AB1253" t="s">
        <v>12</v>
      </c>
      <c r="AC1253" t="s">
        <v>12</v>
      </c>
      <c r="AD1253">
        <v>165.00904191000001</v>
      </c>
      <c r="AE1253">
        <v>165.69838805000001</v>
      </c>
      <c r="AF1253">
        <v>164.81330163999999</v>
      </c>
      <c r="AG1253">
        <v>165.34945976</v>
      </c>
      <c r="AH1253" t="s">
        <v>12</v>
      </c>
      <c r="AI1253" t="s">
        <v>12</v>
      </c>
    </row>
    <row r="1254" spans="1:35" x14ac:dyDescent="0.25">
      <c r="A1254">
        <v>1403011800</v>
      </c>
      <c r="B1254">
        <v>8.9644918499999999</v>
      </c>
      <c r="C1254">
        <v>9.0976595099999997</v>
      </c>
      <c r="D1254">
        <v>8.9401317999999996</v>
      </c>
      <c r="E1254">
        <v>9.0749237800000007</v>
      </c>
      <c r="F1254">
        <v>8.9644918499999999</v>
      </c>
      <c r="G1254">
        <v>9.0976595099999997</v>
      </c>
      <c r="H1254">
        <v>8.9401317999999996</v>
      </c>
      <c r="I1254">
        <v>9.0749237800000007</v>
      </c>
      <c r="J1254">
        <v>1922.25</v>
      </c>
      <c r="K1254">
        <v>1927.75</v>
      </c>
      <c r="L1254">
        <v>1916.75</v>
      </c>
      <c r="M1254">
        <v>1926</v>
      </c>
      <c r="N1254">
        <v>1929</v>
      </c>
      <c r="O1254">
        <v>1935.75</v>
      </c>
      <c r="P1254">
        <v>1923.75</v>
      </c>
      <c r="Q1254">
        <v>1933.75</v>
      </c>
      <c r="R1254">
        <v>1937.15</v>
      </c>
      <c r="S1254">
        <v>1943.69</v>
      </c>
      <c r="T1254">
        <v>1933.55</v>
      </c>
      <c r="U1254">
        <v>1941.99</v>
      </c>
      <c r="V1254">
        <v>0.1</v>
      </c>
      <c r="W1254">
        <v>0.1</v>
      </c>
      <c r="X1254">
        <v>0.1</v>
      </c>
      <c r="Y1254">
        <v>0.1</v>
      </c>
      <c r="Z1254" t="s">
        <v>12</v>
      </c>
      <c r="AA1254" t="s">
        <v>12</v>
      </c>
      <c r="AB1254" t="s">
        <v>12</v>
      </c>
      <c r="AC1254" t="s">
        <v>12</v>
      </c>
      <c r="AD1254">
        <v>165.11967770999999</v>
      </c>
      <c r="AE1254">
        <v>165.92817009999999</v>
      </c>
      <c r="AF1254">
        <v>164.94095834000001</v>
      </c>
      <c r="AG1254">
        <v>165.80902384999999</v>
      </c>
      <c r="AH1254" t="s">
        <v>12</v>
      </c>
      <c r="AI1254" t="s">
        <v>12</v>
      </c>
    </row>
    <row r="1255" spans="1:35" x14ac:dyDescent="0.25">
      <c r="A1255">
        <v>1403098200</v>
      </c>
      <c r="B1255">
        <v>9.0773597899999992</v>
      </c>
      <c r="C1255">
        <v>9.2949759699999994</v>
      </c>
      <c r="D1255">
        <v>9.0278279999999995</v>
      </c>
      <c r="E1255">
        <v>9.2819842599999998</v>
      </c>
      <c r="F1255">
        <v>9.0773597899999992</v>
      </c>
      <c r="G1255">
        <v>9.2949759699999994</v>
      </c>
      <c r="H1255">
        <v>9.0278279999999995</v>
      </c>
      <c r="I1255">
        <v>9.2819842599999998</v>
      </c>
      <c r="J1255">
        <v>1925.5</v>
      </c>
      <c r="K1255">
        <v>1942.25</v>
      </c>
      <c r="L1255">
        <v>1923.75</v>
      </c>
      <c r="M1255">
        <v>1941.5</v>
      </c>
      <c r="N1255">
        <v>1933.5</v>
      </c>
      <c r="O1255">
        <v>1950.25</v>
      </c>
      <c r="P1255">
        <v>1929.25</v>
      </c>
      <c r="Q1255">
        <v>1949</v>
      </c>
      <c r="R1255">
        <v>1942.73</v>
      </c>
      <c r="S1255">
        <v>1957.74</v>
      </c>
      <c r="T1255">
        <v>1939.29</v>
      </c>
      <c r="U1255">
        <v>1956.98</v>
      </c>
      <c r="V1255">
        <v>0.1</v>
      </c>
      <c r="W1255">
        <v>0.1</v>
      </c>
      <c r="X1255">
        <v>0.1</v>
      </c>
      <c r="Y1255">
        <v>0.1</v>
      </c>
      <c r="Z1255" t="s">
        <v>12</v>
      </c>
      <c r="AA1255" t="s">
        <v>12</v>
      </c>
      <c r="AB1255" t="s">
        <v>12</v>
      </c>
      <c r="AC1255" t="s">
        <v>12</v>
      </c>
      <c r="AD1255">
        <v>165.80902384999999</v>
      </c>
      <c r="AE1255">
        <v>167.11963256999999</v>
      </c>
      <c r="AF1255">
        <v>165.44307466000001</v>
      </c>
      <c r="AG1255">
        <v>167.02176244</v>
      </c>
      <c r="AH1255" t="s">
        <v>12</v>
      </c>
      <c r="AI1255" t="s">
        <v>12</v>
      </c>
    </row>
    <row r="1256" spans="1:35" x14ac:dyDescent="0.25">
      <c r="A1256">
        <v>1403184600</v>
      </c>
      <c r="B1256">
        <v>9.3030956600000003</v>
      </c>
      <c r="C1256">
        <v>9.3274557199999997</v>
      </c>
      <c r="D1256">
        <v>9.21436074</v>
      </c>
      <c r="E1256">
        <v>9.3128396799999997</v>
      </c>
      <c r="F1256">
        <v>9.3030956600000003</v>
      </c>
      <c r="G1256">
        <v>9.3274557199999997</v>
      </c>
      <c r="H1256">
        <v>9.21436074</v>
      </c>
      <c r="I1256">
        <v>9.3128396799999997</v>
      </c>
      <c r="J1256">
        <v>1940.75</v>
      </c>
      <c r="K1256">
        <v>1944</v>
      </c>
      <c r="L1256">
        <v>1936.5</v>
      </c>
      <c r="M1256">
        <v>1942.5</v>
      </c>
      <c r="N1256">
        <v>1948</v>
      </c>
      <c r="O1256">
        <v>1952.25</v>
      </c>
      <c r="P1256">
        <v>1944</v>
      </c>
      <c r="Q1256">
        <v>1950.25</v>
      </c>
      <c r="R1256">
        <v>1957.5</v>
      </c>
      <c r="S1256">
        <v>1959.87</v>
      </c>
      <c r="T1256">
        <v>1952.26</v>
      </c>
      <c r="U1256">
        <v>1959.48</v>
      </c>
      <c r="V1256">
        <v>0.1</v>
      </c>
      <c r="W1256">
        <v>0.1</v>
      </c>
      <c r="X1256">
        <v>0.1</v>
      </c>
      <c r="Y1256">
        <v>0.1</v>
      </c>
      <c r="Z1256" t="s">
        <v>12</v>
      </c>
      <c r="AA1256" t="s">
        <v>12</v>
      </c>
      <c r="AB1256" t="s">
        <v>12</v>
      </c>
      <c r="AC1256" t="s">
        <v>12</v>
      </c>
      <c r="AD1256">
        <v>167.17069524999999</v>
      </c>
      <c r="AE1256">
        <v>167.31537283</v>
      </c>
      <c r="AF1256">
        <v>166.63453713999999</v>
      </c>
      <c r="AG1256">
        <v>167.21324748000001</v>
      </c>
      <c r="AH1256" t="s">
        <v>12</v>
      </c>
      <c r="AI1256" t="s">
        <v>12</v>
      </c>
    </row>
    <row r="1257" spans="1:35" x14ac:dyDescent="0.25">
      <c r="A1257">
        <v>1403271000</v>
      </c>
      <c r="B1257">
        <v>9.3794244800000008</v>
      </c>
      <c r="C1257">
        <v>9.3826721699999993</v>
      </c>
      <c r="D1257">
        <v>9.3348455799999996</v>
      </c>
      <c r="E1257">
        <v>9.3696804599999997</v>
      </c>
      <c r="F1257">
        <v>9.3794244800000008</v>
      </c>
      <c r="G1257">
        <v>9.3826721699999993</v>
      </c>
      <c r="H1257">
        <v>9.3348455799999996</v>
      </c>
      <c r="I1257">
        <v>9.3696804599999997</v>
      </c>
      <c r="J1257">
        <v>1942.25</v>
      </c>
      <c r="K1257">
        <v>1948.75</v>
      </c>
      <c r="L1257">
        <v>1941.5</v>
      </c>
      <c r="M1257">
        <v>1945.5</v>
      </c>
      <c r="N1257">
        <v>1949</v>
      </c>
      <c r="O1257">
        <v>1956.75</v>
      </c>
      <c r="P1257">
        <v>1948.25</v>
      </c>
      <c r="Q1257">
        <v>1953.25</v>
      </c>
      <c r="R1257">
        <v>1960.45</v>
      </c>
      <c r="S1257">
        <v>1963.91</v>
      </c>
      <c r="T1257">
        <v>1959.17</v>
      </c>
      <c r="U1257">
        <v>1962.87</v>
      </c>
      <c r="V1257">
        <v>0.1</v>
      </c>
      <c r="W1257">
        <v>0.1</v>
      </c>
      <c r="X1257">
        <v>0.1</v>
      </c>
      <c r="Y1257">
        <v>0.1</v>
      </c>
      <c r="Z1257" t="s">
        <v>12</v>
      </c>
      <c r="AA1257" t="s">
        <v>12</v>
      </c>
      <c r="AB1257" t="s">
        <v>12</v>
      </c>
      <c r="AC1257" t="s">
        <v>12</v>
      </c>
      <c r="AD1257">
        <v>167.62942648999999</v>
      </c>
      <c r="AE1257">
        <v>167.69261994999999</v>
      </c>
      <c r="AF1257">
        <v>167.34723646</v>
      </c>
      <c r="AG1257">
        <v>167.55246557000001</v>
      </c>
      <c r="AH1257" t="s">
        <v>12</v>
      </c>
      <c r="AI1257" t="s">
        <v>12</v>
      </c>
    </row>
    <row r="1258" spans="1:35" x14ac:dyDescent="0.25">
      <c r="A1258">
        <v>1403530200</v>
      </c>
      <c r="B1258">
        <v>9.3704921399999996</v>
      </c>
      <c r="C1258">
        <v>9.3810478400000008</v>
      </c>
      <c r="D1258">
        <v>9.30796767</v>
      </c>
      <c r="E1258">
        <v>9.35831211</v>
      </c>
      <c r="F1258">
        <v>9.3704921399999996</v>
      </c>
      <c r="G1258">
        <v>9.3810478400000008</v>
      </c>
      <c r="H1258">
        <v>9.30796767</v>
      </c>
      <c r="I1258">
        <v>9.35831211</v>
      </c>
      <c r="J1258">
        <v>1945.25</v>
      </c>
      <c r="K1258">
        <v>1952.25</v>
      </c>
      <c r="L1258">
        <v>1942.75</v>
      </c>
      <c r="M1258">
        <v>1945.25</v>
      </c>
      <c r="N1258">
        <v>1952.75</v>
      </c>
      <c r="O1258">
        <v>1959.75</v>
      </c>
      <c r="P1258">
        <v>1950</v>
      </c>
      <c r="Q1258">
        <v>1953</v>
      </c>
      <c r="R1258">
        <v>1962.92</v>
      </c>
      <c r="S1258">
        <v>1963.74</v>
      </c>
      <c r="T1258">
        <v>1958.89</v>
      </c>
      <c r="U1258">
        <v>1962.61</v>
      </c>
      <c r="V1258">
        <v>0.1</v>
      </c>
      <c r="W1258">
        <v>0.1</v>
      </c>
      <c r="X1258">
        <v>0.1</v>
      </c>
      <c r="Y1258">
        <v>0.1</v>
      </c>
      <c r="Z1258" t="s">
        <v>12</v>
      </c>
      <c r="AA1258" t="s">
        <v>12</v>
      </c>
      <c r="AB1258" t="s">
        <v>12</v>
      </c>
      <c r="AC1258" t="s">
        <v>12</v>
      </c>
      <c r="AD1258">
        <v>167.57811921000001</v>
      </c>
      <c r="AE1258">
        <v>167.64652891</v>
      </c>
      <c r="AF1258">
        <v>167.19331463</v>
      </c>
      <c r="AG1258">
        <v>167.50115829000001</v>
      </c>
      <c r="AH1258" t="s">
        <v>12</v>
      </c>
      <c r="AI1258" t="s">
        <v>12</v>
      </c>
    </row>
    <row r="1259" spans="1:35" x14ac:dyDescent="0.25">
      <c r="A1259">
        <v>1403616600</v>
      </c>
      <c r="B1259">
        <v>9.3047199900000006</v>
      </c>
      <c r="C1259">
        <v>9.4436531800000001</v>
      </c>
      <c r="D1259">
        <v>9.1561236499999996</v>
      </c>
      <c r="E1259">
        <v>9.1886043700000002</v>
      </c>
      <c r="F1259">
        <v>9.3047199900000006</v>
      </c>
      <c r="G1259">
        <v>9.4436531800000001</v>
      </c>
      <c r="H1259">
        <v>9.1561236499999996</v>
      </c>
      <c r="I1259">
        <v>9.1886043700000002</v>
      </c>
      <c r="J1259">
        <v>1943.5</v>
      </c>
      <c r="K1259">
        <v>1952</v>
      </c>
      <c r="L1259">
        <v>1932.25</v>
      </c>
      <c r="M1259">
        <v>1935.5</v>
      </c>
      <c r="N1259">
        <v>1951.25</v>
      </c>
      <c r="O1259">
        <v>1960</v>
      </c>
      <c r="P1259">
        <v>1939.75</v>
      </c>
      <c r="Q1259">
        <v>1943.25</v>
      </c>
      <c r="R1259">
        <v>1961.97</v>
      </c>
      <c r="S1259">
        <v>1968.17</v>
      </c>
      <c r="T1259">
        <v>1948.34</v>
      </c>
      <c r="U1259">
        <v>1949.98</v>
      </c>
      <c r="V1259">
        <v>0.1</v>
      </c>
      <c r="W1259">
        <v>0.1</v>
      </c>
      <c r="X1259">
        <v>0.1</v>
      </c>
      <c r="Y1259">
        <v>0.1</v>
      </c>
      <c r="Z1259" t="s">
        <v>12</v>
      </c>
      <c r="AA1259" t="s">
        <v>12</v>
      </c>
      <c r="AB1259" t="s">
        <v>12</v>
      </c>
      <c r="AC1259" t="s">
        <v>12</v>
      </c>
      <c r="AD1259">
        <v>167.20186584000001</v>
      </c>
      <c r="AE1259">
        <v>168.03133349000001</v>
      </c>
      <c r="AF1259">
        <v>166.30398848999999</v>
      </c>
      <c r="AG1259">
        <v>166.49211517000001</v>
      </c>
      <c r="AH1259" t="s">
        <v>12</v>
      </c>
      <c r="AI1259" t="s">
        <v>12</v>
      </c>
    </row>
    <row r="1260" spans="1:35" x14ac:dyDescent="0.25">
      <c r="A1260">
        <v>1403703000</v>
      </c>
      <c r="B1260">
        <v>9.1264318699999993</v>
      </c>
      <c r="C1260">
        <v>9.3385036299999999</v>
      </c>
      <c r="D1260">
        <v>9.1264318699999993</v>
      </c>
      <c r="E1260">
        <v>9.3092522199999994</v>
      </c>
      <c r="F1260">
        <v>9.1264318699999993</v>
      </c>
      <c r="G1260">
        <v>9.3385036299999999</v>
      </c>
      <c r="H1260">
        <v>9.1264318699999993</v>
      </c>
      <c r="I1260">
        <v>9.3092522199999994</v>
      </c>
      <c r="J1260">
        <v>1934</v>
      </c>
      <c r="K1260">
        <v>1945.25</v>
      </c>
      <c r="L1260">
        <v>1929.75</v>
      </c>
      <c r="M1260">
        <v>1941.75</v>
      </c>
      <c r="N1260">
        <v>1942.25</v>
      </c>
      <c r="O1260">
        <v>1953.25</v>
      </c>
      <c r="P1260">
        <v>1937.25</v>
      </c>
      <c r="Q1260">
        <v>1949.5</v>
      </c>
      <c r="R1260">
        <v>1949.27</v>
      </c>
      <c r="S1260">
        <v>1960.83</v>
      </c>
      <c r="T1260">
        <v>1947.49</v>
      </c>
      <c r="U1260">
        <v>1959.53</v>
      </c>
      <c r="V1260">
        <v>0.1</v>
      </c>
      <c r="W1260">
        <v>0.1</v>
      </c>
      <c r="X1260">
        <v>0.1</v>
      </c>
      <c r="Y1260">
        <v>0.1</v>
      </c>
      <c r="Z1260" t="s">
        <v>12</v>
      </c>
      <c r="AA1260" t="s">
        <v>12</v>
      </c>
      <c r="AB1260" t="s">
        <v>12</v>
      </c>
      <c r="AC1260" t="s">
        <v>12</v>
      </c>
      <c r="AD1260">
        <v>166.10731059</v>
      </c>
      <c r="AE1260">
        <v>167.41650129000001</v>
      </c>
      <c r="AF1260">
        <v>166.10731059</v>
      </c>
      <c r="AG1260">
        <v>167.24462191000001</v>
      </c>
      <c r="AH1260" t="s">
        <v>12</v>
      </c>
      <c r="AI1260" t="s">
        <v>12</v>
      </c>
    </row>
    <row r="1261" spans="1:35" x14ac:dyDescent="0.25">
      <c r="A1261">
        <v>1403789400</v>
      </c>
      <c r="B1261">
        <v>9.3141274599999999</v>
      </c>
      <c r="C1261">
        <v>9.3149406500000005</v>
      </c>
      <c r="D1261">
        <v>9.1050451900000002</v>
      </c>
      <c r="E1261">
        <v>9.2954396999999993</v>
      </c>
      <c r="F1261">
        <v>9.3141274599999999</v>
      </c>
      <c r="G1261">
        <v>9.3149406500000005</v>
      </c>
      <c r="H1261">
        <v>9.1050451900000002</v>
      </c>
      <c r="I1261">
        <v>9.2954396999999993</v>
      </c>
      <c r="J1261">
        <v>1941</v>
      </c>
      <c r="K1261">
        <v>1944.75</v>
      </c>
      <c r="L1261">
        <v>1928.25</v>
      </c>
      <c r="M1261">
        <v>1941</v>
      </c>
      <c r="N1261">
        <v>1948.75</v>
      </c>
      <c r="O1261">
        <v>1952.5</v>
      </c>
      <c r="P1261">
        <v>1936.25</v>
      </c>
      <c r="Q1261">
        <v>1948.75</v>
      </c>
      <c r="R1261">
        <v>1959.89</v>
      </c>
      <c r="S1261">
        <v>1959.89</v>
      </c>
      <c r="T1261">
        <v>1944.69</v>
      </c>
      <c r="U1261">
        <v>1957.22</v>
      </c>
      <c r="V1261">
        <v>0.1</v>
      </c>
      <c r="W1261">
        <v>0.1</v>
      </c>
      <c r="X1261">
        <v>0.1</v>
      </c>
      <c r="Y1261">
        <v>0.1</v>
      </c>
      <c r="Z1261" t="s">
        <v>12</v>
      </c>
      <c r="AA1261" t="s">
        <v>12</v>
      </c>
      <c r="AB1261" t="s">
        <v>12</v>
      </c>
      <c r="AC1261" t="s">
        <v>12</v>
      </c>
      <c r="AD1261">
        <v>167.27027555000001</v>
      </c>
      <c r="AE1261">
        <v>167.28737796999999</v>
      </c>
      <c r="AF1261">
        <v>166.00469604</v>
      </c>
      <c r="AG1261">
        <v>167.12490493000001</v>
      </c>
      <c r="AH1261" t="s">
        <v>12</v>
      </c>
      <c r="AI1261" t="s">
        <v>12</v>
      </c>
    </row>
    <row r="1262" spans="1:35" x14ac:dyDescent="0.25">
      <c r="A1262">
        <v>1403875800</v>
      </c>
      <c r="B1262">
        <v>9.2239365800000002</v>
      </c>
      <c r="C1262">
        <v>9.3531049599999996</v>
      </c>
      <c r="D1262">
        <v>9.21418611</v>
      </c>
      <c r="E1262">
        <v>9.3474418900000007</v>
      </c>
      <c r="F1262">
        <v>9.2239365800000002</v>
      </c>
      <c r="G1262">
        <v>9.3531049599999996</v>
      </c>
      <c r="H1262">
        <v>9.21418611</v>
      </c>
      <c r="I1262">
        <v>9.3474418900000007</v>
      </c>
      <c r="J1262">
        <v>1940.75</v>
      </c>
      <c r="K1262">
        <v>1946</v>
      </c>
      <c r="L1262">
        <v>1935</v>
      </c>
      <c r="M1262">
        <v>1944</v>
      </c>
      <c r="N1262">
        <v>1948.25</v>
      </c>
      <c r="O1262">
        <v>1954</v>
      </c>
      <c r="P1262">
        <v>1942.75</v>
      </c>
      <c r="Q1262">
        <v>1952</v>
      </c>
      <c r="R1262">
        <v>1956.56</v>
      </c>
      <c r="S1262">
        <v>1961.47</v>
      </c>
      <c r="T1262">
        <v>1952.18</v>
      </c>
      <c r="U1262">
        <v>1960.96</v>
      </c>
      <c r="V1262">
        <v>0.1</v>
      </c>
      <c r="W1262">
        <v>0.1</v>
      </c>
      <c r="X1262">
        <v>0.1</v>
      </c>
      <c r="Y1262">
        <v>0.1</v>
      </c>
      <c r="Z1262" t="s">
        <v>12</v>
      </c>
      <c r="AA1262" t="s">
        <v>12</v>
      </c>
      <c r="AB1262" t="s">
        <v>12</v>
      </c>
      <c r="AC1262" t="s">
        <v>12</v>
      </c>
      <c r="AD1262">
        <v>166.73154912999999</v>
      </c>
      <c r="AE1262">
        <v>167.50115829000001</v>
      </c>
      <c r="AF1262">
        <v>166.65031260999999</v>
      </c>
      <c r="AG1262">
        <v>167.44985102000001</v>
      </c>
      <c r="AH1262" t="s">
        <v>12</v>
      </c>
      <c r="AI1262" t="s">
        <v>12</v>
      </c>
    </row>
    <row r="1263" spans="1:35" x14ac:dyDescent="0.25">
      <c r="A1263">
        <v>1404135000</v>
      </c>
      <c r="B1263">
        <v>9.3287531599999998</v>
      </c>
      <c r="C1263">
        <v>9.3929444100000001</v>
      </c>
      <c r="D1263">
        <v>9.3035647699999995</v>
      </c>
      <c r="E1263">
        <v>9.33281618</v>
      </c>
      <c r="F1263">
        <v>9.3287531599999998</v>
      </c>
      <c r="G1263">
        <v>9.3929444100000001</v>
      </c>
      <c r="H1263">
        <v>9.3035647699999995</v>
      </c>
      <c r="I1263">
        <v>9.33281618</v>
      </c>
      <c r="J1263">
        <v>1943.5</v>
      </c>
      <c r="K1263">
        <v>1948.5</v>
      </c>
      <c r="L1263">
        <v>1940.25</v>
      </c>
      <c r="M1263">
        <v>1944.5</v>
      </c>
      <c r="N1263">
        <v>1951.75</v>
      </c>
      <c r="O1263">
        <v>1956.75</v>
      </c>
      <c r="P1263">
        <v>1948</v>
      </c>
      <c r="Q1263">
        <v>1952.5</v>
      </c>
      <c r="R1263">
        <v>1960.79</v>
      </c>
      <c r="S1263">
        <v>1964.24</v>
      </c>
      <c r="T1263">
        <v>1958.22</v>
      </c>
      <c r="U1263">
        <v>1960.23</v>
      </c>
      <c r="V1263">
        <v>0.09</v>
      </c>
      <c r="W1263">
        <v>0.09</v>
      </c>
      <c r="X1263">
        <v>0.09</v>
      </c>
      <c r="Y1263">
        <v>0.09</v>
      </c>
      <c r="Z1263" t="s">
        <v>12</v>
      </c>
      <c r="AA1263" t="s">
        <v>12</v>
      </c>
      <c r="AB1263" t="s">
        <v>12</v>
      </c>
      <c r="AC1263" t="s">
        <v>12</v>
      </c>
      <c r="AD1263">
        <v>167.34723646</v>
      </c>
      <c r="AE1263">
        <v>167.74486786</v>
      </c>
      <c r="AF1263">
        <v>167.20186584000001</v>
      </c>
      <c r="AG1263">
        <v>167.36433889</v>
      </c>
      <c r="AH1263" t="s">
        <v>12</v>
      </c>
      <c r="AI1263" t="s">
        <v>12</v>
      </c>
    </row>
    <row r="1264" spans="1:35" x14ac:dyDescent="0.25">
      <c r="A1264">
        <v>1404221400</v>
      </c>
      <c r="B1264">
        <v>9.3978196500000006</v>
      </c>
      <c r="C1264">
        <v>9.5993287299999999</v>
      </c>
      <c r="D1264">
        <v>9.3888813899999999</v>
      </c>
      <c r="E1264">
        <v>9.5148253</v>
      </c>
      <c r="F1264">
        <v>9.3978196500000006</v>
      </c>
      <c r="G1264">
        <v>9.5993287299999999</v>
      </c>
      <c r="H1264">
        <v>9.3888813899999999</v>
      </c>
      <c r="I1264">
        <v>9.5148253</v>
      </c>
      <c r="J1264">
        <v>1947.25</v>
      </c>
      <c r="K1264">
        <v>1963.75</v>
      </c>
      <c r="L1264">
        <v>1946.5</v>
      </c>
      <c r="M1264">
        <v>1958</v>
      </c>
      <c r="N1264">
        <v>1954.5</v>
      </c>
      <c r="O1264">
        <v>1971.75</v>
      </c>
      <c r="P1264">
        <v>1953.5</v>
      </c>
      <c r="Q1264">
        <v>1965.75</v>
      </c>
      <c r="R1264">
        <v>1962.29</v>
      </c>
      <c r="S1264">
        <v>1978.58</v>
      </c>
      <c r="T1264">
        <v>1962.29</v>
      </c>
      <c r="U1264">
        <v>1973.32</v>
      </c>
      <c r="V1264">
        <v>0.1</v>
      </c>
      <c r="W1264">
        <v>0.1</v>
      </c>
      <c r="X1264">
        <v>0.1</v>
      </c>
      <c r="Y1264">
        <v>0.1</v>
      </c>
      <c r="Z1264" t="s">
        <v>12</v>
      </c>
      <c r="AA1264" t="s">
        <v>12</v>
      </c>
      <c r="AB1264" t="s">
        <v>12</v>
      </c>
      <c r="AC1264" t="s">
        <v>12</v>
      </c>
      <c r="AD1264">
        <v>167.76624588999999</v>
      </c>
      <c r="AE1264">
        <v>168.99762054999999</v>
      </c>
      <c r="AF1264">
        <v>167.71493862</v>
      </c>
      <c r="AG1264">
        <v>168.48454778000001</v>
      </c>
      <c r="AH1264" t="s">
        <v>12</v>
      </c>
      <c r="AI1264" t="s">
        <v>12</v>
      </c>
    </row>
    <row r="1265" spans="1:35" x14ac:dyDescent="0.25">
      <c r="A1265">
        <v>1404307800</v>
      </c>
      <c r="B1265">
        <v>9.5148253</v>
      </c>
      <c r="C1265">
        <v>9.5765779500000008</v>
      </c>
      <c r="D1265">
        <v>9.5042616399999993</v>
      </c>
      <c r="E1265">
        <v>9.5400136900000003</v>
      </c>
      <c r="F1265">
        <v>9.5148253</v>
      </c>
      <c r="G1265">
        <v>9.5765779500000008</v>
      </c>
      <c r="H1265">
        <v>9.5042616399999993</v>
      </c>
      <c r="I1265">
        <v>9.5400136900000003</v>
      </c>
      <c r="J1265">
        <v>1958.25</v>
      </c>
      <c r="K1265">
        <v>1962.5</v>
      </c>
      <c r="L1265">
        <v>1957</v>
      </c>
      <c r="M1265">
        <v>1960</v>
      </c>
      <c r="N1265">
        <v>1966.25</v>
      </c>
      <c r="O1265">
        <v>1970</v>
      </c>
      <c r="P1265">
        <v>1964.5</v>
      </c>
      <c r="Q1265">
        <v>1967.75</v>
      </c>
      <c r="R1265">
        <v>1973.06</v>
      </c>
      <c r="S1265">
        <v>1976.67</v>
      </c>
      <c r="T1265">
        <v>1972.58</v>
      </c>
      <c r="U1265">
        <v>1974.62</v>
      </c>
      <c r="V1265">
        <v>0.1</v>
      </c>
      <c r="W1265">
        <v>0.1</v>
      </c>
      <c r="X1265">
        <v>0.1</v>
      </c>
      <c r="Y1265">
        <v>0.1</v>
      </c>
      <c r="Z1265" t="s">
        <v>12</v>
      </c>
      <c r="AA1265" t="s">
        <v>12</v>
      </c>
      <c r="AB1265" t="s">
        <v>12</v>
      </c>
      <c r="AC1265" t="s">
        <v>12</v>
      </c>
      <c r="AD1265">
        <v>168.5016502</v>
      </c>
      <c r="AE1265">
        <v>168.86935235999999</v>
      </c>
      <c r="AF1265">
        <v>168.42468929</v>
      </c>
      <c r="AG1265">
        <v>168.65557204000001</v>
      </c>
      <c r="AH1265" t="s">
        <v>12</v>
      </c>
      <c r="AI1265" t="s">
        <v>12</v>
      </c>
    </row>
    <row r="1266" spans="1:35" x14ac:dyDescent="0.25">
      <c r="A1266">
        <v>1404394200</v>
      </c>
      <c r="B1266">
        <v>9.6220794999999999</v>
      </c>
      <c r="C1266">
        <v>9.6943148899999994</v>
      </c>
      <c r="D1266">
        <v>9.6074537899999992</v>
      </c>
      <c r="E1266">
        <v>9.68383313</v>
      </c>
      <c r="F1266">
        <v>9.6220794999999999</v>
      </c>
      <c r="G1266">
        <v>9.6943148899999994</v>
      </c>
      <c r="H1266">
        <v>9.6074537899999992</v>
      </c>
      <c r="I1266">
        <v>9.68383313</v>
      </c>
      <c r="J1266">
        <v>1960</v>
      </c>
      <c r="K1266">
        <v>1970</v>
      </c>
      <c r="L1266">
        <v>1958.25</v>
      </c>
      <c r="M1266">
        <v>1969.75</v>
      </c>
      <c r="N1266">
        <v>1968</v>
      </c>
      <c r="O1266">
        <v>1978.25</v>
      </c>
      <c r="P1266">
        <v>1966</v>
      </c>
      <c r="Q1266">
        <v>1977.5</v>
      </c>
      <c r="R1266">
        <v>1975.88</v>
      </c>
      <c r="S1266">
        <v>1985.59</v>
      </c>
      <c r="T1266">
        <v>1975.88</v>
      </c>
      <c r="U1266">
        <v>1985.44</v>
      </c>
      <c r="V1266">
        <v>0.09</v>
      </c>
      <c r="W1266">
        <v>0.09</v>
      </c>
      <c r="X1266">
        <v>0.09</v>
      </c>
      <c r="Y1266">
        <v>0.09</v>
      </c>
      <c r="Z1266" t="s">
        <v>12</v>
      </c>
      <c r="AA1266" t="s">
        <v>12</v>
      </c>
      <c r="AB1266" t="s">
        <v>12</v>
      </c>
      <c r="AC1266" t="s">
        <v>12</v>
      </c>
      <c r="AD1266">
        <v>169.13443996000001</v>
      </c>
      <c r="AE1266">
        <v>169.5620006</v>
      </c>
      <c r="AF1266">
        <v>169.00617176</v>
      </c>
      <c r="AG1266">
        <v>169.48503969000001</v>
      </c>
      <c r="AH1266" t="s">
        <v>12</v>
      </c>
      <c r="AI1266" t="s">
        <v>12</v>
      </c>
    </row>
    <row r="1267" spans="1:35" x14ac:dyDescent="0.25">
      <c r="A1267">
        <v>1404739800</v>
      </c>
      <c r="B1267">
        <v>9.6293923499999998</v>
      </c>
      <c r="C1267">
        <v>9.6521440999999992</v>
      </c>
      <c r="D1267">
        <v>9.5400136900000003</v>
      </c>
      <c r="E1267">
        <v>9.5879528500000006</v>
      </c>
      <c r="F1267">
        <v>9.6293923499999998</v>
      </c>
      <c r="G1267">
        <v>9.6521440999999992</v>
      </c>
      <c r="H1267">
        <v>9.5400136900000003</v>
      </c>
      <c r="I1267">
        <v>9.5879528500000006</v>
      </c>
      <c r="J1267">
        <v>1968.75</v>
      </c>
      <c r="K1267">
        <v>1969</v>
      </c>
      <c r="L1267">
        <v>1959.75</v>
      </c>
      <c r="M1267">
        <v>1963</v>
      </c>
      <c r="N1267">
        <v>1975.75</v>
      </c>
      <c r="O1267">
        <v>1977.5</v>
      </c>
      <c r="P1267">
        <v>1967.25</v>
      </c>
      <c r="Q1267">
        <v>1971</v>
      </c>
      <c r="R1267">
        <v>1984.22</v>
      </c>
      <c r="S1267">
        <v>1984.22</v>
      </c>
      <c r="T1267">
        <v>1974.88</v>
      </c>
      <c r="U1267">
        <v>1977.65</v>
      </c>
      <c r="V1267">
        <v>0.1</v>
      </c>
      <c r="W1267">
        <v>0.1</v>
      </c>
      <c r="X1267">
        <v>0.1</v>
      </c>
      <c r="Y1267">
        <v>0.1</v>
      </c>
      <c r="Z1267" t="s">
        <v>12</v>
      </c>
      <c r="AA1267" t="s">
        <v>12</v>
      </c>
      <c r="AB1267" t="s">
        <v>12</v>
      </c>
      <c r="AC1267" t="s">
        <v>12</v>
      </c>
      <c r="AD1267">
        <v>169.16009360000001</v>
      </c>
      <c r="AE1267">
        <v>169.29691299999999</v>
      </c>
      <c r="AF1267">
        <v>168.64702081999999</v>
      </c>
      <c r="AG1267">
        <v>168.895006</v>
      </c>
      <c r="AH1267" t="s">
        <v>12</v>
      </c>
      <c r="AI1267" t="s">
        <v>12</v>
      </c>
    </row>
    <row r="1268" spans="1:35" x14ac:dyDescent="0.25">
      <c r="A1268">
        <v>1404826200</v>
      </c>
      <c r="B1268">
        <v>9.5253879799999996</v>
      </c>
      <c r="C1268">
        <v>9.5359594399999992</v>
      </c>
      <c r="D1268">
        <v>9.3271287300000001</v>
      </c>
      <c r="E1268">
        <v>9.4051325000000006</v>
      </c>
      <c r="F1268">
        <v>9.5253879799999996</v>
      </c>
      <c r="G1268">
        <v>9.5359594399999992</v>
      </c>
      <c r="H1268">
        <v>9.3271287300000001</v>
      </c>
      <c r="I1268">
        <v>9.4051325000000006</v>
      </c>
      <c r="J1268">
        <v>1962.25</v>
      </c>
      <c r="K1268">
        <v>1962.25</v>
      </c>
      <c r="L1268">
        <v>1945</v>
      </c>
      <c r="M1268">
        <v>1952.5</v>
      </c>
      <c r="N1268">
        <v>1970.5</v>
      </c>
      <c r="O1268">
        <v>1970.75</v>
      </c>
      <c r="P1268">
        <v>1952.75</v>
      </c>
      <c r="Q1268">
        <v>1960.5</v>
      </c>
      <c r="R1268">
        <v>1976.39</v>
      </c>
      <c r="S1268">
        <v>1976.39</v>
      </c>
      <c r="T1268">
        <v>1959.46</v>
      </c>
      <c r="U1268">
        <v>1963.71</v>
      </c>
      <c r="V1268">
        <v>0.09</v>
      </c>
      <c r="W1268">
        <v>0.09</v>
      </c>
      <c r="X1268">
        <v>0.09</v>
      </c>
      <c r="Y1268">
        <v>0.09</v>
      </c>
      <c r="Z1268" t="s">
        <v>12</v>
      </c>
      <c r="AA1268" t="s">
        <v>12</v>
      </c>
      <c r="AB1268" t="s">
        <v>12</v>
      </c>
      <c r="AC1268" t="s">
        <v>12</v>
      </c>
      <c r="AD1268">
        <v>168.58716233000001</v>
      </c>
      <c r="AE1268">
        <v>168.64702081999999</v>
      </c>
      <c r="AF1268">
        <v>167.39854374000001</v>
      </c>
      <c r="AG1268">
        <v>167.80900195999999</v>
      </c>
      <c r="AH1268" t="s">
        <v>12</v>
      </c>
      <c r="AI1268" t="s">
        <v>12</v>
      </c>
    </row>
    <row r="1269" spans="1:35" x14ac:dyDescent="0.25">
      <c r="A1269">
        <v>1404912600</v>
      </c>
      <c r="B1269">
        <v>9.4628221400000001</v>
      </c>
      <c r="C1269">
        <v>9.5465143300000008</v>
      </c>
      <c r="D1269">
        <v>9.4083823300000002</v>
      </c>
      <c r="E1269">
        <v>9.5229503599999994</v>
      </c>
      <c r="F1269">
        <v>9.4628221400000001</v>
      </c>
      <c r="G1269">
        <v>9.5465143300000008</v>
      </c>
      <c r="H1269">
        <v>9.4083823300000002</v>
      </c>
      <c r="I1269">
        <v>9.5229503599999994</v>
      </c>
      <c r="J1269">
        <v>1953.25</v>
      </c>
      <c r="K1269">
        <v>1960.25</v>
      </c>
      <c r="L1269">
        <v>1950.75</v>
      </c>
      <c r="M1269">
        <v>1959.25</v>
      </c>
      <c r="N1269">
        <v>1960.5</v>
      </c>
      <c r="O1269">
        <v>1968.25</v>
      </c>
      <c r="P1269">
        <v>1958.25</v>
      </c>
      <c r="Q1269">
        <v>1967.25</v>
      </c>
      <c r="R1269">
        <v>1965.1</v>
      </c>
      <c r="S1269">
        <v>1974.15</v>
      </c>
      <c r="T1269">
        <v>1965.1</v>
      </c>
      <c r="U1269">
        <v>1972.83</v>
      </c>
      <c r="V1269">
        <v>0.09</v>
      </c>
      <c r="W1269">
        <v>0.09</v>
      </c>
      <c r="X1269">
        <v>0.09</v>
      </c>
      <c r="Y1269">
        <v>0.09</v>
      </c>
      <c r="Z1269" t="s">
        <v>12</v>
      </c>
      <c r="AA1269" t="s">
        <v>12</v>
      </c>
      <c r="AB1269" t="s">
        <v>12</v>
      </c>
      <c r="AC1269" t="s">
        <v>12</v>
      </c>
      <c r="AD1269">
        <v>168.22801139000001</v>
      </c>
      <c r="AE1269">
        <v>168.71115492000001</v>
      </c>
      <c r="AF1269">
        <v>167.86886045</v>
      </c>
      <c r="AG1269">
        <v>168.56150869000001</v>
      </c>
      <c r="AH1269" t="s">
        <v>12</v>
      </c>
      <c r="AI1269" t="s">
        <v>12</v>
      </c>
    </row>
    <row r="1270" spans="1:35" x14ac:dyDescent="0.25">
      <c r="A1270">
        <v>1404999000</v>
      </c>
      <c r="B1270">
        <v>9.2491249700000004</v>
      </c>
      <c r="C1270">
        <v>9.4839484800000005</v>
      </c>
      <c r="D1270">
        <v>9.2231233899999996</v>
      </c>
      <c r="E1270">
        <v>9.4083823300000002</v>
      </c>
      <c r="F1270">
        <v>9.2491249700000004</v>
      </c>
      <c r="G1270">
        <v>9.4839484800000005</v>
      </c>
      <c r="H1270">
        <v>9.2231233899999996</v>
      </c>
      <c r="I1270">
        <v>9.4083823300000002</v>
      </c>
      <c r="J1270">
        <v>1959.75</v>
      </c>
      <c r="K1270">
        <v>1959.75</v>
      </c>
      <c r="L1270">
        <v>1938</v>
      </c>
      <c r="M1270">
        <v>1950</v>
      </c>
      <c r="N1270">
        <v>1967.5</v>
      </c>
      <c r="O1270">
        <v>1968.25</v>
      </c>
      <c r="P1270">
        <v>1945.25</v>
      </c>
      <c r="Q1270">
        <v>1957.75</v>
      </c>
      <c r="R1270">
        <v>1966.67</v>
      </c>
      <c r="S1270">
        <v>1969.84</v>
      </c>
      <c r="T1270">
        <v>1952.86</v>
      </c>
      <c r="U1270">
        <v>1964.68</v>
      </c>
      <c r="V1270">
        <v>0.09</v>
      </c>
      <c r="W1270">
        <v>0.09</v>
      </c>
      <c r="X1270">
        <v>0.09</v>
      </c>
      <c r="Y1270">
        <v>0.09</v>
      </c>
      <c r="Z1270" t="s">
        <v>12</v>
      </c>
      <c r="AA1270" t="s">
        <v>12</v>
      </c>
      <c r="AB1270" t="s">
        <v>12</v>
      </c>
      <c r="AC1270" t="s">
        <v>12</v>
      </c>
      <c r="AD1270">
        <v>166.93677824</v>
      </c>
      <c r="AE1270">
        <v>168.33917715999999</v>
      </c>
      <c r="AF1270">
        <v>166.79995883999999</v>
      </c>
      <c r="AG1270">
        <v>167.89451409</v>
      </c>
      <c r="AH1270" t="s">
        <v>12</v>
      </c>
      <c r="AI1270" t="s">
        <v>12</v>
      </c>
    </row>
    <row r="1271" spans="1:35" x14ac:dyDescent="0.25">
      <c r="A1271">
        <v>1405085400</v>
      </c>
      <c r="B1271">
        <v>9.3978196500000006</v>
      </c>
      <c r="C1271">
        <v>9.4660729400000001</v>
      </c>
      <c r="D1271">
        <v>9.3303785700000006</v>
      </c>
      <c r="E1271">
        <v>9.4530716600000009</v>
      </c>
      <c r="F1271">
        <v>9.3978196500000006</v>
      </c>
      <c r="G1271">
        <v>9.4660729400000001</v>
      </c>
      <c r="H1271">
        <v>9.3303785700000006</v>
      </c>
      <c r="I1271">
        <v>9.4530716600000009</v>
      </c>
      <c r="J1271">
        <v>1949</v>
      </c>
      <c r="K1271">
        <v>1955.5</v>
      </c>
      <c r="L1271">
        <v>1945.25</v>
      </c>
      <c r="M1271">
        <v>1954.5</v>
      </c>
      <c r="N1271">
        <v>1957.25</v>
      </c>
      <c r="O1271">
        <v>1963.5</v>
      </c>
      <c r="P1271">
        <v>1953</v>
      </c>
      <c r="Q1271">
        <v>1962.5</v>
      </c>
      <c r="R1271">
        <v>1965.76</v>
      </c>
      <c r="S1271">
        <v>1968.67</v>
      </c>
      <c r="T1271">
        <v>1959.63</v>
      </c>
      <c r="U1271">
        <v>1967.57</v>
      </c>
      <c r="V1271">
        <v>0.09</v>
      </c>
      <c r="W1271">
        <v>0.09</v>
      </c>
      <c r="X1271">
        <v>0.09</v>
      </c>
      <c r="Y1271">
        <v>0.09</v>
      </c>
      <c r="Z1271" t="s">
        <v>12</v>
      </c>
      <c r="AA1271" t="s">
        <v>12</v>
      </c>
      <c r="AB1271" t="s">
        <v>12</v>
      </c>
      <c r="AC1271" t="s">
        <v>12</v>
      </c>
      <c r="AD1271">
        <v>167.79189952999999</v>
      </c>
      <c r="AE1271">
        <v>168.24511382</v>
      </c>
      <c r="AF1271">
        <v>167.41564617</v>
      </c>
      <c r="AG1271">
        <v>168.12539684000001</v>
      </c>
      <c r="AH1271" t="s">
        <v>12</v>
      </c>
      <c r="AI1271" t="s">
        <v>12</v>
      </c>
    </row>
    <row r="1272" spans="1:35" x14ac:dyDescent="0.25">
      <c r="A1272">
        <v>1405344600</v>
      </c>
      <c r="B1272">
        <v>9.5879528500000006</v>
      </c>
      <c r="C1272">
        <v>9.6277679200000001</v>
      </c>
      <c r="D1272">
        <v>9.5554516100000004</v>
      </c>
      <c r="E1272">
        <v>9.5855162099999998</v>
      </c>
      <c r="F1272">
        <v>9.5879528500000006</v>
      </c>
      <c r="G1272">
        <v>9.6277679200000001</v>
      </c>
      <c r="H1272">
        <v>9.5554516100000004</v>
      </c>
      <c r="I1272">
        <v>9.5855162099999998</v>
      </c>
      <c r="J1272">
        <v>1954.75</v>
      </c>
      <c r="K1272">
        <v>1965.75</v>
      </c>
      <c r="L1272">
        <v>1951.75</v>
      </c>
      <c r="M1272">
        <v>1963.25</v>
      </c>
      <c r="N1272">
        <v>1962.75</v>
      </c>
      <c r="O1272">
        <v>1974</v>
      </c>
      <c r="P1272">
        <v>1962.5</v>
      </c>
      <c r="Q1272">
        <v>1971</v>
      </c>
      <c r="R1272">
        <v>1969.86</v>
      </c>
      <c r="S1272">
        <v>1979.85</v>
      </c>
      <c r="T1272">
        <v>1969.86</v>
      </c>
      <c r="U1272">
        <v>1977.1</v>
      </c>
      <c r="V1272">
        <v>0.09</v>
      </c>
      <c r="W1272">
        <v>0.09</v>
      </c>
      <c r="X1272">
        <v>0.09</v>
      </c>
      <c r="Y1272">
        <v>0.09</v>
      </c>
      <c r="Z1272" t="s">
        <v>12</v>
      </c>
      <c r="AA1272" t="s">
        <v>12</v>
      </c>
      <c r="AB1272" t="s">
        <v>12</v>
      </c>
      <c r="AC1272" t="s">
        <v>12</v>
      </c>
      <c r="AD1272">
        <v>168.98051813000001</v>
      </c>
      <c r="AE1272">
        <v>169.19429844999999</v>
      </c>
      <c r="AF1272">
        <v>168.83514751000001</v>
      </c>
      <c r="AG1272">
        <v>168.97196690999999</v>
      </c>
      <c r="AH1272" t="s">
        <v>12</v>
      </c>
      <c r="AI1272" t="s">
        <v>12</v>
      </c>
    </row>
    <row r="1273" spans="1:35" x14ac:dyDescent="0.25">
      <c r="A1273">
        <v>1405431000</v>
      </c>
      <c r="B1273">
        <v>9.6090792</v>
      </c>
      <c r="C1273">
        <v>9.6635190000000009</v>
      </c>
      <c r="D1273">
        <v>9.4140697800000002</v>
      </c>
      <c r="E1273">
        <v>9.5359506700000001</v>
      </c>
      <c r="F1273">
        <v>9.6090792</v>
      </c>
      <c r="G1273">
        <v>9.6635190000000009</v>
      </c>
      <c r="H1273">
        <v>9.4140697800000002</v>
      </c>
      <c r="I1273">
        <v>9.5359506700000001</v>
      </c>
      <c r="J1273">
        <v>1963.25</v>
      </c>
      <c r="K1273">
        <v>1968.25</v>
      </c>
      <c r="L1273">
        <v>1951.25</v>
      </c>
      <c r="M1273">
        <v>1960.25</v>
      </c>
      <c r="N1273">
        <v>1971.25</v>
      </c>
      <c r="O1273">
        <v>1976.25</v>
      </c>
      <c r="P1273">
        <v>1958.75</v>
      </c>
      <c r="Q1273">
        <v>1968</v>
      </c>
      <c r="R1273">
        <v>1977.36</v>
      </c>
      <c r="S1273">
        <v>1982.52</v>
      </c>
      <c r="T1273">
        <v>1965.34</v>
      </c>
      <c r="U1273">
        <v>1973.28</v>
      </c>
      <c r="V1273">
        <v>0.09</v>
      </c>
      <c r="W1273">
        <v>0.09</v>
      </c>
      <c r="X1273">
        <v>0.09</v>
      </c>
      <c r="Y1273">
        <v>0.09</v>
      </c>
      <c r="Z1273" t="s">
        <v>12</v>
      </c>
      <c r="AA1273" t="s">
        <v>12</v>
      </c>
      <c r="AB1273" t="s">
        <v>12</v>
      </c>
      <c r="AC1273" t="s">
        <v>12</v>
      </c>
      <c r="AD1273">
        <v>169.07458147</v>
      </c>
      <c r="AE1273">
        <v>169.39952756</v>
      </c>
      <c r="AF1273">
        <v>167.91161650999999</v>
      </c>
      <c r="AG1273">
        <v>168.65557204000001</v>
      </c>
      <c r="AH1273" t="s">
        <v>12</v>
      </c>
      <c r="AI1273" t="s">
        <v>12</v>
      </c>
    </row>
    <row r="1274" spans="1:35" x14ac:dyDescent="0.25">
      <c r="A1274">
        <v>1405517400</v>
      </c>
      <c r="B1274">
        <v>9.6578315499999992</v>
      </c>
      <c r="C1274">
        <v>9.6830199399999994</v>
      </c>
      <c r="D1274">
        <v>9.5652020800000006</v>
      </c>
      <c r="E1274">
        <v>9.6399560100000006</v>
      </c>
      <c r="F1274">
        <v>9.6578315499999992</v>
      </c>
      <c r="G1274">
        <v>9.6830199399999994</v>
      </c>
      <c r="H1274">
        <v>9.5652020800000006</v>
      </c>
      <c r="I1274">
        <v>9.6399560100000006</v>
      </c>
      <c r="J1274">
        <v>1960.25</v>
      </c>
      <c r="K1274">
        <v>1970</v>
      </c>
      <c r="L1274">
        <v>1959.5</v>
      </c>
      <c r="M1274">
        <v>1967</v>
      </c>
      <c r="N1274">
        <v>1968</v>
      </c>
      <c r="O1274">
        <v>1978</v>
      </c>
      <c r="P1274">
        <v>1967</v>
      </c>
      <c r="Q1274">
        <v>1974.75</v>
      </c>
      <c r="R1274">
        <v>1976.35</v>
      </c>
      <c r="S1274">
        <v>1983.94</v>
      </c>
      <c r="T1274">
        <v>1975.67</v>
      </c>
      <c r="U1274">
        <v>1981.57</v>
      </c>
      <c r="V1274">
        <v>0.09</v>
      </c>
      <c r="W1274">
        <v>0.09</v>
      </c>
      <c r="X1274">
        <v>0.09</v>
      </c>
      <c r="Y1274">
        <v>0.09</v>
      </c>
      <c r="Z1274" t="s">
        <v>12</v>
      </c>
      <c r="AA1274" t="s">
        <v>12</v>
      </c>
      <c r="AB1274" t="s">
        <v>12</v>
      </c>
      <c r="AC1274" t="s">
        <v>12</v>
      </c>
      <c r="AD1274">
        <v>169.40807877</v>
      </c>
      <c r="AE1274">
        <v>169.53634696</v>
      </c>
      <c r="AF1274">
        <v>168.81804507999999</v>
      </c>
      <c r="AG1274">
        <v>169.27981058</v>
      </c>
      <c r="AH1274" t="s">
        <v>12</v>
      </c>
      <c r="AI1274" t="s">
        <v>12</v>
      </c>
    </row>
    <row r="1275" spans="1:35" x14ac:dyDescent="0.25">
      <c r="A1275">
        <v>1405603800</v>
      </c>
      <c r="B1275">
        <v>9.5481387499999997</v>
      </c>
      <c r="C1275">
        <v>9.6610813800000006</v>
      </c>
      <c r="D1275">
        <v>9.2710635299999993</v>
      </c>
      <c r="E1275">
        <v>9.3092522199999994</v>
      </c>
      <c r="F1275">
        <v>9.5481387499999997</v>
      </c>
      <c r="G1275">
        <v>9.6610813800000006</v>
      </c>
      <c r="H1275">
        <v>9.2710635299999993</v>
      </c>
      <c r="I1275">
        <v>9.3092522199999994</v>
      </c>
      <c r="J1275">
        <v>1964</v>
      </c>
      <c r="K1275">
        <v>1968.25</v>
      </c>
      <c r="L1275">
        <v>1941</v>
      </c>
      <c r="M1275">
        <v>1945.75</v>
      </c>
      <c r="N1275">
        <v>1971.25</v>
      </c>
      <c r="O1275">
        <v>1976</v>
      </c>
      <c r="P1275">
        <v>1948.5</v>
      </c>
      <c r="Q1275">
        <v>1953.5</v>
      </c>
      <c r="R1275">
        <v>1979.75</v>
      </c>
      <c r="S1275">
        <v>1981.8</v>
      </c>
      <c r="T1275">
        <v>1955.59</v>
      </c>
      <c r="U1275">
        <v>1958.12</v>
      </c>
      <c r="V1275">
        <v>0.09</v>
      </c>
      <c r="W1275">
        <v>0.09</v>
      </c>
      <c r="X1275">
        <v>0.09</v>
      </c>
      <c r="Y1275">
        <v>0.09</v>
      </c>
      <c r="Z1275" t="s">
        <v>12</v>
      </c>
      <c r="AA1275" t="s">
        <v>12</v>
      </c>
      <c r="AB1275" t="s">
        <v>12</v>
      </c>
      <c r="AC1275" t="s">
        <v>12</v>
      </c>
      <c r="AD1275">
        <v>168.75818659000001</v>
      </c>
      <c r="AE1275">
        <v>169.39952756</v>
      </c>
      <c r="AF1275">
        <v>167.11635371</v>
      </c>
      <c r="AG1275">
        <v>167.35578767000001</v>
      </c>
      <c r="AH1275" t="s">
        <v>12</v>
      </c>
      <c r="AI1275" t="s">
        <v>12</v>
      </c>
    </row>
    <row r="1276" spans="1:35" x14ac:dyDescent="0.25">
      <c r="A1276">
        <v>1405690200</v>
      </c>
      <c r="B1276">
        <v>9.4067569300000002</v>
      </c>
      <c r="C1276">
        <v>9.6220794999999999</v>
      </c>
      <c r="D1276">
        <v>9.3848183699999996</v>
      </c>
      <c r="E1276">
        <v>9.5928280899999994</v>
      </c>
      <c r="F1276">
        <v>9.4067569300000002</v>
      </c>
      <c r="G1276">
        <v>9.6220794999999999</v>
      </c>
      <c r="H1276">
        <v>9.3848183699999996</v>
      </c>
      <c r="I1276">
        <v>9.5928280899999994</v>
      </c>
      <c r="J1276">
        <v>1940.5</v>
      </c>
      <c r="K1276">
        <v>1966.25</v>
      </c>
      <c r="L1276">
        <v>1934.75</v>
      </c>
      <c r="M1276">
        <v>1963.75</v>
      </c>
      <c r="N1276">
        <v>1949.25</v>
      </c>
      <c r="O1276">
        <v>1974.25</v>
      </c>
      <c r="P1276">
        <v>1942.5</v>
      </c>
      <c r="Q1276">
        <v>1971.5</v>
      </c>
      <c r="R1276">
        <v>1961.54</v>
      </c>
      <c r="S1276">
        <v>1979.91</v>
      </c>
      <c r="T1276">
        <v>1960.82</v>
      </c>
      <c r="U1276">
        <v>1978.22</v>
      </c>
      <c r="V1276">
        <v>0.09</v>
      </c>
      <c r="W1276">
        <v>0.09</v>
      </c>
      <c r="X1276">
        <v>0.09</v>
      </c>
      <c r="Y1276">
        <v>0.09</v>
      </c>
      <c r="Z1276" t="s">
        <v>12</v>
      </c>
      <c r="AA1276" t="s">
        <v>12</v>
      </c>
      <c r="AB1276" t="s">
        <v>12</v>
      </c>
      <c r="AC1276" t="s">
        <v>12</v>
      </c>
      <c r="AD1276">
        <v>167.90306530000001</v>
      </c>
      <c r="AE1276">
        <v>169.23705451000001</v>
      </c>
      <c r="AF1276">
        <v>167.80900195999999</v>
      </c>
      <c r="AG1276">
        <v>169.06594473999999</v>
      </c>
      <c r="AH1276" t="s">
        <v>12</v>
      </c>
      <c r="AI1276" t="s">
        <v>12</v>
      </c>
    </row>
    <row r="1277" spans="1:35" x14ac:dyDescent="0.25">
      <c r="A1277">
        <v>1405949400</v>
      </c>
      <c r="B1277">
        <v>9.5034494200000008</v>
      </c>
      <c r="C1277">
        <v>9.5635776499999992</v>
      </c>
      <c r="D1277">
        <v>9.4075701200000008</v>
      </c>
      <c r="E1277">
        <v>9.5343262400000004</v>
      </c>
      <c r="F1277">
        <v>9.5034494200000008</v>
      </c>
      <c r="G1277">
        <v>9.5635776499999992</v>
      </c>
      <c r="H1277">
        <v>9.4075701200000008</v>
      </c>
      <c r="I1277">
        <v>9.5343262400000004</v>
      </c>
      <c r="J1277">
        <v>1962.5</v>
      </c>
      <c r="K1277">
        <v>1963.5</v>
      </c>
      <c r="L1277">
        <v>1951.25</v>
      </c>
      <c r="M1277">
        <v>1958.5</v>
      </c>
      <c r="N1277">
        <v>1970.25</v>
      </c>
      <c r="O1277">
        <v>1971.5</v>
      </c>
      <c r="P1277">
        <v>1959</v>
      </c>
      <c r="Q1277">
        <v>1966.25</v>
      </c>
      <c r="R1277">
        <v>1976.93</v>
      </c>
      <c r="S1277">
        <v>1976.93</v>
      </c>
      <c r="T1277">
        <v>1965.77</v>
      </c>
      <c r="U1277">
        <v>1973.63</v>
      </c>
      <c r="V1277">
        <v>0.1</v>
      </c>
      <c r="W1277">
        <v>0.1</v>
      </c>
      <c r="X1277">
        <v>0.1</v>
      </c>
      <c r="Y1277">
        <v>0.1</v>
      </c>
      <c r="Z1277" t="s">
        <v>12</v>
      </c>
      <c r="AA1277" t="s">
        <v>12</v>
      </c>
      <c r="AB1277" t="s">
        <v>12</v>
      </c>
      <c r="AC1277" t="s">
        <v>12</v>
      </c>
      <c r="AD1277">
        <v>168.53585505999999</v>
      </c>
      <c r="AE1277">
        <v>168.88645478000001</v>
      </c>
      <c r="AF1277">
        <v>167.971475</v>
      </c>
      <c r="AG1277">
        <v>168.74963538</v>
      </c>
      <c r="AH1277" t="s">
        <v>12</v>
      </c>
      <c r="AI1277" t="s">
        <v>12</v>
      </c>
    </row>
    <row r="1278" spans="1:35" x14ac:dyDescent="0.25">
      <c r="A1278">
        <v>1406035800</v>
      </c>
      <c r="B1278">
        <v>9.63914282</v>
      </c>
      <c r="C1278">
        <v>9.7138967600000008</v>
      </c>
      <c r="D1278">
        <v>9.6172042599999994</v>
      </c>
      <c r="E1278">
        <v>9.6627067899999997</v>
      </c>
      <c r="F1278">
        <v>9.63914282</v>
      </c>
      <c r="G1278">
        <v>9.7138967600000008</v>
      </c>
      <c r="H1278">
        <v>9.6172042599999994</v>
      </c>
      <c r="I1278">
        <v>9.6627067899999997</v>
      </c>
      <c r="J1278">
        <v>1957.75</v>
      </c>
      <c r="K1278">
        <v>1972.5</v>
      </c>
      <c r="L1278">
        <v>1957.75</v>
      </c>
      <c r="M1278">
        <v>1967</v>
      </c>
      <c r="N1278">
        <v>1965.75</v>
      </c>
      <c r="O1278">
        <v>1980.5</v>
      </c>
      <c r="P1278">
        <v>1965.25</v>
      </c>
      <c r="Q1278">
        <v>1975</v>
      </c>
      <c r="R1278">
        <v>1975.65</v>
      </c>
      <c r="S1278">
        <v>1986.24</v>
      </c>
      <c r="T1278">
        <v>1975.65</v>
      </c>
      <c r="U1278">
        <v>1983.53</v>
      </c>
      <c r="V1278">
        <v>0.09</v>
      </c>
      <c r="W1278">
        <v>0.09</v>
      </c>
      <c r="X1278">
        <v>0.09</v>
      </c>
      <c r="Y1278">
        <v>0.09</v>
      </c>
      <c r="Z1278" t="s">
        <v>12</v>
      </c>
      <c r="AA1278" t="s">
        <v>12</v>
      </c>
      <c r="AB1278" t="s">
        <v>12</v>
      </c>
      <c r="AC1278" t="s">
        <v>12</v>
      </c>
      <c r="AD1278">
        <v>169.32256663999999</v>
      </c>
      <c r="AE1278">
        <v>169.79288335000001</v>
      </c>
      <c r="AF1278">
        <v>169.20284966</v>
      </c>
      <c r="AG1278">
        <v>169.48503969000001</v>
      </c>
      <c r="AH1278" t="s">
        <v>12</v>
      </c>
      <c r="AI1278" t="s">
        <v>12</v>
      </c>
    </row>
    <row r="1279" spans="1:35" x14ac:dyDescent="0.25">
      <c r="A1279">
        <v>1406122200</v>
      </c>
      <c r="B1279">
        <v>9.7057716900000006</v>
      </c>
      <c r="C1279">
        <v>9.7585860899999997</v>
      </c>
      <c r="D1279">
        <v>9.6513309100000004</v>
      </c>
      <c r="E1279">
        <v>9.7277102499999994</v>
      </c>
      <c r="F1279">
        <v>9.7057716900000006</v>
      </c>
      <c r="G1279">
        <v>9.7585860899999997</v>
      </c>
      <c r="H1279">
        <v>9.6513309100000004</v>
      </c>
      <c r="I1279">
        <v>9.7277102499999994</v>
      </c>
      <c r="J1279">
        <v>1967</v>
      </c>
      <c r="K1279">
        <v>1975.25</v>
      </c>
      <c r="L1279">
        <v>1966</v>
      </c>
      <c r="M1279">
        <v>1973</v>
      </c>
      <c r="N1279">
        <v>1973</v>
      </c>
      <c r="O1279">
        <v>1983.5</v>
      </c>
      <c r="P1279">
        <v>1972.75</v>
      </c>
      <c r="Q1279">
        <v>1980.75</v>
      </c>
      <c r="R1279">
        <v>1985.32</v>
      </c>
      <c r="S1279">
        <v>1989.23</v>
      </c>
      <c r="T1279">
        <v>1982.44</v>
      </c>
      <c r="U1279">
        <v>1987.01</v>
      </c>
      <c r="V1279">
        <v>0.09</v>
      </c>
      <c r="W1279">
        <v>0.09</v>
      </c>
      <c r="X1279">
        <v>0.09</v>
      </c>
      <c r="Y1279">
        <v>0.09</v>
      </c>
      <c r="Z1279" t="s">
        <v>12</v>
      </c>
      <c r="AA1279" t="s">
        <v>12</v>
      </c>
      <c r="AB1279" t="s">
        <v>12</v>
      </c>
      <c r="AC1279" t="s">
        <v>12</v>
      </c>
      <c r="AD1279">
        <v>169.73730047000001</v>
      </c>
      <c r="AE1279">
        <v>170.04086853000001</v>
      </c>
      <c r="AF1279">
        <v>169.39952756</v>
      </c>
      <c r="AG1279">
        <v>169.86129305</v>
      </c>
      <c r="AH1279" t="s">
        <v>12</v>
      </c>
      <c r="AI1279" t="s">
        <v>12</v>
      </c>
    </row>
    <row r="1280" spans="1:35" x14ac:dyDescent="0.25">
      <c r="A1280">
        <v>1406208600</v>
      </c>
      <c r="B1280">
        <v>9.7634613300000002</v>
      </c>
      <c r="C1280">
        <v>9.7886506900000008</v>
      </c>
      <c r="D1280">
        <v>9.7041540899999994</v>
      </c>
      <c r="E1280">
        <v>9.7297412699999999</v>
      </c>
      <c r="F1280">
        <v>9.7634613300000002</v>
      </c>
      <c r="G1280">
        <v>9.7886506900000008</v>
      </c>
      <c r="H1280">
        <v>9.7041540899999994</v>
      </c>
      <c r="I1280">
        <v>9.7297412699999999</v>
      </c>
      <c r="J1280">
        <v>1972.75</v>
      </c>
      <c r="K1280">
        <v>1977.75</v>
      </c>
      <c r="L1280">
        <v>1969</v>
      </c>
      <c r="M1280">
        <v>1972.75</v>
      </c>
      <c r="N1280">
        <v>1981</v>
      </c>
      <c r="O1280">
        <v>1985.75</v>
      </c>
      <c r="P1280">
        <v>1976.75</v>
      </c>
      <c r="Q1280">
        <v>1980.75</v>
      </c>
      <c r="R1280">
        <v>1988.07</v>
      </c>
      <c r="S1280">
        <v>1991.39</v>
      </c>
      <c r="T1280">
        <v>1985.79</v>
      </c>
      <c r="U1280">
        <v>1987.98</v>
      </c>
      <c r="V1280">
        <v>0.09</v>
      </c>
      <c r="W1280">
        <v>0.09</v>
      </c>
      <c r="X1280">
        <v>0.09</v>
      </c>
      <c r="Y1280">
        <v>0.09</v>
      </c>
      <c r="Z1280" t="s">
        <v>12</v>
      </c>
      <c r="AA1280" t="s">
        <v>12</v>
      </c>
      <c r="AB1280" t="s">
        <v>12</v>
      </c>
      <c r="AC1280" t="s">
        <v>12</v>
      </c>
      <c r="AD1280">
        <v>170.02376609999999</v>
      </c>
      <c r="AE1280">
        <v>170.22044399999999</v>
      </c>
      <c r="AF1280">
        <v>169.69882000999999</v>
      </c>
      <c r="AG1280">
        <v>169.86984426999999</v>
      </c>
      <c r="AH1280" t="s">
        <v>12</v>
      </c>
      <c r="AI1280" t="s">
        <v>12</v>
      </c>
    </row>
    <row r="1281" spans="1:35" x14ac:dyDescent="0.25">
      <c r="A1281">
        <v>1406295000</v>
      </c>
      <c r="B1281">
        <v>9.6488932900000002</v>
      </c>
      <c r="C1281">
        <v>9.6724572599999998</v>
      </c>
      <c r="D1281">
        <v>9.5367638600000006</v>
      </c>
      <c r="E1281">
        <v>9.5968911099999996</v>
      </c>
      <c r="F1281">
        <v>9.6488932900000002</v>
      </c>
      <c r="G1281">
        <v>9.6724572599999998</v>
      </c>
      <c r="H1281">
        <v>9.5367638600000006</v>
      </c>
      <c r="I1281">
        <v>9.5968911099999996</v>
      </c>
      <c r="J1281">
        <v>1971</v>
      </c>
      <c r="K1281">
        <v>1972.75</v>
      </c>
      <c r="L1281">
        <v>1960.5</v>
      </c>
      <c r="M1281">
        <v>1963.5</v>
      </c>
      <c r="N1281">
        <v>1978.75</v>
      </c>
      <c r="O1281">
        <v>1980.75</v>
      </c>
      <c r="P1281">
        <v>1968</v>
      </c>
      <c r="Q1281">
        <v>1971.5</v>
      </c>
      <c r="R1281">
        <v>1984.6</v>
      </c>
      <c r="S1281">
        <v>1984.6</v>
      </c>
      <c r="T1281">
        <v>1974.37</v>
      </c>
      <c r="U1281">
        <v>1978.34</v>
      </c>
      <c r="V1281">
        <v>0.09</v>
      </c>
      <c r="W1281">
        <v>0.09</v>
      </c>
      <c r="X1281">
        <v>0.09</v>
      </c>
      <c r="Y1281">
        <v>0.09</v>
      </c>
      <c r="Z1281" t="s">
        <v>12</v>
      </c>
      <c r="AA1281" t="s">
        <v>12</v>
      </c>
      <c r="AB1281" t="s">
        <v>12</v>
      </c>
      <c r="AC1281" t="s">
        <v>12</v>
      </c>
      <c r="AD1281">
        <v>169.39097634999999</v>
      </c>
      <c r="AE1281">
        <v>169.53634696</v>
      </c>
      <c r="AF1281">
        <v>168.74108416000001</v>
      </c>
      <c r="AG1281">
        <v>169.07458147</v>
      </c>
      <c r="AH1281" t="s">
        <v>12</v>
      </c>
      <c r="AI1281" t="s">
        <v>12</v>
      </c>
    </row>
    <row r="1282" spans="1:35" x14ac:dyDescent="0.25">
      <c r="A1282">
        <v>1406554200</v>
      </c>
      <c r="B1282">
        <v>9.5936412799999999</v>
      </c>
      <c r="C1282">
        <v>9.6448312499999993</v>
      </c>
      <c r="D1282">
        <v>9.4327585099999993</v>
      </c>
      <c r="E1282">
        <v>9.6025785599999995</v>
      </c>
      <c r="F1282">
        <v>9.5936412799999999</v>
      </c>
      <c r="G1282">
        <v>9.6448312499999993</v>
      </c>
      <c r="H1282">
        <v>9.4327585099999993</v>
      </c>
      <c r="I1282">
        <v>9.6025785599999995</v>
      </c>
      <c r="J1282">
        <v>1963.25</v>
      </c>
      <c r="K1282">
        <v>1968</v>
      </c>
      <c r="L1282">
        <v>1953.25</v>
      </c>
      <c r="M1282">
        <v>1965</v>
      </c>
      <c r="N1282">
        <v>1970.75</v>
      </c>
      <c r="O1282">
        <v>1976</v>
      </c>
      <c r="P1282">
        <v>1960.75</v>
      </c>
      <c r="Q1282">
        <v>1973</v>
      </c>
      <c r="R1282">
        <v>1978.25</v>
      </c>
      <c r="S1282">
        <v>1981.52</v>
      </c>
      <c r="T1282">
        <v>1967.31</v>
      </c>
      <c r="U1282">
        <v>1978.91</v>
      </c>
      <c r="V1282">
        <v>0.09</v>
      </c>
      <c r="W1282">
        <v>0.09</v>
      </c>
      <c r="X1282">
        <v>0.09</v>
      </c>
      <c r="Y1282">
        <v>0.09</v>
      </c>
      <c r="Z1282" t="s">
        <v>12</v>
      </c>
      <c r="AA1282" t="s">
        <v>12</v>
      </c>
      <c r="AB1282" t="s">
        <v>12</v>
      </c>
      <c r="AC1282" t="s">
        <v>12</v>
      </c>
      <c r="AD1282">
        <v>169.10878632000001</v>
      </c>
      <c r="AE1282">
        <v>169.39097634999999</v>
      </c>
      <c r="AF1282">
        <v>168.13394804999999</v>
      </c>
      <c r="AG1282">
        <v>169.14299116999999</v>
      </c>
      <c r="AH1282" t="s">
        <v>12</v>
      </c>
      <c r="AI1282" t="s">
        <v>12</v>
      </c>
    </row>
    <row r="1283" spans="1:35" x14ac:dyDescent="0.25">
      <c r="A1283">
        <v>1406640600</v>
      </c>
      <c r="B1283">
        <v>9.6537685300000007</v>
      </c>
      <c r="C1283">
        <v>9.6935836000000002</v>
      </c>
      <c r="D1283">
        <v>9.4774566199999999</v>
      </c>
      <c r="E1283">
        <v>9.4806986500000008</v>
      </c>
      <c r="F1283">
        <v>9.6537685300000007</v>
      </c>
      <c r="G1283">
        <v>9.6935836000000002</v>
      </c>
      <c r="H1283">
        <v>9.4774566199999999</v>
      </c>
      <c r="I1283">
        <v>9.4806986500000008</v>
      </c>
      <c r="J1283">
        <v>1964.75</v>
      </c>
      <c r="K1283">
        <v>1971.5</v>
      </c>
      <c r="L1283">
        <v>1954.5</v>
      </c>
      <c r="M1283">
        <v>1955</v>
      </c>
      <c r="N1283">
        <v>1972.5</v>
      </c>
      <c r="O1283">
        <v>1979.5</v>
      </c>
      <c r="P1283">
        <v>1962</v>
      </c>
      <c r="Q1283">
        <v>1963</v>
      </c>
      <c r="R1283">
        <v>1980.03</v>
      </c>
      <c r="S1283">
        <v>1984.85</v>
      </c>
      <c r="T1283">
        <v>1969.95</v>
      </c>
      <c r="U1283">
        <v>1969.95</v>
      </c>
      <c r="V1283">
        <v>0.09</v>
      </c>
      <c r="W1283">
        <v>0.09</v>
      </c>
      <c r="X1283">
        <v>0.09</v>
      </c>
      <c r="Y1283">
        <v>0.09</v>
      </c>
      <c r="Z1283" t="s">
        <v>12</v>
      </c>
      <c r="AA1283" t="s">
        <v>12</v>
      </c>
      <c r="AB1283" t="s">
        <v>12</v>
      </c>
      <c r="AC1283" t="s">
        <v>12</v>
      </c>
      <c r="AD1283">
        <v>169.45938605000001</v>
      </c>
      <c r="AE1283">
        <v>169.69882000999999</v>
      </c>
      <c r="AF1283">
        <v>168.39048443999999</v>
      </c>
      <c r="AG1283">
        <v>168.41613806999999</v>
      </c>
      <c r="AH1283" t="s">
        <v>12</v>
      </c>
      <c r="AI1283" t="s">
        <v>12</v>
      </c>
    </row>
    <row r="1284" spans="1:35" x14ac:dyDescent="0.25">
      <c r="A1284">
        <v>1406727000</v>
      </c>
      <c r="B1284">
        <v>9.5806409699999993</v>
      </c>
      <c r="C1284">
        <v>9.6155798400000005</v>
      </c>
      <c r="D1284">
        <v>9.3669428299999993</v>
      </c>
      <c r="E1284">
        <v>9.4806986500000008</v>
      </c>
      <c r="F1284">
        <v>9.5806409699999993</v>
      </c>
      <c r="G1284">
        <v>9.6155798400000005</v>
      </c>
      <c r="H1284">
        <v>9.3669428299999993</v>
      </c>
      <c r="I1284">
        <v>9.4806986500000008</v>
      </c>
      <c r="J1284">
        <v>1957</v>
      </c>
      <c r="K1284">
        <v>1966.25</v>
      </c>
      <c r="L1284">
        <v>1949</v>
      </c>
      <c r="M1284">
        <v>1957.25</v>
      </c>
      <c r="N1284">
        <v>1964.25</v>
      </c>
      <c r="O1284">
        <v>1974.25</v>
      </c>
      <c r="P1284">
        <v>1956.5</v>
      </c>
      <c r="Q1284">
        <v>1965</v>
      </c>
      <c r="R1284">
        <v>1973.21</v>
      </c>
      <c r="S1284">
        <v>1978.9</v>
      </c>
      <c r="T1284">
        <v>1962.42</v>
      </c>
      <c r="U1284">
        <v>1970.07</v>
      </c>
      <c r="V1284">
        <v>0.09</v>
      </c>
      <c r="W1284">
        <v>0.09</v>
      </c>
      <c r="X1284">
        <v>0.09</v>
      </c>
      <c r="Y1284">
        <v>0.09</v>
      </c>
      <c r="Z1284" t="s">
        <v>12</v>
      </c>
      <c r="AA1284" t="s">
        <v>12</v>
      </c>
      <c r="AB1284" t="s">
        <v>12</v>
      </c>
      <c r="AC1284" t="s">
        <v>12</v>
      </c>
      <c r="AD1284">
        <v>169.01472297999999</v>
      </c>
      <c r="AE1284">
        <v>169.23705451000001</v>
      </c>
      <c r="AF1284">
        <v>167.74059226</v>
      </c>
      <c r="AG1284">
        <v>168.44179170999999</v>
      </c>
      <c r="AH1284" t="s">
        <v>12</v>
      </c>
      <c r="AI1284" t="s">
        <v>12</v>
      </c>
    </row>
    <row r="1285" spans="1:35" x14ac:dyDescent="0.25">
      <c r="A1285">
        <v>1406813400</v>
      </c>
      <c r="B1285">
        <v>9.2881268499999994</v>
      </c>
      <c r="C1285">
        <v>9.3076277899999997</v>
      </c>
      <c r="D1285">
        <v>8.9094838900000006</v>
      </c>
      <c r="E1285">
        <v>8.9184221499999996</v>
      </c>
      <c r="F1285">
        <v>9.2881268499999994</v>
      </c>
      <c r="G1285">
        <v>9.3076277899999997</v>
      </c>
      <c r="H1285">
        <v>8.9094838900000006</v>
      </c>
      <c r="I1285">
        <v>8.9184221499999996</v>
      </c>
      <c r="J1285">
        <v>1957.25</v>
      </c>
      <c r="K1285">
        <v>1957.25</v>
      </c>
      <c r="L1285">
        <v>1916</v>
      </c>
      <c r="M1285">
        <v>1917</v>
      </c>
      <c r="N1285">
        <v>1965</v>
      </c>
      <c r="O1285">
        <v>1965.5</v>
      </c>
      <c r="P1285">
        <v>1923.5</v>
      </c>
      <c r="Q1285">
        <v>1924.75</v>
      </c>
      <c r="R1285">
        <v>1965.14</v>
      </c>
      <c r="S1285">
        <v>1965.14</v>
      </c>
      <c r="T1285">
        <v>1930.67</v>
      </c>
      <c r="U1285">
        <v>1930.67</v>
      </c>
      <c r="V1285">
        <v>0.08</v>
      </c>
      <c r="W1285">
        <v>0.08</v>
      </c>
      <c r="X1285">
        <v>0.08</v>
      </c>
      <c r="Y1285">
        <v>0.08</v>
      </c>
      <c r="Z1285" t="s">
        <v>12</v>
      </c>
      <c r="AA1285" t="s">
        <v>12</v>
      </c>
      <c r="AB1285" t="s">
        <v>12</v>
      </c>
      <c r="AC1285" t="s">
        <v>12</v>
      </c>
      <c r="AD1285">
        <v>167.27027555000001</v>
      </c>
      <c r="AE1285">
        <v>167.41564617</v>
      </c>
      <c r="AF1285">
        <v>165.01275534000001</v>
      </c>
      <c r="AG1285">
        <v>165.11536989000001</v>
      </c>
      <c r="AH1285" t="s">
        <v>12</v>
      </c>
      <c r="AI1285" t="s">
        <v>12</v>
      </c>
    </row>
    <row r="1286" spans="1:35" x14ac:dyDescent="0.25">
      <c r="A1286">
        <v>1406899800</v>
      </c>
      <c r="B1286">
        <v>8.8420428100000006</v>
      </c>
      <c r="C1286">
        <v>9.0091171299999999</v>
      </c>
      <c r="D1286">
        <v>8.7104114599999996</v>
      </c>
      <c r="E1286">
        <v>8.8322923400000004</v>
      </c>
      <c r="F1286">
        <v>8.8420428100000006</v>
      </c>
      <c r="G1286">
        <v>9.0091171299999999</v>
      </c>
      <c r="H1286">
        <v>8.7104114599999996</v>
      </c>
      <c r="I1286">
        <v>8.8322923400000004</v>
      </c>
      <c r="J1286">
        <v>1919.75</v>
      </c>
      <c r="K1286">
        <v>1924</v>
      </c>
      <c r="L1286">
        <v>1902.5</v>
      </c>
      <c r="M1286">
        <v>1910.5</v>
      </c>
      <c r="N1286">
        <v>1926</v>
      </c>
      <c r="O1286">
        <v>1932.25</v>
      </c>
      <c r="P1286">
        <v>1910.25</v>
      </c>
      <c r="Q1286">
        <v>1918.5</v>
      </c>
      <c r="R1286">
        <v>1929.8</v>
      </c>
      <c r="S1286">
        <v>1937.35</v>
      </c>
      <c r="T1286">
        <v>1916.37</v>
      </c>
      <c r="U1286">
        <v>1925.15</v>
      </c>
      <c r="V1286">
        <v>0.09</v>
      </c>
      <c r="W1286">
        <v>0.09</v>
      </c>
      <c r="X1286">
        <v>0.09</v>
      </c>
      <c r="Y1286">
        <v>0.09</v>
      </c>
      <c r="Z1286" t="s">
        <v>12</v>
      </c>
      <c r="AA1286" t="s">
        <v>12</v>
      </c>
      <c r="AB1286" t="s">
        <v>12</v>
      </c>
      <c r="AC1286" t="s">
        <v>12</v>
      </c>
      <c r="AD1286">
        <v>164.66215561000001</v>
      </c>
      <c r="AE1286">
        <v>165.68830116000001</v>
      </c>
      <c r="AF1286">
        <v>163.81558552999999</v>
      </c>
      <c r="AG1286">
        <v>164.61084833000001</v>
      </c>
      <c r="AH1286" t="s">
        <v>12</v>
      </c>
      <c r="AI1286" t="s">
        <v>12</v>
      </c>
    </row>
    <row r="1287" spans="1:35" x14ac:dyDescent="0.25">
      <c r="A1287">
        <v>1407159000</v>
      </c>
      <c r="B1287">
        <v>8.8891707400000008</v>
      </c>
      <c r="C1287">
        <v>9.0817337600000005</v>
      </c>
      <c r="D1287">
        <v>8.7737895199999993</v>
      </c>
      <c r="E1287">
        <v>9.0224265199999998</v>
      </c>
      <c r="F1287">
        <v>8.8891707400000008</v>
      </c>
      <c r="G1287">
        <v>9.0817337600000005</v>
      </c>
      <c r="H1287">
        <v>8.7737895199999993</v>
      </c>
      <c r="I1287">
        <v>9.0224265199999998</v>
      </c>
      <c r="J1287">
        <v>1912</v>
      </c>
      <c r="K1287">
        <v>1929.5</v>
      </c>
      <c r="L1287">
        <v>1907.25</v>
      </c>
      <c r="M1287">
        <v>1924.25</v>
      </c>
      <c r="N1287">
        <v>1919.5</v>
      </c>
      <c r="O1287">
        <v>1937.5</v>
      </c>
      <c r="P1287">
        <v>1914.75</v>
      </c>
      <c r="Q1287">
        <v>1932</v>
      </c>
      <c r="R1287">
        <v>1926.62</v>
      </c>
      <c r="S1287">
        <v>1942.92</v>
      </c>
      <c r="T1287">
        <v>1921.2</v>
      </c>
      <c r="U1287">
        <v>1938.99</v>
      </c>
      <c r="V1287">
        <v>0.09</v>
      </c>
      <c r="W1287">
        <v>0.09</v>
      </c>
      <c r="X1287">
        <v>0.09</v>
      </c>
      <c r="Y1287">
        <v>0.09</v>
      </c>
      <c r="Z1287" t="s">
        <v>12</v>
      </c>
      <c r="AA1287" t="s">
        <v>12</v>
      </c>
      <c r="AB1287" t="s">
        <v>12</v>
      </c>
      <c r="AC1287" t="s">
        <v>12</v>
      </c>
      <c r="AD1287">
        <v>164.92724321</v>
      </c>
      <c r="AE1287">
        <v>166.15006665999999</v>
      </c>
      <c r="AF1287">
        <v>164.22604375</v>
      </c>
      <c r="AG1287">
        <v>165.79946692999999</v>
      </c>
      <c r="AH1287" t="s">
        <v>12</v>
      </c>
      <c r="AI1287" t="s">
        <v>12</v>
      </c>
    </row>
    <row r="1288" spans="1:35" x14ac:dyDescent="0.25">
      <c r="A1288">
        <v>1407245400</v>
      </c>
      <c r="B1288">
        <v>8.9119215100000009</v>
      </c>
      <c r="C1288">
        <v>8.9842368500000003</v>
      </c>
      <c r="D1288">
        <v>8.6665343400000001</v>
      </c>
      <c r="E1288">
        <v>8.7551017699999996</v>
      </c>
      <c r="F1288">
        <v>8.9119215100000009</v>
      </c>
      <c r="G1288">
        <v>8.9842368500000003</v>
      </c>
      <c r="H1288">
        <v>8.6665343400000001</v>
      </c>
      <c r="I1288">
        <v>8.7551017699999996</v>
      </c>
      <c r="J1288">
        <v>1922.75</v>
      </c>
      <c r="K1288">
        <v>1925</v>
      </c>
      <c r="L1288">
        <v>1899.75</v>
      </c>
      <c r="M1288">
        <v>1905</v>
      </c>
      <c r="N1288">
        <v>1931</v>
      </c>
      <c r="O1288">
        <v>1933.25</v>
      </c>
      <c r="P1288">
        <v>1907.5</v>
      </c>
      <c r="Q1288">
        <v>1913</v>
      </c>
      <c r="R1288">
        <v>1936.34</v>
      </c>
      <c r="S1288">
        <v>1936.34</v>
      </c>
      <c r="T1288">
        <v>1913.77</v>
      </c>
      <c r="U1288">
        <v>1920.21</v>
      </c>
      <c r="V1288">
        <v>0.09</v>
      </c>
      <c r="W1288">
        <v>0.09</v>
      </c>
      <c r="X1288">
        <v>0.09</v>
      </c>
      <c r="Y1288">
        <v>0.09</v>
      </c>
      <c r="Z1288" t="s">
        <v>12</v>
      </c>
      <c r="AA1288" t="s">
        <v>12</v>
      </c>
      <c r="AB1288" t="s">
        <v>12</v>
      </c>
      <c r="AC1288" t="s">
        <v>12</v>
      </c>
      <c r="AD1288">
        <v>165.12392111</v>
      </c>
      <c r="AE1288">
        <v>165.55148174999999</v>
      </c>
      <c r="AF1288">
        <v>163.593254</v>
      </c>
      <c r="AG1288">
        <v>164.19183889999999</v>
      </c>
      <c r="AH1288" t="s">
        <v>12</v>
      </c>
      <c r="AI1288" t="s">
        <v>12</v>
      </c>
    </row>
    <row r="1289" spans="1:35" x14ac:dyDescent="0.25">
      <c r="A1289">
        <v>1407331800</v>
      </c>
      <c r="B1289">
        <v>8.6405337299999996</v>
      </c>
      <c r="C1289">
        <v>8.8810447000000003</v>
      </c>
      <c r="D1289">
        <v>8.6340330900000009</v>
      </c>
      <c r="E1289">
        <v>8.7640390499999992</v>
      </c>
      <c r="F1289">
        <v>8.6405337299999996</v>
      </c>
      <c r="G1289">
        <v>8.8810447000000003</v>
      </c>
      <c r="H1289">
        <v>8.6340330900000009</v>
      </c>
      <c r="I1289">
        <v>8.7640390499999992</v>
      </c>
      <c r="J1289">
        <v>1905.75</v>
      </c>
      <c r="K1289">
        <v>1915.25</v>
      </c>
      <c r="L1289">
        <v>1895.5</v>
      </c>
      <c r="M1289">
        <v>1907</v>
      </c>
      <c r="N1289">
        <v>1914.75</v>
      </c>
      <c r="O1289">
        <v>1923.5</v>
      </c>
      <c r="P1289">
        <v>1903</v>
      </c>
      <c r="Q1289">
        <v>1914.75</v>
      </c>
      <c r="R1289">
        <v>1917.29</v>
      </c>
      <c r="S1289">
        <v>1927.91</v>
      </c>
      <c r="T1289">
        <v>1911.45</v>
      </c>
      <c r="U1289">
        <v>1920.24</v>
      </c>
      <c r="V1289">
        <v>0.09</v>
      </c>
      <c r="W1289">
        <v>0.09</v>
      </c>
      <c r="X1289">
        <v>0.09</v>
      </c>
      <c r="Y1289">
        <v>0.09</v>
      </c>
      <c r="Z1289" t="s">
        <v>12</v>
      </c>
      <c r="AA1289" t="s">
        <v>12</v>
      </c>
      <c r="AB1289" t="s">
        <v>12</v>
      </c>
      <c r="AC1289" t="s">
        <v>12</v>
      </c>
      <c r="AD1289">
        <v>163.42222974000001</v>
      </c>
      <c r="AE1289">
        <v>164.94434563999999</v>
      </c>
      <c r="AF1289">
        <v>163.3965761</v>
      </c>
      <c r="AG1289">
        <v>164.24314618</v>
      </c>
      <c r="AH1289" t="s">
        <v>12</v>
      </c>
      <c r="AI1289" t="s">
        <v>12</v>
      </c>
    </row>
    <row r="1290" spans="1:35" x14ac:dyDescent="0.25">
      <c r="A1290">
        <v>1407418200</v>
      </c>
      <c r="B1290">
        <v>8.8851077200000006</v>
      </c>
      <c r="C1290">
        <v>8.9135469199999999</v>
      </c>
      <c r="D1290">
        <v>8.5617255500000002</v>
      </c>
      <c r="E1290">
        <v>8.6202196000000004</v>
      </c>
      <c r="F1290">
        <v>8.8851077200000006</v>
      </c>
      <c r="G1290">
        <v>8.9135469199999999</v>
      </c>
      <c r="H1290">
        <v>8.5617255500000002</v>
      </c>
      <c r="I1290">
        <v>8.6202196000000004</v>
      </c>
      <c r="J1290">
        <v>1907.5</v>
      </c>
      <c r="K1290">
        <v>1917.75</v>
      </c>
      <c r="L1290">
        <v>1892</v>
      </c>
      <c r="M1290">
        <v>1897.5</v>
      </c>
      <c r="N1290">
        <v>1914.75</v>
      </c>
      <c r="O1290">
        <v>1925.75</v>
      </c>
      <c r="P1290">
        <v>1899.75</v>
      </c>
      <c r="Q1290">
        <v>1905.25</v>
      </c>
      <c r="R1290">
        <v>1923.03</v>
      </c>
      <c r="S1290">
        <v>1928.89</v>
      </c>
      <c r="T1290">
        <v>1904.78</v>
      </c>
      <c r="U1290">
        <v>1909.57</v>
      </c>
      <c r="V1290">
        <v>0.09</v>
      </c>
      <c r="W1290">
        <v>0.09</v>
      </c>
      <c r="X1290">
        <v>0.09</v>
      </c>
      <c r="Y1290">
        <v>0.09</v>
      </c>
      <c r="Z1290" t="s">
        <v>12</v>
      </c>
      <c r="AA1290" t="s">
        <v>12</v>
      </c>
      <c r="AB1290" t="s">
        <v>12</v>
      </c>
      <c r="AC1290" t="s">
        <v>12</v>
      </c>
      <c r="AD1290">
        <v>164.98282609</v>
      </c>
      <c r="AE1290">
        <v>165.14957475</v>
      </c>
      <c r="AF1290">
        <v>162.94336182000001</v>
      </c>
      <c r="AG1290">
        <v>163.35382003999999</v>
      </c>
      <c r="AH1290" t="s">
        <v>12</v>
      </c>
      <c r="AI1290" t="s">
        <v>12</v>
      </c>
    </row>
    <row r="1291" spans="1:35" x14ac:dyDescent="0.25">
      <c r="A1291">
        <v>1407504600</v>
      </c>
      <c r="B1291">
        <v>8.6795356199999993</v>
      </c>
      <c r="C1291">
        <v>8.9416604500000005</v>
      </c>
      <c r="D1291">
        <v>8.6169697700000008</v>
      </c>
      <c r="E1291">
        <v>8.9208597699999999</v>
      </c>
      <c r="F1291">
        <v>8.6795356199999993</v>
      </c>
      <c r="G1291">
        <v>8.9416604500000005</v>
      </c>
      <c r="H1291">
        <v>8.6169697700000008</v>
      </c>
      <c r="I1291">
        <v>8.9208597699999999</v>
      </c>
      <c r="J1291">
        <v>1897.75</v>
      </c>
      <c r="K1291">
        <v>1920.25</v>
      </c>
      <c r="L1291">
        <v>1882.75</v>
      </c>
      <c r="M1291">
        <v>1916</v>
      </c>
      <c r="N1291">
        <v>1905.25</v>
      </c>
      <c r="O1291">
        <v>1928.25</v>
      </c>
      <c r="P1291">
        <v>1890.25</v>
      </c>
      <c r="Q1291">
        <v>1923.75</v>
      </c>
      <c r="R1291">
        <v>1910.35</v>
      </c>
      <c r="S1291">
        <v>1932.38</v>
      </c>
      <c r="T1291">
        <v>1909.01</v>
      </c>
      <c r="U1291">
        <v>1931.59</v>
      </c>
      <c r="V1291">
        <v>0.09</v>
      </c>
      <c r="W1291">
        <v>0.09</v>
      </c>
      <c r="X1291">
        <v>0.09</v>
      </c>
      <c r="Y1291">
        <v>0.09</v>
      </c>
      <c r="Z1291" t="s">
        <v>12</v>
      </c>
      <c r="AA1291" t="s">
        <v>12</v>
      </c>
      <c r="AB1291" t="s">
        <v>12</v>
      </c>
      <c r="AC1291" t="s">
        <v>12</v>
      </c>
      <c r="AD1291">
        <v>163.72152219</v>
      </c>
      <c r="AE1291">
        <v>165.35480386</v>
      </c>
      <c r="AF1291">
        <v>163.28541032999999</v>
      </c>
      <c r="AG1291">
        <v>165.24363808999999</v>
      </c>
      <c r="AH1291" t="s">
        <v>12</v>
      </c>
      <c r="AI1291" t="s">
        <v>12</v>
      </c>
    </row>
    <row r="1292" spans="1:35" x14ac:dyDescent="0.25">
      <c r="A1292">
        <v>1407763800</v>
      </c>
      <c r="B1292">
        <v>9.0224265199999998</v>
      </c>
      <c r="C1292">
        <v>9.1231810600000003</v>
      </c>
      <c r="D1292">
        <v>8.9915497099999993</v>
      </c>
      <c r="E1292">
        <v>9.0061754100000009</v>
      </c>
      <c r="F1292">
        <v>9.0224265199999998</v>
      </c>
      <c r="G1292">
        <v>9.1231810600000003</v>
      </c>
      <c r="H1292">
        <v>8.9915497099999993</v>
      </c>
      <c r="I1292">
        <v>9.0061754100000009</v>
      </c>
      <c r="J1292">
        <v>1918.25</v>
      </c>
      <c r="K1292">
        <v>1933</v>
      </c>
      <c r="L1292">
        <v>1917</v>
      </c>
      <c r="M1292">
        <v>1924.75</v>
      </c>
      <c r="N1292">
        <v>1923.5</v>
      </c>
      <c r="O1292">
        <v>1941</v>
      </c>
      <c r="P1292">
        <v>1923.25</v>
      </c>
      <c r="Q1292">
        <v>1932.5</v>
      </c>
      <c r="R1292">
        <v>1933.43</v>
      </c>
      <c r="S1292">
        <v>1944.9</v>
      </c>
      <c r="T1292">
        <v>1933.43</v>
      </c>
      <c r="U1292">
        <v>1936.92</v>
      </c>
      <c r="V1292">
        <v>0.09</v>
      </c>
      <c r="W1292">
        <v>0.09</v>
      </c>
      <c r="X1292">
        <v>0.09</v>
      </c>
      <c r="Y1292">
        <v>0.09</v>
      </c>
      <c r="Z1292" t="s">
        <v>12</v>
      </c>
      <c r="AA1292" t="s">
        <v>12</v>
      </c>
      <c r="AB1292" t="s">
        <v>12</v>
      </c>
      <c r="AC1292" t="s">
        <v>12</v>
      </c>
      <c r="AD1292">
        <v>165.86360102</v>
      </c>
      <c r="AE1292">
        <v>166.45791032</v>
      </c>
      <c r="AF1292">
        <v>165.64554509000001</v>
      </c>
      <c r="AG1292">
        <v>165.71823040000001</v>
      </c>
      <c r="AH1292" t="s">
        <v>12</v>
      </c>
      <c r="AI1292" t="s">
        <v>12</v>
      </c>
    </row>
    <row r="1293" spans="1:35" x14ac:dyDescent="0.25">
      <c r="A1293">
        <v>1407850200</v>
      </c>
      <c r="B1293">
        <v>8.9752995700000007</v>
      </c>
      <c r="C1293">
        <v>9.0476149100000001</v>
      </c>
      <c r="D1293">
        <v>8.88591993</v>
      </c>
      <c r="E1293">
        <v>8.9631114800000002</v>
      </c>
      <c r="F1293">
        <v>8.9752995700000007</v>
      </c>
      <c r="G1293">
        <v>9.0476149100000001</v>
      </c>
      <c r="H1293">
        <v>8.88591993</v>
      </c>
      <c r="I1293">
        <v>8.9631114800000002</v>
      </c>
      <c r="J1293">
        <v>1927</v>
      </c>
      <c r="K1293">
        <v>1930.5</v>
      </c>
      <c r="L1293">
        <v>1915.75</v>
      </c>
      <c r="M1293">
        <v>1922.5</v>
      </c>
      <c r="N1293">
        <v>1934</v>
      </c>
      <c r="O1293">
        <v>1938.75</v>
      </c>
      <c r="P1293">
        <v>1923.5</v>
      </c>
      <c r="Q1293">
        <v>1930.5</v>
      </c>
      <c r="R1293">
        <v>1935.73</v>
      </c>
      <c r="S1293">
        <v>1939.65</v>
      </c>
      <c r="T1293">
        <v>1928.29</v>
      </c>
      <c r="U1293">
        <v>1933.75</v>
      </c>
      <c r="V1293">
        <v>0.09</v>
      </c>
      <c r="W1293">
        <v>0.09</v>
      </c>
      <c r="X1293">
        <v>0.09</v>
      </c>
      <c r="Y1293">
        <v>0.09</v>
      </c>
      <c r="Z1293" t="s">
        <v>12</v>
      </c>
      <c r="AA1293" t="s">
        <v>12</v>
      </c>
      <c r="AB1293" t="s">
        <v>12</v>
      </c>
      <c r="AC1293" t="s">
        <v>12</v>
      </c>
      <c r="AD1293">
        <v>165.56003297000001</v>
      </c>
      <c r="AE1293">
        <v>166.02179846000001</v>
      </c>
      <c r="AF1293">
        <v>164.98710170000001</v>
      </c>
      <c r="AG1293">
        <v>165.49162326000001</v>
      </c>
      <c r="AH1293" t="s">
        <v>12</v>
      </c>
      <c r="AI1293" t="s">
        <v>12</v>
      </c>
    </row>
    <row r="1294" spans="1:35" x14ac:dyDescent="0.25">
      <c r="A1294">
        <v>1407936600</v>
      </c>
      <c r="B1294">
        <v>9.0736164899999991</v>
      </c>
      <c r="C1294">
        <v>9.1751842200000002</v>
      </c>
      <c r="D1294">
        <v>9.0273017600000003</v>
      </c>
      <c r="E1294">
        <v>9.1573077099999995</v>
      </c>
      <c r="F1294">
        <v>9.0736164899999991</v>
      </c>
      <c r="G1294">
        <v>9.1751842200000002</v>
      </c>
      <c r="H1294">
        <v>9.0273017600000003</v>
      </c>
      <c r="I1294">
        <v>9.1573077099999995</v>
      </c>
      <c r="J1294">
        <v>1924.75</v>
      </c>
      <c r="K1294">
        <v>1938.5</v>
      </c>
      <c r="L1294">
        <v>1923.5</v>
      </c>
      <c r="M1294">
        <v>1936.75</v>
      </c>
      <c r="N1294">
        <v>1932.25</v>
      </c>
      <c r="O1294">
        <v>1946.5</v>
      </c>
      <c r="P1294">
        <v>1930.75</v>
      </c>
      <c r="Q1294">
        <v>1944.75</v>
      </c>
      <c r="R1294">
        <v>1935.6</v>
      </c>
      <c r="S1294">
        <v>1948.41</v>
      </c>
      <c r="T1294">
        <v>1935.6</v>
      </c>
      <c r="U1294">
        <v>1946.72</v>
      </c>
      <c r="V1294">
        <v>0.09</v>
      </c>
      <c r="W1294">
        <v>0.09</v>
      </c>
      <c r="X1294">
        <v>0.09</v>
      </c>
      <c r="Y1294">
        <v>0.09</v>
      </c>
      <c r="Z1294" t="s">
        <v>12</v>
      </c>
      <c r="AA1294" t="s">
        <v>12</v>
      </c>
      <c r="AB1294" t="s">
        <v>12</v>
      </c>
      <c r="AC1294" t="s">
        <v>12</v>
      </c>
      <c r="AD1294">
        <v>166.14151544000001</v>
      </c>
      <c r="AE1294">
        <v>166.79995883999999</v>
      </c>
      <c r="AF1294">
        <v>165.85932542</v>
      </c>
      <c r="AG1294">
        <v>166.61183215</v>
      </c>
      <c r="AH1294" t="s">
        <v>12</v>
      </c>
      <c r="AI1294" t="s">
        <v>12</v>
      </c>
    </row>
    <row r="1295" spans="1:35" x14ac:dyDescent="0.25">
      <c r="A1295">
        <v>1408023000</v>
      </c>
      <c r="B1295">
        <v>9.1898099299999991</v>
      </c>
      <c r="C1295">
        <v>9.2735011400000005</v>
      </c>
      <c r="D1295">
        <v>9.1638814800000006</v>
      </c>
      <c r="E1295">
        <v>9.2726879600000007</v>
      </c>
      <c r="F1295">
        <v>9.1898099299999991</v>
      </c>
      <c r="G1295">
        <v>9.2735011400000005</v>
      </c>
      <c r="H1295">
        <v>9.1638814800000006</v>
      </c>
      <c r="I1295">
        <v>9.2726879600000007</v>
      </c>
      <c r="J1295">
        <v>1937.75</v>
      </c>
      <c r="K1295">
        <v>1947</v>
      </c>
      <c r="L1295">
        <v>1934.75</v>
      </c>
      <c r="M1295">
        <v>1945.75</v>
      </c>
      <c r="N1295">
        <v>1946</v>
      </c>
      <c r="O1295">
        <v>1955</v>
      </c>
      <c r="P1295">
        <v>1942</v>
      </c>
      <c r="Q1295">
        <v>1953.5</v>
      </c>
      <c r="R1295">
        <v>1947.41</v>
      </c>
      <c r="S1295">
        <v>1955.23</v>
      </c>
      <c r="T1295">
        <v>1947.41</v>
      </c>
      <c r="U1295">
        <v>1955.18</v>
      </c>
      <c r="V1295">
        <v>0.09</v>
      </c>
      <c r="W1295">
        <v>0.09</v>
      </c>
      <c r="X1295">
        <v>0.09</v>
      </c>
      <c r="Y1295">
        <v>0.09</v>
      </c>
      <c r="Z1295" t="s">
        <v>12</v>
      </c>
      <c r="AA1295" t="s">
        <v>12</v>
      </c>
      <c r="AB1295" t="s">
        <v>12</v>
      </c>
      <c r="AC1295" t="s">
        <v>12</v>
      </c>
      <c r="AD1295">
        <v>166.88547097</v>
      </c>
      <c r="AE1295">
        <v>167.39854374000001</v>
      </c>
      <c r="AF1295">
        <v>166.73154912999999</v>
      </c>
      <c r="AG1295">
        <v>167.39854374000001</v>
      </c>
      <c r="AH1295" t="s">
        <v>12</v>
      </c>
      <c r="AI1295" t="s">
        <v>12</v>
      </c>
    </row>
    <row r="1296" spans="1:35" x14ac:dyDescent="0.25">
      <c r="A1296">
        <v>1408109400</v>
      </c>
      <c r="B1296">
        <v>9.3742556799999992</v>
      </c>
      <c r="C1296">
        <v>9.40431931</v>
      </c>
      <c r="D1296">
        <v>9.0703666599999995</v>
      </c>
      <c r="E1296">
        <v>9.2686259100000008</v>
      </c>
      <c r="F1296">
        <v>9.3742556799999992</v>
      </c>
      <c r="G1296">
        <v>9.40431931</v>
      </c>
      <c r="H1296">
        <v>9.0703666599999995</v>
      </c>
      <c r="I1296">
        <v>9.2686259100000008</v>
      </c>
      <c r="J1296">
        <v>1946.25</v>
      </c>
      <c r="K1296">
        <v>1953</v>
      </c>
      <c r="L1296">
        <v>1929.5</v>
      </c>
      <c r="M1296">
        <v>1944.5</v>
      </c>
      <c r="N1296">
        <v>1954.25</v>
      </c>
      <c r="O1296">
        <v>1961</v>
      </c>
      <c r="P1296">
        <v>1937.25</v>
      </c>
      <c r="Q1296">
        <v>1952.5</v>
      </c>
      <c r="R1296">
        <v>1958.87</v>
      </c>
      <c r="S1296">
        <v>1964.04</v>
      </c>
      <c r="T1296">
        <v>1941.5</v>
      </c>
      <c r="U1296">
        <v>1955.06</v>
      </c>
      <c r="V1296">
        <v>0.09</v>
      </c>
      <c r="W1296">
        <v>0.09</v>
      </c>
      <c r="X1296">
        <v>0.09</v>
      </c>
      <c r="Y1296">
        <v>0.09</v>
      </c>
      <c r="Z1296" t="s">
        <v>12</v>
      </c>
      <c r="AA1296" t="s">
        <v>12</v>
      </c>
      <c r="AB1296" t="s">
        <v>12</v>
      </c>
      <c r="AC1296" t="s">
        <v>12</v>
      </c>
      <c r="AD1296">
        <v>168.00567985999999</v>
      </c>
      <c r="AE1296">
        <v>168.15960168999999</v>
      </c>
      <c r="AF1296">
        <v>166.15861787</v>
      </c>
      <c r="AG1296">
        <v>167.36433889</v>
      </c>
      <c r="AH1296" t="s">
        <v>12</v>
      </c>
      <c r="AI1296" t="s">
        <v>12</v>
      </c>
    </row>
    <row r="1297" spans="1:35" x14ac:dyDescent="0.25">
      <c r="A1297">
        <v>1408368600</v>
      </c>
      <c r="B1297">
        <v>9.4254456599999994</v>
      </c>
      <c r="C1297">
        <v>9.5156375099999995</v>
      </c>
      <c r="D1297">
        <v>9.4075701200000008</v>
      </c>
      <c r="E1297">
        <v>9.4969487800000003</v>
      </c>
      <c r="F1297">
        <v>9.4254456599999994</v>
      </c>
      <c r="G1297">
        <v>9.5156375099999995</v>
      </c>
      <c r="H1297">
        <v>9.4075701200000008</v>
      </c>
      <c r="I1297">
        <v>9.4969487800000003</v>
      </c>
      <c r="J1297">
        <v>1948.25</v>
      </c>
      <c r="K1297">
        <v>1961</v>
      </c>
      <c r="L1297">
        <v>1948.25</v>
      </c>
      <c r="M1297">
        <v>1959.75</v>
      </c>
      <c r="N1297">
        <v>1955.75</v>
      </c>
      <c r="O1297">
        <v>1969</v>
      </c>
      <c r="P1297">
        <v>1955.75</v>
      </c>
      <c r="Q1297">
        <v>1967.5</v>
      </c>
      <c r="R1297">
        <v>1958.36</v>
      </c>
      <c r="S1297">
        <v>1971.99</v>
      </c>
      <c r="T1297">
        <v>1958.36</v>
      </c>
      <c r="U1297">
        <v>1971.74</v>
      </c>
      <c r="V1297">
        <v>0.09</v>
      </c>
      <c r="W1297">
        <v>0.09</v>
      </c>
      <c r="X1297">
        <v>0.09</v>
      </c>
      <c r="Y1297">
        <v>0.09</v>
      </c>
      <c r="Z1297" t="s">
        <v>12</v>
      </c>
      <c r="AA1297" t="s">
        <v>12</v>
      </c>
      <c r="AB1297" t="s">
        <v>12</v>
      </c>
      <c r="AC1297" t="s">
        <v>12</v>
      </c>
      <c r="AD1297">
        <v>168.28786987999999</v>
      </c>
      <c r="AE1297">
        <v>168.84369871999999</v>
      </c>
      <c r="AF1297">
        <v>168.19380654</v>
      </c>
      <c r="AG1297">
        <v>168.76673779999999</v>
      </c>
      <c r="AH1297" t="s">
        <v>12</v>
      </c>
      <c r="AI1297" t="s">
        <v>12</v>
      </c>
    </row>
    <row r="1298" spans="1:35" x14ac:dyDescent="0.25">
      <c r="A1298">
        <v>1408455000</v>
      </c>
      <c r="B1298">
        <v>9.5676397000000009</v>
      </c>
      <c r="C1298">
        <v>9.6724572599999998</v>
      </c>
      <c r="D1298">
        <v>9.5445964100000005</v>
      </c>
      <c r="E1298">
        <v>9.6464556800000008</v>
      </c>
      <c r="F1298">
        <v>9.5676397000000009</v>
      </c>
      <c r="G1298">
        <v>9.6724572599999998</v>
      </c>
      <c r="H1298">
        <v>9.5445964100000005</v>
      </c>
      <c r="I1298">
        <v>9.6464556800000008</v>
      </c>
      <c r="J1298">
        <v>1960.75</v>
      </c>
      <c r="K1298">
        <v>1971.75</v>
      </c>
      <c r="L1298">
        <v>1960.75</v>
      </c>
      <c r="M1298">
        <v>1969.5</v>
      </c>
      <c r="N1298">
        <v>1968.5</v>
      </c>
      <c r="O1298">
        <v>1979.75</v>
      </c>
      <c r="P1298">
        <v>1968.25</v>
      </c>
      <c r="Q1298">
        <v>1977.25</v>
      </c>
      <c r="R1298">
        <v>1972.73</v>
      </c>
      <c r="S1298">
        <v>1982.57</v>
      </c>
      <c r="T1298">
        <v>1972.73</v>
      </c>
      <c r="U1298">
        <v>1981.6</v>
      </c>
      <c r="V1298">
        <v>0.09</v>
      </c>
      <c r="W1298">
        <v>0.09</v>
      </c>
      <c r="X1298">
        <v>0.09</v>
      </c>
      <c r="Y1298">
        <v>0.09</v>
      </c>
      <c r="Z1298" t="s">
        <v>12</v>
      </c>
      <c r="AA1298" t="s">
        <v>12</v>
      </c>
      <c r="AB1298" t="s">
        <v>12</v>
      </c>
      <c r="AC1298" t="s">
        <v>12</v>
      </c>
      <c r="AD1298">
        <v>169.17719602</v>
      </c>
      <c r="AE1298">
        <v>169.77578093</v>
      </c>
      <c r="AF1298">
        <v>168.83737081999999</v>
      </c>
      <c r="AG1298">
        <v>169.64751272999999</v>
      </c>
      <c r="AH1298" t="s">
        <v>12</v>
      </c>
      <c r="AI1298" t="s">
        <v>12</v>
      </c>
    </row>
    <row r="1299" spans="1:35" x14ac:dyDescent="0.25">
      <c r="A1299">
        <v>1408541400</v>
      </c>
      <c r="B1299">
        <v>9.6090792</v>
      </c>
      <c r="C1299">
        <v>9.7602114899999997</v>
      </c>
      <c r="D1299">
        <v>9.6082669799999998</v>
      </c>
      <c r="E1299">
        <v>9.7277102499999994</v>
      </c>
      <c r="F1299">
        <v>9.6090792</v>
      </c>
      <c r="G1299">
        <v>9.7602114899999997</v>
      </c>
      <c r="H1299">
        <v>9.6082669799999998</v>
      </c>
      <c r="I1299">
        <v>9.7277102499999994</v>
      </c>
      <c r="J1299">
        <v>1969.5</v>
      </c>
      <c r="K1299">
        <v>1978</v>
      </c>
      <c r="L1299">
        <v>1965.5</v>
      </c>
      <c r="M1299">
        <v>1975.5</v>
      </c>
      <c r="N1299">
        <v>1977.75</v>
      </c>
      <c r="O1299">
        <v>1986</v>
      </c>
      <c r="P1299">
        <v>1973</v>
      </c>
      <c r="Q1299">
        <v>1983.25</v>
      </c>
      <c r="R1299">
        <v>1980.46</v>
      </c>
      <c r="S1299">
        <v>1988.57</v>
      </c>
      <c r="T1299">
        <v>1977.68</v>
      </c>
      <c r="U1299">
        <v>1986.51</v>
      </c>
      <c r="V1299">
        <v>0.09</v>
      </c>
      <c r="W1299">
        <v>0.09</v>
      </c>
      <c r="X1299">
        <v>0.09</v>
      </c>
      <c r="Y1299">
        <v>0.09</v>
      </c>
      <c r="Z1299" t="s">
        <v>12</v>
      </c>
      <c r="AA1299" t="s">
        <v>12</v>
      </c>
      <c r="AB1299" t="s">
        <v>12</v>
      </c>
      <c r="AC1299" t="s">
        <v>12</v>
      </c>
      <c r="AD1299">
        <v>169.41662998000001</v>
      </c>
      <c r="AE1299">
        <v>170.30595613</v>
      </c>
      <c r="AF1299">
        <v>169.38242513</v>
      </c>
      <c r="AG1299">
        <v>170.10072701999999</v>
      </c>
      <c r="AH1299" t="s">
        <v>12</v>
      </c>
      <c r="AI1299" t="s">
        <v>12</v>
      </c>
    </row>
    <row r="1300" spans="1:35" x14ac:dyDescent="0.25">
      <c r="A1300">
        <v>1408627800</v>
      </c>
      <c r="B1300">
        <v>9.7545240399999997</v>
      </c>
      <c r="C1300">
        <v>9.8487867199999997</v>
      </c>
      <c r="D1300">
        <v>9.7301478699999997</v>
      </c>
      <c r="E1300">
        <v>9.8138390799999993</v>
      </c>
      <c r="F1300">
        <v>9.7545240399999997</v>
      </c>
      <c r="G1300">
        <v>9.8487867199999997</v>
      </c>
      <c r="H1300">
        <v>9.7301478699999997</v>
      </c>
      <c r="I1300">
        <v>9.8138390799999993</v>
      </c>
      <c r="J1300">
        <v>1974.75</v>
      </c>
      <c r="K1300">
        <v>1984</v>
      </c>
      <c r="L1300">
        <v>1973</v>
      </c>
      <c r="M1300">
        <v>1981.75</v>
      </c>
      <c r="N1300">
        <v>1982.75</v>
      </c>
      <c r="O1300">
        <v>1992</v>
      </c>
      <c r="P1300">
        <v>1980.75</v>
      </c>
      <c r="Q1300">
        <v>1989.5</v>
      </c>
      <c r="R1300">
        <v>1986.82</v>
      </c>
      <c r="S1300">
        <v>1994.76</v>
      </c>
      <c r="T1300">
        <v>1986.82</v>
      </c>
      <c r="U1300">
        <v>1992.37</v>
      </c>
      <c r="V1300">
        <v>0.09</v>
      </c>
      <c r="W1300">
        <v>0.09</v>
      </c>
      <c r="X1300">
        <v>0.09</v>
      </c>
      <c r="Y1300">
        <v>0.09</v>
      </c>
      <c r="Z1300" t="s">
        <v>12</v>
      </c>
      <c r="AA1300" t="s">
        <v>12</v>
      </c>
      <c r="AB1300" t="s">
        <v>12</v>
      </c>
      <c r="AC1300" t="s">
        <v>12</v>
      </c>
      <c r="AD1300">
        <v>170.24609763999999</v>
      </c>
      <c r="AE1300">
        <v>170.81902890000001</v>
      </c>
      <c r="AF1300">
        <v>170.10927823</v>
      </c>
      <c r="AG1300">
        <v>170.59669736000001</v>
      </c>
      <c r="AH1300" t="s">
        <v>12</v>
      </c>
      <c r="AI1300" t="s">
        <v>12</v>
      </c>
    </row>
    <row r="1301" spans="1:35" x14ac:dyDescent="0.25">
      <c r="A1301">
        <v>1408714200</v>
      </c>
      <c r="B1301">
        <v>9.7894629099999992</v>
      </c>
      <c r="C1301">
        <v>9.8405719499999993</v>
      </c>
      <c r="D1301">
        <v>9.6989541599999995</v>
      </c>
      <c r="E1301">
        <v>9.7626491099999999</v>
      </c>
      <c r="F1301">
        <v>9.7894629099999992</v>
      </c>
      <c r="G1301">
        <v>9.8405719499999993</v>
      </c>
      <c r="H1301">
        <v>9.6989541599999995</v>
      </c>
      <c r="I1301">
        <v>9.7626491099999999</v>
      </c>
      <c r="J1301">
        <v>1982</v>
      </c>
      <c r="K1301">
        <v>1983.5</v>
      </c>
      <c r="L1301">
        <v>1973.75</v>
      </c>
      <c r="M1301">
        <v>1980</v>
      </c>
      <c r="N1301">
        <v>1989.75</v>
      </c>
      <c r="O1301">
        <v>1991.5</v>
      </c>
      <c r="P1301">
        <v>1981.5</v>
      </c>
      <c r="Q1301">
        <v>1987.75</v>
      </c>
      <c r="R1301">
        <v>1992.6</v>
      </c>
      <c r="S1301">
        <v>1993.54</v>
      </c>
      <c r="T1301">
        <v>1984.76</v>
      </c>
      <c r="U1301">
        <v>1988.4</v>
      </c>
      <c r="V1301">
        <v>0.09</v>
      </c>
      <c r="W1301">
        <v>0.09</v>
      </c>
      <c r="X1301">
        <v>0.09</v>
      </c>
      <c r="Y1301">
        <v>0.09</v>
      </c>
      <c r="Z1301" t="s">
        <v>12</v>
      </c>
      <c r="AA1301" t="s">
        <v>12</v>
      </c>
      <c r="AB1301" t="s">
        <v>12</v>
      </c>
      <c r="AC1301" t="s">
        <v>12</v>
      </c>
      <c r="AD1301">
        <v>170.45987796</v>
      </c>
      <c r="AE1301">
        <v>170.75917041</v>
      </c>
      <c r="AF1301">
        <v>169.94680518000001</v>
      </c>
      <c r="AG1301">
        <v>170.33160975999999</v>
      </c>
      <c r="AH1301" t="s">
        <v>12</v>
      </c>
      <c r="AI1301" t="s">
        <v>12</v>
      </c>
    </row>
    <row r="1302" spans="1:35" x14ac:dyDescent="0.25">
      <c r="A1302">
        <v>1408973400</v>
      </c>
      <c r="B1302">
        <v>9.9089061699999998</v>
      </c>
      <c r="C1302">
        <v>9.9607455300000005</v>
      </c>
      <c r="D1302">
        <v>9.8642168399999992</v>
      </c>
      <c r="E1302">
        <v>9.9089061699999998</v>
      </c>
      <c r="F1302">
        <v>9.9089061699999998</v>
      </c>
      <c r="G1302">
        <v>9.9607455300000005</v>
      </c>
      <c r="H1302">
        <v>9.8642168399999992</v>
      </c>
      <c r="I1302">
        <v>9.9089061699999998</v>
      </c>
      <c r="J1302">
        <v>1980.25</v>
      </c>
      <c r="K1302">
        <v>1991.5</v>
      </c>
      <c r="L1302">
        <v>1980.25</v>
      </c>
      <c r="M1302">
        <v>1987</v>
      </c>
      <c r="N1302">
        <v>1990</v>
      </c>
      <c r="O1302">
        <v>1999.75</v>
      </c>
      <c r="P1302">
        <v>1988.75</v>
      </c>
      <c r="Q1302">
        <v>1995</v>
      </c>
      <c r="R1302">
        <v>1991.74</v>
      </c>
      <c r="S1302">
        <v>2001.95</v>
      </c>
      <c r="T1302">
        <v>1991.74</v>
      </c>
      <c r="U1302">
        <v>1997.92</v>
      </c>
      <c r="V1302">
        <v>0.09</v>
      </c>
      <c r="W1302">
        <v>0.09</v>
      </c>
      <c r="X1302">
        <v>0.09</v>
      </c>
      <c r="Y1302">
        <v>0.09</v>
      </c>
      <c r="Z1302" t="s">
        <v>12</v>
      </c>
      <c r="AA1302" t="s">
        <v>12</v>
      </c>
      <c r="AB1302" t="s">
        <v>12</v>
      </c>
      <c r="AC1302" t="s">
        <v>12</v>
      </c>
      <c r="AD1302">
        <v>171.14397499</v>
      </c>
      <c r="AE1302">
        <v>171.53296965999999</v>
      </c>
      <c r="AF1302">
        <v>170.29757594</v>
      </c>
      <c r="AG1302">
        <v>171.19528227000001</v>
      </c>
      <c r="AH1302" t="s">
        <v>12</v>
      </c>
      <c r="AI1302" t="s">
        <v>12</v>
      </c>
    </row>
    <row r="1303" spans="1:35" x14ac:dyDescent="0.25">
      <c r="A1303">
        <v>1409059800</v>
      </c>
      <c r="B1303">
        <v>9.9210942600000003</v>
      </c>
      <c r="C1303">
        <v>10.006167120000001</v>
      </c>
      <c r="D1303">
        <v>9.9210942600000003</v>
      </c>
      <c r="E1303">
        <v>9.9357199699999992</v>
      </c>
      <c r="F1303">
        <v>9.9210942600000003</v>
      </c>
      <c r="G1303">
        <v>10.006167120000001</v>
      </c>
      <c r="H1303">
        <v>9.9210942600000003</v>
      </c>
      <c r="I1303">
        <v>9.9357199699999992</v>
      </c>
      <c r="J1303">
        <v>1987</v>
      </c>
      <c r="K1303">
        <v>1994.5</v>
      </c>
      <c r="L1303">
        <v>1984.75</v>
      </c>
      <c r="M1303">
        <v>1990.75</v>
      </c>
      <c r="N1303">
        <v>1994.5</v>
      </c>
      <c r="O1303">
        <v>2002.75</v>
      </c>
      <c r="P1303">
        <v>1992.25</v>
      </c>
      <c r="Q1303">
        <v>1998.5</v>
      </c>
      <c r="R1303">
        <v>1998.59</v>
      </c>
      <c r="S1303">
        <v>2005.04</v>
      </c>
      <c r="T1303">
        <v>1998.59</v>
      </c>
      <c r="U1303">
        <v>2000.02</v>
      </c>
      <c r="V1303">
        <v>0.09</v>
      </c>
      <c r="W1303">
        <v>0.09</v>
      </c>
      <c r="X1303">
        <v>0.09</v>
      </c>
      <c r="Y1303">
        <v>0.09</v>
      </c>
      <c r="Z1303" t="s">
        <v>12</v>
      </c>
      <c r="AA1303" t="s">
        <v>12</v>
      </c>
      <c r="AB1303" t="s">
        <v>12</v>
      </c>
      <c r="AC1303" t="s">
        <v>12</v>
      </c>
      <c r="AD1303">
        <v>171.30644803000001</v>
      </c>
      <c r="AE1303">
        <v>171.72545747000001</v>
      </c>
      <c r="AF1303">
        <v>171.26369197</v>
      </c>
      <c r="AG1303">
        <v>171.30644803000001</v>
      </c>
      <c r="AH1303" t="s">
        <v>12</v>
      </c>
      <c r="AI1303" t="s">
        <v>12</v>
      </c>
    </row>
    <row r="1304" spans="1:35" x14ac:dyDescent="0.25">
      <c r="A1304">
        <v>1409146200</v>
      </c>
      <c r="B1304">
        <v>9.9446572500000006</v>
      </c>
      <c r="C1304">
        <v>9.967409</v>
      </c>
      <c r="D1304">
        <v>9.8772171400000008</v>
      </c>
      <c r="E1304">
        <v>9.9251563100000002</v>
      </c>
      <c r="F1304">
        <v>9.9446572500000006</v>
      </c>
      <c r="G1304">
        <v>9.967409</v>
      </c>
      <c r="H1304">
        <v>9.8772171400000008</v>
      </c>
      <c r="I1304">
        <v>9.9251563100000002</v>
      </c>
      <c r="J1304">
        <v>1990.75</v>
      </c>
      <c r="K1304">
        <v>1992.5</v>
      </c>
      <c r="L1304">
        <v>1985.75</v>
      </c>
      <c r="M1304">
        <v>1989.25</v>
      </c>
      <c r="N1304">
        <v>1999.25</v>
      </c>
      <c r="O1304">
        <v>2000.5</v>
      </c>
      <c r="P1304">
        <v>1993.5</v>
      </c>
      <c r="Q1304">
        <v>1997</v>
      </c>
      <c r="R1304">
        <v>2000.54</v>
      </c>
      <c r="S1304">
        <v>2002.14</v>
      </c>
      <c r="T1304">
        <v>1996.2</v>
      </c>
      <c r="U1304">
        <v>2000.12</v>
      </c>
      <c r="V1304">
        <v>0.09</v>
      </c>
      <c r="W1304">
        <v>0.09</v>
      </c>
      <c r="X1304">
        <v>0.09</v>
      </c>
      <c r="Y1304">
        <v>0.09</v>
      </c>
      <c r="Z1304" t="s">
        <v>12</v>
      </c>
      <c r="AA1304" t="s">
        <v>12</v>
      </c>
      <c r="AB1304" t="s">
        <v>12</v>
      </c>
      <c r="AC1304" t="s">
        <v>12</v>
      </c>
      <c r="AD1304">
        <v>171.39196016</v>
      </c>
      <c r="AE1304">
        <v>171.51167713999999</v>
      </c>
      <c r="AF1304">
        <v>170.97295073000001</v>
      </c>
      <c r="AG1304">
        <v>171.23803832999999</v>
      </c>
      <c r="AH1304" t="s">
        <v>12</v>
      </c>
      <c r="AI1304" t="s">
        <v>12</v>
      </c>
    </row>
    <row r="1305" spans="1:35" x14ac:dyDescent="0.25">
      <c r="A1305">
        <v>1409232600</v>
      </c>
      <c r="B1305">
        <v>9.8203397199999998</v>
      </c>
      <c r="C1305">
        <v>9.9194688600000003</v>
      </c>
      <c r="D1305">
        <v>9.7910883099999992</v>
      </c>
      <c r="E1305">
        <v>9.9040309400000002</v>
      </c>
      <c r="F1305">
        <v>9.8203397199999998</v>
      </c>
      <c r="G1305">
        <v>9.9194688600000003</v>
      </c>
      <c r="H1305">
        <v>9.7910883099999992</v>
      </c>
      <c r="I1305">
        <v>9.9040309400000002</v>
      </c>
      <c r="J1305">
        <v>1988.25</v>
      </c>
      <c r="K1305">
        <v>1991.75</v>
      </c>
      <c r="L1305">
        <v>1979.5</v>
      </c>
      <c r="M1305">
        <v>1988.75</v>
      </c>
      <c r="N1305">
        <v>1996.75</v>
      </c>
      <c r="O1305">
        <v>1999.5</v>
      </c>
      <c r="P1305">
        <v>1987.5</v>
      </c>
      <c r="Q1305">
        <v>1996.75</v>
      </c>
      <c r="R1305">
        <v>1997.42</v>
      </c>
      <c r="S1305">
        <v>1998.55</v>
      </c>
      <c r="T1305">
        <v>1990.52</v>
      </c>
      <c r="U1305">
        <v>1996.74</v>
      </c>
      <c r="V1305">
        <v>0.09</v>
      </c>
      <c r="W1305">
        <v>0.09</v>
      </c>
      <c r="X1305">
        <v>0.09</v>
      </c>
      <c r="Y1305">
        <v>0.09</v>
      </c>
      <c r="Z1305" t="s">
        <v>12</v>
      </c>
      <c r="AA1305" t="s">
        <v>12</v>
      </c>
      <c r="AB1305" t="s">
        <v>12</v>
      </c>
      <c r="AC1305" t="s">
        <v>12</v>
      </c>
      <c r="AD1305">
        <v>170.67365828000001</v>
      </c>
      <c r="AE1305">
        <v>171.25514075999999</v>
      </c>
      <c r="AF1305">
        <v>170.50263401999999</v>
      </c>
      <c r="AG1305">
        <v>171.14397499</v>
      </c>
      <c r="AH1305" t="s">
        <v>12</v>
      </c>
      <c r="AI1305" t="s">
        <v>12</v>
      </c>
    </row>
    <row r="1306" spans="1:35" x14ac:dyDescent="0.25">
      <c r="A1306">
        <v>1409319000</v>
      </c>
      <c r="B1306">
        <v>9.9535955099999995</v>
      </c>
      <c r="C1306">
        <v>9.9893475600000006</v>
      </c>
      <c r="D1306">
        <v>9.8545473000000001</v>
      </c>
      <c r="E1306">
        <v>9.9844723200000001</v>
      </c>
      <c r="F1306">
        <v>9.9535955099999995</v>
      </c>
      <c r="G1306">
        <v>9.9893475600000006</v>
      </c>
      <c r="H1306">
        <v>9.8545473000000001</v>
      </c>
      <c r="I1306">
        <v>9.9844723200000001</v>
      </c>
      <c r="J1306">
        <v>1990.75</v>
      </c>
      <c r="K1306">
        <v>1995.75</v>
      </c>
      <c r="L1306">
        <v>1984.5</v>
      </c>
      <c r="M1306">
        <v>1993.5</v>
      </c>
      <c r="N1306">
        <v>1999.25</v>
      </c>
      <c r="O1306">
        <v>2003.75</v>
      </c>
      <c r="P1306">
        <v>1992.25</v>
      </c>
      <c r="Q1306">
        <v>2001.5</v>
      </c>
      <c r="R1306">
        <v>1998.45</v>
      </c>
      <c r="S1306">
        <v>2003.38</v>
      </c>
      <c r="T1306">
        <v>1994.65</v>
      </c>
      <c r="U1306">
        <v>2003.37</v>
      </c>
      <c r="V1306">
        <v>7.0000000000000007E-2</v>
      </c>
      <c r="W1306">
        <v>7.0000000000000007E-2</v>
      </c>
      <c r="X1306">
        <v>7.0000000000000007E-2</v>
      </c>
      <c r="Y1306">
        <v>7.0000000000000007E-2</v>
      </c>
      <c r="Z1306" t="s">
        <v>12</v>
      </c>
      <c r="AA1306" t="s">
        <v>12</v>
      </c>
      <c r="AB1306" t="s">
        <v>12</v>
      </c>
      <c r="AC1306" t="s">
        <v>12</v>
      </c>
      <c r="AD1306">
        <v>171.40906258999999</v>
      </c>
      <c r="AE1306">
        <v>171.64849655</v>
      </c>
      <c r="AF1306">
        <v>170.87033618000001</v>
      </c>
      <c r="AG1306">
        <v>171.63139412999999</v>
      </c>
      <c r="AH1306" t="s">
        <v>12</v>
      </c>
      <c r="AI1306" t="s">
        <v>12</v>
      </c>
    </row>
    <row r="1307" spans="1:35" x14ac:dyDescent="0.25">
      <c r="A1307">
        <v>1409664600</v>
      </c>
      <c r="B1307">
        <v>10.021848800000001</v>
      </c>
      <c r="C1307">
        <v>10.02834944</v>
      </c>
      <c r="D1307">
        <v>9.8593416099999995</v>
      </c>
      <c r="E1307">
        <v>9.9641581899999991</v>
      </c>
      <c r="F1307">
        <v>10.021848800000001</v>
      </c>
      <c r="G1307">
        <v>10.02834944</v>
      </c>
      <c r="H1307">
        <v>9.8593416099999995</v>
      </c>
      <c r="I1307">
        <v>9.9641581899999991</v>
      </c>
      <c r="J1307">
        <v>1991</v>
      </c>
      <c r="K1307">
        <v>1998.25</v>
      </c>
      <c r="L1307">
        <v>1984.75</v>
      </c>
      <c r="M1307">
        <v>1991.75</v>
      </c>
      <c r="N1307">
        <v>1999</v>
      </c>
      <c r="O1307">
        <v>2006.25</v>
      </c>
      <c r="P1307">
        <v>1992.75</v>
      </c>
      <c r="Q1307">
        <v>1999.75</v>
      </c>
      <c r="R1307">
        <v>2004.07</v>
      </c>
      <c r="S1307">
        <v>2006.12</v>
      </c>
      <c r="T1307">
        <v>1994.85</v>
      </c>
      <c r="U1307">
        <v>2002.28</v>
      </c>
      <c r="V1307">
        <v>0.09</v>
      </c>
      <c r="W1307">
        <v>0.09</v>
      </c>
      <c r="X1307">
        <v>0.09</v>
      </c>
      <c r="Y1307">
        <v>0.09</v>
      </c>
      <c r="Z1307" t="s">
        <v>12</v>
      </c>
      <c r="AA1307" t="s">
        <v>12</v>
      </c>
      <c r="AB1307" t="s">
        <v>12</v>
      </c>
      <c r="AC1307" t="s">
        <v>12</v>
      </c>
      <c r="AD1307">
        <v>171.85372566000001</v>
      </c>
      <c r="AE1307">
        <v>171.87510369</v>
      </c>
      <c r="AF1307">
        <v>170.90454102999999</v>
      </c>
      <c r="AG1307">
        <v>171.54588200000001</v>
      </c>
      <c r="AH1307" t="s">
        <v>12</v>
      </c>
      <c r="AI1307" t="s">
        <v>12</v>
      </c>
    </row>
    <row r="1308" spans="1:35" x14ac:dyDescent="0.25">
      <c r="A1308">
        <v>1409751000</v>
      </c>
      <c r="B1308">
        <v>10.080351629999999</v>
      </c>
      <c r="C1308">
        <v>10.087664480000001</v>
      </c>
      <c r="D1308">
        <v>9.9129682199999998</v>
      </c>
      <c r="E1308">
        <v>9.9584707399999992</v>
      </c>
      <c r="F1308">
        <v>10.080351629999999</v>
      </c>
      <c r="G1308">
        <v>10.087664480000001</v>
      </c>
      <c r="H1308">
        <v>9.9129682199999998</v>
      </c>
      <c r="I1308">
        <v>9.9584707399999992</v>
      </c>
      <c r="J1308">
        <v>1991.75</v>
      </c>
      <c r="K1308">
        <v>2002.75</v>
      </c>
      <c r="L1308">
        <v>1988.25</v>
      </c>
      <c r="M1308">
        <v>1990.75</v>
      </c>
      <c r="N1308">
        <v>2000.5</v>
      </c>
      <c r="O1308">
        <v>2011</v>
      </c>
      <c r="P1308">
        <v>1996.25</v>
      </c>
      <c r="Q1308">
        <v>1998.75</v>
      </c>
      <c r="R1308">
        <v>2003.57</v>
      </c>
      <c r="S1308">
        <v>2009.28</v>
      </c>
      <c r="T1308">
        <v>1998.14</v>
      </c>
      <c r="U1308">
        <v>2000.72</v>
      </c>
      <c r="V1308">
        <v>0.09</v>
      </c>
      <c r="W1308">
        <v>0.09</v>
      </c>
      <c r="X1308">
        <v>0.09</v>
      </c>
      <c r="Y1308">
        <v>0.09</v>
      </c>
      <c r="Z1308" t="s">
        <v>12</v>
      </c>
      <c r="AA1308" t="s">
        <v>12</v>
      </c>
      <c r="AB1308" t="s">
        <v>12</v>
      </c>
      <c r="AC1308" t="s">
        <v>12</v>
      </c>
      <c r="AD1308">
        <v>172.20432539000001</v>
      </c>
      <c r="AE1308">
        <v>172.22997903000001</v>
      </c>
      <c r="AF1308">
        <v>171.21238468999999</v>
      </c>
      <c r="AG1308">
        <v>171.45181865000001</v>
      </c>
      <c r="AH1308" t="s">
        <v>12</v>
      </c>
      <c r="AI1308" t="s">
        <v>12</v>
      </c>
    </row>
    <row r="1309" spans="1:35" x14ac:dyDescent="0.25">
      <c r="A1309">
        <v>1409837400</v>
      </c>
      <c r="B1309">
        <v>9.9974726199999999</v>
      </c>
      <c r="C1309">
        <v>10.112845070000001</v>
      </c>
      <c r="D1309">
        <v>9.8276525800000005</v>
      </c>
      <c r="E1309">
        <v>9.9024055299999993</v>
      </c>
      <c r="F1309">
        <v>9.9974726199999999</v>
      </c>
      <c r="G1309">
        <v>10.112845070000001</v>
      </c>
      <c r="H1309">
        <v>9.8276525800000005</v>
      </c>
      <c r="I1309">
        <v>9.9024055299999993</v>
      </c>
      <c r="J1309">
        <v>1991</v>
      </c>
      <c r="K1309">
        <v>2001.75</v>
      </c>
      <c r="L1309">
        <v>1982.75</v>
      </c>
      <c r="M1309">
        <v>1989.75</v>
      </c>
      <c r="N1309">
        <v>1998.75</v>
      </c>
      <c r="O1309">
        <v>2010</v>
      </c>
      <c r="P1309">
        <v>1990.75</v>
      </c>
      <c r="Q1309">
        <v>1997.75</v>
      </c>
      <c r="R1309">
        <v>2001.67</v>
      </c>
      <c r="S1309">
        <v>2011.17</v>
      </c>
      <c r="T1309">
        <v>1992.54</v>
      </c>
      <c r="U1309">
        <v>1997.65</v>
      </c>
      <c r="V1309">
        <v>0.09</v>
      </c>
      <c r="W1309">
        <v>0.09</v>
      </c>
      <c r="X1309">
        <v>0.09</v>
      </c>
      <c r="Y1309">
        <v>0.09</v>
      </c>
      <c r="Z1309" t="s">
        <v>12</v>
      </c>
      <c r="AA1309" t="s">
        <v>12</v>
      </c>
      <c r="AB1309" t="s">
        <v>12</v>
      </c>
      <c r="AC1309" t="s">
        <v>12</v>
      </c>
      <c r="AD1309">
        <v>171.74255989</v>
      </c>
      <c r="AE1309">
        <v>172.37534965</v>
      </c>
      <c r="AF1309">
        <v>170.73351676999999</v>
      </c>
      <c r="AG1309">
        <v>171.20391899000001</v>
      </c>
      <c r="AH1309" t="s">
        <v>12</v>
      </c>
      <c r="AI1309" t="s">
        <v>12</v>
      </c>
    </row>
    <row r="1310" spans="1:35" x14ac:dyDescent="0.25">
      <c r="A1310">
        <v>1409923800</v>
      </c>
      <c r="B1310">
        <v>9.8983434900000002</v>
      </c>
      <c r="C1310">
        <v>10.050288</v>
      </c>
      <c r="D1310">
        <v>9.7910883099999992</v>
      </c>
      <c r="E1310">
        <v>10.04297515</v>
      </c>
      <c r="F1310">
        <v>9.8983434900000002</v>
      </c>
      <c r="G1310">
        <v>10.050288</v>
      </c>
      <c r="H1310">
        <v>9.7910883099999992</v>
      </c>
      <c r="I1310">
        <v>10.04297515</v>
      </c>
      <c r="J1310">
        <v>1991.25</v>
      </c>
      <c r="K1310">
        <v>1999.5</v>
      </c>
      <c r="L1310">
        <v>1980.5</v>
      </c>
      <c r="M1310">
        <v>1998</v>
      </c>
      <c r="N1310">
        <v>1999</v>
      </c>
      <c r="O1310">
        <v>2007.75</v>
      </c>
      <c r="P1310">
        <v>1988.25</v>
      </c>
      <c r="Q1310">
        <v>2006</v>
      </c>
      <c r="R1310">
        <v>1998</v>
      </c>
      <c r="S1310">
        <v>2007.71</v>
      </c>
      <c r="T1310">
        <v>1990.1</v>
      </c>
      <c r="U1310">
        <v>2007.71</v>
      </c>
      <c r="V1310">
        <v>0.09</v>
      </c>
      <c r="W1310">
        <v>0.09</v>
      </c>
      <c r="X1310">
        <v>0.09</v>
      </c>
      <c r="Y1310">
        <v>0.09</v>
      </c>
      <c r="Z1310" t="s">
        <v>12</v>
      </c>
      <c r="AA1310" t="s">
        <v>12</v>
      </c>
      <c r="AB1310" t="s">
        <v>12</v>
      </c>
      <c r="AC1310" t="s">
        <v>12</v>
      </c>
      <c r="AD1310">
        <v>171.16962863000001</v>
      </c>
      <c r="AE1310">
        <v>172.04185233999999</v>
      </c>
      <c r="AF1310">
        <v>170.51973645000001</v>
      </c>
      <c r="AG1310">
        <v>171.97344264</v>
      </c>
      <c r="AH1310" t="s">
        <v>12</v>
      </c>
      <c r="AI1310" t="s">
        <v>12</v>
      </c>
    </row>
    <row r="1311" spans="1:35" x14ac:dyDescent="0.25">
      <c r="A1311">
        <v>1410183000</v>
      </c>
      <c r="B1311">
        <v>10.010472930000001</v>
      </c>
      <c r="C1311">
        <v>10.05435005</v>
      </c>
      <c r="D1311">
        <v>9.8756736400000005</v>
      </c>
      <c r="E1311">
        <v>9.9657835899999991</v>
      </c>
      <c r="F1311">
        <v>10.010472930000001</v>
      </c>
      <c r="G1311">
        <v>10.05435005</v>
      </c>
      <c r="H1311">
        <v>9.8756736400000005</v>
      </c>
      <c r="I1311">
        <v>9.9657835899999991</v>
      </c>
      <c r="J1311">
        <v>1998</v>
      </c>
      <c r="K1311">
        <v>1998</v>
      </c>
      <c r="L1311">
        <v>1986</v>
      </c>
      <c r="M1311">
        <v>1992.5</v>
      </c>
      <c r="N1311">
        <v>2006.5</v>
      </c>
      <c r="O1311">
        <v>2006.75</v>
      </c>
      <c r="P1311">
        <v>1994</v>
      </c>
      <c r="Q1311">
        <v>2000.5</v>
      </c>
      <c r="R1311">
        <v>2007.17</v>
      </c>
      <c r="S1311">
        <v>2007.17</v>
      </c>
      <c r="T1311">
        <v>1995.6</v>
      </c>
      <c r="U1311">
        <v>2001.54</v>
      </c>
      <c r="V1311">
        <v>0.09</v>
      </c>
      <c r="W1311">
        <v>0.09</v>
      </c>
      <c r="X1311">
        <v>0.09</v>
      </c>
      <c r="Y1311">
        <v>0.09</v>
      </c>
      <c r="Z1311" t="s">
        <v>12</v>
      </c>
      <c r="AA1311" t="s">
        <v>12</v>
      </c>
      <c r="AB1311" t="s">
        <v>12</v>
      </c>
      <c r="AC1311" t="s">
        <v>12</v>
      </c>
      <c r="AD1311">
        <v>171.81096959999999</v>
      </c>
      <c r="AE1311">
        <v>172.05895477000001</v>
      </c>
      <c r="AF1311">
        <v>171.02425801000001</v>
      </c>
      <c r="AG1311">
        <v>171.52877957000001</v>
      </c>
      <c r="AH1311" t="s">
        <v>12</v>
      </c>
      <c r="AI1311" t="s">
        <v>12</v>
      </c>
    </row>
    <row r="1312" spans="1:35" x14ac:dyDescent="0.25">
      <c r="A1312">
        <v>1410269400</v>
      </c>
      <c r="B1312">
        <v>9.9324691600000001</v>
      </c>
      <c r="C1312">
        <v>9.9552209099999995</v>
      </c>
      <c r="D1312">
        <v>9.7158468500000001</v>
      </c>
      <c r="E1312">
        <v>9.77808703</v>
      </c>
      <c r="F1312">
        <v>9.9324691600000001</v>
      </c>
      <c r="G1312">
        <v>9.9552209099999995</v>
      </c>
      <c r="H1312">
        <v>9.7158468500000001</v>
      </c>
      <c r="I1312">
        <v>9.77808703</v>
      </c>
      <c r="J1312">
        <v>1992.5</v>
      </c>
      <c r="K1312">
        <v>1995</v>
      </c>
      <c r="L1312">
        <v>1975.25</v>
      </c>
      <c r="M1312">
        <v>1981.75</v>
      </c>
      <c r="N1312">
        <v>2000.25</v>
      </c>
      <c r="O1312">
        <v>2003</v>
      </c>
      <c r="P1312">
        <v>1983.25</v>
      </c>
      <c r="Q1312">
        <v>1989.75</v>
      </c>
      <c r="R1312">
        <v>2000.73</v>
      </c>
      <c r="S1312">
        <v>2001.01</v>
      </c>
      <c r="T1312">
        <v>1984.61</v>
      </c>
      <c r="U1312">
        <v>1988.44</v>
      </c>
      <c r="V1312">
        <v>0.09</v>
      </c>
      <c r="W1312">
        <v>0.09</v>
      </c>
      <c r="X1312">
        <v>0.09</v>
      </c>
      <c r="Y1312">
        <v>0.09</v>
      </c>
      <c r="Z1312" t="s">
        <v>12</v>
      </c>
      <c r="AA1312" t="s">
        <v>12</v>
      </c>
      <c r="AB1312" t="s">
        <v>12</v>
      </c>
      <c r="AC1312" t="s">
        <v>12</v>
      </c>
      <c r="AD1312">
        <v>171.37485774000001</v>
      </c>
      <c r="AE1312">
        <v>171.49457472</v>
      </c>
      <c r="AF1312">
        <v>170.09217580000001</v>
      </c>
      <c r="AG1312">
        <v>170.44277553000001</v>
      </c>
      <c r="AH1312" t="s">
        <v>12</v>
      </c>
      <c r="AI1312" t="s">
        <v>12</v>
      </c>
    </row>
    <row r="1313" spans="1:35" x14ac:dyDescent="0.25">
      <c r="A1313">
        <v>1410355800</v>
      </c>
      <c r="B1313">
        <v>9.7902751200000004</v>
      </c>
      <c r="C1313">
        <v>9.9007811100000005</v>
      </c>
      <c r="D1313">
        <v>9.6887083700000005</v>
      </c>
      <c r="E1313">
        <v>9.8885930200000001</v>
      </c>
      <c r="F1313">
        <v>9.7902751200000004</v>
      </c>
      <c r="G1313">
        <v>9.9007811100000005</v>
      </c>
      <c r="H1313">
        <v>9.6887083700000005</v>
      </c>
      <c r="I1313">
        <v>9.8885930200000001</v>
      </c>
      <c r="J1313">
        <v>1981.75</v>
      </c>
      <c r="K1313">
        <v>1988.25</v>
      </c>
      <c r="L1313">
        <v>1973.75</v>
      </c>
      <c r="M1313">
        <v>1987</v>
      </c>
      <c r="N1313">
        <v>1989.5</v>
      </c>
      <c r="O1313">
        <v>1996.25</v>
      </c>
      <c r="P1313">
        <v>1981.5</v>
      </c>
      <c r="Q1313">
        <v>1995</v>
      </c>
      <c r="R1313">
        <v>1988.41</v>
      </c>
      <c r="S1313">
        <v>1996.66</v>
      </c>
      <c r="T1313">
        <v>1982.99</v>
      </c>
      <c r="U1313">
        <v>1995.69</v>
      </c>
      <c r="V1313">
        <v>0.09</v>
      </c>
      <c r="W1313">
        <v>0.09</v>
      </c>
      <c r="X1313">
        <v>0.09</v>
      </c>
      <c r="Y1313">
        <v>0.09</v>
      </c>
      <c r="Z1313" t="s">
        <v>12</v>
      </c>
      <c r="AA1313" t="s">
        <v>12</v>
      </c>
      <c r="AB1313" t="s">
        <v>12</v>
      </c>
      <c r="AC1313" t="s">
        <v>12</v>
      </c>
      <c r="AD1313">
        <v>170.53683887</v>
      </c>
      <c r="AE1313">
        <v>171.19528227000001</v>
      </c>
      <c r="AF1313">
        <v>169.97245882000001</v>
      </c>
      <c r="AG1313">
        <v>171.08411649999999</v>
      </c>
      <c r="AH1313" t="s">
        <v>12</v>
      </c>
      <c r="AI1313" t="s">
        <v>12</v>
      </c>
    </row>
    <row r="1314" spans="1:35" x14ac:dyDescent="0.25">
      <c r="A1314">
        <v>1410442200</v>
      </c>
      <c r="B1314">
        <v>9.7650867300000002</v>
      </c>
      <c r="C1314">
        <v>9.9210942600000003</v>
      </c>
      <c r="D1314">
        <v>9.7423359600000001</v>
      </c>
      <c r="E1314">
        <v>9.91085627</v>
      </c>
      <c r="F1314">
        <v>9.7650867300000002</v>
      </c>
      <c r="G1314">
        <v>9.9210942600000003</v>
      </c>
      <c r="H1314">
        <v>9.7423359600000001</v>
      </c>
      <c r="I1314">
        <v>9.91085627</v>
      </c>
      <c r="J1314">
        <v>1986.75</v>
      </c>
      <c r="K1314">
        <v>1991.5</v>
      </c>
      <c r="L1314">
        <v>1977.25</v>
      </c>
      <c r="M1314">
        <v>1989</v>
      </c>
      <c r="N1314">
        <v>1994.5</v>
      </c>
      <c r="O1314">
        <v>1999.5</v>
      </c>
      <c r="P1314">
        <v>1985</v>
      </c>
      <c r="Q1314">
        <v>1997</v>
      </c>
      <c r="R1314">
        <v>1992.85</v>
      </c>
      <c r="S1314">
        <v>1997.65</v>
      </c>
      <c r="T1314">
        <v>1985.93</v>
      </c>
      <c r="U1314">
        <v>1997.45</v>
      </c>
      <c r="V1314">
        <v>0.09</v>
      </c>
      <c r="W1314">
        <v>0.09</v>
      </c>
      <c r="X1314">
        <v>0.09</v>
      </c>
      <c r="Y1314">
        <v>0.09</v>
      </c>
      <c r="Z1314" t="s">
        <v>12</v>
      </c>
      <c r="AA1314" t="s">
        <v>12</v>
      </c>
      <c r="AB1314" t="s">
        <v>12</v>
      </c>
      <c r="AC1314" t="s">
        <v>12</v>
      </c>
      <c r="AD1314">
        <v>170.40001946999999</v>
      </c>
      <c r="AE1314">
        <v>171.30644803000001</v>
      </c>
      <c r="AF1314">
        <v>170.27175127000001</v>
      </c>
      <c r="AG1314">
        <v>171.28079439999999</v>
      </c>
      <c r="AH1314" t="s">
        <v>12</v>
      </c>
      <c r="AI1314" t="s">
        <v>12</v>
      </c>
    </row>
    <row r="1315" spans="1:35" x14ac:dyDescent="0.25">
      <c r="A1315">
        <v>1410528600</v>
      </c>
      <c r="B1315">
        <v>9.8877798299999995</v>
      </c>
      <c r="C1315">
        <v>9.8885930200000001</v>
      </c>
      <c r="D1315">
        <v>9.6586437699999994</v>
      </c>
      <c r="E1315">
        <v>9.7423359600000001</v>
      </c>
      <c r="F1315">
        <v>9.8877798299999995</v>
      </c>
      <c r="G1315">
        <v>9.8885930200000001</v>
      </c>
      <c r="H1315">
        <v>9.6586437699999994</v>
      </c>
      <c r="I1315">
        <v>9.7423359600000001</v>
      </c>
      <c r="J1315">
        <v>1981.5</v>
      </c>
      <c r="K1315">
        <v>1982.75</v>
      </c>
      <c r="L1315">
        <v>1963.75</v>
      </c>
      <c r="M1315">
        <v>1969.25</v>
      </c>
      <c r="N1315">
        <v>1991.25</v>
      </c>
      <c r="O1315">
        <v>1991.5</v>
      </c>
      <c r="P1315">
        <v>1971.25</v>
      </c>
      <c r="Q1315">
        <v>1976.75</v>
      </c>
      <c r="R1315">
        <v>1996.74</v>
      </c>
      <c r="S1315">
        <v>1996.74</v>
      </c>
      <c r="T1315">
        <v>1980.26</v>
      </c>
      <c r="U1315">
        <v>1985.54</v>
      </c>
      <c r="V1315">
        <v>0.09</v>
      </c>
      <c r="W1315">
        <v>0.09</v>
      </c>
      <c r="X1315">
        <v>0.09</v>
      </c>
      <c r="Y1315">
        <v>0.09</v>
      </c>
      <c r="Z1315" t="s">
        <v>12</v>
      </c>
      <c r="AA1315" t="s">
        <v>12</v>
      </c>
      <c r="AB1315" t="s">
        <v>12</v>
      </c>
      <c r="AC1315" t="s">
        <v>12</v>
      </c>
      <c r="AD1315">
        <v>171.10977013999999</v>
      </c>
      <c r="AE1315">
        <v>171.12687256000001</v>
      </c>
      <c r="AF1315">
        <v>169.79288335000001</v>
      </c>
      <c r="AG1315">
        <v>170.28030249</v>
      </c>
      <c r="AH1315" t="s">
        <v>12</v>
      </c>
      <c r="AI1315" t="s">
        <v>12</v>
      </c>
    </row>
    <row r="1316" spans="1:35" x14ac:dyDescent="0.25">
      <c r="A1316">
        <v>1410787800</v>
      </c>
      <c r="B1316">
        <v>9.7447735699999996</v>
      </c>
      <c r="C1316">
        <v>9.7671177500000006</v>
      </c>
      <c r="D1316">
        <v>9.6310177600000006</v>
      </c>
      <c r="E1316">
        <v>9.7187719900000005</v>
      </c>
      <c r="F1316">
        <v>9.7447735699999996</v>
      </c>
      <c r="G1316">
        <v>9.7671177500000006</v>
      </c>
      <c r="H1316">
        <v>9.6310177600000006</v>
      </c>
      <c r="I1316">
        <v>9.7187719900000005</v>
      </c>
      <c r="J1316">
        <v>1961.5</v>
      </c>
      <c r="K1316">
        <v>1970.25</v>
      </c>
      <c r="L1316">
        <v>1961.5</v>
      </c>
      <c r="M1316">
        <v>1968.5</v>
      </c>
      <c r="N1316">
        <v>1973.75</v>
      </c>
      <c r="O1316">
        <v>1979</v>
      </c>
      <c r="P1316">
        <v>1968</v>
      </c>
      <c r="Q1316">
        <v>1976</v>
      </c>
      <c r="R1316">
        <v>1986.04</v>
      </c>
      <c r="S1316">
        <v>1987.18</v>
      </c>
      <c r="T1316">
        <v>1978.48</v>
      </c>
      <c r="U1316">
        <v>1984.13</v>
      </c>
      <c r="V1316">
        <v>0.09</v>
      </c>
      <c r="W1316">
        <v>0.09</v>
      </c>
      <c r="X1316">
        <v>0.09</v>
      </c>
      <c r="Y1316">
        <v>0.09</v>
      </c>
      <c r="Z1316" t="s">
        <v>12</v>
      </c>
      <c r="AA1316" t="s">
        <v>12</v>
      </c>
      <c r="AB1316" t="s">
        <v>12</v>
      </c>
      <c r="AC1316" t="s">
        <v>12</v>
      </c>
      <c r="AD1316">
        <v>170.30595613</v>
      </c>
      <c r="AE1316">
        <v>170.44277553000001</v>
      </c>
      <c r="AF1316">
        <v>169.63896152000001</v>
      </c>
      <c r="AG1316">
        <v>170.15288941</v>
      </c>
      <c r="AH1316" t="s">
        <v>12</v>
      </c>
      <c r="AI1316" t="s">
        <v>12</v>
      </c>
    </row>
    <row r="1317" spans="1:35" x14ac:dyDescent="0.25">
      <c r="A1317">
        <v>1410874200</v>
      </c>
      <c r="B1317">
        <v>9.6643321899999997</v>
      </c>
      <c r="C1317">
        <v>9.9860967499999997</v>
      </c>
      <c r="D1317">
        <v>9.6448312499999993</v>
      </c>
      <c r="E1317">
        <v>9.9397820100000001</v>
      </c>
      <c r="F1317">
        <v>9.6643321899999997</v>
      </c>
      <c r="G1317">
        <v>9.9860967499999997</v>
      </c>
      <c r="H1317">
        <v>9.6448312499999993</v>
      </c>
      <c r="I1317">
        <v>9.9397820100000001</v>
      </c>
      <c r="J1317">
        <v>1969</v>
      </c>
      <c r="K1317">
        <v>1987</v>
      </c>
      <c r="L1317">
        <v>1963</v>
      </c>
      <c r="M1317">
        <v>1984</v>
      </c>
      <c r="N1317">
        <v>1976.75</v>
      </c>
      <c r="O1317">
        <v>1994.5</v>
      </c>
      <c r="P1317">
        <v>1970.25</v>
      </c>
      <c r="Q1317">
        <v>1991.5</v>
      </c>
      <c r="R1317">
        <v>1981.93</v>
      </c>
      <c r="S1317">
        <v>2002.28</v>
      </c>
      <c r="T1317">
        <v>1979.06</v>
      </c>
      <c r="U1317">
        <v>1998.98</v>
      </c>
      <c r="V1317">
        <v>0.09</v>
      </c>
      <c r="W1317">
        <v>0.09</v>
      </c>
      <c r="X1317">
        <v>0.09</v>
      </c>
      <c r="Y1317">
        <v>0.09</v>
      </c>
      <c r="Z1317" t="s">
        <v>12</v>
      </c>
      <c r="AA1317" t="s">
        <v>12</v>
      </c>
      <c r="AB1317" t="s">
        <v>12</v>
      </c>
      <c r="AC1317" t="s">
        <v>12</v>
      </c>
      <c r="AD1317">
        <v>169.83563942000001</v>
      </c>
      <c r="AE1317">
        <v>171.74255989</v>
      </c>
      <c r="AF1317">
        <v>169.74157607000001</v>
      </c>
      <c r="AG1317">
        <v>171.43471622999999</v>
      </c>
      <c r="AH1317" t="s">
        <v>12</v>
      </c>
      <c r="AI1317" t="s">
        <v>12</v>
      </c>
    </row>
    <row r="1318" spans="1:35" x14ac:dyDescent="0.25">
      <c r="A1318">
        <v>1410960600</v>
      </c>
      <c r="B1318">
        <v>9.9844723200000001</v>
      </c>
      <c r="C1318">
        <v>10.112852869999999</v>
      </c>
      <c r="D1318">
        <v>9.8317146199999996</v>
      </c>
      <c r="E1318">
        <v>9.9763462799999996</v>
      </c>
      <c r="F1318">
        <v>9.9844723200000001</v>
      </c>
      <c r="G1318">
        <v>10.112852869999999</v>
      </c>
      <c r="H1318">
        <v>9.8317146199999996</v>
      </c>
      <c r="I1318">
        <v>9.9763462799999996</v>
      </c>
      <c r="J1318">
        <v>1984</v>
      </c>
      <c r="K1318">
        <v>1994.75</v>
      </c>
      <c r="L1318">
        <v>1978.75</v>
      </c>
      <c r="M1318">
        <v>1986</v>
      </c>
      <c r="N1318">
        <v>1991.5</v>
      </c>
      <c r="O1318">
        <v>2003.25</v>
      </c>
      <c r="P1318">
        <v>1983.25</v>
      </c>
      <c r="Q1318">
        <v>1993.75</v>
      </c>
      <c r="R1318">
        <v>1999.3</v>
      </c>
      <c r="S1318">
        <v>2010.74</v>
      </c>
      <c r="T1318">
        <v>1993.29</v>
      </c>
      <c r="U1318">
        <v>2001.57</v>
      </c>
      <c r="V1318">
        <v>0.09</v>
      </c>
      <c r="W1318">
        <v>0.09</v>
      </c>
      <c r="X1318">
        <v>0.09</v>
      </c>
      <c r="Y1318">
        <v>0.09</v>
      </c>
      <c r="Z1318" t="s">
        <v>12</v>
      </c>
      <c r="AA1318" t="s">
        <v>12</v>
      </c>
      <c r="AB1318" t="s">
        <v>12</v>
      </c>
      <c r="AC1318" t="s">
        <v>12</v>
      </c>
      <c r="AD1318">
        <v>171.68270140000001</v>
      </c>
      <c r="AE1318">
        <v>172.46086177999999</v>
      </c>
      <c r="AF1318">
        <v>170.81047769</v>
      </c>
      <c r="AG1318">
        <v>171.66559898</v>
      </c>
      <c r="AH1318" t="s">
        <v>12</v>
      </c>
      <c r="AI1318" t="s">
        <v>12</v>
      </c>
    </row>
    <row r="1319" spans="1:35" x14ac:dyDescent="0.25">
      <c r="A1319">
        <v>1411047000</v>
      </c>
      <c r="B1319">
        <v>10.06653813</v>
      </c>
      <c r="C1319">
        <v>10.13885445</v>
      </c>
      <c r="D1319">
        <v>10.031599269999999</v>
      </c>
      <c r="E1319">
        <v>10.13235381</v>
      </c>
      <c r="F1319">
        <v>10.06653813</v>
      </c>
      <c r="G1319">
        <v>10.13885445</v>
      </c>
      <c r="H1319">
        <v>10.031599269999999</v>
      </c>
      <c r="I1319">
        <v>10.13235381</v>
      </c>
      <c r="J1319">
        <v>1987.25</v>
      </c>
      <c r="K1319">
        <v>1998.5</v>
      </c>
      <c r="L1319">
        <v>1985.75</v>
      </c>
      <c r="M1319">
        <v>1997</v>
      </c>
      <c r="N1319">
        <v>1995.5</v>
      </c>
      <c r="O1319">
        <v>2006.75</v>
      </c>
      <c r="P1319">
        <v>1993</v>
      </c>
      <c r="Q1319">
        <v>2004.5</v>
      </c>
      <c r="R1319">
        <v>2003.07</v>
      </c>
      <c r="S1319">
        <v>2012.34</v>
      </c>
      <c r="T1319">
        <v>2003.07</v>
      </c>
      <c r="U1319">
        <v>2011.36</v>
      </c>
      <c r="V1319">
        <v>0.09</v>
      </c>
      <c r="W1319">
        <v>0.09</v>
      </c>
      <c r="X1319">
        <v>0.09</v>
      </c>
      <c r="Y1319">
        <v>0.09</v>
      </c>
      <c r="Z1319" t="s">
        <v>12</v>
      </c>
      <c r="AA1319" t="s">
        <v>12</v>
      </c>
      <c r="AB1319" t="s">
        <v>12</v>
      </c>
      <c r="AC1319" t="s">
        <v>12</v>
      </c>
      <c r="AD1319">
        <v>172.18722296000001</v>
      </c>
      <c r="AE1319">
        <v>172.60623240000001</v>
      </c>
      <c r="AF1319">
        <v>171.96489142999999</v>
      </c>
      <c r="AG1319">
        <v>172.58057876000001</v>
      </c>
      <c r="AH1319" t="s">
        <v>12</v>
      </c>
      <c r="AI1319" t="s">
        <v>12</v>
      </c>
    </row>
    <row r="1320" spans="1:35" x14ac:dyDescent="0.25">
      <c r="A1320">
        <v>1411133400</v>
      </c>
      <c r="B1320">
        <v>10.235546940000001</v>
      </c>
      <c r="C1320">
        <v>10.25829772</v>
      </c>
      <c r="D1320">
        <v>10.04593246</v>
      </c>
      <c r="E1320">
        <v>10.11610368</v>
      </c>
      <c r="F1320">
        <v>10.235546940000001</v>
      </c>
      <c r="G1320">
        <v>10.25829772</v>
      </c>
      <c r="H1320">
        <v>10.04593246</v>
      </c>
      <c r="I1320">
        <v>10.11610368</v>
      </c>
      <c r="J1320">
        <v>1998</v>
      </c>
      <c r="K1320">
        <v>2006.5</v>
      </c>
      <c r="L1320">
        <v>1991</v>
      </c>
      <c r="M1320">
        <v>1996</v>
      </c>
      <c r="N1320">
        <v>2006</v>
      </c>
      <c r="O1320">
        <v>2014.5</v>
      </c>
      <c r="P1320">
        <v>1998.25</v>
      </c>
      <c r="Q1320">
        <v>2003.75</v>
      </c>
      <c r="R1320">
        <v>2012.74</v>
      </c>
      <c r="S1320">
        <v>2019.26</v>
      </c>
      <c r="T1320">
        <v>2006.59</v>
      </c>
      <c r="U1320">
        <v>2010.4</v>
      </c>
      <c r="V1320">
        <v>0.09</v>
      </c>
      <c r="W1320">
        <v>0.09</v>
      </c>
      <c r="X1320">
        <v>0.09</v>
      </c>
      <c r="Y1320">
        <v>0.09</v>
      </c>
      <c r="Z1320" t="s">
        <v>12</v>
      </c>
      <c r="AA1320" t="s">
        <v>12</v>
      </c>
      <c r="AB1320" t="s">
        <v>12</v>
      </c>
      <c r="AC1320" t="s">
        <v>12</v>
      </c>
      <c r="AD1320">
        <v>173.12971923999999</v>
      </c>
      <c r="AE1320">
        <v>173.45532545</v>
      </c>
      <c r="AF1320">
        <v>172.07300251999999</v>
      </c>
      <c r="AG1320">
        <v>172.42524141999999</v>
      </c>
      <c r="AH1320" t="s">
        <v>12</v>
      </c>
      <c r="AI1320" t="s">
        <v>12</v>
      </c>
    </row>
    <row r="1321" spans="1:35" x14ac:dyDescent="0.25">
      <c r="A1321">
        <v>1411392600</v>
      </c>
      <c r="B1321">
        <v>10.0486626</v>
      </c>
      <c r="C1321">
        <v>10.05548793</v>
      </c>
      <c r="D1321">
        <v>9.8114014699999998</v>
      </c>
      <c r="E1321">
        <v>9.8690920799999997</v>
      </c>
      <c r="F1321">
        <v>10.0486626</v>
      </c>
      <c r="G1321">
        <v>10.05548793</v>
      </c>
      <c r="H1321">
        <v>9.8114014699999998</v>
      </c>
      <c r="I1321">
        <v>9.8690920799999997</v>
      </c>
      <c r="J1321">
        <v>1994.5</v>
      </c>
      <c r="K1321">
        <v>1995</v>
      </c>
      <c r="L1321">
        <v>1974.5</v>
      </c>
      <c r="M1321">
        <v>1978.5</v>
      </c>
      <c r="N1321">
        <v>2002</v>
      </c>
      <c r="O1321">
        <v>2003</v>
      </c>
      <c r="P1321">
        <v>1982.5</v>
      </c>
      <c r="Q1321">
        <v>1986.25</v>
      </c>
      <c r="R1321">
        <v>2009.08</v>
      </c>
      <c r="S1321">
        <v>2009.08</v>
      </c>
      <c r="T1321">
        <v>1991.01</v>
      </c>
      <c r="U1321">
        <v>1994.29</v>
      </c>
      <c r="V1321">
        <v>0.09</v>
      </c>
      <c r="W1321">
        <v>0.09</v>
      </c>
      <c r="X1321">
        <v>0.09</v>
      </c>
      <c r="Y1321">
        <v>0.09</v>
      </c>
      <c r="Z1321" t="s">
        <v>12</v>
      </c>
      <c r="AA1321" t="s">
        <v>12</v>
      </c>
      <c r="AB1321" t="s">
        <v>12</v>
      </c>
      <c r="AC1321" t="s">
        <v>12</v>
      </c>
      <c r="AD1321">
        <v>172.12454966999999</v>
      </c>
      <c r="AE1321">
        <v>172.15032325000001</v>
      </c>
      <c r="AF1321">
        <v>170.73277641999999</v>
      </c>
      <c r="AG1321">
        <v>171.09360652999999</v>
      </c>
      <c r="AH1321" t="s">
        <v>12</v>
      </c>
      <c r="AI1321" t="s">
        <v>12</v>
      </c>
    </row>
    <row r="1322" spans="1:35" x14ac:dyDescent="0.25">
      <c r="A1322">
        <v>1411479000</v>
      </c>
      <c r="B1322">
        <v>9.7618369000000005</v>
      </c>
      <c r="C1322">
        <v>9.8869676099999992</v>
      </c>
      <c r="D1322">
        <v>9.6911459799999999</v>
      </c>
      <c r="E1322">
        <v>9.7017086700000004</v>
      </c>
      <c r="F1322">
        <v>9.7618369000000005</v>
      </c>
      <c r="G1322">
        <v>9.8869676099999992</v>
      </c>
      <c r="H1322">
        <v>9.6911459799999999</v>
      </c>
      <c r="I1322">
        <v>9.7017086700000004</v>
      </c>
      <c r="J1322">
        <v>1977</v>
      </c>
      <c r="K1322">
        <v>1980.25</v>
      </c>
      <c r="L1322">
        <v>1960.75</v>
      </c>
      <c r="M1322">
        <v>1964.5</v>
      </c>
      <c r="N1322">
        <v>1984</v>
      </c>
      <c r="O1322">
        <v>1988</v>
      </c>
      <c r="P1322">
        <v>1968.25</v>
      </c>
      <c r="Q1322">
        <v>1972.25</v>
      </c>
      <c r="R1322">
        <v>1992.78</v>
      </c>
      <c r="S1322">
        <v>1995.41</v>
      </c>
      <c r="T1322">
        <v>1982.77</v>
      </c>
      <c r="U1322">
        <v>1982.77</v>
      </c>
      <c r="V1322">
        <v>0.09</v>
      </c>
      <c r="W1322">
        <v>0.09</v>
      </c>
      <c r="X1322">
        <v>0.09</v>
      </c>
      <c r="Y1322">
        <v>0.09</v>
      </c>
      <c r="Z1322" t="s">
        <v>12</v>
      </c>
      <c r="AA1322" t="s">
        <v>12</v>
      </c>
      <c r="AB1322" t="s">
        <v>12</v>
      </c>
      <c r="AC1322" t="s">
        <v>12</v>
      </c>
      <c r="AD1322">
        <v>170.47504064</v>
      </c>
      <c r="AE1322">
        <v>171.18810965</v>
      </c>
      <c r="AF1322">
        <v>170.06266338</v>
      </c>
      <c r="AG1322">
        <v>170.11421053000001</v>
      </c>
      <c r="AH1322" t="s">
        <v>12</v>
      </c>
      <c r="AI1322" t="s">
        <v>12</v>
      </c>
    </row>
    <row r="1323" spans="1:35" x14ac:dyDescent="0.25">
      <c r="A1323">
        <v>1411565400</v>
      </c>
      <c r="B1323">
        <v>9.7074572900000007</v>
      </c>
      <c r="C1323">
        <v>9.9450219299999993</v>
      </c>
      <c r="D1323">
        <v>9.6310336700000008</v>
      </c>
      <c r="E1323">
        <v>9.931851</v>
      </c>
      <c r="F1323">
        <v>9.7074572900000007</v>
      </c>
      <c r="G1323">
        <v>9.9450219299999993</v>
      </c>
      <c r="H1323">
        <v>9.6310336700000008</v>
      </c>
      <c r="I1323">
        <v>9.931851</v>
      </c>
      <c r="J1323">
        <v>1963.5</v>
      </c>
      <c r="K1323">
        <v>1984.75</v>
      </c>
      <c r="L1323">
        <v>1962.75</v>
      </c>
      <c r="M1323">
        <v>1983.25</v>
      </c>
      <c r="N1323">
        <v>1969.75</v>
      </c>
      <c r="O1323">
        <v>1992.5</v>
      </c>
      <c r="P1323">
        <v>1969.5</v>
      </c>
      <c r="Q1323">
        <v>1991</v>
      </c>
      <c r="R1323">
        <v>1983.34</v>
      </c>
      <c r="S1323">
        <v>1999.79</v>
      </c>
      <c r="T1323">
        <v>1978.63</v>
      </c>
      <c r="U1323">
        <v>1998.3</v>
      </c>
      <c r="V1323">
        <v>0.09</v>
      </c>
      <c r="W1323">
        <v>0.09</v>
      </c>
      <c r="X1323">
        <v>0.09</v>
      </c>
      <c r="Y1323">
        <v>0.09</v>
      </c>
      <c r="Z1323" t="s">
        <v>12</v>
      </c>
      <c r="AA1323" t="s">
        <v>12</v>
      </c>
      <c r="AB1323" t="s">
        <v>12</v>
      </c>
      <c r="AC1323" t="s">
        <v>12</v>
      </c>
      <c r="AD1323">
        <v>170.13998411</v>
      </c>
      <c r="AE1323">
        <v>171.55753093999999</v>
      </c>
      <c r="AF1323">
        <v>169.69324208</v>
      </c>
      <c r="AG1323">
        <v>171.44584542999999</v>
      </c>
      <c r="AH1323" t="s">
        <v>12</v>
      </c>
      <c r="AI1323" t="s">
        <v>12</v>
      </c>
    </row>
    <row r="1324" spans="1:35" x14ac:dyDescent="0.25">
      <c r="A1324">
        <v>1411651800</v>
      </c>
      <c r="B1324">
        <v>9.8464838300000004</v>
      </c>
      <c r="C1324">
        <v>9.8489228900000008</v>
      </c>
      <c r="D1324">
        <v>9.4407868300000004</v>
      </c>
      <c r="E1324">
        <v>9.4497303800000001</v>
      </c>
      <c r="F1324">
        <v>9.8464838300000004</v>
      </c>
      <c r="G1324">
        <v>9.8489228900000008</v>
      </c>
      <c r="H1324">
        <v>9.4407868300000004</v>
      </c>
      <c r="I1324">
        <v>9.4497303800000001</v>
      </c>
      <c r="J1324">
        <v>1983.25</v>
      </c>
      <c r="K1324">
        <v>1983.25</v>
      </c>
      <c r="L1324">
        <v>1949.75</v>
      </c>
      <c r="M1324">
        <v>1953.5</v>
      </c>
      <c r="N1324">
        <v>1990.75</v>
      </c>
      <c r="O1324">
        <v>1991.5</v>
      </c>
      <c r="P1324">
        <v>1957.75</v>
      </c>
      <c r="Q1324">
        <v>1961.5</v>
      </c>
      <c r="R1324">
        <v>1997.32</v>
      </c>
      <c r="S1324">
        <v>1997.32</v>
      </c>
      <c r="T1324">
        <v>1965.99</v>
      </c>
      <c r="U1324">
        <v>1965.99</v>
      </c>
      <c r="V1324">
        <v>0.09</v>
      </c>
      <c r="W1324">
        <v>0.09</v>
      </c>
      <c r="X1324">
        <v>0.09</v>
      </c>
      <c r="Y1324">
        <v>0.09</v>
      </c>
      <c r="Z1324" t="s">
        <v>12</v>
      </c>
      <c r="AA1324" t="s">
        <v>12</v>
      </c>
      <c r="AB1324" t="s">
        <v>12</v>
      </c>
      <c r="AC1324" t="s">
        <v>12</v>
      </c>
      <c r="AD1324">
        <v>170.9991034</v>
      </c>
      <c r="AE1324">
        <v>171.00769460000001</v>
      </c>
      <c r="AF1324">
        <v>168.61934296999999</v>
      </c>
      <c r="AG1324">
        <v>168.67948132000001</v>
      </c>
      <c r="AH1324" t="s">
        <v>12</v>
      </c>
      <c r="AI1324" t="s">
        <v>12</v>
      </c>
    </row>
    <row r="1325" spans="1:35" x14ac:dyDescent="0.25">
      <c r="A1325">
        <v>1411738200</v>
      </c>
      <c r="B1325">
        <v>9.4911944399999992</v>
      </c>
      <c r="C1325">
        <v>9.7413436699999991</v>
      </c>
      <c r="D1325">
        <v>9.4602993200000007</v>
      </c>
      <c r="E1325">
        <v>9.6806276100000002</v>
      </c>
      <c r="F1325">
        <v>9.4911944399999992</v>
      </c>
      <c r="G1325">
        <v>9.7413436699999991</v>
      </c>
      <c r="H1325">
        <v>9.4602993200000007</v>
      </c>
      <c r="I1325">
        <v>9.6806276100000002</v>
      </c>
      <c r="J1325">
        <v>1954</v>
      </c>
      <c r="K1325">
        <v>1971</v>
      </c>
      <c r="L1325">
        <v>1949.5</v>
      </c>
      <c r="M1325">
        <v>1968</v>
      </c>
      <c r="N1325">
        <v>1961</v>
      </c>
      <c r="O1325">
        <v>1979.25</v>
      </c>
      <c r="P1325">
        <v>1956.5</v>
      </c>
      <c r="Q1325">
        <v>1976</v>
      </c>
      <c r="R1325">
        <v>1966.22</v>
      </c>
      <c r="S1325">
        <v>1986.37</v>
      </c>
      <c r="T1325">
        <v>1966.22</v>
      </c>
      <c r="U1325">
        <v>1982.85</v>
      </c>
      <c r="V1325">
        <v>0.09</v>
      </c>
      <c r="W1325">
        <v>0.09</v>
      </c>
      <c r="X1325">
        <v>0.09</v>
      </c>
      <c r="Y1325">
        <v>0.09</v>
      </c>
      <c r="Z1325" t="s">
        <v>12</v>
      </c>
      <c r="AA1325" t="s">
        <v>12</v>
      </c>
      <c r="AB1325" t="s">
        <v>12</v>
      </c>
      <c r="AC1325" t="s">
        <v>12</v>
      </c>
      <c r="AD1325">
        <v>168.98876426999999</v>
      </c>
      <c r="AE1325">
        <v>170.44067587000001</v>
      </c>
      <c r="AF1325">
        <v>168.74821086</v>
      </c>
      <c r="AG1325">
        <v>170.01970741</v>
      </c>
      <c r="AH1325" t="s">
        <v>12</v>
      </c>
      <c r="AI1325" t="s">
        <v>12</v>
      </c>
    </row>
    <row r="1326" spans="1:35" x14ac:dyDescent="0.25">
      <c r="A1326">
        <v>1411997400</v>
      </c>
      <c r="B1326">
        <v>9.4204616399999992</v>
      </c>
      <c r="C1326">
        <v>9.6676196000000001</v>
      </c>
      <c r="D1326">
        <v>9.39769641</v>
      </c>
      <c r="E1326">
        <v>9.6204637500000008</v>
      </c>
      <c r="F1326">
        <v>9.4204616399999992</v>
      </c>
      <c r="G1326">
        <v>9.6676196000000001</v>
      </c>
      <c r="H1326">
        <v>9.39769641</v>
      </c>
      <c r="I1326">
        <v>9.6204637500000008</v>
      </c>
      <c r="J1326">
        <v>1967</v>
      </c>
      <c r="K1326">
        <v>1969</v>
      </c>
      <c r="L1326">
        <v>1947.75</v>
      </c>
      <c r="M1326">
        <v>1961.5</v>
      </c>
      <c r="N1326">
        <v>1974.75</v>
      </c>
      <c r="O1326">
        <v>1977</v>
      </c>
      <c r="P1326">
        <v>1955.5</v>
      </c>
      <c r="Q1326">
        <v>1969.5</v>
      </c>
      <c r="R1326">
        <v>1978.96</v>
      </c>
      <c r="S1326">
        <v>1981.28</v>
      </c>
      <c r="T1326">
        <v>1964.04</v>
      </c>
      <c r="U1326">
        <v>1977.8</v>
      </c>
      <c r="V1326">
        <v>0.08</v>
      </c>
      <c r="W1326">
        <v>0.08</v>
      </c>
      <c r="X1326">
        <v>0.08</v>
      </c>
      <c r="Y1326">
        <v>0.08</v>
      </c>
      <c r="Z1326" t="s">
        <v>12</v>
      </c>
      <c r="AA1326" t="s">
        <v>12</v>
      </c>
      <c r="AB1326" t="s">
        <v>12</v>
      </c>
      <c r="AC1326" t="s">
        <v>12</v>
      </c>
      <c r="AD1326">
        <v>168.55920462</v>
      </c>
      <c r="AE1326">
        <v>170.01111621999999</v>
      </c>
      <c r="AF1326">
        <v>168.43033672999999</v>
      </c>
      <c r="AG1326">
        <v>169.71042446999999</v>
      </c>
      <c r="AH1326" t="s">
        <v>12</v>
      </c>
      <c r="AI1326" t="s">
        <v>12</v>
      </c>
    </row>
    <row r="1327" spans="1:35" x14ac:dyDescent="0.25">
      <c r="A1327">
        <v>1412083800</v>
      </c>
      <c r="B1327">
        <v>9.6391635499999992</v>
      </c>
      <c r="C1327">
        <v>9.7261570899999992</v>
      </c>
      <c r="D1327">
        <v>9.4838850499999996</v>
      </c>
      <c r="E1327">
        <v>9.5416010700000005</v>
      </c>
      <c r="F1327">
        <v>9.6391635499999992</v>
      </c>
      <c r="G1327">
        <v>9.7261570899999992</v>
      </c>
      <c r="H1327">
        <v>9.4838850499999996</v>
      </c>
      <c r="I1327">
        <v>9.5416010700000005</v>
      </c>
      <c r="J1327">
        <v>1961.75</v>
      </c>
      <c r="K1327">
        <v>1970</v>
      </c>
      <c r="L1327">
        <v>1952.75</v>
      </c>
      <c r="M1327">
        <v>1957.5</v>
      </c>
      <c r="N1327">
        <v>1968.75</v>
      </c>
      <c r="O1327">
        <v>1978.25</v>
      </c>
      <c r="P1327">
        <v>1960.5</v>
      </c>
      <c r="Q1327">
        <v>1965.5</v>
      </c>
      <c r="R1327">
        <v>1978.21</v>
      </c>
      <c r="S1327">
        <v>1985.17</v>
      </c>
      <c r="T1327">
        <v>1968.96</v>
      </c>
      <c r="U1327">
        <v>1972.29</v>
      </c>
      <c r="V1327">
        <v>7.0000000000000007E-2</v>
      </c>
      <c r="W1327">
        <v>7.0000000000000007E-2</v>
      </c>
      <c r="X1327">
        <v>7.0000000000000007E-2</v>
      </c>
      <c r="Y1327">
        <v>7.0000000000000007E-2</v>
      </c>
      <c r="Z1327" t="s">
        <v>12</v>
      </c>
      <c r="AA1327" t="s">
        <v>12</v>
      </c>
      <c r="AB1327" t="s">
        <v>12</v>
      </c>
      <c r="AC1327" t="s">
        <v>12</v>
      </c>
      <c r="AD1327">
        <v>169.83929236</v>
      </c>
      <c r="AE1327">
        <v>170.36335513</v>
      </c>
      <c r="AF1327">
        <v>168.91144353000001</v>
      </c>
      <c r="AG1327">
        <v>169.26368244</v>
      </c>
      <c r="AH1327" t="s">
        <v>12</v>
      </c>
      <c r="AI1327" t="s">
        <v>12</v>
      </c>
    </row>
    <row r="1328" spans="1:35" x14ac:dyDescent="0.25">
      <c r="A1328">
        <v>1412170200</v>
      </c>
      <c r="B1328">
        <v>9.4895680700000007</v>
      </c>
      <c r="C1328">
        <v>9.4996492000000003</v>
      </c>
      <c r="D1328">
        <v>9.0895618900000006</v>
      </c>
      <c r="E1328">
        <v>9.1578556300000002</v>
      </c>
      <c r="F1328">
        <v>9.4895680700000007</v>
      </c>
      <c r="G1328">
        <v>9.4996492000000003</v>
      </c>
      <c r="H1328">
        <v>9.0895618900000006</v>
      </c>
      <c r="I1328">
        <v>9.1578556300000002</v>
      </c>
      <c r="J1328">
        <v>1953.25</v>
      </c>
      <c r="K1328">
        <v>1958.75</v>
      </c>
      <c r="L1328">
        <v>1926</v>
      </c>
      <c r="M1328">
        <v>1933</v>
      </c>
      <c r="N1328">
        <v>1961</v>
      </c>
      <c r="O1328">
        <v>1967</v>
      </c>
      <c r="P1328">
        <v>1933.75</v>
      </c>
      <c r="Q1328">
        <v>1940.75</v>
      </c>
      <c r="R1328">
        <v>1971.44</v>
      </c>
      <c r="S1328">
        <v>1971.44</v>
      </c>
      <c r="T1328">
        <v>1941.72</v>
      </c>
      <c r="U1328">
        <v>1946.16</v>
      </c>
      <c r="V1328">
        <v>0.09</v>
      </c>
      <c r="W1328">
        <v>0.09</v>
      </c>
      <c r="X1328">
        <v>0.09</v>
      </c>
      <c r="Y1328">
        <v>0.09</v>
      </c>
      <c r="Z1328" t="s">
        <v>12</v>
      </c>
      <c r="AA1328" t="s">
        <v>12</v>
      </c>
      <c r="AB1328" t="s">
        <v>12</v>
      </c>
      <c r="AC1328" t="s">
        <v>12</v>
      </c>
      <c r="AD1328">
        <v>168.98876426999999</v>
      </c>
      <c r="AE1328">
        <v>169.04890262000001</v>
      </c>
      <c r="AF1328">
        <v>166.59182145</v>
      </c>
      <c r="AG1328">
        <v>166.96983392999999</v>
      </c>
      <c r="AH1328" t="s">
        <v>12</v>
      </c>
      <c r="AI1328" t="s">
        <v>12</v>
      </c>
    </row>
    <row r="1329" spans="1:35" x14ac:dyDescent="0.25">
      <c r="A1329">
        <v>1412256600</v>
      </c>
      <c r="B1329">
        <v>9.1318396199999992</v>
      </c>
      <c r="C1329">
        <v>9.25053999</v>
      </c>
      <c r="D1329">
        <v>8.8729741499999992</v>
      </c>
      <c r="E1329">
        <v>9.1521648100000004</v>
      </c>
      <c r="F1329">
        <v>9.1318396199999992</v>
      </c>
      <c r="G1329">
        <v>9.25053999</v>
      </c>
      <c r="H1329">
        <v>8.8729741499999992</v>
      </c>
      <c r="I1329">
        <v>9.1521648100000004</v>
      </c>
      <c r="J1329">
        <v>1933.75</v>
      </c>
      <c r="K1329">
        <v>1937.75</v>
      </c>
      <c r="L1329">
        <v>1910.5</v>
      </c>
      <c r="M1329">
        <v>1930.75</v>
      </c>
      <c r="N1329">
        <v>1940.75</v>
      </c>
      <c r="O1329">
        <v>1945.75</v>
      </c>
      <c r="P1329">
        <v>1918.25</v>
      </c>
      <c r="Q1329">
        <v>1938.5</v>
      </c>
      <c r="R1329">
        <v>1945.83</v>
      </c>
      <c r="S1329">
        <v>1952.32</v>
      </c>
      <c r="T1329">
        <v>1926.03</v>
      </c>
      <c r="U1329">
        <v>1946.17</v>
      </c>
      <c r="V1329">
        <v>0.09</v>
      </c>
      <c r="W1329">
        <v>0.09</v>
      </c>
      <c r="X1329">
        <v>0.09</v>
      </c>
      <c r="Y1329">
        <v>0.09</v>
      </c>
      <c r="Z1329" t="s">
        <v>12</v>
      </c>
      <c r="AA1329" t="s">
        <v>12</v>
      </c>
      <c r="AB1329" t="s">
        <v>12</v>
      </c>
      <c r="AC1329" t="s">
        <v>12</v>
      </c>
      <c r="AD1329">
        <v>166.82378366</v>
      </c>
      <c r="AE1329">
        <v>167.57551303</v>
      </c>
      <c r="AF1329">
        <v>165.25159536000001</v>
      </c>
      <c r="AG1329">
        <v>166.99560751000001</v>
      </c>
      <c r="AH1329" t="s">
        <v>12</v>
      </c>
      <c r="AI1329" t="s">
        <v>12</v>
      </c>
    </row>
    <row r="1330" spans="1:35" x14ac:dyDescent="0.25">
      <c r="A1330">
        <v>1412343000</v>
      </c>
      <c r="B1330">
        <v>9.3391589199999991</v>
      </c>
      <c r="C1330">
        <v>9.5131459899999999</v>
      </c>
      <c r="D1330">
        <v>9.2554181100000008</v>
      </c>
      <c r="E1330">
        <v>9.4554212</v>
      </c>
      <c r="F1330">
        <v>9.3391589199999991</v>
      </c>
      <c r="G1330">
        <v>9.5131459899999999</v>
      </c>
      <c r="H1330">
        <v>9.2554181100000008</v>
      </c>
      <c r="I1330">
        <v>9.4554212</v>
      </c>
      <c r="J1330">
        <v>1931</v>
      </c>
      <c r="K1330">
        <v>1956</v>
      </c>
      <c r="L1330">
        <v>1928.25</v>
      </c>
      <c r="M1330">
        <v>1952.5</v>
      </c>
      <c r="N1330">
        <v>1938.5</v>
      </c>
      <c r="O1330">
        <v>1964.5</v>
      </c>
      <c r="P1330">
        <v>1935.75</v>
      </c>
      <c r="Q1330">
        <v>1960.25</v>
      </c>
      <c r="R1330">
        <v>1948.12</v>
      </c>
      <c r="S1330">
        <v>1971.19</v>
      </c>
      <c r="T1330">
        <v>1948.12</v>
      </c>
      <c r="U1330">
        <v>1967.9</v>
      </c>
      <c r="V1330">
        <v>0.09</v>
      </c>
      <c r="W1330">
        <v>0.09</v>
      </c>
      <c r="X1330">
        <v>0.09</v>
      </c>
      <c r="Y1330">
        <v>0.09</v>
      </c>
      <c r="Z1330" t="s">
        <v>12</v>
      </c>
      <c r="AA1330" t="s">
        <v>12</v>
      </c>
      <c r="AB1330" t="s">
        <v>12</v>
      </c>
      <c r="AC1330" t="s">
        <v>12</v>
      </c>
      <c r="AD1330">
        <v>168.11246259000001</v>
      </c>
      <c r="AE1330">
        <v>169.1949529</v>
      </c>
      <c r="AF1330">
        <v>167.59699101999999</v>
      </c>
      <c r="AG1330">
        <v>168.83412279000001</v>
      </c>
      <c r="AH1330" t="s">
        <v>12</v>
      </c>
      <c r="AI1330" t="s">
        <v>12</v>
      </c>
    </row>
    <row r="1331" spans="1:35" x14ac:dyDescent="0.25">
      <c r="A1331">
        <v>1412602200</v>
      </c>
      <c r="B1331">
        <v>9.5716834800000008</v>
      </c>
      <c r="C1331">
        <v>9.6123338700000005</v>
      </c>
      <c r="D1331">
        <v>9.3220854800000001</v>
      </c>
      <c r="E1331">
        <v>9.4204616399999992</v>
      </c>
      <c r="F1331">
        <v>9.5716834800000008</v>
      </c>
      <c r="G1331">
        <v>9.6123338700000005</v>
      </c>
      <c r="H1331">
        <v>9.3220854800000001</v>
      </c>
      <c r="I1331">
        <v>9.4204616399999992</v>
      </c>
      <c r="J1331">
        <v>1952.75</v>
      </c>
      <c r="K1331">
        <v>1963</v>
      </c>
      <c r="L1331">
        <v>1943</v>
      </c>
      <c r="M1331">
        <v>1948.25</v>
      </c>
      <c r="N1331">
        <v>1961</v>
      </c>
      <c r="O1331">
        <v>1971</v>
      </c>
      <c r="P1331">
        <v>1950.5</v>
      </c>
      <c r="Q1331">
        <v>1956</v>
      </c>
      <c r="R1331">
        <v>1970.01</v>
      </c>
      <c r="S1331">
        <v>1977.84</v>
      </c>
      <c r="T1331">
        <v>1958.43</v>
      </c>
      <c r="U1331">
        <v>1964.82</v>
      </c>
      <c r="V1331">
        <v>0.09</v>
      </c>
      <c r="W1331">
        <v>0.09</v>
      </c>
      <c r="X1331">
        <v>0.09</v>
      </c>
      <c r="Y1331">
        <v>0.09</v>
      </c>
      <c r="Z1331" t="s">
        <v>12</v>
      </c>
      <c r="AA1331" t="s">
        <v>12</v>
      </c>
      <c r="AB1331" t="s">
        <v>12</v>
      </c>
      <c r="AC1331" t="s">
        <v>12</v>
      </c>
      <c r="AD1331">
        <v>169.53860061</v>
      </c>
      <c r="AE1331">
        <v>169.76197163000001</v>
      </c>
      <c r="AF1331">
        <v>168.0282689</v>
      </c>
      <c r="AG1331">
        <v>168.63652536000001</v>
      </c>
      <c r="AH1331" t="s">
        <v>12</v>
      </c>
      <c r="AI1331" t="s">
        <v>12</v>
      </c>
    </row>
    <row r="1332" spans="1:35" x14ac:dyDescent="0.25">
      <c r="A1332">
        <v>1412688600</v>
      </c>
      <c r="B1332">
        <v>9.2781823600000006</v>
      </c>
      <c r="C1332">
        <v>9.3391511099999995</v>
      </c>
      <c r="D1332">
        <v>8.9854958899999993</v>
      </c>
      <c r="E1332">
        <v>8.9903740200000009</v>
      </c>
      <c r="F1332">
        <v>9.2781823600000006</v>
      </c>
      <c r="G1332">
        <v>9.3391511099999995</v>
      </c>
      <c r="H1332">
        <v>8.9854958899999993</v>
      </c>
      <c r="I1332">
        <v>8.9903740200000009</v>
      </c>
      <c r="J1332">
        <v>1946.25</v>
      </c>
      <c r="K1332">
        <v>1948.5</v>
      </c>
      <c r="L1332">
        <v>1916.5</v>
      </c>
      <c r="M1332">
        <v>1920</v>
      </c>
      <c r="N1332">
        <v>1953.25</v>
      </c>
      <c r="O1332">
        <v>1956.25</v>
      </c>
      <c r="P1332">
        <v>1924.25</v>
      </c>
      <c r="Q1332">
        <v>1928</v>
      </c>
      <c r="R1332">
        <v>1962.36</v>
      </c>
      <c r="S1332">
        <v>1962.36</v>
      </c>
      <c r="T1332">
        <v>1934.87</v>
      </c>
      <c r="U1332">
        <v>1935.1</v>
      </c>
      <c r="V1332">
        <v>0.09</v>
      </c>
      <c r="W1332">
        <v>0.09</v>
      </c>
      <c r="X1332">
        <v>0.09</v>
      </c>
      <c r="Y1332">
        <v>0.09</v>
      </c>
      <c r="Z1332" t="s">
        <v>12</v>
      </c>
      <c r="AA1332" t="s">
        <v>12</v>
      </c>
      <c r="AB1332" t="s">
        <v>12</v>
      </c>
      <c r="AC1332" t="s">
        <v>12</v>
      </c>
      <c r="AD1332">
        <v>167.76881487</v>
      </c>
      <c r="AE1332">
        <v>168.14682736</v>
      </c>
      <c r="AF1332">
        <v>165.99902914</v>
      </c>
      <c r="AG1332">
        <v>166.03339391</v>
      </c>
      <c r="AH1332" t="s">
        <v>12</v>
      </c>
      <c r="AI1332" t="s">
        <v>12</v>
      </c>
    </row>
    <row r="1333" spans="1:35" x14ac:dyDescent="0.25">
      <c r="A1333">
        <v>1412775000</v>
      </c>
      <c r="B1333">
        <v>8.9968775300000008</v>
      </c>
      <c r="C1333">
        <v>9.4925759200000002</v>
      </c>
      <c r="D1333">
        <v>8.8578841599999993</v>
      </c>
      <c r="E1333">
        <v>9.4627383900000002</v>
      </c>
      <c r="F1333">
        <v>8.9968775300000008</v>
      </c>
      <c r="G1333">
        <v>9.4925759200000002</v>
      </c>
      <c r="H1333">
        <v>8.8578841599999993</v>
      </c>
      <c r="I1333">
        <v>9.4627383900000002</v>
      </c>
      <c r="J1333">
        <v>1918.5</v>
      </c>
      <c r="K1333">
        <v>1956</v>
      </c>
      <c r="L1333">
        <v>1911</v>
      </c>
      <c r="M1333">
        <v>1954</v>
      </c>
      <c r="N1333">
        <v>1926.25</v>
      </c>
      <c r="O1333">
        <v>1964</v>
      </c>
      <c r="P1333">
        <v>1918</v>
      </c>
      <c r="Q1333">
        <v>1961.75</v>
      </c>
      <c r="R1333">
        <v>1935.55</v>
      </c>
      <c r="S1333">
        <v>1970.36</v>
      </c>
      <c r="T1333">
        <v>1925.25</v>
      </c>
      <c r="U1333">
        <v>1968.89</v>
      </c>
      <c r="V1333">
        <v>0.09</v>
      </c>
      <c r="W1333">
        <v>0.09</v>
      </c>
      <c r="X1333">
        <v>0.09</v>
      </c>
      <c r="Y1333">
        <v>0.09</v>
      </c>
      <c r="Z1333" t="s">
        <v>12</v>
      </c>
      <c r="AA1333" t="s">
        <v>12</v>
      </c>
      <c r="AB1333" t="s">
        <v>12</v>
      </c>
      <c r="AC1333" t="s">
        <v>12</v>
      </c>
      <c r="AD1333">
        <v>166.12789703000001</v>
      </c>
      <c r="AE1333">
        <v>169.17777050999999</v>
      </c>
      <c r="AF1333">
        <v>165.26018654999999</v>
      </c>
      <c r="AG1333">
        <v>168.93721711000001</v>
      </c>
      <c r="AH1333" t="s">
        <v>12</v>
      </c>
      <c r="AI1333" t="s">
        <v>12</v>
      </c>
    </row>
    <row r="1334" spans="1:35" x14ac:dyDescent="0.25">
      <c r="A1334">
        <v>1412861400</v>
      </c>
      <c r="B1334">
        <v>9.40826633</v>
      </c>
      <c r="C1334">
        <v>9.4471118000000001</v>
      </c>
      <c r="D1334">
        <v>8.87248634</v>
      </c>
      <c r="E1334">
        <v>8.8887461000000005</v>
      </c>
      <c r="F1334">
        <v>9.40826633</v>
      </c>
      <c r="G1334">
        <v>9.4471118000000001</v>
      </c>
      <c r="H1334">
        <v>8.87248634</v>
      </c>
      <c r="I1334">
        <v>8.8887461000000005</v>
      </c>
      <c r="J1334">
        <v>1954</v>
      </c>
      <c r="K1334">
        <v>1960.25</v>
      </c>
      <c r="L1334">
        <v>1907.25</v>
      </c>
      <c r="M1334">
        <v>1917</v>
      </c>
      <c r="N1334">
        <v>1961.5</v>
      </c>
      <c r="O1334">
        <v>1968.5</v>
      </c>
      <c r="P1334">
        <v>1915.25</v>
      </c>
      <c r="Q1334">
        <v>1925</v>
      </c>
      <c r="R1334">
        <v>1967.68</v>
      </c>
      <c r="S1334">
        <v>1967.68</v>
      </c>
      <c r="T1334">
        <v>1927.56</v>
      </c>
      <c r="U1334">
        <v>1928.21</v>
      </c>
      <c r="V1334">
        <v>0.08</v>
      </c>
      <c r="W1334">
        <v>0.08</v>
      </c>
      <c r="X1334">
        <v>0.08</v>
      </c>
      <c r="Y1334">
        <v>0.08</v>
      </c>
      <c r="Z1334" t="s">
        <v>12</v>
      </c>
      <c r="AA1334" t="s">
        <v>12</v>
      </c>
      <c r="AB1334" t="s">
        <v>12</v>
      </c>
      <c r="AC1334" t="s">
        <v>12</v>
      </c>
      <c r="AD1334">
        <v>168.67089013</v>
      </c>
      <c r="AE1334">
        <v>168.90285234000001</v>
      </c>
      <c r="AF1334">
        <v>165.44919279000001</v>
      </c>
      <c r="AG1334">
        <v>165.58665188000001</v>
      </c>
      <c r="AH1334" t="s">
        <v>12</v>
      </c>
      <c r="AI1334" t="s">
        <v>12</v>
      </c>
    </row>
    <row r="1335" spans="1:35" x14ac:dyDescent="0.25">
      <c r="A1335">
        <v>1412947800</v>
      </c>
      <c r="B1335">
        <v>8.8854943500000001</v>
      </c>
      <c r="C1335">
        <v>9.0155695300000005</v>
      </c>
      <c r="D1335">
        <v>8.5822379499999997</v>
      </c>
      <c r="E1335">
        <v>8.5863033800000004</v>
      </c>
      <c r="F1335">
        <v>8.8854943500000001</v>
      </c>
      <c r="G1335">
        <v>9.0155695300000005</v>
      </c>
      <c r="H1335">
        <v>8.5822379499999997</v>
      </c>
      <c r="I1335">
        <v>8.5863033800000004</v>
      </c>
      <c r="J1335">
        <v>1909.75</v>
      </c>
      <c r="K1335">
        <v>1923.25</v>
      </c>
      <c r="L1335">
        <v>1885.5</v>
      </c>
      <c r="M1335">
        <v>1886.5</v>
      </c>
      <c r="N1335">
        <v>1917</v>
      </c>
      <c r="O1335">
        <v>1931.25</v>
      </c>
      <c r="P1335">
        <v>1893.25</v>
      </c>
      <c r="Q1335">
        <v>1894.25</v>
      </c>
      <c r="R1335">
        <v>1925.63</v>
      </c>
      <c r="S1335">
        <v>1936.98</v>
      </c>
      <c r="T1335">
        <v>1906.05</v>
      </c>
      <c r="U1335">
        <v>1906.13</v>
      </c>
      <c r="V1335">
        <v>0.09</v>
      </c>
      <c r="W1335">
        <v>0.09</v>
      </c>
      <c r="X1335">
        <v>0.09</v>
      </c>
      <c r="Y1335">
        <v>0.09</v>
      </c>
      <c r="Z1335" t="s">
        <v>12</v>
      </c>
      <c r="AA1335" t="s">
        <v>12</v>
      </c>
      <c r="AB1335" t="s">
        <v>12</v>
      </c>
      <c r="AC1335" t="s">
        <v>12</v>
      </c>
      <c r="AD1335">
        <v>165.54369591</v>
      </c>
      <c r="AE1335">
        <v>166.36845043</v>
      </c>
      <c r="AF1335">
        <v>163.65363348</v>
      </c>
      <c r="AG1335">
        <v>163.69658944</v>
      </c>
      <c r="AH1335" t="s">
        <v>12</v>
      </c>
      <c r="AI1335" t="s">
        <v>12</v>
      </c>
    </row>
    <row r="1336" spans="1:35" x14ac:dyDescent="0.25">
      <c r="A1336">
        <v>1413207000</v>
      </c>
      <c r="B1336">
        <v>8.5659772200000006</v>
      </c>
      <c r="C1336">
        <v>8.6684178200000002</v>
      </c>
      <c r="D1336">
        <v>8.1464595099999997</v>
      </c>
      <c r="E1336">
        <v>8.1627192799999992</v>
      </c>
      <c r="F1336">
        <v>8.5659772200000006</v>
      </c>
      <c r="G1336">
        <v>8.6684178200000002</v>
      </c>
      <c r="H1336">
        <v>8.1464595099999997</v>
      </c>
      <c r="I1336">
        <v>8.1627192799999992</v>
      </c>
      <c r="J1336">
        <v>1884.75</v>
      </c>
      <c r="K1336">
        <v>1898</v>
      </c>
      <c r="L1336">
        <v>1856</v>
      </c>
      <c r="M1336">
        <v>1857.75</v>
      </c>
      <c r="N1336">
        <v>1892</v>
      </c>
      <c r="O1336">
        <v>1906</v>
      </c>
      <c r="P1336">
        <v>1863.75</v>
      </c>
      <c r="Q1336">
        <v>1865.5</v>
      </c>
      <c r="R1336">
        <v>1905.65</v>
      </c>
      <c r="S1336">
        <v>1912.09</v>
      </c>
      <c r="T1336">
        <v>1874.14</v>
      </c>
      <c r="U1336">
        <v>1874.74</v>
      </c>
      <c r="V1336" t="s">
        <v>12</v>
      </c>
      <c r="W1336" t="s">
        <v>12</v>
      </c>
      <c r="X1336" t="s">
        <v>12</v>
      </c>
      <c r="Y1336" t="s">
        <v>12</v>
      </c>
      <c r="Z1336" t="s">
        <v>12</v>
      </c>
      <c r="AA1336" t="s">
        <v>12</v>
      </c>
      <c r="AB1336" t="s">
        <v>12</v>
      </c>
      <c r="AC1336" t="s">
        <v>12</v>
      </c>
      <c r="AD1336">
        <v>163.6278599</v>
      </c>
      <c r="AE1336">
        <v>164.22065221</v>
      </c>
      <c r="AF1336">
        <v>160.91304294</v>
      </c>
      <c r="AG1336">
        <v>161.00746014999999</v>
      </c>
      <c r="AH1336" t="s">
        <v>12</v>
      </c>
      <c r="AI1336" t="s">
        <v>12</v>
      </c>
    </row>
    <row r="1337" spans="1:35" x14ac:dyDescent="0.25">
      <c r="A1337">
        <v>1413293400</v>
      </c>
      <c r="B1337">
        <v>8.2928032399999996</v>
      </c>
      <c r="C1337">
        <v>8.4724801599999999</v>
      </c>
      <c r="D1337">
        <v>8.11069408</v>
      </c>
      <c r="E1337">
        <v>8.2049970000000005</v>
      </c>
      <c r="F1337">
        <v>8.2928032399999996</v>
      </c>
      <c r="G1337">
        <v>8.4724801599999999</v>
      </c>
      <c r="H1337">
        <v>8.11069408</v>
      </c>
      <c r="I1337">
        <v>8.2049970000000005</v>
      </c>
      <c r="J1337">
        <v>1859.25</v>
      </c>
      <c r="K1337">
        <v>1884.75</v>
      </c>
      <c r="L1337">
        <v>1857</v>
      </c>
      <c r="M1337">
        <v>1867</v>
      </c>
      <c r="N1337">
        <v>1866.25</v>
      </c>
      <c r="O1337">
        <v>1892.75</v>
      </c>
      <c r="P1337">
        <v>1864.75</v>
      </c>
      <c r="Q1337">
        <v>1874.75</v>
      </c>
      <c r="R1337">
        <v>1877.11</v>
      </c>
      <c r="S1337">
        <v>1898.71</v>
      </c>
      <c r="T1337">
        <v>1871.79</v>
      </c>
      <c r="U1337">
        <v>1877.7</v>
      </c>
      <c r="V1337">
        <v>0.09</v>
      </c>
      <c r="W1337">
        <v>0.09</v>
      </c>
      <c r="X1337">
        <v>0.09</v>
      </c>
      <c r="Y1337">
        <v>0.09</v>
      </c>
      <c r="Z1337" t="s">
        <v>12</v>
      </c>
      <c r="AA1337" t="s">
        <v>12</v>
      </c>
      <c r="AB1337" t="s">
        <v>12</v>
      </c>
      <c r="AC1337" t="s">
        <v>12</v>
      </c>
      <c r="AD1337">
        <v>161.87525654999999</v>
      </c>
      <c r="AE1337">
        <v>163.07802355000001</v>
      </c>
      <c r="AF1337">
        <v>160.68967193</v>
      </c>
      <c r="AG1337">
        <v>161.25669066</v>
      </c>
      <c r="AH1337" t="s">
        <v>12</v>
      </c>
      <c r="AI1337" t="s">
        <v>12</v>
      </c>
    </row>
    <row r="1338" spans="1:35" x14ac:dyDescent="0.25">
      <c r="A1338">
        <v>1413379800</v>
      </c>
      <c r="B1338">
        <v>7.8684064400000002</v>
      </c>
      <c r="C1338">
        <v>8.0887347199999997</v>
      </c>
      <c r="D1338">
        <v>7.4375061200000001</v>
      </c>
      <c r="E1338">
        <v>8.0049939099999996</v>
      </c>
      <c r="F1338">
        <v>7.8684064400000002</v>
      </c>
      <c r="G1338">
        <v>8.0887347199999997</v>
      </c>
      <c r="H1338">
        <v>7.4375061200000001</v>
      </c>
      <c r="I1338">
        <v>8.0049939099999996</v>
      </c>
      <c r="J1338">
        <v>1869.75</v>
      </c>
      <c r="K1338">
        <v>1874.5</v>
      </c>
      <c r="L1338">
        <v>1805</v>
      </c>
      <c r="M1338">
        <v>1838.75</v>
      </c>
      <c r="N1338">
        <v>1878.25</v>
      </c>
      <c r="O1338">
        <v>1883.25</v>
      </c>
      <c r="P1338">
        <v>1813</v>
      </c>
      <c r="Q1338">
        <v>1846.75</v>
      </c>
      <c r="R1338">
        <v>1874.18</v>
      </c>
      <c r="S1338">
        <v>1874.18</v>
      </c>
      <c r="T1338">
        <v>1820.66</v>
      </c>
      <c r="U1338">
        <v>1862.49</v>
      </c>
      <c r="V1338">
        <v>0.09</v>
      </c>
      <c r="W1338">
        <v>0.09</v>
      </c>
      <c r="X1338">
        <v>0.09</v>
      </c>
      <c r="Y1338">
        <v>0.09</v>
      </c>
      <c r="Z1338" t="s">
        <v>12</v>
      </c>
      <c r="AA1338" t="s">
        <v>12</v>
      </c>
      <c r="AB1338" t="s">
        <v>12</v>
      </c>
      <c r="AC1338" t="s">
        <v>12</v>
      </c>
      <c r="AD1338">
        <v>159.07452766</v>
      </c>
      <c r="AE1338">
        <v>161.25153594</v>
      </c>
      <c r="AF1338">
        <v>156.29098117000001</v>
      </c>
      <c r="AG1338">
        <v>160.16560916</v>
      </c>
      <c r="AH1338" t="s">
        <v>12</v>
      </c>
      <c r="AI1338" t="s">
        <v>12</v>
      </c>
    </row>
    <row r="1339" spans="1:35" x14ac:dyDescent="0.25">
      <c r="A1339">
        <v>1413466200</v>
      </c>
      <c r="B1339">
        <v>7.5952314899999998</v>
      </c>
      <c r="C1339">
        <v>8.1741018899999993</v>
      </c>
      <c r="D1339">
        <v>7.57327993</v>
      </c>
      <c r="E1339">
        <v>8.0001157900000006</v>
      </c>
      <c r="F1339">
        <v>7.5952314899999998</v>
      </c>
      <c r="G1339">
        <v>8.1741018899999993</v>
      </c>
      <c r="H1339">
        <v>7.57327993</v>
      </c>
      <c r="I1339">
        <v>8.0001157900000006</v>
      </c>
      <c r="J1339">
        <v>1839.75</v>
      </c>
      <c r="K1339">
        <v>1861.75</v>
      </c>
      <c r="L1339">
        <v>1808.25</v>
      </c>
      <c r="M1339">
        <v>1842.5</v>
      </c>
      <c r="N1339">
        <v>1846.75</v>
      </c>
      <c r="O1339">
        <v>1869.75</v>
      </c>
      <c r="P1339">
        <v>1815.25</v>
      </c>
      <c r="Q1339">
        <v>1850.5</v>
      </c>
      <c r="R1339">
        <v>1855.95</v>
      </c>
      <c r="S1339">
        <v>1876.01</v>
      </c>
      <c r="T1339">
        <v>1835.02</v>
      </c>
      <c r="U1339">
        <v>1862.76</v>
      </c>
      <c r="V1339">
        <v>0.09</v>
      </c>
      <c r="W1339">
        <v>0.09</v>
      </c>
      <c r="X1339">
        <v>0.09</v>
      </c>
      <c r="Y1339">
        <v>0.09</v>
      </c>
      <c r="Z1339" t="s">
        <v>12</v>
      </c>
      <c r="AA1339" t="s">
        <v>12</v>
      </c>
      <c r="AB1339" t="s">
        <v>12</v>
      </c>
      <c r="AC1339" t="s">
        <v>12</v>
      </c>
      <c r="AD1339">
        <v>157.27037716000001</v>
      </c>
      <c r="AE1339">
        <v>161.15359634000001</v>
      </c>
      <c r="AF1339">
        <v>157.12432688000001</v>
      </c>
      <c r="AG1339">
        <v>160.02815007000001</v>
      </c>
      <c r="AH1339" t="s">
        <v>12</v>
      </c>
      <c r="AI1339" t="s">
        <v>12</v>
      </c>
    </row>
    <row r="1340" spans="1:35" x14ac:dyDescent="0.25">
      <c r="A1340">
        <v>1413552600</v>
      </c>
      <c r="B1340">
        <v>8.2871114400000003</v>
      </c>
      <c r="C1340">
        <v>8.4578457900000004</v>
      </c>
      <c r="D1340">
        <v>8.1830532500000004</v>
      </c>
      <c r="E1340">
        <v>8.3009331199999998</v>
      </c>
      <c r="F1340">
        <v>8.2871114400000003</v>
      </c>
      <c r="G1340">
        <v>8.4578457900000004</v>
      </c>
      <c r="H1340">
        <v>8.1830532500000004</v>
      </c>
      <c r="I1340">
        <v>8.3009331199999998</v>
      </c>
      <c r="J1340">
        <v>1847.5</v>
      </c>
      <c r="K1340">
        <v>1883.75</v>
      </c>
      <c r="L1340">
        <v>1843.5</v>
      </c>
      <c r="M1340">
        <v>1873</v>
      </c>
      <c r="N1340">
        <v>1853</v>
      </c>
      <c r="O1340">
        <v>1891.75</v>
      </c>
      <c r="P1340">
        <v>1851</v>
      </c>
      <c r="Q1340">
        <v>1881</v>
      </c>
      <c r="R1340">
        <v>1864.91</v>
      </c>
      <c r="S1340">
        <v>1898.16</v>
      </c>
      <c r="T1340">
        <v>1864.91</v>
      </c>
      <c r="U1340">
        <v>1886.76</v>
      </c>
      <c r="V1340">
        <v>0.09</v>
      </c>
      <c r="W1340">
        <v>0.09</v>
      </c>
      <c r="X1340">
        <v>0.09</v>
      </c>
      <c r="Y1340">
        <v>0.09</v>
      </c>
      <c r="Z1340" t="s">
        <v>12</v>
      </c>
      <c r="AA1340" t="s">
        <v>12</v>
      </c>
      <c r="AB1340" t="s">
        <v>12</v>
      </c>
      <c r="AC1340" t="s">
        <v>12</v>
      </c>
      <c r="AD1340">
        <v>161.87525654999999</v>
      </c>
      <c r="AE1340">
        <v>163.01788519999999</v>
      </c>
      <c r="AF1340">
        <v>161.18796112000001</v>
      </c>
      <c r="AG1340">
        <v>161.91821250999999</v>
      </c>
      <c r="AH1340" t="s">
        <v>12</v>
      </c>
      <c r="AI1340" t="s">
        <v>12</v>
      </c>
    </row>
    <row r="1341" spans="1:35" x14ac:dyDescent="0.25">
      <c r="A1341">
        <v>1413811800</v>
      </c>
      <c r="B1341">
        <v>8.2472737499999997</v>
      </c>
      <c r="C1341">
        <v>8.5497174499999993</v>
      </c>
      <c r="D1341">
        <v>8.2358911399999997</v>
      </c>
      <c r="E1341">
        <v>8.5358957699999998</v>
      </c>
      <c r="F1341">
        <v>8.2472737499999997</v>
      </c>
      <c r="G1341">
        <v>8.5497174499999993</v>
      </c>
      <c r="H1341">
        <v>8.2358911399999997</v>
      </c>
      <c r="I1341">
        <v>8.5358957699999998</v>
      </c>
      <c r="J1341">
        <v>1877.25</v>
      </c>
      <c r="K1341">
        <v>1896</v>
      </c>
      <c r="L1341">
        <v>1865</v>
      </c>
      <c r="M1341">
        <v>1892</v>
      </c>
      <c r="N1341">
        <v>1884</v>
      </c>
      <c r="O1341">
        <v>1904.5</v>
      </c>
      <c r="P1341">
        <v>1872.25</v>
      </c>
      <c r="Q1341">
        <v>1900</v>
      </c>
      <c r="R1341">
        <v>1885.62</v>
      </c>
      <c r="S1341">
        <v>1905.03</v>
      </c>
      <c r="T1341">
        <v>1882.3</v>
      </c>
      <c r="U1341">
        <v>1904.01</v>
      </c>
      <c r="V1341">
        <v>0.09</v>
      </c>
      <c r="W1341">
        <v>0.09</v>
      </c>
      <c r="X1341">
        <v>0.09</v>
      </c>
      <c r="Y1341">
        <v>0.09</v>
      </c>
      <c r="Z1341" t="s">
        <v>12</v>
      </c>
      <c r="AA1341" t="s">
        <v>12</v>
      </c>
      <c r="AB1341" t="s">
        <v>12</v>
      </c>
      <c r="AC1341" t="s">
        <v>12</v>
      </c>
      <c r="AD1341">
        <v>161.62611194999999</v>
      </c>
      <c r="AE1341">
        <v>163.61926871</v>
      </c>
      <c r="AF1341">
        <v>161.57456479999999</v>
      </c>
      <c r="AG1341">
        <v>163.49040081000001</v>
      </c>
      <c r="AH1341" t="s">
        <v>12</v>
      </c>
      <c r="AI1341" t="s">
        <v>12</v>
      </c>
    </row>
    <row r="1342" spans="1:35" x14ac:dyDescent="0.25">
      <c r="A1342">
        <v>1413898200</v>
      </c>
      <c r="B1342">
        <v>8.7196381299999999</v>
      </c>
      <c r="C1342">
        <v>9.0546101300000004</v>
      </c>
      <c r="D1342">
        <v>8.6919957500000002</v>
      </c>
      <c r="E1342">
        <v>9.0399679499999994</v>
      </c>
      <c r="F1342">
        <v>8.7196381299999999</v>
      </c>
      <c r="G1342">
        <v>9.0546101300000004</v>
      </c>
      <c r="H1342">
        <v>8.6919957500000002</v>
      </c>
      <c r="I1342">
        <v>9.0399679499999994</v>
      </c>
      <c r="J1342">
        <v>1892</v>
      </c>
      <c r="K1342">
        <v>1931.5</v>
      </c>
      <c r="L1342">
        <v>1879.5</v>
      </c>
      <c r="M1342">
        <v>1930</v>
      </c>
      <c r="N1342">
        <v>1903.5</v>
      </c>
      <c r="O1342">
        <v>1939.75</v>
      </c>
      <c r="P1342">
        <v>1885.75</v>
      </c>
      <c r="Q1342">
        <v>1938</v>
      </c>
      <c r="R1342">
        <v>1909.38</v>
      </c>
      <c r="S1342">
        <v>1942.45</v>
      </c>
      <c r="T1342">
        <v>1909.38</v>
      </c>
      <c r="U1342">
        <v>1941.28</v>
      </c>
      <c r="V1342">
        <v>0.09</v>
      </c>
      <c r="W1342">
        <v>0.09</v>
      </c>
      <c r="X1342">
        <v>0.09</v>
      </c>
      <c r="Y1342">
        <v>0.09</v>
      </c>
      <c r="Z1342" t="s">
        <v>12</v>
      </c>
      <c r="AA1342" t="s">
        <v>12</v>
      </c>
      <c r="AB1342" t="s">
        <v>12</v>
      </c>
      <c r="AC1342" t="s">
        <v>12</v>
      </c>
      <c r="AD1342">
        <v>164.67598543</v>
      </c>
      <c r="AE1342">
        <v>166.84096604000001</v>
      </c>
      <c r="AF1342">
        <v>164.50416157000001</v>
      </c>
      <c r="AG1342">
        <v>166.72928053000001</v>
      </c>
      <c r="AH1342" t="s">
        <v>12</v>
      </c>
      <c r="AI1342" t="s">
        <v>12</v>
      </c>
    </row>
    <row r="1343" spans="1:35" x14ac:dyDescent="0.25">
      <c r="A1343">
        <v>1413984600</v>
      </c>
      <c r="B1343">
        <v>9.0936273199999995</v>
      </c>
      <c r="C1343">
        <v>9.1537911699999999</v>
      </c>
      <c r="D1343">
        <v>8.8367131099999998</v>
      </c>
      <c r="E1343">
        <v>8.8513474799999994</v>
      </c>
      <c r="F1343">
        <v>9.0936273199999995</v>
      </c>
      <c r="G1343">
        <v>9.1537911699999999</v>
      </c>
      <c r="H1343">
        <v>8.8367131099999998</v>
      </c>
      <c r="I1343">
        <v>8.8513474799999994</v>
      </c>
      <c r="J1343">
        <v>1930</v>
      </c>
      <c r="K1343">
        <v>1935.75</v>
      </c>
      <c r="L1343">
        <v>1912.25</v>
      </c>
      <c r="M1343">
        <v>1917.25</v>
      </c>
      <c r="N1343">
        <v>1938.25</v>
      </c>
      <c r="O1343">
        <v>1943.75</v>
      </c>
      <c r="P1343">
        <v>1920.25</v>
      </c>
      <c r="Q1343">
        <v>1925</v>
      </c>
      <c r="R1343">
        <v>1941.29</v>
      </c>
      <c r="S1343">
        <v>1949.31</v>
      </c>
      <c r="T1343">
        <v>1926.83</v>
      </c>
      <c r="U1343">
        <v>1927.11</v>
      </c>
      <c r="V1343">
        <v>0.09</v>
      </c>
      <c r="W1343">
        <v>0.09</v>
      </c>
      <c r="X1343">
        <v>0.09</v>
      </c>
      <c r="Y1343">
        <v>0.09</v>
      </c>
      <c r="Z1343" t="s">
        <v>12</v>
      </c>
      <c r="AA1343" t="s">
        <v>12</v>
      </c>
      <c r="AB1343" t="s">
        <v>12</v>
      </c>
      <c r="AC1343" t="s">
        <v>12</v>
      </c>
      <c r="AD1343">
        <v>167.02138109000001</v>
      </c>
      <c r="AE1343">
        <v>167.45094073999999</v>
      </c>
      <c r="AF1343">
        <v>165.47496637</v>
      </c>
      <c r="AG1343">
        <v>165.54369591</v>
      </c>
      <c r="AH1343" t="s">
        <v>12</v>
      </c>
      <c r="AI1343" t="s">
        <v>12</v>
      </c>
    </row>
    <row r="1344" spans="1:35" x14ac:dyDescent="0.25">
      <c r="A1344">
        <v>1414071000</v>
      </c>
      <c r="B1344">
        <v>9.1131398099999998</v>
      </c>
      <c r="C1344">
        <v>9.3211586400000002</v>
      </c>
      <c r="D1344">
        <v>9.0611068199999991</v>
      </c>
      <c r="E1344">
        <v>9.1619210599999992</v>
      </c>
      <c r="F1344">
        <v>9.1131398099999998</v>
      </c>
      <c r="G1344">
        <v>9.3211586400000002</v>
      </c>
      <c r="H1344">
        <v>9.0611068199999991</v>
      </c>
      <c r="I1344">
        <v>9.1619210599999992</v>
      </c>
      <c r="J1344">
        <v>1917.75</v>
      </c>
      <c r="K1344">
        <v>1948</v>
      </c>
      <c r="L1344">
        <v>1914.75</v>
      </c>
      <c r="M1344">
        <v>1938.25</v>
      </c>
      <c r="N1344">
        <v>1924.5</v>
      </c>
      <c r="O1344">
        <v>1956.25</v>
      </c>
      <c r="P1344">
        <v>1922.25</v>
      </c>
      <c r="Q1344">
        <v>1946</v>
      </c>
      <c r="R1344">
        <v>1931.02</v>
      </c>
      <c r="S1344">
        <v>1961.95</v>
      </c>
      <c r="T1344">
        <v>1931.02</v>
      </c>
      <c r="U1344">
        <v>1950.82</v>
      </c>
      <c r="V1344">
        <v>0.09</v>
      </c>
      <c r="W1344">
        <v>0.09</v>
      </c>
      <c r="X1344">
        <v>0.09</v>
      </c>
      <c r="Y1344">
        <v>0.09</v>
      </c>
      <c r="Z1344" t="s">
        <v>12</v>
      </c>
      <c r="AA1344" t="s">
        <v>12</v>
      </c>
      <c r="AB1344" t="s">
        <v>12</v>
      </c>
      <c r="AC1344" t="s">
        <v>12</v>
      </c>
      <c r="AD1344">
        <v>167.20179614</v>
      </c>
      <c r="AE1344">
        <v>168.55920462</v>
      </c>
      <c r="AF1344">
        <v>166.8925132</v>
      </c>
      <c r="AG1344">
        <v>167.46812312</v>
      </c>
      <c r="AH1344" t="s">
        <v>12</v>
      </c>
      <c r="AI1344" t="s">
        <v>12</v>
      </c>
    </row>
    <row r="1345" spans="1:35" x14ac:dyDescent="0.25">
      <c r="A1345">
        <v>1414157400</v>
      </c>
      <c r="B1345">
        <v>9.1928161700000004</v>
      </c>
      <c r="C1345">
        <v>9.3692413299999995</v>
      </c>
      <c r="D1345">
        <v>9.0952536800000008</v>
      </c>
      <c r="E1345">
        <v>9.3554196600000008</v>
      </c>
      <c r="F1345">
        <v>9.1928161700000004</v>
      </c>
      <c r="G1345">
        <v>9.3692413299999995</v>
      </c>
      <c r="H1345">
        <v>9.0952536800000008</v>
      </c>
      <c r="I1345">
        <v>9.3554196600000008</v>
      </c>
      <c r="J1345">
        <v>1938.5</v>
      </c>
      <c r="K1345">
        <v>1953</v>
      </c>
      <c r="L1345">
        <v>1924.25</v>
      </c>
      <c r="M1345">
        <v>1951.75</v>
      </c>
      <c r="N1345">
        <v>1946</v>
      </c>
      <c r="O1345">
        <v>1961.25</v>
      </c>
      <c r="P1345">
        <v>1931.75</v>
      </c>
      <c r="Q1345">
        <v>1959.75</v>
      </c>
      <c r="R1345">
        <v>1951.59</v>
      </c>
      <c r="S1345">
        <v>1965.27</v>
      </c>
      <c r="T1345">
        <v>1946.27</v>
      </c>
      <c r="U1345">
        <v>1964.58</v>
      </c>
      <c r="V1345">
        <v>0.09</v>
      </c>
      <c r="W1345">
        <v>0.09</v>
      </c>
      <c r="X1345">
        <v>0.09</v>
      </c>
      <c r="Y1345">
        <v>0.09</v>
      </c>
      <c r="Z1345" t="s">
        <v>12</v>
      </c>
      <c r="AA1345" t="s">
        <v>12</v>
      </c>
      <c r="AB1345" t="s">
        <v>12</v>
      </c>
      <c r="AC1345" t="s">
        <v>12</v>
      </c>
      <c r="AD1345">
        <v>167.74304129999999</v>
      </c>
      <c r="AE1345">
        <v>168.80834920999999</v>
      </c>
      <c r="AF1345">
        <v>167.09011064000001</v>
      </c>
      <c r="AG1345">
        <v>168.75680206000001</v>
      </c>
      <c r="AH1345" t="s">
        <v>12</v>
      </c>
      <c r="AI1345" t="s">
        <v>12</v>
      </c>
    </row>
    <row r="1346" spans="1:35" x14ac:dyDescent="0.25">
      <c r="A1346">
        <v>1414416600</v>
      </c>
      <c r="B1346">
        <v>9.2643616600000005</v>
      </c>
      <c r="C1346">
        <v>9.3659885999999997</v>
      </c>
      <c r="D1346">
        <v>9.1627337499999992</v>
      </c>
      <c r="E1346">
        <v>9.3228991499999996</v>
      </c>
      <c r="F1346">
        <v>9.2643616600000005</v>
      </c>
      <c r="G1346">
        <v>9.3659885999999997</v>
      </c>
      <c r="H1346">
        <v>9.1627337499999992</v>
      </c>
      <c r="I1346">
        <v>9.3228991499999996</v>
      </c>
      <c r="J1346">
        <v>1953</v>
      </c>
      <c r="K1346">
        <v>1957.5</v>
      </c>
      <c r="L1346">
        <v>1936.75</v>
      </c>
      <c r="M1346">
        <v>1949.25</v>
      </c>
      <c r="N1346">
        <v>1960.25</v>
      </c>
      <c r="O1346">
        <v>1965.75</v>
      </c>
      <c r="P1346">
        <v>1944.5</v>
      </c>
      <c r="Q1346">
        <v>1957</v>
      </c>
      <c r="R1346">
        <v>1962.97</v>
      </c>
      <c r="S1346">
        <v>1964.64</v>
      </c>
      <c r="T1346">
        <v>1951.37</v>
      </c>
      <c r="U1346">
        <v>1961.63</v>
      </c>
      <c r="V1346">
        <v>0.09</v>
      </c>
      <c r="W1346">
        <v>0.09</v>
      </c>
      <c r="X1346">
        <v>0.09</v>
      </c>
      <c r="Y1346">
        <v>0.09</v>
      </c>
      <c r="Z1346" t="s">
        <v>12</v>
      </c>
      <c r="AA1346" t="s">
        <v>12</v>
      </c>
      <c r="AB1346" t="s">
        <v>12</v>
      </c>
      <c r="AC1346" t="s">
        <v>12</v>
      </c>
      <c r="AD1346">
        <v>168.15541855000001</v>
      </c>
      <c r="AE1346">
        <v>168.77398443999999</v>
      </c>
      <c r="AF1346">
        <v>167.55403505000001</v>
      </c>
      <c r="AG1346">
        <v>168.52483985000001</v>
      </c>
      <c r="AH1346" t="s">
        <v>12</v>
      </c>
      <c r="AI1346" t="s">
        <v>12</v>
      </c>
    </row>
    <row r="1347" spans="1:35" x14ac:dyDescent="0.25">
      <c r="A1347">
        <v>1414503000</v>
      </c>
      <c r="B1347">
        <v>9.4196479600000007</v>
      </c>
      <c r="C1347">
        <v>9.6456680400000003</v>
      </c>
      <c r="D1347">
        <v>9.4066399599999997</v>
      </c>
      <c r="E1347">
        <v>9.6334727299999994</v>
      </c>
      <c r="F1347">
        <v>9.4196479600000007</v>
      </c>
      <c r="G1347">
        <v>9.6456680400000003</v>
      </c>
      <c r="H1347">
        <v>9.4066399599999997</v>
      </c>
      <c r="I1347">
        <v>9.6334727299999994</v>
      </c>
      <c r="J1347">
        <v>1950.5</v>
      </c>
      <c r="K1347">
        <v>1972.5</v>
      </c>
      <c r="L1347">
        <v>1949.25</v>
      </c>
      <c r="M1347">
        <v>1972.25</v>
      </c>
      <c r="N1347">
        <v>1957.75</v>
      </c>
      <c r="O1347">
        <v>1980.75</v>
      </c>
      <c r="P1347">
        <v>1956.75</v>
      </c>
      <c r="Q1347">
        <v>1980</v>
      </c>
      <c r="R1347">
        <v>1964.14</v>
      </c>
      <c r="S1347">
        <v>1985.05</v>
      </c>
      <c r="T1347">
        <v>1964.14</v>
      </c>
      <c r="U1347">
        <v>1985.05</v>
      </c>
      <c r="V1347">
        <v>0.09</v>
      </c>
      <c r="W1347">
        <v>0.09</v>
      </c>
      <c r="X1347">
        <v>0.09</v>
      </c>
      <c r="Y1347">
        <v>0.09</v>
      </c>
      <c r="Z1347" t="s">
        <v>12</v>
      </c>
      <c r="AA1347" t="s">
        <v>12</v>
      </c>
      <c r="AB1347" t="s">
        <v>12</v>
      </c>
      <c r="AC1347" t="s">
        <v>12</v>
      </c>
      <c r="AD1347">
        <v>169.09185858000001</v>
      </c>
      <c r="AE1347">
        <v>170.46644943999999</v>
      </c>
      <c r="AF1347">
        <v>169.01453784</v>
      </c>
      <c r="AG1347">
        <v>170.45785824999999</v>
      </c>
      <c r="AH1347" t="s">
        <v>12</v>
      </c>
      <c r="AI1347" t="s">
        <v>12</v>
      </c>
    </row>
    <row r="1348" spans="1:35" x14ac:dyDescent="0.25">
      <c r="A1348">
        <v>1414589400</v>
      </c>
      <c r="B1348">
        <v>9.6619278099999999</v>
      </c>
      <c r="C1348">
        <v>9.7467183800000008</v>
      </c>
      <c r="D1348">
        <v>9.4058272600000006</v>
      </c>
      <c r="E1348">
        <v>9.6082684399999998</v>
      </c>
      <c r="F1348">
        <v>9.6619278099999999</v>
      </c>
      <c r="G1348">
        <v>9.7467183800000008</v>
      </c>
      <c r="H1348">
        <v>9.4058272600000006</v>
      </c>
      <c r="I1348">
        <v>9.6082684399999998</v>
      </c>
      <c r="J1348">
        <v>1967.5</v>
      </c>
      <c r="K1348">
        <v>1977.5</v>
      </c>
      <c r="L1348">
        <v>1954.75</v>
      </c>
      <c r="M1348">
        <v>1964.5</v>
      </c>
      <c r="N1348">
        <v>1976</v>
      </c>
      <c r="O1348">
        <v>1985.75</v>
      </c>
      <c r="P1348">
        <v>1962</v>
      </c>
      <c r="Q1348">
        <v>1972.25</v>
      </c>
      <c r="R1348">
        <v>1983.29</v>
      </c>
      <c r="S1348">
        <v>1991.4</v>
      </c>
      <c r="T1348">
        <v>1969.04</v>
      </c>
      <c r="U1348">
        <v>1982.3</v>
      </c>
      <c r="V1348">
        <v>0.09</v>
      </c>
      <c r="W1348">
        <v>0.09</v>
      </c>
      <c r="X1348">
        <v>0.09</v>
      </c>
      <c r="Y1348">
        <v>0.09</v>
      </c>
      <c r="Z1348" t="s">
        <v>12</v>
      </c>
      <c r="AA1348" t="s">
        <v>12</v>
      </c>
      <c r="AB1348" t="s">
        <v>12</v>
      </c>
      <c r="AC1348" t="s">
        <v>12</v>
      </c>
      <c r="AD1348">
        <v>170.57813494999999</v>
      </c>
      <c r="AE1348">
        <v>171.06783295</v>
      </c>
      <c r="AF1348">
        <v>169.07467618999999</v>
      </c>
      <c r="AG1348">
        <v>170.20012245999999</v>
      </c>
      <c r="AH1348" t="s">
        <v>12</v>
      </c>
      <c r="AI1348" t="s">
        <v>12</v>
      </c>
    </row>
    <row r="1349" spans="1:35" x14ac:dyDescent="0.25">
      <c r="A1349">
        <v>1414675800</v>
      </c>
      <c r="B1349">
        <v>9.5163977499999994</v>
      </c>
      <c r="C1349">
        <v>9.8659963200000007</v>
      </c>
      <c r="D1349">
        <v>9.5009584900000004</v>
      </c>
      <c r="E1349">
        <v>9.7944508300000006</v>
      </c>
      <c r="F1349">
        <v>9.5163977499999994</v>
      </c>
      <c r="G1349">
        <v>9.8659963200000007</v>
      </c>
      <c r="H1349">
        <v>9.5009584900000004</v>
      </c>
      <c r="I1349">
        <v>9.7944508300000006</v>
      </c>
      <c r="J1349">
        <v>1963</v>
      </c>
      <c r="K1349">
        <v>1986.25</v>
      </c>
      <c r="L1349">
        <v>1952</v>
      </c>
      <c r="M1349">
        <v>1980.75</v>
      </c>
      <c r="N1349">
        <v>1971.75</v>
      </c>
      <c r="O1349">
        <v>1994.25</v>
      </c>
      <c r="P1349">
        <v>1959.25</v>
      </c>
      <c r="Q1349">
        <v>1988.5</v>
      </c>
      <c r="R1349">
        <v>1979.49</v>
      </c>
      <c r="S1349">
        <v>1999.4</v>
      </c>
      <c r="T1349">
        <v>1974.75</v>
      </c>
      <c r="U1349">
        <v>1994.65</v>
      </c>
      <c r="V1349">
        <v>0.09</v>
      </c>
      <c r="W1349">
        <v>0.09</v>
      </c>
      <c r="X1349">
        <v>0.09</v>
      </c>
      <c r="Y1349">
        <v>0.09</v>
      </c>
      <c r="Z1349" t="s">
        <v>12</v>
      </c>
      <c r="AA1349" t="s">
        <v>12</v>
      </c>
      <c r="AB1349" t="s">
        <v>12</v>
      </c>
      <c r="AC1349" t="s">
        <v>12</v>
      </c>
      <c r="AD1349">
        <v>169.74478923999999</v>
      </c>
      <c r="AE1349">
        <v>171.78090195999999</v>
      </c>
      <c r="AF1349">
        <v>169.59014776999999</v>
      </c>
      <c r="AG1349">
        <v>171.29120395999999</v>
      </c>
      <c r="AH1349" t="s">
        <v>12</v>
      </c>
      <c r="AI1349" t="s">
        <v>12</v>
      </c>
    </row>
    <row r="1350" spans="1:35" x14ac:dyDescent="0.25">
      <c r="A1350">
        <v>1414762200</v>
      </c>
      <c r="B1350">
        <v>10.138357600000001</v>
      </c>
      <c r="C1350">
        <v>10.14161034</v>
      </c>
      <c r="D1350">
        <v>9.9895748199999996</v>
      </c>
      <c r="E1350">
        <v>10.11721972</v>
      </c>
      <c r="F1350">
        <v>10.138357600000001</v>
      </c>
      <c r="G1350">
        <v>10.14161034</v>
      </c>
      <c r="H1350">
        <v>9.9895748199999996</v>
      </c>
      <c r="I1350">
        <v>10.11721972</v>
      </c>
      <c r="J1350">
        <v>1979.5</v>
      </c>
      <c r="K1350">
        <v>2008.25</v>
      </c>
      <c r="L1350">
        <v>1979.5</v>
      </c>
      <c r="M1350">
        <v>2003.75</v>
      </c>
      <c r="N1350">
        <v>1987.75</v>
      </c>
      <c r="O1350">
        <v>2016.75</v>
      </c>
      <c r="P1350">
        <v>1986.75</v>
      </c>
      <c r="Q1350">
        <v>2011.5</v>
      </c>
      <c r="R1350">
        <v>2001.2</v>
      </c>
      <c r="S1350">
        <v>2018.19</v>
      </c>
      <c r="T1350">
        <v>2001.2</v>
      </c>
      <c r="U1350">
        <v>2018.05</v>
      </c>
      <c r="V1350">
        <v>7.0000000000000007E-2</v>
      </c>
      <c r="W1350">
        <v>7.0000000000000007E-2</v>
      </c>
      <c r="X1350">
        <v>7.0000000000000007E-2</v>
      </c>
      <c r="Y1350">
        <v>7.0000000000000007E-2</v>
      </c>
      <c r="Z1350" t="s">
        <v>12</v>
      </c>
      <c r="AA1350" t="s">
        <v>12</v>
      </c>
      <c r="AB1350" t="s">
        <v>12</v>
      </c>
      <c r="AC1350" t="s">
        <v>12</v>
      </c>
      <c r="AD1350">
        <v>173.35309025999999</v>
      </c>
      <c r="AE1350">
        <v>173.38745503000001</v>
      </c>
      <c r="AF1350">
        <v>172.48537977000001</v>
      </c>
      <c r="AG1350">
        <v>173.24999593999999</v>
      </c>
      <c r="AH1350" t="s">
        <v>12</v>
      </c>
      <c r="AI1350" t="s">
        <v>12</v>
      </c>
    </row>
    <row r="1351" spans="1:35" x14ac:dyDescent="0.25">
      <c r="A1351">
        <v>1415025000</v>
      </c>
      <c r="B1351">
        <v>10.15136659</v>
      </c>
      <c r="C1351">
        <v>10.23510739</v>
      </c>
      <c r="D1351">
        <v>10.06519452</v>
      </c>
      <c r="E1351">
        <v>10.13347948</v>
      </c>
      <c r="F1351">
        <v>10.15136659</v>
      </c>
      <c r="G1351">
        <v>10.23510739</v>
      </c>
      <c r="H1351">
        <v>10.06519452</v>
      </c>
      <c r="I1351">
        <v>10.13347948</v>
      </c>
      <c r="J1351">
        <v>2003</v>
      </c>
      <c r="K1351">
        <v>2011.25</v>
      </c>
      <c r="L1351">
        <v>1999.5</v>
      </c>
      <c r="M1351">
        <v>2003.5</v>
      </c>
      <c r="N1351">
        <v>2011.25</v>
      </c>
      <c r="O1351">
        <v>2019.25</v>
      </c>
      <c r="P1351">
        <v>2007</v>
      </c>
      <c r="Q1351">
        <v>2011</v>
      </c>
      <c r="R1351">
        <v>2018.21</v>
      </c>
      <c r="S1351">
        <v>2024.46</v>
      </c>
      <c r="T1351">
        <v>2013.68</v>
      </c>
      <c r="U1351">
        <v>2017.81</v>
      </c>
      <c r="V1351">
        <v>0.09</v>
      </c>
      <c r="W1351">
        <v>0.09</v>
      </c>
      <c r="X1351">
        <v>0.09</v>
      </c>
      <c r="Y1351">
        <v>0.09</v>
      </c>
      <c r="Z1351" t="s">
        <v>12</v>
      </c>
      <c r="AA1351" t="s">
        <v>12</v>
      </c>
      <c r="AB1351" t="s">
        <v>12</v>
      </c>
      <c r="AC1351" t="s">
        <v>12</v>
      </c>
      <c r="AD1351">
        <v>173.47336695999999</v>
      </c>
      <c r="AE1351">
        <v>173.92870017999999</v>
      </c>
      <c r="AF1351">
        <v>172.94500858999999</v>
      </c>
      <c r="AG1351">
        <v>173.34449906</v>
      </c>
      <c r="AH1351" t="s">
        <v>12</v>
      </c>
      <c r="AI1351" t="s">
        <v>12</v>
      </c>
    </row>
    <row r="1352" spans="1:35" x14ac:dyDescent="0.25">
      <c r="A1352">
        <v>1415111400</v>
      </c>
      <c r="B1352">
        <v>10.04811231</v>
      </c>
      <c r="C1352">
        <v>10.1066498</v>
      </c>
      <c r="D1352">
        <v>9.8781916299999999</v>
      </c>
      <c r="E1352">
        <v>10.035917</v>
      </c>
      <c r="F1352">
        <v>10.04811231</v>
      </c>
      <c r="G1352">
        <v>10.1066498</v>
      </c>
      <c r="H1352">
        <v>9.8781916299999999</v>
      </c>
      <c r="I1352">
        <v>10.035917</v>
      </c>
      <c r="J1352">
        <v>2002</v>
      </c>
      <c r="K1352">
        <v>2005.75</v>
      </c>
      <c r="L1352">
        <v>1988</v>
      </c>
      <c r="M1352">
        <v>1997.75</v>
      </c>
      <c r="N1352">
        <v>2010.5</v>
      </c>
      <c r="O1352">
        <v>2013.75</v>
      </c>
      <c r="P1352">
        <v>1995.25</v>
      </c>
      <c r="Q1352">
        <v>2005.5</v>
      </c>
      <c r="R1352">
        <v>2015.81</v>
      </c>
      <c r="S1352">
        <v>2015.98</v>
      </c>
      <c r="T1352">
        <v>2001.01</v>
      </c>
      <c r="U1352">
        <v>2012.1</v>
      </c>
      <c r="V1352">
        <v>0.1</v>
      </c>
      <c r="W1352">
        <v>0.1</v>
      </c>
      <c r="X1352">
        <v>0.1</v>
      </c>
      <c r="Y1352">
        <v>0.1</v>
      </c>
      <c r="Z1352" t="s">
        <v>12</v>
      </c>
      <c r="AA1352" t="s">
        <v>12</v>
      </c>
      <c r="AB1352" t="s">
        <v>12</v>
      </c>
      <c r="AC1352" t="s">
        <v>12</v>
      </c>
      <c r="AD1352">
        <v>172.88057465</v>
      </c>
      <c r="AE1352">
        <v>173.19844878000001</v>
      </c>
      <c r="AF1352">
        <v>171.87540508000001</v>
      </c>
      <c r="AG1352">
        <v>172.74311556000001</v>
      </c>
      <c r="AH1352" t="s">
        <v>12</v>
      </c>
      <c r="AI1352" t="s">
        <v>12</v>
      </c>
    </row>
    <row r="1353" spans="1:35" x14ac:dyDescent="0.25">
      <c r="A1353">
        <v>1415197800</v>
      </c>
      <c r="B1353">
        <v>10.244050939999999</v>
      </c>
      <c r="C1353">
        <v>10.255432580000001</v>
      </c>
      <c r="D1353">
        <v>10.08427579</v>
      </c>
      <c r="E1353">
        <v>10.21803396</v>
      </c>
      <c r="F1353">
        <v>10.244050939999999</v>
      </c>
      <c r="G1353">
        <v>10.255432580000001</v>
      </c>
      <c r="H1353">
        <v>10.08427579</v>
      </c>
      <c r="I1353">
        <v>10.21803396</v>
      </c>
      <c r="J1353">
        <v>1996.5</v>
      </c>
      <c r="K1353">
        <v>2012.5</v>
      </c>
      <c r="L1353">
        <v>1996</v>
      </c>
      <c r="M1353">
        <v>2011</v>
      </c>
      <c r="N1353">
        <v>2006.25</v>
      </c>
      <c r="O1353">
        <v>2020.5</v>
      </c>
      <c r="P1353">
        <v>2003.75</v>
      </c>
      <c r="Q1353">
        <v>2018.75</v>
      </c>
      <c r="R1353">
        <v>2015.29</v>
      </c>
      <c r="S1353">
        <v>2023.77</v>
      </c>
      <c r="T1353">
        <v>2014.42</v>
      </c>
      <c r="U1353">
        <v>2023.57</v>
      </c>
      <c r="V1353">
        <v>0.09</v>
      </c>
      <c r="W1353">
        <v>0.09</v>
      </c>
      <c r="X1353">
        <v>0.09</v>
      </c>
      <c r="Y1353">
        <v>0.09</v>
      </c>
      <c r="Z1353" t="s">
        <v>12</v>
      </c>
      <c r="AA1353" t="s">
        <v>12</v>
      </c>
      <c r="AB1353" t="s">
        <v>12</v>
      </c>
      <c r="AC1353" t="s">
        <v>12</v>
      </c>
      <c r="AD1353">
        <v>174.00602092</v>
      </c>
      <c r="AE1353">
        <v>174.04897688</v>
      </c>
      <c r="AF1353">
        <v>173.06958089</v>
      </c>
      <c r="AG1353">
        <v>173.83419706000001</v>
      </c>
      <c r="AH1353" t="s">
        <v>12</v>
      </c>
      <c r="AI1353" t="s">
        <v>12</v>
      </c>
    </row>
    <row r="1354" spans="1:35" x14ac:dyDescent="0.25">
      <c r="A1354">
        <v>1415284200</v>
      </c>
      <c r="B1354">
        <v>10.225351140000001</v>
      </c>
      <c r="C1354">
        <v>10.35510925</v>
      </c>
      <c r="D1354">
        <v>10.108276160000001</v>
      </c>
      <c r="E1354">
        <v>10.346490579999999</v>
      </c>
      <c r="F1354">
        <v>10.225351140000001</v>
      </c>
      <c r="G1354">
        <v>10.35510925</v>
      </c>
      <c r="H1354">
        <v>10.108276160000001</v>
      </c>
      <c r="I1354">
        <v>10.346490579999999</v>
      </c>
      <c r="J1354">
        <v>2010</v>
      </c>
      <c r="K1354">
        <v>2021.5</v>
      </c>
      <c r="L1354">
        <v>2003.75</v>
      </c>
      <c r="M1354">
        <v>2020.25</v>
      </c>
      <c r="N1354">
        <v>2018.5</v>
      </c>
      <c r="O1354">
        <v>2029.25</v>
      </c>
      <c r="P1354">
        <v>2010.75</v>
      </c>
      <c r="Q1354">
        <v>2028</v>
      </c>
      <c r="R1354">
        <v>2023.33</v>
      </c>
      <c r="S1354">
        <v>2031.61</v>
      </c>
      <c r="T1354">
        <v>2015.86</v>
      </c>
      <c r="U1354">
        <v>2031.21</v>
      </c>
      <c r="V1354">
        <v>0.09</v>
      </c>
      <c r="W1354">
        <v>0.09</v>
      </c>
      <c r="X1354">
        <v>0.09</v>
      </c>
      <c r="Y1354">
        <v>0.09</v>
      </c>
      <c r="Z1354" t="s">
        <v>12</v>
      </c>
      <c r="AA1354" t="s">
        <v>12</v>
      </c>
      <c r="AB1354" t="s">
        <v>12</v>
      </c>
      <c r="AC1354" t="s">
        <v>12</v>
      </c>
      <c r="AD1354">
        <v>173.87715302000001</v>
      </c>
      <c r="AE1354">
        <v>174.62458681000001</v>
      </c>
      <c r="AF1354">
        <v>173.23281356000001</v>
      </c>
      <c r="AG1354">
        <v>174.53008367999999</v>
      </c>
      <c r="AH1354" t="s">
        <v>12</v>
      </c>
      <c r="AI1354" t="s">
        <v>12</v>
      </c>
    </row>
    <row r="1355" spans="1:35" x14ac:dyDescent="0.25">
      <c r="A1355">
        <v>1415370600</v>
      </c>
      <c r="B1355">
        <v>10.33836069</v>
      </c>
      <c r="C1355">
        <v>10.40665443</v>
      </c>
      <c r="D1355">
        <v>10.260571199999999</v>
      </c>
      <c r="E1355">
        <v>10.374133929999999</v>
      </c>
      <c r="F1355">
        <v>10.33836069</v>
      </c>
      <c r="G1355">
        <v>10.40665443</v>
      </c>
      <c r="H1355">
        <v>10.260571199999999</v>
      </c>
      <c r="I1355">
        <v>10.374133929999999</v>
      </c>
      <c r="J1355">
        <v>2020</v>
      </c>
      <c r="K1355">
        <v>2025.75</v>
      </c>
      <c r="L1355">
        <v>2013.25</v>
      </c>
      <c r="M1355">
        <v>2018.25</v>
      </c>
      <c r="N1355">
        <v>2027.25</v>
      </c>
      <c r="O1355">
        <v>2033.5</v>
      </c>
      <c r="P1355">
        <v>2020.5</v>
      </c>
      <c r="Q1355">
        <v>2026</v>
      </c>
      <c r="R1355">
        <v>2032.36</v>
      </c>
      <c r="S1355">
        <v>2034.26</v>
      </c>
      <c r="T1355">
        <v>2025.07</v>
      </c>
      <c r="U1355">
        <v>2031.92</v>
      </c>
      <c r="V1355">
        <v>0.09</v>
      </c>
      <c r="W1355">
        <v>0.09</v>
      </c>
      <c r="X1355">
        <v>0.09</v>
      </c>
      <c r="Y1355">
        <v>0.09</v>
      </c>
      <c r="Z1355" t="s">
        <v>12</v>
      </c>
      <c r="AA1355" t="s">
        <v>12</v>
      </c>
      <c r="AB1355" t="s">
        <v>12</v>
      </c>
      <c r="AC1355" t="s">
        <v>12</v>
      </c>
      <c r="AD1355">
        <v>174.54726607000001</v>
      </c>
      <c r="AE1355">
        <v>174.91660145</v>
      </c>
      <c r="AF1355">
        <v>174.06615927000001</v>
      </c>
      <c r="AG1355">
        <v>174.69331635</v>
      </c>
      <c r="AH1355" t="s">
        <v>12</v>
      </c>
      <c r="AI1355" t="s">
        <v>12</v>
      </c>
    </row>
    <row r="1356" spans="1:35" x14ac:dyDescent="0.25">
      <c r="A1356">
        <v>1415629800</v>
      </c>
      <c r="B1356">
        <v>10.37901205</v>
      </c>
      <c r="C1356">
        <v>10.47405352</v>
      </c>
      <c r="D1356">
        <v>10.33510894</v>
      </c>
      <c r="E1356">
        <v>10.46112649</v>
      </c>
      <c r="F1356">
        <v>10.37901205</v>
      </c>
      <c r="G1356">
        <v>10.47405352</v>
      </c>
      <c r="H1356">
        <v>10.33510894</v>
      </c>
      <c r="I1356">
        <v>10.46112649</v>
      </c>
      <c r="J1356">
        <v>2018</v>
      </c>
      <c r="K1356">
        <v>2027</v>
      </c>
      <c r="L1356">
        <v>2013.5</v>
      </c>
      <c r="M1356">
        <v>2026.5</v>
      </c>
      <c r="N1356">
        <v>2025.75</v>
      </c>
      <c r="O1356">
        <v>2035</v>
      </c>
      <c r="P1356">
        <v>2021</v>
      </c>
      <c r="Q1356">
        <v>2034</v>
      </c>
      <c r="R1356">
        <v>2032.01</v>
      </c>
      <c r="S1356">
        <v>2038.7</v>
      </c>
      <c r="T1356">
        <v>2030.17</v>
      </c>
      <c r="U1356">
        <v>2038.26</v>
      </c>
      <c r="V1356">
        <v>0.09</v>
      </c>
      <c r="W1356">
        <v>0.09</v>
      </c>
      <c r="X1356">
        <v>0.09</v>
      </c>
      <c r="Y1356">
        <v>0.09</v>
      </c>
      <c r="Z1356" t="s">
        <v>12</v>
      </c>
      <c r="AA1356" t="s">
        <v>12</v>
      </c>
      <c r="AB1356" t="s">
        <v>12</v>
      </c>
      <c r="AC1356" t="s">
        <v>12</v>
      </c>
      <c r="AD1356">
        <v>174.72768112</v>
      </c>
      <c r="AE1356">
        <v>175.29469985</v>
      </c>
      <c r="AF1356">
        <v>174.51290130000001</v>
      </c>
      <c r="AG1356">
        <v>175.24315268999999</v>
      </c>
      <c r="AH1356" t="s">
        <v>12</v>
      </c>
      <c r="AI1356" t="s">
        <v>12</v>
      </c>
    </row>
    <row r="1357" spans="1:35" x14ac:dyDescent="0.25">
      <c r="A1357">
        <v>1415716200</v>
      </c>
      <c r="B1357">
        <v>10.4790136</v>
      </c>
      <c r="C1357">
        <v>10.51478586</v>
      </c>
      <c r="D1357">
        <v>10.41966244</v>
      </c>
      <c r="E1357">
        <v>10.49202161</v>
      </c>
      <c r="F1357">
        <v>10.4790136</v>
      </c>
      <c r="G1357">
        <v>10.51478586</v>
      </c>
      <c r="H1357">
        <v>10.41966244</v>
      </c>
      <c r="I1357">
        <v>10.49202161</v>
      </c>
      <c r="J1357">
        <v>2025.25</v>
      </c>
      <c r="K1357">
        <v>2031</v>
      </c>
      <c r="L1357">
        <v>2023.75</v>
      </c>
      <c r="M1357">
        <v>2029</v>
      </c>
      <c r="N1357">
        <v>2033.75</v>
      </c>
      <c r="O1357">
        <v>2039</v>
      </c>
      <c r="P1357">
        <v>2031</v>
      </c>
      <c r="Q1357">
        <v>2036.5</v>
      </c>
      <c r="R1357">
        <v>2038.2</v>
      </c>
      <c r="S1357">
        <v>2041.28</v>
      </c>
      <c r="T1357">
        <v>2035.28</v>
      </c>
      <c r="U1357">
        <v>2039.68</v>
      </c>
      <c r="V1357" t="s">
        <v>12</v>
      </c>
      <c r="W1357" t="s">
        <v>12</v>
      </c>
      <c r="X1357" t="s">
        <v>12</v>
      </c>
      <c r="Y1357" t="s">
        <v>12</v>
      </c>
      <c r="Z1357" t="s">
        <v>12</v>
      </c>
      <c r="AA1357" t="s">
        <v>12</v>
      </c>
      <c r="AB1357" t="s">
        <v>12</v>
      </c>
      <c r="AC1357" t="s">
        <v>12</v>
      </c>
      <c r="AD1357">
        <v>175.30758664000001</v>
      </c>
      <c r="AE1357">
        <v>175.52666206000001</v>
      </c>
      <c r="AF1357">
        <v>174.95964333000001</v>
      </c>
      <c r="AG1357">
        <v>175.41068096000001</v>
      </c>
      <c r="AH1357" t="s">
        <v>12</v>
      </c>
      <c r="AI1357" t="s">
        <v>12</v>
      </c>
    </row>
    <row r="1358" spans="1:35" x14ac:dyDescent="0.25">
      <c r="A1358">
        <v>1415802600</v>
      </c>
      <c r="B1358">
        <v>10.36925581</v>
      </c>
      <c r="C1358">
        <v>10.50015149</v>
      </c>
      <c r="D1358">
        <v>10.361124950000001</v>
      </c>
      <c r="E1358">
        <v>10.461940159999999</v>
      </c>
      <c r="F1358">
        <v>10.36925581</v>
      </c>
      <c r="G1358">
        <v>10.50015149</v>
      </c>
      <c r="H1358">
        <v>10.361124950000001</v>
      </c>
      <c r="I1358">
        <v>10.461940159999999</v>
      </c>
      <c r="J1358">
        <v>2028</v>
      </c>
      <c r="K1358">
        <v>2029.25</v>
      </c>
      <c r="L1358">
        <v>2019.25</v>
      </c>
      <c r="M1358">
        <v>2028.5</v>
      </c>
      <c r="N1358">
        <v>2036.5</v>
      </c>
      <c r="O1358">
        <v>2037.25</v>
      </c>
      <c r="P1358">
        <v>2026.75</v>
      </c>
      <c r="Q1358">
        <v>2036</v>
      </c>
      <c r="R1358">
        <v>2037.75</v>
      </c>
      <c r="S1358">
        <v>2040.33</v>
      </c>
      <c r="T1358">
        <v>2031.95</v>
      </c>
      <c r="U1358">
        <v>2038.25</v>
      </c>
      <c r="V1358">
        <v>0.09</v>
      </c>
      <c r="W1358">
        <v>0.09</v>
      </c>
      <c r="X1358">
        <v>0.09</v>
      </c>
      <c r="Y1358">
        <v>0.09</v>
      </c>
      <c r="Z1358" t="s">
        <v>12</v>
      </c>
      <c r="AA1358" t="s">
        <v>12</v>
      </c>
      <c r="AB1358" t="s">
        <v>12</v>
      </c>
      <c r="AC1358" t="s">
        <v>12</v>
      </c>
      <c r="AD1358">
        <v>174.70190754000001</v>
      </c>
      <c r="AE1358">
        <v>175.46652370999999</v>
      </c>
      <c r="AF1358">
        <v>174.66754277000001</v>
      </c>
      <c r="AG1358">
        <v>175.22597031000001</v>
      </c>
      <c r="AH1358" t="s">
        <v>12</v>
      </c>
      <c r="AI1358" t="s">
        <v>12</v>
      </c>
    </row>
    <row r="1359" spans="1:35" x14ac:dyDescent="0.25">
      <c r="A1359">
        <v>1415889000</v>
      </c>
      <c r="B1359">
        <v>10.489582540000001</v>
      </c>
      <c r="C1359">
        <v>10.59364854</v>
      </c>
      <c r="D1359">
        <v>10.34567788</v>
      </c>
      <c r="E1359">
        <v>10.4928343</v>
      </c>
      <c r="F1359">
        <v>10.489582540000001</v>
      </c>
      <c r="G1359">
        <v>10.59364854</v>
      </c>
      <c r="H1359">
        <v>10.34567788</v>
      </c>
      <c r="I1359">
        <v>10.4928343</v>
      </c>
      <c r="J1359">
        <v>2026.5</v>
      </c>
      <c r="K1359">
        <v>2036</v>
      </c>
      <c r="L1359">
        <v>2019.75</v>
      </c>
      <c r="M1359">
        <v>2026.5</v>
      </c>
      <c r="N1359">
        <v>2034.75</v>
      </c>
      <c r="O1359">
        <v>2043.75</v>
      </c>
      <c r="P1359">
        <v>2026.75</v>
      </c>
      <c r="Q1359">
        <v>2034</v>
      </c>
      <c r="R1359">
        <v>2039.21</v>
      </c>
      <c r="S1359">
        <v>2046.18</v>
      </c>
      <c r="T1359">
        <v>2030.44</v>
      </c>
      <c r="U1359">
        <v>2039.33</v>
      </c>
      <c r="V1359">
        <v>0.09</v>
      </c>
      <c r="W1359">
        <v>0.09</v>
      </c>
      <c r="X1359">
        <v>0.09</v>
      </c>
      <c r="Y1359">
        <v>0.09</v>
      </c>
      <c r="Z1359" t="s">
        <v>12</v>
      </c>
      <c r="AA1359" t="s">
        <v>12</v>
      </c>
      <c r="AB1359" t="s">
        <v>12</v>
      </c>
      <c r="AC1359" t="s">
        <v>12</v>
      </c>
      <c r="AD1359">
        <v>175.39779417</v>
      </c>
      <c r="AE1359">
        <v>175.97340409</v>
      </c>
      <c r="AF1359">
        <v>174.58163084</v>
      </c>
      <c r="AG1359">
        <v>175.42356774000001</v>
      </c>
      <c r="AH1359" t="s">
        <v>12</v>
      </c>
      <c r="AI1359" t="s">
        <v>12</v>
      </c>
    </row>
    <row r="1360" spans="1:35" x14ac:dyDescent="0.25">
      <c r="A1360">
        <v>1415975400</v>
      </c>
      <c r="B1360">
        <v>10.478199930000001</v>
      </c>
      <c r="C1360">
        <v>10.537551089999999</v>
      </c>
      <c r="D1360">
        <v>10.42372787</v>
      </c>
      <c r="E1360">
        <v>10.504216919999999</v>
      </c>
      <c r="F1360">
        <v>10.478199930000001</v>
      </c>
      <c r="G1360">
        <v>10.537551089999999</v>
      </c>
      <c r="H1360">
        <v>10.42372787</v>
      </c>
      <c r="I1360">
        <v>10.504216919999999</v>
      </c>
      <c r="J1360">
        <v>2027</v>
      </c>
      <c r="K1360">
        <v>2031.75</v>
      </c>
      <c r="L1360">
        <v>2024.75</v>
      </c>
      <c r="M1360">
        <v>2030.5</v>
      </c>
      <c r="N1360">
        <v>2033</v>
      </c>
      <c r="O1360">
        <v>2039.75</v>
      </c>
      <c r="P1360">
        <v>2032</v>
      </c>
      <c r="Q1360">
        <v>2038</v>
      </c>
      <c r="R1360">
        <v>2039.74</v>
      </c>
      <c r="S1360">
        <v>2042.22</v>
      </c>
      <c r="T1360">
        <v>2035.2</v>
      </c>
      <c r="U1360">
        <v>2039.82</v>
      </c>
      <c r="V1360">
        <v>0.09</v>
      </c>
      <c r="W1360">
        <v>0.09</v>
      </c>
      <c r="X1360">
        <v>0.09</v>
      </c>
      <c r="Y1360">
        <v>0.09</v>
      </c>
      <c r="Z1360" t="s">
        <v>12</v>
      </c>
      <c r="AA1360" t="s">
        <v>12</v>
      </c>
      <c r="AB1360" t="s">
        <v>12</v>
      </c>
      <c r="AC1360" t="s">
        <v>12</v>
      </c>
      <c r="AD1360">
        <v>175.34624701000001</v>
      </c>
      <c r="AE1360">
        <v>175.68130353000001</v>
      </c>
      <c r="AF1360">
        <v>175.01978167999999</v>
      </c>
      <c r="AG1360">
        <v>175.46652370999999</v>
      </c>
      <c r="AH1360" t="s">
        <v>12</v>
      </c>
      <c r="AI1360" t="s">
        <v>12</v>
      </c>
    </row>
    <row r="1361" spans="1:35" x14ac:dyDescent="0.25">
      <c r="A1361">
        <v>1416234600</v>
      </c>
      <c r="B1361">
        <v>10.43673587</v>
      </c>
      <c r="C1361">
        <v>10.55218546</v>
      </c>
      <c r="D1361">
        <v>10.411532559999999</v>
      </c>
      <c r="E1361">
        <v>10.524542110000001</v>
      </c>
      <c r="F1361">
        <v>10.43673587</v>
      </c>
      <c r="G1361">
        <v>10.55218546</v>
      </c>
      <c r="H1361">
        <v>10.411532559999999</v>
      </c>
      <c r="I1361">
        <v>10.524542110000001</v>
      </c>
      <c r="J1361">
        <v>2029.25</v>
      </c>
      <c r="K1361">
        <v>2033.25</v>
      </c>
      <c r="L1361">
        <v>2018</v>
      </c>
      <c r="M1361">
        <v>2032.25</v>
      </c>
      <c r="N1361">
        <v>2038.5</v>
      </c>
      <c r="O1361">
        <v>2040.5</v>
      </c>
      <c r="P1361">
        <v>2025.25</v>
      </c>
      <c r="Q1361">
        <v>2039.75</v>
      </c>
      <c r="R1361">
        <v>2038.29</v>
      </c>
      <c r="S1361">
        <v>2043.07</v>
      </c>
      <c r="T1361">
        <v>2034.46</v>
      </c>
      <c r="U1361">
        <v>2041.32</v>
      </c>
      <c r="V1361">
        <v>0.1</v>
      </c>
      <c r="W1361">
        <v>0.1</v>
      </c>
      <c r="X1361">
        <v>0.1</v>
      </c>
      <c r="Y1361">
        <v>0.1</v>
      </c>
      <c r="Z1361" t="s">
        <v>12</v>
      </c>
      <c r="AA1361" t="s">
        <v>12</v>
      </c>
      <c r="AB1361" t="s">
        <v>12</v>
      </c>
      <c r="AC1361" t="s">
        <v>12</v>
      </c>
      <c r="AD1361">
        <v>175.13146719</v>
      </c>
      <c r="AE1361">
        <v>175.75862427000001</v>
      </c>
      <c r="AF1361">
        <v>174.95964333000001</v>
      </c>
      <c r="AG1361">
        <v>175.57820921999999</v>
      </c>
      <c r="AH1361" t="s">
        <v>12</v>
      </c>
      <c r="AI1361" t="s">
        <v>12</v>
      </c>
    </row>
    <row r="1362" spans="1:35" x14ac:dyDescent="0.25">
      <c r="A1362">
        <v>1416321000</v>
      </c>
      <c r="B1362">
        <v>10.529420229999999</v>
      </c>
      <c r="C1362">
        <v>10.75828523</v>
      </c>
      <c r="D1362">
        <v>10.529420229999999</v>
      </c>
      <c r="E1362">
        <v>10.70422001</v>
      </c>
      <c r="F1362">
        <v>10.529420229999999</v>
      </c>
      <c r="G1362">
        <v>10.75828523</v>
      </c>
      <c r="H1362">
        <v>10.529420229999999</v>
      </c>
      <c r="I1362">
        <v>10.70422001</v>
      </c>
      <c r="J1362">
        <v>2031.25</v>
      </c>
      <c r="K1362">
        <v>2046.5</v>
      </c>
      <c r="L1362">
        <v>2028.5</v>
      </c>
      <c r="M1362">
        <v>2041.25</v>
      </c>
      <c r="N1362">
        <v>2039.25</v>
      </c>
      <c r="O1362">
        <v>2054</v>
      </c>
      <c r="P1362">
        <v>2035.75</v>
      </c>
      <c r="Q1362">
        <v>2048.5</v>
      </c>
      <c r="R1362">
        <v>2041.48</v>
      </c>
      <c r="S1362">
        <v>2056.08</v>
      </c>
      <c r="T1362">
        <v>2041.48</v>
      </c>
      <c r="U1362">
        <v>2051.8000000000002</v>
      </c>
      <c r="V1362">
        <v>0.11</v>
      </c>
      <c r="W1362">
        <v>0.11</v>
      </c>
      <c r="X1362">
        <v>0.11</v>
      </c>
      <c r="Y1362">
        <v>0.11</v>
      </c>
      <c r="Z1362" t="s">
        <v>12</v>
      </c>
      <c r="AA1362" t="s">
        <v>12</v>
      </c>
      <c r="AB1362" t="s">
        <v>12</v>
      </c>
      <c r="AC1362" t="s">
        <v>12</v>
      </c>
      <c r="AD1362">
        <v>175.63834757000001</v>
      </c>
      <c r="AE1362">
        <v>176.90984412</v>
      </c>
      <c r="AF1362">
        <v>175.63834757000001</v>
      </c>
      <c r="AG1362">
        <v>176.59196997999999</v>
      </c>
      <c r="AH1362" t="s">
        <v>12</v>
      </c>
      <c r="AI1362" t="s">
        <v>12</v>
      </c>
    </row>
    <row r="1363" spans="1:35" x14ac:dyDescent="0.25">
      <c r="A1363">
        <v>1416407400</v>
      </c>
      <c r="B1363">
        <v>10.661129580000001</v>
      </c>
      <c r="C1363">
        <v>10.70259364</v>
      </c>
      <c r="D1363">
        <v>10.50909504</v>
      </c>
      <c r="E1363">
        <v>10.649746970000001</v>
      </c>
      <c r="F1363">
        <v>10.661129580000001</v>
      </c>
      <c r="G1363">
        <v>10.70259364</v>
      </c>
      <c r="H1363">
        <v>10.50909504</v>
      </c>
      <c r="I1363">
        <v>10.649746970000001</v>
      </c>
      <c r="J1363">
        <v>2040</v>
      </c>
      <c r="K1363">
        <v>2043</v>
      </c>
      <c r="L1363">
        <v>2030.75</v>
      </c>
      <c r="M1363">
        <v>2040</v>
      </c>
      <c r="N1363">
        <v>2048.75</v>
      </c>
      <c r="O1363">
        <v>2050.5</v>
      </c>
      <c r="P1363">
        <v>2037.75</v>
      </c>
      <c r="Q1363">
        <v>2047.25</v>
      </c>
      <c r="R1363">
        <v>2051.16</v>
      </c>
      <c r="S1363">
        <v>2052.14</v>
      </c>
      <c r="T1363">
        <v>2040.37</v>
      </c>
      <c r="U1363">
        <v>2048.7199999999998</v>
      </c>
      <c r="V1363">
        <v>0.1</v>
      </c>
      <c r="W1363">
        <v>0.1</v>
      </c>
      <c r="X1363">
        <v>0.1</v>
      </c>
      <c r="Y1363">
        <v>0.1</v>
      </c>
      <c r="Z1363" t="s">
        <v>12</v>
      </c>
      <c r="AA1363" t="s">
        <v>12</v>
      </c>
      <c r="AB1363" t="s">
        <v>12</v>
      </c>
      <c r="AC1363" t="s">
        <v>12</v>
      </c>
      <c r="AD1363">
        <v>176.38578135</v>
      </c>
      <c r="AE1363">
        <v>176.59196997999999</v>
      </c>
      <c r="AF1363">
        <v>175.51807087</v>
      </c>
      <c r="AG1363">
        <v>176.30846061</v>
      </c>
      <c r="AH1363" t="s">
        <v>12</v>
      </c>
      <c r="AI1363" t="s">
        <v>12</v>
      </c>
    </row>
    <row r="1364" spans="1:35" x14ac:dyDescent="0.25">
      <c r="A1364">
        <v>1416493800</v>
      </c>
      <c r="B1364">
        <v>10.499338789999999</v>
      </c>
      <c r="C1364">
        <v>10.72535789</v>
      </c>
      <c r="D1364">
        <v>10.489582540000001</v>
      </c>
      <c r="E1364">
        <v>10.7050327</v>
      </c>
      <c r="F1364">
        <v>10.499338789999999</v>
      </c>
      <c r="G1364">
        <v>10.72535789</v>
      </c>
      <c r="H1364">
        <v>10.489582540000001</v>
      </c>
      <c r="I1364">
        <v>10.7050327</v>
      </c>
      <c r="J1364">
        <v>2038</v>
      </c>
      <c r="K1364">
        <v>2047.5</v>
      </c>
      <c r="L1364">
        <v>2027.75</v>
      </c>
      <c r="M1364">
        <v>2045</v>
      </c>
      <c r="N1364">
        <v>2047</v>
      </c>
      <c r="O1364">
        <v>2052.75</v>
      </c>
      <c r="P1364">
        <v>2035.25</v>
      </c>
      <c r="Q1364">
        <v>2052</v>
      </c>
      <c r="R1364">
        <v>2045.87</v>
      </c>
      <c r="S1364">
        <v>2053.84</v>
      </c>
      <c r="T1364">
        <v>2040.49</v>
      </c>
      <c r="U1364">
        <v>2052.75</v>
      </c>
      <c r="V1364">
        <v>0.1</v>
      </c>
      <c r="W1364">
        <v>0.1</v>
      </c>
      <c r="X1364">
        <v>0.1</v>
      </c>
      <c r="Y1364">
        <v>0.1</v>
      </c>
      <c r="Z1364" t="s">
        <v>12</v>
      </c>
      <c r="AA1364" t="s">
        <v>12</v>
      </c>
      <c r="AB1364" t="s">
        <v>12</v>
      </c>
      <c r="AC1364" t="s">
        <v>12</v>
      </c>
      <c r="AD1364">
        <v>175.48370609</v>
      </c>
      <c r="AE1364">
        <v>176.72942906</v>
      </c>
      <c r="AF1364">
        <v>175.41497655000001</v>
      </c>
      <c r="AG1364">
        <v>176.61774356000001</v>
      </c>
      <c r="AH1364" t="s">
        <v>12</v>
      </c>
      <c r="AI1364" t="s">
        <v>12</v>
      </c>
    </row>
    <row r="1365" spans="1:35" x14ac:dyDescent="0.25">
      <c r="A1365">
        <v>1416580200</v>
      </c>
      <c r="B1365">
        <v>11.02942796</v>
      </c>
      <c r="C1365">
        <v>11.040809599999999</v>
      </c>
      <c r="D1365">
        <v>10.77088738</v>
      </c>
      <c r="E1365">
        <v>10.88552329</v>
      </c>
      <c r="F1365">
        <v>11.02942796</v>
      </c>
      <c r="G1365">
        <v>11.040809599999999</v>
      </c>
      <c r="H1365">
        <v>10.77088738</v>
      </c>
      <c r="I1365">
        <v>10.88552329</v>
      </c>
      <c r="J1365">
        <v>2045</v>
      </c>
      <c r="K1365">
        <v>2065</v>
      </c>
      <c r="L1365">
        <v>2043.25</v>
      </c>
      <c r="M1365">
        <v>2054.5</v>
      </c>
      <c r="N1365">
        <v>2052.25</v>
      </c>
      <c r="O1365">
        <v>2072.25</v>
      </c>
      <c r="P1365">
        <v>2049.75</v>
      </c>
      <c r="Q1365">
        <v>2061.75</v>
      </c>
      <c r="R1365">
        <v>2057.46</v>
      </c>
      <c r="S1365">
        <v>2071.46</v>
      </c>
      <c r="T1365">
        <v>2056.75</v>
      </c>
      <c r="U1365">
        <v>2063.5</v>
      </c>
      <c r="V1365">
        <v>0.1</v>
      </c>
      <c r="W1365">
        <v>0.1</v>
      </c>
      <c r="X1365">
        <v>0.1</v>
      </c>
      <c r="Y1365">
        <v>0.1</v>
      </c>
      <c r="Z1365" t="s">
        <v>12</v>
      </c>
      <c r="AA1365" t="s">
        <v>12</v>
      </c>
      <c r="AB1365" t="s">
        <v>12</v>
      </c>
      <c r="AC1365" t="s">
        <v>12</v>
      </c>
      <c r="AD1365">
        <v>178.38752929</v>
      </c>
      <c r="AE1365">
        <v>178.56321919000001</v>
      </c>
      <c r="AF1365">
        <v>176.96139127000001</v>
      </c>
      <c r="AG1365">
        <v>177.56277478000001</v>
      </c>
      <c r="AH1365" t="s">
        <v>12</v>
      </c>
      <c r="AI1365" t="s">
        <v>12</v>
      </c>
    </row>
    <row r="1366" spans="1:35" x14ac:dyDescent="0.25">
      <c r="A1366">
        <v>1416839400</v>
      </c>
      <c r="B1366">
        <v>10.95950785</v>
      </c>
      <c r="C1366">
        <v>10.9926791</v>
      </c>
      <c r="D1366">
        <v>10.917555979999999</v>
      </c>
      <c r="E1366">
        <v>10.970076799999999</v>
      </c>
      <c r="F1366">
        <v>10.95950785</v>
      </c>
      <c r="G1366">
        <v>10.9926791</v>
      </c>
      <c r="H1366">
        <v>10.917555979999999</v>
      </c>
      <c r="I1366">
        <v>10.970076799999999</v>
      </c>
      <c r="J1366">
        <v>2054.75</v>
      </c>
      <c r="K1366">
        <v>2061.75</v>
      </c>
      <c r="L1366">
        <v>2053.75</v>
      </c>
      <c r="M1366">
        <v>2060.25</v>
      </c>
      <c r="N1366">
        <v>2062.25</v>
      </c>
      <c r="O1366">
        <v>2069</v>
      </c>
      <c r="P1366">
        <v>2060.75</v>
      </c>
      <c r="Q1366">
        <v>2067.5</v>
      </c>
      <c r="R1366">
        <v>2065.0700000000002</v>
      </c>
      <c r="S1366">
        <v>2070.17</v>
      </c>
      <c r="T1366">
        <v>2065.0700000000002</v>
      </c>
      <c r="U1366">
        <v>2069.41</v>
      </c>
      <c r="V1366">
        <v>0.1</v>
      </c>
      <c r="W1366">
        <v>0.1</v>
      </c>
      <c r="X1366">
        <v>0.1</v>
      </c>
      <c r="Y1366">
        <v>0.1</v>
      </c>
      <c r="Z1366" t="s">
        <v>12</v>
      </c>
      <c r="AA1366" t="s">
        <v>12</v>
      </c>
      <c r="AB1366" t="s">
        <v>12</v>
      </c>
      <c r="AC1366" t="s">
        <v>12</v>
      </c>
      <c r="AD1366">
        <v>177.98374322999999</v>
      </c>
      <c r="AE1366">
        <v>178.17274947000001</v>
      </c>
      <c r="AF1366">
        <v>177.76037221000001</v>
      </c>
      <c r="AG1366">
        <v>178.06106396000001</v>
      </c>
      <c r="AH1366" t="s">
        <v>12</v>
      </c>
      <c r="AI1366" t="s">
        <v>12</v>
      </c>
    </row>
    <row r="1367" spans="1:35" x14ac:dyDescent="0.25">
      <c r="A1367">
        <v>1416925800</v>
      </c>
      <c r="B1367">
        <v>11.01316722</v>
      </c>
      <c r="C1367">
        <v>11.052192209999999</v>
      </c>
      <c r="D1367">
        <v>10.90015767</v>
      </c>
      <c r="E1367">
        <v>10.96032055</v>
      </c>
      <c r="F1367">
        <v>11.01316722</v>
      </c>
      <c r="G1367">
        <v>11.052192209999999</v>
      </c>
      <c r="H1367">
        <v>10.90015767</v>
      </c>
      <c r="I1367">
        <v>10.96032055</v>
      </c>
      <c r="J1367">
        <v>2059.5</v>
      </c>
      <c r="K1367">
        <v>2065.75</v>
      </c>
      <c r="L1367">
        <v>2055.75</v>
      </c>
      <c r="M1367">
        <v>2060.5</v>
      </c>
      <c r="N1367">
        <v>2067.25</v>
      </c>
      <c r="O1367">
        <v>2073</v>
      </c>
      <c r="P1367">
        <v>2062.75</v>
      </c>
      <c r="Q1367">
        <v>2067.5</v>
      </c>
      <c r="R1367">
        <v>2070.15</v>
      </c>
      <c r="S1367">
        <v>2074.21</v>
      </c>
      <c r="T1367">
        <v>2064.75</v>
      </c>
      <c r="U1367">
        <v>2067.0300000000002</v>
      </c>
      <c r="V1367">
        <v>0.1</v>
      </c>
      <c r="W1367">
        <v>0.1</v>
      </c>
      <c r="X1367">
        <v>0.1</v>
      </c>
      <c r="Y1367">
        <v>0.1</v>
      </c>
      <c r="Z1367" t="s">
        <v>12</v>
      </c>
      <c r="AA1367" t="s">
        <v>12</v>
      </c>
      <c r="AB1367" t="s">
        <v>12</v>
      </c>
      <c r="AC1367" t="s">
        <v>12</v>
      </c>
      <c r="AD1367">
        <v>178.30161735999999</v>
      </c>
      <c r="AE1367">
        <v>178.51639718999999</v>
      </c>
      <c r="AF1367">
        <v>177.66586909</v>
      </c>
      <c r="AG1367">
        <v>177.93219607</v>
      </c>
      <c r="AH1367" t="s">
        <v>12</v>
      </c>
      <c r="AI1367" t="s">
        <v>12</v>
      </c>
    </row>
    <row r="1368" spans="1:35" x14ac:dyDescent="0.25">
      <c r="A1368">
        <v>1417012200</v>
      </c>
      <c r="B1368">
        <v>10.973329530000001</v>
      </c>
      <c r="C1368">
        <v>11.04731409</v>
      </c>
      <c r="D1368">
        <v>10.932678170000001</v>
      </c>
      <c r="E1368">
        <v>11.033492409999999</v>
      </c>
      <c r="F1368">
        <v>10.973329530000001</v>
      </c>
      <c r="G1368">
        <v>11.04731409</v>
      </c>
      <c r="H1368">
        <v>10.932678170000001</v>
      </c>
      <c r="I1368">
        <v>11.033492409999999</v>
      </c>
      <c r="J1368">
        <v>2061.25</v>
      </c>
      <c r="K1368">
        <v>2068</v>
      </c>
      <c r="L1368">
        <v>2058.25</v>
      </c>
      <c r="M1368">
        <v>2065</v>
      </c>
      <c r="N1368">
        <v>2068.25</v>
      </c>
      <c r="O1368">
        <v>2075.25</v>
      </c>
      <c r="P1368">
        <v>2065.25</v>
      </c>
      <c r="Q1368">
        <v>2072.25</v>
      </c>
      <c r="R1368">
        <v>2067.36</v>
      </c>
      <c r="S1368">
        <v>2073.29</v>
      </c>
      <c r="T1368">
        <v>2066.62</v>
      </c>
      <c r="U1368">
        <v>2072.83</v>
      </c>
      <c r="V1368">
        <v>0.1</v>
      </c>
      <c r="W1368">
        <v>0.1</v>
      </c>
      <c r="X1368">
        <v>0.1</v>
      </c>
      <c r="Y1368">
        <v>0.1</v>
      </c>
      <c r="Z1368" t="s">
        <v>12</v>
      </c>
      <c r="AA1368" t="s">
        <v>12</v>
      </c>
      <c r="AB1368" t="s">
        <v>12</v>
      </c>
      <c r="AC1368" t="s">
        <v>12</v>
      </c>
      <c r="AD1368">
        <v>178.08683754</v>
      </c>
      <c r="AE1368">
        <v>178.49062361</v>
      </c>
      <c r="AF1368">
        <v>177.86346653000001</v>
      </c>
      <c r="AG1368">
        <v>178.38752929</v>
      </c>
      <c r="AH1368" t="s">
        <v>12</v>
      </c>
      <c r="AI1368" t="s">
        <v>12</v>
      </c>
    </row>
    <row r="1369" spans="1:35" x14ac:dyDescent="0.25">
      <c r="A1369">
        <v>1417185000</v>
      </c>
      <c r="B1369">
        <v>11.005037339999999</v>
      </c>
      <c r="C1369">
        <v>11.06194846</v>
      </c>
      <c r="D1369">
        <v>10.913978370000001</v>
      </c>
      <c r="E1369">
        <v>10.96113422</v>
      </c>
      <c r="F1369">
        <v>11.005037339999999</v>
      </c>
      <c r="G1369">
        <v>11.06194846</v>
      </c>
      <c r="H1369">
        <v>10.913978370000001</v>
      </c>
      <c r="I1369">
        <v>10.96113422</v>
      </c>
      <c r="J1369">
        <v>2066.5</v>
      </c>
      <c r="K1369">
        <v>2067.25</v>
      </c>
      <c r="L1369">
        <v>2056.75</v>
      </c>
      <c r="M1369">
        <v>2059.25</v>
      </c>
      <c r="N1369">
        <v>2074</v>
      </c>
      <c r="O1369">
        <v>2074.75</v>
      </c>
      <c r="P1369">
        <v>2063.5</v>
      </c>
      <c r="Q1369">
        <v>2066.25</v>
      </c>
      <c r="R1369">
        <v>2074.7800000000002</v>
      </c>
      <c r="S1369">
        <v>2075.7600000000002</v>
      </c>
      <c r="T1369">
        <v>2065.06</v>
      </c>
      <c r="U1369">
        <v>2067.56</v>
      </c>
      <c r="V1369">
        <v>0.08</v>
      </c>
      <c r="W1369">
        <v>0.08</v>
      </c>
      <c r="X1369">
        <v>0.08</v>
      </c>
      <c r="Y1369">
        <v>0.08</v>
      </c>
      <c r="Z1369" t="s">
        <v>12</v>
      </c>
      <c r="AA1369" t="s">
        <v>12</v>
      </c>
      <c r="AB1369" t="s">
        <v>12</v>
      </c>
      <c r="AC1369" t="s">
        <v>12</v>
      </c>
      <c r="AD1369">
        <v>178.25866139999999</v>
      </c>
      <c r="AE1369">
        <v>178.58512673000001</v>
      </c>
      <c r="AF1369">
        <v>177.76037221000001</v>
      </c>
      <c r="AG1369">
        <v>178.00951681000001</v>
      </c>
      <c r="AH1369" t="s">
        <v>12</v>
      </c>
      <c r="AI1369" t="s">
        <v>12</v>
      </c>
    </row>
    <row r="1370" spans="1:35" x14ac:dyDescent="0.25">
      <c r="A1370">
        <v>1417444200</v>
      </c>
      <c r="B1370">
        <v>10.8277985</v>
      </c>
      <c r="C1370">
        <v>10.851368620000001</v>
      </c>
      <c r="D1370">
        <v>10.666820400000001</v>
      </c>
      <c r="E1370">
        <v>10.737553200000001</v>
      </c>
      <c r="F1370">
        <v>10.8277985</v>
      </c>
      <c r="G1370">
        <v>10.851368620000001</v>
      </c>
      <c r="H1370">
        <v>10.666820400000001</v>
      </c>
      <c r="I1370">
        <v>10.737553200000001</v>
      </c>
      <c r="J1370">
        <v>2056.75</v>
      </c>
      <c r="K1370">
        <v>2057</v>
      </c>
      <c r="L1370">
        <v>2041.25</v>
      </c>
      <c r="M1370">
        <v>2043.5</v>
      </c>
      <c r="N1370">
        <v>2063.25</v>
      </c>
      <c r="O1370">
        <v>2064</v>
      </c>
      <c r="P1370">
        <v>2048.25</v>
      </c>
      <c r="Q1370">
        <v>2050.75</v>
      </c>
      <c r="R1370">
        <v>2065.7800000000002</v>
      </c>
      <c r="S1370">
        <v>2065.7800000000002</v>
      </c>
      <c r="T1370">
        <v>2049.5700000000002</v>
      </c>
      <c r="U1370">
        <v>2053.44</v>
      </c>
      <c r="V1370">
        <v>0.13</v>
      </c>
      <c r="W1370">
        <v>0.13</v>
      </c>
      <c r="X1370">
        <v>0.13</v>
      </c>
      <c r="Y1370">
        <v>0.13</v>
      </c>
      <c r="Z1370" t="s">
        <v>12</v>
      </c>
      <c r="AA1370" t="s">
        <v>12</v>
      </c>
      <c r="AB1370" t="s">
        <v>12</v>
      </c>
      <c r="AC1370" t="s">
        <v>12</v>
      </c>
      <c r="AD1370">
        <v>177.32222136999999</v>
      </c>
      <c r="AE1370">
        <v>177.44249808000001</v>
      </c>
      <c r="AF1370">
        <v>176.44591969999999</v>
      </c>
      <c r="AG1370">
        <v>176.77238503000001</v>
      </c>
      <c r="AH1370" t="s">
        <v>12</v>
      </c>
      <c r="AI1370" t="s">
        <v>12</v>
      </c>
    </row>
    <row r="1371" spans="1:35" x14ac:dyDescent="0.25">
      <c r="A1371">
        <v>1417530600</v>
      </c>
      <c r="B1371">
        <v>10.72861063</v>
      </c>
      <c r="C1371">
        <v>10.971703160000001</v>
      </c>
      <c r="D1371">
        <v>10.72861063</v>
      </c>
      <c r="E1371">
        <v>10.92861274</v>
      </c>
      <c r="F1371">
        <v>10.72861063</v>
      </c>
      <c r="G1371">
        <v>10.971703160000001</v>
      </c>
      <c r="H1371">
        <v>10.72861063</v>
      </c>
      <c r="I1371">
        <v>10.92861274</v>
      </c>
      <c r="J1371">
        <v>2044.25</v>
      </c>
      <c r="K1371">
        <v>2061</v>
      </c>
      <c r="L1371">
        <v>2044</v>
      </c>
      <c r="M1371">
        <v>2058.75</v>
      </c>
      <c r="N1371">
        <v>2051</v>
      </c>
      <c r="O1371">
        <v>2068</v>
      </c>
      <c r="P1371">
        <v>2050.75</v>
      </c>
      <c r="Q1371">
        <v>2066</v>
      </c>
      <c r="R1371">
        <v>2053.77</v>
      </c>
      <c r="S1371">
        <v>2068.77</v>
      </c>
      <c r="T1371">
        <v>2053.77</v>
      </c>
      <c r="U1371">
        <v>2066.5500000000002</v>
      </c>
      <c r="V1371">
        <v>0.12</v>
      </c>
      <c r="W1371">
        <v>0.12</v>
      </c>
      <c r="X1371">
        <v>0.12</v>
      </c>
      <c r="Y1371">
        <v>0.12</v>
      </c>
      <c r="Z1371" t="s">
        <v>12</v>
      </c>
      <c r="AA1371" t="s">
        <v>12</v>
      </c>
      <c r="AB1371" t="s">
        <v>12</v>
      </c>
      <c r="AC1371" t="s">
        <v>12</v>
      </c>
      <c r="AD1371">
        <v>176.81534099000001</v>
      </c>
      <c r="AE1371">
        <v>178.12979351000001</v>
      </c>
      <c r="AF1371">
        <v>176.79128564999999</v>
      </c>
      <c r="AG1371">
        <v>177.91071808999999</v>
      </c>
      <c r="AH1371" t="s">
        <v>12</v>
      </c>
      <c r="AI1371" t="s">
        <v>12</v>
      </c>
    </row>
    <row r="1372" spans="1:35" x14ac:dyDescent="0.25">
      <c r="A1372">
        <v>1417617000</v>
      </c>
      <c r="B1372">
        <v>10.96113422</v>
      </c>
      <c r="C1372">
        <v>11.098534389999999</v>
      </c>
      <c r="D1372">
        <v>10.93427136</v>
      </c>
      <c r="E1372">
        <v>11.068452949999999</v>
      </c>
      <c r="F1372">
        <v>10.96113422</v>
      </c>
      <c r="G1372">
        <v>11.098534389999999</v>
      </c>
      <c r="H1372">
        <v>10.93427136</v>
      </c>
      <c r="I1372">
        <v>11.068452949999999</v>
      </c>
      <c r="J1372">
        <v>2059.5</v>
      </c>
      <c r="K1372">
        <v>2068.5</v>
      </c>
      <c r="L1372">
        <v>2056</v>
      </c>
      <c r="M1372">
        <v>2065.5</v>
      </c>
      <c r="N1372">
        <v>2066.5</v>
      </c>
      <c r="O1372">
        <v>2076</v>
      </c>
      <c r="P1372">
        <v>2063.25</v>
      </c>
      <c r="Q1372">
        <v>2072.5</v>
      </c>
      <c r="R1372">
        <v>2067.4499999999998</v>
      </c>
      <c r="S1372">
        <v>2076.2800000000002</v>
      </c>
      <c r="T1372">
        <v>2066.65</v>
      </c>
      <c r="U1372">
        <v>2074.33</v>
      </c>
      <c r="V1372">
        <v>0.12</v>
      </c>
      <c r="W1372">
        <v>0.12</v>
      </c>
      <c r="X1372">
        <v>0.12</v>
      </c>
      <c r="Y1372">
        <v>0.12</v>
      </c>
      <c r="Z1372" t="s">
        <v>12</v>
      </c>
      <c r="AA1372" t="s">
        <v>12</v>
      </c>
      <c r="AB1372" t="s">
        <v>12</v>
      </c>
      <c r="AC1372" t="s">
        <v>12</v>
      </c>
      <c r="AD1372">
        <v>178.09542873999999</v>
      </c>
      <c r="AE1372">
        <v>178.82568012999999</v>
      </c>
      <c r="AF1372">
        <v>177.92360488</v>
      </c>
      <c r="AG1372">
        <v>178.60230912</v>
      </c>
      <c r="AH1372" t="s">
        <v>12</v>
      </c>
      <c r="AI1372" t="s">
        <v>12</v>
      </c>
    </row>
    <row r="1373" spans="1:35" x14ac:dyDescent="0.25">
      <c r="A1373">
        <v>1417703400</v>
      </c>
      <c r="B1373">
        <v>11.005037339999999</v>
      </c>
      <c r="C1373">
        <v>11.11804689</v>
      </c>
      <c r="D1373">
        <v>10.87007623</v>
      </c>
      <c r="E1373">
        <v>11.025362530000001</v>
      </c>
      <c r="F1373">
        <v>11.005037339999999</v>
      </c>
      <c r="G1373">
        <v>11.11804689</v>
      </c>
      <c r="H1373">
        <v>10.87007623</v>
      </c>
      <c r="I1373">
        <v>11.025362530000001</v>
      </c>
      <c r="J1373">
        <v>2066</v>
      </c>
      <c r="K1373">
        <v>2070</v>
      </c>
      <c r="L1373">
        <v>2054</v>
      </c>
      <c r="M1373">
        <v>2064.5</v>
      </c>
      <c r="N1373">
        <v>2073</v>
      </c>
      <c r="O1373">
        <v>2077.25</v>
      </c>
      <c r="P1373">
        <v>2061.25</v>
      </c>
      <c r="Q1373">
        <v>2072</v>
      </c>
      <c r="R1373">
        <v>2073.64</v>
      </c>
      <c r="S1373">
        <v>2077.34</v>
      </c>
      <c r="T1373">
        <v>2062.34</v>
      </c>
      <c r="U1373">
        <v>2071.92</v>
      </c>
      <c r="V1373">
        <v>0.12</v>
      </c>
      <c r="W1373">
        <v>0.12</v>
      </c>
      <c r="X1373">
        <v>0.12</v>
      </c>
      <c r="Y1373">
        <v>0.12</v>
      </c>
      <c r="Z1373" t="s">
        <v>12</v>
      </c>
      <c r="AA1373" t="s">
        <v>12</v>
      </c>
      <c r="AB1373" t="s">
        <v>12</v>
      </c>
      <c r="AC1373" t="s">
        <v>12</v>
      </c>
      <c r="AD1373">
        <v>178.30161735999999</v>
      </c>
      <c r="AE1373">
        <v>178.92447885000001</v>
      </c>
      <c r="AF1373">
        <v>177.57995715999999</v>
      </c>
      <c r="AG1373">
        <v>178.40471167999999</v>
      </c>
      <c r="AH1373" t="s">
        <v>12</v>
      </c>
      <c r="AI1373" t="s">
        <v>12</v>
      </c>
    </row>
    <row r="1374" spans="1:35" x14ac:dyDescent="0.25">
      <c r="A1374">
        <v>1417789800</v>
      </c>
      <c r="B1374">
        <v>11.0586967</v>
      </c>
      <c r="C1374">
        <v>11.150567390000001</v>
      </c>
      <c r="D1374">
        <v>11.00828909</v>
      </c>
      <c r="E1374">
        <v>11.074143769999999</v>
      </c>
      <c r="F1374">
        <v>11.0586967</v>
      </c>
      <c r="G1374">
        <v>11.150567390000001</v>
      </c>
      <c r="H1374">
        <v>11.00828909</v>
      </c>
      <c r="I1374">
        <v>11.074143769999999</v>
      </c>
      <c r="J1374">
        <v>2064</v>
      </c>
      <c r="K1374">
        <v>2071.75</v>
      </c>
      <c r="L1374">
        <v>2061.5</v>
      </c>
      <c r="M1374">
        <v>2069</v>
      </c>
      <c r="N1374">
        <v>2071.75</v>
      </c>
      <c r="O1374">
        <v>2079</v>
      </c>
      <c r="P1374">
        <v>2068.5</v>
      </c>
      <c r="Q1374">
        <v>2076</v>
      </c>
      <c r="R1374">
        <v>2072.7800000000002</v>
      </c>
      <c r="S1374">
        <v>2079.4699999999998</v>
      </c>
      <c r="T1374">
        <v>2070.81</v>
      </c>
      <c r="U1374">
        <v>2075.37</v>
      </c>
      <c r="V1374">
        <v>0.12</v>
      </c>
      <c r="W1374">
        <v>0.12</v>
      </c>
      <c r="X1374">
        <v>0.12</v>
      </c>
      <c r="Y1374">
        <v>0.12</v>
      </c>
      <c r="Z1374" t="s">
        <v>12</v>
      </c>
      <c r="AA1374" t="s">
        <v>12</v>
      </c>
      <c r="AB1374" t="s">
        <v>12</v>
      </c>
      <c r="AC1374" t="s">
        <v>12</v>
      </c>
      <c r="AD1374">
        <v>178.58512673000001</v>
      </c>
      <c r="AE1374">
        <v>179.1005983</v>
      </c>
      <c r="AF1374">
        <v>178.31020856000001</v>
      </c>
      <c r="AG1374">
        <v>178.69681224000001</v>
      </c>
      <c r="AH1374" t="s">
        <v>12</v>
      </c>
      <c r="AI1374" t="s">
        <v>12</v>
      </c>
    </row>
    <row r="1375" spans="1:35" x14ac:dyDescent="0.25">
      <c r="A1375">
        <v>1418049000</v>
      </c>
      <c r="B1375">
        <v>11.00259827</v>
      </c>
      <c r="C1375">
        <v>11.09642021</v>
      </c>
      <c r="D1375">
        <v>10.748123120000001</v>
      </c>
      <c r="E1375">
        <v>10.85869361</v>
      </c>
      <c r="F1375">
        <v>11.00259827</v>
      </c>
      <c r="G1375">
        <v>11.09642021</v>
      </c>
      <c r="H1375">
        <v>10.748123120000001</v>
      </c>
      <c r="I1375">
        <v>10.85869361</v>
      </c>
      <c r="J1375">
        <v>2068.75</v>
      </c>
      <c r="K1375">
        <v>2070.5</v>
      </c>
      <c r="L1375">
        <v>2046.75</v>
      </c>
      <c r="M1375">
        <v>2052.25</v>
      </c>
      <c r="N1375">
        <v>2075.75</v>
      </c>
      <c r="O1375">
        <v>2077.5</v>
      </c>
      <c r="P1375">
        <v>2053.75</v>
      </c>
      <c r="Q1375">
        <v>2059.5</v>
      </c>
      <c r="R1375">
        <v>2074.84</v>
      </c>
      <c r="S1375">
        <v>2075.7800000000002</v>
      </c>
      <c r="T1375">
        <v>2054.27</v>
      </c>
      <c r="U1375">
        <v>2060.31</v>
      </c>
      <c r="V1375">
        <v>0.12</v>
      </c>
      <c r="W1375">
        <v>0.12</v>
      </c>
      <c r="X1375">
        <v>0.12</v>
      </c>
      <c r="Y1375">
        <v>0.12</v>
      </c>
      <c r="Z1375" t="s">
        <v>12</v>
      </c>
      <c r="AA1375" t="s">
        <v>12</v>
      </c>
      <c r="AB1375" t="s">
        <v>12</v>
      </c>
      <c r="AC1375" t="s">
        <v>12</v>
      </c>
      <c r="AD1375">
        <v>178.28443497999999</v>
      </c>
      <c r="AE1375">
        <v>178.79990655</v>
      </c>
      <c r="AF1375">
        <v>176.91843531000001</v>
      </c>
      <c r="AG1375">
        <v>177.50263643</v>
      </c>
      <c r="AH1375" t="s">
        <v>12</v>
      </c>
      <c r="AI1375" t="s">
        <v>12</v>
      </c>
    </row>
    <row r="1376" spans="1:35" x14ac:dyDescent="0.25">
      <c r="A1376">
        <v>1418135400</v>
      </c>
      <c r="B1376">
        <v>10.502590550000001</v>
      </c>
      <c r="C1376">
        <v>10.8512135</v>
      </c>
      <c r="D1376">
        <v>10.42405275</v>
      </c>
      <c r="E1376">
        <v>10.826173109999999</v>
      </c>
      <c r="F1376">
        <v>10.502590550000001</v>
      </c>
      <c r="G1376">
        <v>10.8512135</v>
      </c>
      <c r="H1376">
        <v>10.42405275</v>
      </c>
      <c r="I1376">
        <v>10.826173109999999</v>
      </c>
      <c r="J1376">
        <v>2053.25</v>
      </c>
      <c r="K1376">
        <v>2055</v>
      </c>
      <c r="L1376">
        <v>2026.25</v>
      </c>
      <c r="M1376">
        <v>2050.5</v>
      </c>
      <c r="N1376">
        <v>2060.25</v>
      </c>
      <c r="O1376">
        <v>2062.25</v>
      </c>
      <c r="P1376">
        <v>2033.25</v>
      </c>
      <c r="Q1376">
        <v>2057.5</v>
      </c>
      <c r="R1376">
        <v>2056.5500000000002</v>
      </c>
      <c r="S1376">
        <v>2060.6</v>
      </c>
      <c r="T1376">
        <v>2034.17</v>
      </c>
      <c r="U1376">
        <v>2059.8200000000002</v>
      </c>
      <c r="V1376">
        <v>0.12</v>
      </c>
      <c r="W1376">
        <v>0.12</v>
      </c>
      <c r="X1376">
        <v>0.12</v>
      </c>
      <c r="Y1376">
        <v>0.12</v>
      </c>
      <c r="Z1376" t="s">
        <v>12</v>
      </c>
      <c r="AA1376" t="s">
        <v>12</v>
      </c>
      <c r="AB1376" t="s">
        <v>12</v>
      </c>
      <c r="AC1376" t="s">
        <v>12</v>
      </c>
      <c r="AD1376">
        <v>175.57820921999999</v>
      </c>
      <c r="AE1376">
        <v>177.49404523000001</v>
      </c>
      <c r="AF1376">
        <v>175.18301434</v>
      </c>
      <c r="AG1376">
        <v>177.38235972999999</v>
      </c>
      <c r="AH1376" t="s">
        <v>12</v>
      </c>
      <c r="AI1376" t="s">
        <v>12</v>
      </c>
    </row>
    <row r="1377" spans="1:35" x14ac:dyDescent="0.25">
      <c r="A1377">
        <v>1418221800</v>
      </c>
      <c r="B1377">
        <v>10.743245</v>
      </c>
      <c r="C1377">
        <v>10.750562179999999</v>
      </c>
      <c r="D1377">
        <v>10.27331871</v>
      </c>
      <c r="E1377">
        <v>10.31397007</v>
      </c>
      <c r="F1377">
        <v>10.743245</v>
      </c>
      <c r="G1377">
        <v>10.750562179999999</v>
      </c>
      <c r="H1377">
        <v>10.27331871</v>
      </c>
      <c r="I1377">
        <v>10.31397007</v>
      </c>
      <c r="J1377">
        <v>2050.75</v>
      </c>
      <c r="K1377">
        <v>2053</v>
      </c>
      <c r="L1377">
        <v>2016.5</v>
      </c>
      <c r="M1377">
        <v>2019.5</v>
      </c>
      <c r="N1377">
        <v>2057.75</v>
      </c>
      <c r="O1377">
        <v>2060</v>
      </c>
      <c r="P1377">
        <v>2023.25</v>
      </c>
      <c r="Q1377">
        <v>2026.5</v>
      </c>
      <c r="R1377">
        <v>2058.86</v>
      </c>
      <c r="S1377">
        <v>2058.86</v>
      </c>
      <c r="T1377">
        <v>2024.26</v>
      </c>
      <c r="U1377">
        <v>2026.14</v>
      </c>
      <c r="V1377">
        <v>0.12</v>
      </c>
      <c r="W1377">
        <v>0.12</v>
      </c>
      <c r="X1377">
        <v>0.12</v>
      </c>
      <c r="Y1377">
        <v>0.12</v>
      </c>
      <c r="Z1377" t="s">
        <v>12</v>
      </c>
      <c r="AA1377" t="s">
        <v>12</v>
      </c>
      <c r="AB1377" t="s">
        <v>12</v>
      </c>
      <c r="AC1377" t="s">
        <v>12</v>
      </c>
      <c r="AD1377">
        <v>176.90125291999999</v>
      </c>
      <c r="AE1377">
        <v>176.96139127000001</v>
      </c>
      <c r="AF1377">
        <v>174.34107743999999</v>
      </c>
      <c r="AG1377">
        <v>174.53876079</v>
      </c>
      <c r="AH1377" t="s">
        <v>12</v>
      </c>
      <c r="AI1377" t="s">
        <v>12</v>
      </c>
    </row>
    <row r="1378" spans="1:35" x14ac:dyDescent="0.25">
      <c r="A1378">
        <v>1418308200</v>
      </c>
      <c r="B1378">
        <v>10.417223379999999</v>
      </c>
      <c r="C1378">
        <v>10.76763562</v>
      </c>
      <c r="D1378">
        <v>10.39039369</v>
      </c>
      <c r="E1378">
        <v>10.456248370000001</v>
      </c>
      <c r="F1378">
        <v>10.417223379999999</v>
      </c>
      <c r="G1378">
        <v>10.76763562</v>
      </c>
      <c r="H1378">
        <v>10.39039369</v>
      </c>
      <c r="I1378">
        <v>10.456248370000001</v>
      </c>
      <c r="J1378">
        <v>2019.75</v>
      </c>
      <c r="K1378">
        <v>2049.5</v>
      </c>
      <c r="L1378">
        <v>2017</v>
      </c>
      <c r="M1378">
        <v>2024</v>
      </c>
      <c r="N1378">
        <v>2026.25</v>
      </c>
      <c r="O1378">
        <v>2056.5</v>
      </c>
      <c r="P1378">
        <v>2023.75</v>
      </c>
      <c r="Q1378">
        <v>2031</v>
      </c>
      <c r="R1378">
        <v>2027.92</v>
      </c>
      <c r="S1378">
        <v>2055.5300000000002</v>
      </c>
      <c r="T1378">
        <v>2027.92</v>
      </c>
      <c r="U1378">
        <v>2035.33</v>
      </c>
      <c r="V1378">
        <v>0.12</v>
      </c>
      <c r="W1378">
        <v>0.12</v>
      </c>
      <c r="X1378">
        <v>0.12</v>
      </c>
      <c r="Y1378">
        <v>0.12</v>
      </c>
      <c r="Z1378" t="s">
        <v>12</v>
      </c>
      <c r="AA1378" t="s">
        <v>12</v>
      </c>
      <c r="AB1378" t="s">
        <v>12</v>
      </c>
      <c r="AC1378" t="s">
        <v>12</v>
      </c>
      <c r="AD1378">
        <v>175.15724076000001</v>
      </c>
      <c r="AE1378">
        <v>177.14180632</v>
      </c>
      <c r="AF1378">
        <v>175.01119048999999</v>
      </c>
      <c r="AG1378">
        <v>175.42356774000001</v>
      </c>
      <c r="AH1378" t="s">
        <v>12</v>
      </c>
      <c r="AI1378" t="s">
        <v>12</v>
      </c>
    </row>
    <row r="1379" spans="1:35" x14ac:dyDescent="0.25">
      <c r="A1379">
        <v>1418394600</v>
      </c>
      <c r="B1379">
        <v>10.230229270000001</v>
      </c>
      <c r="C1379">
        <v>10.40665443</v>
      </c>
      <c r="D1379">
        <v>9.9529888900000003</v>
      </c>
      <c r="E1379">
        <v>9.9594933799999996</v>
      </c>
      <c r="F1379">
        <v>10.230229270000001</v>
      </c>
      <c r="G1379">
        <v>10.40665443</v>
      </c>
      <c r="H1379">
        <v>9.9529888900000003</v>
      </c>
      <c r="I1379">
        <v>9.9594933799999996</v>
      </c>
      <c r="J1379">
        <v>2015.5</v>
      </c>
      <c r="K1379">
        <v>2017.25</v>
      </c>
      <c r="L1379">
        <v>1983</v>
      </c>
      <c r="M1379">
        <v>1983</v>
      </c>
      <c r="N1379">
        <v>2022.5</v>
      </c>
      <c r="O1379">
        <v>2025.5</v>
      </c>
      <c r="P1379">
        <v>1989.75</v>
      </c>
      <c r="Q1379">
        <v>1990.5</v>
      </c>
      <c r="R1379">
        <v>2030.36</v>
      </c>
      <c r="S1379">
        <v>2032.25</v>
      </c>
      <c r="T1379">
        <v>2002.33</v>
      </c>
      <c r="U1379">
        <v>2002.33</v>
      </c>
      <c r="V1379">
        <v>0.12</v>
      </c>
      <c r="W1379">
        <v>0.12</v>
      </c>
      <c r="X1379">
        <v>0.12</v>
      </c>
      <c r="Y1379">
        <v>0.12</v>
      </c>
      <c r="Z1379" t="s">
        <v>12</v>
      </c>
      <c r="AA1379" t="s">
        <v>12</v>
      </c>
      <c r="AB1379" t="s">
        <v>12</v>
      </c>
      <c r="AC1379" t="s">
        <v>12</v>
      </c>
      <c r="AD1379">
        <v>174.09193285000001</v>
      </c>
      <c r="AE1379">
        <v>175.10483449</v>
      </c>
      <c r="AF1379">
        <v>172.55410932000001</v>
      </c>
      <c r="AG1379">
        <v>172.58847409000001</v>
      </c>
      <c r="AH1379" t="s">
        <v>12</v>
      </c>
      <c r="AI1379" t="s">
        <v>12</v>
      </c>
    </row>
    <row r="1380" spans="1:35" x14ac:dyDescent="0.25">
      <c r="A1380">
        <v>1418653800</v>
      </c>
      <c r="B1380">
        <v>10.124536900000001</v>
      </c>
      <c r="C1380">
        <v>10.199334159999999</v>
      </c>
      <c r="D1380">
        <v>9.6383508599999992</v>
      </c>
      <c r="E1380">
        <v>9.7367260299999998</v>
      </c>
      <c r="F1380">
        <v>10.124536900000001</v>
      </c>
      <c r="G1380">
        <v>10.199334159999999</v>
      </c>
      <c r="H1380">
        <v>9.6383508599999992</v>
      </c>
      <c r="I1380">
        <v>9.7367260299999998</v>
      </c>
      <c r="J1380">
        <v>1981.75</v>
      </c>
      <c r="K1380">
        <v>2004.25</v>
      </c>
      <c r="L1380">
        <v>1967.75</v>
      </c>
      <c r="M1380">
        <v>1975.75</v>
      </c>
      <c r="N1380">
        <v>1990.5</v>
      </c>
      <c r="O1380">
        <v>2012.25</v>
      </c>
      <c r="P1380">
        <v>1974.5</v>
      </c>
      <c r="Q1380">
        <v>1983.25</v>
      </c>
      <c r="R1380">
        <v>2005.03</v>
      </c>
      <c r="S1380">
        <v>2018.69</v>
      </c>
      <c r="T1380">
        <v>1982.26</v>
      </c>
      <c r="U1380">
        <v>1989.63</v>
      </c>
      <c r="V1380">
        <v>0.11</v>
      </c>
      <c r="W1380">
        <v>0.11</v>
      </c>
      <c r="X1380">
        <v>0.11</v>
      </c>
      <c r="Y1380">
        <v>0.11</v>
      </c>
      <c r="Z1380" t="s">
        <v>12</v>
      </c>
      <c r="AA1380" t="s">
        <v>12</v>
      </c>
      <c r="AB1380" t="s">
        <v>12</v>
      </c>
      <c r="AC1380" t="s">
        <v>12</v>
      </c>
      <c r="AD1380">
        <v>173.52491411</v>
      </c>
      <c r="AE1380">
        <v>173.99742972000001</v>
      </c>
      <c r="AF1380">
        <v>170.77573239</v>
      </c>
      <c r="AG1380">
        <v>171.40288946999999</v>
      </c>
      <c r="AH1380" t="s">
        <v>12</v>
      </c>
      <c r="AI1380" t="s">
        <v>12</v>
      </c>
    </row>
    <row r="1381" spans="1:35" x14ac:dyDescent="0.25">
      <c r="A1381">
        <v>1418740200</v>
      </c>
      <c r="B1381">
        <v>9.6066430500000006</v>
      </c>
      <c r="C1381">
        <v>10.170065409999999</v>
      </c>
      <c r="D1381">
        <v>9.5042834200000001</v>
      </c>
      <c r="E1381">
        <v>9.5196495100000007</v>
      </c>
      <c r="F1381">
        <v>9.6066430500000006</v>
      </c>
      <c r="G1381">
        <v>10.170065409999999</v>
      </c>
      <c r="H1381">
        <v>9.5042834200000001</v>
      </c>
      <c r="I1381">
        <v>9.5196495100000007</v>
      </c>
      <c r="J1381">
        <v>1976.5</v>
      </c>
      <c r="K1381">
        <v>2002.25</v>
      </c>
      <c r="L1381">
        <v>1954.25</v>
      </c>
      <c r="M1381">
        <v>1957.75</v>
      </c>
      <c r="N1381">
        <v>1984.5</v>
      </c>
      <c r="O1381">
        <v>2011.25</v>
      </c>
      <c r="P1381">
        <v>1961.5</v>
      </c>
      <c r="Q1381">
        <v>1965</v>
      </c>
      <c r="R1381">
        <v>1986.71</v>
      </c>
      <c r="S1381">
        <v>2016.89</v>
      </c>
      <c r="T1381">
        <v>1972.56</v>
      </c>
      <c r="U1381">
        <v>1972.74</v>
      </c>
      <c r="V1381">
        <v>0.12</v>
      </c>
      <c r="W1381">
        <v>0.12</v>
      </c>
      <c r="X1381">
        <v>0.12</v>
      </c>
      <c r="Y1381">
        <v>0.12</v>
      </c>
      <c r="Z1381" t="s">
        <v>12</v>
      </c>
      <c r="AA1381" t="s">
        <v>12</v>
      </c>
      <c r="AB1381" t="s">
        <v>12</v>
      </c>
      <c r="AC1381" t="s">
        <v>12</v>
      </c>
      <c r="AD1381">
        <v>170.60390853000001</v>
      </c>
      <c r="AE1381">
        <v>173.88144861999999</v>
      </c>
      <c r="AF1381">
        <v>169.98534264</v>
      </c>
      <c r="AG1381">
        <v>170.02829861000001</v>
      </c>
      <c r="AH1381" t="s">
        <v>12</v>
      </c>
      <c r="AI1381" t="s">
        <v>12</v>
      </c>
    </row>
    <row r="1382" spans="1:35" x14ac:dyDescent="0.25">
      <c r="A1382">
        <v>1418826600</v>
      </c>
      <c r="B1382">
        <v>9.5895696099999999</v>
      </c>
      <c r="C1382">
        <v>10.14730116</v>
      </c>
      <c r="D1382">
        <v>9.5651789899999997</v>
      </c>
      <c r="E1382">
        <v>10.09608085</v>
      </c>
      <c r="F1382">
        <v>9.5895696099999999</v>
      </c>
      <c r="G1382">
        <v>10.14730116</v>
      </c>
      <c r="H1382">
        <v>9.5651789899999997</v>
      </c>
      <c r="I1382">
        <v>10.09608085</v>
      </c>
      <c r="J1382">
        <v>1960.25</v>
      </c>
      <c r="K1382">
        <v>2003.25</v>
      </c>
      <c r="L1382">
        <v>1959</v>
      </c>
      <c r="M1382">
        <v>2001</v>
      </c>
      <c r="N1382">
        <v>1966.75</v>
      </c>
      <c r="O1382">
        <v>2011</v>
      </c>
      <c r="P1382">
        <v>1966</v>
      </c>
      <c r="Q1382">
        <v>2008.25</v>
      </c>
      <c r="R1382">
        <v>1973.77</v>
      </c>
      <c r="S1382">
        <v>2016.75</v>
      </c>
      <c r="T1382">
        <v>1973.77</v>
      </c>
      <c r="U1382">
        <v>2012.89</v>
      </c>
      <c r="V1382">
        <v>0.13</v>
      </c>
      <c r="W1382">
        <v>0.13</v>
      </c>
      <c r="X1382">
        <v>0.13</v>
      </c>
      <c r="Y1382">
        <v>0.13</v>
      </c>
      <c r="Z1382" t="s">
        <v>12</v>
      </c>
      <c r="AA1382" t="s">
        <v>12</v>
      </c>
      <c r="AB1382" t="s">
        <v>12</v>
      </c>
      <c r="AC1382" t="s">
        <v>12</v>
      </c>
      <c r="AD1382">
        <v>170.48363183000001</v>
      </c>
      <c r="AE1382">
        <v>173.83419706000001</v>
      </c>
      <c r="AF1382">
        <v>170.35476394</v>
      </c>
      <c r="AG1382">
        <v>173.36168144999999</v>
      </c>
      <c r="AH1382" t="s">
        <v>12</v>
      </c>
      <c r="AI1382" t="s">
        <v>12</v>
      </c>
    </row>
    <row r="1383" spans="1:35" x14ac:dyDescent="0.25">
      <c r="A1383">
        <v>1418913000</v>
      </c>
      <c r="B1383">
        <v>10.51722492</v>
      </c>
      <c r="C1383">
        <v>10.82210768</v>
      </c>
      <c r="D1383">
        <v>10.392914709999999</v>
      </c>
      <c r="E1383">
        <v>10.815603189999999</v>
      </c>
      <c r="F1383">
        <v>10.51722492</v>
      </c>
      <c r="G1383">
        <v>10.82210768</v>
      </c>
      <c r="H1383">
        <v>10.392914709999999</v>
      </c>
      <c r="I1383">
        <v>10.815603189999999</v>
      </c>
      <c r="J1383">
        <v>2000.75</v>
      </c>
      <c r="K1383">
        <v>2054.75</v>
      </c>
      <c r="L1383">
        <v>1997.5</v>
      </c>
      <c r="M1383">
        <v>2052.75</v>
      </c>
      <c r="N1383">
        <v>2008</v>
      </c>
      <c r="O1383">
        <v>2062.75</v>
      </c>
      <c r="P1383">
        <v>2004.5</v>
      </c>
      <c r="Q1383">
        <v>2060</v>
      </c>
      <c r="R1383">
        <v>2018.98</v>
      </c>
      <c r="S1383">
        <v>2061.23</v>
      </c>
      <c r="T1383">
        <v>2018.98</v>
      </c>
      <c r="U1383">
        <v>2061.23</v>
      </c>
      <c r="V1383">
        <v>0.13</v>
      </c>
      <c r="W1383">
        <v>0.13</v>
      </c>
      <c r="X1383">
        <v>0.13</v>
      </c>
      <c r="Y1383">
        <v>0.13</v>
      </c>
      <c r="Z1383" t="s">
        <v>12</v>
      </c>
      <c r="AA1383" t="s">
        <v>12</v>
      </c>
      <c r="AB1383" t="s">
        <v>12</v>
      </c>
      <c r="AC1383" t="s">
        <v>12</v>
      </c>
      <c r="AD1383">
        <v>175.89608335</v>
      </c>
      <c r="AE1383">
        <v>182.96663511</v>
      </c>
      <c r="AF1383">
        <v>175.19160554000001</v>
      </c>
      <c r="AG1383">
        <v>177.64868670000001</v>
      </c>
      <c r="AH1383" t="s">
        <v>12</v>
      </c>
      <c r="AI1383" t="s">
        <v>12</v>
      </c>
    </row>
    <row r="1384" spans="1:35" x14ac:dyDescent="0.25">
      <c r="A1384">
        <v>1418999400</v>
      </c>
      <c r="B1384">
        <v>10.940808049999999</v>
      </c>
      <c r="C1384">
        <v>11.08796545</v>
      </c>
      <c r="D1384">
        <v>10.818855920000001</v>
      </c>
      <c r="E1384">
        <v>10.955442420000001</v>
      </c>
      <c r="F1384">
        <v>10.940808049999999</v>
      </c>
      <c r="G1384">
        <v>11.08796545</v>
      </c>
      <c r="H1384">
        <v>10.818855920000001</v>
      </c>
      <c r="I1384">
        <v>10.955442420000001</v>
      </c>
      <c r="J1384">
        <v>2053</v>
      </c>
      <c r="K1384">
        <v>2068.75</v>
      </c>
      <c r="L1384">
        <v>2050.25</v>
      </c>
      <c r="M1384">
        <v>2060</v>
      </c>
      <c r="N1384">
        <v>2060.25</v>
      </c>
      <c r="O1384">
        <v>2076.25</v>
      </c>
      <c r="P1384">
        <v>2056.5</v>
      </c>
      <c r="Q1384">
        <v>2067</v>
      </c>
      <c r="R1384">
        <v>2061.04</v>
      </c>
      <c r="S1384">
        <v>2077.85</v>
      </c>
      <c r="T1384">
        <v>2061.0300000000002</v>
      </c>
      <c r="U1384">
        <v>2070.65</v>
      </c>
      <c r="V1384">
        <v>0.13</v>
      </c>
      <c r="W1384">
        <v>0.13</v>
      </c>
      <c r="X1384">
        <v>0.13</v>
      </c>
      <c r="Y1384">
        <v>0.13</v>
      </c>
      <c r="Z1384" t="s">
        <v>12</v>
      </c>
      <c r="AA1384" t="s">
        <v>12</v>
      </c>
      <c r="AB1384" t="s">
        <v>12</v>
      </c>
      <c r="AC1384" t="s">
        <v>12</v>
      </c>
      <c r="AD1384">
        <v>178.32674818000001</v>
      </c>
      <c r="AE1384">
        <v>179.10422274000001</v>
      </c>
      <c r="AF1384">
        <v>177.61915995000001</v>
      </c>
      <c r="AG1384">
        <v>178.40449563999999</v>
      </c>
      <c r="AH1384" t="s">
        <v>12</v>
      </c>
      <c r="AI1384" t="s">
        <v>12</v>
      </c>
    </row>
    <row r="1385" spans="1:35" x14ac:dyDescent="0.25">
      <c r="A1385">
        <v>1419258600</v>
      </c>
      <c r="B1385">
        <v>10.9986315</v>
      </c>
      <c r="C1385">
        <v>11.1133872</v>
      </c>
      <c r="D1385">
        <v>10.949799280000001</v>
      </c>
      <c r="E1385">
        <v>11.10117915</v>
      </c>
      <c r="F1385">
        <v>10.9986315</v>
      </c>
      <c r="G1385">
        <v>11.1133872</v>
      </c>
      <c r="H1385">
        <v>10.949799280000001</v>
      </c>
      <c r="I1385">
        <v>11.10117915</v>
      </c>
      <c r="J1385">
        <v>2059</v>
      </c>
      <c r="K1385">
        <v>2068.25</v>
      </c>
      <c r="L1385">
        <v>2058.75</v>
      </c>
      <c r="M1385">
        <v>2065.25</v>
      </c>
      <c r="N1385">
        <v>2065</v>
      </c>
      <c r="O1385">
        <v>2076</v>
      </c>
      <c r="P1385">
        <v>2064</v>
      </c>
      <c r="Q1385">
        <v>2072.5</v>
      </c>
      <c r="R1385">
        <v>2069.2800000000002</v>
      </c>
      <c r="S1385">
        <v>2078.7600000000002</v>
      </c>
      <c r="T1385">
        <v>2069.2800000000002</v>
      </c>
      <c r="U1385">
        <v>2078.54</v>
      </c>
      <c r="V1385">
        <v>0.13</v>
      </c>
      <c r="W1385">
        <v>0.13</v>
      </c>
      <c r="X1385">
        <v>0.13</v>
      </c>
      <c r="Y1385">
        <v>0.13</v>
      </c>
      <c r="Z1385" t="s">
        <v>12</v>
      </c>
      <c r="AA1385" t="s">
        <v>12</v>
      </c>
      <c r="AB1385" t="s">
        <v>12</v>
      </c>
      <c r="AC1385" t="s">
        <v>12</v>
      </c>
      <c r="AD1385">
        <v>178.60318358000001</v>
      </c>
      <c r="AE1385">
        <v>179.22516322999999</v>
      </c>
      <c r="AF1385">
        <v>178.352664</v>
      </c>
      <c r="AG1385">
        <v>179.22516322999999</v>
      </c>
      <c r="AH1385" t="s">
        <v>12</v>
      </c>
      <c r="AI1385" t="s">
        <v>12</v>
      </c>
    </row>
    <row r="1386" spans="1:35" x14ac:dyDescent="0.25">
      <c r="A1386">
        <v>1419345000</v>
      </c>
      <c r="B1386">
        <v>11.22977098</v>
      </c>
      <c r="C1386">
        <v>11.231398069999999</v>
      </c>
      <c r="D1386">
        <v>11.118270430000001</v>
      </c>
      <c r="E1386">
        <v>11.16221942</v>
      </c>
      <c r="F1386">
        <v>11.22977098</v>
      </c>
      <c r="G1386">
        <v>11.231398069999999</v>
      </c>
      <c r="H1386">
        <v>11.118270430000001</v>
      </c>
      <c r="I1386">
        <v>11.16221942</v>
      </c>
      <c r="J1386">
        <v>2066.25</v>
      </c>
      <c r="K1386">
        <v>2076.25</v>
      </c>
      <c r="L1386">
        <v>2064.25</v>
      </c>
      <c r="M1386">
        <v>2072</v>
      </c>
      <c r="N1386">
        <v>2073</v>
      </c>
      <c r="O1386">
        <v>2084.5</v>
      </c>
      <c r="P1386">
        <v>2071.5</v>
      </c>
      <c r="Q1386">
        <v>2079</v>
      </c>
      <c r="R1386">
        <v>2081.48</v>
      </c>
      <c r="S1386">
        <v>2086.73</v>
      </c>
      <c r="T1386">
        <v>2079.77</v>
      </c>
      <c r="U1386">
        <v>2082.17</v>
      </c>
      <c r="V1386">
        <v>0.13</v>
      </c>
      <c r="W1386">
        <v>0.13</v>
      </c>
      <c r="X1386">
        <v>0.13</v>
      </c>
      <c r="Y1386">
        <v>0.13</v>
      </c>
      <c r="Z1386" t="s">
        <v>12</v>
      </c>
      <c r="AA1386" t="s">
        <v>12</v>
      </c>
      <c r="AB1386" t="s">
        <v>12</v>
      </c>
      <c r="AC1386" t="s">
        <v>12</v>
      </c>
      <c r="AD1386">
        <v>179.82986567</v>
      </c>
      <c r="AE1386">
        <v>179.88169730000001</v>
      </c>
      <c r="AF1386">
        <v>179.16391551000001</v>
      </c>
      <c r="AG1386">
        <v>179.46704421000001</v>
      </c>
      <c r="AH1386" t="s">
        <v>12</v>
      </c>
      <c r="AI1386" t="s">
        <v>12</v>
      </c>
    </row>
    <row r="1387" spans="1:35" x14ac:dyDescent="0.25">
      <c r="A1387">
        <v>1419431400</v>
      </c>
      <c r="B1387">
        <v>11.202913260000001</v>
      </c>
      <c r="C1387">
        <v>11.24605652</v>
      </c>
      <c r="D1387">
        <v>11.15001137</v>
      </c>
      <c r="E1387">
        <v>11.16140588</v>
      </c>
      <c r="F1387">
        <v>11.202913260000001</v>
      </c>
      <c r="G1387">
        <v>11.24605652</v>
      </c>
      <c r="H1387">
        <v>11.15001137</v>
      </c>
      <c r="I1387">
        <v>11.16140588</v>
      </c>
      <c r="J1387">
        <v>2071.75</v>
      </c>
      <c r="K1387">
        <v>2076.5</v>
      </c>
      <c r="L1387">
        <v>2070.5</v>
      </c>
      <c r="M1387">
        <v>2072</v>
      </c>
      <c r="N1387">
        <v>2078.75</v>
      </c>
      <c r="O1387">
        <v>2083.5</v>
      </c>
      <c r="P1387">
        <v>2077</v>
      </c>
      <c r="Q1387">
        <v>2078.75</v>
      </c>
      <c r="R1387">
        <v>2083.25</v>
      </c>
      <c r="S1387">
        <v>2087.56</v>
      </c>
      <c r="T1387">
        <v>2081.86</v>
      </c>
      <c r="U1387">
        <v>2081.88</v>
      </c>
      <c r="V1387">
        <v>0.13</v>
      </c>
      <c r="W1387">
        <v>0.13</v>
      </c>
      <c r="X1387">
        <v>0.13</v>
      </c>
      <c r="Y1387">
        <v>0.13</v>
      </c>
      <c r="Z1387" t="s">
        <v>12</v>
      </c>
      <c r="AA1387" t="s">
        <v>12</v>
      </c>
      <c r="AB1387" t="s">
        <v>12</v>
      </c>
      <c r="AC1387" t="s">
        <v>12</v>
      </c>
      <c r="AD1387">
        <v>179.70028657</v>
      </c>
      <c r="AE1387">
        <v>179.97672197</v>
      </c>
      <c r="AF1387">
        <v>179.44112838999999</v>
      </c>
      <c r="AG1387">
        <v>179.48432141999999</v>
      </c>
      <c r="AH1387" t="s">
        <v>12</v>
      </c>
      <c r="AI1387" t="s">
        <v>12</v>
      </c>
    </row>
    <row r="1388" spans="1:35" x14ac:dyDescent="0.25">
      <c r="A1388">
        <v>1419604200</v>
      </c>
      <c r="B1388">
        <v>11.23709581</v>
      </c>
      <c r="C1388">
        <v>11.32674297</v>
      </c>
      <c r="D1388">
        <v>11.234662009999999</v>
      </c>
      <c r="E1388">
        <v>11.2606974</v>
      </c>
      <c r="F1388">
        <v>11.23709581</v>
      </c>
      <c r="G1388">
        <v>11.32674297</v>
      </c>
      <c r="H1388">
        <v>11.234662009999999</v>
      </c>
      <c r="I1388">
        <v>11.2606974</v>
      </c>
      <c r="J1388">
        <v>2075</v>
      </c>
      <c r="K1388">
        <v>2081</v>
      </c>
      <c r="L1388">
        <v>2075</v>
      </c>
      <c r="M1388">
        <v>2077.25</v>
      </c>
      <c r="N1388">
        <v>2078.75</v>
      </c>
      <c r="O1388">
        <v>2088.75</v>
      </c>
      <c r="P1388">
        <v>2078.5</v>
      </c>
      <c r="Q1388">
        <v>2084.25</v>
      </c>
      <c r="R1388">
        <v>2084.3000000000002</v>
      </c>
      <c r="S1388">
        <v>2092.6999999999998</v>
      </c>
      <c r="T1388">
        <v>2084.3000000000002</v>
      </c>
      <c r="U1388">
        <v>2088.77</v>
      </c>
      <c r="V1388">
        <v>0.13</v>
      </c>
      <c r="W1388">
        <v>0.13</v>
      </c>
      <c r="X1388">
        <v>0.13</v>
      </c>
      <c r="Y1388">
        <v>0.13</v>
      </c>
      <c r="Z1388" t="s">
        <v>12</v>
      </c>
      <c r="AA1388" t="s">
        <v>12</v>
      </c>
      <c r="AB1388" t="s">
        <v>12</v>
      </c>
      <c r="AC1388" t="s">
        <v>12</v>
      </c>
      <c r="AD1388">
        <v>179.95080615000001</v>
      </c>
      <c r="AE1388">
        <v>180.41729089</v>
      </c>
      <c r="AF1388">
        <v>179.89897452</v>
      </c>
      <c r="AG1388">
        <v>180.06310803</v>
      </c>
      <c r="AH1388" t="s">
        <v>12</v>
      </c>
      <c r="AI1388" t="s">
        <v>12</v>
      </c>
    </row>
    <row r="1389" spans="1:35" x14ac:dyDescent="0.25">
      <c r="A1389">
        <v>1419863400</v>
      </c>
      <c r="B1389">
        <v>11.22244615</v>
      </c>
      <c r="C1389">
        <v>11.34452669</v>
      </c>
      <c r="D1389">
        <v>11.208610029999999</v>
      </c>
      <c r="E1389">
        <v>11.301391239999999</v>
      </c>
      <c r="F1389">
        <v>11.22244615</v>
      </c>
      <c r="G1389">
        <v>11.34452669</v>
      </c>
      <c r="H1389">
        <v>11.208610029999999</v>
      </c>
      <c r="I1389">
        <v>11.301391239999999</v>
      </c>
      <c r="J1389">
        <v>2078.75</v>
      </c>
      <c r="K1389">
        <v>2081.25</v>
      </c>
      <c r="L1389">
        <v>2069.75</v>
      </c>
      <c r="M1389">
        <v>2079</v>
      </c>
      <c r="N1389">
        <v>2086</v>
      </c>
      <c r="O1389">
        <v>2088.75</v>
      </c>
      <c r="P1389">
        <v>2076</v>
      </c>
      <c r="Q1389">
        <v>2085.75</v>
      </c>
      <c r="R1389">
        <v>2087.63</v>
      </c>
      <c r="S1389">
        <v>2093.5500000000002</v>
      </c>
      <c r="T1389">
        <v>2085.75</v>
      </c>
      <c r="U1389">
        <v>2090.5700000000002</v>
      </c>
      <c r="V1389">
        <v>0.13</v>
      </c>
      <c r="W1389">
        <v>0.13</v>
      </c>
      <c r="X1389">
        <v>0.13</v>
      </c>
      <c r="Y1389">
        <v>0.13</v>
      </c>
      <c r="Z1389" t="s">
        <v>12</v>
      </c>
      <c r="AA1389" t="s">
        <v>12</v>
      </c>
      <c r="AB1389" t="s">
        <v>12</v>
      </c>
      <c r="AC1389" t="s">
        <v>12</v>
      </c>
      <c r="AD1389">
        <v>179.8730587</v>
      </c>
      <c r="AE1389">
        <v>180.52095416</v>
      </c>
      <c r="AF1389">
        <v>179.80394985000001</v>
      </c>
      <c r="AG1389">
        <v>180.30498901000001</v>
      </c>
      <c r="AH1389" t="s">
        <v>12</v>
      </c>
      <c r="AI1389" t="s">
        <v>12</v>
      </c>
    </row>
    <row r="1390" spans="1:35" x14ac:dyDescent="0.25">
      <c r="A1390">
        <v>1419949800</v>
      </c>
      <c r="B1390">
        <v>11.21430777</v>
      </c>
      <c r="C1390">
        <v>11.24710642</v>
      </c>
      <c r="D1390">
        <v>11.106876890000001</v>
      </c>
      <c r="E1390">
        <v>11.128036870000001</v>
      </c>
      <c r="F1390">
        <v>11.21430777</v>
      </c>
      <c r="G1390">
        <v>11.24710642</v>
      </c>
      <c r="H1390">
        <v>11.106876890000001</v>
      </c>
      <c r="I1390">
        <v>11.128036870000001</v>
      </c>
      <c r="J1390">
        <v>2080.25</v>
      </c>
      <c r="K1390">
        <v>2080.75</v>
      </c>
      <c r="L1390">
        <v>2066.25</v>
      </c>
      <c r="M1390">
        <v>2069.5</v>
      </c>
      <c r="N1390">
        <v>2087.5</v>
      </c>
      <c r="O1390">
        <v>2088.5</v>
      </c>
      <c r="P1390">
        <v>2073</v>
      </c>
      <c r="Q1390">
        <v>2076.75</v>
      </c>
      <c r="R1390">
        <v>2088.4899999999998</v>
      </c>
      <c r="S1390">
        <v>2088.4899999999998</v>
      </c>
      <c r="T1390">
        <v>2079.5300000000002</v>
      </c>
      <c r="U1390">
        <v>2080.35</v>
      </c>
      <c r="V1390">
        <v>0.13</v>
      </c>
      <c r="W1390">
        <v>0.13</v>
      </c>
      <c r="X1390">
        <v>0.13</v>
      </c>
      <c r="Y1390">
        <v>0.13</v>
      </c>
      <c r="Z1390" t="s">
        <v>12</v>
      </c>
      <c r="AA1390" t="s">
        <v>12</v>
      </c>
      <c r="AB1390" t="s">
        <v>12</v>
      </c>
      <c r="AC1390" t="s">
        <v>12</v>
      </c>
      <c r="AD1390">
        <v>179.86442009000001</v>
      </c>
      <c r="AE1390">
        <v>180.00263778999999</v>
      </c>
      <c r="AF1390">
        <v>179.25971766000001</v>
      </c>
      <c r="AG1390">
        <v>179.33746511000001</v>
      </c>
      <c r="AH1390" t="s">
        <v>12</v>
      </c>
      <c r="AI1390" t="s">
        <v>12</v>
      </c>
    </row>
    <row r="1391" spans="1:35" x14ac:dyDescent="0.25">
      <c r="A1391">
        <v>1420036200</v>
      </c>
      <c r="B1391">
        <v>11.18663553</v>
      </c>
      <c r="C1391">
        <v>11.21471405</v>
      </c>
      <c r="D1391">
        <v>10.77156267</v>
      </c>
      <c r="E1391">
        <v>10.792722639999999</v>
      </c>
      <c r="F1391">
        <v>11.18663553</v>
      </c>
      <c r="G1391">
        <v>11.21471405</v>
      </c>
      <c r="H1391">
        <v>10.77156267</v>
      </c>
      <c r="I1391">
        <v>10.792722639999999</v>
      </c>
      <c r="J1391">
        <v>2070.75</v>
      </c>
      <c r="K1391">
        <v>2075.25</v>
      </c>
      <c r="L1391">
        <v>2043.75</v>
      </c>
      <c r="M1391">
        <v>2045.25</v>
      </c>
      <c r="N1391">
        <v>2076.25</v>
      </c>
      <c r="O1391">
        <v>2082.75</v>
      </c>
      <c r="P1391">
        <v>2050.75</v>
      </c>
      <c r="Q1391">
        <v>2052.5</v>
      </c>
      <c r="R1391">
        <v>2082.11</v>
      </c>
      <c r="S1391">
        <v>2085.58</v>
      </c>
      <c r="T1391">
        <v>2057.94</v>
      </c>
      <c r="U1391">
        <v>2058.9</v>
      </c>
      <c r="V1391">
        <v>0.06</v>
      </c>
      <c r="W1391">
        <v>0.06</v>
      </c>
      <c r="X1391">
        <v>0.06</v>
      </c>
      <c r="Y1391">
        <v>0.06</v>
      </c>
      <c r="Z1391" t="s">
        <v>12</v>
      </c>
      <c r="AA1391" t="s">
        <v>12</v>
      </c>
      <c r="AB1391" t="s">
        <v>12</v>
      </c>
      <c r="AC1391" t="s">
        <v>12</v>
      </c>
      <c r="AD1391">
        <v>179.67437075000001</v>
      </c>
      <c r="AE1391">
        <v>179.84714288000001</v>
      </c>
      <c r="AF1391">
        <v>177.42833314000001</v>
      </c>
      <c r="AG1391">
        <v>177.55791223</v>
      </c>
      <c r="AH1391" t="s">
        <v>12</v>
      </c>
      <c r="AI1391" t="s">
        <v>12</v>
      </c>
    </row>
    <row r="1392" spans="1:35" x14ac:dyDescent="0.25">
      <c r="A1392">
        <v>1420209000</v>
      </c>
      <c r="B1392">
        <v>10.92619769</v>
      </c>
      <c r="C1392">
        <v>11.00270117</v>
      </c>
      <c r="D1392">
        <v>10.57460573</v>
      </c>
      <c r="E1392">
        <v>10.76342331</v>
      </c>
      <c r="F1392">
        <v>10.92619769</v>
      </c>
      <c r="G1392">
        <v>11.00270117</v>
      </c>
      <c r="H1392">
        <v>10.57460573</v>
      </c>
      <c r="I1392">
        <v>10.76342331</v>
      </c>
      <c r="J1392">
        <v>2047.75</v>
      </c>
      <c r="K1392">
        <v>2060</v>
      </c>
      <c r="L1392">
        <v>2032.5</v>
      </c>
      <c r="M1392">
        <v>2039</v>
      </c>
      <c r="N1392">
        <v>2055</v>
      </c>
      <c r="O1392">
        <v>2067.25</v>
      </c>
      <c r="P1392">
        <v>2038.75</v>
      </c>
      <c r="Q1392">
        <v>2046.25</v>
      </c>
      <c r="R1392">
        <v>2058.9</v>
      </c>
      <c r="S1392">
        <v>2072.36</v>
      </c>
      <c r="T1392">
        <v>2046.04</v>
      </c>
      <c r="U1392">
        <v>2058.1999999999998</v>
      </c>
      <c r="V1392">
        <v>0.12</v>
      </c>
      <c r="W1392">
        <v>0.12</v>
      </c>
      <c r="X1392">
        <v>0.12</v>
      </c>
      <c r="Y1392">
        <v>0.12</v>
      </c>
      <c r="Z1392" t="s">
        <v>12</v>
      </c>
      <c r="AA1392" t="s">
        <v>12</v>
      </c>
      <c r="AB1392" t="s">
        <v>12</v>
      </c>
      <c r="AC1392" t="s">
        <v>12</v>
      </c>
      <c r="AD1392">
        <v>178.28355515000001</v>
      </c>
      <c r="AE1392">
        <v>178.71548546</v>
      </c>
      <c r="AF1392">
        <v>176.38306177999999</v>
      </c>
      <c r="AG1392">
        <v>177.46288756000001</v>
      </c>
      <c r="AH1392" t="s">
        <v>12</v>
      </c>
      <c r="AI1392" t="s">
        <v>12</v>
      </c>
    </row>
    <row r="1393" spans="1:35" x14ac:dyDescent="0.25">
      <c r="A1393">
        <v>1420468200</v>
      </c>
      <c r="B1393">
        <v>10.56972251</v>
      </c>
      <c r="C1393">
        <v>10.604718610000001</v>
      </c>
      <c r="D1393">
        <v>10.12941902</v>
      </c>
      <c r="E1393">
        <v>10.18394898</v>
      </c>
      <c r="F1393">
        <v>10.56972251</v>
      </c>
      <c r="G1393">
        <v>10.604718610000001</v>
      </c>
      <c r="H1393">
        <v>10.12941902</v>
      </c>
      <c r="I1393">
        <v>10.18394898</v>
      </c>
      <c r="J1393">
        <v>2037</v>
      </c>
      <c r="K1393">
        <v>2041.25</v>
      </c>
      <c r="L1393">
        <v>2003.5</v>
      </c>
      <c r="M1393">
        <v>2008.5</v>
      </c>
      <c r="N1393">
        <v>2045.75</v>
      </c>
      <c r="O1393">
        <v>2048.25</v>
      </c>
      <c r="P1393">
        <v>2009.5</v>
      </c>
      <c r="Q1393">
        <v>2016</v>
      </c>
      <c r="R1393">
        <v>2054.44</v>
      </c>
      <c r="S1393">
        <v>2054.44</v>
      </c>
      <c r="T1393">
        <v>2017.34</v>
      </c>
      <c r="U1393">
        <v>2020.58</v>
      </c>
      <c r="V1393">
        <v>0.12</v>
      </c>
      <c r="W1393">
        <v>0.12</v>
      </c>
      <c r="X1393">
        <v>0.12</v>
      </c>
      <c r="Y1393">
        <v>0.12</v>
      </c>
      <c r="Z1393" t="s">
        <v>12</v>
      </c>
      <c r="AA1393" t="s">
        <v>12</v>
      </c>
      <c r="AB1393" t="s">
        <v>12</v>
      </c>
      <c r="AC1393" t="s">
        <v>12</v>
      </c>
      <c r="AD1393">
        <v>176.37442318000001</v>
      </c>
      <c r="AE1393">
        <v>176.5471953</v>
      </c>
      <c r="AF1393">
        <v>173.93833622</v>
      </c>
      <c r="AG1393">
        <v>174.25796464999999</v>
      </c>
      <c r="AH1393" t="s">
        <v>12</v>
      </c>
      <c r="AI1393" t="s">
        <v>12</v>
      </c>
    </row>
    <row r="1394" spans="1:35" x14ac:dyDescent="0.25">
      <c r="A1394">
        <v>1420554600</v>
      </c>
      <c r="B1394">
        <v>10.24254764</v>
      </c>
      <c r="C1394">
        <v>10.336142389999999</v>
      </c>
      <c r="D1394">
        <v>9.7566749000000002</v>
      </c>
      <c r="E1394">
        <v>9.9080469600000001</v>
      </c>
      <c r="F1394">
        <v>10.24254764</v>
      </c>
      <c r="G1394">
        <v>10.336142389999999</v>
      </c>
      <c r="H1394">
        <v>9.7566749000000002</v>
      </c>
      <c r="I1394">
        <v>9.9080469600000001</v>
      </c>
      <c r="J1394">
        <v>2011.5</v>
      </c>
      <c r="K1394">
        <v>2016</v>
      </c>
      <c r="L1394">
        <v>1977.5</v>
      </c>
      <c r="M1394">
        <v>1987</v>
      </c>
      <c r="N1394">
        <v>2019</v>
      </c>
      <c r="O1394">
        <v>2023.5</v>
      </c>
      <c r="P1394">
        <v>1984.25</v>
      </c>
      <c r="Q1394">
        <v>1994.5</v>
      </c>
      <c r="R1394">
        <v>2022.15</v>
      </c>
      <c r="S1394">
        <v>2030.25</v>
      </c>
      <c r="T1394">
        <v>1992.44</v>
      </c>
      <c r="U1394">
        <v>2002.61</v>
      </c>
      <c r="V1394">
        <v>0.12</v>
      </c>
      <c r="W1394">
        <v>0.12</v>
      </c>
      <c r="X1394">
        <v>0.12</v>
      </c>
      <c r="Y1394">
        <v>0.12</v>
      </c>
      <c r="Z1394" t="s">
        <v>12</v>
      </c>
      <c r="AA1394" t="s">
        <v>12</v>
      </c>
      <c r="AB1394" t="s">
        <v>12</v>
      </c>
      <c r="AC1394" t="s">
        <v>12</v>
      </c>
      <c r="AD1394">
        <v>174.57759308999999</v>
      </c>
      <c r="AE1394">
        <v>175.12182528</v>
      </c>
      <c r="AF1394">
        <v>171.78300397000001</v>
      </c>
      <c r="AG1394">
        <v>172.61662946999999</v>
      </c>
      <c r="AH1394" t="s">
        <v>12</v>
      </c>
      <c r="AI1394" t="s">
        <v>12</v>
      </c>
    </row>
    <row r="1395" spans="1:35" x14ac:dyDescent="0.25">
      <c r="A1395">
        <v>1420641000</v>
      </c>
      <c r="B1395">
        <v>10.142441590000001</v>
      </c>
      <c r="C1395">
        <v>10.32800304</v>
      </c>
      <c r="D1395">
        <v>10.054543600000001</v>
      </c>
      <c r="E1395">
        <v>10.27347406</v>
      </c>
      <c r="F1395">
        <v>10.142441590000001</v>
      </c>
      <c r="G1395">
        <v>10.32800304</v>
      </c>
      <c r="H1395">
        <v>10.054543600000001</v>
      </c>
      <c r="I1395">
        <v>10.27347406</v>
      </c>
      <c r="J1395">
        <v>1989.5</v>
      </c>
      <c r="K1395">
        <v>2016.5</v>
      </c>
      <c r="L1395">
        <v>1989.5</v>
      </c>
      <c r="M1395">
        <v>2012.5</v>
      </c>
      <c r="N1395">
        <v>1996.5</v>
      </c>
      <c r="O1395">
        <v>2023.75</v>
      </c>
      <c r="P1395">
        <v>1995.75</v>
      </c>
      <c r="Q1395">
        <v>2019.5</v>
      </c>
      <c r="R1395">
        <v>2005.55</v>
      </c>
      <c r="S1395">
        <v>2029.61</v>
      </c>
      <c r="T1395">
        <v>2005.55</v>
      </c>
      <c r="U1395">
        <v>2025.9</v>
      </c>
      <c r="V1395">
        <v>0.12</v>
      </c>
      <c r="W1395">
        <v>0.12</v>
      </c>
      <c r="X1395">
        <v>0.12</v>
      </c>
      <c r="Y1395">
        <v>0.12</v>
      </c>
      <c r="Z1395" t="s">
        <v>12</v>
      </c>
      <c r="AA1395" t="s">
        <v>12</v>
      </c>
      <c r="AB1395" t="s">
        <v>12</v>
      </c>
      <c r="AC1395" t="s">
        <v>12</v>
      </c>
      <c r="AD1395">
        <v>173.99880647000001</v>
      </c>
      <c r="AE1395">
        <v>175.12182528</v>
      </c>
      <c r="AF1395">
        <v>173.53232173000001</v>
      </c>
      <c r="AG1395">
        <v>174.76764241999999</v>
      </c>
      <c r="AH1395" t="s">
        <v>12</v>
      </c>
      <c r="AI1395" t="s">
        <v>12</v>
      </c>
    </row>
    <row r="1396" spans="1:35" x14ac:dyDescent="0.25">
      <c r="A1396">
        <v>1420727400</v>
      </c>
      <c r="B1396">
        <v>10.529843189999999</v>
      </c>
      <c r="C1396">
        <v>10.852949369999999</v>
      </c>
      <c r="D1396">
        <v>10.52561921</v>
      </c>
      <c r="E1396">
        <v>10.81551166</v>
      </c>
      <c r="F1396">
        <v>10.529843189999999</v>
      </c>
      <c r="G1396">
        <v>10.852949369999999</v>
      </c>
      <c r="H1396">
        <v>10.52561921</v>
      </c>
      <c r="I1396">
        <v>10.81551166</v>
      </c>
      <c r="J1396">
        <v>2014.5</v>
      </c>
      <c r="K1396">
        <v>2051.25</v>
      </c>
      <c r="L1396">
        <v>2013.5</v>
      </c>
      <c r="M1396">
        <v>2047.75</v>
      </c>
      <c r="N1396">
        <v>2020.5</v>
      </c>
      <c r="O1396">
        <v>2058.5</v>
      </c>
      <c r="P1396">
        <v>2020.25</v>
      </c>
      <c r="Q1396">
        <v>2055</v>
      </c>
      <c r="R1396">
        <v>2030.61</v>
      </c>
      <c r="S1396">
        <v>2064.08</v>
      </c>
      <c r="T1396">
        <v>2030.61</v>
      </c>
      <c r="U1396">
        <v>2062.14</v>
      </c>
      <c r="V1396">
        <v>0.12</v>
      </c>
      <c r="W1396">
        <v>0.12</v>
      </c>
      <c r="X1396">
        <v>0.12</v>
      </c>
      <c r="Y1396">
        <v>0.12</v>
      </c>
      <c r="Z1396" t="s">
        <v>12</v>
      </c>
      <c r="AA1396" t="s">
        <v>12</v>
      </c>
      <c r="AB1396" t="s">
        <v>12</v>
      </c>
      <c r="AC1396" t="s">
        <v>12</v>
      </c>
      <c r="AD1396">
        <v>176.23620548</v>
      </c>
      <c r="AE1396">
        <v>178.09350581999999</v>
      </c>
      <c r="AF1396">
        <v>176.21892826999999</v>
      </c>
      <c r="AG1396">
        <v>177.86890205</v>
      </c>
      <c r="AH1396" t="s">
        <v>12</v>
      </c>
      <c r="AI1396" t="s">
        <v>12</v>
      </c>
    </row>
    <row r="1397" spans="1:35" x14ac:dyDescent="0.25">
      <c r="A1397">
        <v>1420813800</v>
      </c>
      <c r="B1397">
        <v>10.8912016</v>
      </c>
      <c r="C1397">
        <v>10.89608482</v>
      </c>
      <c r="D1397">
        <v>10.437875529999999</v>
      </c>
      <c r="E1397">
        <v>10.55018963</v>
      </c>
      <c r="F1397">
        <v>10.8912016</v>
      </c>
      <c r="G1397">
        <v>10.89608482</v>
      </c>
      <c r="H1397">
        <v>10.437875529999999</v>
      </c>
      <c r="I1397">
        <v>10.55018963</v>
      </c>
      <c r="J1397">
        <v>2047</v>
      </c>
      <c r="K1397">
        <v>2054.75</v>
      </c>
      <c r="L1397">
        <v>2024</v>
      </c>
      <c r="M1397">
        <v>2028</v>
      </c>
      <c r="N1397">
        <v>2053.75</v>
      </c>
      <c r="O1397">
        <v>2062</v>
      </c>
      <c r="P1397">
        <v>2031.25</v>
      </c>
      <c r="Q1397">
        <v>2035.25</v>
      </c>
      <c r="R1397">
        <v>2063.4499999999998</v>
      </c>
      <c r="S1397">
        <v>2064.4299999999998</v>
      </c>
      <c r="T1397">
        <v>2038.33</v>
      </c>
      <c r="U1397">
        <v>2044.81</v>
      </c>
      <c r="V1397">
        <v>0.12</v>
      </c>
      <c r="W1397">
        <v>0.12</v>
      </c>
      <c r="X1397">
        <v>0.12</v>
      </c>
      <c r="Y1397">
        <v>0.12</v>
      </c>
      <c r="Z1397" t="s">
        <v>12</v>
      </c>
      <c r="AA1397" t="s">
        <v>12</v>
      </c>
      <c r="AB1397" t="s">
        <v>12</v>
      </c>
      <c r="AC1397" t="s">
        <v>12</v>
      </c>
      <c r="AD1397">
        <v>178.30083236999999</v>
      </c>
      <c r="AE1397">
        <v>178.31810958</v>
      </c>
      <c r="AF1397">
        <v>175.80427517000001</v>
      </c>
      <c r="AG1397">
        <v>176.44353203</v>
      </c>
      <c r="AH1397" t="s">
        <v>12</v>
      </c>
      <c r="AI1397" t="s">
        <v>12</v>
      </c>
    </row>
    <row r="1398" spans="1:35" x14ac:dyDescent="0.25">
      <c r="A1398">
        <v>1421073000</v>
      </c>
      <c r="B1398">
        <v>10.586813790000001</v>
      </c>
      <c r="C1398">
        <v>10.60553313</v>
      </c>
      <c r="D1398">
        <v>10.1929009</v>
      </c>
      <c r="E1398">
        <v>10.29544855</v>
      </c>
      <c r="F1398">
        <v>10.586813790000001</v>
      </c>
      <c r="G1398">
        <v>10.60553313</v>
      </c>
      <c r="H1398">
        <v>10.1929009</v>
      </c>
      <c r="I1398">
        <v>10.29544855</v>
      </c>
      <c r="J1398">
        <v>2028.5</v>
      </c>
      <c r="K1398">
        <v>2041</v>
      </c>
      <c r="L1398">
        <v>2008</v>
      </c>
      <c r="M1398">
        <v>2015</v>
      </c>
      <c r="N1398">
        <v>2034.5</v>
      </c>
      <c r="O1398">
        <v>2048.25</v>
      </c>
      <c r="P1398">
        <v>2015.25</v>
      </c>
      <c r="Q1398">
        <v>2022.5</v>
      </c>
      <c r="R1398">
        <v>2046.13</v>
      </c>
      <c r="S1398">
        <v>2049.3000000000002</v>
      </c>
      <c r="T1398">
        <v>2022.58</v>
      </c>
      <c r="U1398">
        <v>2028.26</v>
      </c>
      <c r="V1398">
        <v>0.12</v>
      </c>
      <c r="W1398">
        <v>0.12</v>
      </c>
      <c r="X1398">
        <v>0.12</v>
      </c>
      <c r="Y1398">
        <v>0.12</v>
      </c>
      <c r="Z1398" t="s">
        <v>12</v>
      </c>
      <c r="AA1398" t="s">
        <v>12</v>
      </c>
      <c r="AB1398" t="s">
        <v>12</v>
      </c>
      <c r="AC1398" t="s">
        <v>12</v>
      </c>
      <c r="AD1398">
        <v>176.58174973000001</v>
      </c>
      <c r="AE1398">
        <v>176.74588324999999</v>
      </c>
      <c r="AF1398">
        <v>174.43073677999999</v>
      </c>
      <c r="AG1398">
        <v>175.06135502999999</v>
      </c>
      <c r="AH1398" t="s">
        <v>12</v>
      </c>
      <c r="AI1398" t="s">
        <v>12</v>
      </c>
    </row>
    <row r="1399" spans="1:35" x14ac:dyDescent="0.25">
      <c r="A1399">
        <v>1421159400</v>
      </c>
      <c r="B1399">
        <v>10.532284799999999</v>
      </c>
      <c r="C1399">
        <v>10.73086883</v>
      </c>
      <c r="D1399">
        <v>9.9764120599999995</v>
      </c>
      <c r="E1399">
        <v>10.210806699999999</v>
      </c>
      <c r="F1399">
        <v>10.532284799999999</v>
      </c>
      <c r="G1399">
        <v>10.73086883</v>
      </c>
      <c r="H1399">
        <v>9.9764120599999995</v>
      </c>
      <c r="I1399">
        <v>10.210806699999999</v>
      </c>
      <c r="J1399">
        <v>2016.25</v>
      </c>
      <c r="K1399">
        <v>2044.25</v>
      </c>
      <c r="L1399">
        <v>1995.25</v>
      </c>
      <c r="M1399">
        <v>2008.75</v>
      </c>
      <c r="N1399">
        <v>2023.75</v>
      </c>
      <c r="O1399">
        <v>2051.75</v>
      </c>
      <c r="P1399">
        <v>2001</v>
      </c>
      <c r="Q1399">
        <v>2016</v>
      </c>
      <c r="R1399">
        <v>2031.58</v>
      </c>
      <c r="S1399">
        <v>2056.9299999999998</v>
      </c>
      <c r="T1399">
        <v>2008.25</v>
      </c>
      <c r="U1399">
        <v>2023.03</v>
      </c>
      <c r="V1399">
        <v>0.12</v>
      </c>
      <c r="W1399">
        <v>0.12</v>
      </c>
      <c r="X1399">
        <v>0.12</v>
      </c>
      <c r="Y1399">
        <v>0.12</v>
      </c>
      <c r="Z1399" t="s">
        <v>12</v>
      </c>
      <c r="AA1399" t="s">
        <v>12</v>
      </c>
      <c r="AB1399" t="s">
        <v>12</v>
      </c>
      <c r="AC1399" t="s">
        <v>12</v>
      </c>
      <c r="AD1399">
        <v>176.33123015000001</v>
      </c>
      <c r="AE1399">
        <v>177.50608059000001</v>
      </c>
      <c r="AF1399">
        <v>173.21269330000001</v>
      </c>
      <c r="AG1399">
        <v>174.56895448</v>
      </c>
      <c r="AH1399" t="s">
        <v>12</v>
      </c>
      <c r="AI1399" t="s">
        <v>12</v>
      </c>
    </row>
    <row r="1400" spans="1:35" x14ac:dyDescent="0.25">
      <c r="A1400">
        <v>1421245800</v>
      </c>
      <c r="B1400">
        <v>9.8486347500000004</v>
      </c>
      <c r="C1400">
        <v>10.06186844</v>
      </c>
      <c r="D1400">
        <v>9.6793490799999997</v>
      </c>
      <c r="E1400">
        <v>10.03175459</v>
      </c>
      <c r="F1400">
        <v>9.8486347500000004</v>
      </c>
      <c r="G1400">
        <v>10.06186844</v>
      </c>
      <c r="H1400">
        <v>9.6793490799999997</v>
      </c>
      <c r="I1400">
        <v>10.03175459</v>
      </c>
      <c r="J1400">
        <v>2009.5</v>
      </c>
      <c r="K1400">
        <v>2012.25</v>
      </c>
      <c r="L1400">
        <v>1974.5</v>
      </c>
      <c r="M1400">
        <v>2000</v>
      </c>
      <c r="N1400">
        <v>2017.25</v>
      </c>
      <c r="O1400">
        <v>2019.5</v>
      </c>
      <c r="P1400">
        <v>1981.25</v>
      </c>
      <c r="Q1400">
        <v>2007.5</v>
      </c>
      <c r="R1400">
        <v>2018.4</v>
      </c>
      <c r="S1400">
        <v>2018.4</v>
      </c>
      <c r="T1400">
        <v>1988.44</v>
      </c>
      <c r="U1400">
        <v>2011.27</v>
      </c>
      <c r="V1400">
        <v>0.12</v>
      </c>
      <c r="W1400">
        <v>0.12</v>
      </c>
      <c r="X1400">
        <v>0.12</v>
      </c>
      <c r="Y1400">
        <v>0.12</v>
      </c>
      <c r="Z1400" t="s">
        <v>12</v>
      </c>
      <c r="AA1400" t="s">
        <v>12</v>
      </c>
      <c r="AB1400" t="s">
        <v>12</v>
      </c>
      <c r="AC1400" t="s">
        <v>12</v>
      </c>
      <c r="AD1400">
        <v>172.46977317</v>
      </c>
      <c r="AE1400">
        <v>173.72237107000001</v>
      </c>
      <c r="AF1400">
        <v>171.53680370000001</v>
      </c>
      <c r="AG1400">
        <v>173.51504452</v>
      </c>
      <c r="AH1400" t="s">
        <v>12</v>
      </c>
      <c r="AI1400" t="s">
        <v>12</v>
      </c>
    </row>
    <row r="1401" spans="1:35" x14ac:dyDescent="0.25">
      <c r="A1401">
        <v>1421332200</v>
      </c>
      <c r="B1401">
        <v>10.142441590000001</v>
      </c>
      <c r="C1401">
        <v>10.20104025</v>
      </c>
      <c r="D1401">
        <v>9.7369955099999999</v>
      </c>
      <c r="E1401">
        <v>9.7574806299999999</v>
      </c>
      <c r="F1401">
        <v>10.142441590000001</v>
      </c>
      <c r="G1401">
        <v>10.20104025</v>
      </c>
      <c r="H1401">
        <v>9.7369955099999999</v>
      </c>
      <c r="I1401">
        <v>9.7574806299999999</v>
      </c>
      <c r="J1401">
        <v>2002</v>
      </c>
      <c r="K1401">
        <v>2019.75</v>
      </c>
      <c r="L1401">
        <v>1971.75</v>
      </c>
      <c r="M1401">
        <v>1981.75</v>
      </c>
      <c r="N1401">
        <v>2009.75</v>
      </c>
      <c r="O1401">
        <v>2027.25</v>
      </c>
      <c r="P1401">
        <v>1978.25</v>
      </c>
      <c r="Q1401">
        <v>1989</v>
      </c>
      <c r="R1401">
        <v>2013.75</v>
      </c>
      <c r="S1401">
        <v>2021.35</v>
      </c>
      <c r="T1401">
        <v>1991.47</v>
      </c>
      <c r="U1401">
        <v>1992.67</v>
      </c>
      <c r="V1401">
        <v>0.12</v>
      </c>
      <c r="W1401">
        <v>0.12</v>
      </c>
      <c r="X1401">
        <v>0.12</v>
      </c>
      <c r="Y1401">
        <v>0.12</v>
      </c>
      <c r="Z1401" t="s">
        <v>12</v>
      </c>
      <c r="AA1401" t="s">
        <v>12</v>
      </c>
      <c r="AB1401" t="s">
        <v>12</v>
      </c>
      <c r="AC1401" t="s">
        <v>12</v>
      </c>
      <c r="AD1401">
        <v>174.18021719999999</v>
      </c>
      <c r="AE1401">
        <v>174.50848424</v>
      </c>
      <c r="AF1401">
        <v>171.80460049000001</v>
      </c>
      <c r="AG1401">
        <v>171.92545458999999</v>
      </c>
      <c r="AH1401" t="s">
        <v>12</v>
      </c>
      <c r="AI1401" t="s">
        <v>12</v>
      </c>
    </row>
    <row r="1402" spans="1:35" x14ac:dyDescent="0.25">
      <c r="A1402">
        <v>1421418600</v>
      </c>
      <c r="B1402">
        <v>9.7224845299999991</v>
      </c>
      <c r="C1402">
        <v>10.163601570000001</v>
      </c>
      <c r="D1402">
        <v>9.6874884399999992</v>
      </c>
      <c r="E1402">
        <v>10.12128064</v>
      </c>
      <c r="F1402">
        <v>9.7224845299999991</v>
      </c>
      <c r="G1402">
        <v>10.163601570000001</v>
      </c>
      <c r="H1402">
        <v>9.6874884399999992</v>
      </c>
      <c r="I1402">
        <v>10.12128064</v>
      </c>
      <c r="J1402">
        <v>1973.25</v>
      </c>
      <c r="K1402">
        <v>2006.5</v>
      </c>
      <c r="L1402">
        <v>1963.5</v>
      </c>
      <c r="M1402">
        <v>2005.5</v>
      </c>
      <c r="N1402">
        <v>1980.75</v>
      </c>
      <c r="O1402">
        <v>2014.25</v>
      </c>
      <c r="P1402">
        <v>1970.25</v>
      </c>
      <c r="Q1402">
        <v>2013</v>
      </c>
      <c r="R1402">
        <v>1992.25</v>
      </c>
      <c r="S1402">
        <v>2020.46</v>
      </c>
      <c r="T1402">
        <v>1988.12</v>
      </c>
      <c r="U1402">
        <v>2019.42</v>
      </c>
      <c r="V1402">
        <v>0.13</v>
      </c>
      <c r="W1402">
        <v>0.13</v>
      </c>
      <c r="X1402">
        <v>0.13</v>
      </c>
      <c r="Y1402">
        <v>0.13</v>
      </c>
      <c r="Z1402" t="s">
        <v>12</v>
      </c>
      <c r="AA1402" t="s">
        <v>12</v>
      </c>
      <c r="AB1402" t="s">
        <v>12</v>
      </c>
      <c r="AC1402" t="s">
        <v>12</v>
      </c>
      <c r="AD1402">
        <v>171.70957582</v>
      </c>
      <c r="AE1402">
        <v>174.34435071999999</v>
      </c>
      <c r="AF1402">
        <v>171.51952648</v>
      </c>
      <c r="AG1402">
        <v>174.18021719999999</v>
      </c>
      <c r="AH1402" t="s">
        <v>12</v>
      </c>
      <c r="AI1402" t="s">
        <v>12</v>
      </c>
    </row>
    <row r="1403" spans="1:35" x14ac:dyDescent="0.25">
      <c r="A1403">
        <v>1421764200</v>
      </c>
      <c r="B1403">
        <v>10.249057949999999</v>
      </c>
      <c r="C1403">
        <v>10.297890170000001</v>
      </c>
      <c r="D1403">
        <v>9.92025501</v>
      </c>
      <c r="E1403">
        <v>10.2018538</v>
      </c>
      <c r="F1403">
        <v>10.249057949999999</v>
      </c>
      <c r="G1403">
        <v>10.297890170000001</v>
      </c>
      <c r="H1403">
        <v>9.92025501</v>
      </c>
      <c r="I1403">
        <v>10.2018538</v>
      </c>
      <c r="J1403">
        <v>2003.25</v>
      </c>
      <c r="K1403">
        <v>2018.5</v>
      </c>
      <c r="L1403">
        <v>1990.5</v>
      </c>
      <c r="M1403">
        <v>2009.25</v>
      </c>
      <c r="N1403">
        <v>2013.5</v>
      </c>
      <c r="O1403">
        <v>2026.5</v>
      </c>
      <c r="P1403">
        <v>1997.5</v>
      </c>
      <c r="Q1403">
        <v>2016.75</v>
      </c>
      <c r="R1403">
        <v>2020.76</v>
      </c>
      <c r="S1403">
        <v>2028.94</v>
      </c>
      <c r="T1403">
        <v>2004.49</v>
      </c>
      <c r="U1403">
        <v>2022.55</v>
      </c>
      <c r="V1403">
        <v>0.12</v>
      </c>
      <c r="W1403">
        <v>0.12</v>
      </c>
      <c r="X1403">
        <v>0.12</v>
      </c>
      <c r="Y1403">
        <v>0.12</v>
      </c>
      <c r="Z1403" t="s">
        <v>12</v>
      </c>
      <c r="AA1403" t="s">
        <v>12</v>
      </c>
      <c r="AB1403" t="s">
        <v>12</v>
      </c>
      <c r="AC1403" t="s">
        <v>12</v>
      </c>
      <c r="AD1403">
        <v>174.84538988</v>
      </c>
      <c r="AE1403">
        <v>175.12182528</v>
      </c>
      <c r="AF1403">
        <v>172.91898069000001</v>
      </c>
      <c r="AG1403">
        <v>174.54735796</v>
      </c>
      <c r="AH1403" t="s">
        <v>12</v>
      </c>
      <c r="AI1403" t="s">
        <v>12</v>
      </c>
    </row>
    <row r="1404" spans="1:35" x14ac:dyDescent="0.25">
      <c r="A1404">
        <v>1421850600</v>
      </c>
      <c r="B1404">
        <v>10.11476935</v>
      </c>
      <c r="C1404">
        <v>10.440317139999999</v>
      </c>
      <c r="D1404">
        <v>10.035010720000001</v>
      </c>
      <c r="E1404">
        <v>10.351605599999999</v>
      </c>
      <c r="F1404">
        <v>10.11476935</v>
      </c>
      <c r="G1404">
        <v>10.440317139999999</v>
      </c>
      <c r="H1404">
        <v>10.035010720000001</v>
      </c>
      <c r="I1404">
        <v>10.351605599999999</v>
      </c>
      <c r="J1404">
        <v>2007.5</v>
      </c>
      <c r="K1404">
        <v>2024.75</v>
      </c>
      <c r="L1404">
        <v>1998</v>
      </c>
      <c r="M1404">
        <v>2019</v>
      </c>
      <c r="N1404">
        <v>2015.75</v>
      </c>
      <c r="O1404">
        <v>2032.75</v>
      </c>
      <c r="P1404">
        <v>2005.25</v>
      </c>
      <c r="Q1404">
        <v>2026.5</v>
      </c>
      <c r="R1404">
        <v>2020.19</v>
      </c>
      <c r="S1404">
        <v>2038.29</v>
      </c>
      <c r="T1404">
        <v>2012.04</v>
      </c>
      <c r="U1404">
        <v>2032.12</v>
      </c>
      <c r="V1404">
        <v>0.12</v>
      </c>
      <c r="W1404">
        <v>0.12</v>
      </c>
      <c r="X1404">
        <v>0.12</v>
      </c>
      <c r="Y1404">
        <v>0.12</v>
      </c>
      <c r="Z1404" t="s">
        <v>12</v>
      </c>
      <c r="AA1404" t="s">
        <v>12</v>
      </c>
      <c r="AB1404" t="s">
        <v>12</v>
      </c>
      <c r="AC1404" t="s">
        <v>12</v>
      </c>
      <c r="AD1404">
        <v>174.06791532</v>
      </c>
      <c r="AE1404">
        <v>175.93385426</v>
      </c>
      <c r="AF1404">
        <v>173.58415337</v>
      </c>
      <c r="AG1404">
        <v>175.4328151</v>
      </c>
      <c r="AH1404" t="s">
        <v>12</v>
      </c>
      <c r="AI1404" t="s">
        <v>12</v>
      </c>
    </row>
    <row r="1405" spans="1:35" x14ac:dyDescent="0.25">
      <c r="A1405">
        <v>1421937000</v>
      </c>
      <c r="B1405">
        <v>10.495660640000001</v>
      </c>
      <c r="C1405">
        <v>10.83911325</v>
      </c>
      <c r="D1405">
        <v>10.24222144</v>
      </c>
      <c r="E1405">
        <v>10.81876682</v>
      </c>
      <c r="F1405">
        <v>10.495660640000001</v>
      </c>
      <c r="G1405">
        <v>10.83911325</v>
      </c>
      <c r="H1405">
        <v>10.24222144</v>
      </c>
      <c r="I1405">
        <v>10.81876682</v>
      </c>
      <c r="J1405">
        <v>2018.5</v>
      </c>
      <c r="K1405">
        <v>2051</v>
      </c>
      <c r="L1405">
        <v>2012</v>
      </c>
      <c r="M1405">
        <v>2049</v>
      </c>
      <c r="N1405">
        <v>2026.75</v>
      </c>
      <c r="O1405">
        <v>2059.25</v>
      </c>
      <c r="P1405">
        <v>2019.25</v>
      </c>
      <c r="Q1405">
        <v>2056.5</v>
      </c>
      <c r="R1405">
        <v>2034.3</v>
      </c>
      <c r="S1405">
        <v>2064.62</v>
      </c>
      <c r="T1405">
        <v>2026.38</v>
      </c>
      <c r="U1405">
        <v>2063.15</v>
      </c>
      <c r="V1405">
        <v>0.12</v>
      </c>
      <c r="W1405">
        <v>0.12</v>
      </c>
      <c r="X1405">
        <v>0.12</v>
      </c>
      <c r="Y1405">
        <v>0.12</v>
      </c>
      <c r="Z1405" t="s">
        <v>12</v>
      </c>
      <c r="AA1405" t="s">
        <v>12</v>
      </c>
      <c r="AB1405" t="s">
        <v>12</v>
      </c>
      <c r="AC1405" t="s">
        <v>12</v>
      </c>
      <c r="AD1405">
        <v>176.21892826999999</v>
      </c>
      <c r="AE1405">
        <v>178.17989188000001</v>
      </c>
      <c r="AF1405">
        <v>174.78491962999999</v>
      </c>
      <c r="AG1405">
        <v>178.04167418</v>
      </c>
      <c r="AH1405" t="s">
        <v>12</v>
      </c>
      <c r="AI1405" t="s">
        <v>12</v>
      </c>
    </row>
    <row r="1406" spans="1:35" x14ac:dyDescent="0.25">
      <c r="A1406">
        <v>1422023400</v>
      </c>
      <c r="B1406">
        <v>10.757726549999999</v>
      </c>
      <c r="C1406">
        <v>10.81551166</v>
      </c>
      <c r="D1406">
        <v>10.6112299</v>
      </c>
      <c r="E1406">
        <v>10.62994924</v>
      </c>
      <c r="F1406">
        <v>10.757726549999999</v>
      </c>
      <c r="G1406">
        <v>10.81551166</v>
      </c>
      <c r="H1406">
        <v>10.6112299</v>
      </c>
      <c r="I1406">
        <v>10.62994924</v>
      </c>
      <c r="J1406">
        <v>2049</v>
      </c>
      <c r="K1406">
        <v>2054.25</v>
      </c>
      <c r="L1406">
        <v>2035.5</v>
      </c>
      <c r="M1406">
        <v>2036.25</v>
      </c>
      <c r="N1406">
        <v>2056.5</v>
      </c>
      <c r="O1406">
        <v>2062.5</v>
      </c>
      <c r="P1406">
        <v>2042.25</v>
      </c>
      <c r="Q1406">
        <v>2044</v>
      </c>
      <c r="R1406">
        <v>2062.98</v>
      </c>
      <c r="S1406">
        <v>2062.98</v>
      </c>
      <c r="T1406">
        <v>2050.54</v>
      </c>
      <c r="U1406">
        <v>2051.8200000000002</v>
      </c>
      <c r="V1406">
        <v>0.12</v>
      </c>
      <c r="W1406">
        <v>0.12</v>
      </c>
      <c r="X1406">
        <v>0.12</v>
      </c>
      <c r="Y1406">
        <v>0.12</v>
      </c>
      <c r="Z1406" t="s">
        <v>12</v>
      </c>
      <c r="AA1406" t="s">
        <v>12</v>
      </c>
      <c r="AB1406" t="s">
        <v>12</v>
      </c>
      <c r="AC1406" t="s">
        <v>12</v>
      </c>
      <c r="AD1406">
        <v>177.77387739</v>
      </c>
      <c r="AE1406">
        <v>178.04167418</v>
      </c>
      <c r="AF1406">
        <v>176.92729398</v>
      </c>
      <c r="AG1406">
        <v>177.06551167999999</v>
      </c>
      <c r="AH1406" t="s">
        <v>12</v>
      </c>
      <c r="AI1406" t="s">
        <v>12</v>
      </c>
    </row>
    <row r="1407" spans="1:35" x14ac:dyDescent="0.25">
      <c r="A1407">
        <v>1422282600</v>
      </c>
      <c r="B1407">
        <v>10.5982083</v>
      </c>
      <c r="C1407">
        <v>10.72765371</v>
      </c>
      <c r="D1407">
        <v>10.463106160000001</v>
      </c>
      <c r="E1407">
        <v>10.71866077</v>
      </c>
      <c r="F1407">
        <v>10.5982083</v>
      </c>
      <c r="G1407">
        <v>10.72765371</v>
      </c>
      <c r="H1407">
        <v>10.463106160000001</v>
      </c>
      <c r="I1407">
        <v>10.71866077</v>
      </c>
      <c r="J1407">
        <v>2026.25</v>
      </c>
      <c r="K1407">
        <v>2047</v>
      </c>
      <c r="L1407">
        <v>2018.5</v>
      </c>
      <c r="M1407">
        <v>2046</v>
      </c>
      <c r="N1407">
        <v>2035</v>
      </c>
      <c r="O1407">
        <v>2055</v>
      </c>
      <c r="P1407">
        <v>2025.5</v>
      </c>
      <c r="Q1407">
        <v>2053.5</v>
      </c>
      <c r="R1407">
        <v>2050.42</v>
      </c>
      <c r="S1407">
        <v>2057.62</v>
      </c>
      <c r="T1407">
        <v>2040.97</v>
      </c>
      <c r="U1407">
        <v>2057.09</v>
      </c>
      <c r="V1407">
        <v>0.12</v>
      </c>
      <c r="W1407">
        <v>0.12</v>
      </c>
      <c r="X1407">
        <v>0.12</v>
      </c>
      <c r="Y1407">
        <v>0.12</v>
      </c>
      <c r="Z1407" t="s">
        <v>12</v>
      </c>
      <c r="AA1407" t="s">
        <v>12</v>
      </c>
      <c r="AB1407" t="s">
        <v>12</v>
      </c>
      <c r="AC1407" t="s">
        <v>12</v>
      </c>
      <c r="AD1407">
        <v>176.84090791</v>
      </c>
      <c r="AE1407">
        <v>177.57518944</v>
      </c>
      <c r="AF1407">
        <v>176.09798778000001</v>
      </c>
      <c r="AG1407">
        <v>177.48016476999999</v>
      </c>
      <c r="AH1407" t="s">
        <v>12</v>
      </c>
      <c r="AI1407" t="s">
        <v>12</v>
      </c>
    </row>
    <row r="1408" spans="1:35" x14ac:dyDescent="0.25">
      <c r="A1408">
        <v>1422369000</v>
      </c>
      <c r="B1408">
        <v>10.327189499999999</v>
      </c>
      <c r="C1408">
        <v>10.50216314</v>
      </c>
      <c r="D1408">
        <v>10.12941902</v>
      </c>
      <c r="E1408">
        <v>10.29137888</v>
      </c>
      <c r="F1408">
        <v>10.327189499999999</v>
      </c>
      <c r="G1408">
        <v>10.50216314</v>
      </c>
      <c r="H1408">
        <v>10.12941902</v>
      </c>
      <c r="I1408">
        <v>10.29137888</v>
      </c>
      <c r="J1408">
        <v>2045.75</v>
      </c>
      <c r="K1408">
        <v>2047.25</v>
      </c>
      <c r="L1408">
        <v>2005.75</v>
      </c>
      <c r="M1408">
        <v>2022.5</v>
      </c>
      <c r="N1408">
        <v>2054</v>
      </c>
      <c r="O1408">
        <v>2054.75</v>
      </c>
      <c r="P1408">
        <v>2013.25</v>
      </c>
      <c r="Q1408">
        <v>2030</v>
      </c>
      <c r="R1408">
        <v>2047.86</v>
      </c>
      <c r="S1408">
        <v>2047.86</v>
      </c>
      <c r="T1408">
        <v>2019.91</v>
      </c>
      <c r="U1408">
        <v>2029.55</v>
      </c>
      <c r="V1408">
        <v>0.11</v>
      </c>
      <c r="W1408">
        <v>0.11</v>
      </c>
      <c r="X1408">
        <v>0.11</v>
      </c>
      <c r="Y1408">
        <v>0.11</v>
      </c>
      <c r="Z1408" t="s">
        <v>12</v>
      </c>
      <c r="AA1408" t="s">
        <v>12</v>
      </c>
      <c r="AB1408" t="s">
        <v>12</v>
      </c>
      <c r="AC1408" t="s">
        <v>12</v>
      </c>
      <c r="AD1408">
        <v>175.33779043000001</v>
      </c>
      <c r="AE1408">
        <v>176.33123015000001</v>
      </c>
      <c r="AF1408">
        <v>174.27524187</v>
      </c>
      <c r="AG1408">
        <v>175.13910249</v>
      </c>
      <c r="AH1408" t="s">
        <v>12</v>
      </c>
      <c r="AI1408" t="s">
        <v>12</v>
      </c>
    </row>
    <row r="1409" spans="1:35" x14ac:dyDescent="0.25">
      <c r="A1409">
        <v>1422455400</v>
      </c>
      <c r="B1409">
        <v>10.50298547</v>
      </c>
      <c r="C1409">
        <v>10.5208903</v>
      </c>
      <c r="D1409">
        <v>9.8567731300000005</v>
      </c>
      <c r="E1409">
        <v>9.8722363400000006</v>
      </c>
      <c r="F1409">
        <v>10.50298547</v>
      </c>
      <c r="G1409">
        <v>10.5208903</v>
      </c>
      <c r="H1409">
        <v>9.8567731300000005</v>
      </c>
      <c r="I1409">
        <v>9.8722363400000006</v>
      </c>
      <c r="J1409">
        <v>2028</v>
      </c>
      <c r="K1409">
        <v>2037.75</v>
      </c>
      <c r="L1409">
        <v>1984</v>
      </c>
      <c r="M1409">
        <v>1984</v>
      </c>
      <c r="N1409">
        <v>2036.5</v>
      </c>
      <c r="O1409">
        <v>2046.5</v>
      </c>
      <c r="P1409">
        <v>1991.25</v>
      </c>
      <c r="Q1409">
        <v>1991.5</v>
      </c>
      <c r="R1409">
        <v>2032.34</v>
      </c>
      <c r="S1409">
        <v>2042.49</v>
      </c>
      <c r="T1409">
        <v>2001.49</v>
      </c>
      <c r="U1409">
        <v>2002.16</v>
      </c>
      <c r="V1409">
        <v>0.12</v>
      </c>
      <c r="W1409">
        <v>0.12</v>
      </c>
      <c r="X1409">
        <v>0.12</v>
      </c>
      <c r="Y1409">
        <v>0.12</v>
      </c>
      <c r="Z1409" t="s">
        <v>12</v>
      </c>
      <c r="AA1409" t="s">
        <v>12</v>
      </c>
      <c r="AB1409" t="s">
        <v>12</v>
      </c>
      <c r="AC1409" t="s">
        <v>12</v>
      </c>
      <c r="AD1409">
        <v>176.37442318000001</v>
      </c>
      <c r="AE1409">
        <v>176.47808645000001</v>
      </c>
      <c r="AF1409">
        <v>172.69437693</v>
      </c>
      <c r="AG1409">
        <v>172.89306486999999</v>
      </c>
      <c r="AH1409" t="s">
        <v>12</v>
      </c>
      <c r="AI1409" t="s">
        <v>12</v>
      </c>
    </row>
    <row r="1410" spans="1:35" x14ac:dyDescent="0.25">
      <c r="A1410">
        <v>1422541800</v>
      </c>
      <c r="B1410">
        <v>9.9243246900000006</v>
      </c>
      <c r="C1410">
        <v>10.20917863</v>
      </c>
      <c r="D1410">
        <v>9.6736523200000004</v>
      </c>
      <c r="E1410">
        <v>10.16522964</v>
      </c>
      <c r="F1410">
        <v>9.9243246900000006</v>
      </c>
      <c r="G1410">
        <v>10.20917863</v>
      </c>
      <c r="H1410">
        <v>9.6736523200000004</v>
      </c>
      <c r="I1410">
        <v>10.16522964</v>
      </c>
      <c r="J1410">
        <v>1987</v>
      </c>
      <c r="K1410">
        <v>2012.25</v>
      </c>
      <c r="L1410">
        <v>1974.75</v>
      </c>
      <c r="M1410">
        <v>2010.75</v>
      </c>
      <c r="N1410">
        <v>1993.5</v>
      </c>
      <c r="O1410">
        <v>2020</v>
      </c>
      <c r="P1410">
        <v>1982</v>
      </c>
      <c r="Q1410">
        <v>2018.5</v>
      </c>
      <c r="R1410">
        <v>2002.45</v>
      </c>
      <c r="S1410">
        <v>2024.64</v>
      </c>
      <c r="T1410">
        <v>1989.18</v>
      </c>
      <c r="U1410">
        <v>2021.25</v>
      </c>
      <c r="V1410">
        <v>0.11</v>
      </c>
      <c r="W1410">
        <v>0.11</v>
      </c>
      <c r="X1410">
        <v>0.11</v>
      </c>
      <c r="Y1410">
        <v>0.11</v>
      </c>
      <c r="Z1410" t="s">
        <v>12</v>
      </c>
      <c r="AA1410" t="s">
        <v>12</v>
      </c>
      <c r="AB1410" t="s">
        <v>12</v>
      </c>
      <c r="AC1410" t="s">
        <v>12</v>
      </c>
      <c r="AD1410">
        <v>173.10039141999999</v>
      </c>
      <c r="AE1410">
        <v>174.75900382</v>
      </c>
      <c r="AF1410">
        <v>171.63182835999999</v>
      </c>
      <c r="AG1410">
        <v>174.49137979</v>
      </c>
      <c r="AH1410" t="s">
        <v>12</v>
      </c>
      <c r="AI1410" t="s">
        <v>12</v>
      </c>
    </row>
    <row r="1411" spans="1:35" x14ac:dyDescent="0.25">
      <c r="A1411">
        <v>1422628200</v>
      </c>
      <c r="B1411">
        <v>9.94060144</v>
      </c>
      <c r="C1411">
        <v>10.18720413</v>
      </c>
      <c r="D1411">
        <v>9.7306229099999992</v>
      </c>
      <c r="E1411">
        <v>9.7705032000000003</v>
      </c>
      <c r="F1411">
        <v>9.94060144</v>
      </c>
      <c r="G1411">
        <v>10.18720413</v>
      </c>
      <c r="H1411">
        <v>9.7306229099999992</v>
      </c>
      <c r="I1411">
        <v>9.7705032000000003</v>
      </c>
      <c r="J1411">
        <v>2011.25</v>
      </c>
      <c r="K1411">
        <v>2012</v>
      </c>
      <c r="L1411">
        <v>1978.5</v>
      </c>
      <c r="M1411">
        <v>1980.75</v>
      </c>
      <c r="N1411">
        <v>2019.25</v>
      </c>
      <c r="O1411">
        <v>2020.5</v>
      </c>
      <c r="P1411">
        <v>1986.25</v>
      </c>
      <c r="Q1411">
        <v>1988.5</v>
      </c>
      <c r="R1411">
        <v>2019.35</v>
      </c>
      <c r="S1411">
        <v>2023.32</v>
      </c>
      <c r="T1411">
        <v>1993.38</v>
      </c>
      <c r="U1411">
        <v>1994.99</v>
      </c>
      <c r="V1411">
        <v>0.06</v>
      </c>
      <c r="W1411">
        <v>0.06</v>
      </c>
      <c r="X1411">
        <v>0.06</v>
      </c>
      <c r="Y1411">
        <v>0.06</v>
      </c>
      <c r="Z1411" t="s">
        <v>12</v>
      </c>
      <c r="AA1411" t="s">
        <v>12</v>
      </c>
      <c r="AB1411" t="s">
        <v>12</v>
      </c>
      <c r="AC1411" t="s">
        <v>12</v>
      </c>
      <c r="AD1411">
        <v>173.26452494</v>
      </c>
      <c r="AE1411">
        <v>174.64670193000001</v>
      </c>
      <c r="AF1411">
        <v>172.02056564</v>
      </c>
      <c r="AG1411">
        <v>172.29700104</v>
      </c>
      <c r="AH1411" t="s">
        <v>12</v>
      </c>
      <c r="AI1411" t="s">
        <v>12</v>
      </c>
    </row>
    <row r="1412" spans="1:35" x14ac:dyDescent="0.25">
      <c r="A1412">
        <v>1422887400</v>
      </c>
      <c r="B1412">
        <v>9.8697947300000006</v>
      </c>
      <c r="C1412">
        <v>10.15437228</v>
      </c>
      <c r="D1412">
        <v>9.5450692799999999</v>
      </c>
      <c r="E1412">
        <v>10.127791930000001</v>
      </c>
      <c r="F1412">
        <v>9.8697947300000006</v>
      </c>
      <c r="G1412">
        <v>10.15437228</v>
      </c>
      <c r="H1412">
        <v>9.5450692799999999</v>
      </c>
      <c r="I1412">
        <v>10.127791930000001</v>
      </c>
      <c r="J1412">
        <v>1984.5</v>
      </c>
      <c r="K1412">
        <v>2011</v>
      </c>
      <c r="L1412">
        <v>1966</v>
      </c>
      <c r="M1412">
        <v>2009.5</v>
      </c>
      <c r="N1412">
        <v>1990.5</v>
      </c>
      <c r="O1412">
        <v>2018.5</v>
      </c>
      <c r="P1412">
        <v>1973.75</v>
      </c>
      <c r="Q1412">
        <v>2017</v>
      </c>
      <c r="R1412">
        <v>1996.67</v>
      </c>
      <c r="S1412">
        <v>2021.66</v>
      </c>
      <c r="T1412">
        <v>1980.9</v>
      </c>
      <c r="U1412">
        <v>2020.85</v>
      </c>
      <c r="V1412">
        <v>0.12</v>
      </c>
      <c r="W1412">
        <v>0.12</v>
      </c>
      <c r="X1412">
        <v>0.12</v>
      </c>
      <c r="Y1412">
        <v>0.12</v>
      </c>
      <c r="Z1412" t="s">
        <v>12</v>
      </c>
      <c r="AA1412" t="s">
        <v>12</v>
      </c>
      <c r="AB1412" t="s">
        <v>12</v>
      </c>
      <c r="AC1412" t="s">
        <v>12</v>
      </c>
      <c r="AD1412">
        <v>172.81531742000001</v>
      </c>
      <c r="AE1412">
        <v>174.52576145</v>
      </c>
      <c r="AF1412">
        <v>170.92346265</v>
      </c>
      <c r="AG1412">
        <v>174.43073677999999</v>
      </c>
      <c r="AH1412" t="s">
        <v>12</v>
      </c>
      <c r="AI1412" t="s">
        <v>12</v>
      </c>
    </row>
    <row r="1413" spans="1:35" x14ac:dyDescent="0.25">
      <c r="A1413">
        <v>1422973800</v>
      </c>
      <c r="B1413">
        <v>10.30277339</v>
      </c>
      <c r="C1413">
        <v>10.57786187</v>
      </c>
      <c r="D1413">
        <v>10.235230619999999</v>
      </c>
      <c r="E1413">
        <v>10.5704882</v>
      </c>
      <c r="F1413">
        <v>10.30277339</v>
      </c>
      <c r="G1413">
        <v>10.57786187</v>
      </c>
      <c r="H1413">
        <v>10.235230619999999</v>
      </c>
      <c r="I1413">
        <v>10.5704882</v>
      </c>
      <c r="J1413">
        <v>2007.25</v>
      </c>
      <c r="K1413">
        <v>2036.5</v>
      </c>
      <c r="L1413">
        <v>2000.5</v>
      </c>
      <c r="M1413">
        <v>2034.5</v>
      </c>
      <c r="N1413">
        <v>2015</v>
      </c>
      <c r="O1413">
        <v>2044</v>
      </c>
      <c r="P1413">
        <v>2007</v>
      </c>
      <c r="Q1413">
        <v>2042</v>
      </c>
      <c r="R1413">
        <v>2022.71</v>
      </c>
      <c r="S1413">
        <v>2050.3000000000002</v>
      </c>
      <c r="T1413">
        <v>2022.71</v>
      </c>
      <c r="U1413">
        <v>2050.0300000000002</v>
      </c>
      <c r="V1413">
        <v>0.12</v>
      </c>
      <c r="W1413">
        <v>0.12</v>
      </c>
      <c r="X1413">
        <v>0.12</v>
      </c>
      <c r="Y1413">
        <v>0.12</v>
      </c>
      <c r="Z1413" t="s">
        <v>12</v>
      </c>
      <c r="AA1413" t="s">
        <v>12</v>
      </c>
      <c r="AB1413" t="s">
        <v>12</v>
      </c>
      <c r="AC1413" t="s">
        <v>12</v>
      </c>
      <c r="AD1413">
        <v>175.36370625000001</v>
      </c>
      <c r="AE1413">
        <v>176.96184840000001</v>
      </c>
      <c r="AF1413">
        <v>174.97496896999999</v>
      </c>
      <c r="AG1413">
        <v>176.9532098</v>
      </c>
      <c r="AH1413" t="s">
        <v>12</v>
      </c>
      <c r="AI1413" t="s">
        <v>12</v>
      </c>
    </row>
    <row r="1414" spans="1:35" x14ac:dyDescent="0.25">
      <c r="A1414">
        <v>1423060200</v>
      </c>
      <c r="B1414">
        <v>10.43380683</v>
      </c>
      <c r="C1414">
        <v>10.66006211</v>
      </c>
      <c r="D1414">
        <v>10.370324950000001</v>
      </c>
      <c r="E1414">
        <v>10.4508981</v>
      </c>
      <c r="F1414">
        <v>10.43380683</v>
      </c>
      <c r="G1414">
        <v>10.66006211</v>
      </c>
      <c r="H1414">
        <v>10.370324950000001</v>
      </c>
      <c r="I1414">
        <v>10.4508981</v>
      </c>
      <c r="J1414">
        <v>2033</v>
      </c>
      <c r="K1414">
        <v>2041.5</v>
      </c>
      <c r="L1414">
        <v>2015.5</v>
      </c>
      <c r="M1414">
        <v>2022.5</v>
      </c>
      <c r="N1414">
        <v>2040.5</v>
      </c>
      <c r="O1414">
        <v>2049.25</v>
      </c>
      <c r="P1414">
        <v>2022.75</v>
      </c>
      <c r="Q1414">
        <v>2030</v>
      </c>
      <c r="R1414">
        <v>2048.86</v>
      </c>
      <c r="S1414">
        <v>2054.7399999999998</v>
      </c>
      <c r="T1414">
        <v>2036.72</v>
      </c>
      <c r="U1414">
        <v>2041.51</v>
      </c>
      <c r="V1414">
        <v>0.11</v>
      </c>
      <c r="W1414">
        <v>0.11</v>
      </c>
      <c r="X1414">
        <v>0.11</v>
      </c>
      <c r="Y1414">
        <v>0.11</v>
      </c>
      <c r="Z1414" t="s">
        <v>12</v>
      </c>
      <c r="AA1414" t="s">
        <v>12</v>
      </c>
      <c r="AB1414" t="s">
        <v>12</v>
      </c>
      <c r="AC1414" t="s">
        <v>12</v>
      </c>
      <c r="AD1414">
        <v>176.15845802000001</v>
      </c>
      <c r="AE1414">
        <v>177.41969452999999</v>
      </c>
      <c r="AF1414">
        <v>175.80427517000001</v>
      </c>
      <c r="AG1414">
        <v>176.27939850999999</v>
      </c>
      <c r="AH1414" t="s">
        <v>12</v>
      </c>
      <c r="AI1414" t="s">
        <v>12</v>
      </c>
    </row>
    <row r="1415" spans="1:35" x14ac:dyDescent="0.25">
      <c r="A1415">
        <v>1423146600</v>
      </c>
      <c r="B1415">
        <v>10.58030348</v>
      </c>
      <c r="C1415">
        <v>10.79842038</v>
      </c>
      <c r="D1415">
        <v>10.56483929</v>
      </c>
      <c r="E1415">
        <v>10.77644589</v>
      </c>
      <c r="F1415">
        <v>10.58030348</v>
      </c>
      <c r="G1415">
        <v>10.79842038</v>
      </c>
      <c r="H1415">
        <v>10.56483929</v>
      </c>
      <c r="I1415">
        <v>10.77644589</v>
      </c>
      <c r="J1415">
        <v>2020</v>
      </c>
      <c r="K1415">
        <v>2050.75</v>
      </c>
      <c r="L1415">
        <v>2013.75</v>
      </c>
      <c r="M1415">
        <v>2047.5</v>
      </c>
      <c r="N1415">
        <v>2025</v>
      </c>
      <c r="O1415">
        <v>2058.75</v>
      </c>
      <c r="P1415">
        <v>2020.75</v>
      </c>
      <c r="Q1415">
        <v>2055</v>
      </c>
      <c r="R1415">
        <v>2043.45</v>
      </c>
      <c r="S1415">
        <v>2063.5500000000002</v>
      </c>
      <c r="T1415">
        <v>2043.45</v>
      </c>
      <c r="U1415">
        <v>2062.52</v>
      </c>
      <c r="V1415">
        <v>0.12</v>
      </c>
      <c r="W1415">
        <v>0.12</v>
      </c>
      <c r="X1415">
        <v>0.12</v>
      </c>
      <c r="Y1415">
        <v>0.12</v>
      </c>
      <c r="Z1415" t="s">
        <v>12</v>
      </c>
      <c r="AA1415" t="s">
        <v>12</v>
      </c>
      <c r="AB1415" t="s">
        <v>12</v>
      </c>
      <c r="AC1415" t="s">
        <v>12</v>
      </c>
      <c r="AD1415">
        <v>176.97048701</v>
      </c>
      <c r="AE1415">
        <v>178.21444629999999</v>
      </c>
      <c r="AF1415">
        <v>176.89273954999999</v>
      </c>
      <c r="AG1415">
        <v>178.05895139</v>
      </c>
      <c r="AH1415" t="s">
        <v>12</v>
      </c>
      <c r="AI1415" t="s">
        <v>12</v>
      </c>
    </row>
    <row r="1416" spans="1:35" x14ac:dyDescent="0.25">
      <c r="A1416">
        <v>1423233000</v>
      </c>
      <c r="B1416">
        <v>10.84318292</v>
      </c>
      <c r="C1416">
        <v>10.94654412</v>
      </c>
      <c r="D1416">
        <v>10.58518572</v>
      </c>
      <c r="E1416">
        <v>10.681223060000001</v>
      </c>
      <c r="F1416">
        <v>10.84318292</v>
      </c>
      <c r="G1416">
        <v>10.94654412</v>
      </c>
      <c r="H1416">
        <v>10.58518572</v>
      </c>
      <c r="I1416">
        <v>10.681223060000001</v>
      </c>
      <c r="J1416">
        <v>2049.25</v>
      </c>
      <c r="K1416">
        <v>2060</v>
      </c>
      <c r="L1416">
        <v>2037.75</v>
      </c>
      <c r="M1416">
        <v>2045.5</v>
      </c>
      <c r="N1416">
        <v>2056.25</v>
      </c>
      <c r="O1416">
        <v>2068</v>
      </c>
      <c r="P1416">
        <v>2044.5</v>
      </c>
      <c r="Q1416">
        <v>2053</v>
      </c>
      <c r="R1416">
        <v>2062.2800000000002</v>
      </c>
      <c r="S1416">
        <v>2072.4</v>
      </c>
      <c r="T1416">
        <v>2049.9699999999998</v>
      </c>
      <c r="U1416">
        <v>2055.4699999999998</v>
      </c>
      <c r="V1416">
        <v>0.11</v>
      </c>
      <c r="W1416">
        <v>0.11</v>
      </c>
      <c r="X1416">
        <v>0.11</v>
      </c>
      <c r="Y1416">
        <v>0.11</v>
      </c>
      <c r="Z1416" t="s">
        <v>12</v>
      </c>
      <c r="AA1416" t="s">
        <v>12</v>
      </c>
      <c r="AB1416" t="s">
        <v>12</v>
      </c>
      <c r="AC1416" t="s">
        <v>12</v>
      </c>
      <c r="AD1416">
        <v>178.43905007000001</v>
      </c>
      <c r="AE1416">
        <v>179.02647529000001</v>
      </c>
      <c r="AF1416">
        <v>177.02231864999999</v>
      </c>
      <c r="AG1416">
        <v>177.56655083999999</v>
      </c>
      <c r="AH1416" t="s">
        <v>12</v>
      </c>
      <c r="AI1416" t="s">
        <v>12</v>
      </c>
    </row>
    <row r="1417" spans="1:35" x14ac:dyDescent="0.25">
      <c r="A1417">
        <v>1423492200</v>
      </c>
      <c r="B1417">
        <v>10.55914252</v>
      </c>
      <c r="C1417">
        <v>10.69343112</v>
      </c>
      <c r="D1417">
        <v>10.460664550000001</v>
      </c>
      <c r="E1417">
        <v>10.535539959999999</v>
      </c>
      <c r="F1417">
        <v>10.55914252</v>
      </c>
      <c r="G1417">
        <v>10.69343112</v>
      </c>
      <c r="H1417">
        <v>10.460664550000001</v>
      </c>
      <c r="I1417">
        <v>10.535539959999999</v>
      </c>
      <c r="J1417">
        <v>2044.5</v>
      </c>
      <c r="K1417">
        <v>2044.5</v>
      </c>
      <c r="L1417">
        <v>2029</v>
      </c>
      <c r="M1417">
        <v>2034.75</v>
      </c>
      <c r="N1417">
        <v>2050</v>
      </c>
      <c r="O1417">
        <v>2051.75</v>
      </c>
      <c r="P1417">
        <v>2036.5</v>
      </c>
      <c r="Q1417">
        <v>2042.5</v>
      </c>
      <c r="R1417">
        <v>2053.4699999999998</v>
      </c>
      <c r="S1417">
        <v>2056.16</v>
      </c>
      <c r="T1417">
        <v>2041.88</v>
      </c>
      <c r="U1417">
        <v>2046.74</v>
      </c>
      <c r="V1417">
        <v>0.12</v>
      </c>
      <c r="W1417">
        <v>0.12</v>
      </c>
      <c r="X1417">
        <v>0.12</v>
      </c>
      <c r="Y1417">
        <v>0.12</v>
      </c>
      <c r="Z1417" t="s">
        <v>12</v>
      </c>
      <c r="AA1417" t="s">
        <v>12</v>
      </c>
      <c r="AB1417" t="s">
        <v>12</v>
      </c>
      <c r="AC1417" t="s">
        <v>12</v>
      </c>
      <c r="AD1417">
        <v>176.89273954999999</v>
      </c>
      <c r="AE1417">
        <v>177.64429828999999</v>
      </c>
      <c r="AF1417">
        <v>176.34418805999999</v>
      </c>
      <c r="AG1417">
        <v>176.77179906000001</v>
      </c>
      <c r="AH1417" t="s">
        <v>12</v>
      </c>
      <c r="AI1417" t="s">
        <v>12</v>
      </c>
    </row>
    <row r="1418" spans="1:35" x14ac:dyDescent="0.25">
      <c r="A1418">
        <v>1423578600</v>
      </c>
      <c r="B1418">
        <v>10.73249689</v>
      </c>
      <c r="C1418">
        <v>10.917700890000001</v>
      </c>
      <c r="D1418">
        <v>10.566467360000001</v>
      </c>
      <c r="E1418">
        <v>10.874923860000001</v>
      </c>
      <c r="F1418">
        <v>10.73249689</v>
      </c>
      <c r="G1418">
        <v>10.917700890000001</v>
      </c>
      <c r="H1418">
        <v>10.566467360000001</v>
      </c>
      <c r="I1418">
        <v>10.874923860000001</v>
      </c>
      <c r="J1418">
        <v>2037</v>
      </c>
      <c r="K1418">
        <v>2058</v>
      </c>
      <c r="L1418">
        <v>2033.75</v>
      </c>
      <c r="M1418">
        <v>2054.5</v>
      </c>
      <c r="N1418">
        <v>2043.75</v>
      </c>
      <c r="O1418">
        <v>2066.5</v>
      </c>
      <c r="P1418">
        <v>2040.5</v>
      </c>
      <c r="Q1418">
        <v>2062.25</v>
      </c>
      <c r="R1418">
        <v>2049.38</v>
      </c>
      <c r="S1418">
        <v>2070.86</v>
      </c>
      <c r="T1418">
        <v>2048.62</v>
      </c>
      <c r="U1418">
        <v>2068.59</v>
      </c>
      <c r="V1418">
        <v>0.12</v>
      </c>
      <c r="W1418">
        <v>0.12</v>
      </c>
      <c r="X1418">
        <v>0.12</v>
      </c>
      <c r="Y1418">
        <v>0.12</v>
      </c>
      <c r="Z1418" t="s">
        <v>12</v>
      </c>
      <c r="AA1418" t="s">
        <v>12</v>
      </c>
      <c r="AB1418" t="s">
        <v>12</v>
      </c>
      <c r="AC1418" t="s">
        <v>12</v>
      </c>
      <c r="AD1418">
        <v>177.85162484</v>
      </c>
      <c r="AE1418">
        <v>178.92281201</v>
      </c>
      <c r="AF1418">
        <v>176.81507848000001</v>
      </c>
      <c r="AG1418">
        <v>178.65501522</v>
      </c>
      <c r="AH1418" t="s">
        <v>12</v>
      </c>
      <c r="AI1418" t="s">
        <v>12</v>
      </c>
    </row>
    <row r="1419" spans="1:35" x14ac:dyDescent="0.25">
      <c r="A1419">
        <v>1423665000</v>
      </c>
      <c r="B1419">
        <v>10.83667164</v>
      </c>
      <c r="C1419">
        <v>10.969332169999999</v>
      </c>
      <c r="D1419">
        <v>10.71703271</v>
      </c>
      <c r="E1419">
        <v>10.89282869</v>
      </c>
      <c r="F1419">
        <v>10.83667164</v>
      </c>
      <c r="G1419">
        <v>10.969332169999999</v>
      </c>
      <c r="H1419">
        <v>10.71703271</v>
      </c>
      <c r="I1419">
        <v>10.89282869</v>
      </c>
      <c r="J1419">
        <v>2055.75</v>
      </c>
      <c r="K1419">
        <v>2071.5</v>
      </c>
      <c r="L1419">
        <v>2045.5</v>
      </c>
      <c r="M1419">
        <v>2058</v>
      </c>
      <c r="N1419">
        <v>2062.75</v>
      </c>
      <c r="O1419">
        <v>2079.5</v>
      </c>
      <c r="P1419">
        <v>2053.25</v>
      </c>
      <c r="Q1419">
        <v>2065.75</v>
      </c>
      <c r="R1419">
        <v>2068.5500000000002</v>
      </c>
      <c r="S1419">
        <v>2073.48</v>
      </c>
      <c r="T1419">
        <v>2057.9899999999998</v>
      </c>
      <c r="U1419">
        <v>2068.5300000000002</v>
      </c>
      <c r="V1419">
        <v>0.12</v>
      </c>
      <c r="W1419">
        <v>0.12</v>
      </c>
      <c r="X1419">
        <v>0.12</v>
      </c>
      <c r="Y1419">
        <v>0.12</v>
      </c>
      <c r="Z1419" t="s">
        <v>12</v>
      </c>
      <c r="AA1419" t="s">
        <v>12</v>
      </c>
      <c r="AB1419" t="s">
        <v>12</v>
      </c>
      <c r="AC1419" t="s">
        <v>12</v>
      </c>
      <c r="AD1419">
        <v>178.48224310000001</v>
      </c>
      <c r="AE1419">
        <v>179.20788601999999</v>
      </c>
      <c r="AF1419">
        <v>177.80843181</v>
      </c>
      <c r="AG1419">
        <v>178.7586785</v>
      </c>
      <c r="AH1419" t="s">
        <v>12</v>
      </c>
      <c r="AI1419" t="s">
        <v>12</v>
      </c>
    </row>
    <row r="1420" spans="1:35" x14ac:dyDescent="0.25">
      <c r="A1420">
        <v>1423751400</v>
      </c>
      <c r="B1420">
        <v>11.03932533</v>
      </c>
      <c r="C1420">
        <v>11.211051640000001</v>
      </c>
      <c r="D1420">
        <v>11.00758439</v>
      </c>
      <c r="E1420">
        <v>11.2037268</v>
      </c>
      <c r="F1420">
        <v>11.03932533</v>
      </c>
      <c r="G1420">
        <v>11.211051640000001</v>
      </c>
      <c r="H1420">
        <v>11.00758439</v>
      </c>
      <c r="I1420">
        <v>11.2037268</v>
      </c>
      <c r="J1420">
        <v>2063.5</v>
      </c>
      <c r="K1420">
        <v>2078</v>
      </c>
      <c r="L1420">
        <v>2051.25</v>
      </c>
      <c r="M1420">
        <v>2076.5</v>
      </c>
      <c r="N1420">
        <v>2071.5</v>
      </c>
      <c r="O1420">
        <v>2085.5</v>
      </c>
      <c r="P1420">
        <v>2058.5</v>
      </c>
      <c r="Q1420">
        <v>2084</v>
      </c>
      <c r="R1420">
        <v>2069.98</v>
      </c>
      <c r="S1420">
        <v>2088.5300000000002</v>
      </c>
      <c r="T1420">
        <v>2069.98</v>
      </c>
      <c r="U1420">
        <v>2088.48</v>
      </c>
      <c r="V1420">
        <v>0.12</v>
      </c>
      <c r="W1420">
        <v>0.12</v>
      </c>
      <c r="X1420">
        <v>0.12</v>
      </c>
      <c r="Y1420">
        <v>0.12</v>
      </c>
      <c r="Z1420" t="s">
        <v>12</v>
      </c>
      <c r="AA1420" t="s">
        <v>12</v>
      </c>
      <c r="AB1420" t="s">
        <v>12</v>
      </c>
      <c r="AC1420" t="s">
        <v>12</v>
      </c>
      <c r="AD1420">
        <v>179.58798469000001</v>
      </c>
      <c r="AE1420">
        <v>180.53823138000001</v>
      </c>
      <c r="AF1420">
        <v>178.79556534</v>
      </c>
      <c r="AG1420">
        <v>180.47776113</v>
      </c>
      <c r="AH1420" t="s">
        <v>12</v>
      </c>
      <c r="AI1420" t="s">
        <v>12</v>
      </c>
    </row>
    <row r="1421" spans="1:35" x14ac:dyDescent="0.25">
      <c r="A1421">
        <v>1423837800</v>
      </c>
      <c r="B1421">
        <v>11.230584520000001</v>
      </c>
      <c r="C1421">
        <v>11.35022345</v>
      </c>
      <c r="D1421">
        <v>11.177683610000001</v>
      </c>
      <c r="E1421">
        <v>11.34859539</v>
      </c>
      <c r="F1421">
        <v>11.230584520000001</v>
      </c>
      <c r="G1421">
        <v>11.35022345</v>
      </c>
      <c r="H1421">
        <v>11.177683610000001</v>
      </c>
      <c r="I1421">
        <v>11.34859539</v>
      </c>
      <c r="J1421">
        <v>2076</v>
      </c>
      <c r="K1421">
        <v>2087</v>
      </c>
      <c r="L1421">
        <v>2074.5</v>
      </c>
      <c r="M1421">
        <v>2085.75</v>
      </c>
      <c r="N1421">
        <v>2083</v>
      </c>
      <c r="O1421">
        <v>2095</v>
      </c>
      <c r="P1421">
        <v>2081.5</v>
      </c>
      <c r="Q1421">
        <v>2093.5</v>
      </c>
      <c r="R1421">
        <v>2088.7800000000002</v>
      </c>
      <c r="S1421">
        <v>2097.0300000000002</v>
      </c>
      <c r="T1421">
        <v>2086.6999999999998</v>
      </c>
      <c r="U1421">
        <v>2096.9899999999998</v>
      </c>
      <c r="V1421">
        <v>0.12</v>
      </c>
      <c r="W1421">
        <v>0.12</v>
      </c>
      <c r="X1421">
        <v>0.12</v>
      </c>
      <c r="Y1421">
        <v>0.12</v>
      </c>
      <c r="Z1421" t="s">
        <v>12</v>
      </c>
      <c r="AA1421" t="s">
        <v>12</v>
      </c>
      <c r="AB1421" t="s">
        <v>12</v>
      </c>
      <c r="AC1421" t="s">
        <v>12</v>
      </c>
      <c r="AD1421">
        <v>180.60734023000001</v>
      </c>
      <c r="AE1421">
        <v>181.27251290000001</v>
      </c>
      <c r="AF1421">
        <v>180.33954342999999</v>
      </c>
      <c r="AG1421">
        <v>181.22068127</v>
      </c>
      <c r="AH1421" t="s">
        <v>12</v>
      </c>
      <c r="AI1421" t="s">
        <v>12</v>
      </c>
    </row>
    <row r="1422" spans="1:35" x14ac:dyDescent="0.25">
      <c r="A1422">
        <v>1424183400</v>
      </c>
      <c r="B1422">
        <v>11.28185835</v>
      </c>
      <c r="C1422">
        <v>11.42754146</v>
      </c>
      <c r="D1422">
        <v>11.23384847</v>
      </c>
      <c r="E1422">
        <v>11.407194049999999</v>
      </c>
      <c r="F1422">
        <v>11.28185835</v>
      </c>
      <c r="G1422">
        <v>11.42754146</v>
      </c>
      <c r="H1422">
        <v>11.23384847</v>
      </c>
      <c r="I1422">
        <v>11.407194049999999</v>
      </c>
      <c r="J1422">
        <v>2084</v>
      </c>
      <c r="K1422">
        <v>2091</v>
      </c>
      <c r="L1422">
        <v>2073.25</v>
      </c>
      <c r="M1422">
        <v>2088.25</v>
      </c>
      <c r="N1422">
        <v>2091.25</v>
      </c>
      <c r="O1422">
        <v>2098.75</v>
      </c>
      <c r="P1422">
        <v>2080.75</v>
      </c>
      <c r="Q1422">
        <v>2096</v>
      </c>
      <c r="R1422">
        <v>2096.4699999999998</v>
      </c>
      <c r="S1422">
        <v>2101.3000000000002</v>
      </c>
      <c r="T1422">
        <v>2089.8000000000002</v>
      </c>
      <c r="U1422">
        <v>2100.34</v>
      </c>
      <c r="V1422">
        <v>0.12</v>
      </c>
      <c r="W1422">
        <v>0.12</v>
      </c>
      <c r="X1422">
        <v>0.12</v>
      </c>
      <c r="Y1422">
        <v>0.12</v>
      </c>
      <c r="Z1422" t="s">
        <v>12</v>
      </c>
      <c r="AA1422" t="s">
        <v>12</v>
      </c>
      <c r="AB1422" t="s">
        <v>12</v>
      </c>
      <c r="AC1422" t="s">
        <v>12</v>
      </c>
      <c r="AD1422">
        <v>180.89241423000001</v>
      </c>
      <c r="AE1422">
        <v>181.68716599999999</v>
      </c>
      <c r="AF1422">
        <v>180.63325603999999</v>
      </c>
      <c r="AG1422">
        <v>181.50575527000001</v>
      </c>
      <c r="AH1422" t="s">
        <v>12</v>
      </c>
      <c r="AI1422" t="s">
        <v>12</v>
      </c>
    </row>
    <row r="1423" spans="1:35" x14ac:dyDescent="0.25">
      <c r="A1423">
        <v>1424269800</v>
      </c>
      <c r="B1423">
        <v>11.316040900000001</v>
      </c>
      <c r="C1423">
        <v>11.411263720000001</v>
      </c>
      <c r="D1423">
        <v>11.268844570000001</v>
      </c>
      <c r="E1423">
        <v>11.395800510000001</v>
      </c>
      <c r="F1423">
        <v>11.316040900000001</v>
      </c>
      <c r="G1423">
        <v>11.411263720000001</v>
      </c>
      <c r="H1423">
        <v>11.268844570000001</v>
      </c>
      <c r="I1423">
        <v>11.395800510000001</v>
      </c>
      <c r="J1423">
        <v>2088.5</v>
      </c>
      <c r="K1423">
        <v>2090.25</v>
      </c>
      <c r="L1423">
        <v>2081.25</v>
      </c>
      <c r="M1423">
        <v>2087.75</v>
      </c>
      <c r="N1423">
        <v>2096.5</v>
      </c>
      <c r="O1423">
        <v>2098.5</v>
      </c>
      <c r="P1423">
        <v>2088.5</v>
      </c>
      <c r="Q1423">
        <v>2095.5</v>
      </c>
      <c r="R1423">
        <v>2099.16</v>
      </c>
      <c r="S1423">
        <v>2100.23</v>
      </c>
      <c r="T1423">
        <v>2092.15</v>
      </c>
      <c r="U1423">
        <v>2099.6799999999998</v>
      </c>
      <c r="V1423">
        <v>0.12</v>
      </c>
      <c r="W1423">
        <v>0.12</v>
      </c>
      <c r="X1423">
        <v>0.12</v>
      </c>
      <c r="Y1423">
        <v>0.12</v>
      </c>
      <c r="Z1423" t="s">
        <v>12</v>
      </c>
      <c r="AA1423" t="s">
        <v>12</v>
      </c>
      <c r="AB1423" t="s">
        <v>12</v>
      </c>
      <c r="AC1423" t="s">
        <v>12</v>
      </c>
      <c r="AD1423">
        <v>181.11701798999999</v>
      </c>
      <c r="AE1423">
        <v>181.60077994</v>
      </c>
      <c r="AF1423">
        <v>180.84066898</v>
      </c>
      <c r="AG1423">
        <v>181.52303248999999</v>
      </c>
      <c r="AH1423" t="s">
        <v>12</v>
      </c>
      <c r="AI1423" t="s">
        <v>12</v>
      </c>
    </row>
    <row r="1424" spans="1:35" x14ac:dyDescent="0.25">
      <c r="A1424">
        <v>1424356200</v>
      </c>
      <c r="B1424">
        <v>11.27697513</v>
      </c>
      <c r="C1424">
        <v>11.443004670000001</v>
      </c>
      <c r="D1424">
        <v>11.250930950000001</v>
      </c>
      <c r="E1424">
        <v>11.373826019999999</v>
      </c>
      <c r="F1424">
        <v>11.27697513</v>
      </c>
      <c r="G1424">
        <v>11.443004670000001</v>
      </c>
      <c r="H1424">
        <v>11.250930950000001</v>
      </c>
      <c r="I1424">
        <v>11.373826019999999</v>
      </c>
      <c r="J1424">
        <v>2086.75</v>
      </c>
      <c r="K1424">
        <v>2091.25</v>
      </c>
      <c r="L1424">
        <v>2080.25</v>
      </c>
      <c r="M1424">
        <v>2087.75</v>
      </c>
      <c r="N1424">
        <v>2095.25</v>
      </c>
      <c r="O1424">
        <v>2099.5</v>
      </c>
      <c r="P1424">
        <v>2087.25</v>
      </c>
      <c r="Q1424">
        <v>2095.25</v>
      </c>
      <c r="R1424">
        <v>2099.25</v>
      </c>
      <c r="S1424">
        <v>2102.13</v>
      </c>
      <c r="T1424">
        <v>2090.79</v>
      </c>
      <c r="U1424">
        <v>2097.4499999999998</v>
      </c>
      <c r="V1424">
        <v>0.12</v>
      </c>
      <c r="W1424">
        <v>0.12</v>
      </c>
      <c r="X1424">
        <v>0.12</v>
      </c>
      <c r="Y1424">
        <v>0.12</v>
      </c>
      <c r="Z1424" t="s">
        <v>12</v>
      </c>
      <c r="AA1424" t="s">
        <v>12</v>
      </c>
      <c r="AB1424" t="s">
        <v>12</v>
      </c>
      <c r="AC1424" t="s">
        <v>12</v>
      </c>
      <c r="AD1424">
        <v>180.90105284000001</v>
      </c>
      <c r="AE1424">
        <v>181.77355206999999</v>
      </c>
      <c r="AF1424">
        <v>180.75419653</v>
      </c>
      <c r="AG1424">
        <v>181.39345338999999</v>
      </c>
      <c r="AH1424" t="s">
        <v>12</v>
      </c>
      <c r="AI1424" t="s">
        <v>12</v>
      </c>
    </row>
    <row r="1425" spans="1:35" x14ac:dyDescent="0.25">
      <c r="A1425">
        <v>1424442600</v>
      </c>
      <c r="B1425">
        <v>11.290811250000001</v>
      </c>
      <c r="C1425">
        <v>11.589501309999999</v>
      </c>
      <c r="D1425">
        <v>11.17035877</v>
      </c>
      <c r="E1425">
        <v>11.58054842</v>
      </c>
      <c r="F1425">
        <v>11.290811250000001</v>
      </c>
      <c r="G1425">
        <v>11.589501309999999</v>
      </c>
      <c r="H1425">
        <v>11.17035877</v>
      </c>
      <c r="I1425">
        <v>11.58054842</v>
      </c>
      <c r="J1425">
        <v>2088</v>
      </c>
      <c r="K1425">
        <v>2100.75</v>
      </c>
      <c r="L1425">
        <v>2074.5</v>
      </c>
      <c r="M1425">
        <v>2099.5</v>
      </c>
      <c r="N1425">
        <v>2096</v>
      </c>
      <c r="O1425">
        <v>2108.75</v>
      </c>
      <c r="P1425">
        <v>2082.25</v>
      </c>
      <c r="Q1425">
        <v>2107</v>
      </c>
      <c r="R1425">
        <v>2097.65</v>
      </c>
      <c r="S1425">
        <v>2110.61</v>
      </c>
      <c r="T1425">
        <v>2085.44</v>
      </c>
      <c r="U1425">
        <v>2110.3000000000002</v>
      </c>
      <c r="V1425">
        <v>0.12</v>
      </c>
      <c r="W1425">
        <v>0.12</v>
      </c>
      <c r="X1425">
        <v>0.12</v>
      </c>
      <c r="Y1425">
        <v>0.12</v>
      </c>
      <c r="Z1425" t="s">
        <v>12</v>
      </c>
      <c r="AA1425" t="s">
        <v>12</v>
      </c>
      <c r="AB1425" t="s">
        <v>12</v>
      </c>
      <c r="AC1425" t="s">
        <v>12</v>
      </c>
      <c r="AD1425">
        <v>180.96152308000001</v>
      </c>
      <c r="AE1425">
        <v>182.55966523000001</v>
      </c>
      <c r="AF1425">
        <v>180.31362761</v>
      </c>
      <c r="AG1425">
        <v>182.48105391999999</v>
      </c>
      <c r="AH1425" t="s">
        <v>12</v>
      </c>
      <c r="AI1425" t="s">
        <v>12</v>
      </c>
    </row>
    <row r="1426" spans="1:35" x14ac:dyDescent="0.25">
      <c r="A1426">
        <v>1424701800</v>
      </c>
      <c r="B1426">
        <v>11.522764280000001</v>
      </c>
      <c r="C1426">
        <v>11.572410039999999</v>
      </c>
      <c r="D1426">
        <v>11.45114304</v>
      </c>
      <c r="E1426">
        <v>11.572410039999999</v>
      </c>
      <c r="F1426">
        <v>11.522764280000001</v>
      </c>
      <c r="G1426">
        <v>11.572410039999999</v>
      </c>
      <c r="H1426">
        <v>11.45114304</v>
      </c>
      <c r="I1426">
        <v>11.572410039999999</v>
      </c>
      <c r="J1426">
        <v>2100.25</v>
      </c>
      <c r="K1426">
        <v>2100.5</v>
      </c>
      <c r="L1426">
        <v>2092.5</v>
      </c>
      <c r="M1426">
        <v>2099</v>
      </c>
      <c r="N1426">
        <v>2107.25</v>
      </c>
      <c r="O1426">
        <v>2108.25</v>
      </c>
      <c r="P1426">
        <v>2099.75</v>
      </c>
      <c r="Q1426">
        <v>2106.75</v>
      </c>
      <c r="R1426">
        <v>2109.83</v>
      </c>
      <c r="S1426">
        <v>2110.0500000000002</v>
      </c>
      <c r="T1426">
        <v>2103</v>
      </c>
      <c r="U1426">
        <v>2109.66</v>
      </c>
      <c r="V1426">
        <v>0.11</v>
      </c>
      <c r="W1426">
        <v>0.11</v>
      </c>
      <c r="X1426">
        <v>0.11</v>
      </c>
      <c r="Y1426">
        <v>0.11</v>
      </c>
      <c r="Z1426" t="s">
        <v>12</v>
      </c>
      <c r="AA1426" t="s">
        <v>12</v>
      </c>
      <c r="AB1426" t="s">
        <v>12</v>
      </c>
      <c r="AC1426" t="s">
        <v>12</v>
      </c>
      <c r="AD1426">
        <v>182.22275959000001</v>
      </c>
      <c r="AE1426">
        <v>182.45600196000001</v>
      </c>
      <c r="AF1426">
        <v>181.8253837</v>
      </c>
      <c r="AG1426">
        <v>182.4551381</v>
      </c>
      <c r="AH1426" t="s">
        <v>12</v>
      </c>
      <c r="AI1426" t="s">
        <v>12</v>
      </c>
    </row>
    <row r="1427" spans="1:35" x14ac:dyDescent="0.25">
      <c r="A1427">
        <v>1424788200</v>
      </c>
      <c r="B1427">
        <v>11.561015530000001</v>
      </c>
      <c r="C1427">
        <v>11.70669863</v>
      </c>
      <c r="D1427">
        <v>11.499975259999999</v>
      </c>
      <c r="E1427">
        <v>11.670074469999999</v>
      </c>
      <c r="F1427">
        <v>11.561015530000001</v>
      </c>
      <c r="G1427">
        <v>11.70669863</v>
      </c>
      <c r="H1427">
        <v>11.499975259999999</v>
      </c>
      <c r="I1427">
        <v>11.670074469999999</v>
      </c>
      <c r="J1427">
        <v>2098</v>
      </c>
      <c r="K1427">
        <v>2108</v>
      </c>
      <c r="L1427">
        <v>2095.5</v>
      </c>
      <c r="M1427">
        <v>2106</v>
      </c>
      <c r="N1427">
        <v>2106.25</v>
      </c>
      <c r="O1427">
        <v>2115.75</v>
      </c>
      <c r="P1427">
        <v>2102.75</v>
      </c>
      <c r="Q1427">
        <v>2113.75</v>
      </c>
      <c r="R1427">
        <v>2109.1</v>
      </c>
      <c r="S1427">
        <v>2117.94</v>
      </c>
      <c r="T1427">
        <v>2105.87</v>
      </c>
      <c r="U1427">
        <v>2115.48</v>
      </c>
      <c r="V1427">
        <v>0.11</v>
      </c>
      <c r="W1427">
        <v>0.11</v>
      </c>
      <c r="X1427">
        <v>0.11</v>
      </c>
      <c r="Y1427">
        <v>0.11</v>
      </c>
      <c r="Z1427" t="s">
        <v>12</v>
      </c>
      <c r="AA1427" t="s">
        <v>12</v>
      </c>
      <c r="AB1427" t="s">
        <v>12</v>
      </c>
      <c r="AC1427" t="s">
        <v>12</v>
      </c>
      <c r="AD1427">
        <v>182.3782545</v>
      </c>
      <c r="AE1427">
        <v>183.18164487999999</v>
      </c>
      <c r="AF1427">
        <v>182.06726467999999</v>
      </c>
      <c r="AG1427">
        <v>182.97431832999999</v>
      </c>
      <c r="AH1427" t="s">
        <v>12</v>
      </c>
      <c r="AI1427" t="s">
        <v>12</v>
      </c>
    </row>
    <row r="1428" spans="1:35" x14ac:dyDescent="0.25">
      <c r="A1428">
        <v>1424874600</v>
      </c>
      <c r="B1428">
        <v>11.64484384</v>
      </c>
      <c r="C1428">
        <v>11.739253120000001</v>
      </c>
      <c r="D1428">
        <v>11.569153910000001</v>
      </c>
      <c r="E1428">
        <v>11.63182224</v>
      </c>
      <c r="F1428">
        <v>11.64484384</v>
      </c>
      <c r="G1428">
        <v>11.739253120000001</v>
      </c>
      <c r="H1428">
        <v>11.569153910000001</v>
      </c>
      <c r="I1428">
        <v>11.63182224</v>
      </c>
      <c r="J1428">
        <v>2106.25</v>
      </c>
      <c r="K1428">
        <v>2109.75</v>
      </c>
      <c r="L1428">
        <v>2100</v>
      </c>
      <c r="M1428">
        <v>2102.5</v>
      </c>
      <c r="N1428">
        <v>2113.75</v>
      </c>
      <c r="O1428">
        <v>2117.75</v>
      </c>
      <c r="P1428">
        <v>2107.25</v>
      </c>
      <c r="Q1428">
        <v>2110.25</v>
      </c>
      <c r="R1428">
        <v>2115.3000000000002</v>
      </c>
      <c r="S1428">
        <v>2119.59</v>
      </c>
      <c r="T1428">
        <v>2109.89</v>
      </c>
      <c r="U1428">
        <v>2113.86</v>
      </c>
      <c r="V1428">
        <v>0.11</v>
      </c>
      <c r="W1428">
        <v>0.11</v>
      </c>
      <c r="X1428">
        <v>0.11</v>
      </c>
      <c r="Y1428">
        <v>0.11</v>
      </c>
      <c r="Z1428" t="s">
        <v>12</v>
      </c>
      <c r="AA1428" t="s">
        <v>12</v>
      </c>
      <c r="AB1428" t="s">
        <v>12</v>
      </c>
      <c r="AC1428" t="s">
        <v>12</v>
      </c>
      <c r="AD1428">
        <v>182.84473924</v>
      </c>
      <c r="AE1428">
        <v>183.3457784</v>
      </c>
      <c r="AF1428">
        <v>182.46464055999999</v>
      </c>
      <c r="AG1428">
        <v>182.81882342</v>
      </c>
      <c r="AH1428" t="s">
        <v>12</v>
      </c>
      <c r="AI1428" t="s">
        <v>12</v>
      </c>
    </row>
    <row r="1429" spans="1:35" x14ac:dyDescent="0.25">
      <c r="A1429">
        <v>1424961000</v>
      </c>
      <c r="B1429">
        <v>11.61880064</v>
      </c>
      <c r="C1429">
        <v>11.64972706</v>
      </c>
      <c r="D1429">
        <v>11.476373669999999</v>
      </c>
      <c r="E1429">
        <v>11.593570010000001</v>
      </c>
      <c r="F1429">
        <v>11.61880064</v>
      </c>
      <c r="G1429">
        <v>11.64972706</v>
      </c>
      <c r="H1429">
        <v>11.476373669999999</v>
      </c>
      <c r="I1429">
        <v>11.593570010000001</v>
      </c>
      <c r="J1429">
        <v>2102.25</v>
      </c>
      <c r="K1429">
        <v>2107</v>
      </c>
      <c r="L1429">
        <v>2093.75</v>
      </c>
      <c r="M1429">
        <v>2102.25</v>
      </c>
      <c r="N1429">
        <v>2110.5</v>
      </c>
      <c r="O1429">
        <v>2114.75</v>
      </c>
      <c r="P1429">
        <v>2101.5</v>
      </c>
      <c r="Q1429">
        <v>2110</v>
      </c>
      <c r="R1429">
        <v>2113.91</v>
      </c>
      <c r="S1429">
        <v>2113.91</v>
      </c>
      <c r="T1429">
        <v>2103.7600000000002</v>
      </c>
      <c r="U1429">
        <v>2110.7399999999998</v>
      </c>
      <c r="V1429">
        <v>0.11</v>
      </c>
      <c r="W1429">
        <v>0.11</v>
      </c>
      <c r="X1429">
        <v>0.11</v>
      </c>
      <c r="Y1429">
        <v>0.11</v>
      </c>
      <c r="Z1429" t="s">
        <v>12</v>
      </c>
      <c r="AA1429" t="s">
        <v>12</v>
      </c>
      <c r="AB1429" t="s">
        <v>12</v>
      </c>
      <c r="AC1429" t="s">
        <v>12</v>
      </c>
      <c r="AD1429">
        <v>182.72379874999999</v>
      </c>
      <c r="AE1429">
        <v>182.88793226999999</v>
      </c>
      <c r="AF1429">
        <v>181.97224001000001</v>
      </c>
      <c r="AG1429">
        <v>182.60285826</v>
      </c>
      <c r="AH1429" t="s">
        <v>12</v>
      </c>
      <c r="AI1429" t="s">
        <v>12</v>
      </c>
    </row>
    <row r="1430" spans="1:35" x14ac:dyDescent="0.25">
      <c r="A1430">
        <v>1425047400</v>
      </c>
      <c r="B1430">
        <v>11.574851649999999</v>
      </c>
      <c r="C1430">
        <v>11.62938063</v>
      </c>
      <c r="D1430">
        <v>11.470675930000001</v>
      </c>
      <c r="E1430">
        <v>11.478815279999999</v>
      </c>
      <c r="F1430">
        <v>11.574851649999999</v>
      </c>
      <c r="G1430">
        <v>11.62938063</v>
      </c>
      <c r="H1430">
        <v>11.470675930000001</v>
      </c>
      <c r="I1430">
        <v>11.478815279999999</v>
      </c>
      <c r="J1430">
        <v>2102</v>
      </c>
      <c r="K1430">
        <v>2103.25</v>
      </c>
      <c r="L1430">
        <v>2093.25</v>
      </c>
      <c r="M1430">
        <v>2095</v>
      </c>
      <c r="N1430">
        <v>2109.5</v>
      </c>
      <c r="O1430">
        <v>2111</v>
      </c>
      <c r="P1430">
        <v>2100.75</v>
      </c>
      <c r="Q1430">
        <v>2102.75</v>
      </c>
      <c r="R1430">
        <v>2110.88</v>
      </c>
      <c r="S1430">
        <v>2112.7399999999998</v>
      </c>
      <c r="T1430">
        <v>2103.75</v>
      </c>
      <c r="U1430">
        <v>2104.5</v>
      </c>
      <c r="V1430">
        <v>0.06</v>
      </c>
      <c r="W1430">
        <v>0.06</v>
      </c>
      <c r="X1430">
        <v>0.06</v>
      </c>
      <c r="Y1430">
        <v>0.06</v>
      </c>
      <c r="Z1430" t="s">
        <v>12</v>
      </c>
      <c r="AA1430" t="s">
        <v>12</v>
      </c>
      <c r="AB1430" t="s">
        <v>12</v>
      </c>
      <c r="AC1430" t="s">
        <v>12</v>
      </c>
      <c r="AD1430">
        <v>182.49919499000001</v>
      </c>
      <c r="AE1430">
        <v>182.77563039</v>
      </c>
      <c r="AF1430">
        <v>181.92904698000001</v>
      </c>
      <c r="AG1430">
        <v>181.98087860999999</v>
      </c>
      <c r="AH1430" t="s">
        <v>12</v>
      </c>
      <c r="AI1430" t="s">
        <v>12</v>
      </c>
    </row>
    <row r="1431" spans="1:35" x14ac:dyDescent="0.25">
      <c r="A1431">
        <v>1425306600</v>
      </c>
      <c r="B1431">
        <v>11.49590656</v>
      </c>
      <c r="C1431">
        <v>11.70425702</v>
      </c>
      <c r="D1431">
        <v>11.49590656</v>
      </c>
      <c r="E1431">
        <v>11.69367606</v>
      </c>
      <c r="F1431">
        <v>11.49590656</v>
      </c>
      <c r="G1431">
        <v>11.70425702</v>
      </c>
      <c r="H1431">
        <v>11.49590656</v>
      </c>
      <c r="I1431">
        <v>11.69367606</v>
      </c>
      <c r="J1431">
        <v>2096</v>
      </c>
      <c r="K1431">
        <v>2107.75</v>
      </c>
      <c r="L1431">
        <v>2092.75</v>
      </c>
      <c r="M1431">
        <v>2106.25</v>
      </c>
      <c r="N1431">
        <v>2104</v>
      </c>
      <c r="O1431">
        <v>2115.5</v>
      </c>
      <c r="P1431">
        <v>2100.5</v>
      </c>
      <c r="Q1431">
        <v>2114</v>
      </c>
      <c r="R1431">
        <v>2105.23</v>
      </c>
      <c r="S1431">
        <v>2117.52</v>
      </c>
      <c r="T1431">
        <v>2104.5</v>
      </c>
      <c r="U1431">
        <v>2117.39</v>
      </c>
      <c r="V1431">
        <v>0.12</v>
      </c>
      <c r="W1431">
        <v>0.12</v>
      </c>
      <c r="X1431">
        <v>0.12</v>
      </c>
      <c r="Y1431">
        <v>0.12</v>
      </c>
      <c r="Z1431" t="s">
        <v>12</v>
      </c>
      <c r="AA1431" t="s">
        <v>12</v>
      </c>
      <c r="AB1431" t="s">
        <v>12</v>
      </c>
      <c r="AC1431" t="s">
        <v>12</v>
      </c>
      <c r="AD1431">
        <v>182.08454189</v>
      </c>
      <c r="AE1431">
        <v>183.19028349000001</v>
      </c>
      <c r="AF1431">
        <v>182.03271025000001</v>
      </c>
      <c r="AG1431">
        <v>183.12981324</v>
      </c>
      <c r="AH1431" t="s">
        <v>12</v>
      </c>
      <c r="AI1431" t="s">
        <v>12</v>
      </c>
    </row>
    <row r="1432" spans="1:35" x14ac:dyDescent="0.25">
      <c r="A1432">
        <v>1425393000</v>
      </c>
      <c r="B1432">
        <v>11.604964519999999</v>
      </c>
      <c r="C1432">
        <v>11.62449741</v>
      </c>
      <c r="D1432">
        <v>11.37966147</v>
      </c>
      <c r="E1432">
        <v>11.548807480000001</v>
      </c>
      <c r="F1432">
        <v>11.604964519999999</v>
      </c>
      <c r="G1432">
        <v>11.62449741</v>
      </c>
      <c r="H1432">
        <v>11.37966147</v>
      </c>
      <c r="I1432">
        <v>11.548807480000001</v>
      </c>
      <c r="J1432">
        <v>2106.25</v>
      </c>
      <c r="K1432">
        <v>2107</v>
      </c>
      <c r="L1432">
        <v>2088.25</v>
      </c>
      <c r="M1432">
        <v>2097</v>
      </c>
      <c r="N1432">
        <v>2114</v>
      </c>
      <c r="O1432">
        <v>2114.5</v>
      </c>
      <c r="P1432">
        <v>2095.5</v>
      </c>
      <c r="Q1432">
        <v>2104.75</v>
      </c>
      <c r="R1432">
        <v>2115.7600000000002</v>
      </c>
      <c r="S1432">
        <v>2115.7600000000002</v>
      </c>
      <c r="T1432">
        <v>2098.2600000000002</v>
      </c>
      <c r="U1432">
        <v>2107.7800000000002</v>
      </c>
      <c r="V1432">
        <v>0.12</v>
      </c>
      <c r="W1432">
        <v>0.12</v>
      </c>
      <c r="X1432">
        <v>0.12</v>
      </c>
      <c r="Y1432">
        <v>0.12</v>
      </c>
      <c r="Z1432" t="s">
        <v>12</v>
      </c>
      <c r="AA1432" t="s">
        <v>12</v>
      </c>
      <c r="AB1432" t="s">
        <v>12</v>
      </c>
      <c r="AC1432" t="s">
        <v>12</v>
      </c>
      <c r="AD1432">
        <v>182.68060571999999</v>
      </c>
      <c r="AE1432">
        <v>183.18510032</v>
      </c>
      <c r="AF1432">
        <v>181.47983944999999</v>
      </c>
      <c r="AG1432">
        <v>182.3782545</v>
      </c>
      <c r="AH1432" t="s">
        <v>12</v>
      </c>
      <c r="AI1432" t="s">
        <v>12</v>
      </c>
    </row>
    <row r="1433" spans="1:35" x14ac:dyDescent="0.25">
      <c r="A1433">
        <v>1425479400</v>
      </c>
      <c r="B1433">
        <v>11.429168539999999</v>
      </c>
      <c r="C1433">
        <v>11.44462394</v>
      </c>
      <c r="D1433">
        <v>11.21186616</v>
      </c>
      <c r="E1433">
        <v>11.396614059999999</v>
      </c>
      <c r="F1433">
        <v>11.429168539999999</v>
      </c>
      <c r="G1433">
        <v>11.44462394</v>
      </c>
      <c r="H1433">
        <v>11.21186616</v>
      </c>
      <c r="I1433">
        <v>11.396614059999999</v>
      </c>
      <c r="J1433">
        <v>2096.25</v>
      </c>
      <c r="K1433">
        <v>2096.25</v>
      </c>
      <c r="L1433">
        <v>2077.75</v>
      </c>
      <c r="M1433">
        <v>2088.75</v>
      </c>
      <c r="N1433">
        <v>2104.75</v>
      </c>
      <c r="O1433">
        <v>2104.75</v>
      </c>
      <c r="P1433">
        <v>2085.25</v>
      </c>
      <c r="Q1433">
        <v>2096.5</v>
      </c>
      <c r="R1433">
        <v>2107.7199999999998</v>
      </c>
      <c r="S1433">
        <v>2107.7199999999998</v>
      </c>
      <c r="T1433">
        <v>2087.62</v>
      </c>
      <c r="U1433">
        <v>2098.5300000000002</v>
      </c>
      <c r="V1433">
        <v>0.11</v>
      </c>
      <c r="W1433">
        <v>0.11</v>
      </c>
      <c r="X1433">
        <v>0.11</v>
      </c>
      <c r="Y1433">
        <v>0.11</v>
      </c>
      <c r="Z1433" t="s">
        <v>12</v>
      </c>
      <c r="AA1433" t="s">
        <v>12</v>
      </c>
      <c r="AB1433" t="s">
        <v>12</v>
      </c>
      <c r="AC1433" t="s">
        <v>12</v>
      </c>
      <c r="AD1433">
        <v>181.75627485000001</v>
      </c>
      <c r="AE1433">
        <v>181.83402230999999</v>
      </c>
      <c r="AF1433">
        <v>180.59870162000001</v>
      </c>
      <c r="AG1433">
        <v>181.60950493000001</v>
      </c>
      <c r="AH1433" t="s">
        <v>12</v>
      </c>
      <c r="AI1433" t="s">
        <v>12</v>
      </c>
    </row>
    <row r="1434" spans="1:35" x14ac:dyDescent="0.25">
      <c r="A1434">
        <v>1425565800</v>
      </c>
      <c r="B1434">
        <v>11.465792710000001</v>
      </c>
      <c r="C1434">
        <v>11.491836879999999</v>
      </c>
      <c r="D1434">
        <v>11.34127056</v>
      </c>
      <c r="E1434">
        <v>11.43649338</v>
      </c>
      <c r="F1434">
        <v>11.465792710000001</v>
      </c>
      <c r="G1434">
        <v>11.491836879999999</v>
      </c>
      <c r="H1434">
        <v>11.34127056</v>
      </c>
      <c r="I1434">
        <v>11.43649338</v>
      </c>
      <c r="J1434">
        <v>2088.75</v>
      </c>
      <c r="K1434">
        <v>2095.75</v>
      </c>
      <c r="L1434">
        <v>2085.5</v>
      </c>
      <c r="M1434">
        <v>2092</v>
      </c>
      <c r="N1434">
        <v>2096.5</v>
      </c>
      <c r="O1434">
        <v>2103.5</v>
      </c>
      <c r="P1434">
        <v>2093.25</v>
      </c>
      <c r="Q1434">
        <v>2099.75</v>
      </c>
      <c r="R1434">
        <v>2098.54</v>
      </c>
      <c r="S1434">
        <v>2104.25</v>
      </c>
      <c r="T1434">
        <v>2095.2199999999998</v>
      </c>
      <c r="U1434">
        <v>2101.04</v>
      </c>
      <c r="V1434">
        <v>0.11</v>
      </c>
      <c r="W1434">
        <v>0.11</v>
      </c>
      <c r="X1434">
        <v>0.11</v>
      </c>
      <c r="Y1434">
        <v>0.11</v>
      </c>
      <c r="Z1434" t="s">
        <v>12</v>
      </c>
      <c r="AA1434" t="s">
        <v>12</v>
      </c>
      <c r="AB1434" t="s">
        <v>12</v>
      </c>
      <c r="AC1434" t="s">
        <v>12</v>
      </c>
      <c r="AD1434">
        <v>181.94632419000001</v>
      </c>
      <c r="AE1434">
        <v>182.1018191</v>
      </c>
      <c r="AF1434">
        <v>181.28115151</v>
      </c>
      <c r="AG1434">
        <v>181.80810649</v>
      </c>
      <c r="AH1434" t="s">
        <v>12</v>
      </c>
      <c r="AI1434" t="s">
        <v>12</v>
      </c>
    </row>
    <row r="1435" spans="1:35" x14ac:dyDescent="0.25">
      <c r="A1435">
        <v>1425652200</v>
      </c>
      <c r="B1435">
        <v>11.25500063</v>
      </c>
      <c r="C1435">
        <v>11.35510668</v>
      </c>
      <c r="D1435">
        <v>10.89039586</v>
      </c>
      <c r="E1435">
        <v>10.945730579999999</v>
      </c>
      <c r="F1435">
        <v>11.25500063</v>
      </c>
      <c r="G1435">
        <v>11.35510668</v>
      </c>
      <c r="H1435">
        <v>10.89039586</v>
      </c>
      <c r="I1435">
        <v>10.945730579999999</v>
      </c>
      <c r="J1435">
        <v>2091.5</v>
      </c>
      <c r="K1435">
        <v>2096.25</v>
      </c>
      <c r="L1435">
        <v>2057.75</v>
      </c>
      <c r="M1435">
        <v>2063</v>
      </c>
      <c r="N1435">
        <v>2099.5</v>
      </c>
      <c r="O1435">
        <v>2103.5</v>
      </c>
      <c r="P1435">
        <v>2065.5</v>
      </c>
      <c r="Q1435">
        <v>2070.75</v>
      </c>
      <c r="R1435">
        <v>2100.91</v>
      </c>
      <c r="S1435">
        <v>2100.91</v>
      </c>
      <c r="T1435">
        <v>2067.27</v>
      </c>
      <c r="U1435">
        <v>2071.2600000000002</v>
      </c>
      <c r="V1435">
        <v>0.12</v>
      </c>
      <c r="W1435">
        <v>0.12</v>
      </c>
      <c r="X1435">
        <v>0.12</v>
      </c>
      <c r="Y1435">
        <v>0.12</v>
      </c>
      <c r="Z1435" t="s">
        <v>12</v>
      </c>
      <c r="AA1435" t="s">
        <v>12</v>
      </c>
      <c r="AB1435" t="s">
        <v>12</v>
      </c>
      <c r="AC1435" t="s">
        <v>12</v>
      </c>
      <c r="AD1435">
        <v>180.90969143999999</v>
      </c>
      <c r="AE1435">
        <v>181.35889897000001</v>
      </c>
      <c r="AF1435">
        <v>178.9055348</v>
      </c>
      <c r="AG1435">
        <v>179.25107904999999</v>
      </c>
      <c r="AH1435" t="s">
        <v>12</v>
      </c>
      <c r="AI1435" t="s">
        <v>12</v>
      </c>
    </row>
    <row r="1436" spans="1:35" x14ac:dyDescent="0.25">
      <c r="A1436">
        <v>1425907800</v>
      </c>
      <c r="B1436">
        <v>10.988865049999999</v>
      </c>
      <c r="C1436">
        <v>11.156522649999999</v>
      </c>
      <c r="D1436">
        <v>10.973401839999999</v>
      </c>
      <c r="E1436">
        <v>11.089785620000001</v>
      </c>
      <c r="F1436">
        <v>10.988865049999999</v>
      </c>
      <c r="G1436">
        <v>11.156522649999999</v>
      </c>
      <c r="H1436">
        <v>10.973401839999999</v>
      </c>
      <c r="I1436">
        <v>11.089785620000001</v>
      </c>
      <c r="J1436">
        <v>2065.75</v>
      </c>
      <c r="K1436">
        <v>2074.75</v>
      </c>
      <c r="L1436">
        <v>2058.5</v>
      </c>
      <c r="M1436">
        <v>2070</v>
      </c>
      <c r="N1436">
        <v>2073.5</v>
      </c>
      <c r="O1436">
        <v>2082.5</v>
      </c>
      <c r="P1436">
        <v>2066</v>
      </c>
      <c r="Q1436">
        <v>2077.75</v>
      </c>
      <c r="R1436">
        <v>2072.25</v>
      </c>
      <c r="S1436">
        <v>2083.4899999999998</v>
      </c>
      <c r="T1436">
        <v>2072.21</v>
      </c>
      <c r="U1436">
        <v>2079.4299999999998</v>
      </c>
      <c r="V1436">
        <v>0.12</v>
      </c>
      <c r="W1436">
        <v>0.12</v>
      </c>
      <c r="X1436">
        <v>0.12</v>
      </c>
      <c r="Y1436">
        <v>0.12</v>
      </c>
      <c r="Z1436" t="s">
        <v>12</v>
      </c>
      <c r="AA1436" t="s">
        <v>12</v>
      </c>
      <c r="AB1436" t="s">
        <v>12</v>
      </c>
      <c r="AC1436" t="s">
        <v>12</v>
      </c>
      <c r="AD1436">
        <v>179.45840559999999</v>
      </c>
      <c r="AE1436">
        <v>180.36545924999999</v>
      </c>
      <c r="AF1436">
        <v>179.29073025</v>
      </c>
      <c r="AG1436">
        <v>179.99399918</v>
      </c>
      <c r="AH1436" t="s">
        <v>12</v>
      </c>
      <c r="AI1436" t="s">
        <v>12</v>
      </c>
    </row>
    <row r="1437" spans="1:35" x14ac:dyDescent="0.25">
      <c r="A1437">
        <v>1425994200</v>
      </c>
      <c r="B1437">
        <v>10.82446358</v>
      </c>
      <c r="C1437">
        <v>10.84399647</v>
      </c>
      <c r="D1437">
        <v>10.547748009999999</v>
      </c>
      <c r="E1437">
        <v>10.547748009999999</v>
      </c>
      <c r="F1437">
        <v>10.82446358</v>
      </c>
      <c r="G1437">
        <v>10.84399647</v>
      </c>
      <c r="H1437">
        <v>10.547748009999999</v>
      </c>
      <c r="I1437">
        <v>10.547748009999999</v>
      </c>
      <c r="J1437">
        <v>2070</v>
      </c>
      <c r="K1437">
        <v>2070.5</v>
      </c>
      <c r="L1437">
        <v>2033.75</v>
      </c>
      <c r="M1437">
        <v>2034.25</v>
      </c>
      <c r="N1437">
        <v>2077.5</v>
      </c>
      <c r="O1437">
        <v>2078</v>
      </c>
      <c r="P1437">
        <v>2041.25</v>
      </c>
      <c r="Q1437">
        <v>2042</v>
      </c>
      <c r="R1437">
        <v>2076.14</v>
      </c>
      <c r="S1437">
        <v>2076.14</v>
      </c>
      <c r="T1437">
        <v>2044.16</v>
      </c>
      <c r="U1437">
        <v>2044.16</v>
      </c>
      <c r="V1437">
        <v>0.12</v>
      </c>
      <c r="W1437">
        <v>0.12</v>
      </c>
      <c r="X1437">
        <v>0.12</v>
      </c>
      <c r="Y1437">
        <v>0.12</v>
      </c>
      <c r="Z1437" t="s">
        <v>12</v>
      </c>
      <c r="AA1437" t="s">
        <v>12</v>
      </c>
      <c r="AB1437" t="s">
        <v>12</v>
      </c>
      <c r="AC1437" t="s">
        <v>12</v>
      </c>
      <c r="AD1437">
        <v>178.56862916</v>
      </c>
      <c r="AE1437">
        <v>178.65501522</v>
      </c>
      <c r="AF1437">
        <v>177.03095725</v>
      </c>
      <c r="AG1437">
        <v>177.07415028</v>
      </c>
      <c r="AH1437" t="s">
        <v>12</v>
      </c>
      <c r="AI1437" t="s">
        <v>12</v>
      </c>
    </row>
    <row r="1438" spans="1:35" x14ac:dyDescent="0.25">
      <c r="A1438">
        <v>1426080600</v>
      </c>
      <c r="B1438">
        <v>10.59006894</v>
      </c>
      <c r="C1438">
        <v>10.62913472</v>
      </c>
      <c r="D1438">
        <v>10.458222940000001</v>
      </c>
      <c r="E1438">
        <v>10.470430990000001</v>
      </c>
      <c r="F1438">
        <v>10.59006894</v>
      </c>
      <c r="G1438">
        <v>10.62913472</v>
      </c>
      <c r="H1438">
        <v>10.458222940000001</v>
      </c>
      <c r="I1438">
        <v>10.470430990000001</v>
      </c>
      <c r="J1438">
        <v>2036</v>
      </c>
      <c r="K1438">
        <v>2044.75</v>
      </c>
      <c r="L1438">
        <v>2030.5</v>
      </c>
      <c r="M1438">
        <v>2032</v>
      </c>
      <c r="N1438">
        <v>2044.25</v>
      </c>
      <c r="O1438">
        <v>2052.25</v>
      </c>
      <c r="P1438">
        <v>2038.25</v>
      </c>
      <c r="Q1438">
        <v>2039.5</v>
      </c>
      <c r="R1438">
        <v>2044.69</v>
      </c>
      <c r="S1438">
        <v>2050.08</v>
      </c>
      <c r="T1438">
        <v>2039.69</v>
      </c>
      <c r="U1438">
        <v>2040.24</v>
      </c>
      <c r="V1438">
        <v>0.11</v>
      </c>
      <c r="W1438">
        <v>0.11</v>
      </c>
      <c r="X1438">
        <v>0.11</v>
      </c>
      <c r="Y1438">
        <v>0.11</v>
      </c>
      <c r="Z1438" t="s">
        <v>12</v>
      </c>
      <c r="AA1438" t="s">
        <v>12</v>
      </c>
      <c r="AB1438" t="s">
        <v>12</v>
      </c>
      <c r="AC1438" t="s">
        <v>12</v>
      </c>
      <c r="AD1438">
        <v>177.34194708000001</v>
      </c>
      <c r="AE1438">
        <v>177.52335780999999</v>
      </c>
      <c r="AF1438">
        <v>176.57311111999999</v>
      </c>
      <c r="AG1438">
        <v>176.65949717999999</v>
      </c>
      <c r="AH1438" t="s">
        <v>12</v>
      </c>
      <c r="AI1438" t="s">
        <v>12</v>
      </c>
    </row>
    <row r="1439" spans="1:35" x14ac:dyDescent="0.25">
      <c r="A1439">
        <v>1426167000</v>
      </c>
      <c r="B1439">
        <v>10.586813790000001</v>
      </c>
      <c r="C1439">
        <v>10.88274483</v>
      </c>
      <c r="D1439">
        <v>10.586813790000001</v>
      </c>
      <c r="E1439">
        <v>10.870040639999999</v>
      </c>
      <c r="F1439">
        <v>10.586813790000001</v>
      </c>
      <c r="G1439">
        <v>10.88274483</v>
      </c>
      <c r="H1439">
        <v>10.586813790000001</v>
      </c>
      <c r="I1439">
        <v>10.870040639999999</v>
      </c>
      <c r="J1439">
        <v>2034.75</v>
      </c>
      <c r="K1439">
        <v>2059</v>
      </c>
      <c r="L1439">
        <v>2030.75</v>
      </c>
      <c r="M1439">
        <v>2056.5</v>
      </c>
      <c r="N1439">
        <v>2042</v>
      </c>
      <c r="O1439">
        <v>2066.5</v>
      </c>
      <c r="P1439">
        <v>2038.25</v>
      </c>
      <c r="Q1439">
        <v>2064</v>
      </c>
      <c r="R1439">
        <v>2041.1</v>
      </c>
      <c r="S1439">
        <v>2066.41</v>
      </c>
      <c r="T1439">
        <v>2041.1</v>
      </c>
      <c r="U1439">
        <v>2065.9499999999998</v>
      </c>
      <c r="V1439">
        <v>0.11</v>
      </c>
      <c r="W1439">
        <v>0.11</v>
      </c>
      <c r="X1439">
        <v>0.11</v>
      </c>
      <c r="Y1439">
        <v>0.11</v>
      </c>
      <c r="Z1439" t="s">
        <v>12</v>
      </c>
      <c r="AA1439" t="s">
        <v>12</v>
      </c>
      <c r="AB1439" t="s">
        <v>12</v>
      </c>
      <c r="AC1439" t="s">
        <v>12</v>
      </c>
      <c r="AD1439">
        <v>177.31603125999999</v>
      </c>
      <c r="AE1439">
        <v>178.97032435</v>
      </c>
      <c r="AF1439">
        <v>177.26419962</v>
      </c>
      <c r="AG1439">
        <v>178.9055348</v>
      </c>
      <c r="AH1439" t="s">
        <v>12</v>
      </c>
      <c r="AI1439" t="s">
        <v>12</v>
      </c>
    </row>
    <row r="1440" spans="1:35" x14ac:dyDescent="0.25">
      <c r="A1440">
        <v>1426253400</v>
      </c>
      <c r="B1440">
        <v>10.82039488</v>
      </c>
      <c r="C1440">
        <v>10.847252599999999</v>
      </c>
      <c r="D1440">
        <v>10.475314210000001</v>
      </c>
      <c r="E1440">
        <v>10.669828559999999</v>
      </c>
      <c r="F1440">
        <v>10.82039488</v>
      </c>
      <c r="G1440">
        <v>10.847252599999999</v>
      </c>
      <c r="H1440">
        <v>10.475314210000001</v>
      </c>
      <c r="I1440">
        <v>10.669828559999999</v>
      </c>
      <c r="J1440">
        <v>2051.5</v>
      </c>
      <c r="K1440">
        <v>2053.75</v>
      </c>
      <c r="L1440">
        <v>2027.25</v>
      </c>
      <c r="M1440">
        <v>2035.25</v>
      </c>
      <c r="N1440">
        <v>2056.5</v>
      </c>
      <c r="O1440">
        <v>2061.25</v>
      </c>
      <c r="P1440">
        <v>2032.5</v>
      </c>
      <c r="Q1440">
        <v>2042.25</v>
      </c>
      <c r="R1440">
        <v>2064.56</v>
      </c>
      <c r="S1440">
        <v>2064.56</v>
      </c>
      <c r="T1440">
        <v>2041.17</v>
      </c>
      <c r="U1440">
        <v>2053.4</v>
      </c>
      <c r="V1440">
        <v>0.11</v>
      </c>
      <c r="W1440">
        <v>0.11</v>
      </c>
      <c r="X1440">
        <v>0.11</v>
      </c>
      <c r="Y1440">
        <v>0.11</v>
      </c>
      <c r="Z1440" t="s">
        <v>12</v>
      </c>
      <c r="AA1440" t="s">
        <v>12</v>
      </c>
      <c r="AB1440" t="s">
        <v>12</v>
      </c>
      <c r="AC1440" t="s">
        <v>12</v>
      </c>
      <c r="AD1440">
        <v>178.62046079999999</v>
      </c>
      <c r="AE1440">
        <v>179.62582179</v>
      </c>
      <c r="AF1440">
        <v>176.72860603000001</v>
      </c>
      <c r="AG1440">
        <v>177.80601300000001</v>
      </c>
      <c r="AH1440" t="s">
        <v>12</v>
      </c>
      <c r="AI1440" t="s">
        <v>12</v>
      </c>
    </row>
    <row r="1441" spans="1:35" x14ac:dyDescent="0.25">
      <c r="A1441">
        <v>1426512600</v>
      </c>
      <c r="B1441">
        <v>10.80330361</v>
      </c>
      <c r="C1441">
        <v>11.11499867</v>
      </c>
      <c r="D1441">
        <v>10.80330361</v>
      </c>
      <c r="E1441">
        <v>11.105248830000001</v>
      </c>
      <c r="F1441">
        <v>10.80330361</v>
      </c>
      <c r="G1441">
        <v>11.11499867</v>
      </c>
      <c r="H1441">
        <v>10.80330361</v>
      </c>
      <c r="I1441">
        <v>11.105248830000001</v>
      </c>
      <c r="J1441">
        <v>2034.5</v>
      </c>
      <c r="K1441">
        <v>2067.25</v>
      </c>
      <c r="L1441">
        <v>2031</v>
      </c>
      <c r="M1441">
        <v>2061.75</v>
      </c>
      <c r="N1441">
        <v>2043.25</v>
      </c>
      <c r="O1441">
        <v>2074</v>
      </c>
      <c r="P1441">
        <v>2037.25</v>
      </c>
      <c r="Q1441">
        <v>2068.5</v>
      </c>
      <c r="R1441">
        <v>2055.35</v>
      </c>
      <c r="S1441">
        <v>2081.41</v>
      </c>
      <c r="T1441">
        <v>2055.35</v>
      </c>
      <c r="U1441">
        <v>2081.19</v>
      </c>
      <c r="V1441">
        <v>0.12</v>
      </c>
      <c r="W1441">
        <v>0.12</v>
      </c>
      <c r="X1441">
        <v>0.12</v>
      </c>
      <c r="Y1441">
        <v>0.12</v>
      </c>
      <c r="Z1441" t="s">
        <v>12</v>
      </c>
      <c r="AA1441" t="s">
        <v>12</v>
      </c>
      <c r="AB1441" t="s">
        <v>12</v>
      </c>
      <c r="AC1441" t="s">
        <v>12</v>
      </c>
      <c r="AD1441">
        <v>178.56862916</v>
      </c>
      <c r="AE1441">
        <v>180.27907318999999</v>
      </c>
      <c r="AF1441">
        <v>177.83788946000001</v>
      </c>
      <c r="AG1441">
        <v>180.18404852</v>
      </c>
      <c r="AH1441" t="s">
        <v>12</v>
      </c>
      <c r="AI1441" t="s">
        <v>12</v>
      </c>
    </row>
    <row r="1442" spans="1:35" x14ac:dyDescent="0.25">
      <c r="A1442">
        <v>1426599000</v>
      </c>
      <c r="B1442">
        <v>10.953055409999999</v>
      </c>
      <c r="C1442">
        <v>11.06982105</v>
      </c>
      <c r="D1442">
        <v>10.844810989999999</v>
      </c>
      <c r="E1442">
        <v>10.9986315</v>
      </c>
      <c r="F1442">
        <v>10.953055409999999</v>
      </c>
      <c r="G1442">
        <v>11.06982105</v>
      </c>
      <c r="H1442">
        <v>10.844810989999999</v>
      </c>
      <c r="I1442">
        <v>10.9986315</v>
      </c>
      <c r="J1442">
        <v>2059.75</v>
      </c>
      <c r="K1442">
        <v>2063</v>
      </c>
      <c r="L1442">
        <v>2049.5</v>
      </c>
      <c r="M1442">
        <v>2059.5</v>
      </c>
      <c r="N1442">
        <v>2066.5</v>
      </c>
      <c r="O1442">
        <v>2070.5</v>
      </c>
      <c r="P1442">
        <v>2056.25</v>
      </c>
      <c r="Q1442">
        <v>2066.25</v>
      </c>
      <c r="R1442">
        <v>2080.59</v>
      </c>
      <c r="S1442">
        <v>2080.59</v>
      </c>
      <c r="T1442">
        <v>2065.08</v>
      </c>
      <c r="U1442">
        <v>2074.2800000000002</v>
      </c>
      <c r="V1442">
        <v>0.12</v>
      </c>
      <c r="W1442">
        <v>0.12</v>
      </c>
      <c r="X1442">
        <v>0.12</v>
      </c>
      <c r="Y1442">
        <v>0.12</v>
      </c>
      <c r="Z1442" t="s">
        <v>12</v>
      </c>
      <c r="AA1442" t="s">
        <v>12</v>
      </c>
      <c r="AB1442" t="s">
        <v>12</v>
      </c>
      <c r="AC1442" t="s">
        <v>12</v>
      </c>
      <c r="AD1442">
        <v>179.41521256999999</v>
      </c>
      <c r="AE1442">
        <v>180.04583081999999</v>
      </c>
      <c r="AF1442">
        <v>178.80187153</v>
      </c>
      <c r="AG1442">
        <v>179.64845493999999</v>
      </c>
      <c r="AH1442" t="s">
        <v>12</v>
      </c>
      <c r="AI1442" t="s">
        <v>12</v>
      </c>
    </row>
    <row r="1443" spans="1:35" x14ac:dyDescent="0.25">
      <c r="A1443">
        <v>1426685400</v>
      </c>
      <c r="B1443">
        <v>10.90585126</v>
      </c>
      <c r="C1443">
        <v>11.51950815</v>
      </c>
      <c r="D1443">
        <v>10.785397809999999</v>
      </c>
      <c r="E1443">
        <v>11.38521955</v>
      </c>
      <c r="F1443">
        <v>10.90585126</v>
      </c>
      <c r="G1443">
        <v>11.51950815</v>
      </c>
      <c r="H1443">
        <v>10.785397809999999</v>
      </c>
      <c r="I1443">
        <v>11.38521955</v>
      </c>
      <c r="J1443">
        <v>2060</v>
      </c>
      <c r="K1443">
        <v>2092.75</v>
      </c>
      <c r="L1443">
        <v>2046.25</v>
      </c>
      <c r="M1443">
        <v>2085.5</v>
      </c>
      <c r="N1443">
        <v>2066.25</v>
      </c>
      <c r="O1443">
        <v>2099.75</v>
      </c>
      <c r="P1443">
        <v>2052.25</v>
      </c>
      <c r="Q1443">
        <v>2092.5</v>
      </c>
      <c r="R1443">
        <v>2072.84</v>
      </c>
      <c r="S1443">
        <v>2106.85</v>
      </c>
      <c r="T1443">
        <v>2061.23</v>
      </c>
      <c r="U1443">
        <v>2099.5</v>
      </c>
      <c r="V1443">
        <v>0.11</v>
      </c>
      <c r="W1443">
        <v>0.11</v>
      </c>
      <c r="X1443">
        <v>0.11</v>
      </c>
      <c r="Y1443">
        <v>0.11</v>
      </c>
      <c r="Z1443" t="s">
        <v>12</v>
      </c>
      <c r="AA1443" t="s">
        <v>12</v>
      </c>
      <c r="AB1443" t="s">
        <v>12</v>
      </c>
      <c r="AC1443" t="s">
        <v>12</v>
      </c>
      <c r="AD1443">
        <v>179.15605438</v>
      </c>
      <c r="AE1443">
        <v>182.50783358999999</v>
      </c>
      <c r="AF1443">
        <v>178.49088169999999</v>
      </c>
      <c r="AG1443">
        <v>181.80810649</v>
      </c>
      <c r="AH1443" t="s">
        <v>12</v>
      </c>
      <c r="AI1443" t="s">
        <v>12</v>
      </c>
    </row>
    <row r="1444" spans="1:35" x14ac:dyDescent="0.25">
      <c r="A1444">
        <v>1426771800</v>
      </c>
      <c r="B1444">
        <v>11.316040900000001</v>
      </c>
      <c r="C1444">
        <v>11.36488093</v>
      </c>
      <c r="D1444">
        <v>11.16384749</v>
      </c>
      <c r="E1444">
        <v>11.233026130000001</v>
      </c>
      <c r="F1444">
        <v>11.316040900000001</v>
      </c>
      <c r="G1444">
        <v>11.36488093</v>
      </c>
      <c r="H1444">
        <v>11.16384749</v>
      </c>
      <c r="I1444">
        <v>11.233026130000001</v>
      </c>
      <c r="J1444">
        <v>2091.5</v>
      </c>
      <c r="K1444">
        <v>2091.5</v>
      </c>
      <c r="L1444">
        <v>2070</v>
      </c>
      <c r="M1444">
        <v>2074.5</v>
      </c>
      <c r="N1444">
        <v>2093.5</v>
      </c>
      <c r="O1444">
        <v>2099</v>
      </c>
      <c r="P1444">
        <v>2076.5</v>
      </c>
      <c r="Q1444">
        <v>2081.5</v>
      </c>
      <c r="R1444">
        <v>2098.69</v>
      </c>
      <c r="S1444">
        <v>2098.69</v>
      </c>
      <c r="T1444">
        <v>2085.56</v>
      </c>
      <c r="U1444">
        <v>2089.27</v>
      </c>
      <c r="V1444">
        <v>0.12</v>
      </c>
      <c r="W1444">
        <v>0.12</v>
      </c>
      <c r="X1444">
        <v>0.12</v>
      </c>
      <c r="Y1444">
        <v>0.12</v>
      </c>
      <c r="Z1444" t="s">
        <v>12</v>
      </c>
      <c r="AA1444" t="s">
        <v>12</v>
      </c>
      <c r="AB1444" t="s">
        <v>12</v>
      </c>
      <c r="AC1444" t="s">
        <v>12</v>
      </c>
      <c r="AD1444">
        <v>181.37617617999999</v>
      </c>
      <c r="AE1444">
        <v>181.81648594000001</v>
      </c>
      <c r="AF1444">
        <v>180.57278579999999</v>
      </c>
      <c r="AG1444">
        <v>180.97880029000001</v>
      </c>
      <c r="AH1444" t="s">
        <v>12</v>
      </c>
      <c r="AI1444" t="s">
        <v>12</v>
      </c>
    </row>
    <row r="1445" spans="1:35" x14ac:dyDescent="0.25">
      <c r="A1445">
        <v>1426858200</v>
      </c>
      <c r="B1445">
        <v>11.426726929999999</v>
      </c>
      <c r="C1445">
        <v>11.631008700000001</v>
      </c>
      <c r="D1445">
        <v>11.409635659999999</v>
      </c>
      <c r="E1445">
        <v>11.53008911</v>
      </c>
      <c r="F1445">
        <v>11.426726929999999</v>
      </c>
      <c r="G1445">
        <v>11.631008700000001</v>
      </c>
      <c r="H1445">
        <v>11.409635659999999</v>
      </c>
      <c r="I1445">
        <v>11.53008911</v>
      </c>
      <c r="J1445">
        <v>2071.25</v>
      </c>
      <c r="K1445">
        <v>2099</v>
      </c>
      <c r="L1445">
        <v>2071.25</v>
      </c>
      <c r="M1445">
        <v>2092</v>
      </c>
      <c r="N1445">
        <v>2079.5</v>
      </c>
      <c r="O1445">
        <v>2106.75</v>
      </c>
      <c r="P1445">
        <v>2077.75</v>
      </c>
      <c r="Q1445">
        <v>2099.25</v>
      </c>
      <c r="R1445">
        <v>2090.3200000000002</v>
      </c>
      <c r="S1445">
        <v>2113.92</v>
      </c>
      <c r="T1445">
        <v>2090.3200000000002</v>
      </c>
      <c r="U1445">
        <v>2108.1</v>
      </c>
      <c r="V1445">
        <v>0.12</v>
      </c>
      <c r="W1445">
        <v>0.12</v>
      </c>
      <c r="X1445">
        <v>0.12</v>
      </c>
      <c r="Y1445">
        <v>0.12</v>
      </c>
      <c r="Z1445" t="s">
        <v>12</v>
      </c>
      <c r="AA1445" t="s">
        <v>12</v>
      </c>
      <c r="AB1445" t="s">
        <v>12</v>
      </c>
      <c r="AC1445" t="s">
        <v>12</v>
      </c>
      <c r="AD1445">
        <v>181.96869924000001</v>
      </c>
      <c r="AE1445">
        <v>183.10540705</v>
      </c>
      <c r="AF1445">
        <v>181.77806204999999</v>
      </c>
      <c r="AG1445">
        <v>182.57610036</v>
      </c>
      <c r="AH1445" t="s">
        <v>12</v>
      </c>
      <c r="AI1445" t="s">
        <v>12</v>
      </c>
    </row>
    <row r="1446" spans="1:35" x14ac:dyDescent="0.25">
      <c r="A1446">
        <v>1427117400</v>
      </c>
      <c r="B1446">
        <v>11.53659942</v>
      </c>
      <c r="C1446">
        <v>11.64728545</v>
      </c>
      <c r="D1446">
        <v>11.468234320000001</v>
      </c>
      <c r="E1446">
        <v>11.468234320000001</v>
      </c>
      <c r="F1446">
        <v>11.53659942</v>
      </c>
      <c r="G1446">
        <v>11.64728545</v>
      </c>
      <c r="H1446">
        <v>11.468234320000001</v>
      </c>
      <c r="I1446">
        <v>11.468234320000001</v>
      </c>
      <c r="J1446">
        <v>2096.75</v>
      </c>
      <c r="K1446">
        <v>2099.25</v>
      </c>
      <c r="L1446">
        <v>2087</v>
      </c>
      <c r="M1446">
        <v>2087.5</v>
      </c>
      <c r="N1446">
        <v>2097.75</v>
      </c>
      <c r="O1446">
        <v>2107</v>
      </c>
      <c r="P1446">
        <v>2093.25</v>
      </c>
      <c r="Q1446">
        <v>2094.75</v>
      </c>
      <c r="R1446">
        <v>2107.9899999999998</v>
      </c>
      <c r="S1446">
        <v>2114.86</v>
      </c>
      <c r="T1446">
        <v>2104.42</v>
      </c>
      <c r="U1446">
        <v>2104.42</v>
      </c>
      <c r="V1446">
        <v>0.12</v>
      </c>
      <c r="W1446">
        <v>0.12</v>
      </c>
      <c r="X1446">
        <v>0.12</v>
      </c>
      <c r="Y1446">
        <v>0.12</v>
      </c>
      <c r="Z1446" t="s">
        <v>12</v>
      </c>
      <c r="AA1446" t="s">
        <v>12</v>
      </c>
      <c r="AB1446" t="s">
        <v>12</v>
      </c>
      <c r="AC1446" t="s">
        <v>12</v>
      </c>
      <c r="AD1446">
        <v>182.58477751999999</v>
      </c>
      <c r="AE1446">
        <v>183.18350147999999</v>
      </c>
      <c r="AF1446">
        <v>182.22033683999999</v>
      </c>
      <c r="AG1446">
        <v>182.22033683999999</v>
      </c>
      <c r="AH1446" t="s">
        <v>12</v>
      </c>
      <c r="AI1446" t="s">
        <v>12</v>
      </c>
    </row>
    <row r="1447" spans="1:35" x14ac:dyDescent="0.25">
      <c r="A1447">
        <v>1427203800</v>
      </c>
      <c r="B1447">
        <v>11.43893499</v>
      </c>
      <c r="C1447">
        <v>11.52927459</v>
      </c>
      <c r="D1447">
        <v>11.25907031</v>
      </c>
      <c r="E1447">
        <v>11.26639514</v>
      </c>
      <c r="F1447">
        <v>11.43893499</v>
      </c>
      <c r="G1447">
        <v>11.52927459</v>
      </c>
      <c r="H1447">
        <v>11.25907031</v>
      </c>
      <c r="I1447">
        <v>11.26639514</v>
      </c>
      <c r="J1447">
        <v>2088.75</v>
      </c>
      <c r="K1447">
        <v>2093.25</v>
      </c>
      <c r="L1447">
        <v>2076</v>
      </c>
      <c r="M1447">
        <v>2077.5</v>
      </c>
      <c r="N1447">
        <v>2094</v>
      </c>
      <c r="O1447">
        <v>2101</v>
      </c>
      <c r="P1447">
        <v>2083</v>
      </c>
      <c r="Q1447">
        <v>2085</v>
      </c>
      <c r="R1447">
        <v>2103.94</v>
      </c>
      <c r="S1447">
        <v>2107.63</v>
      </c>
      <c r="T1447">
        <v>2091.5</v>
      </c>
      <c r="U1447">
        <v>2091.5</v>
      </c>
      <c r="V1447">
        <v>0.11</v>
      </c>
      <c r="W1447">
        <v>0.11</v>
      </c>
      <c r="X1447">
        <v>0.11</v>
      </c>
      <c r="Y1447">
        <v>0.11</v>
      </c>
      <c r="Z1447" t="s">
        <v>12</v>
      </c>
      <c r="AA1447" t="s">
        <v>12</v>
      </c>
      <c r="AB1447" t="s">
        <v>12</v>
      </c>
      <c r="AC1447" t="s">
        <v>12</v>
      </c>
      <c r="AD1447">
        <v>182.09017946</v>
      </c>
      <c r="AE1447">
        <v>182.56742320000001</v>
      </c>
      <c r="AF1447">
        <v>181.12701482</v>
      </c>
      <c r="AG1447">
        <v>181.19643209</v>
      </c>
      <c r="AH1447" t="s">
        <v>12</v>
      </c>
      <c r="AI1447" t="s">
        <v>12</v>
      </c>
    </row>
    <row r="1448" spans="1:35" x14ac:dyDescent="0.25">
      <c r="A1448">
        <v>1427290200</v>
      </c>
      <c r="B1448">
        <v>11.314632469999999</v>
      </c>
      <c r="C1448">
        <v>11.35536518</v>
      </c>
      <c r="D1448">
        <v>10.76971518</v>
      </c>
      <c r="E1448">
        <v>10.77044836</v>
      </c>
      <c r="F1448">
        <v>11.314632469999999</v>
      </c>
      <c r="G1448">
        <v>11.35536518</v>
      </c>
      <c r="H1448">
        <v>10.76971518</v>
      </c>
      <c r="I1448">
        <v>10.77044836</v>
      </c>
      <c r="J1448">
        <v>2077.5</v>
      </c>
      <c r="K1448">
        <v>2081.5</v>
      </c>
      <c r="L1448">
        <v>2045</v>
      </c>
      <c r="M1448">
        <v>2046.25</v>
      </c>
      <c r="N1448">
        <v>2085.25</v>
      </c>
      <c r="O1448">
        <v>2089.25</v>
      </c>
      <c r="P1448">
        <v>2052.25</v>
      </c>
      <c r="Q1448">
        <v>2053.75</v>
      </c>
      <c r="R1448">
        <v>2093.1</v>
      </c>
      <c r="S1448">
        <v>2097.4299999999998</v>
      </c>
      <c r="T1448">
        <v>2061.0500000000002</v>
      </c>
      <c r="U1448">
        <v>2061.0500000000002</v>
      </c>
      <c r="V1448">
        <v>0.12</v>
      </c>
      <c r="W1448">
        <v>0.12</v>
      </c>
      <c r="X1448">
        <v>0.12</v>
      </c>
      <c r="Y1448">
        <v>0.12</v>
      </c>
      <c r="Z1448" t="s">
        <v>12</v>
      </c>
      <c r="AA1448" t="s">
        <v>12</v>
      </c>
      <c r="AB1448" t="s">
        <v>12</v>
      </c>
      <c r="AC1448" t="s">
        <v>12</v>
      </c>
      <c r="AD1448">
        <v>181.41336107000001</v>
      </c>
      <c r="AE1448">
        <v>181.65632152000001</v>
      </c>
      <c r="AF1448">
        <v>178.49783568000001</v>
      </c>
      <c r="AG1448">
        <v>178.54122147000001</v>
      </c>
      <c r="AH1448" t="s">
        <v>12</v>
      </c>
      <c r="AI1448" t="s">
        <v>12</v>
      </c>
    </row>
    <row r="1449" spans="1:35" x14ac:dyDescent="0.25">
      <c r="A1449">
        <v>1427376600</v>
      </c>
      <c r="B1449">
        <v>10.647436859999999</v>
      </c>
      <c r="C1449">
        <v>10.869835719999999</v>
      </c>
      <c r="D1449">
        <v>10.520359620000001</v>
      </c>
      <c r="E1449">
        <v>10.699574</v>
      </c>
      <c r="F1449">
        <v>10.647436859999999</v>
      </c>
      <c r="G1449">
        <v>10.869835719999999</v>
      </c>
      <c r="H1449">
        <v>10.520359620000001</v>
      </c>
      <c r="I1449">
        <v>10.699574</v>
      </c>
      <c r="J1449">
        <v>2048</v>
      </c>
      <c r="K1449">
        <v>2051</v>
      </c>
      <c r="L1449">
        <v>2026</v>
      </c>
      <c r="M1449">
        <v>2041</v>
      </c>
      <c r="N1449">
        <v>2056</v>
      </c>
      <c r="O1449">
        <v>2058.75</v>
      </c>
      <c r="P1449">
        <v>2033.25</v>
      </c>
      <c r="Q1449">
        <v>2048.5</v>
      </c>
      <c r="R1449">
        <v>2059.94</v>
      </c>
      <c r="S1449">
        <v>2067.15</v>
      </c>
      <c r="T1449">
        <v>2045.5</v>
      </c>
      <c r="U1449">
        <v>2056.15</v>
      </c>
      <c r="V1449">
        <v>0.11</v>
      </c>
      <c r="W1449">
        <v>0.11</v>
      </c>
      <c r="X1449">
        <v>0.11</v>
      </c>
      <c r="Y1449">
        <v>0.11</v>
      </c>
      <c r="Z1449" t="s">
        <v>12</v>
      </c>
      <c r="AA1449" t="s">
        <v>12</v>
      </c>
      <c r="AB1449" t="s">
        <v>12</v>
      </c>
      <c r="AC1449" t="s">
        <v>12</v>
      </c>
      <c r="AD1449">
        <v>177.84704876000001</v>
      </c>
      <c r="AE1449">
        <v>179.07052816000001</v>
      </c>
      <c r="AF1449">
        <v>177.11816741000001</v>
      </c>
      <c r="AG1449">
        <v>178.11604069000001</v>
      </c>
      <c r="AH1449" t="s">
        <v>12</v>
      </c>
      <c r="AI1449" t="s">
        <v>12</v>
      </c>
    </row>
    <row r="1450" spans="1:35" x14ac:dyDescent="0.25">
      <c r="A1450">
        <v>1427463000</v>
      </c>
      <c r="B1450">
        <v>10.676764179999999</v>
      </c>
      <c r="C1450">
        <v>10.8076618</v>
      </c>
      <c r="D1450">
        <v>10.640919350000001</v>
      </c>
      <c r="E1450">
        <v>10.764746150000001</v>
      </c>
      <c r="F1450">
        <v>10.676764179999999</v>
      </c>
      <c r="G1450">
        <v>10.8076618</v>
      </c>
      <c r="H1450">
        <v>10.640919350000001</v>
      </c>
      <c r="I1450">
        <v>10.764746150000001</v>
      </c>
      <c r="J1450">
        <v>2044</v>
      </c>
      <c r="K1450">
        <v>2050</v>
      </c>
      <c r="L1450">
        <v>2033.75</v>
      </c>
      <c r="M1450">
        <v>2045</v>
      </c>
      <c r="N1450">
        <v>2050</v>
      </c>
      <c r="O1450">
        <v>2057.75</v>
      </c>
      <c r="P1450">
        <v>2041</v>
      </c>
      <c r="Q1450">
        <v>2052.5</v>
      </c>
      <c r="R1450">
        <v>2055.7800000000002</v>
      </c>
      <c r="S1450">
        <v>2062.83</v>
      </c>
      <c r="T1450">
        <v>2052.96</v>
      </c>
      <c r="U1450">
        <v>2061.02</v>
      </c>
      <c r="V1450">
        <v>0.12</v>
      </c>
      <c r="W1450">
        <v>0.12</v>
      </c>
      <c r="X1450">
        <v>0.12</v>
      </c>
      <c r="Y1450">
        <v>0.12</v>
      </c>
      <c r="Z1450" t="s">
        <v>12</v>
      </c>
      <c r="AA1450" t="s">
        <v>12</v>
      </c>
      <c r="AB1450" t="s">
        <v>12</v>
      </c>
      <c r="AC1450" t="s">
        <v>12</v>
      </c>
      <c r="AD1450">
        <v>177.99456046</v>
      </c>
      <c r="AE1450">
        <v>178.70608748999999</v>
      </c>
      <c r="AF1450">
        <v>177.79498580999999</v>
      </c>
      <c r="AG1450">
        <v>178.52386715</v>
      </c>
      <c r="AH1450" t="s">
        <v>12</v>
      </c>
      <c r="AI1450" t="s">
        <v>12</v>
      </c>
    </row>
    <row r="1451" spans="1:35" x14ac:dyDescent="0.25">
      <c r="A1451">
        <v>1427722200</v>
      </c>
      <c r="B1451">
        <v>10.97166605</v>
      </c>
      <c r="C1451">
        <v>11.21931867</v>
      </c>
      <c r="D1451">
        <v>10.97003643</v>
      </c>
      <c r="E1451">
        <v>11.162293650000001</v>
      </c>
      <c r="F1451">
        <v>10.97166605</v>
      </c>
      <c r="G1451">
        <v>11.21931867</v>
      </c>
      <c r="H1451">
        <v>10.97003643</v>
      </c>
      <c r="I1451">
        <v>11.162293650000001</v>
      </c>
      <c r="J1451">
        <v>2047</v>
      </c>
      <c r="K1451">
        <v>2074.25</v>
      </c>
      <c r="L1451">
        <v>2040.75</v>
      </c>
      <c r="M1451">
        <v>2068</v>
      </c>
      <c r="N1451">
        <v>2052.75</v>
      </c>
      <c r="O1451">
        <v>2081.75</v>
      </c>
      <c r="P1451">
        <v>2047.25</v>
      </c>
      <c r="Q1451">
        <v>2075.5</v>
      </c>
      <c r="R1451">
        <v>2064.11</v>
      </c>
      <c r="S1451">
        <v>2088.9699999999998</v>
      </c>
      <c r="T1451">
        <v>2064.11</v>
      </c>
      <c r="U1451">
        <v>2086.2399999999998</v>
      </c>
      <c r="V1451">
        <v>0.12</v>
      </c>
      <c r="W1451">
        <v>0.12</v>
      </c>
      <c r="X1451">
        <v>0.12</v>
      </c>
      <c r="Y1451">
        <v>0.12</v>
      </c>
      <c r="Z1451" t="s">
        <v>12</v>
      </c>
      <c r="AA1451" t="s">
        <v>12</v>
      </c>
      <c r="AB1451" t="s">
        <v>12</v>
      </c>
      <c r="AC1451" t="s">
        <v>12</v>
      </c>
      <c r="AD1451">
        <v>179.59983485999999</v>
      </c>
      <c r="AE1451">
        <v>181.01421175999999</v>
      </c>
      <c r="AF1451">
        <v>179.58248054000001</v>
      </c>
      <c r="AG1451">
        <v>180.70183403999999</v>
      </c>
      <c r="AH1451" t="s">
        <v>12</v>
      </c>
      <c r="AI1451" t="s">
        <v>12</v>
      </c>
    </row>
    <row r="1452" spans="1:35" x14ac:dyDescent="0.25">
      <c r="A1452">
        <v>1427808600</v>
      </c>
      <c r="B1452">
        <v>10.997735110000001</v>
      </c>
      <c r="C1452">
        <v>11.136224589999999</v>
      </c>
      <c r="D1452">
        <v>10.862503889999999</v>
      </c>
      <c r="E1452">
        <v>10.872279669999999</v>
      </c>
      <c r="F1452">
        <v>10.997735110000001</v>
      </c>
      <c r="G1452">
        <v>11.136224589999999</v>
      </c>
      <c r="H1452">
        <v>10.862503889999999</v>
      </c>
      <c r="I1452">
        <v>10.872279669999999</v>
      </c>
      <c r="J1452">
        <v>2068.5</v>
      </c>
      <c r="K1452">
        <v>2068.75</v>
      </c>
      <c r="L1452">
        <v>2049.5</v>
      </c>
      <c r="M1452">
        <v>2053.25</v>
      </c>
      <c r="N1452">
        <v>2074.75</v>
      </c>
      <c r="O1452">
        <v>2076.75</v>
      </c>
      <c r="P1452">
        <v>2056.25</v>
      </c>
      <c r="Q1452">
        <v>2060.75</v>
      </c>
      <c r="R1452">
        <v>2084.0500000000002</v>
      </c>
      <c r="S1452">
        <v>2084.0500000000002</v>
      </c>
      <c r="T1452">
        <v>2067.04</v>
      </c>
      <c r="U1452">
        <v>2067.89</v>
      </c>
      <c r="V1452">
        <v>0.06</v>
      </c>
      <c r="W1452">
        <v>0.06</v>
      </c>
      <c r="X1452">
        <v>0.06</v>
      </c>
      <c r="Y1452">
        <v>0.06</v>
      </c>
      <c r="Z1452" t="s">
        <v>12</v>
      </c>
      <c r="AA1452" t="s">
        <v>12</v>
      </c>
      <c r="AB1452" t="s">
        <v>12</v>
      </c>
      <c r="AC1452" t="s">
        <v>12</v>
      </c>
      <c r="AD1452">
        <v>179.84279531000001</v>
      </c>
      <c r="AE1452">
        <v>180.57167665</v>
      </c>
      <c r="AF1452">
        <v>179.06185101</v>
      </c>
      <c r="AG1452">
        <v>179.12259112000001</v>
      </c>
      <c r="AH1452" t="s">
        <v>12</v>
      </c>
      <c r="AI1452" t="s">
        <v>12</v>
      </c>
    </row>
    <row r="1453" spans="1:35" x14ac:dyDescent="0.25">
      <c r="A1453">
        <v>1427895000</v>
      </c>
      <c r="B1453">
        <v>10.86168859</v>
      </c>
      <c r="C1453">
        <v>10.86168859</v>
      </c>
      <c r="D1453">
        <v>10.56678672</v>
      </c>
      <c r="E1453">
        <v>10.75822864</v>
      </c>
      <c r="F1453">
        <v>10.86168859</v>
      </c>
      <c r="G1453">
        <v>10.86168859</v>
      </c>
      <c r="H1453">
        <v>10.56678672</v>
      </c>
      <c r="I1453">
        <v>10.75822864</v>
      </c>
      <c r="J1453">
        <v>2050</v>
      </c>
      <c r="K1453">
        <v>2053</v>
      </c>
      <c r="L1453">
        <v>2027</v>
      </c>
      <c r="M1453">
        <v>2045.5</v>
      </c>
      <c r="N1453">
        <v>2058</v>
      </c>
      <c r="O1453">
        <v>2060.75</v>
      </c>
      <c r="P1453">
        <v>2033.5</v>
      </c>
      <c r="Q1453">
        <v>2053</v>
      </c>
      <c r="R1453">
        <v>2067.63</v>
      </c>
      <c r="S1453">
        <v>2067.63</v>
      </c>
      <c r="T1453">
        <v>2048.38</v>
      </c>
      <c r="U1453">
        <v>2059.69</v>
      </c>
      <c r="V1453">
        <v>0.12</v>
      </c>
      <c r="W1453">
        <v>0.12</v>
      </c>
      <c r="X1453">
        <v>0.12</v>
      </c>
      <c r="Y1453">
        <v>0.12</v>
      </c>
      <c r="Z1453" t="s">
        <v>12</v>
      </c>
      <c r="AA1453" t="s">
        <v>12</v>
      </c>
      <c r="AB1453" t="s">
        <v>12</v>
      </c>
      <c r="AC1453" t="s">
        <v>12</v>
      </c>
      <c r="AD1453">
        <v>179.08788247999999</v>
      </c>
      <c r="AE1453">
        <v>179.11391395999999</v>
      </c>
      <c r="AF1453">
        <v>177.45657661000001</v>
      </c>
      <c r="AG1453">
        <v>178.48915851999999</v>
      </c>
      <c r="AH1453" t="s">
        <v>12</v>
      </c>
      <c r="AI1453" t="s">
        <v>12</v>
      </c>
    </row>
    <row r="1454" spans="1:35" x14ac:dyDescent="0.25">
      <c r="A1454">
        <v>1427981400</v>
      </c>
      <c r="B1454">
        <v>10.7443793</v>
      </c>
      <c r="C1454">
        <v>10.95130018</v>
      </c>
      <c r="D1454">
        <v>10.708535449999999</v>
      </c>
      <c r="E1454">
        <v>10.855172059999999</v>
      </c>
      <c r="F1454">
        <v>10.7443793</v>
      </c>
      <c r="G1454">
        <v>10.95130018</v>
      </c>
      <c r="H1454">
        <v>10.708535449999999</v>
      </c>
      <c r="I1454">
        <v>10.855172059999999</v>
      </c>
      <c r="J1454">
        <v>2049</v>
      </c>
      <c r="K1454">
        <v>2057</v>
      </c>
      <c r="L1454">
        <v>2037.25</v>
      </c>
      <c r="M1454">
        <v>2052</v>
      </c>
      <c r="N1454">
        <v>2055.25</v>
      </c>
      <c r="O1454">
        <v>2064.75</v>
      </c>
      <c r="P1454">
        <v>2044</v>
      </c>
      <c r="Q1454">
        <v>2059.5</v>
      </c>
      <c r="R1454">
        <v>2060.0300000000002</v>
      </c>
      <c r="S1454">
        <v>2072.17</v>
      </c>
      <c r="T1454">
        <v>2057.3200000000002</v>
      </c>
      <c r="U1454">
        <v>2066.96</v>
      </c>
      <c r="V1454">
        <v>0.12</v>
      </c>
      <c r="W1454">
        <v>0.12</v>
      </c>
      <c r="X1454">
        <v>0.12</v>
      </c>
      <c r="Y1454">
        <v>0.12</v>
      </c>
      <c r="Z1454" t="s">
        <v>12</v>
      </c>
      <c r="AA1454" t="s">
        <v>12</v>
      </c>
      <c r="AB1454" t="s">
        <v>12</v>
      </c>
      <c r="AC1454" t="s">
        <v>12</v>
      </c>
      <c r="AD1454">
        <v>178.41974124999999</v>
      </c>
      <c r="AE1454">
        <v>179.59983485999999</v>
      </c>
      <c r="AF1454">
        <v>178.22884375000001</v>
      </c>
      <c r="AG1454">
        <v>179.12692970000001</v>
      </c>
      <c r="AH1454" t="s">
        <v>12</v>
      </c>
      <c r="AI1454" t="s">
        <v>12</v>
      </c>
    </row>
    <row r="1455" spans="1:35" x14ac:dyDescent="0.25">
      <c r="A1455">
        <v>1428327000</v>
      </c>
      <c r="B1455">
        <v>10.70038832</v>
      </c>
      <c r="C1455">
        <v>11.184289140000001</v>
      </c>
      <c r="D1455">
        <v>10.67513456</v>
      </c>
      <c r="E1455">
        <v>11.0865314</v>
      </c>
      <c r="F1455">
        <v>10.70038832</v>
      </c>
      <c r="G1455">
        <v>11.184289140000001</v>
      </c>
      <c r="H1455">
        <v>10.67513456</v>
      </c>
      <c r="I1455">
        <v>11.0865314</v>
      </c>
      <c r="J1455">
        <v>2035.75</v>
      </c>
      <c r="K1455">
        <v>2072.25</v>
      </c>
      <c r="L1455">
        <v>2032.25</v>
      </c>
      <c r="M1455">
        <v>2065.75</v>
      </c>
      <c r="N1455">
        <v>2039.5</v>
      </c>
      <c r="O1455">
        <v>2080</v>
      </c>
      <c r="P1455">
        <v>2038.75</v>
      </c>
      <c r="Q1455">
        <v>2073.25</v>
      </c>
      <c r="R1455">
        <v>2064.87</v>
      </c>
      <c r="S1455">
        <v>2086.9899999999998</v>
      </c>
      <c r="T1455">
        <v>2056.52</v>
      </c>
      <c r="U1455">
        <v>2080.62</v>
      </c>
      <c r="V1455">
        <v>0.13</v>
      </c>
      <c r="W1455">
        <v>0.13</v>
      </c>
      <c r="X1455">
        <v>0.13</v>
      </c>
      <c r="Y1455">
        <v>0.13</v>
      </c>
      <c r="Z1455" t="s">
        <v>12</v>
      </c>
      <c r="AA1455" t="s">
        <v>12</v>
      </c>
      <c r="AB1455" t="s">
        <v>12</v>
      </c>
      <c r="AC1455" t="s">
        <v>12</v>
      </c>
      <c r="AD1455">
        <v>178.20281227000001</v>
      </c>
      <c r="AE1455">
        <v>180.87537721000001</v>
      </c>
      <c r="AF1455">
        <v>178.06397773</v>
      </c>
      <c r="AG1455">
        <v>180.33739335999999</v>
      </c>
      <c r="AH1455" t="s">
        <v>12</v>
      </c>
      <c r="AI1455" t="s">
        <v>12</v>
      </c>
    </row>
    <row r="1456" spans="1:35" x14ac:dyDescent="0.25">
      <c r="A1456">
        <v>1428413400</v>
      </c>
      <c r="B1456">
        <v>11.09386323</v>
      </c>
      <c r="C1456">
        <v>11.235611949999999</v>
      </c>
      <c r="D1456">
        <v>10.99366154</v>
      </c>
      <c r="E1456">
        <v>10.99366154</v>
      </c>
      <c r="F1456">
        <v>11.09386323</v>
      </c>
      <c r="G1456">
        <v>11.235611949999999</v>
      </c>
      <c r="H1456">
        <v>10.99366154</v>
      </c>
      <c r="I1456">
        <v>10.99366154</v>
      </c>
      <c r="J1456">
        <v>2064</v>
      </c>
      <c r="K1456">
        <v>2075.25</v>
      </c>
      <c r="L1456">
        <v>2058.75</v>
      </c>
      <c r="M1456">
        <v>2060.5</v>
      </c>
      <c r="N1456">
        <v>2071.5</v>
      </c>
      <c r="O1456">
        <v>2082.75</v>
      </c>
      <c r="P1456">
        <v>2066</v>
      </c>
      <c r="Q1456">
        <v>2067.75</v>
      </c>
      <c r="R1456">
        <v>2080.79</v>
      </c>
      <c r="S1456">
        <v>2089.81</v>
      </c>
      <c r="T1456">
        <v>2076.1</v>
      </c>
      <c r="U1456">
        <v>2076.33</v>
      </c>
      <c r="V1456">
        <v>0.12</v>
      </c>
      <c r="W1456">
        <v>0.12</v>
      </c>
      <c r="X1456">
        <v>0.12</v>
      </c>
      <c r="Y1456">
        <v>0.12</v>
      </c>
      <c r="Z1456" t="s">
        <v>12</v>
      </c>
      <c r="AA1456" t="s">
        <v>12</v>
      </c>
      <c r="AB1456" t="s">
        <v>12</v>
      </c>
      <c r="AC1456" t="s">
        <v>12</v>
      </c>
      <c r="AD1456">
        <v>180.35908626</v>
      </c>
      <c r="AE1456">
        <v>181.14436914000001</v>
      </c>
      <c r="AF1456">
        <v>179.82544099</v>
      </c>
      <c r="AG1456">
        <v>179.86014961999999</v>
      </c>
      <c r="AH1456" t="s">
        <v>12</v>
      </c>
      <c r="AI1456" t="s">
        <v>12</v>
      </c>
    </row>
    <row r="1457" spans="1:35" x14ac:dyDescent="0.25">
      <c r="A1457">
        <v>1428499800</v>
      </c>
      <c r="B1457">
        <v>11.04417003</v>
      </c>
      <c r="C1457">
        <v>11.1901546</v>
      </c>
      <c r="D1457">
        <v>10.965148539999999</v>
      </c>
      <c r="E1457">
        <v>11.110156509999999</v>
      </c>
      <c r="F1457">
        <v>11.04417003</v>
      </c>
      <c r="G1457">
        <v>11.1901546</v>
      </c>
      <c r="H1457">
        <v>10.965148539999999</v>
      </c>
      <c r="I1457">
        <v>11.110156509999999</v>
      </c>
      <c r="J1457">
        <v>2061.75</v>
      </c>
      <c r="K1457">
        <v>2072.5</v>
      </c>
      <c r="L1457">
        <v>2057.5</v>
      </c>
      <c r="M1457">
        <v>2068.5</v>
      </c>
      <c r="N1457">
        <v>2068.5</v>
      </c>
      <c r="O1457">
        <v>2080.25</v>
      </c>
      <c r="P1457">
        <v>2064.5</v>
      </c>
      <c r="Q1457">
        <v>2076</v>
      </c>
      <c r="R1457">
        <v>2076.94</v>
      </c>
      <c r="S1457">
        <v>2086.69</v>
      </c>
      <c r="T1457">
        <v>2073.3000000000002</v>
      </c>
      <c r="U1457">
        <v>2081.9</v>
      </c>
      <c r="V1457">
        <v>0.12</v>
      </c>
      <c r="W1457">
        <v>0.12</v>
      </c>
      <c r="X1457">
        <v>0.12</v>
      </c>
      <c r="Y1457">
        <v>0.12</v>
      </c>
      <c r="Z1457" t="s">
        <v>12</v>
      </c>
      <c r="AA1457" t="s">
        <v>12</v>
      </c>
      <c r="AB1457" t="s">
        <v>12</v>
      </c>
      <c r="AC1457" t="s">
        <v>12</v>
      </c>
      <c r="AD1457">
        <v>180.09443290999999</v>
      </c>
      <c r="AE1457">
        <v>180.92744017000001</v>
      </c>
      <c r="AF1457">
        <v>179.68660645</v>
      </c>
      <c r="AG1457">
        <v>180.46321216999999</v>
      </c>
      <c r="AH1457" t="s">
        <v>12</v>
      </c>
      <c r="AI1457" t="s">
        <v>12</v>
      </c>
    </row>
    <row r="1458" spans="1:35" x14ac:dyDescent="0.25">
      <c r="A1458">
        <v>1428586200</v>
      </c>
      <c r="B1458">
        <v>11.08001389</v>
      </c>
      <c r="C1458">
        <v>11.300783129999999</v>
      </c>
      <c r="D1458">
        <v>10.98633753</v>
      </c>
      <c r="E1458">
        <v>11.260865709999999</v>
      </c>
      <c r="F1458">
        <v>11.08001389</v>
      </c>
      <c r="G1458">
        <v>11.300783129999999</v>
      </c>
      <c r="H1458">
        <v>10.98633753</v>
      </c>
      <c r="I1458">
        <v>11.260865709999999</v>
      </c>
      <c r="J1458">
        <v>2069.25</v>
      </c>
      <c r="K1458">
        <v>2079.25</v>
      </c>
      <c r="L1458">
        <v>2060</v>
      </c>
      <c r="M1458">
        <v>2078.25</v>
      </c>
      <c r="N1458">
        <v>2077.75</v>
      </c>
      <c r="O1458">
        <v>2087</v>
      </c>
      <c r="P1458">
        <v>2066.75</v>
      </c>
      <c r="Q1458">
        <v>2085.75</v>
      </c>
      <c r="R1458">
        <v>2081.29</v>
      </c>
      <c r="S1458">
        <v>2093.31</v>
      </c>
      <c r="T1458">
        <v>2074.29</v>
      </c>
      <c r="U1458">
        <v>2091.1799999999998</v>
      </c>
      <c r="V1458">
        <v>0.12</v>
      </c>
      <c r="W1458">
        <v>0.12</v>
      </c>
      <c r="X1458">
        <v>0.12</v>
      </c>
      <c r="Y1458">
        <v>0.12</v>
      </c>
      <c r="Z1458" t="s">
        <v>12</v>
      </c>
      <c r="AA1458" t="s">
        <v>12</v>
      </c>
      <c r="AB1458" t="s">
        <v>12</v>
      </c>
      <c r="AC1458" t="s">
        <v>12</v>
      </c>
      <c r="AD1458">
        <v>180.29400756999999</v>
      </c>
      <c r="AE1458">
        <v>181.50880981</v>
      </c>
      <c r="AF1458">
        <v>179.78205518999999</v>
      </c>
      <c r="AG1458">
        <v>181.26584937000001</v>
      </c>
      <c r="AH1458" t="s">
        <v>12</v>
      </c>
      <c r="AI1458" t="s">
        <v>12</v>
      </c>
    </row>
    <row r="1459" spans="1:35" x14ac:dyDescent="0.25">
      <c r="A1459">
        <v>1428672600</v>
      </c>
      <c r="B1459">
        <v>11.30241275</v>
      </c>
      <c r="C1459">
        <v>11.447419740000001</v>
      </c>
      <c r="D1459">
        <v>11.268197539999999</v>
      </c>
      <c r="E1459">
        <v>11.436829639999999</v>
      </c>
      <c r="F1459">
        <v>11.30241275</v>
      </c>
      <c r="G1459">
        <v>11.447419740000001</v>
      </c>
      <c r="H1459">
        <v>11.268197539999999</v>
      </c>
      <c r="I1459">
        <v>11.436829639999999</v>
      </c>
      <c r="J1459">
        <v>2078.5</v>
      </c>
      <c r="K1459">
        <v>2088.5</v>
      </c>
      <c r="L1459">
        <v>2076</v>
      </c>
      <c r="M1459">
        <v>2088</v>
      </c>
      <c r="N1459">
        <v>2086</v>
      </c>
      <c r="O1459">
        <v>2096.25</v>
      </c>
      <c r="P1459">
        <v>2083</v>
      </c>
      <c r="Q1459">
        <v>2095.5</v>
      </c>
      <c r="R1459">
        <v>2091.5100000000002</v>
      </c>
      <c r="S1459">
        <v>2102.61</v>
      </c>
      <c r="T1459">
        <v>2091.5100000000002</v>
      </c>
      <c r="U1459">
        <v>2102.06</v>
      </c>
      <c r="V1459">
        <v>0.12</v>
      </c>
      <c r="W1459">
        <v>0.12</v>
      </c>
      <c r="X1459">
        <v>0.12</v>
      </c>
      <c r="Y1459">
        <v>0.12</v>
      </c>
      <c r="Z1459" t="s">
        <v>12</v>
      </c>
      <c r="AA1459" t="s">
        <v>12</v>
      </c>
      <c r="AB1459" t="s">
        <v>12</v>
      </c>
      <c r="AC1459" t="s">
        <v>12</v>
      </c>
      <c r="AD1459">
        <v>181.52616413000001</v>
      </c>
      <c r="AE1459">
        <v>182.29843127000001</v>
      </c>
      <c r="AF1459">
        <v>181.31791232</v>
      </c>
      <c r="AG1459">
        <v>182.25504548000001</v>
      </c>
      <c r="AH1459" t="s">
        <v>12</v>
      </c>
      <c r="AI1459" t="s">
        <v>12</v>
      </c>
    </row>
    <row r="1460" spans="1:35" x14ac:dyDescent="0.25">
      <c r="A1460">
        <v>1428931800</v>
      </c>
      <c r="B1460">
        <v>11.40913194</v>
      </c>
      <c r="C1460">
        <v>11.5354017</v>
      </c>
      <c r="D1460">
        <v>11.276343689999999</v>
      </c>
      <c r="E1460">
        <v>11.28774909</v>
      </c>
      <c r="F1460">
        <v>11.40913194</v>
      </c>
      <c r="G1460">
        <v>11.5354017</v>
      </c>
      <c r="H1460">
        <v>11.276343689999999</v>
      </c>
      <c r="I1460">
        <v>11.28774909</v>
      </c>
      <c r="J1460">
        <v>2089.5</v>
      </c>
      <c r="K1460">
        <v>2093.75</v>
      </c>
      <c r="L1460">
        <v>2078.25</v>
      </c>
      <c r="M1460">
        <v>2079</v>
      </c>
      <c r="N1460">
        <v>2095.25</v>
      </c>
      <c r="O1460">
        <v>2101.25</v>
      </c>
      <c r="P1460">
        <v>2085.25</v>
      </c>
      <c r="Q1460">
        <v>2086.5</v>
      </c>
      <c r="R1460">
        <v>2102.0300000000002</v>
      </c>
      <c r="S1460">
        <v>2107.65</v>
      </c>
      <c r="T1460">
        <v>2092.33</v>
      </c>
      <c r="U1460">
        <v>2092.4299999999998</v>
      </c>
      <c r="V1460">
        <v>0.13</v>
      </c>
      <c r="W1460">
        <v>0.13</v>
      </c>
      <c r="X1460">
        <v>0.13</v>
      </c>
      <c r="Y1460">
        <v>0.13</v>
      </c>
      <c r="Z1460" t="s">
        <v>12</v>
      </c>
      <c r="AA1460" t="s">
        <v>12</v>
      </c>
      <c r="AB1460" t="s">
        <v>12</v>
      </c>
      <c r="AC1460" t="s">
        <v>12</v>
      </c>
      <c r="AD1460">
        <v>182.10753378000001</v>
      </c>
      <c r="AE1460">
        <v>182.76699785</v>
      </c>
      <c r="AF1460">
        <v>181.37865242999999</v>
      </c>
      <c r="AG1460">
        <v>181.43071538000001</v>
      </c>
      <c r="AH1460" t="s">
        <v>12</v>
      </c>
      <c r="AI1460" t="s">
        <v>12</v>
      </c>
    </row>
    <row r="1461" spans="1:35" x14ac:dyDescent="0.25">
      <c r="A1461">
        <v>1429018200</v>
      </c>
      <c r="B1461">
        <v>11.250275609999999</v>
      </c>
      <c r="C1461">
        <v>11.38387721</v>
      </c>
      <c r="D1461">
        <v>11.12482017</v>
      </c>
      <c r="E1461">
        <v>11.34803335</v>
      </c>
      <c r="F1461">
        <v>11.250275609999999</v>
      </c>
      <c r="G1461">
        <v>11.38387721</v>
      </c>
      <c r="H1461">
        <v>11.12482017</v>
      </c>
      <c r="I1461">
        <v>11.34803335</v>
      </c>
      <c r="J1461">
        <v>2080</v>
      </c>
      <c r="K1461">
        <v>2085.5</v>
      </c>
      <c r="L1461">
        <v>2068.5</v>
      </c>
      <c r="M1461">
        <v>2083.5</v>
      </c>
      <c r="N1461">
        <v>2087</v>
      </c>
      <c r="O1461">
        <v>2092.75</v>
      </c>
      <c r="P1461">
        <v>2075.75</v>
      </c>
      <c r="Q1461">
        <v>2091</v>
      </c>
      <c r="R1461">
        <v>2092.2800000000002</v>
      </c>
      <c r="S1461">
        <v>2098.62</v>
      </c>
      <c r="T1461">
        <v>2083.2399999999998</v>
      </c>
      <c r="U1461">
        <v>2095.84</v>
      </c>
      <c r="V1461">
        <v>0.13</v>
      </c>
      <c r="W1461">
        <v>0.13</v>
      </c>
      <c r="X1461">
        <v>0.13</v>
      </c>
      <c r="Y1461">
        <v>0.13</v>
      </c>
      <c r="Z1461" t="s">
        <v>12</v>
      </c>
      <c r="AA1461" t="s">
        <v>12</v>
      </c>
      <c r="AB1461" t="s">
        <v>12</v>
      </c>
      <c r="AC1461" t="s">
        <v>12</v>
      </c>
      <c r="AD1461">
        <v>181.22246357</v>
      </c>
      <c r="AE1461">
        <v>181.96869924000001</v>
      </c>
      <c r="AF1461">
        <v>180.57167665</v>
      </c>
      <c r="AG1461">
        <v>181.77780174</v>
      </c>
      <c r="AH1461" t="s">
        <v>12</v>
      </c>
      <c r="AI1461" t="s">
        <v>12</v>
      </c>
    </row>
    <row r="1462" spans="1:35" x14ac:dyDescent="0.25">
      <c r="A1462">
        <v>1429104600</v>
      </c>
      <c r="B1462">
        <v>11.444975790000001</v>
      </c>
      <c r="C1462">
        <v>11.597314620000001</v>
      </c>
      <c r="D1462">
        <v>11.42786819</v>
      </c>
      <c r="E1462">
        <v>11.497928229999999</v>
      </c>
      <c r="F1462">
        <v>11.444975790000001</v>
      </c>
      <c r="G1462">
        <v>11.597314620000001</v>
      </c>
      <c r="H1462">
        <v>11.42786819</v>
      </c>
      <c r="I1462">
        <v>11.497928229999999</v>
      </c>
      <c r="J1462">
        <v>2085</v>
      </c>
      <c r="K1462">
        <v>2098</v>
      </c>
      <c r="L1462">
        <v>2080.25</v>
      </c>
      <c r="M1462">
        <v>2092.5</v>
      </c>
      <c r="N1462">
        <v>2091.75</v>
      </c>
      <c r="O1462">
        <v>2105.5</v>
      </c>
      <c r="P1462">
        <v>2087.25</v>
      </c>
      <c r="Q1462">
        <v>2099.75</v>
      </c>
      <c r="R1462">
        <v>2097.8200000000002</v>
      </c>
      <c r="S1462">
        <v>2111.91</v>
      </c>
      <c r="T1462">
        <v>2097.8200000000002</v>
      </c>
      <c r="U1462">
        <v>2106.63</v>
      </c>
      <c r="V1462">
        <v>0.13</v>
      </c>
      <c r="W1462">
        <v>0.13</v>
      </c>
      <c r="X1462">
        <v>0.13</v>
      </c>
      <c r="Y1462">
        <v>0.13</v>
      </c>
      <c r="Z1462" t="s">
        <v>12</v>
      </c>
      <c r="AA1462" t="s">
        <v>12</v>
      </c>
      <c r="AB1462" t="s">
        <v>12</v>
      </c>
      <c r="AC1462" t="s">
        <v>12</v>
      </c>
      <c r="AD1462">
        <v>182.26372264</v>
      </c>
      <c r="AE1462">
        <v>183.12276137000001</v>
      </c>
      <c r="AF1462">
        <v>182.17695105000001</v>
      </c>
      <c r="AG1462">
        <v>182.59345468000001</v>
      </c>
      <c r="AH1462" t="s">
        <v>12</v>
      </c>
      <c r="AI1462" t="s">
        <v>12</v>
      </c>
    </row>
    <row r="1463" spans="1:35" x14ac:dyDescent="0.25">
      <c r="A1463">
        <v>1429191000</v>
      </c>
      <c r="B1463">
        <v>11.436829639999999</v>
      </c>
      <c r="C1463">
        <v>11.58680566</v>
      </c>
      <c r="D1463">
        <v>11.396912220000001</v>
      </c>
      <c r="E1463">
        <v>11.487338129999999</v>
      </c>
      <c r="F1463">
        <v>11.436829639999999</v>
      </c>
      <c r="G1463">
        <v>11.58680566</v>
      </c>
      <c r="H1463">
        <v>11.396912220000001</v>
      </c>
      <c r="I1463">
        <v>11.487338129999999</v>
      </c>
      <c r="J1463">
        <v>2094.5</v>
      </c>
      <c r="K1463">
        <v>2097.25</v>
      </c>
      <c r="L1463">
        <v>2082.25</v>
      </c>
      <c r="M1463">
        <v>2093.5</v>
      </c>
      <c r="N1463">
        <v>2101.5</v>
      </c>
      <c r="O1463">
        <v>2104.75</v>
      </c>
      <c r="P1463">
        <v>2089</v>
      </c>
      <c r="Q1463">
        <v>2100.75</v>
      </c>
      <c r="R1463">
        <v>2105.96</v>
      </c>
      <c r="S1463">
        <v>2111.3000000000002</v>
      </c>
      <c r="T1463">
        <v>2100.02</v>
      </c>
      <c r="U1463">
        <v>2104.9899999999998</v>
      </c>
      <c r="V1463">
        <v>0.13</v>
      </c>
      <c r="W1463">
        <v>0.13</v>
      </c>
      <c r="X1463">
        <v>0.13</v>
      </c>
      <c r="Y1463">
        <v>0.13</v>
      </c>
      <c r="Z1463" t="s">
        <v>12</v>
      </c>
      <c r="AA1463" t="s">
        <v>12</v>
      </c>
      <c r="AB1463" t="s">
        <v>12</v>
      </c>
      <c r="AC1463" t="s">
        <v>12</v>
      </c>
      <c r="AD1463">
        <v>182.24636831999999</v>
      </c>
      <c r="AE1463">
        <v>183.07069842000001</v>
      </c>
      <c r="AF1463">
        <v>182.04054611000001</v>
      </c>
      <c r="AG1463">
        <v>182.54139172000001</v>
      </c>
      <c r="AH1463" t="s">
        <v>12</v>
      </c>
      <c r="AI1463" t="s">
        <v>12</v>
      </c>
    </row>
    <row r="1464" spans="1:35" x14ac:dyDescent="0.25">
      <c r="A1464">
        <v>1429277400</v>
      </c>
      <c r="B1464">
        <v>11.254348200000001</v>
      </c>
      <c r="C1464">
        <v>11.29871457</v>
      </c>
      <c r="D1464">
        <v>10.94152441</v>
      </c>
      <c r="E1464">
        <v>11.09060496</v>
      </c>
      <c r="F1464">
        <v>11.254348200000001</v>
      </c>
      <c r="G1464">
        <v>11.29871457</v>
      </c>
      <c r="H1464">
        <v>10.94152441</v>
      </c>
      <c r="I1464">
        <v>11.09060496</v>
      </c>
      <c r="J1464">
        <v>2093.5</v>
      </c>
      <c r="K1464">
        <v>2093.5</v>
      </c>
      <c r="L1464">
        <v>2057.75</v>
      </c>
      <c r="M1464">
        <v>2068</v>
      </c>
      <c r="N1464">
        <v>2101.25</v>
      </c>
      <c r="O1464">
        <v>2101.75</v>
      </c>
      <c r="P1464">
        <v>2064.5</v>
      </c>
      <c r="Q1464">
        <v>2075.5</v>
      </c>
      <c r="R1464">
        <v>2102.58</v>
      </c>
      <c r="S1464">
        <v>2102.58</v>
      </c>
      <c r="T1464">
        <v>2072.37</v>
      </c>
      <c r="U1464">
        <v>2081.1799999999998</v>
      </c>
      <c r="V1464">
        <v>0.13</v>
      </c>
      <c r="W1464">
        <v>0.13</v>
      </c>
      <c r="X1464">
        <v>0.13</v>
      </c>
      <c r="Y1464">
        <v>0.13</v>
      </c>
      <c r="Z1464" t="s">
        <v>12</v>
      </c>
      <c r="AA1464" t="s">
        <v>12</v>
      </c>
      <c r="AB1464" t="s">
        <v>12</v>
      </c>
      <c r="AC1464" t="s">
        <v>12</v>
      </c>
      <c r="AD1464">
        <v>181.300558</v>
      </c>
      <c r="AE1464">
        <v>181.55219561000001</v>
      </c>
      <c r="AF1464">
        <v>179.62586633000001</v>
      </c>
      <c r="AG1464">
        <v>180.44151926999999</v>
      </c>
      <c r="AH1464" t="s">
        <v>12</v>
      </c>
      <c r="AI1464" t="s">
        <v>12</v>
      </c>
    </row>
    <row r="1465" spans="1:35" x14ac:dyDescent="0.25">
      <c r="A1465">
        <v>1429536600</v>
      </c>
      <c r="B1465">
        <v>11.272271099999999</v>
      </c>
      <c r="C1465">
        <v>11.45638119</v>
      </c>
      <c r="D1465">
        <v>11.2551635</v>
      </c>
      <c r="E1465">
        <v>11.392024340000001</v>
      </c>
      <c r="F1465">
        <v>11.272271099999999</v>
      </c>
      <c r="G1465">
        <v>11.45638119</v>
      </c>
      <c r="H1465">
        <v>11.2551635</v>
      </c>
      <c r="I1465">
        <v>11.392024340000001</v>
      </c>
      <c r="J1465">
        <v>2072.5</v>
      </c>
      <c r="K1465">
        <v>2090</v>
      </c>
      <c r="L1465">
        <v>2071.5</v>
      </c>
      <c r="M1465">
        <v>2083.5</v>
      </c>
      <c r="N1465">
        <v>2081</v>
      </c>
      <c r="O1465">
        <v>2097.5</v>
      </c>
      <c r="P1465">
        <v>2078.5</v>
      </c>
      <c r="Q1465">
        <v>2091</v>
      </c>
      <c r="R1465">
        <v>2084.11</v>
      </c>
      <c r="S1465">
        <v>2103.94</v>
      </c>
      <c r="T1465">
        <v>2084.11</v>
      </c>
      <c r="U1465">
        <v>2100.4</v>
      </c>
      <c r="V1465">
        <v>0.13</v>
      </c>
      <c r="W1465">
        <v>0.13</v>
      </c>
      <c r="X1465">
        <v>0.13</v>
      </c>
      <c r="Y1465">
        <v>0.13</v>
      </c>
      <c r="Z1465" t="s">
        <v>12</v>
      </c>
      <c r="AA1465" t="s">
        <v>12</v>
      </c>
      <c r="AB1465" t="s">
        <v>12</v>
      </c>
      <c r="AC1465" t="s">
        <v>12</v>
      </c>
      <c r="AD1465">
        <v>181.40468390999999</v>
      </c>
      <c r="AE1465">
        <v>182.43726581999999</v>
      </c>
      <c r="AF1465">
        <v>181.31791232</v>
      </c>
      <c r="AG1465">
        <v>182.09017946</v>
      </c>
      <c r="AH1465" t="s">
        <v>12</v>
      </c>
      <c r="AI1465" t="s">
        <v>12</v>
      </c>
    </row>
    <row r="1466" spans="1:35" x14ac:dyDescent="0.25">
      <c r="A1466">
        <v>1429623000</v>
      </c>
      <c r="B1466">
        <v>11.5296995</v>
      </c>
      <c r="C1466">
        <v>11.5573972</v>
      </c>
      <c r="D1466">
        <v>11.298339179999999</v>
      </c>
      <c r="E1466">
        <v>11.353735560000001</v>
      </c>
      <c r="F1466">
        <v>11.5296995</v>
      </c>
      <c r="G1466">
        <v>11.5573972</v>
      </c>
      <c r="H1466">
        <v>11.298339179999999</v>
      </c>
      <c r="I1466">
        <v>11.353735560000001</v>
      </c>
      <c r="J1466">
        <v>2082.25</v>
      </c>
      <c r="K1466">
        <v>2097.5</v>
      </c>
      <c r="L1466">
        <v>2080.75</v>
      </c>
      <c r="M1466">
        <v>2083.5</v>
      </c>
      <c r="N1466">
        <v>2089.5</v>
      </c>
      <c r="O1466">
        <v>2105.25</v>
      </c>
      <c r="P1466">
        <v>2087.25</v>
      </c>
      <c r="Q1466">
        <v>2091</v>
      </c>
      <c r="R1466">
        <v>2102.8200000000002</v>
      </c>
      <c r="S1466">
        <v>2109.64</v>
      </c>
      <c r="T1466">
        <v>2094.38</v>
      </c>
      <c r="U1466">
        <v>2097.29</v>
      </c>
      <c r="V1466">
        <v>0.13</v>
      </c>
      <c r="W1466">
        <v>0.13</v>
      </c>
      <c r="X1466">
        <v>0.13</v>
      </c>
      <c r="Y1466">
        <v>0.13</v>
      </c>
      <c r="Z1466" t="s">
        <v>12</v>
      </c>
      <c r="AA1466" t="s">
        <v>12</v>
      </c>
      <c r="AB1466" t="s">
        <v>12</v>
      </c>
      <c r="AC1466" t="s">
        <v>12</v>
      </c>
      <c r="AD1466">
        <v>182.80170648999999</v>
      </c>
      <c r="AE1466">
        <v>182.96657250999999</v>
      </c>
      <c r="AF1466">
        <v>181.56087277</v>
      </c>
      <c r="AG1466">
        <v>181.87325049</v>
      </c>
      <c r="AH1466" t="s">
        <v>12</v>
      </c>
      <c r="AI1466" t="s">
        <v>12</v>
      </c>
    </row>
    <row r="1467" spans="1:35" x14ac:dyDescent="0.25">
      <c r="A1467">
        <v>1429709400</v>
      </c>
      <c r="B1467">
        <v>11.41972204</v>
      </c>
      <c r="C1467">
        <v>11.55576855</v>
      </c>
      <c r="D1467">
        <v>11.241371839999999</v>
      </c>
      <c r="E1467">
        <v>11.5191094</v>
      </c>
      <c r="F1467">
        <v>11.41972204</v>
      </c>
      <c r="G1467">
        <v>11.55576855</v>
      </c>
      <c r="H1467">
        <v>11.241371839999999</v>
      </c>
      <c r="I1467">
        <v>11.5191094</v>
      </c>
      <c r="J1467">
        <v>2085.75</v>
      </c>
      <c r="K1467">
        <v>2095.75</v>
      </c>
      <c r="L1467">
        <v>2073.75</v>
      </c>
      <c r="M1467">
        <v>2092.75</v>
      </c>
      <c r="N1467">
        <v>2092</v>
      </c>
      <c r="O1467">
        <v>2103.75</v>
      </c>
      <c r="P1467">
        <v>2080.25</v>
      </c>
      <c r="Q1467">
        <v>2100.25</v>
      </c>
      <c r="R1467">
        <v>2098.27</v>
      </c>
      <c r="S1467">
        <v>2109.98</v>
      </c>
      <c r="T1467">
        <v>2091.0500000000002</v>
      </c>
      <c r="U1467">
        <v>2107.96</v>
      </c>
      <c r="V1467">
        <v>0.13</v>
      </c>
      <c r="W1467">
        <v>0.13</v>
      </c>
      <c r="X1467">
        <v>0.13</v>
      </c>
      <c r="Y1467">
        <v>0.13</v>
      </c>
      <c r="Z1467" t="s">
        <v>12</v>
      </c>
      <c r="AA1467" t="s">
        <v>12</v>
      </c>
      <c r="AB1467" t="s">
        <v>12</v>
      </c>
      <c r="AC1467" t="s">
        <v>12</v>
      </c>
      <c r="AD1467">
        <v>182.22901400000001</v>
      </c>
      <c r="AE1467">
        <v>182.95789535</v>
      </c>
      <c r="AF1467">
        <v>181.26584937000001</v>
      </c>
      <c r="AG1467">
        <v>182.76699785</v>
      </c>
      <c r="AH1467" t="s">
        <v>12</v>
      </c>
      <c r="AI1467" t="s">
        <v>12</v>
      </c>
    </row>
    <row r="1468" spans="1:35" x14ac:dyDescent="0.25">
      <c r="A1468">
        <v>1429795800</v>
      </c>
      <c r="B1468">
        <v>11.44090321</v>
      </c>
      <c r="C1468">
        <v>11.73336113</v>
      </c>
      <c r="D1468">
        <v>11.42623955</v>
      </c>
      <c r="E1468">
        <v>11.60627607</v>
      </c>
      <c r="F1468">
        <v>11.44090321</v>
      </c>
      <c r="G1468">
        <v>11.73336113</v>
      </c>
      <c r="H1468">
        <v>11.42623955</v>
      </c>
      <c r="I1468">
        <v>11.60627607</v>
      </c>
      <c r="J1468">
        <v>2093.25</v>
      </c>
      <c r="K1468">
        <v>2106.75</v>
      </c>
      <c r="L1468">
        <v>2080.5</v>
      </c>
      <c r="M1468">
        <v>2099.5</v>
      </c>
      <c r="N1468">
        <v>2099.25</v>
      </c>
      <c r="O1468">
        <v>2114.5</v>
      </c>
      <c r="P1468">
        <v>2087.5</v>
      </c>
      <c r="Q1468">
        <v>2107</v>
      </c>
      <c r="R1468">
        <v>2107.21</v>
      </c>
      <c r="S1468">
        <v>2120.4899999999998</v>
      </c>
      <c r="T1468">
        <v>2103.19</v>
      </c>
      <c r="U1468">
        <v>2112.9299999999998</v>
      </c>
      <c r="V1468">
        <v>0.13</v>
      </c>
      <c r="W1468">
        <v>0.13</v>
      </c>
      <c r="X1468">
        <v>0.13</v>
      </c>
      <c r="Y1468">
        <v>0.13</v>
      </c>
      <c r="Z1468" t="s">
        <v>12</v>
      </c>
      <c r="AA1468" t="s">
        <v>12</v>
      </c>
      <c r="AB1468" t="s">
        <v>12</v>
      </c>
      <c r="AC1468" t="s">
        <v>12</v>
      </c>
      <c r="AD1468">
        <v>182.35049423000001</v>
      </c>
      <c r="AE1468">
        <v>183.90370566999999</v>
      </c>
      <c r="AF1468">
        <v>182.22901400000001</v>
      </c>
      <c r="AG1468">
        <v>183.22688728</v>
      </c>
      <c r="AH1468" t="s">
        <v>12</v>
      </c>
      <c r="AI1468" t="s">
        <v>12</v>
      </c>
    </row>
    <row r="1469" spans="1:35" x14ac:dyDescent="0.25">
      <c r="A1469">
        <v>1429882200</v>
      </c>
      <c r="B1469">
        <v>11.692628409999999</v>
      </c>
      <c r="C1469">
        <v>11.73855891</v>
      </c>
      <c r="D1469">
        <v>11.600867129999999</v>
      </c>
      <c r="E1469">
        <v>11.68937015</v>
      </c>
      <c r="F1469">
        <v>11.692628409999999</v>
      </c>
      <c r="G1469">
        <v>11.73855891</v>
      </c>
      <c r="H1469">
        <v>11.600867129999999</v>
      </c>
      <c r="I1469">
        <v>11.68937015</v>
      </c>
      <c r="J1469">
        <v>2100</v>
      </c>
      <c r="K1469">
        <v>2107</v>
      </c>
      <c r="L1469">
        <v>2096.25</v>
      </c>
      <c r="M1469">
        <v>2104.25</v>
      </c>
      <c r="N1469">
        <v>2107.5</v>
      </c>
      <c r="O1469">
        <v>2114.75</v>
      </c>
      <c r="P1469">
        <v>2103</v>
      </c>
      <c r="Q1469">
        <v>2111.75</v>
      </c>
      <c r="R1469">
        <v>2112.8000000000002</v>
      </c>
      <c r="S1469">
        <v>2120.92</v>
      </c>
      <c r="T1469">
        <v>2112.8000000000002</v>
      </c>
      <c r="U1469">
        <v>2117.69</v>
      </c>
      <c r="V1469">
        <v>0.13</v>
      </c>
      <c r="W1469">
        <v>0.13</v>
      </c>
      <c r="X1469">
        <v>0.13</v>
      </c>
      <c r="Y1469">
        <v>0.13</v>
      </c>
      <c r="Z1469" t="s">
        <v>12</v>
      </c>
      <c r="AA1469" t="s">
        <v>12</v>
      </c>
      <c r="AB1469" t="s">
        <v>12</v>
      </c>
      <c r="AC1469" t="s">
        <v>12</v>
      </c>
      <c r="AD1469">
        <v>183.66074522</v>
      </c>
      <c r="AE1469">
        <v>183.92973714999999</v>
      </c>
      <c r="AF1469">
        <v>183.18350147999999</v>
      </c>
      <c r="AG1469">
        <v>183.65198129000001</v>
      </c>
      <c r="AH1469" t="s">
        <v>12</v>
      </c>
      <c r="AI1469" t="s">
        <v>12</v>
      </c>
    </row>
    <row r="1470" spans="1:35" x14ac:dyDescent="0.25">
      <c r="A1470">
        <v>1430141400</v>
      </c>
      <c r="B1470">
        <v>11.79934761</v>
      </c>
      <c r="C1470">
        <v>11.82215742</v>
      </c>
      <c r="D1470">
        <v>11.50363044</v>
      </c>
      <c r="E1470">
        <v>11.5354017</v>
      </c>
      <c r="F1470">
        <v>11.79934761</v>
      </c>
      <c r="G1470">
        <v>11.82215742</v>
      </c>
      <c r="H1470">
        <v>11.50363044</v>
      </c>
      <c r="I1470">
        <v>11.5354017</v>
      </c>
      <c r="J1470">
        <v>2105</v>
      </c>
      <c r="K1470">
        <v>2112</v>
      </c>
      <c r="L1470">
        <v>2093.5</v>
      </c>
      <c r="M1470">
        <v>2097.25</v>
      </c>
      <c r="N1470">
        <v>2113.25</v>
      </c>
      <c r="O1470">
        <v>2119.75</v>
      </c>
      <c r="P1470">
        <v>2100.25</v>
      </c>
      <c r="Q1470">
        <v>2104.75</v>
      </c>
      <c r="R1470">
        <v>2119.29</v>
      </c>
      <c r="S1470">
        <v>2125.92</v>
      </c>
      <c r="T1470">
        <v>2107.04</v>
      </c>
      <c r="U1470">
        <v>2108.92</v>
      </c>
      <c r="V1470">
        <v>0.13</v>
      </c>
      <c r="W1470">
        <v>0.13</v>
      </c>
      <c r="X1470">
        <v>0.13</v>
      </c>
      <c r="Y1470">
        <v>0.13</v>
      </c>
      <c r="Z1470" t="s">
        <v>12</v>
      </c>
      <c r="AA1470" t="s">
        <v>12</v>
      </c>
      <c r="AB1470" t="s">
        <v>12</v>
      </c>
      <c r="AC1470" t="s">
        <v>12</v>
      </c>
      <c r="AD1470">
        <v>184.24211486999999</v>
      </c>
      <c r="AE1470">
        <v>184.37227225000001</v>
      </c>
      <c r="AF1470">
        <v>182.68890342</v>
      </c>
      <c r="AG1470">
        <v>182.88847808</v>
      </c>
      <c r="AH1470" t="s">
        <v>12</v>
      </c>
      <c r="AI1470" t="s">
        <v>12</v>
      </c>
    </row>
    <row r="1471" spans="1:35" x14ac:dyDescent="0.25">
      <c r="A1471">
        <v>1430227800</v>
      </c>
      <c r="B1471">
        <v>11.54028959</v>
      </c>
      <c r="C1471">
        <v>11.662486769999999</v>
      </c>
      <c r="D1471">
        <v>11.30322707</v>
      </c>
      <c r="E1471">
        <v>11.641305600000001</v>
      </c>
      <c r="F1471">
        <v>11.54028959</v>
      </c>
      <c r="G1471">
        <v>11.662486769999999</v>
      </c>
      <c r="H1471">
        <v>11.30322707</v>
      </c>
      <c r="I1471">
        <v>11.641305600000001</v>
      </c>
      <c r="J1471">
        <v>2096</v>
      </c>
      <c r="K1471">
        <v>2104.75</v>
      </c>
      <c r="L1471">
        <v>2081</v>
      </c>
      <c r="M1471">
        <v>2104.5</v>
      </c>
      <c r="N1471">
        <v>2103.75</v>
      </c>
      <c r="O1471">
        <v>2112.5</v>
      </c>
      <c r="P1471">
        <v>2088.25</v>
      </c>
      <c r="Q1471">
        <v>2112</v>
      </c>
      <c r="R1471">
        <v>2108.35</v>
      </c>
      <c r="S1471">
        <v>2116.09</v>
      </c>
      <c r="T1471">
        <v>2094.89</v>
      </c>
      <c r="U1471">
        <v>2114.7600000000002</v>
      </c>
      <c r="V1471">
        <v>0.13</v>
      </c>
      <c r="W1471">
        <v>0.13</v>
      </c>
      <c r="X1471">
        <v>0.13</v>
      </c>
      <c r="Y1471">
        <v>0.13</v>
      </c>
      <c r="Z1471" t="s">
        <v>12</v>
      </c>
      <c r="AA1471" t="s">
        <v>12</v>
      </c>
      <c r="AB1471" t="s">
        <v>12</v>
      </c>
      <c r="AC1471" t="s">
        <v>12</v>
      </c>
      <c r="AD1471">
        <v>182.8624466</v>
      </c>
      <c r="AE1471">
        <v>183.52191067999999</v>
      </c>
      <c r="AF1471">
        <v>181.63905396999999</v>
      </c>
      <c r="AG1471">
        <v>183.46984773</v>
      </c>
      <c r="AH1471" t="s">
        <v>12</v>
      </c>
      <c r="AI1471" t="s">
        <v>12</v>
      </c>
    </row>
    <row r="1472" spans="1:35" x14ac:dyDescent="0.25">
      <c r="A1472">
        <v>1430314200</v>
      </c>
      <c r="B1472">
        <v>11.475118419999999</v>
      </c>
      <c r="C1472">
        <v>11.62501329</v>
      </c>
      <c r="D1472">
        <v>11.34721805</v>
      </c>
      <c r="E1472">
        <v>11.49955785</v>
      </c>
      <c r="F1472">
        <v>11.475118419999999</v>
      </c>
      <c r="G1472">
        <v>11.62501329</v>
      </c>
      <c r="H1472">
        <v>11.34721805</v>
      </c>
      <c r="I1472">
        <v>11.49955785</v>
      </c>
      <c r="J1472">
        <v>2102.75</v>
      </c>
      <c r="K1472">
        <v>2104.5</v>
      </c>
      <c r="L1472">
        <v>2083.25</v>
      </c>
      <c r="M1472">
        <v>2091.5</v>
      </c>
      <c r="N1472">
        <v>2110.75</v>
      </c>
      <c r="O1472">
        <v>2112.5</v>
      </c>
      <c r="P1472">
        <v>2090.5</v>
      </c>
      <c r="Q1472">
        <v>2099</v>
      </c>
      <c r="R1472">
        <v>2112.4899999999998</v>
      </c>
      <c r="S1472">
        <v>2113.65</v>
      </c>
      <c r="T1472">
        <v>2097.41</v>
      </c>
      <c r="U1472">
        <v>2106.85</v>
      </c>
      <c r="V1472">
        <v>0.13</v>
      </c>
      <c r="W1472">
        <v>0.13</v>
      </c>
      <c r="X1472">
        <v>0.13</v>
      </c>
      <c r="Y1472">
        <v>0.13</v>
      </c>
      <c r="Z1472" t="s">
        <v>12</v>
      </c>
      <c r="AA1472" t="s">
        <v>12</v>
      </c>
      <c r="AB1472" t="s">
        <v>12</v>
      </c>
      <c r="AC1472" t="s">
        <v>12</v>
      </c>
      <c r="AD1472">
        <v>182.54139172000001</v>
      </c>
      <c r="AE1472">
        <v>183.33969034</v>
      </c>
      <c r="AF1472">
        <v>181.87325049</v>
      </c>
      <c r="AG1472">
        <v>182.7149349</v>
      </c>
      <c r="AH1472" t="s">
        <v>12</v>
      </c>
      <c r="AI1472" t="s">
        <v>12</v>
      </c>
    </row>
    <row r="1473" spans="1:35" x14ac:dyDescent="0.25">
      <c r="A1473">
        <v>1430400600</v>
      </c>
      <c r="B1473">
        <v>11.393652980000001</v>
      </c>
      <c r="C1473">
        <v>11.46697129</v>
      </c>
      <c r="D1473">
        <v>11.02330658</v>
      </c>
      <c r="E1473">
        <v>11.15414749</v>
      </c>
      <c r="F1473">
        <v>11.393652980000001</v>
      </c>
      <c r="G1473">
        <v>11.46697129</v>
      </c>
      <c r="H1473">
        <v>11.02330658</v>
      </c>
      <c r="I1473">
        <v>11.15414749</v>
      </c>
      <c r="J1473">
        <v>2090</v>
      </c>
      <c r="K1473">
        <v>2093</v>
      </c>
      <c r="L1473">
        <v>2063.75</v>
      </c>
      <c r="M1473">
        <v>2071.5</v>
      </c>
      <c r="N1473">
        <v>2098.25</v>
      </c>
      <c r="O1473">
        <v>2102</v>
      </c>
      <c r="P1473">
        <v>2070.25</v>
      </c>
      <c r="Q1473">
        <v>2079</v>
      </c>
      <c r="R1473">
        <v>2105.52</v>
      </c>
      <c r="S1473">
        <v>2105.52</v>
      </c>
      <c r="T1473">
        <v>2077.59</v>
      </c>
      <c r="U1473">
        <v>2085.5100000000002</v>
      </c>
      <c r="V1473">
        <v>0.08</v>
      </c>
      <c r="W1473">
        <v>0.08</v>
      </c>
      <c r="X1473">
        <v>0.08</v>
      </c>
      <c r="Y1473">
        <v>0.08</v>
      </c>
      <c r="Z1473" t="s">
        <v>12</v>
      </c>
      <c r="AA1473" t="s">
        <v>12</v>
      </c>
      <c r="AB1473" t="s">
        <v>12</v>
      </c>
      <c r="AC1473" t="s">
        <v>12</v>
      </c>
      <c r="AD1473">
        <v>182.11621094</v>
      </c>
      <c r="AE1473">
        <v>182.52403741000001</v>
      </c>
      <c r="AF1473">
        <v>180.15517302999999</v>
      </c>
      <c r="AG1473">
        <v>180.88405437</v>
      </c>
      <c r="AH1473" t="s">
        <v>12</v>
      </c>
      <c r="AI1473" t="s">
        <v>12</v>
      </c>
    </row>
    <row r="1474" spans="1:35" x14ac:dyDescent="0.25">
      <c r="A1474">
        <v>1430487000</v>
      </c>
      <c r="B1474">
        <v>11.3105589</v>
      </c>
      <c r="C1474">
        <v>11.52725555</v>
      </c>
      <c r="D1474">
        <v>11.290193029999999</v>
      </c>
      <c r="E1474">
        <v>11.51096227</v>
      </c>
      <c r="F1474">
        <v>11.3105589</v>
      </c>
      <c r="G1474">
        <v>11.52725555</v>
      </c>
      <c r="H1474">
        <v>11.290193029999999</v>
      </c>
      <c r="I1474">
        <v>11.51096227</v>
      </c>
      <c r="J1474">
        <v>2075.75</v>
      </c>
      <c r="K1474">
        <v>2094.75</v>
      </c>
      <c r="L1474">
        <v>2073.75</v>
      </c>
      <c r="M1474">
        <v>2094.25</v>
      </c>
      <c r="N1474">
        <v>2082.75</v>
      </c>
      <c r="O1474">
        <v>2102.5</v>
      </c>
      <c r="P1474">
        <v>2080.5</v>
      </c>
      <c r="Q1474">
        <v>2101.5</v>
      </c>
      <c r="R1474">
        <v>2087.38</v>
      </c>
      <c r="S1474">
        <v>2108.41</v>
      </c>
      <c r="T1474">
        <v>2087.38</v>
      </c>
      <c r="U1474">
        <v>2108.29</v>
      </c>
      <c r="V1474">
        <v>0.13</v>
      </c>
      <c r="W1474">
        <v>0.13</v>
      </c>
      <c r="X1474">
        <v>0.13</v>
      </c>
      <c r="Y1474">
        <v>0.13</v>
      </c>
      <c r="Z1474" t="s">
        <v>12</v>
      </c>
      <c r="AA1474" t="s">
        <v>12</v>
      </c>
      <c r="AB1474" t="s">
        <v>12</v>
      </c>
      <c r="AC1474" t="s">
        <v>12</v>
      </c>
      <c r="AD1474">
        <v>181.69970731000001</v>
      </c>
      <c r="AE1474">
        <v>182.88847808</v>
      </c>
      <c r="AF1474">
        <v>181.59558139999999</v>
      </c>
      <c r="AG1474">
        <v>182.84509227999999</v>
      </c>
      <c r="AH1474" t="s">
        <v>12</v>
      </c>
      <c r="AI1474" t="s">
        <v>12</v>
      </c>
    </row>
    <row r="1475" spans="1:35" x14ac:dyDescent="0.25">
      <c r="A1475">
        <v>1430746200</v>
      </c>
      <c r="B1475">
        <v>11.6030178</v>
      </c>
      <c r="C1475">
        <v>11.73091719</v>
      </c>
      <c r="D1475">
        <v>11.58021581</v>
      </c>
      <c r="E1475">
        <v>11.622569349999999</v>
      </c>
      <c r="F1475">
        <v>11.6030178</v>
      </c>
      <c r="G1475">
        <v>11.73091719</v>
      </c>
      <c r="H1475">
        <v>11.58021581</v>
      </c>
      <c r="I1475">
        <v>11.622569349999999</v>
      </c>
      <c r="J1475">
        <v>2093.25</v>
      </c>
      <c r="K1475">
        <v>2107.5</v>
      </c>
      <c r="L1475">
        <v>2090.75</v>
      </c>
      <c r="M1475">
        <v>2102</v>
      </c>
      <c r="N1475">
        <v>2101.75</v>
      </c>
      <c r="O1475">
        <v>2115</v>
      </c>
      <c r="P1475">
        <v>2098</v>
      </c>
      <c r="Q1475">
        <v>2109.25</v>
      </c>
      <c r="R1475">
        <v>2110.23</v>
      </c>
      <c r="S1475">
        <v>2120.9499999999998</v>
      </c>
      <c r="T1475">
        <v>2110.23</v>
      </c>
      <c r="U1475">
        <v>2114.4899999999998</v>
      </c>
      <c r="V1475">
        <v>0.13</v>
      </c>
      <c r="W1475">
        <v>0.13</v>
      </c>
      <c r="X1475">
        <v>0.13</v>
      </c>
      <c r="Y1475">
        <v>0.13</v>
      </c>
      <c r="Z1475" t="s">
        <v>12</v>
      </c>
      <c r="AA1475" t="s">
        <v>12</v>
      </c>
      <c r="AB1475" t="s">
        <v>12</v>
      </c>
      <c r="AC1475" t="s">
        <v>12</v>
      </c>
      <c r="AD1475">
        <v>183.28762739000001</v>
      </c>
      <c r="AE1475">
        <v>183.97312294</v>
      </c>
      <c r="AF1475">
        <v>183.17482432</v>
      </c>
      <c r="AG1475">
        <v>183.36572182</v>
      </c>
      <c r="AH1475" t="s">
        <v>12</v>
      </c>
      <c r="AI1475" t="s">
        <v>12</v>
      </c>
    </row>
    <row r="1476" spans="1:35" x14ac:dyDescent="0.25">
      <c r="A1476">
        <v>1430832600</v>
      </c>
      <c r="B1476">
        <v>11.569616910000001</v>
      </c>
      <c r="C1476">
        <v>11.638047329999999</v>
      </c>
      <c r="D1476">
        <v>11.190806650000001</v>
      </c>
      <c r="E1476">
        <v>11.20872857</v>
      </c>
      <c r="F1476">
        <v>11.569616910000001</v>
      </c>
      <c r="G1476">
        <v>11.638047329999999</v>
      </c>
      <c r="H1476">
        <v>11.190806650000001</v>
      </c>
      <c r="I1476">
        <v>11.20872857</v>
      </c>
      <c r="J1476">
        <v>2101.75</v>
      </c>
      <c r="K1476">
        <v>2104.25</v>
      </c>
      <c r="L1476">
        <v>2074.5</v>
      </c>
      <c r="M1476">
        <v>2076.5</v>
      </c>
      <c r="N1476">
        <v>2109.5</v>
      </c>
      <c r="O1476">
        <v>2111.75</v>
      </c>
      <c r="P1476">
        <v>2081.5</v>
      </c>
      <c r="Q1476">
        <v>2084</v>
      </c>
      <c r="R1476">
        <v>2112.63</v>
      </c>
      <c r="S1476">
        <v>2115.2399999999998</v>
      </c>
      <c r="T1476">
        <v>2088.46</v>
      </c>
      <c r="U1476">
        <v>2089.46</v>
      </c>
      <c r="V1476">
        <v>0.13</v>
      </c>
      <c r="W1476">
        <v>0.13</v>
      </c>
      <c r="X1476">
        <v>0.13</v>
      </c>
      <c r="Y1476">
        <v>0.13</v>
      </c>
      <c r="Z1476" t="s">
        <v>12</v>
      </c>
      <c r="AA1476" t="s">
        <v>12</v>
      </c>
      <c r="AB1476" t="s">
        <v>12</v>
      </c>
      <c r="AC1476" t="s">
        <v>12</v>
      </c>
      <c r="AD1476">
        <v>183.11408420999999</v>
      </c>
      <c r="AE1476">
        <v>183.48720204</v>
      </c>
      <c r="AF1476">
        <v>181.11833766000001</v>
      </c>
      <c r="AG1476">
        <v>181.26584937000001</v>
      </c>
      <c r="AH1476" t="s">
        <v>12</v>
      </c>
      <c r="AI1476" t="s">
        <v>12</v>
      </c>
    </row>
    <row r="1477" spans="1:35" x14ac:dyDescent="0.25">
      <c r="A1477">
        <v>1430919000</v>
      </c>
      <c r="B1477">
        <v>11.32603786</v>
      </c>
      <c r="C1477">
        <v>11.38061894</v>
      </c>
      <c r="D1477">
        <v>10.873093989999999</v>
      </c>
      <c r="E1477">
        <v>11.074311679999999</v>
      </c>
      <c r="F1477">
        <v>11.32603786</v>
      </c>
      <c r="G1477">
        <v>11.38061894</v>
      </c>
      <c r="H1477">
        <v>10.873093989999999</v>
      </c>
      <c r="I1477">
        <v>11.074311679999999</v>
      </c>
      <c r="J1477">
        <v>2078.5</v>
      </c>
      <c r="K1477">
        <v>2086</v>
      </c>
      <c r="L1477">
        <v>2054</v>
      </c>
      <c r="M1477">
        <v>2066.5</v>
      </c>
      <c r="N1477">
        <v>2085.5</v>
      </c>
      <c r="O1477">
        <v>2093.75</v>
      </c>
      <c r="P1477">
        <v>2061.25</v>
      </c>
      <c r="Q1477">
        <v>2074.25</v>
      </c>
      <c r="R1477">
        <v>2091.2600000000002</v>
      </c>
      <c r="S1477">
        <v>2098.42</v>
      </c>
      <c r="T1477">
        <v>2067.9299999999998</v>
      </c>
      <c r="U1477">
        <v>2080.15</v>
      </c>
      <c r="V1477">
        <v>0.13</v>
      </c>
      <c r="W1477">
        <v>0.13</v>
      </c>
      <c r="X1477">
        <v>0.13</v>
      </c>
      <c r="Y1477">
        <v>0.13</v>
      </c>
      <c r="Z1477" t="s">
        <v>12</v>
      </c>
      <c r="AA1477" t="s">
        <v>12</v>
      </c>
      <c r="AB1477" t="s">
        <v>12</v>
      </c>
      <c r="AC1477" t="s">
        <v>12</v>
      </c>
      <c r="AD1477">
        <v>181.83854185000001</v>
      </c>
      <c r="AE1477">
        <v>182.15959673</v>
      </c>
      <c r="AF1477">
        <v>179.40893736000001</v>
      </c>
      <c r="AG1477">
        <v>180.51961370000001</v>
      </c>
      <c r="AH1477" t="s">
        <v>12</v>
      </c>
      <c r="AI1477" t="s">
        <v>12</v>
      </c>
    </row>
    <row r="1478" spans="1:35" x14ac:dyDescent="0.25">
      <c r="A1478">
        <v>1431005400</v>
      </c>
      <c r="B1478">
        <v>11.05476013</v>
      </c>
      <c r="C1478">
        <v>11.289378709999999</v>
      </c>
      <c r="D1478">
        <v>10.99610549</v>
      </c>
      <c r="E1478">
        <v>11.20872857</v>
      </c>
      <c r="F1478">
        <v>11.05476013</v>
      </c>
      <c r="G1478">
        <v>11.289378709999999</v>
      </c>
      <c r="H1478">
        <v>10.99610549</v>
      </c>
      <c r="I1478">
        <v>11.20872857</v>
      </c>
      <c r="J1478">
        <v>2068</v>
      </c>
      <c r="K1478">
        <v>2080.25</v>
      </c>
      <c r="L1478">
        <v>2050</v>
      </c>
      <c r="M1478">
        <v>2076.75</v>
      </c>
      <c r="N1478">
        <v>2074.75</v>
      </c>
      <c r="O1478">
        <v>2088.25</v>
      </c>
      <c r="P1478">
        <v>2057</v>
      </c>
      <c r="Q1478">
        <v>2084.25</v>
      </c>
      <c r="R1478">
        <v>2079.96</v>
      </c>
      <c r="S1478">
        <v>2092.9</v>
      </c>
      <c r="T1478">
        <v>2074.9899999999998</v>
      </c>
      <c r="U1478">
        <v>2088</v>
      </c>
      <c r="V1478">
        <v>0.13</v>
      </c>
      <c r="W1478">
        <v>0.13</v>
      </c>
      <c r="X1478">
        <v>0.13</v>
      </c>
      <c r="Y1478">
        <v>0.13</v>
      </c>
      <c r="Z1478" t="s">
        <v>12</v>
      </c>
      <c r="AA1478" t="s">
        <v>12</v>
      </c>
      <c r="AB1478" t="s">
        <v>12</v>
      </c>
      <c r="AC1478" t="s">
        <v>12</v>
      </c>
      <c r="AD1478">
        <v>180.41548778999999</v>
      </c>
      <c r="AE1478">
        <v>181.68235299</v>
      </c>
      <c r="AF1478">
        <v>180.06840144</v>
      </c>
      <c r="AG1478">
        <v>181.23981789000001</v>
      </c>
      <c r="AH1478" t="s">
        <v>12</v>
      </c>
      <c r="AI1478" t="s">
        <v>12</v>
      </c>
    </row>
    <row r="1479" spans="1:35" x14ac:dyDescent="0.25">
      <c r="A1479">
        <v>1431091800</v>
      </c>
      <c r="B1479">
        <v>11.52725555</v>
      </c>
      <c r="C1479">
        <v>11.68937015</v>
      </c>
      <c r="D1479">
        <v>11.518041889999999</v>
      </c>
      <c r="E1479">
        <v>11.644564839999999</v>
      </c>
      <c r="F1479">
        <v>11.52725555</v>
      </c>
      <c r="G1479">
        <v>11.68937015</v>
      </c>
      <c r="H1479">
        <v>11.518041889999999</v>
      </c>
      <c r="I1479">
        <v>11.644564839999999</v>
      </c>
      <c r="J1479">
        <v>2078.5</v>
      </c>
      <c r="K1479">
        <v>2105.5</v>
      </c>
      <c r="L1479">
        <v>2078</v>
      </c>
      <c r="M1479">
        <v>2101</v>
      </c>
      <c r="N1479">
        <v>2085.25</v>
      </c>
      <c r="O1479">
        <v>2113.5</v>
      </c>
      <c r="P1479">
        <v>2084</v>
      </c>
      <c r="Q1479">
        <v>2108.5</v>
      </c>
      <c r="R1479">
        <v>2092.13</v>
      </c>
      <c r="S1479">
        <v>2117.66</v>
      </c>
      <c r="T1479">
        <v>2092.13</v>
      </c>
      <c r="U1479">
        <v>2116.1</v>
      </c>
      <c r="V1479">
        <v>0.13</v>
      </c>
      <c r="W1479">
        <v>0.13</v>
      </c>
      <c r="X1479">
        <v>0.13</v>
      </c>
      <c r="Y1479">
        <v>0.13</v>
      </c>
      <c r="Z1479" t="s">
        <v>12</v>
      </c>
      <c r="AA1479" t="s">
        <v>12</v>
      </c>
      <c r="AB1479" t="s">
        <v>12</v>
      </c>
      <c r="AC1479" t="s">
        <v>12</v>
      </c>
      <c r="AD1479">
        <v>182.98392683</v>
      </c>
      <c r="AE1479">
        <v>183.83428839999999</v>
      </c>
      <c r="AF1479">
        <v>182.89715523999999</v>
      </c>
      <c r="AG1479">
        <v>183.62603659000001</v>
      </c>
      <c r="AH1479" t="s">
        <v>12</v>
      </c>
      <c r="AI1479" t="s">
        <v>12</v>
      </c>
    </row>
    <row r="1480" spans="1:35" x14ac:dyDescent="0.25">
      <c r="A1480">
        <v>1431351000</v>
      </c>
      <c r="B1480">
        <v>11.638047329999999</v>
      </c>
      <c r="C1480">
        <v>11.69670198</v>
      </c>
      <c r="D1480">
        <v>11.469415229999999</v>
      </c>
      <c r="E1480">
        <v>11.484078889999999</v>
      </c>
      <c r="F1480">
        <v>11.638047329999999</v>
      </c>
      <c r="G1480">
        <v>11.69670198</v>
      </c>
      <c r="H1480">
        <v>11.469415229999999</v>
      </c>
      <c r="I1480">
        <v>11.484078889999999</v>
      </c>
      <c r="J1480">
        <v>2101.25</v>
      </c>
      <c r="K1480">
        <v>2105.75</v>
      </c>
      <c r="L1480">
        <v>2088.5</v>
      </c>
      <c r="M1480">
        <v>2090.25</v>
      </c>
      <c r="N1480">
        <v>2110</v>
      </c>
      <c r="O1480">
        <v>2113.5</v>
      </c>
      <c r="P1480">
        <v>2095.75</v>
      </c>
      <c r="Q1480">
        <v>2097.75</v>
      </c>
      <c r="R1480">
        <v>2115.56</v>
      </c>
      <c r="S1480">
        <v>2117.69</v>
      </c>
      <c r="T1480">
        <v>2104.58</v>
      </c>
      <c r="U1480">
        <v>2105.33</v>
      </c>
      <c r="V1480">
        <v>0.13</v>
      </c>
      <c r="W1480">
        <v>0.13</v>
      </c>
      <c r="X1480">
        <v>0.13</v>
      </c>
      <c r="Y1480">
        <v>0.13</v>
      </c>
      <c r="Z1480" t="s">
        <v>12</v>
      </c>
      <c r="AA1480" t="s">
        <v>12</v>
      </c>
      <c r="AB1480" t="s">
        <v>12</v>
      </c>
      <c r="AC1480" t="s">
        <v>12</v>
      </c>
      <c r="AD1480">
        <v>183.58265079</v>
      </c>
      <c r="AE1480">
        <v>183.86031987999999</v>
      </c>
      <c r="AF1480">
        <v>182.67154911</v>
      </c>
      <c r="AG1480">
        <v>182.74530496</v>
      </c>
      <c r="AH1480" t="s">
        <v>12</v>
      </c>
      <c r="AI1480" t="s">
        <v>12</v>
      </c>
    </row>
    <row r="1481" spans="1:35" x14ac:dyDescent="0.25">
      <c r="A1481">
        <v>1431437400</v>
      </c>
      <c r="B1481">
        <v>11.32114997</v>
      </c>
      <c r="C1481">
        <v>11.48652283</v>
      </c>
      <c r="D1481">
        <v>11.15789455</v>
      </c>
      <c r="E1481">
        <v>11.37410143</v>
      </c>
      <c r="F1481">
        <v>11.32114997</v>
      </c>
      <c r="G1481">
        <v>11.48652283</v>
      </c>
      <c r="H1481">
        <v>11.15789455</v>
      </c>
      <c r="I1481">
        <v>11.37410143</v>
      </c>
      <c r="J1481">
        <v>2090</v>
      </c>
      <c r="K1481">
        <v>2092.5</v>
      </c>
      <c r="L1481">
        <v>2072</v>
      </c>
      <c r="M1481">
        <v>2087.5</v>
      </c>
      <c r="N1481">
        <v>2097.75</v>
      </c>
      <c r="O1481">
        <v>2101</v>
      </c>
      <c r="P1481">
        <v>2079.25</v>
      </c>
      <c r="Q1481">
        <v>2095</v>
      </c>
      <c r="R1481">
        <v>2102.87</v>
      </c>
      <c r="S1481">
        <v>2105.06</v>
      </c>
      <c r="T1481">
        <v>2085.5700000000002</v>
      </c>
      <c r="U1481">
        <v>2099.12</v>
      </c>
      <c r="V1481">
        <v>0.13</v>
      </c>
      <c r="W1481">
        <v>0.13</v>
      </c>
      <c r="X1481">
        <v>0.13</v>
      </c>
      <c r="Y1481">
        <v>0.13</v>
      </c>
      <c r="Z1481" t="s">
        <v>12</v>
      </c>
      <c r="AA1481" t="s">
        <v>12</v>
      </c>
      <c r="AB1481" t="s">
        <v>12</v>
      </c>
      <c r="AC1481" t="s">
        <v>12</v>
      </c>
      <c r="AD1481">
        <v>181.88192764999999</v>
      </c>
      <c r="AE1481">
        <v>182.76699785</v>
      </c>
      <c r="AF1481">
        <v>181.02288892000001</v>
      </c>
      <c r="AG1481">
        <v>182.20298253000001</v>
      </c>
      <c r="AH1481" t="s">
        <v>12</v>
      </c>
      <c r="AI1481" t="s">
        <v>12</v>
      </c>
    </row>
    <row r="1482" spans="1:35" x14ac:dyDescent="0.25">
      <c r="A1482">
        <v>1431523800</v>
      </c>
      <c r="B1482">
        <v>11.461269079999999</v>
      </c>
      <c r="C1482">
        <v>11.580207010000001</v>
      </c>
      <c r="D1482">
        <v>11.34070152</v>
      </c>
      <c r="E1482">
        <v>11.38713645</v>
      </c>
      <c r="F1482">
        <v>11.461269079999999</v>
      </c>
      <c r="G1482">
        <v>11.580207010000001</v>
      </c>
      <c r="H1482">
        <v>11.34070152</v>
      </c>
      <c r="I1482">
        <v>11.38713645</v>
      </c>
      <c r="J1482">
        <v>2088.75</v>
      </c>
      <c r="K1482">
        <v>2098.75</v>
      </c>
      <c r="L1482">
        <v>2084</v>
      </c>
      <c r="M1482">
        <v>2087</v>
      </c>
      <c r="N1482">
        <v>2096.25</v>
      </c>
      <c r="O1482">
        <v>2106.5</v>
      </c>
      <c r="P1482">
        <v>2091.5</v>
      </c>
      <c r="Q1482">
        <v>2094.5</v>
      </c>
      <c r="R1482">
        <v>2099.62</v>
      </c>
      <c r="S1482">
        <v>2110.19</v>
      </c>
      <c r="T1482">
        <v>2096.04</v>
      </c>
      <c r="U1482">
        <v>2098.48</v>
      </c>
      <c r="V1482">
        <v>0.13</v>
      </c>
      <c r="W1482">
        <v>0.13</v>
      </c>
      <c r="X1482">
        <v>0.13</v>
      </c>
      <c r="Y1482">
        <v>0.13</v>
      </c>
      <c r="Z1482" t="s">
        <v>12</v>
      </c>
      <c r="AA1482" t="s">
        <v>12</v>
      </c>
      <c r="AB1482" t="s">
        <v>12</v>
      </c>
      <c r="AC1482" t="s">
        <v>12</v>
      </c>
      <c r="AD1482">
        <v>182.62816330999999</v>
      </c>
      <c r="AE1482">
        <v>183.27895022999999</v>
      </c>
      <c r="AF1482">
        <v>181.99473071</v>
      </c>
      <c r="AG1482">
        <v>182.23769116</v>
      </c>
      <c r="AH1482" t="s">
        <v>12</v>
      </c>
      <c r="AI1482" t="s">
        <v>12</v>
      </c>
    </row>
    <row r="1483" spans="1:35" x14ac:dyDescent="0.25">
      <c r="A1483">
        <v>1431610200</v>
      </c>
      <c r="B1483">
        <v>11.586724520000001</v>
      </c>
      <c r="C1483">
        <v>11.75698624</v>
      </c>
      <c r="D1483">
        <v>11.531329120000001</v>
      </c>
      <c r="E1483">
        <v>11.74395123</v>
      </c>
      <c r="F1483">
        <v>11.586724520000001</v>
      </c>
      <c r="G1483">
        <v>11.75698624</v>
      </c>
      <c r="H1483">
        <v>11.531329120000001</v>
      </c>
      <c r="I1483">
        <v>11.74395123</v>
      </c>
      <c r="J1483">
        <v>2088.25</v>
      </c>
      <c r="K1483">
        <v>2110.5</v>
      </c>
      <c r="L1483">
        <v>2084.5</v>
      </c>
      <c r="M1483">
        <v>2110</v>
      </c>
      <c r="N1483">
        <v>2096</v>
      </c>
      <c r="O1483">
        <v>2118.25</v>
      </c>
      <c r="P1483">
        <v>2092</v>
      </c>
      <c r="Q1483">
        <v>2117.5</v>
      </c>
      <c r="R1483">
        <v>2100.4299999999998</v>
      </c>
      <c r="S1483">
        <v>2121.4499999999998</v>
      </c>
      <c r="T1483">
        <v>2100.4299999999998</v>
      </c>
      <c r="U1483">
        <v>2121.1</v>
      </c>
      <c r="V1483">
        <v>0.13</v>
      </c>
      <c r="W1483">
        <v>0.13</v>
      </c>
      <c r="X1483">
        <v>0.13</v>
      </c>
      <c r="Y1483">
        <v>0.13</v>
      </c>
      <c r="Z1483" t="s">
        <v>12</v>
      </c>
      <c r="AA1483" t="s">
        <v>12</v>
      </c>
      <c r="AB1483" t="s">
        <v>12</v>
      </c>
      <c r="AC1483" t="s">
        <v>12</v>
      </c>
      <c r="AD1483">
        <v>183.29630455</v>
      </c>
      <c r="AE1483">
        <v>184.23343771</v>
      </c>
      <c r="AF1483">
        <v>183.00995829999999</v>
      </c>
      <c r="AG1483">
        <v>184.13798896</v>
      </c>
      <c r="AH1483" t="s">
        <v>12</v>
      </c>
      <c r="AI1483" t="s">
        <v>12</v>
      </c>
    </row>
    <row r="1484" spans="1:35" x14ac:dyDescent="0.25">
      <c r="A1484">
        <v>1431696600</v>
      </c>
      <c r="B1484">
        <v>11.780610380000001</v>
      </c>
      <c r="C1484">
        <v>11.80749376</v>
      </c>
      <c r="D1484">
        <v>11.685296579999999</v>
      </c>
      <c r="E1484">
        <v>11.778981740000001</v>
      </c>
      <c r="F1484">
        <v>11.780610380000001</v>
      </c>
      <c r="G1484">
        <v>11.80749376</v>
      </c>
      <c r="H1484">
        <v>11.685296579999999</v>
      </c>
      <c r="I1484">
        <v>11.778981740000001</v>
      </c>
      <c r="J1484">
        <v>2109.5</v>
      </c>
      <c r="K1484">
        <v>2115.25</v>
      </c>
      <c r="L1484">
        <v>2105.5</v>
      </c>
      <c r="M1484">
        <v>2111.25</v>
      </c>
      <c r="N1484">
        <v>2117.25</v>
      </c>
      <c r="O1484">
        <v>2122.75</v>
      </c>
      <c r="P1484">
        <v>2113.25</v>
      </c>
      <c r="Q1484">
        <v>2119</v>
      </c>
      <c r="R1484">
        <v>2122.0700000000002</v>
      </c>
      <c r="S1484">
        <v>2123.89</v>
      </c>
      <c r="T1484">
        <v>2116.79</v>
      </c>
      <c r="U1484">
        <v>2122.73</v>
      </c>
      <c r="V1484">
        <v>0.13</v>
      </c>
      <c r="W1484">
        <v>0.13</v>
      </c>
      <c r="X1484">
        <v>0.13</v>
      </c>
      <c r="Y1484">
        <v>0.13</v>
      </c>
      <c r="Z1484" t="s">
        <v>12</v>
      </c>
      <c r="AA1484" t="s">
        <v>12</v>
      </c>
      <c r="AB1484" t="s">
        <v>12</v>
      </c>
      <c r="AC1484" t="s">
        <v>12</v>
      </c>
      <c r="AD1484">
        <v>184.33756360999999</v>
      </c>
      <c r="AE1484">
        <v>184.48507531999999</v>
      </c>
      <c r="AF1484">
        <v>183.83428839999999</v>
      </c>
      <c r="AG1484">
        <v>184.33756360999999</v>
      </c>
      <c r="AH1484" t="s">
        <v>12</v>
      </c>
      <c r="AI1484" t="s">
        <v>12</v>
      </c>
    </row>
    <row r="1485" spans="1:35" x14ac:dyDescent="0.25">
      <c r="A1485">
        <v>1431955800</v>
      </c>
      <c r="B1485">
        <v>11.739878640000001</v>
      </c>
      <c r="C1485">
        <v>11.93865239</v>
      </c>
      <c r="D1485">
        <v>11.7366194</v>
      </c>
      <c r="E1485">
        <v>11.88814389</v>
      </c>
      <c r="F1485">
        <v>11.739878640000001</v>
      </c>
      <c r="G1485">
        <v>11.93865239</v>
      </c>
      <c r="H1485">
        <v>11.7366194</v>
      </c>
      <c r="I1485">
        <v>11.88814389</v>
      </c>
      <c r="J1485">
        <v>2111</v>
      </c>
      <c r="K1485">
        <v>2120.75</v>
      </c>
      <c r="L1485">
        <v>2105</v>
      </c>
      <c r="M1485">
        <v>2118.25</v>
      </c>
      <c r="N1485">
        <v>2119.25</v>
      </c>
      <c r="O1485">
        <v>2128.75</v>
      </c>
      <c r="P1485">
        <v>2112.25</v>
      </c>
      <c r="Q1485">
        <v>2126</v>
      </c>
      <c r="R1485">
        <v>2121.3000000000002</v>
      </c>
      <c r="S1485">
        <v>2131.7800000000002</v>
      </c>
      <c r="T1485">
        <v>2120.0100000000002</v>
      </c>
      <c r="U1485">
        <v>2129.1999999999998</v>
      </c>
      <c r="V1485">
        <v>0.13</v>
      </c>
      <c r="W1485">
        <v>0.13</v>
      </c>
      <c r="X1485">
        <v>0.13</v>
      </c>
      <c r="Y1485">
        <v>0.13</v>
      </c>
      <c r="Z1485" t="s">
        <v>12</v>
      </c>
      <c r="AA1485" t="s">
        <v>12</v>
      </c>
      <c r="AB1485" t="s">
        <v>12</v>
      </c>
      <c r="AC1485" t="s">
        <v>12</v>
      </c>
      <c r="AD1485">
        <v>184.16402044</v>
      </c>
      <c r="AE1485">
        <v>185.17057087000001</v>
      </c>
      <c r="AF1485">
        <v>184.09460317</v>
      </c>
      <c r="AG1485">
        <v>184.9102561</v>
      </c>
      <c r="AH1485" t="s">
        <v>12</v>
      </c>
      <c r="AI1485" t="s">
        <v>12</v>
      </c>
    </row>
    <row r="1486" spans="1:35" x14ac:dyDescent="0.25">
      <c r="A1486">
        <v>1432042200</v>
      </c>
      <c r="B1486">
        <v>11.91502727</v>
      </c>
      <c r="C1486">
        <v>11.966350090000001</v>
      </c>
      <c r="D1486">
        <v>11.82052878</v>
      </c>
      <c r="E1486">
        <v>11.87185159</v>
      </c>
      <c r="F1486">
        <v>11.91502727</v>
      </c>
      <c r="G1486">
        <v>11.966350090000001</v>
      </c>
      <c r="H1486">
        <v>11.82052878</v>
      </c>
      <c r="I1486">
        <v>11.87185159</v>
      </c>
      <c r="J1486">
        <v>2119</v>
      </c>
      <c r="K1486">
        <v>2126.25</v>
      </c>
      <c r="L1486">
        <v>2113.75</v>
      </c>
      <c r="M1486">
        <v>2117</v>
      </c>
      <c r="N1486">
        <v>2126.75</v>
      </c>
      <c r="O1486">
        <v>2134</v>
      </c>
      <c r="P1486">
        <v>2121.25</v>
      </c>
      <c r="Q1486">
        <v>2124.5</v>
      </c>
      <c r="R1486">
        <v>2129.4499999999998</v>
      </c>
      <c r="S1486">
        <v>2133.02</v>
      </c>
      <c r="T1486">
        <v>2124.5</v>
      </c>
      <c r="U1486">
        <v>2127.83</v>
      </c>
      <c r="V1486">
        <v>0.12</v>
      </c>
      <c r="W1486">
        <v>0.12</v>
      </c>
      <c r="X1486">
        <v>0.12</v>
      </c>
      <c r="Y1486">
        <v>0.12</v>
      </c>
      <c r="Z1486" t="s">
        <v>12</v>
      </c>
      <c r="AA1486" t="s">
        <v>12</v>
      </c>
      <c r="AB1486" t="s">
        <v>12</v>
      </c>
      <c r="AC1486" t="s">
        <v>12</v>
      </c>
      <c r="AD1486">
        <v>185.03173633</v>
      </c>
      <c r="AE1486">
        <v>185.31808257</v>
      </c>
      <c r="AF1486">
        <v>184.55449259</v>
      </c>
      <c r="AG1486">
        <v>184.84951598999999</v>
      </c>
      <c r="AH1486" t="s">
        <v>12</v>
      </c>
      <c r="AI1486" t="s">
        <v>12</v>
      </c>
    </row>
    <row r="1487" spans="1:35" x14ac:dyDescent="0.25">
      <c r="A1487">
        <v>1432128600</v>
      </c>
      <c r="B1487">
        <v>11.89710535</v>
      </c>
      <c r="C1487">
        <v>12.001298480000001</v>
      </c>
      <c r="D1487">
        <v>11.787942210000001</v>
      </c>
      <c r="E1487">
        <v>11.8498561</v>
      </c>
      <c r="F1487">
        <v>11.89710535</v>
      </c>
      <c r="G1487">
        <v>12.001298480000001</v>
      </c>
      <c r="H1487">
        <v>11.787942210000001</v>
      </c>
      <c r="I1487">
        <v>11.8498561</v>
      </c>
      <c r="J1487">
        <v>2116.75</v>
      </c>
      <c r="K1487">
        <v>2125</v>
      </c>
      <c r="L1487">
        <v>2111.75</v>
      </c>
      <c r="M1487">
        <v>2114.75</v>
      </c>
      <c r="N1487">
        <v>2124.25</v>
      </c>
      <c r="O1487">
        <v>2132.25</v>
      </c>
      <c r="P1487">
        <v>2119.25</v>
      </c>
      <c r="Q1487">
        <v>2122.5</v>
      </c>
      <c r="R1487">
        <v>2127.79</v>
      </c>
      <c r="S1487">
        <v>2134.7199999999998</v>
      </c>
      <c r="T1487">
        <v>2122.59</v>
      </c>
      <c r="U1487">
        <v>2125.85</v>
      </c>
      <c r="V1487">
        <v>0.12</v>
      </c>
      <c r="W1487">
        <v>0.12</v>
      </c>
      <c r="X1487">
        <v>0.12</v>
      </c>
      <c r="Y1487">
        <v>0.12</v>
      </c>
      <c r="Z1487" t="s">
        <v>12</v>
      </c>
      <c r="AA1487" t="s">
        <v>12</v>
      </c>
      <c r="AB1487" t="s">
        <v>12</v>
      </c>
      <c r="AC1487" t="s">
        <v>12</v>
      </c>
      <c r="AD1487">
        <v>184.95364190000001</v>
      </c>
      <c r="AE1487">
        <v>185.50030290999999</v>
      </c>
      <c r="AF1487">
        <v>184.39309743000001</v>
      </c>
      <c r="AG1487">
        <v>184.71935861</v>
      </c>
      <c r="AH1487" t="s">
        <v>12</v>
      </c>
      <c r="AI1487" t="s">
        <v>12</v>
      </c>
    </row>
    <row r="1488" spans="1:35" x14ac:dyDescent="0.25">
      <c r="A1488">
        <v>1432215000</v>
      </c>
      <c r="B1488">
        <v>11.823787039999999</v>
      </c>
      <c r="C1488">
        <v>11.994863090000001</v>
      </c>
      <c r="D1488">
        <v>11.787942210000001</v>
      </c>
      <c r="E1488">
        <v>11.9508721</v>
      </c>
      <c r="F1488">
        <v>11.823787039999999</v>
      </c>
      <c r="G1488">
        <v>11.994863090000001</v>
      </c>
      <c r="H1488">
        <v>11.787942210000001</v>
      </c>
      <c r="I1488">
        <v>11.9508721</v>
      </c>
      <c r="J1488">
        <v>2112.5</v>
      </c>
      <c r="K1488">
        <v>2124.5</v>
      </c>
      <c r="L1488">
        <v>2108</v>
      </c>
      <c r="M1488">
        <v>2120.5</v>
      </c>
      <c r="N1488">
        <v>2120.75</v>
      </c>
      <c r="O1488">
        <v>2132</v>
      </c>
      <c r="P1488">
        <v>2115</v>
      </c>
      <c r="Q1488">
        <v>2128</v>
      </c>
      <c r="R1488">
        <v>2125.5500000000002</v>
      </c>
      <c r="S1488">
        <v>2134.2800000000002</v>
      </c>
      <c r="T1488">
        <v>2122.9499999999998</v>
      </c>
      <c r="U1488">
        <v>2130.8200000000002</v>
      </c>
      <c r="V1488">
        <v>0.12</v>
      </c>
      <c r="W1488">
        <v>0.12</v>
      </c>
      <c r="X1488">
        <v>0.12</v>
      </c>
      <c r="Y1488">
        <v>0.12</v>
      </c>
      <c r="Z1488" t="s">
        <v>12</v>
      </c>
      <c r="AA1488" t="s">
        <v>12</v>
      </c>
      <c r="AB1488" t="s">
        <v>12</v>
      </c>
      <c r="AC1488" t="s">
        <v>12</v>
      </c>
      <c r="AD1488">
        <v>184.57184691</v>
      </c>
      <c r="AE1488">
        <v>185.47427142999999</v>
      </c>
      <c r="AF1488">
        <v>184.39830373000001</v>
      </c>
      <c r="AG1488">
        <v>185.25734245999999</v>
      </c>
      <c r="AH1488" t="s">
        <v>12</v>
      </c>
      <c r="AI1488" t="s">
        <v>12</v>
      </c>
    </row>
    <row r="1489" spans="1:35" x14ac:dyDescent="0.25">
      <c r="A1489">
        <v>1432301400</v>
      </c>
      <c r="B1489">
        <v>11.877553799999999</v>
      </c>
      <c r="C1489">
        <v>11.96064788</v>
      </c>
      <c r="D1489">
        <v>11.85148474</v>
      </c>
      <c r="E1489">
        <v>11.867778019999999</v>
      </c>
      <c r="F1489">
        <v>11.877553799999999</v>
      </c>
      <c r="G1489">
        <v>11.96064788</v>
      </c>
      <c r="H1489">
        <v>11.85148474</v>
      </c>
      <c r="I1489">
        <v>11.867778019999999</v>
      </c>
      <c r="J1489">
        <v>2121.5</v>
      </c>
      <c r="K1489">
        <v>2123</v>
      </c>
      <c r="L1489">
        <v>2115.5</v>
      </c>
      <c r="M1489">
        <v>2117</v>
      </c>
      <c r="N1489">
        <v>2129.25</v>
      </c>
      <c r="O1489">
        <v>2131</v>
      </c>
      <c r="P1489">
        <v>2122.75</v>
      </c>
      <c r="Q1489">
        <v>2124.5</v>
      </c>
      <c r="R1489">
        <v>2130.36</v>
      </c>
      <c r="S1489">
        <v>2132.15</v>
      </c>
      <c r="T1489">
        <v>2126.06</v>
      </c>
      <c r="U1489">
        <v>2126.06</v>
      </c>
      <c r="V1489">
        <v>0.13</v>
      </c>
      <c r="W1489">
        <v>0.13</v>
      </c>
      <c r="X1489">
        <v>0.13</v>
      </c>
      <c r="Y1489">
        <v>0.13</v>
      </c>
      <c r="Z1489" t="s">
        <v>12</v>
      </c>
      <c r="AA1489" t="s">
        <v>12</v>
      </c>
      <c r="AB1489" t="s">
        <v>12</v>
      </c>
      <c r="AC1489" t="s">
        <v>12</v>
      </c>
      <c r="AD1489">
        <v>184.85819315000001</v>
      </c>
      <c r="AE1489">
        <v>185.29205109</v>
      </c>
      <c r="AF1489">
        <v>184.74539007999999</v>
      </c>
      <c r="AG1489">
        <v>184.81480735</v>
      </c>
      <c r="AH1489" t="s">
        <v>12</v>
      </c>
      <c r="AI1489" t="s">
        <v>12</v>
      </c>
    </row>
    <row r="1490" spans="1:35" x14ac:dyDescent="0.25">
      <c r="A1490">
        <v>1432647000</v>
      </c>
      <c r="B1490">
        <v>11.765132400000001</v>
      </c>
      <c r="C1490">
        <v>11.78305432</v>
      </c>
      <c r="D1490">
        <v>11.40342875</v>
      </c>
      <c r="E1490">
        <v>11.49206277</v>
      </c>
      <c r="F1490">
        <v>11.765132400000001</v>
      </c>
      <c r="G1490">
        <v>11.78305432</v>
      </c>
      <c r="H1490">
        <v>11.40342875</v>
      </c>
      <c r="I1490">
        <v>11.49206277</v>
      </c>
      <c r="J1490">
        <v>2116.75</v>
      </c>
      <c r="K1490">
        <v>2119</v>
      </c>
      <c r="L1490">
        <v>2088.5</v>
      </c>
      <c r="M1490">
        <v>2097.25</v>
      </c>
      <c r="N1490">
        <v>2124.5</v>
      </c>
      <c r="O1490">
        <v>2127</v>
      </c>
      <c r="P1490">
        <v>2096</v>
      </c>
      <c r="Q1490">
        <v>2105</v>
      </c>
      <c r="R1490">
        <v>2125.34</v>
      </c>
      <c r="S1490">
        <v>2125.34</v>
      </c>
      <c r="T1490">
        <v>2099.1799999999998</v>
      </c>
      <c r="U1490">
        <v>2104.1999999999998</v>
      </c>
      <c r="V1490">
        <v>0.12</v>
      </c>
      <c r="W1490">
        <v>0.12</v>
      </c>
      <c r="X1490">
        <v>0.12</v>
      </c>
      <c r="Y1490">
        <v>0.12</v>
      </c>
      <c r="Z1490" t="s">
        <v>12</v>
      </c>
      <c r="AA1490" t="s">
        <v>12</v>
      </c>
      <c r="AB1490" t="s">
        <v>12</v>
      </c>
      <c r="AC1490" t="s">
        <v>12</v>
      </c>
      <c r="AD1490">
        <v>184.30285498000001</v>
      </c>
      <c r="AE1490">
        <v>184.7444356</v>
      </c>
      <c r="AF1490">
        <v>182.39388002000001</v>
      </c>
      <c r="AG1490">
        <v>182.82773796999999</v>
      </c>
      <c r="AH1490" t="s">
        <v>12</v>
      </c>
      <c r="AI1490" t="s">
        <v>12</v>
      </c>
    </row>
    <row r="1491" spans="1:35" x14ac:dyDescent="0.25">
      <c r="A1491">
        <v>1432733400</v>
      </c>
      <c r="B1491">
        <v>11.571246540000001</v>
      </c>
      <c r="C1491">
        <v>11.853114359999999</v>
      </c>
      <c r="D1491">
        <v>11.507704</v>
      </c>
      <c r="E1491">
        <v>11.79934761</v>
      </c>
      <c r="F1491">
        <v>11.571246540000001</v>
      </c>
      <c r="G1491">
        <v>11.853114359999999</v>
      </c>
      <c r="H1491">
        <v>11.507704</v>
      </c>
      <c r="I1491">
        <v>11.79934761</v>
      </c>
      <c r="J1491">
        <v>2097.75</v>
      </c>
      <c r="K1491">
        <v>2116.5</v>
      </c>
      <c r="L1491">
        <v>2093.75</v>
      </c>
      <c r="M1491">
        <v>2113.25</v>
      </c>
      <c r="N1491">
        <v>2105.75</v>
      </c>
      <c r="O1491">
        <v>2124.25</v>
      </c>
      <c r="P1491">
        <v>2101.25</v>
      </c>
      <c r="Q1491">
        <v>2121</v>
      </c>
      <c r="R1491">
        <v>2105.13</v>
      </c>
      <c r="S1491">
        <v>2126.2199999999998</v>
      </c>
      <c r="T1491">
        <v>2105.13</v>
      </c>
      <c r="U1491">
        <v>2123.48</v>
      </c>
      <c r="V1491">
        <v>0.12</v>
      </c>
      <c r="W1491">
        <v>0.12</v>
      </c>
      <c r="X1491">
        <v>0.12</v>
      </c>
      <c r="Y1491">
        <v>0.12</v>
      </c>
      <c r="Z1491" t="s">
        <v>12</v>
      </c>
      <c r="AA1491" t="s">
        <v>12</v>
      </c>
      <c r="AB1491" t="s">
        <v>12</v>
      </c>
      <c r="AC1491" t="s">
        <v>12</v>
      </c>
      <c r="AD1491">
        <v>183.30498170999999</v>
      </c>
      <c r="AE1491">
        <v>184.80613020000001</v>
      </c>
      <c r="AF1491">
        <v>182.88084218</v>
      </c>
      <c r="AG1491">
        <v>184.56316974999999</v>
      </c>
      <c r="AH1491" t="s">
        <v>12</v>
      </c>
      <c r="AI1491" t="s">
        <v>12</v>
      </c>
    </row>
    <row r="1492" spans="1:35" x14ac:dyDescent="0.25">
      <c r="A1492">
        <v>1432819800</v>
      </c>
      <c r="B1492">
        <v>11.73906334</v>
      </c>
      <c r="C1492">
        <v>11.78957183</v>
      </c>
      <c r="D1492">
        <v>11.629901179999999</v>
      </c>
      <c r="E1492">
        <v>11.76839066</v>
      </c>
      <c r="F1492">
        <v>11.73906334</v>
      </c>
      <c r="G1492">
        <v>11.78957183</v>
      </c>
      <c r="H1492">
        <v>11.629901179999999</v>
      </c>
      <c r="I1492">
        <v>11.76839066</v>
      </c>
      <c r="J1492">
        <v>2113</v>
      </c>
      <c r="K1492">
        <v>2115</v>
      </c>
      <c r="L1492">
        <v>2103</v>
      </c>
      <c r="M1492">
        <v>2114.25</v>
      </c>
      <c r="N1492">
        <v>2120</v>
      </c>
      <c r="O1492">
        <v>2122.75</v>
      </c>
      <c r="P1492">
        <v>2110.5</v>
      </c>
      <c r="Q1492">
        <v>2121.75</v>
      </c>
      <c r="R1492">
        <v>2122.27</v>
      </c>
      <c r="S1492">
        <v>2122.27</v>
      </c>
      <c r="T1492">
        <v>2112.86</v>
      </c>
      <c r="U1492">
        <v>2120.79</v>
      </c>
      <c r="V1492">
        <v>0.12</v>
      </c>
      <c r="W1492">
        <v>0.12</v>
      </c>
      <c r="X1492">
        <v>0.12</v>
      </c>
      <c r="Y1492">
        <v>0.12</v>
      </c>
      <c r="Z1492" t="s">
        <v>12</v>
      </c>
      <c r="AA1492" t="s">
        <v>12</v>
      </c>
      <c r="AB1492" t="s">
        <v>12</v>
      </c>
      <c r="AC1492" t="s">
        <v>12</v>
      </c>
      <c r="AD1492">
        <v>184.24211486999999</v>
      </c>
      <c r="AE1492">
        <v>184.46772100000001</v>
      </c>
      <c r="AF1492">
        <v>183.63471374</v>
      </c>
      <c r="AG1492">
        <v>184.35491793</v>
      </c>
      <c r="AH1492" t="s">
        <v>12</v>
      </c>
      <c r="AI1492" t="s">
        <v>12</v>
      </c>
    </row>
    <row r="1493" spans="1:35" x14ac:dyDescent="0.25">
      <c r="A1493">
        <v>1432906200</v>
      </c>
      <c r="B1493">
        <v>11.75209836</v>
      </c>
      <c r="C1493">
        <v>11.76024451</v>
      </c>
      <c r="D1493">
        <v>11.49629861</v>
      </c>
      <c r="E1493">
        <v>11.53703133</v>
      </c>
      <c r="F1493">
        <v>11.75209836</v>
      </c>
      <c r="G1493">
        <v>11.76024451</v>
      </c>
      <c r="H1493">
        <v>11.49629861</v>
      </c>
      <c r="I1493">
        <v>11.53703133</v>
      </c>
      <c r="J1493">
        <v>2114.25</v>
      </c>
      <c r="K1493">
        <v>2115</v>
      </c>
      <c r="L1493">
        <v>2095</v>
      </c>
      <c r="M1493">
        <v>2098.5</v>
      </c>
      <c r="N1493">
        <v>2121.75</v>
      </c>
      <c r="O1493">
        <v>2122.75</v>
      </c>
      <c r="P1493">
        <v>2102.25</v>
      </c>
      <c r="Q1493">
        <v>2106</v>
      </c>
      <c r="R1493">
        <v>2120.66</v>
      </c>
      <c r="S1493">
        <v>2120.66</v>
      </c>
      <c r="T1493">
        <v>2104.89</v>
      </c>
      <c r="U1493">
        <v>2107.39</v>
      </c>
      <c r="V1493">
        <v>0.08</v>
      </c>
      <c r="W1493">
        <v>0.08</v>
      </c>
      <c r="X1493">
        <v>0.08</v>
      </c>
      <c r="Y1493">
        <v>0.08</v>
      </c>
      <c r="Z1493" t="s">
        <v>12</v>
      </c>
      <c r="AA1493" t="s">
        <v>12</v>
      </c>
      <c r="AB1493" t="s">
        <v>12</v>
      </c>
      <c r="AC1493" t="s">
        <v>12</v>
      </c>
      <c r="AD1493">
        <v>184.28550066</v>
      </c>
      <c r="AE1493">
        <v>184.32888646000001</v>
      </c>
      <c r="AF1493">
        <v>182.93186387</v>
      </c>
      <c r="AG1493">
        <v>183.20953295999999</v>
      </c>
      <c r="AH1493" t="s">
        <v>12</v>
      </c>
      <c r="AI1493" t="s">
        <v>12</v>
      </c>
    </row>
    <row r="1494" spans="1:35" x14ac:dyDescent="0.25">
      <c r="A1494">
        <v>1433165400</v>
      </c>
      <c r="B1494">
        <v>11.670632919999999</v>
      </c>
      <c r="C1494">
        <v>11.74232258</v>
      </c>
      <c r="D1494">
        <v>11.462083399999999</v>
      </c>
      <c r="E1494">
        <v>11.611978280000001</v>
      </c>
      <c r="F1494">
        <v>11.670632919999999</v>
      </c>
      <c r="G1494">
        <v>11.74232258</v>
      </c>
      <c r="H1494">
        <v>11.462083399999999</v>
      </c>
      <c r="I1494">
        <v>11.611978280000001</v>
      </c>
      <c r="J1494">
        <v>2100</v>
      </c>
      <c r="K1494">
        <v>2109.75</v>
      </c>
      <c r="L1494">
        <v>2092.75</v>
      </c>
      <c r="M1494">
        <v>2101.5</v>
      </c>
      <c r="N1494">
        <v>2107</v>
      </c>
      <c r="O1494">
        <v>2117.75</v>
      </c>
      <c r="P1494">
        <v>2100.25</v>
      </c>
      <c r="Q1494">
        <v>2109.25</v>
      </c>
      <c r="R1494">
        <v>2108.64</v>
      </c>
      <c r="S1494">
        <v>2119.15</v>
      </c>
      <c r="T1494">
        <v>2102.54</v>
      </c>
      <c r="U1494">
        <v>2111.73</v>
      </c>
      <c r="V1494">
        <v>0.12</v>
      </c>
      <c r="W1494">
        <v>0.12</v>
      </c>
      <c r="X1494">
        <v>0.12</v>
      </c>
      <c r="Y1494">
        <v>0.12</v>
      </c>
      <c r="Z1494" t="s">
        <v>12</v>
      </c>
      <c r="AA1494" t="s">
        <v>12</v>
      </c>
      <c r="AB1494" t="s">
        <v>12</v>
      </c>
      <c r="AC1494" t="s">
        <v>12</v>
      </c>
      <c r="AD1494">
        <v>183.90370566999999</v>
      </c>
      <c r="AE1494">
        <v>184.25079203000001</v>
      </c>
      <c r="AF1494">
        <v>182.75832070000001</v>
      </c>
      <c r="AG1494">
        <v>183.58265079</v>
      </c>
      <c r="AH1494" t="s">
        <v>12</v>
      </c>
      <c r="AI1494" t="s">
        <v>12</v>
      </c>
    </row>
    <row r="1495" spans="1:35" x14ac:dyDescent="0.25">
      <c r="A1495">
        <v>1433251800</v>
      </c>
      <c r="B1495">
        <v>11.523997290000001</v>
      </c>
      <c r="C1495">
        <v>11.71788315</v>
      </c>
      <c r="D1495">
        <v>11.40505838</v>
      </c>
      <c r="E1495">
        <v>11.579392690000001</v>
      </c>
      <c r="F1495">
        <v>11.523997290000001</v>
      </c>
      <c r="G1495">
        <v>11.71788315</v>
      </c>
      <c r="H1495">
        <v>11.40505838</v>
      </c>
      <c r="I1495">
        <v>11.579392690000001</v>
      </c>
      <c r="J1495">
        <v>2103.5</v>
      </c>
      <c r="K1495">
        <v>2108.25</v>
      </c>
      <c r="L1495">
        <v>2086.5</v>
      </c>
      <c r="M1495">
        <v>2099</v>
      </c>
      <c r="N1495">
        <v>2111</v>
      </c>
      <c r="O1495">
        <v>2116</v>
      </c>
      <c r="P1495">
        <v>2094</v>
      </c>
      <c r="Q1495">
        <v>2106.75</v>
      </c>
      <c r="R1495">
        <v>2110.41</v>
      </c>
      <c r="S1495">
        <v>2117.59</v>
      </c>
      <c r="T1495">
        <v>2099.14</v>
      </c>
      <c r="U1495">
        <v>2109.6</v>
      </c>
      <c r="V1495">
        <v>0.12</v>
      </c>
      <c r="W1495">
        <v>0.12</v>
      </c>
      <c r="X1495">
        <v>0.12</v>
      </c>
      <c r="Y1495">
        <v>0.12</v>
      </c>
      <c r="Z1495" t="s">
        <v>12</v>
      </c>
      <c r="AA1495" t="s">
        <v>12</v>
      </c>
      <c r="AB1495" t="s">
        <v>12</v>
      </c>
      <c r="AC1495" t="s">
        <v>12</v>
      </c>
      <c r="AD1495">
        <v>183.10540705</v>
      </c>
      <c r="AE1495">
        <v>184.12063463999999</v>
      </c>
      <c r="AF1495">
        <v>182.45462013</v>
      </c>
      <c r="AG1495">
        <v>183.40043044999999</v>
      </c>
      <c r="AH1495" t="s">
        <v>12</v>
      </c>
      <c r="AI1495" t="s">
        <v>12</v>
      </c>
    </row>
    <row r="1496" spans="1:35" x14ac:dyDescent="0.25">
      <c r="A1496">
        <v>1433338200</v>
      </c>
      <c r="B1496">
        <v>11.68203832</v>
      </c>
      <c r="C1496">
        <v>11.79771798</v>
      </c>
      <c r="D1496">
        <v>11.579392690000001</v>
      </c>
      <c r="E1496">
        <v>11.669004279999999</v>
      </c>
      <c r="F1496">
        <v>11.68203832</v>
      </c>
      <c r="G1496">
        <v>11.79771798</v>
      </c>
      <c r="H1496">
        <v>11.579392690000001</v>
      </c>
      <c r="I1496">
        <v>11.669004279999999</v>
      </c>
      <c r="J1496">
        <v>2099.5</v>
      </c>
      <c r="K1496">
        <v>2113.25</v>
      </c>
      <c r="L1496">
        <v>2099.25</v>
      </c>
      <c r="M1496">
        <v>2108.25</v>
      </c>
      <c r="N1496">
        <v>2107</v>
      </c>
      <c r="O1496">
        <v>2120.75</v>
      </c>
      <c r="P1496">
        <v>2106.75</v>
      </c>
      <c r="Q1496">
        <v>2116</v>
      </c>
      <c r="R1496">
        <v>2110.64</v>
      </c>
      <c r="S1496">
        <v>2121.92</v>
      </c>
      <c r="T1496">
        <v>2109.61</v>
      </c>
      <c r="U1496">
        <v>2114.0700000000002</v>
      </c>
      <c r="V1496">
        <v>0.13</v>
      </c>
      <c r="W1496">
        <v>0.13</v>
      </c>
      <c r="X1496">
        <v>0.13</v>
      </c>
      <c r="Y1496">
        <v>0.13</v>
      </c>
      <c r="Z1496" t="s">
        <v>12</v>
      </c>
      <c r="AA1496" t="s">
        <v>12</v>
      </c>
      <c r="AB1496" t="s">
        <v>12</v>
      </c>
      <c r="AC1496" t="s">
        <v>12</v>
      </c>
      <c r="AD1496">
        <v>183.95576861999999</v>
      </c>
      <c r="AE1496">
        <v>184.53713827000001</v>
      </c>
      <c r="AF1496">
        <v>183.37448574999999</v>
      </c>
      <c r="AG1496">
        <v>183.88635135000001</v>
      </c>
      <c r="AH1496" t="s">
        <v>12</v>
      </c>
      <c r="AI1496" t="s">
        <v>12</v>
      </c>
    </row>
    <row r="1497" spans="1:35" x14ac:dyDescent="0.25">
      <c r="A1497">
        <v>1433424600</v>
      </c>
      <c r="B1497">
        <v>11.53214344</v>
      </c>
      <c r="C1497">
        <v>11.647823109999999</v>
      </c>
      <c r="D1497">
        <v>11.315446789999999</v>
      </c>
      <c r="E1497">
        <v>11.39854087</v>
      </c>
      <c r="F1497">
        <v>11.53214344</v>
      </c>
      <c r="G1497">
        <v>11.647823109999999</v>
      </c>
      <c r="H1497">
        <v>11.315446789999999</v>
      </c>
      <c r="I1497">
        <v>11.39854087</v>
      </c>
      <c r="J1497">
        <v>2108</v>
      </c>
      <c r="K1497">
        <v>2108.25</v>
      </c>
      <c r="L1497">
        <v>2083.5</v>
      </c>
      <c r="M1497">
        <v>2091.25</v>
      </c>
      <c r="N1497">
        <v>2116.25</v>
      </c>
      <c r="O1497">
        <v>2116.5</v>
      </c>
      <c r="P1497">
        <v>2091.25</v>
      </c>
      <c r="Q1497">
        <v>2099</v>
      </c>
      <c r="R1497">
        <v>2112.35</v>
      </c>
      <c r="S1497">
        <v>2112.89</v>
      </c>
      <c r="T1497">
        <v>2093.23</v>
      </c>
      <c r="U1497">
        <v>2095.84</v>
      </c>
      <c r="V1497">
        <v>0.13</v>
      </c>
      <c r="W1497">
        <v>0.13</v>
      </c>
      <c r="X1497">
        <v>0.13</v>
      </c>
      <c r="Y1497">
        <v>0.13</v>
      </c>
      <c r="Z1497" t="s">
        <v>12</v>
      </c>
      <c r="AA1497" t="s">
        <v>12</v>
      </c>
      <c r="AB1497" t="s">
        <v>12</v>
      </c>
      <c r="AC1497" t="s">
        <v>12</v>
      </c>
      <c r="AD1497">
        <v>183.14879285000001</v>
      </c>
      <c r="AE1497">
        <v>183.83342067999999</v>
      </c>
      <c r="AF1497">
        <v>182.00340786999999</v>
      </c>
      <c r="AG1497">
        <v>182.33244574</v>
      </c>
      <c r="AH1497" t="s">
        <v>12</v>
      </c>
      <c r="AI1497" t="s">
        <v>12</v>
      </c>
    </row>
    <row r="1498" spans="1:35" x14ac:dyDescent="0.25">
      <c r="A1498">
        <v>1433511000</v>
      </c>
      <c r="B1498">
        <v>11.349662</v>
      </c>
      <c r="C1498">
        <v>11.448120660000001</v>
      </c>
      <c r="D1498">
        <v>11.18999135</v>
      </c>
      <c r="E1498">
        <v>11.32522256</v>
      </c>
      <c r="F1498">
        <v>11.349662</v>
      </c>
      <c r="G1498">
        <v>11.448120660000001</v>
      </c>
      <c r="H1498">
        <v>11.18999135</v>
      </c>
      <c r="I1498">
        <v>11.32522256</v>
      </c>
      <c r="J1498">
        <v>2090.5</v>
      </c>
      <c r="K1498">
        <v>2095</v>
      </c>
      <c r="L1498">
        <v>2075.75</v>
      </c>
      <c r="M1498">
        <v>2084.5</v>
      </c>
      <c r="N1498">
        <v>2098.75</v>
      </c>
      <c r="O1498">
        <v>2102.75</v>
      </c>
      <c r="P1498">
        <v>2083.5</v>
      </c>
      <c r="Q1498">
        <v>2092.25</v>
      </c>
      <c r="R1498">
        <v>2095.09</v>
      </c>
      <c r="S1498">
        <v>2100.9899999999998</v>
      </c>
      <c r="T1498">
        <v>2085.67</v>
      </c>
      <c r="U1498">
        <v>2092.83</v>
      </c>
      <c r="V1498">
        <v>0.13</v>
      </c>
      <c r="W1498">
        <v>0.13</v>
      </c>
      <c r="X1498">
        <v>0.13</v>
      </c>
      <c r="Y1498">
        <v>0.13</v>
      </c>
      <c r="Z1498" t="s">
        <v>12</v>
      </c>
      <c r="AA1498" t="s">
        <v>12</v>
      </c>
      <c r="AB1498" t="s">
        <v>12</v>
      </c>
      <c r="AC1498" t="s">
        <v>12</v>
      </c>
      <c r="AD1498">
        <v>182.17695105000001</v>
      </c>
      <c r="AE1498">
        <v>182.72361205999999</v>
      </c>
      <c r="AF1498">
        <v>181.33526663999999</v>
      </c>
      <c r="AG1498">
        <v>182.02076219</v>
      </c>
      <c r="AH1498" t="s">
        <v>12</v>
      </c>
      <c r="AI1498" t="s">
        <v>12</v>
      </c>
    </row>
    <row r="1499" spans="1:35" x14ac:dyDescent="0.25">
      <c r="A1499">
        <v>1433770200</v>
      </c>
      <c r="B1499">
        <v>11.2942666</v>
      </c>
      <c r="C1499">
        <v>11.32245309</v>
      </c>
      <c r="D1499">
        <v>11.09386323</v>
      </c>
      <c r="E1499">
        <v>11.11341477</v>
      </c>
      <c r="F1499">
        <v>11.2942666</v>
      </c>
      <c r="G1499">
        <v>11.32245309</v>
      </c>
      <c r="H1499">
        <v>11.09386323</v>
      </c>
      <c r="I1499">
        <v>11.11341477</v>
      </c>
      <c r="J1499">
        <v>2084.5</v>
      </c>
      <c r="K1499">
        <v>2085.75</v>
      </c>
      <c r="L1499">
        <v>2068.75</v>
      </c>
      <c r="M1499">
        <v>2070.5</v>
      </c>
      <c r="N1499">
        <v>2092</v>
      </c>
      <c r="O1499">
        <v>2093.25</v>
      </c>
      <c r="P1499">
        <v>2076.25</v>
      </c>
      <c r="Q1499">
        <v>2078.25</v>
      </c>
      <c r="R1499">
        <v>2092.34</v>
      </c>
      <c r="S1499">
        <v>2093.0100000000002</v>
      </c>
      <c r="T1499">
        <v>2079.11</v>
      </c>
      <c r="U1499">
        <v>2079.2800000000002</v>
      </c>
      <c r="V1499">
        <v>0.13</v>
      </c>
      <c r="W1499">
        <v>0.13</v>
      </c>
      <c r="X1499">
        <v>0.13</v>
      </c>
      <c r="Y1499">
        <v>0.13</v>
      </c>
      <c r="Z1499" t="s">
        <v>12</v>
      </c>
      <c r="AA1499" t="s">
        <v>12</v>
      </c>
      <c r="AB1499" t="s">
        <v>12</v>
      </c>
      <c r="AC1499" t="s">
        <v>12</v>
      </c>
      <c r="AD1499">
        <v>181.90795911999999</v>
      </c>
      <c r="AE1499">
        <v>182.06414798</v>
      </c>
      <c r="AF1499">
        <v>180.82331425999999</v>
      </c>
      <c r="AG1499">
        <v>180.90140869000001</v>
      </c>
      <c r="AH1499" t="s">
        <v>12</v>
      </c>
      <c r="AI1499" t="s">
        <v>12</v>
      </c>
    </row>
    <row r="1500" spans="1:35" x14ac:dyDescent="0.25">
      <c r="A1500">
        <v>1433856600</v>
      </c>
      <c r="B1500">
        <v>11.110156509999999</v>
      </c>
      <c r="C1500">
        <v>11.20139674</v>
      </c>
      <c r="D1500">
        <v>10.981441820000001</v>
      </c>
      <c r="E1500">
        <v>11.095492849999999</v>
      </c>
      <c r="F1500">
        <v>11.110156509999999</v>
      </c>
      <c r="G1500">
        <v>11.20139674</v>
      </c>
      <c r="H1500">
        <v>10.981441820000001</v>
      </c>
      <c r="I1500">
        <v>11.095492849999999</v>
      </c>
      <c r="J1500">
        <v>2071.75</v>
      </c>
      <c r="K1500">
        <v>2076.75</v>
      </c>
      <c r="L1500">
        <v>2061</v>
      </c>
      <c r="M1500">
        <v>2072.5</v>
      </c>
      <c r="N1500">
        <v>2080</v>
      </c>
      <c r="O1500">
        <v>2084.75</v>
      </c>
      <c r="P1500">
        <v>2068.75</v>
      </c>
      <c r="Q1500">
        <v>2080</v>
      </c>
      <c r="R1500">
        <v>2079.0700000000002</v>
      </c>
      <c r="S1500">
        <v>2085.62</v>
      </c>
      <c r="T1500">
        <v>2072.14</v>
      </c>
      <c r="U1500">
        <v>2080.15</v>
      </c>
      <c r="V1500">
        <v>0.13</v>
      </c>
      <c r="W1500">
        <v>0.13</v>
      </c>
      <c r="X1500">
        <v>0.13</v>
      </c>
      <c r="Y1500">
        <v>0.13</v>
      </c>
      <c r="Z1500" t="s">
        <v>12</v>
      </c>
      <c r="AA1500" t="s">
        <v>12</v>
      </c>
      <c r="AB1500" t="s">
        <v>12</v>
      </c>
      <c r="AC1500" t="s">
        <v>12</v>
      </c>
      <c r="AD1500">
        <v>180.87537721000001</v>
      </c>
      <c r="AE1500">
        <v>181.43939254</v>
      </c>
      <c r="AF1500">
        <v>180.21591314</v>
      </c>
      <c r="AG1500">
        <v>180.87537721000001</v>
      </c>
      <c r="AH1500" t="s">
        <v>12</v>
      </c>
      <c r="AI1500" t="s">
        <v>12</v>
      </c>
    </row>
    <row r="1501" spans="1:35" x14ac:dyDescent="0.25">
      <c r="A1501">
        <v>1433943000</v>
      </c>
      <c r="B1501">
        <v>11.253533880000001</v>
      </c>
      <c r="C1501">
        <v>11.57287518</v>
      </c>
      <c r="D1501">
        <v>11.24049984</v>
      </c>
      <c r="E1501">
        <v>11.50444574</v>
      </c>
      <c r="F1501">
        <v>11.253533880000001</v>
      </c>
      <c r="G1501">
        <v>11.57287518</v>
      </c>
      <c r="H1501">
        <v>11.24049984</v>
      </c>
      <c r="I1501">
        <v>11.50444574</v>
      </c>
      <c r="J1501">
        <v>2072.75</v>
      </c>
      <c r="K1501">
        <v>2100</v>
      </c>
      <c r="L1501">
        <v>2072.25</v>
      </c>
      <c r="M1501">
        <v>2099.25</v>
      </c>
      <c r="N1501">
        <v>2080.75</v>
      </c>
      <c r="O1501">
        <v>2108</v>
      </c>
      <c r="P1501">
        <v>2080</v>
      </c>
      <c r="Q1501">
        <v>2107</v>
      </c>
      <c r="R1501">
        <v>2081.12</v>
      </c>
      <c r="S1501">
        <v>2108.5</v>
      </c>
      <c r="T1501">
        <v>2081.12</v>
      </c>
      <c r="U1501">
        <v>2105.1999999999998</v>
      </c>
      <c r="V1501">
        <v>0.13</v>
      </c>
      <c r="W1501">
        <v>0.13</v>
      </c>
      <c r="X1501">
        <v>0.13</v>
      </c>
      <c r="Y1501">
        <v>0.13</v>
      </c>
      <c r="Z1501" t="s">
        <v>12</v>
      </c>
      <c r="AA1501" t="s">
        <v>12</v>
      </c>
      <c r="AB1501" t="s">
        <v>12</v>
      </c>
      <c r="AC1501" t="s">
        <v>12</v>
      </c>
      <c r="AD1501">
        <v>181.67367583000001</v>
      </c>
      <c r="AE1501">
        <v>183.44381625</v>
      </c>
      <c r="AF1501">
        <v>181.61180769000001</v>
      </c>
      <c r="AG1501">
        <v>183.04466694000001</v>
      </c>
      <c r="AH1501" t="s">
        <v>12</v>
      </c>
      <c r="AI1501" t="s">
        <v>12</v>
      </c>
    </row>
    <row r="1502" spans="1:35" x14ac:dyDescent="0.25">
      <c r="A1502">
        <v>1434029400</v>
      </c>
      <c r="B1502">
        <v>11.590798080000001</v>
      </c>
      <c r="C1502">
        <v>11.685296579999999</v>
      </c>
      <c r="D1502">
        <v>11.54191921</v>
      </c>
      <c r="E1502">
        <v>11.608720010000001</v>
      </c>
      <c r="F1502">
        <v>11.590798080000001</v>
      </c>
      <c r="G1502">
        <v>11.685296579999999</v>
      </c>
      <c r="H1502">
        <v>11.54191921</v>
      </c>
      <c r="I1502">
        <v>11.608720010000001</v>
      </c>
      <c r="J1502">
        <v>2098.5</v>
      </c>
      <c r="K1502">
        <v>2106.75</v>
      </c>
      <c r="L1502">
        <v>2095.5</v>
      </c>
      <c r="M1502">
        <v>2101.5</v>
      </c>
      <c r="N1502">
        <v>2106</v>
      </c>
      <c r="O1502">
        <v>2114.75</v>
      </c>
      <c r="P1502">
        <v>2103.25</v>
      </c>
      <c r="Q1502">
        <v>2109.25</v>
      </c>
      <c r="R1502">
        <v>2106.2399999999998</v>
      </c>
      <c r="S1502">
        <v>2115.02</v>
      </c>
      <c r="T1502">
        <v>2106.2399999999998</v>
      </c>
      <c r="U1502">
        <v>2108.86</v>
      </c>
      <c r="V1502">
        <v>0.13</v>
      </c>
      <c r="W1502">
        <v>0.13</v>
      </c>
      <c r="X1502">
        <v>0.13</v>
      </c>
      <c r="Y1502">
        <v>0.13</v>
      </c>
      <c r="Z1502" t="s">
        <v>12</v>
      </c>
      <c r="AA1502" t="s">
        <v>12</v>
      </c>
      <c r="AB1502" t="s">
        <v>12</v>
      </c>
      <c r="AC1502" t="s">
        <v>12</v>
      </c>
      <c r="AD1502">
        <v>183.50455636000001</v>
      </c>
      <c r="AE1502">
        <v>184.03386305000001</v>
      </c>
      <c r="AF1502">
        <v>183.26159591000001</v>
      </c>
      <c r="AG1502">
        <v>183.63471374</v>
      </c>
      <c r="AH1502" t="s">
        <v>12</v>
      </c>
      <c r="AI1502" t="s">
        <v>12</v>
      </c>
    </row>
    <row r="1503" spans="1:35" x14ac:dyDescent="0.25">
      <c r="A1503">
        <v>1434115800</v>
      </c>
      <c r="B1503">
        <v>11.439273590000001</v>
      </c>
      <c r="C1503">
        <v>11.475118419999999</v>
      </c>
      <c r="D1503">
        <v>11.291007349999999</v>
      </c>
      <c r="E1503">
        <v>11.33499834</v>
      </c>
      <c r="F1503">
        <v>11.439273590000001</v>
      </c>
      <c r="G1503">
        <v>11.475118419999999</v>
      </c>
      <c r="H1503">
        <v>11.291007349999999</v>
      </c>
      <c r="I1503">
        <v>11.33499834</v>
      </c>
      <c r="J1503">
        <v>2093</v>
      </c>
      <c r="K1503">
        <v>2093</v>
      </c>
      <c r="L1503">
        <v>2074.5</v>
      </c>
      <c r="M1503">
        <v>2078</v>
      </c>
      <c r="N1503">
        <v>2101.25</v>
      </c>
      <c r="O1503">
        <v>2101.5</v>
      </c>
      <c r="P1503">
        <v>2082</v>
      </c>
      <c r="Q1503">
        <v>2085</v>
      </c>
      <c r="R1503">
        <v>2107.4299999999998</v>
      </c>
      <c r="S1503">
        <v>2107.4299999999998</v>
      </c>
      <c r="T1503">
        <v>2091.33</v>
      </c>
      <c r="U1503">
        <v>2094.11</v>
      </c>
      <c r="V1503">
        <v>0.13</v>
      </c>
      <c r="W1503">
        <v>0.13</v>
      </c>
      <c r="X1503">
        <v>0.13</v>
      </c>
      <c r="Y1503">
        <v>0.13</v>
      </c>
      <c r="Z1503" t="s">
        <v>12</v>
      </c>
      <c r="AA1503" t="s">
        <v>12</v>
      </c>
      <c r="AB1503" t="s">
        <v>12</v>
      </c>
      <c r="AC1503" t="s">
        <v>12</v>
      </c>
      <c r="AD1503">
        <v>182.77567500999999</v>
      </c>
      <c r="AE1503">
        <v>183.50629179000001</v>
      </c>
      <c r="AF1503">
        <v>181.94266776000001</v>
      </c>
      <c r="AG1503">
        <v>182.22901400000001</v>
      </c>
      <c r="AH1503" t="s">
        <v>12</v>
      </c>
      <c r="AI1503" t="s">
        <v>12</v>
      </c>
    </row>
    <row r="1504" spans="1:35" x14ac:dyDescent="0.25">
      <c r="A1504">
        <v>1434375000</v>
      </c>
      <c r="B1504">
        <v>11.118302659999999</v>
      </c>
      <c r="C1504">
        <v>11.24864599</v>
      </c>
      <c r="D1504">
        <v>10.983071450000001</v>
      </c>
      <c r="E1504">
        <v>11.185103460000001</v>
      </c>
      <c r="F1504">
        <v>11.118302659999999</v>
      </c>
      <c r="G1504">
        <v>11.24864599</v>
      </c>
      <c r="H1504">
        <v>10.983071450000001</v>
      </c>
      <c r="I1504">
        <v>11.185103460000001</v>
      </c>
      <c r="J1504">
        <v>2071</v>
      </c>
      <c r="K1504">
        <v>2072.25</v>
      </c>
      <c r="L1504">
        <v>2056.25</v>
      </c>
      <c r="M1504">
        <v>2068.5</v>
      </c>
      <c r="N1504">
        <v>2076.5</v>
      </c>
      <c r="O1504">
        <v>2081.5</v>
      </c>
      <c r="P1504">
        <v>2062.75</v>
      </c>
      <c r="Q1504">
        <v>2075.5</v>
      </c>
      <c r="R1504">
        <v>2091.34</v>
      </c>
      <c r="S1504">
        <v>2091.34</v>
      </c>
      <c r="T1504">
        <v>2072.4899999999998</v>
      </c>
      <c r="U1504">
        <v>2084.4299999999998</v>
      </c>
      <c r="V1504">
        <v>0.13</v>
      </c>
      <c r="W1504">
        <v>0.13</v>
      </c>
      <c r="X1504">
        <v>0.13</v>
      </c>
      <c r="Y1504">
        <v>0.13</v>
      </c>
      <c r="Z1504" t="s">
        <v>12</v>
      </c>
      <c r="AA1504" t="s">
        <v>12</v>
      </c>
      <c r="AB1504" t="s">
        <v>12</v>
      </c>
      <c r="AC1504" t="s">
        <v>12</v>
      </c>
      <c r="AD1504">
        <v>181.04024322999999</v>
      </c>
      <c r="AE1504">
        <v>181.74309310000001</v>
      </c>
      <c r="AF1504">
        <v>180.30268473000001</v>
      </c>
      <c r="AG1504">
        <v>181.44806969999999</v>
      </c>
      <c r="AH1504" t="s">
        <v>12</v>
      </c>
      <c r="AI1504" t="s">
        <v>12</v>
      </c>
    </row>
    <row r="1505" spans="1:35" x14ac:dyDescent="0.25">
      <c r="A1505">
        <v>1434461400</v>
      </c>
      <c r="B1505">
        <v>11.16392327</v>
      </c>
      <c r="C1505">
        <v>11.393652980000001</v>
      </c>
      <c r="D1505">
        <v>11.13296632</v>
      </c>
      <c r="E1505">
        <v>11.382248560000001</v>
      </c>
      <c r="F1505">
        <v>11.16392327</v>
      </c>
      <c r="G1505">
        <v>11.393652980000001</v>
      </c>
      <c r="H1505">
        <v>11.13296632</v>
      </c>
      <c r="I1505">
        <v>11.382248560000001</v>
      </c>
      <c r="J1505">
        <v>2066</v>
      </c>
      <c r="K1505">
        <v>2082</v>
      </c>
      <c r="L1505">
        <v>2055.25</v>
      </c>
      <c r="M1505">
        <v>2081.75</v>
      </c>
      <c r="N1505">
        <v>2075.25</v>
      </c>
      <c r="O1505">
        <v>2090</v>
      </c>
      <c r="P1505">
        <v>2062</v>
      </c>
      <c r="Q1505">
        <v>2089</v>
      </c>
      <c r="R1505">
        <v>2084.2600000000002</v>
      </c>
      <c r="S1505">
        <v>2097.4</v>
      </c>
      <c r="T1505">
        <v>2082.1</v>
      </c>
      <c r="U1505">
        <v>2096.29</v>
      </c>
      <c r="V1505">
        <v>0.14000000000000001</v>
      </c>
      <c r="W1505">
        <v>0.14000000000000001</v>
      </c>
      <c r="X1505">
        <v>0.14000000000000001</v>
      </c>
      <c r="Y1505">
        <v>0.14000000000000001</v>
      </c>
      <c r="Z1505" t="s">
        <v>12</v>
      </c>
      <c r="AA1505" t="s">
        <v>12</v>
      </c>
      <c r="AB1505" t="s">
        <v>12</v>
      </c>
      <c r="AC1505" t="s">
        <v>12</v>
      </c>
      <c r="AD1505">
        <v>181.29188084</v>
      </c>
      <c r="AE1505">
        <v>182.52403741000001</v>
      </c>
      <c r="AF1505">
        <v>181.10966051</v>
      </c>
      <c r="AG1505">
        <v>182.43726581999999</v>
      </c>
      <c r="AH1505" t="s">
        <v>12</v>
      </c>
      <c r="AI1505" t="s">
        <v>12</v>
      </c>
    </row>
    <row r="1506" spans="1:35" x14ac:dyDescent="0.25">
      <c r="A1506">
        <v>1434547800</v>
      </c>
      <c r="B1506">
        <v>11.44253185</v>
      </c>
      <c r="C1506">
        <v>11.54843672</v>
      </c>
      <c r="D1506">
        <v>11.23398233</v>
      </c>
      <c r="E1506">
        <v>11.437643960000001</v>
      </c>
      <c r="F1506">
        <v>11.44253185</v>
      </c>
      <c r="G1506">
        <v>11.54843672</v>
      </c>
      <c r="H1506">
        <v>11.23398233</v>
      </c>
      <c r="I1506">
        <v>11.437643960000001</v>
      </c>
      <c r="J1506">
        <v>2082.25</v>
      </c>
      <c r="K1506">
        <v>2091.25</v>
      </c>
      <c r="L1506">
        <v>2072.75</v>
      </c>
      <c r="M1506">
        <v>2081.75</v>
      </c>
      <c r="N1506">
        <v>2089.75</v>
      </c>
      <c r="O1506">
        <v>2098.75</v>
      </c>
      <c r="P1506">
        <v>2078.75</v>
      </c>
      <c r="Q1506">
        <v>2089.25</v>
      </c>
      <c r="R1506">
        <v>2097.4</v>
      </c>
      <c r="S1506">
        <v>2106.79</v>
      </c>
      <c r="T1506">
        <v>2088.86</v>
      </c>
      <c r="U1506">
        <v>2100.44</v>
      </c>
      <c r="V1506">
        <v>0.14000000000000001</v>
      </c>
      <c r="W1506">
        <v>0.14000000000000001</v>
      </c>
      <c r="X1506">
        <v>0.14000000000000001</v>
      </c>
      <c r="Y1506">
        <v>0.14000000000000001</v>
      </c>
      <c r="Z1506" t="s">
        <v>12</v>
      </c>
      <c r="AA1506" t="s">
        <v>12</v>
      </c>
      <c r="AB1506" t="s">
        <v>12</v>
      </c>
      <c r="AC1506" t="s">
        <v>12</v>
      </c>
      <c r="AD1506">
        <v>182.73228922000001</v>
      </c>
      <c r="AE1506">
        <v>183.36572182</v>
      </c>
      <c r="AF1506">
        <v>181.66499866999999</v>
      </c>
      <c r="AG1506">
        <v>182.73228922000001</v>
      </c>
      <c r="AH1506" t="s">
        <v>12</v>
      </c>
      <c r="AI1506" t="s">
        <v>12</v>
      </c>
    </row>
    <row r="1507" spans="1:35" x14ac:dyDescent="0.25">
      <c r="A1507">
        <v>1434634200</v>
      </c>
      <c r="B1507">
        <v>11.5354017</v>
      </c>
      <c r="C1507">
        <v>11.87918342</v>
      </c>
      <c r="D1507">
        <v>11.531329120000001</v>
      </c>
      <c r="E1507">
        <v>11.77490817</v>
      </c>
      <c r="F1507">
        <v>11.5354017</v>
      </c>
      <c r="G1507">
        <v>11.87918342</v>
      </c>
      <c r="H1507">
        <v>11.531329120000001</v>
      </c>
      <c r="I1507">
        <v>11.77490817</v>
      </c>
      <c r="J1507">
        <v>2080</v>
      </c>
      <c r="K1507">
        <v>2111</v>
      </c>
      <c r="L1507">
        <v>2076.5</v>
      </c>
      <c r="M1507">
        <v>2107.25</v>
      </c>
      <c r="N1507">
        <v>2089</v>
      </c>
      <c r="O1507">
        <v>2119.25</v>
      </c>
      <c r="P1507">
        <v>2082</v>
      </c>
      <c r="Q1507">
        <v>2114.75</v>
      </c>
      <c r="R1507">
        <v>2101.58</v>
      </c>
      <c r="S1507">
        <v>2126.65</v>
      </c>
      <c r="T1507">
        <v>2101.58</v>
      </c>
      <c r="U1507">
        <v>2121.2399999999998</v>
      </c>
      <c r="V1507">
        <v>0.14000000000000001</v>
      </c>
      <c r="W1507">
        <v>0.14000000000000001</v>
      </c>
      <c r="X1507">
        <v>0.14000000000000001</v>
      </c>
      <c r="Y1507">
        <v>0.14000000000000001</v>
      </c>
      <c r="Z1507" t="s">
        <v>12</v>
      </c>
      <c r="AA1507" t="s">
        <v>12</v>
      </c>
      <c r="AB1507" t="s">
        <v>12</v>
      </c>
      <c r="AC1507" t="s">
        <v>12</v>
      </c>
      <c r="AD1507">
        <v>183.35704466000001</v>
      </c>
      <c r="AE1507">
        <v>185.11850792000001</v>
      </c>
      <c r="AF1507">
        <v>182.76829943000001</v>
      </c>
      <c r="AG1507">
        <v>184.63258701999999</v>
      </c>
      <c r="AH1507" t="s">
        <v>12</v>
      </c>
      <c r="AI1507" t="s">
        <v>12</v>
      </c>
    </row>
    <row r="1508" spans="1:35" x14ac:dyDescent="0.25">
      <c r="A1508">
        <v>1434720600</v>
      </c>
      <c r="B1508">
        <v>11.74395123</v>
      </c>
      <c r="C1508">
        <v>11.753727</v>
      </c>
      <c r="D1508">
        <v>11.56798729</v>
      </c>
      <c r="E1508">
        <v>11.571246540000001</v>
      </c>
      <c r="F1508">
        <v>11.74395123</v>
      </c>
      <c r="G1508">
        <v>11.753727</v>
      </c>
      <c r="H1508">
        <v>11.56798729</v>
      </c>
      <c r="I1508">
        <v>11.571246540000001</v>
      </c>
      <c r="J1508">
        <v>2105</v>
      </c>
      <c r="K1508">
        <v>2109.75</v>
      </c>
      <c r="L1508">
        <v>2090</v>
      </c>
      <c r="M1508">
        <v>2090.25</v>
      </c>
      <c r="N1508">
        <v>2114.75</v>
      </c>
      <c r="O1508">
        <v>2117.75</v>
      </c>
      <c r="P1508">
        <v>2097</v>
      </c>
      <c r="Q1508">
        <v>2097.75</v>
      </c>
      <c r="R1508">
        <v>2121.0300000000002</v>
      </c>
      <c r="S1508">
        <v>2121.64</v>
      </c>
      <c r="T1508">
        <v>2109.38</v>
      </c>
      <c r="U1508">
        <v>2109.9899999999998</v>
      </c>
      <c r="V1508">
        <v>0.13</v>
      </c>
      <c r="W1508">
        <v>0.13</v>
      </c>
      <c r="X1508">
        <v>0.13</v>
      </c>
      <c r="Y1508">
        <v>0.13</v>
      </c>
      <c r="Z1508" t="s">
        <v>12</v>
      </c>
      <c r="AA1508" t="s">
        <v>12</v>
      </c>
      <c r="AB1508" t="s">
        <v>12</v>
      </c>
      <c r="AC1508" t="s">
        <v>12</v>
      </c>
      <c r="AD1508">
        <v>184.3797864</v>
      </c>
      <c r="AE1508">
        <v>184.45826073000001</v>
      </c>
      <c r="AF1508">
        <v>183.42065575999999</v>
      </c>
      <c r="AG1508">
        <v>183.81302739</v>
      </c>
      <c r="AH1508" t="s">
        <v>12</v>
      </c>
      <c r="AI1508" t="s">
        <v>12</v>
      </c>
    </row>
    <row r="1509" spans="1:35" x14ac:dyDescent="0.25">
      <c r="A1509">
        <v>1434979800</v>
      </c>
      <c r="B1509">
        <v>11.812381650000001</v>
      </c>
      <c r="C1509">
        <v>11.92317343</v>
      </c>
      <c r="D1509">
        <v>11.770020280000001</v>
      </c>
      <c r="E1509">
        <v>11.80749376</v>
      </c>
      <c r="F1509">
        <v>11.812381650000001</v>
      </c>
      <c r="G1509">
        <v>11.92317343</v>
      </c>
      <c r="H1509">
        <v>11.770020280000001</v>
      </c>
      <c r="I1509">
        <v>11.80749376</v>
      </c>
      <c r="J1509">
        <v>2096.75</v>
      </c>
      <c r="K1509">
        <v>2114.25</v>
      </c>
      <c r="L1509">
        <v>2096.75</v>
      </c>
      <c r="M1509">
        <v>2105.25</v>
      </c>
      <c r="N1509">
        <v>2105.75</v>
      </c>
      <c r="O1509">
        <v>2122</v>
      </c>
      <c r="P1509">
        <v>2103.5</v>
      </c>
      <c r="Q1509">
        <v>2112.75</v>
      </c>
      <c r="R1509">
        <v>2112.5</v>
      </c>
      <c r="S1509">
        <v>2129.87</v>
      </c>
      <c r="T1509">
        <v>2112.5</v>
      </c>
      <c r="U1509">
        <v>2122.85</v>
      </c>
      <c r="V1509">
        <v>0.13</v>
      </c>
      <c r="W1509">
        <v>0.13</v>
      </c>
      <c r="X1509">
        <v>0.13</v>
      </c>
      <c r="Y1509">
        <v>0.13</v>
      </c>
      <c r="Z1509" t="s">
        <v>12</v>
      </c>
      <c r="AA1509" t="s">
        <v>12</v>
      </c>
      <c r="AB1509" t="s">
        <v>12</v>
      </c>
      <c r="AC1509" t="s">
        <v>12</v>
      </c>
      <c r="AD1509">
        <v>184.76779834000001</v>
      </c>
      <c r="AE1509">
        <v>185.36507515</v>
      </c>
      <c r="AF1509">
        <v>184.53673505</v>
      </c>
      <c r="AG1509">
        <v>184.75471929</v>
      </c>
      <c r="AH1509" t="s">
        <v>12</v>
      </c>
      <c r="AI1509" t="s">
        <v>12</v>
      </c>
    </row>
    <row r="1510" spans="1:35" x14ac:dyDescent="0.25">
      <c r="A1510">
        <v>1435066200</v>
      </c>
      <c r="B1510">
        <v>11.844968209999999</v>
      </c>
      <c r="C1510">
        <v>11.89710535</v>
      </c>
      <c r="D1510">
        <v>11.755356620000001</v>
      </c>
      <c r="E1510">
        <v>11.83356281</v>
      </c>
      <c r="F1510">
        <v>11.844968209999999</v>
      </c>
      <c r="G1510">
        <v>11.89710535</v>
      </c>
      <c r="H1510">
        <v>11.755356620000001</v>
      </c>
      <c r="I1510">
        <v>11.83356281</v>
      </c>
      <c r="J1510">
        <v>2108.25</v>
      </c>
      <c r="K1510">
        <v>2112.5</v>
      </c>
      <c r="L1510">
        <v>2103.75</v>
      </c>
      <c r="M1510">
        <v>2108.75</v>
      </c>
      <c r="N1510">
        <v>2114.75</v>
      </c>
      <c r="O1510">
        <v>2120.5</v>
      </c>
      <c r="P1510">
        <v>2111.25</v>
      </c>
      <c r="Q1510">
        <v>2116.5</v>
      </c>
      <c r="R1510">
        <v>2123.16</v>
      </c>
      <c r="S1510">
        <v>2128.0300000000002</v>
      </c>
      <c r="T1510">
        <v>2119.89</v>
      </c>
      <c r="U1510">
        <v>2124.1999999999998</v>
      </c>
      <c r="V1510">
        <v>0.13</v>
      </c>
      <c r="W1510">
        <v>0.13</v>
      </c>
      <c r="X1510">
        <v>0.13</v>
      </c>
      <c r="Y1510">
        <v>0.13</v>
      </c>
      <c r="Z1510" t="s">
        <v>12</v>
      </c>
      <c r="AA1510" t="s">
        <v>12</v>
      </c>
      <c r="AB1510" t="s">
        <v>12</v>
      </c>
      <c r="AC1510" t="s">
        <v>12</v>
      </c>
      <c r="AD1510">
        <v>184.97270352000001</v>
      </c>
      <c r="AE1510">
        <v>185.23428461</v>
      </c>
      <c r="AF1510">
        <v>184.47569945999999</v>
      </c>
      <c r="AG1510">
        <v>184.88550982999999</v>
      </c>
      <c r="AH1510" t="s">
        <v>12</v>
      </c>
      <c r="AI1510" t="s">
        <v>12</v>
      </c>
    </row>
    <row r="1511" spans="1:35" x14ac:dyDescent="0.25">
      <c r="A1511">
        <v>1435152600</v>
      </c>
      <c r="B1511">
        <v>11.78551349</v>
      </c>
      <c r="C1511">
        <v>11.852329210000001</v>
      </c>
      <c r="D1511">
        <v>11.5736615</v>
      </c>
      <c r="E1511">
        <v>11.5736615</v>
      </c>
      <c r="F1511">
        <v>11.78551349</v>
      </c>
      <c r="G1511">
        <v>11.852329210000001</v>
      </c>
      <c r="H1511">
        <v>11.5736615</v>
      </c>
      <c r="I1511">
        <v>11.5736615</v>
      </c>
      <c r="J1511">
        <v>2110.25</v>
      </c>
      <c r="K1511">
        <v>2110.5</v>
      </c>
      <c r="L1511">
        <v>2091.5</v>
      </c>
      <c r="M1511">
        <v>2091.75</v>
      </c>
      <c r="N1511">
        <v>2117.5</v>
      </c>
      <c r="O1511">
        <v>2118.5</v>
      </c>
      <c r="P1511">
        <v>2099</v>
      </c>
      <c r="Q1511">
        <v>2099.5</v>
      </c>
      <c r="R1511">
        <v>2123.33</v>
      </c>
      <c r="S1511">
        <v>2125.1</v>
      </c>
      <c r="T1511">
        <v>2108.58</v>
      </c>
      <c r="U1511">
        <v>2108.58</v>
      </c>
      <c r="V1511">
        <v>0.13</v>
      </c>
      <c r="W1511">
        <v>0.13</v>
      </c>
      <c r="X1511">
        <v>0.13</v>
      </c>
      <c r="Y1511">
        <v>0.13</v>
      </c>
      <c r="Z1511" t="s">
        <v>12</v>
      </c>
      <c r="AA1511" t="s">
        <v>12</v>
      </c>
      <c r="AB1511" t="s">
        <v>12</v>
      </c>
      <c r="AC1511" t="s">
        <v>12</v>
      </c>
      <c r="AD1511">
        <v>184.60649000999999</v>
      </c>
      <c r="AE1511">
        <v>184.99886162999999</v>
      </c>
      <c r="AF1511">
        <v>183.51656882</v>
      </c>
      <c r="AG1511">
        <v>183.54272692999999</v>
      </c>
      <c r="AH1511" t="s">
        <v>12</v>
      </c>
      <c r="AI1511" t="s">
        <v>12</v>
      </c>
    </row>
    <row r="1512" spans="1:35" x14ac:dyDescent="0.25">
      <c r="A1512">
        <v>1435239000</v>
      </c>
      <c r="B1512">
        <v>11.681217459999999</v>
      </c>
      <c r="C1512">
        <v>11.699110859999999</v>
      </c>
      <c r="D1512">
        <v>11.45632773</v>
      </c>
      <c r="E1512">
        <v>11.45958667</v>
      </c>
      <c r="F1512">
        <v>11.681217459999999</v>
      </c>
      <c r="G1512">
        <v>11.699110859999999</v>
      </c>
      <c r="H1512">
        <v>11.45632773</v>
      </c>
      <c r="I1512">
        <v>11.45958667</v>
      </c>
      <c r="J1512">
        <v>2094.25</v>
      </c>
      <c r="K1512">
        <v>2104.75</v>
      </c>
      <c r="L1512">
        <v>2084.75</v>
      </c>
      <c r="M1512">
        <v>2086.25</v>
      </c>
      <c r="N1512">
        <v>2101.25</v>
      </c>
      <c r="O1512">
        <v>2112.75</v>
      </c>
      <c r="P1512">
        <v>2092</v>
      </c>
      <c r="Q1512">
        <v>2094</v>
      </c>
      <c r="R1512">
        <v>2109.96</v>
      </c>
      <c r="S1512">
        <v>2116.04</v>
      </c>
      <c r="T1512">
        <v>2101.7800000000002</v>
      </c>
      <c r="U1512">
        <v>2102.31</v>
      </c>
      <c r="V1512">
        <v>0.13</v>
      </c>
      <c r="W1512">
        <v>0.13</v>
      </c>
      <c r="X1512">
        <v>0.13</v>
      </c>
      <c r="Y1512">
        <v>0.13</v>
      </c>
      <c r="Z1512" t="s">
        <v>12</v>
      </c>
      <c r="AA1512" t="s">
        <v>12</v>
      </c>
      <c r="AB1512" t="s">
        <v>12</v>
      </c>
      <c r="AC1512" t="s">
        <v>12</v>
      </c>
      <c r="AD1512">
        <v>184.06588909999999</v>
      </c>
      <c r="AE1512">
        <v>184.19667964000001</v>
      </c>
      <c r="AF1512">
        <v>182.90621296</v>
      </c>
      <c r="AG1512">
        <v>182.98468729000001</v>
      </c>
      <c r="AH1512" t="s">
        <v>12</v>
      </c>
      <c r="AI1512" t="s">
        <v>12</v>
      </c>
    </row>
    <row r="1513" spans="1:35" x14ac:dyDescent="0.25">
      <c r="A1513">
        <v>1435325400</v>
      </c>
      <c r="B1513">
        <v>11.53943915</v>
      </c>
      <c r="C1513">
        <v>11.5850683</v>
      </c>
      <c r="D1513">
        <v>11.356919619999999</v>
      </c>
      <c r="E1513">
        <v>11.461216629999999</v>
      </c>
      <c r="F1513">
        <v>11.53943915</v>
      </c>
      <c r="G1513">
        <v>11.5850683</v>
      </c>
      <c r="H1513">
        <v>11.356919619999999</v>
      </c>
      <c r="I1513">
        <v>11.461216629999999</v>
      </c>
      <c r="J1513">
        <v>2086.25</v>
      </c>
      <c r="K1513">
        <v>2093</v>
      </c>
      <c r="L1513">
        <v>2079.25</v>
      </c>
      <c r="M1513">
        <v>2088</v>
      </c>
      <c r="N1513">
        <v>2094.75</v>
      </c>
      <c r="O1513">
        <v>2100.75</v>
      </c>
      <c r="P1513">
        <v>2086.25</v>
      </c>
      <c r="Q1513">
        <v>2095.75</v>
      </c>
      <c r="R1513">
        <v>2102.62</v>
      </c>
      <c r="S1513">
        <v>2108.92</v>
      </c>
      <c r="T1513">
        <v>2095.38</v>
      </c>
      <c r="U1513">
        <v>2101.4899999999998</v>
      </c>
      <c r="V1513">
        <v>0.13</v>
      </c>
      <c r="W1513">
        <v>0.13</v>
      </c>
      <c r="X1513">
        <v>0.13</v>
      </c>
      <c r="Y1513">
        <v>0.13</v>
      </c>
      <c r="Z1513" t="s">
        <v>12</v>
      </c>
      <c r="AA1513" t="s">
        <v>12</v>
      </c>
      <c r="AB1513" t="s">
        <v>12</v>
      </c>
      <c r="AC1513" t="s">
        <v>12</v>
      </c>
      <c r="AD1513">
        <v>183.35962017</v>
      </c>
      <c r="AE1513">
        <v>183.61248189</v>
      </c>
      <c r="AF1513">
        <v>182.37433143000001</v>
      </c>
      <c r="AG1513">
        <v>182.94980981</v>
      </c>
      <c r="AH1513" t="s">
        <v>12</v>
      </c>
      <c r="AI1513" t="s">
        <v>12</v>
      </c>
    </row>
    <row r="1514" spans="1:35" x14ac:dyDescent="0.25">
      <c r="A1514">
        <v>1435584600</v>
      </c>
      <c r="B1514">
        <v>11.172771109999999</v>
      </c>
      <c r="C1514">
        <v>11.29971941</v>
      </c>
      <c r="D1514">
        <v>10.7279138</v>
      </c>
      <c r="E1514">
        <v>10.7458072</v>
      </c>
      <c r="F1514">
        <v>11.172771109999999</v>
      </c>
      <c r="G1514">
        <v>11.29971941</v>
      </c>
      <c r="H1514">
        <v>10.7279138</v>
      </c>
      <c r="I1514">
        <v>10.7458072</v>
      </c>
      <c r="J1514">
        <v>2063.25</v>
      </c>
      <c r="K1514">
        <v>2075</v>
      </c>
      <c r="L1514">
        <v>2039.75</v>
      </c>
      <c r="M1514">
        <v>2042.75</v>
      </c>
      <c r="N1514">
        <v>2064</v>
      </c>
      <c r="O1514">
        <v>2083.25</v>
      </c>
      <c r="P1514">
        <v>2047.25</v>
      </c>
      <c r="Q1514">
        <v>2050.5</v>
      </c>
      <c r="R1514">
        <v>2098.63</v>
      </c>
      <c r="S1514">
        <v>2098.63</v>
      </c>
      <c r="T1514">
        <v>2056.64</v>
      </c>
      <c r="U1514">
        <v>2057.64</v>
      </c>
      <c r="V1514">
        <v>0.14000000000000001</v>
      </c>
      <c r="W1514">
        <v>0.14000000000000001</v>
      </c>
      <c r="X1514">
        <v>0.14000000000000001</v>
      </c>
      <c r="Y1514">
        <v>0.14000000000000001</v>
      </c>
      <c r="Z1514" t="s">
        <v>12</v>
      </c>
      <c r="AA1514" t="s">
        <v>12</v>
      </c>
      <c r="AB1514" t="s">
        <v>12</v>
      </c>
      <c r="AC1514" t="s">
        <v>12</v>
      </c>
      <c r="AD1514">
        <v>181.40212173</v>
      </c>
      <c r="AE1514">
        <v>182.95678530999999</v>
      </c>
      <c r="AF1514">
        <v>179.03481292999999</v>
      </c>
      <c r="AG1514">
        <v>179.11328725000001</v>
      </c>
      <c r="AH1514" t="s">
        <v>12</v>
      </c>
      <c r="AI1514" t="s">
        <v>12</v>
      </c>
    </row>
    <row r="1515" spans="1:35" x14ac:dyDescent="0.25">
      <c r="A1515">
        <v>1435671000</v>
      </c>
      <c r="B1515">
        <v>11.02773386</v>
      </c>
      <c r="C1515">
        <v>11.037511670000001</v>
      </c>
      <c r="D1515">
        <v>10.71810372</v>
      </c>
      <c r="E1515">
        <v>10.820770769999999</v>
      </c>
      <c r="F1515">
        <v>11.02773386</v>
      </c>
      <c r="G1515">
        <v>11.037511670000001</v>
      </c>
      <c r="H1515">
        <v>10.71810372</v>
      </c>
      <c r="I1515">
        <v>10.820770769999999</v>
      </c>
      <c r="J1515">
        <v>2045.5</v>
      </c>
      <c r="K1515">
        <v>2060.75</v>
      </c>
      <c r="L1515">
        <v>2039.75</v>
      </c>
      <c r="M1515">
        <v>2046.5</v>
      </c>
      <c r="N1515">
        <v>2054.5</v>
      </c>
      <c r="O1515">
        <v>2069</v>
      </c>
      <c r="P1515">
        <v>2046.75</v>
      </c>
      <c r="Q1515">
        <v>2054.5</v>
      </c>
      <c r="R1515">
        <v>2061.19</v>
      </c>
      <c r="S1515">
        <v>2074.2800000000002</v>
      </c>
      <c r="T1515">
        <v>2056.3200000000002</v>
      </c>
      <c r="U1515">
        <v>2063.11</v>
      </c>
      <c r="V1515">
        <v>0.08</v>
      </c>
      <c r="W1515">
        <v>0.08</v>
      </c>
      <c r="X1515">
        <v>0.08</v>
      </c>
      <c r="Y1515">
        <v>0.08</v>
      </c>
      <c r="Z1515" t="s">
        <v>12</v>
      </c>
      <c r="AA1515" t="s">
        <v>12</v>
      </c>
      <c r="AB1515" t="s">
        <v>12</v>
      </c>
      <c r="AC1515" t="s">
        <v>12</v>
      </c>
      <c r="AD1515">
        <v>180.71765123</v>
      </c>
      <c r="AE1515">
        <v>180.76996745</v>
      </c>
      <c r="AF1515">
        <v>178.99121607999999</v>
      </c>
      <c r="AG1515">
        <v>179.48822014000001</v>
      </c>
      <c r="AH1515" t="s">
        <v>12</v>
      </c>
      <c r="AI1515" t="s">
        <v>12</v>
      </c>
    </row>
    <row r="1516" spans="1:35" x14ac:dyDescent="0.25">
      <c r="A1516">
        <v>1435757400</v>
      </c>
      <c r="B1516">
        <v>11.11573419</v>
      </c>
      <c r="C1516">
        <v>11.14669759</v>
      </c>
      <c r="D1516">
        <v>10.921807859999999</v>
      </c>
      <c r="E1516">
        <v>11.06195621</v>
      </c>
      <c r="F1516">
        <v>11.11573419</v>
      </c>
      <c r="G1516">
        <v>11.14669759</v>
      </c>
      <c r="H1516">
        <v>10.921807859999999</v>
      </c>
      <c r="I1516">
        <v>11.06195621</v>
      </c>
      <c r="J1516">
        <v>2049.5</v>
      </c>
      <c r="K1516">
        <v>2069.5</v>
      </c>
      <c r="L1516">
        <v>2048.75</v>
      </c>
      <c r="M1516">
        <v>2063.25</v>
      </c>
      <c r="N1516">
        <v>2054.5</v>
      </c>
      <c r="O1516">
        <v>2077.5</v>
      </c>
      <c r="P1516">
        <v>2054.5</v>
      </c>
      <c r="Q1516">
        <v>2071</v>
      </c>
      <c r="R1516">
        <v>2067</v>
      </c>
      <c r="S1516">
        <v>2082.7800000000002</v>
      </c>
      <c r="T1516">
        <v>2067</v>
      </c>
      <c r="U1516">
        <v>2077.42</v>
      </c>
      <c r="V1516">
        <v>0.13</v>
      </c>
      <c r="W1516">
        <v>0.13</v>
      </c>
      <c r="X1516">
        <v>0.13</v>
      </c>
      <c r="Y1516">
        <v>0.13</v>
      </c>
      <c r="Z1516" t="s">
        <v>12</v>
      </c>
      <c r="AA1516" t="s">
        <v>12</v>
      </c>
      <c r="AB1516" t="s">
        <v>12</v>
      </c>
      <c r="AC1516" t="s">
        <v>12</v>
      </c>
      <c r="AD1516">
        <v>181.12746159</v>
      </c>
      <c r="AE1516">
        <v>181.38904267999999</v>
      </c>
      <c r="AF1516">
        <v>180.10729537</v>
      </c>
      <c r="AG1516">
        <v>180.9269161</v>
      </c>
      <c r="AH1516" t="s">
        <v>12</v>
      </c>
      <c r="AI1516" t="s">
        <v>12</v>
      </c>
    </row>
    <row r="1517" spans="1:35" x14ac:dyDescent="0.25">
      <c r="A1517">
        <v>1435843800</v>
      </c>
      <c r="B1517">
        <v>11.156475410000001</v>
      </c>
      <c r="C1517">
        <v>11.18743783</v>
      </c>
      <c r="D1517">
        <v>10.954400250000001</v>
      </c>
      <c r="E1517">
        <v>11.02773386</v>
      </c>
      <c r="F1517">
        <v>11.156475410000001</v>
      </c>
      <c r="G1517">
        <v>11.18743783</v>
      </c>
      <c r="H1517">
        <v>10.954400250000001</v>
      </c>
      <c r="I1517">
        <v>11.02773386</v>
      </c>
      <c r="J1517">
        <v>2063.75</v>
      </c>
      <c r="K1517">
        <v>2071</v>
      </c>
      <c r="L1517">
        <v>2054.75</v>
      </c>
      <c r="M1517">
        <v>2061</v>
      </c>
      <c r="N1517">
        <v>2071.5</v>
      </c>
      <c r="O1517">
        <v>2079</v>
      </c>
      <c r="P1517">
        <v>2062.25</v>
      </c>
      <c r="Q1517">
        <v>2068.75</v>
      </c>
      <c r="R1517">
        <v>2078.0300000000002</v>
      </c>
      <c r="S1517">
        <v>2085.06</v>
      </c>
      <c r="T1517">
        <v>2071.02</v>
      </c>
      <c r="U1517">
        <v>2076.7800000000002</v>
      </c>
      <c r="V1517">
        <v>0.13</v>
      </c>
      <c r="W1517">
        <v>0.13</v>
      </c>
      <c r="X1517">
        <v>0.13</v>
      </c>
      <c r="Y1517">
        <v>0.13</v>
      </c>
      <c r="Z1517" t="s">
        <v>12</v>
      </c>
      <c r="AA1517" t="s">
        <v>12</v>
      </c>
      <c r="AB1517" t="s">
        <v>12</v>
      </c>
      <c r="AC1517" t="s">
        <v>12</v>
      </c>
      <c r="AD1517">
        <v>181.42392015999999</v>
      </c>
      <c r="AE1517">
        <v>181.59830754999999</v>
      </c>
      <c r="AF1517">
        <v>180.32527961</v>
      </c>
      <c r="AG1517">
        <v>180.76124808</v>
      </c>
      <c r="AH1517" t="s">
        <v>12</v>
      </c>
      <c r="AI1517" t="s">
        <v>12</v>
      </c>
    </row>
    <row r="1518" spans="1:35" x14ac:dyDescent="0.25">
      <c r="A1518">
        <v>1436189400</v>
      </c>
      <c r="B1518">
        <v>10.78165952</v>
      </c>
      <c r="C1518">
        <v>11.084770779999999</v>
      </c>
      <c r="D1518">
        <v>10.7458072</v>
      </c>
      <c r="E1518">
        <v>10.938103570000001</v>
      </c>
      <c r="F1518">
        <v>10.78165952</v>
      </c>
      <c r="G1518">
        <v>11.084770779999999</v>
      </c>
      <c r="H1518">
        <v>10.7458072</v>
      </c>
      <c r="I1518">
        <v>10.938103570000001</v>
      </c>
      <c r="J1518">
        <v>2061</v>
      </c>
      <c r="K1518">
        <v>2063</v>
      </c>
      <c r="L1518">
        <v>2022.5</v>
      </c>
      <c r="M1518">
        <v>2056.75</v>
      </c>
      <c r="N1518">
        <v>2068.5</v>
      </c>
      <c r="O1518">
        <v>2071.75</v>
      </c>
      <c r="P1518">
        <v>2034.25</v>
      </c>
      <c r="Q1518">
        <v>2064.5</v>
      </c>
      <c r="R1518">
        <v>2073.9499999999998</v>
      </c>
      <c r="S1518">
        <v>2078.61</v>
      </c>
      <c r="T1518">
        <v>2058.4</v>
      </c>
      <c r="U1518">
        <v>2068.7600000000002</v>
      </c>
      <c r="V1518">
        <v>0.13</v>
      </c>
      <c r="W1518">
        <v>0.13</v>
      </c>
      <c r="X1518">
        <v>0.13</v>
      </c>
      <c r="Y1518">
        <v>0.13</v>
      </c>
      <c r="Z1518" t="s">
        <v>12</v>
      </c>
      <c r="AA1518" t="s">
        <v>12</v>
      </c>
      <c r="AB1518" t="s">
        <v>12</v>
      </c>
      <c r="AC1518" t="s">
        <v>12</v>
      </c>
      <c r="AD1518">
        <v>179.41846518</v>
      </c>
      <c r="AE1518">
        <v>181.05770663999999</v>
      </c>
      <c r="AF1518">
        <v>179.20920032000001</v>
      </c>
      <c r="AG1518">
        <v>180.24680527999999</v>
      </c>
      <c r="AH1518" t="s">
        <v>12</v>
      </c>
      <c r="AI1518" t="s">
        <v>12</v>
      </c>
    </row>
    <row r="1519" spans="1:35" x14ac:dyDescent="0.25">
      <c r="A1519">
        <v>1436275800</v>
      </c>
      <c r="B1519">
        <v>10.97884479</v>
      </c>
      <c r="C1519">
        <v>11.1629933</v>
      </c>
      <c r="D1519">
        <v>10.52743634</v>
      </c>
      <c r="E1519">
        <v>11.133659850000001</v>
      </c>
      <c r="F1519">
        <v>10.97884479</v>
      </c>
      <c r="G1519">
        <v>11.1629933</v>
      </c>
      <c r="H1519">
        <v>10.52743634</v>
      </c>
      <c r="I1519">
        <v>11.133659850000001</v>
      </c>
      <c r="J1519">
        <v>2060.5</v>
      </c>
      <c r="K1519">
        <v>2070</v>
      </c>
      <c r="L1519">
        <v>2027.25</v>
      </c>
      <c r="M1519">
        <v>2066</v>
      </c>
      <c r="N1519">
        <v>2067.75</v>
      </c>
      <c r="O1519">
        <v>2078</v>
      </c>
      <c r="P1519">
        <v>2035</v>
      </c>
      <c r="Q1519">
        <v>2073.75</v>
      </c>
      <c r="R1519">
        <v>2069.52</v>
      </c>
      <c r="S1519">
        <v>2083.7399999999998</v>
      </c>
      <c r="T1519">
        <v>2044.02</v>
      </c>
      <c r="U1519">
        <v>2081.34</v>
      </c>
      <c r="V1519">
        <v>0.13</v>
      </c>
      <c r="W1519">
        <v>0.13</v>
      </c>
      <c r="X1519">
        <v>0.13</v>
      </c>
      <c r="Y1519">
        <v>0.13</v>
      </c>
      <c r="Z1519" t="s">
        <v>12</v>
      </c>
      <c r="AA1519" t="s">
        <v>12</v>
      </c>
      <c r="AB1519" t="s">
        <v>12</v>
      </c>
      <c r="AC1519" t="s">
        <v>12</v>
      </c>
      <c r="AD1519">
        <v>180.45607014999999</v>
      </c>
      <c r="AE1519">
        <v>181.51111384999999</v>
      </c>
      <c r="AF1519">
        <v>177.97104985000001</v>
      </c>
      <c r="AG1519">
        <v>181.38032330999999</v>
      </c>
      <c r="AH1519" t="s">
        <v>12</v>
      </c>
      <c r="AI1519" t="s">
        <v>12</v>
      </c>
    </row>
    <row r="1520" spans="1:35" x14ac:dyDescent="0.25">
      <c r="A1520">
        <v>1436362200</v>
      </c>
      <c r="B1520">
        <v>10.887585509999999</v>
      </c>
      <c r="C1520">
        <v>10.94299247</v>
      </c>
      <c r="D1520">
        <v>10.539544210000001</v>
      </c>
      <c r="E1520">
        <v>10.58284428</v>
      </c>
      <c r="F1520">
        <v>10.887585509999999</v>
      </c>
      <c r="G1520">
        <v>10.94299247</v>
      </c>
      <c r="H1520">
        <v>10.539544210000001</v>
      </c>
      <c r="I1520">
        <v>10.58284428</v>
      </c>
      <c r="J1520">
        <v>2064</v>
      </c>
      <c r="K1520">
        <v>2064</v>
      </c>
      <c r="L1520">
        <v>2029</v>
      </c>
      <c r="M1520">
        <v>2031.25</v>
      </c>
      <c r="N1520">
        <v>2073</v>
      </c>
      <c r="O1520">
        <v>2073.25</v>
      </c>
      <c r="P1520">
        <v>2036.25</v>
      </c>
      <c r="Q1520">
        <v>2039.25</v>
      </c>
      <c r="R1520">
        <v>2077.66</v>
      </c>
      <c r="S1520">
        <v>2077.66</v>
      </c>
      <c r="T1520">
        <v>2044.66</v>
      </c>
      <c r="U1520">
        <v>2046.68</v>
      </c>
      <c r="V1520">
        <v>0.13</v>
      </c>
      <c r="W1520">
        <v>0.13</v>
      </c>
      <c r="X1520">
        <v>0.13</v>
      </c>
      <c r="Y1520">
        <v>0.13</v>
      </c>
      <c r="Z1520" t="s">
        <v>12</v>
      </c>
      <c r="AA1520" t="s">
        <v>12</v>
      </c>
      <c r="AB1520" t="s">
        <v>12</v>
      </c>
      <c r="AC1520" t="s">
        <v>12</v>
      </c>
      <c r="AD1520">
        <v>179.9852242</v>
      </c>
      <c r="AE1520">
        <v>180.28560647</v>
      </c>
      <c r="AF1520">
        <v>178.09312102999999</v>
      </c>
      <c r="AG1520">
        <v>178.33726336999999</v>
      </c>
      <c r="AH1520" t="s">
        <v>12</v>
      </c>
      <c r="AI1520" t="s">
        <v>12</v>
      </c>
    </row>
    <row r="1521" spans="1:35" x14ac:dyDescent="0.25">
      <c r="A1521">
        <v>1436448600</v>
      </c>
      <c r="B1521">
        <v>10.975585840000001</v>
      </c>
      <c r="C1521">
        <v>11.01668493</v>
      </c>
      <c r="D1521">
        <v>10.626843470000001</v>
      </c>
      <c r="E1521">
        <v>10.6349923</v>
      </c>
      <c r="F1521">
        <v>10.975585840000001</v>
      </c>
      <c r="G1521">
        <v>11.01668493</v>
      </c>
      <c r="H1521">
        <v>10.626843470000001</v>
      </c>
      <c r="I1521">
        <v>10.6349923</v>
      </c>
      <c r="J1521">
        <v>2031.5</v>
      </c>
      <c r="K1521">
        <v>2060</v>
      </c>
      <c r="L1521">
        <v>2030.5</v>
      </c>
      <c r="M1521">
        <v>2033.25</v>
      </c>
      <c r="N1521">
        <v>2039.75</v>
      </c>
      <c r="O1521">
        <v>2068</v>
      </c>
      <c r="P1521">
        <v>2038.25</v>
      </c>
      <c r="Q1521">
        <v>2041.25</v>
      </c>
      <c r="R1521">
        <v>2049.73</v>
      </c>
      <c r="S1521">
        <v>2074.2800000000002</v>
      </c>
      <c r="T1521">
        <v>2049.73</v>
      </c>
      <c r="U1521">
        <v>2051.31</v>
      </c>
      <c r="V1521">
        <v>0.13</v>
      </c>
      <c r="W1521">
        <v>0.13</v>
      </c>
      <c r="X1521">
        <v>0.13</v>
      </c>
      <c r="Y1521">
        <v>0.13</v>
      </c>
      <c r="Z1521" t="s">
        <v>12</v>
      </c>
      <c r="AA1521" t="s">
        <v>12</v>
      </c>
      <c r="AB1521" t="s">
        <v>12</v>
      </c>
      <c r="AC1521" t="s">
        <v>12</v>
      </c>
      <c r="AD1521">
        <v>180.52582509999999</v>
      </c>
      <c r="AE1521">
        <v>180.79612556000001</v>
      </c>
      <c r="AF1521">
        <v>178.54652823999999</v>
      </c>
      <c r="AG1521">
        <v>178.65988003999999</v>
      </c>
      <c r="AH1521" t="s">
        <v>12</v>
      </c>
      <c r="AI1521" t="s">
        <v>12</v>
      </c>
    </row>
    <row r="1522" spans="1:35" x14ac:dyDescent="0.25">
      <c r="A1522">
        <v>1436535000</v>
      </c>
      <c r="B1522">
        <v>11.00328932</v>
      </c>
      <c r="C1522">
        <v>11.114104230000001</v>
      </c>
      <c r="D1522">
        <v>10.884326570000001</v>
      </c>
      <c r="E1522">
        <v>11.03914163</v>
      </c>
      <c r="F1522">
        <v>11.00328932</v>
      </c>
      <c r="G1522">
        <v>11.114104230000001</v>
      </c>
      <c r="H1522">
        <v>10.884326570000001</v>
      </c>
      <c r="I1522">
        <v>11.03914163</v>
      </c>
      <c r="J1522">
        <v>2037.75</v>
      </c>
      <c r="K1522">
        <v>2067</v>
      </c>
      <c r="L1522">
        <v>2037.75</v>
      </c>
      <c r="M1522">
        <v>2061.25</v>
      </c>
      <c r="N1522">
        <v>2044.75</v>
      </c>
      <c r="O1522">
        <v>2074.75</v>
      </c>
      <c r="P1522">
        <v>2044.75</v>
      </c>
      <c r="Q1522">
        <v>2069</v>
      </c>
      <c r="R1522">
        <v>2052.7399999999998</v>
      </c>
      <c r="S1522">
        <v>2081.31</v>
      </c>
      <c r="T1522">
        <v>2052.7399999999998</v>
      </c>
      <c r="U1522">
        <v>2076.62</v>
      </c>
      <c r="V1522">
        <v>0.13</v>
      </c>
      <c r="W1522">
        <v>0.13</v>
      </c>
      <c r="X1522">
        <v>0.13</v>
      </c>
      <c r="Y1522">
        <v>0.13</v>
      </c>
      <c r="Z1522" t="s">
        <v>12</v>
      </c>
      <c r="AA1522" t="s">
        <v>12</v>
      </c>
      <c r="AB1522" t="s">
        <v>12</v>
      </c>
      <c r="AC1522" t="s">
        <v>12</v>
      </c>
      <c r="AD1522">
        <v>180.74380934000001</v>
      </c>
      <c r="AE1522">
        <v>181.34544582999999</v>
      </c>
      <c r="AF1522">
        <v>180.04625978000001</v>
      </c>
      <c r="AG1522">
        <v>180.90947736000001</v>
      </c>
      <c r="AH1522" t="s">
        <v>12</v>
      </c>
      <c r="AI1522" t="s">
        <v>12</v>
      </c>
    </row>
    <row r="1523" spans="1:35" x14ac:dyDescent="0.25">
      <c r="A1523">
        <v>1436794200</v>
      </c>
      <c r="B1523">
        <v>11.27869711</v>
      </c>
      <c r="C1523">
        <v>11.42373534</v>
      </c>
      <c r="D1523">
        <v>11.270549259999999</v>
      </c>
      <c r="E1523">
        <v>11.399290799999999</v>
      </c>
      <c r="F1523">
        <v>11.27869711</v>
      </c>
      <c r="G1523">
        <v>11.42373534</v>
      </c>
      <c r="H1523">
        <v>11.270549259999999</v>
      </c>
      <c r="I1523">
        <v>11.399290799999999</v>
      </c>
      <c r="J1523">
        <v>2048</v>
      </c>
      <c r="K1523">
        <v>2087</v>
      </c>
      <c r="L1523">
        <v>2045.75</v>
      </c>
      <c r="M1523">
        <v>2086.75</v>
      </c>
      <c r="N1523">
        <v>2054.75</v>
      </c>
      <c r="O1523">
        <v>2094.75</v>
      </c>
      <c r="P1523">
        <v>2052</v>
      </c>
      <c r="Q1523">
        <v>2094.5</v>
      </c>
      <c r="R1523">
        <v>2080.0300000000002</v>
      </c>
      <c r="S1523">
        <v>2100.67</v>
      </c>
      <c r="T1523">
        <v>2080.0300000000002</v>
      </c>
      <c r="U1523">
        <v>2099.6</v>
      </c>
      <c r="V1523">
        <v>0.13</v>
      </c>
      <c r="W1523">
        <v>0.13</v>
      </c>
      <c r="X1523">
        <v>0.13</v>
      </c>
      <c r="Y1523">
        <v>0.13</v>
      </c>
      <c r="Z1523" t="s">
        <v>12</v>
      </c>
      <c r="AA1523" t="s">
        <v>12</v>
      </c>
      <c r="AB1523" t="s">
        <v>12</v>
      </c>
      <c r="AC1523" t="s">
        <v>12</v>
      </c>
      <c r="AD1523">
        <v>182.22610215</v>
      </c>
      <c r="AE1523">
        <v>183.01956476999999</v>
      </c>
      <c r="AF1523">
        <v>182.1825053</v>
      </c>
      <c r="AG1523">
        <v>182.90621296</v>
      </c>
      <c r="AH1523" t="s">
        <v>12</v>
      </c>
      <c r="AI1523" t="s">
        <v>12</v>
      </c>
    </row>
    <row r="1524" spans="1:35" x14ac:dyDescent="0.25">
      <c r="A1524">
        <v>1436880600</v>
      </c>
      <c r="B1524">
        <v>11.38951299</v>
      </c>
      <c r="C1524">
        <v>11.60951283</v>
      </c>
      <c r="D1524">
        <v>11.38951299</v>
      </c>
      <c r="E1524">
        <v>11.558994780000001</v>
      </c>
      <c r="F1524">
        <v>11.38951299</v>
      </c>
      <c r="G1524">
        <v>11.60951283</v>
      </c>
      <c r="H1524">
        <v>11.38951299</v>
      </c>
      <c r="I1524">
        <v>11.558994780000001</v>
      </c>
      <c r="J1524">
        <v>2085.75</v>
      </c>
      <c r="K1524">
        <v>2097.5</v>
      </c>
      <c r="L1524">
        <v>2082.75</v>
      </c>
      <c r="M1524">
        <v>2094.25</v>
      </c>
      <c r="N1524">
        <v>2094</v>
      </c>
      <c r="O1524">
        <v>2105.5</v>
      </c>
      <c r="P1524">
        <v>2090.5</v>
      </c>
      <c r="Q1524">
        <v>2102</v>
      </c>
      <c r="R1524">
        <v>2099.7199999999998</v>
      </c>
      <c r="S1524">
        <v>2111.98</v>
      </c>
      <c r="T1524">
        <v>2098.1799999999998</v>
      </c>
      <c r="U1524">
        <v>2108.9499999999998</v>
      </c>
      <c r="V1524">
        <v>0.13</v>
      </c>
      <c r="W1524">
        <v>0.13</v>
      </c>
      <c r="X1524">
        <v>0.13</v>
      </c>
      <c r="Y1524">
        <v>0.13</v>
      </c>
      <c r="Z1524" t="s">
        <v>12</v>
      </c>
      <c r="AA1524" t="s">
        <v>12</v>
      </c>
      <c r="AB1524" t="s">
        <v>12</v>
      </c>
      <c r="AC1524" t="s">
        <v>12</v>
      </c>
      <c r="AD1524">
        <v>182.86261612000001</v>
      </c>
      <c r="AE1524">
        <v>184.02229224999999</v>
      </c>
      <c r="AF1524">
        <v>182.80158053</v>
      </c>
      <c r="AG1524">
        <v>183.69967557999999</v>
      </c>
      <c r="AH1524" t="s">
        <v>12</v>
      </c>
      <c r="AI1524" t="s">
        <v>12</v>
      </c>
    </row>
    <row r="1525" spans="1:35" x14ac:dyDescent="0.25">
      <c r="A1525">
        <v>1436967000</v>
      </c>
      <c r="B1525">
        <v>11.56062474</v>
      </c>
      <c r="C1525">
        <v>11.646995110000001</v>
      </c>
      <c r="D1525">
        <v>11.44654991</v>
      </c>
      <c r="E1525">
        <v>11.537809190000001</v>
      </c>
      <c r="F1525">
        <v>11.56062474</v>
      </c>
      <c r="G1525">
        <v>11.646995110000001</v>
      </c>
      <c r="H1525">
        <v>11.44654991</v>
      </c>
      <c r="I1525">
        <v>11.537809190000001</v>
      </c>
      <c r="J1525">
        <v>2094</v>
      </c>
      <c r="K1525">
        <v>2099.5</v>
      </c>
      <c r="L1525">
        <v>2087.75</v>
      </c>
      <c r="M1525">
        <v>2096.5</v>
      </c>
      <c r="N1525">
        <v>2102.5</v>
      </c>
      <c r="O1525">
        <v>2107.75</v>
      </c>
      <c r="P1525">
        <v>2095</v>
      </c>
      <c r="Q1525">
        <v>2104.25</v>
      </c>
      <c r="R1525">
        <v>2109.0100000000002</v>
      </c>
      <c r="S1525">
        <v>2114.14</v>
      </c>
      <c r="T1525">
        <v>2102.4899999999998</v>
      </c>
      <c r="U1525">
        <v>2107.4</v>
      </c>
      <c r="V1525">
        <v>0.13</v>
      </c>
      <c r="W1525">
        <v>0.13</v>
      </c>
      <c r="X1525">
        <v>0.13</v>
      </c>
      <c r="Y1525">
        <v>0.13</v>
      </c>
      <c r="Z1525" t="s">
        <v>12</v>
      </c>
      <c r="AA1525" t="s">
        <v>12</v>
      </c>
      <c r="AB1525" t="s">
        <v>12</v>
      </c>
      <c r="AC1525" t="s">
        <v>12</v>
      </c>
      <c r="AD1525">
        <v>183.74327242999999</v>
      </c>
      <c r="AE1525">
        <v>184.22283775</v>
      </c>
      <c r="AF1525">
        <v>183.14163593999999</v>
      </c>
      <c r="AG1525">
        <v>183.63864000000001</v>
      </c>
      <c r="AH1525" t="s">
        <v>12</v>
      </c>
      <c r="AI1525" t="s">
        <v>12</v>
      </c>
    </row>
    <row r="1526" spans="1:35" x14ac:dyDescent="0.25">
      <c r="A1526">
        <v>1437053400</v>
      </c>
      <c r="B1526">
        <v>11.74477325</v>
      </c>
      <c r="C1526">
        <v>11.81321795</v>
      </c>
      <c r="D1526">
        <v>11.698393169999999</v>
      </c>
      <c r="E1526">
        <v>11.800180210000001</v>
      </c>
      <c r="F1526">
        <v>11.74477325</v>
      </c>
      <c r="G1526">
        <v>11.81321795</v>
      </c>
      <c r="H1526">
        <v>11.698393169999999</v>
      </c>
      <c r="I1526">
        <v>11.800180210000001</v>
      </c>
      <c r="J1526">
        <v>2095.5</v>
      </c>
      <c r="K1526">
        <v>2110.75</v>
      </c>
      <c r="L1526">
        <v>2095</v>
      </c>
      <c r="M1526">
        <v>2109.25</v>
      </c>
      <c r="N1526">
        <v>2104</v>
      </c>
      <c r="O1526">
        <v>2118.5</v>
      </c>
      <c r="P1526">
        <v>2102.75</v>
      </c>
      <c r="Q1526">
        <v>2117</v>
      </c>
      <c r="R1526">
        <v>2110.5500000000002</v>
      </c>
      <c r="S1526">
        <v>2124.42</v>
      </c>
      <c r="T1526">
        <v>2110.5500000000002</v>
      </c>
      <c r="U1526">
        <v>2124.29</v>
      </c>
      <c r="V1526">
        <v>0.14000000000000001</v>
      </c>
      <c r="W1526">
        <v>0.14000000000000001</v>
      </c>
      <c r="X1526">
        <v>0.14000000000000001</v>
      </c>
      <c r="Y1526">
        <v>0.14000000000000001</v>
      </c>
      <c r="Z1526" t="s">
        <v>12</v>
      </c>
      <c r="AA1526" t="s">
        <v>12</v>
      </c>
      <c r="AB1526" t="s">
        <v>12</v>
      </c>
      <c r="AC1526" t="s">
        <v>12</v>
      </c>
      <c r="AD1526">
        <v>184.73728055000001</v>
      </c>
      <c r="AE1526">
        <v>185.11221343</v>
      </c>
      <c r="AF1526">
        <v>184.48441883000001</v>
      </c>
      <c r="AG1526">
        <v>185.11221343</v>
      </c>
      <c r="AH1526" t="s">
        <v>12</v>
      </c>
      <c r="AI1526" t="s">
        <v>12</v>
      </c>
    </row>
    <row r="1527" spans="1:35" x14ac:dyDescent="0.25">
      <c r="A1527">
        <v>1437139800</v>
      </c>
      <c r="B1527">
        <v>11.814846940000001</v>
      </c>
      <c r="C1527">
        <v>11.85395819</v>
      </c>
      <c r="D1527">
        <v>11.733365470000001</v>
      </c>
      <c r="E1527">
        <v>11.83766249</v>
      </c>
      <c r="F1527">
        <v>11.814846940000001</v>
      </c>
      <c r="G1527">
        <v>11.85395819</v>
      </c>
      <c r="H1527">
        <v>11.733365470000001</v>
      </c>
      <c r="I1527">
        <v>11.83766249</v>
      </c>
      <c r="J1527">
        <v>2109</v>
      </c>
      <c r="K1527">
        <v>2112.25</v>
      </c>
      <c r="L1527">
        <v>2105.25</v>
      </c>
      <c r="M1527">
        <v>2111</v>
      </c>
      <c r="N1527">
        <v>2117</v>
      </c>
      <c r="O1527">
        <v>2120</v>
      </c>
      <c r="P1527">
        <v>2112.75</v>
      </c>
      <c r="Q1527">
        <v>2118.75</v>
      </c>
      <c r="R1527">
        <v>2126.8000000000002</v>
      </c>
      <c r="S1527">
        <v>2128.91</v>
      </c>
      <c r="T1527">
        <v>2119.88</v>
      </c>
      <c r="U1527">
        <v>2126.64</v>
      </c>
      <c r="V1527">
        <v>0.13</v>
      </c>
      <c r="W1527">
        <v>0.13</v>
      </c>
      <c r="X1527">
        <v>0.13</v>
      </c>
      <c r="Y1527">
        <v>0.13</v>
      </c>
      <c r="Z1527" t="s">
        <v>12</v>
      </c>
      <c r="AA1527" t="s">
        <v>12</v>
      </c>
      <c r="AB1527" t="s">
        <v>12</v>
      </c>
      <c r="AC1527" t="s">
        <v>12</v>
      </c>
      <c r="AD1527">
        <v>185.10349406</v>
      </c>
      <c r="AE1527">
        <v>185.33019766999999</v>
      </c>
      <c r="AF1527">
        <v>184.67624495999999</v>
      </c>
      <c r="AG1527">
        <v>185.26916208</v>
      </c>
      <c r="AH1527" t="s">
        <v>12</v>
      </c>
      <c r="AI1527" t="s">
        <v>12</v>
      </c>
    </row>
    <row r="1528" spans="1:35" x14ac:dyDescent="0.25">
      <c r="A1528">
        <v>1437399000</v>
      </c>
      <c r="B1528">
        <v>11.89306945</v>
      </c>
      <c r="C1528">
        <v>11.953366300000001</v>
      </c>
      <c r="D1528">
        <v>11.79529131</v>
      </c>
      <c r="E1528">
        <v>11.86210702</v>
      </c>
      <c r="F1528">
        <v>11.89306945</v>
      </c>
      <c r="G1528">
        <v>11.953366300000001</v>
      </c>
      <c r="H1528">
        <v>11.79529131</v>
      </c>
      <c r="I1528">
        <v>11.86210702</v>
      </c>
      <c r="J1528">
        <v>2110.75</v>
      </c>
      <c r="K1528">
        <v>2118.5</v>
      </c>
      <c r="L1528">
        <v>2109</v>
      </c>
      <c r="M1528">
        <v>2114.25</v>
      </c>
      <c r="N1528">
        <v>2118</v>
      </c>
      <c r="O1528">
        <v>2126.25</v>
      </c>
      <c r="P1528">
        <v>2116.5</v>
      </c>
      <c r="Q1528">
        <v>2122</v>
      </c>
      <c r="R1528">
        <v>2126.85</v>
      </c>
      <c r="S1528">
        <v>2132.8200000000002</v>
      </c>
      <c r="T1528">
        <v>2123.65</v>
      </c>
      <c r="U1528">
        <v>2128.2800000000002</v>
      </c>
      <c r="V1528">
        <v>0.14000000000000001</v>
      </c>
      <c r="W1528">
        <v>0.14000000000000001</v>
      </c>
      <c r="X1528">
        <v>0.14000000000000001</v>
      </c>
      <c r="Y1528">
        <v>0.14000000000000001</v>
      </c>
      <c r="Z1528" t="s">
        <v>12</v>
      </c>
      <c r="AA1528" t="s">
        <v>12</v>
      </c>
      <c r="AB1528" t="s">
        <v>12</v>
      </c>
      <c r="AC1528" t="s">
        <v>12</v>
      </c>
      <c r="AD1528">
        <v>185.50458506000001</v>
      </c>
      <c r="AE1528">
        <v>185.87951795000001</v>
      </c>
      <c r="AF1528">
        <v>185.03373911</v>
      </c>
      <c r="AG1528">
        <v>185.36507515</v>
      </c>
      <c r="AH1528" t="s">
        <v>12</v>
      </c>
      <c r="AI1528" t="s">
        <v>12</v>
      </c>
    </row>
    <row r="1529" spans="1:35" x14ac:dyDescent="0.25">
      <c r="A1529">
        <v>1437485400</v>
      </c>
      <c r="B1529">
        <v>11.82462475</v>
      </c>
      <c r="C1529">
        <v>11.88296603</v>
      </c>
      <c r="D1529">
        <v>11.65677292</v>
      </c>
      <c r="E1529">
        <v>11.712179880000001</v>
      </c>
      <c r="F1529">
        <v>11.82462475</v>
      </c>
      <c r="G1529">
        <v>11.88296603</v>
      </c>
      <c r="H1529">
        <v>11.65677292</v>
      </c>
      <c r="I1529">
        <v>11.712179880000001</v>
      </c>
      <c r="J1529">
        <v>2113.25</v>
      </c>
      <c r="K1529">
        <v>2117</v>
      </c>
      <c r="L1529">
        <v>2099.5</v>
      </c>
      <c r="M1529">
        <v>2106.75</v>
      </c>
      <c r="N1529">
        <v>2121.25</v>
      </c>
      <c r="O1529">
        <v>2125</v>
      </c>
      <c r="P1529">
        <v>2106.75</v>
      </c>
      <c r="Q1529">
        <v>2114.5</v>
      </c>
      <c r="R1529">
        <v>2127.5500000000002</v>
      </c>
      <c r="S1529">
        <v>2128.4899999999998</v>
      </c>
      <c r="T1529">
        <v>2115.4</v>
      </c>
      <c r="U1529">
        <v>2119.21</v>
      </c>
      <c r="V1529">
        <v>0.13</v>
      </c>
      <c r="W1529">
        <v>0.13</v>
      </c>
      <c r="X1529">
        <v>0.13</v>
      </c>
      <c r="Y1529">
        <v>0.13</v>
      </c>
      <c r="Z1529" t="s">
        <v>12</v>
      </c>
      <c r="AA1529" t="s">
        <v>12</v>
      </c>
      <c r="AB1529" t="s">
        <v>12</v>
      </c>
      <c r="AC1529" t="s">
        <v>12</v>
      </c>
      <c r="AD1529">
        <v>185.22556524000001</v>
      </c>
      <c r="AE1529">
        <v>185.49586568999999</v>
      </c>
      <c r="AF1529">
        <v>184.31875081000001</v>
      </c>
      <c r="AG1529">
        <v>184.63264810999999</v>
      </c>
      <c r="AH1529" t="s">
        <v>12</v>
      </c>
      <c r="AI1529" t="s">
        <v>12</v>
      </c>
    </row>
    <row r="1530" spans="1:35" x14ac:dyDescent="0.25">
      <c r="A1530">
        <v>1437571800</v>
      </c>
      <c r="B1530">
        <v>11.576920449999999</v>
      </c>
      <c r="C1530">
        <v>11.717068790000001</v>
      </c>
      <c r="D1530">
        <v>11.5739871</v>
      </c>
      <c r="E1530">
        <v>11.642106200000001</v>
      </c>
      <c r="F1530">
        <v>11.576920449999999</v>
      </c>
      <c r="G1530">
        <v>11.717068790000001</v>
      </c>
      <c r="H1530">
        <v>11.5739871</v>
      </c>
      <c r="I1530">
        <v>11.642106200000001</v>
      </c>
      <c r="J1530">
        <v>2100.25</v>
      </c>
      <c r="K1530">
        <v>2104</v>
      </c>
      <c r="L1530">
        <v>2094.75</v>
      </c>
      <c r="M1530">
        <v>2100.25</v>
      </c>
      <c r="N1530">
        <v>2107.75</v>
      </c>
      <c r="O1530">
        <v>2112</v>
      </c>
      <c r="P1530">
        <v>2102.25</v>
      </c>
      <c r="Q1530">
        <v>2108</v>
      </c>
      <c r="R1530">
        <v>2118.21</v>
      </c>
      <c r="S1530">
        <v>2118.5100000000002</v>
      </c>
      <c r="T1530">
        <v>2110</v>
      </c>
      <c r="U1530">
        <v>2114.15</v>
      </c>
      <c r="V1530">
        <v>0.13</v>
      </c>
      <c r="W1530">
        <v>0.13</v>
      </c>
      <c r="X1530">
        <v>0.13</v>
      </c>
      <c r="Y1530">
        <v>0.13</v>
      </c>
      <c r="Z1530" t="s">
        <v>12</v>
      </c>
      <c r="AA1530" t="s">
        <v>12</v>
      </c>
      <c r="AB1530" t="s">
        <v>12</v>
      </c>
      <c r="AC1530" t="s">
        <v>12</v>
      </c>
      <c r="AD1530">
        <v>183.91765982000001</v>
      </c>
      <c r="AE1530">
        <v>184.65008685000001</v>
      </c>
      <c r="AF1530">
        <v>183.88278234000001</v>
      </c>
      <c r="AG1530">
        <v>184.30131206999999</v>
      </c>
      <c r="AH1530" t="s">
        <v>12</v>
      </c>
      <c r="AI1530" t="s">
        <v>12</v>
      </c>
    </row>
    <row r="1531" spans="1:35" x14ac:dyDescent="0.25">
      <c r="A1531">
        <v>1437658200</v>
      </c>
      <c r="B1531">
        <v>11.68284644</v>
      </c>
      <c r="C1531">
        <v>11.69588418</v>
      </c>
      <c r="D1531">
        <v>11.38462408</v>
      </c>
      <c r="E1531">
        <v>11.449808859999999</v>
      </c>
      <c r="F1531">
        <v>11.68284644</v>
      </c>
      <c r="G1531">
        <v>11.69588418</v>
      </c>
      <c r="H1531">
        <v>11.38462408</v>
      </c>
      <c r="I1531">
        <v>11.449808859999999</v>
      </c>
      <c r="J1531">
        <v>2102</v>
      </c>
      <c r="K1531">
        <v>2106</v>
      </c>
      <c r="L1531">
        <v>2084</v>
      </c>
      <c r="M1531">
        <v>2090.75</v>
      </c>
      <c r="N1531">
        <v>2109.25</v>
      </c>
      <c r="O1531">
        <v>2113.75</v>
      </c>
      <c r="P1531">
        <v>2091.5</v>
      </c>
      <c r="Q1531">
        <v>2098.5</v>
      </c>
      <c r="R1531">
        <v>2114.16</v>
      </c>
      <c r="S1531">
        <v>2116.87</v>
      </c>
      <c r="T1531">
        <v>2098.63</v>
      </c>
      <c r="U1531">
        <v>2102.15</v>
      </c>
      <c r="V1531">
        <v>0.13</v>
      </c>
      <c r="W1531">
        <v>0.13</v>
      </c>
      <c r="X1531">
        <v>0.13</v>
      </c>
      <c r="Y1531">
        <v>0.13</v>
      </c>
      <c r="Z1531" t="s">
        <v>12</v>
      </c>
      <c r="AA1531" t="s">
        <v>12</v>
      </c>
      <c r="AB1531" t="s">
        <v>12</v>
      </c>
      <c r="AC1531" t="s">
        <v>12</v>
      </c>
      <c r="AD1531">
        <v>184.44082198999999</v>
      </c>
      <c r="AE1531">
        <v>184.54545442</v>
      </c>
      <c r="AF1531">
        <v>182.88877421999999</v>
      </c>
      <c r="AG1531">
        <v>183.26370711000001</v>
      </c>
      <c r="AH1531" t="s">
        <v>12</v>
      </c>
      <c r="AI1531" t="s">
        <v>12</v>
      </c>
    </row>
    <row r="1532" spans="1:35" x14ac:dyDescent="0.25">
      <c r="A1532">
        <v>1437744600</v>
      </c>
      <c r="B1532">
        <v>11.4677355</v>
      </c>
      <c r="C1532">
        <v>11.48354232</v>
      </c>
      <c r="D1532">
        <v>11.03588171</v>
      </c>
      <c r="E1532">
        <v>11.102697429999999</v>
      </c>
      <c r="F1532">
        <v>11.4677355</v>
      </c>
      <c r="G1532">
        <v>11.48354232</v>
      </c>
      <c r="H1532">
        <v>11.03588171</v>
      </c>
      <c r="I1532">
        <v>11.102697429999999</v>
      </c>
      <c r="J1532">
        <v>2093.25</v>
      </c>
      <c r="K1532">
        <v>2096</v>
      </c>
      <c r="L1532">
        <v>2062.5</v>
      </c>
      <c r="M1532">
        <v>2070</v>
      </c>
      <c r="N1532">
        <v>2101</v>
      </c>
      <c r="O1532">
        <v>2104</v>
      </c>
      <c r="P1532">
        <v>2069.75</v>
      </c>
      <c r="Q1532">
        <v>2077.5</v>
      </c>
      <c r="R1532">
        <v>2102.2399999999998</v>
      </c>
      <c r="S1532">
        <v>2106.0100000000002</v>
      </c>
      <c r="T1532">
        <v>2077.09</v>
      </c>
      <c r="U1532">
        <v>2079.65</v>
      </c>
      <c r="V1532">
        <v>0.13</v>
      </c>
      <c r="W1532">
        <v>0.13</v>
      </c>
      <c r="X1532">
        <v>0.13</v>
      </c>
      <c r="Y1532">
        <v>0.13</v>
      </c>
      <c r="Z1532" t="s">
        <v>12</v>
      </c>
      <c r="AA1532" t="s">
        <v>12</v>
      </c>
      <c r="AB1532" t="s">
        <v>12</v>
      </c>
      <c r="AC1532" t="s">
        <v>12</v>
      </c>
      <c r="AD1532">
        <v>183.36833953999999</v>
      </c>
      <c r="AE1532">
        <v>183.42937513000001</v>
      </c>
      <c r="AF1532">
        <v>181.01410978999999</v>
      </c>
      <c r="AG1532">
        <v>181.36288457000001</v>
      </c>
      <c r="AH1532" t="s">
        <v>12</v>
      </c>
      <c r="AI1532" t="s">
        <v>12</v>
      </c>
    </row>
    <row r="1533" spans="1:35" x14ac:dyDescent="0.25">
      <c r="A1533">
        <v>1438003800</v>
      </c>
      <c r="B1533">
        <v>10.93484462</v>
      </c>
      <c r="C1533">
        <v>11.024539450000001</v>
      </c>
      <c r="D1533">
        <v>10.82239976</v>
      </c>
      <c r="E1533">
        <v>10.9038822</v>
      </c>
      <c r="F1533">
        <v>10.93484462</v>
      </c>
      <c r="G1533">
        <v>11.024539450000001</v>
      </c>
      <c r="H1533">
        <v>10.82239976</v>
      </c>
      <c r="I1533">
        <v>10.9038822</v>
      </c>
      <c r="J1533">
        <v>2070</v>
      </c>
      <c r="K1533">
        <v>2072.5</v>
      </c>
      <c r="L1533">
        <v>2049</v>
      </c>
      <c r="M1533">
        <v>2056.75</v>
      </c>
      <c r="N1533">
        <v>2078.25</v>
      </c>
      <c r="O1533">
        <v>2080.75</v>
      </c>
      <c r="P1533">
        <v>2056.5</v>
      </c>
      <c r="Q1533">
        <v>2064.5</v>
      </c>
      <c r="R1533">
        <v>2078.19</v>
      </c>
      <c r="S1533">
        <v>2078.19</v>
      </c>
      <c r="T1533">
        <v>2063.52</v>
      </c>
      <c r="U1533">
        <v>2067.64</v>
      </c>
      <c r="V1533">
        <v>0.14000000000000001</v>
      </c>
      <c r="W1533">
        <v>0.14000000000000001</v>
      </c>
      <c r="X1533">
        <v>0.14000000000000001</v>
      </c>
      <c r="Y1533">
        <v>0.14000000000000001</v>
      </c>
      <c r="Z1533" t="s">
        <v>12</v>
      </c>
      <c r="AA1533" t="s">
        <v>12</v>
      </c>
      <c r="AB1533" t="s">
        <v>12</v>
      </c>
      <c r="AC1533" t="s">
        <v>12</v>
      </c>
      <c r="AD1533">
        <v>180.43863141</v>
      </c>
      <c r="AE1533">
        <v>180.97051293999999</v>
      </c>
      <c r="AF1533">
        <v>179.84571428999999</v>
      </c>
      <c r="AG1533">
        <v>180.30784087000001</v>
      </c>
      <c r="AH1533" t="s">
        <v>12</v>
      </c>
      <c r="AI1533" t="s">
        <v>12</v>
      </c>
    </row>
    <row r="1534" spans="1:35" x14ac:dyDescent="0.25">
      <c r="A1534">
        <v>1438090200</v>
      </c>
      <c r="B1534">
        <v>11.068475080000001</v>
      </c>
      <c r="C1534">
        <v>11.3308461</v>
      </c>
      <c r="D1534">
        <v>10.905657850000001</v>
      </c>
      <c r="E1534">
        <v>11.30151266</v>
      </c>
      <c r="F1534">
        <v>11.068475080000001</v>
      </c>
      <c r="G1534">
        <v>11.3308461</v>
      </c>
      <c r="H1534">
        <v>10.905657850000001</v>
      </c>
      <c r="I1534">
        <v>11.30151266</v>
      </c>
      <c r="J1534">
        <v>2057.5</v>
      </c>
      <c r="K1534">
        <v>2081.25</v>
      </c>
      <c r="L1534">
        <v>2054</v>
      </c>
      <c r="M1534">
        <v>2079.5</v>
      </c>
      <c r="N1534">
        <v>2065.5</v>
      </c>
      <c r="O1534">
        <v>2089</v>
      </c>
      <c r="P1534">
        <v>2061.5</v>
      </c>
      <c r="Q1534">
        <v>2087.25</v>
      </c>
      <c r="R1534">
        <v>2070.75</v>
      </c>
      <c r="S1534">
        <v>2095.6</v>
      </c>
      <c r="T1534">
        <v>2069.09</v>
      </c>
      <c r="U1534">
        <v>2093.25</v>
      </c>
      <c r="V1534">
        <v>0.14000000000000001</v>
      </c>
      <c r="W1534">
        <v>0.14000000000000001</v>
      </c>
      <c r="X1534">
        <v>0.14000000000000001</v>
      </c>
      <c r="Y1534">
        <v>0.14000000000000001</v>
      </c>
      <c r="Z1534" t="s">
        <v>12</v>
      </c>
      <c r="AA1534" t="s">
        <v>12</v>
      </c>
      <c r="AB1534" t="s">
        <v>12</v>
      </c>
      <c r="AC1534" t="s">
        <v>12</v>
      </c>
      <c r="AD1534">
        <v>181.17977780999999</v>
      </c>
      <c r="AE1534">
        <v>182.67078999</v>
      </c>
      <c r="AF1534">
        <v>180.31656024</v>
      </c>
      <c r="AG1534">
        <v>182.52256070999999</v>
      </c>
      <c r="AH1534" t="s">
        <v>12</v>
      </c>
      <c r="AI1534" t="s">
        <v>12</v>
      </c>
    </row>
    <row r="1535" spans="1:35" x14ac:dyDescent="0.25">
      <c r="A1535">
        <v>1438176600</v>
      </c>
      <c r="B1535">
        <v>11.3259572</v>
      </c>
      <c r="C1535">
        <v>11.57855041</v>
      </c>
      <c r="D1535">
        <v>11.2998827</v>
      </c>
      <c r="E1535">
        <v>11.53455024</v>
      </c>
      <c r="F1535">
        <v>11.3259572</v>
      </c>
      <c r="G1535">
        <v>11.57855041</v>
      </c>
      <c r="H1535">
        <v>11.2998827</v>
      </c>
      <c r="I1535">
        <v>11.53455024</v>
      </c>
      <c r="J1535">
        <v>2079.5</v>
      </c>
      <c r="K1535">
        <v>2096.25</v>
      </c>
      <c r="L1535">
        <v>2077</v>
      </c>
      <c r="M1535">
        <v>2093.75</v>
      </c>
      <c r="N1535">
        <v>2088</v>
      </c>
      <c r="O1535">
        <v>2104.25</v>
      </c>
      <c r="P1535">
        <v>2084.5</v>
      </c>
      <c r="Q1535">
        <v>2101.5</v>
      </c>
      <c r="R1535">
        <v>2094.6999999999998</v>
      </c>
      <c r="S1535">
        <v>2110.6</v>
      </c>
      <c r="T1535">
        <v>2094.08</v>
      </c>
      <c r="U1535">
        <v>2108.5700000000002</v>
      </c>
      <c r="V1535">
        <v>0.14000000000000001</v>
      </c>
      <c r="W1535">
        <v>0.14000000000000001</v>
      </c>
      <c r="X1535">
        <v>0.14000000000000001</v>
      </c>
      <c r="Y1535">
        <v>0.14000000000000001</v>
      </c>
      <c r="Z1535" t="s">
        <v>12</v>
      </c>
      <c r="AA1535" t="s">
        <v>12</v>
      </c>
      <c r="AB1535" t="s">
        <v>12</v>
      </c>
      <c r="AC1535" t="s">
        <v>12</v>
      </c>
      <c r="AD1535">
        <v>182.65335124999999</v>
      </c>
      <c r="AE1535">
        <v>184.01357288</v>
      </c>
      <c r="AF1535">
        <v>182.50512197</v>
      </c>
      <c r="AG1535">
        <v>183.77814991</v>
      </c>
      <c r="AH1535" t="s">
        <v>12</v>
      </c>
      <c r="AI1535" t="s">
        <v>12</v>
      </c>
    </row>
    <row r="1536" spans="1:35" x14ac:dyDescent="0.25">
      <c r="A1536">
        <v>1438263000</v>
      </c>
      <c r="B1536">
        <v>11.440031039999999</v>
      </c>
      <c r="C1536">
        <v>11.57529048</v>
      </c>
      <c r="D1536">
        <v>11.314549420000001</v>
      </c>
      <c r="E1536">
        <v>11.5361802</v>
      </c>
      <c r="F1536">
        <v>11.440031039999999</v>
      </c>
      <c r="G1536">
        <v>11.57529048</v>
      </c>
      <c r="H1536">
        <v>11.314549420000001</v>
      </c>
      <c r="I1536">
        <v>11.5361802</v>
      </c>
      <c r="J1536">
        <v>2092</v>
      </c>
      <c r="K1536">
        <v>2096.25</v>
      </c>
      <c r="L1536">
        <v>2080</v>
      </c>
      <c r="M1536">
        <v>2096</v>
      </c>
      <c r="N1536">
        <v>2099.5</v>
      </c>
      <c r="O1536">
        <v>2104.25</v>
      </c>
      <c r="P1536">
        <v>2087.75</v>
      </c>
      <c r="Q1536">
        <v>2103.75</v>
      </c>
      <c r="R1536">
        <v>2106.7800000000002</v>
      </c>
      <c r="S1536">
        <v>2110.48</v>
      </c>
      <c r="T1536">
        <v>2094.9699999999998</v>
      </c>
      <c r="U1536">
        <v>2108.63</v>
      </c>
      <c r="V1536">
        <v>0.14000000000000001</v>
      </c>
      <c r="W1536">
        <v>0.14000000000000001</v>
      </c>
      <c r="X1536">
        <v>0.14000000000000001</v>
      </c>
      <c r="Y1536">
        <v>0.14000000000000001</v>
      </c>
      <c r="Z1536" t="s">
        <v>12</v>
      </c>
      <c r="AA1536" t="s">
        <v>12</v>
      </c>
      <c r="AB1536" t="s">
        <v>12</v>
      </c>
      <c r="AC1536" t="s">
        <v>12</v>
      </c>
      <c r="AD1536">
        <v>183.24626837</v>
      </c>
      <c r="AE1536">
        <v>183.99613414000001</v>
      </c>
      <c r="AF1536">
        <v>182.60103502999999</v>
      </c>
      <c r="AG1536">
        <v>183.82174676</v>
      </c>
      <c r="AH1536" t="s">
        <v>12</v>
      </c>
      <c r="AI1536" t="s">
        <v>12</v>
      </c>
    </row>
    <row r="1537" spans="1:35" x14ac:dyDescent="0.25">
      <c r="A1537">
        <v>1438349400</v>
      </c>
      <c r="B1537">
        <v>11.64373518</v>
      </c>
      <c r="C1537">
        <v>11.646995110000001</v>
      </c>
      <c r="D1537">
        <v>11.43514214</v>
      </c>
      <c r="E1537">
        <v>11.48892012</v>
      </c>
      <c r="F1537">
        <v>11.64373518</v>
      </c>
      <c r="G1537">
        <v>11.646995110000001</v>
      </c>
      <c r="H1537">
        <v>11.43514214</v>
      </c>
      <c r="I1537">
        <v>11.48892012</v>
      </c>
      <c r="J1537">
        <v>2093.5</v>
      </c>
      <c r="K1537">
        <v>2101.25</v>
      </c>
      <c r="L1537">
        <v>2087.75</v>
      </c>
      <c r="M1537">
        <v>2090.5</v>
      </c>
      <c r="N1537">
        <v>2101.75</v>
      </c>
      <c r="O1537">
        <v>2109.25</v>
      </c>
      <c r="P1537">
        <v>2095.25</v>
      </c>
      <c r="Q1537">
        <v>2098.5</v>
      </c>
      <c r="R1537">
        <v>2111.6</v>
      </c>
      <c r="S1537">
        <v>2114.2399999999998</v>
      </c>
      <c r="T1537">
        <v>2102.0700000000002</v>
      </c>
      <c r="U1537">
        <v>2103.84</v>
      </c>
      <c r="V1537">
        <v>0.08</v>
      </c>
      <c r="W1537">
        <v>0.08</v>
      </c>
      <c r="X1537">
        <v>0.08</v>
      </c>
      <c r="Y1537">
        <v>0.08</v>
      </c>
      <c r="Z1537" t="s">
        <v>12</v>
      </c>
      <c r="AA1537" t="s">
        <v>12</v>
      </c>
      <c r="AB1537" t="s">
        <v>12</v>
      </c>
      <c r="AC1537" t="s">
        <v>12</v>
      </c>
      <c r="AD1537">
        <v>184.34490891999999</v>
      </c>
      <c r="AE1537">
        <v>184.37106703000001</v>
      </c>
      <c r="AF1537">
        <v>183.24626837</v>
      </c>
      <c r="AG1537">
        <v>183.54272692999999</v>
      </c>
      <c r="AH1537" t="s">
        <v>12</v>
      </c>
      <c r="AI1537" t="s">
        <v>12</v>
      </c>
    </row>
    <row r="1538" spans="1:35" x14ac:dyDescent="0.25">
      <c r="A1538">
        <v>1438608600</v>
      </c>
      <c r="B1538">
        <v>11.479142299999999</v>
      </c>
      <c r="C1538">
        <v>11.491153369999999</v>
      </c>
      <c r="D1538">
        <v>11.18760112</v>
      </c>
      <c r="E1538">
        <v>11.36343849</v>
      </c>
      <c r="F1538">
        <v>11.479142299999999</v>
      </c>
      <c r="G1538">
        <v>11.491153369999999</v>
      </c>
      <c r="H1538">
        <v>11.18760112</v>
      </c>
      <c r="I1538">
        <v>11.36343849</v>
      </c>
      <c r="J1538">
        <v>2092.25</v>
      </c>
      <c r="K1538">
        <v>2094.25</v>
      </c>
      <c r="L1538">
        <v>2072.25</v>
      </c>
      <c r="M1538">
        <v>2083</v>
      </c>
      <c r="N1538">
        <v>2098.75</v>
      </c>
      <c r="O1538">
        <v>2102.5</v>
      </c>
      <c r="P1538">
        <v>2080</v>
      </c>
      <c r="Q1538">
        <v>2091</v>
      </c>
      <c r="R1538">
        <v>2104.4899999999998</v>
      </c>
      <c r="S1538">
        <v>2105.6999999999998</v>
      </c>
      <c r="T1538">
        <v>2087.31</v>
      </c>
      <c r="U1538">
        <v>2098.04</v>
      </c>
      <c r="V1538">
        <v>0.14000000000000001</v>
      </c>
      <c r="W1538">
        <v>0.14000000000000001</v>
      </c>
      <c r="X1538">
        <v>0.14000000000000001</v>
      </c>
      <c r="Y1538">
        <v>0.14000000000000001</v>
      </c>
      <c r="Z1538" t="s">
        <v>12</v>
      </c>
      <c r="AA1538" t="s">
        <v>12</v>
      </c>
      <c r="AB1538" t="s">
        <v>12</v>
      </c>
      <c r="AC1538" t="s">
        <v>12</v>
      </c>
      <c r="AD1538">
        <v>183.50784945000001</v>
      </c>
      <c r="AE1538">
        <v>183.56888504</v>
      </c>
      <c r="AF1538">
        <v>181.92964358</v>
      </c>
      <c r="AG1538">
        <v>182.92365169999999</v>
      </c>
      <c r="AH1538" t="s">
        <v>12</v>
      </c>
      <c r="AI1538" t="s">
        <v>12</v>
      </c>
    </row>
    <row r="1539" spans="1:35" x14ac:dyDescent="0.25">
      <c r="A1539">
        <v>1438695000</v>
      </c>
      <c r="B1539">
        <v>11.35529064</v>
      </c>
      <c r="C1539">
        <v>11.444919949999999</v>
      </c>
      <c r="D1539">
        <v>11.21351233</v>
      </c>
      <c r="E1539">
        <v>11.30151266</v>
      </c>
      <c r="F1539">
        <v>11.35529064</v>
      </c>
      <c r="G1539">
        <v>11.444919949999999</v>
      </c>
      <c r="H1539">
        <v>11.21351233</v>
      </c>
      <c r="I1539">
        <v>11.30151266</v>
      </c>
      <c r="J1539">
        <v>2081.25</v>
      </c>
      <c r="K1539">
        <v>2088</v>
      </c>
      <c r="L1539">
        <v>2074</v>
      </c>
      <c r="M1539">
        <v>2075</v>
      </c>
      <c r="N1539">
        <v>2090.5</v>
      </c>
      <c r="O1539">
        <v>2096.25</v>
      </c>
      <c r="P1539">
        <v>2081.5</v>
      </c>
      <c r="Q1539">
        <v>2083</v>
      </c>
      <c r="R1539">
        <v>2097.6799999999998</v>
      </c>
      <c r="S1539">
        <v>2102.5100000000002</v>
      </c>
      <c r="T1539">
        <v>2088.6</v>
      </c>
      <c r="U1539">
        <v>2093.3200000000002</v>
      </c>
      <c r="V1539">
        <v>0.14000000000000001</v>
      </c>
      <c r="W1539">
        <v>0.14000000000000001</v>
      </c>
      <c r="X1539">
        <v>0.14000000000000001</v>
      </c>
      <c r="Y1539">
        <v>0.14000000000000001</v>
      </c>
      <c r="Z1539" t="s">
        <v>12</v>
      </c>
      <c r="AA1539" t="s">
        <v>12</v>
      </c>
      <c r="AB1539" t="s">
        <v>12</v>
      </c>
      <c r="AC1539" t="s">
        <v>12</v>
      </c>
      <c r="AD1539">
        <v>182.84517738</v>
      </c>
      <c r="AE1539">
        <v>183.32326040000001</v>
      </c>
      <c r="AF1539">
        <v>182.06043413</v>
      </c>
      <c r="AG1539">
        <v>182.56615755000001</v>
      </c>
      <c r="AH1539" t="s">
        <v>12</v>
      </c>
      <c r="AI1539" t="s">
        <v>12</v>
      </c>
    </row>
    <row r="1540" spans="1:35" x14ac:dyDescent="0.25">
      <c r="A1540">
        <v>1438781400</v>
      </c>
      <c r="B1540">
        <v>11.48240223</v>
      </c>
      <c r="C1540">
        <v>11.616031700000001</v>
      </c>
      <c r="D1540">
        <v>11.36189066</v>
      </c>
      <c r="E1540">
        <v>11.41232756</v>
      </c>
      <c r="F1540">
        <v>11.48240223</v>
      </c>
      <c r="G1540">
        <v>11.616031700000001</v>
      </c>
      <c r="H1540">
        <v>11.36189066</v>
      </c>
      <c r="I1540">
        <v>11.41232756</v>
      </c>
      <c r="J1540">
        <v>2074.75</v>
      </c>
      <c r="K1540">
        <v>2099</v>
      </c>
      <c r="L1540">
        <v>2074.75</v>
      </c>
      <c r="M1540">
        <v>2086</v>
      </c>
      <c r="N1540">
        <v>2082.5</v>
      </c>
      <c r="O1540">
        <v>2107</v>
      </c>
      <c r="P1540">
        <v>2082.25</v>
      </c>
      <c r="Q1540">
        <v>2093.75</v>
      </c>
      <c r="R1540">
        <v>2095.27</v>
      </c>
      <c r="S1540">
        <v>2112.66</v>
      </c>
      <c r="T1540">
        <v>2095.27</v>
      </c>
      <c r="U1540">
        <v>2099.84</v>
      </c>
      <c r="V1540">
        <v>0.14000000000000001</v>
      </c>
      <c r="W1540">
        <v>0.14000000000000001</v>
      </c>
      <c r="X1540">
        <v>0.14000000000000001</v>
      </c>
      <c r="Y1540">
        <v>0.14000000000000001</v>
      </c>
      <c r="Z1540" t="s">
        <v>12</v>
      </c>
      <c r="AA1540" t="s">
        <v>12</v>
      </c>
      <c r="AB1540" t="s">
        <v>12</v>
      </c>
      <c r="AC1540" t="s">
        <v>12</v>
      </c>
      <c r="AD1540">
        <v>183.49913008999999</v>
      </c>
      <c r="AE1540">
        <v>184.24899586000001</v>
      </c>
      <c r="AF1540">
        <v>182.87133549000001</v>
      </c>
      <c r="AG1540">
        <v>183.16779405</v>
      </c>
      <c r="AH1540" t="s">
        <v>12</v>
      </c>
      <c r="AI1540" t="s">
        <v>12</v>
      </c>
    </row>
    <row r="1541" spans="1:35" x14ac:dyDescent="0.25">
      <c r="A1541">
        <v>1438867800</v>
      </c>
      <c r="B1541">
        <v>11.444919949999999</v>
      </c>
      <c r="C1541">
        <v>11.472542280000001</v>
      </c>
      <c r="D1541">
        <v>11.021214990000001</v>
      </c>
      <c r="E1541">
        <v>11.1629933</v>
      </c>
      <c r="F1541">
        <v>11.444919949999999</v>
      </c>
      <c r="G1541">
        <v>11.472542280000001</v>
      </c>
      <c r="H1541">
        <v>11.021214990000001</v>
      </c>
      <c r="I1541">
        <v>11.1629933</v>
      </c>
      <c r="J1541">
        <v>2087</v>
      </c>
      <c r="K1541">
        <v>2091</v>
      </c>
      <c r="L1541">
        <v>2062.5</v>
      </c>
      <c r="M1541">
        <v>2071.75</v>
      </c>
      <c r="N1541">
        <v>2094</v>
      </c>
      <c r="O1541">
        <v>2099.25</v>
      </c>
      <c r="P1541">
        <v>2070</v>
      </c>
      <c r="Q1541">
        <v>2079.5</v>
      </c>
      <c r="R1541">
        <v>2100.75</v>
      </c>
      <c r="S1541">
        <v>2103.3200000000002</v>
      </c>
      <c r="T1541">
        <v>2075.5300000000002</v>
      </c>
      <c r="U1541">
        <v>2083.56</v>
      </c>
      <c r="V1541">
        <v>0.14000000000000001</v>
      </c>
      <c r="W1541">
        <v>0.14000000000000001</v>
      </c>
      <c r="X1541">
        <v>0.14000000000000001</v>
      </c>
      <c r="Y1541">
        <v>0.14000000000000001</v>
      </c>
      <c r="Z1541" t="s">
        <v>12</v>
      </c>
      <c r="AA1541" t="s">
        <v>12</v>
      </c>
      <c r="AB1541" t="s">
        <v>12</v>
      </c>
      <c r="AC1541" t="s">
        <v>12</v>
      </c>
      <c r="AD1541">
        <v>183.35962017</v>
      </c>
      <c r="AE1541">
        <v>183.46861229000001</v>
      </c>
      <c r="AF1541">
        <v>181.05770663999999</v>
      </c>
      <c r="AG1541">
        <v>181.66806249999999</v>
      </c>
      <c r="AH1541" t="s">
        <v>12</v>
      </c>
      <c r="AI1541" t="s">
        <v>12</v>
      </c>
    </row>
    <row r="1542" spans="1:35" x14ac:dyDescent="0.25">
      <c r="A1542">
        <v>1438954200</v>
      </c>
      <c r="B1542">
        <v>11.109215320000001</v>
      </c>
      <c r="C1542">
        <v>11.133659850000001</v>
      </c>
      <c r="D1542">
        <v>10.89899329</v>
      </c>
      <c r="E1542">
        <v>11.06684512</v>
      </c>
      <c r="F1542">
        <v>11.109215320000001</v>
      </c>
      <c r="G1542">
        <v>11.133659850000001</v>
      </c>
      <c r="H1542">
        <v>10.89899329</v>
      </c>
      <c r="I1542">
        <v>11.06684512</v>
      </c>
      <c r="J1542">
        <v>2071.25</v>
      </c>
      <c r="K1542">
        <v>2074.5</v>
      </c>
      <c r="L1542">
        <v>2054.5</v>
      </c>
      <c r="M1542">
        <v>2065.75</v>
      </c>
      <c r="N1542">
        <v>2080</v>
      </c>
      <c r="O1542">
        <v>2082.75</v>
      </c>
      <c r="P1542">
        <v>2062</v>
      </c>
      <c r="Q1542">
        <v>2073.5</v>
      </c>
      <c r="R1542">
        <v>2082.61</v>
      </c>
      <c r="S1542">
        <v>2082.61</v>
      </c>
      <c r="T1542">
        <v>2067.91</v>
      </c>
      <c r="U1542">
        <v>2077.5700000000002</v>
      </c>
      <c r="V1542">
        <v>0.14000000000000001</v>
      </c>
      <c r="W1542">
        <v>0.14000000000000001</v>
      </c>
      <c r="X1542">
        <v>0.14000000000000001</v>
      </c>
      <c r="Y1542">
        <v>0.14000000000000001</v>
      </c>
      <c r="Z1542" t="s">
        <v>12</v>
      </c>
      <c r="AA1542" t="s">
        <v>12</v>
      </c>
      <c r="AB1542" t="s">
        <v>12</v>
      </c>
      <c r="AC1542" t="s">
        <v>12</v>
      </c>
      <c r="AD1542">
        <v>181.50239447999999</v>
      </c>
      <c r="AE1542">
        <v>181.65934313</v>
      </c>
      <c r="AF1542">
        <v>180.37759582000001</v>
      </c>
      <c r="AG1542">
        <v>181.31928772000001</v>
      </c>
      <c r="AH1542" t="s">
        <v>12</v>
      </c>
      <c r="AI1542" t="s">
        <v>12</v>
      </c>
    </row>
    <row r="1543" spans="1:35" x14ac:dyDescent="0.25">
      <c r="A1543">
        <v>1439213400</v>
      </c>
      <c r="B1543">
        <v>11.281957029999999</v>
      </c>
      <c r="C1543">
        <v>11.50195785</v>
      </c>
      <c r="D1543">
        <v>11.281957029999999</v>
      </c>
      <c r="E1543">
        <v>11.48077226</v>
      </c>
      <c r="F1543">
        <v>11.281957029999999</v>
      </c>
      <c r="G1543">
        <v>11.50195785</v>
      </c>
      <c r="H1543">
        <v>11.281957029999999</v>
      </c>
      <c r="I1543">
        <v>11.48077226</v>
      </c>
      <c r="J1543">
        <v>2064.25</v>
      </c>
      <c r="K1543">
        <v>2093.25</v>
      </c>
      <c r="L1543">
        <v>2063.75</v>
      </c>
      <c r="M1543">
        <v>2092</v>
      </c>
      <c r="N1543">
        <v>2072</v>
      </c>
      <c r="O1543">
        <v>2101.25</v>
      </c>
      <c r="P1543">
        <v>2071.75</v>
      </c>
      <c r="Q1543">
        <v>2099.75</v>
      </c>
      <c r="R1543">
        <v>2080.98</v>
      </c>
      <c r="S1543">
        <v>2105.35</v>
      </c>
      <c r="T1543">
        <v>2080.98</v>
      </c>
      <c r="U1543">
        <v>2104.1799999999998</v>
      </c>
      <c r="V1543">
        <v>0.14000000000000001</v>
      </c>
      <c r="W1543">
        <v>0.14000000000000001</v>
      </c>
      <c r="X1543">
        <v>0.14000000000000001</v>
      </c>
      <c r="Y1543">
        <v>0.14000000000000001</v>
      </c>
      <c r="Z1543" t="s">
        <v>12</v>
      </c>
      <c r="AA1543" t="s">
        <v>12</v>
      </c>
      <c r="AB1543" t="s">
        <v>12</v>
      </c>
      <c r="AC1543" t="s">
        <v>12</v>
      </c>
      <c r="AD1543">
        <v>182.47896385999999</v>
      </c>
      <c r="AE1543">
        <v>183.69095621</v>
      </c>
      <c r="AF1543">
        <v>182.47896385999999</v>
      </c>
      <c r="AG1543">
        <v>183.60376252</v>
      </c>
      <c r="AH1543" t="s">
        <v>12</v>
      </c>
      <c r="AI1543" t="s">
        <v>12</v>
      </c>
    </row>
    <row r="1544" spans="1:35" x14ac:dyDescent="0.25">
      <c r="A1544">
        <v>1439299800</v>
      </c>
      <c r="B1544">
        <v>11.220031199999999</v>
      </c>
      <c r="C1544">
        <v>11.305423790000001</v>
      </c>
      <c r="D1544">
        <v>11.02773386</v>
      </c>
      <c r="E1544">
        <v>11.172771109999999</v>
      </c>
      <c r="F1544">
        <v>11.220031199999999</v>
      </c>
      <c r="G1544">
        <v>11.305423790000001</v>
      </c>
      <c r="H1544">
        <v>11.02773386</v>
      </c>
      <c r="I1544">
        <v>11.172771109999999</v>
      </c>
      <c r="J1544">
        <v>2093</v>
      </c>
      <c r="K1544">
        <v>2093.5</v>
      </c>
      <c r="L1544">
        <v>2062.75</v>
      </c>
      <c r="M1544">
        <v>2071.75</v>
      </c>
      <c r="N1544">
        <v>2100.75</v>
      </c>
      <c r="O1544">
        <v>2101.75</v>
      </c>
      <c r="P1544">
        <v>2070.75</v>
      </c>
      <c r="Q1544">
        <v>2079.75</v>
      </c>
      <c r="R1544">
        <v>2102.66</v>
      </c>
      <c r="S1544">
        <v>2102.66</v>
      </c>
      <c r="T1544">
        <v>2076.4899999999998</v>
      </c>
      <c r="U1544">
        <v>2084.0700000000002</v>
      </c>
      <c r="V1544">
        <v>0.15</v>
      </c>
      <c r="W1544">
        <v>0.15</v>
      </c>
      <c r="X1544">
        <v>0.15</v>
      </c>
      <c r="Y1544">
        <v>0.15</v>
      </c>
      <c r="Z1544" t="s">
        <v>12</v>
      </c>
      <c r="AA1544" t="s">
        <v>12</v>
      </c>
      <c r="AB1544" t="s">
        <v>12</v>
      </c>
      <c r="AC1544" t="s">
        <v>12</v>
      </c>
      <c r="AD1544">
        <v>182.20866341000001</v>
      </c>
      <c r="AE1544">
        <v>182.64463187999999</v>
      </c>
      <c r="AF1544">
        <v>181.15361970000001</v>
      </c>
      <c r="AG1544">
        <v>181.94708231999999</v>
      </c>
      <c r="AH1544" t="s">
        <v>12</v>
      </c>
      <c r="AI1544" t="s">
        <v>12</v>
      </c>
    </row>
    <row r="1545" spans="1:35" x14ac:dyDescent="0.25">
      <c r="A1545">
        <v>1439386200</v>
      </c>
      <c r="B1545">
        <v>10.92343685</v>
      </c>
      <c r="C1545">
        <v>11.24936366</v>
      </c>
      <c r="D1545">
        <v>10.6463991</v>
      </c>
      <c r="E1545">
        <v>11.203734519999999</v>
      </c>
      <c r="F1545">
        <v>10.92343685</v>
      </c>
      <c r="G1545">
        <v>11.24936366</v>
      </c>
      <c r="H1545">
        <v>10.6463991</v>
      </c>
      <c r="I1545">
        <v>11.203734519999999</v>
      </c>
      <c r="J1545">
        <v>2073</v>
      </c>
      <c r="K1545">
        <v>2076.75</v>
      </c>
      <c r="L1545">
        <v>2038.75</v>
      </c>
      <c r="M1545">
        <v>2076</v>
      </c>
      <c r="N1545">
        <v>2080.75</v>
      </c>
      <c r="O1545">
        <v>2085.25</v>
      </c>
      <c r="P1545">
        <v>2046.5</v>
      </c>
      <c r="Q1545">
        <v>2084.25</v>
      </c>
      <c r="R1545">
        <v>2081.1</v>
      </c>
      <c r="S1545">
        <v>2089.06</v>
      </c>
      <c r="T1545">
        <v>2052.09</v>
      </c>
      <c r="U1545">
        <v>2086.0500000000002</v>
      </c>
      <c r="V1545">
        <v>0.15</v>
      </c>
      <c r="W1545">
        <v>0.15</v>
      </c>
      <c r="X1545">
        <v>0.15</v>
      </c>
      <c r="Y1545">
        <v>0.15</v>
      </c>
      <c r="Z1545" t="s">
        <v>12</v>
      </c>
      <c r="AA1545" t="s">
        <v>12</v>
      </c>
      <c r="AB1545" t="s">
        <v>12</v>
      </c>
      <c r="AC1545" t="s">
        <v>12</v>
      </c>
      <c r="AD1545">
        <v>180.58686069000001</v>
      </c>
      <c r="AE1545">
        <v>182.35689269</v>
      </c>
      <c r="AF1545">
        <v>179.06097104</v>
      </c>
      <c r="AG1545">
        <v>182.16506656000001</v>
      </c>
      <c r="AH1545" t="s">
        <v>12</v>
      </c>
      <c r="AI1545" t="s">
        <v>12</v>
      </c>
    </row>
    <row r="1546" spans="1:35" x14ac:dyDescent="0.25">
      <c r="A1546">
        <v>1439472600</v>
      </c>
      <c r="B1546">
        <v>11.193956699999999</v>
      </c>
      <c r="C1546">
        <v>11.314549420000001</v>
      </c>
      <c r="D1546">
        <v>11.068475080000001</v>
      </c>
      <c r="E1546">
        <v>11.17114213</v>
      </c>
      <c r="F1546">
        <v>11.193956699999999</v>
      </c>
      <c r="G1546">
        <v>11.314549420000001</v>
      </c>
      <c r="H1546">
        <v>11.068475080000001</v>
      </c>
      <c r="I1546">
        <v>11.17114213</v>
      </c>
      <c r="J1546">
        <v>2074.5</v>
      </c>
      <c r="K1546">
        <v>2084.5</v>
      </c>
      <c r="L1546">
        <v>2065.5</v>
      </c>
      <c r="M1546">
        <v>2072.5</v>
      </c>
      <c r="N1546">
        <v>2082.75</v>
      </c>
      <c r="O1546">
        <v>2093</v>
      </c>
      <c r="P1546">
        <v>2073.25</v>
      </c>
      <c r="Q1546">
        <v>2080.5</v>
      </c>
      <c r="R1546">
        <v>2086.19</v>
      </c>
      <c r="S1546">
        <v>2092.9299999999998</v>
      </c>
      <c r="T1546">
        <v>2078.2600000000002</v>
      </c>
      <c r="U1546">
        <v>2083.39</v>
      </c>
      <c r="V1546">
        <v>0.15</v>
      </c>
      <c r="W1546">
        <v>0.15</v>
      </c>
      <c r="X1546">
        <v>0.15</v>
      </c>
      <c r="Y1546">
        <v>0.15</v>
      </c>
      <c r="Z1546" t="s">
        <v>12</v>
      </c>
      <c r="AA1546" t="s">
        <v>12</v>
      </c>
      <c r="AB1546" t="s">
        <v>12</v>
      </c>
      <c r="AC1546" t="s">
        <v>12</v>
      </c>
      <c r="AD1546">
        <v>181.99939853999999</v>
      </c>
      <c r="AE1546">
        <v>182.71438683</v>
      </c>
      <c r="AF1546">
        <v>181.37160394</v>
      </c>
      <c r="AG1546">
        <v>181.93836295</v>
      </c>
      <c r="AH1546" t="s">
        <v>12</v>
      </c>
      <c r="AI1546" t="s">
        <v>12</v>
      </c>
    </row>
    <row r="1547" spans="1:35" x14ac:dyDescent="0.25">
      <c r="A1547">
        <v>1439559000</v>
      </c>
      <c r="B1547">
        <v>11.135289820000001</v>
      </c>
      <c r="C1547">
        <v>11.30477161</v>
      </c>
      <c r="D1547">
        <v>11.10758633</v>
      </c>
      <c r="E1547">
        <v>11.288474920000001</v>
      </c>
      <c r="F1547">
        <v>11.135289820000001</v>
      </c>
      <c r="G1547">
        <v>11.30477161</v>
      </c>
      <c r="H1547">
        <v>11.10758633</v>
      </c>
      <c r="I1547">
        <v>11.288474920000001</v>
      </c>
      <c r="J1547">
        <v>2071.5</v>
      </c>
      <c r="K1547">
        <v>2082.25</v>
      </c>
      <c r="L1547">
        <v>2065.5</v>
      </c>
      <c r="M1547">
        <v>2081.25</v>
      </c>
      <c r="N1547">
        <v>2079.25</v>
      </c>
      <c r="O1547">
        <v>2090.5</v>
      </c>
      <c r="P1547">
        <v>2073.75</v>
      </c>
      <c r="Q1547">
        <v>2089.5</v>
      </c>
      <c r="R1547">
        <v>2083.15</v>
      </c>
      <c r="S1547">
        <v>2092.4499999999998</v>
      </c>
      <c r="T1547">
        <v>2080.61</v>
      </c>
      <c r="U1547">
        <v>2091.54</v>
      </c>
      <c r="V1547">
        <v>0.14000000000000001</v>
      </c>
      <c r="W1547">
        <v>0.14000000000000001</v>
      </c>
      <c r="X1547">
        <v>0.14000000000000001</v>
      </c>
      <c r="Y1547">
        <v>0.14000000000000001</v>
      </c>
      <c r="Z1547" t="s">
        <v>12</v>
      </c>
      <c r="AA1547" t="s">
        <v>12</v>
      </c>
      <c r="AB1547" t="s">
        <v>12</v>
      </c>
      <c r="AC1547" t="s">
        <v>12</v>
      </c>
      <c r="AD1547">
        <v>181.73781746</v>
      </c>
      <c r="AE1547">
        <v>182.67837584</v>
      </c>
      <c r="AF1547">
        <v>181.58958817999999</v>
      </c>
      <c r="AG1547">
        <v>182.60103502999999</v>
      </c>
      <c r="AH1547" t="s">
        <v>12</v>
      </c>
      <c r="AI1547" t="s">
        <v>12</v>
      </c>
    </row>
    <row r="1548" spans="1:35" x14ac:dyDescent="0.25">
      <c r="A1548">
        <v>1439818200</v>
      </c>
      <c r="B1548">
        <v>11.17440107</v>
      </c>
      <c r="C1548">
        <v>11.479142299999999</v>
      </c>
      <c r="D1548">
        <v>11.08803071</v>
      </c>
      <c r="E1548">
        <v>11.479142299999999</v>
      </c>
      <c r="F1548">
        <v>11.17440107</v>
      </c>
      <c r="G1548">
        <v>11.479142299999999</v>
      </c>
      <c r="H1548">
        <v>11.08803071</v>
      </c>
      <c r="I1548">
        <v>11.479142299999999</v>
      </c>
      <c r="J1548">
        <v>2082.5</v>
      </c>
      <c r="K1548">
        <v>2092</v>
      </c>
      <c r="L1548">
        <v>2066.75</v>
      </c>
      <c r="M1548">
        <v>2091.25</v>
      </c>
      <c r="N1548">
        <v>2089.5</v>
      </c>
      <c r="O1548">
        <v>2100.5</v>
      </c>
      <c r="P1548">
        <v>2074.75</v>
      </c>
      <c r="Q1548">
        <v>2099.25</v>
      </c>
      <c r="R1548">
        <v>2089.6999999999998</v>
      </c>
      <c r="S1548">
        <v>2102.87</v>
      </c>
      <c r="T1548">
        <v>2079.3000000000002</v>
      </c>
      <c r="U1548">
        <v>2102.44</v>
      </c>
      <c r="V1548">
        <v>0.15</v>
      </c>
      <c r="W1548">
        <v>0.15</v>
      </c>
      <c r="X1548">
        <v>0.15</v>
      </c>
      <c r="Y1548">
        <v>0.15</v>
      </c>
      <c r="Z1548" t="s">
        <v>12</v>
      </c>
      <c r="AA1548" t="s">
        <v>12</v>
      </c>
      <c r="AB1548" t="s">
        <v>12</v>
      </c>
      <c r="AC1548" t="s">
        <v>12</v>
      </c>
      <c r="AD1548">
        <v>181.9819598</v>
      </c>
      <c r="AE1548">
        <v>183.62120125999999</v>
      </c>
      <c r="AF1548">
        <v>181.50239447999999</v>
      </c>
      <c r="AG1548">
        <v>183.62120125999999</v>
      </c>
      <c r="AH1548" t="s">
        <v>12</v>
      </c>
      <c r="AI1548" t="s">
        <v>12</v>
      </c>
    </row>
    <row r="1549" spans="1:35" x14ac:dyDescent="0.25">
      <c r="A1549">
        <v>1439904600</v>
      </c>
      <c r="B1549">
        <v>11.42536432</v>
      </c>
      <c r="C1549">
        <v>11.49380902</v>
      </c>
      <c r="D1549">
        <v>11.33573501</v>
      </c>
      <c r="E1549">
        <v>11.37973517</v>
      </c>
      <c r="F1549">
        <v>11.42536432</v>
      </c>
      <c r="G1549">
        <v>11.49380902</v>
      </c>
      <c r="H1549">
        <v>11.33573501</v>
      </c>
      <c r="I1549">
        <v>11.37973517</v>
      </c>
      <c r="J1549">
        <v>2090</v>
      </c>
      <c r="K1549">
        <v>2095.5</v>
      </c>
      <c r="L1549">
        <v>2082.5</v>
      </c>
      <c r="M1549">
        <v>2085.75</v>
      </c>
      <c r="N1549">
        <v>2098.25</v>
      </c>
      <c r="O1549">
        <v>2103.75</v>
      </c>
      <c r="P1549">
        <v>2090.25</v>
      </c>
      <c r="Q1549">
        <v>2094</v>
      </c>
      <c r="R1549">
        <v>2101.9899999999998</v>
      </c>
      <c r="S1549">
        <v>2103.4699999999998</v>
      </c>
      <c r="T1549">
        <v>2094.14</v>
      </c>
      <c r="U1549">
        <v>2096.92</v>
      </c>
      <c r="V1549">
        <v>0.15</v>
      </c>
      <c r="W1549">
        <v>0.15</v>
      </c>
      <c r="X1549">
        <v>0.15</v>
      </c>
      <c r="Y1549">
        <v>0.15</v>
      </c>
      <c r="Z1549" t="s">
        <v>12</v>
      </c>
      <c r="AA1549" t="s">
        <v>12</v>
      </c>
      <c r="AB1549" t="s">
        <v>12</v>
      </c>
      <c r="AC1549" t="s">
        <v>12</v>
      </c>
      <c r="AD1549">
        <v>183.33346207</v>
      </c>
      <c r="AE1549">
        <v>183.69967557999999</v>
      </c>
      <c r="AF1549">
        <v>182.84430544</v>
      </c>
      <c r="AG1549">
        <v>183.08931971999999</v>
      </c>
      <c r="AH1549" t="s">
        <v>12</v>
      </c>
      <c r="AI1549" t="s">
        <v>12</v>
      </c>
    </row>
    <row r="1550" spans="1:35" x14ac:dyDescent="0.25">
      <c r="A1550">
        <v>1439991000</v>
      </c>
      <c r="B1550">
        <v>11.22980901</v>
      </c>
      <c r="C1550">
        <v>11.382994119999999</v>
      </c>
      <c r="D1550">
        <v>10.954400250000001</v>
      </c>
      <c r="E1550">
        <v>11.11573419</v>
      </c>
      <c r="F1550">
        <v>11.22980901</v>
      </c>
      <c r="G1550">
        <v>11.382994119999999</v>
      </c>
      <c r="H1550">
        <v>10.954400250000001</v>
      </c>
      <c r="I1550">
        <v>11.11573419</v>
      </c>
      <c r="J1550">
        <v>2085.5</v>
      </c>
      <c r="K1550">
        <v>2089.75</v>
      </c>
      <c r="L1550">
        <v>2058.75</v>
      </c>
      <c r="M1550">
        <v>2064.5</v>
      </c>
      <c r="N1550">
        <v>2093.25</v>
      </c>
      <c r="O1550">
        <v>2098</v>
      </c>
      <c r="P1550">
        <v>2066.5</v>
      </c>
      <c r="Q1550">
        <v>2072.75</v>
      </c>
      <c r="R1550">
        <v>2095.69</v>
      </c>
      <c r="S1550">
        <v>2096.17</v>
      </c>
      <c r="T1550">
        <v>2070.5300000000002</v>
      </c>
      <c r="U1550">
        <v>2079.61</v>
      </c>
      <c r="V1550">
        <v>0.15</v>
      </c>
      <c r="W1550">
        <v>0.15</v>
      </c>
      <c r="X1550">
        <v>0.15</v>
      </c>
      <c r="Y1550">
        <v>0.15</v>
      </c>
      <c r="Z1550" t="s">
        <v>12</v>
      </c>
      <c r="AA1550" t="s">
        <v>12</v>
      </c>
      <c r="AB1550" t="s">
        <v>12</v>
      </c>
      <c r="AC1550" t="s">
        <v>12</v>
      </c>
      <c r="AD1550">
        <v>182.31329583999999</v>
      </c>
      <c r="AE1550">
        <v>183.11547783</v>
      </c>
      <c r="AF1550">
        <v>180.79612556000001</v>
      </c>
      <c r="AG1550">
        <v>181.64190439000001</v>
      </c>
      <c r="AH1550" t="s">
        <v>12</v>
      </c>
      <c r="AI1550" t="s">
        <v>12</v>
      </c>
    </row>
    <row r="1551" spans="1:35" x14ac:dyDescent="0.25">
      <c r="A1551">
        <v>1440077400</v>
      </c>
      <c r="B1551">
        <v>10.82402972</v>
      </c>
      <c r="C1551">
        <v>10.921807859999999</v>
      </c>
      <c r="D1551">
        <v>10.4035837</v>
      </c>
      <c r="E1551">
        <v>10.41336152</v>
      </c>
      <c r="F1551">
        <v>10.82402972</v>
      </c>
      <c r="G1551">
        <v>10.921807859999999</v>
      </c>
      <c r="H1551">
        <v>10.4035837</v>
      </c>
      <c r="I1551">
        <v>10.41336152</v>
      </c>
      <c r="J1551">
        <v>2065</v>
      </c>
      <c r="K1551">
        <v>2069.5</v>
      </c>
      <c r="L1551">
        <v>2016.75</v>
      </c>
      <c r="M1551">
        <v>2017.25</v>
      </c>
      <c r="N1551">
        <v>2073.5</v>
      </c>
      <c r="O1551">
        <v>2077.75</v>
      </c>
      <c r="P1551">
        <v>2024.5</v>
      </c>
      <c r="Q1551">
        <v>2025.5</v>
      </c>
      <c r="R1551">
        <v>2076.61</v>
      </c>
      <c r="S1551">
        <v>2076.61</v>
      </c>
      <c r="T1551">
        <v>2035.73</v>
      </c>
      <c r="U1551">
        <v>2035.73</v>
      </c>
      <c r="V1551">
        <v>0.15</v>
      </c>
      <c r="W1551">
        <v>0.15</v>
      </c>
      <c r="X1551">
        <v>0.15</v>
      </c>
      <c r="Y1551">
        <v>0.15</v>
      </c>
      <c r="Z1551" t="s">
        <v>12</v>
      </c>
      <c r="AA1551" t="s">
        <v>12</v>
      </c>
      <c r="AB1551" t="s">
        <v>12</v>
      </c>
      <c r="AC1551" t="s">
        <v>12</v>
      </c>
      <c r="AD1551">
        <v>180.06369852</v>
      </c>
      <c r="AE1551">
        <v>180.63917691</v>
      </c>
      <c r="AF1551">
        <v>177.78794310000001</v>
      </c>
      <c r="AG1551">
        <v>177.84897867999999</v>
      </c>
      <c r="AH1551" t="s">
        <v>12</v>
      </c>
      <c r="AI1551" t="s">
        <v>12</v>
      </c>
    </row>
    <row r="1552" spans="1:35" x14ac:dyDescent="0.25">
      <c r="A1552">
        <v>1440163800</v>
      </c>
      <c r="B1552">
        <v>10.07113899</v>
      </c>
      <c r="C1552">
        <v>10.247139649999999</v>
      </c>
      <c r="D1552">
        <v>9.4258032499999995</v>
      </c>
      <c r="E1552">
        <v>9.4372110199999995</v>
      </c>
      <c r="F1552">
        <v>10.07113899</v>
      </c>
      <c r="G1552">
        <v>10.247139649999999</v>
      </c>
      <c r="H1552">
        <v>9.4258032499999995</v>
      </c>
      <c r="I1552">
        <v>9.4372110199999995</v>
      </c>
      <c r="J1552">
        <v>2018.5</v>
      </c>
      <c r="K1552">
        <v>2021.5</v>
      </c>
      <c r="L1552">
        <v>1959.5</v>
      </c>
      <c r="M1552">
        <v>1963</v>
      </c>
      <c r="N1552">
        <v>2026.25</v>
      </c>
      <c r="O1552">
        <v>2029</v>
      </c>
      <c r="P1552">
        <v>1967.25</v>
      </c>
      <c r="Q1552">
        <v>1971.5</v>
      </c>
      <c r="R1552">
        <v>2034.08</v>
      </c>
      <c r="S1552">
        <v>2034.08</v>
      </c>
      <c r="T1552">
        <v>1970.89</v>
      </c>
      <c r="U1552">
        <v>1970.89</v>
      </c>
      <c r="V1552">
        <v>0.15</v>
      </c>
      <c r="W1552">
        <v>0.15</v>
      </c>
      <c r="X1552">
        <v>0.15</v>
      </c>
      <c r="Y1552">
        <v>0.15</v>
      </c>
      <c r="Z1552" t="s">
        <v>12</v>
      </c>
      <c r="AA1552" t="s">
        <v>12</v>
      </c>
      <c r="AB1552" t="s">
        <v>12</v>
      </c>
      <c r="AC1552" t="s">
        <v>12</v>
      </c>
      <c r="AD1552">
        <v>175.89583991999999</v>
      </c>
      <c r="AE1552">
        <v>177.82316935</v>
      </c>
      <c r="AF1552">
        <v>172.22498539</v>
      </c>
      <c r="AG1552">
        <v>172.32089844999999</v>
      </c>
      <c r="AH1552" t="s">
        <v>12</v>
      </c>
      <c r="AI1552" t="s">
        <v>12</v>
      </c>
    </row>
    <row r="1553" spans="1:35" x14ac:dyDescent="0.25">
      <c r="A1553">
        <v>1440423000</v>
      </c>
      <c r="B1553">
        <v>7.9379474600000002</v>
      </c>
      <c r="C1553">
        <v>9.18298785</v>
      </c>
      <c r="D1553">
        <v>7.0074270900000002</v>
      </c>
      <c r="E1553">
        <v>8.3502446500000005</v>
      </c>
      <c r="F1553">
        <v>7.9379474600000002</v>
      </c>
      <c r="G1553">
        <v>9.18298785</v>
      </c>
      <c r="H1553">
        <v>7.0074270900000002</v>
      </c>
      <c r="I1553">
        <v>8.3502446500000005</v>
      </c>
      <c r="J1553">
        <v>1959</v>
      </c>
      <c r="K1553">
        <v>1959</v>
      </c>
      <c r="L1553">
        <v>1823</v>
      </c>
      <c r="M1553">
        <v>1862.25</v>
      </c>
      <c r="N1553">
        <v>1964.5</v>
      </c>
      <c r="O1553">
        <v>1964.75</v>
      </c>
      <c r="P1553">
        <v>1831</v>
      </c>
      <c r="Q1553">
        <v>1871.25</v>
      </c>
      <c r="R1553">
        <v>1965.15</v>
      </c>
      <c r="S1553">
        <v>1965.15</v>
      </c>
      <c r="T1553">
        <v>1867.01</v>
      </c>
      <c r="U1553">
        <v>1893.21</v>
      </c>
      <c r="V1553">
        <v>0.15</v>
      </c>
      <c r="W1553">
        <v>0.15</v>
      </c>
      <c r="X1553">
        <v>0.15</v>
      </c>
      <c r="Y1553">
        <v>0.15</v>
      </c>
      <c r="Z1553" t="s">
        <v>12</v>
      </c>
      <c r="AA1553" t="s">
        <v>12</v>
      </c>
      <c r="AB1553" t="s">
        <v>12</v>
      </c>
      <c r="AC1553" t="s">
        <v>12</v>
      </c>
      <c r="AD1553">
        <v>163.47945783</v>
      </c>
      <c r="AE1553">
        <v>170.76013132</v>
      </c>
      <c r="AF1553">
        <v>159.04129878000001</v>
      </c>
      <c r="AG1553">
        <v>165.27564792999999</v>
      </c>
      <c r="AH1553" t="s">
        <v>12</v>
      </c>
      <c r="AI1553" t="s">
        <v>12</v>
      </c>
    </row>
    <row r="1554" spans="1:35" x14ac:dyDescent="0.25">
      <c r="A1554">
        <v>1440509400</v>
      </c>
      <c r="B1554">
        <v>9.1275808900000008</v>
      </c>
      <c r="C1554">
        <v>9.1275808900000008</v>
      </c>
      <c r="D1554">
        <v>7.9460962899999998</v>
      </c>
      <c r="E1554">
        <v>7.9591330500000002</v>
      </c>
      <c r="F1554">
        <v>9.1275808900000008</v>
      </c>
      <c r="G1554">
        <v>9.1275808900000008</v>
      </c>
      <c r="H1554">
        <v>7.9460962899999998</v>
      </c>
      <c r="I1554">
        <v>7.9591330500000002</v>
      </c>
      <c r="J1554">
        <v>1867</v>
      </c>
      <c r="K1554">
        <v>1938.75</v>
      </c>
      <c r="L1554">
        <v>1852.75</v>
      </c>
      <c r="M1554">
        <v>1864.25</v>
      </c>
      <c r="N1554">
        <v>1872.75</v>
      </c>
      <c r="O1554">
        <v>1948.5</v>
      </c>
      <c r="P1554">
        <v>1860</v>
      </c>
      <c r="Q1554">
        <v>1872.75</v>
      </c>
      <c r="R1554">
        <v>1898.08</v>
      </c>
      <c r="S1554">
        <v>1948.04</v>
      </c>
      <c r="T1554">
        <v>1867.08</v>
      </c>
      <c r="U1554">
        <v>1867.61</v>
      </c>
      <c r="V1554">
        <v>0.15</v>
      </c>
      <c r="W1554">
        <v>0.15</v>
      </c>
      <c r="X1554">
        <v>0.15</v>
      </c>
      <c r="Y1554">
        <v>0.15</v>
      </c>
      <c r="Z1554" t="s">
        <v>12</v>
      </c>
      <c r="AA1554" t="s">
        <v>12</v>
      </c>
      <c r="AB1554" t="s">
        <v>12</v>
      </c>
      <c r="AC1554" t="s">
        <v>12</v>
      </c>
      <c r="AD1554">
        <v>170.40263716999999</v>
      </c>
      <c r="AE1554">
        <v>170.42007591000001</v>
      </c>
      <c r="AF1554">
        <v>162.98245377000001</v>
      </c>
      <c r="AG1554">
        <v>163.28763169999999</v>
      </c>
      <c r="AH1554" t="s">
        <v>12</v>
      </c>
      <c r="AI1554" t="s">
        <v>12</v>
      </c>
    </row>
    <row r="1555" spans="1:35" x14ac:dyDescent="0.25">
      <c r="A1555">
        <v>1440595800</v>
      </c>
      <c r="B1555">
        <v>8.5816532500000005</v>
      </c>
      <c r="C1555">
        <v>8.9320246000000001</v>
      </c>
      <c r="D1555">
        <v>8.1155780800000006</v>
      </c>
      <c r="E1555">
        <v>8.8978022499999998</v>
      </c>
      <c r="F1555">
        <v>8.5816532500000005</v>
      </c>
      <c r="G1555">
        <v>8.9320246000000001</v>
      </c>
      <c r="H1555">
        <v>8.1155780800000006</v>
      </c>
      <c r="I1555">
        <v>8.8978022499999998</v>
      </c>
      <c r="J1555">
        <v>1868</v>
      </c>
      <c r="K1555">
        <v>1934</v>
      </c>
      <c r="L1555">
        <v>1842</v>
      </c>
      <c r="M1555">
        <v>1929.25</v>
      </c>
      <c r="N1555">
        <v>1876</v>
      </c>
      <c r="O1555">
        <v>1943</v>
      </c>
      <c r="P1555">
        <v>1850.5</v>
      </c>
      <c r="Q1555">
        <v>1938</v>
      </c>
      <c r="R1555">
        <v>1872.75</v>
      </c>
      <c r="S1555">
        <v>1943.09</v>
      </c>
      <c r="T1555">
        <v>1872.75</v>
      </c>
      <c r="U1555">
        <v>1940.51</v>
      </c>
      <c r="V1555">
        <v>0.14000000000000001</v>
      </c>
      <c r="W1555">
        <v>0.14000000000000001</v>
      </c>
      <c r="X1555">
        <v>0.14000000000000001</v>
      </c>
      <c r="Y1555">
        <v>0.14000000000000001</v>
      </c>
      <c r="Z1555" t="s">
        <v>12</v>
      </c>
      <c r="AA1555" t="s">
        <v>12</v>
      </c>
      <c r="AB1555" t="s">
        <v>12</v>
      </c>
      <c r="AC1555" t="s">
        <v>12</v>
      </c>
      <c r="AD1555">
        <v>167.48164840000001</v>
      </c>
      <c r="AE1555">
        <v>169.84459752999999</v>
      </c>
      <c r="AF1555">
        <v>164.24676234</v>
      </c>
      <c r="AG1555">
        <v>169.55685833000001</v>
      </c>
      <c r="AH1555" t="s">
        <v>12</v>
      </c>
      <c r="AI1555" t="s">
        <v>12</v>
      </c>
    </row>
    <row r="1556" spans="1:35" x14ac:dyDescent="0.25">
      <c r="A1556">
        <v>1440682200</v>
      </c>
      <c r="B1556">
        <v>9.2514325500000005</v>
      </c>
      <c r="C1556">
        <v>9.5757303799999995</v>
      </c>
      <c r="D1556">
        <v>8.99883934</v>
      </c>
      <c r="E1556">
        <v>9.5626926500000007</v>
      </c>
      <c r="F1556">
        <v>9.2514325500000005</v>
      </c>
      <c r="G1556">
        <v>9.5757303799999995</v>
      </c>
      <c r="H1556">
        <v>8.99883934</v>
      </c>
      <c r="I1556">
        <v>9.5626926500000007</v>
      </c>
      <c r="J1556">
        <v>1931.25</v>
      </c>
      <c r="K1556">
        <v>1981</v>
      </c>
      <c r="L1556">
        <v>1926</v>
      </c>
      <c r="M1556">
        <v>1980.5</v>
      </c>
      <c r="N1556">
        <v>1941.25</v>
      </c>
      <c r="O1556">
        <v>1990.25</v>
      </c>
      <c r="P1556">
        <v>1934.5</v>
      </c>
      <c r="Q1556">
        <v>1989.25</v>
      </c>
      <c r="R1556">
        <v>1942.77</v>
      </c>
      <c r="S1556">
        <v>1989.6</v>
      </c>
      <c r="T1556">
        <v>1942.77</v>
      </c>
      <c r="U1556">
        <v>1987.66</v>
      </c>
      <c r="V1556">
        <v>0.14000000000000001</v>
      </c>
      <c r="W1556">
        <v>0.14000000000000001</v>
      </c>
      <c r="X1556">
        <v>0.14000000000000001</v>
      </c>
      <c r="Y1556">
        <v>0.14000000000000001</v>
      </c>
      <c r="Z1556" t="s">
        <v>12</v>
      </c>
      <c r="AA1556" t="s">
        <v>12</v>
      </c>
      <c r="AB1556" t="s">
        <v>12</v>
      </c>
      <c r="AC1556" t="s">
        <v>12</v>
      </c>
      <c r="AD1556">
        <v>171.78901690999999</v>
      </c>
      <c r="AE1556">
        <v>173.88166558</v>
      </c>
      <c r="AF1556">
        <v>170.21081104000001</v>
      </c>
      <c r="AG1556">
        <v>173.75087504000001</v>
      </c>
      <c r="AH1556" t="s">
        <v>12</v>
      </c>
      <c r="AI1556" t="s">
        <v>12</v>
      </c>
    </row>
    <row r="1557" spans="1:35" x14ac:dyDescent="0.25">
      <c r="A1557">
        <v>1440768600</v>
      </c>
      <c r="B1557">
        <v>9.4469888399999995</v>
      </c>
      <c r="C1557">
        <v>9.6360262500000005</v>
      </c>
      <c r="D1557">
        <v>9.3606184700000004</v>
      </c>
      <c r="E1557">
        <v>9.5643226099999996</v>
      </c>
      <c r="F1557">
        <v>9.4469888399999995</v>
      </c>
      <c r="G1557">
        <v>9.6360262500000005</v>
      </c>
      <c r="H1557">
        <v>9.3606184700000004</v>
      </c>
      <c r="I1557">
        <v>9.5643226099999996</v>
      </c>
      <c r="J1557">
        <v>1980</v>
      </c>
      <c r="K1557">
        <v>1983.75</v>
      </c>
      <c r="L1557">
        <v>1958.5</v>
      </c>
      <c r="M1557">
        <v>1981</v>
      </c>
      <c r="N1557">
        <v>1988.25</v>
      </c>
      <c r="O1557">
        <v>1992.75</v>
      </c>
      <c r="P1557">
        <v>1967.25</v>
      </c>
      <c r="Q1557">
        <v>1989.75</v>
      </c>
      <c r="R1557">
        <v>1986.06</v>
      </c>
      <c r="S1557">
        <v>1993.48</v>
      </c>
      <c r="T1557">
        <v>1975.19</v>
      </c>
      <c r="U1557">
        <v>1988.87</v>
      </c>
      <c r="V1557">
        <v>0.14000000000000001</v>
      </c>
      <c r="W1557">
        <v>0.14000000000000001</v>
      </c>
      <c r="X1557">
        <v>0.14000000000000001</v>
      </c>
      <c r="Y1557">
        <v>0.14000000000000001</v>
      </c>
      <c r="Z1557" t="s">
        <v>12</v>
      </c>
      <c r="AA1557" t="s">
        <v>12</v>
      </c>
      <c r="AB1557" t="s">
        <v>12</v>
      </c>
      <c r="AC1557" t="s">
        <v>12</v>
      </c>
      <c r="AD1557">
        <v>173.07948359</v>
      </c>
      <c r="AE1557">
        <v>174.24351941</v>
      </c>
      <c r="AF1557">
        <v>172.57376016000001</v>
      </c>
      <c r="AG1557">
        <v>173.75959441000001</v>
      </c>
      <c r="AH1557" t="s">
        <v>12</v>
      </c>
      <c r="AI1557" t="s">
        <v>12</v>
      </c>
    </row>
    <row r="1558" spans="1:35" x14ac:dyDescent="0.25">
      <c r="A1558">
        <v>1441027800</v>
      </c>
      <c r="B1558">
        <v>9.3866919899999992</v>
      </c>
      <c r="C1558">
        <v>9.5333591999999996</v>
      </c>
      <c r="D1558">
        <v>9.2289435799999993</v>
      </c>
      <c r="E1558">
        <v>9.32150721</v>
      </c>
      <c r="F1558">
        <v>9.3866919899999992</v>
      </c>
      <c r="G1558">
        <v>9.5333591999999996</v>
      </c>
      <c r="H1558">
        <v>9.2289435799999993</v>
      </c>
      <c r="I1558">
        <v>9.32150721</v>
      </c>
      <c r="J1558">
        <v>1979</v>
      </c>
      <c r="K1558">
        <v>1979</v>
      </c>
      <c r="L1558">
        <v>1950</v>
      </c>
      <c r="M1558">
        <v>1960.75</v>
      </c>
      <c r="N1558">
        <v>1986.25</v>
      </c>
      <c r="O1558">
        <v>1987.75</v>
      </c>
      <c r="P1558">
        <v>1959.25</v>
      </c>
      <c r="Q1558">
        <v>1969.25</v>
      </c>
      <c r="R1558">
        <v>1986.73</v>
      </c>
      <c r="S1558">
        <v>1986.73</v>
      </c>
      <c r="T1558">
        <v>1965.98</v>
      </c>
      <c r="U1558">
        <v>1972.18</v>
      </c>
      <c r="V1558">
        <v>0.08</v>
      </c>
      <c r="W1558">
        <v>0.08</v>
      </c>
      <c r="X1558">
        <v>0.08</v>
      </c>
      <c r="Y1558">
        <v>0.08</v>
      </c>
      <c r="Z1558" t="s">
        <v>12</v>
      </c>
      <c r="AA1558" t="s">
        <v>12</v>
      </c>
      <c r="AB1558" t="s">
        <v>12</v>
      </c>
      <c r="AC1558" t="s">
        <v>12</v>
      </c>
      <c r="AD1558">
        <v>172.73942818</v>
      </c>
      <c r="AE1558">
        <v>173.62444418000001</v>
      </c>
      <c r="AF1558">
        <v>171.78029753999999</v>
      </c>
      <c r="AG1558">
        <v>172.35577592999999</v>
      </c>
      <c r="AH1558" t="s">
        <v>12</v>
      </c>
      <c r="AI1558" t="s">
        <v>12</v>
      </c>
    </row>
    <row r="1559" spans="1:35" x14ac:dyDescent="0.25">
      <c r="A1559">
        <v>1441114200</v>
      </c>
      <c r="B1559">
        <v>8.6892092000000005</v>
      </c>
      <c r="C1559">
        <v>8.9075311700000004</v>
      </c>
      <c r="D1559">
        <v>8.3437267599999991</v>
      </c>
      <c r="E1559">
        <v>8.4936529200000006</v>
      </c>
      <c r="F1559">
        <v>8.6892092000000005</v>
      </c>
      <c r="G1559">
        <v>8.9075311700000004</v>
      </c>
      <c r="H1559">
        <v>8.3437267599999991</v>
      </c>
      <c r="I1559">
        <v>8.4936529200000006</v>
      </c>
      <c r="J1559">
        <v>1957.5</v>
      </c>
      <c r="K1559">
        <v>1957.5</v>
      </c>
      <c r="L1559">
        <v>1890.25</v>
      </c>
      <c r="M1559">
        <v>1907.25</v>
      </c>
      <c r="N1559">
        <v>1965.5</v>
      </c>
      <c r="O1559">
        <v>1966.25</v>
      </c>
      <c r="P1559">
        <v>1898.75</v>
      </c>
      <c r="Q1559">
        <v>1916</v>
      </c>
      <c r="R1559">
        <v>1970.09</v>
      </c>
      <c r="S1559">
        <v>1970.09</v>
      </c>
      <c r="T1559">
        <v>1903.07</v>
      </c>
      <c r="U1559">
        <v>1913.85</v>
      </c>
      <c r="V1559">
        <v>0.14000000000000001</v>
      </c>
      <c r="W1559">
        <v>0.14000000000000001</v>
      </c>
      <c r="X1559">
        <v>0.14000000000000001</v>
      </c>
      <c r="Y1559">
        <v>0.14000000000000001</v>
      </c>
      <c r="Z1559" t="s">
        <v>12</v>
      </c>
      <c r="AA1559" t="s">
        <v>12</v>
      </c>
      <c r="AB1559" t="s">
        <v>12</v>
      </c>
      <c r="AC1559" t="s">
        <v>12</v>
      </c>
      <c r="AD1559">
        <v>168.38846283000001</v>
      </c>
      <c r="AE1559">
        <v>169.82715879</v>
      </c>
      <c r="AF1559">
        <v>166.30453352999999</v>
      </c>
      <c r="AG1559">
        <v>167.21134795</v>
      </c>
      <c r="AH1559" t="s">
        <v>12</v>
      </c>
      <c r="AI1559" t="s">
        <v>12</v>
      </c>
    </row>
    <row r="1560" spans="1:35" x14ac:dyDescent="0.25">
      <c r="A1560">
        <v>1441200600</v>
      </c>
      <c r="B1560">
        <v>8.8652098600000002</v>
      </c>
      <c r="C1560">
        <v>8.97276484</v>
      </c>
      <c r="D1560">
        <v>8.5718920500000007</v>
      </c>
      <c r="E1560">
        <v>8.9662469500000004</v>
      </c>
      <c r="F1560">
        <v>8.8652098600000002</v>
      </c>
      <c r="G1560">
        <v>8.97276484</v>
      </c>
      <c r="H1560">
        <v>8.5718920500000007</v>
      </c>
      <c r="I1560">
        <v>8.9662469500000004</v>
      </c>
      <c r="J1560">
        <v>1904.75</v>
      </c>
      <c r="K1560">
        <v>1940</v>
      </c>
      <c r="L1560">
        <v>1899</v>
      </c>
      <c r="M1560">
        <v>1938.25</v>
      </c>
      <c r="N1560">
        <v>1913.5</v>
      </c>
      <c r="O1560">
        <v>1949</v>
      </c>
      <c r="P1560">
        <v>1907.25</v>
      </c>
      <c r="Q1560">
        <v>1947</v>
      </c>
      <c r="R1560">
        <v>1916.52</v>
      </c>
      <c r="S1560">
        <v>1948.91</v>
      </c>
      <c r="T1560">
        <v>1916.52</v>
      </c>
      <c r="U1560">
        <v>1948.86</v>
      </c>
      <c r="V1560">
        <v>0.14000000000000001</v>
      </c>
      <c r="W1560">
        <v>0.14000000000000001</v>
      </c>
      <c r="X1560">
        <v>0.14000000000000001</v>
      </c>
      <c r="Y1560">
        <v>0.14000000000000001</v>
      </c>
      <c r="Z1560" t="s">
        <v>12</v>
      </c>
      <c r="AA1560" t="s">
        <v>12</v>
      </c>
      <c r="AB1560" t="s">
        <v>12</v>
      </c>
      <c r="AC1560" t="s">
        <v>12</v>
      </c>
      <c r="AD1560">
        <v>169.69636825000001</v>
      </c>
      <c r="AE1560">
        <v>170.42879528</v>
      </c>
      <c r="AF1560">
        <v>167.77810697000001</v>
      </c>
      <c r="AG1560">
        <v>170.38519843</v>
      </c>
      <c r="AH1560" t="s">
        <v>12</v>
      </c>
      <c r="AI1560" t="s">
        <v>12</v>
      </c>
    </row>
    <row r="1561" spans="1:35" x14ac:dyDescent="0.25">
      <c r="A1561">
        <v>1441287000</v>
      </c>
      <c r="B1561">
        <v>9.0884696300000005</v>
      </c>
      <c r="C1561">
        <v>9.3312850300000001</v>
      </c>
      <c r="D1561">
        <v>8.9059501000000001</v>
      </c>
      <c r="E1561">
        <v>8.9809136699999996</v>
      </c>
      <c r="F1561">
        <v>9.0884696300000005</v>
      </c>
      <c r="G1561">
        <v>9.3312850300000001</v>
      </c>
      <c r="H1561">
        <v>8.9059501000000001</v>
      </c>
      <c r="I1561">
        <v>8.9809136699999996</v>
      </c>
      <c r="J1561">
        <v>1938.5</v>
      </c>
      <c r="K1561">
        <v>1964.5</v>
      </c>
      <c r="L1561">
        <v>1933.25</v>
      </c>
      <c r="M1561">
        <v>1937.25</v>
      </c>
      <c r="N1561">
        <v>1947.5</v>
      </c>
      <c r="O1561">
        <v>1973.5</v>
      </c>
      <c r="P1561">
        <v>1942</v>
      </c>
      <c r="Q1561">
        <v>1946</v>
      </c>
      <c r="R1561">
        <v>1950.79</v>
      </c>
      <c r="S1561">
        <v>1975.01</v>
      </c>
      <c r="T1561">
        <v>1944.72</v>
      </c>
      <c r="U1561">
        <v>1951.13</v>
      </c>
      <c r="V1561">
        <v>0.14000000000000001</v>
      </c>
      <c r="W1561">
        <v>0.14000000000000001</v>
      </c>
      <c r="X1561">
        <v>0.14000000000000001</v>
      </c>
      <c r="Y1561">
        <v>0.14000000000000001</v>
      </c>
      <c r="Z1561" t="s">
        <v>12</v>
      </c>
      <c r="AA1561" t="s">
        <v>12</v>
      </c>
      <c r="AB1561" t="s">
        <v>12</v>
      </c>
      <c r="AC1561" t="s">
        <v>12</v>
      </c>
      <c r="AD1561">
        <v>171.12634484</v>
      </c>
      <c r="AE1561">
        <v>172.68711196999999</v>
      </c>
      <c r="AF1561">
        <v>169.99282681</v>
      </c>
      <c r="AG1561">
        <v>170.5072696</v>
      </c>
      <c r="AH1561" t="s">
        <v>12</v>
      </c>
      <c r="AI1561" t="s">
        <v>12</v>
      </c>
    </row>
    <row r="1562" spans="1:35" x14ac:dyDescent="0.25">
      <c r="A1562">
        <v>1441373400</v>
      </c>
      <c r="B1562">
        <v>8.6077277399999996</v>
      </c>
      <c r="C1562">
        <v>8.7521783299999996</v>
      </c>
      <c r="D1562">
        <v>8.4431338799999995</v>
      </c>
      <c r="E1562">
        <v>8.5816532500000005</v>
      </c>
      <c r="F1562">
        <v>8.6077277399999996</v>
      </c>
      <c r="G1562">
        <v>8.7521783299999996</v>
      </c>
      <c r="H1562">
        <v>8.4431338799999995</v>
      </c>
      <c r="I1562">
        <v>8.5816532500000005</v>
      </c>
      <c r="J1562">
        <v>1937.25</v>
      </c>
      <c r="K1562">
        <v>1940.5</v>
      </c>
      <c r="L1562">
        <v>1899</v>
      </c>
      <c r="M1562">
        <v>1912.75</v>
      </c>
      <c r="N1562">
        <v>1947.25</v>
      </c>
      <c r="O1562">
        <v>1949.25</v>
      </c>
      <c r="P1562">
        <v>1907.75</v>
      </c>
      <c r="Q1562">
        <v>1921.75</v>
      </c>
      <c r="R1562">
        <v>1947.76</v>
      </c>
      <c r="S1562">
        <v>1947.76</v>
      </c>
      <c r="T1562">
        <v>1911.21</v>
      </c>
      <c r="U1562">
        <v>1921.22</v>
      </c>
      <c r="V1562">
        <v>0.14000000000000001</v>
      </c>
      <c r="W1562">
        <v>0.14000000000000001</v>
      </c>
      <c r="X1562">
        <v>0.14000000000000001</v>
      </c>
      <c r="Y1562">
        <v>0.14000000000000001</v>
      </c>
      <c r="Z1562" t="s">
        <v>12</v>
      </c>
      <c r="AA1562" t="s">
        <v>12</v>
      </c>
      <c r="AB1562" t="s">
        <v>12</v>
      </c>
      <c r="AC1562" t="s">
        <v>12</v>
      </c>
      <c r="AD1562">
        <v>168.15303985</v>
      </c>
      <c r="AE1562">
        <v>169.03369617000001</v>
      </c>
      <c r="AF1562">
        <v>167.07183803999999</v>
      </c>
      <c r="AG1562">
        <v>167.92633624999999</v>
      </c>
      <c r="AH1562" t="s">
        <v>12</v>
      </c>
      <c r="AI1562" t="s">
        <v>12</v>
      </c>
    </row>
    <row r="1563" spans="1:35" x14ac:dyDescent="0.25">
      <c r="A1563">
        <v>1441719000</v>
      </c>
      <c r="B1563">
        <v>9.0298027399999992</v>
      </c>
      <c r="C1563">
        <v>9.2498035699999992</v>
      </c>
      <c r="D1563">
        <v>8.9271356900000001</v>
      </c>
      <c r="E1563">
        <v>9.2286179799999992</v>
      </c>
      <c r="F1563">
        <v>9.0298027399999992</v>
      </c>
      <c r="G1563">
        <v>9.2498035699999992</v>
      </c>
      <c r="H1563">
        <v>8.9271356900000001</v>
      </c>
      <c r="I1563">
        <v>9.2286179799999992</v>
      </c>
      <c r="J1563">
        <v>1909</v>
      </c>
      <c r="K1563">
        <v>1959.5</v>
      </c>
      <c r="L1563">
        <v>1906.5</v>
      </c>
      <c r="M1563">
        <v>1956.75</v>
      </c>
      <c r="N1563">
        <v>1916.75</v>
      </c>
      <c r="O1563">
        <v>1968.75</v>
      </c>
      <c r="P1563">
        <v>1915.75</v>
      </c>
      <c r="Q1563">
        <v>1965.75</v>
      </c>
      <c r="R1563">
        <v>1927.3</v>
      </c>
      <c r="S1563">
        <v>1970.42</v>
      </c>
      <c r="T1563">
        <v>1927.3</v>
      </c>
      <c r="U1563">
        <v>1969.41</v>
      </c>
      <c r="V1563">
        <v>0.14000000000000001</v>
      </c>
      <c r="W1563">
        <v>0.14000000000000001</v>
      </c>
      <c r="X1563">
        <v>0.14000000000000001</v>
      </c>
      <c r="Y1563">
        <v>0.14000000000000001</v>
      </c>
      <c r="Z1563" t="s">
        <v>12</v>
      </c>
      <c r="AA1563" t="s">
        <v>12</v>
      </c>
      <c r="AB1563" t="s">
        <v>12</v>
      </c>
      <c r="AC1563" t="s">
        <v>12</v>
      </c>
      <c r="AD1563">
        <v>170.84732500999999</v>
      </c>
      <c r="AE1563">
        <v>172.30345971</v>
      </c>
      <c r="AF1563">
        <v>170.17593357000001</v>
      </c>
      <c r="AG1563">
        <v>172.14651105999999</v>
      </c>
      <c r="AH1563" t="s">
        <v>12</v>
      </c>
      <c r="AI1563" t="s">
        <v>12</v>
      </c>
    </row>
    <row r="1564" spans="1:35" x14ac:dyDescent="0.25">
      <c r="A1564">
        <v>1441805400</v>
      </c>
      <c r="B1564">
        <v>9.4877300600000005</v>
      </c>
      <c r="C1564">
        <v>9.5138035799999994</v>
      </c>
      <c r="D1564">
        <v>8.7918762499999996</v>
      </c>
      <c r="E1564">
        <v>8.8538020799999995</v>
      </c>
      <c r="F1564">
        <v>9.4877300600000005</v>
      </c>
      <c r="G1564">
        <v>9.5138035799999994</v>
      </c>
      <c r="H1564">
        <v>8.7918762499999996</v>
      </c>
      <c r="I1564">
        <v>8.8538020799999995</v>
      </c>
      <c r="J1564">
        <v>1956.5</v>
      </c>
      <c r="K1564">
        <v>1982.75</v>
      </c>
      <c r="L1564">
        <v>1926.5</v>
      </c>
      <c r="M1564">
        <v>1933.5</v>
      </c>
      <c r="N1564">
        <v>1966.5</v>
      </c>
      <c r="O1564">
        <v>1992</v>
      </c>
      <c r="P1564">
        <v>1935.5</v>
      </c>
      <c r="Q1564">
        <v>1942.75</v>
      </c>
      <c r="R1564">
        <v>1971.45</v>
      </c>
      <c r="S1564">
        <v>1988.63</v>
      </c>
      <c r="T1564">
        <v>1937.88</v>
      </c>
      <c r="U1564">
        <v>1942.04</v>
      </c>
      <c r="V1564">
        <v>0.14000000000000001</v>
      </c>
      <c r="W1564">
        <v>0.14000000000000001</v>
      </c>
      <c r="X1564">
        <v>0.14000000000000001</v>
      </c>
      <c r="Y1564">
        <v>0.14000000000000001</v>
      </c>
      <c r="Z1564" t="s">
        <v>12</v>
      </c>
      <c r="AA1564" t="s">
        <v>12</v>
      </c>
      <c r="AB1564" t="s">
        <v>12</v>
      </c>
      <c r="AC1564" t="s">
        <v>12</v>
      </c>
      <c r="AD1564">
        <v>173.79447189000001</v>
      </c>
      <c r="AE1564">
        <v>173.92526243</v>
      </c>
      <c r="AF1564">
        <v>169.46094527</v>
      </c>
      <c r="AG1564">
        <v>169.84459752999999</v>
      </c>
      <c r="AH1564" t="s">
        <v>12</v>
      </c>
      <c r="AI1564" t="s">
        <v>12</v>
      </c>
    </row>
    <row r="1565" spans="1:35" x14ac:dyDescent="0.25">
      <c r="A1565">
        <v>1441891800</v>
      </c>
      <c r="B1565">
        <v>8.8179497700000002</v>
      </c>
      <c r="C1565">
        <v>9.1846178100000007</v>
      </c>
      <c r="D1565">
        <v>8.7820984400000004</v>
      </c>
      <c r="E1565">
        <v>8.9972093799999993</v>
      </c>
      <c r="F1565">
        <v>8.8179497700000002</v>
      </c>
      <c r="G1565">
        <v>9.1846178100000007</v>
      </c>
      <c r="H1565">
        <v>8.7820984400000004</v>
      </c>
      <c r="I1565">
        <v>8.9972093799999993</v>
      </c>
      <c r="J1565">
        <v>1934.75</v>
      </c>
      <c r="K1565">
        <v>1957.75</v>
      </c>
      <c r="L1565">
        <v>1919</v>
      </c>
      <c r="M1565">
        <v>1939.75</v>
      </c>
      <c r="N1565">
        <v>1943.75</v>
      </c>
      <c r="O1565">
        <v>1967.25</v>
      </c>
      <c r="P1565">
        <v>1928.5</v>
      </c>
      <c r="Q1565">
        <v>1949.5</v>
      </c>
      <c r="R1565">
        <v>1941.59</v>
      </c>
      <c r="S1565">
        <v>1965.29</v>
      </c>
      <c r="T1565">
        <v>1937.19</v>
      </c>
      <c r="U1565">
        <v>1952.29</v>
      </c>
      <c r="V1565">
        <v>0.14000000000000001</v>
      </c>
      <c r="W1565">
        <v>0.14000000000000001</v>
      </c>
      <c r="X1565">
        <v>0.14000000000000001</v>
      </c>
      <c r="Y1565">
        <v>0.14000000000000001</v>
      </c>
      <c r="Z1565" t="s">
        <v>12</v>
      </c>
      <c r="AA1565" t="s">
        <v>12</v>
      </c>
      <c r="AB1565" t="s">
        <v>12</v>
      </c>
      <c r="AC1565" t="s">
        <v>12</v>
      </c>
      <c r="AD1565">
        <v>169.64405203000001</v>
      </c>
      <c r="AE1565">
        <v>171.96340430000001</v>
      </c>
      <c r="AF1565">
        <v>169.37375158</v>
      </c>
      <c r="AG1565">
        <v>170.76885068999999</v>
      </c>
      <c r="AH1565" t="s">
        <v>12</v>
      </c>
      <c r="AI1565" t="s">
        <v>12</v>
      </c>
    </row>
    <row r="1566" spans="1:35" x14ac:dyDescent="0.25">
      <c r="A1566">
        <v>1441978200</v>
      </c>
      <c r="B1566">
        <v>8.9238767499999998</v>
      </c>
      <c r="C1566">
        <v>9.1243209600000004</v>
      </c>
      <c r="D1566">
        <v>8.8179497700000002</v>
      </c>
      <c r="E1566">
        <v>9.1243209600000004</v>
      </c>
      <c r="F1566">
        <v>8.9238767499999998</v>
      </c>
      <c r="G1566">
        <v>9.1243209600000004</v>
      </c>
      <c r="H1566">
        <v>8.8179497700000002</v>
      </c>
      <c r="I1566">
        <v>9.1243209600000004</v>
      </c>
      <c r="J1566">
        <v>1937.5</v>
      </c>
      <c r="K1566">
        <v>1945.25</v>
      </c>
      <c r="L1566">
        <v>1922.75</v>
      </c>
      <c r="M1566">
        <v>1943.5</v>
      </c>
      <c r="N1566">
        <v>1939.5</v>
      </c>
      <c r="O1566">
        <v>1952.5</v>
      </c>
      <c r="P1566">
        <v>1927.5</v>
      </c>
      <c r="Q1566">
        <v>1950.25</v>
      </c>
      <c r="R1566">
        <v>1951.45</v>
      </c>
      <c r="S1566">
        <v>1961.05</v>
      </c>
      <c r="T1566">
        <v>1939.19</v>
      </c>
      <c r="U1566">
        <v>1961.05</v>
      </c>
      <c r="V1566">
        <v>0.14000000000000001</v>
      </c>
      <c r="W1566">
        <v>0.14000000000000001</v>
      </c>
      <c r="X1566">
        <v>0.14000000000000001</v>
      </c>
      <c r="Y1566">
        <v>0.14000000000000001</v>
      </c>
      <c r="Z1566" t="s">
        <v>12</v>
      </c>
      <c r="AA1566" t="s">
        <v>12</v>
      </c>
      <c r="AB1566" t="s">
        <v>12</v>
      </c>
      <c r="AC1566" t="s">
        <v>12</v>
      </c>
      <c r="AD1566">
        <v>170.35468064</v>
      </c>
      <c r="AE1566">
        <v>171.61462951999999</v>
      </c>
      <c r="AF1566">
        <v>169.61789392</v>
      </c>
      <c r="AG1566">
        <v>171.54487456999999</v>
      </c>
      <c r="AH1566" t="s">
        <v>12</v>
      </c>
      <c r="AI1566" t="s">
        <v>12</v>
      </c>
    </row>
    <row r="1567" spans="1:35" x14ac:dyDescent="0.25">
      <c r="A1567">
        <v>1442237400</v>
      </c>
      <c r="B1567">
        <v>9.1438765899999996</v>
      </c>
      <c r="C1567">
        <v>9.1569143299999993</v>
      </c>
      <c r="D1567">
        <v>8.9401724500000004</v>
      </c>
      <c r="E1567">
        <v>9.0118761000000003</v>
      </c>
      <c r="F1567">
        <v>9.1438765899999996</v>
      </c>
      <c r="G1567">
        <v>9.1569143299999993</v>
      </c>
      <c r="H1567">
        <v>8.9401724500000004</v>
      </c>
      <c r="I1567">
        <v>9.0118761000000003</v>
      </c>
      <c r="J1567">
        <v>1943.5</v>
      </c>
      <c r="K1567">
        <v>1957</v>
      </c>
      <c r="L1567">
        <v>1930</v>
      </c>
      <c r="M1567">
        <v>1937.25</v>
      </c>
      <c r="N1567">
        <v>1953</v>
      </c>
      <c r="O1567">
        <v>1964.25</v>
      </c>
      <c r="P1567">
        <v>1936.5</v>
      </c>
      <c r="Q1567">
        <v>1944</v>
      </c>
      <c r="R1567">
        <v>1963.06</v>
      </c>
      <c r="S1567">
        <v>1963.06</v>
      </c>
      <c r="T1567">
        <v>1948.27</v>
      </c>
      <c r="U1567">
        <v>1953.03</v>
      </c>
      <c r="V1567">
        <v>0.14000000000000001</v>
      </c>
      <c r="W1567">
        <v>0.14000000000000001</v>
      </c>
      <c r="X1567">
        <v>0.14000000000000001</v>
      </c>
      <c r="Y1567">
        <v>0.14000000000000001</v>
      </c>
      <c r="Z1567" t="s">
        <v>12</v>
      </c>
      <c r="AA1567" t="s">
        <v>12</v>
      </c>
      <c r="AB1567" t="s">
        <v>12</v>
      </c>
      <c r="AC1567" t="s">
        <v>12</v>
      </c>
      <c r="AD1567">
        <v>171.72798133000001</v>
      </c>
      <c r="AE1567">
        <v>171.78029753999999</v>
      </c>
      <c r="AF1567">
        <v>170.40263716999999</v>
      </c>
      <c r="AG1567">
        <v>170.90836060000001</v>
      </c>
      <c r="AH1567" t="s">
        <v>12</v>
      </c>
      <c r="AI1567" t="s">
        <v>12</v>
      </c>
    </row>
    <row r="1568" spans="1:35" x14ac:dyDescent="0.25">
      <c r="A1568">
        <v>1442323800</v>
      </c>
      <c r="B1568">
        <v>9.1015063900000008</v>
      </c>
      <c r="C1568">
        <v>9.4290631699999992</v>
      </c>
      <c r="D1568">
        <v>9.0314317299999995</v>
      </c>
      <c r="E1568">
        <v>9.3671363599999999</v>
      </c>
      <c r="F1568">
        <v>9.1015063900000008</v>
      </c>
      <c r="G1568">
        <v>9.4290631699999992</v>
      </c>
      <c r="H1568">
        <v>9.0314317299999995</v>
      </c>
      <c r="I1568">
        <v>9.3671363599999999</v>
      </c>
      <c r="J1568">
        <v>1939.5</v>
      </c>
      <c r="K1568">
        <v>1966</v>
      </c>
      <c r="L1568">
        <v>1929</v>
      </c>
      <c r="M1568">
        <v>1963</v>
      </c>
      <c r="N1568">
        <v>1943.5</v>
      </c>
      <c r="O1568">
        <v>1973</v>
      </c>
      <c r="P1568">
        <v>1935.25</v>
      </c>
      <c r="Q1568">
        <v>1970</v>
      </c>
      <c r="R1568">
        <v>1955.1</v>
      </c>
      <c r="S1568">
        <v>1983.19</v>
      </c>
      <c r="T1568">
        <v>1954.3</v>
      </c>
      <c r="U1568">
        <v>1978.09</v>
      </c>
      <c r="V1568">
        <v>0.14000000000000001</v>
      </c>
      <c r="W1568">
        <v>0.14000000000000001</v>
      </c>
      <c r="X1568">
        <v>0.14000000000000001</v>
      </c>
      <c r="Y1568">
        <v>0.14000000000000001</v>
      </c>
      <c r="Z1568" t="s">
        <v>12</v>
      </c>
      <c r="AA1568" t="s">
        <v>12</v>
      </c>
      <c r="AB1568" t="s">
        <v>12</v>
      </c>
      <c r="AC1568" t="s">
        <v>12</v>
      </c>
      <c r="AD1568">
        <v>171.43152276999999</v>
      </c>
      <c r="AE1568">
        <v>173.50673269999999</v>
      </c>
      <c r="AF1568">
        <v>170.86581007999999</v>
      </c>
      <c r="AG1568">
        <v>173.04460610999999</v>
      </c>
      <c r="AH1568" t="s">
        <v>12</v>
      </c>
      <c r="AI1568" t="s">
        <v>12</v>
      </c>
    </row>
    <row r="1569" spans="1:35" x14ac:dyDescent="0.25">
      <c r="A1569">
        <v>1442410200</v>
      </c>
      <c r="B1569">
        <v>9.4062476200000003</v>
      </c>
      <c r="C1569">
        <v>9.6327673100000002</v>
      </c>
      <c r="D1569">
        <v>9.3540995999999996</v>
      </c>
      <c r="E1569">
        <v>9.5952860100000006</v>
      </c>
      <c r="F1569">
        <v>9.4062476200000003</v>
      </c>
      <c r="G1569">
        <v>9.6327673100000002</v>
      </c>
      <c r="H1569">
        <v>9.3540995999999996</v>
      </c>
      <c r="I1569">
        <v>9.5952860100000006</v>
      </c>
      <c r="J1569">
        <v>1963</v>
      </c>
      <c r="K1569">
        <v>1981.5</v>
      </c>
      <c r="L1569">
        <v>1957.25</v>
      </c>
      <c r="M1569">
        <v>1981</v>
      </c>
      <c r="N1569">
        <v>1970.25</v>
      </c>
      <c r="O1569">
        <v>1989</v>
      </c>
      <c r="P1569">
        <v>1962.75</v>
      </c>
      <c r="Q1569">
        <v>1988</v>
      </c>
      <c r="R1569">
        <v>1978.02</v>
      </c>
      <c r="S1569">
        <v>1997.26</v>
      </c>
      <c r="T1569">
        <v>1977.93</v>
      </c>
      <c r="U1569">
        <v>1995.31</v>
      </c>
      <c r="V1569">
        <v>0.14000000000000001</v>
      </c>
      <c r="W1569">
        <v>0.14000000000000001</v>
      </c>
      <c r="X1569">
        <v>0.14000000000000001</v>
      </c>
      <c r="Y1569">
        <v>0.14000000000000001</v>
      </c>
      <c r="Z1569" t="s">
        <v>12</v>
      </c>
      <c r="AA1569" t="s">
        <v>12</v>
      </c>
      <c r="AB1569" t="s">
        <v>12</v>
      </c>
      <c r="AC1569" t="s">
        <v>12</v>
      </c>
      <c r="AD1569">
        <v>173.35850341</v>
      </c>
      <c r="AE1569">
        <v>174.74488316</v>
      </c>
      <c r="AF1569">
        <v>173.00100927</v>
      </c>
      <c r="AG1569">
        <v>174.54433766</v>
      </c>
      <c r="AH1569" t="s">
        <v>12</v>
      </c>
      <c r="AI1569" t="s">
        <v>12</v>
      </c>
    </row>
    <row r="1570" spans="1:35" x14ac:dyDescent="0.25">
      <c r="A1570">
        <v>1442496600</v>
      </c>
      <c r="B1570">
        <v>9.5757303799999995</v>
      </c>
      <c r="C1570">
        <v>9.9831386599999998</v>
      </c>
      <c r="D1570">
        <v>9.4728022700000007</v>
      </c>
      <c r="E1570">
        <v>9.5463969399999993</v>
      </c>
      <c r="F1570">
        <v>9.5757303799999995</v>
      </c>
      <c r="G1570">
        <v>9.9831386599999998</v>
      </c>
      <c r="H1570">
        <v>9.4728022700000007</v>
      </c>
      <c r="I1570">
        <v>9.5463969399999993</v>
      </c>
      <c r="J1570">
        <v>1978.5</v>
      </c>
      <c r="K1570">
        <v>2003.5</v>
      </c>
      <c r="L1570">
        <v>1968</v>
      </c>
      <c r="M1570">
        <v>1970.5</v>
      </c>
      <c r="N1570">
        <v>1986.5</v>
      </c>
      <c r="O1570">
        <v>2011.75</v>
      </c>
      <c r="P1570">
        <v>1972</v>
      </c>
      <c r="Q1570">
        <v>1977.25</v>
      </c>
      <c r="R1570">
        <v>1995.33</v>
      </c>
      <c r="S1570">
        <v>2020.86</v>
      </c>
      <c r="T1570">
        <v>1986.73</v>
      </c>
      <c r="U1570">
        <v>1990.2</v>
      </c>
      <c r="V1570">
        <v>0.14000000000000001</v>
      </c>
      <c r="W1570">
        <v>0.14000000000000001</v>
      </c>
      <c r="X1570">
        <v>0.14000000000000001</v>
      </c>
      <c r="Y1570">
        <v>0.14000000000000001</v>
      </c>
      <c r="Z1570" t="s">
        <v>12</v>
      </c>
      <c r="AA1570" t="s">
        <v>12</v>
      </c>
      <c r="AB1570" t="s">
        <v>12</v>
      </c>
      <c r="AC1570" t="s">
        <v>12</v>
      </c>
      <c r="AD1570">
        <v>174.40482775000001</v>
      </c>
      <c r="AE1570">
        <v>176.90728677999999</v>
      </c>
      <c r="AF1570">
        <v>173.75959441000001</v>
      </c>
      <c r="AG1570">
        <v>174.15196603000001</v>
      </c>
      <c r="AH1570" t="s">
        <v>12</v>
      </c>
      <c r="AI1570" t="s">
        <v>12</v>
      </c>
    </row>
    <row r="1571" spans="1:35" x14ac:dyDescent="0.25">
      <c r="A1571">
        <v>1442583000</v>
      </c>
      <c r="B1571">
        <v>9.1178030700000008</v>
      </c>
      <c r="C1571">
        <v>9.3736552300000007</v>
      </c>
      <c r="D1571">
        <v>9.0004693000000007</v>
      </c>
      <c r="E1571">
        <v>9.0689139999999995</v>
      </c>
      <c r="F1571">
        <v>9.1178030700000008</v>
      </c>
      <c r="G1571">
        <v>9.3736552300000007</v>
      </c>
      <c r="H1571">
        <v>9.0004693000000007</v>
      </c>
      <c r="I1571">
        <v>9.0689139999999995</v>
      </c>
      <c r="J1571">
        <v>1969</v>
      </c>
      <c r="K1571">
        <v>1975.75</v>
      </c>
      <c r="L1571">
        <v>1934</v>
      </c>
      <c r="M1571">
        <v>1943.25</v>
      </c>
      <c r="N1571">
        <v>1976.5</v>
      </c>
      <c r="O1571">
        <v>1983</v>
      </c>
      <c r="P1571">
        <v>1941.25</v>
      </c>
      <c r="Q1571">
        <v>1950.5</v>
      </c>
      <c r="R1571">
        <v>1989.66</v>
      </c>
      <c r="S1571">
        <v>1989.66</v>
      </c>
      <c r="T1571">
        <v>1953.45</v>
      </c>
      <c r="U1571">
        <v>1958.03</v>
      </c>
      <c r="V1571">
        <v>0.14000000000000001</v>
      </c>
      <c r="W1571">
        <v>0.14000000000000001</v>
      </c>
      <c r="X1571">
        <v>0.14000000000000001</v>
      </c>
      <c r="Y1571">
        <v>0.14000000000000001</v>
      </c>
      <c r="Z1571" t="s">
        <v>12</v>
      </c>
      <c r="AA1571" t="s">
        <v>12</v>
      </c>
      <c r="AB1571" t="s">
        <v>12</v>
      </c>
      <c r="AC1571" t="s">
        <v>12</v>
      </c>
      <c r="AD1571">
        <v>171.53432125</v>
      </c>
      <c r="AE1571">
        <v>173.15579432000001</v>
      </c>
      <c r="AF1571">
        <v>170.87696729999999</v>
      </c>
      <c r="AG1571">
        <v>171.30643855</v>
      </c>
      <c r="AH1571" t="s">
        <v>12</v>
      </c>
      <c r="AI1571" t="s">
        <v>12</v>
      </c>
    </row>
    <row r="1572" spans="1:35" x14ac:dyDescent="0.25">
      <c r="A1572">
        <v>1442842200</v>
      </c>
      <c r="B1572">
        <v>9.2074323899999992</v>
      </c>
      <c r="C1572">
        <v>9.3769141699999992</v>
      </c>
      <c r="D1572">
        <v>9.0346916499999992</v>
      </c>
      <c r="E1572">
        <v>9.20906235</v>
      </c>
      <c r="F1572">
        <v>9.2074323899999992</v>
      </c>
      <c r="G1572">
        <v>9.3769141699999992</v>
      </c>
      <c r="H1572">
        <v>9.0346916499999992</v>
      </c>
      <c r="I1572">
        <v>9.20906235</v>
      </c>
      <c r="J1572">
        <v>1945</v>
      </c>
      <c r="K1572">
        <v>1961.25</v>
      </c>
      <c r="L1572">
        <v>1932</v>
      </c>
      <c r="M1572">
        <v>1955.5</v>
      </c>
      <c r="N1572">
        <v>1949.25</v>
      </c>
      <c r="O1572">
        <v>1969</v>
      </c>
      <c r="P1572">
        <v>1938.5</v>
      </c>
      <c r="Q1572">
        <v>1963</v>
      </c>
      <c r="R1572">
        <v>1960.84</v>
      </c>
      <c r="S1572">
        <v>1979.64</v>
      </c>
      <c r="T1572">
        <v>1955.8</v>
      </c>
      <c r="U1572">
        <v>1966.97</v>
      </c>
      <c r="V1572">
        <v>0.14000000000000001</v>
      </c>
      <c r="W1572">
        <v>0.14000000000000001</v>
      </c>
      <c r="X1572">
        <v>0.14000000000000001</v>
      </c>
      <c r="Y1572">
        <v>0.14000000000000001</v>
      </c>
      <c r="Z1572" t="s">
        <v>12</v>
      </c>
      <c r="AA1572" t="s">
        <v>12</v>
      </c>
      <c r="AB1572" t="s">
        <v>12</v>
      </c>
      <c r="AC1572" t="s">
        <v>12</v>
      </c>
      <c r="AD1572">
        <v>172.17414575999999</v>
      </c>
      <c r="AE1572">
        <v>173.26097095</v>
      </c>
      <c r="AF1572">
        <v>171.09608528000001</v>
      </c>
      <c r="AG1572">
        <v>172.19167519000001</v>
      </c>
      <c r="AH1572" t="s">
        <v>12</v>
      </c>
      <c r="AI1572" t="s">
        <v>12</v>
      </c>
    </row>
    <row r="1573" spans="1:35" x14ac:dyDescent="0.25">
      <c r="A1573">
        <v>1442928600</v>
      </c>
      <c r="B1573">
        <v>8.8570610300000006</v>
      </c>
      <c r="C1573">
        <v>8.9271523100000003</v>
      </c>
      <c r="D1573">
        <v>8.6663936499999998</v>
      </c>
      <c r="E1573">
        <v>8.8554320499999992</v>
      </c>
      <c r="F1573">
        <v>8.8570610300000006</v>
      </c>
      <c r="G1573">
        <v>8.9271523100000003</v>
      </c>
      <c r="H1573">
        <v>8.6663936499999998</v>
      </c>
      <c r="I1573">
        <v>8.8554320499999992</v>
      </c>
      <c r="J1573">
        <v>1954.75</v>
      </c>
      <c r="K1573">
        <v>1955.75</v>
      </c>
      <c r="L1573">
        <v>1910</v>
      </c>
      <c r="M1573">
        <v>1924.5</v>
      </c>
      <c r="N1573">
        <v>1964.25</v>
      </c>
      <c r="O1573">
        <v>1965</v>
      </c>
      <c r="P1573">
        <v>1917.75</v>
      </c>
      <c r="Q1573">
        <v>1932</v>
      </c>
      <c r="R1573">
        <v>1961.39</v>
      </c>
      <c r="S1573">
        <v>1961.39</v>
      </c>
      <c r="T1573">
        <v>1929.22</v>
      </c>
      <c r="U1573">
        <v>1942.74</v>
      </c>
      <c r="V1573">
        <v>0.14000000000000001</v>
      </c>
      <c r="W1573">
        <v>0.14000000000000001</v>
      </c>
      <c r="X1573">
        <v>0.14000000000000001</v>
      </c>
      <c r="Y1573">
        <v>0.14000000000000001</v>
      </c>
      <c r="Z1573" t="s">
        <v>12</v>
      </c>
      <c r="AA1573" t="s">
        <v>12</v>
      </c>
      <c r="AB1573" t="s">
        <v>12</v>
      </c>
      <c r="AC1573" t="s">
        <v>12</v>
      </c>
      <c r="AD1573">
        <v>169.93037762</v>
      </c>
      <c r="AE1573">
        <v>170.43873134</v>
      </c>
      <c r="AF1573">
        <v>168.77343467</v>
      </c>
      <c r="AG1573">
        <v>169.95667177999999</v>
      </c>
      <c r="AH1573" t="s">
        <v>12</v>
      </c>
      <c r="AI1573" t="s">
        <v>12</v>
      </c>
    </row>
    <row r="1574" spans="1:35" x14ac:dyDescent="0.25">
      <c r="A1574">
        <v>1443015000</v>
      </c>
      <c r="B1574">
        <v>8.8815055699999998</v>
      </c>
      <c r="C1574">
        <v>8.9548391699999996</v>
      </c>
      <c r="D1574">
        <v>8.7136537399999998</v>
      </c>
      <c r="E1574">
        <v>8.7983941399999992</v>
      </c>
      <c r="F1574">
        <v>8.8815055699999998</v>
      </c>
      <c r="G1574">
        <v>8.9548391699999996</v>
      </c>
      <c r="H1574">
        <v>8.7136537399999998</v>
      </c>
      <c r="I1574">
        <v>8.7983941399999992</v>
      </c>
      <c r="J1574">
        <v>1921.75</v>
      </c>
      <c r="K1574">
        <v>1934.25</v>
      </c>
      <c r="L1574">
        <v>1902.5</v>
      </c>
      <c r="M1574">
        <v>1921</v>
      </c>
      <c r="N1574">
        <v>1930.5</v>
      </c>
      <c r="O1574">
        <v>1941.75</v>
      </c>
      <c r="P1574">
        <v>1910.5</v>
      </c>
      <c r="Q1574">
        <v>1928.5</v>
      </c>
      <c r="R1574">
        <v>1943.24</v>
      </c>
      <c r="S1574">
        <v>1949.52</v>
      </c>
      <c r="T1574">
        <v>1932.57</v>
      </c>
      <c r="U1574">
        <v>1938.76</v>
      </c>
      <c r="V1574">
        <v>0.14000000000000001</v>
      </c>
      <c r="W1574">
        <v>0.14000000000000001</v>
      </c>
      <c r="X1574">
        <v>0.14000000000000001</v>
      </c>
      <c r="Y1574">
        <v>0.14000000000000001</v>
      </c>
      <c r="Z1574" t="s">
        <v>12</v>
      </c>
      <c r="AA1574" t="s">
        <v>12</v>
      </c>
      <c r="AB1574" t="s">
        <v>12</v>
      </c>
      <c r="AC1574" t="s">
        <v>12</v>
      </c>
      <c r="AD1574">
        <v>170.13196615999999</v>
      </c>
      <c r="AE1574">
        <v>170.62279043999999</v>
      </c>
      <c r="AF1574">
        <v>169.08019985000001</v>
      </c>
      <c r="AG1574">
        <v>169.68496547999999</v>
      </c>
      <c r="AH1574" t="s">
        <v>12</v>
      </c>
      <c r="AI1574" t="s">
        <v>12</v>
      </c>
    </row>
    <row r="1575" spans="1:35" x14ac:dyDescent="0.25">
      <c r="A1575">
        <v>1443101400</v>
      </c>
      <c r="B1575">
        <v>8.60446782</v>
      </c>
      <c r="C1575">
        <v>8.7853573800000007</v>
      </c>
      <c r="D1575">
        <v>8.39424481</v>
      </c>
      <c r="E1575">
        <v>8.7218015900000001</v>
      </c>
      <c r="F1575">
        <v>8.60446782</v>
      </c>
      <c r="G1575">
        <v>8.7853573800000007</v>
      </c>
      <c r="H1575">
        <v>8.39424481</v>
      </c>
      <c r="I1575">
        <v>8.7218015900000001</v>
      </c>
      <c r="J1575">
        <v>1926.25</v>
      </c>
      <c r="K1575">
        <v>1928.25</v>
      </c>
      <c r="L1575">
        <v>1889.75</v>
      </c>
      <c r="M1575">
        <v>1910.75</v>
      </c>
      <c r="N1575">
        <v>1931.75</v>
      </c>
      <c r="O1575">
        <v>1936.25</v>
      </c>
      <c r="P1575">
        <v>1897.25</v>
      </c>
      <c r="Q1575">
        <v>1918.75</v>
      </c>
      <c r="R1575">
        <v>1934.81</v>
      </c>
      <c r="S1575">
        <v>1937.17</v>
      </c>
      <c r="T1575">
        <v>1908.92</v>
      </c>
      <c r="U1575">
        <v>1932.24</v>
      </c>
      <c r="V1575">
        <v>0.14000000000000001</v>
      </c>
      <c r="W1575">
        <v>0.14000000000000001</v>
      </c>
      <c r="X1575">
        <v>0.14000000000000001</v>
      </c>
      <c r="Y1575">
        <v>0.14000000000000001</v>
      </c>
      <c r="Z1575" t="s">
        <v>12</v>
      </c>
      <c r="AA1575" t="s">
        <v>12</v>
      </c>
      <c r="AB1575" t="s">
        <v>12</v>
      </c>
      <c r="AC1575" t="s">
        <v>12</v>
      </c>
      <c r="AD1575">
        <v>168.41408118000001</v>
      </c>
      <c r="AE1575">
        <v>169.55349469000001</v>
      </c>
      <c r="AF1575">
        <v>167.02049081000001</v>
      </c>
      <c r="AG1575">
        <v>169.07143513</v>
      </c>
      <c r="AH1575" t="s">
        <v>12</v>
      </c>
      <c r="AI1575" t="s">
        <v>12</v>
      </c>
    </row>
    <row r="1576" spans="1:35" x14ac:dyDescent="0.25">
      <c r="A1576">
        <v>1443187800</v>
      </c>
      <c r="B1576">
        <v>8.9515802299999994</v>
      </c>
      <c r="C1576">
        <v>8.9955803900000006</v>
      </c>
      <c r="D1576">
        <v>8.5637275800000001</v>
      </c>
      <c r="E1576">
        <v>8.6989870200000006</v>
      </c>
      <c r="F1576">
        <v>8.9515802299999994</v>
      </c>
      <c r="G1576">
        <v>8.9955803900000006</v>
      </c>
      <c r="H1576">
        <v>8.5637275800000001</v>
      </c>
      <c r="I1576">
        <v>8.6989870200000006</v>
      </c>
      <c r="J1576">
        <v>1908</v>
      </c>
      <c r="K1576">
        <v>1943</v>
      </c>
      <c r="L1576">
        <v>1903</v>
      </c>
      <c r="M1576">
        <v>1911.25</v>
      </c>
      <c r="N1576">
        <v>1913.25</v>
      </c>
      <c r="O1576">
        <v>1951</v>
      </c>
      <c r="P1576">
        <v>1910.25</v>
      </c>
      <c r="Q1576">
        <v>1919.25</v>
      </c>
      <c r="R1576">
        <v>1935.93</v>
      </c>
      <c r="S1576">
        <v>1952.89</v>
      </c>
      <c r="T1576">
        <v>1921.5</v>
      </c>
      <c r="U1576">
        <v>1931.34</v>
      </c>
      <c r="V1576">
        <v>0.13</v>
      </c>
      <c r="W1576">
        <v>0.13</v>
      </c>
      <c r="X1576">
        <v>0.13</v>
      </c>
      <c r="Y1576">
        <v>0.13</v>
      </c>
      <c r="Z1576" t="s">
        <v>12</v>
      </c>
      <c r="AA1576" t="s">
        <v>12</v>
      </c>
      <c r="AB1576" t="s">
        <v>12</v>
      </c>
      <c r="AC1576" t="s">
        <v>12</v>
      </c>
      <c r="AD1576">
        <v>170.59649628</v>
      </c>
      <c r="AE1576">
        <v>170.91202618</v>
      </c>
      <c r="AF1576">
        <v>168.11608072000001</v>
      </c>
      <c r="AG1576">
        <v>169.02761153</v>
      </c>
      <c r="AH1576" t="s">
        <v>12</v>
      </c>
      <c r="AI1576" t="s">
        <v>12</v>
      </c>
    </row>
    <row r="1577" spans="1:35" x14ac:dyDescent="0.25">
      <c r="A1577">
        <v>1443447000</v>
      </c>
      <c r="B1577">
        <v>8.5604676499999997</v>
      </c>
      <c r="C1577">
        <v>8.5751343799999997</v>
      </c>
      <c r="D1577">
        <v>8.0000365799999997</v>
      </c>
      <c r="E1577">
        <v>8.0406145099999993</v>
      </c>
      <c r="F1577">
        <v>8.5604676499999997</v>
      </c>
      <c r="G1577">
        <v>8.5751343799999997</v>
      </c>
      <c r="H1577">
        <v>8.0000365799999997</v>
      </c>
      <c r="I1577">
        <v>8.0406145099999993</v>
      </c>
      <c r="J1577">
        <v>1905.5</v>
      </c>
      <c r="K1577">
        <v>1921.25</v>
      </c>
      <c r="L1577">
        <v>1861</v>
      </c>
      <c r="M1577">
        <v>1864</v>
      </c>
      <c r="N1577">
        <v>1915.5</v>
      </c>
      <c r="O1577">
        <v>1929.75</v>
      </c>
      <c r="P1577">
        <v>1868.75</v>
      </c>
      <c r="Q1577">
        <v>1872</v>
      </c>
      <c r="R1577">
        <v>1929.18</v>
      </c>
      <c r="S1577">
        <v>1929.18</v>
      </c>
      <c r="T1577">
        <v>1879.21</v>
      </c>
      <c r="U1577">
        <v>1881.77</v>
      </c>
      <c r="V1577">
        <v>0.13</v>
      </c>
      <c r="W1577">
        <v>0.13</v>
      </c>
      <c r="X1577">
        <v>0.13</v>
      </c>
      <c r="Y1577">
        <v>0.13</v>
      </c>
      <c r="Z1577" t="s">
        <v>12</v>
      </c>
      <c r="AA1577" t="s">
        <v>12</v>
      </c>
      <c r="AB1577" t="s">
        <v>12</v>
      </c>
      <c r="AC1577" t="s">
        <v>12</v>
      </c>
      <c r="AD1577">
        <v>168.08978657</v>
      </c>
      <c r="AE1577">
        <v>168.20372792000001</v>
      </c>
      <c r="AF1577">
        <v>164.46119278</v>
      </c>
      <c r="AG1577">
        <v>164.78548738999999</v>
      </c>
      <c r="AH1577" t="s">
        <v>12</v>
      </c>
      <c r="AI1577" t="s">
        <v>12</v>
      </c>
    </row>
    <row r="1578" spans="1:35" x14ac:dyDescent="0.25">
      <c r="A1578">
        <v>1443533400</v>
      </c>
      <c r="B1578">
        <v>8.0829847099999999</v>
      </c>
      <c r="C1578">
        <v>8.2687475399999997</v>
      </c>
      <c r="D1578">
        <v>7.9102439799999997</v>
      </c>
      <c r="E1578">
        <v>8.0585401799999996</v>
      </c>
      <c r="F1578">
        <v>8.0829847099999999</v>
      </c>
      <c r="G1578">
        <v>8.2687475399999997</v>
      </c>
      <c r="H1578">
        <v>7.9102439799999997</v>
      </c>
      <c r="I1578">
        <v>8.0585401799999996</v>
      </c>
      <c r="J1578">
        <v>1868</v>
      </c>
      <c r="K1578">
        <v>1880.75</v>
      </c>
      <c r="L1578">
        <v>1853.25</v>
      </c>
      <c r="M1578">
        <v>1866.25</v>
      </c>
      <c r="N1578">
        <v>1876.25</v>
      </c>
      <c r="O1578">
        <v>1889.75</v>
      </c>
      <c r="P1578">
        <v>1861</v>
      </c>
      <c r="Q1578">
        <v>1874.5</v>
      </c>
      <c r="R1578">
        <v>1881.9</v>
      </c>
      <c r="S1578">
        <v>1899.48</v>
      </c>
      <c r="T1578">
        <v>1871.91</v>
      </c>
      <c r="U1578">
        <v>1884.09</v>
      </c>
      <c r="V1578">
        <v>0.13</v>
      </c>
      <c r="W1578">
        <v>0.13</v>
      </c>
      <c r="X1578">
        <v>0.13</v>
      </c>
      <c r="Y1578">
        <v>0.13</v>
      </c>
      <c r="Z1578" t="s">
        <v>12</v>
      </c>
      <c r="AA1578" t="s">
        <v>12</v>
      </c>
      <c r="AB1578" t="s">
        <v>12</v>
      </c>
      <c r="AC1578" t="s">
        <v>12</v>
      </c>
      <c r="AD1578">
        <v>165.0133701</v>
      </c>
      <c r="AE1578">
        <v>166.30178383000001</v>
      </c>
      <c r="AF1578">
        <v>163.83889771</v>
      </c>
      <c r="AG1578">
        <v>164.88189930999999</v>
      </c>
      <c r="AH1578" t="s">
        <v>12</v>
      </c>
      <c r="AI1578" t="s">
        <v>12</v>
      </c>
    </row>
    <row r="1579" spans="1:35" x14ac:dyDescent="0.25">
      <c r="A1579">
        <v>1443619800</v>
      </c>
      <c r="B1579">
        <v>8.3437267599999991</v>
      </c>
      <c r="C1579">
        <v>8.5343941399999999</v>
      </c>
      <c r="D1579">
        <v>8.2296519299999993</v>
      </c>
      <c r="E1579">
        <v>8.5164674900000001</v>
      </c>
      <c r="F1579">
        <v>8.3437267599999991</v>
      </c>
      <c r="G1579">
        <v>8.5343941399999999</v>
      </c>
      <c r="H1579">
        <v>8.2296519299999993</v>
      </c>
      <c r="I1579">
        <v>8.5164674900000001</v>
      </c>
      <c r="J1579">
        <v>1867</v>
      </c>
      <c r="K1579">
        <v>1902</v>
      </c>
      <c r="L1579">
        <v>1863.25</v>
      </c>
      <c r="M1579">
        <v>1900.5</v>
      </c>
      <c r="N1579">
        <v>1875</v>
      </c>
      <c r="O1579">
        <v>1910.5</v>
      </c>
      <c r="P1579">
        <v>1871.25</v>
      </c>
      <c r="Q1579">
        <v>1908.75</v>
      </c>
      <c r="R1579">
        <v>1887.14</v>
      </c>
      <c r="S1579">
        <v>1920.53</v>
      </c>
      <c r="T1579">
        <v>1887.14</v>
      </c>
      <c r="U1579">
        <v>1920.03</v>
      </c>
      <c r="V1579">
        <v>7.0000000000000007E-2</v>
      </c>
      <c r="W1579">
        <v>7.0000000000000007E-2</v>
      </c>
      <c r="X1579">
        <v>7.0000000000000007E-2</v>
      </c>
      <c r="Y1579">
        <v>7.0000000000000007E-2</v>
      </c>
      <c r="Z1579" t="s">
        <v>12</v>
      </c>
      <c r="AA1579" t="s">
        <v>12</v>
      </c>
      <c r="AB1579" t="s">
        <v>12</v>
      </c>
      <c r="AC1579" t="s">
        <v>12</v>
      </c>
      <c r="AD1579">
        <v>166.85396115</v>
      </c>
      <c r="AE1579">
        <v>168.1292278</v>
      </c>
      <c r="AF1579">
        <v>166.03884224999999</v>
      </c>
      <c r="AG1579">
        <v>167.95831577999999</v>
      </c>
      <c r="AH1579" t="s">
        <v>12</v>
      </c>
      <c r="AI1579" t="s">
        <v>12</v>
      </c>
    </row>
    <row r="1580" spans="1:35" x14ac:dyDescent="0.25">
      <c r="A1580">
        <v>1443706200</v>
      </c>
      <c r="B1580">
        <v>8.5735053899999993</v>
      </c>
      <c r="C1580">
        <v>8.6240234499999993</v>
      </c>
      <c r="D1580">
        <v>8.2703931500000003</v>
      </c>
      <c r="E1580">
        <v>8.5849121900000007</v>
      </c>
      <c r="F1580">
        <v>8.5735053899999993</v>
      </c>
      <c r="G1580">
        <v>8.6240234499999993</v>
      </c>
      <c r="H1580">
        <v>8.2703931500000003</v>
      </c>
      <c r="I1580">
        <v>8.5849121900000007</v>
      </c>
      <c r="J1580">
        <v>1893.75</v>
      </c>
      <c r="K1580">
        <v>1920.25</v>
      </c>
      <c r="L1580">
        <v>1882</v>
      </c>
      <c r="M1580">
        <v>1908.5</v>
      </c>
      <c r="N1580">
        <v>1902.5</v>
      </c>
      <c r="O1580">
        <v>1929.5</v>
      </c>
      <c r="P1580">
        <v>1890.25</v>
      </c>
      <c r="Q1580">
        <v>1916.75</v>
      </c>
      <c r="R1580">
        <v>1919.65</v>
      </c>
      <c r="S1580">
        <v>1927.21</v>
      </c>
      <c r="T1580">
        <v>1900.7</v>
      </c>
      <c r="U1580">
        <v>1923.82</v>
      </c>
      <c r="V1580">
        <v>0.13</v>
      </c>
      <c r="W1580">
        <v>0.13</v>
      </c>
      <c r="X1580">
        <v>0.13</v>
      </c>
      <c r="Y1580">
        <v>0.13</v>
      </c>
      <c r="Z1580" t="s">
        <v>12</v>
      </c>
      <c r="AA1580" t="s">
        <v>12</v>
      </c>
      <c r="AB1580" t="s">
        <v>12</v>
      </c>
      <c r="AC1580" t="s">
        <v>12</v>
      </c>
      <c r="AD1580">
        <v>168.35272814000001</v>
      </c>
      <c r="AE1580">
        <v>168.71208164000001</v>
      </c>
      <c r="AF1580">
        <v>166.37190158999999</v>
      </c>
      <c r="AG1580">
        <v>168.39655174000001</v>
      </c>
      <c r="AH1580" t="s">
        <v>12</v>
      </c>
      <c r="AI1580" t="s">
        <v>12</v>
      </c>
    </row>
    <row r="1581" spans="1:35" x14ac:dyDescent="0.25">
      <c r="A1581">
        <v>1443792600</v>
      </c>
      <c r="B1581">
        <v>8.2606153300000003</v>
      </c>
      <c r="C1581">
        <v>8.9629879999999993</v>
      </c>
      <c r="D1581">
        <v>8.1775039100000004</v>
      </c>
      <c r="E1581">
        <v>8.9434323800000008</v>
      </c>
      <c r="F1581">
        <v>8.2606153300000003</v>
      </c>
      <c r="G1581">
        <v>8.9629879999999993</v>
      </c>
      <c r="H1581">
        <v>8.1775039100000004</v>
      </c>
      <c r="I1581">
        <v>8.9434323800000008</v>
      </c>
      <c r="J1581">
        <v>1908</v>
      </c>
      <c r="K1581">
        <v>1935</v>
      </c>
      <c r="L1581">
        <v>1874.75</v>
      </c>
      <c r="M1581">
        <v>1934.75</v>
      </c>
      <c r="N1581">
        <v>1917</v>
      </c>
      <c r="O1581">
        <v>1943.75</v>
      </c>
      <c r="P1581">
        <v>1883</v>
      </c>
      <c r="Q1581">
        <v>1943</v>
      </c>
      <c r="R1581">
        <v>1921.77</v>
      </c>
      <c r="S1581">
        <v>1951.36</v>
      </c>
      <c r="T1581">
        <v>1893.7</v>
      </c>
      <c r="U1581">
        <v>1951.36</v>
      </c>
      <c r="V1581">
        <v>0.13</v>
      </c>
      <c r="W1581">
        <v>0.13</v>
      </c>
      <c r="X1581">
        <v>0.13</v>
      </c>
      <c r="Y1581">
        <v>0.13</v>
      </c>
      <c r="Z1581" t="s">
        <v>12</v>
      </c>
      <c r="AA1581" t="s">
        <v>12</v>
      </c>
      <c r="AB1581" t="s">
        <v>12</v>
      </c>
      <c r="AC1581" t="s">
        <v>12</v>
      </c>
      <c r="AD1581">
        <v>166.32807799</v>
      </c>
      <c r="AE1581">
        <v>170.93832033999999</v>
      </c>
      <c r="AF1581">
        <v>165.75837122999999</v>
      </c>
      <c r="AG1581">
        <v>170.91202618</v>
      </c>
      <c r="AH1581" t="s">
        <v>12</v>
      </c>
      <c r="AI1581" t="s">
        <v>12</v>
      </c>
    </row>
    <row r="1582" spans="1:35" x14ac:dyDescent="0.25">
      <c r="A1582">
        <v>1444051800</v>
      </c>
      <c r="B1582">
        <v>9.1601732800000004</v>
      </c>
      <c r="C1582">
        <v>9.4746923200000008</v>
      </c>
      <c r="D1582">
        <v>9.1471365200000001</v>
      </c>
      <c r="E1582">
        <v>9.4355810600000005</v>
      </c>
      <c r="F1582">
        <v>9.1601732800000004</v>
      </c>
      <c r="G1582">
        <v>9.4746923200000008</v>
      </c>
      <c r="H1582">
        <v>9.1471365200000001</v>
      </c>
      <c r="I1582">
        <v>9.4355810600000005</v>
      </c>
      <c r="J1582">
        <v>1932.25</v>
      </c>
      <c r="K1582">
        <v>1971.75</v>
      </c>
      <c r="L1582">
        <v>1929</v>
      </c>
      <c r="M1582">
        <v>1966.25</v>
      </c>
      <c r="N1582">
        <v>1941</v>
      </c>
      <c r="O1582">
        <v>1980</v>
      </c>
      <c r="P1582">
        <v>1937.25</v>
      </c>
      <c r="Q1582">
        <v>1974.75</v>
      </c>
      <c r="R1582">
        <v>1954.33</v>
      </c>
      <c r="S1582">
        <v>1989.17</v>
      </c>
      <c r="T1582">
        <v>1954.33</v>
      </c>
      <c r="U1582">
        <v>1987.05</v>
      </c>
      <c r="V1582">
        <v>0.13</v>
      </c>
      <c r="W1582">
        <v>0.13</v>
      </c>
      <c r="X1582">
        <v>0.13</v>
      </c>
      <c r="Y1582">
        <v>0.13</v>
      </c>
      <c r="Z1582" t="s">
        <v>12</v>
      </c>
      <c r="AA1582" t="s">
        <v>12</v>
      </c>
      <c r="AB1582" t="s">
        <v>12</v>
      </c>
      <c r="AC1582" t="s">
        <v>12</v>
      </c>
      <c r="AD1582">
        <v>172.19167519000001</v>
      </c>
      <c r="AE1582">
        <v>174.19003119000001</v>
      </c>
      <c r="AF1582">
        <v>172.07773384000001</v>
      </c>
      <c r="AG1582">
        <v>173.95338376999999</v>
      </c>
      <c r="AH1582" t="s">
        <v>12</v>
      </c>
      <c r="AI1582" t="s">
        <v>12</v>
      </c>
    </row>
    <row r="1583" spans="1:35" x14ac:dyDescent="0.25">
      <c r="A1583">
        <v>1444138200</v>
      </c>
      <c r="B1583">
        <v>9.4143964499999999</v>
      </c>
      <c r="C1583">
        <v>9.5121745900000008</v>
      </c>
      <c r="D1583">
        <v>9.2286179799999992</v>
      </c>
      <c r="E1583">
        <v>9.3378029199999997</v>
      </c>
      <c r="F1583">
        <v>9.4143964499999999</v>
      </c>
      <c r="G1583">
        <v>9.5121745900000008</v>
      </c>
      <c r="H1583">
        <v>9.2286179799999992</v>
      </c>
      <c r="I1583">
        <v>9.3378029199999997</v>
      </c>
      <c r="J1583">
        <v>1964.75</v>
      </c>
      <c r="K1583">
        <v>1973.75</v>
      </c>
      <c r="L1583">
        <v>1954.25</v>
      </c>
      <c r="M1583">
        <v>1960.25</v>
      </c>
      <c r="N1583">
        <v>1973</v>
      </c>
      <c r="O1583">
        <v>1982.25</v>
      </c>
      <c r="P1583">
        <v>1962.5</v>
      </c>
      <c r="Q1583">
        <v>1968.5</v>
      </c>
      <c r="R1583">
        <v>1986.63</v>
      </c>
      <c r="S1583">
        <v>1991.62</v>
      </c>
      <c r="T1583">
        <v>1971.99</v>
      </c>
      <c r="U1583">
        <v>1979.92</v>
      </c>
      <c r="V1583">
        <v>0.13</v>
      </c>
      <c r="W1583">
        <v>0.13</v>
      </c>
      <c r="X1583">
        <v>0.13</v>
      </c>
      <c r="Y1583">
        <v>0.13</v>
      </c>
      <c r="Z1583" t="s">
        <v>12</v>
      </c>
      <c r="AA1583" t="s">
        <v>12</v>
      </c>
      <c r="AB1583" t="s">
        <v>12</v>
      </c>
      <c r="AC1583" t="s">
        <v>12</v>
      </c>
      <c r="AD1583">
        <v>173.81314825999999</v>
      </c>
      <c r="AE1583">
        <v>174.40038446</v>
      </c>
      <c r="AF1583">
        <v>172.66497003999999</v>
      </c>
      <c r="AG1583">
        <v>173.35738286</v>
      </c>
      <c r="AH1583" t="s">
        <v>12</v>
      </c>
      <c r="AI1583" t="s">
        <v>12</v>
      </c>
    </row>
    <row r="1584" spans="1:35" x14ac:dyDescent="0.25">
      <c r="A1584">
        <v>1444224600</v>
      </c>
      <c r="B1584">
        <v>9.5023967799999998</v>
      </c>
      <c r="C1584">
        <v>9.6311373499999995</v>
      </c>
      <c r="D1584">
        <v>9.3003216200000001</v>
      </c>
      <c r="E1584">
        <v>9.5789893300000006</v>
      </c>
      <c r="F1584">
        <v>9.5023967799999998</v>
      </c>
      <c r="G1584">
        <v>9.6311373499999995</v>
      </c>
      <c r="H1584">
        <v>9.3003216200000001</v>
      </c>
      <c r="I1584">
        <v>9.5789893300000006</v>
      </c>
      <c r="J1584">
        <v>1953.5</v>
      </c>
      <c r="K1584">
        <v>1982.5</v>
      </c>
      <c r="L1584">
        <v>1953</v>
      </c>
      <c r="M1584">
        <v>1979</v>
      </c>
      <c r="N1584">
        <v>1961</v>
      </c>
      <c r="O1584">
        <v>1991.25</v>
      </c>
      <c r="P1584">
        <v>1960.5</v>
      </c>
      <c r="Q1584">
        <v>1987.25</v>
      </c>
      <c r="R1584">
        <v>1982.34</v>
      </c>
      <c r="S1584">
        <v>1999.31</v>
      </c>
      <c r="T1584">
        <v>1976.44</v>
      </c>
      <c r="U1584">
        <v>1995.83</v>
      </c>
      <c r="V1584">
        <v>0.13</v>
      </c>
      <c r="W1584">
        <v>0.13</v>
      </c>
      <c r="X1584">
        <v>0.13</v>
      </c>
      <c r="Y1584">
        <v>0.13</v>
      </c>
      <c r="Z1584" t="s">
        <v>12</v>
      </c>
      <c r="AA1584" t="s">
        <v>12</v>
      </c>
      <c r="AB1584" t="s">
        <v>12</v>
      </c>
      <c r="AC1584" t="s">
        <v>12</v>
      </c>
      <c r="AD1584">
        <v>174.33026670000001</v>
      </c>
      <c r="AE1584">
        <v>175.14100324</v>
      </c>
      <c r="AF1584">
        <v>173.08567656</v>
      </c>
      <c r="AG1584">
        <v>174.77726738999999</v>
      </c>
      <c r="AH1584" t="s">
        <v>12</v>
      </c>
      <c r="AI1584" t="s">
        <v>12</v>
      </c>
    </row>
    <row r="1585" spans="1:35" x14ac:dyDescent="0.25">
      <c r="A1585">
        <v>1444311000</v>
      </c>
      <c r="B1585">
        <v>9.5072856800000007</v>
      </c>
      <c r="C1585">
        <v>9.8771960500000002</v>
      </c>
      <c r="D1585">
        <v>9.4518777400000005</v>
      </c>
      <c r="E1585">
        <v>9.8266936299999994</v>
      </c>
      <c r="F1585">
        <v>9.5072856800000007</v>
      </c>
      <c r="G1585">
        <v>9.8771960500000002</v>
      </c>
      <c r="H1585">
        <v>9.4518777400000005</v>
      </c>
      <c r="I1585">
        <v>9.8266936299999994</v>
      </c>
      <c r="J1585">
        <v>1979.5</v>
      </c>
      <c r="K1585">
        <v>2000.75</v>
      </c>
      <c r="L1585">
        <v>1962.75</v>
      </c>
      <c r="M1585">
        <v>1998.5</v>
      </c>
      <c r="N1585">
        <v>1987.75</v>
      </c>
      <c r="O1585">
        <v>2008.75</v>
      </c>
      <c r="P1585">
        <v>1971</v>
      </c>
      <c r="Q1585">
        <v>2006.5</v>
      </c>
      <c r="R1585">
        <v>1994.01</v>
      </c>
      <c r="S1585">
        <v>2016.5</v>
      </c>
      <c r="T1585">
        <v>1987.53</v>
      </c>
      <c r="U1585">
        <v>2013.43</v>
      </c>
      <c r="V1585">
        <v>0.13</v>
      </c>
      <c r="W1585">
        <v>0.13</v>
      </c>
      <c r="X1585">
        <v>0.13</v>
      </c>
      <c r="Y1585">
        <v>0.13</v>
      </c>
      <c r="Z1585" t="s">
        <v>12</v>
      </c>
      <c r="AA1585" t="s">
        <v>12</v>
      </c>
      <c r="AB1585" t="s">
        <v>12</v>
      </c>
      <c r="AC1585" t="s">
        <v>12</v>
      </c>
      <c r="AD1585">
        <v>174.37409030000001</v>
      </c>
      <c r="AE1585">
        <v>176.65291730999999</v>
      </c>
      <c r="AF1585">
        <v>174.0585604</v>
      </c>
      <c r="AG1585">
        <v>176.35491686</v>
      </c>
      <c r="AH1585" t="s">
        <v>12</v>
      </c>
      <c r="AI1585" t="s">
        <v>12</v>
      </c>
    </row>
    <row r="1586" spans="1:35" x14ac:dyDescent="0.25">
      <c r="A1586">
        <v>1444397400</v>
      </c>
      <c r="B1586">
        <v>9.8576570399999994</v>
      </c>
      <c r="C1586">
        <v>9.93099065</v>
      </c>
      <c r="D1586">
        <v>9.7386932999999996</v>
      </c>
      <c r="E1586">
        <v>9.8446192999999997</v>
      </c>
      <c r="F1586">
        <v>9.8576570399999994</v>
      </c>
      <c r="G1586">
        <v>9.93099065</v>
      </c>
      <c r="H1586">
        <v>9.7386932999999996</v>
      </c>
      <c r="I1586">
        <v>9.8446192999999997</v>
      </c>
      <c r="J1586">
        <v>1995.25</v>
      </c>
      <c r="K1586">
        <v>2005.75</v>
      </c>
      <c r="L1586">
        <v>1991</v>
      </c>
      <c r="M1586">
        <v>1999.25</v>
      </c>
      <c r="N1586">
        <v>2004</v>
      </c>
      <c r="O1586">
        <v>2014</v>
      </c>
      <c r="P1586">
        <v>1998.75</v>
      </c>
      <c r="Q1586">
        <v>2007.5</v>
      </c>
      <c r="R1586">
        <v>2013.73</v>
      </c>
      <c r="S1586">
        <v>2020.13</v>
      </c>
      <c r="T1586">
        <v>2007.61</v>
      </c>
      <c r="U1586">
        <v>2014.89</v>
      </c>
      <c r="V1586">
        <v>0.13</v>
      </c>
      <c r="W1586">
        <v>0.13</v>
      </c>
      <c r="X1586">
        <v>0.13</v>
      </c>
      <c r="Y1586">
        <v>0.13</v>
      </c>
      <c r="Z1586" t="s">
        <v>12</v>
      </c>
      <c r="AA1586" t="s">
        <v>12</v>
      </c>
      <c r="AB1586" t="s">
        <v>12</v>
      </c>
      <c r="AC1586" t="s">
        <v>12</v>
      </c>
      <c r="AD1586">
        <v>176.50391708999999</v>
      </c>
      <c r="AE1586">
        <v>176.95968249000001</v>
      </c>
      <c r="AF1586">
        <v>175.80273954</v>
      </c>
      <c r="AG1586">
        <v>176.46009348999999</v>
      </c>
      <c r="AH1586" t="s">
        <v>12</v>
      </c>
      <c r="AI1586" t="s">
        <v>12</v>
      </c>
    </row>
    <row r="1587" spans="1:35" x14ac:dyDescent="0.25">
      <c r="A1587">
        <v>1444656600</v>
      </c>
      <c r="B1587">
        <v>9.8576570399999994</v>
      </c>
      <c r="C1587">
        <v>9.9081750900000003</v>
      </c>
      <c r="D1587">
        <v>9.7859524199999992</v>
      </c>
      <c r="E1587">
        <v>9.8869904799999997</v>
      </c>
      <c r="F1587">
        <v>9.8576570399999994</v>
      </c>
      <c r="G1587">
        <v>9.9081750900000003</v>
      </c>
      <c r="H1587">
        <v>9.7859524199999992</v>
      </c>
      <c r="I1587">
        <v>9.8869904799999997</v>
      </c>
      <c r="J1587">
        <v>1997.25</v>
      </c>
      <c r="K1587">
        <v>2006</v>
      </c>
      <c r="L1587">
        <v>1994.25</v>
      </c>
      <c r="M1587">
        <v>2003</v>
      </c>
      <c r="N1587">
        <v>2005.25</v>
      </c>
      <c r="O1587">
        <v>2014</v>
      </c>
      <c r="P1587">
        <v>2001.75</v>
      </c>
      <c r="Q1587">
        <v>2011</v>
      </c>
      <c r="R1587">
        <v>2015.65</v>
      </c>
      <c r="S1587">
        <v>2018.66</v>
      </c>
      <c r="T1587">
        <v>2010.55</v>
      </c>
      <c r="U1587">
        <v>2017.46</v>
      </c>
      <c r="V1587" t="s">
        <v>12</v>
      </c>
      <c r="W1587" t="s">
        <v>12</v>
      </c>
      <c r="X1587" t="s">
        <v>12</v>
      </c>
      <c r="Y1587" t="s">
        <v>12</v>
      </c>
      <c r="Z1587" t="s">
        <v>12</v>
      </c>
      <c r="AA1587" t="s">
        <v>12</v>
      </c>
      <c r="AB1587" t="s">
        <v>12</v>
      </c>
      <c r="AC1587" t="s">
        <v>12</v>
      </c>
      <c r="AD1587">
        <v>176.53897595999999</v>
      </c>
      <c r="AE1587">
        <v>176.83697642000001</v>
      </c>
      <c r="AF1587">
        <v>176.09197528000001</v>
      </c>
      <c r="AG1587">
        <v>176.62662316000001</v>
      </c>
      <c r="AH1587" t="s">
        <v>12</v>
      </c>
      <c r="AI1587" t="s">
        <v>12</v>
      </c>
    </row>
    <row r="1588" spans="1:35" x14ac:dyDescent="0.25">
      <c r="A1588">
        <v>1444743000</v>
      </c>
      <c r="B1588">
        <v>9.7435822099999996</v>
      </c>
      <c r="C1588">
        <v>9.9668419799999999</v>
      </c>
      <c r="D1588">
        <v>9.6588408300000008</v>
      </c>
      <c r="E1588">
        <v>9.68980423</v>
      </c>
      <c r="F1588">
        <v>9.7435822099999996</v>
      </c>
      <c r="G1588">
        <v>9.9668419799999999</v>
      </c>
      <c r="H1588">
        <v>9.6588408300000008</v>
      </c>
      <c r="I1588">
        <v>9.68980423</v>
      </c>
      <c r="J1588">
        <v>2004</v>
      </c>
      <c r="K1588">
        <v>2006</v>
      </c>
      <c r="L1588">
        <v>1983.25</v>
      </c>
      <c r="M1588">
        <v>1985.75</v>
      </c>
      <c r="N1588">
        <v>2012</v>
      </c>
      <c r="O1588">
        <v>2014.75</v>
      </c>
      <c r="P1588">
        <v>1991.25</v>
      </c>
      <c r="Q1588">
        <v>1994</v>
      </c>
      <c r="R1588">
        <v>2015</v>
      </c>
      <c r="S1588">
        <v>2022.34</v>
      </c>
      <c r="T1588">
        <v>2001.78</v>
      </c>
      <c r="U1588">
        <v>2003.69</v>
      </c>
      <c r="V1588">
        <v>0.13</v>
      </c>
      <c r="W1588">
        <v>0.13</v>
      </c>
      <c r="X1588">
        <v>0.13</v>
      </c>
      <c r="Y1588">
        <v>0.13</v>
      </c>
      <c r="Z1588" t="s">
        <v>12</v>
      </c>
      <c r="AA1588" t="s">
        <v>12</v>
      </c>
      <c r="AB1588" t="s">
        <v>12</v>
      </c>
      <c r="AC1588" t="s">
        <v>12</v>
      </c>
      <c r="AD1588">
        <v>175.86409258</v>
      </c>
      <c r="AE1588">
        <v>177.18756518999999</v>
      </c>
      <c r="AF1588">
        <v>175.33820942</v>
      </c>
      <c r="AG1588">
        <v>175.51350381</v>
      </c>
      <c r="AH1588" t="s">
        <v>12</v>
      </c>
      <c r="AI1588" t="s">
        <v>12</v>
      </c>
    </row>
    <row r="1589" spans="1:35" x14ac:dyDescent="0.25">
      <c r="A1589">
        <v>1444829400</v>
      </c>
      <c r="B1589">
        <v>9.6669896600000005</v>
      </c>
      <c r="C1589">
        <v>9.7761745999999992</v>
      </c>
      <c r="D1589">
        <v>9.4975078699999997</v>
      </c>
      <c r="E1589">
        <v>9.5415080299999993</v>
      </c>
      <c r="F1589">
        <v>9.6669896600000005</v>
      </c>
      <c r="G1589">
        <v>9.7761745999999992</v>
      </c>
      <c r="H1589">
        <v>9.4975078699999997</v>
      </c>
      <c r="I1589">
        <v>9.5415080299999993</v>
      </c>
      <c r="J1589">
        <v>1983</v>
      </c>
      <c r="K1589">
        <v>1993</v>
      </c>
      <c r="L1589">
        <v>1974.75</v>
      </c>
      <c r="M1589">
        <v>1976</v>
      </c>
      <c r="N1589">
        <v>1991.5</v>
      </c>
      <c r="O1589">
        <v>2001.75</v>
      </c>
      <c r="P1589">
        <v>1982.5</v>
      </c>
      <c r="Q1589">
        <v>1984</v>
      </c>
      <c r="R1589">
        <v>2003.66</v>
      </c>
      <c r="S1589">
        <v>2009.56</v>
      </c>
      <c r="T1589">
        <v>1990.73</v>
      </c>
      <c r="U1589">
        <v>1994.24</v>
      </c>
      <c r="V1589">
        <v>0.13</v>
      </c>
      <c r="W1589">
        <v>0.13</v>
      </c>
      <c r="X1589">
        <v>0.13</v>
      </c>
      <c r="Y1589">
        <v>0.13</v>
      </c>
      <c r="Z1589" t="s">
        <v>12</v>
      </c>
      <c r="AA1589" t="s">
        <v>12</v>
      </c>
      <c r="AB1589" t="s">
        <v>12</v>
      </c>
      <c r="AC1589" t="s">
        <v>12</v>
      </c>
      <c r="AD1589">
        <v>175.45215077</v>
      </c>
      <c r="AE1589">
        <v>176.05691640000001</v>
      </c>
      <c r="AF1589">
        <v>174.36532557999999</v>
      </c>
      <c r="AG1589">
        <v>174.67209075</v>
      </c>
      <c r="AH1589" t="s">
        <v>12</v>
      </c>
      <c r="AI1589" t="s">
        <v>12</v>
      </c>
    </row>
    <row r="1590" spans="1:35" x14ac:dyDescent="0.25">
      <c r="A1590">
        <v>1444915800</v>
      </c>
      <c r="B1590">
        <v>9.6572118400000004</v>
      </c>
      <c r="C1590">
        <v>9.9863976099999991</v>
      </c>
      <c r="D1590">
        <v>9.5985449599999999</v>
      </c>
      <c r="E1590">
        <v>9.9766197900000009</v>
      </c>
      <c r="F1590">
        <v>9.6572118400000004</v>
      </c>
      <c r="G1590">
        <v>9.9863976099999991</v>
      </c>
      <c r="H1590">
        <v>9.5985449599999999</v>
      </c>
      <c r="I1590">
        <v>9.9766197900000009</v>
      </c>
      <c r="J1590">
        <v>1978</v>
      </c>
      <c r="K1590">
        <v>2011</v>
      </c>
      <c r="L1590">
        <v>1978</v>
      </c>
      <c r="M1590">
        <v>2010.75</v>
      </c>
      <c r="N1590">
        <v>1985.75</v>
      </c>
      <c r="O1590">
        <v>2019.5</v>
      </c>
      <c r="P1590">
        <v>1985</v>
      </c>
      <c r="Q1590">
        <v>2019</v>
      </c>
      <c r="R1590">
        <v>1996.47</v>
      </c>
      <c r="S1590">
        <v>2024.15</v>
      </c>
      <c r="T1590">
        <v>1996.47</v>
      </c>
      <c r="U1590">
        <v>2023.86</v>
      </c>
      <c r="V1590">
        <v>0.13</v>
      </c>
      <c r="W1590">
        <v>0.13</v>
      </c>
      <c r="X1590">
        <v>0.13</v>
      </c>
      <c r="Y1590">
        <v>0.13</v>
      </c>
      <c r="Z1590" t="s">
        <v>12</v>
      </c>
      <c r="AA1590" t="s">
        <v>12</v>
      </c>
      <c r="AB1590" t="s">
        <v>12</v>
      </c>
      <c r="AC1590" t="s">
        <v>12</v>
      </c>
      <c r="AD1590">
        <v>175.36450357999999</v>
      </c>
      <c r="AE1590">
        <v>177.36285957999999</v>
      </c>
      <c r="AF1590">
        <v>174.97885593000001</v>
      </c>
      <c r="AG1590">
        <v>177.35409486</v>
      </c>
      <c r="AH1590" t="s">
        <v>12</v>
      </c>
      <c r="AI1590" t="s">
        <v>12</v>
      </c>
    </row>
    <row r="1591" spans="1:35" x14ac:dyDescent="0.25">
      <c r="A1591">
        <v>1445002200</v>
      </c>
      <c r="B1591">
        <v>10.06625009</v>
      </c>
      <c r="C1591">
        <v>10.12328701</v>
      </c>
      <c r="D1591">
        <v>9.9244717799999993</v>
      </c>
      <c r="E1591">
        <v>10.11187923</v>
      </c>
      <c r="F1591">
        <v>10.06625009</v>
      </c>
      <c r="G1591">
        <v>10.12328701</v>
      </c>
      <c r="H1591">
        <v>9.9244717799999993</v>
      </c>
      <c r="I1591">
        <v>10.11187923</v>
      </c>
      <c r="J1591">
        <v>2009</v>
      </c>
      <c r="K1591">
        <v>2018</v>
      </c>
      <c r="L1591">
        <v>2004.25</v>
      </c>
      <c r="M1591">
        <v>2017.25</v>
      </c>
      <c r="N1591">
        <v>2018.25</v>
      </c>
      <c r="O1591">
        <v>2026.5</v>
      </c>
      <c r="P1591">
        <v>2012.25</v>
      </c>
      <c r="Q1591">
        <v>2025.5</v>
      </c>
      <c r="R1591">
        <v>2024.37</v>
      </c>
      <c r="S1591">
        <v>2033.54</v>
      </c>
      <c r="T1591">
        <v>2020.46</v>
      </c>
      <c r="U1591">
        <v>2033.11</v>
      </c>
      <c r="V1591">
        <v>0.13</v>
      </c>
      <c r="W1591">
        <v>0.13</v>
      </c>
      <c r="X1591">
        <v>0.13</v>
      </c>
      <c r="Y1591">
        <v>0.13</v>
      </c>
      <c r="Z1591" t="s">
        <v>12</v>
      </c>
      <c r="AA1591" t="s">
        <v>12</v>
      </c>
      <c r="AB1591" t="s">
        <v>12</v>
      </c>
      <c r="AC1591" t="s">
        <v>12</v>
      </c>
      <c r="AD1591">
        <v>177.77480138000001</v>
      </c>
      <c r="AE1591">
        <v>178.17797847</v>
      </c>
      <c r="AF1591">
        <v>176.97721193000001</v>
      </c>
      <c r="AG1591">
        <v>178.16044903</v>
      </c>
      <c r="AH1591" t="s">
        <v>12</v>
      </c>
      <c r="AI1591" t="s">
        <v>12</v>
      </c>
    </row>
    <row r="1592" spans="1:35" x14ac:dyDescent="0.25">
      <c r="A1592">
        <v>1445261400</v>
      </c>
      <c r="B1592">
        <v>10.00595324</v>
      </c>
      <c r="C1592">
        <v>10.13712262</v>
      </c>
      <c r="D1592">
        <v>9.9521752600000006</v>
      </c>
      <c r="E1592">
        <v>10.13306482</v>
      </c>
      <c r="F1592">
        <v>10.00595324</v>
      </c>
      <c r="G1592">
        <v>10.13712262</v>
      </c>
      <c r="H1592">
        <v>9.9521752600000006</v>
      </c>
      <c r="I1592">
        <v>10.13306482</v>
      </c>
      <c r="J1592">
        <v>2016</v>
      </c>
      <c r="K1592">
        <v>2019.5</v>
      </c>
      <c r="L1592">
        <v>2005.75</v>
      </c>
      <c r="M1592">
        <v>2019</v>
      </c>
      <c r="N1592">
        <v>2024.5</v>
      </c>
      <c r="O1592">
        <v>2028</v>
      </c>
      <c r="P1592">
        <v>2014.25</v>
      </c>
      <c r="Q1592">
        <v>2027.5</v>
      </c>
      <c r="R1592">
        <v>2031.73</v>
      </c>
      <c r="S1592">
        <v>2034.45</v>
      </c>
      <c r="T1592">
        <v>2022.31</v>
      </c>
      <c r="U1592">
        <v>2033.66</v>
      </c>
      <c r="V1592">
        <v>0.13</v>
      </c>
      <c r="W1592">
        <v>0.13</v>
      </c>
      <c r="X1592">
        <v>0.13</v>
      </c>
      <c r="Y1592">
        <v>0.13</v>
      </c>
      <c r="Z1592" t="s">
        <v>12</v>
      </c>
      <c r="AA1592" t="s">
        <v>12</v>
      </c>
      <c r="AB1592" t="s">
        <v>12</v>
      </c>
      <c r="AC1592" t="s">
        <v>12</v>
      </c>
      <c r="AD1592">
        <v>177.48556565000001</v>
      </c>
      <c r="AE1592">
        <v>178.24809622000001</v>
      </c>
      <c r="AF1592">
        <v>177.16127102999999</v>
      </c>
      <c r="AG1592">
        <v>178.24809622000001</v>
      </c>
      <c r="AH1592" t="s">
        <v>12</v>
      </c>
      <c r="AI1592" t="s">
        <v>12</v>
      </c>
    </row>
    <row r="1593" spans="1:35" x14ac:dyDescent="0.25">
      <c r="A1593">
        <v>1445347800</v>
      </c>
      <c r="B1593">
        <v>10.05647227</v>
      </c>
      <c r="C1593">
        <v>10.20799515</v>
      </c>
      <c r="D1593">
        <v>10.015731049999999</v>
      </c>
      <c r="E1593">
        <v>10.08906466</v>
      </c>
      <c r="F1593">
        <v>10.05647227</v>
      </c>
      <c r="G1593">
        <v>10.20799515</v>
      </c>
      <c r="H1593">
        <v>10.015731049999999</v>
      </c>
      <c r="I1593">
        <v>10.08906466</v>
      </c>
      <c r="J1593">
        <v>2017.5</v>
      </c>
      <c r="K1593">
        <v>2023</v>
      </c>
      <c r="L1593">
        <v>2010.5</v>
      </c>
      <c r="M1593">
        <v>2012.5</v>
      </c>
      <c r="N1593">
        <v>2026.5</v>
      </c>
      <c r="O1593">
        <v>2031.5</v>
      </c>
      <c r="P1593">
        <v>2018.5</v>
      </c>
      <c r="Q1593">
        <v>2020.5</v>
      </c>
      <c r="R1593">
        <v>2033.13</v>
      </c>
      <c r="S1593">
        <v>2039.12</v>
      </c>
      <c r="T1593">
        <v>2026.61</v>
      </c>
      <c r="U1593">
        <v>2030.77</v>
      </c>
      <c r="V1593">
        <v>0.13</v>
      </c>
      <c r="W1593">
        <v>0.13</v>
      </c>
      <c r="X1593">
        <v>0.13</v>
      </c>
      <c r="Y1593">
        <v>0.13</v>
      </c>
      <c r="Z1593" t="s">
        <v>12</v>
      </c>
      <c r="AA1593" t="s">
        <v>12</v>
      </c>
      <c r="AB1593" t="s">
        <v>12</v>
      </c>
      <c r="AC1593" t="s">
        <v>12</v>
      </c>
      <c r="AD1593">
        <v>177.79233081999999</v>
      </c>
      <c r="AE1593">
        <v>178.66003803000001</v>
      </c>
      <c r="AF1593">
        <v>177.52684747000001</v>
      </c>
      <c r="AG1593">
        <v>178.00268407999999</v>
      </c>
      <c r="AH1593" t="s">
        <v>12</v>
      </c>
      <c r="AI1593" t="s">
        <v>12</v>
      </c>
    </row>
    <row r="1594" spans="1:35" x14ac:dyDescent="0.25">
      <c r="A1594">
        <v>1445434200</v>
      </c>
      <c r="B1594">
        <v>10.175435029999999</v>
      </c>
      <c r="C1594">
        <v>10.19825058</v>
      </c>
      <c r="D1594">
        <v>9.87884165</v>
      </c>
      <c r="E1594">
        <v>9.9130640000000003</v>
      </c>
      <c r="F1594">
        <v>10.175435029999999</v>
      </c>
      <c r="G1594">
        <v>10.19825058</v>
      </c>
      <c r="H1594">
        <v>9.87884165</v>
      </c>
      <c r="I1594">
        <v>9.9130640000000003</v>
      </c>
      <c r="J1594">
        <v>2010.5</v>
      </c>
      <c r="K1594">
        <v>2025.75</v>
      </c>
      <c r="L1594">
        <v>1999</v>
      </c>
      <c r="M1594">
        <v>2000.5</v>
      </c>
      <c r="N1594">
        <v>2019.75</v>
      </c>
      <c r="O1594">
        <v>2034.25</v>
      </c>
      <c r="P1594">
        <v>2007.5</v>
      </c>
      <c r="Q1594">
        <v>2008.5</v>
      </c>
      <c r="R1594">
        <v>2033.47</v>
      </c>
      <c r="S1594">
        <v>2037.97</v>
      </c>
      <c r="T1594">
        <v>2017.22</v>
      </c>
      <c r="U1594">
        <v>2018.94</v>
      </c>
      <c r="V1594">
        <v>0.13</v>
      </c>
      <c r="W1594">
        <v>0.13</v>
      </c>
      <c r="X1594">
        <v>0.13</v>
      </c>
      <c r="Y1594">
        <v>0.13</v>
      </c>
      <c r="Z1594" t="s">
        <v>12</v>
      </c>
      <c r="AA1594" t="s">
        <v>12</v>
      </c>
      <c r="AB1594" t="s">
        <v>12</v>
      </c>
      <c r="AC1594" t="s">
        <v>12</v>
      </c>
      <c r="AD1594">
        <v>178.45844948999999</v>
      </c>
      <c r="AE1594">
        <v>178.61621443000001</v>
      </c>
      <c r="AF1594">
        <v>176.74056451000001</v>
      </c>
      <c r="AG1594">
        <v>176.91585889000001</v>
      </c>
      <c r="AH1594" t="s">
        <v>12</v>
      </c>
      <c r="AI1594" t="s">
        <v>12</v>
      </c>
    </row>
    <row r="1595" spans="1:35" x14ac:dyDescent="0.25">
      <c r="A1595">
        <v>1445520600</v>
      </c>
      <c r="B1595">
        <v>10.08091681</v>
      </c>
      <c r="C1595">
        <v>10.44595488</v>
      </c>
      <c r="D1595">
        <v>10.05484231</v>
      </c>
      <c r="E1595">
        <v>10.4035837</v>
      </c>
      <c r="F1595">
        <v>10.08091681</v>
      </c>
      <c r="G1595">
        <v>10.44595488</v>
      </c>
      <c r="H1595">
        <v>10.05484231</v>
      </c>
      <c r="I1595">
        <v>10.4035837</v>
      </c>
      <c r="J1595">
        <v>2002.5</v>
      </c>
      <c r="K1595">
        <v>2047.5</v>
      </c>
      <c r="L1595">
        <v>2001</v>
      </c>
      <c r="M1595">
        <v>2045</v>
      </c>
      <c r="N1595">
        <v>2010.5</v>
      </c>
      <c r="O1595">
        <v>2056</v>
      </c>
      <c r="P1595">
        <v>2008.5</v>
      </c>
      <c r="Q1595">
        <v>2053</v>
      </c>
      <c r="R1595">
        <v>2021.88</v>
      </c>
      <c r="S1595">
        <v>2055.1999999999998</v>
      </c>
      <c r="T1595">
        <v>2021.88</v>
      </c>
      <c r="U1595">
        <v>2052.5100000000002</v>
      </c>
      <c r="V1595">
        <v>0.12</v>
      </c>
      <c r="W1595">
        <v>0.12</v>
      </c>
      <c r="X1595">
        <v>0.12</v>
      </c>
      <c r="Y1595">
        <v>0.12</v>
      </c>
      <c r="Z1595" t="s">
        <v>12</v>
      </c>
      <c r="AA1595" t="s">
        <v>12</v>
      </c>
      <c r="AB1595" t="s">
        <v>12</v>
      </c>
      <c r="AC1595" t="s">
        <v>12</v>
      </c>
      <c r="AD1595">
        <v>177.90627216999999</v>
      </c>
      <c r="AE1595">
        <v>180.12374614999999</v>
      </c>
      <c r="AF1595">
        <v>176.91585889000001</v>
      </c>
      <c r="AG1595">
        <v>179.90462817</v>
      </c>
      <c r="AH1595" t="s">
        <v>12</v>
      </c>
      <c r="AI1595" t="s">
        <v>12</v>
      </c>
    </row>
    <row r="1596" spans="1:35" x14ac:dyDescent="0.25">
      <c r="A1596">
        <v>1445607000</v>
      </c>
      <c r="B1596">
        <v>10.72462161</v>
      </c>
      <c r="C1596">
        <v>10.81914081</v>
      </c>
      <c r="D1596">
        <v>10.573066470000001</v>
      </c>
      <c r="E1596">
        <v>10.749066150000001</v>
      </c>
      <c r="F1596">
        <v>10.72462161</v>
      </c>
      <c r="G1596">
        <v>10.81914081</v>
      </c>
      <c r="H1596">
        <v>10.573066470000001</v>
      </c>
      <c r="I1596">
        <v>10.749066150000001</v>
      </c>
      <c r="J1596">
        <v>2046.5</v>
      </c>
      <c r="K1596">
        <v>2066.25</v>
      </c>
      <c r="L1596">
        <v>2045.5</v>
      </c>
      <c r="M1596">
        <v>2058</v>
      </c>
      <c r="N1596">
        <v>2054.25</v>
      </c>
      <c r="O1596">
        <v>2074.5</v>
      </c>
      <c r="P1596">
        <v>2053.25</v>
      </c>
      <c r="Q1596">
        <v>2066</v>
      </c>
      <c r="R1596">
        <v>2058.19</v>
      </c>
      <c r="S1596">
        <v>2079.7399999999998</v>
      </c>
      <c r="T1596">
        <v>2058.19</v>
      </c>
      <c r="U1596">
        <v>2075.15</v>
      </c>
      <c r="V1596">
        <v>0.12</v>
      </c>
      <c r="W1596">
        <v>0.12</v>
      </c>
      <c r="X1596">
        <v>0.12</v>
      </c>
      <c r="Y1596">
        <v>0.12</v>
      </c>
      <c r="Z1596" t="s">
        <v>12</v>
      </c>
      <c r="AA1596" t="s">
        <v>12</v>
      </c>
      <c r="AB1596" t="s">
        <v>12</v>
      </c>
      <c r="AC1596" t="s">
        <v>12</v>
      </c>
      <c r="AD1596">
        <v>181.64880731</v>
      </c>
      <c r="AE1596">
        <v>182.26233765999999</v>
      </c>
      <c r="AF1596">
        <v>180.81615898000001</v>
      </c>
      <c r="AG1596">
        <v>181.87669001</v>
      </c>
      <c r="AH1596" t="s">
        <v>12</v>
      </c>
      <c r="AI1596" t="s">
        <v>12</v>
      </c>
    </row>
    <row r="1597" spans="1:35" x14ac:dyDescent="0.25">
      <c r="A1597">
        <v>1445866200</v>
      </c>
      <c r="B1597">
        <v>10.731140480000001</v>
      </c>
      <c r="C1597">
        <v>10.732770439999999</v>
      </c>
      <c r="D1597">
        <v>10.6089178</v>
      </c>
      <c r="E1597">
        <v>10.68062145</v>
      </c>
      <c r="F1597">
        <v>10.731140480000001</v>
      </c>
      <c r="G1597">
        <v>10.732770439999999</v>
      </c>
      <c r="H1597">
        <v>10.6089178</v>
      </c>
      <c r="I1597">
        <v>10.68062145</v>
      </c>
      <c r="J1597">
        <v>2057.25</v>
      </c>
      <c r="K1597">
        <v>2059.25</v>
      </c>
      <c r="L1597">
        <v>2050</v>
      </c>
      <c r="M1597">
        <v>2054.5</v>
      </c>
      <c r="N1597">
        <v>2066</v>
      </c>
      <c r="O1597">
        <v>2068</v>
      </c>
      <c r="P1597">
        <v>2057.5</v>
      </c>
      <c r="Q1597">
        <v>2062.25</v>
      </c>
      <c r="R1597">
        <v>2075.08</v>
      </c>
      <c r="S1597">
        <v>2075.14</v>
      </c>
      <c r="T1597">
        <v>2066.5300000000002</v>
      </c>
      <c r="U1597">
        <v>2071.1799999999998</v>
      </c>
      <c r="V1597">
        <v>0.12</v>
      </c>
      <c r="W1597">
        <v>0.12</v>
      </c>
      <c r="X1597">
        <v>0.12</v>
      </c>
      <c r="Y1597">
        <v>0.12</v>
      </c>
      <c r="Z1597" t="s">
        <v>12</v>
      </c>
      <c r="AA1597" t="s">
        <v>12</v>
      </c>
      <c r="AB1597" t="s">
        <v>12</v>
      </c>
      <c r="AC1597" t="s">
        <v>12</v>
      </c>
      <c r="AD1597">
        <v>181.69263090999999</v>
      </c>
      <c r="AE1597">
        <v>181.75398394000001</v>
      </c>
      <c r="AF1597">
        <v>181.04404167999999</v>
      </c>
      <c r="AG1597">
        <v>181.42968933</v>
      </c>
      <c r="AH1597" t="s">
        <v>12</v>
      </c>
      <c r="AI1597" t="s">
        <v>12</v>
      </c>
    </row>
    <row r="1598" spans="1:35" x14ac:dyDescent="0.25">
      <c r="A1598">
        <v>1445952600</v>
      </c>
      <c r="B1598">
        <v>10.560028730000001</v>
      </c>
      <c r="C1598">
        <v>10.67573254</v>
      </c>
      <c r="D1598">
        <v>10.493213989999999</v>
      </c>
      <c r="E1598">
        <v>10.60239893</v>
      </c>
      <c r="F1598">
        <v>10.560028730000001</v>
      </c>
      <c r="G1598">
        <v>10.67573254</v>
      </c>
      <c r="H1598">
        <v>10.493213989999999</v>
      </c>
      <c r="I1598">
        <v>10.60239893</v>
      </c>
      <c r="J1598">
        <v>2055.25</v>
      </c>
      <c r="K1598">
        <v>2056.5</v>
      </c>
      <c r="L1598">
        <v>2043.75</v>
      </c>
      <c r="M1598">
        <v>2052.5</v>
      </c>
      <c r="N1598">
        <v>2063.75</v>
      </c>
      <c r="O1598">
        <v>2064.75</v>
      </c>
      <c r="P1598">
        <v>2051.25</v>
      </c>
      <c r="Q1598">
        <v>2060.5</v>
      </c>
      <c r="R1598">
        <v>2068.75</v>
      </c>
      <c r="S1598">
        <v>2070.37</v>
      </c>
      <c r="T1598">
        <v>2058.84</v>
      </c>
      <c r="U1598">
        <v>2065.89</v>
      </c>
      <c r="V1598">
        <v>0.12</v>
      </c>
      <c r="W1598">
        <v>0.12</v>
      </c>
      <c r="X1598">
        <v>0.12</v>
      </c>
      <c r="Y1598">
        <v>0.12</v>
      </c>
      <c r="Z1598" t="s">
        <v>12</v>
      </c>
      <c r="AA1598" t="s">
        <v>12</v>
      </c>
      <c r="AB1598" t="s">
        <v>12</v>
      </c>
      <c r="AC1598" t="s">
        <v>12</v>
      </c>
      <c r="AD1598">
        <v>180.72851177999999</v>
      </c>
      <c r="AE1598">
        <v>181.42968933</v>
      </c>
      <c r="AF1598">
        <v>180.36915829</v>
      </c>
      <c r="AG1598">
        <v>181.07910056</v>
      </c>
      <c r="AH1598" t="s">
        <v>12</v>
      </c>
      <c r="AI1598" t="s">
        <v>12</v>
      </c>
    </row>
    <row r="1599" spans="1:35" x14ac:dyDescent="0.25">
      <c r="A1599">
        <v>1446039000</v>
      </c>
      <c r="B1599">
        <v>10.674103560000001</v>
      </c>
      <c r="C1599">
        <v>10.977214829999999</v>
      </c>
      <c r="D1599">
        <v>10.553526489999999</v>
      </c>
      <c r="E1599">
        <v>10.96906697</v>
      </c>
      <c r="F1599">
        <v>10.674103560000001</v>
      </c>
      <c r="G1599">
        <v>10.977214829999999</v>
      </c>
      <c r="H1599">
        <v>10.553526489999999</v>
      </c>
      <c r="I1599">
        <v>10.96906697</v>
      </c>
      <c r="J1599">
        <v>2053</v>
      </c>
      <c r="K1599">
        <v>2077.5</v>
      </c>
      <c r="L1599">
        <v>2048</v>
      </c>
      <c r="M1599">
        <v>2076.75</v>
      </c>
      <c r="N1599">
        <v>2062</v>
      </c>
      <c r="O1599">
        <v>2085.25</v>
      </c>
      <c r="P1599">
        <v>2055.5</v>
      </c>
      <c r="Q1599">
        <v>2084.5</v>
      </c>
      <c r="R1599">
        <v>2066.48</v>
      </c>
      <c r="S1599">
        <v>2090.35</v>
      </c>
      <c r="T1599">
        <v>2063.11</v>
      </c>
      <c r="U1599">
        <v>2090.35</v>
      </c>
      <c r="V1599">
        <v>0.12</v>
      </c>
      <c r="W1599">
        <v>0.12</v>
      </c>
      <c r="X1599">
        <v>0.12</v>
      </c>
      <c r="Y1599">
        <v>0.12</v>
      </c>
      <c r="Z1599" t="s">
        <v>12</v>
      </c>
      <c r="AA1599" t="s">
        <v>12</v>
      </c>
      <c r="AB1599" t="s">
        <v>12</v>
      </c>
      <c r="AC1599" t="s">
        <v>12</v>
      </c>
      <c r="AD1599">
        <v>181.42968933</v>
      </c>
      <c r="AE1599">
        <v>183.16510374999999</v>
      </c>
      <c r="AF1599">
        <v>180.73727650000001</v>
      </c>
      <c r="AG1599">
        <v>183.13880958999999</v>
      </c>
      <c r="AH1599" t="s">
        <v>12</v>
      </c>
      <c r="AI1599" t="s">
        <v>12</v>
      </c>
    </row>
    <row r="1600" spans="1:35" x14ac:dyDescent="0.25">
      <c r="A1600">
        <v>1446125400</v>
      </c>
      <c r="B1600">
        <v>10.871288829999999</v>
      </c>
      <c r="C1600">
        <v>11.021214990000001</v>
      </c>
      <c r="D1600">
        <v>10.858252070000001</v>
      </c>
      <c r="E1600">
        <v>10.967437009999999</v>
      </c>
      <c r="F1600">
        <v>10.871288829999999</v>
      </c>
      <c r="G1600">
        <v>11.021214990000001</v>
      </c>
      <c r="H1600">
        <v>10.858252070000001</v>
      </c>
      <c r="I1600">
        <v>10.967437009999999</v>
      </c>
      <c r="J1600">
        <v>2073</v>
      </c>
      <c r="K1600">
        <v>2078.75</v>
      </c>
      <c r="L1600">
        <v>2066.5</v>
      </c>
      <c r="M1600">
        <v>2075.25</v>
      </c>
      <c r="N1600">
        <v>2081</v>
      </c>
      <c r="O1600">
        <v>2086.5</v>
      </c>
      <c r="P1600">
        <v>2073.25</v>
      </c>
      <c r="Q1600">
        <v>2083</v>
      </c>
      <c r="R1600">
        <v>2088.35</v>
      </c>
      <c r="S1600">
        <v>2092.52</v>
      </c>
      <c r="T1600">
        <v>2082.63</v>
      </c>
      <c r="U1600">
        <v>2089.41</v>
      </c>
      <c r="V1600">
        <v>0.12</v>
      </c>
      <c r="W1600">
        <v>0.12</v>
      </c>
      <c r="X1600">
        <v>0.12</v>
      </c>
      <c r="Y1600">
        <v>0.12</v>
      </c>
      <c r="Z1600" t="s">
        <v>12</v>
      </c>
      <c r="AA1600" t="s">
        <v>12</v>
      </c>
      <c r="AB1600" t="s">
        <v>12</v>
      </c>
      <c r="AC1600" t="s">
        <v>12</v>
      </c>
      <c r="AD1600">
        <v>182.61292642999999</v>
      </c>
      <c r="AE1600">
        <v>183.41928060999999</v>
      </c>
      <c r="AF1600">
        <v>182.49022036</v>
      </c>
      <c r="AG1600">
        <v>183.03363296000001</v>
      </c>
      <c r="AH1600" t="s">
        <v>12</v>
      </c>
      <c r="AI1600" t="s">
        <v>12</v>
      </c>
    </row>
    <row r="1601" spans="1:35" x14ac:dyDescent="0.25">
      <c r="A1601">
        <v>1446211800</v>
      </c>
      <c r="B1601">
        <v>10.99514147</v>
      </c>
      <c r="C1601">
        <v>11.04891945</v>
      </c>
      <c r="D1601">
        <v>10.78002955</v>
      </c>
      <c r="E1601">
        <v>10.79795522</v>
      </c>
      <c r="F1601">
        <v>10.99514147</v>
      </c>
      <c r="G1601">
        <v>11.04891945</v>
      </c>
      <c r="H1601">
        <v>10.78002955</v>
      </c>
      <c r="I1601">
        <v>10.79795522</v>
      </c>
      <c r="J1601">
        <v>2078</v>
      </c>
      <c r="K1601">
        <v>2086.5</v>
      </c>
      <c r="L1601">
        <v>2062.25</v>
      </c>
      <c r="M1601">
        <v>2066</v>
      </c>
      <c r="N1601">
        <v>2084.75</v>
      </c>
      <c r="O1601">
        <v>2094.75</v>
      </c>
      <c r="P1601">
        <v>2069.75</v>
      </c>
      <c r="Q1601">
        <v>2073.75</v>
      </c>
      <c r="R1601">
        <v>2090</v>
      </c>
      <c r="S1601">
        <v>2094.3200000000002</v>
      </c>
      <c r="T1601">
        <v>2079.34</v>
      </c>
      <c r="U1601">
        <v>2079.36</v>
      </c>
      <c r="V1601">
        <v>7.0000000000000007E-2</v>
      </c>
      <c r="W1601">
        <v>7.0000000000000007E-2</v>
      </c>
      <c r="X1601">
        <v>7.0000000000000007E-2</v>
      </c>
      <c r="Y1601">
        <v>7.0000000000000007E-2</v>
      </c>
      <c r="Z1601" t="s">
        <v>12</v>
      </c>
      <c r="AA1601" t="s">
        <v>12</v>
      </c>
      <c r="AB1601" t="s">
        <v>12</v>
      </c>
      <c r="AC1601" t="s">
        <v>12</v>
      </c>
      <c r="AD1601">
        <v>183.23522149999999</v>
      </c>
      <c r="AE1601">
        <v>183.56828082999999</v>
      </c>
      <c r="AF1601">
        <v>182.07827854999999</v>
      </c>
      <c r="AG1601">
        <v>182.24480822000001</v>
      </c>
      <c r="AH1601" t="s">
        <v>12</v>
      </c>
      <c r="AI1601" t="s">
        <v>12</v>
      </c>
    </row>
    <row r="1602" spans="1:35" x14ac:dyDescent="0.25">
      <c r="A1602">
        <v>1446474600</v>
      </c>
      <c r="B1602">
        <v>10.86802988</v>
      </c>
      <c r="C1602">
        <v>11.231438000000001</v>
      </c>
      <c r="D1602">
        <v>10.85010422</v>
      </c>
      <c r="E1602">
        <v>11.18417889</v>
      </c>
      <c r="F1602">
        <v>10.86802988</v>
      </c>
      <c r="G1602">
        <v>11.231438000000001</v>
      </c>
      <c r="H1602">
        <v>10.85010422</v>
      </c>
      <c r="I1602">
        <v>11.18417889</v>
      </c>
      <c r="J1602">
        <v>2063.75</v>
      </c>
      <c r="K1602">
        <v>2092</v>
      </c>
      <c r="L1602">
        <v>2057</v>
      </c>
      <c r="M1602">
        <v>2087.75</v>
      </c>
      <c r="N1602">
        <v>2073</v>
      </c>
      <c r="O1602">
        <v>2100</v>
      </c>
      <c r="P1602">
        <v>2064.25</v>
      </c>
      <c r="Q1602">
        <v>2095.5</v>
      </c>
      <c r="R1602">
        <v>2080.7600000000002</v>
      </c>
      <c r="S1602">
        <v>2106.1999999999998</v>
      </c>
      <c r="T1602">
        <v>2080.7600000000002</v>
      </c>
      <c r="U1602">
        <v>2104.0500000000002</v>
      </c>
      <c r="V1602">
        <v>0.12</v>
      </c>
      <c r="W1602">
        <v>0.12</v>
      </c>
      <c r="X1602">
        <v>0.12</v>
      </c>
      <c r="Y1602">
        <v>0.12</v>
      </c>
      <c r="Z1602" t="s">
        <v>12</v>
      </c>
      <c r="AA1602" t="s">
        <v>12</v>
      </c>
      <c r="AB1602" t="s">
        <v>12</v>
      </c>
      <c r="AC1602" t="s">
        <v>12</v>
      </c>
      <c r="AD1602">
        <v>182.58663227</v>
      </c>
      <c r="AE1602">
        <v>184.60251771</v>
      </c>
      <c r="AF1602">
        <v>182.45516147999999</v>
      </c>
      <c r="AG1602">
        <v>184.40092917000001</v>
      </c>
      <c r="AH1602" t="s">
        <v>12</v>
      </c>
      <c r="AI1602" t="s">
        <v>12</v>
      </c>
    </row>
    <row r="1603" spans="1:35" x14ac:dyDescent="0.25">
      <c r="A1603">
        <v>1446561000</v>
      </c>
      <c r="B1603">
        <v>11.132030869999999</v>
      </c>
      <c r="C1603">
        <v>11.399290799999999</v>
      </c>
      <c r="D1603">
        <v>11.08803071</v>
      </c>
      <c r="E1603">
        <v>11.28032707</v>
      </c>
      <c r="F1603">
        <v>11.132030869999999</v>
      </c>
      <c r="G1603">
        <v>11.399290799999999</v>
      </c>
      <c r="H1603">
        <v>11.08803071</v>
      </c>
      <c r="I1603">
        <v>11.28032707</v>
      </c>
      <c r="J1603">
        <v>2085.25</v>
      </c>
      <c r="K1603">
        <v>2102.75</v>
      </c>
      <c r="L1603">
        <v>2081.5</v>
      </c>
      <c r="M1603">
        <v>2095.5</v>
      </c>
      <c r="N1603">
        <v>2093.25</v>
      </c>
      <c r="O1603">
        <v>2110.25</v>
      </c>
      <c r="P1603">
        <v>2089</v>
      </c>
      <c r="Q1603">
        <v>2103</v>
      </c>
      <c r="R1603">
        <v>2102.63</v>
      </c>
      <c r="S1603">
        <v>2116.48</v>
      </c>
      <c r="T1603">
        <v>2097.5100000000002</v>
      </c>
      <c r="U1603">
        <v>2109.79</v>
      </c>
      <c r="V1603">
        <v>0.12</v>
      </c>
      <c r="W1603">
        <v>0.12</v>
      </c>
      <c r="X1603">
        <v>0.12</v>
      </c>
      <c r="Y1603">
        <v>0.12</v>
      </c>
      <c r="Z1603" t="s">
        <v>12</v>
      </c>
      <c r="AA1603" t="s">
        <v>12</v>
      </c>
      <c r="AB1603" t="s">
        <v>12</v>
      </c>
      <c r="AC1603" t="s">
        <v>12</v>
      </c>
      <c r="AD1603">
        <v>184.03281096000001</v>
      </c>
      <c r="AE1603">
        <v>185.51404851999999</v>
      </c>
      <c r="AF1603">
        <v>183.79616354000001</v>
      </c>
      <c r="AG1603">
        <v>184.93557704</v>
      </c>
      <c r="AH1603" t="s">
        <v>12</v>
      </c>
      <c r="AI1603" t="s">
        <v>12</v>
      </c>
    </row>
    <row r="1604" spans="1:35" x14ac:dyDescent="0.25">
      <c r="A1604">
        <v>1446647400</v>
      </c>
      <c r="B1604">
        <v>11.34714181</v>
      </c>
      <c r="C1604">
        <v>11.369957360000001</v>
      </c>
      <c r="D1604">
        <v>11.09128965</v>
      </c>
      <c r="E1604">
        <v>11.198845609999999</v>
      </c>
      <c r="F1604">
        <v>11.34714181</v>
      </c>
      <c r="G1604">
        <v>11.369957360000001</v>
      </c>
      <c r="H1604">
        <v>11.09128965</v>
      </c>
      <c r="I1604">
        <v>11.198845609999999</v>
      </c>
      <c r="J1604">
        <v>2094.25</v>
      </c>
      <c r="K1604">
        <v>2102.5</v>
      </c>
      <c r="L1604">
        <v>2083.5</v>
      </c>
      <c r="M1604">
        <v>2087.5</v>
      </c>
      <c r="N1604">
        <v>2102.5</v>
      </c>
      <c r="O1604">
        <v>2109.75</v>
      </c>
      <c r="P1604">
        <v>2090.5</v>
      </c>
      <c r="Q1604">
        <v>2094.75</v>
      </c>
      <c r="R1604">
        <v>2110.6</v>
      </c>
      <c r="S1604">
        <v>2114.59</v>
      </c>
      <c r="T1604">
        <v>2096.98</v>
      </c>
      <c r="U1604">
        <v>2102.31</v>
      </c>
      <c r="V1604">
        <v>0.12</v>
      </c>
      <c r="W1604">
        <v>0.12</v>
      </c>
      <c r="X1604">
        <v>0.12</v>
      </c>
      <c r="Y1604">
        <v>0.12</v>
      </c>
      <c r="Z1604" t="s">
        <v>12</v>
      </c>
      <c r="AA1604" t="s">
        <v>12</v>
      </c>
      <c r="AB1604" t="s">
        <v>12</v>
      </c>
      <c r="AC1604" t="s">
        <v>12</v>
      </c>
      <c r="AD1604">
        <v>185.24234222000001</v>
      </c>
      <c r="AE1604">
        <v>185.37381300999999</v>
      </c>
      <c r="AF1604">
        <v>183.81378061999999</v>
      </c>
      <c r="AG1604">
        <v>184.37463500999999</v>
      </c>
      <c r="AH1604" t="s">
        <v>12</v>
      </c>
      <c r="AI1604" t="s">
        <v>12</v>
      </c>
    </row>
    <row r="1605" spans="1:35" x14ac:dyDescent="0.25">
      <c r="A1605">
        <v>1446733800</v>
      </c>
      <c r="B1605">
        <v>11.19721565</v>
      </c>
      <c r="C1605">
        <v>11.288474920000001</v>
      </c>
      <c r="D1605">
        <v>10.99025256</v>
      </c>
      <c r="E1605">
        <v>11.15321548</v>
      </c>
      <c r="F1605">
        <v>11.19721565</v>
      </c>
      <c r="G1605">
        <v>11.288474920000001</v>
      </c>
      <c r="H1605">
        <v>10.99025256</v>
      </c>
      <c r="I1605">
        <v>11.15321548</v>
      </c>
      <c r="J1605">
        <v>2088</v>
      </c>
      <c r="K1605">
        <v>2097</v>
      </c>
      <c r="L1605">
        <v>2077.5</v>
      </c>
      <c r="M1605">
        <v>2087</v>
      </c>
      <c r="N1605">
        <v>2095.5</v>
      </c>
      <c r="O1605">
        <v>2104.75</v>
      </c>
      <c r="P1605">
        <v>2084</v>
      </c>
      <c r="Q1605">
        <v>2094</v>
      </c>
      <c r="R1605">
        <v>2101.6799999999998</v>
      </c>
      <c r="S1605">
        <v>2108.7800000000002</v>
      </c>
      <c r="T1605">
        <v>2090.41</v>
      </c>
      <c r="U1605">
        <v>2099.9299999999998</v>
      </c>
      <c r="V1605">
        <v>0.12</v>
      </c>
      <c r="W1605">
        <v>0.12</v>
      </c>
      <c r="X1605">
        <v>0.12</v>
      </c>
      <c r="Y1605">
        <v>0.12</v>
      </c>
      <c r="Z1605" t="s">
        <v>12</v>
      </c>
      <c r="AA1605" t="s">
        <v>12</v>
      </c>
      <c r="AB1605" t="s">
        <v>12</v>
      </c>
      <c r="AC1605" t="s">
        <v>12</v>
      </c>
      <c r="AD1605">
        <v>184.43598804000001</v>
      </c>
      <c r="AE1605">
        <v>184.91804761</v>
      </c>
      <c r="AF1605">
        <v>183.26151565999999</v>
      </c>
      <c r="AG1605">
        <v>184.1905759</v>
      </c>
      <c r="AH1605" t="s">
        <v>12</v>
      </c>
      <c r="AI1605" t="s">
        <v>12</v>
      </c>
    </row>
    <row r="1606" spans="1:35" x14ac:dyDescent="0.25">
      <c r="A1606">
        <v>1446820200</v>
      </c>
      <c r="B1606">
        <v>11.081511839999999</v>
      </c>
      <c r="C1606">
        <v>11.182548929999999</v>
      </c>
      <c r="D1606">
        <v>10.887585509999999</v>
      </c>
      <c r="E1606">
        <v>11.130400910000001</v>
      </c>
      <c r="F1606">
        <v>11.081511839999999</v>
      </c>
      <c r="G1606">
        <v>11.182548929999999</v>
      </c>
      <c r="H1606">
        <v>10.887585509999999</v>
      </c>
      <c r="I1606">
        <v>11.130400910000001</v>
      </c>
      <c r="J1606">
        <v>2085.5</v>
      </c>
      <c r="K1606">
        <v>2091.5</v>
      </c>
      <c r="L1606">
        <v>2071</v>
      </c>
      <c r="M1606">
        <v>2086.75</v>
      </c>
      <c r="N1606">
        <v>2094.75</v>
      </c>
      <c r="O1606">
        <v>2099</v>
      </c>
      <c r="P1606">
        <v>2077.5</v>
      </c>
      <c r="Q1606">
        <v>2093.75</v>
      </c>
      <c r="R1606">
        <v>2098.6</v>
      </c>
      <c r="S1606">
        <v>2101.91</v>
      </c>
      <c r="T1606">
        <v>2083.7399999999998</v>
      </c>
      <c r="U1606">
        <v>2099.1999999999998</v>
      </c>
      <c r="V1606">
        <v>0.12</v>
      </c>
      <c r="W1606">
        <v>0.12</v>
      </c>
      <c r="X1606">
        <v>0.12</v>
      </c>
      <c r="Y1606">
        <v>0.12</v>
      </c>
      <c r="Z1606" t="s">
        <v>12</v>
      </c>
      <c r="AA1606" t="s">
        <v>12</v>
      </c>
      <c r="AB1606" t="s">
        <v>12</v>
      </c>
      <c r="AC1606" t="s">
        <v>12</v>
      </c>
      <c r="AD1606">
        <v>183.83122241000001</v>
      </c>
      <c r="AE1606">
        <v>184.33957613000001</v>
      </c>
      <c r="AF1606">
        <v>182.70933833999999</v>
      </c>
      <c r="AG1606">
        <v>184.09416399</v>
      </c>
      <c r="AH1606" t="s">
        <v>12</v>
      </c>
      <c r="AI1606" t="s">
        <v>12</v>
      </c>
    </row>
    <row r="1607" spans="1:35" x14ac:dyDescent="0.25">
      <c r="A1607">
        <v>1447079400</v>
      </c>
      <c r="B1607">
        <v>11.02447491</v>
      </c>
      <c r="C1607">
        <v>11.04565953</v>
      </c>
      <c r="D1607">
        <v>10.64558461</v>
      </c>
      <c r="E1607">
        <v>10.82402972</v>
      </c>
      <c r="F1607">
        <v>11.02447491</v>
      </c>
      <c r="G1607">
        <v>11.04565953</v>
      </c>
      <c r="H1607">
        <v>10.64558461</v>
      </c>
      <c r="I1607">
        <v>10.82402972</v>
      </c>
      <c r="J1607">
        <v>2085</v>
      </c>
      <c r="K1607">
        <v>2090</v>
      </c>
      <c r="L1607">
        <v>2055.5</v>
      </c>
      <c r="M1607">
        <v>2066</v>
      </c>
      <c r="N1607">
        <v>2092</v>
      </c>
      <c r="O1607">
        <v>2097.75</v>
      </c>
      <c r="P1607">
        <v>2062</v>
      </c>
      <c r="Q1607">
        <v>2073</v>
      </c>
      <c r="R1607">
        <v>2096.56</v>
      </c>
      <c r="S1607">
        <v>2096.56</v>
      </c>
      <c r="T1607">
        <v>2068.2399999999998</v>
      </c>
      <c r="U1607">
        <v>2078.58</v>
      </c>
      <c r="V1607">
        <v>0.12</v>
      </c>
      <c r="W1607">
        <v>0.12</v>
      </c>
      <c r="X1607">
        <v>0.12</v>
      </c>
      <c r="Y1607">
        <v>0.12</v>
      </c>
      <c r="Z1607" t="s">
        <v>12</v>
      </c>
      <c r="AA1607" t="s">
        <v>12</v>
      </c>
      <c r="AB1607" t="s">
        <v>12</v>
      </c>
      <c r="AC1607" t="s">
        <v>12</v>
      </c>
      <c r="AD1607">
        <v>183.45433947999999</v>
      </c>
      <c r="AE1607">
        <v>183.61210442999999</v>
      </c>
      <c r="AF1607">
        <v>181.38586573000001</v>
      </c>
      <c r="AG1607">
        <v>182.37627900999999</v>
      </c>
      <c r="AH1607" t="s">
        <v>12</v>
      </c>
      <c r="AI1607" t="s">
        <v>12</v>
      </c>
    </row>
    <row r="1608" spans="1:35" x14ac:dyDescent="0.25">
      <c r="A1608">
        <v>1447165800</v>
      </c>
      <c r="B1608">
        <v>10.736029390000001</v>
      </c>
      <c r="C1608">
        <v>10.90551118</v>
      </c>
      <c r="D1608">
        <v>10.68551036</v>
      </c>
      <c r="E1608">
        <v>10.88106664</v>
      </c>
      <c r="F1608">
        <v>10.736029390000001</v>
      </c>
      <c r="G1608">
        <v>10.90551118</v>
      </c>
      <c r="H1608">
        <v>10.68551036</v>
      </c>
      <c r="I1608">
        <v>10.88106664</v>
      </c>
      <c r="J1608">
        <v>2065.75</v>
      </c>
      <c r="K1608">
        <v>2072</v>
      </c>
      <c r="L1608">
        <v>2057.5</v>
      </c>
      <c r="M1608">
        <v>2071</v>
      </c>
      <c r="N1608">
        <v>2072.25</v>
      </c>
      <c r="O1608">
        <v>2079</v>
      </c>
      <c r="P1608">
        <v>2064.5</v>
      </c>
      <c r="Q1608">
        <v>2078</v>
      </c>
      <c r="R1608">
        <v>2077.19</v>
      </c>
      <c r="S1608">
        <v>2083.67</v>
      </c>
      <c r="T1608">
        <v>2069.91</v>
      </c>
      <c r="U1608">
        <v>2081.7199999999998</v>
      </c>
      <c r="V1608">
        <v>0.12</v>
      </c>
      <c r="W1608">
        <v>0.12</v>
      </c>
      <c r="X1608">
        <v>0.12</v>
      </c>
      <c r="Y1608">
        <v>0.12</v>
      </c>
      <c r="Z1608" t="s">
        <v>12</v>
      </c>
      <c r="AA1608" t="s">
        <v>12</v>
      </c>
      <c r="AB1608" t="s">
        <v>12</v>
      </c>
      <c r="AC1608" t="s">
        <v>12</v>
      </c>
      <c r="AD1608">
        <v>181.87669001</v>
      </c>
      <c r="AE1608">
        <v>182.83204441000001</v>
      </c>
      <c r="AF1608">
        <v>181.59621899000001</v>
      </c>
      <c r="AG1608">
        <v>182.79698554000001</v>
      </c>
      <c r="AH1608" t="s">
        <v>12</v>
      </c>
      <c r="AI1608" t="s">
        <v>12</v>
      </c>
    </row>
    <row r="1609" spans="1:35" x14ac:dyDescent="0.25">
      <c r="A1609">
        <v>1447252200</v>
      </c>
      <c r="B1609">
        <v>10.951141310000001</v>
      </c>
      <c r="C1609">
        <v>10.95603021</v>
      </c>
      <c r="D1609">
        <v>10.75558502</v>
      </c>
      <c r="E1609">
        <v>10.76373287</v>
      </c>
      <c r="F1609">
        <v>10.951141310000001</v>
      </c>
      <c r="G1609">
        <v>10.95603021</v>
      </c>
      <c r="H1609">
        <v>10.75558502</v>
      </c>
      <c r="I1609">
        <v>10.76373287</v>
      </c>
      <c r="J1609">
        <v>2069.5</v>
      </c>
      <c r="K1609">
        <v>2079.75</v>
      </c>
      <c r="L1609">
        <v>2061</v>
      </c>
      <c r="M1609">
        <v>2062</v>
      </c>
      <c r="N1609">
        <v>2076.5</v>
      </c>
      <c r="O1609">
        <v>2087.25</v>
      </c>
      <c r="P1609">
        <v>2067.75</v>
      </c>
      <c r="Q1609">
        <v>2069</v>
      </c>
      <c r="R1609">
        <v>2083.41</v>
      </c>
      <c r="S1609">
        <v>2086.94</v>
      </c>
      <c r="T1609">
        <v>2074.85</v>
      </c>
      <c r="U1609">
        <v>2075</v>
      </c>
      <c r="V1609" t="s">
        <v>12</v>
      </c>
      <c r="W1609" t="s">
        <v>12</v>
      </c>
      <c r="X1609" t="s">
        <v>12</v>
      </c>
      <c r="Y1609" t="s">
        <v>12</v>
      </c>
      <c r="Z1609" t="s">
        <v>12</v>
      </c>
      <c r="AA1609" t="s">
        <v>12</v>
      </c>
      <c r="AB1609" t="s">
        <v>12</v>
      </c>
      <c r="AC1609" t="s">
        <v>12</v>
      </c>
      <c r="AD1609">
        <v>183.07745654999999</v>
      </c>
      <c r="AE1609">
        <v>183.13004487000001</v>
      </c>
      <c r="AF1609">
        <v>182.00816080000001</v>
      </c>
      <c r="AG1609">
        <v>182.07827854999999</v>
      </c>
      <c r="AH1609" t="s">
        <v>12</v>
      </c>
      <c r="AI1609" t="s">
        <v>12</v>
      </c>
    </row>
    <row r="1610" spans="1:35" x14ac:dyDescent="0.25">
      <c r="A1610">
        <v>1447338600</v>
      </c>
      <c r="B1610">
        <v>10.576325410000001</v>
      </c>
      <c r="C1610">
        <v>10.65943684</v>
      </c>
      <c r="D1610">
        <v>10.31721333</v>
      </c>
      <c r="E1610">
        <v>10.318843299999999</v>
      </c>
      <c r="F1610">
        <v>10.576325410000001</v>
      </c>
      <c r="G1610">
        <v>10.65943684</v>
      </c>
      <c r="H1610">
        <v>10.31721333</v>
      </c>
      <c r="I1610">
        <v>10.318843299999999</v>
      </c>
      <c r="J1610">
        <v>2061.75</v>
      </c>
      <c r="K1610">
        <v>2070.25</v>
      </c>
      <c r="L1610">
        <v>2032.75</v>
      </c>
      <c r="M1610">
        <v>2033.25</v>
      </c>
      <c r="N1610">
        <v>2068.5</v>
      </c>
      <c r="O1610">
        <v>2077.5</v>
      </c>
      <c r="P1610">
        <v>2039.5</v>
      </c>
      <c r="Q1610">
        <v>2040.5</v>
      </c>
      <c r="R1610">
        <v>2072.29</v>
      </c>
      <c r="S1610">
        <v>2072.29</v>
      </c>
      <c r="T1610">
        <v>2045.66</v>
      </c>
      <c r="U1610">
        <v>2045.97</v>
      </c>
      <c r="V1610">
        <v>0.12</v>
      </c>
      <c r="W1610">
        <v>0.12</v>
      </c>
      <c r="X1610">
        <v>0.12</v>
      </c>
      <c r="Y1610">
        <v>0.12</v>
      </c>
      <c r="Z1610" t="s">
        <v>12</v>
      </c>
      <c r="AA1610" t="s">
        <v>12</v>
      </c>
      <c r="AB1610" t="s">
        <v>12</v>
      </c>
      <c r="AC1610" t="s">
        <v>12</v>
      </c>
      <c r="AD1610">
        <v>180.99145336000001</v>
      </c>
      <c r="AE1610">
        <v>181.48227764000001</v>
      </c>
      <c r="AF1610">
        <v>179.51898052000001</v>
      </c>
      <c r="AG1610">
        <v>179.53650995999999</v>
      </c>
      <c r="AH1610" t="s">
        <v>12</v>
      </c>
      <c r="AI1610" t="s">
        <v>12</v>
      </c>
    </row>
    <row r="1611" spans="1:35" x14ac:dyDescent="0.25">
      <c r="A1611">
        <v>1447425000</v>
      </c>
      <c r="B1611">
        <v>10.24550969</v>
      </c>
      <c r="C1611">
        <v>10.288743269999999</v>
      </c>
      <c r="D1611">
        <v>9.9521752600000006</v>
      </c>
      <c r="E1611">
        <v>9.9701009299999992</v>
      </c>
      <c r="F1611">
        <v>10.24550969</v>
      </c>
      <c r="G1611">
        <v>10.288743269999999</v>
      </c>
      <c r="H1611">
        <v>9.9521752600000006</v>
      </c>
      <c r="I1611">
        <v>9.9701009299999992</v>
      </c>
      <c r="J1611">
        <v>2032.75</v>
      </c>
      <c r="K1611">
        <v>2038</v>
      </c>
      <c r="L1611">
        <v>2004.25</v>
      </c>
      <c r="M1611">
        <v>2011.25</v>
      </c>
      <c r="N1611">
        <v>2040.5</v>
      </c>
      <c r="O1611">
        <v>2046</v>
      </c>
      <c r="P1611">
        <v>2011.5</v>
      </c>
      <c r="Q1611">
        <v>2018.5</v>
      </c>
      <c r="R1611">
        <v>2044.64</v>
      </c>
      <c r="S1611">
        <v>2044.64</v>
      </c>
      <c r="T1611">
        <v>2022.02</v>
      </c>
      <c r="U1611">
        <v>2023.04</v>
      </c>
      <c r="V1611">
        <v>0.12</v>
      </c>
      <c r="W1611">
        <v>0.12</v>
      </c>
      <c r="X1611">
        <v>0.12</v>
      </c>
      <c r="Y1611">
        <v>0.12</v>
      </c>
      <c r="Z1611" t="s">
        <v>12</v>
      </c>
      <c r="AA1611" t="s">
        <v>12</v>
      </c>
      <c r="AB1611" t="s">
        <v>12</v>
      </c>
      <c r="AC1611" t="s">
        <v>12</v>
      </c>
      <c r="AD1611">
        <v>179.10703871999999</v>
      </c>
      <c r="AE1611">
        <v>179.38750973</v>
      </c>
      <c r="AF1611">
        <v>177.42859497000001</v>
      </c>
      <c r="AG1611">
        <v>177.52062452000001</v>
      </c>
      <c r="AH1611" t="s">
        <v>12</v>
      </c>
      <c r="AI1611" t="s">
        <v>12</v>
      </c>
    </row>
    <row r="1612" spans="1:35" x14ac:dyDescent="0.25">
      <c r="A1612">
        <v>1447684200</v>
      </c>
      <c r="B1612">
        <v>9.9375085399999996</v>
      </c>
      <c r="C1612">
        <v>10.426399249999999</v>
      </c>
      <c r="D1612">
        <v>9.91632392</v>
      </c>
      <c r="E1612">
        <v>10.42151035</v>
      </c>
      <c r="F1612">
        <v>9.9375085399999996</v>
      </c>
      <c r="G1612">
        <v>10.426399249999999</v>
      </c>
      <c r="H1612">
        <v>9.91632392</v>
      </c>
      <c r="I1612">
        <v>10.42151035</v>
      </c>
      <c r="J1612">
        <v>2000.25</v>
      </c>
      <c r="K1612">
        <v>2043.25</v>
      </c>
      <c r="L1612">
        <v>1991.75</v>
      </c>
      <c r="M1612">
        <v>2040.75</v>
      </c>
      <c r="N1612">
        <v>2006.5</v>
      </c>
      <c r="O1612">
        <v>2051</v>
      </c>
      <c r="P1612">
        <v>1998.5</v>
      </c>
      <c r="Q1612">
        <v>2048</v>
      </c>
      <c r="R1612">
        <v>2022.08</v>
      </c>
      <c r="S1612">
        <v>2053.2199999999998</v>
      </c>
      <c r="T1612">
        <v>2019.39</v>
      </c>
      <c r="U1612">
        <v>2053.19</v>
      </c>
      <c r="V1612">
        <v>0.13</v>
      </c>
      <c r="W1612">
        <v>0.13</v>
      </c>
      <c r="X1612">
        <v>0.13</v>
      </c>
      <c r="Y1612">
        <v>0.13</v>
      </c>
      <c r="Z1612" t="s">
        <v>12</v>
      </c>
      <c r="AA1612" t="s">
        <v>12</v>
      </c>
      <c r="AB1612" t="s">
        <v>12</v>
      </c>
      <c r="AC1612" t="s">
        <v>12</v>
      </c>
      <c r="AD1612">
        <v>177.32780070000001</v>
      </c>
      <c r="AE1612">
        <v>180.28151109999999</v>
      </c>
      <c r="AF1612">
        <v>177.20509462999999</v>
      </c>
      <c r="AG1612">
        <v>180.22015807</v>
      </c>
      <c r="AH1612" t="s">
        <v>12</v>
      </c>
      <c r="AI1612" t="s">
        <v>12</v>
      </c>
    </row>
    <row r="1613" spans="1:35" x14ac:dyDescent="0.25">
      <c r="A1613">
        <v>1447770600</v>
      </c>
      <c r="B1613">
        <v>10.48832509</v>
      </c>
      <c r="C1613">
        <v>10.637436750000001</v>
      </c>
      <c r="D1613">
        <v>10.310825489999999</v>
      </c>
      <c r="E1613">
        <v>10.385658039999999</v>
      </c>
      <c r="F1613">
        <v>10.48832509</v>
      </c>
      <c r="G1613">
        <v>10.637436750000001</v>
      </c>
      <c r="H1613">
        <v>10.310825489999999</v>
      </c>
      <c r="I1613">
        <v>10.385658039999999</v>
      </c>
      <c r="J1613">
        <v>2040.25</v>
      </c>
      <c r="K1613">
        <v>2055.75</v>
      </c>
      <c r="L1613">
        <v>2034.75</v>
      </c>
      <c r="M1613">
        <v>2041.75</v>
      </c>
      <c r="N1613">
        <v>2047.75</v>
      </c>
      <c r="O1613">
        <v>2063.5</v>
      </c>
      <c r="P1613">
        <v>2041.5</v>
      </c>
      <c r="Q1613">
        <v>2049</v>
      </c>
      <c r="R1613">
        <v>2053.67</v>
      </c>
      <c r="S1613">
        <v>2066.69</v>
      </c>
      <c r="T1613">
        <v>2045.9</v>
      </c>
      <c r="U1613">
        <v>2050.44</v>
      </c>
      <c r="V1613">
        <v>0.13</v>
      </c>
      <c r="W1613">
        <v>0.13</v>
      </c>
      <c r="X1613">
        <v>0.13</v>
      </c>
      <c r="Y1613">
        <v>0.13</v>
      </c>
      <c r="Z1613" t="s">
        <v>12</v>
      </c>
      <c r="AA1613" t="s">
        <v>12</v>
      </c>
      <c r="AB1613" t="s">
        <v>12</v>
      </c>
      <c r="AC1613" t="s">
        <v>12</v>
      </c>
      <c r="AD1613">
        <v>180.54445268000001</v>
      </c>
      <c r="AE1613">
        <v>181.4647482</v>
      </c>
      <c r="AF1613">
        <v>179.57156884</v>
      </c>
      <c r="AG1613">
        <v>180.08868727999999</v>
      </c>
      <c r="AH1613" t="s">
        <v>12</v>
      </c>
      <c r="AI1613" t="s">
        <v>12</v>
      </c>
    </row>
    <row r="1614" spans="1:35" x14ac:dyDescent="0.25">
      <c r="A1614">
        <v>1447857000</v>
      </c>
      <c r="B1614">
        <v>10.493213989999999</v>
      </c>
      <c r="C1614">
        <v>10.918548919999999</v>
      </c>
      <c r="D1614">
        <v>10.47854727</v>
      </c>
      <c r="E1614">
        <v>10.884326570000001</v>
      </c>
      <c r="F1614">
        <v>10.493213989999999</v>
      </c>
      <c r="G1614">
        <v>10.918548919999999</v>
      </c>
      <c r="H1614">
        <v>10.47854727</v>
      </c>
      <c r="I1614">
        <v>10.884326570000001</v>
      </c>
      <c r="J1614">
        <v>2042.25</v>
      </c>
      <c r="K1614">
        <v>2075</v>
      </c>
      <c r="L1614">
        <v>2036</v>
      </c>
      <c r="M1614">
        <v>2072.5</v>
      </c>
      <c r="N1614">
        <v>2049.75</v>
      </c>
      <c r="O1614">
        <v>2082.5</v>
      </c>
      <c r="P1614">
        <v>2043</v>
      </c>
      <c r="Q1614">
        <v>2079.75</v>
      </c>
      <c r="R1614">
        <v>2051.9899999999998</v>
      </c>
      <c r="S1614">
        <v>2085.31</v>
      </c>
      <c r="T1614">
        <v>2051.9899999999998</v>
      </c>
      <c r="U1614">
        <v>2083.58</v>
      </c>
      <c r="V1614">
        <v>0.12</v>
      </c>
      <c r="W1614">
        <v>0.12</v>
      </c>
      <c r="X1614">
        <v>0.12</v>
      </c>
      <c r="Y1614">
        <v>0.12</v>
      </c>
      <c r="Z1614" t="s">
        <v>12</v>
      </c>
      <c r="AA1614" t="s">
        <v>12</v>
      </c>
      <c r="AB1614" t="s">
        <v>12</v>
      </c>
      <c r="AC1614" t="s">
        <v>12</v>
      </c>
      <c r="AD1614">
        <v>180.58827628</v>
      </c>
      <c r="AE1614">
        <v>183.09498599</v>
      </c>
      <c r="AF1614">
        <v>180.54445268000001</v>
      </c>
      <c r="AG1614">
        <v>182.94598576000001</v>
      </c>
      <c r="AH1614" t="s">
        <v>12</v>
      </c>
      <c r="AI1614" t="s">
        <v>12</v>
      </c>
    </row>
    <row r="1615" spans="1:35" x14ac:dyDescent="0.25">
      <c r="A1615">
        <v>1447943400</v>
      </c>
      <c r="B1615">
        <v>10.86965985</v>
      </c>
      <c r="C1615">
        <v>10.94462244</v>
      </c>
      <c r="D1615">
        <v>10.81262194</v>
      </c>
      <c r="E1615">
        <v>10.86802988</v>
      </c>
      <c r="F1615">
        <v>10.86965985</v>
      </c>
      <c r="G1615">
        <v>10.94462244</v>
      </c>
      <c r="H1615">
        <v>10.81262194</v>
      </c>
      <c r="I1615">
        <v>10.86802988</v>
      </c>
      <c r="J1615">
        <v>2072</v>
      </c>
      <c r="K1615">
        <v>2082</v>
      </c>
      <c r="L1615">
        <v>2068.25</v>
      </c>
      <c r="M1615">
        <v>2072.25</v>
      </c>
      <c r="N1615">
        <v>2078.25</v>
      </c>
      <c r="O1615">
        <v>2089.25</v>
      </c>
      <c r="P1615">
        <v>2075.25</v>
      </c>
      <c r="Q1615">
        <v>2079.25</v>
      </c>
      <c r="R1615">
        <v>2083.6999999999998</v>
      </c>
      <c r="S1615">
        <v>2086.7399999999998</v>
      </c>
      <c r="T1615">
        <v>2078.7600000000002</v>
      </c>
      <c r="U1615">
        <v>2081.2399999999998</v>
      </c>
      <c r="V1615">
        <v>0.12</v>
      </c>
      <c r="W1615">
        <v>0.12</v>
      </c>
      <c r="X1615">
        <v>0.12</v>
      </c>
      <c r="Y1615">
        <v>0.12</v>
      </c>
      <c r="Z1615" t="s">
        <v>12</v>
      </c>
      <c r="AA1615" t="s">
        <v>12</v>
      </c>
      <c r="AB1615" t="s">
        <v>12</v>
      </c>
      <c r="AC1615" t="s">
        <v>12</v>
      </c>
      <c r="AD1615">
        <v>182.82327968999999</v>
      </c>
      <c r="AE1615">
        <v>183.22645678000001</v>
      </c>
      <c r="AF1615">
        <v>182.48145564000001</v>
      </c>
      <c r="AG1615">
        <v>182.78822081999999</v>
      </c>
      <c r="AH1615" t="s">
        <v>12</v>
      </c>
      <c r="AI1615" t="s">
        <v>12</v>
      </c>
    </row>
    <row r="1616" spans="1:35" x14ac:dyDescent="0.25">
      <c r="A1616">
        <v>1448029800</v>
      </c>
      <c r="B1616">
        <v>11.01306714</v>
      </c>
      <c r="C1616">
        <v>11.110845279999999</v>
      </c>
      <c r="D1616">
        <v>10.91367565</v>
      </c>
      <c r="E1616">
        <v>10.98699264</v>
      </c>
      <c r="F1616">
        <v>11.01306714</v>
      </c>
      <c r="G1616">
        <v>11.110845279999999</v>
      </c>
      <c r="H1616">
        <v>10.91367565</v>
      </c>
      <c r="I1616">
        <v>10.98699264</v>
      </c>
      <c r="J1616">
        <v>2069</v>
      </c>
      <c r="K1616">
        <v>2087.5</v>
      </c>
      <c r="L1616">
        <v>2069</v>
      </c>
      <c r="M1616">
        <v>2081.75</v>
      </c>
      <c r="N1616">
        <v>2078.25</v>
      </c>
      <c r="O1616">
        <v>2094.5</v>
      </c>
      <c r="P1616">
        <v>2076</v>
      </c>
      <c r="Q1616">
        <v>2088.75</v>
      </c>
      <c r="R1616">
        <v>2082.8200000000002</v>
      </c>
      <c r="S1616">
        <v>2097.06</v>
      </c>
      <c r="T1616">
        <v>2082.8200000000002</v>
      </c>
      <c r="U1616">
        <v>2089.17</v>
      </c>
      <c r="V1616">
        <v>0.12</v>
      </c>
      <c r="W1616">
        <v>0.12</v>
      </c>
      <c r="X1616">
        <v>0.12</v>
      </c>
      <c r="Y1616">
        <v>0.12</v>
      </c>
      <c r="Z1616" t="s">
        <v>12</v>
      </c>
      <c r="AA1616" t="s">
        <v>12</v>
      </c>
      <c r="AB1616" t="s">
        <v>12</v>
      </c>
      <c r="AC1616" t="s">
        <v>12</v>
      </c>
      <c r="AD1616">
        <v>183.57704555000001</v>
      </c>
      <c r="AE1616">
        <v>184.16428174999999</v>
      </c>
      <c r="AF1616">
        <v>183.05992712</v>
      </c>
      <c r="AG1616">
        <v>183.45504066000001</v>
      </c>
      <c r="AH1616" t="s">
        <v>12</v>
      </c>
      <c r="AI1616" t="s">
        <v>12</v>
      </c>
    </row>
    <row r="1617" spans="1:35" x14ac:dyDescent="0.25">
      <c r="A1617">
        <v>1448289000</v>
      </c>
      <c r="B1617">
        <v>10.998400419999999</v>
      </c>
      <c r="C1617">
        <v>11.08965969</v>
      </c>
      <c r="D1617">
        <v>10.861511009999999</v>
      </c>
      <c r="E1617">
        <v>10.93973353</v>
      </c>
      <c r="F1617">
        <v>10.998400419999999</v>
      </c>
      <c r="G1617">
        <v>11.08965969</v>
      </c>
      <c r="H1617">
        <v>10.861511009999999</v>
      </c>
      <c r="I1617">
        <v>10.93973353</v>
      </c>
      <c r="J1617">
        <v>2082.25</v>
      </c>
      <c r="K1617">
        <v>2085.75</v>
      </c>
      <c r="L1617">
        <v>2071.5</v>
      </c>
      <c r="M1617">
        <v>2077</v>
      </c>
      <c r="N1617">
        <v>2089.75</v>
      </c>
      <c r="O1617">
        <v>2093</v>
      </c>
      <c r="P1617">
        <v>2078.25</v>
      </c>
      <c r="Q1617">
        <v>2084.25</v>
      </c>
      <c r="R1617">
        <v>2089.41</v>
      </c>
      <c r="S1617">
        <v>2095.61</v>
      </c>
      <c r="T1617">
        <v>2081.39</v>
      </c>
      <c r="U1617">
        <v>2086.59</v>
      </c>
      <c r="V1617">
        <v>0.12</v>
      </c>
      <c r="W1617">
        <v>0.12</v>
      </c>
      <c r="X1617">
        <v>0.12</v>
      </c>
      <c r="Y1617">
        <v>0.12</v>
      </c>
      <c r="Z1617" t="s">
        <v>12</v>
      </c>
      <c r="AA1617" t="s">
        <v>12</v>
      </c>
      <c r="AB1617" t="s">
        <v>12</v>
      </c>
      <c r="AC1617" t="s">
        <v>12</v>
      </c>
      <c r="AD1617">
        <v>183.51569251999999</v>
      </c>
      <c r="AE1617">
        <v>184.04157567999999</v>
      </c>
      <c r="AF1617">
        <v>182.76192666</v>
      </c>
      <c r="AG1617">
        <v>183.24398622000001</v>
      </c>
      <c r="AH1617" t="s">
        <v>12</v>
      </c>
      <c r="AI1617" t="s">
        <v>12</v>
      </c>
    </row>
    <row r="1618" spans="1:35" x14ac:dyDescent="0.25">
      <c r="A1618">
        <v>1448375400</v>
      </c>
      <c r="B1618">
        <v>10.75884396</v>
      </c>
      <c r="C1618">
        <v>11.06195621</v>
      </c>
      <c r="D1618">
        <v>10.68062145</v>
      </c>
      <c r="E1618">
        <v>10.99188155</v>
      </c>
      <c r="F1618">
        <v>10.75884396</v>
      </c>
      <c r="G1618">
        <v>11.06195621</v>
      </c>
      <c r="H1618">
        <v>10.68062145</v>
      </c>
      <c r="I1618">
        <v>10.99188155</v>
      </c>
      <c r="J1618">
        <v>2075.25</v>
      </c>
      <c r="K1618">
        <v>2084</v>
      </c>
      <c r="L1618">
        <v>2058.5</v>
      </c>
      <c r="M1618">
        <v>2077.5</v>
      </c>
      <c r="N1618">
        <v>2083</v>
      </c>
      <c r="O1618">
        <v>2091.5</v>
      </c>
      <c r="P1618">
        <v>2065.5</v>
      </c>
      <c r="Q1618">
        <v>2084.75</v>
      </c>
      <c r="R1618">
        <v>2084.42</v>
      </c>
      <c r="S1618">
        <v>2094.12</v>
      </c>
      <c r="T1618">
        <v>2070.29</v>
      </c>
      <c r="U1618">
        <v>2089.14</v>
      </c>
      <c r="V1618">
        <v>0.12</v>
      </c>
      <c r="W1618">
        <v>0.12</v>
      </c>
      <c r="X1618">
        <v>0.12</v>
      </c>
      <c r="Y1618">
        <v>0.12</v>
      </c>
      <c r="Z1618" t="s">
        <v>12</v>
      </c>
      <c r="AA1618" t="s">
        <v>12</v>
      </c>
      <c r="AB1618" t="s">
        <v>12</v>
      </c>
      <c r="AC1618" t="s">
        <v>12</v>
      </c>
      <c r="AD1618">
        <v>182.19221991000001</v>
      </c>
      <c r="AE1618">
        <v>183.91010489000001</v>
      </c>
      <c r="AF1618">
        <v>181.78904281999999</v>
      </c>
      <c r="AG1618">
        <v>183.48939836</v>
      </c>
      <c r="AH1618" t="s">
        <v>12</v>
      </c>
      <c r="AI1618" t="s">
        <v>12</v>
      </c>
    </row>
    <row r="1619" spans="1:35" x14ac:dyDescent="0.25">
      <c r="A1619">
        <v>1448461800</v>
      </c>
      <c r="B1619">
        <v>11.014697099999999</v>
      </c>
      <c r="C1619">
        <v>11.047289490000001</v>
      </c>
      <c r="D1619">
        <v>10.93533351</v>
      </c>
      <c r="E1619">
        <v>10.97884479</v>
      </c>
      <c r="F1619">
        <v>11.014697099999999</v>
      </c>
      <c r="G1619">
        <v>11.047289490000001</v>
      </c>
      <c r="H1619">
        <v>10.93533351</v>
      </c>
      <c r="I1619">
        <v>10.97884479</v>
      </c>
      <c r="J1619">
        <v>2078.25</v>
      </c>
      <c r="K1619">
        <v>2085.25</v>
      </c>
      <c r="L1619">
        <v>2075.5</v>
      </c>
      <c r="M1619">
        <v>2081</v>
      </c>
      <c r="N1619">
        <v>2084</v>
      </c>
      <c r="O1619">
        <v>2092.5</v>
      </c>
      <c r="P1619">
        <v>2082.25</v>
      </c>
      <c r="Q1619">
        <v>2088</v>
      </c>
      <c r="R1619">
        <v>2089.3000000000002</v>
      </c>
      <c r="S1619">
        <v>2093</v>
      </c>
      <c r="T1619">
        <v>2086.3000000000002</v>
      </c>
      <c r="U1619">
        <v>2088.87</v>
      </c>
      <c r="V1619">
        <v>0.12</v>
      </c>
      <c r="W1619">
        <v>0.12</v>
      </c>
      <c r="X1619">
        <v>0.12</v>
      </c>
      <c r="Y1619">
        <v>0.12</v>
      </c>
      <c r="Z1619" t="s">
        <v>12</v>
      </c>
      <c r="AA1619" t="s">
        <v>12</v>
      </c>
      <c r="AB1619" t="s">
        <v>12</v>
      </c>
      <c r="AC1619" t="s">
        <v>12</v>
      </c>
      <c r="AD1619">
        <v>183.62086915</v>
      </c>
      <c r="AE1619">
        <v>183.83122241000001</v>
      </c>
      <c r="AF1619">
        <v>183.1913979</v>
      </c>
      <c r="AG1619">
        <v>183.4631042</v>
      </c>
      <c r="AH1619" t="s">
        <v>12</v>
      </c>
      <c r="AI1619" t="s">
        <v>12</v>
      </c>
    </row>
    <row r="1620" spans="1:35" x14ac:dyDescent="0.25">
      <c r="A1620">
        <v>1448634600</v>
      </c>
      <c r="B1620">
        <v>10.993511509999999</v>
      </c>
      <c r="C1620">
        <v>11.0570673</v>
      </c>
      <c r="D1620">
        <v>10.91203005</v>
      </c>
      <c r="E1620">
        <v>11.009808189999999</v>
      </c>
      <c r="F1620">
        <v>10.993511509999999</v>
      </c>
      <c r="G1620">
        <v>11.0570673</v>
      </c>
      <c r="H1620">
        <v>10.91203005</v>
      </c>
      <c r="I1620">
        <v>11.009808189999999</v>
      </c>
      <c r="J1620">
        <v>2082.25</v>
      </c>
      <c r="K1620">
        <v>2091</v>
      </c>
      <c r="L1620">
        <v>2074.5</v>
      </c>
      <c r="M1620">
        <v>2082.75</v>
      </c>
      <c r="N1620">
        <v>2089.5</v>
      </c>
      <c r="O1620">
        <v>2098.25</v>
      </c>
      <c r="P1620">
        <v>2081.5</v>
      </c>
      <c r="Q1620">
        <v>2090</v>
      </c>
      <c r="R1620">
        <v>2088.8200000000002</v>
      </c>
      <c r="S1620">
        <v>2093.29</v>
      </c>
      <c r="T1620">
        <v>2084.13</v>
      </c>
      <c r="U1620">
        <v>2090.11</v>
      </c>
      <c r="V1620">
        <v>0.12</v>
      </c>
      <c r="W1620">
        <v>0.12</v>
      </c>
      <c r="X1620">
        <v>0.12</v>
      </c>
      <c r="Y1620">
        <v>0.12</v>
      </c>
      <c r="Z1620" t="s">
        <v>12</v>
      </c>
      <c r="AA1620" t="s">
        <v>12</v>
      </c>
      <c r="AB1620" t="s">
        <v>12</v>
      </c>
      <c r="AC1620" t="s">
        <v>12</v>
      </c>
      <c r="AD1620">
        <v>183.55951612000001</v>
      </c>
      <c r="AE1620">
        <v>183.88381072999999</v>
      </c>
      <c r="AF1620">
        <v>183.05992712</v>
      </c>
      <c r="AG1620">
        <v>183.67345746999999</v>
      </c>
      <c r="AH1620" t="s">
        <v>12</v>
      </c>
      <c r="AI1620" t="s">
        <v>12</v>
      </c>
    </row>
    <row r="1621" spans="1:35" x14ac:dyDescent="0.25">
      <c r="A1621">
        <v>1448893800</v>
      </c>
      <c r="B1621">
        <v>11.060326249999999</v>
      </c>
      <c r="C1621">
        <v>11.07287509</v>
      </c>
      <c r="D1621">
        <v>10.861511009999999</v>
      </c>
      <c r="E1621">
        <v>10.88595555</v>
      </c>
      <c r="F1621">
        <v>11.060326249999999</v>
      </c>
      <c r="G1621">
        <v>11.07287509</v>
      </c>
      <c r="H1621">
        <v>10.861511009999999</v>
      </c>
      <c r="I1621">
        <v>10.88595555</v>
      </c>
      <c r="J1621">
        <v>2082.75</v>
      </c>
      <c r="K1621">
        <v>2087.75</v>
      </c>
      <c r="L1621">
        <v>2071.75</v>
      </c>
      <c r="M1621">
        <v>2072.75</v>
      </c>
      <c r="N1621">
        <v>2089.5</v>
      </c>
      <c r="O1621">
        <v>2095</v>
      </c>
      <c r="P1621">
        <v>2078.5</v>
      </c>
      <c r="Q1621">
        <v>2079.75</v>
      </c>
      <c r="R1621">
        <v>2090.9499999999998</v>
      </c>
      <c r="S1621">
        <v>2093.81</v>
      </c>
      <c r="T1621">
        <v>2080.41</v>
      </c>
      <c r="U1621">
        <v>2080.41</v>
      </c>
      <c r="V1621">
        <v>0.08</v>
      </c>
      <c r="W1621">
        <v>0.08</v>
      </c>
      <c r="X1621">
        <v>0.08</v>
      </c>
      <c r="Y1621">
        <v>0.08</v>
      </c>
      <c r="Z1621" t="s">
        <v>12</v>
      </c>
      <c r="AA1621" t="s">
        <v>12</v>
      </c>
      <c r="AB1621" t="s">
        <v>12</v>
      </c>
      <c r="AC1621" t="s">
        <v>12</v>
      </c>
      <c r="AD1621">
        <v>183.83998713</v>
      </c>
      <c r="AE1621">
        <v>183.96269319999999</v>
      </c>
      <c r="AF1621">
        <v>182.79698554000001</v>
      </c>
      <c r="AG1621">
        <v>182.91092689000001</v>
      </c>
      <c r="AH1621" t="s">
        <v>12</v>
      </c>
      <c r="AI1621" t="s">
        <v>12</v>
      </c>
    </row>
    <row r="1622" spans="1:35" x14ac:dyDescent="0.25">
      <c r="A1622">
        <v>1448980200</v>
      </c>
      <c r="B1622">
        <v>10.998400419999999</v>
      </c>
      <c r="C1622">
        <v>11.215142289999999</v>
      </c>
      <c r="D1622">
        <v>10.951141310000001</v>
      </c>
      <c r="E1622">
        <v>11.193956699999999</v>
      </c>
      <c r="F1622">
        <v>10.998400419999999</v>
      </c>
      <c r="G1622">
        <v>11.215142289999999</v>
      </c>
      <c r="H1622">
        <v>10.951141310000001</v>
      </c>
      <c r="I1622">
        <v>11.193956699999999</v>
      </c>
      <c r="J1622">
        <v>2078.25</v>
      </c>
      <c r="K1622">
        <v>2094.5</v>
      </c>
      <c r="L1622">
        <v>2076.75</v>
      </c>
      <c r="M1622">
        <v>2093</v>
      </c>
      <c r="N1622">
        <v>2085.5</v>
      </c>
      <c r="O1622">
        <v>2101.5</v>
      </c>
      <c r="P1622">
        <v>2083.5</v>
      </c>
      <c r="Q1622">
        <v>2100</v>
      </c>
      <c r="R1622">
        <v>2082.9299999999998</v>
      </c>
      <c r="S1622">
        <v>2103.37</v>
      </c>
      <c r="T1622">
        <v>2082.9299999999998</v>
      </c>
      <c r="U1622">
        <v>2102.63</v>
      </c>
      <c r="V1622">
        <v>0.13</v>
      </c>
      <c r="W1622">
        <v>0.13</v>
      </c>
      <c r="X1622">
        <v>0.13</v>
      </c>
      <c r="Y1622">
        <v>0.13</v>
      </c>
      <c r="Z1622" t="s">
        <v>12</v>
      </c>
      <c r="AA1622" t="s">
        <v>12</v>
      </c>
      <c r="AB1622" t="s">
        <v>12</v>
      </c>
      <c r="AC1622" t="s">
        <v>12</v>
      </c>
      <c r="AD1622">
        <v>183.56828082999999</v>
      </c>
      <c r="AE1622">
        <v>184.77781210000001</v>
      </c>
      <c r="AF1622">
        <v>183.27904509999999</v>
      </c>
      <c r="AG1622">
        <v>184.65510603000001</v>
      </c>
      <c r="AH1622" t="s">
        <v>12</v>
      </c>
      <c r="AI1622" t="s">
        <v>12</v>
      </c>
    </row>
    <row r="1623" spans="1:35" x14ac:dyDescent="0.25">
      <c r="A1623">
        <v>1449066600</v>
      </c>
      <c r="B1623">
        <v>11.172771109999999</v>
      </c>
      <c r="C1623">
        <v>11.242845770000001</v>
      </c>
      <c r="D1623">
        <v>10.799585179999999</v>
      </c>
      <c r="E1623">
        <v>10.83869644</v>
      </c>
      <c r="F1623">
        <v>11.172771109999999</v>
      </c>
      <c r="G1623">
        <v>11.242845770000001</v>
      </c>
      <c r="H1623">
        <v>10.799585179999999</v>
      </c>
      <c r="I1623">
        <v>10.83869644</v>
      </c>
      <c r="J1623">
        <v>2092.5</v>
      </c>
      <c r="K1623">
        <v>2097.5</v>
      </c>
      <c r="L1623">
        <v>2068.25</v>
      </c>
      <c r="M1623">
        <v>2074.5</v>
      </c>
      <c r="N1623">
        <v>2099.5</v>
      </c>
      <c r="O1623">
        <v>2105</v>
      </c>
      <c r="P1623">
        <v>2075</v>
      </c>
      <c r="Q1623">
        <v>2081.5</v>
      </c>
      <c r="R1623">
        <v>2101.71</v>
      </c>
      <c r="S1623">
        <v>2104.27</v>
      </c>
      <c r="T1623">
        <v>2077.11</v>
      </c>
      <c r="U1623">
        <v>2079.5100000000002</v>
      </c>
      <c r="V1623">
        <v>0.13</v>
      </c>
      <c r="W1623">
        <v>0.13</v>
      </c>
      <c r="X1623">
        <v>0.13</v>
      </c>
      <c r="Y1623">
        <v>0.13</v>
      </c>
      <c r="Z1623" t="s">
        <v>12</v>
      </c>
      <c r="AA1623" t="s">
        <v>12</v>
      </c>
      <c r="AB1623" t="s">
        <v>12</v>
      </c>
      <c r="AC1623" t="s">
        <v>12</v>
      </c>
      <c r="AD1623">
        <v>184.59813535000001</v>
      </c>
      <c r="AE1623">
        <v>184.93557704</v>
      </c>
      <c r="AF1623">
        <v>182.5077498</v>
      </c>
      <c r="AG1623">
        <v>182.76981491000001</v>
      </c>
      <c r="AH1623" t="s">
        <v>12</v>
      </c>
      <c r="AI1623" t="s">
        <v>12</v>
      </c>
    </row>
    <row r="1624" spans="1:35" x14ac:dyDescent="0.25">
      <c r="A1624">
        <v>1449153000</v>
      </c>
      <c r="B1624">
        <v>10.90225223</v>
      </c>
      <c r="C1624">
        <v>10.94299247</v>
      </c>
      <c r="D1624">
        <v>10.258546450000001</v>
      </c>
      <c r="E1624">
        <v>10.387288</v>
      </c>
      <c r="F1624">
        <v>10.90225223</v>
      </c>
      <c r="G1624">
        <v>10.94299247</v>
      </c>
      <c r="H1624">
        <v>10.258546450000001</v>
      </c>
      <c r="I1624">
        <v>10.387288</v>
      </c>
      <c r="J1624">
        <v>2076.5</v>
      </c>
      <c r="K1624">
        <v>2088</v>
      </c>
      <c r="L1624">
        <v>2033</v>
      </c>
      <c r="M1624">
        <v>2044</v>
      </c>
      <c r="N1624">
        <v>2083.25</v>
      </c>
      <c r="O1624">
        <v>2095.25</v>
      </c>
      <c r="P1624">
        <v>2040</v>
      </c>
      <c r="Q1624">
        <v>2051.25</v>
      </c>
      <c r="R1624">
        <v>2080.71</v>
      </c>
      <c r="S1624">
        <v>2085</v>
      </c>
      <c r="T1624">
        <v>2042.35</v>
      </c>
      <c r="U1624">
        <v>2049.62</v>
      </c>
      <c r="V1624">
        <v>0.13</v>
      </c>
      <c r="W1624">
        <v>0.13</v>
      </c>
      <c r="X1624">
        <v>0.13</v>
      </c>
      <c r="Y1624">
        <v>0.13</v>
      </c>
      <c r="Z1624" t="s">
        <v>12</v>
      </c>
      <c r="AA1624" t="s">
        <v>12</v>
      </c>
      <c r="AB1624" t="s">
        <v>12</v>
      </c>
      <c r="AC1624" t="s">
        <v>12</v>
      </c>
      <c r="AD1624">
        <v>183.03363296000001</v>
      </c>
      <c r="AE1624">
        <v>183.31410398</v>
      </c>
      <c r="AF1624">
        <v>179.45859161000001</v>
      </c>
      <c r="AG1624">
        <v>180.21139335000001</v>
      </c>
      <c r="AH1624" t="s">
        <v>12</v>
      </c>
      <c r="AI1624" t="s">
        <v>12</v>
      </c>
    </row>
    <row r="1625" spans="1:35" x14ac:dyDescent="0.25">
      <c r="A1625">
        <v>1449239400</v>
      </c>
      <c r="B1625">
        <v>10.463880550000001</v>
      </c>
      <c r="C1625">
        <v>11.05217839</v>
      </c>
      <c r="D1625">
        <v>10.43943601</v>
      </c>
      <c r="E1625">
        <v>10.99514147</v>
      </c>
      <c r="F1625">
        <v>10.463880550000001</v>
      </c>
      <c r="G1625">
        <v>11.05217839</v>
      </c>
      <c r="H1625">
        <v>10.43943601</v>
      </c>
      <c r="I1625">
        <v>10.99514147</v>
      </c>
      <c r="J1625">
        <v>2046</v>
      </c>
      <c r="K1625">
        <v>2085.75</v>
      </c>
      <c r="L1625">
        <v>2039.75</v>
      </c>
      <c r="M1625">
        <v>2081.25</v>
      </c>
      <c r="N1625">
        <v>2053.25</v>
      </c>
      <c r="O1625">
        <v>2093</v>
      </c>
      <c r="P1625">
        <v>2046.75</v>
      </c>
      <c r="Q1625">
        <v>2088.5</v>
      </c>
      <c r="R1625">
        <v>2051.2399999999998</v>
      </c>
      <c r="S1625">
        <v>2093.84</v>
      </c>
      <c r="T1625">
        <v>2051.2399999999998</v>
      </c>
      <c r="U1625">
        <v>2091.69</v>
      </c>
      <c r="V1625">
        <v>0.13</v>
      </c>
      <c r="W1625">
        <v>0.13</v>
      </c>
      <c r="X1625">
        <v>0.13</v>
      </c>
      <c r="Y1625">
        <v>0.13</v>
      </c>
      <c r="Z1625" t="s">
        <v>12</v>
      </c>
      <c r="AA1625" t="s">
        <v>12</v>
      </c>
      <c r="AB1625" t="s">
        <v>12</v>
      </c>
      <c r="AC1625" t="s">
        <v>12</v>
      </c>
      <c r="AD1625">
        <v>180.62333515</v>
      </c>
      <c r="AE1625">
        <v>184.03281096000001</v>
      </c>
      <c r="AF1625">
        <v>180.49186435999999</v>
      </c>
      <c r="AG1625">
        <v>183.72604577999999</v>
      </c>
      <c r="AH1625" t="s">
        <v>12</v>
      </c>
      <c r="AI1625" t="s">
        <v>12</v>
      </c>
    </row>
    <row r="1626" spans="1:35" x14ac:dyDescent="0.25">
      <c r="A1626">
        <v>1449498600</v>
      </c>
      <c r="B1626">
        <v>10.936474580000001</v>
      </c>
      <c r="C1626">
        <v>10.936474580000001</v>
      </c>
      <c r="D1626">
        <v>10.615436669999999</v>
      </c>
      <c r="E1626">
        <v>10.79469628</v>
      </c>
      <c r="F1626">
        <v>10.936474580000001</v>
      </c>
      <c r="G1626">
        <v>10.936474580000001</v>
      </c>
      <c r="H1626">
        <v>10.615436669999999</v>
      </c>
      <c r="I1626">
        <v>10.79469628</v>
      </c>
      <c r="J1626">
        <v>2084.5</v>
      </c>
      <c r="K1626">
        <v>2088.75</v>
      </c>
      <c r="L1626">
        <v>2057.5</v>
      </c>
      <c r="M1626">
        <v>2073.75</v>
      </c>
      <c r="N1626">
        <v>2092.25</v>
      </c>
      <c r="O1626">
        <v>2095.5</v>
      </c>
      <c r="P1626">
        <v>2064.5</v>
      </c>
      <c r="Q1626">
        <v>2081</v>
      </c>
      <c r="R1626">
        <v>2090.42</v>
      </c>
      <c r="S1626">
        <v>2090.42</v>
      </c>
      <c r="T1626">
        <v>2066.7800000000002</v>
      </c>
      <c r="U1626">
        <v>2077.0700000000002</v>
      </c>
      <c r="V1626">
        <v>0.13</v>
      </c>
      <c r="W1626">
        <v>0.13</v>
      </c>
      <c r="X1626">
        <v>0.13</v>
      </c>
      <c r="Y1626">
        <v>0.13</v>
      </c>
      <c r="Z1626" t="s">
        <v>12</v>
      </c>
      <c r="AA1626" t="s">
        <v>12</v>
      </c>
      <c r="AB1626" t="s">
        <v>12</v>
      </c>
      <c r="AC1626" t="s">
        <v>12</v>
      </c>
      <c r="AD1626">
        <v>183.38422173000001</v>
      </c>
      <c r="AE1626">
        <v>183.82201946000001</v>
      </c>
      <c r="AF1626">
        <v>181.60498371</v>
      </c>
      <c r="AG1626">
        <v>182.61292642999999</v>
      </c>
      <c r="AH1626" t="s">
        <v>12</v>
      </c>
      <c r="AI1626" t="s">
        <v>12</v>
      </c>
    </row>
    <row r="1627" spans="1:35" x14ac:dyDescent="0.25">
      <c r="A1627">
        <v>1449585000</v>
      </c>
      <c r="B1627">
        <v>10.50136185</v>
      </c>
      <c r="C1627">
        <v>10.7458072</v>
      </c>
      <c r="D1627">
        <v>10.393805889999999</v>
      </c>
      <c r="E1627">
        <v>10.576325410000001</v>
      </c>
      <c r="F1627">
        <v>10.50136185</v>
      </c>
      <c r="G1627">
        <v>10.7458072</v>
      </c>
      <c r="H1627">
        <v>10.393805889999999</v>
      </c>
      <c r="I1627">
        <v>10.576325410000001</v>
      </c>
      <c r="J1627">
        <v>2072.25</v>
      </c>
      <c r="K1627">
        <v>2074</v>
      </c>
      <c r="L1627">
        <v>2042.5</v>
      </c>
      <c r="M1627">
        <v>2051</v>
      </c>
      <c r="N1627">
        <v>2080</v>
      </c>
      <c r="O1627">
        <v>2081.5</v>
      </c>
      <c r="P1627">
        <v>2050.25</v>
      </c>
      <c r="Q1627">
        <v>2058.75</v>
      </c>
      <c r="R1627">
        <v>2073.39</v>
      </c>
      <c r="S1627">
        <v>2073.85</v>
      </c>
      <c r="T1627">
        <v>2052.3200000000002</v>
      </c>
      <c r="U1627">
        <v>2063.59</v>
      </c>
      <c r="V1627">
        <v>0.13</v>
      </c>
      <c r="W1627">
        <v>0.13</v>
      </c>
      <c r="X1627">
        <v>0.13</v>
      </c>
      <c r="Y1627">
        <v>0.13</v>
      </c>
      <c r="Z1627" t="s">
        <v>12</v>
      </c>
      <c r="AA1627" t="s">
        <v>12</v>
      </c>
      <c r="AB1627" t="s">
        <v>12</v>
      </c>
      <c r="AC1627" t="s">
        <v>12</v>
      </c>
      <c r="AD1627">
        <v>180.98268863999999</v>
      </c>
      <c r="AE1627">
        <v>182.55946163999999</v>
      </c>
      <c r="AF1627">
        <v>180.36039357000001</v>
      </c>
      <c r="AG1627">
        <v>181.38498926</v>
      </c>
      <c r="AH1627" t="s">
        <v>12</v>
      </c>
      <c r="AI1627" t="s">
        <v>12</v>
      </c>
    </row>
    <row r="1628" spans="1:35" x14ac:dyDescent="0.25">
      <c r="A1628">
        <v>1449671400</v>
      </c>
      <c r="B1628">
        <v>10.458991640000001</v>
      </c>
      <c r="C1628">
        <v>10.841955390000001</v>
      </c>
      <c r="D1628">
        <v>10.14610158</v>
      </c>
      <c r="E1628">
        <v>10.335139</v>
      </c>
      <c r="F1628">
        <v>10.458991640000001</v>
      </c>
      <c r="G1628">
        <v>10.841955390000001</v>
      </c>
      <c r="H1628">
        <v>10.14610158</v>
      </c>
      <c r="I1628">
        <v>10.335139</v>
      </c>
      <c r="J1628">
        <v>2051.75</v>
      </c>
      <c r="K1628">
        <v>2071.75</v>
      </c>
      <c r="L1628">
        <v>2026.25</v>
      </c>
      <c r="M1628">
        <v>2034.25</v>
      </c>
      <c r="N1628">
        <v>2059.5</v>
      </c>
      <c r="O1628">
        <v>2079.75</v>
      </c>
      <c r="P1628">
        <v>2034.25</v>
      </c>
      <c r="Q1628">
        <v>2042</v>
      </c>
      <c r="R1628">
        <v>2061.17</v>
      </c>
      <c r="S1628">
        <v>2080.33</v>
      </c>
      <c r="T1628">
        <v>2036.53</v>
      </c>
      <c r="U1628">
        <v>2047.62</v>
      </c>
      <c r="V1628">
        <v>0.14000000000000001</v>
      </c>
      <c r="W1628">
        <v>0.14000000000000001</v>
      </c>
      <c r="X1628">
        <v>0.14000000000000001</v>
      </c>
      <c r="Y1628">
        <v>0.14000000000000001</v>
      </c>
      <c r="Z1628" t="s">
        <v>12</v>
      </c>
      <c r="AA1628" t="s">
        <v>12</v>
      </c>
      <c r="AB1628" t="s">
        <v>12</v>
      </c>
      <c r="AC1628" t="s">
        <v>12</v>
      </c>
      <c r="AD1628">
        <v>180.71974706</v>
      </c>
      <c r="AE1628">
        <v>182.90216217</v>
      </c>
      <c r="AF1628">
        <v>178.95803849000001</v>
      </c>
      <c r="AG1628">
        <v>179.97474593000001</v>
      </c>
      <c r="AH1628" t="s">
        <v>12</v>
      </c>
      <c r="AI1628" t="s">
        <v>12</v>
      </c>
    </row>
    <row r="1629" spans="1:35" x14ac:dyDescent="0.25">
      <c r="A1629">
        <v>1449757800</v>
      </c>
      <c r="B1629">
        <v>10.34002791</v>
      </c>
      <c r="C1629">
        <v>10.63988121</v>
      </c>
      <c r="D1629">
        <v>10.29928767</v>
      </c>
      <c r="E1629">
        <v>10.39543585</v>
      </c>
      <c r="F1629">
        <v>10.34002791</v>
      </c>
      <c r="G1629">
        <v>10.63988121</v>
      </c>
      <c r="H1629">
        <v>10.29928767</v>
      </c>
      <c r="I1629">
        <v>10.39543585</v>
      </c>
      <c r="J1629">
        <v>2037.25</v>
      </c>
      <c r="K1629">
        <v>2058.75</v>
      </c>
      <c r="L1629">
        <v>2035.75</v>
      </c>
      <c r="M1629">
        <v>2041</v>
      </c>
      <c r="N1629">
        <v>2045.75</v>
      </c>
      <c r="O1629">
        <v>2067</v>
      </c>
      <c r="P1629">
        <v>2043.75</v>
      </c>
      <c r="Q1629">
        <v>2049.25</v>
      </c>
      <c r="R1629">
        <v>2047.93</v>
      </c>
      <c r="S1629">
        <v>2067.65</v>
      </c>
      <c r="T1629">
        <v>2045.67</v>
      </c>
      <c r="U1629">
        <v>2052.23</v>
      </c>
      <c r="V1629">
        <v>0.14000000000000001</v>
      </c>
      <c r="W1629">
        <v>0.14000000000000001</v>
      </c>
      <c r="X1629">
        <v>0.14000000000000001</v>
      </c>
      <c r="Y1629">
        <v>0.14000000000000001</v>
      </c>
      <c r="Z1629" t="s">
        <v>12</v>
      </c>
      <c r="AA1629" t="s">
        <v>12</v>
      </c>
      <c r="AB1629" t="s">
        <v>12</v>
      </c>
      <c r="AC1629" t="s">
        <v>12</v>
      </c>
      <c r="AD1629">
        <v>180.04486367999999</v>
      </c>
      <c r="AE1629">
        <v>181.80657226</v>
      </c>
      <c r="AF1629">
        <v>179.79945154000001</v>
      </c>
      <c r="AG1629">
        <v>180.43927604999999</v>
      </c>
      <c r="AH1629" t="s">
        <v>12</v>
      </c>
      <c r="AI1629" t="s">
        <v>12</v>
      </c>
    </row>
    <row r="1630" spans="1:35" x14ac:dyDescent="0.25">
      <c r="A1630">
        <v>1449844200</v>
      </c>
      <c r="B1630">
        <v>10.03039777</v>
      </c>
      <c r="C1630">
        <v>10.1444726</v>
      </c>
      <c r="D1630">
        <v>9.7452121700000003</v>
      </c>
      <c r="E1630">
        <v>9.7859524199999992</v>
      </c>
      <c r="F1630">
        <v>10.03039777</v>
      </c>
      <c r="G1630">
        <v>10.1444726</v>
      </c>
      <c r="H1630">
        <v>9.7452121700000003</v>
      </c>
      <c r="I1630">
        <v>9.7859524199999992</v>
      </c>
      <c r="J1630">
        <v>2038.25</v>
      </c>
      <c r="K1630">
        <v>2038.25</v>
      </c>
      <c r="L1630">
        <v>1989.75</v>
      </c>
      <c r="M1630">
        <v>1994.25</v>
      </c>
      <c r="N1630">
        <v>2042.5</v>
      </c>
      <c r="O1630">
        <v>2047.75</v>
      </c>
      <c r="P1630">
        <v>1996.25</v>
      </c>
      <c r="Q1630">
        <v>2001.25</v>
      </c>
      <c r="R1630">
        <v>2047.27</v>
      </c>
      <c r="S1630">
        <v>2047.27</v>
      </c>
      <c r="T1630">
        <v>2008.8</v>
      </c>
      <c r="U1630">
        <v>2012.37</v>
      </c>
      <c r="V1630">
        <v>0.14000000000000001</v>
      </c>
      <c r="W1630">
        <v>0.14000000000000001</v>
      </c>
      <c r="X1630">
        <v>0.14000000000000001</v>
      </c>
      <c r="Y1630">
        <v>0.14000000000000001</v>
      </c>
      <c r="Z1630" t="s">
        <v>12</v>
      </c>
      <c r="AA1630" t="s">
        <v>12</v>
      </c>
      <c r="AB1630" t="s">
        <v>12</v>
      </c>
      <c r="AC1630" t="s">
        <v>12</v>
      </c>
      <c r="AD1630">
        <v>178.23056679000001</v>
      </c>
      <c r="AE1630">
        <v>178.92297961</v>
      </c>
      <c r="AF1630">
        <v>176.61785843999999</v>
      </c>
      <c r="AG1630">
        <v>176.94215305</v>
      </c>
      <c r="AH1630" t="s">
        <v>12</v>
      </c>
      <c r="AI1630" t="s">
        <v>12</v>
      </c>
    </row>
    <row r="1631" spans="1:35" x14ac:dyDescent="0.25">
      <c r="A1631">
        <v>1450103400</v>
      </c>
      <c r="B1631">
        <v>9.8120269100000002</v>
      </c>
      <c r="C1631">
        <v>9.9619530699999999</v>
      </c>
      <c r="D1631">
        <v>9.5219524100000008</v>
      </c>
      <c r="E1631">
        <v>9.9554341999999991</v>
      </c>
      <c r="F1631">
        <v>9.8120269100000002</v>
      </c>
      <c r="G1631">
        <v>9.9619530699999999</v>
      </c>
      <c r="H1631">
        <v>9.5219524100000008</v>
      </c>
      <c r="I1631">
        <v>9.9554341999999991</v>
      </c>
      <c r="J1631">
        <v>1993.75</v>
      </c>
      <c r="K1631">
        <v>2009.25</v>
      </c>
      <c r="L1631">
        <v>1976.75</v>
      </c>
      <c r="M1631">
        <v>2002.5</v>
      </c>
      <c r="N1631">
        <v>2001.5</v>
      </c>
      <c r="O1631">
        <v>2019.5</v>
      </c>
      <c r="P1631">
        <v>1983.25</v>
      </c>
      <c r="Q1631">
        <v>2009.5</v>
      </c>
      <c r="R1631">
        <v>2013.37</v>
      </c>
      <c r="S1631">
        <v>2022.92</v>
      </c>
      <c r="T1631">
        <v>1993.26</v>
      </c>
      <c r="U1631">
        <v>2021.94</v>
      </c>
      <c r="V1631">
        <v>0.15</v>
      </c>
      <c r="W1631">
        <v>0.15</v>
      </c>
      <c r="X1631">
        <v>0.15</v>
      </c>
      <c r="Y1631">
        <v>0.15</v>
      </c>
      <c r="Z1631" t="s">
        <v>12</v>
      </c>
      <c r="AA1631" t="s">
        <v>12</v>
      </c>
      <c r="AB1631" t="s">
        <v>12</v>
      </c>
      <c r="AC1631" t="s">
        <v>12</v>
      </c>
      <c r="AD1631">
        <v>177.10868271999999</v>
      </c>
      <c r="AE1631">
        <v>177.96762520999999</v>
      </c>
      <c r="AF1631">
        <v>175.25056223000001</v>
      </c>
      <c r="AG1631">
        <v>177.83685560000001</v>
      </c>
      <c r="AH1631" t="s">
        <v>12</v>
      </c>
      <c r="AI1631" t="s">
        <v>12</v>
      </c>
    </row>
    <row r="1632" spans="1:35" x14ac:dyDescent="0.25">
      <c r="A1632">
        <v>1450189800</v>
      </c>
      <c r="B1632">
        <v>10.221065149999999</v>
      </c>
      <c r="C1632">
        <v>10.419880389999999</v>
      </c>
      <c r="D1632">
        <v>10.19010175</v>
      </c>
      <c r="E1632">
        <v>10.26180637</v>
      </c>
      <c r="F1632">
        <v>10.221065149999999</v>
      </c>
      <c r="G1632">
        <v>10.419880389999999</v>
      </c>
      <c r="H1632">
        <v>10.19010175</v>
      </c>
      <c r="I1632">
        <v>10.26180637</v>
      </c>
      <c r="J1632">
        <v>2006</v>
      </c>
      <c r="K1632">
        <v>2038</v>
      </c>
      <c r="L1632">
        <v>2003.5</v>
      </c>
      <c r="M1632">
        <v>2029.75</v>
      </c>
      <c r="N1632">
        <v>2013</v>
      </c>
      <c r="O1632">
        <v>2045.75</v>
      </c>
      <c r="P1632">
        <v>2010</v>
      </c>
      <c r="Q1632">
        <v>2037</v>
      </c>
      <c r="R1632">
        <v>2025.55</v>
      </c>
      <c r="S1632">
        <v>2053.87</v>
      </c>
      <c r="T1632">
        <v>2025.55</v>
      </c>
      <c r="U1632">
        <v>2043.41</v>
      </c>
      <c r="V1632">
        <v>0.15</v>
      </c>
      <c r="W1632">
        <v>0.15</v>
      </c>
      <c r="X1632">
        <v>0.15</v>
      </c>
      <c r="Y1632">
        <v>0.15</v>
      </c>
      <c r="Z1632" t="s">
        <v>12</v>
      </c>
      <c r="AA1632" t="s">
        <v>12</v>
      </c>
      <c r="AB1632" t="s">
        <v>12</v>
      </c>
      <c r="AC1632" t="s">
        <v>12</v>
      </c>
      <c r="AD1632">
        <v>179.41380389</v>
      </c>
      <c r="AE1632">
        <v>180.64962930999999</v>
      </c>
      <c r="AF1632">
        <v>179.30862726000001</v>
      </c>
      <c r="AG1632">
        <v>179.70374079999999</v>
      </c>
      <c r="AH1632" t="s">
        <v>12</v>
      </c>
      <c r="AI1632" t="s">
        <v>12</v>
      </c>
    </row>
    <row r="1633" spans="1:35" x14ac:dyDescent="0.25">
      <c r="A1633">
        <v>1450276200</v>
      </c>
      <c r="B1633">
        <v>10.45736168</v>
      </c>
      <c r="C1633">
        <v>10.7643039</v>
      </c>
      <c r="D1633">
        <v>10.23410191</v>
      </c>
      <c r="E1633">
        <v>10.709954890000001</v>
      </c>
      <c r="F1633">
        <v>10.45736168</v>
      </c>
      <c r="G1633">
        <v>10.7643039</v>
      </c>
      <c r="H1633">
        <v>10.23410191</v>
      </c>
      <c r="I1633">
        <v>10.709954890000001</v>
      </c>
      <c r="J1633">
        <v>2029</v>
      </c>
      <c r="K1633">
        <v>2061.25</v>
      </c>
      <c r="L1633">
        <v>2025.75</v>
      </c>
      <c r="M1633">
        <v>2056.5</v>
      </c>
      <c r="N1633">
        <v>2037.5</v>
      </c>
      <c r="O1633">
        <v>2068.75</v>
      </c>
      <c r="P1633">
        <v>2031</v>
      </c>
      <c r="Q1633">
        <v>2063.75</v>
      </c>
      <c r="R1633">
        <v>2046.5</v>
      </c>
      <c r="S1633">
        <v>2076.7199999999998</v>
      </c>
      <c r="T1633">
        <v>2042.43</v>
      </c>
      <c r="U1633">
        <v>2073.0700000000002</v>
      </c>
      <c r="V1633">
        <v>0.15</v>
      </c>
      <c r="W1633">
        <v>0.15</v>
      </c>
      <c r="X1633">
        <v>0.15</v>
      </c>
      <c r="Y1633">
        <v>0.15</v>
      </c>
      <c r="Z1633" t="s">
        <v>12</v>
      </c>
      <c r="AA1633" t="s">
        <v>12</v>
      </c>
      <c r="AB1633" t="s">
        <v>12</v>
      </c>
      <c r="AC1633" t="s">
        <v>12</v>
      </c>
      <c r="AD1633">
        <v>180.87312965000001</v>
      </c>
      <c r="AE1633">
        <v>182.64798531</v>
      </c>
      <c r="AF1633">
        <v>179.50145108000001</v>
      </c>
      <c r="AG1633">
        <v>182.33245540999999</v>
      </c>
      <c r="AH1633" t="s">
        <v>12</v>
      </c>
      <c r="AI1633" t="s">
        <v>12</v>
      </c>
    </row>
    <row r="1634" spans="1:35" x14ac:dyDescent="0.25">
      <c r="A1634">
        <v>1450362600</v>
      </c>
      <c r="B1634">
        <v>10.783288499999999</v>
      </c>
      <c r="C1634">
        <v>10.783288499999999</v>
      </c>
      <c r="D1634">
        <v>10.221065149999999</v>
      </c>
      <c r="E1634">
        <v>10.23410191</v>
      </c>
      <c r="F1634">
        <v>10.783288499999999</v>
      </c>
      <c r="G1634">
        <v>10.783288499999999</v>
      </c>
      <c r="H1634">
        <v>10.221065149999999</v>
      </c>
      <c r="I1634">
        <v>10.23410191</v>
      </c>
      <c r="J1634">
        <v>2056.25</v>
      </c>
      <c r="K1634">
        <v>2065.75</v>
      </c>
      <c r="L1634">
        <v>2016.75</v>
      </c>
      <c r="M1634">
        <v>2017.75</v>
      </c>
      <c r="N1634">
        <v>2060.75</v>
      </c>
      <c r="O1634">
        <v>2072.75</v>
      </c>
      <c r="P1634">
        <v>2022.75</v>
      </c>
      <c r="Q1634">
        <v>2024.75</v>
      </c>
      <c r="R1634">
        <v>2073.7600000000002</v>
      </c>
      <c r="S1634">
        <v>2076.37</v>
      </c>
      <c r="T1634">
        <v>2041.66</v>
      </c>
      <c r="U1634">
        <v>2041.89</v>
      </c>
      <c r="V1634">
        <v>0.37</v>
      </c>
      <c r="W1634">
        <v>0.37</v>
      </c>
      <c r="X1634">
        <v>0.37</v>
      </c>
      <c r="Y1634">
        <v>0.37</v>
      </c>
      <c r="Z1634" t="s">
        <v>12</v>
      </c>
      <c r="AA1634" t="s">
        <v>12</v>
      </c>
      <c r="AB1634" t="s">
        <v>12</v>
      </c>
      <c r="AC1634" t="s">
        <v>12</v>
      </c>
      <c r="AD1634">
        <v>182.65675003000001</v>
      </c>
      <c r="AE1634">
        <v>182.72686777999999</v>
      </c>
      <c r="AF1634">
        <v>179.53650995999999</v>
      </c>
      <c r="AG1634">
        <v>179.55403939999999</v>
      </c>
      <c r="AH1634" t="s">
        <v>12</v>
      </c>
      <c r="AI1634" t="s">
        <v>12</v>
      </c>
    </row>
    <row r="1635" spans="1:35" x14ac:dyDescent="0.25">
      <c r="A1635">
        <v>1450449000</v>
      </c>
      <c r="B1635">
        <v>10.074397940000001</v>
      </c>
      <c r="C1635">
        <v>10.103731379999999</v>
      </c>
      <c r="D1635">
        <v>9.6539519200000008</v>
      </c>
      <c r="E1635">
        <v>9.6539519200000008</v>
      </c>
      <c r="F1635">
        <v>10.074397940000001</v>
      </c>
      <c r="G1635">
        <v>10.103731379999999</v>
      </c>
      <c r="H1635">
        <v>9.6539519200000008</v>
      </c>
      <c r="I1635">
        <v>9.6539519200000008</v>
      </c>
      <c r="J1635">
        <v>2017</v>
      </c>
      <c r="K1635">
        <v>2022.25</v>
      </c>
      <c r="L1635">
        <v>1984.5</v>
      </c>
      <c r="M1635">
        <v>1985</v>
      </c>
      <c r="N1635">
        <v>2024</v>
      </c>
      <c r="O1635">
        <v>2029.75</v>
      </c>
      <c r="P1635">
        <v>1991</v>
      </c>
      <c r="Q1635">
        <v>1992</v>
      </c>
      <c r="R1635">
        <v>2040.81</v>
      </c>
      <c r="S1635">
        <v>2040.81</v>
      </c>
      <c r="T1635">
        <v>2005.33</v>
      </c>
      <c r="U1635">
        <v>2005.55</v>
      </c>
      <c r="V1635">
        <v>0.37</v>
      </c>
      <c r="W1635">
        <v>0.37</v>
      </c>
      <c r="X1635">
        <v>0.37</v>
      </c>
      <c r="Y1635">
        <v>0.37</v>
      </c>
      <c r="Z1635" t="s">
        <v>12</v>
      </c>
      <c r="AA1635" t="s">
        <v>12</v>
      </c>
      <c r="AB1635" t="s">
        <v>12</v>
      </c>
      <c r="AC1635" t="s">
        <v>12</v>
      </c>
      <c r="AD1635">
        <v>178.77952210999999</v>
      </c>
      <c r="AE1635">
        <v>178.92059191000001</v>
      </c>
      <c r="AF1635">
        <v>176.18736451999999</v>
      </c>
      <c r="AG1635">
        <v>176.35559025000001</v>
      </c>
      <c r="AH1635" t="s">
        <v>12</v>
      </c>
      <c r="AI1635" t="s">
        <v>12</v>
      </c>
    </row>
    <row r="1636" spans="1:35" x14ac:dyDescent="0.25">
      <c r="A1636">
        <v>1450708200</v>
      </c>
      <c r="B1636">
        <v>9.8853605200000008</v>
      </c>
      <c r="C1636">
        <v>9.9411585999999996</v>
      </c>
      <c r="D1636">
        <v>9.6865452899999998</v>
      </c>
      <c r="E1636">
        <v>9.9179529100000003</v>
      </c>
      <c r="F1636">
        <v>9.8853605200000008</v>
      </c>
      <c r="G1636">
        <v>9.9411585999999996</v>
      </c>
      <c r="H1636">
        <v>9.6865452899999998</v>
      </c>
      <c r="I1636">
        <v>9.9179529100000003</v>
      </c>
      <c r="J1636">
        <v>1989.25</v>
      </c>
      <c r="K1636">
        <v>2012.25</v>
      </c>
      <c r="L1636">
        <v>1989.25</v>
      </c>
      <c r="M1636">
        <v>2008.25</v>
      </c>
      <c r="N1636">
        <v>1997.25</v>
      </c>
      <c r="O1636">
        <v>2019.5</v>
      </c>
      <c r="P1636">
        <v>1995.25</v>
      </c>
      <c r="Q1636">
        <v>2015</v>
      </c>
      <c r="R1636">
        <v>2010.27</v>
      </c>
      <c r="S1636">
        <v>2022.9</v>
      </c>
      <c r="T1636">
        <v>2005.93</v>
      </c>
      <c r="U1636">
        <v>2021.15</v>
      </c>
      <c r="V1636">
        <v>0.36</v>
      </c>
      <c r="W1636">
        <v>0.36</v>
      </c>
      <c r="X1636">
        <v>0.36</v>
      </c>
      <c r="Y1636">
        <v>0.36</v>
      </c>
      <c r="Z1636" t="s">
        <v>12</v>
      </c>
      <c r="AA1636" t="s">
        <v>12</v>
      </c>
      <c r="AB1636" t="s">
        <v>12</v>
      </c>
      <c r="AC1636" t="s">
        <v>12</v>
      </c>
      <c r="AD1636">
        <v>177.58042879999999</v>
      </c>
      <c r="AE1636">
        <v>177.99482133999999</v>
      </c>
      <c r="AF1636">
        <v>176.41660293999999</v>
      </c>
      <c r="AG1636">
        <v>177.80966723</v>
      </c>
      <c r="AH1636" t="s">
        <v>12</v>
      </c>
      <c r="AI1636" t="s">
        <v>12</v>
      </c>
    </row>
    <row r="1637" spans="1:35" x14ac:dyDescent="0.25">
      <c r="A1637">
        <v>1450794600</v>
      </c>
      <c r="B1637">
        <v>10.055227049999999</v>
      </c>
      <c r="C1637">
        <v>10.23160607</v>
      </c>
      <c r="D1637">
        <v>9.8919137900000003</v>
      </c>
      <c r="E1637">
        <v>10.18424536</v>
      </c>
      <c r="F1637">
        <v>10.055227049999999</v>
      </c>
      <c r="G1637">
        <v>10.23160607</v>
      </c>
      <c r="H1637">
        <v>9.8919137900000003</v>
      </c>
      <c r="I1637">
        <v>10.18424536</v>
      </c>
      <c r="J1637">
        <v>2010.75</v>
      </c>
      <c r="K1637">
        <v>2029.25</v>
      </c>
      <c r="L1637">
        <v>2001.25</v>
      </c>
      <c r="M1637">
        <v>2029</v>
      </c>
      <c r="N1637">
        <v>2017</v>
      </c>
      <c r="O1637">
        <v>2036.5</v>
      </c>
      <c r="P1637">
        <v>2007.25</v>
      </c>
      <c r="Q1637">
        <v>2036</v>
      </c>
      <c r="R1637">
        <v>2023.15</v>
      </c>
      <c r="S1637">
        <v>2042.74</v>
      </c>
      <c r="T1637">
        <v>2020.49</v>
      </c>
      <c r="U1637">
        <v>2038.97</v>
      </c>
      <c r="V1637">
        <v>0.36</v>
      </c>
      <c r="W1637">
        <v>0.36</v>
      </c>
      <c r="X1637">
        <v>0.36</v>
      </c>
      <c r="Y1637">
        <v>0.36</v>
      </c>
      <c r="Z1637" t="s">
        <v>12</v>
      </c>
      <c r="AA1637" t="s">
        <v>12</v>
      </c>
      <c r="AB1637" t="s">
        <v>12</v>
      </c>
      <c r="AC1637" t="s">
        <v>12</v>
      </c>
      <c r="AD1637">
        <v>178.73102936000001</v>
      </c>
      <c r="AE1637">
        <v>179.73174326</v>
      </c>
      <c r="AF1637">
        <v>177.70386488</v>
      </c>
      <c r="AG1637">
        <v>179.42315307000001</v>
      </c>
      <c r="AH1637" t="s">
        <v>12</v>
      </c>
      <c r="AI1637" t="s">
        <v>12</v>
      </c>
    </row>
    <row r="1638" spans="1:35" x14ac:dyDescent="0.25">
      <c r="A1638">
        <v>1450881000</v>
      </c>
      <c r="B1638">
        <v>10.363890339999999</v>
      </c>
      <c r="C1638">
        <v>10.56474979</v>
      </c>
      <c r="D1638">
        <v>10.342659210000001</v>
      </c>
      <c r="E1638">
        <v>10.55660108</v>
      </c>
      <c r="F1638">
        <v>10.363890339999999</v>
      </c>
      <c r="G1638">
        <v>10.56474979</v>
      </c>
      <c r="H1638">
        <v>10.342659210000001</v>
      </c>
      <c r="I1638">
        <v>10.55660108</v>
      </c>
      <c r="J1638">
        <v>2028</v>
      </c>
      <c r="K1638">
        <v>2051</v>
      </c>
      <c r="L1638">
        <v>2025</v>
      </c>
      <c r="M1638">
        <v>2046.5</v>
      </c>
      <c r="N1638">
        <v>2034</v>
      </c>
      <c r="O1638">
        <v>2057.75</v>
      </c>
      <c r="P1638">
        <v>2030.75</v>
      </c>
      <c r="Q1638">
        <v>2053</v>
      </c>
      <c r="R1638">
        <v>2042.2</v>
      </c>
      <c r="S1638">
        <v>2064.73</v>
      </c>
      <c r="T1638">
        <v>2042.2</v>
      </c>
      <c r="U1638">
        <v>2064.29</v>
      </c>
      <c r="V1638">
        <v>0.36</v>
      </c>
      <c r="W1638">
        <v>0.36</v>
      </c>
      <c r="X1638">
        <v>0.36</v>
      </c>
      <c r="Y1638">
        <v>0.36</v>
      </c>
      <c r="Z1638" t="s">
        <v>12</v>
      </c>
      <c r="AA1638" t="s">
        <v>12</v>
      </c>
      <c r="AB1638" t="s">
        <v>12</v>
      </c>
      <c r="AC1638" t="s">
        <v>12</v>
      </c>
      <c r="AD1638">
        <v>180.47235971999999</v>
      </c>
      <c r="AE1638">
        <v>181.68908675</v>
      </c>
      <c r="AF1638">
        <v>180.37537423000001</v>
      </c>
      <c r="AG1638">
        <v>181.64500244000001</v>
      </c>
      <c r="AH1638" t="s">
        <v>12</v>
      </c>
      <c r="AI1638" t="s">
        <v>12</v>
      </c>
    </row>
    <row r="1639" spans="1:35" x14ac:dyDescent="0.25">
      <c r="A1639">
        <v>1450967400</v>
      </c>
      <c r="B1639">
        <v>10.51577228</v>
      </c>
      <c r="C1639">
        <v>10.60232832</v>
      </c>
      <c r="D1639">
        <v>10.46514464</v>
      </c>
      <c r="E1639">
        <v>10.483109819999999</v>
      </c>
      <c r="F1639">
        <v>10.51577228</v>
      </c>
      <c r="G1639">
        <v>10.60232832</v>
      </c>
      <c r="H1639">
        <v>10.46514464</v>
      </c>
      <c r="I1639">
        <v>10.483109819999999</v>
      </c>
      <c r="J1639">
        <v>2046</v>
      </c>
      <c r="K1639">
        <v>2052.25</v>
      </c>
      <c r="L1639">
        <v>2043</v>
      </c>
      <c r="M1639">
        <v>2044.5</v>
      </c>
      <c r="N1639">
        <v>2052.75</v>
      </c>
      <c r="O1639">
        <v>2059.75</v>
      </c>
      <c r="P1639">
        <v>2049</v>
      </c>
      <c r="Q1639">
        <v>2051.25</v>
      </c>
      <c r="R1639">
        <v>2063.52</v>
      </c>
      <c r="S1639">
        <v>2067.36</v>
      </c>
      <c r="T1639">
        <v>2058.73</v>
      </c>
      <c r="U1639">
        <v>2060.9899999999998</v>
      </c>
      <c r="V1639">
        <v>0.36</v>
      </c>
      <c r="W1639">
        <v>0.36</v>
      </c>
      <c r="X1639">
        <v>0.36</v>
      </c>
      <c r="Y1639">
        <v>0.36</v>
      </c>
      <c r="Z1639" t="s">
        <v>12</v>
      </c>
      <c r="AA1639" t="s">
        <v>12</v>
      </c>
      <c r="AB1639" t="s">
        <v>12</v>
      </c>
      <c r="AC1639" t="s">
        <v>12</v>
      </c>
      <c r="AD1639">
        <v>181.38049656000001</v>
      </c>
      <c r="AE1639">
        <v>181.91832518000001</v>
      </c>
      <c r="AF1639">
        <v>181.11599068999999</v>
      </c>
      <c r="AG1639">
        <v>181.34522910999999</v>
      </c>
      <c r="AH1639" t="s">
        <v>12</v>
      </c>
      <c r="AI1639" t="s">
        <v>12</v>
      </c>
    </row>
    <row r="1640" spans="1:35" x14ac:dyDescent="0.25">
      <c r="A1640">
        <v>1451313000</v>
      </c>
      <c r="B1640">
        <v>10.370423219999999</v>
      </c>
      <c r="C1640">
        <v>10.4373816</v>
      </c>
      <c r="D1640">
        <v>10.238138960000001</v>
      </c>
      <c r="E1640">
        <v>10.43574813</v>
      </c>
      <c r="F1640">
        <v>10.370423219999999</v>
      </c>
      <c r="G1640">
        <v>10.4373816</v>
      </c>
      <c r="H1640">
        <v>10.238138960000001</v>
      </c>
      <c r="I1640">
        <v>10.43574813</v>
      </c>
      <c r="J1640">
        <v>2045.25</v>
      </c>
      <c r="K1640">
        <v>2047.75</v>
      </c>
      <c r="L1640">
        <v>2028.75</v>
      </c>
      <c r="M1640">
        <v>2042.25</v>
      </c>
      <c r="N1640">
        <v>2051.25</v>
      </c>
      <c r="O1640">
        <v>2054.5</v>
      </c>
      <c r="P1640">
        <v>2035.25</v>
      </c>
      <c r="Q1640">
        <v>2048.75</v>
      </c>
      <c r="R1640">
        <v>2057.77</v>
      </c>
      <c r="S1640">
        <v>2057.77</v>
      </c>
      <c r="T1640">
        <v>2044.2</v>
      </c>
      <c r="U1640">
        <v>2056.5</v>
      </c>
      <c r="V1640">
        <v>0.36</v>
      </c>
      <c r="W1640">
        <v>0.36</v>
      </c>
      <c r="X1640">
        <v>0.36</v>
      </c>
      <c r="Y1640">
        <v>0.36</v>
      </c>
      <c r="Z1640" t="s">
        <v>12</v>
      </c>
      <c r="AA1640" t="s">
        <v>12</v>
      </c>
      <c r="AB1640" t="s">
        <v>12</v>
      </c>
      <c r="AC1640" t="s">
        <v>12</v>
      </c>
      <c r="AD1640">
        <v>180.62224638000001</v>
      </c>
      <c r="AE1640">
        <v>180.97492088000001</v>
      </c>
      <c r="AF1640">
        <v>179.81109502999999</v>
      </c>
      <c r="AG1640">
        <v>180.93083657</v>
      </c>
      <c r="AH1640" t="s">
        <v>12</v>
      </c>
      <c r="AI1640" t="s">
        <v>12</v>
      </c>
    </row>
    <row r="1641" spans="1:35" x14ac:dyDescent="0.25">
      <c r="A1641">
        <v>1451399400</v>
      </c>
      <c r="B1641">
        <v>10.623559459999999</v>
      </c>
      <c r="C1641">
        <v>10.819536149999999</v>
      </c>
      <c r="D1641">
        <v>10.623559459999999</v>
      </c>
      <c r="E1641">
        <v>10.764009100000001</v>
      </c>
      <c r="F1641">
        <v>10.623559459999999</v>
      </c>
      <c r="G1641">
        <v>10.819536149999999</v>
      </c>
      <c r="H1641">
        <v>10.623559459999999</v>
      </c>
      <c r="I1641">
        <v>10.764009100000001</v>
      </c>
      <c r="J1641">
        <v>2042.75</v>
      </c>
      <c r="K1641">
        <v>2067.5</v>
      </c>
      <c r="L1641">
        <v>2042</v>
      </c>
      <c r="M1641">
        <v>2066.25</v>
      </c>
      <c r="N1641">
        <v>2049.75</v>
      </c>
      <c r="O1641">
        <v>2074.5</v>
      </c>
      <c r="P1641">
        <v>2047.5</v>
      </c>
      <c r="Q1641">
        <v>2072.75</v>
      </c>
      <c r="R1641">
        <v>2060.54</v>
      </c>
      <c r="S1641">
        <v>2081.56</v>
      </c>
      <c r="T1641">
        <v>2060.54</v>
      </c>
      <c r="U1641">
        <v>2078.36</v>
      </c>
      <c r="V1641">
        <v>0.36</v>
      </c>
      <c r="W1641">
        <v>0.36</v>
      </c>
      <c r="X1641">
        <v>0.36</v>
      </c>
      <c r="Y1641">
        <v>0.36</v>
      </c>
      <c r="Z1641" t="s">
        <v>12</v>
      </c>
      <c r="AA1641" t="s">
        <v>12</v>
      </c>
      <c r="AB1641" t="s">
        <v>12</v>
      </c>
      <c r="AC1641" t="s">
        <v>12</v>
      </c>
      <c r="AD1641">
        <v>182.0770287</v>
      </c>
      <c r="AE1641">
        <v>183.20558711000001</v>
      </c>
      <c r="AF1641">
        <v>182.04176125000001</v>
      </c>
      <c r="AG1641">
        <v>182.86172947</v>
      </c>
      <c r="AH1641" t="s">
        <v>12</v>
      </c>
      <c r="AI1641" t="s">
        <v>12</v>
      </c>
    </row>
    <row r="1642" spans="1:35" x14ac:dyDescent="0.25">
      <c r="A1642">
        <v>1451485800</v>
      </c>
      <c r="B1642">
        <v>10.72481376</v>
      </c>
      <c r="C1642">
        <v>10.72971317</v>
      </c>
      <c r="D1642">
        <v>10.509239389999999</v>
      </c>
      <c r="E1642">
        <v>10.54026936</v>
      </c>
      <c r="F1642">
        <v>10.72481376</v>
      </c>
      <c r="G1642">
        <v>10.72971317</v>
      </c>
      <c r="H1642">
        <v>10.509239389999999</v>
      </c>
      <c r="I1642">
        <v>10.54026936</v>
      </c>
      <c r="J1642">
        <v>2065.25</v>
      </c>
      <c r="K1642">
        <v>2067.75</v>
      </c>
      <c r="L1642">
        <v>2047.5</v>
      </c>
      <c r="M1642">
        <v>2048</v>
      </c>
      <c r="N1642">
        <v>2072</v>
      </c>
      <c r="O1642">
        <v>2075</v>
      </c>
      <c r="P1642">
        <v>2053.5</v>
      </c>
      <c r="Q1642">
        <v>2054.5</v>
      </c>
      <c r="R1642">
        <v>2077.34</v>
      </c>
      <c r="S1642">
        <v>2077.34</v>
      </c>
      <c r="T1642">
        <v>2061.9699999999998</v>
      </c>
      <c r="U1642">
        <v>2063.36</v>
      </c>
      <c r="V1642">
        <v>0.35</v>
      </c>
      <c r="W1642">
        <v>0.35</v>
      </c>
      <c r="X1642">
        <v>0.35</v>
      </c>
      <c r="Y1642">
        <v>0.35</v>
      </c>
      <c r="Z1642" t="s">
        <v>12</v>
      </c>
      <c r="AA1642" t="s">
        <v>12</v>
      </c>
      <c r="AB1642" t="s">
        <v>12</v>
      </c>
      <c r="AC1642" t="s">
        <v>12</v>
      </c>
      <c r="AD1642">
        <v>182.60604046</v>
      </c>
      <c r="AE1642">
        <v>182.69420908000001</v>
      </c>
      <c r="AF1642">
        <v>181.41576401</v>
      </c>
      <c r="AG1642">
        <v>181.56565068</v>
      </c>
      <c r="AH1642" t="s">
        <v>12</v>
      </c>
      <c r="AI1642" t="s">
        <v>12</v>
      </c>
    </row>
    <row r="1643" spans="1:35" x14ac:dyDescent="0.25">
      <c r="A1643">
        <v>1451572200</v>
      </c>
      <c r="B1643">
        <v>10.42268335</v>
      </c>
      <c r="C1643">
        <v>10.52557111</v>
      </c>
      <c r="D1643">
        <v>10.216907819999999</v>
      </c>
      <c r="E1643">
        <v>10.226706650000001</v>
      </c>
      <c r="F1643">
        <v>10.42268335</v>
      </c>
      <c r="G1643">
        <v>10.52557111</v>
      </c>
      <c r="H1643">
        <v>10.216907819999999</v>
      </c>
      <c r="I1643">
        <v>10.226706650000001</v>
      </c>
      <c r="J1643">
        <v>2049.25</v>
      </c>
      <c r="K1643">
        <v>2051.25</v>
      </c>
      <c r="L1643">
        <v>2023.75</v>
      </c>
      <c r="M1643">
        <v>2028.5</v>
      </c>
      <c r="N1643">
        <v>2055.25</v>
      </c>
      <c r="O1643">
        <v>2057.75</v>
      </c>
      <c r="P1643">
        <v>2030.25</v>
      </c>
      <c r="Q1643">
        <v>2035.5</v>
      </c>
      <c r="R1643">
        <v>2060.59</v>
      </c>
      <c r="S1643">
        <v>2062.54</v>
      </c>
      <c r="T1643">
        <v>2043.62</v>
      </c>
      <c r="U1643">
        <v>2043.94</v>
      </c>
      <c r="V1643">
        <v>0.2</v>
      </c>
      <c r="W1643">
        <v>0.2</v>
      </c>
      <c r="X1643">
        <v>0.2</v>
      </c>
      <c r="Y1643">
        <v>0.2</v>
      </c>
      <c r="Z1643" t="s">
        <v>12</v>
      </c>
      <c r="AA1643" t="s">
        <v>12</v>
      </c>
      <c r="AB1643" t="s">
        <v>12</v>
      </c>
      <c r="AC1643" t="s">
        <v>12</v>
      </c>
      <c r="AD1643">
        <v>180.86030167000001</v>
      </c>
      <c r="AE1643">
        <v>181.53038323000001</v>
      </c>
      <c r="AF1643">
        <v>179.74937699</v>
      </c>
      <c r="AG1643">
        <v>179.74937699</v>
      </c>
      <c r="AH1643" t="s">
        <v>12</v>
      </c>
      <c r="AI1643" t="s">
        <v>12</v>
      </c>
    </row>
    <row r="1644" spans="1:35" x14ac:dyDescent="0.25">
      <c r="A1644">
        <v>1451917800</v>
      </c>
      <c r="B1644">
        <v>9.6943036300000003</v>
      </c>
      <c r="C1644">
        <v>9.7890260300000005</v>
      </c>
      <c r="D1644">
        <v>9.4232031900000006</v>
      </c>
      <c r="E1644">
        <v>9.7857600799999993</v>
      </c>
      <c r="F1644">
        <v>9.6943036300000003</v>
      </c>
      <c r="G1644">
        <v>9.7890260300000005</v>
      </c>
      <c r="H1644">
        <v>9.4232031900000006</v>
      </c>
      <c r="I1644">
        <v>9.7857600799999993</v>
      </c>
      <c r="J1644">
        <v>2032.5</v>
      </c>
      <c r="K1644">
        <v>2036</v>
      </c>
      <c r="L1644">
        <v>1973.5</v>
      </c>
      <c r="M1644">
        <v>2002</v>
      </c>
      <c r="N1644">
        <v>2037.75</v>
      </c>
      <c r="O1644">
        <v>2043.5</v>
      </c>
      <c r="P1644">
        <v>1980.25</v>
      </c>
      <c r="Q1644">
        <v>2009</v>
      </c>
      <c r="R1644">
        <v>2038.2</v>
      </c>
      <c r="S1644">
        <v>2038.2</v>
      </c>
      <c r="T1644">
        <v>1989.68</v>
      </c>
      <c r="U1644">
        <v>2012.66</v>
      </c>
      <c r="V1644">
        <v>0.36</v>
      </c>
      <c r="W1644">
        <v>0.36</v>
      </c>
      <c r="X1644">
        <v>0.36</v>
      </c>
      <c r="Y1644">
        <v>0.36</v>
      </c>
      <c r="Z1644" t="s">
        <v>12</v>
      </c>
      <c r="AA1644" t="s">
        <v>12</v>
      </c>
      <c r="AB1644" t="s">
        <v>12</v>
      </c>
      <c r="AC1644" t="s">
        <v>12</v>
      </c>
      <c r="AD1644">
        <v>176.76927744</v>
      </c>
      <c r="AE1644">
        <v>177.24538802000001</v>
      </c>
      <c r="AF1644">
        <v>175.09407356</v>
      </c>
      <c r="AG1644">
        <v>177.23586581000001</v>
      </c>
      <c r="AH1644" t="s">
        <v>12</v>
      </c>
      <c r="AI1644" t="s">
        <v>12</v>
      </c>
    </row>
    <row r="1645" spans="1:35" x14ac:dyDescent="0.25">
      <c r="A1645">
        <v>1452004200</v>
      </c>
      <c r="B1645">
        <v>9.8478190300000001</v>
      </c>
      <c r="C1645">
        <v>9.9147774099999992</v>
      </c>
      <c r="D1645">
        <v>9.64530946</v>
      </c>
      <c r="E1645">
        <v>9.8396536700000006</v>
      </c>
      <c r="F1645">
        <v>9.8478190300000001</v>
      </c>
      <c r="G1645">
        <v>9.9147774099999992</v>
      </c>
      <c r="H1645">
        <v>9.64530946</v>
      </c>
      <c r="I1645">
        <v>9.8396536700000006</v>
      </c>
      <c r="J1645">
        <v>2003.75</v>
      </c>
      <c r="K1645">
        <v>2009</v>
      </c>
      <c r="L1645">
        <v>1986</v>
      </c>
      <c r="M1645">
        <v>2004.75</v>
      </c>
      <c r="N1645">
        <v>2009</v>
      </c>
      <c r="O1645">
        <v>2017</v>
      </c>
      <c r="P1645">
        <v>1992.25</v>
      </c>
      <c r="Q1645">
        <v>2011.75</v>
      </c>
      <c r="R1645">
        <v>2013.78</v>
      </c>
      <c r="S1645">
        <v>2021.94</v>
      </c>
      <c r="T1645">
        <v>2004.17</v>
      </c>
      <c r="U1645">
        <v>2016.71</v>
      </c>
      <c r="V1645">
        <v>0.36</v>
      </c>
      <c r="W1645">
        <v>0.36</v>
      </c>
      <c r="X1645">
        <v>0.36</v>
      </c>
      <c r="Y1645">
        <v>0.36</v>
      </c>
      <c r="Z1645" t="s">
        <v>12</v>
      </c>
      <c r="AA1645" t="s">
        <v>12</v>
      </c>
      <c r="AB1645" t="s">
        <v>12</v>
      </c>
      <c r="AC1645" t="s">
        <v>12</v>
      </c>
      <c r="AD1645">
        <v>177.57161194</v>
      </c>
      <c r="AE1645">
        <v>178.01245506999999</v>
      </c>
      <c r="AF1645">
        <v>176.38133549</v>
      </c>
      <c r="AG1645">
        <v>177.53634449</v>
      </c>
      <c r="AH1645" t="s">
        <v>12</v>
      </c>
      <c r="AI1645" t="s">
        <v>12</v>
      </c>
    </row>
    <row r="1646" spans="1:35" x14ac:dyDescent="0.25">
      <c r="A1646">
        <v>1452090600</v>
      </c>
      <c r="B1646">
        <v>9.3954401500000007</v>
      </c>
      <c r="C1646">
        <v>9.6436769699999996</v>
      </c>
      <c r="D1646">
        <v>9.2860195099999991</v>
      </c>
      <c r="E1646">
        <v>9.4653381799999998</v>
      </c>
      <c r="F1646">
        <v>9.3954401500000007</v>
      </c>
      <c r="G1646">
        <v>9.6436769699999996</v>
      </c>
      <c r="H1646">
        <v>9.2860195099999991</v>
      </c>
      <c r="I1646">
        <v>9.4653381799999998</v>
      </c>
      <c r="J1646">
        <v>2004</v>
      </c>
      <c r="K1646">
        <v>2005.75</v>
      </c>
      <c r="L1646">
        <v>1964.5</v>
      </c>
      <c r="M1646">
        <v>1978.75</v>
      </c>
      <c r="N1646">
        <v>2010.75</v>
      </c>
      <c r="O1646">
        <v>2013.25</v>
      </c>
      <c r="P1646">
        <v>1970.5</v>
      </c>
      <c r="Q1646">
        <v>1986</v>
      </c>
      <c r="R1646">
        <v>2011.71</v>
      </c>
      <c r="S1646">
        <v>2011.71</v>
      </c>
      <c r="T1646">
        <v>1979.05</v>
      </c>
      <c r="U1646">
        <v>1990.26</v>
      </c>
      <c r="V1646">
        <v>0.36</v>
      </c>
      <c r="W1646">
        <v>0.36</v>
      </c>
      <c r="X1646">
        <v>0.36</v>
      </c>
      <c r="Y1646">
        <v>0.36</v>
      </c>
      <c r="Z1646" t="s">
        <v>12</v>
      </c>
      <c r="AA1646" t="s">
        <v>12</v>
      </c>
      <c r="AB1646" t="s">
        <v>12</v>
      </c>
      <c r="AC1646" t="s">
        <v>12</v>
      </c>
      <c r="AD1646">
        <v>174.87365199000001</v>
      </c>
      <c r="AE1646">
        <v>176.39015234999999</v>
      </c>
      <c r="AF1646">
        <v>174.22120416000001</v>
      </c>
      <c r="AG1646">
        <v>175.29686140000001</v>
      </c>
      <c r="AH1646" t="s">
        <v>12</v>
      </c>
      <c r="AI1646" t="s">
        <v>12</v>
      </c>
    </row>
    <row r="1647" spans="1:35" x14ac:dyDescent="0.25">
      <c r="A1647">
        <v>1452177000</v>
      </c>
      <c r="B1647">
        <v>8.9806231499999996</v>
      </c>
      <c r="C1647">
        <v>9.2607061799999997</v>
      </c>
      <c r="D1647">
        <v>8.7176880800000003</v>
      </c>
      <c r="E1647">
        <v>8.7830129899999996</v>
      </c>
      <c r="F1647">
        <v>8.9806231499999996</v>
      </c>
      <c r="G1647">
        <v>9.2607061799999997</v>
      </c>
      <c r="H1647">
        <v>8.7176880800000003</v>
      </c>
      <c r="I1647">
        <v>8.7830129899999996</v>
      </c>
      <c r="J1647">
        <v>1980.5</v>
      </c>
      <c r="K1647">
        <v>1982.5</v>
      </c>
      <c r="L1647">
        <v>1921.75</v>
      </c>
      <c r="M1647">
        <v>1925.5</v>
      </c>
      <c r="N1647">
        <v>1987.75</v>
      </c>
      <c r="O1647">
        <v>1991</v>
      </c>
      <c r="P1647">
        <v>1928.5</v>
      </c>
      <c r="Q1647">
        <v>1933</v>
      </c>
      <c r="R1647">
        <v>1985.32</v>
      </c>
      <c r="S1647">
        <v>1985.32</v>
      </c>
      <c r="T1647">
        <v>1938.83</v>
      </c>
      <c r="U1647">
        <v>1943.09</v>
      </c>
      <c r="V1647">
        <v>0.36</v>
      </c>
      <c r="W1647">
        <v>0.36</v>
      </c>
      <c r="X1647">
        <v>0.36</v>
      </c>
      <c r="Y1647">
        <v>0.36</v>
      </c>
      <c r="Z1647" t="s">
        <v>12</v>
      </c>
      <c r="AA1647" t="s">
        <v>12</v>
      </c>
      <c r="AB1647" t="s">
        <v>12</v>
      </c>
      <c r="AC1647" t="s">
        <v>12</v>
      </c>
      <c r="AD1647">
        <v>172.21977636</v>
      </c>
      <c r="AE1647">
        <v>174.08013435999999</v>
      </c>
      <c r="AF1647">
        <v>170.68564228</v>
      </c>
      <c r="AG1647">
        <v>171.09121795999999</v>
      </c>
      <c r="AH1647" t="s">
        <v>12</v>
      </c>
      <c r="AI1647" t="s">
        <v>12</v>
      </c>
    </row>
    <row r="1648" spans="1:35" x14ac:dyDescent="0.25">
      <c r="A1648">
        <v>1452263400</v>
      </c>
      <c r="B1648">
        <v>8.9528601099999996</v>
      </c>
      <c r="C1648">
        <v>9.0242926299999997</v>
      </c>
      <c r="D1648">
        <v>8.4465866599999995</v>
      </c>
      <c r="E1648">
        <v>8.4906814100000005</v>
      </c>
      <c r="F1648">
        <v>8.9528601099999996</v>
      </c>
      <c r="G1648">
        <v>9.0242926299999997</v>
      </c>
      <c r="H1648">
        <v>8.4465866599999995</v>
      </c>
      <c r="I1648">
        <v>8.4906814100000005</v>
      </c>
      <c r="J1648">
        <v>1929.5</v>
      </c>
      <c r="K1648">
        <v>1957.75</v>
      </c>
      <c r="L1648">
        <v>1903</v>
      </c>
      <c r="M1648">
        <v>1904.25</v>
      </c>
      <c r="N1648">
        <v>1936.5</v>
      </c>
      <c r="O1648">
        <v>1964.75</v>
      </c>
      <c r="P1648">
        <v>1910</v>
      </c>
      <c r="Q1648">
        <v>1911.5</v>
      </c>
      <c r="R1648">
        <v>1945.97</v>
      </c>
      <c r="S1648">
        <v>1960.4</v>
      </c>
      <c r="T1648">
        <v>1918.46</v>
      </c>
      <c r="U1648">
        <v>1922.03</v>
      </c>
      <c r="V1648">
        <v>0.36</v>
      </c>
      <c r="W1648">
        <v>0.36</v>
      </c>
      <c r="X1648">
        <v>0.36</v>
      </c>
      <c r="Y1648">
        <v>0.36</v>
      </c>
      <c r="Z1648" t="s">
        <v>12</v>
      </c>
      <c r="AA1648" t="s">
        <v>12</v>
      </c>
      <c r="AB1648" t="s">
        <v>12</v>
      </c>
      <c r="AC1648" t="s">
        <v>12</v>
      </c>
      <c r="AD1648">
        <v>172.09634029</v>
      </c>
      <c r="AE1648">
        <v>172.67825321999999</v>
      </c>
      <c r="AF1648">
        <v>168.91345290000001</v>
      </c>
      <c r="AG1648">
        <v>169.21587129</v>
      </c>
      <c r="AH1648" t="s">
        <v>12</v>
      </c>
      <c r="AI1648" t="s">
        <v>12</v>
      </c>
    </row>
    <row r="1649" spans="1:35" x14ac:dyDescent="0.25">
      <c r="A1649">
        <v>1452522600</v>
      </c>
      <c r="B1649">
        <v>8.6294985700000009</v>
      </c>
      <c r="C1649">
        <v>8.6866581099999998</v>
      </c>
      <c r="D1649">
        <v>8.2130480899999991</v>
      </c>
      <c r="E1649">
        <v>8.5053796699999999</v>
      </c>
      <c r="F1649">
        <v>8.6294985700000009</v>
      </c>
      <c r="G1649">
        <v>8.6866581099999998</v>
      </c>
      <c r="H1649">
        <v>8.2130480899999991</v>
      </c>
      <c r="I1649">
        <v>8.5053796699999999</v>
      </c>
      <c r="J1649">
        <v>1902.5</v>
      </c>
      <c r="K1649">
        <v>1921.25</v>
      </c>
      <c r="L1649">
        <v>1885.75</v>
      </c>
      <c r="M1649">
        <v>1907</v>
      </c>
      <c r="N1649">
        <v>1909.25</v>
      </c>
      <c r="O1649">
        <v>1929</v>
      </c>
      <c r="P1649">
        <v>1892.5</v>
      </c>
      <c r="Q1649">
        <v>1914.25</v>
      </c>
      <c r="R1649">
        <v>1926.12</v>
      </c>
      <c r="S1649">
        <v>1935.65</v>
      </c>
      <c r="T1649">
        <v>1901.1</v>
      </c>
      <c r="U1649">
        <v>1923.67</v>
      </c>
      <c r="V1649">
        <v>0.36</v>
      </c>
      <c r="W1649">
        <v>0.36</v>
      </c>
      <c r="X1649">
        <v>0.36</v>
      </c>
      <c r="Y1649">
        <v>0.36</v>
      </c>
      <c r="Z1649" t="s">
        <v>12</v>
      </c>
      <c r="AA1649" t="s">
        <v>12</v>
      </c>
      <c r="AB1649" t="s">
        <v>12</v>
      </c>
      <c r="AC1649" t="s">
        <v>12</v>
      </c>
      <c r="AD1649">
        <v>170.17426424999999</v>
      </c>
      <c r="AE1649">
        <v>170.52693875</v>
      </c>
      <c r="AF1649">
        <v>167.36168509000001</v>
      </c>
      <c r="AG1649">
        <v>169.38074662</v>
      </c>
      <c r="AH1649" t="s">
        <v>12</v>
      </c>
      <c r="AI1649" t="s">
        <v>12</v>
      </c>
    </row>
    <row r="1650" spans="1:35" x14ac:dyDescent="0.25">
      <c r="A1650">
        <v>1452609000</v>
      </c>
      <c r="B1650">
        <v>8.7405516999999993</v>
      </c>
      <c r="C1650">
        <v>8.8401735099999996</v>
      </c>
      <c r="D1650">
        <v>8.3861768399999992</v>
      </c>
      <c r="E1650">
        <v>8.7242199800000009</v>
      </c>
      <c r="F1650">
        <v>8.7405516999999993</v>
      </c>
      <c r="G1650">
        <v>8.8401735099999996</v>
      </c>
      <c r="H1650">
        <v>8.3861768399999992</v>
      </c>
      <c r="I1650">
        <v>8.7242199800000009</v>
      </c>
      <c r="J1650">
        <v>1905.5</v>
      </c>
      <c r="K1650">
        <v>1932.25</v>
      </c>
      <c r="L1650">
        <v>1892.75</v>
      </c>
      <c r="M1650">
        <v>1917.5</v>
      </c>
      <c r="N1650">
        <v>1913.5</v>
      </c>
      <c r="O1650">
        <v>1940.25</v>
      </c>
      <c r="P1650">
        <v>1899</v>
      </c>
      <c r="Q1650">
        <v>1925</v>
      </c>
      <c r="R1650">
        <v>1927.83</v>
      </c>
      <c r="S1650">
        <v>1947.38</v>
      </c>
      <c r="T1650">
        <v>1914.35</v>
      </c>
      <c r="U1650">
        <v>1938.68</v>
      </c>
      <c r="V1650">
        <v>0.36</v>
      </c>
      <c r="W1650">
        <v>0.36</v>
      </c>
      <c r="X1650">
        <v>0.36</v>
      </c>
      <c r="Y1650">
        <v>0.36</v>
      </c>
      <c r="Z1650" t="s">
        <v>12</v>
      </c>
      <c r="AA1650" t="s">
        <v>12</v>
      </c>
      <c r="AB1650" t="s">
        <v>12</v>
      </c>
      <c r="AC1650" t="s">
        <v>12</v>
      </c>
      <c r="AD1650">
        <v>170.88843012000001</v>
      </c>
      <c r="AE1650">
        <v>171.53206108000001</v>
      </c>
      <c r="AF1650">
        <v>168.52551095000001</v>
      </c>
      <c r="AG1650">
        <v>170.74806566999999</v>
      </c>
      <c r="AH1650" t="s">
        <v>12</v>
      </c>
      <c r="AI1650" t="s">
        <v>12</v>
      </c>
    </row>
    <row r="1651" spans="1:35" x14ac:dyDescent="0.25">
      <c r="A1651">
        <v>1452695400</v>
      </c>
      <c r="B1651">
        <v>8.8320071599999999</v>
      </c>
      <c r="C1651">
        <v>8.8839409899999993</v>
      </c>
      <c r="D1651">
        <v>8.0072725600000005</v>
      </c>
      <c r="E1651">
        <v>8.0660655699999992</v>
      </c>
      <c r="F1651">
        <v>8.8320071599999999</v>
      </c>
      <c r="G1651">
        <v>8.8839409899999993</v>
      </c>
      <c r="H1651">
        <v>8.0072725600000005</v>
      </c>
      <c r="I1651">
        <v>8.0660655699999992</v>
      </c>
      <c r="J1651">
        <v>1916.75</v>
      </c>
      <c r="K1651">
        <v>1939</v>
      </c>
      <c r="L1651">
        <v>1871</v>
      </c>
      <c r="M1651">
        <v>1874</v>
      </c>
      <c r="N1651">
        <v>1922.5</v>
      </c>
      <c r="O1651">
        <v>1946.5</v>
      </c>
      <c r="P1651">
        <v>1878</v>
      </c>
      <c r="Q1651">
        <v>1881.5</v>
      </c>
      <c r="R1651">
        <v>1940.34</v>
      </c>
      <c r="S1651">
        <v>1950.33</v>
      </c>
      <c r="T1651">
        <v>1886.41</v>
      </c>
      <c r="U1651">
        <v>1890.28</v>
      </c>
      <c r="V1651">
        <v>0.36</v>
      </c>
      <c r="W1651">
        <v>0.36</v>
      </c>
      <c r="X1651">
        <v>0.36</v>
      </c>
      <c r="Y1651">
        <v>0.36</v>
      </c>
      <c r="Z1651" t="s">
        <v>12</v>
      </c>
      <c r="AA1651" t="s">
        <v>12</v>
      </c>
      <c r="AB1651" t="s">
        <v>12</v>
      </c>
      <c r="AC1651" t="s">
        <v>12</v>
      </c>
      <c r="AD1651">
        <v>171.44389246</v>
      </c>
      <c r="AE1651">
        <v>171.80538382</v>
      </c>
      <c r="AF1651">
        <v>166.09205689000001</v>
      </c>
      <c r="AG1651">
        <v>166.4888157</v>
      </c>
      <c r="AH1651" t="s">
        <v>12</v>
      </c>
      <c r="AI1651" t="s">
        <v>12</v>
      </c>
    </row>
    <row r="1652" spans="1:35" x14ac:dyDescent="0.25">
      <c r="A1652">
        <v>1452781800</v>
      </c>
      <c r="B1652">
        <v>8.1656873799999996</v>
      </c>
      <c r="C1652">
        <v>8.6357864800000002</v>
      </c>
      <c r="D1652">
        <v>7.9174505699999997</v>
      </c>
      <c r="E1652">
        <v>8.4596524199999994</v>
      </c>
      <c r="F1652">
        <v>8.1656873799999996</v>
      </c>
      <c r="G1652">
        <v>8.6357864800000002</v>
      </c>
      <c r="H1652">
        <v>7.9174505699999997</v>
      </c>
      <c r="I1652">
        <v>8.4596524199999994</v>
      </c>
      <c r="J1652">
        <v>1877.75</v>
      </c>
      <c r="K1652">
        <v>1919.5</v>
      </c>
      <c r="L1652">
        <v>1864.75</v>
      </c>
      <c r="M1652">
        <v>1907.25</v>
      </c>
      <c r="N1652">
        <v>1883.75</v>
      </c>
      <c r="O1652">
        <v>1927.5</v>
      </c>
      <c r="P1652">
        <v>1871</v>
      </c>
      <c r="Q1652">
        <v>1914.5</v>
      </c>
      <c r="R1652">
        <v>1891.68</v>
      </c>
      <c r="S1652">
        <v>1934.47</v>
      </c>
      <c r="T1652">
        <v>1878.93</v>
      </c>
      <c r="U1652">
        <v>1921.84</v>
      </c>
      <c r="V1652">
        <v>0.36</v>
      </c>
      <c r="W1652">
        <v>0.36</v>
      </c>
      <c r="X1652">
        <v>0.36</v>
      </c>
      <c r="Y1652">
        <v>0.36</v>
      </c>
      <c r="Z1652" t="s">
        <v>12</v>
      </c>
      <c r="AA1652" t="s">
        <v>12</v>
      </c>
      <c r="AB1652" t="s">
        <v>12</v>
      </c>
      <c r="AC1652" t="s">
        <v>12</v>
      </c>
      <c r="AD1652">
        <v>167.1236298</v>
      </c>
      <c r="AE1652">
        <v>170.39468581</v>
      </c>
      <c r="AF1652">
        <v>165.45724278</v>
      </c>
      <c r="AG1652">
        <v>169.22204309</v>
      </c>
      <c r="AH1652" t="s">
        <v>12</v>
      </c>
      <c r="AI1652" t="s">
        <v>12</v>
      </c>
    </row>
    <row r="1653" spans="1:35" x14ac:dyDescent="0.25">
      <c r="A1653">
        <v>1452868200</v>
      </c>
      <c r="B1653">
        <v>7.7884322499999996</v>
      </c>
      <c r="C1653">
        <v>8.0432019500000003</v>
      </c>
      <c r="D1653">
        <v>7.6185861099999999</v>
      </c>
      <c r="E1653">
        <v>7.9060182699999997</v>
      </c>
      <c r="F1653">
        <v>7.7884322499999996</v>
      </c>
      <c r="G1653">
        <v>8.0432019500000003</v>
      </c>
      <c r="H1653">
        <v>7.6185861099999999</v>
      </c>
      <c r="I1653">
        <v>7.9060182699999997</v>
      </c>
      <c r="J1653">
        <v>1907.5</v>
      </c>
      <c r="K1653">
        <v>1913.25</v>
      </c>
      <c r="L1653">
        <v>1842</v>
      </c>
      <c r="M1653">
        <v>1867.5</v>
      </c>
      <c r="N1653">
        <v>1913.5</v>
      </c>
      <c r="O1653">
        <v>1921</v>
      </c>
      <c r="P1653">
        <v>1849.25</v>
      </c>
      <c r="Q1653">
        <v>1875</v>
      </c>
      <c r="R1653">
        <v>1916.68</v>
      </c>
      <c r="S1653">
        <v>1916.68</v>
      </c>
      <c r="T1653">
        <v>1857.83</v>
      </c>
      <c r="U1653">
        <v>1880.33</v>
      </c>
      <c r="V1653">
        <v>0.36</v>
      </c>
      <c r="W1653">
        <v>0.36</v>
      </c>
      <c r="X1653">
        <v>0.36</v>
      </c>
      <c r="Y1653">
        <v>0.36</v>
      </c>
      <c r="Z1653" t="s">
        <v>12</v>
      </c>
      <c r="AA1653" t="s">
        <v>12</v>
      </c>
      <c r="AB1653" t="s">
        <v>12</v>
      </c>
      <c r="AC1653" t="s">
        <v>12</v>
      </c>
      <c r="AD1653">
        <v>164.67254201</v>
      </c>
      <c r="AE1653">
        <v>166.42709765999999</v>
      </c>
      <c r="AF1653">
        <v>163.57043418999999</v>
      </c>
      <c r="AG1653">
        <v>165.58949572</v>
      </c>
      <c r="AH1653" t="s">
        <v>12</v>
      </c>
      <c r="AI1653" t="s">
        <v>12</v>
      </c>
    </row>
    <row r="1654" spans="1:35" x14ac:dyDescent="0.25">
      <c r="A1654">
        <v>1453213800</v>
      </c>
      <c r="B1654">
        <v>8.1934504199999996</v>
      </c>
      <c r="C1654">
        <v>8.2065161900000003</v>
      </c>
      <c r="D1654">
        <v>7.7133241799999999</v>
      </c>
      <c r="E1654">
        <v>7.9517464899999997</v>
      </c>
      <c r="F1654">
        <v>8.1934504199999996</v>
      </c>
      <c r="G1654">
        <v>8.2065161900000003</v>
      </c>
      <c r="H1654">
        <v>7.7133241799999999</v>
      </c>
      <c r="I1654">
        <v>7.9517464899999997</v>
      </c>
      <c r="J1654">
        <v>1862</v>
      </c>
      <c r="K1654">
        <v>1899.25</v>
      </c>
      <c r="L1654">
        <v>1849</v>
      </c>
      <c r="M1654">
        <v>1865.25</v>
      </c>
      <c r="N1654">
        <v>1869.75</v>
      </c>
      <c r="O1654">
        <v>1907.5</v>
      </c>
      <c r="P1654">
        <v>1856.25</v>
      </c>
      <c r="Q1654">
        <v>1873</v>
      </c>
      <c r="R1654">
        <v>1888.66</v>
      </c>
      <c r="S1654">
        <v>1901.44</v>
      </c>
      <c r="T1654">
        <v>1864.6</v>
      </c>
      <c r="U1654">
        <v>1881.33</v>
      </c>
      <c r="V1654">
        <v>0.36</v>
      </c>
      <c r="W1654">
        <v>0.36</v>
      </c>
      <c r="X1654">
        <v>0.36</v>
      </c>
      <c r="Y1654">
        <v>0.36</v>
      </c>
      <c r="Z1654" t="s">
        <v>12</v>
      </c>
      <c r="AA1654" t="s">
        <v>12</v>
      </c>
      <c r="AB1654" t="s">
        <v>12</v>
      </c>
      <c r="AC1654" t="s">
        <v>12</v>
      </c>
      <c r="AD1654">
        <v>167.48512117000001</v>
      </c>
      <c r="AE1654">
        <v>167.61737410999999</v>
      </c>
      <c r="AF1654">
        <v>164.16998085</v>
      </c>
      <c r="AG1654">
        <v>165.80991728000001</v>
      </c>
      <c r="AH1654" t="s">
        <v>12</v>
      </c>
      <c r="AI1654" t="s">
        <v>12</v>
      </c>
    </row>
    <row r="1655" spans="1:35" x14ac:dyDescent="0.25">
      <c r="A1655">
        <v>1453300200</v>
      </c>
      <c r="B1655">
        <v>7.5761248200000004</v>
      </c>
      <c r="C1655">
        <v>7.8749892800000003</v>
      </c>
      <c r="D1655">
        <v>7.0584200499999996</v>
      </c>
      <c r="E1655">
        <v>7.6496160800000004</v>
      </c>
      <c r="F1655">
        <v>7.5761248200000004</v>
      </c>
      <c r="G1655">
        <v>7.8749892800000003</v>
      </c>
      <c r="H1655">
        <v>7.0584200499999996</v>
      </c>
      <c r="I1655">
        <v>7.6496160800000004</v>
      </c>
      <c r="J1655">
        <v>1864</v>
      </c>
      <c r="K1655">
        <v>1870.25</v>
      </c>
      <c r="L1655">
        <v>1796</v>
      </c>
      <c r="M1655">
        <v>1846.75</v>
      </c>
      <c r="N1655">
        <v>1871.75</v>
      </c>
      <c r="O1655">
        <v>1878.5</v>
      </c>
      <c r="P1655">
        <v>1804.25</v>
      </c>
      <c r="Q1655">
        <v>1855</v>
      </c>
      <c r="R1655">
        <v>1876.18</v>
      </c>
      <c r="S1655">
        <v>1876.18</v>
      </c>
      <c r="T1655">
        <v>1812.29</v>
      </c>
      <c r="U1655">
        <v>1859.33</v>
      </c>
      <c r="V1655">
        <v>0.37</v>
      </c>
      <c r="W1655">
        <v>0.37</v>
      </c>
      <c r="X1655">
        <v>0.37</v>
      </c>
      <c r="Y1655">
        <v>0.37</v>
      </c>
      <c r="Z1655" t="s">
        <v>12</v>
      </c>
      <c r="AA1655" t="s">
        <v>12</v>
      </c>
      <c r="AB1655" t="s">
        <v>12</v>
      </c>
      <c r="AC1655" t="s">
        <v>12</v>
      </c>
      <c r="AD1655">
        <v>163.13840793</v>
      </c>
      <c r="AE1655">
        <v>165.31176454999999</v>
      </c>
      <c r="AF1655">
        <v>159.60284604</v>
      </c>
      <c r="AG1655">
        <v>163.68505340999999</v>
      </c>
      <c r="AH1655" t="s">
        <v>12</v>
      </c>
      <c r="AI1655" t="s">
        <v>12</v>
      </c>
    </row>
    <row r="1656" spans="1:35" x14ac:dyDescent="0.25">
      <c r="A1656">
        <v>1453386600</v>
      </c>
      <c r="B1656">
        <v>7.7263732899999997</v>
      </c>
      <c r="C1656">
        <v>8.0383025299999993</v>
      </c>
      <c r="D1656">
        <v>7.5238646899999999</v>
      </c>
      <c r="E1656">
        <v>7.7606692099999997</v>
      </c>
      <c r="F1656">
        <v>7.7263732899999997</v>
      </c>
      <c r="G1656">
        <v>8.0383025299999993</v>
      </c>
      <c r="H1656">
        <v>7.5238646899999999</v>
      </c>
      <c r="I1656">
        <v>7.7606692099999997</v>
      </c>
      <c r="J1656">
        <v>1847.5</v>
      </c>
      <c r="K1656">
        <v>1874.5</v>
      </c>
      <c r="L1656">
        <v>1828.5</v>
      </c>
      <c r="M1656">
        <v>1853</v>
      </c>
      <c r="N1656">
        <v>1854.75</v>
      </c>
      <c r="O1656">
        <v>1883.25</v>
      </c>
      <c r="P1656">
        <v>1836.25</v>
      </c>
      <c r="Q1656">
        <v>1861</v>
      </c>
      <c r="R1656">
        <v>1861.46</v>
      </c>
      <c r="S1656">
        <v>1889.85</v>
      </c>
      <c r="T1656">
        <v>1848.98</v>
      </c>
      <c r="U1656">
        <v>1868.99</v>
      </c>
      <c r="V1656">
        <v>0.37</v>
      </c>
      <c r="W1656">
        <v>0.37</v>
      </c>
      <c r="X1656">
        <v>0.37</v>
      </c>
      <c r="Y1656">
        <v>0.37</v>
      </c>
      <c r="Z1656" t="s">
        <v>12</v>
      </c>
      <c r="AA1656" t="s">
        <v>12</v>
      </c>
      <c r="AB1656" t="s">
        <v>12</v>
      </c>
      <c r="AC1656" t="s">
        <v>12</v>
      </c>
      <c r="AD1656">
        <v>164.17879771</v>
      </c>
      <c r="AE1656">
        <v>166.52408315</v>
      </c>
      <c r="AF1656">
        <v>162.79455028999999</v>
      </c>
      <c r="AG1656">
        <v>164.60200710999999</v>
      </c>
      <c r="AH1656" t="s">
        <v>12</v>
      </c>
      <c r="AI1656" t="s">
        <v>12</v>
      </c>
    </row>
    <row r="1657" spans="1:35" x14ac:dyDescent="0.25">
      <c r="A1657">
        <v>1453473000</v>
      </c>
      <c r="B1657">
        <v>8.1526226000000008</v>
      </c>
      <c r="C1657">
        <v>8.2744544500000003</v>
      </c>
      <c r="D1657">
        <v>8.0432019500000003</v>
      </c>
      <c r="E1657">
        <v>8.2506109399999996</v>
      </c>
      <c r="F1657">
        <v>8.1526226000000008</v>
      </c>
      <c r="G1657">
        <v>8.2744544500000003</v>
      </c>
      <c r="H1657">
        <v>8.0432019500000003</v>
      </c>
      <c r="I1657">
        <v>8.2506109399999996</v>
      </c>
      <c r="J1657">
        <v>1850</v>
      </c>
      <c r="K1657">
        <v>1894</v>
      </c>
      <c r="L1657">
        <v>1848.25</v>
      </c>
      <c r="M1657">
        <v>1891</v>
      </c>
      <c r="N1657">
        <v>1858.5</v>
      </c>
      <c r="O1657">
        <v>1902.25</v>
      </c>
      <c r="P1657">
        <v>1855.75</v>
      </c>
      <c r="Q1657">
        <v>1899.25</v>
      </c>
      <c r="R1657">
        <v>1877.4</v>
      </c>
      <c r="S1657">
        <v>1908.85</v>
      </c>
      <c r="T1657">
        <v>1877.4</v>
      </c>
      <c r="U1657">
        <v>1906.9</v>
      </c>
      <c r="V1657">
        <v>0.38</v>
      </c>
      <c r="W1657">
        <v>0.38</v>
      </c>
      <c r="X1657">
        <v>0.38</v>
      </c>
      <c r="Y1657">
        <v>0.38</v>
      </c>
      <c r="Z1657" t="s">
        <v>12</v>
      </c>
      <c r="AA1657" t="s">
        <v>12</v>
      </c>
      <c r="AB1657" t="s">
        <v>12</v>
      </c>
      <c r="AC1657" t="s">
        <v>12</v>
      </c>
      <c r="AD1657">
        <v>167.32641763999999</v>
      </c>
      <c r="AE1657">
        <v>168.19047017</v>
      </c>
      <c r="AF1657">
        <v>166.53290000999999</v>
      </c>
      <c r="AG1657">
        <v>167.97886546999999</v>
      </c>
      <c r="AH1657" t="s">
        <v>12</v>
      </c>
      <c r="AI1657" t="s">
        <v>12</v>
      </c>
    </row>
    <row r="1658" spans="1:35" x14ac:dyDescent="0.25">
      <c r="A1658">
        <v>1453732200</v>
      </c>
      <c r="B1658">
        <v>8.1656873799999996</v>
      </c>
      <c r="C1658">
        <v>8.1967173500000001</v>
      </c>
      <c r="D1658">
        <v>7.8439593099999998</v>
      </c>
      <c r="E1658">
        <v>7.8831546499999998</v>
      </c>
      <c r="F1658">
        <v>8.1656873799999996</v>
      </c>
      <c r="G1658">
        <v>8.1967173500000001</v>
      </c>
      <c r="H1658">
        <v>7.8439593099999998</v>
      </c>
      <c r="I1658">
        <v>7.8831546499999998</v>
      </c>
      <c r="J1658">
        <v>1892</v>
      </c>
      <c r="K1658">
        <v>1895.5</v>
      </c>
      <c r="L1658">
        <v>1860</v>
      </c>
      <c r="M1658">
        <v>1862</v>
      </c>
      <c r="N1658">
        <v>1899.5</v>
      </c>
      <c r="O1658">
        <v>1904.25</v>
      </c>
      <c r="P1658">
        <v>1867.5</v>
      </c>
      <c r="Q1658">
        <v>1870.25</v>
      </c>
      <c r="R1658">
        <v>1906.28</v>
      </c>
      <c r="S1658">
        <v>1906.28</v>
      </c>
      <c r="T1658">
        <v>1875.97</v>
      </c>
      <c r="U1658">
        <v>1877.08</v>
      </c>
      <c r="V1658">
        <v>0.38</v>
      </c>
      <c r="W1658">
        <v>0.38</v>
      </c>
      <c r="X1658">
        <v>0.38</v>
      </c>
      <c r="Y1658">
        <v>0.38</v>
      </c>
      <c r="Z1658" t="s">
        <v>12</v>
      </c>
      <c r="AA1658" t="s">
        <v>12</v>
      </c>
      <c r="AB1658" t="s">
        <v>12</v>
      </c>
      <c r="AC1658" t="s">
        <v>12</v>
      </c>
      <c r="AD1658">
        <v>167.44985371999999</v>
      </c>
      <c r="AE1658">
        <v>167.65264156000001</v>
      </c>
      <c r="AF1658">
        <v>165.23682122</v>
      </c>
      <c r="AG1658">
        <v>165.43960906000001</v>
      </c>
      <c r="AH1658" t="s">
        <v>12</v>
      </c>
      <c r="AI1658" t="s">
        <v>12</v>
      </c>
    </row>
    <row r="1659" spans="1:35" x14ac:dyDescent="0.25">
      <c r="A1659">
        <v>1453818600</v>
      </c>
      <c r="B1659">
        <v>7.9697106900000003</v>
      </c>
      <c r="C1659">
        <v>8.2358960299999993</v>
      </c>
      <c r="D1659">
        <v>7.92071652</v>
      </c>
      <c r="E1659">
        <v>8.1967173500000001</v>
      </c>
      <c r="F1659">
        <v>7.9697106900000003</v>
      </c>
      <c r="G1659">
        <v>8.2358960299999993</v>
      </c>
      <c r="H1659">
        <v>7.92071652</v>
      </c>
      <c r="I1659">
        <v>8.1967173500000001</v>
      </c>
      <c r="J1659">
        <v>1863.75</v>
      </c>
      <c r="K1659">
        <v>1891.5</v>
      </c>
      <c r="L1659">
        <v>1844</v>
      </c>
      <c r="M1659">
        <v>1887.75</v>
      </c>
      <c r="N1659">
        <v>1871.75</v>
      </c>
      <c r="O1659">
        <v>1899.75</v>
      </c>
      <c r="P1659">
        <v>1851.25</v>
      </c>
      <c r="Q1659">
        <v>1896</v>
      </c>
      <c r="R1659">
        <v>1878.79</v>
      </c>
      <c r="S1659">
        <v>1906.73</v>
      </c>
      <c r="T1659">
        <v>1878.79</v>
      </c>
      <c r="U1659">
        <v>1903.63</v>
      </c>
      <c r="V1659">
        <v>0.38</v>
      </c>
      <c r="W1659">
        <v>0.38</v>
      </c>
      <c r="X1659">
        <v>0.38</v>
      </c>
      <c r="Y1659">
        <v>0.38</v>
      </c>
      <c r="Z1659" t="s">
        <v>12</v>
      </c>
      <c r="AA1659" t="s">
        <v>12</v>
      </c>
      <c r="AB1659" t="s">
        <v>12</v>
      </c>
      <c r="AC1659" t="s">
        <v>12</v>
      </c>
      <c r="AD1659">
        <v>166.12732434</v>
      </c>
      <c r="AE1659">
        <v>167.98768233999999</v>
      </c>
      <c r="AF1659">
        <v>165.77464982999999</v>
      </c>
      <c r="AG1659">
        <v>167.69672586999999</v>
      </c>
      <c r="AH1659" t="s">
        <v>12</v>
      </c>
      <c r="AI1659" t="s">
        <v>12</v>
      </c>
    </row>
    <row r="1660" spans="1:35" x14ac:dyDescent="0.25">
      <c r="A1660">
        <v>1453905000</v>
      </c>
      <c r="B1660">
        <v>8.1199591600000005</v>
      </c>
      <c r="C1660">
        <v>8.3681959799999994</v>
      </c>
      <c r="D1660">
        <v>7.7867997600000001</v>
      </c>
      <c r="E1660">
        <v>7.9288828699999998</v>
      </c>
      <c r="F1660">
        <v>8.1199591600000005</v>
      </c>
      <c r="G1660">
        <v>8.3681959799999994</v>
      </c>
      <c r="H1660">
        <v>7.7867997600000001</v>
      </c>
      <c r="I1660">
        <v>7.9288828699999998</v>
      </c>
      <c r="J1660">
        <v>1878</v>
      </c>
      <c r="K1660">
        <v>1901.5</v>
      </c>
      <c r="L1660">
        <v>1856</v>
      </c>
      <c r="M1660">
        <v>1867</v>
      </c>
      <c r="N1660">
        <v>1885.25</v>
      </c>
      <c r="O1660">
        <v>1910</v>
      </c>
      <c r="P1660">
        <v>1864.5</v>
      </c>
      <c r="Q1660">
        <v>1875</v>
      </c>
      <c r="R1660">
        <v>1902.52</v>
      </c>
      <c r="S1660">
        <v>1916.99</v>
      </c>
      <c r="T1660">
        <v>1872.7</v>
      </c>
      <c r="U1660">
        <v>1882.95</v>
      </c>
      <c r="V1660">
        <v>0.38</v>
      </c>
      <c r="W1660">
        <v>0.38</v>
      </c>
      <c r="X1660">
        <v>0.38</v>
      </c>
      <c r="Y1660">
        <v>0.38</v>
      </c>
      <c r="Z1660" t="s">
        <v>12</v>
      </c>
      <c r="AA1660" t="s">
        <v>12</v>
      </c>
      <c r="AB1660" t="s">
        <v>12</v>
      </c>
      <c r="AC1660" t="s">
        <v>12</v>
      </c>
      <c r="AD1660">
        <v>167.15008039</v>
      </c>
      <c r="AE1660">
        <v>168.89581917999999</v>
      </c>
      <c r="AF1660">
        <v>164.92823103000001</v>
      </c>
      <c r="AG1660">
        <v>165.87163532</v>
      </c>
      <c r="AH1660" t="s">
        <v>12</v>
      </c>
      <c r="AI1660" t="s">
        <v>12</v>
      </c>
    </row>
    <row r="1661" spans="1:35" x14ac:dyDescent="0.25">
      <c r="A1661">
        <v>1453991400</v>
      </c>
      <c r="B1661">
        <v>8.1444562499999993</v>
      </c>
      <c r="C1661">
        <v>8.1852850499999992</v>
      </c>
      <c r="D1661">
        <v>7.8015136900000002</v>
      </c>
      <c r="E1661">
        <v>8.0530007900000005</v>
      </c>
      <c r="F1661">
        <v>8.1444562499999993</v>
      </c>
      <c r="G1661">
        <v>8.1852850499999992</v>
      </c>
      <c r="H1661">
        <v>7.8015136900000002</v>
      </c>
      <c r="I1661">
        <v>8.0530007900000005</v>
      </c>
      <c r="J1661">
        <v>1871.75</v>
      </c>
      <c r="K1661">
        <v>1894.25</v>
      </c>
      <c r="L1661">
        <v>1859</v>
      </c>
      <c r="M1661">
        <v>1872.5</v>
      </c>
      <c r="N1661">
        <v>1880</v>
      </c>
      <c r="O1661">
        <v>1902.5</v>
      </c>
      <c r="P1661">
        <v>1865.75</v>
      </c>
      <c r="Q1661">
        <v>1880.75</v>
      </c>
      <c r="R1661">
        <v>1885.22</v>
      </c>
      <c r="S1661">
        <v>1902.96</v>
      </c>
      <c r="T1661">
        <v>1873.65</v>
      </c>
      <c r="U1661">
        <v>1893.36</v>
      </c>
      <c r="V1661">
        <v>0.38</v>
      </c>
      <c r="W1661">
        <v>0.38</v>
      </c>
      <c r="X1661">
        <v>0.38</v>
      </c>
      <c r="Y1661">
        <v>0.38</v>
      </c>
      <c r="Z1661" t="s">
        <v>12</v>
      </c>
      <c r="AA1661" t="s">
        <v>12</v>
      </c>
      <c r="AB1661" t="s">
        <v>12</v>
      </c>
      <c r="AC1661" t="s">
        <v>12</v>
      </c>
      <c r="AD1661">
        <v>167.48512117000001</v>
      </c>
      <c r="AE1661">
        <v>167.69672586999999</v>
      </c>
      <c r="AF1661">
        <v>165.01639965000001</v>
      </c>
      <c r="AG1661">
        <v>166.73568785000001</v>
      </c>
      <c r="AH1661" t="s">
        <v>12</v>
      </c>
      <c r="AI1661" t="s">
        <v>12</v>
      </c>
    </row>
    <row r="1662" spans="1:35" x14ac:dyDescent="0.25">
      <c r="A1662">
        <v>1454077800</v>
      </c>
      <c r="B1662">
        <v>8.1656873799999996</v>
      </c>
      <c r="C1662">
        <v>8.6539956500000006</v>
      </c>
      <c r="D1662">
        <v>8.1493556700000003</v>
      </c>
      <c r="E1662">
        <v>8.6539956500000006</v>
      </c>
      <c r="F1662">
        <v>8.1656873799999996</v>
      </c>
      <c r="G1662">
        <v>8.6539956500000006</v>
      </c>
      <c r="H1662">
        <v>8.1493556700000003</v>
      </c>
      <c r="I1662">
        <v>8.6539956500000006</v>
      </c>
      <c r="J1662">
        <v>1873.5</v>
      </c>
      <c r="K1662">
        <v>1923.5</v>
      </c>
      <c r="L1662">
        <v>1870</v>
      </c>
      <c r="M1662">
        <v>1922</v>
      </c>
      <c r="N1662">
        <v>1878.75</v>
      </c>
      <c r="O1662">
        <v>1933</v>
      </c>
      <c r="P1662">
        <v>1876.5</v>
      </c>
      <c r="Q1662">
        <v>1930</v>
      </c>
      <c r="R1662">
        <v>1894</v>
      </c>
      <c r="S1662">
        <v>1940.24</v>
      </c>
      <c r="T1662">
        <v>1894</v>
      </c>
      <c r="U1662">
        <v>1940.24</v>
      </c>
      <c r="V1662">
        <v>0.28999999999999998</v>
      </c>
      <c r="W1662">
        <v>0.28999999999999998</v>
      </c>
      <c r="X1662">
        <v>0.28999999999999998</v>
      </c>
      <c r="Y1662">
        <v>0.28999999999999998</v>
      </c>
      <c r="Z1662" t="s">
        <v>12</v>
      </c>
      <c r="AA1662" t="s">
        <v>12</v>
      </c>
      <c r="AB1662" t="s">
        <v>12</v>
      </c>
      <c r="AC1662" t="s">
        <v>12</v>
      </c>
      <c r="AD1662">
        <v>167.53802234</v>
      </c>
      <c r="AE1662">
        <v>170.94133128999999</v>
      </c>
      <c r="AF1662">
        <v>167.41458627</v>
      </c>
      <c r="AG1662">
        <v>170.80096684</v>
      </c>
      <c r="AH1662" t="s">
        <v>12</v>
      </c>
      <c r="AI1662" t="s">
        <v>12</v>
      </c>
    </row>
    <row r="1663" spans="1:35" x14ac:dyDescent="0.25">
      <c r="A1663">
        <v>1454337000</v>
      </c>
      <c r="B1663">
        <v>8.4661843300000008</v>
      </c>
      <c r="C1663">
        <v>8.7519840000000002</v>
      </c>
      <c r="D1663">
        <v>8.3877936500000008</v>
      </c>
      <c r="E1663">
        <v>8.6278650999999993</v>
      </c>
      <c r="F1663">
        <v>8.4661843300000008</v>
      </c>
      <c r="G1663">
        <v>8.7519840000000002</v>
      </c>
      <c r="H1663">
        <v>8.3877936500000008</v>
      </c>
      <c r="I1663">
        <v>8.6278650999999993</v>
      </c>
      <c r="J1663">
        <v>1922.25</v>
      </c>
      <c r="K1663">
        <v>1931.5</v>
      </c>
      <c r="L1663">
        <v>1904.25</v>
      </c>
      <c r="M1663">
        <v>1923</v>
      </c>
      <c r="N1663">
        <v>1929.75</v>
      </c>
      <c r="O1663">
        <v>1940</v>
      </c>
      <c r="P1663">
        <v>1912.5</v>
      </c>
      <c r="Q1663">
        <v>1931.25</v>
      </c>
      <c r="R1663">
        <v>1936.94</v>
      </c>
      <c r="S1663">
        <v>1947.2</v>
      </c>
      <c r="T1663">
        <v>1920.3</v>
      </c>
      <c r="U1663">
        <v>1939.38</v>
      </c>
      <c r="V1663">
        <v>0.38</v>
      </c>
      <c r="W1663">
        <v>0.38</v>
      </c>
      <c r="X1663">
        <v>0.38</v>
      </c>
      <c r="Y1663">
        <v>0.38</v>
      </c>
      <c r="Z1663" t="s">
        <v>12</v>
      </c>
      <c r="AA1663" t="s">
        <v>12</v>
      </c>
      <c r="AB1663" t="s">
        <v>12</v>
      </c>
      <c r="AC1663" t="s">
        <v>12</v>
      </c>
      <c r="AD1663">
        <v>169.75105485</v>
      </c>
      <c r="AE1663">
        <v>171.55851167</v>
      </c>
      <c r="AF1663">
        <v>169.14269132999999</v>
      </c>
      <c r="AG1663">
        <v>170.73854345000001</v>
      </c>
      <c r="AH1663" t="s">
        <v>12</v>
      </c>
      <c r="AI1663" t="s">
        <v>12</v>
      </c>
    </row>
    <row r="1664" spans="1:35" x14ac:dyDescent="0.25">
      <c r="A1664">
        <v>1454423400</v>
      </c>
      <c r="B1664">
        <v>8.3845276999999996</v>
      </c>
      <c r="C1664">
        <v>8.4008594199999997</v>
      </c>
      <c r="D1664">
        <v>8.07913134</v>
      </c>
      <c r="E1664">
        <v>8.1656873799999996</v>
      </c>
      <c r="F1664">
        <v>8.3845276999999996</v>
      </c>
      <c r="G1664">
        <v>8.4008594199999997</v>
      </c>
      <c r="H1664">
        <v>8.07913134</v>
      </c>
      <c r="I1664">
        <v>8.1656873799999996</v>
      </c>
      <c r="J1664">
        <v>1918.75</v>
      </c>
      <c r="K1664">
        <v>1919</v>
      </c>
      <c r="L1664">
        <v>1881</v>
      </c>
      <c r="M1664">
        <v>1889</v>
      </c>
      <c r="N1664">
        <v>1928.5</v>
      </c>
      <c r="O1664">
        <v>1929.25</v>
      </c>
      <c r="P1664">
        <v>1889</v>
      </c>
      <c r="Q1664">
        <v>1897.5</v>
      </c>
      <c r="R1664">
        <v>1935.26</v>
      </c>
      <c r="S1664">
        <v>1935.26</v>
      </c>
      <c r="T1664">
        <v>1897.29</v>
      </c>
      <c r="U1664">
        <v>1903.03</v>
      </c>
      <c r="V1664">
        <v>0.38</v>
      </c>
      <c r="W1664">
        <v>0.38</v>
      </c>
      <c r="X1664">
        <v>0.38</v>
      </c>
      <c r="Y1664">
        <v>0.38</v>
      </c>
      <c r="Z1664" t="s">
        <v>12</v>
      </c>
      <c r="AA1664" t="s">
        <v>12</v>
      </c>
      <c r="AB1664" t="s">
        <v>12</v>
      </c>
      <c r="AC1664" t="s">
        <v>12</v>
      </c>
      <c r="AD1664">
        <v>169.24849368</v>
      </c>
      <c r="AE1664">
        <v>169.25731053999999</v>
      </c>
      <c r="AF1664">
        <v>167.11481294000001</v>
      </c>
      <c r="AG1664">
        <v>167.66145842</v>
      </c>
      <c r="AH1664" t="s">
        <v>12</v>
      </c>
      <c r="AI1664" t="s">
        <v>12</v>
      </c>
    </row>
    <row r="1665" spans="1:35" x14ac:dyDescent="0.25">
      <c r="A1665">
        <v>1454509800</v>
      </c>
      <c r="B1665">
        <v>8.3241022000000005</v>
      </c>
      <c r="C1665">
        <v>8.36493003</v>
      </c>
      <c r="D1665">
        <v>7.7655686299999998</v>
      </c>
      <c r="E1665">
        <v>8.3028710700000001</v>
      </c>
      <c r="F1665">
        <v>8.3241022000000005</v>
      </c>
      <c r="G1665">
        <v>8.36493003</v>
      </c>
      <c r="H1665">
        <v>7.7655686299999998</v>
      </c>
      <c r="I1665">
        <v>8.3028710700000001</v>
      </c>
      <c r="J1665">
        <v>1885.75</v>
      </c>
      <c r="K1665">
        <v>1903.25</v>
      </c>
      <c r="L1665">
        <v>1856.75</v>
      </c>
      <c r="M1665">
        <v>1899.75</v>
      </c>
      <c r="N1665">
        <v>1895</v>
      </c>
      <c r="O1665">
        <v>1912.25</v>
      </c>
      <c r="P1665">
        <v>1865</v>
      </c>
      <c r="Q1665">
        <v>1908.5</v>
      </c>
      <c r="R1665">
        <v>1907.07</v>
      </c>
      <c r="S1665">
        <v>1918.01</v>
      </c>
      <c r="T1665">
        <v>1872.23</v>
      </c>
      <c r="U1665">
        <v>1912.53</v>
      </c>
      <c r="V1665">
        <v>0.38</v>
      </c>
      <c r="W1665">
        <v>0.38</v>
      </c>
      <c r="X1665">
        <v>0.38</v>
      </c>
      <c r="Y1665">
        <v>0.38</v>
      </c>
      <c r="Z1665" t="s">
        <v>12</v>
      </c>
      <c r="AA1665" t="s">
        <v>12</v>
      </c>
      <c r="AB1665" t="s">
        <v>12</v>
      </c>
      <c r="AC1665" t="s">
        <v>12</v>
      </c>
      <c r="AD1665">
        <v>168.76356623999999</v>
      </c>
      <c r="AE1665">
        <v>169.08979016000001</v>
      </c>
      <c r="AF1665">
        <v>164.96349848</v>
      </c>
      <c r="AG1665">
        <v>168.66658075000001</v>
      </c>
      <c r="AH1665" t="s">
        <v>12</v>
      </c>
      <c r="AI1665" t="s">
        <v>12</v>
      </c>
    </row>
    <row r="1666" spans="1:35" x14ac:dyDescent="0.25">
      <c r="A1666">
        <v>1454596200</v>
      </c>
      <c r="B1666">
        <v>8.2293798099999993</v>
      </c>
      <c r="C1666">
        <v>8.4890812600000007</v>
      </c>
      <c r="D1666">
        <v>8.1325349899999999</v>
      </c>
      <c r="E1666">
        <v>8.3387994800000005</v>
      </c>
      <c r="F1666">
        <v>8.2293798099999993</v>
      </c>
      <c r="G1666">
        <v>8.4890812600000007</v>
      </c>
      <c r="H1666">
        <v>8.1325349899999999</v>
      </c>
      <c r="I1666">
        <v>8.3387994800000005</v>
      </c>
      <c r="J1666">
        <v>1898.75</v>
      </c>
      <c r="K1666">
        <v>1913</v>
      </c>
      <c r="L1666">
        <v>1882.25</v>
      </c>
      <c r="M1666">
        <v>1899</v>
      </c>
      <c r="N1666">
        <v>1907.75</v>
      </c>
      <c r="O1666">
        <v>1922.25</v>
      </c>
      <c r="P1666">
        <v>1890.25</v>
      </c>
      <c r="Q1666">
        <v>1907.75</v>
      </c>
      <c r="R1666">
        <v>1911.67</v>
      </c>
      <c r="S1666">
        <v>1927.35</v>
      </c>
      <c r="T1666">
        <v>1900.52</v>
      </c>
      <c r="U1666">
        <v>1915.45</v>
      </c>
      <c r="V1666">
        <v>0.38</v>
      </c>
      <c r="W1666">
        <v>0.38</v>
      </c>
      <c r="X1666">
        <v>0.38</v>
      </c>
      <c r="Y1666">
        <v>0.38</v>
      </c>
      <c r="Z1666" t="s">
        <v>12</v>
      </c>
      <c r="AA1666" t="s">
        <v>12</v>
      </c>
      <c r="AB1666" t="s">
        <v>12</v>
      </c>
      <c r="AC1666" t="s">
        <v>12</v>
      </c>
      <c r="AD1666">
        <v>168.14638586000001</v>
      </c>
      <c r="AE1666">
        <v>169.94502582000001</v>
      </c>
      <c r="AF1666">
        <v>167.48512117000001</v>
      </c>
      <c r="AG1666">
        <v>168.93108663000001</v>
      </c>
      <c r="AH1666" t="s">
        <v>12</v>
      </c>
      <c r="AI1666" t="s">
        <v>12</v>
      </c>
    </row>
    <row r="1667" spans="1:35" x14ac:dyDescent="0.25">
      <c r="A1667">
        <v>1454682600</v>
      </c>
      <c r="B1667">
        <v>8.2555103600000006</v>
      </c>
      <c r="C1667">
        <v>8.2751080300000002</v>
      </c>
      <c r="D1667">
        <v>7.7704680499999998</v>
      </c>
      <c r="E1667">
        <v>7.8619235099999996</v>
      </c>
      <c r="F1667">
        <v>8.2555103600000006</v>
      </c>
      <c r="G1667">
        <v>8.2751080300000002</v>
      </c>
      <c r="H1667">
        <v>7.7704680499999998</v>
      </c>
      <c r="I1667">
        <v>7.8619235099999996</v>
      </c>
      <c r="J1667">
        <v>1895</v>
      </c>
      <c r="K1667">
        <v>1905</v>
      </c>
      <c r="L1667">
        <v>1857.25</v>
      </c>
      <c r="M1667">
        <v>1866.5</v>
      </c>
      <c r="N1667">
        <v>1905.25</v>
      </c>
      <c r="O1667">
        <v>1914.5</v>
      </c>
      <c r="P1667">
        <v>1865.75</v>
      </c>
      <c r="Q1667">
        <v>1875.25</v>
      </c>
      <c r="R1667">
        <v>1913.07</v>
      </c>
      <c r="S1667">
        <v>1913.07</v>
      </c>
      <c r="T1667">
        <v>1872.65</v>
      </c>
      <c r="U1667">
        <v>1880.05</v>
      </c>
      <c r="V1667">
        <v>0.38</v>
      </c>
      <c r="W1667">
        <v>0.38</v>
      </c>
      <c r="X1667">
        <v>0.38</v>
      </c>
      <c r="Y1667">
        <v>0.38</v>
      </c>
      <c r="Z1667" t="s">
        <v>12</v>
      </c>
      <c r="AA1667" t="s">
        <v>12</v>
      </c>
      <c r="AB1667" t="s">
        <v>12</v>
      </c>
      <c r="AC1667" t="s">
        <v>12</v>
      </c>
      <c r="AD1667">
        <v>168.39325801000001</v>
      </c>
      <c r="AE1667">
        <v>168.99245199000001</v>
      </c>
      <c r="AF1667">
        <v>165.0516671</v>
      </c>
      <c r="AG1667">
        <v>165.71293180000001</v>
      </c>
      <c r="AH1667" t="s">
        <v>12</v>
      </c>
      <c r="AI1667" t="s">
        <v>12</v>
      </c>
    </row>
    <row r="1668" spans="1:35" x14ac:dyDescent="0.25">
      <c r="A1668">
        <v>1454941800</v>
      </c>
      <c r="B1668">
        <v>7.5842901899999999</v>
      </c>
      <c r="C1668">
        <v>7.63491783</v>
      </c>
      <c r="D1668">
        <v>7.2217342899999997</v>
      </c>
      <c r="E1668">
        <v>7.5385629500000002</v>
      </c>
      <c r="F1668">
        <v>7.5842901899999999</v>
      </c>
      <c r="G1668">
        <v>7.63491783</v>
      </c>
      <c r="H1668">
        <v>7.2217342899999997</v>
      </c>
      <c r="I1668">
        <v>7.5385629500000002</v>
      </c>
      <c r="J1668">
        <v>1866.75</v>
      </c>
      <c r="K1668">
        <v>1875.75</v>
      </c>
      <c r="L1668">
        <v>1813.5</v>
      </c>
      <c r="M1668">
        <v>1843.25</v>
      </c>
      <c r="N1668">
        <v>1876.25</v>
      </c>
      <c r="O1668">
        <v>1884.5</v>
      </c>
      <c r="P1668">
        <v>1821.75</v>
      </c>
      <c r="Q1668">
        <v>1852</v>
      </c>
      <c r="R1668">
        <v>1873.25</v>
      </c>
      <c r="S1668">
        <v>1873.25</v>
      </c>
      <c r="T1668">
        <v>1828.46</v>
      </c>
      <c r="U1668">
        <v>1853.44</v>
      </c>
      <c r="V1668">
        <v>0.38</v>
      </c>
      <c r="W1668">
        <v>0.38</v>
      </c>
      <c r="X1668">
        <v>0.38</v>
      </c>
      <c r="Y1668">
        <v>0.38</v>
      </c>
      <c r="Z1668" t="s">
        <v>12</v>
      </c>
      <c r="AA1668" t="s">
        <v>12</v>
      </c>
      <c r="AB1668" t="s">
        <v>12</v>
      </c>
      <c r="AC1668" t="s">
        <v>12</v>
      </c>
      <c r="AD1668">
        <v>163.79085576</v>
      </c>
      <c r="AE1668">
        <v>164.09944594999999</v>
      </c>
      <c r="AF1668">
        <v>161.17224758</v>
      </c>
      <c r="AG1668">
        <v>163.48226557000001</v>
      </c>
      <c r="AH1668" t="s">
        <v>12</v>
      </c>
      <c r="AI1668" t="s">
        <v>12</v>
      </c>
    </row>
    <row r="1669" spans="1:35" x14ac:dyDescent="0.25">
      <c r="A1669">
        <v>1455028200</v>
      </c>
      <c r="B1669">
        <v>7.2903261300000004</v>
      </c>
      <c r="C1669">
        <v>7.7279901000000004</v>
      </c>
      <c r="D1669">
        <v>7.2772603599999997</v>
      </c>
      <c r="E1669">
        <v>7.5369294800000004</v>
      </c>
      <c r="F1669">
        <v>7.2903261300000004</v>
      </c>
      <c r="G1669">
        <v>7.7279901000000004</v>
      </c>
      <c r="H1669">
        <v>7.2772603599999997</v>
      </c>
      <c r="I1669">
        <v>7.5369294800000004</v>
      </c>
      <c r="J1669">
        <v>1839.5</v>
      </c>
      <c r="K1669">
        <v>1854.5</v>
      </c>
      <c r="L1669">
        <v>1817.75</v>
      </c>
      <c r="M1669">
        <v>1839.5</v>
      </c>
      <c r="N1669">
        <v>1849.75</v>
      </c>
      <c r="O1669">
        <v>1863.75</v>
      </c>
      <c r="P1669">
        <v>1825.75</v>
      </c>
      <c r="Q1669">
        <v>1848.25</v>
      </c>
      <c r="R1669">
        <v>1848.46</v>
      </c>
      <c r="S1669">
        <v>1868.25</v>
      </c>
      <c r="T1669">
        <v>1834.94</v>
      </c>
      <c r="U1669">
        <v>1852.21</v>
      </c>
      <c r="V1669">
        <v>0.38</v>
      </c>
      <c r="W1669">
        <v>0.38</v>
      </c>
      <c r="X1669">
        <v>0.38</v>
      </c>
      <c r="Y1669">
        <v>0.38</v>
      </c>
      <c r="Z1669" t="s">
        <v>12</v>
      </c>
      <c r="AA1669" t="s">
        <v>12</v>
      </c>
      <c r="AB1669" t="s">
        <v>12</v>
      </c>
      <c r="AC1669" t="s">
        <v>12</v>
      </c>
      <c r="AD1669">
        <v>161.66599188000001</v>
      </c>
      <c r="AE1669">
        <v>164.82242868</v>
      </c>
      <c r="AF1669">
        <v>161.52492208000001</v>
      </c>
      <c r="AG1669">
        <v>163.49108243000001</v>
      </c>
      <c r="AH1669" t="s">
        <v>12</v>
      </c>
      <c r="AI1669" t="s">
        <v>12</v>
      </c>
    </row>
    <row r="1670" spans="1:35" x14ac:dyDescent="0.25">
      <c r="A1670">
        <v>1455114600</v>
      </c>
      <c r="B1670">
        <v>7.67411317</v>
      </c>
      <c r="C1670">
        <v>7.9011188499999996</v>
      </c>
      <c r="D1670">
        <v>7.5075329799999997</v>
      </c>
      <c r="E1670">
        <v>7.5288131099999998</v>
      </c>
      <c r="F1670">
        <v>7.67411317</v>
      </c>
      <c r="G1670">
        <v>7.9011188499999996</v>
      </c>
      <c r="H1670">
        <v>7.5075329799999997</v>
      </c>
      <c r="I1670">
        <v>7.5288131099999998</v>
      </c>
      <c r="J1670">
        <v>1840</v>
      </c>
      <c r="K1670">
        <v>1868.5</v>
      </c>
      <c r="L1670">
        <v>1829.75</v>
      </c>
      <c r="M1670">
        <v>1837.75</v>
      </c>
      <c r="N1670">
        <v>1850</v>
      </c>
      <c r="O1670">
        <v>1877.75</v>
      </c>
      <c r="P1670">
        <v>1838.5</v>
      </c>
      <c r="Q1670">
        <v>1846.75</v>
      </c>
      <c r="R1670">
        <v>1857.1</v>
      </c>
      <c r="S1670">
        <v>1881.6</v>
      </c>
      <c r="T1670">
        <v>1850.32</v>
      </c>
      <c r="U1670">
        <v>1851.86</v>
      </c>
      <c r="V1670">
        <v>0.38</v>
      </c>
      <c r="W1670">
        <v>0.38</v>
      </c>
      <c r="X1670">
        <v>0.38</v>
      </c>
      <c r="Y1670">
        <v>0.38</v>
      </c>
      <c r="Z1670" t="s">
        <v>12</v>
      </c>
      <c r="AA1670" t="s">
        <v>12</v>
      </c>
      <c r="AB1670" t="s">
        <v>12</v>
      </c>
      <c r="AC1670" t="s">
        <v>12</v>
      </c>
      <c r="AD1670">
        <v>164.35513495999999</v>
      </c>
      <c r="AE1670">
        <v>166.05678943999999</v>
      </c>
      <c r="AF1670">
        <v>163.21775969000001</v>
      </c>
      <c r="AG1670">
        <v>163.35001263000001</v>
      </c>
      <c r="AH1670" t="s">
        <v>12</v>
      </c>
      <c r="AI1670" t="s">
        <v>12</v>
      </c>
    </row>
    <row r="1671" spans="1:35" x14ac:dyDescent="0.25">
      <c r="A1671">
        <v>1455201000</v>
      </c>
      <c r="B1671">
        <v>7.1678406900000002</v>
      </c>
      <c r="C1671">
        <v>7.3817815900000001</v>
      </c>
      <c r="D1671">
        <v>7.0192247099999996</v>
      </c>
      <c r="E1671">
        <v>7.2560302099999996</v>
      </c>
      <c r="F1671">
        <v>7.1678406900000002</v>
      </c>
      <c r="G1671">
        <v>7.3817815900000001</v>
      </c>
      <c r="H1671">
        <v>7.0192247099999996</v>
      </c>
      <c r="I1671">
        <v>7.2560302099999996</v>
      </c>
      <c r="J1671">
        <v>1834.75</v>
      </c>
      <c r="K1671">
        <v>1837.75</v>
      </c>
      <c r="L1671">
        <v>1794.75</v>
      </c>
      <c r="M1671">
        <v>1815.5</v>
      </c>
      <c r="N1671">
        <v>1842.25</v>
      </c>
      <c r="O1671">
        <v>1847.25</v>
      </c>
      <c r="P1671">
        <v>1802.5</v>
      </c>
      <c r="Q1671">
        <v>1824.5</v>
      </c>
      <c r="R1671">
        <v>1847</v>
      </c>
      <c r="S1671">
        <v>1847</v>
      </c>
      <c r="T1671">
        <v>1810.1</v>
      </c>
      <c r="U1671">
        <v>1829.08</v>
      </c>
      <c r="V1671">
        <v>0.38</v>
      </c>
      <c r="W1671">
        <v>0.38</v>
      </c>
      <c r="X1671">
        <v>0.38</v>
      </c>
      <c r="Y1671">
        <v>0.38</v>
      </c>
      <c r="Z1671" t="s">
        <v>12</v>
      </c>
      <c r="AA1671" t="s">
        <v>12</v>
      </c>
      <c r="AB1671" t="s">
        <v>12</v>
      </c>
      <c r="AC1671" t="s">
        <v>12</v>
      </c>
      <c r="AD1671">
        <v>160.76667190000001</v>
      </c>
      <c r="AE1671">
        <v>162.31843971000001</v>
      </c>
      <c r="AF1671">
        <v>159.66456407999999</v>
      </c>
      <c r="AG1671">
        <v>161.22514874999999</v>
      </c>
      <c r="AH1671" t="s">
        <v>12</v>
      </c>
      <c r="AI1671" t="s">
        <v>12</v>
      </c>
    </row>
    <row r="1672" spans="1:35" x14ac:dyDescent="0.25">
      <c r="A1672">
        <v>1455287400</v>
      </c>
      <c r="B1672">
        <v>7.4781364699999999</v>
      </c>
      <c r="C1672">
        <v>7.6822785299999996</v>
      </c>
      <c r="D1672">
        <v>7.3635390999999997</v>
      </c>
      <c r="E1672">
        <v>7.6806450699999997</v>
      </c>
      <c r="F1672">
        <v>7.4781364699999999</v>
      </c>
      <c r="G1672">
        <v>7.6822785299999996</v>
      </c>
      <c r="H1672">
        <v>7.3635390999999997</v>
      </c>
      <c r="I1672">
        <v>7.6806450699999997</v>
      </c>
      <c r="J1672">
        <v>1818</v>
      </c>
      <c r="K1672">
        <v>1851.5</v>
      </c>
      <c r="L1672">
        <v>1814.25</v>
      </c>
      <c r="M1672">
        <v>1849.25</v>
      </c>
      <c r="N1672">
        <v>1827.25</v>
      </c>
      <c r="O1672">
        <v>1860.75</v>
      </c>
      <c r="P1672">
        <v>1822.5</v>
      </c>
      <c r="Q1672">
        <v>1858.25</v>
      </c>
      <c r="R1672">
        <v>1833.4</v>
      </c>
      <c r="S1672">
        <v>1864.78</v>
      </c>
      <c r="T1672">
        <v>1833.4</v>
      </c>
      <c r="U1672">
        <v>1864.78</v>
      </c>
      <c r="V1672">
        <v>0.38</v>
      </c>
      <c r="W1672">
        <v>0.38</v>
      </c>
      <c r="X1672">
        <v>0.38</v>
      </c>
      <c r="Y1672">
        <v>0.38</v>
      </c>
      <c r="Z1672" t="s">
        <v>12</v>
      </c>
      <c r="AA1672" t="s">
        <v>12</v>
      </c>
      <c r="AB1672" t="s">
        <v>12</v>
      </c>
      <c r="AC1672" t="s">
        <v>12</v>
      </c>
      <c r="AD1672">
        <v>163.07668989000001</v>
      </c>
      <c r="AE1672">
        <v>164.56673966</v>
      </c>
      <c r="AF1672">
        <v>162.19500363</v>
      </c>
      <c r="AG1672">
        <v>164.54910594</v>
      </c>
      <c r="AH1672" t="s">
        <v>12</v>
      </c>
      <c r="AI1672" t="s">
        <v>12</v>
      </c>
    </row>
    <row r="1673" spans="1:35" x14ac:dyDescent="0.25">
      <c r="A1673">
        <v>1455633000</v>
      </c>
      <c r="B1673">
        <v>7.9533799500000004</v>
      </c>
      <c r="C1673">
        <v>8.0709649900000002</v>
      </c>
      <c r="D1673">
        <v>7.8057438499999998</v>
      </c>
      <c r="E1673">
        <v>8.06116615</v>
      </c>
      <c r="F1673">
        <v>7.9533799500000004</v>
      </c>
      <c r="G1673">
        <v>8.0709649900000002</v>
      </c>
      <c r="H1673">
        <v>7.8057438499999998</v>
      </c>
      <c r="I1673">
        <v>8.06116615</v>
      </c>
      <c r="J1673">
        <v>1855</v>
      </c>
      <c r="K1673">
        <v>1884.25</v>
      </c>
      <c r="L1673">
        <v>1855</v>
      </c>
      <c r="M1673">
        <v>1880</v>
      </c>
      <c r="N1673">
        <v>1865.25</v>
      </c>
      <c r="O1673">
        <v>1892.75</v>
      </c>
      <c r="P1673">
        <v>1865</v>
      </c>
      <c r="Q1673">
        <v>1888.75</v>
      </c>
      <c r="R1673">
        <v>1871.44</v>
      </c>
      <c r="S1673">
        <v>1895.77</v>
      </c>
      <c r="T1673">
        <v>1871.44</v>
      </c>
      <c r="U1673">
        <v>1895.58</v>
      </c>
      <c r="V1673">
        <v>0.38</v>
      </c>
      <c r="W1673">
        <v>0.38</v>
      </c>
      <c r="X1673">
        <v>0.38</v>
      </c>
      <c r="Y1673">
        <v>0.38</v>
      </c>
      <c r="Z1673" t="s">
        <v>12</v>
      </c>
      <c r="AA1673" t="s">
        <v>12</v>
      </c>
      <c r="AB1673" t="s">
        <v>12</v>
      </c>
      <c r="AC1673" t="s">
        <v>12</v>
      </c>
      <c r="AD1673">
        <v>166.43591452999999</v>
      </c>
      <c r="AE1673">
        <v>167.35286823000001</v>
      </c>
      <c r="AF1673">
        <v>165.43079219000001</v>
      </c>
      <c r="AG1673">
        <v>167.32641763999999</v>
      </c>
      <c r="AH1673" t="s">
        <v>12</v>
      </c>
      <c r="AI1673" t="s">
        <v>12</v>
      </c>
    </row>
    <row r="1674" spans="1:35" x14ac:dyDescent="0.25">
      <c r="A1674">
        <v>1455719400</v>
      </c>
      <c r="B1674">
        <v>8.2440780599999997</v>
      </c>
      <c r="C1674">
        <v>8.5217113799999993</v>
      </c>
      <c r="D1674">
        <v>8.2261138599999999</v>
      </c>
      <c r="E1674">
        <v>8.4612849099999998</v>
      </c>
      <c r="F1674">
        <v>8.2440780599999997</v>
      </c>
      <c r="G1674">
        <v>8.5217113799999993</v>
      </c>
      <c r="H1674">
        <v>8.2261138599999999</v>
      </c>
      <c r="I1674">
        <v>8.4612849099999998</v>
      </c>
      <c r="J1674">
        <v>1878.5</v>
      </c>
      <c r="K1674">
        <v>1918.75</v>
      </c>
      <c r="L1674">
        <v>1873</v>
      </c>
      <c r="M1674">
        <v>1913.75</v>
      </c>
      <c r="N1674">
        <v>1888.25</v>
      </c>
      <c r="O1674">
        <v>1928</v>
      </c>
      <c r="P1674">
        <v>1881.5</v>
      </c>
      <c r="Q1674">
        <v>1922.75</v>
      </c>
      <c r="R1674">
        <v>1898.8</v>
      </c>
      <c r="S1674">
        <v>1930.68</v>
      </c>
      <c r="T1674">
        <v>1898.8</v>
      </c>
      <c r="U1674">
        <v>1926.82</v>
      </c>
      <c r="V1674">
        <v>0.37</v>
      </c>
      <c r="W1674">
        <v>0.37</v>
      </c>
      <c r="X1674">
        <v>0.37</v>
      </c>
      <c r="Y1674">
        <v>0.37</v>
      </c>
      <c r="Z1674" t="s">
        <v>12</v>
      </c>
      <c r="AA1674" t="s">
        <v>12</v>
      </c>
      <c r="AB1674" t="s">
        <v>12</v>
      </c>
      <c r="AC1674" t="s">
        <v>12</v>
      </c>
      <c r="AD1674">
        <v>168.54314468000001</v>
      </c>
      <c r="AE1674">
        <v>170.44758698999999</v>
      </c>
      <c r="AF1674">
        <v>168.41089174000001</v>
      </c>
      <c r="AG1674">
        <v>170.05964503999999</v>
      </c>
      <c r="AH1674" t="s">
        <v>12</v>
      </c>
      <c r="AI1674" t="s">
        <v>12</v>
      </c>
    </row>
    <row r="1675" spans="1:35" x14ac:dyDescent="0.25">
      <c r="A1675">
        <v>1455805800</v>
      </c>
      <c r="B1675">
        <v>8.5053796699999999</v>
      </c>
      <c r="C1675">
        <v>8.5168119699999991</v>
      </c>
      <c r="D1675">
        <v>8.3113637199999992</v>
      </c>
      <c r="E1675">
        <v>8.3567646599999996</v>
      </c>
      <c r="F1675">
        <v>8.5053796699999999</v>
      </c>
      <c r="G1675">
        <v>8.5168119699999991</v>
      </c>
      <c r="H1675">
        <v>8.3113637199999992</v>
      </c>
      <c r="I1675">
        <v>8.3567646599999996</v>
      </c>
      <c r="J1675">
        <v>1917.5</v>
      </c>
      <c r="K1675">
        <v>1924.5</v>
      </c>
      <c r="L1675">
        <v>1902.5</v>
      </c>
      <c r="M1675">
        <v>1907.75</v>
      </c>
      <c r="N1675">
        <v>1926.75</v>
      </c>
      <c r="O1675">
        <v>1933.5</v>
      </c>
      <c r="P1675">
        <v>1911.25</v>
      </c>
      <c r="Q1675">
        <v>1916.5</v>
      </c>
      <c r="R1675">
        <v>1927.57</v>
      </c>
      <c r="S1675">
        <v>1930</v>
      </c>
      <c r="T1675">
        <v>1915.09</v>
      </c>
      <c r="U1675">
        <v>1917.83</v>
      </c>
      <c r="V1675">
        <v>0.38</v>
      </c>
      <c r="W1675">
        <v>0.38</v>
      </c>
      <c r="X1675">
        <v>0.38</v>
      </c>
      <c r="Y1675">
        <v>0.38</v>
      </c>
      <c r="Z1675" t="s">
        <v>12</v>
      </c>
      <c r="AA1675" t="s">
        <v>12</v>
      </c>
      <c r="AB1675" t="s">
        <v>12</v>
      </c>
      <c r="AC1675" t="s">
        <v>12</v>
      </c>
      <c r="AD1675">
        <v>170.34178463999999</v>
      </c>
      <c r="AE1675">
        <v>170.40350268</v>
      </c>
      <c r="AF1675">
        <v>169.03688897999999</v>
      </c>
      <c r="AG1675">
        <v>169.36311289</v>
      </c>
      <c r="AH1675" t="s">
        <v>12</v>
      </c>
      <c r="AI1675" t="s">
        <v>12</v>
      </c>
    </row>
    <row r="1676" spans="1:35" x14ac:dyDescent="0.25">
      <c r="A1676">
        <v>1455892200</v>
      </c>
      <c r="B1676">
        <v>8.2440780599999997</v>
      </c>
      <c r="C1676">
        <v>8.3698294499999992</v>
      </c>
      <c r="D1676">
        <v>8.1460897200000009</v>
      </c>
      <c r="E1676">
        <v>8.3551311899999998</v>
      </c>
      <c r="F1676">
        <v>8.2440780599999997</v>
      </c>
      <c r="G1676">
        <v>8.3698294499999992</v>
      </c>
      <c r="H1676">
        <v>8.1460897200000009</v>
      </c>
      <c r="I1676">
        <v>8.3551311899999998</v>
      </c>
      <c r="J1676">
        <v>1907.25</v>
      </c>
      <c r="K1676">
        <v>1913.5</v>
      </c>
      <c r="L1676">
        <v>1890</v>
      </c>
      <c r="M1676">
        <v>1905.75</v>
      </c>
      <c r="N1676">
        <v>1917.5</v>
      </c>
      <c r="O1676">
        <v>1922.75</v>
      </c>
      <c r="P1676">
        <v>1898.5</v>
      </c>
      <c r="Q1676">
        <v>1914.5</v>
      </c>
      <c r="R1676">
        <v>1916.74</v>
      </c>
      <c r="S1676">
        <v>1918.78</v>
      </c>
      <c r="T1676">
        <v>1902.17</v>
      </c>
      <c r="U1676">
        <v>1917.78</v>
      </c>
      <c r="V1676">
        <v>0.38</v>
      </c>
      <c r="W1676">
        <v>0.38</v>
      </c>
      <c r="X1676">
        <v>0.38</v>
      </c>
      <c r="Y1676">
        <v>0.38</v>
      </c>
      <c r="Z1676" t="s">
        <v>12</v>
      </c>
      <c r="AA1676" t="s">
        <v>12</v>
      </c>
      <c r="AB1676" t="s">
        <v>12</v>
      </c>
      <c r="AC1676" t="s">
        <v>12</v>
      </c>
      <c r="AD1676">
        <v>168.55196154000001</v>
      </c>
      <c r="AE1676">
        <v>169.44246466000001</v>
      </c>
      <c r="AF1676">
        <v>167.91714744000001</v>
      </c>
      <c r="AG1676">
        <v>169.28376112999999</v>
      </c>
      <c r="AH1676" t="s">
        <v>12</v>
      </c>
      <c r="AI1676" t="s">
        <v>12</v>
      </c>
    </row>
    <row r="1677" spans="1:35" x14ac:dyDescent="0.25">
      <c r="A1677">
        <v>1456151400</v>
      </c>
      <c r="B1677">
        <v>8.59030323</v>
      </c>
      <c r="C1677">
        <v>8.7323863300000006</v>
      </c>
      <c r="D1677">
        <v>8.5854038100000007</v>
      </c>
      <c r="E1677">
        <v>8.7062557799999993</v>
      </c>
      <c r="F1677">
        <v>8.59030323</v>
      </c>
      <c r="G1677">
        <v>8.7323863300000006</v>
      </c>
      <c r="H1677">
        <v>8.5854038100000007</v>
      </c>
      <c r="I1677">
        <v>8.7062557799999993</v>
      </c>
      <c r="J1677">
        <v>1904</v>
      </c>
      <c r="K1677">
        <v>1934.75</v>
      </c>
      <c r="L1677">
        <v>1900.5</v>
      </c>
      <c r="M1677">
        <v>1927.5</v>
      </c>
      <c r="N1677">
        <v>1911</v>
      </c>
      <c r="O1677">
        <v>1943.75</v>
      </c>
      <c r="P1677">
        <v>1908.25</v>
      </c>
      <c r="Q1677">
        <v>1936.25</v>
      </c>
      <c r="R1677">
        <v>1924.44</v>
      </c>
      <c r="S1677">
        <v>1946.7</v>
      </c>
      <c r="T1677">
        <v>1924.44</v>
      </c>
      <c r="U1677">
        <v>1945.5</v>
      </c>
      <c r="V1677">
        <v>0.38</v>
      </c>
      <c r="W1677">
        <v>0.38</v>
      </c>
      <c r="X1677">
        <v>0.38</v>
      </c>
      <c r="Y1677">
        <v>0.38</v>
      </c>
      <c r="Z1677" t="s">
        <v>12</v>
      </c>
      <c r="AA1677" t="s">
        <v>12</v>
      </c>
      <c r="AB1677" t="s">
        <v>12</v>
      </c>
      <c r="AC1677" t="s">
        <v>12</v>
      </c>
      <c r="AD1677">
        <v>170.93251443</v>
      </c>
      <c r="AE1677">
        <v>171.88473558999999</v>
      </c>
      <c r="AF1677">
        <v>170.86197953000001</v>
      </c>
      <c r="AG1677">
        <v>171.73484891999999</v>
      </c>
      <c r="AH1677" t="s">
        <v>12</v>
      </c>
      <c r="AI1677" t="s">
        <v>12</v>
      </c>
    </row>
    <row r="1678" spans="1:35" x14ac:dyDescent="0.25">
      <c r="A1678">
        <v>1456237800</v>
      </c>
      <c r="B1678">
        <v>8.6099008999999995</v>
      </c>
      <c r="C1678">
        <v>8.6490962299999996</v>
      </c>
      <c r="D1678">
        <v>8.3632965600000002</v>
      </c>
      <c r="E1678">
        <v>8.3894271200000006</v>
      </c>
      <c r="F1678">
        <v>8.6099008999999995</v>
      </c>
      <c r="G1678">
        <v>8.6490962299999996</v>
      </c>
      <c r="H1678">
        <v>8.3632965600000002</v>
      </c>
      <c r="I1678">
        <v>8.3894271200000006</v>
      </c>
      <c r="J1678">
        <v>1924.75</v>
      </c>
      <c r="K1678">
        <v>1929</v>
      </c>
      <c r="L1678">
        <v>1905</v>
      </c>
      <c r="M1678">
        <v>1907.25</v>
      </c>
      <c r="N1678">
        <v>1934</v>
      </c>
      <c r="O1678">
        <v>1938</v>
      </c>
      <c r="P1678">
        <v>1913.75</v>
      </c>
      <c r="Q1678">
        <v>1916</v>
      </c>
      <c r="R1678">
        <v>1942.38</v>
      </c>
      <c r="S1678">
        <v>1942.38</v>
      </c>
      <c r="T1678">
        <v>1919.44</v>
      </c>
      <c r="U1678">
        <v>1921.27</v>
      </c>
      <c r="V1678">
        <v>0.38</v>
      </c>
      <c r="W1678">
        <v>0.38</v>
      </c>
      <c r="X1678">
        <v>0.38</v>
      </c>
      <c r="Y1678">
        <v>0.38</v>
      </c>
      <c r="Z1678" t="s">
        <v>12</v>
      </c>
      <c r="AA1678" t="s">
        <v>12</v>
      </c>
      <c r="AB1678" t="s">
        <v>12</v>
      </c>
      <c r="AC1678" t="s">
        <v>12</v>
      </c>
      <c r="AD1678">
        <v>171.04713364</v>
      </c>
      <c r="AE1678">
        <v>171.32927325</v>
      </c>
      <c r="AF1678">
        <v>169.44246466000001</v>
      </c>
      <c r="AG1678">
        <v>169.56590073000001</v>
      </c>
      <c r="AH1678" t="s">
        <v>12</v>
      </c>
      <c r="AI1678" t="s">
        <v>12</v>
      </c>
    </row>
    <row r="1679" spans="1:35" x14ac:dyDescent="0.25">
      <c r="A1679">
        <v>1456324200</v>
      </c>
      <c r="B1679">
        <v>8.1509891299999992</v>
      </c>
      <c r="C1679">
        <v>8.5347761700000007</v>
      </c>
      <c r="D1679">
        <v>7.9860424099999996</v>
      </c>
      <c r="E1679">
        <v>8.5004802500000007</v>
      </c>
      <c r="F1679">
        <v>8.1509891299999992</v>
      </c>
      <c r="G1679">
        <v>8.5347761700000007</v>
      </c>
      <c r="H1679">
        <v>7.9860424099999996</v>
      </c>
      <c r="I1679">
        <v>8.5004802500000007</v>
      </c>
      <c r="J1679">
        <v>1904.5</v>
      </c>
      <c r="K1679">
        <v>1924.25</v>
      </c>
      <c r="L1679">
        <v>1877.25</v>
      </c>
      <c r="M1679">
        <v>1921</v>
      </c>
      <c r="N1679">
        <v>1914</v>
      </c>
      <c r="O1679">
        <v>1933.75</v>
      </c>
      <c r="P1679">
        <v>1886.75</v>
      </c>
      <c r="Q1679">
        <v>1930.25</v>
      </c>
      <c r="R1679">
        <v>1917.56</v>
      </c>
      <c r="S1679">
        <v>1932.08</v>
      </c>
      <c r="T1679">
        <v>1891</v>
      </c>
      <c r="U1679">
        <v>1929.8</v>
      </c>
      <c r="V1679">
        <v>0.38</v>
      </c>
      <c r="W1679">
        <v>0.38</v>
      </c>
      <c r="X1679">
        <v>0.38</v>
      </c>
      <c r="Y1679">
        <v>0.38</v>
      </c>
      <c r="Z1679" t="s">
        <v>12</v>
      </c>
      <c r="AA1679" t="s">
        <v>12</v>
      </c>
      <c r="AB1679" t="s">
        <v>12</v>
      </c>
      <c r="AC1679" t="s">
        <v>12</v>
      </c>
      <c r="AD1679">
        <v>168.07585096</v>
      </c>
      <c r="AE1679">
        <v>170.6327411</v>
      </c>
      <c r="AF1679">
        <v>166.92084197</v>
      </c>
      <c r="AG1679">
        <v>170.34178463999999</v>
      </c>
      <c r="AH1679" t="s">
        <v>12</v>
      </c>
      <c r="AI1679" t="s">
        <v>12</v>
      </c>
    </row>
    <row r="1680" spans="1:35" x14ac:dyDescent="0.25">
      <c r="A1680">
        <v>1456410600</v>
      </c>
      <c r="B1680">
        <v>8.5641726699999996</v>
      </c>
      <c r="C1680">
        <v>8.8026106599999991</v>
      </c>
      <c r="D1680">
        <v>8.4452804700000002</v>
      </c>
      <c r="E1680">
        <v>8.7993447099999997</v>
      </c>
      <c r="F1680">
        <v>8.5641726699999996</v>
      </c>
      <c r="G1680">
        <v>8.8026106599999991</v>
      </c>
      <c r="H1680">
        <v>8.4452804700000002</v>
      </c>
      <c r="I1680">
        <v>8.7993447099999997</v>
      </c>
      <c r="J1680">
        <v>1923.75</v>
      </c>
      <c r="K1680">
        <v>1941.5</v>
      </c>
      <c r="L1680">
        <v>1911.25</v>
      </c>
      <c r="M1680">
        <v>1941.25</v>
      </c>
      <c r="N1680">
        <v>1933</v>
      </c>
      <c r="O1680">
        <v>1951.5</v>
      </c>
      <c r="P1680">
        <v>1920.25</v>
      </c>
      <c r="Q1680">
        <v>1950.5</v>
      </c>
      <c r="R1680">
        <v>1931.87</v>
      </c>
      <c r="S1680">
        <v>1951.83</v>
      </c>
      <c r="T1680">
        <v>1925.41</v>
      </c>
      <c r="U1680">
        <v>1951.7</v>
      </c>
      <c r="V1680">
        <v>0.37</v>
      </c>
      <c r="W1680">
        <v>0.37</v>
      </c>
      <c r="X1680">
        <v>0.37</v>
      </c>
      <c r="Y1680">
        <v>0.37</v>
      </c>
      <c r="Z1680" t="s">
        <v>12</v>
      </c>
      <c r="AA1680" t="s">
        <v>12</v>
      </c>
      <c r="AB1680" t="s">
        <v>12</v>
      </c>
      <c r="AC1680" t="s">
        <v>12</v>
      </c>
      <c r="AD1680">
        <v>170.80907834999999</v>
      </c>
      <c r="AE1680">
        <v>172.41374733999999</v>
      </c>
      <c r="AF1680">
        <v>170.01556072</v>
      </c>
      <c r="AG1680">
        <v>172.40493047999999</v>
      </c>
      <c r="AH1680" t="s">
        <v>12</v>
      </c>
      <c r="AI1680" t="s">
        <v>12</v>
      </c>
    </row>
    <row r="1681" spans="1:35" x14ac:dyDescent="0.25">
      <c r="A1681">
        <v>1456497000</v>
      </c>
      <c r="B1681">
        <v>8.9446937599999998</v>
      </c>
      <c r="C1681">
        <v>8.9561260600000008</v>
      </c>
      <c r="D1681">
        <v>8.7176880800000003</v>
      </c>
      <c r="E1681">
        <v>8.7470845799999992</v>
      </c>
      <c r="F1681">
        <v>8.9446937599999998</v>
      </c>
      <c r="G1681">
        <v>8.9561260600000008</v>
      </c>
      <c r="H1681">
        <v>8.7176880800000003</v>
      </c>
      <c r="I1681">
        <v>8.7470845799999992</v>
      </c>
      <c r="J1681">
        <v>1939.25</v>
      </c>
      <c r="K1681">
        <v>1959.25</v>
      </c>
      <c r="L1681">
        <v>1932.5</v>
      </c>
      <c r="M1681">
        <v>1933.5</v>
      </c>
      <c r="N1681">
        <v>1949</v>
      </c>
      <c r="O1681">
        <v>1968.75</v>
      </c>
      <c r="P1681">
        <v>1941.25</v>
      </c>
      <c r="Q1681">
        <v>1942.75</v>
      </c>
      <c r="R1681">
        <v>1954.95</v>
      </c>
      <c r="S1681">
        <v>1962.96</v>
      </c>
      <c r="T1681">
        <v>1945.78</v>
      </c>
      <c r="U1681">
        <v>1948.05</v>
      </c>
      <c r="V1681">
        <v>0.37</v>
      </c>
      <c r="W1681">
        <v>0.37</v>
      </c>
      <c r="X1681">
        <v>0.37</v>
      </c>
      <c r="Y1681">
        <v>0.37</v>
      </c>
      <c r="Z1681" t="s">
        <v>12</v>
      </c>
      <c r="AA1681" t="s">
        <v>12</v>
      </c>
      <c r="AB1681" t="s">
        <v>12</v>
      </c>
      <c r="AC1681" t="s">
        <v>12</v>
      </c>
      <c r="AD1681">
        <v>173.31306731999999</v>
      </c>
      <c r="AE1681">
        <v>173.41005281</v>
      </c>
      <c r="AF1681">
        <v>171.84065127</v>
      </c>
      <c r="AG1681">
        <v>172.00746631000001</v>
      </c>
      <c r="AH1681" t="s">
        <v>12</v>
      </c>
      <c r="AI1681" t="s">
        <v>12</v>
      </c>
    </row>
    <row r="1682" spans="1:35" x14ac:dyDescent="0.25">
      <c r="A1682">
        <v>1456756200</v>
      </c>
      <c r="B1682">
        <v>8.7601493700000006</v>
      </c>
      <c r="C1682">
        <v>8.8940670999999991</v>
      </c>
      <c r="D1682">
        <v>8.5086466000000005</v>
      </c>
      <c r="E1682">
        <v>8.5086466000000005</v>
      </c>
      <c r="F1682">
        <v>8.7601493700000006</v>
      </c>
      <c r="G1682">
        <v>8.8940670999999991</v>
      </c>
      <c r="H1682">
        <v>8.5086466000000005</v>
      </c>
      <c r="I1682">
        <v>8.5086466000000005</v>
      </c>
      <c r="J1682">
        <v>1933.5</v>
      </c>
      <c r="K1682">
        <v>1947</v>
      </c>
      <c r="L1682">
        <v>1917.75</v>
      </c>
      <c r="M1682">
        <v>1920.25</v>
      </c>
      <c r="N1682">
        <v>1943</v>
      </c>
      <c r="O1682">
        <v>1956.25</v>
      </c>
      <c r="P1682">
        <v>1926.5</v>
      </c>
      <c r="Q1682">
        <v>1929.5</v>
      </c>
      <c r="R1682">
        <v>1947.13</v>
      </c>
      <c r="S1682">
        <v>1958.27</v>
      </c>
      <c r="T1682">
        <v>1931.81</v>
      </c>
      <c r="U1682">
        <v>1932.23</v>
      </c>
      <c r="V1682">
        <v>0.28999999999999998</v>
      </c>
      <c r="W1682">
        <v>0.28999999999999998</v>
      </c>
      <c r="X1682">
        <v>0.28999999999999998</v>
      </c>
      <c r="Y1682">
        <v>0.28999999999999998</v>
      </c>
      <c r="Z1682" t="s">
        <v>12</v>
      </c>
      <c r="AA1682" t="s">
        <v>12</v>
      </c>
      <c r="AB1682" t="s">
        <v>12</v>
      </c>
      <c r="AC1682" t="s">
        <v>12</v>
      </c>
      <c r="AD1682">
        <v>172.02580538999999</v>
      </c>
      <c r="AE1682">
        <v>173.01329398999999</v>
      </c>
      <c r="AF1682">
        <v>170.45640384999999</v>
      </c>
      <c r="AG1682">
        <v>170.65919169</v>
      </c>
      <c r="AH1682" t="s">
        <v>12</v>
      </c>
      <c r="AI1682" t="s">
        <v>12</v>
      </c>
    </row>
    <row r="1683" spans="1:35" x14ac:dyDescent="0.25">
      <c r="A1683">
        <v>1456842600</v>
      </c>
      <c r="B1683">
        <v>8.7291194000000001</v>
      </c>
      <c r="C1683">
        <v>9.1455698699999992</v>
      </c>
      <c r="D1683">
        <v>8.6556291200000004</v>
      </c>
      <c r="E1683">
        <v>9.14067045</v>
      </c>
      <c r="F1683">
        <v>8.7291194000000001</v>
      </c>
      <c r="G1683">
        <v>9.1455698699999992</v>
      </c>
      <c r="H1683">
        <v>8.6556291200000004</v>
      </c>
      <c r="I1683">
        <v>9.14067045</v>
      </c>
      <c r="J1683">
        <v>1919</v>
      </c>
      <c r="K1683">
        <v>1969.25</v>
      </c>
      <c r="L1683">
        <v>1911.75</v>
      </c>
      <c r="M1683">
        <v>1968.75</v>
      </c>
      <c r="N1683">
        <v>1928</v>
      </c>
      <c r="O1683">
        <v>1978.5</v>
      </c>
      <c r="P1683">
        <v>1920.75</v>
      </c>
      <c r="Q1683">
        <v>1978</v>
      </c>
      <c r="R1683">
        <v>1937.09</v>
      </c>
      <c r="S1683">
        <v>1978.35</v>
      </c>
      <c r="T1683">
        <v>1937.09</v>
      </c>
      <c r="U1683">
        <v>1978.35</v>
      </c>
      <c r="V1683">
        <v>0.36</v>
      </c>
      <c r="W1683">
        <v>0.36</v>
      </c>
      <c r="X1683">
        <v>0.36</v>
      </c>
      <c r="Y1683">
        <v>0.36</v>
      </c>
      <c r="Z1683" t="s">
        <v>12</v>
      </c>
      <c r="AA1683" t="s">
        <v>12</v>
      </c>
      <c r="AB1683" t="s">
        <v>12</v>
      </c>
      <c r="AC1683" t="s">
        <v>12</v>
      </c>
      <c r="AD1683">
        <v>171.93763676</v>
      </c>
      <c r="AE1683">
        <v>174.75903278000001</v>
      </c>
      <c r="AF1683">
        <v>171.44759554000001</v>
      </c>
      <c r="AG1683">
        <v>174.67086416000001</v>
      </c>
      <c r="AH1683" t="s">
        <v>12</v>
      </c>
      <c r="AI1683" t="s">
        <v>12</v>
      </c>
    </row>
    <row r="1684" spans="1:35" x14ac:dyDescent="0.25">
      <c r="A1684">
        <v>1456929000</v>
      </c>
      <c r="B1684">
        <v>9.0900428099999999</v>
      </c>
      <c r="C1684">
        <v>9.2693614899999996</v>
      </c>
      <c r="D1684">
        <v>9.0181850200000007</v>
      </c>
      <c r="E1684">
        <v>9.2664218399999996</v>
      </c>
      <c r="F1684">
        <v>9.0900428099999999</v>
      </c>
      <c r="G1684">
        <v>9.2693614899999996</v>
      </c>
      <c r="H1684">
        <v>9.0181850200000007</v>
      </c>
      <c r="I1684">
        <v>9.2664218399999996</v>
      </c>
      <c r="J1684">
        <v>1967</v>
      </c>
      <c r="K1684">
        <v>1976.25</v>
      </c>
      <c r="L1684">
        <v>1957.25</v>
      </c>
      <c r="M1684">
        <v>1974.25</v>
      </c>
      <c r="N1684">
        <v>1976.25</v>
      </c>
      <c r="O1684">
        <v>1984.75</v>
      </c>
      <c r="P1684">
        <v>1966.25</v>
      </c>
      <c r="Q1684">
        <v>1983.5</v>
      </c>
      <c r="R1684">
        <v>1976.6</v>
      </c>
      <c r="S1684">
        <v>1986.51</v>
      </c>
      <c r="T1684">
        <v>1968.8</v>
      </c>
      <c r="U1684">
        <v>1986.45</v>
      </c>
      <c r="V1684">
        <v>0.37</v>
      </c>
      <c r="W1684">
        <v>0.37</v>
      </c>
      <c r="X1684">
        <v>0.37</v>
      </c>
      <c r="Y1684">
        <v>0.37</v>
      </c>
      <c r="Z1684" t="s">
        <v>12</v>
      </c>
      <c r="AA1684" t="s">
        <v>12</v>
      </c>
      <c r="AB1684" t="s">
        <v>12</v>
      </c>
      <c r="AC1684" t="s">
        <v>12</v>
      </c>
      <c r="AD1684">
        <v>174.34464023999999</v>
      </c>
      <c r="AE1684">
        <v>175.50846609999999</v>
      </c>
      <c r="AF1684">
        <v>173.91261398</v>
      </c>
      <c r="AG1684">
        <v>175.45556492</v>
      </c>
      <c r="AH1684" t="s">
        <v>12</v>
      </c>
      <c r="AI1684" t="s">
        <v>12</v>
      </c>
    </row>
    <row r="1685" spans="1:35" x14ac:dyDescent="0.25">
      <c r="A1685">
        <v>1457015400</v>
      </c>
      <c r="B1685">
        <v>9.2272265000000004</v>
      </c>
      <c r="C1685">
        <v>9.3709430699999992</v>
      </c>
      <c r="D1685">
        <v>9.1374045000000006</v>
      </c>
      <c r="E1685">
        <v>9.3611442300000007</v>
      </c>
      <c r="F1685">
        <v>9.2272265000000004</v>
      </c>
      <c r="G1685">
        <v>9.3709430699999992</v>
      </c>
      <c r="H1685">
        <v>9.1374045000000006</v>
      </c>
      <c r="I1685">
        <v>9.3611442300000007</v>
      </c>
      <c r="J1685">
        <v>1972</v>
      </c>
      <c r="K1685">
        <v>1983</v>
      </c>
      <c r="L1685">
        <v>1965.75</v>
      </c>
      <c r="M1685">
        <v>1981.25</v>
      </c>
      <c r="N1685">
        <v>1981.75</v>
      </c>
      <c r="O1685">
        <v>1992.5</v>
      </c>
      <c r="P1685">
        <v>1974.75</v>
      </c>
      <c r="Q1685">
        <v>1990.5</v>
      </c>
      <c r="R1685">
        <v>1985.6</v>
      </c>
      <c r="S1685">
        <v>1993.69</v>
      </c>
      <c r="T1685">
        <v>1977.37</v>
      </c>
      <c r="U1685">
        <v>1993.4</v>
      </c>
      <c r="V1685">
        <v>0.37</v>
      </c>
      <c r="W1685">
        <v>0.37</v>
      </c>
      <c r="X1685">
        <v>0.37</v>
      </c>
      <c r="Y1685">
        <v>0.37</v>
      </c>
      <c r="Z1685" t="s">
        <v>12</v>
      </c>
      <c r="AA1685" t="s">
        <v>12</v>
      </c>
      <c r="AB1685" t="s">
        <v>12</v>
      </c>
      <c r="AC1685" t="s">
        <v>12</v>
      </c>
      <c r="AD1685">
        <v>175.27041080999999</v>
      </c>
      <c r="AE1685">
        <v>176.15650550000001</v>
      </c>
      <c r="AF1685">
        <v>174.67086416000001</v>
      </c>
      <c r="AG1685">
        <v>176.13887177000001</v>
      </c>
      <c r="AH1685" t="s">
        <v>12</v>
      </c>
      <c r="AI1685" t="s">
        <v>12</v>
      </c>
    </row>
    <row r="1686" spans="1:35" x14ac:dyDescent="0.25">
      <c r="A1686">
        <v>1457101800</v>
      </c>
      <c r="B1686">
        <v>9.4068714700000005</v>
      </c>
      <c r="C1686">
        <v>9.5881499199999993</v>
      </c>
      <c r="D1686">
        <v>9.2664218399999996</v>
      </c>
      <c r="E1686">
        <v>9.4607650700000008</v>
      </c>
      <c r="F1686">
        <v>9.4068714700000005</v>
      </c>
      <c r="G1686">
        <v>9.5881499199999993</v>
      </c>
      <c r="H1686">
        <v>9.2664218399999996</v>
      </c>
      <c r="I1686">
        <v>9.4607650700000008</v>
      </c>
      <c r="J1686">
        <v>1981.75</v>
      </c>
      <c r="K1686">
        <v>1998</v>
      </c>
      <c r="L1686">
        <v>1975</v>
      </c>
      <c r="M1686">
        <v>1985.75</v>
      </c>
      <c r="N1686">
        <v>1991</v>
      </c>
      <c r="O1686">
        <v>2007.5</v>
      </c>
      <c r="P1686">
        <v>1984</v>
      </c>
      <c r="Q1686">
        <v>1995</v>
      </c>
      <c r="R1686">
        <v>1994.01</v>
      </c>
      <c r="S1686">
        <v>2009.13</v>
      </c>
      <c r="T1686">
        <v>1986.77</v>
      </c>
      <c r="U1686">
        <v>1999.99</v>
      </c>
      <c r="V1686">
        <v>0.36</v>
      </c>
      <c r="W1686">
        <v>0.36</v>
      </c>
      <c r="X1686">
        <v>0.36</v>
      </c>
      <c r="Y1686">
        <v>0.36</v>
      </c>
      <c r="Z1686" t="s">
        <v>12</v>
      </c>
      <c r="AA1686" t="s">
        <v>12</v>
      </c>
      <c r="AB1686" t="s">
        <v>12</v>
      </c>
      <c r="AC1686" t="s">
        <v>12</v>
      </c>
      <c r="AD1686">
        <v>176.34606804000001</v>
      </c>
      <c r="AE1686">
        <v>177.52752762</v>
      </c>
      <c r="AF1686">
        <v>175.48201551</v>
      </c>
      <c r="AG1686">
        <v>176.71637627000001</v>
      </c>
      <c r="AH1686" t="s">
        <v>12</v>
      </c>
      <c r="AI1686" t="s">
        <v>12</v>
      </c>
    </row>
    <row r="1687" spans="1:35" x14ac:dyDescent="0.25">
      <c r="A1687">
        <v>1457361000</v>
      </c>
      <c r="B1687">
        <v>9.3137825500000009</v>
      </c>
      <c r="C1687">
        <v>9.5505880399999992</v>
      </c>
      <c r="D1687">
        <v>9.2925523900000009</v>
      </c>
      <c r="E1687">
        <v>9.4803627299999995</v>
      </c>
      <c r="F1687">
        <v>9.3137825500000009</v>
      </c>
      <c r="G1687">
        <v>9.5505880399999992</v>
      </c>
      <c r="H1687">
        <v>9.2925523900000009</v>
      </c>
      <c r="I1687">
        <v>9.4803627299999995</v>
      </c>
      <c r="J1687">
        <v>1985</v>
      </c>
      <c r="K1687">
        <v>1995</v>
      </c>
      <c r="L1687">
        <v>1975.5</v>
      </c>
      <c r="M1687">
        <v>1990</v>
      </c>
      <c r="N1687">
        <v>1994.5</v>
      </c>
      <c r="O1687">
        <v>2004.5</v>
      </c>
      <c r="P1687">
        <v>1984.5</v>
      </c>
      <c r="Q1687">
        <v>1999</v>
      </c>
      <c r="R1687">
        <v>1996.11</v>
      </c>
      <c r="S1687">
        <v>2006.12</v>
      </c>
      <c r="T1687">
        <v>1989.38</v>
      </c>
      <c r="U1687">
        <v>2001.76</v>
      </c>
      <c r="V1687">
        <v>0.36</v>
      </c>
      <c r="W1687">
        <v>0.36</v>
      </c>
      <c r="X1687">
        <v>0.36</v>
      </c>
      <c r="Y1687">
        <v>0.36</v>
      </c>
      <c r="Z1687" t="s">
        <v>12</v>
      </c>
      <c r="AA1687" t="s">
        <v>12</v>
      </c>
      <c r="AB1687" t="s">
        <v>12</v>
      </c>
      <c r="AC1687" t="s">
        <v>12</v>
      </c>
      <c r="AD1687">
        <v>175.75533824999999</v>
      </c>
      <c r="AE1687">
        <v>177.28065547</v>
      </c>
      <c r="AF1687">
        <v>175.67598649000001</v>
      </c>
      <c r="AG1687">
        <v>176.85744607000001</v>
      </c>
      <c r="AH1687" t="s">
        <v>12</v>
      </c>
      <c r="AI1687" t="s">
        <v>12</v>
      </c>
    </row>
    <row r="1688" spans="1:35" x14ac:dyDescent="0.25">
      <c r="A1688">
        <v>1457447400</v>
      </c>
      <c r="B1688">
        <v>9.3023512299999993</v>
      </c>
      <c r="C1688">
        <v>9.3872738099999999</v>
      </c>
      <c r="D1688">
        <v>9.1455698699999992</v>
      </c>
      <c r="E1688">
        <v>9.1651675400000006</v>
      </c>
      <c r="F1688">
        <v>9.3023512299999993</v>
      </c>
      <c r="G1688">
        <v>9.3872738099999999</v>
      </c>
      <c r="H1688">
        <v>9.1455698699999992</v>
      </c>
      <c r="I1688">
        <v>9.1651675400000006</v>
      </c>
      <c r="J1688">
        <v>1990</v>
      </c>
      <c r="K1688">
        <v>1990.75</v>
      </c>
      <c r="L1688">
        <v>1966.5</v>
      </c>
      <c r="M1688">
        <v>1971.5</v>
      </c>
      <c r="N1688">
        <v>1999</v>
      </c>
      <c r="O1688">
        <v>2000.25</v>
      </c>
      <c r="P1688">
        <v>1976</v>
      </c>
      <c r="Q1688">
        <v>1981</v>
      </c>
      <c r="R1688">
        <v>1996.88</v>
      </c>
      <c r="S1688">
        <v>1996.88</v>
      </c>
      <c r="T1688">
        <v>1977.43</v>
      </c>
      <c r="U1688">
        <v>1979.26</v>
      </c>
      <c r="V1688">
        <v>0.36</v>
      </c>
      <c r="W1688">
        <v>0.36</v>
      </c>
      <c r="X1688">
        <v>0.36</v>
      </c>
      <c r="Y1688">
        <v>0.36</v>
      </c>
      <c r="Z1688" t="s">
        <v>12</v>
      </c>
      <c r="AA1688" t="s">
        <v>12</v>
      </c>
      <c r="AB1688" t="s">
        <v>12</v>
      </c>
      <c r="AC1688" t="s">
        <v>12</v>
      </c>
      <c r="AD1688">
        <v>175.73770451999999</v>
      </c>
      <c r="AE1688">
        <v>176.26671628</v>
      </c>
      <c r="AF1688">
        <v>174.75903278000001</v>
      </c>
      <c r="AG1688">
        <v>174.92655317000001</v>
      </c>
      <c r="AH1688" t="s">
        <v>12</v>
      </c>
      <c r="AI1688" t="s">
        <v>12</v>
      </c>
    </row>
    <row r="1689" spans="1:35" x14ac:dyDescent="0.25">
      <c r="A1689">
        <v>1457533800</v>
      </c>
      <c r="B1689">
        <v>9.3088841099999993</v>
      </c>
      <c r="C1689">
        <v>9.3611442300000007</v>
      </c>
      <c r="D1689">
        <v>9.1733329099999992</v>
      </c>
      <c r="E1689">
        <v>9.3072506399999995</v>
      </c>
      <c r="F1689">
        <v>9.3088841099999993</v>
      </c>
      <c r="G1689">
        <v>9.3611442300000007</v>
      </c>
      <c r="H1689">
        <v>9.1733329099999992</v>
      </c>
      <c r="I1689">
        <v>9.3072506399999995</v>
      </c>
      <c r="J1689">
        <v>1972.25</v>
      </c>
      <c r="K1689">
        <v>1984.5</v>
      </c>
      <c r="L1689">
        <v>1968.75</v>
      </c>
      <c r="M1689">
        <v>1979.75</v>
      </c>
      <c r="N1689">
        <v>1981.75</v>
      </c>
      <c r="O1689">
        <v>1994</v>
      </c>
      <c r="P1689">
        <v>1978</v>
      </c>
      <c r="Q1689">
        <v>1989</v>
      </c>
      <c r="R1689">
        <v>1981.44</v>
      </c>
      <c r="S1689">
        <v>1992.69</v>
      </c>
      <c r="T1689">
        <v>1979.84</v>
      </c>
      <c r="U1689">
        <v>1989.26</v>
      </c>
      <c r="V1689">
        <v>0.36</v>
      </c>
      <c r="W1689">
        <v>0.36</v>
      </c>
      <c r="X1689">
        <v>0.36</v>
      </c>
      <c r="Y1689">
        <v>0.36</v>
      </c>
      <c r="Z1689" t="s">
        <v>12</v>
      </c>
      <c r="AA1689" t="s">
        <v>12</v>
      </c>
      <c r="AB1689" t="s">
        <v>12</v>
      </c>
      <c r="AC1689" t="s">
        <v>12</v>
      </c>
      <c r="AD1689">
        <v>175.77297197999999</v>
      </c>
      <c r="AE1689">
        <v>176.15209707</v>
      </c>
      <c r="AF1689">
        <v>174.95300376</v>
      </c>
      <c r="AG1689">
        <v>175.79060569999999</v>
      </c>
      <c r="AH1689" t="s">
        <v>12</v>
      </c>
      <c r="AI1689" t="s">
        <v>12</v>
      </c>
    </row>
    <row r="1690" spans="1:35" x14ac:dyDescent="0.25">
      <c r="A1690">
        <v>1457620200</v>
      </c>
      <c r="B1690">
        <v>9.3856413199999995</v>
      </c>
      <c r="C1690">
        <v>9.5424226700000006</v>
      </c>
      <c r="D1690">
        <v>9.0263503899999993</v>
      </c>
      <c r="E1690">
        <v>9.3235813800000003</v>
      </c>
      <c r="F1690">
        <v>9.3856413199999995</v>
      </c>
      <c r="G1690">
        <v>9.5424226700000006</v>
      </c>
      <c r="H1690">
        <v>9.0263503899999993</v>
      </c>
      <c r="I1690">
        <v>9.3235813800000003</v>
      </c>
      <c r="J1690">
        <v>1981</v>
      </c>
      <c r="K1690">
        <v>2001</v>
      </c>
      <c r="L1690">
        <v>1958</v>
      </c>
      <c r="M1690">
        <v>1979.5</v>
      </c>
      <c r="N1690">
        <v>1990</v>
      </c>
      <c r="O1690">
        <v>2010.25</v>
      </c>
      <c r="P1690">
        <v>1967.25</v>
      </c>
      <c r="Q1690">
        <v>1988.75</v>
      </c>
      <c r="R1690">
        <v>1990.97</v>
      </c>
      <c r="S1690">
        <v>2005.08</v>
      </c>
      <c r="T1690">
        <v>1969.25</v>
      </c>
      <c r="U1690">
        <v>1989.57</v>
      </c>
      <c r="V1690">
        <v>0.36</v>
      </c>
      <c r="W1690">
        <v>0.36</v>
      </c>
      <c r="X1690">
        <v>0.36</v>
      </c>
      <c r="Y1690">
        <v>0.36</v>
      </c>
      <c r="Z1690" t="s">
        <v>12</v>
      </c>
      <c r="AA1690" t="s">
        <v>12</v>
      </c>
      <c r="AB1690" t="s">
        <v>12</v>
      </c>
      <c r="AC1690" t="s">
        <v>12</v>
      </c>
      <c r="AD1690">
        <v>176.30198372999999</v>
      </c>
      <c r="AE1690">
        <v>177.28065547</v>
      </c>
      <c r="AF1690">
        <v>174.02723319</v>
      </c>
      <c r="AG1690">
        <v>175.93167550000001</v>
      </c>
      <c r="AH1690" t="s">
        <v>12</v>
      </c>
      <c r="AI1690" t="s">
        <v>12</v>
      </c>
    </row>
    <row r="1691" spans="1:35" x14ac:dyDescent="0.25">
      <c r="A1691">
        <v>1457706600</v>
      </c>
      <c r="B1691">
        <v>9.5636528300000005</v>
      </c>
      <c r="C1691">
        <v>9.7873925600000007</v>
      </c>
      <c r="D1691">
        <v>9.5514042900000007</v>
      </c>
      <c r="E1691">
        <v>9.7792271900000003</v>
      </c>
      <c r="F1691">
        <v>9.5636528300000005</v>
      </c>
      <c r="G1691">
        <v>9.7873925600000007</v>
      </c>
      <c r="H1691">
        <v>9.5514042900000007</v>
      </c>
      <c r="I1691">
        <v>9.7792271900000003</v>
      </c>
      <c r="J1691">
        <v>1975</v>
      </c>
      <c r="K1691">
        <v>2004.5</v>
      </c>
      <c r="L1691">
        <v>1975</v>
      </c>
      <c r="M1691">
        <v>2002.5</v>
      </c>
      <c r="N1691">
        <v>1979.75</v>
      </c>
      <c r="O1691">
        <v>2012.75</v>
      </c>
      <c r="P1691">
        <v>1978</v>
      </c>
      <c r="Q1691">
        <v>2010.5</v>
      </c>
      <c r="R1691">
        <v>1994.71</v>
      </c>
      <c r="S1691">
        <v>2022.37</v>
      </c>
      <c r="T1691">
        <v>1994.71</v>
      </c>
      <c r="U1691">
        <v>2022.19</v>
      </c>
      <c r="V1691">
        <v>0.36</v>
      </c>
      <c r="W1691">
        <v>0.36</v>
      </c>
      <c r="X1691">
        <v>0.36</v>
      </c>
      <c r="Y1691">
        <v>0.36</v>
      </c>
      <c r="Z1691" t="s">
        <v>12</v>
      </c>
      <c r="AA1691" t="s">
        <v>12</v>
      </c>
      <c r="AB1691" t="s">
        <v>12</v>
      </c>
      <c r="AC1691" t="s">
        <v>12</v>
      </c>
      <c r="AD1691">
        <v>177.44817585999999</v>
      </c>
      <c r="AE1691">
        <v>178.81478956000001</v>
      </c>
      <c r="AF1691">
        <v>177.32473979</v>
      </c>
      <c r="AG1691">
        <v>178.77070524999999</v>
      </c>
      <c r="AH1691" t="s">
        <v>12</v>
      </c>
      <c r="AI1691" t="s">
        <v>12</v>
      </c>
    </row>
    <row r="1692" spans="1:35" x14ac:dyDescent="0.25">
      <c r="A1692">
        <v>1457962200</v>
      </c>
      <c r="B1692">
        <v>9.6894042099999993</v>
      </c>
      <c r="C1692">
        <v>9.8200559999999992</v>
      </c>
      <c r="D1692">
        <v>9.6371440899999996</v>
      </c>
      <c r="E1692">
        <v>9.7432978099999996</v>
      </c>
      <c r="F1692">
        <v>9.6894042099999993</v>
      </c>
      <c r="G1692">
        <v>9.8200559999999992</v>
      </c>
      <c r="H1692">
        <v>9.6371440899999996</v>
      </c>
      <c r="I1692">
        <v>9.7432978099999996</v>
      </c>
      <c r="J1692">
        <v>2001.25</v>
      </c>
      <c r="K1692">
        <v>2006</v>
      </c>
      <c r="L1692">
        <v>1993.5</v>
      </c>
      <c r="M1692">
        <v>2001.25</v>
      </c>
      <c r="N1692">
        <v>2009.5</v>
      </c>
      <c r="O1692">
        <v>2015</v>
      </c>
      <c r="P1692">
        <v>2002</v>
      </c>
      <c r="Q1692">
        <v>2009.25</v>
      </c>
      <c r="R1692">
        <v>2019.27</v>
      </c>
      <c r="S1692">
        <v>2024.57</v>
      </c>
      <c r="T1692">
        <v>2012.05</v>
      </c>
      <c r="U1692">
        <v>2019.64</v>
      </c>
      <c r="V1692">
        <v>0.36</v>
      </c>
      <c r="W1692">
        <v>0.36</v>
      </c>
      <c r="X1692">
        <v>0.36</v>
      </c>
      <c r="Y1692">
        <v>0.36</v>
      </c>
      <c r="Z1692" t="s">
        <v>12</v>
      </c>
      <c r="AA1692" t="s">
        <v>12</v>
      </c>
      <c r="AB1692" t="s">
        <v>12</v>
      </c>
      <c r="AC1692" t="s">
        <v>12</v>
      </c>
      <c r="AD1692">
        <v>178.24169348999999</v>
      </c>
      <c r="AE1692">
        <v>179.01757739999999</v>
      </c>
      <c r="AF1692">
        <v>177.89783585000001</v>
      </c>
      <c r="AG1692">
        <v>178.54146682000001</v>
      </c>
      <c r="AH1692" t="s">
        <v>12</v>
      </c>
      <c r="AI1692" t="s">
        <v>12</v>
      </c>
    </row>
    <row r="1693" spans="1:35" x14ac:dyDescent="0.25">
      <c r="A1693">
        <v>1458048600</v>
      </c>
      <c r="B1693">
        <v>9.5799845500000007</v>
      </c>
      <c r="C1693">
        <v>9.6992030499999995</v>
      </c>
      <c r="D1693">
        <v>9.5342563299999998</v>
      </c>
      <c r="E1693">
        <v>9.6992030499999995</v>
      </c>
      <c r="F1693">
        <v>9.5799845500000007</v>
      </c>
      <c r="G1693">
        <v>9.6992030499999995</v>
      </c>
      <c r="H1693">
        <v>9.5342563299999998</v>
      </c>
      <c r="I1693">
        <v>9.6992030499999995</v>
      </c>
      <c r="J1693">
        <v>2001.75</v>
      </c>
      <c r="K1693">
        <v>2002</v>
      </c>
      <c r="L1693">
        <v>1988</v>
      </c>
      <c r="M1693">
        <v>1998.5</v>
      </c>
      <c r="N1693">
        <v>2009.25</v>
      </c>
      <c r="O1693">
        <v>2010</v>
      </c>
      <c r="P1693">
        <v>1995</v>
      </c>
      <c r="Q1693">
        <v>2006.5</v>
      </c>
      <c r="R1693">
        <v>2015.27</v>
      </c>
      <c r="S1693">
        <v>2015.94</v>
      </c>
      <c r="T1693">
        <v>2005.23</v>
      </c>
      <c r="U1693">
        <v>2015.93</v>
      </c>
      <c r="V1693">
        <v>0.37</v>
      </c>
      <c r="W1693">
        <v>0.37</v>
      </c>
      <c r="X1693">
        <v>0.37</v>
      </c>
      <c r="Y1693">
        <v>0.37</v>
      </c>
      <c r="Z1693" t="s">
        <v>12</v>
      </c>
      <c r="AA1693" t="s">
        <v>12</v>
      </c>
      <c r="AB1693" t="s">
        <v>12</v>
      </c>
      <c r="AC1693" t="s">
        <v>12</v>
      </c>
      <c r="AD1693">
        <v>177.53634449</v>
      </c>
      <c r="AE1693">
        <v>178.27696094000001</v>
      </c>
      <c r="AF1693">
        <v>177.26302175000001</v>
      </c>
      <c r="AG1693">
        <v>178.25051035000001</v>
      </c>
      <c r="AH1693" t="s">
        <v>12</v>
      </c>
      <c r="AI1693" t="s">
        <v>12</v>
      </c>
    </row>
    <row r="1694" spans="1:35" x14ac:dyDescent="0.25">
      <c r="A1694">
        <v>1458135000</v>
      </c>
      <c r="B1694">
        <v>9.6061151000000002</v>
      </c>
      <c r="C1694">
        <v>9.9294756599999996</v>
      </c>
      <c r="D1694">
        <v>9.6044816300000004</v>
      </c>
      <c r="E1694">
        <v>9.8739495900000005</v>
      </c>
      <c r="F1694">
        <v>9.6061151000000002</v>
      </c>
      <c r="G1694">
        <v>9.9294756599999996</v>
      </c>
      <c r="H1694">
        <v>9.6044816300000004</v>
      </c>
      <c r="I1694">
        <v>9.8739495900000005</v>
      </c>
      <c r="J1694">
        <v>1999.25</v>
      </c>
      <c r="K1694">
        <v>2014.5</v>
      </c>
      <c r="L1694">
        <v>1990.25</v>
      </c>
      <c r="M1694">
        <v>2009.5</v>
      </c>
      <c r="N1694">
        <v>2006.75</v>
      </c>
      <c r="O1694">
        <v>2022.75</v>
      </c>
      <c r="P1694">
        <v>1997</v>
      </c>
      <c r="Q1694">
        <v>2017.25</v>
      </c>
      <c r="R1694">
        <v>2014.24</v>
      </c>
      <c r="S1694">
        <v>2032.02</v>
      </c>
      <c r="T1694">
        <v>2010.04</v>
      </c>
      <c r="U1694">
        <v>2027.22</v>
      </c>
      <c r="V1694">
        <v>0.37</v>
      </c>
      <c r="W1694">
        <v>0.37</v>
      </c>
      <c r="X1694">
        <v>0.37</v>
      </c>
      <c r="Y1694">
        <v>0.37</v>
      </c>
      <c r="Z1694" t="s">
        <v>12</v>
      </c>
      <c r="AA1694" t="s">
        <v>12</v>
      </c>
      <c r="AB1694" t="s">
        <v>12</v>
      </c>
      <c r="AC1694" t="s">
        <v>12</v>
      </c>
      <c r="AD1694">
        <v>177.74794919000001</v>
      </c>
      <c r="AE1694">
        <v>179.70529268000001</v>
      </c>
      <c r="AF1694">
        <v>177.70386488</v>
      </c>
      <c r="AG1694">
        <v>179.28208326999999</v>
      </c>
      <c r="AH1694" t="s">
        <v>12</v>
      </c>
      <c r="AI1694" t="s">
        <v>12</v>
      </c>
    </row>
    <row r="1695" spans="1:35" x14ac:dyDescent="0.25">
      <c r="A1695">
        <v>1458221400</v>
      </c>
      <c r="B1695">
        <v>9.8494524999999999</v>
      </c>
      <c r="C1695">
        <v>10.13688466</v>
      </c>
      <c r="D1695">
        <v>9.7792271900000003</v>
      </c>
      <c r="E1695">
        <v>10.05686051</v>
      </c>
      <c r="F1695">
        <v>9.8494524999999999</v>
      </c>
      <c r="G1695">
        <v>10.13688466</v>
      </c>
      <c r="H1695">
        <v>9.7792271900000003</v>
      </c>
      <c r="I1695">
        <v>10.05686051</v>
      </c>
      <c r="J1695">
        <v>2010</v>
      </c>
      <c r="K1695">
        <v>2028.5</v>
      </c>
      <c r="L1695">
        <v>2000</v>
      </c>
      <c r="M1695">
        <v>2022</v>
      </c>
      <c r="N1695">
        <v>2017</v>
      </c>
      <c r="O1695">
        <v>2036.75</v>
      </c>
      <c r="P1695">
        <v>2005.75</v>
      </c>
      <c r="Q1695">
        <v>2030.25</v>
      </c>
      <c r="R1695">
        <v>2026.9</v>
      </c>
      <c r="S1695">
        <v>2046.24</v>
      </c>
      <c r="T1695">
        <v>2022.16</v>
      </c>
      <c r="U1695">
        <v>2040.59</v>
      </c>
      <c r="V1695">
        <v>0.37</v>
      </c>
      <c r="W1695">
        <v>0.37</v>
      </c>
      <c r="X1695">
        <v>0.37</v>
      </c>
      <c r="Y1695">
        <v>0.37</v>
      </c>
      <c r="Z1695" t="s">
        <v>12</v>
      </c>
      <c r="AA1695" t="s">
        <v>12</v>
      </c>
      <c r="AB1695" t="s">
        <v>12</v>
      </c>
      <c r="AC1695" t="s">
        <v>12</v>
      </c>
      <c r="AD1695">
        <v>179.19391465000001</v>
      </c>
      <c r="AE1695">
        <v>180.9484703</v>
      </c>
      <c r="AF1695">
        <v>178.77952210999999</v>
      </c>
      <c r="AG1695">
        <v>180.41945853999999</v>
      </c>
      <c r="AH1695" t="s">
        <v>12</v>
      </c>
      <c r="AI1695" t="s">
        <v>12</v>
      </c>
    </row>
    <row r="1696" spans="1:35" x14ac:dyDescent="0.25">
      <c r="A1696">
        <v>1458307800</v>
      </c>
      <c r="B1696">
        <v>10.125452360000001</v>
      </c>
      <c r="C1696">
        <v>10.226690980000001</v>
      </c>
      <c r="D1696">
        <v>10.08462355</v>
      </c>
      <c r="E1696">
        <v>10.174446530000001</v>
      </c>
      <c r="F1696">
        <v>10.125452360000001</v>
      </c>
      <c r="G1696">
        <v>10.226690980000001</v>
      </c>
      <c r="H1696">
        <v>10.08462355</v>
      </c>
      <c r="I1696">
        <v>10.174446530000001</v>
      </c>
      <c r="J1696">
        <v>2025.5</v>
      </c>
      <c r="K1696">
        <v>2034.25</v>
      </c>
      <c r="L1696">
        <v>2018.75</v>
      </c>
      <c r="M1696">
        <v>2029.25</v>
      </c>
      <c r="N1696">
        <v>2031.25</v>
      </c>
      <c r="O1696">
        <v>2042.75</v>
      </c>
      <c r="P1696">
        <v>2027</v>
      </c>
      <c r="Q1696">
        <v>2037.5</v>
      </c>
      <c r="R1696">
        <v>2041.16</v>
      </c>
      <c r="S1696">
        <v>2052.36</v>
      </c>
      <c r="T1696">
        <v>2041.16</v>
      </c>
      <c r="U1696">
        <v>2049.58</v>
      </c>
      <c r="V1696">
        <v>0.37</v>
      </c>
      <c r="W1696">
        <v>0.37</v>
      </c>
      <c r="X1696">
        <v>0.37</v>
      </c>
      <c r="Y1696">
        <v>0.37</v>
      </c>
      <c r="Z1696" t="s">
        <v>12</v>
      </c>
      <c r="AA1696" t="s">
        <v>12</v>
      </c>
      <c r="AB1696" t="s">
        <v>12</v>
      </c>
      <c r="AC1696" t="s">
        <v>12</v>
      </c>
      <c r="AD1696">
        <v>180.94198452000001</v>
      </c>
      <c r="AE1696">
        <v>181.48258602999999</v>
      </c>
      <c r="AF1696">
        <v>180.61407869000001</v>
      </c>
      <c r="AG1696">
        <v>181.12809324</v>
      </c>
      <c r="AH1696" t="s">
        <v>12</v>
      </c>
      <c r="AI1696" t="s">
        <v>12</v>
      </c>
    </row>
    <row r="1697" spans="1:35" x14ac:dyDescent="0.25">
      <c r="A1697">
        <v>1458567000</v>
      </c>
      <c r="B1697">
        <v>10.11891947</v>
      </c>
      <c r="C1697">
        <v>10.24957126</v>
      </c>
      <c r="D1697">
        <v>10.08462355</v>
      </c>
      <c r="E1697">
        <v>10.2120084</v>
      </c>
      <c r="F1697">
        <v>10.11891947</v>
      </c>
      <c r="G1697">
        <v>10.24957126</v>
      </c>
      <c r="H1697">
        <v>10.08462355</v>
      </c>
      <c r="I1697">
        <v>10.2120084</v>
      </c>
      <c r="J1697">
        <v>2029</v>
      </c>
      <c r="K1697">
        <v>2036.5</v>
      </c>
      <c r="L1697">
        <v>2023</v>
      </c>
      <c r="M1697">
        <v>2034.75</v>
      </c>
      <c r="N1697">
        <v>2036.5</v>
      </c>
      <c r="O1697">
        <v>2044.5</v>
      </c>
      <c r="P1697">
        <v>2031</v>
      </c>
      <c r="Q1697">
        <v>2042.75</v>
      </c>
      <c r="R1697">
        <v>2047.88</v>
      </c>
      <c r="S1697">
        <v>2053.91</v>
      </c>
      <c r="T1697">
        <v>2043.14</v>
      </c>
      <c r="U1697">
        <v>2051.6</v>
      </c>
      <c r="V1697">
        <v>0.37</v>
      </c>
      <c r="W1697">
        <v>0.37</v>
      </c>
      <c r="X1697">
        <v>0.37</v>
      </c>
      <c r="Y1697">
        <v>0.37</v>
      </c>
      <c r="Z1697" t="s">
        <v>12</v>
      </c>
      <c r="AA1697" t="s">
        <v>12</v>
      </c>
      <c r="AB1697" t="s">
        <v>12</v>
      </c>
      <c r="AC1697" t="s">
        <v>12</v>
      </c>
      <c r="AD1697">
        <v>180.85336132</v>
      </c>
      <c r="AE1697">
        <v>181.62438315</v>
      </c>
      <c r="AF1697">
        <v>180.61407869000001</v>
      </c>
      <c r="AG1697">
        <v>181.38510051</v>
      </c>
      <c r="AH1697" t="s">
        <v>12</v>
      </c>
      <c r="AI1697" t="s">
        <v>12</v>
      </c>
    </row>
    <row r="1698" spans="1:35" x14ac:dyDescent="0.25">
      <c r="A1698">
        <v>1458653400</v>
      </c>
      <c r="B1698">
        <v>10.07319223</v>
      </c>
      <c r="C1698">
        <v>10.29203255</v>
      </c>
      <c r="D1698">
        <v>10.047061680000001</v>
      </c>
      <c r="E1698">
        <v>10.202209570000001</v>
      </c>
      <c r="F1698">
        <v>10.07319223</v>
      </c>
      <c r="G1698">
        <v>10.29203255</v>
      </c>
      <c r="H1698">
        <v>10.047061680000001</v>
      </c>
      <c r="I1698">
        <v>10.202209570000001</v>
      </c>
      <c r="J1698">
        <v>2035.25</v>
      </c>
      <c r="K1698">
        <v>2039.5</v>
      </c>
      <c r="L1698">
        <v>2020.75</v>
      </c>
      <c r="M1698">
        <v>2034.5</v>
      </c>
      <c r="N1698">
        <v>2043.25</v>
      </c>
      <c r="O1698">
        <v>2047.5</v>
      </c>
      <c r="P1698">
        <v>2028.75</v>
      </c>
      <c r="Q1698">
        <v>2042.5</v>
      </c>
      <c r="R1698">
        <v>2048.64</v>
      </c>
      <c r="S1698">
        <v>2056.6</v>
      </c>
      <c r="T1698">
        <v>2040.57</v>
      </c>
      <c r="U1698">
        <v>2049.8000000000002</v>
      </c>
      <c r="V1698">
        <v>0.37</v>
      </c>
      <c r="W1698">
        <v>0.37</v>
      </c>
      <c r="X1698">
        <v>0.37</v>
      </c>
      <c r="Y1698">
        <v>0.37</v>
      </c>
      <c r="Z1698" t="s">
        <v>12</v>
      </c>
      <c r="AA1698" t="s">
        <v>12</v>
      </c>
      <c r="AB1698" t="s">
        <v>12</v>
      </c>
      <c r="AC1698" t="s">
        <v>12</v>
      </c>
      <c r="AD1698">
        <v>180.57862940999999</v>
      </c>
      <c r="AE1698">
        <v>181.88139043000001</v>
      </c>
      <c r="AF1698">
        <v>180.41024533000001</v>
      </c>
      <c r="AG1698">
        <v>181.28761499000001</v>
      </c>
      <c r="AH1698" t="s">
        <v>12</v>
      </c>
      <c r="AI1698" t="s">
        <v>12</v>
      </c>
    </row>
    <row r="1699" spans="1:35" x14ac:dyDescent="0.25">
      <c r="A1699">
        <v>1458739800</v>
      </c>
      <c r="B1699">
        <v>10.125452360000001</v>
      </c>
      <c r="C1699">
        <v>10.15484886</v>
      </c>
      <c r="D1699">
        <v>9.9590524699999996</v>
      </c>
      <c r="E1699">
        <v>10.00133346</v>
      </c>
      <c r="F1699">
        <v>10.125452360000001</v>
      </c>
      <c r="G1699">
        <v>10.15484886</v>
      </c>
      <c r="H1699">
        <v>9.9590524699999996</v>
      </c>
      <c r="I1699">
        <v>10.00133346</v>
      </c>
      <c r="J1699">
        <v>2033.5</v>
      </c>
      <c r="K1699">
        <v>2037</v>
      </c>
      <c r="L1699">
        <v>2017.75</v>
      </c>
      <c r="M1699">
        <v>2020.75</v>
      </c>
      <c r="N1699">
        <v>2043</v>
      </c>
      <c r="O1699">
        <v>2045.25</v>
      </c>
      <c r="P1699">
        <v>2025.25</v>
      </c>
      <c r="Q1699">
        <v>2028.75</v>
      </c>
      <c r="R1699">
        <v>2048.5500000000002</v>
      </c>
      <c r="S1699">
        <v>2048.5500000000002</v>
      </c>
      <c r="T1699">
        <v>2034.86</v>
      </c>
      <c r="U1699">
        <v>2036.71</v>
      </c>
      <c r="V1699">
        <v>0.37</v>
      </c>
      <c r="W1699">
        <v>0.37</v>
      </c>
      <c r="X1699">
        <v>0.37</v>
      </c>
      <c r="Y1699">
        <v>0.37</v>
      </c>
      <c r="Z1699" t="s">
        <v>12</v>
      </c>
      <c r="AA1699" t="s">
        <v>12</v>
      </c>
      <c r="AB1699" t="s">
        <v>12</v>
      </c>
      <c r="AC1699" t="s">
        <v>12</v>
      </c>
      <c r="AD1699">
        <v>180.8888106</v>
      </c>
      <c r="AE1699">
        <v>181.08378164000001</v>
      </c>
      <c r="AF1699">
        <v>179.91395542000001</v>
      </c>
      <c r="AG1699">
        <v>180.09049282999999</v>
      </c>
      <c r="AH1699" t="s">
        <v>12</v>
      </c>
      <c r="AI1699" t="s">
        <v>12</v>
      </c>
    </row>
    <row r="1700" spans="1:35" x14ac:dyDescent="0.25">
      <c r="A1700">
        <v>1458826200</v>
      </c>
      <c r="B1700">
        <v>9.8020908099999993</v>
      </c>
      <c r="C1700">
        <v>9.9817357900000001</v>
      </c>
      <c r="D1700">
        <v>9.7726943100000003</v>
      </c>
      <c r="E1700">
        <v>9.9768363699999991</v>
      </c>
      <c r="F1700">
        <v>9.8020908099999993</v>
      </c>
      <c r="G1700">
        <v>9.9817357900000001</v>
      </c>
      <c r="H1700">
        <v>9.7726943100000003</v>
      </c>
      <c r="I1700">
        <v>9.9768363699999991</v>
      </c>
      <c r="J1700">
        <v>2019.75</v>
      </c>
      <c r="K1700">
        <v>2022.25</v>
      </c>
      <c r="L1700">
        <v>2004.5</v>
      </c>
      <c r="M1700">
        <v>2020.75</v>
      </c>
      <c r="N1700">
        <v>2028</v>
      </c>
      <c r="O1700">
        <v>2030.25</v>
      </c>
      <c r="P1700">
        <v>2012.25</v>
      </c>
      <c r="Q1700">
        <v>2028.5</v>
      </c>
      <c r="R1700">
        <v>2032.48</v>
      </c>
      <c r="S1700">
        <v>2036.04</v>
      </c>
      <c r="T1700">
        <v>2022.49</v>
      </c>
      <c r="U1700">
        <v>2035.94</v>
      </c>
      <c r="V1700">
        <v>0.37</v>
      </c>
      <c r="W1700">
        <v>0.37</v>
      </c>
      <c r="X1700">
        <v>0.37</v>
      </c>
      <c r="Y1700">
        <v>0.37</v>
      </c>
      <c r="Z1700" t="s">
        <v>12</v>
      </c>
      <c r="AA1700" t="s">
        <v>12</v>
      </c>
      <c r="AB1700" t="s">
        <v>12</v>
      </c>
      <c r="AC1700" t="s">
        <v>12</v>
      </c>
      <c r="AD1700">
        <v>179.01886110999999</v>
      </c>
      <c r="AE1700">
        <v>180.04689020999999</v>
      </c>
      <c r="AF1700">
        <v>178.78844079999999</v>
      </c>
      <c r="AG1700">
        <v>180.01144094</v>
      </c>
      <c r="AH1700" t="s">
        <v>12</v>
      </c>
      <c r="AI1700" t="s">
        <v>12</v>
      </c>
    </row>
    <row r="1701" spans="1:35" x14ac:dyDescent="0.25">
      <c r="A1701">
        <v>1459171800</v>
      </c>
      <c r="B1701">
        <v>10.0519611</v>
      </c>
      <c r="C1701">
        <v>10.08299107</v>
      </c>
      <c r="D1701">
        <v>9.9180443399999998</v>
      </c>
      <c r="E1701">
        <v>10.00133346</v>
      </c>
      <c r="F1701">
        <v>10.0519611</v>
      </c>
      <c r="G1701">
        <v>10.08299107</v>
      </c>
      <c r="H1701">
        <v>9.9180443399999998</v>
      </c>
      <c r="I1701">
        <v>10.00133346</v>
      </c>
      <c r="J1701">
        <v>2023</v>
      </c>
      <c r="K1701">
        <v>2031.75</v>
      </c>
      <c r="L1701">
        <v>2014.5</v>
      </c>
      <c r="M1701">
        <v>2020</v>
      </c>
      <c r="N1701">
        <v>2030.25</v>
      </c>
      <c r="O1701">
        <v>2039.75</v>
      </c>
      <c r="P1701">
        <v>2022</v>
      </c>
      <c r="Q1701">
        <v>2028</v>
      </c>
      <c r="R1701">
        <v>2037.89</v>
      </c>
      <c r="S1701">
        <v>2042.67</v>
      </c>
      <c r="T1701">
        <v>2031.96</v>
      </c>
      <c r="U1701">
        <v>2037.05</v>
      </c>
      <c r="V1701">
        <v>0.37</v>
      </c>
      <c r="W1701">
        <v>0.37</v>
      </c>
      <c r="X1701">
        <v>0.37</v>
      </c>
      <c r="Y1701">
        <v>0.37</v>
      </c>
      <c r="Z1701" t="s">
        <v>12</v>
      </c>
      <c r="AA1701" t="s">
        <v>12</v>
      </c>
      <c r="AB1701" t="s">
        <v>12</v>
      </c>
      <c r="AC1701" t="s">
        <v>12</v>
      </c>
      <c r="AD1701">
        <v>180.44569461</v>
      </c>
      <c r="AE1701">
        <v>180.66725260000001</v>
      </c>
      <c r="AF1701">
        <v>179.64365466000001</v>
      </c>
      <c r="AG1701">
        <v>180.11778877</v>
      </c>
      <c r="AH1701" t="s">
        <v>12</v>
      </c>
      <c r="AI1701" t="s">
        <v>12</v>
      </c>
    </row>
    <row r="1702" spans="1:35" x14ac:dyDescent="0.25">
      <c r="A1702">
        <v>1459258200</v>
      </c>
      <c r="B1702">
        <v>9.9180443399999998</v>
      </c>
      <c r="C1702">
        <v>10.285499659999999</v>
      </c>
      <c r="D1702">
        <v>9.8690501699999995</v>
      </c>
      <c r="E1702">
        <v>10.285499659999999</v>
      </c>
      <c r="F1702">
        <v>9.9180443399999998</v>
      </c>
      <c r="G1702">
        <v>10.285499659999999</v>
      </c>
      <c r="H1702">
        <v>9.8690501699999995</v>
      </c>
      <c r="I1702">
        <v>10.285499659999999</v>
      </c>
      <c r="J1702">
        <v>2020</v>
      </c>
      <c r="K1702">
        <v>2041.5</v>
      </c>
      <c r="L1702">
        <v>2011.5</v>
      </c>
      <c r="M1702">
        <v>2039.5</v>
      </c>
      <c r="N1702">
        <v>2027.75</v>
      </c>
      <c r="O1702">
        <v>2049.25</v>
      </c>
      <c r="P1702">
        <v>2019.25</v>
      </c>
      <c r="Q1702">
        <v>2047.5</v>
      </c>
      <c r="R1702">
        <v>2035.75</v>
      </c>
      <c r="S1702">
        <v>2055.91</v>
      </c>
      <c r="T1702">
        <v>2028.31</v>
      </c>
      <c r="U1702">
        <v>2055.0100000000002</v>
      </c>
      <c r="V1702">
        <v>0.37</v>
      </c>
      <c r="W1702">
        <v>0.37</v>
      </c>
      <c r="X1702">
        <v>0.37</v>
      </c>
      <c r="Y1702">
        <v>0.37</v>
      </c>
      <c r="Z1702" t="s">
        <v>12</v>
      </c>
      <c r="AA1702" t="s">
        <v>12</v>
      </c>
      <c r="AB1702" t="s">
        <v>12</v>
      </c>
      <c r="AC1702" t="s">
        <v>12</v>
      </c>
      <c r="AD1702">
        <v>179.69239741999999</v>
      </c>
      <c r="AE1702">
        <v>181.89911506999999</v>
      </c>
      <c r="AF1702">
        <v>179.37335390999999</v>
      </c>
      <c r="AG1702">
        <v>181.78461389</v>
      </c>
      <c r="AH1702" t="s">
        <v>12</v>
      </c>
      <c r="AI1702" t="s">
        <v>12</v>
      </c>
    </row>
    <row r="1703" spans="1:35" x14ac:dyDescent="0.25">
      <c r="A1703">
        <v>1459344600</v>
      </c>
      <c r="B1703">
        <v>10.44064755</v>
      </c>
      <c r="C1703">
        <v>10.530470530000001</v>
      </c>
      <c r="D1703">
        <v>10.342659210000001</v>
      </c>
      <c r="E1703">
        <v>10.407985099999999</v>
      </c>
      <c r="F1703">
        <v>10.44064755</v>
      </c>
      <c r="G1703">
        <v>10.530470530000001</v>
      </c>
      <c r="H1703">
        <v>10.342659210000001</v>
      </c>
      <c r="I1703">
        <v>10.407985099999999</v>
      </c>
      <c r="J1703">
        <v>2039.75</v>
      </c>
      <c r="K1703">
        <v>2056.25</v>
      </c>
      <c r="L1703">
        <v>2039.5</v>
      </c>
      <c r="M1703">
        <v>2047.25</v>
      </c>
      <c r="N1703">
        <v>2048.5</v>
      </c>
      <c r="O1703">
        <v>2064.5</v>
      </c>
      <c r="P1703">
        <v>2046.75</v>
      </c>
      <c r="Q1703">
        <v>2055.25</v>
      </c>
      <c r="R1703">
        <v>2058.27</v>
      </c>
      <c r="S1703">
        <v>2072.21</v>
      </c>
      <c r="T1703">
        <v>2058.27</v>
      </c>
      <c r="U1703">
        <v>2063.9499999999998</v>
      </c>
      <c r="V1703">
        <v>0.37</v>
      </c>
      <c r="W1703">
        <v>0.37</v>
      </c>
      <c r="X1703">
        <v>0.37</v>
      </c>
      <c r="Y1703">
        <v>0.37</v>
      </c>
      <c r="Z1703" t="s">
        <v>12</v>
      </c>
      <c r="AA1703" t="s">
        <v>12</v>
      </c>
      <c r="AB1703" t="s">
        <v>12</v>
      </c>
      <c r="AC1703" t="s">
        <v>12</v>
      </c>
      <c r="AD1703">
        <v>182.82965865</v>
      </c>
      <c r="AE1703">
        <v>183.33481087999999</v>
      </c>
      <c r="AF1703">
        <v>182.20043394000001</v>
      </c>
      <c r="AG1703">
        <v>182.58151369000001</v>
      </c>
      <c r="AH1703" t="s">
        <v>12</v>
      </c>
      <c r="AI1703" t="s">
        <v>12</v>
      </c>
    </row>
    <row r="1704" spans="1:35" x14ac:dyDescent="0.25">
      <c r="A1704">
        <v>1459431000</v>
      </c>
      <c r="B1704">
        <v>10.39328684</v>
      </c>
      <c r="C1704">
        <v>10.46351215</v>
      </c>
      <c r="D1704">
        <v>10.297094619999999</v>
      </c>
      <c r="E1704">
        <v>10.33775979</v>
      </c>
      <c r="F1704">
        <v>10.39328684</v>
      </c>
      <c r="G1704">
        <v>10.46351215</v>
      </c>
      <c r="H1704">
        <v>10.297094619999999</v>
      </c>
      <c r="I1704">
        <v>10.33775979</v>
      </c>
      <c r="J1704">
        <v>2046.75</v>
      </c>
      <c r="K1704">
        <v>2051.5</v>
      </c>
      <c r="L1704">
        <v>2039.5</v>
      </c>
      <c r="M1704">
        <v>2043.5</v>
      </c>
      <c r="N1704">
        <v>2055.5</v>
      </c>
      <c r="O1704">
        <v>2059.75</v>
      </c>
      <c r="P1704">
        <v>2047.25</v>
      </c>
      <c r="Q1704">
        <v>2051.5</v>
      </c>
      <c r="R1704">
        <v>2063.77</v>
      </c>
      <c r="S1704">
        <v>2067.92</v>
      </c>
      <c r="T1704">
        <v>2057.46</v>
      </c>
      <c r="U1704">
        <v>2059.7399999999998</v>
      </c>
      <c r="V1704">
        <v>0.25</v>
      </c>
      <c r="W1704">
        <v>0.25</v>
      </c>
      <c r="X1704">
        <v>0.25</v>
      </c>
      <c r="Y1704">
        <v>0.25</v>
      </c>
      <c r="Z1704" t="s">
        <v>12</v>
      </c>
      <c r="AA1704" t="s">
        <v>12</v>
      </c>
      <c r="AB1704" t="s">
        <v>12</v>
      </c>
      <c r="AC1704" t="s">
        <v>12</v>
      </c>
      <c r="AD1704">
        <v>182.48402818</v>
      </c>
      <c r="AE1704">
        <v>182.92714416999999</v>
      </c>
      <c r="AF1704">
        <v>181.97001362</v>
      </c>
      <c r="AG1704">
        <v>182.13839770000001</v>
      </c>
      <c r="AH1704" t="s">
        <v>12</v>
      </c>
      <c r="AI1704" t="s">
        <v>12</v>
      </c>
    </row>
    <row r="1705" spans="1:35" x14ac:dyDescent="0.25">
      <c r="A1705">
        <v>1459517400</v>
      </c>
      <c r="B1705">
        <v>10.14505003</v>
      </c>
      <c r="C1705">
        <v>10.56966587</v>
      </c>
      <c r="D1705">
        <v>10.097689320000001</v>
      </c>
      <c r="E1705">
        <v>10.530470530000001</v>
      </c>
      <c r="F1705">
        <v>10.14505003</v>
      </c>
      <c r="G1705">
        <v>10.56966587</v>
      </c>
      <c r="H1705">
        <v>10.097689320000001</v>
      </c>
      <c r="I1705">
        <v>10.530470530000001</v>
      </c>
      <c r="J1705">
        <v>2043.75</v>
      </c>
      <c r="K1705">
        <v>2059</v>
      </c>
      <c r="L1705">
        <v>2027.5</v>
      </c>
      <c r="M1705">
        <v>2057.25</v>
      </c>
      <c r="N1705">
        <v>2052.75</v>
      </c>
      <c r="O1705">
        <v>2067</v>
      </c>
      <c r="P1705">
        <v>2035.25</v>
      </c>
      <c r="Q1705">
        <v>2065</v>
      </c>
      <c r="R1705">
        <v>2056.62</v>
      </c>
      <c r="S1705">
        <v>2075.0700000000002</v>
      </c>
      <c r="T1705">
        <v>2043.98</v>
      </c>
      <c r="U1705">
        <v>2072.7800000000002</v>
      </c>
      <c r="V1705">
        <v>0.37</v>
      </c>
      <c r="W1705">
        <v>0.37</v>
      </c>
      <c r="X1705">
        <v>0.37</v>
      </c>
      <c r="Y1705">
        <v>0.37</v>
      </c>
      <c r="Z1705" t="s">
        <v>12</v>
      </c>
      <c r="AA1705" t="s">
        <v>12</v>
      </c>
      <c r="AB1705" t="s">
        <v>12</v>
      </c>
      <c r="AC1705" t="s">
        <v>12</v>
      </c>
      <c r="AD1705">
        <v>181.10150628</v>
      </c>
      <c r="AE1705">
        <v>183.57409351999999</v>
      </c>
      <c r="AF1705">
        <v>180.77360044</v>
      </c>
      <c r="AG1705">
        <v>183.37912248000001</v>
      </c>
      <c r="AH1705" t="s">
        <v>12</v>
      </c>
      <c r="AI1705" t="s">
        <v>12</v>
      </c>
    </row>
    <row r="1706" spans="1:35" x14ac:dyDescent="0.25">
      <c r="A1706">
        <v>1459776600</v>
      </c>
      <c r="B1706">
        <v>10.53373648</v>
      </c>
      <c r="C1706">
        <v>10.55660108</v>
      </c>
      <c r="D1706">
        <v>10.38023774</v>
      </c>
      <c r="E1706">
        <v>10.434115650000001</v>
      </c>
      <c r="F1706">
        <v>10.53373648</v>
      </c>
      <c r="G1706">
        <v>10.55660108</v>
      </c>
      <c r="H1706">
        <v>10.38023774</v>
      </c>
      <c r="I1706">
        <v>10.434115650000001</v>
      </c>
      <c r="J1706">
        <v>2055.5</v>
      </c>
      <c r="K1706">
        <v>2063.5</v>
      </c>
      <c r="L1706">
        <v>2046.75</v>
      </c>
      <c r="M1706">
        <v>2049.5</v>
      </c>
      <c r="N1706">
        <v>2064</v>
      </c>
      <c r="O1706">
        <v>2071.5</v>
      </c>
      <c r="P1706">
        <v>2054.25</v>
      </c>
      <c r="Q1706">
        <v>2057.5</v>
      </c>
      <c r="R1706">
        <v>2073.19</v>
      </c>
      <c r="S1706">
        <v>2074.02</v>
      </c>
      <c r="T1706">
        <v>2062.5700000000002</v>
      </c>
      <c r="U1706">
        <v>2066.13</v>
      </c>
      <c r="V1706">
        <v>0.37</v>
      </c>
      <c r="W1706">
        <v>0.37</v>
      </c>
      <c r="X1706">
        <v>0.37</v>
      </c>
      <c r="Y1706">
        <v>0.37</v>
      </c>
      <c r="Z1706" t="s">
        <v>12</v>
      </c>
      <c r="AA1706" t="s">
        <v>12</v>
      </c>
      <c r="AB1706" t="s">
        <v>12</v>
      </c>
      <c r="AC1706" t="s">
        <v>12</v>
      </c>
      <c r="AD1706">
        <v>183.2993616</v>
      </c>
      <c r="AE1706">
        <v>183.51205727999999</v>
      </c>
      <c r="AF1706">
        <v>182.46630354000001</v>
      </c>
      <c r="AG1706">
        <v>182.78534705000001</v>
      </c>
      <c r="AH1706" t="s">
        <v>12</v>
      </c>
      <c r="AI1706" t="s">
        <v>12</v>
      </c>
    </row>
    <row r="1707" spans="1:35" x14ac:dyDescent="0.25">
      <c r="A1707">
        <v>1459863000</v>
      </c>
      <c r="B1707">
        <v>10.20710899</v>
      </c>
      <c r="C1707">
        <v>10.280600250000001</v>
      </c>
      <c r="D1707">
        <v>10.078532600000001</v>
      </c>
      <c r="E1707">
        <v>10.12871831</v>
      </c>
      <c r="F1707">
        <v>10.20710899</v>
      </c>
      <c r="G1707">
        <v>10.280600250000001</v>
      </c>
      <c r="H1707">
        <v>10.078532600000001</v>
      </c>
      <c r="I1707">
        <v>10.12871831</v>
      </c>
      <c r="J1707">
        <v>2047</v>
      </c>
      <c r="K1707">
        <v>2047.25</v>
      </c>
      <c r="L1707">
        <v>2026.5</v>
      </c>
      <c r="M1707">
        <v>2030.75</v>
      </c>
      <c r="N1707">
        <v>2055.5</v>
      </c>
      <c r="O1707">
        <v>2055.5</v>
      </c>
      <c r="P1707">
        <v>2034.25</v>
      </c>
      <c r="Q1707">
        <v>2038.75</v>
      </c>
      <c r="R1707">
        <v>2062.5</v>
      </c>
      <c r="S1707">
        <v>2062.5</v>
      </c>
      <c r="T1707">
        <v>2042.56</v>
      </c>
      <c r="U1707">
        <v>2045.17</v>
      </c>
      <c r="V1707">
        <v>0.37</v>
      </c>
      <c r="W1707">
        <v>0.37</v>
      </c>
      <c r="X1707">
        <v>0.37</v>
      </c>
      <c r="Y1707">
        <v>0.37</v>
      </c>
      <c r="Z1707" t="s">
        <v>12</v>
      </c>
      <c r="AA1707" t="s">
        <v>12</v>
      </c>
      <c r="AB1707" t="s">
        <v>12</v>
      </c>
      <c r="AC1707" t="s">
        <v>12</v>
      </c>
      <c r="AD1707">
        <v>181.38510051</v>
      </c>
      <c r="AE1707">
        <v>182.79793154000001</v>
      </c>
      <c r="AF1707">
        <v>180.69383955999999</v>
      </c>
      <c r="AG1707">
        <v>180.95900017</v>
      </c>
      <c r="AH1707" t="s">
        <v>12</v>
      </c>
      <c r="AI1707" t="s">
        <v>12</v>
      </c>
    </row>
    <row r="1708" spans="1:35" x14ac:dyDescent="0.25">
      <c r="A1708">
        <v>1459949400</v>
      </c>
      <c r="B1708">
        <v>10.14178407</v>
      </c>
      <c r="C1708">
        <v>10.461878690000001</v>
      </c>
      <c r="D1708">
        <v>10.0927899</v>
      </c>
      <c r="E1708">
        <v>10.44391448</v>
      </c>
      <c r="F1708">
        <v>10.14178407</v>
      </c>
      <c r="G1708">
        <v>10.461878690000001</v>
      </c>
      <c r="H1708">
        <v>10.0927899</v>
      </c>
      <c r="I1708">
        <v>10.44391448</v>
      </c>
      <c r="J1708">
        <v>2033.25</v>
      </c>
      <c r="K1708">
        <v>2052.25</v>
      </c>
      <c r="L1708">
        <v>2027.25</v>
      </c>
      <c r="M1708">
        <v>2052</v>
      </c>
      <c r="N1708">
        <v>2042</v>
      </c>
      <c r="O1708">
        <v>2060.5</v>
      </c>
      <c r="P1708">
        <v>2035</v>
      </c>
      <c r="Q1708">
        <v>2060.25</v>
      </c>
      <c r="R1708">
        <v>2045.56</v>
      </c>
      <c r="S1708">
        <v>2067.33</v>
      </c>
      <c r="T1708">
        <v>2043.09</v>
      </c>
      <c r="U1708">
        <v>2066.66</v>
      </c>
      <c r="V1708">
        <v>0.37</v>
      </c>
      <c r="W1708">
        <v>0.37</v>
      </c>
      <c r="X1708">
        <v>0.37</v>
      </c>
      <c r="Y1708">
        <v>0.37</v>
      </c>
      <c r="Z1708" t="s">
        <v>12</v>
      </c>
      <c r="AA1708" t="s">
        <v>12</v>
      </c>
      <c r="AB1708" t="s">
        <v>12</v>
      </c>
      <c r="AC1708" t="s">
        <v>12</v>
      </c>
      <c r="AD1708">
        <v>181.04833235999999</v>
      </c>
      <c r="AE1708">
        <v>182.99804273000001</v>
      </c>
      <c r="AF1708">
        <v>180.77360044</v>
      </c>
      <c r="AG1708">
        <v>182.93600649000001</v>
      </c>
      <c r="AH1708" t="s">
        <v>12</v>
      </c>
      <c r="AI1708" t="s">
        <v>12</v>
      </c>
    </row>
    <row r="1709" spans="1:35" x14ac:dyDescent="0.25">
      <c r="A1709">
        <v>1460035800</v>
      </c>
      <c r="B1709">
        <v>10.252837209999999</v>
      </c>
      <c r="C1709">
        <v>10.31816212</v>
      </c>
      <c r="D1709">
        <v>9.9474408499999996</v>
      </c>
      <c r="E1709">
        <v>10.07972414</v>
      </c>
      <c r="F1709">
        <v>10.252837209999999</v>
      </c>
      <c r="G1709">
        <v>10.31816212</v>
      </c>
      <c r="H1709">
        <v>9.9474408499999996</v>
      </c>
      <c r="I1709">
        <v>10.07972414</v>
      </c>
      <c r="J1709">
        <v>2051</v>
      </c>
      <c r="K1709">
        <v>2052.75</v>
      </c>
      <c r="L1709">
        <v>2018.25</v>
      </c>
      <c r="M1709">
        <v>2026.75</v>
      </c>
      <c r="N1709">
        <v>2059.75</v>
      </c>
      <c r="O1709">
        <v>2062</v>
      </c>
      <c r="P1709">
        <v>2026</v>
      </c>
      <c r="Q1709">
        <v>2035</v>
      </c>
      <c r="R1709">
        <v>2063.0100000000002</v>
      </c>
      <c r="S1709">
        <v>2063.0100000000002</v>
      </c>
      <c r="T1709">
        <v>2033.8</v>
      </c>
      <c r="U1709">
        <v>2041.91</v>
      </c>
      <c r="V1709">
        <v>0.37</v>
      </c>
      <c r="W1709">
        <v>0.37</v>
      </c>
      <c r="X1709">
        <v>0.37</v>
      </c>
      <c r="Y1709">
        <v>0.37</v>
      </c>
      <c r="Z1709" t="s">
        <v>12</v>
      </c>
      <c r="AA1709" t="s">
        <v>12</v>
      </c>
      <c r="AB1709" t="s">
        <v>12</v>
      </c>
      <c r="AC1709" t="s">
        <v>12</v>
      </c>
      <c r="AD1709">
        <v>181.80162955</v>
      </c>
      <c r="AE1709">
        <v>182.17384698000001</v>
      </c>
      <c r="AF1709">
        <v>179.98485398</v>
      </c>
      <c r="AG1709">
        <v>180.74701347999999</v>
      </c>
      <c r="AH1709" t="s">
        <v>12</v>
      </c>
      <c r="AI1709" t="s">
        <v>12</v>
      </c>
    </row>
    <row r="1710" spans="1:35" x14ac:dyDescent="0.25">
      <c r="A1710">
        <v>1460122200</v>
      </c>
      <c r="B1710">
        <v>10.280600250000001</v>
      </c>
      <c r="C1710">
        <v>10.355724970000001</v>
      </c>
      <c r="D1710">
        <v>10.06502588</v>
      </c>
      <c r="E1710">
        <v>10.159748280000001</v>
      </c>
      <c r="F1710">
        <v>10.280600250000001</v>
      </c>
      <c r="G1710">
        <v>10.355724970000001</v>
      </c>
      <c r="H1710">
        <v>10.06502588</v>
      </c>
      <c r="I1710">
        <v>10.159748280000001</v>
      </c>
      <c r="J1710">
        <v>2024.5</v>
      </c>
      <c r="K1710">
        <v>2045.75</v>
      </c>
      <c r="L1710">
        <v>2022.5</v>
      </c>
      <c r="M1710">
        <v>2032.5</v>
      </c>
      <c r="N1710">
        <v>2034.5</v>
      </c>
      <c r="O1710">
        <v>2054.25</v>
      </c>
      <c r="P1710">
        <v>2030.25</v>
      </c>
      <c r="Q1710">
        <v>2040.75</v>
      </c>
      <c r="R1710">
        <v>2045.54</v>
      </c>
      <c r="S1710">
        <v>2060.63</v>
      </c>
      <c r="T1710">
        <v>2041.69</v>
      </c>
      <c r="U1710">
        <v>2047.6</v>
      </c>
      <c r="V1710">
        <v>0.37</v>
      </c>
      <c r="W1710">
        <v>0.37</v>
      </c>
      <c r="X1710">
        <v>0.37</v>
      </c>
      <c r="Y1710">
        <v>0.37</v>
      </c>
      <c r="Z1710" t="s">
        <v>12</v>
      </c>
      <c r="AA1710" t="s">
        <v>12</v>
      </c>
      <c r="AB1710" t="s">
        <v>12</v>
      </c>
      <c r="AC1710" t="s">
        <v>12</v>
      </c>
      <c r="AD1710">
        <v>181.97887593999999</v>
      </c>
      <c r="AE1710">
        <v>182.43085425999999</v>
      </c>
      <c r="AF1710">
        <v>180.67611492</v>
      </c>
      <c r="AG1710">
        <v>181.23373208999999</v>
      </c>
      <c r="AH1710" t="s">
        <v>12</v>
      </c>
      <c r="AI1710" t="s">
        <v>12</v>
      </c>
    </row>
    <row r="1711" spans="1:35" x14ac:dyDescent="0.25">
      <c r="A1711">
        <v>1460381400</v>
      </c>
      <c r="B1711">
        <v>10.277334290000001</v>
      </c>
      <c r="C1711">
        <v>10.38838743</v>
      </c>
      <c r="D1711">
        <v>10.0699253</v>
      </c>
      <c r="E1711">
        <v>10.0813576</v>
      </c>
      <c r="F1711">
        <v>10.277334290000001</v>
      </c>
      <c r="G1711">
        <v>10.38838743</v>
      </c>
      <c r="H1711">
        <v>10.0699253</v>
      </c>
      <c r="I1711">
        <v>10.0813576</v>
      </c>
      <c r="J1711">
        <v>2031.75</v>
      </c>
      <c r="K1711">
        <v>2048</v>
      </c>
      <c r="L1711">
        <v>2024.5</v>
      </c>
      <c r="M1711">
        <v>2026.25</v>
      </c>
      <c r="N1711">
        <v>2041</v>
      </c>
      <c r="O1711">
        <v>2056.5</v>
      </c>
      <c r="P1711">
        <v>2032.5</v>
      </c>
      <c r="Q1711">
        <v>2034.5</v>
      </c>
      <c r="R1711">
        <v>2050.23</v>
      </c>
      <c r="S1711">
        <v>2062.9299999999998</v>
      </c>
      <c r="T1711">
        <v>2041.88</v>
      </c>
      <c r="U1711">
        <v>2041.99</v>
      </c>
      <c r="V1711">
        <v>0.37</v>
      </c>
      <c r="W1711">
        <v>0.37</v>
      </c>
      <c r="X1711">
        <v>0.37</v>
      </c>
      <c r="Y1711">
        <v>0.37</v>
      </c>
      <c r="Z1711" t="s">
        <v>12</v>
      </c>
      <c r="AA1711" t="s">
        <v>12</v>
      </c>
      <c r="AB1711" t="s">
        <v>12</v>
      </c>
      <c r="AC1711" t="s">
        <v>12</v>
      </c>
      <c r="AD1711">
        <v>181.89911506999999</v>
      </c>
      <c r="AE1711">
        <v>182.62582528999999</v>
      </c>
      <c r="AF1711">
        <v>180.7115642</v>
      </c>
      <c r="AG1711">
        <v>180.80913835000001</v>
      </c>
      <c r="AH1711" t="s">
        <v>12</v>
      </c>
      <c r="AI1711" t="s">
        <v>12</v>
      </c>
    </row>
    <row r="1712" spans="1:35" x14ac:dyDescent="0.25">
      <c r="A1712">
        <v>1460467800</v>
      </c>
      <c r="B1712">
        <v>10.11891947</v>
      </c>
      <c r="C1712">
        <v>10.414517979999999</v>
      </c>
      <c r="D1712">
        <v>10.040528800000001</v>
      </c>
      <c r="E1712">
        <v>10.37205571</v>
      </c>
      <c r="F1712">
        <v>10.11891947</v>
      </c>
      <c r="G1712">
        <v>10.414517979999999</v>
      </c>
      <c r="H1712">
        <v>10.040528800000001</v>
      </c>
      <c r="I1712">
        <v>10.37205571</v>
      </c>
      <c r="J1712">
        <v>2024</v>
      </c>
      <c r="K1712">
        <v>2050</v>
      </c>
      <c r="L1712">
        <v>2021.25</v>
      </c>
      <c r="M1712">
        <v>2047.5</v>
      </c>
      <c r="N1712">
        <v>2032.5</v>
      </c>
      <c r="O1712">
        <v>2058.5</v>
      </c>
      <c r="P1712">
        <v>2029.25</v>
      </c>
      <c r="Q1712">
        <v>2055.75</v>
      </c>
      <c r="R1712">
        <v>2043.72</v>
      </c>
      <c r="S1712">
        <v>2065.0500000000002</v>
      </c>
      <c r="T1712">
        <v>2039.74</v>
      </c>
      <c r="U1712">
        <v>2061.7199999999998</v>
      </c>
      <c r="V1712">
        <v>0.37</v>
      </c>
      <c r="W1712">
        <v>0.37</v>
      </c>
      <c r="X1712">
        <v>0.37</v>
      </c>
      <c r="Y1712">
        <v>0.37</v>
      </c>
      <c r="Z1712" t="s">
        <v>12</v>
      </c>
      <c r="AA1712" t="s">
        <v>12</v>
      </c>
      <c r="AB1712" t="s">
        <v>12</v>
      </c>
      <c r="AC1712" t="s">
        <v>12</v>
      </c>
      <c r="AD1712">
        <v>180.98629611999999</v>
      </c>
      <c r="AE1712">
        <v>182.78534705000001</v>
      </c>
      <c r="AF1712">
        <v>180.52545549000001</v>
      </c>
      <c r="AG1712">
        <v>182.49289049999999</v>
      </c>
      <c r="AH1712" t="s">
        <v>12</v>
      </c>
      <c r="AI1712" t="s">
        <v>12</v>
      </c>
    </row>
    <row r="1713" spans="1:35" x14ac:dyDescent="0.25">
      <c r="A1713">
        <v>1460554200</v>
      </c>
      <c r="B1713">
        <v>10.51903823</v>
      </c>
      <c r="C1713">
        <v>10.693783789999999</v>
      </c>
      <c r="D1713">
        <v>10.505745129999999</v>
      </c>
      <c r="E1713">
        <v>10.675819580000001</v>
      </c>
      <c r="F1713">
        <v>10.51903823</v>
      </c>
      <c r="G1713">
        <v>10.693783789999999</v>
      </c>
      <c r="H1713">
        <v>10.505745129999999</v>
      </c>
      <c r="I1713">
        <v>10.675819580000001</v>
      </c>
      <c r="J1713">
        <v>2046.75</v>
      </c>
      <c r="K1713">
        <v>2068.75</v>
      </c>
      <c r="L1713">
        <v>2046</v>
      </c>
      <c r="M1713">
        <v>2067.75</v>
      </c>
      <c r="N1713">
        <v>2055.25</v>
      </c>
      <c r="O1713">
        <v>2077</v>
      </c>
      <c r="P1713">
        <v>2054</v>
      </c>
      <c r="Q1713">
        <v>2076</v>
      </c>
      <c r="R1713">
        <v>2065.92</v>
      </c>
      <c r="S1713">
        <v>2083.1799999999998</v>
      </c>
      <c r="T1713">
        <v>2065.92</v>
      </c>
      <c r="U1713">
        <v>2082.42</v>
      </c>
      <c r="V1713">
        <v>0.37</v>
      </c>
      <c r="W1713">
        <v>0.37</v>
      </c>
      <c r="X1713">
        <v>0.37</v>
      </c>
      <c r="Y1713">
        <v>0.37</v>
      </c>
      <c r="Z1713" t="s">
        <v>12</v>
      </c>
      <c r="AA1713" t="s">
        <v>12</v>
      </c>
      <c r="AB1713" t="s">
        <v>12</v>
      </c>
      <c r="AC1713" t="s">
        <v>12</v>
      </c>
      <c r="AD1713">
        <v>183.45002104</v>
      </c>
      <c r="AE1713">
        <v>184.42487621999999</v>
      </c>
      <c r="AF1713">
        <v>183.30822391999999</v>
      </c>
      <c r="AG1713">
        <v>184.33696201000001</v>
      </c>
      <c r="AH1713" t="s">
        <v>12</v>
      </c>
      <c r="AI1713" t="s">
        <v>12</v>
      </c>
    </row>
    <row r="1714" spans="1:35" x14ac:dyDescent="0.25">
      <c r="A1714">
        <v>1460640600</v>
      </c>
      <c r="B1714">
        <v>10.693783789999999</v>
      </c>
      <c r="C1714">
        <v>10.77217446</v>
      </c>
      <c r="D1714">
        <v>10.61866004</v>
      </c>
      <c r="E1714">
        <v>10.683984949999999</v>
      </c>
      <c r="F1714">
        <v>10.693783789999999</v>
      </c>
      <c r="G1714">
        <v>10.77217446</v>
      </c>
      <c r="H1714">
        <v>10.61866004</v>
      </c>
      <c r="I1714">
        <v>10.683984949999999</v>
      </c>
      <c r="J1714">
        <v>2067.75</v>
      </c>
      <c r="K1714">
        <v>2073.25</v>
      </c>
      <c r="L1714">
        <v>2061</v>
      </c>
      <c r="M1714">
        <v>2068.25</v>
      </c>
      <c r="N1714">
        <v>2076.25</v>
      </c>
      <c r="O1714">
        <v>2081.75</v>
      </c>
      <c r="P1714">
        <v>2068.5</v>
      </c>
      <c r="Q1714">
        <v>2076.5</v>
      </c>
      <c r="R1714">
        <v>2082.89</v>
      </c>
      <c r="S1714">
        <v>2087.84</v>
      </c>
      <c r="T1714">
        <v>2078.13</v>
      </c>
      <c r="U1714">
        <v>2082.7800000000002</v>
      </c>
      <c r="V1714">
        <v>0.37</v>
      </c>
      <c r="W1714">
        <v>0.37</v>
      </c>
      <c r="X1714">
        <v>0.37</v>
      </c>
      <c r="Y1714">
        <v>0.37</v>
      </c>
      <c r="Z1714" t="s">
        <v>12</v>
      </c>
      <c r="AA1714" t="s">
        <v>12</v>
      </c>
      <c r="AB1714" t="s">
        <v>12</v>
      </c>
      <c r="AC1714" t="s">
        <v>12</v>
      </c>
      <c r="AD1714">
        <v>184.39828926000001</v>
      </c>
      <c r="AE1714">
        <v>184.86799221999999</v>
      </c>
      <c r="AF1714">
        <v>183.98176022999999</v>
      </c>
      <c r="AG1714">
        <v>184.34511534999999</v>
      </c>
      <c r="AH1714" t="s">
        <v>12</v>
      </c>
      <c r="AI1714" t="s">
        <v>12</v>
      </c>
    </row>
    <row r="1715" spans="1:35" x14ac:dyDescent="0.25">
      <c r="A1715">
        <v>1460727000</v>
      </c>
      <c r="B1715">
        <v>10.679085540000001</v>
      </c>
      <c r="C1715">
        <v>10.700316669999999</v>
      </c>
      <c r="D1715">
        <v>10.58273065</v>
      </c>
      <c r="E1715">
        <v>10.634990780000001</v>
      </c>
      <c r="F1715">
        <v>10.679085540000001</v>
      </c>
      <c r="G1715">
        <v>10.700316669999999</v>
      </c>
      <c r="H1715">
        <v>10.58273065</v>
      </c>
      <c r="I1715">
        <v>10.634990780000001</v>
      </c>
      <c r="J1715">
        <v>2069</v>
      </c>
      <c r="K1715">
        <v>2071.5</v>
      </c>
      <c r="L1715">
        <v>2061.5</v>
      </c>
      <c r="M1715">
        <v>2066.75</v>
      </c>
      <c r="N1715">
        <v>2077.75</v>
      </c>
      <c r="O1715">
        <v>2080</v>
      </c>
      <c r="P1715">
        <v>2069.5</v>
      </c>
      <c r="Q1715">
        <v>2075</v>
      </c>
      <c r="R1715">
        <v>2083.1</v>
      </c>
      <c r="S1715">
        <v>2083.2199999999998</v>
      </c>
      <c r="T1715">
        <v>2076.31</v>
      </c>
      <c r="U1715">
        <v>2080.73</v>
      </c>
      <c r="V1715">
        <v>0.37</v>
      </c>
      <c r="W1715">
        <v>0.37</v>
      </c>
      <c r="X1715">
        <v>0.37</v>
      </c>
      <c r="Y1715">
        <v>0.37</v>
      </c>
      <c r="Z1715" t="s">
        <v>12</v>
      </c>
      <c r="AA1715" t="s">
        <v>12</v>
      </c>
      <c r="AB1715" t="s">
        <v>12</v>
      </c>
      <c r="AC1715" t="s">
        <v>12</v>
      </c>
      <c r="AD1715">
        <v>184.34511534999999</v>
      </c>
      <c r="AE1715">
        <v>184.48877354999999</v>
      </c>
      <c r="AF1715">
        <v>183.80451382999999</v>
      </c>
      <c r="AG1715">
        <v>184.14128199000001</v>
      </c>
      <c r="AH1715" t="s">
        <v>12</v>
      </c>
      <c r="AI1715" t="s">
        <v>12</v>
      </c>
    </row>
    <row r="1716" spans="1:35" x14ac:dyDescent="0.25">
      <c r="A1716">
        <v>1460986200</v>
      </c>
      <c r="B1716">
        <v>10.54026936</v>
      </c>
      <c r="C1716">
        <v>10.873429740000001</v>
      </c>
      <c r="D1716">
        <v>10.52377499</v>
      </c>
      <c r="E1716">
        <v>10.86853033</v>
      </c>
      <c r="F1716">
        <v>10.54026936</v>
      </c>
      <c r="G1716">
        <v>10.873429740000001</v>
      </c>
      <c r="H1716">
        <v>10.52377499</v>
      </c>
      <c r="I1716">
        <v>10.86853033</v>
      </c>
      <c r="J1716">
        <v>2058</v>
      </c>
      <c r="K1716">
        <v>2080.25</v>
      </c>
      <c r="L1716">
        <v>2050</v>
      </c>
      <c r="M1716">
        <v>2078.5</v>
      </c>
      <c r="N1716">
        <v>2064.25</v>
      </c>
      <c r="O1716">
        <v>2088.75</v>
      </c>
      <c r="P1716">
        <v>2058.5</v>
      </c>
      <c r="Q1716">
        <v>2086.75</v>
      </c>
      <c r="R1716">
        <v>2078.83</v>
      </c>
      <c r="S1716">
        <v>2094.66</v>
      </c>
      <c r="T1716">
        <v>2073.65</v>
      </c>
      <c r="U1716">
        <v>2094.34</v>
      </c>
      <c r="V1716">
        <v>0.37</v>
      </c>
      <c r="W1716">
        <v>0.37</v>
      </c>
      <c r="X1716">
        <v>0.37</v>
      </c>
      <c r="Y1716">
        <v>0.37</v>
      </c>
      <c r="Z1716" t="s">
        <v>12</v>
      </c>
      <c r="AA1716" t="s">
        <v>12</v>
      </c>
      <c r="AB1716" t="s">
        <v>12</v>
      </c>
      <c r="AC1716" t="s">
        <v>12</v>
      </c>
      <c r="AD1716">
        <v>183.57409351999999</v>
      </c>
      <c r="AE1716">
        <v>185.47062997</v>
      </c>
      <c r="AF1716">
        <v>183.45002104</v>
      </c>
      <c r="AG1716">
        <v>185.43447169999999</v>
      </c>
      <c r="AH1716" t="s">
        <v>12</v>
      </c>
      <c r="AI1716" t="s">
        <v>12</v>
      </c>
    </row>
    <row r="1717" spans="1:35" x14ac:dyDescent="0.25">
      <c r="A1717">
        <v>1461072600</v>
      </c>
      <c r="B1717">
        <v>10.945287540000001</v>
      </c>
      <c r="C1717">
        <v>11.015511869999999</v>
      </c>
      <c r="D1717">
        <v>10.82116864</v>
      </c>
      <c r="E1717">
        <v>10.971417110000001</v>
      </c>
      <c r="F1717">
        <v>10.945287540000001</v>
      </c>
      <c r="G1717">
        <v>11.015511869999999</v>
      </c>
      <c r="H1717">
        <v>10.82116864</v>
      </c>
      <c r="I1717">
        <v>10.971417110000001</v>
      </c>
      <c r="J1717">
        <v>2076.25</v>
      </c>
      <c r="K1717">
        <v>2090</v>
      </c>
      <c r="L1717">
        <v>2076</v>
      </c>
      <c r="M1717">
        <v>2085.5</v>
      </c>
      <c r="N1717">
        <v>2085.25</v>
      </c>
      <c r="O1717">
        <v>2098.5</v>
      </c>
      <c r="P1717">
        <v>2084.75</v>
      </c>
      <c r="Q1717">
        <v>2093.75</v>
      </c>
      <c r="R1717">
        <v>2096.0500000000002</v>
      </c>
      <c r="S1717">
        <v>2104.0500000000002</v>
      </c>
      <c r="T1717">
        <v>2091.6799999999998</v>
      </c>
      <c r="U1717">
        <v>2100.8000000000002</v>
      </c>
      <c r="V1717">
        <v>0.37</v>
      </c>
      <c r="W1717">
        <v>0.37</v>
      </c>
      <c r="X1717">
        <v>0.37</v>
      </c>
      <c r="Y1717">
        <v>0.37</v>
      </c>
      <c r="Z1717" t="s">
        <v>12</v>
      </c>
      <c r="AA1717" t="s">
        <v>12</v>
      </c>
      <c r="AB1717" t="s">
        <v>12</v>
      </c>
      <c r="AC1717" t="s">
        <v>12</v>
      </c>
      <c r="AD1717">
        <v>185.87829668000001</v>
      </c>
      <c r="AE1717">
        <v>186.28596339000001</v>
      </c>
      <c r="AF1717">
        <v>185.16931109000001</v>
      </c>
      <c r="AG1717">
        <v>186.02009380000001</v>
      </c>
      <c r="AH1717" t="s">
        <v>12</v>
      </c>
      <c r="AI1717" t="s">
        <v>12</v>
      </c>
    </row>
    <row r="1718" spans="1:35" x14ac:dyDescent="0.25">
      <c r="A1718">
        <v>1461159000</v>
      </c>
      <c r="B1718">
        <v>10.979583460000001</v>
      </c>
      <c r="C1718">
        <v>11.12819846</v>
      </c>
      <c r="D1718">
        <v>10.891393949999999</v>
      </c>
      <c r="E1718">
        <v>10.99754766</v>
      </c>
      <c r="F1718">
        <v>10.979583460000001</v>
      </c>
      <c r="G1718">
        <v>11.12819846</v>
      </c>
      <c r="H1718">
        <v>10.891393949999999</v>
      </c>
      <c r="I1718">
        <v>10.99754766</v>
      </c>
      <c r="J1718">
        <v>2086</v>
      </c>
      <c r="K1718">
        <v>2097</v>
      </c>
      <c r="L1718">
        <v>2078</v>
      </c>
      <c r="M1718">
        <v>2089.75</v>
      </c>
      <c r="N1718">
        <v>2094.25</v>
      </c>
      <c r="O1718">
        <v>2105.25</v>
      </c>
      <c r="P1718">
        <v>2085.75</v>
      </c>
      <c r="Q1718">
        <v>2098</v>
      </c>
      <c r="R1718">
        <v>2101.52</v>
      </c>
      <c r="S1718">
        <v>2111.0500000000002</v>
      </c>
      <c r="T1718">
        <v>2096.3200000000002</v>
      </c>
      <c r="U1718">
        <v>2102.4</v>
      </c>
      <c r="V1718">
        <v>0.37</v>
      </c>
      <c r="W1718">
        <v>0.37</v>
      </c>
      <c r="X1718">
        <v>0.37</v>
      </c>
      <c r="Y1718">
        <v>0.37</v>
      </c>
      <c r="Z1718" t="s">
        <v>12</v>
      </c>
      <c r="AA1718" t="s">
        <v>12</v>
      </c>
      <c r="AB1718" t="s">
        <v>12</v>
      </c>
      <c r="AC1718" t="s">
        <v>12</v>
      </c>
      <c r="AD1718">
        <v>186.0644054</v>
      </c>
      <c r="AE1718">
        <v>186.92405041999999</v>
      </c>
      <c r="AF1718">
        <v>185.56811549</v>
      </c>
      <c r="AG1718">
        <v>186.19734020000001</v>
      </c>
      <c r="AH1718" t="s">
        <v>12</v>
      </c>
      <c r="AI1718" t="s">
        <v>12</v>
      </c>
    </row>
    <row r="1719" spans="1:35" x14ac:dyDescent="0.25">
      <c r="A1719">
        <v>1461245400</v>
      </c>
      <c r="B1719">
        <v>10.99918113</v>
      </c>
      <c r="C1719">
        <v>11.02367821</v>
      </c>
      <c r="D1719">
        <v>10.77380793</v>
      </c>
      <c r="E1719">
        <v>10.82443557</v>
      </c>
      <c r="F1719">
        <v>10.99918113</v>
      </c>
      <c r="G1719">
        <v>11.02367821</v>
      </c>
      <c r="H1719">
        <v>10.77380793</v>
      </c>
      <c r="I1719">
        <v>10.82443557</v>
      </c>
      <c r="J1719">
        <v>2088.75</v>
      </c>
      <c r="K1719">
        <v>2095.5</v>
      </c>
      <c r="L1719">
        <v>2070.75</v>
      </c>
      <c r="M1719">
        <v>2074.5</v>
      </c>
      <c r="N1719">
        <v>2097.75</v>
      </c>
      <c r="O1719">
        <v>2104</v>
      </c>
      <c r="P1719">
        <v>2078.75</v>
      </c>
      <c r="Q1719">
        <v>2082.75</v>
      </c>
      <c r="R1719">
        <v>2102.09</v>
      </c>
      <c r="S1719">
        <v>2103.7800000000002</v>
      </c>
      <c r="T1719">
        <v>2088.52</v>
      </c>
      <c r="U1719">
        <v>2091.48</v>
      </c>
      <c r="V1719">
        <v>0.37</v>
      </c>
      <c r="W1719">
        <v>0.37</v>
      </c>
      <c r="X1719">
        <v>0.37</v>
      </c>
      <c r="Y1719">
        <v>0.37</v>
      </c>
      <c r="Z1719" t="s">
        <v>12</v>
      </c>
      <c r="AA1719" t="s">
        <v>12</v>
      </c>
      <c r="AB1719" t="s">
        <v>12</v>
      </c>
      <c r="AC1719" t="s">
        <v>12</v>
      </c>
      <c r="AD1719">
        <v>186.21506484</v>
      </c>
      <c r="AE1719">
        <v>186.33027498999999</v>
      </c>
      <c r="AF1719">
        <v>184.91230382000001</v>
      </c>
      <c r="AG1719">
        <v>185.19589805000001</v>
      </c>
      <c r="AH1719" t="s">
        <v>12</v>
      </c>
      <c r="AI1719" t="s">
        <v>12</v>
      </c>
    </row>
    <row r="1720" spans="1:35" x14ac:dyDescent="0.25">
      <c r="A1720">
        <v>1461331800</v>
      </c>
      <c r="B1720">
        <v>10.75910968</v>
      </c>
      <c r="C1720">
        <v>10.87016281</v>
      </c>
      <c r="D1720">
        <v>10.657855380000001</v>
      </c>
      <c r="E1720">
        <v>10.830967469999999</v>
      </c>
      <c r="F1720">
        <v>10.75910968</v>
      </c>
      <c r="G1720">
        <v>10.87016281</v>
      </c>
      <c r="H1720">
        <v>10.657855380000001</v>
      </c>
      <c r="I1720">
        <v>10.830967469999999</v>
      </c>
      <c r="J1720">
        <v>2071.75</v>
      </c>
      <c r="K1720">
        <v>2080.75</v>
      </c>
      <c r="L1720">
        <v>2067</v>
      </c>
      <c r="M1720">
        <v>2077.75</v>
      </c>
      <c r="N1720">
        <v>2079.75</v>
      </c>
      <c r="O1720">
        <v>2089</v>
      </c>
      <c r="P1720">
        <v>2075</v>
      </c>
      <c r="Q1720">
        <v>2086</v>
      </c>
      <c r="R1720">
        <v>2091.4899999999998</v>
      </c>
      <c r="S1720">
        <v>2094.3200000000002</v>
      </c>
      <c r="T1720">
        <v>2081.1999999999998</v>
      </c>
      <c r="U1720">
        <v>2091.58</v>
      </c>
      <c r="V1720">
        <v>0.37</v>
      </c>
      <c r="W1720">
        <v>0.37</v>
      </c>
      <c r="X1720">
        <v>0.37</v>
      </c>
      <c r="Y1720">
        <v>0.37</v>
      </c>
      <c r="Z1720" t="s">
        <v>12</v>
      </c>
      <c r="AA1720" t="s">
        <v>12</v>
      </c>
      <c r="AB1720" t="s">
        <v>12</v>
      </c>
      <c r="AC1720" t="s">
        <v>12</v>
      </c>
      <c r="AD1720">
        <v>184.82368062</v>
      </c>
      <c r="AE1720">
        <v>185.47949229</v>
      </c>
      <c r="AF1720">
        <v>184.25649215000001</v>
      </c>
      <c r="AG1720">
        <v>185.19589805000001</v>
      </c>
      <c r="AH1720" t="s">
        <v>12</v>
      </c>
      <c r="AI1720" t="s">
        <v>12</v>
      </c>
    </row>
    <row r="1721" spans="1:35" x14ac:dyDescent="0.25">
      <c r="A1721">
        <v>1461591000</v>
      </c>
      <c r="B1721">
        <v>10.71664839</v>
      </c>
      <c r="C1721">
        <v>10.768908509999999</v>
      </c>
      <c r="D1721">
        <v>10.60232832</v>
      </c>
      <c r="E1721">
        <v>10.76727505</v>
      </c>
      <c r="F1721">
        <v>10.71664839</v>
      </c>
      <c r="G1721">
        <v>10.768908509999999</v>
      </c>
      <c r="H1721">
        <v>10.60232832</v>
      </c>
      <c r="I1721">
        <v>10.76727505</v>
      </c>
      <c r="J1721">
        <v>2081.25</v>
      </c>
      <c r="K1721">
        <v>2082.5</v>
      </c>
      <c r="L1721">
        <v>2063</v>
      </c>
      <c r="M1721">
        <v>2075</v>
      </c>
      <c r="N1721">
        <v>2091.5</v>
      </c>
      <c r="O1721">
        <v>2091.5</v>
      </c>
      <c r="P1721">
        <v>2071</v>
      </c>
      <c r="Q1721">
        <v>2083.25</v>
      </c>
      <c r="R1721">
        <v>2089.37</v>
      </c>
      <c r="S1721">
        <v>2089.37</v>
      </c>
      <c r="T1721">
        <v>2077.52</v>
      </c>
      <c r="U1721">
        <v>2087.79</v>
      </c>
      <c r="V1721">
        <v>0.37</v>
      </c>
      <c r="W1721">
        <v>0.37</v>
      </c>
      <c r="X1721">
        <v>0.37</v>
      </c>
      <c r="Y1721">
        <v>0.37</v>
      </c>
      <c r="Z1721" t="s">
        <v>12</v>
      </c>
      <c r="AA1721" t="s">
        <v>12</v>
      </c>
      <c r="AB1721" t="s">
        <v>12</v>
      </c>
      <c r="AC1721" t="s">
        <v>12</v>
      </c>
      <c r="AD1721">
        <v>184.56667333999999</v>
      </c>
      <c r="AE1721">
        <v>184.92116614</v>
      </c>
      <c r="AF1721">
        <v>183.92858630999999</v>
      </c>
      <c r="AG1721">
        <v>184.87685454000001</v>
      </c>
      <c r="AH1721" t="s">
        <v>12</v>
      </c>
      <c r="AI1721" t="s">
        <v>12</v>
      </c>
    </row>
    <row r="1722" spans="1:35" x14ac:dyDescent="0.25">
      <c r="A1722">
        <v>1461677400</v>
      </c>
      <c r="B1722">
        <v>10.82770152</v>
      </c>
      <c r="C1722">
        <v>10.90445873</v>
      </c>
      <c r="D1722">
        <v>10.726447220000001</v>
      </c>
      <c r="E1722">
        <v>10.826068060000001</v>
      </c>
      <c r="F1722">
        <v>10.82770152</v>
      </c>
      <c r="G1722">
        <v>10.90445873</v>
      </c>
      <c r="H1722">
        <v>10.726447220000001</v>
      </c>
      <c r="I1722">
        <v>10.826068060000001</v>
      </c>
      <c r="J1722">
        <v>2076.25</v>
      </c>
      <c r="K1722">
        <v>2083</v>
      </c>
      <c r="L1722">
        <v>2071.5</v>
      </c>
      <c r="M1722">
        <v>2080.5</v>
      </c>
      <c r="N1722">
        <v>2084.25</v>
      </c>
      <c r="O1722">
        <v>2091.25</v>
      </c>
      <c r="P1722">
        <v>2079.5</v>
      </c>
      <c r="Q1722">
        <v>2088.5</v>
      </c>
      <c r="R1722">
        <v>2089.84</v>
      </c>
      <c r="S1722">
        <v>2096.87</v>
      </c>
      <c r="T1722">
        <v>2085.8000000000002</v>
      </c>
      <c r="U1722">
        <v>2091.6999999999998</v>
      </c>
      <c r="V1722">
        <v>0.37</v>
      </c>
      <c r="W1722">
        <v>0.37</v>
      </c>
      <c r="X1722">
        <v>0.37</v>
      </c>
      <c r="Y1722">
        <v>0.37</v>
      </c>
      <c r="Z1722" t="s">
        <v>12</v>
      </c>
      <c r="AA1722" t="s">
        <v>12</v>
      </c>
      <c r="AB1722" t="s">
        <v>12</v>
      </c>
      <c r="AC1722" t="s">
        <v>12</v>
      </c>
      <c r="AD1722">
        <v>185.25793429000001</v>
      </c>
      <c r="AE1722">
        <v>185.68332563999999</v>
      </c>
      <c r="AF1722">
        <v>184.65529653999999</v>
      </c>
      <c r="AG1722">
        <v>185.15087747000001</v>
      </c>
      <c r="AH1722" t="s">
        <v>12</v>
      </c>
      <c r="AI1722" t="s">
        <v>12</v>
      </c>
    </row>
    <row r="1723" spans="1:35" x14ac:dyDescent="0.25">
      <c r="A1723">
        <v>1461763800</v>
      </c>
      <c r="B1723">
        <v>10.74441143</v>
      </c>
      <c r="C1723">
        <v>10.951738110000001</v>
      </c>
      <c r="D1723">
        <v>10.679085540000001</v>
      </c>
      <c r="E1723">
        <v>10.883228580000001</v>
      </c>
      <c r="F1723">
        <v>10.74441143</v>
      </c>
      <c r="G1723">
        <v>10.951738110000001</v>
      </c>
      <c r="H1723">
        <v>10.679085540000001</v>
      </c>
      <c r="I1723">
        <v>10.883228580000001</v>
      </c>
      <c r="J1723">
        <v>2073.25</v>
      </c>
      <c r="K1723">
        <v>2085.75</v>
      </c>
      <c r="L1723">
        <v>2068.75</v>
      </c>
      <c r="M1723">
        <v>2082.75</v>
      </c>
      <c r="N1723">
        <v>2082.25</v>
      </c>
      <c r="O1723">
        <v>2094</v>
      </c>
      <c r="P1723">
        <v>2076.25</v>
      </c>
      <c r="Q1723">
        <v>2090.75</v>
      </c>
      <c r="R1723">
        <v>2092.33</v>
      </c>
      <c r="S1723">
        <v>2099.89</v>
      </c>
      <c r="T1723">
        <v>2082.31</v>
      </c>
      <c r="U1723">
        <v>2095.15</v>
      </c>
      <c r="V1723">
        <v>0.37</v>
      </c>
      <c r="W1723">
        <v>0.37</v>
      </c>
      <c r="X1723">
        <v>0.37</v>
      </c>
      <c r="Y1723">
        <v>0.37</v>
      </c>
      <c r="Z1723" t="s">
        <v>12</v>
      </c>
      <c r="AA1723" t="s">
        <v>12</v>
      </c>
      <c r="AB1723" t="s">
        <v>12</v>
      </c>
      <c r="AC1723" t="s">
        <v>12</v>
      </c>
      <c r="AD1723">
        <v>184.75278205999999</v>
      </c>
      <c r="AE1723">
        <v>185.94033292</v>
      </c>
      <c r="AF1723">
        <v>184.38056462</v>
      </c>
      <c r="AG1723">
        <v>185.53266621</v>
      </c>
      <c r="AH1723" t="s">
        <v>12</v>
      </c>
      <c r="AI1723" t="s">
        <v>12</v>
      </c>
    </row>
    <row r="1724" spans="1:35" x14ac:dyDescent="0.25">
      <c r="A1724">
        <v>1461850200</v>
      </c>
      <c r="B1724">
        <v>10.741145469999999</v>
      </c>
      <c r="C1724">
        <v>10.94202159</v>
      </c>
      <c r="D1724">
        <v>10.50760691</v>
      </c>
      <c r="E1724">
        <v>10.595796419999999</v>
      </c>
      <c r="F1724">
        <v>10.741145469999999</v>
      </c>
      <c r="G1724">
        <v>10.94202159</v>
      </c>
      <c r="H1724">
        <v>10.50760691</v>
      </c>
      <c r="I1724">
        <v>10.595796419999999</v>
      </c>
      <c r="J1724">
        <v>2081</v>
      </c>
      <c r="K1724">
        <v>2086.5</v>
      </c>
      <c r="L1724">
        <v>2057.75</v>
      </c>
      <c r="M1724">
        <v>2064.5</v>
      </c>
      <c r="N1724">
        <v>2092.5</v>
      </c>
      <c r="O1724">
        <v>2094.25</v>
      </c>
      <c r="P1724">
        <v>2065.25</v>
      </c>
      <c r="Q1724">
        <v>2072.5</v>
      </c>
      <c r="R1724">
        <v>2090.9299999999998</v>
      </c>
      <c r="S1724">
        <v>2099.3000000000002</v>
      </c>
      <c r="T1724">
        <v>2071.62</v>
      </c>
      <c r="U1724">
        <v>2075.81</v>
      </c>
      <c r="V1724">
        <v>0.37</v>
      </c>
      <c r="W1724">
        <v>0.37</v>
      </c>
      <c r="X1724">
        <v>0.37</v>
      </c>
      <c r="Y1724">
        <v>0.37</v>
      </c>
      <c r="Z1724" t="s">
        <v>12</v>
      </c>
      <c r="AA1724" t="s">
        <v>12</v>
      </c>
      <c r="AB1724" t="s">
        <v>12</v>
      </c>
      <c r="AC1724" t="s">
        <v>12</v>
      </c>
      <c r="AD1724">
        <v>184.74391974</v>
      </c>
      <c r="AE1724">
        <v>185.89602131999999</v>
      </c>
      <c r="AF1724">
        <v>183.41457176</v>
      </c>
      <c r="AG1724">
        <v>183.84660984999999</v>
      </c>
      <c r="AH1724" t="s">
        <v>12</v>
      </c>
      <c r="AI1724" t="s">
        <v>12</v>
      </c>
    </row>
    <row r="1725" spans="1:35" x14ac:dyDescent="0.25">
      <c r="A1725">
        <v>1461936600</v>
      </c>
      <c r="B1725">
        <v>10.468411570000001</v>
      </c>
      <c r="C1725">
        <v>10.53373648</v>
      </c>
      <c r="D1725">
        <v>10.21364187</v>
      </c>
      <c r="E1725">
        <v>10.42104988</v>
      </c>
      <c r="F1725">
        <v>10.468411570000001</v>
      </c>
      <c r="G1725">
        <v>10.53373648</v>
      </c>
      <c r="H1725">
        <v>10.21364187</v>
      </c>
      <c r="I1725">
        <v>10.42104988</v>
      </c>
      <c r="J1725">
        <v>2065.5</v>
      </c>
      <c r="K1725">
        <v>2068</v>
      </c>
      <c r="L1725">
        <v>2038</v>
      </c>
      <c r="M1725">
        <v>2051.25</v>
      </c>
      <c r="N1725">
        <v>2073.75</v>
      </c>
      <c r="O1725">
        <v>2076</v>
      </c>
      <c r="P1725">
        <v>2045.75</v>
      </c>
      <c r="Q1725">
        <v>2059</v>
      </c>
      <c r="R1725">
        <v>2071.8200000000002</v>
      </c>
      <c r="S1725">
        <v>2073.85</v>
      </c>
      <c r="T1725">
        <v>2052.2800000000002</v>
      </c>
      <c r="U1725">
        <v>2065.3000000000002</v>
      </c>
      <c r="V1725">
        <v>0.3</v>
      </c>
      <c r="W1725">
        <v>0.3</v>
      </c>
      <c r="X1725">
        <v>0.3</v>
      </c>
      <c r="Y1725">
        <v>0.3</v>
      </c>
      <c r="Z1725" t="s">
        <v>12</v>
      </c>
      <c r="AA1725" t="s">
        <v>12</v>
      </c>
      <c r="AB1725" t="s">
        <v>12</v>
      </c>
      <c r="AC1725" t="s">
        <v>12</v>
      </c>
      <c r="AD1725">
        <v>183.20187608000001</v>
      </c>
      <c r="AE1725">
        <v>183.5652312</v>
      </c>
      <c r="AF1725">
        <v>181.70414403000001</v>
      </c>
      <c r="AG1725">
        <v>182.85695459999999</v>
      </c>
      <c r="AH1725" t="s">
        <v>12</v>
      </c>
      <c r="AI1725" t="s">
        <v>12</v>
      </c>
    </row>
    <row r="1726" spans="1:35" x14ac:dyDescent="0.25">
      <c r="A1726">
        <v>1462195800</v>
      </c>
      <c r="B1726">
        <v>10.50597344</v>
      </c>
      <c r="C1726">
        <v>10.69051784</v>
      </c>
      <c r="D1726">
        <v>10.425949299999999</v>
      </c>
      <c r="E1726">
        <v>10.65295596</v>
      </c>
      <c r="F1726">
        <v>10.50597344</v>
      </c>
      <c r="G1726">
        <v>10.69051784</v>
      </c>
      <c r="H1726">
        <v>10.425949299999999</v>
      </c>
      <c r="I1726">
        <v>10.65295596</v>
      </c>
      <c r="J1726">
        <v>2052.25</v>
      </c>
      <c r="K1726">
        <v>2069.25</v>
      </c>
      <c r="L1726">
        <v>2048</v>
      </c>
      <c r="M1726">
        <v>2066.5</v>
      </c>
      <c r="N1726">
        <v>2060.75</v>
      </c>
      <c r="O1726">
        <v>2077.5</v>
      </c>
      <c r="P1726">
        <v>2055.5</v>
      </c>
      <c r="Q1726">
        <v>2074.25</v>
      </c>
      <c r="R1726">
        <v>2067.17</v>
      </c>
      <c r="S1726">
        <v>2083.42</v>
      </c>
      <c r="T1726">
        <v>2066.11</v>
      </c>
      <c r="U1726">
        <v>2081.4299999999998</v>
      </c>
      <c r="V1726">
        <v>0.37</v>
      </c>
      <c r="W1726">
        <v>0.37</v>
      </c>
      <c r="X1726">
        <v>0.37</v>
      </c>
      <c r="Y1726">
        <v>0.37</v>
      </c>
      <c r="Z1726" t="s">
        <v>12</v>
      </c>
      <c r="AA1726" t="s">
        <v>12</v>
      </c>
      <c r="AB1726" t="s">
        <v>12</v>
      </c>
      <c r="AC1726" t="s">
        <v>12</v>
      </c>
      <c r="AD1726">
        <v>183.37912248000001</v>
      </c>
      <c r="AE1726">
        <v>184.49577478</v>
      </c>
      <c r="AF1726">
        <v>182.92714416999999</v>
      </c>
      <c r="AG1726">
        <v>184.30966606999999</v>
      </c>
      <c r="AH1726" t="s">
        <v>12</v>
      </c>
      <c r="AI1726" t="s">
        <v>12</v>
      </c>
    </row>
    <row r="1727" spans="1:35" x14ac:dyDescent="0.25">
      <c r="A1727">
        <v>1462282200</v>
      </c>
      <c r="B1727">
        <v>10.434115650000001</v>
      </c>
      <c r="C1727">
        <v>10.474943469999999</v>
      </c>
      <c r="D1727">
        <v>10.244671840000001</v>
      </c>
      <c r="E1727">
        <v>10.37858859</v>
      </c>
      <c r="F1727">
        <v>10.434115650000001</v>
      </c>
      <c r="G1727">
        <v>10.474943469999999</v>
      </c>
      <c r="H1727">
        <v>10.244671840000001</v>
      </c>
      <c r="I1727">
        <v>10.37858859</v>
      </c>
      <c r="J1727">
        <v>2067</v>
      </c>
      <c r="K1727">
        <v>2068</v>
      </c>
      <c r="L1727">
        <v>2040.25</v>
      </c>
      <c r="M1727">
        <v>2049</v>
      </c>
      <c r="N1727">
        <v>2075.5</v>
      </c>
      <c r="O1727">
        <v>2076.25</v>
      </c>
      <c r="P1727">
        <v>2048</v>
      </c>
      <c r="Q1727">
        <v>2057</v>
      </c>
      <c r="R1727">
        <v>2077.1799999999998</v>
      </c>
      <c r="S1727">
        <v>2077.1799999999998</v>
      </c>
      <c r="T1727">
        <v>2054.89</v>
      </c>
      <c r="U1727">
        <v>2063.37</v>
      </c>
      <c r="V1727">
        <v>0.37</v>
      </c>
      <c r="W1727">
        <v>0.37</v>
      </c>
      <c r="X1727">
        <v>0.37</v>
      </c>
      <c r="Y1727">
        <v>0.37</v>
      </c>
      <c r="Z1727" t="s">
        <v>12</v>
      </c>
      <c r="AA1727" t="s">
        <v>12</v>
      </c>
      <c r="AB1727" t="s">
        <v>12</v>
      </c>
      <c r="AC1727" t="s">
        <v>12</v>
      </c>
      <c r="AD1727">
        <v>183.02462969000001</v>
      </c>
      <c r="AE1727">
        <v>183.27277463999999</v>
      </c>
      <c r="AF1727">
        <v>181.92570201999999</v>
      </c>
      <c r="AG1727">
        <v>182.70487718999999</v>
      </c>
      <c r="AH1727" t="s">
        <v>12</v>
      </c>
      <c r="AI1727" t="s">
        <v>12</v>
      </c>
    </row>
    <row r="1728" spans="1:35" x14ac:dyDescent="0.25">
      <c r="A1728">
        <v>1462368600</v>
      </c>
      <c r="B1728">
        <v>10.19894362</v>
      </c>
      <c r="C1728">
        <v>10.33122788</v>
      </c>
      <c r="D1728">
        <v>10.11624145</v>
      </c>
      <c r="E1728">
        <v>10.19567767</v>
      </c>
      <c r="F1728">
        <v>10.19894362</v>
      </c>
      <c r="G1728">
        <v>10.33122788</v>
      </c>
      <c r="H1728">
        <v>10.11624145</v>
      </c>
      <c r="I1728">
        <v>10.19567767</v>
      </c>
      <c r="J1728">
        <v>2049.75</v>
      </c>
      <c r="K1728">
        <v>2052</v>
      </c>
      <c r="L1728">
        <v>2031.5</v>
      </c>
      <c r="M1728">
        <v>2039</v>
      </c>
      <c r="N1728">
        <v>2057.5</v>
      </c>
      <c r="O1728">
        <v>2060.25</v>
      </c>
      <c r="P1728">
        <v>2039</v>
      </c>
      <c r="Q1728">
        <v>2047</v>
      </c>
      <c r="R1728">
        <v>2060.3000000000002</v>
      </c>
      <c r="S1728">
        <v>2060.3000000000002</v>
      </c>
      <c r="T1728">
        <v>2045.55</v>
      </c>
      <c r="U1728">
        <v>2051.12</v>
      </c>
      <c r="V1728">
        <v>0.37</v>
      </c>
      <c r="W1728">
        <v>0.37</v>
      </c>
      <c r="X1728">
        <v>0.37</v>
      </c>
      <c r="Y1728">
        <v>0.37</v>
      </c>
      <c r="Z1728" t="s">
        <v>12</v>
      </c>
      <c r="AA1728" t="s">
        <v>12</v>
      </c>
      <c r="AB1728" t="s">
        <v>12</v>
      </c>
      <c r="AC1728" t="s">
        <v>12</v>
      </c>
      <c r="AD1728">
        <v>181.66869474999999</v>
      </c>
      <c r="AE1728">
        <v>182.43085425999999</v>
      </c>
      <c r="AF1728">
        <v>181.16354251999999</v>
      </c>
      <c r="AG1728">
        <v>181.68641939</v>
      </c>
      <c r="AH1728" t="s">
        <v>12</v>
      </c>
      <c r="AI1728" t="s">
        <v>12</v>
      </c>
    </row>
    <row r="1729" spans="1:35" x14ac:dyDescent="0.25">
      <c r="A1729">
        <v>1462455000</v>
      </c>
      <c r="B1729">
        <v>10.285499659999999</v>
      </c>
      <c r="C1729">
        <v>10.349175430000001</v>
      </c>
      <c r="D1729">
        <v>10.122202079999999</v>
      </c>
      <c r="E1729">
        <v>10.20384303</v>
      </c>
      <c r="F1729">
        <v>10.285499659999999</v>
      </c>
      <c r="G1729">
        <v>10.349175430000001</v>
      </c>
      <c r="H1729">
        <v>10.122202079999999</v>
      </c>
      <c r="I1729">
        <v>10.20384303</v>
      </c>
      <c r="J1729">
        <v>2040</v>
      </c>
      <c r="K1729">
        <v>2051.75</v>
      </c>
      <c r="L1729">
        <v>2031.75</v>
      </c>
      <c r="M1729">
        <v>2036</v>
      </c>
      <c r="N1729">
        <v>2046.5</v>
      </c>
      <c r="O1729">
        <v>2060</v>
      </c>
      <c r="P1729">
        <v>2039.5</v>
      </c>
      <c r="Q1729">
        <v>2044</v>
      </c>
      <c r="R1729">
        <v>2052.9499999999998</v>
      </c>
      <c r="S1729">
        <v>2060.23</v>
      </c>
      <c r="T1729">
        <v>2045.77</v>
      </c>
      <c r="U1729">
        <v>2050.63</v>
      </c>
      <c r="V1729">
        <v>0.37</v>
      </c>
      <c r="W1729">
        <v>0.37</v>
      </c>
      <c r="X1729">
        <v>0.37</v>
      </c>
      <c r="Y1729">
        <v>0.37</v>
      </c>
      <c r="Z1729" t="s">
        <v>12</v>
      </c>
      <c r="AA1729" t="s">
        <v>12</v>
      </c>
      <c r="AB1729" t="s">
        <v>12</v>
      </c>
      <c r="AC1729" t="s">
        <v>12</v>
      </c>
      <c r="AD1729">
        <v>182.17384698000001</v>
      </c>
      <c r="AE1729">
        <v>182.54606441000001</v>
      </c>
      <c r="AF1729">
        <v>181.20785412000001</v>
      </c>
      <c r="AG1729">
        <v>181.65097011</v>
      </c>
      <c r="AH1729" t="s">
        <v>12</v>
      </c>
      <c r="AI1729" t="s">
        <v>12</v>
      </c>
    </row>
    <row r="1730" spans="1:35" x14ac:dyDescent="0.25">
      <c r="A1730">
        <v>1462541400</v>
      </c>
      <c r="B1730">
        <v>10.06502588</v>
      </c>
      <c r="C1730">
        <v>10.314896170000001</v>
      </c>
      <c r="D1730">
        <v>10.03562938</v>
      </c>
      <c r="E1730">
        <v>10.30346387</v>
      </c>
      <c r="F1730">
        <v>10.06502588</v>
      </c>
      <c r="G1730">
        <v>10.314896170000001</v>
      </c>
      <c r="H1730">
        <v>10.03562938</v>
      </c>
      <c r="I1730">
        <v>10.30346387</v>
      </c>
      <c r="J1730">
        <v>2034.75</v>
      </c>
      <c r="K1730">
        <v>2046.25</v>
      </c>
      <c r="L1730">
        <v>2023</v>
      </c>
      <c r="M1730">
        <v>2044.75</v>
      </c>
      <c r="N1730">
        <v>2043.5</v>
      </c>
      <c r="O1730">
        <v>2054.5</v>
      </c>
      <c r="P1730">
        <v>2030.5</v>
      </c>
      <c r="Q1730">
        <v>2052.75</v>
      </c>
      <c r="R1730">
        <v>2047.77</v>
      </c>
      <c r="S1730">
        <v>2057.7199999999998</v>
      </c>
      <c r="T1730">
        <v>2039.45</v>
      </c>
      <c r="U1730">
        <v>2057.14</v>
      </c>
      <c r="V1730">
        <v>0.37</v>
      </c>
      <c r="W1730">
        <v>0.37</v>
      </c>
      <c r="X1730">
        <v>0.37</v>
      </c>
      <c r="Y1730">
        <v>0.37</v>
      </c>
      <c r="Z1730" t="s">
        <v>12</v>
      </c>
      <c r="AA1730" t="s">
        <v>12</v>
      </c>
      <c r="AB1730" t="s">
        <v>12</v>
      </c>
      <c r="AC1730" t="s">
        <v>12</v>
      </c>
      <c r="AD1730">
        <v>180.84449900000001</v>
      </c>
      <c r="AE1730">
        <v>182.3599557</v>
      </c>
      <c r="AF1730">
        <v>180.68497723999999</v>
      </c>
      <c r="AG1730">
        <v>182.31564409999999</v>
      </c>
      <c r="AH1730" t="s">
        <v>12</v>
      </c>
      <c r="AI1730" t="s">
        <v>12</v>
      </c>
    </row>
    <row r="1731" spans="1:35" x14ac:dyDescent="0.25">
      <c r="A1731">
        <v>1462800600</v>
      </c>
      <c r="B1731">
        <v>10.27570083</v>
      </c>
      <c r="C1731">
        <v>10.407985099999999</v>
      </c>
      <c r="D1731">
        <v>10.25447067</v>
      </c>
      <c r="E1731">
        <v>10.342659210000001</v>
      </c>
      <c r="F1731">
        <v>10.27570083</v>
      </c>
      <c r="G1731">
        <v>10.407985099999999</v>
      </c>
      <c r="H1731">
        <v>10.25447067</v>
      </c>
      <c r="I1731">
        <v>10.342659210000001</v>
      </c>
      <c r="J1731">
        <v>2046.5</v>
      </c>
      <c r="K1731">
        <v>2051.5</v>
      </c>
      <c r="L1731">
        <v>2040.5</v>
      </c>
      <c r="M1731">
        <v>2046.25</v>
      </c>
      <c r="N1731">
        <v>2053</v>
      </c>
      <c r="O1731">
        <v>2059.75</v>
      </c>
      <c r="P1731">
        <v>2048.25</v>
      </c>
      <c r="Q1731">
        <v>2054.25</v>
      </c>
      <c r="R1731">
        <v>2057.5500000000002</v>
      </c>
      <c r="S1731">
        <v>2064.15</v>
      </c>
      <c r="T1731">
        <v>2054.31</v>
      </c>
      <c r="U1731">
        <v>2058.69</v>
      </c>
      <c r="V1731">
        <v>0.37</v>
      </c>
      <c r="W1731">
        <v>0.37</v>
      </c>
      <c r="X1731">
        <v>0.37</v>
      </c>
      <c r="Y1731">
        <v>0.37</v>
      </c>
      <c r="Z1731" t="s">
        <v>12</v>
      </c>
      <c r="AA1731" t="s">
        <v>12</v>
      </c>
      <c r="AB1731" t="s">
        <v>12</v>
      </c>
      <c r="AC1731" t="s">
        <v>12</v>
      </c>
      <c r="AD1731">
        <v>182.1827093</v>
      </c>
      <c r="AE1731">
        <v>182.91828185</v>
      </c>
      <c r="AF1731">
        <v>181.99660058000001</v>
      </c>
      <c r="AG1731">
        <v>182.46559454999999</v>
      </c>
      <c r="AH1731" t="s">
        <v>12</v>
      </c>
      <c r="AI1731" t="s">
        <v>12</v>
      </c>
    </row>
    <row r="1732" spans="1:35" x14ac:dyDescent="0.25">
      <c r="A1732">
        <v>1462887000</v>
      </c>
      <c r="B1732">
        <v>10.452079850000001</v>
      </c>
      <c r="C1732">
        <v>10.719914340000001</v>
      </c>
      <c r="D1732">
        <v>10.446168220000001</v>
      </c>
      <c r="E1732">
        <v>10.71664839</v>
      </c>
      <c r="F1732">
        <v>10.452079850000001</v>
      </c>
      <c r="G1732">
        <v>10.719914340000001</v>
      </c>
      <c r="H1732">
        <v>10.446168220000001</v>
      </c>
      <c r="I1732">
        <v>10.71664839</v>
      </c>
      <c r="J1732">
        <v>2045.5</v>
      </c>
      <c r="K1732">
        <v>2071.5</v>
      </c>
      <c r="L1732">
        <v>2040.25</v>
      </c>
      <c r="M1732">
        <v>2069.25</v>
      </c>
      <c r="N1732">
        <v>2054</v>
      </c>
      <c r="O1732">
        <v>2079.75</v>
      </c>
      <c r="P1732">
        <v>2048</v>
      </c>
      <c r="Q1732">
        <v>2077.5</v>
      </c>
      <c r="R1732">
        <v>2062.63</v>
      </c>
      <c r="S1732">
        <v>2084.87</v>
      </c>
      <c r="T1732">
        <v>2062.63</v>
      </c>
      <c r="U1732">
        <v>2084.39</v>
      </c>
      <c r="V1732">
        <v>0.37</v>
      </c>
      <c r="W1732">
        <v>0.37</v>
      </c>
      <c r="X1732">
        <v>0.37</v>
      </c>
      <c r="Y1732">
        <v>0.37</v>
      </c>
      <c r="Z1732" t="s">
        <v>12</v>
      </c>
      <c r="AA1732" t="s">
        <v>12</v>
      </c>
      <c r="AB1732" t="s">
        <v>12</v>
      </c>
      <c r="AC1732" t="s">
        <v>12</v>
      </c>
      <c r="AD1732">
        <v>183.20187608000001</v>
      </c>
      <c r="AE1732">
        <v>184.77936901999999</v>
      </c>
      <c r="AF1732">
        <v>183.13097753</v>
      </c>
      <c r="AG1732">
        <v>184.73505742</v>
      </c>
      <c r="AH1732" t="s">
        <v>12</v>
      </c>
      <c r="AI1732" t="s">
        <v>12</v>
      </c>
    </row>
    <row r="1733" spans="1:35" x14ac:dyDescent="0.25">
      <c r="A1733">
        <v>1462973400</v>
      </c>
      <c r="B1733">
        <v>10.63172483</v>
      </c>
      <c r="C1733">
        <v>10.69705072</v>
      </c>
      <c r="D1733">
        <v>10.41615047</v>
      </c>
      <c r="E1733">
        <v>10.42268335</v>
      </c>
      <c r="F1733">
        <v>10.63172483</v>
      </c>
      <c r="G1733">
        <v>10.69705072</v>
      </c>
      <c r="H1733">
        <v>10.41615047</v>
      </c>
      <c r="I1733">
        <v>10.42268335</v>
      </c>
      <c r="J1733">
        <v>2069</v>
      </c>
      <c r="K1733">
        <v>2070.25</v>
      </c>
      <c r="L1733">
        <v>2049.75</v>
      </c>
      <c r="M1733">
        <v>2049.75</v>
      </c>
      <c r="N1733">
        <v>2077.25</v>
      </c>
      <c r="O1733">
        <v>2078.75</v>
      </c>
      <c r="P1733">
        <v>2057.5</v>
      </c>
      <c r="Q1733">
        <v>2058</v>
      </c>
      <c r="R1733">
        <v>2083.29</v>
      </c>
      <c r="S1733">
        <v>2083.29</v>
      </c>
      <c r="T1733">
        <v>2064.46</v>
      </c>
      <c r="U1733">
        <v>2064.46</v>
      </c>
      <c r="V1733">
        <v>0.37</v>
      </c>
      <c r="W1733">
        <v>0.37</v>
      </c>
      <c r="X1733">
        <v>0.37</v>
      </c>
      <c r="Y1733">
        <v>0.37</v>
      </c>
      <c r="Z1733" t="s">
        <v>12</v>
      </c>
      <c r="AA1733" t="s">
        <v>12</v>
      </c>
      <c r="AB1733" t="s">
        <v>12</v>
      </c>
      <c r="AC1733" t="s">
        <v>12</v>
      </c>
      <c r="AD1733">
        <v>184.25649215000001</v>
      </c>
      <c r="AE1733">
        <v>184.81481830000001</v>
      </c>
      <c r="AF1733">
        <v>183.00690505</v>
      </c>
      <c r="AG1733">
        <v>183.00690505</v>
      </c>
      <c r="AH1733" t="s">
        <v>12</v>
      </c>
      <c r="AI1733" t="s">
        <v>12</v>
      </c>
    </row>
    <row r="1734" spans="1:35" x14ac:dyDescent="0.25">
      <c r="A1734">
        <v>1463059800</v>
      </c>
      <c r="B1734">
        <v>10.54353532</v>
      </c>
      <c r="C1734">
        <v>10.563132980000001</v>
      </c>
      <c r="D1734">
        <v>10.244671840000001</v>
      </c>
      <c r="E1734">
        <v>10.42104988</v>
      </c>
      <c r="F1734">
        <v>10.54353532</v>
      </c>
      <c r="G1734">
        <v>10.563132980000001</v>
      </c>
      <c r="H1734">
        <v>10.244671840000001</v>
      </c>
      <c r="I1734">
        <v>10.42104988</v>
      </c>
      <c r="J1734">
        <v>2050.75</v>
      </c>
      <c r="K1734">
        <v>2064.25</v>
      </c>
      <c r="L1734">
        <v>2040.5</v>
      </c>
      <c r="M1734">
        <v>2050.75</v>
      </c>
      <c r="N1734">
        <v>2059</v>
      </c>
      <c r="O1734">
        <v>2072.75</v>
      </c>
      <c r="P1734">
        <v>2048.5</v>
      </c>
      <c r="Q1734">
        <v>2058.75</v>
      </c>
      <c r="R1734">
        <v>2067.17</v>
      </c>
      <c r="S1734">
        <v>2073.9899999999998</v>
      </c>
      <c r="T1734">
        <v>2053.13</v>
      </c>
      <c r="U1734">
        <v>2064.11</v>
      </c>
      <c r="V1734">
        <v>0.37</v>
      </c>
      <c r="W1734">
        <v>0.37</v>
      </c>
      <c r="X1734">
        <v>0.37</v>
      </c>
      <c r="Y1734">
        <v>0.37</v>
      </c>
      <c r="Z1734" t="s">
        <v>12</v>
      </c>
      <c r="AA1734" t="s">
        <v>12</v>
      </c>
      <c r="AB1734" t="s">
        <v>12</v>
      </c>
      <c r="AC1734" t="s">
        <v>12</v>
      </c>
      <c r="AD1734">
        <v>183.70702832000001</v>
      </c>
      <c r="AE1734">
        <v>183.88418608999999</v>
      </c>
      <c r="AF1734">
        <v>182.0054629</v>
      </c>
      <c r="AG1734">
        <v>183.06007897000001</v>
      </c>
      <c r="AH1734" t="s">
        <v>12</v>
      </c>
      <c r="AI1734" t="s">
        <v>12</v>
      </c>
    </row>
    <row r="1735" spans="1:35" x14ac:dyDescent="0.25">
      <c r="A1735">
        <v>1463146200</v>
      </c>
      <c r="B1735">
        <v>10.37368917</v>
      </c>
      <c r="C1735">
        <v>10.466778100000001</v>
      </c>
      <c r="D1735">
        <v>10.09442239</v>
      </c>
      <c r="E1735">
        <v>10.14505003</v>
      </c>
      <c r="F1735">
        <v>10.37368917</v>
      </c>
      <c r="G1735">
        <v>10.466778100000001</v>
      </c>
      <c r="H1735">
        <v>10.09442239</v>
      </c>
      <c r="I1735">
        <v>10.14505003</v>
      </c>
      <c r="J1735">
        <v>2050.5</v>
      </c>
      <c r="K1735">
        <v>2055</v>
      </c>
      <c r="L1735">
        <v>2031</v>
      </c>
      <c r="M1735">
        <v>2035.5</v>
      </c>
      <c r="N1735">
        <v>2059.25</v>
      </c>
      <c r="O1735">
        <v>2063.5</v>
      </c>
      <c r="P1735">
        <v>2038.5</v>
      </c>
      <c r="Q1735">
        <v>2043.5</v>
      </c>
      <c r="R1735">
        <v>2062.5</v>
      </c>
      <c r="S1735">
        <v>2066.79</v>
      </c>
      <c r="T1735">
        <v>2043.13</v>
      </c>
      <c r="U1735">
        <v>2046.61</v>
      </c>
      <c r="V1735">
        <v>0.37</v>
      </c>
      <c r="W1735">
        <v>0.37</v>
      </c>
      <c r="X1735">
        <v>0.37</v>
      </c>
      <c r="Y1735">
        <v>0.37</v>
      </c>
      <c r="Z1735" t="s">
        <v>12</v>
      </c>
      <c r="AA1735" t="s">
        <v>12</v>
      </c>
      <c r="AB1735" t="s">
        <v>12</v>
      </c>
      <c r="AC1735" t="s">
        <v>12</v>
      </c>
      <c r="AD1735">
        <v>182.74989776999999</v>
      </c>
      <c r="AE1735">
        <v>183.32594856</v>
      </c>
      <c r="AF1735">
        <v>181.12809324</v>
      </c>
      <c r="AG1735">
        <v>181.46486139000001</v>
      </c>
      <c r="AH1735" t="s">
        <v>12</v>
      </c>
      <c r="AI1735" t="s">
        <v>12</v>
      </c>
    </row>
    <row r="1736" spans="1:35" x14ac:dyDescent="0.25">
      <c r="A1736">
        <v>1463405400</v>
      </c>
      <c r="B1736">
        <v>10.17934595</v>
      </c>
      <c r="C1736">
        <v>10.53373648</v>
      </c>
      <c r="D1736">
        <v>10.17118058</v>
      </c>
      <c r="E1736">
        <v>10.445546970000001</v>
      </c>
      <c r="F1736">
        <v>10.17934595</v>
      </c>
      <c r="G1736">
        <v>10.53373648</v>
      </c>
      <c r="H1736">
        <v>10.17118058</v>
      </c>
      <c r="I1736">
        <v>10.445546970000001</v>
      </c>
      <c r="J1736">
        <v>2032.75</v>
      </c>
      <c r="K1736">
        <v>2060</v>
      </c>
      <c r="L1736">
        <v>2027.25</v>
      </c>
      <c r="M1736">
        <v>2054.5</v>
      </c>
      <c r="N1736">
        <v>2041.25</v>
      </c>
      <c r="O1736">
        <v>2068.5</v>
      </c>
      <c r="P1736">
        <v>2035</v>
      </c>
      <c r="Q1736">
        <v>2062.75</v>
      </c>
      <c r="R1736">
        <v>2046.53</v>
      </c>
      <c r="S1736">
        <v>2071.88</v>
      </c>
      <c r="T1736">
        <v>2046.53</v>
      </c>
      <c r="U1736">
        <v>2066.66</v>
      </c>
      <c r="V1736">
        <v>0.37</v>
      </c>
      <c r="W1736">
        <v>0.37</v>
      </c>
      <c r="X1736">
        <v>0.37</v>
      </c>
      <c r="Y1736">
        <v>0.37</v>
      </c>
      <c r="Z1736" t="s">
        <v>12</v>
      </c>
      <c r="AA1736" t="s">
        <v>12</v>
      </c>
      <c r="AB1736" t="s">
        <v>12</v>
      </c>
      <c r="AC1736" t="s">
        <v>12</v>
      </c>
      <c r="AD1736">
        <v>181.64210779000001</v>
      </c>
      <c r="AE1736">
        <v>183.75133991999999</v>
      </c>
      <c r="AF1736">
        <v>181.58007155000001</v>
      </c>
      <c r="AG1736">
        <v>183.25505000000001</v>
      </c>
      <c r="AH1736" t="s">
        <v>12</v>
      </c>
      <c r="AI1736" t="s">
        <v>12</v>
      </c>
    </row>
    <row r="1737" spans="1:35" x14ac:dyDescent="0.25">
      <c r="A1737">
        <v>1463491800</v>
      </c>
      <c r="B1737">
        <v>10.40308568</v>
      </c>
      <c r="C1737">
        <v>10.448813899999999</v>
      </c>
      <c r="D1737">
        <v>10.063393400000001</v>
      </c>
      <c r="E1737">
        <v>10.161381739999999</v>
      </c>
      <c r="F1737">
        <v>10.40308568</v>
      </c>
      <c r="G1737">
        <v>10.448813899999999</v>
      </c>
      <c r="H1737">
        <v>10.063393400000001</v>
      </c>
      <c r="I1737">
        <v>10.161381739999999</v>
      </c>
      <c r="J1737">
        <v>2052.5</v>
      </c>
      <c r="K1737">
        <v>2061</v>
      </c>
      <c r="L1737">
        <v>2028.75</v>
      </c>
      <c r="M1737">
        <v>2035.5</v>
      </c>
      <c r="N1737">
        <v>2062</v>
      </c>
      <c r="O1737">
        <v>2069.5</v>
      </c>
      <c r="P1737">
        <v>2036.75</v>
      </c>
      <c r="Q1737">
        <v>2043.5</v>
      </c>
      <c r="R1737">
        <v>2065.04</v>
      </c>
      <c r="S1737">
        <v>2065.69</v>
      </c>
      <c r="T1737">
        <v>2040.82</v>
      </c>
      <c r="U1737">
        <v>2047.21</v>
      </c>
      <c r="V1737">
        <v>0.37</v>
      </c>
      <c r="W1737">
        <v>0.37</v>
      </c>
      <c r="X1737">
        <v>0.37</v>
      </c>
      <c r="Y1737">
        <v>0.37</v>
      </c>
      <c r="Z1737" t="s">
        <v>12</v>
      </c>
      <c r="AA1737" t="s">
        <v>12</v>
      </c>
      <c r="AB1737" t="s">
        <v>12</v>
      </c>
      <c r="AC1737" t="s">
        <v>12</v>
      </c>
      <c r="AD1737">
        <v>182.97145577000001</v>
      </c>
      <c r="AE1737">
        <v>183.27277463999999</v>
      </c>
      <c r="AF1737">
        <v>180.99515844000001</v>
      </c>
      <c r="AG1737">
        <v>181.54533126000001</v>
      </c>
      <c r="AH1737" t="s">
        <v>12</v>
      </c>
      <c r="AI1737" t="s">
        <v>12</v>
      </c>
    </row>
    <row r="1738" spans="1:35" x14ac:dyDescent="0.25">
      <c r="A1738">
        <v>1463578200</v>
      </c>
      <c r="B1738">
        <v>10.09442239</v>
      </c>
      <c r="C1738">
        <v>10.36878976</v>
      </c>
      <c r="D1738">
        <v>9.9760201300000002</v>
      </c>
      <c r="E1738">
        <v>10.174446530000001</v>
      </c>
      <c r="F1738">
        <v>10.09442239</v>
      </c>
      <c r="G1738">
        <v>10.36878976</v>
      </c>
      <c r="H1738">
        <v>9.9760201300000002</v>
      </c>
      <c r="I1738">
        <v>10.174446530000001</v>
      </c>
      <c r="J1738">
        <v>2035.75</v>
      </c>
      <c r="K1738">
        <v>2049.5</v>
      </c>
      <c r="L1738">
        <v>2022.75</v>
      </c>
      <c r="M1738">
        <v>2033.5</v>
      </c>
      <c r="N1738">
        <v>2043.75</v>
      </c>
      <c r="O1738">
        <v>2057.75</v>
      </c>
      <c r="P1738">
        <v>2030.75</v>
      </c>
      <c r="Q1738">
        <v>2041.5</v>
      </c>
      <c r="R1738">
        <v>2044.38</v>
      </c>
      <c r="S1738">
        <v>2060.61</v>
      </c>
      <c r="T1738">
        <v>2034.49</v>
      </c>
      <c r="U1738">
        <v>2047.63</v>
      </c>
      <c r="V1738">
        <v>0.37</v>
      </c>
      <c r="W1738">
        <v>0.37</v>
      </c>
      <c r="X1738">
        <v>0.37</v>
      </c>
      <c r="Y1738">
        <v>0.37</v>
      </c>
      <c r="Z1738" t="s">
        <v>12</v>
      </c>
      <c r="AA1738" t="s">
        <v>12</v>
      </c>
      <c r="AB1738" t="s">
        <v>12</v>
      </c>
      <c r="AC1738" t="s">
        <v>12</v>
      </c>
      <c r="AD1738">
        <v>181.18126716</v>
      </c>
      <c r="AE1738">
        <v>182.82965865</v>
      </c>
      <c r="AF1738">
        <v>180.46341924999999</v>
      </c>
      <c r="AG1738">
        <v>181.59779619</v>
      </c>
      <c r="AH1738" t="s">
        <v>12</v>
      </c>
      <c r="AI1738" t="s">
        <v>12</v>
      </c>
    </row>
    <row r="1739" spans="1:35" x14ac:dyDescent="0.25">
      <c r="A1739">
        <v>1463664600</v>
      </c>
      <c r="B1739">
        <v>10.03889631</v>
      </c>
      <c r="C1739">
        <v>10.10912064</v>
      </c>
      <c r="D1739">
        <v>9.8478190300000001</v>
      </c>
      <c r="E1739">
        <v>10.06665935</v>
      </c>
      <c r="F1739">
        <v>10.03889631</v>
      </c>
      <c r="G1739">
        <v>10.10912064</v>
      </c>
      <c r="H1739">
        <v>9.8478190300000001</v>
      </c>
      <c r="I1739">
        <v>10.06665935</v>
      </c>
      <c r="J1739">
        <v>2035.75</v>
      </c>
      <c r="K1739">
        <v>2035.75</v>
      </c>
      <c r="L1739">
        <v>2014</v>
      </c>
      <c r="M1739">
        <v>2030.5</v>
      </c>
      <c r="N1739">
        <v>2043.5</v>
      </c>
      <c r="O1739">
        <v>2044.75</v>
      </c>
      <c r="P1739">
        <v>2022</v>
      </c>
      <c r="Q1739">
        <v>2038.75</v>
      </c>
      <c r="R1739">
        <v>2044.21</v>
      </c>
      <c r="S1739">
        <v>2044.21</v>
      </c>
      <c r="T1739">
        <v>2025.91</v>
      </c>
      <c r="U1739">
        <v>2040.04</v>
      </c>
      <c r="V1739">
        <v>0.37</v>
      </c>
      <c r="W1739">
        <v>0.37</v>
      </c>
      <c r="X1739">
        <v>0.37</v>
      </c>
      <c r="Y1739">
        <v>0.37</v>
      </c>
      <c r="Z1739" t="s">
        <v>12</v>
      </c>
      <c r="AA1739" t="s">
        <v>12</v>
      </c>
      <c r="AB1739" t="s">
        <v>12</v>
      </c>
      <c r="AC1739" t="s">
        <v>12</v>
      </c>
      <c r="AD1739">
        <v>180.84449900000001</v>
      </c>
      <c r="AE1739">
        <v>181.26989036000001</v>
      </c>
      <c r="AF1739">
        <v>179.71012206</v>
      </c>
      <c r="AG1739">
        <v>180.96857148000001</v>
      </c>
      <c r="AH1739" t="s">
        <v>12</v>
      </c>
      <c r="AI1739" t="s">
        <v>12</v>
      </c>
    </row>
    <row r="1740" spans="1:35" x14ac:dyDescent="0.25">
      <c r="A1740">
        <v>1463751000</v>
      </c>
      <c r="B1740">
        <v>10.172813059999999</v>
      </c>
      <c r="C1740">
        <v>10.33775979</v>
      </c>
      <c r="D1740">
        <v>10.156482329999999</v>
      </c>
      <c r="E1740">
        <v>10.24957126</v>
      </c>
      <c r="F1740">
        <v>10.172813059999999</v>
      </c>
      <c r="G1740">
        <v>10.33775979</v>
      </c>
      <c r="H1740">
        <v>10.156482329999999</v>
      </c>
      <c r="I1740">
        <v>10.24957126</v>
      </c>
      <c r="J1740">
        <v>2030.5</v>
      </c>
      <c r="K1740">
        <v>2047.5</v>
      </c>
      <c r="L1740">
        <v>2029.5</v>
      </c>
      <c r="M1740">
        <v>2041.75</v>
      </c>
      <c r="N1740">
        <v>2038.75</v>
      </c>
      <c r="O1740">
        <v>2055.5</v>
      </c>
      <c r="P1740">
        <v>2037.25</v>
      </c>
      <c r="Q1740">
        <v>2050</v>
      </c>
      <c r="R1740">
        <v>2041.88</v>
      </c>
      <c r="S1740">
        <v>2058.35</v>
      </c>
      <c r="T1740">
        <v>2041.88</v>
      </c>
      <c r="U1740">
        <v>2052.3200000000002</v>
      </c>
      <c r="V1740">
        <v>0.37</v>
      </c>
      <c r="W1740">
        <v>0.37</v>
      </c>
      <c r="X1740">
        <v>0.37</v>
      </c>
      <c r="Y1740">
        <v>0.37</v>
      </c>
      <c r="Z1740" t="s">
        <v>12</v>
      </c>
      <c r="AA1740" t="s">
        <v>12</v>
      </c>
      <c r="AB1740" t="s">
        <v>12</v>
      </c>
      <c r="AC1740" t="s">
        <v>12</v>
      </c>
      <c r="AD1740">
        <v>181.60665850999999</v>
      </c>
      <c r="AE1740">
        <v>182.65241225</v>
      </c>
      <c r="AF1740">
        <v>181.55348459000001</v>
      </c>
      <c r="AG1740">
        <v>182.11181074000001</v>
      </c>
      <c r="AH1740" t="s">
        <v>12</v>
      </c>
      <c r="AI1740" t="s">
        <v>12</v>
      </c>
    </row>
    <row r="1741" spans="1:35" x14ac:dyDescent="0.25">
      <c r="A1741">
        <v>1464010200</v>
      </c>
      <c r="B1741">
        <v>10.24957126</v>
      </c>
      <c r="C1741">
        <v>10.30019791</v>
      </c>
      <c r="D1741">
        <v>10.17118058</v>
      </c>
      <c r="E1741">
        <v>10.19894362</v>
      </c>
      <c r="F1741">
        <v>10.24957126</v>
      </c>
      <c r="G1741">
        <v>10.30019791</v>
      </c>
      <c r="H1741">
        <v>10.17118058</v>
      </c>
      <c r="I1741">
        <v>10.19894362</v>
      </c>
      <c r="J1741">
        <v>2043.75</v>
      </c>
      <c r="K1741">
        <v>2047.5</v>
      </c>
      <c r="L1741">
        <v>2035.25</v>
      </c>
      <c r="M1741">
        <v>2037</v>
      </c>
      <c r="N1741">
        <v>2053.25</v>
      </c>
      <c r="O1741">
        <v>2056</v>
      </c>
      <c r="P1741">
        <v>2043.5</v>
      </c>
      <c r="Q1741">
        <v>2045.25</v>
      </c>
      <c r="R1741">
        <v>2052.23</v>
      </c>
      <c r="S1741">
        <v>2055.58</v>
      </c>
      <c r="T1741">
        <v>2047.26</v>
      </c>
      <c r="U1741">
        <v>2048.04</v>
      </c>
      <c r="V1741">
        <v>0.37</v>
      </c>
      <c r="W1741">
        <v>0.37</v>
      </c>
      <c r="X1741">
        <v>0.37</v>
      </c>
      <c r="Y1741">
        <v>0.37</v>
      </c>
      <c r="Z1741" t="s">
        <v>12</v>
      </c>
      <c r="AA1741" t="s">
        <v>12</v>
      </c>
      <c r="AB1741" t="s">
        <v>12</v>
      </c>
      <c r="AC1741" t="s">
        <v>12</v>
      </c>
      <c r="AD1741">
        <v>182.12953537999999</v>
      </c>
      <c r="AE1741">
        <v>182.42199194</v>
      </c>
      <c r="AF1741">
        <v>181.66426358999999</v>
      </c>
      <c r="AG1741">
        <v>181.86366579</v>
      </c>
      <c r="AH1741" t="s">
        <v>12</v>
      </c>
      <c r="AI1741" t="s">
        <v>12</v>
      </c>
    </row>
    <row r="1742" spans="1:35" x14ac:dyDescent="0.25">
      <c r="A1742">
        <v>1464096600</v>
      </c>
      <c r="B1742">
        <v>10.35082555</v>
      </c>
      <c r="C1742">
        <v>10.657855380000001</v>
      </c>
      <c r="D1742">
        <v>10.34429267</v>
      </c>
      <c r="E1742">
        <v>10.60232832</v>
      </c>
      <c r="F1742">
        <v>10.35082555</v>
      </c>
      <c r="G1742">
        <v>10.657855380000001</v>
      </c>
      <c r="H1742">
        <v>10.34429267</v>
      </c>
      <c r="I1742">
        <v>10.60232832</v>
      </c>
      <c r="J1742">
        <v>2037.5</v>
      </c>
      <c r="K1742">
        <v>2069</v>
      </c>
      <c r="L1742">
        <v>2032.75</v>
      </c>
      <c r="M1742">
        <v>2066.75</v>
      </c>
      <c r="N1742">
        <v>2045</v>
      </c>
      <c r="O1742">
        <v>2077.25</v>
      </c>
      <c r="P1742">
        <v>2041.25</v>
      </c>
      <c r="Q1742">
        <v>2075</v>
      </c>
      <c r="R1742">
        <v>2052.65</v>
      </c>
      <c r="S1742">
        <v>2079.67</v>
      </c>
      <c r="T1742">
        <v>2052.65</v>
      </c>
      <c r="U1742">
        <v>2076.06</v>
      </c>
      <c r="V1742">
        <v>0.37</v>
      </c>
      <c r="W1742">
        <v>0.37</v>
      </c>
      <c r="X1742">
        <v>0.37</v>
      </c>
      <c r="Y1742">
        <v>0.37</v>
      </c>
      <c r="Z1742" t="s">
        <v>12</v>
      </c>
      <c r="AA1742" t="s">
        <v>12</v>
      </c>
      <c r="AB1742" t="s">
        <v>12</v>
      </c>
      <c r="AC1742" t="s">
        <v>12</v>
      </c>
      <c r="AD1742">
        <v>182.71444849</v>
      </c>
      <c r="AE1742">
        <v>184.54894870000001</v>
      </c>
      <c r="AF1742">
        <v>182.68786152999999</v>
      </c>
      <c r="AG1742">
        <v>184.22104286999999</v>
      </c>
      <c r="AH1742" t="s">
        <v>12</v>
      </c>
      <c r="AI1742" t="s">
        <v>12</v>
      </c>
    </row>
    <row r="1743" spans="1:35" x14ac:dyDescent="0.25">
      <c r="A1743">
        <v>1464183000</v>
      </c>
      <c r="B1743">
        <v>10.72318029</v>
      </c>
      <c r="C1743">
        <v>10.891393949999999</v>
      </c>
      <c r="D1743">
        <v>10.71501492</v>
      </c>
      <c r="E1743">
        <v>10.81463673</v>
      </c>
      <c r="F1743">
        <v>10.72318029</v>
      </c>
      <c r="G1743">
        <v>10.891393949999999</v>
      </c>
      <c r="H1743">
        <v>10.71501492</v>
      </c>
      <c r="I1743">
        <v>10.81463673</v>
      </c>
      <c r="J1743">
        <v>2066.5</v>
      </c>
      <c r="K1743">
        <v>2084.25</v>
      </c>
      <c r="L1743">
        <v>2065.75</v>
      </c>
      <c r="M1743">
        <v>2079</v>
      </c>
      <c r="N1743">
        <v>2075</v>
      </c>
      <c r="O1743">
        <v>2092.5</v>
      </c>
      <c r="P1743">
        <v>2073.5</v>
      </c>
      <c r="Q1743">
        <v>2087.25</v>
      </c>
      <c r="R1743">
        <v>2078.9299999999998</v>
      </c>
      <c r="S1743">
        <v>2094.73</v>
      </c>
      <c r="T1743">
        <v>2078.9299999999998</v>
      </c>
      <c r="U1743">
        <v>2090.54</v>
      </c>
      <c r="V1743">
        <v>0.37</v>
      </c>
      <c r="W1743">
        <v>0.37</v>
      </c>
      <c r="X1743">
        <v>0.37</v>
      </c>
      <c r="Y1743">
        <v>0.37</v>
      </c>
      <c r="Z1743" t="s">
        <v>12</v>
      </c>
      <c r="AA1743" t="s">
        <v>12</v>
      </c>
      <c r="AB1743" t="s">
        <v>12</v>
      </c>
      <c r="AC1743" t="s">
        <v>12</v>
      </c>
      <c r="AD1743">
        <v>184.93002845999999</v>
      </c>
      <c r="AE1743">
        <v>185.90488364000001</v>
      </c>
      <c r="AF1743">
        <v>184.22024526000001</v>
      </c>
      <c r="AG1743">
        <v>185.47062997</v>
      </c>
      <c r="AH1743" t="s">
        <v>12</v>
      </c>
      <c r="AI1743" t="s">
        <v>12</v>
      </c>
    </row>
    <row r="1744" spans="1:35" x14ac:dyDescent="0.25">
      <c r="A1744">
        <v>1464269400</v>
      </c>
      <c r="B1744">
        <v>10.847299189999999</v>
      </c>
      <c r="C1744">
        <v>10.88486106</v>
      </c>
      <c r="D1744">
        <v>10.77217446</v>
      </c>
      <c r="E1744">
        <v>10.826068060000001</v>
      </c>
      <c r="F1744">
        <v>10.847299189999999</v>
      </c>
      <c r="G1744">
        <v>10.88486106</v>
      </c>
      <c r="H1744">
        <v>10.77217446</v>
      </c>
      <c r="I1744">
        <v>10.826068060000001</v>
      </c>
      <c r="J1744">
        <v>2080.5</v>
      </c>
      <c r="K1744">
        <v>2083.75</v>
      </c>
      <c r="L1744">
        <v>2074.75</v>
      </c>
      <c r="M1744">
        <v>2081.5</v>
      </c>
      <c r="N1744">
        <v>2088.75</v>
      </c>
      <c r="O1744">
        <v>2091.75</v>
      </c>
      <c r="P1744">
        <v>2082.5</v>
      </c>
      <c r="Q1744">
        <v>2089.75</v>
      </c>
      <c r="R1744">
        <v>2091.44</v>
      </c>
      <c r="S1744">
        <v>2094.3000000000002</v>
      </c>
      <c r="T1744">
        <v>2087.08</v>
      </c>
      <c r="U1744">
        <v>2090.1</v>
      </c>
      <c r="V1744">
        <v>0.37</v>
      </c>
      <c r="W1744">
        <v>0.37</v>
      </c>
      <c r="X1744">
        <v>0.37</v>
      </c>
      <c r="Y1744">
        <v>0.37</v>
      </c>
      <c r="Z1744" t="s">
        <v>12</v>
      </c>
      <c r="AA1744" t="s">
        <v>12</v>
      </c>
      <c r="AB1744" t="s">
        <v>12</v>
      </c>
      <c r="AC1744" t="s">
        <v>12</v>
      </c>
      <c r="AD1744">
        <v>185.61242709000001</v>
      </c>
      <c r="AE1744">
        <v>185.85170972</v>
      </c>
      <c r="AF1744">
        <v>185.19589805000001</v>
      </c>
      <c r="AG1744">
        <v>185.52380389000001</v>
      </c>
      <c r="AH1744" t="s">
        <v>12</v>
      </c>
      <c r="AI1744" t="s">
        <v>12</v>
      </c>
    </row>
    <row r="1745" spans="1:35" x14ac:dyDescent="0.25">
      <c r="A1745">
        <v>1464355800</v>
      </c>
      <c r="B1745">
        <v>10.85546456</v>
      </c>
      <c r="C1745">
        <v>10.961618270000001</v>
      </c>
      <c r="D1745">
        <v>10.848932659999999</v>
      </c>
      <c r="E1745">
        <v>10.958352319999999</v>
      </c>
      <c r="F1745">
        <v>10.85546456</v>
      </c>
      <c r="G1745">
        <v>10.961618270000001</v>
      </c>
      <c r="H1745">
        <v>10.848932659999999</v>
      </c>
      <c r="I1745">
        <v>10.958352319999999</v>
      </c>
      <c r="J1745">
        <v>2082</v>
      </c>
      <c r="K1745">
        <v>2090.25</v>
      </c>
      <c r="L1745">
        <v>2080</v>
      </c>
      <c r="M1745">
        <v>2089</v>
      </c>
      <c r="N1745">
        <v>2090.5</v>
      </c>
      <c r="O1745">
        <v>2098.75</v>
      </c>
      <c r="P1745">
        <v>2088</v>
      </c>
      <c r="Q1745">
        <v>2097.25</v>
      </c>
      <c r="R1745">
        <v>2090.06</v>
      </c>
      <c r="S1745">
        <v>2099.06</v>
      </c>
      <c r="T1745">
        <v>2090.06</v>
      </c>
      <c r="U1745">
        <v>2099.06</v>
      </c>
      <c r="V1745">
        <v>0.37</v>
      </c>
      <c r="W1745">
        <v>0.37</v>
      </c>
      <c r="X1745">
        <v>0.37</v>
      </c>
      <c r="Y1745">
        <v>0.37</v>
      </c>
      <c r="Z1745" t="s">
        <v>12</v>
      </c>
      <c r="AA1745" t="s">
        <v>12</v>
      </c>
      <c r="AB1745" t="s">
        <v>12</v>
      </c>
      <c r="AC1745" t="s">
        <v>12</v>
      </c>
      <c r="AD1745">
        <v>185.69218796000001</v>
      </c>
      <c r="AE1745">
        <v>186.33027498999999</v>
      </c>
      <c r="AF1745">
        <v>185.63901404000001</v>
      </c>
      <c r="AG1745">
        <v>186.32141267</v>
      </c>
      <c r="AH1745" t="s">
        <v>12</v>
      </c>
      <c r="AI1745" t="s">
        <v>12</v>
      </c>
    </row>
    <row r="1746" spans="1:35" x14ac:dyDescent="0.25">
      <c r="A1746">
        <v>1464701400</v>
      </c>
      <c r="B1746">
        <v>11.0187788</v>
      </c>
      <c r="C1746">
        <v>11.03608942</v>
      </c>
      <c r="D1746">
        <v>10.79993848</v>
      </c>
      <c r="E1746">
        <v>10.9060922</v>
      </c>
      <c r="F1746">
        <v>11.0187788</v>
      </c>
      <c r="G1746">
        <v>11.03608942</v>
      </c>
      <c r="H1746">
        <v>10.79993848</v>
      </c>
      <c r="I1746">
        <v>10.9060922</v>
      </c>
      <c r="J1746">
        <v>2091.25</v>
      </c>
      <c r="K1746">
        <v>2095.25</v>
      </c>
      <c r="L1746">
        <v>2078</v>
      </c>
      <c r="M1746">
        <v>2086.75</v>
      </c>
      <c r="N1746">
        <v>2100</v>
      </c>
      <c r="O1746">
        <v>2103.75</v>
      </c>
      <c r="P1746">
        <v>2086</v>
      </c>
      <c r="Q1746">
        <v>2095</v>
      </c>
      <c r="R1746">
        <v>2100.13</v>
      </c>
      <c r="S1746">
        <v>2103.48</v>
      </c>
      <c r="T1746">
        <v>2088.66</v>
      </c>
      <c r="U1746">
        <v>2096.96</v>
      </c>
      <c r="V1746">
        <v>0.28999999999999998</v>
      </c>
      <c r="W1746">
        <v>0.28999999999999998</v>
      </c>
      <c r="X1746">
        <v>0.28999999999999998</v>
      </c>
      <c r="Y1746">
        <v>0.28999999999999998</v>
      </c>
      <c r="Z1746" t="s">
        <v>12</v>
      </c>
      <c r="AA1746" t="s">
        <v>12</v>
      </c>
      <c r="AB1746" t="s">
        <v>12</v>
      </c>
      <c r="AC1746" t="s">
        <v>12</v>
      </c>
      <c r="AD1746">
        <v>186.60500690999999</v>
      </c>
      <c r="AE1746">
        <v>186.72021706999999</v>
      </c>
      <c r="AF1746">
        <v>185.38200677</v>
      </c>
      <c r="AG1746">
        <v>185.96691988000001</v>
      </c>
      <c r="AH1746" t="s">
        <v>12</v>
      </c>
      <c r="AI1746" t="s">
        <v>12</v>
      </c>
    </row>
    <row r="1747" spans="1:35" x14ac:dyDescent="0.25">
      <c r="A1747">
        <v>1464787800</v>
      </c>
      <c r="B1747">
        <v>10.788506180000001</v>
      </c>
      <c r="C1747">
        <v>11.00081361</v>
      </c>
      <c r="D1747">
        <v>10.754210260000001</v>
      </c>
      <c r="E1747">
        <v>10.96651769</v>
      </c>
      <c r="F1747">
        <v>10.788506180000001</v>
      </c>
      <c r="G1747">
        <v>11.00081361</v>
      </c>
      <c r="H1747">
        <v>10.754210260000001</v>
      </c>
      <c r="I1747">
        <v>10.96651769</v>
      </c>
      <c r="J1747">
        <v>2085</v>
      </c>
      <c r="K1747">
        <v>2090.75</v>
      </c>
      <c r="L1747">
        <v>2075</v>
      </c>
      <c r="M1747">
        <v>2089.5</v>
      </c>
      <c r="N1747">
        <v>2094</v>
      </c>
      <c r="O1747">
        <v>2099.25</v>
      </c>
      <c r="P1747">
        <v>2083.25</v>
      </c>
      <c r="Q1747">
        <v>2098</v>
      </c>
      <c r="R1747">
        <v>2093.94</v>
      </c>
      <c r="S1747">
        <v>2100.9699999999998</v>
      </c>
      <c r="T1747">
        <v>2085.1</v>
      </c>
      <c r="U1747">
        <v>2099.33</v>
      </c>
      <c r="V1747">
        <v>0.37</v>
      </c>
      <c r="W1747">
        <v>0.37</v>
      </c>
      <c r="X1747">
        <v>0.37</v>
      </c>
      <c r="Y1747">
        <v>0.37</v>
      </c>
      <c r="Z1747" t="s">
        <v>12</v>
      </c>
      <c r="AA1747" t="s">
        <v>12</v>
      </c>
      <c r="AB1747" t="s">
        <v>12</v>
      </c>
      <c r="AC1747" t="s">
        <v>12</v>
      </c>
      <c r="AD1747">
        <v>185.32883285</v>
      </c>
      <c r="AE1747">
        <v>186.53410835</v>
      </c>
      <c r="AF1747">
        <v>185.12499948999999</v>
      </c>
      <c r="AG1747">
        <v>186.34799963</v>
      </c>
      <c r="AH1747" t="s">
        <v>12</v>
      </c>
      <c r="AI1747" t="s">
        <v>12</v>
      </c>
    </row>
    <row r="1748" spans="1:35" x14ac:dyDescent="0.25">
      <c r="A1748">
        <v>1464874200</v>
      </c>
      <c r="B1748">
        <v>10.894659900000001</v>
      </c>
      <c r="C1748">
        <v>11.072672389999999</v>
      </c>
      <c r="D1748">
        <v>10.806536039999999</v>
      </c>
      <c r="E1748">
        <v>11.072672389999999</v>
      </c>
      <c r="F1748">
        <v>10.894659900000001</v>
      </c>
      <c r="G1748">
        <v>11.072672389999999</v>
      </c>
      <c r="H1748">
        <v>10.806536039999999</v>
      </c>
      <c r="I1748">
        <v>11.072672389999999</v>
      </c>
      <c r="J1748">
        <v>2088.75</v>
      </c>
      <c r="K1748">
        <v>2096</v>
      </c>
      <c r="L1748">
        <v>2078.25</v>
      </c>
      <c r="M1748">
        <v>2095.5</v>
      </c>
      <c r="N1748">
        <v>2096.75</v>
      </c>
      <c r="O1748">
        <v>2104.75</v>
      </c>
      <c r="P1748">
        <v>2086.75</v>
      </c>
      <c r="Q1748">
        <v>2103.75</v>
      </c>
      <c r="R1748">
        <v>2097.71</v>
      </c>
      <c r="S1748">
        <v>2105.2600000000002</v>
      </c>
      <c r="T1748">
        <v>2088.59</v>
      </c>
      <c r="U1748">
        <v>2105.2600000000002</v>
      </c>
      <c r="V1748">
        <v>0.37</v>
      </c>
      <c r="W1748">
        <v>0.37</v>
      </c>
      <c r="X1748">
        <v>0.37</v>
      </c>
      <c r="Y1748">
        <v>0.37</v>
      </c>
      <c r="Z1748" t="s">
        <v>12</v>
      </c>
      <c r="AA1748" t="s">
        <v>12</v>
      </c>
      <c r="AB1748" t="s">
        <v>12</v>
      </c>
      <c r="AC1748" t="s">
        <v>12</v>
      </c>
      <c r="AD1748">
        <v>185.93147060000001</v>
      </c>
      <c r="AE1748">
        <v>186.93291274000001</v>
      </c>
      <c r="AF1748">
        <v>185.43509205999999</v>
      </c>
      <c r="AG1748">
        <v>186.91518809999999</v>
      </c>
      <c r="AH1748" t="s">
        <v>12</v>
      </c>
      <c r="AI1748" t="s">
        <v>12</v>
      </c>
    </row>
    <row r="1749" spans="1:35" x14ac:dyDescent="0.25">
      <c r="A1749">
        <v>1464960600</v>
      </c>
      <c r="B1749">
        <v>10.961618270000001</v>
      </c>
      <c r="C1749">
        <v>11.03347705</v>
      </c>
      <c r="D1749">
        <v>10.74441143</v>
      </c>
      <c r="E1749">
        <v>10.97631653</v>
      </c>
      <c r="F1749">
        <v>10.961618270000001</v>
      </c>
      <c r="G1749">
        <v>11.03347705</v>
      </c>
      <c r="H1749">
        <v>10.74441143</v>
      </c>
      <c r="I1749">
        <v>10.97631653</v>
      </c>
      <c r="J1749">
        <v>2094.5</v>
      </c>
      <c r="K1749">
        <v>2097.25</v>
      </c>
      <c r="L1749">
        <v>2074</v>
      </c>
      <c r="M1749">
        <v>2089</v>
      </c>
      <c r="N1749">
        <v>2103.5</v>
      </c>
      <c r="O1749">
        <v>2106</v>
      </c>
      <c r="P1749">
        <v>2082.75</v>
      </c>
      <c r="Q1749">
        <v>2097.75</v>
      </c>
      <c r="R1749">
        <v>2104.0700000000002</v>
      </c>
      <c r="S1749">
        <v>2104.0700000000002</v>
      </c>
      <c r="T1749">
        <v>2085.36</v>
      </c>
      <c r="U1749">
        <v>2099.13</v>
      </c>
      <c r="V1749">
        <v>0.37</v>
      </c>
      <c r="W1749">
        <v>0.37</v>
      </c>
      <c r="X1749">
        <v>0.37</v>
      </c>
      <c r="Y1749">
        <v>0.37</v>
      </c>
      <c r="Z1749" t="s">
        <v>12</v>
      </c>
      <c r="AA1749" t="s">
        <v>12</v>
      </c>
      <c r="AB1749" t="s">
        <v>12</v>
      </c>
      <c r="AC1749" t="s">
        <v>12</v>
      </c>
      <c r="AD1749">
        <v>186.33027498999999</v>
      </c>
      <c r="AE1749">
        <v>186.72021706999999</v>
      </c>
      <c r="AF1749">
        <v>185.09841252999999</v>
      </c>
      <c r="AG1749">
        <v>186.35686195</v>
      </c>
      <c r="AH1749" t="s">
        <v>12</v>
      </c>
      <c r="AI1749" t="s">
        <v>12</v>
      </c>
    </row>
    <row r="1750" spans="1:35" x14ac:dyDescent="0.25">
      <c r="A1750">
        <v>1465219800</v>
      </c>
      <c r="B1750">
        <v>11.036743</v>
      </c>
      <c r="C1750">
        <v>11.19842377</v>
      </c>
      <c r="D1750">
        <v>11.007346500000001</v>
      </c>
      <c r="E1750">
        <v>11.1379973</v>
      </c>
      <c r="F1750">
        <v>11.036743</v>
      </c>
      <c r="G1750">
        <v>11.19842377</v>
      </c>
      <c r="H1750">
        <v>11.007346500000001</v>
      </c>
      <c r="I1750">
        <v>11.1379973</v>
      </c>
      <c r="J1750">
        <v>2088.5</v>
      </c>
      <c r="K1750">
        <v>2103.25</v>
      </c>
      <c r="L1750">
        <v>2085.25</v>
      </c>
      <c r="M1750">
        <v>2099.5</v>
      </c>
      <c r="N1750">
        <v>2097.5</v>
      </c>
      <c r="O1750">
        <v>2112.25</v>
      </c>
      <c r="P1750">
        <v>2094</v>
      </c>
      <c r="Q1750">
        <v>2108.25</v>
      </c>
      <c r="R1750">
        <v>2100.83</v>
      </c>
      <c r="S1750">
        <v>2113.36</v>
      </c>
      <c r="T1750">
        <v>2100.83</v>
      </c>
      <c r="U1750">
        <v>2109.41</v>
      </c>
      <c r="V1750">
        <v>0.37</v>
      </c>
      <c r="W1750">
        <v>0.37</v>
      </c>
      <c r="X1750">
        <v>0.37</v>
      </c>
      <c r="Y1750">
        <v>0.37</v>
      </c>
      <c r="Z1750" t="s">
        <v>12</v>
      </c>
      <c r="AA1750" t="s">
        <v>12</v>
      </c>
      <c r="AB1750" t="s">
        <v>12</v>
      </c>
      <c r="AC1750" t="s">
        <v>12</v>
      </c>
      <c r="AD1750">
        <v>186.72907939000001</v>
      </c>
      <c r="AE1750">
        <v>187.67734761</v>
      </c>
      <c r="AF1750">
        <v>186.56069531</v>
      </c>
      <c r="AG1750">
        <v>187.30513017999999</v>
      </c>
      <c r="AH1750" t="s">
        <v>12</v>
      </c>
      <c r="AI1750" t="s">
        <v>12</v>
      </c>
    </row>
    <row r="1751" spans="1:35" x14ac:dyDescent="0.25">
      <c r="A1751">
        <v>1465306200</v>
      </c>
      <c r="B1751">
        <v>11.16412785</v>
      </c>
      <c r="C1751">
        <v>11.290205540000001</v>
      </c>
      <c r="D1751">
        <v>11.1608619</v>
      </c>
      <c r="E1751">
        <v>11.1788261</v>
      </c>
      <c r="F1751">
        <v>11.16412785</v>
      </c>
      <c r="G1751">
        <v>11.290205540000001</v>
      </c>
      <c r="H1751">
        <v>11.1608619</v>
      </c>
      <c r="I1751">
        <v>11.1788261</v>
      </c>
      <c r="J1751">
        <v>2099.25</v>
      </c>
      <c r="K1751">
        <v>2108.75</v>
      </c>
      <c r="L1751">
        <v>2098</v>
      </c>
      <c r="M1751">
        <v>2101.5</v>
      </c>
      <c r="N1751">
        <v>2108.25</v>
      </c>
      <c r="O1751">
        <v>2118</v>
      </c>
      <c r="P1751">
        <v>2106.5</v>
      </c>
      <c r="Q1751">
        <v>2110.25</v>
      </c>
      <c r="R1751">
        <v>2110.1799999999998</v>
      </c>
      <c r="S1751">
        <v>2119.2199999999998</v>
      </c>
      <c r="T1751">
        <v>2110.1799999999998</v>
      </c>
      <c r="U1751">
        <v>2112.13</v>
      </c>
      <c r="V1751">
        <v>0.37</v>
      </c>
      <c r="W1751">
        <v>0.37</v>
      </c>
      <c r="X1751">
        <v>0.37</v>
      </c>
      <c r="Y1751">
        <v>0.37</v>
      </c>
      <c r="Z1751" t="s">
        <v>12</v>
      </c>
      <c r="AA1751" t="s">
        <v>12</v>
      </c>
      <c r="AB1751" t="s">
        <v>12</v>
      </c>
      <c r="AC1751" t="s">
        <v>12</v>
      </c>
      <c r="AD1751">
        <v>187.46022077999999</v>
      </c>
      <c r="AE1751">
        <v>188.18249983999999</v>
      </c>
      <c r="AF1751">
        <v>187.43806498000001</v>
      </c>
      <c r="AG1751">
        <v>187.59758672999999</v>
      </c>
      <c r="AH1751" t="s">
        <v>12</v>
      </c>
      <c r="AI1751" t="s">
        <v>12</v>
      </c>
    </row>
    <row r="1752" spans="1:35" x14ac:dyDescent="0.25">
      <c r="A1752">
        <v>1465392600</v>
      </c>
      <c r="B1752">
        <v>11.209856070000001</v>
      </c>
      <c r="C1752">
        <v>11.318720150000001</v>
      </c>
      <c r="D1752">
        <v>11.190258399999999</v>
      </c>
      <c r="E1752">
        <v>11.289879239999999</v>
      </c>
      <c r="F1752">
        <v>11.209856070000001</v>
      </c>
      <c r="G1752">
        <v>11.318720150000001</v>
      </c>
      <c r="H1752">
        <v>11.190258399999999</v>
      </c>
      <c r="I1752">
        <v>11.289879239999999</v>
      </c>
      <c r="J1752">
        <v>2101.25</v>
      </c>
      <c r="K1752">
        <v>2110.75</v>
      </c>
      <c r="L1752">
        <v>2098</v>
      </c>
      <c r="M1752">
        <v>2109</v>
      </c>
      <c r="N1752">
        <v>2110.25</v>
      </c>
      <c r="O1752">
        <v>2119.75</v>
      </c>
      <c r="P1752">
        <v>2106.5</v>
      </c>
      <c r="Q1752">
        <v>2118</v>
      </c>
      <c r="R1752">
        <v>2112.71</v>
      </c>
      <c r="S1752">
        <v>2120.5500000000002</v>
      </c>
      <c r="T1752">
        <v>2112.71</v>
      </c>
      <c r="U1752">
        <v>2119.12</v>
      </c>
      <c r="V1752">
        <v>0.37</v>
      </c>
      <c r="W1752">
        <v>0.37</v>
      </c>
      <c r="X1752">
        <v>0.37</v>
      </c>
      <c r="Y1752">
        <v>0.37</v>
      </c>
      <c r="Z1752" t="s">
        <v>12</v>
      </c>
      <c r="AA1752" t="s">
        <v>12</v>
      </c>
      <c r="AB1752" t="s">
        <v>12</v>
      </c>
      <c r="AC1752" t="s">
        <v>12</v>
      </c>
      <c r="AD1752">
        <v>187.73938385</v>
      </c>
      <c r="AE1752">
        <v>188.34202160000001</v>
      </c>
      <c r="AF1752">
        <v>187.60636043</v>
      </c>
      <c r="AG1752">
        <v>188.20908679999999</v>
      </c>
      <c r="AH1752" t="s">
        <v>12</v>
      </c>
      <c r="AI1752" t="s">
        <v>12</v>
      </c>
    </row>
    <row r="1753" spans="1:35" x14ac:dyDescent="0.25">
      <c r="A1753">
        <v>1465479000</v>
      </c>
      <c r="B1753">
        <v>11.15759497</v>
      </c>
      <c r="C1753">
        <v>11.273547519999999</v>
      </c>
      <c r="D1753">
        <v>11.11023426</v>
      </c>
      <c r="E1753">
        <v>11.247417950000001</v>
      </c>
      <c r="F1753">
        <v>11.15759497</v>
      </c>
      <c r="G1753">
        <v>11.273547519999999</v>
      </c>
      <c r="H1753">
        <v>11.11023426</v>
      </c>
      <c r="I1753">
        <v>11.247417950000001</v>
      </c>
      <c r="J1753">
        <v>2108.5</v>
      </c>
      <c r="K1753">
        <v>2109.5</v>
      </c>
      <c r="L1753">
        <v>2097.25</v>
      </c>
      <c r="M1753">
        <v>2105.25</v>
      </c>
      <c r="N1753">
        <v>2117.75</v>
      </c>
      <c r="O1753">
        <v>2118.5</v>
      </c>
      <c r="P1753">
        <v>2106.25</v>
      </c>
      <c r="Q1753">
        <v>2114.25</v>
      </c>
      <c r="R1753">
        <v>2115.65</v>
      </c>
      <c r="S1753">
        <v>2117.64</v>
      </c>
      <c r="T1753">
        <v>2107.73</v>
      </c>
      <c r="U1753">
        <v>2115.48</v>
      </c>
      <c r="V1753">
        <v>0.37</v>
      </c>
      <c r="W1753">
        <v>0.37</v>
      </c>
      <c r="X1753">
        <v>0.37</v>
      </c>
      <c r="Y1753">
        <v>0.37</v>
      </c>
      <c r="Z1753" t="s">
        <v>12</v>
      </c>
      <c r="AA1753" t="s">
        <v>12</v>
      </c>
      <c r="AB1753" t="s">
        <v>12</v>
      </c>
      <c r="AC1753" t="s">
        <v>12</v>
      </c>
      <c r="AD1753">
        <v>187.4469273</v>
      </c>
      <c r="AE1753">
        <v>188.07615200999999</v>
      </c>
      <c r="AF1753">
        <v>187.16333306000001</v>
      </c>
      <c r="AG1753">
        <v>187.95207952999999</v>
      </c>
      <c r="AH1753" t="s">
        <v>12</v>
      </c>
      <c r="AI1753" t="s">
        <v>12</v>
      </c>
    </row>
    <row r="1754" spans="1:35" x14ac:dyDescent="0.25">
      <c r="A1754">
        <v>1465565400</v>
      </c>
      <c r="B1754">
        <v>10.98284941</v>
      </c>
      <c r="C1754">
        <v>11.05144125</v>
      </c>
      <c r="D1754">
        <v>10.82933499</v>
      </c>
      <c r="E1754">
        <v>10.9240564</v>
      </c>
      <c r="F1754">
        <v>10.98284941</v>
      </c>
      <c r="G1754">
        <v>11.05144125</v>
      </c>
      <c r="H1754">
        <v>10.82933499</v>
      </c>
      <c r="I1754">
        <v>10.9240564</v>
      </c>
      <c r="J1754">
        <v>2095.75</v>
      </c>
      <c r="K1754">
        <v>2097</v>
      </c>
      <c r="L1754">
        <v>2072.5</v>
      </c>
      <c r="M1754">
        <v>2080</v>
      </c>
      <c r="N1754">
        <v>2104.5</v>
      </c>
      <c r="O1754">
        <v>2104.75</v>
      </c>
      <c r="P1754">
        <v>2079.5</v>
      </c>
      <c r="Q1754">
        <v>2087.25</v>
      </c>
      <c r="R1754">
        <v>2109.5700000000002</v>
      </c>
      <c r="S1754">
        <v>2109.5700000000002</v>
      </c>
      <c r="T1754">
        <v>2089.96</v>
      </c>
      <c r="U1754">
        <v>2096.0700000000002</v>
      </c>
      <c r="V1754">
        <v>0.37</v>
      </c>
      <c r="W1754">
        <v>0.37</v>
      </c>
      <c r="X1754">
        <v>0.37</v>
      </c>
      <c r="Y1754">
        <v>0.37</v>
      </c>
      <c r="Z1754" t="s">
        <v>12</v>
      </c>
      <c r="AA1754" t="s">
        <v>12</v>
      </c>
      <c r="AB1754" t="s">
        <v>12</v>
      </c>
      <c r="AC1754" t="s">
        <v>12</v>
      </c>
      <c r="AD1754">
        <v>186.51638371000001</v>
      </c>
      <c r="AE1754">
        <v>186.87087650000001</v>
      </c>
      <c r="AF1754">
        <v>185.60356476999999</v>
      </c>
      <c r="AG1754">
        <v>186.17075324000001</v>
      </c>
      <c r="AH1754" t="s">
        <v>12</v>
      </c>
      <c r="AI1754" t="s">
        <v>12</v>
      </c>
    </row>
    <row r="1755" spans="1:35" x14ac:dyDescent="0.25">
      <c r="A1755">
        <v>1465824600</v>
      </c>
      <c r="B1755">
        <v>10.80810385</v>
      </c>
      <c r="C1755">
        <v>10.97305057</v>
      </c>
      <c r="D1755">
        <v>10.65948787</v>
      </c>
      <c r="E1755">
        <v>10.680719</v>
      </c>
      <c r="F1755">
        <v>10.80810385</v>
      </c>
      <c r="G1755">
        <v>10.97305057</v>
      </c>
      <c r="H1755">
        <v>10.65948787</v>
      </c>
      <c r="I1755">
        <v>10.680719</v>
      </c>
      <c r="J1755">
        <v>2073.75</v>
      </c>
      <c r="K1755">
        <v>2081.5</v>
      </c>
      <c r="L1755">
        <v>2060</v>
      </c>
      <c r="M1755">
        <v>2062.25</v>
      </c>
      <c r="N1755">
        <v>2081</v>
      </c>
      <c r="O1755">
        <v>2089.25</v>
      </c>
      <c r="P1755">
        <v>2066.5</v>
      </c>
      <c r="Q1755">
        <v>2069.75</v>
      </c>
      <c r="R1755">
        <v>2091.75</v>
      </c>
      <c r="S1755">
        <v>2098.12</v>
      </c>
      <c r="T1755">
        <v>2078.46</v>
      </c>
      <c r="U1755">
        <v>2079.06</v>
      </c>
      <c r="V1755">
        <v>0.37</v>
      </c>
      <c r="W1755">
        <v>0.37</v>
      </c>
      <c r="X1755">
        <v>0.37</v>
      </c>
      <c r="Y1755">
        <v>0.37</v>
      </c>
      <c r="Z1755" t="s">
        <v>12</v>
      </c>
      <c r="AA1755" t="s">
        <v>12</v>
      </c>
      <c r="AB1755" t="s">
        <v>12</v>
      </c>
      <c r="AC1755" t="s">
        <v>12</v>
      </c>
      <c r="AD1755">
        <v>185.54152852999999</v>
      </c>
      <c r="AE1755">
        <v>186.43662283</v>
      </c>
      <c r="AF1755">
        <v>184.64643422</v>
      </c>
      <c r="AG1755">
        <v>184.73434843000001</v>
      </c>
      <c r="AH1755" t="s">
        <v>12</v>
      </c>
      <c r="AI1755" t="s">
        <v>12</v>
      </c>
    </row>
    <row r="1756" spans="1:35" x14ac:dyDescent="0.25">
      <c r="A1756">
        <v>1465911000</v>
      </c>
      <c r="B1756">
        <v>10.608861210000001</v>
      </c>
      <c r="C1756">
        <v>10.71664839</v>
      </c>
      <c r="D1756">
        <v>10.43901507</v>
      </c>
      <c r="E1756">
        <v>10.621925989999999</v>
      </c>
      <c r="F1756">
        <v>10.608861210000001</v>
      </c>
      <c r="G1756">
        <v>10.71664839</v>
      </c>
      <c r="H1756">
        <v>10.43901507</v>
      </c>
      <c r="I1756">
        <v>10.621925989999999</v>
      </c>
      <c r="J1756">
        <v>2058.25</v>
      </c>
      <c r="K1756">
        <v>2064.5</v>
      </c>
      <c r="L1756">
        <v>2047.25</v>
      </c>
      <c r="M1756">
        <v>2058.25</v>
      </c>
      <c r="N1756">
        <v>2067.25</v>
      </c>
      <c r="O1756">
        <v>2072.75</v>
      </c>
      <c r="P1756">
        <v>2054.75</v>
      </c>
      <c r="Q1756">
        <v>2066</v>
      </c>
      <c r="R1756">
        <v>2076.65</v>
      </c>
      <c r="S1756">
        <v>2081.3000000000002</v>
      </c>
      <c r="T1756">
        <v>2064.1</v>
      </c>
      <c r="U1756">
        <v>2075.3200000000002</v>
      </c>
      <c r="V1756">
        <v>0.37</v>
      </c>
      <c r="W1756">
        <v>0.37</v>
      </c>
      <c r="X1756">
        <v>0.37</v>
      </c>
      <c r="Y1756">
        <v>0.37</v>
      </c>
      <c r="Z1756" t="s">
        <v>12</v>
      </c>
      <c r="AA1756" t="s">
        <v>12</v>
      </c>
      <c r="AB1756" t="s">
        <v>12</v>
      </c>
      <c r="AC1756" t="s">
        <v>12</v>
      </c>
      <c r="AD1756">
        <v>184.33625302999999</v>
      </c>
      <c r="AE1756">
        <v>184.99206469999999</v>
      </c>
      <c r="AF1756">
        <v>183.37903385999999</v>
      </c>
      <c r="AG1756">
        <v>184.37170230999999</v>
      </c>
      <c r="AH1756" t="s">
        <v>12</v>
      </c>
      <c r="AI1756" t="s">
        <v>12</v>
      </c>
    </row>
    <row r="1757" spans="1:35" x14ac:dyDescent="0.25">
      <c r="A1757">
        <v>1465997400</v>
      </c>
      <c r="B1757">
        <v>10.68235247</v>
      </c>
      <c r="C1757">
        <v>10.79013965</v>
      </c>
      <c r="D1757">
        <v>10.530487190000001</v>
      </c>
      <c r="E1757">
        <v>10.56476645</v>
      </c>
      <c r="F1757">
        <v>10.68235247</v>
      </c>
      <c r="G1757">
        <v>10.79013965</v>
      </c>
      <c r="H1757">
        <v>10.530487190000001</v>
      </c>
      <c r="I1757">
        <v>10.56476645</v>
      </c>
      <c r="J1757">
        <v>2058.75</v>
      </c>
      <c r="K1757">
        <v>2071.75</v>
      </c>
      <c r="L1757">
        <v>2052.5</v>
      </c>
      <c r="M1757">
        <v>2055.75</v>
      </c>
      <c r="N1757">
        <v>2064.5</v>
      </c>
      <c r="O1757">
        <v>2079.5</v>
      </c>
      <c r="P1757">
        <v>2059.75</v>
      </c>
      <c r="Q1757">
        <v>2063.5</v>
      </c>
      <c r="R1757">
        <v>2077.6</v>
      </c>
      <c r="S1757">
        <v>2085.65</v>
      </c>
      <c r="T1757">
        <v>2069.8000000000002</v>
      </c>
      <c r="U1757">
        <v>2071.5</v>
      </c>
      <c r="V1757">
        <v>0.37</v>
      </c>
      <c r="W1757">
        <v>0.37</v>
      </c>
      <c r="X1757">
        <v>0.37</v>
      </c>
      <c r="Y1757">
        <v>0.37</v>
      </c>
      <c r="Z1757" t="s">
        <v>12</v>
      </c>
      <c r="AA1757" t="s">
        <v>12</v>
      </c>
      <c r="AB1757" t="s">
        <v>12</v>
      </c>
      <c r="AC1757" t="s">
        <v>12</v>
      </c>
      <c r="AD1757">
        <v>184.81481830000001</v>
      </c>
      <c r="AE1757">
        <v>185.54152852999999</v>
      </c>
      <c r="AF1757">
        <v>183.91972398999999</v>
      </c>
      <c r="AG1757">
        <v>184.11469503000001</v>
      </c>
      <c r="AH1757" t="s">
        <v>12</v>
      </c>
      <c r="AI1757" t="s">
        <v>12</v>
      </c>
    </row>
    <row r="1758" spans="1:35" x14ac:dyDescent="0.25">
      <c r="A1758">
        <v>1466083800</v>
      </c>
      <c r="B1758">
        <v>10.399819730000001</v>
      </c>
      <c r="C1758">
        <v>10.68888437</v>
      </c>
      <c r="D1758">
        <v>10.232096009999999</v>
      </c>
      <c r="E1758">
        <v>10.66112133</v>
      </c>
      <c r="F1758">
        <v>10.399819730000001</v>
      </c>
      <c r="G1758">
        <v>10.68888437</v>
      </c>
      <c r="H1758">
        <v>10.232096009999999</v>
      </c>
      <c r="I1758">
        <v>10.66112133</v>
      </c>
      <c r="J1758">
        <v>2054.75</v>
      </c>
      <c r="K1758">
        <v>2063.75</v>
      </c>
      <c r="L1758">
        <v>2033.25</v>
      </c>
      <c r="M1758">
        <v>2063</v>
      </c>
      <c r="N1758">
        <v>2062.5</v>
      </c>
      <c r="O1758">
        <v>2071.5</v>
      </c>
      <c r="P1758">
        <v>2040.75</v>
      </c>
      <c r="Q1758">
        <v>2070.5</v>
      </c>
      <c r="R1758">
        <v>2066.36</v>
      </c>
      <c r="S1758">
        <v>2079.62</v>
      </c>
      <c r="T1758">
        <v>2050.37</v>
      </c>
      <c r="U1758">
        <v>2077.9899999999998</v>
      </c>
      <c r="V1758">
        <v>0.38</v>
      </c>
      <c r="W1758">
        <v>0.38</v>
      </c>
      <c r="X1758">
        <v>0.38</v>
      </c>
      <c r="Y1758">
        <v>0.38</v>
      </c>
      <c r="Z1758" t="s">
        <v>12</v>
      </c>
      <c r="AA1758" t="s">
        <v>12</v>
      </c>
      <c r="AB1758" t="s">
        <v>12</v>
      </c>
      <c r="AC1758" t="s">
        <v>12</v>
      </c>
      <c r="AD1758">
        <v>183.2107384</v>
      </c>
      <c r="AE1758">
        <v>184.84140525999999</v>
      </c>
      <c r="AF1758">
        <v>182.20043394000001</v>
      </c>
      <c r="AG1758">
        <v>184.66415885999999</v>
      </c>
      <c r="AH1758" t="s">
        <v>12</v>
      </c>
      <c r="AI1758" t="s">
        <v>12</v>
      </c>
    </row>
    <row r="1759" spans="1:35" x14ac:dyDescent="0.25">
      <c r="A1759">
        <v>1466170200</v>
      </c>
      <c r="B1759">
        <v>10.64642308</v>
      </c>
      <c r="C1759">
        <v>10.64642308</v>
      </c>
      <c r="D1759">
        <v>10.42104988</v>
      </c>
      <c r="E1759">
        <v>10.54026936</v>
      </c>
      <c r="F1759">
        <v>10.64642308</v>
      </c>
      <c r="G1759">
        <v>10.64642308</v>
      </c>
      <c r="H1759">
        <v>10.42104988</v>
      </c>
      <c r="I1759">
        <v>10.54026936</v>
      </c>
      <c r="J1759">
        <v>2062</v>
      </c>
      <c r="K1759">
        <v>2066.5</v>
      </c>
      <c r="L1759">
        <v>2046.25</v>
      </c>
      <c r="M1759">
        <v>2051.25</v>
      </c>
      <c r="N1759">
        <v>2068.75</v>
      </c>
      <c r="O1759">
        <v>2074.75</v>
      </c>
      <c r="P1759">
        <v>2053.25</v>
      </c>
      <c r="Q1759">
        <v>2059</v>
      </c>
      <c r="R1759">
        <v>2078.1999999999998</v>
      </c>
      <c r="S1759">
        <v>2078.1999999999998</v>
      </c>
      <c r="T1759">
        <v>2062.84</v>
      </c>
      <c r="U1759">
        <v>2071.2199999999998</v>
      </c>
      <c r="V1759">
        <v>0.38</v>
      </c>
      <c r="W1759">
        <v>0.38</v>
      </c>
      <c r="X1759">
        <v>0.38</v>
      </c>
      <c r="Y1759">
        <v>0.38</v>
      </c>
      <c r="Z1759" t="s">
        <v>12</v>
      </c>
      <c r="AA1759" t="s">
        <v>12</v>
      </c>
      <c r="AB1759" t="s">
        <v>12</v>
      </c>
      <c r="AC1759" t="s">
        <v>12</v>
      </c>
      <c r="AD1759">
        <v>184.55586979</v>
      </c>
      <c r="AE1759">
        <v>184.58259507</v>
      </c>
      <c r="AF1759">
        <v>183.29087324</v>
      </c>
      <c r="AG1759">
        <v>183.97682208000001</v>
      </c>
      <c r="AH1759" t="s">
        <v>12</v>
      </c>
      <c r="AI1759" t="s">
        <v>12</v>
      </c>
    </row>
    <row r="1760" spans="1:35" x14ac:dyDescent="0.25">
      <c r="A1760">
        <v>1466429400</v>
      </c>
      <c r="B1760">
        <v>10.89302741</v>
      </c>
      <c r="C1760">
        <v>11.010596769999999</v>
      </c>
      <c r="D1760">
        <v>10.726447220000001</v>
      </c>
      <c r="E1760">
        <v>10.74277796</v>
      </c>
      <c r="F1760">
        <v>10.89302741</v>
      </c>
      <c r="G1760">
        <v>11.010596769999999</v>
      </c>
      <c r="H1760">
        <v>10.726447220000001</v>
      </c>
      <c r="I1760">
        <v>10.74277796</v>
      </c>
      <c r="J1760">
        <v>2062.25</v>
      </c>
      <c r="K1760">
        <v>2084.75</v>
      </c>
      <c r="L1760">
        <v>2062.25</v>
      </c>
      <c r="M1760">
        <v>2066.5</v>
      </c>
      <c r="N1760">
        <v>2071</v>
      </c>
      <c r="O1760">
        <v>2092.5</v>
      </c>
      <c r="P1760">
        <v>2070.25</v>
      </c>
      <c r="Q1760">
        <v>2074.25</v>
      </c>
      <c r="R1760">
        <v>2075.58</v>
      </c>
      <c r="S1760">
        <v>2100.66</v>
      </c>
      <c r="T1760">
        <v>2075.58</v>
      </c>
      <c r="U1760">
        <v>2083.25</v>
      </c>
      <c r="V1760">
        <v>0.38</v>
      </c>
      <c r="W1760">
        <v>0.38</v>
      </c>
      <c r="X1760">
        <v>0.38</v>
      </c>
      <c r="Y1760">
        <v>0.38</v>
      </c>
      <c r="Z1760" t="s">
        <v>12</v>
      </c>
      <c r="AA1760" t="s">
        <v>12</v>
      </c>
      <c r="AB1760" t="s">
        <v>12</v>
      </c>
      <c r="AC1760" t="s">
        <v>12</v>
      </c>
      <c r="AD1760">
        <v>186.02576015</v>
      </c>
      <c r="AE1760">
        <v>186.72952584000001</v>
      </c>
      <c r="AF1760">
        <v>185.07255852</v>
      </c>
      <c r="AG1760">
        <v>185.16164279</v>
      </c>
      <c r="AH1760" t="s">
        <v>12</v>
      </c>
      <c r="AI1760" t="s">
        <v>12</v>
      </c>
    </row>
    <row r="1761" spans="1:35" x14ac:dyDescent="0.25">
      <c r="A1761">
        <v>1466515800</v>
      </c>
      <c r="B1761">
        <v>10.8113698</v>
      </c>
      <c r="C1761">
        <v>10.9060922</v>
      </c>
      <c r="D1761">
        <v>10.73178759</v>
      </c>
      <c r="E1761">
        <v>10.832600940000001</v>
      </c>
      <c r="F1761">
        <v>10.8113698</v>
      </c>
      <c r="G1761">
        <v>10.9060922</v>
      </c>
      <c r="H1761">
        <v>10.73178759</v>
      </c>
      <c r="I1761">
        <v>10.832600940000001</v>
      </c>
      <c r="J1761">
        <v>2073</v>
      </c>
      <c r="K1761">
        <v>2078.25</v>
      </c>
      <c r="L1761">
        <v>2066.75</v>
      </c>
      <c r="M1761">
        <v>2072.75</v>
      </c>
      <c r="N1761">
        <v>2079</v>
      </c>
      <c r="O1761">
        <v>2086</v>
      </c>
      <c r="P1761">
        <v>2074</v>
      </c>
      <c r="Q1761">
        <v>2080.5</v>
      </c>
      <c r="R1761">
        <v>2085.19</v>
      </c>
      <c r="S1761">
        <v>2093.66</v>
      </c>
      <c r="T1761">
        <v>2083.02</v>
      </c>
      <c r="U1761">
        <v>2088.9</v>
      </c>
      <c r="V1761">
        <v>0.38</v>
      </c>
      <c r="W1761">
        <v>0.38</v>
      </c>
      <c r="X1761">
        <v>0.38</v>
      </c>
      <c r="Y1761">
        <v>0.38</v>
      </c>
      <c r="Z1761" t="s">
        <v>12</v>
      </c>
      <c r="AA1761" t="s">
        <v>12</v>
      </c>
      <c r="AB1761" t="s">
        <v>12</v>
      </c>
      <c r="AC1761" t="s">
        <v>12</v>
      </c>
      <c r="AD1761">
        <v>185.56252198000001</v>
      </c>
      <c r="AE1761">
        <v>186.11484440999999</v>
      </c>
      <c r="AF1761">
        <v>185.09928379999999</v>
      </c>
      <c r="AG1761">
        <v>185.68723994999999</v>
      </c>
      <c r="AH1761" t="s">
        <v>12</v>
      </c>
      <c r="AI1761" t="s">
        <v>12</v>
      </c>
    </row>
    <row r="1762" spans="1:35" x14ac:dyDescent="0.25">
      <c r="A1762">
        <v>1466602200</v>
      </c>
      <c r="B1762">
        <v>10.855933439999999</v>
      </c>
      <c r="C1762">
        <v>10.993288359999999</v>
      </c>
      <c r="D1762">
        <v>10.752917249999999</v>
      </c>
      <c r="E1762">
        <v>10.77253938</v>
      </c>
      <c r="F1762">
        <v>10.855933439999999</v>
      </c>
      <c r="G1762">
        <v>10.993288359999999</v>
      </c>
      <c r="H1762">
        <v>10.752917249999999</v>
      </c>
      <c r="I1762">
        <v>10.77253938</v>
      </c>
      <c r="J1762">
        <v>2071</v>
      </c>
      <c r="K1762">
        <v>2083.5</v>
      </c>
      <c r="L1762">
        <v>2068</v>
      </c>
      <c r="M1762">
        <v>2069</v>
      </c>
      <c r="N1762">
        <v>2079.25</v>
      </c>
      <c r="O1762">
        <v>2091.25</v>
      </c>
      <c r="P1762">
        <v>2075.25</v>
      </c>
      <c r="Q1762">
        <v>2076.75</v>
      </c>
      <c r="R1762">
        <v>2089.75</v>
      </c>
      <c r="S1762">
        <v>2099.71</v>
      </c>
      <c r="T1762">
        <v>2084.36</v>
      </c>
      <c r="U1762">
        <v>2085.4499999999998</v>
      </c>
      <c r="V1762">
        <v>0.38</v>
      </c>
      <c r="W1762">
        <v>0.38</v>
      </c>
      <c r="X1762">
        <v>0.38</v>
      </c>
      <c r="Y1762">
        <v>0.38</v>
      </c>
      <c r="Z1762" t="s">
        <v>12</v>
      </c>
      <c r="AA1762" t="s">
        <v>12</v>
      </c>
      <c r="AB1762" t="s">
        <v>12</v>
      </c>
      <c r="AC1762" t="s">
        <v>12</v>
      </c>
      <c r="AD1762">
        <v>185.8743169</v>
      </c>
      <c r="AE1762">
        <v>186.63153313999999</v>
      </c>
      <c r="AF1762">
        <v>185.23291019999999</v>
      </c>
      <c r="AG1762">
        <v>185.38435344999999</v>
      </c>
      <c r="AH1762" t="s">
        <v>12</v>
      </c>
      <c r="AI1762" t="s">
        <v>12</v>
      </c>
    </row>
    <row r="1763" spans="1:35" x14ac:dyDescent="0.25">
      <c r="A1763">
        <v>1466688600</v>
      </c>
      <c r="B1763">
        <v>11.030897120000001</v>
      </c>
      <c r="C1763">
        <v>11.200955260000001</v>
      </c>
      <c r="D1763">
        <v>10.958949629999999</v>
      </c>
      <c r="E1763">
        <v>11.199320739999999</v>
      </c>
      <c r="F1763">
        <v>11.030897120000001</v>
      </c>
      <c r="G1763">
        <v>11.200955260000001</v>
      </c>
      <c r="H1763">
        <v>10.958949629999999</v>
      </c>
      <c r="I1763">
        <v>11.199320739999999</v>
      </c>
      <c r="J1763">
        <v>2074.75</v>
      </c>
      <c r="K1763">
        <v>2106.5</v>
      </c>
      <c r="L1763">
        <v>2074.75</v>
      </c>
      <c r="M1763">
        <v>2098</v>
      </c>
      <c r="N1763">
        <v>2083</v>
      </c>
      <c r="O1763">
        <v>2113.25</v>
      </c>
      <c r="P1763">
        <v>2083</v>
      </c>
      <c r="Q1763">
        <v>2105.75</v>
      </c>
      <c r="R1763">
        <v>2092.8000000000002</v>
      </c>
      <c r="S1763">
        <v>2113.3200000000002</v>
      </c>
      <c r="T1763">
        <v>2092.8000000000002</v>
      </c>
      <c r="U1763">
        <v>2113.3200000000002</v>
      </c>
      <c r="V1763">
        <v>0.39</v>
      </c>
      <c r="W1763">
        <v>0.39</v>
      </c>
      <c r="X1763">
        <v>0.39</v>
      </c>
      <c r="Y1763">
        <v>0.39</v>
      </c>
      <c r="Z1763" t="s">
        <v>12</v>
      </c>
      <c r="AA1763" t="s">
        <v>12</v>
      </c>
      <c r="AB1763" t="s">
        <v>12</v>
      </c>
      <c r="AC1763" t="s">
        <v>12</v>
      </c>
      <c r="AD1763">
        <v>186.90769435999999</v>
      </c>
      <c r="AE1763">
        <v>187.85198756</v>
      </c>
      <c r="AF1763">
        <v>186.42663934000001</v>
      </c>
      <c r="AG1763">
        <v>187.79853700000001</v>
      </c>
      <c r="AH1763" t="s">
        <v>12</v>
      </c>
      <c r="AI1763" t="s">
        <v>12</v>
      </c>
    </row>
    <row r="1764" spans="1:35" x14ac:dyDescent="0.25">
      <c r="A1764">
        <v>1466775000</v>
      </c>
      <c r="B1764">
        <v>10.04161596</v>
      </c>
      <c r="C1764">
        <v>10.57631806</v>
      </c>
      <c r="D1764">
        <v>9.9140721099999993</v>
      </c>
      <c r="E1764">
        <v>9.9860196000000006</v>
      </c>
      <c r="F1764">
        <v>10.04161596</v>
      </c>
      <c r="G1764">
        <v>10.57631806</v>
      </c>
      <c r="H1764">
        <v>9.9140721099999993</v>
      </c>
      <c r="I1764">
        <v>9.9860196000000006</v>
      </c>
      <c r="J1764">
        <v>2107.5</v>
      </c>
      <c r="K1764">
        <v>2111.75</v>
      </c>
      <c r="L1764">
        <v>1991</v>
      </c>
      <c r="M1764">
        <v>2010.25</v>
      </c>
      <c r="N1764">
        <v>2115.75</v>
      </c>
      <c r="O1764">
        <v>2119.5</v>
      </c>
      <c r="P1764">
        <v>1999</v>
      </c>
      <c r="Q1764">
        <v>2018.5</v>
      </c>
      <c r="R1764">
        <v>2103.81</v>
      </c>
      <c r="S1764">
        <v>2103.81</v>
      </c>
      <c r="T1764">
        <v>2032.57</v>
      </c>
      <c r="U1764">
        <v>2037.41</v>
      </c>
      <c r="V1764">
        <v>0.4</v>
      </c>
      <c r="W1764">
        <v>0.4</v>
      </c>
      <c r="X1764">
        <v>0.4</v>
      </c>
      <c r="Y1764">
        <v>0.4</v>
      </c>
      <c r="Z1764" t="s">
        <v>12</v>
      </c>
      <c r="AA1764" t="s">
        <v>12</v>
      </c>
      <c r="AB1764" t="s">
        <v>12</v>
      </c>
      <c r="AC1764" t="s">
        <v>12</v>
      </c>
      <c r="AD1764">
        <v>181.40228685</v>
      </c>
      <c r="AE1764">
        <v>184.31979648999999</v>
      </c>
      <c r="AF1764">
        <v>180.59162004000001</v>
      </c>
      <c r="AG1764">
        <v>180.95686552999999</v>
      </c>
      <c r="AH1764" t="s">
        <v>12</v>
      </c>
      <c r="AI1764" t="s">
        <v>12</v>
      </c>
    </row>
    <row r="1765" spans="1:35" x14ac:dyDescent="0.25">
      <c r="A1765">
        <v>1467034200</v>
      </c>
      <c r="B1765">
        <v>9.7505540199999992</v>
      </c>
      <c r="C1765">
        <v>9.7505540199999992</v>
      </c>
      <c r="D1765">
        <v>9.3205036099999994</v>
      </c>
      <c r="E1765">
        <v>9.4431409500000001</v>
      </c>
      <c r="F1765">
        <v>9.7505540199999992</v>
      </c>
      <c r="G1765">
        <v>9.7505540199999992</v>
      </c>
      <c r="H1765">
        <v>9.3205036099999994</v>
      </c>
      <c r="I1765">
        <v>9.4431409500000001</v>
      </c>
      <c r="J1765">
        <v>2006.25</v>
      </c>
      <c r="K1765">
        <v>2012.75</v>
      </c>
      <c r="L1765">
        <v>1972.25</v>
      </c>
      <c r="M1765">
        <v>1976.25</v>
      </c>
      <c r="N1765">
        <v>2013.75</v>
      </c>
      <c r="O1765">
        <v>2022.5</v>
      </c>
      <c r="P1765">
        <v>1981.5</v>
      </c>
      <c r="Q1765">
        <v>1985</v>
      </c>
      <c r="R1765">
        <v>2031.45</v>
      </c>
      <c r="S1765">
        <v>2031.45</v>
      </c>
      <c r="T1765">
        <v>1991.68</v>
      </c>
      <c r="U1765">
        <v>2000.54</v>
      </c>
      <c r="V1765">
        <v>0.41</v>
      </c>
      <c r="W1765">
        <v>0.41</v>
      </c>
      <c r="X1765">
        <v>0.41</v>
      </c>
      <c r="Y1765">
        <v>0.41</v>
      </c>
      <c r="Z1765" t="s">
        <v>12</v>
      </c>
      <c r="AA1765" t="s">
        <v>12</v>
      </c>
      <c r="AB1765" t="s">
        <v>12</v>
      </c>
      <c r="AC1765" t="s">
        <v>12</v>
      </c>
      <c r="AD1765">
        <v>179.58496786000001</v>
      </c>
      <c r="AE1765">
        <v>179.59387629</v>
      </c>
      <c r="AF1765">
        <v>176.9658905</v>
      </c>
      <c r="AG1765">
        <v>177.81219100999999</v>
      </c>
      <c r="AH1765" t="s">
        <v>12</v>
      </c>
      <c r="AI1765" t="s">
        <v>12</v>
      </c>
    </row>
    <row r="1766" spans="1:35" x14ac:dyDescent="0.25">
      <c r="A1766">
        <v>1467120600</v>
      </c>
      <c r="B1766">
        <v>9.7276618599999995</v>
      </c>
      <c r="C1766">
        <v>9.9631274399999992</v>
      </c>
      <c r="D1766">
        <v>9.6696127300000008</v>
      </c>
      <c r="E1766">
        <v>9.9549518799999994</v>
      </c>
      <c r="F1766">
        <v>9.7276618599999995</v>
      </c>
      <c r="G1766">
        <v>9.9631274399999992</v>
      </c>
      <c r="H1766">
        <v>9.6696127300000008</v>
      </c>
      <c r="I1766">
        <v>9.9549518799999994</v>
      </c>
      <c r="J1766">
        <v>1974.75</v>
      </c>
      <c r="K1766">
        <v>2021</v>
      </c>
      <c r="L1766">
        <v>1974.75</v>
      </c>
      <c r="M1766">
        <v>2019.75</v>
      </c>
      <c r="N1766">
        <v>1982.5</v>
      </c>
      <c r="O1766">
        <v>2029.75</v>
      </c>
      <c r="P1766">
        <v>1982.25</v>
      </c>
      <c r="Q1766">
        <v>2028.5</v>
      </c>
      <c r="R1766">
        <v>2006.67</v>
      </c>
      <c r="S1766">
        <v>2036.09</v>
      </c>
      <c r="T1766">
        <v>2006.67</v>
      </c>
      <c r="U1766">
        <v>2036.09</v>
      </c>
      <c r="V1766">
        <v>0.41</v>
      </c>
      <c r="W1766">
        <v>0.41</v>
      </c>
      <c r="X1766">
        <v>0.41</v>
      </c>
      <c r="Y1766">
        <v>0.41</v>
      </c>
      <c r="Z1766" t="s">
        <v>12</v>
      </c>
      <c r="AA1766" t="s">
        <v>12</v>
      </c>
      <c r="AB1766" t="s">
        <v>12</v>
      </c>
      <c r="AC1766" t="s">
        <v>12</v>
      </c>
      <c r="AD1766">
        <v>179.48697516999999</v>
      </c>
      <c r="AE1766">
        <v>181.04594979000001</v>
      </c>
      <c r="AF1766">
        <v>179.16627181999999</v>
      </c>
      <c r="AG1766">
        <v>181.01895726000001</v>
      </c>
      <c r="AH1766" t="s">
        <v>12</v>
      </c>
      <c r="AI1766" t="s">
        <v>12</v>
      </c>
    </row>
    <row r="1767" spans="1:35" x14ac:dyDescent="0.25">
      <c r="A1767">
        <v>1467207000</v>
      </c>
      <c r="B1767">
        <v>10.20022754</v>
      </c>
      <c r="C1767">
        <v>10.5076406</v>
      </c>
      <c r="D1767">
        <v>10.187146439999999</v>
      </c>
      <c r="E1767">
        <v>10.476572880000001</v>
      </c>
      <c r="F1767">
        <v>10.20022754</v>
      </c>
      <c r="G1767">
        <v>10.5076406</v>
      </c>
      <c r="H1767">
        <v>10.187146439999999</v>
      </c>
      <c r="I1767">
        <v>10.476572880000001</v>
      </c>
      <c r="J1767">
        <v>2018.75</v>
      </c>
      <c r="K1767">
        <v>2066</v>
      </c>
      <c r="L1767">
        <v>2015</v>
      </c>
      <c r="M1767">
        <v>2058</v>
      </c>
      <c r="N1767">
        <v>2028.25</v>
      </c>
      <c r="O1767">
        <v>2074.75</v>
      </c>
      <c r="P1767">
        <v>2022.75</v>
      </c>
      <c r="Q1767">
        <v>2066.75</v>
      </c>
      <c r="R1767">
        <v>2042.69</v>
      </c>
      <c r="S1767">
        <v>2073.13</v>
      </c>
      <c r="T1767">
        <v>2042.69</v>
      </c>
      <c r="U1767">
        <v>2070.77</v>
      </c>
      <c r="V1767">
        <v>0.41</v>
      </c>
      <c r="W1767">
        <v>0.41</v>
      </c>
      <c r="X1767">
        <v>0.41</v>
      </c>
      <c r="Y1767">
        <v>0.41</v>
      </c>
      <c r="Z1767" t="s">
        <v>12</v>
      </c>
      <c r="AA1767" t="s">
        <v>12</v>
      </c>
      <c r="AB1767" t="s">
        <v>12</v>
      </c>
      <c r="AC1767" t="s">
        <v>12</v>
      </c>
      <c r="AD1767">
        <v>182.48020643999999</v>
      </c>
      <c r="AE1767">
        <v>184.34206756</v>
      </c>
      <c r="AF1767">
        <v>182.37330531999999</v>
      </c>
      <c r="AG1767">
        <v>184.10154005000001</v>
      </c>
      <c r="AH1767" t="s">
        <v>12</v>
      </c>
      <c r="AI1767" t="s">
        <v>12</v>
      </c>
    </row>
    <row r="1768" spans="1:35" x14ac:dyDescent="0.25">
      <c r="A1768">
        <v>1467293400</v>
      </c>
      <c r="B1768">
        <v>10.54688487</v>
      </c>
      <c r="C1768">
        <v>10.90662427</v>
      </c>
      <c r="D1768">
        <v>10.45204522</v>
      </c>
      <c r="E1768">
        <v>10.883731129999999</v>
      </c>
      <c r="F1768">
        <v>10.54688487</v>
      </c>
      <c r="G1768">
        <v>10.90662427</v>
      </c>
      <c r="H1768">
        <v>10.45204522</v>
      </c>
      <c r="I1768">
        <v>10.883731129999999</v>
      </c>
      <c r="J1768">
        <v>2064</v>
      </c>
      <c r="K1768">
        <v>2082.25</v>
      </c>
      <c r="L1768">
        <v>2048</v>
      </c>
      <c r="M1768">
        <v>2081.75</v>
      </c>
      <c r="N1768">
        <v>2072.25</v>
      </c>
      <c r="O1768">
        <v>2091.25</v>
      </c>
      <c r="P1768">
        <v>2056.5</v>
      </c>
      <c r="Q1768">
        <v>2090.25</v>
      </c>
      <c r="R1768">
        <v>2073.17</v>
      </c>
      <c r="S1768">
        <v>2098.94</v>
      </c>
      <c r="T1768">
        <v>2070</v>
      </c>
      <c r="U1768">
        <v>2098.86</v>
      </c>
      <c r="V1768">
        <v>0.3</v>
      </c>
      <c r="W1768">
        <v>0.3</v>
      </c>
      <c r="X1768">
        <v>0.3</v>
      </c>
      <c r="Y1768">
        <v>0.3</v>
      </c>
      <c r="Z1768" t="s">
        <v>12</v>
      </c>
      <c r="AA1768" t="s">
        <v>12</v>
      </c>
      <c r="AB1768" t="s">
        <v>12</v>
      </c>
      <c r="AC1768" t="s">
        <v>12</v>
      </c>
      <c r="AD1768">
        <v>184.59150349999999</v>
      </c>
      <c r="AE1768">
        <v>186.66716685</v>
      </c>
      <c r="AF1768">
        <v>184.01245578000001</v>
      </c>
      <c r="AG1768">
        <v>186.60926208000001</v>
      </c>
      <c r="AH1768" t="s">
        <v>12</v>
      </c>
      <c r="AI1768" t="s">
        <v>12</v>
      </c>
    </row>
    <row r="1769" spans="1:35" x14ac:dyDescent="0.25">
      <c r="A1769">
        <v>1467379800</v>
      </c>
      <c r="B1769">
        <v>10.87719107</v>
      </c>
      <c r="C1769">
        <v>11.05509807</v>
      </c>
      <c r="D1769">
        <v>10.87555557</v>
      </c>
      <c r="E1769">
        <v>10.960584150000001</v>
      </c>
      <c r="F1769">
        <v>10.87719107</v>
      </c>
      <c r="G1769">
        <v>11.05509807</v>
      </c>
      <c r="H1769">
        <v>10.87555557</v>
      </c>
      <c r="I1769">
        <v>10.960584150000001</v>
      </c>
      <c r="J1769">
        <v>2077.25</v>
      </c>
      <c r="K1769">
        <v>2092</v>
      </c>
      <c r="L1769">
        <v>2073.5</v>
      </c>
      <c r="M1769">
        <v>2087.75</v>
      </c>
      <c r="N1769">
        <v>2086.5</v>
      </c>
      <c r="O1769">
        <v>2100.75</v>
      </c>
      <c r="P1769">
        <v>2081.5</v>
      </c>
      <c r="Q1769">
        <v>2096.25</v>
      </c>
      <c r="R1769">
        <v>2099.34</v>
      </c>
      <c r="S1769">
        <v>2108.71</v>
      </c>
      <c r="T1769">
        <v>2097.9</v>
      </c>
      <c r="U1769">
        <v>2102.9499999999998</v>
      </c>
      <c r="V1769">
        <v>0.41</v>
      </c>
      <c r="W1769">
        <v>0.41</v>
      </c>
      <c r="X1769">
        <v>0.41</v>
      </c>
      <c r="Y1769">
        <v>0.41</v>
      </c>
      <c r="Z1769" t="s">
        <v>12</v>
      </c>
      <c r="AA1769" t="s">
        <v>12</v>
      </c>
      <c r="AB1769" t="s">
        <v>12</v>
      </c>
      <c r="AC1769" t="s">
        <v>12</v>
      </c>
      <c r="AD1769">
        <v>186.50681517999999</v>
      </c>
      <c r="AE1769">
        <v>187.51346735999999</v>
      </c>
      <c r="AF1769">
        <v>186.44445619000001</v>
      </c>
      <c r="AG1769">
        <v>187.00639973</v>
      </c>
      <c r="AH1769" t="s">
        <v>12</v>
      </c>
      <c r="AI1769" t="s">
        <v>12</v>
      </c>
    </row>
    <row r="1770" spans="1:35" x14ac:dyDescent="0.25">
      <c r="A1770">
        <v>1467725400</v>
      </c>
      <c r="B1770">
        <v>10.81341915</v>
      </c>
      <c r="C1770">
        <v>10.83140577</v>
      </c>
      <c r="D1770">
        <v>10.62046786</v>
      </c>
      <c r="E1770">
        <v>10.73820065</v>
      </c>
      <c r="F1770">
        <v>10.81341915</v>
      </c>
      <c r="G1770">
        <v>10.83140577</v>
      </c>
      <c r="H1770">
        <v>10.62046786</v>
      </c>
      <c r="I1770">
        <v>10.73820065</v>
      </c>
      <c r="J1770">
        <v>2089.5</v>
      </c>
      <c r="K1770">
        <v>2095.5</v>
      </c>
      <c r="L1770">
        <v>2064</v>
      </c>
      <c r="M1770">
        <v>2074</v>
      </c>
      <c r="N1770">
        <v>2099.75</v>
      </c>
      <c r="O1770">
        <v>2104.75</v>
      </c>
      <c r="P1770">
        <v>2072.5</v>
      </c>
      <c r="Q1770">
        <v>2082.75</v>
      </c>
      <c r="R1770">
        <v>2095.0500000000002</v>
      </c>
      <c r="S1770">
        <v>2095.0500000000002</v>
      </c>
      <c r="T1770">
        <v>2080.86</v>
      </c>
      <c r="U1770">
        <v>2088.5500000000002</v>
      </c>
      <c r="V1770">
        <v>0.4</v>
      </c>
      <c r="W1770">
        <v>0.4</v>
      </c>
      <c r="X1770">
        <v>0.4</v>
      </c>
      <c r="Y1770">
        <v>0.4</v>
      </c>
      <c r="Z1770" t="s">
        <v>12</v>
      </c>
      <c r="AA1770" t="s">
        <v>12</v>
      </c>
      <c r="AB1770" t="s">
        <v>12</v>
      </c>
      <c r="AC1770" t="s">
        <v>12</v>
      </c>
      <c r="AD1770">
        <v>186.14156969000001</v>
      </c>
      <c r="AE1770">
        <v>186.25737924000001</v>
      </c>
      <c r="AF1770">
        <v>185.03692482</v>
      </c>
      <c r="AG1770">
        <v>185.66051467</v>
      </c>
      <c r="AH1770" t="s">
        <v>12</v>
      </c>
      <c r="AI1770" t="s">
        <v>12</v>
      </c>
    </row>
    <row r="1771" spans="1:35" x14ac:dyDescent="0.25">
      <c r="A1771">
        <v>1467811800</v>
      </c>
      <c r="B1771">
        <v>10.63681996</v>
      </c>
      <c r="C1771">
        <v>10.94390632</v>
      </c>
      <c r="D1771">
        <v>10.519087170000001</v>
      </c>
      <c r="E1771">
        <v>10.918069859999999</v>
      </c>
      <c r="F1771">
        <v>10.63681996</v>
      </c>
      <c r="G1771">
        <v>10.94390632</v>
      </c>
      <c r="H1771">
        <v>10.519087170000001</v>
      </c>
      <c r="I1771">
        <v>10.918069859999999</v>
      </c>
      <c r="J1771">
        <v>2073</v>
      </c>
      <c r="K1771">
        <v>2085.5</v>
      </c>
      <c r="L1771">
        <v>2057.5</v>
      </c>
      <c r="M1771">
        <v>2085.5</v>
      </c>
      <c r="N1771">
        <v>2084</v>
      </c>
      <c r="O1771">
        <v>2094.5</v>
      </c>
      <c r="P1771">
        <v>2065.75</v>
      </c>
      <c r="Q1771">
        <v>2094</v>
      </c>
      <c r="R1771">
        <v>2084.4299999999998</v>
      </c>
      <c r="S1771">
        <v>2100.7199999999998</v>
      </c>
      <c r="T1771">
        <v>2074.02</v>
      </c>
      <c r="U1771">
        <v>2099.73</v>
      </c>
      <c r="V1771">
        <v>0.4</v>
      </c>
      <c r="W1771">
        <v>0.4</v>
      </c>
      <c r="X1771">
        <v>0.4</v>
      </c>
      <c r="Y1771">
        <v>0.4</v>
      </c>
      <c r="Z1771" t="s">
        <v>12</v>
      </c>
      <c r="AA1771" t="s">
        <v>12</v>
      </c>
      <c r="AB1771" t="s">
        <v>12</v>
      </c>
      <c r="AC1771" t="s">
        <v>12</v>
      </c>
      <c r="AD1771">
        <v>185.14382594</v>
      </c>
      <c r="AE1771">
        <v>186.89878594000001</v>
      </c>
      <c r="AF1771">
        <v>184.45787709999999</v>
      </c>
      <c r="AG1771">
        <v>186.77406797</v>
      </c>
      <c r="AH1771" t="s">
        <v>12</v>
      </c>
      <c r="AI1771" t="s">
        <v>12</v>
      </c>
    </row>
    <row r="1772" spans="1:35" x14ac:dyDescent="0.25">
      <c r="A1772">
        <v>1467898200</v>
      </c>
      <c r="B1772">
        <v>10.957314119999999</v>
      </c>
      <c r="C1772">
        <v>11.075046909999999</v>
      </c>
      <c r="D1772">
        <v>10.76338271</v>
      </c>
      <c r="E1772">
        <v>10.8951777</v>
      </c>
      <c r="F1772">
        <v>10.957314119999999</v>
      </c>
      <c r="G1772">
        <v>11.075046909999999</v>
      </c>
      <c r="H1772">
        <v>10.76338271</v>
      </c>
      <c r="I1772">
        <v>10.8951777</v>
      </c>
      <c r="J1772">
        <v>2083.25</v>
      </c>
      <c r="K1772">
        <v>2093.25</v>
      </c>
      <c r="L1772">
        <v>2073.5</v>
      </c>
      <c r="M1772">
        <v>2083.5</v>
      </c>
      <c r="N1772">
        <v>2092</v>
      </c>
      <c r="O1772">
        <v>2102</v>
      </c>
      <c r="P1772">
        <v>2081.75</v>
      </c>
      <c r="Q1772">
        <v>2092</v>
      </c>
      <c r="R1772">
        <v>2100.42</v>
      </c>
      <c r="S1772">
        <v>2109.08</v>
      </c>
      <c r="T1772">
        <v>2089.39</v>
      </c>
      <c r="U1772">
        <v>2097.9</v>
      </c>
      <c r="V1772">
        <v>0.4</v>
      </c>
      <c r="W1772">
        <v>0.4</v>
      </c>
      <c r="X1772">
        <v>0.4</v>
      </c>
      <c r="Y1772">
        <v>0.4</v>
      </c>
      <c r="Z1772" t="s">
        <v>12</v>
      </c>
      <c r="AA1772" t="s">
        <v>12</v>
      </c>
      <c r="AB1772" t="s">
        <v>12</v>
      </c>
      <c r="AC1772" t="s">
        <v>12</v>
      </c>
      <c r="AD1772">
        <v>186.96114492000001</v>
      </c>
      <c r="AE1772">
        <v>187.65555676</v>
      </c>
      <c r="AF1772">
        <v>185.85650004999999</v>
      </c>
      <c r="AG1772">
        <v>186.65469504999999</v>
      </c>
      <c r="AH1772" t="s">
        <v>12</v>
      </c>
      <c r="AI1772" t="s">
        <v>12</v>
      </c>
    </row>
    <row r="1773" spans="1:35" x14ac:dyDescent="0.25">
      <c r="A1773">
        <v>1467984600</v>
      </c>
      <c r="B1773">
        <v>11.137183329999999</v>
      </c>
      <c r="C1773">
        <v>11.4298798</v>
      </c>
      <c r="D1773">
        <v>11.0982334</v>
      </c>
      <c r="E1773">
        <v>11.377554440000001</v>
      </c>
      <c r="F1773">
        <v>11.137183329999999</v>
      </c>
      <c r="G1773">
        <v>11.4298798</v>
      </c>
      <c r="H1773">
        <v>11.0982334</v>
      </c>
      <c r="I1773">
        <v>11.377554440000001</v>
      </c>
      <c r="J1773">
        <v>2083.25</v>
      </c>
      <c r="K1773">
        <v>2116.75</v>
      </c>
      <c r="L1773">
        <v>2079</v>
      </c>
      <c r="M1773">
        <v>2112</v>
      </c>
      <c r="N1773">
        <v>2092</v>
      </c>
      <c r="O1773">
        <v>2125.5</v>
      </c>
      <c r="P1773">
        <v>2087.5</v>
      </c>
      <c r="Q1773">
        <v>2120.5</v>
      </c>
      <c r="R1773">
        <v>2106.9699999999998</v>
      </c>
      <c r="S1773">
        <v>2131.71</v>
      </c>
      <c r="T1773">
        <v>2106.9699999999998</v>
      </c>
      <c r="U1773">
        <v>2129.9</v>
      </c>
      <c r="V1773">
        <v>0.4</v>
      </c>
      <c r="W1773">
        <v>0.4</v>
      </c>
      <c r="X1773">
        <v>0.4</v>
      </c>
      <c r="Y1773">
        <v>0.4</v>
      </c>
      <c r="Z1773" t="s">
        <v>12</v>
      </c>
      <c r="AA1773" t="s">
        <v>12</v>
      </c>
      <c r="AB1773" t="s">
        <v>12</v>
      </c>
      <c r="AC1773" t="s">
        <v>12</v>
      </c>
      <c r="AD1773">
        <v>188.01233923999999</v>
      </c>
      <c r="AE1773">
        <v>189.69603183000001</v>
      </c>
      <c r="AF1773">
        <v>187.77047546</v>
      </c>
      <c r="AG1773">
        <v>189.43768746000001</v>
      </c>
      <c r="AH1773" t="s">
        <v>12</v>
      </c>
      <c r="AI1773" t="s">
        <v>12</v>
      </c>
    </row>
    <row r="1774" spans="1:35" x14ac:dyDescent="0.25">
      <c r="A1774">
        <v>1468243800</v>
      </c>
      <c r="B1774">
        <v>11.475665100000001</v>
      </c>
      <c r="C1774">
        <v>11.61302002</v>
      </c>
      <c r="D1774">
        <v>11.43478533</v>
      </c>
      <c r="E1774">
        <v>11.50019277</v>
      </c>
      <c r="F1774">
        <v>11.475665100000001</v>
      </c>
      <c r="G1774">
        <v>11.61302002</v>
      </c>
      <c r="H1774">
        <v>11.43478533</v>
      </c>
      <c r="I1774">
        <v>11.50019277</v>
      </c>
      <c r="J1774">
        <v>2111.5</v>
      </c>
      <c r="K1774">
        <v>2128</v>
      </c>
      <c r="L1774">
        <v>2111.25</v>
      </c>
      <c r="M1774">
        <v>2122</v>
      </c>
      <c r="N1774">
        <v>2120.25</v>
      </c>
      <c r="O1774">
        <v>2136.75</v>
      </c>
      <c r="P1774">
        <v>2120</v>
      </c>
      <c r="Q1774">
        <v>2130.25</v>
      </c>
      <c r="R1774">
        <v>2131.7199999999998</v>
      </c>
      <c r="S1774">
        <v>2143.16</v>
      </c>
      <c r="T1774">
        <v>2131.7199999999998</v>
      </c>
      <c r="U1774">
        <v>2137.16</v>
      </c>
      <c r="V1774">
        <v>0.4</v>
      </c>
      <c r="W1774">
        <v>0.4</v>
      </c>
      <c r="X1774">
        <v>0.4</v>
      </c>
      <c r="Y1774">
        <v>0.4</v>
      </c>
      <c r="Z1774" t="s">
        <v>12</v>
      </c>
      <c r="AA1774" t="s">
        <v>12</v>
      </c>
      <c r="AB1774" t="s">
        <v>12</v>
      </c>
      <c r="AC1774" t="s">
        <v>12</v>
      </c>
      <c r="AD1774">
        <v>189.91874249</v>
      </c>
      <c r="AE1774">
        <v>190.70268401000001</v>
      </c>
      <c r="AF1774">
        <v>189.70494024999999</v>
      </c>
      <c r="AG1774">
        <v>190.10581944</v>
      </c>
      <c r="AH1774" t="s">
        <v>12</v>
      </c>
      <c r="AI1774" t="s">
        <v>12</v>
      </c>
    </row>
    <row r="1775" spans="1:35" x14ac:dyDescent="0.25">
      <c r="A1775">
        <v>1468330200</v>
      </c>
      <c r="B1775">
        <v>11.68987304</v>
      </c>
      <c r="C1775">
        <v>11.812511369999999</v>
      </c>
      <c r="D1775">
        <v>11.64408774</v>
      </c>
      <c r="E1775">
        <v>11.752009470000001</v>
      </c>
      <c r="F1775">
        <v>11.68987304</v>
      </c>
      <c r="G1775">
        <v>11.812511369999999</v>
      </c>
      <c r="H1775">
        <v>11.64408774</v>
      </c>
      <c r="I1775">
        <v>11.752009470000001</v>
      </c>
      <c r="J1775">
        <v>2122.5</v>
      </c>
      <c r="K1775">
        <v>2140.75</v>
      </c>
      <c r="L1775">
        <v>2121</v>
      </c>
      <c r="M1775">
        <v>2137.5</v>
      </c>
      <c r="N1775">
        <v>2130.75</v>
      </c>
      <c r="O1775">
        <v>2149.25</v>
      </c>
      <c r="P1775">
        <v>2128.5</v>
      </c>
      <c r="Q1775">
        <v>2145.75</v>
      </c>
      <c r="R1775">
        <v>2139.5</v>
      </c>
      <c r="S1775">
        <v>2155.4</v>
      </c>
      <c r="T1775">
        <v>2139.5</v>
      </c>
      <c r="U1775">
        <v>2152.14</v>
      </c>
      <c r="V1775">
        <v>0.4</v>
      </c>
      <c r="W1775">
        <v>0.4</v>
      </c>
      <c r="X1775">
        <v>0.4</v>
      </c>
      <c r="Y1775">
        <v>0.4</v>
      </c>
      <c r="Z1775" t="s">
        <v>12</v>
      </c>
      <c r="AA1775" t="s">
        <v>12</v>
      </c>
      <c r="AB1775" t="s">
        <v>12</v>
      </c>
      <c r="AC1775" t="s">
        <v>12</v>
      </c>
      <c r="AD1775">
        <v>191.11247162999999</v>
      </c>
      <c r="AE1775">
        <v>191.79842045999999</v>
      </c>
      <c r="AF1775">
        <v>190.13325739999999</v>
      </c>
      <c r="AG1775">
        <v>191.48662553</v>
      </c>
      <c r="AH1775" t="s">
        <v>12</v>
      </c>
      <c r="AI1775" t="s">
        <v>12</v>
      </c>
    </row>
    <row r="1776" spans="1:35" x14ac:dyDescent="0.25">
      <c r="A1776">
        <v>1468416600</v>
      </c>
      <c r="B1776">
        <v>11.83703903</v>
      </c>
      <c r="C1776">
        <v>11.840309059999999</v>
      </c>
      <c r="D1776">
        <v>11.65716982</v>
      </c>
      <c r="E1776">
        <v>11.75364497</v>
      </c>
      <c r="F1776">
        <v>11.83703903</v>
      </c>
      <c r="G1776">
        <v>11.840309059999999</v>
      </c>
      <c r="H1776">
        <v>11.65716982</v>
      </c>
      <c r="I1776">
        <v>11.75364497</v>
      </c>
      <c r="J1776">
        <v>2137</v>
      </c>
      <c r="K1776">
        <v>2144</v>
      </c>
      <c r="L1776">
        <v>2131.25</v>
      </c>
      <c r="M1776">
        <v>2137.75</v>
      </c>
      <c r="N1776">
        <v>2145.75</v>
      </c>
      <c r="O1776">
        <v>2152.25</v>
      </c>
      <c r="P1776">
        <v>2139.5</v>
      </c>
      <c r="Q1776">
        <v>2146</v>
      </c>
      <c r="R1776">
        <v>2153.81</v>
      </c>
      <c r="S1776">
        <v>2156.4499999999998</v>
      </c>
      <c r="T1776">
        <v>2146.21</v>
      </c>
      <c r="U1776">
        <v>2152.4299999999998</v>
      </c>
      <c r="V1776">
        <v>0.4</v>
      </c>
      <c r="W1776">
        <v>0.4</v>
      </c>
      <c r="X1776">
        <v>0.4</v>
      </c>
      <c r="Y1776">
        <v>0.4</v>
      </c>
      <c r="Z1776" t="s">
        <v>12</v>
      </c>
      <c r="AA1776" t="s">
        <v>12</v>
      </c>
      <c r="AB1776" t="s">
        <v>12</v>
      </c>
      <c r="AC1776" t="s">
        <v>12</v>
      </c>
      <c r="AD1776">
        <v>191.92313842999999</v>
      </c>
      <c r="AE1776">
        <v>191.93204685000001</v>
      </c>
      <c r="AF1776">
        <v>190.95211995</v>
      </c>
      <c r="AG1776">
        <v>191.45990026000001</v>
      </c>
      <c r="AH1776" t="s">
        <v>12</v>
      </c>
      <c r="AI1776" t="s">
        <v>12</v>
      </c>
    </row>
    <row r="1777" spans="1:35" x14ac:dyDescent="0.25">
      <c r="A1777">
        <v>1468503000</v>
      </c>
      <c r="B1777">
        <v>11.99401608</v>
      </c>
      <c r="C1777">
        <v>12.036530369999999</v>
      </c>
      <c r="D1777">
        <v>11.86975893</v>
      </c>
      <c r="E1777">
        <v>11.935149689999999</v>
      </c>
      <c r="F1777">
        <v>11.99401608</v>
      </c>
      <c r="G1777">
        <v>12.036530369999999</v>
      </c>
      <c r="H1777">
        <v>11.86975893</v>
      </c>
      <c r="I1777">
        <v>11.935149689999999</v>
      </c>
      <c r="J1777">
        <v>2135.5</v>
      </c>
      <c r="K1777">
        <v>2159.25</v>
      </c>
      <c r="L1777">
        <v>2135.25</v>
      </c>
      <c r="M1777">
        <v>2149</v>
      </c>
      <c r="N1777">
        <v>2145.25</v>
      </c>
      <c r="O1777">
        <v>2168</v>
      </c>
      <c r="P1777">
        <v>2142.75</v>
      </c>
      <c r="Q1777">
        <v>2157.25</v>
      </c>
      <c r="R1777">
        <v>2157.88</v>
      </c>
      <c r="S1777">
        <v>2168.9899999999998</v>
      </c>
      <c r="T1777">
        <v>2157.88</v>
      </c>
      <c r="U1777">
        <v>2163.75</v>
      </c>
      <c r="V1777">
        <v>0.4</v>
      </c>
      <c r="W1777">
        <v>0.4</v>
      </c>
      <c r="X1777">
        <v>0.4</v>
      </c>
      <c r="Y1777">
        <v>0.4</v>
      </c>
      <c r="Z1777" t="s">
        <v>12</v>
      </c>
      <c r="AA1777" t="s">
        <v>12</v>
      </c>
      <c r="AB1777" t="s">
        <v>12</v>
      </c>
      <c r="AC1777" t="s">
        <v>12</v>
      </c>
      <c r="AD1777">
        <v>192.77834736</v>
      </c>
      <c r="AE1777">
        <v>193.01887488</v>
      </c>
      <c r="AF1777">
        <v>192.11912380999999</v>
      </c>
      <c r="AG1777">
        <v>192.52891141999999</v>
      </c>
      <c r="AH1777" t="s">
        <v>12</v>
      </c>
      <c r="AI1777" t="s">
        <v>12</v>
      </c>
    </row>
    <row r="1778" spans="1:35" x14ac:dyDescent="0.25">
      <c r="A1778">
        <v>1468589400</v>
      </c>
      <c r="B1778">
        <v>12.051246969999999</v>
      </c>
      <c r="C1778">
        <v>12.057788009999999</v>
      </c>
      <c r="D1778">
        <v>11.81190602</v>
      </c>
      <c r="E1778">
        <v>11.89917545</v>
      </c>
      <c r="F1778">
        <v>12.051246969999999</v>
      </c>
      <c r="G1778">
        <v>12.057788009999999</v>
      </c>
      <c r="H1778">
        <v>11.81190602</v>
      </c>
      <c r="I1778">
        <v>11.89917545</v>
      </c>
      <c r="J1778">
        <v>2146.25</v>
      </c>
      <c r="K1778">
        <v>2156</v>
      </c>
      <c r="L1778">
        <v>2135.5</v>
      </c>
      <c r="M1778">
        <v>2144.5</v>
      </c>
      <c r="N1778">
        <v>2156.5</v>
      </c>
      <c r="O1778">
        <v>2164.75</v>
      </c>
      <c r="P1778">
        <v>2143.25</v>
      </c>
      <c r="Q1778">
        <v>2152.75</v>
      </c>
      <c r="R1778">
        <v>2165.13</v>
      </c>
      <c r="S1778">
        <v>2169.0500000000002</v>
      </c>
      <c r="T1778">
        <v>2155.79</v>
      </c>
      <c r="U1778">
        <v>2161.7399999999998</v>
      </c>
      <c r="V1778">
        <v>0.4</v>
      </c>
      <c r="W1778">
        <v>0.4</v>
      </c>
      <c r="X1778">
        <v>0.4</v>
      </c>
      <c r="Y1778">
        <v>0.4</v>
      </c>
      <c r="Z1778" t="s">
        <v>12</v>
      </c>
      <c r="AA1778" t="s">
        <v>12</v>
      </c>
      <c r="AB1778" t="s">
        <v>12</v>
      </c>
      <c r="AC1778" t="s">
        <v>12</v>
      </c>
      <c r="AD1778">
        <v>193.11686757000001</v>
      </c>
      <c r="AE1778">
        <v>193.32398848</v>
      </c>
      <c r="AF1778">
        <v>191.80554720000001</v>
      </c>
      <c r="AG1778">
        <v>192.27056705999999</v>
      </c>
      <c r="AH1778" t="s">
        <v>12</v>
      </c>
      <c r="AI1778" t="s">
        <v>12</v>
      </c>
    </row>
    <row r="1779" spans="1:35" x14ac:dyDescent="0.25">
      <c r="A1779">
        <v>1468848600</v>
      </c>
      <c r="B1779">
        <v>11.92533862</v>
      </c>
      <c r="C1779">
        <v>12.025100480000001</v>
      </c>
      <c r="D1779">
        <v>11.87301326</v>
      </c>
      <c r="E1779">
        <v>11.995650599999999</v>
      </c>
      <c r="F1779">
        <v>11.92533862</v>
      </c>
      <c r="G1779">
        <v>12.025100480000001</v>
      </c>
      <c r="H1779">
        <v>11.87301326</v>
      </c>
      <c r="I1779">
        <v>11.995650599999999</v>
      </c>
      <c r="J1779">
        <v>2146</v>
      </c>
      <c r="K1779">
        <v>2154.25</v>
      </c>
      <c r="L1779">
        <v>2145</v>
      </c>
      <c r="M1779">
        <v>2151.75</v>
      </c>
      <c r="N1779">
        <v>2154.5</v>
      </c>
      <c r="O1779">
        <v>2163.25</v>
      </c>
      <c r="P1779">
        <v>2152.75</v>
      </c>
      <c r="Q1779">
        <v>2160</v>
      </c>
      <c r="R1779">
        <v>2162.04</v>
      </c>
      <c r="S1779">
        <v>2168.35</v>
      </c>
      <c r="T1779">
        <v>2159.63</v>
      </c>
      <c r="U1779">
        <v>2166.89</v>
      </c>
      <c r="V1779">
        <v>0.4</v>
      </c>
      <c r="W1779">
        <v>0.4</v>
      </c>
      <c r="X1779">
        <v>0.4</v>
      </c>
      <c r="Y1779">
        <v>0.4</v>
      </c>
      <c r="Z1779" t="s">
        <v>12</v>
      </c>
      <c r="AA1779" t="s">
        <v>12</v>
      </c>
      <c r="AB1779" t="s">
        <v>12</v>
      </c>
      <c r="AC1779" t="s">
        <v>12</v>
      </c>
      <c r="AD1779">
        <v>192.39528503</v>
      </c>
      <c r="AE1779">
        <v>192.95651588999999</v>
      </c>
      <c r="AF1779">
        <v>192.12803224000001</v>
      </c>
      <c r="AG1779">
        <v>192.78654312</v>
      </c>
      <c r="AH1779" t="s">
        <v>12</v>
      </c>
      <c r="AI1779" t="s">
        <v>12</v>
      </c>
    </row>
    <row r="1780" spans="1:35" x14ac:dyDescent="0.25">
      <c r="A1780">
        <v>1468935000</v>
      </c>
      <c r="B1780">
        <v>11.90735199</v>
      </c>
      <c r="C1780">
        <v>11.962947379999999</v>
      </c>
      <c r="D1780">
        <v>11.86483672</v>
      </c>
      <c r="E1780">
        <v>11.95313631</v>
      </c>
      <c r="F1780">
        <v>11.90735199</v>
      </c>
      <c r="G1780">
        <v>11.962947379999999</v>
      </c>
      <c r="H1780">
        <v>11.86483672</v>
      </c>
      <c r="I1780">
        <v>11.95313631</v>
      </c>
      <c r="J1780">
        <v>2152.5</v>
      </c>
      <c r="K1780">
        <v>2152.5</v>
      </c>
      <c r="L1780">
        <v>2143.5</v>
      </c>
      <c r="M1780">
        <v>2150.5</v>
      </c>
      <c r="N1780">
        <v>2160</v>
      </c>
      <c r="O1780">
        <v>2160.75</v>
      </c>
      <c r="P1780">
        <v>2151.25</v>
      </c>
      <c r="Q1780">
        <v>2158.75</v>
      </c>
      <c r="R1780">
        <v>2163.79</v>
      </c>
      <c r="S1780">
        <v>2164.63</v>
      </c>
      <c r="T1780">
        <v>2159.0100000000002</v>
      </c>
      <c r="U1780">
        <v>2163.7800000000002</v>
      </c>
      <c r="V1780">
        <v>0.4</v>
      </c>
      <c r="W1780">
        <v>0.4</v>
      </c>
      <c r="X1780">
        <v>0.4</v>
      </c>
      <c r="Y1780">
        <v>0.4</v>
      </c>
      <c r="Z1780" t="s">
        <v>12</v>
      </c>
      <c r="AA1780" t="s">
        <v>12</v>
      </c>
      <c r="AB1780" t="s">
        <v>12</v>
      </c>
      <c r="AC1780" t="s">
        <v>12</v>
      </c>
      <c r="AD1780">
        <v>192.3507429</v>
      </c>
      <c r="AE1780">
        <v>192.62690411</v>
      </c>
      <c r="AF1780">
        <v>192.09239853</v>
      </c>
      <c r="AG1780">
        <v>192.59127040999999</v>
      </c>
      <c r="AH1780" t="s">
        <v>12</v>
      </c>
      <c r="AI1780" t="s">
        <v>12</v>
      </c>
    </row>
    <row r="1781" spans="1:35" x14ac:dyDescent="0.25">
      <c r="A1781">
        <v>1469021400</v>
      </c>
      <c r="B1781">
        <v>12.04797694</v>
      </c>
      <c r="C1781">
        <v>12.149357630000001</v>
      </c>
      <c r="D1781">
        <v>11.962947379999999</v>
      </c>
      <c r="E1781">
        <v>12.106843339999999</v>
      </c>
      <c r="F1781">
        <v>12.04797694</v>
      </c>
      <c r="G1781">
        <v>12.149357630000001</v>
      </c>
      <c r="H1781">
        <v>11.962947379999999</v>
      </c>
      <c r="I1781">
        <v>12.106843339999999</v>
      </c>
      <c r="J1781">
        <v>2151</v>
      </c>
      <c r="K1781">
        <v>2162</v>
      </c>
      <c r="L1781">
        <v>2147.25</v>
      </c>
      <c r="M1781">
        <v>2159.5</v>
      </c>
      <c r="N1781">
        <v>2159</v>
      </c>
      <c r="O1781">
        <v>2169.75</v>
      </c>
      <c r="P1781">
        <v>2155.25</v>
      </c>
      <c r="Q1781">
        <v>2167.5</v>
      </c>
      <c r="R1781">
        <v>2166.1</v>
      </c>
      <c r="S1781">
        <v>2175.63</v>
      </c>
      <c r="T1781">
        <v>2164.89</v>
      </c>
      <c r="U1781">
        <v>2173.02</v>
      </c>
      <c r="V1781">
        <v>0.4</v>
      </c>
      <c r="W1781">
        <v>0.4</v>
      </c>
      <c r="X1781">
        <v>0.4</v>
      </c>
      <c r="Y1781">
        <v>0.4</v>
      </c>
      <c r="Z1781" t="s">
        <v>12</v>
      </c>
      <c r="AA1781" t="s">
        <v>12</v>
      </c>
      <c r="AB1781" t="s">
        <v>12</v>
      </c>
      <c r="AC1781" t="s">
        <v>12</v>
      </c>
      <c r="AD1781">
        <v>193.09014228999999</v>
      </c>
      <c r="AE1781">
        <v>193.64246471999999</v>
      </c>
      <c r="AF1781">
        <v>192.63581253999999</v>
      </c>
      <c r="AG1781">
        <v>193.38857457</v>
      </c>
      <c r="AH1781" t="s">
        <v>12</v>
      </c>
      <c r="AI1781" t="s">
        <v>12</v>
      </c>
    </row>
    <row r="1782" spans="1:35" x14ac:dyDescent="0.25">
      <c r="A1782">
        <v>1469107800</v>
      </c>
      <c r="B1782">
        <v>12.07741014</v>
      </c>
      <c r="C1782">
        <v>12.124208919999999</v>
      </c>
      <c r="D1782">
        <v>11.879553319999999</v>
      </c>
      <c r="E1782">
        <v>11.96621741</v>
      </c>
      <c r="F1782">
        <v>12.07741014</v>
      </c>
      <c r="G1782">
        <v>12.124208919999999</v>
      </c>
      <c r="H1782">
        <v>11.879553319999999</v>
      </c>
      <c r="I1782">
        <v>11.96621741</v>
      </c>
      <c r="J1782">
        <v>2159.75</v>
      </c>
      <c r="K1782">
        <v>2162</v>
      </c>
      <c r="L1782">
        <v>2145.75</v>
      </c>
      <c r="M1782">
        <v>2150</v>
      </c>
      <c r="N1782">
        <v>2168.25</v>
      </c>
      <c r="O1782">
        <v>2170.25</v>
      </c>
      <c r="P1782">
        <v>2153.5</v>
      </c>
      <c r="Q1782">
        <v>2158</v>
      </c>
      <c r="R1782">
        <v>2172.91</v>
      </c>
      <c r="S1782">
        <v>2174.56</v>
      </c>
      <c r="T1782">
        <v>2159.75</v>
      </c>
      <c r="U1782">
        <v>2165.17</v>
      </c>
      <c r="V1782">
        <v>0.4</v>
      </c>
      <c r="W1782">
        <v>0.4</v>
      </c>
      <c r="X1782">
        <v>0.4</v>
      </c>
      <c r="Y1782">
        <v>0.4</v>
      </c>
      <c r="Z1782" t="s">
        <v>12</v>
      </c>
      <c r="AA1782" t="s">
        <v>12</v>
      </c>
      <c r="AB1782" t="s">
        <v>12</v>
      </c>
      <c r="AC1782" t="s">
        <v>12</v>
      </c>
      <c r="AD1782">
        <v>193.27721923999999</v>
      </c>
      <c r="AE1782">
        <v>193.50883833</v>
      </c>
      <c r="AF1782">
        <v>192.19929965</v>
      </c>
      <c r="AG1782">
        <v>192.65808361000001</v>
      </c>
      <c r="AH1782" t="s">
        <v>12</v>
      </c>
      <c r="AI1782" t="s">
        <v>12</v>
      </c>
    </row>
    <row r="1783" spans="1:35" x14ac:dyDescent="0.25">
      <c r="A1783">
        <v>1469194200</v>
      </c>
      <c r="B1783">
        <v>11.992380580000001</v>
      </c>
      <c r="C1783">
        <v>12.134641029999999</v>
      </c>
      <c r="D1783">
        <v>11.938746419999999</v>
      </c>
      <c r="E1783">
        <v>12.128099990000001</v>
      </c>
      <c r="F1783">
        <v>11.992380580000001</v>
      </c>
      <c r="G1783">
        <v>12.134641029999999</v>
      </c>
      <c r="H1783">
        <v>11.938746419999999</v>
      </c>
      <c r="I1783">
        <v>12.128099990000001</v>
      </c>
      <c r="J1783">
        <v>2151.25</v>
      </c>
      <c r="K1783">
        <v>2161.25</v>
      </c>
      <c r="L1783">
        <v>2148.5</v>
      </c>
      <c r="M1783">
        <v>2159.5</v>
      </c>
      <c r="N1783">
        <v>2159</v>
      </c>
      <c r="O1783">
        <v>2169.25</v>
      </c>
      <c r="P1783">
        <v>2156</v>
      </c>
      <c r="Q1783">
        <v>2167.5</v>
      </c>
      <c r="R1783">
        <v>2166.4699999999998</v>
      </c>
      <c r="S1783">
        <v>2175.11</v>
      </c>
      <c r="T1783">
        <v>2163.2399999999998</v>
      </c>
      <c r="U1783">
        <v>2175.0300000000002</v>
      </c>
      <c r="V1783">
        <v>0.4</v>
      </c>
      <c r="W1783">
        <v>0.4</v>
      </c>
      <c r="X1783">
        <v>0.4</v>
      </c>
      <c r="Y1783">
        <v>0.4</v>
      </c>
      <c r="Z1783" t="s">
        <v>12</v>
      </c>
      <c r="AA1783" t="s">
        <v>12</v>
      </c>
      <c r="AB1783" t="s">
        <v>12</v>
      </c>
      <c r="AC1783" t="s">
        <v>12</v>
      </c>
      <c r="AD1783">
        <v>192.78725578999999</v>
      </c>
      <c r="AE1783">
        <v>193.58010573999999</v>
      </c>
      <c r="AF1783">
        <v>192.51109457000001</v>
      </c>
      <c r="AG1783">
        <v>193.52665518000001</v>
      </c>
      <c r="AH1783" t="s">
        <v>12</v>
      </c>
      <c r="AI1783" t="s">
        <v>12</v>
      </c>
    </row>
    <row r="1784" spans="1:35" x14ac:dyDescent="0.25">
      <c r="A1784">
        <v>1469453400</v>
      </c>
      <c r="B1784">
        <v>12.087221209999999</v>
      </c>
      <c r="C1784">
        <v>12.093761260000001</v>
      </c>
      <c r="D1784">
        <v>11.91225753</v>
      </c>
      <c r="E1784">
        <v>12.036530369999999</v>
      </c>
      <c r="F1784">
        <v>12.087221209999999</v>
      </c>
      <c r="G1784">
        <v>12.093761260000001</v>
      </c>
      <c r="H1784">
        <v>11.91225753</v>
      </c>
      <c r="I1784">
        <v>12.036530369999999</v>
      </c>
      <c r="J1784">
        <v>2159.5</v>
      </c>
      <c r="K1784">
        <v>2164</v>
      </c>
      <c r="L1784">
        <v>2148.25</v>
      </c>
      <c r="M1784">
        <v>2154.5</v>
      </c>
      <c r="N1784">
        <v>2167.75</v>
      </c>
      <c r="O1784">
        <v>2172.5</v>
      </c>
      <c r="P1784">
        <v>2155.75</v>
      </c>
      <c r="Q1784">
        <v>2162.25</v>
      </c>
      <c r="R1784">
        <v>2173.71</v>
      </c>
      <c r="S1784">
        <v>2173.71</v>
      </c>
      <c r="T1784">
        <v>2161.9499999999998</v>
      </c>
      <c r="U1784">
        <v>2168.48</v>
      </c>
      <c r="V1784">
        <v>0.4</v>
      </c>
      <c r="W1784">
        <v>0.4</v>
      </c>
      <c r="X1784">
        <v>0.4</v>
      </c>
      <c r="Y1784">
        <v>0.4</v>
      </c>
      <c r="Z1784" t="s">
        <v>12</v>
      </c>
      <c r="AA1784" t="s">
        <v>12</v>
      </c>
      <c r="AB1784" t="s">
        <v>12</v>
      </c>
      <c r="AC1784" t="s">
        <v>12</v>
      </c>
      <c r="AD1784">
        <v>193.31285295000001</v>
      </c>
      <c r="AE1784">
        <v>193.36630350999999</v>
      </c>
      <c r="AF1784">
        <v>192.39528503</v>
      </c>
      <c r="AG1784">
        <v>193.00105801999999</v>
      </c>
      <c r="AH1784" t="s">
        <v>12</v>
      </c>
      <c r="AI1784" t="s">
        <v>12</v>
      </c>
    </row>
    <row r="1785" spans="1:35" x14ac:dyDescent="0.25">
      <c r="A1785">
        <v>1469539800</v>
      </c>
      <c r="B1785">
        <v>12.010367199999999</v>
      </c>
      <c r="C1785">
        <v>12.11174887</v>
      </c>
      <c r="D1785">
        <v>11.881188829999999</v>
      </c>
      <c r="E1785">
        <v>12.041435910000001</v>
      </c>
      <c r="F1785">
        <v>12.010367199999999</v>
      </c>
      <c r="G1785">
        <v>12.11174887</v>
      </c>
      <c r="H1785">
        <v>11.881188829999999</v>
      </c>
      <c r="I1785">
        <v>12.041435910000001</v>
      </c>
      <c r="J1785">
        <v>2155</v>
      </c>
      <c r="K1785">
        <v>2160</v>
      </c>
      <c r="L1785">
        <v>2146.25</v>
      </c>
      <c r="M1785">
        <v>2155.5</v>
      </c>
      <c r="N1785">
        <v>2162.75</v>
      </c>
      <c r="O1785">
        <v>2168</v>
      </c>
      <c r="P1785">
        <v>2153.75</v>
      </c>
      <c r="Q1785">
        <v>2163.25</v>
      </c>
      <c r="R1785">
        <v>2168.9699999999998</v>
      </c>
      <c r="S1785">
        <v>2173.54</v>
      </c>
      <c r="T1785">
        <v>2160.1799999999998</v>
      </c>
      <c r="U1785">
        <v>2169.1799999999998</v>
      </c>
      <c r="V1785">
        <v>0.4</v>
      </c>
      <c r="W1785">
        <v>0.4</v>
      </c>
      <c r="X1785">
        <v>0.4</v>
      </c>
      <c r="Y1785">
        <v>0.4</v>
      </c>
      <c r="Z1785" t="s">
        <v>12</v>
      </c>
      <c r="AA1785" t="s">
        <v>12</v>
      </c>
      <c r="AB1785" t="s">
        <v>12</v>
      </c>
      <c r="AC1785" t="s">
        <v>12</v>
      </c>
      <c r="AD1785">
        <v>192.89415690999999</v>
      </c>
      <c r="AE1785">
        <v>193.46429620000001</v>
      </c>
      <c r="AF1785">
        <v>192.20820807000001</v>
      </c>
      <c r="AG1785">
        <v>193.09014228999999</v>
      </c>
      <c r="AH1785" t="s">
        <v>12</v>
      </c>
      <c r="AI1785" t="s">
        <v>12</v>
      </c>
    </row>
    <row r="1786" spans="1:35" x14ac:dyDescent="0.25">
      <c r="A1786">
        <v>1469626200</v>
      </c>
      <c r="B1786">
        <v>12.119924429999999</v>
      </c>
      <c r="C1786">
        <v>12.128099990000001</v>
      </c>
      <c r="D1786">
        <v>11.85666116</v>
      </c>
      <c r="E1786">
        <v>12.012002710000001</v>
      </c>
      <c r="F1786">
        <v>12.119924429999999</v>
      </c>
      <c r="G1786">
        <v>12.128099990000001</v>
      </c>
      <c r="H1786">
        <v>11.85666116</v>
      </c>
      <c r="I1786">
        <v>12.012002710000001</v>
      </c>
      <c r="J1786">
        <v>2156.75</v>
      </c>
      <c r="K1786">
        <v>2161.25</v>
      </c>
      <c r="L1786">
        <v>2143</v>
      </c>
      <c r="M1786">
        <v>2153</v>
      </c>
      <c r="N1786">
        <v>2166</v>
      </c>
      <c r="O1786">
        <v>2169.25</v>
      </c>
      <c r="P1786">
        <v>2152</v>
      </c>
      <c r="Q1786">
        <v>2160.5</v>
      </c>
      <c r="R1786">
        <v>2169.81</v>
      </c>
      <c r="S1786">
        <v>2174.98</v>
      </c>
      <c r="T1786">
        <v>2159.0700000000002</v>
      </c>
      <c r="U1786">
        <v>2166.58</v>
      </c>
      <c r="V1786">
        <v>0.4</v>
      </c>
      <c r="W1786">
        <v>0.4</v>
      </c>
      <c r="X1786">
        <v>0.4</v>
      </c>
      <c r="Y1786">
        <v>0.4</v>
      </c>
      <c r="Z1786" t="s">
        <v>12</v>
      </c>
      <c r="AA1786" t="s">
        <v>12</v>
      </c>
      <c r="AB1786" t="s">
        <v>12</v>
      </c>
      <c r="AC1786" t="s">
        <v>12</v>
      </c>
      <c r="AD1786">
        <v>193.48211305000001</v>
      </c>
      <c r="AE1786">
        <v>193.55338046</v>
      </c>
      <c r="AF1786">
        <v>192.08349010000001</v>
      </c>
      <c r="AG1786">
        <v>192.88524848</v>
      </c>
      <c r="AH1786" t="s">
        <v>12</v>
      </c>
      <c r="AI1786" t="s">
        <v>12</v>
      </c>
    </row>
    <row r="1787" spans="1:35" x14ac:dyDescent="0.25">
      <c r="A1787">
        <v>1469712600</v>
      </c>
      <c r="B1787">
        <v>11.96621741</v>
      </c>
      <c r="C1787">
        <v>12.100302299999999</v>
      </c>
      <c r="D1787">
        <v>11.87790212</v>
      </c>
      <c r="E1787">
        <v>12.051246969999999</v>
      </c>
      <c r="F1787">
        <v>11.96621741</v>
      </c>
      <c r="G1787">
        <v>12.100302299999999</v>
      </c>
      <c r="H1787">
        <v>11.87790212</v>
      </c>
      <c r="I1787">
        <v>12.051246969999999</v>
      </c>
      <c r="J1787">
        <v>2154</v>
      </c>
      <c r="K1787">
        <v>2160.5</v>
      </c>
      <c r="L1787">
        <v>2146.25</v>
      </c>
      <c r="M1787">
        <v>2157</v>
      </c>
      <c r="N1787">
        <v>2162.75</v>
      </c>
      <c r="O1787">
        <v>2168.5</v>
      </c>
      <c r="P1787">
        <v>2153.5</v>
      </c>
      <c r="Q1787">
        <v>2164.75</v>
      </c>
      <c r="R1787">
        <v>2166.0500000000002</v>
      </c>
      <c r="S1787">
        <v>2172.85</v>
      </c>
      <c r="T1787">
        <v>2159.7399999999998</v>
      </c>
      <c r="U1787">
        <v>2170.06</v>
      </c>
      <c r="V1787">
        <v>0.4</v>
      </c>
      <c r="W1787">
        <v>0.4</v>
      </c>
      <c r="X1787">
        <v>0.4</v>
      </c>
      <c r="Y1787">
        <v>0.4</v>
      </c>
      <c r="Z1787" t="s">
        <v>12</v>
      </c>
      <c r="AA1787" t="s">
        <v>12</v>
      </c>
      <c r="AB1787" t="s">
        <v>12</v>
      </c>
      <c r="AC1787" t="s">
        <v>12</v>
      </c>
      <c r="AD1787">
        <v>192.68035467000001</v>
      </c>
      <c r="AE1787">
        <v>193.41084563999999</v>
      </c>
      <c r="AF1787">
        <v>192.19929965</v>
      </c>
      <c r="AG1787">
        <v>193.10795913999999</v>
      </c>
      <c r="AH1787" t="s">
        <v>12</v>
      </c>
      <c r="AI1787" t="s">
        <v>12</v>
      </c>
    </row>
    <row r="1788" spans="1:35" x14ac:dyDescent="0.25">
      <c r="A1788">
        <v>1469799000</v>
      </c>
      <c r="B1788">
        <v>12.00055614</v>
      </c>
      <c r="C1788">
        <v>12.17061526</v>
      </c>
      <c r="D1788">
        <v>11.94005522</v>
      </c>
      <c r="E1788">
        <v>12.095396770000001</v>
      </c>
      <c r="F1788">
        <v>12.00055614</v>
      </c>
      <c r="G1788">
        <v>12.17061526</v>
      </c>
      <c r="H1788">
        <v>11.94005522</v>
      </c>
      <c r="I1788">
        <v>12.095396770000001</v>
      </c>
      <c r="J1788">
        <v>2159</v>
      </c>
      <c r="K1788">
        <v>2164.25</v>
      </c>
      <c r="L1788">
        <v>2150</v>
      </c>
      <c r="M1788">
        <v>2160.5</v>
      </c>
      <c r="N1788">
        <v>2165.5</v>
      </c>
      <c r="O1788">
        <v>2171.75</v>
      </c>
      <c r="P1788">
        <v>2157.5</v>
      </c>
      <c r="Q1788">
        <v>2168.25</v>
      </c>
      <c r="R1788">
        <v>2168.83</v>
      </c>
      <c r="S1788">
        <v>2177.09</v>
      </c>
      <c r="T1788">
        <v>2163.4899999999998</v>
      </c>
      <c r="U1788">
        <v>2173.6</v>
      </c>
      <c r="V1788">
        <v>0.3</v>
      </c>
      <c r="W1788">
        <v>0.3</v>
      </c>
      <c r="X1788">
        <v>0.3</v>
      </c>
      <c r="Y1788">
        <v>0.3</v>
      </c>
      <c r="Z1788" t="s">
        <v>12</v>
      </c>
      <c r="AA1788" t="s">
        <v>12</v>
      </c>
      <c r="AB1788" t="s">
        <v>12</v>
      </c>
      <c r="AC1788" t="s">
        <v>12</v>
      </c>
      <c r="AD1788">
        <v>192.83179792000001</v>
      </c>
      <c r="AE1788">
        <v>193.79390796999999</v>
      </c>
      <c r="AF1788">
        <v>192.53781985000001</v>
      </c>
      <c r="AG1788">
        <v>193.41975406</v>
      </c>
      <c r="AH1788" t="s">
        <v>12</v>
      </c>
      <c r="AI1788" t="s">
        <v>12</v>
      </c>
    </row>
    <row r="1789" spans="1:35" x14ac:dyDescent="0.25">
      <c r="A1789">
        <v>1470058200</v>
      </c>
      <c r="B1789">
        <v>12.113383389999999</v>
      </c>
      <c r="C1789">
        <v>12.188601889999999</v>
      </c>
      <c r="D1789">
        <v>11.98093401</v>
      </c>
      <c r="E1789">
        <v>12.065963569999999</v>
      </c>
      <c r="F1789">
        <v>12.113383389999999</v>
      </c>
      <c r="G1789">
        <v>12.188601889999999</v>
      </c>
      <c r="H1789">
        <v>11.98093401</v>
      </c>
      <c r="I1789">
        <v>12.065963569999999</v>
      </c>
      <c r="J1789">
        <v>2164.75</v>
      </c>
      <c r="K1789">
        <v>2170</v>
      </c>
      <c r="L1789">
        <v>2152.5</v>
      </c>
      <c r="M1789">
        <v>2156.75</v>
      </c>
      <c r="N1789">
        <v>2174</v>
      </c>
      <c r="O1789">
        <v>2177.75</v>
      </c>
      <c r="P1789">
        <v>2159.75</v>
      </c>
      <c r="Q1789">
        <v>2164.5</v>
      </c>
      <c r="R1789">
        <v>2173.15</v>
      </c>
      <c r="S1789">
        <v>2178.29</v>
      </c>
      <c r="T1789">
        <v>2166.21</v>
      </c>
      <c r="U1789">
        <v>2170.84</v>
      </c>
      <c r="V1789">
        <v>0.4</v>
      </c>
      <c r="W1789">
        <v>0.4</v>
      </c>
      <c r="X1789">
        <v>0.4</v>
      </c>
      <c r="Y1789">
        <v>0.4</v>
      </c>
      <c r="Z1789" t="s">
        <v>12</v>
      </c>
      <c r="AA1789" t="s">
        <v>12</v>
      </c>
      <c r="AB1789" t="s">
        <v>12</v>
      </c>
      <c r="AC1789" t="s">
        <v>12</v>
      </c>
      <c r="AD1789">
        <v>193.48211305000001</v>
      </c>
      <c r="AE1789">
        <v>193.89190066</v>
      </c>
      <c r="AF1789">
        <v>192.78280158000001</v>
      </c>
      <c r="AG1789">
        <v>193.25940238999999</v>
      </c>
      <c r="AH1789" t="s">
        <v>12</v>
      </c>
      <c r="AI1789" t="s">
        <v>12</v>
      </c>
    </row>
    <row r="1790" spans="1:35" x14ac:dyDescent="0.25">
      <c r="A1790">
        <v>1470144600</v>
      </c>
      <c r="B1790">
        <v>12.016908239999999</v>
      </c>
      <c r="C1790">
        <v>12.051246969999999</v>
      </c>
      <c r="D1790">
        <v>11.67352094</v>
      </c>
      <c r="E1790">
        <v>11.833769</v>
      </c>
      <c r="F1790">
        <v>12.016908239999999</v>
      </c>
      <c r="G1790">
        <v>12.051246969999999</v>
      </c>
      <c r="H1790">
        <v>11.67352094</v>
      </c>
      <c r="I1790">
        <v>11.833769</v>
      </c>
      <c r="J1790">
        <v>2158.25</v>
      </c>
      <c r="K1790">
        <v>2163</v>
      </c>
      <c r="L1790">
        <v>2134</v>
      </c>
      <c r="M1790">
        <v>2145</v>
      </c>
      <c r="N1790">
        <v>2166</v>
      </c>
      <c r="O1790">
        <v>2171</v>
      </c>
      <c r="P1790">
        <v>2141.5</v>
      </c>
      <c r="Q1790">
        <v>2152.75</v>
      </c>
      <c r="R1790">
        <v>2169.94</v>
      </c>
      <c r="S1790">
        <v>2170.1999999999998</v>
      </c>
      <c r="T1790">
        <v>2147.58</v>
      </c>
      <c r="U1790">
        <v>2157.0300000000002</v>
      </c>
      <c r="V1790">
        <v>0.4</v>
      </c>
      <c r="W1790">
        <v>0.4</v>
      </c>
      <c r="X1790">
        <v>0.4</v>
      </c>
      <c r="Y1790">
        <v>0.4</v>
      </c>
      <c r="Z1790" t="s">
        <v>12</v>
      </c>
      <c r="AA1790" t="s">
        <v>12</v>
      </c>
      <c r="AB1790" t="s">
        <v>12</v>
      </c>
      <c r="AC1790" t="s">
        <v>12</v>
      </c>
      <c r="AD1790">
        <v>193.00105801999999</v>
      </c>
      <c r="AE1790">
        <v>193.16140970000001</v>
      </c>
      <c r="AF1790">
        <v>191.14810532999999</v>
      </c>
      <c r="AG1790">
        <v>192.02041843999999</v>
      </c>
      <c r="AH1790" t="s">
        <v>12</v>
      </c>
      <c r="AI1790" t="s">
        <v>12</v>
      </c>
    </row>
    <row r="1791" spans="1:35" x14ac:dyDescent="0.25">
      <c r="A1791">
        <v>1470231000</v>
      </c>
      <c r="B1791">
        <v>11.81578139</v>
      </c>
      <c r="C1791">
        <v>11.949866289999999</v>
      </c>
      <c r="D1791">
        <v>11.76672606</v>
      </c>
      <c r="E1791">
        <v>11.94005522</v>
      </c>
      <c r="F1791">
        <v>11.81578139</v>
      </c>
      <c r="G1791">
        <v>11.949866289999999</v>
      </c>
      <c r="H1791">
        <v>11.76672606</v>
      </c>
      <c r="I1791">
        <v>11.94005522</v>
      </c>
      <c r="J1791">
        <v>2144.5</v>
      </c>
      <c r="K1791">
        <v>2150.5</v>
      </c>
      <c r="L1791">
        <v>2138</v>
      </c>
      <c r="M1791">
        <v>2149.5</v>
      </c>
      <c r="N1791">
        <v>2152.25</v>
      </c>
      <c r="O1791">
        <v>2158.25</v>
      </c>
      <c r="P1791">
        <v>2145.25</v>
      </c>
      <c r="Q1791">
        <v>2157</v>
      </c>
      <c r="R1791">
        <v>2156.81</v>
      </c>
      <c r="S1791">
        <v>2163.79</v>
      </c>
      <c r="T1791">
        <v>2152.56</v>
      </c>
      <c r="U1791">
        <v>2163.79</v>
      </c>
      <c r="V1791">
        <v>0.4</v>
      </c>
      <c r="W1791">
        <v>0.4</v>
      </c>
      <c r="X1791">
        <v>0.4</v>
      </c>
      <c r="Y1791">
        <v>0.4</v>
      </c>
      <c r="Z1791" t="s">
        <v>12</v>
      </c>
      <c r="AA1791" t="s">
        <v>12</v>
      </c>
      <c r="AB1791" t="s">
        <v>12</v>
      </c>
      <c r="AC1791" t="s">
        <v>12</v>
      </c>
      <c r="AD1791">
        <v>191.95877213</v>
      </c>
      <c r="AE1791">
        <v>192.64026674999999</v>
      </c>
      <c r="AF1791">
        <v>191.64697720999999</v>
      </c>
      <c r="AG1791">
        <v>192.58236198</v>
      </c>
      <c r="AH1791" t="s">
        <v>12</v>
      </c>
      <c r="AI1791" t="s">
        <v>12</v>
      </c>
    </row>
    <row r="1792" spans="1:35" x14ac:dyDescent="0.25">
      <c r="A1792">
        <v>1470317400</v>
      </c>
      <c r="B1792">
        <v>11.961311869999999</v>
      </c>
      <c r="C1792">
        <v>12.036530369999999</v>
      </c>
      <c r="D1792">
        <v>11.881188829999999</v>
      </c>
      <c r="E1792">
        <v>11.982569509999999</v>
      </c>
      <c r="F1792">
        <v>11.961311869999999</v>
      </c>
      <c r="G1792">
        <v>12.036530369999999</v>
      </c>
      <c r="H1792">
        <v>11.881188829999999</v>
      </c>
      <c r="I1792">
        <v>11.982569509999999</v>
      </c>
      <c r="J1792">
        <v>2149.5</v>
      </c>
      <c r="K1792">
        <v>2156.25</v>
      </c>
      <c r="L1792">
        <v>2146.25</v>
      </c>
      <c r="M1792">
        <v>2151.75</v>
      </c>
      <c r="N1792">
        <v>2156.75</v>
      </c>
      <c r="O1792">
        <v>2164.25</v>
      </c>
      <c r="P1792">
        <v>2154</v>
      </c>
      <c r="Q1792">
        <v>2159.25</v>
      </c>
      <c r="R1792">
        <v>2163.5100000000002</v>
      </c>
      <c r="S1792">
        <v>2168.19</v>
      </c>
      <c r="T1792">
        <v>2159.0700000000002</v>
      </c>
      <c r="U1792">
        <v>2164.25</v>
      </c>
      <c r="V1792">
        <v>0.4</v>
      </c>
      <c r="W1792">
        <v>0.4</v>
      </c>
      <c r="X1792">
        <v>0.4</v>
      </c>
      <c r="Y1792">
        <v>0.4</v>
      </c>
      <c r="Z1792" t="s">
        <v>12</v>
      </c>
      <c r="AA1792" t="s">
        <v>12</v>
      </c>
      <c r="AB1792" t="s">
        <v>12</v>
      </c>
      <c r="AC1792" t="s">
        <v>12</v>
      </c>
      <c r="AD1792">
        <v>192.69817153</v>
      </c>
      <c r="AE1792">
        <v>193.11686757000001</v>
      </c>
      <c r="AF1792">
        <v>190.86303569</v>
      </c>
      <c r="AG1792">
        <v>192.78698854000001</v>
      </c>
      <c r="AH1792" t="s">
        <v>12</v>
      </c>
      <c r="AI1792" t="s">
        <v>12</v>
      </c>
    </row>
    <row r="1793" spans="1:35" x14ac:dyDescent="0.25">
      <c r="A1793">
        <v>1470403800</v>
      </c>
      <c r="B1793">
        <v>12.110113370000001</v>
      </c>
      <c r="C1793">
        <v>12.276901479999999</v>
      </c>
      <c r="D1793">
        <v>12.085585699999999</v>
      </c>
      <c r="E1793">
        <v>12.27526598</v>
      </c>
      <c r="F1793">
        <v>12.110113370000001</v>
      </c>
      <c r="G1793">
        <v>12.276901479999999</v>
      </c>
      <c r="H1793">
        <v>12.085585699999999</v>
      </c>
      <c r="I1793">
        <v>12.27526598</v>
      </c>
      <c r="J1793">
        <v>2152.5</v>
      </c>
      <c r="K1793">
        <v>2170.75</v>
      </c>
      <c r="L1793">
        <v>2152.5</v>
      </c>
      <c r="M1793">
        <v>2169.25</v>
      </c>
      <c r="N1793">
        <v>2159.5</v>
      </c>
      <c r="O1793">
        <v>2178.5</v>
      </c>
      <c r="P1793">
        <v>2159.25</v>
      </c>
      <c r="Q1793">
        <v>2176.75</v>
      </c>
      <c r="R1793">
        <v>2168.79</v>
      </c>
      <c r="S1793">
        <v>2182.87</v>
      </c>
      <c r="T1793">
        <v>2168.79</v>
      </c>
      <c r="U1793">
        <v>2182.87</v>
      </c>
      <c r="V1793">
        <v>0.4</v>
      </c>
      <c r="W1793">
        <v>0.4</v>
      </c>
      <c r="X1793">
        <v>0.4</v>
      </c>
      <c r="Y1793">
        <v>0.4</v>
      </c>
      <c r="Z1793" t="s">
        <v>12</v>
      </c>
      <c r="AA1793" t="s">
        <v>12</v>
      </c>
      <c r="AB1793" t="s">
        <v>12</v>
      </c>
      <c r="AC1793" t="s">
        <v>12</v>
      </c>
      <c r="AD1793">
        <v>193.49992990000001</v>
      </c>
      <c r="AE1793">
        <v>194.40858939</v>
      </c>
      <c r="AF1793">
        <v>193.37521193000001</v>
      </c>
      <c r="AG1793">
        <v>194.36404726000001</v>
      </c>
      <c r="AH1793" t="s">
        <v>12</v>
      </c>
      <c r="AI1793" t="s">
        <v>12</v>
      </c>
    </row>
    <row r="1794" spans="1:35" x14ac:dyDescent="0.25">
      <c r="A1794">
        <v>1470663000</v>
      </c>
      <c r="B1794">
        <v>12.31287474</v>
      </c>
      <c r="C1794">
        <v>12.32922684</v>
      </c>
      <c r="D1794">
        <v>12.196777450000001</v>
      </c>
      <c r="E1794">
        <v>12.250738309999999</v>
      </c>
      <c r="F1794">
        <v>12.31287474</v>
      </c>
      <c r="G1794">
        <v>12.32922684</v>
      </c>
      <c r="H1794">
        <v>12.196777450000001</v>
      </c>
      <c r="I1794">
        <v>12.250738309999999</v>
      </c>
      <c r="J1794">
        <v>2169</v>
      </c>
      <c r="K1794">
        <v>2175.25</v>
      </c>
      <c r="L1794">
        <v>2166</v>
      </c>
      <c r="M1794">
        <v>2168</v>
      </c>
      <c r="N1794">
        <v>2176</v>
      </c>
      <c r="O1794">
        <v>2183</v>
      </c>
      <c r="P1794">
        <v>2173.25</v>
      </c>
      <c r="Q1794">
        <v>2175.5</v>
      </c>
      <c r="R1794">
        <v>2183.7600000000002</v>
      </c>
      <c r="S1794">
        <v>2185.44</v>
      </c>
      <c r="T1794">
        <v>2177.85</v>
      </c>
      <c r="U1794">
        <v>2180.89</v>
      </c>
      <c r="V1794">
        <v>0.4</v>
      </c>
      <c r="W1794">
        <v>0.4</v>
      </c>
      <c r="X1794">
        <v>0.4</v>
      </c>
      <c r="Y1794">
        <v>0.4</v>
      </c>
      <c r="Z1794" t="s">
        <v>12</v>
      </c>
      <c r="AA1794" t="s">
        <v>12</v>
      </c>
      <c r="AB1794" t="s">
        <v>12</v>
      </c>
      <c r="AC1794" t="s">
        <v>12</v>
      </c>
      <c r="AD1794">
        <v>194.56003264</v>
      </c>
      <c r="AE1794">
        <v>194.66693376000001</v>
      </c>
      <c r="AF1794">
        <v>193.97207649999999</v>
      </c>
      <c r="AG1794">
        <v>194.24823771999999</v>
      </c>
      <c r="AH1794" t="s">
        <v>12</v>
      </c>
      <c r="AI1794" t="s">
        <v>12</v>
      </c>
    </row>
    <row r="1795" spans="1:35" x14ac:dyDescent="0.25">
      <c r="A1795">
        <v>1470749400</v>
      </c>
      <c r="B1795">
        <v>12.265454910000001</v>
      </c>
      <c r="C1795">
        <v>12.365201069999999</v>
      </c>
      <c r="D1795">
        <v>12.20348233</v>
      </c>
      <c r="E1795">
        <v>12.263820389999999</v>
      </c>
      <c r="F1795">
        <v>12.265454910000001</v>
      </c>
      <c r="G1795">
        <v>12.365201069999999</v>
      </c>
      <c r="H1795">
        <v>12.20348233</v>
      </c>
      <c r="I1795">
        <v>12.263820389999999</v>
      </c>
      <c r="J1795">
        <v>2169</v>
      </c>
      <c r="K1795">
        <v>2176.25</v>
      </c>
      <c r="L1795">
        <v>2166.5</v>
      </c>
      <c r="M1795">
        <v>2170.25</v>
      </c>
      <c r="N1795">
        <v>2176</v>
      </c>
      <c r="O1795">
        <v>2183.5</v>
      </c>
      <c r="P1795">
        <v>2173.75</v>
      </c>
      <c r="Q1795">
        <v>2177.5</v>
      </c>
      <c r="R1795">
        <v>2182.2399999999998</v>
      </c>
      <c r="S1795">
        <v>2187.66</v>
      </c>
      <c r="T1795">
        <v>2178.61</v>
      </c>
      <c r="U1795">
        <v>2181.7399999999998</v>
      </c>
      <c r="V1795">
        <v>0.4</v>
      </c>
      <c r="W1795">
        <v>0.4</v>
      </c>
      <c r="X1795">
        <v>0.4</v>
      </c>
      <c r="Y1795">
        <v>0.4</v>
      </c>
      <c r="Z1795" t="s">
        <v>12</v>
      </c>
      <c r="AA1795" t="s">
        <v>12</v>
      </c>
      <c r="AB1795" t="s">
        <v>12</v>
      </c>
      <c r="AC1795" t="s">
        <v>12</v>
      </c>
      <c r="AD1795">
        <v>194.31950513000001</v>
      </c>
      <c r="AE1795">
        <v>194.88073599000001</v>
      </c>
      <c r="AF1795">
        <v>194.02552706</v>
      </c>
      <c r="AG1795">
        <v>194.36404726000001</v>
      </c>
      <c r="AH1795" t="s">
        <v>12</v>
      </c>
      <c r="AI1795" t="s">
        <v>12</v>
      </c>
    </row>
    <row r="1796" spans="1:35" x14ac:dyDescent="0.25">
      <c r="A1796">
        <v>1470835800</v>
      </c>
      <c r="B1796">
        <v>12.28998258</v>
      </c>
      <c r="C1796">
        <v>12.30306367</v>
      </c>
      <c r="D1796">
        <v>12.106843339999999</v>
      </c>
      <c r="E1796">
        <v>12.175520799999999</v>
      </c>
      <c r="F1796">
        <v>12.28998258</v>
      </c>
      <c r="G1796">
        <v>12.30306367</v>
      </c>
      <c r="H1796">
        <v>12.106843339999999</v>
      </c>
      <c r="I1796">
        <v>12.175520799999999</v>
      </c>
      <c r="J1796">
        <v>2169.5</v>
      </c>
      <c r="K1796">
        <v>2174.25</v>
      </c>
      <c r="L1796">
        <v>2160.75</v>
      </c>
      <c r="M1796">
        <v>2165.5</v>
      </c>
      <c r="N1796">
        <v>2178</v>
      </c>
      <c r="O1796">
        <v>2181.5</v>
      </c>
      <c r="P1796">
        <v>2167.75</v>
      </c>
      <c r="Q1796">
        <v>2172.75</v>
      </c>
      <c r="R1796">
        <v>2182.81</v>
      </c>
      <c r="S1796">
        <v>2183.41</v>
      </c>
      <c r="T1796">
        <v>2172</v>
      </c>
      <c r="U1796">
        <v>2175.4899999999998</v>
      </c>
      <c r="V1796">
        <v>0.4</v>
      </c>
      <c r="W1796">
        <v>0.4</v>
      </c>
      <c r="X1796">
        <v>0.4</v>
      </c>
      <c r="Y1796">
        <v>0.4</v>
      </c>
      <c r="Z1796" t="s">
        <v>12</v>
      </c>
      <c r="AA1796" t="s">
        <v>12</v>
      </c>
      <c r="AB1796" t="s">
        <v>12</v>
      </c>
      <c r="AC1796" t="s">
        <v>12</v>
      </c>
      <c r="AD1796">
        <v>194.47985681</v>
      </c>
      <c r="AE1796">
        <v>194.56341785000001</v>
      </c>
      <c r="AF1796">
        <v>193.51774674999999</v>
      </c>
      <c r="AG1796">
        <v>193.88299223999999</v>
      </c>
      <c r="AH1796" t="s">
        <v>12</v>
      </c>
      <c r="AI1796" t="s">
        <v>12</v>
      </c>
    </row>
    <row r="1797" spans="1:35" x14ac:dyDescent="0.25">
      <c r="A1797">
        <v>1470922200</v>
      </c>
      <c r="B1797">
        <v>12.28344154</v>
      </c>
      <c r="C1797">
        <v>12.394634269999999</v>
      </c>
      <c r="D1797">
        <v>12.22784615</v>
      </c>
      <c r="E1797">
        <v>12.35048448</v>
      </c>
      <c r="F1797">
        <v>12.28344154</v>
      </c>
      <c r="G1797">
        <v>12.394634269999999</v>
      </c>
      <c r="H1797">
        <v>12.22784615</v>
      </c>
      <c r="I1797">
        <v>12.35048448</v>
      </c>
      <c r="J1797">
        <v>2164.25</v>
      </c>
      <c r="K1797">
        <v>2177.75</v>
      </c>
      <c r="L1797">
        <v>2163.25</v>
      </c>
      <c r="M1797">
        <v>2174.5</v>
      </c>
      <c r="N1797">
        <v>2172.5</v>
      </c>
      <c r="O1797">
        <v>2185.25</v>
      </c>
      <c r="P1797">
        <v>2170</v>
      </c>
      <c r="Q1797">
        <v>2181.75</v>
      </c>
      <c r="R1797">
        <v>2177.9699999999998</v>
      </c>
      <c r="S1797">
        <v>2188.4499999999998</v>
      </c>
      <c r="T1797">
        <v>2177.9699999999998</v>
      </c>
      <c r="U1797">
        <v>2185.79</v>
      </c>
      <c r="V1797">
        <v>0.4</v>
      </c>
      <c r="W1797">
        <v>0.4</v>
      </c>
      <c r="X1797">
        <v>0.4</v>
      </c>
      <c r="Y1797">
        <v>0.4</v>
      </c>
      <c r="Z1797" t="s">
        <v>12</v>
      </c>
      <c r="AA1797" t="s">
        <v>12</v>
      </c>
      <c r="AB1797" t="s">
        <v>12</v>
      </c>
      <c r="AC1797" t="s">
        <v>12</v>
      </c>
      <c r="AD1797">
        <v>194.43531467</v>
      </c>
      <c r="AE1797">
        <v>195.04108767</v>
      </c>
      <c r="AF1797">
        <v>194.15915346</v>
      </c>
      <c r="AG1797">
        <v>194.78274329999999</v>
      </c>
      <c r="AH1797" t="s">
        <v>12</v>
      </c>
      <c r="AI1797" t="s">
        <v>12</v>
      </c>
    </row>
    <row r="1798" spans="1:35" x14ac:dyDescent="0.25">
      <c r="A1798">
        <v>1471008600</v>
      </c>
      <c r="B1798">
        <v>12.27853601</v>
      </c>
      <c r="C1798">
        <v>12.355390010000001</v>
      </c>
      <c r="D1798">
        <v>12.23438719</v>
      </c>
      <c r="E1798">
        <v>12.314510240000001</v>
      </c>
      <c r="F1798">
        <v>12.27853601</v>
      </c>
      <c r="G1798">
        <v>12.355390010000001</v>
      </c>
      <c r="H1798">
        <v>12.23438719</v>
      </c>
      <c r="I1798">
        <v>12.314510240000001</v>
      </c>
      <c r="J1798">
        <v>2174.25</v>
      </c>
      <c r="K1798">
        <v>2176.75</v>
      </c>
      <c r="L1798">
        <v>2168.5</v>
      </c>
      <c r="M1798">
        <v>2173</v>
      </c>
      <c r="N1798">
        <v>2181.75</v>
      </c>
      <c r="O1798">
        <v>2184</v>
      </c>
      <c r="P1798">
        <v>2175.5</v>
      </c>
      <c r="Q1798">
        <v>2180.25</v>
      </c>
      <c r="R1798">
        <v>2183.7399999999998</v>
      </c>
      <c r="S1798">
        <v>2186.2800000000002</v>
      </c>
      <c r="T1798">
        <v>2179.42</v>
      </c>
      <c r="U1798">
        <v>2184.0500000000002</v>
      </c>
      <c r="V1798">
        <v>0.4</v>
      </c>
      <c r="W1798">
        <v>0.4</v>
      </c>
      <c r="X1798">
        <v>0.4</v>
      </c>
      <c r="Y1798">
        <v>0.4</v>
      </c>
      <c r="Z1798" t="s">
        <v>12</v>
      </c>
      <c r="AA1798" t="s">
        <v>12</v>
      </c>
      <c r="AB1798" t="s">
        <v>12</v>
      </c>
      <c r="AC1798" t="s">
        <v>12</v>
      </c>
      <c r="AD1798">
        <v>194.46203994999999</v>
      </c>
      <c r="AE1798">
        <v>194.83619386000001</v>
      </c>
      <c r="AF1798">
        <v>194.19478716</v>
      </c>
      <c r="AG1798">
        <v>194.61348319999999</v>
      </c>
      <c r="AH1798" t="s">
        <v>12</v>
      </c>
      <c r="AI1798" t="s">
        <v>12</v>
      </c>
    </row>
    <row r="1799" spans="1:35" x14ac:dyDescent="0.25">
      <c r="A1799">
        <v>1471267800</v>
      </c>
      <c r="B1799">
        <v>12.383187700000001</v>
      </c>
      <c r="C1799">
        <v>12.486203890000001</v>
      </c>
      <c r="D1799">
        <v>12.3815522</v>
      </c>
      <c r="E1799">
        <v>12.428972999999999</v>
      </c>
      <c r="F1799">
        <v>12.383187700000001</v>
      </c>
      <c r="G1799">
        <v>12.486203890000001</v>
      </c>
      <c r="H1799">
        <v>12.3815522</v>
      </c>
      <c r="I1799">
        <v>12.428972999999999</v>
      </c>
      <c r="J1799">
        <v>2173.25</v>
      </c>
      <c r="K1799">
        <v>2183.25</v>
      </c>
      <c r="L1799">
        <v>2173.25</v>
      </c>
      <c r="M1799">
        <v>2178.5</v>
      </c>
      <c r="N1799">
        <v>2180.75</v>
      </c>
      <c r="O1799">
        <v>2190.75</v>
      </c>
      <c r="P1799">
        <v>2180.5</v>
      </c>
      <c r="Q1799">
        <v>2186</v>
      </c>
      <c r="R1799">
        <v>2186.08</v>
      </c>
      <c r="S1799">
        <v>2193.81</v>
      </c>
      <c r="T1799">
        <v>2186.08</v>
      </c>
      <c r="U1799">
        <v>2190.15</v>
      </c>
      <c r="V1799">
        <v>0.4</v>
      </c>
      <c r="W1799">
        <v>0.4</v>
      </c>
      <c r="X1799">
        <v>0.4</v>
      </c>
      <c r="Y1799">
        <v>0.4</v>
      </c>
      <c r="Z1799" t="s">
        <v>12</v>
      </c>
      <c r="AA1799" t="s">
        <v>12</v>
      </c>
      <c r="AB1799" t="s">
        <v>12</v>
      </c>
      <c r="AC1799" t="s">
        <v>12</v>
      </c>
      <c r="AD1799">
        <v>194.99654554</v>
      </c>
      <c r="AE1799">
        <v>195.53995954999999</v>
      </c>
      <c r="AF1799">
        <v>194.98763711000001</v>
      </c>
      <c r="AG1799">
        <v>195.17471406999999</v>
      </c>
      <c r="AH1799" t="s">
        <v>12</v>
      </c>
      <c r="AI1799" t="s">
        <v>12</v>
      </c>
    </row>
    <row r="1800" spans="1:35" x14ac:dyDescent="0.25">
      <c r="A1800">
        <v>1471354200</v>
      </c>
      <c r="B1800">
        <v>12.32922684</v>
      </c>
      <c r="C1800">
        <v>12.34394344</v>
      </c>
      <c r="D1800">
        <v>12.224576130000001</v>
      </c>
      <c r="E1800">
        <v>12.224576130000001</v>
      </c>
      <c r="F1800">
        <v>12.32922684</v>
      </c>
      <c r="G1800">
        <v>12.34394344</v>
      </c>
      <c r="H1800">
        <v>12.224576130000001</v>
      </c>
      <c r="I1800">
        <v>12.224576130000001</v>
      </c>
      <c r="J1800">
        <v>2178.75</v>
      </c>
      <c r="K1800">
        <v>2178.75</v>
      </c>
      <c r="L1800">
        <v>2168</v>
      </c>
      <c r="M1800">
        <v>2169.25</v>
      </c>
      <c r="N1800">
        <v>2186</v>
      </c>
      <c r="O1800">
        <v>2186.25</v>
      </c>
      <c r="P1800">
        <v>2175.25</v>
      </c>
      <c r="Q1800">
        <v>2176.75</v>
      </c>
      <c r="R1800">
        <v>2186.2399999999998</v>
      </c>
      <c r="S1800">
        <v>2186.2399999999998</v>
      </c>
      <c r="T1800">
        <v>2178.14</v>
      </c>
      <c r="U1800">
        <v>2178.15</v>
      </c>
      <c r="V1800">
        <v>0.4</v>
      </c>
      <c r="W1800">
        <v>0.4</v>
      </c>
      <c r="X1800">
        <v>0.4</v>
      </c>
      <c r="Y1800">
        <v>0.4</v>
      </c>
      <c r="Z1800" t="s">
        <v>12</v>
      </c>
      <c r="AA1800" t="s">
        <v>12</v>
      </c>
      <c r="AB1800" t="s">
        <v>12</v>
      </c>
      <c r="AC1800" t="s">
        <v>12</v>
      </c>
      <c r="AD1800">
        <v>194.73820117</v>
      </c>
      <c r="AE1800">
        <v>194.80946857999999</v>
      </c>
      <c r="AF1800">
        <v>194.16806188000001</v>
      </c>
      <c r="AG1800">
        <v>194.16806188000001</v>
      </c>
      <c r="AH1800" t="s">
        <v>12</v>
      </c>
      <c r="AI1800" t="s">
        <v>12</v>
      </c>
    </row>
    <row r="1801" spans="1:35" x14ac:dyDescent="0.25">
      <c r="A1801">
        <v>1471440600</v>
      </c>
      <c r="B1801">
        <v>12.229481659999999</v>
      </c>
      <c r="C1801">
        <v>12.31778027</v>
      </c>
      <c r="D1801">
        <v>12.065963569999999</v>
      </c>
      <c r="E1801">
        <v>12.28998258</v>
      </c>
      <c r="F1801">
        <v>12.229481659999999</v>
      </c>
      <c r="G1801">
        <v>12.31778027</v>
      </c>
      <c r="H1801">
        <v>12.065963569999999</v>
      </c>
      <c r="I1801">
        <v>12.28998258</v>
      </c>
      <c r="J1801">
        <v>2170.5</v>
      </c>
      <c r="K1801">
        <v>2174.5</v>
      </c>
      <c r="L1801">
        <v>2158.5</v>
      </c>
      <c r="M1801">
        <v>2172.25</v>
      </c>
      <c r="N1801">
        <v>2177.5</v>
      </c>
      <c r="O1801">
        <v>2182</v>
      </c>
      <c r="P1801">
        <v>2165.5</v>
      </c>
      <c r="Q1801">
        <v>2179.75</v>
      </c>
      <c r="R1801">
        <v>2177.84</v>
      </c>
      <c r="S1801">
        <v>2183.08</v>
      </c>
      <c r="T1801">
        <v>2168.5</v>
      </c>
      <c r="U1801">
        <v>2182.2199999999998</v>
      </c>
      <c r="V1801">
        <v>0.4</v>
      </c>
      <c r="W1801">
        <v>0.4</v>
      </c>
      <c r="X1801">
        <v>0.4</v>
      </c>
      <c r="Y1801">
        <v>0.4</v>
      </c>
      <c r="Z1801" t="s">
        <v>12</v>
      </c>
      <c r="AA1801" t="s">
        <v>12</v>
      </c>
      <c r="AB1801" t="s">
        <v>12</v>
      </c>
      <c r="AC1801" t="s">
        <v>12</v>
      </c>
      <c r="AD1801">
        <v>194.20369559</v>
      </c>
      <c r="AE1801">
        <v>194.67584219</v>
      </c>
      <c r="AF1801">
        <v>193.33066980000001</v>
      </c>
      <c r="AG1801">
        <v>194.53330736000001</v>
      </c>
      <c r="AH1801" t="s">
        <v>12</v>
      </c>
      <c r="AI1801" t="s">
        <v>12</v>
      </c>
    </row>
    <row r="1802" spans="1:35" x14ac:dyDescent="0.25">
      <c r="A1802">
        <v>1471527000</v>
      </c>
      <c r="B1802">
        <v>12.28998258</v>
      </c>
      <c r="C1802">
        <v>12.383187700000001</v>
      </c>
      <c r="D1802">
        <v>12.265454910000001</v>
      </c>
      <c r="E1802">
        <v>12.37664666</v>
      </c>
      <c r="F1802">
        <v>12.28998258</v>
      </c>
      <c r="G1802">
        <v>12.383187700000001</v>
      </c>
      <c r="H1802">
        <v>12.265454910000001</v>
      </c>
      <c r="I1802">
        <v>12.37664666</v>
      </c>
      <c r="J1802">
        <v>2174</v>
      </c>
      <c r="K1802">
        <v>2177</v>
      </c>
      <c r="L1802">
        <v>2168.75</v>
      </c>
      <c r="M1802">
        <v>2176.25</v>
      </c>
      <c r="N1802">
        <v>2180.75</v>
      </c>
      <c r="O1802">
        <v>2184.5</v>
      </c>
      <c r="P1802">
        <v>2176.25</v>
      </c>
      <c r="Q1802">
        <v>2183.5</v>
      </c>
      <c r="R1802">
        <v>2181.9</v>
      </c>
      <c r="S1802">
        <v>2187.0300000000002</v>
      </c>
      <c r="T1802">
        <v>2180.46</v>
      </c>
      <c r="U1802">
        <v>2187.02</v>
      </c>
      <c r="V1802">
        <v>0.4</v>
      </c>
      <c r="W1802">
        <v>0.4</v>
      </c>
      <c r="X1802">
        <v>0.4</v>
      </c>
      <c r="Y1802">
        <v>0.4</v>
      </c>
      <c r="Z1802" t="s">
        <v>12</v>
      </c>
      <c r="AA1802" t="s">
        <v>12</v>
      </c>
      <c r="AB1802" t="s">
        <v>12</v>
      </c>
      <c r="AC1802" t="s">
        <v>12</v>
      </c>
      <c r="AD1802">
        <v>194.50658208999999</v>
      </c>
      <c r="AE1802">
        <v>195.00545396000001</v>
      </c>
      <c r="AF1802">
        <v>194.39077254</v>
      </c>
      <c r="AG1802">
        <v>194.96982026000001</v>
      </c>
      <c r="AH1802" t="s">
        <v>12</v>
      </c>
      <c r="AI1802" t="s">
        <v>12</v>
      </c>
    </row>
    <row r="1803" spans="1:35" x14ac:dyDescent="0.25">
      <c r="A1803">
        <v>1471613400</v>
      </c>
      <c r="B1803">
        <v>12.27853601</v>
      </c>
      <c r="C1803">
        <v>12.355390010000001</v>
      </c>
      <c r="D1803">
        <v>12.183696360000001</v>
      </c>
      <c r="E1803">
        <v>12.319415770000001</v>
      </c>
      <c r="F1803">
        <v>12.27853601</v>
      </c>
      <c r="G1803">
        <v>12.355390010000001</v>
      </c>
      <c r="H1803">
        <v>12.183696360000001</v>
      </c>
      <c r="I1803">
        <v>12.319415770000001</v>
      </c>
      <c r="J1803">
        <v>2175</v>
      </c>
      <c r="K1803">
        <v>2177</v>
      </c>
      <c r="L1803">
        <v>2165.5</v>
      </c>
      <c r="M1803">
        <v>2174.5</v>
      </c>
      <c r="N1803">
        <v>2183.5</v>
      </c>
      <c r="O1803">
        <v>2184.25</v>
      </c>
      <c r="P1803">
        <v>2172.5</v>
      </c>
      <c r="Q1803">
        <v>2181.75</v>
      </c>
      <c r="R1803">
        <v>2184.2399999999998</v>
      </c>
      <c r="S1803">
        <v>2185</v>
      </c>
      <c r="T1803">
        <v>2175.13</v>
      </c>
      <c r="U1803">
        <v>2183.87</v>
      </c>
      <c r="V1803">
        <v>0.4</v>
      </c>
      <c r="W1803">
        <v>0.4</v>
      </c>
      <c r="X1803">
        <v>0.4</v>
      </c>
      <c r="Y1803">
        <v>0.4</v>
      </c>
      <c r="Z1803" t="s">
        <v>12</v>
      </c>
      <c r="AA1803" t="s">
        <v>12</v>
      </c>
      <c r="AB1803" t="s">
        <v>12</v>
      </c>
      <c r="AC1803" t="s">
        <v>12</v>
      </c>
      <c r="AD1803">
        <v>194.47985681</v>
      </c>
      <c r="AE1803">
        <v>194.87182756999999</v>
      </c>
      <c r="AF1803">
        <v>193.97207649999999</v>
      </c>
      <c r="AG1803">
        <v>194.68475061000001</v>
      </c>
      <c r="AH1803" t="s">
        <v>12</v>
      </c>
      <c r="AI1803" t="s">
        <v>12</v>
      </c>
    </row>
    <row r="1804" spans="1:35" x14ac:dyDescent="0.25">
      <c r="A1804">
        <v>1471872600</v>
      </c>
      <c r="B1804">
        <v>12.273630470000001</v>
      </c>
      <c r="C1804">
        <v>12.360295539999999</v>
      </c>
      <c r="D1804">
        <v>12.198412960000001</v>
      </c>
      <c r="E1804">
        <v>12.31614575</v>
      </c>
      <c r="F1804">
        <v>12.273630470000001</v>
      </c>
      <c r="G1804">
        <v>12.360295539999999</v>
      </c>
      <c r="H1804">
        <v>12.198412960000001</v>
      </c>
      <c r="I1804">
        <v>12.31614575</v>
      </c>
      <c r="J1804">
        <v>2174.5</v>
      </c>
      <c r="K1804">
        <v>2177</v>
      </c>
      <c r="L1804">
        <v>2166.5</v>
      </c>
      <c r="M1804">
        <v>2174.25</v>
      </c>
      <c r="N1804">
        <v>2181.75</v>
      </c>
      <c r="O1804">
        <v>2184.5</v>
      </c>
      <c r="P1804">
        <v>2173.5</v>
      </c>
      <c r="Q1804">
        <v>2181.5</v>
      </c>
      <c r="R1804">
        <v>2181.58</v>
      </c>
      <c r="S1804">
        <v>2185.15</v>
      </c>
      <c r="T1804">
        <v>2175.96</v>
      </c>
      <c r="U1804">
        <v>2182.64</v>
      </c>
      <c r="V1804">
        <v>0.4</v>
      </c>
      <c r="W1804">
        <v>0.4</v>
      </c>
      <c r="X1804">
        <v>0.4</v>
      </c>
      <c r="Y1804">
        <v>0.4</v>
      </c>
      <c r="Z1804" t="s">
        <v>12</v>
      </c>
      <c r="AA1804" t="s">
        <v>12</v>
      </c>
      <c r="AB1804" t="s">
        <v>12</v>
      </c>
      <c r="AC1804" t="s">
        <v>12</v>
      </c>
      <c r="AD1804">
        <v>194.43531467</v>
      </c>
      <c r="AE1804">
        <v>194.91636969999999</v>
      </c>
      <c r="AF1804">
        <v>194.05225234</v>
      </c>
      <c r="AG1804">
        <v>194.67584219</v>
      </c>
      <c r="AH1804" t="s">
        <v>12</v>
      </c>
      <c r="AI1804" t="s">
        <v>12</v>
      </c>
    </row>
    <row r="1805" spans="1:35" x14ac:dyDescent="0.25">
      <c r="A1805">
        <v>1471959000</v>
      </c>
      <c r="B1805">
        <v>12.437148560000001</v>
      </c>
      <c r="C1805">
        <v>12.497633779999999</v>
      </c>
      <c r="D1805">
        <v>12.37828217</v>
      </c>
      <c r="E1805">
        <v>12.38645773</v>
      </c>
      <c r="F1805">
        <v>12.437148560000001</v>
      </c>
      <c r="G1805">
        <v>12.497633779999999</v>
      </c>
      <c r="H1805">
        <v>12.37828217</v>
      </c>
      <c r="I1805">
        <v>12.38645773</v>
      </c>
      <c r="J1805">
        <v>2173.5</v>
      </c>
      <c r="K1805">
        <v>2184.25</v>
      </c>
      <c r="L1805">
        <v>2172.25</v>
      </c>
      <c r="M1805">
        <v>2178</v>
      </c>
      <c r="N1805">
        <v>2180.75</v>
      </c>
      <c r="O1805">
        <v>2191.5</v>
      </c>
      <c r="P1805">
        <v>2179.25</v>
      </c>
      <c r="Q1805">
        <v>2185.25</v>
      </c>
      <c r="R1805">
        <v>2187.81</v>
      </c>
      <c r="S1805">
        <v>2193.42</v>
      </c>
      <c r="T1805">
        <v>2186.8000000000002</v>
      </c>
      <c r="U1805">
        <v>2186.9</v>
      </c>
      <c r="V1805">
        <v>0.4</v>
      </c>
      <c r="W1805">
        <v>0.4</v>
      </c>
      <c r="X1805">
        <v>0.4</v>
      </c>
      <c r="Y1805">
        <v>0.4</v>
      </c>
      <c r="Z1805" t="s">
        <v>12</v>
      </c>
      <c r="AA1805" t="s">
        <v>12</v>
      </c>
      <c r="AB1805" t="s">
        <v>12</v>
      </c>
      <c r="AC1805" t="s">
        <v>12</v>
      </c>
      <c r="AD1805">
        <v>195.31724889</v>
      </c>
      <c r="AE1805">
        <v>195.62904381000001</v>
      </c>
      <c r="AF1805">
        <v>195.00545396000001</v>
      </c>
      <c r="AG1805">
        <v>195.06781294999999</v>
      </c>
      <c r="AH1805" t="s">
        <v>12</v>
      </c>
      <c r="AI1805" t="s">
        <v>12</v>
      </c>
    </row>
    <row r="1806" spans="1:35" x14ac:dyDescent="0.25">
      <c r="A1806">
        <v>1472045400</v>
      </c>
      <c r="B1806">
        <v>12.35866004</v>
      </c>
      <c r="C1806">
        <v>12.379917669999999</v>
      </c>
      <c r="D1806">
        <v>12.1166544</v>
      </c>
      <c r="E1806">
        <v>12.211494050000001</v>
      </c>
      <c r="F1806">
        <v>12.35866004</v>
      </c>
      <c r="G1806">
        <v>12.379917669999999</v>
      </c>
      <c r="H1806">
        <v>12.1166544</v>
      </c>
      <c r="I1806">
        <v>12.211494050000001</v>
      </c>
      <c r="J1806">
        <v>2178</v>
      </c>
      <c r="K1806">
        <v>2180.5</v>
      </c>
      <c r="L1806">
        <v>2162</v>
      </c>
      <c r="M1806">
        <v>2167.75</v>
      </c>
      <c r="N1806">
        <v>2185.75</v>
      </c>
      <c r="O1806">
        <v>2187.75</v>
      </c>
      <c r="P1806">
        <v>2168.75</v>
      </c>
      <c r="Q1806">
        <v>2175</v>
      </c>
      <c r="R1806">
        <v>2185.09</v>
      </c>
      <c r="S1806">
        <v>2186.66</v>
      </c>
      <c r="T1806">
        <v>2171.25</v>
      </c>
      <c r="U1806">
        <v>2175.44</v>
      </c>
      <c r="V1806">
        <v>0.4</v>
      </c>
      <c r="W1806">
        <v>0.4</v>
      </c>
      <c r="X1806">
        <v>0.4</v>
      </c>
      <c r="Y1806">
        <v>0.4</v>
      </c>
      <c r="Z1806" t="s">
        <v>12</v>
      </c>
      <c r="AA1806" t="s">
        <v>12</v>
      </c>
      <c r="AB1806" t="s">
        <v>12</v>
      </c>
      <c r="AC1806" t="s">
        <v>12</v>
      </c>
      <c r="AD1806">
        <v>194.91636969999999</v>
      </c>
      <c r="AE1806">
        <v>195.01436239</v>
      </c>
      <c r="AF1806">
        <v>193.63355630000001</v>
      </c>
      <c r="AG1806">
        <v>194.07006919</v>
      </c>
      <c r="AH1806" t="s">
        <v>12</v>
      </c>
      <c r="AI1806" t="s">
        <v>12</v>
      </c>
    </row>
    <row r="1807" spans="1:35" x14ac:dyDescent="0.25">
      <c r="A1807">
        <v>1472131800</v>
      </c>
      <c r="B1807">
        <v>12.121559939999999</v>
      </c>
      <c r="C1807">
        <v>12.25400932</v>
      </c>
      <c r="D1807">
        <v>12.09049123</v>
      </c>
      <c r="E1807">
        <v>12.160804199999999</v>
      </c>
      <c r="F1807">
        <v>12.121559939999999</v>
      </c>
      <c r="G1807">
        <v>12.25400932</v>
      </c>
      <c r="H1807">
        <v>12.09049123</v>
      </c>
      <c r="I1807">
        <v>12.160804199999999</v>
      </c>
      <c r="J1807">
        <v>2167.25</v>
      </c>
      <c r="K1807">
        <v>2170</v>
      </c>
      <c r="L1807">
        <v>2160.25</v>
      </c>
      <c r="M1807">
        <v>2166.5</v>
      </c>
      <c r="N1807">
        <v>2175</v>
      </c>
      <c r="O1807">
        <v>2177.25</v>
      </c>
      <c r="P1807">
        <v>2167.5</v>
      </c>
      <c r="Q1807">
        <v>2173.5</v>
      </c>
      <c r="R1807">
        <v>2173.29</v>
      </c>
      <c r="S1807">
        <v>2179</v>
      </c>
      <c r="T1807">
        <v>2169.7399999999998</v>
      </c>
      <c r="U1807">
        <v>2172.4699999999998</v>
      </c>
      <c r="V1807">
        <v>0.4</v>
      </c>
      <c r="W1807">
        <v>0.4</v>
      </c>
      <c r="X1807">
        <v>0.4</v>
      </c>
      <c r="Y1807">
        <v>0.4</v>
      </c>
      <c r="Z1807" t="s">
        <v>12</v>
      </c>
      <c r="AA1807" t="s">
        <v>12</v>
      </c>
      <c r="AB1807" t="s">
        <v>12</v>
      </c>
      <c r="AC1807" t="s">
        <v>12</v>
      </c>
      <c r="AD1807">
        <v>193.66918999999999</v>
      </c>
      <c r="AE1807">
        <v>194.37295569</v>
      </c>
      <c r="AF1807">
        <v>193.50883833</v>
      </c>
      <c r="AG1807">
        <v>193.93644280000001</v>
      </c>
      <c r="AH1807" t="s">
        <v>12</v>
      </c>
      <c r="AI1807" t="s">
        <v>12</v>
      </c>
    </row>
    <row r="1808" spans="1:35" x14ac:dyDescent="0.25">
      <c r="A1808">
        <v>1472218200</v>
      </c>
      <c r="B1808">
        <v>12.208224019999999</v>
      </c>
      <c r="C1808">
        <v>12.40771537</v>
      </c>
      <c r="D1808">
        <v>11.93024415</v>
      </c>
      <c r="E1808">
        <v>12.10357233</v>
      </c>
      <c r="F1808">
        <v>12.208224019999999</v>
      </c>
      <c r="G1808">
        <v>12.40771537</v>
      </c>
      <c r="H1808">
        <v>11.93024415</v>
      </c>
      <c r="I1808">
        <v>12.10357233</v>
      </c>
      <c r="J1808">
        <v>2166.75</v>
      </c>
      <c r="K1808">
        <v>2179.5</v>
      </c>
      <c r="L1808">
        <v>2150.75</v>
      </c>
      <c r="M1808">
        <v>2161.25</v>
      </c>
      <c r="N1808">
        <v>2174</v>
      </c>
      <c r="O1808">
        <v>2186.75</v>
      </c>
      <c r="P1808">
        <v>2157.5</v>
      </c>
      <c r="Q1808">
        <v>2168.5</v>
      </c>
      <c r="R1808">
        <v>2175.1</v>
      </c>
      <c r="S1808">
        <v>2187.94</v>
      </c>
      <c r="T1808">
        <v>2160.39</v>
      </c>
      <c r="U1808">
        <v>2169.04</v>
      </c>
      <c r="V1808">
        <v>0.4</v>
      </c>
      <c r="W1808">
        <v>0.4</v>
      </c>
      <c r="X1808">
        <v>0.4</v>
      </c>
      <c r="Y1808">
        <v>0.4</v>
      </c>
      <c r="Z1808" t="s">
        <v>12</v>
      </c>
      <c r="AA1808" t="s">
        <v>12</v>
      </c>
      <c r="AB1808" t="s">
        <v>12</v>
      </c>
      <c r="AC1808" t="s">
        <v>12</v>
      </c>
      <c r="AD1808">
        <v>194.13242818000001</v>
      </c>
      <c r="AE1808">
        <v>195.20143934000001</v>
      </c>
      <c r="AF1808">
        <v>192.64472097000001</v>
      </c>
      <c r="AG1808">
        <v>193.57119731</v>
      </c>
      <c r="AH1808" t="s">
        <v>12</v>
      </c>
      <c r="AI1808" t="s">
        <v>12</v>
      </c>
    </row>
    <row r="1809" spans="1:35" x14ac:dyDescent="0.25">
      <c r="A1809">
        <v>1472477400</v>
      </c>
      <c r="B1809">
        <v>12.126465469999999</v>
      </c>
      <c r="C1809">
        <v>12.330862339999999</v>
      </c>
      <c r="D1809">
        <v>12.123194460000001</v>
      </c>
      <c r="E1809">
        <v>12.276901479999999</v>
      </c>
      <c r="F1809">
        <v>12.126465469999999</v>
      </c>
      <c r="G1809">
        <v>12.330862339999999</v>
      </c>
      <c r="H1809">
        <v>12.123194460000001</v>
      </c>
      <c r="I1809">
        <v>12.276901479999999</v>
      </c>
      <c r="J1809">
        <v>2159.75</v>
      </c>
      <c r="K1809">
        <v>2174.75</v>
      </c>
      <c r="L1809">
        <v>2157.5</v>
      </c>
      <c r="M1809">
        <v>2172</v>
      </c>
      <c r="N1809">
        <v>2167.75</v>
      </c>
      <c r="O1809">
        <v>2182.25</v>
      </c>
      <c r="P1809">
        <v>2164.5</v>
      </c>
      <c r="Q1809">
        <v>2179.25</v>
      </c>
      <c r="R1809">
        <v>2170.19</v>
      </c>
      <c r="S1809">
        <v>2183.48</v>
      </c>
      <c r="T1809">
        <v>2170.19</v>
      </c>
      <c r="U1809">
        <v>2180.38</v>
      </c>
      <c r="V1809">
        <v>0.4</v>
      </c>
      <c r="W1809">
        <v>0.4</v>
      </c>
      <c r="X1809">
        <v>0.4</v>
      </c>
      <c r="Y1809">
        <v>0.4</v>
      </c>
      <c r="Z1809" t="s">
        <v>12</v>
      </c>
      <c r="AA1809" t="s">
        <v>12</v>
      </c>
      <c r="AB1809" t="s">
        <v>12</v>
      </c>
      <c r="AC1809" t="s">
        <v>12</v>
      </c>
      <c r="AD1809">
        <v>193.70482371</v>
      </c>
      <c r="AE1809">
        <v>194.79610593999999</v>
      </c>
      <c r="AF1809">
        <v>193.66918999999999</v>
      </c>
      <c r="AG1809">
        <v>194.52511161000001</v>
      </c>
      <c r="AH1809" t="s">
        <v>12</v>
      </c>
      <c r="AI1809" t="s">
        <v>12</v>
      </c>
    </row>
    <row r="1810" spans="1:35" x14ac:dyDescent="0.25">
      <c r="A1810">
        <v>1472563800</v>
      </c>
      <c r="B1810">
        <v>12.26218488</v>
      </c>
      <c r="C1810">
        <v>12.319415770000001</v>
      </c>
      <c r="D1810">
        <v>12.11174887</v>
      </c>
      <c r="E1810">
        <v>12.211494050000001</v>
      </c>
      <c r="F1810">
        <v>12.26218488</v>
      </c>
      <c r="G1810">
        <v>12.319415770000001</v>
      </c>
      <c r="H1810">
        <v>12.11174887</v>
      </c>
      <c r="I1810">
        <v>12.211494050000001</v>
      </c>
      <c r="J1810">
        <v>2171.5</v>
      </c>
      <c r="K1810">
        <v>2174</v>
      </c>
      <c r="L1810">
        <v>2161.5</v>
      </c>
      <c r="M1810">
        <v>2168</v>
      </c>
      <c r="N1810">
        <v>2180</v>
      </c>
      <c r="O1810">
        <v>2181.5</v>
      </c>
      <c r="P1810">
        <v>2168.5</v>
      </c>
      <c r="Q1810">
        <v>2175.25</v>
      </c>
      <c r="R1810">
        <v>2179.4499999999998</v>
      </c>
      <c r="S1810">
        <v>2182.27</v>
      </c>
      <c r="T1810">
        <v>2170.41</v>
      </c>
      <c r="U1810">
        <v>2176.12</v>
      </c>
      <c r="V1810">
        <v>0.4</v>
      </c>
      <c r="W1810">
        <v>0.4</v>
      </c>
      <c r="X1810">
        <v>0.4</v>
      </c>
      <c r="Y1810">
        <v>0.4</v>
      </c>
      <c r="Z1810" t="s">
        <v>12</v>
      </c>
      <c r="AA1810" t="s">
        <v>12</v>
      </c>
      <c r="AB1810" t="s">
        <v>12</v>
      </c>
      <c r="AC1810" t="s">
        <v>12</v>
      </c>
      <c r="AD1810">
        <v>194.43531467</v>
      </c>
      <c r="AE1810">
        <v>194.72929275000001</v>
      </c>
      <c r="AF1810">
        <v>193.62464786999999</v>
      </c>
      <c r="AG1810">
        <v>194.20369559</v>
      </c>
      <c r="AH1810" t="s">
        <v>12</v>
      </c>
      <c r="AI1810" t="s">
        <v>12</v>
      </c>
    </row>
    <row r="1811" spans="1:35" x14ac:dyDescent="0.25">
      <c r="A1811">
        <v>1472650200</v>
      </c>
      <c r="B1811">
        <v>12.154263159999999</v>
      </c>
      <c r="C1811">
        <v>12.173885289999999</v>
      </c>
      <c r="D1811">
        <v>11.962947379999999</v>
      </c>
      <c r="E1811">
        <v>12.108477860000001</v>
      </c>
      <c r="F1811">
        <v>12.154263159999999</v>
      </c>
      <c r="G1811">
        <v>12.173885289999999</v>
      </c>
      <c r="H1811">
        <v>11.962947379999999</v>
      </c>
      <c r="I1811">
        <v>12.108477860000001</v>
      </c>
      <c r="J1811">
        <v>2168.25</v>
      </c>
      <c r="K1811">
        <v>2168.75</v>
      </c>
      <c r="L1811">
        <v>2152.5</v>
      </c>
      <c r="M1811">
        <v>2162.25</v>
      </c>
      <c r="N1811">
        <v>2175.75</v>
      </c>
      <c r="O1811">
        <v>2176.25</v>
      </c>
      <c r="P1811">
        <v>2159.5</v>
      </c>
      <c r="Q1811">
        <v>2169.5</v>
      </c>
      <c r="R1811">
        <v>2173.56</v>
      </c>
      <c r="S1811">
        <v>2173.79</v>
      </c>
      <c r="T1811">
        <v>2161.35</v>
      </c>
      <c r="U1811">
        <v>2170.9499999999998</v>
      </c>
      <c r="V1811">
        <v>0.3</v>
      </c>
      <c r="W1811">
        <v>0.3</v>
      </c>
      <c r="X1811">
        <v>0.3</v>
      </c>
      <c r="Y1811">
        <v>0.3</v>
      </c>
      <c r="Z1811" t="s">
        <v>12</v>
      </c>
      <c r="AA1811" t="s">
        <v>12</v>
      </c>
      <c r="AB1811" t="s">
        <v>12</v>
      </c>
      <c r="AC1811" t="s">
        <v>12</v>
      </c>
      <c r="AD1811">
        <v>193.85626696</v>
      </c>
      <c r="AE1811">
        <v>193.98098493000001</v>
      </c>
      <c r="AF1811">
        <v>192.83625212999999</v>
      </c>
      <c r="AG1811">
        <v>193.65137315000001</v>
      </c>
      <c r="AH1811" t="s">
        <v>12</v>
      </c>
      <c r="AI1811" t="s">
        <v>12</v>
      </c>
    </row>
    <row r="1812" spans="1:35" x14ac:dyDescent="0.25">
      <c r="A1812">
        <v>1472736600</v>
      </c>
      <c r="B1812">
        <v>12.11828893</v>
      </c>
      <c r="C1812">
        <v>12.169797020000001</v>
      </c>
      <c r="D1812">
        <v>11.8862582</v>
      </c>
      <c r="E1812">
        <v>12.11828893</v>
      </c>
      <c r="F1812">
        <v>12.11828893</v>
      </c>
      <c r="G1812">
        <v>12.169797020000001</v>
      </c>
      <c r="H1812">
        <v>11.8862582</v>
      </c>
      <c r="I1812">
        <v>12.11828893</v>
      </c>
      <c r="J1812">
        <v>2161.5</v>
      </c>
      <c r="K1812">
        <v>2169.5</v>
      </c>
      <c r="L1812">
        <v>2148</v>
      </c>
      <c r="M1812">
        <v>2160.25</v>
      </c>
      <c r="N1812">
        <v>2169</v>
      </c>
      <c r="O1812">
        <v>2177.25</v>
      </c>
      <c r="P1812">
        <v>2154.75</v>
      </c>
      <c r="Q1812">
        <v>2167.25</v>
      </c>
      <c r="R1812">
        <v>2171.33</v>
      </c>
      <c r="S1812">
        <v>2173.56</v>
      </c>
      <c r="T1812">
        <v>2157.09</v>
      </c>
      <c r="U1812">
        <v>2170.86</v>
      </c>
      <c r="V1812">
        <v>0.4</v>
      </c>
      <c r="W1812">
        <v>0.4</v>
      </c>
      <c r="X1812">
        <v>0.4</v>
      </c>
      <c r="Y1812">
        <v>0.4</v>
      </c>
      <c r="Z1812" t="s">
        <v>12</v>
      </c>
      <c r="AA1812" t="s">
        <v>12</v>
      </c>
      <c r="AB1812" t="s">
        <v>12</v>
      </c>
      <c r="AC1812" t="s">
        <v>12</v>
      </c>
      <c r="AD1812">
        <v>193.64246471999999</v>
      </c>
      <c r="AE1812">
        <v>193.96316806999999</v>
      </c>
      <c r="AF1812">
        <v>192.44873559000001</v>
      </c>
      <c r="AG1812">
        <v>193.66028158</v>
      </c>
      <c r="AH1812" t="s">
        <v>12</v>
      </c>
      <c r="AI1812" t="s">
        <v>12</v>
      </c>
    </row>
    <row r="1813" spans="1:35" x14ac:dyDescent="0.25">
      <c r="A1813">
        <v>1472823000</v>
      </c>
      <c r="B1813">
        <v>12.273630470000001</v>
      </c>
      <c r="C1813">
        <v>12.361930060000001</v>
      </c>
      <c r="D1813">
        <v>12.165872589999999</v>
      </c>
      <c r="E1813">
        <v>12.273630470000001</v>
      </c>
      <c r="F1813">
        <v>12.273630470000001</v>
      </c>
      <c r="G1813">
        <v>12.361930060000001</v>
      </c>
      <c r="H1813">
        <v>12.165872589999999</v>
      </c>
      <c r="I1813">
        <v>12.273630470000001</v>
      </c>
      <c r="J1813">
        <v>2158.25</v>
      </c>
      <c r="K1813">
        <v>2176.5</v>
      </c>
      <c r="L1813">
        <v>2157.25</v>
      </c>
      <c r="M1813">
        <v>2171</v>
      </c>
      <c r="N1813">
        <v>2166.25</v>
      </c>
      <c r="O1813">
        <v>2183.75</v>
      </c>
      <c r="P1813">
        <v>2164.25</v>
      </c>
      <c r="Q1813">
        <v>2178</v>
      </c>
      <c r="R1813">
        <v>2177.4899999999998</v>
      </c>
      <c r="S1813">
        <v>2184.87</v>
      </c>
      <c r="T1813">
        <v>2173.59</v>
      </c>
      <c r="U1813">
        <v>2179.98</v>
      </c>
      <c r="V1813">
        <v>0.4</v>
      </c>
      <c r="W1813">
        <v>0.4</v>
      </c>
      <c r="X1813">
        <v>0.4</v>
      </c>
      <c r="Y1813">
        <v>0.4</v>
      </c>
      <c r="Z1813" t="s">
        <v>12</v>
      </c>
      <c r="AA1813" t="s">
        <v>12</v>
      </c>
      <c r="AB1813" t="s">
        <v>12</v>
      </c>
      <c r="AC1813" t="s">
        <v>12</v>
      </c>
      <c r="AD1813">
        <v>194.55112421999999</v>
      </c>
      <c r="AE1813">
        <v>194.97872867999999</v>
      </c>
      <c r="AF1813">
        <v>193.93644280000001</v>
      </c>
      <c r="AG1813">
        <v>194.53330736000001</v>
      </c>
      <c r="AH1813" t="s">
        <v>12</v>
      </c>
      <c r="AI1813" t="s">
        <v>12</v>
      </c>
    </row>
    <row r="1814" spans="1:35" x14ac:dyDescent="0.25">
      <c r="A1814">
        <v>1473168600</v>
      </c>
      <c r="B1814">
        <v>12.32922684</v>
      </c>
      <c r="C1814">
        <v>12.396268790000001</v>
      </c>
      <c r="D1814">
        <v>12.191871920000001</v>
      </c>
      <c r="E1814">
        <v>12.39136326</v>
      </c>
      <c r="F1814">
        <v>12.32922684</v>
      </c>
      <c r="G1814">
        <v>12.396268790000001</v>
      </c>
      <c r="H1814">
        <v>12.191871920000001</v>
      </c>
      <c r="I1814">
        <v>12.39136326</v>
      </c>
      <c r="J1814">
        <v>2172.25</v>
      </c>
      <c r="K1814">
        <v>2179.25</v>
      </c>
      <c r="L1814">
        <v>2166</v>
      </c>
      <c r="M1814">
        <v>2177.5</v>
      </c>
      <c r="N1814">
        <v>2179.25</v>
      </c>
      <c r="O1814">
        <v>2186.25</v>
      </c>
      <c r="P1814">
        <v>2173</v>
      </c>
      <c r="Q1814">
        <v>2184.5</v>
      </c>
      <c r="R1814">
        <v>2181.61</v>
      </c>
      <c r="S1814">
        <v>2186.5700000000002</v>
      </c>
      <c r="T1814">
        <v>2175.1</v>
      </c>
      <c r="U1814">
        <v>2186.48</v>
      </c>
      <c r="V1814">
        <v>0.4</v>
      </c>
      <c r="W1814">
        <v>0.4</v>
      </c>
      <c r="X1814">
        <v>0.4</v>
      </c>
      <c r="Y1814">
        <v>0.4</v>
      </c>
      <c r="Z1814" t="s">
        <v>12</v>
      </c>
      <c r="AA1814" t="s">
        <v>12</v>
      </c>
      <c r="AB1814" t="s">
        <v>12</v>
      </c>
      <c r="AC1814" t="s">
        <v>12</v>
      </c>
      <c r="AD1814">
        <v>194.82728544</v>
      </c>
      <c r="AE1814">
        <v>195.20143934000001</v>
      </c>
      <c r="AF1814">
        <v>194.07897761999999</v>
      </c>
      <c r="AG1814">
        <v>195.12197617999999</v>
      </c>
      <c r="AH1814" t="s">
        <v>12</v>
      </c>
      <c r="AI1814" t="s">
        <v>12</v>
      </c>
    </row>
    <row r="1815" spans="1:35" x14ac:dyDescent="0.25">
      <c r="A1815">
        <v>1473255000</v>
      </c>
      <c r="B1815">
        <v>12.355390010000001</v>
      </c>
      <c r="C1815">
        <v>12.41916194</v>
      </c>
      <c r="D1815">
        <v>12.263820389999999</v>
      </c>
      <c r="E1815">
        <v>12.388093230000001</v>
      </c>
      <c r="F1815">
        <v>12.355390010000001</v>
      </c>
      <c r="G1815">
        <v>12.41916194</v>
      </c>
      <c r="H1815">
        <v>12.263820389999999</v>
      </c>
      <c r="I1815">
        <v>12.388093230000001</v>
      </c>
      <c r="J1815">
        <v>2177.75</v>
      </c>
      <c r="K1815">
        <v>2180</v>
      </c>
      <c r="L1815">
        <v>2170.5</v>
      </c>
      <c r="M1815">
        <v>2178</v>
      </c>
      <c r="N1815">
        <v>2185.25</v>
      </c>
      <c r="O1815">
        <v>2186.75</v>
      </c>
      <c r="P1815">
        <v>2177.5</v>
      </c>
      <c r="Q1815">
        <v>2184.5</v>
      </c>
      <c r="R1815">
        <v>2185.17</v>
      </c>
      <c r="S1815">
        <v>2187.87</v>
      </c>
      <c r="T1815">
        <v>2179.0700000000002</v>
      </c>
      <c r="U1815">
        <v>2186.16</v>
      </c>
      <c r="V1815">
        <v>0.4</v>
      </c>
      <c r="W1815">
        <v>0.4</v>
      </c>
      <c r="X1815">
        <v>0.4</v>
      </c>
      <c r="Y1815">
        <v>0.4</v>
      </c>
      <c r="Z1815" t="s">
        <v>12</v>
      </c>
      <c r="AA1815" t="s">
        <v>12</v>
      </c>
      <c r="AB1815" t="s">
        <v>12</v>
      </c>
      <c r="AC1815" t="s">
        <v>12</v>
      </c>
      <c r="AD1815">
        <v>194.95200341</v>
      </c>
      <c r="AE1815">
        <v>195.29052361000001</v>
      </c>
      <c r="AF1815">
        <v>194.47094838000001</v>
      </c>
      <c r="AG1815">
        <v>195.10344665</v>
      </c>
      <c r="AH1815" t="s">
        <v>12</v>
      </c>
      <c r="AI1815" t="s">
        <v>12</v>
      </c>
    </row>
    <row r="1816" spans="1:35" x14ac:dyDescent="0.25">
      <c r="A1816">
        <v>1473341400</v>
      </c>
      <c r="B1816">
        <v>12.31778027</v>
      </c>
      <c r="C1816">
        <v>12.370106610000001</v>
      </c>
      <c r="D1816">
        <v>12.237657219999999</v>
      </c>
      <c r="E1816">
        <v>12.29488811</v>
      </c>
      <c r="F1816">
        <v>12.31778027</v>
      </c>
      <c r="G1816">
        <v>12.370106610000001</v>
      </c>
      <c r="H1816">
        <v>12.237657219999999</v>
      </c>
      <c r="I1816">
        <v>12.29488811</v>
      </c>
      <c r="J1816">
        <v>2178</v>
      </c>
      <c r="K1816">
        <v>2182.75</v>
      </c>
      <c r="L1816">
        <v>2169.25</v>
      </c>
      <c r="M1816">
        <v>2171</v>
      </c>
      <c r="N1816">
        <v>2184.5</v>
      </c>
      <c r="O1816">
        <v>2189.25</v>
      </c>
      <c r="P1816">
        <v>2175.75</v>
      </c>
      <c r="Q1816">
        <v>2177.5</v>
      </c>
      <c r="R1816">
        <v>2182.7600000000002</v>
      </c>
      <c r="S1816">
        <v>2184.94</v>
      </c>
      <c r="T1816">
        <v>2177.4899999999998</v>
      </c>
      <c r="U1816">
        <v>2181.3000000000002</v>
      </c>
      <c r="V1816">
        <v>0.4</v>
      </c>
      <c r="W1816">
        <v>0.4</v>
      </c>
      <c r="X1816">
        <v>0.4</v>
      </c>
      <c r="Y1816">
        <v>0.4</v>
      </c>
      <c r="Z1816" t="s">
        <v>12</v>
      </c>
      <c r="AA1816" t="s">
        <v>12</v>
      </c>
      <c r="AB1816" t="s">
        <v>12</v>
      </c>
      <c r="AC1816" t="s">
        <v>12</v>
      </c>
      <c r="AD1816">
        <v>194.75601802</v>
      </c>
      <c r="AE1816">
        <v>195.04108767</v>
      </c>
      <c r="AF1816">
        <v>194.33732198000001</v>
      </c>
      <c r="AG1816">
        <v>194.65802532999999</v>
      </c>
      <c r="AH1816" t="s">
        <v>12</v>
      </c>
      <c r="AI1816" t="s">
        <v>12</v>
      </c>
    </row>
    <row r="1817" spans="1:35" x14ac:dyDescent="0.25">
      <c r="A1817">
        <v>1473427800</v>
      </c>
      <c r="B1817">
        <v>12.051246969999999</v>
      </c>
      <c r="C1817">
        <v>12.051246969999999</v>
      </c>
      <c r="D1817">
        <v>11.40862315</v>
      </c>
      <c r="E1817">
        <v>11.418434209999999</v>
      </c>
      <c r="F1817">
        <v>12.051246969999999</v>
      </c>
      <c r="G1817">
        <v>12.051246969999999</v>
      </c>
      <c r="H1817">
        <v>11.40862315</v>
      </c>
      <c r="I1817">
        <v>11.418434209999999</v>
      </c>
      <c r="J1817">
        <v>2164.75</v>
      </c>
      <c r="K1817">
        <v>2165.25</v>
      </c>
      <c r="L1817">
        <v>2107.5</v>
      </c>
      <c r="M1817">
        <v>2110</v>
      </c>
      <c r="N1817">
        <v>2170.25</v>
      </c>
      <c r="O1817">
        <v>2171.75</v>
      </c>
      <c r="P1817">
        <v>2113.25</v>
      </c>
      <c r="Q1817">
        <v>2116</v>
      </c>
      <c r="R1817">
        <v>2169.08</v>
      </c>
      <c r="S1817">
        <v>2169.08</v>
      </c>
      <c r="T1817">
        <v>2127.81</v>
      </c>
      <c r="U1817">
        <v>2127.81</v>
      </c>
      <c r="V1817">
        <v>0.4</v>
      </c>
      <c r="W1817">
        <v>0.4</v>
      </c>
      <c r="X1817">
        <v>0.4</v>
      </c>
      <c r="Y1817">
        <v>0.4</v>
      </c>
      <c r="Z1817" t="s">
        <v>12</v>
      </c>
      <c r="AA1817" t="s">
        <v>12</v>
      </c>
      <c r="AB1817" t="s">
        <v>12</v>
      </c>
      <c r="AC1817" t="s">
        <v>12</v>
      </c>
      <c r="AD1817">
        <v>193.28612767000001</v>
      </c>
      <c r="AE1817">
        <v>193.33957823</v>
      </c>
      <c r="AF1817">
        <v>189.97219304999999</v>
      </c>
      <c r="AG1817">
        <v>189.99891833000001</v>
      </c>
      <c r="AH1817" t="s">
        <v>12</v>
      </c>
      <c r="AI1817" t="s">
        <v>12</v>
      </c>
    </row>
    <row r="1818" spans="1:35" x14ac:dyDescent="0.25">
      <c r="A1818">
        <v>1473687000</v>
      </c>
      <c r="B1818">
        <v>11.26472719</v>
      </c>
      <c r="C1818">
        <v>11.977663980000001</v>
      </c>
      <c r="D1818">
        <v>11.25001059</v>
      </c>
      <c r="E1818">
        <v>11.894269919999999</v>
      </c>
      <c r="F1818">
        <v>11.26472719</v>
      </c>
      <c r="G1818">
        <v>11.977663980000001</v>
      </c>
      <c r="H1818">
        <v>11.25001059</v>
      </c>
      <c r="I1818">
        <v>11.894269919999999</v>
      </c>
      <c r="J1818">
        <v>2108.75</v>
      </c>
      <c r="K1818">
        <v>2149.5</v>
      </c>
      <c r="L1818">
        <v>2094</v>
      </c>
      <c r="M1818">
        <v>2145.75</v>
      </c>
      <c r="N1818">
        <v>2115.25</v>
      </c>
      <c r="O1818">
        <v>2156</v>
      </c>
      <c r="P1818">
        <v>2100.25</v>
      </c>
      <c r="Q1818">
        <v>2152</v>
      </c>
      <c r="R1818">
        <v>2120.86</v>
      </c>
      <c r="S1818">
        <v>2163.3000000000002</v>
      </c>
      <c r="T1818">
        <v>2119.12</v>
      </c>
      <c r="U1818">
        <v>2159.04</v>
      </c>
      <c r="V1818">
        <v>0.4</v>
      </c>
      <c r="W1818">
        <v>0.4</v>
      </c>
      <c r="X1818">
        <v>0.4</v>
      </c>
      <c r="Y1818">
        <v>0.4</v>
      </c>
      <c r="Z1818" t="s">
        <v>12</v>
      </c>
      <c r="AA1818" t="s">
        <v>12</v>
      </c>
      <c r="AB1818" t="s">
        <v>12</v>
      </c>
      <c r="AC1818" t="s">
        <v>12</v>
      </c>
      <c r="AD1818">
        <v>189.20606838</v>
      </c>
      <c r="AE1818">
        <v>193.14359285</v>
      </c>
      <c r="AF1818">
        <v>189.13480096000001</v>
      </c>
      <c r="AG1818">
        <v>192.72489680000001</v>
      </c>
      <c r="AH1818" t="s">
        <v>12</v>
      </c>
      <c r="AI1818" t="s">
        <v>12</v>
      </c>
    </row>
    <row r="1819" spans="1:35" x14ac:dyDescent="0.25">
      <c r="A1819">
        <v>1473773400</v>
      </c>
      <c r="B1819">
        <v>11.65226429</v>
      </c>
      <c r="C1819">
        <v>11.69968411</v>
      </c>
      <c r="D1819">
        <v>11.266362689999999</v>
      </c>
      <c r="E1819">
        <v>11.379189950000001</v>
      </c>
      <c r="F1819">
        <v>11.65226429</v>
      </c>
      <c r="G1819">
        <v>11.69968411</v>
      </c>
      <c r="H1819">
        <v>11.266362689999999</v>
      </c>
      <c r="I1819">
        <v>11.379189950000001</v>
      </c>
      <c r="J1819">
        <v>2143</v>
      </c>
      <c r="K1819">
        <v>2144</v>
      </c>
      <c r="L1819">
        <v>2106.5</v>
      </c>
      <c r="M1819">
        <v>2116</v>
      </c>
      <c r="N1819">
        <v>2150.5</v>
      </c>
      <c r="O1819">
        <v>2150.75</v>
      </c>
      <c r="P1819">
        <v>2112.25</v>
      </c>
      <c r="Q1819">
        <v>2122.25</v>
      </c>
      <c r="R1819">
        <v>2150.4699999999998</v>
      </c>
      <c r="S1819">
        <v>2150.4699999999998</v>
      </c>
      <c r="T1819">
        <v>2120.27</v>
      </c>
      <c r="U1819">
        <v>2127.02</v>
      </c>
      <c r="V1819">
        <v>0.4</v>
      </c>
      <c r="W1819">
        <v>0.4</v>
      </c>
      <c r="X1819">
        <v>0.4</v>
      </c>
      <c r="Y1819">
        <v>0.4</v>
      </c>
      <c r="Z1819" t="s">
        <v>12</v>
      </c>
      <c r="AA1819" t="s">
        <v>12</v>
      </c>
      <c r="AB1819" t="s">
        <v>12</v>
      </c>
      <c r="AC1819" t="s">
        <v>12</v>
      </c>
      <c r="AD1819">
        <v>191.38863284000001</v>
      </c>
      <c r="AE1819">
        <v>191.66470498000001</v>
      </c>
      <c r="AF1819">
        <v>189.30406106999999</v>
      </c>
      <c r="AG1819">
        <v>189.95437619</v>
      </c>
      <c r="AH1819" t="s">
        <v>12</v>
      </c>
      <c r="AI1819" t="s">
        <v>12</v>
      </c>
    </row>
    <row r="1820" spans="1:35" x14ac:dyDescent="0.25">
      <c r="A1820">
        <v>1473859800</v>
      </c>
      <c r="B1820">
        <v>11.38900102</v>
      </c>
      <c r="C1820">
        <v>11.61792556</v>
      </c>
      <c r="D1820">
        <v>11.267998199999999</v>
      </c>
      <c r="E1820">
        <v>11.36283785</v>
      </c>
      <c r="F1820">
        <v>11.38900102</v>
      </c>
      <c r="G1820">
        <v>11.61792556</v>
      </c>
      <c r="H1820">
        <v>11.267998199999999</v>
      </c>
      <c r="I1820">
        <v>11.36283785</v>
      </c>
      <c r="J1820">
        <v>2118.5</v>
      </c>
      <c r="K1820">
        <v>2128</v>
      </c>
      <c r="L1820">
        <v>2105.5</v>
      </c>
      <c r="M1820">
        <v>2107.25</v>
      </c>
      <c r="N1820">
        <v>2125</v>
      </c>
      <c r="O1820">
        <v>2134.5</v>
      </c>
      <c r="P1820">
        <v>2112</v>
      </c>
      <c r="Q1820">
        <v>2113.25</v>
      </c>
      <c r="R1820">
        <v>2127.86</v>
      </c>
      <c r="S1820">
        <v>2141.33</v>
      </c>
      <c r="T1820">
        <v>2119.9</v>
      </c>
      <c r="U1820">
        <v>2125.77</v>
      </c>
      <c r="V1820">
        <v>0.4</v>
      </c>
      <c r="W1820">
        <v>0.4</v>
      </c>
      <c r="X1820">
        <v>0.4</v>
      </c>
      <c r="Y1820">
        <v>0.4</v>
      </c>
      <c r="Z1820" t="s">
        <v>12</v>
      </c>
      <c r="AA1820" t="s">
        <v>12</v>
      </c>
      <c r="AB1820" t="s">
        <v>12</v>
      </c>
      <c r="AC1820" t="s">
        <v>12</v>
      </c>
      <c r="AD1820">
        <v>190.00782674999999</v>
      </c>
      <c r="AE1820">
        <v>191.26391487000001</v>
      </c>
      <c r="AF1820">
        <v>189.30406106999999</v>
      </c>
      <c r="AG1820">
        <v>189.88310877999999</v>
      </c>
      <c r="AH1820" t="s">
        <v>12</v>
      </c>
      <c r="AI1820" t="s">
        <v>12</v>
      </c>
    </row>
    <row r="1821" spans="1:35" x14ac:dyDescent="0.25">
      <c r="A1821">
        <v>1473946200</v>
      </c>
      <c r="B1821">
        <v>11.338310180000001</v>
      </c>
      <c r="C1821">
        <v>11.78144266</v>
      </c>
      <c r="D1821">
        <v>11.30560696</v>
      </c>
      <c r="E1821">
        <v>11.707859669999999</v>
      </c>
      <c r="F1821">
        <v>11.338310180000001</v>
      </c>
      <c r="G1821">
        <v>11.78144266</v>
      </c>
      <c r="H1821">
        <v>11.30560696</v>
      </c>
      <c r="I1821">
        <v>11.707859669999999</v>
      </c>
      <c r="J1821">
        <v>2108.75</v>
      </c>
      <c r="K1821">
        <v>2137.75</v>
      </c>
      <c r="L1821">
        <v>2103.5</v>
      </c>
      <c r="M1821">
        <v>2131.5</v>
      </c>
      <c r="N1821">
        <v>2115</v>
      </c>
      <c r="O1821">
        <v>2144.5</v>
      </c>
      <c r="P1821">
        <v>2107.75</v>
      </c>
      <c r="Q1821">
        <v>2138</v>
      </c>
      <c r="R1821">
        <v>2125.36</v>
      </c>
      <c r="S1821">
        <v>2151.31</v>
      </c>
      <c r="T1821">
        <v>2122.36</v>
      </c>
      <c r="U1821">
        <v>2147.2600000000002</v>
      </c>
      <c r="V1821">
        <v>0.4</v>
      </c>
      <c r="W1821">
        <v>0.4</v>
      </c>
      <c r="X1821">
        <v>0.4</v>
      </c>
      <c r="Y1821">
        <v>0.4</v>
      </c>
      <c r="Z1821" t="s">
        <v>12</v>
      </c>
      <c r="AA1821" t="s">
        <v>12</v>
      </c>
      <c r="AB1821" t="s">
        <v>12</v>
      </c>
      <c r="AC1821" t="s">
        <v>12</v>
      </c>
      <c r="AD1821">
        <v>189.71384868000001</v>
      </c>
      <c r="AE1821">
        <v>192.18148278999999</v>
      </c>
      <c r="AF1821">
        <v>189.52677173000001</v>
      </c>
      <c r="AG1821">
        <v>191.78060361000001</v>
      </c>
      <c r="AH1821" t="s">
        <v>12</v>
      </c>
      <c r="AI1821" t="s">
        <v>12</v>
      </c>
    </row>
    <row r="1822" spans="1:35" x14ac:dyDescent="0.25">
      <c r="A1822">
        <v>1474032600</v>
      </c>
      <c r="B1822">
        <v>11.59176239</v>
      </c>
      <c r="C1822">
        <v>11.62610112</v>
      </c>
      <c r="D1822">
        <v>11.441326370000001</v>
      </c>
      <c r="E1822">
        <v>11.575411259999999</v>
      </c>
      <c r="F1822">
        <v>11.59176239</v>
      </c>
      <c r="G1822">
        <v>11.62610112</v>
      </c>
      <c r="H1822">
        <v>11.441326370000001</v>
      </c>
      <c r="I1822">
        <v>11.575411259999999</v>
      </c>
      <c r="J1822">
        <v>2129.75</v>
      </c>
      <c r="K1822">
        <v>2129.75</v>
      </c>
      <c r="L1822">
        <v>2117</v>
      </c>
      <c r="M1822">
        <v>2126.25</v>
      </c>
      <c r="N1822">
        <v>2136.5</v>
      </c>
      <c r="O1822">
        <v>2137</v>
      </c>
      <c r="P1822">
        <v>2123</v>
      </c>
      <c r="Q1822">
        <v>2132.5</v>
      </c>
      <c r="R1822">
        <v>2146.48</v>
      </c>
      <c r="S1822">
        <v>2146.48</v>
      </c>
      <c r="T1822">
        <v>2131.1999999999998</v>
      </c>
      <c r="U1822">
        <v>2139.16</v>
      </c>
      <c r="V1822">
        <v>0.4</v>
      </c>
      <c r="W1822">
        <v>0.4</v>
      </c>
      <c r="X1822">
        <v>0.4</v>
      </c>
      <c r="Y1822">
        <v>0.4</v>
      </c>
      <c r="Z1822" t="s">
        <v>12</v>
      </c>
      <c r="AA1822" t="s">
        <v>12</v>
      </c>
      <c r="AB1822" t="s">
        <v>12</v>
      </c>
      <c r="AC1822" t="s">
        <v>12</v>
      </c>
      <c r="AD1822">
        <v>191.13780824</v>
      </c>
      <c r="AE1822">
        <v>191.32583025</v>
      </c>
      <c r="AF1822">
        <v>190.32304618000001</v>
      </c>
      <c r="AG1822">
        <v>191.03932051999999</v>
      </c>
      <c r="AH1822" t="s">
        <v>12</v>
      </c>
      <c r="AI1822" t="s">
        <v>12</v>
      </c>
    </row>
    <row r="1823" spans="1:35" x14ac:dyDescent="0.25">
      <c r="A1823">
        <v>1474291800</v>
      </c>
      <c r="B1823">
        <v>11.69641408</v>
      </c>
      <c r="C1823">
        <v>11.82067123</v>
      </c>
      <c r="D1823">
        <v>11.5198149</v>
      </c>
      <c r="E1823">
        <v>11.57214025</v>
      </c>
      <c r="F1823">
        <v>11.69641408</v>
      </c>
      <c r="G1823">
        <v>11.82067123</v>
      </c>
      <c r="H1823">
        <v>11.5198149</v>
      </c>
      <c r="I1823">
        <v>11.57214025</v>
      </c>
      <c r="J1823">
        <v>2125.5</v>
      </c>
      <c r="K1823">
        <v>2140</v>
      </c>
      <c r="L1823">
        <v>2121.75</v>
      </c>
      <c r="M1823">
        <v>2126.75</v>
      </c>
      <c r="N1823">
        <v>2132.25</v>
      </c>
      <c r="O1823">
        <v>2146.75</v>
      </c>
      <c r="P1823">
        <v>2127.75</v>
      </c>
      <c r="Q1823">
        <v>2133</v>
      </c>
      <c r="R1823">
        <v>2143.9899999999998</v>
      </c>
      <c r="S1823">
        <v>2153.61</v>
      </c>
      <c r="T1823">
        <v>2135.91</v>
      </c>
      <c r="U1823">
        <v>2139.12</v>
      </c>
      <c r="V1823">
        <v>0.4</v>
      </c>
      <c r="W1823">
        <v>0.4</v>
      </c>
      <c r="X1823">
        <v>0.4</v>
      </c>
      <c r="Y1823">
        <v>0.4</v>
      </c>
      <c r="Z1823" t="s">
        <v>12</v>
      </c>
      <c r="AA1823" t="s">
        <v>12</v>
      </c>
      <c r="AB1823" t="s">
        <v>12</v>
      </c>
      <c r="AC1823" t="s">
        <v>12</v>
      </c>
      <c r="AD1823">
        <v>191.71978114000001</v>
      </c>
      <c r="AE1823">
        <v>192.39128833999999</v>
      </c>
      <c r="AF1823">
        <v>190.73490391999999</v>
      </c>
      <c r="AG1823">
        <v>191.07513424000001</v>
      </c>
      <c r="AH1823" t="s">
        <v>12</v>
      </c>
      <c r="AI1823" t="s">
        <v>12</v>
      </c>
    </row>
    <row r="1824" spans="1:35" x14ac:dyDescent="0.25">
      <c r="A1824">
        <v>1474378200</v>
      </c>
      <c r="B1824">
        <v>11.7438339</v>
      </c>
      <c r="C1824">
        <v>11.771631599999999</v>
      </c>
      <c r="D1824">
        <v>11.576931979999999</v>
      </c>
      <c r="E1824">
        <v>11.58685685</v>
      </c>
      <c r="F1824">
        <v>11.7438339</v>
      </c>
      <c r="G1824">
        <v>11.771631599999999</v>
      </c>
      <c r="H1824">
        <v>11.576931979999999</v>
      </c>
      <c r="I1824">
        <v>11.58685685</v>
      </c>
      <c r="J1824">
        <v>2127.5</v>
      </c>
      <c r="K1824">
        <v>2137.25</v>
      </c>
      <c r="L1824">
        <v>2123.5</v>
      </c>
      <c r="M1824">
        <v>2125</v>
      </c>
      <c r="N1824">
        <v>2133.75</v>
      </c>
      <c r="O1824">
        <v>2143.5</v>
      </c>
      <c r="P1824">
        <v>2129</v>
      </c>
      <c r="Q1824">
        <v>2131</v>
      </c>
      <c r="R1824">
        <v>2145.94</v>
      </c>
      <c r="S1824">
        <v>2150.8000000000002</v>
      </c>
      <c r="T1824">
        <v>2139.17</v>
      </c>
      <c r="U1824">
        <v>2139.7600000000002</v>
      </c>
      <c r="V1824">
        <v>0.4</v>
      </c>
      <c r="W1824">
        <v>0.4</v>
      </c>
      <c r="X1824">
        <v>0.4</v>
      </c>
      <c r="Y1824">
        <v>0.4</v>
      </c>
      <c r="Z1824" t="s">
        <v>12</v>
      </c>
      <c r="AA1824" t="s">
        <v>12</v>
      </c>
      <c r="AB1824" t="s">
        <v>12</v>
      </c>
      <c r="AC1824" t="s">
        <v>12</v>
      </c>
      <c r="AD1824">
        <v>191.97047716</v>
      </c>
      <c r="AE1824">
        <v>192.13163889</v>
      </c>
      <c r="AF1824">
        <v>191.04827395000001</v>
      </c>
      <c r="AG1824">
        <v>191.08408765999999</v>
      </c>
      <c r="AH1824" t="s">
        <v>12</v>
      </c>
      <c r="AI1824" t="s">
        <v>12</v>
      </c>
    </row>
    <row r="1825" spans="1:35" x14ac:dyDescent="0.25">
      <c r="A1825">
        <v>1474464600</v>
      </c>
      <c r="B1825">
        <v>11.710057580000001</v>
      </c>
      <c r="C1825">
        <v>12.00280899</v>
      </c>
      <c r="D1825">
        <v>11.584125589999999</v>
      </c>
      <c r="E1825">
        <v>11.97173544</v>
      </c>
      <c r="F1825">
        <v>11.710057580000001</v>
      </c>
      <c r="G1825">
        <v>12.00280899</v>
      </c>
      <c r="H1825">
        <v>11.584125589999999</v>
      </c>
      <c r="I1825">
        <v>11.97173544</v>
      </c>
      <c r="J1825">
        <v>2124.5</v>
      </c>
      <c r="K1825">
        <v>2151.5</v>
      </c>
      <c r="L1825">
        <v>2121.5</v>
      </c>
      <c r="M1825">
        <v>2150.25</v>
      </c>
      <c r="N1825">
        <v>2130</v>
      </c>
      <c r="O1825">
        <v>2157.5</v>
      </c>
      <c r="P1825">
        <v>2126.25</v>
      </c>
      <c r="Q1825">
        <v>2156.25</v>
      </c>
      <c r="R1825">
        <v>2144.58</v>
      </c>
      <c r="S1825">
        <v>2165.11</v>
      </c>
      <c r="T1825">
        <v>2139.5700000000002</v>
      </c>
      <c r="U1825">
        <v>2163.12</v>
      </c>
      <c r="V1825">
        <v>0.4</v>
      </c>
      <c r="W1825">
        <v>0.4</v>
      </c>
      <c r="X1825">
        <v>0.4</v>
      </c>
      <c r="Y1825">
        <v>0.4</v>
      </c>
      <c r="Z1825" t="s">
        <v>12</v>
      </c>
      <c r="AA1825" t="s">
        <v>12</v>
      </c>
      <c r="AB1825" t="s">
        <v>12</v>
      </c>
      <c r="AC1825" t="s">
        <v>12</v>
      </c>
      <c r="AD1825">
        <v>191.81826887</v>
      </c>
      <c r="AE1825">
        <v>193.42093270999999</v>
      </c>
      <c r="AF1825">
        <v>191.10199452000001</v>
      </c>
      <c r="AG1825">
        <v>193.23291069000001</v>
      </c>
      <c r="AH1825" t="s">
        <v>12</v>
      </c>
      <c r="AI1825" t="s">
        <v>12</v>
      </c>
    </row>
    <row r="1826" spans="1:35" x14ac:dyDescent="0.25">
      <c r="A1826">
        <v>1474551000</v>
      </c>
      <c r="B1826">
        <v>12.16308714</v>
      </c>
      <c r="C1826">
        <v>12.251403310000001</v>
      </c>
      <c r="D1826">
        <v>12.11729324</v>
      </c>
      <c r="E1826">
        <v>12.18761941</v>
      </c>
      <c r="F1826">
        <v>12.16308714</v>
      </c>
      <c r="G1826">
        <v>12.251403310000001</v>
      </c>
      <c r="H1826">
        <v>12.11729324</v>
      </c>
      <c r="I1826">
        <v>12.18761941</v>
      </c>
      <c r="J1826">
        <v>2149.25</v>
      </c>
      <c r="K1826">
        <v>2166.75</v>
      </c>
      <c r="L1826">
        <v>2147.25</v>
      </c>
      <c r="M1826">
        <v>2162.5</v>
      </c>
      <c r="N1826">
        <v>2156.25</v>
      </c>
      <c r="O1826">
        <v>2172.75</v>
      </c>
      <c r="P1826">
        <v>2152.75</v>
      </c>
      <c r="Q1826">
        <v>2168.25</v>
      </c>
      <c r="R1826">
        <v>2170.94</v>
      </c>
      <c r="S1826">
        <v>2179.9899999999998</v>
      </c>
      <c r="T1826">
        <v>2170.94</v>
      </c>
      <c r="U1826">
        <v>2177.1799999999998</v>
      </c>
      <c r="V1826">
        <v>0.4</v>
      </c>
      <c r="W1826">
        <v>0.4</v>
      </c>
      <c r="X1826">
        <v>0.4</v>
      </c>
      <c r="Y1826">
        <v>0.4</v>
      </c>
      <c r="Z1826" t="s">
        <v>12</v>
      </c>
      <c r="AA1826" t="s">
        <v>12</v>
      </c>
      <c r="AB1826" t="s">
        <v>12</v>
      </c>
      <c r="AC1826" t="s">
        <v>12</v>
      </c>
      <c r="AD1826">
        <v>194.28941535000001</v>
      </c>
      <c r="AE1826">
        <v>194.7639471</v>
      </c>
      <c r="AF1826">
        <v>194.0297659</v>
      </c>
      <c r="AG1826">
        <v>194.45057707000001</v>
      </c>
      <c r="AH1826" t="s">
        <v>12</v>
      </c>
      <c r="AI1826" t="s">
        <v>12</v>
      </c>
    </row>
    <row r="1827" spans="1:35" x14ac:dyDescent="0.25">
      <c r="A1827">
        <v>1474637400</v>
      </c>
      <c r="B1827">
        <v>12.115657430000001</v>
      </c>
      <c r="C1827">
        <v>12.14346132</v>
      </c>
      <c r="D1827">
        <v>11.97664189</v>
      </c>
      <c r="E1827">
        <v>11.99790254</v>
      </c>
      <c r="F1827">
        <v>12.115657430000001</v>
      </c>
      <c r="G1827">
        <v>12.14346132</v>
      </c>
      <c r="H1827">
        <v>11.97664189</v>
      </c>
      <c r="I1827">
        <v>11.99790254</v>
      </c>
      <c r="J1827">
        <v>2162.5</v>
      </c>
      <c r="K1827">
        <v>2163</v>
      </c>
      <c r="L1827">
        <v>2150.5</v>
      </c>
      <c r="M1827">
        <v>2152.25</v>
      </c>
      <c r="N1827">
        <v>2168.25</v>
      </c>
      <c r="O1827">
        <v>2169.5</v>
      </c>
      <c r="P1827">
        <v>2156</v>
      </c>
      <c r="Q1827">
        <v>2158</v>
      </c>
      <c r="R1827">
        <v>2173.29</v>
      </c>
      <c r="S1827">
        <v>2173.75</v>
      </c>
      <c r="T1827">
        <v>2163.9699999999998</v>
      </c>
      <c r="U1827">
        <v>2164.69</v>
      </c>
      <c r="V1827">
        <v>0.4</v>
      </c>
      <c r="W1827">
        <v>0.4</v>
      </c>
      <c r="X1827">
        <v>0.4</v>
      </c>
      <c r="Y1827">
        <v>0.4</v>
      </c>
      <c r="Z1827" t="s">
        <v>12</v>
      </c>
      <c r="AA1827" t="s">
        <v>12</v>
      </c>
      <c r="AB1827" t="s">
        <v>12</v>
      </c>
      <c r="AC1827" t="s">
        <v>12</v>
      </c>
      <c r="AD1827">
        <v>194.03871932999999</v>
      </c>
      <c r="AE1827">
        <v>194.18197419000001</v>
      </c>
      <c r="AF1827">
        <v>193.28663126999999</v>
      </c>
      <c r="AG1827">
        <v>193.38511899</v>
      </c>
      <c r="AH1827" t="s">
        <v>12</v>
      </c>
      <c r="AI1827" t="s">
        <v>12</v>
      </c>
    </row>
    <row r="1828" spans="1:35" x14ac:dyDescent="0.25">
      <c r="A1828">
        <v>1474896600</v>
      </c>
      <c r="B1828">
        <v>11.831084089999999</v>
      </c>
      <c r="C1828">
        <v>11.86542927</v>
      </c>
      <c r="D1828">
        <v>11.664264660000001</v>
      </c>
      <c r="E1828">
        <v>11.70188048</v>
      </c>
      <c r="F1828">
        <v>11.831084089999999</v>
      </c>
      <c r="G1828">
        <v>11.86542927</v>
      </c>
      <c r="H1828">
        <v>11.664264660000001</v>
      </c>
      <c r="I1828">
        <v>11.70188048</v>
      </c>
      <c r="J1828">
        <v>2151.5</v>
      </c>
      <c r="K1828">
        <v>2153.5</v>
      </c>
      <c r="L1828">
        <v>2131</v>
      </c>
      <c r="M1828">
        <v>2133.75</v>
      </c>
      <c r="N1828">
        <v>2156.25</v>
      </c>
      <c r="O1828">
        <v>2159.5</v>
      </c>
      <c r="P1828">
        <v>2136.75</v>
      </c>
      <c r="Q1828">
        <v>2139.75</v>
      </c>
      <c r="R1828">
        <v>2158.54</v>
      </c>
      <c r="S1828">
        <v>2158.54</v>
      </c>
      <c r="T1828">
        <v>2145.04</v>
      </c>
      <c r="U1828">
        <v>2146.1</v>
      </c>
      <c r="V1828">
        <v>0.4</v>
      </c>
      <c r="W1828">
        <v>0.4</v>
      </c>
      <c r="X1828">
        <v>0.4</v>
      </c>
      <c r="Y1828">
        <v>0.4</v>
      </c>
      <c r="Z1828" t="s">
        <v>12</v>
      </c>
      <c r="AA1828" t="s">
        <v>12</v>
      </c>
      <c r="AB1828" t="s">
        <v>12</v>
      </c>
      <c r="AC1828" t="s">
        <v>12</v>
      </c>
      <c r="AD1828">
        <v>192.51663635</v>
      </c>
      <c r="AE1828">
        <v>192.70465836</v>
      </c>
      <c r="AF1828">
        <v>191.61233999000001</v>
      </c>
      <c r="AG1828">
        <v>191.81826887</v>
      </c>
      <c r="AH1828" t="s">
        <v>12</v>
      </c>
      <c r="AI1828" t="s">
        <v>12</v>
      </c>
    </row>
    <row r="1829" spans="1:35" x14ac:dyDescent="0.25">
      <c r="A1829">
        <v>1474983000</v>
      </c>
      <c r="B1829">
        <v>11.67080595</v>
      </c>
      <c r="C1829">
        <v>11.935754449999999</v>
      </c>
      <c r="D1829">
        <v>11.59559099</v>
      </c>
      <c r="E1829">
        <v>11.9226709</v>
      </c>
      <c r="F1829">
        <v>11.67080595</v>
      </c>
      <c r="G1829">
        <v>11.935754449999999</v>
      </c>
      <c r="H1829">
        <v>11.59559099</v>
      </c>
      <c r="I1829">
        <v>11.9226709</v>
      </c>
      <c r="J1829">
        <v>2134.75</v>
      </c>
      <c r="K1829">
        <v>2147.75</v>
      </c>
      <c r="L1829">
        <v>2127.5</v>
      </c>
      <c r="M1829">
        <v>2147</v>
      </c>
      <c r="N1829">
        <v>2139.25</v>
      </c>
      <c r="O1829">
        <v>2154</v>
      </c>
      <c r="P1829">
        <v>2132.75</v>
      </c>
      <c r="Q1829">
        <v>2152.75</v>
      </c>
      <c r="R1829">
        <v>2146.04</v>
      </c>
      <c r="S1829">
        <v>2161.13</v>
      </c>
      <c r="T1829">
        <v>2141.5500000000002</v>
      </c>
      <c r="U1829">
        <v>2159.9299999999998</v>
      </c>
      <c r="V1829">
        <v>0.4</v>
      </c>
      <c r="W1829">
        <v>0.4</v>
      </c>
      <c r="X1829">
        <v>0.4</v>
      </c>
      <c r="Y1829">
        <v>0.4</v>
      </c>
      <c r="Z1829" t="s">
        <v>12</v>
      </c>
      <c r="AA1829" t="s">
        <v>12</v>
      </c>
      <c r="AB1829" t="s">
        <v>12</v>
      </c>
      <c r="AC1829" t="s">
        <v>12</v>
      </c>
      <c r="AD1829">
        <v>191.64815371</v>
      </c>
      <c r="AE1829">
        <v>193.10756268</v>
      </c>
      <c r="AF1829">
        <v>191.26315625000001</v>
      </c>
      <c r="AG1829">
        <v>193.00907495999999</v>
      </c>
      <c r="AH1829" t="s">
        <v>12</v>
      </c>
      <c r="AI1829" t="s">
        <v>12</v>
      </c>
    </row>
    <row r="1830" spans="1:35" x14ac:dyDescent="0.25">
      <c r="A1830">
        <v>1475069400</v>
      </c>
      <c r="B1830">
        <v>11.958650909999999</v>
      </c>
      <c r="C1830">
        <v>12.122199699999999</v>
      </c>
      <c r="D1830">
        <v>11.77547729</v>
      </c>
      <c r="E1830">
        <v>12.09439678</v>
      </c>
      <c r="F1830">
        <v>11.958650909999999</v>
      </c>
      <c r="G1830">
        <v>12.122199699999999</v>
      </c>
      <c r="H1830">
        <v>11.77547729</v>
      </c>
      <c r="I1830">
        <v>12.09439678</v>
      </c>
      <c r="J1830">
        <v>2145.5</v>
      </c>
      <c r="K1830">
        <v>2159.25</v>
      </c>
      <c r="L1830">
        <v>2138.75</v>
      </c>
      <c r="M1830">
        <v>2157.5</v>
      </c>
      <c r="N1830">
        <v>2152</v>
      </c>
      <c r="O1830">
        <v>2165.25</v>
      </c>
      <c r="P1830">
        <v>2144</v>
      </c>
      <c r="Q1830">
        <v>2163.25</v>
      </c>
      <c r="R1830">
        <v>2161.85</v>
      </c>
      <c r="S1830">
        <v>2172.4</v>
      </c>
      <c r="T1830">
        <v>2151.79</v>
      </c>
      <c r="U1830">
        <v>2171.37</v>
      </c>
      <c r="V1830">
        <v>0.4</v>
      </c>
      <c r="W1830">
        <v>0.4</v>
      </c>
      <c r="X1830">
        <v>0.4</v>
      </c>
      <c r="Y1830">
        <v>0.4</v>
      </c>
      <c r="Z1830" t="s">
        <v>12</v>
      </c>
      <c r="AA1830" t="s">
        <v>12</v>
      </c>
      <c r="AB1830" t="s">
        <v>12</v>
      </c>
      <c r="AC1830" t="s">
        <v>12</v>
      </c>
      <c r="AD1830">
        <v>193.24186412</v>
      </c>
      <c r="AE1830">
        <v>194.12825362000001</v>
      </c>
      <c r="AF1830">
        <v>192.23908004</v>
      </c>
      <c r="AG1830">
        <v>193.96709189000001</v>
      </c>
      <c r="AH1830" t="s">
        <v>12</v>
      </c>
      <c r="AI1830" t="s">
        <v>12</v>
      </c>
    </row>
    <row r="1831" spans="1:35" x14ac:dyDescent="0.25">
      <c r="A1831">
        <v>1475155800</v>
      </c>
      <c r="B1831">
        <v>12.05350934</v>
      </c>
      <c r="C1831">
        <v>12.13037679</v>
      </c>
      <c r="D1831">
        <v>11.660993039999999</v>
      </c>
      <c r="E1831">
        <v>11.76730019</v>
      </c>
      <c r="F1831">
        <v>12.05350934</v>
      </c>
      <c r="G1831">
        <v>12.13037679</v>
      </c>
      <c r="H1831">
        <v>11.660993039999999</v>
      </c>
      <c r="I1831">
        <v>11.76730019</v>
      </c>
      <c r="J1831">
        <v>2156.25</v>
      </c>
      <c r="K1831">
        <v>2161</v>
      </c>
      <c r="L1831">
        <v>2131.75</v>
      </c>
      <c r="M1831">
        <v>2142.5</v>
      </c>
      <c r="N1831">
        <v>2162.25</v>
      </c>
      <c r="O1831">
        <v>2167</v>
      </c>
      <c r="P1831">
        <v>2137.25</v>
      </c>
      <c r="Q1831">
        <v>2148.5</v>
      </c>
      <c r="R1831">
        <v>2168.9</v>
      </c>
      <c r="S1831">
        <v>2172.67</v>
      </c>
      <c r="T1831">
        <v>2145.1999999999998</v>
      </c>
      <c r="U1831">
        <v>2151.13</v>
      </c>
      <c r="V1831">
        <v>0.4</v>
      </c>
      <c r="W1831">
        <v>0.4</v>
      </c>
      <c r="X1831">
        <v>0.4</v>
      </c>
      <c r="Y1831">
        <v>0.4</v>
      </c>
      <c r="Z1831" t="s">
        <v>12</v>
      </c>
      <c r="AA1831" t="s">
        <v>12</v>
      </c>
      <c r="AB1831" t="s">
        <v>12</v>
      </c>
      <c r="AC1831" t="s">
        <v>12</v>
      </c>
      <c r="AD1831">
        <v>193.75220959000001</v>
      </c>
      <c r="AE1831">
        <v>194.17302076999999</v>
      </c>
      <c r="AF1831">
        <v>191.63920028000001</v>
      </c>
      <c r="AG1831">
        <v>192.21221975</v>
      </c>
      <c r="AH1831" t="s">
        <v>12</v>
      </c>
      <c r="AI1831" t="s">
        <v>12</v>
      </c>
    </row>
    <row r="1832" spans="1:35" x14ac:dyDescent="0.25">
      <c r="A1832">
        <v>1475242200</v>
      </c>
      <c r="B1832">
        <v>11.927577360000001</v>
      </c>
      <c r="C1832">
        <v>12.16145133</v>
      </c>
      <c r="D1832">
        <v>11.875242180000001</v>
      </c>
      <c r="E1832">
        <v>12.04369644</v>
      </c>
      <c r="F1832">
        <v>11.927577360000001</v>
      </c>
      <c r="G1832">
        <v>12.16145133</v>
      </c>
      <c r="H1832">
        <v>11.875242180000001</v>
      </c>
      <c r="I1832">
        <v>12.04369644</v>
      </c>
      <c r="J1832">
        <v>2140.75</v>
      </c>
      <c r="K1832">
        <v>2162.25</v>
      </c>
      <c r="L1832">
        <v>2130.25</v>
      </c>
      <c r="M1832">
        <v>2154.5</v>
      </c>
      <c r="N1832">
        <v>2145.75</v>
      </c>
      <c r="O1832">
        <v>2168.25</v>
      </c>
      <c r="P1832">
        <v>2135.75</v>
      </c>
      <c r="Q1832">
        <v>2160.5</v>
      </c>
      <c r="R1832">
        <v>2156.5100000000002</v>
      </c>
      <c r="S1832">
        <v>2175.3000000000002</v>
      </c>
      <c r="T1832">
        <v>2156.5100000000002</v>
      </c>
      <c r="U1832">
        <v>2168.27</v>
      </c>
      <c r="V1832">
        <v>0.28999999999999998</v>
      </c>
      <c r="W1832">
        <v>0.28999999999999998</v>
      </c>
      <c r="X1832">
        <v>0.28999999999999998</v>
      </c>
      <c r="Y1832">
        <v>0.28999999999999998</v>
      </c>
      <c r="Z1832" t="s">
        <v>12</v>
      </c>
      <c r="AA1832" t="s">
        <v>12</v>
      </c>
      <c r="AB1832" t="s">
        <v>12</v>
      </c>
      <c r="AC1832" t="s">
        <v>12</v>
      </c>
      <c r="AD1832">
        <v>193.08070239</v>
      </c>
      <c r="AE1832">
        <v>194.39685650000001</v>
      </c>
      <c r="AF1832">
        <v>192.82105293999999</v>
      </c>
      <c r="AG1832">
        <v>193.66267529999999</v>
      </c>
      <c r="AH1832" t="s">
        <v>12</v>
      </c>
      <c r="AI1832" t="s">
        <v>12</v>
      </c>
    </row>
    <row r="1833" spans="1:35" x14ac:dyDescent="0.25">
      <c r="A1833">
        <v>1475501400</v>
      </c>
      <c r="B1833">
        <v>11.94229672</v>
      </c>
      <c r="C1833">
        <v>11.983183179999999</v>
      </c>
      <c r="D1833">
        <v>11.81963537</v>
      </c>
      <c r="E1833">
        <v>11.929213170000001</v>
      </c>
      <c r="F1833">
        <v>11.94229672</v>
      </c>
      <c r="G1833">
        <v>11.983183179999999</v>
      </c>
      <c r="H1833">
        <v>11.81963537</v>
      </c>
      <c r="I1833">
        <v>11.929213170000001</v>
      </c>
      <c r="J1833">
        <v>2153.5</v>
      </c>
      <c r="K1833">
        <v>2157.75</v>
      </c>
      <c r="L1833">
        <v>2141</v>
      </c>
      <c r="M1833">
        <v>2147.5</v>
      </c>
      <c r="N1833">
        <v>2158.75</v>
      </c>
      <c r="O1833">
        <v>2164</v>
      </c>
      <c r="P1833">
        <v>2146.75</v>
      </c>
      <c r="Q1833">
        <v>2153.25</v>
      </c>
      <c r="R1833">
        <v>2164.33</v>
      </c>
      <c r="S1833">
        <v>2164.41</v>
      </c>
      <c r="T1833">
        <v>2154.77</v>
      </c>
      <c r="U1833">
        <v>2161.1999999999998</v>
      </c>
      <c r="V1833">
        <v>0.4</v>
      </c>
      <c r="W1833">
        <v>0.4</v>
      </c>
      <c r="X1833">
        <v>0.4</v>
      </c>
      <c r="Y1833">
        <v>0.4</v>
      </c>
      <c r="Z1833" t="s">
        <v>12</v>
      </c>
      <c r="AA1833" t="s">
        <v>12</v>
      </c>
      <c r="AB1833" t="s">
        <v>12</v>
      </c>
      <c r="AC1833" t="s">
        <v>12</v>
      </c>
      <c r="AD1833">
        <v>193.23291069000001</v>
      </c>
      <c r="AE1833">
        <v>193.42988614000001</v>
      </c>
      <c r="AF1833">
        <v>192.53454321000001</v>
      </c>
      <c r="AG1833">
        <v>193.19709696999999</v>
      </c>
      <c r="AH1833" t="s">
        <v>12</v>
      </c>
      <c r="AI1833" t="s">
        <v>12</v>
      </c>
    </row>
    <row r="1834" spans="1:35" x14ac:dyDescent="0.25">
      <c r="A1834">
        <v>1475587800</v>
      </c>
      <c r="B1834">
        <v>11.97009963</v>
      </c>
      <c r="C1834">
        <v>12.0044448</v>
      </c>
      <c r="D1834">
        <v>11.646568070000001</v>
      </c>
      <c r="E1834">
        <v>11.764028570000001</v>
      </c>
      <c r="F1834">
        <v>11.97009963</v>
      </c>
      <c r="G1834">
        <v>12.0044448</v>
      </c>
      <c r="H1834">
        <v>11.646568070000001</v>
      </c>
      <c r="I1834">
        <v>11.764028570000001</v>
      </c>
      <c r="J1834">
        <v>2148.75</v>
      </c>
      <c r="K1834">
        <v>2153.75</v>
      </c>
      <c r="L1834">
        <v>2130.5</v>
      </c>
      <c r="M1834">
        <v>2139</v>
      </c>
      <c r="N1834">
        <v>2153.75</v>
      </c>
      <c r="O1834">
        <v>2159.75</v>
      </c>
      <c r="P1834">
        <v>2136</v>
      </c>
      <c r="Q1834">
        <v>2144.75</v>
      </c>
      <c r="R1834">
        <v>2163.37</v>
      </c>
      <c r="S1834">
        <v>2165.46</v>
      </c>
      <c r="T1834">
        <v>2144.0100000000002</v>
      </c>
      <c r="U1834">
        <v>2150.4899999999998</v>
      </c>
      <c r="V1834">
        <v>0.4</v>
      </c>
      <c r="W1834">
        <v>0.4</v>
      </c>
      <c r="X1834">
        <v>0.4</v>
      </c>
      <c r="Y1834">
        <v>0.4</v>
      </c>
      <c r="Z1834" t="s">
        <v>12</v>
      </c>
      <c r="AA1834" t="s">
        <v>12</v>
      </c>
      <c r="AB1834" t="s">
        <v>12</v>
      </c>
      <c r="AC1834" t="s">
        <v>12</v>
      </c>
      <c r="AD1834">
        <v>193.31349155000001</v>
      </c>
      <c r="AE1834">
        <v>193.54628072</v>
      </c>
      <c r="AF1834">
        <v>191.59443313</v>
      </c>
      <c r="AG1834">
        <v>192.21221975</v>
      </c>
      <c r="AH1834" t="s">
        <v>12</v>
      </c>
      <c r="AI1834" t="s">
        <v>12</v>
      </c>
    </row>
    <row r="1835" spans="1:35" x14ac:dyDescent="0.25">
      <c r="A1835">
        <v>1475674200</v>
      </c>
      <c r="B1835">
        <v>11.87033572</v>
      </c>
      <c r="C1835">
        <v>11.99136126</v>
      </c>
      <c r="D1835">
        <v>11.86379346</v>
      </c>
      <c r="E1835">
        <v>11.91940026</v>
      </c>
      <c r="F1835">
        <v>11.87033572</v>
      </c>
      <c r="G1835">
        <v>11.99136126</v>
      </c>
      <c r="H1835">
        <v>11.86379346</v>
      </c>
      <c r="I1835">
        <v>11.91940026</v>
      </c>
      <c r="J1835">
        <v>2138.75</v>
      </c>
      <c r="K1835">
        <v>2152</v>
      </c>
      <c r="L1835">
        <v>2136.25</v>
      </c>
      <c r="M1835">
        <v>2148</v>
      </c>
      <c r="N1835">
        <v>2144.25</v>
      </c>
      <c r="O1835">
        <v>2158</v>
      </c>
      <c r="P1835">
        <v>2141</v>
      </c>
      <c r="Q1835">
        <v>2153.25</v>
      </c>
      <c r="R1835">
        <v>2155.15</v>
      </c>
      <c r="S1835">
        <v>2163.9499999999998</v>
      </c>
      <c r="T1835">
        <v>2155.15</v>
      </c>
      <c r="U1835">
        <v>2159.73</v>
      </c>
      <c r="V1835">
        <v>0.4</v>
      </c>
      <c r="W1835">
        <v>0.4</v>
      </c>
      <c r="X1835">
        <v>0.4</v>
      </c>
      <c r="Y1835">
        <v>0.4</v>
      </c>
      <c r="Z1835" t="s">
        <v>12</v>
      </c>
      <c r="AA1835" t="s">
        <v>12</v>
      </c>
      <c r="AB1835" t="s">
        <v>12</v>
      </c>
      <c r="AC1835" t="s">
        <v>12</v>
      </c>
      <c r="AD1835">
        <v>192.86582009</v>
      </c>
      <c r="AE1835">
        <v>193.51046700000001</v>
      </c>
      <c r="AF1835">
        <v>192.79419265999999</v>
      </c>
      <c r="AG1835">
        <v>193.06279552999999</v>
      </c>
      <c r="AH1835" t="s">
        <v>12</v>
      </c>
      <c r="AI1835" t="s">
        <v>12</v>
      </c>
    </row>
    <row r="1836" spans="1:35" x14ac:dyDescent="0.25">
      <c r="A1836">
        <v>1475760600</v>
      </c>
      <c r="B1836">
        <v>11.8670641</v>
      </c>
      <c r="C1836">
        <v>11.97500608</v>
      </c>
      <c r="D1836">
        <v>11.76239374</v>
      </c>
      <c r="E1836">
        <v>11.939025089999999</v>
      </c>
      <c r="F1836">
        <v>11.8670641</v>
      </c>
      <c r="G1836">
        <v>11.97500608</v>
      </c>
      <c r="H1836">
        <v>11.76239374</v>
      </c>
      <c r="I1836">
        <v>11.939025089999999</v>
      </c>
      <c r="J1836">
        <v>2148.25</v>
      </c>
      <c r="K1836">
        <v>2151.5</v>
      </c>
      <c r="L1836">
        <v>2138</v>
      </c>
      <c r="M1836">
        <v>2151</v>
      </c>
      <c r="N1836">
        <v>2153.25</v>
      </c>
      <c r="O1836">
        <v>2157.25</v>
      </c>
      <c r="P1836">
        <v>2143.25</v>
      </c>
      <c r="Q1836">
        <v>2156.5</v>
      </c>
      <c r="R1836">
        <v>2158.2199999999998</v>
      </c>
      <c r="S1836">
        <v>2162.9299999999998</v>
      </c>
      <c r="T1836">
        <v>2150.2800000000002</v>
      </c>
      <c r="U1836">
        <v>2160.77</v>
      </c>
      <c r="V1836">
        <v>0.4</v>
      </c>
      <c r="W1836">
        <v>0.4</v>
      </c>
      <c r="X1836">
        <v>0.4</v>
      </c>
      <c r="Y1836">
        <v>0.4</v>
      </c>
      <c r="Z1836" t="s">
        <v>12</v>
      </c>
      <c r="AA1836" t="s">
        <v>12</v>
      </c>
      <c r="AB1836" t="s">
        <v>12</v>
      </c>
      <c r="AC1836" t="s">
        <v>12</v>
      </c>
      <c r="AD1836">
        <v>192.83000637000001</v>
      </c>
      <c r="AE1836">
        <v>193.42988614000001</v>
      </c>
      <c r="AF1836">
        <v>192.26146360999999</v>
      </c>
      <c r="AG1836">
        <v>193.19709696999999</v>
      </c>
      <c r="AH1836" t="s">
        <v>12</v>
      </c>
      <c r="AI1836" t="s">
        <v>12</v>
      </c>
    </row>
    <row r="1837" spans="1:35" x14ac:dyDescent="0.25">
      <c r="A1837">
        <v>1475847000</v>
      </c>
      <c r="B1837">
        <v>11.986454800000001</v>
      </c>
      <c r="C1837">
        <v>12.02079998</v>
      </c>
      <c r="D1837">
        <v>11.66917112</v>
      </c>
      <c r="E1837">
        <v>11.80982247</v>
      </c>
      <c r="F1837">
        <v>11.986454800000001</v>
      </c>
      <c r="G1837">
        <v>12.02079998</v>
      </c>
      <c r="H1837">
        <v>11.66917112</v>
      </c>
      <c r="I1837">
        <v>11.80982247</v>
      </c>
      <c r="J1837">
        <v>2150</v>
      </c>
      <c r="K1837">
        <v>2155.25</v>
      </c>
      <c r="L1837">
        <v>2132.75</v>
      </c>
      <c r="M1837">
        <v>2141</v>
      </c>
      <c r="N1837">
        <v>2155.25</v>
      </c>
      <c r="O1837">
        <v>2161.5</v>
      </c>
      <c r="P1837">
        <v>2138</v>
      </c>
      <c r="Q1837">
        <v>2146.5</v>
      </c>
      <c r="R1837">
        <v>2164.19</v>
      </c>
      <c r="S1837">
        <v>2165.86</v>
      </c>
      <c r="T1837">
        <v>2144.85</v>
      </c>
      <c r="U1837">
        <v>2153.7399999999998</v>
      </c>
      <c r="V1837">
        <v>0.4</v>
      </c>
      <c r="W1837">
        <v>0.4</v>
      </c>
      <c r="X1837">
        <v>0.4</v>
      </c>
      <c r="Y1837">
        <v>0.4</v>
      </c>
      <c r="Z1837" t="s">
        <v>12</v>
      </c>
      <c r="AA1837" t="s">
        <v>12</v>
      </c>
      <c r="AB1837" t="s">
        <v>12</v>
      </c>
      <c r="AC1837" t="s">
        <v>12</v>
      </c>
      <c r="AD1837">
        <v>193.48360671</v>
      </c>
      <c r="AE1837">
        <v>193.66267529999999</v>
      </c>
      <c r="AF1837">
        <v>191.77350172000001</v>
      </c>
      <c r="AG1837">
        <v>192.53454321000001</v>
      </c>
      <c r="AH1837" t="s">
        <v>12</v>
      </c>
      <c r="AI1837" t="s">
        <v>12</v>
      </c>
    </row>
    <row r="1838" spans="1:35" x14ac:dyDescent="0.25">
      <c r="A1838">
        <v>1476106200</v>
      </c>
      <c r="B1838">
        <v>11.99136126</v>
      </c>
      <c r="C1838">
        <v>12.08294807</v>
      </c>
      <c r="D1838">
        <v>11.965193169999999</v>
      </c>
      <c r="E1838">
        <v>11.988089629999999</v>
      </c>
      <c r="F1838">
        <v>11.99136126</v>
      </c>
      <c r="G1838">
        <v>12.08294807</v>
      </c>
      <c r="H1838">
        <v>11.965193169999999</v>
      </c>
      <c r="I1838">
        <v>11.988089629999999</v>
      </c>
      <c r="J1838">
        <v>2144.75</v>
      </c>
      <c r="K1838">
        <v>2157.75</v>
      </c>
      <c r="L1838">
        <v>2143</v>
      </c>
      <c r="M1838">
        <v>2153.5</v>
      </c>
      <c r="N1838">
        <v>2152</v>
      </c>
      <c r="O1838">
        <v>2163.5</v>
      </c>
      <c r="P1838">
        <v>2148.5</v>
      </c>
      <c r="Q1838">
        <v>2159</v>
      </c>
      <c r="R1838">
        <v>2160.39</v>
      </c>
      <c r="S1838">
        <v>2169.6</v>
      </c>
      <c r="T1838">
        <v>2160.39</v>
      </c>
      <c r="U1838">
        <v>2163.66</v>
      </c>
      <c r="V1838" t="s">
        <v>12</v>
      </c>
      <c r="W1838" t="s">
        <v>12</v>
      </c>
      <c r="X1838" t="s">
        <v>12</v>
      </c>
      <c r="Y1838" t="s">
        <v>12</v>
      </c>
      <c r="Z1838" t="s">
        <v>12</v>
      </c>
      <c r="AA1838" t="s">
        <v>12</v>
      </c>
      <c r="AB1838" t="s">
        <v>12</v>
      </c>
      <c r="AC1838" t="s">
        <v>12</v>
      </c>
      <c r="AD1838">
        <v>193.53285056999999</v>
      </c>
      <c r="AE1838">
        <v>194.02081247000001</v>
      </c>
      <c r="AF1838">
        <v>193.38064227000001</v>
      </c>
      <c r="AG1838">
        <v>193.53732729000001</v>
      </c>
      <c r="AH1838" t="s">
        <v>12</v>
      </c>
      <c r="AI1838" t="s">
        <v>12</v>
      </c>
    </row>
    <row r="1839" spans="1:35" x14ac:dyDescent="0.25">
      <c r="A1839">
        <v>1476192600</v>
      </c>
      <c r="B1839">
        <v>11.907951539999999</v>
      </c>
      <c r="C1839">
        <v>11.92430671</v>
      </c>
      <c r="D1839">
        <v>11.400951969999999</v>
      </c>
      <c r="E1839">
        <v>11.551416229999999</v>
      </c>
      <c r="F1839">
        <v>11.907951539999999</v>
      </c>
      <c r="G1839">
        <v>11.92430671</v>
      </c>
      <c r="H1839">
        <v>11.400951969999999</v>
      </c>
      <c r="I1839">
        <v>11.551416229999999</v>
      </c>
      <c r="J1839">
        <v>2154</v>
      </c>
      <c r="K1839">
        <v>2154.75</v>
      </c>
      <c r="L1839">
        <v>2116.5</v>
      </c>
      <c r="M1839">
        <v>2129</v>
      </c>
      <c r="N1839">
        <v>2159.5</v>
      </c>
      <c r="O1839">
        <v>2160.75</v>
      </c>
      <c r="P1839">
        <v>2121.75</v>
      </c>
      <c r="Q1839">
        <v>2134.5</v>
      </c>
      <c r="R1839">
        <v>2161.35</v>
      </c>
      <c r="S1839">
        <v>2161.56</v>
      </c>
      <c r="T1839">
        <v>2128.84</v>
      </c>
      <c r="U1839">
        <v>2136.73</v>
      </c>
      <c r="V1839">
        <v>0.41</v>
      </c>
      <c r="W1839">
        <v>0.41</v>
      </c>
      <c r="X1839">
        <v>0.41</v>
      </c>
      <c r="Y1839">
        <v>0.41</v>
      </c>
      <c r="Z1839" t="s">
        <v>12</v>
      </c>
      <c r="AA1839" t="s">
        <v>12</v>
      </c>
      <c r="AB1839" t="s">
        <v>12</v>
      </c>
      <c r="AC1839" t="s">
        <v>12</v>
      </c>
      <c r="AD1839">
        <v>193.08965581999999</v>
      </c>
      <c r="AE1839">
        <v>193.16128326</v>
      </c>
      <c r="AF1839">
        <v>190.33199961</v>
      </c>
      <c r="AG1839">
        <v>191.09304109000001</v>
      </c>
      <c r="AH1839" t="s">
        <v>12</v>
      </c>
      <c r="AI1839" t="s">
        <v>12</v>
      </c>
    </row>
    <row r="1840" spans="1:35" x14ac:dyDescent="0.25">
      <c r="A1840">
        <v>1476279000</v>
      </c>
      <c r="B1840">
        <v>11.5677714</v>
      </c>
      <c r="C1840">
        <v>11.685525309999999</v>
      </c>
      <c r="D1840">
        <v>11.471277150000001</v>
      </c>
      <c r="E1840">
        <v>11.5939385</v>
      </c>
      <c r="F1840">
        <v>11.5677714</v>
      </c>
      <c r="G1840">
        <v>11.685525309999999</v>
      </c>
      <c r="H1840">
        <v>11.471277150000001</v>
      </c>
      <c r="I1840">
        <v>11.5939385</v>
      </c>
      <c r="J1840">
        <v>2128.25</v>
      </c>
      <c r="K1840">
        <v>2135</v>
      </c>
      <c r="L1840">
        <v>2121.5</v>
      </c>
      <c r="M1840">
        <v>2126</v>
      </c>
      <c r="N1840">
        <v>2133</v>
      </c>
      <c r="O1840">
        <v>2140.75</v>
      </c>
      <c r="P1840">
        <v>2126.25</v>
      </c>
      <c r="Q1840">
        <v>2131.5</v>
      </c>
      <c r="R1840">
        <v>2137.67</v>
      </c>
      <c r="S1840">
        <v>2145.36</v>
      </c>
      <c r="T1840">
        <v>2132.77</v>
      </c>
      <c r="U1840">
        <v>2139.1799999999998</v>
      </c>
      <c r="V1840">
        <v>0.41</v>
      </c>
      <c r="W1840">
        <v>0.41</v>
      </c>
      <c r="X1840">
        <v>0.41</v>
      </c>
      <c r="Y1840">
        <v>0.41</v>
      </c>
      <c r="Z1840" t="s">
        <v>12</v>
      </c>
      <c r="AA1840" t="s">
        <v>12</v>
      </c>
      <c r="AB1840" t="s">
        <v>12</v>
      </c>
      <c r="AC1840" t="s">
        <v>12</v>
      </c>
      <c r="AD1840">
        <v>191.23629596000001</v>
      </c>
      <c r="AE1840">
        <v>191.8898963</v>
      </c>
      <c r="AF1840">
        <v>190.71699706000001</v>
      </c>
      <c r="AG1840">
        <v>191.34373711000001</v>
      </c>
      <c r="AH1840" t="s">
        <v>12</v>
      </c>
      <c r="AI1840" t="s">
        <v>12</v>
      </c>
    </row>
    <row r="1841" spans="1:35" x14ac:dyDescent="0.25">
      <c r="A1841">
        <v>1476365400</v>
      </c>
      <c r="B1841">
        <v>11.337168070000001</v>
      </c>
      <c r="C1841">
        <v>11.56613559</v>
      </c>
      <c r="D1841">
        <v>11.176890909999999</v>
      </c>
      <c r="E1841">
        <v>11.47618361</v>
      </c>
      <c r="F1841">
        <v>11.337168070000001</v>
      </c>
      <c r="G1841">
        <v>11.56613559</v>
      </c>
      <c r="H1841">
        <v>11.176890909999999</v>
      </c>
      <c r="I1841">
        <v>11.47618361</v>
      </c>
      <c r="J1841">
        <v>2122</v>
      </c>
      <c r="K1841">
        <v>2126.25</v>
      </c>
      <c r="L1841">
        <v>2102.5</v>
      </c>
      <c r="M1841">
        <v>2120.75</v>
      </c>
      <c r="N1841">
        <v>2127.75</v>
      </c>
      <c r="O1841">
        <v>2132.25</v>
      </c>
      <c r="P1841">
        <v>2107.75</v>
      </c>
      <c r="Q1841">
        <v>2126.25</v>
      </c>
      <c r="R1841">
        <v>2130.2600000000002</v>
      </c>
      <c r="S1841">
        <v>2138.19</v>
      </c>
      <c r="T1841">
        <v>2114.7199999999998</v>
      </c>
      <c r="U1841">
        <v>2132.5500000000002</v>
      </c>
      <c r="V1841">
        <v>0.41</v>
      </c>
      <c r="W1841">
        <v>0.41</v>
      </c>
      <c r="X1841">
        <v>0.41</v>
      </c>
      <c r="Y1841">
        <v>0.41</v>
      </c>
      <c r="Z1841" t="s">
        <v>12</v>
      </c>
      <c r="AA1841" t="s">
        <v>12</v>
      </c>
      <c r="AB1841" t="s">
        <v>12</v>
      </c>
      <c r="AC1841" t="s">
        <v>12</v>
      </c>
      <c r="AD1841">
        <v>189.95595557999999</v>
      </c>
      <c r="AE1841">
        <v>191.23629596000001</v>
      </c>
      <c r="AF1841">
        <v>189.10537979</v>
      </c>
      <c r="AG1841">
        <v>190.71699706000001</v>
      </c>
      <c r="AH1841" t="s">
        <v>12</v>
      </c>
      <c r="AI1841" t="s">
        <v>12</v>
      </c>
    </row>
    <row r="1842" spans="1:35" x14ac:dyDescent="0.25">
      <c r="A1842">
        <v>1476451800</v>
      </c>
      <c r="B1842">
        <v>11.665899489999999</v>
      </c>
      <c r="C1842">
        <v>11.741132110000001</v>
      </c>
      <c r="D1842">
        <v>11.474548779999999</v>
      </c>
      <c r="E1842">
        <v>11.48763233</v>
      </c>
      <c r="F1842">
        <v>11.665899489999999</v>
      </c>
      <c r="G1842">
        <v>11.741132110000001</v>
      </c>
      <c r="H1842">
        <v>11.474548779999999</v>
      </c>
      <c r="I1842">
        <v>11.48763233</v>
      </c>
      <c r="J1842">
        <v>2119.5</v>
      </c>
      <c r="K1842">
        <v>2137.5</v>
      </c>
      <c r="L1842">
        <v>2116.75</v>
      </c>
      <c r="M1842">
        <v>2121.5</v>
      </c>
      <c r="N1842">
        <v>2126.25</v>
      </c>
      <c r="O1842">
        <v>2143.25</v>
      </c>
      <c r="P1842">
        <v>2122.25</v>
      </c>
      <c r="Q1842">
        <v>2127</v>
      </c>
      <c r="R1842">
        <v>2139.6799999999998</v>
      </c>
      <c r="S1842">
        <v>2149.19</v>
      </c>
      <c r="T1842">
        <v>2132.98</v>
      </c>
      <c r="U1842">
        <v>2132.98</v>
      </c>
      <c r="V1842">
        <v>0.41</v>
      </c>
      <c r="W1842">
        <v>0.41</v>
      </c>
      <c r="X1842">
        <v>0.41</v>
      </c>
      <c r="Y1842">
        <v>0.41</v>
      </c>
      <c r="Z1842" t="s">
        <v>12</v>
      </c>
      <c r="AA1842" t="s">
        <v>12</v>
      </c>
      <c r="AB1842" t="s">
        <v>12</v>
      </c>
      <c r="AC1842" t="s">
        <v>12</v>
      </c>
      <c r="AD1842">
        <v>191.73768799999999</v>
      </c>
      <c r="AE1842">
        <v>192.22117317999999</v>
      </c>
      <c r="AF1842">
        <v>190.73490391999999</v>
      </c>
      <c r="AG1842">
        <v>190.81548479</v>
      </c>
      <c r="AH1842" t="s">
        <v>12</v>
      </c>
      <c r="AI1842" t="s">
        <v>12</v>
      </c>
    </row>
    <row r="1843" spans="1:35" x14ac:dyDescent="0.25">
      <c r="A1843">
        <v>1476711000</v>
      </c>
      <c r="B1843">
        <v>11.482725869999999</v>
      </c>
      <c r="C1843">
        <v>11.52990928</v>
      </c>
      <c r="D1843">
        <v>11.332261620000001</v>
      </c>
      <c r="E1843">
        <v>11.3764197</v>
      </c>
      <c r="F1843">
        <v>11.482725869999999</v>
      </c>
      <c r="G1843">
        <v>11.52990928</v>
      </c>
      <c r="H1843">
        <v>11.332261620000001</v>
      </c>
      <c r="I1843">
        <v>11.3764197</v>
      </c>
      <c r="J1843">
        <v>2121.25</v>
      </c>
      <c r="K1843">
        <v>2124.25</v>
      </c>
      <c r="L1843">
        <v>2111.75</v>
      </c>
      <c r="M1843">
        <v>2117.5</v>
      </c>
      <c r="N1843">
        <v>2126.25</v>
      </c>
      <c r="O1843">
        <v>2130</v>
      </c>
      <c r="P1843">
        <v>2116.75</v>
      </c>
      <c r="Q1843">
        <v>2123</v>
      </c>
      <c r="R1843">
        <v>2132.9499999999998</v>
      </c>
      <c r="S1843">
        <v>2135.61</v>
      </c>
      <c r="T1843">
        <v>2124.4299999999998</v>
      </c>
      <c r="U1843">
        <v>2126.5</v>
      </c>
      <c r="V1843">
        <v>0.41</v>
      </c>
      <c r="W1843">
        <v>0.41</v>
      </c>
      <c r="X1843">
        <v>0.41</v>
      </c>
      <c r="Y1843">
        <v>0.41</v>
      </c>
      <c r="Z1843" t="s">
        <v>12</v>
      </c>
      <c r="AA1843" t="s">
        <v>12</v>
      </c>
      <c r="AB1843" t="s">
        <v>12</v>
      </c>
      <c r="AC1843" t="s">
        <v>12</v>
      </c>
      <c r="AD1843">
        <v>190.7886245</v>
      </c>
      <c r="AE1843">
        <v>191.05722738</v>
      </c>
      <c r="AF1843">
        <v>189.96490900000001</v>
      </c>
      <c r="AG1843">
        <v>190.15293102000001</v>
      </c>
      <c r="AH1843" t="s">
        <v>12</v>
      </c>
      <c r="AI1843" t="s">
        <v>12</v>
      </c>
    </row>
    <row r="1844" spans="1:35" x14ac:dyDescent="0.25">
      <c r="A1844">
        <v>1476797400</v>
      </c>
      <c r="B1844">
        <v>11.664264660000001</v>
      </c>
      <c r="C1844">
        <v>11.66917112</v>
      </c>
      <c r="D1844">
        <v>11.507258139999999</v>
      </c>
      <c r="E1844">
        <v>11.57104204</v>
      </c>
      <c r="F1844">
        <v>11.664264660000001</v>
      </c>
      <c r="G1844">
        <v>11.66917112</v>
      </c>
      <c r="H1844">
        <v>11.507258139999999</v>
      </c>
      <c r="I1844">
        <v>11.57104204</v>
      </c>
      <c r="J1844">
        <v>2116.75</v>
      </c>
      <c r="K1844">
        <v>2134</v>
      </c>
      <c r="L1844">
        <v>2115.25</v>
      </c>
      <c r="M1844">
        <v>2126.5</v>
      </c>
      <c r="N1844">
        <v>2122.5</v>
      </c>
      <c r="O1844">
        <v>2139.75</v>
      </c>
      <c r="P1844">
        <v>2120.25</v>
      </c>
      <c r="Q1844">
        <v>2132</v>
      </c>
      <c r="R1844">
        <v>2138.31</v>
      </c>
      <c r="S1844">
        <v>2144.38</v>
      </c>
      <c r="T1844">
        <v>2135.4899999999998</v>
      </c>
      <c r="U1844">
        <v>2139.6</v>
      </c>
      <c r="V1844">
        <v>0.41</v>
      </c>
      <c r="W1844">
        <v>0.41</v>
      </c>
      <c r="X1844">
        <v>0.41</v>
      </c>
      <c r="Y1844">
        <v>0.41</v>
      </c>
      <c r="Z1844" t="s">
        <v>12</v>
      </c>
      <c r="AA1844" t="s">
        <v>12</v>
      </c>
      <c r="AB1844" t="s">
        <v>12</v>
      </c>
      <c r="AC1844" t="s">
        <v>12</v>
      </c>
      <c r="AD1844">
        <v>191.81826887</v>
      </c>
      <c r="AE1844">
        <v>191.88094287000001</v>
      </c>
      <c r="AF1844">
        <v>190.94978623</v>
      </c>
      <c r="AG1844">
        <v>191.34373711000001</v>
      </c>
      <c r="AH1844" t="s">
        <v>12</v>
      </c>
      <c r="AI1844" t="s">
        <v>12</v>
      </c>
    </row>
    <row r="1845" spans="1:35" x14ac:dyDescent="0.25">
      <c r="A1845">
        <v>1476883800</v>
      </c>
      <c r="B1845">
        <v>11.62174141</v>
      </c>
      <c r="C1845">
        <v>11.72641275</v>
      </c>
      <c r="D1845">
        <v>11.55992107</v>
      </c>
      <c r="E1845">
        <v>11.66753531</v>
      </c>
      <c r="F1845">
        <v>11.62174141</v>
      </c>
      <c r="G1845">
        <v>11.72641275</v>
      </c>
      <c r="H1845">
        <v>11.55992107</v>
      </c>
      <c r="I1845">
        <v>11.66753531</v>
      </c>
      <c r="J1845">
        <v>2126.25</v>
      </c>
      <c r="K1845">
        <v>2137</v>
      </c>
      <c r="L1845">
        <v>2121.5</v>
      </c>
      <c r="M1845">
        <v>2132.5</v>
      </c>
      <c r="N1845">
        <v>2131.5</v>
      </c>
      <c r="O1845">
        <v>2142.5</v>
      </c>
      <c r="P1845">
        <v>2126.5</v>
      </c>
      <c r="Q1845">
        <v>2138</v>
      </c>
      <c r="R1845">
        <v>2140.81</v>
      </c>
      <c r="S1845">
        <v>2148.44</v>
      </c>
      <c r="T1845">
        <v>2138.15</v>
      </c>
      <c r="U1845">
        <v>2144.29</v>
      </c>
      <c r="V1845">
        <v>0.41</v>
      </c>
      <c r="W1845">
        <v>0.41</v>
      </c>
      <c r="X1845">
        <v>0.41</v>
      </c>
      <c r="Y1845">
        <v>0.41</v>
      </c>
      <c r="Z1845" t="s">
        <v>12</v>
      </c>
      <c r="AA1845" t="s">
        <v>12</v>
      </c>
      <c r="AB1845" t="s">
        <v>12</v>
      </c>
      <c r="AC1845" t="s">
        <v>12</v>
      </c>
      <c r="AD1845">
        <v>191.62129342</v>
      </c>
      <c r="AE1845">
        <v>192.17640603999999</v>
      </c>
      <c r="AF1845">
        <v>191.24524939</v>
      </c>
      <c r="AG1845">
        <v>191.85408258000001</v>
      </c>
      <c r="AH1845" t="s">
        <v>12</v>
      </c>
      <c r="AI1845" t="s">
        <v>12</v>
      </c>
    </row>
    <row r="1846" spans="1:35" x14ac:dyDescent="0.25">
      <c r="A1846">
        <v>1476970200</v>
      </c>
      <c r="B1846">
        <v>11.602116580000001</v>
      </c>
      <c r="C1846">
        <v>11.70842275</v>
      </c>
      <c r="D1846">
        <v>11.477819419999999</v>
      </c>
      <c r="E1846">
        <v>11.603751409999999</v>
      </c>
      <c r="F1846">
        <v>11.602116580000001</v>
      </c>
      <c r="G1846">
        <v>11.70842275</v>
      </c>
      <c r="H1846">
        <v>11.477819419999999</v>
      </c>
      <c r="I1846">
        <v>11.603751409999999</v>
      </c>
      <c r="J1846">
        <v>2131.5</v>
      </c>
      <c r="K1846">
        <v>2138.5</v>
      </c>
      <c r="L1846">
        <v>2121.5</v>
      </c>
      <c r="M1846">
        <v>2131.75</v>
      </c>
      <c r="N1846">
        <v>2137.5</v>
      </c>
      <c r="O1846">
        <v>2144.5</v>
      </c>
      <c r="P1846">
        <v>2126.75</v>
      </c>
      <c r="Q1846">
        <v>2137</v>
      </c>
      <c r="R1846">
        <v>2142.5100000000002</v>
      </c>
      <c r="S1846">
        <v>2147.1799999999998</v>
      </c>
      <c r="T1846">
        <v>2133.44</v>
      </c>
      <c r="U1846">
        <v>2141.34</v>
      </c>
      <c r="V1846">
        <v>0.41</v>
      </c>
      <c r="W1846">
        <v>0.41</v>
      </c>
      <c r="X1846">
        <v>0.41</v>
      </c>
      <c r="Y1846">
        <v>0.41</v>
      </c>
      <c r="Z1846" t="s">
        <v>12</v>
      </c>
      <c r="AA1846" t="s">
        <v>12</v>
      </c>
      <c r="AB1846" t="s">
        <v>12</v>
      </c>
      <c r="AC1846" t="s">
        <v>12</v>
      </c>
      <c r="AD1846">
        <v>191.48699198</v>
      </c>
      <c r="AE1846">
        <v>192.07791831</v>
      </c>
      <c r="AF1846">
        <v>190.80653136000001</v>
      </c>
      <c r="AG1846">
        <v>191.49594540999999</v>
      </c>
      <c r="AH1846" t="s">
        <v>12</v>
      </c>
      <c r="AI1846" t="s">
        <v>12</v>
      </c>
    </row>
    <row r="1847" spans="1:35" x14ac:dyDescent="0.25">
      <c r="A1847">
        <v>1477056600</v>
      </c>
      <c r="B1847">
        <v>11.45328715</v>
      </c>
      <c r="C1847">
        <v>11.634825940000001</v>
      </c>
      <c r="D1847">
        <v>11.42384843</v>
      </c>
      <c r="E1847">
        <v>11.610293670000001</v>
      </c>
      <c r="F1847">
        <v>11.45328715</v>
      </c>
      <c r="G1847">
        <v>11.634825940000001</v>
      </c>
      <c r="H1847">
        <v>11.42384843</v>
      </c>
      <c r="I1847">
        <v>11.610293670000001</v>
      </c>
      <c r="J1847">
        <v>2129.75</v>
      </c>
      <c r="K1847">
        <v>2132.75</v>
      </c>
      <c r="L1847">
        <v>2118.5</v>
      </c>
      <c r="M1847">
        <v>2129.25</v>
      </c>
      <c r="N1847">
        <v>2136</v>
      </c>
      <c r="O1847">
        <v>2138.5</v>
      </c>
      <c r="P1847">
        <v>2123.25</v>
      </c>
      <c r="Q1847">
        <v>2134.75</v>
      </c>
      <c r="R1847">
        <v>2139.4299999999998</v>
      </c>
      <c r="S1847">
        <v>2142.63</v>
      </c>
      <c r="T1847">
        <v>2130.09</v>
      </c>
      <c r="U1847">
        <v>2141.16</v>
      </c>
      <c r="V1847">
        <v>0.41</v>
      </c>
      <c r="W1847">
        <v>0.41</v>
      </c>
      <c r="X1847">
        <v>0.41</v>
      </c>
      <c r="Y1847">
        <v>0.41</v>
      </c>
      <c r="Z1847" t="s">
        <v>12</v>
      </c>
      <c r="AA1847" t="s">
        <v>12</v>
      </c>
      <c r="AB1847" t="s">
        <v>12</v>
      </c>
      <c r="AC1847" t="s">
        <v>12</v>
      </c>
      <c r="AD1847">
        <v>190.67222992000001</v>
      </c>
      <c r="AE1847">
        <v>191.675014</v>
      </c>
      <c r="AF1847">
        <v>190.49316132999999</v>
      </c>
      <c r="AG1847">
        <v>191.58547970000001</v>
      </c>
      <c r="AH1847" t="s">
        <v>12</v>
      </c>
      <c r="AI1847" t="s">
        <v>12</v>
      </c>
    </row>
    <row r="1848" spans="1:35" x14ac:dyDescent="0.25">
      <c r="A1848">
        <v>1477315800</v>
      </c>
      <c r="B1848">
        <v>11.77547729</v>
      </c>
      <c r="C1848">
        <v>11.834354729999999</v>
      </c>
      <c r="D1848">
        <v>11.701144510000001</v>
      </c>
      <c r="E1848">
        <v>11.75748729</v>
      </c>
      <c r="F1848">
        <v>11.77547729</v>
      </c>
      <c r="G1848">
        <v>11.834354729999999</v>
      </c>
      <c r="H1848">
        <v>11.701144510000001</v>
      </c>
      <c r="I1848">
        <v>11.75748729</v>
      </c>
      <c r="J1848">
        <v>2130.75</v>
      </c>
      <c r="K1848">
        <v>2143</v>
      </c>
      <c r="L1848">
        <v>2129.5</v>
      </c>
      <c r="M1848">
        <v>2138.75</v>
      </c>
      <c r="N1848">
        <v>2137</v>
      </c>
      <c r="O1848">
        <v>2149</v>
      </c>
      <c r="P1848">
        <v>2134.75</v>
      </c>
      <c r="Q1848">
        <v>2144.25</v>
      </c>
      <c r="R1848">
        <v>2148.5</v>
      </c>
      <c r="S1848">
        <v>2154.79</v>
      </c>
      <c r="T1848">
        <v>2146.91</v>
      </c>
      <c r="U1848">
        <v>2151.33</v>
      </c>
      <c r="V1848">
        <v>0.41</v>
      </c>
      <c r="W1848">
        <v>0.41</v>
      </c>
      <c r="X1848">
        <v>0.41</v>
      </c>
      <c r="Y1848">
        <v>0.41</v>
      </c>
      <c r="Z1848" t="s">
        <v>12</v>
      </c>
      <c r="AA1848" t="s">
        <v>12</v>
      </c>
      <c r="AB1848" t="s">
        <v>12</v>
      </c>
      <c r="AC1848" t="s">
        <v>12</v>
      </c>
      <c r="AD1848">
        <v>192.49872948999999</v>
      </c>
      <c r="AE1848">
        <v>192.78523923</v>
      </c>
      <c r="AF1848">
        <v>192.03315117</v>
      </c>
      <c r="AG1848">
        <v>192.40024177000001</v>
      </c>
      <c r="AH1848" t="s">
        <v>12</v>
      </c>
      <c r="AI1848" t="s">
        <v>12</v>
      </c>
    </row>
    <row r="1849" spans="1:35" x14ac:dyDescent="0.25">
      <c r="A1849">
        <v>1477402200</v>
      </c>
      <c r="B1849">
        <v>11.734589850000001</v>
      </c>
      <c r="C1849">
        <v>11.77874793</v>
      </c>
      <c r="D1849">
        <v>11.61683496</v>
      </c>
      <c r="E1849">
        <v>11.657722400000001</v>
      </c>
      <c r="F1849">
        <v>11.734589850000001</v>
      </c>
      <c r="G1849">
        <v>11.77874793</v>
      </c>
      <c r="H1849">
        <v>11.61683496</v>
      </c>
      <c r="I1849">
        <v>11.657722400000001</v>
      </c>
      <c r="J1849">
        <v>2139.5</v>
      </c>
      <c r="K1849">
        <v>2143.75</v>
      </c>
      <c r="L1849">
        <v>2130</v>
      </c>
      <c r="M1849">
        <v>2132.5</v>
      </c>
      <c r="N1849">
        <v>2144.75</v>
      </c>
      <c r="O1849">
        <v>2149.75</v>
      </c>
      <c r="P1849">
        <v>2135.25</v>
      </c>
      <c r="Q1849">
        <v>2138</v>
      </c>
      <c r="R1849">
        <v>2149.7199999999998</v>
      </c>
      <c r="S1849">
        <v>2151.44</v>
      </c>
      <c r="T1849">
        <v>2141.9299999999998</v>
      </c>
      <c r="U1849">
        <v>2143.16</v>
      </c>
      <c r="V1849">
        <v>0.41</v>
      </c>
      <c r="W1849">
        <v>0.41</v>
      </c>
      <c r="X1849">
        <v>0.41</v>
      </c>
      <c r="Y1849">
        <v>0.41</v>
      </c>
      <c r="Z1849" t="s">
        <v>12</v>
      </c>
      <c r="AA1849" t="s">
        <v>12</v>
      </c>
      <c r="AB1849" t="s">
        <v>12</v>
      </c>
      <c r="AC1849" t="s">
        <v>12</v>
      </c>
      <c r="AD1849">
        <v>192.21221975</v>
      </c>
      <c r="AE1849">
        <v>192.48082263000001</v>
      </c>
      <c r="AF1849">
        <v>191.58547970000001</v>
      </c>
      <c r="AG1849">
        <v>191.75559486</v>
      </c>
      <c r="AH1849" t="s">
        <v>12</v>
      </c>
      <c r="AI1849" t="s">
        <v>12</v>
      </c>
    </row>
    <row r="1850" spans="1:35" x14ac:dyDescent="0.25">
      <c r="A1850">
        <v>1477488600</v>
      </c>
      <c r="B1850">
        <v>11.49417459</v>
      </c>
      <c r="C1850">
        <v>11.683906179999999</v>
      </c>
      <c r="D1850">
        <v>11.445110059999999</v>
      </c>
      <c r="E1850">
        <v>11.584125589999999</v>
      </c>
      <c r="F1850">
        <v>11.49417459</v>
      </c>
      <c r="G1850">
        <v>11.683906179999999</v>
      </c>
      <c r="H1850">
        <v>11.445110059999999</v>
      </c>
      <c r="I1850">
        <v>11.584125589999999</v>
      </c>
      <c r="J1850">
        <v>2129</v>
      </c>
      <c r="K1850">
        <v>2134.5</v>
      </c>
      <c r="L1850">
        <v>2119.75</v>
      </c>
      <c r="M1850">
        <v>2128.75</v>
      </c>
      <c r="N1850">
        <v>2135.25</v>
      </c>
      <c r="O1850">
        <v>2140</v>
      </c>
      <c r="P1850">
        <v>2124.75</v>
      </c>
      <c r="Q1850">
        <v>2134</v>
      </c>
      <c r="R1850">
        <v>2136.9699999999998</v>
      </c>
      <c r="S1850">
        <v>2145.73</v>
      </c>
      <c r="T1850">
        <v>2131.59</v>
      </c>
      <c r="U1850">
        <v>2139.4299999999998</v>
      </c>
      <c r="V1850">
        <v>0.41</v>
      </c>
      <c r="W1850">
        <v>0.41</v>
      </c>
      <c r="X1850">
        <v>0.41</v>
      </c>
      <c r="Y1850">
        <v>0.41</v>
      </c>
      <c r="Z1850" t="s">
        <v>12</v>
      </c>
      <c r="AA1850" t="s">
        <v>12</v>
      </c>
      <c r="AB1850" t="s">
        <v>12</v>
      </c>
      <c r="AC1850" t="s">
        <v>12</v>
      </c>
      <c r="AD1850">
        <v>190.89606565</v>
      </c>
      <c r="AE1850">
        <v>191.97943058999999</v>
      </c>
      <c r="AF1850">
        <v>190.64536963</v>
      </c>
      <c r="AG1850">
        <v>191.37059740000001</v>
      </c>
      <c r="AH1850" t="s">
        <v>12</v>
      </c>
      <c r="AI1850" t="s">
        <v>12</v>
      </c>
    </row>
    <row r="1851" spans="1:35" x14ac:dyDescent="0.25">
      <c r="A1851">
        <v>1477575000</v>
      </c>
      <c r="B1851">
        <v>11.7133292</v>
      </c>
      <c r="C1851">
        <v>11.714964030000001</v>
      </c>
      <c r="D1851">
        <v>11.46964232</v>
      </c>
      <c r="E1851">
        <v>11.48599652</v>
      </c>
      <c r="F1851">
        <v>11.7133292</v>
      </c>
      <c r="G1851">
        <v>11.714964030000001</v>
      </c>
      <c r="H1851">
        <v>11.46964232</v>
      </c>
      <c r="I1851">
        <v>11.48599652</v>
      </c>
      <c r="J1851">
        <v>2128</v>
      </c>
      <c r="K1851">
        <v>2138.25</v>
      </c>
      <c r="L1851">
        <v>2118</v>
      </c>
      <c r="M1851">
        <v>2118</v>
      </c>
      <c r="N1851">
        <v>2133.75</v>
      </c>
      <c r="O1851">
        <v>2143.75</v>
      </c>
      <c r="P1851">
        <v>2122.5</v>
      </c>
      <c r="Q1851">
        <v>2123.5</v>
      </c>
      <c r="R1851">
        <v>2144.06</v>
      </c>
      <c r="S1851">
        <v>2147.13</v>
      </c>
      <c r="T1851">
        <v>2132.52</v>
      </c>
      <c r="U1851">
        <v>2133.04</v>
      </c>
      <c r="V1851">
        <v>0.41</v>
      </c>
      <c r="W1851">
        <v>0.41</v>
      </c>
      <c r="X1851">
        <v>0.41</v>
      </c>
      <c r="Y1851">
        <v>0.41</v>
      </c>
      <c r="Z1851" t="s">
        <v>12</v>
      </c>
      <c r="AA1851" t="s">
        <v>12</v>
      </c>
      <c r="AB1851" t="s">
        <v>12</v>
      </c>
      <c r="AC1851" t="s">
        <v>12</v>
      </c>
      <c r="AD1851">
        <v>192.12268546000001</v>
      </c>
      <c r="AE1851">
        <v>192.15849918000001</v>
      </c>
      <c r="AF1851">
        <v>190.77967107000001</v>
      </c>
      <c r="AG1851">
        <v>190.86025193</v>
      </c>
      <c r="AH1851" t="s">
        <v>12</v>
      </c>
      <c r="AI1851" t="s">
        <v>12</v>
      </c>
    </row>
    <row r="1852" spans="1:35" x14ac:dyDescent="0.25">
      <c r="A1852">
        <v>1477661400</v>
      </c>
      <c r="B1852">
        <v>11.471277150000001</v>
      </c>
      <c r="C1852">
        <v>11.603751409999999</v>
      </c>
      <c r="D1852">
        <v>11.250487720000001</v>
      </c>
      <c r="E1852">
        <v>11.37478389</v>
      </c>
      <c r="F1852">
        <v>11.471277150000001</v>
      </c>
      <c r="G1852">
        <v>11.603751409999999</v>
      </c>
      <c r="H1852">
        <v>11.250487720000001</v>
      </c>
      <c r="I1852">
        <v>11.37478389</v>
      </c>
      <c r="J1852">
        <v>2121.75</v>
      </c>
      <c r="K1852">
        <v>2129.75</v>
      </c>
      <c r="L1852">
        <v>2108</v>
      </c>
      <c r="M1852">
        <v>2118.5</v>
      </c>
      <c r="N1852">
        <v>2127.25</v>
      </c>
      <c r="O1852">
        <v>2135.25</v>
      </c>
      <c r="P1852">
        <v>2112.5</v>
      </c>
      <c r="Q1852">
        <v>2123.75</v>
      </c>
      <c r="R1852">
        <v>2132.23</v>
      </c>
      <c r="S1852">
        <v>2140.7199999999998</v>
      </c>
      <c r="T1852">
        <v>2119.36</v>
      </c>
      <c r="U1852">
        <v>2126.41</v>
      </c>
      <c r="V1852">
        <v>0.41</v>
      </c>
      <c r="W1852">
        <v>0.41</v>
      </c>
      <c r="X1852">
        <v>0.41</v>
      </c>
      <c r="Y1852">
        <v>0.41</v>
      </c>
      <c r="Z1852" t="s">
        <v>12</v>
      </c>
      <c r="AA1852" t="s">
        <v>12</v>
      </c>
      <c r="AB1852" t="s">
        <v>12</v>
      </c>
      <c r="AC1852" t="s">
        <v>12</v>
      </c>
      <c r="AD1852">
        <v>190.83339164</v>
      </c>
      <c r="AE1852">
        <v>191.54071256</v>
      </c>
      <c r="AF1852">
        <v>189.55305125999999</v>
      </c>
      <c r="AG1852">
        <v>190.29618589</v>
      </c>
      <c r="AH1852" t="s">
        <v>12</v>
      </c>
      <c r="AI1852" t="s">
        <v>12</v>
      </c>
    </row>
    <row r="1853" spans="1:35" x14ac:dyDescent="0.25">
      <c r="A1853">
        <v>1477920600</v>
      </c>
      <c r="B1853">
        <v>11.43856779</v>
      </c>
      <c r="C1853">
        <v>11.48109006</v>
      </c>
      <c r="D1853">
        <v>11.34861581</v>
      </c>
      <c r="E1853">
        <v>11.3666068</v>
      </c>
      <c r="F1853">
        <v>11.43856779</v>
      </c>
      <c r="G1853">
        <v>11.48109006</v>
      </c>
      <c r="H1853">
        <v>11.34861581</v>
      </c>
      <c r="I1853">
        <v>11.3666068</v>
      </c>
      <c r="J1853">
        <v>2115</v>
      </c>
      <c r="K1853">
        <v>2124.75</v>
      </c>
      <c r="L1853">
        <v>2110.25</v>
      </c>
      <c r="M1853">
        <v>2114.5</v>
      </c>
      <c r="N1853">
        <v>2120</v>
      </c>
      <c r="O1853">
        <v>2130.5</v>
      </c>
      <c r="P1853">
        <v>2114.75</v>
      </c>
      <c r="Q1853">
        <v>2120</v>
      </c>
      <c r="R1853">
        <v>2129.7800000000002</v>
      </c>
      <c r="S1853">
        <v>2133.25</v>
      </c>
      <c r="T1853">
        <v>2125.5300000000002</v>
      </c>
      <c r="U1853">
        <v>2126.15</v>
      </c>
      <c r="V1853">
        <v>0.31</v>
      </c>
      <c r="W1853">
        <v>0.31</v>
      </c>
      <c r="X1853">
        <v>0.31</v>
      </c>
      <c r="Y1853">
        <v>0.31</v>
      </c>
      <c r="Z1853" t="s">
        <v>12</v>
      </c>
      <c r="AA1853" t="s">
        <v>12</v>
      </c>
      <c r="AB1853" t="s">
        <v>12</v>
      </c>
      <c r="AC1853" t="s">
        <v>12</v>
      </c>
      <c r="AD1853">
        <v>190.64536963</v>
      </c>
      <c r="AE1853">
        <v>190.87815878999999</v>
      </c>
      <c r="AF1853">
        <v>190.13502416</v>
      </c>
      <c r="AG1853">
        <v>190.30513931999999</v>
      </c>
      <c r="AH1853" t="s">
        <v>12</v>
      </c>
      <c r="AI1853" t="s">
        <v>12</v>
      </c>
    </row>
    <row r="1854" spans="1:35" x14ac:dyDescent="0.25">
      <c r="A1854">
        <v>1478007000</v>
      </c>
      <c r="B1854">
        <v>11.436931980000001</v>
      </c>
      <c r="C1854">
        <v>11.44674489</v>
      </c>
      <c r="D1854">
        <v>10.90661105</v>
      </c>
      <c r="E1854">
        <v>11.13763928</v>
      </c>
      <c r="F1854">
        <v>11.436931980000001</v>
      </c>
      <c r="G1854">
        <v>11.44674489</v>
      </c>
      <c r="H1854">
        <v>10.90661105</v>
      </c>
      <c r="I1854">
        <v>11.13763928</v>
      </c>
      <c r="J1854">
        <v>2117.5</v>
      </c>
      <c r="K1854">
        <v>2123.5</v>
      </c>
      <c r="L1854">
        <v>2085.75</v>
      </c>
      <c r="M1854">
        <v>2098.25</v>
      </c>
      <c r="N1854">
        <v>2123.5</v>
      </c>
      <c r="O1854">
        <v>2129.5</v>
      </c>
      <c r="P1854">
        <v>2091</v>
      </c>
      <c r="Q1854">
        <v>2103.75</v>
      </c>
      <c r="R1854">
        <v>2128.6799999999998</v>
      </c>
      <c r="S1854">
        <v>2131.4499999999998</v>
      </c>
      <c r="T1854">
        <v>2097.85</v>
      </c>
      <c r="U1854">
        <v>2111.7199999999998</v>
      </c>
      <c r="V1854">
        <v>0.41</v>
      </c>
      <c r="W1854">
        <v>0.41</v>
      </c>
      <c r="X1854">
        <v>0.41</v>
      </c>
      <c r="Y1854">
        <v>0.41</v>
      </c>
      <c r="Z1854" t="s">
        <v>12</v>
      </c>
      <c r="AA1854" t="s">
        <v>12</v>
      </c>
      <c r="AB1854" t="s">
        <v>12</v>
      </c>
      <c r="AC1854" t="s">
        <v>12</v>
      </c>
      <c r="AD1854">
        <v>190.64536963</v>
      </c>
      <c r="AE1854">
        <v>190.69909021000001</v>
      </c>
      <c r="AF1854">
        <v>187.66387768000001</v>
      </c>
      <c r="AG1854">
        <v>188.92631120999999</v>
      </c>
      <c r="AH1854" t="s">
        <v>12</v>
      </c>
      <c r="AI1854" t="s">
        <v>12</v>
      </c>
    </row>
    <row r="1855" spans="1:35" x14ac:dyDescent="0.25">
      <c r="A1855">
        <v>1478093400</v>
      </c>
      <c r="B1855">
        <v>11.07221957</v>
      </c>
      <c r="C1855">
        <v>11.14254573</v>
      </c>
      <c r="D1855">
        <v>10.848158509999999</v>
      </c>
      <c r="E1855">
        <v>10.925025959999999</v>
      </c>
      <c r="F1855">
        <v>11.07221957</v>
      </c>
      <c r="G1855">
        <v>11.14254573</v>
      </c>
      <c r="H1855">
        <v>10.848158509999999</v>
      </c>
      <c r="I1855">
        <v>10.925025959999999</v>
      </c>
      <c r="J1855">
        <v>2099</v>
      </c>
      <c r="K1855">
        <v>2100.75</v>
      </c>
      <c r="L1855">
        <v>2081.75</v>
      </c>
      <c r="M1855">
        <v>2086.75</v>
      </c>
      <c r="N1855">
        <v>2102.25</v>
      </c>
      <c r="O1855">
        <v>2106.5</v>
      </c>
      <c r="P1855">
        <v>2087.25</v>
      </c>
      <c r="Q1855">
        <v>2092.25</v>
      </c>
      <c r="R1855">
        <v>2109.4299999999998</v>
      </c>
      <c r="S1855">
        <v>2111.7600000000002</v>
      </c>
      <c r="T1855">
        <v>2094</v>
      </c>
      <c r="U1855">
        <v>2097.94</v>
      </c>
      <c r="V1855">
        <v>0.41</v>
      </c>
      <c r="W1855">
        <v>0.41</v>
      </c>
      <c r="X1855">
        <v>0.41</v>
      </c>
      <c r="Y1855">
        <v>0.41</v>
      </c>
      <c r="Z1855" t="s">
        <v>12</v>
      </c>
      <c r="AA1855" t="s">
        <v>12</v>
      </c>
      <c r="AB1855" t="s">
        <v>12</v>
      </c>
      <c r="AC1855" t="s">
        <v>12</v>
      </c>
      <c r="AD1855">
        <v>188.60398774999999</v>
      </c>
      <c r="AE1855">
        <v>189.00689206999999</v>
      </c>
      <c r="AF1855">
        <v>187.33260079999999</v>
      </c>
      <c r="AG1855">
        <v>187.78922568999999</v>
      </c>
      <c r="AH1855" t="s">
        <v>12</v>
      </c>
      <c r="AI1855" t="s">
        <v>12</v>
      </c>
    </row>
    <row r="1856" spans="1:35" x14ac:dyDescent="0.25">
      <c r="A1856">
        <v>1478179800</v>
      </c>
      <c r="B1856">
        <v>10.96754823</v>
      </c>
      <c r="C1856">
        <v>11.003529220000001</v>
      </c>
      <c r="D1856">
        <v>10.7287678</v>
      </c>
      <c r="E1856">
        <v>10.77946815</v>
      </c>
      <c r="F1856">
        <v>10.96754823</v>
      </c>
      <c r="G1856">
        <v>11.003529220000001</v>
      </c>
      <c r="H1856">
        <v>10.7287678</v>
      </c>
      <c r="I1856">
        <v>10.77946815</v>
      </c>
      <c r="J1856">
        <v>2083.5</v>
      </c>
      <c r="K1856">
        <v>2093</v>
      </c>
      <c r="L1856">
        <v>2074.5</v>
      </c>
      <c r="M1856">
        <v>2078.25</v>
      </c>
      <c r="N1856">
        <v>2088.25</v>
      </c>
      <c r="O1856">
        <v>2098.75</v>
      </c>
      <c r="P1856">
        <v>2079.75</v>
      </c>
      <c r="Q1856">
        <v>2083.5</v>
      </c>
      <c r="R1856">
        <v>2098.8000000000002</v>
      </c>
      <c r="S1856">
        <v>2102.56</v>
      </c>
      <c r="T1856">
        <v>2085.23</v>
      </c>
      <c r="U1856">
        <v>2088.66</v>
      </c>
      <c r="V1856">
        <v>0.41</v>
      </c>
      <c r="W1856">
        <v>0.41</v>
      </c>
      <c r="X1856">
        <v>0.41</v>
      </c>
      <c r="Y1856">
        <v>0.41</v>
      </c>
      <c r="Z1856" t="s">
        <v>12</v>
      </c>
      <c r="AA1856" t="s">
        <v>12</v>
      </c>
      <c r="AB1856" t="s">
        <v>12</v>
      </c>
      <c r="AC1856" t="s">
        <v>12</v>
      </c>
      <c r="AD1856">
        <v>188.01306142000001</v>
      </c>
      <c r="AE1856">
        <v>188.23689715</v>
      </c>
      <c r="AF1856">
        <v>186.64318674</v>
      </c>
      <c r="AG1856">
        <v>186.92969647999999</v>
      </c>
      <c r="AH1856" t="s">
        <v>12</v>
      </c>
      <c r="AI1856" t="s">
        <v>12</v>
      </c>
    </row>
    <row r="1857" spans="1:35" x14ac:dyDescent="0.25">
      <c r="A1857">
        <v>1478266200</v>
      </c>
      <c r="B1857">
        <v>10.79418751</v>
      </c>
      <c r="C1857">
        <v>10.94792339</v>
      </c>
      <c r="D1857">
        <v>10.714048439999999</v>
      </c>
      <c r="E1857">
        <v>10.7287678</v>
      </c>
      <c r="F1857">
        <v>10.79418751</v>
      </c>
      <c r="G1857">
        <v>10.94792339</v>
      </c>
      <c r="H1857">
        <v>10.714048439999999</v>
      </c>
      <c r="I1857">
        <v>10.7287678</v>
      </c>
      <c r="J1857">
        <v>2079.5</v>
      </c>
      <c r="K1857">
        <v>2088.25</v>
      </c>
      <c r="L1857">
        <v>2073.5</v>
      </c>
      <c r="M1857">
        <v>2074.5</v>
      </c>
      <c r="N1857">
        <v>2084</v>
      </c>
      <c r="O1857">
        <v>2094.25</v>
      </c>
      <c r="P1857">
        <v>2078.75</v>
      </c>
      <c r="Q1857">
        <v>2080</v>
      </c>
      <c r="R1857">
        <v>2083.79</v>
      </c>
      <c r="S1857">
        <v>2099.0700000000002</v>
      </c>
      <c r="T1857">
        <v>2083.79</v>
      </c>
      <c r="U1857">
        <v>2085.1799999999998</v>
      </c>
      <c r="V1857">
        <v>0.41</v>
      </c>
      <c r="W1857">
        <v>0.41</v>
      </c>
      <c r="X1857">
        <v>0.41</v>
      </c>
      <c r="Y1857">
        <v>0.41</v>
      </c>
      <c r="Z1857" t="s">
        <v>12</v>
      </c>
      <c r="AA1857" t="s">
        <v>12</v>
      </c>
      <c r="AB1857" t="s">
        <v>12</v>
      </c>
      <c r="AC1857" t="s">
        <v>12</v>
      </c>
      <c r="AD1857">
        <v>187.04609106000001</v>
      </c>
      <c r="AE1857">
        <v>187.92352713</v>
      </c>
      <c r="AF1857">
        <v>186.57155931</v>
      </c>
      <c r="AG1857">
        <v>186.72376761000001</v>
      </c>
      <c r="AH1857" t="s">
        <v>12</v>
      </c>
      <c r="AI1857" t="s">
        <v>12</v>
      </c>
    </row>
    <row r="1858" spans="1:35" x14ac:dyDescent="0.25">
      <c r="A1858">
        <v>1478529000</v>
      </c>
      <c r="B1858">
        <v>11.19161027</v>
      </c>
      <c r="C1858">
        <v>11.454922959999999</v>
      </c>
      <c r="D1858">
        <v>11.16544219</v>
      </c>
      <c r="E1858">
        <v>11.43529715</v>
      </c>
      <c r="F1858">
        <v>11.19161027</v>
      </c>
      <c r="G1858">
        <v>11.454922959999999</v>
      </c>
      <c r="H1858">
        <v>11.16544219</v>
      </c>
      <c r="I1858">
        <v>11.43529715</v>
      </c>
      <c r="J1858">
        <v>2098</v>
      </c>
      <c r="K1858">
        <v>2125.25</v>
      </c>
      <c r="L1858">
        <v>2095.5</v>
      </c>
      <c r="M1858">
        <v>2123.5</v>
      </c>
      <c r="N1858">
        <v>2106</v>
      </c>
      <c r="O1858">
        <v>2130.75</v>
      </c>
      <c r="P1858">
        <v>2102.75</v>
      </c>
      <c r="Q1858">
        <v>2129</v>
      </c>
      <c r="R1858">
        <v>2100.59</v>
      </c>
      <c r="S1858">
        <v>2132</v>
      </c>
      <c r="T1858">
        <v>2100.59</v>
      </c>
      <c r="U1858">
        <v>2131.52</v>
      </c>
      <c r="V1858">
        <v>0.41</v>
      </c>
      <c r="W1858">
        <v>0.41</v>
      </c>
      <c r="X1858">
        <v>0.41</v>
      </c>
      <c r="Y1858">
        <v>0.41</v>
      </c>
      <c r="Z1858" t="s">
        <v>12</v>
      </c>
      <c r="AA1858" t="s">
        <v>12</v>
      </c>
      <c r="AB1858" t="s">
        <v>12</v>
      </c>
      <c r="AC1858" t="s">
        <v>12</v>
      </c>
      <c r="AD1858">
        <v>189.32026210000001</v>
      </c>
      <c r="AE1858">
        <v>190.87815878999999</v>
      </c>
      <c r="AF1858">
        <v>189.18596066000001</v>
      </c>
      <c r="AG1858">
        <v>190.84234506999999</v>
      </c>
      <c r="AH1858" t="s">
        <v>12</v>
      </c>
      <c r="AI1858" t="s">
        <v>12</v>
      </c>
    </row>
    <row r="1859" spans="1:35" x14ac:dyDescent="0.25">
      <c r="A1859">
        <v>1478615400</v>
      </c>
      <c r="B1859">
        <v>11.37314808</v>
      </c>
      <c r="C1859">
        <v>11.710057580000001</v>
      </c>
      <c r="D1859">
        <v>11.32571935</v>
      </c>
      <c r="E1859">
        <v>11.59066786</v>
      </c>
      <c r="F1859">
        <v>11.37314808</v>
      </c>
      <c r="G1859">
        <v>11.710057580000001</v>
      </c>
      <c r="H1859">
        <v>11.32571935</v>
      </c>
      <c r="I1859">
        <v>11.59066786</v>
      </c>
      <c r="J1859">
        <v>2124.75</v>
      </c>
      <c r="K1859">
        <v>2137.75</v>
      </c>
      <c r="L1859">
        <v>2113.75</v>
      </c>
      <c r="M1859">
        <v>2130</v>
      </c>
      <c r="N1859">
        <v>2129</v>
      </c>
      <c r="O1859">
        <v>2143.25</v>
      </c>
      <c r="P1859">
        <v>2119</v>
      </c>
      <c r="Q1859">
        <v>2135.5</v>
      </c>
      <c r="R1859">
        <v>2129.92</v>
      </c>
      <c r="S1859">
        <v>2146.87</v>
      </c>
      <c r="T1859">
        <v>2123.56</v>
      </c>
      <c r="U1859">
        <v>2139.56</v>
      </c>
      <c r="V1859">
        <v>0.41</v>
      </c>
      <c r="W1859">
        <v>0.41</v>
      </c>
      <c r="X1859">
        <v>0.41</v>
      </c>
      <c r="Y1859">
        <v>0.41</v>
      </c>
      <c r="Z1859" t="s">
        <v>12</v>
      </c>
      <c r="AA1859" t="s">
        <v>12</v>
      </c>
      <c r="AB1859" t="s">
        <v>12</v>
      </c>
      <c r="AC1859" t="s">
        <v>12</v>
      </c>
      <c r="AD1859">
        <v>190.43048733000001</v>
      </c>
      <c r="AE1859">
        <v>192.29280062000001</v>
      </c>
      <c r="AF1859">
        <v>190.15293102000001</v>
      </c>
      <c r="AG1859">
        <v>191.70187428</v>
      </c>
      <c r="AH1859" t="s">
        <v>12</v>
      </c>
      <c r="AI1859" t="s">
        <v>12</v>
      </c>
    </row>
    <row r="1860" spans="1:35" x14ac:dyDescent="0.25">
      <c r="A1860">
        <v>1478701800</v>
      </c>
      <c r="B1860">
        <v>11.306093540000001</v>
      </c>
      <c r="C1860">
        <v>12.086529779999999</v>
      </c>
      <c r="D1860">
        <v>11.30118708</v>
      </c>
      <c r="E1860">
        <v>11.984818990000001</v>
      </c>
      <c r="F1860">
        <v>11.306093540000001</v>
      </c>
      <c r="G1860">
        <v>12.086529779999999</v>
      </c>
      <c r="H1860">
        <v>11.30118708</v>
      </c>
      <c r="I1860">
        <v>11.984818990000001</v>
      </c>
      <c r="J1860">
        <v>2133.5</v>
      </c>
      <c r="K1860">
        <v>2160.75</v>
      </c>
      <c r="L1860">
        <v>2023</v>
      </c>
      <c r="M1860">
        <v>2154.5</v>
      </c>
      <c r="N1860">
        <v>2138</v>
      </c>
      <c r="O1860">
        <v>2166.75</v>
      </c>
      <c r="P1860">
        <v>2028.5</v>
      </c>
      <c r="Q1860">
        <v>2160.25</v>
      </c>
      <c r="R1860">
        <v>2131.56</v>
      </c>
      <c r="S1860">
        <v>2170.1</v>
      </c>
      <c r="T1860">
        <v>2125.35</v>
      </c>
      <c r="U1860">
        <v>2163.2600000000002</v>
      </c>
      <c r="V1860">
        <v>0.41</v>
      </c>
      <c r="W1860">
        <v>0.41</v>
      </c>
      <c r="X1860">
        <v>0.41</v>
      </c>
      <c r="Y1860">
        <v>0.41</v>
      </c>
      <c r="Z1860" t="s">
        <v>12</v>
      </c>
      <c r="AA1860" t="s">
        <v>12</v>
      </c>
      <c r="AB1860" t="s">
        <v>12</v>
      </c>
      <c r="AC1860" t="s">
        <v>12</v>
      </c>
      <c r="AD1860">
        <v>190.14397758999999</v>
      </c>
      <c r="AE1860">
        <v>194.37894964</v>
      </c>
      <c r="AF1860">
        <v>190.11711729999999</v>
      </c>
      <c r="AG1860">
        <v>193.73358646</v>
      </c>
      <c r="AH1860" t="s">
        <v>12</v>
      </c>
      <c r="AI1860" t="s">
        <v>12</v>
      </c>
    </row>
    <row r="1861" spans="1:35" x14ac:dyDescent="0.25">
      <c r="A1861">
        <v>1478788200</v>
      </c>
      <c r="B1861">
        <v>12.132012599999999</v>
      </c>
      <c r="C1861">
        <v>12.29096502</v>
      </c>
      <c r="D1861">
        <v>11.77874793</v>
      </c>
      <c r="E1861">
        <v>12.058415800000001</v>
      </c>
      <c r="F1861">
        <v>12.132012599999999</v>
      </c>
      <c r="G1861">
        <v>12.29096502</v>
      </c>
      <c r="H1861">
        <v>11.77874793</v>
      </c>
      <c r="I1861">
        <v>12.058415800000001</v>
      </c>
      <c r="J1861">
        <v>2153</v>
      </c>
      <c r="K1861">
        <v>2174.25</v>
      </c>
      <c r="L1861">
        <v>2142.25</v>
      </c>
      <c r="M1861">
        <v>2161.75</v>
      </c>
      <c r="N1861">
        <v>2159.5</v>
      </c>
      <c r="O1861">
        <v>2180.5</v>
      </c>
      <c r="P1861">
        <v>2147.75</v>
      </c>
      <c r="Q1861">
        <v>2167.25</v>
      </c>
      <c r="R1861">
        <v>2167.4899999999998</v>
      </c>
      <c r="S1861">
        <v>2182.3000000000002</v>
      </c>
      <c r="T1861">
        <v>2151.17</v>
      </c>
      <c r="U1861">
        <v>2167.48</v>
      </c>
      <c r="V1861">
        <v>0.41</v>
      </c>
      <c r="W1861">
        <v>0.41</v>
      </c>
      <c r="X1861">
        <v>0.41</v>
      </c>
      <c r="Y1861">
        <v>0.41</v>
      </c>
      <c r="Z1861" t="s">
        <v>12</v>
      </c>
      <c r="AA1861" t="s">
        <v>12</v>
      </c>
      <c r="AB1861" t="s">
        <v>12</v>
      </c>
      <c r="AC1861" t="s">
        <v>12</v>
      </c>
      <c r="AD1861">
        <v>194.55801822000001</v>
      </c>
      <c r="AE1861">
        <v>195.46231458</v>
      </c>
      <c r="AF1861">
        <v>192.69570493000001</v>
      </c>
      <c r="AG1861">
        <v>194.21778791</v>
      </c>
      <c r="AH1861" t="s">
        <v>12</v>
      </c>
      <c r="AI1861" t="s">
        <v>12</v>
      </c>
    </row>
    <row r="1862" spans="1:35" x14ac:dyDescent="0.25">
      <c r="A1862">
        <v>1478874600</v>
      </c>
      <c r="B1862">
        <v>11.929213170000001</v>
      </c>
      <c r="C1862">
        <v>12.02243481</v>
      </c>
      <c r="D1862">
        <v>11.793467290000001</v>
      </c>
      <c r="E1862">
        <v>11.97827672</v>
      </c>
      <c r="F1862">
        <v>11.929213170000001</v>
      </c>
      <c r="G1862">
        <v>12.02243481</v>
      </c>
      <c r="H1862">
        <v>11.793467290000001</v>
      </c>
      <c r="I1862">
        <v>11.97827672</v>
      </c>
      <c r="J1862">
        <v>2159.25</v>
      </c>
      <c r="K1862">
        <v>2164.75</v>
      </c>
      <c r="L1862">
        <v>2143.25</v>
      </c>
      <c r="M1862">
        <v>2156.25</v>
      </c>
      <c r="N1862">
        <v>2165</v>
      </c>
      <c r="O1862">
        <v>2170.5</v>
      </c>
      <c r="P1862">
        <v>2148.5</v>
      </c>
      <c r="Q1862">
        <v>2161.5</v>
      </c>
      <c r="R1862">
        <v>2162.71</v>
      </c>
      <c r="S1862">
        <v>2165.92</v>
      </c>
      <c r="T1862">
        <v>2152.4899999999998</v>
      </c>
      <c r="U1862">
        <v>2164.4499999999998</v>
      </c>
      <c r="V1862" t="s">
        <v>12</v>
      </c>
      <c r="W1862" t="s">
        <v>12</v>
      </c>
      <c r="X1862" t="s">
        <v>12</v>
      </c>
      <c r="Y1862" t="s">
        <v>12</v>
      </c>
      <c r="Z1862" t="s">
        <v>12</v>
      </c>
      <c r="AA1862" t="s">
        <v>12</v>
      </c>
      <c r="AB1862" t="s">
        <v>12</v>
      </c>
      <c r="AC1862" t="s">
        <v>12</v>
      </c>
      <c r="AD1862">
        <v>193.46569984999999</v>
      </c>
      <c r="AE1862">
        <v>194.02081247000001</v>
      </c>
      <c r="AF1862">
        <v>192.78523923</v>
      </c>
      <c r="AG1862">
        <v>193.77011644999999</v>
      </c>
      <c r="AH1862" t="s">
        <v>12</v>
      </c>
      <c r="AI1862" t="s">
        <v>12</v>
      </c>
    </row>
    <row r="1863" spans="1:35" x14ac:dyDescent="0.25">
      <c r="A1863">
        <v>1479133800</v>
      </c>
      <c r="B1863">
        <v>12.07804161</v>
      </c>
      <c r="C1863">
        <v>12.11729324</v>
      </c>
      <c r="D1863">
        <v>11.86215765</v>
      </c>
      <c r="E1863">
        <v>12.00117416</v>
      </c>
      <c r="F1863">
        <v>12.07804161</v>
      </c>
      <c r="G1863">
        <v>12.11729324</v>
      </c>
      <c r="H1863">
        <v>11.86215765</v>
      </c>
      <c r="I1863">
        <v>12.00117416</v>
      </c>
      <c r="J1863">
        <v>2159.25</v>
      </c>
      <c r="K1863">
        <v>2168.75</v>
      </c>
      <c r="L1863">
        <v>2147.5</v>
      </c>
      <c r="M1863">
        <v>2155.5</v>
      </c>
      <c r="N1863">
        <v>2164.5</v>
      </c>
      <c r="O1863">
        <v>2174.5</v>
      </c>
      <c r="P1863">
        <v>2152.25</v>
      </c>
      <c r="Q1863">
        <v>2160.5</v>
      </c>
      <c r="R1863">
        <v>2165.64</v>
      </c>
      <c r="S1863">
        <v>2171.36</v>
      </c>
      <c r="T1863">
        <v>2156.08</v>
      </c>
      <c r="U1863">
        <v>2164.1999999999998</v>
      </c>
      <c r="V1863">
        <v>0.41</v>
      </c>
      <c r="W1863">
        <v>0.41</v>
      </c>
      <c r="X1863">
        <v>0.41</v>
      </c>
      <c r="Y1863">
        <v>0.41</v>
      </c>
      <c r="Z1863" t="s">
        <v>12</v>
      </c>
      <c r="AA1863" t="s">
        <v>12</v>
      </c>
      <c r="AB1863" t="s">
        <v>12</v>
      </c>
      <c r="AC1863" t="s">
        <v>12</v>
      </c>
      <c r="AD1863">
        <v>194.31627563000001</v>
      </c>
      <c r="AE1863">
        <v>194.53115794000001</v>
      </c>
      <c r="AF1863">
        <v>193.14337639999999</v>
      </c>
      <c r="AG1863">
        <v>193.92232475</v>
      </c>
      <c r="AH1863" t="s">
        <v>12</v>
      </c>
      <c r="AI1863" t="s">
        <v>12</v>
      </c>
    </row>
    <row r="1864" spans="1:35" x14ac:dyDescent="0.25">
      <c r="A1864">
        <v>1479220200</v>
      </c>
      <c r="B1864">
        <v>12.08131225</v>
      </c>
      <c r="C1864">
        <v>12.280841049999999</v>
      </c>
      <c r="D1864">
        <v>12.037580050000001</v>
      </c>
      <c r="E1864">
        <v>12.280841049999999</v>
      </c>
      <c r="F1864">
        <v>12.08131225</v>
      </c>
      <c r="G1864">
        <v>12.280841049999999</v>
      </c>
      <c r="H1864">
        <v>12.037580050000001</v>
      </c>
      <c r="I1864">
        <v>12.280841049999999</v>
      </c>
      <c r="J1864">
        <v>2154.75</v>
      </c>
      <c r="K1864">
        <v>2174.75</v>
      </c>
      <c r="L1864">
        <v>2154.75</v>
      </c>
      <c r="M1864">
        <v>2174.5</v>
      </c>
      <c r="N1864">
        <v>2161</v>
      </c>
      <c r="O1864">
        <v>2179.75</v>
      </c>
      <c r="P1864">
        <v>2158.5</v>
      </c>
      <c r="Q1864">
        <v>2179.25</v>
      </c>
      <c r="R1864">
        <v>2168.29</v>
      </c>
      <c r="S1864">
        <v>2180.84</v>
      </c>
      <c r="T1864">
        <v>2166.38</v>
      </c>
      <c r="U1864">
        <v>2180.39</v>
      </c>
      <c r="V1864">
        <v>0.41</v>
      </c>
      <c r="W1864">
        <v>0.41</v>
      </c>
      <c r="X1864">
        <v>0.41</v>
      </c>
      <c r="Y1864">
        <v>0.41</v>
      </c>
      <c r="Z1864" t="s">
        <v>12</v>
      </c>
      <c r="AA1864" t="s">
        <v>12</v>
      </c>
      <c r="AB1864" t="s">
        <v>12</v>
      </c>
      <c r="AC1864" t="s">
        <v>12</v>
      </c>
      <c r="AD1864">
        <v>194.32522906</v>
      </c>
      <c r="AE1864">
        <v>195.43545429</v>
      </c>
      <c r="AF1864">
        <v>194.11034676</v>
      </c>
      <c r="AG1864">
        <v>195.43545429</v>
      </c>
      <c r="AH1864" t="s">
        <v>12</v>
      </c>
      <c r="AI1864" t="s">
        <v>12</v>
      </c>
    </row>
    <row r="1865" spans="1:35" x14ac:dyDescent="0.25">
      <c r="A1865">
        <v>1479306600</v>
      </c>
      <c r="B1865">
        <v>12.15981551</v>
      </c>
      <c r="C1865">
        <v>12.257944589999999</v>
      </c>
      <c r="D1865">
        <v>12.13855487</v>
      </c>
      <c r="E1865">
        <v>12.21869296</v>
      </c>
      <c r="F1865">
        <v>12.15981551</v>
      </c>
      <c r="G1865">
        <v>12.257944589999999</v>
      </c>
      <c r="H1865">
        <v>12.13855487</v>
      </c>
      <c r="I1865">
        <v>12.21869296</v>
      </c>
      <c r="J1865">
        <v>2174.25</v>
      </c>
      <c r="K1865">
        <v>2179.75</v>
      </c>
      <c r="L1865">
        <v>2163.75</v>
      </c>
      <c r="M1865">
        <v>2167.75</v>
      </c>
      <c r="N1865">
        <v>2179</v>
      </c>
      <c r="O1865">
        <v>2185</v>
      </c>
      <c r="P1865">
        <v>2168.75</v>
      </c>
      <c r="Q1865">
        <v>2172.75</v>
      </c>
      <c r="R1865">
        <v>2177.5300000000002</v>
      </c>
      <c r="S1865">
        <v>2179.2199999999998</v>
      </c>
      <c r="T1865">
        <v>2172.1999999999998</v>
      </c>
      <c r="U1865">
        <v>2176.94</v>
      </c>
      <c r="V1865">
        <v>0.41</v>
      </c>
      <c r="W1865">
        <v>0.41</v>
      </c>
      <c r="X1865">
        <v>0.41</v>
      </c>
      <c r="Y1865">
        <v>0.41</v>
      </c>
      <c r="Z1865" t="s">
        <v>12</v>
      </c>
      <c r="AA1865" t="s">
        <v>12</v>
      </c>
      <c r="AB1865" t="s">
        <v>12</v>
      </c>
      <c r="AC1865" t="s">
        <v>12</v>
      </c>
      <c r="AD1865">
        <v>194.79080739</v>
      </c>
      <c r="AE1865">
        <v>195.31010628000001</v>
      </c>
      <c r="AF1865">
        <v>194.66545937999999</v>
      </c>
      <c r="AG1865">
        <v>195.06836369000001</v>
      </c>
      <c r="AH1865" t="s">
        <v>12</v>
      </c>
      <c r="AI1865" t="s">
        <v>12</v>
      </c>
    </row>
    <row r="1866" spans="1:35" x14ac:dyDescent="0.25">
      <c r="A1866">
        <v>1479393000</v>
      </c>
      <c r="B1866">
        <v>12.23995459</v>
      </c>
      <c r="C1866">
        <v>12.41168047</v>
      </c>
      <c r="D1866">
        <v>12.22196458</v>
      </c>
      <c r="E1866">
        <v>12.396961109999999</v>
      </c>
      <c r="F1866">
        <v>12.23995459</v>
      </c>
      <c r="G1866">
        <v>12.41168047</v>
      </c>
      <c r="H1866">
        <v>12.22196458</v>
      </c>
      <c r="I1866">
        <v>12.396961109999999</v>
      </c>
      <c r="J1866">
        <v>2168.5</v>
      </c>
      <c r="K1866">
        <v>2180.75</v>
      </c>
      <c r="L1866">
        <v>2167.5</v>
      </c>
      <c r="M1866">
        <v>2179.5</v>
      </c>
      <c r="N1866">
        <v>2172.5</v>
      </c>
      <c r="O1866">
        <v>2185.5</v>
      </c>
      <c r="P1866">
        <v>2171.75</v>
      </c>
      <c r="Q1866">
        <v>2184.25</v>
      </c>
      <c r="R1866">
        <v>2178.61</v>
      </c>
      <c r="S1866">
        <v>2188.06</v>
      </c>
      <c r="T1866">
        <v>2176.65</v>
      </c>
      <c r="U1866">
        <v>2187.12</v>
      </c>
      <c r="V1866">
        <v>0.41</v>
      </c>
      <c r="W1866">
        <v>0.41</v>
      </c>
      <c r="X1866">
        <v>0.41</v>
      </c>
      <c r="Y1866">
        <v>0.41</v>
      </c>
      <c r="Z1866" t="s">
        <v>12</v>
      </c>
      <c r="AA1866" t="s">
        <v>12</v>
      </c>
      <c r="AB1866" t="s">
        <v>12</v>
      </c>
      <c r="AC1866" t="s">
        <v>12</v>
      </c>
      <c r="AD1866">
        <v>195.22952541999999</v>
      </c>
      <c r="AE1866">
        <v>196.13382178000001</v>
      </c>
      <c r="AF1866">
        <v>195.11313084</v>
      </c>
      <c r="AG1866">
        <v>196.07114777000001</v>
      </c>
      <c r="AH1866" t="s">
        <v>12</v>
      </c>
      <c r="AI1866" t="s">
        <v>12</v>
      </c>
    </row>
    <row r="1867" spans="1:35" x14ac:dyDescent="0.25">
      <c r="A1867">
        <v>1479479400</v>
      </c>
      <c r="B1867">
        <v>12.41168047</v>
      </c>
      <c r="C1867">
        <v>12.44602564</v>
      </c>
      <c r="D1867">
        <v>12.280841049999999</v>
      </c>
      <c r="E1867">
        <v>12.315186219999999</v>
      </c>
      <c r="F1867">
        <v>12.41168047</v>
      </c>
      <c r="G1867">
        <v>12.44602564</v>
      </c>
      <c r="H1867">
        <v>12.280841049999999</v>
      </c>
      <c r="I1867">
        <v>12.315186219999999</v>
      </c>
      <c r="J1867">
        <v>2179.5</v>
      </c>
      <c r="K1867">
        <v>2182.5</v>
      </c>
      <c r="L1867">
        <v>2172</v>
      </c>
      <c r="M1867">
        <v>2175.75</v>
      </c>
      <c r="N1867">
        <v>2184</v>
      </c>
      <c r="O1867">
        <v>2187.5</v>
      </c>
      <c r="P1867">
        <v>2176.5</v>
      </c>
      <c r="Q1867">
        <v>2180.75</v>
      </c>
      <c r="R1867">
        <v>2186.85</v>
      </c>
      <c r="S1867">
        <v>2189.89</v>
      </c>
      <c r="T1867">
        <v>2180.38</v>
      </c>
      <c r="U1867">
        <v>2181.9</v>
      </c>
      <c r="V1867">
        <v>0.41</v>
      </c>
      <c r="W1867">
        <v>0.41</v>
      </c>
      <c r="X1867">
        <v>0.41</v>
      </c>
      <c r="Y1867">
        <v>0.41</v>
      </c>
      <c r="Z1867" t="s">
        <v>12</v>
      </c>
      <c r="AA1867" t="s">
        <v>12</v>
      </c>
      <c r="AB1867" t="s">
        <v>12</v>
      </c>
      <c r="AC1867" t="s">
        <v>12</v>
      </c>
      <c r="AD1867">
        <v>196.14277521</v>
      </c>
      <c r="AE1867">
        <v>196.32184379</v>
      </c>
      <c r="AF1867">
        <v>195.44440771999999</v>
      </c>
      <c r="AG1867">
        <v>195.63242973999999</v>
      </c>
      <c r="AH1867" t="s">
        <v>12</v>
      </c>
      <c r="AI1867" t="s">
        <v>12</v>
      </c>
    </row>
    <row r="1868" spans="1:35" x14ac:dyDescent="0.25">
      <c r="A1868">
        <v>1479738600</v>
      </c>
      <c r="B1868">
        <v>12.42967047</v>
      </c>
      <c r="C1868">
        <v>12.59976054</v>
      </c>
      <c r="D1868">
        <v>12.4051382</v>
      </c>
      <c r="E1868">
        <v>12.59158345</v>
      </c>
      <c r="F1868">
        <v>12.42967047</v>
      </c>
      <c r="G1868">
        <v>12.59976054</v>
      </c>
      <c r="H1868">
        <v>12.4051382</v>
      </c>
      <c r="I1868">
        <v>12.59158345</v>
      </c>
      <c r="J1868">
        <v>2175</v>
      </c>
      <c r="K1868">
        <v>2191.25</v>
      </c>
      <c r="L1868">
        <v>2174.5</v>
      </c>
      <c r="M1868">
        <v>2188</v>
      </c>
      <c r="N1868">
        <v>2179.5</v>
      </c>
      <c r="O1868">
        <v>2196.5</v>
      </c>
      <c r="P1868">
        <v>2178.5</v>
      </c>
      <c r="Q1868">
        <v>2193</v>
      </c>
      <c r="R1868">
        <v>2186.4299999999998</v>
      </c>
      <c r="S1868">
        <v>2198.6999999999998</v>
      </c>
      <c r="T1868">
        <v>2186.4299999999998</v>
      </c>
      <c r="U1868">
        <v>2198.1799999999998</v>
      </c>
      <c r="V1868">
        <v>0.41</v>
      </c>
      <c r="W1868">
        <v>0.41</v>
      </c>
      <c r="X1868">
        <v>0.41</v>
      </c>
      <c r="Y1868">
        <v>0.41</v>
      </c>
      <c r="Z1868" t="s">
        <v>12</v>
      </c>
      <c r="AA1868" t="s">
        <v>12</v>
      </c>
      <c r="AB1868" t="s">
        <v>12</v>
      </c>
      <c r="AC1868" t="s">
        <v>12</v>
      </c>
      <c r="AD1868">
        <v>196.23230950000001</v>
      </c>
      <c r="AE1868">
        <v>197.13660586</v>
      </c>
      <c r="AF1868">
        <v>196.0801012</v>
      </c>
      <c r="AG1868">
        <v>197.10974557</v>
      </c>
      <c r="AH1868" t="s">
        <v>12</v>
      </c>
      <c r="AI1868" t="s">
        <v>12</v>
      </c>
    </row>
    <row r="1869" spans="1:35" x14ac:dyDescent="0.25">
      <c r="A1869">
        <v>1479825000</v>
      </c>
      <c r="B1869">
        <v>12.661908629999999</v>
      </c>
      <c r="C1869">
        <v>12.70443188</v>
      </c>
      <c r="D1869">
        <v>12.52289309</v>
      </c>
      <c r="E1869">
        <v>12.665180250000001</v>
      </c>
      <c r="F1869">
        <v>12.661908629999999</v>
      </c>
      <c r="G1869">
        <v>12.70443188</v>
      </c>
      <c r="H1869">
        <v>12.52289309</v>
      </c>
      <c r="I1869">
        <v>12.665180250000001</v>
      </c>
      <c r="J1869">
        <v>2188</v>
      </c>
      <c r="K1869">
        <v>2198</v>
      </c>
      <c r="L1869">
        <v>2186.75</v>
      </c>
      <c r="M1869">
        <v>2195.25</v>
      </c>
      <c r="N1869">
        <v>2193.25</v>
      </c>
      <c r="O1869">
        <v>2203</v>
      </c>
      <c r="P1869">
        <v>2191.75</v>
      </c>
      <c r="Q1869">
        <v>2200.25</v>
      </c>
      <c r="R1869">
        <v>2201.56</v>
      </c>
      <c r="S1869">
        <v>2204.8000000000002</v>
      </c>
      <c r="T1869">
        <v>2194.5100000000002</v>
      </c>
      <c r="U1869">
        <v>2202.94</v>
      </c>
      <c r="V1869">
        <v>0.41</v>
      </c>
      <c r="W1869">
        <v>0.41</v>
      </c>
      <c r="X1869">
        <v>0.41</v>
      </c>
      <c r="Y1869">
        <v>0.41</v>
      </c>
      <c r="Z1869" t="s">
        <v>12</v>
      </c>
      <c r="AA1869" t="s">
        <v>12</v>
      </c>
      <c r="AB1869" t="s">
        <v>12</v>
      </c>
      <c r="AC1869" t="s">
        <v>12</v>
      </c>
      <c r="AD1869">
        <v>197.43206902</v>
      </c>
      <c r="AE1869">
        <v>197.68276503999999</v>
      </c>
      <c r="AF1869">
        <v>196.73370154</v>
      </c>
      <c r="AG1869">
        <v>197.49474303</v>
      </c>
      <c r="AH1869" t="s">
        <v>12</v>
      </c>
      <c r="AI1869" t="s">
        <v>12</v>
      </c>
    </row>
    <row r="1870" spans="1:35" x14ac:dyDescent="0.25">
      <c r="A1870">
        <v>1479911400</v>
      </c>
      <c r="B1870">
        <v>12.56378054</v>
      </c>
      <c r="C1870">
        <v>12.69788962</v>
      </c>
      <c r="D1870">
        <v>12.524528910000001</v>
      </c>
      <c r="E1870">
        <v>12.688076710000001</v>
      </c>
      <c r="F1870">
        <v>12.56378054</v>
      </c>
      <c r="G1870">
        <v>12.69788962</v>
      </c>
      <c r="H1870">
        <v>12.524528910000001</v>
      </c>
      <c r="I1870">
        <v>12.688076710000001</v>
      </c>
      <c r="J1870">
        <v>2195.75</v>
      </c>
      <c r="K1870">
        <v>2198.25</v>
      </c>
      <c r="L1870">
        <v>2187.25</v>
      </c>
      <c r="M1870">
        <v>2195.75</v>
      </c>
      <c r="N1870">
        <v>2201.25</v>
      </c>
      <c r="O1870">
        <v>2203.5</v>
      </c>
      <c r="P1870">
        <v>2192</v>
      </c>
      <c r="Q1870">
        <v>2200.75</v>
      </c>
      <c r="R1870">
        <v>2198.5500000000002</v>
      </c>
      <c r="S1870">
        <v>2204.7199999999998</v>
      </c>
      <c r="T1870">
        <v>2194.5100000000002</v>
      </c>
      <c r="U1870">
        <v>2204.7199999999998</v>
      </c>
      <c r="V1870">
        <v>0.41</v>
      </c>
      <c r="W1870">
        <v>0.41</v>
      </c>
      <c r="X1870">
        <v>0.41</v>
      </c>
      <c r="Y1870">
        <v>0.41</v>
      </c>
      <c r="Z1870" t="s">
        <v>12</v>
      </c>
      <c r="AA1870" t="s">
        <v>12</v>
      </c>
      <c r="AB1870" t="s">
        <v>12</v>
      </c>
      <c r="AC1870" t="s">
        <v>12</v>
      </c>
      <c r="AD1870">
        <v>196.95753726999999</v>
      </c>
      <c r="AE1870">
        <v>197.65590474999999</v>
      </c>
      <c r="AF1870">
        <v>196.75160840000001</v>
      </c>
      <c r="AG1870">
        <v>197.60218417999999</v>
      </c>
      <c r="AH1870" t="s">
        <v>12</v>
      </c>
      <c r="AI1870" t="s">
        <v>12</v>
      </c>
    </row>
    <row r="1871" spans="1:35" x14ac:dyDescent="0.25">
      <c r="A1871">
        <v>1480084200</v>
      </c>
      <c r="B1871">
        <v>12.75676706</v>
      </c>
      <c r="C1871">
        <v>12.83363451</v>
      </c>
      <c r="D1871">
        <v>12.740411890000001</v>
      </c>
      <c r="E1871">
        <v>12.83363451</v>
      </c>
      <c r="F1871">
        <v>12.75676706</v>
      </c>
      <c r="G1871">
        <v>12.83363451</v>
      </c>
      <c r="H1871">
        <v>12.740411890000001</v>
      </c>
      <c r="I1871">
        <v>12.83363451</v>
      </c>
      <c r="J1871">
        <v>2195.75</v>
      </c>
      <c r="K1871">
        <v>2206.25</v>
      </c>
      <c r="L1871">
        <v>2192.75</v>
      </c>
      <c r="M1871">
        <v>2206.25</v>
      </c>
      <c r="N1871">
        <v>2201</v>
      </c>
      <c r="O1871">
        <v>2211.75</v>
      </c>
      <c r="P1871">
        <v>2197.5</v>
      </c>
      <c r="Q1871">
        <v>2211.25</v>
      </c>
      <c r="R1871">
        <v>2206.27</v>
      </c>
      <c r="S1871">
        <v>2213.35</v>
      </c>
      <c r="T1871">
        <v>2206.27</v>
      </c>
      <c r="U1871">
        <v>2213.35</v>
      </c>
      <c r="V1871">
        <v>0.41</v>
      </c>
      <c r="W1871">
        <v>0.41</v>
      </c>
      <c r="X1871">
        <v>0.41</v>
      </c>
      <c r="Y1871">
        <v>0.41</v>
      </c>
      <c r="Z1871" t="s">
        <v>12</v>
      </c>
      <c r="AA1871" t="s">
        <v>12</v>
      </c>
      <c r="AB1871" t="s">
        <v>12</v>
      </c>
      <c r="AC1871" t="s">
        <v>12</v>
      </c>
      <c r="AD1871">
        <v>197.96032134999999</v>
      </c>
      <c r="AE1871">
        <v>198.37217910000001</v>
      </c>
      <c r="AF1871">
        <v>197.87974048999999</v>
      </c>
      <c r="AG1871">
        <v>198.33636537999999</v>
      </c>
      <c r="AH1871" t="s">
        <v>12</v>
      </c>
      <c r="AI1871" t="s">
        <v>12</v>
      </c>
    </row>
    <row r="1872" spans="1:35" x14ac:dyDescent="0.25">
      <c r="A1872">
        <v>1480343400</v>
      </c>
      <c r="B1872">
        <v>12.764944160000001</v>
      </c>
      <c r="C1872">
        <v>12.82055096</v>
      </c>
      <c r="D1872">
        <v>12.62592862</v>
      </c>
      <c r="E1872">
        <v>12.65209572</v>
      </c>
      <c r="F1872">
        <v>12.764944160000001</v>
      </c>
      <c r="G1872">
        <v>12.82055096</v>
      </c>
      <c r="H1872">
        <v>12.62592862</v>
      </c>
      <c r="I1872">
        <v>12.65209572</v>
      </c>
      <c r="J1872">
        <v>2203.25</v>
      </c>
      <c r="K1872">
        <v>2204.25</v>
      </c>
      <c r="L1872">
        <v>2193.5</v>
      </c>
      <c r="M1872">
        <v>2195.75</v>
      </c>
      <c r="N1872">
        <v>2208</v>
      </c>
      <c r="O1872">
        <v>2209.5</v>
      </c>
      <c r="P1872">
        <v>2198.25</v>
      </c>
      <c r="Q1872">
        <v>2200.75</v>
      </c>
      <c r="R1872">
        <v>2210.21</v>
      </c>
      <c r="S1872">
        <v>2211.14</v>
      </c>
      <c r="T1872">
        <v>2200.36</v>
      </c>
      <c r="U1872">
        <v>2201.7199999999998</v>
      </c>
      <c r="V1872">
        <v>0.41</v>
      </c>
      <c r="W1872">
        <v>0.41</v>
      </c>
      <c r="X1872">
        <v>0.41</v>
      </c>
      <c r="Y1872">
        <v>0.41</v>
      </c>
      <c r="Z1872" t="s">
        <v>12</v>
      </c>
      <c r="AA1872" t="s">
        <v>12</v>
      </c>
      <c r="AB1872" t="s">
        <v>12</v>
      </c>
      <c r="AC1872" t="s">
        <v>12</v>
      </c>
      <c r="AD1872">
        <v>198.01404192999999</v>
      </c>
      <c r="AE1872">
        <v>198.30055166</v>
      </c>
      <c r="AF1872">
        <v>197.29776758</v>
      </c>
      <c r="AG1872">
        <v>197.40520874000001</v>
      </c>
      <c r="AH1872" t="s">
        <v>12</v>
      </c>
      <c r="AI1872" t="s">
        <v>12</v>
      </c>
    </row>
    <row r="1873" spans="1:35" x14ac:dyDescent="0.25">
      <c r="A1873">
        <v>1480429800</v>
      </c>
      <c r="B1873">
        <v>12.655367350000001</v>
      </c>
      <c r="C1873">
        <v>12.810738049999999</v>
      </c>
      <c r="D1873">
        <v>12.59158345</v>
      </c>
      <c r="E1873">
        <v>12.724057699999999</v>
      </c>
      <c r="F1873">
        <v>12.655367350000001</v>
      </c>
      <c r="G1873">
        <v>12.810738049999999</v>
      </c>
      <c r="H1873">
        <v>12.59158345</v>
      </c>
      <c r="I1873">
        <v>12.724057699999999</v>
      </c>
      <c r="J1873">
        <v>2195.25</v>
      </c>
      <c r="K1873">
        <v>2204.25</v>
      </c>
      <c r="L1873">
        <v>2191.5</v>
      </c>
      <c r="M1873">
        <v>2198.75</v>
      </c>
      <c r="N1873">
        <v>2200.25</v>
      </c>
      <c r="O1873">
        <v>2209.5</v>
      </c>
      <c r="P1873">
        <v>2196.25</v>
      </c>
      <c r="Q1873">
        <v>2203.75</v>
      </c>
      <c r="R1873">
        <v>2200.7600000000002</v>
      </c>
      <c r="S1873">
        <v>2210.46</v>
      </c>
      <c r="T1873">
        <v>2198.15</v>
      </c>
      <c r="U1873">
        <v>2204.66</v>
      </c>
      <c r="V1873">
        <v>0.41</v>
      </c>
      <c r="W1873">
        <v>0.41</v>
      </c>
      <c r="X1873">
        <v>0.41</v>
      </c>
      <c r="Y1873">
        <v>0.41</v>
      </c>
      <c r="Z1873" t="s">
        <v>12</v>
      </c>
      <c r="AA1873" t="s">
        <v>12</v>
      </c>
      <c r="AB1873" t="s">
        <v>12</v>
      </c>
      <c r="AC1873" t="s">
        <v>12</v>
      </c>
      <c r="AD1873">
        <v>197.44102244999999</v>
      </c>
      <c r="AE1873">
        <v>198.26473795000001</v>
      </c>
      <c r="AF1873">
        <v>197.12765243000001</v>
      </c>
      <c r="AG1873">
        <v>197.79020618999999</v>
      </c>
      <c r="AH1873" t="s">
        <v>12</v>
      </c>
      <c r="AI1873" t="s">
        <v>12</v>
      </c>
    </row>
    <row r="1874" spans="1:35" x14ac:dyDescent="0.25">
      <c r="A1874">
        <v>1480516200</v>
      </c>
      <c r="B1874">
        <v>12.84671904</v>
      </c>
      <c r="C1874">
        <v>12.879428409999999</v>
      </c>
      <c r="D1874">
        <v>12.614479899999999</v>
      </c>
      <c r="E1874">
        <v>12.622657</v>
      </c>
      <c r="F1874">
        <v>12.84671904</v>
      </c>
      <c r="G1874">
        <v>12.879428409999999</v>
      </c>
      <c r="H1874">
        <v>12.614479899999999</v>
      </c>
      <c r="I1874">
        <v>12.622657</v>
      </c>
      <c r="J1874">
        <v>2197.75</v>
      </c>
      <c r="K1874">
        <v>2208.25</v>
      </c>
      <c r="L1874">
        <v>2192.25</v>
      </c>
      <c r="M1874">
        <v>2193.75</v>
      </c>
      <c r="N1874">
        <v>2203.25</v>
      </c>
      <c r="O1874">
        <v>2213.75</v>
      </c>
      <c r="P1874">
        <v>2197.25</v>
      </c>
      <c r="Q1874">
        <v>2198.75</v>
      </c>
      <c r="R1874">
        <v>2204.9699999999998</v>
      </c>
      <c r="S1874">
        <v>2214.1</v>
      </c>
      <c r="T1874">
        <v>2198.81</v>
      </c>
      <c r="U1874">
        <v>2198.81</v>
      </c>
      <c r="V1874">
        <v>0.31</v>
      </c>
      <c r="W1874">
        <v>0.31</v>
      </c>
      <c r="X1874">
        <v>0.31</v>
      </c>
      <c r="Y1874">
        <v>0.31</v>
      </c>
      <c r="Z1874" t="s">
        <v>12</v>
      </c>
      <c r="AA1874" t="s">
        <v>12</v>
      </c>
      <c r="AB1874" t="s">
        <v>12</v>
      </c>
      <c r="AC1874" t="s">
        <v>12</v>
      </c>
      <c r="AD1874">
        <v>198.4348531</v>
      </c>
      <c r="AE1874">
        <v>198.60496825999999</v>
      </c>
      <c r="AF1874">
        <v>197.25300043999999</v>
      </c>
      <c r="AG1874">
        <v>197.31567444000001</v>
      </c>
      <c r="AH1874" t="s">
        <v>12</v>
      </c>
      <c r="AI1874" t="s">
        <v>12</v>
      </c>
    </row>
    <row r="1875" spans="1:35" x14ac:dyDescent="0.25">
      <c r="A1875">
        <v>1480602600</v>
      </c>
      <c r="B1875">
        <v>12.68153444</v>
      </c>
      <c r="C1875">
        <v>12.68480607</v>
      </c>
      <c r="D1875">
        <v>12.413315300000001</v>
      </c>
      <c r="E1875">
        <v>12.4770992</v>
      </c>
      <c r="F1875">
        <v>12.68153444</v>
      </c>
      <c r="G1875">
        <v>12.68480607</v>
      </c>
      <c r="H1875">
        <v>12.413315300000001</v>
      </c>
      <c r="I1875">
        <v>12.4770992</v>
      </c>
      <c r="J1875">
        <v>2194</v>
      </c>
      <c r="K1875">
        <v>2197.75</v>
      </c>
      <c r="L1875">
        <v>2180.75</v>
      </c>
      <c r="M1875">
        <v>2187</v>
      </c>
      <c r="N1875">
        <v>2199.5</v>
      </c>
      <c r="O1875">
        <v>2203</v>
      </c>
      <c r="P1875">
        <v>2186</v>
      </c>
      <c r="Q1875">
        <v>2192</v>
      </c>
      <c r="R1875">
        <v>2200.17</v>
      </c>
      <c r="S1875">
        <v>2202.6</v>
      </c>
      <c r="T1875">
        <v>2187.44</v>
      </c>
      <c r="U1875">
        <v>2191.08</v>
      </c>
      <c r="V1875">
        <v>0.41</v>
      </c>
      <c r="W1875">
        <v>0.41</v>
      </c>
      <c r="X1875">
        <v>0.41</v>
      </c>
      <c r="Y1875">
        <v>0.41</v>
      </c>
      <c r="Z1875" t="s">
        <v>12</v>
      </c>
      <c r="AA1875" t="s">
        <v>12</v>
      </c>
      <c r="AB1875" t="s">
        <v>12</v>
      </c>
      <c r="AC1875" t="s">
        <v>12</v>
      </c>
      <c r="AD1875">
        <v>197.62904447</v>
      </c>
      <c r="AE1875">
        <v>197.62904447</v>
      </c>
      <c r="AF1875">
        <v>196.21440264</v>
      </c>
      <c r="AG1875">
        <v>196.59044667000001</v>
      </c>
      <c r="AH1875" t="s">
        <v>12</v>
      </c>
      <c r="AI1875" t="s">
        <v>12</v>
      </c>
    </row>
    <row r="1876" spans="1:35" x14ac:dyDescent="0.25">
      <c r="A1876">
        <v>1480689000</v>
      </c>
      <c r="B1876">
        <v>12.50163147</v>
      </c>
      <c r="C1876">
        <v>12.59976054</v>
      </c>
      <c r="D1876">
        <v>12.43294111</v>
      </c>
      <c r="E1876">
        <v>12.499996640000001</v>
      </c>
      <c r="F1876">
        <v>12.50163147</v>
      </c>
      <c r="G1876">
        <v>12.59976054</v>
      </c>
      <c r="H1876">
        <v>12.43294111</v>
      </c>
      <c r="I1876">
        <v>12.499996640000001</v>
      </c>
      <c r="J1876">
        <v>2185.5</v>
      </c>
      <c r="K1876">
        <v>2191.75</v>
      </c>
      <c r="L1876">
        <v>2179.25</v>
      </c>
      <c r="M1876">
        <v>2186.75</v>
      </c>
      <c r="N1876">
        <v>2190.5</v>
      </c>
      <c r="O1876">
        <v>2197.25</v>
      </c>
      <c r="P1876">
        <v>2184.25</v>
      </c>
      <c r="Q1876">
        <v>2192</v>
      </c>
      <c r="R1876">
        <v>2191.12</v>
      </c>
      <c r="S1876">
        <v>2197.9499999999998</v>
      </c>
      <c r="T1876">
        <v>2188.37</v>
      </c>
      <c r="U1876">
        <v>2191.9499999999998</v>
      </c>
      <c r="V1876">
        <v>0.41</v>
      </c>
      <c r="W1876">
        <v>0.41</v>
      </c>
      <c r="X1876">
        <v>0.41</v>
      </c>
      <c r="Y1876">
        <v>0.41</v>
      </c>
      <c r="Z1876" t="s">
        <v>12</v>
      </c>
      <c r="AA1876" t="s">
        <v>12</v>
      </c>
      <c r="AB1876" t="s">
        <v>12</v>
      </c>
      <c r="AC1876" t="s">
        <v>12</v>
      </c>
      <c r="AD1876">
        <v>196.67998095999999</v>
      </c>
      <c r="AE1876">
        <v>197.19927985999999</v>
      </c>
      <c r="AF1876">
        <v>196.31289036000001</v>
      </c>
      <c r="AG1876">
        <v>196.68893438999999</v>
      </c>
      <c r="AH1876" t="s">
        <v>12</v>
      </c>
      <c r="AI1876" t="s">
        <v>12</v>
      </c>
    </row>
    <row r="1877" spans="1:35" x14ac:dyDescent="0.25">
      <c r="A1877">
        <v>1480948200</v>
      </c>
      <c r="B1877">
        <v>12.666815079999999</v>
      </c>
      <c r="C1877">
        <v>12.79601869</v>
      </c>
      <c r="D1877">
        <v>12.630835080000001</v>
      </c>
      <c r="E1877">
        <v>12.710973170000001</v>
      </c>
      <c r="F1877">
        <v>12.666815079999999</v>
      </c>
      <c r="G1877">
        <v>12.79601869</v>
      </c>
      <c r="H1877">
        <v>12.630835080000001</v>
      </c>
      <c r="I1877">
        <v>12.710973170000001</v>
      </c>
      <c r="J1877">
        <v>2179</v>
      </c>
      <c r="K1877">
        <v>2203.75</v>
      </c>
      <c r="L1877">
        <v>2174.25</v>
      </c>
      <c r="M1877">
        <v>2199</v>
      </c>
      <c r="N1877">
        <v>2184</v>
      </c>
      <c r="O1877">
        <v>2208.75</v>
      </c>
      <c r="P1877">
        <v>2179</v>
      </c>
      <c r="Q1877">
        <v>2204.25</v>
      </c>
      <c r="R1877">
        <v>2200.65</v>
      </c>
      <c r="S1877">
        <v>2209.42</v>
      </c>
      <c r="T1877">
        <v>2199.9699999999998</v>
      </c>
      <c r="U1877">
        <v>2204.71</v>
      </c>
      <c r="V1877">
        <v>0.41</v>
      </c>
      <c r="W1877">
        <v>0.41</v>
      </c>
      <c r="X1877">
        <v>0.41</v>
      </c>
      <c r="Y1877">
        <v>0.41</v>
      </c>
      <c r="Z1877" t="s">
        <v>12</v>
      </c>
      <c r="AA1877" t="s">
        <v>12</v>
      </c>
      <c r="AB1877" t="s">
        <v>12</v>
      </c>
      <c r="AC1877" t="s">
        <v>12</v>
      </c>
      <c r="AD1877">
        <v>197.55741703000001</v>
      </c>
      <c r="AE1877">
        <v>198.22892422999999</v>
      </c>
      <c r="AF1877">
        <v>197.35148816</v>
      </c>
      <c r="AG1877">
        <v>197.87078706</v>
      </c>
      <c r="AH1877" t="s">
        <v>12</v>
      </c>
      <c r="AI1877" t="s">
        <v>12</v>
      </c>
    </row>
    <row r="1878" spans="1:35" x14ac:dyDescent="0.25">
      <c r="A1878">
        <v>1481034600</v>
      </c>
      <c r="B1878">
        <v>12.76657997</v>
      </c>
      <c r="C1878">
        <v>12.854896139999999</v>
      </c>
      <c r="D1878">
        <v>12.67008671</v>
      </c>
      <c r="E1878">
        <v>12.851625500000001</v>
      </c>
      <c r="F1878">
        <v>12.76657997</v>
      </c>
      <c r="G1878">
        <v>12.854896139999999</v>
      </c>
      <c r="H1878">
        <v>12.67008671</v>
      </c>
      <c r="I1878">
        <v>12.851625500000001</v>
      </c>
      <c r="J1878">
        <v>2199.75</v>
      </c>
      <c r="K1878">
        <v>2206.5</v>
      </c>
      <c r="L1878">
        <v>2195</v>
      </c>
      <c r="M1878">
        <v>2204.75</v>
      </c>
      <c r="N1878">
        <v>2205</v>
      </c>
      <c r="O1878">
        <v>2212</v>
      </c>
      <c r="P1878">
        <v>2200.25</v>
      </c>
      <c r="Q1878">
        <v>2210</v>
      </c>
      <c r="R1878">
        <v>2207.2600000000002</v>
      </c>
      <c r="S1878">
        <v>2212.7800000000002</v>
      </c>
      <c r="T1878">
        <v>2202.21</v>
      </c>
      <c r="U1878">
        <v>2212.23</v>
      </c>
      <c r="V1878">
        <v>0.41</v>
      </c>
      <c r="W1878">
        <v>0.41</v>
      </c>
      <c r="X1878">
        <v>0.41</v>
      </c>
      <c r="Y1878">
        <v>0.41</v>
      </c>
      <c r="Z1878" t="s">
        <v>12</v>
      </c>
      <c r="AA1878" t="s">
        <v>12</v>
      </c>
      <c r="AB1878" t="s">
        <v>12</v>
      </c>
      <c r="AC1878" t="s">
        <v>12</v>
      </c>
      <c r="AD1878">
        <v>198.06776249999999</v>
      </c>
      <c r="AE1878">
        <v>198.53701172999999</v>
      </c>
      <c r="AF1878">
        <v>197.56816115000001</v>
      </c>
      <c r="AG1878">
        <v>198.49752710999999</v>
      </c>
      <c r="AH1878" t="s">
        <v>12</v>
      </c>
      <c r="AI1878" t="s">
        <v>12</v>
      </c>
    </row>
    <row r="1879" spans="1:35" x14ac:dyDescent="0.25">
      <c r="A1879">
        <v>1481121000</v>
      </c>
      <c r="B1879">
        <v>12.81891515</v>
      </c>
      <c r="C1879">
        <v>13.36353152</v>
      </c>
      <c r="D1879">
        <v>12.79111224</v>
      </c>
      <c r="E1879">
        <v>13.342269890000001</v>
      </c>
      <c r="F1879">
        <v>12.81891515</v>
      </c>
      <c r="G1879">
        <v>13.36353152</v>
      </c>
      <c r="H1879">
        <v>12.79111224</v>
      </c>
      <c r="I1879">
        <v>13.342269890000001</v>
      </c>
      <c r="J1879">
        <v>2205.75</v>
      </c>
      <c r="K1879">
        <v>2235.75</v>
      </c>
      <c r="L1879">
        <v>2201.5</v>
      </c>
      <c r="M1879">
        <v>2231.5</v>
      </c>
      <c r="N1879">
        <v>2211.25</v>
      </c>
      <c r="O1879">
        <v>2241.25</v>
      </c>
      <c r="P1879">
        <v>2206.75</v>
      </c>
      <c r="Q1879">
        <v>2236.75</v>
      </c>
      <c r="R1879">
        <v>2210.7199999999998</v>
      </c>
      <c r="S1879">
        <v>2241.63</v>
      </c>
      <c r="T1879">
        <v>2208.9299999999998</v>
      </c>
      <c r="U1879">
        <v>2241.35</v>
      </c>
      <c r="V1879">
        <v>0.41</v>
      </c>
      <c r="W1879">
        <v>0.41</v>
      </c>
      <c r="X1879">
        <v>0.41</v>
      </c>
      <c r="Y1879">
        <v>0.41</v>
      </c>
      <c r="Z1879" t="s">
        <v>12</v>
      </c>
      <c r="AA1879" t="s">
        <v>12</v>
      </c>
      <c r="AB1879" t="s">
        <v>12</v>
      </c>
      <c r="AC1879" t="s">
        <v>12</v>
      </c>
      <c r="AD1879">
        <v>198.33636537999999</v>
      </c>
      <c r="AE1879">
        <v>201.15669560000001</v>
      </c>
      <c r="AF1879">
        <v>198.21101737000001</v>
      </c>
      <c r="AG1879">
        <v>201.09402159999999</v>
      </c>
      <c r="AH1879" t="s">
        <v>12</v>
      </c>
      <c r="AI1879" t="s">
        <v>12</v>
      </c>
    </row>
    <row r="1880" spans="1:35" x14ac:dyDescent="0.25">
      <c r="A1880">
        <v>1481207400</v>
      </c>
      <c r="B1880">
        <v>13.343905700000001</v>
      </c>
      <c r="C1880">
        <v>13.54670514</v>
      </c>
      <c r="D1880">
        <v>13.291569539999999</v>
      </c>
      <c r="E1880">
        <v>13.443669610000001</v>
      </c>
      <c r="F1880">
        <v>13.343905700000001</v>
      </c>
      <c r="G1880">
        <v>13.54670514</v>
      </c>
      <c r="H1880">
        <v>13.291569539999999</v>
      </c>
      <c r="I1880">
        <v>13.443669610000001</v>
      </c>
      <c r="J1880">
        <v>2231.25</v>
      </c>
      <c r="K1880">
        <v>2246</v>
      </c>
      <c r="L1880">
        <v>2227.75</v>
      </c>
      <c r="M1880">
        <v>2242.5</v>
      </c>
      <c r="N1880">
        <v>2236.5</v>
      </c>
      <c r="O1880">
        <v>2251.5</v>
      </c>
      <c r="P1880">
        <v>2232.5</v>
      </c>
      <c r="Q1880">
        <v>2247.75</v>
      </c>
      <c r="R1880">
        <v>2241.13</v>
      </c>
      <c r="S1880">
        <v>2251.69</v>
      </c>
      <c r="T1880">
        <v>2237.5700000000002</v>
      </c>
      <c r="U1880">
        <v>2246.19</v>
      </c>
      <c r="V1880">
        <v>0.41</v>
      </c>
      <c r="W1880">
        <v>0.41</v>
      </c>
      <c r="X1880">
        <v>0.41</v>
      </c>
      <c r="Y1880">
        <v>0.41</v>
      </c>
      <c r="Z1880" t="s">
        <v>12</v>
      </c>
      <c r="AA1880" t="s">
        <v>12</v>
      </c>
      <c r="AB1880" t="s">
        <v>12</v>
      </c>
      <c r="AC1880" t="s">
        <v>12</v>
      </c>
      <c r="AD1880">
        <v>201.06716130999999</v>
      </c>
      <c r="AE1880">
        <v>202.07889882000001</v>
      </c>
      <c r="AF1880">
        <v>200.78960499999999</v>
      </c>
      <c r="AG1880">
        <v>201.58646021000001</v>
      </c>
      <c r="AH1880" t="s">
        <v>12</v>
      </c>
      <c r="AI1880" t="s">
        <v>12</v>
      </c>
    </row>
    <row r="1881" spans="1:35" x14ac:dyDescent="0.25">
      <c r="A1881">
        <v>1481293800</v>
      </c>
      <c r="B1881">
        <v>13.49927641</v>
      </c>
      <c r="C1881">
        <v>13.69062811</v>
      </c>
      <c r="D1881">
        <v>13.48946351</v>
      </c>
      <c r="E1881">
        <v>13.684085850000001</v>
      </c>
      <c r="F1881">
        <v>13.49927641</v>
      </c>
      <c r="G1881">
        <v>13.69062811</v>
      </c>
      <c r="H1881">
        <v>13.48946351</v>
      </c>
      <c r="I1881">
        <v>13.684085850000001</v>
      </c>
      <c r="J1881">
        <v>2236</v>
      </c>
      <c r="K1881">
        <v>2250.25</v>
      </c>
      <c r="L1881">
        <v>2234.75</v>
      </c>
      <c r="M1881">
        <v>2249.5</v>
      </c>
      <c r="N1881">
        <v>2241.5</v>
      </c>
      <c r="O1881">
        <v>2255.75</v>
      </c>
      <c r="P1881">
        <v>2239.75</v>
      </c>
      <c r="Q1881">
        <v>2254.75</v>
      </c>
      <c r="R1881">
        <v>2249.73</v>
      </c>
      <c r="S1881">
        <v>2259.8000000000002</v>
      </c>
      <c r="T1881">
        <v>2249.23</v>
      </c>
      <c r="U1881">
        <v>2259.5300000000002</v>
      </c>
      <c r="V1881">
        <v>0.41</v>
      </c>
      <c r="W1881">
        <v>0.41</v>
      </c>
      <c r="X1881">
        <v>0.41</v>
      </c>
      <c r="Y1881">
        <v>0.41</v>
      </c>
      <c r="Z1881" t="s">
        <v>12</v>
      </c>
      <c r="AA1881" t="s">
        <v>12</v>
      </c>
      <c r="AB1881" t="s">
        <v>12</v>
      </c>
      <c r="AC1881" t="s">
        <v>12</v>
      </c>
      <c r="AD1881">
        <v>201.81924936999999</v>
      </c>
      <c r="AE1881">
        <v>202.82203344999999</v>
      </c>
      <c r="AF1881">
        <v>201.78343565</v>
      </c>
      <c r="AG1881">
        <v>202.80412659000001</v>
      </c>
      <c r="AH1881" t="s">
        <v>12</v>
      </c>
      <c r="AI1881" t="s">
        <v>12</v>
      </c>
    </row>
    <row r="1882" spans="1:35" x14ac:dyDescent="0.25">
      <c r="A1882">
        <v>1481553000</v>
      </c>
      <c r="B1882">
        <v>13.67590875</v>
      </c>
      <c r="C1882">
        <v>13.774332210000001</v>
      </c>
      <c r="D1882">
        <v>13.558153859999999</v>
      </c>
      <c r="E1882">
        <v>13.64647003</v>
      </c>
      <c r="F1882">
        <v>13.67590875</v>
      </c>
      <c r="G1882">
        <v>13.774332210000001</v>
      </c>
      <c r="H1882">
        <v>13.558153859999999</v>
      </c>
      <c r="I1882">
        <v>13.64647003</v>
      </c>
      <c r="J1882">
        <v>2251.5</v>
      </c>
      <c r="K1882">
        <v>2259.5</v>
      </c>
      <c r="L1882">
        <v>2241.5</v>
      </c>
      <c r="M1882">
        <v>2245.25</v>
      </c>
      <c r="N1882">
        <v>2255.25</v>
      </c>
      <c r="O1882">
        <v>2264.75</v>
      </c>
      <c r="P1882">
        <v>2246.75</v>
      </c>
      <c r="Q1882">
        <v>2250.5</v>
      </c>
      <c r="R1882">
        <v>2258.83</v>
      </c>
      <c r="S1882">
        <v>2264.0300000000002</v>
      </c>
      <c r="T1882">
        <v>2252.37</v>
      </c>
      <c r="U1882">
        <v>2256.96</v>
      </c>
      <c r="V1882">
        <v>0.41</v>
      </c>
      <c r="W1882">
        <v>0.41</v>
      </c>
      <c r="X1882">
        <v>0.41</v>
      </c>
      <c r="Y1882">
        <v>0.41</v>
      </c>
      <c r="Z1882" t="s">
        <v>12</v>
      </c>
      <c r="AA1882" t="s">
        <v>12</v>
      </c>
      <c r="AB1882" t="s">
        <v>12</v>
      </c>
      <c r="AC1882" t="s">
        <v>12</v>
      </c>
      <c r="AD1882">
        <v>202.70563887</v>
      </c>
      <c r="AE1882">
        <v>203.20703090999999</v>
      </c>
      <c r="AF1882">
        <v>202.13261939</v>
      </c>
      <c r="AG1882">
        <v>202.57133743</v>
      </c>
      <c r="AH1882" t="s">
        <v>12</v>
      </c>
      <c r="AI1882" t="s">
        <v>12</v>
      </c>
    </row>
    <row r="1883" spans="1:35" x14ac:dyDescent="0.25">
      <c r="A1883">
        <v>1481639400</v>
      </c>
      <c r="B1883">
        <v>13.782214919999999</v>
      </c>
      <c r="C1883">
        <v>14.020995340000001</v>
      </c>
      <c r="D1883">
        <v>13.778944279999999</v>
      </c>
      <c r="E1883">
        <v>13.906511099999999</v>
      </c>
      <c r="F1883">
        <v>13.782214919999999</v>
      </c>
      <c r="G1883">
        <v>14.020995340000001</v>
      </c>
      <c r="H1883">
        <v>13.778944279999999</v>
      </c>
      <c r="I1883">
        <v>13.906511099999999</v>
      </c>
      <c r="J1883">
        <v>2249.75</v>
      </c>
      <c r="K1883">
        <v>2267.25</v>
      </c>
      <c r="L1883">
        <v>2249.75</v>
      </c>
      <c r="M1883">
        <v>2262.5</v>
      </c>
      <c r="N1883">
        <v>2250.25</v>
      </c>
      <c r="O1883">
        <v>2273</v>
      </c>
      <c r="P1883">
        <v>2247.75</v>
      </c>
      <c r="Q1883">
        <v>2267.75</v>
      </c>
      <c r="R1883">
        <v>2263.3200000000002</v>
      </c>
      <c r="S1883">
        <v>2277.5300000000002</v>
      </c>
      <c r="T1883">
        <v>2263.3200000000002</v>
      </c>
      <c r="U1883">
        <v>2271.7199999999998</v>
      </c>
      <c r="V1883">
        <v>0.41</v>
      </c>
      <c r="W1883">
        <v>0.41</v>
      </c>
      <c r="X1883">
        <v>0.41</v>
      </c>
      <c r="Y1883">
        <v>0.41</v>
      </c>
      <c r="Z1883" t="s">
        <v>12</v>
      </c>
      <c r="AA1883" t="s">
        <v>12</v>
      </c>
      <c r="AB1883" t="s">
        <v>12</v>
      </c>
      <c r="AC1883" t="s">
        <v>12</v>
      </c>
      <c r="AD1883">
        <v>203.26075148000001</v>
      </c>
      <c r="AE1883">
        <v>204.44260414999999</v>
      </c>
      <c r="AF1883">
        <v>203.24284462</v>
      </c>
      <c r="AG1883">
        <v>203.92330525</v>
      </c>
      <c r="AH1883" t="s">
        <v>12</v>
      </c>
      <c r="AI1883" t="s">
        <v>12</v>
      </c>
    </row>
    <row r="1884" spans="1:35" x14ac:dyDescent="0.25">
      <c r="A1884">
        <v>1481725800</v>
      </c>
      <c r="B1884">
        <v>13.85090527</v>
      </c>
      <c r="C1884">
        <v>14.0070934</v>
      </c>
      <c r="D1884">
        <v>13.47801479</v>
      </c>
      <c r="E1884">
        <v>13.589227409999999</v>
      </c>
      <c r="F1884">
        <v>13.85090527</v>
      </c>
      <c r="G1884">
        <v>14.0070934</v>
      </c>
      <c r="H1884">
        <v>13.47801479</v>
      </c>
      <c r="I1884">
        <v>13.589227409999999</v>
      </c>
      <c r="J1884">
        <v>2262.25</v>
      </c>
      <c r="K1884">
        <v>2265.75</v>
      </c>
      <c r="L1884">
        <v>2237.5</v>
      </c>
      <c r="M1884">
        <v>2246.75</v>
      </c>
      <c r="N1884">
        <v>2268</v>
      </c>
      <c r="O1884">
        <v>2272.5</v>
      </c>
      <c r="P1884">
        <v>2243</v>
      </c>
      <c r="Q1884">
        <v>2252</v>
      </c>
      <c r="R1884">
        <v>2268.35</v>
      </c>
      <c r="S1884">
        <v>2276.1999999999998</v>
      </c>
      <c r="T1884">
        <v>2248.44</v>
      </c>
      <c r="U1884">
        <v>2253.2800000000002</v>
      </c>
      <c r="V1884">
        <v>0.41</v>
      </c>
      <c r="W1884">
        <v>0.41</v>
      </c>
      <c r="X1884">
        <v>0.41</v>
      </c>
      <c r="Y1884">
        <v>0.41</v>
      </c>
      <c r="Z1884" t="s">
        <v>12</v>
      </c>
      <c r="AA1884" t="s">
        <v>12</v>
      </c>
      <c r="AB1884" t="s">
        <v>12</v>
      </c>
      <c r="AC1884" t="s">
        <v>12</v>
      </c>
      <c r="AD1884">
        <v>203.60993522999999</v>
      </c>
      <c r="AE1884">
        <v>204.34411643000001</v>
      </c>
      <c r="AF1884">
        <v>201.77895894</v>
      </c>
      <c r="AG1884">
        <v>202.24006055000001</v>
      </c>
      <c r="AH1884" t="s">
        <v>12</v>
      </c>
      <c r="AI1884" t="s">
        <v>12</v>
      </c>
    </row>
    <row r="1885" spans="1:35" x14ac:dyDescent="0.25">
      <c r="A1885">
        <v>1481812200</v>
      </c>
      <c r="B1885">
        <v>13.62684421</v>
      </c>
      <c r="C1885">
        <v>13.91795982</v>
      </c>
      <c r="D1885">
        <v>13.59576968</v>
      </c>
      <c r="E1885">
        <v>13.72824393</v>
      </c>
      <c r="F1885">
        <v>13.62684421</v>
      </c>
      <c r="G1885">
        <v>13.91795982</v>
      </c>
      <c r="H1885">
        <v>13.59576968</v>
      </c>
      <c r="I1885">
        <v>13.72824393</v>
      </c>
      <c r="J1885">
        <v>2245.5</v>
      </c>
      <c r="K1885">
        <v>2262.75</v>
      </c>
      <c r="L1885">
        <v>2242.5</v>
      </c>
      <c r="M1885">
        <v>2253.5</v>
      </c>
      <c r="N1885">
        <v>2251.75</v>
      </c>
      <c r="O1885">
        <v>2267.75</v>
      </c>
      <c r="P1885">
        <v>2247.25</v>
      </c>
      <c r="Q1885">
        <v>2258.5</v>
      </c>
      <c r="R1885">
        <v>2253.77</v>
      </c>
      <c r="S1885">
        <v>2272.12</v>
      </c>
      <c r="T1885">
        <v>2253.77</v>
      </c>
      <c r="U1885">
        <v>2262.0300000000002</v>
      </c>
      <c r="V1885">
        <v>0.66</v>
      </c>
      <c r="W1885">
        <v>0.66</v>
      </c>
      <c r="X1885">
        <v>0.66</v>
      </c>
      <c r="Y1885">
        <v>0.66</v>
      </c>
      <c r="Z1885" t="s">
        <v>12</v>
      </c>
      <c r="AA1885" t="s">
        <v>12</v>
      </c>
      <c r="AB1885" t="s">
        <v>12</v>
      </c>
      <c r="AC1885" t="s">
        <v>12</v>
      </c>
      <c r="AD1885">
        <v>202.49075657</v>
      </c>
      <c r="AE1885">
        <v>203.96807240000001</v>
      </c>
      <c r="AF1885">
        <v>202.24937211</v>
      </c>
      <c r="AG1885">
        <v>203.07272947000001</v>
      </c>
      <c r="AH1885" t="s">
        <v>12</v>
      </c>
      <c r="AI1885" t="s">
        <v>12</v>
      </c>
    </row>
    <row r="1886" spans="1:35" x14ac:dyDescent="0.25">
      <c r="A1886">
        <v>1481898600</v>
      </c>
      <c r="B1886">
        <v>13.83945655</v>
      </c>
      <c r="C1886">
        <v>13.8427115</v>
      </c>
      <c r="D1886">
        <v>13.59249904</v>
      </c>
      <c r="E1886">
        <v>13.669366480000001</v>
      </c>
      <c r="F1886">
        <v>13.83945655</v>
      </c>
      <c r="G1886">
        <v>13.8427115</v>
      </c>
      <c r="H1886">
        <v>13.59249904</v>
      </c>
      <c r="I1886">
        <v>13.669366480000001</v>
      </c>
      <c r="J1886">
        <v>2255</v>
      </c>
      <c r="K1886">
        <v>2258.75</v>
      </c>
      <c r="L1886">
        <v>2244.5</v>
      </c>
      <c r="M1886">
        <v>2250</v>
      </c>
      <c r="N1886">
        <v>2259.5</v>
      </c>
      <c r="O1886">
        <v>2264</v>
      </c>
      <c r="P1886">
        <v>2249.5</v>
      </c>
      <c r="Q1886">
        <v>2255.25</v>
      </c>
      <c r="R1886">
        <v>2266.81</v>
      </c>
      <c r="S1886">
        <v>2268.0500000000002</v>
      </c>
      <c r="T1886">
        <v>2254.2399999999998</v>
      </c>
      <c r="U1886">
        <v>2258.0700000000002</v>
      </c>
      <c r="V1886">
        <v>0.66</v>
      </c>
      <c r="W1886">
        <v>0.66</v>
      </c>
      <c r="X1886">
        <v>0.66</v>
      </c>
      <c r="Y1886">
        <v>0.66</v>
      </c>
      <c r="Z1886" t="s">
        <v>12</v>
      </c>
      <c r="AA1886" t="s">
        <v>12</v>
      </c>
      <c r="AB1886" t="s">
        <v>12</v>
      </c>
      <c r="AC1886" t="s">
        <v>12</v>
      </c>
      <c r="AD1886">
        <v>203.54909434999999</v>
      </c>
      <c r="AE1886">
        <v>203.61213774000001</v>
      </c>
      <c r="AF1886">
        <v>202.34226373999999</v>
      </c>
      <c r="AG1886">
        <v>202.67549309</v>
      </c>
      <c r="AH1886" t="s">
        <v>12</v>
      </c>
      <c r="AI1886" t="s">
        <v>12</v>
      </c>
    </row>
    <row r="1887" spans="1:35" x14ac:dyDescent="0.25">
      <c r="A1887">
        <v>1482157800</v>
      </c>
      <c r="B1887">
        <v>13.70534747</v>
      </c>
      <c r="C1887">
        <v>13.8345501</v>
      </c>
      <c r="D1887">
        <v>13.666095840000001</v>
      </c>
      <c r="E1887">
        <v>13.7445991</v>
      </c>
      <c r="F1887">
        <v>13.70534747</v>
      </c>
      <c r="G1887">
        <v>13.8345501</v>
      </c>
      <c r="H1887">
        <v>13.666095840000001</v>
      </c>
      <c r="I1887">
        <v>13.7445991</v>
      </c>
      <c r="J1887">
        <v>2251</v>
      </c>
      <c r="K1887">
        <v>2258.25</v>
      </c>
      <c r="L1887">
        <v>2248.75</v>
      </c>
      <c r="M1887">
        <v>2254.75</v>
      </c>
      <c r="N1887">
        <v>2256</v>
      </c>
      <c r="O1887">
        <v>2263.75</v>
      </c>
      <c r="P1887">
        <v>2254</v>
      </c>
      <c r="Q1887">
        <v>2260</v>
      </c>
      <c r="R1887">
        <v>2259.2399999999998</v>
      </c>
      <c r="S1887">
        <v>2267.4699999999998</v>
      </c>
      <c r="T1887">
        <v>2258.21</v>
      </c>
      <c r="U1887">
        <v>2262.5300000000002</v>
      </c>
      <c r="V1887">
        <v>0.66</v>
      </c>
      <c r="W1887">
        <v>0.66</v>
      </c>
      <c r="X1887">
        <v>0.66</v>
      </c>
      <c r="Y1887">
        <v>0.66</v>
      </c>
      <c r="Z1887" t="s">
        <v>12</v>
      </c>
      <c r="AA1887" t="s">
        <v>12</v>
      </c>
      <c r="AB1887" t="s">
        <v>12</v>
      </c>
      <c r="AC1887" t="s">
        <v>12</v>
      </c>
      <c r="AD1887">
        <v>202.86462326</v>
      </c>
      <c r="AE1887">
        <v>203.55810055000001</v>
      </c>
      <c r="AF1887">
        <v>202.71151788</v>
      </c>
      <c r="AG1887">
        <v>203.11679681999999</v>
      </c>
      <c r="AH1887" t="s">
        <v>12</v>
      </c>
      <c r="AI1887" t="s">
        <v>12</v>
      </c>
    </row>
    <row r="1888" spans="1:35" x14ac:dyDescent="0.25">
      <c r="A1888">
        <v>1482244200</v>
      </c>
      <c r="B1888">
        <v>13.855811729999999</v>
      </c>
      <c r="C1888">
        <v>13.935949819999999</v>
      </c>
      <c r="D1888">
        <v>13.811653639999999</v>
      </c>
      <c r="E1888">
        <v>13.890156899999999</v>
      </c>
      <c r="F1888">
        <v>13.855811729999999</v>
      </c>
      <c r="G1888">
        <v>13.935949819999999</v>
      </c>
      <c r="H1888">
        <v>13.811653639999999</v>
      </c>
      <c r="I1888">
        <v>13.890156899999999</v>
      </c>
      <c r="J1888">
        <v>2256.25</v>
      </c>
      <c r="K1888">
        <v>2264</v>
      </c>
      <c r="L1888">
        <v>2255.5</v>
      </c>
      <c r="M1888">
        <v>2261.25</v>
      </c>
      <c r="N1888">
        <v>2260.25</v>
      </c>
      <c r="O1888">
        <v>2269.5</v>
      </c>
      <c r="P1888">
        <v>2260</v>
      </c>
      <c r="Q1888">
        <v>2266.5</v>
      </c>
      <c r="R1888">
        <v>2266.5</v>
      </c>
      <c r="S1888">
        <v>2272.56</v>
      </c>
      <c r="T1888">
        <v>2266.14</v>
      </c>
      <c r="U1888">
        <v>2270.7600000000002</v>
      </c>
      <c r="V1888">
        <v>0.66</v>
      </c>
      <c r="W1888">
        <v>0.66</v>
      </c>
      <c r="X1888">
        <v>0.66</v>
      </c>
      <c r="Y1888">
        <v>0.66</v>
      </c>
      <c r="Z1888" t="s">
        <v>12</v>
      </c>
      <c r="AA1888" t="s">
        <v>12</v>
      </c>
      <c r="AB1888" t="s">
        <v>12</v>
      </c>
      <c r="AC1888" t="s">
        <v>12</v>
      </c>
      <c r="AD1888">
        <v>203.67518113</v>
      </c>
      <c r="AE1888">
        <v>204.05344147</v>
      </c>
      <c r="AF1888">
        <v>203.43201377</v>
      </c>
      <c r="AG1888">
        <v>203.90033609</v>
      </c>
      <c r="AH1888" t="s">
        <v>12</v>
      </c>
      <c r="AI1888" t="s">
        <v>12</v>
      </c>
    </row>
    <row r="1889" spans="1:35" x14ac:dyDescent="0.25">
      <c r="A1889">
        <v>1482330600</v>
      </c>
      <c r="B1889">
        <v>13.878708189999999</v>
      </c>
      <c r="C1889">
        <v>13.911417549999999</v>
      </c>
      <c r="D1889">
        <v>13.787121369999999</v>
      </c>
      <c r="E1889">
        <v>13.787121369999999</v>
      </c>
      <c r="F1889">
        <v>13.878708189999999</v>
      </c>
      <c r="G1889">
        <v>13.911417549999999</v>
      </c>
      <c r="H1889">
        <v>13.787121369999999</v>
      </c>
      <c r="I1889">
        <v>13.787121369999999</v>
      </c>
      <c r="J1889">
        <v>2262.25</v>
      </c>
      <c r="K1889">
        <v>2262.5</v>
      </c>
      <c r="L1889">
        <v>2253.25</v>
      </c>
      <c r="M1889">
        <v>2255</v>
      </c>
      <c r="N1889">
        <v>2267.25</v>
      </c>
      <c r="O1889">
        <v>2268</v>
      </c>
      <c r="P1889">
        <v>2258</v>
      </c>
      <c r="Q1889">
        <v>2260.5</v>
      </c>
      <c r="R1889">
        <v>2270.54</v>
      </c>
      <c r="S1889">
        <v>2271.23</v>
      </c>
      <c r="T1889">
        <v>2265.15</v>
      </c>
      <c r="U1889">
        <v>2265.1799999999998</v>
      </c>
      <c r="V1889">
        <v>0.66</v>
      </c>
      <c r="W1889">
        <v>0.66</v>
      </c>
      <c r="X1889">
        <v>0.66</v>
      </c>
      <c r="Y1889">
        <v>0.66</v>
      </c>
      <c r="Z1889" t="s">
        <v>12</v>
      </c>
      <c r="AA1889" t="s">
        <v>12</v>
      </c>
      <c r="AB1889" t="s">
        <v>12</v>
      </c>
      <c r="AC1889" t="s">
        <v>12</v>
      </c>
      <c r="AD1889">
        <v>203.76524311</v>
      </c>
      <c r="AE1889">
        <v>203.94536708999999</v>
      </c>
      <c r="AF1889">
        <v>203.33294558</v>
      </c>
      <c r="AG1889">
        <v>203.33294558</v>
      </c>
      <c r="AH1889" t="s">
        <v>12</v>
      </c>
      <c r="AI1889" t="s">
        <v>12</v>
      </c>
    </row>
    <row r="1890" spans="1:35" x14ac:dyDescent="0.25">
      <c r="A1890">
        <v>1482417000</v>
      </c>
      <c r="B1890">
        <v>13.7527762</v>
      </c>
      <c r="C1890">
        <v>13.777308469999999</v>
      </c>
      <c r="D1890">
        <v>13.631750670000001</v>
      </c>
      <c r="E1890">
        <v>13.721701660000001</v>
      </c>
      <c r="F1890">
        <v>13.7527762</v>
      </c>
      <c r="G1890">
        <v>13.777308469999999</v>
      </c>
      <c r="H1890">
        <v>13.631750670000001</v>
      </c>
      <c r="I1890">
        <v>13.721701660000001</v>
      </c>
      <c r="J1890">
        <v>2253.25</v>
      </c>
      <c r="K1890">
        <v>2255.25</v>
      </c>
      <c r="L1890">
        <v>2246.25</v>
      </c>
      <c r="M1890">
        <v>2253.25</v>
      </c>
      <c r="N1890">
        <v>2258.25</v>
      </c>
      <c r="O1890">
        <v>2261</v>
      </c>
      <c r="P1890">
        <v>2251.5</v>
      </c>
      <c r="Q1890">
        <v>2258.75</v>
      </c>
      <c r="R1890">
        <v>2262.9299999999998</v>
      </c>
      <c r="S1890">
        <v>2263.1799999999998</v>
      </c>
      <c r="T1890">
        <v>2256.08</v>
      </c>
      <c r="U1890">
        <v>2260.96</v>
      </c>
      <c r="V1890">
        <v>0.66</v>
      </c>
      <c r="W1890">
        <v>0.66</v>
      </c>
      <c r="X1890">
        <v>0.66</v>
      </c>
      <c r="Y1890">
        <v>0.66</v>
      </c>
      <c r="Z1890" t="s">
        <v>12</v>
      </c>
      <c r="AA1890" t="s">
        <v>12</v>
      </c>
      <c r="AB1890" t="s">
        <v>12</v>
      </c>
      <c r="AC1890" t="s">
        <v>12</v>
      </c>
      <c r="AD1890">
        <v>203.17984021000001</v>
      </c>
      <c r="AE1890">
        <v>203.30592698999999</v>
      </c>
      <c r="AF1890">
        <v>202.56741869999999</v>
      </c>
      <c r="AG1890">
        <v>202.98170383999999</v>
      </c>
      <c r="AH1890" t="s">
        <v>12</v>
      </c>
      <c r="AI1890" t="s">
        <v>12</v>
      </c>
    </row>
    <row r="1891" spans="1:35" x14ac:dyDescent="0.25">
      <c r="A1891">
        <v>1482503400</v>
      </c>
      <c r="B1891">
        <v>13.711888760000001</v>
      </c>
      <c r="C1891">
        <v>13.76913137</v>
      </c>
      <c r="D1891">
        <v>13.68245003</v>
      </c>
      <c r="E1891">
        <v>13.76258911</v>
      </c>
      <c r="F1891">
        <v>13.711888760000001</v>
      </c>
      <c r="G1891">
        <v>13.76913137</v>
      </c>
      <c r="H1891">
        <v>13.68245003</v>
      </c>
      <c r="I1891">
        <v>13.76258911</v>
      </c>
      <c r="J1891">
        <v>2252</v>
      </c>
      <c r="K1891">
        <v>2255.25</v>
      </c>
      <c r="L1891">
        <v>2249</v>
      </c>
      <c r="M1891">
        <v>2254.5</v>
      </c>
      <c r="N1891">
        <v>2257.5</v>
      </c>
      <c r="O1891">
        <v>2261</v>
      </c>
      <c r="P1891">
        <v>2254.25</v>
      </c>
      <c r="Q1891">
        <v>2260</v>
      </c>
      <c r="R1891">
        <v>2260.25</v>
      </c>
      <c r="S1891">
        <v>2263.79</v>
      </c>
      <c r="T1891">
        <v>2258.84</v>
      </c>
      <c r="U1891">
        <v>2263.79</v>
      </c>
      <c r="V1891">
        <v>0.66</v>
      </c>
      <c r="W1891">
        <v>0.66</v>
      </c>
      <c r="X1891">
        <v>0.66</v>
      </c>
      <c r="Y1891">
        <v>0.66</v>
      </c>
      <c r="Z1891" t="s">
        <v>12</v>
      </c>
      <c r="AA1891" t="s">
        <v>12</v>
      </c>
      <c r="AB1891" t="s">
        <v>12</v>
      </c>
      <c r="AC1891" t="s">
        <v>12</v>
      </c>
      <c r="AD1891">
        <v>203.02673483000001</v>
      </c>
      <c r="AE1891">
        <v>203.28791459000001</v>
      </c>
      <c r="AF1891">
        <v>202.82859845999999</v>
      </c>
      <c r="AG1891">
        <v>203.27890839</v>
      </c>
      <c r="AH1891" t="s">
        <v>12</v>
      </c>
      <c r="AI1891" t="s">
        <v>12</v>
      </c>
    </row>
    <row r="1892" spans="1:35" x14ac:dyDescent="0.25">
      <c r="A1892">
        <v>1482849000</v>
      </c>
      <c r="B1892">
        <v>13.826373009999999</v>
      </c>
      <c r="C1892">
        <v>13.95066918</v>
      </c>
      <c r="D1892">
        <v>13.82473719</v>
      </c>
      <c r="E1892">
        <v>13.86726045</v>
      </c>
      <c r="F1892">
        <v>13.826373009999999</v>
      </c>
      <c r="G1892">
        <v>13.95066918</v>
      </c>
      <c r="H1892">
        <v>13.82473719</v>
      </c>
      <c r="I1892">
        <v>13.86726045</v>
      </c>
      <c r="J1892">
        <v>2254.25</v>
      </c>
      <c r="K1892">
        <v>2264</v>
      </c>
      <c r="L1892">
        <v>2252.5</v>
      </c>
      <c r="M1892">
        <v>2255.5</v>
      </c>
      <c r="N1892">
        <v>2258.75</v>
      </c>
      <c r="O1892">
        <v>2269.5</v>
      </c>
      <c r="P1892">
        <v>2257.75</v>
      </c>
      <c r="Q1892">
        <v>2261</v>
      </c>
      <c r="R1892">
        <v>2266.23</v>
      </c>
      <c r="S1892">
        <v>2273.8200000000002</v>
      </c>
      <c r="T1892">
        <v>2266.15</v>
      </c>
      <c r="U1892">
        <v>2268.88</v>
      </c>
      <c r="V1892">
        <v>0.66</v>
      </c>
      <c r="W1892">
        <v>0.66</v>
      </c>
      <c r="X1892">
        <v>0.66</v>
      </c>
      <c r="Y1892">
        <v>0.66</v>
      </c>
      <c r="Z1892" t="s">
        <v>12</v>
      </c>
      <c r="AA1892" t="s">
        <v>12</v>
      </c>
      <c r="AB1892" t="s">
        <v>12</v>
      </c>
      <c r="AC1892" t="s">
        <v>12</v>
      </c>
      <c r="AD1892">
        <v>203.55810055000001</v>
      </c>
      <c r="AE1892">
        <v>204.19754065000001</v>
      </c>
      <c r="AF1892">
        <v>203.54008815</v>
      </c>
      <c r="AG1892">
        <v>203.78325551</v>
      </c>
      <c r="AH1892" t="s">
        <v>12</v>
      </c>
      <c r="AI1892" t="s">
        <v>12</v>
      </c>
    </row>
    <row r="1893" spans="1:35" x14ac:dyDescent="0.25">
      <c r="A1893">
        <v>1482935400</v>
      </c>
      <c r="B1893">
        <v>13.914689170000001</v>
      </c>
      <c r="C1893">
        <v>13.92450208</v>
      </c>
      <c r="D1893">
        <v>13.502547059999999</v>
      </c>
      <c r="E1893">
        <v>13.536892229999999</v>
      </c>
      <c r="F1893">
        <v>13.914689170000001</v>
      </c>
      <c r="G1893">
        <v>13.92450208</v>
      </c>
      <c r="H1893">
        <v>13.502547059999999</v>
      </c>
      <c r="I1893">
        <v>13.536892229999999</v>
      </c>
      <c r="J1893">
        <v>2256.75</v>
      </c>
      <c r="K1893">
        <v>2262.25</v>
      </c>
      <c r="L1893">
        <v>2238.5</v>
      </c>
      <c r="M1893">
        <v>2239.75</v>
      </c>
      <c r="N1893">
        <v>2261.25</v>
      </c>
      <c r="O1893">
        <v>2267.5</v>
      </c>
      <c r="P1893">
        <v>2243.5</v>
      </c>
      <c r="Q1893">
        <v>2245.25</v>
      </c>
      <c r="R1893">
        <v>2270.23</v>
      </c>
      <c r="S1893">
        <v>2271.31</v>
      </c>
      <c r="T1893">
        <v>2249.11</v>
      </c>
      <c r="U1893">
        <v>2249.92</v>
      </c>
      <c r="V1893">
        <v>0.66</v>
      </c>
      <c r="W1893">
        <v>0.66</v>
      </c>
      <c r="X1893">
        <v>0.66</v>
      </c>
      <c r="Y1893">
        <v>0.66</v>
      </c>
      <c r="Z1893" t="s">
        <v>12</v>
      </c>
      <c r="AA1893" t="s">
        <v>12</v>
      </c>
      <c r="AB1893" t="s">
        <v>12</v>
      </c>
      <c r="AC1893" t="s">
        <v>12</v>
      </c>
      <c r="AD1893">
        <v>204.05344147</v>
      </c>
      <c r="AE1893">
        <v>204.07145387</v>
      </c>
      <c r="AF1893">
        <v>201.98201578999999</v>
      </c>
      <c r="AG1893">
        <v>202.09909637999999</v>
      </c>
      <c r="AH1893" t="s">
        <v>12</v>
      </c>
      <c r="AI1893" t="s">
        <v>12</v>
      </c>
    </row>
    <row r="1894" spans="1:35" x14ac:dyDescent="0.25">
      <c r="A1894">
        <v>1483021800</v>
      </c>
      <c r="B1894">
        <v>13.54179869</v>
      </c>
      <c r="C1894">
        <v>13.610489039999999</v>
      </c>
      <c r="D1894">
        <v>13.42406048</v>
      </c>
      <c r="E1894">
        <v>13.51399578</v>
      </c>
      <c r="F1894">
        <v>13.54179869</v>
      </c>
      <c r="G1894">
        <v>13.610489039999999</v>
      </c>
      <c r="H1894">
        <v>13.42406048</v>
      </c>
      <c r="I1894">
        <v>13.51399578</v>
      </c>
      <c r="J1894">
        <v>2241.5</v>
      </c>
      <c r="K1894">
        <v>2244.25</v>
      </c>
      <c r="L1894">
        <v>2234</v>
      </c>
      <c r="M1894">
        <v>2239.5</v>
      </c>
      <c r="N1894">
        <v>2245.5</v>
      </c>
      <c r="O1894">
        <v>2250</v>
      </c>
      <c r="P1894">
        <v>2239.5</v>
      </c>
      <c r="Q1894">
        <v>2245</v>
      </c>
      <c r="R1894">
        <v>2249.5</v>
      </c>
      <c r="S1894">
        <v>2254.5100000000002</v>
      </c>
      <c r="T1894">
        <v>2244.56</v>
      </c>
      <c r="U1894">
        <v>2249.2600000000002</v>
      </c>
      <c r="V1894">
        <v>0.66</v>
      </c>
      <c r="W1894">
        <v>0.66</v>
      </c>
      <c r="X1894">
        <v>0.66</v>
      </c>
      <c r="Y1894">
        <v>0.66</v>
      </c>
      <c r="Z1894" t="s">
        <v>12</v>
      </c>
      <c r="AA1894" t="s">
        <v>12</v>
      </c>
      <c r="AB1894" t="s">
        <v>12</v>
      </c>
      <c r="AC1894" t="s">
        <v>12</v>
      </c>
      <c r="AD1894">
        <v>202.17114595999999</v>
      </c>
      <c r="AE1894">
        <v>202.54040011000001</v>
      </c>
      <c r="AF1894">
        <v>201.59474925000001</v>
      </c>
      <c r="AG1894">
        <v>202.05406538</v>
      </c>
      <c r="AH1894" t="s">
        <v>12</v>
      </c>
      <c r="AI1894" t="s">
        <v>12</v>
      </c>
    </row>
    <row r="1895" spans="1:35" x14ac:dyDescent="0.25">
      <c r="A1895">
        <v>1483108200</v>
      </c>
      <c r="B1895">
        <v>13.582686130000001</v>
      </c>
      <c r="C1895">
        <v>13.59904032</v>
      </c>
      <c r="D1895">
        <v>13.224515</v>
      </c>
      <c r="E1895">
        <v>13.37497926</v>
      </c>
      <c r="F1895">
        <v>13.582686130000001</v>
      </c>
      <c r="G1895">
        <v>13.59904032</v>
      </c>
      <c r="H1895">
        <v>13.224515</v>
      </c>
      <c r="I1895">
        <v>13.37497926</v>
      </c>
      <c r="J1895">
        <v>2241</v>
      </c>
      <c r="K1895">
        <v>2247</v>
      </c>
      <c r="L1895">
        <v>2222.5</v>
      </c>
      <c r="M1895">
        <v>2230.5</v>
      </c>
      <c r="N1895">
        <v>2246.25</v>
      </c>
      <c r="O1895">
        <v>2252.75</v>
      </c>
      <c r="P1895">
        <v>2228</v>
      </c>
      <c r="Q1895">
        <v>2236.25</v>
      </c>
      <c r="R1895">
        <v>2251.61</v>
      </c>
      <c r="S1895">
        <v>2253.58</v>
      </c>
      <c r="T1895">
        <v>2233.62</v>
      </c>
      <c r="U1895">
        <v>2238.83</v>
      </c>
      <c r="V1895">
        <v>0.55000000000000004</v>
      </c>
      <c r="W1895">
        <v>0.55000000000000004</v>
      </c>
      <c r="X1895">
        <v>0.55000000000000004</v>
      </c>
      <c r="Y1895">
        <v>0.55000000000000004</v>
      </c>
      <c r="Z1895" t="s">
        <v>12</v>
      </c>
      <c r="AA1895" t="s">
        <v>12</v>
      </c>
      <c r="AB1895" t="s">
        <v>12</v>
      </c>
      <c r="AC1895" t="s">
        <v>12</v>
      </c>
      <c r="AD1895">
        <v>202.39630093</v>
      </c>
      <c r="AE1895">
        <v>202.48636291</v>
      </c>
      <c r="AF1895">
        <v>200.59506121000001</v>
      </c>
      <c r="AG1895">
        <v>201.31555710000001</v>
      </c>
      <c r="AH1895" t="s">
        <v>12</v>
      </c>
      <c r="AI1895" t="s">
        <v>12</v>
      </c>
    </row>
    <row r="1896" spans="1:35" x14ac:dyDescent="0.25">
      <c r="A1896">
        <v>1483453800</v>
      </c>
      <c r="B1896">
        <v>13.636657120000001</v>
      </c>
      <c r="C1896">
        <v>13.77240201</v>
      </c>
      <c r="D1896">
        <v>13.427315419999999</v>
      </c>
      <c r="E1896">
        <v>13.664460030000001</v>
      </c>
      <c r="F1896">
        <v>13.636657120000001</v>
      </c>
      <c r="G1896">
        <v>13.77240201</v>
      </c>
      <c r="H1896">
        <v>13.427315419999999</v>
      </c>
      <c r="I1896">
        <v>13.664460030000001</v>
      </c>
      <c r="J1896">
        <v>2235.75</v>
      </c>
      <c r="K1896">
        <v>2253.5</v>
      </c>
      <c r="L1896">
        <v>2234</v>
      </c>
      <c r="M1896">
        <v>2247</v>
      </c>
      <c r="N1896">
        <v>2240.75</v>
      </c>
      <c r="O1896">
        <v>2259.5</v>
      </c>
      <c r="P1896">
        <v>2239.5</v>
      </c>
      <c r="Q1896">
        <v>2252.5</v>
      </c>
      <c r="R1896">
        <v>2251.5700000000002</v>
      </c>
      <c r="S1896">
        <v>2263.88</v>
      </c>
      <c r="T1896">
        <v>2245.13</v>
      </c>
      <c r="U1896">
        <v>2257.83</v>
      </c>
      <c r="V1896">
        <v>0.66</v>
      </c>
      <c r="W1896">
        <v>0.66</v>
      </c>
      <c r="X1896">
        <v>0.66</v>
      </c>
      <c r="Y1896">
        <v>0.66</v>
      </c>
      <c r="Z1896" t="s">
        <v>12</v>
      </c>
      <c r="AA1896" t="s">
        <v>12</v>
      </c>
      <c r="AB1896" t="s">
        <v>12</v>
      </c>
      <c r="AC1896" t="s">
        <v>12</v>
      </c>
      <c r="AD1896">
        <v>202.67549309</v>
      </c>
      <c r="AE1896">
        <v>203.38698277</v>
      </c>
      <c r="AF1896">
        <v>201.63410633999999</v>
      </c>
      <c r="AG1896">
        <v>202.85561705999999</v>
      </c>
      <c r="AH1896" t="s">
        <v>12</v>
      </c>
      <c r="AI1896" t="s">
        <v>12</v>
      </c>
    </row>
    <row r="1897" spans="1:35" x14ac:dyDescent="0.25">
      <c r="A1897">
        <v>1483540200</v>
      </c>
      <c r="B1897">
        <v>13.729879739999999</v>
      </c>
      <c r="C1897">
        <v>13.937585629999999</v>
      </c>
      <c r="D1897">
        <v>13.729879739999999</v>
      </c>
      <c r="E1897">
        <v>13.908146909999999</v>
      </c>
      <c r="F1897">
        <v>13.729879739999999</v>
      </c>
      <c r="G1897">
        <v>13.937585629999999</v>
      </c>
      <c r="H1897">
        <v>13.729879739999999</v>
      </c>
      <c r="I1897">
        <v>13.908146909999999</v>
      </c>
      <c r="J1897">
        <v>2246.25</v>
      </c>
      <c r="K1897">
        <v>2261</v>
      </c>
      <c r="L1897">
        <v>2246.25</v>
      </c>
      <c r="M1897">
        <v>2258.5</v>
      </c>
      <c r="N1897">
        <v>2252.75</v>
      </c>
      <c r="O1897">
        <v>2267.25</v>
      </c>
      <c r="P1897">
        <v>2251</v>
      </c>
      <c r="Q1897">
        <v>2264.25</v>
      </c>
      <c r="R1897">
        <v>2261.6</v>
      </c>
      <c r="S1897">
        <v>2272.8200000000002</v>
      </c>
      <c r="T1897">
        <v>2261.6</v>
      </c>
      <c r="U1897">
        <v>2270.75</v>
      </c>
      <c r="V1897">
        <v>0.66</v>
      </c>
      <c r="W1897">
        <v>0.66</v>
      </c>
      <c r="X1897">
        <v>0.66</v>
      </c>
      <c r="Y1897">
        <v>0.66</v>
      </c>
      <c r="Z1897" t="s">
        <v>12</v>
      </c>
      <c r="AA1897" t="s">
        <v>12</v>
      </c>
      <c r="AB1897" t="s">
        <v>12</v>
      </c>
      <c r="AC1897" t="s">
        <v>12</v>
      </c>
      <c r="AD1897">
        <v>203.1978526</v>
      </c>
      <c r="AE1897">
        <v>204.21555304</v>
      </c>
      <c r="AF1897">
        <v>203.18884639999999</v>
      </c>
      <c r="AG1897">
        <v>204.06244767000001</v>
      </c>
      <c r="AH1897" t="s">
        <v>12</v>
      </c>
      <c r="AI1897" t="s">
        <v>12</v>
      </c>
    </row>
    <row r="1898" spans="1:35" x14ac:dyDescent="0.25">
      <c r="A1898">
        <v>1483626600</v>
      </c>
      <c r="B1898">
        <v>13.85090527</v>
      </c>
      <c r="C1898">
        <v>13.908146909999999</v>
      </c>
      <c r="D1898">
        <v>13.7069823</v>
      </c>
      <c r="E1898">
        <v>13.86562464</v>
      </c>
      <c r="F1898">
        <v>13.85090527</v>
      </c>
      <c r="G1898">
        <v>13.908146909999999</v>
      </c>
      <c r="H1898">
        <v>13.7069823</v>
      </c>
      <c r="I1898">
        <v>13.86562464</v>
      </c>
      <c r="J1898">
        <v>2259</v>
      </c>
      <c r="K1898">
        <v>2260</v>
      </c>
      <c r="L1898">
        <v>2248.75</v>
      </c>
      <c r="M1898">
        <v>2258.5</v>
      </c>
      <c r="N1898">
        <v>2264.5</v>
      </c>
      <c r="O1898">
        <v>2266</v>
      </c>
      <c r="P1898">
        <v>2254</v>
      </c>
      <c r="Q1898">
        <v>2264.25</v>
      </c>
      <c r="R1898">
        <v>2268.1799999999998</v>
      </c>
      <c r="S1898">
        <v>2271.5</v>
      </c>
      <c r="T1898">
        <v>2260.4499999999998</v>
      </c>
      <c r="U1898">
        <v>2269</v>
      </c>
      <c r="V1898">
        <v>0.66</v>
      </c>
      <c r="W1898">
        <v>0.66</v>
      </c>
      <c r="X1898">
        <v>0.66</v>
      </c>
      <c r="Y1898">
        <v>0.66</v>
      </c>
      <c r="Z1898" t="s">
        <v>12</v>
      </c>
      <c r="AA1898" t="s">
        <v>12</v>
      </c>
      <c r="AB1898" t="s">
        <v>12</v>
      </c>
      <c r="AC1898" t="s">
        <v>12</v>
      </c>
      <c r="AD1898">
        <v>203.78325551</v>
      </c>
      <c r="AE1898">
        <v>204.06244767000001</v>
      </c>
      <c r="AF1898">
        <v>203.07176582</v>
      </c>
      <c r="AG1898">
        <v>203.90033609</v>
      </c>
      <c r="AH1898" t="s">
        <v>12</v>
      </c>
      <c r="AI1898" t="s">
        <v>12</v>
      </c>
    </row>
    <row r="1899" spans="1:35" x14ac:dyDescent="0.25">
      <c r="A1899">
        <v>1483713000</v>
      </c>
      <c r="B1899">
        <v>13.89996981</v>
      </c>
      <c r="C1899">
        <v>14.12076023</v>
      </c>
      <c r="D1899">
        <v>13.782214919999999</v>
      </c>
      <c r="E1899">
        <v>14.02263116</v>
      </c>
      <c r="F1899">
        <v>13.89996981</v>
      </c>
      <c r="G1899">
        <v>14.12076023</v>
      </c>
      <c r="H1899">
        <v>13.782214919999999</v>
      </c>
      <c r="I1899">
        <v>14.02263116</v>
      </c>
      <c r="J1899">
        <v>2258.25</v>
      </c>
      <c r="K1899">
        <v>2270.75</v>
      </c>
      <c r="L1899">
        <v>2252.75</v>
      </c>
      <c r="M1899">
        <v>2265.75</v>
      </c>
      <c r="N1899">
        <v>2264.25</v>
      </c>
      <c r="O1899">
        <v>2277</v>
      </c>
      <c r="P1899">
        <v>2258.25</v>
      </c>
      <c r="Q1899">
        <v>2271.5</v>
      </c>
      <c r="R1899">
        <v>2271.14</v>
      </c>
      <c r="S1899">
        <v>2282.1</v>
      </c>
      <c r="T1899">
        <v>2264.06</v>
      </c>
      <c r="U1899">
        <v>2276.98</v>
      </c>
      <c r="V1899">
        <v>0.66</v>
      </c>
      <c r="W1899">
        <v>0.66</v>
      </c>
      <c r="X1899">
        <v>0.66</v>
      </c>
      <c r="Y1899">
        <v>0.66</v>
      </c>
      <c r="Z1899" t="s">
        <v>12</v>
      </c>
      <c r="AA1899" t="s">
        <v>12</v>
      </c>
      <c r="AB1899" t="s">
        <v>12</v>
      </c>
      <c r="AC1899" t="s">
        <v>12</v>
      </c>
      <c r="AD1899">
        <v>204.01741668</v>
      </c>
      <c r="AE1899">
        <v>205.11617290000001</v>
      </c>
      <c r="AF1899">
        <v>203.45002615999999</v>
      </c>
      <c r="AG1899">
        <v>204.62983818000001</v>
      </c>
      <c r="AH1899" t="s">
        <v>12</v>
      </c>
      <c r="AI1899" t="s">
        <v>12</v>
      </c>
    </row>
    <row r="1900" spans="1:35" x14ac:dyDescent="0.25">
      <c r="A1900">
        <v>1483972200</v>
      </c>
      <c r="B1900">
        <v>13.962117900000001</v>
      </c>
      <c r="C1900">
        <v>13.994827259999999</v>
      </c>
      <c r="D1900">
        <v>13.87380173</v>
      </c>
      <c r="E1900">
        <v>13.890156899999999</v>
      </c>
      <c r="F1900">
        <v>13.962117900000001</v>
      </c>
      <c r="G1900">
        <v>13.994827259999999</v>
      </c>
      <c r="H1900">
        <v>13.87380173</v>
      </c>
      <c r="I1900">
        <v>13.890156899999999</v>
      </c>
      <c r="J1900">
        <v>2265.75</v>
      </c>
      <c r="K1900">
        <v>2269.25</v>
      </c>
      <c r="L1900">
        <v>2258</v>
      </c>
      <c r="M1900">
        <v>2259.25</v>
      </c>
      <c r="N1900">
        <v>2271.25</v>
      </c>
      <c r="O1900">
        <v>2275.25</v>
      </c>
      <c r="P1900">
        <v>2263.5</v>
      </c>
      <c r="Q1900">
        <v>2265</v>
      </c>
      <c r="R1900">
        <v>2273.59</v>
      </c>
      <c r="S1900">
        <v>2275.4899999999998</v>
      </c>
      <c r="T1900">
        <v>2268.9</v>
      </c>
      <c r="U1900">
        <v>2268.9</v>
      </c>
      <c r="V1900">
        <v>0.66</v>
      </c>
      <c r="W1900">
        <v>0.66</v>
      </c>
      <c r="X1900">
        <v>0.66</v>
      </c>
      <c r="Y1900">
        <v>0.66</v>
      </c>
      <c r="Z1900" t="s">
        <v>12</v>
      </c>
      <c r="AA1900" t="s">
        <v>12</v>
      </c>
      <c r="AB1900" t="s">
        <v>12</v>
      </c>
      <c r="AC1900" t="s">
        <v>12</v>
      </c>
      <c r="AD1900">
        <v>204.35965221999999</v>
      </c>
      <c r="AE1900">
        <v>204.50384145999999</v>
      </c>
      <c r="AF1900">
        <v>203.9150162</v>
      </c>
      <c r="AG1900">
        <v>203.95437329000001</v>
      </c>
      <c r="AH1900" t="s">
        <v>12</v>
      </c>
      <c r="AI1900" t="s">
        <v>12</v>
      </c>
    </row>
    <row r="1901" spans="1:35" x14ac:dyDescent="0.25">
      <c r="A1901">
        <v>1484058600</v>
      </c>
      <c r="B1901">
        <v>13.888521089999999</v>
      </c>
      <c r="C1901">
        <v>14.06024697</v>
      </c>
      <c r="D1901">
        <v>13.79693428</v>
      </c>
      <c r="E1901">
        <v>13.86726045</v>
      </c>
      <c r="F1901">
        <v>13.888521089999999</v>
      </c>
      <c r="G1901">
        <v>14.06024697</v>
      </c>
      <c r="H1901">
        <v>13.79693428</v>
      </c>
      <c r="I1901">
        <v>13.86726045</v>
      </c>
      <c r="J1901">
        <v>2259.5</v>
      </c>
      <c r="K1901">
        <v>2268</v>
      </c>
      <c r="L1901">
        <v>2253.75</v>
      </c>
      <c r="M1901">
        <v>2257.75</v>
      </c>
      <c r="N1901">
        <v>2264.5</v>
      </c>
      <c r="O1901">
        <v>2274</v>
      </c>
      <c r="P1901">
        <v>2259.5</v>
      </c>
      <c r="Q1901">
        <v>2263.75</v>
      </c>
      <c r="R1901">
        <v>2269.7199999999998</v>
      </c>
      <c r="S1901">
        <v>2279.27</v>
      </c>
      <c r="T1901">
        <v>2265.27</v>
      </c>
      <c r="U1901">
        <v>2268.9</v>
      </c>
      <c r="V1901">
        <v>0.66</v>
      </c>
      <c r="W1901">
        <v>0.66</v>
      </c>
      <c r="X1901">
        <v>0.66</v>
      </c>
      <c r="Y1901">
        <v>0.66</v>
      </c>
      <c r="Z1901" t="s">
        <v>12</v>
      </c>
      <c r="AA1901" t="s">
        <v>12</v>
      </c>
      <c r="AB1901" t="s">
        <v>12</v>
      </c>
      <c r="AC1901" t="s">
        <v>12</v>
      </c>
      <c r="AD1901">
        <v>203.97238568</v>
      </c>
      <c r="AE1901">
        <v>204.84598695</v>
      </c>
      <c r="AF1901">
        <v>203.54909434999999</v>
      </c>
      <c r="AG1901">
        <v>203.95437329000001</v>
      </c>
      <c r="AH1901" t="s">
        <v>12</v>
      </c>
      <c r="AI1901" t="s">
        <v>12</v>
      </c>
    </row>
    <row r="1902" spans="1:35" x14ac:dyDescent="0.25">
      <c r="A1902">
        <v>1484145000</v>
      </c>
      <c r="B1902">
        <v>13.85090527</v>
      </c>
      <c r="C1902">
        <v>13.985014359999999</v>
      </c>
      <c r="D1902">
        <v>13.716795210000001</v>
      </c>
      <c r="E1902">
        <v>13.9801079</v>
      </c>
      <c r="F1902">
        <v>13.85090527</v>
      </c>
      <c r="G1902">
        <v>13.985014359999999</v>
      </c>
      <c r="H1902">
        <v>13.716795210000001</v>
      </c>
      <c r="I1902">
        <v>13.9801079</v>
      </c>
      <c r="J1902">
        <v>2257.75</v>
      </c>
      <c r="K1902">
        <v>2265.5</v>
      </c>
      <c r="L1902">
        <v>2249.5</v>
      </c>
      <c r="M1902">
        <v>2264.75</v>
      </c>
      <c r="N1902">
        <v>2263.75</v>
      </c>
      <c r="O1902">
        <v>2271.75</v>
      </c>
      <c r="P1902">
        <v>2255</v>
      </c>
      <c r="Q1902">
        <v>2270.5</v>
      </c>
      <c r="R1902">
        <v>2268.6</v>
      </c>
      <c r="S1902">
        <v>2275.3200000000002</v>
      </c>
      <c r="T1902">
        <v>2260.83</v>
      </c>
      <c r="U1902">
        <v>2275.3200000000002</v>
      </c>
      <c r="V1902">
        <v>0.66</v>
      </c>
      <c r="W1902">
        <v>0.66</v>
      </c>
      <c r="X1902">
        <v>0.66</v>
      </c>
      <c r="Y1902">
        <v>0.66</v>
      </c>
      <c r="Z1902" t="s">
        <v>12</v>
      </c>
      <c r="AA1902" t="s">
        <v>12</v>
      </c>
      <c r="AB1902" t="s">
        <v>12</v>
      </c>
      <c r="AC1902" t="s">
        <v>12</v>
      </c>
      <c r="AD1902">
        <v>203.8643113</v>
      </c>
      <c r="AE1902">
        <v>204.53076999000001</v>
      </c>
      <c r="AF1902">
        <v>203.17083400999999</v>
      </c>
      <c r="AG1902">
        <v>204.53076999000001</v>
      </c>
      <c r="AH1902" t="s">
        <v>12</v>
      </c>
      <c r="AI1902" t="s">
        <v>12</v>
      </c>
    </row>
    <row r="1903" spans="1:35" x14ac:dyDescent="0.25">
      <c r="A1903">
        <v>1484231400</v>
      </c>
      <c r="B1903">
        <v>13.881979810000001</v>
      </c>
      <c r="C1903">
        <v>13.92777272</v>
      </c>
      <c r="D1903">
        <v>13.598190519999999</v>
      </c>
      <c r="E1903">
        <v>13.888521089999999</v>
      </c>
      <c r="F1903">
        <v>13.881979810000001</v>
      </c>
      <c r="G1903">
        <v>13.92777272</v>
      </c>
      <c r="H1903">
        <v>13.598190519999999</v>
      </c>
      <c r="I1903">
        <v>13.888521089999999</v>
      </c>
      <c r="J1903">
        <v>2264</v>
      </c>
      <c r="K1903">
        <v>2264.25</v>
      </c>
      <c r="L1903">
        <v>2243.25</v>
      </c>
      <c r="M1903">
        <v>2257.5</v>
      </c>
      <c r="N1903">
        <v>2270.5</v>
      </c>
      <c r="O1903">
        <v>2270.5</v>
      </c>
      <c r="P1903">
        <v>2248.5</v>
      </c>
      <c r="Q1903">
        <v>2263.5</v>
      </c>
      <c r="R1903">
        <v>2271.14</v>
      </c>
      <c r="S1903">
        <v>2271.7800000000002</v>
      </c>
      <c r="T1903">
        <v>2254.25</v>
      </c>
      <c r="U1903">
        <v>2270.44</v>
      </c>
      <c r="V1903">
        <v>0.66</v>
      </c>
      <c r="W1903">
        <v>0.66</v>
      </c>
      <c r="X1903">
        <v>0.66</v>
      </c>
      <c r="Y1903">
        <v>0.66</v>
      </c>
      <c r="Z1903" t="s">
        <v>12</v>
      </c>
      <c r="AA1903" t="s">
        <v>12</v>
      </c>
      <c r="AB1903" t="s">
        <v>12</v>
      </c>
      <c r="AC1903" t="s">
        <v>12</v>
      </c>
      <c r="AD1903">
        <v>203.99039808000001</v>
      </c>
      <c r="AE1903">
        <v>204.21555304</v>
      </c>
      <c r="AF1903">
        <v>202.5989404</v>
      </c>
      <c r="AG1903">
        <v>204.01741668</v>
      </c>
      <c r="AH1903" t="s">
        <v>12</v>
      </c>
      <c r="AI1903" t="s">
        <v>12</v>
      </c>
    </row>
    <row r="1904" spans="1:35" x14ac:dyDescent="0.25">
      <c r="A1904">
        <v>1484317800</v>
      </c>
      <c r="B1904">
        <v>13.92613691</v>
      </c>
      <c r="C1904">
        <v>14.045527610000001</v>
      </c>
      <c r="D1904">
        <v>13.914689170000001</v>
      </c>
      <c r="E1904">
        <v>13.97520145</v>
      </c>
      <c r="F1904">
        <v>13.92613691</v>
      </c>
      <c r="G1904">
        <v>14.045527610000001</v>
      </c>
      <c r="H1904">
        <v>13.914689170000001</v>
      </c>
      <c r="I1904">
        <v>13.97520145</v>
      </c>
      <c r="J1904">
        <v>2259</v>
      </c>
      <c r="K1904">
        <v>2267.5</v>
      </c>
      <c r="L1904">
        <v>2255</v>
      </c>
      <c r="M1904">
        <v>2266.75</v>
      </c>
      <c r="N1904">
        <v>2264.5</v>
      </c>
      <c r="O1904">
        <v>2273.5</v>
      </c>
      <c r="P1904">
        <v>2262.75</v>
      </c>
      <c r="Q1904">
        <v>2272.5</v>
      </c>
      <c r="R1904">
        <v>2272.7399999999998</v>
      </c>
      <c r="S1904">
        <v>2278.6799999999998</v>
      </c>
      <c r="T1904">
        <v>2271.5100000000002</v>
      </c>
      <c r="U1904">
        <v>2274.64</v>
      </c>
      <c r="V1904">
        <v>0.66</v>
      </c>
      <c r="W1904">
        <v>0.66</v>
      </c>
      <c r="X1904">
        <v>0.66</v>
      </c>
      <c r="Y1904">
        <v>0.66</v>
      </c>
      <c r="Z1904" t="s">
        <v>12</v>
      </c>
      <c r="AA1904" t="s">
        <v>12</v>
      </c>
      <c r="AB1904" t="s">
        <v>12</v>
      </c>
      <c r="AC1904" t="s">
        <v>12</v>
      </c>
      <c r="AD1904">
        <v>204.19754065000001</v>
      </c>
      <c r="AE1904">
        <v>204.80095595</v>
      </c>
      <c r="AF1904">
        <v>204.16151585</v>
      </c>
      <c r="AG1904">
        <v>204.485739</v>
      </c>
      <c r="AH1904" t="s">
        <v>12</v>
      </c>
      <c r="AI1904" t="s">
        <v>12</v>
      </c>
    </row>
    <row r="1905" spans="1:35" x14ac:dyDescent="0.25">
      <c r="A1905">
        <v>1484663400</v>
      </c>
      <c r="B1905">
        <v>13.837821720000001</v>
      </c>
      <c r="C1905">
        <v>13.93104336</v>
      </c>
      <c r="D1905">
        <v>13.75200785</v>
      </c>
      <c r="E1905">
        <v>13.84599882</v>
      </c>
      <c r="F1905">
        <v>13.837821720000001</v>
      </c>
      <c r="G1905">
        <v>13.93104336</v>
      </c>
      <c r="H1905">
        <v>13.75200785</v>
      </c>
      <c r="I1905">
        <v>13.84599882</v>
      </c>
      <c r="J1905">
        <v>2264.25</v>
      </c>
      <c r="K1905">
        <v>2264.25</v>
      </c>
      <c r="L1905">
        <v>2251.75</v>
      </c>
      <c r="M1905">
        <v>2257</v>
      </c>
      <c r="N1905">
        <v>2270.25</v>
      </c>
      <c r="O1905">
        <v>2270.5</v>
      </c>
      <c r="P1905">
        <v>2257.25</v>
      </c>
      <c r="Q1905">
        <v>2262.75</v>
      </c>
      <c r="R1905">
        <v>2269.14</v>
      </c>
      <c r="S1905">
        <v>2272.08</v>
      </c>
      <c r="T1905">
        <v>2262.81</v>
      </c>
      <c r="U1905">
        <v>2267.89</v>
      </c>
      <c r="V1905">
        <v>0.66</v>
      </c>
      <c r="W1905">
        <v>0.66</v>
      </c>
      <c r="X1905">
        <v>0.66</v>
      </c>
      <c r="Y1905">
        <v>0.66</v>
      </c>
      <c r="Z1905" t="s">
        <v>12</v>
      </c>
      <c r="AA1905" t="s">
        <v>12</v>
      </c>
      <c r="AB1905" t="s">
        <v>12</v>
      </c>
      <c r="AC1905" t="s">
        <v>12</v>
      </c>
      <c r="AD1905">
        <v>203.81928031000001</v>
      </c>
      <c r="AE1905">
        <v>204.24257163999999</v>
      </c>
      <c r="AF1905">
        <v>203.35996417999999</v>
      </c>
      <c r="AG1905">
        <v>203.76524311</v>
      </c>
      <c r="AH1905" t="s">
        <v>12</v>
      </c>
      <c r="AI1905" t="s">
        <v>12</v>
      </c>
    </row>
    <row r="1906" spans="1:35" x14ac:dyDescent="0.25">
      <c r="A1906">
        <v>1484749800</v>
      </c>
      <c r="B1906">
        <v>13.885250449999999</v>
      </c>
      <c r="C1906">
        <v>13.92777272</v>
      </c>
      <c r="D1906">
        <v>13.770766200000001</v>
      </c>
      <c r="E1906">
        <v>13.91795982</v>
      </c>
      <c r="F1906">
        <v>13.885250449999999</v>
      </c>
      <c r="G1906">
        <v>13.92777272</v>
      </c>
      <c r="H1906">
        <v>13.770766200000001</v>
      </c>
      <c r="I1906">
        <v>13.91795982</v>
      </c>
      <c r="J1906">
        <v>2257</v>
      </c>
      <c r="K1906">
        <v>2262.5</v>
      </c>
      <c r="L1906">
        <v>2253</v>
      </c>
      <c r="M1906">
        <v>2261</v>
      </c>
      <c r="N1906">
        <v>2262</v>
      </c>
      <c r="O1906">
        <v>2268.5</v>
      </c>
      <c r="P1906">
        <v>2258.25</v>
      </c>
      <c r="Q1906">
        <v>2266.5</v>
      </c>
      <c r="R1906">
        <v>2269.14</v>
      </c>
      <c r="S1906">
        <v>2272.0100000000002</v>
      </c>
      <c r="T1906">
        <v>2263.35</v>
      </c>
      <c r="U1906">
        <v>2271.89</v>
      </c>
      <c r="V1906">
        <v>0.66</v>
      </c>
      <c r="W1906">
        <v>0.66</v>
      </c>
      <c r="X1906">
        <v>0.66</v>
      </c>
      <c r="Y1906">
        <v>0.66</v>
      </c>
      <c r="Z1906" t="s">
        <v>12</v>
      </c>
      <c r="AA1906" t="s">
        <v>12</v>
      </c>
      <c r="AB1906" t="s">
        <v>12</v>
      </c>
      <c r="AC1906" t="s">
        <v>12</v>
      </c>
      <c r="AD1906">
        <v>204.02191977000001</v>
      </c>
      <c r="AE1906">
        <v>204.26058404</v>
      </c>
      <c r="AF1906">
        <v>203.45002615999999</v>
      </c>
      <c r="AG1906">
        <v>204.21555304</v>
      </c>
      <c r="AH1906" t="s">
        <v>12</v>
      </c>
      <c r="AI1906" t="s">
        <v>12</v>
      </c>
    </row>
    <row r="1907" spans="1:35" x14ac:dyDescent="0.25">
      <c r="A1907">
        <v>1484836200</v>
      </c>
      <c r="B1907">
        <v>13.934314990000001</v>
      </c>
      <c r="C1907">
        <v>13.96947758</v>
      </c>
      <c r="D1907">
        <v>13.67590875</v>
      </c>
      <c r="E1907">
        <v>13.77240201</v>
      </c>
      <c r="F1907">
        <v>13.934314990000001</v>
      </c>
      <c r="G1907">
        <v>13.96947758</v>
      </c>
      <c r="H1907">
        <v>13.67590875</v>
      </c>
      <c r="I1907">
        <v>13.77240201</v>
      </c>
      <c r="J1907">
        <v>2260.75</v>
      </c>
      <c r="K1907">
        <v>2263.5</v>
      </c>
      <c r="L1907">
        <v>2248</v>
      </c>
      <c r="M1907">
        <v>2256</v>
      </c>
      <c r="N1907">
        <v>2265.5</v>
      </c>
      <c r="O1907">
        <v>2269.5</v>
      </c>
      <c r="P1907">
        <v>2253</v>
      </c>
      <c r="Q1907">
        <v>2261.5</v>
      </c>
      <c r="R1907">
        <v>2271.9</v>
      </c>
      <c r="S1907">
        <v>2274.33</v>
      </c>
      <c r="T1907">
        <v>2258.41</v>
      </c>
      <c r="U1907">
        <v>2263.69</v>
      </c>
      <c r="V1907">
        <v>0.66</v>
      </c>
      <c r="W1907">
        <v>0.66</v>
      </c>
      <c r="X1907">
        <v>0.66</v>
      </c>
      <c r="Y1907">
        <v>0.66</v>
      </c>
      <c r="Z1907" t="s">
        <v>12</v>
      </c>
      <c r="AA1907" t="s">
        <v>12</v>
      </c>
      <c r="AB1907" t="s">
        <v>12</v>
      </c>
      <c r="AC1907" t="s">
        <v>12</v>
      </c>
      <c r="AD1907">
        <v>204.29660883</v>
      </c>
      <c r="AE1907">
        <v>204.44070801000001</v>
      </c>
      <c r="AF1907">
        <v>203.00872243000001</v>
      </c>
      <c r="AG1907">
        <v>203.45903236000001</v>
      </c>
      <c r="AH1907" t="s">
        <v>12</v>
      </c>
      <c r="AI1907" t="s">
        <v>12</v>
      </c>
    </row>
    <row r="1908" spans="1:35" x14ac:dyDescent="0.25">
      <c r="A1908">
        <v>1484922600</v>
      </c>
      <c r="B1908">
        <v>13.913053359999999</v>
      </c>
      <c r="C1908">
        <v>14.02060283</v>
      </c>
      <c r="D1908">
        <v>13.79366364</v>
      </c>
      <c r="E1908">
        <v>13.914689170000001</v>
      </c>
      <c r="F1908">
        <v>13.913053359999999</v>
      </c>
      <c r="G1908">
        <v>14.02060283</v>
      </c>
      <c r="H1908">
        <v>13.79366364</v>
      </c>
      <c r="I1908">
        <v>13.914689170000001</v>
      </c>
      <c r="J1908">
        <v>2256.75</v>
      </c>
      <c r="K1908">
        <v>2267</v>
      </c>
      <c r="L1908">
        <v>2254.25</v>
      </c>
      <c r="M1908">
        <v>2260.25</v>
      </c>
      <c r="N1908">
        <v>2261</v>
      </c>
      <c r="O1908">
        <v>2272.75</v>
      </c>
      <c r="P1908">
        <v>2259.75</v>
      </c>
      <c r="Q1908">
        <v>2266</v>
      </c>
      <c r="R1908">
        <v>2269.96</v>
      </c>
      <c r="S1908">
        <v>2276.96</v>
      </c>
      <c r="T1908">
        <v>2265.0100000000002</v>
      </c>
      <c r="U1908">
        <v>2271.31</v>
      </c>
      <c r="V1908">
        <v>0.66</v>
      </c>
      <c r="W1908">
        <v>0.66</v>
      </c>
      <c r="X1908">
        <v>0.66</v>
      </c>
      <c r="Y1908">
        <v>0.66</v>
      </c>
      <c r="Z1908" t="s">
        <v>12</v>
      </c>
      <c r="AA1908" t="s">
        <v>12</v>
      </c>
      <c r="AB1908" t="s">
        <v>12</v>
      </c>
      <c r="AC1908" t="s">
        <v>12</v>
      </c>
      <c r="AD1908">
        <v>204.17052204999999</v>
      </c>
      <c r="AE1908">
        <v>204.71990016999999</v>
      </c>
      <c r="AF1908">
        <v>203.51478073000001</v>
      </c>
      <c r="AG1908">
        <v>204.20654685</v>
      </c>
      <c r="AH1908" t="s">
        <v>12</v>
      </c>
      <c r="AI1908" t="s">
        <v>12</v>
      </c>
    </row>
    <row r="1909" spans="1:35" x14ac:dyDescent="0.25">
      <c r="A1909">
        <v>1485181800</v>
      </c>
      <c r="B1909">
        <v>13.84109237</v>
      </c>
      <c r="C1909">
        <v>13.92450208</v>
      </c>
      <c r="D1909">
        <v>13.646764409999999</v>
      </c>
      <c r="E1909">
        <v>13.806747189999999</v>
      </c>
      <c r="F1909">
        <v>13.84109237</v>
      </c>
      <c r="G1909">
        <v>13.92450208</v>
      </c>
      <c r="H1909">
        <v>13.646764409999999</v>
      </c>
      <c r="I1909">
        <v>13.806747189999999</v>
      </c>
      <c r="J1909">
        <v>2260</v>
      </c>
      <c r="K1909">
        <v>2261.75</v>
      </c>
      <c r="L1909">
        <v>2246.25</v>
      </c>
      <c r="M1909">
        <v>2256.5</v>
      </c>
      <c r="N1909">
        <v>2266</v>
      </c>
      <c r="O1909">
        <v>2267.5</v>
      </c>
      <c r="P1909">
        <v>2251.75</v>
      </c>
      <c r="Q1909">
        <v>2262</v>
      </c>
      <c r="R1909">
        <v>2267.7800000000002</v>
      </c>
      <c r="S1909">
        <v>2271.7800000000002</v>
      </c>
      <c r="T1909">
        <v>2257.02</v>
      </c>
      <c r="U1909">
        <v>2265.1999999999998</v>
      </c>
      <c r="V1909">
        <v>0.66</v>
      </c>
      <c r="W1909">
        <v>0.66</v>
      </c>
      <c r="X1909">
        <v>0.66</v>
      </c>
      <c r="Y1909">
        <v>0.66</v>
      </c>
      <c r="Z1909" t="s">
        <v>12</v>
      </c>
      <c r="AA1909" t="s">
        <v>12</v>
      </c>
      <c r="AB1909" t="s">
        <v>12</v>
      </c>
      <c r="AC1909" t="s">
        <v>12</v>
      </c>
      <c r="AD1909">
        <v>203.85530510000001</v>
      </c>
      <c r="AE1909">
        <v>204.26508713999999</v>
      </c>
      <c r="AF1909">
        <v>202.88263565</v>
      </c>
      <c r="AG1909">
        <v>203.67518113</v>
      </c>
      <c r="AH1909" t="s">
        <v>12</v>
      </c>
      <c r="AI1909" t="s">
        <v>12</v>
      </c>
    </row>
    <row r="1910" spans="1:35" x14ac:dyDescent="0.25">
      <c r="A1910">
        <v>1485268200</v>
      </c>
      <c r="B1910">
        <v>13.85090527</v>
      </c>
      <c r="C1910">
        <v>14.160011859999999</v>
      </c>
      <c r="D1910">
        <v>13.82802452</v>
      </c>
      <c r="E1910">
        <v>14.070059880000001</v>
      </c>
      <c r="F1910">
        <v>13.85090527</v>
      </c>
      <c r="G1910">
        <v>14.160011859999999</v>
      </c>
      <c r="H1910">
        <v>13.82802452</v>
      </c>
      <c r="I1910">
        <v>14.070059880000001</v>
      </c>
      <c r="J1910">
        <v>2256.25</v>
      </c>
      <c r="K1910">
        <v>2274.75</v>
      </c>
      <c r="L1910">
        <v>2254.5</v>
      </c>
      <c r="M1910">
        <v>2269</v>
      </c>
      <c r="N1910">
        <v>2260.75</v>
      </c>
      <c r="O1910">
        <v>2280.5</v>
      </c>
      <c r="P1910">
        <v>2259.5</v>
      </c>
      <c r="Q1910">
        <v>2274.5</v>
      </c>
      <c r="R1910">
        <v>2267.88</v>
      </c>
      <c r="S1910">
        <v>2284.63</v>
      </c>
      <c r="T1910">
        <v>2266.6799999999998</v>
      </c>
      <c r="U1910">
        <v>2280.0700000000002</v>
      </c>
      <c r="V1910">
        <v>0.66</v>
      </c>
      <c r="W1910">
        <v>0.66</v>
      </c>
      <c r="X1910">
        <v>0.66</v>
      </c>
      <c r="Y1910">
        <v>0.66</v>
      </c>
      <c r="Z1910" t="s">
        <v>12</v>
      </c>
      <c r="AA1910" t="s">
        <v>12</v>
      </c>
      <c r="AB1910" t="s">
        <v>12</v>
      </c>
      <c r="AC1910" t="s">
        <v>12</v>
      </c>
      <c r="AD1910">
        <v>203.90033609</v>
      </c>
      <c r="AE1910">
        <v>205.41337745999999</v>
      </c>
      <c r="AF1910">
        <v>203.78325551</v>
      </c>
      <c r="AG1910">
        <v>204.98107992000001</v>
      </c>
      <c r="AH1910" t="s">
        <v>12</v>
      </c>
      <c r="AI1910" t="s">
        <v>12</v>
      </c>
    </row>
    <row r="1911" spans="1:35" x14ac:dyDescent="0.25">
      <c r="A1911">
        <v>1485354600</v>
      </c>
      <c r="B1911">
        <v>14.27449513</v>
      </c>
      <c r="C1911">
        <v>14.43477229</v>
      </c>
      <c r="D1911">
        <v>14.233607689999999</v>
      </c>
      <c r="E1911">
        <v>14.41187584</v>
      </c>
      <c r="F1911">
        <v>14.27449513</v>
      </c>
      <c r="G1911">
        <v>14.43477229</v>
      </c>
      <c r="H1911">
        <v>14.233607689999999</v>
      </c>
      <c r="I1911">
        <v>14.41187584</v>
      </c>
      <c r="J1911">
        <v>2270.75</v>
      </c>
      <c r="K1911">
        <v>2290</v>
      </c>
      <c r="L1911">
        <v>2269.5</v>
      </c>
      <c r="M1911">
        <v>2288.5</v>
      </c>
      <c r="N1911">
        <v>2275.75</v>
      </c>
      <c r="O1911">
        <v>2295.25</v>
      </c>
      <c r="P1911">
        <v>2274.75</v>
      </c>
      <c r="Q1911">
        <v>2294</v>
      </c>
      <c r="R1911">
        <v>2288.88</v>
      </c>
      <c r="S1911">
        <v>2299.5500000000002</v>
      </c>
      <c r="T1911">
        <v>2288.88</v>
      </c>
      <c r="U1911">
        <v>2298.37</v>
      </c>
      <c r="V1911">
        <v>0.66</v>
      </c>
      <c r="W1911">
        <v>0.66</v>
      </c>
      <c r="X1911">
        <v>0.66</v>
      </c>
      <c r="Y1911">
        <v>0.66</v>
      </c>
      <c r="Z1911" t="s">
        <v>12</v>
      </c>
      <c r="AA1911" t="s">
        <v>12</v>
      </c>
      <c r="AB1911" t="s">
        <v>12</v>
      </c>
      <c r="AC1911" t="s">
        <v>12</v>
      </c>
      <c r="AD1911">
        <v>205.97176177</v>
      </c>
      <c r="AE1911">
        <v>206.75530105000001</v>
      </c>
      <c r="AF1911">
        <v>205.80064400000001</v>
      </c>
      <c r="AG1911">
        <v>206.75530105000001</v>
      </c>
      <c r="AH1911" t="s">
        <v>12</v>
      </c>
      <c r="AI1911" t="s">
        <v>12</v>
      </c>
    </row>
    <row r="1912" spans="1:35" x14ac:dyDescent="0.25">
      <c r="A1912">
        <v>1485441000</v>
      </c>
      <c r="B1912">
        <v>14.40206293</v>
      </c>
      <c r="C1912">
        <v>14.462576179999999</v>
      </c>
      <c r="D1912">
        <v>14.33010193</v>
      </c>
      <c r="E1912">
        <v>14.379166469999999</v>
      </c>
      <c r="F1912">
        <v>14.40206293</v>
      </c>
      <c r="G1912">
        <v>14.462576179999999</v>
      </c>
      <c r="H1912">
        <v>14.33010193</v>
      </c>
      <c r="I1912">
        <v>14.379166469999999</v>
      </c>
      <c r="J1912">
        <v>2288.25</v>
      </c>
      <c r="K1912">
        <v>2293.5</v>
      </c>
      <c r="L1912">
        <v>2284.5</v>
      </c>
      <c r="M1912">
        <v>2288.75</v>
      </c>
      <c r="N1912">
        <v>2293.75</v>
      </c>
      <c r="O1912">
        <v>2299.5</v>
      </c>
      <c r="P1912">
        <v>2289.5</v>
      </c>
      <c r="Q1912">
        <v>2294</v>
      </c>
      <c r="R1912">
        <v>2298.63</v>
      </c>
      <c r="S1912">
        <v>2300.9899999999998</v>
      </c>
      <c r="T1912">
        <v>2294.08</v>
      </c>
      <c r="U1912">
        <v>2296.6799999999998</v>
      </c>
      <c r="V1912">
        <v>0.66</v>
      </c>
      <c r="W1912">
        <v>0.66</v>
      </c>
      <c r="X1912">
        <v>0.66</v>
      </c>
      <c r="Y1912">
        <v>0.66</v>
      </c>
      <c r="Z1912" t="s">
        <v>12</v>
      </c>
      <c r="AA1912" t="s">
        <v>12</v>
      </c>
      <c r="AB1912" t="s">
        <v>12</v>
      </c>
      <c r="AC1912" t="s">
        <v>12</v>
      </c>
      <c r="AD1912">
        <v>206.60219566999999</v>
      </c>
      <c r="AE1912">
        <v>206.88138782999999</v>
      </c>
      <c r="AF1912">
        <v>206.25095393000001</v>
      </c>
      <c r="AG1912">
        <v>206.53915228</v>
      </c>
      <c r="AH1912" t="s">
        <v>12</v>
      </c>
      <c r="AI1912" t="s">
        <v>12</v>
      </c>
    </row>
    <row r="1913" spans="1:35" x14ac:dyDescent="0.25">
      <c r="A1913">
        <v>1485527400</v>
      </c>
      <c r="B1913">
        <v>14.40696938</v>
      </c>
      <c r="C1913">
        <v>14.43477229</v>
      </c>
      <c r="D1913">
        <v>14.280644880000001</v>
      </c>
      <c r="E1913">
        <v>14.32846612</v>
      </c>
      <c r="F1913">
        <v>14.40696938</v>
      </c>
      <c r="G1913">
        <v>14.43477229</v>
      </c>
      <c r="H1913">
        <v>14.280644880000001</v>
      </c>
      <c r="I1913">
        <v>14.32846612</v>
      </c>
      <c r="J1913">
        <v>2288.5</v>
      </c>
      <c r="K1913">
        <v>2291.25</v>
      </c>
      <c r="L1913">
        <v>2282.25</v>
      </c>
      <c r="M1913">
        <v>2284</v>
      </c>
      <c r="N1913">
        <v>2294</v>
      </c>
      <c r="O1913">
        <v>2296.75</v>
      </c>
      <c r="P1913">
        <v>2287</v>
      </c>
      <c r="Q1913">
        <v>2289</v>
      </c>
      <c r="R1913">
        <v>2299.02</v>
      </c>
      <c r="S1913">
        <v>2299.02</v>
      </c>
      <c r="T1913">
        <v>2291.62</v>
      </c>
      <c r="U1913">
        <v>2294.69</v>
      </c>
      <c r="V1913">
        <v>0.66</v>
      </c>
      <c r="W1913">
        <v>0.66</v>
      </c>
      <c r="X1913">
        <v>0.66</v>
      </c>
      <c r="Y1913">
        <v>0.66</v>
      </c>
      <c r="Z1913" t="s">
        <v>12</v>
      </c>
      <c r="AA1913" t="s">
        <v>12</v>
      </c>
      <c r="AB1913" t="s">
        <v>12</v>
      </c>
      <c r="AC1913" t="s">
        <v>12</v>
      </c>
      <c r="AD1913">
        <v>206.62020806999999</v>
      </c>
      <c r="AE1913">
        <v>206.77331344000001</v>
      </c>
      <c r="AF1913">
        <v>206.02579896</v>
      </c>
      <c r="AG1913">
        <v>206.21492913</v>
      </c>
      <c r="AH1913" t="s">
        <v>12</v>
      </c>
      <c r="AI1913" t="s">
        <v>12</v>
      </c>
    </row>
    <row r="1914" spans="1:35" x14ac:dyDescent="0.25">
      <c r="A1914">
        <v>1485786600</v>
      </c>
      <c r="B1914">
        <v>14.16491832</v>
      </c>
      <c r="C1914">
        <v>14.172310380000001</v>
      </c>
      <c r="D1914">
        <v>13.837821720000001</v>
      </c>
      <c r="E1914">
        <v>14.070059880000001</v>
      </c>
      <c r="F1914">
        <v>14.16491832</v>
      </c>
      <c r="G1914">
        <v>14.172310380000001</v>
      </c>
      <c r="H1914">
        <v>13.837821720000001</v>
      </c>
      <c r="I1914">
        <v>14.070059880000001</v>
      </c>
      <c r="J1914">
        <v>2277</v>
      </c>
      <c r="K1914">
        <v>2279.25</v>
      </c>
      <c r="L1914">
        <v>2258.25</v>
      </c>
      <c r="M1914">
        <v>2271</v>
      </c>
      <c r="N1914">
        <v>2282</v>
      </c>
      <c r="O1914">
        <v>2285.75</v>
      </c>
      <c r="P1914">
        <v>2263.25</v>
      </c>
      <c r="Q1914">
        <v>2276</v>
      </c>
      <c r="R1914">
        <v>2286.0100000000002</v>
      </c>
      <c r="S1914">
        <v>2286.0100000000002</v>
      </c>
      <c r="T1914">
        <v>2268.04</v>
      </c>
      <c r="U1914">
        <v>2280.9</v>
      </c>
      <c r="V1914">
        <v>0.66</v>
      </c>
      <c r="W1914">
        <v>0.66</v>
      </c>
      <c r="X1914">
        <v>0.66</v>
      </c>
      <c r="Y1914">
        <v>0.66</v>
      </c>
      <c r="Z1914" t="s">
        <v>12</v>
      </c>
      <c r="AA1914" t="s">
        <v>12</v>
      </c>
      <c r="AB1914" t="s">
        <v>12</v>
      </c>
      <c r="AC1914" t="s">
        <v>12</v>
      </c>
      <c r="AD1914">
        <v>205.49443324000001</v>
      </c>
      <c r="AE1914">
        <v>205.52145184</v>
      </c>
      <c r="AF1914">
        <v>203.90934229000001</v>
      </c>
      <c r="AG1914">
        <v>204.93604893</v>
      </c>
      <c r="AH1914" t="s">
        <v>12</v>
      </c>
      <c r="AI1914" t="s">
        <v>12</v>
      </c>
    </row>
    <row r="1915" spans="1:35" x14ac:dyDescent="0.25">
      <c r="A1915">
        <v>1485873000</v>
      </c>
      <c r="B1915">
        <v>13.940856269999999</v>
      </c>
      <c r="C1915">
        <v>14.06188279</v>
      </c>
      <c r="D1915">
        <v>13.82310236</v>
      </c>
      <c r="E1915">
        <v>14.06188279</v>
      </c>
      <c r="F1915">
        <v>13.940856269999999</v>
      </c>
      <c r="G1915">
        <v>14.06188279</v>
      </c>
      <c r="H1915">
        <v>13.82310236</v>
      </c>
      <c r="I1915">
        <v>14.06188279</v>
      </c>
      <c r="J1915">
        <v>2271.25</v>
      </c>
      <c r="K1915">
        <v>2272.75</v>
      </c>
      <c r="L1915">
        <v>2257.25</v>
      </c>
      <c r="M1915">
        <v>2269.25</v>
      </c>
      <c r="N1915">
        <v>2275.75</v>
      </c>
      <c r="O1915">
        <v>2278.25</v>
      </c>
      <c r="P1915">
        <v>2262.25</v>
      </c>
      <c r="Q1915">
        <v>2274.5</v>
      </c>
      <c r="R1915">
        <v>2274.02</v>
      </c>
      <c r="S1915">
        <v>2279.09</v>
      </c>
      <c r="T1915">
        <v>2267.21</v>
      </c>
      <c r="U1915">
        <v>2278.87</v>
      </c>
      <c r="V1915">
        <v>0.56000000000000005</v>
      </c>
      <c r="W1915">
        <v>0.56000000000000005</v>
      </c>
      <c r="X1915">
        <v>0.56000000000000005</v>
      </c>
      <c r="Y1915">
        <v>0.56000000000000005</v>
      </c>
      <c r="Z1915" t="s">
        <v>12</v>
      </c>
      <c r="AA1915" t="s">
        <v>12</v>
      </c>
      <c r="AB1915" t="s">
        <v>12</v>
      </c>
      <c r="AC1915" t="s">
        <v>12</v>
      </c>
      <c r="AD1915">
        <v>204.42269561000001</v>
      </c>
      <c r="AE1915">
        <v>204.98107992000001</v>
      </c>
      <c r="AF1915">
        <v>203.82828649999999</v>
      </c>
      <c r="AG1915">
        <v>204.91803652999999</v>
      </c>
      <c r="AH1915" t="s">
        <v>12</v>
      </c>
      <c r="AI1915" t="s">
        <v>12</v>
      </c>
    </row>
    <row r="1916" spans="1:35" x14ac:dyDescent="0.25">
      <c r="A1916">
        <v>1485959400</v>
      </c>
      <c r="B1916">
        <v>14.179637680000001</v>
      </c>
      <c r="C1916">
        <v>14.2402157</v>
      </c>
      <c r="D1916">
        <v>13.937585629999999</v>
      </c>
      <c r="E1916">
        <v>14.070059880000001</v>
      </c>
      <c r="F1916">
        <v>14.179637680000001</v>
      </c>
      <c r="G1916">
        <v>14.2402157</v>
      </c>
      <c r="H1916">
        <v>13.937585629999999</v>
      </c>
      <c r="I1916">
        <v>14.070059880000001</v>
      </c>
      <c r="J1916">
        <v>2272</v>
      </c>
      <c r="K1916">
        <v>2279.75</v>
      </c>
      <c r="L1916">
        <v>2263.25</v>
      </c>
      <c r="M1916">
        <v>2269.25</v>
      </c>
      <c r="N1916">
        <v>2277</v>
      </c>
      <c r="O1916">
        <v>2285</v>
      </c>
      <c r="P1916">
        <v>2268.25</v>
      </c>
      <c r="Q1916">
        <v>2274.5</v>
      </c>
      <c r="R1916">
        <v>2285.59</v>
      </c>
      <c r="S1916">
        <v>2289.14</v>
      </c>
      <c r="T1916">
        <v>2272.44</v>
      </c>
      <c r="U1916">
        <v>2279.5500000000002</v>
      </c>
      <c r="V1916">
        <v>0.66</v>
      </c>
      <c r="W1916">
        <v>0.66</v>
      </c>
      <c r="X1916">
        <v>0.66</v>
      </c>
      <c r="Y1916">
        <v>0.66</v>
      </c>
      <c r="Z1916" t="s">
        <v>12</v>
      </c>
      <c r="AA1916" t="s">
        <v>12</v>
      </c>
      <c r="AB1916" t="s">
        <v>12</v>
      </c>
      <c r="AC1916" t="s">
        <v>12</v>
      </c>
      <c r="AD1916">
        <v>205.57098593000001</v>
      </c>
      <c r="AE1916">
        <v>205.87269358</v>
      </c>
      <c r="AF1916">
        <v>204.38667082000001</v>
      </c>
      <c r="AG1916">
        <v>204.99909231999999</v>
      </c>
      <c r="AH1916" t="s">
        <v>12</v>
      </c>
      <c r="AI1916" t="s">
        <v>12</v>
      </c>
    </row>
    <row r="1917" spans="1:35" x14ac:dyDescent="0.25">
      <c r="A1917">
        <v>1486045800</v>
      </c>
      <c r="B1917">
        <v>13.988285980000001</v>
      </c>
      <c r="C1917">
        <v>14.14692733</v>
      </c>
      <c r="D1917">
        <v>13.914689170000001</v>
      </c>
      <c r="E1917">
        <v>14.0896857</v>
      </c>
      <c r="F1917">
        <v>13.988285980000001</v>
      </c>
      <c r="G1917">
        <v>14.14692733</v>
      </c>
      <c r="H1917">
        <v>13.914689170000001</v>
      </c>
      <c r="I1917">
        <v>14.0896857</v>
      </c>
      <c r="J1917">
        <v>2270</v>
      </c>
      <c r="K1917">
        <v>2274.5</v>
      </c>
      <c r="L1917">
        <v>2259.5</v>
      </c>
      <c r="M1917">
        <v>2270.25</v>
      </c>
      <c r="N1917">
        <v>2275</v>
      </c>
      <c r="O1917">
        <v>2279.75</v>
      </c>
      <c r="P1917">
        <v>2264.5</v>
      </c>
      <c r="Q1917">
        <v>2275.5</v>
      </c>
      <c r="R1917">
        <v>2276.69</v>
      </c>
      <c r="S1917">
        <v>2283.9699999999998</v>
      </c>
      <c r="T1917">
        <v>2271.65</v>
      </c>
      <c r="U1917">
        <v>2280.85</v>
      </c>
      <c r="V1917">
        <v>0.66</v>
      </c>
      <c r="W1917">
        <v>0.66</v>
      </c>
      <c r="X1917">
        <v>0.66</v>
      </c>
      <c r="Y1917">
        <v>0.66</v>
      </c>
      <c r="Z1917" t="s">
        <v>12</v>
      </c>
      <c r="AA1917" t="s">
        <v>12</v>
      </c>
      <c r="AB1917" t="s">
        <v>12</v>
      </c>
      <c r="AC1917" t="s">
        <v>12</v>
      </c>
      <c r="AD1917">
        <v>204.62083197999999</v>
      </c>
      <c r="AE1917">
        <v>205.43138984999999</v>
      </c>
      <c r="AF1917">
        <v>204.27859642999999</v>
      </c>
      <c r="AG1917">
        <v>205.13418530000001</v>
      </c>
      <c r="AH1917" t="s">
        <v>12</v>
      </c>
      <c r="AI1917" t="s">
        <v>12</v>
      </c>
    </row>
    <row r="1918" spans="1:35" x14ac:dyDescent="0.25">
      <c r="A1918">
        <v>1486132200</v>
      </c>
      <c r="B1918">
        <v>14.27776577</v>
      </c>
      <c r="C1918">
        <v>14.41187584</v>
      </c>
      <c r="D1918">
        <v>14.215617679999999</v>
      </c>
      <c r="E1918">
        <v>14.372624200000001</v>
      </c>
      <c r="F1918">
        <v>14.27776577</v>
      </c>
      <c r="G1918">
        <v>14.41187584</v>
      </c>
      <c r="H1918">
        <v>14.215617679999999</v>
      </c>
      <c r="I1918">
        <v>14.372624200000001</v>
      </c>
      <c r="J1918">
        <v>2268.75</v>
      </c>
      <c r="K1918">
        <v>2288.5</v>
      </c>
      <c r="L1918">
        <v>2265.75</v>
      </c>
      <c r="M1918">
        <v>2285.75</v>
      </c>
      <c r="N1918">
        <v>2274</v>
      </c>
      <c r="O1918">
        <v>2294</v>
      </c>
      <c r="P1918">
        <v>2270.5</v>
      </c>
      <c r="Q1918">
        <v>2291</v>
      </c>
      <c r="R1918">
        <v>2288.54</v>
      </c>
      <c r="S1918">
        <v>2298.31</v>
      </c>
      <c r="T1918">
        <v>2287.88</v>
      </c>
      <c r="U1918">
        <v>2297.42</v>
      </c>
      <c r="V1918">
        <v>0.66</v>
      </c>
      <c r="W1918">
        <v>0.66</v>
      </c>
      <c r="X1918">
        <v>0.66</v>
      </c>
      <c r="Y1918">
        <v>0.66</v>
      </c>
      <c r="Z1918" t="s">
        <v>12</v>
      </c>
      <c r="AA1918" t="s">
        <v>12</v>
      </c>
      <c r="AB1918" t="s">
        <v>12</v>
      </c>
      <c r="AC1918" t="s">
        <v>12</v>
      </c>
      <c r="AD1918">
        <v>206.07983615000001</v>
      </c>
      <c r="AE1918">
        <v>206.73728865000001</v>
      </c>
      <c r="AF1918">
        <v>205.75561300000001</v>
      </c>
      <c r="AG1918">
        <v>206.54815848000001</v>
      </c>
      <c r="AH1918" t="s">
        <v>12</v>
      </c>
      <c r="AI1918" t="s">
        <v>12</v>
      </c>
    </row>
    <row r="1919" spans="1:35" x14ac:dyDescent="0.25">
      <c r="A1919">
        <v>1486391400</v>
      </c>
      <c r="B1919">
        <v>14.289214490000001</v>
      </c>
      <c r="C1919">
        <v>14.36935356</v>
      </c>
      <c r="D1919">
        <v>14.22543059</v>
      </c>
      <c r="E1919">
        <v>14.312110949999999</v>
      </c>
      <c r="F1919">
        <v>14.289214490000001</v>
      </c>
      <c r="G1919">
        <v>14.36935356</v>
      </c>
      <c r="H1919">
        <v>14.22543059</v>
      </c>
      <c r="I1919">
        <v>14.312110949999999</v>
      </c>
      <c r="J1919">
        <v>2287.75</v>
      </c>
      <c r="K1919">
        <v>2288.75</v>
      </c>
      <c r="L1919">
        <v>2278.5</v>
      </c>
      <c r="M1919">
        <v>2281.25</v>
      </c>
      <c r="N1919">
        <v>2293</v>
      </c>
      <c r="O1919">
        <v>2294.25</v>
      </c>
      <c r="P1919">
        <v>2283.5</v>
      </c>
      <c r="Q1919">
        <v>2286.5</v>
      </c>
      <c r="R1919">
        <v>2294.2800000000002</v>
      </c>
      <c r="S1919">
        <v>2296.1799999999998</v>
      </c>
      <c r="T1919">
        <v>2288.5700000000002</v>
      </c>
      <c r="U1919">
        <v>2292.56</v>
      </c>
      <c r="V1919">
        <v>0.66</v>
      </c>
      <c r="W1919">
        <v>0.66</v>
      </c>
      <c r="X1919">
        <v>0.66</v>
      </c>
      <c r="Y1919">
        <v>0.66</v>
      </c>
      <c r="Z1919" t="s">
        <v>12</v>
      </c>
      <c r="AA1919" t="s">
        <v>12</v>
      </c>
      <c r="AB1919" t="s">
        <v>12</v>
      </c>
      <c r="AC1919" t="s">
        <v>12</v>
      </c>
      <c r="AD1919">
        <v>206.12486715</v>
      </c>
      <c r="AE1919">
        <v>206.53554980000001</v>
      </c>
      <c r="AF1919">
        <v>205.82766258999999</v>
      </c>
      <c r="AG1919">
        <v>206.17890434</v>
      </c>
      <c r="AH1919" t="s">
        <v>12</v>
      </c>
      <c r="AI1919" t="s">
        <v>12</v>
      </c>
    </row>
    <row r="1920" spans="1:35" x14ac:dyDescent="0.25">
      <c r="A1920">
        <v>1486477800</v>
      </c>
      <c r="B1920">
        <v>14.387343570000001</v>
      </c>
      <c r="C1920">
        <v>14.4300464</v>
      </c>
      <c r="D1920">
        <v>14.25486931</v>
      </c>
      <c r="E1920">
        <v>14.30229804</v>
      </c>
      <c r="F1920">
        <v>14.387343570000001</v>
      </c>
      <c r="G1920">
        <v>14.4300464</v>
      </c>
      <c r="H1920">
        <v>14.25486931</v>
      </c>
      <c r="I1920">
        <v>14.30229804</v>
      </c>
      <c r="J1920">
        <v>2280.75</v>
      </c>
      <c r="K1920">
        <v>2289.5</v>
      </c>
      <c r="L1920">
        <v>2279</v>
      </c>
      <c r="M1920">
        <v>2283</v>
      </c>
      <c r="N1920">
        <v>2286.25</v>
      </c>
      <c r="O1920">
        <v>2295</v>
      </c>
      <c r="P1920">
        <v>2284</v>
      </c>
      <c r="Q1920">
        <v>2288.5</v>
      </c>
      <c r="R1920">
        <v>2295.87</v>
      </c>
      <c r="S1920">
        <v>2299.4</v>
      </c>
      <c r="T1920">
        <v>2290.16</v>
      </c>
      <c r="U1920">
        <v>2293.08</v>
      </c>
      <c r="V1920">
        <v>0.66</v>
      </c>
      <c r="W1920">
        <v>0.66</v>
      </c>
      <c r="X1920">
        <v>0.66</v>
      </c>
      <c r="Y1920">
        <v>0.66</v>
      </c>
      <c r="Z1920" t="s">
        <v>12</v>
      </c>
      <c r="AA1920" t="s">
        <v>12</v>
      </c>
      <c r="AB1920" t="s">
        <v>12</v>
      </c>
      <c r="AC1920" t="s">
        <v>12</v>
      </c>
      <c r="AD1920">
        <v>206.58418327000001</v>
      </c>
      <c r="AE1920">
        <v>206.83239411</v>
      </c>
      <c r="AF1920">
        <v>205.98977417</v>
      </c>
      <c r="AG1920">
        <v>206.18791053999999</v>
      </c>
      <c r="AH1920" t="s">
        <v>12</v>
      </c>
      <c r="AI1920" t="s">
        <v>12</v>
      </c>
    </row>
    <row r="1921" spans="1:35" x14ac:dyDescent="0.25">
      <c r="A1921">
        <v>1486564200</v>
      </c>
      <c r="B1921">
        <v>14.236879310000001</v>
      </c>
      <c r="C1921">
        <v>14.37836476</v>
      </c>
      <c r="D1921">
        <v>14.178001869999999</v>
      </c>
      <c r="E1921">
        <v>14.35954066</v>
      </c>
      <c r="F1921">
        <v>14.236879310000001</v>
      </c>
      <c r="G1921">
        <v>14.37836476</v>
      </c>
      <c r="H1921">
        <v>14.178001869999999</v>
      </c>
      <c r="I1921">
        <v>14.35954066</v>
      </c>
      <c r="J1921">
        <v>2281.25</v>
      </c>
      <c r="K1921">
        <v>2286.5</v>
      </c>
      <c r="L1921">
        <v>2276</v>
      </c>
      <c r="M1921">
        <v>2285</v>
      </c>
      <c r="N1921">
        <v>2285.75</v>
      </c>
      <c r="O1921">
        <v>2292</v>
      </c>
      <c r="P1921">
        <v>2281</v>
      </c>
      <c r="Q1921">
        <v>2290.25</v>
      </c>
      <c r="R1921">
        <v>2289.5500000000002</v>
      </c>
      <c r="S1921">
        <v>2295.91</v>
      </c>
      <c r="T1921">
        <v>2285.38</v>
      </c>
      <c r="U1921">
        <v>2294.67</v>
      </c>
      <c r="V1921">
        <v>0.66</v>
      </c>
      <c r="W1921">
        <v>0.66</v>
      </c>
      <c r="X1921">
        <v>0.66</v>
      </c>
      <c r="Y1921">
        <v>0.66</v>
      </c>
      <c r="Z1921" t="s">
        <v>12</v>
      </c>
      <c r="AA1921" t="s">
        <v>12</v>
      </c>
      <c r="AB1921" t="s">
        <v>12</v>
      </c>
      <c r="AC1921" t="s">
        <v>12</v>
      </c>
      <c r="AD1921">
        <v>205.89070598000001</v>
      </c>
      <c r="AE1921">
        <v>206.59318947</v>
      </c>
      <c r="AF1921">
        <v>205.62052001999999</v>
      </c>
      <c r="AG1921">
        <v>206.45809649</v>
      </c>
      <c r="AH1921" t="s">
        <v>12</v>
      </c>
      <c r="AI1921" t="s">
        <v>12</v>
      </c>
    </row>
    <row r="1922" spans="1:35" x14ac:dyDescent="0.25">
      <c r="A1922">
        <v>1486650600</v>
      </c>
      <c r="B1922">
        <v>14.41351165</v>
      </c>
      <c r="C1922">
        <v>14.67191789</v>
      </c>
      <c r="D1922">
        <v>14.403698739999999</v>
      </c>
      <c r="E1922">
        <v>14.60486236</v>
      </c>
      <c r="F1922">
        <v>14.41351165</v>
      </c>
      <c r="G1922">
        <v>14.67191789</v>
      </c>
      <c r="H1922">
        <v>14.403698739999999</v>
      </c>
      <c r="I1922">
        <v>14.60486236</v>
      </c>
      <c r="J1922">
        <v>2285</v>
      </c>
      <c r="K1922">
        <v>2302.75</v>
      </c>
      <c r="L1922">
        <v>2282.5</v>
      </c>
      <c r="M1922">
        <v>2299</v>
      </c>
      <c r="N1922">
        <v>2290.5</v>
      </c>
      <c r="O1922">
        <v>2307.75</v>
      </c>
      <c r="P1922">
        <v>2287.75</v>
      </c>
      <c r="Q1922">
        <v>2304.25</v>
      </c>
      <c r="R1922">
        <v>2296.6999999999998</v>
      </c>
      <c r="S1922">
        <v>2311.08</v>
      </c>
      <c r="T1922">
        <v>2296.61</v>
      </c>
      <c r="U1922">
        <v>2307.87</v>
      </c>
      <c r="V1922">
        <v>0.66</v>
      </c>
      <c r="W1922">
        <v>0.66</v>
      </c>
      <c r="X1922">
        <v>0.66</v>
      </c>
      <c r="Y1922">
        <v>0.66</v>
      </c>
      <c r="Z1922" t="s">
        <v>12</v>
      </c>
      <c r="AA1922" t="s">
        <v>12</v>
      </c>
      <c r="AB1922" t="s">
        <v>12</v>
      </c>
      <c r="AC1922" t="s">
        <v>12</v>
      </c>
      <c r="AD1922">
        <v>206.74629485</v>
      </c>
      <c r="AE1922">
        <v>207.99815645000001</v>
      </c>
      <c r="AF1922">
        <v>206.71027004999999</v>
      </c>
      <c r="AG1922">
        <v>207.6829395</v>
      </c>
      <c r="AH1922" t="s">
        <v>12</v>
      </c>
      <c r="AI1922" t="s">
        <v>12</v>
      </c>
    </row>
    <row r="1923" spans="1:35" x14ac:dyDescent="0.25">
      <c r="A1923">
        <v>1486737000</v>
      </c>
      <c r="B1923">
        <v>14.688272080000001</v>
      </c>
      <c r="C1923">
        <v>14.827484849999999</v>
      </c>
      <c r="D1923">
        <v>14.663739809999999</v>
      </c>
      <c r="E1923">
        <v>14.776588240000001</v>
      </c>
      <c r="F1923">
        <v>14.688272080000001</v>
      </c>
      <c r="G1923">
        <v>14.827484849999999</v>
      </c>
      <c r="H1923">
        <v>14.663739809999999</v>
      </c>
      <c r="I1923">
        <v>14.776588240000001</v>
      </c>
      <c r="J1923">
        <v>2299</v>
      </c>
      <c r="K1923">
        <v>2310.5</v>
      </c>
      <c r="L1923">
        <v>2297.75</v>
      </c>
      <c r="M1923">
        <v>2307.5</v>
      </c>
      <c r="N1923">
        <v>2304.25</v>
      </c>
      <c r="O1923">
        <v>2315.75</v>
      </c>
      <c r="P1923">
        <v>2303</v>
      </c>
      <c r="Q1923">
        <v>2312.75</v>
      </c>
      <c r="R1923">
        <v>2312.27</v>
      </c>
      <c r="S1923">
        <v>2319.23</v>
      </c>
      <c r="T1923">
        <v>2311.1</v>
      </c>
      <c r="U1923">
        <v>2316.1</v>
      </c>
      <c r="V1923">
        <v>0.66</v>
      </c>
      <c r="W1923">
        <v>0.66</v>
      </c>
      <c r="X1923">
        <v>0.66</v>
      </c>
      <c r="Y1923">
        <v>0.66</v>
      </c>
      <c r="Z1923" t="s">
        <v>12</v>
      </c>
      <c r="AA1923" t="s">
        <v>12</v>
      </c>
      <c r="AB1923" t="s">
        <v>12</v>
      </c>
      <c r="AC1923" t="s">
        <v>12</v>
      </c>
      <c r="AD1923">
        <v>208.04318745</v>
      </c>
      <c r="AE1923">
        <v>208.73666474000001</v>
      </c>
      <c r="AF1923">
        <v>207.70239289</v>
      </c>
      <c r="AG1923">
        <v>208.50250356999999</v>
      </c>
      <c r="AH1923" t="s">
        <v>12</v>
      </c>
      <c r="AI1923" t="s">
        <v>12</v>
      </c>
    </row>
    <row r="1924" spans="1:35" x14ac:dyDescent="0.25">
      <c r="A1924">
        <v>1486996200</v>
      </c>
      <c r="B1924">
        <v>14.886166040000001</v>
      </c>
      <c r="C1924">
        <v>15.07588193</v>
      </c>
      <c r="D1924">
        <v>14.88230662</v>
      </c>
      <c r="E1924">
        <v>15.00228512</v>
      </c>
      <c r="F1924">
        <v>14.886166040000001</v>
      </c>
      <c r="G1924">
        <v>15.07588193</v>
      </c>
      <c r="H1924">
        <v>14.88230662</v>
      </c>
      <c r="I1924">
        <v>15.00228512</v>
      </c>
      <c r="J1924">
        <v>2308.75</v>
      </c>
      <c r="K1924">
        <v>2323.75</v>
      </c>
      <c r="L1924">
        <v>2308.25</v>
      </c>
      <c r="M1924">
        <v>2321.25</v>
      </c>
      <c r="N1924">
        <v>2314.25</v>
      </c>
      <c r="O1924">
        <v>2329</v>
      </c>
      <c r="P1924">
        <v>2313.25</v>
      </c>
      <c r="Q1924">
        <v>2326.25</v>
      </c>
      <c r="R1924">
        <v>2321.7199999999998</v>
      </c>
      <c r="S1924">
        <v>2331.58</v>
      </c>
      <c r="T1924">
        <v>2321.42</v>
      </c>
      <c r="U1924">
        <v>2328.25</v>
      </c>
      <c r="V1924">
        <v>0.66</v>
      </c>
      <c r="W1924">
        <v>0.66</v>
      </c>
      <c r="X1924">
        <v>0.66</v>
      </c>
      <c r="Y1924">
        <v>0.66</v>
      </c>
      <c r="Z1924" t="s">
        <v>12</v>
      </c>
      <c r="AA1924" t="s">
        <v>12</v>
      </c>
      <c r="AB1924" t="s">
        <v>12</v>
      </c>
      <c r="AC1924" t="s">
        <v>12</v>
      </c>
      <c r="AD1924">
        <v>209.01585689000001</v>
      </c>
      <c r="AE1924">
        <v>209.90747055</v>
      </c>
      <c r="AF1924">
        <v>208.9888383</v>
      </c>
      <c r="AG1924">
        <v>209.63728459999999</v>
      </c>
      <c r="AH1924" t="s">
        <v>12</v>
      </c>
      <c r="AI1924" t="s">
        <v>12</v>
      </c>
    </row>
    <row r="1925" spans="1:35" x14ac:dyDescent="0.25">
      <c r="A1925">
        <v>1487082600</v>
      </c>
      <c r="B1925">
        <v>14.97775285</v>
      </c>
      <c r="C1925">
        <v>15.20017908</v>
      </c>
      <c r="D1925">
        <v>14.9008854</v>
      </c>
      <c r="E1925">
        <v>15.19527263</v>
      </c>
      <c r="F1925">
        <v>14.97775285</v>
      </c>
      <c r="G1925">
        <v>15.20017908</v>
      </c>
      <c r="H1925">
        <v>14.9008854</v>
      </c>
      <c r="I1925">
        <v>15.19527263</v>
      </c>
      <c r="J1925">
        <v>2321.75</v>
      </c>
      <c r="K1925">
        <v>2333</v>
      </c>
      <c r="L1925">
        <v>2315</v>
      </c>
      <c r="M1925">
        <v>2332</v>
      </c>
      <c r="N1925">
        <v>2326.5</v>
      </c>
      <c r="O1925">
        <v>2337.75</v>
      </c>
      <c r="P1925">
        <v>2319.75</v>
      </c>
      <c r="Q1925">
        <v>2337</v>
      </c>
      <c r="R1925">
        <v>2326.12</v>
      </c>
      <c r="S1925">
        <v>2337.58</v>
      </c>
      <c r="T1925">
        <v>2322.17</v>
      </c>
      <c r="U1925">
        <v>2337.58</v>
      </c>
      <c r="V1925">
        <v>0.66</v>
      </c>
      <c r="W1925">
        <v>0.66</v>
      </c>
      <c r="X1925">
        <v>0.66</v>
      </c>
      <c r="Y1925">
        <v>0.66</v>
      </c>
      <c r="Z1925" t="s">
        <v>12</v>
      </c>
      <c r="AA1925" t="s">
        <v>12</v>
      </c>
      <c r="AB1925" t="s">
        <v>12</v>
      </c>
      <c r="AC1925" t="s">
        <v>12</v>
      </c>
      <c r="AD1925">
        <v>209.44815442999999</v>
      </c>
      <c r="AE1925">
        <v>210.48386726000001</v>
      </c>
      <c r="AF1925">
        <v>209.08790647999999</v>
      </c>
      <c r="AG1925">
        <v>210.47486105999999</v>
      </c>
      <c r="AH1925" t="s">
        <v>12</v>
      </c>
      <c r="AI1925" t="s">
        <v>12</v>
      </c>
    </row>
    <row r="1926" spans="1:35" x14ac:dyDescent="0.25">
      <c r="A1926">
        <v>1487169000</v>
      </c>
      <c r="B1926">
        <v>15.14293647</v>
      </c>
      <c r="C1926">
        <v>15.474023969999999</v>
      </c>
      <c r="D1926">
        <v>15.136395179999999</v>
      </c>
      <c r="E1926">
        <v>15.42260433</v>
      </c>
      <c r="F1926">
        <v>15.14293647</v>
      </c>
      <c r="G1926">
        <v>15.474023969999999</v>
      </c>
      <c r="H1926">
        <v>15.136395179999999</v>
      </c>
      <c r="I1926">
        <v>15.42260433</v>
      </c>
      <c r="J1926">
        <v>2330.5</v>
      </c>
      <c r="K1926">
        <v>2346.75</v>
      </c>
      <c r="L1926">
        <v>2326.75</v>
      </c>
      <c r="M1926">
        <v>2345.75</v>
      </c>
      <c r="N1926">
        <v>2335.5</v>
      </c>
      <c r="O1926">
        <v>2351.5</v>
      </c>
      <c r="P1926">
        <v>2331.25</v>
      </c>
      <c r="Q1926">
        <v>2350.5</v>
      </c>
      <c r="R1926">
        <v>2335.58</v>
      </c>
      <c r="S1926">
        <v>2351.3000000000002</v>
      </c>
      <c r="T1926">
        <v>2334.81</v>
      </c>
      <c r="U1926">
        <v>2349.25</v>
      </c>
      <c r="V1926">
        <v>0.66</v>
      </c>
      <c r="W1926">
        <v>0.66</v>
      </c>
      <c r="X1926">
        <v>0.66</v>
      </c>
      <c r="Y1926">
        <v>0.66</v>
      </c>
      <c r="Z1926" t="s">
        <v>12</v>
      </c>
      <c r="AA1926" t="s">
        <v>12</v>
      </c>
      <c r="AB1926" t="s">
        <v>12</v>
      </c>
      <c r="AC1926" t="s">
        <v>12</v>
      </c>
      <c r="AD1926">
        <v>210.2497061</v>
      </c>
      <c r="AE1926">
        <v>211.77175366</v>
      </c>
      <c r="AF1926">
        <v>210.19566890999999</v>
      </c>
      <c r="AG1926">
        <v>211.57361728999999</v>
      </c>
      <c r="AH1926" t="s">
        <v>12</v>
      </c>
      <c r="AI1926" t="s">
        <v>12</v>
      </c>
    </row>
    <row r="1927" spans="1:35" x14ac:dyDescent="0.25">
      <c r="A1927">
        <v>1487255400</v>
      </c>
      <c r="B1927">
        <v>15.437323689999999</v>
      </c>
      <c r="C1927">
        <v>15.47657532</v>
      </c>
      <c r="D1927">
        <v>15.22471037</v>
      </c>
      <c r="E1927">
        <v>15.39316561</v>
      </c>
      <c r="F1927">
        <v>15.437323689999999</v>
      </c>
      <c r="G1927">
        <v>15.47657532</v>
      </c>
      <c r="H1927">
        <v>15.22471037</v>
      </c>
      <c r="I1927">
        <v>15.39316561</v>
      </c>
      <c r="J1927">
        <v>2345.75</v>
      </c>
      <c r="K1927">
        <v>2345.75</v>
      </c>
      <c r="L1927">
        <v>2332.25</v>
      </c>
      <c r="M1927">
        <v>2341</v>
      </c>
      <c r="N1927">
        <v>2350.25</v>
      </c>
      <c r="O1927">
        <v>2350.75</v>
      </c>
      <c r="P1927">
        <v>2336.75</v>
      </c>
      <c r="Q1927">
        <v>2345.5</v>
      </c>
      <c r="R1927">
        <v>2349.64</v>
      </c>
      <c r="S1927">
        <v>2351.31</v>
      </c>
      <c r="T1927">
        <v>2338.87</v>
      </c>
      <c r="U1927">
        <v>2347.2199999999998</v>
      </c>
      <c r="V1927">
        <v>0.66</v>
      </c>
      <c r="W1927">
        <v>0.66</v>
      </c>
      <c r="X1927">
        <v>0.66</v>
      </c>
      <c r="Y1927">
        <v>0.66</v>
      </c>
      <c r="Z1927" t="s">
        <v>12</v>
      </c>
      <c r="AA1927" t="s">
        <v>12</v>
      </c>
      <c r="AB1927" t="s">
        <v>12</v>
      </c>
      <c r="AC1927" t="s">
        <v>12</v>
      </c>
      <c r="AD1927">
        <v>211.60964208999999</v>
      </c>
      <c r="AE1927">
        <v>211.78526296000001</v>
      </c>
      <c r="AF1927">
        <v>210.60995403999999</v>
      </c>
      <c r="AG1927">
        <v>211.39349332</v>
      </c>
      <c r="AH1927" t="s">
        <v>12</v>
      </c>
      <c r="AI1927" t="s">
        <v>12</v>
      </c>
    </row>
    <row r="1928" spans="1:35" x14ac:dyDescent="0.25">
      <c r="A1928">
        <v>1487341800</v>
      </c>
      <c r="B1928">
        <v>15.237794900000001</v>
      </c>
      <c r="C1928">
        <v>15.456949509999999</v>
      </c>
      <c r="D1928">
        <v>15.237794900000001</v>
      </c>
      <c r="E1928">
        <v>15.453678869999999</v>
      </c>
      <c r="F1928">
        <v>15.237794900000001</v>
      </c>
      <c r="G1928">
        <v>15.456949509999999</v>
      </c>
      <c r="H1928">
        <v>15.237794900000001</v>
      </c>
      <c r="I1928">
        <v>15.453678869999999</v>
      </c>
      <c r="J1928">
        <v>2339.5</v>
      </c>
      <c r="K1928">
        <v>2344.25</v>
      </c>
      <c r="L1928">
        <v>2332</v>
      </c>
      <c r="M1928">
        <v>2343.5</v>
      </c>
      <c r="N1928">
        <v>2345</v>
      </c>
      <c r="O1928">
        <v>2348.75</v>
      </c>
      <c r="P1928">
        <v>2336.5</v>
      </c>
      <c r="Q1928">
        <v>2348</v>
      </c>
      <c r="R1928">
        <v>2343.0100000000002</v>
      </c>
      <c r="S1928">
        <v>2351.16</v>
      </c>
      <c r="T1928">
        <v>2339.58</v>
      </c>
      <c r="U1928">
        <v>2351.16</v>
      </c>
      <c r="V1928">
        <v>0.66</v>
      </c>
      <c r="W1928">
        <v>0.66</v>
      </c>
      <c r="X1928">
        <v>0.66</v>
      </c>
      <c r="Y1928">
        <v>0.66</v>
      </c>
      <c r="Z1928" t="s">
        <v>12</v>
      </c>
      <c r="AA1928" t="s">
        <v>12</v>
      </c>
      <c r="AB1928" t="s">
        <v>12</v>
      </c>
      <c r="AC1928" t="s">
        <v>12</v>
      </c>
      <c r="AD1928">
        <v>210.70001603</v>
      </c>
      <c r="AE1928">
        <v>211.72672266999999</v>
      </c>
      <c r="AF1928">
        <v>210.68200363</v>
      </c>
      <c r="AG1928">
        <v>211.72672266999999</v>
      </c>
      <c r="AH1928" t="s">
        <v>12</v>
      </c>
      <c r="AI1928" t="s">
        <v>12</v>
      </c>
    </row>
    <row r="1929" spans="1:35" x14ac:dyDescent="0.25">
      <c r="A1929">
        <v>1487687400</v>
      </c>
      <c r="B1929">
        <v>15.55017213</v>
      </c>
      <c r="C1929">
        <v>15.774936780000001</v>
      </c>
      <c r="D1929">
        <v>15.54690051</v>
      </c>
      <c r="E1929">
        <v>15.720262200000001</v>
      </c>
      <c r="F1929">
        <v>15.55017213</v>
      </c>
      <c r="G1929">
        <v>15.774936780000001</v>
      </c>
      <c r="H1929">
        <v>15.54690051</v>
      </c>
      <c r="I1929">
        <v>15.720262200000001</v>
      </c>
      <c r="J1929">
        <v>2342.5</v>
      </c>
      <c r="K1929">
        <v>2360</v>
      </c>
      <c r="L1929">
        <v>2341.75</v>
      </c>
      <c r="M1929">
        <v>2355.25</v>
      </c>
      <c r="N1929">
        <v>2346.5</v>
      </c>
      <c r="O1929">
        <v>2365</v>
      </c>
      <c r="P1929">
        <v>2346</v>
      </c>
      <c r="Q1929">
        <v>2360</v>
      </c>
      <c r="R1929">
        <v>2354.91</v>
      </c>
      <c r="S1929">
        <v>2366.71</v>
      </c>
      <c r="T1929">
        <v>2354.91</v>
      </c>
      <c r="U1929">
        <v>2365.38</v>
      </c>
      <c r="V1929">
        <v>0.66</v>
      </c>
      <c r="W1929">
        <v>0.66</v>
      </c>
      <c r="X1929">
        <v>0.66</v>
      </c>
      <c r="Y1929">
        <v>0.66</v>
      </c>
      <c r="Z1929" t="s">
        <v>12</v>
      </c>
      <c r="AA1929" t="s">
        <v>12</v>
      </c>
      <c r="AB1929" t="s">
        <v>12</v>
      </c>
      <c r="AC1929" t="s">
        <v>12</v>
      </c>
      <c r="AD1929">
        <v>212.11398921</v>
      </c>
      <c r="AE1929">
        <v>213.16771444</v>
      </c>
      <c r="AF1929">
        <v>212.10498301000001</v>
      </c>
      <c r="AG1929">
        <v>212.98759046999999</v>
      </c>
      <c r="AH1929" t="s">
        <v>12</v>
      </c>
      <c r="AI1929" t="s">
        <v>12</v>
      </c>
    </row>
    <row r="1930" spans="1:35" x14ac:dyDescent="0.25">
      <c r="A1930">
        <v>1487773800</v>
      </c>
      <c r="B1930">
        <v>15.646665390000001</v>
      </c>
      <c r="C1930">
        <v>15.74643028</v>
      </c>
      <c r="D1930">
        <v>15.60741376</v>
      </c>
      <c r="E1930">
        <v>15.69245929</v>
      </c>
      <c r="F1930">
        <v>15.646665390000001</v>
      </c>
      <c r="G1930">
        <v>15.74643028</v>
      </c>
      <c r="H1930">
        <v>15.60741376</v>
      </c>
      <c r="I1930">
        <v>15.69245929</v>
      </c>
      <c r="J1930">
        <v>2354.75</v>
      </c>
      <c r="K1930">
        <v>2359</v>
      </c>
      <c r="L1930">
        <v>2351</v>
      </c>
      <c r="M1930">
        <v>2356.5</v>
      </c>
      <c r="N1930">
        <v>2360</v>
      </c>
      <c r="O1930">
        <v>2363.75</v>
      </c>
      <c r="P1930">
        <v>2355.25</v>
      </c>
      <c r="Q1930">
        <v>2361</v>
      </c>
      <c r="R1930">
        <v>2361.11</v>
      </c>
      <c r="S1930">
        <v>2365.13</v>
      </c>
      <c r="T1930">
        <v>2358.34</v>
      </c>
      <c r="U1930">
        <v>2362.8200000000002</v>
      </c>
      <c r="V1930">
        <v>0.66</v>
      </c>
      <c r="W1930">
        <v>0.66</v>
      </c>
      <c r="X1930">
        <v>0.66</v>
      </c>
      <c r="Y1930">
        <v>0.66</v>
      </c>
      <c r="Z1930" t="s">
        <v>12</v>
      </c>
      <c r="AA1930" t="s">
        <v>12</v>
      </c>
      <c r="AB1930" t="s">
        <v>12</v>
      </c>
      <c r="AC1930" t="s">
        <v>12</v>
      </c>
      <c r="AD1930">
        <v>212.56429914</v>
      </c>
      <c r="AE1930">
        <v>213.03262146</v>
      </c>
      <c r="AF1930">
        <v>212.39318136</v>
      </c>
      <c r="AG1930">
        <v>212.79846029999999</v>
      </c>
      <c r="AH1930" t="s">
        <v>12</v>
      </c>
      <c r="AI1930" t="s">
        <v>12</v>
      </c>
    </row>
    <row r="1931" spans="1:35" x14ac:dyDescent="0.25">
      <c r="A1931">
        <v>1487860200</v>
      </c>
      <c r="B1931">
        <v>15.82002709</v>
      </c>
      <c r="C1931">
        <v>15.82002709</v>
      </c>
      <c r="D1931">
        <v>15.55180696</v>
      </c>
      <c r="E1931">
        <v>15.731710919999999</v>
      </c>
      <c r="F1931">
        <v>15.82002709</v>
      </c>
      <c r="G1931">
        <v>15.82002709</v>
      </c>
      <c r="H1931">
        <v>15.55180696</v>
      </c>
      <c r="I1931">
        <v>15.731710919999999</v>
      </c>
      <c r="J1931">
        <v>2357.5</v>
      </c>
      <c r="K1931">
        <v>2363</v>
      </c>
      <c r="L1931">
        <v>2348.25</v>
      </c>
      <c r="M1931">
        <v>2358.25</v>
      </c>
      <c r="N1931">
        <v>2362</v>
      </c>
      <c r="O1931">
        <v>2367.5</v>
      </c>
      <c r="P1931">
        <v>2353</v>
      </c>
      <c r="Q1931">
        <v>2362.75</v>
      </c>
      <c r="R1931">
        <v>2367.5</v>
      </c>
      <c r="S1931">
        <v>2368.2600000000002</v>
      </c>
      <c r="T1931">
        <v>2355.09</v>
      </c>
      <c r="U1931">
        <v>2363.81</v>
      </c>
      <c r="V1931">
        <v>0.66</v>
      </c>
      <c r="W1931">
        <v>0.66</v>
      </c>
      <c r="X1931">
        <v>0.66</v>
      </c>
      <c r="Y1931">
        <v>0.66</v>
      </c>
      <c r="Z1931" t="s">
        <v>12</v>
      </c>
      <c r="AA1931" t="s">
        <v>12</v>
      </c>
      <c r="AB1931" t="s">
        <v>12</v>
      </c>
      <c r="AC1931" t="s">
        <v>12</v>
      </c>
      <c r="AD1931">
        <v>213.33883222</v>
      </c>
      <c r="AE1931">
        <v>213.35684461</v>
      </c>
      <c r="AF1931">
        <v>212.150014</v>
      </c>
      <c r="AG1931">
        <v>212.94255948</v>
      </c>
      <c r="AH1931" t="s">
        <v>12</v>
      </c>
      <c r="AI1931" t="s">
        <v>12</v>
      </c>
    </row>
    <row r="1932" spans="1:35" x14ac:dyDescent="0.25">
      <c r="A1932">
        <v>1487946600</v>
      </c>
      <c r="B1932">
        <v>15.52400405</v>
      </c>
      <c r="C1932">
        <v>15.79058837</v>
      </c>
      <c r="D1932">
        <v>15.5190976</v>
      </c>
      <c r="E1932">
        <v>15.784046099999999</v>
      </c>
      <c r="F1932">
        <v>15.52400405</v>
      </c>
      <c r="G1932">
        <v>15.79058837</v>
      </c>
      <c r="H1932">
        <v>15.5190976</v>
      </c>
      <c r="I1932">
        <v>15.784046099999999</v>
      </c>
      <c r="J1932">
        <v>2357.75</v>
      </c>
      <c r="K1932">
        <v>2361.5</v>
      </c>
      <c r="L1932">
        <v>2345.25</v>
      </c>
      <c r="M1932">
        <v>2360.5</v>
      </c>
      <c r="N1932">
        <v>2361.5</v>
      </c>
      <c r="O1932">
        <v>2365.75</v>
      </c>
      <c r="P1932">
        <v>2349.5</v>
      </c>
      <c r="Q1932">
        <v>2365</v>
      </c>
      <c r="R1932">
        <v>2355.73</v>
      </c>
      <c r="S1932">
        <v>2367.34</v>
      </c>
      <c r="T1932">
        <v>2352.87</v>
      </c>
      <c r="U1932">
        <v>2367.34</v>
      </c>
      <c r="V1932">
        <v>0.66</v>
      </c>
      <c r="W1932">
        <v>0.66</v>
      </c>
      <c r="X1932">
        <v>0.66</v>
      </c>
      <c r="Y1932">
        <v>0.66</v>
      </c>
      <c r="Z1932" t="s">
        <v>12</v>
      </c>
      <c r="AA1932" t="s">
        <v>12</v>
      </c>
      <c r="AB1932" t="s">
        <v>12</v>
      </c>
      <c r="AC1932" t="s">
        <v>12</v>
      </c>
      <c r="AD1932">
        <v>212.05995202</v>
      </c>
      <c r="AE1932">
        <v>213.26065840999999</v>
      </c>
      <c r="AF1932">
        <v>212.01492102</v>
      </c>
      <c r="AG1932">
        <v>213.21274543999999</v>
      </c>
      <c r="AH1932" t="s">
        <v>12</v>
      </c>
      <c r="AI1932" t="s">
        <v>12</v>
      </c>
    </row>
    <row r="1933" spans="1:35" x14ac:dyDescent="0.25">
      <c r="A1933">
        <v>1488205800</v>
      </c>
      <c r="B1933">
        <v>15.767690930000001</v>
      </c>
      <c r="C1933">
        <v>15.891988080000001</v>
      </c>
      <c r="D1933">
        <v>15.70554284</v>
      </c>
      <c r="E1933">
        <v>15.85437226</v>
      </c>
      <c r="F1933">
        <v>15.767690930000001</v>
      </c>
      <c r="G1933">
        <v>15.891988080000001</v>
      </c>
      <c r="H1933">
        <v>15.70554284</v>
      </c>
      <c r="I1933">
        <v>15.85437226</v>
      </c>
      <c r="J1933">
        <v>2358.75</v>
      </c>
      <c r="K1933">
        <v>2366.25</v>
      </c>
      <c r="L1933">
        <v>2356.75</v>
      </c>
      <c r="M1933">
        <v>2364</v>
      </c>
      <c r="N1933">
        <v>2362.75</v>
      </c>
      <c r="O1933">
        <v>2370.75</v>
      </c>
      <c r="P1933">
        <v>2361</v>
      </c>
      <c r="Q1933">
        <v>2368.25</v>
      </c>
      <c r="R1933">
        <v>2365.23</v>
      </c>
      <c r="S1933">
        <v>2371.54</v>
      </c>
      <c r="T1933">
        <v>2361.87</v>
      </c>
      <c r="U1933">
        <v>2369.75</v>
      </c>
      <c r="V1933">
        <v>0.66</v>
      </c>
      <c r="W1933">
        <v>0.66</v>
      </c>
      <c r="X1933">
        <v>0.66</v>
      </c>
      <c r="Y1933">
        <v>0.66</v>
      </c>
      <c r="Z1933" t="s">
        <v>12</v>
      </c>
      <c r="AA1933" t="s">
        <v>12</v>
      </c>
      <c r="AB1933" t="s">
        <v>12</v>
      </c>
      <c r="AC1933" t="s">
        <v>12</v>
      </c>
      <c r="AD1933">
        <v>213.12268345000001</v>
      </c>
      <c r="AE1933">
        <v>213.72609876000001</v>
      </c>
      <c r="AF1933">
        <v>212.86150369000001</v>
      </c>
      <c r="AG1933">
        <v>213.54597477999999</v>
      </c>
      <c r="AH1933" t="s">
        <v>12</v>
      </c>
      <c r="AI1933" t="s">
        <v>12</v>
      </c>
    </row>
    <row r="1934" spans="1:35" x14ac:dyDescent="0.25">
      <c r="A1934">
        <v>1488292200</v>
      </c>
      <c r="B1934">
        <v>15.7660561</v>
      </c>
      <c r="C1934">
        <v>15.82166192</v>
      </c>
      <c r="D1934">
        <v>15.63521667</v>
      </c>
      <c r="E1934">
        <v>15.736617369999999</v>
      </c>
      <c r="F1934">
        <v>15.7660561</v>
      </c>
      <c r="G1934">
        <v>15.82166192</v>
      </c>
      <c r="H1934">
        <v>15.63521667</v>
      </c>
      <c r="I1934">
        <v>15.736617369999999</v>
      </c>
      <c r="J1934">
        <v>2361.5</v>
      </c>
      <c r="K1934">
        <v>2364</v>
      </c>
      <c r="L1934">
        <v>2353.5</v>
      </c>
      <c r="M1934">
        <v>2358.5</v>
      </c>
      <c r="N1934">
        <v>2365.75</v>
      </c>
      <c r="O1934">
        <v>2368.75</v>
      </c>
      <c r="P1934">
        <v>2357.5</v>
      </c>
      <c r="Q1934">
        <v>2362.75</v>
      </c>
      <c r="R1934">
        <v>2366.08</v>
      </c>
      <c r="S1934">
        <v>2367.79</v>
      </c>
      <c r="T1934">
        <v>2358.96</v>
      </c>
      <c r="U1934">
        <v>2363.64</v>
      </c>
      <c r="V1934">
        <v>0.56999999999999995</v>
      </c>
      <c r="W1934">
        <v>0.56999999999999995</v>
      </c>
      <c r="X1934">
        <v>0.56999999999999995</v>
      </c>
      <c r="Y1934">
        <v>0.56999999999999995</v>
      </c>
      <c r="Z1934" t="s">
        <v>12</v>
      </c>
      <c r="AA1934" t="s">
        <v>12</v>
      </c>
      <c r="AB1934" t="s">
        <v>12</v>
      </c>
      <c r="AC1934" t="s">
        <v>12</v>
      </c>
      <c r="AD1934">
        <v>213.14970205</v>
      </c>
      <c r="AE1934">
        <v>213.40187560999999</v>
      </c>
      <c r="AF1934">
        <v>212.55979604000001</v>
      </c>
      <c r="AG1934">
        <v>212.96957807000001</v>
      </c>
      <c r="AH1934" t="s">
        <v>12</v>
      </c>
      <c r="AI1934" t="s">
        <v>12</v>
      </c>
    </row>
    <row r="1935" spans="1:35" x14ac:dyDescent="0.25">
      <c r="A1935">
        <v>1488378600</v>
      </c>
      <c r="B1935">
        <v>16.107872050000001</v>
      </c>
      <c r="C1935">
        <v>16.488939630000001</v>
      </c>
      <c r="D1935">
        <v>16.104600430000001</v>
      </c>
      <c r="E1935">
        <v>16.37118474</v>
      </c>
      <c r="F1935">
        <v>16.107872050000001</v>
      </c>
      <c r="G1935">
        <v>16.488939630000001</v>
      </c>
      <c r="H1935">
        <v>16.104600430000001</v>
      </c>
      <c r="I1935">
        <v>16.37118474</v>
      </c>
      <c r="J1935">
        <v>2360.25</v>
      </c>
      <c r="K1935">
        <v>2397.25</v>
      </c>
      <c r="L1935">
        <v>2359.5</v>
      </c>
      <c r="M1935">
        <v>2390</v>
      </c>
      <c r="N1935">
        <v>2364.5</v>
      </c>
      <c r="O1935">
        <v>2401</v>
      </c>
      <c r="P1935">
        <v>2363.25</v>
      </c>
      <c r="Q1935">
        <v>2393.5</v>
      </c>
      <c r="R1935">
        <v>2380.13</v>
      </c>
      <c r="S1935">
        <v>2400.98</v>
      </c>
      <c r="T1935">
        <v>2380.13</v>
      </c>
      <c r="U1935">
        <v>2395.96</v>
      </c>
      <c r="V1935">
        <v>0.66</v>
      </c>
      <c r="W1935">
        <v>0.66</v>
      </c>
      <c r="X1935">
        <v>0.66</v>
      </c>
      <c r="Y1935">
        <v>0.66</v>
      </c>
      <c r="Z1935" t="s">
        <v>12</v>
      </c>
      <c r="AA1935" t="s">
        <v>12</v>
      </c>
      <c r="AB1935" t="s">
        <v>12</v>
      </c>
      <c r="AC1935" t="s">
        <v>12</v>
      </c>
      <c r="AD1935">
        <v>214.69876819999999</v>
      </c>
      <c r="AE1935">
        <v>216.43696453000001</v>
      </c>
      <c r="AF1935">
        <v>214.68075580999999</v>
      </c>
      <c r="AG1935">
        <v>215.95062981000001</v>
      </c>
      <c r="AH1935" t="s">
        <v>12</v>
      </c>
      <c r="AI1935" t="s">
        <v>12</v>
      </c>
    </row>
    <row r="1936" spans="1:35" x14ac:dyDescent="0.25">
      <c r="A1936">
        <v>1488465000</v>
      </c>
      <c r="B1936">
        <v>16.340110209999999</v>
      </c>
      <c r="C1936">
        <v>16.343380849999999</v>
      </c>
      <c r="D1936">
        <v>16.062895569999998</v>
      </c>
      <c r="E1936">
        <v>16.09315269</v>
      </c>
      <c r="F1936">
        <v>16.340110209999999</v>
      </c>
      <c r="G1936">
        <v>16.343380849999999</v>
      </c>
      <c r="H1936">
        <v>16.062895569999998</v>
      </c>
      <c r="I1936">
        <v>16.09315269</v>
      </c>
      <c r="J1936">
        <v>2388.75</v>
      </c>
      <c r="K1936">
        <v>2390.75</v>
      </c>
      <c r="L1936">
        <v>2374.75</v>
      </c>
      <c r="M1936">
        <v>2378.5</v>
      </c>
      <c r="N1936">
        <v>2392.25</v>
      </c>
      <c r="O1936">
        <v>2394.25</v>
      </c>
      <c r="P1936">
        <v>2378</v>
      </c>
      <c r="Q1936">
        <v>2382</v>
      </c>
      <c r="R1936">
        <v>2394.75</v>
      </c>
      <c r="S1936">
        <v>2394.75</v>
      </c>
      <c r="T1936">
        <v>2380.17</v>
      </c>
      <c r="U1936">
        <v>2381.92</v>
      </c>
      <c r="V1936">
        <v>0.66</v>
      </c>
      <c r="W1936">
        <v>0.66</v>
      </c>
      <c r="X1936">
        <v>0.66</v>
      </c>
      <c r="Y1936">
        <v>0.66</v>
      </c>
      <c r="Z1936" t="s">
        <v>12</v>
      </c>
      <c r="AA1936" t="s">
        <v>12</v>
      </c>
      <c r="AB1936" t="s">
        <v>12</v>
      </c>
      <c r="AC1936" t="s">
        <v>12</v>
      </c>
      <c r="AD1936">
        <v>215.75249343999999</v>
      </c>
      <c r="AE1936">
        <v>215.76149964000001</v>
      </c>
      <c r="AF1936">
        <v>214.53665663000001</v>
      </c>
      <c r="AG1936">
        <v>214.59069382000001</v>
      </c>
      <c r="AH1936" t="s">
        <v>12</v>
      </c>
      <c r="AI1936" t="s">
        <v>12</v>
      </c>
    </row>
    <row r="1937" spans="1:35" x14ac:dyDescent="0.25">
      <c r="A1937">
        <v>1488551400</v>
      </c>
      <c r="B1937">
        <v>16.057171700000001</v>
      </c>
      <c r="C1937">
        <v>16.1389456</v>
      </c>
      <c r="D1937">
        <v>15.965584890000001</v>
      </c>
      <c r="E1937">
        <v>16.107872050000001</v>
      </c>
      <c r="F1937">
        <v>16.057171700000001</v>
      </c>
      <c r="G1937">
        <v>16.1389456</v>
      </c>
      <c r="H1937">
        <v>15.965584890000001</v>
      </c>
      <c r="I1937">
        <v>16.107872050000001</v>
      </c>
      <c r="J1937">
        <v>2378</v>
      </c>
      <c r="K1937">
        <v>2379.5</v>
      </c>
      <c r="L1937">
        <v>2370.25</v>
      </c>
      <c r="M1937">
        <v>2377.75</v>
      </c>
      <c r="N1937">
        <v>2379.75</v>
      </c>
      <c r="O1937">
        <v>2383.25</v>
      </c>
      <c r="P1937">
        <v>2373.75</v>
      </c>
      <c r="Q1937">
        <v>2381.25</v>
      </c>
      <c r="R1937">
        <v>2380.92</v>
      </c>
      <c r="S1937">
        <v>2383.89</v>
      </c>
      <c r="T1937">
        <v>2375.39</v>
      </c>
      <c r="U1937">
        <v>2383.12</v>
      </c>
      <c r="V1937">
        <v>0.66</v>
      </c>
      <c r="W1937">
        <v>0.66</v>
      </c>
      <c r="X1937">
        <v>0.66</v>
      </c>
      <c r="Y1937">
        <v>0.66</v>
      </c>
      <c r="Z1937" t="s">
        <v>12</v>
      </c>
      <c r="AA1937" t="s">
        <v>12</v>
      </c>
      <c r="AB1937" t="s">
        <v>12</v>
      </c>
      <c r="AC1937" t="s">
        <v>12</v>
      </c>
      <c r="AD1937">
        <v>214.50063183</v>
      </c>
      <c r="AE1937">
        <v>214.89690457</v>
      </c>
      <c r="AF1937">
        <v>214.10435910000001</v>
      </c>
      <c r="AG1937">
        <v>214.72578680000001</v>
      </c>
      <c r="AH1937" t="s">
        <v>12</v>
      </c>
      <c r="AI1937" t="s">
        <v>12</v>
      </c>
    </row>
    <row r="1938" spans="1:35" x14ac:dyDescent="0.25">
      <c r="A1938">
        <v>1488810600</v>
      </c>
      <c r="B1938">
        <v>15.90180099</v>
      </c>
      <c r="C1938">
        <v>16.03754588</v>
      </c>
      <c r="D1938">
        <v>15.81513633</v>
      </c>
      <c r="E1938">
        <v>15.967219719999999</v>
      </c>
      <c r="F1938">
        <v>15.90180099</v>
      </c>
      <c r="G1938">
        <v>16.03754588</v>
      </c>
      <c r="H1938">
        <v>15.81513633</v>
      </c>
      <c r="I1938">
        <v>15.967219719999999</v>
      </c>
      <c r="J1938">
        <v>2377</v>
      </c>
      <c r="K1938">
        <v>2377.25</v>
      </c>
      <c r="L1938">
        <v>2363.75</v>
      </c>
      <c r="M1938">
        <v>2372</v>
      </c>
      <c r="N1938">
        <v>2380.25</v>
      </c>
      <c r="O1938">
        <v>2380.75</v>
      </c>
      <c r="P1938">
        <v>2367</v>
      </c>
      <c r="Q1938">
        <v>2375.5</v>
      </c>
      <c r="R1938">
        <v>2375.23</v>
      </c>
      <c r="S1938">
        <v>2378.8000000000002</v>
      </c>
      <c r="T1938">
        <v>2367.98</v>
      </c>
      <c r="U1938">
        <v>2375.31</v>
      </c>
      <c r="V1938">
        <v>0.66</v>
      </c>
      <c r="W1938">
        <v>0.66</v>
      </c>
      <c r="X1938">
        <v>0.66</v>
      </c>
      <c r="Y1938">
        <v>0.66</v>
      </c>
      <c r="Z1938" t="s">
        <v>12</v>
      </c>
      <c r="AA1938" t="s">
        <v>12</v>
      </c>
      <c r="AB1938" t="s">
        <v>12</v>
      </c>
      <c r="AC1938" t="s">
        <v>12</v>
      </c>
      <c r="AD1938">
        <v>213.89721653000001</v>
      </c>
      <c r="AE1938">
        <v>214.45560083999999</v>
      </c>
      <c r="AF1938">
        <v>213.45591279999999</v>
      </c>
      <c r="AG1938">
        <v>214.08634670000001</v>
      </c>
      <c r="AH1938" t="s">
        <v>12</v>
      </c>
      <c r="AI1938" t="s">
        <v>12</v>
      </c>
    </row>
    <row r="1939" spans="1:35" x14ac:dyDescent="0.25">
      <c r="A1939">
        <v>1488897000</v>
      </c>
      <c r="B1939">
        <v>15.883810009999999</v>
      </c>
      <c r="C1939">
        <v>15.967219719999999</v>
      </c>
      <c r="D1939">
        <v>15.76621899</v>
      </c>
      <c r="E1939">
        <v>15.82493354</v>
      </c>
      <c r="F1939">
        <v>15.883810009999999</v>
      </c>
      <c r="G1939">
        <v>15.967219719999999</v>
      </c>
      <c r="H1939">
        <v>15.76621899</v>
      </c>
      <c r="I1939">
        <v>15.82493354</v>
      </c>
      <c r="J1939">
        <v>2368</v>
      </c>
      <c r="K1939">
        <v>2372</v>
      </c>
      <c r="L1939">
        <v>2361.25</v>
      </c>
      <c r="M1939">
        <v>2363</v>
      </c>
      <c r="N1939">
        <v>2371.25</v>
      </c>
      <c r="O1939">
        <v>2375.5</v>
      </c>
      <c r="P1939">
        <v>2364.5</v>
      </c>
      <c r="Q1939">
        <v>2366.5</v>
      </c>
      <c r="R1939">
        <v>2370.7399999999998</v>
      </c>
      <c r="S1939">
        <v>2375.12</v>
      </c>
      <c r="T1939">
        <v>2365.5100000000002</v>
      </c>
      <c r="U1939">
        <v>2368.39</v>
      </c>
      <c r="V1939">
        <v>0.66</v>
      </c>
      <c r="W1939">
        <v>0.66</v>
      </c>
      <c r="X1939">
        <v>0.66</v>
      </c>
      <c r="Y1939">
        <v>0.66</v>
      </c>
      <c r="Z1939" t="s">
        <v>12</v>
      </c>
      <c r="AA1939" t="s">
        <v>12</v>
      </c>
      <c r="AB1939" t="s">
        <v>12</v>
      </c>
      <c r="AC1939" t="s">
        <v>12</v>
      </c>
      <c r="AD1939">
        <v>213.77112975</v>
      </c>
      <c r="AE1939">
        <v>214.14038389000001</v>
      </c>
      <c r="AF1939">
        <v>213.23075782999999</v>
      </c>
      <c r="AG1939">
        <v>213.44690660000001</v>
      </c>
      <c r="AH1939" t="s">
        <v>12</v>
      </c>
      <c r="AI1939" t="s">
        <v>12</v>
      </c>
    </row>
    <row r="1940" spans="1:35" x14ac:dyDescent="0.25">
      <c r="A1940">
        <v>1488983400</v>
      </c>
      <c r="B1940">
        <v>15.87890355</v>
      </c>
      <c r="C1940">
        <v>15.93451035</v>
      </c>
      <c r="D1940">
        <v>15.690823480000001</v>
      </c>
      <c r="E1940">
        <v>15.72189801</v>
      </c>
      <c r="F1940">
        <v>15.87890355</v>
      </c>
      <c r="G1940">
        <v>15.93451035</v>
      </c>
      <c r="H1940">
        <v>15.690823480000001</v>
      </c>
      <c r="I1940">
        <v>15.72189801</v>
      </c>
      <c r="J1940">
        <v>2363.75</v>
      </c>
      <c r="K1940">
        <v>2370</v>
      </c>
      <c r="L1940">
        <v>2356.5</v>
      </c>
      <c r="M1940">
        <v>2361</v>
      </c>
      <c r="N1940">
        <v>2365.75</v>
      </c>
      <c r="O1940">
        <v>2373</v>
      </c>
      <c r="P1940">
        <v>2359.5</v>
      </c>
      <c r="Q1940">
        <v>2364</v>
      </c>
      <c r="R1940">
        <v>2369.81</v>
      </c>
      <c r="S1940">
        <v>2373.09</v>
      </c>
      <c r="T1940">
        <v>2361.0100000000002</v>
      </c>
      <c r="U1940">
        <v>2362.98</v>
      </c>
      <c r="V1940">
        <v>0.66</v>
      </c>
      <c r="W1940">
        <v>0.66</v>
      </c>
      <c r="X1940">
        <v>0.66</v>
      </c>
      <c r="Y1940">
        <v>0.66</v>
      </c>
      <c r="Z1940" t="s">
        <v>12</v>
      </c>
      <c r="AA1940" t="s">
        <v>12</v>
      </c>
      <c r="AB1940" t="s">
        <v>12</v>
      </c>
      <c r="AC1940" t="s">
        <v>12</v>
      </c>
      <c r="AD1940">
        <v>213.75311735</v>
      </c>
      <c r="AE1940">
        <v>214.02330330999999</v>
      </c>
      <c r="AF1940">
        <v>212.90653467999999</v>
      </c>
      <c r="AG1940">
        <v>213.05063386</v>
      </c>
      <c r="AH1940" t="s">
        <v>12</v>
      </c>
      <c r="AI1940" t="s">
        <v>12</v>
      </c>
    </row>
    <row r="1941" spans="1:35" x14ac:dyDescent="0.25">
      <c r="A1941">
        <v>1489069800</v>
      </c>
      <c r="B1941">
        <v>15.743158660000001</v>
      </c>
      <c r="C1941">
        <v>15.85273645</v>
      </c>
      <c r="D1941">
        <v>15.55753181</v>
      </c>
      <c r="E1941">
        <v>15.777503830000001</v>
      </c>
      <c r="F1941">
        <v>15.743158660000001</v>
      </c>
      <c r="G1941">
        <v>15.85273645</v>
      </c>
      <c r="H1941">
        <v>15.55753181</v>
      </c>
      <c r="I1941">
        <v>15.777503830000001</v>
      </c>
      <c r="J1941">
        <v>2360.25</v>
      </c>
      <c r="K1941">
        <v>2366.25</v>
      </c>
      <c r="L1941">
        <v>2351</v>
      </c>
      <c r="M1941">
        <v>2363.25</v>
      </c>
      <c r="N1941">
        <v>2363.75</v>
      </c>
      <c r="O1941">
        <v>2369.25</v>
      </c>
      <c r="P1941">
        <v>2354</v>
      </c>
      <c r="Q1941">
        <v>2366.25</v>
      </c>
      <c r="R1941">
        <v>2363.4899999999998</v>
      </c>
      <c r="S1941">
        <v>2369.08</v>
      </c>
      <c r="T1941">
        <v>2354.54</v>
      </c>
      <c r="U1941">
        <v>2364.87</v>
      </c>
      <c r="V1941">
        <v>0.66</v>
      </c>
      <c r="W1941">
        <v>0.66</v>
      </c>
      <c r="X1941">
        <v>0.66</v>
      </c>
      <c r="Y1941">
        <v>0.66</v>
      </c>
      <c r="Z1941" t="s">
        <v>12</v>
      </c>
      <c r="AA1941" t="s">
        <v>12</v>
      </c>
      <c r="AB1941" t="s">
        <v>12</v>
      </c>
      <c r="AC1941" t="s">
        <v>12</v>
      </c>
      <c r="AD1941">
        <v>213.17672064000001</v>
      </c>
      <c r="AE1941">
        <v>213.66305537</v>
      </c>
      <c r="AF1941">
        <v>212.31212557999999</v>
      </c>
      <c r="AG1941">
        <v>213.32081982</v>
      </c>
      <c r="AH1941" t="s">
        <v>12</v>
      </c>
      <c r="AI1941" t="s">
        <v>12</v>
      </c>
    </row>
    <row r="1942" spans="1:35" x14ac:dyDescent="0.25">
      <c r="A1942">
        <v>1489156200</v>
      </c>
      <c r="B1942">
        <v>16.003200710000002</v>
      </c>
      <c r="C1942">
        <v>16.01118155</v>
      </c>
      <c r="D1942">
        <v>15.726804469999999</v>
      </c>
      <c r="E1942">
        <v>15.93287454</v>
      </c>
      <c r="F1942">
        <v>16.003200710000002</v>
      </c>
      <c r="G1942">
        <v>16.01118155</v>
      </c>
      <c r="H1942">
        <v>15.726804469999999</v>
      </c>
      <c r="I1942">
        <v>15.93287454</v>
      </c>
      <c r="J1942">
        <v>2363.5</v>
      </c>
      <c r="K1942">
        <v>2373</v>
      </c>
      <c r="L1942">
        <v>2357</v>
      </c>
      <c r="M1942">
        <v>2366</v>
      </c>
      <c r="N1942">
        <v>2364.5</v>
      </c>
      <c r="O1942">
        <v>2376.25</v>
      </c>
      <c r="P1942">
        <v>2359</v>
      </c>
      <c r="Q1942">
        <v>2368.5</v>
      </c>
      <c r="R1942">
        <v>2372.52</v>
      </c>
      <c r="S1942">
        <v>2376.86</v>
      </c>
      <c r="T1942">
        <v>2363.04</v>
      </c>
      <c r="U1942">
        <v>2372.6</v>
      </c>
      <c r="V1942">
        <v>0.66</v>
      </c>
      <c r="W1942">
        <v>0.66</v>
      </c>
      <c r="X1942">
        <v>0.66</v>
      </c>
      <c r="Y1942">
        <v>0.66</v>
      </c>
      <c r="Z1942" t="s">
        <v>12</v>
      </c>
      <c r="AA1942" t="s">
        <v>12</v>
      </c>
      <c r="AB1942" t="s">
        <v>12</v>
      </c>
      <c r="AC1942" t="s">
        <v>12</v>
      </c>
      <c r="AD1942">
        <v>214.32050785999999</v>
      </c>
      <c r="AE1942">
        <v>214.36553885999999</v>
      </c>
      <c r="AF1942">
        <v>213.07765246</v>
      </c>
      <c r="AG1942">
        <v>214.0683343</v>
      </c>
      <c r="AH1942" t="s">
        <v>12</v>
      </c>
      <c r="AI1942" t="s">
        <v>12</v>
      </c>
    </row>
    <row r="1943" spans="1:35" x14ac:dyDescent="0.25">
      <c r="A1943">
        <v>1489411800</v>
      </c>
      <c r="B1943">
        <v>15.9296039</v>
      </c>
      <c r="C1943">
        <v>15.972518689999999</v>
      </c>
      <c r="D1943">
        <v>15.85110064</v>
      </c>
      <c r="E1943">
        <v>15.95740681</v>
      </c>
      <c r="F1943">
        <v>15.9296039</v>
      </c>
      <c r="G1943">
        <v>15.972518689999999</v>
      </c>
      <c r="H1943">
        <v>15.85110064</v>
      </c>
      <c r="I1943">
        <v>15.95740681</v>
      </c>
      <c r="J1943">
        <v>2364.75</v>
      </c>
      <c r="K1943">
        <v>2369</v>
      </c>
      <c r="L1943">
        <v>2363.25</v>
      </c>
      <c r="M1943">
        <v>2369</v>
      </c>
      <c r="N1943">
        <v>2367.75</v>
      </c>
      <c r="O1943">
        <v>2372</v>
      </c>
      <c r="P1943">
        <v>2364.75</v>
      </c>
      <c r="Q1943">
        <v>2371.75</v>
      </c>
      <c r="R1943">
        <v>2371.56</v>
      </c>
      <c r="S1943">
        <v>2374.42</v>
      </c>
      <c r="T1943">
        <v>2368.52</v>
      </c>
      <c r="U1943">
        <v>2373.4699999999998</v>
      </c>
      <c r="V1943">
        <v>0.66</v>
      </c>
      <c r="W1943">
        <v>0.66</v>
      </c>
      <c r="X1943">
        <v>0.66</v>
      </c>
      <c r="Y1943">
        <v>0.66</v>
      </c>
      <c r="Z1943" t="s">
        <v>12</v>
      </c>
      <c r="AA1943" t="s">
        <v>12</v>
      </c>
      <c r="AB1943" t="s">
        <v>12</v>
      </c>
      <c r="AC1943" t="s">
        <v>12</v>
      </c>
      <c r="AD1943">
        <v>214.00529091000001</v>
      </c>
      <c r="AE1943">
        <v>214.22143968</v>
      </c>
      <c r="AF1943">
        <v>213.66305537</v>
      </c>
      <c r="AG1943">
        <v>214.17640868999999</v>
      </c>
      <c r="AH1943" t="s">
        <v>12</v>
      </c>
      <c r="AI1943" t="s">
        <v>12</v>
      </c>
    </row>
    <row r="1944" spans="1:35" x14ac:dyDescent="0.25">
      <c r="A1944">
        <v>1489498200</v>
      </c>
      <c r="B1944">
        <v>15.838017089999999</v>
      </c>
      <c r="C1944">
        <v>15.85061</v>
      </c>
      <c r="D1944">
        <v>15.638488300000001</v>
      </c>
      <c r="E1944">
        <v>15.79385901</v>
      </c>
      <c r="F1944">
        <v>15.838017089999999</v>
      </c>
      <c r="G1944">
        <v>15.85061</v>
      </c>
      <c r="H1944">
        <v>15.638488300000001</v>
      </c>
      <c r="I1944">
        <v>15.79385901</v>
      </c>
      <c r="J1944">
        <v>2367</v>
      </c>
      <c r="K1944">
        <v>2367</v>
      </c>
      <c r="L1944">
        <v>2353</v>
      </c>
      <c r="M1944">
        <v>2360.5</v>
      </c>
      <c r="N1944">
        <v>2370.75</v>
      </c>
      <c r="O1944">
        <v>2371.5</v>
      </c>
      <c r="P1944">
        <v>2354.75</v>
      </c>
      <c r="Q1944">
        <v>2363</v>
      </c>
      <c r="R1944">
        <v>2368.5500000000002</v>
      </c>
      <c r="S1944">
        <v>2368.5500000000002</v>
      </c>
      <c r="T1944">
        <v>2358.1799999999998</v>
      </c>
      <c r="U1944">
        <v>2365.4499999999998</v>
      </c>
      <c r="V1944">
        <v>0.66</v>
      </c>
      <c r="W1944">
        <v>0.66</v>
      </c>
      <c r="X1944">
        <v>0.66</v>
      </c>
      <c r="Y1944">
        <v>0.66</v>
      </c>
      <c r="Z1944" t="s">
        <v>12</v>
      </c>
      <c r="AA1944" t="s">
        <v>12</v>
      </c>
      <c r="AB1944" t="s">
        <v>12</v>
      </c>
      <c r="AC1944" t="s">
        <v>12</v>
      </c>
      <c r="AD1944">
        <v>213.60901817000001</v>
      </c>
      <c r="AE1944">
        <v>213.66305537</v>
      </c>
      <c r="AF1944">
        <v>212.71740450999999</v>
      </c>
      <c r="AG1944">
        <v>213.35684461</v>
      </c>
      <c r="AH1944" t="s">
        <v>12</v>
      </c>
      <c r="AI1944" t="s">
        <v>12</v>
      </c>
    </row>
    <row r="1945" spans="1:35" x14ac:dyDescent="0.25">
      <c r="A1945">
        <v>1489584600</v>
      </c>
      <c r="B1945">
        <v>15.911613900000001</v>
      </c>
      <c r="C1945">
        <v>16.281232760000002</v>
      </c>
      <c r="D1945">
        <v>15.85600709</v>
      </c>
      <c r="E1945">
        <v>16.168384320000001</v>
      </c>
      <c r="F1945">
        <v>15.911613900000001</v>
      </c>
      <c r="G1945">
        <v>16.281232760000002</v>
      </c>
      <c r="H1945">
        <v>15.85600709</v>
      </c>
      <c r="I1945">
        <v>16.168384320000001</v>
      </c>
      <c r="J1945">
        <v>2361.5</v>
      </c>
      <c r="K1945">
        <v>2384</v>
      </c>
      <c r="L1945">
        <v>2361.5</v>
      </c>
      <c r="M1945">
        <v>2377.75</v>
      </c>
      <c r="N1945">
        <v>2363.5</v>
      </c>
      <c r="O1945">
        <v>2387.75</v>
      </c>
      <c r="P1945">
        <v>2363</v>
      </c>
      <c r="Q1945">
        <v>2380.5</v>
      </c>
      <c r="R1945">
        <v>2370.34</v>
      </c>
      <c r="S1945">
        <v>2390.0100000000002</v>
      </c>
      <c r="T1945">
        <v>2368.94</v>
      </c>
      <c r="U1945">
        <v>2385.2600000000002</v>
      </c>
      <c r="V1945">
        <v>0.66</v>
      </c>
      <c r="W1945">
        <v>0.66</v>
      </c>
      <c r="X1945">
        <v>0.66</v>
      </c>
      <c r="Y1945">
        <v>0.66</v>
      </c>
      <c r="Z1945" t="s">
        <v>12</v>
      </c>
      <c r="AA1945" t="s">
        <v>12</v>
      </c>
      <c r="AB1945" t="s">
        <v>12</v>
      </c>
      <c r="AC1945" t="s">
        <v>12</v>
      </c>
      <c r="AD1945">
        <v>213.95125372000001</v>
      </c>
      <c r="AE1945">
        <v>215.64441905999999</v>
      </c>
      <c r="AF1945">
        <v>213.70808636000001</v>
      </c>
      <c r="AG1945">
        <v>215.20311531999999</v>
      </c>
      <c r="AH1945" t="s">
        <v>12</v>
      </c>
      <c r="AI1945" t="s">
        <v>12</v>
      </c>
    </row>
    <row r="1946" spans="1:35" x14ac:dyDescent="0.25">
      <c r="A1946">
        <v>1489671000</v>
      </c>
      <c r="B1946">
        <v>16.217448860000001</v>
      </c>
      <c r="C1946">
        <v>16.237074679999999</v>
      </c>
      <c r="D1946">
        <v>16.015744550000001</v>
      </c>
      <c r="E1946">
        <v>16.104600430000001</v>
      </c>
      <c r="F1946">
        <v>16.217448860000001</v>
      </c>
      <c r="G1946">
        <v>16.237074679999999</v>
      </c>
      <c r="H1946">
        <v>16.015744550000001</v>
      </c>
      <c r="I1946">
        <v>16.104600430000001</v>
      </c>
      <c r="J1946">
        <v>2376.75</v>
      </c>
      <c r="K1946">
        <v>2385.5</v>
      </c>
      <c r="L1946">
        <v>2371.5</v>
      </c>
      <c r="M1946">
        <v>2376.25</v>
      </c>
      <c r="N1946">
        <v>2379.25</v>
      </c>
      <c r="O1946">
        <v>2388.75</v>
      </c>
      <c r="P1946">
        <v>2373.5</v>
      </c>
      <c r="Q1946">
        <v>2379</v>
      </c>
      <c r="R1946">
        <v>2387.71</v>
      </c>
      <c r="S1946">
        <v>2388.1</v>
      </c>
      <c r="T1946">
        <v>2377.1799999999998</v>
      </c>
      <c r="U1946">
        <v>2381.38</v>
      </c>
      <c r="V1946">
        <v>0.91</v>
      </c>
      <c r="W1946">
        <v>0.91</v>
      </c>
      <c r="X1946">
        <v>0.91</v>
      </c>
      <c r="Y1946">
        <v>0.91</v>
      </c>
      <c r="Z1946" t="s">
        <v>12</v>
      </c>
      <c r="AA1946" t="s">
        <v>12</v>
      </c>
      <c r="AB1946" t="s">
        <v>12</v>
      </c>
      <c r="AC1946" t="s">
        <v>12</v>
      </c>
      <c r="AD1946">
        <v>215.34721450000001</v>
      </c>
      <c r="AE1946">
        <v>215.42827029</v>
      </c>
      <c r="AF1946">
        <v>214.43758844000001</v>
      </c>
      <c r="AG1946">
        <v>214.77982399000001</v>
      </c>
      <c r="AH1946" t="s">
        <v>12</v>
      </c>
      <c r="AI1946" t="s">
        <v>12</v>
      </c>
    </row>
    <row r="1947" spans="1:35" x14ac:dyDescent="0.25">
      <c r="A1947">
        <v>1489757400</v>
      </c>
      <c r="B1947">
        <v>16.158571420000001</v>
      </c>
      <c r="C1947">
        <v>16.192916589999999</v>
      </c>
      <c r="D1947">
        <v>15.998294250000001</v>
      </c>
      <c r="E1947">
        <v>15.998294250000001</v>
      </c>
      <c r="F1947">
        <v>16.158571420000001</v>
      </c>
      <c r="G1947">
        <v>16.192916589999999</v>
      </c>
      <c r="H1947">
        <v>15.998294250000001</v>
      </c>
      <c r="I1947">
        <v>15.998294250000001</v>
      </c>
      <c r="J1947">
        <v>2374.25</v>
      </c>
      <c r="K1947">
        <v>2379</v>
      </c>
      <c r="L1947">
        <v>2369.75</v>
      </c>
      <c r="M1947">
        <v>2372</v>
      </c>
      <c r="N1947">
        <v>2379.25</v>
      </c>
      <c r="O1947">
        <v>2382.25</v>
      </c>
      <c r="P1947">
        <v>2372.75</v>
      </c>
      <c r="Q1947">
        <v>2375.25</v>
      </c>
      <c r="R1947">
        <v>2383.71</v>
      </c>
      <c r="S1947">
        <v>2385.71</v>
      </c>
      <c r="T1947">
        <v>2377.64</v>
      </c>
      <c r="U1947">
        <v>2378.25</v>
      </c>
      <c r="V1947">
        <v>0.91</v>
      </c>
      <c r="W1947">
        <v>0.91</v>
      </c>
      <c r="X1947">
        <v>0.91</v>
      </c>
      <c r="Y1947">
        <v>0.91</v>
      </c>
      <c r="Z1947" t="s">
        <v>12</v>
      </c>
      <c r="AA1947" t="s">
        <v>12</v>
      </c>
      <c r="AB1947" t="s">
        <v>12</v>
      </c>
      <c r="AC1947" t="s">
        <v>12</v>
      </c>
      <c r="AD1947">
        <v>215.05400587</v>
      </c>
      <c r="AE1947">
        <v>215.25300432</v>
      </c>
      <c r="AF1947">
        <v>214.40273822</v>
      </c>
      <c r="AG1947">
        <v>214.40273822</v>
      </c>
      <c r="AH1947" t="s">
        <v>12</v>
      </c>
      <c r="AI1947" t="s">
        <v>12</v>
      </c>
    </row>
    <row r="1948" spans="1:35" x14ac:dyDescent="0.25">
      <c r="A1948">
        <v>1490016600</v>
      </c>
      <c r="B1948">
        <v>15.998294250000001</v>
      </c>
      <c r="C1948">
        <v>16.065348799999999</v>
      </c>
      <c r="D1948">
        <v>15.857642909999999</v>
      </c>
      <c r="E1948">
        <v>15.941052620000001</v>
      </c>
      <c r="F1948">
        <v>15.998294250000001</v>
      </c>
      <c r="G1948">
        <v>16.065348799999999</v>
      </c>
      <c r="H1948">
        <v>15.857642909999999</v>
      </c>
      <c r="I1948">
        <v>15.941052620000001</v>
      </c>
      <c r="J1948">
        <v>2369.25</v>
      </c>
      <c r="K1948">
        <v>2372.75</v>
      </c>
      <c r="L1948">
        <v>2362.5</v>
      </c>
      <c r="M1948">
        <v>2367</v>
      </c>
      <c r="N1948">
        <v>2373.75</v>
      </c>
      <c r="O1948">
        <v>2376</v>
      </c>
      <c r="P1948">
        <v>2365.5</v>
      </c>
      <c r="Q1948">
        <v>2370.25</v>
      </c>
      <c r="R1948">
        <v>2378.2399999999998</v>
      </c>
      <c r="S1948">
        <v>2379.5500000000002</v>
      </c>
      <c r="T1948">
        <v>2369.66</v>
      </c>
      <c r="U1948">
        <v>2373.4699999999998</v>
      </c>
      <c r="V1948">
        <v>0.91</v>
      </c>
      <c r="W1948">
        <v>0.91</v>
      </c>
      <c r="X1948">
        <v>0.91</v>
      </c>
      <c r="Y1948">
        <v>0.91</v>
      </c>
      <c r="Z1948" t="s">
        <v>12</v>
      </c>
      <c r="AA1948" t="s">
        <v>12</v>
      </c>
      <c r="AB1948" t="s">
        <v>12</v>
      </c>
      <c r="AC1948" t="s">
        <v>12</v>
      </c>
      <c r="AD1948">
        <v>214.40273822</v>
      </c>
      <c r="AE1948">
        <v>214.70123588999999</v>
      </c>
      <c r="AF1948">
        <v>213.76051595000001</v>
      </c>
      <c r="AG1948">
        <v>214.16755824000001</v>
      </c>
      <c r="AH1948" t="s">
        <v>12</v>
      </c>
      <c r="AI1948" t="s">
        <v>12</v>
      </c>
    </row>
    <row r="1949" spans="1:35" x14ac:dyDescent="0.25">
      <c r="A1949">
        <v>1490103000</v>
      </c>
      <c r="B1949">
        <v>16.08988106</v>
      </c>
      <c r="C1949">
        <v>16.117684959999998</v>
      </c>
      <c r="D1949">
        <v>15.30812008</v>
      </c>
      <c r="E1949">
        <v>15.34573688</v>
      </c>
      <c r="F1949">
        <v>16.08988106</v>
      </c>
      <c r="G1949">
        <v>16.117684959999998</v>
      </c>
      <c r="H1949">
        <v>15.30812008</v>
      </c>
      <c r="I1949">
        <v>15.34573688</v>
      </c>
      <c r="J1949">
        <v>2365.5</v>
      </c>
      <c r="K1949">
        <v>2375.25</v>
      </c>
      <c r="L1949">
        <v>2335</v>
      </c>
      <c r="M1949">
        <v>2339</v>
      </c>
      <c r="N1949">
        <v>2369</v>
      </c>
      <c r="O1949">
        <v>2378.75</v>
      </c>
      <c r="P1949">
        <v>2338</v>
      </c>
      <c r="Q1949">
        <v>2342.25</v>
      </c>
      <c r="R1949">
        <v>2379.3200000000002</v>
      </c>
      <c r="S1949">
        <v>2381.9299999999998</v>
      </c>
      <c r="T1949">
        <v>2341.9</v>
      </c>
      <c r="U1949">
        <v>2344.02</v>
      </c>
      <c r="V1949">
        <v>0.91</v>
      </c>
      <c r="W1949">
        <v>0.91</v>
      </c>
      <c r="X1949">
        <v>0.91</v>
      </c>
      <c r="Y1949">
        <v>0.91</v>
      </c>
      <c r="Z1949" t="s">
        <v>12</v>
      </c>
      <c r="AA1949" t="s">
        <v>12</v>
      </c>
      <c r="AB1949" t="s">
        <v>12</v>
      </c>
      <c r="AC1949" t="s">
        <v>12</v>
      </c>
      <c r="AD1949">
        <v>214.80073512000001</v>
      </c>
      <c r="AE1949">
        <v>214.92737049999999</v>
      </c>
      <c r="AF1949">
        <v>211.28208072000001</v>
      </c>
      <c r="AG1949">
        <v>211.41776148</v>
      </c>
      <c r="AH1949" t="s">
        <v>12</v>
      </c>
      <c r="AI1949" t="s">
        <v>12</v>
      </c>
    </row>
    <row r="1950" spans="1:35" x14ac:dyDescent="0.25">
      <c r="A1950">
        <v>1490189400</v>
      </c>
      <c r="B1950">
        <v>15.337558810000001</v>
      </c>
      <c r="C1950">
        <v>15.50437823</v>
      </c>
      <c r="D1950">
        <v>15.19690746</v>
      </c>
      <c r="E1950">
        <v>15.438959499999999</v>
      </c>
      <c r="F1950">
        <v>15.337558810000001</v>
      </c>
      <c r="G1950">
        <v>15.50437823</v>
      </c>
      <c r="H1950">
        <v>15.19690746</v>
      </c>
      <c r="I1950">
        <v>15.438959499999999</v>
      </c>
      <c r="J1950">
        <v>2337.5</v>
      </c>
      <c r="K1950">
        <v>2345.25</v>
      </c>
      <c r="L1950">
        <v>2329</v>
      </c>
      <c r="M1950">
        <v>2339.25</v>
      </c>
      <c r="N1950">
        <v>2340.5</v>
      </c>
      <c r="O1950">
        <v>2348.75</v>
      </c>
      <c r="P1950">
        <v>2332.25</v>
      </c>
      <c r="Q1950">
        <v>2342.5</v>
      </c>
      <c r="R1950">
        <v>2343</v>
      </c>
      <c r="S1950">
        <v>2351.81</v>
      </c>
      <c r="T1950">
        <v>2336.4499999999998</v>
      </c>
      <c r="U1950">
        <v>2348.4499999999998</v>
      </c>
      <c r="V1950">
        <v>0.91</v>
      </c>
      <c r="W1950">
        <v>0.91</v>
      </c>
      <c r="X1950">
        <v>0.91</v>
      </c>
      <c r="Y1950">
        <v>0.91</v>
      </c>
      <c r="Z1950" t="s">
        <v>12</v>
      </c>
      <c r="AA1950" t="s">
        <v>12</v>
      </c>
      <c r="AB1950" t="s">
        <v>12</v>
      </c>
      <c r="AC1950" t="s">
        <v>12</v>
      </c>
      <c r="AD1950">
        <v>211.45394302</v>
      </c>
      <c r="AE1950">
        <v>212.21375527999999</v>
      </c>
      <c r="AF1950">
        <v>210.80267537</v>
      </c>
      <c r="AG1950">
        <v>211.91525761</v>
      </c>
      <c r="AH1950" t="s">
        <v>12</v>
      </c>
      <c r="AI1950" t="s">
        <v>12</v>
      </c>
    </row>
    <row r="1951" spans="1:35" x14ac:dyDescent="0.25">
      <c r="A1951">
        <v>1490275800</v>
      </c>
      <c r="B1951">
        <v>15.38171689</v>
      </c>
      <c r="C1951">
        <v>15.645029579999999</v>
      </c>
      <c r="D1951">
        <v>15.304915189999999</v>
      </c>
      <c r="E1951">
        <v>15.38662334</v>
      </c>
      <c r="F1951">
        <v>15.38171689</v>
      </c>
      <c r="G1951">
        <v>15.645029579999999</v>
      </c>
      <c r="H1951">
        <v>15.304915189999999</v>
      </c>
      <c r="I1951">
        <v>15.38662334</v>
      </c>
      <c r="J1951">
        <v>2339.5</v>
      </c>
      <c r="K1951">
        <v>2352.5</v>
      </c>
      <c r="L1951">
        <v>2335.25</v>
      </c>
      <c r="M1951">
        <v>2336.75</v>
      </c>
      <c r="N1951">
        <v>2342.25</v>
      </c>
      <c r="O1951">
        <v>2356</v>
      </c>
      <c r="P1951">
        <v>2338.25</v>
      </c>
      <c r="Q1951">
        <v>2340</v>
      </c>
      <c r="R1951">
        <v>2345.9699999999998</v>
      </c>
      <c r="S1951">
        <v>2358.92</v>
      </c>
      <c r="T1951">
        <v>2342.13</v>
      </c>
      <c r="U1951">
        <v>2345.96</v>
      </c>
      <c r="V1951">
        <v>0.91</v>
      </c>
      <c r="W1951">
        <v>0.91</v>
      </c>
      <c r="X1951">
        <v>0.91</v>
      </c>
      <c r="Y1951">
        <v>0.91</v>
      </c>
      <c r="Z1951" t="s">
        <v>12</v>
      </c>
      <c r="AA1951" t="s">
        <v>12</v>
      </c>
      <c r="AB1951" t="s">
        <v>12</v>
      </c>
      <c r="AC1951" t="s">
        <v>12</v>
      </c>
      <c r="AD1951">
        <v>211.66198685000001</v>
      </c>
      <c r="AE1951">
        <v>212.87406831999999</v>
      </c>
      <c r="AF1951">
        <v>211.30017149</v>
      </c>
      <c r="AG1951">
        <v>211.689123</v>
      </c>
      <c r="AH1951" t="s">
        <v>12</v>
      </c>
      <c r="AI1951" t="s">
        <v>12</v>
      </c>
    </row>
    <row r="1952" spans="1:35" x14ac:dyDescent="0.25">
      <c r="A1952">
        <v>1490362200</v>
      </c>
      <c r="B1952">
        <v>15.4553137</v>
      </c>
      <c r="C1952">
        <v>15.589423760000001</v>
      </c>
      <c r="D1952">
        <v>15.180553270000001</v>
      </c>
      <c r="E1952">
        <v>15.35554979</v>
      </c>
      <c r="F1952">
        <v>15.4553137</v>
      </c>
      <c r="G1952">
        <v>15.589423760000001</v>
      </c>
      <c r="H1952">
        <v>15.180553270000001</v>
      </c>
      <c r="I1952">
        <v>15.35554979</v>
      </c>
      <c r="J1952">
        <v>2339.25</v>
      </c>
      <c r="K1952">
        <v>2348.75</v>
      </c>
      <c r="L1952">
        <v>2328.75</v>
      </c>
      <c r="M1952">
        <v>2341.5</v>
      </c>
      <c r="N1952">
        <v>2341</v>
      </c>
      <c r="O1952">
        <v>2352.75</v>
      </c>
      <c r="P1952">
        <v>2331.75</v>
      </c>
      <c r="Q1952">
        <v>2344.75</v>
      </c>
      <c r="R1952">
        <v>2350.42</v>
      </c>
      <c r="S1952">
        <v>2356.2199999999998</v>
      </c>
      <c r="T1952">
        <v>2335.7399999999998</v>
      </c>
      <c r="U1952">
        <v>2343.98</v>
      </c>
      <c r="V1952">
        <v>0.91</v>
      </c>
      <c r="W1952">
        <v>0.91</v>
      </c>
      <c r="X1952">
        <v>0.91</v>
      </c>
      <c r="Y1952">
        <v>0.91</v>
      </c>
      <c r="Z1952" t="s">
        <v>12</v>
      </c>
      <c r="AA1952" t="s">
        <v>12</v>
      </c>
      <c r="AB1952" t="s">
        <v>12</v>
      </c>
      <c r="AC1952" t="s">
        <v>12</v>
      </c>
      <c r="AD1952">
        <v>212.00571145000001</v>
      </c>
      <c r="AE1952">
        <v>212.60270679000001</v>
      </c>
      <c r="AF1952">
        <v>210.72126691</v>
      </c>
      <c r="AG1952">
        <v>211.53535148</v>
      </c>
      <c r="AH1952" t="s">
        <v>12</v>
      </c>
      <c r="AI1952" t="s">
        <v>12</v>
      </c>
    </row>
    <row r="1953" spans="1:35" x14ac:dyDescent="0.25">
      <c r="A1953">
        <v>1490621400</v>
      </c>
      <c r="B1953">
        <v>14.961397679999999</v>
      </c>
      <c r="C1953">
        <v>15.363726890000001</v>
      </c>
      <c r="D1953">
        <v>14.907426689999999</v>
      </c>
      <c r="E1953">
        <v>15.29994299</v>
      </c>
      <c r="F1953">
        <v>14.961397679999999</v>
      </c>
      <c r="G1953">
        <v>15.363726890000001</v>
      </c>
      <c r="H1953">
        <v>14.907426689999999</v>
      </c>
      <c r="I1953">
        <v>15.29994299</v>
      </c>
      <c r="J1953">
        <v>2335</v>
      </c>
      <c r="K1953">
        <v>2338.25</v>
      </c>
      <c r="L1953">
        <v>2314.75</v>
      </c>
      <c r="M1953">
        <v>2335</v>
      </c>
      <c r="N1953">
        <v>2337</v>
      </c>
      <c r="O1953">
        <v>2341.5</v>
      </c>
      <c r="P1953">
        <v>2317.75</v>
      </c>
      <c r="Q1953">
        <v>2338.5</v>
      </c>
      <c r="R1953">
        <v>2329.11</v>
      </c>
      <c r="S1953">
        <v>2344.9</v>
      </c>
      <c r="T1953">
        <v>2322.25</v>
      </c>
      <c r="U1953">
        <v>2341.59</v>
      </c>
      <c r="V1953">
        <v>0.91</v>
      </c>
      <c r="W1953">
        <v>0.91</v>
      </c>
      <c r="X1953">
        <v>0.91</v>
      </c>
      <c r="Y1953">
        <v>0.91</v>
      </c>
      <c r="Z1953" t="s">
        <v>12</v>
      </c>
      <c r="AA1953" t="s">
        <v>12</v>
      </c>
      <c r="AB1953" t="s">
        <v>12</v>
      </c>
      <c r="AC1953" t="s">
        <v>12</v>
      </c>
      <c r="AD1953">
        <v>209.78959234999999</v>
      </c>
      <c r="AE1953">
        <v>211.58962378000001</v>
      </c>
      <c r="AF1953">
        <v>209.50014006000001</v>
      </c>
      <c r="AG1953">
        <v>211.31826226000001</v>
      </c>
      <c r="AH1953" t="s">
        <v>12</v>
      </c>
      <c r="AI1953" t="s">
        <v>12</v>
      </c>
    </row>
    <row r="1954" spans="1:35" x14ac:dyDescent="0.25">
      <c r="A1954">
        <v>1490707800</v>
      </c>
      <c r="B1954">
        <v>15.239429729999999</v>
      </c>
      <c r="C1954">
        <v>15.736617369999999</v>
      </c>
      <c r="D1954">
        <v>15.210645530000001</v>
      </c>
      <c r="E1954">
        <v>15.618862480000001</v>
      </c>
      <c r="F1954">
        <v>15.239429729999999</v>
      </c>
      <c r="G1954">
        <v>15.736617369999999</v>
      </c>
      <c r="H1954">
        <v>15.210645530000001</v>
      </c>
      <c r="I1954">
        <v>15.618862480000001</v>
      </c>
      <c r="J1954">
        <v>2337.25</v>
      </c>
      <c r="K1954">
        <v>2357</v>
      </c>
      <c r="L1954">
        <v>2330.75</v>
      </c>
      <c r="M1954">
        <v>2348.25</v>
      </c>
      <c r="N1954">
        <v>2340.5</v>
      </c>
      <c r="O1954">
        <v>2360.5</v>
      </c>
      <c r="P1954">
        <v>2333.5</v>
      </c>
      <c r="Q1954">
        <v>2351.5</v>
      </c>
      <c r="R1954">
        <v>2339.79</v>
      </c>
      <c r="S1954">
        <v>2363.7800000000002</v>
      </c>
      <c r="T1954">
        <v>2337.63</v>
      </c>
      <c r="U1954">
        <v>2358.5700000000002</v>
      </c>
      <c r="V1954">
        <v>0.91</v>
      </c>
      <c r="W1954">
        <v>0.91</v>
      </c>
      <c r="X1954">
        <v>0.91</v>
      </c>
      <c r="Y1954">
        <v>0.91</v>
      </c>
      <c r="Z1954" t="s">
        <v>12</v>
      </c>
      <c r="AA1954" t="s">
        <v>12</v>
      </c>
      <c r="AB1954" t="s">
        <v>12</v>
      </c>
      <c r="AC1954" t="s">
        <v>12</v>
      </c>
      <c r="AD1954">
        <v>211.00167382000001</v>
      </c>
      <c r="AE1954">
        <v>213.29920136999999</v>
      </c>
      <c r="AF1954">
        <v>210.88408382</v>
      </c>
      <c r="AG1954">
        <v>212.85597755000001</v>
      </c>
      <c r="AH1954" t="s">
        <v>12</v>
      </c>
      <c r="AI1954" t="s">
        <v>12</v>
      </c>
    </row>
    <row r="1955" spans="1:35" x14ac:dyDescent="0.25">
      <c r="A1955">
        <v>1490794200</v>
      </c>
      <c r="B1955">
        <v>15.568162129999999</v>
      </c>
      <c r="C1955">
        <v>15.73007511</v>
      </c>
      <c r="D1955">
        <v>15.51746277</v>
      </c>
      <c r="E1955">
        <v>15.690823480000001</v>
      </c>
      <c r="F1955">
        <v>15.568162129999999</v>
      </c>
      <c r="G1955">
        <v>15.73007511</v>
      </c>
      <c r="H1955">
        <v>15.51746277</v>
      </c>
      <c r="I1955">
        <v>15.690823480000001</v>
      </c>
      <c r="J1955">
        <v>2349</v>
      </c>
      <c r="K1955">
        <v>2356</v>
      </c>
      <c r="L1955">
        <v>2346</v>
      </c>
      <c r="M1955">
        <v>2354</v>
      </c>
      <c r="N1955">
        <v>2353</v>
      </c>
      <c r="O1955">
        <v>2359.75</v>
      </c>
      <c r="P1955">
        <v>2348.75</v>
      </c>
      <c r="Q1955">
        <v>2357</v>
      </c>
      <c r="R1955">
        <v>2356.54</v>
      </c>
      <c r="S1955">
        <v>2363.36</v>
      </c>
      <c r="T1955">
        <v>2352.94</v>
      </c>
      <c r="U1955">
        <v>2361.13</v>
      </c>
      <c r="V1955">
        <v>0.91</v>
      </c>
      <c r="W1955">
        <v>0.91</v>
      </c>
      <c r="X1955">
        <v>0.91</v>
      </c>
      <c r="Y1955">
        <v>0.91</v>
      </c>
      <c r="Z1955" t="s">
        <v>12</v>
      </c>
      <c r="AA1955" t="s">
        <v>12</v>
      </c>
      <c r="AB1955" t="s">
        <v>12</v>
      </c>
      <c r="AC1955" t="s">
        <v>12</v>
      </c>
      <c r="AD1955">
        <v>212.55747987000001</v>
      </c>
      <c r="AE1955">
        <v>213.29920136999999</v>
      </c>
      <c r="AF1955">
        <v>212.31777719999999</v>
      </c>
      <c r="AG1955">
        <v>213.05497600000001</v>
      </c>
      <c r="AH1955" t="s">
        <v>12</v>
      </c>
      <c r="AI1955" t="s">
        <v>12</v>
      </c>
    </row>
    <row r="1956" spans="1:35" x14ac:dyDescent="0.25">
      <c r="A1956">
        <v>1490880600</v>
      </c>
      <c r="B1956">
        <v>15.671197660000001</v>
      </c>
      <c r="C1956">
        <v>15.8739971</v>
      </c>
      <c r="D1956">
        <v>15.62376894</v>
      </c>
      <c r="E1956">
        <v>15.813484819999999</v>
      </c>
      <c r="F1956">
        <v>15.671197660000001</v>
      </c>
      <c r="G1956">
        <v>15.8739971</v>
      </c>
      <c r="H1956">
        <v>15.62376894</v>
      </c>
      <c r="I1956">
        <v>15.813484819999999</v>
      </c>
      <c r="J1956">
        <v>2353.75</v>
      </c>
      <c r="K1956">
        <v>2364</v>
      </c>
      <c r="L1956">
        <v>2350.75</v>
      </c>
      <c r="M1956">
        <v>2361.75</v>
      </c>
      <c r="N1956">
        <v>2357</v>
      </c>
      <c r="O1956">
        <v>2366.75</v>
      </c>
      <c r="P1956">
        <v>2353.25</v>
      </c>
      <c r="Q1956">
        <v>2364.5</v>
      </c>
      <c r="R1956">
        <v>2361.31</v>
      </c>
      <c r="S1956">
        <v>2370.42</v>
      </c>
      <c r="T1956">
        <v>2358.58</v>
      </c>
      <c r="U1956">
        <v>2368.06</v>
      </c>
      <c r="V1956">
        <v>0.91</v>
      </c>
      <c r="W1956">
        <v>0.91</v>
      </c>
      <c r="X1956">
        <v>0.91</v>
      </c>
      <c r="Y1956">
        <v>0.91</v>
      </c>
      <c r="Z1956" t="s">
        <v>12</v>
      </c>
      <c r="AA1956" t="s">
        <v>12</v>
      </c>
      <c r="AB1956" t="s">
        <v>12</v>
      </c>
      <c r="AC1956" t="s">
        <v>12</v>
      </c>
      <c r="AD1956">
        <v>212.99165830999999</v>
      </c>
      <c r="AE1956">
        <v>213.94142363</v>
      </c>
      <c r="AF1956">
        <v>212.81075063</v>
      </c>
      <c r="AG1956">
        <v>213.73337979999999</v>
      </c>
      <c r="AH1956" t="s">
        <v>12</v>
      </c>
      <c r="AI1956" t="s">
        <v>12</v>
      </c>
    </row>
    <row r="1957" spans="1:35" x14ac:dyDescent="0.25">
      <c r="A1957">
        <v>1490967000</v>
      </c>
      <c r="B1957">
        <v>15.74152383</v>
      </c>
      <c r="C1957">
        <v>15.867455809999999</v>
      </c>
      <c r="D1957">
        <v>15.702272199999999</v>
      </c>
      <c r="E1957">
        <v>15.702272199999999</v>
      </c>
      <c r="F1957">
        <v>15.74152383</v>
      </c>
      <c r="G1957">
        <v>15.867455809999999</v>
      </c>
      <c r="H1957">
        <v>15.702272199999999</v>
      </c>
      <c r="I1957">
        <v>15.702272199999999</v>
      </c>
      <c r="J1957">
        <v>2362.5</v>
      </c>
      <c r="K1957">
        <v>2363.5</v>
      </c>
      <c r="L1957">
        <v>2354.25</v>
      </c>
      <c r="M1957">
        <v>2356.25</v>
      </c>
      <c r="N1957">
        <v>2365.5</v>
      </c>
      <c r="O1957">
        <v>2366.75</v>
      </c>
      <c r="P1957">
        <v>2356.75</v>
      </c>
      <c r="Q1957">
        <v>2359.25</v>
      </c>
      <c r="R1957">
        <v>2364.8200000000002</v>
      </c>
      <c r="S1957">
        <v>2370.35</v>
      </c>
      <c r="T1957">
        <v>2362.6</v>
      </c>
      <c r="U1957">
        <v>2362.7199999999998</v>
      </c>
      <c r="V1957">
        <v>0.82</v>
      </c>
      <c r="W1957">
        <v>0.82</v>
      </c>
      <c r="X1957">
        <v>0.82</v>
      </c>
      <c r="Y1957">
        <v>0.82</v>
      </c>
      <c r="Z1957" t="s">
        <v>12</v>
      </c>
      <c r="AA1957" t="s">
        <v>12</v>
      </c>
      <c r="AB1957" t="s">
        <v>12</v>
      </c>
      <c r="AC1957" t="s">
        <v>12</v>
      </c>
      <c r="AD1957">
        <v>213.38060981999999</v>
      </c>
      <c r="AE1957">
        <v>213.93237825</v>
      </c>
      <c r="AF1957">
        <v>213.18161137000001</v>
      </c>
      <c r="AG1957">
        <v>213.23588368</v>
      </c>
      <c r="AH1957" t="s">
        <v>12</v>
      </c>
      <c r="AI1957" t="s">
        <v>12</v>
      </c>
    </row>
    <row r="1958" spans="1:35" x14ac:dyDescent="0.25">
      <c r="A1958">
        <v>1491226200</v>
      </c>
      <c r="B1958">
        <v>15.7284393</v>
      </c>
      <c r="C1958">
        <v>15.77362774</v>
      </c>
      <c r="D1958">
        <v>15.346570979999999</v>
      </c>
      <c r="E1958">
        <v>15.641758940000001</v>
      </c>
      <c r="F1958">
        <v>15.7284393</v>
      </c>
      <c r="G1958">
        <v>15.77362774</v>
      </c>
      <c r="H1958">
        <v>15.346570979999999</v>
      </c>
      <c r="I1958">
        <v>15.641758940000001</v>
      </c>
      <c r="J1958">
        <v>2356.75</v>
      </c>
      <c r="K1958">
        <v>2360.25</v>
      </c>
      <c r="L1958">
        <v>2337.5</v>
      </c>
      <c r="M1958">
        <v>2353</v>
      </c>
      <c r="N1958">
        <v>2357.5</v>
      </c>
      <c r="O1958">
        <v>2363.25</v>
      </c>
      <c r="P1958">
        <v>2340</v>
      </c>
      <c r="Q1958">
        <v>2356</v>
      </c>
      <c r="R1958">
        <v>2362.34</v>
      </c>
      <c r="S1958">
        <v>2365.87</v>
      </c>
      <c r="T1958">
        <v>2344.73</v>
      </c>
      <c r="U1958">
        <v>2358.84</v>
      </c>
      <c r="V1958">
        <v>0.91</v>
      </c>
      <c r="W1958">
        <v>0.91</v>
      </c>
      <c r="X1958">
        <v>0.91</v>
      </c>
      <c r="Y1958">
        <v>0.91</v>
      </c>
      <c r="Z1958" t="s">
        <v>12</v>
      </c>
      <c r="AA1958" t="s">
        <v>12</v>
      </c>
      <c r="AB1958" t="s">
        <v>12</v>
      </c>
      <c r="AC1958" t="s">
        <v>12</v>
      </c>
      <c r="AD1958">
        <v>213.29015598000001</v>
      </c>
      <c r="AE1958">
        <v>213.49819982</v>
      </c>
      <c r="AF1958">
        <v>211.58057840000001</v>
      </c>
      <c r="AG1958">
        <v>212.86502293000001</v>
      </c>
      <c r="AH1958" t="s">
        <v>12</v>
      </c>
      <c r="AI1958" t="s">
        <v>12</v>
      </c>
    </row>
    <row r="1959" spans="1:35" x14ac:dyDescent="0.25">
      <c r="A1959">
        <v>1491312600</v>
      </c>
      <c r="B1959">
        <v>15.561619869999999</v>
      </c>
      <c r="C1959">
        <v>15.67773993</v>
      </c>
      <c r="D1959">
        <v>15.478211140000001</v>
      </c>
      <c r="E1959">
        <v>15.66792702</v>
      </c>
      <c r="F1959">
        <v>15.561619869999999</v>
      </c>
      <c r="G1959">
        <v>15.67773993</v>
      </c>
      <c r="H1959">
        <v>15.478211140000001</v>
      </c>
      <c r="I1959">
        <v>15.66792702</v>
      </c>
      <c r="J1959">
        <v>2352.25</v>
      </c>
      <c r="K1959">
        <v>2356</v>
      </c>
      <c r="L1959">
        <v>2342</v>
      </c>
      <c r="M1959">
        <v>2353.75</v>
      </c>
      <c r="N1959">
        <v>2354.25</v>
      </c>
      <c r="O1959">
        <v>2358.75</v>
      </c>
      <c r="P1959">
        <v>2344.75</v>
      </c>
      <c r="Q1959">
        <v>2356.5</v>
      </c>
      <c r="R1959">
        <v>2354.7600000000002</v>
      </c>
      <c r="S1959">
        <v>2360.5300000000002</v>
      </c>
      <c r="T1959">
        <v>2350.7199999999998</v>
      </c>
      <c r="U1959">
        <v>2360.16</v>
      </c>
      <c r="V1959">
        <v>0.91</v>
      </c>
      <c r="W1959">
        <v>0.91</v>
      </c>
      <c r="X1959">
        <v>0.91</v>
      </c>
      <c r="Y1959">
        <v>0.91</v>
      </c>
      <c r="Z1959" t="s">
        <v>12</v>
      </c>
      <c r="AA1959" t="s">
        <v>12</v>
      </c>
      <c r="AB1959" t="s">
        <v>12</v>
      </c>
      <c r="AC1959" t="s">
        <v>12</v>
      </c>
      <c r="AD1959">
        <v>212.56652525999999</v>
      </c>
      <c r="AE1959">
        <v>213.09115753</v>
      </c>
      <c r="AF1959">
        <v>212.16400566999999</v>
      </c>
      <c r="AG1959">
        <v>213.00070368999999</v>
      </c>
      <c r="AH1959" t="s">
        <v>12</v>
      </c>
      <c r="AI1959" t="s">
        <v>12</v>
      </c>
    </row>
    <row r="1960" spans="1:35" x14ac:dyDescent="0.25">
      <c r="A1960">
        <v>1491399000</v>
      </c>
      <c r="B1960">
        <v>15.81184901</v>
      </c>
      <c r="C1960">
        <v>16.03591007</v>
      </c>
      <c r="D1960">
        <v>15.47166887</v>
      </c>
      <c r="E1960">
        <v>15.509284689999999</v>
      </c>
      <c r="F1960">
        <v>15.81184901</v>
      </c>
      <c r="G1960">
        <v>16.03591007</v>
      </c>
      <c r="H1960">
        <v>15.47166887</v>
      </c>
      <c r="I1960">
        <v>15.509284689999999</v>
      </c>
      <c r="J1960">
        <v>2356.5</v>
      </c>
      <c r="K1960">
        <v>2371.75</v>
      </c>
      <c r="L1960">
        <v>2342</v>
      </c>
      <c r="M1960">
        <v>2343.75</v>
      </c>
      <c r="N1960">
        <v>2358.75</v>
      </c>
      <c r="O1960">
        <v>2375</v>
      </c>
      <c r="P1960">
        <v>2343.75</v>
      </c>
      <c r="Q1960">
        <v>2346.5</v>
      </c>
      <c r="R1960">
        <v>2366.59</v>
      </c>
      <c r="S1960">
        <v>2378.36</v>
      </c>
      <c r="T1960">
        <v>2350.52</v>
      </c>
      <c r="U1960">
        <v>2352.9499999999998</v>
      </c>
      <c r="V1960">
        <v>0.91</v>
      </c>
      <c r="W1960">
        <v>0.91</v>
      </c>
      <c r="X1960">
        <v>0.91</v>
      </c>
      <c r="Y1960">
        <v>0.91</v>
      </c>
      <c r="Z1960" t="s">
        <v>12</v>
      </c>
      <c r="AA1960" t="s">
        <v>12</v>
      </c>
      <c r="AB1960" t="s">
        <v>12</v>
      </c>
      <c r="AC1960" t="s">
        <v>12</v>
      </c>
      <c r="AD1960">
        <v>213.70624365</v>
      </c>
      <c r="AE1960">
        <v>214.72837204999999</v>
      </c>
      <c r="AF1960">
        <v>212.15043759</v>
      </c>
      <c r="AG1960">
        <v>212.36752680999999</v>
      </c>
      <c r="AH1960" t="s">
        <v>12</v>
      </c>
      <c r="AI1960" t="s">
        <v>12</v>
      </c>
    </row>
    <row r="1961" spans="1:35" x14ac:dyDescent="0.25">
      <c r="A1961">
        <v>1491485400</v>
      </c>
      <c r="B1961">
        <v>15.55671341</v>
      </c>
      <c r="C1961">
        <v>15.75787802</v>
      </c>
      <c r="D1961">
        <v>15.450407240000001</v>
      </c>
      <c r="E1961">
        <v>15.636852490000001</v>
      </c>
      <c r="F1961">
        <v>15.55671341</v>
      </c>
      <c r="G1961">
        <v>15.75787802</v>
      </c>
      <c r="H1961">
        <v>15.450407240000001</v>
      </c>
      <c r="I1961">
        <v>15.636852490000001</v>
      </c>
      <c r="J1961">
        <v>2342.25</v>
      </c>
      <c r="K1961">
        <v>2358.5</v>
      </c>
      <c r="L1961">
        <v>2335</v>
      </c>
      <c r="M1961">
        <v>2351</v>
      </c>
      <c r="N1961">
        <v>2345.5</v>
      </c>
      <c r="O1961">
        <v>2361.25</v>
      </c>
      <c r="P1961">
        <v>2338</v>
      </c>
      <c r="Q1961">
        <v>2353.75</v>
      </c>
      <c r="R1961">
        <v>2353.79</v>
      </c>
      <c r="S1961">
        <v>2364.16</v>
      </c>
      <c r="T1961">
        <v>2348.9</v>
      </c>
      <c r="U1961">
        <v>2357.4899999999998</v>
      </c>
      <c r="V1961">
        <v>0.91</v>
      </c>
      <c r="W1961">
        <v>0.91</v>
      </c>
      <c r="X1961">
        <v>0.91</v>
      </c>
      <c r="Y1961">
        <v>0.91</v>
      </c>
      <c r="Z1961" t="s">
        <v>12</v>
      </c>
      <c r="AA1961" t="s">
        <v>12</v>
      </c>
      <c r="AB1961" t="s">
        <v>12</v>
      </c>
      <c r="AC1961" t="s">
        <v>12</v>
      </c>
      <c r="AD1961">
        <v>212.51225295</v>
      </c>
      <c r="AE1961">
        <v>213.5072452</v>
      </c>
      <c r="AF1961">
        <v>212.04641566999999</v>
      </c>
      <c r="AG1961">
        <v>212.96452216</v>
      </c>
      <c r="AH1961" t="s">
        <v>12</v>
      </c>
      <c r="AI1961" t="s">
        <v>12</v>
      </c>
    </row>
    <row r="1962" spans="1:35" x14ac:dyDescent="0.25">
      <c r="A1962">
        <v>1491571800</v>
      </c>
      <c r="B1962">
        <v>15.594330210000001</v>
      </c>
      <c r="C1962">
        <v>15.75297157</v>
      </c>
      <c r="D1962">
        <v>15.483117590000001</v>
      </c>
      <c r="E1962">
        <v>15.591058589999999</v>
      </c>
      <c r="F1962">
        <v>15.594330210000001</v>
      </c>
      <c r="G1962">
        <v>15.75297157</v>
      </c>
      <c r="H1962">
        <v>15.483117590000001</v>
      </c>
      <c r="I1962">
        <v>15.591058589999999</v>
      </c>
      <c r="J1962">
        <v>2352.5</v>
      </c>
      <c r="K1962">
        <v>2357.5</v>
      </c>
      <c r="L1962">
        <v>2334.25</v>
      </c>
      <c r="M1962">
        <v>2349.5</v>
      </c>
      <c r="N1962">
        <v>2355.25</v>
      </c>
      <c r="O1962">
        <v>2360.75</v>
      </c>
      <c r="P1962">
        <v>2336.75</v>
      </c>
      <c r="Q1962">
        <v>2352.25</v>
      </c>
      <c r="R1962">
        <v>2356.59</v>
      </c>
      <c r="S1962">
        <v>2363.7600000000002</v>
      </c>
      <c r="T1962">
        <v>2350.7399999999998</v>
      </c>
      <c r="U1962">
        <v>2355.54</v>
      </c>
      <c r="V1962">
        <v>0.91</v>
      </c>
      <c r="W1962">
        <v>0.91</v>
      </c>
      <c r="X1962">
        <v>0.91</v>
      </c>
      <c r="Y1962">
        <v>0.91</v>
      </c>
      <c r="Z1962" t="s">
        <v>12</v>
      </c>
      <c r="AA1962" t="s">
        <v>12</v>
      </c>
      <c r="AB1962" t="s">
        <v>12</v>
      </c>
      <c r="AC1962" t="s">
        <v>12</v>
      </c>
      <c r="AD1962">
        <v>212.70220602000001</v>
      </c>
      <c r="AE1962">
        <v>213.47106366</v>
      </c>
      <c r="AF1962">
        <v>212.24089143</v>
      </c>
      <c r="AG1962">
        <v>212.74743294000001</v>
      </c>
      <c r="AH1962" t="s">
        <v>12</v>
      </c>
      <c r="AI1962" t="s">
        <v>12</v>
      </c>
    </row>
    <row r="1963" spans="1:35" x14ac:dyDescent="0.25">
      <c r="A1963">
        <v>1491831000</v>
      </c>
      <c r="B1963">
        <v>15.62540377</v>
      </c>
      <c r="C1963">
        <v>15.8020361</v>
      </c>
      <c r="D1963">
        <v>15.50437823</v>
      </c>
      <c r="E1963">
        <v>15.615590859999999</v>
      </c>
      <c r="F1963">
        <v>15.62540377</v>
      </c>
      <c r="G1963">
        <v>15.8020361</v>
      </c>
      <c r="H1963">
        <v>15.50437823</v>
      </c>
      <c r="I1963">
        <v>15.615590859999999</v>
      </c>
      <c r="J1963">
        <v>2350</v>
      </c>
      <c r="K1963">
        <v>2360</v>
      </c>
      <c r="L1963">
        <v>2345</v>
      </c>
      <c r="M1963">
        <v>2349.75</v>
      </c>
      <c r="N1963">
        <v>2351.75</v>
      </c>
      <c r="O1963">
        <v>2363.25</v>
      </c>
      <c r="P1963">
        <v>2347.5</v>
      </c>
      <c r="Q1963">
        <v>2352.5</v>
      </c>
      <c r="R1963">
        <v>2357.16</v>
      </c>
      <c r="S1963">
        <v>2366.37</v>
      </c>
      <c r="T1963">
        <v>2351.5</v>
      </c>
      <c r="U1963">
        <v>2357.16</v>
      </c>
      <c r="V1963">
        <v>0.91</v>
      </c>
      <c r="W1963">
        <v>0.91</v>
      </c>
      <c r="X1963">
        <v>0.91</v>
      </c>
      <c r="Y1963">
        <v>0.91</v>
      </c>
      <c r="Z1963" t="s">
        <v>12</v>
      </c>
      <c r="AA1963" t="s">
        <v>12</v>
      </c>
      <c r="AB1963" t="s">
        <v>12</v>
      </c>
      <c r="AC1963" t="s">
        <v>12</v>
      </c>
      <c r="AD1963">
        <v>212.89215908</v>
      </c>
      <c r="AE1963">
        <v>213.70172095999999</v>
      </c>
      <c r="AF1963">
        <v>212.32229989000001</v>
      </c>
      <c r="AG1963">
        <v>212.87406831999999</v>
      </c>
      <c r="AH1963" t="s">
        <v>12</v>
      </c>
      <c r="AI1963" t="s">
        <v>12</v>
      </c>
    </row>
    <row r="1964" spans="1:35" x14ac:dyDescent="0.25">
      <c r="A1964">
        <v>1491917400</v>
      </c>
      <c r="B1964">
        <v>15.5289105</v>
      </c>
      <c r="C1964">
        <v>15.586152139999999</v>
      </c>
      <c r="D1964">
        <v>15.22143973</v>
      </c>
      <c r="E1964">
        <v>15.559985040000001</v>
      </c>
      <c r="F1964">
        <v>15.5289105</v>
      </c>
      <c r="G1964">
        <v>15.586152139999999</v>
      </c>
      <c r="H1964">
        <v>15.22143973</v>
      </c>
      <c r="I1964">
        <v>15.559985040000001</v>
      </c>
      <c r="J1964">
        <v>2351.25</v>
      </c>
      <c r="K1964">
        <v>2353</v>
      </c>
      <c r="L1964">
        <v>2330.5</v>
      </c>
      <c r="M1964">
        <v>2348.25</v>
      </c>
      <c r="N1964">
        <v>2354.25</v>
      </c>
      <c r="O1964">
        <v>2355.75</v>
      </c>
      <c r="P1964">
        <v>2333.25</v>
      </c>
      <c r="Q1964">
        <v>2351</v>
      </c>
      <c r="R1964">
        <v>2353.92</v>
      </c>
      <c r="S1964">
        <v>2355.2199999999998</v>
      </c>
      <c r="T1964">
        <v>2337.25</v>
      </c>
      <c r="U1964">
        <v>2353.7800000000002</v>
      </c>
      <c r="V1964">
        <v>0.91</v>
      </c>
      <c r="W1964">
        <v>0.91</v>
      </c>
      <c r="X1964">
        <v>0.91</v>
      </c>
      <c r="Y1964">
        <v>0.91</v>
      </c>
      <c r="Z1964" t="s">
        <v>12</v>
      </c>
      <c r="AA1964" t="s">
        <v>12</v>
      </c>
      <c r="AB1964" t="s">
        <v>12</v>
      </c>
      <c r="AC1964" t="s">
        <v>12</v>
      </c>
      <c r="AD1964">
        <v>212.47607142000001</v>
      </c>
      <c r="AE1964">
        <v>212.72934217</v>
      </c>
      <c r="AF1964">
        <v>211.06499149999999</v>
      </c>
      <c r="AG1964">
        <v>212.62079756</v>
      </c>
      <c r="AH1964" t="s">
        <v>12</v>
      </c>
      <c r="AI1964" t="s">
        <v>12</v>
      </c>
    </row>
    <row r="1965" spans="1:35" x14ac:dyDescent="0.25">
      <c r="A1965">
        <v>1492003800</v>
      </c>
      <c r="B1965">
        <v>15.49947178</v>
      </c>
      <c r="C1965">
        <v>15.5370876</v>
      </c>
      <c r="D1965">
        <v>15.3015788</v>
      </c>
      <c r="E1965">
        <v>15.363726890000001</v>
      </c>
      <c r="F1965">
        <v>15.49947178</v>
      </c>
      <c r="G1965">
        <v>15.5370876</v>
      </c>
      <c r="H1965">
        <v>15.3015788</v>
      </c>
      <c r="I1965">
        <v>15.363726890000001</v>
      </c>
      <c r="J1965">
        <v>2348.75</v>
      </c>
      <c r="K1965">
        <v>2352.75</v>
      </c>
      <c r="L1965">
        <v>2335</v>
      </c>
      <c r="M1965">
        <v>2338</v>
      </c>
      <c r="N1965">
        <v>2351.75</v>
      </c>
      <c r="O1965">
        <v>2356.5</v>
      </c>
      <c r="P1965">
        <v>2337.5</v>
      </c>
      <c r="Q1965">
        <v>2340.75</v>
      </c>
      <c r="R1965">
        <v>2352.15</v>
      </c>
      <c r="S1965">
        <v>2352.7199999999998</v>
      </c>
      <c r="T1965">
        <v>2341.1799999999998</v>
      </c>
      <c r="U1965">
        <v>2344.9299999999998</v>
      </c>
      <c r="V1965">
        <v>0.91</v>
      </c>
      <c r="W1965">
        <v>0.91</v>
      </c>
      <c r="X1965">
        <v>0.91</v>
      </c>
      <c r="Y1965">
        <v>0.91</v>
      </c>
      <c r="Z1965" t="s">
        <v>12</v>
      </c>
      <c r="AA1965" t="s">
        <v>12</v>
      </c>
      <c r="AB1965" t="s">
        <v>12</v>
      </c>
      <c r="AC1965" t="s">
        <v>12</v>
      </c>
      <c r="AD1965">
        <v>212.33134527000001</v>
      </c>
      <c r="AE1965">
        <v>212.53034371999999</v>
      </c>
      <c r="AF1965">
        <v>211.45394302</v>
      </c>
      <c r="AG1965">
        <v>211.689123</v>
      </c>
      <c r="AH1965" t="s">
        <v>12</v>
      </c>
      <c r="AI1965" t="s">
        <v>12</v>
      </c>
    </row>
    <row r="1966" spans="1:35" x14ac:dyDescent="0.25">
      <c r="A1966">
        <v>1492090200</v>
      </c>
      <c r="B1966">
        <v>15.28031717</v>
      </c>
      <c r="C1966">
        <v>15.44386596</v>
      </c>
      <c r="D1966">
        <v>15.06279838</v>
      </c>
      <c r="E1966">
        <v>15.07097547</v>
      </c>
      <c r="F1966">
        <v>15.28031717</v>
      </c>
      <c r="G1966">
        <v>15.44386596</v>
      </c>
      <c r="H1966">
        <v>15.06279838</v>
      </c>
      <c r="I1966">
        <v>15.07097547</v>
      </c>
      <c r="J1966">
        <v>2336.5</v>
      </c>
      <c r="K1966">
        <v>2342</v>
      </c>
      <c r="L1966">
        <v>2321.5</v>
      </c>
      <c r="M1966">
        <v>2324.5</v>
      </c>
      <c r="N1966">
        <v>2338.75</v>
      </c>
      <c r="O1966">
        <v>2345</v>
      </c>
      <c r="P1966">
        <v>2324</v>
      </c>
      <c r="Q1966">
        <v>2327.5</v>
      </c>
      <c r="R1966">
        <v>2341.98</v>
      </c>
      <c r="S1966">
        <v>2348.2600000000002</v>
      </c>
      <c r="T1966">
        <v>2328.9499999999998</v>
      </c>
      <c r="U1966">
        <v>2328.9499999999998</v>
      </c>
      <c r="V1966">
        <v>0.91</v>
      </c>
      <c r="W1966">
        <v>0.91</v>
      </c>
      <c r="X1966">
        <v>0.91</v>
      </c>
      <c r="Y1966">
        <v>0.91</v>
      </c>
      <c r="Z1966" t="s">
        <v>12</v>
      </c>
      <c r="AA1966" t="s">
        <v>12</v>
      </c>
      <c r="AB1966" t="s">
        <v>12</v>
      </c>
      <c r="AC1966" t="s">
        <v>12</v>
      </c>
      <c r="AD1966">
        <v>211.33635303</v>
      </c>
      <c r="AE1966">
        <v>212.10521066999999</v>
      </c>
      <c r="AF1966">
        <v>210.31422463000001</v>
      </c>
      <c r="AG1966">
        <v>210.31422463000001</v>
      </c>
      <c r="AH1966" t="s">
        <v>12</v>
      </c>
      <c r="AI1966" t="s">
        <v>12</v>
      </c>
    </row>
    <row r="1967" spans="1:35" x14ac:dyDescent="0.25">
      <c r="A1967">
        <v>1492435800</v>
      </c>
      <c r="B1967">
        <v>15.17074036</v>
      </c>
      <c r="C1967">
        <v>15.45204305</v>
      </c>
      <c r="D1967">
        <v>15.12658227</v>
      </c>
      <c r="E1967">
        <v>15.45204305</v>
      </c>
      <c r="F1967">
        <v>15.17074036</v>
      </c>
      <c r="G1967">
        <v>15.45204305</v>
      </c>
      <c r="H1967">
        <v>15.12658227</v>
      </c>
      <c r="I1967">
        <v>15.45204305</v>
      </c>
      <c r="J1967">
        <v>2322.25</v>
      </c>
      <c r="K1967">
        <v>2343.25</v>
      </c>
      <c r="L1967">
        <v>2320</v>
      </c>
      <c r="M1967">
        <v>2342</v>
      </c>
      <c r="N1967">
        <v>2324</v>
      </c>
      <c r="O1967">
        <v>2346</v>
      </c>
      <c r="P1967">
        <v>2322.75</v>
      </c>
      <c r="Q1967">
        <v>2345</v>
      </c>
      <c r="R1967">
        <v>2332.62</v>
      </c>
      <c r="S1967">
        <v>2349.14</v>
      </c>
      <c r="T1967">
        <v>2332.5100000000002</v>
      </c>
      <c r="U1967">
        <v>2349.0100000000002</v>
      </c>
      <c r="V1967">
        <v>0.91</v>
      </c>
      <c r="W1967">
        <v>0.91</v>
      </c>
      <c r="X1967">
        <v>0.91</v>
      </c>
      <c r="Y1967">
        <v>0.91</v>
      </c>
      <c r="Z1967" t="s">
        <v>12</v>
      </c>
      <c r="AA1967" t="s">
        <v>12</v>
      </c>
      <c r="AB1967" t="s">
        <v>12</v>
      </c>
      <c r="AC1967" t="s">
        <v>12</v>
      </c>
      <c r="AD1967">
        <v>210.85694767000001</v>
      </c>
      <c r="AE1967">
        <v>212.17757374000001</v>
      </c>
      <c r="AF1967">
        <v>210.64890384</v>
      </c>
      <c r="AG1967">
        <v>212.17757374000001</v>
      </c>
      <c r="AH1967" t="s">
        <v>12</v>
      </c>
      <c r="AI1967" t="s">
        <v>12</v>
      </c>
    </row>
    <row r="1968" spans="1:35" x14ac:dyDescent="0.25">
      <c r="A1968">
        <v>1492522200</v>
      </c>
      <c r="B1968">
        <v>15.288494269999999</v>
      </c>
      <c r="C1968">
        <v>15.426414680000001</v>
      </c>
      <c r="D1968">
        <v>15.157655829999999</v>
      </c>
      <c r="E1968">
        <v>15.30484944</v>
      </c>
      <c r="F1968">
        <v>15.288494269999999</v>
      </c>
      <c r="G1968">
        <v>15.426414680000001</v>
      </c>
      <c r="H1968">
        <v>15.157655829999999</v>
      </c>
      <c r="I1968">
        <v>15.30484944</v>
      </c>
      <c r="J1968">
        <v>2342</v>
      </c>
      <c r="K1968">
        <v>2344.25</v>
      </c>
      <c r="L1968">
        <v>2327.75</v>
      </c>
      <c r="M1968">
        <v>2334.25</v>
      </c>
      <c r="N1968">
        <v>2345</v>
      </c>
      <c r="O1968">
        <v>2347</v>
      </c>
      <c r="P1968">
        <v>2330.25</v>
      </c>
      <c r="Q1968">
        <v>2337.25</v>
      </c>
      <c r="R1968">
        <v>2342.5300000000002</v>
      </c>
      <c r="S1968">
        <v>2348.35</v>
      </c>
      <c r="T1968">
        <v>2334.54</v>
      </c>
      <c r="U1968">
        <v>2342.19</v>
      </c>
      <c r="V1968">
        <v>0.91</v>
      </c>
      <c r="W1968">
        <v>0.91</v>
      </c>
      <c r="X1968">
        <v>0.91</v>
      </c>
      <c r="Y1968">
        <v>0.91</v>
      </c>
      <c r="Z1968" t="s">
        <v>12</v>
      </c>
      <c r="AA1968" t="s">
        <v>12</v>
      </c>
      <c r="AB1968" t="s">
        <v>12</v>
      </c>
      <c r="AC1968" t="s">
        <v>12</v>
      </c>
      <c r="AD1968">
        <v>211.40871609999999</v>
      </c>
      <c r="AE1968">
        <v>212.10521066999999</v>
      </c>
      <c r="AF1968">
        <v>210.82981151999999</v>
      </c>
      <c r="AG1968">
        <v>211.54439686000001</v>
      </c>
      <c r="AH1968" t="s">
        <v>12</v>
      </c>
      <c r="AI1968" t="s">
        <v>12</v>
      </c>
    </row>
    <row r="1969" spans="1:35" x14ac:dyDescent="0.25">
      <c r="A1969">
        <v>1492608600</v>
      </c>
      <c r="B1969">
        <v>15.445500790000001</v>
      </c>
      <c r="C1969">
        <v>15.52400405</v>
      </c>
      <c r="D1969">
        <v>15.17540149</v>
      </c>
      <c r="E1969">
        <v>15.22634618</v>
      </c>
      <c r="F1969">
        <v>15.445500790000001</v>
      </c>
      <c r="G1969">
        <v>15.52400405</v>
      </c>
      <c r="H1969">
        <v>15.17540149</v>
      </c>
      <c r="I1969">
        <v>15.22634618</v>
      </c>
      <c r="J1969">
        <v>2334.5</v>
      </c>
      <c r="K1969">
        <v>2346</v>
      </c>
      <c r="L1969">
        <v>2328.75</v>
      </c>
      <c r="M1969">
        <v>2330.75</v>
      </c>
      <c r="N1969">
        <v>2337.75</v>
      </c>
      <c r="O1969">
        <v>2349.25</v>
      </c>
      <c r="P1969">
        <v>2331.25</v>
      </c>
      <c r="Q1969">
        <v>2333.75</v>
      </c>
      <c r="R1969">
        <v>2346.79</v>
      </c>
      <c r="S1969">
        <v>2352.63</v>
      </c>
      <c r="T1969">
        <v>2335.0500000000002</v>
      </c>
      <c r="U1969">
        <v>2338.17</v>
      </c>
      <c r="V1969">
        <v>0.91</v>
      </c>
      <c r="W1969">
        <v>0.91</v>
      </c>
      <c r="X1969">
        <v>0.91</v>
      </c>
      <c r="Y1969">
        <v>0.91</v>
      </c>
      <c r="Z1969" t="s">
        <v>12</v>
      </c>
      <c r="AA1969" t="s">
        <v>12</v>
      </c>
      <c r="AB1969" t="s">
        <v>12</v>
      </c>
      <c r="AC1969" t="s">
        <v>12</v>
      </c>
      <c r="AD1969">
        <v>212.13234682000001</v>
      </c>
      <c r="AE1969">
        <v>212.52129833999999</v>
      </c>
      <c r="AF1969">
        <v>210.92026536</v>
      </c>
      <c r="AG1969">
        <v>211.15544535000001</v>
      </c>
      <c r="AH1969" t="s">
        <v>12</v>
      </c>
      <c r="AI1969" t="s">
        <v>12</v>
      </c>
    </row>
    <row r="1970" spans="1:35" x14ac:dyDescent="0.25">
      <c r="A1970">
        <v>1492695000</v>
      </c>
      <c r="B1970">
        <v>15.36045624</v>
      </c>
      <c r="C1970">
        <v>15.69245929</v>
      </c>
      <c r="D1970">
        <v>15.291765890000001</v>
      </c>
      <c r="E1970">
        <v>15.58124568</v>
      </c>
      <c r="F1970">
        <v>15.36045624</v>
      </c>
      <c r="G1970">
        <v>15.69245929</v>
      </c>
      <c r="H1970">
        <v>15.291765890000001</v>
      </c>
      <c r="I1970">
        <v>15.58124568</v>
      </c>
      <c r="J1970">
        <v>2331.25</v>
      </c>
      <c r="K1970">
        <v>2355.25</v>
      </c>
      <c r="L1970">
        <v>2331.25</v>
      </c>
      <c r="M1970">
        <v>2349</v>
      </c>
      <c r="N1970">
        <v>2333.25</v>
      </c>
      <c r="O1970">
        <v>2358.25</v>
      </c>
      <c r="P1970">
        <v>2332.5</v>
      </c>
      <c r="Q1970">
        <v>2352</v>
      </c>
      <c r="R1970">
        <v>2342.69</v>
      </c>
      <c r="S1970">
        <v>2361.37</v>
      </c>
      <c r="T1970">
        <v>2340.91</v>
      </c>
      <c r="U1970">
        <v>2355.84</v>
      </c>
      <c r="V1970">
        <v>0.91</v>
      </c>
      <c r="W1970">
        <v>0.91</v>
      </c>
      <c r="X1970">
        <v>0.91</v>
      </c>
      <c r="Y1970">
        <v>0.91</v>
      </c>
      <c r="Z1970" t="s">
        <v>12</v>
      </c>
      <c r="AA1970" t="s">
        <v>12</v>
      </c>
      <c r="AB1970" t="s">
        <v>12</v>
      </c>
      <c r="AC1970" t="s">
        <v>12</v>
      </c>
      <c r="AD1970">
        <v>211.79766760999999</v>
      </c>
      <c r="AE1970">
        <v>213.33086021</v>
      </c>
      <c r="AF1970">
        <v>211.4629884</v>
      </c>
      <c r="AG1970">
        <v>212.87406831999999</v>
      </c>
      <c r="AH1970" t="s">
        <v>12</v>
      </c>
      <c r="AI1970" t="s">
        <v>12</v>
      </c>
    </row>
    <row r="1971" spans="1:35" x14ac:dyDescent="0.25">
      <c r="A1971">
        <v>1492781400</v>
      </c>
      <c r="B1971">
        <v>15.56979795</v>
      </c>
      <c r="C1971">
        <v>15.584517310000001</v>
      </c>
      <c r="D1971">
        <v>15.35227817</v>
      </c>
      <c r="E1971">
        <v>15.450407240000001</v>
      </c>
      <c r="F1971">
        <v>15.56979795</v>
      </c>
      <c r="G1971">
        <v>15.584517310000001</v>
      </c>
      <c r="H1971">
        <v>15.35227817</v>
      </c>
      <c r="I1971">
        <v>15.450407240000001</v>
      </c>
      <c r="J1971">
        <v>2349.25</v>
      </c>
      <c r="K1971">
        <v>2352.75</v>
      </c>
      <c r="L1971">
        <v>2337.75</v>
      </c>
      <c r="M1971">
        <v>2344.5</v>
      </c>
      <c r="N1971">
        <v>2352.75</v>
      </c>
      <c r="O1971">
        <v>2356</v>
      </c>
      <c r="P1971">
        <v>2340.5</v>
      </c>
      <c r="Q1971">
        <v>2347.5</v>
      </c>
      <c r="R1971">
        <v>2354.7399999999998</v>
      </c>
      <c r="S1971">
        <v>2356.1799999999998</v>
      </c>
      <c r="T1971">
        <v>2344.5100000000002</v>
      </c>
      <c r="U1971">
        <v>2348.69</v>
      </c>
      <c r="V1971">
        <v>0.91</v>
      </c>
      <c r="W1971">
        <v>0.91</v>
      </c>
      <c r="X1971">
        <v>0.91</v>
      </c>
      <c r="Y1971">
        <v>0.91</v>
      </c>
      <c r="Z1971" t="s">
        <v>12</v>
      </c>
      <c r="AA1971" t="s">
        <v>12</v>
      </c>
      <c r="AB1971" t="s">
        <v>12</v>
      </c>
      <c r="AC1971" t="s">
        <v>12</v>
      </c>
      <c r="AD1971">
        <v>212.79265985999999</v>
      </c>
      <c r="AE1971">
        <v>212.84693215999999</v>
      </c>
      <c r="AF1971">
        <v>211.77957685000001</v>
      </c>
      <c r="AG1971">
        <v>212.19566451</v>
      </c>
      <c r="AH1971" t="s">
        <v>12</v>
      </c>
      <c r="AI1971" t="s">
        <v>12</v>
      </c>
    </row>
    <row r="1972" spans="1:35" x14ac:dyDescent="0.25">
      <c r="A1972">
        <v>1493040600</v>
      </c>
      <c r="B1972">
        <v>15.95740681</v>
      </c>
      <c r="C1972">
        <v>15.998294250000001</v>
      </c>
      <c r="D1972">
        <v>15.841287729999999</v>
      </c>
      <c r="E1972">
        <v>15.941052620000001</v>
      </c>
      <c r="F1972">
        <v>15.95740681</v>
      </c>
      <c r="G1972">
        <v>15.998294250000001</v>
      </c>
      <c r="H1972">
        <v>15.841287729999999</v>
      </c>
      <c r="I1972">
        <v>15.941052620000001</v>
      </c>
      <c r="J1972">
        <v>2355</v>
      </c>
      <c r="K1972">
        <v>2374</v>
      </c>
      <c r="L1972">
        <v>2355</v>
      </c>
      <c r="M1972">
        <v>2367.25</v>
      </c>
      <c r="N1972">
        <v>2365.75</v>
      </c>
      <c r="O1972">
        <v>2376.75</v>
      </c>
      <c r="P1972">
        <v>2365.25</v>
      </c>
      <c r="Q1972">
        <v>2370</v>
      </c>
      <c r="R1972">
        <v>2370.33</v>
      </c>
      <c r="S1972">
        <v>2376.98</v>
      </c>
      <c r="T1972">
        <v>2369.19</v>
      </c>
      <c r="U1972">
        <v>2374.15</v>
      </c>
      <c r="V1972">
        <v>0.91</v>
      </c>
      <c r="W1972">
        <v>0.91</v>
      </c>
      <c r="X1972">
        <v>0.91</v>
      </c>
      <c r="Y1972">
        <v>0.91</v>
      </c>
      <c r="Z1972" t="s">
        <v>12</v>
      </c>
      <c r="AA1972" t="s">
        <v>12</v>
      </c>
      <c r="AB1972" t="s">
        <v>12</v>
      </c>
      <c r="AC1972" t="s">
        <v>12</v>
      </c>
      <c r="AD1972">
        <v>214.53841897999999</v>
      </c>
      <c r="AE1972">
        <v>214.74646281</v>
      </c>
      <c r="AF1972">
        <v>214.02283209000001</v>
      </c>
      <c r="AG1972">
        <v>214.52937360000001</v>
      </c>
      <c r="AH1972" t="s">
        <v>12</v>
      </c>
      <c r="AI1972" t="s">
        <v>12</v>
      </c>
    </row>
    <row r="1973" spans="1:35" x14ac:dyDescent="0.25">
      <c r="A1973">
        <v>1493127000</v>
      </c>
      <c r="B1973">
        <v>16.094787520000001</v>
      </c>
      <c r="C1973">
        <v>16.30740084</v>
      </c>
      <c r="D1973">
        <v>16.076797509999999</v>
      </c>
      <c r="E1973">
        <v>16.220719500000001</v>
      </c>
      <c r="F1973">
        <v>16.094787520000001</v>
      </c>
      <c r="G1973">
        <v>16.30740084</v>
      </c>
      <c r="H1973">
        <v>16.076797509999999</v>
      </c>
      <c r="I1973">
        <v>16.220719500000001</v>
      </c>
      <c r="J1973">
        <v>2367.25</v>
      </c>
      <c r="K1973">
        <v>2386.75</v>
      </c>
      <c r="L1973">
        <v>2365.5</v>
      </c>
      <c r="M1973">
        <v>2382.5</v>
      </c>
      <c r="N1973">
        <v>2370</v>
      </c>
      <c r="O1973">
        <v>2389.25</v>
      </c>
      <c r="P1973">
        <v>2368.25</v>
      </c>
      <c r="Q1973">
        <v>2385</v>
      </c>
      <c r="R1973">
        <v>2381.5100000000002</v>
      </c>
      <c r="S1973">
        <v>2392.48</v>
      </c>
      <c r="T1973">
        <v>2381.15</v>
      </c>
      <c r="U1973">
        <v>2388.61</v>
      </c>
      <c r="V1973">
        <v>0.91</v>
      </c>
      <c r="W1973">
        <v>0.91</v>
      </c>
      <c r="X1973">
        <v>0.91</v>
      </c>
      <c r="Y1973">
        <v>0.91</v>
      </c>
      <c r="Z1973" t="s">
        <v>12</v>
      </c>
      <c r="AA1973" t="s">
        <v>12</v>
      </c>
      <c r="AB1973" t="s">
        <v>12</v>
      </c>
      <c r="AC1973" t="s">
        <v>12</v>
      </c>
      <c r="AD1973">
        <v>215.19873201999999</v>
      </c>
      <c r="AE1973">
        <v>216.13945196</v>
      </c>
      <c r="AF1973">
        <v>215.10827818000001</v>
      </c>
      <c r="AG1973">
        <v>215.77763659999999</v>
      </c>
      <c r="AH1973" t="s">
        <v>12</v>
      </c>
      <c r="AI1973" t="s">
        <v>12</v>
      </c>
    </row>
    <row r="1974" spans="1:35" x14ac:dyDescent="0.25">
      <c r="A1974">
        <v>1493213400</v>
      </c>
      <c r="B1974">
        <v>16.217448860000001</v>
      </c>
      <c r="C1974">
        <v>16.42351992</v>
      </c>
      <c r="D1974">
        <v>16.184739499999999</v>
      </c>
      <c r="E1974">
        <v>16.19782305</v>
      </c>
      <c r="F1974">
        <v>16.217448860000001</v>
      </c>
      <c r="G1974">
        <v>16.42351992</v>
      </c>
      <c r="H1974">
        <v>16.184739499999999</v>
      </c>
      <c r="I1974">
        <v>16.19782305</v>
      </c>
      <c r="J1974">
        <v>2380.5</v>
      </c>
      <c r="K1974">
        <v>2392.25</v>
      </c>
      <c r="L1974">
        <v>2379.75</v>
      </c>
      <c r="M1974">
        <v>2379.75</v>
      </c>
      <c r="N1974">
        <v>2383</v>
      </c>
      <c r="O1974">
        <v>2394.75</v>
      </c>
      <c r="P1974">
        <v>2381.5</v>
      </c>
      <c r="Q1974">
        <v>2382.25</v>
      </c>
      <c r="R1974">
        <v>2388.98</v>
      </c>
      <c r="S1974">
        <v>2398.16</v>
      </c>
      <c r="T1974">
        <v>2386.7600000000002</v>
      </c>
      <c r="U1974">
        <v>2387.4499999999998</v>
      </c>
      <c r="V1974">
        <v>0.91</v>
      </c>
      <c r="W1974">
        <v>0.91</v>
      </c>
      <c r="X1974">
        <v>0.91</v>
      </c>
      <c r="Y1974">
        <v>0.91</v>
      </c>
      <c r="Z1974" t="s">
        <v>12</v>
      </c>
      <c r="AA1974" t="s">
        <v>12</v>
      </c>
      <c r="AB1974" t="s">
        <v>12</v>
      </c>
      <c r="AC1974" t="s">
        <v>12</v>
      </c>
      <c r="AD1974">
        <v>215.74145505999999</v>
      </c>
      <c r="AE1974">
        <v>216.66408422999999</v>
      </c>
      <c r="AF1974">
        <v>215.59672892</v>
      </c>
      <c r="AG1974">
        <v>215.64195584000001</v>
      </c>
      <c r="AH1974" t="s">
        <v>12</v>
      </c>
      <c r="AI1974" t="s">
        <v>12</v>
      </c>
    </row>
    <row r="1975" spans="1:35" x14ac:dyDescent="0.25">
      <c r="A1975">
        <v>1493299800</v>
      </c>
      <c r="B1975">
        <v>16.276326310000002</v>
      </c>
      <c r="C1975">
        <v>16.30167599</v>
      </c>
      <c r="D1975">
        <v>16.106236240000001</v>
      </c>
      <c r="E1975">
        <v>16.237074679999999</v>
      </c>
      <c r="F1975">
        <v>16.276326310000002</v>
      </c>
      <c r="G1975">
        <v>16.30167599</v>
      </c>
      <c r="H1975">
        <v>16.106236240000001</v>
      </c>
      <c r="I1975">
        <v>16.237074679999999</v>
      </c>
      <c r="J1975">
        <v>2380</v>
      </c>
      <c r="K1975">
        <v>2386</v>
      </c>
      <c r="L1975">
        <v>2376.5</v>
      </c>
      <c r="M1975">
        <v>2383.5</v>
      </c>
      <c r="N1975">
        <v>2381.5</v>
      </c>
      <c r="O1975">
        <v>2388.75</v>
      </c>
      <c r="P1975">
        <v>2378.75</v>
      </c>
      <c r="Q1975">
        <v>2386</v>
      </c>
      <c r="R1975">
        <v>2389.6999999999998</v>
      </c>
      <c r="S1975">
        <v>2392.1</v>
      </c>
      <c r="T1975">
        <v>2382.6799999999998</v>
      </c>
      <c r="U1975">
        <v>2388.77</v>
      </c>
      <c r="V1975">
        <v>0.91</v>
      </c>
      <c r="W1975">
        <v>0.91</v>
      </c>
      <c r="X1975">
        <v>0.91</v>
      </c>
      <c r="Y1975">
        <v>0.91</v>
      </c>
      <c r="Z1975" t="s">
        <v>12</v>
      </c>
      <c r="AA1975" t="s">
        <v>12</v>
      </c>
      <c r="AB1975" t="s">
        <v>12</v>
      </c>
      <c r="AC1975" t="s">
        <v>12</v>
      </c>
      <c r="AD1975">
        <v>215.97663505</v>
      </c>
      <c r="AE1975">
        <v>216.13945196</v>
      </c>
      <c r="AF1975">
        <v>215.26204971000001</v>
      </c>
      <c r="AG1975">
        <v>215.82286352</v>
      </c>
      <c r="AH1975" t="s">
        <v>12</v>
      </c>
      <c r="AI1975" t="s">
        <v>12</v>
      </c>
    </row>
    <row r="1976" spans="1:35" x14ac:dyDescent="0.25">
      <c r="A1976">
        <v>1493386200</v>
      </c>
      <c r="B1976">
        <v>16.291045669999999</v>
      </c>
      <c r="C1976">
        <v>16.297587929999999</v>
      </c>
      <c r="D1976">
        <v>16.094787520000001</v>
      </c>
      <c r="E1976">
        <v>16.137310769999999</v>
      </c>
      <c r="F1976">
        <v>16.291045669999999</v>
      </c>
      <c r="G1976">
        <v>16.297587929999999</v>
      </c>
      <c r="H1976">
        <v>16.094787520000001</v>
      </c>
      <c r="I1976">
        <v>16.137310769999999</v>
      </c>
      <c r="J1976">
        <v>2383</v>
      </c>
      <c r="K1976">
        <v>2386.25</v>
      </c>
      <c r="L1976">
        <v>2376</v>
      </c>
      <c r="M1976">
        <v>2378</v>
      </c>
      <c r="N1976">
        <v>2386.25</v>
      </c>
      <c r="O1976">
        <v>2388.75</v>
      </c>
      <c r="P1976">
        <v>2378.25</v>
      </c>
      <c r="Q1976">
        <v>2380.5</v>
      </c>
      <c r="R1976">
        <v>2393.6799999999998</v>
      </c>
      <c r="S1976">
        <v>2393.6799999999998</v>
      </c>
      <c r="T1976">
        <v>2382.36</v>
      </c>
      <c r="U1976">
        <v>2384.1999999999998</v>
      </c>
      <c r="V1976">
        <v>0.83</v>
      </c>
      <c r="W1976">
        <v>0.83</v>
      </c>
      <c r="X1976">
        <v>0.83</v>
      </c>
      <c r="Y1976">
        <v>0.83</v>
      </c>
      <c r="Z1976" t="s">
        <v>12</v>
      </c>
      <c r="AA1976" t="s">
        <v>12</v>
      </c>
      <c r="AB1976" t="s">
        <v>12</v>
      </c>
      <c r="AC1976" t="s">
        <v>12</v>
      </c>
      <c r="AD1976">
        <v>216.09422504</v>
      </c>
      <c r="AE1976">
        <v>216.12136118999999</v>
      </c>
      <c r="AF1976">
        <v>215.21682279000001</v>
      </c>
      <c r="AG1976">
        <v>215.35250354999999</v>
      </c>
      <c r="AH1976" t="s">
        <v>12</v>
      </c>
      <c r="AI1976" t="s">
        <v>12</v>
      </c>
    </row>
    <row r="1977" spans="1:35" x14ac:dyDescent="0.25">
      <c r="A1977">
        <v>1493645400</v>
      </c>
      <c r="B1977">
        <v>16.235438869999999</v>
      </c>
      <c r="C1977">
        <v>16.34199134</v>
      </c>
      <c r="D1977">
        <v>16.14875851</v>
      </c>
      <c r="E1977">
        <v>16.238710489999999</v>
      </c>
      <c r="F1977">
        <v>16.235438869999999</v>
      </c>
      <c r="G1977">
        <v>16.34199134</v>
      </c>
      <c r="H1977">
        <v>16.14875851</v>
      </c>
      <c r="I1977">
        <v>16.238710489999999</v>
      </c>
      <c r="J1977">
        <v>2378.5</v>
      </c>
      <c r="K1977">
        <v>2388</v>
      </c>
      <c r="L1977">
        <v>2375</v>
      </c>
      <c r="M1977">
        <v>2384.5</v>
      </c>
      <c r="N1977">
        <v>2381.5</v>
      </c>
      <c r="O1977">
        <v>2390.75</v>
      </c>
      <c r="P1977">
        <v>2377</v>
      </c>
      <c r="Q1977">
        <v>2387</v>
      </c>
      <c r="R1977">
        <v>2388.5</v>
      </c>
      <c r="S1977">
        <v>2394.4899999999998</v>
      </c>
      <c r="T1977">
        <v>2384.83</v>
      </c>
      <c r="U1977">
        <v>2388.33</v>
      </c>
      <c r="V1977">
        <v>0.91</v>
      </c>
      <c r="W1977">
        <v>0.91</v>
      </c>
      <c r="X1977">
        <v>0.91</v>
      </c>
      <c r="Y1977">
        <v>0.91</v>
      </c>
      <c r="Z1977" t="s">
        <v>12</v>
      </c>
      <c r="AA1977" t="s">
        <v>12</v>
      </c>
      <c r="AB1977" t="s">
        <v>12</v>
      </c>
      <c r="AC1977" t="s">
        <v>12</v>
      </c>
      <c r="AD1977">
        <v>215.89522658999999</v>
      </c>
      <c r="AE1977">
        <v>216.33845041000001</v>
      </c>
      <c r="AF1977">
        <v>215.45652545999999</v>
      </c>
      <c r="AG1977">
        <v>215.89522658999999</v>
      </c>
      <c r="AH1977" t="s">
        <v>12</v>
      </c>
      <c r="AI1977" t="s">
        <v>12</v>
      </c>
    </row>
    <row r="1978" spans="1:35" x14ac:dyDescent="0.25">
      <c r="A1978">
        <v>1493731800</v>
      </c>
      <c r="B1978">
        <v>16.282868570000002</v>
      </c>
      <c r="C1978">
        <v>16.30249439</v>
      </c>
      <c r="D1978">
        <v>16.168384320000001</v>
      </c>
      <c r="E1978">
        <v>16.266513400000001</v>
      </c>
      <c r="F1978">
        <v>16.282868570000002</v>
      </c>
      <c r="G1978">
        <v>16.30249439</v>
      </c>
      <c r="H1978">
        <v>16.168384320000001</v>
      </c>
      <c r="I1978">
        <v>16.266513400000001</v>
      </c>
      <c r="J1978">
        <v>2383.75</v>
      </c>
      <c r="K1978">
        <v>2386</v>
      </c>
      <c r="L1978">
        <v>2379.5</v>
      </c>
      <c r="M1978">
        <v>2383.25</v>
      </c>
      <c r="N1978">
        <v>2386.25</v>
      </c>
      <c r="O1978">
        <v>2388.75</v>
      </c>
      <c r="P1978">
        <v>2381.75</v>
      </c>
      <c r="Q1978">
        <v>2385.75</v>
      </c>
      <c r="R1978">
        <v>2391.0500000000002</v>
      </c>
      <c r="S1978">
        <v>2392.9299999999998</v>
      </c>
      <c r="T1978">
        <v>2385.8200000000002</v>
      </c>
      <c r="U1978">
        <v>2391.17</v>
      </c>
      <c r="V1978">
        <v>0.91</v>
      </c>
      <c r="W1978">
        <v>0.91</v>
      </c>
      <c r="X1978">
        <v>0.91</v>
      </c>
      <c r="Y1978">
        <v>0.91</v>
      </c>
      <c r="Z1978" t="s">
        <v>12</v>
      </c>
      <c r="AA1978" t="s">
        <v>12</v>
      </c>
      <c r="AB1978" t="s">
        <v>12</v>
      </c>
      <c r="AC1978" t="s">
        <v>12</v>
      </c>
      <c r="AD1978">
        <v>216.03995273000001</v>
      </c>
      <c r="AE1978">
        <v>216.16658810999999</v>
      </c>
      <c r="AF1978">
        <v>215.551502</v>
      </c>
      <c r="AG1978">
        <v>215.97663505</v>
      </c>
      <c r="AH1978" t="s">
        <v>12</v>
      </c>
      <c r="AI1978" t="s">
        <v>12</v>
      </c>
    </row>
    <row r="1979" spans="1:35" x14ac:dyDescent="0.25">
      <c r="A1979">
        <v>1493818200</v>
      </c>
      <c r="B1979">
        <v>16.165113680000001</v>
      </c>
      <c r="C1979">
        <v>16.2485234</v>
      </c>
      <c r="D1979">
        <v>16.042452340000001</v>
      </c>
      <c r="E1979">
        <v>16.214178220000001</v>
      </c>
      <c r="F1979">
        <v>16.165113680000001</v>
      </c>
      <c r="G1979">
        <v>16.2485234</v>
      </c>
      <c r="H1979">
        <v>16.042452340000001</v>
      </c>
      <c r="I1979">
        <v>16.214178220000001</v>
      </c>
      <c r="J1979">
        <v>2381</v>
      </c>
      <c r="K1979">
        <v>2383.5</v>
      </c>
      <c r="L1979">
        <v>2373.5</v>
      </c>
      <c r="M1979">
        <v>2380.75</v>
      </c>
      <c r="N1979">
        <v>2384</v>
      </c>
      <c r="O1979">
        <v>2386</v>
      </c>
      <c r="P1979">
        <v>2375.5</v>
      </c>
      <c r="Q1979">
        <v>2383.25</v>
      </c>
      <c r="R1979">
        <v>2386.5</v>
      </c>
      <c r="S1979">
        <v>2389.8200000000002</v>
      </c>
      <c r="T1979">
        <v>2379.75</v>
      </c>
      <c r="U1979">
        <v>2388.13</v>
      </c>
      <c r="V1979">
        <v>0.91</v>
      </c>
      <c r="W1979">
        <v>0.91</v>
      </c>
      <c r="X1979">
        <v>0.91</v>
      </c>
      <c r="Y1979">
        <v>0.91</v>
      </c>
      <c r="Z1979" t="s">
        <v>12</v>
      </c>
      <c r="AA1979" t="s">
        <v>12</v>
      </c>
      <c r="AB1979" t="s">
        <v>12</v>
      </c>
      <c r="AC1979" t="s">
        <v>12</v>
      </c>
      <c r="AD1979">
        <v>215.54245660999999</v>
      </c>
      <c r="AE1979">
        <v>216.07387292000001</v>
      </c>
      <c r="AF1979">
        <v>215.00877894999999</v>
      </c>
      <c r="AG1979">
        <v>215.71431891</v>
      </c>
      <c r="AH1979" t="s">
        <v>12</v>
      </c>
      <c r="AI1979" t="s">
        <v>12</v>
      </c>
    </row>
    <row r="1980" spans="1:35" x14ac:dyDescent="0.25">
      <c r="A1980">
        <v>1493904600</v>
      </c>
      <c r="B1980">
        <v>16.269784040000001</v>
      </c>
      <c r="C1980">
        <v>16.286139219999999</v>
      </c>
      <c r="D1980">
        <v>16.057171700000001</v>
      </c>
      <c r="E1980">
        <v>16.245251769999999</v>
      </c>
      <c r="F1980">
        <v>16.269784040000001</v>
      </c>
      <c r="G1980">
        <v>16.286139219999999</v>
      </c>
      <c r="H1980">
        <v>16.057171700000001</v>
      </c>
      <c r="I1980">
        <v>16.245251769999999</v>
      </c>
      <c r="J1980">
        <v>2380</v>
      </c>
      <c r="K1980">
        <v>2388</v>
      </c>
      <c r="L1980">
        <v>2373.75</v>
      </c>
      <c r="M1980">
        <v>2383</v>
      </c>
      <c r="N1980">
        <v>2382</v>
      </c>
      <c r="O1980">
        <v>2390.75</v>
      </c>
      <c r="P1980">
        <v>2376</v>
      </c>
      <c r="Q1980">
        <v>2385.5</v>
      </c>
      <c r="R1980">
        <v>2389.79</v>
      </c>
      <c r="S1980">
        <v>2391.4299999999998</v>
      </c>
      <c r="T1980">
        <v>2380.35</v>
      </c>
      <c r="U1980">
        <v>2389.52</v>
      </c>
      <c r="V1980">
        <v>0.91</v>
      </c>
      <c r="W1980">
        <v>0.91</v>
      </c>
      <c r="X1980">
        <v>0.91</v>
      </c>
      <c r="Y1980">
        <v>0.91</v>
      </c>
      <c r="Z1980" t="s">
        <v>12</v>
      </c>
      <c r="AA1980" t="s">
        <v>12</v>
      </c>
      <c r="AB1980" t="s">
        <v>12</v>
      </c>
      <c r="AC1980" t="s">
        <v>12</v>
      </c>
      <c r="AD1980">
        <v>216.03090735000001</v>
      </c>
      <c r="AE1980">
        <v>216.11457715</v>
      </c>
      <c r="AF1980">
        <v>215.08114201999999</v>
      </c>
      <c r="AG1980">
        <v>215.96758965999999</v>
      </c>
      <c r="AH1980" t="s">
        <v>12</v>
      </c>
      <c r="AI1980" t="s">
        <v>12</v>
      </c>
    </row>
    <row r="1981" spans="1:35" x14ac:dyDescent="0.25">
      <c r="A1981">
        <v>1493991000</v>
      </c>
      <c r="B1981">
        <v>16.333567939999998</v>
      </c>
      <c r="C1981">
        <v>16.449687999999998</v>
      </c>
      <c r="D1981">
        <v>16.238710489999999</v>
      </c>
      <c r="E1981">
        <v>16.449687999999998</v>
      </c>
      <c r="F1981">
        <v>16.333567939999998</v>
      </c>
      <c r="G1981">
        <v>16.449687999999998</v>
      </c>
      <c r="H1981">
        <v>16.238710489999999</v>
      </c>
      <c r="I1981">
        <v>16.449687999999998</v>
      </c>
      <c r="J1981">
        <v>2383</v>
      </c>
      <c r="K1981">
        <v>2396.75</v>
      </c>
      <c r="L1981">
        <v>2376.5</v>
      </c>
      <c r="M1981">
        <v>2395.25</v>
      </c>
      <c r="N1981">
        <v>2386</v>
      </c>
      <c r="O1981">
        <v>2399.25</v>
      </c>
      <c r="P1981">
        <v>2379</v>
      </c>
      <c r="Q1981">
        <v>2397.75</v>
      </c>
      <c r="R1981">
        <v>2392.37</v>
      </c>
      <c r="S1981">
        <v>2399.29</v>
      </c>
      <c r="T1981">
        <v>2389.38</v>
      </c>
      <c r="U1981">
        <v>2399.29</v>
      </c>
      <c r="V1981">
        <v>0.91</v>
      </c>
      <c r="W1981">
        <v>0.91</v>
      </c>
      <c r="X1981">
        <v>0.91</v>
      </c>
      <c r="Y1981">
        <v>0.91</v>
      </c>
      <c r="Z1981" t="s">
        <v>12</v>
      </c>
      <c r="AA1981" t="s">
        <v>12</v>
      </c>
      <c r="AB1981" t="s">
        <v>12</v>
      </c>
      <c r="AC1981" t="s">
        <v>12</v>
      </c>
      <c r="AD1981">
        <v>216.35654117999999</v>
      </c>
      <c r="AE1981">
        <v>216.83594653</v>
      </c>
      <c r="AF1981">
        <v>215.89522658999999</v>
      </c>
      <c r="AG1981">
        <v>216.81785575999999</v>
      </c>
      <c r="AH1981" t="s">
        <v>12</v>
      </c>
      <c r="AI1981" t="s">
        <v>12</v>
      </c>
    </row>
    <row r="1982" spans="1:35" x14ac:dyDescent="0.25">
      <c r="A1982">
        <v>1494250200</v>
      </c>
      <c r="B1982">
        <v>16.448052189999999</v>
      </c>
      <c r="C1982">
        <v>16.485668010000001</v>
      </c>
      <c r="D1982">
        <v>16.335203750000002</v>
      </c>
      <c r="E1982">
        <v>16.439875090000001</v>
      </c>
      <c r="F1982">
        <v>16.448052189999999</v>
      </c>
      <c r="G1982">
        <v>16.485668010000001</v>
      </c>
      <c r="H1982">
        <v>16.335203750000002</v>
      </c>
      <c r="I1982">
        <v>16.439875090000001</v>
      </c>
      <c r="J1982">
        <v>2399.25</v>
      </c>
      <c r="K1982">
        <v>2403.75</v>
      </c>
      <c r="L1982">
        <v>2387.5</v>
      </c>
      <c r="M1982">
        <v>2392.5</v>
      </c>
      <c r="N1982">
        <v>2402.5</v>
      </c>
      <c r="O1982">
        <v>2403.75</v>
      </c>
      <c r="P1982">
        <v>2389.75</v>
      </c>
      <c r="Q1982">
        <v>2395</v>
      </c>
      <c r="R1982">
        <v>2399.94</v>
      </c>
      <c r="S1982">
        <v>2401.36</v>
      </c>
      <c r="T1982">
        <v>2393.92</v>
      </c>
      <c r="U1982">
        <v>2399.38</v>
      </c>
      <c r="V1982">
        <v>0.91</v>
      </c>
      <c r="W1982">
        <v>0.91</v>
      </c>
      <c r="X1982">
        <v>0.91</v>
      </c>
      <c r="Y1982">
        <v>0.91</v>
      </c>
      <c r="Z1982" t="s">
        <v>12</v>
      </c>
      <c r="AA1982" t="s">
        <v>12</v>
      </c>
      <c r="AB1982" t="s">
        <v>12</v>
      </c>
      <c r="AC1982" t="s">
        <v>12</v>
      </c>
      <c r="AD1982">
        <v>216.86308267999999</v>
      </c>
      <c r="AE1982">
        <v>217.01685420999999</v>
      </c>
      <c r="AF1982">
        <v>216.33845041000001</v>
      </c>
      <c r="AG1982">
        <v>216.78167422999999</v>
      </c>
      <c r="AH1982" t="s">
        <v>12</v>
      </c>
      <c r="AI1982" t="s">
        <v>12</v>
      </c>
    </row>
    <row r="1983" spans="1:35" x14ac:dyDescent="0.25">
      <c r="A1983">
        <v>1494336600</v>
      </c>
      <c r="B1983">
        <v>16.492210270000001</v>
      </c>
      <c r="C1983">
        <v>16.538003190000001</v>
      </c>
      <c r="D1983">
        <v>16.30576503</v>
      </c>
      <c r="E1983">
        <v>16.395717009999998</v>
      </c>
      <c r="F1983">
        <v>16.492210270000001</v>
      </c>
      <c r="G1983">
        <v>16.538003190000001</v>
      </c>
      <c r="H1983">
        <v>16.30576503</v>
      </c>
      <c r="I1983">
        <v>16.395717009999998</v>
      </c>
      <c r="J1983">
        <v>2392.75</v>
      </c>
      <c r="K1983">
        <v>2397.5</v>
      </c>
      <c r="L1983">
        <v>2386.25</v>
      </c>
      <c r="M1983">
        <v>2390.75</v>
      </c>
      <c r="N1983">
        <v>2394.5</v>
      </c>
      <c r="O1983">
        <v>2400</v>
      </c>
      <c r="P1983">
        <v>2388.75</v>
      </c>
      <c r="Q1983">
        <v>2393.25</v>
      </c>
      <c r="R1983">
        <v>2401.58</v>
      </c>
      <c r="S1983">
        <v>2403.87</v>
      </c>
      <c r="T1983">
        <v>2392.44</v>
      </c>
      <c r="U1983">
        <v>2396.92</v>
      </c>
      <c r="V1983">
        <v>0.91</v>
      </c>
      <c r="W1983">
        <v>0.91</v>
      </c>
      <c r="X1983">
        <v>0.91</v>
      </c>
      <c r="Y1983">
        <v>0.91</v>
      </c>
      <c r="Z1983" t="s">
        <v>12</v>
      </c>
      <c r="AA1983" t="s">
        <v>12</v>
      </c>
      <c r="AB1983" t="s">
        <v>12</v>
      </c>
      <c r="AC1983" t="s">
        <v>12</v>
      </c>
      <c r="AD1983">
        <v>217.05303574999999</v>
      </c>
      <c r="AE1983">
        <v>217.26107958</v>
      </c>
      <c r="AF1983">
        <v>216.22086042000001</v>
      </c>
      <c r="AG1983">
        <v>216.58267577999999</v>
      </c>
      <c r="AH1983" t="s">
        <v>12</v>
      </c>
      <c r="AI1983" t="s">
        <v>12</v>
      </c>
    </row>
    <row r="1984" spans="1:35" x14ac:dyDescent="0.25">
      <c r="A1984">
        <v>1494423000</v>
      </c>
      <c r="B1984">
        <v>16.367913120000001</v>
      </c>
      <c r="C1984">
        <v>16.47094865</v>
      </c>
      <c r="D1984">
        <v>16.323755030000001</v>
      </c>
      <c r="E1984">
        <v>16.47094865</v>
      </c>
      <c r="F1984">
        <v>16.367913120000001</v>
      </c>
      <c r="G1984">
        <v>16.47094865</v>
      </c>
      <c r="H1984">
        <v>16.323755030000001</v>
      </c>
      <c r="I1984">
        <v>16.47094865</v>
      </c>
      <c r="J1984">
        <v>2389.75</v>
      </c>
      <c r="K1984">
        <v>2394</v>
      </c>
      <c r="L1984">
        <v>2385.5</v>
      </c>
      <c r="M1984">
        <v>2392.75</v>
      </c>
      <c r="N1984">
        <v>2391.75</v>
      </c>
      <c r="O1984">
        <v>2397</v>
      </c>
      <c r="P1984">
        <v>2387.5</v>
      </c>
      <c r="Q1984">
        <v>2395.25</v>
      </c>
      <c r="R1984">
        <v>2396.79</v>
      </c>
      <c r="S1984">
        <v>2399.7399999999998</v>
      </c>
      <c r="T1984">
        <v>2392.79</v>
      </c>
      <c r="U1984">
        <v>2399.63</v>
      </c>
      <c r="V1984">
        <v>0.91</v>
      </c>
      <c r="W1984">
        <v>0.91</v>
      </c>
      <c r="X1984">
        <v>0.91</v>
      </c>
      <c r="Y1984">
        <v>0.91</v>
      </c>
      <c r="Z1984" t="s">
        <v>12</v>
      </c>
      <c r="AA1984" t="s">
        <v>12</v>
      </c>
      <c r="AB1984" t="s">
        <v>12</v>
      </c>
      <c r="AC1984" t="s">
        <v>12</v>
      </c>
      <c r="AD1984">
        <v>216.53744886000001</v>
      </c>
      <c r="AE1984">
        <v>216.97162728999999</v>
      </c>
      <c r="AF1984">
        <v>216.32035963999999</v>
      </c>
      <c r="AG1984">
        <v>216.97162728999999</v>
      </c>
      <c r="AH1984" t="s">
        <v>12</v>
      </c>
      <c r="AI1984" t="s">
        <v>12</v>
      </c>
    </row>
    <row r="1985" spans="1:35" x14ac:dyDescent="0.25">
      <c r="A1985">
        <v>1494509400</v>
      </c>
      <c r="B1985">
        <v>16.36137183</v>
      </c>
      <c r="C1985">
        <v>16.405529919999999</v>
      </c>
      <c r="D1985">
        <v>16.112778500000001</v>
      </c>
      <c r="E1985">
        <v>16.380997650000001</v>
      </c>
      <c r="F1985">
        <v>16.36137183</v>
      </c>
      <c r="G1985">
        <v>16.405529919999999</v>
      </c>
      <c r="H1985">
        <v>16.112778500000001</v>
      </c>
      <c r="I1985">
        <v>16.380997650000001</v>
      </c>
      <c r="J1985">
        <v>2392</v>
      </c>
      <c r="K1985">
        <v>2393</v>
      </c>
      <c r="L1985">
        <v>2376.5</v>
      </c>
      <c r="M1985">
        <v>2388.5</v>
      </c>
      <c r="N1985">
        <v>2395</v>
      </c>
      <c r="O1985">
        <v>2395.25</v>
      </c>
      <c r="P1985">
        <v>2379</v>
      </c>
      <c r="Q1985">
        <v>2391</v>
      </c>
      <c r="R1985">
        <v>2394.84</v>
      </c>
      <c r="S1985">
        <v>2395.7199999999998</v>
      </c>
      <c r="T1985">
        <v>2381.7399999999998</v>
      </c>
      <c r="U1985">
        <v>2394.44</v>
      </c>
      <c r="V1985">
        <v>0.91</v>
      </c>
      <c r="W1985">
        <v>0.91</v>
      </c>
      <c r="X1985">
        <v>0.91</v>
      </c>
      <c r="Y1985">
        <v>0.91</v>
      </c>
      <c r="Z1985" t="s">
        <v>12</v>
      </c>
      <c r="AA1985" t="s">
        <v>12</v>
      </c>
      <c r="AB1985" t="s">
        <v>12</v>
      </c>
      <c r="AC1985" t="s">
        <v>12</v>
      </c>
      <c r="AD1985">
        <v>216.50126732000001</v>
      </c>
      <c r="AE1985">
        <v>216.70026576999999</v>
      </c>
      <c r="AF1985">
        <v>215.39773047</v>
      </c>
      <c r="AG1985">
        <v>216.52840347</v>
      </c>
      <c r="AH1985" t="s">
        <v>12</v>
      </c>
      <c r="AI1985" t="s">
        <v>12</v>
      </c>
    </row>
    <row r="1986" spans="1:35" x14ac:dyDescent="0.25">
      <c r="A1986">
        <v>1494595800</v>
      </c>
      <c r="B1986">
        <v>16.30903567</v>
      </c>
      <c r="C1986">
        <v>16.330297300000002</v>
      </c>
      <c r="D1986">
        <v>16.225625959999999</v>
      </c>
      <c r="E1986">
        <v>16.299222759999999</v>
      </c>
      <c r="F1986">
        <v>16.30903567</v>
      </c>
      <c r="G1986">
        <v>16.330297300000002</v>
      </c>
      <c r="H1986">
        <v>16.225625959999999</v>
      </c>
      <c r="I1986">
        <v>16.299222759999999</v>
      </c>
      <c r="J1986">
        <v>2388</v>
      </c>
      <c r="K1986">
        <v>2388.75</v>
      </c>
      <c r="L1986">
        <v>2382</v>
      </c>
      <c r="M1986">
        <v>2386</v>
      </c>
      <c r="N1986">
        <v>2390.25</v>
      </c>
      <c r="O1986">
        <v>2391.5</v>
      </c>
      <c r="P1986">
        <v>2384.25</v>
      </c>
      <c r="Q1986">
        <v>2388.75</v>
      </c>
      <c r="R1986">
        <v>2392.44</v>
      </c>
      <c r="S1986">
        <v>2392.44</v>
      </c>
      <c r="T1986">
        <v>2387.19</v>
      </c>
      <c r="U1986">
        <v>2390.9</v>
      </c>
      <c r="V1986">
        <v>0.91</v>
      </c>
      <c r="W1986">
        <v>0.91</v>
      </c>
      <c r="X1986">
        <v>0.91</v>
      </c>
      <c r="Y1986">
        <v>0.91</v>
      </c>
      <c r="Z1986" t="s">
        <v>12</v>
      </c>
      <c r="AA1986" t="s">
        <v>12</v>
      </c>
      <c r="AB1986" t="s">
        <v>12</v>
      </c>
      <c r="AC1986" t="s">
        <v>12</v>
      </c>
      <c r="AD1986">
        <v>216.26608734000001</v>
      </c>
      <c r="AE1986">
        <v>216.57118814</v>
      </c>
      <c r="AF1986">
        <v>215.88618120999999</v>
      </c>
      <c r="AG1986">
        <v>216.16658810999999</v>
      </c>
      <c r="AH1986" t="s">
        <v>12</v>
      </c>
      <c r="AI1986" t="s">
        <v>12</v>
      </c>
    </row>
    <row r="1987" spans="1:35" x14ac:dyDescent="0.25">
      <c r="A1987">
        <v>1494855000</v>
      </c>
      <c r="B1987">
        <v>16.379361840000001</v>
      </c>
      <c r="C1987">
        <v>16.57725482</v>
      </c>
      <c r="D1987">
        <v>16.379361840000001</v>
      </c>
      <c r="E1987">
        <v>16.541274810000001</v>
      </c>
      <c r="F1987">
        <v>16.379361840000001</v>
      </c>
      <c r="G1987">
        <v>16.57725482</v>
      </c>
      <c r="H1987">
        <v>16.379361840000001</v>
      </c>
      <c r="I1987">
        <v>16.541274810000001</v>
      </c>
      <c r="J1987">
        <v>2386</v>
      </c>
      <c r="K1987">
        <v>2399.5</v>
      </c>
      <c r="L1987">
        <v>2385.75</v>
      </c>
      <c r="M1987">
        <v>2395.5</v>
      </c>
      <c r="N1987">
        <v>2388.75</v>
      </c>
      <c r="O1987">
        <v>2402.25</v>
      </c>
      <c r="P1987">
        <v>2388</v>
      </c>
      <c r="Q1987">
        <v>2398.5</v>
      </c>
      <c r="R1987">
        <v>2393.98</v>
      </c>
      <c r="S1987">
        <v>2404.0500000000002</v>
      </c>
      <c r="T1987">
        <v>2393.94</v>
      </c>
      <c r="U1987">
        <v>2402.3200000000002</v>
      </c>
      <c r="V1987">
        <v>0.91</v>
      </c>
      <c r="W1987">
        <v>0.91</v>
      </c>
      <c r="X1987">
        <v>0.91</v>
      </c>
      <c r="Y1987">
        <v>0.91</v>
      </c>
      <c r="Z1987" t="s">
        <v>12</v>
      </c>
      <c r="AA1987" t="s">
        <v>12</v>
      </c>
      <c r="AB1987" t="s">
        <v>12</v>
      </c>
      <c r="AC1987" t="s">
        <v>12</v>
      </c>
      <c r="AD1987">
        <v>216.60981193000001</v>
      </c>
      <c r="AE1987">
        <v>217.48721418</v>
      </c>
      <c r="AF1987">
        <v>216.59172115999999</v>
      </c>
      <c r="AG1987">
        <v>217.36057880999999</v>
      </c>
      <c r="AH1987" t="s">
        <v>12</v>
      </c>
      <c r="AI1987" t="s">
        <v>12</v>
      </c>
    </row>
    <row r="1988" spans="1:35" x14ac:dyDescent="0.25">
      <c r="A1988">
        <v>1494941400</v>
      </c>
      <c r="B1988">
        <v>16.623048709999999</v>
      </c>
      <c r="C1988">
        <v>16.62631936</v>
      </c>
      <c r="D1988">
        <v>16.413233049999999</v>
      </c>
      <c r="E1988">
        <v>16.505293819999999</v>
      </c>
      <c r="F1988">
        <v>16.623048709999999</v>
      </c>
      <c r="G1988">
        <v>16.62631936</v>
      </c>
      <c r="H1988">
        <v>16.413233049999999</v>
      </c>
      <c r="I1988">
        <v>16.505293819999999</v>
      </c>
      <c r="J1988">
        <v>2396.5</v>
      </c>
      <c r="K1988">
        <v>2401.75</v>
      </c>
      <c r="L1988">
        <v>2391.5</v>
      </c>
      <c r="M1988">
        <v>2394.5</v>
      </c>
      <c r="N1988">
        <v>2399.75</v>
      </c>
      <c r="O1988">
        <v>2404.5</v>
      </c>
      <c r="P1988">
        <v>2393.75</v>
      </c>
      <c r="Q1988">
        <v>2397</v>
      </c>
      <c r="R1988">
        <v>2404.5500000000002</v>
      </c>
      <c r="S1988">
        <v>2405.77</v>
      </c>
      <c r="T1988">
        <v>2396.0500000000002</v>
      </c>
      <c r="U1988">
        <v>2400.67</v>
      </c>
      <c r="V1988">
        <v>0.91</v>
      </c>
      <c r="W1988">
        <v>0.91</v>
      </c>
      <c r="X1988">
        <v>0.91</v>
      </c>
      <c r="Y1988">
        <v>0.91</v>
      </c>
      <c r="Z1988" t="s">
        <v>12</v>
      </c>
      <c r="AA1988" t="s">
        <v>12</v>
      </c>
      <c r="AB1988" t="s">
        <v>12</v>
      </c>
      <c r="AC1988" t="s">
        <v>12</v>
      </c>
      <c r="AD1988">
        <v>217.66812186000001</v>
      </c>
      <c r="AE1988">
        <v>217.69525802000001</v>
      </c>
      <c r="AF1988">
        <v>216.75453807</v>
      </c>
      <c r="AG1988">
        <v>217.16158035999999</v>
      </c>
      <c r="AH1988" t="s">
        <v>12</v>
      </c>
      <c r="AI1988" t="s">
        <v>12</v>
      </c>
    </row>
    <row r="1989" spans="1:35" x14ac:dyDescent="0.25">
      <c r="A1989">
        <v>1495027800</v>
      </c>
      <c r="B1989">
        <v>16.094787520000001</v>
      </c>
      <c r="C1989">
        <v>16.2027295</v>
      </c>
      <c r="D1989">
        <v>15.609049580000001</v>
      </c>
      <c r="E1989">
        <v>15.636852490000001</v>
      </c>
      <c r="F1989">
        <v>16.094787520000001</v>
      </c>
      <c r="G1989">
        <v>16.2027295</v>
      </c>
      <c r="H1989">
        <v>15.609049580000001</v>
      </c>
      <c r="I1989">
        <v>15.636852490000001</v>
      </c>
      <c r="J1989">
        <v>2393</v>
      </c>
      <c r="K1989">
        <v>2393</v>
      </c>
      <c r="L1989">
        <v>2352</v>
      </c>
      <c r="M1989">
        <v>2354.5</v>
      </c>
      <c r="N1989">
        <v>2396.5</v>
      </c>
      <c r="O1989">
        <v>2396.75</v>
      </c>
      <c r="P1989">
        <v>2354.75</v>
      </c>
      <c r="Q1989">
        <v>2357.5</v>
      </c>
      <c r="R1989">
        <v>2382.9499999999998</v>
      </c>
      <c r="S1989">
        <v>2384.87</v>
      </c>
      <c r="T1989">
        <v>2356.21</v>
      </c>
      <c r="U1989">
        <v>2357.0300000000002</v>
      </c>
      <c r="V1989">
        <v>0.91</v>
      </c>
      <c r="W1989">
        <v>0.91</v>
      </c>
      <c r="X1989">
        <v>0.91</v>
      </c>
      <c r="Y1989">
        <v>0.91</v>
      </c>
      <c r="Z1989" t="s">
        <v>12</v>
      </c>
      <c r="AA1989" t="s">
        <v>12</v>
      </c>
      <c r="AB1989" t="s">
        <v>12</v>
      </c>
      <c r="AC1989" t="s">
        <v>12</v>
      </c>
      <c r="AD1989">
        <v>215.37059431</v>
      </c>
      <c r="AE1989">
        <v>215.85904504999999</v>
      </c>
      <c r="AF1989">
        <v>213.24492906</v>
      </c>
      <c r="AG1989">
        <v>213.30824675</v>
      </c>
      <c r="AH1989" t="s">
        <v>12</v>
      </c>
      <c r="AI1989" t="s">
        <v>12</v>
      </c>
    </row>
    <row r="1990" spans="1:35" x14ac:dyDescent="0.25">
      <c r="A1990">
        <v>1495114200</v>
      </c>
      <c r="B1990">
        <v>15.595965039999999</v>
      </c>
      <c r="C1990">
        <v>15.996658439999999</v>
      </c>
      <c r="D1990">
        <v>15.54690051</v>
      </c>
      <c r="E1990">
        <v>15.79876546</v>
      </c>
      <c r="F1990">
        <v>15.595965039999999</v>
      </c>
      <c r="G1990">
        <v>15.996658439999999</v>
      </c>
      <c r="H1990">
        <v>15.54690051</v>
      </c>
      <c r="I1990">
        <v>15.79876546</v>
      </c>
      <c r="J1990">
        <v>2351</v>
      </c>
      <c r="K1990">
        <v>2371.75</v>
      </c>
      <c r="L1990">
        <v>2341.75</v>
      </c>
      <c r="M1990">
        <v>2360.5</v>
      </c>
      <c r="N1990">
        <v>2355</v>
      </c>
      <c r="O1990">
        <v>2375</v>
      </c>
      <c r="P1990">
        <v>2344.5</v>
      </c>
      <c r="Q1990">
        <v>2363.5</v>
      </c>
      <c r="R1990">
        <v>2354.69</v>
      </c>
      <c r="S1990">
        <v>2375.7399999999998</v>
      </c>
      <c r="T1990">
        <v>2352.7199999999998</v>
      </c>
      <c r="U1990">
        <v>2365.7199999999998</v>
      </c>
      <c r="V1990">
        <v>0.91</v>
      </c>
      <c r="W1990">
        <v>0.91</v>
      </c>
      <c r="X1990">
        <v>0.91</v>
      </c>
      <c r="Y1990">
        <v>0.91</v>
      </c>
      <c r="Z1990" t="s">
        <v>12</v>
      </c>
      <c r="AA1990" t="s">
        <v>12</v>
      </c>
      <c r="AB1990" t="s">
        <v>12</v>
      </c>
      <c r="AC1990" t="s">
        <v>12</v>
      </c>
      <c r="AD1990">
        <v>213.22683828999999</v>
      </c>
      <c r="AE1990">
        <v>215.05400587</v>
      </c>
      <c r="AF1990">
        <v>212.95547676999999</v>
      </c>
      <c r="AG1990">
        <v>214.16755824000001</v>
      </c>
      <c r="AH1990" t="s">
        <v>12</v>
      </c>
      <c r="AI1990" t="s">
        <v>12</v>
      </c>
    </row>
    <row r="1991" spans="1:35" x14ac:dyDescent="0.25">
      <c r="A1991">
        <v>1495200600</v>
      </c>
      <c r="B1991">
        <v>15.92469745</v>
      </c>
      <c r="C1991">
        <v>16.266513400000001</v>
      </c>
      <c r="D1991">
        <v>15.909978089999999</v>
      </c>
      <c r="E1991">
        <v>16.106236240000001</v>
      </c>
      <c r="F1991">
        <v>15.92469745</v>
      </c>
      <c r="G1991">
        <v>16.266513400000001</v>
      </c>
      <c r="H1991">
        <v>15.909978089999999</v>
      </c>
      <c r="I1991">
        <v>16.106236240000001</v>
      </c>
      <c r="J1991">
        <v>2362</v>
      </c>
      <c r="K1991">
        <v>2385</v>
      </c>
      <c r="L1991">
        <v>2358.5</v>
      </c>
      <c r="M1991">
        <v>2378.5</v>
      </c>
      <c r="N1991">
        <v>2364</v>
      </c>
      <c r="O1991">
        <v>2388</v>
      </c>
      <c r="P1991">
        <v>2361</v>
      </c>
      <c r="Q1991">
        <v>2381.5</v>
      </c>
      <c r="R1991">
        <v>2371.37</v>
      </c>
      <c r="S1991">
        <v>2389.06</v>
      </c>
      <c r="T1991">
        <v>2370.4299999999998</v>
      </c>
      <c r="U1991">
        <v>2381.73</v>
      </c>
      <c r="V1991">
        <v>0.91</v>
      </c>
      <c r="W1991">
        <v>0.91</v>
      </c>
      <c r="X1991">
        <v>0.91</v>
      </c>
      <c r="Y1991">
        <v>0.91</v>
      </c>
      <c r="Z1991" t="s">
        <v>12</v>
      </c>
      <c r="AA1991" t="s">
        <v>12</v>
      </c>
      <c r="AB1991" t="s">
        <v>12</v>
      </c>
      <c r="AC1991" t="s">
        <v>12</v>
      </c>
      <c r="AD1991">
        <v>214.67409974</v>
      </c>
      <c r="AE1991">
        <v>216.25704195</v>
      </c>
      <c r="AF1991">
        <v>214.61982743999999</v>
      </c>
      <c r="AG1991">
        <v>215.56054738</v>
      </c>
      <c r="AH1991" t="s">
        <v>12</v>
      </c>
      <c r="AI1991" t="s">
        <v>12</v>
      </c>
    </row>
    <row r="1992" spans="1:35" x14ac:dyDescent="0.25">
      <c r="A1992">
        <v>1495459800</v>
      </c>
      <c r="B1992">
        <v>16.223991130000002</v>
      </c>
      <c r="C1992">
        <v>16.395717009999998</v>
      </c>
      <c r="D1992">
        <v>16.215813050000001</v>
      </c>
      <c r="E1992">
        <v>16.364642480000001</v>
      </c>
      <c r="F1992">
        <v>16.223991130000002</v>
      </c>
      <c r="G1992">
        <v>16.395717009999998</v>
      </c>
      <c r="H1992">
        <v>16.215813050000001</v>
      </c>
      <c r="I1992">
        <v>16.364642480000001</v>
      </c>
      <c r="J1992">
        <v>2378.5</v>
      </c>
      <c r="K1992">
        <v>2391.25</v>
      </c>
      <c r="L1992">
        <v>2375.5</v>
      </c>
      <c r="M1992">
        <v>2389.75</v>
      </c>
      <c r="N1992">
        <v>2381.75</v>
      </c>
      <c r="O1992">
        <v>2394.25</v>
      </c>
      <c r="P1992">
        <v>2378.25</v>
      </c>
      <c r="Q1992">
        <v>2392.75</v>
      </c>
      <c r="R1992">
        <v>2387.21</v>
      </c>
      <c r="S1992">
        <v>2395.46</v>
      </c>
      <c r="T1992">
        <v>2386.92</v>
      </c>
      <c r="U1992">
        <v>2394.02</v>
      </c>
      <c r="V1992">
        <v>0.91</v>
      </c>
      <c r="W1992">
        <v>0.91</v>
      </c>
      <c r="X1992">
        <v>0.91</v>
      </c>
      <c r="Y1992">
        <v>0.91</v>
      </c>
      <c r="Z1992" t="s">
        <v>12</v>
      </c>
      <c r="AA1992" t="s">
        <v>12</v>
      </c>
      <c r="AB1992" t="s">
        <v>12</v>
      </c>
      <c r="AC1992" t="s">
        <v>12</v>
      </c>
      <c r="AD1992">
        <v>216.09422504</v>
      </c>
      <c r="AE1992">
        <v>216.82690115</v>
      </c>
      <c r="AF1992">
        <v>216.02186197</v>
      </c>
      <c r="AG1992">
        <v>216.65503885000001</v>
      </c>
      <c r="AH1992" t="s">
        <v>12</v>
      </c>
      <c r="AI1992" t="s">
        <v>12</v>
      </c>
    </row>
    <row r="1993" spans="1:35" x14ac:dyDescent="0.25">
      <c r="A1993">
        <v>1495546200</v>
      </c>
      <c r="B1993">
        <v>16.444781549999998</v>
      </c>
      <c r="C1993">
        <v>16.505293819999999</v>
      </c>
      <c r="D1993">
        <v>16.35810021</v>
      </c>
      <c r="E1993">
        <v>16.467677999999999</v>
      </c>
      <c r="F1993">
        <v>16.444781549999998</v>
      </c>
      <c r="G1993">
        <v>16.505293819999999</v>
      </c>
      <c r="H1993">
        <v>16.35810021</v>
      </c>
      <c r="I1993">
        <v>16.467677999999999</v>
      </c>
      <c r="J1993">
        <v>2390.5</v>
      </c>
      <c r="K1993">
        <v>2396.5</v>
      </c>
      <c r="L1993">
        <v>2384</v>
      </c>
      <c r="M1993">
        <v>2395.25</v>
      </c>
      <c r="N1993">
        <v>2393.5</v>
      </c>
      <c r="O1993">
        <v>2399.5</v>
      </c>
      <c r="P1993">
        <v>2386.75</v>
      </c>
      <c r="Q1993">
        <v>2398</v>
      </c>
      <c r="R1993">
        <v>2397.04</v>
      </c>
      <c r="S1993">
        <v>2400.85</v>
      </c>
      <c r="T1993">
        <v>2393.88</v>
      </c>
      <c r="U1993">
        <v>2398.42</v>
      </c>
      <c r="V1993">
        <v>0.91</v>
      </c>
      <c r="W1993">
        <v>0.91</v>
      </c>
      <c r="X1993">
        <v>0.91</v>
      </c>
      <c r="Y1993">
        <v>0.91</v>
      </c>
      <c r="Z1993" t="s">
        <v>12</v>
      </c>
      <c r="AA1993" t="s">
        <v>12</v>
      </c>
      <c r="AB1993" t="s">
        <v>12</v>
      </c>
      <c r="AC1993" t="s">
        <v>12</v>
      </c>
      <c r="AD1993">
        <v>217.04399036000001</v>
      </c>
      <c r="AE1993">
        <v>217.30630650000001</v>
      </c>
      <c r="AF1993">
        <v>216.64599347000001</v>
      </c>
      <c r="AG1993">
        <v>217.13444419999999</v>
      </c>
      <c r="AH1993" t="s">
        <v>12</v>
      </c>
      <c r="AI1993" t="s">
        <v>12</v>
      </c>
    </row>
    <row r="1994" spans="1:35" x14ac:dyDescent="0.25">
      <c r="A1994">
        <v>1495632600</v>
      </c>
      <c r="B1994">
        <v>16.521649</v>
      </c>
      <c r="C1994">
        <v>16.600152260000002</v>
      </c>
      <c r="D1994">
        <v>16.438239280000001</v>
      </c>
      <c r="E1994">
        <v>16.560900629999999</v>
      </c>
      <c r="F1994">
        <v>16.521649</v>
      </c>
      <c r="G1994">
        <v>16.600152260000002</v>
      </c>
      <c r="H1994">
        <v>16.438239280000001</v>
      </c>
      <c r="I1994">
        <v>16.560900629999999</v>
      </c>
      <c r="J1994">
        <v>2393.5</v>
      </c>
      <c r="K1994">
        <v>2401.25</v>
      </c>
      <c r="L1994">
        <v>2392.25</v>
      </c>
      <c r="M1994">
        <v>2399</v>
      </c>
      <c r="N1994">
        <v>2397</v>
      </c>
      <c r="O1994">
        <v>2404</v>
      </c>
      <c r="P1994">
        <v>2394.75</v>
      </c>
      <c r="Q1994">
        <v>2402</v>
      </c>
      <c r="R1994">
        <v>2401.41</v>
      </c>
      <c r="S1994">
        <v>2405.58</v>
      </c>
      <c r="T1994">
        <v>2397.9899999999998</v>
      </c>
      <c r="U1994">
        <v>2404.39</v>
      </c>
      <c r="V1994">
        <v>0.91</v>
      </c>
      <c r="W1994">
        <v>0.91</v>
      </c>
      <c r="X1994">
        <v>0.91</v>
      </c>
      <c r="Y1994">
        <v>0.91</v>
      </c>
      <c r="Z1994" t="s">
        <v>12</v>
      </c>
      <c r="AA1994" t="s">
        <v>12</v>
      </c>
      <c r="AB1994" t="s">
        <v>12</v>
      </c>
      <c r="AC1994" t="s">
        <v>12</v>
      </c>
      <c r="AD1994">
        <v>217.37866957</v>
      </c>
      <c r="AE1994">
        <v>217.74953031999999</v>
      </c>
      <c r="AF1994">
        <v>217.0258996</v>
      </c>
      <c r="AG1994">
        <v>217.64098571</v>
      </c>
      <c r="AH1994" t="s">
        <v>12</v>
      </c>
      <c r="AI1994" t="s">
        <v>12</v>
      </c>
    </row>
    <row r="1995" spans="1:35" x14ac:dyDescent="0.25">
      <c r="A1995">
        <v>1495719000</v>
      </c>
      <c r="B1995">
        <v>16.68029035</v>
      </c>
      <c r="C1995">
        <v>16.879819139999999</v>
      </c>
      <c r="D1995">
        <v>16.645945170000001</v>
      </c>
      <c r="E1995">
        <v>16.7947746</v>
      </c>
      <c r="F1995">
        <v>16.68029035</v>
      </c>
      <c r="G1995">
        <v>16.879819139999999</v>
      </c>
      <c r="H1995">
        <v>16.645945170000001</v>
      </c>
      <c r="I1995">
        <v>16.7947746</v>
      </c>
      <c r="J1995">
        <v>2400.5</v>
      </c>
      <c r="K1995">
        <v>2414.75</v>
      </c>
      <c r="L1995">
        <v>2400</v>
      </c>
      <c r="M1995">
        <v>2410.5</v>
      </c>
      <c r="N1995">
        <v>2403</v>
      </c>
      <c r="O1995">
        <v>2417.75</v>
      </c>
      <c r="P1995">
        <v>2402.5</v>
      </c>
      <c r="Q1995">
        <v>2413.5</v>
      </c>
      <c r="R1995">
        <v>2409.54</v>
      </c>
      <c r="S1995">
        <v>2418.71</v>
      </c>
      <c r="T1995">
        <v>2408.0100000000002</v>
      </c>
      <c r="U1995">
        <v>2415.0700000000002</v>
      </c>
      <c r="V1995">
        <v>0.91</v>
      </c>
      <c r="W1995">
        <v>0.91</v>
      </c>
      <c r="X1995">
        <v>0.91</v>
      </c>
      <c r="Y1995">
        <v>0.91</v>
      </c>
      <c r="Z1995" t="s">
        <v>12</v>
      </c>
      <c r="AA1995" t="s">
        <v>12</v>
      </c>
      <c r="AB1995" t="s">
        <v>12</v>
      </c>
      <c r="AC1995" t="s">
        <v>12</v>
      </c>
      <c r="AD1995">
        <v>218.17466336999999</v>
      </c>
      <c r="AE1995">
        <v>218.97065717000001</v>
      </c>
      <c r="AF1995">
        <v>217.95757415</v>
      </c>
      <c r="AG1995">
        <v>218.68120488</v>
      </c>
      <c r="AH1995" t="s">
        <v>12</v>
      </c>
      <c r="AI1995" t="s">
        <v>12</v>
      </c>
    </row>
    <row r="1996" spans="1:35" x14ac:dyDescent="0.25">
      <c r="A1996">
        <v>1495805400</v>
      </c>
      <c r="B1996">
        <v>16.758793610000001</v>
      </c>
      <c r="C1996">
        <v>16.838932679999999</v>
      </c>
      <c r="D1996">
        <v>16.748980700000001</v>
      </c>
      <c r="E1996">
        <v>16.80295169</v>
      </c>
      <c r="F1996">
        <v>16.758793610000001</v>
      </c>
      <c r="G1996">
        <v>16.838932679999999</v>
      </c>
      <c r="H1996">
        <v>16.748980700000001</v>
      </c>
      <c r="I1996">
        <v>16.80295169</v>
      </c>
      <c r="J1996">
        <v>2410.5</v>
      </c>
      <c r="K1996">
        <v>2412.75</v>
      </c>
      <c r="L1996">
        <v>2405.25</v>
      </c>
      <c r="M1996">
        <v>2411</v>
      </c>
      <c r="N1996">
        <v>2413</v>
      </c>
      <c r="O1996">
        <v>2415.75</v>
      </c>
      <c r="P1996">
        <v>2408</v>
      </c>
      <c r="Q1996">
        <v>2413.75</v>
      </c>
      <c r="R1996">
        <v>2414.5</v>
      </c>
      <c r="S1996">
        <v>2416.6799999999998</v>
      </c>
      <c r="T1996">
        <v>2412.1999999999998</v>
      </c>
      <c r="U1996">
        <v>2415.8200000000002</v>
      </c>
      <c r="V1996">
        <v>0.91</v>
      </c>
      <c r="W1996">
        <v>0.91</v>
      </c>
      <c r="X1996">
        <v>0.91</v>
      </c>
      <c r="Y1996">
        <v>0.91</v>
      </c>
      <c r="Z1996" t="s">
        <v>12</v>
      </c>
      <c r="AA1996" t="s">
        <v>12</v>
      </c>
      <c r="AB1996" t="s">
        <v>12</v>
      </c>
      <c r="AC1996" t="s">
        <v>12</v>
      </c>
      <c r="AD1996">
        <v>218.48220642999999</v>
      </c>
      <c r="AE1996">
        <v>218.80784025</v>
      </c>
      <c r="AF1996">
        <v>218.40079797000001</v>
      </c>
      <c r="AG1996">
        <v>218.63597795999999</v>
      </c>
      <c r="AH1996" t="s">
        <v>12</v>
      </c>
      <c r="AI1996" t="s">
        <v>12</v>
      </c>
    </row>
    <row r="1997" spans="1:35" x14ac:dyDescent="0.25">
      <c r="A1997">
        <v>1496151000</v>
      </c>
      <c r="B1997">
        <v>16.724448429999999</v>
      </c>
      <c r="C1997">
        <v>16.812764600000001</v>
      </c>
      <c r="D1997">
        <v>16.6851968</v>
      </c>
      <c r="E1997">
        <v>16.762065230000001</v>
      </c>
      <c r="F1997">
        <v>16.724448429999999</v>
      </c>
      <c r="G1997">
        <v>16.812764600000001</v>
      </c>
      <c r="H1997">
        <v>16.6851968</v>
      </c>
      <c r="I1997">
        <v>16.762065230000001</v>
      </c>
      <c r="J1997">
        <v>2411.25</v>
      </c>
      <c r="K1997">
        <v>2414.25</v>
      </c>
      <c r="L1997">
        <v>2405.25</v>
      </c>
      <c r="M1997">
        <v>2408</v>
      </c>
      <c r="N1997">
        <v>2414</v>
      </c>
      <c r="O1997">
        <v>2417</v>
      </c>
      <c r="P1997">
        <v>2407.75</v>
      </c>
      <c r="Q1997">
        <v>2410.75</v>
      </c>
      <c r="R1997">
        <v>2411.67</v>
      </c>
      <c r="S1997">
        <v>2415.2600000000002</v>
      </c>
      <c r="T1997">
        <v>2409.4299999999998</v>
      </c>
      <c r="U1997">
        <v>2412.91</v>
      </c>
      <c r="V1997">
        <v>0.91</v>
      </c>
      <c r="W1997">
        <v>0.91</v>
      </c>
      <c r="X1997">
        <v>0.91</v>
      </c>
      <c r="Y1997">
        <v>0.91</v>
      </c>
      <c r="Z1997" t="s">
        <v>12</v>
      </c>
      <c r="AA1997" t="s">
        <v>12</v>
      </c>
      <c r="AB1997" t="s">
        <v>12</v>
      </c>
      <c r="AC1997" t="s">
        <v>12</v>
      </c>
      <c r="AD1997">
        <v>218.30129875</v>
      </c>
      <c r="AE1997">
        <v>218.70834103000001</v>
      </c>
      <c r="AF1997">
        <v>218.13848182999999</v>
      </c>
      <c r="AG1997">
        <v>218.44602488999999</v>
      </c>
      <c r="AH1997" t="s">
        <v>12</v>
      </c>
      <c r="AI1997" t="s">
        <v>12</v>
      </c>
    </row>
    <row r="1998" spans="1:35" x14ac:dyDescent="0.25">
      <c r="A1998">
        <v>1496237400</v>
      </c>
      <c r="B1998">
        <v>16.824213319999998</v>
      </c>
      <c r="C1998">
        <v>16.834026229999999</v>
      </c>
      <c r="D1998">
        <v>16.570713529999999</v>
      </c>
      <c r="E1998">
        <v>16.73426134</v>
      </c>
      <c r="F1998">
        <v>16.824213319999998</v>
      </c>
      <c r="G1998">
        <v>16.834026229999999</v>
      </c>
      <c r="H1998">
        <v>16.570713529999999</v>
      </c>
      <c r="I1998">
        <v>16.73426134</v>
      </c>
      <c r="J1998">
        <v>2408</v>
      </c>
      <c r="K1998">
        <v>2414</v>
      </c>
      <c r="L1998">
        <v>2400</v>
      </c>
      <c r="M1998">
        <v>2408.5</v>
      </c>
      <c r="N1998">
        <v>2410.5</v>
      </c>
      <c r="O1998">
        <v>2416.75</v>
      </c>
      <c r="P1998">
        <v>2402.75</v>
      </c>
      <c r="Q1998">
        <v>2411</v>
      </c>
      <c r="R1998">
        <v>2415.63</v>
      </c>
      <c r="S1998">
        <v>2415.9899999999998</v>
      </c>
      <c r="T1998">
        <v>2403.59</v>
      </c>
      <c r="U1998">
        <v>2411.8000000000002</v>
      </c>
      <c r="V1998">
        <v>0.83</v>
      </c>
      <c r="W1998">
        <v>0.83</v>
      </c>
      <c r="X1998">
        <v>0.83</v>
      </c>
      <c r="Y1998">
        <v>0.83</v>
      </c>
      <c r="Z1998" t="s">
        <v>12</v>
      </c>
      <c r="AA1998" t="s">
        <v>12</v>
      </c>
      <c r="AB1998" t="s">
        <v>12</v>
      </c>
      <c r="AC1998" t="s">
        <v>12</v>
      </c>
      <c r="AD1998">
        <v>218.75356794999999</v>
      </c>
      <c r="AE1998">
        <v>218.78974948999999</v>
      </c>
      <c r="AF1998">
        <v>217.66812186000001</v>
      </c>
      <c r="AG1998">
        <v>218.39175259000001</v>
      </c>
      <c r="AH1998" t="s">
        <v>12</v>
      </c>
      <c r="AI1998" t="s">
        <v>12</v>
      </c>
    </row>
    <row r="1999" spans="1:35" x14ac:dyDescent="0.25">
      <c r="A1999">
        <v>1496323800</v>
      </c>
      <c r="B1999">
        <v>16.834026229999999</v>
      </c>
      <c r="C1999">
        <v>17.131684100000001</v>
      </c>
      <c r="D1999">
        <v>16.778762879999999</v>
      </c>
      <c r="E1999">
        <v>17.12514183</v>
      </c>
      <c r="F1999">
        <v>16.834026229999999</v>
      </c>
      <c r="G1999">
        <v>17.131684100000001</v>
      </c>
      <c r="H1999">
        <v>16.778762879999999</v>
      </c>
      <c r="I1999">
        <v>17.12514183</v>
      </c>
      <c r="J1999">
        <v>2411</v>
      </c>
      <c r="K1999">
        <v>2427.75</v>
      </c>
      <c r="L1999">
        <v>2408</v>
      </c>
      <c r="M1999">
        <v>2427.25</v>
      </c>
      <c r="N1999">
        <v>2413.75</v>
      </c>
      <c r="O1999">
        <v>2430.5</v>
      </c>
      <c r="P1999">
        <v>2410.5</v>
      </c>
      <c r="Q1999">
        <v>2429.5</v>
      </c>
      <c r="R1999">
        <v>2415.65</v>
      </c>
      <c r="S1999">
        <v>2430.06</v>
      </c>
      <c r="T1999">
        <v>2413.54</v>
      </c>
      <c r="U1999">
        <v>2430.06</v>
      </c>
      <c r="V1999">
        <v>0.91</v>
      </c>
      <c r="W1999">
        <v>0.91</v>
      </c>
      <c r="X1999">
        <v>0.91</v>
      </c>
      <c r="Y1999">
        <v>0.91</v>
      </c>
      <c r="Z1999" t="s">
        <v>12</v>
      </c>
      <c r="AA1999" t="s">
        <v>12</v>
      </c>
      <c r="AB1999" t="s">
        <v>12</v>
      </c>
      <c r="AC1999" t="s">
        <v>12</v>
      </c>
      <c r="AD1999">
        <v>218.87115793999999</v>
      </c>
      <c r="AE1999">
        <v>220.14655708999999</v>
      </c>
      <c r="AF1999">
        <v>218.57266027</v>
      </c>
      <c r="AG1999">
        <v>220.12846633000001</v>
      </c>
      <c r="AH1999" t="s">
        <v>12</v>
      </c>
      <c r="AI1999" t="s">
        <v>12</v>
      </c>
    </row>
    <row r="2000" spans="1:35" x14ac:dyDescent="0.25">
      <c r="A2000">
        <v>1496410200</v>
      </c>
      <c r="B2000">
        <v>17.146403459999998</v>
      </c>
      <c r="C2000">
        <v>17.34266161</v>
      </c>
      <c r="D2000">
        <v>17.076077290000001</v>
      </c>
      <c r="E2000">
        <v>17.290325450000001</v>
      </c>
      <c r="F2000">
        <v>17.146403459999998</v>
      </c>
      <c r="G2000">
        <v>17.34266161</v>
      </c>
      <c r="H2000">
        <v>17.076077290000001</v>
      </c>
      <c r="I2000">
        <v>17.290325450000001</v>
      </c>
      <c r="J2000">
        <v>2427</v>
      </c>
      <c r="K2000">
        <v>2437</v>
      </c>
      <c r="L2000">
        <v>2424.25</v>
      </c>
      <c r="M2000">
        <v>2435.25</v>
      </c>
      <c r="N2000">
        <v>2429.25</v>
      </c>
      <c r="O2000">
        <v>2439.75</v>
      </c>
      <c r="P2000">
        <v>2427</v>
      </c>
      <c r="Q2000">
        <v>2437.75</v>
      </c>
      <c r="R2000">
        <v>2431.2800000000002</v>
      </c>
      <c r="S2000">
        <v>2440.23</v>
      </c>
      <c r="T2000">
        <v>2427.71</v>
      </c>
      <c r="U2000">
        <v>2439.0700000000002</v>
      </c>
      <c r="V2000">
        <v>0.91</v>
      </c>
      <c r="W2000">
        <v>0.91</v>
      </c>
      <c r="X2000">
        <v>0.91</v>
      </c>
      <c r="Y2000">
        <v>0.91</v>
      </c>
      <c r="Z2000" t="s">
        <v>12</v>
      </c>
      <c r="AA2000" t="s">
        <v>12</v>
      </c>
      <c r="AB2000" t="s">
        <v>12</v>
      </c>
      <c r="AC2000" t="s">
        <v>12</v>
      </c>
      <c r="AD2000">
        <v>220.18273862999999</v>
      </c>
      <c r="AE2000">
        <v>221.02395935000001</v>
      </c>
      <c r="AF2000">
        <v>219.87519556999999</v>
      </c>
      <c r="AG2000">
        <v>220.86114243</v>
      </c>
      <c r="AH2000" t="s">
        <v>12</v>
      </c>
      <c r="AI2000" t="s">
        <v>12</v>
      </c>
    </row>
    <row r="2001" spans="1:35" x14ac:dyDescent="0.25">
      <c r="A2001">
        <v>1496669400</v>
      </c>
      <c r="B2001">
        <v>17.264158349999999</v>
      </c>
      <c r="C2001">
        <v>17.32957708</v>
      </c>
      <c r="D2001">
        <v>17.218364449999999</v>
      </c>
      <c r="E2001">
        <v>17.267428989999999</v>
      </c>
      <c r="F2001">
        <v>17.264158349999999</v>
      </c>
      <c r="G2001">
        <v>17.32957708</v>
      </c>
      <c r="H2001">
        <v>17.218364449999999</v>
      </c>
      <c r="I2001">
        <v>17.267428989999999</v>
      </c>
      <c r="J2001">
        <v>2433.5</v>
      </c>
      <c r="K2001">
        <v>2436.5</v>
      </c>
      <c r="L2001">
        <v>2430.5</v>
      </c>
      <c r="M2001">
        <v>2432</v>
      </c>
      <c r="N2001">
        <v>2435.25</v>
      </c>
      <c r="O2001">
        <v>2439</v>
      </c>
      <c r="P2001">
        <v>2433</v>
      </c>
      <c r="Q2001">
        <v>2434.5</v>
      </c>
      <c r="R2001">
        <v>2437.83</v>
      </c>
      <c r="S2001">
        <v>2439.5500000000002</v>
      </c>
      <c r="T2001">
        <v>2434.3200000000002</v>
      </c>
      <c r="U2001">
        <v>2436.1</v>
      </c>
      <c r="V2001">
        <v>0.91</v>
      </c>
      <c r="W2001">
        <v>0.91</v>
      </c>
      <c r="X2001">
        <v>0.91</v>
      </c>
      <c r="Y2001">
        <v>0.91</v>
      </c>
      <c r="Z2001" t="s">
        <v>12</v>
      </c>
      <c r="AA2001" t="s">
        <v>12</v>
      </c>
      <c r="AB2001" t="s">
        <v>12</v>
      </c>
      <c r="AC2001" t="s">
        <v>12</v>
      </c>
      <c r="AD2001">
        <v>220.68023475000001</v>
      </c>
      <c r="AE2001">
        <v>220.97873243000001</v>
      </c>
      <c r="AF2001">
        <v>220.49028168999999</v>
      </c>
      <c r="AG2001">
        <v>220.69832552</v>
      </c>
      <c r="AH2001" t="s">
        <v>12</v>
      </c>
      <c r="AI2001" t="s">
        <v>12</v>
      </c>
    </row>
    <row r="2002" spans="1:35" x14ac:dyDescent="0.25">
      <c r="A2002">
        <v>1496755800</v>
      </c>
      <c r="B2002">
        <v>17.123507</v>
      </c>
      <c r="C2002">
        <v>17.257616079999998</v>
      </c>
      <c r="D2002">
        <v>17.080983750000001</v>
      </c>
      <c r="E2002">
        <v>17.112058279999999</v>
      </c>
      <c r="F2002">
        <v>17.123507</v>
      </c>
      <c r="G2002">
        <v>17.257616079999998</v>
      </c>
      <c r="H2002">
        <v>17.080983750000001</v>
      </c>
      <c r="I2002">
        <v>17.112058279999999</v>
      </c>
      <c r="J2002">
        <v>2432</v>
      </c>
      <c r="K2002">
        <v>2433.25</v>
      </c>
      <c r="L2002">
        <v>2424</v>
      </c>
      <c r="M2002">
        <v>2428.5</v>
      </c>
      <c r="N2002">
        <v>2434.25</v>
      </c>
      <c r="O2002">
        <v>2435.75</v>
      </c>
      <c r="P2002">
        <v>2426.25</v>
      </c>
      <c r="Q2002">
        <v>2430.75</v>
      </c>
      <c r="R2002">
        <v>2431.92</v>
      </c>
      <c r="S2002">
        <v>2436.21</v>
      </c>
      <c r="T2002">
        <v>2428.12</v>
      </c>
      <c r="U2002">
        <v>2429.33</v>
      </c>
      <c r="V2002">
        <v>0.91</v>
      </c>
      <c r="W2002">
        <v>0.91</v>
      </c>
      <c r="X2002">
        <v>0.91</v>
      </c>
      <c r="Y2002">
        <v>0.91</v>
      </c>
      <c r="Z2002" t="s">
        <v>12</v>
      </c>
      <c r="AA2002" t="s">
        <v>12</v>
      </c>
      <c r="AB2002" t="s">
        <v>12</v>
      </c>
      <c r="AC2002" t="s">
        <v>12</v>
      </c>
      <c r="AD2002">
        <v>220.11037555999999</v>
      </c>
      <c r="AE2002">
        <v>220.68928013999999</v>
      </c>
      <c r="AF2002">
        <v>219.91137710999999</v>
      </c>
      <c r="AG2002">
        <v>219.99278557</v>
      </c>
      <c r="AH2002" t="s">
        <v>12</v>
      </c>
      <c r="AI2002" t="s">
        <v>12</v>
      </c>
    </row>
    <row r="2003" spans="1:35" x14ac:dyDescent="0.25">
      <c r="A2003">
        <v>1496842200</v>
      </c>
      <c r="B2003">
        <v>17.184019280000001</v>
      </c>
      <c r="C2003">
        <v>17.241260910000001</v>
      </c>
      <c r="D2003">
        <v>17.017199850000001</v>
      </c>
      <c r="E2003">
        <v>17.188925730000001</v>
      </c>
      <c r="F2003">
        <v>17.184019280000001</v>
      </c>
      <c r="G2003">
        <v>17.241260910000001</v>
      </c>
      <c r="H2003">
        <v>17.017199850000001</v>
      </c>
      <c r="I2003">
        <v>17.188925730000001</v>
      </c>
      <c r="J2003">
        <v>2427.5</v>
      </c>
      <c r="K2003">
        <v>2432.75</v>
      </c>
      <c r="L2003">
        <v>2421.75</v>
      </c>
      <c r="M2003">
        <v>2429.75</v>
      </c>
      <c r="N2003">
        <v>2429.5</v>
      </c>
      <c r="O2003">
        <v>2435</v>
      </c>
      <c r="P2003">
        <v>2424</v>
      </c>
      <c r="Q2003">
        <v>2432</v>
      </c>
      <c r="R2003">
        <v>2432.0300000000002</v>
      </c>
      <c r="S2003">
        <v>2435.2800000000002</v>
      </c>
      <c r="T2003">
        <v>2424.75</v>
      </c>
      <c r="U2003">
        <v>2433.14</v>
      </c>
      <c r="V2003">
        <v>0.91</v>
      </c>
      <c r="W2003">
        <v>0.91</v>
      </c>
      <c r="X2003">
        <v>0.91</v>
      </c>
      <c r="Y2003">
        <v>0.91</v>
      </c>
      <c r="Z2003" t="s">
        <v>12</v>
      </c>
      <c r="AA2003" t="s">
        <v>12</v>
      </c>
      <c r="AB2003" t="s">
        <v>12</v>
      </c>
      <c r="AC2003" t="s">
        <v>12</v>
      </c>
      <c r="AD2003">
        <v>220.34555553999999</v>
      </c>
      <c r="AE2003">
        <v>220.63500783000001</v>
      </c>
      <c r="AF2003">
        <v>219.64906096999999</v>
      </c>
      <c r="AG2003">
        <v>220.39982785000001</v>
      </c>
      <c r="AH2003" t="s">
        <v>12</v>
      </c>
      <c r="AI2003" t="s">
        <v>12</v>
      </c>
    </row>
    <row r="2004" spans="1:35" x14ac:dyDescent="0.25">
      <c r="A2004">
        <v>1496928600</v>
      </c>
      <c r="B2004">
        <v>17.205280900000002</v>
      </c>
      <c r="C2004">
        <v>17.32957708</v>
      </c>
      <c r="D2004">
        <v>17.084255370000001</v>
      </c>
      <c r="E2004">
        <v>17.210187359999999</v>
      </c>
      <c r="F2004">
        <v>17.205280900000002</v>
      </c>
      <c r="G2004">
        <v>17.32957708</v>
      </c>
      <c r="H2004">
        <v>17.084255370000001</v>
      </c>
      <c r="I2004">
        <v>17.210187359999999</v>
      </c>
      <c r="J2004">
        <v>2430.25</v>
      </c>
      <c r="K2004">
        <v>2436.75</v>
      </c>
      <c r="L2004">
        <v>2425</v>
      </c>
      <c r="M2004">
        <v>2430.25</v>
      </c>
      <c r="N2004">
        <v>2431.5</v>
      </c>
      <c r="O2004">
        <v>2439</v>
      </c>
      <c r="P2004">
        <v>2427.25</v>
      </c>
      <c r="Q2004">
        <v>2432.5</v>
      </c>
      <c r="R2004">
        <v>2434.27</v>
      </c>
      <c r="S2004">
        <v>2439.27</v>
      </c>
      <c r="T2004">
        <v>2427.94</v>
      </c>
      <c r="U2004">
        <v>2433.79</v>
      </c>
      <c r="V2004">
        <v>0.91</v>
      </c>
      <c r="W2004">
        <v>0.91</v>
      </c>
      <c r="X2004">
        <v>0.91</v>
      </c>
      <c r="Y2004">
        <v>0.91</v>
      </c>
      <c r="Z2004" t="s">
        <v>12</v>
      </c>
      <c r="AA2004" t="s">
        <v>12</v>
      </c>
      <c r="AB2004" t="s">
        <v>12</v>
      </c>
      <c r="AC2004" t="s">
        <v>12</v>
      </c>
      <c r="AD2004">
        <v>220.49932706999999</v>
      </c>
      <c r="AE2004">
        <v>221.00586858</v>
      </c>
      <c r="AF2004">
        <v>219.95660402999999</v>
      </c>
      <c r="AG2004">
        <v>220.50837246</v>
      </c>
      <c r="AH2004" t="s">
        <v>12</v>
      </c>
      <c r="AI2004" t="s">
        <v>12</v>
      </c>
    </row>
    <row r="2005" spans="1:35" x14ac:dyDescent="0.25">
      <c r="A2005">
        <v>1497015000</v>
      </c>
      <c r="B2005">
        <v>17.28378416</v>
      </c>
      <c r="C2005">
        <v>17.473500049999998</v>
      </c>
      <c r="D2005">
        <v>16.827483959999999</v>
      </c>
      <c r="E2005">
        <v>17.138226360000001</v>
      </c>
      <c r="F2005">
        <v>17.28378416</v>
      </c>
      <c r="G2005">
        <v>17.473500049999998</v>
      </c>
      <c r="H2005">
        <v>16.827483959999999</v>
      </c>
      <c r="I2005">
        <v>17.138226360000001</v>
      </c>
      <c r="J2005">
        <v>2423.25</v>
      </c>
      <c r="K2005">
        <v>2440.75</v>
      </c>
      <c r="L2005">
        <v>2413</v>
      </c>
      <c r="M2005">
        <v>2425.75</v>
      </c>
      <c r="N2005">
        <v>2425.25</v>
      </c>
      <c r="O2005">
        <v>2443.5</v>
      </c>
      <c r="P2005">
        <v>2412.5</v>
      </c>
      <c r="Q2005">
        <v>2428.25</v>
      </c>
      <c r="R2005">
        <v>2436.39</v>
      </c>
      <c r="S2005">
        <v>2446.1999999999998</v>
      </c>
      <c r="T2005">
        <v>2415.6999999999998</v>
      </c>
      <c r="U2005">
        <v>2431.77</v>
      </c>
      <c r="V2005">
        <v>0.91</v>
      </c>
      <c r="W2005">
        <v>0.91</v>
      </c>
      <c r="X2005">
        <v>0.91</v>
      </c>
      <c r="Y2005">
        <v>0.91</v>
      </c>
      <c r="Z2005" t="s">
        <v>12</v>
      </c>
      <c r="AA2005" t="s">
        <v>12</v>
      </c>
      <c r="AB2005" t="s">
        <v>12</v>
      </c>
      <c r="AC2005" t="s">
        <v>12</v>
      </c>
      <c r="AD2005">
        <v>220.78877936000001</v>
      </c>
      <c r="AE2005">
        <v>221.6209547</v>
      </c>
      <c r="AF2005">
        <v>218.85306718000001</v>
      </c>
      <c r="AG2005">
        <v>220.17369325000001</v>
      </c>
      <c r="AH2005" t="s">
        <v>12</v>
      </c>
      <c r="AI2005" t="s">
        <v>12</v>
      </c>
    </row>
    <row r="2006" spans="1:35" x14ac:dyDescent="0.25">
      <c r="A2006">
        <v>1497274200</v>
      </c>
      <c r="B2006">
        <v>17.06626438</v>
      </c>
      <c r="C2006">
        <v>17.134954740000001</v>
      </c>
      <c r="D2006">
        <v>16.919070770000001</v>
      </c>
      <c r="E2006">
        <v>17.11532892</v>
      </c>
      <c r="F2006">
        <v>17.06626438</v>
      </c>
      <c r="G2006">
        <v>17.134954740000001</v>
      </c>
      <c r="H2006">
        <v>16.919070770000001</v>
      </c>
      <c r="I2006">
        <v>17.11532892</v>
      </c>
      <c r="J2006">
        <v>2424.75</v>
      </c>
      <c r="K2006">
        <v>2425.5</v>
      </c>
      <c r="L2006">
        <v>2415</v>
      </c>
      <c r="M2006">
        <v>2423.75</v>
      </c>
      <c r="N2006">
        <v>2428</v>
      </c>
      <c r="O2006">
        <v>2428.75</v>
      </c>
      <c r="P2006">
        <v>2416.75</v>
      </c>
      <c r="Q2006">
        <v>2426.5</v>
      </c>
      <c r="R2006">
        <v>2425.88</v>
      </c>
      <c r="S2006">
        <v>2430.38</v>
      </c>
      <c r="T2006">
        <v>2419.9699999999998</v>
      </c>
      <c r="U2006">
        <v>2429.39</v>
      </c>
      <c r="V2006">
        <v>0.91</v>
      </c>
      <c r="W2006">
        <v>0.91</v>
      </c>
      <c r="X2006">
        <v>0.91</v>
      </c>
      <c r="Y2006">
        <v>0.91</v>
      </c>
      <c r="Z2006" t="s">
        <v>12</v>
      </c>
      <c r="AA2006" t="s">
        <v>12</v>
      </c>
      <c r="AB2006" t="s">
        <v>12</v>
      </c>
      <c r="AC2006" t="s">
        <v>12</v>
      </c>
      <c r="AD2006">
        <v>219.92042248999999</v>
      </c>
      <c r="AE2006">
        <v>220.18273862999999</v>
      </c>
      <c r="AF2006">
        <v>219.24201869000001</v>
      </c>
      <c r="AG2006">
        <v>220.12846633000001</v>
      </c>
      <c r="AH2006" t="s">
        <v>12</v>
      </c>
      <c r="AI2006" t="s">
        <v>12</v>
      </c>
    </row>
    <row r="2007" spans="1:35" x14ac:dyDescent="0.25">
      <c r="A2007">
        <v>1497360600</v>
      </c>
      <c r="B2007">
        <v>17.252709629999998</v>
      </c>
      <c r="C2007">
        <v>17.381913239999999</v>
      </c>
      <c r="D2007">
        <v>17.169299909999999</v>
      </c>
      <c r="E2007">
        <v>17.362287420000001</v>
      </c>
      <c r="F2007">
        <v>17.252709629999998</v>
      </c>
      <c r="G2007">
        <v>17.381913239999999</v>
      </c>
      <c r="H2007">
        <v>17.169299909999999</v>
      </c>
      <c r="I2007">
        <v>17.362287420000001</v>
      </c>
      <c r="J2007">
        <v>2424</v>
      </c>
      <c r="K2007">
        <v>2436.75</v>
      </c>
      <c r="L2007">
        <v>2424</v>
      </c>
      <c r="M2007">
        <v>2435.5</v>
      </c>
      <c r="N2007">
        <v>2426.5</v>
      </c>
      <c r="O2007">
        <v>2439.25</v>
      </c>
      <c r="P2007">
        <v>2425.25</v>
      </c>
      <c r="Q2007">
        <v>2438</v>
      </c>
      <c r="R2007">
        <v>2434.15</v>
      </c>
      <c r="S2007">
        <v>2441.4899999999998</v>
      </c>
      <c r="T2007">
        <v>2431.2800000000002</v>
      </c>
      <c r="U2007">
        <v>2440.35</v>
      </c>
      <c r="V2007">
        <v>0.91</v>
      </c>
      <c r="W2007">
        <v>0.91</v>
      </c>
      <c r="X2007">
        <v>0.91</v>
      </c>
      <c r="Y2007">
        <v>0.91</v>
      </c>
      <c r="Z2007" t="s">
        <v>12</v>
      </c>
      <c r="AA2007" t="s">
        <v>12</v>
      </c>
      <c r="AB2007" t="s">
        <v>12</v>
      </c>
      <c r="AC2007" t="s">
        <v>12</v>
      </c>
      <c r="AD2007">
        <v>220.68928013999999</v>
      </c>
      <c r="AE2007">
        <v>221.25913933000001</v>
      </c>
      <c r="AF2007">
        <v>220.32737431999999</v>
      </c>
      <c r="AG2007">
        <v>221.20486703</v>
      </c>
      <c r="AH2007" t="s">
        <v>12</v>
      </c>
      <c r="AI2007" t="s">
        <v>12</v>
      </c>
    </row>
    <row r="2008" spans="1:35" x14ac:dyDescent="0.25">
      <c r="A2008">
        <v>1497447000</v>
      </c>
      <c r="B2008">
        <v>17.435884229999999</v>
      </c>
      <c r="C2008">
        <v>17.435884229999999</v>
      </c>
      <c r="D2008">
        <v>17.090796650000001</v>
      </c>
      <c r="E2008">
        <v>17.301774170000002</v>
      </c>
      <c r="F2008">
        <v>17.435884229999999</v>
      </c>
      <c r="G2008">
        <v>17.435884229999999</v>
      </c>
      <c r="H2008">
        <v>17.090796650000001</v>
      </c>
      <c r="I2008">
        <v>17.301774170000002</v>
      </c>
      <c r="J2008">
        <v>2436.25</v>
      </c>
      <c r="K2008">
        <v>2441</v>
      </c>
      <c r="L2008">
        <v>2424</v>
      </c>
      <c r="M2008">
        <v>2432.75</v>
      </c>
      <c r="N2008">
        <v>2438.25</v>
      </c>
      <c r="O2008">
        <v>2443.25</v>
      </c>
      <c r="P2008">
        <v>2425.75</v>
      </c>
      <c r="Q2008">
        <v>2435.25</v>
      </c>
      <c r="R2008">
        <v>2443.75</v>
      </c>
      <c r="S2008">
        <v>2443.75</v>
      </c>
      <c r="T2008">
        <v>2428.34</v>
      </c>
      <c r="U2008">
        <v>2437.92</v>
      </c>
      <c r="V2008">
        <v>0.91</v>
      </c>
      <c r="W2008">
        <v>0.91</v>
      </c>
      <c r="X2008">
        <v>0.91</v>
      </c>
      <c r="Y2008">
        <v>0.91</v>
      </c>
      <c r="Z2008" t="s">
        <v>12</v>
      </c>
      <c r="AA2008" t="s">
        <v>12</v>
      </c>
      <c r="AB2008" t="s">
        <v>12</v>
      </c>
      <c r="AC2008" t="s">
        <v>12</v>
      </c>
      <c r="AD2008">
        <v>221.48527393000001</v>
      </c>
      <c r="AE2008">
        <v>221.49431931999999</v>
      </c>
      <c r="AF2008">
        <v>220.06514863999999</v>
      </c>
      <c r="AG2008">
        <v>220.92446011999999</v>
      </c>
      <c r="AH2008" t="s">
        <v>12</v>
      </c>
      <c r="AI2008" t="s">
        <v>12</v>
      </c>
    </row>
    <row r="2009" spans="1:35" x14ac:dyDescent="0.25">
      <c r="A2009">
        <v>1497533400</v>
      </c>
      <c r="B2009">
        <v>16.971406930000001</v>
      </c>
      <c r="C2009">
        <v>17.226918359999999</v>
      </c>
      <c r="D2009">
        <v>16.894538499999999</v>
      </c>
      <c r="E2009">
        <v>17.192196370000001</v>
      </c>
      <c r="F2009">
        <v>16.971406930000001</v>
      </c>
      <c r="G2009">
        <v>17.226918359999999</v>
      </c>
      <c r="H2009">
        <v>16.894538499999999</v>
      </c>
      <c r="I2009">
        <v>17.192196370000001</v>
      </c>
      <c r="J2009">
        <v>2427.75</v>
      </c>
      <c r="K2009">
        <v>2430</v>
      </c>
      <c r="L2009">
        <v>2413.5</v>
      </c>
      <c r="M2009">
        <v>2429.75</v>
      </c>
      <c r="N2009">
        <v>2433.75</v>
      </c>
      <c r="O2009">
        <v>2434.5</v>
      </c>
      <c r="P2009">
        <v>2416.25</v>
      </c>
      <c r="Q2009">
        <v>2432</v>
      </c>
      <c r="R2009">
        <v>2424.14</v>
      </c>
      <c r="S2009">
        <v>2433.9499999999998</v>
      </c>
      <c r="T2009">
        <v>2418.5300000000002</v>
      </c>
      <c r="U2009">
        <v>2432.46</v>
      </c>
      <c r="V2009">
        <v>1.1599999999999999</v>
      </c>
      <c r="W2009">
        <v>1.1599999999999999</v>
      </c>
      <c r="X2009">
        <v>1.1599999999999999</v>
      </c>
      <c r="Y2009">
        <v>1.1599999999999999</v>
      </c>
      <c r="Z2009" t="s">
        <v>12</v>
      </c>
      <c r="AA2009" t="s">
        <v>12</v>
      </c>
      <c r="AB2009" t="s">
        <v>12</v>
      </c>
      <c r="AC2009" t="s">
        <v>12</v>
      </c>
      <c r="AD2009">
        <v>219.51338021000001</v>
      </c>
      <c r="AE2009">
        <v>220.62596245</v>
      </c>
      <c r="AF2009">
        <v>219.22392791999999</v>
      </c>
      <c r="AG2009">
        <v>220.49932706999999</v>
      </c>
      <c r="AH2009" t="s">
        <v>12</v>
      </c>
      <c r="AI2009" t="s">
        <v>12</v>
      </c>
    </row>
    <row r="2010" spans="1:35" x14ac:dyDescent="0.25">
      <c r="A2010">
        <v>1497619800</v>
      </c>
      <c r="B2010">
        <v>17.23635445</v>
      </c>
      <c r="C2010">
        <v>17.23635445</v>
      </c>
      <c r="D2010">
        <v>16.991032749999999</v>
      </c>
      <c r="E2010">
        <v>17.192196370000001</v>
      </c>
      <c r="F2010">
        <v>17.23635445</v>
      </c>
      <c r="G2010">
        <v>17.23635445</v>
      </c>
      <c r="H2010">
        <v>16.991032749999999</v>
      </c>
      <c r="I2010">
        <v>17.192196370000001</v>
      </c>
      <c r="J2010">
        <v>2429</v>
      </c>
      <c r="K2010">
        <v>2434.5</v>
      </c>
      <c r="L2010">
        <v>2418.25</v>
      </c>
      <c r="M2010">
        <v>2428.5</v>
      </c>
      <c r="N2010">
        <v>2431.25</v>
      </c>
      <c r="O2010">
        <v>2436.75</v>
      </c>
      <c r="P2010">
        <v>2420.25</v>
      </c>
      <c r="Q2010">
        <v>2431</v>
      </c>
      <c r="R2010">
        <v>2431.2399999999998</v>
      </c>
      <c r="S2010">
        <v>2433.15</v>
      </c>
      <c r="T2010">
        <v>2422.88</v>
      </c>
      <c r="U2010">
        <v>2433.15</v>
      </c>
      <c r="V2010">
        <v>1.1599999999999999</v>
      </c>
      <c r="W2010">
        <v>1.1599999999999999</v>
      </c>
      <c r="X2010">
        <v>1.1599999999999999</v>
      </c>
      <c r="Y2010">
        <v>1.1599999999999999</v>
      </c>
      <c r="Z2010" t="s">
        <v>12</v>
      </c>
      <c r="AA2010" t="s">
        <v>12</v>
      </c>
      <c r="AB2010" t="s">
        <v>12</v>
      </c>
      <c r="AC2010" t="s">
        <v>12</v>
      </c>
      <c r="AD2010">
        <v>220.66576304</v>
      </c>
      <c r="AE2010">
        <v>220.72030003</v>
      </c>
      <c r="AF2010">
        <v>219.63292329000001</v>
      </c>
      <c r="AG2010">
        <v>220.54759956000001</v>
      </c>
      <c r="AH2010" t="s">
        <v>12</v>
      </c>
      <c r="AI2010" t="s">
        <v>12</v>
      </c>
    </row>
    <row r="2011" spans="1:35" x14ac:dyDescent="0.25">
      <c r="A2011">
        <v>1497879000</v>
      </c>
      <c r="B2011">
        <v>17.406445510000001</v>
      </c>
      <c r="C2011">
        <v>17.646860759999999</v>
      </c>
      <c r="D2011">
        <v>17.38354807</v>
      </c>
      <c r="E2011">
        <v>17.627234949999998</v>
      </c>
      <c r="F2011">
        <v>17.406445510000001</v>
      </c>
      <c r="G2011">
        <v>17.646860759999999</v>
      </c>
      <c r="H2011">
        <v>17.38354807</v>
      </c>
      <c r="I2011">
        <v>17.627234949999998</v>
      </c>
      <c r="J2011">
        <v>2432</v>
      </c>
      <c r="K2011">
        <v>2448.75</v>
      </c>
      <c r="L2011">
        <v>2430.5</v>
      </c>
      <c r="M2011">
        <v>2445</v>
      </c>
      <c r="N2011">
        <v>2433.5</v>
      </c>
      <c r="O2011">
        <v>2451.5</v>
      </c>
      <c r="P2011">
        <v>2432.75</v>
      </c>
      <c r="Q2011">
        <v>2447.5</v>
      </c>
      <c r="R2011">
        <v>2442.5500000000002</v>
      </c>
      <c r="S2011">
        <v>2453.8200000000002</v>
      </c>
      <c r="T2011">
        <v>2441.79</v>
      </c>
      <c r="U2011">
        <v>2453.46</v>
      </c>
      <c r="V2011">
        <v>1.1599999999999999</v>
      </c>
      <c r="W2011">
        <v>1.1599999999999999</v>
      </c>
      <c r="X2011">
        <v>1.1599999999999999</v>
      </c>
      <c r="Y2011">
        <v>1.1599999999999999</v>
      </c>
      <c r="Z2011" t="s">
        <v>12</v>
      </c>
      <c r="AA2011" t="s">
        <v>12</v>
      </c>
      <c r="AB2011" t="s">
        <v>12</v>
      </c>
      <c r="AC2011" t="s">
        <v>12</v>
      </c>
      <c r="AD2011">
        <v>221.41110194000001</v>
      </c>
      <c r="AE2011">
        <v>222.44730480999999</v>
      </c>
      <c r="AF2011">
        <v>221.31111745999999</v>
      </c>
      <c r="AG2011">
        <v>222.38367832</v>
      </c>
      <c r="AH2011" t="s">
        <v>12</v>
      </c>
      <c r="AI2011" t="s">
        <v>12</v>
      </c>
    </row>
    <row r="2012" spans="1:35" x14ac:dyDescent="0.25">
      <c r="A2012">
        <v>1497965400</v>
      </c>
      <c r="B2012">
        <v>17.540554589999999</v>
      </c>
      <c r="C2012">
        <v>17.547096849999999</v>
      </c>
      <c r="D2012">
        <v>17.273971249999999</v>
      </c>
      <c r="E2012">
        <v>17.290325450000001</v>
      </c>
      <c r="F2012">
        <v>17.540554589999999</v>
      </c>
      <c r="G2012">
        <v>17.547096849999999</v>
      </c>
      <c r="H2012">
        <v>17.273971249999999</v>
      </c>
      <c r="I2012">
        <v>17.290325450000001</v>
      </c>
      <c r="J2012">
        <v>2445.25</v>
      </c>
      <c r="K2012">
        <v>2448.25</v>
      </c>
      <c r="L2012">
        <v>2432</v>
      </c>
      <c r="M2012">
        <v>2435.25</v>
      </c>
      <c r="N2012">
        <v>2447.75</v>
      </c>
      <c r="O2012">
        <v>2451</v>
      </c>
      <c r="P2012">
        <v>2434</v>
      </c>
      <c r="Q2012">
        <v>2437.5</v>
      </c>
      <c r="R2012">
        <v>2450.66</v>
      </c>
      <c r="S2012">
        <v>2450.66</v>
      </c>
      <c r="T2012">
        <v>2436.6</v>
      </c>
      <c r="U2012">
        <v>2437.0300000000002</v>
      </c>
      <c r="V2012">
        <v>1.1599999999999999</v>
      </c>
      <c r="W2012">
        <v>1.1599999999999999</v>
      </c>
      <c r="X2012">
        <v>1.1599999999999999</v>
      </c>
      <c r="Y2012">
        <v>1.1599999999999999</v>
      </c>
      <c r="Z2012" t="s">
        <v>12</v>
      </c>
      <c r="AA2012" t="s">
        <v>12</v>
      </c>
      <c r="AB2012" t="s">
        <v>12</v>
      </c>
      <c r="AC2012" t="s">
        <v>12</v>
      </c>
      <c r="AD2012">
        <v>222.01100887000001</v>
      </c>
      <c r="AE2012">
        <v>222.02009837</v>
      </c>
      <c r="AF2012">
        <v>220.86573200999999</v>
      </c>
      <c r="AG2012">
        <v>220.88391100999999</v>
      </c>
      <c r="AH2012" t="s">
        <v>12</v>
      </c>
      <c r="AI2012" t="s">
        <v>12</v>
      </c>
    </row>
    <row r="2013" spans="1:35" x14ac:dyDescent="0.25">
      <c r="A2013">
        <v>1498051800</v>
      </c>
      <c r="B2013">
        <v>17.352474520000001</v>
      </c>
      <c r="C2013">
        <v>17.393360980000001</v>
      </c>
      <c r="D2013">
        <v>17.14534072</v>
      </c>
      <c r="E2013">
        <v>17.254345440000002</v>
      </c>
      <c r="F2013">
        <v>17.352474520000001</v>
      </c>
      <c r="G2013">
        <v>17.393360980000001</v>
      </c>
      <c r="H2013">
        <v>17.14534072</v>
      </c>
      <c r="I2013">
        <v>17.254345440000002</v>
      </c>
      <c r="J2013">
        <v>2434.25</v>
      </c>
      <c r="K2013">
        <v>2437.5</v>
      </c>
      <c r="L2013">
        <v>2426</v>
      </c>
      <c r="M2013">
        <v>2431.5</v>
      </c>
      <c r="N2013">
        <v>2435.75</v>
      </c>
      <c r="O2013">
        <v>2440</v>
      </c>
      <c r="P2013">
        <v>2428</v>
      </c>
      <c r="Q2013">
        <v>2433.5</v>
      </c>
      <c r="R2013">
        <v>2439.31</v>
      </c>
      <c r="S2013">
        <v>2442.23</v>
      </c>
      <c r="T2013">
        <v>2430.7399999999998</v>
      </c>
      <c r="U2013">
        <v>2435.61</v>
      </c>
      <c r="V2013">
        <v>1.1599999999999999</v>
      </c>
      <c r="W2013">
        <v>1.1599999999999999</v>
      </c>
      <c r="X2013">
        <v>1.1599999999999999</v>
      </c>
      <c r="Y2013">
        <v>1.1599999999999999</v>
      </c>
      <c r="Z2013" t="s">
        <v>12</v>
      </c>
      <c r="AA2013" t="s">
        <v>12</v>
      </c>
      <c r="AB2013" t="s">
        <v>12</v>
      </c>
      <c r="AC2013" t="s">
        <v>12</v>
      </c>
      <c r="AD2013">
        <v>221.25658046000001</v>
      </c>
      <c r="AE2013">
        <v>221.41110194000001</v>
      </c>
      <c r="AF2013">
        <v>220.33854108</v>
      </c>
      <c r="AG2013">
        <v>220.82937401999999</v>
      </c>
      <c r="AH2013" t="s">
        <v>12</v>
      </c>
      <c r="AI2013" t="s">
        <v>12</v>
      </c>
    </row>
    <row r="2014" spans="1:35" x14ac:dyDescent="0.25">
      <c r="A2014">
        <v>1498138200</v>
      </c>
      <c r="B2014">
        <v>17.259251890000002</v>
      </c>
      <c r="C2014">
        <v>17.378641609999999</v>
      </c>
      <c r="D2014">
        <v>17.193832180000001</v>
      </c>
      <c r="E2014">
        <v>17.23471962</v>
      </c>
      <c r="F2014">
        <v>17.259251890000002</v>
      </c>
      <c r="G2014">
        <v>17.378641609999999</v>
      </c>
      <c r="H2014">
        <v>17.193832180000001</v>
      </c>
      <c r="I2014">
        <v>17.23471962</v>
      </c>
      <c r="J2014">
        <v>2430</v>
      </c>
      <c r="K2014">
        <v>2436.75</v>
      </c>
      <c r="L2014">
        <v>2426.75</v>
      </c>
      <c r="M2014">
        <v>2429.75</v>
      </c>
      <c r="N2014">
        <v>2431.75</v>
      </c>
      <c r="O2014">
        <v>2439</v>
      </c>
      <c r="P2014">
        <v>2428</v>
      </c>
      <c r="Q2014">
        <v>2431.75</v>
      </c>
      <c r="R2014">
        <v>2437.4</v>
      </c>
      <c r="S2014">
        <v>2441.62</v>
      </c>
      <c r="T2014">
        <v>2433.27</v>
      </c>
      <c r="U2014">
        <v>2434.5</v>
      </c>
      <c r="V2014">
        <v>1.1599999999999999</v>
      </c>
      <c r="W2014">
        <v>1.1599999999999999</v>
      </c>
      <c r="X2014">
        <v>1.1599999999999999</v>
      </c>
      <c r="Y2014">
        <v>1.1599999999999999</v>
      </c>
      <c r="Z2014" t="s">
        <v>12</v>
      </c>
      <c r="AA2014" t="s">
        <v>12</v>
      </c>
      <c r="AB2014" t="s">
        <v>12</v>
      </c>
      <c r="AC2014" t="s">
        <v>12</v>
      </c>
      <c r="AD2014">
        <v>220.83846352</v>
      </c>
      <c r="AE2014">
        <v>221.35656495000001</v>
      </c>
      <c r="AF2014">
        <v>220.54759956000001</v>
      </c>
      <c r="AG2014">
        <v>220.72938952999999</v>
      </c>
      <c r="AH2014" t="s">
        <v>12</v>
      </c>
      <c r="AI2014" t="s">
        <v>12</v>
      </c>
    </row>
    <row r="2015" spans="1:35" x14ac:dyDescent="0.25">
      <c r="A2015">
        <v>1498224600</v>
      </c>
      <c r="B2015">
        <v>17.260886719999998</v>
      </c>
      <c r="C2015">
        <v>17.373735159999999</v>
      </c>
      <c r="D2015">
        <v>17.155104560000002</v>
      </c>
      <c r="E2015">
        <v>17.308316430000001</v>
      </c>
      <c r="F2015">
        <v>17.260886719999998</v>
      </c>
      <c r="G2015">
        <v>17.373735159999999</v>
      </c>
      <c r="H2015">
        <v>17.155104560000002</v>
      </c>
      <c r="I2015">
        <v>17.308316430000001</v>
      </c>
      <c r="J2015">
        <v>2431</v>
      </c>
      <c r="K2015">
        <v>2436.75</v>
      </c>
      <c r="L2015">
        <v>2426.5</v>
      </c>
      <c r="M2015">
        <v>2433</v>
      </c>
      <c r="N2015">
        <v>2431.25</v>
      </c>
      <c r="O2015">
        <v>2438.75</v>
      </c>
      <c r="P2015">
        <v>2428.25</v>
      </c>
      <c r="Q2015">
        <v>2435</v>
      </c>
      <c r="R2015">
        <v>2434.65</v>
      </c>
      <c r="S2015">
        <v>2441.4</v>
      </c>
      <c r="T2015">
        <v>2431.11</v>
      </c>
      <c r="U2015">
        <v>2438.3000000000002</v>
      </c>
      <c r="V2015">
        <v>1.1599999999999999</v>
      </c>
      <c r="W2015">
        <v>1.1599999999999999</v>
      </c>
      <c r="X2015">
        <v>1.1599999999999999</v>
      </c>
      <c r="Y2015">
        <v>1.1599999999999999</v>
      </c>
      <c r="Z2015" t="s">
        <v>12</v>
      </c>
      <c r="AA2015" t="s">
        <v>12</v>
      </c>
      <c r="AB2015" t="s">
        <v>12</v>
      </c>
      <c r="AC2015" t="s">
        <v>12</v>
      </c>
      <c r="AD2015">
        <v>220.79301602000001</v>
      </c>
      <c r="AE2015">
        <v>221.33838595</v>
      </c>
      <c r="AF2015">
        <v>220.39307808000001</v>
      </c>
      <c r="AG2015">
        <v>220.992985</v>
      </c>
      <c r="AH2015" t="s">
        <v>12</v>
      </c>
      <c r="AI2015" t="s">
        <v>12</v>
      </c>
    </row>
    <row r="2016" spans="1:35" x14ac:dyDescent="0.25">
      <c r="A2016">
        <v>1498483800</v>
      </c>
      <c r="B2016">
        <v>17.45551004</v>
      </c>
      <c r="C2016">
        <v>17.55690976</v>
      </c>
      <c r="D2016">
        <v>17.273971249999999</v>
      </c>
      <c r="E2016">
        <v>17.323035789999999</v>
      </c>
      <c r="F2016">
        <v>17.45551004</v>
      </c>
      <c r="G2016">
        <v>17.55690976</v>
      </c>
      <c r="H2016">
        <v>17.273971249999999</v>
      </c>
      <c r="I2016">
        <v>17.323035789999999</v>
      </c>
      <c r="J2016">
        <v>2434.5</v>
      </c>
      <c r="K2016">
        <v>2445.5</v>
      </c>
      <c r="L2016">
        <v>2428.5</v>
      </c>
      <c r="M2016">
        <v>2434</v>
      </c>
      <c r="N2016">
        <v>2432</v>
      </c>
      <c r="O2016">
        <v>2447.5</v>
      </c>
      <c r="P2016">
        <v>2430</v>
      </c>
      <c r="Q2016">
        <v>2436</v>
      </c>
      <c r="R2016">
        <v>2443.3200000000002</v>
      </c>
      <c r="S2016">
        <v>2450.42</v>
      </c>
      <c r="T2016">
        <v>2437.0300000000002</v>
      </c>
      <c r="U2016">
        <v>2439.0700000000002</v>
      </c>
      <c r="V2016">
        <v>1.1599999999999999</v>
      </c>
      <c r="W2016">
        <v>1.1599999999999999</v>
      </c>
      <c r="X2016">
        <v>1.1599999999999999</v>
      </c>
      <c r="Y2016">
        <v>1.1599999999999999</v>
      </c>
      <c r="Z2016" t="s">
        <v>12</v>
      </c>
      <c r="AA2016" t="s">
        <v>12</v>
      </c>
      <c r="AB2016" t="s">
        <v>12</v>
      </c>
      <c r="AC2016" t="s">
        <v>12</v>
      </c>
      <c r="AD2016">
        <v>221.69287641</v>
      </c>
      <c r="AE2016">
        <v>222.12917235</v>
      </c>
      <c r="AF2016">
        <v>220.91572425999999</v>
      </c>
      <c r="AG2016">
        <v>221.13841697999999</v>
      </c>
      <c r="AH2016" t="s">
        <v>12</v>
      </c>
      <c r="AI2016" t="s">
        <v>12</v>
      </c>
    </row>
    <row r="2017" spans="1:35" x14ac:dyDescent="0.25">
      <c r="A2017">
        <v>1498570200</v>
      </c>
      <c r="B2017">
        <v>17.262522539999999</v>
      </c>
      <c r="C2017">
        <v>17.33938998</v>
      </c>
      <c r="D2017">
        <v>16.90598722</v>
      </c>
      <c r="E2017">
        <v>16.920706580000001</v>
      </c>
      <c r="F2017">
        <v>17.262522539999999</v>
      </c>
      <c r="G2017">
        <v>17.33938998</v>
      </c>
      <c r="H2017">
        <v>16.90598722</v>
      </c>
      <c r="I2017">
        <v>16.920706580000001</v>
      </c>
      <c r="J2017">
        <v>2432.75</v>
      </c>
      <c r="K2017">
        <v>2435.25</v>
      </c>
      <c r="L2017">
        <v>2414.75</v>
      </c>
      <c r="M2017">
        <v>2418.75</v>
      </c>
      <c r="N2017">
        <v>2435.75</v>
      </c>
      <c r="O2017">
        <v>2437.25</v>
      </c>
      <c r="P2017">
        <v>2416.5</v>
      </c>
      <c r="Q2017">
        <v>2420.5</v>
      </c>
      <c r="R2017">
        <v>2436.34</v>
      </c>
      <c r="S2017">
        <v>2440.15</v>
      </c>
      <c r="T2017">
        <v>2419.38</v>
      </c>
      <c r="U2017">
        <v>2419.38</v>
      </c>
      <c r="V2017">
        <v>1.1599999999999999</v>
      </c>
      <c r="W2017">
        <v>1.1599999999999999</v>
      </c>
      <c r="X2017">
        <v>1.1599999999999999</v>
      </c>
      <c r="Y2017">
        <v>1.1599999999999999</v>
      </c>
      <c r="Z2017" t="s">
        <v>12</v>
      </c>
      <c r="AA2017" t="s">
        <v>12</v>
      </c>
      <c r="AB2017" t="s">
        <v>12</v>
      </c>
      <c r="AC2017" t="s">
        <v>12</v>
      </c>
      <c r="AD2017">
        <v>220.91117951000001</v>
      </c>
      <c r="AE2017">
        <v>221.22022247000001</v>
      </c>
      <c r="AF2017">
        <v>219.33869620999999</v>
      </c>
      <c r="AG2017">
        <v>219.35687521</v>
      </c>
      <c r="AH2017" t="s">
        <v>12</v>
      </c>
      <c r="AI2017" t="s">
        <v>12</v>
      </c>
    </row>
    <row r="2018" spans="1:35" x14ac:dyDescent="0.25">
      <c r="A2018">
        <v>1498656600</v>
      </c>
      <c r="B2018">
        <v>17.149674099999999</v>
      </c>
      <c r="C2018">
        <v>17.39990324</v>
      </c>
      <c r="D2018">
        <v>17.090796650000001</v>
      </c>
      <c r="E2018">
        <v>17.345932250000001</v>
      </c>
      <c r="F2018">
        <v>17.149674099999999</v>
      </c>
      <c r="G2018">
        <v>17.39990324</v>
      </c>
      <c r="H2018">
        <v>17.090796650000001</v>
      </c>
      <c r="I2018">
        <v>17.345932250000001</v>
      </c>
      <c r="J2018">
        <v>2415.75</v>
      </c>
      <c r="K2018">
        <v>2440.5</v>
      </c>
      <c r="L2018">
        <v>2412.25</v>
      </c>
      <c r="M2018">
        <v>2436.5</v>
      </c>
      <c r="N2018">
        <v>2417</v>
      </c>
      <c r="O2018">
        <v>2442.5</v>
      </c>
      <c r="P2018">
        <v>2413.75</v>
      </c>
      <c r="Q2018">
        <v>2438.5</v>
      </c>
      <c r="R2018">
        <v>2428.6999999999998</v>
      </c>
      <c r="S2018">
        <v>2442.9699999999998</v>
      </c>
      <c r="T2018">
        <v>2428.02</v>
      </c>
      <c r="U2018">
        <v>2440.69</v>
      </c>
      <c r="V2018">
        <v>1.1599999999999999</v>
      </c>
      <c r="W2018">
        <v>1.1599999999999999</v>
      </c>
      <c r="X2018">
        <v>1.1599999999999999</v>
      </c>
      <c r="Y2018">
        <v>1.1599999999999999</v>
      </c>
      <c r="Z2018" t="s">
        <v>12</v>
      </c>
      <c r="AA2018" t="s">
        <v>12</v>
      </c>
      <c r="AB2018" t="s">
        <v>12</v>
      </c>
      <c r="AC2018" t="s">
        <v>12</v>
      </c>
      <c r="AD2018">
        <v>220.42034656999999</v>
      </c>
      <c r="AE2018">
        <v>221.52472068</v>
      </c>
      <c r="AF2018">
        <v>220.17493010000001</v>
      </c>
      <c r="AG2018">
        <v>221.32020696000001</v>
      </c>
      <c r="AH2018" t="s">
        <v>12</v>
      </c>
      <c r="AI2018" t="s">
        <v>12</v>
      </c>
    </row>
    <row r="2019" spans="1:35" x14ac:dyDescent="0.25">
      <c r="A2019">
        <v>1498743000</v>
      </c>
      <c r="B2019">
        <v>17.38845452</v>
      </c>
      <c r="C2019">
        <v>17.398267430000001</v>
      </c>
      <c r="D2019">
        <v>16.598516450000002</v>
      </c>
      <c r="E2019">
        <v>16.90762303</v>
      </c>
      <c r="F2019">
        <v>17.38845452</v>
      </c>
      <c r="G2019">
        <v>17.398267430000001</v>
      </c>
      <c r="H2019">
        <v>16.598516450000002</v>
      </c>
      <c r="I2019">
        <v>16.90762303</v>
      </c>
      <c r="J2019">
        <v>2440.75</v>
      </c>
      <c r="K2019">
        <v>2442.75</v>
      </c>
      <c r="L2019">
        <v>2400.75</v>
      </c>
      <c r="M2019">
        <v>2418</v>
      </c>
      <c r="N2019">
        <v>2442</v>
      </c>
      <c r="O2019">
        <v>2445</v>
      </c>
      <c r="P2019">
        <v>2402.25</v>
      </c>
      <c r="Q2019">
        <v>2420</v>
      </c>
      <c r="R2019">
        <v>2442.38</v>
      </c>
      <c r="S2019">
        <v>2442.73</v>
      </c>
      <c r="T2019">
        <v>2405.6999999999998</v>
      </c>
      <c r="U2019">
        <v>2419.6999999999998</v>
      </c>
      <c r="V2019">
        <v>1.1599999999999999</v>
      </c>
      <c r="W2019">
        <v>1.1599999999999999</v>
      </c>
      <c r="X2019">
        <v>1.1599999999999999</v>
      </c>
      <c r="Y2019">
        <v>1.1599999999999999</v>
      </c>
      <c r="Z2019" t="s">
        <v>12</v>
      </c>
      <c r="AA2019" t="s">
        <v>12</v>
      </c>
      <c r="AB2019" t="s">
        <v>12</v>
      </c>
      <c r="AC2019" t="s">
        <v>12</v>
      </c>
      <c r="AD2019">
        <v>221.47472844000001</v>
      </c>
      <c r="AE2019">
        <v>221.52926543000001</v>
      </c>
      <c r="AF2019">
        <v>218.10706912000001</v>
      </c>
      <c r="AG2019">
        <v>219.37505421</v>
      </c>
      <c r="AH2019" t="s">
        <v>12</v>
      </c>
      <c r="AI2019" t="s">
        <v>12</v>
      </c>
    </row>
    <row r="2020" spans="1:35" x14ac:dyDescent="0.25">
      <c r="A2020">
        <v>1498829400</v>
      </c>
      <c r="B2020">
        <v>17.089161820000001</v>
      </c>
      <c r="C2020">
        <v>17.17584218</v>
      </c>
      <c r="D2020">
        <v>16.940332399999999</v>
      </c>
      <c r="E2020">
        <v>16.987761119999998</v>
      </c>
      <c r="F2020">
        <v>17.089161820000001</v>
      </c>
      <c r="G2020">
        <v>17.17584218</v>
      </c>
      <c r="H2020">
        <v>16.940332399999999</v>
      </c>
      <c r="I2020">
        <v>16.987761119999998</v>
      </c>
      <c r="J2020">
        <v>2419.25</v>
      </c>
      <c r="K2020">
        <v>2427.75</v>
      </c>
      <c r="L2020">
        <v>2413.25</v>
      </c>
      <c r="M2020">
        <v>2419</v>
      </c>
      <c r="N2020">
        <v>2420.75</v>
      </c>
      <c r="O2020">
        <v>2429.75</v>
      </c>
      <c r="P2020">
        <v>2415</v>
      </c>
      <c r="Q2020">
        <v>2421</v>
      </c>
      <c r="R2020">
        <v>2429.1999999999998</v>
      </c>
      <c r="S2020">
        <v>2432.71</v>
      </c>
      <c r="T2020">
        <v>2421.65</v>
      </c>
      <c r="U2020">
        <v>2423.41</v>
      </c>
      <c r="V2020">
        <v>1.06</v>
      </c>
      <c r="W2020">
        <v>1.06</v>
      </c>
      <c r="X2020">
        <v>1.06</v>
      </c>
      <c r="Y2020">
        <v>1.06</v>
      </c>
      <c r="Z2020" t="s">
        <v>12</v>
      </c>
      <c r="AA2020" t="s">
        <v>12</v>
      </c>
      <c r="AB2020" t="s">
        <v>12</v>
      </c>
      <c r="AC2020" t="s">
        <v>12</v>
      </c>
      <c r="AD2020">
        <v>220.22037760000001</v>
      </c>
      <c r="AE2020">
        <v>220.61122605</v>
      </c>
      <c r="AF2020">
        <v>219.57956793</v>
      </c>
      <c r="AG2020">
        <v>219.78408164999999</v>
      </c>
      <c r="AH2020" t="s">
        <v>12</v>
      </c>
      <c r="AI2020" t="s">
        <v>12</v>
      </c>
    </row>
    <row r="2021" spans="1:35" x14ac:dyDescent="0.25">
      <c r="A2021">
        <v>1499088600</v>
      </c>
      <c r="B2021">
        <v>17.216728639999999</v>
      </c>
      <c r="C2021">
        <v>17.316493529999999</v>
      </c>
      <c r="D2021">
        <v>17.071170840000001</v>
      </c>
      <c r="E2021">
        <v>17.071170840000001</v>
      </c>
      <c r="F2021">
        <v>17.216728639999999</v>
      </c>
      <c r="G2021">
        <v>17.316493529999999</v>
      </c>
      <c r="H2021">
        <v>17.071170840000001</v>
      </c>
      <c r="I2021">
        <v>17.071170840000001</v>
      </c>
      <c r="J2021">
        <v>2421.5</v>
      </c>
      <c r="K2021">
        <v>2434.5</v>
      </c>
      <c r="L2021">
        <v>2420.75</v>
      </c>
      <c r="M2021">
        <v>2423</v>
      </c>
      <c r="N2021">
        <v>2422</v>
      </c>
      <c r="O2021">
        <v>2436.5</v>
      </c>
      <c r="P2021">
        <v>2421.5</v>
      </c>
      <c r="Q2021">
        <v>2425</v>
      </c>
      <c r="R2021">
        <v>2431.39</v>
      </c>
      <c r="S2021">
        <v>2439.17</v>
      </c>
      <c r="T2021">
        <v>2428.69</v>
      </c>
      <c r="U2021">
        <v>2429.0100000000002</v>
      </c>
      <c r="V2021">
        <v>1.1599999999999999</v>
      </c>
      <c r="W2021">
        <v>1.1599999999999999</v>
      </c>
      <c r="X2021">
        <v>1.1599999999999999</v>
      </c>
      <c r="Y2021">
        <v>1.1599999999999999</v>
      </c>
      <c r="Z2021" t="s">
        <v>12</v>
      </c>
      <c r="AA2021" t="s">
        <v>12</v>
      </c>
      <c r="AB2021" t="s">
        <v>12</v>
      </c>
      <c r="AC2021" t="s">
        <v>12</v>
      </c>
      <c r="AD2021">
        <v>220.76574753</v>
      </c>
      <c r="AE2021">
        <v>221.22022247000001</v>
      </c>
      <c r="AF2021">
        <v>220.15675110999999</v>
      </c>
      <c r="AG2021">
        <v>220.15675110999999</v>
      </c>
      <c r="AH2021" t="s">
        <v>12</v>
      </c>
      <c r="AI2021" t="s">
        <v>12</v>
      </c>
    </row>
    <row r="2022" spans="1:35" x14ac:dyDescent="0.25">
      <c r="A2022">
        <v>1499261400</v>
      </c>
      <c r="B2022">
        <v>17.154580549999999</v>
      </c>
      <c r="C2022">
        <v>17.23308381</v>
      </c>
      <c r="D2022">
        <v>16.9583224</v>
      </c>
      <c r="E2022">
        <v>17.18238346</v>
      </c>
      <c r="F2022">
        <v>17.154580549999999</v>
      </c>
      <c r="G2022">
        <v>17.23308381</v>
      </c>
      <c r="H2022">
        <v>16.9583224</v>
      </c>
      <c r="I2022">
        <v>17.18238346</v>
      </c>
      <c r="J2022">
        <v>2422.75</v>
      </c>
      <c r="K2022">
        <v>2430</v>
      </c>
      <c r="L2022">
        <v>2417.5</v>
      </c>
      <c r="M2022">
        <v>2426</v>
      </c>
      <c r="N2022">
        <v>2423.75</v>
      </c>
      <c r="O2022">
        <v>2432.25</v>
      </c>
      <c r="P2022">
        <v>2419.25</v>
      </c>
      <c r="Q2022">
        <v>2428</v>
      </c>
      <c r="R2022">
        <v>2430.7800000000002</v>
      </c>
      <c r="S2022">
        <v>2434.9</v>
      </c>
      <c r="T2022">
        <v>2422.0500000000002</v>
      </c>
      <c r="U2022">
        <v>2432.54</v>
      </c>
      <c r="V2022">
        <v>1.1599999999999999</v>
      </c>
      <c r="W2022">
        <v>1.1599999999999999</v>
      </c>
      <c r="X2022">
        <v>1.1599999999999999</v>
      </c>
      <c r="Y2022">
        <v>1.1599999999999999</v>
      </c>
      <c r="Z2022" t="s">
        <v>12</v>
      </c>
      <c r="AA2022" t="s">
        <v>12</v>
      </c>
      <c r="AB2022" t="s">
        <v>12</v>
      </c>
      <c r="AC2022" t="s">
        <v>12</v>
      </c>
      <c r="AD2022">
        <v>220.53851005999999</v>
      </c>
      <c r="AE2022">
        <v>220.88391100999999</v>
      </c>
      <c r="AF2022">
        <v>219.69318666999999</v>
      </c>
      <c r="AG2022">
        <v>220.66576304</v>
      </c>
      <c r="AH2022" t="s">
        <v>12</v>
      </c>
      <c r="AI2022" t="s">
        <v>12</v>
      </c>
    </row>
    <row r="2023" spans="1:35" x14ac:dyDescent="0.25">
      <c r="A2023">
        <v>1499347800</v>
      </c>
      <c r="B2023">
        <v>16.997574029999999</v>
      </c>
      <c r="C2023">
        <v>17.025361239999999</v>
      </c>
      <c r="D2023">
        <v>16.667435439999998</v>
      </c>
      <c r="E2023">
        <v>16.724448429999999</v>
      </c>
      <c r="F2023">
        <v>16.997574029999999</v>
      </c>
      <c r="G2023">
        <v>17.025361239999999</v>
      </c>
      <c r="H2023">
        <v>16.667435439999998</v>
      </c>
      <c r="I2023">
        <v>16.724448429999999</v>
      </c>
      <c r="J2023">
        <v>2426</v>
      </c>
      <c r="K2023">
        <v>2428.25</v>
      </c>
      <c r="L2023">
        <v>2403.5</v>
      </c>
      <c r="M2023">
        <v>2406.5</v>
      </c>
      <c r="N2023">
        <v>2428</v>
      </c>
      <c r="O2023">
        <v>2430.5</v>
      </c>
      <c r="P2023">
        <v>2405.25</v>
      </c>
      <c r="Q2023">
        <v>2408.5</v>
      </c>
      <c r="R2023">
        <v>2423.44</v>
      </c>
      <c r="S2023">
        <v>2424.2800000000002</v>
      </c>
      <c r="T2023">
        <v>2407.6999999999998</v>
      </c>
      <c r="U2023">
        <v>2409.75</v>
      </c>
      <c r="V2023">
        <v>1.1599999999999999</v>
      </c>
      <c r="W2023">
        <v>1.1599999999999999</v>
      </c>
      <c r="X2023">
        <v>1.1599999999999999</v>
      </c>
      <c r="Y2023">
        <v>1.1599999999999999</v>
      </c>
      <c r="Z2023" t="s">
        <v>12</v>
      </c>
      <c r="AA2023" t="s">
        <v>12</v>
      </c>
      <c r="AB2023" t="s">
        <v>12</v>
      </c>
      <c r="AC2023" t="s">
        <v>12</v>
      </c>
      <c r="AD2023">
        <v>219.86588714000001</v>
      </c>
      <c r="AE2023">
        <v>219.99314013</v>
      </c>
      <c r="AF2023">
        <v>218.45701482999999</v>
      </c>
      <c r="AG2023">
        <v>218.64789429999999</v>
      </c>
      <c r="AH2023" t="s">
        <v>12</v>
      </c>
      <c r="AI2023" t="s">
        <v>12</v>
      </c>
    </row>
    <row r="2024" spans="1:35" x14ac:dyDescent="0.25">
      <c r="A2024">
        <v>1499434200</v>
      </c>
      <c r="B2024">
        <v>16.85038042</v>
      </c>
      <c r="C2024">
        <v>17.0679002</v>
      </c>
      <c r="D2024">
        <v>16.807858150000001</v>
      </c>
      <c r="E2024">
        <v>17.031919210000002</v>
      </c>
      <c r="F2024">
        <v>16.85038042</v>
      </c>
      <c r="G2024">
        <v>17.0679002</v>
      </c>
      <c r="H2024">
        <v>16.807858150000001</v>
      </c>
      <c r="I2024">
        <v>17.031919210000002</v>
      </c>
      <c r="J2024">
        <v>2407.75</v>
      </c>
      <c r="K2024">
        <v>2422.75</v>
      </c>
      <c r="L2024">
        <v>2404</v>
      </c>
      <c r="M2024">
        <v>2420.5</v>
      </c>
      <c r="N2024">
        <v>2409.25</v>
      </c>
      <c r="O2024">
        <v>2425</v>
      </c>
      <c r="P2024">
        <v>2407.5</v>
      </c>
      <c r="Q2024">
        <v>2422.5</v>
      </c>
      <c r="R2024">
        <v>2413.52</v>
      </c>
      <c r="S2024">
        <v>2426.92</v>
      </c>
      <c r="T2024">
        <v>2413.52</v>
      </c>
      <c r="U2024">
        <v>2425.1799999999998</v>
      </c>
      <c r="V2024">
        <v>1.1599999999999999</v>
      </c>
      <c r="W2024">
        <v>1.1599999999999999</v>
      </c>
      <c r="X2024">
        <v>1.1599999999999999</v>
      </c>
      <c r="Y2024">
        <v>1.1599999999999999</v>
      </c>
      <c r="Z2024" t="s">
        <v>12</v>
      </c>
      <c r="AA2024" t="s">
        <v>12</v>
      </c>
      <c r="AB2024" t="s">
        <v>12</v>
      </c>
      <c r="AC2024" t="s">
        <v>12</v>
      </c>
      <c r="AD2024">
        <v>219.24780122000001</v>
      </c>
      <c r="AE2024">
        <v>220.22037760000001</v>
      </c>
      <c r="AF2024">
        <v>218.66107407000001</v>
      </c>
      <c r="AG2024">
        <v>220.06585612000001</v>
      </c>
      <c r="AH2024" t="s">
        <v>12</v>
      </c>
      <c r="AI2024" t="s">
        <v>12</v>
      </c>
    </row>
    <row r="2025" spans="1:35" x14ac:dyDescent="0.25">
      <c r="A2025">
        <v>1499693400</v>
      </c>
      <c r="B2025">
        <v>17.00248049</v>
      </c>
      <c r="C2025">
        <v>17.17584218</v>
      </c>
      <c r="D2025">
        <v>16.96159402</v>
      </c>
      <c r="E2025">
        <v>17.079348920000001</v>
      </c>
      <c r="F2025">
        <v>17.00248049</v>
      </c>
      <c r="G2025">
        <v>17.17584218</v>
      </c>
      <c r="H2025">
        <v>16.96159402</v>
      </c>
      <c r="I2025">
        <v>17.079348920000001</v>
      </c>
      <c r="J2025">
        <v>2421.75</v>
      </c>
      <c r="K2025">
        <v>2427.75</v>
      </c>
      <c r="L2025">
        <v>2417.5</v>
      </c>
      <c r="M2025">
        <v>2422.5</v>
      </c>
      <c r="N2025">
        <v>2423</v>
      </c>
      <c r="O2025">
        <v>2430</v>
      </c>
      <c r="P2025">
        <v>2419.25</v>
      </c>
      <c r="Q2025">
        <v>2424.5</v>
      </c>
      <c r="R2025">
        <v>2424.5100000000002</v>
      </c>
      <c r="S2025">
        <v>2432</v>
      </c>
      <c r="T2025">
        <v>2422.27</v>
      </c>
      <c r="U2025">
        <v>2427.4299999999998</v>
      </c>
      <c r="V2025">
        <v>1.1599999999999999</v>
      </c>
      <c r="W2025">
        <v>1.1599999999999999</v>
      </c>
      <c r="X2025">
        <v>1.1599999999999999</v>
      </c>
      <c r="Y2025">
        <v>1.1599999999999999</v>
      </c>
      <c r="Z2025" t="s">
        <v>12</v>
      </c>
      <c r="AA2025" t="s">
        <v>12</v>
      </c>
      <c r="AB2025" t="s">
        <v>12</v>
      </c>
      <c r="AC2025" t="s">
        <v>12</v>
      </c>
      <c r="AD2025">
        <v>219.92042413999999</v>
      </c>
      <c r="AE2025">
        <v>220.69303153999999</v>
      </c>
      <c r="AF2025">
        <v>219.74772365999999</v>
      </c>
      <c r="AG2025">
        <v>220.30218309</v>
      </c>
      <c r="AH2025" t="s">
        <v>12</v>
      </c>
      <c r="AI2025" t="s">
        <v>12</v>
      </c>
    </row>
    <row r="2026" spans="1:35" x14ac:dyDescent="0.25">
      <c r="A2026">
        <v>1499779800</v>
      </c>
      <c r="B2026">
        <v>17.040097289999999</v>
      </c>
      <c r="C2026">
        <v>17.12187119</v>
      </c>
      <c r="D2026">
        <v>16.760429420000001</v>
      </c>
      <c r="E2026">
        <v>17.040097289999999</v>
      </c>
      <c r="F2026">
        <v>17.040097289999999</v>
      </c>
      <c r="G2026">
        <v>17.12187119</v>
      </c>
      <c r="H2026">
        <v>16.760429420000001</v>
      </c>
      <c r="I2026">
        <v>17.040097289999999</v>
      </c>
      <c r="J2026">
        <v>2421</v>
      </c>
      <c r="K2026">
        <v>2425.25</v>
      </c>
      <c r="L2026">
        <v>2408.5</v>
      </c>
      <c r="M2026">
        <v>2422.25</v>
      </c>
      <c r="N2026">
        <v>2423.75</v>
      </c>
      <c r="O2026">
        <v>2427.75</v>
      </c>
      <c r="P2026">
        <v>2410.25</v>
      </c>
      <c r="Q2026">
        <v>2424.5</v>
      </c>
      <c r="R2026">
        <v>2427.35</v>
      </c>
      <c r="S2026">
        <v>2429.3000000000002</v>
      </c>
      <c r="T2026">
        <v>2412.79</v>
      </c>
      <c r="U2026">
        <v>2425.5300000000002</v>
      </c>
      <c r="V2026">
        <v>1.1599999999999999</v>
      </c>
      <c r="W2026">
        <v>1.1599999999999999</v>
      </c>
      <c r="X2026">
        <v>1.1599999999999999</v>
      </c>
      <c r="Y2026">
        <v>1.1599999999999999</v>
      </c>
      <c r="Z2026" t="s">
        <v>12</v>
      </c>
      <c r="AA2026" t="s">
        <v>12</v>
      </c>
      <c r="AB2026" t="s">
        <v>12</v>
      </c>
      <c r="AC2026" t="s">
        <v>12</v>
      </c>
      <c r="AD2026">
        <v>220.11130360999999</v>
      </c>
      <c r="AE2026">
        <v>220.46579406999999</v>
      </c>
      <c r="AF2026">
        <v>218.92057926999999</v>
      </c>
      <c r="AG2026">
        <v>220.13857211000001</v>
      </c>
      <c r="AH2026" t="s">
        <v>12</v>
      </c>
      <c r="AI2026" t="s">
        <v>12</v>
      </c>
    </row>
    <row r="2027" spans="1:35" x14ac:dyDescent="0.25">
      <c r="A2027">
        <v>1499866200</v>
      </c>
      <c r="B2027">
        <v>17.27560609</v>
      </c>
      <c r="C2027">
        <v>17.462051330000001</v>
      </c>
      <c r="D2027">
        <v>17.273971249999999</v>
      </c>
      <c r="E2027">
        <v>17.424435509999999</v>
      </c>
      <c r="F2027">
        <v>17.27560609</v>
      </c>
      <c r="G2027">
        <v>17.462051330000001</v>
      </c>
      <c r="H2027">
        <v>17.273971249999999</v>
      </c>
      <c r="I2027">
        <v>17.424435509999999</v>
      </c>
      <c r="J2027">
        <v>2423.75</v>
      </c>
      <c r="K2027">
        <v>2441.5</v>
      </c>
      <c r="L2027">
        <v>2420.25</v>
      </c>
      <c r="M2027">
        <v>2438</v>
      </c>
      <c r="N2027">
        <v>2425</v>
      </c>
      <c r="O2027">
        <v>2443.75</v>
      </c>
      <c r="P2027">
        <v>2422.5</v>
      </c>
      <c r="Q2027">
        <v>2440</v>
      </c>
      <c r="R2027">
        <v>2435.75</v>
      </c>
      <c r="S2027">
        <v>2445.7600000000002</v>
      </c>
      <c r="T2027">
        <v>2435.75</v>
      </c>
      <c r="U2027">
        <v>2443.25</v>
      </c>
      <c r="V2027">
        <v>1.1599999999999999</v>
      </c>
      <c r="W2027">
        <v>1.1599999999999999</v>
      </c>
      <c r="X2027">
        <v>1.1599999999999999</v>
      </c>
      <c r="Y2027">
        <v>1.1599999999999999</v>
      </c>
      <c r="Z2027" t="s">
        <v>12</v>
      </c>
      <c r="AA2027" t="s">
        <v>12</v>
      </c>
      <c r="AB2027" t="s">
        <v>12</v>
      </c>
      <c r="AC2027" t="s">
        <v>12</v>
      </c>
      <c r="AD2027">
        <v>221.14750648</v>
      </c>
      <c r="AE2027">
        <v>221.96556136999999</v>
      </c>
      <c r="AF2027">
        <v>221.14750648</v>
      </c>
      <c r="AG2027">
        <v>221.79286089999999</v>
      </c>
      <c r="AH2027" t="s">
        <v>12</v>
      </c>
      <c r="AI2027" t="s">
        <v>12</v>
      </c>
    </row>
    <row r="2028" spans="1:35" x14ac:dyDescent="0.25">
      <c r="A2028">
        <v>1499952600</v>
      </c>
      <c r="B2028">
        <v>17.429341959999999</v>
      </c>
      <c r="C2028">
        <v>17.53559907</v>
      </c>
      <c r="D2028">
        <v>17.370464519999999</v>
      </c>
      <c r="E2028">
        <v>17.50620941</v>
      </c>
      <c r="F2028">
        <v>17.429341959999999</v>
      </c>
      <c r="G2028">
        <v>17.53559907</v>
      </c>
      <c r="H2028">
        <v>17.370464519999999</v>
      </c>
      <c r="I2028">
        <v>17.50620941</v>
      </c>
      <c r="J2028">
        <v>2438.25</v>
      </c>
      <c r="K2028">
        <v>2444.75</v>
      </c>
      <c r="L2028">
        <v>2437</v>
      </c>
      <c r="M2028">
        <v>2443.5</v>
      </c>
      <c r="N2028">
        <v>2441.25</v>
      </c>
      <c r="O2028">
        <v>2447</v>
      </c>
      <c r="P2028">
        <v>2439</v>
      </c>
      <c r="Q2028">
        <v>2445.5</v>
      </c>
      <c r="R2028">
        <v>2444.9899999999998</v>
      </c>
      <c r="S2028">
        <v>2449.3200000000002</v>
      </c>
      <c r="T2028">
        <v>2441.69</v>
      </c>
      <c r="U2028">
        <v>2447.83</v>
      </c>
      <c r="V2028">
        <v>1.1599999999999999</v>
      </c>
      <c r="W2028">
        <v>1.1599999999999999</v>
      </c>
      <c r="X2028">
        <v>1.1599999999999999</v>
      </c>
      <c r="Y2028">
        <v>1.1599999999999999</v>
      </c>
      <c r="Z2028" t="s">
        <v>12</v>
      </c>
      <c r="AA2028" t="s">
        <v>12</v>
      </c>
      <c r="AB2028" t="s">
        <v>12</v>
      </c>
      <c r="AC2028" t="s">
        <v>12</v>
      </c>
      <c r="AD2028">
        <v>221.80195039</v>
      </c>
      <c r="AE2028">
        <v>222.28369383</v>
      </c>
      <c r="AF2028">
        <v>221.56562342000001</v>
      </c>
      <c r="AG2028">
        <v>222.16553035000001</v>
      </c>
      <c r="AH2028" t="s">
        <v>12</v>
      </c>
      <c r="AI2028" t="s">
        <v>12</v>
      </c>
    </row>
    <row r="2029" spans="1:35" x14ac:dyDescent="0.25">
      <c r="A2029">
        <v>1500039000</v>
      </c>
      <c r="B2029">
        <v>17.516022320000001</v>
      </c>
      <c r="C2029">
        <v>17.83554629</v>
      </c>
      <c r="D2029">
        <v>17.483312959999999</v>
      </c>
      <c r="E2029">
        <v>17.738448550000001</v>
      </c>
      <c r="F2029">
        <v>17.516022320000001</v>
      </c>
      <c r="G2029">
        <v>17.83554629</v>
      </c>
      <c r="H2029">
        <v>17.483312959999999</v>
      </c>
      <c r="I2029">
        <v>17.738448550000001</v>
      </c>
      <c r="J2029">
        <v>2443.5</v>
      </c>
      <c r="K2029">
        <v>2458.75</v>
      </c>
      <c r="L2029">
        <v>2440</v>
      </c>
      <c r="M2029">
        <v>2454</v>
      </c>
      <c r="N2029">
        <v>2446.5</v>
      </c>
      <c r="O2029">
        <v>2461.25</v>
      </c>
      <c r="P2029">
        <v>2442</v>
      </c>
      <c r="Q2029">
        <v>2456</v>
      </c>
      <c r="R2029">
        <v>2449.16</v>
      </c>
      <c r="S2029">
        <v>2463.54</v>
      </c>
      <c r="T2029">
        <v>2446.69</v>
      </c>
      <c r="U2029">
        <v>2459.27</v>
      </c>
      <c r="V2029">
        <v>1.1599999999999999</v>
      </c>
      <c r="W2029">
        <v>1.1599999999999999</v>
      </c>
      <c r="X2029">
        <v>1.1599999999999999</v>
      </c>
      <c r="Y2029">
        <v>1.1599999999999999</v>
      </c>
      <c r="Z2029" t="s">
        <v>12</v>
      </c>
      <c r="AA2029" t="s">
        <v>12</v>
      </c>
      <c r="AB2029" t="s">
        <v>12</v>
      </c>
      <c r="AC2029" t="s">
        <v>12</v>
      </c>
      <c r="AD2029">
        <v>222.17461985</v>
      </c>
      <c r="AE2029">
        <v>223.57440267000001</v>
      </c>
      <c r="AF2029">
        <v>222.06554585999999</v>
      </c>
      <c r="AG2029">
        <v>223.20173320999999</v>
      </c>
      <c r="AH2029" t="s">
        <v>12</v>
      </c>
      <c r="AI2029" t="s">
        <v>12</v>
      </c>
    </row>
    <row r="2030" spans="1:35" x14ac:dyDescent="0.25">
      <c r="A2030">
        <v>1500298200</v>
      </c>
      <c r="B2030">
        <v>17.731906290000001</v>
      </c>
      <c r="C2030">
        <v>17.826763740000001</v>
      </c>
      <c r="D2030">
        <v>17.700831749999999</v>
      </c>
      <c r="E2030">
        <v>17.740083380000002</v>
      </c>
      <c r="F2030">
        <v>17.731906290000001</v>
      </c>
      <c r="G2030">
        <v>17.826763740000001</v>
      </c>
      <c r="H2030">
        <v>17.700831749999999</v>
      </c>
      <c r="I2030">
        <v>17.740083380000002</v>
      </c>
      <c r="J2030">
        <v>2451.75</v>
      </c>
      <c r="K2030">
        <v>2458</v>
      </c>
      <c r="L2030">
        <v>2448.75</v>
      </c>
      <c r="M2030">
        <v>2456.5</v>
      </c>
      <c r="N2030">
        <v>2457</v>
      </c>
      <c r="O2030">
        <v>2460.5</v>
      </c>
      <c r="P2030">
        <v>2454</v>
      </c>
      <c r="Q2030">
        <v>2458.5</v>
      </c>
      <c r="R2030">
        <v>2459.5</v>
      </c>
      <c r="S2030">
        <v>2462.8200000000002</v>
      </c>
      <c r="T2030">
        <v>2457.16</v>
      </c>
      <c r="U2030">
        <v>2459.14</v>
      </c>
      <c r="V2030">
        <v>1.1599999999999999</v>
      </c>
      <c r="W2030">
        <v>1.1599999999999999</v>
      </c>
      <c r="X2030">
        <v>1.1599999999999999</v>
      </c>
      <c r="Y2030">
        <v>1.1599999999999999</v>
      </c>
      <c r="Z2030" t="s">
        <v>12</v>
      </c>
      <c r="AA2030" t="s">
        <v>12</v>
      </c>
      <c r="AB2030" t="s">
        <v>12</v>
      </c>
      <c r="AC2030" t="s">
        <v>12</v>
      </c>
      <c r="AD2030">
        <v>223.11992771999999</v>
      </c>
      <c r="AE2030">
        <v>223.51986567</v>
      </c>
      <c r="AF2030">
        <v>222.99267474000001</v>
      </c>
      <c r="AG2030">
        <v>223.17446472</v>
      </c>
      <c r="AH2030" t="s">
        <v>12</v>
      </c>
      <c r="AI2030" t="s">
        <v>12</v>
      </c>
    </row>
    <row r="2031" spans="1:35" x14ac:dyDescent="0.25">
      <c r="A2031">
        <v>1500384600</v>
      </c>
      <c r="B2031">
        <v>17.641954309999999</v>
      </c>
      <c r="C2031">
        <v>17.782606640000001</v>
      </c>
      <c r="D2031">
        <v>17.55527395</v>
      </c>
      <c r="E2031">
        <v>17.767887269999999</v>
      </c>
      <c r="F2031">
        <v>17.641954309999999</v>
      </c>
      <c r="G2031">
        <v>17.782606640000001</v>
      </c>
      <c r="H2031">
        <v>17.55527395</v>
      </c>
      <c r="I2031">
        <v>17.767887269999999</v>
      </c>
      <c r="J2031">
        <v>2456.75</v>
      </c>
      <c r="K2031">
        <v>2458.75</v>
      </c>
      <c r="L2031">
        <v>2445.75</v>
      </c>
      <c r="M2031">
        <v>2455.5</v>
      </c>
      <c r="N2031">
        <v>2459.25</v>
      </c>
      <c r="O2031">
        <v>2461</v>
      </c>
      <c r="P2031">
        <v>2448</v>
      </c>
      <c r="Q2031">
        <v>2457.75</v>
      </c>
      <c r="R2031">
        <v>2455.88</v>
      </c>
      <c r="S2031">
        <v>2460.92</v>
      </c>
      <c r="T2031">
        <v>2450.34</v>
      </c>
      <c r="U2031">
        <v>2460.61</v>
      </c>
      <c r="V2031">
        <v>1.1599999999999999</v>
      </c>
      <c r="W2031">
        <v>1.1599999999999999</v>
      </c>
      <c r="X2031">
        <v>1.1599999999999999</v>
      </c>
      <c r="Y2031">
        <v>1.1599999999999999</v>
      </c>
      <c r="Z2031" t="s">
        <v>12</v>
      </c>
      <c r="AA2031" t="s">
        <v>12</v>
      </c>
      <c r="AB2031" t="s">
        <v>12</v>
      </c>
      <c r="AC2031" t="s">
        <v>12</v>
      </c>
      <c r="AD2031">
        <v>222.74725827</v>
      </c>
      <c r="AE2031">
        <v>223.34716519</v>
      </c>
      <c r="AF2031">
        <v>222.39276781999999</v>
      </c>
      <c r="AG2031">
        <v>223.2926282</v>
      </c>
      <c r="AH2031" t="s">
        <v>12</v>
      </c>
      <c r="AI2031" t="s">
        <v>12</v>
      </c>
    </row>
    <row r="2032" spans="1:35" x14ac:dyDescent="0.25">
      <c r="A2032">
        <v>1500471000</v>
      </c>
      <c r="B2032">
        <v>17.851296009999999</v>
      </c>
      <c r="C2032">
        <v>18.055732240000001</v>
      </c>
      <c r="D2032">
        <v>17.841483100000001</v>
      </c>
      <c r="E2032">
        <v>18.055732240000001</v>
      </c>
      <c r="F2032">
        <v>17.851296009999999</v>
      </c>
      <c r="G2032">
        <v>18.055732240000001</v>
      </c>
      <c r="H2032">
        <v>17.841483100000001</v>
      </c>
      <c r="I2032">
        <v>18.055732240000001</v>
      </c>
      <c r="J2032">
        <v>2457</v>
      </c>
      <c r="K2032">
        <v>2470</v>
      </c>
      <c r="L2032">
        <v>2455.75</v>
      </c>
      <c r="M2032">
        <v>2469.25</v>
      </c>
      <c r="N2032">
        <v>2459.75</v>
      </c>
      <c r="O2032">
        <v>2472</v>
      </c>
      <c r="P2032">
        <v>2457.75</v>
      </c>
      <c r="Q2032">
        <v>2471.5</v>
      </c>
      <c r="R2032">
        <v>2463.85</v>
      </c>
      <c r="S2032">
        <v>2473.83</v>
      </c>
      <c r="T2032">
        <v>2463.85</v>
      </c>
      <c r="U2032">
        <v>2473.83</v>
      </c>
      <c r="V2032">
        <v>1.1599999999999999</v>
      </c>
      <c r="W2032">
        <v>1.1599999999999999</v>
      </c>
      <c r="X2032">
        <v>1.1599999999999999</v>
      </c>
      <c r="Y2032">
        <v>1.1599999999999999</v>
      </c>
      <c r="Z2032" t="s">
        <v>12</v>
      </c>
      <c r="AA2032" t="s">
        <v>12</v>
      </c>
      <c r="AB2032" t="s">
        <v>12</v>
      </c>
      <c r="AC2032" t="s">
        <v>12</v>
      </c>
      <c r="AD2032">
        <v>223.61985016</v>
      </c>
      <c r="AE2032">
        <v>224.51062103999999</v>
      </c>
      <c r="AF2032">
        <v>223.61076066000001</v>
      </c>
      <c r="AG2032">
        <v>224.50153155000001</v>
      </c>
      <c r="AH2032" t="s">
        <v>12</v>
      </c>
      <c r="AI2032" t="s">
        <v>12</v>
      </c>
    </row>
    <row r="2033" spans="1:35" x14ac:dyDescent="0.25">
      <c r="A2033">
        <v>1500557400</v>
      </c>
      <c r="B2033">
        <v>18.116244510000001</v>
      </c>
      <c r="C2033">
        <v>18.144048399999999</v>
      </c>
      <c r="D2033">
        <v>17.944518630000001</v>
      </c>
      <c r="E2033">
        <v>18.068815789999999</v>
      </c>
      <c r="F2033">
        <v>18.116244510000001</v>
      </c>
      <c r="G2033">
        <v>18.144048399999999</v>
      </c>
      <c r="H2033">
        <v>17.944518630000001</v>
      </c>
      <c r="I2033">
        <v>18.068815789999999</v>
      </c>
      <c r="J2033">
        <v>2468.25</v>
      </c>
      <c r="K2033">
        <v>2474</v>
      </c>
      <c r="L2033">
        <v>2463.5</v>
      </c>
      <c r="M2033">
        <v>2469</v>
      </c>
      <c r="N2033">
        <v>2471</v>
      </c>
      <c r="O2033">
        <v>2476.25</v>
      </c>
      <c r="P2033">
        <v>2465.5</v>
      </c>
      <c r="Q2033">
        <v>2471.25</v>
      </c>
      <c r="R2033">
        <v>2475.56</v>
      </c>
      <c r="S2033">
        <v>2477.62</v>
      </c>
      <c r="T2033">
        <v>2468.4299999999998</v>
      </c>
      <c r="U2033">
        <v>2473.4499999999998</v>
      </c>
      <c r="V2033">
        <v>1.1599999999999999</v>
      </c>
      <c r="W2033">
        <v>1.1599999999999999</v>
      </c>
      <c r="X2033">
        <v>1.1599999999999999</v>
      </c>
      <c r="Y2033">
        <v>1.1599999999999999</v>
      </c>
      <c r="Z2033" t="s">
        <v>12</v>
      </c>
      <c r="AA2033" t="s">
        <v>12</v>
      </c>
      <c r="AB2033" t="s">
        <v>12</v>
      </c>
      <c r="AC2033" t="s">
        <v>12</v>
      </c>
      <c r="AD2033">
        <v>224.76512700999999</v>
      </c>
      <c r="AE2033">
        <v>224.89238</v>
      </c>
      <c r="AF2033">
        <v>224.02887761</v>
      </c>
      <c r="AG2033">
        <v>224.60151603</v>
      </c>
      <c r="AH2033" t="s">
        <v>12</v>
      </c>
      <c r="AI2033" t="s">
        <v>12</v>
      </c>
    </row>
    <row r="2034" spans="1:35" x14ac:dyDescent="0.25">
      <c r="A2034">
        <v>1500643800</v>
      </c>
      <c r="B2034">
        <v>17.93470572</v>
      </c>
      <c r="C2034">
        <v>18.0328348</v>
      </c>
      <c r="D2034">
        <v>17.874209149999999</v>
      </c>
      <c r="E2034">
        <v>18.0328348</v>
      </c>
      <c r="F2034">
        <v>17.93470572</v>
      </c>
      <c r="G2034">
        <v>18.0328348</v>
      </c>
      <c r="H2034">
        <v>17.874209149999999</v>
      </c>
      <c r="I2034">
        <v>18.0328348</v>
      </c>
      <c r="J2034">
        <v>2469.5</v>
      </c>
      <c r="K2034">
        <v>2473</v>
      </c>
      <c r="L2034">
        <v>2460.75</v>
      </c>
      <c r="M2034">
        <v>2467.25</v>
      </c>
      <c r="N2034">
        <v>2472.5</v>
      </c>
      <c r="O2034">
        <v>2475.25</v>
      </c>
      <c r="P2034">
        <v>2462.75</v>
      </c>
      <c r="Q2034">
        <v>2469.5</v>
      </c>
      <c r="R2034">
        <v>2467.4</v>
      </c>
      <c r="S2034">
        <v>2472.54</v>
      </c>
      <c r="T2034">
        <v>2465.06</v>
      </c>
      <c r="U2034">
        <v>2472.54</v>
      </c>
      <c r="V2034">
        <v>1.1599999999999999</v>
      </c>
      <c r="W2034">
        <v>1.1599999999999999</v>
      </c>
      <c r="X2034">
        <v>1.1599999999999999</v>
      </c>
      <c r="Y2034">
        <v>1.1599999999999999</v>
      </c>
      <c r="Z2034" t="s">
        <v>12</v>
      </c>
      <c r="AA2034" t="s">
        <v>12</v>
      </c>
      <c r="AB2034" t="s">
        <v>12</v>
      </c>
      <c r="AC2034" t="s">
        <v>12</v>
      </c>
      <c r="AD2034">
        <v>224.00160911</v>
      </c>
      <c r="AE2034">
        <v>224.42881556</v>
      </c>
      <c r="AF2034">
        <v>223.76528214000001</v>
      </c>
      <c r="AG2034">
        <v>224.40154706000001</v>
      </c>
      <c r="AH2034" t="s">
        <v>12</v>
      </c>
      <c r="AI2034" t="s">
        <v>12</v>
      </c>
    </row>
    <row r="2035" spans="1:35" x14ac:dyDescent="0.25">
      <c r="A2035">
        <v>1500903000</v>
      </c>
      <c r="B2035">
        <v>18.006667700000001</v>
      </c>
      <c r="C2035">
        <v>18.042664389999999</v>
      </c>
      <c r="D2035">
        <v>17.897089900000001</v>
      </c>
      <c r="E2035">
        <v>18.014844790000001</v>
      </c>
      <c r="F2035">
        <v>18.006667700000001</v>
      </c>
      <c r="G2035">
        <v>18.042664389999999</v>
      </c>
      <c r="H2035">
        <v>17.897089900000001</v>
      </c>
      <c r="I2035">
        <v>18.014844790000001</v>
      </c>
      <c r="J2035">
        <v>2467.25</v>
      </c>
      <c r="K2035">
        <v>2468.25</v>
      </c>
      <c r="L2035">
        <v>2461.25</v>
      </c>
      <c r="M2035">
        <v>2466.25</v>
      </c>
      <c r="N2035">
        <v>2469.75</v>
      </c>
      <c r="O2035">
        <v>2470.5</v>
      </c>
      <c r="P2035">
        <v>2463.5</v>
      </c>
      <c r="Q2035">
        <v>2468.5</v>
      </c>
      <c r="R2035">
        <v>2472.04</v>
      </c>
      <c r="S2035">
        <v>2473.1</v>
      </c>
      <c r="T2035">
        <v>2466.3200000000002</v>
      </c>
      <c r="U2035">
        <v>2469.91</v>
      </c>
      <c r="V2035">
        <v>1.1599999999999999</v>
      </c>
      <c r="W2035">
        <v>1.1599999999999999</v>
      </c>
      <c r="X2035">
        <v>1.1599999999999999</v>
      </c>
      <c r="Y2035">
        <v>1.1599999999999999</v>
      </c>
      <c r="Z2035" t="s">
        <v>12</v>
      </c>
      <c r="AA2035" t="s">
        <v>12</v>
      </c>
      <c r="AB2035" t="s">
        <v>12</v>
      </c>
      <c r="AC2035" t="s">
        <v>12</v>
      </c>
      <c r="AD2035">
        <v>224.31974156999999</v>
      </c>
      <c r="AE2035">
        <v>224.49244204999999</v>
      </c>
      <c r="AF2035">
        <v>223.85617712999999</v>
      </c>
      <c r="AG2035">
        <v>224.34701007000001</v>
      </c>
      <c r="AH2035" t="s">
        <v>12</v>
      </c>
      <c r="AI2035" t="s">
        <v>12</v>
      </c>
    </row>
    <row r="2036" spans="1:35" x14ac:dyDescent="0.25">
      <c r="A2036">
        <v>1500989400</v>
      </c>
      <c r="B2036">
        <v>18.20783132</v>
      </c>
      <c r="C2036">
        <v>18.222550680000001</v>
      </c>
      <c r="D2036">
        <v>18.083535149999999</v>
      </c>
      <c r="E2036">
        <v>18.122786779999998</v>
      </c>
      <c r="F2036">
        <v>18.20783132</v>
      </c>
      <c r="G2036">
        <v>18.222550680000001</v>
      </c>
      <c r="H2036">
        <v>18.083535149999999</v>
      </c>
      <c r="I2036">
        <v>18.122786779999998</v>
      </c>
      <c r="J2036">
        <v>2465.25</v>
      </c>
      <c r="K2036">
        <v>2476.75</v>
      </c>
      <c r="L2036">
        <v>2465</v>
      </c>
      <c r="M2036">
        <v>2472.25</v>
      </c>
      <c r="N2036">
        <v>2467</v>
      </c>
      <c r="O2036">
        <v>2478.75</v>
      </c>
      <c r="P2036">
        <v>2466.25</v>
      </c>
      <c r="Q2036">
        <v>2474</v>
      </c>
      <c r="R2036">
        <v>2477.88</v>
      </c>
      <c r="S2036">
        <v>2481.2399999999998</v>
      </c>
      <c r="T2036">
        <v>2474.91</v>
      </c>
      <c r="U2036">
        <v>2477.13</v>
      </c>
      <c r="V2036">
        <v>1.1599999999999999</v>
      </c>
      <c r="W2036">
        <v>1.1599999999999999</v>
      </c>
      <c r="X2036">
        <v>1.1599999999999999</v>
      </c>
      <c r="Y2036">
        <v>1.1599999999999999</v>
      </c>
      <c r="Z2036" t="s">
        <v>12</v>
      </c>
      <c r="AA2036" t="s">
        <v>12</v>
      </c>
      <c r="AB2036" t="s">
        <v>12</v>
      </c>
      <c r="AC2036" t="s">
        <v>12</v>
      </c>
      <c r="AD2036">
        <v>225.12870697</v>
      </c>
      <c r="AE2036">
        <v>225.23778095</v>
      </c>
      <c r="AF2036">
        <v>224.65605303000001</v>
      </c>
      <c r="AG2036">
        <v>224.89238</v>
      </c>
      <c r="AH2036" t="s">
        <v>12</v>
      </c>
      <c r="AI2036" t="s">
        <v>12</v>
      </c>
    </row>
    <row r="2037" spans="1:35" x14ac:dyDescent="0.25">
      <c r="A2037">
        <v>1501075800</v>
      </c>
      <c r="B2037">
        <v>18.21110294</v>
      </c>
      <c r="C2037">
        <v>18.219280040000001</v>
      </c>
      <c r="D2037">
        <v>18.067179970000002</v>
      </c>
      <c r="E2037">
        <v>18.137506139999999</v>
      </c>
      <c r="F2037">
        <v>18.21110294</v>
      </c>
      <c r="G2037">
        <v>18.219280040000001</v>
      </c>
      <c r="H2037">
        <v>18.067179970000002</v>
      </c>
      <c r="I2037">
        <v>18.137506139999999</v>
      </c>
      <c r="J2037">
        <v>2472.25</v>
      </c>
      <c r="K2037">
        <v>2477.5</v>
      </c>
      <c r="L2037">
        <v>2470</v>
      </c>
      <c r="M2037">
        <v>2471.5</v>
      </c>
      <c r="N2037">
        <v>2475.25</v>
      </c>
      <c r="O2037">
        <v>2479.75</v>
      </c>
      <c r="P2037">
        <v>2471.5</v>
      </c>
      <c r="Q2037">
        <v>2473.25</v>
      </c>
      <c r="R2037">
        <v>2479.9699999999998</v>
      </c>
      <c r="S2037">
        <v>2481.69</v>
      </c>
      <c r="T2037">
        <v>2474.94</v>
      </c>
      <c r="U2037">
        <v>2477.83</v>
      </c>
      <c r="V2037">
        <v>1.1599999999999999</v>
      </c>
      <c r="W2037">
        <v>1.1599999999999999</v>
      </c>
      <c r="X2037">
        <v>1.1599999999999999</v>
      </c>
      <c r="Y2037">
        <v>1.1599999999999999</v>
      </c>
      <c r="Z2037" t="s">
        <v>12</v>
      </c>
      <c r="AA2037" t="s">
        <v>12</v>
      </c>
      <c r="AB2037" t="s">
        <v>12</v>
      </c>
      <c r="AC2037" t="s">
        <v>12</v>
      </c>
      <c r="AD2037">
        <v>225.19233345999999</v>
      </c>
      <c r="AE2037">
        <v>225.22869145000001</v>
      </c>
      <c r="AF2037">
        <v>224.62878452999999</v>
      </c>
      <c r="AG2037">
        <v>224.90146949000001</v>
      </c>
      <c r="AH2037" t="s">
        <v>12</v>
      </c>
      <c r="AI2037" t="s">
        <v>12</v>
      </c>
    </row>
    <row r="2038" spans="1:35" x14ac:dyDescent="0.25">
      <c r="A2038">
        <v>1501162200</v>
      </c>
      <c r="B2038">
        <v>18.26016748</v>
      </c>
      <c r="C2038">
        <v>18.26016748</v>
      </c>
      <c r="D2038">
        <v>17.7597092</v>
      </c>
      <c r="E2038">
        <v>18.09498387</v>
      </c>
      <c r="F2038">
        <v>18.26016748</v>
      </c>
      <c r="G2038">
        <v>18.26016748</v>
      </c>
      <c r="H2038">
        <v>17.7597092</v>
      </c>
      <c r="I2038">
        <v>18.09498387</v>
      </c>
      <c r="J2038">
        <v>2472.5</v>
      </c>
      <c r="K2038">
        <v>2478.5</v>
      </c>
      <c r="L2038">
        <v>2455.25</v>
      </c>
      <c r="M2038">
        <v>2470</v>
      </c>
      <c r="N2038">
        <v>2474.5</v>
      </c>
      <c r="O2038">
        <v>2480.5</v>
      </c>
      <c r="P2038">
        <v>2457</v>
      </c>
      <c r="Q2038">
        <v>2472</v>
      </c>
      <c r="R2038">
        <v>2482.7600000000002</v>
      </c>
      <c r="S2038">
        <v>2484.04</v>
      </c>
      <c r="T2038">
        <v>2459.9299999999998</v>
      </c>
      <c r="U2038">
        <v>2475.42</v>
      </c>
      <c r="V2038">
        <v>1.1599999999999999</v>
      </c>
      <c r="W2038">
        <v>1.1599999999999999</v>
      </c>
      <c r="X2038">
        <v>1.1599999999999999</v>
      </c>
      <c r="Y2038">
        <v>1.1599999999999999</v>
      </c>
      <c r="Z2038" t="s">
        <v>12</v>
      </c>
      <c r="AA2038" t="s">
        <v>12</v>
      </c>
      <c r="AB2038" t="s">
        <v>12</v>
      </c>
      <c r="AC2038" t="s">
        <v>12</v>
      </c>
      <c r="AD2038">
        <v>225.38321293000001</v>
      </c>
      <c r="AE2038">
        <v>225.41957092999999</v>
      </c>
      <c r="AF2038">
        <v>223.3108072</v>
      </c>
      <c r="AG2038">
        <v>224.69241102000001</v>
      </c>
      <c r="AH2038" t="s">
        <v>12</v>
      </c>
      <c r="AI2038" t="s">
        <v>12</v>
      </c>
    </row>
    <row r="2039" spans="1:35" x14ac:dyDescent="0.25">
      <c r="A2039">
        <v>1501248600</v>
      </c>
      <c r="B2039">
        <v>17.959237989999998</v>
      </c>
      <c r="C2039">
        <v>18.047554160000001</v>
      </c>
      <c r="D2039">
        <v>17.849661179999998</v>
      </c>
      <c r="E2039">
        <v>18.009938340000001</v>
      </c>
      <c r="F2039">
        <v>17.959237989999998</v>
      </c>
      <c r="G2039">
        <v>18.047554160000001</v>
      </c>
      <c r="H2039">
        <v>17.849661179999998</v>
      </c>
      <c r="I2039">
        <v>18.009938340000001</v>
      </c>
      <c r="J2039">
        <v>2468.5</v>
      </c>
      <c r="K2039">
        <v>2469.25</v>
      </c>
      <c r="L2039">
        <v>2459.25</v>
      </c>
      <c r="M2039">
        <v>2468.25</v>
      </c>
      <c r="N2039">
        <v>2472</v>
      </c>
      <c r="O2039">
        <v>2472</v>
      </c>
      <c r="P2039">
        <v>2461.5</v>
      </c>
      <c r="Q2039">
        <v>2470.25</v>
      </c>
      <c r="R2039">
        <v>2469.12</v>
      </c>
      <c r="S2039">
        <v>2473.5300000000002</v>
      </c>
      <c r="T2039">
        <v>2464.66</v>
      </c>
      <c r="U2039">
        <v>2472.1</v>
      </c>
      <c r="V2039">
        <v>1.1599999999999999</v>
      </c>
      <c r="W2039">
        <v>1.1599999999999999</v>
      </c>
      <c r="X2039">
        <v>1.1599999999999999</v>
      </c>
      <c r="Y2039">
        <v>1.1599999999999999</v>
      </c>
      <c r="Z2039" t="s">
        <v>12</v>
      </c>
      <c r="AA2039" t="s">
        <v>12</v>
      </c>
      <c r="AB2039" t="s">
        <v>12</v>
      </c>
      <c r="AC2039" t="s">
        <v>12</v>
      </c>
      <c r="AD2039">
        <v>224.19248859000001</v>
      </c>
      <c r="AE2039">
        <v>224.56515804</v>
      </c>
      <c r="AF2039">
        <v>223.71983465</v>
      </c>
      <c r="AG2039">
        <v>224.42881556</v>
      </c>
      <c r="AH2039" t="s">
        <v>12</v>
      </c>
      <c r="AI2039" t="s">
        <v>12</v>
      </c>
    </row>
    <row r="2040" spans="1:35" x14ac:dyDescent="0.25">
      <c r="A2040">
        <v>1501507800</v>
      </c>
      <c r="B2040">
        <v>18.117880320000001</v>
      </c>
      <c r="C2040">
        <v>18.135870329999999</v>
      </c>
      <c r="D2040">
        <v>17.93307089</v>
      </c>
      <c r="E2040">
        <v>17.98540607</v>
      </c>
      <c r="F2040">
        <v>18.117880320000001</v>
      </c>
      <c r="G2040">
        <v>18.135870329999999</v>
      </c>
      <c r="H2040">
        <v>17.93307089</v>
      </c>
      <c r="I2040">
        <v>17.98540607</v>
      </c>
      <c r="J2040">
        <v>2467</v>
      </c>
      <c r="K2040">
        <v>2472.75</v>
      </c>
      <c r="L2040">
        <v>2463.5</v>
      </c>
      <c r="M2040">
        <v>2466</v>
      </c>
      <c r="N2040">
        <v>2470.5</v>
      </c>
      <c r="O2040">
        <v>2475</v>
      </c>
      <c r="P2040">
        <v>2465.25</v>
      </c>
      <c r="Q2040">
        <v>2468</v>
      </c>
      <c r="R2040">
        <v>2475.94</v>
      </c>
      <c r="S2040">
        <v>2477.96</v>
      </c>
      <c r="T2040">
        <v>2468.5300000000002</v>
      </c>
      <c r="U2040">
        <v>2470.3000000000002</v>
      </c>
      <c r="V2040">
        <v>1.07</v>
      </c>
      <c r="W2040">
        <v>1.07</v>
      </c>
      <c r="X2040">
        <v>1.07</v>
      </c>
      <c r="Y2040">
        <v>1.07</v>
      </c>
      <c r="Z2040" t="s">
        <v>12</v>
      </c>
      <c r="AA2040" t="s">
        <v>12</v>
      </c>
      <c r="AB2040" t="s">
        <v>12</v>
      </c>
      <c r="AC2040" t="s">
        <v>12</v>
      </c>
      <c r="AD2040">
        <v>224.84693250000001</v>
      </c>
      <c r="AE2040">
        <v>224.94691699000001</v>
      </c>
      <c r="AF2040">
        <v>224.0834146</v>
      </c>
      <c r="AG2040">
        <v>224.30156256999999</v>
      </c>
      <c r="AH2040" t="s">
        <v>12</v>
      </c>
      <c r="AI2040" t="s">
        <v>12</v>
      </c>
    </row>
    <row r="2041" spans="1:35" x14ac:dyDescent="0.25">
      <c r="A2041">
        <v>1501594200</v>
      </c>
      <c r="B2041">
        <v>18.135870329999999</v>
      </c>
      <c r="C2041">
        <v>18.140776779999999</v>
      </c>
      <c r="D2041">
        <v>17.993583170000001</v>
      </c>
      <c r="E2041">
        <v>18.09171224</v>
      </c>
      <c r="F2041">
        <v>18.135870329999999</v>
      </c>
      <c r="G2041">
        <v>18.140776779999999</v>
      </c>
      <c r="H2041">
        <v>17.993583170000001</v>
      </c>
      <c r="I2041">
        <v>18.09171224</v>
      </c>
      <c r="J2041">
        <v>2466</v>
      </c>
      <c r="K2041">
        <v>2475</v>
      </c>
      <c r="L2041">
        <v>2464.5</v>
      </c>
      <c r="M2041">
        <v>2470.25</v>
      </c>
      <c r="N2041">
        <v>2468</v>
      </c>
      <c r="O2041">
        <v>2477.25</v>
      </c>
      <c r="P2041">
        <v>2466.25</v>
      </c>
      <c r="Q2041">
        <v>2472.25</v>
      </c>
      <c r="R2041">
        <v>2477.1</v>
      </c>
      <c r="S2041">
        <v>2478.5100000000002</v>
      </c>
      <c r="T2041">
        <v>2471.14</v>
      </c>
      <c r="U2041">
        <v>2476.35</v>
      </c>
      <c r="V2041">
        <v>1.1599999999999999</v>
      </c>
      <c r="W2041">
        <v>1.1599999999999999</v>
      </c>
      <c r="X2041">
        <v>1.1599999999999999</v>
      </c>
      <c r="Y2041">
        <v>1.1599999999999999</v>
      </c>
      <c r="Z2041" t="s">
        <v>12</v>
      </c>
      <c r="AA2041" t="s">
        <v>12</v>
      </c>
      <c r="AB2041" t="s">
        <v>12</v>
      </c>
      <c r="AC2041" t="s">
        <v>12</v>
      </c>
      <c r="AD2041">
        <v>224.92873799</v>
      </c>
      <c r="AE2041">
        <v>224.96509599000001</v>
      </c>
      <c r="AF2041">
        <v>224.25247927999999</v>
      </c>
      <c r="AG2041">
        <v>224.80148500999999</v>
      </c>
      <c r="AH2041" t="s">
        <v>12</v>
      </c>
      <c r="AI2041" t="s">
        <v>12</v>
      </c>
    </row>
    <row r="2042" spans="1:35" x14ac:dyDescent="0.25">
      <c r="A2042">
        <v>1501680600</v>
      </c>
      <c r="B2042">
        <v>18.135870329999999</v>
      </c>
      <c r="C2042">
        <v>18.160402600000001</v>
      </c>
      <c r="D2042">
        <v>17.892183450000001</v>
      </c>
      <c r="E2042">
        <v>18.112973870000001</v>
      </c>
      <c r="F2042">
        <v>18.135870329999999</v>
      </c>
      <c r="G2042">
        <v>18.160402600000001</v>
      </c>
      <c r="H2042">
        <v>17.892183450000001</v>
      </c>
      <c r="I2042">
        <v>18.112973870000001</v>
      </c>
      <c r="J2042">
        <v>2473</v>
      </c>
      <c r="K2042">
        <v>2473.75</v>
      </c>
      <c r="L2042">
        <v>2461.25</v>
      </c>
      <c r="M2042">
        <v>2471.5</v>
      </c>
      <c r="N2042">
        <v>2474</v>
      </c>
      <c r="O2042">
        <v>2476</v>
      </c>
      <c r="P2042">
        <v>2463.25</v>
      </c>
      <c r="Q2042">
        <v>2473.5</v>
      </c>
      <c r="R2042">
        <v>2480.38</v>
      </c>
      <c r="S2042">
        <v>2480.38</v>
      </c>
      <c r="T2042">
        <v>2466.48</v>
      </c>
      <c r="U2042">
        <v>2477.5700000000002</v>
      </c>
      <c r="V2042">
        <v>1.1599999999999999</v>
      </c>
      <c r="W2042">
        <v>1.1599999999999999</v>
      </c>
      <c r="X2042">
        <v>1.1599999999999999</v>
      </c>
      <c r="Y2042">
        <v>1.1599999999999999</v>
      </c>
      <c r="Z2042" t="s">
        <v>12</v>
      </c>
      <c r="AA2042" t="s">
        <v>12</v>
      </c>
      <c r="AB2042" t="s">
        <v>12</v>
      </c>
      <c r="AC2042" t="s">
        <v>12</v>
      </c>
      <c r="AD2042">
        <v>224.93782748999999</v>
      </c>
      <c r="AE2042">
        <v>225.05599097000001</v>
      </c>
      <c r="AF2042">
        <v>223.93798262000001</v>
      </c>
      <c r="AG2042">
        <v>224.91055899</v>
      </c>
      <c r="AH2042" t="s">
        <v>12</v>
      </c>
      <c r="AI2042" t="s">
        <v>12</v>
      </c>
    </row>
    <row r="2043" spans="1:35" x14ac:dyDescent="0.25">
      <c r="A2043">
        <v>1501767000</v>
      </c>
      <c r="B2043">
        <v>18.101525150000001</v>
      </c>
      <c r="C2043">
        <v>18.101525150000001</v>
      </c>
      <c r="D2043">
        <v>17.950243480000001</v>
      </c>
      <c r="E2043">
        <v>18.027928339999999</v>
      </c>
      <c r="F2043">
        <v>18.101525150000001</v>
      </c>
      <c r="G2043">
        <v>18.101525150000001</v>
      </c>
      <c r="H2043">
        <v>17.950243480000001</v>
      </c>
      <c r="I2043">
        <v>18.027928339999999</v>
      </c>
      <c r="J2043">
        <v>2470.75</v>
      </c>
      <c r="K2043">
        <v>2472.25</v>
      </c>
      <c r="L2043">
        <v>2464.25</v>
      </c>
      <c r="M2043">
        <v>2469.75</v>
      </c>
      <c r="N2043">
        <v>2473.25</v>
      </c>
      <c r="O2043">
        <v>2474.5</v>
      </c>
      <c r="P2043">
        <v>2466</v>
      </c>
      <c r="Q2043">
        <v>2471.75</v>
      </c>
      <c r="R2043">
        <v>2476.0300000000002</v>
      </c>
      <c r="S2043">
        <v>2476.0300000000002</v>
      </c>
      <c r="T2043">
        <v>2468.85</v>
      </c>
      <c r="U2043">
        <v>2472.16</v>
      </c>
      <c r="V2043">
        <v>1.1599999999999999</v>
      </c>
      <c r="W2043">
        <v>1.1599999999999999</v>
      </c>
      <c r="X2043">
        <v>1.1599999999999999</v>
      </c>
      <c r="Y2043">
        <v>1.1599999999999999</v>
      </c>
      <c r="Z2043" t="s">
        <v>12</v>
      </c>
      <c r="AA2043" t="s">
        <v>12</v>
      </c>
      <c r="AB2043" t="s">
        <v>12</v>
      </c>
      <c r="AC2043" t="s">
        <v>12</v>
      </c>
      <c r="AD2043">
        <v>224.79239551000001</v>
      </c>
      <c r="AE2043">
        <v>224.81966399999999</v>
      </c>
      <c r="AF2043">
        <v>224.18339908999999</v>
      </c>
      <c r="AG2043">
        <v>224.47426304999999</v>
      </c>
      <c r="AH2043" t="s">
        <v>12</v>
      </c>
      <c r="AI2043" t="s">
        <v>12</v>
      </c>
    </row>
    <row r="2044" spans="1:35" x14ac:dyDescent="0.25">
      <c r="A2044">
        <v>1501853400</v>
      </c>
      <c r="B2044">
        <v>18.135870329999999</v>
      </c>
      <c r="C2044">
        <v>18.194747769999999</v>
      </c>
      <c r="D2044">
        <v>18.019751249999999</v>
      </c>
      <c r="E2044">
        <v>18.10479677</v>
      </c>
      <c r="F2044">
        <v>18.135870329999999</v>
      </c>
      <c r="G2044">
        <v>18.194747769999999</v>
      </c>
      <c r="H2044">
        <v>18.019751249999999</v>
      </c>
      <c r="I2044">
        <v>18.10479677</v>
      </c>
      <c r="J2044">
        <v>2469</v>
      </c>
      <c r="K2044">
        <v>2475.5</v>
      </c>
      <c r="L2044">
        <v>2466</v>
      </c>
      <c r="M2044">
        <v>2470</v>
      </c>
      <c r="N2044">
        <v>2470.75</v>
      </c>
      <c r="O2044">
        <v>2477.75</v>
      </c>
      <c r="P2044">
        <v>2467.75</v>
      </c>
      <c r="Q2044">
        <v>2472</v>
      </c>
      <c r="R2044">
        <v>2476.88</v>
      </c>
      <c r="S2044">
        <v>2480</v>
      </c>
      <c r="T2044">
        <v>2472.08</v>
      </c>
      <c r="U2044">
        <v>2476.83</v>
      </c>
      <c r="V2044">
        <v>1.1599999999999999</v>
      </c>
      <c r="W2044">
        <v>1.1599999999999999</v>
      </c>
      <c r="X2044">
        <v>1.1599999999999999</v>
      </c>
      <c r="Y2044">
        <v>1.1599999999999999</v>
      </c>
      <c r="Z2044" t="s">
        <v>12</v>
      </c>
      <c r="AA2044" t="s">
        <v>12</v>
      </c>
      <c r="AB2044" t="s">
        <v>12</v>
      </c>
      <c r="AC2044" t="s">
        <v>12</v>
      </c>
      <c r="AD2044">
        <v>224.98327498</v>
      </c>
      <c r="AE2044">
        <v>225.22869145000001</v>
      </c>
      <c r="AF2044">
        <v>224.48335255000001</v>
      </c>
      <c r="AG2044">
        <v>224.88329049999999</v>
      </c>
      <c r="AH2044" t="s">
        <v>12</v>
      </c>
      <c r="AI2044" t="s">
        <v>12</v>
      </c>
    </row>
    <row r="2045" spans="1:35" x14ac:dyDescent="0.25">
      <c r="A2045">
        <v>1502112600</v>
      </c>
      <c r="B2045">
        <v>18.122786779999998</v>
      </c>
      <c r="C2045">
        <v>18.20946713</v>
      </c>
      <c r="D2045">
        <v>18.099137670000001</v>
      </c>
      <c r="E2045">
        <v>18.20129004</v>
      </c>
      <c r="F2045">
        <v>18.122786779999998</v>
      </c>
      <c r="G2045">
        <v>18.20946713</v>
      </c>
      <c r="H2045">
        <v>18.099137670000001</v>
      </c>
      <c r="I2045">
        <v>18.20129004</v>
      </c>
      <c r="J2045">
        <v>2470</v>
      </c>
      <c r="K2045">
        <v>2476.25</v>
      </c>
      <c r="L2045">
        <v>2470</v>
      </c>
      <c r="M2045">
        <v>2475.5</v>
      </c>
      <c r="N2045">
        <v>2472.25</v>
      </c>
      <c r="O2045">
        <v>2478.25</v>
      </c>
      <c r="P2045">
        <v>2472</v>
      </c>
      <c r="Q2045">
        <v>2477.5</v>
      </c>
      <c r="R2045">
        <v>2477.14</v>
      </c>
      <c r="S2045">
        <v>2480.9499999999998</v>
      </c>
      <c r="T2045">
        <v>2475.88</v>
      </c>
      <c r="U2045">
        <v>2480.91</v>
      </c>
      <c r="V2045">
        <v>1.1599999999999999</v>
      </c>
      <c r="W2045">
        <v>1.1599999999999999</v>
      </c>
      <c r="X2045">
        <v>1.1599999999999999</v>
      </c>
      <c r="Y2045">
        <v>1.1599999999999999</v>
      </c>
      <c r="Z2045" t="s">
        <v>12</v>
      </c>
      <c r="AA2045" t="s">
        <v>12</v>
      </c>
      <c r="AB2045" t="s">
        <v>12</v>
      </c>
      <c r="AC2045" t="s">
        <v>12</v>
      </c>
      <c r="AD2045">
        <v>224.95600648999999</v>
      </c>
      <c r="AE2045">
        <v>225.30140743999999</v>
      </c>
      <c r="AF2045">
        <v>224.84693250000001</v>
      </c>
      <c r="AG2045">
        <v>225.30140743999999</v>
      </c>
      <c r="AH2045" t="s">
        <v>12</v>
      </c>
      <c r="AI2045" t="s">
        <v>12</v>
      </c>
    </row>
    <row r="2046" spans="1:35" x14ac:dyDescent="0.25">
      <c r="A2046">
        <v>1502199000</v>
      </c>
      <c r="B2046">
        <v>18.135870329999999</v>
      </c>
      <c r="C2046">
        <v>18.436799820000001</v>
      </c>
      <c r="D2046">
        <v>17.98213543</v>
      </c>
      <c r="E2046">
        <v>18.088441599999999</v>
      </c>
      <c r="F2046">
        <v>18.135870329999999</v>
      </c>
      <c r="G2046">
        <v>18.436799820000001</v>
      </c>
      <c r="H2046">
        <v>17.98213543</v>
      </c>
      <c r="I2046">
        <v>18.088441599999999</v>
      </c>
      <c r="J2046">
        <v>2475.25</v>
      </c>
      <c r="K2046">
        <v>2486.25</v>
      </c>
      <c r="L2046">
        <v>2465.25</v>
      </c>
      <c r="M2046">
        <v>2470.75</v>
      </c>
      <c r="N2046">
        <v>2477.5</v>
      </c>
      <c r="O2046">
        <v>2488.5</v>
      </c>
      <c r="P2046">
        <v>2467.5</v>
      </c>
      <c r="Q2046">
        <v>2472.75</v>
      </c>
      <c r="R2046">
        <v>2478.35</v>
      </c>
      <c r="S2046">
        <v>2490.87</v>
      </c>
      <c r="T2046">
        <v>2470.3200000000002</v>
      </c>
      <c r="U2046">
        <v>2474.92</v>
      </c>
      <c r="V2046">
        <v>1.1599999999999999</v>
      </c>
      <c r="W2046">
        <v>1.1599999999999999</v>
      </c>
      <c r="X2046">
        <v>1.1599999999999999</v>
      </c>
      <c r="Y2046">
        <v>1.1599999999999999</v>
      </c>
      <c r="Z2046" t="s">
        <v>12</v>
      </c>
      <c r="AA2046" t="s">
        <v>12</v>
      </c>
      <c r="AB2046" t="s">
        <v>12</v>
      </c>
      <c r="AC2046" t="s">
        <v>12</v>
      </c>
      <c r="AD2046">
        <v>224.97418549</v>
      </c>
      <c r="AE2046">
        <v>226.24671531999999</v>
      </c>
      <c r="AF2046">
        <v>224.35609955999999</v>
      </c>
      <c r="AG2046">
        <v>224.74694801000001</v>
      </c>
      <c r="AH2046" t="s">
        <v>12</v>
      </c>
      <c r="AI2046" t="s">
        <v>12</v>
      </c>
    </row>
    <row r="2047" spans="1:35" x14ac:dyDescent="0.25">
      <c r="A2047">
        <v>1502285400</v>
      </c>
      <c r="B2047">
        <v>17.900360549999998</v>
      </c>
      <c r="C2047">
        <v>18.076992879999999</v>
      </c>
      <c r="D2047">
        <v>17.805503089999998</v>
      </c>
      <c r="E2047">
        <v>18.060638690000001</v>
      </c>
      <c r="F2047">
        <v>17.900360549999998</v>
      </c>
      <c r="G2047">
        <v>18.076992879999999</v>
      </c>
      <c r="H2047">
        <v>17.805503089999998</v>
      </c>
      <c r="I2047">
        <v>18.060638690000001</v>
      </c>
      <c r="J2047">
        <v>2468.75</v>
      </c>
      <c r="K2047">
        <v>2472.5</v>
      </c>
      <c r="L2047">
        <v>2457.25</v>
      </c>
      <c r="M2047">
        <v>2471</v>
      </c>
      <c r="N2047">
        <v>2470</v>
      </c>
      <c r="O2047">
        <v>2474.5</v>
      </c>
      <c r="P2047">
        <v>2459</v>
      </c>
      <c r="Q2047">
        <v>2473</v>
      </c>
      <c r="R2047">
        <v>2465.35</v>
      </c>
      <c r="S2047">
        <v>2474.41</v>
      </c>
      <c r="T2047">
        <v>2462.08</v>
      </c>
      <c r="U2047">
        <v>2474.02</v>
      </c>
      <c r="V2047">
        <v>1.1599999999999999</v>
      </c>
      <c r="W2047">
        <v>1.1599999999999999</v>
      </c>
      <c r="X2047">
        <v>1.1599999999999999</v>
      </c>
      <c r="Y2047">
        <v>1.1599999999999999</v>
      </c>
      <c r="Z2047" t="s">
        <v>12</v>
      </c>
      <c r="AA2047" t="s">
        <v>12</v>
      </c>
      <c r="AB2047" t="s">
        <v>12</v>
      </c>
      <c r="AC2047" t="s">
        <v>12</v>
      </c>
      <c r="AD2047">
        <v>224.02887761</v>
      </c>
      <c r="AE2047">
        <v>224.79239551000001</v>
      </c>
      <c r="AF2047">
        <v>223.65620815</v>
      </c>
      <c r="AG2047">
        <v>224.73785852</v>
      </c>
      <c r="AH2047" t="s">
        <v>12</v>
      </c>
      <c r="AI2047" t="s">
        <v>12</v>
      </c>
    </row>
    <row r="2048" spans="1:35" x14ac:dyDescent="0.25">
      <c r="A2048">
        <v>1502371800</v>
      </c>
      <c r="B2048">
        <v>17.852931819999998</v>
      </c>
      <c r="C2048">
        <v>17.88073473</v>
      </c>
      <c r="D2048">
        <v>17.290325450000001</v>
      </c>
      <c r="E2048">
        <v>17.309951259999998</v>
      </c>
      <c r="F2048">
        <v>17.852931819999998</v>
      </c>
      <c r="G2048">
        <v>17.88073473</v>
      </c>
      <c r="H2048">
        <v>17.290325450000001</v>
      </c>
      <c r="I2048">
        <v>17.309951259999998</v>
      </c>
      <c r="J2048">
        <v>2471</v>
      </c>
      <c r="K2048">
        <v>2471</v>
      </c>
      <c r="L2048">
        <v>2431</v>
      </c>
      <c r="M2048">
        <v>2435.5</v>
      </c>
      <c r="N2048">
        <v>2474</v>
      </c>
      <c r="O2048">
        <v>2474.25</v>
      </c>
      <c r="P2048">
        <v>2432.75</v>
      </c>
      <c r="Q2048">
        <v>2437.5</v>
      </c>
      <c r="R2048">
        <v>2465.38</v>
      </c>
      <c r="S2048">
        <v>2465.38</v>
      </c>
      <c r="T2048">
        <v>2437.75</v>
      </c>
      <c r="U2048">
        <v>2438.21</v>
      </c>
      <c r="V2048">
        <v>1.1599999999999999</v>
      </c>
      <c r="W2048">
        <v>1.1599999999999999</v>
      </c>
      <c r="X2048">
        <v>1.1599999999999999</v>
      </c>
      <c r="Y2048">
        <v>1.1599999999999999</v>
      </c>
      <c r="Z2048" t="s">
        <v>12</v>
      </c>
      <c r="AA2048" t="s">
        <v>12</v>
      </c>
      <c r="AB2048" t="s">
        <v>12</v>
      </c>
      <c r="AC2048" t="s">
        <v>12</v>
      </c>
      <c r="AD2048">
        <v>223.86526663000001</v>
      </c>
      <c r="AE2048">
        <v>224.00160911</v>
      </c>
      <c r="AF2048">
        <v>221.51108643000001</v>
      </c>
      <c r="AG2048">
        <v>221.56562342000001</v>
      </c>
      <c r="AH2048" t="s">
        <v>12</v>
      </c>
      <c r="AI2048" t="s">
        <v>12</v>
      </c>
    </row>
    <row r="2049" spans="1:35" x14ac:dyDescent="0.25">
      <c r="A2049">
        <v>1502458200</v>
      </c>
      <c r="B2049">
        <v>17.34756806</v>
      </c>
      <c r="C2049">
        <v>17.517658130000001</v>
      </c>
      <c r="D2049">
        <v>17.295231900000001</v>
      </c>
      <c r="E2049">
        <v>17.375370969999999</v>
      </c>
      <c r="F2049">
        <v>17.34756806</v>
      </c>
      <c r="G2049">
        <v>17.517658130000001</v>
      </c>
      <c r="H2049">
        <v>17.295231900000001</v>
      </c>
      <c r="I2049">
        <v>17.375370969999999</v>
      </c>
      <c r="J2049">
        <v>2432.75</v>
      </c>
      <c r="K2049">
        <v>2444.25</v>
      </c>
      <c r="L2049">
        <v>2428.25</v>
      </c>
      <c r="M2049">
        <v>2438.25</v>
      </c>
      <c r="N2049">
        <v>2434.5</v>
      </c>
      <c r="O2049">
        <v>2446.5</v>
      </c>
      <c r="P2049">
        <v>2430.25</v>
      </c>
      <c r="Q2049">
        <v>2440</v>
      </c>
      <c r="R2049">
        <v>2441.04</v>
      </c>
      <c r="S2049">
        <v>2448.09</v>
      </c>
      <c r="T2049">
        <v>2437.85</v>
      </c>
      <c r="U2049">
        <v>2441.3200000000002</v>
      </c>
      <c r="V2049">
        <v>1.1599999999999999</v>
      </c>
      <c r="W2049">
        <v>1.1599999999999999</v>
      </c>
      <c r="X2049">
        <v>1.1599999999999999</v>
      </c>
      <c r="Y2049">
        <v>1.1599999999999999</v>
      </c>
      <c r="Z2049" t="s">
        <v>12</v>
      </c>
      <c r="AA2049" t="s">
        <v>12</v>
      </c>
      <c r="AB2049" t="s">
        <v>12</v>
      </c>
      <c r="AC2049" t="s">
        <v>12</v>
      </c>
      <c r="AD2049">
        <v>221.80195039</v>
      </c>
      <c r="AE2049">
        <v>222.51093130000001</v>
      </c>
      <c r="AF2049">
        <v>221.55653393</v>
      </c>
      <c r="AG2049">
        <v>221.89284538000001</v>
      </c>
      <c r="AH2049" t="s">
        <v>12</v>
      </c>
      <c r="AI2049" t="s">
        <v>12</v>
      </c>
    </row>
    <row r="2050" spans="1:35" x14ac:dyDescent="0.25">
      <c r="A2050">
        <v>1502717400</v>
      </c>
      <c r="B2050">
        <v>17.684477560000001</v>
      </c>
      <c r="C2050">
        <v>17.937977350000001</v>
      </c>
      <c r="D2050">
        <v>17.677935290000001</v>
      </c>
      <c r="E2050">
        <v>17.88564118</v>
      </c>
      <c r="F2050">
        <v>17.684477560000001</v>
      </c>
      <c r="G2050">
        <v>17.937977350000001</v>
      </c>
      <c r="H2050">
        <v>17.677935290000001</v>
      </c>
      <c r="I2050">
        <v>17.88564118</v>
      </c>
      <c r="J2050">
        <v>2439.75</v>
      </c>
      <c r="K2050">
        <v>2464.5</v>
      </c>
      <c r="L2050">
        <v>2439.75</v>
      </c>
      <c r="M2050">
        <v>2461.5</v>
      </c>
      <c r="N2050">
        <v>2441.5</v>
      </c>
      <c r="O2050">
        <v>2466.5</v>
      </c>
      <c r="P2050">
        <v>2441.5</v>
      </c>
      <c r="Q2050">
        <v>2463.5</v>
      </c>
      <c r="R2050">
        <v>2454.96</v>
      </c>
      <c r="S2050">
        <v>2468.2199999999998</v>
      </c>
      <c r="T2050">
        <v>2454.96</v>
      </c>
      <c r="U2050">
        <v>2465.84</v>
      </c>
      <c r="V2050">
        <v>1.1599999999999999</v>
      </c>
      <c r="W2050">
        <v>1.1599999999999999</v>
      </c>
      <c r="X2050">
        <v>1.1599999999999999</v>
      </c>
      <c r="Y2050">
        <v>1.1599999999999999</v>
      </c>
      <c r="Z2050" t="s">
        <v>12</v>
      </c>
      <c r="AA2050" t="s">
        <v>12</v>
      </c>
      <c r="AB2050" t="s">
        <v>12</v>
      </c>
      <c r="AC2050" t="s">
        <v>12</v>
      </c>
      <c r="AD2050">
        <v>223.22900171000001</v>
      </c>
      <c r="AE2050">
        <v>224.31974156999999</v>
      </c>
      <c r="AF2050">
        <v>223.19264371</v>
      </c>
      <c r="AG2050">
        <v>224.09250410000001</v>
      </c>
      <c r="AH2050" t="s">
        <v>12</v>
      </c>
      <c r="AI2050" t="s">
        <v>12</v>
      </c>
    </row>
    <row r="2051" spans="1:35" x14ac:dyDescent="0.25">
      <c r="A2051">
        <v>1502803800</v>
      </c>
      <c r="B2051">
        <v>17.98377026</v>
      </c>
      <c r="C2051">
        <v>17.98377026</v>
      </c>
      <c r="D2051">
        <v>17.805503089999998</v>
      </c>
      <c r="E2051">
        <v>17.88237054</v>
      </c>
      <c r="F2051">
        <v>17.98377026</v>
      </c>
      <c r="G2051">
        <v>17.98377026</v>
      </c>
      <c r="H2051">
        <v>17.805503089999998</v>
      </c>
      <c r="I2051">
        <v>17.88237054</v>
      </c>
      <c r="J2051">
        <v>2462</v>
      </c>
      <c r="K2051">
        <v>2471</v>
      </c>
      <c r="L2051">
        <v>2458.25</v>
      </c>
      <c r="M2051">
        <v>2461.75</v>
      </c>
      <c r="N2051">
        <v>2464.5</v>
      </c>
      <c r="O2051">
        <v>2473.25</v>
      </c>
      <c r="P2051">
        <v>2460</v>
      </c>
      <c r="Q2051">
        <v>2463.75</v>
      </c>
      <c r="R2051">
        <v>2468.66</v>
      </c>
      <c r="S2051">
        <v>2468.9</v>
      </c>
      <c r="T2051">
        <v>2461.61</v>
      </c>
      <c r="U2051">
        <v>2464.61</v>
      </c>
      <c r="V2051">
        <v>1.1599999999999999</v>
      </c>
      <c r="W2051">
        <v>1.1599999999999999</v>
      </c>
      <c r="X2051">
        <v>1.1599999999999999</v>
      </c>
      <c r="Y2051">
        <v>1.1599999999999999</v>
      </c>
      <c r="Z2051" t="s">
        <v>12</v>
      </c>
      <c r="AA2051" t="s">
        <v>12</v>
      </c>
      <c r="AB2051" t="s">
        <v>12</v>
      </c>
      <c r="AC2051" t="s">
        <v>12</v>
      </c>
      <c r="AD2051">
        <v>224.49244204999999</v>
      </c>
      <c r="AE2051">
        <v>224.51062103999999</v>
      </c>
      <c r="AF2051">
        <v>223.74710314000001</v>
      </c>
      <c r="AG2051">
        <v>224.06523559999999</v>
      </c>
      <c r="AH2051" t="s">
        <v>12</v>
      </c>
      <c r="AI2051" t="s">
        <v>12</v>
      </c>
    </row>
    <row r="2052" spans="1:35" x14ac:dyDescent="0.25">
      <c r="A2052">
        <v>1502890200</v>
      </c>
      <c r="B2052">
        <v>17.99031252</v>
      </c>
      <c r="C2052">
        <v>18.10479677</v>
      </c>
      <c r="D2052">
        <v>17.864380539999999</v>
      </c>
      <c r="E2052">
        <v>17.962509610000001</v>
      </c>
      <c r="F2052">
        <v>17.99031252</v>
      </c>
      <c r="G2052">
        <v>18.10479677</v>
      </c>
      <c r="H2052">
        <v>17.864380539999999</v>
      </c>
      <c r="I2052">
        <v>17.962509610000001</v>
      </c>
      <c r="J2052">
        <v>2463.5</v>
      </c>
      <c r="K2052">
        <v>2472</v>
      </c>
      <c r="L2052">
        <v>2459.75</v>
      </c>
      <c r="M2052">
        <v>2465.5</v>
      </c>
      <c r="N2052">
        <v>2464.5</v>
      </c>
      <c r="O2052">
        <v>2474</v>
      </c>
      <c r="P2052">
        <v>2461.5</v>
      </c>
      <c r="Q2052">
        <v>2467.5</v>
      </c>
      <c r="R2052">
        <v>2468.63</v>
      </c>
      <c r="S2052">
        <v>2474.9299999999998</v>
      </c>
      <c r="T2052">
        <v>2463.86</v>
      </c>
      <c r="U2052">
        <v>2468.11</v>
      </c>
      <c r="V2052">
        <v>1.1599999999999999</v>
      </c>
      <c r="W2052">
        <v>1.1599999999999999</v>
      </c>
      <c r="X2052">
        <v>1.1599999999999999</v>
      </c>
      <c r="Y2052">
        <v>1.1599999999999999</v>
      </c>
      <c r="Z2052" t="s">
        <v>12</v>
      </c>
      <c r="AA2052" t="s">
        <v>12</v>
      </c>
      <c r="AB2052" t="s">
        <v>12</v>
      </c>
      <c r="AC2052" t="s">
        <v>12</v>
      </c>
      <c r="AD2052">
        <v>224.61060552999999</v>
      </c>
      <c r="AE2052">
        <v>225.02872248</v>
      </c>
      <c r="AF2052">
        <v>224.01069860999999</v>
      </c>
      <c r="AG2052">
        <v>224.45608404999999</v>
      </c>
      <c r="AH2052" t="s">
        <v>12</v>
      </c>
      <c r="AI2052" t="s">
        <v>12</v>
      </c>
    </row>
    <row r="2053" spans="1:35" x14ac:dyDescent="0.25">
      <c r="A2053">
        <v>1502976600</v>
      </c>
      <c r="B2053">
        <v>17.808773739999999</v>
      </c>
      <c r="C2053">
        <v>17.88564118</v>
      </c>
      <c r="D2053">
        <v>17.12841345</v>
      </c>
      <c r="E2053">
        <v>17.131684100000001</v>
      </c>
      <c r="F2053">
        <v>17.808773739999999</v>
      </c>
      <c r="G2053">
        <v>17.88564118</v>
      </c>
      <c r="H2053">
        <v>17.12841345</v>
      </c>
      <c r="I2053">
        <v>17.131684100000001</v>
      </c>
      <c r="J2053">
        <v>2464</v>
      </c>
      <c r="K2053">
        <v>2466.25</v>
      </c>
      <c r="L2053">
        <v>2421.75</v>
      </c>
      <c r="M2053">
        <v>2427.5</v>
      </c>
      <c r="N2053">
        <v>2466.75</v>
      </c>
      <c r="O2053">
        <v>2468.5</v>
      </c>
      <c r="P2053">
        <v>2423.75</v>
      </c>
      <c r="Q2053">
        <v>2429.5</v>
      </c>
      <c r="R2053">
        <v>2462.9499999999998</v>
      </c>
      <c r="S2053">
        <v>2465.02</v>
      </c>
      <c r="T2053">
        <v>2430.0100000000002</v>
      </c>
      <c r="U2053">
        <v>2430.0100000000002</v>
      </c>
      <c r="V2053">
        <v>1.1599999999999999</v>
      </c>
      <c r="W2053">
        <v>1.1599999999999999</v>
      </c>
      <c r="X2053">
        <v>1.1599999999999999</v>
      </c>
      <c r="Y2053">
        <v>1.1599999999999999</v>
      </c>
      <c r="Z2053" t="s">
        <v>12</v>
      </c>
      <c r="AA2053" t="s">
        <v>12</v>
      </c>
      <c r="AB2053" t="s">
        <v>12</v>
      </c>
      <c r="AC2053" t="s">
        <v>12</v>
      </c>
      <c r="AD2053">
        <v>223.81981913000001</v>
      </c>
      <c r="AE2053">
        <v>224.14704108999999</v>
      </c>
      <c r="AF2053">
        <v>220.956627</v>
      </c>
      <c r="AG2053">
        <v>220.956627</v>
      </c>
      <c r="AH2053" t="s">
        <v>12</v>
      </c>
      <c r="AI2053" t="s">
        <v>12</v>
      </c>
    </row>
    <row r="2054" spans="1:35" x14ac:dyDescent="0.25">
      <c r="A2054">
        <v>1503063000</v>
      </c>
      <c r="B2054">
        <v>17.084255370000001</v>
      </c>
      <c r="C2054">
        <v>17.34756806</v>
      </c>
      <c r="D2054">
        <v>16.933397620000001</v>
      </c>
      <c r="E2054">
        <v>17.035190830000001</v>
      </c>
      <c r="F2054">
        <v>17.084255370000001</v>
      </c>
      <c r="G2054">
        <v>17.34756806</v>
      </c>
      <c r="H2054">
        <v>16.933397620000001</v>
      </c>
      <c r="I2054">
        <v>17.035190830000001</v>
      </c>
      <c r="J2054">
        <v>2423</v>
      </c>
      <c r="K2054">
        <v>2437</v>
      </c>
      <c r="L2054">
        <v>2417.5</v>
      </c>
      <c r="M2054">
        <v>2424.75</v>
      </c>
      <c r="N2054">
        <v>2426.75</v>
      </c>
      <c r="O2054">
        <v>2439.5</v>
      </c>
      <c r="P2054">
        <v>2419.5</v>
      </c>
      <c r="Q2054">
        <v>2426.75</v>
      </c>
      <c r="R2054">
        <v>2427.64</v>
      </c>
      <c r="S2054">
        <v>2440.27</v>
      </c>
      <c r="T2054">
        <v>2420.69</v>
      </c>
      <c r="U2054">
        <v>2425.5500000000002</v>
      </c>
      <c r="V2054">
        <v>1.1599999999999999</v>
      </c>
      <c r="W2054">
        <v>1.1599999999999999</v>
      </c>
      <c r="X2054">
        <v>1.1599999999999999</v>
      </c>
      <c r="Y2054">
        <v>1.1599999999999999</v>
      </c>
      <c r="Z2054" t="s">
        <v>12</v>
      </c>
      <c r="AA2054" t="s">
        <v>12</v>
      </c>
      <c r="AB2054" t="s">
        <v>12</v>
      </c>
      <c r="AC2054" t="s">
        <v>12</v>
      </c>
      <c r="AD2054">
        <v>220.78392653</v>
      </c>
      <c r="AE2054">
        <v>221.95556292000001</v>
      </c>
      <c r="AF2054">
        <v>220.14766161</v>
      </c>
      <c r="AG2054">
        <v>220.61122605</v>
      </c>
      <c r="AH2054" t="s">
        <v>12</v>
      </c>
      <c r="AI2054" t="s">
        <v>12</v>
      </c>
    </row>
    <row r="2055" spans="1:35" x14ac:dyDescent="0.25">
      <c r="A2055">
        <v>1503322200</v>
      </c>
      <c r="B2055">
        <v>17.030284380000001</v>
      </c>
      <c r="C2055">
        <v>17.138226360000001</v>
      </c>
      <c r="D2055">
        <v>16.85365204</v>
      </c>
      <c r="E2055">
        <v>17.087526010000001</v>
      </c>
      <c r="F2055">
        <v>17.030284380000001</v>
      </c>
      <c r="G2055">
        <v>17.138226360000001</v>
      </c>
      <c r="H2055">
        <v>16.85365204</v>
      </c>
      <c r="I2055">
        <v>17.087526010000001</v>
      </c>
      <c r="J2055">
        <v>2426</v>
      </c>
      <c r="K2055">
        <v>2429.25</v>
      </c>
      <c r="L2055">
        <v>2414</v>
      </c>
      <c r="M2055">
        <v>2426</v>
      </c>
      <c r="N2055">
        <v>2428.75</v>
      </c>
      <c r="O2055">
        <v>2431.5</v>
      </c>
      <c r="P2055">
        <v>2415.75</v>
      </c>
      <c r="Q2055">
        <v>2428</v>
      </c>
      <c r="R2055">
        <v>2425.5</v>
      </c>
      <c r="S2055">
        <v>2430.58</v>
      </c>
      <c r="T2055">
        <v>2417.35</v>
      </c>
      <c r="U2055">
        <v>2428.37</v>
      </c>
      <c r="V2055">
        <v>1.1599999999999999</v>
      </c>
      <c r="W2055">
        <v>1.1599999999999999</v>
      </c>
      <c r="X2055">
        <v>1.1599999999999999</v>
      </c>
      <c r="Y2055">
        <v>1.1599999999999999</v>
      </c>
      <c r="Z2055" t="s">
        <v>12</v>
      </c>
      <c r="AA2055" t="s">
        <v>12</v>
      </c>
      <c r="AB2055" t="s">
        <v>12</v>
      </c>
      <c r="AC2055" t="s">
        <v>12</v>
      </c>
      <c r="AD2055">
        <v>220.54759956000001</v>
      </c>
      <c r="AE2055">
        <v>221.05661148999999</v>
      </c>
      <c r="AF2055">
        <v>219.81135015000001</v>
      </c>
      <c r="AG2055">
        <v>220.78392653</v>
      </c>
      <c r="AH2055" t="s">
        <v>12</v>
      </c>
      <c r="AI2055" t="s">
        <v>12</v>
      </c>
    </row>
    <row r="2056" spans="1:35" x14ac:dyDescent="0.25">
      <c r="A2056">
        <v>1503408600</v>
      </c>
      <c r="B2056">
        <v>17.213457999999999</v>
      </c>
      <c r="C2056">
        <v>17.648905769999999</v>
      </c>
      <c r="D2056">
        <v>17.213457999999999</v>
      </c>
      <c r="E2056">
        <v>17.591254939999999</v>
      </c>
      <c r="F2056">
        <v>17.213457999999999</v>
      </c>
      <c r="G2056">
        <v>17.648905769999999</v>
      </c>
      <c r="H2056">
        <v>17.213457999999999</v>
      </c>
      <c r="I2056">
        <v>17.591254939999999</v>
      </c>
      <c r="J2056">
        <v>2425.5</v>
      </c>
      <c r="K2056">
        <v>2452</v>
      </c>
      <c r="L2056">
        <v>2425.5</v>
      </c>
      <c r="M2056">
        <v>2450.75</v>
      </c>
      <c r="N2056">
        <v>2428</v>
      </c>
      <c r="O2056">
        <v>2454.25</v>
      </c>
      <c r="P2056">
        <v>2427.5</v>
      </c>
      <c r="Q2056">
        <v>2452.75</v>
      </c>
      <c r="R2056">
        <v>2433.75</v>
      </c>
      <c r="S2056">
        <v>2454.77</v>
      </c>
      <c r="T2056">
        <v>2433.67</v>
      </c>
      <c r="U2056">
        <v>2452.5100000000002</v>
      </c>
      <c r="V2056">
        <v>1.1599999999999999</v>
      </c>
      <c r="W2056">
        <v>1.1599999999999999</v>
      </c>
      <c r="X2056">
        <v>1.1599999999999999</v>
      </c>
      <c r="Y2056">
        <v>1.1599999999999999</v>
      </c>
      <c r="Z2056" t="s">
        <v>12</v>
      </c>
      <c r="AA2056" t="s">
        <v>12</v>
      </c>
      <c r="AB2056" t="s">
        <v>12</v>
      </c>
      <c r="AC2056" t="s">
        <v>12</v>
      </c>
      <c r="AD2056">
        <v>221.39292295000001</v>
      </c>
      <c r="AE2056">
        <v>223.25627021</v>
      </c>
      <c r="AF2056">
        <v>221.37474395000001</v>
      </c>
      <c r="AG2056">
        <v>223.09265923000001</v>
      </c>
      <c r="AH2056" t="s">
        <v>12</v>
      </c>
      <c r="AI2056" t="s">
        <v>12</v>
      </c>
    </row>
    <row r="2057" spans="1:35" x14ac:dyDescent="0.25">
      <c r="A2057">
        <v>1503495000</v>
      </c>
      <c r="B2057">
        <v>17.373735159999999</v>
      </c>
      <c r="C2057">
        <v>17.520928770000001</v>
      </c>
      <c r="D2057">
        <v>17.333011590000002</v>
      </c>
      <c r="E2057">
        <v>17.416258410000001</v>
      </c>
      <c r="F2057">
        <v>17.373735159999999</v>
      </c>
      <c r="G2057">
        <v>17.520928770000001</v>
      </c>
      <c r="H2057">
        <v>17.333011590000002</v>
      </c>
      <c r="I2057">
        <v>17.416258410000001</v>
      </c>
      <c r="J2057">
        <v>2451</v>
      </c>
      <c r="K2057">
        <v>2452.5</v>
      </c>
      <c r="L2057">
        <v>2436.75</v>
      </c>
      <c r="M2057">
        <v>2439.5</v>
      </c>
      <c r="N2057">
        <v>2453</v>
      </c>
      <c r="O2057">
        <v>2454.75</v>
      </c>
      <c r="P2057">
        <v>2438.75</v>
      </c>
      <c r="Q2057">
        <v>2441.5</v>
      </c>
      <c r="R2057">
        <v>2444.88</v>
      </c>
      <c r="S2057">
        <v>2448.91</v>
      </c>
      <c r="T2057">
        <v>2441.42</v>
      </c>
      <c r="U2057">
        <v>2444.04</v>
      </c>
      <c r="V2057">
        <v>1.1599999999999999</v>
      </c>
      <c r="W2057">
        <v>1.1599999999999999</v>
      </c>
      <c r="X2057">
        <v>1.1599999999999999</v>
      </c>
      <c r="Y2057">
        <v>1.1599999999999999</v>
      </c>
      <c r="Z2057" t="s">
        <v>12</v>
      </c>
      <c r="AA2057" t="s">
        <v>12</v>
      </c>
      <c r="AB2057" t="s">
        <v>12</v>
      </c>
      <c r="AC2057" t="s">
        <v>12</v>
      </c>
      <c r="AD2057">
        <v>222.08372485999999</v>
      </c>
      <c r="AE2057">
        <v>222.73816876999999</v>
      </c>
      <c r="AF2057">
        <v>221.92920337999999</v>
      </c>
      <c r="AG2057">
        <v>222.29278332999999</v>
      </c>
      <c r="AH2057" t="s">
        <v>12</v>
      </c>
      <c r="AI2057" t="s">
        <v>12</v>
      </c>
    </row>
    <row r="2058" spans="1:35" x14ac:dyDescent="0.25">
      <c r="A2058">
        <v>1503581400</v>
      </c>
      <c r="B2058">
        <v>17.516022320000001</v>
      </c>
      <c r="C2058">
        <v>17.548731679999999</v>
      </c>
      <c r="D2058">
        <v>17.24364937</v>
      </c>
      <c r="E2058">
        <v>17.296867710000001</v>
      </c>
      <c r="F2058">
        <v>17.516022320000001</v>
      </c>
      <c r="G2058">
        <v>17.548731679999999</v>
      </c>
      <c r="H2058">
        <v>17.24364937</v>
      </c>
      <c r="I2058">
        <v>17.296867710000001</v>
      </c>
      <c r="J2058">
        <v>2437.75</v>
      </c>
      <c r="K2058">
        <v>2446.75</v>
      </c>
      <c r="L2058">
        <v>2432.75</v>
      </c>
      <c r="M2058">
        <v>2438.75</v>
      </c>
      <c r="N2058">
        <v>2440.25</v>
      </c>
      <c r="O2058">
        <v>2449</v>
      </c>
      <c r="P2058">
        <v>2434.5</v>
      </c>
      <c r="Q2058">
        <v>2440.75</v>
      </c>
      <c r="R2058">
        <v>2447.91</v>
      </c>
      <c r="S2058">
        <v>2450.39</v>
      </c>
      <c r="T2058">
        <v>2436.19</v>
      </c>
      <c r="U2058">
        <v>2438.9699999999998</v>
      </c>
      <c r="V2058">
        <v>1.1599999999999999</v>
      </c>
      <c r="W2058">
        <v>1.1599999999999999</v>
      </c>
      <c r="X2058">
        <v>1.1599999999999999</v>
      </c>
      <c r="Y2058">
        <v>1.1599999999999999</v>
      </c>
      <c r="Z2058" t="s">
        <v>12</v>
      </c>
      <c r="AA2058" t="s">
        <v>12</v>
      </c>
      <c r="AB2058" t="s">
        <v>12</v>
      </c>
      <c r="AC2058" t="s">
        <v>12</v>
      </c>
      <c r="AD2058">
        <v>222.69272128</v>
      </c>
      <c r="AE2058">
        <v>222.85633225999999</v>
      </c>
      <c r="AF2058">
        <v>221.55653393</v>
      </c>
      <c r="AG2058">
        <v>221.77468189999999</v>
      </c>
      <c r="AH2058" t="s">
        <v>12</v>
      </c>
      <c r="AI2058" t="s">
        <v>12</v>
      </c>
    </row>
    <row r="2059" spans="1:35" x14ac:dyDescent="0.25">
      <c r="A2059">
        <v>1503667800</v>
      </c>
      <c r="B2059">
        <v>17.480042310000002</v>
      </c>
      <c r="C2059">
        <v>17.637047849999998</v>
      </c>
      <c r="D2059">
        <v>17.378641609999999</v>
      </c>
      <c r="E2059">
        <v>17.411351960000001</v>
      </c>
      <c r="F2059">
        <v>17.480042310000002</v>
      </c>
      <c r="G2059">
        <v>17.637047849999998</v>
      </c>
      <c r="H2059">
        <v>17.378641609999999</v>
      </c>
      <c r="I2059">
        <v>17.411351960000001</v>
      </c>
      <c r="J2059">
        <v>2441.75</v>
      </c>
      <c r="K2059">
        <v>2451.25</v>
      </c>
      <c r="L2059">
        <v>2435.25</v>
      </c>
      <c r="M2059">
        <v>2440.5</v>
      </c>
      <c r="N2059">
        <v>2442.5</v>
      </c>
      <c r="O2059">
        <v>2453.5</v>
      </c>
      <c r="P2059">
        <v>2437.5</v>
      </c>
      <c r="Q2059">
        <v>2442.5</v>
      </c>
      <c r="R2059">
        <v>2444.7199999999998</v>
      </c>
      <c r="S2059">
        <v>2453.96</v>
      </c>
      <c r="T2059">
        <v>2442.2199999999998</v>
      </c>
      <c r="U2059">
        <v>2443.0500000000002</v>
      </c>
      <c r="V2059">
        <v>1.1599999999999999</v>
      </c>
      <c r="W2059">
        <v>1.1599999999999999</v>
      </c>
      <c r="X2059">
        <v>1.1599999999999999</v>
      </c>
      <c r="Y2059">
        <v>1.1599999999999999</v>
      </c>
      <c r="Z2059" t="s">
        <v>12</v>
      </c>
      <c r="AA2059" t="s">
        <v>12</v>
      </c>
      <c r="AB2059" t="s">
        <v>12</v>
      </c>
      <c r="AC2059" t="s">
        <v>12</v>
      </c>
      <c r="AD2059">
        <v>222.60182628999999</v>
      </c>
      <c r="AE2059">
        <v>223.24718071000001</v>
      </c>
      <c r="AF2059">
        <v>222.13826184999999</v>
      </c>
      <c r="AG2059">
        <v>222.29278332999999</v>
      </c>
      <c r="AH2059" t="s">
        <v>12</v>
      </c>
      <c r="AI2059" t="s">
        <v>12</v>
      </c>
    </row>
    <row r="2060" spans="1:35" x14ac:dyDescent="0.25">
      <c r="A2060">
        <v>1503927000</v>
      </c>
      <c r="B2060">
        <v>17.527471039999998</v>
      </c>
      <c r="C2060">
        <v>17.545461039999999</v>
      </c>
      <c r="D2060">
        <v>17.314857719999999</v>
      </c>
      <c r="E2060">
        <v>17.414622600000001</v>
      </c>
      <c r="F2060">
        <v>17.527471039999998</v>
      </c>
      <c r="G2060">
        <v>17.545461039999999</v>
      </c>
      <c r="H2060">
        <v>17.314857719999999</v>
      </c>
      <c r="I2060">
        <v>17.414622600000001</v>
      </c>
      <c r="J2060">
        <v>2440.5</v>
      </c>
      <c r="K2060">
        <v>2447</v>
      </c>
      <c r="L2060">
        <v>2434.25</v>
      </c>
      <c r="M2060">
        <v>2441.75</v>
      </c>
      <c r="N2060">
        <v>2442</v>
      </c>
      <c r="O2060">
        <v>2449.25</v>
      </c>
      <c r="P2060">
        <v>2436.25</v>
      </c>
      <c r="Q2060">
        <v>2443.75</v>
      </c>
      <c r="R2060">
        <v>2447.35</v>
      </c>
      <c r="S2060">
        <v>2449.12</v>
      </c>
      <c r="T2060">
        <v>2439.0300000000002</v>
      </c>
      <c r="U2060">
        <v>2444.2399999999998</v>
      </c>
      <c r="V2060">
        <v>1.1599999999999999</v>
      </c>
      <c r="W2060">
        <v>1.1599999999999999</v>
      </c>
      <c r="X2060">
        <v>1.1599999999999999</v>
      </c>
      <c r="Y2060">
        <v>1.1599999999999999</v>
      </c>
      <c r="Z2060" t="s">
        <v>12</v>
      </c>
      <c r="AA2060" t="s">
        <v>12</v>
      </c>
      <c r="AB2060" t="s">
        <v>12</v>
      </c>
      <c r="AC2060" t="s">
        <v>12</v>
      </c>
      <c r="AD2060">
        <v>222.84724276</v>
      </c>
      <c r="AE2060">
        <v>222.87451125999999</v>
      </c>
      <c r="AF2060">
        <v>221.86557689</v>
      </c>
      <c r="AG2060">
        <v>222.30187283000001</v>
      </c>
      <c r="AH2060" t="s">
        <v>12</v>
      </c>
      <c r="AI2060" t="s">
        <v>12</v>
      </c>
    </row>
    <row r="2061" spans="1:35" x14ac:dyDescent="0.25">
      <c r="A2061">
        <v>1504013400</v>
      </c>
      <c r="B2061">
        <v>17.090796650000001</v>
      </c>
      <c r="C2061">
        <v>17.530741679999998</v>
      </c>
      <c r="D2061">
        <v>17.06299374</v>
      </c>
      <c r="E2061">
        <v>17.463687140000001</v>
      </c>
      <c r="F2061">
        <v>17.090796650000001</v>
      </c>
      <c r="G2061">
        <v>17.530741679999998</v>
      </c>
      <c r="H2061">
        <v>17.06299374</v>
      </c>
      <c r="I2061">
        <v>17.463687140000001</v>
      </c>
      <c r="J2061">
        <v>2433.25</v>
      </c>
      <c r="K2061">
        <v>2446.25</v>
      </c>
      <c r="L2061">
        <v>2419.25</v>
      </c>
      <c r="M2061">
        <v>2445</v>
      </c>
      <c r="N2061">
        <v>2434</v>
      </c>
      <c r="O2061">
        <v>2448.5</v>
      </c>
      <c r="P2061">
        <v>2421</v>
      </c>
      <c r="Q2061">
        <v>2447</v>
      </c>
      <c r="R2061">
        <v>2431.94</v>
      </c>
      <c r="S2061">
        <v>2449.19</v>
      </c>
      <c r="T2061">
        <v>2428.1999999999998</v>
      </c>
      <c r="U2061">
        <v>2446.3000000000002</v>
      </c>
      <c r="V2061">
        <v>1.1599999999999999</v>
      </c>
      <c r="W2061">
        <v>1.1599999999999999</v>
      </c>
      <c r="X2061">
        <v>1.1599999999999999</v>
      </c>
      <c r="Y2061">
        <v>1.1599999999999999</v>
      </c>
      <c r="Z2061" t="s">
        <v>12</v>
      </c>
      <c r="AA2061" t="s">
        <v>12</v>
      </c>
      <c r="AB2061" t="s">
        <v>12</v>
      </c>
      <c r="AC2061" t="s">
        <v>12</v>
      </c>
      <c r="AD2061">
        <v>220.92935850999999</v>
      </c>
      <c r="AE2061">
        <v>222.82906376</v>
      </c>
      <c r="AF2061">
        <v>220.81119502000001</v>
      </c>
      <c r="AG2061">
        <v>222.5563788</v>
      </c>
      <c r="AH2061" t="s">
        <v>12</v>
      </c>
      <c r="AI2061" t="s">
        <v>12</v>
      </c>
    </row>
    <row r="2062" spans="1:35" x14ac:dyDescent="0.25">
      <c r="A2062">
        <v>1504099800</v>
      </c>
      <c r="B2062">
        <v>17.466957780000001</v>
      </c>
      <c r="C2062">
        <v>17.78097082</v>
      </c>
      <c r="D2062">
        <v>17.414622600000001</v>
      </c>
      <c r="E2062">
        <v>17.72372919</v>
      </c>
      <c r="F2062">
        <v>17.466957780000001</v>
      </c>
      <c r="G2062">
        <v>17.78097082</v>
      </c>
      <c r="H2062">
        <v>17.414622600000001</v>
      </c>
      <c r="I2062">
        <v>17.72372919</v>
      </c>
      <c r="J2062">
        <v>2445</v>
      </c>
      <c r="K2062">
        <v>2457.75</v>
      </c>
      <c r="L2062">
        <v>2440.75</v>
      </c>
      <c r="M2062">
        <v>2453.75</v>
      </c>
      <c r="N2062">
        <v>2446.5</v>
      </c>
      <c r="O2062">
        <v>2459.75</v>
      </c>
      <c r="P2062">
        <v>2442.75</v>
      </c>
      <c r="Q2062">
        <v>2455.75</v>
      </c>
      <c r="R2062">
        <v>2446.06</v>
      </c>
      <c r="S2062">
        <v>2460.31</v>
      </c>
      <c r="T2062">
        <v>2443.77</v>
      </c>
      <c r="U2062">
        <v>2457.59</v>
      </c>
      <c r="V2062">
        <v>1.1599999999999999</v>
      </c>
      <c r="W2062">
        <v>1.1599999999999999</v>
      </c>
      <c r="X2062">
        <v>1.1599999999999999</v>
      </c>
      <c r="Y2062">
        <v>1.1599999999999999</v>
      </c>
      <c r="Z2062" t="s">
        <v>12</v>
      </c>
      <c r="AA2062" t="s">
        <v>12</v>
      </c>
      <c r="AB2062" t="s">
        <v>12</v>
      </c>
      <c r="AC2062" t="s">
        <v>12</v>
      </c>
      <c r="AD2062">
        <v>222.5381998</v>
      </c>
      <c r="AE2062">
        <v>223.89253511999999</v>
      </c>
      <c r="AF2062">
        <v>222.34732031999999</v>
      </c>
      <c r="AG2062">
        <v>223.61076066000001</v>
      </c>
      <c r="AH2062" t="s">
        <v>12</v>
      </c>
      <c r="AI2062" t="s">
        <v>12</v>
      </c>
    </row>
    <row r="2063" spans="1:35" x14ac:dyDescent="0.25">
      <c r="A2063">
        <v>1504186200</v>
      </c>
      <c r="B2063">
        <v>17.872557629999999</v>
      </c>
      <c r="C2063">
        <v>18.090077409999999</v>
      </c>
      <c r="D2063">
        <v>17.846389550000001</v>
      </c>
      <c r="E2063">
        <v>18.023021889999999</v>
      </c>
      <c r="F2063">
        <v>17.872557629999999</v>
      </c>
      <c r="G2063">
        <v>18.090077409999999</v>
      </c>
      <c r="H2063">
        <v>17.846389550000001</v>
      </c>
      <c r="I2063">
        <v>18.023021889999999</v>
      </c>
      <c r="J2063">
        <v>2453.25</v>
      </c>
      <c r="K2063">
        <v>2472.25</v>
      </c>
      <c r="L2063">
        <v>2453</v>
      </c>
      <c r="M2063">
        <v>2468</v>
      </c>
      <c r="N2063">
        <v>2455.25</v>
      </c>
      <c r="O2063">
        <v>2474.25</v>
      </c>
      <c r="P2063">
        <v>2454.75</v>
      </c>
      <c r="Q2063">
        <v>2470</v>
      </c>
      <c r="R2063">
        <v>2462.65</v>
      </c>
      <c r="S2063">
        <v>2475.0100000000002</v>
      </c>
      <c r="T2063">
        <v>2462.65</v>
      </c>
      <c r="U2063">
        <v>2471.65</v>
      </c>
      <c r="V2063">
        <v>1.07</v>
      </c>
      <c r="W2063">
        <v>1.07</v>
      </c>
      <c r="X2063">
        <v>1.07</v>
      </c>
      <c r="Y2063">
        <v>1.07</v>
      </c>
      <c r="Z2063" t="s">
        <v>12</v>
      </c>
      <c r="AA2063" t="s">
        <v>12</v>
      </c>
      <c r="AB2063" t="s">
        <v>12</v>
      </c>
      <c r="AC2063" t="s">
        <v>12</v>
      </c>
      <c r="AD2063">
        <v>224.25611508</v>
      </c>
      <c r="AE2063">
        <v>225.21051245000001</v>
      </c>
      <c r="AF2063">
        <v>223.64466449</v>
      </c>
      <c r="AG2063">
        <v>224.95600648999999</v>
      </c>
      <c r="AH2063" t="s">
        <v>12</v>
      </c>
      <c r="AI2063" t="s">
        <v>12</v>
      </c>
    </row>
    <row r="2064" spans="1:35" x14ac:dyDescent="0.25">
      <c r="A2064">
        <v>1504272600</v>
      </c>
      <c r="B2064">
        <v>18.132599679999998</v>
      </c>
      <c r="C2064">
        <v>18.212737780000001</v>
      </c>
      <c r="D2064">
        <v>18.070614490000001</v>
      </c>
      <c r="E2064">
        <v>18.121150969999999</v>
      </c>
      <c r="F2064">
        <v>18.132599679999998</v>
      </c>
      <c r="G2064">
        <v>18.212737780000001</v>
      </c>
      <c r="H2064">
        <v>18.070614490000001</v>
      </c>
      <c r="I2064">
        <v>18.121150969999999</v>
      </c>
      <c r="J2064">
        <v>2468.25</v>
      </c>
      <c r="K2064">
        <v>2477.75</v>
      </c>
      <c r="L2064">
        <v>2468.25</v>
      </c>
      <c r="M2064">
        <v>2472.25</v>
      </c>
      <c r="N2064">
        <v>2470.25</v>
      </c>
      <c r="O2064">
        <v>2479.75</v>
      </c>
      <c r="P2064">
        <v>2470</v>
      </c>
      <c r="Q2064">
        <v>2474.25</v>
      </c>
      <c r="R2064">
        <v>2474.42</v>
      </c>
      <c r="S2064">
        <v>2480.38</v>
      </c>
      <c r="T2064">
        <v>2473.85</v>
      </c>
      <c r="U2064">
        <v>2476.5500000000002</v>
      </c>
      <c r="V2064">
        <v>1.1599999999999999</v>
      </c>
      <c r="W2064">
        <v>1.1599999999999999</v>
      </c>
      <c r="X2064">
        <v>1.1599999999999999</v>
      </c>
      <c r="Y2064">
        <v>1.1599999999999999</v>
      </c>
      <c r="Z2064" t="s">
        <v>12</v>
      </c>
      <c r="AA2064" t="s">
        <v>12</v>
      </c>
      <c r="AB2064" t="s">
        <v>12</v>
      </c>
      <c r="AC2064" t="s">
        <v>12</v>
      </c>
      <c r="AD2064">
        <v>225.34685493999999</v>
      </c>
      <c r="AE2064">
        <v>225.71952439</v>
      </c>
      <c r="AF2064">
        <v>225.11961747000001</v>
      </c>
      <c r="AG2064">
        <v>225.27413895000001</v>
      </c>
      <c r="AH2064" t="s">
        <v>12</v>
      </c>
      <c r="AI2064" t="s">
        <v>12</v>
      </c>
    </row>
    <row r="2065" spans="1:35" x14ac:dyDescent="0.25">
      <c r="A2065">
        <v>1504618200</v>
      </c>
      <c r="B2065">
        <v>17.975593159999999</v>
      </c>
      <c r="C2065">
        <v>18.02956416</v>
      </c>
      <c r="D2065">
        <v>17.465322950000001</v>
      </c>
      <c r="E2065">
        <v>17.71064466</v>
      </c>
      <c r="F2065">
        <v>17.975593159999999</v>
      </c>
      <c r="G2065">
        <v>18.02956416</v>
      </c>
      <c r="H2065">
        <v>17.465322950000001</v>
      </c>
      <c r="I2065">
        <v>17.71064466</v>
      </c>
      <c r="J2065">
        <v>2460.25</v>
      </c>
      <c r="K2065">
        <v>2469.5</v>
      </c>
      <c r="L2065">
        <v>2443.75</v>
      </c>
      <c r="M2065">
        <v>2458</v>
      </c>
      <c r="N2065">
        <v>2461.25</v>
      </c>
      <c r="O2065">
        <v>2471.25</v>
      </c>
      <c r="P2065">
        <v>2445.5</v>
      </c>
      <c r="Q2065">
        <v>2459.75</v>
      </c>
      <c r="R2065">
        <v>2470.35</v>
      </c>
      <c r="S2065">
        <v>2471.9699999999998</v>
      </c>
      <c r="T2065">
        <v>2446.5500000000002</v>
      </c>
      <c r="U2065">
        <v>2457.85</v>
      </c>
      <c r="V2065">
        <v>1.1599999999999999</v>
      </c>
      <c r="W2065">
        <v>1.1599999999999999</v>
      </c>
      <c r="X2065">
        <v>1.1599999999999999</v>
      </c>
      <c r="Y2065">
        <v>1.1599999999999999</v>
      </c>
      <c r="Z2065" t="s">
        <v>12</v>
      </c>
      <c r="AA2065" t="s">
        <v>12</v>
      </c>
      <c r="AB2065" t="s">
        <v>12</v>
      </c>
      <c r="AC2065" t="s">
        <v>12</v>
      </c>
      <c r="AD2065">
        <v>224.74694801000001</v>
      </c>
      <c r="AE2065">
        <v>224.98327498</v>
      </c>
      <c r="AF2065">
        <v>222.64727379000001</v>
      </c>
      <c r="AG2065">
        <v>223.65620815</v>
      </c>
      <c r="AH2065" t="s">
        <v>12</v>
      </c>
      <c r="AI2065" t="s">
        <v>12</v>
      </c>
    </row>
    <row r="2066" spans="1:35" x14ac:dyDescent="0.25">
      <c r="A2066">
        <v>1504704600</v>
      </c>
      <c r="B2066">
        <v>17.88564118</v>
      </c>
      <c r="C2066">
        <v>17.970686709999999</v>
      </c>
      <c r="D2066">
        <v>17.744989839999999</v>
      </c>
      <c r="E2066">
        <v>17.890547640000001</v>
      </c>
      <c r="F2066">
        <v>17.88564118</v>
      </c>
      <c r="G2066">
        <v>17.970686709999999</v>
      </c>
      <c r="H2066">
        <v>17.744989839999999</v>
      </c>
      <c r="I2066">
        <v>17.890547640000001</v>
      </c>
      <c r="J2066">
        <v>2458.25</v>
      </c>
      <c r="K2066">
        <v>2467.25</v>
      </c>
      <c r="L2066">
        <v>2454.75</v>
      </c>
      <c r="M2066">
        <v>2463.75</v>
      </c>
      <c r="N2066">
        <v>2460.25</v>
      </c>
      <c r="O2066">
        <v>2469</v>
      </c>
      <c r="P2066">
        <v>2456.5</v>
      </c>
      <c r="Q2066">
        <v>2465.5</v>
      </c>
      <c r="R2066">
        <v>2463.83</v>
      </c>
      <c r="S2066">
        <v>2469.64</v>
      </c>
      <c r="T2066">
        <v>2459.1999999999998</v>
      </c>
      <c r="U2066">
        <v>2465.54</v>
      </c>
      <c r="V2066">
        <v>1.1599999999999999</v>
      </c>
      <c r="W2066">
        <v>1.1599999999999999</v>
      </c>
      <c r="X2066">
        <v>1.1599999999999999</v>
      </c>
      <c r="Y2066">
        <v>1.1599999999999999</v>
      </c>
      <c r="Z2066" t="s">
        <v>12</v>
      </c>
      <c r="AA2066" t="s">
        <v>12</v>
      </c>
      <c r="AB2066" t="s">
        <v>12</v>
      </c>
      <c r="AC2066" t="s">
        <v>12</v>
      </c>
      <c r="AD2066">
        <v>224.36518906000001</v>
      </c>
      <c r="AE2066">
        <v>224.76512700999999</v>
      </c>
      <c r="AF2066">
        <v>223.81072964000001</v>
      </c>
      <c r="AG2066">
        <v>224.41972605999999</v>
      </c>
      <c r="AH2066" t="s">
        <v>12</v>
      </c>
      <c r="AI2066" t="s">
        <v>12</v>
      </c>
    </row>
    <row r="2067" spans="1:35" x14ac:dyDescent="0.25">
      <c r="A2067">
        <v>1504791000</v>
      </c>
      <c r="B2067">
        <v>17.970686709999999</v>
      </c>
      <c r="C2067">
        <v>17.970686709999999</v>
      </c>
      <c r="D2067">
        <v>17.77115792</v>
      </c>
      <c r="E2067">
        <v>17.87746409</v>
      </c>
      <c r="F2067">
        <v>17.970686709999999</v>
      </c>
      <c r="G2067">
        <v>17.970686709999999</v>
      </c>
      <c r="H2067">
        <v>17.77115792</v>
      </c>
      <c r="I2067">
        <v>17.87746409</v>
      </c>
      <c r="J2067">
        <v>2462.25</v>
      </c>
      <c r="K2067">
        <v>2467</v>
      </c>
      <c r="L2067">
        <v>2455.75</v>
      </c>
      <c r="M2067">
        <v>2464.75</v>
      </c>
      <c r="N2067">
        <v>2464</v>
      </c>
      <c r="O2067">
        <v>2468.75</v>
      </c>
      <c r="P2067">
        <v>2457.5</v>
      </c>
      <c r="Q2067">
        <v>2466.5</v>
      </c>
      <c r="R2067">
        <v>2468.06</v>
      </c>
      <c r="S2067">
        <v>2468.62</v>
      </c>
      <c r="T2067">
        <v>2460.29</v>
      </c>
      <c r="U2067">
        <v>2465.1</v>
      </c>
      <c r="V2067">
        <v>1.1599999999999999</v>
      </c>
      <c r="W2067">
        <v>1.1599999999999999</v>
      </c>
      <c r="X2067">
        <v>1.1599999999999999</v>
      </c>
      <c r="Y2067">
        <v>1.1599999999999999</v>
      </c>
      <c r="Z2067" t="s">
        <v>12</v>
      </c>
      <c r="AA2067" t="s">
        <v>12</v>
      </c>
      <c r="AB2067" t="s">
        <v>12</v>
      </c>
      <c r="AC2067" t="s">
        <v>12</v>
      </c>
      <c r="AD2067">
        <v>224.73785852</v>
      </c>
      <c r="AE2067">
        <v>224.75603751</v>
      </c>
      <c r="AF2067">
        <v>223.96525112</v>
      </c>
      <c r="AG2067">
        <v>224.39245756</v>
      </c>
      <c r="AH2067" t="s">
        <v>12</v>
      </c>
      <c r="AI2067" t="s">
        <v>12</v>
      </c>
    </row>
    <row r="2068" spans="1:35" x14ac:dyDescent="0.25">
      <c r="A2068">
        <v>1504877400</v>
      </c>
      <c r="B2068">
        <v>17.803867279999999</v>
      </c>
      <c r="C2068">
        <v>17.924892809999999</v>
      </c>
      <c r="D2068">
        <v>17.750060170000001</v>
      </c>
      <c r="E2068">
        <v>17.802232450000002</v>
      </c>
      <c r="F2068">
        <v>17.803867279999999</v>
      </c>
      <c r="G2068">
        <v>17.924892809999999</v>
      </c>
      <c r="H2068">
        <v>17.750060170000001</v>
      </c>
      <c r="I2068">
        <v>17.802232450000002</v>
      </c>
      <c r="J2068">
        <v>2459.75</v>
      </c>
      <c r="K2068">
        <v>2462.5</v>
      </c>
      <c r="L2068">
        <v>2456.25</v>
      </c>
      <c r="M2068">
        <v>2459.75</v>
      </c>
      <c r="N2068">
        <v>2464.75</v>
      </c>
      <c r="O2068">
        <v>2465.75</v>
      </c>
      <c r="P2068">
        <v>2455.25</v>
      </c>
      <c r="Q2068">
        <v>2461</v>
      </c>
      <c r="R2068">
        <v>2462.25</v>
      </c>
      <c r="S2068">
        <v>2467.11</v>
      </c>
      <c r="T2068">
        <v>2459.4</v>
      </c>
      <c r="U2068">
        <v>2461.4299999999998</v>
      </c>
      <c r="V2068">
        <v>1.1599999999999999</v>
      </c>
      <c r="W2068">
        <v>1.1599999999999999</v>
      </c>
      <c r="X2068">
        <v>1.1599999999999999</v>
      </c>
      <c r="Y2068">
        <v>1.1599999999999999</v>
      </c>
      <c r="Z2068" t="s">
        <v>12</v>
      </c>
      <c r="AA2068" t="s">
        <v>12</v>
      </c>
      <c r="AB2068" t="s">
        <v>12</v>
      </c>
      <c r="AC2068" t="s">
        <v>12</v>
      </c>
      <c r="AD2068">
        <v>224.09250410000001</v>
      </c>
      <c r="AE2068">
        <v>224.61060552999999</v>
      </c>
      <c r="AF2068">
        <v>223.87435613</v>
      </c>
      <c r="AG2068">
        <v>224.12886209000001</v>
      </c>
      <c r="AH2068" t="s">
        <v>12</v>
      </c>
      <c r="AI2068" t="s">
        <v>12</v>
      </c>
    </row>
    <row r="2069" spans="1:35" x14ac:dyDescent="0.25">
      <c r="A2069">
        <v>1505136600</v>
      </c>
      <c r="B2069">
        <v>18.122786779999998</v>
      </c>
      <c r="C2069">
        <v>18.395912379999999</v>
      </c>
      <c r="D2069">
        <v>18.122786779999998</v>
      </c>
      <c r="E2069">
        <v>18.363203009999999</v>
      </c>
      <c r="F2069">
        <v>18.122786779999998</v>
      </c>
      <c r="G2069">
        <v>18.395912379999999</v>
      </c>
      <c r="H2069">
        <v>18.122786779999998</v>
      </c>
      <c r="I2069">
        <v>18.363203009999999</v>
      </c>
      <c r="J2069">
        <v>2468</v>
      </c>
      <c r="K2069">
        <v>2486</v>
      </c>
      <c r="L2069">
        <v>2467.75</v>
      </c>
      <c r="M2069">
        <v>2484.75</v>
      </c>
      <c r="N2069">
        <v>2467.75</v>
      </c>
      <c r="O2069">
        <v>2487.25</v>
      </c>
      <c r="P2069">
        <v>2466.75</v>
      </c>
      <c r="Q2069">
        <v>2485.75</v>
      </c>
      <c r="R2069">
        <v>2474.52</v>
      </c>
      <c r="S2069">
        <v>2488.9499999999998</v>
      </c>
      <c r="T2069">
        <v>2474.52</v>
      </c>
      <c r="U2069">
        <v>2488.11</v>
      </c>
      <c r="V2069">
        <v>1.1599999999999999</v>
      </c>
      <c r="W2069">
        <v>1.1599999999999999</v>
      </c>
      <c r="X2069">
        <v>1.1599999999999999</v>
      </c>
      <c r="Y2069">
        <v>1.1599999999999999</v>
      </c>
      <c r="Z2069" t="s">
        <v>12</v>
      </c>
      <c r="AA2069" t="s">
        <v>12</v>
      </c>
      <c r="AB2069" t="s">
        <v>12</v>
      </c>
      <c r="AC2069" t="s">
        <v>12</v>
      </c>
      <c r="AD2069">
        <v>225.45592891999999</v>
      </c>
      <c r="AE2069">
        <v>226.60120577999999</v>
      </c>
      <c r="AF2069">
        <v>225.43774993</v>
      </c>
      <c r="AG2069">
        <v>226.51940028999999</v>
      </c>
      <c r="AH2069" t="s">
        <v>12</v>
      </c>
      <c r="AI2069" t="s">
        <v>12</v>
      </c>
    </row>
    <row r="2070" spans="1:35" x14ac:dyDescent="0.25">
      <c r="A2070">
        <v>1505223000</v>
      </c>
      <c r="B2070">
        <v>18.464602729999999</v>
      </c>
      <c r="C2070">
        <v>18.569257390000001</v>
      </c>
      <c r="D2070">
        <v>18.423715290000001</v>
      </c>
      <c r="E2070">
        <v>18.564366639999999</v>
      </c>
      <c r="F2070">
        <v>18.464602729999999</v>
      </c>
      <c r="G2070">
        <v>18.569257390000001</v>
      </c>
      <c r="H2070">
        <v>18.423715290000001</v>
      </c>
      <c r="I2070">
        <v>18.564366639999999</v>
      </c>
      <c r="J2070">
        <v>2485.5</v>
      </c>
      <c r="K2070">
        <v>2494</v>
      </c>
      <c r="L2070">
        <v>2485</v>
      </c>
      <c r="M2070">
        <v>2493</v>
      </c>
      <c r="N2070">
        <v>2486.5</v>
      </c>
      <c r="O2070">
        <v>2495</v>
      </c>
      <c r="P2070">
        <v>2485.25</v>
      </c>
      <c r="Q2070">
        <v>2494.25</v>
      </c>
      <c r="R2070">
        <v>2491.94</v>
      </c>
      <c r="S2070">
        <v>2496.77</v>
      </c>
      <c r="T2070">
        <v>2490.37</v>
      </c>
      <c r="U2070">
        <v>2496.48</v>
      </c>
      <c r="V2070">
        <v>1.1599999999999999</v>
      </c>
      <c r="W2070">
        <v>1.1599999999999999</v>
      </c>
      <c r="X2070">
        <v>1.1599999999999999</v>
      </c>
      <c r="Y2070">
        <v>1.1599999999999999</v>
      </c>
      <c r="Z2070" t="s">
        <v>12</v>
      </c>
      <c r="AA2070" t="s">
        <v>12</v>
      </c>
      <c r="AB2070" t="s">
        <v>12</v>
      </c>
      <c r="AC2070" t="s">
        <v>12</v>
      </c>
      <c r="AD2070">
        <v>226.90115924</v>
      </c>
      <c r="AE2070">
        <v>227.31927618</v>
      </c>
      <c r="AF2070">
        <v>226.71027975999999</v>
      </c>
      <c r="AG2070">
        <v>227.28291819</v>
      </c>
      <c r="AH2070" t="s">
        <v>12</v>
      </c>
      <c r="AI2070" t="s">
        <v>12</v>
      </c>
    </row>
    <row r="2071" spans="1:35" x14ac:dyDescent="0.25">
      <c r="A2071">
        <v>1505309400</v>
      </c>
      <c r="B2071">
        <v>18.4809579</v>
      </c>
      <c r="C2071">
        <v>18.598711810000001</v>
      </c>
      <c r="D2071">
        <v>18.464602729999999</v>
      </c>
      <c r="E2071">
        <v>18.598711810000001</v>
      </c>
      <c r="F2071">
        <v>18.4809579</v>
      </c>
      <c r="G2071">
        <v>18.598711810000001</v>
      </c>
      <c r="H2071">
        <v>18.464602729999999</v>
      </c>
      <c r="I2071">
        <v>18.598711810000001</v>
      </c>
      <c r="J2071">
        <v>2493.25</v>
      </c>
      <c r="K2071">
        <v>2494.25</v>
      </c>
      <c r="L2071">
        <v>2488.5</v>
      </c>
      <c r="M2071">
        <v>2493.5</v>
      </c>
      <c r="N2071">
        <v>2495.25</v>
      </c>
      <c r="O2071">
        <v>2495.5</v>
      </c>
      <c r="P2071">
        <v>2489</v>
      </c>
      <c r="Q2071">
        <v>2494.75</v>
      </c>
      <c r="R2071">
        <v>2493.89</v>
      </c>
      <c r="S2071">
        <v>2498.37</v>
      </c>
      <c r="T2071">
        <v>2492.14</v>
      </c>
      <c r="U2071">
        <v>2498.37</v>
      </c>
      <c r="V2071">
        <v>1.1599999999999999</v>
      </c>
      <c r="W2071">
        <v>1.1599999999999999</v>
      </c>
      <c r="X2071">
        <v>1.1599999999999999</v>
      </c>
      <c r="Y2071">
        <v>1.1599999999999999</v>
      </c>
      <c r="Z2071" t="s">
        <v>12</v>
      </c>
      <c r="AA2071" t="s">
        <v>12</v>
      </c>
      <c r="AB2071" t="s">
        <v>12</v>
      </c>
      <c r="AC2071" t="s">
        <v>12</v>
      </c>
      <c r="AD2071">
        <v>226.98296472999999</v>
      </c>
      <c r="AE2071">
        <v>227.42835016999999</v>
      </c>
      <c r="AF2071">
        <v>226.86480123999999</v>
      </c>
      <c r="AG2071">
        <v>227.39199217000001</v>
      </c>
      <c r="AH2071" t="s">
        <v>12</v>
      </c>
      <c r="AI2071" t="s">
        <v>12</v>
      </c>
    </row>
    <row r="2072" spans="1:35" x14ac:dyDescent="0.25">
      <c r="A2072">
        <v>1505395800</v>
      </c>
      <c r="B2072">
        <v>18.505489189999999</v>
      </c>
      <c r="C2072">
        <v>18.615066980000002</v>
      </c>
      <c r="D2072">
        <v>18.459696279999999</v>
      </c>
      <c r="E2072">
        <v>18.572544709999999</v>
      </c>
      <c r="F2072">
        <v>18.505489189999999</v>
      </c>
      <c r="G2072">
        <v>18.615066980000002</v>
      </c>
      <c r="H2072">
        <v>18.459696279999999</v>
      </c>
      <c r="I2072">
        <v>18.572544709999999</v>
      </c>
      <c r="J2072">
        <v>2491.5</v>
      </c>
      <c r="K2072">
        <v>2495</v>
      </c>
      <c r="L2072">
        <v>2487</v>
      </c>
      <c r="M2072">
        <v>2493.25</v>
      </c>
      <c r="N2072">
        <v>2494.5</v>
      </c>
      <c r="O2072">
        <v>2496.25</v>
      </c>
      <c r="P2072">
        <v>2487.5</v>
      </c>
      <c r="Q2072">
        <v>2494.25</v>
      </c>
      <c r="R2072">
        <v>2494.56</v>
      </c>
      <c r="S2072">
        <v>2498.4299999999998</v>
      </c>
      <c r="T2072">
        <v>2491.35</v>
      </c>
      <c r="U2072">
        <v>2495.62</v>
      </c>
      <c r="V2072">
        <v>1.1599999999999999</v>
      </c>
      <c r="W2072">
        <v>1.1599999999999999</v>
      </c>
      <c r="X2072">
        <v>1.1599999999999999</v>
      </c>
      <c r="Y2072">
        <v>1.1599999999999999</v>
      </c>
      <c r="Z2072" t="s">
        <v>12</v>
      </c>
      <c r="AA2072" t="s">
        <v>12</v>
      </c>
      <c r="AB2072" t="s">
        <v>12</v>
      </c>
      <c r="AC2072" t="s">
        <v>12</v>
      </c>
      <c r="AD2072">
        <v>227.05568072</v>
      </c>
      <c r="AE2072">
        <v>227.52833466000001</v>
      </c>
      <c r="AF2072">
        <v>226.87389074000001</v>
      </c>
      <c r="AG2072">
        <v>227.31927618</v>
      </c>
      <c r="AH2072" t="s">
        <v>12</v>
      </c>
      <c r="AI2072" t="s">
        <v>12</v>
      </c>
    </row>
    <row r="2073" spans="1:35" x14ac:dyDescent="0.25">
      <c r="A2073">
        <v>1505482200</v>
      </c>
      <c r="B2073">
        <v>18.52511501</v>
      </c>
      <c r="C2073">
        <v>18.657589260000002</v>
      </c>
      <c r="D2073">
        <v>18.500582739999999</v>
      </c>
      <c r="E2073">
        <v>18.654318620000002</v>
      </c>
      <c r="F2073">
        <v>18.52511501</v>
      </c>
      <c r="G2073">
        <v>18.657589260000002</v>
      </c>
      <c r="H2073">
        <v>18.500582739999999</v>
      </c>
      <c r="I2073">
        <v>18.654318620000002</v>
      </c>
      <c r="J2073">
        <v>2492.25</v>
      </c>
      <c r="K2073">
        <v>2498.75</v>
      </c>
      <c r="L2073">
        <v>2485.25</v>
      </c>
      <c r="M2073">
        <v>2496</v>
      </c>
      <c r="N2073">
        <v>2493.75</v>
      </c>
      <c r="O2073">
        <v>2500</v>
      </c>
      <c r="P2073">
        <v>2487</v>
      </c>
      <c r="Q2073">
        <v>2497.25</v>
      </c>
      <c r="R2073">
        <v>2495.67</v>
      </c>
      <c r="S2073">
        <v>2500.23</v>
      </c>
      <c r="T2073">
        <v>2493.16</v>
      </c>
      <c r="U2073">
        <v>2500.23</v>
      </c>
      <c r="V2073">
        <v>1.1599999999999999</v>
      </c>
      <c r="W2073">
        <v>1.1599999999999999</v>
      </c>
      <c r="X2073">
        <v>1.1599999999999999</v>
      </c>
      <c r="Y2073">
        <v>1.1599999999999999</v>
      </c>
      <c r="Z2073" t="s">
        <v>12</v>
      </c>
      <c r="AA2073" t="s">
        <v>12</v>
      </c>
      <c r="AB2073" t="s">
        <v>12</v>
      </c>
      <c r="AC2073" t="s">
        <v>12</v>
      </c>
      <c r="AD2073">
        <v>227.16816625000001</v>
      </c>
      <c r="AE2073">
        <v>227.71624176</v>
      </c>
      <c r="AF2073">
        <v>227.05855113999999</v>
      </c>
      <c r="AG2073">
        <v>227.62489583999999</v>
      </c>
      <c r="AH2073" t="s">
        <v>12</v>
      </c>
      <c r="AI2073" t="s">
        <v>12</v>
      </c>
    </row>
    <row r="2074" spans="1:35" x14ac:dyDescent="0.25">
      <c r="A2074">
        <v>1505741400</v>
      </c>
      <c r="B2074">
        <v>18.726279609999999</v>
      </c>
      <c r="C2074">
        <v>18.840763859999999</v>
      </c>
      <c r="D2074">
        <v>18.655954430000001</v>
      </c>
      <c r="E2074">
        <v>18.7540835</v>
      </c>
      <c r="F2074">
        <v>18.726279609999999</v>
      </c>
      <c r="G2074">
        <v>18.840763859999999</v>
      </c>
      <c r="H2074">
        <v>18.655954430000001</v>
      </c>
      <c r="I2074">
        <v>18.7540835</v>
      </c>
      <c r="J2074">
        <v>2498</v>
      </c>
      <c r="K2074">
        <v>2504.75</v>
      </c>
      <c r="L2074">
        <v>2497</v>
      </c>
      <c r="M2074">
        <v>2501.75</v>
      </c>
      <c r="N2074">
        <v>2499</v>
      </c>
      <c r="O2074">
        <v>2506</v>
      </c>
      <c r="P2074">
        <v>2497.75</v>
      </c>
      <c r="Q2074">
        <v>2502.75</v>
      </c>
      <c r="R2074">
        <v>2502.5100000000002</v>
      </c>
      <c r="S2074">
        <v>2508.3200000000002</v>
      </c>
      <c r="T2074">
        <v>2499.92</v>
      </c>
      <c r="U2074">
        <v>2503.87</v>
      </c>
      <c r="V2074">
        <v>1.1599999999999999</v>
      </c>
      <c r="W2074">
        <v>1.1599999999999999</v>
      </c>
      <c r="X2074">
        <v>1.1599999999999999</v>
      </c>
      <c r="Y2074">
        <v>1.1599999999999999</v>
      </c>
      <c r="Z2074" t="s">
        <v>12</v>
      </c>
      <c r="AA2074" t="s">
        <v>12</v>
      </c>
      <c r="AB2074" t="s">
        <v>12</v>
      </c>
      <c r="AC2074" t="s">
        <v>12</v>
      </c>
      <c r="AD2074">
        <v>228.00854870000001</v>
      </c>
      <c r="AE2074">
        <v>228.47441289</v>
      </c>
      <c r="AF2074">
        <v>227.70710717</v>
      </c>
      <c r="AG2074">
        <v>228.10902920999999</v>
      </c>
      <c r="AH2074" t="s">
        <v>12</v>
      </c>
      <c r="AI2074" t="s">
        <v>12</v>
      </c>
    </row>
    <row r="2075" spans="1:35" x14ac:dyDescent="0.25">
      <c r="A2075">
        <v>1505827800</v>
      </c>
      <c r="B2075">
        <v>18.811325140000001</v>
      </c>
      <c r="C2075">
        <v>18.829315139999999</v>
      </c>
      <c r="D2075">
        <v>18.723467230000001</v>
      </c>
      <c r="E2075">
        <v>18.79824159</v>
      </c>
      <c r="F2075">
        <v>18.811325140000001</v>
      </c>
      <c r="G2075">
        <v>18.829315139999999</v>
      </c>
      <c r="H2075">
        <v>18.723467230000001</v>
      </c>
      <c r="I2075">
        <v>18.79824159</v>
      </c>
      <c r="J2075">
        <v>2502.5</v>
      </c>
      <c r="K2075">
        <v>2505.25</v>
      </c>
      <c r="L2075">
        <v>2500.5</v>
      </c>
      <c r="M2075">
        <v>2504</v>
      </c>
      <c r="N2075">
        <v>2502.75</v>
      </c>
      <c r="O2075">
        <v>2506</v>
      </c>
      <c r="P2075">
        <v>2501</v>
      </c>
      <c r="Q2075">
        <v>2504.75</v>
      </c>
      <c r="R2075">
        <v>2506.29</v>
      </c>
      <c r="S2075">
        <v>2507.84</v>
      </c>
      <c r="T2075">
        <v>2503.19</v>
      </c>
      <c r="U2075">
        <v>2506.65</v>
      </c>
      <c r="V2075">
        <v>1.1599999999999999</v>
      </c>
      <c r="W2075">
        <v>1.1599999999999999</v>
      </c>
      <c r="X2075">
        <v>1.1599999999999999</v>
      </c>
      <c r="Y2075">
        <v>1.1599999999999999</v>
      </c>
      <c r="Z2075" t="s">
        <v>12</v>
      </c>
      <c r="AA2075" t="s">
        <v>12</v>
      </c>
      <c r="AB2075" t="s">
        <v>12</v>
      </c>
      <c r="AC2075" t="s">
        <v>12</v>
      </c>
      <c r="AD2075">
        <v>228.36479779000001</v>
      </c>
      <c r="AE2075">
        <v>228.42873993000001</v>
      </c>
      <c r="AF2075">
        <v>227.99941411</v>
      </c>
      <c r="AG2075">
        <v>228.33739401</v>
      </c>
      <c r="AH2075" t="s">
        <v>12</v>
      </c>
      <c r="AI2075" t="s">
        <v>12</v>
      </c>
    </row>
    <row r="2076" spans="1:35" x14ac:dyDescent="0.25">
      <c r="A2076">
        <v>1505914200</v>
      </c>
      <c r="B2076">
        <v>18.824408689999999</v>
      </c>
      <c r="C2076">
        <v>18.852424540000001</v>
      </c>
      <c r="D2076">
        <v>18.572544709999999</v>
      </c>
      <c r="E2076">
        <v>18.827679329999999</v>
      </c>
      <c r="F2076">
        <v>18.824408689999999</v>
      </c>
      <c r="G2076">
        <v>18.852424540000001</v>
      </c>
      <c r="H2076">
        <v>18.572544709999999</v>
      </c>
      <c r="I2076">
        <v>18.827679329999999</v>
      </c>
      <c r="J2076">
        <v>2502</v>
      </c>
      <c r="K2076">
        <v>2506</v>
      </c>
      <c r="L2076">
        <v>2494</v>
      </c>
      <c r="M2076">
        <v>2504.5</v>
      </c>
      <c r="N2076">
        <v>2503.75</v>
      </c>
      <c r="O2076">
        <v>2507.25</v>
      </c>
      <c r="P2076">
        <v>2494</v>
      </c>
      <c r="Q2076">
        <v>2505.25</v>
      </c>
      <c r="R2076">
        <v>2506.84</v>
      </c>
      <c r="S2076">
        <v>2508.85</v>
      </c>
      <c r="T2076">
        <v>2496.67</v>
      </c>
      <c r="U2076">
        <v>2508.2399999999998</v>
      </c>
      <c r="V2076">
        <v>1.1599999999999999</v>
      </c>
      <c r="W2076">
        <v>1.1599999999999999</v>
      </c>
      <c r="X2076">
        <v>1.1599999999999999</v>
      </c>
      <c r="Y2076">
        <v>1.1599999999999999</v>
      </c>
      <c r="Z2076" t="s">
        <v>12</v>
      </c>
      <c r="AA2076" t="s">
        <v>12</v>
      </c>
      <c r="AB2076" t="s">
        <v>12</v>
      </c>
      <c r="AC2076" t="s">
        <v>12</v>
      </c>
      <c r="AD2076">
        <v>228.42873993000001</v>
      </c>
      <c r="AE2076">
        <v>228.53835502999999</v>
      </c>
      <c r="AF2076">
        <v>227.37826186000001</v>
      </c>
      <c r="AG2076">
        <v>228.41960534</v>
      </c>
      <c r="AH2076" t="s">
        <v>12</v>
      </c>
      <c r="AI2076" t="s">
        <v>12</v>
      </c>
    </row>
    <row r="2077" spans="1:35" x14ac:dyDescent="0.25">
      <c r="A2077">
        <v>1506000600</v>
      </c>
      <c r="B2077">
        <v>18.775344149999999</v>
      </c>
      <c r="C2077">
        <v>18.80151223</v>
      </c>
      <c r="D2077">
        <v>18.624879889999999</v>
      </c>
      <c r="E2077">
        <v>18.667402160000002</v>
      </c>
      <c r="F2077">
        <v>18.775344149999999</v>
      </c>
      <c r="G2077">
        <v>18.80151223</v>
      </c>
      <c r="H2077">
        <v>18.624879889999999</v>
      </c>
      <c r="I2077">
        <v>18.667402160000002</v>
      </c>
      <c r="J2077">
        <v>2503.5</v>
      </c>
      <c r="K2077">
        <v>2504.75</v>
      </c>
      <c r="L2077">
        <v>2496.25</v>
      </c>
      <c r="M2077">
        <v>2500.25</v>
      </c>
      <c r="N2077">
        <v>2504.5</v>
      </c>
      <c r="O2077">
        <v>2506.25</v>
      </c>
      <c r="P2077">
        <v>2496.5</v>
      </c>
      <c r="Q2077">
        <v>2501</v>
      </c>
      <c r="R2077">
        <v>2507.16</v>
      </c>
      <c r="S2077">
        <v>2507.16</v>
      </c>
      <c r="T2077">
        <v>2499</v>
      </c>
      <c r="U2077">
        <v>2500.6</v>
      </c>
      <c r="V2077">
        <v>1.1599999999999999</v>
      </c>
      <c r="W2077">
        <v>1.1599999999999999</v>
      </c>
      <c r="X2077">
        <v>1.1599999999999999</v>
      </c>
      <c r="Y2077">
        <v>1.1599999999999999</v>
      </c>
      <c r="Z2077" t="s">
        <v>12</v>
      </c>
      <c r="AA2077" t="s">
        <v>12</v>
      </c>
      <c r="AB2077" t="s">
        <v>12</v>
      </c>
      <c r="AC2077" t="s">
        <v>12</v>
      </c>
      <c r="AD2077">
        <v>228.25518267999999</v>
      </c>
      <c r="AE2077">
        <v>228.3465286</v>
      </c>
      <c r="AF2077">
        <v>227.62032855000001</v>
      </c>
      <c r="AG2077">
        <v>227.80758768000001</v>
      </c>
      <c r="AH2077" t="s">
        <v>12</v>
      </c>
      <c r="AI2077" t="s">
        <v>12</v>
      </c>
    </row>
    <row r="2078" spans="1:35" x14ac:dyDescent="0.25">
      <c r="A2078">
        <v>1506087000</v>
      </c>
      <c r="B2078">
        <v>18.58562826</v>
      </c>
      <c r="C2078">
        <v>18.719738329999998</v>
      </c>
      <c r="D2078">
        <v>18.58399245</v>
      </c>
      <c r="E2078">
        <v>18.677215069999999</v>
      </c>
      <c r="F2078">
        <v>18.58562826</v>
      </c>
      <c r="G2078">
        <v>18.719738329999998</v>
      </c>
      <c r="H2078">
        <v>18.58399245</v>
      </c>
      <c r="I2078">
        <v>18.677215069999999</v>
      </c>
      <c r="J2078">
        <v>2499.75</v>
      </c>
      <c r="K2078">
        <v>2500.25</v>
      </c>
      <c r="L2078">
        <v>2491.5</v>
      </c>
      <c r="M2078">
        <v>2498.75</v>
      </c>
      <c r="N2078">
        <v>2500.75</v>
      </c>
      <c r="O2078">
        <v>2501</v>
      </c>
      <c r="P2078">
        <v>2492</v>
      </c>
      <c r="Q2078">
        <v>2499.5</v>
      </c>
      <c r="R2078">
        <v>2497.2600000000002</v>
      </c>
      <c r="S2078">
        <v>2503.4699999999998</v>
      </c>
      <c r="T2078">
        <v>2496.54</v>
      </c>
      <c r="U2078">
        <v>2502.2199999999998</v>
      </c>
      <c r="V2078">
        <v>1.1599999999999999</v>
      </c>
      <c r="W2078">
        <v>1.1599999999999999</v>
      </c>
      <c r="X2078">
        <v>1.1599999999999999</v>
      </c>
      <c r="Y2078">
        <v>1.1599999999999999</v>
      </c>
      <c r="Z2078" t="s">
        <v>12</v>
      </c>
      <c r="AA2078" t="s">
        <v>12</v>
      </c>
      <c r="AB2078" t="s">
        <v>12</v>
      </c>
      <c r="AC2078" t="s">
        <v>12</v>
      </c>
      <c r="AD2078">
        <v>227.49701155</v>
      </c>
      <c r="AE2078">
        <v>228.02681788999999</v>
      </c>
      <c r="AF2078">
        <v>227.46960777999999</v>
      </c>
      <c r="AG2078">
        <v>227.85326064</v>
      </c>
      <c r="AH2078" t="s">
        <v>12</v>
      </c>
      <c r="AI2078" t="s">
        <v>12</v>
      </c>
    </row>
    <row r="2079" spans="1:35" x14ac:dyDescent="0.25">
      <c r="A2079">
        <v>1506346200</v>
      </c>
      <c r="B2079">
        <v>18.608524719999998</v>
      </c>
      <c r="C2079">
        <v>18.701584449999999</v>
      </c>
      <c r="D2079">
        <v>18.36647365</v>
      </c>
      <c r="E2079">
        <v>18.561095989999998</v>
      </c>
      <c r="F2079">
        <v>18.608524719999998</v>
      </c>
      <c r="G2079">
        <v>18.701584449999999</v>
      </c>
      <c r="H2079">
        <v>18.36647365</v>
      </c>
      <c r="I2079">
        <v>18.561095989999998</v>
      </c>
      <c r="J2079">
        <v>2497.75</v>
      </c>
      <c r="K2079">
        <v>2503.25</v>
      </c>
      <c r="L2079">
        <v>2484.75</v>
      </c>
      <c r="M2079">
        <v>2496.5</v>
      </c>
      <c r="N2079">
        <v>2499</v>
      </c>
      <c r="O2079">
        <v>2504.5</v>
      </c>
      <c r="P2079">
        <v>2485</v>
      </c>
      <c r="Q2079">
        <v>2497</v>
      </c>
      <c r="R2079">
        <v>2499.39</v>
      </c>
      <c r="S2079">
        <v>2502.54</v>
      </c>
      <c r="T2079">
        <v>2488.0300000000002</v>
      </c>
      <c r="U2079">
        <v>2496.66</v>
      </c>
      <c r="V2079">
        <v>1.1599999999999999</v>
      </c>
      <c r="W2079">
        <v>1.1599999999999999</v>
      </c>
      <c r="X2079">
        <v>1.1599999999999999</v>
      </c>
      <c r="Y2079">
        <v>1.1599999999999999</v>
      </c>
      <c r="Z2079" t="s">
        <v>12</v>
      </c>
      <c r="AA2079" t="s">
        <v>12</v>
      </c>
      <c r="AB2079" t="s">
        <v>12</v>
      </c>
      <c r="AC2079" t="s">
        <v>12</v>
      </c>
      <c r="AD2079">
        <v>227.58835747000001</v>
      </c>
      <c r="AE2079">
        <v>227.95666421999999</v>
      </c>
      <c r="AF2079">
        <v>226.61095614000001</v>
      </c>
      <c r="AG2079">
        <v>227.38739645000001</v>
      </c>
      <c r="AH2079" t="s">
        <v>12</v>
      </c>
      <c r="AI2079" t="s">
        <v>12</v>
      </c>
    </row>
    <row r="2080" spans="1:35" x14ac:dyDescent="0.25">
      <c r="A2080">
        <v>1506432600</v>
      </c>
      <c r="B2080">
        <v>18.660860880000001</v>
      </c>
      <c r="C2080">
        <v>18.723008969999999</v>
      </c>
      <c r="D2080">
        <v>18.53002146</v>
      </c>
      <c r="E2080">
        <v>18.593805360000001</v>
      </c>
      <c r="F2080">
        <v>18.660860880000001</v>
      </c>
      <c r="G2080">
        <v>18.723008969999999</v>
      </c>
      <c r="H2080">
        <v>18.53002146</v>
      </c>
      <c r="I2080">
        <v>18.593805360000001</v>
      </c>
      <c r="J2080">
        <v>2497.25</v>
      </c>
      <c r="K2080">
        <v>2500.5</v>
      </c>
      <c r="L2080">
        <v>2491.75</v>
      </c>
      <c r="M2080">
        <v>2495</v>
      </c>
      <c r="N2080">
        <v>2498</v>
      </c>
      <c r="O2080">
        <v>2501.25</v>
      </c>
      <c r="P2080">
        <v>2492.25</v>
      </c>
      <c r="Q2080">
        <v>2495.5</v>
      </c>
      <c r="R2080">
        <v>2501.04</v>
      </c>
      <c r="S2080">
        <v>2503.5100000000002</v>
      </c>
      <c r="T2080">
        <v>2495.12</v>
      </c>
      <c r="U2080">
        <v>2496.84</v>
      </c>
      <c r="V2080">
        <v>1.1599999999999999</v>
      </c>
      <c r="W2080">
        <v>1.1599999999999999</v>
      </c>
      <c r="X2080">
        <v>1.1599999999999999</v>
      </c>
      <c r="Y2080">
        <v>1.1599999999999999</v>
      </c>
      <c r="Z2080" t="s">
        <v>12</v>
      </c>
      <c r="AA2080" t="s">
        <v>12</v>
      </c>
      <c r="AB2080" t="s">
        <v>12</v>
      </c>
      <c r="AC2080" t="s">
        <v>12</v>
      </c>
      <c r="AD2080">
        <v>227.83499146</v>
      </c>
      <c r="AE2080">
        <v>228.09076003000001</v>
      </c>
      <c r="AF2080">
        <v>227.27321405000001</v>
      </c>
      <c r="AG2080">
        <v>227.52441533000001</v>
      </c>
      <c r="AH2080" t="s">
        <v>12</v>
      </c>
      <c r="AI2080" t="s">
        <v>12</v>
      </c>
    </row>
    <row r="2081" spans="1:35" x14ac:dyDescent="0.25">
      <c r="A2081">
        <v>1506519000</v>
      </c>
      <c r="B2081">
        <v>18.773709319999998</v>
      </c>
      <c r="C2081">
        <v>18.898005489999999</v>
      </c>
      <c r="D2081">
        <v>18.543105990000001</v>
      </c>
      <c r="E2081">
        <v>18.79496996</v>
      </c>
      <c r="F2081">
        <v>18.773709319999998</v>
      </c>
      <c r="G2081">
        <v>18.898005489999999</v>
      </c>
      <c r="H2081">
        <v>18.543105990000001</v>
      </c>
      <c r="I2081">
        <v>18.79496996</v>
      </c>
      <c r="J2081">
        <v>2494.5</v>
      </c>
      <c r="K2081">
        <v>2508.5</v>
      </c>
      <c r="L2081">
        <v>2493</v>
      </c>
      <c r="M2081">
        <v>2503.75</v>
      </c>
      <c r="N2081">
        <v>2495</v>
      </c>
      <c r="O2081">
        <v>2509.25</v>
      </c>
      <c r="P2081">
        <v>2493</v>
      </c>
      <c r="Q2081">
        <v>2504.5</v>
      </c>
      <c r="R2081">
        <v>2503.3000000000002</v>
      </c>
      <c r="S2081">
        <v>2511.75</v>
      </c>
      <c r="T2081">
        <v>2495.91</v>
      </c>
      <c r="U2081">
        <v>2507.04</v>
      </c>
      <c r="V2081">
        <v>1.1599999999999999</v>
      </c>
      <c r="W2081">
        <v>1.1599999999999999</v>
      </c>
      <c r="X2081">
        <v>1.1599999999999999</v>
      </c>
      <c r="Y2081">
        <v>1.1599999999999999</v>
      </c>
      <c r="Z2081" t="s">
        <v>12</v>
      </c>
      <c r="AA2081" t="s">
        <v>12</v>
      </c>
      <c r="AB2081" t="s">
        <v>12</v>
      </c>
      <c r="AC2081" t="s">
        <v>12</v>
      </c>
      <c r="AD2081">
        <v>228.25518267999999</v>
      </c>
      <c r="AE2081">
        <v>228.81239278999999</v>
      </c>
      <c r="AF2081">
        <v>227.33258889999999</v>
      </c>
      <c r="AG2081">
        <v>228.41047075</v>
      </c>
      <c r="AH2081" t="s">
        <v>12</v>
      </c>
      <c r="AI2081" t="s">
        <v>12</v>
      </c>
    </row>
    <row r="2082" spans="1:35" x14ac:dyDescent="0.25">
      <c r="A2082">
        <v>1506605400</v>
      </c>
      <c r="B2082">
        <v>18.731186059999999</v>
      </c>
      <c r="C2082">
        <v>18.883727709999999</v>
      </c>
      <c r="D2082">
        <v>18.70501896</v>
      </c>
      <c r="E2082">
        <v>18.866930960000001</v>
      </c>
      <c r="F2082">
        <v>18.731186059999999</v>
      </c>
      <c r="G2082">
        <v>18.883727709999999</v>
      </c>
      <c r="H2082">
        <v>18.70501896</v>
      </c>
      <c r="I2082">
        <v>18.866930960000001</v>
      </c>
      <c r="J2082">
        <v>2502.25</v>
      </c>
      <c r="K2082">
        <v>2507.5</v>
      </c>
      <c r="L2082">
        <v>2498.5</v>
      </c>
      <c r="M2082">
        <v>2507.25</v>
      </c>
      <c r="N2082">
        <v>2503.25</v>
      </c>
      <c r="O2082">
        <v>2508.25</v>
      </c>
      <c r="P2082">
        <v>2499</v>
      </c>
      <c r="Q2082">
        <v>2507.75</v>
      </c>
      <c r="R2082">
        <v>2503.41</v>
      </c>
      <c r="S2082">
        <v>2510.81</v>
      </c>
      <c r="T2082">
        <v>2502.9299999999998</v>
      </c>
      <c r="U2082">
        <v>2510.06</v>
      </c>
      <c r="V2082">
        <v>1.1599999999999999</v>
      </c>
      <c r="W2082">
        <v>1.1599999999999999</v>
      </c>
      <c r="X2082">
        <v>1.1599999999999999</v>
      </c>
      <c r="Y2082">
        <v>1.1599999999999999</v>
      </c>
      <c r="Z2082" t="s">
        <v>12</v>
      </c>
      <c r="AA2082" t="s">
        <v>12</v>
      </c>
      <c r="AB2082" t="s">
        <v>12</v>
      </c>
      <c r="AC2082" t="s">
        <v>12</v>
      </c>
      <c r="AD2082">
        <v>228.11816379999999</v>
      </c>
      <c r="AE2082">
        <v>228.76671983</v>
      </c>
      <c r="AF2082">
        <v>228.02681788999999</v>
      </c>
      <c r="AG2082">
        <v>228.68450849999999</v>
      </c>
      <c r="AH2082" t="s">
        <v>12</v>
      </c>
      <c r="AI2082" t="s">
        <v>12</v>
      </c>
    </row>
    <row r="2083" spans="1:35" x14ac:dyDescent="0.25">
      <c r="A2083">
        <v>1506691800</v>
      </c>
      <c r="B2083">
        <v>18.85057677</v>
      </c>
      <c r="C2083">
        <v>19.082814920000001</v>
      </c>
      <c r="D2083">
        <v>18.814595780000001</v>
      </c>
      <c r="E2083">
        <v>19.048469749999999</v>
      </c>
      <c r="F2083">
        <v>18.85057677</v>
      </c>
      <c r="G2083">
        <v>19.082814920000001</v>
      </c>
      <c r="H2083">
        <v>18.814595780000001</v>
      </c>
      <c r="I2083">
        <v>19.048469749999999</v>
      </c>
      <c r="J2083">
        <v>2506</v>
      </c>
      <c r="K2083">
        <v>2517.25</v>
      </c>
      <c r="L2083">
        <v>2504.5</v>
      </c>
      <c r="M2083">
        <v>2515.5</v>
      </c>
      <c r="N2083">
        <v>2507.75</v>
      </c>
      <c r="O2083">
        <v>2517.75</v>
      </c>
      <c r="P2083">
        <v>2504.75</v>
      </c>
      <c r="Q2083">
        <v>2516</v>
      </c>
      <c r="R2083">
        <v>2509.96</v>
      </c>
      <c r="S2083">
        <v>2519.44</v>
      </c>
      <c r="T2083">
        <v>2507.9899999999998</v>
      </c>
      <c r="U2083">
        <v>2519.36</v>
      </c>
      <c r="V2083">
        <v>1.06</v>
      </c>
      <c r="W2083">
        <v>1.06</v>
      </c>
      <c r="X2083">
        <v>1.06</v>
      </c>
      <c r="Y2083">
        <v>1.06</v>
      </c>
      <c r="Z2083" t="s">
        <v>12</v>
      </c>
      <c r="AA2083" t="s">
        <v>12</v>
      </c>
      <c r="AB2083" t="s">
        <v>12</v>
      </c>
      <c r="AC2083" t="s">
        <v>12</v>
      </c>
      <c r="AD2083">
        <v>228.67537390999999</v>
      </c>
      <c r="AE2083">
        <v>229.57056392000001</v>
      </c>
      <c r="AF2083">
        <v>228.48354748</v>
      </c>
      <c r="AG2083">
        <v>229.48835259000001</v>
      </c>
      <c r="AH2083" t="s">
        <v>12</v>
      </c>
      <c r="AI2083" t="s">
        <v>12</v>
      </c>
    </row>
    <row r="2084" spans="1:35" x14ac:dyDescent="0.25">
      <c r="A2084">
        <v>1506951000</v>
      </c>
      <c r="B2084">
        <v>19.120431719999999</v>
      </c>
      <c r="C2084">
        <v>19.300334700000001</v>
      </c>
      <c r="D2084">
        <v>19.099170099999998</v>
      </c>
      <c r="E2084">
        <v>19.29052179</v>
      </c>
      <c r="F2084">
        <v>19.120431719999999</v>
      </c>
      <c r="G2084">
        <v>19.300334700000001</v>
      </c>
      <c r="H2084">
        <v>19.099170099999998</v>
      </c>
      <c r="I2084">
        <v>19.29052179</v>
      </c>
      <c r="J2084">
        <v>2517.5</v>
      </c>
      <c r="K2084">
        <v>2527.25</v>
      </c>
      <c r="L2084">
        <v>2517</v>
      </c>
      <c r="M2084">
        <v>2526</v>
      </c>
      <c r="N2084">
        <v>2518</v>
      </c>
      <c r="O2084">
        <v>2528</v>
      </c>
      <c r="P2084">
        <v>2517</v>
      </c>
      <c r="Q2084">
        <v>2526.25</v>
      </c>
      <c r="R2084">
        <v>2521.1999999999998</v>
      </c>
      <c r="S2084">
        <v>2529.23</v>
      </c>
      <c r="T2084">
        <v>2520.4</v>
      </c>
      <c r="U2084">
        <v>2529.12</v>
      </c>
      <c r="V2084">
        <v>1.1599999999999999</v>
      </c>
      <c r="W2084">
        <v>1.1599999999999999</v>
      </c>
      <c r="X2084">
        <v>1.1599999999999999</v>
      </c>
      <c r="Y2084">
        <v>1.1599999999999999</v>
      </c>
      <c r="Z2084" t="s">
        <v>12</v>
      </c>
      <c r="AA2084" t="s">
        <v>12</v>
      </c>
      <c r="AB2084" t="s">
        <v>12</v>
      </c>
      <c r="AC2084" t="s">
        <v>12</v>
      </c>
      <c r="AD2084">
        <v>229.72585197999999</v>
      </c>
      <c r="AE2084">
        <v>230.48402311000001</v>
      </c>
      <c r="AF2084">
        <v>229.54553514</v>
      </c>
      <c r="AG2084">
        <v>230.48402311000001</v>
      </c>
      <c r="AH2084" t="s">
        <v>12</v>
      </c>
      <c r="AI2084" t="s">
        <v>12</v>
      </c>
    </row>
    <row r="2085" spans="1:35" x14ac:dyDescent="0.25">
      <c r="A2085">
        <v>1507037400</v>
      </c>
      <c r="B2085">
        <v>19.339586329999999</v>
      </c>
      <c r="C2085">
        <v>19.434443779999999</v>
      </c>
      <c r="D2085">
        <v>19.28725017</v>
      </c>
      <c r="E2085">
        <v>19.429537329999999</v>
      </c>
      <c r="F2085">
        <v>19.339586329999999</v>
      </c>
      <c r="G2085">
        <v>19.434443779999999</v>
      </c>
      <c r="H2085">
        <v>19.28725017</v>
      </c>
      <c r="I2085">
        <v>19.429537329999999</v>
      </c>
      <c r="J2085">
        <v>2526.75</v>
      </c>
      <c r="K2085">
        <v>2533.25</v>
      </c>
      <c r="L2085">
        <v>2525.25</v>
      </c>
      <c r="M2085">
        <v>2532.5</v>
      </c>
      <c r="N2085">
        <v>2527.25</v>
      </c>
      <c r="O2085">
        <v>2533.5</v>
      </c>
      <c r="P2085">
        <v>2525.5</v>
      </c>
      <c r="Q2085">
        <v>2532.75</v>
      </c>
      <c r="R2085">
        <v>2530.34</v>
      </c>
      <c r="S2085">
        <v>2535.13</v>
      </c>
      <c r="T2085">
        <v>2528.85</v>
      </c>
      <c r="U2085">
        <v>2534.58</v>
      </c>
      <c r="V2085">
        <v>1.1599999999999999</v>
      </c>
      <c r="W2085">
        <v>1.1599999999999999</v>
      </c>
      <c r="X2085">
        <v>1.1599999999999999</v>
      </c>
      <c r="Y2085">
        <v>1.1599999999999999</v>
      </c>
      <c r="Z2085" t="s">
        <v>12</v>
      </c>
      <c r="AA2085" t="s">
        <v>12</v>
      </c>
      <c r="AB2085" t="s">
        <v>12</v>
      </c>
      <c r="AC2085" t="s">
        <v>12</v>
      </c>
      <c r="AD2085">
        <v>230.61190740000001</v>
      </c>
      <c r="AE2085">
        <v>231.00469484999999</v>
      </c>
      <c r="AF2085">
        <v>230.40181178</v>
      </c>
      <c r="AG2085">
        <v>230.97729107000001</v>
      </c>
      <c r="AH2085" t="s">
        <v>12</v>
      </c>
      <c r="AI2085" t="s">
        <v>12</v>
      </c>
    </row>
    <row r="2086" spans="1:35" x14ac:dyDescent="0.25">
      <c r="A2086">
        <v>1507123800</v>
      </c>
      <c r="B2086">
        <v>19.393557319999999</v>
      </c>
      <c r="C2086">
        <v>19.56037577</v>
      </c>
      <c r="D2086">
        <v>19.359212150000001</v>
      </c>
      <c r="E2086">
        <v>19.49168542</v>
      </c>
      <c r="F2086">
        <v>19.393557319999999</v>
      </c>
      <c r="G2086">
        <v>19.56037577</v>
      </c>
      <c r="H2086">
        <v>19.359212150000001</v>
      </c>
      <c r="I2086">
        <v>19.49168542</v>
      </c>
      <c r="J2086">
        <v>2532</v>
      </c>
      <c r="K2086">
        <v>2537.5</v>
      </c>
      <c r="L2086">
        <v>2529</v>
      </c>
      <c r="M2086">
        <v>2536</v>
      </c>
      <c r="N2086">
        <v>2533</v>
      </c>
      <c r="O2086">
        <v>2538</v>
      </c>
      <c r="P2086">
        <v>2529</v>
      </c>
      <c r="Q2086">
        <v>2536.25</v>
      </c>
      <c r="R2086">
        <v>2533.48</v>
      </c>
      <c r="S2086">
        <v>2540.5300000000002</v>
      </c>
      <c r="T2086">
        <v>2531.8000000000002</v>
      </c>
      <c r="U2086">
        <v>2537.7399999999998</v>
      </c>
      <c r="V2086">
        <v>1.1599999999999999</v>
      </c>
      <c r="W2086">
        <v>1.1599999999999999</v>
      </c>
      <c r="X2086">
        <v>1.1599999999999999</v>
      </c>
      <c r="Y2086">
        <v>1.1599999999999999</v>
      </c>
      <c r="Z2086" t="s">
        <v>12</v>
      </c>
      <c r="AA2086" t="s">
        <v>12</v>
      </c>
      <c r="AB2086" t="s">
        <v>12</v>
      </c>
      <c r="AC2086" t="s">
        <v>12</v>
      </c>
      <c r="AD2086">
        <v>230.82200301</v>
      </c>
      <c r="AE2086">
        <v>231.50709739999999</v>
      </c>
      <c r="AF2086">
        <v>230.70325331999999</v>
      </c>
      <c r="AG2086">
        <v>231.25132883000001</v>
      </c>
      <c r="AH2086" t="s">
        <v>12</v>
      </c>
      <c r="AI2086" t="s">
        <v>12</v>
      </c>
    </row>
    <row r="2087" spans="1:35" x14ac:dyDescent="0.25">
      <c r="A2087">
        <v>1507210200</v>
      </c>
      <c r="B2087">
        <v>19.570188680000001</v>
      </c>
      <c r="C2087">
        <v>19.841679450000001</v>
      </c>
      <c r="D2087">
        <v>19.550562859999999</v>
      </c>
      <c r="E2087">
        <v>19.82696009</v>
      </c>
      <c r="F2087">
        <v>19.570188680000001</v>
      </c>
      <c r="G2087">
        <v>19.841679450000001</v>
      </c>
      <c r="H2087">
        <v>19.550562859999999</v>
      </c>
      <c r="I2087">
        <v>19.82696009</v>
      </c>
      <c r="J2087">
        <v>2535.25</v>
      </c>
      <c r="K2087">
        <v>2550.75</v>
      </c>
      <c r="L2087">
        <v>2534.25</v>
      </c>
      <c r="M2087">
        <v>2550</v>
      </c>
      <c r="N2087">
        <v>2535.25</v>
      </c>
      <c r="O2087">
        <v>2550.75</v>
      </c>
      <c r="P2087">
        <v>2534.5</v>
      </c>
      <c r="Q2087">
        <v>2550</v>
      </c>
      <c r="R2087">
        <v>2540.86</v>
      </c>
      <c r="S2087">
        <v>2552.5100000000002</v>
      </c>
      <c r="T2087">
        <v>2540.02</v>
      </c>
      <c r="U2087">
        <v>2552.0700000000002</v>
      </c>
      <c r="V2087">
        <v>1.1599999999999999</v>
      </c>
      <c r="W2087">
        <v>1.1599999999999999</v>
      </c>
      <c r="X2087">
        <v>1.1599999999999999</v>
      </c>
      <c r="Y2087">
        <v>1.1599999999999999</v>
      </c>
      <c r="Z2087" t="s">
        <v>12</v>
      </c>
      <c r="AA2087" t="s">
        <v>12</v>
      </c>
      <c r="AB2087" t="s">
        <v>12</v>
      </c>
      <c r="AC2087" t="s">
        <v>12</v>
      </c>
      <c r="AD2087">
        <v>231.59844332</v>
      </c>
      <c r="AE2087">
        <v>232.6397868</v>
      </c>
      <c r="AF2087">
        <v>231.28421336</v>
      </c>
      <c r="AG2087">
        <v>232.62151761999999</v>
      </c>
      <c r="AH2087" t="s">
        <v>12</v>
      </c>
      <c r="AI2087" t="s">
        <v>12</v>
      </c>
    </row>
    <row r="2088" spans="1:35" x14ac:dyDescent="0.25">
      <c r="A2088">
        <v>1507296600</v>
      </c>
      <c r="B2088">
        <v>19.71738229</v>
      </c>
      <c r="C2088">
        <v>19.782802</v>
      </c>
      <c r="D2088">
        <v>19.650327749999999</v>
      </c>
      <c r="E2088">
        <v>19.77625974</v>
      </c>
      <c r="F2088">
        <v>19.71738229</v>
      </c>
      <c r="G2088">
        <v>19.782802</v>
      </c>
      <c r="H2088">
        <v>19.650327749999999</v>
      </c>
      <c r="I2088">
        <v>19.77625974</v>
      </c>
      <c r="J2088">
        <v>2549.25</v>
      </c>
      <c r="K2088">
        <v>2550.25</v>
      </c>
      <c r="L2088">
        <v>2542</v>
      </c>
      <c r="M2088">
        <v>2545.5</v>
      </c>
      <c r="N2088">
        <v>2548.75</v>
      </c>
      <c r="O2088">
        <v>2549.75</v>
      </c>
      <c r="P2088">
        <v>2541.5</v>
      </c>
      <c r="Q2088">
        <v>2545</v>
      </c>
      <c r="R2088">
        <v>2547.44</v>
      </c>
      <c r="S2088">
        <v>2549.41</v>
      </c>
      <c r="T2088">
        <v>2543.79</v>
      </c>
      <c r="U2088">
        <v>2549.33</v>
      </c>
      <c r="V2088">
        <v>1.1599999999999999</v>
      </c>
      <c r="W2088">
        <v>1.1599999999999999</v>
      </c>
      <c r="X2088">
        <v>1.1599999999999999</v>
      </c>
      <c r="Y2088">
        <v>1.1599999999999999</v>
      </c>
      <c r="Z2088" t="s">
        <v>12</v>
      </c>
      <c r="AA2088" t="s">
        <v>12</v>
      </c>
      <c r="AB2088" t="s">
        <v>12</v>
      </c>
      <c r="AC2088" t="s">
        <v>12</v>
      </c>
      <c r="AD2088">
        <v>232.15565343</v>
      </c>
      <c r="AE2088">
        <v>232.65878674999999</v>
      </c>
      <c r="AF2088">
        <v>231.88161567</v>
      </c>
      <c r="AG2088">
        <v>232.35661445</v>
      </c>
      <c r="AH2088" t="s">
        <v>12</v>
      </c>
      <c r="AI2088" t="s">
        <v>12</v>
      </c>
    </row>
    <row r="2089" spans="1:35" x14ac:dyDescent="0.25">
      <c r="A2089">
        <v>1507555800</v>
      </c>
      <c r="B2089">
        <v>19.82368846</v>
      </c>
      <c r="C2089">
        <v>19.841679450000001</v>
      </c>
      <c r="D2089">
        <v>19.601279890000001</v>
      </c>
      <c r="E2089">
        <v>19.678130660000001</v>
      </c>
      <c r="F2089">
        <v>19.82368846</v>
      </c>
      <c r="G2089">
        <v>19.841679450000001</v>
      </c>
      <c r="H2089">
        <v>19.601279890000001</v>
      </c>
      <c r="I2089">
        <v>19.678130660000001</v>
      </c>
      <c r="J2089">
        <v>2544.25</v>
      </c>
      <c r="K2089">
        <v>2550.5</v>
      </c>
      <c r="L2089">
        <v>2539.75</v>
      </c>
      <c r="M2089">
        <v>2544</v>
      </c>
      <c r="N2089">
        <v>2543.25</v>
      </c>
      <c r="O2089">
        <v>2550.5</v>
      </c>
      <c r="P2089">
        <v>2539.25</v>
      </c>
      <c r="Q2089">
        <v>2543.75</v>
      </c>
      <c r="R2089">
        <v>2551.39</v>
      </c>
      <c r="S2089">
        <v>2551.8200000000002</v>
      </c>
      <c r="T2089">
        <v>2541.6</v>
      </c>
      <c r="U2089">
        <v>2544.73</v>
      </c>
      <c r="V2089" t="s">
        <v>12</v>
      </c>
      <c r="W2089" t="s">
        <v>12</v>
      </c>
      <c r="X2089" t="s">
        <v>12</v>
      </c>
      <c r="Y2089" t="s">
        <v>12</v>
      </c>
      <c r="Z2089" t="s">
        <v>12</v>
      </c>
      <c r="AA2089" t="s">
        <v>12</v>
      </c>
      <c r="AB2089" t="s">
        <v>12</v>
      </c>
      <c r="AC2089" t="s">
        <v>12</v>
      </c>
      <c r="AD2089">
        <v>232.59411384000001</v>
      </c>
      <c r="AE2089">
        <v>232.65805598</v>
      </c>
      <c r="AF2089">
        <v>231.69892383000001</v>
      </c>
      <c r="AG2089">
        <v>231.97296159000001</v>
      </c>
      <c r="AH2089" t="s">
        <v>12</v>
      </c>
      <c r="AI2089" t="s">
        <v>12</v>
      </c>
    </row>
    <row r="2090" spans="1:35" x14ac:dyDescent="0.25">
      <c r="A2090">
        <v>1507642200</v>
      </c>
      <c r="B2090">
        <v>19.81387556</v>
      </c>
      <c r="C2090">
        <v>19.918546899999999</v>
      </c>
      <c r="D2090">
        <v>19.675922759999999</v>
      </c>
      <c r="E2090">
        <v>19.810604909999999</v>
      </c>
      <c r="F2090">
        <v>19.81387556</v>
      </c>
      <c r="G2090">
        <v>19.918546899999999</v>
      </c>
      <c r="H2090">
        <v>19.675922759999999</v>
      </c>
      <c r="I2090">
        <v>19.810604909999999</v>
      </c>
      <c r="J2090">
        <v>2543.5</v>
      </c>
      <c r="K2090">
        <v>2553.5</v>
      </c>
      <c r="L2090">
        <v>2543.25</v>
      </c>
      <c r="M2090">
        <v>2548.75</v>
      </c>
      <c r="N2090">
        <v>2543.25</v>
      </c>
      <c r="O2090">
        <v>2553.25</v>
      </c>
      <c r="P2090">
        <v>2542.75</v>
      </c>
      <c r="Q2090">
        <v>2548.5</v>
      </c>
      <c r="R2090">
        <v>2549.9899999999998</v>
      </c>
      <c r="S2090">
        <v>2555.23</v>
      </c>
      <c r="T2090">
        <v>2544.86</v>
      </c>
      <c r="U2090">
        <v>2550.64</v>
      </c>
      <c r="V2090">
        <v>1.1599999999999999</v>
      </c>
      <c r="W2090">
        <v>1.1599999999999999</v>
      </c>
      <c r="X2090">
        <v>1.1599999999999999</v>
      </c>
      <c r="Y2090">
        <v>1.1599999999999999</v>
      </c>
      <c r="Z2090" t="s">
        <v>12</v>
      </c>
      <c r="AA2090" t="s">
        <v>12</v>
      </c>
      <c r="AB2090" t="s">
        <v>12</v>
      </c>
      <c r="AC2090" t="s">
        <v>12</v>
      </c>
      <c r="AD2090">
        <v>232.56671007</v>
      </c>
      <c r="AE2090">
        <v>232.97776669999999</v>
      </c>
      <c r="AF2090">
        <v>232.00036537</v>
      </c>
      <c r="AG2090">
        <v>232.58497925</v>
      </c>
      <c r="AH2090" t="s">
        <v>12</v>
      </c>
      <c r="AI2090" t="s">
        <v>12</v>
      </c>
    </row>
    <row r="2091" spans="1:35" x14ac:dyDescent="0.25">
      <c r="A2091">
        <v>1507728600</v>
      </c>
      <c r="B2091">
        <v>19.792614910000001</v>
      </c>
      <c r="C2091">
        <v>19.913640440000002</v>
      </c>
      <c r="D2091">
        <v>19.751727469999999</v>
      </c>
      <c r="E2091">
        <v>19.903827540000002</v>
      </c>
      <c r="F2091">
        <v>19.792614910000001</v>
      </c>
      <c r="G2091">
        <v>19.913640440000002</v>
      </c>
      <c r="H2091">
        <v>19.751727469999999</v>
      </c>
      <c r="I2091">
        <v>19.903827540000002</v>
      </c>
      <c r="J2091">
        <v>2549</v>
      </c>
      <c r="K2091">
        <v>2553.5</v>
      </c>
      <c r="L2091">
        <v>2544.5</v>
      </c>
      <c r="M2091">
        <v>2553.25</v>
      </c>
      <c r="N2091">
        <v>2548.75</v>
      </c>
      <c r="O2091">
        <v>2553.5</v>
      </c>
      <c r="P2091">
        <v>2544.25</v>
      </c>
      <c r="Q2091">
        <v>2553</v>
      </c>
      <c r="R2091">
        <v>2550.62</v>
      </c>
      <c r="S2091">
        <v>2555.2399999999998</v>
      </c>
      <c r="T2091">
        <v>2547.9499999999998</v>
      </c>
      <c r="U2091">
        <v>2555.2399999999998</v>
      </c>
      <c r="V2091">
        <v>1.1599999999999999</v>
      </c>
      <c r="W2091">
        <v>1.1599999999999999</v>
      </c>
      <c r="X2091">
        <v>1.1599999999999999</v>
      </c>
      <c r="Y2091">
        <v>1.1599999999999999</v>
      </c>
      <c r="Z2091" t="s">
        <v>12</v>
      </c>
      <c r="AA2091" t="s">
        <v>12</v>
      </c>
      <c r="AB2091" t="s">
        <v>12</v>
      </c>
      <c r="AC2091" t="s">
        <v>12</v>
      </c>
      <c r="AD2091">
        <v>232.48449873999999</v>
      </c>
      <c r="AE2091">
        <v>232.95036293000001</v>
      </c>
      <c r="AF2091">
        <v>232.31094149</v>
      </c>
      <c r="AG2091">
        <v>232.95036293000001</v>
      </c>
      <c r="AH2091" t="s">
        <v>12</v>
      </c>
      <c r="AI2091" t="s">
        <v>12</v>
      </c>
    </row>
    <row r="2092" spans="1:35" x14ac:dyDescent="0.25">
      <c r="A2092">
        <v>1507815000</v>
      </c>
      <c r="B2092">
        <v>19.83023073</v>
      </c>
      <c r="C2092">
        <v>19.915276250000002</v>
      </c>
      <c r="D2092">
        <v>19.753363279999999</v>
      </c>
      <c r="E2092">
        <v>19.81878201</v>
      </c>
      <c r="F2092">
        <v>19.83023073</v>
      </c>
      <c r="G2092">
        <v>19.915276250000002</v>
      </c>
      <c r="H2092">
        <v>19.753363279999999</v>
      </c>
      <c r="I2092">
        <v>19.81878201</v>
      </c>
      <c r="J2092">
        <v>2552.5</v>
      </c>
      <c r="K2092">
        <v>2553.5</v>
      </c>
      <c r="L2092">
        <v>2546.75</v>
      </c>
      <c r="M2092">
        <v>2549.75</v>
      </c>
      <c r="N2092">
        <v>2552.25</v>
      </c>
      <c r="O2092">
        <v>2553.25</v>
      </c>
      <c r="P2092">
        <v>2546.25</v>
      </c>
      <c r="Q2092">
        <v>2549.5</v>
      </c>
      <c r="R2092">
        <v>2552.88</v>
      </c>
      <c r="S2092">
        <v>2555.33</v>
      </c>
      <c r="T2092">
        <v>2548.31</v>
      </c>
      <c r="U2092">
        <v>2550.9299999999998</v>
      </c>
      <c r="V2092">
        <v>1.1599999999999999</v>
      </c>
      <c r="W2092">
        <v>1.1599999999999999</v>
      </c>
      <c r="X2092">
        <v>1.1599999999999999</v>
      </c>
      <c r="Y2092">
        <v>1.1599999999999999</v>
      </c>
      <c r="Z2092" t="s">
        <v>12</v>
      </c>
      <c r="AA2092" t="s">
        <v>12</v>
      </c>
      <c r="AB2092" t="s">
        <v>12</v>
      </c>
      <c r="AC2092" t="s">
        <v>12</v>
      </c>
      <c r="AD2092">
        <v>232.62151761999999</v>
      </c>
      <c r="AE2092">
        <v>232.98690128999999</v>
      </c>
      <c r="AF2092">
        <v>232.35204716000001</v>
      </c>
      <c r="AG2092">
        <v>232.60324843000001</v>
      </c>
      <c r="AH2092" t="s">
        <v>12</v>
      </c>
      <c r="AI2092" t="s">
        <v>12</v>
      </c>
    </row>
    <row r="2093" spans="1:35" x14ac:dyDescent="0.25">
      <c r="A2093">
        <v>1507901400</v>
      </c>
      <c r="B2093">
        <v>19.928359799999999</v>
      </c>
      <c r="C2093">
        <v>19.964340790000001</v>
      </c>
      <c r="D2093">
        <v>19.846585900000001</v>
      </c>
      <c r="E2093">
        <v>19.871118169999999</v>
      </c>
      <c r="F2093">
        <v>19.928359799999999</v>
      </c>
      <c r="G2093">
        <v>19.964340790000001</v>
      </c>
      <c r="H2093">
        <v>19.846585900000001</v>
      </c>
      <c r="I2093">
        <v>19.871118169999999</v>
      </c>
      <c r="J2093">
        <v>2549</v>
      </c>
      <c r="K2093">
        <v>2556</v>
      </c>
      <c r="L2093">
        <v>2547.75</v>
      </c>
      <c r="M2093">
        <v>2553</v>
      </c>
      <c r="N2093">
        <v>2548</v>
      </c>
      <c r="O2093">
        <v>2555.5</v>
      </c>
      <c r="P2093">
        <v>2547</v>
      </c>
      <c r="Q2093">
        <v>2552.75</v>
      </c>
      <c r="R2093">
        <v>2555.66</v>
      </c>
      <c r="S2093">
        <v>2557.65</v>
      </c>
      <c r="T2093">
        <v>2552.09</v>
      </c>
      <c r="U2093">
        <v>2553.17</v>
      </c>
      <c r="V2093">
        <v>1.1599999999999999</v>
      </c>
      <c r="W2093">
        <v>1.1599999999999999</v>
      </c>
      <c r="X2093">
        <v>1.1599999999999999</v>
      </c>
      <c r="Y2093">
        <v>1.1599999999999999</v>
      </c>
      <c r="Z2093" t="s">
        <v>12</v>
      </c>
      <c r="AA2093" t="s">
        <v>12</v>
      </c>
      <c r="AB2093" t="s">
        <v>12</v>
      </c>
      <c r="AC2093" t="s">
        <v>12</v>
      </c>
      <c r="AD2093">
        <v>233.05997803</v>
      </c>
      <c r="AE2093">
        <v>233.17872772000001</v>
      </c>
      <c r="AF2093">
        <v>232.60324843000001</v>
      </c>
      <c r="AG2093">
        <v>232.88642078000001</v>
      </c>
      <c r="AH2093" t="s">
        <v>12</v>
      </c>
      <c r="AI2093" t="s">
        <v>12</v>
      </c>
    </row>
    <row r="2094" spans="1:35" x14ac:dyDescent="0.25">
      <c r="A2094">
        <v>1508160600</v>
      </c>
      <c r="B2094">
        <v>19.943079170000001</v>
      </c>
      <c r="C2094">
        <v>20.015040160000002</v>
      </c>
      <c r="D2094">
        <v>19.854762999999998</v>
      </c>
      <c r="E2094">
        <v>19.957798530000002</v>
      </c>
      <c r="F2094">
        <v>19.943079170000001</v>
      </c>
      <c r="G2094">
        <v>20.015040160000002</v>
      </c>
      <c r="H2094">
        <v>19.854762999999998</v>
      </c>
      <c r="I2094">
        <v>19.957798530000002</v>
      </c>
      <c r="J2094">
        <v>2553.25</v>
      </c>
      <c r="K2094">
        <v>2558</v>
      </c>
      <c r="L2094">
        <v>2551.25</v>
      </c>
      <c r="M2094">
        <v>2556.5</v>
      </c>
      <c r="N2094">
        <v>2552.25</v>
      </c>
      <c r="O2094">
        <v>2557.75</v>
      </c>
      <c r="P2094">
        <v>2550.75</v>
      </c>
      <c r="Q2094">
        <v>2556.25</v>
      </c>
      <c r="R2094">
        <v>2555.5700000000002</v>
      </c>
      <c r="S2094">
        <v>2559.4699999999998</v>
      </c>
      <c r="T2094">
        <v>2552.64</v>
      </c>
      <c r="U2094">
        <v>2557.64</v>
      </c>
      <c r="V2094">
        <v>1.1599999999999999</v>
      </c>
      <c r="W2094">
        <v>1.1599999999999999</v>
      </c>
      <c r="X2094">
        <v>1.1599999999999999</v>
      </c>
      <c r="Y2094">
        <v>1.1599999999999999</v>
      </c>
      <c r="Z2094" t="s">
        <v>12</v>
      </c>
      <c r="AA2094" t="s">
        <v>12</v>
      </c>
      <c r="AB2094" t="s">
        <v>12</v>
      </c>
      <c r="AC2094" t="s">
        <v>12</v>
      </c>
      <c r="AD2094">
        <v>233.12392016999999</v>
      </c>
      <c r="AE2094">
        <v>233.39795792999999</v>
      </c>
      <c r="AF2094">
        <v>232.76767108999999</v>
      </c>
      <c r="AG2094">
        <v>233.19699691</v>
      </c>
      <c r="AH2094" t="s">
        <v>12</v>
      </c>
      <c r="AI2094" t="s">
        <v>12</v>
      </c>
    </row>
    <row r="2095" spans="1:35" x14ac:dyDescent="0.25">
      <c r="A2095">
        <v>1508247000</v>
      </c>
      <c r="B2095">
        <v>19.94144335</v>
      </c>
      <c r="C2095">
        <v>20.015040160000002</v>
      </c>
      <c r="D2095">
        <v>19.890743990000001</v>
      </c>
      <c r="E2095">
        <v>20.000320800000001</v>
      </c>
      <c r="F2095">
        <v>19.94144335</v>
      </c>
      <c r="G2095">
        <v>20.015040160000002</v>
      </c>
      <c r="H2095">
        <v>19.890743990000001</v>
      </c>
      <c r="I2095">
        <v>20.000320800000001</v>
      </c>
      <c r="J2095">
        <v>2555.5</v>
      </c>
      <c r="K2095">
        <v>2558</v>
      </c>
      <c r="L2095">
        <v>2553</v>
      </c>
      <c r="M2095">
        <v>2557.25</v>
      </c>
      <c r="N2095">
        <v>2555.5</v>
      </c>
      <c r="O2095">
        <v>2557.75</v>
      </c>
      <c r="P2095">
        <v>2552.25</v>
      </c>
      <c r="Q2095">
        <v>2557</v>
      </c>
      <c r="R2095">
        <v>2557.17</v>
      </c>
      <c r="S2095">
        <v>2559.71</v>
      </c>
      <c r="T2095">
        <v>2554.69</v>
      </c>
      <c r="U2095">
        <v>2559.36</v>
      </c>
      <c r="V2095">
        <v>1.1599999999999999</v>
      </c>
      <c r="W2095">
        <v>1.1599999999999999</v>
      </c>
      <c r="X2095">
        <v>1.1599999999999999</v>
      </c>
      <c r="Y2095">
        <v>1.1599999999999999</v>
      </c>
      <c r="Z2095" t="s">
        <v>12</v>
      </c>
      <c r="AA2095" t="s">
        <v>12</v>
      </c>
      <c r="AB2095" t="s">
        <v>12</v>
      </c>
      <c r="AC2095" t="s">
        <v>12</v>
      </c>
      <c r="AD2095">
        <v>233.14218936</v>
      </c>
      <c r="AE2095">
        <v>233.40709251999999</v>
      </c>
      <c r="AF2095">
        <v>232.91382455999999</v>
      </c>
      <c r="AG2095">
        <v>233.36141956</v>
      </c>
      <c r="AH2095" t="s">
        <v>12</v>
      </c>
      <c r="AI2095" t="s">
        <v>12</v>
      </c>
    </row>
    <row r="2096" spans="1:35" x14ac:dyDescent="0.25">
      <c r="A2096">
        <v>1508333400</v>
      </c>
      <c r="B2096">
        <v>20.10662795</v>
      </c>
      <c r="C2096">
        <v>20.116440860000001</v>
      </c>
      <c r="D2096">
        <v>20.011769520000001</v>
      </c>
      <c r="E2096">
        <v>20.05756341</v>
      </c>
      <c r="F2096">
        <v>20.10662795</v>
      </c>
      <c r="G2096">
        <v>20.116440860000001</v>
      </c>
      <c r="H2096">
        <v>20.011769520000001</v>
      </c>
      <c r="I2096">
        <v>20.05756341</v>
      </c>
      <c r="J2096">
        <v>2557.5</v>
      </c>
      <c r="K2096">
        <v>2562.5</v>
      </c>
      <c r="L2096">
        <v>2557.5</v>
      </c>
      <c r="M2096">
        <v>2560.5</v>
      </c>
      <c r="N2096">
        <v>2556.5</v>
      </c>
      <c r="O2096">
        <v>2562.25</v>
      </c>
      <c r="P2096">
        <v>2556.25</v>
      </c>
      <c r="Q2096">
        <v>2560</v>
      </c>
      <c r="R2096">
        <v>2562.87</v>
      </c>
      <c r="S2096">
        <v>2564.11</v>
      </c>
      <c r="T2096">
        <v>2559.67</v>
      </c>
      <c r="U2096">
        <v>2561.2600000000002</v>
      </c>
      <c r="V2096">
        <v>1.1599999999999999</v>
      </c>
      <c r="W2096">
        <v>1.1599999999999999</v>
      </c>
      <c r="X2096">
        <v>1.1599999999999999</v>
      </c>
      <c r="Y2096">
        <v>1.1599999999999999</v>
      </c>
      <c r="Z2096" t="s">
        <v>12</v>
      </c>
      <c r="AA2096" t="s">
        <v>12</v>
      </c>
      <c r="AB2096" t="s">
        <v>12</v>
      </c>
      <c r="AC2096" t="s">
        <v>12</v>
      </c>
      <c r="AD2096">
        <v>233.75420700999999</v>
      </c>
      <c r="AE2096">
        <v>233.79987997000001</v>
      </c>
      <c r="AF2096">
        <v>233.38882333999999</v>
      </c>
      <c r="AG2096">
        <v>233.58978436000001</v>
      </c>
      <c r="AH2096" t="s">
        <v>12</v>
      </c>
      <c r="AI2096" t="s">
        <v>12</v>
      </c>
    </row>
    <row r="2097" spans="1:35" x14ac:dyDescent="0.25">
      <c r="A2097">
        <v>1508419800</v>
      </c>
      <c r="B2097">
        <v>19.83840782</v>
      </c>
      <c r="C2097">
        <v>20.078824059999999</v>
      </c>
      <c r="D2097">
        <v>19.73507889</v>
      </c>
      <c r="E2097">
        <v>20.075553419999999</v>
      </c>
      <c r="F2097">
        <v>19.83840782</v>
      </c>
      <c r="G2097">
        <v>20.078824059999999</v>
      </c>
      <c r="H2097">
        <v>19.73507889</v>
      </c>
      <c r="I2097">
        <v>20.075553419999999</v>
      </c>
      <c r="J2097">
        <v>2560.5</v>
      </c>
      <c r="K2097">
        <v>2561.5</v>
      </c>
      <c r="L2097">
        <v>2543.25</v>
      </c>
      <c r="M2097">
        <v>2561</v>
      </c>
      <c r="N2097">
        <v>2560</v>
      </c>
      <c r="O2097">
        <v>2561.5</v>
      </c>
      <c r="P2097">
        <v>2542.5</v>
      </c>
      <c r="Q2097">
        <v>2560.5</v>
      </c>
      <c r="R2097">
        <v>2553.39</v>
      </c>
      <c r="S2097">
        <v>2562.36</v>
      </c>
      <c r="T2097">
        <v>2547.92</v>
      </c>
      <c r="U2097">
        <v>2562.1</v>
      </c>
      <c r="V2097">
        <v>1.1599999999999999</v>
      </c>
      <c r="W2097">
        <v>1.1599999999999999</v>
      </c>
      <c r="X2097">
        <v>1.1599999999999999</v>
      </c>
      <c r="Y2097">
        <v>1.1599999999999999</v>
      </c>
      <c r="Z2097" t="s">
        <v>12</v>
      </c>
      <c r="AA2097" t="s">
        <v>12</v>
      </c>
      <c r="AB2097" t="s">
        <v>12</v>
      </c>
      <c r="AC2097" t="s">
        <v>12</v>
      </c>
      <c r="AD2097">
        <v>232.77680568</v>
      </c>
      <c r="AE2097">
        <v>233.69026486999999</v>
      </c>
      <c r="AF2097">
        <v>232.33834526999999</v>
      </c>
      <c r="AG2097">
        <v>233.6537265</v>
      </c>
      <c r="AH2097" t="s">
        <v>12</v>
      </c>
      <c r="AI2097" t="s">
        <v>12</v>
      </c>
    </row>
    <row r="2098" spans="1:35" x14ac:dyDescent="0.25">
      <c r="A2098">
        <v>1508506200</v>
      </c>
      <c r="B2098">
        <v>20.296343839999999</v>
      </c>
      <c r="C2098">
        <v>20.386294840000001</v>
      </c>
      <c r="D2098">
        <v>20.219475410000001</v>
      </c>
      <c r="E2098">
        <v>20.36339838</v>
      </c>
      <c r="F2098">
        <v>20.296343839999999</v>
      </c>
      <c r="G2098">
        <v>20.386294840000001</v>
      </c>
      <c r="H2098">
        <v>20.219475410000001</v>
      </c>
      <c r="I2098">
        <v>20.36339838</v>
      </c>
      <c r="J2098">
        <v>2561</v>
      </c>
      <c r="K2098">
        <v>2574.75</v>
      </c>
      <c r="L2098">
        <v>2560.25</v>
      </c>
      <c r="M2098">
        <v>2574.5</v>
      </c>
      <c r="N2098">
        <v>2561</v>
      </c>
      <c r="O2098">
        <v>2574.5</v>
      </c>
      <c r="P2098">
        <v>2559.5</v>
      </c>
      <c r="Q2098">
        <v>2574</v>
      </c>
      <c r="R2098">
        <v>2567.56</v>
      </c>
      <c r="S2098">
        <v>2575.44</v>
      </c>
      <c r="T2098">
        <v>2567.56</v>
      </c>
      <c r="U2098">
        <v>2575.21</v>
      </c>
      <c r="V2098">
        <v>1.1599999999999999</v>
      </c>
      <c r="W2098">
        <v>1.1599999999999999</v>
      </c>
      <c r="X2098">
        <v>1.1599999999999999</v>
      </c>
      <c r="Y2098">
        <v>1.1599999999999999</v>
      </c>
      <c r="Z2098" t="s">
        <v>12</v>
      </c>
      <c r="AA2098" t="s">
        <v>12</v>
      </c>
      <c r="AB2098" t="s">
        <v>12</v>
      </c>
      <c r="AC2098" t="s">
        <v>12</v>
      </c>
      <c r="AD2098">
        <v>234.48497437</v>
      </c>
      <c r="AE2098">
        <v>234.88689640999999</v>
      </c>
      <c r="AF2098">
        <v>233.63947654</v>
      </c>
      <c r="AG2098">
        <v>234.85949264000001</v>
      </c>
      <c r="AH2098" t="s">
        <v>12</v>
      </c>
      <c r="AI2098" t="s">
        <v>12</v>
      </c>
    </row>
    <row r="2099" spans="1:35" x14ac:dyDescent="0.25">
      <c r="A2099">
        <v>1508765400</v>
      </c>
      <c r="B2099">
        <v>20.459891639999999</v>
      </c>
      <c r="C2099">
        <v>20.461527449999998</v>
      </c>
      <c r="D2099">
        <v>20.12057798</v>
      </c>
      <c r="E2099">
        <v>20.14097215</v>
      </c>
      <c r="F2099">
        <v>20.459891639999999</v>
      </c>
      <c r="G2099">
        <v>20.461527449999998</v>
      </c>
      <c r="H2099">
        <v>20.12057798</v>
      </c>
      <c r="I2099">
        <v>20.14097215</v>
      </c>
      <c r="J2099">
        <v>2573.5</v>
      </c>
      <c r="K2099">
        <v>2577.25</v>
      </c>
      <c r="L2099">
        <v>2562</v>
      </c>
      <c r="M2099">
        <v>2563.75</v>
      </c>
      <c r="N2099">
        <v>2572.75</v>
      </c>
      <c r="O2099">
        <v>2577.25</v>
      </c>
      <c r="P2099">
        <v>2561.5</v>
      </c>
      <c r="Q2099">
        <v>2563.5</v>
      </c>
      <c r="R2099">
        <v>2578.08</v>
      </c>
      <c r="S2099">
        <v>2578.29</v>
      </c>
      <c r="T2099">
        <v>2564.33</v>
      </c>
      <c r="U2099">
        <v>2564.98</v>
      </c>
      <c r="V2099">
        <v>1.1599999999999999</v>
      </c>
      <c r="W2099">
        <v>1.1599999999999999</v>
      </c>
      <c r="X2099">
        <v>1.1599999999999999</v>
      </c>
      <c r="Y2099">
        <v>1.1599999999999999</v>
      </c>
      <c r="Z2099" t="s">
        <v>12</v>
      </c>
      <c r="AA2099" t="s">
        <v>12</v>
      </c>
      <c r="AB2099" t="s">
        <v>12</v>
      </c>
      <c r="AC2099" t="s">
        <v>12</v>
      </c>
      <c r="AD2099">
        <v>235.19747254000001</v>
      </c>
      <c r="AE2099">
        <v>235.22487631000001</v>
      </c>
      <c r="AF2099">
        <v>233.86382212000001</v>
      </c>
      <c r="AG2099">
        <v>233.94603344000001</v>
      </c>
      <c r="AH2099" t="s">
        <v>12</v>
      </c>
      <c r="AI2099" t="s">
        <v>12</v>
      </c>
    </row>
    <row r="2100" spans="1:35" x14ac:dyDescent="0.25">
      <c r="A2100">
        <v>1508851800</v>
      </c>
      <c r="B2100">
        <v>20.253820579999999</v>
      </c>
      <c r="C2100">
        <v>20.302885119999999</v>
      </c>
      <c r="D2100">
        <v>20.149150219999999</v>
      </c>
      <c r="E2100">
        <v>20.235830579999998</v>
      </c>
      <c r="F2100">
        <v>20.253820579999999</v>
      </c>
      <c r="G2100">
        <v>20.302885119999999</v>
      </c>
      <c r="H2100">
        <v>20.149150219999999</v>
      </c>
      <c r="I2100">
        <v>20.235830579999998</v>
      </c>
      <c r="J2100">
        <v>2564.5</v>
      </c>
      <c r="K2100">
        <v>2570.5</v>
      </c>
      <c r="L2100">
        <v>2563</v>
      </c>
      <c r="M2100">
        <v>2567.5</v>
      </c>
      <c r="N2100">
        <v>2562.5</v>
      </c>
      <c r="O2100">
        <v>2570.25</v>
      </c>
      <c r="P2100">
        <v>2562.25</v>
      </c>
      <c r="Q2100">
        <v>2567.25</v>
      </c>
      <c r="R2100">
        <v>2568.66</v>
      </c>
      <c r="S2100">
        <v>2572.1799999999998</v>
      </c>
      <c r="T2100">
        <v>2565.58</v>
      </c>
      <c r="U2100">
        <v>2569.13</v>
      </c>
      <c r="V2100">
        <v>1.1599999999999999</v>
      </c>
      <c r="W2100">
        <v>1.1599999999999999</v>
      </c>
      <c r="X2100">
        <v>1.1599999999999999</v>
      </c>
      <c r="Y2100">
        <v>1.1599999999999999</v>
      </c>
      <c r="Z2100" t="s">
        <v>12</v>
      </c>
      <c r="AA2100" t="s">
        <v>12</v>
      </c>
      <c r="AB2100" t="s">
        <v>12</v>
      </c>
      <c r="AC2100" t="s">
        <v>12</v>
      </c>
      <c r="AD2100">
        <v>234.39362844999999</v>
      </c>
      <c r="AE2100">
        <v>234.60372405999999</v>
      </c>
      <c r="AF2100">
        <v>233.98257181</v>
      </c>
      <c r="AG2100">
        <v>234.35709008000001</v>
      </c>
      <c r="AH2100" t="s">
        <v>12</v>
      </c>
      <c r="AI2100" t="s">
        <v>12</v>
      </c>
    </row>
    <row r="2101" spans="1:35" x14ac:dyDescent="0.25">
      <c r="A2101">
        <v>1508938200</v>
      </c>
      <c r="B2101">
        <v>20.15242087</v>
      </c>
      <c r="C2101">
        <v>20.180223779999999</v>
      </c>
      <c r="D2101">
        <v>19.635461200000002</v>
      </c>
      <c r="E2101">
        <v>19.954527880000001</v>
      </c>
      <c r="F2101">
        <v>20.15242087</v>
      </c>
      <c r="G2101">
        <v>20.180223779999999</v>
      </c>
      <c r="H2101">
        <v>19.635461200000002</v>
      </c>
      <c r="I2101">
        <v>19.954527880000001</v>
      </c>
      <c r="J2101">
        <v>2564.75</v>
      </c>
      <c r="K2101">
        <v>2566.25</v>
      </c>
      <c r="L2101">
        <v>2542</v>
      </c>
      <c r="M2101">
        <v>2558.75</v>
      </c>
      <c r="N2101">
        <v>2564.75</v>
      </c>
      <c r="O2101">
        <v>2566.25</v>
      </c>
      <c r="P2101">
        <v>2541.5</v>
      </c>
      <c r="Q2101">
        <v>2558.5</v>
      </c>
      <c r="R2101">
        <v>2566.52</v>
      </c>
      <c r="S2101">
        <v>2567.4</v>
      </c>
      <c r="T2101">
        <v>2544</v>
      </c>
      <c r="U2101">
        <v>2557.15</v>
      </c>
      <c r="V2101">
        <v>1.1599999999999999</v>
      </c>
      <c r="W2101">
        <v>1.1599999999999999</v>
      </c>
      <c r="X2101">
        <v>1.1599999999999999</v>
      </c>
      <c r="Y2101">
        <v>1.1599999999999999</v>
      </c>
      <c r="Z2101" t="s">
        <v>12</v>
      </c>
      <c r="AA2101" t="s">
        <v>12</v>
      </c>
      <c r="AB2101" t="s">
        <v>12</v>
      </c>
      <c r="AC2101" t="s">
        <v>12</v>
      </c>
      <c r="AD2101">
        <v>234.00997559000001</v>
      </c>
      <c r="AE2101">
        <v>234.12872528</v>
      </c>
      <c r="AF2101">
        <v>232.01863455</v>
      </c>
      <c r="AG2101">
        <v>233.19699691</v>
      </c>
      <c r="AH2101" t="s">
        <v>12</v>
      </c>
      <c r="AI2101" t="s">
        <v>12</v>
      </c>
    </row>
    <row r="2102" spans="1:35" x14ac:dyDescent="0.25">
      <c r="A2102">
        <v>1509024600</v>
      </c>
      <c r="B2102">
        <v>20.10008569</v>
      </c>
      <c r="C2102">
        <v>20.172046680000001</v>
      </c>
      <c r="D2102">
        <v>19.980694979999999</v>
      </c>
      <c r="E2102">
        <v>19.995414350000001</v>
      </c>
      <c r="F2102">
        <v>20.10008569</v>
      </c>
      <c r="G2102">
        <v>20.172046680000001</v>
      </c>
      <c r="H2102">
        <v>19.980694979999999</v>
      </c>
      <c r="I2102">
        <v>19.995414350000001</v>
      </c>
      <c r="J2102">
        <v>2559.25</v>
      </c>
      <c r="K2102">
        <v>2565.25</v>
      </c>
      <c r="L2102">
        <v>2556</v>
      </c>
      <c r="M2102">
        <v>2561.75</v>
      </c>
      <c r="N2102">
        <v>2559.5</v>
      </c>
      <c r="O2102">
        <v>2565</v>
      </c>
      <c r="P2102">
        <v>2555.5</v>
      </c>
      <c r="Q2102">
        <v>2561.5</v>
      </c>
      <c r="R2102">
        <v>2560.08</v>
      </c>
      <c r="S2102">
        <v>2567.0700000000002</v>
      </c>
      <c r="T2102">
        <v>2559.8000000000002</v>
      </c>
      <c r="U2102">
        <v>2560.4</v>
      </c>
      <c r="V2102">
        <v>1.1599999999999999</v>
      </c>
      <c r="W2102">
        <v>1.1599999999999999</v>
      </c>
      <c r="X2102">
        <v>1.1599999999999999</v>
      </c>
      <c r="Y2102">
        <v>1.1599999999999999</v>
      </c>
      <c r="Z2102" t="s">
        <v>12</v>
      </c>
      <c r="AA2102" t="s">
        <v>12</v>
      </c>
      <c r="AB2102" t="s">
        <v>12</v>
      </c>
      <c r="AC2102" t="s">
        <v>12</v>
      </c>
      <c r="AD2102">
        <v>233.83641833999999</v>
      </c>
      <c r="AE2102">
        <v>234.11959069</v>
      </c>
      <c r="AF2102">
        <v>233.37055415</v>
      </c>
      <c r="AG2102">
        <v>233.49843844</v>
      </c>
      <c r="AH2102" t="s">
        <v>12</v>
      </c>
      <c r="AI2102" t="s">
        <v>12</v>
      </c>
    </row>
    <row r="2103" spans="1:35" x14ac:dyDescent="0.25">
      <c r="A2103">
        <v>1509111000</v>
      </c>
      <c r="B2103">
        <v>20.221111220000001</v>
      </c>
      <c r="C2103">
        <v>20.543301360000001</v>
      </c>
      <c r="D2103">
        <v>20.136065689999999</v>
      </c>
      <c r="E2103">
        <v>20.504049729999998</v>
      </c>
      <c r="F2103">
        <v>20.221111220000001</v>
      </c>
      <c r="G2103">
        <v>20.543301360000001</v>
      </c>
      <c r="H2103">
        <v>20.136065689999999</v>
      </c>
      <c r="I2103">
        <v>20.504049729999998</v>
      </c>
      <c r="J2103">
        <v>2562</v>
      </c>
      <c r="K2103">
        <v>2580.75</v>
      </c>
      <c r="L2103">
        <v>2558.5</v>
      </c>
      <c r="M2103">
        <v>2578.5</v>
      </c>
      <c r="N2103">
        <v>2561.5</v>
      </c>
      <c r="O2103">
        <v>2580.75</v>
      </c>
      <c r="P2103">
        <v>2557.5</v>
      </c>
      <c r="Q2103">
        <v>2578.5</v>
      </c>
      <c r="R2103">
        <v>2570.2600000000002</v>
      </c>
      <c r="S2103">
        <v>2582.98</v>
      </c>
      <c r="T2103">
        <v>2565.94</v>
      </c>
      <c r="U2103">
        <v>2581.0700000000002</v>
      </c>
      <c r="V2103">
        <v>1.1599999999999999</v>
      </c>
      <c r="W2103">
        <v>1.1599999999999999</v>
      </c>
      <c r="X2103">
        <v>1.1599999999999999</v>
      </c>
      <c r="Y2103">
        <v>1.1599999999999999</v>
      </c>
      <c r="Z2103" t="s">
        <v>12</v>
      </c>
      <c r="AA2103" t="s">
        <v>12</v>
      </c>
      <c r="AB2103" t="s">
        <v>12</v>
      </c>
      <c r="AC2103" t="s">
        <v>12</v>
      </c>
      <c r="AD2103">
        <v>234.27487875</v>
      </c>
      <c r="AE2103">
        <v>235.57199080000001</v>
      </c>
      <c r="AF2103">
        <v>233.50337112</v>
      </c>
      <c r="AG2103">
        <v>235.40756815</v>
      </c>
      <c r="AH2103" t="s">
        <v>12</v>
      </c>
      <c r="AI2103" t="s">
        <v>12</v>
      </c>
    </row>
    <row r="2104" spans="1:35" x14ac:dyDescent="0.25">
      <c r="A2104">
        <v>1509370200</v>
      </c>
      <c r="B2104">
        <v>20.342136750000002</v>
      </c>
      <c r="C2104">
        <v>20.471340359999999</v>
      </c>
      <c r="D2104">
        <v>20.190036679999999</v>
      </c>
      <c r="E2104">
        <v>20.276718020000001</v>
      </c>
      <c r="F2104">
        <v>20.342136750000002</v>
      </c>
      <c r="G2104">
        <v>20.471340359999999</v>
      </c>
      <c r="H2104">
        <v>20.190036679999999</v>
      </c>
      <c r="I2104">
        <v>20.276718020000001</v>
      </c>
      <c r="J2104">
        <v>2576.25</v>
      </c>
      <c r="K2104">
        <v>2578</v>
      </c>
      <c r="L2104">
        <v>2566</v>
      </c>
      <c r="M2104">
        <v>2568.5</v>
      </c>
      <c r="N2104">
        <v>2575.5</v>
      </c>
      <c r="O2104">
        <v>2578.25</v>
      </c>
      <c r="P2104">
        <v>2565.5</v>
      </c>
      <c r="Q2104">
        <v>2568.25</v>
      </c>
      <c r="R2104">
        <v>2577.75</v>
      </c>
      <c r="S2104">
        <v>2580.0300000000002</v>
      </c>
      <c r="T2104">
        <v>2568.25</v>
      </c>
      <c r="U2104">
        <v>2572.83</v>
      </c>
      <c r="V2104">
        <v>1.1599999999999999</v>
      </c>
      <c r="W2104">
        <v>1.1599999999999999</v>
      </c>
      <c r="X2104">
        <v>1.1599999999999999</v>
      </c>
      <c r="Y2104">
        <v>1.1599999999999999</v>
      </c>
      <c r="Z2104" t="s">
        <v>12</v>
      </c>
      <c r="AA2104" t="s">
        <v>12</v>
      </c>
      <c r="AB2104" t="s">
        <v>12</v>
      </c>
      <c r="AC2104" t="s">
        <v>12</v>
      </c>
      <c r="AD2104">
        <v>234.82295427</v>
      </c>
      <c r="AE2104">
        <v>235.30708763999999</v>
      </c>
      <c r="AF2104">
        <v>234.22007120000001</v>
      </c>
      <c r="AG2104">
        <v>234.53064732999999</v>
      </c>
      <c r="AH2104" t="s">
        <v>12</v>
      </c>
      <c r="AI2104" t="s">
        <v>12</v>
      </c>
    </row>
    <row r="2105" spans="1:35" x14ac:dyDescent="0.25">
      <c r="A2105">
        <v>1509456600</v>
      </c>
      <c r="B2105">
        <v>20.37321129</v>
      </c>
      <c r="C2105">
        <v>20.42881809</v>
      </c>
      <c r="D2105">
        <v>20.279988660000001</v>
      </c>
      <c r="E2105">
        <v>20.350314829999999</v>
      </c>
      <c r="F2105">
        <v>20.37321129</v>
      </c>
      <c r="G2105">
        <v>20.42881809</v>
      </c>
      <c r="H2105">
        <v>20.279988660000001</v>
      </c>
      <c r="I2105">
        <v>20.350314829999999</v>
      </c>
      <c r="J2105">
        <v>2567.5</v>
      </c>
      <c r="K2105">
        <v>2575.25</v>
      </c>
      <c r="L2105">
        <v>2567.5</v>
      </c>
      <c r="M2105">
        <v>2573</v>
      </c>
      <c r="N2105">
        <v>2568</v>
      </c>
      <c r="O2105">
        <v>2575.5</v>
      </c>
      <c r="P2105">
        <v>2566.75</v>
      </c>
      <c r="Q2105">
        <v>2572.75</v>
      </c>
      <c r="R2105">
        <v>2575.9899999999998</v>
      </c>
      <c r="S2105">
        <v>2578.29</v>
      </c>
      <c r="T2105">
        <v>2572.15</v>
      </c>
      <c r="U2105">
        <v>2575.2600000000002</v>
      </c>
      <c r="V2105">
        <v>1.07</v>
      </c>
      <c r="W2105">
        <v>1.07</v>
      </c>
      <c r="X2105">
        <v>1.07</v>
      </c>
      <c r="Y2105">
        <v>1.07</v>
      </c>
      <c r="Z2105" t="s">
        <v>12</v>
      </c>
      <c r="AA2105" t="s">
        <v>12</v>
      </c>
      <c r="AB2105" t="s">
        <v>12</v>
      </c>
      <c r="AC2105" t="s">
        <v>12</v>
      </c>
      <c r="AD2105">
        <v>234.92343478000001</v>
      </c>
      <c r="AE2105">
        <v>235.16093416999999</v>
      </c>
      <c r="AF2105">
        <v>234.58088758</v>
      </c>
      <c r="AG2105">
        <v>234.89603099999999</v>
      </c>
      <c r="AH2105" t="s">
        <v>12</v>
      </c>
      <c r="AI2105" t="s">
        <v>12</v>
      </c>
    </row>
    <row r="2106" spans="1:35" x14ac:dyDescent="0.25">
      <c r="A2106">
        <v>1509543000</v>
      </c>
      <c r="B2106">
        <v>20.567833629999999</v>
      </c>
      <c r="C2106">
        <v>20.662692060000001</v>
      </c>
      <c r="D2106">
        <v>20.343772560000001</v>
      </c>
      <c r="E2106">
        <v>20.454985189999999</v>
      </c>
      <c r="F2106">
        <v>20.567833629999999</v>
      </c>
      <c r="G2106">
        <v>20.662692060000001</v>
      </c>
      <c r="H2106">
        <v>20.343772560000001</v>
      </c>
      <c r="I2106">
        <v>20.454985189999999</v>
      </c>
      <c r="J2106">
        <v>2573.25</v>
      </c>
      <c r="K2106">
        <v>2585.75</v>
      </c>
      <c r="L2106">
        <v>2572</v>
      </c>
      <c r="M2106">
        <v>2575</v>
      </c>
      <c r="N2106">
        <v>2572.75</v>
      </c>
      <c r="O2106">
        <v>2585.5</v>
      </c>
      <c r="P2106">
        <v>2571</v>
      </c>
      <c r="Q2106">
        <v>2574.75</v>
      </c>
      <c r="R2106">
        <v>2583.21</v>
      </c>
      <c r="S2106">
        <v>2588.4</v>
      </c>
      <c r="T2106">
        <v>2574.92</v>
      </c>
      <c r="U2106">
        <v>2579.36</v>
      </c>
      <c r="V2106">
        <v>1.1599999999999999</v>
      </c>
      <c r="W2106">
        <v>1.1599999999999999</v>
      </c>
      <c r="X2106">
        <v>1.1599999999999999</v>
      </c>
      <c r="Y2106">
        <v>1.1599999999999999</v>
      </c>
      <c r="Z2106" t="s">
        <v>12</v>
      </c>
      <c r="AA2106" t="s">
        <v>12</v>
      </c>
      <c r="AB2106" t="s">
        <v>12</v>
      </c>
      <c r="AC2106" t="s">
        <v>12</v>
      </c>
      <c r="AD2106">
        <v>235.70900968000001</v>
      </c>
      <c r="AE2106">
        <v>236.06525877000001</v>
      </c>
      <c r="AF2106">
        <v>234.82295427</v>
      </c>
      <c r="AG2106">
        <v>235.20660713000001</v>
      </c>
      <c r="AH2106" t="s">
        <v>12</v>
      </c>
      <c r="AI2106" t="s">
        <v>12</v>
      </c>
    </row>
    <row r="2107" spans="1:35" x14ac:dyDescent="0.25">
      <c r="A2107">
        <v>1509629400</v>
      </c>
      <c r="B2107">
        <v>20.42391164</v>
      </c>
      <c r="C2107">
        <v>20.495872630000001</v>
      </c>
      <c r="D2107">
        <v>20.131159239999999</v>
      </c>
      <c r="E2107">
        <v>20.46806874</v>
      </c>
      <c r="F2107">
        <v>20.42391164</v>
      </c>
      <c r="G2107">
        <v>20.495872630000001</v>
      </c>
      <c r="H2107">
        <v>20.131159239999999</v>
      </c>
      <c r="I2107">
        <v>20.46806874</v>
      </c>
      <c r="J2107">
        <v>2572.5</v>
      </c>
      <c r="K2107">
        <v>2578.5</v>
      </c>
      <c r="L2107">
        <v>2563</v>
      </c>
      <c r="M2107">
        <v>2577</v>
      </c>
      <c r="N2107">
        <v>2571.5</v>
      </c>
      <c r="O2107">
        <v>2578.5</v>
      </c>
      <c r="P2107">
        <v>2562.25</v>
      </c>
      <c r="Q2107">
        <v>2576.75</v>
      </c>
      <c r="R2107">
        <v>2579.46</v>
      </c>
      <c r="S2107">
        <v>2581.11</v>
      </c>
      <c r="T2107">
        <v>2566.17</v>
      </c>
      <c r="U2107">
        <v>2579.85</v>
      </c>
      <c r="V2107">
        <v>1.1599999999999999</v>
      </c>
      <c r="W2107">
        <v>1.1599999999999999</v>
      </c>
      <c r="X2107">
        <v>1.1599999999999999</v>
      </c>
      <c r="Y2107">
        <v>1.1599999999999999</v>
      </c>
      <c r="Z2107" t="s">
        <v>12</v>
      </c>
      <c r="AA2107" t="s">
        <v>12</v>
      </c>
      <c r="AB2107" t="s">
        <v>12</v>
      </c>
      <c r="AC2107" t="s">
        <v>12</v>
      </c>
      <c r="AD2107">
        <v>235.13353039</v>
      </c>
      <c r="AE2107">
        <v>235.44410651999999</v>
      </c>
      <c r="AF2107">
        <v>234.01911018000001</v>
      </c>
      <c r="AG2107">
        <v>235.29795304999999</v>
      </c>
      <c r="AH2107" t="s">
        <v>12</v>
      </c>
      <c r="AI2107" t="s">
        <v>12</v>
      </c>
    </row>
    <row r="2108" spans="1:35" x14ac:dyDescent="0.25">
      <c r="A2108">
        <v>1509715800</v>
      </c>
      <c r="B2108">
        <v>20.505685540000002</v>
      </c>
      <c r="C2108">
        <v>20.670869150000001</v>
      </c>
      <c r="D2108">
        <v>20.387930650000001</v>
      </c>
      <c r="E2108">
        <v>20.65287915</v>
      </c>
      <c r="F2108">
        <v>20.505685540000002</v>
      </c>
      <c r="G2108">
        <v>20.670869150000001</v>
      </c>
      <c r="H2108">
        <v>20.387930650000001</v>
      </c>
      <c r="I2108">
        <v>20.65287915</v>
      </c>
      <c r="J2108">
        <v>2577.25</v>
      </c>
      <c r="K2108">
        <v>2585.75</v>
      </c>
      <c r="L2108">
        <v>2574</v>
      </c>
      <c r="M2108">
        <v>2583</v>
      </c>
      <c r="N2108">
        <v>2577.5</v>
      </c>
      <c r="O2108">
        <v>2585.5</v>
      </c>
      <c r="P2108">
        <v>2573.5</v>
      </c>
      <c r="Q2108">
        <v>2582.75</v>
      </c>
      <c r="R2108">
        <v>2581.9299999999998</v>
      </c>
      <c r="S2108">
        <v>2588.42</v>
      </c>
      <c r="T2108">
        <v>2576.77</v>
      </c>
      <c r="U2108">
        <v>2587.84</v>
      </c>
      <c r="V2108">
        <v>1.1599999999999999</v>
      </c>
      <c r="W2108">
        <v>1.1599999999999999</v>
      </c>
      <c r="X2108">
        <v>1.1599999999999999</v>
      </c>
      <c r="Y2108">
        <v>1.1599999999999999</v>
      </c>
      <c r="Z2108" t="s">
        <v>12</v>
      </c>
      <c r="AA2108" t="s">
        <v>12</v>
      </c>
      <c r="AB2108" t="s">
        <v>12</v>
      </c>
      <c r="AC2108" t="s">
        <v>12</v>
      </c>
      <c r="AD2108">
        <v>235.4623757</v>
      </c>
      <c r="AE2108">
        <v>236.12920091000001</v>
      </c>
      <c r="AF2108">
        <v>235.03304987999999</v>
      </c>
      <c r="AG2108">
        <v>236.08352794999999</v>
      </c>
      <c r="AH2108" t="s">
        <v>12</v>
      </c>
      <c r="AI2108" t="s">
        <v>12</v>
      </c>
    </row>
    <row r="2109" spans="1:35" x14ac:dyDescent="0.25">
      <c r="A2109">
        <v>1509978600</v>
      </c>
      <c r="B2109">
        <v>20.618533979999999</v>
      </c>
      <c r="C2109">
        <v>20.786988229999999</v>
      </c>
      <c r="D2109">
        <v>20.602178800000001</v>
      </c>
      <c r="E2109">
        <v>20.736288869999999</v>
      </c>
      <c r="F2109">
        <v>20.618533979999999</v>
      </c>
      <c r="G2109">
        <v>20.786988229999999</v>
      </c>
      <c r="H2109">
        <v>20.602178800000001</v>
      </c>
      <c r="I2109">
        <v>20.736288869999999</v>
      </c>
      <c r="J2109">
        <v>2580.5</v>
      </c>
      <c r="K2109">
        <v>2590.5</v>
      </c>
      <c r="L2109">
        <v>2575.75</v>
      </c>
      <c r="M2109">
        <v>2589</v>
      </c>
      <c r="N2109">
        <v>2580</v>
      </c>
      <c r="O2109">
        <v>2590</v>
      </c>
      <c r="P2109">
        <v>2575.5</v>
      </c>
      <c r="Q2109">
        <v>2588.75</v>
      </c>
      <c r="R2109">
        <v>2587.4699999999998</v>
      </c>
      <c r="S2109">
        <v>2593.38</v>
      </c>
      <c r="T2109">
        <v>2585.66</v>
      </c>
      <c r="U2109">
        <v>2591.13</v>
      </c>
      <c r="V2109">
        <v>1.1599999999999999</v>
      </c>
      <c r="W2109">
        <v>1.1599999999999999</v>
      </c>
      <c r="X2109">
        <v>1.1599999999999999</v>
      </c>
      <c r="Y2109">
        <v>1.1599999999999999</v>
      </c>
      <c r="Z2109" t="s">
        <v>12</v>
      </c>
      <c r="AA2109" t="s">
        <v>12</v>
      </c>
      <c r="AB2109" t="s">
        <v>12</v>
      </c>
      <c r="AC2109" t="s">
        <v>12</v>
      </c>
      <c r="AD2109">
        <v>235.94650906999999</v>
      </c>
      <c r="AE2109">
        <v>236.58593051</v>
      </c>
      <c r="AF2109">
        <v>235.87343233999999</v>
      </c>
      <c r="AG2109">
        <v>236.44891163</v>
      </c>
      <c r="AH2109" t="s">
        <v>12</v>
      </c>
      <c r="AI2109" t="s">
        <v>12</v>
      </c>
    </row>
    <row r="2110" spans="1:35" x14ac:dyDescent="0.25">
      <c r="A2110">
        <v>1510065000</v>
      </c>
      <c r="B2110">
        <v>20.786988229999999</v>
      </c>
      <c r="C2110">
        <v>20.875304400000001</v>
      </c>
      <c r="D2110">
        <v>20.569632330000001</v>
      </c>
      <c r="E2110">
        <v>20.718297880000001</v>
      </c>
      <c r="F2110">
        <v>20.786988229999999</v>
      </c>
      <c r="G2110">
        <v>20.875304400000001</v>
      </c>
      <c r="H2110">
        <v>20.569632330000001</v>
      </c>
      <c r="I2110">
        <v>20.718297880000001</v>
      </c>
      <c r="J2110">
        <v>2588.5</v>
      </c>
      <c r="K2110">
        <v>2593.75</v>
      </c>
      <c r="L2110">
        <v>2581.5</v>
      </c>
      <c r="M2110">
        <v>2587.25</v>
      </c>
      <c r="N2110">
        <v>2587.75</v>
      </c>
      <c r="O2110">
        <v>2593.5</v>
      </c>
      <c r="P2110">
        <v>2580.75</v>
      </c>
      <c r="Q2110">
        <v>2586.75</v>
      </c>
      <c r="R2110">
        <v>2592.11</v>
      </c>
      <c r="S2110">
        <v>2597.02</v>
      </c>
      <c r="T2110">
        <v>2584.35</v>
      </c>
      <c r="U2110">
        <v>2590.64</v>
      </c>
      <c r="V2110">
        <v>1.1599999999999999</v>
      </c>
      <c r="W2110">
        <v>1.1599999999999999</v>
      </c>
      <c r="X2110">
        <v>1.1599999999999999</v>
      </c>
      <c r="Y2110">
        <v>1.1599999999999999</v>
      </c>
      <c r="Z2110" t="s">
        <v>12</v>
      </c>
      <c r="AA2110" t="s">
        <v>12</v>
      </c>
      <c r="AB2110" t="s">
        <v>12</v>
      </c>
      <c r="AC2110" t="s">
        <v>12</v>
      </c>
      <c r="AD2110">
        <v>236.55852673000001</v>
      </c>
      <c r="AE2110">
        <v>236.90564122000001</v>
      </c>
      <c r="AF2110">
        <v>235.75468264</v>
      </c>
      <c r="AG2110">
        <v>236.28448897000001</v>
      </c>
      <c r="AH2110" t="s">
        <v>12</v>
      </c>
      <c r="AI2110" t="s">
        <v>12</v>
      </c>
    </row>
    <row r="2111" spans="1:35" x14ac:dyDescent="0.25">
      <c r="A2111">
        <v>1510151400</v>
      </c>
      <c r="B2111">
        <v>20.665962700000001</v>
      </c>
      <c r="C2111">
        <v>20.836052769999998</v>
      </c>
      <c r="D2111">
        <v>20.588931379999998</v>
      </c>
      <c r="E2111">
        <v>20.819697600000001</v>
      </c>
      <c r="F2111">
        <v>20.665962700000001</v>
      </c>
      <c r="G2111">
        <v>20.836052769999998</v>
      </c>
      <c r="H2111">
        <v>20.588931379999998</v>
      </c>
      <c r="I2111">
        <v>20.819697600000001</v>
      </c>
      <c r="J2111">
        <v>2584.75</v>
      </c>
      <c r="K2111">
        <v>2593</v>
      </c>
      <c r="L2111">
        <v>2580.25</v>
      </c>
      <c r="M2111">
        <v>2591.5</v>
      </c>
      <c r="N2111">
        <v>2584</v>
      </c>
      <c r="O2111">
        <v>2592.5</v>
      </c>
      <c r="P2111">
        <v>2579.75</v>
      </c>
      <c r="Q2111">
        <v>2591</v>
      </c>
      <c r="R2111">
        <v>2588.71</v>
      </c>
      <c r="S2111">
        <v>2595.4699999999998</v>
      </c>
      <c r="T2111">
        <v>2585.02</v>
      </c>
      <c r="U2111">
        <v>2594.38</v>
      </c>
      <c r="V2111">
        <v>1.1599999999999999</v>
      </c>
      <c r="W2111">
        <v>1.1599999999999999</v>
      </c>
      <c r="X2111">
        <v>1.1599999999999999</v>
      </c>
      <c r="Y2111">
        <v>1.1599999999999999</v>
      </c>
      <c r="Z2111" t="s">
        <v>12</v>
      </c>
      <c r="AA2111" t="s">
        <v>12</v>
      </c>
      <c r="AB2111" t="s">
        <v>12</v>
      </c>
      <c r="AC2111" t="s">
        <v>12</v>
      </c>
      <c r="AD2111">
        <v>236.10179714</v>
      </c>
      <c r="AE2111">
        <v>236.78689152999999</v>
      </c>
      <c r="AF2111">
        <v>235.80949018999999</v>
      </c>
      <c r="AG2111">
        <v>236.68641102000001</v>
      </c>
      <c r="AH2111" t="s">
        <v>12</v>
      </c>
      <c r="AI2111" t="s">
        <v>12</v>
      </c>
    </row>
    <row r="2112" spans="1:35" x14ac:dyDescent="0.25">
      <c r="A2112">
        <v>1510237800</v>
      </c>
      <c r="B2112">
        <v>20.459891639999999</v>
      </c>
      <c r="C2112">
        <v>20.632321109999999</v>
      </c>
      <c r="D2112">
        <v>20.149150219999999</v>
      </c>
      <c r="E2112">
        <v>20.58091718</v>
      </c>
      <c r="F2112">
        <v>20.459891639999999</v>
      </c>
      <c r="G2112">
        <v>20.632321109999999</v>
      </c>
      <c r="H2112">
        <v>20.149150219999999</v>
      </c>
      <c r="I2112">
        <v>20.58091718</v>
      </c>
      <c r="J2112">
        <v>2591.5</v>
      </c>
      <c r="K2112">
        <v>2594.75</v>
      </c>
      <c r="L2112">
        <v>2563.75</v>
      </c>
      <c r="M2112">
        <v>2584.25</v>
      </c>
      <c r="N2112">
        <v>2591.25</v>
      </c>
      <c r="O2112">
        <v>2594.5</v>
      </c>
      <c r="P2112">
        <v>2563.25</v>
      </c>
      <c r="Q2112">
        <v>2584</v>
      </c>
      <c r="R2112">
        <v>2584</v>
      </c>
      <c r="S2112">
        <v>2586.5</v>
      </c>
      <c r="T2112">
        <v>2566.33</v>
      </c>
      <c r="U2112">
        <v>2584.62</v>
      </c>
      <c r="V2112">
        <v>1.1599999999999999</v>
      </c>
      <c r="W2112">
        <v>1.1599999999999999</v>
      </c>
      <c r="X2112">
        <v>1.1599999999999999</v>
      </c>
      <c r="Y2112">
        <v>1.1599999999999999</v>
      </c>
      <c r="Z2112" t="s">
        <v>12</v>
      </c>
      <c r="AA2112" t="s">
        <v>12</v>
      </c>
      <c r="AB2112" t="s">
        <v>12</v>
      </c>
      <c r="AC2112" t="s">
        <v>12</v>
      </c>
      <c r="AD2112">
        <v>235.42583733000001</v>
      </c>
      <c r="AE2112">
        <v>236.0287204</v>
      </c>
      <c r="AF2112">
        <v>234.17439823999999</v>
      </c>
      <c r="AG2112">
        <v>235.82775938</v>
      </c>
      <c r="AH2112" t="s">
        <v>12</v>
      </c>
      <c r="AI2112" t="s">
        <v>12</v>
      </c>
    </row>
    <row r="2113" spans="1:35" x14ac:dyDescent="0.25">
      <c r="A2113">
        <v>1510324200</v>
      </c>
      <c r="B2113">
        <v>20.466433909999999</v>
      </c>
      <c r="C2113">
        <v>20.58255299</v>
      </c>
      <c r="D2113">
        <v>20.386294840000001</v>
      </c>
      <c r="E2113">
        <v>20.553114260000001</v>
      </c>
      <c r="F2113">
        <v>20.466433909999999</v>
      </c>
      <c r="G2113">
        <v>20.58255299</v>
      </c>
      <c r="H2113">
        <v>20.386294840000001</v>
      </c>
      <c r="I2113">
        <v>20.553114260000001</v>
      </c>
      <c r="J2113">
        <v>2582.75</v>
      </c>
      <c r="K2113">
        <v>2585.25</v>
      </c>
      <c r="L2113">
        <v>2572.25</v>
      </c>
      <c r="M2113">
        <v>2580</v>
      </c>
      <c r="N2113">
        <v>2582</v>
      </c>
      <c r="O2113">
        <v>2585.75</v>
      </c>
      <c r="P2113">
        <v>2571.5</v>
      </c>
      <c r="Q2113">
        <v>2579.5</v>
      </c>
      <c r="R2113">
        <v>2580.1799999999998</v>
      </c>
      <c r="S2113">
        <v>2583.81</v>
      </c>
      <c r="T2113">
        <v>2575.5700000000002</v>
      </c>
      <c r="U2113">
        <v>2582.3000000000002</v>
      </c>
      <c r="V2113">
        <v>1.1599999999999999</v>
      </c>
      <c r="W2113">
        <v>1.1599999999999999</v>
      </c>
      <c r="X2113">
        <v>1.1599999999999999</v>
      </c>
      <c r="Y2113">
        <v>1.1599999999999999</v>
      </c>
      <c r="Z2113" t="s">
        <v>12</v>
      </c>
      <c r="AA2113" t="s">
        <v>12</v>
      </c>
      <c r="AB2113" t="s">
        <v>12</v>
      </c>
      <c r="AC2113" t="s">
        <v>12</v>
      </c>
      <c r="AD2113">
        <v>235.42583733000001</v>
      </c>
      <c r="AE2113">
        <v>235.93974947000001</v>
      </c>
      <c r="AF2113">
        <v>235.09699203</v>
      </c>
      <c r="AG2113">
        <v>235.75468264</v>
      </c>
      <c r="AH2113" t="s">
        <v>12</v>
      </c>
      <c r="AI2113" t="s">
        <v>12</v>
      </c>
    </row>
    <row r="2114" spans="1:35" x14ac:dyDescent="0.25">
      <c r="A2114">
        <v>1510583400</v>
      </c>
      <c r="B2114">
        <v>20.369940639999999</v>
      </c>
      <c r="C2114">
        <v>20.669233340000002</v>
      </c>
      <c r="D2114">
        <v>20.353585469999999</v>
      </c>
      <c r="E2114">
        <v>20.607085260000002</v>
      </c>
      <c r="F2114">
        <v>20.369940639999999</v>
      </c>
      <c r="G2114">
        <v>20.669233340000002</v>
      </c>
      <c r="H2114">
        <v>20.353585469999999</v>
      </c>
      <c r="I2114">
        <v>20.607085260000002</v>
      </c>
      <c r="J2114">
        <v>2581.25</v>
      </c>
      <c r="K2114">
        <v>2585.75</v>
      </c>
      <c r="L2114">
        <v>2570.75</v>
      </c>
      <c r="M2114">
        <v>2582.5</v>
      </c>
      <c r="N2114">
        <v>2580.25</v>
      </c>
      <c r="O2114">
        <v>2585.5</v>
      </c>
      <c r="P2114">
        <v>2570.25</v>
      </c>
      <c r="Q2114">
        <v>2582</v>
      </c>
      <c r="R2114">
        <v>2576.5300000000002</v>
      </c>
      <c r="S2114">
        <v>2587.66</v>
      </c>
      <c r="T2114">
        <v>2574.48</v>
      </c>
      <c r="U2114">
        <v>2584.84</v>
      </c>
      <c r="V2114">
        <v>1.1599999999999999</v>
      </c>
      <c r="W2114">
        <v>1.1599999999999999</v>
      </c>
      <c r="X2114">
        <v>1.1599999999999999</v>
      </c>
      <c r="Y2114">
        <v>1.1599999999999999</v>
      </c>
      <c r="Z2114" t="s">
        <v>12</v>
      </c>
      <c r="AA2114" t="s">
        <v>12</v>
      </c>
      <c r="AB2114" t="s">
        <v>12</v>
      </c>
      <c r="AC2114" t="s">
        <v>12</v>
      </c>
      <c r="AD2114">
        <v>235.04218447</v>
      </c>
      <c r="AE2114">
        <v>236.21141223999999</v>
      </c>
      <c r="AF2114">
        <v>235.00564610999999</v>
      </c>
      <c r="AG2114">
        <v>235.97391285</v>
      </c>
      <c r="AH2114" t="s">
        <v>12</v>
      </c>
      <c r="AI2114" t="s">
        <v>12</v>
      </c>
    </row>
    <row r="2115" spans="1:35" x14ac:dyDescent="0.25">
      <c r="A2115">
        <v>1510669800</v>
      </c>
      <c r="B2115">
        <v>20.394472910000001</v>
      </c>
      <c r="C2115">
        <v>20.492601010000001</v>
      </c>
      <c r="D2115">
        <v>20.176953139999998</v>
      </c>
      <c r="E2115">
        <v>20.47788165</v>
      </c>
      <c r="F2115">
        <v>20.394472910000001</v>
      </c>
      <c r="G2115">
        <v>20.492601010000001</v>
      </c>
      <c r="H2115">
        <v>20.176953139999998</v>
      </c>
      <c r="I2115">
        <v>20.47788165</v>
      </c>
      <c r="J2115">
        <v>2581</v>
      </c>
      <c r="K2115">
        <v>2582.5</v>
      </c>
      <c r="L2115">
        <v>2565</v>
      </c>
      <c r="M2115">
        <v>2578.5</v>
      </c>
      <c r="N2115">
        <v>2580.25</v>
      </c>
      <c r="O2115">
        <v>2582.25</v>
      </c>
      <c r="P2115">
        <v>2564.25</v>
      </c>
      <c r="Q2115">
        <v>2578</v>
      </c>
      <c r="R2115">
        <v>2577.75</v>
      </c>
      <c r="S2115">
        <v>2579.66</v>
      </c>
      <c r="T2115">
        <v>2566.56</v>
      </c>
      <c r="U2115">
        <v>2578.87</v>
      </c>
      <c r="V2115">
        <v>1.1599999999999999</v>
      </c>
      <c r="W2115">
        <v>1.1599999999999999</v>
      </c>
      <c r="X2115">
        <v>1.1599999999999999</v>
      </c>
      <c r="Y2115">
        <v>1.1599999999999999</v>
      </c>
      <c r="Z2115" t="s">
        <v>12</v>
      </c>
      <c r="AA2115" t="s">
        <v>12</v>
      </c>
      <c r="AB2115" t="s">
        <v>12</v>
      </c>
      <c r="AC2115" t="s">
        <v>12</v>
      </c>
      <c r="AD2115">
        <v>235.13353039</v>
      </c>
      <c r="AE2115">
        <v>235.53545244</v>
      </c>
      <c r="AF2115">
        <v>234.32055170999999</v>
      </c>
      <c r="AG2115">
        <v>235.42583733000001</v>
      </c>
      <c r="AH2115" t="s">
        <v>12</v>
      </c>
      <c r="AI2115" t="s">
        <v>12</v>
      </c>
    </row>
    <row r="2116" spans="1:35" x14ac:dyDescent="0.25">
      <c r="A2116">
        <v>1510756200</v>
      </c>
      <c r="B2116">
        <v>20.219475410000001</v>
      </c>
      <c r="C2116">
        <v>20.340501920000001</v>
      </c>
      <c r="D2116">
        <v>19.964340790000001</v>
      </c>
      <c r="E2116">
        <v>20.16059796</v>
      </c>
      <c r="F2116">
        <v>20.219475410000001</v>
      </c>
      <c r="G2116">
        <v>20.340501920000001</v>
      </c>
      <c r="H2116">
        <v>19.964340790000001</v>
      </c>
      <c r="I2116">
        <v>20.16059796</v>
      </c>
      <c r="J2116">
        <v>2576.75</v>
      </c>
      <c r="K2116">
        <v>2576.75</v>
      </c>
      <c r="L2116">
        <v>2556.5</v>
      </c>
      <c r="M2116">
        <v>2565.5</v>
      </c>
      <c r="N2116">
        <v>2576.75</v>
      </c>
      <c r="O2116">
        <v>2577</v>
      </c>
      <c r="P2116">
        <v>2555.5</v>
      </c>
      <c r="Q2116">
        <v>2565</v>
      </c>
      <c r="R2116">
        <v>2569.4499999999998</v>
      </c>
      <c r="S2116">
        <v>2572.84</v>
      </c>
      <c r="T2116">
        <v>2557.4499999999998</v>
      </c>
      <c r="U2116">
        <v>2564.62</v>
      </c>
      <c r="V2116">
        <v>1.1599999999999999</v>
      </c>
      <c r="W2116">
        <v>1.1599999999999999</v>
      </c>
      <c r="X2116">
        <v>1.1599999999999999</v>
      </c>
      <c r="Y2116">
        <v>1.1599999999999999</v>
      </c>
      <c r="Z2116" t="s">
        <v>12</v>
      </c>
      <c r="AA2116" t="s">
        <v>12</v>
      </c>
      <c r="AB2116" t="s">
        <v>12</v>
      </c>
      <c r="AC2116" t="s">
        <v>12</v>
      </c>
      <c r="AD2116">
        <v>234.41189763</v>
      </c>
      <c r="AE2116">
        <v>234.95997315</v>
      </c>
      <c r="AF2116">
        <v>233.50757303</v>
      </c>
      <c r="AG2116">
        <v>234.24747497999999</v>
      </c>
      <c r="AH2116" t="s">
        <v>12</v>
      </c>
      <c r="AI2116" t="s">
        <v>12</v>
      </c>
    </row>
    <row r="2117" spans="1:35" x14ac:dyDescent="0.25">
      <c r="A2117">
        <v>1510842600</v>
      </c>
      <c r="B2117">
        <v>20.389566460000001</v>
      </c>
      <c r="C2117">
        <v>20.758318840000001</v>
      </c>
      <c r="D2117">
        <v>20.389566460000001</v>
      </c>
      <c r="E2117">
        <v>20.64306624</v>
      </c>
      <c r="F2117">
        <v>20.389566460000001</v>
      </c>
      <c r="G2117">
        <v>20.758318840000001</v>
      </c>
      <c r="H2117">
        <v>20.389566460000001</v>
      </c>
      <c r="I2117">
        <v>20.64306624</v>
      </c>
      <c r="J2117">
        <v>2565.25</v>
      </c>
      <c r="K2117">
        <v>2590.25</v>
      </c>
      <c r="L2117">
        <v>2563</v>
      </c>
      <c r="M2117">
        <v>2585.75</v>
      </c>
      <c r="N2117">
        <v>2564.25</v>
      </c>
      <c r="O2117">
        <v>2589.5</v>
      </c>
      <c r="P2117">
        <v>2562.25</v>
      </c>
      <c r="Q2117">
        <v>2585</v>
      </c>
      <c r="R2117">
        <v>2572.9499999999998</v>
      </c>
      <c r="S2117">
        <v>2590.09</v>
      </c>
      <c r="T2117">
        <v>2572.9499999999998</v>
      </c>
      <c r="U2117">
        <v>2585.64</v>
      </c>
      <c r="V2117">
        <v>1.1599999999999999</v>
      </c>
      <c r="W2117">
        <v>1.1599999999999999</v>
      </c>
      <c r="X2117">
        <v>1.1599999999999999</v>
      </c>
      <c r="Y2117">
        <v>1.1599999999999999</v>
      </c>
      <c r="Z2117" t="s">
        <v>12</v>
      </c>
      <c r="AA2117" t="s">
        <v>12</v>
      </c>
      <c r="AB2117" t="s">
        <v>12</v>
      </c>
      <c r="AC2117" t="s">
        <v>12</v>
      </c>
      <c r="AD2117">
        <v>235.23401089999999</v>
      </c>
      <c r="AE2117">
        <v>236.62246887000001</v>
      </c>
      <c r="AF2117">
        <v>235.19272255000001</v>
      </c>
      <c r="AG2117">
        <v>236.23881600999999</v>
      </c>
      <c r="AH2117" t="s">
        <v>12</v>
      </c>
      <c r="AI2117" t="s">
        <v>12</v>
      </c>
    </row>
    <row r="2118" spans="1:35" x14ac:dyDescent="0.25">
      <c r="A2118">
        <v>1510929000</v>
      </c>
      <c r="B2118">
        <v>20.558020719999998</v>
      </c>
      <c r="C2118">
        <v>20.614771709999999</v>
      </c>
      <c r="D2118">
        <v>20.454985189999999</v>
      </c>
      <c r="E2118">
        <v>20.489330370000001</v>
      </c>
      <c r="F2118">
        <v>20.558020719999998</v>
      </c>
      <c r="G2118">
        <v>20.614771709999999</v>
      </c>
      <c r="H2118">
        <v>20.454985189999999</v>
      </c>
      <c r="I2118">
        <v>20.489330370000001</v>
      </c>
      <c r="J2118">
        <v>2585</v>
      </c>
      <c r="K2118">
        <v>2586.5</v>
      </c>
      <c r="L2118">
        <v>2575.75</v>
      </c>
      <c r="M2118">
        <v>2577</v>
      </c>
      <c r="N2118">
        <v>2584.25</v>
      </c>
      <c r="O2118">
        <v>2586</v>
      </c>
      <c r="P2118">
        <v>2574.75</v>
      </c>
      <c r="Q2118">
        <v>2576.25</v>
      </c>
      <c r="R2118">
        <v>2582.94</v>
      </c>
      <c r="S2118">
        <v>2583.96</v>
      </c>
      <c r="T2118">
        <v>2577.62</v>
      </c>
      <c r="U2118">
        <v>2578.85</v>
      </c>
      <c r="V2118">
        <v>1.1599999999999999</v>
      </c>
      <c r="W2118">
        <v>1.1599999999999999</v>
      </c>
      <c r="X2118">
        <v>1.1599999999999999</v>
      </c>
      <c r="Y2118">
        <v>1.1599999999999999</v>
      </c>
      <c r="Z2118" t="s">
        <v>12</v>
      </c>
      <c r="AA2118" t="s">
        <v>12</v>
      </c>
      <c r="AB2118" t="s">
        <v>12</v>
      </c>
      <c r="AC2118" t="s">
        <v>12</v>
      </c>
      <c r="AD2118">
        <v>235.87343233999999</v>
      </c>
      <c r="AE2118">
        <v>236.20976801</v>
      </c>
      <c r="AF2118">
        <v>235.4623757</v>
      </c>
      <c r="AG2118">
        <v>235.54458703</v>
      </c>
      <c r="AH2118" t="s">
        <v>12</v>
      </c>
      <c r="AI2118" t="s">
        <v>12</v>
      </c>
    </row>
    <row r="2119" spans="1:35" x14ac:dyDescent="0.25">
      <c r="A2119">
        <v>1511188200</v>
      </c>
      <c r="B2119">
        <v>20.544937170000001</v>
      </c>
      <c r="C2119">
        <v>20.626711069999999</v>
      </c>
      <c r="D2119">
        <v>20.471340359999999</v>
      </c>
      <c r="E2119">
        <v>20.576010719999999</v>
      </c>
      <c r="F2119">
        <v>20.544937170000001</v>
      </c>
      <c r="G2119">
        <v>20.626711069999999</v>
      </c>
      <c r="H2119">
        <v>20.471340359999999</v>
      </c>
      <c r="I2119">
        <v>20.576010719999999</v>
      </c>
      <c r="J2119">
        <v>2577</v>
      </c>
      <c r="K2119">
        <v>2584.75</v>
      </c>
      <c r="L2119">
        <v>2569</v>
      </c>
      <c r="M2119">
        <v>2583</v>
      </c>
      <c r="N2119">
        <v>2576</v>
      </c>
      <c r="O2119">
        <v>2584</v>
      </c>
      <c r="P2119">
        <v>2567.75</v>
      </c>
      <c r="Q2119">
        <v>2582</v>
      </c>
      <c r="R2119">
        <v>2579.4899999999998</v>
      </c>
      <c r="S2119">
        <v>2584.64</v>
      </c>
      <c r="T2119">
        <v>2578.2399999999998</v>
      </c>
      <c r="U2119">
        <v>2582.14</v>
      </c>
      <c r="V2119">
        <v>1.1599999999999999</v>
      </c>
      <c r="W2119">
        <v>1.1599999999999999</v>
      </c>
      <c r="X2119">
        <v>1.1599999999999999</v>
      </c>
      <c r="Y2119">
        <v>1.1599999999999999</v>
      </c>
      <c r="Z2119" t="s">
        <v>12</v>
      </c>
      <c r="AA2119" t="s">
        <v>12</v>
      </c>
      <c r="AB2119" t="s">
        <v>12</v>
      </c>
      <c r="AC2119" t="s">
        <v>12</v>
      </c>
      <c r="AD2119">
        <v>235.80035559999999</v>
      </c>
      <c r="AE2119">
        <v>236.15203739</v>
      </c>
      <c r="AF2119">
        <v>235.54458703</v>
      </c>
      <c r="AG2119">
        <v>235.94650906999999</v>
      </c>
      <c r="AH2119" t="s">
        <v>12</v>
      </c>
      <c r="AI2119" t="s">
        <v>12</v>
      </c>
    </row>
    <row r="2120" spans="1:35" x14ac:dyDescent="0.25">
      <c r="A2120">
        <v>1511274600</v>
      </c>
      <c r="B2120">
        <v>20.785352419999999</v>
      </c>
      <c r="C2120">
        <v>21.019227369999999</v>
      </c>
      <c r="D2120">
        <v>20.765727590000001</v>
      </c>
      <c r="E2120">
        <v>20.97506929</v>
      </c>
      <c r="F2120">
        <v>20.785352419999999</v>
      </c>
      <c r="G2120">
        <v>21.019227369999999</v>
      </c>
      <c r="H2120">
        <v>20.765727590000001</v>
      </c>
      <c r="I2120">
        <v>20.97506929</v>
      </c>
      <c r="J2120">
        <v>2582.5</v>
      </c>
      <c r="K2120">
        <v>2601.5</v>
      </c>
      <c r="L2120">
        <v>2580</v>
      </c>
      <c r="M2120">
        <v>2597.5</v>
      </c>
      <c r="N2120">
        <v>2582</v>
      </c>
      <c r="O2120">
        <v>2600.5</v>
      </c>
      <c r="P2120">
        <v>2579.25</v>
      </c>
      <c r="Q2120">
        <v>2596.25</v>
      </c>
      <c r="R2120">
        <v>2589.17</v>
      </c>
      <c r="S2120">
        <v>2601.19</v>
      </c>
      <c r="T2120">
        <v>2589.17</v>
      </c>
      <c r="U2120">
        <v>2599.0300000000002</v>
      </c>
      <c r="V2120">
        <v>1.1599999999999999</v>
      </c>
      <c r="W2120">
        <v>1.1599999999999999</v>
      </c>
      <c r="X2120">
        <v>1.1599999999999999</v>
      </c>
      <c r="Y2120">
        <v>1.1599999999999999</v>
      </c>
      <c r="Z2120" t="s">
        <v>12</v>
      </c>
      <c r="AA2120" t="s">
        <v>12</v>
      </c>
      <c r="AB2120" t="s">
        <v>12</v>
      </c>
      <c r="AC2120" t="s">
        <v>12</v>
      </c>
      <c r="AD2120">
        <v>236.75035316</v>
      </c>
      <c r="AE2120">
        <v>237.68208154000001</v>
      </c>
      <c r="AF2120">
        <v>236.75035316</v>
      </c>
      <c r="AG2120">
        <v>237.49025510999999</v>
      </c>
      <c r="AH2120" t="s">
        <v>12</v>
      </c>
      <c r="AI2120" t="s">
        <v>12</v>
      </c>
    </row>
    <row r="2121" spans="1:35" x14ac:dyDescent="0.25">
      <c r="A2121">
        <v>1511361000</v>
      </c>
      <c r="B2121">
        <v>20.983246380000001</v>
      </c>
      <c r="C2121">
        <v>21.006142839999999</v>
      </c>
      <c r="D2121">
        <v>20.870397950000001</v>
      </c>
      <c r="E2121">
        <v>20.91292022</v>
      </c>
      <c r="F2121">
        <v>20.983246380000001</v>
      </c>
      <c r="G2121">
        <v>21.006142839999999</v>
      </c>
      <c r="H2121">
        <v>20.870397950000001</v>
      </c>
      <c r="I2121">
        <v>20.91292022</v>
      </c>
      <c r="J2121">
        <v>2596.75</v>
      </c>
      <c r="K2121">
        <v>2601.25</v>
      </c>
      <c r="L2121">
        <v>2594</v>
      </c>
      <c r="M2121">
        <v>2595.75</v>
      </c>
      <c r="N2121">
        <v>2595.75</v>
      </c>
      <c r="O2121">
        <v>2600</v>
      </c>
      <c r="P2121">
        <v>2592.75</v>
      </c>
      <c r="Q2121">
        <v>2594.5</v>
      </c>
      <c r="R2121">
        <v>2600.31</v>
      </c>
      <c r="S2121">
        <v>2600.94</v>
      </c>
      <c r="T2121">
        <v>2595.23</v>
      </c>
      <c r="U2121">
        <v>2597.08</v>
      </c>
      <c r="V2121">
        <v>1.1599999999999999</v>
      </c>
      <c r="W2121">
        <v>1.1599999999999999</v>
      </c>
      <c r="X2121">
        <v>1.1599999999999999</v>
      </c>
      <c r="Y2121">
        <v>1.1599999999999999</v>
      </c>
      <c r="Z2121" t="s">
        <v>12</v>
      </c>
      <c r="AA2121" t="s">
        <v>12</v>
      </c>
      <c r="AB2121" t="s">
        <v>12</v>
      </c>
      <c r="AC2121" t="s">
        <v>12</v>
      </c>
      <c r="AD2121">
        <v>237.49938969999999</v>
      </c>
      <c r="AE2121">
        <v>237.63640857999999</v>
      </c>
      <c r="AF2121">
        <v>237.10660225000001</v>
      </c>
      <c r="AG2121">
        <v>237.28015948999999</v>
      </c>
      <c r="AH2121" t="s">
        <v>12</v>
      </c>
      <c r="AI2121" t="s">
        <v>12</v>
      </c>
    </row>
    <row r="2122" spans="1:35" x14ac:dyDescent="0.25">
      <c r="A2122">
        <v>1511533800</v>
      </c>
      <c r="B2122">
        <v>21.040488020000002</v>
      </c>
      <c r="C2122">
        <v>21.084646100000001</v>
      </c>
      <c r="D2122">
        <v>21.010460519999999</v>
      </c>
      <c r="E2122">
        <v>21.047030280000001</v>
      </c>
      <c r="F2122">
        <v>21.040488020000002</v>
      </c>
      <c r="G2122">
        <v>21.084646100000001</v>
      </c>
      <c r="H2122">
        <v>21.010460519999999</v>
      </c>
      <c r="I2122">
        <v>21.047030280000001</v>
      </c>
      <c r="J2122">
        <v>2595.25</v>
      </c>
      <c r="K2122">
        <v>2604</v>
      </c>
      <c r="L2122">
        <v>2590.75</v>
      </c>
      <c r="M2122">
        <v>2602</v>
      </c>
      <c r="N2122">
        <v>2593.25</v>
      </c>
      <c r="O2122">
        <v>2603</v>
      </c>
      <c r="P2122">
        <v>2589.5</v>
      </c>
      <c r="Q2122">
        <v>2601</v>
      </c>
      <c r="R2122">
        <v>2600.42</v>
      </c>
      <c r="S2122">
        <v>2604.21</v>
      </c>
      <c r="T2122">
        <v>2600.42</v>
      </c>
      <c r="U2122">
        <v>2602.42</v>
      </c>
      <c r="V2122">
        <v>1.1599999999999999</v>
      </c>
      <c r="W2122">
        <v>1.1599999999999999</v>
      </c>
      <c r="X2122">
        <v>1.1599999999999999</v>
      </c>
      <c r="Y2122">
        <v>1.1599999999999999</v>
      </c>
      <c r="Z2122" t="s">
        <v>12</v>
      </c>
      <c r="AA2122" t="s">
        <v>12</v>
      </c>
      <c r="AB2122" t="s">
        <v>12</v>
      </c>
      <c r="AC2122" t="s">
        <v>12</v>
      </c>
      <c r="AD2122">
        <v>237.79169664</v>
      </c>
      <c r="AE2122">
        <v>237.93785011</v>
      </c>
      <c r="AF2122">
        <v>237.64554317</v>
      </c>
      <c r="AG2122">
        <v>237.82823500999999</v>
      </c>
      <c r="AH2122" t="s">
        <v>12</v>
      </c>
      <c r="AI2122" t="s">
        <v>12</v>
      </c>
    </row>
    <row r="2123" spans="1:35" x14ac:dyDescent="0.25">
      <c r="A2123">
        <v>1511793000</v>
      </c>
      <c r="B2123">
        <v>21.058478999999998</v>
      </c>
      <c r="C2123">
        <v>21.148430000000001</v>
      </c>
      <c r="D2123">
        <v>20.96689121</v>
      </c>
      <c r="E2123">
        <v>21.03394673</v>
      </c>
      <c r="F2123">
        <v>21.058478999999998</v>
      </c>
      <c r="G2123">
        <v>21.148430000000001</v>
      </c>
      <c r="H2123">
        <v>20.96689121</v>
      </c>
      <c r="I2123">
        <v>21.03394673</v>
      </c>
      <c r="J2123">
        <v>2602</v>
      </c>
      <c r="K2123">
        <v>2606.5</v>
      </c>
      <c r="L2123">
        <v>2597.75</v>
      </c>
      <c r="M2123">
        <v>2603.25</v>
      </c>
      <c r="N2123">
        <v>2601</v>
      </c>
      <c r="O2123">
        <v>2605.5</v>
      </c>
      <c r="P2123">
        <v>2596.5</v>
      </c>
      <c r="Q2123">
        <v>2601.75</v>
      </c>
      <c r="R2123">
        <v>2602.66</v>
      </c>
      <c r="S2123">
        <v>2606.41</v>
      </c>
      <c r="T2123">
        <v>2598.87</v>
      </c>
      <c r="U2123">
        <v>2601.42</v>
      </c>
      <c r="V2123">
        <v>1.1599999999999999</v>
      </c>
      <c r="W2123">
        <v>1.1599999999999999</v>
      </c>
      <c r="X2123">
        <v>1.1599999999999999</v>
      </c>
      <c r="Y2123">
        <v>1.1599999999999999</v>
      </c>
      <c r="Z2123" t="s">
        <v>12</v>
      </c>
      <c r="AA2123" t="s">
        <v>12</v>
      </c>
      <c r="AB2123" t="s">
        <v>12</v>
      </c>
      <c r="AC2123" t="s">
        <v>12</v>
      </c>
      <c r="AD2123">
        <v>237.87390797</v>
      </c>
      <c r="AE2123">
        <v>238.18448409000001</v>
      </c>
      <c r="AF2123">
        <v>237.49938969999999</v>
      </c>
      <c r="AG2123">
        <v>237.70948530999999</v>
      </c>
      <c r="AH2123" t="s">
        <v>12</v>
      </c>
      <c r="AI2123" t="s">
        <v>12</v>
      </c>
    </row>
    <row r="2124" spans="1:35" x14ac:dyDescent="0.25">
      <c r="A2124">
        <v>1511879400</v>
      </c>
      <c r="B2124">
        <v>21.154972269999998</v>
      </c>
      <c r="C2124">
        <v>21.66687829</v>
      </c>
      <c r="D2124">
        <v>21.12226192</v>
      </c>
      <c r="E2124">
        <v>21.657065379999999</v>
      </c>
      <c r="F2124">
        <v>21.154972269999998</v>
      </c>
      <c r="G2124">
        <v>21.66687829</v>
      </c>
      <c r="H2124">
        <v>21.12226192</v>
      </c>
      <c r="I2124">
        <v>21.657065379999999</v>
      </c>
      <c r="J2124">
        <v>2603.25</v>
      </c>
      <c r="K2124">
        <v>2628.75</v>
      </c>
      <c r="L2124">
        <v>2599</v>
      </c>
      <c r="M2124">
        <v>2627.5</v>
      </c>
      <c r="N2124">
        <v>2602.25</v>
      </c>
      <c r="O2124">
        <v>2627</v>
      </c>
      <c r="P2124">
        <v>2597.5</v>
      </c>
      <c r="Q2124">
        <v>2626</v>
      </c>
      <c r="R2124">
        <v>2605.94</v>
      </c>
      <c r="S2124">
        <v>2627.69</v>
      </c>
      <c r="T2124">
        <v>2605.44</v>
      </c>
      <c r="U2124">
        <v>2627.04</v>
      </c>
      <c r="V2124">
        <v>1.1599999999999999</v>
      </c>
      <c r="W2124">
        <v>1.1599999999999999</v>
      </c>
      <c r="X2124">
        <v>1.1599999999999999</v>
      </c>
      <c r="Y2124">
        <v>1.1599999999999999</v>
      </c>
      <c r="Z2124" t="s">
        <v>12</v>
      </c>
      <c r="AA2124" t="s">
        <v>12</v>
      </c>
      <c r="AB2124" t="s">
        <v>12</v>
      </c>
      <c r="AC2124" t="s">
        <v>12</v>
      </c>
      <c r="AD2124">
        <v>238.19361867999999</v>
      </c>
      <c r="AE2124">
        <v>240.14842135000001</v>
      </c>
      <c r="AF2124">
        <v>238.09770546999999</v>
      </c>
      <c r="AG2124">
        <v>240.12101758</v>
      </c>
      <c r="AH2124" t="s">
        <v>12</v>
      </c>
      <c r="AI2124" t="s">
        <v>12</v>
      </c>
    </row>
    <row r="2125" spans="1:35" x14ac:dyDescent="0.25">
      <c r="A2125">
        <v>1511965800</v>
      </c>
      <c r="B2125">
        <v>21.702859279999998</v>
      </c>
      <c r="C2125">
        <v>21.846290620000001</v>
      </c>
      <c r="D2125">
        <v>21.491881769999999</v>
      </c>
      <c r="E2125">
        <v>21.61781375</v>
      </c>
      <c r="F2125">
        <v>21.702859279999998</v>
      </c>
      <c r="G2125">
        <v>21.846290620000001</v>
      </c>
      <c r="H2125">
        <v>21.491881769999999</v>
      </c>
      <c r="I2125">
        <v>21.61781375</v>
      </c>
      <c r="J2125">
        <v>2626.75</v>
      </c>
      <c r="K2125">
        <v>2636</v>
      </c>
      <c r="L2125">
        <v>2621.75</v>
      </c>
      <c r="M2125">
        <v>2627</v>
      </c>
      <c r="N2125">
        <v>2625.5</v>
      </c>
      <c r="O2125">
        <v>2634.25</v>
      </c>
      <c r="P2125">
        <v>2619.75</v>
      </c>
      <c r="Q2125">
        <v>2625</v>
      </c>
      <c r="R2125">
        <v>2627.82</v>
      </c>
      <c r="S2125">
        <v>2634.89</v>
      </c>
      <c r="T2125">
        <v>2620.3200000000002</v>
      </c>
      <c r="U2125">
        <v>2626.07</v>
      </c>
      <c r="V2125">
        <v>1.1599999999999999</v>
      </c>
      <c r="W2125">
        <v>1.1599999999999999</v>
      </c>
      <c r="X2125">
        <v>1.1599999999999999</v>
      </c>
      <c r="Y2125">
        <v>1.1599999999999999</v>
      </c>
      <c r="Z2125" t="s">
        <v>12</v>
      </c>
      <c r="AA2125" t="s">
        <v>12</v>
      </c>
      <c r="AB2125" t="s">
        <v>12</v>
      </c>
      <c r="AC2125" t="s">
        <v>12</v>
      </c>
      <c r="AD2125">
        <v>240.25803644999999</v>
      </c>
      <c r="AE2125">
        <v>240.81524655999999</v>
      </c>
      <c r="AF2125">
        <v>239.50899992000001</v>
      </c>
      <c r="AG2125">
        <v>239.97486411</v>
      </c>
      <c r="AH2125" t="s">
        <v>12</v>
      </c>
      <c r="AI2125" t="s">
        <v>12</v>
      </c>
    </row>
    <row r="2126" spans="1:35" x14ac:dyDescent="0.25">
      <c r="A2126">
        <v>1512052200</v>
      </c>
      <c r="B2126">
        <v>21.866407079999998</v>
      </c>
      <c r="C2126">
        <v>22.430648290000001</v>
      </c>
      <c r="D2126">
        <v>21.845145460000001</v>
      </c>
      <c r="E2126">
        <v>22.15588786</v>
      </c>
      <c r="F2126">
        <v>21.866407079999998</v>
      </c>
      <c r="G2126">
        <v>22.430648290000001</v>
      </c>
      <c r="H2126">
        <v>21.845145460000001</v>
      </c>
      <c r="I2126">
        <v>22.15588786</v>
      </c>
      <c r="J2126">
        <v>2626.25</v>
      </c>
      <c r="K2126">
        <v>2660.75</v>
      </c>
      <c r="L2126">
        <v>2623.75</v>
      </c>
      <c r="M2126">
        <v>2650</v>
      </c>
      <c r="N2126">
        <v>2625</v>
      </c>
      <c r="O2126">
        <v>2658.5</v>
      </c>
      <c r="P2126">
        <v>2621.75</v>
      </c>
      <c r="Q2126">
        <v>2648</v>
      </c>
      <c r="R2126">
        <v>2633.93</v>
      </c>
      <c r="S2126">
        <v>2657.74</v>
      </c>
      <c r="T2126">
        <v>2633.93</v>
      </c>
      <c r="U2126">
        <v>2647.58</v>
      </c>
      <c r="V2126">
        <v>1.07</v>
      </c>
      <c r="W2126">
        <v>1.07</v>
      </c>
      <c r="X2126">
        <v>1.07</v>
      </c>
      <c r="Y2126">
        <v>1.07</v>
      </c>
      <c r="Z2126" t="s">
        <v>12</v>
      </c>
      <c r="AA2126" t="s">
        <v>12</v>
      </c>
      <c r="AB2126" t="s">
        <v>12</v>
      </c>
      <c r="AC2126" t="s">
        <v>12</v>
      </c>
      <c r="AD2126">
        <v>240.93399625999999</v>
      </c>
      <c r="AE2126">
        <v>243.0258178</v>
      </c>
      <c r="AF2126">
        <v>240.85178493000001</v>
      </c>
      <c r="AG2126">
        <v>242.07582024999999</v>
      </c>
      <c r="AH2126" t="s">
        <v>12</v>
      </c>
      <c r="AI2126" t="s">
        <v>12</v>
      </c>
    </row>
    <row r="2127" spans="1:35" x14ac:dyDescent="0.25">
      <c r="A2127">
        <v>1512138600</v>
      </c>
      <c r="B2127">
        <v>22.126449130000001</v>
      </c>
      <c r="C2127">
        <v>22.252381119999999</v>
      </c>
      <c r="D2127">
        <v>21.118991279999999</v>
      </c>
      <c r="E2127">
        <v>22.034862319999998</v>
      </c>
      <c r="F2127">
        <v>22.126449130000001</v>
      </c>
      <c r="G2127">
        <v>22.252381119999999</v>
      </c>
      <c r="H2127">
        <v>21.118991279999999</v>
      </c>
      <c r="I2127">
        <v>22.034862319999998</v>
      </c>
      <c r="J2127">
        <v>2643.5</v>
      </c>
      <c r="K2127">
        <v>2652.75</v>
      </c>
      <c r="L2127">
        <v>2606.25</v>
      </c>
      <c r="M2127">
        <v>2646</v>
      </c>
      <c r="N2127">
        <v>2640.75</v>
      </c>
      <c r="O2127">
        <v>2650.75</v>
      </c>
      <c r="P2127">
        <v>2605</v>
      </c>
      <c r="Q2127">
        <v>2644</v>
      </c>
      <c r="R2127">
        <v>2645.1</v>
      </c>
      <c r="S2127">
        <v>2650.62</v>
      </c>
      <c r="T2127">
        <v>2605.52</v>
      </c>
      <c r="U2127">
        <v>2642.22</v>
      </c>
      <c r="V2127">
        <v>1.1599999999999999</v>
      </c>
      <c r="W2127">
        <v>1.1599999999999999</v>
      </c>
      <c r="X2127">
        <v>1.1599999999999999</v>
      </c>
      <c r="Y2127">
        <v>1.1599999999999999</v>
      </c>
      <c r="Z2127" t="s">
        <v>12</v>
      </c>
      <c r="AA2127" t="s">
        <v>12</v>
      </c>
      <c r="AB2127" t="s">
        <v>12</v>
      </c>
      <c r="AC2127" t="s">
        <v>12</v>
      </c>
      <c r="AD2127">
        <v>241.84745545000001</v>
      </c>
      <c r="AE2127">
        <v>242.34985800000001</v>
      </c>
      <c r="AF2127">
        <v>238.19361867999999</v>
      </c>
      <c r="AG2127">
        <v>241.57341769000001</v>
      </c>
      <c r="AH2127" t="s">
        <v>12</v>
      </c>
      <c r="AI2127" t="s">
        <v>12</v>
      </c>
    </row>
    <row r="2128" spans="1:35" x14ac:dyDescent="0.25">
      <c r="A2128">
        <v>1512397800</v>
      </c>
      <c r="B2128">
        <v>22.507516720000002</v>
      </c>
      <c r="C2128">
        <v>22.620365150000001</v>
      </c>
      <c r="D2128">
        <v>21.94491034</v>
      </c>
      <c r="E2128">
        <v>21.949816800000001</v>
      </c>
      <c r="F2128">
        <v>22.507516720000002</v>
      </c>
      <c r="G2128">
        <v>22.620365150000001</v>
      </c>
      <c r="H2128">
        <v>21.94491034</v>
      </c>
      <c r="I2128">
        <v>21.949816800000001</v>
      </c>
      <c r="J2128">
        <v>2655.5</v>
      </c>
      <c r="K2128">
        <v>2667.25</v>
      </c>
      <c r="L2128">
        <v>2636.25</v>
      </c>
      <c r="M2128">
        <v>2640.5</v>
      </c>
      <c r="N2128">
        <v>2654.5</v>
      </c>
      <c r="O2128">
        <v>2665.25</v>
      </c>
      <c r="P2128">
        <v>2633.75</v>
      </c>
      <c r="Q2128">
        <v>2638.25</v>
      </c>
      <c r="R2128">
        <v>2657.19</v>
      </c>
      <c r="S2128">
        <v>2665.19</v>
      </c>
      <c r="T2128">
        <v>2639.03</v>
      </c>
      <c r="U2128">
        <v>2639.44</v>
      </c>
      <c r="V2128">
        <v>1.1599999999999999</v>
      </c>
      <c r="W2128">
        <v>1.1599999999999999</v>
      </c>
      <c r="X2128">
        <v>1.1599999999999999</v>
      </c>
      <c r="Y2128">
        <v>1.1599999999999999</v>
      </c>
      <c r="Z2128" t="s">
        <v>12</v>
      </c>
      <c r="AA2128" t="s">
        <v>12</v>
      </c>
      <c r="AB2128" t="s">
        <v>12</v>
      </c>
      <c r="AC2128" t="s">
        <v>12</v>
      </c>
      <c r="AD2128">
        <v>243.26331719000001</v>
      </c>
      <c r="AE2128">
        <v>243.7109122</v>
      </c>
      <c r="AF2128">
        <v>241.22630319999999</v>
      </c>
      <c r="AG2128">
        <v>241.28111075000001</v>
      </c>
      <c r="AH2128" t="s">
        <v>12</v>
      </c>
      <c r="AI2128" t="s">
        <v>12</v>
      </c>
    </row>
    <row r="2129" spans="1:35" x14ac:dyDescent="0.25">
      <c r="A2129">
        <v>1512484200</v>
      </c>
      <c r="B2129">
        <v>22.023413600000001</v>
      </c>
      <c r="C2129">
        <v>22.201680769999999</v>
      </c>
      <c r="D2129">
        <v>21.6766912</v>
      </c>
      <c r="E2129">
        <v>21.71921347</v>
      </c>
      <c r="F2129">
        <v>22.023413600000001</v>
      </c>
      <c r="G2129">
        <v>22.201680769999999</v>
      </c>
      <c r="H2129">
        <v>21.6766912</v>
      </c>
      <c r="I2129">
        <v>21.71921347</v>
      </c>
      <c r="J2129">
        <v>2638.5</v>
      </c>
      <c r="K2129">
        <v>2650.75</v>
      </c>
      <c r="L2129">
        <v>2629.5</v>
      </c>
      <c r="M2129">
        <v>2630.5</v>
      </c>
      <c r="N2129">
        <v>2636</v>
      </c>
      <c r="O2129">
        <v>2648.75</v>
      </c>
      <c r="P2129">
        <v>2627.25</v>
      </c>
      <c r="Q2129">
        <v>2628.25</v>
      </c>
      <c r="R2129">
        <v>2639.78</v>
      </c>
      <c r="S2129">
        <v>2648.72</v>
      </c>
      <c r="T2129">
        <v>2627.73</v>
      </c>
      <c r="U2129">
        <v>2629.57</v>
      </c>
      <c r="V2129">
        <v>1.1599999999999999</v>
      </c>
      <c r="W2129">
        <v>1.1599999999999999</v>
      </c>
      <c r="X2129">
        <v>1.1599999999999999</v>
      </c>
      <c r="Y2129">
        <v>1.1599999999999999</v>
      </c>
      <c r="Z2129" t="s">
        <v>12</v>
      </c>
      <c r="AA2129" t="s">
        <v>12</v>
      </c>
      <c r="AB2129" t="s">
        <v>12</v>
      </c>
      <c r="AC2129" t="s">
        <v>12</v>
      </c>
      <c r="AD2129">
        <v>241.54601391</v>
      </c>
      <c r="AE2129">
        <v>242.20370453000001</v>
      </c>
      <c r="AF2129">
        <v>240.27630564</v>
      </c>
      <c r="AG2129">
        <v>240.41332452</v>
      </c>
      <c r="AH2129" t="s">
        <v>12</v>
      </c>
      <c r="AI2129" t="s">
        <v>12</v>
      </c>
    </row>
    <row r="2130" spans="1:35" x14ac:dyDescent="0.25">
      <c r="A2130">
        <v>1512570600</v>
      </c>
      <c r="B2130">
        <v>21.632533110000001</v>
      </c>
      <c r="C2130">
        <v>21.851687720000001</v>
      </c>
      <c r="D2130">
        <v>21.594917299999999</v>
      </c>
      <c r="E2130">
        <v>21.71921347</v>
      </c>
      <c r="F2130">
        <v>21.632533110000001</v>
      </c>
      <c r="G2130">
        <v>21.851687720000001</v>
      </c>
      <c r="H2130">
        <v>21.594917299999999</v>
      </c>
      <c r="I2130">
        <v>21.71921347</v>
      </c>
      <c r="J2130">
        <v>2628.75</v>
      </c>
      <c r="K2130">
        <v>2637.25</v>
      </c>
      <c r="L2130">
        <v>2622.5</v>
      </c>
      <c r="M2130">
        <v>2632</v>
      </c>
      <c r="N2130">
        <v>2626.75</v>
      </c>
      <c r="O2130">
        <v>2634.5</v>
      </c>
      <c r="P2130">
        <v>2620</v>
      </c>
      <c r="Q2130">
        <v>2629.25</v>
      </c>
      <c r="R2130">
        <v>2626.24</v>
      </c>
      <c r="S2130">
        <v>2634.41</v>
      </c>
      <c r="T2130">
        <v>2624.75</v>
      </c>
      <c r="U2130">
        <v>2629.27</v>
      </c>
      <c r="V2130">
        <v>1.1599999999999999</v>
      </c>
      <c r="W2130">
        <v>1.1599999999999999</v>
      </c>
      <c r="X2130">
        <v>1.1599999999999999</v>
      </c>
      <c r="Y2130">
        <v>1.1599999999999999</v>
      </c>
      <c r="Z2130" t="s">
        <v>12</v>
      </c>
      <c r="AA2130" t="s">
        <v>12</v>
      </c>
      <c r="AB2130" t="s">
        <v>12</v>
      </c>
      <c r="AC2130" t="s">
        <v>12</v>
      </c>
      <c r="AD2130">
        <v>240.12101758</v>
      </c>
      <c r="AE2130">
        <v>240.90659248</v>
      </c>
      <c r="AF2130">
        <v>239.97486411</v>
      </c>
      <c r="AG2130">
        <v>240.45899747999999</v>
      </c>
      <c r="AH2130" t="s">
        <v>12</v>
      </c>
      <c r="AI2130" t="s">
        <v>12</v>
      </c>
    </row>
    <row r="2131" spans="1:35" x14ac:dyDescent="0.25">
      <c r="A2131">
        <v>1512657000</v>
      </c>
      <c r="B2131">
        <v>21.689774750000002</v>
      </c>
      <c r="C2131">
        <v>22.013600700000001</v>
      </c>
      <c r="D2131">
        <v>21.652158929999999</v>
      </c>
      <c r="E2131">
        <v>21.923648719999999</v>
      </c>
      <c r="F2131">
        <v>21.689774750000002</v>
      </c>
      <c r="G2131">
        <v>22.013600700000001</v>
      </c>
      <c r="H2131">
        <v>21.652158929999999</v>
      </c>
      <c r="I2131">
        <v>21.923648719999999</v>
      </c>
      <c r="J2131">
        <v>2633.25</v>
      </c>
      <c r="K2131">
        <v>2643.75</v>
      </c>
      <c r="L2131">
        <v>2629</v>
      </c>
      <c r="M2131">
        <v>2642.25</v>
      </c>
      <c r="N2131">
        <v>2630.5</v>
      </c>
      <c r="O2131">
        <v>2641.25</v>
      </c>
      <c r="P2131">
        <v>2626.25</v>
      </c>
      <c r="Q2131">
        <v>2639.5</v>
      </c>
      <c r="R2131">
        <v>2628.38</v>
      </c>
      <c r="S2131">
        <v>2640.99</v>
      </c>
      <c r="T2131">
        <v>2626.53</v>
      </c>
      <c r="U2131">
        <v>2636.98</v>
      </c>
      <c r="V2131">
        <v>1.1599999999999999</v>
      </c>
      <c r="W2131">
        <v>1.1599999999999999</v>
      </c>
      <c r="X2131">
        <v>1.1599999999999999</v>
      </c>
      <c r="Y2131">
        <v>1.1599999999999999</v>
      </c>
      <c r="Z2131" t="s">
        <v>12</v>
      </c>
      <c r="AA2131" t="s">
        <v>12</v>
      </c>
      <c r="AB2131" t="s">
        <v>12</v>
      </c>
      <c r="AC2131" t="s">
        <v>12</v>
      </c>
      <c r="AD2131">
        <v>240.32197859999999</v>
      </c>
      <c r="AE2131">
        <v>241.54601391</v>
      </c>
      <c r="AF2131">
        <v>240.18495971999999</v>
      </c>
      <c r="AG2131">
        <v>241.21716860999999</v>
      </c>
      <c r="AH2131" t="s">
        <v>12</v>
      </c>
      <c r="AI2131" t="s">
        <v>12</v>
      </c>
    </row>
    <row r="2132" spans="1:35" x14ac:dyDescent="0.25">
      <c r="A2132">
        <v>1512743400</v>
      </c>
      <c r="B2132">
        <v>22.16079431</v>
      </c>
      <c r="C2132">
        <v>22.285090480000001</v>
      </c>
      <c r="D2132">
        <v>22.087197499999998</v>
      </c>
      <c r="E2132">
        <v>22.275277580000001</v>
      </c>
      <c r="F2132">
        <v>22.16079431</v>
      </c>
      <c r="G2132">
        <v>22.285090480000001</v>
      </c>
      <c r="H2132">
        <v>22.087197499999998</v>
      </c>
      <c r="I2132">
        <v>22.275277580000001</v>
      </c>
      <c r="J2132">
        <v>2644</v>
      </c>
      <c r="K2132">
        <v>2656.75</v>
      </c>
      <c r="L2132">
        <v>2643.5</v>
      </c>
      <c r="M2132">
        <v>2655.5</v>
      </c>
      <c r="N2132">
        <v>2642.25</v>
      </c>
      <c r="O2132">
        <v>2655.25</v>
      </c>
      <c r="P2132">
        <v>2640.25</v>
      </c>
      <c r="Q2132">
        <v>2654</v>
      </c>
      <c r="R2132">
        <v>2646.21</v>
      </c>
      <c r="S2132">
        <v>2651.65</v>
      </c>
      <c r="T2132">
        <v>2644.1</v>
      </c>
      <c r="U2132">
        <v>2651.5</v>
      </c>
      <c r="V2132">
        <v>1.1599999999999999</v>
      </c>
      <c r="W2132">
        <v>1.1599999999999999</v>
      </c>
      <c r="X2132">
        <v>1.1599999999999999</v>
      </c>
      <c r="Y2132">
        <v>1.1599999999999999</v>
      </c>
      <c r="Z2132" t="s">
        <v>12</v>
      </c>
      <c r="AA2132" t="s">
        <v>12</v>
      </c>
      <c r="AB2132" t="s">
        <v>12</v>
      </c>
      <c r="AC2132" t="s">
        <v>12</v>
      </c>
      <c r="AD2132">
        <v>242.05755106000001</v>
      </c>
      <c r="AE2132">
        <v>242.54168443</v>
      </c>
      <c r="AF2132">
        <v>241.81091708</v>
      </c>
      <c r="AG2132">
        <v>242.53254984</v>
      </c>
      <c r="AH2132" t="s">
        <v>12</v>
      </c>
      <c r="AI2132" t="s">
        <v>12</v>
      </c>
    </row>
    <row r="2133" spans="1:35" x14ac:dyDescent="0.25">
      <c r="A2133">
        <v>1513002600</v>
      </c>
      <c r="B2133">
        <v>22.301445659999999</v>
      </c>
      <c r="C2133">
        <v>22.496068000000001</v>
      </c>
      <c r="D2133">
        <v>22.27364275</v>
      </c>
      <c r="E2133">
        <v>22.48952573</v>
      </c>
      <c r="F2133">
        <v>22.301445659999999</v>
      </c>
      <c r="G2133">
        <v>22.496068000000001</v>
      </c>
      <c r="H2133">
        <v>22.27364275</v>
      </c>
      <c r="I2133">
        <v>22.48952573</v>
      </c>
      <c r="J2133">
        <v>2656</v>
      </c>
      <c r="K2133">
        <v>2669.25</v>
      </c>
      <c r="L2133">
        <v>2654.5</v>
      </c>
      <c r="M2133">
        <v>2666</v>
      </c>
      <c r="N2133">
        <v>2655</v>
      </c>
      <c r="O2133">
        <v>2667.75</v>
      </c>
      <c r="P2133">
        <v>2652.25</v>
      </c>
      <c r="Q2133">
        <v>2664.5</v>
      </c>
      <c r="R2133">
        <v>2652.19</v>
      </c>
      <c r="S2133">
        <v>2660.33</v>
      </c>
      <c r="T2133">
        <v>2651.47</v>
      </c>
      <c r="U2133">
        <v>2659.99</v>
      </c>
      <c r="V2133">
        <v>1.1599999999999999</v>
      </c>
      <c r="W2133">
        <v>1.1599999999999999</v>
      </c>
      <c r="X2133">
        <v>1.1599999999999999</v>
      </c>
      <c r="Y2133">
        <v>1.1599999999999999</v>
      </c>
      <c r="Z2133" t="s">
        <v>12</v>
      </c>
      <c r="AA2133" t="s">
        <v>12</v>
      </c>
      <c r="AB2133" t="s">
        <v>12</v>
      </c>
      <c r="AC2133" t="s">
        <v>12</v>
      </c>
      <c r="AD2133">
        <v>242.59649198</v>
      </c>
      <c r="AE2133">
        <v>243.32725934000001</v>
      </c>
      <c r="AF2133">
        <v>242.50450663999999</v>
      </c>
      <c r="AG2133">
        <v>243.26331719000001</v>
      </c>
      <c r="AH2133" t="s">
        <v>12</v>
      </c>
      <c r="AI2133" t="s">
        <v>12</v>
      </c>
    </row>
    <row r="2134" spans="1:35" x14ac:dyDescent="0.25">
      <c r="A2134">
        <v>1513089000</v>
      </c>
      <c r="B2134">
        <v>22.556581250000001</v>
      </c>
      <c r="C2134">
        <v>22.738119059999999</v>
      </c>
      <c r="D2134">
        <v>22.48952573</v>
      </c>
      <c r="E2134">
        <v>22.599103530000001</v>
      </c>
      <c r="F2134">
        <v>22.556581250000001</v>
      </c>
      <c r="G2134">
        <v>22.738119059999999</v>
      </c>
      <c r="H2134">
        <v>22.48952573</v>
      </c>
      <c r="I2134">
        <v>22.599103530000001</v>
      </c>
      <c r="J2134">
        <v>2666.75</v>
      </c>
      <c r="K2134">
        <v>2674.5</v>
      </c>
      <c r="L2134">
        <v>2665</v>
      </c>
      <c r="M2134">
        <v>2669.25</v>
      </c>
      <c r="N2134">
        <v>2666</v>
      </c>
      <c r="O2134">
        <v>2673</v>
      </c>
      <c r="P2134">
        <v>2663.25</v>
      </c>
      <c r="Q2134">
        <v>2667.75</v>
      </c>
      <c r="R2134">
        <v>2661.73</v>
      </c>
      <c r="S2134">
        <v>2669.72</v>
      </c>
      <c r="T2134">
        <v>2659.78</v>
      </c>
      <c r="U2134">
        <v>2664.11</v>
      </c>
      <c r="V2134">
        <v>1.17</v>
      </c>
      <c r="W2134">
        <v>1.17</v>
      </c>
      <c r="X2134">
        <v>1.17</v>
      </c>
      <c r="Y2134">
        <v>1.17</v>
      </c>
      <c r="Z2134" t="s">
        <v>12</v>
      </c>
      <c r="AA2134" t="s">
        <v>12</v>
      </c>
      <c r="AB2134" t="s">
        <v>12</v>
      </c>
      <c r="AC2134" t="s">
        <v>12</v>
      </c>
      <c r="AD2134">
        <v>243.50081657999999</v>
      </c>
      <c r="AE2134">
        <v>244.18591097999999</v>
      </c>
      <c r="AF2134">
        <v>243.29528826999999</v>
      </c>
      <c r="AG2134">
        <v>243.69264301000001</v>
      </c>
      <c r="AH2134" t="s">
        <v>12</v>
      </c>
      <c r="AI2134" t="s">
        <v>12</v>
      </c>
    </row>
    <row r="2135" spans="1:35" x14ac:dyDescent="0.25">
      <c r="A2135">
        <v>1513175400</v>
      </c>
      <c r="B2135">
        <v>22.674336140000001</v>
      </c>
      <c r="C2135">
        <v>22.792090049999999</v>
      </c>
      <c r="D2135">
        <v>22.565756319999998</v>
      </c>
      <c r="E2135">
        <v>22.58601998</v>
      </c>
      <c r="F2135">
        <v>22.674336140000001</v>
      </c>
      <c r="G2135">
        <v>22.792090049999999</v>
      </c>
      <c r="H2135">
        <v>22.565756319999998</v>
      </c>
      <c r="I2135">
        <v>22.58601998</v>
      </c>
      <c r="J2135">
        <v>2668.25</v>
      </c>
      <c r="K2135">
        <v>2676.75</v>
      </c>
      <c r="L2135">
        <v>2661.5</v>
      </c>
      <c r="M2135">
        <v>2670.75</v>
      </c>
      <c r="N2135">
        <v>2667.75</v>
      </c>
      <c r="O2135">
        <v>2675.5</v>
      </c>
      <c r="P2135">
        <v>2659.25</v>
      </c>
      <c r="Q2135">
        <v>2669</v>
      </c>
      <c r="R2135">
        <v>2667.59</v>
      </c>
      <c r="S2135">
        <v>2671.88</v>
      </c>
      <c r="T2135">
        <v>2662.85</v>
      </c>
      <c r="U2135">
        <v>2662.85</v>
      </c>
      <c r="V2135">
        <v>1.17</v>
      </c>
      <c r="W2135">
        <v>1.17</v>
      </c>
      <c r="X2135">
        <v>1.17</v>
      </c>
      <c r="Y2135">
        <v>1.17</v>
      </c>
      <c r="Z2135" t="s">
        <v>12</v>
      </c>
      <c r="AA2135" t="s">
        <v>12</v>
      </c>
      <c r="AB2135" t="s">
        <v>12</v>
      </c>
      <c r="AC2135" t="s">
        <v>12</v>
      </c>
      <c r="AD2135">
        <v>243.94841159000001</v>
      </c>
      <c r="AE2135">
        <v>244.40514117999999</v>
      </c>
      <c r="AF2135">
        <v>243.57389332</v>
      </c>
      <c r="AG2135">
        <v>243.66523924000001</v>
      </c>
      <c r="AH2135" t="s">
        <v>12</v>
      </c>
      <c r="AI2135" t="s">
        <v>12</v>
      </c>
    </row>
    <row r="2136" spans="1:35" x14ac:dyDescent="0.25">
      <c r="A2136">
        <v>1513261800</v>
      </c>
      <c r="B2136">
        <v>22.675970979999999</v>
      </c>
      <c r="C2136">
        <v>22.6972326</v>
      </c>
      <c r="D2136">
        <v>22.285156229999998</v>
      </c>
      <c r="E2136">
        <v>22.309622749999999</v>
      </c>
      <c r="F2136">
        <v>22.675970979999999</v>
      </c>
      <c r="G2136">
        <v>22.6972326</v>
      </c>
      <c r="H2136">
        <v>22.285156229999998</v>
      </c>
      <c r="I2136">
        <v>22.309622749999999</v>
      </c>
      <c r="J2136">
        <v>2671.5</v>
      </c>
      <c r="K2136">
        <v>2675</v>
      </c>
      <c r="L2136">
        <v>2653.75</v>
      </c>
      <c r="M2136">
        <v>2657.5</v>
      </c>
      <c r="N2136">
        <v>2668.5</v>
      </c>
      <c r="O2136">
        <v>2673.5</v>
      </c>
      <c r="P2136">
        <v>2651.75</v>
      </c>
      <c r="Q2136">
        <v>2656</v>
      </c>
      <c r="R2136">
        <v>2665.87</v>
      </c>
      <c r="S2136">
        <v>2668.09</v>
      </c>
      <c r="T2136">
        <v>2652.01</v>
      </c>
      <c r="U2136">
        <v>2652.01</v>
      </c>
      <c r="V2136">
        <v>1.41</v>
      </c>
      <c r="W2136">
        <v>1.41</v>
      </c>
      <c r="X2136">
        <v>1.41</v>
      </c>
      <c r="Y2136">
        <v>1.41</v>
      </c>
      <c r="Z2136" t="s">
        <v>12</v>
      </c>
      <c r="AA2136" t="s">
        <v>12</v>
      </c>
      <c r="AB2136" t="s">
        <v>12</v>
      </c>
      <c r="AC2136" t="s">
        <v>12</v>
      </c>
      <c r="AD2136">
        <v>243.97581536000001</v>
      </c>
      <c r="AE2136">
        <v>244.09456506000001</v>
      </c>
      <c r="AF2136">
        <v>242.61476117000001</v>
      </c>
      <c r="AG2136">
        <v>242.66956872</v>
      </c>
      <c r="AH2136" t="s">
        <v>12</v>
      </c>
      <c r="AI2136" t="s">
        <v>12</v>
      </c>
    </row>
    <row r="2137" spans="1:35" x14ac:dyDescent="0.25">
      <c r="A2137">
        <v>1513348200</v>
      </c>
      <c r="B2137">
        <v>22.59583288</v>
      </c>
      <c r="C2137">
        <v>22.978535300000001</v>
      </c>
      <c r="D2137">
        <v>22.574735130000001</v>
      </c>
      <c r="E2137">
        <v>22.852603309999999</v>
      </c>
      <c r="F2137">
        <v>22.59583288</v>
      </c>
      <c r="G2137">
        <v>22.978535300000001</v>
      </c>
      <c r="H2137">
        <v>22.574735130000001</v>
      </c>
      <c r="I2137">
        <v>22.852603309999999</v>
      </c>
      <c r="J2137">
        <v>2654.5</v>
      </c>
      <c r="K2137">
        <v>2684.5</v>
      </c>
      <c r="L2137">
        <v>2653.75</v>
      </c>
      <c r="M2137">
        <v>2683.5</v>
      </c>
      <c r="N2137">
        <v>2652.75</v>
      </c>
      <c r="O2137">
        <v>2683.25</v>
      </c>
      <c r="P2137">
        <v>2652.5</v>
      </c>
      <c r="Q2137">
        <v>2682</v>
      </c>
      <c r="R2137">
        <v>2660.63</v>
      </c>
      <c r="S2137">
        <v>2679.63</v>
      </c>
      <c r="T2137">
        <v>2659.14</v>
      </c>
      <c r="U2137">
        <v>2675.81</v>
      </c>
      <c r="V2137">
        <v>1.41</v>
      </c>
      <c r="W2137">
        <v>1.41</v>
      </c>
      <c r="X2137">
        <v>1.41</v>
      </c>
      <c r="Y2137">
        <v>1.41</v>
      </c>
      <c r="Z2137" t="s">
        <v>12</v>
      </c>
      <c r="AA2137" t="s">
        <v>12</v>
      </c>
      <c r="AB2137" t="s">
        <v>12</v>
      </c>
      <c r="AC2137" t="s">
        <v>12</v>
      </c>
      <c r="AD2137">
        <v>243.71746017000001</v>
      </c>
      <c r="AE2137">
        <v>245.17728597999999</v>
      </c>
      <c r="AF2137">
        <v>243.66237240000001</v>
      </c>
      <c r="AG2137">
        <v>244.69067738000001</v>
      </c>
      <c r="AH2137" t="s">
        <v>12</v>
      </c>
      <c r="AI2137" t="s">
        <v>12</v>
      </c>
    </row>
    <row r="2138" spans="1:35" x14ac:dyDescent="0.25">
      <c r="A2138">
        <v>1513607400</v>
      </c>
      <c r="B2138">
        <v>23.264745430000001</v>
      </c>
      <c r="C2138">
        <v>23.387193830000001</v>
      </c>
      <c r="D2138">
        <v>23.23169163</v>
      </c>
      <c r="E2138">
        <v>23.2892777</v>
      </c>
      <c r="F2138">
        <v>23.264745430000001</v>
      </c>
      <c r="G2138">
        <v>23.387193830000001</v>
      </c>
      <c r="H2138">
        <v>23.23169163</v>
      </c>
      <c r="I2138">
        <v>23.2892777</v>
      </c>
      <c r="J2138">
        <v>2684.25</v>
      </c>
      <c r="K2138">
        <v>2699.25</v>
      </c>
      <c r="L2138">
        <v>2684.25</v>
      </c>
      <c r="M2138">
        <v>2696</v>
      </c>
      <c r="N2138">
        <v>2683</v>
      </c>
      <c r="O2138">
        <v>2698</v>
      </c>
      <c r="P2138">
        <v>2682.5</v>
      </c>
      <c r="Q2138">
        <v>2694.5</v>
      </c>
      <c r="R2138">
        <v>2685.92</v>
      </c>
      <c r="S2138">
        <v>2694.97</v>
      </c>
      <c r="T2138">
        <v>2685.92</v>
      </c>
      <c r="U2138">
        <v>2690.16</v>
      </c>
      <c r="V2138">
        <v>1.42</v>
      </c>
      <c r="W2138">
        <v>1.42</v>
      </c>
      <c r="X2138">
        <v>1.42</v>
      </c>
      <c r="Y2138">
        <v>1.42</v>
      </c>
      <c r="Z2138" t="s">
        <v>12</v>
      </c>
      <c r="AA2138" t="s">
        <v>12</v>
      </c>
      <c r="AB2138" t="s">
        <v>12</v>
      </c>
      <c r="AC2138" t="s">
        <v>12</v>
      </c>
      <c r="AD2138">
        <v>246.15050318999999</v>
      </c>
      <c r="AE2138">
        <v>246.60956791000001</v>
      </c>
      <c r="AF2138">
        <v>246.04032764999999</v>
      </c>
      <c r="AG2138">
        <v>246.24231613000001</v>
      </c>
      <c r="AH2138" t="s">
        <v>12</v>
      </c>
      <c r="AI2138" t="s">
        <v>12</v>
      </c>
    </row>
    <row r="2139" spans="1:35" x14ac:dyDescent="0.25">
      <c r="A2139">
        <v>1513693800</v>
      </c>
      <c r="B2139">
        <v>23.36123869</v>
      </c>
      <c r="C2139">
        <v>23.367780960000001</v>
      </c>
      <c r="D2139">
        <v>22.999796920000001</v>
      </c>
      <c r="E2139">
        <v>23.02269338</v>
      </c>
      <c r="F2139">
        <v>23.36123869</v>
      </c>
      <c r="G2139">
        <v>23.367780960000001</v>
      </c>
      <c r="H2139">
        <v>22.999796920000001</v>
      </c>
      <c r="I2139">
        <v>23.02269338</v>
      </c>
      <c r="J2139">
        <v>2696.25</v>
      </c>
      <c r="K2139">
        <v>2699.75</v>
      </c>
      <c r="L2139">
        <v>2684.5</v>
      </c>
      <c r="M2139">
        <v>2685.75</v>
      </c>
      <c r="N2139">
        <v>2695</v>
      </c>
      <c r="O2139">
        <v>2698</v>
      </c>
      <c r="P2139">
        <v>2682.5</v>
      </c>
      <c r="Q2139">
        <v>2684</v>
      </c>
      <c r="R2139">
        <v>2692.71</v>
      </c>
      <c r="S2139">
        <v>2694.44</v>
      </c>
      <c r="T2139">
        <v>2680.74</v>
      </c>
      <c r="U2139">
        <v>2681.47</v>
      </c>
      <c r="V2139">
        <v>1.42</v>
      </c>
      <c r="W2139">
        <v>1.42</v>
      </c>
      <c r="X2139">
        <v>1.42</v>
      </c>
      <c r="Y2139">
        <v>1.42</v>
      </c>
      <c r="Z2139" t="s">
        <v>12</v>
      </c>
      <c r="AA2139" t="s">
        <v>12</v>
      </c>
      <c r="AB2139" t="s">
        <v>12</v>
      </c>
      <c r="AC2139" t="s">
        <v>12</v>
      </c>
      <c r="AD2139">
        <v>246.49939237000001</v>
      </c>
      <c r="AE2139">
        <v>246.54529884999999</v>
      </c>
      <c r="AF2139">
        <v>245.22319245</v>
      </c>
      <c r="AG2139">
        <v>245.29664281000001</v>
      </c>
      <c r="AH2139" t="s">
        <v>12</v>
      </c>
      <c r="AI2139" t="s">
        <v>12</v>
      </c>
    </row>
    <row r="2140" spans="1:35" x14ac:dyDescent="0.25">
      <c r="A2140">
        <v>1513780200</v>
      </c>
      <c r="B2140">
        <v>23.300725440000001</v>
      </c>
      <c r="C2140">
        <v>23.317080610000001</v>
      </c>
      <c r="D2140">
        <v>22.891854940000002</v>
      </c>
      <c r="E2140">
        <v>22.98180692</v>
      </c>
      <c r="F2140">
        <v>23.300725440000001</v>
      </c>
      <c r="G2140">
        <v>23.317080610000001</v>
      </c>
      <c r="H2140">
        <v>22.891854940000002</v>
      </c>
      <c r="I2140">
        <v>22.98180692</v>
      </c>
      <c r="J2140">
        <v>2686.75</v>
      </c>
      <c r="K2140">
        <v>2697</v>
      </c>
      <c r="L2140">
        <v>2680.75</v>
      </c>
      <c r="M2140">
        <v>2683.5</v>
      </c>
      <c r="N2140">
        <v>2684.75</v>
      </c>
      <c r="O2140">
        <v>2695.5</v>
      </c>
      <c r="P2140">
        <v>2679</v>
      </c>
      <c r="Q2140">
        <v>2681.5</v>
      </c>
      <c r="R2140">
        <v>2688.18</v>
      </c>
      <c r="S2140">
        <v>2691.01</v>
      </c>
      <c r="T2140">
        <v>2676.11</v>
      </c>
      <c r="U2140">
        <v>2679.25</v>
      </c>
      <c r="V2140">
        <v>1.42</v>
      </c>
      <c r="W2140">
        <v>1.42</v>
      </c>
      <c r="X2140">
        <v>1.42</v>
      </c>
      <c r="Y2140">
        <v>1.42</v>
      </c>
      <c r="Z2140" t="s">
        <v>12</v>
      </c>
      <c r="AA2140" t="s">
        <v>12</v>
      </c>
      <c r="AB2140" t="s">
        <v>12</v>
      </c>
      <c r="AC2140" t="s">
        <v>12</v>
      </c>
      <c r="AD2140">
        <v>246.30658518999999</v>
      </c>
      <c r="AE2140">
        <v>246.36167295999999</v>
      </c>
      <c r="AF2140">
        <v>244.85594067</v>
      </c>
      <c r="AG2140">
        <v>245.16810468</v>
      </c>
      <c r="AH2140" t="s">
        <v>12</v>
      </c>
      <c r="AI2140" t="s">
        <v>12</v>
      </c>
    </row>
    <row r="2141" spans="1:35" x14ac:dyDescent="0.25">
      <c r="A2141">
        <v>1513866600</v>
      </c>
      <c r="B2141">
        <v>23.13717763</v>
      </c>
      <c r="C2141">
        <v>23.312174150000001</v>
      </c>
      <c r="D2141">
        <v>23.047357139999999</v>
      </c>
      <c r="E2141">
        <v>23.101196640000001</v>
      </c>
      <c r="F2141">
        <v>23.13717763</v>
      </c>
      <c r="G2141">
        <v>23.312174150000001</v>
      </c>
      <c r="H2141">
        <v>23.047357139999999</v>
      </c>
      <c r="I2141">
        <v>23.101196640000001</v>
      </c>
      <c r="J2141">
        <v>2683</v>
      </c>
      <c r="K2141">
        <v>2697.5</v>
      </c>
      <c r="L2141">
        <v>2683</v>
      </c>
      <c r="M2141">
        <v>2689.5</v>
      </c>
      <c r="N2141">
        <v>2681.5</v>
      </c>
      <c r="O2141">
        <v>2696</v>
      </c>
      <c r="P2141">
        <v>2680.75</v>
      </c>
      <c r="Q2141">
        <v>2687.75</v>
      </c>
      <c r="R2141">
        <v>2683.02</v>
      </c>
      <c r="S2141">
        <v>2692.64</v>
      </c>
      <c r="T2141">
        <v>2682.4</v>
      </c>
      <c r="U2141">
        <v>2684.57</v>
      </c>
      <c r="V2141">
        <v>1.42</v>
      </c>
      <c r="W2141">
        <v>1.42</v>
      </c>
      <c r="X2141">
        <v>1.42</v>
      </c>
      <c r="Y2141">
        <v>1.42</v>
      </c>
      <c r="Z2141" t="s">
        <v>12</v>
      </c>
      <c r="AA2141" t="s">
        <v>12</v>
      </c>
      <c r="AB2141" t="s">
        <v>12</v>
      </c>
      <c r="AC2141" t="s">
        <v>12</v>
      </c>
      <c r="AD2141">
        <v>245.81997659000001</v>
      </c>
      <c r="AE2141">
        <v>246.41217008000001</v>
      </c>
      <c r="AF2141">
        <v>245.41599962999999</v>
      </c>
      <c r="AG2141">
        <v>245.67307588</v>
      </c>
      <c r="AH2141" t="s">
        <v>12</v>
      </c>
      <c r="AI2141" t="s">
        <v>12</v>
      </c>
    </row>
    <row r="2142" spans="1:35" x14ac:dyDescent="0.25">
      <c r="A2142">
        <v>1513953000</v>
      </c>
      <c r="B2142">
        <v>23.111009549999999</v>
      </c>
      <c r="C2142">
        <v>23.11918665</v>
      </c>
      <c r="D2142">
        <v>22.931106570000001</v>
      </c>
      <c r="E2142">
        <v>23.079935020000001</v>
      </c>
      <c r="F2142">
        <v>23.111009549999999</v>
      </c>
      <c r="G2142">
        <v>23.11918665</v>
      </c>
      <c r="H2142">
        <v>22.931106570000001</v>
      </c>
      <c r="I2142">
        <v>23.079935020000001</v>
      </c>
      <c r="J2142">
        <v>2688.75</v>
      </c>
      <c r="K2142">
        <v>2693.5</v>
      </c>
      <c r="L2142">
        <v>2684.5</v>
      </c>
      <c r="M2142">
        <v>2688</v>
      </c>
      <c r="N2142">
        <v>2686.75</v>
      </c>
      <c r="O2142">
        <v>2691.5</v>
      </c>
      <c r="P2142">
        <v>2682.25</v>
      </c>
      <c r="Q2142">
        <v>2686</v>
      </c>
      <c r="R2142">
        <v>2684.22</v>
      </c>
      <c r="S2142">
        <v>2685.35</v>
      </c>
      <c r="T2142">
        <v>2678.13</v>
      </c>
      <c r="U2142">
        <v>2683.34</v>
      </c>
      <c r="V2142">
        <v>1.42</v>
      </c>
      <c r="W2142">
        <v>1.42</v>
      </c>
      <c r="X2142">
        <v>1.42</v>
      </c>
      <c r="Y2142">
        <v>1.42</v>
      </c>
      <c r="Z2142" t="s">
        <v>12</v>
      </c>
      <c r="AA2142" t="s">
        <v>12</v>
      </c>
      <c r="AB2142" t="s">
        <v>12</v>
      </c>
      <c r="AC2142" t="s">
        <v>12</v>
      </c>
      <c r="AD2142">
        <v>245.69143847000001</v>
      </c>
      <c r="AE2142">
        <v>245.72357299999999</v>
      </c>
      <c r="AF2142">
        <v>245.04874785999999</v>
      </c>
      <c r="AG2142">
        <v>245.60880682000001</v>
      </c>
      <c r="AH2142" t="s">
        <v>12</v>
      </c>
      <c r="AI2142" t="s">
        <v>12</v>
      </c>
    </row>
    <row r="2143" spans="1:35" x14ac:dyDescent="0.25">
      <c r="A2143">
        <v>1514298600</v>
      </c>
      <c r="B2143">
        <v>22.950732389999999</v>
      </c>
      <c r="C2143">
        <v>23.047225650000001</v>
      </c>
      <c r="D2143">
        <v>22.924564310000001</v>
      </c>
      <c r="E2143">
        <v>22.989984020000001</v>
      </c>
      <c r="F2143">
        <v>22.950732389999999</v>
      </c>
      <c r="G2143">
        <v>23.047225650000001</v>
      </c>
      <c r="H2143">
        <v>22.924564310000001</v>
      </c>
      <c r="I2143">
        <v>22.989984020000001</v>
      </c>
      <c r="J2143">
        <v>2690.5</v>
      </c>
      <c r="K2143">
        <v>2691</v>
      </c>
      <c r="L2143">
        <v>2685.25</v>
      </c>
      <c r="M2143">
        <v>2689</v>
      </c>
      <c r="N2143">
        <v>2686.75</v>
      </c>
      <c r="O2143">
        <v>2689.5</v>
      </c>
      <c r="P2143">
        <v>2683.5</v>
      </c>
      <c r="Q2143">
        <v>2687</v>
      </c>
      <c r="R2143">
        <v>2679.09</v>
      </c>
      <c r="S2143">
        <v>2682.74</v>
      </c>
      <c r="T2143">
        <v>2677.96</v>
      </c>
      <c r="U2143">
        <v>2680.5</v>
      </c>
      <c r="V2143">
        <v>1.42</v>
      </c>
      <c r="W2143">
        <v>1.42</v>
      </c>
      <c r="X2143">
        <v>1.42</v>
      </c>
      <c r="Y2143">
        <v>1.42</v>
      </c>
      <c r="Z2143" t="s">
        <v>12</v>
      </c>
      <c r="AA2143" t="s">
        <v>12</v>
      </c>
      <c r="AB2143" t="s">
        <v>12</v>
      </c>
      <c r="AC2143" t="s">
        <v>12</v>
      </c>
      <c r="AD2143">
        <v>245.18646727000001</v>
      </c>
      <c r="AE2143">
        <v>245.54242606</v>
      </c>
      <c r="AF2143">
        <v>245.03497591999999</v>
      </c>
      <c r="AG2143">
        <v>245.31500539999999</v>
      </c>
      <c r="AH2143" t="s">
        <v>12</v>
      </c>
      <c r="AI2143" t="s">
        <v>12</v>
      </c>
    </row>
    <row r="2144" spans="1:35" x14ac:dyDescent="0.25">
      <c r="A2144">
        <v>1514385000</v>
      </c>
      <c r="B2144">
        <v>23.02923565</v>
      </c>
      <c r="C2144">
        <v>23.13227118</v>
      </c>
      <c r="D2144">
        <v>22.954003029999999</v>
      </c>
      <c r="E2144">
        <v>23.03904855</v>
      </c>
      <c r="F2144">
        <v>23.02923565</v>
      </c>
      <c r="G2144">
        <v>23.13227118</v>
      </c>
      <c r="H2144">
        <v>22.954003029999999</v>
      </c>
      <c r="I2144">
        <v>23.03904855</v>
      </c>
      <c r="J2144">
        <v>2689.75</v>
      </c>
      <c r="K2144">
        <v>2692.5</v>
      </c>
      <c r="L2144">
        <v>2683.25</v>
      </c>
      <c r="M2144">
        <v>2687.25</v>
      </c>
      <c r="N2144">
        <v>2687.5</v>
      </c>
      <c r="O2144">
        <v>2691</v>
      </c>
      <c r="P2144">
        <v>2681.5</v>
      </c>
      <c r="Q2144">
        <v>2685.5</v>
      </c>
      <c r="R2144">
        <v>2682.1</v>
      </c>
      <c r="S2144">
        <v>2685.64</v>
      </c>
      <c r="T2144">
        <v>2678.91</v>
      </c>
      <c r="U2144">
        <v>2682.62</v>
      </c>
      <c r="V2144">
        <v>1.42</v>
      </c>
      <c r="W2144">
        <v>1.42</v>
      </c>
      <c r="X2144">
        <v>1.42</v>
      </c>
      <c r="Y2144">
        <v>1.42</v>
      </c>
      <c r="Z2144" t="s">
        <v>12</v>
      </c>
      <c r="AA2144" t="s">
        <v>12</v>
      </c>
      <c r="AB2144" t="s">
        <v>12</v>
      </c>
      <c r="AC2144" t="s">
        <v>12</v>
      </c>
      <c r="AD2144">
        <v>245.48944999</v>
      </c>
      <c r="AE2144">
        <v>245.81079528999999</v>
      </c>
      <c r="AF2144">
        <v>245.1497421</v>
      </c>
      <c r="AG2144">
        <v>245.43436222</v>
      </c>
      <c r="AH2144" t="s">
        <v>12</v>
      </c>
      <c r="AI2144" t="s">
        <v>12</v>
      </c>
    </row>
    <row r="2145" spans="1:35" x14ac:dyDescent="0.25">
      <c r="A2145">
        <v>1514471400</v>
      </c>
      <c r="B2145">
        <v>23.148625370000001</v>
      </c>
      <c r="C2145">
        <v>23.168251179999999</v>
      </c>
      <c r="D2145">
        <v>23.047225650000001</v>
      </c>
      <c r="E2145">
        <v>23.145354730000001</v>
      </c>
      <c r="F2145">
        <v>23.148625370000001</v>
      </c>
      <c r="G2145">
        <v>23.168251179999999</v>
      </c>
      <c r="H2145">
        <v>23.047225650000001</v>
      </c>
      <c r="I2145">
        <v>23.145354730000001</v>
      </c>
      <c r="J2145">
        <v>2686.5</v>
      </c>
      <c r="K2145">
        <v>2690.5</v>
      </c>
      <c r="L2145">
        <v>2685</v>
      </c>
      <c r="M2145">
        <v>2687.5</v>
      </c>
      <c r="N2145">
        <v>2684</v>
      </c>
      <c r="O2145">
        <v>2689</v>
      </c>
      <c r="P2145">
        <v>2683</v>
      </c>
      <c r="Q2145">
        <v>2685.75</v>
      </c>
      <c r="R2145">
        <v>2686.1</v>
      </c>
      <c r="S2145">
        <v>2687.66</v>
      </c>
      <c r="T2145">
        <v>2682.69</v>
      </c>
      <c r="U2145">
        <v>2687.54</v>
      </c>
      <c r="V2145">
        <v>1.42</v>
      </c>
      <c r="W2145">
        <v>1.42</v>
      </c>
      <c r="X2145">
        <v>1.42</v>
      </c>
      <c r="Y2145">
        <v>1.42</v>
      </c>
      <c r="Z2145" t="s">
        <v>12</v>
      </c>
      <c r="AA2145" t="s">
        <v>12</v>
      </c>
      <c r="AB2145" t="s">
        <v>12</v>
      </c>
      <c r="AC2145" t="s">
        <v>12</v>
      </c>
      <c r="AD2145">
        <v>245.957696</v>
      </c>
      <c r="AE2145">
        <v>245.98523989</v>
      </c>
      <c r="AF2145">
        <v>245.55371905000001</v>
      </c>
      <c r="AG2145">
        <v>245.93933342</v>
      </c>
      <c r="AH2145" t="s">
        <v>12</v>
      </c>
      <c r="AI2145" t="s">
        <v>12</v>
      </c>
    </row>
    <row r="2146" spans="1:35" x14ac:dyDescent="0.25">
      <c r="A2146">
        <v>1514557800</v>
      </c>
      <c r="B2146">
        <v>23.321987060000001</v>
      </c>
      <c r="C2146">
        <v>23.321987060000001</v>
      </c>
      <c r="D2146">
        <v>22.836248139999999</v>
      </c>
      <c r="E2146">
        <v>22.92129366</v>
      </c>
      <c r="F2146">
        <v>23.321987060000001</v>
      </c>
      <c r="G2146">
        <v>23.321987060000001</v>
      </c>
      <c r="H2146">
        <v>22.836248139999999</v>
      </c>
      <c r="I2146">
        <v>22.92129366</v>
      </c>
      <c r="J2146">
        <v>2687.5</v>
      </c>
      <c r="K2146">
        <v>2700</v>
      </c>
      <c r="L2146">
        <v>2669.5</v>
      </c>
      <c r="M2146">
        <v>2678</v>
      </c>
      <c r="N2146">
        <v>2684.75</v>
      </c>
      <c r="O2146">
        <v>2698.25</v>
      </c>
      <c r="P2146">
        <v>2667.75</v>
      </c>
      <c r="Q2146">
        <v>2676</v>
      </c>
      <c r="R2146">
        <v>2689.15</v>
      </c>
      <c r="S2146">
        <v>2692.12</v>
      </c>
      <c r="T2146">
        <v>2673.61</v>
      </c>
      <c r="U2146">
        <v>2673.61</v>
      </c>
      <c r="V2146">
        <v>1.33</v>
      </c>
      <c r="W2146">
        <v>1.33</v>
      </c>
      <c r="X2146">
        <v>1.33</v>
      </c>
      <c r="Y2146">
        <v>1.33</v>
      </c>
      <c r="Z2146" t="s">
        <v>12</v>
      </c>
      <c r="AA2146" t="s">
        <v>12</v>
      </c>
      <c r="AB2146" t="s">
        <v>12</v>
      </c>
      <c r="AC2146" t="s">
        <v>12</v>
      </c>
      <c r="AD2146">
        <v>246.54529884999999</v>
      </c>
      <c r="AE2146">
        <v>246.56366144</v>
      </c>
      <c r="AF2146">
        <v>244.81003419999999</v>
      </c>
      <c r="AG2146">
        <v>245.01202268</v>
      </c>
      <c r="AH2146" t="s">
        <v>12</v>
      </c>
      <c r="AI2146" t="s">
        <v>12</v>
      </c>
    </row>
    <row r="2147" spans="1:35" x14ac:dyDescent="0.25">
      <c r="A2147">
        <v>1514903400</v>
      </c>
      <c r="B2147">
        <v>23.13554182</v>
      </c>
      <c r="C2147">
        <v>23.390677419999999</v>
      </c>
      <c r="D2147">
        <v>23.027599840000001</v>
      </c>
      <c r="E2147">
        <v>23.390677419999999</v>
      </c>
      <c r="F2147">
        <v>23.13554182</v>
      </c>
      <c r="G2147">
        <v>23.390677419999999</v>
      </c>
      <c r="H2147">
        <v>23.027599840000001</v>
      </c>
      <c r="I2147">
        <v>23.390677419999999</v>
      </c>
      <c r="J2147">
        <v>2676.25</v>
      </c>
      <c r="K2147">
        <v>2697.75</v>
      </c>
      <c r="L2147">
        <v>2676.25</v>
      </c>
      <c r="M2147">
        <v>2695</v>
      </c>
      <c r="N2147">
        <v>2675.25</v>
      </c>
      <c r="O2147">
        <v>2696</v>
      </c>
      <c r="P2147">
        <v>2674.5</v>
      </c>
      <c r="Q2147">
        <v>2693</v>
      </c>
      <c r="R2147">
        <v>2683.73</v>
      </c>
      <c r="S2147">
        <v>2695.89</v>
      </c>
      <c r="T2147">
        <v>2682.36</v>
      </c>
      <c r="U2147">
        <v>2695.81</v>
      </c>
      <c r="V2147">
        <v>1.42</v>
      </c>
      <c r="W2147">
        <v>1.42</v>
      </c>
      <c r="X2147">
        <v>1.42</v>
      </c>
      <c r="Y2147">
        <v>1.42</v>
      </c>
      <c r="Z2147" t="s">
        <v>12</v>
      </c>
      <c r="AA2147" t="s">
        <v>12</v>
      </c>
      <c r="AB2147" t="s">
        <v>12</v>
      </c>
      <c r="AC2147" t="s">
        <v>12</v>
      </c>
      <c r="AD2147">
        <v>245.91178952999999</v>
      </c>
      <c r="AE2147">
        <v>246.80237509</v>
      </c>
      <c r="AF2147">
        <v>245.50781258000001</v>
      </c>
      <c r="AG2147">
        <v>246.76564991000001</v>
      </c>
      <c r="AH2147" t="s">
        <v>12</v>
      </c>
      <c r="AI2147" t="s">
        <v>12</v>
      </c>
    </row>
    <row r="2148" spans="1:35" x14ac:dyDescent="0.25">
      <c r="A2148">
        <v>1514989800</v>
      </c>
      <c r="B2148">
        <v>23.441376779999999</v>
      </c>
      <c r="C2148">
        <v>23.86194132</v>
      </c>
      <c r="D2148">
        <v>23.429929049999998</v>
      </c>
      <c r="E2148">
        <v>23.817537909999999</v>
      </c>
      <c r="F2148">
        <v>23.441376779999999</v>
      </c>
      <c r="G2148">
        <v>23.86194132</v>
      </c>
      <c r="H2148">
        <v>23.429929049999998</v>
      </c>
      <c r="I2148">
        <v>23.817537909999999</v>
      </c>
      <c r="J2148">
        <v>2696</v>
      </c>
      <c r="K2148">
        <v>2716</v>
      </c>
      <c r="L2148">
        <v>2695</v>
      </c>
      <c r="M2148">
        <v>2713</v>
      </c>
      <c r="N2148">
        <v>2693.75</v>
      </c>
      <c r="O2148">
        <v>2714.25</v>
      </c>
      <c r="P2148">
        <v>2692.25</v>
      </c>
      <c r="Q2148">
        <v>2711</v>
      </c>
      <c r="R2148">
        <v>2697.85</v>
      </c>
      <c r="S2148">
        <v>2714.37</v>
      </c>
      <c r="T2148">
        <v>2697.77</v>
      </c>
      <c r="U2148">
        <v>2713.06</v>
      </c>
      <c r="V2148">
        <v>1.42</v>
      </c>
      <c r="W2148">
        <v>1.42</v>
      </c>
      <c r="X2148">
        <v>1.42</v>
      </c>
      <c r="Y2148">
        <v>1.42</v>
      </c>
      <c r="Z2148" t="s">
        <v>12</v>
      </c>
      <c r="AA2148" t="s">
        <v>12</v>
      </c>
      <c r="AB2148" t="s">
        <v>12</v>
      </c>
      <c r="AC2148" t="s">
        <v>12</v>
      </c>
      <c r="AD2148">
        <v>246.94009450999999</v>
      </c>
      <c r="AE2148">
        <v>248.48255197</v>
      </c>
      <c r="AF2148">
        <v>246.94009450999999</v>
      </c>
      <c r="AG2148">
        <v>248.32646996</v>
      </c>
      <c r="AH2148" t="s">
        <v>12</v>
      </c>
      <c r="AI2148" t="s">
        <v>12</v>
      </c>
    </row>
    <row r="2149" spans="1:35" x14ac:dyDescent="0.25">
      <c r="A2149">
        <v>1515076200</v>
      </c>
      <c r="B2149">
        <v>24.017067690000001</v>
      </c>
      <c r="C2149">
        <v>24.260754559999999</v>
      </c>
      <c r="D2149">
        <v>23.984357339999999</v>
      </c>
      <c r="E2149">
        <v>24.1184674</v>
      </c>
      <c r="F2149">
        <v>24.017067690000001</v>
      </c>
      <c r="G2149">
        <v>24.260754559999999</v>
      </c>
      <c r="H2149">
        <v>23.984357339999999</v>
      </c>
      <c r="I2149">
        <v>24.1184674</v>
      </c>
      <c r="J2149">
        <v>2712</v>
      </c>
      <c r="K2149">
        <v>2731</v>
      </c>
      <c r="L2149">
        <v>2711</v>
      </c>
      <c r="M2149">
        <v>2726.25</v>
      </c>
      <c r="N2149">
        <v>2710.25</v>
      </c>
      <c r="O2149">
        <v>2729</v>
      </c>
      <c r="P2149">
        <v>2708.5</v>
      </c>
      <c r="Q2149">
        <v>2723.75</v>
      </c>
      <c r="R2149">
        <v>2719.31</v>
      </c>
      <c r="S2149">
        <v>2729.29</v>
      </c>
      <c r="T2149">
        <v>2719.07</v>
      </c>
      <c r="U2149">
        <v>2723.99</v>
      </c>
      <c r="V2149">
        <v>1.42</v>
      </c>
      <c r="W2149">
        <v>1.42</v>
      </c>
      <c r="X2149">
        <v>1.42</v>
      </c>
      <c r="Y2149">
        <v>1.42</v>
      </c>
      <c r="Z2149" t="s">
        <v>12</v>
      </c>
      <c r="AA2149" t="s">
        <v>12</v>
      </c>
      <c r="AB2149" t="s">
        <v>12</v>
      </c>
      <c r="AC2149" t="s">
        <v>12</v>
      </c>
      <c r="AD2149">
        <v>248.99670445000001</v>
      </c>
      <c r="AE2149">
        <v>249.87810872</v>
      </c>
      <c r="AF2149">
        <v>248.39505423</v>
      </c>
      <c r="AG2149">
        <v>249.37313753000001</v>
      </c>
      <c r="AH2149" t="s">
        <v>12</v>
      </c>
      <c r="AI2149" t="s">
        <v>12</v>
      </c>
    </row>
    <row r="2150" spans="1:35" x14ac:dyDescent="0.25">
      <c r="A2150">
        <v>1515162600</v>
      </c>
      <c r="B2150">
        <v>24.355612019999999</v>
      </c>
      <c r="C2150">
        <v>24.628737619999999</v>
      </c>
      <c r="D2150">
        <v>24.196970660000002</v>
      </c>
      <c r="E2150">
        <v>24.58948599</v>
      </c>
      <c r="F2150">
        <v>24.355612019999999</v>
      </c>
      <c r="G2150">
        <v>24.628737619999999</v>
      </c>
      <c r="H2150">
        <v>24.196970660000002</v>
      </c>
      <c r="I2150">
        <v>24.58948599</v>
      </c>
      <c r="J2150">
        <v>2728</v>
      </c>
      <c r="K2150">
        <v>2745.75</v>
      </c>
      <c r="L2150">
        <v>2728</v>
      </c>
      <c r="M2150">
        <v>2745.25</v>
      </c>
      <c r="N2150">
        <v>2725</v>
      </c>
      <c r="O2150">
        <v>2743.25</v>
      </c>
      <c r="P2150">
        <v>2723.75</v>
      </c>
      <c r="Q2150">
        <v>2742.5</v>
      </c>
      <c r="R2150">
        <v>2731.33</v>
      </c>
      <c r="S2150">
        <v>2743.45</v>
      </c>
      <c r="T2150">
        <v>2727.92</v>
      </c>
      <c r="U2150">
        <v>2743.15</v>
      </c>
      <c r="V2150">
        <v>1.42</v>
      </c>
      <c r="W2150">
        <v>1.42</v>
      </c>
      <c r="X2150">
        <v>1.42</v>
      </c>
      <c r="Y2150">
        <v>1.42</v>
      </c>
      <c r="Z2150" t="s">
        <v>12</v>
      </c>
      <c r="AA2150" t="s">
        <v>12</v>
      </c>
      <c r="AB2150" t="s">
        <v>12</v>
      </c>
      <c r="AC2150" t="s">
        <v>12</v>
      </c>
      <c r="AD2150">
        <v>250.19945401999999</v>
      </c>
      <c r="AE2150">
        <v>251.16348994000001</v>
      </c>
      <c r="AF2150">
        <v>249.68530154000001</v>
      </c>
      <c r="AG2150">
        <v>251.03495181</v>
      </c>
      <c r="AH2150" t="s">
        <v>12</v>
      </c>
      <c r="AI2150" t="s">
        <v>12</v>
      </c>
    </row>
    <row r="2151" spans="1:35" x14ac:dyDescent="0.25">
      <c r="A2151">
        <v>1515421800</v>
      </c>
      <c r="B2151">
        <v>24.560047260000001</v>
      </c>
      <c r="C2151">
        <v>24.76775413</v>
      </c>
      <c r="D2151">
        <v>24.468460449999998</v>
      </c>
      <c r="E2151">
        <v>24.712147330000001</v>
      </c>
      <c r="F2151">
        <v>24.560047260000001</v>
      </c>
      <c r="G2151">
        <v>24.76775413</v>
      </c>
      <c r="H2151">
        <v>24.468460449999998</v>
      </c>
      <c r="I2151">
        <v>24.712147330000001</v>
      </c>
      <c r="J2151">
        <v>2744.5</v>
      </c>
      <c r="K2151">
        <v>2750.75</v>
      </c>
      <c r="L2151">
        <v>2739</v>
      </c>
      <c r="M2151">
        <v>2749.25</v>
      </c>
      <c r="N2151">
        <v>2741.75</v>
      </c>
      <c r="O2151">
        <v>2748.5</v>
      </c>
      <c r="P2151">
        <v>2736.5</v>
      </c>
      <c r="Q2151">
        <v>2746.75</v>
      </c>
      <c r="R2151">
        <v>2742.67</v>
      </c>
      <c r="S2151">
        <v>2748.51</v>
      </c>
      <c r="T2151">
        <v>2737.6</v>
      </c>
      <c r="U2151">
        <v>2747.71</v>
      </c>
      <c r="V2151">
        <v>1.42</v>
      </c>
      <c r="W2151">
        <v>1.42</v>
      </c>
      <c r="X2151">
        <v>1.42</v>
      </c>
      <c r="Y2151">
        <v>1.42</v>
      </c>
      <c r="Z2151" t="s">
        <v>12</v>
      </c>
      <c r="AA2151" t="s">
        <v>12</v>
      </c>
      <c r="AB2151" t="s">
        <v>12</v>
      </c>
      <c r="AC2151" t="s">
        <v>12</v>
      </c>
      <c r="AD2151">
        <v>250.93395758</v>
      </c>
      <c r="AE2151">
        <v>251.65927983</v>
      </c>
      <c r="AF2151">
        <v>250.63097486000001</v>
      </c>
      <c r="AG2151">
        <v>251.49401653000001</v>
      </c>
      <c r="AH2151" t="s">
        <v>12</v>
      </c>
      <c r="AI2151" t="s">
        <v>12</v>
      </c>
    </row>
    <row r="2152" spans="1:35" x14ac:dyDescent="0.25">
      <c r="A2152">
        <v>1515508200</v>
      </c>
      <c r="B2152">
        <v>24.844621579999998</v>
      </c>
      <c r="C2152">
        <v>25.07685974</v>
      </c>
      <c r="D2152">
        <v>24.770501750000001</v>
      </c>
      <c r="E2152">
        <v>24.887143850000001</v>
      </c>
      <c r="F2152">
        <v>24.844621579999998</v>
      </c>
      <c r="G2152">
        <v>25.07685974</v>
      </c>
      <c r="H2152">
        <v>24.770501750000001</v>
      </c>
      <c r="I2152">
        <v>24.887143850000001</v>
      </c>
      <c r="J2152">
        <v>2749.5</v>
      </c>
      <c r="K2152">
        <v>2762.5</v>
      </c>
      <c r="L2152">
        <v>2745.5</v>
      </c>
      <c r="M2152">
        <v>2755</v>
      </c>
      <c r="N2152">
        <v>2746.5</v>
      </c>
      <c r="O2152">
        <v>2760</v>
      </c>
      <c r="P2152">
        <v>2742.75</v>
      </c>
      <c r="Q2152">
        <v>2752.25</v>
      </c>
      <c r="R2152">
        <v>2751.15</v>
      </c>
      <c r="S2152">
        <v>2759.14</v>
      </c>
      <c r="T2152">
        <v>2747.86</v>
      </c>
      <c r="U2152">
        <v>2751.29</v>
      </c>
      <c r="V2152">
        <v>1.42</v>
      </c>
      <c r="W2152">
        <v>1.42</v>
      </c>
      <c r="X2152">
        <v>1.42</v>
      </c>
      <c r="Y2152">
        <v>1.42</v>
      </c>
      <c r="Z2152" t="s">
        <v>12</v>
      </c>
      <c r="AA2152" t="s">
        <v>12</v>
      </c>
      <c r="AB2152" t="s">
        <v>12</v>
      </c>
      <c r="AC2152" t="s">
        <v>12</v>
      </c>
      <c r="AD2152">
        <v>251.93471867</v>
      </c>
      <c r="AE2152">
        <v>252.71512869</v>
      </c>
      <c r="AF2152">
        <v>251.64183537</v>
      </c>
      <c r="AG2152">
        <v>252.06325679</v>
      </c>
      <c r="AH2152" t="s">
        <v>12</v>
      </c>
      <c r="AI2152" t="s">
        <v>12</v>
      </c>
    </row>
    <row r="2153" spans="1:35" x14ac:dyDescent="0.25">
      <c r="A2153">
        <v>1515594600</v>
      </c>
      <c r="B2153">
        <v>24.64836343</v>
      </c>
      <c r="C2153">
        <v>24.851163849999999</v>
      </c>
      <c r="D2153">
        <v>24.448834640000001</v>
      </c>
      <c r="E2153">
        <v>24.771024780000001</v>
      </c>
      <c r="F2153">
        <v>24.64836343</v>
      </c>
      <c r="G2153">
        <v>24.851163849999999</v>
      </c>
      <c r="H2153">
        <v>24.448834640000001</v>
      </c>
      <c r="I2153">
        <v>24.771024780000001</v>
      </c>
      <c r="J2153">
        <v>2753</v>
      </c>
      <c r="K2153">
        <v>2754.5</v>
      </c>
      <c r="L2153">
        <v>2739.5</v>
      </c>
      <c r="M2153">
        <v>2753.25</v>
      </c>
      <c r="N2153">
        <v>2749.75</v>
      </c>
      <c r="O2153">
        <v>2752</v>
      </c>
      <c r="P2153">
        <v>2736.5</v>
      </c>
      <c r="Q2153">
        <v>2750.5</v>
      </c>
      <c r="R2153">
        <v>2745.55</v>
      </c>
      <c r="S2153">
        <v>2750.8</v>
      </c>
      <c r="T2153">
        <v>2736.06</v>
      </c>
      <c r="U2153">
        <v>2748.23</v>
      </c>
      <c r="V2153">
        <v>1.42</v>
      </c>
      <c r="W2153">
        <v>1.42</v>
      </c>
      <c r="X2153">
        <v>1.42</v>
      </c>
      <c r="Y2153">
        <v>1.42</v>
      </c>
      <c r="Z2153" t="s">
        <v>12</v>
      </c>
      <c r="AA2153" t="s">
        <v>12</v>
      </c>
      <c r="AB2153" t="s">
        <v>12</v>
      </c>
      <c r="AC2153" t="s">
        <v>12</v>
      </c>
      <c r="AD2153">
        <v>251.27366547</v>
      </c>
      <c r="AE2153">
        <v>251.95308126</v>
      </c>
      <c r="AF2153">
        <v>250.57588709000001</v>
      </c>
      <c r="AG2153">
        <v>251.67764242000001</v>
      </c>
      <c r="AH2153" t="s">
        <v>12</v>
      </c>
      <c r="AI2153" t="s">
        <v>12</v>
      </c>
    </row>
    <row r="2154" spans="1:35" x14ac:dyDescent="0.25">
      <c r="A2154">
        <v>1515681000</v>
      </c>
      <c r="B2154">
        <v>24.944386470000001</v>
      </c>
      <c r="C2154">
        <v>25.29274371</v>
      </c>
      <c r="D2154">
        <v>24.878966760000001</v>
      </c>
      <c r="E2154">
        <v>25.282930799999999</v>
      </c>
      <c r="F2154">
        <v>24.944386470000001</v>
      </c>
      <c r="G2154">
        <v>25.29274371</v>
      </c>
      <c r="H2154">
        <v>24.878966760000001</v>
      </c>
      <c r="I2154">
        <v>25.282930799999999</v>
      </c>
      <c r="J2154">
        <v>2753</v>
      </c>
      <c r="K2154">
        <v>2773.25</v>
      </c>
      <c r="L2154">
        <v>2751</v>
      </c>
      <c r="M2154">
        <v>2772.25</v>
      </c>
      <c r="N2154">
        <v>2750</v>
      </c>
      <c r="O2154">
        <v>2770.5</v>
      </c>
      <c r="P2154">
        <v>2747.75</v>
      </c>
      <c r="Q2154">
        <v>2769.5</v>
      </c>
      <c r="R2154">
        <v>2752.97</v>
      </c>
      <c r="S2154">
        <v>2767.56</v>
      </c>
      <c r="T2154">
        <v>2752.78</v>
      </c>
      <c r="U2154">
        <v>2767.56</v>
      </c>
      <c r="V2154">
        <v>1.42</v>
      </c>
      <c r="W2154">
        <v>1.42</v>
      </c>
      <c r="X2154">
        <v>1.42</v>
      </c>
      <c r="Y2154">
        <v>1.42</v>
      </c>
      <c r="Z2154" t="s">
        <v>12</v>
      </c>
      <c r="AA2154" t="s">
        <v>12</v>
      </c>
      <c r="AB2154" t="s">
        <v>12</v>
      </c>
      <c r="AC2154" t="s">
        <v>12</v>
      </c>
      <c r="AD2154">
        <v>252.25606397000001</v>
      </c>
      <c r="AE2154">
        <v>253.51390130999999</v>
      </c>
      <c r="AF2154">
        <v>252.08161938000001</v>
      </c>
      <c r="AG2154">
        <v>253.51390130999999</v>
      </c>
      <c r="AH2154" t="s">
        <v>12</v>
      </c>
      <c r="AI2154" t="s">
        <v>12</v>
      </c>
    </row>
    <row r="2155" spans="1:35" x14ac:dyDescent="0.25">
      <c r="A2155">
        <v>1515767400</v>
      </c>
      <c r="B2155">
        <v>25.387602139999998</v>
      </c>
      <c r="C2155">
        <v>25.84063072</v>
      </c>
      <c r="D2155">
        <v>25.34998534</v>
      </c>
      <c r="E2155">
        <v>25.781753269999999</v>
      </c>
      <c r="F2155">
        <v>25.387602139999998</v>
      </c>
      <c r="G2155">
        <v>25.84063072</v>
      </c>
      <c r="H2155">
        <v>25.34998534</v>
      </c>
      <c r="I2155">
        <v>25.781753269999999</v>
      </c>
      <c r="J2155">
        <v>2772</v>
      </c>
      <c r="K2155">
        <v>2792.75</v>
      </c>
      <c r="L2155">
        <v>2769.75</v>
      </c>
      <c r="M2155">
        <v>2791.75</v>
      </c>
      <c r="N2155">
        <v>2768.75</v>
      </c>
      <c r="O2155">
        <v>2790</v>
      </c>
      <c r="P2155">
        <v>2766.75</v>
      </c>
      <c r="Q2155">
        <v>2788.75</v>
      </c>
      <c r="R2155">
        <v>2770.18</v>
      </c>
      <c r="S2155">
        <v>2787.85</v>
      </c>
      <c r="T2155">
        <v>2769.64</v>
      </c>
      <c r="U2155">
        <v>2786.24</v>
      </c>
      <c r="V2155">
        <v>1.42</v>
      </c>
      <c r="W2155">
        <v>1.42</v>
      </c>
      <c r="X2155">
        <v>1.42</v>
      </c>
      <c r="Y2155">
        <v>1.42</v>
      </c>
      <c r="Z2155" t="s">
        <v>12</v>
      </c>
      <c r="AA2155" t="s">
        <v>12</v>
      </c>
      <c r="AB2155" t="s">
        <v>12</v>
      </c>
      <c r="AC2155" t="s">
        <v>12</v>
      </c>
      <c r="AD2155">
        <v>253.78934014000001</v>
      </c>
      <c r="AE2155">
        <v>255.34097889</v>
      </c>
      <c r="AF2155">
        <v>253.47892057000001</v>
      </c>
      <c r="AG2155">
        <v>255.1665343</v>
      </c>
      <c r="AH2155" t="s">
        <v>12</v>
      </c>
      <c r="AI2155" t="s">
        <v>12</v>
      </c>
    </row>
    <row r="2156" spans="1:35" x14ac:dyDescent="0.25">
      <c r="A2156">
        <v>1516113000</v>
      </c>
      <c r="B2156">
        <v>26.198801840000002</v>
      </c>
      <c r="C2156">
        <v>26.39178837</v>
      </c>
      <c r="D2156">
        <v>25.314022019999999</v>
      </c>
      <c r="E2156">
        <v>25.51353413</v>
      </c>
      <c r="F2156">
        <v>26.198801840000002</v>
      </c>
      <c r="G2156">
        <v>26.39178837</v>
      </c>
      <c r="H2156">
        <v>25.314022019999999</v>
      </c>
      <c r="I2156">
        <v>25.51353413</v>
      </c>
      <c r="J2156">
        <v>2793.75</v>
      </c>
      <c r="K2156">
        <v>2812</v>
      </c>
      <c r="L2156">
        <v>2773.25</v>
      </c>
      <c r="M2156">
        <v>2786</v>
      </c>
      <c r="N2156">
        <v>2789.75</v>
      </c>
      <c r="O2156">
        <v>2808.5</v>
      </c>
      <c r="P2156">
        <v>2769.25</v>
      </c>
      <c r="Q2156">
        <v>2782.5</v>
      </c>
      <c r="R2156">
        <v>2798.96</v>
      </c>
      <c r="S2156">
        <v>2807.54</v>
      </c>
      <c r="T2156">
        <v>2768.64</v>
      </c>
      <c r="U2156">
        <v>2776.42</v>
      </c>
      <c r="V2156">
        <v>1.42</v>
      </c>
      <c r="W2156">
        <v>1.42</v>
      </c>
      <c r="X2156">
        <v>1.42</v>
      </c>
      <c r="Y2156">
        <v>1.42</v>
      </c>
      <c r="Z2156" t="s">
        <v>12</v>
      </c>
      <c r="AA2156" t="s">
        <v>12</v>
      </c>
      <c r="AB2156" t="s">
        <v>12</v>
      </c>
      <c r="AC2156" t="s">
        <v>12</v>
      </c>
      <c r="AD2156">
        <v>256.4794594</v>
      </c>
      <c r="AE2156">
        <v>257.15887519</v>
      </c>
      <c r="AF2156">
        <v>253.56898906999999</v>
      </c>
      <c r="AG2156">
        <v>254.29431133</v>
      </c>
      <c r="AH2156" t="s">
        <v>12</v>
      </c>
      <c r="AI2156" t="s">
        <v>12</v>
      </c>
    </row>
    <row r="2157" spans="1:35" x14ac:dyDescent="0.25">
      <c r="A2157">
        <v>1516199400</v>
      </c>
      <c r="B2157">
        <v>25.811191990000001</v>
      </c>
      <c r="C2157">
        <v>26.370526739999999</v>
      </c>
      <c r="D2157">
        <v>25.587130930000001</v>
      </c>
      <c r="E2157">
        <v>26.246230570000002</v>
      </c>
      <c r="F2157">
        <v>25.811191990000001</v>
      </c>
      <c r="G2157">
        <v>26.370526739999999</v>
      </c>
      <c r="H2157">
        <v>25.587130930000001</v>
      </c>
      <c r="I2157">
        <v>26.246230570000002</v>
      </c>
      <c r="J2157">
        <v>2783.5</v>
      </c>
      <c r="K2157">
        <v>2813.25</v>
      </c>
      <c r="L2157">
        <v>2782.75</v>
      </c>
      <c r="M2157">
        <v>2807.5</v>
      </c>
      <c r="N2157">
        <v>2782.75</v>
      </c>
      <c r="O2157">
        <v>2809.5</v>
      </c>
      <c r="P2157">
        <v>2779</v>
      </c>
      <c r="Q2157">
        <v>2803.75</v>
      </c>
      <c r="R2157">
        <v>2784.99</v>
      </c>
      <c r="S2157">
        <v>2807.04</v>
      </c>
      <c r="T2157">
        <v>2778.38</v>
      </c>
      <c r="U2157">
        <v>2802.56</v>
      </c>
      <c r="V2157">
        <v>1.42</v>
      </c>
      <c r="W2157">
        <v>1.42</v>
      </c>
      <c r="X2157">
        <v>1.42</v>
      </c>
      <c r="Y2157">
        <v>1.42</v>
      </c>
      <c r="Z2157" t="s">
        <v>12</v>
      </c>
      <c r="AA2157" t="s">
        <v>12</v>
      </c>
      <c r="AB2157" t="s">
        <v>12</v>
      </c>
      <c r="AC2157" t="s">
        <v>12</v>
      </c>
      <c r="AD2157">
        <v>255.26752854</v>
      </c>
      <c r="AE2157">
        <v>257.12215000999998</v>
      </c>
      <c r="AF2157">
        <v>254.29431133</v>
      </c>
      <c r="AG2157">
        <v>256.71817305000002</v>
      </c>
      <c r="AH2157" t="s">
        <v>12</v>
      </c>
      <c r="AI2157" t="s">
        <v>12</v>
      </c>
    </row>
    <row r="2158" spans="1:35" x14ac:dyDescent="0.25">
      <c r="A2158">
        <v>1516285800</v>
      </c>
      <c r="B2158">
        <v>26.208614749999999</v>
      </c>
      <c r="C2158">
        <v>26.336345439999999</v>
      </c>
      <c r="D2158">
        <v>25.956749800000001</v>
      </c>
      <c r="E2158">
        <v>26.126839870000001</v>
      </c>
      <c r="F2158">
        <v>26.208614749999999</v>
      </c>
      <c r="G2158">
        <v>26.336345439999999</v>
      </c>
      <c r="H2158">
        <v>25.956749800000001</v>
      </c>
      <c r="I2158">
        <v>26.126839870000001</v>
      </c>
      <c r="J2158">
        <v>2808</v>
      </c>
      <c r="K2158">
        <v>2811.75</v>
      </c>
      <c r="L2158">
        <v>2798</v>
      </c>
      <c r="M2158">
        <v>2800</v>
      </c>
      <c r="N2158">
        <v>2803.25</v>
      </c>
      <c r="O2158">
        <v>2808</v>
      </c>
      <c r="P2158">
        <v>2793.75</v>
      </c>
      <c r="Q2158">
        <v>2796.25</v>
      </c>
      <c r="R2158">
        <v>2802.4</v>
      </c>
      <c r="S2158">
        <v>2805.83</v>
      </c>
      <c r="T2158">
        <v>2792.56</v>
      </c>
      <c r="U2158">
        <v>2798.03</v>
      </c>
      <c r="V2158">
        <v>1.42</v>
      </c>
      <c r="W2158">
        <v>1.42</v>
      </c>
      <c r="X2158">
        <v>1.42</v>
      </c>
      <c r="Y2158">
        <v>1.42</v>
      </c>
      <c r="Z2158" t="s">
        <v>12</v>
      </c>
      <c r="AA2158" t="s">
        <v>12</v>
      </c>
      <c r="AB2158" t="s">
        <v>12</v>
      </c>
      <c r="AC2158" t="s">
        <v>12</v>
      </c>
      <c r="AD2158">
        <v>256.59881623000001</v>
      </c>
      <c r="AE2158">
        <v>257.03951835999999</v>
      </c>
      <c r="AF2158">
        <v>255.77249972999999</v>
      </c>
      <c r="AG2158">
        <v>256.28665222000001</v>
      </c>
      <c r="AH2158" t="s">
        <v>12</v>
      </c>
      <c r="AI2158" t="s">
        <v>12</v>
      </c>
    </row>
    <row r="2159" spans="1:35" x14ac:dyDescent="0.25">
      <c r="A2159">
        <v>1516372200</v>
      </c>
      <c r="B2159">
        <v>26.285482200000001</v>
      </c>
      <c r="C2159">
        <v>26.457208080000001</v>
      </c>
      <c r="D2159">
        <v>26.108849859999999</v>
      </c>
      <c r="E2159">
        <v>26.44739517</v>
      </c>
      <c r="F2159">
        <v>26.285482200000001</v>
      </c>
      <c r="G2159">
        <v>26.457208080000001</v>
      </c>
      <c r="H2159">
        <v>26.108849859999999</v>
      </c>
      <c r="I2159">
        <v>26.44739517</v>
      </c>
      <c r="J2159">
        <v>2801.75</v>
      </c>
      <c r="K2159">
        <v>2819</v>
      </c>
      <c r="L2159">
        <v>2796.25</v>
      </c>
      <c r="M2159">
        <v>2815</v>
      </c>
      <c r="N2159">
        <v>2797</v>
      </c>
      <c r="O2159">
        <v>2815</v>
      </c>
      <c r="P2159">
        <v>2791.75</v>
      </c>
      <c r="Q2159">
        <v>2811</v>
      </c>
      <c r="R2159">
        <v>2802.6</v>
      </c>
      <c r="S2159">
        <v>2810.33</v>
      </c>
      <c r="T2159">
        <v>2798.08</v>
      </c>
      <c r="U2159">
        <v>2810.3</v>
      </c>
      <c r="V2159">
        <v>1.42</v>
      </c>
      <c r="W2159">
        <v>1.42</v>
      </c>
      <c r="X2159">
        <v>1.42</v>
      </c>
      <c r="Y2159">
        <v>1.42</v>
      </c>
      <c r="Z2159" t="s">
        <v>12</v>
      </c>
      <c r="AA2159" t="s">
        <v>12</v>
      </c>
      <c r="AB2159" t="s">
        <v>12</v>
      </c>
      <c r="AC2159" t="s">
        <v>12</v>
      </c>
      <c r="AD2159">
        <v>256.89261764999998</v>
      </c>
      <c r="AE2159">
        <v>257.45267661000003</v>
      </c>
      <c r="AF2159">
        <v>256.28665222000001</v>
      </c>
      <c r="AG2159">
        <v>257.45267661000003</v>
      </c>
      <c r="AH2159" t="s">
        <v>12</v>
      </c>
      <c r="AI2159" t="s">
        <v>12</v>
      </c>
    </row>
    <row r="2160" spans="1:35" x14ac:dyDescent="0.25">
      <c r="A2160">
        <v>1516631400</v>
      </c>
      <c r="B2160">
        <v>26.378704819999999</v>
      </c>
      <c r="C2160">
        <v>27.101588360000001</v>
      </c>
      <c r="D2160">
        <v>26.3754332</v>
      </c>
      <c r="E2160">
        <v>27.0966819</v>
      </c>
      <c r="F2160">
        <v>26.378704819999999</v>
      </c>
      <c r="G2160">
        <v>27.101588360000001</v>
      </c>
      <c r="H2160">
        <v>26.3754332</v>
      </c>
      <c r="I2160">
        <v>27.0966819</v>
      </c>
      <c r="J2160">
        <v>2808</v>
      </c>
      <c r="K2160">
        <v>2843</v>
      </c>
      <c r="L2160">
        <v>2808</v>
      </c>
      <c r="M2160">
        <v>2839.75</v>
      </c>
      <c r="N2160">
        <v>2804</v>
      </c>
      <c r="O2160">
        <v>2838.25</v>
      </c>
      <c r="P2160">
        <v>2802</v>
      </c>
      <c r="Q2160">
        <v>2835.25</v>
      </c>
      <c r="R2160">
        <v>2809.16</v>
      </c>
      <c r="S2160">
        <v>2833.03</v>
      </c>
      <c r="T2160">
        <v>2808.12</v>
      </c>
      <c r="U2160">
        <v>2832.97</v>
      </c>
      <c r="V2160">
        <v>1.42</v>
      </c>
      <c r="W2160">
        <v>1.42</v>
      </c>
      <c r="X2160">
        <v>1.42</v>
      </c>
      <c r="Y2160">
        <v>1.42</v>
      </c>
      <c r="Z2160" t="s">
        <v>12</v>
      </c>
      <c r="AA2160" t="s">
        <v>12</v>
      </c>
      <c r="AB2160" t="s">
        <v>12</v>
      </c>
      <c r="AC2160" t="s">
        <v>12</v>
      </c>
      <c r="AD2160">
        <v>257.23232553999998</v>
      </c>
      <c r="AE2160">
        <v>259.54601172999998</v>
      </c>
      <c r="AF2160">
        <v>257.17723777999998</v>
      </c>
      <c r="AG2160">
        <v>259.54601172999998</v>
      </c>
      <c r="AH2160" t="s">
        <v>12</v>
      </c>
      <c r="AI2160" t="s">
        <v>12</v>
      </c>
    </row>
    <row r="2161" spans="1:35" x14ac:dyDescent="0.25">
      <c r="A2161">
        <v>1516717800</v>
      </c>
      <c r="B2161">
        <v>27.122848999999999</v>
      </c>
      <c r="C2161">
        <v>27.368155009999999</v>
      </c>
      <c r="D2161">
        <v>27.013272189999999</v>
      </c>
      <c r="E2161">
        <v>27.286397789999999</v>
      </c>
      <c r="F2161">
        <v>27.122848999999999</v>
      </c>
      <c r="G2161">
        <v>27.368155009999999</v>
      </c>
      <c r="H2161">
        <v>27.013272189999999</v>
      </c>
      <c r="I2161">
        <v>27.286397789999999</v>
      </c>
      <c r="J2161">
        <v>2840</v>
      </c>
      <c r="K2161">
        <v>2849</v>
      </c>
      <c r="L2161">
        <v>2833.75</v>
      </c>
      <c r="M2161">
        <v>2844.25</v>
      </c>
      <c r="N2161">
        <v>2835.25</v>
      </c>
      <c r="O2161">
        <v>2844.75</v>
      </c>
      <c r="P2161">
        <v>2828.75</v>
      </c>
      <c r="Q2161">
        <v>2839.5</v>
      </c>
      <c r="R2161">
        <v>2835.05</v>
      </c>
      <c r="S2161">
        <v>2842.24</v>
      </c>
      <c r="T2161">
        <v>2830.59</v>
      </c>
      <c r="U2161">
        <v>2839.13</v>
      </c>
      <c r="V2161">
        <v>1.42</v>
      </c>
      <c r="W2161">
        <v>1.42</v>
      </c>
      <c r="X2161">
        <v>1.42</v>
      </c>
      <c r="Y2161">
        <v>1.42</v>
      </c>
      <c r="Z2161" t="s">
        <v>12</v>
      </c>
      <c r="AA2161" t="s">
        <v>12</v>
      </c>
      <c r="AB2161" t="s">
        <v>12</v>
      </c>
      <c r="AC2161" t="s">
        <v>12</v>
      </c>
      <c r="AD2161">
        <v>259.59191821000002</v>
      </c>
      <c r="AE2161">
        <v>260.39987210999999</v>
      </c>
      <c r="AF2161">
        <v>259.25221031000001</v>
      </c>
      <c r="AG2161">
        <v>260.09688940000001</v>
      </c>
      <c r="AH2161" t="s">
        <v>12</v>
      </c>
      <c r="AI2161" t="s">
        <v>12</v>
      </c>
    </row>
    <row r="2162" spans="1:35" x14ac:dyDescent="0.25">
      <c r="A2162">
        <v>1516804200</v>
      </c>
      <c r="B2162">
        <v>27.484290770000001</v>
      </c>
      <c r="C2162">
        <v>27.68054892</v>
      </c>
      <c r="D2162">
        <v>26.852995029999999</v>
      </c>
      <c r="E2162">
        <v>27.235697439999999</v>
      </c>
      <c r="F2162">
        <v>27.484290770000001</v>
      </c>
      <c r="G2162">
        <v>27.68054892</v>
      </c>
      <c r="H2162">
        <v>26.852995029999999</v>
      </c>
      <c r="I2162">
        <v>27.235697439999999</v>
      </c>
      <c r="J2162">
        <v>2843.5</v>
      </c>
      <c r="K2162">
        <v>2859.75</v>
      </c>
      <c r="L2162">
        <v>2829.75</v>
      </c>
      <c r="M2162">
        <v>2845.25</v>
      </c>
      <c r="N2162">
        <v>2837</v>
      </c>
      <c r="O2162">
        <v>2855.25</v>
      </c>
      <c r="P2162">
        <v>2825.5</v>
      </c>
      <c r="Q2162">
        <v>2841</v>
      </c>
      <c r="R2162">
        <v>2845.42</v>
      </c>
      <c r="S2162">
        <v>2852.97</v>
      </c>
      <c r="T2162">
        <v>2824.81</v>
      </c>
      <c r="U2162">
        <v>2837.54</v>
      </c>
      <c r="V2162">
        <v>1.42</v>
      </c>
      <c r="W2162">
        <v>1.42</v>
      </c>
      <c r="X2162">
        <v>1.42</v>
      </c>
      <c r="Y2162">
        <v>1.42</v>
      </c>
      <c r="Z2162" t="s">
        <v>12</v>
      </c>
      <c r="AA2162" t="s">
        <v>12</v>
      </c>
      <c r="AB2162" t="s">
        <v>12</v>
      </c>
      <c r="AC2162" t="s">
        <v>12</v>
      </c>
      <c r="AD2162">
        <v>260.76712388999999</v>
      </c>
      <c r="AE2162">
        <v>261.39145191</v>
      </c>
      <c r="AF2162">
        <v>258.76560171</v>
      </c>
      <c r="AG2162">
        <v>259.99589515999998</v>
      </c>
      <c r="AH2162" t="s">
        <v>12</v>
      </c>
      <c r="AI2162" t="s">
        <v>12</v>
      </c>
    </row>
    <row r="2163" spans="1:35" x14ac:dyDescent="0.25">
      <c r="A2163">
        <v>1516890600</v>
      </c>
      <c r="B2163">
        <v>27.52027176</v>
      </c>
      <c r="C2163">
        <v>27.548074669999998</v>
      </c>
      <c r="D2163">
        <v>27.014907019999999</v>
      </c>
      <c r="E2163">
        <v>27.271678430000001</v>
      </c>
      <c r="F2163">
        <v>27.52027176</v>
      </c>
      <c r="G2163">
        <v>27.548074669999998</v>
      </c>
      <c r="H2163">
        <v>27.014907019999999</v>
      </c>
      <c r="I2163">
        <v>27.271678430000001</v>
      </c>
      <c r="J2163">
        <v>2842.25</v>
      </c>
      <c r="K2163">
        <v>2858.25</v>
      </c>
      <c r="L2163">
        <v>2835</v>
      </c>
      <c r="M2163">
        <v>2845.5</v>
      </c>
      <c r="N2163">
        <v>2840</v>
      </c>
      <c r="O2163">
        <v>2853.75</v>
      </c>
      <c r="P2163">
        <v>2830.75</v>
      </c>
      <c r="Q2163">
        <v>2841.25</v>
      </c>
      <c r="R2163">
        <v>2846.24</v>
      </c>
      <c r="S2163">
        <v>2848.56</v>
      </c>
      <c r="T2163">
        <v>2830.94</v>
      </c>
      <c r="U2163">
        <v>2839.25</v>
      </c>
      <c r="V2163">
        <v>1.42</v>
      </c>
      <c r="W2163">
        <v>1.42</v>
      </c>
      <c r="X2163">
        <v>1.42</v>
      </c>
      <c r="Y2163">
        <v>1.42</v>
      </c>
      <c r="Z2163" t="s">
        <v>12</v>
      </c>
      <c r="AA2163" t="s">
        <v>12</v>
      </c>
      <c r="AB2163" t="s">
        <v>12</v>
      </c>
      <c r="AC2163" t="s">
        <v>12</v>
      </c>
      <c r="AD2163">
        <v>260.89566201000002</v>
      </c>
      <c r="AE2163">
        <v>260.99665625</v>
      </c>
      <c r="AF2163">
        <v>259.28434484000002</v>
      </c>
      <c r="AG2163">
        <v>260.10607069000002</v>
      </c>
      <c r="AH2163" t="s">
        <v>12</v>
      </c>
      <c r="AI2163" t="s">
        <v>12</v>
      </c>
    </row>
    <row r="2164" spans="1:35" x14ac:dyDescent="0.25">
      <c r="A2164">
        <v>1516977000</v>
      </c>
      <c r="B2164">
        <v>27.548074669999998</v>
      </c>
      <c r="C2164">
        <v>28.203903660000002</v>
      </c>
      <c r="D2164">
        <v>27.448310759999998</v>
      </c>
      <c r="E2164">
        <v>28.202267849999998</v>
      </c>
      <c r="F2164">
        <v>27.548074669999998</v>
      </c>
      <c r="G2164">
        <v>28.203903660000002</v>
      </c>
      <c r="H2164">
        <v>27.448310759999998</v>
      </c>
      <c r="I2164">
        <v>28.202267849999998</v>
      </c>
      <c r="J2164">
        <v>2846</v>
      </c>
      <c r="K2164">
        <v>2880</v>
      </c>
      <c r="L2164">
        <v>2846</v>
      </c>
      <c r="M2164">
        <v>2879</v>
      </c>
      <c r="N2164">
        <v>2842.25</v>
      </c>
      <c r="O2164">
        <v>2876</v>
      </c>
      <c r="P2164">
        <v>2841.25</v>
      </c>
      <c r="Q2164">
        <v>2874.5</v>
      </c>
      <c r="R2164">
        <v>2847.48</v>
      </c>
      <c r="S2164">
        <v>2872.87</v>
      </c>
      <c r="T2164">
        <v>2846.18</v>
      </c>
      <c r="U2164">
        <v>2872.87</v>
      </c>
      <c r="V2164">
        <v>1.42</v>
      </c>
      <c r="W2164">
        <v>1.42</v>
      </c>
      <c r="X2164">
        <v>1.42</v>
      </c>
      <c r="Y2164">
        <v>1.42</v>
      </c>
      <c r="Z2164" t="s">
        <v>12</v>
      </c>
      <c r="AA2164" t="s">
        <v>12</v>
      </c>
      <c r="AB2164" t="s">
        <v>12</v>
      </c>
      <c r="AC2164" t="s">
        <v>12</v>
      </c>
      <c r="AD2164">
        <v>260.97829366000002</v>
      </c>
      <c r="AE2164">
        <v>263.16206454000002</v>
      </c>
      <c r="AF2164">
        <v>260.71203611999999</v>
      </c>
      <c r="AG2164">
        <v>263.11753526000001</v>
      </c>
      <c r="AH2164" t="s">
        <v>12</v>
      </c>
      <c r="AI2164" t="s">
        <v>12</v>
      </c>
    </row>
    <row r="2165" spans="1:35" x14ac:dyDescent="0.25">
      <c r="A2165">
        <v>1517236200</v>
      </c>
      <c r="B2165">
        <v>28.017458420000001</v>
      </c>
      <c r="C2165">
        <v>28.154839129999999</v>
      </c>
      <c r="D2165">
        <v>27.59059792</v>
      </c>
      <c r="E2165">
        <v>27.624943099999999</v>
      </c>
      <c r="F2165">
        <v>28.017458420000001</v>
      </c>
      <c r="G2165">
        <v>28.154839129999999</v>
      </c>
      <c r="H2165">
        <v>27.59059792</v>
      </c>
      <c r="I2165">
        <v>27.624943099999999</v>
      </c>
      <c r="J2165">
        <v>2879.5</v>
      </c>
      <c r="K2165">
        <v>2883.25</v>
      </c>
      <c r="L2165">
        <v>2856.5</v>
      </c>
      <c r="M2165">
        <v>2858.25</v>
      </c>
      <c r="N2165">
        <v>2874.25</v>
      </c>
      <c r="O2165">
        <v>2878.5</v>
      </c>
      <c r="P2165">
        <v>2851.5</v>
      </c>
      <c r="Q2165">
        <v>2853.5</v>
      </c>
      <c r="R2165">
        <v>2867.23</v>
      </c>
      <c r="S2165">
        <v>2870.62</v>
      </c>
      <c r="T2165">
        <v>2851.48</v>
      </c>
      <c r="U2165">
        <v>2853.53</v>
      </c>
      <c r="V2165">
        <v>1.42</v>
      </c>
      <c r="W2165">
        <v>1.42</v>
      </c>
      <c r="X2165">
        <v>1.42</v>
      </c>
      <c r="Y2165">
        <v>1.42</v>
      </c>
      <c r="Z2165" t="s">
        <v>12</v>
      </c>
      <c r="AA2165" t="s">
        <v>12</v>
      </c>
      <c r="AB2165" t="s">
        <v>12</v>
      </c>
      <c r="AC2165" t="s">
        <v>12</v>
      </c>
      <c r="AD2165">
        <v>262.52075112</v>
      </c>
      <c r="AE2165">
        <v>262.97981584000001</v>
      </c>
      <c r="AF2165">
        <v>261.20782602000003</v>
      </c>
      <c r="AG2165">
        <v>261.37308932000002</v>
      </c>
      <c r="AH2165" t="s">
        <v>12</v>
      </c>
      <c r="AI2165" t="s">
        <v>12</v>
      </c>
    </row>
    <row r="2166" spans="1:35" x14ac:dyDescent="0.25">
      <c r="A2166">
        <v>1517322600</v>
      </c>
      <c r="B2166">
        <v>27.003459280000001</v>
      </c>
      <c r="C2166">
        <v>27.227520340000002</v>
      </c>
      <c r="D2166">
        <v>26.62396176</v>
      </c>
      <c r="E2166">
        <v>26.76631369</v>
      </c>
      <c r="F2166">
        <v>27.003459280000001</v>
      </c>
      <c r="G2166">
        <v>27.227520340000002</v>
      </c>
      <c r="H2166">
        <v>26.62396176</v>
      </c>
      <c r="I2166">
        <v>26.76631369</v>
      </c>
      <c r="J2166">
        <v>2860</v>
      </c>
      <c r="K2166">
        <v>2861.5</v>
      </c>
      <c r="L2166">
        <v>2823.25</v>
      </c>
      <c r="M2166">
        <v>2829.25</v>
      </c>
      <c r="N2166">
        <v>2853.25</v>
      </c>
      <c r="O2166">
        <v>2858</v>
      </c>
      <c r="P2166">
        <v>2818.5</v>
      </c>
      <c r="Q2166">
        <v>2824.5</v>
      </c>
      <c r="R2166">
        <v>2832.74</v>
      </c>
      <c r="S2166">
        <v>2837.75</v>
      </c>
      <c r="T2166">
        <v>2818.27</v>
      </c>
      <c r="U2166">
        <v>2822.43</v>
      </c>
      <c r="V2166">
        <v>1.42</v>
      </c>
      <c r="W2166">
        <v>1.42</v>
      </c>
      <c r="X2166">
        <v>1.42</v>
      </c>
      <c r="Y2166">
        <v>1.42</v>
      </c>
      <c r="Z2166" t="s">
        <v>12</v>
      </c>
      <c r="AA2166" t="s">
        <v>12</v>
      </c>
      <c r="AB2166" t="s">
        <v>12</v>
      </c>
      <c r="AC2166" t="s">
        <v>12</v>
      </c>
      <c r="AD2166">
        <v>259.46338007999998</v>
      </c>
      <c r="AE2166">
        <v>261.42450457000001</v>
      </c>
      <c r="AF2166">
        <v>258.19636145999999</v>
      </c>
      <c r="AG2166">
        <v>258.69215135000002</v>
      </c>
      <c r="AH2166" t="s">
        <v>12</v>
      </c>
      <c r="AI2166" t="s">
        <v>12</v>
      </c>
    </row>
    <row r="2167" spans="1:35" x14ac:dyDescent="0.25">
      <c r="A2167">
        <v>1517409000</v>
      </c>
      <c r="B2167">
        <v>27.057430270000001</v>
      </c>
      <c r="C2167">
        <v>27.220978079999998</v>
      </c>
      <c r="D2167">
        <v>26.475198089999999</v>
      </c>
      <c r="E2167">
        <v>27.0966819</v>
      </c>
      <c r="F2167">
        <v>27.057430270000001</v>
      </c>
      <c r="G2167">
        <v>27.220978079999998</v>
      </c>
      <c r="H2167">
        <v>26.475198089999999</v>
      </c>
      <c r="I2167">
        <v>27.0966819</v>
      </c>
      <c r="J2167">
        <v>2828.75</v>
      </c>
      <c r="K2167">
        <v>2844.25</v>
      </c>
      <c r="L2167">
        <v>2817.25</v>
      </c>
      <c r="M2167">
        <v>2830.25</v>
      </c>
      <c r="N2167">
        <v>2823.25</v>
      </c>
      <c r="O2167">
        <v>2839.75</v>
      </c>
      <c r="P2167">
        <v>2813</v>
      </c>
      <c r="Q2167">
        <v>2825.75</v>
      </c>
      <c r="R2167">
        <v>2832.41</v>
      </c>
      <c r="S2167">
        <v>2839.26</v>
      </c>
      <c r="T2167">
        <v>2813.04</v>
      </c>
      <c r="U2167">
        <v>2823.81</v>
      </c>
      <c r="V2167">
        <v>1.34</v>
      </c>
      <c r="W2167">
        <v>1.34</v>
      </c>
      <c r="X2167">
        <v>1.34</v>
      </c>
      <c r="Y2167">
        <v>1.34</v>
      </c>
      <c r="Z2167" t="s">
        <v>12</v>
      </c>
      <c r="AA2167" t="s">
        <v>12</v>
      </c>
      <c r="AB2167" t="s">
        <v>12</v>
      </c>
      <c r="AC2167" t="s">
        <v>12</v>
      </c>
      <c r="AD2167">
        <v>259.58273690999999</v>
      </c>
      <c r="AE2167">
        <v>260.10607069000002</v>
      </c>
      <c r="AF2167">
        <v>257.70057156000001</v>
      </c>
      <c r="AG2167">
        <v>258.82068948</v>
      </c>
      <c r="AH2167" t="s">
        <v>12</v>
      </c>
      <c r="AI2167" t="s">
        <v>12</v>
      </c>
    </row>
    <row r="2168" spans="1:35" x14ac:dyDescent="0.25">
      <c r="A2168">
        <v>1517495400</v>
      </c>
      <c r="B2168">
        <v>26.553701350000001</v>
      </c>
      <c r="C2168">
        <v>27.141935109999999</v>
      </c>
      <c r="D2168">
        <v>26.473562269999999</v>
      </c>
      <c r="E2168">
        <v>26.717249150000001</v>
      </c>
      <c r="F2168">
        <v>26.553701350000001</v>
      </c>
      <c r="G2168">
        <v>27.141935109999999</v>
      </c>
      <c r="H2168">
        <v>26.473562269999999</v>
      </c>
      <c r="I2168">
        <v>26.717249150000001</v>
      </c>
      <c r="J2168">
        <v>2834</v>
      </c>
      <c r="K2168">
        <v>2841.5</v>
      </c>
      <c r="L2168">
        <v>2814.25</v>
      </c>
      <c r="M2168">
        <v>2827</v>
      </c>
      <c r="N2168">
        <v>2828.75</v>
      </c>
      <c r="O2168">
        <v>2837.25</v>
      </c>
      <c r="P2168">
        <v>2809.5</v>
      </c>
      <c r="Q2168">
        <v>2822.5</v>
      </c>
      <c r="R2168">
        <v>2816.45</v>
      </c>
      <c r="S2168">
        <v>2835.96</v>
      </c>
      <c r="T2168">
        <v>2812.7</v>
      </c>
      <c r="U2168">
        <v>2821.98</v>
      </c>
      <c r="V2168">
        <v>1.42</v>
      </c>
      <c r="W2168">
        <v>1.42</v>
      </c>
      <c r="X2168">
        <v>1.42</v>
      </c>
      <c r="Y2168">
        <v>1.42</v>
      </c>
      <c r="Z2168" t="s">
        <v>12</v>
      </c>
      <c r="AA2168" t="s">
        <v>12</v>
      </c>
      <c r="AB2168" t="s">
        <v>12</v>
      </c>
      <c r="AC2168" t="s">
        <v>12</v>
      </c>
      <c r="AD2168">
        <v>258.05864204</v>
      </c>
      <c r="AE2168">
        <v>259.88571962999998</v>
      </c>
      <c r="AF2168">
        <v>257.70057156000001</v>
      </c>
      <c r="AG2168">
        <v>258.52688805000003</v>
      </c>
      <c r="AH2168" t="s">
        <v>12</v>
      </c>
      <c r="AI2168" t="s">
        <v>12</v>
      </c>
    </row>
    <row r="2169" spans="1:35" x14ac:dyDescent="0.25">
      <c r="A2169">
        <v>1517581800</v>
      </c>
      <c r="B2169">
        <v>26.260949929999999</v>
      </c>
      <c r="C2169">
        <v>26.32800447</v>
      </c>
      <c r="D2169">
        <v>24.965647109999999</v>
      </c>
      <c r="E2169">
        <v>24.990179380000001</v>
      </c>
      <c r="F2169">
        <v>26.260949929999999</v>
      </c>
      <c r="G2169">
        <v>26.32800447</v>
      </c>
      <c r="H2169">
        <v>24.965647109999999</v>
      </c>
      <c r="I2169">
        <v>24.990179380000001</v>
      </c>
      <c r="J2169">
        <v>2830.5</v>
      </c>
      <c r="K2169">
        <v>2835</v>
      </c>
      <c r="L2169">
        <v>2760</v>
      </c>
      <c r="M2169">
        <v>2761</v>
      </c>
      <c r="N2169">
        <v>2826.5</v>
      </c>
      <c r="O2169">
        <v>2831</v>
      </c>
      <c r="P2169">
        <v>2755.25</v>
      </c>
      <c r="Q2169">
        <v>2756.75</v>
      </c>
      <c r="R2169">
        <v>2808.92</v>
      </c>
      <c r="S2169">
        <v>2808.92</v>
      </c>
      <c r="T2169">
        <v>2759.97</v>
      </c>
      <c r="U2169">
        <v>2762.13</v>
      </c>
      <c r="V2169">
        <v>1.42</v>
      </c>
      <c r="W2169">
        <v>1.42</v>
      </c>
      <c r="X2169">
        <v>1.42</v>
      </c>
      <c r="Y2169">
        <v>1.42</v>
      </c>
      <c r="Z2169" t="s">
        <v>12</v>
      </c>
      <c r="AA2169" t="s">
        <v>12</v>
      </c>
      <c r="AB2169" t="s">
        <v>12</v>
      </c>
      <c r="AC2169" t="s">
        <v>12</v>
      </c>
      <c r="AD2169">
        <v>257.14969388999998</v>
      </c>
      <c r="AE2169">
        <v>257.28741330999998</v>
      </c>
      <c r="AF2169">
        <v>252.86202940000001</v>
      </c>
      <c r="AG2169">
        <v>252.89875458</v>
      </c>
      <c r="AH2169" t="s">
        <v>12</v>
      </c>
      <c r="AI2169" t="s">
        <v>12</v>
      </c>
    </row>
    <row r="2170" spans="1:35" x14ac:dyDescent="0.25">
      <c r="A2170">
        <v>1517841000</v>
      </c>
      <c r="B2170">
        <v>24.385050740000001</v>
      </c>
      <c r="C2170">
        <v>25.068682639999999</v>
      </c>
      <c r="D2170">
        <v>21.652158929999999</v>
      </c>
      <c r="E2170">
        <v>21.917107430000002</v>
      </c>
      <c r="F2170">
        <v>24.385050740000001</v>
      </c>
      <c r="G2170">
        <v>25.068682639999999</v>
      </c>
      <c r="H2170">
        <v>21.652158929999999</v>
      </c>
      <c r="I2170">
        <v>21.917107430000002</v>
      </c>
      <c r="J2170">
        <v>2761</v>
      </c>
      <c r="K2170">
        <v>2767</v>
      </c>
      <c r="L2170">
        <v>2597.25</v>
      </c>
      <c r="M2170">
        <v>2611</v>
      </c>
      <c r="N2170">
        <v>2757</v>
      </c>
      <c r="O2170">
        <v>2763</v>
      </c>
      <c r="P2170">
        <v>2595.75</v>
      </c>
      <c r="Q2170">
        <v>2607.75</v>
      </c>
      <c r="R2170">
        <v>2741.06</v>
      </c>
      <c r="S2170">
        <v>2763.39</v>
      </c>
      <c r="T2170">
        <v>2638.17</v>
      </c>
      <c r="U2170">
        <v>2648.94</v>
      </c>
      <c r="V2170">
        <v>1.42</v>
      </c>
      <c r="W2170">
        <v>1.42</v>
      </c>
      <c r="X2170">
        <v>1.42</v>
      </c>
      <c r="Y2170">
        <v>1.42</v>
      </c>
      <c r="Z2170" t="s">
        <v>12</v>
      </c>
      <c r="AA2170" t="s">
        <v>12</v>
      </c>
      <c r="AB2170" t="s">
        <v>12</v>
      </c>
      <c r="AC2170" t="s">
        <v>12</v>
      </c>
      <c r="AD2170">
        <v>251.0624957</v>
      </c>
      <c r="AE2170">
        <v>253.26600636000001</v>
      </c>
      <c r="AF2170">
        <v>241.75266316</v>
      </c>
      <c r="AG2170">
        <v>242.32190342000001</v>
      </c>
      <c r="AH2170" t="s">
        <v>12</v>
      </c>
      <c r="AI2170" t="s">
        <v>12</v>
      </c>
    </row>
    <row r="2171" spans="1:35" x14ac:dyDescent="0.25">
      <c r="A2171">
        <v>1517927400</v>
      </c>
      <c r="B2171">
        <v>20.782081779999999</v>
      </c>
      <c r="C2171">
        <v>23.263109620000002</v>
      </c>
      <c r="D2171">
        <v>20.526946179999999</v>
      </c>
      <c r="E2171">
        <v>23.182970539999999</v>
      </c>
      <c r="F2171">
        <v>20.782081779999999</v>
      </c>
      <c r="G2171">
        <v>23.263109620000002</v>
      </c>
      <c r="H2171">
        <v>20.526946179999999</v>
      </c>
      <c r="I2171">
        <v>23.182970539999999</v>
      </c>
      <c r="J2171">
        <v>2627</v>
      </c>
      <c r="K2171">
        <v>2702</v>
      </c>
      <c r="L2171">
        <v>2532.5</v>
      </c>
      <c r="M2171">
        <v>2698</v>
      </c>
      <c r="N2171">
        <v>2624</v>
      </c>
      <c r="O2171">
        <v>2699.75</v>
      </c>
      <c r="P2171">
        <v>2529</v>
      </c>
      <c r="Q2171">
        <v>2694.25</v>
      </c>
      <c r="R2171">
        <v>2614.7800000000002</v>
      </c>
      <c r="S2171">
        <v>2701.04</v>
      </c>
      <c r="T2171">
        <v>2593.0700000000002</v>
      </c>
      <c r="U2171">
        <v>2695.14</v>
      </c>
      <c r="V2171">
        <v>1.42</v>
      </c>
      <c r="W2171">
        <v>1.42</v>
      </c>
      <c r="X2171">
        <v>1.42</v>
      </c>
      <c r="Y2171">
        <v>1.42</v>
      </c>
      <c r="Z2171" t="s">
        <v>12</v>
      </c>
      <c r="AA2171" t="s">
        <v>12</v>
      </c>
      <c r="AB2171" t="s">
        <v>12</v>
      </c>
      <c r="AC2171" t="s">
        <v>12</v>
      </c>
      <c r="AD2171">
        <v>238.65856694999999</v>
      </c>
      <c r="AE2171">
        <v>247.61951028999999</v>
      </c>
      <c r="AF2171">
        <v>237.52008644</v>
      </c>
      <c r="AG2171">
        <v>247.09617650999999</v>
      </c>
      <c r="AH2171" t="s">
        <v>12</v>
      </c>
      <c r="AI2171" t="s">
        <v>12</v>
      </c>
    </row>
    <row r="2172" spans="1:35" x14ac:dyDescent="0.25">
      <c r="A2172">
        <v>1518013800</v>
      </c>
      <c r="B2172">
        <v>22.947461740000001</v>
      </c>
      <c r="C2172">
        <v>23.95573701</v>
      </c>
      <c r="D2172">
        <v>22.734848419999999</v>
      </c>
      <c r="E2172">
        <v>22.74466133</v>
      </c>
      <c r="F2172">
        <v>22.947461740000001</v>
      </c>
      <c r="G2172">
        <v>23.95573701</v>
      </c>
      <c r="H2172">
        <v>22.734848419999999</v>
      </c>
      <c r="I2172">
        <v>22.74466133</v>
      </c>
      <c r="J2172">
        <v>2687</v>
      </c>
      <c r="K2172">
        <v>2730.5</v>
      </c>
      <c r="L2172">
        <v>2664.5</v>
      </c>
      <c r="M2172">
        <v>2671.5</v>
      </c>
      <c r="N2172">
        <v>2685.5</v>
      </c>
      <c r="O2172">
        <v>2726.75</v>
      </c>
      <c r="P2172">
        <v>2660.5</v>
      </c>
      <c r="Q2172">
        <v>2668.25</v>
      </c>
      <c r="R2172">
        <v>2690.95</v>
      </c>
      <c r="S2172">
        <v>2727.67</v>
      </c>
      <c r="T2172">
        <v>2681.33</v>
      </c>
      <c r="U2172">
        <v>2681.66</v>
      </c>
      <c r="V2172">
        <v>1.42</v>
      </c>
      <c r="W2172">
        <v>1.42</v>
      </c>
      <c r="X2172">
        <v>1.42</v>
      </c>
      <c r="Y2172">
        <v>1.42</v>
      </c>
      <c r="Z2172" t="s">
        <v>12</v>
      </c>
      <c r="AA2172" t="s">
        <v>12</v>
      </c>
      <c r="AB2172" t="s">
        <v>12</v>
      </c>
      <c r="AC2172" t="s">
        <v>12</v>
      </c>
      <c r="AD2172">
        <v>246.51775495999999</v>
      </c>
      <c r="AE2172">
        <v>250.06173461</v>
      </c>
      <c r="AF2172">
        <v>245.67307588</v>
      </c>
      <c r="AG2172">
        <v>245.75570753</v>
      </c>
      <c r="AH2172" t="s">
        <v>12</v>
      </c>
      <c r="AI2172" t="s">
        <v>12</v>
      </c>
    </row>
    <row r="2173" spans="1:35" x14ac:dyDescent="0.25">
      <c r="A2173">
        <v>1518100200</v>
      </c>
      <c r="B2173">
        <v>22.831341680000001</v>
      </c>
      <c r="C2173">
        <v>22.873864940000001</v>
      </c>
      <c r="D2173">
        <v>20.185130229999999</v>
      </c>
      <c r="E2173">
        <v>20.21129831</v>
      </c>
      <c r="F2173">
        <v>22.831341680000001</v>
      </c>
      <c r="G2173">
        <v>22.873864940000001</v>
      </c>
      <c r="H2173">
        <v>20.185130229999999</v>
      </c>
      <c r="I2173">
        <v>20.21129831</v>
      </c>
      <c r="J2173">
        <v>2666.75</v>
      </c>
      <c r="K2173">
        <v>2689.75</v>
      </c>
      <c r="L2173">
        <v>2580</v>
      </c>
      <c r="M2173">
        <v>2596</v>
      </c>
      <c r="N2173">
        <v>2664.75</v>
      </c>
      <c r="O2173">
        <v>2686.5</v>
      </c>
      <c r="P2173">
        <v>2577</v>
      </c>
      <c r="Q2173">
        <v>2593.5</v>
      </c>
      <c r="R2173">
        <v>2685.01</v>
      </c>
      <c r="S2173">
        <v>2685.27</v>
      </c>
      <c r="T2173">
        <v>2580.56</v>
      </c>
      <c r="U2173">
        <v>2581</v>
      </c>
      <c r="V2173">
        <v>1.42</v>
      </c>
      <c r="W2173">
        <v>1.42</v>
      </c>
      <c r="X2173">
        <v>1.42</v>
      </c>
      <c r="Y2173">
        <v>1.42</v>
      </c>
      <c r="Z2173" t="s">
        <v>12</v>
      </c>
      <c r="AA2173" t="s">
        <v>12</v>
      </c>
      <c r="AB2173" t="s">
        <v>12</v>
      </c>
      <c r="AC2173" t="s">
        <v>12</v>
      </c>
      <c r="AD2173">
        <v>246.06787154</v>
      </c>
      <c r="AE2173">
        <v>246.21477225000001</v>
      </c>
      <c r="AF2173">
        <v>236.50096275999999</v>
      </c>
      <c r="AG2173">
        <v>236.53768794000001</v>
      </c>
      <c r="AH2173" t="s">
        <v>12</v>
      </c>
      <c r="AI2173" t="s">
        <v>12</v>
      </c>
    </row>
    <row r="2174" spans="1:35" x14ac:dyDescent="0.25">
      <c r="A2174">
        <v>1518186600</v>
      </c>
      <c r="B2174">
        <v>20.940724110000001</v>
      </c>
      <c r="C2174">
        <v>21.5671134</v>
      </c>
      <c r="D2174">
        <v>19.073002020000001</v>
      </c>
      <c r="E2174">
        <v>21.148430000000001</v>
      </c>
      <c r="F2174">
        <v>20.940724110000001</v>
      </c>
      <c r="G2174">
        <v>21.5671134</v>
      </c>
      <c r="H2174">
        <v>19.073002020000001</v>
      </c>
      <c r="I2174">
        <v>21.148430000000001</v>
      </c>
      <c r="J2174">
        <v>2597.75</v>
      </c>
      <c r="K2174">
        <v>2640</v>
      </c>
      <c r="L2174">
        <v>2533</v>
      </c>
      <c r="M2174">
        <v>2621.75</v>
      </c>
      <c r="N2174">
        <v>2593.75</v>
      </c>
      <c r="O2174">
        <v>2637.75</v>
      </c>
      <c r="P2174">
        <v>2530.25</v>
      </c>
      <c r="Q2174">
        <v>2619</v>
      </c>
      <c r="R2174">
        <v>2601.7800000000002</v>
      </c>
      <c r="S2174">
        <v>2638.67</v>
      </c>
      <c r="T2174">
        <v>2532.69</v>
      </c>
      <c r="U2174">
        <v>2619.5500000000002</v>
      </c>
      <c r="V2174">
        <v>1.42</v>
      </c>
      <c r="W2174">
        <v>1.42</v>
      </c>
      <c r="X2174">
        <v>1.42</v>
      </c>
      <c r="Y2174">
        <v>1.42</v>
      </c>
      <c r="Z2174" t="s">
        <v>12</v>
      </c>
      <c r="AA2174" t="s">
        <v>12</v>
      </c>
      <c r="AB2174" t="s">
        <v>12</v>
      </c>
      <c r="AC2174" t="s">
        <v>12</v>
      </c>
      <c r="AD2174">
        <v>239.44815826999999</v>
      </c>
      <c r="AE2174">
        <v>242.02810199999999</v>
      </c>
      <c r="AF2174">
        <v>232.21329827</v>
      </c>
      <c r="AG2174">
        <v>240.09084887</v>
      </c>
      <c r="AH2174" t="s">
        <v>12</v>
      </c>
      <c r="AI2174" t="s">
        <v>12</v>
      </c>
    </row>
    <row r="2175" spans="1:35" x14ac:dyDescent="0.25">
      <c r="A2175">
        <v>1518445800</v>
      </c>
      <c r="B2175">
        <v>21.652158929999999</v>
      </c>
      <c r="C2175">
        <v>22.409387639999998</v>
      </c>
      <c r="D2175">
        <v>21.17132646</v>
      </c>
      <c r="E2175">
        <v>21.977619709999999</v>
      </c>
      <c r="F2175">
        <v>21.652158929999999</v>
      </c>
      <c r="G2175">
        <v>22.409387639999998</v>
      </c>
      <c r="H2175">
        <v>21.17132646</v>
      </c>
      <c r="I2175">
        <v>21.977619709999999</v>
      </c>
      <c r="J2175">
        <v>2630.75</v>
      </c>
      <c r="K2175">
        <v>2674</v>
      </c>
      <c r="L2175">
        <v>2623.25</v>
      </c>
      <c r="M2175">
        <v>2658.25</v>
      </c>
      <c r="N2175">
        <v>2628.25</v>
      </c>
      <c r="O2175">
        <v>2671.5</v>
      </c>
      <c r="P2175">
        <v>2620</v>
      </c>
      <c r="Q2175">
        <v>2655.25</v>
      </c>
      <c r="R2175">
        <v>2636.75</v>
      </c>
      <c r="S2175">
        <v>2672.61</v>
      </c>
      <c r="T2175">
        <v>2622.45</v>
      </c>
      <c r="U2175">
        <v>2656</v>
      </c>
      <c r="V2175">
        <v>1.42</v>
      </c>
      <c r="W2175">
        <v>1.42</v>
      </c>
      <c r="X2175">
        <v>1.42</v>
      </c>
      <c r="Y2175">
        <v>1.42</v>
      </c>
      <c r="Z2175" t="s">
        <v>12</v>
      </c>
      <c r="AA2175" t="s">
        <v>12</v>
      </c>
      <c r="AB2175" t="s">
        <v>12</v>
      </c>
      <c r="AC2175" t="s">
        <v>12</v>
      </c>
      <c r="AD2175">
        <v>242.23009046999999</v>
      </c>
      <c r="AE2175">
        <v>245.1497421</v>
      </c>
      <c r="AF2175">
        <v>240.24178935</v>
      </c>
      <c r="AG2175">
        <v>243.61646593</v>
      </c>
      <c r="AH2175" t="s">
        <v>12</v>
      </c>
      <c r="AI2175" t="s">
        <v>12</v>
      </c>
    </row>
    <row r="2176" spans="1:35" x14ac:dyDescent="0.25">
      <c r="A2176">
        <v>1518532200</v>
      </c>
      <c r="B2176">
        <v>21.650523119999999</v>
      </c>
      <c r="C2176">
        <v>22.322707279999999</v>
      </c>
      <c r="D2176">
        <v>21.507288030000002</v>
      </c>
      <c r="E2176">
        <v>22.170607220000001</v>
      </c>
      <c r="F2176">
        <v>21.650523119999999</v>
      </c>
      <c r="G2176">
        <v>22.322707279999999</v>
      </c>
      <c r="H2176">
        <v>21.507288030000002</v>
      </c>
      <c r="I2176">
        <v>22.170607220000001</v>
      </c>
      <c r="J2176">
        <v>2656.5</v>
      </c>
      <c r="K2176">
        <v>2670.5</v>
      </c>
      <c r="L2176">
        <v>2637.5</v>
      </c>
      <c r="M2176">
        <v>2664.75</v>
      </c>
      <c r="N2176">
        <v>2653.25</v>
      </c>
      <c r="O2176">
        <v>2667.5</v>
      </c>
      <c r="P2176">
        <v>2634.25</v>
      </c>
      <c r="Q2176">
        <v>2661.75</v>
      </c>
      <c r="R2176">
        <v>2646.27</v>
      </c>
      <c r="S2176">
        <v>2668.84</v>
      </c>
      <c r="T2176">
        <v>2637.08</v>
      </c>
      <c r="U2176">
        <v>2662.94</v>
      </c>
      <c r="V2176">
        <v>1.42</v>
      </c>
      <c r="W2176">
        <v>1.42</v>
      </c>
      <c r="X2176">
        <v>1.42</v>
      </c>
      <c r="Y2176">
        <v>1.42</v>
      </c>
      <c r="Z2176" t="s">
        <v>12</v>
      </c>
      <c r="AA2176" t="s">
        <v>12</v>
      </c>
      <c r="AB2176" t="s">
        <v>12</v>
      </c>
      <c r="AC2176" t="s">
        <v>12</v>
      </c>
      <c r="AD2176">
        <v>242.35862859</v>
      </c>
      <c r="AE2176">
        <v>244.79167161000001</v>
      </c>
      <c r="AF2176">
        <v>241.75266316</v>
      </c>
      <c r="AG2176">
        <v>244.22243136</v>
      </c>
      <c r="AH2176" t="s">
        <v>12</v>
      </c>
      <c r="AI2176" t="s">
        <v>12</v>
      </c>
    </row>
    <row r="2177" spans="1:35" x14ac:dyDescent="0.25">
      <c r="A2177">
        <v>1518618600</v>
      </c>
      <c r="B2177">
        <v>21.786268010000001</v>
      </c>
      <c r="C2177">
        <v>23.166616350000002</v>
      </c>
      <c r="D2177">
        <v>21.760100909999998</v>
      </c>
      <c r="E2177">
        <v>23.08157083</v>
      </c>
      <c r="F2177">
        <v>21.786268010000001</v>
      </c>
      <c r="G2177">
        <v>23.166616350000002</v>
      </c>
      <c r="H2177">
        <v>21.760100909999998</v>
      </c>
      <c r="I2177">
        <v>23.08157083</v>
      </c>
      <c r="J2177">
        <v>2665.75</v>
      </c>
      <c r="K2177">
        <v>2705.25</v>
      </c>
      <c r="L2177">
        <v>2630.25</v>
      </c>
      <c r="M2177">
        <v>2700.5</v>
      </c>
      <c r="N2177">
        <v>2662.5</v>
      </c>
      <c r="O2177">
        <v>2701.75</v>
      </c>
      <c r="P2177">
        <v>2627</v>
      </c>
      <c r="Q2177">
        <v>2697</v>
      </c>
      <c r="R2177">
        <v>2651.21</v>
      </c>
      <c r="S2177">
        <v>2702.1</v>
      </c>
      <c r="T2177">
        <v>2648.87</v>
      </c>
      <c r="U2177">
        <v>2698.63</v>
      </c>
      <c r="V2177">
        <v>1.42</v>
      </c>
      <c r="W2177">
        <v>1.42</v>
      </c>
      <c r="X2177">
        <v>1.42</v>
      </c>
      <c r="Y2177">
        <v>1.42</v>
      </c>
      <c r="Z2177" t="s">
        <v>12</v>
      </c>
      <c r="AA2177" t="s">
        <v>12</v>
      </c>
      <c r="AB2177" t="s">
        <v>12</v>
      </c>
      <c r="AC2177" t="s">
        <v>12</v>
      </c>
      <c r="AD2177">
        <v>242.6707926</v>
      </c>
      <c r="AE2177">
        <v>247.89494912000001</v>
      </c>
      <c r="AF2177">
        <v>242.66161131000001</v>
      </c>
      <c r="AG2177">
        <v>247.51851604999999</v>
      </c>
      <c r="AH2177" t="s">
        <v>12</v>
      </c>
      <c r="AI2177" t="s">
        <v>12</v>
      </c>
    </row>
    <row r="2178" spans="1:35" x14ac:dyDescent="0.25">
      <c r="A2178">
        <v>1518705000</v>
      </c>
      <c r="B2178">
        <v>23.550954579999999</v>
      </c>
      <c r="C2178">
        <v>23.930386349999999</v>
      </c>
      <c r="D2178">
        <v>22.842790399999998</v>
      </c>
      <c r="E2178">
        <v>23.925479899999999</v>
      </c>
      <c r="F2178">
        <v>23.550954579999999</v>
      </c>
      <c r="G2178">
        <v>23.930386349999999</v>
      </c>
      <c r="H2178">
        <v>22.842790399999998</v>
      </c>
      <c r="I2178">
        <v>23.925479899999999</v>
      </c>
      <c r="J2178">
        <v>2699.5</v>
      </c>
      <c r="K2178">
        <v>2740</v>
      </c>
      <c r="L2178">
        <v>2692.5</v>
      </c>
      <c r="M2178">
        <v>2737.75</v>
      </c>
      <c r="N2178">
        <v>2695.5</v>
      </c>
      <c r="O2178">
        <v>2736.75</v>
      </c>
      <c r="P2178">
        <v>2688.5</v>
      </c>
      <c r="Q2178">
        <v>2734</v>
      </c>
      <c r="R2178">
        <v>2713.46</v>
      </c>
      <c r="S2178">
        <v>2731.51</v>
      </c>
      <c r="T2178">
        <v>2689.82</v>
      </c>
      <c r="U2178">
        <v>2731.2</v>
      </c>
      <c r="V2178">
        <v>1.42</v>
      </c>
      <c r="W2178">
        <v>1.42</v>
      </c>
      <c r="X2178">
        <v>1.42</v>
      </c>
      <c r="Y2178">
        <v>1.42</v>
      </c>
      <c r="Z2178" t="s">
        <v>12</v>
      </c>
      <c r="AA2178" t="s">
        <v>12</v>
      </c>
      <c r="AB2178" t="s">
        <v>12</v>
      </c>
      <c r="AC2178" t="s">
        <v>12</v>
      </c>
      <c r="AD2178">
        <v>249.33641234999999</v>
      </c>
      <c r="AE2178">
        <v>250.68606263000001</v>
      </c>
      <c r="AF2178">
        <v>246.76564991000001</v>
      </c>
      <c r="AG2178">
        <v>250.67688132999999</v>
      </c>
      <c r="AH2178" t="s">
        <v>12</v>
      </c>
      <c r="AI2178" t="s">
        <v>12</v>
      </c>
    </row>
    <row r="2179" spans="1:35" x14ac:dyDescent="0.25">
      <c r="A2179">
        <v>1518791400</v>
      </c>
      <c r="B2179">
        <v>23.748847560000002</v>
      </c>
      <c r="C2179">
        <v>24.53878662</v>
      </c>
      <c r="D2179">
        <v>23.73249337</v>
      </c>
      <c r="E2179">
        <v>23.94347088</v>
      </c>
      <c r="F2179">
        <v>23.748847560000002</v>
      </c>
      <c r="G2179">
        <v>24.53878662</v>
      </c>
      <c r="H2179">
        <v>23.73249337</v>
      </c>
      <c r="I2179">
        <v>23.94347088</v>
      </c>
      <c r="J2179">
        <v>2738.25</v>
      </c>
      <c r="K2179">
        <v>2759</v>
      </c>
      <c r="L2179">
        <v>2726.25</v>
      </c>
      <c r="M2179">
        <v>2739</v>
      </c>
      <c r="N2179">
        <v>2734</v>
      </c>
      <c r="O2179">
        <v>2754.75</v>
      </c>
      <c r="P2179">
        <v>2722.25</v>
      </c>
      <c r="Q2179">
        <v>2735</v>
      </c>
      <c r="R2179">
        <v>2727.14</v>
      </c>
      <c r="S2179">
        <v>2754.42</v>
      </c>
      <c r="T2179">
        <v>2725.11</v>
      </c>
      <c r="U2179">
        <v>2732.22</v>
      </c>
      <c r="V2179">
        <v>1.42</v>
      </c>
      <c r="W2179">
        <v>1.42</v>
      </c>
      <c r="X2179">
        <v>1.42</v>
      </c>
      <c r="Y2179">
        <v>1.42</v>
      </c>
      <c r="Z2179" t="s">
        <v>12</v>
      </c>
      <c r="AA2179" t="s">
        <v>12</v>
      </c>
      <c r="AB2179" t="s">
        <v>12</v>
      </c>
      <c r="AC2179" t="s">
        <v>12</v>
      </c>
      <c r="AD2179">
        <v>250.02500943000001</v>
      </c>
      <c r="AE2179">
        <v>252.77939774999999</v>
      </c>
      <c r="AF2179">
        <v>249.97910296000001</v>
      </c>
      <c r="AG2179">
        <v>250.75033169</v>
      </c>
      <c r="AH2179" t="s">
        <v>12</v>
      </c>
      <c r="AI2179" t="s">
        <v>12</v>
      </c>
    </row>
    <row r="2180" spans="1:35" x14ac:dyDescent="0.25">
      <c r="A2180">
        <v>1519137000</v>
      </c>
      <c r="B2180">
        <v>23.665438829999999</v>
      </c>
      <c r="C2180">
        <v>24.103748039999999</v>
      </c>
      <c r="D2180">
        <v>23.26642932</v>
      </c>
      <c r="E2180">
        <v>23.521515860000001</v>
      </c>
      <c r="F2180">
        <v>23.665438829999999</v>
      </c>
      <c r="G2180">
        <v>24.103748039999999</v>
      </c>
      <c r="H2180">
        <v>23.26642932</v>
      </c>
      <c r="I2180">
        <v>23.521515860000001</v>
      </c>
      <c r="J2180">
        <v>2737.5</v>
      </c>
      <c r="K2180">
        <v>2752</v>
      </c>
      <c r="L2180">
        <v>2710.25</v>
      </c>
      <c r="M2180">
        <v>2718.25</v>
      </c>
      <c r="N2180">
        <v>2734.5</v>
      </c>
      <c r="O2180">
        <v>2747.75</v>
      </c>
      <c r="P2180">
        <v>2705.75</v>
      </c>
      <c r="Q2180">
        <v>2714</v>
      </c>
      <c r="R2180">
        <v>2722.99</v>
      </c>
      <c r="S2180">
        <v>2737.6</v>
      </c>
      <c r="T2180">
        <v>2706.76</v>
      </c>
      <c r="U2180">
        <v>2716.26</v>
      </c>
      <c r="V2180">
        <v>1.42</v>
      </c>
      <c r="W2180">
        <v>1.42</v>
      </c>
      <c r="X2180">
        <v>1.42</v>
      </c>
      <c r="Y2180">
        <v>1.42</v>
      </c>
      <c r="Z2180" t="s">
        <v>12</v>
      </c>
      <c r="AA2180" t="s">
        <v>12</v>
      </c>
      <c r="AB2180" t="s">
        <v>12</v>
      </c>
      <c r="AC2180" t="s">
        <v>12</v>
      </c>
      <c r="AD2180">
        <v>249.75875189000001</v>
      </c>
      <c r="AE2180">
        <v>251.26448417</v>
      </c>
      <c r="AF2180">
        <v>248.35401385</v>
      </c>
      <c r="AG2180">
        <v>249.18033034000001</v>
      </c>
      <c r="AH2180" t="s">
        <v>12</v>
      </c>
      <c r="AI2180" t="s">
        <v>12</v>
      </c>
    </row>
    <row r="2181" spans="1:35" x14ac:dyDescent="0.25">
      <c r="A2181">
        <v>1519223400</v>
      </c>
      <c r="B2181">
        <v>23.63109365</v>
      </c>
      <c r="C2181">
        <v>24.357247829999999</v>
      </c>
      <c r="D2181">
        <v>23.130635359999999</v>
      </c>
      <c r="E2181">
        <v>23.145354730000001</v>
      </c>
      <c r="F2181">
        <v>23.63109365</v>
      </c>
      <c r="G2181">
        <v>24.357247829999999</v>
      </c>
      <c r="H2181">
        <v>23.130635359999999</v>
      </c>
      <c r="I2181">
        <v>23.145354730000001</v>
      </c>
      <c r="J2181">
        <v>2719.25</v>
      </c>
      <c r="K2181">
        <v>2752</v>
      </c>
      <c r="L2181">
        <v>2698</v>
      </c>
      <c r="M2181">
        <v>2703</v>
      </c>
      <c r="N2181">
        <v>2714.5</v>
      </c>
      <c r="O2181">
        <v>2747.75</v>
      </c>
      <c r="P2181">
        <v>2693.5</v>
      </c>
      <c r="Q2181">
        <v>2698.75</v>
      </c>
      <c r="R2181">
        <v>2720.53</v>
      </c>
      <c r="S2181">
        <v>2747.75</v>
      </c>
      <c r="T2181">
        <v>2701.29</v>
      </c>
      <c r="U2181">
        <v>2701.33</v>
      </c>
      <c r="V2181">
        <v>1.42</v>
      </c>
      <c r="W2181">
        <v>1.42</v>
      </c>
      <c r="X2181">
        <v>1.42</v>
      </c>
      <c r="Y2181">
        <v>1.42</v>
      </c>
      <c r="Z2181" t="s">
        <v>12</v>
      </c>
      <c r="AA2181" t="s">
        <v>12</v>
      </c>
      <c r="AB2181" t="s">
        <v>12</v>
      </c>
      <c r="AC2181" t="s">
        <v>12</v>
      </c>
      <c r="AD2181">
        <v>249.63939506</v>
      </c>
      <c r="AE2181">
        <v>252.22852008999999</v>
      </c>
      <c r="AF2181">
        <v>247.83986135999999</v>
      </c>
      <c r="AG2181">
        <v>247.94085559999999</v>
      </c>
      <c r="AH2181" t="s">
        <v>12</v>
      </c>
      <c r="AI2181" t="s">
        <v>12</v>
      </c>
    </row>
    <row r="2182" spans="1:35" x14ac:dyDescent="0.25">
      <c r="A2182">
        <v>1519309800</v>
      </c>
      <c r="B2182">
        <v>23.418480330000001</v>
      </c>
      <c r="C2182">
        <v>23.907489890000001</v>
      </c>
      <c r="D2182">
        <v>23.03577791</v>
      </c>
      <c r="E2182">
        <v>23.24021316</v>
      </c>
      <c r="F2182">
        <v>23.418480330000001</v>
      </c>
      <c r="G2182">
        <v>23.907489890000001</v>
      </c>
      <c r="H2182">
        <v>23.03577791</v>
      </c>
      <c r="I2182">
        <v>23.24021316</v>
      </c>
      <c r="J2182">
        <v>2702.75</v>
      </c>
      <c r="K2182">
        <v>2735.25</v>
      </c>
      <c r="L2182">
        <v>2686.75</v>
      </c>
      <c r="M2182">
        <v>2715.75</v>
      </c>
      <c r="N2182">
        <v>2698.5</v>
      </c>
      <c r="O2182">
        <v>2731</v>
      </c>
      <c r="P2182">
        <v>2682</v>
      </c>
      <c r="Q2182">
        <v>2711.5</v>
      </c>
      <c r="R2182">
        <v>2710.42</v>
      </c>
      <c r="S2182">
        <v>2731.26</v>
      </c>
      <c r="T2182">
        <v>2697.77</v>
      </c>
      <c r="U2182">
        <v>2703.96</v>
      </c>
      <c r="V2182">
        <v>1.42</v>
      </c>
      <c r="W2182">
        <v>1.42</v>
      </c>
      <c r="X2182">
        <v>1.42</v>
      </c>
      <c r="Y2182">
        <v>1.42</v>
      </c>
      <c r="Z2182" t="s">
        <v>12</v>
      </c>
      <c r="AA2182" t="s">
        <v>12</v>
      </c>
      <c r="AB2182" t="s">
        <v>12</v>
      </c>
      <c r="AC2182" t="s">
        <v>12</v>
      </c>
      <c r="AD2182">
        <v>248.90489151</v>
      </c>
      <c r="AE2182">
        <v>250.69524392</v>
      </c>
      <c r="AF2182">
        <v>247.56442253</v>
      </c>
      <c r="AG2182">
        <v>248.26220090000001</v>
      </c>
      <c r="AH2182" t="s">
        <v>12</v>
      </c>
      <c r="AI2182" t="s">
        <v>12</v>
      </c>
    </row>
    <row r="2183" spans="1:35" x14ac:dyDescent="0.25">
      <c r="A2183">
        <v>1519396200</v>
      </c>
      <c r="B2183">
        <v>23.590206210000002</v>
      </c>
      <c r="C2183">
        <v>24.347434920000001</v>
      </c>
      <c r="D2183">
        <v>23.452825499999999</v>
      </c>
      <c r="E2183">
        <v>24.347434920000001</v>
      </c>
      <c r="F2183">
        <v>23.590206210000002</v>
      </c>
      <c r="G2183">
        <v>24.347434920000001</v>
      </c>
      <c r="H2183">
        <v>23.452825499999999</v>
      </c>
      <c r="I2183">
        <v>24.347434920000001</v>
      </c>
      <c r="J2183">
        <v>2717</v>
      </c>
      <c r="K2183">
        <v>2754.5</v>
      </c>
      <c r="L2183">
        <v>2714.25</v>
      </c>
      <c r="M2183">
        <v>2753.25</v>
      </c>
      <c r="N2183">
        <v>2712.75</v>
      </c>
      <c r="O2183">
        <v>2750.25</v>
      </c>
      <c r="P2183">
        <v>2710</v>
      </c>
      <c r="Q2183">
        <v>2748.75</v>
      </c>
      <c r="R2183">
        <v>2715.8</v>
      </c>
      <c r="S2183">
        <v>2747.76</v>
      </c>
      <c r="T2183">
        <v>2713.74</v>
      </c>
      <c r="U2183">
        <v>2747.3</v>
      </c>
      <c r="V2183">
        <v>1.42</v>
      </c>
      <c r="W2183">
        <v>1.42</v>
      </c>
      <c r="X2183">
        <v>1.42</v>
      </c>
      <c r="Y2183">
        <v>1.42</v>
      </c>
      <c r="Z2183" t="s">
        <v>12</v>
      </c>
      <c r="AA2183" t="s">
        <v>12</v>
      </c>
      <c r="AB2183" t="s">
        <v>12</v>
      </c>
      <c r="AC2183" t="s">
        <v>12</v>
      </c>
      <c r="AD2183">
        <v>249.53840081999999</v>
      </c>
      <c r="AE2183">
        <v>252.21933878999999</v>
      </c>
      <c r="AF2183">
        <v>249.04261093</v>
      </c>
      <c r="AG2183">
        <v>252.21933878999999</v>
      </c>
      <c r="AH2183" t="s">
        <v>12</v>
      </c>
      <c r="AI2183" t="s">
        <v>12</v>
      </c>
    </row>
    <row r="2184" spans="1:35" x14ac:dyDescent="0.25">
      <c r="A2184">
        <v>1519655400</v>
      </c>
      <c r="B2184">
        <v>24.6647186</v>
      </c>
      <c r="C2184">
        <v>25.207699160000001</v>
      </c>
      <c r="D2184">
        <v>24.49135691</v>
      </c>
      <c r="E2184">
        <v>25.1929798</v>
      </c>
      <c r="F2184">
        <v>24.6647186</v>
      </c>
      <c r="G2184">
        <v>25.207699160000001</v>
      </c>
      <c r="H2184">
        <v>24.49135691</v>
      </c>
      <c r="I2184">
        <v>25.1929798</v>
      </c>
      <c r="J2184">
        <v>2755.25</v>
      </c>
      <c r="K2184">
        <v>2791</v>
      </c>
      <c r="L2184">
        <v>2744.5</v>
      </c>
      <c r="M2184">
        <v>2789.5</v>
      </c>
      <c r="N2184">
        <v>2751.5</v>
      </c>
      <c r="O2184">
        <v>2786</v>
      </c>
      <c r="P2184">
        <v>2742.5</v>
      </c>
      <c r="Q2184">
        <v>2784.5</v>
      </c>
      <c r="R2184">
        <v>2757.37</v>
      </c>
      <c r="S2184">
        <v>2780.64</v>
      </c>
      <c r="T2184">
        <v>2753.78</v>
      </c>
      <c r="U2184">
        <v>2779.6</v>
      </c>
      <c r="V2184">
        <v>1.42</v>
      </c>
      <c r="W2184">
        <v>1.42</v>
      </c>
      <c r="X2184">
        <v>1.42</v>
      </c>
      <c r="Y2184">
        <v>1.42</v>
      </c>
      <c r="Z2184" t="s">
        <v>12</v>
      </c>
      <c r="AA2184" t="s">
        <v>12</v>
      </c>
      <c r="AB2184" t="s">
        <v>12</v>
      </c>
      <c r="AC2184" t="s">
        <v>12</v>
      </c>
      <c r="AD2184">
        <v>253.33945671000001</v>
      </c>
      <c r="AE2184">
        <v>255.24916594999999</v>
      </c>
      <c r="AF2184">
        <v>252.72430998999999</v>
      </c>
      <c r="AG2184">
        <v>255.14817171000001</v>
      </c>
      <c r="AH2184" t="s">
        <v>12</v>
      </c>
      <c r="AI2184" t="s">
        <v>12</v>
      </c>
    </row>
    <row r="2185" spans="1:35" x14ac:dyDescent="0.25">
      <c r="A2185">
        <v>1519741800</v>
      </c>
      <c r="B2185">
        <v>25.24858562</v>
      </c>
      <c r="C2185">
        <v>25.458091199999998</v>
      </c>
      <c r="D2185">
        <v>24.21986712</v>
      </c>
      <c r="E2185">
        <v>24.21986712</v>
      </c>
      <c r="F2185">
        <v>25.24858562</v>
      </c>
      <c r="G2185">
        <v>25.458091199999998</v>
      </c>
      <c r="H2185">
        <v>24.21986712</v>
      </c>
      <c r="I2185">
        <v>24.21986712</v>
      </c>
      <c r="J2185">
        <v>2787.75</v>
      </c>
      <c r="K2185">
        <v>2795</v>
      </c>
      <c r="L2185">
        <v>2747.5</v>
      </c>
      <c r="M2185">
        <v>2752.75</v>
      </c>
      <c r="N2185">
        <v>2783.5</v>
      </c>
      <c r="O2185">
        <v>2789.75</v>
      </c>
      <c r="P2185">
        <v>2742</v>
      </c>
      <c r="Q2185">
        <v>2747.5</v>
      </c>
      <c r="R2185">
        <v>2780.45</v>
      </c>
      <c r="S2185">
        <v>2789.15</v>
      </c>
      <c r="T2185">
        <v>2744.22</v>
      </c>
      <c r="U2185">
        <v>2744.28</v>
      </c>
      <c r="V2185">
        <v>1.42</v>
      </c>
      <c r="W2185">
        <v>1.42</v>
      </c>
      <c r="X2185">
        <v>1.42</v>
      </c>
      <c r="Y2185">
        <v>1.42</v>
      </c>
      <c r="Z2185" t="s">
        <v>12</v>
      </c>
      <c r="AA2185" t="s">
        <v>12</v>
      </c>
      <c r="AB2185" t="s">
        <v>12</v>
      </c>
      <c r="AC2185" t="s">
        <v>12</v>
      </c>
      <c r="AD2185">
        <v>255.34097889</v>
      </c>
      <c r="AE2185">
        <v>256.08466374</v>
      </c>
      <c r="AF2185">
        <v>251.89799349</v>
      </c>
      <c r="AG2185">
        <v>251.96226254999999</v>
      </c>
      <c r="AH2185" t="s">
        <v>12</v>
      </c>
      <c r="AI2185" t="s">
        <v>12</v>
      </c>
    </row>
    <row r="2186" spans="1:35" x14ac:dyDescent="0.25">
      <c r="A2186">
        <v>1519828200</v>
      </c>
      <c r="B2186">
        <v>24.561683070000001</v>
      </c>
      <c r="C2186">
        <v>24.697656609999999</v>
      </c>
      <c r="D2186">
        <v>23.40539678</v>
      </c>
      <c r="E2186">
        <v>23.429929049999998</v>
      </c>
      <c r="F2186">
        <v>24.561683070000001</v>
      </c>
      <c r="G2186">
        <v>24.697656609999999</v>
      </c>
      <c r="H2186">
        <v>23.40539678</v>
      </c>
      <c r="I2186">
        <v>23.429929049999998</v>
      </c>
      <c r="J2186">
        <v>2751.75</v>
      </c>
      <c r="K2186">
        <v>2767</v>
      </c>
      <c r="L2186">
        <v>2716.75</v>
      </c>
      <c r="M2186">
        <v>2719.5</v>
      </c>
      <c r="N2186">
        <v>2746.5</v>
      </c>
      <c r="O2186">
        <v>2762</v>
      </c>
      <c r="P2186">
        <v>2712</v>
      </c>
      <c r="Q2186">
        <v>2714.5</v>
      </c>
      <c r="R2186">
        <v>2753.78</v>
      </c>
      <c r="S2186">
        <v>2761.52</v>
      </c>
      <c r="T2186">
        <v>2713.54</v>
      </c>
      <c r="U2186">
        <v>2713.83</v>
      </c>
      <c r="V2186">
        <v>1.35</v>
      </c>
      <c r="W2186">
        <v>1.35</v>
      </c>
      <c r="X2186">
        <v>1.35</v>
      </c>
      <c r="Y2186">
        <v>1.35</v>
      </c>
      <c r="Z2186" t="s">
        <v>12</v>
      </c>
      <c r="AA2186" t="s">
        <v>12</v>
      </c>
      <c r="AB2186" t="s">
        <v>12</v>
      </c>
      <c r="AC2186" t="s">
        <v>12</v>
      </c>
      <c r="AD2186">
        <v>253.10992435</v>
      </c>
      <c r="AE2186">
        <v>253.57817037000001</v>
      </c>
      <c r="AF2186">
        <v>249.07933610000001</v>
      </c>
      <c r="AG2186">
        <v>249.40986269999999</v>
      </c>
      <c r="AH2186" t="s">
        <v>12</v>
      </c>
      <c r="AI2186" t="s">
        <v>12</v>
      </c>
    </row>
    <row r="2187" spans="1:35" x14ac:dyDescent="0.25">
      <c r="A2187">
        <v>1519914600</v>
      </c>
      <c r="B2187">
        <v>23.449554859999999</v>
      </c>
      <c r="C2187">
        <v>23.882793750000001</v>
      </c>
      <c r="D2187">
        <v>22.0153994</v>
      </c>
      <c r="E2187">
        <v>22.476442179999999</v>
      </c>
      <c r="F2187">
        <v>23.449554859999999</v>
      </c>
      <c r="G2187">
        <v>23.882793750000001</v>
      </c>
      <c r="H2187">
        <v>22.0153994</v>
      </c>
      <c r="I2187">
        <v>22.476442179999999</v>
      </c>
      <c r="J2187">
        <v>2723.75</v>
      </c>
      <c r="K2187">
        <v>2736</v>
      </c>
      <c r="L2187">
        <v>2663.5</v>
      </c>
      <c r="M2187">
        <v>2683</v>
      </c>
      <c r="N2187">
        <v>2718.25</v>
      </c>
      <c r="O2187">
        <v>2731</v>
      </c>
      <c r="P2187">
        <v>2658.5</v>
      </c>
      <c r="Q2187">
        <v>2678.25</v>
      </c>
      <c r="R2187">
        <v>2715.22</v>
      </c>
      <c r="S2187">
        <v>2730.89</v>
      </c>
      <c r="T2187">
        <v>2659.65</v>
      </c>
      <c r="U2187">
        <v>2677.67</v>
      </c>
      <c r="V2187">
        <v>1.42</v>
      </c>
      <c r="W2187">
        <v>1.42</v>
      </c>
      <c r="X2187">
        <v>1.42</v>
      </c>
      <c r="Y2187">
        <v>1.42</v>
      </c>
      <c r="Z2187" t="s">
        <v>12</v>
      </c>
      <c r="AA2187" t="s">
        <v>12</v>
      </c>
      <c r="AB2187" t="s">
        <v>12</v>
      </c>
      <c r="AC2187" t="s">
        <v>12</v>
      </c>
      <c r="AD2187">
        <v>249.18951164000001</v>
      </c>
      <c r="AE2187">
        <v>250.80541944999999</v>
      </c>
      <c r="AF2187">
        <v>244.22243136</v>
      </c>
      <c r="AG2187">
        <v>245.78325140999999</v>
      </c>
      <c r="AH2187" t="s">
        <v>12</v>
      </c>
      <c r="AI2187" t="s">
        <v>12</v>
      </c>
    </row>
    <row r="2188" spans="1:35" x14ac:dyDescent="0.25">
      <c r="A2188">
        <v>1520001000</v>
      </c>
      <c r="B2188">
        <v>21.93836808</v>
      </c>
      <c r="C2188">
        <v>22.962900390000001</v>
      </c>
      <c r="D2188">
        <v>21.729026380000001</v>
      </c>
      <c r="E2188">
        <v>22.823164590000001</v>
      </c>
      <c r="F2188">
        <v>21.93836808</v>
      </c>
      <c r="G2188">
        <v>22.962900390000001</v>
      </c>
      <c r="H2188">
        <v>21.729026380000001</v>
      </c>
      <c r="I2188">
        <v>22.823164590000001</v>
      </c>
      <c r="J2188">
        <v>2684.5</v>
      </c>
      <c r="K2188">
        <v>2700.5</v>
      </c>
      <c r="L2188">
        <v>2651.75</v>
      </c>
      <c r="M2188">
        <v>2694.75</v>
      </c>
      <c r="N2188">
        <v>2678.75</v>
      </c>
      <c r="O2188">
        <v>2696</v>
      </c>
      <c r="P2188">
        <v>2647</v>
      </c>
      <c r="Q2188">
        <v>2690.25</v>
      </c>
      <c r="R2188">
        <v>2658.89</v>
      </c>
      <c r="S2188">
        <v>2696.25</v>
      </c>
      <c r="T2188">
        <v>2647.32</v>
      </c>
      <c r="U2188">
        <v>2691.25</v>
      </c>
      <c r="V2188">
        <v>1.42</v>
      </c>
      <c r="W2188">
        <v>1.42</v>
      </c>
      <c r="X2188">
        <v>1.42</v>
      </c>
      <c r="Y2188">
        <v>1.42</v>
      </c>
      <c r="Z2188" t="s">
        <v>12</v>
      </c>
      <c r="AA2188" t="s">
        <v>12</v>
      </c>
      <c r="AB2188" t="s">
        <v>12</v>
      </c>
      <c r="AC2188" t="s">
        <v>12</v>
      </c>
      <c r="AD2188">
        <v>244.03880547</v>
      </c>
      <c r="AE2188">
        <v>247.63787288</v>
      </c>
      <c r="AF2188">
        <v>243.13903862000001</v>
      </c>
      <c r="AG2188">
        <v>247.05027003999999</v>
      </c>
      <c r="AH2188" t="s">
        <v>12</v>
      </c>
      <c r="AI2188" t="s">
        <v>12</v>
      </c>
    </row>
    <row r="2189" spans="1:35" x14ac:dyDescent="0.25">
      <c r="A2189">
        <v>1520260200</v>
      </c>
      <c r="B2189">
        <v>22.456816369999999</v>
      </c>
      <c r="C2189">
        <v>23.763566919999999</v>
      </c>
      <c r="D2189">
        <v>22.4322841</v>
      </c>
      <c r="E2189">
        <v>23.593476849999998</v>
      </c>
      <c r="F2189">
        <v>22.456816369999999</v>
      </c>
      <c r="G2189">
        <v>23.763566919999999</v>
      </c>
      <c r="H2189">
        <v>22.4322841</v>
      </c>
      <c r="I2189">
        <v>23.593476849999998</v>
      </c>
      <c r="J2189">
        <v>2688.25</v>
      </c>
      <c r="K2189">
        <v>2732.5</v>
      </c>
      <c r="L2189">
        <v>2669.5</v>
      </c>
      <c r="M2189">
        <v>2723</v>
      </c>
      <c r="N2189">
        <v>2683.25</v>
      </c>
      <c r="O2189">
        <v>2727.75</v>
      </c>
      <c r="P2189">
        <v>2663.75</v>
      </c>
      <c r="Q2189">
        <v>2718.5</v>
      </c>
      <c r="R2189">
        <v>2681.06</v>
      </c>
      <c r="S2189">
        <v>2728.09</v>
      </c>
      <c r="T2189">
        <v>2675.75</v>
      </c>
      <c r="U2189">
        <v>2720.94</v>
      </c>
      <c r="V2189">
        <v>1.42</v>
      </c>
      <c r="W2189">
        <v>1.42</v>
      </c>
      <c r="X2189">
        <v>1.42</v>
      </c>
      <c r="Y2189">
        <v>1.42</v>
      </c>
      <c r="Z2189" t="s">
        <v>12</v>
      </c>
      <c r="AA2189" t="s">
        <v>12</v>
      </c>
      <c r="AB2189" t="s">
        <v>12</v>
      </c>
      <c r="AC2189" t="s">
        <v>12</v>
      </c>
      <c r="AD2189">
        <v>245.81079528999999</v>
      </c>
      <c r="AE2189">
        <v>250.54834321000001</v>
      </c>
      <c r="AF2189">
        <v>245.70061976</v>
      </c>
      <c r="AG2189">
        <v>249.9056526</v>
      </c>
      <c r="AH2189" t="s">
        <v>12</v>
      </c>
      <c r="AI2189" t="s">
        <v>12</v>
      </c>
    </row>
    <row r="2190" spans="1:35" x14ac:dyDescent="0.25">
      <c r="A2190">
        <v>1520346600</v>
      </c>
      <c r="B2190">
        <v>23.873144719999999</v>
      </c>
      <c r="C2190">
        <v>23.89604117</v>
      </c>
      <c r="D2190">
        <v>23.329281000000002</v>
      </c>
      <c r="E2190">
        <v>23.779922089999999</v>
      </c>
      <c r="F2190">
        <v>23.873144719999999</v>
      </c>
      <c r="G2190">
        <v>23.89604117</v>
      </c>
      <c r="H2190">
        <v>23.329281000000002</v>
      </c>
      <c r="I2190">
        <v>23.779922089999999</v>
      </c>
      <c r="J2190">
        <v>2723.75</v>
      </c>
      <c r="K2190">
        <v>2739</v>
      </c>
      <c r="L2190">
        <v>2715.25</v>
      </c>
      <c r="M2190">
        <v>2729</v>
      </c>
      <c r="N2190">
        <v>2719</v>
      </c>
      <c r="O2190">
        <v>2734.5</v>
      </c>
      <c r="P2190">
        <v>2710.25</v>
      </c>
      <c r="Q2190">
        <v>2724</v>
      </c>
      <c r="R2190">
        <v>2730.18</v>
      </c>
      <c r="S2190">
        <v>2732.08</v>
      </c>
      <c r="T2190">
        <v>2711.26</v>
      </c>
      <c r="U2190">
        <v>2728.12</v>
      </c>
      <c r="V2190">
        <v>1.42</v>
      </c>
      <c r="W2190">
        <v>1.42</v>
      </c>
      <c r="X2190">
        <v>1.42</v>
      </c>
      <c r="Y2190">
        <v>1.42</v>
      </c>
      <c r="Z2190" t="s">
        <v>12</v>
      </c>
      <c r="AA2190" t="s">
        <v>12</v>
      </c>
      <c r="AB2190" t="s">
        <v>12</v>
      </c>
      <c r="AC2190" t="s">
        <v>12</v>
      </c>
      <c r="AD2190">
        <v>250.92477628</v>
      </c>
      <c r="AE2190">
        <v>251.00740793</v>
      </c>
      <c r="AF2190">
        <v>248.97834187000001</v>
      </c>
      <c r="AG2190">
        <v>250.53916192</v>
      </c>
      <c r="AH2190" t="s">
        <v>12</v>
      </c>
      <c r="AI2190" t="s">
        <v>12</v>
      </c>
    </row>
    <row r="2191" spans="1:35" x14ac:dyDescent="0.25">
      <c r="A2191">
        <v>1520433000</v>
      </c>
      <c r="B2191">
        <v>23.117551819999999</v>
      </c>
      <c r="C2191">
        <v>23.84207018</v>
      </c>
      <c r="D2191">
        <v>23.073409430000002</v>
      </c>
      <c r="E2191">
        <v>23.753754010000002</v>
      </c>
      <c r="F2191">
        <v>23.117551819999999</v>
      </c>
      <c r="G2191">
        <v>23.84207018</v>
      </c>
      <c r="H2191">
        <v>23.073409430000002</v>
      </c>
      <c r="I2191">
        <v>23.753754010000002</v>
      </c>
      <c r="J2191">
        <v>2708</v>
      </c>
      <c r="K2191">
        <v>2735.25</v>
      </c>
      <c r="L2191">
        <v>2686.5</v>
      </c>
      <c r="M2191">
        <v>2728.25</v>
      </c>
      <c r="N2191">
        <v>2700</v>
      </c>
      <c r="O2191">
        <v>2730.25</v>
      </c>
      <c r="P2191">
        <v>2681.25</v>
      </c>
      <c r="Q2191">
        <v>2723.25</v>
      </c>
      <c r="R2191">
        <v>2710.18</v>
      </c>
      <c r="S2191">
        <v>2730.6</v>
      </c>
      <c r="T2191">
        <v>2701.74</v>
      </c>
      <c r="U2191">
        <v>2726.8</v>
      </c>
      <c r="V2191">
        <v>1.42</v>
      </c>
      <c r="W2191">
        <v>1.42</v>
      </c>
      <c r="X2191">
        <v>1.42</v>
      </c>
      <c r="Y2191">
        <v>1.42</v>
      </c>
      <c r="Z2191" t="s">
        <v>12</v>
      </c>
      <c r="AA2191" t="s">
        <v>12</v>
      </c>
      <c r="AB2191" t="s">
        <v>12</v>
      </c>
      <c r="AC2191" t="s">
        <v>12</v>
      </c>
      <c r="AD2191">
        <v>248.28056348999999</v>
      </c>
      <c r="AE2191">
        <v>250.81460075000001</v>
      </c>
      <c r="AF2191">
        <v>248.07857501000001</v>
      </c>
      <c r="AG2191">
        <v>250.44734897000001</v>
      </c>
      <c r="AH2191" t="s">
        <v>12</v>
      </c>
      <c r="AI2191" t="s">
        <v>12</v>
      </c>
    </row>
    <row r="2192" spans="1:35" x14ac:dyDescent="0.25">
      <c r="A2192">
        <v>1520519400</v>
      </c>
      <c r="B2192">
        <v>23.95328379</v>
      </c>
      <c r="C2192">
        <v>24.10620127</v>
      </c>
      <c r="D2192">
        <v>23.639270750000001</v>
      </c>
      <c r="E2192">
        <v>24.071037700000002</v>
      </c>
      <c r="F2192">
        <v>23.95328379</v>
      </c>
      <c r="G2192">
        <v>24.10620127</v>
      </c>
      <c r="H2192">
        <v>23.639270750000001</v>
      </c>
      <c r="I2192">
        <v>24.071037700000002</v>
      </c>
      <c r="J2192">
        <v>2728.5</v>
      </c>
      <c r="K2192">
        <v>2745.5</v>
      </c>
      <c r="L2192">
        <v>2724.25</v>
      </c>
      <c r="M2192">
        <v>2744.25</v>
      </c>
      <c r="N2192">
        <v>2722.5</v>
      </c>
      <c r="O2192">
        <v>2740.5</v>
      </c>
      <c r="P2192">
        <v>2720</v>
      </c>
      <c r="Q2192">
        <v>2739.25</v>
      </c>
      <c r="R2192">
        <v>2732.75</v>
      </c>
      <c r="S2192">
        <v>2740.45</v>
      </c>
      <c r="T2192">
        <v>2722.65</v>
      </c>
      <c r="U2192">
        <v>2738.97</v>
      </c>
      <c r="V2192">
        <v>1.42</v>
      </c>
      <c r="W2192">
        <v>1.42</v>
      </c>
      <c r="X2192">
        <v>1.42</v>
      </c>
      <c r="Y2192">
        <v>1.42</v>
      </c>
      <c r="Z2192" t="s">
        <v>12</v>
      </c>
      <c r="AA2192" t="s">
        <v>12</v>
      </c>
      <c r="AB2192" t="s">
        <v>12</v>
      </c>
      <c r="AC2192" t="s">
        <v>12</v>
      </c>
      <c r="AD2192">
        <v>251.15430864000001</v>
      </c>
      <c r="AE2192">
        <v>251.78781796000001</v>
      </c>
      <c r="AF2192">
        <v>250.11682236999999</v>
      </c>
      <c r="AG2192">
        <v>251.65927983</v>
      </c>
      <c r="AH2192" t="s">
        <v>12</v>
      </c>
      <c r="AI2192" t="s">
        <v>12</v>
      </c>
    </row>
    <row r="2193" spans="1:35" x14ac:dyDescent="0.25">
      <c r="A2193">
        <v>1520605800</v>
      </c>
      <c r="B2193">
        <v>24.499534990000001</v>
      </c>
      <c r="C2193">
        <v>25.323818240000001</v>
      </c>
      <c r="D2193">
        <v>24.40320462</v>
      </c>
      <c r="E2193">
        <v>25.323818240000001</v>
      </c>
      <c r="F2193">
        <v>24.499534990000001</v>
      </c>
      <c r="G2193">
        <v>25.323818240000001</v>
      </c>
      <c r="H2193">
        <v>24.40320462</v>
      </c>
      <c r="I2193">
        <v>25.323818240000001</v>
      </c>
      <c r="J2193">
        <v>2751</v>
      </c>
      <c r="K2193">
        <v>2799</v>
      </c>
      <c r="L2193">
        <v>2748.25</v>
      </c>
      <c r="M2193">
        <v>2796.25</v>
      </c>
      <c r="N2193">
        <v>2742</v>
      </c>
      <c r="O2193">
        <v>2792</v>
      </c>
      <c r="P2193">
        <v>2735.5</v>
      </c>
      <c r="Q2193">
        <v>2788.75</v>
      </c>
      <c r="R2193">
        <v>2752.91</v>
      </c>
      <c r="S2193">
        <v>2786.57</v>
      </c>
      <c r="T2193">
        <v>2751.54</v>
      </c>
      <c r="U2193">
        <v>2786.57</v>
      </c>
      <c r="V2193">
        <v>1.42</v>
      </c>
      <c r="W2193">
        <v>1.42</v>
      </c>
      <c r="X2193">
        <v>1.42</v>
      </c>
      <c r="Y2193">
        <v>1.42</v>
      </c>
      <c r="Z2193" t="s">
        <v>12</v>
      </c>
      <c r="AA2193" t="s">
        <v>12</v>
      </c>
      <c r="AB2193" t="s">
        <v>12</v>
      </c>
      <c r="AC2193" t="s">
        <v>12</v>
      </c>
      <c r="AD2193">
        <v>253.12828694000001</v>
      </c>
      <c r="AE2193">
        <v>256.03875727000002</v>
      </c>
      <c r="AF2193">
        <v>252.79776034</v>
      </c>
      <c r="AG2193">
        <v>256.03875727000002</v>
      </c>
      <c r="AH2193" t="s">
        <v>12</v>
      </c>
      <c r="AI2193" t="s">
        <v>12</v>
      </c>
    </row>
    <row r="2194" spans="1:35" x14ac:dyDescent="0.25">
      <c r="A2194">
        <v>1520861400</v>
      </c>
      <c r="B2194">
        <v>25.433395050000001</v>
      </c>
      <c r="C2194">
        <v>25.611663199999999</v>
      </c>
      <c r="D2194">
        <v>25.11594848</v>
      </c>
      <c r="E2194">
        <v>25.233866259999999</v>
      </c>
      <c r="F2194">
        <v>25.433395050000001</v>
      </c>
      <c r="G2194">
        <v>25.611663199999999</v>
      </c>
      <c r="H2194">
        <v>25.11594848</v>
      </c>
      <c r="I2194">
        <v>25.233866259999999</v>
      </c>
      <c r="J2194">
        <v>2800</v>
      </c>
      <c r="K2194">
        <v>2812.25</v>
      </c>
      <c r="L2194">
        <v>2792.5</v>
      </c>
      <c r="M2194">
        <v>2796.25</v>
      </c>
      <c r="N2194">
        <v>2788.75</v>
      </c>
      <c r="O2194">
        <v>2805.25</v>
      </c>
      <c r="P2194">
        <v>2783.75</v>
      </c>
      <c r="Q2194">
        <v>2789</v>
      </c>
      <c r="R2194">
        <v>2790.54</v>
      </c>
      <c r="S2194">
        <v>2796.98</v>
      </c>
      <c r="T2194">
        <v>2779.26</v>
      </c>
      <c r="U2194">
        <v>2783.02</v>
      </c>
      <c r="V2194">
        <v>1.42</v>
      </c>
      <c r="W2194">
        <v>1.42</v>
      </c>
      <c r="X2194">
        <v>1.42</v>
      </c>
      <c r="Y2194">
        <v>1.42</v>
      </c>
      <c r="Z2194" t="s">
        <v>12</v>
      </c>
      <c r="AA2194" t="s">
        <v>12</v>
      </c>
      <c r="AB2194" t="s">
        <v>12</v>
      </c>
      <c r="AC2194" t="s">
        <v>12</v>
      </c>
      <c r="AD2194">
        <v>256.34173998</v>
      </c>
      <c r="AE2194">
        <v>256.99361189000001</v>
      </c>
      <c r="AF2194">
        <v>255.31352681999999</v>
      </c>
      <c r="AG2194">
        <v>255.71741195999999</v>
      </c>
      <c r="AH2194" t="s">
        <v>12</v>
      </c>
      <c r="AI2194" t="s">
        <v>12</v>
      </c>
    </row>
    <row r="2195" spans="1:35" x14ac:dyDescent="0.25">
      <c r="A2195">
        <v>1520947800</v>
      </c>
      <c r="B2195">
        <v>25.596943840000002</v>
      </c>
      <c r="C2195">
        <v>25.741193580000001</v>
      </c>
      <c r="D2195">
        <v>24.560047260000001</v>
      </c>
      <c r="E2195">
        <v>24.748128319999999</v>
      </c>
      <c r="F2195">
        <v>25.596943840000002</v>
      </c>
      <c r="G2195">
        <v>25.741193580000001</v>
      </c>
      <c r="H2195">
        <v>24.560047260000001</v>
      </c>
      <c r="I2195">
        <v>24.748128319999999</v>
      </c>
      <c r="J2195">
        <v>2794.25</v>
      </c>
      <c r="K2195">
        <v>2814</v>
      </c>
      <c r="L2195">
        <v>2770</v>
      </c>
      <c r="M2195">
        <v>2779.5</v>
      </c>
      <c r="N2195">
        <v>2787</v>
      </c>
      <c r="O2195">
        <v>2807.25</v>
      </c>
      <c r="P2195">
        <v>2762.5</v>
      </c>
      <c r="Q2195">
        <v>2772.75</v>
      </c>
      <c r="R2195">
        <v>2792.31</v>
      </c>
      <c r="S2195">
        <v>2801.9</v>
      </c>
      <c r="T2195">
        <v>2758.68</v>
      </c>
      <c r="U2195">
        <v>2765.31</v>
      </c>
      <c r="V2195">
        <v>1.42</v>
      </c>
      <c r="W2195">
        <v>1.42</v>
      </c>
      <c r="X2195">
        <v>1.42</v>
      </c>
      <c r="Y2195">
        <v>1.42</v>
      </c>
      <c r="Z2195" t="s">
        <v>12</v>
      </c>
      <c r="AA2195" t="s">
        <v>12</v>
      </c>
      <c r="AB2195" t="s">
        <v>12</v>
      </c>
      <c r="AC2195" t="s">
        <v>12</v>
      </c>
      <c r="AD2195">
        <v>256.92934283</v>
      </c>
      <c r="AE2195">
        <v>257.45267661000003</v>
      </c>
      <c r="AF2195">
        <v>253.43126966</v>
      </c>
      <c r="AG2195">
        <v>254.06477896999999</v>
      </c>
      <c r="AH2195" t="s">
        <v>12</v>
      </c>
      <c r="AI2195" t="s">
        <v>12</v>
      </c>
    </row>
    <row r="2196" spans="1:35" x14ac:dyDescent="0.25">
      <c r="A2196">
        <v>1521034200</v>
      </c>
      <c r="B2196">
        <v>25.03106683</v>
      </c>
      <c r="C2196">
        <v>25.08830846</v>
      </c>
      <c r="D2196">
        <v>24.187157760000002</v>
      </c>
      <c r="E2196">
        <v>24.352341370000001</v>
      </c>
      <c r="F2196">
        <v>25.03106683</v>
      </c>
      <c r="G2196">
        <v>25.08830846</v>
      </c>
      <c r="H2196">
        <v>24.187157760000002</v>
      </c>
      <c r="I2196">
        <v>24.352341370000001</v>
      </c>
      <c r="J2196">
        <v>2770.25</v>
      </c>
      <c r="K2196">
        <v>2789.25</v>
      </c>
      <c r="L2196">
        <v>2756</v>
      </c>
      <c r="M2196">
        <v>2760.75</v>
      </c>
      <c r="N2196">
        <v>2767</v>
      </c>
      <c r="O2196">
        <v>2783.5</v>
      </c>
      <c r="P2196">
        <v>2748.25</v>
      </c>
      <c r="Q2196">
        <v>2754</v>
      </c>
      <c r="R2196">
        <v>2774.06</v>
      </c>
      <c r="S2196">
        <v>2777.11</v>
      </c>
      <c r="T2196">
        <v>2744.38</v>
      </c>
      <c r="U2196">
        <v>2749.48</v>
      </c>
      <c r="V2196">
        <v>1.42</v>
      </c>
      <c r="W2196">
        <v>1.42</v>
      </c>
      <c r="X2196">
        <v>1.42</v>
      </c>
      <c r="Y2196">
        <v>1.42</v>
      </c>
      <c r="Z2196" t="s">
        <v>12</v>
      </c>
      <c r="AA2196" t="s">
        <v>12</v>
      </c>
      <c r="AB2196" t="s">
        <v>12</v>
      </c>
      <c r="AC2196" t="s">
        <v>12</v>
      </c>
      <c r="AD2196">
        <v>255.06554005999999</v>
      </c>
      <c r="AE2196">
        <v>255.25834724000001</v>
      </c>
      <c r="AF2196">
        <v>252.18261362000001</v>
      </c>
      <c r="AG2196">
        <v>252.76103516000001</v>
      </c>
      <c r="AH2196" t="s">
        <v>12</v>
      </c>
      <c r="AI2196" t="s">
        <v>12</v>
      </c>
    </row>
    <row r="2197" spans="1:35" x14ac:dyDescent="0.25">
      <c r="A2197">
        <v>1521120600</v>
      </c>
      <c r="B2197">
        <v>24.506076270000001</v>
      </c>
      <c r="C2197">
        <v>24.69252152</v>
      </c>
      <c r="D2197">
        <v>24.11683159</v>
      </c>
      <c r="E2197">
        <v>24.26566102</v>
      </c>
      <c r="F2197">
        <v>24.506076270000001</v>
      </c>
      <c r="G2197">
        <v>24.69252152</v>
      </c>
      <c r="H2197">
        <v>24.11683159</v>
      </c>
      <c r="I2197">
        <v>24.26566102</v>
      </c>
      <c r="J2197">
        <v>2762</v>
      </c>
      <c r="K2197">
        <v>2773.25</v>
      </c>
      <c r="L2197">
        <v>2751.25</v>
      </c>
      <c r="M2197">
        <v>2762.25</v>
      </c>
      <c r="N2197">
        <v>2754.75</v>
      </c>
      <c r="O2197">
        <v>2767.25</v>
      </c>
      <c r="P2197">
        <v>2745</v>
      </c>
      <c r="Q2197">
        <v>2755.5</v>
      </c>
      <c r="R2197">
        <v>2754.27</v>
      </c>
      <c r="S2197">
        <v>2763.03</v>
      </c>
      <c r="T2197">
        <v>2741.47</v>
      </c>
      <c r="U2197">
        <v>2747.33</v>
      </c>
      <c r="V2197">
        <v>1.43</v>
      </c>
      <c r="W2197">
        <v>1.43</v>
      </c>
      <c r="X2197">
        <v>1.43</v>
      </c>
      <c r="Y2197">
        <v>1.43</v>
      </c>
      <c r="Z2197" t="s">
        <v>12</v>
      </c>
      <c r="AA2197" t="s">
        <v>12</v>
      </c>
      <c r="AB2197" t="s">
        <v>12</v>
      </c>
      <c r="AC2197" t="s">
        <v>12</v>
      </c>
      <c r="AD2197">
        <v>253.29355024</v>
      </c>
      <c r="AE2197">
        <v>253.96378472999999</v>
      </c>
      <c r="AF2197">
        <v>251.96226254999999</v>
      </c>
      <c r="AG2197">
        <v>252.48559632999999</v>
      </c>
      <c r="AH2197" t="s">
        <v>12</v>
      </c>
      <c r="AI2197" t="s">
        <v>12</v>
      </c>
    </row>
    <row r="2198" spans="1:35" x14ac:dyDescent="0.25">
      <c r="A2198">
        <v>1521207000</v>
      </c>
      <c r="B2198">
        <v>24.376873639999999</v>
      </c>
      <c r="C2198">
        <v>24.65981215</v>
      </c>
      <c r="D2198">
        <v>24.331079750000001</v>
      </c>
      <c r="E2198">
        <v>24.349070730000001</v>
      </c>
      <c r="F2198">
        <v>24.376873639999999</v>
      </c>
      <c r="G2198">
        <v>24.65981215</v>
      </c>
      <c r="H2198">
        <v>24.331079750000001</v>
      </c>
      <c r="I2198">
        <v>24.349070730000001</v>
      </c>
      <c r="J2198">
        <v>2765.75</v>
      </c>
      <c r="K2198">
        <v>2772</v>
      </c>
      <c r="L2198">
        <v>2757.5</v>
      </c>
      <c r="M2198">
        <v>2763</v>
      </c>
      <c r="N2198">
        <v>2757.5</v>
      </c>
      <c r="O2198">
        <v>2766.25</v>
      </c>
      <c r="P2198">
        <v>2750.25</v>
      </c>
      <c r="Q2198">
        <v>2756</v>
      </c>
      <c r="R2198">
        <v>2750.57</v>
      </c>
      <c r="S2198">
        <v>2761.85</v>
      </c>
      <c r="T2198">
        <v>2749.97</v>
      </c>
      <c r="U2198">
        <v>2752.01</v>
      </c>
      <c r="V2198">
        <v>1.43</v>
      </c>
      <c r="W2198">
        <v>1.43</v>
      </c>
      <c r="X2198">
        <v>1.43</v>
      </c>
      <c r="Y2198">
        <v>1.43</v>
      </c>
      <c r="Z2198" t="s">
        <v>12</v>
      </c>
      <c r="AA2198" t="s">
        <v>12</v>
      </c>
      <c r="AB2198" t="s">
        <v>12</v>
      </c>
      <c r="AC2198" t="s">
        <v>12</v>
      </c>
      <c r="AD2198">
        <v>253.03570707</v>
      </c>
      <c r="AE2198">
        <v>253.85611428000001</v>
      </c>
      <c r="AF2198">
        <v>252.70385696</v>
      </c>
      <c r="AG2198">
        <v>252.75916530999999</v>
      </c>
      <c r="AH2198" t="s">
        <v>12</v>
      </c>
      <c r="AI2198" t="s">
        <v>12</v>
      </c>
    </row>
    <row r="2199" spans="1:35" x14ac:dyDescent="0.25">
      <c r="A2199">
        <v>1521466200</v>
      </c>
      <c r="B2199">
        <v>24.123373860000001</v>
      </c>
      <c r="C2199">
        <v>24.123373860000001</v>
      </c>
      <c r="D2199">
        <v>22.85750977</v>
      </c>
      <c r="E2199">
        <v>23.35633224</v>
      </c>
      <c r="F2199">
        <v>24.123373860000001</v>
      </c>
      <c r="G2199">
        <v>24.123373860000001</v>
      </c>
      <c r="H2199">
        <v>22.85750977</v>
      </c>
      <c r="I2199">
        <v>23.35633224</v>
      </c>
      <c r="J2199">
        <v>2763</v>
      </c>
      <c r="K2199">
        <v>2763</v>
      </c>
      <c r="L2199">
        <v>2703.25</v>
      </c>
      <c r="M2199">
        <v>2729.25</v>
      </c>
      <c r="N2199">
        <v>2756.25</v>
      </c>
      <c r="O2199">
        <v>2756.5</v>
      </c>
      <c r="P2199">
        <v>2697.25</v>
      </c>
      <c r="Q2199">
        <v>2722.75</v>
      </c>
      <c r="R2199">
        <v>2741.38</v>
      </c>
      <c r="S2199">
        <v>2741.38</v>
      </c>
      <c r="T2199">
        <v>2694.59</v>
      </c>
      <c r="U2199">
        <v>2712.92</v>
      </c>
      <c r="V2199">
        <v>1.43</v>
      </c>
      <c r="W2199">
        <v>1.43</v>
      </c>
      <c r="X2199">
        <v>1.43</v>
      </c>
      <c r="Y2199">
        <v>1.43</v>
      </c>
      <c r="Z2199" t="s">
        <v>12</v>
      </c>
      <c r="AA2199" t="s">
        <v>12</v>
      </c>
      <c r="AB2199" t="s">
        <v>12</v>
      </c>
      <c r="AC2199" t="s">
        <v>12</v>
      </c>
      <c r="AD2199">
        <v>251.97563033</v>
      </c>
      <c r="AE2199">
        <v>252.00328450999999</v>
      </c>
      <c r="AF2199">
        <v>247.61548864</v>
      </c>
      <c r="AG2199">
        <v>249.33926559</v>
      </c>
      <c r="AH2199" t="s">
        <v>12</v>
      </c>
      <c r="AI2199" t="s">
        <v>12</v>
      </c>
    </row>
    <row r="2200" spans="1:35" x14ac:dyDescent="0.25">
      <c r="A2200">
        <v>1521552600</v>
      </c>
      <c r="B2200">
        <v>23.452825499999999</v>
      </c>
      <c r="C2200">
        <v>23.64728495</v>
      </c>
      <c r="D2200">
        <v>23.264745430000001</v>
      </c>
      <c r="E2200">
        <v>23.4610026</v>
      </c>
      <c r="F2200">
        <v>23.452825499999999</v>
      </c>
      <c r="G2200">
        <v>23.64728495</v>
      </c>
      <c r="H2200">
        <v>23.264745430000001</v>
      </c>
      <c r="I2200">
        <v>23.4610026</v>
      </c>
      <c r="J2200">
        <v>2726.5</v>
      </c>
      <c r="K2200">
        <v>2735.75</v>
      </c>
      <c r="L2200">
        <v>2719</v>
      </c>
      <c r="M2200">
        <v>2730.25</v>
      </c>
      <c r="N2200">
        <v>2721.5</v>
      </c>
      <c r="O2200">
        <v>2729</v>
      </c>
      <c r="P2200">
        <v>2712.75</v>
      </c>
      <c r="Q2200">
        <v>2723.5</v>
      </c>
      <c r="R2200">
        <v>2715.05</v>
      </c>
      <c r="S2200">
        <v>2724.22</v>
      </c>
      <c r="T2200">
        <v>2710.05</v>
      </c>
      <c r="U2200">
        <v>2716.94</v>
      </c>
      <c r="V2200">
        <v>1.44</v>
      </c>
      <c r="W2200">
        <v>1.44</v>
      </c>
      <c r="X2200">
        <v>1.44</v>
      </c>
      <c r="Y2200">
        <v>1.44</v>
      </c>
      <c r="Z2200" t="s">
        <v>12</v>
      </c>
      <c r="AA2200" t="s">
        <v>12</v>
      </c>
      <c r="AB2200" t="s">
        <v>12</v>
      </c>
      <c r="AC2200" t="s">
        <v>12</v>
      </c>
      <c r="AD2200">
        <v>249.75407822</v>
      </c>
      <c r="AE2200">
        <v>250.4269965</v>
      </c>
      <c r="AF2200">
        <v>249.05350576999999</v>
      </c>
      <c r="AG2200">
        <v>249.76329627999999</v>
      </c>
      <c r="AH2200" t="s">
        <v>12</v>
      </c>
      <c r="AI2200" t="s">
        <v>12</v>
      </c>
    </row>
    <row r="2201" spans="1:35" x14ac:dyDescent="0.25">
      <c r="A2201">
        <v>1521639000</v>
      </c>
      <c r="B2201">
        <v>23.438469909999998</v>
      </c>
      <c r="C2201">
        <v>24.058717059999999</v>
      </c>
      <c r="D2201">
        <v>23.255178340000001</v>
      </c>
      <c r="E2201">
        <v>23.340277650000001</v>
      </c>
      <c r="F2201">
        <v>23.438469909999998</v>
      </c>
      <c r="G2201">
        <v>24.058717059999999</v>
      </c>
      <c r="H2201">
        <v>23.255178340000001</v>
      </c>
      <c r="I2201">
        <v>23.340277650000001</v>
      </c>
      <c r="J2201">
        <v>2731</v>
      </c>
      <c r="K2201">
        <v>2750</v>
      </c>
      <c r="L2201">
        <v>2720</v>
      </c>
      <c r="M2201">
        <v>2724.75</v>
      </c>
      <c r="N2201">
        <v>2723.25</v>
      </c>
      <c r="O2201">
        <v>2744</v>
      </c>
      <c r="P2201">
        <v>2712.5</v>
      </c>
      <c r="Q2201">
        <v>2718.25</v>
      </c>
      <c r="R2201">
        <v>2714.99</v>
      </c>
      <c r="S2201">
        <v>2739.14</v>
      </c>
      <c r="T2201">
        <v>2709.79</v>
      </c>
      <c r="U2201">
        <v>2711.93</v>
      </c>
      <c r="V2201">
        <v>1.44</v>
      </c>
      <c r="W2201">
        <v>1.44</v>
      </c>
      <c r="X2201">
        <v>1.44</v>
      </c>
      <c r="Y2201">
        <v>1.44</v>
      </c>
      <c r="Z2201" t="s">
        <v>12</v>
      </c>
      <c r="AA2201" t="s">
        <v>12</v>
      </c>
      <c r="AB2201" t="s">
        <v>12</v>
      </c>
      <c r="AC2201" t="s">
        <v>12</v>
      </c>
      <c r="AD2201">
        <v>249.71720599</v>
      </c>
      <c r="AE2201">
        <v>251.90188585999999</v>
      </c>
      <c r="AF2201">
        <v>249.06272383000001</v>
      </c>
      <c r="AG2201">
        <v>249.28395724000001</v>
      </c>
      <c r="AH2201" t="s">
        <v>12</v>
      </c>
      <c r="AI2201" t="s">
        <v>12</v>
      </c>
    </row>
    <row r="2202" spans="1:35" x14ac:dyDescent="0.25">
      <c r="A2202">
        <v>1521725400</v>
      </c>
      <c r="B2202">
        <v>22.636567079999999</v>
      </c>
      <c r="C2202">
        <v>22.89350383</v>
      </c>
      <c r="D2202">
        <v>21.497537789999999</v>
      </c>
      <c r="E2202">
        <v>21.790477719999998</v>
      </c>
      <c r="F2202">
        <v>22.636567079999999</v>
      </c>
      <c r="G2202">
        <v>22.89350383</v>
      </c>
      <c r="H2202">
        <v>21.497537789999999</v>
      </c>
      <c r="I2202">
        <v>21.790477719999998</v>
      </c>
      <c r="J2202">
        <v>2724.25</v>
      </c>
      <c r="K2202">
        <v>2733</v>
      </c>
      <c r="L2202">
        <v>2647</v>
      </c>
      <c r="M2202">
        <v>2648.5</v>
      </c>
      <c r="N2202">
        <v>2718.25</v>
      </c>
      <c r="O2202">
        <v>2726.25</v>
      </c>
      <c r="P2202">
        <v>2641.75</v>
      </c>
      <c r="Q2202">
        <v>2643.25</v>
      </c>
      <c r="R2202">
        <v>2691.36</v>
      </c>
      <c r="S2202">
        <v>2695.68</v>
      </c>
      <c r="T2202">
        <v>2641.59</v>
      </c>
      <c r="U2202">
        <v>2643.69</v>
      </c>
      <c r="V2202">
        <v>1.68</v>
      </c>
      <c r="W2202">
        <v>1.68</v>
      </c>
      <c r="X2202">
        <v>1.68</v>
      </c>
      <c r="Y2202">
        <v>1.68</v>
      </c>
      <c r="Z2202" t="s">
        <v>12</v>
      </c>
      <c r="AA2202" t="s">
        <v>12</v>
      </c>
      <c r="AB2202" t="s">
        <v>12</v>
      </c>
      <c r="AC2202" t="s">
        <v>12</v>
      </c>
      <c r="AD2202">
        <v>246.96100648000001</v>
      </c>
      <c r="AE2202">
        <v>247.84594010000001</v>
      </c>
      <c r="AF2202">
        <v>242.76678985000001</v>
      </c>
      <c r="AG2202">
        <v>243.05254966000001</v>
      </c>
      <c r="AH2202" t="s">
        <v>12</v>
      </c>
      <c r="AI2202" t="s">
        <v>12</v>
      </c>
    </row>
    <row r="2203" spans="1:35" x14ac:dyDescent="0.25">
      <c r="A2203">
        <v>1521811800</v>
      </c>
      <c r="B2203">
        <v>21.695559190000001</v>
      </c>
      <c r="C2203">
        <v>21.890306850000002</v>
      </c>
      <c r="D2203">
        <v>20.137576899999999</v>
      </c>
      <c r="E2203">
        <v>20.1768538</v>
      </c>
      <c r="F2203">
        <v>21.695559190000001</v>
      </c>
      <c r="G2203">
        <v>21.890306850000002</v>
      </c>
      <c r="H2203">
        <v>20.137576899999999</v>
      </c>
      <c r="I2203">
        <v>20.1768538</v>
      </c>
      <c r="J2203">
        <v>2649.5</v>
      </c>
      <c r="K2203">
        <v>2664</v>
      </c>
      <c r="L2203">
        <v>2590</v>
      </c>
      <c r="M2203">
        <v>2602.5</v>
      </c>
      <c r="N2203">
        <v>2645.75</v>
      </c>
      <c r="O2203">
        <v>2658.75</v>
      </c>
      <c r="P2203">
        <v>2586</v>
      </c>
      <c r="Q2203">
        <v>2597.75</v>
      </c>
      <c r="R2203">
        <v>2646.71</v>
      </c>
      <c r="S2203">
        <v>2657.67</v>
      </c>
      <c r="T2203">
        <v>2585.89</v>
      </c>
      <c r="U2203">
        <v>2588.2600000000002</v>
      </c>
      <c r="V2203">
        <v>1.68</v>
      </c>
      <c r="W2203">
        <v>1.68</v>
      </c>
      <c r="X2203">
        <v>1.68</v>
      </c>
      <c r="Y2203">
        <v>1.68</v>
      </c>
      <c r="Z2203" t="s">
        <v>12</v>
      </c>
      <c r="AA2203" t="s">
        <v>12</v>
      </c>
      <c r="AB2203" t="s">
        <v>12</v>
      </c>
      <c r="AC2203" t="s">
        <v>12</v>
      </c>
      <c r="AD2203">
        <v>243.51345259000001</v>
      </c>
      <c r="AE2203">
        <v>244.29698757</v>
      </c>
      <c r="AF2203">
        <v>237.66920347000001</v>
      </c>
      <c r="AG2203">
        <v>237.87200075999999</v>
      </c>
      <c r="AH2203" t="s">
        <v>12</v>
      </c>
      <c r="AI2203" t="s">
        <v>12</v>
      </c>
    </row>
    <row r="2204" spans="1:35" x14ac:dyDescent="0.25">
      <c r="A2204">
        <v>1522071000</v>
      </c>
      <c r="B2204">
        <v>21.14895624</v>
      </c>
      <c r="C2204">
        <v>21.911582169999999</v>
      </c>
      <c r="D2204">
        <v>20.510706519999999</v>
      </c>
      <c r="E2204">
        <v>21.8477572</v>
      </c>
      <c r="F2204">
        <v>21.14895624</v>
      </c>
      <c r="G2204">
        <v>21.911582169999999</v>
      </c>
      <c r="H2204">
        <v>20.510706519999999</v>
      </c>
      <c r="I2204">
        <v>21.8477572</v>
      </c>
      <c r="J2204">
        <v>2600.75</v>
      </c>
      <c r="K2204">
        <v>2667.5</v>
      </c>
      <c r="L2204">
        <v>2596.5</v>
      </c>
      <c r="M2204">
        <v>2664.5</v>
      </c>
      <c r="N2204">
        <v>2595</v>
      </c>
      <c r="O2204">
        <v>2662.75</v>
      </c>
      <c r="P2204">
        <v>2591</v>
      </c>
      <c r="Q2204">
        <v>2659.5</v>
      </c>
      <c r="R2204">
        <v>2619.35</v>
      </c>
      <c r="S2204">
        <v>2661.36</v>
      </c>
      <c r="T2204">
        <v>2601.81</v>
      </c>
      <c r="U2204">
        <v>2658.55</v>
      </c>
      <c r="V2204">
        <v>1.68</v>
      </c>
      <c r="W2204">
        <v>1.68</v>
      </c>
      <c r="X2204">
        <v>1.68</v>
      </c>
      <c r="Y2204">
        <v>1.68</v>
      </c>
      <c r="Z2204" t="s">
        <v>12</v>
      </c>
      <c r="AA2204" t="s">
        <v>12</v>
      </c>
      <c r="AB2204" t="s">
        <v>12</v>
      </c>
      <c r="AC2204" t="s">
        <v>12</v>
      </c>
      <c r="AD2204">
        <v>241.63296865000001</v>
      </c>
      <c r="AE2204">
        <v>244.67492797</v>
      </c>
      <c r="AF2204">
        <v>239.12565671999999</v>
      </c>
      <c r="AG2204">
        <v>244.37995008999999</v>
      </c>
      <c r="AH2204" t="s">
        <v>12</v>
      </c>
      <c r="AI2204" t="s">
        <v>12</v>
      </c>
    </row>
    <row r="2205" spans="1:35" x14ac:dyDescent="0.25">
      <c r="A2205">
        <v>1522157400</v>
      </c>
      <c r="B2205">
        <v>22.081781769999999</v>
      </c>
      <c r="C2205">
        <v>22.240525269999999</v>
      </c>
      <c r="D2205">
        <v>20.278482799999999</v>
      </c>
      <c r="E2205">
        <v>20.700545550000001</v>
      </c>
      <c r="F2205">
        <v>22.081781769999999</v>
      </c>
      <c r="G2205">
        <v>22.240525269999999</v>
      </c>
      <c r="H2205">
        <v>20.278482799999999</v>
      </c>
      <c r="I2205">
        <v>20.700545550000001</v>
      </c>
      <c r="J2205">
        <v>2665</v>
      </c>
      <c r="K2205">
        <v>2684.25</v>
      </c>
      <c r="L2205">
        <v>2600.75</v>
      </c>
      <c r="M2205">
        <v>2620.25</v>
      </c>
      <c r="N2205">
        <v>2659.5</v>
      </c>
      <c r="O2205">
        <v>2679.75</v>
      </c>
      <c r="P2205">
        <v>2596</v>
      </c>
      <c r="Q2205">
        <v>2615.75</v>
      </c>
      <c r="R2205">
        <v>2667.57</v>
      </c>
      <c r="S2205">
        <v>2674.78</v>
      </c>
      <c r="T2205">
        <v>2596.12</v>
      </c>
      <c r="U2205">
        <v>2612.62</v>
      </c>
      <c r="V2205">
        <v>1.68</v>
      </c>
      <c r="W2205">
        <v>1.68</v>
      </c>
      <c r="X2205">
        <v>1.68</v>
      </c>
      <c r="Y2205">
        <v>1.68</v>
      </c>
      <c r="Z2205" t="s">
        <v>12</v>
      </c>
      <c r="AA2205" t="s">
        <v>12</v>
      </c>
      <c r="AB2205" t="s">
        <v>12</v>
      </c>
      <c r="AC2205" t="s">
        <v>12</v>
      </c>
      <c r="AD2205">
        <v>245.35706429999999</v>
      </c>
      <c r="AE2205">
        <v>245.91014781000001</v>
      </c>
      <c r="AF2205">
        <v>238.60022738000001</v>
      </c>
      <c r="AG2205">
        <v>240.22260568999999</v>
      </c>
      <c r="AH2205" t="s">
        <v>12</v>
      </c>
      <c r="AI2205" t="s">
        <v>12</v>
      </c>
    </row>
    <row r="2206" spans="1:35" x14ac:dyDescent="0.25">
      <c r="A2206">
        <v>1522243800</v>
      </c>
      <c r="B2206">
        <v>20.736548729999999</v>
      </c>
      <c r="C2206">
        <v>21.181686670000001</v>
      </c>
      <c r="D2206">
        <v>20.227585820000002</v>
      </c>
      <c r="E2206">
        <v>20.527072220000001</v>
      </c>
      <c r="F2206">
        <v>20.736548729999999</v>
      </c>
      <c r="G2206">
        <v>21.181686670000001</v>
      </c>
      <c r="H2206">
        <v>20.227585820000002</v>
      </c>
      <c r="I2206">
        <v>20.527072220000001</v>
      </c>
      <c r="J2206">
        <v>2615.25</v>
      </c>
      <c r="K2206">
        <v>2638</v>
      </c>
      <c r="L2206">
        <v>2597.25</v>
      </c>
      <c r="M2206">
        <v>2612.25</v>
      </c>
      <c r="N2206">
        <v>2612.75</v>
      </c>
      <c r="O2206">
        <v>2633.75</v>
      </c>
      <c r="P2206">
        <v>2593</v>
      </c>
      <c r="Q2206">
        <v>2607.5</v>
      </c>
      <c r="R2206">
        <v>2611.3000000000002</v>
      </c>
      <c r="S2206">
        <v>2632.65</v>
      </c>
      <c r="T2206">
        <v>2593.06</v>
      </c>
      <c r="U2206">
        <v>2605</v>
      </c>
      <c r="V2206">
        <v>1.68</v>
      </c>
      <c r="W2206">
        <v>1.68</v>
      </c>
      <c r="X2206">
        <v>1.68</v>
      </c>
      <c r="Y2206">
        <v>1.68</v>
      </c>
      <c r="Z2206" t="s">
        <v>12</v>
      </c>
      <c r="AA2206" t="s">
        <v>12</v>
      </c>
      <c r="AB2206" t="s">
        <v>12</v>
      </c>
      <c r="AC2206" t="s">
        <v>12</v>
      </c>
      <c r="AD2206">
        <v>240.36087656999999</v>
      </c>
      <c r="AE2206">
        <v>242.10308963</v>
      </c>
      <c r="AF2206">
        <v>238.36055786</v>
      </c>
      <c r="AG2206">
        <v>239.51281517999999</v>
      </c>
      <c r="AH2206" t="s">
        <v>12</v>
      </c>
      <c r="AI2206" t="s">
        <v>12</v>
      </c>
    </row>
    <row r="2207" spans="1:35" x14ac:dyDescent="0.25">
      <c r="A2207">
        <v>1522330200</v>
      </c>
      <c r="B2207">
        <v>20.83146824</v>
      </c>
      <c r="C2207">
        <v>21.80029695</v>
      </c>
      <c r="D2207">
        <v>20.626066720000001</v>
      </c>
      <c r="E2207">
        <v>21.394436899999999</v>
      </c>
      <c r="F2207">
        <v>20.83146824</v>
      </c>
      <c r="G2207">
        <v>21.80029695</v>
      </c>
      <c r="H2207">
        <v>20.626066720000001</v>
      </c>
      <c r="I2207">
        <v>21.394436899999999</v>
      </c>
      <c r="J2207">
        <v>2615</v>
      </c>
      <c r="K2207">
        <v>2664</v>
      </c>
      <c r="L2207">
        <v>2606</v>
      </c>
      <c r="M2207">
        <v>2647.75</v>
      </c>
      <c r="N2207">
        <v>2609.75</v>
      </c>
      <c r="O2207">
        <v>2659.5</v>
      </c>
      <c r="P2207">
        <v>2601</v>
      </c>
      <c r="Q2207">
        <v>2643</v>
      </c>
      <c r="R2207">
        <v>2614.41</v>
      </c>
      <c r="S2207">
        <v>2659.07</v>
      </c>
      <c r="T2207">
        <v>2609.7199999999998</v>
      </c>
      <c r="U2207">
        <v>2640.87</v>
      </c>
      <c r="V2207">
        <v>1.68</v>
      </c>
      <c r="W2207">
        <v>1.68</v>
      </c>
      <c r="X2207">
        <v>1.68</v>
      </c>
      <c r="Y2207">
        <v>1.68</v>
      </c>
      <c r="Z2207" t="s">
        <v>12</v>
      </c>
      <c r="AA2207" t="s">
        <v>12</v>
      </c>
      <c r="AB2207" t="s">
        <v>12</v>
      </c>
      <c r="AC2207" t="s">
        <v>12</v>
      </c>
      <c r="AD2207">
        <v>240.70194473000001</v>
      </c>
      <c r="AE2207">
        <v>244.51822096999999</v>
      </c>
      <c r="AF2207">
        <v>239.52101924999999</v>
      </c>
      <c r="AG2207">
        <v>242.57321062</v>
      </c>
      <c r="AH2207" t="s">
        <v>12</v>
      </c>
      <c r="AI2207" t="s">
        <v>12</v>
      </c>
    </row>
    <row r="2208" spans="1:35" x14ac:dyDescent="0.25">
      <c r="A2208">
        <v>1522675800</v>
      </c>
      <c r="B2208">
        <v>21.165320959999999</v>
      </c>
      <c r="C2208">
        <v>21.294607769999999</v>
      </c>
      <c r="D2208">
        <v>19.230952009999999</v>
      </c>
      <c r="E2208">
        <v>19.926463529999999</v>
      </c>
      <c r="F2208">
        <v>21.165320959999999</v>
      </c>
      <c r="G2208">
        <v>21.294607769999999</v>
      </c>
      <c r="H2208">
        <v>19.230952009999999</v>
      </c>
      <c r="I2208">
        <v>19.926463529999999</v>
      </c>
      <c r="J2208">
        <v>2639</v>
      </c>
      <c r="K2208">
        <v>2645</v>
      </c>
      <c r="L2208">
        <v>2557.25</v>
      </c>
      <c r="M2208">
        <v>2579</v>
      </c>
      <c r="N2208">
        <v>2635</v>
      </c>
      <c r="O2208">
        <v>2641.5</v>
      </c>
      <c r="P2208">
        <v>2552</v>
      </c>
      <c r="Q2208">
        <v>2575</v>
      </c>
      <c r="R2208">
        <v>2633.45</v>
      </c>
      <c r="S2208">
        <v>2638.3</v>
      </c>
      <c r="T2208">
        <v>2553.8000000000002</v>
      </c>
      <c r="U2208">
        <v>2581.88</v>
      </c>
      <c r="V2208">
        <v>1.68</v>
      </c>
      <c r="W2208">
        <v>1.68</v>
      </c>
      <c r="X2208">
        <v>1.68</v>
      </c>
      <c r="Y2208">
        <v>1.68</v>
      </c>
      <c r="Z2208" t="s">
        <v>12</v>
      </c>
      <c r="AA2208" t="s">
        <v>12</v>
      </c>
      <c r="AB2208" t="s">
        <v>12</v>
      </c>
      <c r="AC2208" t="s">
        <v>12</v>
      </c>
      <c r="AD2208">
        <v>242.0201271</v>
      </c>
      <c r="AE2208">
        <v>242.55477450000001</v>
      </c>
      <c r="AF2208">
        <v>234.75629696999999</v>
      </c>
      <c r="AG2208">
        <v>237.33735336000001</v>
      </c>
      <c r="AH2208" t="s">
        <v>12</v>
      </c>
      <c r="AI2208" t="s">
        <v>12</v>
      </c>
    </row>
    <row r="2209" spans="1:35" x14ac:dyDescent="0.25">
      <c r="A2209">
        <v>1522762200</v>
      </c>
      <c r="B2209">
        <v>20.260317229999998</v>
      </c>
      <c r="C2209">
        <v>20.797100950000001</v>
      </c>
      <c r="D2209">
        <v>19.756263929999999</v>
      </c>
      <c r="E2209">
        <v>20.680907099999999</v>
      </c>
      <c r="F2209">
        <v>20.260317229999998</v>
      </c>
      <c r="G2209">
        <v>20.797100950000001</v>
      </c>
      <c r="H2209">
        <v>19.756263929999999</v>
      </c>
      <c r="I2209">
        <v>20.680907099999999</v>
      </c>
      <c r="J2209">
        <v>2586.5</v>
      </c>
      <c r="K2209">
        <v>2622.25</v>
      </c>
      <c r="L2209">
        <v>2578</v>
      </c>
      <c r="M2209">
        <v>2617.25</v>
      </c>
      <c r="N2209">
        <v>2581.25</v>
      </c>
      <c r="O2209">
        <v>2618.75</v>
      </c>
      <c r="P2209">
        <v>2573.5</v>
      </c>
      <c r="Q2209">
        <v>2613.25</v>
      </c>
      <c r="R2209">
        <v>2592.17</v>
      </c>
      <c r="S2209">
        <v>2619.14</v>
      </c>
      <c r="T2209">
        <v>2575.4899999999998</v>
      </c>
      <c r="U2209">
        <v>2614.4499999999998</v>
      </c>
      <c r="V2209">
        <v>1.69</v>
      </c>
      <c r="W2209">
        <v>1.69</v>
      </c>
      <c r="X2209">
        <v>1.69</v>
      </c>
      <c r="Y2209">
        <v>1.69</v>
      </c>
      <c r="Z2209">
        <v>1.83</v>
      </c>
      <c r="AA2209">
        <v>1.83</v>
      </c>
      <c r="AB2209">
        <v>1.83</v>
      </c>
      <c r="AC2209">
        <v>1.83</v>
      </c>
      <c r="AD2209">
        <v>238.62788155999999</v>
      </c>
      <c r="AE2209">
        <v>240.87708784</v>
      </c>
      <c r="AF2209">
        <v>236.75661568000001</v>
      </c>
      <c r="AG2209">
        <v>240.37931268</v>
      </c>
      <c r="AH2209" t="s">
        <v>12</v>
      </c>
      <c r="AI2209" t="s">
        <v>12</v>
      </c>
    </row>
    <row r="2210" spans="1:35" x14ac:dyDescent="0.25">
      <c r="A2210">
        <v>1522848600</v>
      </c>
      <c r="B2210">
        <v>19.720259769999998</v>
      </c>
      <c r="C2210">
        <v>21.530269199999999</v>
      </c>
      <c r="D2210">
        <v>19.680982870000001</v>
      </c>
      <c r="E2210">
        <v>21.399346510000001</v>
      </c>
      <c r="F2210">
        <v>19.720259769999998</v>
      </c>
      <c r="G2210">
        <v>21.530269199999999</v>
      </c>
      <c r="H2210">
        <v>19.680982870000001</v>
      </c>
      <c r="I2210">
        <v>21.399346510000001</v>
      </c>
      <c r="J2210">
        <v>2616.5</v>
      </c>
      <c r="K2210">
        <v>2653.75</v>
      </c>
      <c r="L2210">
        <v>2563.5</v>
      </c>
      <c r="M2210">
        <v>2651</v>
      </c>
      <c r="N2210">
        <v>2612</v>
      </c>
      <c r="O2210">
        <v>2649.75</v>
      </c>
      <c r="P2210">
        <v>2559.5</v>
      </c>
      <c r="Q2210">
        <v>2647</v>
      </c>
      <c r="R2210">
        <v>2584.04</v>
      </c>
      <c r="S2210">
        <v>2649.86</v>
      </c>
      <c r="T2210">
        <v>2573.61</v>
      </c>
      <c r="U2210">
        <v>2644.69</v>
      </c>
      <c r="V2210">
        <v>1.69</v>
      </c>
      <c r="W2210">
        <v>1.69</v>
      </c>
      <c r="X2210">
        <v>1.69</v>
      </c>
      <c r="Y2210">
        <v>1.69</v>
      </c>
      <c r="Z2210">
        <v>1.74</v>
      </c>
      <c r="AA2210">
        <v>1.74</v>
      </c>
      <c r="AB2210">
        <v>1.74</v>
      </c>
      <c r="AC2210">
        <v>1.74</v>
      </c>
      <c r="AD2210">
        <v>236.67365315000001</v>
      </c>
      <c r="AE2210">
        <v>243.68398667</v>
      </c>
      <c r="AF2210">
        <v>236.53538227000001</v>
      </c>
      <c r="AG2210">
        <v>242.95115102</v>
      </c>
      <c r="AH2210" t="s">
        <v>12</v>
      </c>
      <c r="AI2210" t="s">
        <v>12</v>
      </c>
    </row>
    <row r="2211" spans="1:35" x14ac:dyDescent="0.25">
      <c r="A2211">
        <v>1522935000</v>
      </c>
      <c r="B2211">
        <v>21.78884184</v>
      </c>
      <c r="C2211">
        <v>22.068525810000001</v>
      </c>
      <c r="D2211">
        <v>21.50408427</v>
      </c>
      <c r="E2211">
        <v>21.834664239999999</v>
      </c>
      <c r="F2211">
        <v>21.78884184</v>
      </c>
      <c r="G2211">
        <v>22.068525810000001</v>
      </c>
      <c r="H2211">
        <v>21.50408427</v>
      </c>
      <c r="I2211">
        <v>21.834664239999999</v>
      </c>
      <c r="J2211">
        <v>2650.5</v>
      </c>
      <c r="K2211">
        <v>2676</v>
      </c>
      <c r="L2211">
        <v>2648.25</v>
      </c>
      <c r="M2211">
        <v>2666</v>
      </c>
      <c r="N2211">
        <v>2645.75</v>
      </c>
      <c r="O2211">
        <v>2672.25</v>
      </c>
      <c r="P2211">
        <v>2644</v>
      </c>
      <c r="Q2211">
        <v>2661.75</v>
      </c>
      <c r="R2211">
        <v>2657.36</v>
      </c>
      <c r="S2211">
        <v>2672.08</v>
      </c>
      <c r="T2211">
        <v>2649.58</v>
      </c>
      <c r="U2211">
        <v>2662.84</v>
      </c>
      <c r="V2211">
        <v>1.69</v>
      </c>
      <c r="W2211">
        <v>1.69</v>
      </c>
      <c r="X2211">
        <v>1.69</v>
      </c>
      <c r="Y2211">
        <v>1.69</v>
      </c>
      <c r="Z2211">
        <v>1.75</v>
      </c>
      <c r="AA2211">
        <v>1.75</v>
      </c>
      <c r="AB2211">
        <v>1.75</v>
      </c>
      <c r="AC2211">
        <v>1.75</v>
      </c>
      <c r="AD2211">
        <v>244.78554467000001</v>
      </c>
      <c r="AE2211">
        <v>245.79031305000001</v>
      </c>
      <c r="AF2211">
        <v>243.65172347000001</v>
      </c>
      <c r="AG2211">
        <v>244.86850719</v>
      </c>
      <c r="AH2211" t="s">
        <v>12</v>
      </c>
      <c r="AI2211" t="s">
        <v>12</v>
      </c>
    </row>
    <row r="2212" spans="1:35" x14ac:dyDescent="0.25">
      <c r="A2212">
        <v>1523021400</v>
      </c>
      <c r="B2212">
        <v>21.250421249999999</v>
      </c>
      <c r="C2212">
        <v>21.697196049999999</v>
      </c>
      <c r="D2212">
        <v>19.95592121</v>
      </c>
      <c r="E2212">
        <v>20.397786400000001</v>
      </c>
      <c r="F2212">
        <v>21.250421249999999</v>
      </c>
      <c r="G2212">
        <v>21.697196049999999</v>
      </c>
      <c r="H2212">
        <v>19.95592121</v>
      </c>
      <c r="I2212">
        <v>20.397786400000001</v>
      </c>
      <c r="J2212">
        <v>2666.25</v>
      </c>
      <c r="K2212">
        <v>2667</v>
      </c>
      <c r="L2212">
        <v>2588.25</v>
      </c>
      <c r="M2212">
        <v>2610</v>
      </c>
      <c r="N2212">
        <v>2663</v>
      </c>
      <c r="O2212">
        <v>2664</v>
      </c>
      <c r="P2212">
        <v>2584.5</v>
      </c>
      <c r="Q2212">
        <v>2605.75</v>
      </c>
      <c r="R2212">
        <v>2645.82</v>
      </c>
      <c r="S2212">
        <v>2656.88</v>
      </c>
      <c r="T2212">
        <v>2586.27</v>
      </c>
      <c r="U2212">
        <v>2604.4699999999998</v>
      </c>
      <c r="V2212">
        <v>1.69</v>
      </c>
      <c r="W2212">
        <v>1.69</v>
      </c>
      <c r="X2212">
        <v>1.69</v>
      </c>
      <c r="Y2212">
        <v>1.69</v>
      </c>
      <c r="Z2212">
        <v>1.75</v>
      </c>
      <c r="AA2212">
        <v>1.75</v>
      </c>
      <c r="AB2212">
        <v>1.75</v>
      </c>
      <c r="AC2212">
        <v>1.75</v>
      </c>
      <c r="AD2212">
        <v>242.8220982</v>
      </c>
      <c r="AE2212">
        <v>244.37995008999999</v>
      </c>
      <c r="AF2212">
        <v>237.82591047</v>
      </c>
      <c r="AG2212">
        <v>239.41141654</v>
      </c>
      <c r="AH2212" t="s">
        <v>12</v>
      </c>
      <c r="AI2212" t="s">
        <v>12</v>
      </c>
    </row>
    <row r="2213" spans="1:35" x14ac:dyDescent="0.25">
      <c r="A2213">
        <v>1523280600</v>
      </c>
      <c r="B2213">
        <v>20.79055447</v>
      </c>
      <c r="C2213">
        <v>21.57445572</v>
      </c>
      <c r="D2213">
        <v>20.55489304</v>
      </c>
      <c r="E2213">
        <v>20.641630190000001</v>
      </c>
      <c r="F2213">
        <v>20.79055447</v>
      </c>
      <c r="G2213">
        <v>21.57445572</v>
      </c>
      <c r="H2213">
        <v>20.55489304</v>
      </c>
      <c r="I2213">
        <v>20.641630190000001</v>
      </c>
      <c r="J2213">
        <v>2613</v>
      </c>
      <c r="K2213">
        <v>2657.25</v>
      </c>
      <c r="L2213">
        <v>2613</v>
      </c>
      <c r="M2213">
        <v>2623</v>
      </c>
      <c r="N2213">
        <v>2607.5</v>
      </c>
      <c r="O2213">
        <v>2653.75</v>
      </c>
      <c r="P2213">
        <v>2607.5</v>
      </c>
      <c r="Q2213">
        <v>2619</v>
      </c>
      <c r="R2213">
        <v>2617.1799999999998</v>
      </c>
      <c r="S2213">
        <v>2653.55</v>
      </c>
      <c r="T2213">
        <v>2610.79</v>
      </c>
      <c r="U2213">
        <v>2613.16</v>
      </c>
      <c r="V2213">
        <v>1.69</v>
      </c>
      <c r="W2213">
        <v>1.69</v>
      </c>
      <c r="X2213">
        <v>1.69</v>
      </c>
      <c r="Y2213">
        <v>1.69</v>
      </c>
      <c r="Z2213">
        <v>1.75</v>
      </c>
      <c r="AA2213">
        <v>1.75</v>
      </c>
      <c r="AB2213">
        <v>1.75</v>
      </c>
      <c r="AC2213">
        <v>1.75</v>
      </c>
      <c r="AD2213">
        <v>240.9323962</v>
      </c>
      <c r="AE2213">
        <v>244.13106250999999</v>
      </c>
      <c r="AF2213">
        <v>239.61015788</v>
      </c>
      <c r="AG2213">
        <v>240.59132803</v>
      </c>
      <c r="AH2213" t="s">
        <v>12</v>
      </c>
      <c r="AI2213" t="s">
        <v>12</v>
      </c>
    </row>
    <row r="2214" spans="1:35" x14ac:dyDescent="0.25">
      <c r="A2214">
        <v>1523367000</v>
      </c>
      <c r="B2214">
        <v>21.44516891</v>
      </c>
      <c r="C2214">
        <v>21.86248604</v>
      </c>
      <c r="D2214">
        <v>21.135863279999999</v>
      </c>
      <c r="E2214">
        <v>21.626824599999999</v>
      </c>
      <c r="F2214">
        <v>21.44516891</v>
      </c>
      <c r="G2214">
        <v>21.86248604</v>
      </c>
      <c r="H2214">
        <v>21.135863279999999</v>
      </c>
      <c r="I2214">
        <v>21.626824599999999</v>
      </c>
      <c r="J2214">
        <v>2621.5</v>
      </c>
      <c r="K2214">
        <v>2670.25</v>
      </c>
      <c r="L2214">
        <v>2616.5</v>
      </c>
      <c r="M2214">
        <v>2659.25</v>
      </c>
      <c r="N2214">
        <v>2617.75</v>
      </c>
      <c r="O2214">
        <v>2666.25</v>
      </c>
      <c r="P2214">
        <v>2612.25</v>
      </c>
      <c r="Q2214">
        <v>2655</v>
      </c>
      <c r="R2214">
        <v>2638.41</v>
      </c>
      <c r="S2214">
        <v>2665.45</v>
      </c>
      <c r="T2214">
        <v>2635.78</v>
      </c>
      <c r="U2214">
        <v>2656.87</v>
      </c>
      <c r="V2214">
        <v>1.69</v>
      </c>
      <c r="W2214">
        <v>1.69</v>
      </c>
      <c r="X2214">
        <v>1.69</v>
      </c>
      <c r="Y2214">
        <v>1.69</v>
      </c>
      <c r="Z2214">
        <v>1.75</v>
      </c>
      <c r="AA2214">
        <v>1.75</v>
      </c>
      <c r="AB2214">
        <v>1.75</v>
      </c>
      <c r="AC2214">
        <v>1.75</v>
      </c>
      <c r="AD2214">
        <v>243.60563317</v>
      </c>
      <c r="AE2214">
        <v>245.23722953999999</v>
      </c>
      <c r="AF2214">
        <v>242.41650361999999</v>
      </c>
      <c r="AG2214">
        <v>244.41682233</v>
      </c>
      <c r="AH2214" t="s">
        <v>12</v>
      </c>
      <c r="AI2214" t="s">
        <v>12</v>
      </c>
    </row>
    <row r="2215" spans="1:35" x14ac:dyDescent="0.25">
      <c r="A2215">
        <v>1523453400</v>
      </c>
      <c r="B2215">
        <v>21.229145930000001</v>
      </c>
      <c r="C2215">
        <v>21.765929660000001</v>
      </c>
      <c r="D2215">
        <v>21.225873180000001</v>
      </c>
      <c r="E2215">
        <v>21.306063859999998</v>
      </c>
      <c r="F2215">
        <v>21.229145930000001</v>
      </c>
      <c r="G2215">
        <v>21.765929660000001</v>
      </c>
      <c r="H2215">
        <v>21.225873180000001</v>
      </c>
      <c r="I2215">
        <v>21.306063859999998</v>
      </c>
      <c r="J2215">
        <v>2658</v>
      </c>
      <c r="K2215">
        <v>2665.25</v>
      </c>
      <c r="L2215">
        <v>2630.5</v>
      </c>
      <c r="M2215">
        <v>2645.25</v>
      </c>
      <c r="N2215">
        <v>2654.5</v>
      </c>
      <c r="O2215">
        <v>2661.25</v>
      </c>
      <c r="P2215">
        <v>2626</v>
      </c>
      <c r="Q2215">
        <v>2641</v>
      </c>
      <c r="R2215">
        <v>2643.89</v>
      </c>
      <c r="S2215">
        <v>2661.43</v>
      </c>
      <c r="T2215">
        <v>2639.25</v>
      </c>
      <c r="U2215">
        <v>2642.19</v>
      </c>
      <c r="V2215">
        <v>1.69</v>
      </c>
      <c r="W2215">
        <v>1.69</v>
      </c>
      <c r="X2215">
        <v>1.69</v>
      </c>
      <c r="Y2215">
        <v>1.69</v>
      </c>
      <c r="Z2215">
        <v>1.76</v>
      </c>
      <c r="AA2215">
        <v>1.76</v>
      </c>
      <c r="AB2215">
        <v>1.76</v>
      </c>
      <c r="AC2215">
        <v>1.76</v>
      </c>
      <c r="AD2215">
        <v>242.86818848999999</v>
      </c>
      <c r="AE2215">
        <v>244.86850719</v>
      </c>
      <c r="AF2215">
        <v>242.79444401999999</v>
      </c>
      <c r="AG2215">
        <v>243.13551218999999</v>
      </c>
      <c r="AH2215" t="s">
        <v>12</v>
      </c>
      <c r="AI2215" t="s">
        <v>12</v>
      </c>
    </row>
    <row r="2216" spans="1:35" x14ac:dyDescent="0.25">
      <c r="A2216">
        <v>1523539800</v>
      </c>
      <c r="B2216">
        <v>21.675920730000001</v>
      </c>
      <c r="C2216">
        <v>22.078345039999999</v>
      </c>
      <c r="D2216">
        <v>21.617005379999998</v>
      </c>
      <c r="E2216">
        <v>21.811753039999999</v>
      </c>
      <c r="F2216">
        <v>21.675920730000001</v>
      </c>
      <c r="G2216">
        <v>22.078345039999999</v>
      </c>
      <c r="H2216">
        <v>21.617005379999998</v>
      </c>
      <c r="I2216">
        <v>21.811753039999999</v>
      </c>
      <c r="J2216">
        <v>2647.25</v>
      </c>
      <c r="K2216">
        <v>2679</v>
      </c>
      <c r="L2216">
        <v>2645</v>
      </c>
      <c r="M2216">
        <v>2668.25</v>
      </c>
      <c r="N2216">
        <v>2642.5</v>
      </c>
      <c r="O2216">
        <v>2675</v>
      </c>
      <c r="P2216">
        <v>2639.75</v>
      </c>
      <c r="Q2216">
        <v>2664</v>
      </c>
      <c r="R2216">
        <v>2653.83</v>
      </c>
      <c r="S2216">
        <v>2674.72</v>
      </c>
      <c r="T2216">
        <v>2653.83</v>
      </c>
      <c r="U2216">
        <v>2663.99</v>
      </c>
      <c r="V2216">
        <v>1.69</v>
      </c>
      <c r="W2216">
        <v>1.69</v>
      </c>
      <c r="X2216">
        <v>1.69</v>
      </c>
      <c r="Y2216">
        <v>1.69</v>
      </c>
      <c r="Z2216">
        <v>1.73</v>
      </c>
      <c r="AA2216">
        <v>1.73</v>
      </c>
      <c r="AB2216">
        <v>1.73</v>
      </c>
      <c r="AC2216">
        <v>1.73</v>
      </c>
      <c r="AD2216">
        <v>244.51822096999999</v>
      </c>
      <c r="AE2216">
        <v>246.12216316000001</v>
      </c>
      <c r="AF2216">
        <v>244.3338598</v>
      </c>
      <c r="AG2216">
        <v>245.13583088999999</v>
      </c>
      <c r="AH2216" t="s">
        <v>12</v>
      </c>
      <c r="AI2216" t="s">
        <v>12</v>
      </c>
    </row>
    <row r="2217" spans="1:35" x14ac:dyDescent="0.25">
      <c r="A2217">
        <v>1523626200</v>
      </c>
      <c r="B2217">
        <v>22.20288523</v>
      </c>
      <c r="C2217">
        <v>22.212704460000001</v>
      </c>
      <c r="D2217">
        <v>21.34861351</v>
      </c>
      <c r="E2217">
        <v>21.621914990000001</v>
      </c>
      <c r="F2217">
        <v>22.20288523</v>
      </c>
      <c r="G2217">
        <v>22.212704460000001</v>
      </c>
      <c r="H2217">
        <v>21.34861351</v>
      </c>
      <c r="I2217">
        <v>21.621914990000001</v>
      </c>
      <c r="J2217">
        <v>2665.5</v>
      </c>
      <c r="K2217">
        <v>2684</v>
      </c>
      <c r="L2217">
        <v>2649</v>
      </c>
      <c r="M2217">
        <v>2661.75</v>
      </c>
      <c r="N2217">
        <v>2661.75</v>
      </c>
      <c r="O2217">
        <v>2680.5</v>
      </c>
      <c r="P2217">
        <v>2644.75</v>
      </c>
      <c r="Q2217">
        <v>2657.25</v>
      </c>
      <c r="R2217">
        <v>2676.9</v>
      </c>
      <c r="S2217">
        <v>2680.26</v>
      </c>
      <c r="T2217">
        <v>2645.05</v>
      </c>
      <c r="U2217">
        <v>2656.3</v>
      </c>
      <c r="V2217">
        <v>1.69</v>
      </c>
      <c r="W2217">
        <v>1.69</v>
      </c>
      <c r="X2217">
        <v>1.69</v>
      </c>
      <c r="Y2217">
        <v>1.69</v>
      </c>
      <c r="Z2217">
        <v>1.72</v>
      </c>
      <c r="AA2217">
        <v>1.72</v>
      </c>
      <c r="AB2217">
        <v>1.72</v>
      </c>
      <c r="AC2217">
        <v>1.72</v>
      </c>
      <c r="AD2217">
        <v>246.50010356000001</v>
      </c>
      <c r="AE2217">
        <v>246.61993831999999</v>
      </c>
      <c r="AF2217">
        <v>243.36596365</v>
      </c>
      <c r="AG2217">
        <v>244.41682233</v>
      </c>
      <c r="AH2217" t="s">
        <v>12</v>
      </c>
      <c r="AI2217" t="s">
        <v>12</v>
      </c>
    </row>
    <row r="2218" spans="1:35" x14ac:dyDescent="0.25">
      <c r="A2218">
        <v>1523885400</v>
      </c>
      <c r="B2218">
        <v>22.07687215</v>
      </c>
      <c r="C2218">
        <v>22.363265599999998</v>
      </c>
      <c r="D2218">
        <v>21.836301110000001</v>
      </c>
      <c r="E2218">
        <v>22.142333010000002</v>
      </c>
      <c r="F2218">
        <v>22.07687215</v>
      </c>
      <c r="G2218">
        <v>22.363265599999998</v>
      </c>
      <c r="H2218">
        <v>21.836301110000001</v>
      </c>
      <c r="I2218">
        <v>22.142333010000002</v>
      </c>
      <c r="J2218">
        <v>2676.5</v>
      </c>
      <c r="K2218">
        <v>2691.5</v>
      </c>
      <c r="L2218">
        <v>2667</v>
      </c>
      <c r="M2218">
        <v>2686.25</v>
      </c>
      <c r="N2218">
        <v>2673.25</v>
      </c>
      <c r="O2218">
        <v>2687</v>
      </c>
      <c r="P2218">
        <v>2660.75</v>
      </c>
      <c r="Q2218">
        <v>2681.75</v>
      </c>
      <c r="R2218">
        <v>2670.1</v>
      </c>
      <c r="S2218">
        <v>2686.49</v>
      </c>
      <c r="T2218">
        <v>2665.16</v>
      </c>
      <c r="U2218">
        <v>2677.84</v>
      </c>
      <c r="V2218">
        <v>1.69</v>
      </c>
      <c r="W2218">
        <v>1.69</v>
      </c>
      <c r="X2218">
        <v>1.69</v>
      </c>
      <c r="Y2218">
        <v>1.69</v>
      </c>
      <c r="Z2218">
        <v>1.77</v>
      </c>
      <c r="AA2218">
        <v>1.77</v>
      </c>
      <c r="AB2218">
        <v>1.77</v>
      </c>
      <c r="AC2218">
        <v>1.77</v>
      </c>
      <c r="AD2218">
        <v>246.12216316000001</v>
      </c>
      <c r="AE2218">
        <v>247.22833018</v>
      </c>
      <c r="AF2218">
        <v>245.26488370999999</v>
      </c>
      <c r="AG2218">
        <v>246.42635909000001</v>
      </c>
      <c r="AH2218" t="s">
        <v>12</v>
      </c>
      <c r="AI2218" t="s">
        <v>12</v>
      </c>
    </row>
    <row r="2219" spans="1:35" x14ac:dyDescent="0.25">
      <c r="A2219">
        <v>1523971800</v>
      </c>
      <c r="B2219">
        <v>22.6578424</v>
      </c>
      <c r="C2219">
        <v>23.02640706</v>
      </c>
      <c r="D2219">
        <v>22.50237164</v>
      </c>
      <c r="E2219">
        <v>22.86077242</v>
      </c>
      <c r="F2219">
        <v>22.6578424</v>
      </c>
      <c r="G2219">
        <v>23.02640706</v>
      </c>
      <c r="H2219">
        <v>22.50237164</v>
      </c>
      <c r="I2219">
        <v>22.86077242</v>
      </c>
      <c r="J2219">
        <v>2686</v>
      </c>
      <c r="K2219">
        <v>2718.5</v>
      </c>
      <c r="L2219">
        <v>2684.25</v>
      </c>
      <c r="M2219">
        <v>2711.25</v>
      </c>
      <c r="N2219">
        <v>2679.25</v>
      </c>
      <c r="O2219">
        <v>2713.75</v>
      </c>
      <c r="P2219">
        <v>2678.75</v>
      </c>
      <c r="Q2219">
        <v>2706.5</v>
      </c>
      <c r="R2219">
        <v>2692.74</v>
      </c>
      <c r="S2219">
        <v>2713.34</v>
      </c>
      <c r="T2219">
        <v>2692.05</v>
      </c>
      <c r="U2219">
        <v>2706.39</v>
      </c>
      <c r="V2219">
        <v>1.69</v>
      </c>
      <c r="W2219">
        <v>1.69</v>
      </c>
      <c r="X2219">
        <v>1.69</v>
      </c>
      <c r="Y2219">
        <v>1.69</v>
      </c>
      <c r="Z2219">
        <v>1.76</v>
      </c>
      <c r="AA2219">
        <v>1.76</v>
      </c>
      <c r="AB2219">
        <v>1.76</v>
      </c>
      <c r="AC2219">
        <v>1.76</v>
      </c>
      <c r="AD2219">
        <v>248.26997080000001</v>
      </c>
      <c r="AE2219">
        <v>249.68955181000001</v>
      </c>
      <c r="AF2219">
        <v>247.7353234</v>
      </c>
      <c r="AG2219">
        <v>249.06272383000001</v>
      </c>
      <c r="AH2219" t="s">
        <v>12</v>
      </c>
      <c r="AI2219" t="s">
        <v>12</v>
      </c>
    </row>
    <row r="2220" spans="1:35" x14ac:dyDescent="0.25">
      <c r="A2220">
        <v>1524058200</v>
      </c>
      <c r="B2220">
        <v>23.003151200000001</v>
      </c>
      <c r="C2220">
        <v>23.143893120000001</v>
      </c>
      <c r="D2220">
        <v>22.788765089999998</v>
      </c>
      <c r="E2220">
        <v>22.90823267</v>
      </c>
      <c r="F2220">
        <v>23.003151200000001</v>
      </c>
      <c r="G2220">
        <v>23.143893120000001</v>
      </c>
      <c r="H2220">
        <v>22.788765089999998</v>
      </c>
      <c r="I2220">
        <v>22.90823267</v>
      </c>
      <c r="J2220">
        <v>2709.5</v>
      </c>
      <c r="K2220">
        <v>2722.25</v>
      </c>
      <c r="L2220">
        <v>2708.25</v>
      </c>
      <c r="M2220">
        <v>2714.5</v>
      </c>
      <c r="N2220">
        <v>2704.5</v>
      </c>
      <c r="O2220">
        <v>2718.5</v>
      </c>
      <c r="P2220">
        <v>2703.75</v>
      </c>
      <c r="Q2220">
        <v>2709.75</v>
      </c>
      <c r="R2220">
        <v>2710.11</v>
      </c>
      <c r="S2220">
        <v>2717.49</v>
      </c>
      <c r="T2220">
        <v>2703.63</v>
      </c>
      <c r="U2220">
        <v>2708.64</v>
      </c>
      <c r="V2220">
        <v>1.69</v>
      </c>
      <c r="W2220">
        <v>1.69</v>
      </c>
      <c r="X2220">
        <v>1.69</v>
      </c>
      <c r="Y2220">
        <v>1.69</v>
      </c>
      <c r="Z2220">
        <v>1.75</v>
      </c>
      <c r="AA2220">
        <v>1.75</v>
      </c>
      <c r="AB2220">
        <v>1.75</v>
      </c>
      <c r="AC2220">
        <v>1.75</v>
      </c>
      <c r="AD2220">
        <v>249.52362676000001</v>
      </c>
      <c r="AE2220">
        <v>250.08592833</v>
      </c>
      <c r="AF2220">
        <v>248.76774596000001</v>
      </c>
      <c r="AG2220">
        <v>249.247085</v>
      </c>
      <c r="AH2220" t="s">
        <v>12</v>
      </c>
      <c r="AI2220" t="s">
        <v>12</v>
      </c>
    </row>
    <row r="2221" spans="1:35" x14ac:dyDescent="0.25">
      <c r="A2221">
        <v>1524144600</v>
      </c>
      <c r="B2221">
        <v>22.69384655</v>
      </c>
      <c r="C2221">
        <v>22.76421702</v>
      </c>
      <c r="D2221">
        <v>22.224160550000001</v>
      </c>
      <c r="E2221">
        <v>22.507281249999998</v>
      </c>
      <c r="F2221">
        <v>22.69384655</v>
      </c>
      <c r="G2221">
        <v>22.76421702</v>
      </c>
      <c r="H2221">
        <v>22.224160550000001</v>
      </c>
      <c r="I2221">
        <v>22.507281249999998</v>
      </c>
      <c r="J2221">
        <v>2716.5</v>
      </c>
      <c r="K2221">
        <v>2717.5</v>
      </c>
      <c r="L2221">
        <v>2686.5</v>
      </c>
      <c r="M2221">
        <v>2698</v>
      </c>
      <c r="N2221">
        <v>2711.75</v>
      </c>
      <c r="O2221">
        <v>2713.25</v>
      </c>
      <c r="P2221">
        <v>2681.5</v>
      </c>
      <c r="Q2221">
        <v>2693</v>
      </c>
      <c r="R2221">
        <v>2701.16</v>
      </c>
      <c r="S2221">
        <v>2702.84</v>
      </c>
      <c r="T2221">
        <v>2681.9</v>
      </c>
      <c r="U2221">
        <v>2693.13</v>
      </c>
      <c r="V2221">
        <v>1.69</v>
      </c>
      <c r="W2221">
        <v>1.69</v>
      </c>
      <c r="X2221">
        <v>1.69</v>
      </c>
      <c r="Y2221">
        <v>1.69</v>
      </c>
      <c r="Z2221">
        <v>1.73</v>
      </c>
      <c r="AA2221">
        <v>1.73</v>
      </c>
      <c r="AB2221">
        <v>1.73</v>
      </c>
      <c r="AC2221">
        <v>1.73</v>
      </c>
      <c r="AD2221">
        <v>248.56494867000001</v>
      </c>
      <c r="AE2221">
        <v>248.77696402000001</v>
      </c>
      <c r="AF2221">
        <v>246.78586336999999</v>
      </c>
      <c r="AG2221">
        <v>247.86437622</v>
      </c>
      <c r="AH2221" t="s">
        <v>12</v>
      </c>
      <c r="AI2221" t="s">
        <v>12</v>
      </c>
    </row>
    <row r="2222" spans="1:35" x14ac:dyDescent="0.25">
      <c r="A2222">
        <v>1524231000</v>
      </c>
      <c r="B2222">
        <v>22.49909791</v>
      </c>
      <c r="C2222">
        <v>22.5498309</v>
      </c>
      <c r="D2222">
        <v>21.68901271</v>
      </c>
      <c r="E2222">
        <v>21.941039849999999</v>
      </c>
      <c r="F2222">
        <v>22.49909791</v>
      </c>
      <c r="G2222">
        <v>22.5498309</v>
      </c>
      <c r="H2222">
        <v>21.68901271</v>
      </c>
      <c r="I2222">
        <v>21.941039849999999</v>
      </c>
      <c r="J2222">
        <v>2699</v>
      </c>
      <c r="K2222">
        <v>2702.5</v>
      </c>
      <c r="L2222">
        <v>2664.5</v>
      </c>
      <c r="M2222">
        <v>2676.5</v>
      </c>
      <c r="N2222">
        <v>2692.5</v>
      </c>
      <c r="O2222">
        <v>2698.25</v>
      </c>
      <c r="P2222">
        <v>2659.75</v>
      </c>
      <c r="Q2222">
        <v>2671.5</v>
      </c>
      <c r="R2222">
        <v>2692.56</v>
      </c>
      <c r="S2222">
        <v>2693.94</v>
      </c>
      <c r="T2222">
        <v>2660.61</v>
      </c>
      <c r="U2222">
        <v>2670.14</v>
      </c>
      <c r="V2222">
        <v>1.7</v>
      </c>
      <c r="W2222">
        <v>1.7</v>
      </c>
      <c r="X2222">
        <v>1.7</v>
      </c>
      <c r="Y2222">
        <v>1.7</v>
      </c>
      <c r="Z2222">
        <v>1.72</v>
      </c>
      <c r="AA2222">
        <v>1.72</v>
      </c>
      <c r="AB2222">
        <v>1.72</v>
      </c>
      <c r="AC2222">
        <v>1.72</v>
      </c>
      <c r="AD2222">
        <v>247.79063174999999</v>
      </c>
      <c r="AE2222">
        <v>248.02108322000001</v>
      </c>
      <c r="AF2222">
        <v>244.84085302</v>
      </c>
      <c r="AG2222">
        <v>245.76265887</v>
      </c>
      <c r="AH2222" t="s">
        <v>12</v>
      </c>
      <c r="AI2222" t="s">
        <v>12</v>
      </c>
    </row>
    <row r="2223" spans="1:35" x14ac:dyDescent="0.25">
      <c r="A2223">
        <v>1524490200</v>
      </c>
      <c r="B2223">
        <v>22.111239449999999</v>
      </c>
      <c r="C2223">
        <v>22.248708619999999</v>
      </c>
      <c r="D2223">
        <v>21.626824599999999</v>
      </c>
      <c r="E2223">
        <v>21.931220620000001</v>
      </c>
      <c r="F2223">
        <v>22.111239449999999</v>
      </c>
      <c r="G2223">
        <v>22.248708619999999</v>
      </c>
      <c r="H2223">
        <v>21.626824599999999</v>
      </c>
      <c r="I2223">
        <v>21.931220620000001</v>
      </c>
      <c r="J2223">
        <v>2687.75</v>
      </c>
      <c r="K2223">
        <v>2689.25</v>
      </c>
      <c r="L2223">
        <v>2661.75</v>
      </c>
      <c r="M2223">
        <v>2676</v>
      </c>
      <c r="N2223">
        <v>2683</v>
      </c>
      <c r="O2223">
        <v>2684.75</v>
      </c>
      <c r="P2223">
        <v>2657.25</v>
      </c>
      <c r="Q2223">
        <v>2671.25</v>
      </c>
      <c r="R2223">
        <v>2675.4</v>
      </c>
      <c r="S2223">
        <v>2682.86</v>
      </c>
      <c r="T2223">
        <v>2657.99</v>
      </c>
      <c r="U2223">
        <v>2670.29</v>
      </c>
      <c r="V2223">
        <v>1.7</v>
      </c>
      <c r="W2223">
        <v>1.7</v>
      </c>
      <c r="X2223">
        <v>1.7</v>
      </c>
      <c r="Y2223">
        <v>1.7</v>
      </c>
      <c r="Z2223">
        <v>1.7</v>
      </c>
      <c r="AA2223">
        <v>1.7</v>
      </c>
      <c r="AB2223">
        <v>1.7</v>
      </c>
      <c r="AC2223">
        <v>1.7</v>
      </c>
      <c r="AD2223">
        <v>246.36183267999999</v>
      </c>
      <c r="AE2223">
        <v>246.94257037</v>
      </c>
      <c r="AF2223">
        <v>244.60118349999999</v>
      </c>
      <c r="AG2223">
        <v>245.72578664</v>
      </c>
      <c r="AH2223" t="s">
        <v>12</v>
      </c>
      <c r="AI2223" t="s">
        <v>12</v>
      </c>
    </row>
    <row r="2224" spans="1:35" x14ac:dyDescent="0.25">
      <c r="A2224">
        <v>1524576600</v>
      </c>
      <c r="B2224">
        <v>22.22088682</v>
      </c>
      <c r="C2224">
        <v>22.265073340000001</v>
      </c>
      <c r="D2224">
        <v>20.621991739999999</v>
      </c>
      <c r="E2224">
        <v>21.052400840000001</v>
      </c>
      <c r="F2224">
        <v>22.22088682</v>
      </c>
      <c r="G2224">
        <v>22.265073340000001</v>
      </c>
      <c r="H2224">
        <v>20.621991739999999</v>
      </c>
      <c r="I2224">
        <v>21.052400840000001</v>
      </c>
      <c r="J2224">
        <v>2677.5</v>
      </c>
      <c r="K2224">
        <v>2692.75</v>
      </c>
      <c r="L2224">
        <v>2620.75</v>
      </c>
      <c r="M2224">
        <v>2639.5</v>
      </c>
      <c r="N2224">
        <v>2672</v>
      </c>
      <c r="O2224">
        <v>2688.5</v>
      </c>
      <c r="P2224">
        <v>2616</v>
      </c>
      <c r="Q2224">
        <v>2635.25</v>
      </c>
      <c r="R2224">
        <v>2680.8</v>
      </c>
      <c r="S2224">
        <v>2683.55</v>
      </c>
      <c r="T2224">
        <v>2617.3200000000002</v>
      </c>
      <c r="U2224">
        <v>2634.56</v>
      </c>
      <c r="V2224">
        <v>1.7</v>
      </c>
      <c r="W2224">
        <v>1.7</v>
      </c>
      <c r="X2224">
        <v>1.7</v>
      </c>
      <c r="Y2224">
        <v>1.7</v>
      </c>
      <c r="Z2224">
        <v>1.71</v>
      </c>
      <c r="AA2224">
        <v>1.71</v>
      </c>
      <c r="AB2224">
        <v>1.71</v>
      </c>
      <c r="AC2224">
        <v>1.71</v>
      </c>
      <c r="AD2224">
        <v>246.79508143000001</v>
      </c>
      <c r="AE2224">
        <v>247.02203003</v>
      </c>
      <c r="AF2224">
        <v>240.84943367</v>
      </c>
      <c r="AG2224">
        <v>242.41650361999999</v>
      </c>
      <c r="AH2224" t="s">
        <v>12</v>
      </c>
      <c r="AI2224" t="s">
        <v>12</v>
      </c>
    </row>
    <row r="2225" spans="1:35" x14ac:dyDescent="0.25">
      <c r="A2225">
        <v>1524663000</v>
      </c>
      <c r="B2225">
        <v>21.013123929999999</v>
      </c>
      <c r="C2225">
        <v>21.31097347</v>
      </c>
      <c r="D2225">
        <v>20.523799480000001</v>
      </c>
      <c r="E2225">
        <v>21.194778639999999</v>
      </c>
      <c r="F2225">
        <v>21.013123929999999</v>
      </c>
      <c r="G2225">
        <v>21.31097347</v>
      </c>
      <c r="H2225">
        <v>20.523799480000001</v>
      </c>
      <c r="I2225">
        <v>21.194778639999999</v>
      </c>
      <c r="J2225">
        <v>2638.5</v>
      </c>
      <c r="K2225">
        <v>2652</v>
      </c>
      <c r="L2225">
        <v>2615.75</v>
      </c>
      <c r="M2225">
        <v>2649.25</v>
      </c>
      <c r="N2225">
        <v>2635.25</v>
      </c>
      <c r="O2225">
        <v>2648.25</v>
      </c>
      <c r="P2225">
        <v>2611.25</v>
      </c>
      <c r="Q2225">
        <v>2644.5</v>
      </c>
      <c r="R2225">
        <v>2634.92</v>
      </c>
      <c r="S2225">
        <v>2645.3</v>
      </c>
      <c r="T2225">
        <v>2612.67</v>
      </c>
      <c r="U2225">
        <v>2639.4</v>
      </c>
      <c r="V2225">
        <v>1.7</v>
      </c>
      <c r="W2225">
        <v>1.7</v>
      </c>
      <c r="X2225">
        <v>1.7</v>
      </c>
      <c r="Y2225">
        <v>1.7</v>
      </c>
      <c r="Z2225">
        <v>1.71</v>
      </c>
      <c r="AA2225">
        <v>1.71</v>
      </c>
      <c r="AB2225">
        <v>1.71</v>
      </c>
      <c r="AC2225">
        <v>1.71</v>
      </c>
      <c r="AD2225">
        <v>242.35197721</v>
      </c>
      <c r="AE2225">
        <v>243.47658035000001</v>
      </c>
      <c r="AF2225">
        <v>240.45305715000001</v>
      </c>
      <c r="AG2225">
        <v>243.01567743000001</v>
      </c>
      <c r="AH2225" t="s">
        <v>12</v>
      </c>
      <c r="AI2225" t="s">
        <v>12</v>
      </c>
    </row>
    <row r="2226" spans="1:35" x14ac:dyDescent="0.25">
      <c r="A2226">
        <v>1524749400</v>
      </c>
      <c r="B2226">
        <v>21.458260889999998</v>
      </c>
      <c r="C2226">
        <v>22.05068722</v>
      </c>
      <c r="D2226">
        <v>21.34206704</v>
      </c>
      <c r="E2226">
        <v>21.841210719999999</v>
      </c>
      <c r="F2226">
        <v>21.458260889999998</v>
      </c>
      <c r="G2226">
        <v>22.05068722</v>
      </c>
      <c r="H2226">
        <v>21.34206704</v>
      </c>
      <c r="I2226">
        <v>21.841210719999999</v>
      </c>
      <c r="J2226">
        <v>2653</v>
      </c>
      <c r="K2226">
        <v>2681.75</v>
      </c>
      <c r="L2226">
        <v>2644.5</v>
      </c>
      <c r="M2226">
        <v>2679</v>
      </c>
      <c r="N2226">
        <v>2648.25</v>
      </c>
      <c r="O2226">
        <v>2677.5</v>
      </c>
      <c r="P2226">
        <v>2639.5</v>
      </c>
      <c r="Q2226">
        <v>2674.5</v>
      </c>
      <c r="R2226">
        <v>2651.65</v>
      </c>
      <c r="S2226">
        <v>2676.48</v>
      </c>
      <c r="T2226">
        <v>2647.16</v>
      </c>
      <c r="U2226">
        <v>2666.94</v>
      </c>
      <c r="V2226">
        <v>1.7</v>
      </c>
      <c r="W2226">
        <v>1.7</v>
      </c>
      <c r="X2226">
        <v>1.7</v>
      </c>
      <c r="Y2226">
        <v>1.7</v>
      </c>
      <c r="Z2226">
        <v>1.72</v>
      </c>
      <c r="AA2226">
        <v>1.72</v>
      </c>
      <c r="AB2226">
        <v>1.72</v>
      </c>
      <c r="AC2226">
        <v>1.72</v>
      </c>
      <c r="AD2226">
        <v>244.08497222</v>
      </c>
      <c r="AE2226">
        <v>246.34818995000001</v>
      </c>
      <c r="AF2226">
        <v>243.62406928999999</v>
      </c>
      <c r="AG2226">
        <v>245.48611711999999</v>
      </c>
      <c r="AH2226" t="s">
        <v>12</v>
      </c>
      <c r="AI2226" t="s">
        <v>12</v>
      </c>
    </row>
    <row r="2227" spans="1:35" x14ac:dyDescent="0.25">
      <c r="A2227">
        <v>1524835800</v>
      </c>
      <c r="B2227">
        <v>22.004864820000002</v>
      </c>
      <c r="C2227">
        <v>22.080144900000001</v>
      </c>
      <c r="D2227">
        <v>21.626988579999999</v>
      </c>
      <c r="E2227">
        <v>21.87721488</v>
      </c>
      <c r="F2227">
        <v>22.004864820000002</v>
      </c>
      <c r="G2227">
        <v>22.080144900000001</v>
      </c>
      <c r="H2227">
        <v>21.626988579999999</v>
      </c>
      <c r="I2227">
        <v>21.87721488</v>
      </c>
      <c r="J2227">
        <v>2679.5</v>
      </c>
      <c r="K2227">
        <v>2680.5</v>
      </c>
      <c r="L2227">
        <v>2662</v>
      </c>
      <c r="M2227">
        <v>2675.75</v>
      </c>
      <c r="N2227">
        <v>2675.5</v>
      </c>
      <c r="O2227">
        <v>2676.25</v>
      </c>
      <c r="P2227">
        <v>2657.75</v>
      </c>
      <c r="Q2227">
        <v>2671.5</v>
      </c>
      <c r="R2227">
        <v>2675.47</v>
      </c>
      <c r="S2227">
        <v>2677.35</v>
      </c>
      <c r="T2227">
        <v>2659.01</v>
      </c>
      <c r="U2227">
        <v>2669.91</v>
      </c>
      <c r="V2227">
        <v>1.7</v>
      </c>
      <c r="W2227">
        <v>1.7</v>
      </c>
      <c r="X2227">
        <v>1.7</v>
      </c>
      <c r="Y2227">
        <v>1.7</v>
      </c>
      <c r="Z2227">
        <v>1.72</v>
      </c>
      <c r="AA2227">
        <v>1.72</v>
      </c>
      <c r="AB2227">
        <v>1.72</v>
      </c>
      <c r="AC2227">
        <v>1.72</v>
      </c>
      <c r="AD2227">
        <v>246.12216316000001</v>
      </c>
      <c r="AE2227">
        <v>246.43557715</v>
      </c>
      <c r="AF2227">
        <v>244.73945438000001</v>
      </c>
      <c r="AG2227">
        <v>245.71656858</v>
      </c>
      <c r="AH2227" t="s">
        <v>12</v>
      </c>
      <c r="AI2227" t="s">
        <v>12</v>
      </c>
    </row>
    <row r="2228" spans="1:35" x14ac:dyDescent="0.25">
      <c r="A2228">
        <v>1525095000</v>
      </c>
      <c r="B2228">
        <v>22.049051339999998</v>
      </c>
      <c r="C2228">
        <v>22.20288523</v>
      </c>
      <c r="D2228">
        <v>21.34861351</v>
      </c>
      <c r="E2228">
        <v>21.364979219999999</v>
      </c>
      <c r="F2228">
        <v>22.049051339999998</v>
      </c>
      <c r="G2228">
        <v>22.20288523</v>
      </c>
      <c r="H2228">
        <v>21.34861351</v>
      </c>
      <c r="I2228">
        <v>21.364979219999999</v>
      </c>
      <c r="J2228">
        <v>2678</v>
      </c>
      <c r="K2228">
        <v>2686</v>
      </c>
      <c r="L2228">
        <v>2649.25</v>
      </c>
      <c r="M2228">
        <v>2651.5</v>
      </c>
      <c r="N2228">
        <v>2670.5</v>
      </c>
      <c r="O2228">
        <v>2682.25</v>
      </c>
      <c r="P2228">
        <v>2645</v>
      </c>
      <c r="Q2228">
        <v>2647</v>
      </c>
      <c r="R2228">
        <v>2675.05</v>
      </c>
      <c r="S2228">
        <v>2682.92</v>
      </c>
      <c r="T2228">
        <v>2648.04</v>
      </c>
      <c r="U2228">
        <v>2648.05</v>
      </c>
      <c r="V2228">
        <v>1.69</v>
      </c>
      <c r="W2228">
        <v>1.69</v>
      </c>
      <c r="X2228">
        <v>1.69</v>
      </c>
      <c r="Y2228">
        <v>1.69</v>
      </c>
      <c r="Z2228">
        <v>1.77</v>
      </c>
      <c r="AA2228">
        <v>1.77</v>
      </c>
      <c r="AB2228">
        <v>1.77</v>
      </c>
      <c r="AC2228">
        <v>1.77</v>
      </c>
      <c r="AD2228">
        <v>246.36183267999999</v>
      </c>
      <c r="AE2228">
        <v>246.94257037</v>
      </c>
      <c r="AF2228">
        <v>243.75312210999999</v>
      </c>
      <c r="AG2228">
        <v>243.82686658</v>
      </c>
      <c r="AH2228" t="s">
        <v>12</v>
      </c>
      <c r="AI2228" t="s">
        <v>12</v>
      </c>
    </row>
    <row r="2229" spans="1:35" x14ac:dyDescent="0.25">
      <c r="A2229">
        <v>1525181400</v>
      </c>
      <c r="B2229">
        <v>21.232419660000001</v>
      </c>
      <c r="C2229">
        <v>21.51881311</v>
      </c>
      <c r="D2229">
        <v>20.798736829999999</v>
      </c>
      <c r="E2229">
        <v>21.482808949999999</v>
      </c>
      <c r="F2229">
        <v>21.232419660000001</v>
      </c>
      <c r="G2229">
        <v>21.51881311</v>
      </c>
      <c r="H2229">
        <v>20.798736829999999</v>
      </c>
      <c r="I2229">
        <v>21.482808949999999</v>
      </c>
      <c r="J2229">
        <v>2654.5</v>
      </c>
      <c r="K2229">
        <v>2661.75</v>
      </c>
      <c r="L2229">
        <v>2627.75</v>
      </c>
      <c r="M2229">
        <v>2656.5</v>
      </c>
      <c r="N2229">
        <v>2646.25</v>
      </c>
      <c r="O2229">
        <v>2658</v>
      </c>
      <c r="P2229">
        <v>2623.25</v>
      </c>
      <c r="Q2229">
        <v>2652.25</v>
      </c>
      <c r="R2229">
        <v>2643.64</v>
      </c>
      <c r="S2229">
        <v>2655.27</v>
      </c>
      <c r="T2229">
        <v>2625.41</v>
      </c>
      <c r="U2229">
        <v>2654.8</v>
      </c>
      <c r="V2229">
        <v>1.7</v>
      </c>
      <c r="W2229">
        <v>1.7</v>
      </c>
      <c r="X2229">
        <v>1.7</v>
      </c>
      <c r="Y2229">
        <v>1.7</v>
      </c>
      <c r="Z2229">
        <v>1.76</v>
      </c>
      <c r="AA2229">
        <v>1.76</v>
      </c>
      <c r="AB2229">
        <v>1.76</v>
      </c>
      <c r="AC2229">
        <v>1.76</v>
      </c>
      <c r="AD2229">
        <v>243.23691083</v>
      </c>
      <c r="AE2229">
        <v>244.37073203</v>
      </c>
      <c r="AF2229">
        <v>241.61453252999999</v>
      </c>
      <c r="AG2229">
        <v>244.26011532999999</v>
      </c>
      <c r="AH2229" t="s">
        <v>12</v>
      </c>
      <c r="AI2229" t="s">
        <v>12</v>
      </c>
    </row>
    <row r="2230" spans="1:35" x14ac:dyDescent="0.25">
      <c r="A2230">
        <v>1525267800</v>
      </c>
      <c r="B2230">
        <v>21.432076940000002</v>
      </c>
      <c r="C2230">
        <v>21.65389326</v>
      </c>
      <c r="D2230">
        <v>20.941115620000001</v>
      </c>
      <c r="E2230">
        <v>21.029488659999998</v>
      </c>
      <c r="F2230">
        <v>21.432076940000002</v>
      </c>
      <c r="G2230">
        <v>21.65389326</v>
      </c>
      <c r="H2230">
        <v>20.941115620000001</v>
      </c>
      <c r="I2230">
        <v>21.029488659999998</v>
      </c>
      <c r="J2230">
        <v>2659.75</v>
      </c>
      <c r="K2230">
        <v>2662.75</v>
      </c>
      <c r="L2230">
        <v>2628.75</v>
      </c>
      <c r="M2230">
        <v>2631.75</v>
      </c>
      <c r="N2230">
        <v>2655.5</v>
      </c>
      <c r="O2230">
        <v>2658.5</v>
      </c>
      <c r="P2230">
        <v>2624.25</v>
      </c>
      <c r="Q2230">
        <v>2627.5</v>
      </c>
      <c r="R2230">
        <v>2654.24</v>
      </c>
      <c r="S2230">
        <v>2660.87</v>
      </c>
      <c r="T2230">
        <v>2631.7</v>
      </c>
      <c r="U2230">
        <v>2635.67</v>
      </c>
      <c r="V2230">
        <v>1.7</v>
      </c>
      <c r="W2230">
        <v>1.7</v>
      </c>
      <c r="X2230">
        <v>1.7</v>
      </c>
      <c r="Y2230">
        <v>1.7</v>
      </c>
      <c r="Z2230">
        <v>1.75</v>
      </c>
      <c r="AA2230">
        <v>1.75</v>
      </c>
      <c r="AB2230">
        <v>1.75</v>
      </c>
      <c r="AC2230">
        <v>1.75</v>
      </c>
      <c r="AD2230">
        <v>244.05731804000001</v>
      </c>
      <c r="AE2230">
        <v>244.90537943000001</v>
      </c>
      <c r="AF2230">
        <v>242.21370633000001</v>
      </c>
      <c r="AG2230">
        <v>242.61930090999999</v>
      </c>
      <c r="AH2230" t="s">
        <v>12</v>
      </c>
      <c r="AI2230" t="s">
        <v>12</v>
      </c>
    </row>
    <row r="2231" spans="1:35" x14ac:dyDescent="0.25">
      <c r="A2231">
        <v>1525354200</v>
      </c>
      <c r="B2231">
        <v>20.792191339999999</v>
      </c>
      <c r="C2231">
        <v>21.076948900000001</v>
      </c>
      <c r="D2231">
        <v>20.04756699</v>
      </c>
      <c r="E2231">
        <v>20.88710987</v>
      </c>
      <c r="F2231">
        <v>20.792191339999999</v>
      </c>
      <c r="G2231">
        <v>21.076948900000001</v>
      </c>
      <c r="H2231">
        <v>20.04756699</v>
      </c>
      <c r="I2231">
        <v>20.88710987</v>
      </c>
      <c r="J2231">
        <v>2630.75</v>
      </c>
      <c r="K2231">
        <v>2640</v>
      </c>
      <c r="L2231">
        <v>2595.75</v>
      </c>
      <c r="M2231">
        <v>2636</v>
      </c>
      <c r="N2231">
        <v>2626.75</v>
      </c>
      <c r="O2231">
        <v>2636.25</v>
      </c>
      <c r="P2231">
        <v>2591.25</v>
      </c>
      <c r="Q2231">
        <v>2631.75</v>
      </c>
      <c r="R2231">
        <v>2628.08</v>
      </c>
      <c r="S2231">
        <v>2637.14</v>
      </c>
      <c r="T2231">
        <v>2594.62</v>
      </c>
      <c r="U2231">
        <v>2629.73</v>
      </c>
      <c r="V2231">
        <v>1.7</v>
      </c>
      <c r="W2231">
        <v>1.7</v>
      </c>
      <c r="X2231">
        <v>1.7</v>
      </c>
      <c r="Y2231">
        <v>1.7</v>
      </c>
      <c r="Z2231">
        <v>1.74</v>
      </c>
      <c r="AA2231">
        <v>1.74</v>
      </c>
      <c r="AB2231">
        <v>1.74</v>
      </c>
      <c r="AC2231">
        <v>1.74</v>
      </c>
      <c r="AD2231">
        <v>241.75280341000001</v>
      </c>
      <c r="AE2231">
        <v>242.76678985000001</v>
      </c>
      <c r="AF2231">
        <v>238.79380660999999</v>
      </c>
      <c r="AG2231">
        <v>242.08465351000001</v>
      </c>
      <c r="AH2231" t="s">
        <v>12</v>
      </c>
      <c r="AI2231" t="s">
        <v>12</v>
      </c>
    </row>
    <row r="2232" spans="1:35" x14ac:dyDescent="0.25">
      <c r="A2232">
        <v>1525440600</v>
      </c>
      <c r="B2232">
        <v>20.638356460000001</v>
      </c>
      <c r="C2232">
        <v>21.893579599999999</v>
      </c>
      <c r="D2232">
        <v>20.54671068</v>
      </c>
      <c r="E2232">
        <v>21.702105670000002</v>
      </c>
      <c r="F2232">
        <v>20.638356460000001</v>
      </c>
      <c r="G2232">
        <v>21.893579599999999</v>
      </c>
      <c r="H2232">
        <v>20.54671068</v>
      </c>
      <c r="I2232">
        <v>21.702105670000002</v>
      </c>
      <c r="J2232">
        <v>2637.5</v>
      </c>
      <c r="K2232">
        <v>2673.5</v>
      </c>
      <c r="L2232">
        <v>2616.5</v>
      </c>
      <c r="M2232">
        <v>2667.5</v>
      </c>
      <c r="N2232">
        <v>2631.75</v>
      </c>
      <c r="O2232">
        <v>2669.5</v>
      </c>
      <c r="P2232">
        <v>2612.25</v>
      </c>
      <c r="Q2232">
        <v>2663</v>
      </c>
      <c r="R2232">
        <v>2621.45</v>
      </c>
      <c r="S2232">
        <v>2670.93</v>
      </c>
      <c r="T2232">
        <v>2615.3200000000002</v>
      </c>
      <c r="U2232">
        <v>2663.42</v>
      </c>
      <c r="V2232">
        <v>1.7</v>
      </c>
      <c r="W2232">
        <v>1.7</v>
      </c>
      <c r="X2232">
        <v>1.7</v>
      </c>
      <c r="Y2232">
        <v>1.7</v>
      </c>
      <c r="Z2232">
        <v>1.72</v>
      </c>
      <c r="AA2232">
        <v>1.72</v>
      </c>
      <c r="AB2232">
        <v>1.72</v>
      </c>
      <c r="AC2232">
        <v>1.72</v>
      </c>
      <c r="AD2232">
        <v>241.07066707000001</v>
      </c>
      <c r="AE2232">
        <v>245.92784648</v>
      </c>
      <c r="AF2232">
        <v>240.72959890999999</v>
      </c>
      <c r="AG2232">
        <v>245.21879342</v>
      </c>
      <c r="AH2232" t="s">
        <v>12</v>
      </c>
      <c r="AI2232" t="s">
        <v>12</v>
      </c>
    </row>
    <row r="2233" spans="1:35" x14ac:dyDescent="0.25">
      <c r="A2233">
        <v>1525699800</v>
      </c>
      <c r="B2233">
        <v>21.923037279999999</v>
      </c>
      <c r="C2233">
        <v>22.192051679999999</v>
      </c>
      <c r="D2233">
        <v>21.728453600000002</v>
      </c>
      <c r="E2233">
        <v>21.91485492</v>
      </c>
      <c r="F2233">
        <v>21.923037279999999</v>
      </c>
      <c r="G2233">
        <v>22.192051679999999</v>
      </c>
      <c r="H2233">
        <v>21.728453600000002</v>
      </c>
      <c r="I2233">
        <v>21.91485492</v>
      </c>
      <c r="J2233">
        <v>2667</v>
      </c>
      <c r="K2233">
        <v>2686</v>
      </c>
      <c r="L2233">
        <v>2667</v>
      </c>
      <c r="M2233">
        <v>2674.25</v>
      </c>
      <c r="N2233">
        <v>2662.75</v>
      </c>
      <c r="O2233">
        <v>2681.5</v>
      </c>
      <c r="P2233">
        <v>2661.25</v>
      </c>
      <c r="Q2233">
        <v>2670</v>
      </c>
      <c r="R2233">
        <v>2669.36</v>
      </c>
      <c r="S2233">
        <v>2683.35</v>
      </c>
      <c r="T2233">
        <v>2664.7</v>
      </c>
      <c r="U2233">
        <v>2672.63</v>
      </c>
      <c r="V2233">
        <v>1.7</v>
      </c>
      <c r="W2233">
        <v>1.7</v>
      </c>
      <c r="X2233">
        <v>1.7</v>
      </c>
      <c r="Y2233">
        <v>1.7</v>
      </c>
      <c r="Z2233">
        <v>1.71</v>
      </c>
      <c r="AA2233">
        <v>1.71</v>
      </c>
      <c r="AB2233">
        <v>1.71</v>
      </c>
      <c r="AC2233">
        <v>1.71</v>
      </c>
      <c r="AD2233">
        <v>246.02076450999999</v>
      </c>
      <c r="AE2233">
        <v>247.06240513</v>
      </c>
      <c r="AF2233">
        <v>245.30175595</v>
      </c>
      <c r="AG2233">
        <v>246.04841869000001</v>
      </c>
      <c r="AH2233" t="s">
        <v>12</v>
      </c>
      <c r="AI2233" t="s">
        <v>12</v>
      </c>
    </row>
    <row r="2234" spans="1:35" x14ac:dyDescent="0.25">
      <c r="A2234">
        <v>1525786200</v>
      </c>
      <c r="B2234">
        <v>21.80357068</v>
      </c>
      <c r="C2234">
        <v>22.01468405</v>
      </c>
      <c r="D2234">
        <v>21.481173070000001</v>
      </c>
      <c r="E2234">
        <v>21.921401400000001</v>
      </c>
      <c r="F2234">
        <v>21.80357068</v>
      </c>
      <c r="G2234">
        <v>22.01468405</v>
      </c>
      <c r="H2234">
        <v>21.481173070000001</v>
      </c>
      <c r="I2234">
        <v>21.921401400000001</v>
      </c>
      <c r="J2234">
        <v>2672</v>
      </c>
      <c r="K2234">
        <v>2678.25</v>
      </c>
      <c r="L2234">
        <v>2656.75</v>
      </c>
      <c r="M2234">
        <v>2674.25</v>
      </c>
      <c r="N2234">
        <v>2668</v>
      </c>
      <c r="O2234">
        <v>2674.25</v>
      </c>
      <c r="P2234">
        <v>2652.25</v>
      </c>
      <c r="Q2234">
        <v>2670.25</v>
      </c>
      <c r="R2234">
        <v>2670.26</v>
      </c>
      <c r="S2234">
        <v>2676.34</v>
      </c>
      <c r="T2234">
        <v>2655.2</v>
      </c>
      <c r="U2234">
        <v>2671.92</v>
      </c>
      <c r="V2234">
        <v>1.7</v>
      </c>
      <c r="W2234">
        <v>1.7</v>
      </c>
      <c r="X2234">
        <v>1.7</v>
      </c>
      <c r="Y2234">
        <v>1.7</v>
      </c>
      <c r="Z2234">
        <v>1.72</v>
      </c>
      <c r="AA2234">
        <v>1.72</v>
      </c>
      <c r="AB2234">
        <v>1.72</v>
      </c>
      <c r="AC2234">
        <v>1.72</v>
      </c>
      <c r="AD2234">
        <v>245.66126023000001</v>
      </c>
      <c r="AE2234">
        <v>246.42175005999999</v>
      </c>
      <c r="AF2234">
        <v>244.41682233</v>
      </c>
      <c r="AG2234">
        <v>246.04841869000001</v>
      </c>
      <c r="AH2234" t="s">
        <v>12</v>
      </c>
      <c r="AI2234" t="s">
        <v>12</v>
      </c>
    </row>
    <row r="2235" spans="1:35" x14ac:dyDescent="0.25">
      <c r="A2235">
        <v>1525872600</v>
      </c>
      <c r="B2235">
        <v>22.094873740000001</v>
      </c>
      <c r="C2235">
        <v>22.636567079999999</v>
      </c>
      <c r="D2235">
        <v>21.96231418</v>
      </c>
      <c r="E2235">
        <v>22.562922879999999</v>
      </c>
      <c r="F2235">
        <v>22.094873740000001</v>
      </c>
      <c r="G2235">
        <v>22.636567079999999</v>
      </c>
      <c r="H2235">
        <v>21.96231418</v>
      </c>
      <c r="I2235">
        <v>22.562922879999999</v>
      </c>
      <c r="J2235">
        <v>2673</v>
      </c>
      <c r="K2235">
        <v>2704</v>
      </c>
      <c r="L2235">
        <v>2671</v>
      </c>
      <c r="M2235">
        <v>2700.25</v>
      </c>
      <c r="N2235">
        <v>2669.75</v>
      </c>
      <c r="O2235">
        <v>2700</v>
      </c>
      <c r="P2235">
        <v>2666.5</v>
      </c>
      <c r="Q2235">
        <v>2696</v>
      </c>
      <c r="R2235">
        <v>2678.12</v>
      </c>
      <c r="S2235">
        <v>2701.27</v>
      </c>
      <c r="T2235">
        <v>2674.14</v>
      </c>
      <c r="U2235">
        <v>2697.79</v>
      </c>
      <c r="V2235">
        <v>1.7</v>
      </c>
      <c r="W2235">
        <v>1.7</v>
      </c>
      <c r="X2235">
        <v>1.7</v>
      </c>
      <c r="Y2235">
        <v>1.7</v>
      </c>
      <c r="Z2235">
        <v>1.72</v>
      </c>
      <c r="AA2235">
        <v>1.72</v>
      </c>
      <c r="AB2235">
        <v>1.72</v>
      </c>
      <c r="AC2235">
        <v>1.72</v>
      </c>
      <c r="AD2235">
        <v>246.74899113999999</v>
      </c>
      <c r="AE2235">
        <v>248.76313693</v>
      </c>
      <c r="AF2235">
        <v>246.20512568000001</v>
      </c>
      <c r="AG2235">
        <v>248.42667779000001</v>
      </c>
      <c r="AH2235" t="s">
        <v>12</v>
      </c>
      <c r="AI2235" t="s">
        <v>12</v>
      </c>
    </row>
    <row r="2236" spans="1:35" x14ac:dyDescent="0.25">
      <c r="A2236">
        <v>1525959000</v>
      </c>
      <c r="B2236">
        <v>22.741305820000001</v>
      </c>
      <c r="C2236">
        <v>23.26663345</v>
      </c>
      <c r="D2236">
        <v>22.726576980000001</v>
      </c>
      <c r="E2236">
        <v>23.18153414</v>
      </c>
      <c r="F2236">
        <v>22.741305820000001</v>
      </c>
      <c r="G2236">
        <v>23.26663345</v>
      </c>
      <c r="H2236">
        <v>22.726576980000001</v>
      </c>
      <c r="I2236">
        <v>23.18153414</v>
      </c>
      <c r="J2236">
        <v>2701.25</v>
      </c>
      <c r="K2236">
        <v>2729</v>
      </c>
      <c r="L2236">
        <v>2699</v>
      </c>
      <c r="M2236">
        <v>2722.75</v>
      </c>
      <c r="N2236">
        <v>2696</v>
      </c>
      <c r="O2236">
        <v>2725</v>
      </c>
      <c r="P2236">
        <v>2692.75</v>
      </c>
      <c r="Q2236">
        <v>2718.75</v>
      </c>
      <c r="R2236">
        <v>2705.02</v>
      </c>
      <c r="S2236">
        <v>2726.11</v>
      </c>
      <c r="T2236">
        <v>2704.54</v>
      </c>
      <c r="U2236">
        <v>2723.07</v>
      </c>
      <c r="V2236">
        <v>1.7</v>
      </c>
      <c r="W2236">
        <v>1.7</v>
      </c>
      <c r="X2236">
        <v>1.7</v>
      </c>
      <c r="Y2236">
        <v>1.7</v>
      </c>
      <c r="Z2236">
        <v>1.73</v>
      </c>
      <c r="AA2236">
        <v>1.73</v>
      </c>
      <c r="AB2236">
        <v>1.73</v>
      </c>
      <c r="AC2236">
        <v>1.73</v>
      </c>
      <c r="AD2236">
        <v>249.20099471</v>
      </c>
      <c r="AE2236">
        <v>251.09069671</v>
      </c>
      <c r="AF2236">
        <v>249.09037800999999</v>
      </c>
      <c r="AG2236">
        <v>250.74962855000001</v>
      </c>
      <c r="AH2236" t="s">
        <v>12</v>
      </c>
      <c r="AI2236" t="s">
        <v>12</v>
      </c>
    </row>
    <row r="2237" spans="1:35" x14ac:dyDescent="0.25">
      <c r="A2237">
        <v>1526045400</v>
      </c>
      <c r="B2237">
        <v>23.217537320000002</v>
      </c>
      <c r="C2237">
        <v>23.46301798</v>
      </c>
      <c r="D2237">
        <v>23.062066560000002</v>
      </c>
      <c r="E2237">
        <v>23.312456839999999</v>
      </c>
      <c r="F2237">
        <v>23.217537320000002</v>
      </c>
      <c r="G2237">
        <v>23.46301798</v>
      </c>
      <c r="H2237">
        <v>23.062066560000002</v>
      </c>
      <c r="I2237">
        <v>23.312456839999999</v>
      </c>
      <c r="J2237">
        <v>2721.25</v>
      </c>
      <c r="K2237">
        <v>2736.5</v>
      </c>
      <c r="L2237">
        <v>2721.25</v>
      </c>
      <c r="M2237">
        <v>2733.5</v>
      </c>
      <c r="N2237">
        <v>2716.25</v>
      </c>
      <c r="O2237">
        <v>2732.5</v>
      </c>
      <c r="P2237">
        <v>2716.25</v>
      </c>
      <c r="Q2237">
        <v>2729.5</v>
      </c>
      <c r="R2237">
        <v>2722.7</v>
      </c>
      <c r="S2237">
        <v>2732.86</v>
      </c>
      <c r="T2237">
        <v>2717.45</v>
      </c>
      <c r="U2237">
        <v>2727.72</v>
      </c>
      <c r="V2237">
        <v>1.7</v>
      </c>
      <c r="W2237">
        <v>1.7</v>
      </c>
      <c r="X2237">
        <v>1.7</v>
      </c>
      <c r="Y2237">
        <v>1.7</v>
      </c>
      <c r="Z2237">
        <v>1.73</v>
      </c>
      <c r="AA2237">
        <v>1.73</v>
      </c>
      <c r="AB2237">
        <v>1.73</v>
      </c>
      <c r="AC2237">
        <v>1.73</v>
      </c>
      <c r="AD2237">
        <v>250.87868137000001</v>
      </c>
      <c r="AE2237">
        <v>251.79126916000001</v>
      </c>
      <c r="AF2237">
        <v>250.34403397</v>
      </c>
      <c r="AG2237">
        <v>251.51472741000001</v>
      </c>
      <c r="AH2237" t="s">
        <v>12</v>
      </c>
      <c r="AI2237" t="s">
        <v>12</v>
      </c>
    </row>
    <row r="2238" spans="1:35" x14ac:dyDescent="0.25">
      <c r="A2238">
        <v>1526304600</v>
      </c>
      <c r="B2238">
        <v>23.500658019999999</v>
      </c>
      <c r="C2238">
        <v>23.692951860000001</v>
      </c>
      <c r="D2238">
        <v>23.258451090000001</v>
      </c>
      <c r="E2238">
        <v>23.412284979999999</v>
      </c>
      <c r="F2238">
        <v>23.500658019999999</v>
      </c>
      <c r="G2238">
        <v>23.692951860000001</v>
      </c>
      <c r="H2238">
        <v>23.258451090000001</v>
      </c>
      <c r="I2238">
        <v>23.412284979999999</v>
      </c>
      <c r="J2238">
        <v>2733</v>
      </c>
      <c r="K2238">
        <v>2745.25</v>
      </c>
      <c r="L2238">
        <v>2728.75</v>
      </c>
      <c r="M2238">
        <v>2735.25</v>
      </c>
      <c r="N2238">
        <v>2727.25</v>
      </c>
      <c r="O2238">
        <v>2741.25</v>
      </c>
      <c r="P2238">
        <v>2724.25</v>
      </c>
      <c r="Q2238">
        <v>2731</v>
      </c>
      <c r="R2238">
        <v>2733.37</v>
      </c>
      <c r="S2238">
        <v>2742.1</v>
      </c>
      <c r="T2238">
        <v>2725.47</v>
      </c>
      <c r="U2238">
        <v>2730.13</v>
      </c>
      <c r="V2238">
        <v>1.7</v>
      </c>
      <c r="W2238">
        <v>1.7</v>
      </c>
      <c r="X2238">
        <v>1.7</v>
      </c>
      <c r="Y2238">
        <v>1.7</v>
      </c>
      <c r="Z2238">
        <v>1.75</v>
      </c>
      <c r="AA2238">
        <v>1.75</v>
      </c>
      <c r="AB2238">
        <v>1.75</v>
      </c>
      <c r="AC2238">
        <v>1.75</v>
      </c>
      <c r="AD2238">
        <v>251.96641227000001</v>
      </c>
      <c r="AE2238">
        <v>252.64854861000001</v>
      </c>
      <c r="AF2238">
        <v>251.06304254</v>
      </c>
      <c r="AG2238">
        <v>251.63456217000001</v>
      </c>
      <c r="AH2238" t="s">
        <v>12</v>
      </c>
      <c r="AI2238" t="s">
        <v>12</v>
      </c>
    </row>
    <row r="2239" spans="1:35" x14ac:dyDescent="0.25">
      <c r="A2239">
        <v>1526391000</v>
      </c>
      <c r="B2239">
        <v>23.055848050000002</v>
      </c>
      <c r="C2239">
        <v>23.062066560000002</v>
      </c>
      <c r="D2239">
        <v>22.658693719999999</v>
      </c>
      <c r="E2239">
        <v>22.911505420000001</v>
      </c>
      <c r="F2239">
        <v>23.055848050000002</v>
      </c>
      <c r="G2239">
        <v>23.062066560000002</v>
      </c>
      <c r="H2239">
        <v>22.658693719999999</v>
      </c>
      <c r="I2239">
        <v>22.911505420000001</v>
      </c>
      <c r="J2239">
        <v>2733.75</v>
      </c>
      <c r="K2239">
        <v>2735</v>
      </c>
      <c r="L2239">
        <v>2705</v>
      </c>
      <c r="M2239">
        <v>2713.25</v>
      </c>
      <c r="N2239">
        <v>2728.5</v>
      </c>
      <c r="O2239">
        <v>2731.25</v>
      </c>
      <c r="P2239">
        <v>2700.5</v>
      </c>
      <c r="Q2239">
        <v>2709</v>
      </c>
      <c r="R2239">
        <v>2718.59</v>
      </c>
      <c r="S2239">
        <v>2718.59</v>
      </c>
      <c r="T2239">
        <v>2701.91</v>
      </c>
      <c r="U2239">
        <v>2711.45</v>
      </c>
      <c r="V2239">
        <v>1.7</v>
      </c>
      <c r="W2239">
        <v>1.7</v>
      </c>
      <c r="X2239">
        <v>1.7</v>
      </c>
      <c r="Y2239">
        <v>1.7</v>
      </c>
      <c r="Z2239">
        <v>1.79</v>
      </c>
      <c r="AA2239">
        <v>1.79</v>
      </c>
      <c r="AB2239">
        <v>1.79</v>
      </c>
      <c r="AC2239">
        <v>1.79</v>
      </c>
      <c r="AD2239">
        <v>250.35325202999999</v>
      </c>
      <c r="AE2239">
        <v>250.37168815000001</v>
      </c>
      <c r="AF2239">
        <v>248.9152349</v>
      </c>
      <c r="AG2239">
        <v>249.90156716000001</v>
      </c>
      <c r="AH2239" t="s">
        <v>12</v>
      </c>
      <c r="AI2239" t="s">
        <v>12</v>
      </c>
    </row>
    <row r="2240" spans="1:35" x14ac:dyDescent="0.25">
      <c r="A2240">
        <v>1526477400</v>
      </c>
      <c r="B2240">
        <v>22.918051899999998</v>
      </c>
      <c r="C2240">
        <v>23.3370049</v>
      </c>
      <c r="D2240">
        <v>22.918051899999998</v>
      </c>
      <c r="E2240">
        <v>23.202808480000002</v>
      </c>
      <c r="F2240">
        <v>22.918051899999998</v>
      </c>
      <c r="G2240">
        <v>23.3370049</v>
      </c>
      <c r="H2240">
        <v>22.918051899999998</v>
      </c>
      <c r="I2240">
        <v>23.202808480000002</v>
      </c>
      <c r="J2240">
        <v>2715.75</v>
      </c>
      <c r="K2240">
        <v>2732</v>
      </c>
      <c r="L2240">
        <v>2708.75</v>
      </c>
      <c r="M2240">
        <v>2727.5</v>
      </c>
      <c r="N2240">
        <v>2711.25</v>
      </c>
      <c r="O2240">
        <v>2728</v>
      </c>
      <c r="P2240">
        <v>2704.5</v>
      </c>
      <c r="Q2240">
        <v>2723</v>
      </c>
      <c r="R2240">
        <v>2712.62</v>
      </c>
      <c r="S2240">
        <v>2727.76</v>
      </c>
      <c r="T2240">
        <v>2712.17</v>
      </c>
      <c r="U2240">
        <v>2722.46</v>
      </c>
      <c r="V2240">
        <v>1.7</v>
      </c>
      <c r="W2240">
        <v>1.7</v>
      </c>
      <c r="X2240">
        <v>1.7</v>
      </c>
      <c r="Y2240">
        <v>1.7</v>
      </c>
      <c r="Z2240">
        <v>1.75</v>
      </c>
      <c r="AA2240">
        <v>1.75</v>
      </c>
      <c r="AB2240">
        <v>1.75</v>
      </c>
      <c r="AC2240">
        <v>1.75</v>
      </c>
      <c r="AD2240">
        <v>249.93843939000001</v>
      </c>
      <c r="AE2240">
        <v>251.43176488</v>
      </c>
      <c r="AF2240">
        <v>249.91078522000001</v>
      </c>
      <c r="AG2240">
        <v>250.95242583000001</v>
      </c>
      <c r="AH2240" t="s">
        <v>12</v>
      </c>
      <c r="AI2240" t="s">
        <v>12</v>
      </c>
    </row>
    <row r="2241" spans="1:35" x14ac:dyDescent="0.25">
      <c r="A2241">
        <v>1526563800</v>
      </c>
      <c r="B2241">
        <v>23.112799559999999</v>
      </c>
      <c r="C2241">
        <v>23.453198749999999</v>
      </c>
      <c r="D2241">
        <v>22.91968778</v>
      </c>
      <c r="E2241">
        <v>23.147166850000001</v>
      </c>
      <c r="F2241">
        <v>23.112799559999999</v>
      </c>
      <c r="G2241">
        <v>23.453198749999999</v>
      </c>
      <c r="H2241">
        <v>22.91968778</v>
      </c>
      <c r="I2241">
        <v>23.147166850000001</v>
      </c>
      <c r="J2241">
        <v>2726.25</v>
      </c>
      <c r="K2241">
        <v>2736.25</v>
      </c>
      <c r="L2241">
        <v>2715.75</v>
      </c>
      <c r="M2241">
        <v>2723.5</v>
      </c>
      <c r="N2241">
        <v>2721.75</v>
      </c>
      <c r="O2241">
        <v>2732</v>
      </c>
      <c r="P2241">
        <v>2711</v>
      </c>
      <c r="Q2241">
        <v>2718.75</v>
      </c>
      <c r="R2241">
        <v>2719.71</v>
      </c>
      <c r="S2241">
        <v>2731.96</v>
      </c>
      <c r="T2241">
        <v>2711.36</v>
      </c>
      <c r="U2241">
        <v>2720.13</v>
      </c>
      <c r="V2241">
        <v>1.7</v>
      </c>
      <c r="W2241">
        <v>1.7</v>
      </c>
      <c r="X2241">
        <v>1.7</v>
      </c>
      <c r="Y2241">
        <v>1.7</v>
      </c>
      <c r="Z2241">
        <v>1.74</v>
      </c>
      <c r="AA2241">
        <v>1.74</v>
      </c>
      <c r="AB2241">
        <v>1.74</v>
      </c>
      <c r="AC2241">
        <v>1.74</v>
      </c>
      <c r="AD2241">
        <v>250.67588408</v>
      </c>
      <c r="AE2241">
        <v>251.86501362999999</v>
      </c>
      <c r="AF2241">
        <v>249.92922134</v>
      </c>
      <c r="AG2241">
        <v>250.74041048999999</v>
      </c>
      <c r="AH2241" t="s">
        <v>12</v>
      </c>
      <c r="AI2241" t="s">
        <v>12</v>
      </c>
    </row>
    <row r="2242" spans="1:35" x14ac:dyDescent="0.25">
      <c r="A2242">
        <v>1526650200</v>
      </c>
      <c r="B2242">
        <v>23.047337720000002</v>
      </c>
      <c r="C2242">
        <v>23.140620370000001</v>
      </c>
      <c r="D2242">
        <v>22.86404615</v>
      </c>
      <c r="E2242">
        <v>22.967148030000001</v>
      </c>
      <c r="F2242">
        <v>23.047337720000002</v>
      </c>
      <c r="G2242">
        <v>23.140620370000001</v>
      </c>
      <c r="H2242">
        <v>22.86404615</v>
      </c>
      <c r="I2242">
        <v>22.967148030000001</v>
      </c>
      <c r="J2242">
        <v>2721</v>
      </c>
      <c r="K2242">
        <v>2731.25</v>
      </c>
      <c r="L2242">
        <v>2712.75</v>
      </c>
      <c r="M2242">
        <v>2717.75</v>
      </c>
      <c r="N2242">
        <v>2718.75</v>
      </c>
      <c r="O2242">
        <v>2727</v>
      </c>
      <c r="P2242">
        <v>2708.75</v>
      </c>
      <c r="Q2242">
        <v>2713</v>
      </c>
      <c r="R2242">
        <v>2717.35</v>
      </c>
      <c r="S2242">
        <v>2719.5</v>
      </c>
      <c r="T2242">
        <v>2709.18</v>
      </c>
      <c r="U2242">
        <v>2712.97</v>
      </c>
      <c r="V2242">
        <v>1.7</v>
      </c>
      <c r="W2242">
        <v>1.7</v>
      </c>
      <c r="X2242">
        <v>1.7</v>
      </c>
      <c r="Y2242">
        <v>1.7</v>
      </c>
      <c r="Z2242">
        <v>1.73</v>
      </c>
      <c r="AA2242">
        <v>1.73</v>
      </c>
      <c r="AB2242">
        <v>1.73</v>
      </c>
      <c r="AC2242">
        <v>1.73</v>
      </c>
      <c r="AD2242">
        <v>250.3809062</v>
      </c>
      <c r="AE2242">
        <v>250.75884661000001</v>
      </c>
      <c r="AF2242">
        <v>249.74486017000001</v>
      </c>
      <c r="AG2242">
        <v>250.11358250999999</v>
      </c>
      <c r="AH2242" t="s">
        <v>12</v>
      </c>
      <c r="AI2242" t="s">
        <v>12</v>
      </c>
    </row>
    <row r="2243" spans="1:35" x14ac:dyDescent="0.25">
      <c r="A2243">
        <v>1526909400</v>
      </c>
      <c r="B2243">
        <v>23.386101029999999</v>
      </c>
      <c r="C2243">
        <v>23.639764060000001</v>
      </c>
      <c r="D2243">
        <v>23.281362290000001</v>
      </c>
      <c r="E2243">
        <v>23.481019570000001</v>
      </c>
      <c r="F2243">
        <v>23.386101029999999</v>
      </c>
      <c r="G2243">
        <v>23.639764060000001</v>
      </c>
      <c r="H2243">
        <v>23.281362290000001</v>
      </c>
      <c r="I2243">
        <v>23.481019570000001</v>
      </c>
      <c r="J2243">
        <v>2733.25</v>
      </c>
      <c r="K2243">
        <v>2744</v>
      </c>
      <c r="L2243">
        <v>2730</v>
      </c>
      <c r="M2243">
        <v>2737.75</v>
      </c>
      <c r="N2243">
        <v>2728.75</v>
      </c>
      <c r="O2243">
        <v>2739.25</v>
      </c>
      <c r="P2243">
        <v>2724.25</v>
      </c>
      <c r="Q2243">
        <v>2733</v>
      </c>
      <c r="R2243">
        <v>2725.95</v>
      </c>
      <c r="S2243">
        <v>2739.19</v>
      </c>
      <c r="T2243">
        <v>2725.7</v>
      </c>
      <c r="U2243">
        <v>2733.01</v>
      </c>
      <c r="V2243">
        <v>1.7</v>
      </c>
      <c r="W2243">
        <v>1.7</v>
      </c>
      <c r="X2243">
        <v>1.7</v>
      </c>
      <c r="Y2243">
        <v>1.7</v>
      </c>
      <c r="Z2243">
        <v>1.69</v>
      </c>
      <c r="AA2243">
        <v>1.69</v>
      </c>
      <c r="AB2243">
        <v>1.69</v>
      </c>
      <c r="AC2243">
        <v>1.69</v>
      </c>
      <c r="AD2243">
        <v>251.66221633999999</v>
      </c>
      <c r="AE2243">
        <v>252.55636802000001</v>
      </c>
      <c r="AF2243">
        <v>250.13312479000001</v>
      </c>
      <c r="AG2243">
        <v>251.99406644999999</v>
      </c>
      <c r="AH2243" t="s">
        <v>12</v>
      </c>
      <c r="AI2243" t="s">
        <v>12</v>
      </c>
    </row>
    <row r="2244" spans="1:35" x14ac:dyDescent="0.25">
      <c r="A2244">
        <v>1526995800</v>
      </c>
      <c r="B2244">
        <v>23.652856029999999</v>
      </c>
      <c r="C2244">
        <v>23.708498639999998</v>
      </c>
      <c r="D2244">
        <v>23.188079640000002</v>
      </c>
      <c r="E2244">
        <v>23.281362290000001</v>
      </c>
      <c r="F2244">
        <v>23.652856029999999</v>
      </c>
      <c r="G2244">
        <v>23.708498639999998</v>
      </c>
      <c r="H2244">
        <v>23.188079640000002</v>
      </c>
      <c r="I2244">
        <v>23.281362290000001</v>
      </c>
      <c r="J2244">
        <v>2736.25</v>
      </c>
      <c r="K2244">
        <v>2746.75</v>
      </c>
      <c r="L2244">
        <v>2726.25</v>
      </c>
      <c r="M2244">
        <v>2731</v>
      </c>
      <c r="N2244">
        <v>2731.25</v>
      </c>
      <c r="O2244">
        <v>2741.75</v>
      </c>
      <c r="P2244">
        <v>2721.5</v>
      </c>
      <c r="Q2244">
        <v>2726</v>
      </c>
      <c r="R2244">
        <v>2738.34</v>
      </c>
      <c r="S2244">
        <v>2742.24</v>
      </c>
      <c r="T2244">
        <v>2721.88</v>
      </c>
      <c r="U2244">
        <v>2724.44</v>
      </c>
      <c r="V2244">
        <v>1.7</v>
      </c>
      <c r="W2244">
        <v>1.7</v>
      </c>
      <c r="X2244">
        <v>1.7</v>
      </c>
      <c r="Y2244">
        <v>1.7</v>
      </c>
      <c r="Z2244">
        <v>1.65</v>
      </c>
      <c r="AA2244">
        <v>1.65</v>
      </c>
      <c r="AB2244">
        <v>1.65</v>
      </c>
      <c r="AC2244">
        <v>1.65</v>
      </c>
      <c r="AD2244">
        <v>252.53793189999999</v>
      </c>
      <c r="AE2244">
        <v>252.80525560000001</v>
      </c>
      <c r="AF2244">
        <v>250.95242583000001</v>
      </c>
      <c r="AG2244">
        <v>251.29349400000001</v>
      </c>
      <c r="AH2244" t="s">
        <v>12</v>
      </c>
      <c r="AI2244" t="s">
        <v>12</v>
      </c>
    </row>
    <row r="2245" spans="1:35" x14ac:dyDescent="0.25">
      <c r="A2245">
        <v>1527082200</v>
      </c>
      <c r="B2245">
        <v>22.895139709999999</v>
      </c>
      <c r="C2245">
        <v>23.476109950000001</v>
      </c>
      <c r="D2245">
        <v>22.859136540000002</v>
      </c>
      <c r="E2245">
        <v>23.461381119999999</v>
      </c>
      <c r="F2245">
        <v>22.895139709999999</v>
      </c>
      <c r="G2245">
        <v>23.476109950000001</v>
      </c>
      <c r="H2245">
        <v>22.859136540000002</v>
      </c>
      <c r="I2245">
        <v>23.461381119999999</v>
      </c>
      <c r="J2245">
        <v>2729.5</v>
      </c>
      <c r="K2245">
        <v>2737.5</v>
      </c>
      <c r="L2245">
        <v>2710</v>
      </c>
      <c r="M2245">
        <v>2735.5</v>
      </c>
      <c r="N2245">
        <v>2724.5</v>
      </c>
      <c r="O2245">
        <v>2733</v>
      </c>
      <c r="P2245">
        <v>2704.5</v>
      </c>
      <c r="Q2245">
        <v>2730.75</v>
      </c>
      <c r="R2245">
        <v>2713.98</v>
      </c>
      <c r="S2245">
        <v>2733.33</v>
      </c>
      <c r="T2245">
        <v>2709.54</v>
      </c>
      <c r="U2245">
        <v>2733.29</v>
      </c>
      <c r="V2245">
        <v>1.7</v>
      </c>
      <c r="W2245">
        <v>1.7</v>
      </c>
      <c r="X2245">
        <v>1.7</v>
      </c>
      <c r="Y2245">
        <v>1.7</v>
      </c>
      <c r="Z2245">
        <v>1.67</v>
      </c>
      <c r="AA2245">
        <v>1.67</v>
      </c>
      <c r="AB2245">
        <v>1.67</v>
      </c>
      <c r="AC2245">
        <v>1.67</v>
      </c>
      <c r="AD2245">
        <v>249.96609357</v>
      </c>
      <c r="AE2245">
        <v>252.01250257000001</v>
      </c>
      <c r="AF2245">
        <v>249.80016852</v>
      </c>
      <c r="AG2245">
        <v>251.98484839</v>
      </c>
      <c r="AH2245" t="s">
        <v>12</v>
      </c>
      <c r="AI2245" t="s">
        <v>12</v>
      </c>
    </row>
    <row r="2246" spans="1:35" x14ac:dyDescent="0.25">
      <c r="A2246">
        <v>1527168600</v>
      </c>
      <c r="B2246">
        <v>23.364849280000001</v>
      </c>
      <c r="C2246">
        <v>23.41885503</v>
      </c>
      <c r="D2246">
        <v>22.795334149999999</v>
      </c>
      <c r="E2246">
        <v>23.330481989999999</v>
      </c>
      <c r="F2246">
        <v>23.364849280000001</v>
      </c>
      <c r="G2246">
        <v>23.41885503</v>
      </c>
      <c r="H2246">
        <v>22.795334149999999</v>
      </c>
      <c r="I2246">
        <v>23.330481989999999</v>
      </c>
      <c r="J2246">
        <v>2734.5</v>
      </c>
      <c r="K2246">
        <v>2738.75</v>
      </c>
      <c r="L2246">
        <v>2710.25</v>
      </c>
      <c r="M2246">
        <v>2732</v>
      </c>
      <c r="N2246">
        <v>2729.75</v>
      </c>
      <c r="O2246">
        <v>2733.25</v>
      </c>
      <c r="P2246">
        <v>2705.75</v>
      </c>
      <c r="Q2246">
        <v>2727.5</v>
      </c>
      <c r="R2246">
        <v>2730.94</v>
      </c>
      <c r="S2246">
        <v>2731.97</v>
      </c>
      <c r="T2246">
        <v>2707.38</v>
      </c>
      <c r="U2246">
        <v>2727.76</v>
      </c>
      <c r="V2246">
        <v>1.7</v>
      </c>
      <c r="W2246">
        <v>1.7</v>
      </c>
      <c r="X2246">
        <v>1.7</v>
      </c>
      <c r="Y2246">
        <v>1.7</v>
      </c>
      <c r="Z2246">
        <v>1.74</v>
      </c>
      <c r="AA2246">
        <v>1.74</v>
      </c>
      <c r="AB2246">
        <v>1.74</v>
      </c>
      <c r="AC2246">
        <v>1.74</v>
      </c>
      <c r="AD2246">
        <v>251.57003576</v>
      </c>
      <c r="AE2246">
        <v>251.85579557</v>
      </c>
      <c r="AF2246">
        <v>249.60658928999999</v>
      </c>
      <c r="AG2246">
        <v>251.46863711</v>
      </c>
      <c r="AH2246" t="s">
        <v>12</v>
      </c>
      <c r="AI2246" t="s">
        <v>12</v>
      </c>
    </row>
    <row r="2247" spans="1:35" x14ac:dyDescent="0.25">
      <c r="A2247">
        <v>1527255000</v>
      </c>
      <c r="B2247">
        <v>23.158645530000001</v>
      </c>
      <c r="C2247">
        <v>23.320662760000001</v>
      </c>
      <c r="D2247">
        <v>22.991718680000002</v>
      </c>
      <c r="E2247">
        <v>23.13409746</v>
      </c>
      <c r="F2247">
        <v>23.158645530000001</v>
      </c>
      <c r="G2247">
        <v>23.320662760000001</v>
      </c>
      <c r="H2247">
        <v>22.991718680000002</v>
      </c>
      <c r="I2247">
        <v>23.13409746</v>
      </c>
      <c r="J2247">
        <v>2732.25</v>
      </c>
      <c r="K2247">
        <v>2742</v>
      </c>
      <c r="L2247">
        <v>2718.25</v>
      </c>
      <c r="M2247">
        <v>2722.75</v>
      </c>
      <c r="N2247">
        <v>2726.75</v>
      </c>
      <c r="O2247">
        <v>2737.75</v>
      </c>
      <c r="P2247">
        <v>2713.75</v>
      </c>
      <c r="Q2247">
        <v>2718.25</v>
      </c>
      <c r="R2247">
        <v>2723.6</v>
      </c>
      <c r="S2247">
        <v>2727.36</v>
      </c>
      <c r="T2247">
        <v>2714.99</v>
      </c>
      <c r="U2247">
        <v>2721.33</v>
      </c>
      <c r="V2247">
        <v>1.7</v>
      </c>
      <c r="W2247">
        <v>1.7</v>
      </c>
      <c r="X2247">
        <v>1.7</v>
      </c>
      <c r="Y2247">
        <v>1.7</v>
      </c>
      <c r="Z2247">
        <v>1.73</v>
      </c>
      <c r="AA2247">
        <v>1.73</v>
      </c>
      <c r="AB2247">
        <v>1.73</v>
      </c>
      <c r="AC2247">
        <v>1.73</v>
      </c>
      <c r="AD2247">
        <v>250.86946330999999</v>
      </c>
      <c r="AE2247">
        <v>251.52394545999999</v>
      </c>
      <c r="AF2247">
        <v>250.34403397</v>
      </c>
      <c r="AG2247">
        <v>250.86946330999999</v>
      </c>
      <c r="AH2247" t="s">
        <v>12</v>
      </c>
      <c r="AI2247" t="s">
        <v>12</v>
      </c>
    </row>
    <row r="2248" spans="1:35" x14ac:dyDescent="0.25">
      <c r="A2248">
        <v>1527600600</v>
      </c>
      <c r="B2248">
        <v>22.667684210000001</v>
      </c>
      <c r="C2248">
        <v>22.880319549999999</v>
      </c>
      <c r="D2248">
        <v>22.01470565</v>
      </c>
      <c r="E2248">
        <v>22.373107409999999</v>
      </c>
      <c r="F2248">
        <v>22.667684210000001</v>
      </c>
      <c r="G2248">
        <v>22.880319549999999</v>
      </c>
      <c r="H2248">
        <v>22.01470565</v>
      </c>
      <c r="I2248">
        <v>22.373107409999999</v>
      </c>
      <c r="J2248">
        <v>2724</v>
      </c>
      <c r="K2248">
        <v>2728.25</v>
      </c>
      <c r="L2248">
        <v>2679.25</v>
      </c>
      <c r="M2248">
        <v>2696.5</v>
      </c>
      <c r="N2248">
        <v>2721.25</v>
      </c>
      <c r="O2248">
        <v>2724.25</v>
      </c>
      <c r="P2248">
        <v>2675</v>
      </c>
      <c r="Q2248">
        <v>2692.25</v>
      </c>
      <c r="R2248">
        <v>2705.11</v>
      </c>
      <c r="S2248">
        <v>2710.67</v>
      </c>
      <c r="T2248">
        <v>2676.81</v>
      </c>
      <c r="U2248">
        <v>2689.86</v>
      </c>
      <c r="V2248">
        <v>1.7</v>
      </c>
      <c r="W2248">
        <v>1.7</v>
      </c>
      <c r="X2248">
        <v>1.7</v>
      </c>
      <c r="Y2248">
        <v>1.7</v>
      </c>
      <c r="Z2248">
        <v>1.72</v>
      </c>
      <c r="AA2248">
        <v>1.72</v>
      </c>
      <c r="AB2248">
        <v>1.72</v>
      </c>
      <c r="AC2248">
        <v>1.72</v>
      </c>
      <c r="AD2248">
        <v>249.17334054</v>
      </c>
      <c r="AE2248">
        <v>249.96609357</v>
      </c>
      <c r="AF2248">
        <v>246.82273561</v>
      </c>
      <c r="AG2248">
        <v>247.98421098</v>
      </c>
      <c r="AH2248" t="s">
        <v>12</v>
      </c>
      <c r="AI2248" t="s">
        <v>12</v>
      </c>
    </row>
    <row r="2249" spans="1:35" x14ac:dyDescent="0.25">
      <c r="A2249">
        <v>1527687000</v>
      </c>
      <c r="B2249">
        <v>22.72659956</v>
      </c>
      <c r="C2249">
        <v>23.350120440000001</v>
      </c>
      <c r="D2249">
        <v>22.682413050000001</v>
      </c>
      <c r="E2249">
        <v>23.227380109999999</v>
      </c>
      <c r="F2249">
        <v>22.72659956</v>
      </c>
      <c r="G2249">
        <v>23.350120440000001</v>
      </c>
      <c r="H2249">
        <v>22.682413050000001</v>
      </c>
      <c r="I2249">
        <v>23.227380109999999</v>
      </c>
      <c r="J2249">
        <v>2697.75</v>
      </c>
      <c r="K2249">
        <v>2733.25</v>
      </c>
      <c r="L2249">
        <v>2690</v>
      </c>
      <c r="M2249">
        <v>2729</v>
      </c>
      <c r="N2249">
        <v>2693.25</v>
      </c>
      <c r="O2249">
        <v>2729.25</v>
      </c>
      <c r="P2249">
        <v>2685.75</v>
      </c>
      <c r="Q2249">
        <v>2724.5</v>
      </c>
      <c r="R2249">
        <v>2702.43</v>
      </c>
      <c r="S2249">
        <v>2729.34</v>
      </c>
      <c r="T2249">
        <v>2702.43</v>
      </c>
      <c r="U2249">
        <v>2724.01</v>
      </c>
      <c r="V2249">
        <v>1.7</v>
      </c>
      <c r="W2249">
        <v>1.7</v>
      </c>
      <c r="X2249">
        <v>1.7</v>
      </c>
      <c r="Y2249">
        <v>1.7</v>
      </c>
      <c r="Z2249">
        <v>1.72</v>
      </c>
      <c r="AA2249">
        <v>1.72</v>
      </c>
      <c r="AB2249">
        <v>1.72</v>
      </c>
      <c r="AC2249">
        <v>1.72</v>
      </c>
      <c r="AD2249">
        <v>249.34848364999999</v>
      </c>
      <c r="AE2249">
        <v>251.75439693000001</v>
      </c>
      <c r="AF2249">
        <v>249.27473918000001</v>
      </c>
      <c r="AG2249">
        <v>251.29349400000001</v>
      </c>
      <c r="AH2249" t="s">
        <v>12</v>
      </c>
      <c r="AI2249" t="s">
        <v>12</v>
      </c>
    </row>
    <row r="2250" spans="1:35" x14ac:dyDescent="0.25">
      <c r="A2250">
        <v>1527773400</v>
      </c>
      <c r="B2250">
        <v>23.080091719999999</v>
      </c>
      <c r="C2250">
        <v>23.17828398</v>
      </c>
      <c r="D2250">
        <v>22.613678459999999</v>
      </c>
      <c r="E2250">
        <v>22.74623802</v>
      </c>
      <c r="F2250">
        <v>23.080091719999999</v>
      </c>
      <c r="G2250">
        <v>23.17828398</v>
      </c>
      <c r="H2250">
        <v>22.613678459999999</v>
      </c>
      <c r="I2250">
        <v>22.74623802</v>
      </c>
      <c r="J2250">
        <v>2724.75</v>
      </c>
      <c r="K2250">
        <v>2732.5</v>
      </c>
      <c r="L2250">
        <v>2703.75</v>
      </c>
      <c r="M2250">
        <v>2709.75</v>
      </c>
      <c r="N2250">
        <v>2720.25</v>
      </c>
      <c r="O2250">
        <v>2728.25</v>
      </c>
      <c r="P2250">
        <v>2699.75</v>
      </c>
      <c r="Q2250">
        <v>2705.5</v>
      </c>
      <c r="R2250">
        <v>2720.98</v>
      </c>
      <c r="S2250">
        <v>2722.5</v>
      </c>
      <c r="T2250">
        <v>2700.68</v>
      </c>
      <c r="U2250">
        <v>2705.27</v>
      </c>
      <c r="V2250">
        <v>1.7</v>
      </c>
      <c r="W2250">
        <v>1.7</v>
      </c>
      <c r="X2250">
        <v>1.7</v>
      </c>
      <c r="Y2250">
        <v>1.7</v>
      </c>
      <c r="Z2250">
        <v>1.81</v>
      </c>
      <c r="AA2250">
        <v>1.81</v>
      </c>
      <c r="AB2250">
        <v>1.81</v>
      </c>
      <c r="AC2250">
        <v>1.81</v>
      </c>
      <c r="AD2250">
        <v>250.86946330999999</v>
      </c>
      <c r="AE2250">
        <v>251.1828773</v>
      </c>
      <c r="AF2250">
        <v>249.12264121000001</v>
      </c>
      <c r="AG2250">
        <v>249.75407822</v>
      </c>
      <c r="AH2250" t="s">
        <v>12</v>
      </c>
      <c r="AI2250" t="s">
        <v>12</v>
      </c>
    </row>
    <row r="2251" spans="1:35" x14ac:dyDescent="0.25">
      <c r="A2251">
        <v>1527859800</v>
      </c>
      <c r="B2251">
        <v>23.1488263</v>
      </c>
      <c r="C2251">
        <v>23.539778800000001</v>
      </c>
      <c r="D2251">
        <v>23.138516110000001</v>
      </c>
      <c r="E2251">
        <v>23.46304155</v>
      </c>
      <c r="F2251">
        <v>23.1488263</v>
      </c>
      <c r="G2251">
        <v>23.539778800000001</v>
      </c>
      <c r="H2251">
        <v>23.138516110000001</v>
      </c>
      <c r="I2251">
        <v>23.46304155</v>
      </c>
      <c r="J2251">
        <v>2711.25</v>
      </c>
      <c r="K2251">
        <v>2741</v>
      </c>
      <c r="L2251">
        <v>2711.25</v>
      </c>
      <c r="M2251">
        <v>2738.25</v>
      </c>
      <c r="N2251">
        <v>2707.5</v>
      </c>
      <c r="O2251">
        <v>2737</v>
      </c>
      <c r="P2251">
        <v>2706</v>
      </c>
      <c r="Q2251">
        <v>2733.75</v>
      </c>
      <c r="R2251">
        <v>2718.7</v>
      </c>
      <c r="S2251">
        <v>2736.93</v>
      </c>
      <c r="T2251">
        <v>2718.7</v>
      </c>
      <c r="U2251">
        <v>2734.62</v>
      </c>
      <c r="V2251">
        <v>1.7</v>
      </c>
      <c r="W2251">
        <v>1.7</v>
      </c>
      <c r="X2251">
        <v>1.7</v>
      </c>
      <c r="Y2251">
        <v>1.7</v>
      </c>
      <c r="Z2251">
        <v>1.81</v>
      </c>
      <c r="AA2251">
        <v>1.81</v>
      </c>
      <c r="AB2251">
        <v>1.81</v>
      </c>
      <c r="AC2251">
        <v>1.81</v>
      </c>
      <c r="AD2251">
        <v>251.10913282999999</v>
      </c>
      <c r="AE2251">
        <v>252.51949579000001</v>
      </c>
      <c r="AF2251">
        <v>251.03538836000001</v>
      </c>
      <c r="AG2251">
        <v>252.20608179999999</v>
      </c>
      <c r="AH2251" t="s">
        <v>12</v>
      </c>
      <c r="AI2251" t="s">
        <v>12</v>
      </c>
    </row>
    <row r="2252" spans="1:35" x14ac:dyDescent="0.25">
      <c r="A2252">
        <v>1528119000</v>
      </c>
      <c r="B2252">
        <v>23.693793370000002</v>
      </c>
      <c r="C2252">
        <v>23.860720220000001</v>
      </c>
      <c r="D2252">
        <v>23.62505878</v>
      </c>
      <c r="E2252">
        <v>23.796895240000001</v>
      </c>
      <c r="F2252">
        <v>23.693793370000002</v>
      </c>
      <c r="G2252">
        <v>23.860720220000001</v>
      </c>
      <c r="H2252">
        <v>23.62505878</v>
      </c>
      <c r="I2252">
        <v>23.796895240000001</v>
      </c>
      <c r="J2252">
        <v>2736.75</v>
      </c>
      <c r="K2252">
        <v>2753.75</v>
      </c>
      <c r="L2252">
        <v>2733.25</v>
      </c>
      <c r="M2252">
        <v>2749.75</v>
      </c>
      <c r="N2252">
        <v>2731</v>
      </c>
      <c r="O2252">
        <v>2749.25</v>
      </c>
      <c r="P2252">
        <v>2729</v>
      </c>
      <c r="Q2252">
        <v>2745.5</v>
      </c>
      <c r="R2252">
        <v>2741.67</v>
      </c>
      <c r="S2252">
        <v>2749.16</v>
      </c>
      <c r="T2252">
        <v>2740.54</v>
      </c>
      <c r="U2252">
        <v>2746.87</v>
      </c>
      <c r="V2252">
        <v>1.7</v>
      </c>
      <c r="W2252">
        <v>1.7</v>
      </c>
      <c r="X2252">
        <v>1.7</v>
      </c>
      <c r="Y2252">
        <v>1.7</v>
      </c>
      <c r="Z2252">
        <v>1.8</v>
      </c>
      <c r="AA2252">
        <v>1.8</v>
      </c>
      <c r="AB2252">
        <v>1.8</v>
      </c>
      <c r="AC2252">
        <v>1.8</v>
      </c>
      <c r="AD2252">
        <v>253.06336124000001</v>
      </c>
      <c r="AE2252">
        <v>253.66714408000001</v>
      </c>
      <c r="AF2252">
        <v>252.81447366</v>
      </c>
      <c r="AG2252">
        <v>253.40442941000001</v>
      </c>
      <c r="AH2252" t="s">
        <v>12</v>
      </c>
      <c r="AI2252" t="s">
        <v>12</v>
      </c>
    </row>
    <row r="2253" spans="1:35" x14ac:dyDescent="0.25">
      <c r="A2253">
        <v>1528205400</v>
      </c>
      <c r="B2253">
        <v>23.821443309999999</v>
      </c>
      <c r="C2253">
        <v>23.940255950000001</v>
      </c>
      <c r="D2253">
        <v>23.585781879999999</v>
      </c>
      <c r="E2253">
        <v>23.86562983</v>
      </c>
      <c r="F2253">
        <v>23.821443309999999</v>
      </c>
      <c r="G2253">
        <v>23.940255950000001</v>
      </c>
      <c r="H2253">
        <v>23.585781879999999</v>
      </c>
      <c r="I2253">
        <v>23.86562983</v>
      </c>
      <c r="J2253">
        <v>2750</v>
      </c>
      <c r="K2253">
        <v>2757.25</v>
      </c>
      <c r="L2253">
        <v>2743</v>
      </c>
      <c r="M2253">
        <v>2755.5</v>
      </c>
      <c r="N2253">
        <v>2746</v>
      </c>
      <c r="O2253">
        <v>2753.25</v>
      </c>
      <c r="P2253">
        <v>2739</v>
      </c>
      <c r="Q2253">
        <v>2751.5</v>
      </c>
      <c r="R2253">
        <v>2748.46</v>
      </c>
      <c r="S2253">
        <v>2752.61</v>
      </c>
      <c r="T2253">
        <v>2739.51</v>
      </c>
      <c r="U2253">
        <v>2748.8</v>
      </c>
      <c r="V2253">
        <v>1.7</v>
      </c>
      <c r="W2253">
        <v>1.7</v>
      </c>
      <c r="X2253">
        <v>1.7</v>
      </c>
      <c r="Y2253">
        <v>1.7</v>
      </c>
      <c r="Z2253">
        <v>1.75</v>
      </c>
      <c r="AA2253">
        <v>1.75</v>
      </c>
      <c r="AB2253">
        <v>1.75</v>
      </c>
      <c r="AC2253">
        <v>1.75</v>
      </c>
      <c r="AD2253">
        <v>253.54270029</v>
      </c>
      <c r="AE2253">
        <v>253.98516710000001</v>
      </c>
      <c r="AF2253">
        <v>252.74072919</v>
      </c>
      <c r="AG2253">
        <v>253.58879057999999</v>
      </c>
      <c r="AH2253" t="s">
        <v>12</v>
      </c>
      <c r="AI2253" t="s">
        <v>12</v>
      </c>
    </row>
    <row r="2254" spans="1:35" x14ac:dyDescent="0.25">
      <c r="A2254">
        <v>1528291800</v>
      </c>
      <c r="B2254">
        <v>24.017827839999999</v>
      </c>
      <c r="C2254">
        <v>24.464602639999999</v>
      </c>
      <c r="D2254">
        <v>23.826352920000001</v>
      </c>
      <c r="E2254">
        <v>24.464602639999999</v>
      </c>
      <c r="F2254">
        <v>24.017827839999999</v>
      </c>
      <c r="G2254">
        <v>24.464602639999999</v>
      </c>
      <c r="H2254">
        <v>23.826352920000001</v>
      </c>
      <c r="I2254">
        <v>24.464602639999999</v>
      </c>
      <c r="J2254">
        <v>2755.5</v>
      </c>
      <c r="K2254">
        <v>2778.5</v>
      </c>
      <c r="L2254">
        <v>2752</v>
      </c>
      <c r="M2254">
        <v>2776</v>
      </c>
      <c r="N2254">
        <v>2751</v>
      </c>
      <c r="O2254">
        <v>2774.75</v>
      </c>
      <c r="P2254">
        <v>2748</v>
      </c>
      <c r="Q2254">
        <v>2772.25</v>
      </c>
      <c r="R2254">
        <v>2753.25</v>
      </c>
      <c r="S2254">
        <v>2772.39</v>
      </c>
      <c r="T2254">
        <v>2748.46</v>
      </c>
      <c r="U2254">
        <v>2772.35</v>
      </c>
      <c r="V2254">
        <v>1.7</v>
      </c>
      <c r="W2254">
        <v>1.7</v>
      </c>
      <c r="X2254">
        <v>1.7</v>
      </c>
      <c r="Y2254">
        <v>1.7</v>
      </c>
      <c r="Z2254">
        <v>1.73</v>
      </c>
      <c r="AA2254">
        <v>1.73</v>
      </c>
      <c r="AB2254">
        <v>1.73</v>
      </c>
      <c r="AC2254">
        <v>1.73</v>
      </c>
      <c r="AD2254">
        <v>254.22483661999999</v>
      </c>
      <c r="AE2254">
        <v>255.81956074999999</v>
      </c>
      <c r="AF2254">
        <v>253.57957252</v>
      </c>
      <c r="AG2254">
        <v>255.70894404000001</v>
      </c>
      <c r="AH2254" t="s">
        <v>12</v>
      </c>
      <c r="AI2254" t="s">
        <v>12</v>
      </c>
    </row>
    <row r="2255" spans="1:35" x14ac:dyDescent="0.25">
      <c r="A2255">
        <v>1528378200</v>
      </c>
      <c r="B2255">
        <v>24.548066070000001</v>
      </c>
      <c r="C2255">
        <v>24.65607756</v>
      </c>
      <c r="D2255">
        <v>24.131239900000001</v>
      </c>
      <c r="E2255">
        <v>24.43023535</v>
      </c>
      <c r="F2255">
        <v>24.548066070000001</v>
      </c>
      <c r="G2255">
        <v>24.65607756</v>
      </c>
      <c r="H2255">
        <v>24.131239900000001</v>
      </c>
      <c r="I2255">
        <v>24.43023535</v>
      </c>
      <c r="J2255">
        <v>2777.5</v>
      </c>
      <c r="K2255">
        <v>2783.5</v>
      </c>
      <c r="L2255">
        <v>2763.75</v>
      </c>
      <c r="M2255">
        <v>2776</v>
      </c>
      <c r="N2255">
        <v>2773.25</v>
      </c>
      <c r="O2255">
        <v>2779.75</v>
      </c>
      <c r="P2255">
        <v>2760</v>
      </c>
      <c r="Q2255">
        <v>2772.25</v>
      </c>
      <c r="R2255">
        <v>2774.84</v>
      </c>
      <c r="S2255">
        <v>2779.9</v>
      </c>
      <c r="T2255">
        <v>2760.16</v>
      </c>
      <c r="U2255">
        <v>2770.37</v>
      </c>
      <c r="V2255">
        <v>1.7</v>
      </c>
      <c r="W2255">
        <v>1.7</v>
      </c>
      <c r="X2255">
        <v>1.7</v>
      </c>
      <c r="Y2255">
        <v>1.7</v>
      </c>
      <c r="Z2255">
        <v>1.71</v>
      </c>
      <c r="AA2255">
        <v>1.71</v>
      </c>
      <c r="AB2255">
        <v>1.71</v>
      </c>
      <c r="AC2255">
        <v>1.71</v>
      </c>
      <c r="AD2255">
        <v>256.21593725999998</v>
      </c>
      <c r="AE2255">
        <v>256.52013319999998</v>
      </c>
      <c r="AF2255">
        <v>254.73182983999999</v>
      </c>
      <c r="AG2255">
        <v>255.68128987</v>
      </c>
      <c r="AH2255" t="s">
        <v>12</v>
      </c>
      <c r="AI2255" t="s">
        <v>12</v>
      </c>
    </row>
    <row r="2256" spans="1:35" x14ac:dyDescent="0.25">
      <c r="A2256">
        <v>1528464600</v>
      </c>
      <c r="B2256">
        <v>24.258398889999999</v>
      </c>
      <c r="C2256">
        <v>24.641299620000002</v>
      </c>
      <c r="D2256">
        <v>24.219121980000001</v>
      </c>
      <c r="E2256">
        <v>24.62171026</v>
      </c>
      <c r="F2256">
        <v>24.258398889999999</v>
      </c>
      <c r="G2256">
        <v>24.641299620000002</v>
      </c>
      <c r="H2256">
        <v>24.219121980000001</v>
      </c>
      <c r="I2256">
        <v>24.62171026</v>
      </c>
      <c r="J2256">
        <v>2771.75</v>
      </c>
      <c r="K2256">
        <v>2786</v>
      </c>
      <c r="L2256">
        <v>2760</v>
      </c>
      <c r="M2256">
        <v>2786</v>
      </c>
      <c r="N2256">
        <v>2775.25</v>
      </c>
      <c r="O2256">
        <v>2783.25</v>
      </c>
      <c r="P2256">
        <v>2755.75</v>
      </c>
      <c r="Q2256">
        <v>2782.5</v>
      </c>
      <c r="R2256">
        <v>2765.84</v>
      </c>
      <c r="S2256">
        <v>2779.39</v>
      </c>
      <c r="T2256">
        <v>2763.59</v>
      </c>
      <c r="U2256">
        <v>2779.03</v>
      </c>
      <c r="V2256">
        <v>1.7</v>
      </c>
      <c r="W2256">
        <v>1.7</v>
      </c>
      <c r="X2256">
        <v>1.7</v>
      </c>
      <c r="Y2256">
        <v>1.7</v>
      </c>
      <c r="Z2256">
        <v>1.69</v>
      </c>
      <c r="AA2256">
        <v>1.69</v>
      </c>
      <c r="AB2256">
        <v>1.69</v>
      </c>
      <c r="AC2256">
        <v>1.69</v>
      </c>
      <c r="AD2256">
        <v>255.20195082000001</v>
      </c>
      <c r="AE2256">
        <v>256.49247902000002</v>
      </c>
      <c r="AF2256">
        <v>255.02680771000001</v>
      </c>
      <c r="AG2256">
        <v>256.43717067</v>
      </c>
      <c r="AH2256" t="s">
        <v>12</v>
      </c>
      <c r="AI2256" t="s">
        <v>12</v>
      </c>
    </row>
    <row r="2257" spans="1:35" x14ac:dyDescent="0.25">
      <c r="A2257">
        <v>1528723800</v>
      </c>
      <c r="B2257">
        <v>24.690444849999999</v>
      </c>
      <c r="C2257">
        <v>24.935876409999999</v>
      </c>
      <c r="D2257">
        <v>24.646258329999998</v>
      </c>
      <c r="E2257">
        <v>24.724812140000001</v>
      </c>
      <c r="F2257">
        <v>24.690444849999999</v>
      </c>
      <c r="G2257">
        <v>24.935876409999999</v>
      </c>
      <c r="H2257">
        <v>24.646258329999998</v>
      </c>
      <c r="I2257">
        <v>24.724812140000001</v>
      </c>
      <c r="J2257">
        <v>2779.75</v>
      </c>
      <c r="K2257">
        <v>2797.75</v>
      </c>
      <c r="L2257">
        <v>2778.5</v>
      </c>
      <c r="M2257">
        <v>2790.5</v>
      </c>
      <c r="N2257">
        <v>2776.75</v>
      </c>
      <c r="O2257">
        <v>2794.25</v>
      </c>
      <c r="P2257">
        <v>2774</v>
      </c>
      <c r="Q2257">
        <v>2786.75</v>
      </c>
      <c r="R2257">
        <v>2780.18</v>
      </c>
      <c r="S2257">
        <v>2790.21</v>
      </c>
      <c r="T2257">
        <v>2780.17</v>
      </c>
      <c r="U2257">
        <v>2782</v>
      </c>
      <c r="V2257">
        <v>1.7</v>
      </c>
      <c r="W2257">
        <v>1.7</v>
      </c>
      <c r="X2257">
        <v>1.7</v>
      </c>
      <c r="Y2257">
        <v>1.7</v>
      </c>
      <c r="Z2257">
        <v>1.69</v>
      </c>
      <c r="AA2257">
        <v>1.69</v>
      </c>
      <c r="AB2257">
        <v>1.69</v>
      </c>
      <c r="AC2257">
        <v>1.69</v>
      </c>
      <c r="AD2257">
        <v>256.66762212999998</v>
      </c>
      <c r="AE2257">
        <v>257.52490158000001</v>
      </c>
      <c r="AF2257">
        <v>256.54778736999998</v>
      </c>
      <c r="AG2257">
        <v>256.77823883999997</v>
      </c>
      <c r="AH2257" t="s">
        <v>12</v>
      </c>
      <c r="AI2257" t="s">
        <v>12</v>
      </c>
    </row>
    <row r="2258" spans="1:35" x14ac:dyDescent="0.25">
      <c r="A2258">
        <v>1528810200</v>
      </c>
      <c r="B2258">
        <v>24.84755247</v>
      </c>
      <c r="C2258">
        <v>24.913832249999999</v>
      </c>
      <c r="D2258">
        <v>24.61189104</v>
      </c>
      <c r="E2258">
        <v>24.83282363</v>
      </c>
      <c r="F2258">
        <v>24.84755247</v>
      </c>
      <c r="G2258">
        <v>24.913832249999999</v>
      </c>
      <c r="H2258">
        <v>24.61189104</v>
      </c>
      <c r="I2258">
        <v>24.83282363</v>
      </c>
      <c r="J2258">
        <v>2788.5</v>
      </c>
      <c r="K2258">
        <v>2797.25</v>
      </c>
      <c r="L2258">
        <v>2787.25</v>
      </c>
      <c r="M2258">
        <v>2792.25</v>
      </c>
      <c r="N2258">
        <v>2785</v>
      </c>
      <c r="O2258">
        <v>2794</v>
      </c>
      <c r="P2258">
        <v>2782.25</v>
      </c>
      <c r="Q2258">
        <v>2788.25</v>
      </c>
      <c r="R2258">
        <v>2785.6</v>
      </c>
      <c r="S2258">
        <v>2789.8</v>
      </c>
      <c r="T2258">
        <v>2778.78</v>
      </c>
      <c r="U2258">
        <v>2786.85</v>
      </c>
      <c r="V2258">
        <v>1.7</v>
      </c>
      <c r="W2258">
        <v>1.7</v>
      </c>
      <c r="X2258">
        <v>1.7</v>
      </c>
      <c r="Y2258">
        <v>1.7</v>
      </c>
      <c r="Z2258">
        <v>1.67</v>
      </c>
      <c r="AA2258">
        <v>1.67</v>
      </c>
      <c r="AB2258">
        <v>1.67</v>
      </c>
      <c r="AC2258">
        <v>1.67</v>
      </c>
      <c r="AD2258">
        <v>257.21148758999999</v>
      </c>
      <c r="AE2258">
        <v>257.48802934000003</v>
      </c>
      <c r="AF2258">
        <v>256.43717067</v>
      </c>
      <c r="AG2258">
        <v>257.11008894000003</v>
      </c>
      <c r="AH2258" t="s">
        <v>12</v>
      </c>
      <c r="AI2258" t="s">
        <v>12</v>
      </c>
    </row>
    <row r="2259" spans="1:35" x14ac:dyDescent="0.25">
      <c r="A2259">
        <v>1528896600</v>
      </c>
      <c r="B2259">
        <v>24.88191977</v>
      </c>
      <c r="C2259">
        <v>24.960473579999999</v>
      </c>
      <c r="D2259">
        <v>24.508789159999999</v>
      </c>
      <c r="E2259">
        <v>24.548066070000001</v>
      </c>
      <c r="F2259">
        <v>24.88191977</v>
      </c>
      <c r="G2259">
        <v>24.960473579999999</v>
      </c>
      <c r="H2259">
        <v>24.508789159999999</v>
      </c>
      <c r="I2259">
        <v>24.548066070000001</v>
      </c>
      <c r="J2259">
        <v>2795.75</v>
      </c>
      <c r="K2259">
        <v>2800</v>
      </c>
      <c r="L2259">
        <v>2783.5</v>
      </c>
      <c r="M2259">
        <v>2783.5</v>
      </c>
      <c r="N2259">
        <v>2792</v>
      </c>
      <c r="O2259">
        <v>2796</v>
      </c>
      <c r="P2259">
        <v>2778.5</v>
      </c>
      <c r="Q2259">
        <v>2779</v>
      </c>
      <c r="R2259">
        <v>2787.94</v>
      </c>
      <c r="S2259">
        <v>2791.47</v>
      </c>
      <c r="T2259">
        <v>2774.65</v>
      </c>
      <c r="U2259">
        <v>2775.63</v>
      </c>
      <c r="V2259">
        <v>1.7</v>
      </c>
      <c r="W2259">
        <v>1.7</v>
      </c>
      <c r="X2259">
        <v>1.7</v>
      </c>
      <c r="Y2259">
        <v>1.7</v>
      </c>
      <c r="Z2259">
        <v>1.71</v>
      </c>
      <c r="AA2259">
        <v>1.71</v>
      </c>
      <c r="AB2259">
        <v>1.71</v>
      </c>
      <c r="AC2259">
        <v>1.71</v>
      </c>
      <c r="AD2259">
        <v>257.35897652</v>
      </c>
      <c r="AE2259">
        <v>257.62630022000002</v>
      </c>
      <c r="AF2259">
        <v>256.07766638999999</v>
      </c>
      <c r="AG2259">
        <v>256.28968172999998</v>
      </c>
      <c r="AH2259" t="s">
        <v>12</v>
      </c>
      <c r="AI2259" t="s">
        <v>12</v>
      </c>
    </row>
    <row r="2260" spans="1:35" x14ac:dyDescent="0.25">
      <c r="A2260">
        <v>1528983000</v>
      </c>
      <c r="B2260">
        <v>24.749360209999999</v>
      </c>
      <c r="C2260">
        <v>24.904013020000001</v>
      </c>
      <c r="D2260">
        <v>24.566133440000002</v>
      </c>
      <c r="E2260">
        <v>24.754269820000001</v>
      </c>
      <c r="F2260">
        <v>24.749360209999999</v>
      </c>
      <c r="G2260">
        <v>24.904013020000001</v>
      </c>
      <c r="H2260">
        <v>24.566133440000002</v>
      </c>
      <c r="I2260">
        <v>24.754269820000001</v>
      </c>
      <c r="J2260">
        <v>2785.25</v>
      </c>
      <c r="K2260">
        <v>2798</v>
      </c>
      <c r="L2260">
        <v>2776.25</v>
      </c>
      <c r="M2260">
        <v>2792.75</v>
      </c>
      <c r="N2260">
        <v>2777.75</v>
      </c>
      <c r="O2260">
        <v>2794</v>
      </c>
      <c r="P2260">
        <v>2772.25</v>
      </c>
      <c r="Q2260">
        <v>2788.5</v>
      </c>
      <c r="R2260">
        <v>2783.21</v>
      </c>
      <c r="S2260">
        <v>2789.06</v>
      </c>
      <c r="T2260">
        <v>2776.52</v>
      </c>
      <c r="U2260">
        <v>2782.49</v>
      </c>
      <c r="V2260">
        <v>1.9</v>
      </c>
      <c r="W2260">
        <v>1.9</v>
      </c>
      <c r="X2260">
        <v>1.9</v>
      </c>
      <c r="Y2260">
        <v>1.9</v>
      </c>
      <c r="Z2260">
        <v>1.9</v>
      </c>
      <c r="AA2260">
        <v>1.9</v>
      </c>
      <c r="AB2260">
        <v>1.9</v>
      </c>
      <c r="AC2260">
        <v>1.9</v>
      </c>
      <c r="AD2260">
        <v>257.19305147</v>
      </c>
      <c r="AE2260">
        <v>257.48802934000003</v>
      </c>
      <c r="AF2260">
        <v>256.31724372999997</v>
      </c>
      <c r="AG2260">
        <v>256.93494583</v>
      </c>
      <c r="AH2260" t="s">
        <v>12</v>
      </c>
      <c r="AI2260" t="s">
        <v>12</v>
      </c>
    </row>
    <row r="2261" spans="1:35" x14ac:dyDescent="0.25">
      <c r="A2261">
        <v>1529069400</v>
      </c>
      <c r="B2261">
        <v>24.513698770000001</v>
      </c>
      <c r="C2261">
        <v>24.739540980000001</v>
      </c>
      <c r="D2261">
        <v>24.170025849999998</v>
      </c>
      <c r="E2261">
        <v>24.651167940000001</v>
      </c>
      <c r="F2261">
        <v>24.513698770000001</v>
      </c>
      <c r="G2261">
        <v>24.739540980000001</v>
      </c>
      <c r="H2261">
        <v>24.170025849999998</v>
      </c>
      <c r="I2261">
        <v>24.651167940000001</v>
      </c>
      <c r="J2261">
        <v>2791.25</v>
      </c>
      <c r="K2261">
        <v>2792.5</v>
      </c>
      <c r="L2261">
        <v>2770</v>
      </c>
      <c r="M2261">
        <v>2789</v>
      </c>
      <c r="N2261">
        <v>2787</v>
      </c>
      <c r="O2261">
        <v>2788.5</v>
      </c>
      <c r="P2261">
        <v>2765.5</v>
      </c>
      <c r="Q2261">
        <v>2784.5</v>
      </c>
      <c r="R2261">
        <v>2777.78</v>
      </c>
      <c r="S2261">
        <v>2782.81</v>
      </c>
      <c r="T2261">
        <v>2761.73</v>
      </c>
      <c r="U2261">
        <v>2779.66</v>
      </c>
      <c r="V2261">
        <v>1.9</v>
      </c>
      <c r="W2261">
        <v>1.9</v>
      </c>
      <c r="X2261">
        <v>1.9</v>
      </c>
      <c r="Y2261">
        <v>1.9</v>
      </c>
      <c r="Z2261">
        <v>1.91</v>
      </c>
      <c r="AA2261">
        <v>1.91</v>
      </c>
      <c r="AB2261">
        <v>1.91</v>
      </c>
      <c r="AC2261">
        <v>1.91</v>
      </c>
      <c r="AD2261">
        <v>256.11601167999999</v>
      </c>
      <c r="AE2261">
        <v>256.95862039000002</v>
      </c>
      <c r="AF2261">
        <v>254.95858213</v>
      </c>
      <c r="AG2261">
        <v>256.60676181000002</v>
      </c>
      <c r="AH2261" t="s">
        <v>12</v>
      </c>
      <c r="AI2261" t="s">
        <v>12</v>
      </c>
    </row>
    <row r="2262" spans="1:35" x14ac:dyDescent="0.25">
      <c r="A2262">
        <v>1529328600</v>
      </c>
      <c r="B2262">
        <v>24.17984508</v>
      </c>
      <c r="C2262">
        <v>24.518608390000001</v>
      </c>
      <c r="D2262">
        <v>24.047285519999999</v>
      </c>
      <c r="E2262">
        <v>24.47442187</v>
      </c>
      <c r="F2262">
        <v>24.17984508</v>
      </c>
      <c r="G2262">
        <v>24.518608390000001</v>
      </c>
      <c r="H2262">
        <v>24.047285519999999</v>
      </c>
      <c r="I2262">
        <v>24.47442187</v>
      </c>
      <c r="J2262">
        <v>2783.75</v>
      </c>
      <c r="K2262">
        <v>2790</v>
      </c>
      <c r="L2262">
        <v>2765.5</v>
      </c>
      <c r="M2262">
        <v>2784</v>
      </c>
      <c r="N2262">
        <v>2780</v>
      </c>
      <c r="O2262">
        <v>2786.75</v>
      </c>
      <c r="P2262">
        <v>2761.25</v>
      </c>
      <c r="Q2262">
        <v>2779.75</v>
      </c>
      <c r="R2262">
        <v>2765.79</v>
      </c>
      <c r="S2262">
        <v>2774.99</v>
      </c>
      <c r="T2262">
        <v>2757.12</v>
      </c>
      <c r="U2262">
        <v>2773.75</v>
      </c>
      <c r="V2262">
        <v>1.9</v>
      </c>
      <c r="W2262">
        <v>1.9</v>
      </c>
      <c r="X2262">
        <v>1.9</v>
      </c>
      <c r="Y2262">
        <v>1.9</v>
      </c>
      <c r="Z2262">
        <v>1.9</v>
      </c>
      <c r="AA2262">
        <v>1.9</v>
      </c>
      <c r="AB2262">
        <v>1.9</v>
      </c>
      <c r="AC2262">
        <v>1.9</v>
      </c>
      <c r="AD2262">
        <v>255.08821424000001</v>
      </c>
      <c r="AE2262">
        <v>256.20860604000001</v>
      </c>
      <c r="AF2262">
        <v>254.58820467000001</v>
      </c>
      <c r="AG2262">
        <v>256.07897393000002</v>
      </c>
      <c r="AH2262" t="s">
        <v>12</v>
      </c>
      <c r="AI2262" t="s">
        <v>12</v>
      </c>
    </row>
    <row r="2263" spans="1:35" x14ac:dyDescent="0.25">
      <c r="A2263">
        <v>1529415000</v>
      </c>
      <c r="B2263">
        <v>23.791985629999999</v>
      </c>
      <c r="C2263">
        <v>24.268218109999999</v>
      </c>
      <c r="D2263">
        <v>23.674154909999999</v>
      </c>
      <c r="E2263">
        <v>24.204393140000001</v>
      </c>
      <c r="F2263">
        <v>23.791985629999999</v>
      </c>
      <c r="G2263">
        <v>24.268218109999999</v>
      </c>
      <c r="H2263">
        <v>23.674154909999999</v>
      </c>
      <c r="I2263">
        <v>24.204393140000001</v>
      </c>
      <c r="J2263">
        <v>2783</v>
      </c>
      <c r="K2263">
        <v>2784.25</v>
      </c>
      <c r="L2263">
        <v>2742</v>
      </c>
      <c r="M2263">
        <v>2770</v>
      </c>
      <c r="N2263">
        <v>2778.25</v>
      </c>
      <c r="O2263">
        <v>2780.25</v>
      </c>
      <c r="P2263">
        <v>2735.75</v>
      </c>
      <c r="Q2263">
        <v>2766.25</v>
      </c>
      <c r="R2263">
        <v>2752.01</v>
      </c>
      <c r="S2263">
        <v>2765.05</v>
      </c>
      <c r="T2263">
        <v>2743.19</v>
      </c>
      <c r="U2263">
        <v>2762.59</v>
      </c>
      <c r="V2263">
        <v>1.91</v>
      </c>
      <c r="W2263">
        <v>1.91</v>
      </c>
      <c r="X2263">
        <v>1.91</v>
      </c>
      <c r="Y2263">
        <v>1.91</v>
      </c>
      <c r="Z2263">
        <v>1.88</v>
      </c>
      <c r="AA2263">
        <v>1.88</v>
      </c>
      <c r="AB2263">
        <v>1.88</v>
      </c>
      <c r="AC2263">
        <v>1.88</v>
      </c>
      <c r="AD2263">
        <v>253.70855821000001</v>
      </c>
      <c r="AE2263">
        <v>255.32895958</v>
      </c>
      <c r="AF2263">
        <v>253.2733647</v>
      </c>
      <c r="AG2263">
        <v>255.09747367</v>
      </c>
      <c r="AH2263" t="s">
        <v>12</v>
      </c>
      <c r="AI2263" t="s">
        <v>12</v>
      </c>
    </row>
    <row r="2264" spans="1:35" x14ac:dyDescent="0.25">
      <c r="A2264">
        <v>1529501400</v>
      </c>
      <c r="B2264">
        <v>24.409646970000001</v>
      </c>
      <c r="C2264">
        <v>24.517762980000001</v>
      </c>
      <c r="D2264">
        <v>24.22290113</v>
      </c>
      <c r="E2264">
        <v>24.301530960000001</v>
      </c>
      <c r="F2264">
        <v>24.409646970000001</v>
      </c>
      <c r="G2264">
        <v>24.517762980000001</v>
      </c>
      <c r="H2264">
        <v>24.22290113</v>
      </c>
      <c r="I2264">
        <v>24.301530960000001</v>
      </c>
      <c r="J2264">
        <v>2767</v>
      </c>
      <c r="K2264">
        <v>2782</v>
      </c>
      <c r="L2264">
        <v>2761.5</v>
      </c>
      <c r="M2264">
        <v>2776</v>
      </c>
      <c r="N2264">
        <v>2765.25</v>
      </c>
      <c r="O2264">
        <v>2778.25</v>
      </c>
      <c r="P2264">
        <v>2757.25</v>
      </c>
      <c r="Q2264">
        <v>2772</v>
      </c>
      <c r="R2264">
        <v>2769.73</v>
      </c>
      <c r="S2264">
        <v>2774.86</v>
      </c>
      <c r="T2264">
        <v>2763.91</v>
      </c>
      <c r="U2264">
        <v>2767.32</v>
      </c>
      <c r="V2264">
        <v>1.92</v>
      </c>
      <c r="W2264">
        <v>1.92</v>
      </c>
      <c r="X2264">
        <v>1.92</v>
      </c>
      <c r="Y2264">
        <v>1.92</v>
      </c>
      <c r="Z2264">
        <v>1.87</v>
      </c>
      <c r="AA2264">
        <v>1.87</v>
      </c>
      <c r="AB2264">
        <v>1.87</v>
      </c>
      <c r="AC2264">
        <v>1.87</v>
      </c>
      <c r="AD2264">
        <v>255.81045028</v>
      </c>
      <c r="AE2264">
        <v>256.22712491999999</v>
      </c>
      <c r="AF2264">
        <v>255.18080860000001</v>
      </c>
      <c r="AG2264">
        <v>255.53266718</v>
      </c>
      <c r="AH2264" t="s">
        <v>12</v>
      </c>
      <c r="AI2264" t="s">
        <v>12</v>
      </c>
    </row>
    <row r="2265" spans="1:35" x14ac:dyDescent="0.25">
      <c r="A2265">
        <v>1529587800</v>
      </c>
      <c r="B2265">
        <v>24.291702229999999</v>
      </c>
      <c r="C2265">
        <v>24.311359679999999</v>
      </c>
      <c r="D2265">
        <v>23.704435709999998</v>
      </c>
      <c r="E2265">
        <v>23.859238179999998</v>
      </c>
      <c r="F2265">
        <v>24.291702229999999</v>
      </c>
      <c r="G2265">
        <v>24.311359679999999</v>
      </c>
      <c r="H2265">
        <v>23.704435709999998</v>
      </c>
      <c r="I2265">
        <v>23.859238179999998</v>
      </c>
      <c r="J2265">
        <v>2774.25</v>
      </c>
      <c r="K2265">
        <v>2788.75</v>
      </c>
      <c r="L2265">
        <v>2751</v>
      </c>
      <c r="M2265">
        <v>2756.25</v>
      </c>
      <c r="N2265">
        <v>2771.75</v>
      </c>
      <c r="O2265">
        <v>2785.25</v>
      </c>
      <c r="P2265">
        <v>2747</v>
      </c>
      <c r="Q2265">
        <v>2752.5</v>
      </c>
      <c r="R2265">
        <v>2769.28</v>
      </c>
      <c r="S2265">
        <v>2769.28</v>
      </c>
      <c r="T2265">
        <v>2744.39</v>
      </c>
      <c r="U2265">
        <v>2749.76</v>
      </c>
      <c r="V2265">
        <v>1.92</v>
      </c>
      <c r="W2265">
        <v>1.92</v>
      </c>
      <c r="X2265">
        <v>1.92</v>
      </c>
      <c r="Y2265">
        <v>1.92</v>
      </c>
      <c r="Z2265">
        <v>1.87</v>
      </c>
      <c r="AA2265">
        <v>1.87</v>
      </c>
      <c r="AB2265">
        <v>1.87</v>
      </c>
      <c r="AC2265">
        <v>1.87</v>
      </c>
      <c r="AD2265">
        <v>255.52340774999999</v>
      </c>
      <c r="AE2265">
        <v>255.54192662</v>
      </c>
      <c r="AF2265">
        <v>253.41225624</v>
      </c>
      <c r="AG2265">
        <v>253.93078467999999</v>
      </c>
      <c r="AH2265" t="s">
        <v>12</v>
      </c>
      <c r="AI2265" t="s">
        <v>12</v>
      </c>
    </row>
    <row r="2266" spans="1:35" x14ac:dyDescent="0.25">
      <c r="A2266">
        <v>1529674200</v>
      </c>
      <c r="B2266">
        <v>24.217986759999999</v>
      </c>
      <c r="C2266">
        <v>24.249340409999999</v>
      </c>
      <c r="D2266">
        <v>23.918210550000001</v>
      </c>
      <c r="E2266">
        <v>23.972268549999999</v>
      </c>
      <c r="F2266">
        <v>24.217986759999999</v>
      </c>
      <c r="G2266">
        <v>24.249340409999999</v>
      </c>
      <c r="H2266">
        <v>23.918210550000001</v>
      </c>
      <c r="I2266">
        <v>23.972268549999999</v>
      </c>
      <c r="J2266">
        <v>2753</v>
      </c>
      <c r="K2266">
        <v>2772</v>
      </c>
      <c r="L2266">
        <v>2753</v>
      </c>
      <c r="M2266">
        <v>2763.25</v>
      </c>
      <c r="N2266">
        <v>2750.5</v>
      </c>
      <c r="O2266">
        <v>2768.5</v>
      </c>
      <c r="P2266">
        <v>2749.25</v>
      </c>
      <c r="Q2266">
        <v>2759.5</v>
      </c>
      <c r="R2266">
        <v>2760.79</v>
      </c>
      <c r="S2266">
        <v>2764.17</v>
      </c>
      <c r="T2266">
        <v>2752.68</v>
      </c>
      <c r="U2266">
        <v>2754.88</v>
      </c>
      <c r="V2266">
        <v>1.92</v>
      </c>
      <c r="W2266">
        <v>1.92</v>
      </c>
      <c r="X2266">
        <v>1.92</v>
      </c>
      <c r="Y2266">
        <v>1.92</v>
      </c>
      <c r="Z2266">
        <v>1.92</v>
      </c>
      <c r="AA2266">
        <v>1.92</v>
      </c>
      <c r="AB2266">
        <v>1.92</v>
      </c>
      <c r="AC2266">
        <v>1.92</v>
      </c>
      <c r="AD2266">
        <v>255.24562465</v>
      </c>
      <c r="AE2266">
        <v>255.36136761</v>
      </c>
      <c r="AF2266">
        <v>254.16227058999999</v>
      </c>
      <c r="AG2266">
        <v>254.39375649999999</v>
      </c>
      <c r="AH2266" t="s">
        <v>12</v>
      </c>
      <c r="AI2266" t="s">
        <v>12</v>
      </c>
    </row>
    <row r="2267" spans="1:35" x14ac:dyDescent="0.25">
      <c r="A2267">
        <v>1529933400</v>
      </c>
      <c r="B2267">
        <v>23.628263059999998</v>
      </c>
      <c r="C2267">
        <v>23.677406699999999</v>
      </c>
      <c r="D2267">
        <v>22.502873659999999</v>
      </c>
      <c r="E2267">
        <v>23.0188819</v>
      </c>
      <c r="F2267">
        <v>23.628263059999998</v>
      </c>
      <c r="G2267">
        <v>23.677406699999999</v>
      </c>
      <c r="H2267">
        <v>22.502873659999999</v>
      </c>
      <c r="I2267">
        <v>23.0188819</v>
      </c>
      <c r="J2267">
        <v>2761</v>
      </c>
      <c r="K2267">
        <v>2761</v>
      </c>
      <c r="L2267">
        <v>2703.75</v>
      </c>
      <c r="M2267">
        <v>2725.5</v>
      </c>
      <c r="N2267">
        <v>2757</v>
      </c>
      <c r="O2267">
        <v>2758</v>
      </c>
      <c r="P2267">
        <v>2700.5</v>
      </c>
      <c r="Q2267">
        <v>2722.25</v>
      </c>
      <c r="R2267">
        <v>2742.94</v>
      </c>
      <c r="S2267">
        <v>2742.94</v>
      </c>
      <c r="T2267">
        <v>2698.67</v>
      </c>
      <c r="U2267">
        <v>2717.07</v>
      </c>
      <c r="V2267">
        <v>1.92</v>
      </c>
      <c r="W2267">
        <v>1.92</v>
      </c>
      <c r="X2267">
        <v>1.92</v>
      </c>
      <c r="Y2267">
        <v>1.92</v>
      </c>
      <c r="Z2267">
        <v>1.91</v>
      </c>
      <c r="AA2267">
        <v>1.91</v>
      </c>
      <c r="AB2267">
        <v>1.91</v>
      </c>
      <c r="AC2267">
        <v>1.91</v>
      </c>
      <c r="AD2267">
        <v>253.19002977</v>
      </c>
      <c r="AE2267">
        <v>253.35318104000001</v>
      </c>
      <c r="AF2267">
        <v>249.17143436000001</v>
      </c>
      <c r="AG2267">
        <v>250.93072728000001</v>
      </c>
      <c r="AH2267" t="s">
        <v>12</v>
      </c>
      <c r="AI2267" t="s">
        <v>12</v>
      </c>
    </row>
    <row r="2268" spans="1:35" x14ac:dyDescent="0.25">
      <c r="A2268">
        <v>1530019800</v>
      </c>
      <c r="B2268">
        <v>23.161398460000001</v>
      </c>
      <c r="C2268">
        <v>23.377630490000001</v>
      </c>
      <c r="D2268">
        <v>22.930914779999998</v>
      </c>
      <c r="E2268">
        <v>23.141741</v>
      </c>
      <c r="F2268">
        <v>23.161398460000001</v>
      </c>
      <c r="G2268">
        <v>23.377630490000001</v>
      </c>
      <c r="H2268">
        <v>22.930914779999998</v>
      </c>
      <c r="I2268">
        <v>23.141741</v>
      </c>
      <c r="J2268">
        <v>2726.5</v>
      </c>
      <c r="K2268">
        <v>2738.5</v>
      </c>
      <c r="L2268">
        <v>2718.25</v>
      </c>
      <c r="M2268">
        <v>2732</v>
      </c>
      <c r="N2268">
        <v>2721.75</v>
      </c>
      <c r="O2268">
        <v>2735.25</v>
      </c>
      <c r="P2268">
        <v>2714.75</v>
      </c>
      <c r="Q2268">
        <v>2728.5</v>
      </c>
      <c r="R2268">
        <v>2722.12</v>
      </c>
      <c r="S2268">
        <v>2732.91</v>
      </c>
      <c r="T2268">
        <v>2715.6</v>
      </c>
      <c r="U2268">
        <v>2723.06</v>
      </c>
      <c r="V2268">
        <v>1.92</v>
      </c>
      <c r="W2268">
        <v>1.92</v>
      </c>
      <c r="X2268">
        <v>1.92</v>
      </c>
      <c r="Y2268">
        <v>1.92</v>
      </c>
      <c r="Z2268">
        <v>1.9</v>
      </c>
      <c r="AA2268">
        <v>1.9</v>
      </c>
      <c r="AB2268">
        <v>1.9</v>
      </c>
      <c r="AC2268">
        <v>1.9</v>
      </c>
      <c r="AD2268">
        <v>251.52333121000001</v>
      </c>
      <c r="AE2268">
        <v>252.37519936000001</v>
      </c>
      <c r="AF2268">
        <v>250.73627911</v>
      </c>
      <c r="AG2268">
        <v>251.48629346000001</v>
      </c>
      <c r="AH2268" t="s">
        <v>12</v>
      </c>
      <c r="AI2268" t="s">
        <v>12</v>
      </c>
    </row>
    <row r="2269" spans="1:35" x14ac:dyDescent="0.25">
      <c r="A2269">
        <v>1530106200</v>
      </c>
      <c r="B2269">
        <v>23.299000660000001</v>
      </c>
      <c r="C2269">
        <v>23.715886170000001</v>
      </c>
      <c r="D2269">
        <v>22.526069459999999</v>
      </c>
      <c r="E2269">
        <v>22.561846030000002</v>
      </c>
      <c r="F2269">
        <v>23.299000660000001</v>
      </c>
      <c r="G2269">
        <v>23.715886170000001</v>
      </c>
      <c r="H2269">
        <v>22.526069459999999</v>
      </c>
      <c r="I2269">
        <v>22.561846030000002</v>
      </c>
      <c r="J2269">
        <v>2730.25</v>
      </c>
      <c r="K2269">
        <v>2751.25</v>
      </c>
      <c r="L2269">
        <v>2704.5</v>
      </c>
      <c r="M2269">
        <v>2708</v>
      </c>
      <c r="N2269">
        <v>2726.5</v>
      </c>
      <c r="O2269">
        <v>2748</v>
      </c>
      <c r="P2269">
        <v>2701</v>
      </c>
      <c r="Q2269">
        <v>2705</v>
      </c>
      <c r="R2269">
        <v>2728.45</v>
      </c>
      <c r="S2269">
        <v>2746.09</v>
      </c>
      <c r="T2269">
        <v>2699.38</v>
      </c>
      <c r="U2269">
        <v>2699.63</v>
      </c>
      <c r="V2269">
        <v>1.91</v>
      </c>
      <c r="W2269">
        <v>1.91</v>
      </c>
      <c r="X2269">
        <v>1.91</v>
      </c>
      <c r="Y2269">
        <v>1.91</v>
      </c>
      <c r="Z2269">
        <v>1.9</v>
      </c>
      <c r="AA2269">
        <v>1.9</v>
      </c>
      <c r="AB2269">
        <v>1.9</v>
      </c>
      <c r="AC2269">
        <v>1.9</v>
      </c>
      <c r="AD2269">
        <v>252.09741627</v>
      </c>
      <c r="AE2269">
        <v>253.58355581999999</v>
      </c>
      <c r="AF2269">
        <v>249.24550984999999</v>
      </c>
      <c r="AG2269">
        <v>249.40292027000001</v>
      </c>
      <c r="AH2269" t="s">
        <v>12</v>
      </c>
      <c r="AI2269" t="s">
        <v>12</v>
      </c>
    </row>
    <row r="2270" spans="1:35" x14ac:dyDescent="0.25">
      <c r="A2270">
        <v>1530192600</v>
      </c>
      <c r="B2270">
        <v>22.50778802</v>
      </c>
      <c r="C2270">
        <v>23.1564841</v>
      </c>
      <c r="D2270">
        <v>22.330870910000002</v>
      </c>
      <c r="E2270">
        <v>22.964823890000002</v>
      </c>
      <c r="F2270">
        <v>22.50778802</v>
      </c>
      <c r="G2270">
        <v>23.1564841</v>
      </c>
      <c r="H2270">
        <v>22.330870910000002</v>
      </c>
      <c r="I2270">
        <v>22.964823890000002</v>
      </c>
      <c r="J2270">
        <v>2707.5</v>
      </c>
      <c r="K2270">
        <v>2729.25</v>
      </c>
      <c r="L2270">
        <v>2696.75</v>
      </c>
      <c r="M2270">
        <v>2722.5</v>
      </c>
      <c r="N2270">
        <v>2705</v>
      </c>
      <c r="O2270">
        <v>2726.25</v>
      </c>
      <c r="P2270">
        <v>2693.25</v>
      </c>
      <c r="Q2270">
        <v>2719.5</v>
      </c>
      <c r="R2270">
        <v>2698.69</v>
      </c>
      <c r="S2270">
        <v>2724.34</v>
      </c>
      <c r="T2270">
        <v>2691.99</v>
      </c>
      <c r="U2270">
        <v>2716.31</v>
      </c>
      <c r="V2270">
        <v>1.91</v>
      </c>
      <c r="W2270">
        <v>1.91</v>
      </c>
      <c r="X2270">
        <v>1.91</v>
      </c>
      <c r="Y2270">
        <v>1.91</v>
      </c>
      <c r="Z2270">
        <v>1.93</v>
      </c>
      <c r="AA2270">
        <v>1.93</v>
      </c>
      <c r="AB2270">
        <v>1.93</v>
      </c>
      <c r="AC2270">
        <v>1.93</v>
      </c>
      <c r="AD2270">
        <v>249.34736365000001</v>
      </c>
      <c r="AE2270">
        <v>251.62518501</v>
      </c>
      <c r="AF2270">
        <v>248.60660873</v>
      </c>
      <c r="AG2270">
        <v>250.82887348</v>
      </c>
      <c r="AH2270" t="s">
        <v>12</v>
      </c>
      <c r="AI2270" t="s">
        <v>12</v>
      </c>
    </row>
    <row r="2271" spans="1:35" x14ac:dyDescent="0.25">
      <c r="A2271">
        <v>1530279000</v>
      </c>
      <c r="B2271">
        <v>23.24985702</v>
      </c>
      <c r="C2271">
        <v>23.638091790000001</v>
      </c>
      <c r="D2271">
        <v>23.013967539999999</v>
      </c>
      <c r="E2271">
        <v>23.038539360000001</v>
      </c>
      <c r="F2271">
        <v>23.24985702</v>
      </c>
      <c r="G2271">
        <v>23.638091790000001</v>
      </c>
      <c r="H2271">
        <v>23.013967539999999</v>
      </c>
      <c r="I2271">
        <v>23.038539360000001</v>
      </c>
      <c r="J2271">
        <v>2725</v>
      </c>
      <c r="K2271">
        <v>2748</v>
      </c>
      <c r="L2271">
        <v>2721</v>
      </c>
      <c r="M2271">
        <v>2725</v>
      </c>
      <c r="N2271">
        <v>2720</v>
      </c>
      <c r="O2271">
        <v>2745.5</v>
      </c>
      <c r="P2271">
        <v>2716.75</v>
      </c>
      <c r="Q2271">
        <v>2721.5</v>
      </c>
      <c r="R2271">
        <v>2727.13</v>
      </c>
      <c r="S2271">
        <v>2743.26</v>
      </c>
      <c r="T2271">
        <v>2718.03</v>
      </c>
      <c r="U2271">
        <v>2718.37</v>
      </c>
      <c r="V2271">
        <v>1.91</v>
      </c>
      <c r="W2271">
        <v>1.91</v>
      </c>
      <c r="X2271">
        <v>1.91</v>
      </c>
      <c r="Y2271">
        <v>1.91</v>
      </c>
      <c r="Z2271">
        <v>2.12</v>
      </c>
      <c r="AA2271">
        <v>2.12</v>
      </c>
      <c r="AB2271">
        <v>2.12</v>
      </c>
      <c r="AC2271">
        <v>2.12</v>
      </c>
      <c r="AD2271">
        <v>251.96778416000001</v>
      </c>
      <c r="AE2271">
        <v>253.39373737</v>
      </c>
      <c r="AF2271">
        <v>251.06915584999999</v>
      </c>
      <c r="AG2271">
        <v>251.18999149999999</v>
      </c>
      <c r="AH2271" t="s">
        <v>12</v>
      </c>
      <c r="AI2271" t="s">
        <v>12</v>
      </c>
    </row>
    <row r="2272" spans="1:35" x14ac:dyDescent="0.25">
      <c r="A2272">
        <v>1530538200</v>
      </c>
      <c r="B2272">
        <v>22.556931670000001</v>
      </c>
      <c r="C2272">
        <v>23.22037083</v>
      </c>
      <c r="D2272">
        <v>22.50778802</v>
      </c>
      <c r="E2272">
        <v>23.166312829999999</v>
      </c>
      <c r="F2272">
        <v>22.556931670000001</v>
      </c>
      <c r="G2272">
        <v>23.22037083</v>
      </c>
      <c r="H2272">
        <v>22.50778802</v>
      </c>
      <c r="I2272">
        <v>23.166312829999999</v>
      </c>
      <c r="J2272">
        <v>2726.75</v>
      </c>
      <c r="K2272">
        <v>2731.25</v>
      </c>
      <c r="L2272">
        <v>2702.25</v>
      </c>
      <c r="M2272">
        <v>2730.5</v>
      </c>
      <c r="N2272">
        <v>2721</v>
      </c>
      <c r="O2272">
        <v>2728.5</v>
      </c>
      <c r="P2272">
        <v>2698.5</v>
      </c>
      <c r="Q2272">
        <v>2727.25</v>
      </c>
      <c r="R2272">
        <v>2704.95</v>
      </c>
      <c r="S2272">
        <v>2727.26</v>
      </c>
      <c r="T2272">
        <v>2698.95</v>
      </c>
      <c r="U2272">
        <v>2726.71</v>
      </c>
      <c r="V2272">
        <v>1.91</v>
      </c>
      <c r="W2272">
        <v>1.91</v>
      </c>
      <c r="X2272">
        <v>1.91</v>
      </c>
      <c r="Y2272">
        <v>1.91</v>
      </c>
      <c r="Z2272">
        <v>2.04</v>
      </c>
      <c r="AA2272">
        <v>2.04</v>
      </c>
      <c r="AB2272">
        <v>2.04</v>
      </c>
      <c r="AC2272">
        <v>2.04</v>
      </c>
      <c r="AD2272">
        <v>249.55107125000001</v>
      </c>
      <c r="AE2272">
        <v>251.89370867</v>
      </c>
      <c r="AF2272">
        <v>249.30106646999999</v>
      </c>
      <c r="AG2272">
        <v>251.72703881000001</v>
      </c>
      <c r="AH2272" t="s">
        <v>12</v>
      </c>
      <c r="AI2272" t="s">
        <v>12</v>
      </c>
    </row>
    <row r="2273" spans="1:35" x14ac:dyDescent="0.25">
      <c r="A2273">
        <v>1530624600</v>
      </c>
      <c r="B2273">
        <v>23.436602860000001</v>
      </c>
      <c r="C2273">
        <v>23.456260310000001</v>
      </c>
      <c r="D2273">
        <v>22.802649880000001</v>
      </c>
      <c r="E2273">
        <v>22.900937160000002</v>
      </c>
      <c r="F2273">
        <v>23.436602860000001</v>
      </c>
      <c r="G2273">
        <v>23.456260310000001</v>
      </c>
      <c r="H2273">
        <v>22.802649880000001</v>
      </c>
      <c r="I2273">
        <v>22.900937160000002</v>
      </c>
      <c r="J2273">
        <v>2728.75</v>
      </c>
      <c r="K2273">
        <v>2744.5</v>
      </c>
      <c r="L2273">
        <v>2715.75</v>
      </c>
      <c r="M2273">
        <v>2716.75</v>
      </c>
      <c r="N2273">
        <v>2727.25</v>
      </c>
      <c r="O2273">
        <v>2741.5</v>
      </c>
      <c r="P2273">
        <v>2712</v>
      </c>
      <c r="Q2273">
        <v>2713.25</v>
      </c>
      <c r="R2273">
        <v>2733.27</v>
      </c>
      <c r="S2273">
        <v>2736.58</v>
      </c>
      <c r="T2273">
        <v>2711.16</v>
      </c>
      <c r="U2273">
        <v>2713.22</v>
      </c>
      <c r="V2273">
        <v>1.91</v>
      </c>
      <c r="W2273">
        <v>1.91</v>
      </c>
      <c r="X2273">
        <v>1.91</v>
      </c>
      <c r="Y2273">
        <v>1.91</v>
      </c>
      <c r="Z2273">
        <v>2</v>
      </c>
      <c r="AA2273">
        <v>2</v>
      </c>
      <c r="AB2273">
        <v>2</v>
      </c>
      <c r="AC2273">
        <v>2</v>
      </c>
      <c r="AD2273">
        <v>252.66224188999999</v>
      </c>
      <c r="AE2273">
        <v>252.76409569</v>
      </c>
      <c r="AF2273">
        <v>250.39367996999999</v>
      </c>
      <c r="AG2273">
        <v>250.83813291000001</v>
      </c>
      <c r="AH2273" t="s">
        <v>12</v>
      </c>
      <c r="AI2273" t="s">
        <v>12</v>
      </c>
    </row>
    <row r="2274" spans="1:35" x14ac:dyDescent="0.25">
      <c r="A2274">
        <v>1530797400</v>
      </c>
      <c r="B2274">
        <v>23.244942649999999</v>
      </c>
      <c r="C2274">
        <v>23.490660859999998</v>
      </c>
      <c r="D2274">
        <v>22.930423340000001</v>
      </c>
      <c r="E2274">
        <v>23.475917769999999</v>
      </c>
      <c r="F2274">
        <v>23.244942649999999</v>
      </c>
      <c r="G2274">
        <v>23.490660859999998</v>
      </c>
      <c r="H2274">
        <v>22.930423340000001</v>
      </c>
      <c r="I2274">
        <v>23.475917769999999</v>
      </c>
      <c r="J2274">
        <v>2716</v>
      </c>
      <c r="K2274">
        <v>2743</v>
      </c>
      <c r="L2274">
        <v>2715.25</v>
      </c>
      <c r="M2274">
        <v>2742.25</v>
      </c>
      <c r="N2274">
        <v>2713</v>
      </c>
      <c r="O2274">
        <v>2739.75</v>
      </c>
      <c r="P2274">
        <v>2710.75</v>
      </c>
      <c r="Q2274">
        <v>2738.5</v>
      </c>
      <c r="R2274">
        <v>2724.19</v>
      </c>
      <c r="S2274">
        <v>2737.83</v>
      </c>
      <c r="T2274">
        <v>2716.02</v>
      </c>
      <c r="U2274">
        <v>2736.61</v>
      </c>
      <c r="V2274">
        <v>1.91</v>
      </c>
      <c r="W2274">
        <v>1.91</v>
      </c>
      <c r="X2274">
        <v>1.91</v>
      </c>
      <c r="Y2274">
        <v>1.91</v>
      </c>
      <c r="Z2274">
        <v>1.97</v>
      </c>
      <c r="AA2274">
        <v>1.97</v>
      </c>
      <c r="AB2274">
        <v>1.97</v>
      </c>
      <c r="AC2274">
        <v>1.97</v>
      </c>
      <c r="AD2274">
        <v>252.01408133999999</v>
      </c>
      <c r="AE2274">
        <v>252.94928442</v>
      </c>
      <c r="AF2274">
        <v>250.89368952999999</v>
      </c>
      <c r="AG2274">
        <v>252.88446837000001</v>
      </c>
      <c r="AH2274" t="s">
        <v>12</v>
      </c>
      <c r="AI2274" t="s">
        <v>12</v>
      </c>
    </row>
    <row r="2275" spans="1:35" x14ac:dyDescent="0.25">
      <c r="A2275">
        <v>1530883800</v>
      </c>
      <c r="B2275">
        <v>23.48083213</v>
      </c>
      <c r="C2275">
        <v>24.17375749</v>
      </c>
      <c r="D2275">
        <v>23.367801759999999</v>
      </c>
      <c r="E2275">
        <v>24.041069650000001</v>
      </c>
      <c r="F2275">
        <v>23.48083213</v>
      </c>
      <c r="G2275">
        <v>24.17375749</v>
      </c>
      <c r="H2275">
        <v>23.367801759999999</v>
      </c>
      <c r="I2275">
        <v>24.041069650000001</v>
      </c>
      <c r="J2275">
        <v>2740</v>
      </c>
      <c r="K2275">
        <v>2770</v>
      </c>
      <c r="L2275">
        <v>2734.75</v>
      </c>
      <c r="M2275">
        <v>2766.5</v>
      </c>
      <c r="N2275">
        <v>2737</v>
      </c>
      <c r="O2275">
        <v>2766.25</v>
      </c>
      <c r="P2275">
        <v>2731.25</v>
      </c>
      <c r="Q2275">
        <v>2763</v>
      </c>
      <c r="R2275">
        <v>2737.68</v>
      </c>
      <c r="S2275">
        <v>2764.41</v>
      </c>
      <c r="T2275">
        <v>2733.52</v>
      </c>
      <c r="U2275">
        <v>2759.82</v>
      </c>
      <c r="V2275">
        <v>1.91</v>
      </c>
      <c r="W2275">
        <v>1.91</v>
      </c>
      <c r="X2275">
        <v>1.91</v>
      </c>
      <c r="Y2275">
        <v>1.91</v>
      </c>
      <c r="Z2275">
        <v>1.93</v>
      </c>
      <c r="AA2275">
        <v>1.93</v>
      </c>
      <c r="AB2275">
        <v>1.93</v>
      </c>
      <c r="AC2275">
        <v>1.93</v>
      </c>
      <c r="AD2275">
        <v>252.91224667</v>
      </c>
      <c r="AE2275">
        <v>255.41229451000001</v>
      </c>
      <c r="AF2275">
        <v>252.51872062999999</v>
      </c>
      <c r="AG2275">
        <v>255.02339817999999</v>
      </c>
      <c r="AH2275" t="s">
        <v>12</v>
      </c>
      <c r="AI2275" t="s">
        <v>12</v>
      </c>
    </row>
    <row r="2276" spans="1:35" x14ac:dyDescent="0.25">
      <c r="A2276">
        <v>1531143000</v>
      </c>
      <c r="B2276">
        <v>24.37524642</v>
      </c>
      <c r="C2276">
        <v>24.719251910000001</v>
      </c>
      <c r="D2276">
        <v>24.350674600000001</v>
      </c>
      <c r="E2276">
        <v>24.704508820000001</v>
      </c>
      <c r="F2276">
        <v>24.37524642</v>
      </c>
      <c r="G2276">
        <v>24.719251910000001</v>
      </c>
      <c r="H2276">
        <v>24.350674600000001</v>
      </c>
      <c r="I2276">
        <v>24.704508820000001</v>
      </c>
      <c r="J2276">
        <v>2765.5</v>
      </c>
      <c r="K2276">
        <v>2791.75</v>
      </c>
      <c r="L2276">
        <v>2765.5</v>
      </c>
      <c r="M2276">
        <v>2791.25</v>
      </c>
      <c r="N2276">
        <v>2762</v>
      </c>
      <c r="O2276">
        <v>2788</v>
      </c>
      <c r="P2276">
        <v>2761.75</v>
      </c>
      <c r="Q2276">
        <v>2787.5</v>
      </c>
      <c r="R2276">
        <v>2768.51</v>
      </c>
      <c r="S2276">
        <v>2784.65</v>
      </c>
      <c r="T2276">
        <v>2768.51</v>
      </c>
      <c r="U2276">
        <v>2784.17</v>
      </c>
      <c r="V2276">
        <v>1.91</v>
      </c>
      <c r="W2276">
        <v>1.91</v>
      </c>
      <c r="X2276">
        <v>1.91</v>
      </c>
      <c r="Y2276">
        <v>1.91</v>
      </c>
      <c r="Z2276">
        <v>1.89</v>
      </c>
      <c r="AA2276">
        <v>1.89</v>
      </c>
      <c r="AB2276">
        <v>1.89</v>
      </c>
      <c r="AC2276">
        <v>1.89</v>
      </c>
      <c r="AD2276">
        <v>256.06971449999998</v>
      </c>
      <c r="AE2276">
        <v>257.37529503000002</v>
      </c>
      <c r="AF2276">
        <v>256.02341732000002</v>
      </c>
      <c r="AG2276">
        <v>257.31973842000002</v>
      </c>
      <c r="AH2276" t="s">
        <v>12</v>
      </c>
      <c r="AI2276" t="s">
        <v>12</v>
      </c>
    </row>
    <row r="2277" spans="1:35" x14ac:dyDescent="0.25">
      <c r="A2277">
        <v>1531229400</v>
      </c>
      <c r="B2277">
        <v>24.817539199999999</v>
      </c>
      <c r="C2277">
        <v>25.004285039999999</v>
      </c>
      <c r="D2277">
        <v>24.753652460000001</v>
      </c>
      <c r="E2277">
        <v>24.96497012</v>
      </c>
      <c r="F2277">
        <v>24.817539199999999</v>
      </c>
      <c r="G2277">
        <v>25.004285039999999</v>
      </c>
      <c r="H2277">
        <v>24.753652460000001</v>
      </c>
      <c r="I2277">
        <v>24.96497012</v>
      </c>
      <c r="J2277">
        <v>2791</v>
      </c>
      <c r="K2277">
        <v>2801.5</v>
      </c>
      <c r="L2277">
        <v>2785.25</v>
      </c>
      <c r="M2277">
        <v>2800.5</v>
      </c>
      <c r="N2277">
        <v>2787.5</v>
      </c>
      <c r="O2277">
        <v>2797.75</v>
      </c>
      <c r="P2277">
        <v>2780.5</v>
      </c>
      <c r="Q2277">
        <v>2796.75</v>
      </c>
      <c r="R2277">
        <v>2788.56</v>
      </c>
      <c r="S2277">
        <v>2795.58</v>
      </c>
      <c r="T2277">
        <v>2786.24</v>
      </c>
      <c r="U2277">
        <v>2793.84</v>
      </c>
      <c r="V2277">
        <v>1.91</v>
      </c>
      <c r="W2277">
        <v>1.91</v>
      </c>
      <c r="X2277">
        <v>1.91</v>
      </c>
      <c r="Y2277">
        <v>1.91</v>
      </c>
      <c r="Z2277">
        <v>1.89</v>
      </c>
      <c r="AA2277">
        <v>1.89</v>
      </c>
      <c r="AB2277">
        <v>1.89</v>
      </c>
      <c r="AC2277">
        <v>1.89</v>
      </c>
      <c r="AD2277">
        <v>257.79196967000001</v>
      </c>
      <c r="AE2277">
        <v>258.34753585999999</v>
      </c>
      <c r="AF2277">
        <v>257.48640827000003</v>
      </c>
      <c r="AG2277">
        <v>258.24568205999998</v>
      </c>
      <c r="AH2277" t="s">
        <v>12</v>
      </c>
      <c r="AI2277" t="s">
        <v>12</v>
      </c>
    </row>
    <row r="2278" spans="1:35" x14ac:dyDescent="0.25">
      <c r="A2278">
        <v>1531315800</v>
      </c>
      <c r="B2278">
        <v>24.51284862</v>
      </c>
      <c r="C2278">
        <v>24.738909369999998</v>
      </c>
      <c r="D2278">
        <v>24.326102779999999</v>
      </c>
      <c r="E2278">
        <v>24.43913315</v>
      </c>
      <c r="F2278">
        <v>24.51284862</v>
      </c>
      <c r="G2278">
        <v>24.738909369999998</v>
      </c>
      <c r="H2278">
        <v>24.326102779999999</v>
      </c>
      <c r="I2278">
        <v>24.43913315</v>
      </c>
      <c r="J2278">
        <v>2785.5</v>
      </c>
      <c r="K2278">
        <v>2791</v>
      </c>
      <c r="L2278">
        <v>2769.75</v>
      </c>
      <c r="M2278">
        <v>2777.75</v>
      </c>
      <c r="N2278">
        <v>2780.75</v>
      </c>
      <c r="O2278">
        <v>2787.75</v>
      </c>
      <c r="P2278">
        <v>2765.75</v>
      </c>
      <c r="Q2278">
        <v>2774</v>
      </c>
      <c r="R2278">
        <v>2779.82</v>
      </c>
      <c r="S2278">
        <v>2785.91</v>
      </c>
      <c r="T2278">
        <v>2770.77</v>
      </c>
      <c r="U2278">
        <v>2774.02</v>
      </c>
      <c r="V2278">
        <v>1.91</v>
      </c>
      <c r="W2278">
        <v>1.91</v>
      </c>
      <c r="X2278">
        <v>1.91</v>
      </c>
      <c r="Y2278">
        <v>1.91</v>
      </c>
      <c r="Z2278">
        <v>1.89</v>
      </c>
      <c r="AA2278">
        <v>1.89</v>
      </c>
      <c r="AB2278">
        <v>1.89</v>
      </c>
      <c r="AC2278">
        <v>1.89</v>
      </c>
      <c r="AD2278">
        <v>256.62528068</v>
      </c>
      <c r="AE2278">
        <v>257.44937053000001</v>
      </c>
      <c r="AF2278">
        <v>256.04193619</v>
      </c>
      <c r="AG2278">
        <v>256.35675702999998</v>
      </c>
      <c r="AH2278" t="s">
        <v>12</v>
      </c>
      <c r="AI2278" t="s">
        <v>12</v>
      </c>
    </row>
    <row r="2279" spans="1:35" x14ac:dyDescent="0.25">
      <c r="A2279">
        <v>1531402200</v>
      </c>
      <c r="B2279">
        <v>24.802796099999998</v>
      </c>
      <c r="C2279">
        <v>25.087829230000001</v>
      </c>
      <c r="D2279">
        <v>24.611135900000001</v>
      </c>
      <c r="E2279">
        <v>25.063257409999999</v>
      </c>
      <c r="F2279">
        <v>24.802796099999998</v>
      </c>
      <c r="G2279">
        <v>25.087829230000001</v>
      </c>
      <c r="H2279">
        <v>24.611135900000001</v>
      </c>
      <c r="I2279">
        <v>25.063257409999999</v>
      </c>
      <c r="J2279">
        <v>2780.5</v>
      </c>
      <c r="K2279">
        <v>2804.75</v>
      </c>
      <c r="L2279">
        <v>2778.5</v>
      </c>
      <c r="M2279">
        <v>2802.25</v>
      </c>
      <c r="N2279">
        <v>2776.75</v>
      </c>
      <c r="O2279">
        <v>2801</v>
      </c>
      <c r="P2279">
        <v>2773.75</v>
      </c>
      <c r="Q2279">
        <v>2798.5</v>
      </c>
      <c r="R2279">
        <v>2783.14</v>
      </c>
      <c r="S2279">
        <v>2799.22</v>
      </c>
      <c r="T2279">
        <v>2781.53</v>
      </c>
      <c r="U2279">
        <v>2798.29</v>
      </c>
      <c r="V2279">
        <v>1.91</v>
      </c>
      <c r="W2279">
        <v>1.91</v>
      </c>
      <c r="X2279">
        <v>1.91</v>
      </c>
      <c r="Y2279">
        <v>1.91</v>
      </c>
      <c r="Z2279">
        <v>1.9</v>
      </c>
      <c r="AA2279">
        <v>1.9</v>
      </c>
      <c r="AB2279">
        <v>1.9</v>
      </c>
      <c r="AC2279">
        <v>1.9</v>
      </c>
      <c r="AD2279">
        <v>257.67159700000002</v>
      </c>
      <c r="AE2279">
        <v>258.73643219000002</v>
      </c>
      <c r="AF2279">
        <v>257.04195532</v>
      </c>
      <c r="AG2279">
        <v>258.68087557000001</v>
      </c>
      <c r="AH2279" t="s">
        <v>12</v>
      </c>
      <c r="AI2279" t="s">
        <v>12</v>
      </c>
    </row>
    <row r="2280" spans="1:35" x14ac:dyDescent="0.25">
      <c r="A2280">
        <v>1531488600</v>
      </c>
      <c r="B2280">
        <v>25.0091994</v>
      </c>
      <c r="C2280">
        <v>25.22543142</v>
      </c>
      <c r="D2280">
        <v>24.881425929999999</v>
      </c>
      <c r="E2280">
        <v>25.112401049999999</v>
      </c>
      <c r="F2280">
        <v>25.0091994</v>
      </c>
      <c r="G2280">
        <v>25.22543142</v>
      </c>
      <c r="H2280">
        <v>24.881425929999999</v>
      </c>
      <c r="I2280">
        <v>25.112401049999999</v>
      </c>
      <c r="J2280">
        <v>2802</v>
      </c>
      <c r="K2280">
        <v>2810.5</v>
      </c>
      <c r="L2280">
        <v>2796.75</v>
      </c>
      <c r="M2280">
        <v>2807</v>
      </c>
      <c r="N2280">
        <v>2798.5</v>
      </c>
      <c r="O2280">
        <v>2807.25</v>
      </c>
      <c r="P2280">
        <v>2793.25</v>
      </c>
      <c r="Q2280">
        <v>2803.25</v>
      </c>
      <c r="R2280">
        <v>2796.93</v>
      </c>
      <c r="S2280">
        <v>2804.53</v>
      </c>
      <c r="T2280">
        <v>2791.69</v>
      </c>
      <c r="U2280">
        <v>2801.31</v>
      </c>
      <c r="V2280">
        <v>1.91</v>
      </c>
      <c r="W2280">
        <v>1.91</v>
      </c>
      <c r="X2280">
        <v>1.91</v>
      </c>
      <c r="Y2280">
        <v>1.91</v>
      </c>
      <c r="Z2280">
        <v>1.9</v>
      </c>
      <c r="AA2280">
        <v>1.9</v>
      </c>
      <c r="AB2280">
        <v>1.9</v>
      </c>
      <c r="AC2280">
        <v>1.9</v>
      </c>
      <c r="AD2280">
        <v>258.49568684000002</v>
      </c>
      <c r="AE2280">
        <v>259.19940401000002</v>
      </c>
      <c r="AF2280">
        <v>258.02345558000002</v>
      </c>
      <c r="AG2280">
        <v>258.88458316999998</v>
      </c>
      <c r="AH2280" t="s">
        <v>12</v>
      </c>
      <c r="AI2280" t="s">
        <v>12</v>
      </c>
    </row>
    <row r="2281" spans="1:35" x14ac:dyDescent="0.25">
      <c r="A2281">
        <v>1531747800</v>
      </c>
      <c r="B2281">
        <v>25.1468016</v>
      </c>
      <c r="C2281">
        <v>25.184494770000001</v>
      </c>
      <c r="D2281">
        <v>24.930569569999999</v>
      </c>
      <c r="E2281">
        <v>25.05834304</v>
      </c>
      <c r="F2281">
        <v>25.1468016</v>
      </c>
      <c r="G2281">
        <v>25.184494770000001</v>
      </c>
      <c r="H2281">
        <v>24.930569569999999</v>
      </c>
      <c r="I2281">
        <v>25.05834304</v>
      </c>
      <c r="J2281">
        <v>2809</v>
      </c>
      <c r="K2281">
        <v>2813</v>
      </c>
      <c r="L2281">
        <v>2799</v>
      </c>
      <c r="M2281">
        <v>2800.5</v>
      </c>
      <c r="N2281">
        <v>2804.75</v>
      </c>
      <c r="O2281">
        <v>2809</v>
      </c>
      <c r="P2281">
        <v>2795</v>
      </c>
      <c r="Q2281">
        <v>2796.5</v>
      </c>
      <c r="R2281">
        <v>2801.43</v>
      </c>
      <c r="S2281">
        <v>2803.71</v>
      </c>
      <c r="T2281">
        <v>2793.39</v>
      </c>
      <c r="U2281">
        <v>2798.43</v>
      </c>
      <c r="V2281">
        <v>1.91</v>
      </c>
      <c r="W2281">
        <v>1.91</v>
      </c>
      <c r="X2281">
        <v>1.91</v>
      </c>
      <c r="Y2281">
        <v>1.91</v>
      </c>
      <c r="Z2281">
        <v>1.95</v>
      </c>
      <c r="AA2281">
        <v>1.95</v>
      </c>
      <c r="AB2281">
        <v>1.95</v>
      </c>
      <c r="AC2281">
        <v>1.95</v>
      </c>
      <c r="AD2281">
        <v>258.93088035</v>
      </c>
      <c r="AE2281">
        <v>259.08180916999999</v>
      </c>
      <c r="AF2281">
        <v>258.19012543999997</v>
      </c>
      <c r="AG2281">
        <v>258.65309725999998</v>
      </c>
      <c r="AH2281" t="s">
        <v>12</v>
      </c>
      <c r="AI2281" t="s">
        <v>12</v>
      </c>
    </row>
    <row r="2282" spans="1:35" x14ac:dyDescent="0.25">
      <c r="A2282">
        <v>1531834200</v>
      </c>
      <c r="B2282">
        <v>24.82245356</v>
      </c>
      <c r="C2282">
        <v>25.480978360000002</v>
      </c>
      <c r="D2282">
        <v>24.80771047</v>
      </c>
      <c r="E2282">
        <v>25.372862349999998</v>
      </c>
      <c r="F2282">
        <v>24.82245356</v>
      </c>
      <c r="G2282">
        <v>25.480978360000002</v>
      </c>
      <c r="H2282">
        <v>24.80771047</v>
      </c>
      <c r="I2282">
        <v>25.372862349999998</v>
      </c>
      <c r="J2282">
        <v>2797.75</v>
      </c>
      <c r="K2282">
        <v>2819.75</v>
      </c>
      <c r="L2282">
        <v>2793.5</v>
      </c>
      <c r="M2282">
        <v>2815.25</v>
      </c>
      <c r="N2282">
        <v>2795.75</v>
      </c>
      <c r="O2282">
        <v>2815.75</v>
      </c>
      <c r="P2282">
        <v>2789.75</v>
      </c>
      <c r="Q2282">
        <v>2811.25</v>
      </c>
      <c r="R2282">
        <v>2789.34</v>
      </c>
      <c r="S2282">
        <v>2814.19</v>
      </c>
      <c r="T2282">
        <v>2789.24</v>
      </c>
      <c r="U2282">
        <v>2809.55</v>
      </c>
      <c r="V2282">
        <v>1.91</v>
      </c>
      <c r="W2282">
        <v>1.91</v>
      </c>
      <c r="X2282">
        <v>1.91</v>
      </c>
      <c r="Y2282">
        <v>1.91</v>
      </c>
      <c r="Z2282">
        <v>1.92</v>
      </c>
      <c r="AA2282">
        <v>1.92</v>
      </c>
      <c r="AB2282">
        <v>1.92</v>
      </c>
      <c r="AC2282">
        <v>1.92</v>
      </c>
      <c r="AD2282">
        <v>257.84752629000002</v>
      </c>
      <c r="AE2282">
        <v>260.10682878</v>
      </c>
      <c r="AF2282">
        <v>257.79196967000001</v>
      </c>
      <c r="AG2282">
        <v>259.69941358</v>
      </c>
      <c r="AH2282" t="s">
        <v>12</v>
      </c>
      <c r="AI2282" t="s">
        <v>12</v>
      </c>
    </row>
    <row r="2283" spans="1:35" x14ac:dyDescent="0.25">
      <c r="A2283">
        <v>1531920600</v>
      </c>
      <c r="B2283">
        <v>25.372862349999998</v>
      </c>
      <c r="C2283">
        <v>25.54977946</v>
      </c>
      <c r="D2283">
        <v>25.252460429999999</v>
      </c>
      <c r="E2283">
        <v>25.515378909999999</v>
      </c>
      <c r="F2283">
        <v>25.372862349999998</v>
      </c>
      <c r="G2283">
        <v>25.54977946</v>
      </c>
      <c r="H2283">
        <v>25.252460429999999</v>
      </c>
      <c r="I2283">
        <v>25.515378909999999</v>
      </c>
      <c r="J2283">
        <v>2818</v>
      </c>
      <c r="K2283">
        <v>2822</v>
      </c>
      <c r="L2283">
        <v>2811.25</v>
      </c>
      <c r="M2283">
        <v>2820</v>
      </c>
      <c r="N2283">
        <v>2813</v>
      </c>
      <c r="O2283">
        <v>2818.25</v>
      </c>
      <c r="P2283">
        <v>2806.75</v>
      </c>
      <c r="Q2283">
        <v>2816</v>
      </c>
      <c r="R2283">
        <v>2811.35</v>
      </c>
      <c r="S2283">
        <v>2816.76</v>
      </c>
      <c r="T2283">
        <v>2805.89</v>
      </c>
      <c r="U2283">
        <v>2815.62</v>
      </c>
      <c r="V2283">
        <v>1.91</v>
      </c>
      <c r="W2283">
        <v>1.91</v>
      </c>
      <c r="X2283">
        <v>1.91</v>
      </c>
      <c r="Y2283">
        <v>1.91</v>
      </c>
      <c r="Z2283">
        <v>1.9</v>
      </c>
      <c r="AA2283">
        <v>1.9</v>
      </c>
      <c r="AB2283">
        <v>1.9</v>
      </c>
      <c r="AC2283">
        <v>1.9</v>
      </c>
      <c r="AD2283">
        <v>259.78274850999998</v>
      </c>
      <c r="AE2283">
        <v>260.35683355999998</v>
      </c>
      <c r="AF2283">
        <v>259.31977668000002</v>
      </c>
      <c r="AG2283">
        <v>260.24572032999998</v>
      </c>
      <c r="AH2283" t="s">
        <v>12</v>
      </c>
      <c r="AI2283" t="s">
        <v>12</v>
      </c>
    </row>
    <row r="2284" spans="1:35" x14ac:dyDescent="0.25">
      <c r="A2284">
        <v>1532007000</v>
      </c>
      <c r="B2284">
        <v>25.313889979999999</v>
      </c>
      <c r="C2284">
        <v>25.41217726</v>
      </c>
      <c r="D2284">
        <v>25.068220910000001</v>
      </c>
      <c r="E2284">
        <v>25.220517059999999</v>
      </c>
      <c r="F2284">
        <v>25.313889979999999</v>
      </c>
      <c r="G2284">
        <v>25.41217726</v>
      </c>
      <c r="H2284">
        <v>25.068220910000001</v>
      </c>
      <c r="I2284">
        <v>25.220517059999999</v>
      </c>
      <c r="J2284">
        <v>2819</v>
      </c>
      <c r="K2284">
        <v>2821</v>
      </c>
      <c r="L2284">
        <v>2804.5</v>
      </c>
      <c r="M2284">
        <v>2809.25</v>
      </c>
      <c r="N2284">
        <v>2814.5</v>
      </c>
      <c r="O2284">
        <v>2818</v>
      </c>
      <c r="P2284">
        <v>2800.25</v>
      </c>
      <c r="Q2284">
        <v>2805.25</v>
      </c>
      <c r="R2284">
        <v>2809.37</v>
      </c>
      <c r="S2284">
        <v>2812.05</v>
      </c>
      <c r="T2284">
        <v>2799.77</v>
      </c>
      <c r="U2284">
        <v>2804.49</v>
      </c>
      <c r="V2284">
        <v>1.91</v>
      </c>
      <c r="W2284">
        <v>1.91</v>
      </c>
      <c r="X2284">
        <v>1.91</v>
      </c>
      <c r="Y2284">
        <v>1.91</v>
      </c>
      <c r="Z2284">
        <v>1.9</v>
      </c>
      <c r="AA2284">
        <v>1.9</v>
      </c>
      <c r="AB2284">
        <v>1.9</v>
      </c>
      <c r="AC2284">
        <v>1.9</v>
      </c>
      <c r="AD2284">
        <v>259.55126259999997</v>
      </c>
      <c r="AE2284">
        <v>259.94941835999998</v>
      </c>
      <c r="AF2284">
        <v>258.76421049999999</v>
      </c>
      <c r="AG2284">
        <v>259.26422007000002</v>
      </c>
      <c r="AH2284" t="s">
        <v>12</v>
      </c>
      <c r="AI2284" t="s">
        <v>12</v>
      </c>
    </row>
    <row r="2285" spans="1:35" x14ac:dyDescent="0.25">
      <c r="A2285">
        <v>1532093400</v>
      </c>
      <c r="B2285">
        <v>25.1468016</v>
      </c>
      <c r="C2285">
        <v>25.339198960000001</v>
      </c>
      <c r="D2285">
        <v>25.078000500000002</v>
      </c>
      <c r="E2285">
        <v>25.132058499999999</v>
      </c>
      <c r="F2285">
        <v>25.1468016</v>
      </c>
      <c r="G2285">
        <v>25.339198960000001</v>
      </c>
      <c r="H2285">
        <v>25.078000500000002</v>
      </c>
      <c r="I2285">
        <v>25.132058499999999</v>
      </c>
      <c r="J2285">
        <v>2809.25</v>
      </c>
      <c r="K2285">
        <v>2814</v>
      </c>
      <c r="L2285">
        <v>2797</v>
      </c>
      <c r="M2285">
        <v>2804.5</v>
      </c>
      <c r="N2285">
        <v>2805.5</v>
      </c>
      <c r="O2285">
        <v>2810.5</v>
      </c>
      <c r="P2285">
        <v>2793</v>
      </c>
      <c r="Q2285">
        <v>2800.75</v>
      </c>
      <c r="R2285">
        <v>2804.55</v>
      </c>
      <c r="S2285">
        <v>2809.7</v>
      </c>
      <c r="T2285">
        <v>2800.01</v>
      </c>
      <c r="U2285">
        <v>2801.83</v>
      </c>
      <c r="V2285">
        <v>1.91</v>
      </c>
      <c r="W2285">
        <v>1.91</v>
      </c>
      <c r="X2285">
        <v>1.91</v>
      </c>
      <c r="Y2285">
        <v>1.91</v>
      </c>
      <c r="Z2285">
        <v>1.88</v>
      </c>
      <c r="AA2285">
        <v>1.88</v>
      </c>
      <c r="AB2285">
        <v>1.88</v>
      </c>
      <c r="AC2285">
        <v>1.88</v>
      </c>
      <c r="AD2285">
        <v>259.05125303</v>
      </c>
      <c r="AE2285">
        <v>259.70867300999998</v>
      </c>
      <c r="AF2285">
        <v>258.80124824000001</v>
      </c>
      <c r="AG2285">
        <v>258.96791810000002</v>
      </c>
      <c r="AH2285" t="s">
        <v>12</v>
      </c>
      <c r="AI2285" t="s">
        <v>12</v>
      </c>
    </row>
    <row r="2286" spans="1:35" x14ac:dyDescent="0.25">
      <c r="A2286">
        <v>1532352600</v>
      </c>
      <c r="B2286">
        <v>25.063257409999999</v>
      </c>
      <c r="C2286">
        <v>25.31880434</v>
      </c>
      <c r="D2286">
        <v>24.955141390000001</v>
      </c>
      <c r="E2286">
        <v>25.279489430000002</v>
      </c>
      <c r="F2286">
        <v>25.063257409999999</v>
      </c>
      <c r="G2286">
        <v>25.31880434</v>
      </c>
      <c r="H2286">
        <v>24.955141390000001</v>
      </c>
      <c r="I2286">
        <v>25.279489430000002</v>
      </c>
      <c r="J2286">
        <v>2808.25</v>
      </c>
      <c r="K2286">
        <v>2816</v>
      </c>
      <c r="L2286">
        <v>2796.75</v>
      </c>
      <c r="M2286">
        <v>2816</v>
      </c>
      <c r="N2286">
        <v>2805.25</v>
      </c>
      <c r="O2286">
        <v>2812.5</v>
      </c>
      <c r="P2286">
        <v>2792.5</v>
      </c>
      <c r="Q2286">
        <v>2812</v>
      </c>
      <c r="R2286">
        <v>2799.17</v>
      </c>
      <c r="S2286">
        <v>2808.61</v>
      </c>
      <c r="T2286">
        <v>2795.14</v>
      </c>
      <c r="U2286">
        <v>2806.98</v>
      </c>
      <c r="V2286">
        <v>1.91</v>
      </c>
      <c r="W2286">
        <v>1.91</v>
      </c>
      <c r="X2286">
        <v>1.91</v>
      </c>
      <c r="Y2286">
        <v>1.91</v>
      </c>
      <c r="Z2286">
        <v>1.87</v>
      </c>
      <c r="AA2286">
        <v>1.87</v>
      </c>
      <c r="AB2286">
        <v>1.87</v>
      </c>
      <c r="AC2286">
        <v>1.87</v>
      </c>
      <c r="AD2286">
        <v>258.75495106</v>
      </c>
      <c r="AE2286">
        <v>259.66237582999997</v>
      </c>
      <c r="AF2286">
        <v>258.39383304</v>
      </c>
      <c r="AG2286">
        <v>259.44940879000001</v>
      </c>
      <c r="AH2286" t="s">
        <v>12</v>
      </c>
      <c r="AI2286" t="s">
        <v>12</v>
      </c>
    </row>
    <row r="2287" spans="1:35" x14ac:dyDescent="0.25">
      <c r="A2287">
        <v>1532439000</v>
      </c>
      <c r="B2287">
        <v>25.67263857</v>
      </c>
      <c r="C2287">
        <v>25.893784960000001</v>
      </c>
      <c r="D2287">
        <v>25.377776709999999</v>
      </c>
      <c r="E2287">
        <v>25.623494919999999</v>
      </c>
      <c r="F2287">
        <v>25.67263857</v>
      </c>
      <c r="G2287">
        <v>25.893784960000001</v>
      </c>
      <c r="H2287">
        <v>25.377776709999999</v>
      </c>
      <c r="I2287">
        <v>25.623494919999999</v>
      </c>
      <c r="J2287">
        <v>2815.25</v>
      </c>
      <c r="K2287">
        <v>2835</v>
      </c>
      <c r="L2287">
        <v>2815.25</v>
      </c>
      <c r="M2287">
        <v>2825</v>
      </c>
      <c r="N2287">
        <v>2810.5</v>
      </c>
      <c r="O2287">
        <v>2831.25</v>
      </c>
      <c r="P2287">
        <v>2810.25</v>
      </c>
      <c r="Q2287">
        <v>2821</v>
      </c>
      <c r="R2287">
        <v>2820.68</v>
      </c>
      <c r="S2287">
        <v>2829.99</v>
      </c>
      <c r="T2287">
        <v>2811.12</v>
      </c>
      <c r="U2287">
        <v>2820.4</v>
      </c>
      <c r="V2287">
        <v>1.91</v>
      </c>
      <c r="W2287">
        <v>1.91</v>
      </c>
      <c r="X2287">
        <v>1.91</v>
      </c>
      <c r="Y2287">
        <v>1.91</v>
      </c>
      <c r="Z2287">
        <v>1.9</v>
      </c>
      <c r="AA2287">
        <v>1.9</v>
      </c>
      <c r="AB2287">
        <v>1.9</v>
      </c>
      <c r="AC2287">
        <v>1.9</v>
      </c>
      <c r="AD2287">
        <v>260.92165919000001</v>
      </c>
      <c r="AE2287">
        <v>261.63463579</v>
      </c>
      <c r="AF2287">
        <v>259.84756456000002</v>
      </c>
      <c r="AG2287">
        <v>260.75498933</v>
      </c>
      <c r="AH2287" t="s">
        <v>12</v>
      </c>
      <c r="AI2287" t="s">
        <v>12</v>
      </c>
    </row>
    <row r="2288" spans="1:35" x14ac:dyDescent="0.25">
      <c r="A2288">
        <v>1532525400</v>
      </c>
      <c r="B2288">
        <v>25.574351279999998</v>
      </c>
      <c r="C2288">
        <v>26.38522137</v>
      </c>
      <c r="D2288">
        <v>25.544865099999999</v>
      </c>
      <c r="E2288">
        <v>26.32133464</v>
      </c>
      <c r="F2288">
        <v>25.574351279999998</v>
      </c>
      <c r="G2288">
        <v>26.38522137</v>
      </c>
      <c r="H2288">
        <v>25.544865099999999</v>
      </c>
      <c r="I2288">
        <v>26.32133464</v>
      </c>
      <c r="J2288">
        <v>2821.5</v>
      </c>
      <c r="K2288">
        <v>2853.5</v>
      </c>
      <c r="L2288">
        <v>2818.25</v>
      </c>
      <c r="M2288">
        <v>2845.5</v>
      </c>
      <c r="N2288">
        <v>2819.25</v>
      </c>
      <c r="O2288">
        <v>2849.5</v>
      </c>
      <c r="P2288">
        <v>2814</v>
      </c>
      <c r="Q2288">
        <v>2841.25</v>
      </c>
      <c r="R2288">
        <v>2817.73</v>
      </c>
      <c r="S2288">
        <v>2848.03</v>
      </c>
      <c r="T2288">
        <v>2817.73</v>
      </c>
      <c r="U2288">
        <v>2846.07</v>
      </c>
      <c r="V2288">
        <v>1.91</v>
      </c>
      <c r="W2288">
        <v>1.91</v>
      </c>
      <c r="X2288">
        <v>1.91</v>
      </c>
      <c r="Y2288">
        <v>1.91</v>
      </c>
      <c r="Z2288">
        <v>1.87</v>
      </c>
      <c r="AA2288">
        <v>1.87</v>
      </c>
      <c r="AB2288">
        <v>1.87</v>
      </c>
      <c r="AC2288">
        <v>1.87</v>
      </c>
      <c r="AD2288">
        <v>260.49572511000002</v>
      </c>
      <c r="AE2288">
        <v>263.31059378999998</v>
      </c>
      <c r="AF2288">
        <v>260.44942793000001</v>
      </c>
      <c r="AG2288">
        <v>262.97725407000001</v>
      </c>
      <c r="AH2288" t="s">
        <v>12</v>
      </c>
      <c r="AI2288" t="s">
        <v>12</v>
      </c>
    </row>
    <row r="2289" spans="1:35" x14ac:dyDescent="0.25">
      <c r="A2289">
        <v>1532611800</v>
      </c>
      <c r="B2289">
        <v>26.060873340000001</v>
      </c>
      <c r="C2289">
        <v>26.309048730000001</v>
      </c>
      <c r="D2289">
        <v>26.02647279</v>
      </c>
      <c r="E2289">
        <v>26.070702069999999</v>
      </c>
      <c r="F2289">
        <v>26.060873340000001</v>
      </c>
      <c r="G2289">
        <v>26.309048730000001</v>
      </c>
      <c r="H2289">
        <v>26.02647279</v>
      </c>
      <c r="I2289">
        <v>26.070702069999999</v>
      </c>
      <c r="J2289">
        <v>2843</v>
      </c>
      <c r="K2289">
        <v>2850.25</v>
      </c>
      <c r="L2289">
        <v>2837.5</v>
      </c>
      <c r="M2289">
        <v>2846.5</v>
      </c>
      <c r="N2289">
        <v>2835.25</v>
      </c>
      <c r="O2289">
        <v>2846.5</v>
      </c>
      <c r="P2289">
        <v>2833.25</v>
      </c>
      <c r="Q2289">
        <v>2842.5</v>
      </c>
      <c r="R2289">
        <v>2835.49</v>
      </c>
      <c r="S2289">
        <v>2845.57</v>
      </c>
      <c r="T2289">
        <v>2835.26</v>
      </c>
      <c r="U2289">
        <v>2837.44</v>
      </c>
      <c r="V2289">
        <v>1.91</v>
      </c>
      <c r="W2289">
        <v>1.91</v>
      </c>
      <c r="X2289">
        <v>1.91</v>
      </c>
      <c r="Y2289">
        <v>1.91</v>
      </c>
      <c r="Z2289">
        <v>1.9</v>
      </c>
      <c r="AA2289">
        <v>1.9</v>
      </c>
      <c r="AB2289">
        <v>1.9</v>
      </c>
      <c r="AC2289">
        <v>1.9</v>
      </c>
      <c r="AD2289">
        <v>262.22723972</v>
      </c>
      <c r="AE2289">
        <v>263.06984843999999</v>
      </c>
      <c r="AF2289">
        <v>262.12538591999999</v>
      </c>
      <c r="AG2289">
        <v>262.35687182999999</v>
      </c>
      <c r="AH2289" t="s">
        <v>12</v>
      </c>
      <c r="AI2289" t="s">
        <v>12</v>
      </c>
    </row>
    <row r="2290" spans="1:35" x14ac:dyDescent="0.25">
      <c r="A2290">
        <v>1532698200</v>
      </c>
      <c r="B2290">
        <v>26.208304259999998</v>
      </c>
      <c r="C2290">
        <v>26.21321863</v>
      </c>
      <c r="D2290">
        <v>25.269660699999999</v>
      </c>
      <c r="E2290">
        <v>25.56452255</v>
      </c>
      <c r="F2290">
        <v>26.208304259999998</v>
      </c>
      <c r="G2290">
        <v>26.21321863</v>
      </c>
      <c r="H2290">
        <v>25.269660699999999</v>
      </c>
      <c r="I2290">
        <v>25.56452255</v>
      </c>
      <c r="J2290">
        <v>2844.75</v>
      </c>
      <c r="K2290">
        <v>2851.25</v>
      </c>
      <c r="L2290">
        <v>2813</v>
      </c>
      <c r="M2290">
        <v>2821.5</v>
      </c>
      <c r="N2290">
        <v>2840.25</v>
      </c>
      <c r="O2290">
        <v>2847</v>
      </c>
      <c r="P2290">
        <v>2808.75</v>
      </c>
      <c r="Q2290">
        <v>2817.5</v>
      </c>
      <c r="R2290">
        <v>2842.35</v>
      </c>
      <c r="S2290">
        <v>2843.17</v>
      </c>
      <c r="T2290">
        <v>2808.34</v>
      </c>
      <c r="U2290">
        <v>2818.82</v>
      </c>
      <c r="V2290">
        <v>1.91</v>
      </c>
      <c r="W2290">
        <v>1.91</v>
      </c>
      <c r="X2290">
        <v>1.91</v>
      </c>
      <c r="Y2290">
        <v>1.91</v>
      </c>
      <c r="Z2290">
        <v>1.88</v>
      </c>
      <c r="AA2290">
        <v>1.88</v>
      </c>
      <c r="AB2290">
        <v>1.88</v>
      </c>
      <c r="AC2290">
        <v>1.88</v>
      </c>
      <c r="AD2290">
        <v>262.69947098</v>
      </c>
      <c r="AE2290">
        <v>262.80132478000002</v>
      </c>
      <c r="AF2290">
        <v>259.61607865000002</v>
      </c>
      <c r="AG2290">
        <v>260.57906004</v>
      </c>
      <c r="AH2290" t="s">
        <v>12</v>
      </c>
      <c r="AI2290" t="s">
        <v>12</v>
      </c>
    </row>
    <row r="2291" spans="1:35" x14ac:dyDescent="0.25">
      <c r="A2291">
        <v>1532957400</v>
      </c>
      <c r="B2291">
        <v>25.574351279999998</v>
      </c>
      <c r="C2291">
        <v>25.62840929</v>
      </c>
      <c r="D2291">
        <v>24.984627580000002</v>
      </c>
      <c r="E2291">
        <v>25.136972870000001</v>
      </c>
      <c r="F2291">
        <v>25.574351279999998</v>
      </c>
      <c r="G2291">
        <v>25.62840929</v>
      </c>
      <c r="H2291">
        <v>24.984627580000002</v>
      </c>
      <c r="I2291">
        <v>25.136972870000001</v>
      </c>
      <c r="J2291">
        <v>2820.25</v>
      </c>
      <c r="K2291">
        <v>2825.25</v>
      </c>
      <c r="L2291">
        <v>2802.5</v>
      </c>
      <c r="M2291">
        <v>2807.25</v>
      </c>
      <c r="N2291">
        <v>2816</v>
      </c>
      <c r="O2291">
        <v>2821.75</v>
      </c>
      <c r="P2291">
        <v>2798.25</v>
      </c>
      <c r="Q2291">
        <v>2803.25</v>
      </c>
      <c r="R2291">
        <v>2819</v>
      </c>
      <c r="S2291">
        <v>2821.74</v>
      </c>
      <c r="T2291">
        <v>2798.11</v>
      </c>
      <c r="U2291">
        <v>2802.6</v>
      </c>
      <c r="V2291">
        <v>1.91</v>
      </c>
      <c r="W2291">
        <v>1.91</v>
      </c>
      <c r="X2291">
        <v>1.91</v>
      </c>
      <c r="Y2291">
        <v>1.91</v>
      </c>
      <c r="Z2291">
        <v>1.88</v>
      </c>
      <c r="AA2291">
        <v>1.88</v>
      </c>
      <c r="AB2291">
        <v>1.88</v>
      </c>
      <c r="AC2291">
        <v>1.88</v>
      </c>
      <c r="AD2291">
        <v>260.66239496999998</v>
      </c>
      <c r="AE2291">
        <v>260.82906481999999</v>
      </c>
      <c r="AF2291">
        <v>258.67161613000002</v>
      </c>
      <c r="AG2291">
        <v>259.21792288</v>
      </c>
      <c r="AH2291" t="s">
        <v>12</v>
      </c>
      <c r="AI2291" t="s">
        <v>12</v>
      </c>
    </row>
    <row r="2292" spans="1:35" x14ac:dyDescent="0.25">
      <c r="A2292">
        <v>1533043800</v>
      </c>
      <c r="B2292">
        <v>25.39743417</v>
      </c>
      <c r="C2292">
        <v>25.707039120000001</v>
      </c>
      <c r="D2292">
        <v>25.264746339999999</v>
      </c>
      <c r="E2292">
        <v>25.510464549999998</v>
      </c>
      <c r="F2292">
        <v>25.39743417</v>
      </c>
      <c r="G2292">
        <v>25.707039120000001</v>
      </c>
      <c r="H2292">
        <v>25.264746339999999</v>
      </c>
      <c r="I2292">
        <v>25.510464549999998</v>
      </c>
      <c r="J2292">
        <v>2808.5</v>
      </c>
      <c r="K2292">
        <v>2831.75</v>
      </c>
      <c r="L2292">
        <v>2807.75</v>
      </c>
      <c r="M2292">
        <v>2821.25</v>
      </c>
      <c r="N2292">
        <v>2805.5</v>
      </c>
      <c r="O2292">
        <v>2827.75</v>
      </c>
      <c r="P2292">
        <v>2802.75</v>
      </c>
      <c r="Q2292">
        <v>2817</v>
      </c>
      <c r="R2292">
        <v>2809.73</v>
      </c>
      <c r="S2292">
        <v>2824.46</v>
      </c>
      <c r="T2292">
        <v>2808.06</v>
      </c>
      <c r="U2292">
        <v>2816.29</v>
      </c>
      <c r="V2292">
        <v>1.91</v>
      </c>
      <c r="W2292">
        <v>1.91</v>
      </c>
      <c r="X2292">
        <v>1.91</v>
      </c>
      <c r="Y2292">
        <v>1.91</v>
      </c>
      <c r="Z2292">
        <v>1.93</v>
      </c>
      <c r="AA2292">
        <v>1.93</v>
      </c>
      <c r="AB2292">
        <v>1.93</v>
      </c>
      <c r="AC2292">
        <v>1.93</v>
      </c>
      <c r="AD2292">
        <v>260.01423441999998</v>
      </c>
      <c r="AE2292">
        <v>261.13462621999997</v>
      </c>
      <c r="AF2292">
        <v>259.61607865000002</v>
      </c>
      <c r="AG2292">
        <v>260.49572511000002</v>
      </c>
      <c r="AH2292" t="s">
        <v>12</v>
      </c>
      <c r="AI2292" t="s">
        <v>12</v>
      </c>
    </row>
    <row r="2293" spans="1:35" x14ac:dyDescent="0.25">
      <c r="A2293">
        <v>1533130200</v>
      </c>
      <c r="B2293">
        <v>25.56452255</v>
      </c>
      <c r="C2293">
        <v>25.731610939999999</v>
      </c>
      <c r="D2293">
        <v>25.19594524</v>
      </c>
      <c r="E2293">
        <v>25.407262899999999</v>
      </c>
      <c r="F2293">
        <v>25.56452255</v>
      </c>
      <c r="G2293">
        <v>25.731610939999999</v>
      </c>
      <c r="H2293">
        <v>25.19594524</v>
      </c>
      <c r="I2293">
        <v>25.407262899999999</v>
      </c>
      <c r="J2293">
        <v>2827.75</v>
      </c>
      <c r="K2293">
        <v>2829.5</v>
      </c>
      <c r="L2293">
        <v>2810</v>
      </c>
      <c r="M2293">
        <v>2815</v>
      </c>
      <c r="N2293">
        <v>2824.25</v>
      </c>
      <c r="O2293">
        <v>2825.75</v>
      </c>
      <c r="P2293">
        <v>2805.5</v>
      </c>
      <c r="Q2293">
        <v>2810.75</v>
      </c>
      <c r="R2293">
        <v>2821.17</v>
      </c>
      <c r="S2293">
        <v>2825.83</v>
      </c>
      <c r="T2293">
        <v>2805.85</v>
      </c>
      <c r="U2293">
        <v>2813.36</v>
      </c>
      <c r="V2293">
        <v>1.91</v>
      </c>
      <c r="W2293">
        <v>1.91</v>
      </c>
      <c r="X2293">
        <v>1.91</v>
      </c>
      <c r="Y2293">
        <v>1.91</v>
      </c>
      <c r="Z2293">
        <v>1.88</v>
      </c>
      <c r="AA2293">
        <v>1.88</v>
      </c>
      <c r="AB2293">
        <v>1.88</v>
      </c>
      <c r="AC2293">
        <v>1.88</v>
      </c>
      <c r="AD2293">
        <v>260.70869214999999</v>
      </c>
      <c r="AE2293">
        <v>261.23648003</v>
      </c>
      <c r="AF2293">
        <v>259.38598165000002</v>
      </c>
      <c r="AG2293">
        <v>260.06053159999999</v>
      </c>
      <c r="AH2293" t="s">
        <v>12</v>
      </c>
      <c r="AI2293" t="s">
        <v>12</v>
      </c>
    </row>
    <row r="2294" spans="1:35" x14ac:dyDescent="0.25">
      <c r="A2294">
        <v>1533216600</v>
      </c>
      <c r="B2294">
        <v>24.989541939999999</v>
      </c>
      <c r="C2294">
        <v>25.84218413</v>
      </c>
      <c r="D2294">
        <v>24.920740840000001</v>
      </c>
      <c r="E2294">
        <v>25.78075458</v>
      </c>
      <c r="F2294">
        <v>24.989541939999999</v>
      </c>
      <c r="G2294">
        <v>25.84218413</v>
      </c>
      <c r="H2294">
        <v>24.920740840000001</v>
      </c>
      <c r="I2294">
        <v>25.78075458</v>
      </c>
      <c r="J2294">
        <v>2817.5</v>
      </c>
      <c r="K2294">
        <v>2835</v>
      </c>
      <c r="L2294">
        <v>2795.5</v>
      </c>
      <c r="M2294">
        <v>2832.5</v>
      </c>
      <c r="N2294">
        <v>2814</v>
      </c>
      <c r="O2294">
        <v>2831.25</v>
      </c>
      <c r="P2294">
        <v>2791</v>
      </c>
      <c r="Q2294">
        <v>2828.5</v>
      </c>
      <c r="R2294">
        <v>2800.48</v>
      </c>
      <c r="S2294">
        <v>2829.91</v>
      </c>
      <c r="T2294">
        <v>2796.34</v>
      </c>
      <c r="U2294">
        <v>2827.22</v>
      </c>
      <c r="V2294">
        <v>1.91</v>
      </c>
      <c r="W2294">
        <v>1.91</v>
      </c>
      <c r="X2294">
        <v>1.91</v>
      </c>
      <c r="Y2294">
        <v>1.91</v>
      </c>
      <c r="Z2294">
        <v>1.91</v>
      </c>
      <c r="AA2294">
        <v>1.91</v>
      </c>
      <c r="AB2294">
        <v>1.91</v>
      </c>
      <c r="AC2294">
        <v>1.91</v>
      </c>
      <c r="AD2294">
        <v>258.69939443999999</v>
      </c>
      <c r="AE2294">
        <v>261.65315466999999</v>
      </c>
      <c r="AF2294">
        <v>258.48642740999998</v>
      </c>
      <c r="AG2294">
        <v>261.47722536999999</v>
      </c>
      <c r="AH2294" t="s">
        <v>12</v>
      </c>
      <c r="AI2294" t="s">
        <v>12</v>
      </c>
    </row>
    <row r="2295" spans="1:35" x14ac:dyDescent="0.25">
      <c r="A2295">
        <v>1533303000</v>
      </c>
      <c r="B2295">
        <v>25.82989822</v>
      </c>
      <c r="C2295">
        <v>26.1345888</v>
      </c>
      <c r="D2295">
        <v>25.775840209999998</v>
      </c>
      <c r="E2295">
        <v>26.129674439999999</v>
      </c>
      <c r="F2295">
        <v>25.82989822</v>
      </c>
      <c r="G2295">
        <v>26.1345888</v>
      </c>
      <c r="H2295">
        <v>25.775840209999998</v>
      </c>
      <c r="I2295">
        <v>26.129674439999999</v>
      </c>
      <c r="J2295">
        <v>2833.5</v>
      </c>
      <c r="K2295">
        <v>2845.25</v>
      </c>
      <c r="L2295">
        <v>2829</v>
      </c>
      <c r="M2295">
        <v>2843.75</v>
      </c>
      <c r="N2295">
        <v>2830.75</v>
      </c>
      <c r="O2295">
        <v>2841.5</v>
      </c>
      <c r="P2295">
        <v>2824.75</v>
      </c>
      <c r="Q2295">
        <v>2839.5</v>
      </c>
      <c r="R2295">
        <v>2829.62</v>
      </c>
      <c r="S2295">
        <v>2840.38</v>
      </c>
      <c r="T2295">
        <v>2827.37</v>
      </c>
      <c r="U2295">
        <v>2840.35</v>
      </c>
      <c r="V2295">
        <v>1.91</v>
      </c>
      <c r="W2295">
        <v>1.91</v>
      </c>
      <c r="X2295">
        <v>1.91</v>
      </c>
      <c r="Y2295">
        <v>1.91</v>
      </c>
      <c r="Z2295">
        <v>1.86</v>
      </c>
      <c r="AA2295">
        <v>1.86</v>
      </c>
      <c r="AB2295">
        <v>1.86</v>
      </c>
      <c r="AC2295">
        <v>1.86</v>
      </c>
      <c r="AD2295">
        <v>261.60685747999997</v>
      </c>
      <c r="AE2295">
        <v>262.65104413</v>
      </c>
      <c r="AF2295">
        <v>261.42166874999998</v>
      </c>
      <c r="AG2295">
        <v>262.59761717999999</v>
      </c>
      <c r="AH2295" t="s">
        <v>12</v>
      </c>
      <c r="AI2295" t="s">
        <v>12</v>
      </c>
    </row>
    <row r="2296" spans="1:35" x14ac:dyDescent="0.25">
      <c r="A2296">
        <v>1533562200</v>
      </c>
      <c r="B2296">
        <v>26.11984571</v>
      </c>
      <c r="C2296">
        <v>26.498251750000001</v>
      </c>
      <c r="D2296">
        <v>26.009272509999999</v>
      </c>
      <c r="E2296">
        <v>26.41470756</v>
      </c>
      <c r="F2296">
        <v>26.11984571</v>
      </c>
      <c r="G2296">
        <v>26.498251750000001</v>
      </c>
      <c r="H2296">
        <v>26.009272509999999</v>
      </c>
      <c r="I2296">
        <v>26.41470756</v>
      </c>
      <c r="J2296">
        <v>2846.25</v>
      </c>
      <c r="K2296">
        <v>2857.25</v>
      </c>
      <c r="L2296">
        <v>2839</v>
      </c>
      <c r="M2296">
        <v>2854.25</v>
      </c>
      <c r="N2296">
        <v>2841.5</v>
      </c>
      <c r="O2296">
        <v>2853.5</v>
      </c>
      <c r="P2296">
        <v>2835</v>
      </c>
      <c r="Q2296">
        <v>2850</v>
      </c>
      <c r="R2296">
        <v>2840.29</v>
      </c>
      <c r="S2296">
        <v>2853.29</v>
      </c>
      <c r="T2296">
        <v>2835.98</v>
      </c>
      <c r="U2296">
        <v>2850.4</v>
      </c>
      <c r="V2296">
        <v>1.91</v>
      </c>
      <c r="W2296">
        <v>1.91</v>
      </c>
      <c r="X2296">
        <v>1.91</v>
      </c>
      <c r="Y2296">
        <v>1.91</v>
      </c>
      <c r="Z2296">
        <v>1.86</v>
      </c>
      <c r="AA2296">
        <v>1.86</v>
      </c>
      <c r="AB2296">
        <v>1.86</v>
      </c>
      <c r="AC2296">
        <v>1.86</v>
      </c>
      <c r="AD2296">
        <v>262.63465493000001</v>
      </c>
      <c r="AE2296">
        <v>263.88467883999999</v>
      </c>
      <c r="AF2296">
        <v>262.22862864000001</v>
      </c>
      <c r="AG2296">
        <v>263.56059857000002</v>
      </c>
      <c r="AH2296" t="s">
        <v>12</v>
      </c>
      <c r="AI2296" t="s">
        <v>12</v>
      </c>
    </row>
    <row r="2297" spans="1:35" x14ac:dyDescent="0.25">
      <c r="A2297">
        <v>1533648600</v>
      </c>
      <c r="B2297">
        <v>26.6014534</v>
      </c>
      <c r="C2297">
        <v>26.778370509999998</v>
      </c>
      <c r="D2297">
        <v>26.57196721</v>
      </c>
      <c r="E2297">
        <v>26.650597040000001</v>
      </c>
      <c r="F2297">
        <v>26.6014534</v>
      </c>
      <c r="G2297">
        <v>26.778370509999998</v>
      </c>
      <c r="H2297">
        <v>26.57196721</v>
      </c>
      <c r="I2297">
        <v>26.650597040000001</v>
      </c>
      <c r="J2297">
        <v>2853</v>
      </c>
      <c r="K2297">
        <v>2868</v>
      </c>
      <c r="L2297">
        <v>2853</v>
      </c>
      <c r="M2297">
        <v>2864</v>
      </c>
      <c r="N2297">
        <v>2849.25</v>
      </c>
      <c r="O2297">
        <v>2863.75</v>
      </c>
      <c r="P2297">
        <v>2848.25</v>
      </c>
      <c r="Q2297">
        <v>2859.75</v>
      </c>
      <c r="R2297">
        <v>2855.92</v>
      </c>
      <c r="S2297">
        <v>2863.43</v>
      </c>
      <c r="T2297">
        <v>2855.92</v>
      </c>
      <c r="U2297">
        <v>2858.45</v>
      </c>
      <c r="V2297">
        <v>1.91</v>
      </c>
      <c r="W2297">
        <v>1.91</v>
      </c>
      <c r="X2297">
        <v>1.91</v>
      </c>
      <c r="Y2297">
        <v>1.91</v>
      </c>
      <c r="Z2297">
        <v>1.87</v>
      </c>
      <c r="AA2297">
        <v>1.87</v>
      </c>
      <c r="AB2297">
        <v>1.87</v>
      </c>
      <c r="AC2297">
        <v>1.87</v>
      </c>
      <c r="AD2297">
        <v>264.25505629999998</v>
      </c>
      <c r="AE2297">
        <v>264.82914135999999</v>
      </c>
      <c r="AF2297">
        <v>264.11616476</v>
      </c>
      <c r="AG2297">
        <v>264.43098558999998</v>
      </c>
      <c r="AH2297" t="s">
        <v>12</v>
      </c>
      <c r="AI2297" t="s">
        <v>12</v>
      </c>
    </row>
    <row r="2298" spans="1:35" x14ac:dyDescent="0.25">
      <c r="A2298">
        <v>1533735000</v>
      </c>
      <c r="B2298">
        <v>26.606367760000001</v>
      </c>
      <c r="C2298">
        <v>26.73989104</v>
      </c>
      <c r="D2298">
        <v>26.47859429</v>
      </c>
      <c r="E2298">
        <v>26.591624670000002</v>
      </c>
      <c r="F2298">
        <v>26.606367760000001</v>
      </c>
      <c r="G2298">
        <v>26.73989104</v>
      </c>
      <c r="H2298">
        <v>26.47859429</v>
      </c>
      <c r="I2298">
        <v>26.591624670000002</v>
      </c>
      <c r="J2298">
        <v>2863.75</v>
      </c>
      <c r="K2298">
        <v>2866.5</v>
      </c>
      <c r="L2298">
        <v>2856.75</v>
      </c>
      <c r="M2298">
        <v>2859.5</v>
      </c>
      <c r="N2298">
        <v>2860.5</v>
      </c>
      <c r="O2298">
        <v>2862.5</v>
      </c>
      <c r="P2298">
        <v>2852.5</v>
      </c>
      <c r="Q2298">
        <v>2855.25</v>
      </c>
      <c r="R2298">
        <v>2856.79</v>
      </c>
      <c r="S2298">
        <v>2862.44</v>
      </c>
      <c r="T2298">
        <v>2853.09</v>
      </c>
      <c r="U2298">
        <v>2857.7</v>
      </c>
      <c r="V2298">
        <v>1.91</v>
      </c>
      <c r="W2298">
        <v>1.91</v>
      </c>
      <c r="X2298">
        <v>1.91</v>
      </c>
      <c r="Y2298">
        <v>1.91</v>
      </c>
      <c r="Z2298">
        <v>1.88</v>
      </c>
      <c r="AA2298">
        <v>1.88</v>
      </c>
      <c r="AB2298">
        <v>1.88</v>
      </c>
      <c r="AC2298">
        <v>1.88</v>
      </c>
      <c r="AD2298">
        <v>264.25505629999998</v>
      </c>
      <c r="AE2298">
        <v>264.73654699999997</v>
      </c>
      <c r="AF2298">
        <v>263.83838165999998</v>
      </c>
      <c r="AG2298">
        <v>264.31987235999998</v>
      </c>
      <c r="AH2298" t="s">
        <v>12</v>
      </c>
      <c r="AI2298" t="s">
        <v>12</v>
      </c>
    </row>
    <row r="2299" spans="1:35" x14ac:dyDescent="0.25">
      <c r="A2299">
        <v>1533821400</v>
      </c>
      <c r="B2299">
        <v>26.635853950000001</v>
      </c>
      <c r="C2299">
        <v>26.75379869</v>
      </c>
      <c r="D2299">
        <v>26.454022470000002</v>
      </c>
      <c r="E2299">
        <v>26.488423019999999</v>
      </c>
      <c r="F2299">
        <v>26.635853950000001</v>
      </c>
      <c r="G2299">
        <v>26.75379869</v>
      </c>
      <c r="H2299">
        <v>26.454022470000002</v>
      </c>
      <c r="I2299">
        <v>26.488423019999999</v>
      </c>
      <c r="J2299">
        <v>2858.5</v>
      </c>
      <c r="K2299">
        <v>2866.5</v>
      </c>
      <c r="L2299">
        <v>2855.75</v>
      </c>
      <c r="M2299">
        <v>2858</v>
      </c>
      <c r="N2299">
        <v>2853.5</v>
      </c>
      <c r="O2299">
        <v>2862.75</v>
      </c>
      <c r="P2299">
        <v>2850.5</v>
      </c>
      <c r="Q2299">
        <v>2853.75</v>
      </c>
      <c r="R2299">
        <v>2857.19</v>
      </c>
      <c r="S2299">
        <v>2862.48</v>
      </c>
      <c r="T2299">
        <v>2851.98</v>
      </c>
      <c r="U2299">
        <v>2853.58</v>
      </c>
      <c r="V2299">
        <v>1.91</v>
      </c>
      <c r="W2299">
        <v>1.91</v>
      </c>
      <c r="X2299">
        <v>1.91</v>
      </c>
      <c r="Y2299">
        <v>1.91</v>
      </c>
      <c r="Z2299">
        <v>1.91</v>
      </c>
      <c r="AA2299">
        <v>1.91</v>
      </c>
      <c r="AB2299">
        <v>1.91</v>
      </c>
      <c r="AC2299">
        <v>1.91</v>
      </c>
      <c r="AD2299">
        <v>264.38468841000002</v>
      </c>
      <c r="AE2299">
        <v>264.79210361999998</v>
      </c>
      <c r="AF2299">
        <v>263.81523306999998</v>
      </c>
      <c r="AG2299">
        <v>263.95875433999998</v>
      </c>
      <c r="AH2299" t="s">
        <v>12</v>
      </c>
      <c r="AI2299" t="s">
        <v>12</v>
      </c>
    </row>
    <row r="2300" spans="1:35" x14ac:dyDescent="0.25">
      <c r="A2300">
        <v>1533907800</v>
      </c>
      <c r="B2300">
        <v>26.016644060000001</v>
      </c>
      <c r="C2300">
        <v>26.208304259999998</v>
      </c>
      <c r="D2300">
        <v>25.741439669999998</v>
      </c>
      <c r="E2300">
        <v>25.952757330000001</v>
      </c>
      <c r="F2300">
        <v>26.016644060000001</v>
      </c>
      <c r="G2300">
        <v>26.208304259999998</v>
      </c>
      <c r="H2300">
        <v>25.741439669999998</v>
      </c>
      <c r="I2300">
        <v>25.952757330000001</v>
      </c>
      <c r="J2300">
        <v>2856.25</v>
      </c>
      <c r="K2300">
        <v>2856.5</v>
      </c>
      <c r="L2300">
        <v>2830</v>
      </c>
      <c r="M2300">
        <v>2840.75</v>
      </c>
      <c r="N2300">
        <v>2852.5</v>
      </c>
      <c r="O2300">
        <v>2852.75</v>
      </c>
      <c r="P2300">
        <v>2826</v>
      </c>
      <c r="Q2300">
        <v>2836.75</v>
      </c>
      <c r="R2300">
        <v>2839.64</v>
      </c>
      <c r="S2300">
        <v>2842.2</v>
      </c>
      <c r="T2300">
        <v>2825.81</v>
      </c>
      <c r="U2300">
        <v>2833.28</v>
      </c>
      <c r="V2300">
        <v>1.91</v>
      </c>
      <c r="W2300">
        <v>1.91</v>
      </c>
      <c r="X2300">
        <v>1.91</v>
      </c>
      <c r="Y2300">
        <v>1.91</v>
      </c>
      <c r="Z2300">
        <v>1.9</v>
      </c>
      <c r="AA2300">
        <v>1.9</v>
      </c>
      <c r="AB2300">
        <v>1.9</v>
      </c>
      <c r="AC2300">
        <v>1.9</v>
      </c>
      <c r="AD2300">
        <v>262.45872563</v>
      </c>
      <c r="AE2300">
        <v>263.01892154000001</v>
      </c>
      <c r="AF2300">
        <v>261.44944706000001</v>
      </c>
      <c r="AG2300">
        <v>262.19020197999998</v>
      </c>
      <c r="AH2300" t="s">
        <v>12</v>
      </c>
      <c r="AI2300" t="s">
        <v>12</v>
      </c>
    </row>
    <row r="2301" spans="1:35" x14ac:dyDescent="0.25">
      <c r="A2301">
        <v>1534167000</v>
      </c>
      <c r="B2301">
        <v>26.036301519999999</v>
      </c>
      <c r="C2301">
        <v>26.22796172</v>
      </c>
      <c r="D2301">
        <v>25.569436920000001</v>
      </c>
      <c r="E2301">
        <v>25.677552930000001</v>
      </c>
      <c r="F2301">
        <v>26.036301519999999</v>
      </c>
      <c r="G2301">
        <v>26.22796172</v>
      </c>
      <c r="H2301">
        <v>25.569436920000001</v>
      </c>
      <c r="I2301">
        <v>25.677552930000001</v>
      </c>
      <c r="J2301">
        <v>2840</v>
      </c>
      <c r="K2301">
        <v>2847.75</v>
      </c>
      <c r="L2301">
        <v>2823.75</v>
      </c>
      <c r="M2301">
        <v>2829.5</v>
      </c>
      <c r="N2301">
        <v>2835.75</v>
      </c>
      <c r="O2301">
        <v>2843.75</v>
      </c>
      <c r="P2301">
        <v>2820</v>
      </c>
      <c r="Q2301">
        <v>2825.5</v>
      </c>
      <c r="R2301">
        <v>2835.46</v>
      </c>
      <c r="S2301">
        <v>2843.4</v>
      </c>
      <c r="T2301">
        <v>2819.88</v>
      </c>
      <c r="U2301">
        <v>2821.93</v>
      </c>
      <c r="V2301">
        <v>1.91</v>
      </c>
      <c r="W2301">
        <v>1.91</v>
      </c>
      <c r="X2301">
        <v>1.91</v>
      </c>
      <c r="Y2301">
        <v>1.91</v>
      </c>
      <c r="Z2301">
        <v>1.91</v>
      </c>
      <c r="AA2301">
        <v>1.91</v>
      </c>
      <c r="AB2301">
        <v>1.91</v>
      </c>
      <c r="AC2301">
        <v>1.91</v>
      </c>
      <c r="AD2301">
        <v>262.47724450999999</v>
      </c>
      <c r="AE2301">
        <v>263.11614562</v>
      </c>
      <c r="AF2301">
        <v>260.90314031000003</v>
      </c>
      <c r="AG2301">
        <v>261.20870172000002</v>
      </c>
      <c r="AH2301" t="s">
        <v>12</v>
      </c>
      <c r="AI2301" t="s">
        <v>12</v>
      </c>
    </row>
    <row r="2302" spans="1:35" x14ac:dyDescent="0.25">
      <c r="A2302">
        <v>1534253400</v>
      </c>
      <c r="B2302">
        <v>25.893784960000001</v>
      </c>
      <c r="C2302">
        <v>26.223047359999999</v>
      </c>
      <c r="D2302">
        <v>25.767534940000001</v>
      </c>
      <c r="E2302">
        <v>26.159160620000002</v>
      </c>
      <c r="F2302">
        <v>25.893784960000001</v>
      </c>
      <c r="G2302">
        <v>26.223047359999999</v>
      </c>
      <c r="H2302">
        <v>25.767534940000001</v>
      </c>
      <c r="I2302">
        <v>26.159160620000002</v>
      </c>
      <c r="J2302">
        <v>2830.75</v>
      </c>
      <c r="K2302">
        <v>2847.25</v>
      </c>
      <c r="L2302">
        <v>2830.25</v>
      </c>
      <c r="M2302">
        <v>2845</v>
      </c>
      <c r="N2302">
        <v>2826.75</v>
      </c>
      <c r="O2302">
        <v>2843.5</v>
      </c>
      <c r="P2302">
        <v>2825.75</v>
      </c>
      <c r="Q2302">
        <v>2841</v>
      </c>
      <c r="R2302">
        <v>2827.88</v>
      </c>
      <c r="S2302">
        <v>2843.11</v>
      </c>
      <c r="T2302">
        <v>2826.58</v>
      </c>
      <c r="U2302">
        <v>2839.96</v>
      </c>
      <c r="V2302">
        <v>1.91</v>
      </c>
      <c r="W2302">
        <v>1.91</v>
      </c>
      <c r="X2302">
        <v>1.91</v>
      </c>
      <c r="Y2302">
        <v>1.91</v>
      </c>
      <c r="Z2302">
        <v>1.93</v>
      </c>
      <c r="AA2302">
        <v>1.93</v>
      </c>
      <c r="AB2302">
        <v>1.93</v>
      </c>
      <c r="AC2302">
        <v>1.93</v>
      </c>
      <c r="AD2302">
        <v>261.96797550000002</v>
      </c>
      <c r="AE2302">
        <v>263.12540505999999</v>
      </c>
      <c r="AF2302">
        <v>261.56361591000001</v>
      </c>
      <c r="AG2302">
        <v>262.87540027</v>
      </c>
      <c r="AH2302" t="s">
        <v>12</v>
      </c>
      <c r="AI2302" t="s">
        <v>12</v>
      </c>
    </row>
    <row r="2303" spans="1:35" x14ac:dyDescent="0.25">
      <c r="A2303">
        <v>1534339800</v>
      </c>
      <c r="B2303">
        <v>25.726696570000001</v>
      </c>
      <c r="C2303">
        <v>25.76743665</v>
      </c>
      <c r="D2303">
        <v>25.107486680000001</v>
      </c>
      <c r="E2303">
        <v>25.584180010000001</v>
      </c>
      <c r="F2303">
        <v>25.726696570000001</v>
      </c>
      <c r="G2303">
        <v>25.76743665</v>
      </c>
      <c r="H2303">
        <v>25.107486680000001</v>
      </c>
      <c r="I2303">
        <v>25.584180010000001</v>
      </c>
      <c r="J2303">
        <v>2844.5</v>
      </c>
      <c r="K2303">
        <v>2846</v>
      </c>
      <c r="L2303">
        <v>2807</v>
      </c>
      <c r="M2303">
        <v>2825</v>
      </c>
      <c r="N2303">
        <v>2841.75</v>
      </c>
      <c r="O2303">
        <v>2843</v>
      </c>
      <c r="P2303">
        <v>2803</v>
      </c>
      <c r="Q2303">
        <v>2821.25</v>
      </c>
      <c r="R2303">
        <v>2827.95</v>
      </c>
      <c r="S2303">
        <v>2827.95</v>
      </c>
      <c r="T2303">
        <v>2802.49</v>
      </c>
      <c r="U2303">
        <v>2818.37</v>
      </c>
      <c r="V2303">
        <v>1.91</v>
      </c>
      <c r="W2303">
        <v>1.91</v>
      </c>
      <c r="X2303">
        <v>1.91</v>
      </c>
      <c r="Y2303">
        <v>1.91</v>
      </c>
      <c r="Z2303">
        <v>1.98</v>
      </c>
      <c r="AA2303">
        <v>1.98</v>
      </c>
      <c r="AB2303">
        <v>1.98</v>
      </c>
      <c r="AC2303">
        <v>1.98</v>
      </c>
      <c r="AD2303">
        <v>261.46796594</v>
      </c>
      <c r="AE2303">
        <v>261.61611692000002</v>
      </c>
      <c r="AF2303">
        <v>259.41237104999999</v>
      </c>
      <c r="AG2303">
        <v>260.91239975000002</v>
      </c>
      <c r="AH2303" t="s">
        <v>12</v>
      </c>
      <c r="AI2303" t="s">
        <v>12</v>
      </c>
    </row>
    <row r="2304" spans="1:35" x14ac:dyDescent="0.25">
      <c r="A2304">
        <v>1534426200</v>
      </c>
      <c r="B2304">
        <v>25.992072239999999</v>
      </c>
      <c r="C2304">
        <v>26.439279379999999</v>
      </c>
      <c r="D2304">
        <v>25.987157870000001</v>
      </c>
      <c r="E2304">
        <v>26.16407499</v>
      </c>
      <c r="F2304">
        <v>25.992072239999999</v>
      </c>
      <c r="G2304">
        <v>26.439279379999999</v>
      </c>
      <c r="H2304">
        <v>25.987157870000001</v>
      </c>
      <c r="I2304">
        <v>26.16407499</v>
      </c>
      <c r="J2304">
        <v>2826.5</v>
      </c>
      <c r="K2304">
        <v>2856</v>
      </c>
      <c r="L2304">
        <v>2822</v>
      </c>
      <c r="M2304">
        <v>2848.75</v>
      </c>
      <c r="N2304">
        <v>2822.25</v>
      </c>
      <c r="O2304">
        <v>2851.75</v>
      </c>
      <c r="P2304">
        <v>2817.5</v>
      </c>
      <c r="Q2304">
        <v>2844.75</v>
      </c>
      <c r="R2304">
        <v>2831.44</v>
      </c>
      <c r="S2304">
        <v>2850.49</v>
      </c>
      <c r="T2304">
        <v>2831.44</v>
      </c>
      <c r="U2304">
        <v>2840.69</v>
      </c>
      <c r="V2304">
        <v>1.92</v>
      </c>
      <c r="W2304">
        <v>1.92</v>
      </c>
      <c r="X2304">
        <v>1.92</v>
      </c>
      <c r="Y2304">
        <v>1.92</v>
      </c>
      <c r="Z2304">
        <v>1.99</v>
      </c>
      <c r="AA2304">
        <v>1.99</v>
      </c>
      <c r="AB2304">
        <v>1.99</v>
      </c>
      <c r="AC2304">
        <v>1.99</v>
      </c>
      <c r="AD2304">
        <v>262.41242844999999</v>
      </c>
      <c r="AE2304">
        <v>263.93097603000001</v>
      </c>
      <c r="AF2304">
        <v>262.37539070999998</v>
      </c>
      <c r="AG2304">
        <v>263.02355125999998</v>
      </c>
      <c r="AH2304" t="s">
        <v>12</v>
      </c>
      <c r="AI2304" t="s">
        <v>12</v>
      </c>
    </row>
    <row r="2305" spans="1:35" x14ac:dyDescent="0.25">
      <c r="A2305">
        <v>1534512600</v>
      </c>
      <c r="B2305">
        <v>26.07561643</v>
      </c>
      <c r="C2305">
        <v>26.576881579999998</v>
      </c>
      <c r="D2305">
        <v>25.97472453</v>
      </c>
      <c r="E2305">
        <v>26.419621920000001</v>
      </c>
      <c r="F2305">
        <v>26.07561643</v>
      </c>
      <c r="G2305">
        <v>26.576881579999998</v>
      </c>
      <c r="H2305">
        <v>25.97472453</v>
      </c>
      <c r="I2305">
        <v>26.419621920000001</v>
      </c>
      <c r="J2305">
        <v>2846.75</v>
      </c>
      <c r="K2305">
        <v>2861.25</v>
      </c>
      <c r="L2305">
        <v>2839.25</v>
      </c>
      <c r="M2305">
        <v>2856.25</v>
      </c>
      <c r="N2305">
        <v>2843.5</v>
      </c>
      <c r="O2305">
        <v>2857</v>
      </c>
      <c r="P2305">
        <v>2835</v>
      </c>
      <c r="Q2305">
        <v>2852.25</v>
      </c>
      <c r="R2305">
        <v>2838.32</v>
      </c>
      <c r="S2305">
        <v>2855.63</v>
      </c>
      <c r="T2305">
        <v>2833.73</v>
      </c>
      <c r="U2305">
        <v>2850.13</v>
      </c>
      <c r="V2305">
        <v>1.92</v>
      </c>
      <c r="W2305">
        <v>1.92</v>
      </c>
      <c r="X2305">
        <v>1.92</v>
      </c>
      <c r="Y2305">
        <v>1.92</v>
      </c>
      <c r="Z2305">
        <v>1.9</v>
      </c>
      <c r="AA2305">
        <v>1.9</v>
      </c>
      <c r="AB2305">
        <v>1.9</v>
      </c>
      <c r="AC2305">
        <v>1.9</v>
      </c>
      <c r="AD2305">
        <v>262.81058422000001</v>
      </c>
      <c r="AE2305">
        <v>264.41255932000001</v>
      </c>
      <c r="AF2305">
        <v>262.38465014000002</v>
      </c>
      <c r="AG2305">
        <v>263.94949489999999</v>
      </c>
      <c r="AH2305" t="s">
        <v>12</v>
      </c>
      <c r="AI2305" t="s">
        <v>12</v>
      </c>
    </row>
    <row r="2306" spans="1:35" x14ac:dyDescent="0.25">
      <c r="A2306">
        <v>1534771800</v>
      </c>
      <c r="B2306">
        <v>26.576881579999998</v>
      </c>
      <c r="C2306">
        <v>26.687602200000001</v>
      </c>
      <c r="D2306">
        <v>26.434365020000001</v>
      </c>
      <c r="E2306">
        <v>26.621110860000002</v>
      </c>
      <c r="F2306">
        <v>26.576881579999998</v>
      </c>
      <c r="G2306">
        <v>26.687602200000001</v>
      </c>
      <c r="H2306">
        <v>26.434365020000001</v>
      </c>
      <c r="I2306">
        <v>26.621110860000002</v>
      </c>
      <c r="J2306">
        <v>2857.25</v>
      </c>
      <c r="K2306">
        <v>2865</v>
      </c>
      <c r="L2306">
        <v>2854.5</v>
      </c>
      <c r="M2306">
        <v>2862.75</v>
      </c>
      <c r="N2306">
        <v>2851.75</v>
      </c>
      <c r="O2306">
        <v>2860.75</v>
      </c>
      <c r="P2306">
        <v>2850.25</v>
      </c>
      <c r="Q2306">
        <v>2858.5</v>
      </c>
      <c r="R2306">
        <v>2853.93</v>
      </c>
      <c r="S2306">
        <v>2859.76</v>
      </c>
      <c r="T2306">
        <v>2850.62</v>
      </c>
      <c r="U2306">
        <v>2857.05</v>
      </c>
      <c r="V2306">
        <v>1.92</v>
      </c>
      <c r="W2306">
        <v>1.92</v>
      </c>
      <c r="X2306">
        <v>1.92</v>
      </c>
      <c r="Y2306">
        <v>1.92</v>
      </c>
      <c r="Z2306">
        <v>1.9</v>
      </c>
      <c r="AA2306">
        <v>1.9</v>
      </c>
      <c r="AB2306">
        <v>1.9</v>
      </c>
      <c r="AC2306">
        <v>1.9</v>
      </c>
      <c r="AD2306">
        <v>264.42172615999999</v>
      </c>
      <c r="AE2306">
        <v>264.79210361999998</v>
      </c>
      <c r="AF2306">
        <v>263.94949489999999</v>
      </c>
      <c r="AG2306">
        <v>264.51432052000001</v>
      </c>
      <c r="AH2306" t="s">
        <v>12</v>
      </c>
      <c r="AI2306" t="s">
        <v>12</v>
      </c>
    </row>
    <row r="2307" spans="1:35" x14ac:dyDescent="0.25">
      <c r="A2307">
        <v>1534858200</v>
      </c>
      <c r="B2307">
        <v>26.758713050000001</v>
      </c>
      <c r="C2307">
        <v>27.06340363</v>
      </c>
      <c r="D2307">
        <v>26.719398139999999</v>
      </c>
      <c r="E2307">
        <v>26.76854178</v>
      </c>
      <c r="F2307">
        <v>26.758713050000001</v>
      </c>
      <c r="G2307">
        <v>27.06340363</v>
      </c>
      <c r="H2307">
        <v>26.719398139999999</v>
      </c>
      <c r="I2307">
        <v>26.76854178</v>
      </c>
      <c r="J2307">
        <v>2860.5</v>
      </c>
      <c r="K2307">
        <v>2877.75</v>
      </c>
      <c r="L2307">
        <v>2856.5</v>
      </c>
      <c r="M2307">
        <v>2865.75</v>
      </c>
      <c r="N2307">
        <v>2856.75</v>
      </c>
      <c r="O2307">
        <v>2874</v>
      </c>
      <c r="P2307">
        <v>2852</v>
      </c>
      <c r="Q2307">
        <v>2861.75</v>
      </c>
      <c r="R2307">
        <v>2861.51</v>
      </c>
      <c r="S2307">
        <v>2873.23</v>
      </c>
      <c r="T2307">
        <v>2861.32</v>
      </c>
      <c r="U2307">
        <v>2862.96</v>
      </c>
      <c r="V2307">
        <v>1.92</v>
      </c>
      <c r="W2307">
        <v>1.92</v>
      </c>
      <c r="X2307">
        <v>1.92</v>
      </c>
      <c r="Y2307">
        <v>1.92</v>
      </c>
      <c r="Z2307">
        <v>1.9</v>
      </c>
      <c r="AA2307">
        <v>1.9</v>
      </c>
      <c r="AB2307">
        <v>1.9</v>
      </c>
      <c r="AC2307">
        <v>1.9</v>
      </c>
      <c r="AD2307">
        <v>265.05136784000001</v>
      </c>
      <c r="AE2307">
        <v>266.03286809999997</v>
      </c>
      <c r="AF2307">
        <v>264.55459906999999</v>
      </c>
      <c r="AG2307">
        <v>265.13470275999998</v>
      </c>
      <c r="AH2307" t="s">
        <v>12</v>
      </c>
      <c r="AI2307" t="s">
        <v>12</v>
      </c>
    </row>
    <row r="2308" spans="1:35" x14ac:dyDescent="0.25">
      <c r="A2308">
        <v>1534944600</v>
      </c>
      <c r="B2308">
        <v>26.66042577</v>
      </c>
      <c r="C2308">
        <v>26.898772430000001</v>
      </c>
      <c r="D2308">
        <v>26.57196721</v>
      </c>
      <c r="E2308">
        <v>26.75379869</v>
      </c>
      <c r="F2308">
        <v>26.66042577</v>
      </c>
      <c r="G2308">
        <v>26.898772430000001</v>
      </c>
      <c r="H2308">
        <v>26.57196721</v>
      </c>
      <c r="I2308">
        <v>26.75379869</v>
      </c>
      <c r="J2308">
        <v>2858</v>
      </c>
      <c r="K2308">
        <v>2872.25</v>
      </c>
      <c r="L2308">
        <v>2850.75</v>
      </c>
      <c r="M2308">
        <v>2865.25</v>
      </c>
      <c r="N2308">
        <v>2853</v>
      </c>
      <c r="O2308">
        <v>2868.25</v>
      </c>
      <c r="P2308">
        <v>2846.25</v>
      </c>
      <c r="Q2308">
        <v>2861.25</v>
      </c>
      <c r="R2308">
        <v>2860.99</v>
      </c>
      <c r="S2308">
        <v>2867.54</v>
      </c>
      <c r="T2308">
        <v>2856.05</v>
      </c>
      <c r="U2308">
        <v>2861.82</v>
      </c>
      <c r="V2308">
        <v>1.92</v>
      </c>
      <c r="W2308">
        <v>1.92</v>
      </c>
      <c r="X2308">
        <v>1.92</v>
      </c>
      <c r="Y2308">
        <v>1.92</v>
      </c>
      <c r="Z2308">
        <v>1.9</v>
      </c>
      <c r="AA2308">
        <v>1.9</v>
      </c>
      <c r="AB2308">
        <v>1.9</v>
      </c>
      <c r="AC2308">
        <v>1.9</v>
      </c>
      <c r="AD2308">
        <v>264.70876869</v>
      </c>
      <c r="AE2308">
        <v>265.52359909</v>
      </c>
      <c r="AF2308">
        <v>264.42635588000002</v>
      </c>
      <c r="AG2308">
        <v>264.97729234000002</v>
      </c>
      <c r="AH2308" t="s">
        <v>12</v>
      </c>
      <c r="AI2308" t="s">
        <v>12</v>
      </c>
    </row>
    <row r="2309" spans="1:35" x14ac:dyDescent="0.25">
      <c r="A2309">
        <v>1535031000</v>
      </c>
      <c r="B2309">
        <v>26.655511409999999</v>
      </c>
      <c r="C2309">
        <v>26.94054453</v>
      </c>
      <c r="D2309">
        <v>26.512994840000001</v>
      </c>
      <c r="E2309">
        <v>26.6014534</v>
      </c>
      <c r="F2309">
        <v>26.655511409999999</v>
      </c>
      <c r="G2309">
        <v>26.94054453</v>
      </c>
      <c r="H2309">
        <v>26.512994840000001</v>
      </c>
      <c r="I2309">
        <v>26.6014534</v>
      </c>
      <c r="J2309">
        <v>2867.75</v>
      </c>
      <c r="K2309">
        <v>2873.75</v>
      </c>
      <c r="L2309">
        <v>2859</v>
      </c>
      <c r="M2309">
        <v>2862</v>
      </c>
      <c r="N2309">
        <v>2861.75</v>
      </c>
      <c r="O2309">
        <v>2869.75</v>
      </c>
      <c r="P2309">
        <v>2854.75</v>
      </c>
      <c r="Q2309">
        <v>2858</v>
      </c>
      <c r="R2309">
        <v>2860.29</v>
      </c>
      <c r="S2309">
        <v>2868.78</v>
      </c>
      <c r="T2309">
        <v>2854.03</v>
      </c>
      <c r="U2309">
        <v>2856.98</v>
      </c>
      <c r="V2309">
        <v>1.92</v>
      </c>
      <c r="W2309">
        <v>1.92</v>
      </c>
      <c r="X2309">
        <v>1.92</v>
      </c>
      <c r="Y2309">
        <v>1.92</v>
      </c>
      <c r="Z2309">
        <v>1.94</v>
      </c>
      <c r="AA2309">
        <v>1.94</v>
      </c>
      <c r="AB2309">
        <v>1.94</v>
      </c>
      <c r="AC2309">
        <v>1.94</v>
      </c>
      <c r="AD2309">
        <v>264.79210361999998</v>
      </c>
      <c r="AE2309">
        <v>265.69026895000002</v>
      </c>
      <c r="AF2309">
        <v>264.29209405</v>
      </c>
      <c r="AG2309">
        <v>264.62543376000002</v>
      </c>
      <c r="AH2309" t="s">
        <v>12</v>
      </c>
      <c r="AI2309" t="s">
        <v>12</v>
      </c>
    </row>
    <row r="2310" spans="1:35" x14ac:dyDescent="0.25">
      <c r="A2310">
        <v>1535117400</v>
      </c>
      <c r="B2310">
        <v>26.793113600000002</v>
      </c>
      <c r="C2310">
        <v>27.1371191</v>
      </c>
      <c r="D2310">
        <v>26.778370509999998</v>
      </c>
      <c r="E2310">
        <v>27.083061090000001</v>
      </c>
      <c r="F2310">
        <v>26.793113600000002</v>
      </c>
      <c r="G2310">
        <v>27.1371191</v>
      </c>
      <c r="H2310">
        <v>26.778370509999998</v>
      </c>
      <c r="I2310">
        <v>27.083061090000001</v>
      </c>
      <c r="J2310">
        <v>2862</v>
      </c>
      <c r="K2310">
        <v>2881.5</v>
      </c>
      <c r="L2310">
        <v>2860.75</v>
      </c>
      <c r="M2310">
        <v>2881</v>
      </c>
      <c r="N2310">
        <v>2858.25</v>
      </c>
      <c r="O2310">
        <v>2877.5</v>
      </c>
      <c r="P2310">
        <v>2856.25</v>
      </c>
      <c r="Q2310">
        <v>2876.75</v>
      </c>
      <c r="R2310">
        <v>2862.35</v>
      </c>
      <c r="S2310">
        <v>2876.16</v>
      </c>
      <c r="T2310">
        <v>2862.35</v>
      </c>
      <c r="U2310">
        <v>2874.69</v>
      </c>
      <c r="V2310">
        <v>1.92</v>
      </c>
      <c r="W2310">
        <v>1.92</v>
      </c>
      <c r="X2310">
        <v>1.92</v>
      </c>
      <c r="Y2310">
        <v>1.92</v>
      </c>
      <c r="Z2310">
        <v>1.95</v>
      </c>
      <c r="AA2310">
        <v>1.95</v>
      </c>
      <c r="AB2310">
        <v>1.95</v>
      </c>
      <c r="AC2310">
        <v>1.95</v>
      </c>
      <c r="AD2310">
        <v>265.22729713000001</v>
      </c>
      <c r="AE2310">
        <v>266.36620780999999</v>
      </c>
      <c r="AF2310">
        <v>265.17174051000001</v>
      </c>
      <c r="AG2310">
        <v>266.21805683000002</v>
      </c>
      <c r="AH2310" t="s">
        <v>12</v>
      </c>
      <c r="AI2310" t="s">
        <v>12</v>
      </c>
    </row>
    <row r="2311" spans="1:35" x14ac:dyDescent="0.25">
      <c r="A2311">
        <v>1535376600</v>
      </c>
      <c r="B2311">
        <v>27.47621023</v>
      </c>
      <c r="C2311">
        <v>27.766157710000002</v>
      </c>
      <c r="D2311">
        <v>27.427066580000002</v>
      </c>
      <c r="E2311">
        <v>27.71209971</v>
      </c>
      <c r="F2311">
        <v>27.47621023</v>
      </c>
      <c r="G2311">
        <v>27.766157710000002</v>
      </c>
      <c r="H2311">
        <v>27.427066580000002</v>
      </c>
      <c r="I2311">
        <v>27.71209971</v>
      </c>
      <c r="J2311">
        <v>2882</v>
      </c>
      <c r="K2311">
        <v>2903.75</v>
      </c>
      <c r="L2311">
        <v>2882</v>
      </c>
      <c r="M2311">
        <v>2902.75</v>
      </c>
      <c r="N2311">
        <v>2877.75</v>
      </c>
      <c r="O2311">
        <v>2899.5</v>
      </c>
      <c r="P2311">
        <v>2876.75</v>
      </c>
      <c r="Q2311">
        <v>2898.5</v>
      </c>
      <c r="R2311">
        <v>2884.69</v>
      </c>
      <c r="S2311">
        <v>2898.25</v>
      </c>
      <c r="T2311">
        <v>2884.69</v>
      </c>
      <c r="U2311">
        <v>2896.74</v>
      </c>
      <c r="V2311">
        <v>1.92</v>
      </c>
      <c r="W2311">
        <v>1.92</v>
      </c>
      <c r="X2311">
        <v>1.92</v>
      </c>
      <c r="Y2311">
        <v>1.92</v>
      </c>
      <c r="Z2311">
        <v>1.95</v>
      </c>
      <c r="AA2311">
        <v>1.95</v>
      </c>
      <c r="AB2311">
        <v>1.95</v>
      </c>
      <c r="AC2311">
        <v>1.95</v>
      </c>
      <c r="AD2311">
        <v>267.46808074</v>
      </c>
      <c r="AE2311">
        <v>268.43106212999999</v>
      </c>
      <c r="AF2311">
        <v>267.30141089</v>
      </c>
      <c r="AG2311">
        <v>268.31994889999999</v>
      </c>
      <c r="AH2311" t="s">
        <v>12</v>
      </c>
      <c r="AI2311" t="s">
        <v>12</v>
      </c>
    </row>
    <row r="2312" spans="1:35" x14ac:dyDescent="0.25">
      <c r="A2312">
        <v>1535463000</v>
      </c>
      <c r="B2312">
        <v>27.889016819999998</v>
      </c>
      <c r="C2312">
        <v>27.91358864</v>
      </c>
      <c r="D2312">
        <v>27.623641150000001</v>
      </c>
      <c r="E2312">
        <v>27.751414619999998</v>
      </c>
      <c r="F2312">
        <v>27.889016819999998</v>
      </c>
      <c r="G2312">
        <v>27.91358864</v>
      </c>
      <c r="H2312">
        <v>27.623641150000001</v>
      </c>
      <c r="I2312">
        <v>27.751414619999998</v>
      </c>
      <c r="J2312">
        <v>2902.5</v>
      </c>
      <c r="K2312">
        <v>2910.5</v>
      </c>
      <c r="L2312">
        <v>2898.75</v>
      </c>
      <c r="M2312">
        <v>2903.5</v>
      </c>
      <c r="N2312">
        <v>2899</v>
      </c>
      <c r="O2312">
        <v>2906.25</v>
      </c>
      <c r="P2312">
        <v>2894.25</v>
      </c>
      <c r="Q2312">
        <v>2899.25</v>
      </c>
      <c r="R2312">
        <v>2901.45</v>
      </c>
      <c r="S2312">
        <v>2903.77</v>
      </c>
      <c r="T2312">
        <v>2893.5</v>
      </c>
      <c r="U2312">
        <v>2897.52</v>
      </c>
      <c r="V2312">
        <v>1.92</v>
      </c>
      <c r="W2312">
        <v>1.92</v>
      </c>
      <c r="X2312">
        <v>1.92</v>
      </c>
      <c r="Y2312">
        <v>1.92</v>
      </c>
      <c r="Z2312">
        <v>1.95</v>
      </c>
      <c r="AA2312">
        <v>1.95</v>
      </c>
      <c r="AB2312">
        <v>1.95</v>
      </c>
      <c r="AC2312">
        <v>1.95</v>
      </c>
      <c r="AD2312">
        <v>268.80143958999997</v>
      </c>
      <c r="AE2312">
        <v>268.91023797000003</v>
      </c>
      <c r="AF2312">
        <v>267.96809030999998</v>
      </c>
      <c r="AG2312">
        <v>268.44958100999997</v>
      </c>
      <c r="AH2312" t="s">
        <v>12</v>
      </c>
      <c r="AI2312" t="s">
        <v>12</v>
      </c>
    </row>
    <row r="2313" spans="1:35" x14ac:dyDescent="0.25">
      <c r="A2313">
        <v>1535549400</v>
      </c>
      <c r="B2313">
        <v>27.830044449999999</v>
      </c>
      <c r="C2313">
        <v>28.287080320000001</v>
      </c>
      <c r="D2313">
        <v>27.761243350000001</v>
      </c>
      <c r="E2313">
        <v>28.20353613</v>
      </c>
      <c r="F2313">
        <v>27.830044449999999</v>
      </c>
      <c r="G2313">
        <v>28.287080320000001</v>
      </c>
      <c r="H2313">
        <v>27.761243350000001</v>
      </c>
      <c r="I2313">
        <v>28.20353613</v>
      </c>
      <c r="J2313">
        <v>2904.5</v>
      </c>
      <c r="K2313">
        <v>2921.75</v>
      </c>
      <c r="L2313">
        <v>2902.25</v>
      </c>
      <c r="M2313">
        <v>2919</v>
      </c>
      <c r="N2313">
        <v>2900.5</v>
      </c>
      <c r="O2313">
        <v>2917.5</v>
      </c>
      <c r="P2313">
        <v>2897.5</v>
      </c>
      <c r="Q2313">
        <v>2914.75</v>
      </c>
      <c r="R2313">
        <v>2900.62</v>
      </c>
      <c r="S2313">
        <v>2916.5</v>
      </c>
      <c r="T2313">
        <v>2898.4</v>
      </c>
      <c r="U2313">
        <v>2914.04</v>
      </c>
      <c r="V2313">
        <v>1.92</v>
      </c>
      <c r="W2313">
        <v>1.92</v>
      </c>
      <c r="X2313">
        <v>1.92</v>
      </c>
      <c r="Y2313">
        <v>1.92</v>
      </c>
      <c r="Z2313">
        <v>1.93</v>
      </c>
      <c r="AA2313">
        <v>1.93</v>
      </c>
      <c r="AB2313">
        <v>1.93</v>
      </c>
      <c r="AC2313">
        <v>1.93</v>
      </c>
      <c r="AD2313">
        <v>268.67180747999998</v>
      </c>
      <c r="AE2313">
        <v>270.13479844</v>
      </c>
      <c r="AF2313">
        <v>268.41754336000002</v>
      </c>
      <c r="AG2313">
        <v>269.89405309</v>
      </c>
      <c r="AH2313" t="s">
        <v>12</v>
      </c>
      <c r="AI2313" t="s">
        <v>12</v>
      </c>
    </row>
    <row r="2314" spans="1:35" x14ac:dyDescent="0.25">
      <c r="A2314">
        <v>1535635800</v>
      </c>
      <c r="B2314">
        <v>28.026619019999998</v>
      </c>
      <c r="C2314">
        <v>28.164172069999999</v>
      </c>
      <c r="D2314">
        <v>27.66295607</v>
      </c>
      <c r="E2314">
        <v>27.839873180000001</v>
      </c>
      <c r="F2314">
        <v>28.026619019999998</v>
      </c>
      <c r="G2314">
        <v>28.164172069999999</v>
      </c>
      <c r="H2314">
        <v>27.66295607</v>
      </c>
      <c r="I2314">
        <v>27.839873180000001</v>
      </c>
      <c r="J2314">
        <v>2920</v>
      </c>
      <c r="K2314">
        <v>2921</v>
      </c>
      <c r="L2314">
        <v>2899.75</v>
      </c>
      <c r="M2314">
        <v>2906.5</v>
      </c>
      <c r="N2314">
        <v>2915.75</v>
      </c>
      <c r="O2314">
        <v>2916.25</v>
      </c>
      <c r="P2314">
        <v>2895.5</v>
      </c>
      <c r="Q2314">
        <v>2902</v>
      </c>
      <c r="R2314">
        <v>2908.94</v>
      </c>
      <c r="S2314">
        <v>2912.46</v>
      </c>
      <c r="T2314">
        <v>2895.22</v>
      </c>
      <c r="U2314">
        <v>2901.13</v>
      </c>
      <c r="V2314">
        <v>1.92</v>
      </c>
      <c r="W2314">
        <v>1.92</v>
      </c>
      <c r="X2314">
        <v>1.92</v>
      </c>
      <c r="Y2314">
        <v>1.92</v>
      </c>
      <c r="Z2314">
        <v>1.93</v>
      </c>
      <c r="AA2314">
        <v>1.93</v>
      </c>
      <c r="AB2314">
        <v>1.93</v>
      </c>
      <c r="AC2314">
        <v>1.93</v>
      </c>
      <c r="AD2314">
        <v>269.39404352000003</v>
      </c>
      <c r="AE2314">
        <v>269.78293984999999</v>
      </c>
      <c r="AF2314">
        <v>268.18105735</v>
      </c>
      <c r="AG2314">
        <v>268.80143958999997</v>
      </c>
      <c r="AH2314" t="s">
        <v>12</v>
      </c>
      <c r="AI2314" t="s">
        <v>12</v>
      </c>
    </row>
    <row r="2315" spans="1:35" x14ac:dyDescent="0.25">
      <c r="A2315">
        <v>1535722200</v>
      </c>
      <c r="B2315">
        <v>27.707185339999999</v>
      </c>
      <c r="C2315">
        <v>28.0020472</v>
      </c>
      <c r="D2315">
        <v>27.559754420000001</v>
      </c>
      <c r="E2315">
        <v>27.830044449999999</v>
      </c>
      <c r="F2315">
        <v>27.707185339999999</v>
      </c>
      <c r="G2315">
        <v>28.0020472</v>
      </c>
      <c r="H2315">
        <v>27.559754420000001</v>
      </c>
      <c r="I2315">
        <v>27.830044449999999</v>
      </c>
      <c r="J2315">
        <v>2902.25</v>
      </c>
      <c r="K2315">
        <v>2911.5</v>
      </c>
      <c r="L2315">
        <v>2896.25</v>
      </c>
      <c r="M2315">
        <v>2906.5</v>
      </c>
      <c r="N2315">
        <v>2898</v>
      </c>
      <c r="O2315">
        <v>2907.5</v>
      </c>
      <c r="P2315">
        <v>2891.75</v>
      </c>
      <c r="Q2315">
        <v>2902</v>
      </c>
      <c r="R2315">
        <v>2898.37</v>
      </c>
      <c r="S2315">
        <v>2906.32</v>
      </c>
      <c r="T2315">
        <v>2891.73</v>
      </c>
      <c r="U2315">
        <v>2901.52</v>
      </c>
      <c r="V2315">
        <v>1.91</v>
      </c>
      <c r="W2315">
        <v>1.91</v>
      </c>
      <c r="X2315">
        <v>1.91</v>
      </c>
      <c r="Y2315">
        <v>1.91</v>
      </c>
      <c r="Z2315">
        <v>1.97</v>
      </c>
      <c r="AA2315">
        <v>1.97</v>
      </c>
      <c r="AB2315">
        <v>1.97</v>
      </c>
      <c r="AC2315">
        <v>1.97</v>
      </c>
      <c r="AD2315">
        <v>268.37550550999998</v>
      </c>
      <c r="AE2315">
        <v>269.27367084999997</v>
      </c>
      <c r="AF2315">
        <v>267.86623651000002</v>
      </c>
      <c r="AG2315">
        <v>268.81069903000002</v>
      </c>
      <c r="AH2315" t="s">
        <v>12</v>
      </c>
      <c r="AI2315" t="s">
        <v>12</v>
      </c>
    </row>
    <row r="2316" spans="1:35" x14ac:dyDescent="0.25">
      <c r="A2316">
        <v>1536067800</v>
      </c>
      <c r="B2316">
        <v>27.697356620000001</v>
      </c>
      <c r="C2316">
        <v>27.815301359999999</v>
      </c>
      <c r="D2316">
        <v>27.37300858</v>
      </c>
      <c r="E2316">
        <v>27.707185339999999</v>
      </c>
      <c r="F2316">
        <v>27.697356620000001</v>
      </c>
      <c r="G2316">
        <v>27.815301359999999</v>
      </c>
      <c r="H2316">
        <v>27.37300858</v>
      </c>
      <c r="I2316">
        <v>27.707185339999999</v>
      </c>
      <c r="J2316">
        <v>2910.75</v>
      </c>
      <c r="K2316">
        <v>2916.75</v>
      </c>
      <c r="L2316">
        <v>2890</v>
      </c>
      <c r="M2316">
        <v>2903</v>
      </c>
      <c r="N2316">
        <v>2906.5</v>
      </c>
      <c r="O2316">
        <v>2912.5</v>
      </c>
      <c r="P2316">
        <v>2885.5</v>
      </c>
      <c r="Q2316">
        <v>2898.25</v>
      </c>
      <c r="R2316">
        <v>2896.96</v>
      </c>
      <c r="S2316">
        <v>2900.18</v>
      </c>
      <c r="T2316">
        <v>2885.13</v>
      </c>
      <c r="U2316">
        <v>2896.72</v>
      </c>
      <c r="V2316">
        <v>1.92</v>
      </c>
      <c r="W2316">
        <v>1.92</v>
      </c>
      <c r="X2316">
        <v>1.92</v>
      </c>
      <c r="Y2316">
        <v>1.92</v>
      </c>
      <c r="Z2316">
        <v>1.95</v>
      </c>
      <c r="AA2316">
        <v>1.95</v>
      </c>
      <c r="AB2316">
        <v>1.95</v>
      </c>
      <c r="AC2316">
        <v>1.95</v>
      </c>
      <c r="AD2316">
        <v>268.37550550999998</v>
      </c>
      <c r="AE2316">
        <v>268.71810465999999</v>
      </c>
      <c r="AF2316">
        <v>267.30141089</v>
      </c>
      <c r="AG2316">
        <v>268.34772720000001</v>
      </c>
      <c r="AH2316" t="s">
        <v>12</v>
      </c>
      <c r="AI2316" t="s">
        <v>12</v>
      </c>
    </row>
    <row r="2317" spans="1:35" x14ac:dyDescent="0.25">
      <c r="A2317">
        <v>1536154200</v>
      </c>
      <c r="B2317">
        <v>27.579411870000001</v>
      </c>
      <c r="C2317">
        <v>27.643298609999999</v>
      </c>
      <c r="D2317">
        <v>27.146947829999998</v>
      </c>
      <c r="E2317">
        <v>27.48112459</v>
      </c>
      <c r="F2317">
        <v>27.579411870000001</v>
      </c>
      <c r="G2317">
        <v>27.643298609999999</v>
      </c>
      <c r="H2317">
        <v>27.146947829999998</v>
      </c>
      <c r="I2317">
        <v>27.48112459</v>
      </c>
      <c r="J2317">
        <v>2903.5</v>
      </c>
      <c r="K2317">
        <v>2905</v>
      </c>
      <c r="L2317">
        <v>2882.25</v>
      </c>
      <c r="M2317">
        <v>2893</v>
      </c>
      <c r="N2317">
        <v>2898.75</v>
      </c>
      <c r="O2317">
        <v>2900.5</v>
      </c>
      <c r="P2317">
        <v>2877.5</v>
      </c>
      <c r="Q2317">
        <v>2888.25</v>
      </c>
      <c r="R2317">
        <v>2891.59</v>
      </c>
      <c r="S2317">
        <v>2894.21</v>
      </c>
      <c r="T2317">
        <v>2876.92</v>
      </c>
      <c r="U2317">
        <v>2888.6</v>
      </c>
      <c r="V2317">
        <v>1.92</v>
      </c>
      <c r="W2317">
        <v>1.92</v>
      </c>
      <c r="X2317">
        <v>1.92</v>
      </c>
      <c r="Y2317">
        <v>1.92</v>
      </c>
      <c r="Z2317">
        <v>1.95</v>
      </c>
      <c r="AA2317">
        <v>1.95</v>
      </c>
      <c r="AB2317">
        <v>1.95</v>
      </c>
      <c r="AC2317">
        <v>1.95</v>
      </c>
      <c r="AD2317">
        <v>267.97734974999997</v>
      </c>
      <c r="AE2317">
        <v>268.19031679</v>
      </c>
      <c r="AF2317">
        <v>266.56991541000002</v>
      </c>
      <c r="AG2317">
        <v>267.62549116000002</v>
      </c>
      <c r="AH2317" t="s">
        <v>12</v>
      </c>
      <c r="AI2317" t="s">
        <v>12</v>
      </c>
    </row>
    <row r="2318" spans="1:35" x14ac:dyDescent="0.25">
      <c r="A2318">
        <v>1536240600</v>
      </c>
      <c r="B2318">
        <v>27.490953319999999</v>
      </c>
      <c r="C2318">
        <v>27.593663530000001</v>
      </c>
      <c r="D2318">
        <v>26.881572160000001</v>
      </c>
      <c r="E2318">
        <v>27.215748919999999</v>
      </c>
      <c r="F2318">
        <v>27.490953319999999</v>
      </c>
      <c r="G2318">
        <v>27.593663530000001</v>
      </c>
      <c r="H2318">
        <v>26.881572160000001</v>
      </c>
      <c r="I2318">
        <v>27.215748919999999</v>
      </c>
      <c r="J2318">
        <v>2893.75</v>
      </c>
      <c r="K2318">
        <v>2897.75</v>
      </c>
      <c r="L2318">
        <v>2872.25</v>
      </c>
      <c r="M2318">
        <v>2883.75</v>
      </c>
      <c r="N2318">
        <v>2888.5</v>
      </c>
      <c r="O2318">
        <v>2893</v>
      </c>
      <c r="P2318">
        <v>2868</v>
      </c>
      <c r="Q2318">
        <v>2879</v>
      </c>
      <c r="R2318">
        <v>2888.64</v>
      </c>
      <c r="S2318">
        <v>2892.05</v>
      </c>
      <c r="T2318">
        <v>2867.29</v>
      </c>
      <c r="U2318">
        <v>2878.05</v>
      </c>
      <c r="V2318">
        <v>1.92</v>
      </c>
      <c r="W2318">
        <v>1.92</v>
      </c>
      <c r="X2318">
        <v>1.92</v>
      </c>
      <c r="Y2318">
        <v>1.92</v>
      </c>
      <c r="Z2318">
        <v>1.94</v>
      </c>
      <c r="AA2318">
        <v>1.94</v>
      </c>
      <c r="AB2318">
        <v>1.94</v>
      </c>
      <c r="AC2318">
        <v>1.94</v>
      </c>
      <c r="AD2318">
        <v>267.73660439999998</v>
      </c>
      <c r="AE2318">
        <v>268.05142524000001</v>
      </c>
      <c r="AF2318">
        <v>265.74582557000002</v>
      </c>
      <c r="AG2318">
        <v>266.81992019</v>
      </c>
      <c r="AH2318" t="s">
        <v>12</v>
      </c>
      <c r="AI2318" t="s">
        <v>12</v>
      </c>
    </row>
    <row r="2319" spans="1:35" x14ac:dyDescent="0.25">
      <c r="A2319">
        <v>1536327000</v>
      </c>
      <c r="B2319">
        <v>26.881572160000001</v>
      </c>
      <c r="C2319">
        <v>27.363179850000002</v>
      </c>
      <c r="D2319">
        <v>26.799010840000001</v>
      </c>
      <c r="E2319">
        <v>27.038831810000001</v>
      </c>
      <c r="F2319">
        <v>26.881572160000001</v>
      </c>
      <c r="G2319">
        <v>27.363179850000002</v>
      </c>
      <c r="H2319">
        <v>26.799010840000001</v>
      </c>
      <c r="I2319">
        <v>27.038831810000001</v>
      </c>
      <c r="J2319">
        <v>2882.5</v>
      </c>
      <c r="K2319">
        <v>2889.75</v>
      </c>
      <c r="L2319">
        <v>2869.5</v>
      </c>
      <c r="M2319">
        <v>2879.25</v>
      </c>
      <c r="N2319">
        <v>2877.75</v>
      </c>
      <c r="O2319">
        <v>2885</v>
      </c>
      <c r="P2319">
        <v>2865</v>
      </c>
      <c r="Q2319">
        <v>2874.75</v>
      </c>
      <c r="R2319">
        <v>2868.26</v>
      </c>
      <c r="S2319">
        <v>2883.81</v>
      </c>
      <c r="T2319">
        <v>2864.12</v>
      </c>
      <c r="U2319">
        <v>2871.68</v>
      </c>
      <c r="V2319">
        <v>1.92</v>
      </c>
      <c r="W2319">
        <v>1.92</v>
      </c>
      <c r="X2319">
        <v>1.92</v>
      </c>
      <c r="Y2319">
        <v>1.92</v>
      </c>
      <c r="Z2319">
        <v>1.94</v>
      </c>
      <c r="AA2319">
        <v>1.94</v>
      </c>
      <c r="AB2319">
        <v>1.94</v>
      </c>
      <c r="AC2319">
        <v>1.94</v>
      </c>
      <c r="AD2319">
        <v>265.72730668999998</v>
      </c>
      <c r="AE2319">
        <v>267.31992975999998</v>
      </c>
      <c r="AF2319">
        <v>265.47730190999999</v>
      </c>
      <c r="AG2319">
        <v>266.30139174999999</v>
      </c>
      <c r="AH2319" t="s">
        <v>12</v>
      </c>
      <c r="AI2319" t="s">
        <v>12</v>
      </c>
    </row>
    <row r="2320" spans="1:35" x14ac:dyDescent="0.25">
      <c r="A2320">
        <v>1536586200</v>
      </c>
      <c r="B2320">
        <v>27.37300858</v>
      </c>
      <c r="C2320">
        <v>27.443234839999999</v>
      </c>
      <c r="D2320">
        <v>27.117461639999998</v>
      </c>
      <c r="E2320">
        <v>27.191177100000001</v>
      </c>
      <c r="F2320">
        <v>27.37300858</v>
      </c>
      <c r="G2320">
        <v>27.443234839999999</v>
      </c>
      <c r="H2320">
        <v>27.117461639999998</v>
      </c>
      <c r="I2320">
        <v>27.191177100000001</v>
      </c>
      <c r="J2320">
        <v>2877.5</v>
      </c>
      <c r="K2320">
        <v>2893</v>
      </c>
      <c r="L2320">
        <v>2877.5</v>
      </c>
      <c r="M2320">
        <v>2885</v>
      </c>
      <c r="N2320">
        <v>2873.75</v>
      </c>
      <c r="O2320">
        <v>2888.25</v>
      </c>
      <c r="P2320">
        <v>2873.25</v>
      </c>
      <c r="Q2320">
        <v>2880.25</v>
      </c>
      <c r="R2320">
        <v>2881.39</v>
      </c>
      <c r="S2320">
        <v>2886.93</v>
      </c>
      <c r="T2320">
        <v>2875.94</v>
      </c>
      <c r="U2320">
        <v>2877.13</v>
      </c>
      <c r="V2320">
        <v>1.92</v>
      </c>
      <c r="W2320">
        <v>1.92</v>
      </c>
      <c r="X2320">
        <v>1.92</v>
      </c>
      <c r="Y2320">
        <v>1.92</v>
      </c>
      <c r="Z2320">
        <v>1.94</v>
      </c>
      <c r="AA2320">
        <v>1.94</v>
      </c>
      <c r="AB2320">
        <v>1.94</v>
      </c>
      <c r="AC2320">
        <v>1.94</v>
      </c>
      <c r="AD2320">
        <v>267.35696751</v>
      </c>
      <c r="AE2320">
        <v>267.63475060000002</v>
      </c>
      <c r="AF2320">
        <v>266.56065597000003</v>
      </c>
      <c r="AG2320">
        <v>266.76436357</v>
      </c>
      <c r="AH2320" t="s">
        <v>12</v>
      </c>
      <c r="AI2320" t="s">
        <v>12</v>
      </c>
    </row>
    <row r="2321" spans="1:35" x14ac:dyDescent="0.25">
      <c r="A2321">
        <v>1536672600</v>
      </c>
      <c r="B2321">
        <v>26.979859439999998</v>
      </c>
      <c r="C2321">
        <v>27.594154970000002</v>
      </c>
      <c r="D2321">
        <v>26.865797050000001</v>
      </c>
      <c r="E2321">
        <v>27.47621023</v>
      </c>
      <c r="F2321">
        <v>26.979859439999998</v>
      </c>
      <c r="G2321">
        <v>27.594154970000002</v>
      </c>
      <c r="H2321">
        <v>26.865797050000001</v>
      </c>
      <c r="I2321">
        <v>27.47621023</v>
      </c>
      <c r="J2321">
        <v>2884.75</v>
      </c>
      <c r="K2321">
        <v>2897.75</v>
      </c>
      <c r="L2321">
        <v>2872.25</v>
      </c>
      <c r="M2321">
        <v>2894.5</v>
      </c>
      <c r="N2321">
        <v>2879.75</v>
      </c>
      <c r="O2321">
        <v>2893</v>
      </c>
      <c r="P2321">
        <v>2867.25</v>
      </c>
      <c r="Q2321">
        <v>2889.75</v>
      </c>
      <c r="R2321">
        <v>2871.57</v>
      </c>
      <c r="S2321">
        <v>2892.52</v>
      </c>
      <c r="T2321">
        <v>2866.78</v>
      </c>
      <c r="U2321">
        <v>2887.89</v>
      </c>
      <c r="V2321">
        <v>1.92</v>
      </c>
      <c r="W2321">
        <v>1.92</v>
      </c>
      <c r="X2321">
        <v>1.92</v>
      </c>
      <c r="Y2321">
        <v>1.92</v>
      </c>
      <c r="Z2321">
        <v>1.94</v>
      </c>
      <c r="AA2321">
        <v>1.94</v>
      </c>
      <c r="AB2321">
        <v>1.94</v>
      </c>
      <c r="AC2321">
        <v>1.94</v>
      </c>
      <c r="AD2321">
        <v>266.08842471999998</v>
      </c>
      <c r="AE2321">
        <v>268.10698186000002</v>
      </c>
      <c r="AF2321">
        <v>265.72267698000002</v>
      </c>
      <c r="AG2321">
        <v>267.64401004000001</v>
      </c>
      <c r="AH2321" t="s">
        <v>12</v>
      </c>
      <c r="AI2321" t="s">
        <v>12</v>
      </c>
    </row>
    <row r="2322" spans="1:35" x14ac:dyDescent="0.25">
      <c r="A2322">
        <v>1536759000</v>
      </c>
      <c r="B2322">
        <v>27.456552769999998</v>
      </c>
      <c r="C2322">
        <v>27.655584520000001</v>
      </c>
      <c r="D2322">
        <v>27.215748919999999</v>
      </c>
      <c r="E2322">
        <v>27.48112459</v>
      </c>
      <c r="F2322">
        <v>27.456552769999998</v>
      </c>
      <c r="G2322">
        <v>27.655584520000001</v>
      </c>
      <c r="H2322">
        <v>27.215748919999999</v>
      </c>
      <c r="I2322">
        <v>27.48112459</v>
      </c>
      <c r="J2322">
        <v>2895.25</v>
      </c>
      <c r="K2322">
        <v>2900.25</v>
      </c>
      <c r="L2322">
        <v>2884.5</v>
      </c>
      <c r="M2322">
        <v>2893.5</v>
      </c>
      <c r="N2322">
        <v>2890</v>
      </c>
      <c r="O2322">
        <v>2895.25</v>
      </c>
      <c r="P2322">
        <v>2879.5</v>
      </c>
      <c r="Q2322">
        <v>2888.5</v>
      </c>
      <c r="R2322">
        <v>2888.29</v>
      </c>
      <c r="S2322">
        <v>2894.65</v>
      </c>
      <c r="T2322">
        <v>2879.2</v>
      </c>
      <c r="U2322">
        <v>2888.92</v>
      </c>
      <c r="V2322">
        <v>1.92</v>
      </c>
      <c r="W2322">
        <v>1.92</v>
      </c>
      <c r="X2322">
        <v>1.92</v>
      </c>
      <c r="Y2322">
        <v>1.92</v>
      </c>
      <c r="Z2322">
        <v>1.94</v>
      </c>
      <c r="AA2322">
        <v>1.94</v>
      </c>
      <c r="AB2322">
        <v>1.94</v>
      </c>
      <c r="AC2322">
        <v>1.94</v>
      </c>
      <c r="AD2322">
        <v>267.65326947</v>
      </c>
      <c r="AE2322">
        <v>268.33846777000002</v>
      </c>
      <c r="AF2322">
        <v>266.88473625</v>
      </c>
      <c r="AG2322">
        <v>267.70882609</v>
      </c>
      <c r="AH2322" t="s">
        <v>12</v>
      </c>
      <c r="AI2322" t="s">
        <v>12</v>
      </c>
    </row>
    <row r="2323" spans="1:35" x14ac:dyDescent="0.25">
      <c r="A2323">
        <v>1536845400</v>
      </c>
      <c r="B2323">
        <v>27.805472630000001</v>
      </c>
      <c r="C2323">
        <v>28.001555759999999</v>
      </c>
      <c r="D2323">
        <v>27.702270980000002</v>
      </c>
      <c r="E2323">
        <v>27.933246100000002</v>
      </c>
      <c r="F2323">
        <v>27.805472630000001</v>
      </c>
      <c r="G2323">
        <v>28.001555759999999</v>
      </c>
      <c r="H2323">
        <v>27.702270980000002</v>
      </c>
      <c r="I2323">
        <v>27.933246100000002</v>
      </c>
      <c r="J2323">
        <v>2892.5</v>
      </c>
      <c r="K2323">
        <v>2912</v>
      </c>
      <c r="L2323">
        <v>2889.75</v>
      </c>
      <c r="M2323">
        <v>2910.25</v>
      </c>
      <c r="N2323">
        <v>2887</v>
      </c>
      <c r="O2323">
        <v>2907</v>
      </c>
      <c r="P2323">
        <v>2884.75</v>
      </c>
      <c r="Q2323">
        <v>2905.25</v>
      </c>
      <c r="R2323">
        <v>2896.85</v>
      </c>
      <c r="S2323">
        <v>2906.76</v>
      </c>
      <c r="T2323">
        <v>2896.39</v>
      </c>
      <c r="U2323">
        <v>2904.18</v>
      </c>
      <c r="V2323">
        <v>1.92</v>
      </c>
      <c r="W2323">
        <v>1.92</v>
      </c>
      <c r="X2323">
        <v>1.92</v>
      </c>
      <c r="Y2323">
        <v>1.92</v>
      </c>
      <c r="Z2323">
        <v>1.94</v>
      </c>
      <c r="AA2323">
        <v>1.94</v>
      </c>
      <c r="AB2323">
        <v>1.94</v>
      </c>
      <c r="AC2323">
        <v>1.94</v>
      </c>
      <c r="AD2323">
        <v>268.81995846000001</v>
      </c>
      <c r="AE2323">
        <v>269.48515637999998</v>
      </c>
      <c r="AF2323">
        <v>268.51902677999999</v>
      </c>
      <c r="AG2323">
        <v>269.29218972000001</v>
      </c>
      <c r="AH2323" t="s">
        <v>12</v>
      </c>
      <c r="AI2323" t="s">
        <v>12</v>
      </c>
    </row>
    <row r="2324" spans="1:35" x14ac:dyDescent="0.25">
      <c r="A2324">
        <v>1536931800</v>
      </c>
      <c r="B2324">
        <v>28.02170465</v>
      </c>
      <c r="C2324">
        <v>28.056105200000001</v>
      </c>
      <c r="D2324">
        <v>27.697356620000001</v>
      </c>
      <c r="E2324">
        <v>27.962732280000001</v>
      </c>
      <c r="F2324">
        <v>28.02170465</v>
      </c>
      <c r="G2324">
        <v>28.056105200000001</v>
      </c>
      <c r="H2324">
        <v>27.697356620000001</v>
      </c>
      <c r="I2324">
        <v>27.962732280000001</v>
      </c>
      <c r="J2324">
        <v>2918</v>
      </c>
      <c r="K2324">
        <v>2925.25</v>
      </c>
      <c r="L2324">
        <v>2912.25</v>
      </c>
      <c r="M2324">
        <v>2919.25</v>
      </c>
      <c r="N2324">
        <v>2909.5</v>
      </c>
      <c r="O2324">
        <v>2917.25</v>
      </c>
      <c r="P2324">
        <v>2902</v>
      </c>
      <c r="Q2324">
        <v>2911.5</v>
      </c>
      <c r="R2324">
        <v>2906.38</v>
      </c>
      <c r="S2324">
        <v>2908.3</v>
      </c>
      <c r="T2324">
        <v>2895.77</v>
      </c>
      <c r="U2324">
        <v>2904.98</v>
      </c>
      <c r="V2324">
        <v>1.92</v>
      </c>
      <c r="W2324">
        <v>1.92</v>
      </c>
      <c r="X2324">
        <v>1.92</v>
      </c>
      <c r="Y2324">
        <v>1.92</v>
      </c>
      <c r="Z2324">
        <v>1.95</v>
      </c>
      <c r="AA2324">
        <v>1.95</v>
      </c>
      <c r="AB2324">
        <v>1.95</v>
      </c>
      <c r="AC2324">
        <v>1.95</v>
      </c>
      <c r="AD2324">
        <v>269.50515675999998</v>
      </c>
      <c r="AE2324">
        <v>269.69960492000001</v>
      </c>
      <c r="AF2324">
        <v>268.52365650000002</v>
      </c>
      <c r="AG2324">
        <v>269.33848690000002</v>
      </c>
      <c r="AH2324" t="s">
        <v>12</v>
      </c>
      <c r="AI2324" t="s">
        <v>12</v>
      </c>
    </row>
    <row r="2325" spans="1:35" x14ac:dyDescent="0.25">
      <c r="A2325">
        <v>1537191000</v>
      </c>
      <c r="B2325">
        <v>27.918503000000001</v>
      </c>
      <c r="C2325">
        <v>27.938111320000001</v>
      </c>
      <c r="D2325">
        <v>27.412323489999999</v>
      </c>
      <c r="E2325">
        <v>27.49586768</v>
      </c>
      <c r="F2325">
        <v>27.918503000000001</v>
      </c>
      <c r="G2325">
        <v>27.938111320000001</v>
      </c>
      <c r="H2325">
        <v>27.412323489999999</v>
      </c>
      <c r="I2325">
        <v>27.49586768</v>
      </c>
      <c r="J2325">
        <v>2915.75</v>
      </c>
      <c r="K2325">
        <v>2917.25</v>
      </c>
      <c r="L2325">
        <v>2901.75</v>
      </c>
      <c r="M2325">
        <v>2904</v>
      </c>
      <c r="N2325">
        <v>2909</v>
      </c>
      <c r="O2325">
        <v>2911.25</v>
      </c>
      <c r="P2325">
        <v>2892.25</v>
      </c>
      <c r="Q2325">
        <v>2896</v>
      </c>
      <c r="R2325">
        <v>2903.83</v>
      </c>
      <c r="S2325">
        <v>2904.65</v>
      </c>
      <c r="T2325">
        <v>2886.16</v>
      </c>
      <c r="U2325">
        <v>2888.8</v>
      </c>
      <c r="V2325">
        <v>1.92</v>
      </c>
      <c r="W2325">
        <v>1.92</v>
      </c>
      <c r="X2325">
        <v>1.92</v>
      </c>
      <c r="Y2325">
        <v>1.92</v>
      </c>
      <c r="Z2325">
        <v>2</v>
      </c>
      <c r="AA2325">
        <v>2</v>
      </c>
      <c r="AB2325">
        <v>2</v>
      </c>
      <c r="AC2325">
        <v>2</v>
      </c>
      <c r="AD2325">
        <v>269.28293028000002</v>
      </c>
      <c r="AE2325">
        <v>269.31996802999998</v>
      </c>
      <c r="AF2325">
        <v>267.62549116000002</v>
      </c>
      <c r="AG2325">
        <v>267.91253368999998</v>
      </c>
      <c r="AH2325" t="s">
        <v>12</v>
      </c>
      <c r="AI2325" t="s">
        <v>12</v>
      </c>
    </row>
    <row r="2326" spans="1:35" x14ac:dyDescent="0.25">
      <c r="A2326">
        <v>1537277400</v>
      </c>
      <c r="B2326">
        <v>27.554840049999999</v>
      </c>
      <c r="C2326">
        <v>28.124906299999999</v>
      </c>
      <c r="D2326">
        <v>27.554840049999999</v>
      </c>
      <c r="E2326">
        <v>27.938160459999999</v>
      </c>
      <c r="F2326">
        <v>27.554840049999999</v>
      </c>
      <c r="G2326">
        <v>28.124906299999999</v>
      </c>
      <c r="H2326">
        <v>27.554840049999999</v>
      </c>
      <c r="I2326">
        <v>27.938160459999999</v>
      </c>
      <c r="J2326">
        <v>2898.25</v>
      </c>
      <c r="K2326">
        <v>2925.5</v>
      </c>
      <c r="L2326">
        <v>2892</v>
      </c>
      <c r="M2326">
        <v>2920</v>
      </c>
      <c r="N2326">
        <v>2895.5</v>
      </c>
      <c r="O2326">
        <v>2917.75</v>
      </c>
      <c r="P2326">
        <v>2883.5</v>
      </c>
      <c r="Q2326">
        <v>2911.75</v>
      </c>
      <c r="R2326">
        <v>2890.74</v>
      </c>
      <c r="S2326">
        <v>2911.17</v>
      </c>
      <c r="T2326">
        <v>2890.43</v>
      </c>
      <c r="U2326">
        <v>2904.31</v>
      </c>
      <c r="V2326">
        <v>1.92</v>
      </c>
      <c r="W2326">
        <v>1.92</v>
      </c>
      <c r="X2326">
        <v>1.92</v>
      </c>
      <c r="Y2326">
        <v>1.92</v>
      </c>
      <c r="Z2326">
        <v>1.94</v>
      </c>
      <c r="AA2326">
        <v>1.94</v>
      </c>
      <c r="AB2326">
        <v>1.94</v>
      </c>
      <c r="AC2326">
        <v>1.94</v>
      </c>
      <c r="AD2326">
        <v>268.13476016999999</v>
      </c>
      <c r="AE2326">
        <v>269.98664745000002</v>
      </c>
      <c r="AF2326">
        <v>268.10698186000002</v>
      </c>
      <c r="AG2326">
        <v>269.36626520999999</v>
      </c>
      <c r="AH2326" t="s">
        <v>12</v>
      </c>
      <c r="AI2326" t="s">
        <v>12</v>
      </c>
    </row>
    <row r="2327" spans="1:35" x14ac:dyDescent="0.25">
      <c r="A2327">
        <v>1537363800</v>
      </c>
      <c r="B2327">
        <v>27.952903549999998</v>
      </c>
      <c r="C2327">
        <v>28.15930685</v>
      </c>
      <c r="D2327">
        <v>27.91358864</v>
      </c>
      <c r="E2327">
        <v>28.031533379999999</v>
      </c>
      <c r="F2327">
        <v>27.952903549999998</v>
      </c>
      <c r="G2327">
        <v>28.15930685</v>
      </c>
      <c r="H2327">
        <v>27.91358864</v>
      </c>
      <c r="I2327">
        <v>28.031533379999999</v>
      </c>
      <c r="J2327">
        <v>2922.5</v>
      </c>
      <c r="K2327">
        <v>2926.5</v>
      </c>
      <c r="L2327">
        <v>2914</v>
      </c>
      <c r="M2327">
        <v>2923.5</v>
      </c>
      <c r="N2327">
        <v>2913</v>
      </c>
      <c r="O2327">
        <v>2918.75</v>
      </c>
      <c r="P2327">
        <v>2905.75</v>
      </c>
      <c r="Q2327">
        <v>2915</v>
      </c>
      <c r="R2327">
        <v>2906.6</v>
      </c>
      <c r="S2327">
        <v>2912.36</v>
      </c>
      <c r="T2327">
        <v>2903.82</v>
      </c>
      <c r="U2327">
        <v>2907.95</v>
      </c>
      <c r="V2327">
        <v>1.92</v>
      </c>
      <c r="W2327">
        <v>1.92</v>
      </c>
      <c r="X2327">
        <v>1.92</v>
      </c>
      <c r="Y2327">
        <v>1.92</v>
      </c>
      <c r="Z2327">
        <v>1.92</v>
      </c>
      <c r="AA2327">
        <v>1.92</v>
      </c>
      <c r="AB2327">
        <v>1.92</v>
      </c>
      <c r="AC2327">
        <v>1.92</v>
      </c>
      <c r="AD2327">
        <v>269.42182183</v>
      </c>
      <c r="AE2327">
        <v>270.08850124999998</v>
      </c>
      <c r="AF2327">
        <v>269.28755999999998</v>
      </c>
      <c r="AG2327">
        <v>269.65330774</v>
      </c>
      <c r="AH2327" t="s">
        <v>12</v>
      </c>
      <c r="AI2327" t="s">
        <v>12</v>
      </c>
    </row>
    <row r="2328" spans="1:35" x14ac:dyDescent="0.25">
      <c r="A2328">
        <v>1537450200</v>
      </c>
      <c r="B2328">
        <v>28.400110699999999</v>
      </c>
      <c r="C2328">
        <v>28.797682760000001</v>
      </c>
      <c r="D2328">
        <v>28.39028197</v>
      </c>
      <c r="E2328">
        <v>28.68514382</v>
      </c>
      <c r="F2328">
        <v>28.400110699999999</v>
      </c>
      <c r="G2328">
        <v>28.797682760000001</v>
      </c>
      <c r="H2328">
        <v>28.39028197</v>
      </c>
      <c r="I2328">
        <v>28.68514382</v>
      </c>
      <c r="J2328">
        <v>2924.5</v>
      </c>
      <c r="K2328">
        <v>2949</v>
      </c>
      <c r="L2328">
        <v>2922</v>
      </c>
      <c r="M2328">
        <v>2948</v>
      </c>
      <c r="N2328">
        <v>2916.5</v>
      </c>
      <c r="O2328">
        <v>2940.75</v>
      </c>
      <c r="P2328">
        <v>2913.25</v>
      </c>
      <c r="Q2328">
        <v>2939.5</v>
      </c>
      <c r="R2328">
        <v>2919.73</v>
      </c>
      <c r="S2328">
        <v>2934.8</v>
      </c>
      <c r="T2328">
        <v>2919.73</v>
      </c>
      <c r="U2328">
        <v>2930.75</v>
      </c>
      <c r="V2328">
        <v>1.92</v>
      </c>
      <c r="W2328">
        <v>1.92</v>
      </c>
      <c r="X2328">
        <v>1.92</v>
      </c>
      <c r="Y2328">
        <v>1.92</v>
      </c>
      <c r="Z2328">
        <v>1.92</v>
      </c>
      <c r="AA2328">
        <v>1.92</v>
      </c>
      <c r="AB2328">
        <v>1.92</v>
      </c>
      <c r="AC2328">
        <v>1.92</v>
      </c>
      <c r="AD2328">
        <v>270.96814770999998</v>
      </c>
      <c r="AE2328">
        <v>272.17187445000002</v>
      </c>
      <c r="AF2328">
        <v>269.66840062</v>
      </c>
      <c r="AG2328">
        <v>271.83853474</v>
      </c>
      <c r="AH2328" t="s">
        <v>12</v>
      </c>
      <c r="AI2328" t="s">
        <v>12</v>
      </c>
    </row>
    <row r="2329" spans="1:35" x14ac:dyDescent="0.25">
      <c r="A2329">
        <v>1537536600</v>
      </c>
      <c r="B2329">
        <v>28.925947659999999</v>
      </c>
      <c r="C2329">
        <v>28.970176940000002</v>
      </c>
      <c r="D2329">
        <v>28.557370349999999</v>
      </c>
      <c r="E2329">
        <v>28.60651399</v>
      </c>
      <c r="F2329">
        <v>28.925947659999999</v>
      </c>
      <c r="G2329">
        <v>28.970176940000002</v>
      </c>
      <c r="H2329">
        <v>28.557370349999999</v>
      </c>
      <c r="I2329">
        <v>28.60651399</v>
      </c>
      <c r="J2329">
        <v>2949</v>
      </c>
      <c r="K2329">
        <v>2955.5</v>
      </c>
      <c r="L2329">
        <v>2941</v>
      </c>
      <c r="M2329">
        <v>2942.5</v>
      </c>
      <c r="N2329">
        <v>2939.5</v>
      </c>
      <c r="O2329">
        <v>2947</v>
      </c>
      <c r="P2329">
        <v>2932</v>
      </c>
      <c r="Q2329">
        <v>2933.75</v>
      </c>
      <c r="R2329">
        <v>2936.76</v>
      </c>
      <c r="S2329">
        <v>2940.91</v>
      </c>
      <c r="T2329">
        <v>2927.11</v>
      </c>
      <c r="U2329">
        <v>2929.67</v>
      </c>
      <c r="V2329">
        <v>1.92</v>
      </c>
      <c r="W2329">
        <v>1.92</v>
      </c>
      <c r="X2329">
        <v>1.92</v>
      </c>
      <c r="Y2329">
        <v>1.92</v>
      </c>
      <c r="Z2329">
        <v>1.92</v>
      </c>
      <c r="AA2329">
        <v>1.92</v>
      </c>
      <c r="AB2329">
        <v>1.92</v>
      </c>
      <c r="AC2329">
        <v>1.92</v>
      </c>
      <c r="AD2329">
        <v>272.61297451000002</v>
      </c>
      <c r="AE2329">
        <v>272.73389193000003</v>
      </c>
      <c r="AF2329">
        <v>271.42240299000002</v>
      </c>
      <c r="AG2329">
        <v>271.58982710999999</v>
      </c>
      <c r="AH2329" t="s">
        <v>12</v>
      </c>
      <c r="AI2329" t="s">
        <v>12</v>
      </c>
    </row>
    <row r="2330" spans="1:35" x14ac:dyDescent="0.25">
      <c r="A2330">
        <v>1537795800</v>
      </c>
      <c r="B2330">
        <v>28.419768149999999</v>
      </c>
      <c r="C2330">
        <v>28.463997429999999</v>
      </c>
      <c r="D2330">
        <v>28.12982066</v>
      </c>
      <c r="E2330">
        <v>28.34113833</v>
      </c>
      <c r="F2330">
        <v>28.419768149999999</v>
      </c>
      <c r="G2330">
        <v>28.463997429999999</v>
      </c>
      <c r="H2330">
        <v>28.12982066</v>
      </c>
      <c r="I2330">
        <v>28.34113833</v>
      </c>
      <c r="J2330">
        <v>2939.25</v>
      </c>
      <c r="K2330">
        <v>2939.25</v>
      </c>
      <c r="L2330">
        <v>2926</v>
      </c>
      <c r="M2330">
        <v>2934</v>
      </c>
      <c r="N2330">
        <v>2929.5</v>
      </c>
      <c r="O2330">
        <v>2930.25</v>
      </c>
      <c r="P2330">
        <v>2917.75</v>
      </c>
      <c r="Q2330">
        <v>2925.5</v>
      </c>
      <c r="R2330">
        <v>2921.83</v>
      </c>
      <c r="S2330">
        <v>2923.79</v>
      </c>
      <c r="T2330">
        <v>2912.63</v>
      </c>
      <c r="U2330">
        <v>2919.37</v>
      </c>
      <c r="V2330">
        <v>1.93</v>
      </c>
      <c r="W2330">
        <v>1.93</v>
      </c>
      <c r="X2330">
        <v>1.93</v>
      </c>
      <c r="Y2330">
        <v>1.93</v>
      </c>
      <c r="Z2330">
        <v>1.95</v>
      </c>
      <c r="AA2330">
        <v>1.95</v>
      </c>
      <c r="AB2330">
        <v>1.95</v>
      </c>
      <c r="AC2330">
        <v>1.95</v>
      </c>
      <c r="AD2330">
        <v>270.98524000999998</v>
      </c>
      <c r="AE2330">
        <v>271.13406144999999</v>
      </c>
      <c r="AF2330">
        <v>270.08301003000003</v>
      </c>
      <c r="AG2330">
        <v>270.68759712999997</v>
      </c>
      <c r="AH2330" t="s">
        <v>12</v>
      </c>
      <c r="AI2330" t="s">
        <v>12</v>
      </c>
    </row>
    <row r="2331" spans="1:35" x14ac:dyDescent="0.25">
      <c r="A2331">
        <v>1537882200</v>
      </c>
      <c r="B2331">
        <v>28.46994381</v>
      </c>
      <c r="C2331">
        <v>28.503312340000001</v>
      </c>
      <c r="D2331">
        <v>28.164221210000001</v>
      </c>
      <c r="E2331">
        <v>28.228107949999998</v>
      </c>
      <c r="F2331">
        <v>28.46994381</v>
      </c>
      <c r="G2331">
        <v>28.503312340000001</v>
      </c>
      <c r="H2331">
        <v>28.164221210000001</v>
      </c>
      <c r="I2331">
        <v>28.228107949999998</v>
      </c>
      <c r="J2331">
        <v>2934.75</v>
      </c>
      <c r="K2331">
        <v>2942</v>
      </c>
      <c r="L2331">
        <v>2928.25</v>
      </c>
      <c r="M2331">
        <v>2930</v>
      </c>
      <c r="N2331">
        <v>2926.5</v>
      </c>
      <c r="O2331">
        <v>2934.25</v>
      </c>
      <c r="P2331">
        <v>2918.25</v>
      </c>
      <c r="Q2331">
        <v>2921.25</v>
      </c>
      <c r="R2331">
        <v>2921.75</v>
      </c>
      <c r="S2331">
        <v>2923.95</v>
      </c>
      <c r="T2331">
        <v>2913.7</v>
      </c>
      <c r="U2331">
        <v>2915.56</v>
      </c>
      <c r="V2331">
        <v>1.93</v>
      </c>
      <c r="W2331">
        <v>1.93</v>
      </c>
      <c r="X2331">
        <v>1.93</v>
      </c>
      <c r="Y2331">
        <v>1.93</v>
      </c>
      <c r="Z2331">
        <v>1.93</v>
      </c>
      <c r="AA2331">
        <v>1.93</v>
      </c>
      <c r="AB2331">
        <v>1.93</v>
      </c>
      <c r="AC2331">
        <v>1.93</v>
      </c>
      <c r="AD2331">
        <v>271.16196546999998</v>
      </c>
      <c r="AE2331">
        <v>271.27358155000002</v>
      </c>
      <c r="AF2331">
        <v>270.18839421000001</v>
      </c>
      <c r="AG2331">
        <v>270.43646095000003</v>
      </c>
      <c r="AH2331" t="s">
        <v>12</v>
      </c>
      <c r="AI2331" t="s">
        <v>12</v>
      </c>
    </row>
    <row r="2332" spans="1:35" x14ac:dyDescent="0.25">
      <c r="A2332">
        <v>1537968600</v>
      </c>
      <c r="B2332">
        <v>28.27131748</v>
      </c>
      <c r="C2332">
        <v>28.669643570000002</v>
      </c>
      <c r="D2332">
        <v>27.848403350000002</v>
      </c>
      <c r="E2332">
        <v>27.966425900000001</v>
      </c>
      <c r="F2332">
        <v>28.27131748</v>
      </c>
      <c r="G2332">
        <v>28.669643570000002</v>
      </c>
      <c r="H2332">
        <v>27.848403350000002</v>
      </c>
      <c r="I2332">
        <v>27.966425900000001</v>
      </c>
      <c r="J2332">
        <v>2932.5</v>
      </c>
      <c r="K2332">
        <v>2944</v>
      </c>
      <c r="L2332">
        <v>2916.5</v>
      </c>
      <c r="M2332">
        <v>2920.25</v>
      </c>
      <c r="N2332">
        <v>2922.5</v>
      </c>
      <c r="O2332">
        <v>2936</v>
      </c>
      <c r="P2332">
        <v>2907.5</v>
      </c>
      <c r="Q2332">
        <v>2911.5</v>
      </c>
      <c r="R2332">
        <v>2916.98</v>
      </c>
      <c r="S2332">
        <v>2931.15</v>
      </c>
      <c r="T2332">
        <v>2903.28</v>
      </c>
      <c r="U2332">
        <v>2905.97</v>
      </c>
      <c r="V2332">
        <v>1.93</v>
      </c>
      <c r="W2332">
        <v>1.93</v>
      </c>
      <c r="X2332">
        <v>1.93</v>
      </c>
      <c r="Y2332">
        <v>1.93</v>
      </c>
      <c r="Z2332">
        <v>1.92</v>
      </c>
      <c r="AA2332">
        <v>1.92</v>
      </c>
      <c r="AB2332">
        <v>1.92</v>
      </c>
      <c r="AC2332">
        <v>1.92</v>
      </c>
      <c r="AD2332">
        <v>270.58528238999997</v>
      </c>
      <c r="AE2332">
        <v>271.82236060999998</v>
      </c>
      <c r="AF2332">
        <v>269.19008138999999</v>
      </c>
      <c r="AG2332">
        <v>269.62724437000003</v>
      </c>
      <c r="AH2332" t="s">
        <v>12</v>
      </c>
      <c r="AI2332" t="s">
        <v>12</v>
      </c>
    </row>
    <row r="2333" spans="1:35" x14ac:dyDescent="0.25">
      <c r="A2333">
        <v>1538055000</v>
      </c>
      <c r="B2333">
        <v>28.113954079999999</v>
      </c>
      <c r="C2333">
        <v>28.55162103</v>
      </c>
      <c r="D2333">
        <v>28.035272389999999</v>
      </c>
      <c r="E2333">
        <v>28.19263578</v>
      </c>
      <c r="F2333">
        <v>28.113954079999999</v>
      </c>
      <c r="G2333">
        <v>28.55162103</v>
      </c>
      <c r="H2333">
        <v>28.035272389999999</v>
      </c>
      <c r="I2333">
        <v>28.19263578</v>
      </c>
      <c r="J2333">
        <v>2919.75</v>
      </c>
      <c r="K2333">
        <v>2940.75</v>
      </c>
      <c r="L2333">
        <v>2916.5</v>
      </c>
      <c r="M2333">
        <v>2928.5</v>
      </c>
      <c r="N2333">
        <v>2911.5</v>
      </c>
      <c r="O2333">
        <v>2932</v>
      </c>
      <c r="P2333">
        <v>2907.5</v>
      </c>
      <c r="Q2333">
        <v>2920</v>
      </c>
      <c r="R2333">
        <v>2911.65</v>
      </c>
      <c r="S2333">
        <v>2927.22</v>
      </c>
      <c r="T2333">
        <v>2909.27</v>
      </c>
      <c r="U2333">
        <v>2914</v>
      </c>
      <c r="V2333">
        <v>2.1800000000000002</v>
      </c>
      <c r="W2333">
        <v>2.1800000000000002</v>
      </c>
      <c r="X2333">
        <v>2.1800000000000002</v>
      </c>
      <c r="Y2333">
        <v>2.1800000000000002</v>
      </c>
      <c r="Z2333">
        <v>2.16</v>
      </c>
      <c r="AA2333">
        <v>2.16</v>
      </c>
      <c r="AB2333">
        <v>2.16</v>
      </c>
      <c r="AC2333">
        <v>2.16</v>
      </c>
      <c r="AD2333">
        <v>270.12021539</v>
      </c>
      <c r="AE2333">
        <v>271.51541638999998</v>
      </c>
      <c r="AF2333">
        <v>269.83187385000002</v>
      </c>
      <c r="AG2333">
        <v>270.38065290999998</v>
      </c>
      <c r="AH2333" t="s">
        <v>12</v>
      </c>
      <c r="AI2333" t="s">
        <v>12</v>
      </c>
    </row>
    <row r="2334" spans="1:35" x14ac:dyDescent="0.25">
      <c r="A2334">
        <v>1538141400</v>
      </c>
      <c r="B2334">
        <v>28.005766749999999</v>
      </c>
      <c r="C2334">
        <v>28.364751999999999</v>
      </c>
      <c r="D2334">
        <v>27.986096329999999</v>
      </c>
      <c r="E2334">
        <v>28.163130150000001</v>
      </c>
      <c r="F2334">
        <v>28.005766749999999</v>
      </c>
      <c r="G2334">
        <v>28.364751999999999</v>
      </c>
      <c r="H2334">
        <v>27.986096329999999</v>
      </c>
      <c r="I2334">
        <v>28.163130150000001</v>
      </c>
      <c r="J2334">
        <v>2930.75</v>
      </c>
      <c r="K2334">
        <v>2933.75</v>
      </c>
      <c r="L2334">
        <v>2916.75</v>
      </c>
      <c r="M2334">
        <v>2927.5</v>
      </c>
      <c r="N2334">
        <v>2922.25</v>
      </c>
      <c r="O2334">
        <v>2925.5</v>
      </c>
      <c r="P2334">
        <v>2908</v>
      </c>
      <c r="Q2334">
        <v>2919</v>
      </c>
      <c r="R2334">
        <v>2910.03</v>
      </c>
      <c r="S2334">
        <v>2920.53</v>
      </c>
      <c r="T2334">
        <v>2907.5</v>
      </c>
      <c r="U2334">
        <v>2913.98</v>
      </c>
      <c r="V2334">
        <v>2.1800000000000002</v>
      </c>
      <c r="W2334">
        <v>2.1800000000000002</v>
      </c>
      <c r="X2334">
        <v>2.1800000000000002</v>
      </c>
      <c r="Y2334">
        <v>2.1800000000000002</v>
      </c>
      <c r="Z2334">
        <v>2.25</v>
      </c>
      <c r="AA2334">
        <v>2.25</v>
      </c>
      <c r="AB2334">
        <v>2.25</v>
      </c>
      <c r="AC2334">
        <v>2.25</v>
      </c>
      <c r="AD2334">
        <v>269.72955911000003</v>
      </c>
      <c r="AE2334">
        <v>270.92943197</v>
      </c>
      <c r="AF2334">
        <v>269.69235375</v>
      </c>
      <c r="AG2334">
        <v>270.40855692999997</v>
      </c>
      <c r="AH2334" t="s">
        <v>12</v>
      </c>
      <c r="AI2334" t="s">
        <v>12</v>
      </c>
    </row>
    <row r="2335" spans="1:35" x14ac:dyDescent="0.25">
      <c r="A2335">
        <v>1538400600</v>
      </c>
      <c r="B2335">
        <v>28.605714689999999</v>
      </c>
      <c r="C2335">
        <v>28.841759790000001</v>
      </c>
      <c r="D2335">
        <v>28.27623509</v>
      </c>
      <c r="E2335">
        <v>28.482774540000001</v>
      </c>
      <c r="F2335">
        <v>28.605714689999999</v>
      </c>
      <c r="G2335">
        <v>28.841759790000001</v>
      </c>
      <c r="H2335">
        <v>28.27623509</v>
      </c>
      <c r="I2335">
        <v>28.482774540000001</v>
      </c>
      <c r="J2335">
        <v>2930.75</v>
      </c>
      <c r="K2335">
        <v>2950.5</v>
      </c>
      <c r="L2335">
        <v>2930.75</v>
      </c>
      <c r="M2335">
        <v>2938.75</v>
      </c>
      <c r="N2335">
        <v>2922.5</v>
      </c>
      <c r="O2335">
        <v>2942</v>
      </c>
      <c r="P2335">
        <v>2922.5</v>
      </c>
      <c r="Q2335">
        <v>2930</v>
      </c>
      <c r="R2335">
        <v>2926.29</v>
      </c>
      <c r="S2335">
        <v>2937.06</v>
      </c>
      <c r="T2335">
        <v>2917.91</v>
      </c>
      <c r="U2335">
        <v>2924.59</v>
      </c>
      <c r="V2335">
        <v>2.1800000000000002</v>
      </c>
      <c r="W2335">
        <v>2.1800000000000002</v>
      </c>
      <c r="X2335">
        <v>2.1800000000000002</v>
      </c>
      <c r="Y2335">
        <v>2.1800000000000002</v>
      </c>
      <c r="Z2335">
        <v>2.2200000000000002</v>
      </c>
      <c r="AA2335">
        <v>2.2200000000000002</v>
      </c>
      <c r="AB2335">
        <v>2.2200000000000002</v>
      </c>
      <c r="AC2335">
        <v>2.2200000000000002</v>
      </c>
      <c r="AD2335">
        <v>271.70144319000002</v>
      </c>
      <c r="AE2335">
        <v>272.46415307000001</v>
      </c>
      <c r="AF2335">
        <v>270.65039177</v>
      </c>
      <c r="AG2335">
        <v>271.34799227000002</v>
      </c>
      <c r="AH2335" t="s">
        <v>12</v>
      </c>
      <c r="AI2335" t="s">
        <v>12</v>
      </c>
    </row>
    <row r="2336" spans="1:35" x14ac:dyDescent="0.25">
      <c r="A2336">
        <v>1538487000</v>
      </c>
      <c r="B2336">
        <v>28.458186510000001</v>
      </c>
      <c r="C2336">
        <v>28.679478790000001</v>
      </c>
      <c r="D2336">
        <v>28.325411150000001</v>
      </c>
      <c r="E2336">
        <v>28.453268909999998</v>
      </c>
      <c r="F2336">
        <v>28.458186510000001</v>
      </c>
      <c r="G2336">
        <v>28.679478790000001</v>
      </c>
      <c r="H2336">
        <v>28.325411150000001</v>
      </c>
      <c r="I2336">
        <v>28.453268909999998</v>
      </c>
      <c r="J2336">
        <v>2938</v>
      </c>
      <c r="K2336">
        <v>2944.5</v>
      </c>
      <c r="L2336">
        <v>2926.5</v>
      </c>
      <c r="M2336">
        <v>2937.25</v>
      </c>
      <c r="N2336">
        <v>2929.25</v>
      </c>
      <c r="O2336">
        <v>2936</v>
      </c>
      <c r="P2336">
        <v>2917.5</v>
      </c>
      <c r="Q2336">
        <v>2928.5</v>
      </c>
      <c r="R2336">
        <v>2923.8</v>
      </c>
      <c r="S2336">
        <v>2931.42</v>
      </c>
      <c r="T2336">
        <v>2919.37</v>
      </c>
      <c r="U2336">
        <v>2923.43</v>
      </c>
      <c r="V2336">
        <v>2.1800000000000002</v>
      </c>
      <c r="W2336">
        <v>2.1800000000000002</v>
      </c>
      <c r="X2336">
        <v>2.1800000000000002</v>
      </c>
      <c r="Y2336">
        <v>2.1800000000000002</v>
      </c>
      <c r="Z2336">
        <v>2.2000000000000002</v>
      </c>
      <c r="AA2336">
        <v>2.2000000000000002</v>
      </c>
      <c r="AB2336">
        <v>2.2000000000000002</v>
      </c>
      <c r="AC2336">
        <v>2.2000000000000002</v>
      </c>
      <c r="AD2336">
        <v>271.18986948999998</v>
      </c>
      <c r="AE2336">
        <v>271.92932602000002</v>
      </c>
      <c r="AF2336">
        <v>270.79921321</v>
      </c>
      <c r="AG2336">
        <v>271.18986948999998</v>
      </c>
      <c r="AH2336" t="s">
        <v>12</v>
      </c>
      <c r="AI2336" t="s">
        <v>12</v>
      </c>
    </row>
    <row r="2337" spans="1:35" x14ac:dyDescent="0.25">
      <c r="A2337">
        <v>1538573400</v>
      </c>
      <c r="B2337">
        <v>28.7679957</v>
      </c>
      <c r="C2337">
        <v>28.925359090000001</v>
      </c>
      <c r="D2337">
        <v>28.369669600000002</v>
      </c>
      <c r="E2337">
        <v>28.49260975</v>
      </c>
      <c r="F2337">
        <v>28.7679957</v>
      </c>
      <c r="G2337">
        <v>28.925359090000001</v>
      </c>
      <c r="H2337">
        <v>28.369669600000002</v>
      </c>
      <c r="I2337">
        <v>28.49260975</v>
      </c>
      <c r="J2337">
        <v>2938</v>
      </c>
      <c r="K2337">
        <v>2953.25</v>
      </c>
      <c r="L2337">
        <v>2934</v>
      </c>
      <c r="M2337">
        <v>2940.25</v>
      </c>
      <c r="N2337">
        <v>2929</v>
      </c>
      <c r="O2337">
        <v>2944.75</v>
      </c>
      <c r="P2337">
        <v>2924.75</v>
      </c>
      <c r="Q2337">
        <v>2931.5</v>
      </c>
      <c r="R2337">
        <v>2931.69</v>
      </c>
      <c r="S2337">
        <v>2939.86</v>
      </c>
      <c r="T2337">
        <v>2921.36</v>
      </c>
      <c r="U2337">
        <v>2925.51</v>
      </c>
      <c r="V2337">
        <v>2.1800000000000002</v>
      </c>
      <c r="W2337">
        <v>2.1800000000000002</v>
      </c>
      <c r="X2337">
        <v>2.1800000000000002</v>
      </c>
      <c r="Y2337">
        <v>2.1800000000000002</v>
      </c>
      <c r="Z2337">
        <v>2.2000000000000002</v>
      </c>
      <c r="AA2337">
        <v>2.2000000000000002</v>
      </c>
      <c r="AB2337">
        <v>2.2000000000000002</v>
      </c>
      <c r="AC2337">
        <v>2.2000000000000002</v>
      </c>
      <c r="AD2337">
        <v>272.28742761000001</v>
      </c>
      <c r="AE2337">
        <v>272.72459058999999</v>
      </c>
      <c r="AF2337">
        <v>270.96663733000003</v>
      </c>
      <c r="AG2337">
        <v>271.33869092999998</v>
      </c>
      <c r="AH2337" t="s">
        <v>12</v>
      </c>
      <c r="AI2337" t="s">
        <v>12</v>
      </c>
    </row>
    <row r="2338" spans="1:35" x14ac:dyDescent="0.25">
      <c r="A2338">
        <v>1538659800</v>
      </c>
      <c r="B2338">
        <v>28.325411150000001</v>
      </c>
      <c r="C2338">
        <v>28.325411150000001</v>
      </c>
      <c r="D2338">
        <v>27.277961049999998</v>
      </c>
      <c r="E2338">
        <v>27.80906251</v>
      </c>
      <c r="F2338">
        <v>28.325411150000001</v>
      </c>
      <c r="G2338">
        <v>28.325411150000001</v>
      </c>
      <c r="H2338">
        <v>27.277961049999998</v>
      </c>
      <c r="I2338">
        <v>27.80906251</v>
      </c>
      <c r="J2338">
        <v>2934</v>
      </c>
      <c r="K2338">
        <v>2934</v>
      </c>
      <c r="L2338">
        <v>2896.5</v>
      </c>
      <c r="M2338">
        <v>2916.25</v>
      </c>
      <c r="N2338">
        <v>2926</v>
      </c>
      <c r="O2338">
        <v>2926.25</v>
      </c>
      <c r="P2338">
        <v>2887.75</v>
      </c>
      <c r="Q2338">
        <v>2907.75</v>
      </c>
      <c r="R2338">
        <v>2919.35</v>
      </c>
      <c r="S2338">
        <v>2919.78</v>
      </c>
      <c r="T2338">
        <v>2883.92</v>
      </c>
      <c r="U2338">
        <v>2901.61</v>
      </c>
      <c r="V2338">
        <v>2.1800000000000002</v>
      </c>
      <c r="W2338">
        <v>2.1800000000000002</v>
      </c>
      <c r="X2338">
        <v>2.1800000000000002</v>
      </c>
      <c r="Y2338">
        <v>2.1800000000000002</v>
      </c>
      <c r="Z2338">
        <v>2.1800000000000002</v>
      </c>
      <c r="AA2338">
        <v>2.1800000000000002</v>
      </c>
      <c r="AB2338">
        <v>2.1800000000000002</v>
      </c>
      <c r="AC2338">
        <v>2.1800000000000002</v>
      </c>
      <c r="AD2338">
        <v>270.83641856999998</v>
      </c>
      <c r="AE2338">
        <v>270.89222661000002</v>
      </c>
      <c r="AF2338">
        <v>267.56234688000001</v>
      </c>
      <c r="AG2338">
        <v>269.21798540999998</v>
      </c>
      <c r="AH2338" t="s">
        <v>12</v>
      </c>
      <c r="AI2338" t="s">
        <v>12</v>
      </c>
    </row>
    <row r="2339" spans="1:35" x14ac:dyDescent="0.25">
      <c r="A2339">
        <v>1538746200</v>
      </c>
      <c r="B2339">
        <v>27.86315617</v>
      </c>
      <c r="C2339">
        <v>28.035272389999999</v>
      </c>
      <c r="D2339">
        <v>26.867340939999998</v>
      </c>
      <c r="E2339">
        <v>27.366477960000001</v>
      </c>
      <c r="F2339">
        <v>27.86315617</v>
      </c>
      <c r="G2339">
        <v>28.035272389999999</v>
      </c>
      <c r="H2339">
        <v>26.867340939999998</v>
      </c>
      <c r="I2339">
        <v>27.366477960000001</v>
      </c>
      <c r="J2339">
        <v>2918</v>
      </c>
      <c r="K2339">
        <v>2924</v>
      </c>
      <c r="L2339">
        <v>2882.5</v>
      </c>
      <c r="M2339">
        <v>2902.75</v>
      </c>
      <c r="N2339">
        <v>2910</v>
      </c>
      <c r="O2339">
        <v>2915.5</v>
      </c>
      <c r="P2339">
        <v>2873.25</v>
      </c>
      <c r="Q2339">
        <v>2894</v>
      </c>
      <c r="R2339">
        <v>2902.54</v>
      </c>
      <c r="S2339">
        <v>2909.64</v>
      </c>
      <c r="T2339">
        <v>2869.29</v>
      </c>
      <c r="U2339">
        <v>2885.57</v>
      </c>
      <c r="V2339">
        <v>2.1800000000000002</v>
      </c>
      <c r="W2339">
        <v>2.1800000000000002</v>
      </c>
      <c r="X2339">
        <v>2.1800000000000002</v>
      </c>
      <c r="Y2339">
        <v>2.1800000000000002</v>
      </c>
      <c r="Z2339">
        <v>2.16</v>
      </c>
      <c r="AA2339">
        <v>2.16</v>
      </c>
      <c r="AB2339">
        <v>2.16</v>
      </c>
      <c r="AC2339">
        <v>2.16</v>
      </c>
      <c r="AD2339">
        <v>269.45051891000003</v>
      </c>
      <c r="AE2339">
        <v>269.98999663000001</v>
      </c>
      <c r="AF2339">
        <v>266.22295392000001</v>
      </c>
      <c r="AG2339">
        <v>267.71116832000001</v>
      </c>
      <c r="AH2339" t="s">
        <v>12</v>
      </c>
      <c r="AI2339" t="s">
        <v>12</v>
      </c>
    </row>
    <row r="2340" spans="1:35" x14ac:dyDescent="0.25">
      <c r="A2340">
        <v>1539005400</v>
      </c>
      <c r="B2340">
        <v>27.105844829999999</v>
      </c>
      <c r="C2340">
        <v>27.440242049999998</v>
      </c>
      <c r="D2340">
        <v>26.663260279999999</v>
      </c>
      <c r="E2340">
        <v>27.322219499999999</v>
      </c>
      <c r="F2340">
        <v>27.105844829999999</v>
      </c>
      <c r="G2340">
        <v>27.440242049999998</v>
      </c>
      <c r="H2340">
        <v>26.663260279999999</v>
      </c>
      <c r="I2340">
        <v>27.322219499999999</v>
      </c>
      <c r="J2340">
        <v>2906.5</v>
      </c>
      <c r="K2340">
        <v>2906.5</v>
      </c>
      <c r="L2340">
        <v>2875</v>
      </c>
      <c r="M2340">
        <v>2902.5</v>
      </c>
      <c r="N2340">
        <v>2897.5</v>
      </c>
      <c r="O2340">
        <v>2898.25</v>
      </c>
      <c r="P2340">
        <v>2866</v>
      </c>
      <c r="Q2340">
        <v>2893.75</v>
      </c>
      <c r="R2340">
        <v>2877.53</v>
      </c>
      <c r="S2340">
        <v>2889.45</v>
      </c>
      <c r="T2340">
        <v>2862.08</v>
      </c>
      <c r="U2340">
        <v>2884.43</v>
      </c>
      <c r="V2340" t="s">
        <v>12</v>
      </c>
      <c r="W2340" t="s">
        <v>12</v>
      </c>
      <c r="X2340" t="s">
        <v>12</v>
      </c>
      <c r="Y2340" t="s">
        <v>12</v>
      </c>
      <c r="Z2340" t="s">
        <v>12</v>
      </c>
      <c r="AA2340" t="s">
        <v>12</v>
      </c>
      <c r="AB2340" t="s">
        <v>12</v>
      </c>
      <c r="AC2340" t="s">
        <v>12</v>
      </c>
      <c r="AD2340">
        <v>266.99496513999998</v>
      </c>
      <c r="AE2340">
        <v>268.08322192000003</v>
      </c>
      <c r="AF2340">
        <v>265.55325743999998</v>
      </c>
      <c r="AG2340">
        <v>267.71116832000001</v>
      </c>
      <c r="AH2340" t="s">
        <v>12</v>
      </c>
      <c r="AI2340" t="s">
        <v>12</v>
      </c>
    </row>
    <row r="2341" spans="1:35" x14ac:dyDescent="0.25">
      <c r="A2341">
        <v>1539091800</v>
      </c>
      <c r="B2341">
        <v>27.214032169999999</v>
      </c>
      <c r="C2341">
        <v>27.622193469999999</v>
      </c>
      <c r="D2341">
        <v>27.022245529999999</v>
      </c>
      <c r="E2341">
        <v>27.214032169999999</v>
      </c>
      <c r="F2341">
        <v>27.214032169999999</v>
      </c>
      <c r="G2341">
        <v>27.622193469999999</v>
      </c>
      <c r="H2341">
        <v>27.022245529999999</v>
      </c>
      <c r="I2341">
        <v>27.214032169999999</v>
      </c>
      <c r="J2341">
        <v>2901</v>
      </c>
      <c r="K2341">
        <v>2908.5</v>
      </c>
      <c r="L2341">
        <v>2883.5</v>
      </c>
      <c r="M2341">
        <v>2897</v>
      </c>
      <c r="N2341">
        <v>2892.25</v>
      </c>
      <c r="O2341">
        <v>2900</v>
      </c>
      <c r="P2341">
        <v>2874.5</v>
      </c>
      <c r="Q2341">
        <v>2888.25</v>
      </c>
      <c r="R2341">
        <v>2882.51</v>
      </c>
      <c r="S2341">
        <v>2894.83</v>
      </c>
      <c r="T2341">
        <v>2874.27</v>
      </c>
      <c r="U2341">
        <v>2880.34</v>
      </c>
      <c r="V2341">
        <v>2.1800000000000002</v>
      </c>
      <c r="W2341">
        <v>2.1800000000000002</v>
      </c>
      <c r="X2341">
        <v>2.1800000000000002</v>
      </c>
      <c r="Y2341">
        <v>2.1800000000000002</v>
      </c>
      <c r="Z2341">
        <v>2.15</v>
      </c>
      <c r="AA2341">
        <v>2.15</v>
      </c>
      <c r="AB2341">
        <v>2.15</v>
      </c>
      <c r="AC2341">
        <v>2.15</v>
      </c>
      <c r="AD2341">
        <v>267.3112107</v>
      </c>
      <c r="AE2341">
        <v>268.67850769</v>
      </c>
      <c r="AF2341">
        <v>266.73452761999999</v>
      </c>
      <c r="AG2341">
        <v>267.32051203999998</v>
      </c>
      <c r="AH2341" t="s">
        <v>12</v>
      </c>
      <c r="AI2341" t="s">
        <v>12</v>
      </c>
    </row>
    <row r="2342" spans="1:35" x14ac:dyDescent="0.25">
      <c r="A2342">
        <v>1539178200</v>
      </c>
      <c r="B2342">
        <v>27.032080740000001</v>
      </c>
      <c r="C2342">
        <v>27.04191595</v>
      </c>
      <c r="D2342">
        <v>24.499464419999999</v>
      </c>
      <c r="E2342">
        <v>24.592948119999999</v>
      </c>
      <c r="F2342">
        <v>27.032080740000001</v>
      </c>
      <c r="G2342">
        <v>27.04191595</v>
      </c>
      <c r="H2342">
        <v>24.499464419999999</v>
      </c>
      <c r="I2342">
        <v>24.592948119999999</v>
      </c>
      <c r="J2342">
        <v>2897.25</v>
      </c>
      <c r="K2342">
        <v>2899.75</v>
      </c>
      <c r="L2342">
        <v>2779.25</v>
      </c>
      <c r="M2342">
        <v>2789.5</v>
      </c>
      <c r="N2342">
        <v>2886.75</v>
      </c>
      <c r="O2342">
        <v>2891.25</v>
      </c>
      <c r="P2342">
        <v>2771.5</v>
      </c>
      <c r="Q2342">
        <v>2781</v>
      </c>
      <c r="R2342">
        <v>2873.9</v>
      </c>
      <c r="S2342">
        <v>2874.02</v>
      </c>
      <c r="T2342">
        <v>2784.86</v>
      </c>
      <c r="U2342">
        <v>2785.68</v>
      </c>
      <c r="V2342">
        <v>2.1800000000000002</v>
      </c>
      <c r="W2342">
        <v>2.1800000000000002</v>
      </c>
      <c r="X2342">
        <v>2.1800000000000002</v>
      </c>
      <c r="Y2342">
        <v>2.1800000000000002</v>
      </c>
      <c r="Z2342">
        <v>2.15</v>
      </c>
      <c r="AA2342">
        <v>2.15</v>
      </c>
      <c r="AB2342">
        <v>2.15</v>
      </c>
      <c r="AC2342">
        <v>2.15</v>
      </c>
      <c r="AD2342">
        <v>266.79033565999998</v>
      </c>
      <c r="AE2342">
        <v>266.86474637999999</v>
      </c>
      <c r="AF2342">
        <v>258.46563635000001</v>
      </c>
      <c r="AG2342">
        <v>258.85629262999998</v>
      </c>
      <c r="AH2342" t="s">
        <v>12</v>
      </c>
      <c r="AI2342" t="s">
        <v>12</v>
      </c>
    </row>
    <row r="2343" spans="1:35" x14ac:dyDescent="0.25">
      <c r="A2343">
        <v>1539264600</v>
      </c>
      <c r="B2343">
        <v>24.297891750000002</v>
      </c>
      <c r="C2343">
        <v>24.7453939</v>
      </c>
      <c r="D2343">
        <v>22.488212699999998</v>
      </c>
      <c r="E2343">
        <v>22.99964374</v>
      </c>
      <c r="F2343">
        <v>24.297891750000002</v>
      </c>
      <c r="G2343">
        <v>24.7453939</v>
      </c>
      <c r="H2343">
        <v>22.488212699999998</v>
      </c>
      <c r="I2343">
        <v>22.99964374</v>
      </c>
      <c r="J2343">
        <v>2782.25</v>
      </c>
      <c r="K2343">
        <v>2806</v>
      </c>
      <c r="L2343">
        <v>2719.5</v>
      </c>
      <c r="M2343">
        <v>2752.75</v>
      </c>
      <c r="N2343">
        <v>2776.5</v>
      </c>
      <c r="O2343">
        <v>2798.75</v>
      </c>
      <c r="P2343">
        <v>2712.25</v>
      </c>
      <c r="Q2343">
        <v>2745.5</v>
      </c>
      <c r="R2343">
        <v>2776.87</v>
      </c>
      <c r="S2343">
        <v>2795.14</v>
      </c>
      <c r="T2343">
        <v>2710.51</v>
      </c>
      <c r="U2343">
        <v>2728.37</v>
      </c>
      <c r="V2343">
        <v>2.1800000000000002</v>
      </c>
      <c r="W2343">
        <v>2.1800000000000002</v>
      </c>
      <c r="X2343">
        <v>2.1800000000000002</v>
      </c>
      <c r="Y2343">
        <v>2.1800000000000002</v>
      </c>
      <c r="Z2343">
        <v>2.17</v>
      </c>
      <c r="AA2343">
        <v>2.17</v>
      </c>
      <c r="AB2343">
        <v>2.17</v>
      </c>
      <c r="AC2343">
        <v>2.17</v>
      </c>
      <c r="AD2343">
        <v>257.72152914999998</v>
      </c>
      <c r="AE2343">
        <v>259.41437302999998</v>
      </c>
      <c r="AF2343">
        <v>251.47102866</v>
      </c>
      <c r="AG2343">
        <v>253.15457119999999</v>
      </c>
      <c r="AH2343" t="s">
        <v>12</v>
      </c>
      <c r="AI2343" t="s">
        <v>12</v>
      </c>
    </row>
    <row r="2344" spans="1:35" x14ac:dyDescent="0.25">
      <c r="A2344">
        <v>1539351000</v>
      </c>
      <c r="B2344">
        <v>24.14052835</v>
      </c>
      <c r="C2344">
        <v>24.209866600000002</v>
      </c>
      <c r="D2344">
        <v>23.014396560000002</v>
      </c>
      <c r="E2344">
        <v>23.92907129</v>
      </c>
      <c r="F2344">
        <v>24.14052835</v>
      </c>
      <c r="G2344">
        <v>24.209866600000002</v>
      </c>
      <c r="H2344">
        <v>23.014396560000002</v>
      </c>
      <c r="I2344">
        <v>23.92907129</v>
      </c>
      <c r="J2344">
        <v>2756.25</v>
      </c>
      <c r="K2344">
        <v>2792.25</v>
      </c>
      <c r="L2344">
        <v>2740.5</v>
      </c>
      <c r="M2344">
        <v>2775.75</v>
      </c>
      <c r="N2344">
        <v>2748.5</v>
      </c>
      <c r="O2344">
        <v>2785</v>
      </c>
      <c r="P2344">
        <v>2732.25</v>
      </c>
      <c r="Q2344">
        <v>2768.5</v>
      </c>
      <c r="R2344">
        <v>2770.54</v>
      </c>
      <c r="S2344">
        <v>2775.77</v>
      </c>
      <c r="T2344">
        <v>2729.44</v>
      </c>
      <c r="U2344">
        <v>2767.13</v>
      </c>
      <c r="V2344">
        <v>2.1800000000000002</v>
      </c>
      <c r="W2344">
        <v>2.1800000000000002</v>
      </c>
      <c r="X2344">
        <v>2.1800000000000002</v>
      </c>
      <c r="Y2344">
        <v>2.1800000000000002</v>
      </c>
      <c r="Z2344">
        <v>2.1800000000000002</v>
      </c>
      <c r="AA2344">
        <v>2.1800000000000002</v>
      </c>
      <c r="AB2344">
        <v>2.1800000000000002</v>
      </c>
      <c r="AC2344">
        <v>2.1800000000000002</v>
      </c>
      <c r="AD2344">
        <v>257.43318761</v>
      </c>
      <c r="AE2344">
        <v>257.73083049000002</v>
      </c>
      <c r="AF2344">
        <v>253.340598</v>
      </c>
      <c r="AG2344">
        <v>256.67047773000002</v>
      </c>
      <c r="AH2344" t="s">
        <v>12</v>
      </c>
      <c r="AI2344" t="s">
        <v>12</v>
      </c>
    </row>
    <row r="2345" spans="1:35" x14ac:dyDescent="0.25">
      <c r="A2345">
        <v>1539610200</v>
      </c>
      <c r="B2345">
        <v>23.811048750000001</v>
      </c>
      <c r="C2345">
        <v>24.19953963</v>
      </c>
      <c r="D2345">
        <v>23.488502960000002</v>
      </c>
      <c r="E2345">
        <v>23.525827589999999</v>
      </c>
      <c r="F2345">
        <v>23.811048750000001</v>
      </c>
      <c r="G2345">
        <v>24.19953963</v>
      </c>
      <c r="H2345">
        <v>23.488502960000002</v>
      </c>
      <c r="I2345">
        <v>23.525827589999999</v>
      </c>
      <c r="J2345">
        <v>2777.25</v>
      </c>
      <c r="K2345">
        <v>2785.25</v>
      </c>
      <c r="L2345">
        <v>2753</v>
      </c>
      <c r="M2345">
        <v>2756.5</v>
      </c>
      <c r="N2345">
        <v>2770</v>
      </c>
      <c r="O2345">
        <v>2778.75</v>
      </c>
      <c r="P2345">
        <v>2745.25</v>
      </c>
      <c r="Q2345">
        <v>2749</v>
      </c>
      <c r="R2345">
        <v>2763.83</v>
      </c>
      <c r="S2345">
        <v>2775.99</v>
      </c>
      <c r="T2345">
        <v>2749.03</v>
      </c>
      <c r="U2345">
        <v>2750.79</v>
      </c>
      <c r="V2345">
        <v>2.1800000000000002</v>
      </c>
      <c r="W2345">
        <v>2.1800000000000002</v>
      </c>
      <c r="X2345">
        <v>2.1800000000000002</v>
      </c>
      <c r="Y2345">
        <v>2.1800000000000002</v>
      </c>
      <c r="Z2345">
        <v>2.21</v>
      </c>
      <c r="AA2345">
        <v>2.21</v>
      </c>
      <c r="AB2345">
        <v>2.21</v>
      </c>
      <c r="AC2345">
        <v>2.21</v>
      </c>
      <c r="AD2345">
        <v>256.29842413</v>
      </c>
      <c r="AE2345">
        <v>257.68432379000001</v>
      </c>
      <c r="AF2345">
        <v>255.13575662</v>
      </c>
      <c r="AG2345">
        <v>255.22877002000001</v>
      </c>
      <c r="AH2345" t="s">
        <v>12</v>
      </c>
      <c r="AI2345" t="s">
        <v>12</v>
      </c>
    </row>
    <row r="2346" spans="1:35" x14ac:dyDescent="0.25">
      <c r="A2346">
        <v>1539696600</v>
      </c>
      <c r="B2346">
        <v>24.086434690000001</v>
      </c>
      <c r="C2346">
        <v>25.168308029999999</v>
      </c>
      <c r="D2346">
        <v>23.948741720000001</v>
      </c>
      <c r="E2346">
        <v>25.001109419999999</v>
      </c>
      <c r="F2346">
        <v>24.086434690000001</v>
      </c>
      <c r="G2346">
        <v>25.168308029999999</v>
      </c>
      <c r="H2346">
        <v>23.948741720000001</v>
      </c>
      <c r="I2346">
        <v>25.001109419999999</v>
      </c>
      <c r="J2346">
        <v>2754.5</v>
      </c>
      <c r="K2346">
        <v>2826.5</v>
      </c>
      <c r="L2346">
        <v>2754.25</v>
      </c>
      <c r="M2346">
        <v>2825.5</v>
      </c>
      <c r="N2346">
        <v>2747.5</v>
      </c>
      <c r="O2346">
        <v>2819</v>
      </c>
      <c r="P2346">
        <v>2745.5</v>
      </c>
      <c r="Q2346">
        <v>2817.75</v>
      </c>
      <c r="R2346">
        <v>2767.05</v>
      </c>
      <c r="S2346">
        <v>2813.46</v>
      </c>
      <c r="T2346">
        <v>2766.91</v>
      </c>
      <c r="U2346">
        <v>2809.92</v>
      </c>
      <c r="V2346">
        <v>2.1800000000000002</v>
      </c>
      <c r="W2346">
        <v>2.1800000000000002</v>
      </c>
      <c r="X2346">
        <v>2.1800000000000002</v>
      </c>
      <c r="Y2346">
        <v>2.1800000000000002</v>
      </c>
      <c r="Z2346">
        <v>2.1800000000000002</v>
      </c>
      <c r="AA2346">
        <v>2.1800000000000002</v>
      </c>
      <c r="AB2346">
        <v>2.1800000000000002</v>
      </c>
      <c r="AC2346">
        <v>2.1800000000000002</v>
      </c>
      <c r="AD2346">
        <v>257.27506483000002</v>
      </c>
      <c r="AE2346">
        <v>261.20023030999999</v>
      </c>
      <c r="AF2346">
        <v>256.78209380999999</v>
      </c>
      <c r="AG2346">
        <v>260.80957403000002</v>
      </c>
      <c r="AH2346" t="s">
        <v>12</v>
      </c>
      <c r="AI2346" t="s">
        <v>12</v>
      </c>
    </row>
    <row r="2347" spans="1:35" x14ac:dyDescent="0.25">
      <c r="A2347">
        <v>1539783000</v>
      </c>
      <c r="B2347">
        <v>25.060120699999999</v>
      </c>
      <c r="C2347">
        <v>25.246989729999999</v>
      </c>
      <c r="D2347">
        <v>24.288056539999999</v>
      </c>
      <c r="E2347">
        <v>25.055203089999999</v>
      </c>
      <c r="F2347">
        <v>25.060120699999999</v>
      </c>
      <c r="G2347">
        <v>25.246989729999999</v>
      </c>
      <c r="H2347">
        <v>24.288056539999999</v>
      </c>
      <c r="I2347">
        <v>25.055203089999999</v>
      </c>
      <c r="J2347">
        <v>2824.25</v>
      </c>
      <c r="K2347">
        <v>2831.25</v>
      </c>
      <c r="L2347">
        <v>2790.75</v>
      </c>
      <c r="M2347">
        <v>2823.75</v>
      </c>
      <c r="N2347">
        <v>2816.25</v>
      </c>
      <c r="O2347">
        <v>2824.25</v>
      </c>
      <c r="P2347">
        <v>2783.25</v>
      </c>
      <c r="Q2347">
        <v>2816.25</v>
      </c>
      <c r="R2347">
        <v>2811.67</v>
      </c>
      <c r="S2347">
        <v>2816.94</v>
      </c>
      <c r="T2347">
        <v>2781.81</v>
      </c>
      <c r="U2347">
        <v>2809.21</v>
      </c>
      <c r="V2347">
        <v>2.19</v>
      </c>
      <c r="W2347">
        <v>2.19</v>
      </c>
      <c r="X2347">
        <v>2.19</v>
      </c>
      <c r="Y2347">
        <v>2.19</v>
      </c>
      <c r="Z2347">
        <v>2.1800000000000002</v>
      </c>
      <c r="AA2347">
        <v>2.1800000000000002</v>
      </c>
      <c r="AB2347">
        <v>2.1800000000000002</v>
      </c>
      <c r="AC2347">
        <v>2.1800000000000002</v>
      </c>
      <c r="AD2347">
        <v>260.84677938999999</v>
      </c>
      <c r="AE2347">
        <v>261.50717452999999</v>
      </c>
      <c r="AF2347">
        <v>258.16799347</v>
      </c>
      <c r="AG2347">
        <v>260.85608072999997</v>
      </c>
      <c r="AH2347" t="s">
        <v>12</v>
      </c>
      <c r="AI2347" t="s">
        <v>12</v>
      </c>
    </row>
    <row r="2348" spans="1:35" x14ac:dyDescent="0.25">
      <c r="A2348">
        <v>1539869400</v>
      </c>
      <c r="B2348">
        <v>24.77489954</v>
      </c>
      <c r="C2348">
        <v>24.94209815</v>
      </c>
      <c r="D2348">
        <v>23.579921259999999</v>
      </c>
      <c r="E2348">
        <v>23.97824735</v>
      </c>
      <c r="F2348">
        <v>24.77489954</v>
      </c>
      <c r="G2348">
        <v>24.94209815</v>
      </c>
      <c r="H2348">
        <v>23.579921259999999</v>
      </c>
      <c r="I2348">
        <v>23.97824735</v>
      </c>
      <c r="J2348">
        <v>2821.75</v>
      </c>
      <c r="K2348">
        <v>2821.75</v>
      </c>
      <c r="L2348">
        <v>2764.25</v>
      </c>
      <c r="M2348">
        <v>2779.75</v>
      </c>
      <c r="N2348">
        <v>2813.25</v>
      </c>
      <c r="O2348">
        <v>2814.75</v>
      </c>
      <c r="P2348">
        <v>2756.5</v>
      </c>
      <c r="Q2348">
        <v>2772.25</v>
      </c>
      <c r="R2348">
        <v>2802</v>
      </c>
      <c r="S2348">
        <v>2806.04</v>
      </c>
      <c r="T2348">
        <v>2755.18</v>
      </c>
      <c r="U2348">
        <v>2768.78</v>
      </c>
      <c r="V2348">
        <v>2.19</v>
      </c>
      <c r="W2348">
        <v>2.19</v>
      </c>
      <c r="X2348">
        <v>2.19</v>
      </c>
      <c r="Y2348">
        <v>2.19</v>
      </c>
      <c r="Z2348">
        <v>2.19</v>
      </c>
      <c r="AA2348">
        <v>2.19</v>
      </c>
      <c r="AB2348">
        <v>2.19</v>
      </c>
      <c r="AC2348">
        <v>2.19</v>
      </c>
      <c r="AD2348">
        <v>259.87944003000001</v>
      </c>
      <c r="AE2348">
        <v>260.50262980999997</v>
      </c>
      <c r="AF2348">
        <v>255.75894640000001</v>
      </c>
      <c r="AG2348">
        <v>257.08903802999998</v>
      </c>
      <c r="AH2348" t="s">
        <v>12</v>
      </c>
      <c r="AI2348" t="s">
        <v>12</v>
      </c>
    </row>
    <row r="2349" spans="1:35" x14ac:dyDescent="0.25">
      <c r="A2349">
        <v>1539955800</v>
      </c>
      <c r="B2349">
        <v>24.160198780000002</v>
      </c>
      <c r="C2349">
        <v>24.706053059999999</v>
      </c>
      <c r="D2349">
        <v>23.717614229999999</v>
      </c>
      <c r="E2349">
        <v>23.909400869999999</v>
      </c>
      <c r="F2349">
        <v>24.160198780000002</v>
      </c>
      <c r="G2349">
        <v>24.706053059999999</v>
      </c>
      <c r="H2349">
        <v>23.717614229999999</v>
      </c>
      <c r="I2349">
        <v>23.909400869999999</v>
      </c>
      <c r="J2349">
        <v>2783.25</v>
      </c>
      <c r="K2349">
        <v>2808</v>
      </c>
      <c r="L2349">
        <v>2769.75</v>
      </c>
      <c r="M2349">
        <v>2775</v>
      </c>
      <c r="N2349">
        <v>2774.75</v>
      </c>
      <c r="O2349">
        <v>2800.5</v>
      </c>
      <c r="P2349">
        <v>2762.25</v>
      </c>
      <c r="Q2349">
        <v>2767.5</v>
      </c>
      <c r="R2349">
        <v>2775.66</v>
      </c>
      <c r="S2349">
        <v>2797.77</v>
      </c>
      <c r="T2349">
        <v>2760.27</v>
      </c>
      <c r="U2349">
        <v>2767.78</v>
      </c>
      <c r="V2349">
        <v>2.19</v>
      </c>
      <c r="W2349">
        <v>2.19</v>
      </c>
      <c r="X2349">
        <v>2.19</v>
      </c>
      <c r="Y2349">
        <v>2.19</v>
      </c>
      <c r="Z2349">
        <v>2.19</v>
      </c>
      <c r="AA2349">
        <v>2.19</v>
      </c>
      <c r="AB2349">
        <v>2.19</v>
      </c>
      <c r="AC2349">
        <v>2.19</v>
      </c>
      <c r="AD2349">
        <v>257.76803584999999</v>
      </c>
      <c r="AE2349">
        <v>259.78642662999999</v>
      </c>
      <c r="AF2349">
        <v>256.22401341</v>
      </c>
      <c r="AG2349">
        <v>256.94951793000001</v>
      </c>
      <c r="AH2349" t="s">
        <v>12</v>
      </c>
      <c r="AI2349" t="s">
        <v>12</v>
      </c>
    </row>
    <row r="2350" spans="1:35" x14ac:dyDescent="0.25">
      <c r="A2350">
        <v>1540215000</v>
      </c>
      <c r="B2350">
        <v>24.106105110000001</v>
      </c>
      <c r="C2350">
        <v>24.204457229999999</v>
      </c>
      <c r="D2350">
        <v>23.43731068</v>
      </c>
      <c r="E2350">
        <v>23.609426890000002</v>
      </c>
      <c r="F2350">
        <v>24.106105110000001</v>
      </c>
      <c r="G2350">
        <v>24.204457229999999</v>
      </c>
      <c r="H2350">
        <v>23.43731068</v>
      </c>
      <c r="I2350">
        <v>23.609426890000002</v>
      </c>
      <c r="J2350">
        <v>2765.75</v>
      </c>
      <c r="K2350">
        <v>2789.5</v>
      </c>
      <c r="L2350">
        <v>2758.25</v>
      </c>
      <c r="M2350">
        <v>2764</v>
      </c>
      <c r="N2350">
        <v>2758</v>
      </c>
      <c r="O2350">
        <v>2782</v>
      </c>
      <c r="P2350">
        <v>2749.75</v>
      </c>
      <c r="Q2350">
        <v>2756.5</v>
      </c>
      <c r="R2350">
        <v>2773.94</v>
      </c>
      <c r="S2350">
        <v>2778.94</v>
      </c>
      <c r="T2350">
        <v>2749.22</v>
      </c>
      <c r="U2350">
        <v>2755.88</v>
      </c>
      <c r="V2350">
        <v>2.19</v>
      </c>
      <c r="W2350">
        <v>2.19</v>
      </c>
      <c r="X2350">
        <v>2.19</v>
      </c>
      <c r="Y2350">
        <v>2.19</v>
      </c>
      <c r="Z2350">
        <v>2.1800000000000002</v>
      </c>
      <c r="AA2350">
        <v>2.1800000000000002</v>
      </c>
      <c r="AB2350">
        <v>2.1800000000000002</v>
      </c>
      <c r="AC2350">
        <v>2.1800000000000002</v>
      </c>
      <c r="AD2350">
        <v>257.64711842999998</v>
      </c>
      <c r="AE2350">
        <v>257.98196667000002</v>
      </c>
      <c r="AF2350">
        <v>255.23807135999999</v>
      </c>
      <c r="AG2350">
        <v>255.79615175999999</v>
      </c>
      <c r="AH2350" t="s">
        <v>12</v>
      </c>
      <c r="AI2350" t="s">
        <v>12</v>
      </c>
    </row>
    <row r="2351" spans="1:35" x14ac:dyDescent="0.25">
      <c r="A2351">
        <v>1540301400</v>
      </c>
      <c r="B2351">
        <v>22.522635950000002</v>
      </c>
      <c r="C2351">
        <v>23.54058041</v>
      </c>
      <c r="D2351">
        <v>21.942407599999999</v>
      </c>
      <c r="E2351">
        <v>23.206183190000001</v>
      </c>
      <c r="F2351">
        <v>22.522635950000002</v>
      </c>
      <c r="G2351">
        <v>23.54058041</v>
      </c>
      <c r="H2351">
        <v>21.942407599999999</v>
      </c>
      <c r="I2351">
        <v>23.206183190000001</v>
      </c>
      <c r="J2351">
        <v>2762.25</v>
      </c>
      <c r="K2351">
        <v>2764</v>
      </c>
      <c r="L2351">
        <v>2699.25</v>
      </c>
      <c r="M2351">
        <v>2753.25</v>
      </c>
      <c r="N2351">
        <v>2755.75</v>
      </c>
      <c r="O2351">
        <v>2757.5</v>
      </c>
      <c r="P2351">
        <v>2692.25</v>
      </c>
      <c r="Q2351">
        <v>2746.25</v>
      </c>
      <c r="R2351">
        <v>2721.03</v>
      </c>
      <c r="S2351">
        <v>2753.59</v>
      </c>
      <c r="T2351">
        <v>2691.43</v>
      </c>
      <c r="U2351">
        <v>2740.69</v>
      </c>
      <c r="V2351">
        <v>2.2000000000000002</v>
      </c>
      <c r="W2351">
        <v>2.2000000000000002</v>
      </c>
      <c r="X2351">
        <v>2.2000000000000002</v>
      </c>
      <c r="Y2351">
        <v>2.2000000000000002</v>
      </c>
      <c r="Z2351">
        <v>2.17</v>
      </c>
      <c r="AA2351">
        <v>2.17</v>
      </c>
      <c r="AB2351">
        <v>2.17</v>
      </c>
      <c r="AC2351">
        <v>2.17</v>
      </c>
      <c r="AD2351">
        <v>252.01980771999999</v>
      </c>
      <c r="AE2351">
        <v>255.665933</v>
      </c>
      <c r="AF2351">
        <v>249.84329414999999</v>
      </c>
      <c r="AG2351">
        <v>254.49396415999999</v>
      </c>
      <c r="AH2351" t="s">
        <v>12</v>
      </c>
      <c r="AI2351" t="s">
        <v>12</v>
      </c>
    </row>
    <row r="2352" spans="1:35" x14ac:dyDescent="0.25">
      <c r="A2352">
        <v>1540387800</v>
      </c>
      <c r="B2352">
        <v>23.152089530000001</v>
      </c>
      <c r="C2352">
        <v>23.255359259999999</v>
      </c>
      <c r="D2352">
        <v>20.958837209999999</v>
      </c>
      <c r="E2352">
        <v>21.08177736</v>
      </c>
      <c r="F2352">
        <v>23.152089530000001</v>
      </c>
      <c r="G2352">
        <v>23.255359259999999</v>
      </c>
      <c r="H2352">
        <v>20.958837209999999</v>
      </c>
      <c r="I2352">
        <v>21.08177736</v>
      </c>
      <c r="J2352">
        <v>2752.5</v>
      </c>
      <c r="K2352">
        <v>2757</v>
      </c>
      <c r="L2352">
        <v>2659.25</v>
      </c>
      <c r="M2352">
        <v>2671</v>
      </c>
      <c r="N2352">
        <v>2745.25</v>
      </c>
      <c r="O2352">
        <v>2750</v>
      </c>
      <c r="P2352">
        <v>2652.25</v>
      </c>
      <c r="Q2352">
        <v>2664.25</v>
      </c>
      <c r="R2352">
        <v>2737.87</v>
      </c>
      <c r="S2352">
        <v>2742.59</v>
      </c>
      <c r="T2352">
        <v>2651.89</v>
      </c>
      <c r="U2352">
        <v>2656.1</v>
      </c>
      <c r="V2352">
        <v>2.2000000000000002</v>
      </c>
      <c r="W2352">
        <v>2.2000000000000002</v>
      </c>
      <c r="X2352">
        <v>2.2000000000000002</v>
      </c>
      <c r="Y2352">
        <v>2.2000000000000002</v>
      </c>
      <c r="Z2352">
        <v>2.1800000000000002</v>
      </c>
      <c r="AA2352">
        <v>2.1800000000000002</v>
      </c>
      <c r="AB2352">
        <v>2.1800000000000002</v>
      </c>
      <c r="AC2352">
        <v>2.1800000000000002</v>
      </c>
      <c r="AD2352">
        <v>254.23352664000001</v>
      </c>
      <c r="AE2352">
        <v>254.63348425999999</v>
      </c>
      <c r="AF2352">
        <v>246.20647020999999</v>
      </c>
      <c r="AG2352">
        <v>246.78315329</v>
      </c>
      <c r="AH2352" t="s">
        <v>12</v>
      </c>
      <c r="AI2352" t="s">
        <v>12</v>
      </c>
    </row>
    <row r="2353" spans="1:35" x14ac:dyDescent="0.25">
      <c r="A2353">
        <v>1540474200</v>
      </c>
      <c r="B2353">
        <v>21.593208390000001</v>
      </c>
      <c r="C2353">
        <v>22.6455761</v>
      </c>
      <c r="D2353">
        <v>21.317822450000001</v>
      </c>
      <c r="E2353">
        <v>22.252167610000001</v>
      </c>
      <c r="F2353">
        <v>21.593208390000001</v>
      </c>
      <c r="G2353">
        <v>22.6455761</v>
      </c>
      <c r="H2353">
        <v>21.317822450000001</v>
      </c>
      <c r="I2353">
        <v>22.252167610000001</v>
      </c>
      <c r="J2353">
        <v>2682.5</v>
      </c>
      <c r="K2353">
        <v>2730</v>
      </c>
      <c r="L2353">
        <v>2666.25</v>
      </c>
      <c r="M2353">
        <v>2695</v>
      </c>
      <c r="N2353">
        <v>2673.75</v>
      </c>
      <c r="O2353">
        <v>2723.75</v>
      </c>
      <c r="P2353">
        <v>2658.75</v>
      </c>
      <c r="Q2353">
        <v>2688.25</v>
      </c>
      <c r="R2353">
        <v>2674.88</v>
      </c>
      <c r="S2353">
        <v>2722.7</v>
      </c>
      <c r="T2353">
        <v>2667.84</v>
      </c>
      <c r="U2353">
        <v>2705.57</v>
      </c>
      <c r="V2353">
        <v>2.2000000000000002</v>
      </c>
      <c r="W2353">
        <v>2.2000000000000002</v>
      </c>
      <c r="X2353">
        <v>2.2000000000000002</v>
      </c>
      <c r="Y2353">
        <v>2.2000000000000002</v>
      </c>
      <c r="Z2353">
        <v>2.19</v>
      </c>
      <c r="AA2353">
        <v>2.19</v>
      </c>
      <c r="AB2353">
        <v>2.19</v>
      </c>
      <c r="AC2353">
        <v>2.19</v>
      </c>
      <c r="AD2353">
        <v>248.69922933000001</v>
      </c>
      <c r="AE2353">
        <v>252.81972296000001</v>
      </c>
      <c r="AF2353">
        <v>247.62957523</v>
      </c>
      <c r="AG2353">
        <v>251.21059113999999</v>
      </c>
      <c r="AH2353" t="s">
        <v>12</v>
      </c>
      <c r="AI2353" t="s">
        <v>12</v>
      </c>
    </row>
    <row r="2354" spans="1:35" x14ac:dyDescent="0.25">
      <c r="A2354">
        <v>1540560600</v>
      </c>
      <c r="B2354">
        <v>21.18996469</v>
      </c>
      <c r="C2354">
        <v>21.90301758</v>
      </c>
      <c r="D2354">
        <v>20.309713200000001</v>
      </c>
      <c r="E2354">
        <v>21.042436510000002</v>
      </c>
      <c r="F2354">
        <v>21.18996469</v>
      </c>
      <c r="G2354">
        <v>21.90301758</v>
      </c>
      <c r="H2354">
        <v>20.309713200000001</v>
      </c>
      <c r="I2354">
        <v>21.042436510000002</v>
      </c>
      <c r="J2354">
        <v>2684.25</v>
      </c>
      <c r="K2354">
        <v>2698</v>
      </c>
      <c r="L2354">
        <v>2633.25</v>
      </c>
      <c r="M2354">
        <v>2675.5</v>
      </c>
      <c r="N2354">
        <v>2678</v>
      </c>
      <c r="O2354">
        <v>2692.75</v>
      </c>
      <c r="P2354">
        <v>2627.25</v>
      </c>
      <c r="Q2354">
        <v>2669.5</v>
      </c>
      <c r="R2354">
        <v>2667.86</v>
      </c>
      <c r="S2354">
        <v>2692.38</v>
      </c>
      <c r="T2354">
        <v>2628.16</v>
      </c>
      <c r="U2354">
        <v>2658.69</v>
      </c>
      <c r="V2354">
        <v>2.2000000000000002</v>
      </c>
      <c r="W2354">
        <v>2.2000000000000002</v>
      </c>
      <c r="X2354">
        <v>2.2000000000000002</v>
      </c>
      <c r="Y2354">
        <v>2.2000000000000002</v>
      </c>
      <c r="Z2354">
        <v>2.19</v>
      </c>
      <c r="AA2354">
        <v>2.19</v>
      </c>
      <c r="AB2354">
        <v>2.19</v>
      </c>
      <c r="AC2354">
        <v>2.19</v>
      </c>
      <c r="AD2354">
        <v>247.34123369</v>
      </c>
      <c r="AE2354">
        <v>252.06631442</v>
      </c>
      <c r="AF2354">
        <v>243.96484726</v>
      </c>
      <c r="AG2354">
        <v>246.79245463000001</v>
      </c>
      <c r="AH2354" t="s">
        <v>12</v>
      </c>
      <c r="AI2354" t="s">
        <v>12</v>
      </c>
    </row>
    <row r="2355" spans="1:35" x14ac:dyDescent="0.25">
      <c r="A2355">
        <v>1540819800</v>
      </c>
      <c r="B2355">
        <v>21.87351194</v>
      </c>
      <c r="C2355">
        <v>22.217744369999998</v>
      </c>
      <c r="D2355">
        <v>19.74807341</v>
      </c>
      <c r="E2355">
        <v>20.678533659999999</v>
      </c>
      <c r="F2355">
        <v>21.87351194</v>
      </c>
      <c r="G2355">
        <v>22.217744369999998</v>
      </c>
      <c r="H2355">
        <v>19.74807341</v>
      </c>
      <c r="I2355">
        <v>20.678533659999999</v>
      </c>
      <c r="J2355">
        <v>2674</v>
      </c>
      <c r="K2355">
        <v>2713.5</v>
      </c>
      <c r="L2355">
        <v>2609.5</v>
      </c>
      <c r="M2355">
        <v>2649.25</v>
      </c>
      <c r="N2355">
        <v>2667</v>
      </c>
      <c r="O2355">
        <v>2707</v>
      </c>
      <c r="P2355">
        <v>2603</v>
      </c>
      <c r="Q2355">
        <v>2643.5</v>
      </c>
      <c r="R2355">
        <v>2682.65</v>
      </c>
      <c r="S2355">
        <v>2706.85</v>
      </c>
      <c r="T2355">
        <v>2603.54</v>
      </c>
      <c r="U2355">
        <v>2641.25</v>
      </c>
      <c r="V2355">
        <v>2.2000000000000002</v>
      </c>
      <c r="W2355">
        <v>2.2000000000000002</v>
      </c>
      <c r="X2355">
        <v>2.2000000000000002</v>
      </c>
      <c r="Y2355">
        <v>2.2000000000000002</v>
      </c>
      <c r="Z2355">
        <v>2.1800000000000002</v>
      </c>
      <c r="AA2355">
        <v>2.1800000000000002</v>
      </c>
      <c r="AB2355">
        <v>2.1800000000000002</v>
      </c>
      <c r="AC2355">
        <v>2.1800000000000002</v>
      </c>
      <c r="AD2355">
        <v>250.02001960999999</v>
      </c>
      <c r="AE2355">
        <v>251.36871392</v>
      </c>
      <c r="AF2355">
        <v>241.69532029999999</v>
      </c>
      <c r="AG2355">
        <v>245.42515764999999</v>
      </c>
      <c r="AH2355" t="s">
        <v>12</v>
      </c>
      <c r="AI2355" t="s">
        <v>12</v>
      </c>
    </row>
    <row r="2356" spans="1:35" x14ac:dyDescent="0.25">
      <c r="A2356">
        <v>1540906200</v>
      </c>
      <c r="B2356">
        <v>20.653945629999999</v>
      </c>
      <c r="C2356">
        <v>21.696478119999998</v>
      </c>
      <c r="D2356">
        <v>20.516252659999999</v>
      </c>
      <c r="E2356">
        <v>21.637466849999999</v>
      </c>
      <c r="F2356">
        <v>20.653945629999999</v>
      </c>
      <c r="G2356">
        <v>21.696478119999998</v>
      </c>
      <c r="H2356">
        <v>20.516252659999999</v>
      </c>
      <c r="I2356">
        <v>21.637466849999999</v>
      </c>
      <c r="J2356">
        <v>2645.5</v>
      </c>
      <c r="K2356">
        <v>2695.75</v>
      </c>
      <c r="L2356">
        <v>2639</v>
      </c>
      <c r="M2356">
        <v>2691</v>
      </c>
      <c r="N2356">
        <v>2639</v>
      </c>
      <c r="O2356">
        <v>2690.25</v>
      </c>
      <c r="P2356">
        <v>2633.25</v>
      </c>
      <c r="Q2356">
        <v>2685.25</v>
      </c>
      <c r="R2356">
        <v>2640.68</v>
      </c>
      <c r="S2356">
        <v>2685.43</v>
      </c>
      <c r="T2356">
        <v>2635.34</v>
      </c>
      <c r="U2356">
        <v>2682.63</v>
      </c>
      <c r="V2356">
        <v>2.2000000000000002</v>
      </c>
      <c r="W2356">
        <v>2.2000000000000002</v>
      </c>
      <c r="X2356">
        <v>2.2000000000000002</v>
      </c>
      <c r="Y2356">
        <v>2.2000000000000002</v>
      </c>
      <c r="Z2356">
        <v>2.1800000000000002</v>
      </c>
      <c r="AA2356">
        <v>2.1800000000000002</v>
      </c>
      <c r="AB2356">
        <v>2.1800000000000002</v>
      </c>
      <c r="AC2356">
        <v>2.1800000000000002</v>
      </c>
      <c r="AD2356">
        <v>245.24843218999999</v>
      </c>
      <c r="AE2356">
        <v>249.38752848999999</v>
      </c>
      <c r="AF2356">
        <v>244.73685849</v>
      </c>
      <c r="AG2356">
        <v>249.06198158999999</v>
      </c>
      <c r="AH2356" t="s">
        <v>12</v>
      </c>
      <c r="AI2356" t="s">
        <v>12</v>
      </c>
    </row>
    <row r="2357" spans="1:35" x14ac:dyDescent="0.25">
      <c r="A2357">
        <v>1540992600</v>
      </c>
      <c r="B2357">
        <v>22.306261280000001</v>
      </c>
      <c r="C2357">
        <v>22.925879649999999</v>
      </c>
      <c r="D2357">
        <v>22.183321129999999</v>
      </c>
      <c r="E2357">
        <v>22.31117888</v>
      </c>
      <c r="F2357">
        <v>22.306261280000001</v>
      </c>
      <c r="G2357">
        <v>22.925879649999999</v>
      </c>
      <c r="H2357">
        <v>22.183321129999999</v>
      </c>
      <c r="I2357">
        <v>22.31117888</v>
      </c>
      <c r="J2357">
        <v>2695.75</v>
      </c>
      <c r="K2357">
        <v>2743.5</v>
      </c>
      <c r="L2357">
        <v>2688.25</v>
      </c>
      <c r="M2357">
        <v>2717.25</v>
      </c>
      <c r="N2357">
        <v>2690.75</v>
      </c>
      <c r="O2357">
        <v>2737.25</v>
      </c>
      <c r="P2357">
        <v>2682</v>
      </c>
      <c r="Q2357">
        <v>2711</v>
      </c>
      <c r="R2357">
        <v>2705.6</v>
      </c>
      <c r="S2357">
        <v>2736.69</v>
      </c>
      <c r="T2357">
        <v>2705.6</v>
      </c>
      <c r="U2357">
        <v>2711.74</v>
      </c>
      <c r="V2357">
        <v>2.2000000000000002</v>
      </c>
      <c r="W2357">
        <v>2.2000000000000002</v>
      </c>
      <c r="X2357">
        <v>2.2000000000000002</v>
      </c>
      <c r="Y2357">
        <v>2.2000000000000002</v>
      </c>
      <c r="Z2357">
        <v>2.2200000000000002</v>
      </c>
      <c r="AA2357">
        <v>2.2200000000000002</v>
      </c>
      <c r="AB2357">
        <v>2.2200000000000002</v>
      </c>
      <c r="AC2357">
        <v>2.2200000000000002</v>
      </c>
      <c r="AD2357">
        <v>251.74076751999999</v>
      </c>
      <c r="AE2357">
        <v>254.14051323999999</v>
      </c>
      <c r="AF2357">
        <v>251.24779649999999</v>
      </c>
      <c r="AG2357">
        <v>251.72216484</v>
      </c>
      <c r="AH2357" t="s">
        <v>12</v>
      </c>
      <c r="AI2357" t="s">
        <v>12</v>
      </c>
    </row>
    <row r="2358" spans="1:35" x14ac:dyDescent="0.25">
      <c r="A2358">
        <v>1541079000</v>
      </c>
      <c r="B2358">
        <v>22.537388759999999</v>
      </c>
      <c r="C2358">
        <v>23.05373741</v>
      </c>
      <c r="D2358">
        <v>22.22757958</v>
      </c>
      <c r="E2358">
        <v>23.009478949999998</v>
      </c>
      <c r="F2358">
        <v>22.537388759999999</v>
      </c>
      <c r="G2358">
        <v>23.05373741</v>
      </c>
      <c r="H2358">
        <v>22.22757958</v>
      </c>
      <c r="I2358">
        <v>23.009478949999998</v>
      </c>
      <c r="J2358">
        <v>2712</v>
      </c>
      <c r="K2358">
        <v>2747.5</v>
      </c>
      <c r="L2358">
        <v>2712</v>
      </c>
      <c r="M2358">
        <v>2744.25</v>
      </c>
      <c r="N2358">
        <v>2706</v>
      </c>
      <c r="O2358">
        <v>2741.25</v>
      </c>
      <c r="P2358">
        <v>2705.5</v>
      </c>
      <c r="Q2358">
        <v>2738</v>
      </c>
      <c r="R2358">
        <v>2717.58</v>
      </c>
      <c r="S2358">
        <v>2741.67</v>
      </c>
      <c r="T2358">
        <v>2708.85</v>
      </c>
      <c r="U2358">
        <v>2740.37</v>
      </c>
      <c r="V2358">
        <v>2.2000000000000002</v>
      </c>
      <c r="W2358">
        <v>2.2000000000000002</v>
      </c>
      <c r="X2358">
        <v>2.2000000000000002</v>
      </c>
      <c r="Y2358">
        <v>2.2000000000000002</v>
      </c>
      <c r="Z2358">
        <v>2.2200000000000002</v>
      </c>
      <c r="AA2358">
        <v>2.2200000000000002</v>
      </c>
      <c r="AB2358">
        <v>2.2200000000000002</v>
      </c>
      <c r="AC2358">
        <v>2.2200000000000002</v>
      </c>
      <c r="AD2358">
        <v>252.62439481999999</v>
      </c>
      <c r="AE2358">
        <v>254.60558023999999</v>
      </c>
      <c r="AF2358">
        <v>251.48963133999999</v>
      </c>
      <c r="AG2358">
        <v>254.40095076</v>
      </c>
      <c r="AH2358" t="s">
        <v>12</v>
      </c>
      <c r="AI2358" t="s">
        <v>12</v>
      </c>
    </row>
    <row r="2359" spans="1:35" x14ac:dyDescent="0.25">
      <c r="A2359">
        <v>1541165400</v>
      </c>
      <c r="B2359">
        <v>23.304535319999999</v>
      </c>
      <c r="C2359">
        <v>23.42742629</v>
      </c>
      <c r="D2359">
        <v>22.006287310000001</v>
      </c>
      <c r="E2359">
        <v>22.55705919</v>
      </c>
      <c r="F2359">
        <v>23.304535319999999</v>
      </c>
      <c r="G2359">
        <v>23.42742629</v>
      </c>
      <c r="H2359">
        <v>22.006287310000001</v>
      </c>
      <c r="I2359">
        <v>22.55705919</v>
      </c>
      <c r="J2359">
        <v>2729.75</v>
      </c>
      <c r="K2359">
        <v>2772</v>
      </c>
      <c r="L2359">
        <v>2706</v>
      </c>
      <c r="M2359">
        <v>2730.5</v>
      </c>
      <c r="N2359">
        <v>2724</v>
      </c>
      <c r="O2359">
        <v>2766.25</v>
      </c>
      <c r="P2359">
        <v>2699.5</v>
      </c>
      <c r="Q2359">
        <v>2724.25</v>
      </c>
      <c r="R2359">
        <v>2745.45</v>
      </c>
      <c r="S2359">
        <v>2756.55</v>
      </c>
      <c r="T2359">
        <v>2700.44</v>
      </c>
      <c r="U2359">
        <v>2723.06</v>
      </c>
      <c r="V2359">
        <v>2.19</v>
      </c>
      <c r="W2359">
        <v>2.19</v>
      </c>
      <c r="X2359">
        <v>2.19</v>
      </c>
      <c r="Y2359">
        <v>2.19</v>
      </c>
      <c r="Z2359">
        <v>2.25</v>
      </c>
      <c r="AA2359">
        <v>2.25</v>
      </c>
      <c r="AB2359">
        <v>2.25</v>
      </c>
      <c r="AC2359">
        <v>2.25</v>
      </c>
      <c r="AD2359">
        <v>255.55431691999999</v>
      </c>
      <c r="AE2359">
        <v>256.00078123999998</v>
      </c>
      <c r="AF2359">
        <v>250.75482547999999</v>
      </c>
      <c r="AG2359">
        <v>252.89413368000001</v>
      </c>
      <c r="AH2359" t="s">
        <v>12</v>
      </c>
      <c r="AI2359" t="s">
        <v>12</v>
      </c>
    </row>
    <row r="2360" spans="1:35" x14ac:dyDescent="0.25">
      <c r="A2360">
        <v>1541428200</v>
      </c>
      <c r="B2360">
        <v>22.709504979999998</v>
      </c>
      <c r="C2360">
        <v>23.10783107</v>
      </c>
      <c r="D2360">
        <v>22.44887185</v>
      </c>
      <c r="E2360">
        <v>22.9701381</v>
      </c>
      <c r="F2360">
        <v>22.709504979999998</v>
      </c>
      <c r="G2360">
        <v>23.10783107</v>
      </c>
      <c r="H2360">
        <v>22.44887185</v>
      </c>
      <c r="I2360">
        <v>22.9701381</v>
      </c>
      <c r="J2360">
        <v>2728.5</v>
      </c>
      <c r="K2360">
        <v>2749.75</v>
      </c>
      <c r="L2360">
        <v>2719.5</v>
      </c>
      <c r="M2360">
        <v>2745.5</v>
      </c>
      <c r="N2360">
        <v>2722.5</v>
      </c>
      <c r="O2360">
        <v>2743.75</v>
      </c>
      <c r="P2360">
        <v>2712.75</v>
      </c>
      <c r="Q2360">
        <v>2739.5</v>
      </c>
      <c r="R2360">
        <v>2726.37</v>
      </c>
      <c r="S2360">
        <v>2744.27</v>
      </c>
      <c r="T2360">
        <v>2717.94</v>
      </c>
      <c r="U2360">
        <v>2738.31</v>
      </c>
      <c r="V2360">
        <v>2.2000000000000002</v>
      </c>
      <c r="W2360">
        <v>2.2000000000000002</v>
      </c>
      <c r="X2360">
        <v>2.2000000000000002</v>
      </c>
      <c r="Y2360">
        <v>2.2000000000000002</v>
      </c>
      <c r="Z2360">
        <v>2.2400000000000002</v>
      </c>
      <c r="AA2360">
        <v>2.2400000000000002</v>
      </c>
      <c r="AB2360">
        <v>2.2400000000000002</v>
      </c>
      <c r="AC2360">
        <v>2.2400000000000002</v>
      </c>
      <c r="AD2360">
        <v>253.40570738</v>
      </c>
      <c r="AE2360">
        <v>254.86601776000001</v>
      </c>
      <c r="AF2360">
        <v>252.39186132</v>
      </c>
      <c r="AG2360">
        <v>254.28933468</v>
      </c>
      <c r="AH2360" t="s">
        <v>12</v>
      </c>
      <c r="AI2360" t="s">
        <v>12</v>
      </c>
    </row>
    <row r="2361" spans="1:35" x14ac:dyDescent="0.25">
      <c r="A2361">
        <v>1541514600</v>
      </c>
      <c r="B2361">
        <v>22.930797250000001</v>
      </c>
      <c r="C2361">
        <v>23.427475470000001</v>
      </c>
      <c r="D2361">
        <v>22.927453280000002</v>
      </c>
      <c r="E2361">
        <v>23.383217009999999</v>
      </c>
      <c r="F2361">
        <v>22.930797250000001</v>
      </c>
      <c r="G2361">
        <v>23.427475470000001</v>
      </c>
      <c r="H2361">
        <v>22.927453280000002</v>
      </c>
      <c r="I2361">
        <v>23.383217009999999</v>
      </c>
      <c r="J2361">
        <v>2744.25</v>
      </c>
      <c r="K2361">
        <v>2766.75</v>
      </c>
      <c r="L2361">
        <v>2736.25</v>
      </c>
      <c r="M2361">
        <v>2765.25</v>
      </c>
      <c r="N2361">
        <v>2739</v>
      </c>
      <c r="O2361">
        <v>2761</v>
      </c>
      <c r="P2361">
        <v>2729.75</v>
      </c>
      <c r="Q2361">
        <v>2759</v>
      </c>
      <c r="R2361">
        <v>2738.4</v>
      </c>
      <c r="S2361">
        <v>2756.82</v>
      </c>
      <c r="T2361">
        <v>2737.08</v>
      </c>
      <c r="U2361">
        <v>2755.45</v>
      </c>
      <c r="V2361">
        <v>2.2000000000000002</v>
      </c>
      <c r="W2361">
        <v>2.2000000000000002</v>
      </c>
      <c r="X2361">
        <v>2.2000000000000002</v>
      </c>
      <c r="Y2361">
        <v>2.2000000000000002</v>
      </c>
      <c r="Z2361">
        <v>2.2200000000000002</v>
      </c>
      <c r="AA2361">
        <v>2.2200000000000002</v>
      </c>
      <c r="AB2361">
        <v>2.2200000000000002</v>
      </c>
      <c r="AC2361">
        <v>2.2200000000000002</v>
      </c>
      <c r="AD2361">
        <v>254.2242253</v>
      </c>
      <c r="AE2361">
        <v>256.06589062</v>
      </c>
      <c r="AF2361">
        <v>254.15911592</v>
      </c>
      <c r="AG2361">
        <v>255.89846650000001</v>
      </c>
      <c r="AH2361" t="s">
        <v>12</v>
      </c>
      <c r="AI2361" t="s">
        <v>12</v>
      </c>
    </row>
    <row r="2362" spans="1:35" x14ac:dyDescent="0.25">
      <c r="A2362">
        <v>1541601000</v>
      </c>
      <c r="B2362">
        <v>24.017588199999999</v>
      </c>
      <c r="C2362">
        <v>24.907674910000001</v>
      </c>
      <c r="D2362">
        <v>23.891304080000001</v>
      </c>
      <c r="E2362">
        <v>24.868334059999999</v>
      </c>
      <c r="F2362">
        <v>24.017588199999999</v>
      </c>
      <c r="G2362">
        <v>24.907674910000001</v>
      </c>
      <c r="H2362">
        <v>23.891304080000001</v>
      </c>
      <c r="I2362">
        <v>24.868334059999999</v>
      </c>
      <c r="J2362">
        <v>2760</v>
      </c>
      <c r="K2362">
        <v>2824.25</v>
      </c>
      <c r="L2362">
        <v>2752</v>
      </c>
      <c r="M2362">
        <v>2823.25</v>
      </c>
      <c r="N2362">
        <v>2756.75</v>
      </c>
      <c r="O2362">
        <v>2817.75</v>
      </c>
      <c r="P2362">
        <v>2744.75</v>
      </c>
      <c r="Q2362">
        <v>2816.5</v>
      </c>
      <c r="R2362">
        <v>2774.13</v>
      </c>
      <c r="S2362">
        <v>2815.15</v>
      </c>
      <c r="T2362">
        <v>2774.13</v>
      </c>
      <c r="U2362">
        <v>2813.89</v>
      </c>
      <c r="V2362">
        <v>2.2000000000000002</v>
      </c>
      <c r="W2362">
        <v>2.2000000000000002</v>
      </c>
      <c r="X2362">
        <v>2.2000000000000002</v>
      </c>
      <c r="Y2362">
        <v>2.2000000000000002</v>
      </c>
      <c r="Z2362">
        <v>2.1800000000000002</v>
      </c>
      <c r="AA2362">
        <v>2.1800000000000002</v>
      </c>
      <c r="AB2362">
        <v>2.1800000000000002</v>
      </c>
      <c r="AC2362">
        <v>2.1800000000000002</v>
      </c>
      <c r="AD2362">
        <v>258.16799347</v>
      </c>
      <c r="AE2362">
        <v>261.46066782999998</v>
      </c>
      <c r="AF2362">
        <v>257.72152914999998</v>
      </c>
      <c r="AG2362">
        <v>261.37695577</v>
      </c>
      <c r="AH2362" t="s">
        <v>12</v>
      </c>
      <c r="AI2362" t="s">
        <v>12</v>
      </c>
    </row>
    <row r="2363" spans="1:35" x14ac:dyDescent="0.25">
      <c r="A2363">
        <v>1541687400</v>
      </c>
      <c r="B2363">
        <v>24.647041779999999</v>
      </c>
      <c r="C2363">
        <v>24.932262940000001</v>
      </c>
      <c r="D2363">
        <v>24.396243869999999</v>
      </c>
      <c r="E2363">
        <v>24.72080587</v>
      </c>
      <c r="F2363">
        <v>24.647041779999999</v>
      </c>
      <c r="G2363">
        <v>24.932262940000001</v>
      </c>
      <c r="H2363">
        <v>24.396243869999999</v>
      </c>
      <c r="I2363">
        <v>24.72080587</v>
      </c>
      <c r="J2363">
        <v>2823.25</v>
      </c>
      <c r="K2363">
        <v>2824.5</v>
      </c>
      <c r="L2363">
        <v>2802</v>
      </c>
      <c r="M2363">
        <v>2815.5</v>
      </c>
      <c r="N2363">
        <v>2815.75</v>
      </c>
      <c r="O2363">
        <v>2818</v>
      </c>
      <c r="P2363">
        <v>2795</v>
      </c>
      <c r="Q2363">
        <v>2808.75</v>
      </c>
      <c r="R2363">
        <v>2806.38</v>
      </c>
      <c r="S2363">
        <v>2814.75</v>
      </c>
      <c r="T2363">
        <v>2794.99</v>
      </c>
      <c r="U2363">
        <v>2806.83</v>
      </c>
      <c r="V2363">
        <v>2.2000000000000002</v>
      </c>
      <c r="W2363">
        <v>2.2000000000000002</v>
      </c>
      <c r="X2363">
        <v>2.2000000000000002</v>
      </c>
      <c r="Y2363">
        <v>2.2000000000000002</v>
      </c>
      <c r="Z2363">
        <v>2.21</v>
      </c>
      <c r="AA2363">
        <v>2.21</v>
      </c>
      <c r="AB2363">
        <v>2.21</v>
      </c>
      <c r="AC2363">
        <v>2.21</v>
      </c>
      <c r="AD2363">
        <v>260.53983517</v>
      </c>
      <c r="AE2363">
        <v>261.57228391000001</v>
      </c>
      <c r="AF2363">
        <v>259.71201590999999</v>
      </c>
      <c r="AG2363">
        <v>260.90258742999998</v>
      </c>
      <c r="AH2363" t="s">
        <v>12</v>
      </c>
      <c r="AI2363" t="s">
        <v>12</v>
      </c>
    </row>
    <row r="2364" spans="1:35" x14ac:dyDescent="0.25">
      <c r="A2364">
        <v>1541773800</v>
      </c>
      <c r="B2364">
        <v>24.33231499</v>
      </c>
      <c r="C2364">
        <v>24.396243869999999</v>
      </c>
      <c r="D2364">
        <v>23.589756470000001</v>
      </c>
      <c r="E2364">
        <v>24.03725863</v>
      </c>
      <c r="F2364">
        <v>24.33231499</v>
      </c>
      <c r="G2364">
        <v>24.396243869999999</v>
      </c>
      <c r="H2364">
        <v>23.589756470000001</v>
      </c>
      <c r="I2364">
        <v>24.03725863</v>
      </c>
      <c r="J2364">
        <v>2811.25</v>
      </c>
      <c r="K2364">
        <v>2817</v>
      </c>
      <c r="L2364">
        <v>2771.25</v>
      </c>
      <c r="M2364">
        <v>2785.5</v>
      </c>
      <c r="N2364">
        <v>2804</v>
      </c>
      <c r="O2364">
        <v>2811.25</v>
      </c>
      <c r="P2364">
        <v>2764.5</v>
      </c>
      <c r="Q2364">
        <v>2779</v>
      </c>
      <c r="R2364">
        <v>2794.1</v>
      </c>
      <c r="S2364">
        <v>2794.1</v>
      </c>
      <c r="T2364">
        <v>2764.24</v>
      </c>
      <c r="U2364">
        <v>2781.01</v>
      </c>
      <c r="V2364">
        <v>2.19</v>
      </c>
      <c r="W2364">
        <v>2.19</v>
      </c>
      <c r="X2364">
        <v>2.19</v>
      </c>
      <c r="Y2364">
        <v>2.19</v>
      </c>
      <c r="Z2364">
        <v>2.2000000000000002</v>
      </c>
      <c r="AA2364">
        <v>2.2000000000000002</v>
      </c>
      <c r="AB2364">
        <v>2.2000000000000002</v>
      </c>
      <c r="AC2364">
        <v>2.2000000000000002</v>
      </c>
      <c r="AD2364">
        <v>259.53529044999999</v>
      </c>
      <c r="AE2364">
        <v>259.73061859000001</v>
      </c>
      <c r="AF2364">
        <v>256.88440854999999</v>
      </c>
      <c r="AG2364">
        <v>258.35402026999998</v>
      </c>
      <c r="AH2364" t="s">
        <v>12</v>
      </c>
      <c r="AI2364" t="s">
        <v>12</v>
      </c>
    </row>
    <row r="2365" spans="1:35" x14ac:dyDescent="0.25">
      <c r="A2365">
        <v>1542033000</v>
      </c>
      <c r="B2365">
        <v>23.850389589999999</v>
      </c>
      <c r="C2365">
        <v>23.924153690000001</v>
      </c>
      <c r="D2365">
        <v>22.50788313</v>
      </c>
      <c r="E2365">
        <v>22.64065849</v>
      </c>
      <c r="F2365">
        <v>23.850389589999999</v>
      </c>
      <c r="G2365">
        <v>23.924153690000001</v>
      </c>
      <c r="H2365">
        <v>22.50788313</v>
      </c>
      <c r="I2365">
        <v>22.64065849</v>
      </c>
      <c r="J2365">
        <v>2782.75</v>
      </c>
      <c r="K2365">
        <v>2801</v>
      </c>
      <c r="L2365">
        <v>2728.5</v>
      </c>
      <c r="M2365">
        <v>2734</v>
      </c>
      <c r="N2365">
        <v>2778.75</v>
      </c>
      <c r="O2365">
        <v>2795.25</v>
      </c>
      <c r="P2365">
        <v>2722.25</v>
      </c>
      <c r="Q2365">
        <v>2727.75</v>
      </c>
      <c r="R2365">
        <v>2773.93</v>
      </c>
      <c r="S2365">
        <v>2775.99</v>
      </c>
      <c r="T2365">
        <v>2722</v>
      </c>
      <c r="U2365">
        <v>2726.22</v>
      </c>
      <c r="V2365" t="s">
        <v>12</v>
      </c>
      <c r="W2365" t="s">
        <v>12</v>
      </c>
      <c r="X2365" t="s">
        <v>12</v>
      </c>
      <c r="Y2365" t="s">
        <v>12</v>
      </c>
      <c r="Z2365" t="s">
        <v>12</v>
      </c>
      <c r="AA2365" t="s">
        <v>12</v>
      </c>
      <c r="AB2365" t="s">
        <v>12</v>
      </c>
      <c r="AC2365" t="s">
        <v>12</v>
      </c>
      <c r="AD2365">
        <v>257.82384388999998</v>
      </c>
      <c r="AE2365">
        <v>258.07498006999998</v>
      </c>
      <c r="AF2365">
        <v>252.98714708</v>
      </c>
      <c r="AG2365">
        <v>253.52662480000001</v>
      </c>
      <c r="AH2365" t="s">
        <v>12</v>
      </c>
      <c r="AI2365" t="s">
        <v>12</v>
      </c>
    </row>
    <row r="2366" spans="1:35" x14ac:dyDescent="0.25">
      <c r="A2366">
        <v>1542119400</v>
      </c>
      <c r="B2366">
        <v>22.783269069999999</v>
      </c>
      <c r="C2366">
        <v>23.338958559999998</v>
      </c>
      <c r="D2366">
        <v>22.325931700000002</v>
      </c>
      <c r="E2366">
        <v>22.52755355</v>
      </c>
      <c r="F2366">
        <v>22.783269069999999</v>
      </c>
      <c r="G2366">
        <v>23.338958559999998</v>
      </c>
      <c r="H2366">
        <v>22.325931700000002</v>
      </c>
      <c r="I2366">
        <v>22.52755355</v>
      </c>
      <c r="J2366">
        <v>2738.5</v>
      </c>
      <c r="K2366">
        <v>2762.25</v>
      </c>
      <c r="L2366">
        <v>2721</v>
      </c>
      <c r="M2366">
        <v>2733.75</v>
      </c>
      <c r="N2366">
        <v>2732</v>
      </c>
      <c r="O2366">
        <v>2755.75</v>
      </c>
      <c r="P2366">
        <v>2714.5</v>
      </c>
      <c r="Q2366">
        <v>2727.5</v>
      </c>
      <c r="R2366">
        <v>2730.05</v>
      </c>
      <c r="S2366">
        <v>2754.6</v>
      </c>
      <c r="T2366">
        <v>2714.98</v>
      </c>
      <c r="U2366">
        <v>2722.18</v>
      </c>
      <c r="V2366">
        <v>2.2000000000000002</v>
      </c>
      <c r="W2366">
        <v>2.2000000000000002</v>
      </c>
      <c r="X2366">
        <v>2.2000000000000002</v>
      </c>
      <c r="Y2366">
        <v>2.2000000000000002</v>
      </c>
      <c r="Z2366">
        <v>2.2000000000000002</v>
      </c>
      <c r="AA2366">
        <v>2.2000000000000002</v>
      </c>
      <c r="AB2366">
        <v>2.2000000000000002</v>
      </c>
      <c r="AC2366">
        <v>2.2000000000000002</v>
      </c>
      <c r="AD2366">
        <v>254.01029448</v>
      </c>
      <c r="AE2366">
        <v>256.08914397000001</v>
      </c>
      <c r="AF2366">
        <v>252.29884791999999</v>
      </c>
      <c r="AG2366">
        <v>253.05225646</v>
      </c>
      <c r="AH2366" t="s">
        <v>12</v>
      </c>
      <c r="AI2366" t="s">
        <v>12</v>
      </c>
    </row>
    <row r="2367" spans="1:35" x14ac:dyDescent="0.25">
      <c r="A2367">
        <v>1542205800</v>
      </c>
      <c r="B2367">
        <v>23.043902190000001</v>
      </c>
      <c r="C2367">
        <v>23.152089530000001</v>
      </c>
      <c r="D2367">
        <v>21.617796420000001</v>
      </c>
      <c r="E2367">
        <v>22.03579294</v>
      </c>
      <c r="F2367">
        <v>23.043902190000001</v>
      </c>
      <c r="G2367">
        <v>23.152089530000001</v>
      </c>
      <c r="H2367">
        <v>21.617796420000001</v>
      </c>
      <c r="I2367">
        <v>22.03579294</v>
      </c>
      <c r="J2367">
        <v>2734.75</v>
      </c>
      <c r="K2367">
        <v>2754.25</v>
      </c>
      <c r="L2367">
        <v>2692.5</v>
      </c>
      <c r="M2367">
        <v>2704.5</v>
      </c>
      <c r="N2367">
        <v>2731.25</v>
      </c>
      <c r="O2367">
        <v>2748.25</v>
      </c>
      <c r="P2367">
        <v>2686.25</v>
      </c>
      <c r="Q2367">
        <v>2698.5</v>
      </c>
      <c r="R2367">
        <v>2737.9</v>
      </c>
      <c r="S2367">
        <v>2746.8</v>
      </c>
      <c r="T2367">
        <v>2685.75</v>
      </c>
      <c r="U2367">
        <v>2701.58</v>
      </c>
      <c r="V2367">
        <v>2.2000000000000002</v>
      </c>
      <c r="W2367">
        <v>2.2000000000000002</v>
      </c>
      <c r="X2367">
        <v>2.2000000000000002</v>
      </c>
      <c r="Y2367">
        <v>2.2000000000000002</v>
      </c>
      <c r="Z2367">
        <v>2.2000000000000002</v>
      </c>
      <c r="AA2367">
        <v>2.2000000000000002</v>
      </c>
      <c r="AB2367">
        <v>2.2000000000000002</v>
      </c>
      <c r="AC2367">
        <v>2.2000000000000002</v>
      </c>
      <c r="AD2367">
        <v>255.00553786</v>
      </c>
      <c r="AE2367">
        <v>255.42409816</v>
      </c>
      <c r="AF2367">
        <v>249.69447271000001</v>
      </c>
      <c r="AG2367">
        <v>251.32220722</v>
      </c>
      <c r="AH2367" t="s">
        <v>12</v>
      </c>
      <c r="AI2367" t="s">
        <v>12</v>
      </c>
    </row>
    <row r="2368" spans="1:35" x14ac:dyDescent="0.25">
      <c r="A2368">
        <v>1542292200</v>
      </c>
      <c r="B2368">
        <v>21.696478119999998</v>
      </c>
      <c r="C2368">
        <v>22.85703316</v>
      </c>
      <c r="D2368">
        <v>21.268646390000001</v>
      </c>
      <c r="E2368">
        <v>22.739010610000001</v>
      </c>
      <c r="F2368">
        <v>21.696478119999998</v>
      </c>
      <c r="G2368">
        <v>22.85703316</v>
      </c>
      <c r="H2368">
        <v>21.268646390000001</v>
      </c>
      <c r="I2368">
        <v>22.739010610000001</v>
      </c>
      <c r="J2368">
        <v>2707.25</v>
      </c>
      <c r="K2368">
        <v>2743</v>
      </c>
      <c r="L2368">
        <v>2677.5</v>
      </c>
      <c r="M2368">
        <v>2740.5</v>
      </c>
      <c r="N2368">
        <v>2702</v>
      </c>
      <c r="O2368">
        <v>2736.75</v>
      </c>
      <c r="P2368">
        <v>2671.25</v>
      </c>
      <c r="Q2368">
        <v>2734.5</v>
      </c>
      <c r="R2368">
        <v>2693.52</v>
      </c>
      <c r="S2368">
        <v>2735.38</v>
      </c>
      <c r="T2368">
        <v>2670.75</v>
      </c>
      <c r="U2368">
        <v>2730.2</v>
      </c>
      <c r="V2368">
        <v>2.2000000000000002</v>
      </c>
      <c r="W2368">
        <v>2.2000000000000002</v>
      </c>
      <c r="X2368">
        <v>2.2000000000000002</v>
      </c>
      <c r="Y2368">
        <v>2.2000000000000002</v>
      </c>
      <c r="Z2368">
        <v>2.2799999999999998</v>
      </c>
      <c r="AA2368">
        <v>2.2799999999999998</v>
      </c>
      <c r="AB2368">
        <v>2.2799999999999998</v>
      </c>
      <c r="AC2368">
        <v>2.2799999999999998</v>
      </c>
      <c r="AD2368">
        <v>250.00141693</v>
      </c>
      <c r="AE2368">
        <v>254.42885477999999</v>
      </c>
      <c r="AF2368">
        <v>248.35526578</v>
      </c>
      <c r="AG2368">
        <v>253.9451851</v>
      </c>
      <c r="AH2368" t="s">
        <v>12</v>
      </c>
      <c r="AI2368" t="s">
        <v>12</v>
      </c>
    </row>
    <row r="2369" spans="1:35" x14ac:dyDescent="0.25">
      <c r="A2369">
        <v>1542378600</v>
      </c>
      <c r="B2369">
        <v>22.439036640000001</v>
      </c>
      <c r="C2369">
        <v>23.15700713</v>
      </c>
      <c r="D2369">
        <v>22.266920429999999</v>
      </c>
      <c r="E2369">
        <v>22.901291619999999</v>
      </c>
      <c r="F2369">
        <v>22.439036640000001</v>
      </c>
      <c r="G2369">
        <v>23.15700713</v>
      </c>
      <c r="H2369">
        <v>22.266920429999999</v>
      </c>
      <c r="I2369">
        <v>22.901291619999999</v>
      </c>
      <c r="J2369">
        <v>2735</v>
      </c>
      <c r="K2369">
        <v>2754</v>
      </c>
      <c r="L2369">
        <v>2715</v>
      </c>
      <c r="M2369">
        <v>2749</v>
      </c>
      <c r="N2369">
        <v>2731.75</v>
      </c>
      <c r="O2369">
        <v>2748.75</v>
      </c>
      <c r="P2369">
        <v>2708.75</v>
      </c>
      <c r="Q2369">
        <v>2743</v>
      </c>
      <c r="R2369">
        <v>2718.54</v>
      </c>
      <c r="S2369">
        <v>2746.75</v>
      </c>
      <c r="T2369">
        <v>2712.16</v>
      </c>
      <c r="U2369">
        <v>2736.27</v>
      </c>
      <c r="V2369">
        <v>2.2000000000000002</v>
      </c>
      <c r="W2369">
        <v>2.2000000000000002</v>
      </c>
      <c r="X2369">
        <v>2.2000000000000002</v>
      </c>
      <c r="Y2369">
        <v>2.2000000000000002</v>
      </c>
      <c r="Z2369">
        <v>2.2599999999999998</v>
      </c>
      <c r="AA2369">
        <v>2.2599999999999998</v>
      </c>
      <c r="AB2369">
        <v>2.2599999999999998</v>
      </c>
      <c r="AC2369">
        <v>2.2599999999999998</v>
      </c>
      <c r="AD2369">
        <v>252.80112027999999</v>
      </c>
      <c r="AE2369">
        <v>255.55431691999999</v>
      </c>
      <c r="AF2369">
        <v>252.26164256000001</v>
      </c>
      <c r="AG2369">
        <v>254.60558023999999</v>
      </c>
      <c r="AH2369" t="s">
        <v>12</v>
      </c>
      <c r="AI2369" t="s">
        <v>12</v>
      </c>
    </row>
    <row r="2370" spans="1:35" x14ac:dyDescent="0.25">
      <c r="A2370">
        <v>1542637800</v>
      </c>
      <c r="B2370">
        <v>22.74884583</v>
      </c>
      <c r="C2370">
        <v>22.80874227</v>
      </c>
      <c r="D2370">
        <v>21.485021060000001</v>
      </c>
      <c r="E2370">
        <v>21.780077429999999</v>
      </c>
      <c r="F2370">
        <v>22.74884583</v>
      </c>
      <c r="G2370">
        <v>22.80874227</v>
      </c>
      <c r="H2370">
        <v>21.485021060000001</v>
      </c>
      <c r="I2370">
        <v>21.780077429999999</v>
      </c>
      <c r="J2370">
        <v>2739.5</v>
      </c>
      <c r="K2370">
        <v>2754</v>
      </c>
      <c r="L2370">
        <v>2687.25</v>
      </c>
      <c r="M2370">
        <v>2702</v>
      </c>
      <c r="N2370">
        <v>2733</v>
      </c>
      <c r="O2370">
        <v>2748</v>
      </c>
      <c r="P2370">
        <v>2681.5</v>
      </c>
      <c r="Q2370">
        <v>2696.25</v>
      </c>
      <c r="R2370">
        <v>2730.74</v>
      </c>
      <c r="S2370">
        <v>2733.16</v>
      </c>
      <c r="T2370">
        <v>2681.09</v>
      </c>
      <c r="U2370">
        <v>2690.73</v>
      </c>
      <c r="V2370">
        <v>2.2000000000000002</v>
      </c>
      <c r="W2370">
        <v>2.2000000000000002</v>
      </c>
      <c r="X2370">
        <v>2.2000000000000002</v>
      </c>
      <c r="Y2370">
        <v>2.2000000000000002</v>
      </c>
      <c r="Z2370">
        <v>2.2400000000000002</v>
      </c>
      <c r="AA2370">
        <v>2.2400000000000002</v>
      </c>
      <c r="AB2370">
        <v>2.2400000000000002</v>
      </c>
      <c r="AC2370">
        <v>2.2400000000000002</v>
      </c>
      <c r="AD2370">
        <v>253.97308912</v>
      </c>
      <c r="AE2370">
        <v>254.28003333999999</v>
      </c>
      <c r="AF2370">
        <v>249.34102179000001</v>
      </c>
      <c r="AG2370">
        <v>250.29905982</v>
      </c>
      <c r="AH2370" t="s">
        <v>12</v>
      </c>
      <c r="AI2370" t="s">
        <v>12</v>
      </c>
    </row>
    <row r="2371" spans="1:35" x14ac:dyDescent="0.25">
      <c r="A2371">
        <v>1542724200</v>
      </c>
      <c r="B2371">
        <v>20.826061840000001</v>
      </c>
      <c r="C2371">
        <v>21.21947033</v>
      </c>
      <c r="D2371">
        <v>20.27853558</v>
      </c>
      <c r="E2371">
        <v>20.54084069</v>
      </c>
      <c r="F2371">
        <v>20.826061840000001</v>
      </c>
      <c r="G2371">
        <v>21.21947033</v>
      </c>
      <c r="H2371">
        <v>20.27853558</v>
      </c>
      <c r="I2371">
        <v>20.54084069</v>
      </c>
      <c r="J2371">
        <v>2701.75</v>
      </c>
      <c r="K2371">
        <v>2702</v>
      </c>
      <c r="L2371">
        <v>2637.25</v>
      </c>
      <c r="M2371">
        <v>2645.25</v>
      </c>
      <c r="N2371">
        <v>2696.25</v>
      </c>
      <c r="O2371">
        <v>2696.75</v>
      </c>
      <c r="P2371">
        <v>2631.75</v>
      </c>
      <c r="Q2371">
        <v>2640</v>
      </c>
      <c r="R2371">
        <v>2654.6</v>
      </c>
      <c r="S2371">
        <v>2669.44</v>
      </c>
      <c r="T2371">
        <v>2631.52</v>
      </c>
      <c r="U2371">
        <v>2641.89</v>
      </c>
      <c r="V2371">
        <v>2.2000000000000002</v>
      </c>
      <c r="W2371">
        <v>2.2000000000000002</v>
      </c>
      <c r="X2371">
        <v>2.2000000000000002</v>
      </c>
      <c r="Y2371">
        <v>2.2000000000000002</v>
      </c>
      <c r="Z2371">
        <v>2.2000000000000002</v>
      </c>
      <c r="AA2371">
        <v>2.2000000000000002</v>
      </c>
      <c r="AB2371">
        <v>2.2000000000000002</v>
      </c>
      <c r="AC2371">
        <v>2.2000000000000002</v>
      </c>
      <c r="AD2371">
        <v>246.82035865</v>
      </c>
      <c r="AE2371">
        <v>248.34577841000001</v>
      </c>
      <c r="AF2371">
        <v>244.76476251</v>
      </c>
      <c r="AG2371">
        <v>245.66699249000001</v>
      </c>
      <c r="AH2371" t="s">
        <v>12</v>
      </c>
      <c r="AI2371" t="s">
        <v>12</v>
      </c>
    </row>
    <row r="2372" spans="1:35" x14ac:dyDescent="0.25">
      <c r="A2372">
        <v>1542810600</v>
      </c>
      <c r="B2372">
        <v>20.899825929999999</v>
      </c>
      <c r="C2372">
        <v>21.21455272</v>
      </c>
      <c r="D2372">
        <v>20.717874510000001</v>
      </c>
      <c r="E2372">
        <v>20.737544929999999</v>
      </c>
      <c r="F2372">
        <v>20.899825929999999</v>
      </c>
      <c r="G2372">
        <v>21.21455272</v>
      </c>
      <c r="H2372">
        <v>20.717874510000001</v>
      </c>
      <c r="I2372">
        <v>20.737544929999999</v>
      </c>
      <c r="J2372">
        <v>2645.25</v>
      </c>
      <c r="K2372">
        <v>2676.5</v>
      </c>
      <c r="L2372">
        <v>2638.25</v>
      </c>
      <c r="M2372">
        <v>2654.25</v>
      </c>
      <c r="N2372">
        <v>2639.75</v>
      </c>
      <c r="O2372">
        <v>2671.25</v>
      </c>
      <c r="P2372">
        <v>2632.25</v>
      </c>
      <c r="Q2372">
        <v>2649</v>
      </c>
      <c r="R2372">
        <v>2657.74</v>
      </c>
      <c r="S2372">
        <v>2670.73</v>
      </c>
      <c r="T2372">
        <v>2649.82</v>
      </c>
      <c r="U2372">
        <v>2649.93</v>
      </c>
      <c r="V2372">
        <v>2.2000000000000002</v>
      </c>
      <c r="W2372">
        <v>2.2000000000000002</v>
      </c>
      <c r="X2372">
        <v>2.2000000000000002</v>
      </c>
      <c r="Y2372">
        <v>2.2000000000000002</v>
      </c>
      <c r="Z2372">
        <v>2.1800000000000002</v>
      </c>
      <c r="AA2372">
        <v>2.1800000000000002</v>
      </c>
      <c r="AB2372">
        <v>2.1800000000000002</v>
      </c>
      <c r="AC2372">
        <v>2.1800000000000002</v>
      </c>
      <c r="AD2372">
        <v>247.28542565000001</v>
      </c>
      <c r="AE2372">
        <v>248.48529851000001</v>
      </c>
      <c r="AF2372">
        <v>246.49481175</v>
      </c>
      <c r="AG2372">
        <v>246.50411309</v>
      </c>
      <c r="AH2372" t="s">
        <v>12</v>
      </c>
      <c r="AI2372" t="s">
        <v>12</v>
      </c>
    </row>
    <row r="2373" spans="1:35" x14ac:dyDescent="0.25">
      <c r="A2373">
        <v>1542983400</v>
      </c>
      <c r="B2373">
        <v>20.26545475</v>
      </c>
      <c r="C2373">
        <v>20.668698450000001</v>
      </c>
      <c r="D2373">
        <v>20.26545475</v>
      </c>
      <c r="E2373">
        <v>20.319548409999999</v>
      </c>
      <c r="F2373">
        <v>20.26545475</v>
      </c>
      <c r="G2373">
        <v>20.668698450000001</v>
      </c>
      <c r="H2373">
        <v>20.26545475</v>
      </c>
      <c r="I2373">
        <v>20.319548409999999</v>
      </c>
      <c r="J2373">
        <v>2642</v>
      </c>
      <c r="K2373">
        <v>2652.5</v>
      </c>
      <c r="L2373">
        <v>2630.75</v>
      </c>
      <c r="M2373">
        <v>2634.75</v>
      </c>
      <c r="N2373">
        <v>2635.5</v>
      </c>
      <c r="O2373">
        <v>2647.5</v>
      </c>
      <c r="P2373">
        <v>2626</v>
      </c>
      <c r="Q2373">
        <v>2629.5</v>
      </c>
      <c r="R2373">
        <v>2633.36</v>
      </c>
      <c r="S2373">
        <v>2647.55</v>
      </c>
      <c r="T2373">
        <v>2631.09</v>
      </c>
      <c r="U2373">
        <v>2632.56</v>
      </c>
      <c r="V2373">
        <v>2.2000000000000002</v>
      </c>
      <c r="W2373">
        <v>2.2000000000000002</v>
      </c>
      <c r="X2373">
        <v>2.2000000000000002</v>
      </c>
      <c r="Y2373">
        <v>2.2000000000000002</v>
      </c>
      <c r="Z2373">
        <v>2.23</v>
      </c>
      <c r="AA2373">
        <v>2.23</v>
      </c>
      <c r="AB2373">
        <v>2.23</v>
      </c>
      <c r="AC2373">
        <v>2.23</v>
      </c>
      <c r="AD2373">
        <v>244.79266652999999</v>
      </c>
      <c r="AE2373">
        <v>246.32124873999999</v>
      </c>
      <c r="AF2373">
        <v>244.69035178999999</v>
      </c>
      <c r="AG2373">
        <v>244.85777590999999</v>
      </c>
      <c r="AH2373" t="s">
        <v>12</v>
      </c>
      <c r="AI2373" t="s">
        <v>12</v>
      </c>
    </row>
    <row r="2374" spans="1:35" x14ac:dyDescent="0.25">
      <c r="A2374">
        <v>1543242600</v>
      </c>
      <c r="B2374">
        <v>20.904743539999998</v>
      </c>
      <c r="C2374">
        <v>21.293234420000001</v>
      </c>
      <c r="D2374">
        <v>20.786720989999999</v>
      </c>
      <c r="E2374">
        <v>21.278481599999999</v>
      </c>
      <c r="F2374">
        <v>20.904743539999998</v>
      </c>
      <c r="G2374">
        <v>21.293234420000001</v>
      </c>
      <c r="H2374">
        <v>20.786720989999999</v>
      </c>
      <c r="I2374">
        <v>21.278481599999999</v>
      </c>
      <c r="J2374">
        <v>2639.25</v>
      </c>
      <c r="K2374">
        <v>2681.5</v>
      </c>
      <c r="L2374">
        <v>2633.5</v>
      </c>
      <c r="M2374">
        <v>2675.5</v>
      </c>
      <c r="N2374">
        <v>2633.5</v>
      </c>
      <c r="O2374">
        <v>2676.25</v>
      </c>
      <c r="P2374">
        <v>2631.5</v>
      </c>
      <c r="Q2374">
        <v>2670</v>
      </c>
      <c r="R2374">
        <v>2649.97</v>
      </c>
      <c r="S2374">
        <v>2674.35</v>
      </c>
      <c r="T2374">
        <v>2649.97</v>
      </c>
      <c r="U2374">
        <v>2673.45</v>
      </c>
      <c r="V2374">
        <v>2.2000000000000002</v>
      </c>
      <c r="W2374">
        <v>2.2000000000000002</v>
      </c>
      <c r="X2374">
        <v>2.2000000000000002</v>
      </c>
      <c r="Y2374">
        <v>2.2000000000000002</v>
      </c>
      <c r="Z2374">
        <v>2.2000000000000002</v>
      </c>
      <c r="AA2374">
        <v>2.2000000000000002</v>
      </c>
      <c r="AB2374">
        <v>2.2000000000000002</v>
      </c>
      <c r="AC2374">
        <v>2.2000000000000002</v>
      </c>
      <c r="AD2374">
        <v>247.21101493</v>
      </c>
      <c r="AE2374">
        <v>249.04337891</v>
      </c>
      <c r="AF2374">
        <v>246.80175596999999</v>
      </c>
      <c r="AG2374">
        <v>248.81084541000001</v>
      </c>
      <c r="AH2374" t="s">
        <v>12</v>
      </c>
      <c r="AI2374" t="s">
        <v>12</v>
      </c>
    </row>
    <row r="2375" spans="1:35" x14ac:dyDescent="0.25">
      <c r="A2375">
        <v>1543329000</v>
      </c>
      <c r="B2375">
        <v>21.00309566</v>
      </c>
      <c r="C2375">
        <v>21.485021060000001</v>
      </c>
      <c r="D2375">
        <v>20.840814659999999</v>
      </c>
      <c r="E2375">
        <v>21.485021060000001</v>
      </c>
      <c r="F2375">
        <v>21.00309566</v>
      </c>
      <c r="G2375">
        <v>21.485021060000001</v>
      </c>
      <c r="H2375">
        <v>20.840814659999999</v>
      </c>
      <c r="I2375">
        <v>21.485021060000001</v>
      </c>
      <c r="J2375">
        <v>2665.5</v>
      </c>
      <c r="K2375">
        <v>2692.75</v>
      </c>
      <c r="L2375">
        <v>2660</v>
      </c>
      <c r="M2375">
        <v>2689</v>
      </c>
      <c r="N2375">
        <v>2661</v>
      </c>
      <c r="O2375">
        <v>2686.75</v>
      </c>
      <c r="P2375">
        <v>2655.25</v>
      </c>
      <c r="Q2375">
        <v>2683.5</v>
      </c>
      <c r="R2375">
        <v>2663.75</v>
      </c>
      <c r="S2375">
        <v>2682.53</v>
      </c>
      <c r="T2375">
        <v>2655.89</v>
      </c>
      <c r="U2375">
        <v>2682.17</v>
      </c>
      <c r="V2375">
        <v>2.2000000000000002</v>
      </c>
      <c r="W2375">
        <v>2.2000000000000002</v>
      </c>
      <c r="X2375">
        <v>2.2000000000000002</v>
      </c>
      <c r="Y2375">
        <v>2.2000000000000002</v>
      </c>
      <c r="Z2375">
        <v>2.19</v>
      </c>
      <c r="AA2375">
        <v>2.19</v>
      </c>
      <c r="AB2375">
        <v>2.19</v>
      </c>
      <c r="AC2375">
        <v>2.19</v>
      </c>
      <c r="AD2375">
        <v>247.73188997</v>
      </c>
      <c r="AE2375">
        <v>249.64796601</v>
      </c>
      <c r="AF2375">
        <v>247.09939885</v>
      </c>
      <c r="AG2375">
        <v>249.64796601</v>
      </c>
      <c r="AH2375" t="s">
        <v>12</v>
      </c>
      <c r="AI2375" t="s">
        <v>12</v>
      </c>
    </row>
    <row r="2376" spans="1:35" x14ac:dyDescent="0.25">
      <c r="A2376">
        <v>1543415400</v>
      </c>
      <c r="B2376">
        <v>21.784995030000001</v>
      </c>
      <c r="C2376">
        <v>22.96517132</v>
      </c>
      <c r="D2376">
        <v>21.52436191</v>
      </c>
      <c r="E2376">
        <v>22.955385280000002</v>
      </c>
      <c r="F2376">
        <v>21.784995030000001</v>
      </c>
      <c r="G2376">
        <v>22.96517132</v>
      </c>
      <c r="H2376">
        <v>21.52436191</v>
      </c>
      <c r="I2376">
        <v>22.955385280000002</v>
      </c>
      <c r="J2376">
        <v>2693</v>
      </c>
      <c r="K2376">
        <v>2750.5</v>
      </c>
      <c r="L2376">
        <v>2687</v>
      </c>
      <c r="M2376">
        <v>2747.25</v>
      </c>
      <c r="N2376">
        <v>2686.25</v>
      </c>
      <c r="O2376">
        <v>2745</v>
      </c>
      <c r="P2376">
        <v>2681</v>
      </c>
      <c r="Q2376">
        <v>2741.5</v>
      </c>
      <c r="R2376">
        <v>2691.45</v>
      </c>
      <c r="S2376">
        <v>2744</v>
      </c>
      <c r="T2376">
        <v>2684.38</v>
      </c>
      <c r="U2376">
        <v>2743.79</v>
      </c>
      <c r="V2376">
        <v>2.2000000000000002</v>
      </c>
      <c r="W2376">
        <v>2.2000000000000002</v>
      </c>
      <c r="X2376">
        <v>2.2000000000000002</v>
      </c>
      <c r="Y2376">
        <v>2.2000000000000002</v>
      </c>
      <c r="Z2376">
        <v>2.19</v>
      </c>
      <c r="AA2376">
        <v>2.19</v>
      </c>
      <c r="AB2376">
        <v>2.19</v>
      </c>
      <c r="AC2376">
        <v>2.19</v>
      </c>
      <c r="AD2376">
        <v>250.76412682</v>
      </c>
      <c r="AE2376">
        <v>255.39619414000001</v>
      </c>
      <c r="AF2376">
        <v>249.58025226000001</v>
      </c>
      <c r="AG2376">
        <v>255.39619414000001</v>
      </c>
      <c r="AH2376" t="s">
        <v>12</v>
      </c>
      <c r="AI2376" t="s">
        <v>12</v>
      </c>
    </row>
    <row r="2377" spans="1:35" x14ac:dyDescent="0.25">
      <c r="A2377">
        <v>1543501800</v>
      </c>
      <c r="B2377">
        <v>22.758681039999999</v>
      </c>
      <c r="C2377">
        <v>23.211100800000001</v>
      </c>
      <c r="D2377">
        <v>22.434119039999999</v>
      </c>
      <c r="E2377">
        <v>22.8078571</v>
      </c>
      <c r="F2377">
        <v>22.758681039999999</v>
      </c>
      <c r="G2377">
        <v>23.211100800000001</v>
      </c>
      <c r="H2377">
        <v>22.434119039999999</v>
      </c>
      <c r="I2377">
        <v>22.8078571</v>
      </c>
      <c r="J2377">
        <v>2745.25</v>
      </c>
      <c r="K2377">
        <v>2759.75</v>
      </c>
      <c r="L2377">
        <v>2728.75</v>
      </c>
      <c r="M2377">
        <v>2749.5</v>
      </c>
      <c r="N2377">
        <v>2738</v>
      </c>
      <c r="O2377">
        <v>2754.5</v>
      </c>
      <c r="P2377">
        <v>2723.25</v>
      </c>
      <c r="Q2377">
        <v>2744.25</v>
      </c>
      <c r="R2377">
        <v>2736.97</v>
      </c>
      <c r="S2377">
        <v>2753.75</v>
      </c>
      <c r="T2377">
        <v>2722.94</v>
      </c>
      <c r="U2377">
        <v>2737.76</v>
      </c>
      <c r="V2377">
        <v>2.2000000000000002</v>
      </c>
      <c r="W2377">
        <v>2.2000000000000002</v>
      </c>
      <c r="X2377">
        <v>2.2000000000000002</v>
      </c>
      <c r="Y2377">
        <v>2.2000000000000002</v>
      </c>
      <c r="Z2377">
        <v>2.2400000000000002</v>
      </c>
      <c r="AA2377">
        <v>2.2400000000000002</v>
      </c>
      <c r="AB2377">
        <v>2.2400000000000002</v>
      </c>
      <c r="AC2377">
        <v>2.2400000000000002</v>
      </c>
      <c r="AD2377">
        <v>254.58697756000001</v>
      </c>
      <c r="AE2377">
        <v>256.29842413</v>
      </c>
      <c r="AF2377">
        <v>253.39640603999999</v>
      </c>
      <c r="AG2377">
        <v>254.83811374000001</v>
      </c>
      <c r="AH2377" t="s">
        <v>12</v>
      </c>
      <c r="AI2377" t="s">
        <v>12</v>
      </c>
    </row>
    <row r="2378" spans="1:35" x14ac:dyDescent="0.25">
      <c r="A2378">
        <v>1543588200</v>
      </c>
      <c r="B2378">
        <v>22.753763429999999</v>
      </c>
      <c r="C2378">
        <v>23.393052229999999</v>
      </c>
      <c r="D2378">
        <v>22.679999339999998</v>
      </c>
      <c r="E2378">
        <v>23.265194470000001</v>
      </c>
      <c r="F2378">
        <v>22.753763429999999</v>
      </c>
      <c r="G2378">
        <v>23.393052229999999</v>
      </c>
      <c r="H2378">
        <v>22.679999339999998</v>
      </c>
      <c r="I2378">
        <v>23.265194470000001</v>
      </c>
      <c r="J2378">
        <v>2747.75</v>
      </c>
      <c r="K2378">
        <v>2770</v>
      </c>
      <c r="L2378">
        <v>2734.5</v>
      </c>
      <c r="M2378">
        <v>2763.5</v>
      </c>
      <c r="N2378">
        <v>2742</v>
      </c>
      <c r="O2378">
        <v>2764.75</v>
      </c>
      <c r="P2378">
        <v>2729</v>
      </c>
      <c r="Q2378">
        <v>2758.25</v>
      </c>
      <c r="R2378">
        <v>2737.76</v>
      </c>
      <c r="S2378">
        <v>2760.88</v>
      </c>
      <c r="T2378">
        <v>2732.76</v>
      </c>
      <c r="U2378">
        <v>2760.17</v>
      </c>
      <c r="V2378">
        <v>2.2000000000000002</v>
      </c>
      <c r="W2378">
        <v>2.2000000000000002</v>
      </c>
      <c r="X2378">
        <v>2.2000000000000002</v>
      </c>
      <c r="Y2378">
        <v>2.2000000000000002</v>
      </c>
      <c r="Z2378">
        <v>2.2799999999999998</v>
      </c>
      <c r="AA2378">
        <v>2.2799999999999998</v>
      </c>
      <c r="AB2378">
        <v>2.2799999999999998</v>
      </c>
      <c r="AC2378">
        <v>2.2799999999999998</v>
      </c>
      <c r="AD2378">
        <v>254.67999096</v>
      </c>
      <c r="AE2378">
        <v>256.97742195000001</v>
      </c>
      <c r="AF2378">
        <v>254.34514272000001</v>
      </c>
      <c r="AG2378">
        <v>256.39143753000002</v>
      </c>
      <c r="AH2378" t="s">
        <v>12</v>
      </c>
      <c r="AI2378" t="s">
        <v>12</v>
      </c>
    </row>
    <row r="2379" spans="1:35" x14ac:dyDescent="0.25">
      <c r="A2379">
        <v>1543847400</v>
      </c>
      <c r="B2379">
        <v>24.415914300000001</v>
      </c>
      <c r="C2379">
        <v>24.440502330000001</v>
      </c>
      <c r="D2379">
        <v>23.697943800000001</v>
      </c>
      <c r="E2379">
        <v>24.130693140000002</v>
      </c>
      <c r="F2379">
        <v>24.415914300000001</v>
      </c>
      <c r="G2379">
        <v>24.440502330000001</v>
      </c>
      <c r="H2379">
        <v>23.697943800000001</v>
      </c>
      <c r="I2379">
        <v>24.130693140000002</v>
      </c>
      <c r="J2379">
        <v>2792</v>
      </c>
      <c r="K2379">
        <v>2819</v>
      </c>
      <c r="L2379">
        <v>2779</v>
      </c>
      <c r="M2379">
        <v>2796</v>
      </c>
      <c r="N2379">
        <v>2793.5</v>
      </c>
      <c r="O2379">
        <v>2814</v>
      </c>
      <c r="P2379">
        <v>2773.5</v>
      </c>
      <c r="Q2379">
        <v>2790.75</v>
      </c>
      <c r="R2379">
        <v>2790.5</v>
      </c>
      <c r="S2379">
        <v>2800.18</v>
      </c>
      <c r="T2379">
        <v>2773.38</v>
      </c>
      <c r="U2379">
        <v>2790.37</v>
      </c>
      <c r="V2379">
        <v>2.19</v>
      </c>
      <c r="W2379">
        <v>2.19</v>
      </c>
      <c r="X2379">
        <v>2.19</v>
      </c>
      <c r="Y2379">
        <v>2.19</v>
      </c>
      <c r="Z2379">
        <v>2.23</v>
      </c>
      <c r="AA2379">
        <v>2.23</v>
      </c>
      <c r="AB2379">
        <v>2.23</v>
      </c>
      <c r="AC2379">
        <v>2.23</v>
      </c>
      <c r="AD2379">
        <v>260.69795794999999</v>
      </c>
      <c r="AE2379">
        <v>260.80957403000002</v>
      </c>
      <c r="AF2379">
        <v>258.1168361</v>
      </c>
      <c r="AG2379">
        <v>259.78642662999999</v>
      </c>
      <c r="AH2379" t="s">
        <v>12</v>
      </c>
      <c r="AI2379" t="s">
        <v>12</v>
      </c>
    </row>
    <row r="2380" spans="1:35" x14ac:dyDescent="0.25">
      <c r="A2380">
        <v>1543933800</v>
      </c>
      <c r="B2380">
        <v>23.909400869999999</v>
      </c>
      <c r="C2380">
        <v>24.017588199999999</v>
      </c>
      <c r="D2380">
        <v>21.70631333</v>
      </c>
      <c r="E2380">
        <v>21.839088700000001</v>
      </c>
      <c r="F2380">
        <v>23.909400869999999</v>
      </c>
      <c r="G2380">
        <v>24.017588199999999</v>
      </c>
      <c r="H2380">
        <v>21.70631333</v>
      </c>
      <c r="I2380">
        <v>21.839088700000001</v>
      </c>
      <c r="J2380">
        <v>2795.25</v>
      </c>
      <c r="K2380">
        <v>2795.25</v>
      </c>
      <c r="L2380">
        <v>2700.5</v>
      </c>
      <c r="M2380">
        <v>2706.5</v>
      </c>
      <c r="N2380">
        <v>2789.75</v>
      </c>
      <c r="O2380">
        <v>2790.5</v>
      </c>
      <c r="P2380">
        <v>2696</v>
      </c>
      <c r="Q2380">
        <v>2701.75</v>
      </c>
      <c r="R2380">
        <v>2782.43</v>
      </c>
      <c r="S2380">
        <v>2785.93</v>
      </c>
      <c r="T2380">
        <v>2697.18</v>
      </c>
      <c r="U2380">
        <v>2700.06</v>
      </c>
      <c r="V2380">
        <v>2.2000000000000002</v>
      </c>
      <c r="W2380">
        <v>2.2000000000000002</v>
      </c>
      <c r="X2380">
        <v>2.2000000000000002</v>
      </c>
      <c r="Y2380">
        <v>2.2000000000000002</v>
      </c>
      <c r="Z2380">
        <v>2.27</v>
      </c>
      <c r="AA2380">
        <v>2.27</v>
      </c>
      <c r="AB2380">
        <v>2.27</v>
      </c>
      <c r="AC2380">
        <v>2.27</v>
      </c>
      <c r="AD2380">
        <v>258.92140201000001</v>
      </c>
      <c r="AE2380">
        <v>259.36786633000003</v>
      </c>
      <c r="AF2380">
        <v>251.04316702</v>
      </c>
      <c r="AG2380">
        <v>251.36871392</v>
      </c>
      <c r="AH2380" t="s">
        <v>12</v>
      </c>
      <c r="AI2380" t="s">
        <v>12</v>
      </c>
    </row>
    <row r="2381" spans="1:35" x14ac:dyDescent="0.25">
      <c r="A2381">
        <v>1544106600</v>
      </c>
      <c r="B2381">
        <v>20.717874510000001</v>
      </c>
      <c r="C2381">
        <v>21.70631333</v>
      </c>
      <c r="D2381">
        <v>19.884340269999999</v>
      </c>
      <c r="E2381">
        <v>21.701395730000002</v>
      </c>
      <c r="F2381">
        <v>20.717874510000001</v>
      </c>
      <c r="G2381">
        <v>21.70631333</v>
      </c>
      <c r="H2381">
        <v>19.884340269999999</v>
      </c>
      <c r="I2381">
        <v>21.701395730000002</v>
      </c>
      <c r="J2381">
        <v>2718.5</v>
      </c>
      <c r="K2381">
        <v>2718.75</v>
      </c>
      <c r="L2381">
        <v>2625.5</v>
      </c>
      <c r="M2381">
        <v>2695.5</v>
      </c>
      <c r="N2381">
        <v>2713.25</v>
      </c>
      <c r="O2381">
        <v>2714</v>
      </c>
      <c r="P2381">
        <v>2621.25</v>
      </c>
      <c r="Q2381">
        <v>2691</v>
      </c>
      <c r="R2381">
        <v>2663.51</v>
      </c>
      <c r="S2381">
        <v>2696.15</v>
      </c>
      <c r="T2381">
        <v>2621.53</v>
      </c>
      <c r="U2381">
        <v>2695.95</v>
      </c>
      <c r="V2381">
        <v>2.2000000000000002</v>
      </c>
      <c r="W2381">
        <v>2.2000000000000002</v>
      </c>
      <c r="X2381">
        <v>2.2000000000000002</v>
      </c>
      <c r="Y2381">
        <v>2.2000000000000002</v>
      </c>
      <c r="Z2381">
        <v>2.34</v>
      </c>
      <c r="AA2381">
        <v>2.34</v>
      </c>
      <c r="AB2381">
        <v>2.34</v>
      </c>
      <c r="AC2381">
        <v>2.34</v>
      </c>
      <c r="AD2381">
        <v>247.34123369</v>
      </c>
      <c r="AE2381">
        <v>251.10827639999999</v>
      </c>
      <c r="AF2381">
        <v>244.10436737000001</v>
      </c>
      <c r="AG2381">
        <v>250.98735898000001</v>
      </c>
      <c r="AH2381" t="s">
        <v>12</v>
      </c>
      <c r="AI2381" t="s">
        <v>12</v>
      </c>
    </row>
    <row r="2382" spans="1:35" x14ac:dyDescent="0.25">
      <c r="A2382">
        <v>1544193000</v>
      </c>
      <c r="B2382">
        <v>21.568620360000001</v>
      </c>
      <c r="C2382">
        <v>22.021040119999999</v>
      </c>
      <c r="D2382">
        <v>19.940892739999999</v>
      </c>
      <c r="E2382">
        <v>20.18185544</v>
      </c>
      <c r="F2382">
        <v>21.568620360000001</v>
      </c>
      <c r="G2382">
        <v>22.021040119999999</v>
      </c>
      <c r="H2382">
        <v>19.940892739999999</v>
      </c>
      <c r="I2382">
        <v>20.18185544</v>
      </c>
      <c r="J2382">
        <v>2698.75</v>
      </c>
      <c r="K2382">
        <v>2713.75</v>
      </c>
      <c r="L2382">
        <v>2627.25</v>
      </c>
      <c r="M2382">
        <v>2640</v>
      </c>
      <c r="N2382">
        <v>2694.25</v>
      </c>
      <c r="O2382">
        <v>2709.75</v>
      </c>
      <c r="P2382">
        <v>2623.25</v>
      </c>
      <c r="Q2382">
        <v>2636</v>
      </c>
      <c r="R2382">
        <v>2691.26</v>
      </c>
      <c r="S2382">
        <v>2708.54</v>
      </c>
      <c r="T2382">
        <v>2623.14</v>
      </c>
      <c r="U2382">
        <v>2633.08</v>
      </c>
      <c r="V2382">
        <v>2.19</v>
      </c>
      <c r="W2382">
        <v>2.19</v>
      </c>
      <c r="X2382">
        <v>2.19</v>
      </c>
      <c r="Y2382">
        <v>2.19</v>
      </c>
      <c r="Z2382">
        <v>2.2999999999999998</v>
      </c>
      <c r="AA2382">
        <v>2.2999999999999998</v>
      </c>
      <c r="AB2382">
        <v>2.2999999999999998</v>
      </c>
      <c r="AC2382">
        <v>2.2999999999999998</v>
      </c>
      <c r="AD2382">
        <v>250.63390806000001</v>
      </c>
      <c r="AE2382">
        <v>252.27094389999999</v>
      </c>
      <c r="AF2382">
        <v>244.28109283000001</v>
      </c>
      <c r="AG2382">
        <v>245.15541879</v>
      </c>
      <c r="AH2382" t="s">
        <v>12</v>
      </c>
      <c r="AI2382" t="s">
        <v>12</v>
      </c>
    </row>
    <row r="2383" spans="1:35" x14ac:dyDescent="0.25">
      <c r="A2383">
        <v>1544452200</v>
      </c>
      <c r="B2383">
        <v>20.103173739999999</v>
      </c>
      <c r="C2383">
        <v>20.513793849999999</v>
      </c>
      <c r="D2383">
        <v>19.021349579999999</v>
      </c>
      <c r="E2383">
        <v>20.275289959999999</v>
      </c>
      <c r="F2383">
        <v>20.103173739999999</v>
      </c>
      <c r="G2383">
        <v>20.513793849999999</v>
      </c>
      <c r="H2383">
        <v>19.021349579999999</v>
      </c>
      <c r="I2383">
        <v>20.275289959999999</v>
      </c>
      <c r="J2383">
        <v>2629</v>
      </c>
      <c r="K2383">
        <v>2652</v>
      </c>
      <c r="L2383">
        <v>2586.75</v>
      </c>
      <c r="M2383">
        <v>2647</v>
      </c>
      <c r="N2383">
        <v>2625</v>
      </c>
      <c r="O2383">
        <v>2648.5</v>
      </c>
      <c r="P2383">
        <v>2583</v>
      </c>
      <c r="Q2383">
        <v>2643</v>
      </c>
      <c r="R2383">
        <v>2630.86</v>
      </c>
      <c r="S2383">
        <v>2647.51</v>
      </c>
      <c r="T2383">
        <v>2583.23</v>
      </c>
      <c r="U2383">
        <v>2637.72</v>
      </c>
      <c r="V2383">
        <v>2.2000000000000002</v>
      </c>
      <c r="W2383">
        <v>2.2000000000000002</v>
      </c>
      <c r="X2383">
        <v>2.2000000000000002</v>
      </c>
      <c r="Y2383">
        <v>2.2000000000000002</v>
      </c>
      <c r="Z2383">
        <v>2.2200000000000002</v>
      </c>
      <c r="AA2383">
        <v>2.2200000000000002</v>
      </c>
      <c r="AB2383">
        <v>2.2200000000000002</v>
      </c>
      <c r="AC2383">
        <v>2.2200000000000002</v>
      </c>
      <c r="AD2383">
        <v>244.96939198999999</v>
      </c>
      <c r="AE2383">
        <v>246.63554102000001</v>
      </c>
      <c r="AF2383">
        <v>240.55125548000001</v>
      </c>
      <c r="AG2383">
        <v>245.62048579</v>
      </c>
      <c r="AH2383" t="s">
        <v>12</v>
      </c>
      <c r="AI2383" t="s">
        <v>12</v>
      </c>
    </row>
    <row r="2384" spans="1:35" x14ac:dyDescent="0.25">
      <c r="A2384">
        <v>1544538600</v>
      </c>
      <c r="B2384">
        <v>21.076859750000001</v>
      </c>
      <c r="C2384">
        <v>21.140788629999999</v>
      </c>
      <c r="D2384">
        <v>19.90155189</v>
      </c>
      <c r="E2384">
        <v>20.270372349999999</v>
      </c>
      <c r="F2384">
        <v>21.076859750000001</v>
      </c>
      <c r="G2384">
        <v>21.140788629999999</v>
      </c>
      <c r="H2384">
        <v>19.90155189</v>
      </c>
      <c r="I2384">
        <v>20.270372349999999</v>
      </c>
      <c r="J2384">
        <v>2648</v>
      </c>
      <c r="K2384">
        <v>2682</v>
      </c>
      <c r="L2384">
        <v>2625.5</v>
      </c>
      <c r="M2384">
        <v>2645.25</v>
      </c>
      <c r="N2384">
        <v>2644</v>
      </c>
      <c r="O2384">
        <v>2678</v>
      </c>
      <c r="P2384">
        <v>2621.25</v>
      </c>
      <c r="Q2384">
        <v>2641.25</v>
      </c>
      <c r="R2384">
        <v>2664.44</v>
      </c>
      <c r="S2384">
        <v>2674.35</v>
      </c>
      <c r="T2384">
        <v>2621.3000000000002</v>
      </c>
      <c r="U2384">
        <v>2636.78</v>
      </c>
      <c r="V2384">
        <v>2.19</v>
      </c>
      <c r="W2384">
        <v>2.19</v>
      </c>
      <c r="X2384">
        <v>2.19</v>
      </c>
      <c r="Y2384">
        <v>2.19</v>
      </c>
      <c r="Z2384">
        <v>2.19</v>
      </c>
      <c r="AA2384">
        <v>2.19</v>
      </c>
      <c r="AB2384">
        <v>2.19</v>
      </c>
      <c r="AC2384">
        <v>2.19</v>
      </c>
      <c r="AD2384">
        <v>248.95966684999999</v>
      </c>
      <c r="AE2384">
        <v>249.15499499000001</v>
      </c>
      <c r="AF2384">
        <v>244.14157273000001</v>
      </c>
      <c r="AG2384">
        <v>245.67629382999999</v>
      </c>
      <c r="AH2384" t="s">
        <v>12</v>
      </c>
      <c r="AI2384" t="s">
        <v>12</v>
      </c>
    </row>
    <row r="2385" spans="1:35" x14ac:dyDescent="0.25">
      <c r="A2385">
        <v>1544625000</v>
      </c>
      <c r="B2385">
        <v>21.042436510000002</v>
      </c>
      <c r="C2385">
        <v>21.38666894</v>
      </c>
      <c r="D2385">
        <v>20.569067749999999</v>
      </c>
      <c r="E2385">
        <v>20.59001675</v>
      </c>
      <c r="F2385">
        <v>21.042436510000002</v>
      </c>
      <c r="G2385">
        <v>21.38666894</v>
      </c>
      <c r="H2385">
        <v>20.569067749999999</v>
      </c>
      <c r="I2385">
        <v>20.59001675</v>
      </c>
      <c r="J2385">
        <v>2636.5</v>
      </c>
      <c r="K2385">
        <v>2690.5</v>
      </c>
      <c r="L2385">
        <v>2636</v>
      </c>
      <c r="M2385">
        <v>2656.5</v>
      </c>
      <c r="N2385">
        <v>2632.5</v>
      </c>
      <c r="O2385">
        <v>2686.5</v>
      </c>
      <c r="P2385">
        <v>2631.75</v>
      </c>
      <c r="Q2385">
        <v>2652.5</v>
      </c>
      <c r="R2385">
        <v>2658.23</v>
      </c>
      <c r="S2385">
        <v>2685.44</v>
      </c>
      <c r="T2385">
        <v>2650.26</v>
      </c>
      <c r="U2385">
        <v>2651.07</v>
      </c>
      <c r="V2385">
        <v>2.19</v>
      </c>
      <c r="W2385">
        <v>2.19</v>
      </c>
      <c r="X2385">
        <v>2.19</v>
      </c>
      <c r="Y2385">
        <v>2.19</v>
      </c>
      <c r="Z2385">
        <v>2.2000000000000002</v>
      </c>
      <c r="AA2385">
        <v>2.2000000000000002</v>
      </c>
      <c r="AB2385">
        <v>2.2000000000000002</v>
      </c>
      <c r="AC2385">
        <v>2.2000000000000002</v>
      </c>
      <c r="AD2385">
        <v>248.78294138999999</v>
      </c>
      <c r="AE2385">
        <v>250.20604642000001</v>
      </c>
      <c r="AF2385">
        <v>246.82965999000001</v>
      </c>
      <c r="AG2385">
        <v>246.91337204999999</v>
      </c>
      <c r="AH2385" t="s">
        <v>12</v>
      </c>
      <c r="AI2385" t="s">
        <v>12</v>
      </c>
    </row>
    <row r="2386" spans="1:35" x14ac:dyDescent="0.25">
      <c r="A2386">
        <v>1544711400</v>
      </c>
      <c r="B2386">
        <v>20.826061840000001</v>
      </c>
      <c r="C2386">
        <v>21.047354120000001</v>
      </c>
      <c r="D2386">
        <v>20.26545475</v>
      </c>
      <c r="E2386">
        <v>20.56542872</v>
      </c>
      <c r="F2386">
        <v>20.826061840000001</v>
      </c>
      <c r="G2386">
        <v>21.047354120000001</v>
      </c>
      <c r="H2386">
        <v>20.26545475</v>
      </c>
      <c r="I2386">
        <v>20.56542872</v>
      </c>
      <c r="J2386">
        <v>2657.25</v>
      </c>
      <c r="K2386">
        <v>2675.25</v>
      </c>
      <c r="L2386">
        <v>2641.25</v>
      </c>
      <c r="M2386">
        <v>2649.5</v>
      </c>
      <c r="N2386">
        <v>2653</v>
      </c>
      <c r="O2386">
        <v>2671</v>
      </c>
      <c r="P2386">
        <v>2637.25</v>
      </c>
      <c r="Q2386">
        <v>2645.5</v>
      </c>
      <c r="R2386">
        <v>2658.7</v>
      </c>
      <c r="S2386">
        <v>2670.19</v>
      </c>
      <c r="T2386">
        <v>2637.27</v>
      </c>
      <c r="U2386">
        <v>2650.54</v>
      </c>
      <c r="V2386">
        <v>2.19</v>
      </c>
      <c r="W2386">
        <v>2.19</v>
      </c>
      <c r="X2386">
        <v>2.19</v>
      </c>
      <c r="Y2386">
        <v>2.19</v>
      </c>
      <c r="Z2386">
        <v>2.21</v>
      </c>
      <c r="AA2386">
        <v>2.21</v>
      </c>
      <c r="AB2386">
        <v>2.21</v>
      </c>
      <c r="AC2386">
        <v>2.21</v>
      </c>
      <c r="AD2386">
        <v>247.89931408999999</v>
      </c>
      <c r="AE2386">
        <v>248.80154407000001</v>
      </c>
      <c r="AF2386">
        <v>245.66699249000001</v>
      </c>
      <c r="AG2386">
        <v>246.82965999000001</v>
      </c>
      <c r="AH2386" t="s">
        <v>12</v>
      </c>
      <c r="AI2386" t="s">
        <v>12</v>
      </c>
    </row>
    <row r="2387" spans="1:35" x14ac:dyDescent="0.25">
      <c r="A2387">
        <v>1544797800</v>
      </c>
      <c r="B2387">
        <v>19.985151200000001</v>
      </c>
      <c r="C2387">
        <v>20.24086672</v>
      </c>
      <c r="D2387">
        <v>19.262263099999998</v>
      </c>
      <c r="E2387">
        <v>19.41470889</v>
      </c>
      <c r="F2387">
        <v>19.985151200000001</v>
      </c>
      <c r="G2387">
        <v>20.24086672</v>
      </c>
      <c r="H2387">
        <v>19.262263099999998</v>
      </c>
      <c r="I2387">
        <v>19.41470889</v>
      </c>
      <c r="J2387">
        <v>2654.75</v>
      </c>
      <c r="K2387">
        <v>2655</v>
      </c>
      <c r="L2387">
        <v>2605</v>
      </c>
      <c r="M2387">
        <v>2611</v>
      </c>
      <c r="N2387">
        <v>2650</v>
      </c>
      <c r="O2387">
        <v>2652.75</v>
      </c>
      <c r="P2387">
        <v>2597.25</v>
      </c>
      <c r="Q2387">
        <v>2605.5</v>
      </c>
      <c r="R2387">
        <v>2629.68</v>
      </c>
      <c r="S2387">
        <v>2635.07</v>
      </c>
      <c r="T2387">
        <v>2593.84</v>
      </c>
      <c r="U2387">
        <v>2599.9499999999998</v>
      </c>
      <c r="V2387">
        <v>2.19</v>
      </c>
      <c r="W2387">
        <v>2.19</v>
      </c>
      <c r="X2387">
        <v>2.19</v>
      </c>
      <c r="Y2387">
        <v>2.19</v>
      </c>
      <c r="Z2387">
        <v>2.21</v>
      </c>
      <c r="AA2387">
        <v>2.21</v>
      </c>
      <c r="AB2387">
        <v>2.21</v>
      </c>
      <c r="AC2387">
        <v>2.21</v>
      </c>
      <c r="AD2387">
        <v>244.58803705</v>
      </c>
      <c r="AE2387">
        <v>245.58328043</v>
      </c>
      <c r="AF2387">
        <v>241.69532029999999</v>
      </c>
      <c r="AG2387">
        <v>242.27200338</v>
      </c>
      <c r="AH2387" t="s">
        <v>12</v>
      </c>
      <c r="AI2387" t="s">
        <v>12</v>
      </c>
    </row>
    <row r="2388" spans="1:35" x14ac:dyDescent="0.25">
      <c r="A2388">
        <v>1545057000</v>
      </c>
      <c r="B2388">
        <v>19.158993370000001</v>
      </c>
      <c r="C2388">
        <v>19.434379310000001</v>
      </c>
      <c r="D2388">
        <v>17.845992540000001</v>
      </c>
      <c r="E2388">
        <v>18.23940103</v>
      </c>
      <c r="F2388">
        <v>19.158993370000001</v>
      </c>
      <c r="G2388">
        <v>19.434379310000001</v>
      </c>
      <c r="H2388">
        <v>17.845992540000001</v>
      </c>
      <c r="I2388">
        <v>18.23940103</v>
      </c>
      <c r="J2388">
        <v>2600</v>
      </c>
      <c r="K2388">
        <v>2620.75</v>
      </c>
      <c r="L2388">
        <v>2543.5</v>
      </c>
      <c r="M2388">
        <v>2560.75</v>
      </c>
      <c r="N2388">
        <v>2595.5</v>
      </c>
      <c r="O2388">
        <v>2616.75</v>
      </c>
      <c r="P2388">
        <v>2533.5</v>
      </c>
      <c r="Q2388">
        <v>2555.75</v>
      </c>
      <c r="R2388">
        <v>2590.75</v>
      </c>
      <c r="S2388">
        <v>2601.13</v>
      </c>
      <c r="T2388">
        <v>2530.54</v>
      </c>
      <c r="U2388">
        <v>2545.94</v>
      </c>
      <c r="V2388">
        <v>2.2000000000000002</v>
      </c>
      <c r="W2388">
        <v>2.2000000000000002</v>
      </c>
      <c r="X2388">
        <v>2.2000000000000002</v>
      </c>
      <c r="Y2388">
        <v>2.2000000000000002</v>
      </c>
      <c r="Z2388">
        <v>2.31</v>
      </c>
      <c r="AA2388">
        <v>2.31</v>
      </c>
      <c r="AB2388">
        <v>2.31</v>
      </c>
      <c r="AC2388">
        <v>2.31</v>
      </c>
      <c r="AD2388">
        <v>241.27676</v>
      </c>
      <c r="AE2388">
        <v>242.43942749999999</v>
      </c>
      <c r="AF2388">
        <v>235.81222274000001</v>
      </c>
      <c r="AG2388">
        <v>237.51901863000001</v>
      </c>
      <c r="AH2388" t="s">
        <v>12</v>
      </c>
      <c r="AI2388" t="s">
        <v>12</v>
      </c>
    </row>
    <row r="2389" spans="1:35" x14ac:dyDescent="0.25">
      <c r="A2389">
        <v>1545143400</v>
      </c>
      <c r="B2389">
        <v>18.642644730000001</v>
      </c>
      <c r="C2389">
        <v>18.799958950000001</v>
      </c>
      <c r="D2389">
        <v>17.816486909999998</v>
      </c>
      <c r="E2389">
        <v>18.204977790000001</v>
      </c>
      <c r="F2389">
        <v>18.642644730000001</v>
      </c>
      <c r="G2389">
        <v>18.799958950000001</v>
      </c>
      <c r="H2389">
        <v>17.816486909999998</v>
      </c>
      <c r="I2389">
        <v>18.204977790000001</v>
      </c>
      <c r="J2389">
        <v>2563.25</v>
      </c>
      <c r="K2389">
        <v>2581</v>
      </c>
      <c r="L2389">
        <v>2535.5</v>
      </c>
      <c r="M2389">
        <v>2542.25</v>
      </c>
      <c r="N2389">
        <v>2557.25</v>
      </c>
      <c r="O2389">
        <v>2577.75</v>
      </c>
      <c r="P2389">
        <v>2530</v>
      </c>
      <c r="Q2389">
        <v>2538</v>
      </c>
      <c r="R2389">
        <v>2559.9</v>
      </c>
      <c r="S2389">
        <v>2573.9899999999998</v>
      </c>
      <c r="T2389">
        <v>2528.71</v>
      </c>
      <c r="U2389">
        <v>2546.16</v>
      </c>
      <c r="V2389">
        <v>2.2000000000000002</v>
      </c>
      <c r="W2389">
        <v>2.2000000000000002</v>
      </c>
      <c r="X2389">
        <v>2.2000000000000002</v>
      </c>
      <c r="Y2389">
        <v>2.2000000000000002</v>
      </c>
      <c r="Z2389">
        <v>2.3199999999999998</v>
      </c>
      <c r="AA2389">
        <v>2.3199999999999998</v>
      </c>
      <c r="AB2389">
        <v>2.3199999999999998</v>
      </c>
      <c r="AC2389">
        <v>2.3199999999999998</v>
      </c>
      <c r="AD2389">
        <v>239.2304652</v>
      </c>
      <c r="AE2389">
        <v>239.92806569999999</v>
      </c>
      <c r="AF2389">
        <v>235.58433991000001</v>
      </c>
      <c r="AG2389">
        <v>237.25858110999999</v>
      </c>
      <c r="AH2389" t="s">
        <v>12</v>
      </c>
      <c r="AI2389" t="s">
        <v>12</v>
      </c>
    </row>
    <row r="2390" spans="1:35" x14ac:dyDescent="0.25">
      <c r="A2390">
        <v>1545229800</v>
      </c>
      <c r="B2390">
        <v>18.209895400000001</v>
      </c>
      <c r="C2390">
        <v>19.08522928</v>
      </c>
      <c r="D2390">
        <v>16.965741049999998</v>
      </c>
      <c r="E2390">
        <v>17.368984749999999</v>
      </c>
      <c r="F2390">
        <v>18.209895400000001</v>
      </c>
      <c r="G2390">
        <v>19.08522928</v>
      </c>
      <c r="H2390">
        <v>16.965741049999998</v>
      </c>
      <c r="I2390">
        <v>17.368984749999999</v>
      </c>
      <c r="J2390">
        <v>2540.75</v>
      </c>
      <c r="K2390">
        <v>2594.75</v>
      </c>
      <c r="L2390">
        <v>2495.25</v>
      </c>
      <c r="M2390">
        <v>2508.75</v>
      </c>
      <c r="N2390">
        <v>2532</v>
      </c>
      <c r="O2390">
        <v>2592</v>
      </c>
      <c r="P2390">
        <v>2489.5</v>
      </c>
      <c r="Q2390">
        <v>2504.5</v>
      </c>
      <c r="R2390">
        <v>2547.0500000000002</v>
      </c>
      <c r="S2390">
        <v>2585.29</v>
      </c>
      <c r="T2390">
        <v>2488.96</v>
      </c>
      <c r="U2390">
        <v>2506.96</v>
      </c>
      <c r="V2390">
        <v>2.2000000000000002</v>
      </c>
      <c r="W2390">
        <v>2.2000000000000002</v>
      </c>
      <c r="X2390">
        <v>2.2000000000000002</v>
      </c>
      <c r="Y2390">
        <v>2.2000000000000002</v>
      </c>
      <c r="Z2390">
        <v>2.2999999999999998</v>
      </c>
      <c r="AA2390">
        <v>2.2999999999999998</v>
      </c>
      <c r="AB2390">
        <v>2.2999999999999998</v>
      </c>
      <c r="AC2390">
        <v>2.2999999999999998</v>
      </c>
      <c r="AD2390">
        <v>237.34229317</v>
      </c>
      <c r="AE2390">
        <v>241.27676</v>
      </c>
      <c r="AF2390">
        <v>231.92891327999999</v>
      </c>
      <c r="AG2390">
        <v>233.70546923000001</v>
      </c>
      <c r="AH2390" t="s">
        <v>12</v>
      </c>
      <c r="AI2390" t="s">
        <v>12</v>
      </c>
    </row>
    <row r="2391" spans="1:35" x14ac:dyDescent="0.25">
      <c r="A2391">
        <v>1545316200</v>
      </c>
      <c r="B2391">
        <v>17.054257960000001</v>
      </c>
      <c r="C2391">
        <v>17.41816081</v>
      </c>
      <c r="D2391">
        <v>15.98221983</v>
      </c>
      <c r="E2391">
        <v>16.5182389</v>
      </c>
      <c r="F2391">
        <v>17.054257960000001</v>
      </c>
      <c r="G2391">
        <v>17.41816081</v>
      </c>
      <c r="H2391">
        <v>15.98221983</v>
      </c>
      <c r="I2391">
        <v>16.5182389</v>
      </c>
      <c r="J2391">
        <v>2507.75</v>
      </c>
      <c r="K2391">
        <v>2521.25</v>
      </c>
      <c r="L2391">
        <v>2446</v>
      </c>
      <c r="M2391">
        <v>2490.25</v>
      </c>
      <c r="N2391">
        <v>2505</v>
      </c>
      <c r="O2391">
        <v>2518</v>
      </c>
      <c r="P2391">
        <v>2441.5</v>
      </c>
      <c r="Q2391">
        <v>2486.25</v>
      </c>
      <c r="R2391">
        <v>2496.77</v>
      </c>
      <c r="S2391">
        <v>2509.63</v>
      </c>
      <c r="T2391">
        <v>2441.1799999999998</v>
      </c>
      <c r="U2391">
        <v>2467.42</v>
      </c>
      <c r="V2391">
        <v>2.4</v>
      </c>
      <c r="W2391">
        <v>2.4</v>
      </c>
      <c r="X2391">
        <v>2.4</v>
      </c>
      <c r="Y2391">
        <v>2.4</v>
      </c>
      <c r="Z2391">
        <v>2.41</v>
      </c>
      <c r="AA2391">
        <v>2.41</v>
      </c>
      <c r="AB2391">
        <v>2.41</v>
      </c>
      <c r="AC2391">
        <v>2.41</v>
      </c>
      <c r="AD2391">
        <v>232.40328163000001</v>
      </c>
      <c r="AE2391">
        <v>234.04031746999999</v>
      </c>
      <c r="AF2391">
        <v>227.55728348</v>
      </c>
      <c r="AG2391">
        <v>229.90122116000001</v>
      </c>
      <c r="AH2391" t="s">
        <v>12</v>
      </c>
      <c r="AI2391" t="s">
        <v>12</v>
      </c>
    </row>
    <row r="2392" spans="1:35" x14ac:dyDescent="0.25">
      <c r="A2392">
        <v>1545402600</v>
      </c>
      <c r="B2392">
        <v>16.700190320000001</v>
      </c>
      <c r="C2392">
        <v>17.290303049999999</v>
      </c>
      <c r="D2392">
        <v>15.34288186</v>
      </c>
      <c r="E2392">
        <v>15.48062401</v>
      </c>
      <c r="F2392">
        <v>16.700190320000001</v>
      </c>
      <c r="G2392">
        <v>17.290303049999999</v>
      </c>
      <c r="H2392">
        <v>15.34288186</v>
      </c>
      <c r="I2392">
        <v>15.48062401</v>
      </c>
      <c r="J2392">
        <v>2491.5</v>
      </c>
      <c r="K2392">
        <v>2510.75</v>
      </c>
      <c r="L2392">
        <v>2413.5</v>
      </c>
      <c r="M2392">
        <v>2417.25</v>
      </c>
      <c r="N2392">
        <v>2485</v>
      </c>
      <c r="O2392">
        <v>2508</v>
      </c>
      <c r="P2392">
        <v>2409.25</v>
      </c>
      <c r="Q2392">
        <v>2413.5</v>
      </c>
      <c r="R2392">
        <v>2465.38</v>
      </c>
      <c r="S2392">
        <v>2504.41</v>
      </c>
      <c r="T2392">
        <v>2408.5500000000002</v>
      </c>
      <c r="U2392">
        <v>2416.62</v>
      </c>
      <c r="V2392">
        <v>2.4</v>
      </c>
      <c r="W2392">
        <v>2.4</v>
      </c>
      <c r="X2392">
        <v>2.4</v>
      </c>
      <c r="Y2392">
        <v>2.4</v>
      </c>
      <c r="Z2392">
        <v>2.4</v>
      </c>
      <c r="AA2392">
        <v>2.4</v>
      </c>
      <c r="AB2392">
        <v>2.4</v>
      </c>
      <c r="AC2392">
        <v>2.4</v>
      </c>
      <c r="AD2392">
        <v>230.84186761000001</v>
      </c>
      <c r="AE2392">
        <v>233.62050239000001</v>
      </c>
      <c r="AF2392">
        <v>224.51743288</v>
      </c>
      <c r="AG2392">
        <v>225.19104131</v>
      </c>
      <c r="AH2392" t="s">
        <v>12</v>
      </c>
      <c r="AI2392" t="s">
        <v>12</v>
      </c>
    </row>
    <row r="2393" spans="1:35" x14ac:dyDescent="0.25">
      <c r="A2393">
        <v>1545661800</v>
      </c>
      <c r="B2393">
        <v>15.14622679</v>
      </c>
      <c r="C2393">
        <v>15.3921071</v>
      </c>
      <c r="D2393">
        <v>14.24630488</v>
      </c>
      <c r="E2393">
        <v>14.2610577</v>
      </c>
      <c r="F2393">
        <v>15.14622679</v>
      </c>
      <c r="G2393">
        <v>15.3921071</v>
      </c>
      <c r="H2393">
        <v>14.24630488</v>
      </c>
      <c r="I2393">
        <v>14.2610577</v>
      </c>
      <c r="J2393">
        <v>2408</v>
      </c>
      <c r="K2393">
        <v>2436.25</v>
      </c>
      <c r="L2393">
        <v>2343</v>
      </c>
      <c r="M2393">
        <v>2344.25</v>
      </c>
      <c r="N2393">
        <v>2407.75</v>
      </c>
      <c r="O2393">
        <v>2434.5</v>
      </c>
      <c r="P2393">
        <v>2340.5</v>
      </c>
      <c r="Q2393">
        <v>2341.75</v>
      </c>
      <c r="R2393">
        <v>2400.56</v>
      </c>
      <c r="S2393">
        <v>2410.34</v>
      </c>
      <c r="T2393">
        <v>2351.1</v>
      </c>
      <c r="U2393">
        <v>2351.1</v>
      </c>
      <c r="V2393">
        <v>2.4</v>
      </c>
      <c r="W2393">
        <v>2.4</v>
      </c>
      <c r="X2393">
        <v>2.4</v>
      </c>
      <c r="Y2393">
        <v>2.4</v>
      </c>
      <c r="Z2393">
        <v>2.41</v>
      </c>
      <c r="AA2393">
        <v>2.41</v>
      </c>
      <c r="AB2393">
        <v>2.41</v>
      </c>
      <c r="AC2393">
        <v>2.41</v>
      </c>
      <c r="AD2393">
        <v>223.63799964</v>
      </c>
      <c r="AE2393">
        <v>225.31781067</v>
      </c>
      <c r="AF2393">
        <v>219.17534377999999</v>
      </c>
      <c r="AG2393">
        <v>219.24083349</v>
      </c>
      <c r="AH2393" t="s">
        <v>12</v>
      </c>
      <c r="AI2393" t="s">
        <v>12</v>
      </c>
    </row>
    <row r="2394" spans="1:35" x14ac:dyDescent="0.25">
      <c r="A2394">
        <v>1545834600</v>
      </c>
      <c r="B2394">
        <v>14.559099740000001</v>
      </c>
      <c r="C2394">
        <v>16.36047988</v>
      </c>
      <c r="D2394">
        <v>14.13960026</v>
      </c>
      <c r="E2394">
        <v>16.36047988</v>
      </c>
      <c r="F2394">
        <v>14.559099740000001</v>
      </c>
      <c r="G2394">
        <v>16.36047988</v>
      </c>
      <c r="H2394">
        <v>14.13960026</v>
      </c>
      <c r="I2394">
        <v>16.36047988</v>
      </c>
      <c r="J2394">
        <v>2346.25</v>
      </c>
      <c r="K2394">
        <v>2480.75</v>
      </c>
      <c r="L2394">
        <v>2319.25</v>
      </c>
      <c r="M2394">
        <v>2474.25</v>
      </c>
      <c r="N2394">
        <v>2348.5</v>
      </c>
      <c r="O2394">
        <v>2477.75</v>
      </c>
      <c r="P2394">
        <v>2316.75</v>
      </c>
      <c r="Q2394">
        <v>2471</v>
      </c>
      <c r="R2394">
        <v>2363.12</v>
      </c>
      <c r="S2394">
        <v>2467.7600000000002</v>
      </c>
      <c r="T2394">
        <v>2346.58</v>
      </c>
      <c r="U2394">
        <v>2467.6999999999998</v>
      </c>
      <c r="V2394">
        <v>2.4</v>
      </c>
      <c r="W2394">
        <v>2.4</v>
      </c>
      <c r="X2394">
        <v>2.4</v>
      </c>
      <c r="Y2394">
        <v>2.4</v>
      </c>
      <c r="Z2394">
        <v>2.44</v>
      </c>
      <c r="AA2394">
        <v>2.44</v>
      </c>
      <c r="AB2394">
        <v>2.44</v>
      </c>
      <c r="AC2394">
        <v>2.44</v>
      </c>
      <c r="AD2394">
        <v>220.76580813000001</v>
      </c>
      <c r="AE2394">
        <v>230.31794994000001</v>
      </c>
      <c r="AF2394">
        <v>218.69820447000001</v>
      </c>
      <c r="AG2394">
        <v>230.31794994000001</v>
      </c>
      <c r="AH2394" t="s">
        <v>12</v>
      </c>
      <c r="AI2394" t="s">
        <v>12</v>
      </c>
    </row>
    <row r="2395" spans="1:35" x14ac:dyDescent="0.25">
      <c r="A2395">
        <v>1545921000</v>
      </c>
      <c r="B2395">
        <v>15.679410130000001</v>
      </c>
      <c r="C2395">
        <v>16.809591090000001</v>
      </c>
      <c r="D2395">
        <v>14.953922779999999</v>
      </c>
      <c r="E2395">
        <v>16.794785229999999</v>
      </c>
      <c r="F2395">
        <v>15.679410130000001</v>
      </c>
      <c r="G2395">
        <v>16.809591090000001</v>
      </c>
      <c r="H2395">
        <v>14.953922779999999</v>
      </c>
      <c r="I2395">
        <v>16.794785229999999</v>
      </c>
      <c r="J2395">
        <v>2473</v>
      </c>
      <c r="K2395">
        <v>2501.5</v>
      </c>
      <c r="L2395">
        <v>2400.25</v>
      </c>
      <c r="M2395">
        <v>2498.25</v>
      </c>
      <c r="N2395">
        <v>2470.25</v>
      </c>
      <c r="O2395">
        <v>2498.75</v>
      </c>
      <c r="P2395">
        <v>2397</v>
      </c>
      <c r="Q2395">
        <v>2495</v>
      </c>
      <c r="R2395">
        <v>2442.5</v>
      </c>
      <c r="S2395">
        <v>2489.1</v>
      </c>
      <c r="T2395">
        <v>2397.94</v>
      </c>
      <c r="U2395">
        <v>2488.83</v>
      </c>
      <c r="V2395">
        <v>2.4</v>
      </c>
      <c r="W2395">
        <v>2.4</v>
      </c>
      <c r="X2395">
        <v>2.4</v>
      </c>
      <c r="Y2395">
        <v>2.4</v>
      </c>
      <c r="Z2395">
        <v>2.44</v>
      </c>
      <c r="AA2395">
        <v>2.44</v>
      </c>
      <c r="AB2395">
        <v>2.44</v>
      </c>
      <c r="AC2395">
        <v>2.44</v>
      </c>
      <c r="AD2395">
        <v>226.94055209999999</v>
      </c>
      <c r="AE2395">
        <v>232.29199686999999</v>
      </c>
      <c r="AF2395">
        <v>223.56315426</v>
      </c>
      <c r="AG2395">
        <v>232.08617207</v>
      </c>
      <c r="AH2395" t="s">
        <v>12</v>
      </c>
      <c r="AI2395" t="s">
        <v>12</v>
      </c>
    </row>
    <row r="2396" spans="1:35" x14ac:dyDescent="0.25">
      <c r="A2396">
        <v>1546007400</v>
      </c>
      <c r="B2396">
        <v>17.051420199999999</v>
      </c>
      <c r="C2396">
        <v>17.436372670000001</v>
      </c>
      <c r="D2396">
        <v>16.438309369999999</v>
      </c>
      <c r="E2396">
        <v>16.715820619999999</v>
      </c>
      <c r="F2396">
        <v>17.051420199999999</v>
      </c>
      <c r="G2396">
        <v>17.436372670000001</v>
      </c>
      <c r="H2396">
        <v>16.438309369999999</v>
      </c>
      <c r="I2396">
        <v>16.715820619999999</v>
      </c>
      <c r="J2396">
        <v>2493.5</v>
      </c>
      <c r="K2396">
        <v>2524.75</v>
      </c>
      <c r="L2396">
        <v>2477</v>
      </c>
      <c r="M2396">
        <v>2489.25</v>
      </c>
      <c r="N2396">
        <v>2491.5</v>
      </c>
      <c r="O2396">
        <v>2523</v>
      </c>
      <c r="P2396">
        <v>2472.75</v>
      </c>
      <c r="Q2396">
        <v>2486</v>
      </c>
      <c r="R2396">
        <v>2498.77</v>
      </c>
      <c r="S2396">
        <v>2520.27</v>
      </c>
      <c r="T2396">
        <v>2472.89</v>
      </c>
      <c r="U2396">
        <v>2485.7399999999998</v>
      </c>
      <c r="V2396">
        <v>2.4</v>
      </c>
      <c r="W2396">
        <v>2.4</v>
      </c>
      <c r="X2396">
        <v>2.4</v>
      </c>
      <c r="Y2396">
        <v>2.4</v>
      </c>
      <c r="Z2396">
        <v>2.46</v>
      </c>
      <c r="AA2396">
        <v>2.46</v>
      </c>
      <c r="AB2396">
        <v>2.46</v>
      </c>
      <c r="AC2396">
        <v>2.46</v>
      </c>
      <c r="AD2396">
        <v>233.49887864999999</v>
      </c>
      <c r="AE2396">
        <v>235.20161107000001</v>
      </c>
      <c r="AF2396">
        <v>230.57055310000001</v>
      </c>
      <c r="AG2396">
        <v>231.78679055000001</v>
      </c>
      <c r="AH2396" t="s">
        <v>12</v>
      </c>
      <c r="AI2396" t="s">
        <v>12</v>
      </c>
    </row>
    <row r="2397" spans="1:35" x14ac:dyDescent="0.25">
      <c r="A2397">
        <v>1546266600</v>
      </c>
      <c r="B2397">
        <v>17.051420199999999</v>
      </c>
      <c r="C2397">
        <v>17.17973769</v>
      </c>
      <c r="D2397">
        <v>16.651661870000002</v>
      </c>
      <c r="E2397">
        <v>17.16493183</v>
      </c>
      <c r="F2397">
        <v>17.051420199999999</v>
      </c>
      <c r="G2397">
        <v>17.17973769</v>
      </c>
      <c r="H2397">
        <v>16.651661870000002</v>
      </c>
      <c r="I2397">
        <v>17.16493183</v>
      </c>
      <c r="J2397">
        <v>2498.5</v>
      </c>
      <c r="K2397">
        <v>2515.75</v>
      </c>
      <c r="L2397">
        <v>2487.25</v>
      </c>
      <c r="M2397">
        <v>2508.5</v>
      </c>
      <c r="N2397">
        <v>2495.5</v>
      </c>
      <c r="O2397">
        <v>2513</v>
      </c>
      <c r="P2397">
        <v>2482.75</v>
      </c>
      <c r="Q2397">
        <v>2505.25</v>
      </c>
      <c r="R2397">
        <v>2498.94</v>
      </c>
      <c r="S2397">
        <v>2509.2399999999998</v>
      </c>
      <c r="T2397">
        <v>2482.8200000000002</v>
      </c>
      <c r="U2397">
        <v>2506.85</v>
      </c>
      <c r="V2397">
        <v>2.4</v>
      </c>
      <c r="W2397">
        <v>2.4</v>
      </c>
      <c r="X2397">
        <v>2.4</v>
      </c>
      <c r="Y2397">
        <v>2.4</v>
      </c>
      <c r="Z2397">
        <v>3</v>
      </c>
      <c r="AA2397">
        <v>3</v>
      </c>
      <c r="AB2397">
        <v>3</v>
      </c>
      <c r="AC2397">
        <v>3</v>
      </c>
      <c r="AD2397">
        <v>233.48016730000001</v>
      </c>
      <c r="AE2397">
        <v>234.06957467999999</v>
      </c>
      <c r="AF2397">
        <v>231.52483171</v>
      </c>
      <c r="AG2397">
        <v>233.81697152000001</v>
      </c>
      <c r="AH2397" t="s">
        <v>12</v>
      </c>
      <c r="AI2397" t="s">
        <v>12</v>
      </c>
    </row>
    <row r="2398" spans="1:35" x14ac:dyDescent="0.25">
      <c r="A2398">
        <v>1546439400</v>
      </c>
      <c r="B2398">
        <v>16.34567401</v>
      </c>
      <c r="C2398">
        <v>17.393534370000001</v>
      </c>
      <c r="D2398">
        <v>16.311126999999999</v>
      </c>
      <c r="E2398">
        <v>17.199478849999998</v>
      </c>
      <c r="F2398">
        <v>16.34567401</v>
      </c>
      <c r="G2398">
        <v>17.393534370000001</v>
      </c>
      <c r="H2398">
        <v>16.311126999999999</v>
      </c>
      <c r="I2398">
        <v>17.199478849999998</v>
      </c>
      <c r="J2398">
        <v>2509.5</v>
      </c>
      <c r="K2398">
        <v>2523.75</v>
      </c>
      <c r="L2398">
        <v>2457.5</v>
      </c>
      <c r="M2398">
        <v>2514.75</v>
      </c>
      <c r="N2398">
        <v>2508</v>
      </c>
      <c r="O2398">
        <v>2521.25</v>
      </c>
      <c r="P2398">
        <v>2452.25</v>
      </c>
      <c r="Q2398">
        <v>2511</v>
      </c>
      <c r="R2398">
        <v>2476.96</v>
      </c>
      <c r="S2398">
        <v>2519.4899999999998</v>
      </c>
      <c r="T2398">
        <v>2467.4699999999998</v>
      </c>
      <c r="U2398">
        <v>2510.0300000000002</v>
      </c>
      <c r="V2398">
        <v>2.4</v>
      </c>
      <c r="W2398">
        <v>2.4</v>
      </c>
      <c r="X2398">
        <v>2.4</v>
      </c>
      <c r="Y2398">
        <v>2.4</v>
      </c>
      <c r="Z2398">
        <v>3.15</v>
      </c>
      <c r="AA2398">
        <v>3.15</v>
      </c>
      <c r="AB2398">
        <v>3.15</v>
      </c>
      <c r="AC2398">
        <v>3.15</v>
      </c>
      <c r="AD2398">
        <v>230.13083648</v>
      </c>
      <c r="AE2398">
        <v>235.02385329000001</v>
      </c>
      <c r="AF2398">
        <v>230.10276945999999</v>
      </c>
      <c r="AG2398">
        <v>234.06021901</v>
      </c>
      <c r="AH2398" t="s">
        <v>12</v>
      </c>
      <c r="AI2398" t="s">
        <v>12</v>
      </c>
    </row>
    <row r="2399" spans="1:35" x14ac:dyDescent="0.25">
      <c r="A2399">
        <v>1546525800</v>
      </c>
      <c r="B2399">
        <v>16.784914650000001</v>
      </c>
      <c r="C2399">
        <v>16.844138109999999</v>
      </c>
      <c r="D2399">
        <v>15.829739</v>
      </c>
      <c r="E2399">
        <v>15.91630395</v>
      </c>
      <c r="F2399">
        <v>16.784914650000001</v>
      </c>
      <c r="G2399">
        <v>16.844138109999999</v>
      </c>
      <c r="H2399">
        <v>15.829739</v>
      </c>
      <c r="I2399">
        <v>15.91630395</v>
      </c>
      <c r="J2399">
        <v>2486.5</v>
      </c>
      <c r="K2399">
        <v>2496</v>
      </c>
      <c r="L2399">
        <v>2447.25</v>
      </c>
      <c r="M2399">
        <v>2451</v>
      </c>
      <c r="N2399">
        <v>2482.25</v>
      </c>
      <c r="O2399">
        <v>2493.5</v>
      </c>
      <c r="P2399">
        <v>2443.25</v>
      </c>
      <c r="Q2399">
        <v>2447.75</v>
      </c>
      <c r="R2399">
        <v>2491.92</v>
      </c>
      <c r="S2399">
        <v>2493.14</v>
      </c>
      <c r="T2399">
        <v>2443.96</v>
      </c>
      <c r="U2399">
        <v>2447.89</v>
      </c>
      <c r="V2399">
        <v>2.4</v>
      </c>
      <c r="W2399">
        <v>2.4</v>
      </c>
      <c r="X2399">
        <v>2.4</v>
      </c>
      <c r="Y2399">
        <v>2.4</v>
      </c>
      <c r="Z2399">
        <v>2.7</v>
      </c>
      <c r="AA2399">
        <v>2.7</v>
      </c>
      <c r="AB2399">
        <v>2.7</v>
      </c>
      <c r="AC2399">
        <v>2.7</v>
      </c>
      <c r="AD2399">
        <v>232.23586283</v>
      </c>
      <c r="AE2399">
        <v>232.55395569999999</v>
      </c>
      <c r="AF2399">
        <v>227.96967609000001</v>
      </c>
      <c r="AG2399">
        <v>228.47488242</v>
      </c>
      <c r="AH2399" t="s">
        <v>12</v>
      </c>
      <c r="AI2399" t="s">
        <v>12</v>
      </c>
    </row>
    <row r="2400" spans="1:35" x14ac:dyDescent="0.25">
      <c r="A2400">
        <v>1546612200</v>
      </c>
      <c r="B2400">
        <v>16.602308990000001</v>
      </c>
      <c r="C2400">
        <v>17.680718779999999</v>
      </c>
      <c r="D2400">
        <v>16.5184091</v>
      </c>
      <c r="E2400">
        <v>17.535078429999999</v>
      </c>
      <c r="F2400">
        <v>16.602308990000001</v>
      </c>
      <c r="G2400">
        <v>17.680718779999999</v>
      </c>
      <c r="H2400">
        <v>16.5184091</v>
      </c>
      <c r="I2400">
        <v>17.535078429999999</v>
      </c>
      <c r="J2400">
        <v>2455</v>
      </c>
      <c r="K2400">
        <v>2542.75</v>
      </c>
      <c r="L2400">
        <v>2442.25</v>
      </c>
      <c r="M2400">
        <v>2535.5</v>
      </c>
      <c r="N2400">
        <v>2451.75</v>
      </c>
      <c r="O2400">
        <v>2539.25</v>
      </c>
      <c r="P2400">
        <v>2438.5</v>
      </c>
      <c r="Q2400">
        <v>2531.25</v>
      </c>
      <c r="R2400">
        <v>2474.33</v>
      </c>
      <c r="S2400">
        <v>2538.0700000000002</v>
      </c>
      <c r="T2400">
        <v>2474.33</v>
      </c>
      <c r="U2400">
        <v>2531.94</v>
      </c>
      <c r="V2400">
        <v>2.4</v>
      </c>
      <c r="W2400">
        <v>2.4</v>
      </c>
      <c r="X2400">
        <v>2.4</v>
      </c>
      <c r="Y2400">
        <v>2.4</v>
      </c>
      <c r="Z2400">
        <v>2.4500000000000002</v>
      </c>
      <c r="AA2400">
        <v>2.4500000000000002</v>
      </c>
      <c r="AB2400">
        <v>2.4500000000000002</v>
      </c>
      <c r="AC2400">
        <v>2.4500000000000002</v>
      </c>
      <c r="AD2400">
        <v>231.63709978</v>
      </c>
      <c r="AE2400">
        <v>236.8014311</v>
      </c>
      <c r="AF2400">
        <v>231.24416153000001</v>
      </c>
      <c r="AG2400">
        <v>236.12782267</v>
      </c>
      <c r="AH2400" t="s">
        <v>12</v>
      </c>
      <c r="AI2400" t="s">
        <v>12</v>
      </c>
    </row>
    <row r="2401" spans="1:35" x14ac:dyDescent="0.25">
      <c r="A2401">
        <v>1546871400</v>
      </c>
      <c r="B2401">
        <v>17.60910775</v>
      </c>
      <c r="C2401">
        <v>18.275371639999999</v>
      </c>
      <c r="D2401">
        <v>17.382084500000001</v>
      </c>
      <c r="E2401">
        <v>17.93483677</v>
      </c>
      <c r="F2401">
        <v>17.60910775</v>
      </c>
      <c r="G2401">
        <v>18.275371639999999</v>
      </c>
      <c r="H2401">
        <v>17.382084500000001</v>
      </c>
      <c r="I2401">
        <v>17.93483677</v>
      </c>
      <c r="J2401">
        <v>2540.25</v>
      </c>
      <c r="K2401">
        <v>2571</v>
      </c>
      <c r="L2401">
        <v>2528.75</v>
      </c>
      <c r="M2401">
        <v>2555</v>
      </c>
      <c r="N2401">
        <v>2537.25</v>
      </c>
      <c r="O2401">
        <v>2567.5</v>
      </c>
      <c r="P2401">
        <v>2523.25</v>
      </c>
      <c r="Q2401">
        <v>2550.5</v>
      </c>
      <c r="R2401">
        <v>2535.61</v>
      </c>
      <c r="S2401">
        <v>2566.16</v>
      </c>
      <c r="T2401">
        <v>2524.56</v>
      </c>
      <c r="U2401">
        <v>2549.69</v>
      </c>
      <c r="V2401">
        <v>2.4</v>
      </c>
      <c r="W2401">
        <v>2.4</v>
      </c>
      <c r="X2401">
        <v>2.4</v>
      </c>
      <c r="Y2401">
        <v>2.4</v>
      </c>
      <c r="Z2401">
        <v>2.41</v>
      </c>
      <c r="AA2401">
        <v>2.41</v>
      </c>
      <c r="AB2401">
        <v>2.41</v>
      </c>
      <c r="AC2401">
        <v>2.41</v>
      </c>
      <c r="AD2401">
        <v>236.40849284999999</v>
      </c>
      <c r="AE2401">
        <v>239.45844213999999</v>
      </c>
      <c r="AF2401">
        <v>235.47292558000001</v>
      </c>
      <c r="AG2401">
        <v>237.98960152999999</v>
      </c>
      <c r="AH2401" t="s">
        <v>12</v>
      </c>
      <c r="AI2401" t="s">
        <v>12</v>
      </c>
    </row>
    <row r="2402" spans="1:35" x14ac:dyDescent="0.25">
      <c r="A2402">
        <v>1546957800</v>
      </c>
      <c r="B2402">
        <v>18.48265374</v>
      </c>
      <c r="C2402">
        <v>18.581359500000001</v>
      </c>
      <c r="D2402">
        <v>17.865742730000001</v>
      </c>
      <c r="E2402">
        <v>18.433300859999999</v>
      </c>
      <c r="F2402">
        <v>18.48265374</v>
      </c>
      <c r="G2402">
        <v>18.581359500000001</v>
      </c>
      <c r="H2402">
        <v>17.865742730000001</v>
      </c>
      <c r="I2402">
        <v>18.433300859999999</v>
      </c>
      <c r="J2402">
        <v>2558</v>
      </c>
      <c r="K2402">
        <v>2585.75</v>
      </c>
      <c r="L2402">
        <v>2553</v>
      </c>
      <c r="M2402">
        <v>2577</v>
      </c>
      <c r="N2402">
        <v>2553.25</v>
      </c>
      <c r="O2402">
        <v>2581.25</v>
      </c>
      <c r="P2402">
        <v>2547.5</v>
      </c>
      <c r="Q2402">
        <v>2572.5</v>
      </c>
      <c r="R2402">
        <v>2568.11</v>
      </c>
      <c r="S2402">
        <v>2579.8200000000002</v>
      </c>
      <c r="T2402">
        <v>2547.56</v>
      </c>
      <c r="U2402">
        <v>2574.41</v>
      </c>
      <c r="V2402">
        <v>2.4</v>
      </c>
      <c r="W2402">
        <v>2.4</v>
      </c>
      <c r="X2402">
        <v>2.4</v>
      </c>
      <c r="Y2402">
        <v>2.4</v>
      </c>
      <c r="Z2402">
        <v>2.42</v>
      </c>
      <c r="AA2402">
        <v>2.42</v>
      </c>
      <c r="AB2402">
        <v>2.42</v>
      </c>
      <c r="AC2402">
        <v>2.42</v>
      </c>
      <c r="AD2402">
        <v>240.27238566</v>
      </c>
      <c r="AE2402">
        <v>240.73081361999999</v>
      </c>
      <c r="AF2402">
        <v>237.63408597</v>
      </c>
      <c r="AG2402">
        <v>240.22560730000001</v>
      </c>
      <c r="AH2402" t="s">
        <v>12</v>
      </c>
      <c r="AI2402" t="s">
        <v>12</v>
      </c>
    </row>
    <row r="2403" spans="1:35" x14ac:dyDescent="0.25">
      <c r="A2403">
        <v>1547044200</v>
      </c>
      <c r="B2403">
        <v>18.62577709</v>
      </c>
      <c r="C2403">
        <v>18.916959089999999</v>
      </c>
      <c r="D2403">
        <v>18.334595100000001</v>
      </c>
      <c r="E2403">
        <v>18.68993584</v>
      </c>
      <c r="F2403">
        <v>18.62577709</v>
      </c>
      <c r="G2403">
        <v>18.916959089999999</v>
      </c>
      <c r="H2403">
        <v>18.334595100000001</v>
      </c>
      <c r="I2403">
        <v>18.68993584</v>
      </c>
      <c r="J2403">
        <v>2576.25</v>
      </c>
      <c r="K2403">
        <v>2602</v>
      </c>
      <c r="L2403">
        <v>2574.75</v>
      </c>
      <c r="M2403">
        <v>2587.75</v>
      </c>
      <c r="N2403">
        <v>2569.5</v>
      </c>
      <c r="O2403">
        <v>2596.75</v>
      </c>
      <c r="P2403">
        <v>2568.5</v>
      </c>
      <c r="Q2403">
        <v>2582.5</v>
      </c>
      <c r="R2403">
        <v>2580</v>
      </c>
      <c r="S2403">
        <v>2595.3200000000002</v>
      </c>
      <c r="T2403">
        <v>2568.89</v>
      </c>
      <c r="U2403">
        <v>2584.96</v>
      </c>
      <c r="V2403">
        <v>2.4</v>
      </c>
      <c r="W2403">
        <v>2.4</v>
      </c>
      <c r="X2403">
        <v>2.4</v>
      </c>
      <c r="Y2403">
        <v>2.4</v>
      </c>
      <c r="Z2403">
        <v>2.4500000000000002</v>
      </c>
      <c r="AA2403">
        <v>2.4500000000000002</v>
      </c>
      <c r="AB2403">
        <v>2.4500000000000002</v>
      </c>
      <c r="AC2403">
        <v>2.4500000000000002</v>
      </c>
      <c r="AD2403">
        <v>240.96470543999999</v>
      </c>
      <c r="AE2403">
        <v>242.22772125</v>
      </c>
      <c r="AF2403">
        <v>239.68297827999999</v>
      </c>
      <c r="AG2403">
        <v>241.34828802000001</v>
      </c>
      <c r="AH2403" t="s">
        <v>12</v>
      </c>
      <c r="AI2403" t="s">
        <v>12</v>
      </c>
    </row>
    <row r="2404" spans="1:35" x14ac:dyDescent="0.25">
      <c r="A2404">
        <v>1547130600</v>
      </c>
      <c r="B2404">
        <v>18.329659809999999</v>
      </c>
      <c r="C2404">
        <v>18.956441389999998</v>
      </c>
      <c r="D2404">
        <v>18.1667953</v>
      </c>
      <c r="E2404">
        <v>18.916959089999999</v>
      </c>
      <c r="F2404">
        <v>18.329659809999999</v>
      </c>
      <c r="G2404">
        <v>18.956441389999998</v>
      </c>
      <c r="H2404">
        <v>18.1667953</v>
      </c>
      <c r="I2404">
        <v>18.916959089999999</v>
      </c>
      <c r="J2404">
        <v>2584</v>
      </c>
      <c r="K2404">
        <v>2604</v>
      </c>
      <c r="L2404">
        <v>2565.75</v>
      </c>
      <c r="M2404">
        <v>2599</v>
      </c>
      <c r="N2404">
        <v>2580</v>
      </c>
      <c r="O2404">
        <v>2599.5</v>
      </c>
      <c r="P2404">
        <v>2560.5</v>
      </c>
      <c r="Q2404">
        <v>2594</v>
      </c>
      <c r="R2404">
        <v>2573.5100000000002</v>
      </c>
      <c r="S2404">
        <v>2597.8200000000002</v>
      </c>
      <c r="T2404">
        <v>2562.02</v>
      </c>
      <c r="U2404">
        <v>2596.64</v>
      </c>
      <c r="V2404">
        <v>2.4</v>
      </c>
      <c r="W2404">
        <v>2.4</v>
      </c>
      <c r="X2404">
        <v>2.4</v>
      </c>
      <c r="Y2404">
        <v>2.4</v>
      </c>
      <c r="Z2404">
        <v>2.4300000000000002</v>
      </c>
      <c r="AA2404">
        <v>2.4300000000000002</v>
      </c>
      <c r="AB2404">
        <v>2.4300000000000002</v>
      </c>
      <c r="AC2404">
        <v>2.4300000000000002</v>
      </c>
      <c r="AD2404">
        <v>239.74846798999999</v>
      </c>
      <c r="AE2404">
        <v>242.46161307</v>
      </c>
      <c r="AF2404">
        <v>239.03743686999999</v>
      </c>
      <c r="AG2404">
        <v>242.19965422999999</v>
      </c>
      <c r="AH2404" t="s">
        <v>12</v>
      </c>
      <c r="AI2404" t="s">
        <v>12</v>
      </c>
    </row>
    <row r="2405" spans="1:35" x14ac:dyDescent="0.25">
      <c r="A2405">
        <v>1547217000</v>
      </c>
      <c r="B2405">
        <v>18.630712379999999</v>
      </c>
      <c r="C2405">
        <v>18.910888679999999</v>
      </c>
      <c r="D2405">
        <v>18.487589029999999</v>
      </c>
      <c r="E2405">
        <v>18.902153219999999</v>
      </c>
      <c r="F2405">
        <v>18.630712379999999</v>
      </c>
      <c r="G2405">
        <v>18.910888679999999</v>
      </c>
      <c r="H2405">
        <v>18.487589029999999</v>
      </c>
      <c r="I2405">
        <v>18.902153219999999</v>
      </c>
      <c r="J2405">
        <v>2598</v>
      </c>
      <c r="K2405">
        <v>2602.25</v>
      </c>
      <c r="L2405">
        <v>2582.25</v>
      </c>
      <c r="M2405">
        <v>2600</v>
      </c>
      <c r="N2405">
        <v>2594</v>
      </c>
      <c r="O2405">
        <v>2597.75</v>
      </c>
      <c r="P2405">
        <v>2577</v>
      </c>
      <c r="Q2405">
        <v>2595</v>
      </c>
      <c r="R2405">
        <v>2588.11</v>
      </c>
      <c r="S2405">
        <v>2596.27</v>
      </c>
      <c r="T2405">
        <v>2577.4</v>
      </c>
      <c r="U2405">
        <v>2596.2600000000002</v>
      </c>
      <c r="V2405">
        <v>2.4</v>
      </c>
      <c r="W2405">
        <v>2.4</v>
      </c>
      <c r="X2405">
        <v>2.4</v>
      </c>
      <c r="Y2405">
        <v>2.4</v>
      </c>
      <c r="Z2405">
        <v>2.41</v>
      </c>
      <c r="AA2405">
        <v>2.41</v>
      </c>
      <c r="AB2405">
        <v>2.41</v>
      </c>
      <c r="AC2405">
        <v>2.41</v>
      </c>
      <c r="AD2405">
        <v>241.07697350999999</v>
      </c>
      <c r="AE2405">
        <v>242.32109086</v>
      </c>
      <c r="AF2405">
        <v>240.46885478999999</v>
      </c>
      <c r="AG2405">
        <v>242.29321096000001</v>
      </c>
      <c r="AH2405" t="s">
        <v>12</v>
      </c>
      <c r="AI2405" t="s">
        <v>12</v>
      </c>
    </row>
    <row r="2406" spans="1:35" x14ac:dyDescent="0.25">
      <c r="A2406">
        <v>1547476200</v>
      </c>
      <c r="B2406">
        <v>18.448106719999998</v>
      </c>
      <c r="C2406">
        <v>18.759029869999999</v>
      </c>
      <c r="D2406">
        <v>18.349400960000001</v>
      </c>
      <c r="E2406">
        <v>18.581359500000001</v>
      </c>
      <c r="F2406">
        <v>18.448106719999998</v>
      </c>
      <c r="G2406">
        <v>18.759029869999999</v>
      </c>
      <c r="H2406">
        <v>18.349400960000001</v>
      </c>
      <c r="I2406">
        <v>18.581359500000001</v>
      </c>
      <c r="J2406">
        <v>2593.75</v>
      </c>
      <c r="K2406">
        <v>2594.5</v>
      </c>
      <c r="L2406">
        <v>2573.75</v>
      </c>
      <c r="M2406">
        <v>2585.25</v>
      </c>
      <c r="N2406">
        <v>2588.5</v>
      </c>
      <c r="O2406">
        <v>2592</v>
      </c>
      <c r="P2406">
        <v>2567.25</v>
      </c>
      <c r="Q2406">
        <v>2580.5</v>
      </c>
      <c r="R2406">
        <v>2580.31</v>
      </c>
      <c r="S2406">
        <v>2589.3200000000002</v>
      </c>
      <c r="T2406">
        <v>2570.41</v>
      </c>
      <c r="U2406">
        <v>2582.61</v>
      </c>
      <c r="V2406">
        <v>2.4</v>
      </c>
      <c r="W2406">
        <v>2.4</v>
      </c>
      <c r="X2406">
        <v>2.4</v>
      </c>
      <c r="Y2406">
        <v>2.4</v>
      </c>
      <c r="Z2406">
        <v>2.4</v>
      </c>
      <c r="AA2406">
        <v>2.4</v>
      </c>
      <c r="AB2406">
        <v>2.4</v>
      </c>
      <c r="AC2406">
        <v>2.4</v>
      </c>
      <c r="AD2406">
        <v>240.30980835</v>
      </c>
      <c r="AE2406">
        <v>241.65702522000001</v>
      </c>
      <c r="AF2406">
        <v>239.88880308</v>
      </c>
      <c r="AG2406">
        <v>240.81501467999999</v>
      </c>
      <c r="AH2406" t="s">
        <v>12</v>
      </c>
      <c r="AI2406" t="s">
        <v>12</v>
      </c>
    </row>
    <row r="2407" spans="1:35" x14ac:dyDescent="0.25">
      <c r="A2407">
        <v>1547562600</v>
      </c>
      <c r="B2407">
        <v>18.660324110000001</v>
      </c>
      <c r="C2407">
        <v>19.277235109999999</v>
      </c>
      <c r="D2407">
        <v>18.660324110000001</v>
      </c>
      <c r="E2407">
        <v>19.208141080000001</v>
      </c>
      <c r="F2407">
        <v>18.660324110000001</v>
      </c>
      <c r="G2407">
        <v>19.277235109999999</v>
      </c>
      <c r="H2407">
        <v>18.660324110000001</v>
      </c>
      <c r="I2407">
        <v>19.208141080000001</v>
      </c>
      <c r="J2407">
        <v>2585.5</v>
      </c>
      <c r="K2407">
        <v>2618.5</v>
      </c>
      <c r="L2407">
        <v>2584.5</v>
      </c>
      <c r="M2407">
        <v>2610.5</v>
      </c>
      <c r="N2407">
        <v>2581.5</v>
      </c>
      <c r="O2407">
        <v>2613.75</v>
      </c>
      <c r="P2407">
        <v>2580</v>
      </c>
      <c r="Q2407">
        <v>2605.5</v>
      </c>
      <c r="R2407">
        <v>2585.1</v>
      </c>
      <c r="S2407">
        <v>2613.08</v>
      </c>
      <c r="T2407">
        <v>2585.1</v>
      </c>
      <c r="U2407">
        <v>2610.3000000000002</v>
      </c>
      <c r="V2407">
        <v>2.4</v>
      </c>
      <c r="W2407">
        <v>2.4</v>
      </c>
      <c r="X2407">
        <v>2.4</v>
      </c>
      <c r="Y2407">
        <v>2.4</v>
      </c>
      <c r="Z2407">
        <v>2.46</v>
      </c>
      <c r="AA2407">
        <v>2.46</v>
      </c>
      <c r="AB2407">
        <v>2.46</v>
      </c>
      <c r="AC2407">
        <v>2.46</v>
      </c>
      <c r="AD2407">
        <v>241.20795293</v>
      </c>
      <c r="AE2407">
        <v>243.90238665999999</v>
      </c>
      <c r="AF2407">
        <v>241.19859726000001</v>
      </c>
      <c r="AG2407">
        <v>243.57493812000001</v>
      </c>
      <c r="AH2407" t="s">
        <v>12</v>
      </c>
      <c r="AI2407" t="s">
        <v>12</v>
      </c>
    </row>
    <row r="2408" spans="1:35" x14ac:dyDescent="0.25">
      <c r="A2408">
        <v>1547649000</v>
      </c>
      <c r="B2408">
        <v>19.306846839999999</v>
      </c>
      <c r="C2408">
        <v>19.553611239999999</v>
      </c>
      <c r="D2408">
        <v>19.257493960000001</v>
      </c>
      <c r="E2408">
        <v>19.321652709999999</v>
      </c>
      <c r="F2408">
        <v>19.306846839999999</v>
      </c>
      <c r="G2408">
        <v>19.553611239999999</v>
      </c>
      <c r="H2408">
        <v>19.257493960000001</v>
      </c>
      <c r="I2408">
        <v>19.321652709999999</v>
      </c>
      <c r="J2408">
        <v>2612.75</v>
      </c>
      <c r="K2408">
        <v>2631.5</v>
      </c>
      <c r="L2408">
        <v>2608.5</v>
      </c>
      <c r="M2408">
        <v>2618.5</v>
      </c>
      <c r="N2408">
        <v>2605.75</v>
      </c>
      <c r="O2408">
        <v>2626.25</v>
      </c>
      <c r="P2408">
        <v>2602.5</v>
      </c>
      <c r="Q2408">
        <v>2613.25</v>
      </c>
      <c r="R2408">
        <v>2614.75</v>
      </c>
      <c r="S2408">
        <v>2625.76</v>
      </c>
      <c r="T2408">
        <v>2612.6799999999998</v>
      </c>
      <c r="U2408">
        <v>2616.1</v>
      </c>
      <c r="V2408">
        <v>2.4</v>
      </c>
      <c r="W2408">
        <v>2.4</v>
      </c>
      <c r="X2408">
        <v>2.4</v>
      </c>
      <c r="Y2408">
        <v>2.4</v>
      </c>
      <c r="Z2408">
        <v>2.4300000000000002</v>
      </c>
      <c r="AA2408">
        <v>2.4300000000000002</v>
      </c>
      <c r="AB2408">
        <v>2.4300000000000002</v>
      </c>
      <c r="AC2408">
        <v>2.4300000000000002</v>
      </c>
      <c r="AD2408">
        <v>244.02401040999999</v>
      </c>
      <c r="AE2408">
        <v>245.08737615999999</v>
      </c>
      <c r="AF2408">
        <v>243.80882993</v>
      </c>
      <c r="AG2408">
        <v>244.1643455</v>
      </c>
      <c r="AH2408" t="s">
        <v>12</v>
      </c>
      <c r="AI2408" t="s">
        <v>12</v>
      </c>
    </row>
    <row r="2409" spans="1:35" x14ac:dyDescent="0.25">
      <c r="A2409">
        <v>1547735400</v>
      </c>
      <c r="B2409">
        <v>19.114370610000002</v>
      </c>
      <c r="C2409">
        <v>19.973110729999998</v>
      </c>
      <c r="D2409">
        <v>19.104500030000001</v>
      </c>
      <c r="E2409">
        <v>19.765828630000001</v>
      </c>
      <c r="F2409">
        <v>19.114370610000002</v>
      </c>
      <c r="G2409">
        <v>19.973110729999998</v>
      </c>
      <c r="H2409">
        <v>19.104500030000001</v>
      </c>
      <c r="I2409">
        <v>19.765828630000001</v>
      </c>
      <c r="J2409">
        <v>2618</v>
      </c>
      <c r="K2409">
        <v>2650</v>
      </c>
      <c r="L2409">
        <v>2601.25</v>
      </c>
      <c r="M2409">
        <v>2640.5</v>
      </c>
      <c r="N2409">
        <v>2614.5</v>
      </c>
      <c r="O2409">
        <v>2645.5</v>
      </c>
      <c r="P2409">
        <v>2596.5</v>
      </c>
      <c r="Q2409">
        <v>2635.25</v>
      </c>
      <c r="R2409">
        <v>2609.2800000000002</v>
      </c>
      <c r="S2409">
        <v>2645.06</v>
      </c>
      <c r="T2409">
        <v>2606.36</v>
      </c>
      <c r="U2409">
        <v>2635.96</v>
      </c>
      <c r="V2409">
        <v>2.4</v>
      </c>
      <c r="W2409">
        <v>2.4</v>
      </c>
      <c r="X2409">
        <v>2.4</v>
      </c>
      <c r="Y2409">
        <v>2.4</v>
      </c>
      <c r="Z2409">
        <v>2.41</v>
      </c>
      <c r="AA2409">
        <v>2.41</v>
      </c>
      <c r="AB2409">
        <v>2.41</v>
      </c>
      <c r="AC2409">
        <v>2.41</v>
      </c>
      <c r="AD2409">
        <v>243.25684525</v>
      </c>
      <c r="AE2409">
        <v>246.91491325999999</v>
      </c>
      <c r="AF2409">
        <v>243.21006688</v>
      </c>
      <c r="AG2409">
        <v>246.01676868999999</v>
      </c>
      <c r="AH2409" t="s">
        <v>12</v>
      </c>
      <c r="AI2409" t="s">
        <v>12</v>
      </c>
    </row>
    <row r="2410" spans="1:35" x14ac:dyDescent="0.25">
      <c r="A2410">
        <v>1547821800</v>
      </c>
      <c r="B2410">
        <v>20.224810420000001</v>
      </c>
      <c r="C2410">
        <v>20.66898634</v>
      </c>
      <c r="D2410">
        <v>20.01802185</v>
      </c>
      <c r="E2410">
        <v>20.540668849999999</v>
      </c>
      <c r="F2410">
        <v>20.224810420000001</v>
      </c>
      <c r="G2410">
        <v>20.66898634</v>
      </c>
      <c r="H2410">
        <v>20.01802185</v>
      </c>
      <c r="I2410">
        <v>20.540668849999999</v>
      </c>
      <c r="J2410">
        <v>2642</v>
      </c>
      <c r="K2410">
        <v>2683</v>
      </c>
      <c r="L2410">
        <v>2638.75</v>
      </c>
      <c r="M2410">
        <v>2677.5</v>
      </c>
      <c r="N2410">
        <v>2636.75</v>
      </c>
      <c r="O2410">
        <v>2677.75</v>
      </c>
      <c r="P2410">
        <v>2632.75</v>
      </c>
      <c r="Q2410">
        <v>2671.5</v>
      </c>
      <c r="R2410">
        <v>2651.27</v>
      </c>
      <c r="S2410">
        <v>2675.47</v>
      </c>
      <c r="T2410">
        <v>2647.58</v>
      </c>
      <c r="U2410">
        <v>2670.71</v>
      </c>
      <c r="V2410">
        <v>2.4</v>
      </c>
      <c r="W2410">
        <v>2.4</v>
      </c>
      <c r="X2410">
        <v>2.4</v>
      </c>
      <c r="Y2410">
        <v>2.4</v>
      </c>
      <c r="Z2410">
        <v>2.42</v>
      </c>
      <c r="AA2410">
        <v>2.42</v>
      </c>
      <c r="AB2410">
        <v>2.42</v>
      </c>
      <c r="AC2410">
        <v>2.42</v>
      </c>
      <c r="AD2410">
        <v>247.90661456999999</v>
      </c>
      <c r="AE2410">
        <v>249.77774909999999</v>
      </c>
      <c r="AF2410">
        <v>246.05232024</v>
      </c>
      <c r="AG2410">
        <v>249.29125411999999</v>
      </c>
      <c r="AH2410" t="s">
        <v>12</v>
      </c>
      <c r="AI2410" t="s">
        <v>12</v>
      </c>
    </row>
    <row r="2411" spans="1:35" x14ac:dyDescent="0.25">
      <c r="A2411">
        <v>1548167400</v>
      </c>
      <c r="B2411">
        <v>20.170522250000001</v>
      </c>
      <c r="C2411">
        <v>20.218740010000001</v>
      </c>
      <c r="D2411">
        <v>19.306846839999999</v>
      </c>
      <c r="E2411">
        <v>19.72141104</v>
      </c>
      <c r="F2411">
        <v>20.170522250000001</v>
      </c>
      <c r="G2411">
        <v>20.218740010000001</v>
      </c>
      <c r="H2411">
        <v>19.306846839999999</v>
      </c>
      <c r="I2411">
        <v>19.72141104</v>
      </c>
      <c r="J2411">
        <v>2677.75</v>
      </c>
      <c r="K2411">
        <v>2678.75</v>
      </c>
      <c r="L2411">
        <v>2622.5</v>
      </c>
      <c r="M2411">
        <v>2637.25</v>
      </c>
      <c r="N2411">
        <v>2669.25</v>
      </c>
      <c r="O2411">
        <v>2673.5</v>
      </c>
      <c r="P2411">
        <v>2616.5</v>
      </c>
      <c r="Q2411">
        <v>2632</v>
      </c>
      <c r="R2411">
        <v>2657.88</v>
      </c>
      <c r="S2411">
        <v>2657.88</v>
      </c>
      <c r="T2411">
        <v>2617.27</v>
      </c>
      <c r="U2411">
        <v>2632.9</v>
      </c>
      <c r="V2411">
        <v>2.4</v>
      </c>
      <c r="W2411">
        <v>2.4</v>
      </c>
      <c r="X2411">
        <v>2.4</v>
      </c>
      <c r="Y2411">
        <v>2.4</v>
      </c>
      <c r="Z2411">
        <v>2.41</v>
      </c>
      <c r="AA2411">
        <v>2.41</v>
      </c>
      <c r="AB2411">
        <v>2.41</v>
      </c>
      <c r="AC2411">
        <v>2.41</v>
      </c>
      <c r="AD2411">
        <v>247.75692380000001</v>
      </c>
      <c r="AE2411">
        <v>247.98145994999999</v>
      </c>
      <c r="AF2411">
        <v>244.23919088</v>
      </c>
      <c r="AG2411">
        <v>245.92321196</v>
      </c>
      <c r="AH2411" t="s">
        <v>12</v>
      </c>
      <c r="AI2411" t="s">
        <v>12</v>
      </c>
    </row>
    <row r="2412" spans="1:35" x14ac:dyDescent="0.25">
      <c r="A2412">
        <v>1548253800</v>
      </c>
      <c r="B2412">
        <v>19.973110729999998</v>
      </c>
      <c r="C2412">
        <v>20.131039950000002</v>
      </c>
      <c r="D2412">
        <v>19.213668599999998</v>
      </c>
      <c r="E2412">
        <v>19.815181509999999</v>
      </c>
      <c r="F2412">
        <v>19.973110729999998</v>
      </c>
      <c r="G2412">
        <v>20.131039950000002</v>
      </c>
      <c r="H2412">
        <v>19.213668599999998</v>
      </c>
      <c r="I2412">
        <v>19.815181509999999</v>
      </c>
      <c r="J2412">
        <v>2635.75</v>
      </c>
      <c r="K2412">
        <v>2659</v>
      </c>
      <c r="L2412">
        <v>2618</v>
      </c>
      <c r="M2412">
        <v>2643.75</v>
      </c>
      <c r="N2412">
        <v>2630.75</v>
      </c>
      <c r="O2412">
        <v>2653.75</v>
      </c>
      <c r="P2412">
        <v>2612.5</v>
      </c>
      <c r="Q2412">
        <v>2638.25</v>
      </c>
      <c r="R2412">
        <v>2643.48</v>
      </c>
      <c r="S2412">
        <v>2653.19</v>
      </c>
      <c r="T2412">
        <v>2612.86</v>
      </c>
      <c r="U2412">
        <v>2638.7</v>
      </c>
      <c r="V2412">
        <v>2.4</v>
      </c>
      <c r="W2412">
        <v>2.4</v>
      </c>
      <c r="X2412">
        <v>2.4</v>
      </c>
      <c r="Y2412">
        <v>2.4</v>
      </c>
      <c r="Z2412">
        <v>2.4</v>
      </c>
      <c r="AA2412">
        <v>2.4</v>
      </c>
      <c r="AB2412">
        <v>2.4</v>
      </c>
      <c r="AC2412">
        <v>2.4</v>
      </c>
      <c r="AD2412">
        <v>246.99911431999999</v>
      </c>
      <c r="AE2412">
        <v>247.72885679000001</v>
      </c>
      <c r="AF2412">
        <v>243.86496396999999</v>
      </c>
      <c r="AG2412">
        <v>246.43777395999999</v>
      </c>
      <c r="AH2412" t="s">
        <v>12</v>
      </c>
      <c r="AI2412" t="s">
        <v>12</v>
      </c>
    </row>
    <row r="2413" spans="1:35" x14ac:dyDescent="0.25">
      <c r="A2413">
        <v>1548340200</v>
      </c>
      <c r="B2413">
        <v>19.775699209999999</v>
      </c>
      <c r="C2413">
        <v>19.99285188</v>
      </c>
      <c r="D2413">
        <v>19.521433170000002</v>
      </c>
      <c r="E2413">
        <v>19.869469680000002</v>
      </c>
      <c r="F2413">
        <v>19.775699209999999</v>
      </c>
      <c r="G2413">
        <v>19.99285188</v>
      </c>
      <c r="H2413">
        <v>19.521433170000002</v>
      </c>
      <c r="I2413">
        <v>19.869469680000002</v>
      </c>
      <c r="J2413">
        <v>2639.75</v>
      </c>
      <c r="K2413">
        <v>2651.5</v>
      </c>
      <c r="L2413">
        <v>2631.5</v>
      </c>
      <c r="M2413">
        <v>2639.25</v>
      </c>
      <c r="N2413">
        <v>2635</v>
      </c>
      <c r="O2413">
        <v>2647.5</v>
      </c>
      <c r="P2413">
        <v>2626</v>
      </c>
      <c r="Q2413">
        <v>2634</v>
      </c>
      <c r="R2413">
        <v>2638.84</v>
      </c>
      <c r="S2413">
        <v>2647.2</v>
      </c>
      <c r="T2413">
        <v>2627.01</v>
      </c>
      <c r="U2413">
        <v>2642.33</v>
      </c>
      <c r="V2413">
        <v>2.4</v>
      </c>
      <c r="W2413">
        <v>2.4</v>
      </c>
      <c r="X2413">
        <v>2.4</v>
      </c>
      <c r="Y2413">
        <v>2.4</v>
      </c>
      <c r="Z2413">
        <v>2.41</v>
      </c>
      <c r="AA2413">
        <v>2.41</v>
      </c>
      <c r="AB2413">
        <v>2.41</v>
      </c>
      <c r="AC2413">
        <v>2.41</v>
      </c>
      <c r="AD2413">
        <v>246.25066050000001</v>
      </c>
      <c r="AE2413">
        <v>247.1768721</v>
      </c>
      <c r="AF2413">
        <v>245.19346949000001</v>
      </c>
      <c r="AG2413">
        <v>246.56875337</v>
      </c>
      <c r="AH2413" t="s">
        <v>12</v>
      </c>
      <c r="AI2413" t="s">
        <v>12</v>
      </c>
    </row>
    <row r="2414" spans="1:35" x14ac:dyDescent="0.25">
      <c r="A2414">
        <v>1548426600</v>
      </c>
      <c r="B2414">
        <v>20.323516179999999</v>
      </c>
      <c r="C2414">
        <v>20.560410009999998</v>
      </c>
      <c r="D2414">
        <v>20.205069269999999</v>
      </c>
      <c r="E2414">
        <v>20.353127910000001</v>
      </c>
      <c r="F2414">
        <v>20.323516179999999</v>
      </c>
      <c r="G2414">
        <v>20.560410009999998</v>
      </c>
      <c r="H2414">
        <v>20.205069269999999</v>
      </c>
      <c r="I2414">
        <v>20.353127910000001</v>
      </c>
      <c r="J2414">
        <v>2641.75</v>
      </c>
      <c r="K2414">
        <v>2677</v>
      </c>
      <c r="L2414">
        <v>2640</v>
      </c>
      <c r="M2414">
        <v>2669</v>
      </c>
      <c r="N2414">
        <v>2636.25</v>
      </c>
      <c r="O2414">
        <v>2672.5</v>
      </c>
      <c r="P2414">
        <v>2634.5</v>
      </c>
      <c r="Q2414">
        <v>2663.5</v>
      </c>
      <c r="R2414">
        <v>2657.44</v>
      </c>
      <c r="S2414">
        <v>2672.38</v>
      </c>
      <c r="T2414">
        <v>2657.33</v>
      </c>
      <c r="U2414">
        <v>2664.76</v>
      </c>
      <c r="V2414">
        <v>2.4</v>
      </c>
      <c r="W2414">
        <v>2.4</v>
      </c>
      <c r="X2414">
        <v>2.4</v>
      </c>
      <c r="Y2414">
        <v>2.4</v>
      </c>
      <c r="Z2414">
        <v>2.4</v>
      </c>
      <c r="AA2414">
        <v>2.4</v>
      </c>
      <c r="AB2414">
        <v>2.4</v>
      </c>
      <c r="AC2414">
        <v>2.4</v>
      </c>
      <c r="AD2414">
        <v>248.49602193999999</v>
      </c>
      <c r="AE2414">
        <v>249.51579027</v>
      </c>
      <c r="AF2414">
        <v>246.67119799</v>
      </c>
      <c r="AG2414">
        <v>248.65506837999999</v>
      </c>
      <c r="AH2414" t="s">
        <v>12</v>
      </c>
      <c r="AI2414" t="s">
        <v>12</v>
      </c>
    </row>
    <row r="2415" spans="1:35" x14ac:dyDescent="0.25">
      <c r="A2415">
        <v>1548685800</v>
      </c>
      <c r="B2415">
        <v>19.790505069999998</v>
      </c>
      <c r="C2415">
        <v>19.9040167</v>
      </c>
      <c r="D2415">
        <v>19.435164329999999</v>
      </c>
      <c r="E2415">
        <v>19.9040167</v>
      </c>
      <c r="F2415">
        <v>19.790505069999998</v>
      </c>
      <c r="G2415">
        <v>19.9040167</v>
      </c>
      <c r="H2415">
        <v>19.435164329999999</v>
      </c>
      <c r="I2415">
        <v>19.9040167</v>
      </c>
      <c r="J2415">
        <v>2668.25</v>
      </c>
      <c r="K2415">
        <v>2668.75</v>
      </c>
      <c r="L2415">
        <v>2627.75</v>
      </c>
      <c r="M2415">
        <v>2647</v>
      </c>
      <c r="N2415">
        <v>2660</v>
      </c>
      <c r="O2415">
        <v>2663.5</v>
      </c>
      <c r="P2415">
        <v>2622.25</v>
      </c>
      <c r="Q2415">
        <v>2642</v>
      </c>
      <c r="R2415">
        <v>2644.97</v>
      </c>
      <c r="S2415">
        <v>2644.97</v>
      </c>
      <c r="T2415">
        <v>2624.06</v>
      </c>
      <c r="U2415">
        <v>2643.85</v>
      </c>
      <c r="V2415">
        <v>2.4</v>
      </c>
      <c r="W2415">
        <v>2.4</v>
      </c>
      <c r="X2415">
        <v>2.4</v>
      </c>
      <c r="Y2415">
        <v>2.4</v>
      </c>
      <c r="Z2415">
        <v>2.39</v>
      </c>
      <c r="AA2415">
        <v>2.39</v>
      </c>
      <c r="AB2415">
        <v>2.39</v>
      </c>
      <c r="AC2415">
        <v>2.39</v>
      </c>
      <c r="AD2415">
        <v>246.41906261</v>
      </c>
      <c r="AE2415">
        <v>246.83071221</v>
      </c>
      <c r="AF2415">
        <v>244.92215497999999</v>
      </c>
      <c r="AG2415">
        <v>246.76522249999999</v>
      </c>
      <c r="AH2415" t="s">
        <v>12</v>
      </c>
      <c r="AI2415" t="s">
        <v>12</v>
      </c>
    </row>
    <row r="2416" spans="1:35" x14ac:dyDescent="0.25">
      <c r="A2416">
        <v>1548772200</v>
      </c>
      <c r="B2416">
        <v>19.9040167</v>
      </c>
      <c r="C2416">
        <v>20.052075339999998</v>
      </c>
      <c r="D2416">
        <v>19.598028840000001</v>
      </c>
      <c r="E2416">
        <v>19.815181509999999</v>
      </c>
      <c r="F2416">
        <v>19.9040167</v>
      </c>
      <c r="G2416">
        <v>20.052075339999998</v>
      </c>
      <c r="H2416">
        <v>19.598028840000001</v>
      </c>
      <c r="I2416">
        <v>19.815181509999999</v>
      </c>
      <c r="J2416">
        <v>2643.75</v>
      </c>
      <c r="K2416">
        <v>2655</v>
      </c>
      <c r="L2416">
        <v>2634.5</v>
      </c>
      <c r="M2416">
        <v>2645.5</v>
      </c>
      <c r="N2416">
        <v>2640.25</v>
      </c>
      <c r="O2416">
        <v>2650</v>
      </c>
      <c r="P2416">
        <v>2628.5</v>
      </c>
      <c r="Q2416">
        <v>2640.25</v>
      </c>
      <c r="R2416">
        <v>2644.89</v>
      </c>
      <c r="S2416">
        <v>2650.93</v>
      </c>
      <c r="T2416">
        <v>2631.05</v>
      </c>
      <c r="U2416">
        <v>2640</v>
      </c>
      <c r="V2416">
        <v>2.4</v>
      </c>
      <c r="W2416">
        <v>2.4</v>
      </c>
      <c r="X2416">
        <v>2.4</v>
      </c>
      <c r="Y2416">
        <v>2.4</v>
      </c>
      <c r="Z2416">
        <v>2.4</v>
      </c>
      <c r="AA2416">
        <v>2.4</v>
      </c>
      <c r="AB2416">
        <v>2.4</v>
      </c>
      <c r="AC2416">
        <v>2.4</v>
      </c>
      <c r="AD2416">
        <v>246.91491325999999</v>
      </c>
      <c r="AE2416">
        <v>247.50432064</v>
      </c>
      <c r="AF2416">
        <v>245.56769639999999</v>
      </c>
      <c r="AG2416">
        <v>246.43777395999999</v>
      </c>
      <c r="AH2416" t="s">
        <v>12</v>
      </c>
      <c r="AI2416" t="s">
        <v>12</v>
      </c>
    </row>
    <row r="2417" spans="1:35" x14ac:dyDescent="0.25">
      <c r="A2417">
        <v>1548858600</v>
      </c>
      <c r="B2417">
        <v>20.180392829999999</v>
      </c>
      <c r="C2417">
        <v>20.95024841</v>
      </c>
      <c r="D2417">
        <v>19.987916590000001</v>
      </c>
      <c r="E2417">
        <v>20.74795095</v>
      </c>
      <c r="F2417">
        <v>20.180392829999999</v>
      </c>
      <c r="G2417">
        <v>20.95024841</v>
      </c>
      <c r="H2417">
        <v>19.987916590000001</v>
      </c>
      <c r="I2417">
        <v>20.74795095</v>
      </c>
      <c r="J2417">
        <v>2655.25</v>
      </c>
      <c r="K2417">
        <v>2694.75</v>
      </c>
      <c r="L2417">
        <v>2641.5</v>
      </c>
      <c r="M2417">
        <v>2687.75</v>
      </c>
      <c r="N2417">
        <v>2648.5</v>
      </c>
      <c r="O2417">
        <v>2689.75</v>
      </c>
      <c r="P2417">
        <v>2636.25</v>
      </c>
      <c r="Q2417">
        <v>2682.5</v>
      </c>
      <c r="R2417">
        <v>2653.62</v>
      </c>
      <c r="S2417">
        <v>2690.44</v>
      </c>
      <c r="T2417">
        <v>2648.34</v>
      </c>
      <c r="U2417">
        <v>2681.05</v>
      </c>
      <c r="V2417">
        <v>2.4</v>
      </c>
      <c r="W2417">
        <v>2.4</v>
      </c>
      <c r="X2417">
        <v>2.4</v>
      </c>
      <c r="Y2417">
        <v>2.4</v>
      </c>
      <c r="Z2417">
        <v>2.39</v>
      </c>
      <c r="AA2417">
        <v>2.39</v>
      </c>
      <c r="AB2417">
        <v>2.39</v>
      </c>
      <c r="AC2417">
        <v>2.39</v>
      </c>
      <c r="AD2417">
        <v>248.01888263999999</v>
      </c>
      <c r="AE2417">
        <v>251.21852268999999</v>
      </c>
      <c r="AF2417">
        <v>247.22365045999999</v>
      </c>
      <c r="AG2417">
        <v>250.33908946</v>
      </c>
      <c r="AH2417" t="s">
        <v>12</v>
      </c>
      <c r="AI2417" t="s">
        <v>12</v>
      </c>
    </row>
    <row r="2418" spans="1:35" x14ac:dyDescent="0.25">
      <c r="A2418">
        <v>1548945000</v>
      </c>
      <c r="B2418">
        <v>20.703533360000002</v>
      </c>
      <c r="C2418">
        <v>21.38460311</v>
      </c>
      <c r="D2418">
        <v>20.664051059999998</v>
      </c>
      <c r="E2418">
        <v>21.266156200000001</v>
      </c>
      <c r="F2418">
        <v>20.703533360000002</v>
      </c>
      <c r="G2418">
        <v>21.38460311</v>
      </c>
      <c r="H2418">
        <v>20.664051059999998</v>
      </c>
      <c r="I2418">
        <v>21.266156200000001</v>
      </c>
      <c r="J2418">
        <v>2687.25</v>
      </c>
      <c r="K2418">
        <v>2718</v>
      </c>
      <c r="L2418">
        <v>2681.75</v>
      </c>
      <c r="M2418">
        <v>2709.75</v>
      </c>
      <c r="N2418">
        <v>2683.5</v>
      </c>
      <c r="O2418">
        <v>2713</v>
      </c>
      <c r="P2418">
        <v>2675.75</v>
      </c>
      <c r="Q2418">
        <v>2704.5</v>
      </c>
      <c r="R2418">
        <v>2685.49</v>
      </c>
      <c r="S2418">
        <v>2708.95</v>
      </c>
      <c r="T2418">
        <v>2678.65</v>
      </c>
      <c r="U2418">
        <v>2704.1</v>
      </c>
      <c r="V2418">
        <v>2.4</v>
      </c>
      <c r="W2418">
        <v>2.4</v>
      </c>
      <c r="X2418">
        <v>2.4</v>
      </c>
      <c r="Y2418">
        <v>2.4</v>
      </c>
      <c r="Z2418">
        <v>2.58</v>
      </c>
      <c r="AA2418">
        <v>2.58</v>
      </c>
      <c r="AB2418">
        <v>2.58</v>
      </c>
      <c r="AC2418">
        <v>2.58</v>
      </c>
      <c r="AD2418">
        <v>250.27359974999999</v>
      </c>
      <c r="AE2418">
        <v>253.04287886</v>
      </c>
      <c r="AF2418">
        <v>250.04906360999999</v>
      </c>
      <c r="AG2418">
        <v>252.53767253999999</v>
      </c>
      <c r="AH2418" t="s">
        <v>12</v>
      </c>
      <c r="AI2418" t="s">
        <v>12</v>
      </c>
    </row>
    <row r="2419" spans="1:35" x14ac:dyDescent="0.25">
      <c r="A2419">
        <v>1549031400</v>
      </c>
      <c r="B2419">
        <v>21.325379649999999</v>
      </c>
      <c r="C2419">
        <v>21.56967641</v>
      </c>
      <c r="D2419">
        <v>21.0983564</v>
      </c>
      <c r="E2419">
        <v>21.29576793</v>
      </c>
      <c r="F2419">
        <v>21.325379649999999</v>
      </c>
      <c r="G2419">
        <v>21.56967641</v>
      </c>
      <c r="H2419">
        <v>21.0983564</v>
      </c>
      <c r="I2419">
        <v>21.29576793</v>
      </c>
      <c r="J2419">
        <v>2712.75</v>
      </c>
      <c r="K2419">
        <v>2721.5</v>
      </c>
      <c r="L2419">
        <v>2700.5</v>
      </c>
      <c r="M2419">
        <v>2709.25</v>
      </c>
      <c r="N2419">
        <v>2707.75</v>
      </c>
      <c r="O2419">
        <v>2716</v>
      </c>
      <c r="P2419">
        <v>2695.5</v>
      </c>
      <c r="Q2419">
        <v>2704.25</v>
      </c>
      <c r="R2419">
        <v>2702.32</v>
      </c>
      <c r="S2419">
        <v>2716.66</v>
      </c>
      <c r="T2419">
        <v>2696.88</v>
      </c>
      <c r="U2419">
        <v>2706.53</v>
      </c>
      <c r="V2419">
        <v>2.4</v>
      </c>
      <c r="W2419">
        <v>2.4</v>
      </c>
      <c r="X2419">
        <v>2.4</v>
      </c>
      <c r="Y2419">
        <v>2.4</v>
      </c>
      <c r="Z2419">
        <v>2.4700000000000002</v>
      </c>
      <c r="AA2419">
        <v>2.4700000000000002</v>
      </c>
      <c r="AB2419">
        <v>2.4700000000000002</v>
      </c>
      <c r="AC2419">
        <v>2.4700000000000002</v>
      </c>
      <c r="AD2419">
        <v>252.74349734</v>
      </c>
      <c r="AE2419">
        <v>253.72584297</v>
      </c>
      <c r="AF2419">
        <v>251.83599709000001</v>
      </c>
      <c r="AG2419">
        <v>252.65929628999999</v>
      </c>
      <c r="AH2419" t="s">
        <v>12</v>
      </c>
      <c r="AI2419" t="s">
        <v>12</v>
      </c>
    </row>
    <row r="2420" spans="1:35" x14ac:dyDescent="0.25">
      <c r="A2420">
        <v>1549290600</v>
      </c>
      <c r="B2420">
        <v>21.310573789999999</v>
      </c>
      <c r="C2420">
        <v>21.759685000000001</v>
      </c>
      <c r="D2420">
        <v>21.132903420000002</v>
      </c>
      <c r="E2420">
        <v>21.749814430000001</v>
      </c>
      <c r="F2420">
        <v>21.310573789999999</v>
      </c>
      <c r="G2420">
        <v>21.759685000000001</v>
      </c>
      <c r="H2420">
        <v>21.132903420000002</v>
      </c>
      <c r="I2420">
        <v>21.749814430000001</v>
      </c>
      <c r="J2420">
        <v>2704</v>
      </c>
      <c r="K2420">
        <v>2730</v>
      </c>
      <c r="L2420">
        <v>2702.25</v>
      </c>
      <c r="M2420">
        <v>2726.5</v>
      </c>
      <c r="N2420">
        <v>2699.25</v>
      </c>
      <c r="O2420">
        <v>2725</v>
      </c>
      <c r="P2420">
        <v>2697</v>
      </c>
      <c r="Q2420">
        <v>2721.25</v>
      </c>
      <c r="R2420">
        <v>2706.49</v>
      </c>
      <c r="S2420">
        <v>2724.99</v>
      </c>
      <c r="T2420">
        <v>2698.75</v>
      </c>
      <c r="U2420">
        <v>2724.87</v>
      </c>
      <c r="V2420">
        <v>2.4</v>
      </c>
      <c r="W2420">
        <v>2.4</v>
      </c>
      <c r="X2420">
        <v>2.4</v>
      </c>
      <c r="Y2420">
        <v>2.4</v>
      </c>
      <c r="Z2420">
        <v>2.4</v>
      </c>
      <c r="AA2420">
        <v>2.4</v>
      </c>
      <c r="AB2420">
        <v>2.4</v>
      </c>
      <c r="AC2420">
        <v>2.4</v>
      </c>
      <c r="AD2420">
        <v>252.70607465000001</v>
      </c>
      <c r="AE2420">
        <v>254.50236380000001</v>
      </c>
      <c r="AF2420">
        <v>252.00439919999999</v>
      </c>
      <c r="AG2420">
        <v>254.43687409</v>
      </c>
      <c r="AH2420" t="s">
        <v>12</v>
      </c>
      <c r="AI2420" t="s">
        <v>12</v>
      </c>
    </row>
    <row r="2421" spans="1:35" x14ac:dyDescent="0.25">
      <c r="A2421">
        <v>1549377000</v>
      </c>
      <c r="B2421">
        <v>21.86826134</v>
      </c>
      <c r="C2421">
        <v>22.095284589999999</v>
      </c>
      <c r="D2421">
        <v>21.730073269999998</v>
      </c>
      <c r="E2421">
        <v>22.031125840000001</v>
      </c>
      <c r="F2421">
        <v>21.86826134</v>
      </c>
      <c r="G2421">
        <v>22.095284589999999</v>
      </c>
      <c r="H2421">
        <v>21.730073269999998</v>
      </c>
      <c r="I2421">
        <v>22.031125840000001</v>
      </c>
      <c r="J2421">
        <v>2724</v>
      </c>
      <c r="K2421">
        <v>2742.25</v>
      </c>
      <c r="L2421">
        <v>2721.75</v>
      </c>
      <c r="M2421">
        <v>2736.25</v>
      </c>
      <c r="N2421">
        <v>2719.5</v>
      </c>
      <c r="O2421">
        <v>2737.75</v>
      </c>
      <c r="P2421">
        <v>2716.25</v>
      </c>
      <c r="Q2421">
        <v>2731</v>
      </c>
      <c r="R2421">
        <v>2728.34</v>
      </c>
      <c r="S2421">
        <v>2738.98</v>
      </c>
      <c r="T2421">
        <v>2724.03</v>
      </c>
      <c r="U2421">
        <v>2737.7</v>
      </c>
      <c r="V2421">
        <v>2.4</v>
      </c>
      <c r="W2421">
        <v>2.4</v>
      </c>
      <c r="X2421">
        <v>2.4</v>
      </c>
      <c r="Y2421">
        <v>2.4</v>
      </c>
      <c r="Z2421">
        <v>2.4</v>
      </c>
      <c r="AA2421">
        <v>2.4</v>
      </c>
      <c r="AB2421">
        <v>2.4</v>
      </c>
      <c r="AC2421">
        <v>2.4</v>
      </c>
      <c r="AD2421">
        <v>254.88594638000001</v>
      </c>
      <c r="AE2421">
        <v>255.82151365000001</v>
      </c>
      <c r="AF2421">
        <v>254.36202871</v>
      </c>
      <c r="AG2421">
        <v>255.50342078</v>
      </c>
      <c r="AH2421" t="s">
        <v>12</v>
      </c>
      <c r="AI2421" t="s">
        <v>12</v>
      </c>
    </row>
    <row r="2422" spans="1:35" x14ac:dyDescent="0.25">
      <c r="A2422">
        <v>1549463400</v>
      </c>
      <c r="B2422">
        <v>21.93242008</v>
      </c>
      <c r="C2422">
        <v>22.067844390000001</v>
      </c>
      <c r="D2422">
        <v>21.720202700000002</v>
      </c>
      <c r="E2422">
        <v>21.92254951</v>
      </c>
      <c r="F2422">
        <v>21.93242008</v>
      </c>
      <c r="G2422">
        <v>22.067844390000001</v>
      </c>
      <c r="H2422">
        <v>21.720202700000002</v>
      </c>
      <c r="I2422">
        <v>21.92254951</v>
      </c>
      <c r="J2422">
        <v>2737</v>
      </c>
      <c r="K2422">
        <v>2740.75</v>
      </c>
      <c r="L2422">
        <v>2727.75</v>
      </c>
      <c r="M2422">
        <v>2734.5</v>
      </c>
      <c r="N2422">
        <v>2730.75</v>
      </c>
      <c r="O2422">
        <v>2736.5</v>
      </c>
      <c r="P2422">
        <v>2722.25</v>
      </c>
      <c r="Q2422">
        <v>2729.5</v>
      </c>
      <c r="R2422">
        <v>2735.05</v>
      </c>
      <c r="S2422">
        <v>2738.08</v>
      </c>
      <c r="T2422">
        <v>2724.15</v>
      </c>
      <c r="U2422">
        <v>2731.61</v>
      </c>
      <c r="V2422">
        <v>2.4</v>
      </c>
      <c r="W2422">
        <v>2.4</v>
      </c>
      <c r="X2422">
        <v>2.4</v>
      </c>
      <c r="Y2422">
        <v>2.4</v>
      </c>
      <c r="Z2422">
        <v>2.38</v>
      </c>
      <c r="AA2422">
        <v>2.38</v>
      </c>
      <c r="AB2422">
        <v>2.38</v>
      </c>
      <c r="AC2422">
        <v>2.38</v>
      </c>
      <c r="AD2422">
        <v>255.21339492999999</v>
      </c>
      <c r="AE2422">
        <v>255.72795692</v>
      </c>
      <c r="AF2422">
        <v>254.3994514</v>
      </c>
      <c r="AG2422">
        <v>255.16661655999999</v>
      </c>
      <c r="AH2422" t="s">
        <v>12</v>
      </c>
      <c r="AI2422" t="s">
        <v>12</v>
      </c>
    </row>
    <row r="2423" spans="1:35" x14ac:dyDescent="0.25">
      <c r="A2423">
        <v>1549549800</v>
      </c>
      <c r="B2423">
        <v>21.473438300000002</v>
      </c>
      <c r="C2423">
        <v>21.62149694</v>
      </c>
      <c r="D2423">
        <v>20.845077419999999</v>
      </c>
      <c r="E2423">
        <v>21.290832640000001</v>
      </c>
      <c r="F2423">
        <v>21.473438300000002</v>
      </c>
      <c r="G2423">
        <v>21.62149694</v>
      </c>
      <c r="H2423">
        <v>20.845077419999999</v>
      </c>
      <c r="I2423">
        <v>21.290832640000001</v>
      </c>
      <c r="J2423">
        <v>2732.75</v>
      </c>
      <c r="K2423">
        <v>2733.25</v>
      </c>
      <c r="L2423">
        <v>2690.75</v>
      </c>
      <c r="M2423">
        <v>2709</v>
      </c>
      <c r="N2423">
        <v>2727</v>
      </c>
      <c r="O2423">
        <v>2729.25</v>
      </c>
      <c r="P2423">
        <v>2685.5</v>
      </c>
      <c r="Q2423">
        <v>2704</v>
      </c>
      <c r="R2423">
        <v>2717.53</v>
      </c>
      <c r="S2423">
        <v>2719.32</v>
      </c>
      <c r="T2423">
        <v>2687.26</v>
      </c>
      <c r="U2423">
        <v>2706.05</v>
      </c>
      <c r="V2423">
        <v>2.4</v>
      </c>
      <c r="W2423">
        <v>2.4</v>
      </c>
      <c r="X2423">
        <v>2.4</v>
      </c>
      <c r="Y2423">
        <v>2.4</v>
      </c>
      <c r="Z2423">
        <v>2.38</v>
      </c>
      <c r="AA2423">
        <v>2.38</v>
      </c>
      <c r="AB2423">
        <v>2.38</v>
      </c>
      <c r="AC2423">
        <v>2.38</v>
      </c>
      <c r="AD2423">
        <v>253.48259547999999</v>
      </c>
      <c r="AE2423">
        <v>254.05329151000001</v>
      </c>
      <c r="AF2423">
        <v>251.00334222000001</v>
      </c>
      <c r="AG2423">
        <v>252.73414167000001</v>
      </c>
      <c r="AH2423" t="s">
        <v>12</v>
      </c>
      <c r="AI2423" t="s">
        <v>12</v>
      </c>
    </row>
    <row r="2424" spans="1:35" x14ac:dyDescent="0.25">
      <c r="A2424">
        <v>1549636200</v>
      </c>
      <c r="B2424">
        <v>20.935491899999999</v>
      </c>
      <c r="C2424">
        <v>21.369797250000001</v>
      </c>
      <c r="D2424">
        <v>20.738179079999998</v>
      </c>
      <c r="E2424">
        <v>21.369797250000001</v>
      </c>
      <c r="F2424">
        <v>20.935491899999999</v>
      </c>
      <c r="G2424">
        <v>21.369797250000001</v>
      </c>
      <c r="H2424">
        <v>20.738179079999998</v>
      </c>
      <c r="I2424">
        <v>21.369797250000001</v>
      </c>
      <c r="J2424">
        <v>2708.5</v>
      </c>
      <c r="K2424">
        <v>2713.5</v>
      </c>
      <c r="L2424">
        <v>2686</v>
      </c>
      <c r="M2424">
        <v>2711</v>
      </c>
      <c r="N2424">
        <v>2702</v>
      </c>
      <c r="O2424">
        <v>2709</v>
      </c>
      <c r="P2424">
        <v>2680.75</v>
      </c>
      <c r="Q2424">
        <v>2706.25</v>
      </c>
      <c r="R2424">
        <v>2692.36</v>
      </c>
      <c r="S2424">
        <v>2708.07</v>
      </c>
      <c r="T2424">
        <v>2681.83</v>
      </c>
      <c r="U2424">
        <v>2707.88</v>
      </c>
      <c r="V2424">
        <v>2.4</v>
      </c>
      <c r="W2424">
        <v>2.4</v>
      </c>
      <c r="X2424">
        <v>2.4</v>
      </c>
      <c r="Y2424">
        <v>2.4</v>
      </c>
      <c r="Z2424">
        <v>2.37</v>
      </c>
      <c r="AA2424">
        <v>2.37</v>
      </c>
      <c r="AB2424">
        <v>2.37</v>
      </c>
      <c r="AC2424">
        <v>2.37</v>
      </c>
      <c r="AD2424">
        <v>251.43370315999999</v>
      </c>
      <c r="AE2424">
        <v>253.14579126000001</v>
      </c>
      <c r="AF2424">
        <v>250.57298127999999</v>
      </c>
      <c r="AG2424">
        <v>253.04287886</v>
      </c>
      <c r="AH2424" t="s">
        <v>12</v>
      </c>
      <c r="AI2424" t="s">
        <v>12</v>
      </c>
    </row>
    <row r="2425" spans="1:35" x14ac:dyDescent="0.25">
      <c r="A2425">
        <v>1549895400</v>
      </c>
      <c r="B2425">
        <v>21.532661749999999</v>
      </c>
      <c r="C2425">
        <v>21.5968205</v>
      </c>
      <c r="D2425">
        <v>21.25628562</v>
      </c>
      <c r="E2425">
        <v>21.404344259999998</v>
      </c>
      <c r="F2425">
        <v>21.532661749999999</v>
      </c>
      <c r="G2425">
        <v>21.5968205</v>
      </c>
      <c r="H2425">
        <v>21.25628562</v>
      </c>
      <c r="I2425">
        <v>21.404344259999998</v>
      </c>
      <c r="J2425">
        <v>2715</v>
      </c>
      <c r="K2425">
        <v>2726.75</v>
      </c>
      <c r="L2425">
        <v>2705.5</v>
      </c>
      <c r="M2425">
        <v>2713</v>
      </c>
      <c r="N2425">
        <v>2710.75</v>
      </c>
      <c r="O2425">
        <v>2721.5</v>
      </c>
      <c r="P2425">
        <v>2700.5</v>
      </c>
      <c r="Q2425">
        <v>2708.25</v>
      </c>
      <c r="R2425">
        <v>2712.4</v>
      </c>
      <c r="S2425">
        <v>2718.05</v>
      </c>
      <c r="T2425">
        <v>2703.79</v>
      </c>
      <c r="U2425">
        <v>2709.8</v>
      </c>
      <c r="V2425">
        <v>2.4</v>
      </c>
      <c r="W2425">
        <v>2.4</v>
      </c>
      <c r="X2425">
        <v>2.4</v>
      </c>
      <c r="Y2425">
        <v>2.4</v>
      </c>
      <c r="Z2425">
        <v>2.4</v>
      </c>
      <c r="AA2425">
        <v>2.4</v>
      </c>
      <c r="AB2425">
        <v>2.4</v>
      </c>
      <c r="AC2425">
        <v>2.4</v>
      </c>
      <c r="AD2425">
        <v>253.72584297</v>
      </c>
      <c r="AE2425">
        <v>253.99715748</v>
      </c>
      <c r="AF2425">
        <v>252.63122927000001</v>
      </c>
      <c r="AG2425">
        <v>253.18321395999999</v>
      </c>
      <c r="AH2425" t="s">
        <v>12</v>
      </c>
      <c r="AI2425" t="s">
        <v>12</v>
      </c>
    </row>
    <row r="2426" spans="1:35" x14ac:dyDescent="0.25">
      <c r="A2426">
        <v>1549981800</v>
      </c>
      <c r="B2426">
        <v>21.818908459999999</v>
      </c>
      <c r="C2426">
        <v>22.317372550000002</v>
      </c>
      <c r="D2426">
        <v>21.799167310000001</v>
      </c>
      <c r="E2426">
        <v>22.223602079999999</v>
      </c>
      <c r="F2426">
        <v>21.818908459999999</v>
      </c>
      <c r="G2426">
        <v>22.317372550000002</v>
      </c>
      <c r="H2426">
        <v>21.799167310000001</v>
      </c>
      <c r="I2426">
        <v>22.223602079999999</v>
      </c>
      <c r="J2426">
        <v>2712</v>
      </c>
      <c r="K2426">
        <v>2753.25</v>
      </c>
      <c r="L2426">
        <v>2710.5</v>
      </c>
      <c r="M2426">
        <v>2749.75</v>
      </c>
      <c r="N2426">
        <v>2707</v>
      </c>
      <c r="O2426">
        <v>2748</v>
      </c>
      <c r="P2426">
        <v>2705.5</v>
      </c>
      <c r="Q2426">
        <v>2744.75</v>
      </c>
      <c r="R2426">
        <v>2722.61</v>
      </c>
      <c r="S2426">
        <v>2748.19</v>
      </c>
      <c r="T2426">
        <v>2722.61</v>
      </c>
      <c r="U2426">
        <v>2744.73</v>
      </c>
      <c r="V2426">
        <v>2.4</v>
      </c>
      <c r="W2426">
        <v>2.4</v>
      </c>
      <c r="X2426">
        <v>2.4</v>
      </c>
      <c r="Y2426">
        <v>2.4</v>
      </c>
      <c r="Z2426">
        <v>2.39</v>
      </c>
      <c r="AA2426">
        <v>2.39</v>
      </c>
      <c r="AB2426">
        <v>2.39</v>
      </c>
      <c r="AC2426">
        <v>2.39</v>
      </c>
      <c r="AD2426">
        <v>254.86723504</v>
      </c>
      <c r="AE2426">
        <v>256.83192630000002</v>
      </c>
      <c r="AF2426">
        <v>254.79238966</v>
      </c>
      <c r="AG2426">
        <v>256.43898804999998</v>
      </c>
      <c r="AH2426" t="s">
        <v>12</v>
      </c>
      <c r="AI2426" t="s">
        <v>12</v>
      </c>
    </row>
    <row r="2427" spans="1:35" x14ac:dyDescent="0.25">
      <c r="A2427">
        <v>1550068200</v>
      </c>
      <c r="B2427">
        <v>22.445690039999999</v>
      </c>
      <c r="C2427">
        <v>22.657907430000002</v>
      </c>
      <c r="D2427">
        <v>22.323985839999999</v>
      </c>
      <c r="E2427">
        <v>22.421013599999998</v>
      </c>
      <c r="F2427">
        <v>22.445690039999999</v>
      </c>
      <c r="G2427">
        <v>22.657907430000002</v>
      </c>
      <c r="H2427">
        <v>22.323985839999999</v>
      </c>
      <c r="I2427">
        <v>22.421013599999998</v>
      </c>
      <c r="J2427">
        <v>2748.25</v>
      </c>
      <c r="K2427">
        <v>2767.5</v>
      </c>
      <c r="L2427">
        <v>2748.25</v>
      </c>
      <c r="M2427">
        <v>2754.5</v>
      </c>
      <c r="N2427">
        <v>2743.5</v>
      </c>
      <c r="O2427">
        <v>2762</v>
      </c>
      <c r="P2427">
        <v>2742.75</v>
      </c>
      <c r="Q2427">
        <v>2749.5</v>
      </c>
      <c r="R2427">
        <v>2750.3</v>
      </c>
      <c r="S2427">
        <v>2761.85</v>
      </c>
      <c r="T2427">
        <v>2748.63</v>
      </c>
      <c r="U2427">
        <v>2753.03</v>
      </c>
      <c r="V2427">
        <v>2.4</v>
      </c>
      <c r="W2427">
        <v>2.4</v>
      </c>
      <c r="X2427">
        <v>2.4</v>
      </c>
      <c r="Y2427">
        <v>2.4</v>
      </c>
      <c r="Z2427">
        <v>2.38</v>
      </c>
      <c r="AA2427">
        <v>2.38</v>
      </c>
      <c r="AB2427">
        <v>2.38</v>
      </c>
      <c r="AC2427">
        <v>2.38</v>
      </c>
      <c r="AD2427">
        <v>257.30906561</v>
      </c>
      <c r="AE2427">
        <v>258.15107614999999</v>
      </c>
      <c r="AF2427">
        <v>256.86934898999999</v>
      </c>
      <c r="AG2427">
        <v>257.27164291000003</v>
      </c>
      <c r="AH2427" t="s">
        <v>12</v>
      </c>
      <c r="AI2427" t="s">
        <v>12</v>
      </c>
    </row>
    <row r="2428" spans="1:35" x14ac:dyDescent="0.25">
      <c r="A2428">
        <v>1550154600</v>
      </c>
      <c r="B2428">
        <v>22.11502574</v>
      </c>
      <c r="C2428">
        <v>22.569072240000001</v>
      </c>
      <c r="D2428">
        <v>21.888002490000002</v>
      </c>
      <c r="E2428">
        <v>22.268019670000001</v>
      </c>
      <c r="F2428">
        <v>22.11502574</v>
      </c>
      <c r="G2428">
        <v>22.569072240000001</v>
      </c>
      <c r="H2428">
        <v>21.888002490000002</v>
      </c>
      <c r="I2428">
        <v>22.268019670000001</v>
      </c>
      <c r="J2428">
        <v>2754.25</v>
      </c>
      <c r="K2428">
        <v>2766</v>
      </c>
      <c r="L2428">
        <v>2734.5</v>
      </c>
      <c r="M2428">
        <v>2748</v>
      </c>
      <c r="N2428">
        <v>2749.25</v>
      </c>
      <c r="O2428">
        <v>2763</v>
      </c>
      <c r="P2428">
        <v>2730.25</v>
      </c>
      <c r="Q2428">
        <v>2743.5</v>
      </c>
      <c r="R2428">
        <v>2743.5</v>
      </c>
      <c r="S2428">
        <v>2757.9</v>
      </c>
      <c r="T2428">
        <v>2731.23</v>
      </c>
      <c r="U2428">
        <v>2745.73</v>
      </c>
      <c r="V2428">
        <v>2.4</v>
      </c>
      <c r="W2428">
        <v>2.4</v>
      </c>
      <c r="X2428">
        <v>2.4</v>
      </c>
      <c r="Y2428">
        <v>2.4</v>
      </c>
      <c r="Z2428">
        <v>2.39</v>
      </c>
      <c r="AA2428">
        <v>2.39</v>
      </c>
      <c r="AB2428">
        <v>2.39</v>
      </c>
      <c r="AC2428">
        <v>2.39</v>
      </c>
      <c r="AD2428">
        <v>256.13960651999997</v>
      </c>
      <c r="AE2428">
        <v>257.87976164000003</v>
      </c>
      <c r="AF2428">
        <v>255.28824030999999</v>
      </c>
      <c r="AG2428">
        <v>256.70094688</v>
      </c>
      <c r="AH2428" t="s">
        <v>12</v>
      </c>
      <c r="AI2428" t="s">
        <v>12</v>
      </c>
    </row>
    <row r="2429" spans="1:35" x14ac:dyDescent="0.25">
      <c r="A2429">
        <v>1550241000</v>
      </c>
      <c r="B2429">
        <v>22.751677900000001</v>
      </c>
      <c r="C2429">
        <v>22.993507009999998</v>
      </c>
      <c r="D2429">
        <v>22.682583869999998</v>
      </c>
      <c r="E2429">
        <v>22.983636440000001</v>
      </c>
      <c r="F2429">
        <v>22.751677900000001</v>
      </c>
      <c r="G2429">
        <v>22.993507009999998</v>
      </c>
      <c r="H2429">
        <v>22.682583869999998</v>
      </c>
      <c r="I2429">
        <v>22.983636440000001</v>
      </c>
      <c r="J2429">
        <v>2745</v>
      </c>
      <c r="K2429">
        <v>2783.25</v>
      </c>
      <c r="L2429">
        <v>2733.25</v>
      </c>
      <c r="M2429">
        <v>2782</v>
      </c>
      <c r="N2429">
        <v>2741.25</v>
      </c>
      <c r="O2429">
        <v>2778.5</v>
      </c>
      <c r="P2429">
        <v>2729</v>
      </c>
      <c r="Q2429">
        <v>2777</v>
      </c>
      <c r="R2429">
        <v>2760.24</v>
      </c>
      <c r="S2429">
        <v>2775.66</v>
      </c>
      <c r="T2429">
        <v>2760.24</v>
      </c>
      <c r="U2429">
        <v>2775.6</v>
      </c>
      <c r="V2429">
        <v>2.4</v>
      </c>
      <c r="W2429">
        <v>2.4</v>
      </c>
      <c r="X2429">
        <v>2.4</v>
      </c>
      <c r="Y2429">
        <v>2.4</v>
      </c>
      <c r="Z2429">
        <v>2.4300000000000002</v>
      </c>
      <c r="AA2429">
        <v>2.4300000000000002</v>
      </c>
      <c r="AB2429">
        <v>2.4300000000000002</v>
      </c>
      <c r="AC2429">
        <v>2.4300000000000002</v>
      </c>
      <c r="AD2429">
        <v>258.55337007000003</v>
      </c>
      <c r="AE2429">
        <v>259.53571570000003</v>
      </c>
      <c r="AF2429">
        <v>258.33818960000002</v>
      </c>
      <c r="AG2429">
        <v>259.49829301</v>
      </c>
      <c r="AH2429" t="s">
        <v>12</v>
      </c>
      <c r="AI2429" t="s">
        <v>12</v>
      </c>
    </row>
    <row r="2430" spans="1:35" x14ac:dyDescent="0.25">
      <c r="A2430">
        <v>1550586600</v>
      </c>
      <c r="B2430">
        <v>22.761548479999998</v>
      </c>
      <c r="C2430">
        <v>23.282221360000001</v>
      </c>
      <c r="D2430">
        <v>22.756613189999999</v>
      </c>
      <c r="E2430">
        <v>23.097148059999999</v>
      </c>
      <c r="F2430">
        <v>22.761548479999998</v>
      </c>
      <c r="G2430">
        <v>23.282221360000001</v>
      </c>
      <c r="H2430">
        <v>22.756613189999999</v>
      </c>
      <c r="I2430">
        <v>23.097148059999999</v>
      </c>
      <c r="J2430">
        <v>2784</v>
      </c>
      <c r="K2430">
        <v>2792.25</v>
      </c>
      <c r="L2430">
        <v>2770.75</v>
      </c>
      <c r="M2430">
        <v>2783.5</v>
      </c>
      <c r="N2430">
        <v>2777</v>
      </c>
      <c r="O2430">
        <v>2787.5</v>
      </c>
      <c r="P2430">
        <v>2766</v>
      </c>
      <c r="Q2430">
        <v>2778.75</v>
      </c>
      <c r="R2430">
        <v>2769.28</v>
      </c>
      <c r="S2430">
        <v>2787.33</v>
      </c>
      <c r="T2430">
        <v>2767.29</v>
      </c>
      <c r="U2430">
        <v>2779.76</v>
      </c>
      <c r="V2430">
        <v>2.4</v>
      </c>
      <c r="W2430">
        <v>2.4</v>
      </c>
      <c r="X2430">
        <v>2.4</v>
      </c>
      <c r="Y2430">
        <v>2.4</v>
      </c>
      <c r="Z2430">
        <v>2.4</v>
      </c>
      <c r="AA2430">
        <v>2.4</v>
      </c>
      <c r="AB2430">
        <v>2.4</v>
      </c>
      <c r="AC2430">
        <v>2.4</v>
      </c>
      <c r="AD2430">
        <v>258.66685438000002</v>
      </c>
      <c r="AE2430">
        <v>260.63032941</v>
      </c>
      <c r="AF2430">
        <v>258.65628247000001</v>
      </c>
      <c r="AG2430">
        <v>259.9473653</v>
      </c>
      <c r="AH2430" t="s">
        <v>12</v>
      </c>
      <c r="AI2430" t="s">
        <v>12</v>
      </c>
    </row>
    <row r="2431" spans="1:35" x14ac:dyDescent="0.25">
      <c r="A2431">
        <v>1550673000</v>
      </c>
      <c r="B2431">
        <v>23.097148059999999</v>
      </c>
      <c r="C2431">
        <v>23.358718329999999</v>
      </c>
      <c r="D2431">
        <v>22.94908942</v>
      </c>
      <c r="E2431">
        <v>23.23533613</v>
      </c>
      <c r="F2431">
        <v>23.097148059999999</v>
      </c>
      <c r="G2431">
        <v>23.358718329999999</v>
      </c>
      <c r="H2431">
        <v>22.94908942</v>
      </c>
      <c r="I2431">
        <v>23.23533613</v>
      </c>
      <c r="J2431">
        <v>2781</v>
      </c>
      <c r="K2431">
        <v>2795</v>
      </c>
      <c r="L2431">
        <v>2778.25</v>
      </c>
      <c r="M2431">
        <v>2791.5</v>
      </c>
      <c r="N2431">
        <v>2777.75</v>
      </c>
      <c r="O2431">
        <v>2790.75</v>
      </c>
      <c r="P2431">
        <v>2773.25</v>
      </c>
      <c r="Q2431">
        <v>2787</v>
      </c>
      <c r="R2431">
        <v>2779.05</v>
      </c>
      <c r="S2431">
        <v>2789.88</v>
      </c>
      <c r="T2431">
        <v>2774.06</v>
      </c>
      <c r="U2431">
        <v>2784.7</v>
      </c>
      <c r="V2431">
        <v>2.4</v>
      </c>
      <c r="W2431">
        <v>2.4</v>
      </c>
      <c r="X2431">
        <v>2.4</v>
      </c>
      <c r="Y2431">
        <v>2.4</v>
      </c>
      <c r="Z2431">
        <v>2.39</v>
      </c>
      <c r="AA2431">
        <v>2.39</v>
      </c>
      <c r="AB2431">
        <v>2.39</v>
      </c>
      <c r="AC2431">
        <v>2.39</v>
      </c>
      <c r="AD2431">
        <v>259.90994260999997</v>
      </c>
      <c r="AE2431">
        <v>260.94842227999999</v>
      </c>
      <c r="AF2431">
        <v>259.38602494000003</v>
      </c>
      <c r="AG2431">
        <v>260.47128297</v>
      </c>
      <c r="AH2431" t="s">
        <v>12</v>
      </c>
      <c r="AI2431" t="s">
        <v>12</v>
      </c>
    </row>
    <row r="2432" spans="1:35" x14ac:dyDescent="0.25">
      <c r="A2432">
        <v>1550759400</v>
      </c>
      <c r="B2432">
        <v>23.057665759999999</v>
      </c>
      <c r="C2432">
        <v>23.141565660000001</v>
      </c>
      <c r="D2432">
        <v>22.712195600000001</v>
      </c>
      <c r="E2432">
        <v>22.978701149999999</v>
      </c>
      <c r="F2432">
        <v>23.057665759999999</v>
      </c>
      <c r="G2432">
        <v>23.141565660000001</v>
      </c>
      <c r="H2432">
        <v>22.712195600000001</v>
      </c>
      <c r="I2432">
        <v>22.978701149999999</v>
      </c>
      <c r="J2432">
        <v>2791.25</v>
      </c>
      <c r="K2432">
        <v>2802.5</v>
      </c>
      <c r="L2432">
        <v>2768.5</v>
      </c>
      <c r="M2432">
        <v>2778.75</v>
      </c>
      <c r="N2432">
        <v>2787</v>
      </c>
      <c r="O2432">
        <v>2798</v>
      </c>
      <c r="P2432">
        <v>2764.25</v>
      </c>
      <c r="Q2432">
        <v>2774.25</v>
      </c>
      <c r="R2432">
        <v>2780.24</v>
      </c>
      <c r="S2432">
        <v>2781.58</v>
      </c>
      <c r="T2432">
        <v>2764.55</v>
      </c>
      <c r="U2432">
        <v>2774.88</v>
      </c>
      <c r="V2432">
        <v>2.4</v>
      </c>
      <c r="W2432">
        <v>2.4</v>
      </c>
      <c r="X2432">
        <v>2.4</v>
      </c>
      <c r="Y2432">
        <v>2.4</v>
      </c>
      <c r="Z2432">
        <v>2.39</v>
      </c>
      <c r="AA2432">
        <v>2.39</v>
      </c>
      <c r="AB2432">
        <v>2.39</v>
      </c>
      <c r="AC2432">
        <v>2.39</v>
      </c>
      <c r="AD2432">
        <v>259.80703020999999</v>
      </c>
      <c r="AE2432">
        <v>260.18125712</v>
      </c>
      <c r="AF2432">
        <v>258.53933655999998</v>
      </c>
      <c r="AG2432">
        <v>259.54507137000002</v>
      </c>
      <c r="AH2432" t="s">
        <v>12</v>
      </c>
      <c r="AI2432" t="s">
        <v>12</v>
      </c>
    </row>
    <row r="2433" spans="1:35" x14ac:dyDescent="0.25">
      <c r="A2433">
        <v>1550845800</v>
      </c>
      <c r="B2433">
        <v>23.15637152</v>
      </c>
      <c r="C2433">
        <v>23.452488800000001</v>
      </c>
      <c r="D2433">
        <v>23.072471620000002</v>
      </c>
      <c r="E2433">
        <v>23.413006500000002</v>
      </c>
      <c r="F2433">
        <v>23.15637152</v>
      </c>
      <c r="G2433">
        <v>23.452488800000001</v>
      </c>
      <c r="H2433">
        <v>23.072471620000002</v>
      </c>
      <c r="I2433">
        <v>23.413006500000002</v>
      </c>
      <c r="J2433">
        <v>2777.25</v>
      </c>
      <c r="K2433">
        <v>2800.5</v>
      </c>
      <c r="L2433">
        <v>2775</v>
      </c>
      <c r="M2433">
        <v>2796</v>
      </c>
      <c r="N2433">
        <v>2773.5</v>
      </c>
      <c r="O2433">
        <v>2795.5</v>
      </c>
      <c r="P2433">
        <v>2770.5</v>
      </c>
      <c r="Q2433">
        <v>2791.25</v>
      </c>
      <c r="R2433">
        <v>2780.67</v>
      </c>
      <c r="S2433">
        <v>2794.2</v>
      </c>
      <c r="T2433">
        <v>2779.11</v>
      </c>
      <c r="U2433">
        <v>2792.67</v>
      </c>
      <c r="V2433">
        <v>2.4</v>
      </c>
      <c r="W2433">
        <v>2.4</v>
      </c>
      <c r="X2433">
        <v>2.4</v>
      </c>
      <c r="Y2433">
        <v>2.4</v>
      </c>
      <c r="Z2433">
        <v>2.4</v>
      </c>
      <c r="AA2433">
        <v>2.4</v>
      </c>
      <c r="AB2433">
        <v>2.4</v>
      </c>
      <c r="AC2433">
        <v>2.4</v>
      </c>
      <c r="AD2433">
        <v>260.19061278999999</v>
      </c>
      <c r="AE2433">
        <v>261.36007187000001</v>
      </c>
      <c r="AF2433">
        <v>259.52907317</v>
      </c>
      <c r="AG2433">
        <v>261.15424707</v>
      </c>
      <c r="AH2433" t="s">
        <v>12</v>
      </c>
      <c r="AI2433" t="s">
        <v>12</v>
      </c>
    </row>
    <row r="2434" spans="1:35" x14ac:dyDescent="0.25">
      <c r="A2434">
        <v>1551105000</v>
      </c>
      <c r="B2434">
        <v>23.79795897</v>
      </c>
      <c r="C2434">
        <v>23.946017609999998</v>
      </c>
      <c r="D2434">
        <v>23.467294670000001</v>
      </c>
      <c r="E2434">
        <v>23.511712259999999</v>
      </c>
      <c r="F2434">
        <v>23.79795897</v>
      </c>
      <c r="G2434">
        <v>23.946017609999998</v>
      </c>
      <c r="H2434">
        <v>23.467294670000001</v>
      </c>
      <c r="I2434">
        <v>23.511712259999999</v>
      </c>
      <c r="J2434">
        <v>2804</v>
      </c>
      <c r="K2434">
        <v>2819.5</v>
      </c>
      <c r="L2434">
        <v>2799.5</v>
      </c>
      <c r="M2434">
        <v>2802.25</v>
      </c>
      <c r="N2434">
        <v>2799.5</v>
      </c>
      <c r="O2434">
        <v>2814</v>
      </c>
      <c r="P2434">
        <v>2794.5</v>
      </c>
      <c r="Q2434">
        <v>2797</v>
      </c>
      <c r="R2434">
        <v>2804.35</v>
      </c>
      <c r="S2434">
        <v>2813.49</v>
      </c>
      <c r="T2434">
        <v>2794.99</v>
      </c>
      <c r="U2434">
        <v>2796.11</v>
      </c>
      <c r="V2434">
        <v>2.4</v>
      </c>
      <c r="W2434">
        <v>2.4</v>
      </c>
      <c r="X2434">
        <v>2.4</v>
      </c>
      <c r="Y2434">
        <v>2.4</v>
      </c>
      <c r="Z2434">
        <v>2.38</v>
      </c>
      <c r="AA2434">
        <v>2.38</v>
      </c>
      <c r="AB2434">
        <v>2.38</v>
      </c>
      <c r="AC2434">
        <v>2.38</v>
      </c>
      <c r="AD2434">
        <v>262.64179903000002</v>
      </c>
      <c r="AE2434">
        <v>263.18442805000001</v>
      </c>
      <c r="AF2434">
        <v>261.42556158000002</v>
      </c>
      <c r="AG2434">
        <v>261.50976264000002</v>
      </c>
      <c r="AH2434" t="s">
        <v>12</v>
      </c>
      <c r="AI2434" t="s">
        <v>12</v>
      </c>
    </row>
    <row r="2435" spans="1:35" x14ac:dyDescent="0.25">
      <c r="A2435">
        <v>1551191400</v>
      </c>
      <c r="B2435">
        <v>23.37845948</v>
      </c>
      <c r="C2435">
        <v>23.676452170000001</v>
      </c>
      <c r="D2435">
        <v>23.334041890000002</v>
      </c>
      <c r="E2435">
        <v>23.437682939999998</v>
      </c>
      <c r="F2435">
        <v>23.37845948</v>
      </c>
      <c r="G2435">
        <v>23.676452170000001</v>
      </c>
      <c r="H2435">
        <v>23.334041890000002</v>
      </c>
      <c r="I2435">
        <v>23.437682939999998</v>
      </c>
      <c r="J2435">
        <v>2800.25</v>
      </c>
      <c r="K2435">
        <v>2809</v>
      </c>
      <c r="L2435">
        <v>2788.75</v>
      </c>
      <c r="M2435">
        <v>2797</v>
      </c>
      <c r="N2435">
        <v>2795.75</v>
      </c>
      <c r="O2435">
        <v>2803.5</v>
      </c>
      <c r="P2435">
        <v>2783.25</v>
      </c>
      <c r="Q2435">
        <v>2791.5</v>
      </c>
      <c r="R2435">
        <v>2792.36</v>
      </c>
      <c r="S2435">
        <v>2803.12</v>
      </c>
      <c r="T2435">
        <v>2789.47</v>
      </c>
      <c r="U2435">
        <v>2793.9</v>
      </c>
      <c r="V2435">
        <v>2.4</v>
      </c>
      <c r="W2435">
        <v>2.4</v>
      </c>
      <c r="X2435">
        <v>2.4</v>
      </c>
      <c r="Y2435">
        <v>2.4</v>
      </c>
      <c r="Z2435">
        <v>2.38</v>
      </c>
      <c r="AA2435">
        <v>2.38</v>
      </c>
      <c r="AB2435">
        <v>2.38</v>
      </c>
      <c r="AC2435">
        <v>2.38</v>
      </c>
      <c r="AD2435">
        <v>261.14489140000001</v>
      </c>
      <c r="AE2435">
        <v>262.23950510999998</v>
      </c>
      <c r="AF2435">
        <v>260.92971093</v>
      </c>
      <c r="AG2435">
        <v>261.32264917999998</v>
      </c>
      <c r="AH2435" t="s">
        <v>12</v>
      </c>
      <c r="AI2435" t="s">
        <v>12</v>
      </c>
    </row>
    <row r="2436" spans="1:35" x14ac:dyDescent="0.25">
      <c r="A2436">
        <v>1551277800</v>
      </c>
      <c r="B2436">
        <v>23.230400840000001</v>
      </c>
      <c r="C2436">
        <v>23.501841679999998</v>
      </c>
      <c r="D2436">
        <v>22.96887993</v>
      </c>
      <c r="E2436">
        <v>23.398200630000002</v>
      </c>
      <c r="F2436">
        <v>23.230400840000001</v>
      </c>
      <c r="G2436">
        <v>23.501841679999998</v>
      </c>
      <c r="H2436">
        <v>22.96887993</v>
      </c>
      <c r="I2436">
        <v>23.398200630000002</v>
      </c>
      <c r="J2436">
        <v>2792.5</v>
      </c>
      <c r="K2436">
        <v>2802.25</v>
      </c>
      <c r="L2436">
        <v>2780.5</v>
      </c>
      <c r="M2436">
        <v>2800.25</v>
      </c>
      <c r="N2436">
        <v>2788</v>
      </c>
      <c r="O2436">
        <v>2797.25</v>
      </c>
      <c r="P2436">
        <v>2775</v>
      </c>
      <c r="Q2436">
        <v>2795</v>
      </c>
      <c r="R2436">
        <v>2787.5</v>
      </c>
      <c r="S2436">
        <v>2795.76</v>
      </c>
      <c r="T2436">
        <v>2775.13</v>
      </c>
      <c r="U2436">
        <v>2792.38</v>
      </c>
      <c r="V2436">
        <v>2.4</v>
      </c>
      <c r="W2436">
        <v>2.4</v>
      </c>
      <c r="X2436">
        <v>2.4</v>
      </c>
      <c r="Y2436">
        <v>2.4</v>
      </c>
      <c r="Z2436">
        <v>2.37</v>
      </c>
      <c r="AA2436">
        <v>2.37</v>
      </c>
      <c r="AB2436">
        <v>2.37</v>
      </c>
      <c r="AC2436">
        <v>2.37</v>
      </c>
      <c r="AD2436">
        <v>260.57419536999998</v>
      </c>
      <c r="AE2436">
        <v>261.57525235000003</v>
      </c>
      <c r="AF2436">
        <v>259.60120540999998</v>
      </c>
      <c r="AG2436">
        <v>261.21038111000001</v>
      </c>
      <c r="AH2436" t="s">
        <v>12</v>
      </c>
      <c r="AI2436" t="s">
        <v>12</v>
      </c>
    </row>
    <row r="2437" spans="1:35" x14ac:dyDescent="0.25">
      <c r="A2437">
        <v>1551364200</v>
      </c>
      <c r="B2437">
        <v>23.31430074</v>
      </c>
      <c r="C2437">
        <v>23.442618230000001</v>
      </c>
      <c r="D2437">
        <v>23.166242100000002</v>
      </c>
      <c r="E2437">
        <v>23.240271419999999</v>
      </c>
      <c r="F2437">
        <v>23.31430074</v>
      </c>
      <c r="G2437">
        <v>23.442618230000001</v>
      </c>
      <c r="H2437">
        <v>23.166242100000002</v>
      </c>
      <c r="I2437">
        <v>23.240271419999999</v>
      </c>
      <c r="J2437">
        <v>2799.5</v>
      </c>
      <c r="K2437">
        <v>2800</v>
      </c>
      <c r="L2437">
        <v>2787.25</v>
      </c>
      <c r="M2437">
        <v>2790</v>
      </c>
      <c r="N2437">
        <v>2795.25</v>
      </c>
      <c r="O2437">
        <v>2795.75</v>
      </c>
      <c r="P2437">
        <v>2781.75</v>
      </c>
      <c r="Q2437">
        <v>2784.75</v>
      </c>
      <c r="R2437">
        <v>2788.11</v>
      </c>
      <c r="S2437">
        <v>2793.73</v>
      </c>
      <c r="T2437">
        <v>2782.51</v>
      </c>
      <c r="U2437">
        <v>2784.49</v>
      </c>
      <c r="V2437">
        <v>2.4</v>
      </c>
      <c r="W2437">
        <v>2.4</v>
      </c>
      <c r="X2437">
        <v>2.4</v>
      </c>
      <c r="Y2437">
        <v>2.4</v>
      </c>
      <c r="Z2437">
        <v>2.58</v>
      </c>
      <c r="AA2437">
        <v>2.58</v>
      </c>
      <c r="AB2437">
        <v>2.58</v>
      </c>
      <c r="AC2437">
        <v>2.58</v>
      </c>
      <c r="AD2437">
        <v>260.98584497000002</v>
      </c>
      <c r="AE2437">
        <v>261.44427293000001</v>
      </c>
      <c r="AF2437">
        <v>260.38708192000001</v>
      </c>
      <c r="AG2437">
        <v>260.72388612999998</v>
      </c>
      <c r="AH2437" t="s">
        <v>12</v>
      </c>
      <c r="AI2437" t="s">
        <v>12</v>
      </c>
    </row>
    <row r="2438" spans="1:35" x14ac:dyDescent="0.25">
      <c r="A2438">
        <v>1551450600</v>
      </c>
      <c r="B2438">
        <v>23.69431792</v>
      </c>
      <c r="C2438">
        <v>23.80669443</v>
      </c>
      <c r="D2438">
        <v>23.2896243</v>
      </c>
      <c r="E2438">
        <v>23.70418849</v>
      </c>
      <c r="F2438">
        <v>23.69431792</v>
      </c>
      <c r="G2438">
        <v>23.80669443</v>
      </c>
      <c r="H2438">
        <v>23.2896243</v>
      </c>
      <c r="I2438">
        <v>23.70418849</v>
      </c>
      <c r="J2438">
        <v>2790.5</v>
      </c>
      <c r="K2438">
        <v>2814</v>
      </c>
      <c r="L2438">
        <v>2789</v>
      </c>
      <c r="M2438">
        <v>2810.25</v>
      </c>
      <c r="N2438">
        <v>2785.25</v>
      </c>
      <c r="O2438">
        <v>2808.25</v>
      </c>
      <c r="P2438">
        <v>2783</v>
      </c>
      <c r="Q2438">
        <v>2805</v>
      </c>
      <c r="R2438">
        <v>2798.22</v>
      </c>
      <c r="S2438">
        <v>2808.02</v>
      </c>
      <c r="T2438">
        <v>2787.38</v>
      </c>
      <c r="U2438">
        <v>2803.69</v>
      </c>
      <c r="V2438">
        <v>2.4</v>
      </c>
      <c r="W2438">
        <v>2.4</v>
      </c>
      <c r="X2438">
        <v>2.4</v>
      </c>
      <c r="Y2438">
        <v>2.4</v>
      </c>
      <c r="Z2438">
        <v>2.38</v>
      </c>
      <c r="AA2438">
        <v>2.38</v>
      </c>
      <c r="AB2438">
        <v>2.38</v>
      </c>
      <c r="AC2438">
        <v>2.38</v>
      </c>
      <c r="AD2438">
        <v>262.37048451999999</v>
      </c>
      <c r="AE2438">
        <v>262.78213412000002</v>
      </c>
      <c r="AF2438">
        <v>260.85486555</v>
      </c>
      <c r="AG2438">
        <v>262.35177318000001</v>
      </c>
      <c r="AH2438" t="s">
        <v>12</v>
      </c>
      <c r="AI2438" t="s">
        <v>12</v>
      </c>
    </row>
    <row r="2439" spans="1:35" x14ac:dyDescent="0.25">
      <c r="A2439">
        <v>1551709800</v>
      </c>
      <c r="B2439">
        <v>23.9904352</v>
      </c>
      <c r="C2439">
        <v>24.04472337</v>
      </c>
      <c r="D2439">
        <v>22.776847870000001</v>
      </c>
      <c r="E2439">
        <v>23.422877069999998</v>
      </c>
      <c r="F2439">
        <v>23.9904352</v>
      </c>
      <c r="G2439">
        <v>24.04472337</v>
      </c>
      <c r="H2439">
        <v>22.776847870000001</v>
      </c>
      <c r="I2439">
        <v>23.422877069999998</v>
      </c>
      <c r="J2439">
        <v>2819.25</v>
      </c>
      <c r="K2439">
        <v>2825.75</v>
      </c>
      <c r="L2439">
        <v>2772.5</v>
      </c>
      <c r="M2439">
        <v>2796.5</v>
      </c>
      <c r="N2439">
        <v>2814</v>
      </c>
      <c r="O2439">
        <v>2819.75</v>
      </c>
      <c r="P2439">
        <v>2767.5</v>
      </c>
      <c r="Q2439">
        <v>2791.5</v>
      </c>
      <c r="R2439">
        <v>2814.37</v>
      </c>
      <c r="S2439">
        <v>2816.88</v>
      </c>
      <c r="T2439">
        <v>2767.66</v>
      </c>
      <c r="U2439">
        <v>2792.81</v>
      </c>
      <c r="V2439">
        <v>2.4</v>
      </c>
      <c r="W2439">
        <v>2.4</v>
      </c>
      <c r="X2439">
        <v>2.4</v>
      </c>
      <c r="Y2439">
        <v>2.4</v>
      </c>
      <c r="Z2439">
        <v>2.38</v>
      </c>
      <c r="AA2439">
        <v>2.38</v>
      </c>
      <c r="AB2439">
        <v>2.38</v>
      </c>
      <c r="AC2439">
        <v>2.38</v>
      </c>
      <c r="AD2439">
        <v>263.45574255000002</v>
      </c>
      <c r="AE2439">
        <v>263.70834572000001</v>
      </c>
      <c r="AF2439">
        <v>259.00244235999997</v>
      </c>
      <c r="AG2439">
        <v>261.39749455999998</v>
      </c>
      <c r="AH2439" t="s">
        <v>12</v>
      </c>
      <c r="AI2439" t="s">
        <v>12</v>
      </c>
    </row>
    <row r="2440" spans="1:35" x14ac:dyDescent="0.25">
      <c r="A2440">
        <v>1551796200</v>
      </c>
      <c r="B2440">
        <v>23.45742409</v>
      </c>
      <c r="C2440">
        <v>23.506776970000001</v>
      </c>
      <c r="D2440">
        <v>23.176112669999998</v>
      </c>
      <c r="E2440">
        <v>23.324171310000001</v>
      </c>
      <c r="F2440">
        <v>23.45742409</v>
      </c>
      <c r="G2440">
        <v>23.506776970000001</v>
      </c>
      <c r="H2440">
        <v>23.176112669999998</v>
      </c>
      <c r="I2440">
        <v>23.324171310000001</v>
      </c>
      <c r="J2440">
        <v>2794.5</v>
      </c>
      <c r="K2440">
        <v>2803.75</v>
      </c>
      <c r="L2440">
        <v>2788.5</v>
      </c>
      <c r="M2440">
        <v>2796.75</v>
      </c>
      <c r="N2440">
        <v>2790.5</v>
      </c>
      <c r="O2440">
        <v>2799</v>
      </c>
      <c r="P2440">
        <v>2783.25</v>
      </c>
      <c r="Q2440">
        <v>2791.5</v>
      </c>
      <c r="R2440">
        <v>2794.41</v>
      </c>
      <c r="S2440">
        <v>2796.44</v>
      </c>
      <c r="T2440">
        <v>2782.97</v>
      </c>
      <c r="U2440">
        <v>2789.65</v>
      </c>
      <c r="V2440">
        <v>2.4</v>
      </c>
      <c r="W2440">
        <v>2.4</v>
      </c>
      <c r="X2440">
        <v>2.4</v>
      </c>
      <c r="Y2440">
        <v>2.4</v>
      </c>
      <c r="Z2440">
        <v>2.38</v>
      </c>
      <c r="AA2440">
        <v>2.38</v>
      </c>
      <c r="AB2440">
        <v>2.38</v>
      </c>
      <c r="AC2440">
        <v>2.38</v>
      </c>
      <c r="AD2440">
        <v>261.52847398</v>
      </c>
      <c r="AE2440">
        <v>261.73429878000002</v>
      </c>
      <c r="AF2440">
        <v>260.47128297</v>
      </c>
      <c r="AG2440">
        <v>261.04197900000003</v>
      </c>
      <c r="AH2440" t="s">
        <v>12</v>
      </c>
      <c r="AI2440" t="s">
        <v>12</v>
      </c>
    </row>
    <row r="2441" spans="1:35" x14ac:dyDescent="0.25">
      <c r="A2441">
        <v>1551882600</v>
      </c>
      <c r="B2441">
        <v>23.343912469999999</v>
      </c>
      <c r="C2441">
        <v>23.343912469999999</v>
      </c>
      <c r="D2441">
        <v>22.801030780000001</v>
      </c>
      <c r="E2441">
        <v>22.89480125</v>
      </c>
      <c r="F2441">
        <v>23.343912469999999</v>
      </c>
      <c r="G2441">
        <v>23.343912469999999</v>
      </c>
      <c r="H2441">
        <v>22.801030780000001</v>
      </c>
      <c r="I2441">
        <v>22.89480125</v>
      </c>
      <c r="J2441">
        <v>2792.25</v>
      </c>
      <c r="K2441">
        <v>2798</v>
      </c>
      <c r="L2441">
        <v>2773.75</v>
      </c>
      <c r="M2441">
        <v>2777</v>
      </c>
      <c r="N2441">
        <v>2786.5</v>
      </c>
      <c r="O2441">
        <v>2792.75</v>
      </c>
      <c r="P2441">
        <v>2768.5</v>
      </c>
      <c r="Q2441">
        <v>2771.5</v>
      </c>
      <c r="R2441">
        <v>2790.27</v>
      </c>
      <c r="S2441">
        <v>2790.27</v>
      </c>
      <c r="T2441">
        <v>2768.69</v>
      </c>
      <c r="U2441">
        <v>2771.45</v>
      </c>
      <c r="V2441">
        <v>2.4</v>
      </c>
      <c r="W2441">
        <v>2.4</v>
      </c>
      <c r="X2441">
        <v>2.4</v>
      </c>
      <c r="Y2441">
        <v>2.4</v>
      </c>
      <c r="Z2441">
        <v>2.38</v>
      </c>
      <c r="AA2441">
        <v>2.38</v>
      </c>
      <c r="AB2441">
        <v>2.38</v>
      </c>
      <c r="AC2441">
        <v>2.38</v>
      </c>
      <c r="AD2441">
        <v>261.16360275</v>
      </c>
      <c r="AE2441">
        <v>261.17295841999999</v>
      </c>
      <c r="AF2441">
        <v>259.12406609999999</v>
      </c>
      <c r="AG2441">
        <v>259.46087032000003</v>
      </c>
      <c r="AH2441" t="s">
        <v>12</v>
      </c>
      <c r="AI2441" t="s">
        <v>12</v>
      </c>
    </row>
    <row r="2442" spans="1:35" x14ac:dyDescent="0.25">
      <c r="A2442">
        <v>1551969000</v>
      </c>
      <c r="B2442">
        <v>22.761548479999998</v>
      </c>
      <c r="C2442">
        <v>22.7911602</v>
      </c>
      <c r="D2442">
        <v>22.070608150000002</v>
      </c>
      <c r="E2442">
        <v>22.322307840000001</v>
      </c>
      <c r="F2442">
        <v>22.761548479999998</v>
      </c>
      <c r="G2442">
        <v>22.7911602</v>
      </c>
      <c r="H2442">
        <v>22.070608150000002</v>
      </c>
      <c r="I2442">
        <v>22.322307840000001</v>
      </c>
      <c r="J2442">
        <v>2775.75</v>
      </c>
      <c r="K2442">
        <v>2781.75</v>
      </c>
      <c r="L2442">
        <v>2743.75</v>
      </c>
      <c r="M2442">
        <v>2755</v>
      </c>
      <c r="N2442">
        <v>2770.5</v>
      </c>
      <c r="O2442">
        <v>2776.25</v>
      </c>
      <c r="P2442">
        <v>2738.5</v>
      </c>
      <c r="Q2442">
        <v>2750</v>
      </c>
      <c r="R2442">
        <v>2766.53</v>
      </c>
      <c r="S2442">
        <v>2767.25</v>
      </c>
      <c r="T2442">
        <v>2739.09</v>
      </c>
      <c r="U2442">
        <v>2748.93</v>
      </c>
      <c r="V2442">
        <v>2.4</v>
      </c>
      <c r="W2442">
        <v>2.4</v>
      </c>
      <c r="X2442">
        <v>2.4</v>
      </c>
      <c r="Y2442">
        <v>2.4</v>
      </c>
      <c r="Z2442">
        <v>2.38</v>
      </c>
      <c r="AA2442">
        <v>2.38</v>
      </c>
      <c r="AB2442">
        <v>2.38</v>
      </c>
      <c r="AC2442">
        <v>2.38</v>
      </c>
      <c r="AD2442">
        <v>258.99308668999998</v>
      </c>
      <c r="AE2442">
        <v>259.14277744999998</v>
      </c>
      <c r="AF2442">
        <v>256.41092103</v>
      </c>
      <c r="AG2442">
        <v>257.29035426000002</v>
      </c>
      <c r="AH2442" t="s">
        <v>12</v>
      </c>
      <c r="AI2442" t="s">
        <v>12</v>
      </c>
    </row>
    <row r="2443" spans="1:35" x14ac:dyDescent="0.25">
      <c r="A2443">
        <v>1552055400</v>
      </c>
      <c r="B2443">
        <v>21.799167310000001</v>
      </c>
      <c r="C2443">
        <v>22.208796209999999</v>
      </c>
      <c r="D2443">
        <v>21.670849820000001</v>
      </c>
      <c r="E2443">
        <v>22.184119769999999</v>
      </c>
      <c r="F2443">
        <v>21.799167310000001</v>
      </c>
      <c r="G2443">
        <v>22.208796209999999</v>
      </c>
      <c r="H2443">
        <v>21.670849820000001</v>
      </c>
      <c r="I2443">
        <v>22.184119769999999</v>
      </c>
      <c r="J2443">
        <v>2759</v>
      </c>
      <c r="K2443">
        <v>2759.25</v>
      </c>
      <c r="L2443">
        <v>2731.75</v>
      </c>
      <c r="M2443">
        <v>2756.25</v>
      </c>
      <c r="N2443">
        <v>2754.5</v>
      </c>
      <c r="O2443">
        <v>2756.75</v>
      </c>
      <c r="P2443">
        <v>2726.5</v>
      </c>
      <c r="Q2443">
        <v>2752</v>
      </c>
      <c r="R2443">
        <v>2730.79</v>
      </c>
      <c r="S2443">
        <v>2744.13</v>
      </c>
      <c r="T2443">
        <v>2722.27</v>
      </c>
      <c r="U2443">
        <v>2743.07</v>
      </c>
      <c r="V2443">
        <v>2.4</v>
      </c>
      <c r="W2443">
        <v>2.4</v>
      </c>
      <c r="X2443">
        <v>2.4</v>
      </c>
      <c r="Y2443">
        <v>2.4</v>
      </c>
      <c r="Z2443">
        <v>2.39</v>
      </c>
      <c r="AA2443">
        <v>2.39</v>
      </c>
      <c r="AB2443">
        <v>2.39</v>
      </c>
      <c r="AC2443">
        <v>2.39</v>
      </c>
      <c r="AD2443">
        <v>255.35373002</v>
      </c>
      <c r="AE2443">
        <v>256.95355003999998</v>
      </c>
      <c r="AF2443">
        <v>254.86723504</v>
      </c>
      <c r="AG2443">
        <v>256.77579226</v>
      </c>
      <c r="AH2443" t="s">
        <v>12</v>
      </c>
      <c r="AI2443" t="s">
        <v>12</v>
      </c>
    </row>
    <row r="2444" spans="1:35" x14ac:dyDescent="0.25">
      <c r="A2444">
        <v>1552311000</v>
      </c>
      <c r="B2444">
        <v>22.35191957</v>
      </c>
      <c r="C2444">
        <v>23.176112669999998</v>
      </c>
      <c r="D2444">
        <v>22.35191957</v>
      </c>
      <c r="E2444">
        <v>23.151436230000002</v>
      </c>
      <c r="F2444">
        <v>22.35191957</v>
      </c>
      <c r="G2444">
        <v>23.176112669999998</v>
      </c>
      <c r="H2444">
        <v>22.35191957</v>
      </c>
      <c r="I2444">
        <v>23.151436230000002</v>
      </c>
      <c r="J2444">
        <v>2755</v>
      </c>
      <c r="K2444">
        <v>2797.75</v>
      </c>
      <c r="L2444">
        <v>2748</v>
      </c>
      <c r="M2444">
        <v>2793.75</v>
      </c>
      <c r="N2444">
        <v>2750.5</v>
      </c>
      <c r="O2444">
        <v>2792.5</v>
      </c>
      <c r="P2444">
        <v>2741.75</v>
      </c>
      <c r="Q2444">
        <v>2789</v>
      </c>
      <c r="R2444">
        <v>2747.61</v>
      </c>
      <c r="S2444">
        <v>2784</v>
      </c>
      <c r="T2444">
        <v>2747.61</v>
      </c>
      <c r="U2444">
        <v>2783.3</v>
      </c>
      <c r="V2444">
        <v>2.4</v>
      </c>
      <c r="W2444">
        <v>2.4</v>
      </c>
      <c r="X2444">
        <v>2.4</v>
      </c>
      <c r="Y2444">
        <v>2.4</v>
      </c>
      <c r="Z2444">
        <v>2.38</v>
      </c>
      <c r="AA2444">
        <v>2.38</v>
      </c>
      <c r="AB2444">
        <v>2.38</v>
      </c>
      <c r="AC2444">
        <v>2.38</v>
      </c>
      <c r="AD2444">
        <v>257.52424608000001</v>
      </c>
      <c r="AE2444">
        <v>260.66775209999997</v>
      </c>
      <c r="AF2444">
        <v>257.49617905999997</v>
      </c>
      <c r="AG2444">
        <v>260.49934998999998</v>
      </c>
      <c r="AH2444" t="s">
        <v>12</v>
      </c>
      <c r="AI2444" t="s">
        <v>12</v>
      </c>
    </row>
    <row r="2445" spans="1:35" x14ac:dyDescent="0.25">
      <c r="A2445">
        <v>1552397400</v>
      </c>
      <c r="B2445">
        <v>23.269883140000001</v>
      </c>
      <c r="C2445">
        <v>23.531453410000001</v>
      </c>
      <c r="D2445">
        <v>23.23533613</v>
      </c>
      <c r="E2445">
        <v>23.388330060000001</v>
      </c>
      <c r="F2445">
        <v>23.269883140000001</v>
      </c>
      <c r="G2445">
        <v>23.531453410000001</v>
      </c>
      <c r="H2445">
        <v>23.23533613</v>
      </c>
      <c r="I2445">
        <v>23.388330060000001</v>
      </c>
      <c r="J2445">
        <v>2793.5</v>
      </c>
      <c r="K2445">
        <v>2807.5</v>
      </c>
      <c r="L2445">
        <v>2790.25</v>
      </c>
      <c r="M2445">
        <v>2801.5</v>
      </c>
      <c r="N2445">
        <v>2790</v>
      </c>
      <c r="O2445">
        <v>2803.25</v>
      </c>
      <c r="P2445">
        <v>2785.5</v>
      </c>
      <c r="Q2445">
        <v>2797.25</v>
      </c>
      <c r="R2445">
        <v>2787.34</v>
      </c>
      <c r="S2445">
        <v>2798.32</v>
      </c>
      <c r="T2445">
        <v>2786.73</v>
      </c>
      <c r="U2445">
        <v>2791.52</v>
      </c>
      <c r="V2445">
        <v>2.4</v>
      </c>
      <c r="W2445">
        <v>2.4</v>
      </c>
      <c r="X2445">
        <v>2.4</v>
      </c>
      <c r="Y2445">
        <v>2.4</v>
      </c>
      <c r="Z2445">
        <v>2.39</v>
      </c>
      <c r="AA2445">
        <v>2.39</v>
      </c>
      <c r="AB2445">
        <v>2.39</v>
      </c>
      <c r="AC2445">
        <v>2.39</v>
      </c>
      <c r="AD2445">
        <v>261.07940169</v>
      </c>
      <c r="AE2445">
        <v>262.02432463000002</v>
      </c>
      <c r="AF2445">
        <v>260.88293256999998</v>
      </c>
      <c r="AG2445">
        <v>261.48169561999998</v>
      </c>
      <c r="AH2445" t="s">
        <v>12</v>
      </c>
      <c r="AI2445" t="s">
        <v>12</v>
      </c>
    </row>
    <row r="2446" spans="1:35" x14ac:dyDescent="0.25">
      <c r="A2446">
        <v>1552483800</v>
      </c>
      <c r="B2446">
        <v>23.630159169999999</v>
      </c>
      <c r="C2446">
        <v>24.10888211</v>
      </c>
      <c r="D2446">
        <v>23.590676869999999</v>
      </c>
      <c r="E2446">
        <v>23.852247129999999</v>
      </c>
      <c r="F2446">
        <v>23.630159169999999</v>
      </c>
      <c r="G2446">
        <v>24.10888211</v>
      </c>
      <c r="H2446">
        <v>23.590676869999999</v>
      </c>
      <c r="I2446">
        <v>23.852247129999999</v>
      </c>
      <c r="J2446">
        <v>2801</v>
      </c>
      <c r="K2446">
        <v>2831</v>
      </c>
      <c r="L2446">
        <v>2793</v>
      </c>
      <c r="M2446">
        <v>2824.5</v>
      </c>
      <c r="N2446">
        <v>2797.75</v>
      </c>
      <c r="O2446">
        <v>2826.5</v>
      </c>
      <c r="P2446">
        <v>2788.25</v>
      </c>
      <c r="Q2446">
        <v>2819.5</v>
      </c>
      <c r="R2446">
        <v>2799.78</v>
      </c>
      <c r="S2446">
        <v>2821.24</v>
      </c>
      <c r="T2446">
        <v>2799.78</v>
      </c>
      <c r="U2446">
        <v>2810.92</v>
      </c>
      <c r="V2446">
        <v>2.4</v>
      </c>
      <c r="W2446">
        <v>2.4</v>
      </c>
      <c r="X2446">
        <v>2.4</v>
      </c>
      <c r="Y2446">
        <v>2.4</v>
      </c>
      <c r="Z2446">
        <v>2.4</v>
      </c>
      <c r="AA2446">
        <v>2.4</v>
      </c>
      <c r="AB2446">
        <v>2.4</v>
      </c>
      <c r="AC2446">
        <v>2.4</v>
      </c>
      <c r="AD2446">
        <v>262.40790721000002</v>
      </c>
      <c r="AE2446">
        <v>264.18548501999999</v>
      </c>
      <c r="AF2446">
        <v>262.23950510999998</v>
      </c>
      <c r="AG2446">
        <v>263.21249505999998</v>
      </c>
      <c r="AH2446" t="s">
        <v>12</v>
      </c>
      <c r="AI2446" t="s">
        <v>12</v>
      </c>
    </row>
    <row r="2447" spans="1:35" x14ac:dyDescent="0.25">
      <c r="A2447">
        <v>1552570200</v>
      </c>
      <c r="B2447">
        <v>23.847311850000001</v>
      </c>
      <c r="C2447">
        <v>23.96575876</v>
      </c>
      <c r="D2447">
        <v>23.667173829999999</v>
      </c>
      <c r="E2447">
        <v>23.802894250000001</v>
      </c>
      <c r="F2447">
        <v>23.847311850000001</v>
      </c>
      <c r="G2447">
        <v>23.96575876</v>
      </c>
      <c r="H2447">
        <v>23.667173829999999</v>
      </c>
      <c r="I2447">
        <v>23.802894250000001</v>
      </c>
      <c r="J2447">
        <v>2824.75</v>
      </c>
      <c r="K2447">
        <v>2829.25</v>
      </c>
      <c r="L2447">
        <v>2813.25</v>
      </c>
      <c r="M2447">
        <v>2817</v>
      </c>
      <c r="N2447">
        <v>2821</v>
      </c>
      <c r="O2447">
        <v>2825</v>
      </c>
      <c r="P2447">
        <v>2808.5</v>
      </c>
      <c r="Q2447">
        <v>2812.25</v>
      </c>
      <c r="R2447">
        <v>2810.38</v>
      </c>
      <c r="S2447">
        <v>2815</v>
      </c>
      <c r="T2447">
        <v>2803.46</v>
      </c>
      <c r="U2447">
        <v>2808.48</v>
      </c>
      <c r="V2447">
        <v>2.4</v>
      </c>
      <c r="W2447">
        <v>2.4</v>
      </c>
      <c r="X2447">
        <v>2.4</v>
      </c>
      <c r="Y2447">
        <v>2.4</v>
      </c>
      <c r="Z2447">
        <v>2.42</v>
      </c>
      <c r="AA2447">
        <v>2.42</v>
      </c>
      <c r="AB2447">
        <v>2.42</v>
      </c>
      <c r="AC2447">
        <v>2.42</v>
      </c>
      <c r="AD2447">
        <v>263.24056208000002</v>
      </c>
      <c r="AE2447">
        <v>263.68027869999997</v>
      </c>
      <c r="AF2447">
        <v>262.58210983999999</v>
      </c>
      <c r="AG2447">
        <v>263.04409296</v>
      </c>
      <c r="AH2447" t="s">
        <v>12</v>
      </c>
      <c r="AI2447" t="s">
        <v>12</v>
      </c>
    </row>
    <row r="2448" spans="1:35" x14ac:dyDescent="0.25">
      <c r="A2448">
        <v>1552656600</v>
      </c>
      <c r="B2448">
        <v>23.931211739999998</v>
      </c>
      <c r="C2448">
        <v>24.360581799999999</v>
      </c>
      <c r="D2448">
        <v>23.891729439999999</v>
      </c>
      <c r="E2448">
        <v>24.14836442</v>
      </c>
      <c r="F2448">
        <v>23.931211739999998</v>
      </c>
      <c r="G2448">
        <v>24.360581799999999</v>
      </c>
      <c r="H2448">
        <v>23.891729439999999</v>
      </c>
      <c r="I2448">
        <v>24.14836442</v>
      </c>
      <c r="J2448">
        <v>2818.5</v>
      </c>
      <c r="K2448">
        <v>2841.25</v>
      </c>
      <c r="L2448">
        <v>2818.5</v>
      </c>
      <c r="M2448">
        <v>2834.75</v>
      </c>
      <c r="N2448">
        <v>2813.5</v>
      </c>
      <c r="O2448">
        <v>2836.5</v>
      </c>
      <c r="P2448">
        <v>2812.5</v>
      </c>
      <c r="Q2448">
        <v>2829.75</v>
      </c>
      <c r="R2448">
        <v>2810.79</v>
      </c>
      <c r="S2448">
        <v>2830.73</v>
      </c>
      <c r="T2448">
        <v>2810.79</v>
      </c>
      <c r="U2448">
        <v>2822.48</v>
      </c>
      <c r="V2448">
        <v>2.4</v>
      </c>
      <c r="W2448">
        <v>2.4</v>
      </c>
      <c r="X2448">
        <v>2.4</v>
      </c>
      <c r="Y2448">
        <v>2.4</v>
      </c>
      <c r="Z2448">
        <v>2.46</v>
      </c>
      <c r="AA2448">
        <v>2.46</v>
      </c>
      <c r="AB2448">
        <v>2.46</v>
      </c>
      <c r="AC2448">
        <v>2.46</v>
      </c>
      <c r="AD2448">
        <v>263.62023389000001</v>
      </c>
      <c r="AE2448">
        <v>265.18951380999999</v>
      </c>
      <c r="AF2448">
        <v>263.42289928999998</v>
      </c>
      <c r="AG2448">
        <v>264.34379409000002</v>
      </c>
      <c r="AH2448" t="s">
        <v>12</v>
      </c>
      <c r="AI2448" t="s">
        <v>12</v>
      </c>
    </row>
    <row r="2449" spans="1:35" x14ac:dyDescent="0.25">
      <c r="A2449">
        <v>1552915800</v>
      </c>
      <c r="B2449">
        <v>24.18784672</v>
      </c>
      <c r="C2449">
        <v>24.479028719999999</v>
      </c>
      <c r="D2449">
        <v>24.12867262</v>
      </c>
      <c r="E2449">
        <v>24.41980526</v>
      </c>
      <c r="F2449">
        <v>24.18784672</v>
      </c>
      <c r="G2449">
        <v>24.479028719999999</v>
      </c>
      <c r="H2449">
        <v>24.12867262</v>
      </c>
      <c r="I2449">
        <v>24.41980526</v>
      </c>
      <c r="J2449">
        <v>2831.25</v>
      </c>
      <c r="K2449">
        <v>2846.75</v>
      </c>
      <c r="L2449">
        <v>2828.75</v>
      </c>
      <c r="M2449">
        <v>2845.75</v>
      </c>
      <c r="N2449">
        <v>2827</v>
      </c>
      <c r="O2449">
        <v>2842</v>
      </c>
      <c r="P2449">
        <v>2824</v>
      </c>
      <c r="Q2449">
        <v>2840.5</v>
      </c>
      <c r="R2449">
        <v>2822.61</v>
      </c>
      <c r="S2449">
        <v>2835.41</v>
      </c>
      <c r="T2449">
        <v>2821.99</v>
      </c>
      <c r="U2449">
        <v>2832.94</v>
      </c>
      <c r="V2449">
        <v>2.4</v>
      </c>
      <c r="W2449">
        <v>2.4</v>
      </c>
      <c r="X2449">
        <v>2.4</v>
      </c>
      <c r="Y2449">
        <v>2.4</v>
      </c>
      <c r="Z2449">
        <v>2.41</v>
      </c>
      <c r="AA2449">
        <v>2.41</v>
      </c>
      <c r="AB2449">
        <v>2.41</v>
      </c>
      <c r="AC2449">
        <v>2.41</v>
      </c>
      <c r="AD2449">
        <v>264.56931935</v>
      </c>
      <c r="AE2449">
        <v>265.61237367000001</v>
      </c>
      <c r="AF2449">
        <v>264.33439721000002</v>
      </c>
      <c r="AG2449">
        <v>265.30227644000001</v>
      </c>
      <c r="AH2449" t="s">
        <v>12</v>
      </c>
      <c r="AI2449" t="s">
        <v>12</v>
      </c>
    </row>
    <row r="2450" spans="1:35" x14ac:dyDescent="0.25">
      <c r="A2450">
        <v>1553002200</v>
      </c>
      <c r="B2450">
        <v>24.69618139</v>
      </c>
      <c r="C2450">
        <v>24.912593770000001</v>
      </c>
      <c r="D2450">
        <v>24.14836442</v>
      </c>
      <c r="E2450">
        <v>24.43461112</v>
      </c>
      <c r="F2450">
        <v>24.69618139</v>
      </c>
      <c r="G2450">
        <v>24.912593770000001</v>
      </c>
      <c r="H2450">
        <v>24.14836442</v>
      </c>
      <c r="I2450">
        <v>24.43461112</v>
      </c>
      <c r="J2450">
        <v>2847.75</v>
      </c>
      <c r="K2450">
        <v>2863.25</v>
      </c>
      <c r="L2450">
        <v>2834</v>
      </c>
      <c r="M2450">
        <v>2841.5</v>
      </c>
      <c r="N2450">
        <v>2841.5</v>
      </c>
      <c r="O2450">
        <v>2858.75</v>
      </c>
      <c r="P2450">
        <v>2829</v>
      </c>
      <c r="Q2450">
        <v>2836.5</v>
      </c>
      <c r="R2450">
        <v>2840.76</v>
      </c>
      <c r="S2450">
        <v>2852.42</v>
      </c>
      <c r="T2450">
        <v>2823.27</v>
      </c>
      <c r="U2450">
        <v>2832.57</v>
      </c>
      <c r="V2450">
        <v>2.4</v>
      </c>
      <c r="W2450">
        <v>2.4</v>
      </c>
      <c r="X2450">
        <v>2.4</v>
      </c>
      <c r="Y2450">
        <v>2.4</v>
      </c>
      <c r="Z2450">
        <v>2.42</v>
      </c>
      <c r="AA2450">
        <v>2.42</v>
      </c>
      <c r="AB2450">
        <v>2.42</v>
      </c>
      <c r="AC2450">
        <v>2.42</v>
      </c>
      <c r="AD2450">
        <v>266.41110896999999</v>
      </c>
      <c r="AE2450">
        <v>267.20984426000001</v>
      </c>
      <c r="AF2450">
        <v>264.43776294999998</v>
      </c>
      <c r="AG2450">
        <v>265.36805464000003</v>
      </c>
      <c r="AH2450" t="s">
        <v>12</v>
      </c>
      <c r="AI2450" t="s">
        <v>12</v>
      </c>
    </row>
    <row r="2451" spans="1:35" x14ac:dyDescent="0.25">
      <c r="A2451">
        <v>1553088600</v>
      </c>
      <c r="B2451">
        <v>24.317901020000001</v>
      </c>
      <c r="C2451">
        <v>24.68380681</v>
      </c>
      <c r="D2451">
        <v>23.867935800000001</v>
      </c>
      <c r="E2451">
        <v>24.17945018</v>
      </c>
      <c r="F2451">
        <v>24.317901020000001</v>
      </c>
      <c r="G2451">
        <v>24.68380681</v>
      </c>
      <c r="H2451">
        <v>23.867935800000001</v>
      </c>
      <c r="I2451">
        <v>24.17945018</v>
      </c>
      <c r="J2451">
        <v>2841.5</v>
      </c>
      <c r="K2451">
        <v>2854.25</v>
      </c>
      <c r="L2451">
        <v>2822.5</v>
      </c>
      <c r="M2451">
        <v>2832</v>
      </c>
      <c r="N2451">
        <v>2837.25</v>
      </c>
      <c r="O2451">
        <v>2849.25</v>
      </c>
      <c r="P2451">
        <v>2817.25</v>
      </c>
      <c r="Q2451">
        <v>2827</v>
      </c>
      <c r="R2451">
        <v>2831.34</v>
      </c>
      <c r="S2451">
        <v>2843.54</v>
      </c>
      <c r="T2451">
        <v>2812.43</v>
      </c>
      <c r="U2451">
        <v>2824.23</v>
      </c>
      <c r="V2451">
        <v>2.41</v>
      </c>
      <c r="W2451">
        <v>2.41</v>
      </c>
      <c r="X2451">
        <v>2.41</v>
      </c>
      <c r="Y2451">
        <v>2.41</v>
      </c>
      <c r="Z2451">
        <v>2.4700000000000002</v>
      </c>
      <c r="AA2451">
        <v>2.4700000000000002</v>
      </c>
      <c r="AB2451">
        <v>2.4700000000000002</v>
      </c>
      <c r="AC2451">
        <v>2.4700000000000002</v>
      </c>
      <c r="AD2451">
        <v>265.14252937999998</v>
      </c>
      <c r="AE2451">
        <v>266.40171207999998</v>
      </c>
      <c r="AF2451">
        <v>263.41350240000003</v>
      </c>
      <c r="AG2451">
        <v>264.56931935</v>
      </c>
      <c r="AH2451" t="s">
        <v>12</v>
      </c>
      <c r="AI2451" t="s">
        <v>12</v>
      </c>
    </row>
    <row r="2452" spans="1:35" x14ac:dyDescent="0.25">
      <c r="A2452">
        <v>1553175000</v>
      </c>
      <c r="B2452">
        <v>23.927271869999998</v>
      </c>
      <c r="C2452">
        <v>25.103362300000001</v>
      </c>
      <c r="D2452">
        <v>23.927271869999998</v>
      </c>
      <c r="E2452">
        <v>24.97554251</v>
      </c>
      <c r="F2452">
        <v>23.927271869999998</v>
      </c>
      <c r="G2452">
        <v>25.103362300000001</v>
      </c>
      <c r="H2452">
        <v>23.927271869999998</v>
      </c>
      <c r="I2452">
        <v>24.97554251</v>
      </c>
      <c r="J2452">
        <v>2829</v>
      </c>
      <c r="K2452">
        <v>2870.75</v>
      </c>
      <c r="L2452">
        <v>2820</v>
      </c>
      <c r="M2452">
        <v>2867.5</v>
      </c>
      <c r="N2452">
        <v>2823.75</v>
      </c>
      <c r="O2452">
        <v>2866</v>
      </c>
      <c r="P2452">
        <v>2813.75</v>
      </c>
      <c r="Q2452">
        <v>2862.5</v>
      </c>
      <c r="R2452">
        <v>2819.72</v>
      </c>
      <c r="S2452">
        <v>2860.31</v>
      </c>
      <c r="T2452">
        <v>2817.38</v>
      </c>
      <c r="U2452">
        <v>2854.88</v>
      </c>
      <c r="V2452">
        <v>2.41</v>
      </c>
      <c r="W2452">
        <v>2.41</v>
      </c>
      <c r="X2452">
        <v>2.41</v>
      </c>
      <c r="Y2452">
        <v>2.41</v>
      </c>
      <c r="Z2452">
        <v>2.44</v>
      </c>
      <c r="AA2452">
        <v>2.44</v>
      </c>
      <c r="AB2452">
        <v>2.44</v>
      </c>
      <c r="AC2452">
        <v>2.44</v>
      </c>
      <c r="AD2452">
        <v>263.71420274000002</v>
      </c>
      <c r="AE2452">
        <v>267.98038888999997</v>
      </c>
      <c r="AF2452">
        <v>263.66721832000002</v>
      </c>
      <c r="AG2452">
        <v>267.55752903000001</v>
      </c>
      <c r="AH2452" t="s">
        <v>12</v>
      </c>
      <c r="AI2452" t="s">
        <v>12</v>
      </c>
    </row>
    <row r="2453" spans="1:35" x14ac:dyDescent="0.25">
      <c r="A2453">
        <v>1553261400</v>
      </c>
      <c r="B2453">
        <v>24.589858029999998</v>
      </c>
      <c r="C2453">
        <v>24.737555409999999</v>
      </c>
      <c r="D2453">
        <v>23.526753370000002</v>
      </c>
      <c r="E2453">
        <v>23.551476730000001</v>
      </c>
      <c r="F2453">
        <v>24.589858029999998</v>
      </c>
      <c r="G2453">
        <v>24.737555409999999</v>
      </c>
      <c r="H2453">
        <v>23.526753370000002</v>
      </c>
      <c r="I2453">
        <v>23.551476730000001</v>
      </c>
      <c r="J2453">
        <v>2865.75</v>
      </c>
      <c r="K2453">
        <v>2869</v>
      </c>
      <c r="L2453">
        <v>2810.5</v>
      </c>
      <c r="M2453">
        <v>2815.5</v>
      </c>
      <c r="N2453">
        <v>2859.5</v>
      </c>
      <c r="O2453">
        <v>2864.75</v>
      </c>
      <c r="P2453">
        <v>2805.25</v>
      </c>
      <c r="Q2453">
        <v>2810.75</v>
      </c>
      <c r="R2453">
        <v>2844.52</v>
      </c>
      <c r="S2453">
        <v>2846.16</v>
      </c>
      <c r="T2453">
        <v>2800.47</v>
      </c>
      <c r="U2453">
        <v>2800.71</v>
      </c>
      <c r="V2453">
        <v>2.41</v>
      </c>
      <c r="W2453">
        <v>2.41</v>
      </c>
      <c r="X2453">
        <v>2.41</v>
      </c>
      <c r="Y2453">
        <v>2.41</v>
      </c>
      <c r="Z2453">
        <v>2.4</v>
      </c>
      <c r="AA2453">
        <v>2.4</v>
      </c>
      <c r="AB2453">
        <v>2.4</v>
      </c>
      <c r="AC2453">
        <v>2.4</v>
      </c>
      <c r="AD2453">
        <v>266.13859927999999</v>
      </c>
      <c r="AE2453">
        <v>266.68681358999999</v>
      </c>
      <c r="AF2453">
        <v>262.34225742000001</v>
      </c>
      <c r="AG2453">
        <v>262.40803562000002</v>
      </c>
      <c r="AH2453" t="s">
        <v>12</v>
      </c>
      <c r="AI2453" t="s">
        <v>12</v>
      </c>
    </row>
    <row r="2454" spans="1:35" x14ac:dyDescent="0.25">
      <c r="A2454">
        <v>1553520600</v>
      </c>
      <c r="B2454">
        <v>23.447638600000001</v>
      </c>
      <c r="C2454">
        <v>23.769042339999999</v>
      </c>
      <c r="D2454">
        <v>23.136124219999999</v>
      </c>
      <c r="E2454">
        <v>23.49214066</v>
      </c>
      <c r="F2454">
        <v>23.447638600000001</v>
      </c>
      <c r="G2454">
        <v>23.769042339999999</v>
      </c>
      <c r="H2454">
        <v>23.136124219999999</v>
      </c>
      <c r="I2454">
        <v>23.49214066</v>
      </c>
      <c r="J2454">
        <v>2817.75</v>
      </c>
      <c r="K2454">
        <v>2822.5</v>
      </c>
      <c r="L2454">
        <v>2794</v>
      </c>
      <c r="M2454">
        <v>2811.25</v>
      </c>
      <c r="N2454">
        <v>2813</v>
      </c>
      <c r="O2454">
        <v>2818.5</v>
      </c>
      <c r="P2454">
        <v>2789.5</v>
      </c>
      <c r="Q2454">
        <v>2807</v>
      </c>
      <c r="R2454">
        <v>2796.01</v>
      </c>
      <c r="S2454">
        <v>2809.79</v>
      </c>
      <c r="T2454">
        <v>2785.02</v>
      </c>
      <c r="U2454">
        <v>2798.36</v>
      </c>
      <c r="V2454">
        <v>2.4</v>
      </c>
      <c r="W2454">
        <v>2.4</v>
      </c>
      <c r="X2454">
        <v>2.4</v>
      </c>
      <c r="Y2454">
        <v>2.4</v>
      </c>
      <c r="Z2454">
        <v>2.4</v>
      </c>
      <c r="AA2454">
        <v>2.4</v>
      </c>
      <c r="AB2454">
        <v>2.4</v>
      </c>
      <c r="AC2454">
        <v>2.4</v>
      </c>
      <c r="AD2454">
        <v>262.05095396000002</v>
      </c>
      <c r="AE2454">
        <v>263.28692634999999</v>
      </c>
      <c r="AF2454">
        <v>260.89513700999998</v>
      </c>
      <c r="AG2454">
        <v>262.21070101999999</v>
      </c>
      <c r="AH2454" t="s">
        <v>12</v>
      </c>
      <c r="AI2454" t="s">
        <v>12</v>
      </c>
    </row>
    <row r="2455" spans="1:35" x14ac:dyDescent="0.25">
      <c r="A2455">
        <v>1553607000</v>
      </c>
      <c r="B2455">
        <v>23.976718600000002</v>
      </c>
      <c r="C2455">
        <v>24.273398969999999</v>
      </c>
      <c r="D2455">
        <v>23.610812809999999</v>
      </c>
      <c r="E2455">
        <v>23.986607939999999</v>
      </c>
      <c r="F2455">
        <v>23.976718600000002</v>
      </c>
      <c r="G2455">
        <v>24.273398969999999</v>
      </c>
      <c r="H2455">
        <v>23.610812809999999</v>
      </c>
      <c r="I2455">
        <v>23.986607939999999</v>
      </c>
      <c r="J2455">
        <v>2813.5</v>
      </c>
      <c r="K2455">
        <v>2839.75</v>
      </c>
      <c r="L2455">
        <v>2811</v>
      </c>
      <c r="M2455">
        <v>2827.5</v>
      </c>
      <c r="N2455">
        <v>2808.5</v>
      </c>
      <c r="O2455">
        <v>2835</v>
      </c>
      <c r="P2455">
        <v>2806</v>
      </c>
      <c r="Q2455">
        <v>2823</v>
      </c>
      <c r="R2455">
        <v>2812.66</v>
      </c>
      <c r="S2455">
        <v>2829.87</v>
      </c>
      <c r="T2455">
        <v>2803.99</v>
      </c>
      <c r="U2455">
        <v>2818.46</v>
      </c>
      <c r="V2455">
        <v>2.4</v>
      </c>
      <c r="W2455">
        <v>2.4</v>
      </c>
      <c r="X2455">
        <v>2.4</v>
      </c>
      <c r="Y2455">
        <v>2.4</v>
      </c>
      <c r="Z2455">
        <v>2.4</v>
      </c>
      <c r="AA2455">
        <v>2.4</v>
      </c>
      <c r="AB2455">
        <v>2.4</v>
      </c>
      <c r="AC2455">
        <v>2.4</v>
      </c>
      <c r="AD2455">
        <v>264.04309375000003</v>
      </c>
      <c r="AE2455">
        <v>265.16132315999999</v>
      </c>
      <c r="AF2455">
        <v>262.69933908000002</v>
      </c>
      <c r="AG2455">
        <v>264.16525325999999</v>
      </c>
      <c r="AH2455" t="s">
        <v>12</v>
      </c>
      <c r="AI2455" t="s">
        <v>12</v>
      </c>
    </row>
    <row r="2456" spans="1:35" x14ac:dyDescent="0.25">
      <c r="A2456">
        <v>1553693400</v>
      </c>
      <c r="B2456">
        <v>24.001441960000001</v>
      </c>
      <c r="C2456">
        <v>24.169560839999999</v>
      </c>
      <c r="D2456">
        <v>23.185570940000002</v>
      </c>
      <c r="E2456">
        <v>23.65037019</v>
      </c>
      <c r="F2456">
        <v>24.001441960000001</v>
      </c>
      <c r="G2456">
        <v>24.169560839999999</v>
      </c>
      <c r="H2456">
        <v>23.185570940000002</v>
      </c>
      <c r="I2456">
        <v>23.65037019</v>
      </c>
      <c r="J2456">
        <v>2826.5</v>
      </c>
      <c r="K2456">
        <v>2836</v>
      </c>
      <c r="L2456">
        <v>2796.75</v>
      </c>
      <c r="M2456">
        <v>2814.5</v>
      </c>
      <c r="N2456">
        <v>2823.5</v>
      </c>
      <c r="O2456">
        <v>2831.75</v>
      </c>
      <c r="P2456">
        <v>2791.75</v>
      </c>
      <c r="Q2456">
        <v>2810.5</v>
      </c>
      <c r="R2456">
        <v>2819.72</v>
      </c>
      <c r="S2456">
        <v>2825.56</v>
      </c>
      <c r="T2456">
        <v>2787.72</v>
      </c>
      <c r="U2456">
        <v>2805.37</v>
      </c>
      <c r="V2456">
        <v>2.41</v>
      </c>
      <c r="W2456">
        <v>2.41</v>
      </c>
      <c r="X2456">
        <v>2.41</v>
      </c>
      <c r="Y2456">
        <v>2.41</v>
      </c>
      <c r="Z2456">
        <v>2.4</v>
      </c>
      <c r="AA2456">
        <v>2.4</v>
      </c>
      <c r="AB2456">
        <v>2.4</v>
      </c>
      <c r="AC2456">
        <v>2.4</v>
      </c>
      <c r="AD2456">
        <v>264.15585637999999</v>
      </c>
      <c r="AE2456">
        <v>264.76665394999998</v>
      </c>
      <c r="AF2456">
        <v>261.16764669999998</v>
      </c>
      <c r="AG2456">
        <v>262.78391104999997</v>
      </c>
      <c r="AH2456" t="s">
        <v>12</v>
      </c>
      <c r="AI2456" t="s">
        <v>12</v>
      </c>
    </row>
    <row r="2457" spans="1:35" x14ac:dyDescent="0.25">
      <c r="A2457">
        <v>1553779800</v>
      </c>
      <c r="B2457">
        <v>23.793765700000002</v>
      </c>
      <c r="C2457">
        <v>24.006386639999999</v>
      </c>
      <c r="D2457">
        <v>23.467417300000001</v>
      </c>
      <c r="E2457">
        <v>23.902548509999999</v>
      </c>
      <c r="F2457">
        <v>23.793765700000002</v>
      </c>
      <c r="G2457">
        <v>24.006386639999999</v>
      </c>
      <c r="H2457">
        <v>23.467417300000001</v>
      </c>
      <c r="I2457">
        <v>23.902548509999999</v>
      </c>
      <c r="J2457">
        <v>2811.5</v>
      </c>
      <c r="K2457">
        <v>2828</v>
      </c>
      <c r="L2457">
        <v>2799.75</v>
      </c>
      <c r="M2457">
        <v>2825.25</v>
      </c>
      <c r="N2457">
        <v>2807</v>
      </c>
      <c r="O2457">
        <v>2824.25</v>
      </c>
      <c r="P2457">
        <v>2795</v>
      </c>
      <c r="Q2457">
        <v>2821</v>
      </c>
      <c r="R2457">
        <v>2809.4</v>
      </c>
      <c r="S2457">
        <v>2819.71</v>
      </c>
      <c r="T2457">
        <v>2798.77</v>
      </c>
      <c r="U2457">
        <v>2815.44</v>
      </c>
      <c r="V2457">
        <v>2.41</v>
      </c>
      <c r="W2457">
        <v>2.41</v>
      </c>
      <c r="X2457">
        <v>2.41</v>
      </c>
      <c r="Y2457">
        <v>2.41</v>
      </c>
      <c r="Z2457">
        <v>2.4300000000000002</v>
      </c>
      <c r="AA2457">
        <v>2.4300000000000002</v>
      </c>
      <c r="AB2457">
        <v>2.4300000000000002</v>
      </c>
      <c r="AC2457">
        <v>2.4300000000000002</v>
      </c>
      <c r="AD2457">
        <v>263.44169305999998</v>
      </c>
      <c r="AE2457">
        <v>264.24982523</v>
      </c>
      <c r="AF2457">
        <v>262.23889167999999</v>
      </c>
      <c r="AG2457">
        <v>263.77998094999998</v>
      </c>
      <c r="AH2457" t="s">
        <v>12</v>
      </c>
      <c r="AI2457" t="s">
        <v>12</v>
      </c>
    </row>
    <row r="2458" spans="1:35" x14ac:dyDescent="0.25">
      <c r="A2458">
        <v>1553866200</v>
      </c>
      <c r="B2458">
        <v>24.317901020000001</v>
      </c>
      <c r="C2458">
        <v>24.41679448</v>
      </c>
      <c r="D2458">
        <v>23.98917917</v>
      </c>
      <c r="E2458">
        <v>24.36734775</v>
      </c>
      <c r="F2458">
        <v>24.317901020000001</v>
      </c>
      <c r="G2458">
        <v>24.41679448</v>
      </c>
      <c r="H2458">
        <v>23.98917917</v>
      </c>
      <c r="I2458">
        <v>24.36734775</v>
      </c>
      <c r="J2458">
        <v>2825.25</v>
      </c>
      <c r="K2458">
        <v>2845.75</v>
      </c>
      <c r="L2458">
        <v>2825</v>
      </c>
      <c r="M2458">
        <v>2842.5</v>
      </c>
      <c r="N2458">
        <v>2820.5</v>
      </c>
      <c r="O2458">
        <v>2840.75</v>
      </c>
      <c r="P2458">
        <v>2820.25</v>
      </c>
      <c r="Q2458">
        <v>2837.75</v>
      </c>
      <c r="R2458">
        <v>2828.27</v>
      </c>
      <c r="S2458">
        <v>2836.03</v>
      </c>
      <c r="T2458">
        <v>2819.23</v>
      </c>
      <c r="U2458">
        <v>2834.4</v>
      </c>
      <c r="V2458">
        <v>2.4300000000000002</v>
      </c>
      <c r="W2458">
        <v>2.4300000000000002</v>
      </c>
      <c r="X2458">
        <v>2.4300000000000002</v>
      </c>
      <c r="Y2458">
        <v>2.4300000000000002</v>
      </c>
      <c r="Z2458">
        <v>2.65</v>
      </c>
      <c r="AA2458">
        <v>2.65</v>
      </c>
      <c r="AB2458">
        <v>2.65</v>
      </c>
      <c r="AC2458">
        <v>2.65</v>
      </c>
      <c r="AD2458">
        <v>265.35865776000003</v>
      </c>
      <c r="AE2458">
        <v>265.78151761999999</v>
      </c>
      <c r="AF2458">
        <v>264.18404702999999</v>
      </c>
      <c r="AG2458">
        <v>265.44322972999998</v>
      </c>
      <c r="AH2458" t="s">
        <v>12</v>
      </c>
      <c r="AI2458" t="s">
        <v>12</v>
      </c>
    </row>
    <row r="2459" spans="1:35" x14ac:dyDescent="0.25">
      <c r="A2459">
        <v>1554125400</v>
      </c>
      <c r="B2459">
        <v>24.896427750000001</v>
      </c>
      <c r="C2459">
        <v>25.272222880000001</v>
      </c>
      <c r="D2459">
        <v>24.827202329999999</v>
      </c>
      <c r="E2459">
        <v>25.217831480000001</v>
      </c>
      <c r="F2459">
        <v>24.896427750000001</v>
      </c>
      <c r="G2459">
        <v>25.272222880000001</v>
      </c>
      <c r="H2459">
        <v>24.827202329999999</v>
      </c>
      <c r="I2459">
        <v>25.217831480000001</v>
      </c>
      <c r="J2459">
        <v>2848.75</v>
      </c>
      <c r="K2459">
        <v>2878</v>
      </c>
      <c r="L2459">
        <v>2848.75</v>
      </c>
      <c r="M2459">
        <v>2875.5</v>
      </c>
      <c r="N2459">
        <v>2844.5</v>
      </c>
      <c r="O2459">
        <v>2873.5</v>
      </c>
      <c r="P2459">
        <v>2844.5</v>
      </c>
      <c r="Q2459">
        <v>2870.5</v>
      </c>
      <c r="R2459">
        <v>2848.63</v>
      </c>
      <c r="S2459">
        <v>2869.4</v>
      </c>
      <c r="T2459">
        <v>2848.63</v>
      </c>
      <c r="U2459">
        <v>2867.19</v>
      </c>
      <c r="V2459">
        <v>2.41</v>
      </c>
      <c r="W2459">
        <v>2.41</v>
      </c>
      <c r="X2459">
        <v>2.41</v>
      </c>
      <c r="Y2459">
        <v>2.41</v>
      </c>
      <c r="Z2459">
        <v>2.46</v>
      </c>
      <c r="AA2459">
        <v>2.46</v>
      </c>
      <c r="AB2459">
        <v>2.46</v>
      </c>
      <c r="AC2459">
        <v>2.46</v>
      </c>
      <c r="AD2459">
        <v>267.52933837</v>
      </c>
      <c r="AE2459">
        <v>268.90128370000002</v>
      </c>
      <c r="AF2459">
        <v>267.24743180000002</v>
      </c>
      <c r="AG2459">
        <v>268.59118647000003</v>
      </c>
      <c r="AH2459" t="s">
        <v>12</v>
      </c>
      <c r="AI2459" t="s">
        <v>12</v>
      </c>
    </row>
    <row r="2460" spans="1:35" x14ac:dyDescent="0.25">
      <c r="A2460">
        <v>1554211800</v>
      </c>
      <c r="B2460">
        <v>25.24255484</v>
      </c>
      <c r="C2460">
        <v>25.282112229999999</v>
      </c>
      <c r="D2460">
        <v>24.995271760000001</v>
      </c>
      <c r="E2460">
        <v>25.212886810000001</v>
      </c>
      <c r="F2460">
        <v>25.24255484</v>
      </c>
      <c r="G2460">
        <v>25.282112229999999</v>
      </c>
      <c r="H2460">
        <v>24.995271760000001</v>
      </c>
      <c r="I2460">
        <v>25.212886810000001</v>
      </c>
      <c r="J2460">
        <v>2874.25</v>
      </c>
      <c r="K2460">
        <v>2878.5</v>
      </c>
      <c r="L2460">
        <v>2867.25</v>
      </c>
      <c r="M2460">
        <v>2872</v>
      </c>
      <c r="N2460">
        <v>2868.5</v>
      </c>
      <c r="O2460">
        <v>2873.75</v>
      </c>
      <c r="P2460">
        <v>2862.25</v>
      </c>
      <c r="Q2460">
        <v>2867</v>
      </c>
      <c r="R2460">
        <v>2868.24</v>
      </c>
      <c r="S2460">
        <v>2872.9</v>
      </c>
      <c r="T2460">
        <v>2858.75</v>
      </c>
      <c r="U2460">
        <v>2867.24</v>
      </c>
      <c r="V2460">
        <v>2.41</v>
      </c>
      <c r="W2460">
        <v>2.41</v>
      </c>
      <c r="X2460">
        <v>2.41</v>
      </c>
      <c r="Y2460">
        <v>2.41</v>
      </c>
      <c r="Z2460">
        <v>2.46</v>
      </c>
      <c r="AA2460">
        <v>2.46</v>
      </c>
      <c r="AB2460">
        <v>2.46</v>
      </c>
      <c r="AC2460">
        <v>2.46</v>
      </c>
      <c r="AD2460">
        <v>268.78852107</v>
      </c>
      <c r="AE2460">
        <v>268.96706189999998</v>
      </c>
      <c r="AF2460">
        <v>267.89581692000002</v>
      </c>
      <c r="AG2460">
        <v>268.72274286999999</v>
      </c>
      <c r="AH2460" t="s">
        <v>12</v>
      </c>
      <c r="AI2460" t="s">
        <v>12</v>
      </c>
    </row>
    <row r="2461" spans="1:35" x14ac:dyDescent="0.25">
      <c r="A2461">
        <v>1554298200</v>
      </c>
      <c r="B2461">
        <v>25.5787926</v>
      </c>
      <c r="C2461">
        <v>25.69252007</v>
      </c>
      <c r="D2461">
        <v>25.158445960000002</v>
      </c>
      <c r="E2461">
        <v>25.361226989999999</v>
      </c>
      <c r="F2461">
        <v>25.5787926</v>
      </c>
      <c r="G2461">
        <v>25.69252007</v>
      </c>
      <c r="H2461">
        <v>25.158445960000002</v>
      </c>
      <c r="I2461">
        <v>25.361226989999999</v>
      </c>
      <c r="J2461">
        <v>2873.25</v>
      </c>
      <c r="K2461">
        <v>2894</v>
      </c>
      <c r="L2461">
        <v>2872</v>
      </c>
      <c r="M2461">
        <v>2884.75</v>
      </c>
      <c r="N2461">
        <v>2866</v>
      </c>
      <c r="O2461">
        <v>2889.25</v>
      </c>
      <c r="P2461">
        <v>2865.25</v>
      </c>
      <c r="Q2461">
        <v>2879.75</v>
      </c>
      <c r="R2461">
        <v>2876.09</v>
      </c>
      <c r="S2461">
        <v>2885.25</v>
      </c>
      <c r="T2461">
        <v>2865.17</v>
      </c>
      <c r="U2461">
        <v>2873.4</v>
      </c>
      <c r="V2461">
        <v>2.41</v>
      </c>
      <c r="W2461">
        <v>2.41</v>
      </c>
      <c r="X2461">
        <v>2.41</v>
      </c>
      <c r="Y2461">
        <v>2.41</v>
      </c>
      <c r="Z2461">
        <v>2.4700000000000002</v>
      </c>
      <c r="AA2461">
        <v>2.4700000000000002</v>
      </c>
      <c r="AB2461">
        <v>2.4700000000000002</v>
      </c>
      <c r="AC2461">
        <v>2.4700000000000002</v>
      </c>
      <c r="AD2461">
        <v>269.99132244999998</v>
      </c>
      <c r="AE2461">
        <v>270.40478543</v>
      </c>
      <c r="AF2461">
        <v>268.51601138000001</v>
      </c>
      <c r="AG2461">
        <v>269.14560273000001</v>
      </c>
      <c r="AH2461" t="s">
        <v>12</v>
      </c>
      <c r="AI2461" t="s">
        <v>12</v>
      </c>
    </row>
    <row r="2462" spans="1:35" x14ac:dyDescent="0.25">
      <c r="A2462">
        <v>1554384600</v>
      </c>
      <c r="B2462">
        <v>25.42056307</v>
      </c>
      <c r="C2462">
        <v>25.593626619999998</v>
      </c>
      <c r="D2462">
        <v>25.212886810000001</v>
      </c>
      <c r="E2462">
        <v>25.5244012</v>
      </c>
      <c r="F2462">
        <v>25.42056307</v>
      </c>
      <c r="G2462">
        <v>25.593626619999998</v>
      </c>
      <c r="H2462">
        <v>25.212886810000001</v>
      </c>
      <c r="I2462">
        <v>25.5244012</v>
      </c>
      <c r="J2462">
        <v>2885</v>
      </c>
      <c r="K2462">
        <v>2890.5</v>
      </c>
      <c r="L2462">
        <v>2876</v>
      </c>
      <c r="M2462">
        <v>2887.5</v>
      </c>
      <c r="N2462">
        <v>2880.75</v>
      </c>
      <c r="O2462">
        <v>2885.75</v>
      </c>
      <c r="P2462">
        <v>2871</v>
      </c>
      <c r="Q2462">
        <v>2882.75</v>
      </c>
      <c r="R2462">
        <v>2873.99</v>
      </c>
      <c r="S2462">
        <v>2881.28</v>
      </c>
      <c r="T2462">
        <v>2867.14</v>
      </c>
      <c r="U2462">
        <v>2879.39</v>
      </c>
      <c r="V2462">
        <v>2.41</v>
      </c>
      <c r="W2462">
        <v>2.41</v>
      </c>
      <c r="X2462">
        <v>2.41</v>
      </c>
      <c r="Y2462">
        <v>2.41</v>
      </c>
      <c r="Z2462">
        <v>2.46</v>
      </c>
      <c r="AA2462">
        <v>2.46</v>
      </c>
      <c r="AB2462">
        <v>2.46</v>
      </c>
      <c r="AC2462">
        <v>2.46</v>
      </c>
      <c r="AD2462">
        <v>269.48389062000001</v>
      </c>
      <c r="AE2462">
        <v>270.12193916000001</v>
      </c>
      <c r="AF2462">
        <v>268.76033040999999</v>
      </c>
      <c r="AG2462">
        <v>269.85976605000002</v>
      </c>
      <c r="AH2462" t="s">
        <v>12</v>
      </c>
      <c r="AI2462" t="s">
        <v>12</v>
      </c>
    </row>
    <row r="2463" spans="1:35" x14ac:dyDescent="0.25">
      <c r="A2463">
        <v>1554471000</v>
      </c>
      <c r="B2463">
        <v>25.722188110000001</v>
      </c>
      <c r="C2463">
        <v>25.89525166</v>
      </c>
      <c r="D2463">
        <v>25.633184</v>
      </c>
      <c r="E2463">
        <v>25.855694280000002</v>
      </c>
      <c r="F2463">
        <v>25.722188110000001</v>
      </c>
      <c r="G2463">
        <v>25.89525166</v>
      </c>
      <c r="H2463">
        <v>25.633184</v>
      </c>
      <c r="I2463">
        <v>25.855694280000002</v>
      </c>
      <c r="J2463">
        <v>2887.25</v>
      </c>
      <c r="K2463">
        <v>2902.75</v>
      </c>
      <c r="L2463">
        <v>2885.5</v>
      </c>
      <c r="M2463">
        <v>2901.25</v>
      </c>
      <c r="N2463">
        <v>2882.5</v>
      </c>
      <c r="O2463">
        <v>2898</v>
      </c>
      <c r="P2463">
        <v>2880.5</v>
      </c>
      <c r="Q2463">
        <v>2896</v>
      </c>
      <c r="R2463">
        <v>2884.16</v>
      </c>
      <c r="S2463">
        <v>2893.24</v>
      </c>
      <c r="T2463">
        <v>2882.99</v>
      </c>
      <c r="U2463">
        <v>2892.74</v>
      </c>
      <c r="V2463">
        <v>2.41</v>
      </c>
      <c r="W2463">
        <v>2.41</v>
      </c>
      <c r="X2463">
        <v>2.41</v>
      </c>
      <c r="Y2463">
        <v>2.41</v>
      </c>
      <c r="Z2463">
        <v>2.46</v>
      </c>
      <c r="AA2463">
        <v>2.46</v>
      </c>
      <c r="AB2463">
        <v>2.46</v>
      </c>
      <c r="AC2463">
        <v>2.46</v>
      </c>
      <c r="AD2463">
        <v>270.55513560000003</v>
      </c>
      <c r="AE2463">
        <v>271.22231448999997</v>
      </c>
      <c r="AF2463">
        <v>270.25443524999997</v>
      </c>
      <c r="AG2463">
        <v>271.16593317000002</v>
      </c>
      <c r="AH2463" t="s">
        <v>12</v>
      </c>
      <c r="AI2463" t="s">
        <v>12</v>
      </c>
    </row>
    <row r="2464" spans="1:35" x14ac:dyDescent="0.25">
      <c r="A2464">
        <v>1554730200</v>
      </c>
      <c r="B2464">
        <v>25.751856149999998</v>
      </c>
      <c r="C2464">
        <v>25.969421749999999</v>
      </c>
      <c r="D2464">
        <v>25.56316743</v>
      </c>
      <c r="E2464">
        <v>25.95458773</v>
      </c>
      <c r="F2464">
        <v>25.751856149999998</v>
      </c>
      <c r="G2464">
        <v>25.969421749999999</v>
      </c>
      <c r="H2464">
        <v>25.56316743</v>
      </c>
      <c r="I2464">
        <v>25.95458773</v>
      </c>
      <c r="J2464">
        <v>2902.5</v>
      </c>
      <c r="K2464">
        <v>2904.5</v>
      </c>
      <c r="L2464">
        <v>2889.5</v>
      </c>
      <c r="M2464">
        <v>2903.5</v>
      </c>
      <c r="N2464">
        <v>2896.25</v>
      </c>
      <c r="O2464">
        <v>2899.75</v>
      </c>
      <c r="P2464">
        <v>2884.25</v>
      </c>
      <c r="Q2464">
        <v>2898.25</v>
      </c>
      <c r="R2464">
        <v>2888.46</v>
      </c>
      <c r="S2464">
        <v>2895.95</v>
      </c>
      <c r="T2464">
        <v>2880.78</v>
      </c>
      <c r="U2464">
        <v>2895.77</v>
      </c>
      <c r="V2464">
        <v>2.41</v>
      </c>
      <c r="W2464">
        <v>2.41</v>
      </c>
      <c r="X2464">
        <v>2.41</v>
      </c>
      <c r="Y2464">
        <v>2.41</v>
      </c>
      <c r="Z2464">
        <v>2.46</v>
      </c>
      <c r="AA2464">
        <v>2.46</v>
      </c>
      <c r="AB2464">
        <v>2.46</v>
      </c>
      <c r="AC2464">
        <v>2.46</v>
      </c>
      <c r="AD2464">
        <v>270.72427954</v>
      </c>
      <c r="AE2464">
        <v>271.48542729000002</v>
      </c>
      <c r="AF2464">
        <v>270.03830687999999</v>
      </c>
      <c r="AG2464">
        <v>271.37266466</v>
      </c>
      <c r="AH2464" t="s">
        <v>12</v>
      </c>
      <c r="AI2464" t="s">
        <v>12</v>
      </c>
    </row>
    <row r="2465" spans="1:35" x14ac:dyDescent="0.25">
      <c r="A2465">
        <v>1554816600</v>
      </c>
      <c r="B2465">
        <v>25.648018019999999</v>
      </c>
      <c r="C2465">
        <v>25.745378630000001</v>
      </c>
      <c r="D2465">
        <v>25.381005680000001</v>
      </c>
      <c r="E2465">
        <v>25.539235219999998</v>
      </c>
      <c r="F2465">
        <v>25.648018019999999</v>
      </c>
      <c r="G2465">
        <v>25.745378630000001</v>
      </c>
      <c r="H2465">
        <v>25.381005680000001</v>
      </c>
      <c r="I2465">
        <v>25.539235219999998</v>
      </c>
      <c r="J2465">
        <v>2903</v>
      </c>
      <c r="K2465">
        <v>2904</v>
      </c>
      <c r="L2465">
        <v>2882.5</v>
      </c>
      <c r="M2465">
        <v>2887.5</v>
      </c>
      <c r="N2465">
        <v>2898.5</v>
      </c>
      <c r="O2465">
        <v>2900</v>
      </c>
      <c r="P2465">
        <v>2877.25</v>
      </c>
      <c r="Q2465">
        <v>2882.5</v>
      </c>
      <c r="R2465">
        <v>2886.58</v>
      </c>
      <c r="S2465">
        <v>2886.88</v>
      </c>
      <c r="T2465">
        <v>2873.33</v>
      </c>
      <c r="U2465">
        <v>2878.2</v>
      </c>
      <c r="V2465">
        <v>2.41</v>
      </c>
      <c r="W2465">
        <v>2.41</v>
      </c>
      <c r="X2465">
        <v>2.41</v>
      </c>
      <c r="Y2465">
        <v>2.41</v>
      </c>
      <c r="Z2465">
        <v>2.4500000000000002</v>
      </c>
      <c r="AA2465">
        <v>2.4500000000000002</v>
      </c>
      <c r="AB2465">
        <v>2.4500000000000002</v>
      </c>
      <c r="AC2465">
        <v>2.4500000000000002</v>
      </c>
      <c r="AD2465">
        <v>270.36719787999999</v>
      </c>
      <c r="AE2465">
        <v>270.70548577</v>
      </c>
      <c r="AF2465">
        <v>269.40871552999999</v>
      </c>
      <c r="AG2465">
        <v>269.98192555999998</v>
      </c>
      <c r="AH2465" t="s">
        <v>12</v>
      </c>
      <c r="AI2465" t="s">
        <v>12</v>
      </c>
    </row>
    <row r="2466" spans="1:35" x14ac:dyDescent="0.25">
      <c r="A2466">
        <v>1554903000</v>
      </c>
      <c r="B2466">
        <v>25.657907359999999</v>
      </c>
      <c r="C2466">
        <v>25.820784889999999</v>
      </c>
      <c r="D2466">
        <v>25.539235219999998</v>
      </c>
      <c r="E2466">
        <v>25.801302880000001</v>
      </c>
      <c r="F2466">
        <v>25.657907359999999</v>
      </c>
      <c r="G2466">
        <v>25.820784889999999</v>
      </c>
      <c r="H2466">
        <v>25.539235219999998</v>
      </c>
      <c r="I2466">
        <v>25.801302880000001</v>
      </c>
      <c r="J2466">
        <v>2887.75</v>
      </c>
      <c r="K2466">
        <v>2901</v>
      </c>
      <c r="L2466">
        <v>2884</v>
      </c>
      <c r="M2466">
        <v>2899.5</v>
      </c>
      <c r="N2466">
        <v>2882</v>
      </c>
      <c r="O2466">
        <v>2896</v>
      </c>
      <c r="P2466">
        <v>2878</v>
      </c>
      <c r="Q2466">
        <v>2894.5</v>
      </c>
      <c r="R2466">
        <v>2881.37</v>
      </c>
      <c r="S2466">
        <v>2889.71</v>
      </c>
      <c r="T2466">
        <v>2879.13</v>
      </c>
      <c r="U2466">
        <v>2888.21</v>
      </c>
      <c r="V2466">
        <v>2.41</v>
      </c>
      <c r="W2466">
        <v>2.41</v>
      </c>
      <c r="X2466">
        <v>2.41</v>
      </c>
      <c r="Y2466">
        <v>2.41</v>
      </c>
      <c r="Z2466">
        <v>2.4500000000000002</v>
      </c>
      <c r="AA2466">
        <v>2.4500000000000002</v>
      </c>
      <c r="AB2466">
        <v>2.4500000000000002</v>
      </c>
      <c r="AC2466">
        <v>2.4500000000000002</v>
      </c>
      <c r="AD2466">
        <v>270.41418231</v>
      </c>
      <c r="AE2466">
        <v>270.99669526000002</v>
      </c>
      <c r="AF2466">
        <v>269.98192555999998</v>
      </c>
      <c r="AG2466">
        <v>270.90282036999997</v>
      </c>
      <c r="AH2466" t="s">
        <v>12</v>
      </c>
      <c r="AI2466" t="s">
        <v>12</v>
      </c>
    </row>
    <row r="2467" spans="1:35" x14ac:dyDescent="0.25">
      <c r="A2467">
        <v>1554989400</v>
      </c>
      <c r="B2467">
        <v>25.929864370000001</v>
      </c>
      <c r="C2467">
        <v>25.929864370000001</v>
      </c>
      <c r="D2467">
        <v>25.593626619999998</v>
      </c>
      <c r="E2467">
        <v>25.771634840000001</v>
      </c>
      <c r="F2467">
        <v>25.929864370000001</v>
      </c>
      <c r="G2467">
        <v>25.929864370000001</v>
      </c>
      <c r="H2467">
        <v>25.593626619999998</v>
      </c>
      <c r="I2467">
        <v>25.771634840000001</v>
      </c>
      <c r="J2467">
        <v>2900.25</v>
      </c>
      <c r="K2467">
        <v>2905.25</v>
      </c>
      <c r="L2467">
        <v>2890.75</v>
      </c>
      <c r="M2467">
        <v>2896.75</v>
      </c>
      <c r="N2467">
        <v>2894.75</v>
      </c>
      <c r="O2467">
        <v>2900</v>
      </c>
      <c r="P2467">
        <v>2885.25</v>
      </c>
      <c r="Q2467">
        <v>2891.75</v>
      </c>
      <c r="R2467">
        <v>2891.92</v>
      </c>
      <c r="S2467">
        <v>2893.42</v>
      </c>
      <c r="T2467">
        <v>2881.99</v>
      </c>
      <c r="U2467">
        <v>2888.32</v>
      </c>
      <c r="V2467">
        <v>2.41</v>
      </c>
      <c r="W2467">
        <v>2.41</v>
      </c>
      <c r="X2467">
        <v>2.41</v>
      </c>
      <c r="Y2467">
        <v>2.41</v>
      </c>
      <c r="Z2467">
        <v>2.44</v>
      </c>
      <c r="AA2467">
        <v>2.44</v>
      </c>
      <c r="AB2467">
        <v>2.44</v>
      </c>
      <c r="AC2467">
        <v>2.44</v>
      </c>
      <c r="AD2467">
        <v>271.4102522</v>
      </c>
      <c r="AE2467">
        <v>271.41964909000001</v>
      </c>
      <c r="AF2467">
        <v>270.23376209999998</v>
      </c>
      <c r="AG2467">
        <v>270.82764529000002</v>
      </c>
      <c r="AH2467" t="s">
        <v>12</v>
      </c>
      <c r="AI2467" t="s">
        <v>12</v>
      </c>
    </row>
    <row r="2468" spans="1:35" x14ac:dyDescent="0.25">
      <c r="A2468">
        <v>1555075800</v>
      </c>
      <c r="B2468">
        <v>26.24137876</v>
      </c>
      <c r="C2468">
        <v>26.364995579999999</v>
      </c>
      <c r="D2468">
        <v>26.033751949999999</v>
      </c>
      <c r="E2468">
        <v>26.29082549</v>
      </c>
      <c r="F2468">
        <v>26.24137876</v>
      </c>
      <c r="G2468">
        <v>26.364995579999999</v>
      </c>
      <c r="H2468">
        <v>26.033751949999999</v>
      </c>
      <c r="I2468">
        <v>26.29082549</v>
      </c>
      <c r="J2468">
        <v>2897</v>
      </c>
      <c r="K2468">
        <v>2919.75</v>
      </c>
      <c r="L2468">
        <v>2897</v>
      </c>
      <c r="M2468">
        <v>2918</v>
      </c>
      <c r="N2468">
        <v>2892</v>
      </c>
      <c r="O2468">
        <v>2914.75</v>
      </c>
      <c r="P2468">
        <v>2890.75</v>
      </c>
      <c r="Q2468">
        <v>2912.5</v>
      </c>
      <c r="R2468">
        <v>2900.86</v>
      </c>
      <c r="S2468">
        <v>2910.54</v>
      </c>
      <c r="T2468">
        <v>2898.37</v>
      </c>
      <c r="U2468">
        <v>2907.41</v>
      </c>
      <c r="V2468">
        <v>2.41</v>
      </c>
      <c r="W2468">
        <v>2.41</v>
      </c>
      <c r="X2468">
        <v>2.41</v>
      </c>
      <c r="Y2468">
        <v>2.41</v>
      </c>
      <c r="Z2468">
        <v>2.44</v>
      </c>
      <c r="AA2468">
        <v>2.44</v>
      </c>
      <c r="AB2468">
        <v>2.44</v>
      </c>
      <c r="AC2468">
        <v>2.44</v>
      </c>
      <c r="AD2468">
        <v>272.50968784000003</v>
      </c>
      <c r="AE2468">
        <v>272.95134146999999</v>
      </c>
      <c r="AF2468">
        <v>270.87556940000002</v>
      </c>
      <c r="AG2468">
        <v>272.66003800999999</v>
      </c>
      <c r="AH2468" t="s">
        <v>12</v>
      </c>
      <c r="AI2468" t="s">
        <v>12</v>
      </c>
    </row>
    <row r="2469" spans="1:35" x14ac:dyDescent="0.25">
      <c r="A2469">
        <v>1555335000</v>
      </c>
      <c r="B2469">
        <v>26.305659510000002</v>
      </c>
      <c r="C2469">
        <v>26.330333419999999</v>
      </c>
      <c r="D2469">
        <v>25.984255770000001</v>
      </c>
      <c r="E2469">
        <v>26.221600070000001</v>
      </c>
      <c r="F2469">
        <v>26.305659510000002</v>
      </c>
      <c r="G2469">
        <v>26.330333419999999</v>
      </c>
      <c r="H2469">
        <v>25.984255770000001</v>
      </c>
      <c r="I2469">
        <v>26.221600070000001</v>
      </c>
      <c r="J2469">
        <v>2919</v>
      </c>
      <c r="K2469">
        <v>2919.75</v>
      </c>
      <c r="L2469">
        <v>2906</v>
      </c>
      <c r="M2469">
        <v>2915</v>
      </c>
      <c r="N2469">
        <v>2912</v>
      </c>
      <c r="O2469">
        <v>2914.5</v>
      </c>
      <c r="P2469">
        <v>2900.5</v>
      </c>
      <c r="Q2469">
        <v>2909.5</v>
      </c>
      <c r="R2469">
        <v>2908.32</v>
      </c>
      <c r="S2469">
        <v>2909.6</v>
      </c>
      <c r="T2469">
        <v>2896.48</v>
      </c>
      <c r="U2469">
        <v>2905.58</v>
      </c>
      <c r="V2469">
        <v>2.41</v>
      </c>
      <c r="W2469">
        <v>2.41</v>
      </c>
      <c r="X2469">
        <v>2.41</v>
      </c>
      <c r="Y2469">
        <v>2.41</v>
      </c>
      <c r="Z2469">
        <v>2.4700000000000002</v>
      </c>
      <c r="AA2469">
        <v>2.4700000000000002</v>
      </c>
      <c r="AB2469">
        <v>2.4700000000000002</v>
      </c>
      <c r="AC2469">
        <v>2.4700000000000002</v>
      </c>
      <c r="AD2469">
        <v>272.73521310000001</v>
      </c>
      <c r="AE2469">
        <v>272.83857884000003</v>
      </c>
      <c r="AF2469">
        <v>271.64047591000002</v>
      </c>
      <c r="AG2469">
        <v>272.48149718000002</v>
      </c>
      <c r="AH2469" t="s">
        <v>12</v>
      </c>
      <c r="AI2469" t="s">
        <v>12</v>
      </c>
    </row>
    <row r="2470" spans="1:35" x14ac:dyDescent="0.25">
      <c r="A2470">
        <v>1555421400</v>
      </c>
      <c r="B2470">
        <v>26.473778379999999</v>
      </c>
      <c r="C2470">
        <v>26.50344642</v>
      </c>
      <c r="D2470">
        <v>26.088093900000001</v>
      </c>
      <c r="E2470">
        <v>26.29577016</v>
      </c>
      <c r="F2470">
        <v>26.473778379999999</v>
      </c>
      <c r="G2470">
        <v>26.50344642</v>
      </c>
      <c r="H2470">
        <v>26.088093900000001</v>
      </c>
      <c r="I2470">
        <v>26.29577016</v>
      </c>
      <c r="J2470">
        <v>2917.5</v>
      </c>
      <c r="K2470">
        <v>2926.5</v>
      </c>
      <c r="L2470">
        <v>2910.5</v>
      </c>
      <c r="M2470">
        <v>2917</v>
      </c>
      <c r="N2470">
        <v>2910.25</v>
      </c>
      <c r="O2470">
        <v>2921.25</v>
      </c>
      <c r="P2470">
        <v>2904.5</v>
      </c>
      <c r="Q2470">
        <v>2911.5</v>
      </c>
      <c r="R2470">
        <v>2912.26</v>
      </c>
      <c r="S2470">
        <v>2916.06</v>
      </c>
      <c r="T2470">
        <v>2900.71</v>
      </c>
      <c r="U2470">
        <v>2907.06</v>
      </c>
      <c r="V2470">
        <v>2.41</v>
      </c>
      <c r="W2470">
        <v>2.41</v>
      </c>
      <c r="X2470">
        <v>2.41</v>
      </c>
      <c r="Y2470">
        <v>2.41</v>
      </c>
      <c r="Z2470">
        <v>2.4700000000000002</v>
      </c>
      <c r="AA2470">
        <v>2.4700000000000002</v>
      </c>
      <c r="AB2470">
        <v>2.4700000000000002</v>
      </c>
      <c r="AC2470">
        <v>2.4700000000000002</v>
      </c>
      <c r="AD2470">
        <v>273.40239199000001</v>
      </c>
      <c r="AE2470">
        <v>273.45877331000003</v>
      </c>
      <c r="AF2470">
        <v>272.03984355</v>
      </c>
      <c r="AG2470">
        <v>272.66003800999999</v>
      </c>
      <c r="AH2470" t="s">
        <v>12</v>
      </c>
      <c r="AI2470" t="s">
        <v>12</v>
      </c>
    </row>
    <row r="2471" spans="1:35" x14ac:dyDescent="0.25">
      <c r="A2471">
        <v>1555507800</v>
      </c>
      <c r="B2471">
        <v>26.582561179999999</v>
      </c>
      <c r="C2471">
        <v>26.58750586</v>
      </c>
      <c r="D2471">
        <v>25.934809040000001</v>
      </c>
      <c r="E2471">
        <v>26.068315210000002</v>
      </c>
      <c r="F2471">
        <v>26.582561179999999</v>
      </c>
      <c r="G2471">
        <v>26.58750586</v>
      </c>
      <c r="H2471">
        <v>25.934809040000001</v>
      </c>
      <c r="I2471">
        <v>26.068315210000002</v>
      </c>
      <c r="J2471">
        <v>2914.75</v>
      </c>
      <c r="K2471">
        <v>2929</v>
      </c>
      <c r="L2471">
        <v>2904.5</v>
      </c>
      <c r="M2471">
        <v>2906</v>
      </c>
      <c r="N2471">
        <v>2910.25</v>
      </c>
      <c r="O2471">
        <v>2923.5</v>
      </c>
      <c r="P2471">
        <v>2898.5</v>
      </c>
      <c r="Q2471">
        <v>2900.5</v>
      </c>
      <c r="R2471">
        <v>2916.04</v>
      </c>
      <c r="S2471">
        <v>2918</v>
      </c>
      <c r="T2471">
        <v>2895.45</v>
      </c>
      <c r="U2471">
        <v>2900.45</v>
      </c>
      <c r="V2471">
        <v>2.42</v>
      </c>
      <c r="W2471">
        <v>2.42</v>
      </c>
      <c r="X2471">
        <v>2.42</v>
      </c>
      <c r="Y2471">
        <v>2.42</v>
      </c>
      <c r="Z2471">
        <v>2.5</v>
      </c>
      <c r="AA2471">
        <v>2.5</v>
      </c>
      <c r="AB2471">
        <v>2.5</v>
      </c>
      <c r="AC2471">
        <v>2.5</v>
      </c>
      <c r="AD2471">
        <v>273.82525184999997</v>
      </c>
      <c r="AE2471">
        <v>273.84874407000001</v>
      </c>
      <c r="AF2471">
        <v>271.56060237999998</v>
      </c>
      <c r="AG2471">
        <v>271.99285911999999</v>
      </c>
      <c r="AH2471" t="s">
        <v>12</v>
      </c>
      <c r="AI2471" t="s">
        <v>12</v>
      </c>
    </row>
    <row r="2472" spans="1:35" x14ac:dyDescent="0.25">
      <c r="A2472">
        <v>1555594200</v>
      </c>
      <c r="B2472">
        <v>26.236434089999999</v>
      </c>
      <c r="C2472">
        <v>26.285880809999998</v>
      </c>
      <c r="D2472">
        <v>25.835915589999999</v>
      </c>
      <c r="E2472">
        <v>26.206766049999999</v>
      </c>
      <c r="F2472">
        <v>26.236434089999999</v>
      </c>
      <c r="G2472">
        <v>26.285880809999998</v>
      </c>
      <c r="H2472">
        <v>25.835915589999999</v>
      </c>
      <c r="I2472">
        <v>26.206766049999999</v>
      </c>
      <c r="J2472">
        <v>2907</v>
      </c>
      <c r="K2472">
        <v>2916.75</v>
      </c>
      <c r="L2472">
        <v>2895.5</v>
      </c>
      <c r="M2472">
        <v>2915.5</v>
      </c>
      <c r="N2472">
        <v>2901</v>
      </c>
      <c r="O2472">
        <v>2911.75</v>
      </c>
      <c r="P2472">
        <v>2889.5</v>
      </c>
      <c r="Q2472">
        <v>2910</v>
      </c>
      <c r="R2472">
        <v>2904.81</v>
      </c>
      <c r="S2472">
        <v>2908.4</v>
      </c>
      <c r="T2472">
        <v>2891.9</v>
      </c>
      <c r="U2472">
        <v>2905.03</v>
      </c>
      <c r="V2472">
        <v>2.4300000000000002</v>
      </c>
      <c r="W2472">
        <v>2.4300000000000002</v>
      </c>
      <c r="X2472">
        <v>2.4300000000000002</v>
      </c>
      <c r="Y2472">
        <v>2.4300000000000002</v>
      </c>
      <c r="Z2472">
        <v>2.5</v>
      </c>
      <c r="AA2472">
        <v>2.5</v>
      </c>
      <c r="AB2472">
        <v>2.5</v>
      </c>
      <c r="AC2472">
        <v>2.5</v>
      </c>
      <c r="AD2472">
        <v>272.60365669999999</v>
      </c>
      <c r="AE2472">
        <v>272.81038819000003</v>
      </c>
      <c r="AF2472">
        <v>271.25050514999998</v>
      </c>
      <c r="AG2472">
        <v>272.52848160999997</v>
      </c>
      <c r="AH2472" t="s">
        <v>12</v>
      </c>
      <c r="AI2472" t="s">
        <v>12</v>
      </c>
    </row>
    <row r="2473" spans="1:35" x14ac:dyDescent="0.25">
      <c r="A2473">
        <v>1555939800</v>
      </c>
      <c r="B2473">
        <v>25.964477080000002</v>
      </c>
      <c r="C2473">
        <v>26.31386766</v>
      </c>
      <c r="D2473">
        <v>25.944698389999999</v>
      </c>
      <c r="E2473">
        <v>26.29082549</v>
      </c>
      <c r="F2473">
        <v>25.964477080000002</v>
      </c>
      <c r="G2473">
        <v>26.31386766</v>
      </c>
      <c r="H2473">
        <v>25.944698389999999</v>
      </c>
      <c r="I2473">
        <v>26.29082549</v>
      </c>
      <c r="J2473">
        <v>2914.75</v>
      </c>
      <c r="K2473">
        <v>2920.75</v>
      </c>
      <c r="L2473">
        <v>2905.25</v>
      </c>
      <c r="M2473">
        <v>2918</v>
      </c>
      <c r="N2473">
        <v>2908.75</v>
      </c>
      <c r="O2473">
        <v>2915.75</v>
      </c>
      <c r="P2473">
        <v>2899</v>
      </c>
      <c r="Q2473">
        <v>2912.5</v>
      </c>
      <c r="R2473">
        <v>2898.78</v>
      </c>
      <c r="S2473">
        <v>2909.51</v>
      </c>
      <c r="T2473">
        <v>2896.35</v>
      </c>
      <c r="U2473">
        <v>2907.97</v>
      </c>
      <c r="V2473">
        <v>2.44</v>
      </c>
      <c r="W2473">
        <v>2.44</v>
      </c>
      <c r="X2473">
        <v>2.44</v>
      </c>
      <c r="Y2473">
        <v>2.44</v>
      </c>
      <c r="Z2473">
        <v>2.46</v>
      </c>
      <c r="AA2473">
        <v>2.46</v>
      </c>
      <c r="AB2473">
        <v>2.46</v>
      </c>
      <c r="AC2473">
        <v>2.46</v>
      </c>
      <c r="AD2473">
        <v>271.72974632</v>
      </c>
      <c r="AE2473">
        <v>272.91845237000001</v>
      </c>
      <c r="AF2473">
        <v>271.63577745999999</v>
      </c>
      <c r="AG2473">
        <v>272.76340376000002</v>
      </c>
      <c r="AH2473" t="s">
        <v>12</v>
      </c>
      <c r="AI2473" t="s">
        <v>12</v>
      </c>
    </row>
    <row r="2474" spans="1:35" x14ac:dyDescent="0.25">
      <c r="A2474">
        <v>1556026200</v>
      </c>
      <c r="B2474">
        <v>26.379829600000001</v>
      </c>
      <c r="C2474">
        <v>27.03747109</v>
      </c>
      <c r="D2474">
        <v>26.305659510000002</v>
      </c>
      <c r="E2474">
        <v>26.96330099</v>
      </c>
      <c r="F2474">
        <v>26.379829600000001</v>
      </c>
      <c r="G2474">
        <v>27.03747109</v>
      </c>
      <c r="H2474">
        <v>26.305659510000002</v>
      </c>
      <c r="I2474">
        <v>26.96330099</v>
      </c>
      <c r="J2474">
        <v>2917.5</v>
      </c>
      <c r="K2474">
        <v>2945.25</v>
      </c>
      <c r="L2474">
        <v>2914.5</v>
      </c>
      <c r="M2474">
        <v>2944</v>
      </c>
      <c r="N2474">
        <v>2911.75</v>
      </c>
      <c r="O2474">
        <v>2939.75</v>
      </c>
      <c r="P2474">
        <v>2908</v>
      </c>
      <c r="Q2474">
        <v>2938</v>
      </c>
      <c r="R2474">
        <v>2909.99</v>
      </c>
      <c r="S2474">
        <v>2936.31</v>
      </c>
      <c r="T2474">
        <v>2908.53</v>
      </c>
      <c r="U2474">
        <v>2933.68</v>
      </c>
      <c r="V2474">
        <v>2.44</v>
      </c>
      <c r="W2474">
        <v>2.44</v>
      </c>
      <c r="X2474">
        <v>2.44</v>
      </c>
      <c r="Y2474">
        <v>2.44</v>
      </c>
      <c r="Z2474">
        <v>2.46</v>
      </c>
      <c r="AA2474">
        <v>2.46</v>
      </c>
      <c r="AB2474">
        <v>2.46</v>
      </c>
      <c r="AC2474">
        <v>2.46</v>
      </c>
      <c r="AD2474">
        <v>273.14867607999997</v>
      </c>
      <c r="AE2474">
        <v>275.46030997999998</v>
      </c>
      <c r="AF2474">
        <v>272.90435703999998</v>
      </c>
      <c r="AG2474">
        <v>275.21599094999999</v>
      </c>
      <c r="AH2474" t="s">
        <v>12</v>
      </c>
      <c r="AI2474" t="s">
        <v>12</v>
      </c>
    </row>
    <row r="2475" spans="1:35" x14ac:dyDescent="0.25">
      <c r="A2475">
        <v>1556112600</v>
      </c>
      <c r="B2475">
        <v>26.948466969999998</v>
      </c>
      <c r="C2475">
        <v>27.03994342</v>
      </c>
      <c r="D2475">
        <v>26.74573539</v>
      </c>
      <c r="E2475">
        <v>26.805071460000001</v>
      </c>
      <c r="F2475">
        <v>26.948466969999998</v>
      </c>
      <c r="G2475">
        <v>27.03994342</v>
      </c>
      <c r="H2475">
        <v>26.74573539</v>
      </c>
      <c r="I2475">
        <v>26.805071460000001</v>
      </c>
      <c r="J2475">
        <v>2943.75</v>
      </c>
      <c r="K2475">
        <v>2945.5</v>
      </c>
      <c r="L2475">
        <v>2933.75</v>
      </c>
      <c r="M2475">
        <v>2936.5</v>
      </c>
      <c r="N2475">
        <v>2937.25</v>
      </c>
      <c r="O2475">
        <v>2939.75</v>
      </c>
      <c r="P2475">
        <v>2927.75</v>
      </c>
      <c r="Q2475">
        <v>2930.75</v>
      </c>
      <c r="R2475">
        <v>2934</v>
      </c>
      <c r="S2475">
        <v>2936.83</v>
      </c>
      <c r="T2475">
        <v>2926.05</v>
      </c>
      <c r="U2475">
        <v>2927.25</v>
      </c>
      <c r="V2475">
        <v>2.44</v>
      </c>
      <c r="W2475">
        <v>2.44</v>
      </c>
      <c r="X2475">
        <v>2.44</v>
      </c>
      <c r="Y2475">
        <v>2.44</v>
      </c>
      <c r="Z2475">
        <v>2.44</v>
      </c>
      <c r="AA2475">
        <v>2.44</v>
      </c>
      <c r="AB2475">
        <v>2.44</v>
      </c>
      <c r="AC2475">
        <v>2.44</v>
      </c>
      <c r="AD2475">
        <v>275.13141897999998</v>
      </c>
      <c r="AE2475">
        <v>275.47910374999998</v>
      </c>
      <c r="AF2475">
        <v>274.45484320000003</v>
      </c>
      <c r="AG2475">
        <v>274.60519336999999</v>
      </c>
      <c r="AH2475" t="s">
        <v>12</v>
      </c>
      <c r="AI2475" t="s">
        <v>12</v>
      </c>
    </row>
    <row r="2476" spans="1:35" x14ac:dyDescent="0.25">
      <c r="A2476">
        <v>1556199000</v>
      </c>
      <c r="B2476">
        <v>26.74573539</v>
      </c>
      <c r="C2476">
        <v>26.92369416</v>
      </c>
      <c r="D2476">
        <v>26.36010035</v>
      </c>
      <c r="E2476">
        <v>26.72101202</v>
      </c>
      <c r="F2476">
        <v>26.74573539</v>
      </c>
      <c r="G2476">
        <v>26.92369416</v>
      </c>
      <c r="H2476">
        <v>26.36010035</v>
      </c>
      <c r="I2476">
        <v>26.72101202</v>
      </c>
      <c r="J2476">
        <v>2936</v>
      </c>
      <c r="K2476">
        <v>2941</v>
      </c>
      <c r="L2476">
        <v>2920</v>
      </c>
      <c r="M2476">
        <v>2932</v>
      </c>
      <c r="N2476">
        <v>2930</v>
      </c>
      <c r="O2476">
        <v>2935.75</v>
      </c>
      <c r="P2476">
        <v>2914.25</v>
      </c>
      <c r="Q2476">
        <v>2926.25</v>
      </c>
      <c r="R2476">
        <v>2928.99</v>
      </c>
      <c r="S2476">
        <v>2933.1</v>
      </c>
      <c r="T2476">
        <v>2912.84</v>
      </c>
      <c r="U2476">
        <v>2926.17</v>
      </c>
      <c r="V2476">
        <v>2.44</v>
      </c>
      <c r="W2476">
        <v>2.44</v>
      </c>
      <c r="X2476">
        <v>2.44</v>
      </c>
      <c r="Y2476">
        <v>2.44</v>
      </c>
      <c r="Z2476">
        <v>2.4500000000000002</v>
      </c>
      <c r="AA2476">
        <v>2.4500000000000002</v>
      </c>
      <c r="AB2476">
        <v>2.4500000000000002</v>
      </c>
      <c r="AC2476">
        <v>2.4500000000000002</v>
      </c>
      <c r="AD2476">
        <v>274.50182762999998</v>
      </c>
      <c r="AE2476">
        <v>275.12202208999997</v>
      </c>
      <c r="AF2476">
        <v>273.19566049999997</v>
      </c>
      <c r="AG2476">
        <v>274.43604943000003</v>
      </c>
      <c r="AH2476" t="s">
        <v>12</v>
      </c>
      <c r="AI2476" t="s">
        <v>12</v>
      </c>
    </row>
    <row r="2477" spans="1:35" x14ac:dyDescent="0.25">
      <c r="A2477">
        <v>1556285400</v>
      </c>
      <c r="B2477">
        <v>26.730901370000002</v>
      </c>
      <c r="C2477">
        <v>27.111641179999999</v>
      </c>
      <c r="D2477">
        <v>26.498501749999999</v>
      </c>
      <c r="E2477">
        <v>27.106696509999999</v>
      </c>
      <c r="F2477">
        <v>26.730901370000002</v>
      </c>
      <c r="G2477">
        <v>27.111641179999999</v>
      </c>
      <c r="H2477">
        <v>26.498501749999999</v>
      </c>
      <c r="I2477">
        <v>27.106696509999999</v>
      </c>
      <c r="J2477">
        <v>2929</v>
      </c>
      <c r="K2477">
        <v>2948</v>
      </c>
      <c r="L2477">
        <v>2923.75</v>
      </c>
      <c r="M2477">
        <v>2947.25</v>
      </c>
      <c r="N2477">
        <v>2923.75</v>
      </c>
      <c r="O2477">
        <v>2942.75</v>
      </c>
      <c r="P2477">
        <v>2917.25</v>
      </c>
      <c r="Q2477">
        <v>2941.5</v>
      </c>
      <c r="R2477">
        <v>2925.81</v>
      </c>
      <c r="S2477">
        <v>2939.88</v>
      </c>
      <c r="T2477">
        <v>2917.56</v>
      </c>
      <c r="U2477">
        <v>2939.88</v>
      </c>
      <c r="V2477">
        <v>2.44</v>
      </c>
      <c r="W2477">
        <v>2.44</v>
      </c>
      <c r="X2477">
        <v>2.44</v>
      </c>
      <c r="Y2477">
        <v>2.44</v>
      </c>
      <c r="Z2477">
        <v>2.46</v>
      </c>
      <c r="AA2477">
        <v>2.46</v>
      </c>
      <c r="AB2477">
        <v>2.46</v>
      </c>
      <c r="AC2477">
        <v>2.46</v>
      </c>
      <c r="AD2477">
        <v>274.48303385999998</v>
      </c>
      <c r="AE2477">
        <v>275.78920097999998</v>
      </c>
      <c r="AF2477">
        <v>273.67499565000003</v>
      </c>
      <c r="AG2477">
        <v>275.71402590000002</v>
      </c>
      <c r="AH2477" t="s">
        <v>12</v>
      </c>
      <c r="AI2477" t="s">
        <v>12</v>
      </c>
    </row>
    <row r="2478" spans="1:35" x14ac:dyDescent="0.25">
      <c r="A2478">
        <v>1556544600</v>
      </c>
      <c r="B2478">
        <v>27.106696509999999</v>
      </c>
      <c r="C2478">
        <v>27.368764169999999</v>
      </c>
      <c r="D2478">
        <v>27.09186249</v>
      </c>
      <c r="E2478">
        <v>27.200645290000001</v>
      </c>
      <c r="F2478">
        <v>27.106696509999999</v>
      </c>
      <c r="G2478">
        <v>27.368764169999999</v>
      </c>
      <c r="H2478">
        <v>27.09186249</v>
      </c>
      <c r="I2478">
        <v>27.200645290000001</v>
      </c>
      <c r="J2478">
        <v>2946.25</v>
      </c>
      <c r="K2478">
        <v>2956.75</v>
      </c>
      <c r="L2478">
        <v>2944</v>
      </c>
      <c r="M2478">
        <v>2948.75</v>
      </c>
      <c r="N2478">
        <v>2939.25</v>
      </c>
      <c r="O2478">
        <v>2951.5</v>
      </c>
      <c r="P2478">
        <v>2937.75</v>
      </c>
      <c r="Q2478">
        <v>2943</v>
      </c>
      <c r="R2478">
        <v>2940.58</v>
      </c>
      <c r="S2478">
        <v>2949.52</v>
      </c>
      <c r="T2478">
        <v>2939.35</v>
      </c>
      <c r="U2478">
        <v>2943.03</v>
      </c>
      <c r="V2478">
        <v>2.4500000000000002</v>
      </c>
      <c r="W2478">
        <v>2.4500000000000002</v>
      </c>
      <c r="X2478">
        <v>2.4500000000000002</v>
      </c>
      <c r="Y2478">
        <v>2.4500000000000002</v>
      </c>
      <c r="Z2478">
        <v>2.48</v>
      </c>
      <c r="AA2478">
        <v>2.48</v>
      </c>
      <c r="AB2478">
        <v>2.48</v>
      </c>
      <c r="AC2478">
        <v>2.48</v>
      </c>
      <c r="AD2478">
        <v>275.80799474999998</v>
      </c>
      <c r="AE2478">
        <v>276.69130202000002</v>
      </c>
      <c r="AF2478">
        <v>275.71402590000002</v>
      </c>
      <c r="AG2478">
        <v>276.14628263999998</v>
      </c>
      <c r="AH2478" t="s">
        <v>12</v>
      </c>
      <c r="AI2478" t="s">
        <v>12</v>
      </c>
    </row>
    <row r="2479" spans="1:35" x14ac:dyDescent="0.25">
      <c r="A2479">
        <v>1556631000</v>
      </c>
      <c r="B2479">
        <v>27.101751830000001</v>
      </c>
      <c r="C2479">
        <v>27.334151460000001</v>
      </c>
      <c r="D2479">
        <v>26.66662062</v>
      </c>
      <c r="E2479">
        <v>27.245147339999999</v>
      </c>
      <c r="F2479">
        <v>27.101751830000001</v>
      </c>
      <c r="G2479">
        <v>27.334151460000001</v>
      </c>
      <c r="H2479">
        <v>26.66662062</v>
      </c>
      <c r="I2479">
        <v>27.245147339999999</v>
      </c>
      <c r="J2479">
        <v>2948.5</v>
      </c>
      <c r="K2479">
        <v>2962</v>
      </c>
      <c r="L2479">
        <v>2931.75</v>
      </c>
      <c r="M2479">
        <v>2954.25</v>
      </c>
      <c r="N2479">
        <v>2942.5</v>
      </c>
      <c r="O2479">
        <v>2956.5</v>
      </c>
      <c r="P2479">
        <v>2926</v>
      </c>
      <c r="Q2479">
        <v>2948.5</v>
      </c>
      <c r="R2479">
        <v>2937.14</v>
      </c>
      <c r="S2479">
        <v>2948.22</v>
      </c>
      <c r="T2479">
        <v>2924.11</v>
      </c>
      <c r="U2479">
        <v>2945.83</v>
      </c>
      <c r="V2479">
        <v>2.4500000000000002</v>
      </c>
      <c r="W2479">
        <v>2.4500000000000002</v>
      </c>
      <c r="X2479">
        <v>2.4500000000000002</v>
      </c>
      <c r="Y2479">
        <v>2.4500000000000002</v>
      </c>
      <c r="Z2479">
        <v>2.76</v>
      </c>
      <c r="AA2479">
        <v>2.76</v>
      </c>
      <c r="AB2479">
        <v>2.76</v>
      </c>
      <c r="AC2479">
        <v>2.76</v>
      </c>
      <c r="AD2479">
        <v>275.78920097999998</v>
      </c>
      <c r="AE2479">
        <v>276.58793627</v>
      </c>
      <c r="AF2479">
        <v>274.31388991</v>
      </c>
      <c r="AG2479">
        <v>276.28723593000001</v>
      </c>
      <c r="AH2479" t="s">
        <v>12</v>
      </c>
      <c r="AI2479" t="s">
        <v>12</v>
      </c>
    </row>
    <row r="2480" spans="1:35" x14ac:dyDescent="0.25">
      <c r="A2480">
        <v>1556717400</v>
      </c>
      <c r="B2480">
        <v>27.447878930000002</v>
      </c>
      <c r="C2480">
        <v>27.502270330000002</v>
      </c>
      <c r="D2480">
        <v>26.627063239999998</v>
      </c>
      <c r="E2480">
        <v>26.632007909999999</v>
      </c>
      <c r="F2480">
        <v>27.447878930000002</v>
      </c>
      <c r="G2480">
        <v>27.502270330000002</v>
      </c>
      <c r="H2480">
        <v>26.627063239999998</v>
      </c>
      <c r="I2480">
        <v>26.632007909999999</v>
      </c>
      <c r="J2480">
        <v>2960.25</v>
      </c>
      <c r="K2480">
        <v>2967.75</v>
      </c>
      <c r="L2480">
        <v>2923</v>
      </c>
      <c r="M2480">
        <v>2928.75</v>
      </c>
      <c r="N2480">
        <v>2955</v>
      </c>
      <c r="O2480">
        <v>2961.25</v>
      </c>
      <c r="P2480">
        <v>2916</v>
      </c>
      <c r="Q2480">
        <v>2923</v>
      </c>
      <c r="R2480">
        <v>2952.33</v>
      </c>
      <c r="S2480">
        <v>2954.13</v>
      </c>
      <c r="T2480">
        <v>2923.36</v>
      </c>
      <c r="U2480">
        <v>2923.73</v>
      </c>
      <c r="V2480">
        <v>2.4500000000000002</v>
      </c>
      <c r="W2480">
        <v>2.4500000000000002</v>
      </c>
      <c r="X2480">
        <v>2.4500000000000002</v>
      </c>
      <c r="Y2480">
        <v>2.4500000000000002</v>
      </c>
      <c r="Z2480">
        <v>2.54</v>
      </c>
      <c r="AA2480">
        <v>2.54</v>
      </c>
      <c r="AB2480">
        <v>2.54</v>
      </c>
      <c r="AC2480">
        <v>2.54</v>
      </c>
      <c r="AD2480">
        <v>276.94501793000001</v>
      </c>
      <c r="AE2480">
        <v>277.16114630999999</v>
      </c>
      <c r="AF2480">
        <v>274.20112727999998</v>
      </c>
      <c r="AG2480">
        <v>274.21052416999999</v>
      </c>
      <c r="AH2480" t="s">
        <v>12</v>
      </c>
      <c r="AI2480" t="s">
        <v>12</v>
      </c>
    </row>
    <row r="2481" spans="1:35" x14ac:dyDescent="0.25">
      <c r="A2481">
        <v>1556803800</v>
      </c>
      <c r="B2481">
        <v>26.56278249</v>
      </c>
      <c r="C2481">
        <v>26.859413419999999</v>
      </c>
      <c r="D2481">
        <v>25.994145119999999</v>
      </c>
      <c r="E2481">
        <v>26.468833709999998</v>
      </c>
      <c r="F2481">
        <v>26.56278249</v>
      </c>
      <c r="G2481">
        <v>26.859413419999999</v>
      </c>
      <c r="H2481">
        <v>25.994145119999999</v>
      </c>
      <c r="I2481">
        <v>26.468833709999998</v>
      </c>
      <c r="J2481">
        <v>2922.5</v>
      </c>
      <c r="K2481">
        <v>2938</v>
      </c>
      <c r="L2481">
        <v>2907</v>
      </c>
      <c r="M2481">
        <v>2923.25</v>
      </c>
      <c r="N2481">
        <v>2916.5</v>
      </c>
      <c r="O2481">
        <v>2932.75</v>
      </c>
      <c r="P2481">
        <v>2901</v>
      </c>
      <c r="Q2481">
        <v>2917.5</v>
      </c>
      <c r="R2481">
        <v>2922.16</v>
      </c>
      <c r="S2481">
        <v>2931.68</v>
      </c>
      <c r="T2481">
        <v>2900.5</v>
      </c>
      <c r="U2481">
        <v>2917.52</v>
      </c>
      <c r="V2481">
        <v>2.41</v>
      </c>
      <c r="W2481">
        <v>2.41</v>
      </c>
      <c r="X2481">
        <v>2.41</v>
      </c>
      <c r="Y2481">
        <v>2.41</v>
      </c>
      <c r="Z2481">
        <v>2.5</v>
      </c>
      <c r="AA2481">
        <v>2.5</v>
      </c>
      <c r="AB2481">
        <v>2.5</v>
      </c>
      <c r="AC2481">
        <v>2.5</v>
      </c>
      <c r="AD2481">
        <v>274.08836465000002</v>
      </c>
      <c r="AE2481">
        <v>275.04684700000001</v>
      </c>
      <c r="AF2481">
        <v>272.05863732</v>
      </c>
      <c r="AG2481">
        <v>273.61852035999999</v>
      </c>
      <c r="AH2481" t="s">
        <v>12</v>
      </c>
      <c r="AI2481" t="s">
        <v>12</v>
      </c>
    </row>
    <row r="2482" spans="1:35" x14ac:dyDescent="0.25">
      <c r="A2482">
        <v>1556890200</v>
      </c>
      <c r="B2482">
        <v>26.889130900000001</v>
      </c>
      <c r="C2482">
        <v>27.298549810000001</v>
      </c>
      <c r="D2482">
        <v>26.819905479999999</v>
      </c>
      <c r="E2482">
        <v>27.215479309999999</v>
      </c>
      <c r="F2482">
        <v>26.889130900000001</v>
      </c>
      <c r="G2482">
        <v>27.298549810000001</v>
      </c>
      <c r="H2482">
        <v>26.819905479999999</v>
      </c>
      <c r="I2482">
        <v>27.215479309999999</v>
      </c>
      <c r="J2482">
        <v>2926.5</v>
      </c>
      <c r="K2482">
        <v>2955</v>
      </c>
      <c r="L2482">
        <v>2922.75</v>
      </c>
      <c r="M2482">
        <v>2953.5</v>
      </c>
      <c r="N2482">
        <v>2918.5</v>
      </c>
      <c r="O2482">
        <v>2949.5</v>
      </c>
      <c r="P2482">
        <v>2916.5</v>
      </c>
      <c r="Q2482">
        <v>2947.5</v>
      </c>
      <c r="R2482">
        <v>2929.21</v>
      </c>
      <c r="S2482">
        <v>2947.85</v>
      </c>
      <c r="T2482">
        <v>2929.21</v>
      </c>
      <c r="U2482">
        <v>2945.64</v>
      </c>
      <c r="V2482">
        <v>2.4</v>
      </c>
      <c r="W2482">
        <v>2.4</v>
      </c>
      <c r="X2482">
        <v>2.4</v>
      </c>
      <c r="Y2482">
        <v>2.4</v>
      </c>
      <c r="Z2482">
        <v>2.4300000000000002</v>
      </c>
      <c r="AA2482">
        <v>2.4300000000000002</v>
      </c>
      <c r="AB2482">
        <v>2.4300000000000002</v>
      </c>
      <c r="AC2482">
        <v>2.4300000000000002</v>
      </c>
      <c r="AD2482">
        <v>275.15960962999998</v>
      </c>
      <c r="AE2482">
        <v>276.58793627</v>
      </c>
      <c r="AF2482">
        <v>273.73109505999997</v>
      </c>
      <c r="AG2482">
        <v>276.29663281000001</v>
      </c>
      <c r="AH2482" t="s">
        <v>12</v>
      </c>
      <c r="AI2482" t="s">
        <v>12</v>
      </c>
    </row>
    <row r="2483" spans="1:35" x14ac:dyDescent="0.25">
      <c r="A2483">
        <v>1557149400</v>
      </c>
      <c r="B2483">
        <v>25.865583619999999</v>
      </c>
      <c r="C2483">
        <v>27.002858379999999</v>
      </c>
      <c r="D2483">
        <v>25.79141353</v>
      </c>
      <c r="E2483">
        <v>26.894075569999998</v>
      </c>
      <c r="F2483">
        <v>25.865583619999999</v>
      </c>
      <c r="G2483">
        <v>27.002858379999999</v>
      </c>
      <c r="H2483">
        <v>25.79141353</v>
      </c>
      <c r="I2483">
        <v>26.894075569999998</v>
      </c>
      <c r="J2483">
        <v>2927</v>
      </c>
      <c r="K2483">
        <v>2943.25</v>
      </c>
      <c r="L2483">
        <v>2889.5</v>
      </c>
      <c r="M2483">
        <v>2938</v>
      </c>
      <c r="N2483">
        <v>2917.75</v>
      </c>
      <c r="O2483">
        <v>2938.25</v>
      </c>
      <c r="P2483">
        <v>2883.5</v>
      </c>
      <c r="Q2483">
        <v>2932.5</v>
      </c>
      <c r="R2483">
        <v>2908.89</v>
      </c>
      <c r="S2483">
        <v>2937.32</v>
      </c>
      <c r="T2483">
        <v>2898.21</v>
      </c>
      <c r="U2483">
        <v>2932.47</v>
      </c>
      <c r="V2483">
        <v>2.4</v>
      </c>
      <c r="W2483">
        <v>2.4</v>
      </c>
      <c r="X2483">
        <v>2.4</v>
      </c>
      <c r="Y2483">
        <v>2.4</v>
      </c>
      <c r="Z2483">
        <v>2.42</v>
      </c>
      <c r="AA2483">
        <v>2.42</v>
      </c>
      <c r="AB2483">
        <v>2.42</v>
      </c>
      <c r="AC2483">
        <v>2.42</v>
      </c>
      <c r="AD2483">
        <v>271.80492141000002</v>
      </c>
      <c r="AE2483">
        <v>275.62005704000001</v>
      </c>
      <c r="AF2483">
        <v>271.47603041000002</v>
      </c>
      <c r="AG2483">
        <v>275.15960962999998</v>
      </c>
      <c r="AH2483" t="s">
        <v>12</v>
      </c>
      <c r="AI2483" t="s">
        <v>12</v>
      </c>
    </row>
    <row r="2484" spans="1:35" x14ac:dyDescent="0.25">
      <c r="A2484">
        <v>1557235800</v>
      </c>
      <c r="B2484">
        <v>26.13754063</v>
      </c>
      <c r="C2484">
        <v>26.315548849999999</v>
      </c>
      <c r="D2484">
        <v>24.940929799999999</v>
      </c>
      <c r="E2484">
        <v>25.549124559999999</v>
      </c>
      <c r="F2484">
        <v>26.13754063</v>
      </c>
      <c r="G2484">
        <v>26.315548849999999</v>
      </c>
      <c r="H2484">
        <v>24.940929799999999</v>
      </c>
      <c r="I2484">
        <v>25.549124559999999</v>
      </c>
      <c r="J2484">
        <v>2918</v>
      </c>
      <c r="K2484">
        <v>2935</v>
      </c>
      <c r="L2484">
        <v>2867.75</v>
      </c>
      <c r="M2484">
        <v>2895.75</v>
      </c>
      <c r="N2484">
        <v>2911.75</v>
      </c>
      <c r="O2484">
        <v>2930.5</v>
      </c>
      <c r="P2484">
        <v>2862.5</v>
      </c>
      <c r="Q2484">
        <v>2890.75</v>
      </c>
      <c r="R2484">
        <v>2913.03</v>
      </c>
      <c r="S2484">
        <v>2913.03</v>
      </c>
      <c r="T2484">
        <v>2862.6</v>
      </c>
      <c r="U2484">
        <v>2884.05</v>
      </c>
      <c r="V2484">
        <v>2.4</v>
      </c>
      <c r="W2484">
        <v>2.4</v>
      </c>
      <c r="X2484">
        <v>2.4</v>
      </c>
      <c r="Y2484">
        <v>2.4</v>
      </c>
      <c r="Z2484">
        <v>2.44</v>
      </c>
      <c r="AA2484">
        <v>2.44</v>
      </c>
      <c r="AB2484">
        <v>2.44</v>
      </c>
      <c r="AC2484">
        <v>2.44</v>
      </c>
      <c r="AD2484">
        <v>272.65064113</v>
      </c>
      <c r="AE2484">
        <v>273.27083558999999</v>
      </c>
      <c r="AF2484">
        <v>268.57239270000002</v>
      </c>
      <c r="AG2484">
        <v>270.56453248000003</v>
      </c>
      <c r="AH2484" t="s">
        <v>12</v>
      </c>
      <c r="AI2484" t="s">
        <v>12</v>
      </c>
    </row>
    <row r="2485" spans="1:35" x14ac:dyDescent="0.25">
      <c r="A2485">
        <v>1557322200</v>
      </c>
      <c r="B2485">
        <v>25.415618389999999</v>
      </c>
      <c r="C2485">
        <v>25.915030349999999</v>
      </c>
      <c r="D2485">
        <v>25.2326655</v>
      </c>
      <c r="E2485">
        <v>25.430452410000001</v>
      </c>
      <c r="F2485">
        <v>25.415618389999999</v>
      </c>
      <c r="G2485">
        <v>25.915030349999999</v>
      </c>
      <c r="H2485">
        <v>25.2326655</v>
      </c>
      <c r="I2485">
        <v>25.430452410000001</v>
      </c>
      <c r="J2485">
        <v>2895.5</v>
      </c>
      <c r="K2485">
        <v>2903.5</v>
      </c>
      <c r="L2485">
        <v>2874.25</v>
      </c>
      <c r="M2485">
        <v>2892.25</v>
      </c>
      <c r="N2485">
        <v>2889.75</v>
      </c>
      <c r="O2485">
        <v>2899.5</v>
      </c>
      <c r="P2485">
        <v>2868.75</v>
      </c>
      <c r="Q2485">
        <v>2887.25</v>
      </c>
      <c r="R2485">
        <v>2879.61</v>
      </c>
      <c r="S2485">
        <v>2897.96</v>
      </c>
      <c r="T2485">
        <v>2873.28</v>
      </c>
      <c r="U2485">
        <v>2879.42</v>
      </c>
      <c r="V2485">
        <v>2.39</v>
      </c>
      <c r="W2485">
        <v>2.39</v>
      </c>
      <c r="X2485">
        <v>2.39</v>
      </c>
      <c r="Y2485">
        <v>2.39</v>
      </c>
      <c r="Z2485">
        <v>2.4300000000000002</v>
      </c>
      <c r="AA2485">
        <v>2.4300000000000002</v>
      </c>
      <c r="AB2485">
        <v>2.4300000000000002</v>
      </c>
      <c r="AC2485">
        <v>2.4300000000000002</v>
      </c>
      <c r="AD2485">
        <v>270.18865705000002</v>
      </c>
      <c r="AE2485">
        <v>271.97406534999999</v>
      </c>
      <c r="AF2485">
        <v>269.56846259000002</v>
      </c>
      <c r="AG2485">
        <v>270.18865705000002</v>
      </c>
      <c r="AH2485" t="s">
        <v>12</v>
      </c>
      <c r="AI2485" t="s">
        <v>12</v>
      </c>
    </row>
    <row r="2486" spans="1:35" x14ac:dyDescent="0.25">
      <c r="A2486">
        <v>1557408600</v>
      </c>
      <c r="B2486">
        <v>24.772810929999999</v>
      </c>
      <c r="C2486">
        <v>25.334970779999999</v>
      </c>
      <c r="D2486">
        <v>24.273448420000001</v>
      </c>
      <c r="E2486">
        <v>25.173329429999999</v>
      </c>
      <c r="F2486">
        <v>24.772810929999999</v>
      </c>
      <c r="G2486">
        <v>25.334970779999999</v>
      </c>
      <c r="H2486">
        <v>24.273448420000001</v>
      </c>
      <c r="I2486">
        <v>25.173329429999999</v>
      </c>
      <c r="J2486">
        <v>2887.5</v>
      </c>
      <c r="K2486">
        <v>2889.75</v>
      </c>
      <c r="L2486">
        <v>2841.5</v>
      </c>
      <c r="M2486">
        <v>2877.75</v>
      </c>
      <c r="N2486">
        <v>2884</v>
      </c>
      <c r="O2486">
        <v>2885.5</v>
      </c>
      <c r="P2486">
        <v>2836.25</v>
      </c>
      <c r="Q2486">
        <v>2872.75</v>
      </c>
      <c r="R2486">
        <v>2859.84</v>
      </c>
      <c r="S2486">
        <v>2875.97</v>
      </c>
      <c r="T2486">
        <v>2836.4</v>
      </c>
      <c r="U2486">
        <v>2870.72</v>
      </c>
      <c r="V2486">
        <v>2.38</v>
      </c>
      <c r="W2486">
        <v>2.38</v>
      </c>
      <c r="X2486">
        <v>2.38</v>
      </c>
      <c r="Y2486">
        <v>2.38</v>
      </c>
      <c r="Z2486">
        <v>2.41</v>
      </c>
      <c r="AA2486">
        <v>2.41</v>
      </c>
      <c r="AB2486">
        <v>2.41</v>
      </c>
      <c r="AC2486">
        <v>2.41</v>
      </c>
      <c r="AD2486">
        <v>268.02737331999998</v>
      </c>
      <c r="AE2486">
        <v>270.00071933999999</v>
      </c>
      <c r="AF2486">
        <v>266.21377436</v>
      </c>
      <c r="AG2486">
        <v>269.37112798999999</v>
      </c>
      <c r="AH2486" t="s">
        <v>12</v>
      </c>
      <c r="AI2486" t="s">
        <v>12</v>
      </c>
    </row>
    <row r="2487" spans="1:35" x14ac:dyDescent="0.25">
      <c r="A2487">
        <v>1557495000</v>
      </c>
      <c r="B2487">
        <v>24.89148307</v>
      </c>
      <c r="C2487">
        <v>25.756800819999999</v>
      </c>
      <c r="D2487">
        <v>24.011331309999999</v>
      </c>
      <c r="E2487">
        <v>25.52934587</v>
      </c>
      <c r="F2487">
        <v>24.89148307</v>
      </c>
      <c r="G2487">
        <v>25.756800819999999</v>
      </c>
      <c r="H2487">
        <v>24.011331309999999</v>
      </c>
      <c r="I2487">
        <v>25.52934587</v>
      </c>
      <c r="J2487">
        <v>2876.25</v>
      </c>
      <c r="K2487">
        <v>2897.75</v>
      </c>
      <c r="L2487">
        <v>2831</v>
      </c>
      <c r="M2487">
        <v>2891.75</v>
      </c>
      <c r="N2487">
        <v>2869.75</v>
      </c>
      <c r="O2487">
        <v>2893</v>
      </c>
      <c r="P2487">
        <v>2826</v>
      </c>
      <c r="Q2487">
        <v>2887</v>
      </c>
      <c r="R2487">
        <v>2863.1</v>
      </c>
      <c r="S2487">
        <v>2891.31</v>
      </c>
      <c r="T2487">
        <v>2825.39</v>
      </c>
      <c r="U2487">
        <v>2881.4</v>
      </c>
      <c r="V2487">
        <v>2.38</v>
      </c>
      <c r="W2487">
        <v>2.38</v>
      </c>
      <c r="X2487">
        <v>2.38</v>
      </c>
      <c r="Y2487">
        <v>2.38</v>
      </c>
      <c r="Z2487">
        <v>2.4</v>
      </c>
      <c r="AA2487">
        <v>2.4</v>
      </c>
      <c r="AB2487">
        <v>2.4</v>
      </c>
      <c r="AC2487">
        <v>2.4</v>
      </c>
      <c r="AD2487">
        <v>268.39385186999999</v>
      </c>
      <c r="AE2487">
        <v>271.51361795000003</v>
      </c>
      <c r="AF2487">
        <v>265.27408579000002</v>
      </c>
      <c r="AG2487">
        <v>270.72427954</v>
      </c>
      <c r="AH2487" t="s">
        <v>12</v>
      </c>
      <c r="AI2487" t="s">
        <v>12</v>
      </c>
    </row>
    <row r="2488" spans="1:35" x14ac:dyDescent="0.25">
      <c r="A2488">
        <v>1557754200</v>
      </c>
      <c r="B2488">
        <v>24.011331309999999</v>
      </c>
      <c r="C2488">
        <v>24.303067009999999</v>
      </c>
      <c r="D2488">
        <v>23.36407363</v>
      </c>
      <c r="E2488">
        <v>23.640480839999999</v>
      </c>
      <c r="F2488">
        <v>24.011331309999999</v>
      </c>
      <c r="G2488">
        <v>24.303067009999999</v>
      </c>
      <c r="H2488">
        <v>23.36407363</v>
      </c>
      <c r="I2488">
        <v>23.640480839999999</v>
      </c>
      <c r="J2488">
        <v>2864.75</v>
      </c>
      <c r="K2488">
        <v>2873.5</v>
      </c>
      <c r="L2488">
        <v>2806.25</v>
      </c>
      <c r="M2488">
        <v>2811.5</v>
      </c>
      <c r="N2488">
        <v>2858.5</v>
      </c>
      <c r="O2488">
        <v>2869.25</v>
      </c>
      <c r="P2488">
        <v>2802</v>
      </c>
      <c r="Q2488">
        <v>2807</v>
      </c>
      <c r="R2488">
        <v>2840.19</v>
      </c>
      <c r="S2488">
        <v>2840.19</v>
      </c>
      <c r="T2488">
        <v>2801.43</v>
      </c>
      <c r="U2488">
        <v>2811.87</v>
      </c>
      <c r="V2488">
        <v>2.38</v>
      </c>
      <c r="W2488">
        <v>2.38</v>
      </c>
      <c r="X2488">
        <v>2.38</v>
      </c>
      <c r="Y2488">
        <v>2.38</v>
      </c>
      <c r="Z2488">
        <v>2.38</v>
      </c>
      <c r="AA2488">
        <v>2.38</v>
      </c>
      <c r="AB2488">
        <v>2.38</v>
      </c>
      <c r="AC2488">
        <v>2.38</v>
      </c>
      <c r="AD2488">
        <v>265.38684841000003</v>
      </c>
      <c r="AE2488">
        <v>266.39231518999998</v>
      </c>
      <c r="AF2488">
        <v>263.04702385000002</v>
      </c>
      <c r="AG2488">
        <v>263.92093423</v>
      </c>
      <c r="AH2488" t="s">
        <v>12</v>
      </c>
      <c r="AI2488" t="s">
        <v>12</v>
      </c>
    </row>
    <row r="2489" spans="1:35" x14ac:dyDescent="0.25">
      <c r="A2489">
        <v>1557840600</v>
      </c>
      <c r="B2489">
        <v>23.88771449</v>
      </c>
      <c r="C2489">
        <v>24.673917469999999</v>
      </c>
      <c r="D2489">
        <v>23.85804645</v>
      </c>
      <c r="E2489">
        <v>24.233841590000001</v>
      </c>
      <c r="F2489">
        <v>23.88771449</v>
      </c>
      <c r="G2489">
        <v>24.673917469999999</v>
      </c>
      <c r="H2489">
        <v>23.85804645</v>
      </c>
      <c r="I2489">
        <v>24.233841590000001</v>
      </c>
      <c r="J2489">
        <v>2809.75</v>
      </c>
      <c r="K2489">
        <v>2858.25</v>
      </c>
      <c r="L2489">
        <v>2804.5</v>
      </c>
      <c r="M2489">
        <v>2843.75</v>
      </c>
      <c r="N2489">
        <v>2806</v>
      </c>
      <c r="O2489">
        <v>2853.75</v>
      </c>
      <c r="P2489">
        <v>2799.75</v>
      </c>
      <c r="Q2489">
        <v>2839.25</v>
      </c>
      <c r="R2489">
        <v>2820.12</v>
      </c>
      <c r="S2489">
        <v>2852.54</v>
      </c>
      <c r="T2489">
        <v>2820.12</v>
      </c>
      <c r="U2489">
        <v>2834.41</v>
      </c>
      <c r="V2489">
        <v>2.38</v>
      </c>
      <c r="W2489">
        <v>2.38</v>
      </c>
      <c r="X2489">
        <v>2.38</v>
      </c>
      <c r="Y2489">
        <v>2.38</v>
      </c>
      <c r="Z2489">
        <v>2.39</v>
      </c>
      <c r="AA2489">
        <v>2.39</v>
      </c>
      <c r="AB2489">
        <v>2.39</v>
      </c>
      <c r="AC2489">
        <v>2.39</v>
      </c>
      <c r="AD2489">
        <v>264.98278233000002</v>
      </c>
      <c r="AE2489">
        <v>267.90521381000002</v>
      </c>
      <c r="AF2489">
        <v>264.85122591999999</v>
      </c>
      <c r="AG2489">
        <v>266.30774322000002</v>
      </c>
      <c r="AH2489" t="s">
        <v>12</v>
      </c>
      <c r="AI2489" t="s">
        <v>12</v>
      </c>
    </row>
    <row r="2490" spans="1:35" x14ac:dyDescent="0.25">
      <c r="A2490">
        <v>1557927000</v>
      </c>
      <c r="B2490">
        <v>23.778931679999999</v>
      </c>
      <c r="C2490">
        <v>24.846981020000001</v>
      </c>
      <c r="D2490">
        <v>23.714650939999999</v>
      </c>
      <c r="E2490">
        <v>24.65413878</v>
      </c>
      <c r="F2490">
        <v>23.778931679999999</v>
      </c>
      <c r="G2490">
        <v>24.846981020000001</v>
      </c>
      <c r="H2490">
        <v>23.714650939999999</v>
      </c>
      <c r="I2490">
        <v>24.65413878</v>
      </c>
      <c r="J2490">
        <v>2844</v>
      </c>
      <c r="K2490">
        <v>2864.75</v>
      </c>
      <c r="L2490">
        <v>2819.5</v>
      </c>
      <c r="M2490">
        <v>2859.5</v>
      </c>
      <c r="N2490">
        <v>2840.75</v>
      </c>
      <c r="O2490">
        <v>2860</v>
      </c>
      <c r="P2490">
        <v>2815</v>
      </c>
      <c r="Q2490">
        <v>2855</v>
      </c>
      <c r="R2490">
        <v>2820.38</v>
      </c>
      <c r="S2490">
        <v>2858.68</v>
      </c>
      <c r="T2490">
        <v>2815.08</v>
      </c>
      <c r="U2490">
        <v>2850.96</v>
      </c>
      <c r="V2490">
        <v>2.4</v>
      </c>
      <c r="W2490">
        <v>2.4</v>
      </c>
      <c r="X2490">
        <v>2.4</v>
      </c>
      <c r="Y2490">
        <v>2.4</v>
      </c>
      <c r="Z2490">
        <v>2.48</v>
      </c>
      <c r="AA2490">
        <v>2.48</v>
      </c>
      <c r="AB2490">
        <v>2.48</v>
      </c>
      <c r="AC2490">
        <v>2.48</v>
      </c>
      <c r="AD2490">
        <v>264.60690689</v>
      </c>
      <c r="AE2490">
        <v>268.53480515000001</v>
      </c>
      <c r="AF2490">
        <v>264.39077852000003</v>
      </c>
      <c r="AG2490">
        <v>267.86762626000001</v>
      </c>
      <c r="AH2490" t="s">
        <v>12</v>
      </c>
      <c r="AI2490" t="s">
        <v>12</v>
      </c>
    </row>
    <row r="2491" spans="1:35" x14ac:dyDescent="0.25">
      <c r="A2491">
        <v>1558013400</v>
      </c>
      <c r="B2491">
        <v>24.86181504</v>
      </c>
      <c r="C2491">
        <v>25.732077459999999</v>
      </c>
      <c r="D2491">
        <v>24.846981020000001</v>
      </c>
      <c r="E2491">
        <v>25.321669610000001</v>
      </c>
      <c r="F2491">
        <v>24.86181504</v>
      </c>
      <c r="G2491">
        <v>25.732077459999999</v>
      </c>
      <c r="H2491">
        <v>24.846981020000001</v>
      </c>
      <c r="I2491">
        <v>25.321669610000001</v>
      </c>
      <c r="J2491">
        <v>2858.5</v>
      </c>
      <c r="K2491">
        <v>2898.5</v>
      </c>
      <c r="L2491">
        <v>2846.25</v>
      </c>
      <c r="M2491">
        <v>2883.25</v>
      </c>
      <c r="N2491">
        <v>2853.5</v>
      </c>
      <c r="O2491">
        <v>2894</v>
      </c>
      <c r="P2491">
        <v>2840.5</v>
      </c>
      <c r="Q2491">
        <v>2878.5</v>
      </c>
      <c r="R2491">
        <v>2855.8</v>
      </c>
      <c r="S2491">
        <v>2892.15</v>
      </c>
      <c r="T2491">
        <v>2855.8</v>
      </c>
      <c r="U2491">
        <v>2876.32</v>
      </c>
      <c r="V2491">
        <v>2.39</v>
      </c>
      <c r="W2491">
        <v>2.39</v>
      </c>
      <c r="X2491">
        <v>2.39</v>
      </c>
      <c r="Y2491">
        <v>2.39</v>
      </c>
      <c r="Z2491">
        <v>2.4300000000000002</v>
      </c>
      <c r="AA2491">
        <v>2.4300000000000002</v>
      </c>
      <c r="AB2491">
        <v>2.4300000000000002</v>
      </c>
      <c r="AC2491">
        <v>2.4300000000000002</v>
      </c>
      <c r="AD2491">
        <v>268.60058335000002</v>
      </c>
      <c r="AE2491">
        <v>271.76733386000001</v>
      </c>
      <c r="AF2491">
        <v>268.52540827000001</v>
      </c>
      <c r="AG2491">
        <v>270.34840410999999</v>
      </c>
      <c r="AH2491" t="s">
        <v>12</v>
      </c>
      <c r="AI2491" t="s">
        <v>12</v>
      </c>
    </row>
    <row r="2492" spans="1:35" x14ac:dyDescent="0.25">
      <c r="A2492">
        <v>1558099800</v>
      </c>
      <c r="B2492">
        <v>24.659083450000001</v>
      </c>
      <c r="C2492">
        <v>25.568903250000002</v>
      </c>
      <c r="D2492">
        <v>24.659083450000001</v>
      </c>
      <c r="E2492">
        <v>24.846981020000001</v>
      </c>
      <c r="F2492">
        <v>24.659083450000001</v>
      </c>
      <c r="G2492">
        <v>25.568903250000002</v>
      </c>
      <c r="H2492">
        <v>24.659083450000001</v>
      </c>
      <c r="I2492">
        <v>24.846981020000001</v>
      </c>
      <c r="J2492">
        <v>2884.75</v>
      </c>
      <c r="K2492">
        <v>2892.25</v>
      </c>
      <c r="L2492">
        <v>2857</v>
      </c>
      <c r="M2492">
        <v>2866.5</v>
      </c>
      <c r="N2492">
        <v>2879.75</v>
      </c>
      <c r="O2492">
        <v>2887.5</v>
      </c>
      <c r="P2492">
        <v>2852.5</v>
      </c>
      <c r="Q2492">
        <v>2862</v>
      </c>
      <c r="R2492">
        <v>2858.6</v>
      </c>
      <c r="S2492">
        <v>2885.48</v>
      </c>
      <c r="T2492">
        <v>2854.23</v>
      </c>
      <c r="U2492">
        <v>2859.53</v>
      </c>
      <c r="V2492">
        <v>2.39</v>
      </c>
      <c r="W2492">
        <v>2.39</v>
      </c>
      <c r="X2492">
        <v>2.39</v>
      </c>
      <c r="Y2492">
        <v>2.39</v>
      </c>
      <c r="Z2492">
        <v>2.42</v>
      </c>
      <c r="AA2492">
        <v>2.42</v>
      </c>
      <c r="AB2492">
        <v>2.42</v>
      </c>
      <c r="AC2492">
        <v>2.42</v>
      </c>
      <c r="AD2492">
        <v>267.94280135000002</v>
      </c>
      <c r="AE2492">
        <v>271.19412383000002</v>
      </c>
      <c r="AF2492">
        <v>267.92466536000001</v>
      </c>
      <c r="AG2492">
        <v>268.60058335000002</v>
      </c>
      <c r="AH2492" t="s">
        <v>12</v>
      </c>
      <c r="AI2492" t="s">
        <v>12</v>
      </c>
    </row>
    <row r="2493" spans="1:35" x14ac:dyDescent="0.25">
      <c r="A2493">
        <v>1558359000</v>
      </c>
      <c r="B2493">
        <v>24.377237099999999</v>
      </c>
      <c r="C2493">
        <v>24.723364199999999</v>
      </c>
      <c r="D2493">
        <v>24.130003460000001</v>
      </c>
      <c r="E2493">
        <v>24.36734775</v>
      </c>
      <c r="F2493">
        <v>24.377237099999999</v>
      </c>
      <c r="G2493">
        <v>24.723364199999999</v>
      </c>
      <c r="H2493">
        <v>24.130003460000001</v>
      </c>
      <c r="I2493">
        <v>24.36734775</v>
      </c>
      <c r="J2493">
        <v>2871</v>
      </c>
      <c r="K2493">
        <v>2880.5</v>
      </c>
      <c r="L2493">
        <v>2837.5</v>
      </c>
      <c r="M2493">
        <v>2848.25</v>
      </c>
      <c r="N2493">
        <v>2861.5</v>
      </c>
      <c r="O2493">
        <v>2876.5</v>
      </c>
      <c r="P2493">
        <v>2832.5</v>
      </c>
      <c r="Q2493">
        <v>2844</v>
      </c>
      <c r="R2493">
        <v>2841.94</v>
      </c>
      <c r="S2493">
        <v>2853.86</v>
      </c>
      <c r="T2493">
        <v>2831.29</v>
      </c>
      <c r="U2493">
        <v>2840.23</v>
      </c>
      <c r="V2493">
        <v>2.39</v>
      </c>
      <c r="W2493">
        <v>2.39</v>
      </c>
      <c r="X2493">
        <v>2.39</v>
      </c>
      <c r="Y2493">
        <v>2.39</v>
      </c>
      <c r="Z2493">
        <v>2.39</v>
      </c>
      <c r="AA2493">
        <v>2.39</v>
      </c>
      <c r="AB2493">
        <v>2.39</v>
      </c>
      <c r="AC2493">
        <v>2.39</v>
      </c>
      <c r="AD2493">
        <v>266.92793768000001</v>
      </c>
      <c r="AE2493">
        <v>268.21531104000002</v>
      </c>
      <c r="AF2493">
        <v>266.04463041999998</v>
      </c>
      <c r="AG2493">
        <v>266.82457194</v>
      </c>
      <c r="AH2493" t="s">
        <v>12</v>
      </c>
      <c r="AI2493" t="s">
        <v>12</v>
      </c>
    </row>
    <row r="2494" spans="1:35" x14ac:dyDescent="0.25">
      <c r="A2494">
        <v>1558445400</v>
      </c>
      <c r="B2494">
        <v>24.822257650000001</v>
      </c>
      <c r="C2494">
        <v>25.109048680000001</v>
      </c>
      <c r="D2494">
        <v>24.753081680000001</v>
      </c>
      <c r="E2494">
        <v>24.995321199999999</v>
      </c>
      <c r="F2494">
        <v>24.822257650000001</v>
      </c>
      <c r="G2494">
        <v>25.109048680000001</v>
      </c>
      <c r="H2494">
        <v>24.753081680000001</v>
      </c>
      <c r="I2494">
        <v>24.995321199999999</v>
      </c>
      <c r="J2494">
        <v>2853.75</v>
      </c>
      <c r="K2494">
        <v>2875.25</v>
      </c>
      <c r="L2494">
        <v>2851</v>
      </c>
      <c r="M2494">
        <v>2870.75</v>
      </c>
      <c r="N2494">
        <v>2848</v>
      </c>
      <c r="O2494">
        <v>2870.75</v>
      </c>
      <c r="P2494">
        <v>2846.25</v>
      </c>
      <c r="Q2494">
        <v>2866</v>
      </c>
      <c r="R2494">
        <v>2854.02</v>
      </c>
      <c r="S2494">
        <v>2868.88</v>
      </c>
      <c r="T2494">
        <v>2854.02</v>
      </c>
      <c r="U2494">
        <v>2864.36</v>
      </c>
      <c r="V2494">
        <v>2.39</v>
      </c>
      <c r="W2494">
        <v>2.39</v>
      </c>
      <c r="X2494">
        <v>2.39</v>
      </c>
      <c r="Y2494">
        <v>2.39</v>
      </c>
      <c r="Z2494">
        <v>2.38</v>
      </c>
      <c r="AA2494">
        <v>2.38</v>
      </c>
      <c r="AB2494">
        <v>2.38</v>
      </c>
      <c r="AC2494">
        <v>2.38</v>
      </c>
      <c r="AD2494">
        <v>268.59118647000003</v>
      </c>
      <c r="AE2494">
        <v>269.62484389999997</v>
      </c>
      <c r="AF2494">
        <v>268.32807366999998</v>
      </c>
      <c r="AG2494">
        <v>269.23017470000002</v>
      </c>
      <c r="AH2494" t="s">
        <v>12</v>
      </c>
      <c r="AI2494" t="s">
        <v>12</v>
      </c>
    </row>
    <row r="2495" spans="1:35" x14ac:dyDescent="0.25">
      <c r="A2495">
        <v>1558531800</v>
      </c>
      <c r="B2495">
        <v>24.70853018</v>
      </c>
      <c r="C2495">
        <v>25.039823259999999</v>
      </c>
      <c r="D2495">
        <v>24.630058219999999</v>
      </c>
      <c r="E2495">
        <v>24.782700269999999</v>
      </c>
      <c r="F2495">
        <v>24.70853018</v>
      </c>
      <c r="G2495">
        <v>25.039823259999999</v>
      </c>
      <c r="H2495">
        <v>24.630058219999999</v>
      </c>
      <c r="I2495">
        <v>24.782700269999999</v>
      </c>
      <c r="J2495">
        <v>2869.75</v>
      </c>
      <c r="K2495">
        <v>2874</v>
      </c>
      <c r="L2495">
        <v>2853.25</v>
      </c>
      <c r="M2495">
        <v>2862.25</v>
      </c>
      <c r="N2495">
        <v>2864.75</v>
      </c>
      <c r="O2495">
        <v>2869.5</v>
      </c>
      <c r="P2495">
        <v>2848.25</v>
      </c>
      <c r="Q2495">
        <v>2857.5</v>
      </c>
      <c r="R2495">
        <v>2856.06</v>
      </c>
      <c r="S2495">
        <v>2865.47</v>
      </c>
      <c r="T2495">
        <v>2851.11</v>
      </c>
      <c r="U2495">
        <v>2856.27</v>
      </c>
      <c r="V2495">
        <v>2.38</v>
      </c>
      <c r="W2495">
        <v>2.38</v>
      </c>
      <c r="X2495">
        <v>2.38</v>
      </c>
      <c r="Y2495">
        <v>2.38</v>
      </c>
      <c r="Z2495">
        <v>2.37</v>
      </c>
      <c r="AA2495">
        <v>2.37</v>
      </c>
      <c r="AB2495">
        <v>2.37</v>
      </c>
      <c r="AC2495">
        <v>2.37</v>
      </c>
      <c r="AD2495">
        <v>268.23410481000002</v>
      </c>
      <c r="AE2495">
        <v>269.39931865</v>
      </c>
      <c r="AF2495">
        <v>267.90521381000002</v>
      </c>
      <c r="AG2495">
        <v>268.40324874999999</v>
      </c>
      <c r="AH2495" t="s">
        <v>12</v>
      </c>
      <c r="AI2495" t="s">
        <v>12</v>
      </c>
    </row>
    <row r="2496" spans="1:35" x14ac:dyDescent="0.25">
      <c r="A2496">
        <v>1558618200</v>
      </c>
      <c r="B2496">
        <v>24.12505878</v>
      </c>
      <c r="C2496">
        <v>24.12505878</v>
      </c>
      <c r="D2496">
        <v>23.427859909999999</v>
      </c>
      <c r="E2496">
        <v>23.892659160000001</v>
      </c>
      <c r="F2496">
        <v>24.12505878</v>
      </c>
      <c r="G2496">
        <v>24.12505878</v>
      </c>
      <c r="H2496">
        <v>23.427859909999999</v>
      </c>
      <c r="I2496">
        <v>23.892659160000001</v>
      </c>
      <c r="J2496">
        <v>2862.5</v>
      </c>
      <c r="K2496">
        <v>2863</v>
      </c>
      <c r="L2496">
        <v>2810.25</v>
      </c>
      <c r="M2496">
        <v>2824</v>
      </c>
      <c r="N2496">
        <v>2857.75</v>
      </c>
      <c r="O2496">
        <v>2858.5</v>
      </c>
      <c r="P2496">
        <v>2805.75</v>
      </c>
      <c r="Q2496">
        <v>2819.5</v>
      </c>
      <c r="R2496">
        <v>2836.7</v>
      </c>
      <c r="S2496">
        <v>2836.7</v>
      </c>
      <c r="T2496">
        <v>2805.49</v>
      </c>
      <c r="U2496">
        <v>2822.24</v>
      </c>
      <c r="V2496">
        <v>2.38</v>
      </c>
      <c r="W2496">
        <v>2.38</v>
      </c>
      <c r="X2496">
        <v>2.38</v>
      </c>
      <c r="Y2496">
        <v>2.38</v>
      </c>
      <c r="Z2496">
        <v>2.37</v>
      </c>
      <c r="AA2496">
        <v>2.37</v>
      </c>
      <c r="AB2496">
        <v>2.37</v>
      </c>
      <c r="AC2496">
        <v>2.37</v>
      </c>
      <c r="AD2496">
        <v>266.08221795999998</v>
      </c>
      <c r="AE2496">
        <v>266.12920238999999</v>
      </c>
      <c r="AF2496">
        <v>263.64842454000001</v>
      </c>
      <c r="AG2496">
        <v>265.12373560999998</v>
      </c>
      <c r="AH2496" t="s">
        <v>12</v>
      </c>
      <c r="AI2496" t="s">
        <v>12</v>
      </c>
    </row>
    <row r="2497" spans="1:35" x14ac:dyDescent="0.25">
      <c r="A2497">
        <v>1558704600</v>
      </c>
      <c r="B2497">
        <v>24.248675599999999</v>
      </c>
      <c r="C2497">
        <v>24.35745841</v>
      </c>
      <c r="D2497">
        <v>23.818686849999999</v>
      </c>
      <c r="E2497">
        <v>23.986607939999999</v>
      </c>
      <c r="F2497">
        <v>24.248675599999999</v>
      </c>
      <c r="G2497">
        <v>24.35745841</v>
      </c>
      <c r="H2497">
        <v>23.818686849999999</v>
      </c>
      <c r="I2497">
        <v>23.986607939999999</v>
      </c>
      <c r="J2497">
        <v>2826.5</v>
      </c>
      <c r="K2497">
        <v>2846.5</v>
      </c>
      <c r="L2497">
        <v>2824</v>
      </c>
      <c r="M2497">
        <v>2836.5</v>
      </c>
      <c r="N2497">
        <v>2821.75</v>
      </c>
      <c r="O2497">
        <v>2842</v>
      </c>
      <c r="P2497">
        <v>2819.25</v>
      </c>
      <c r="Q2497">
        <v>2831.75</v>
      </c>
      <c r="R2497">
        <v>2832.41</v>
      </c>
      <c r="S2497">
        <v>2841.36</v>
      </c>
      <c r="T2497">
        <v>2820.19</v>
      </c>
      <c r="U2497">
        <v>2826.06</v>
      </c>
      <c r="V2497">
        <v>2.38</v>
      </c>
      <c r="W2497">
        <v>2.38</v>
      </c>
      <c r="X2497">
        <v>2.38</v>
      </c>
      <c r="Y2497">
        <v>2.38</v>
      </c>
      <c r="Z2497">
        <v>2.37</v>
      </c>
      <c r="AA2497">
        <v>2.37</v>
      </c>
      <c r="AB2497">
        <v>2.37</v>
      </c>
      <c r="AC2497">
        <v>2.37</v>
      </c>
      <c r="AD2497">
        <v>266.62723734000002</v>
      </c>
      <c r="AE2497">
        <v>267.05949407999998</v>
      </c>
      <c r="AF2497">
        <v>265.07675117999997</v>
      </c>
      <c r="AG2497">
        <v>265.72513629999997</v>
      </c>
      <c r="AH2497" t="s">
        <v>12</v>
      </c>
      <c r="AI2497" t="s">
        <v>12</v>
      </c>
    </row>
    <row r="2498" spans="1:35" x14ac:dyDescent="0.25">
      <c r="A2498">
        <v>1559050200</v>
      </c>
      <c r="B2498">
        <v>24.065722709999999</v>
      </c>
      <c r="C2498">
        <v>24.342624390000001</v>
      </c>
      <c r="D2498">
        <v>23.324021779999999</v>
      </c>
      <c r="E2498">
        <v>23.343800470000001</v>
      </c>
      <c r="F2498">
        <v>24.065722709999999</v>
      </c>
      <c r="G2498">
        <v>24.342624390000001</v>
      </c>
      <c r="H2498">
        <v>23.324021779999999</v>
      </c>
      <c r="I2498">
        <v>23.343800470000001</v>
      </c>
      <c r="J2498">
        <v>2836.5</v>
      </c>
      <c r="K2498">
        <v>2845.5</v>
      </c>
      <c r="L2498">
        <v>2805</v>
      </c>
      <c r="M2498">
        <v>2809.5</v>
      </c>
      <c r="N2498">
        <v>2831</v>
      </c>
      <c r="O2498">
        <v>2841.25</v>
      </c>
      <c r="P2498">
        <v>2800.5</v>
      </c>
      <c r="Q2498">
        <v>2805</v>
      </c>
      <c r="R2498">
        <v>2830.03</v>
      </c>
      <c r="S2498">
        <v>2840.51</v>
      </c>
      <c r="T2498">
        <v>2801.58</v>
      </c>
      <c r="U2498">
        <v>2802.39</v>
      </c>
      <c r="V2498">
        <v>2.39</v>
      </c>
      <c r="W2498">
        <v>2.39</v>
      </c>
      <c r="X2498">
        <v>2.39</v>
      </c>
      <c r="Y2498">
        <v>2.39</v>
      </c>
      <c r="Z2498">
        <v>2.41</v>
      </c>
      <c r="AA2498">
        <v>2.41</v>
      </c>
      <c r="AB2498">
        <v>2.41</v>
      </c>
      <c r="AC2498">
        <v>2.41</v>
      </c>
      <c r="AD2498">
        <v>266.01643976000003</v>
      </c>
      <c r="AE2498">
        <v>267.01250965999998</v>
      </c>
      <c r="AF2498">
        <v>263.23496157</v>
      </c>
      <c r="AG2498">
        <v>263.25375534</v>
      </c>
      <c r="AH2498" t="s">
        <v>12</v>
      </c>
      <c r="AI2498" t="s">
        <v>12</v>
      </c>
    </row>
    <row r="2499" spans="1:35" x14ac:dyDescent="0.25">
      <c r="A2499">
        <v>1559136600</v>
      </c>
      <c r="B2499">
        <v>22.997673379999998</v>
      </c>
      <c r="C2499">
        <v>23.114862120000002</v>
      </c>
      <c r="D2499">
        <v>22.458209570000001</v>
      </c>
      <c r="E2499">
        <v>22.87900123</v>
      </c>
      <c r="F2499">
        <v>22.997673379999998</v>
      </c>
      <c r="G2499">
        <v>23.114862120000002</v>
      </c>
      <c r="H2499">
        <v>22.458209570000001</v>
      </c>
      <c r="I2499">
        <v>22.87900123</v>
      </c>
      <c r="J2499">
        <v>2807.25</v>
      </c>
      <c r="K2499">
        <v>2810.25</v>
      </c>
      <c r="L2499">
        <v>2770.25</v>
      </c>
      <c r="M2499">
        <v>2784.25</v>
      </c>
      <c r="N2499">
        <v>2804.25</v>
      </c>
      <c r="O2499">
        <v>2806</v>
      </c>
      <c r="P2499">
        <v>2766.25</v>
      </c>
      <c r="Q2499">
        <v>2780</v>
      </c>
      <c r="R2499">
        <v>2790.25</v>
      </c>
      <c r="S2499">
        <v>2792.03</v>
      </c>
      <c r="T2499">
        <v>2766.06</v>
      </c>
      <c r="U2499">
        <v>2783.02</v>
      </c>
      <c r="V2499">
        <v>2.39</v>
      </c>
      <c r="W2499">
        <v>2.39</v>
      </c>
      <c r="X2499">
        <v>2.39</v>
      </c>
      <c r="Y2499">
        <v>2.39</v>
      </c>
      <c r="Z2499">
        <v>2.4</v>
      </c>
      <c r="AA2499">
        <v>2.4</v>
      </c>
      <c r="AB2499">
        <v>2.4</v>
      </c>
      <c r="AC2499">
        <v>2.4</v>
      </c>
      <c r="AD2499">
        <v>262.08854150000002</v>
      </c>
      <c r="AE2499">
        <v>262.51140135999998</v>
      </c>
      <c r="AF2499">
        <v>260.02122663</v>
      </c>
      <c r="AG2499">
        <v>261.48714081000003</v>
      </c>
      <c r="AH2499" t="s">
        <v>12</v>
      </c>
      <c r="AI2499" t="s">
        <v>12</v>
      </c>
    </row>
    <row r="2500" spans="1:35" x14ac:dyDescent="0.25">
      <c r="A2500">
        <v>1559223000</v>
      </c>
      <c r="B2500">
        <v>23.03723076</v>
      </c>
      <c r="C2500">
        <v>23.269630379999999</v>
      </c>
      <c r="D2500">
        <v>22.7207717</v>
      </c>
      <c r="E2500">
        <v>23.04217543</v>
      </c>
      <c r="F2500">
        <v>23.03723076</v>
      </c>
      <c r="G2500">
        <v>23.269630379999999</v>
      </c>
      <c r="H2500">
        <v>22.7207717</v>
      </c>
      <c r="I2500">
        <v>23.04217543</v>
      </c>
      <c r="J2500">
        <v>2784</v>
      </c>
      <c r="K2500">
        <v>2803.25</v>
      </c>
      <c r="L2500">
        <v>2780.5</v>
      </c>
      <c r="M2500">
        <v>2794.5</v>
      </c>
      <c r="N2500">
        <v>2779.5</v>
      </c>
      <c r="O2500">
        <v>2799</v>
      </c>
      <c r="P2500">
        <v>2776.5</v>
      </c>
      <c r="Q2500">
        <v>2790.5</v>
      </c>
      <c r="R2500">
        <v>2786.94</v>
      </c>
      <c r="S2500">
        <v>2799</v>
      </c>
      <c r="T2500">
        <v>2776.74</v>
      </c>
      <c r="U2500">
        <v>2788.86</v>
      </c>
      <c r="V2500">
        <v>2.39</v>
      </c>
      <c r="W2500">
        <v>2.39</v>
      </c>
      <c r="X2500">
        <v>2.39</v>
      </c>
      <c r="Y2500">
        <v>2.39</v>
      </c>
      <c r="Z2500">
        <v>2.4</v>
      </c>
      <c r="AA2500">
        <v>2.4</v>
      </c>
      <c r="AB2500">
        <v>2.4</v>
      </c>
      <c r="AC2500">
        <v>2.4</v>
      </c>
      <c r="AD2500">
        <v>262.27647922</v>
      </c>
      <c r="AE2500">
        <v>263.15038959999998</v>
      </c>
      <c r="AF2500">
        <v>261.05018561999998</v>
      </c>
      <c r="AG2500">
        <v>262.20130412999998</v>
      </c>
      <c r="AH2500" t="s">
        <v>12</v>
      </c>
      <c r="AI2500" t="s">
        <v>12</v>
      </c>
    </row>
    <row r="2501" spans="1:35" x14ac:dyDescent="0.25">
      <c r="A2501">
        <v>1559309400</v>
      </c>
      <c r="B2501">
        <v>22.310363850000002</v>
      </c>
      <c r="C2501">
        <v>22.547708149999998</v>
      </c>
      <c r="D2501">
        <v>22.077964229999999</v>
      </c>
      <c r="E2501">
        <v>22.097742920000002</v>
      </c>
      <c r="F2501">
        <v>22.310363850000002</v>
      </c>
      <c r="G2501">
        <v>22.547708149999998</v>
      </c>
      <c r="H2501">
        <v>22.077964229999999</v>
      </c>
      <c r="I2501">
        <v>22.097742920000002</v>
      </c>
      <c r="J2501">
        <v>2793.75</v>
      </c>
      <c r="K2501">
        <v>2794.75</v>
      </c>
      <c r="L2501">
        <v>2753.75</v>
      </c>
      <c r="M2501">
        <v>2756</v>
      </c>
      <c r="N2501">
        <v>2788.75</v>
      </c>
      <c r="O2501">
        <v>2791</v>
      </c>
      <c r="P2501">
        <v>2750</v>
      </c>
      <c r="Q2501">
        <v>2752.5</v>
      </c>
      <c r="R2501">
        <v>2766.15</v>
      </c>
      <c r="S2501">
        <v>2768.98</v>
      </c>
      <c r="T2501">
        <v>2750.52</v>
      </c>
      <c r="U2501">
        <v>2752.06</v>
      </c>
      <c r="V2501">
        <v>2.4</v>
      </c>
      <c r="W2501">
        <v>2.4</v>
      </c>
      <c r="X2501">
        <v>2.4</v>
      </c>
      <c r="Y2501">
        <v>2.4</v>
      </c>
      <c r="Z2501">
        <v>2.4900000000000002</v>
      </c>
      <c r="AA2501">
        <v>2.4900000000000002</v>
      </c>
      <c r="AB2501">
        <v>2.4900000000000002</v>
      </c>
      <c r="AC2501">
        <v>2.4900000000000002</v>
      </c>
      <c r="AD2501">
        <v>259.54198545000003</v>
      </c>
      <c r="AE2501">
        <v>260.40649895000001</v>
      </c>
      <c r="AF2501">
        <v>258.63988441999999</v>
      </c>
      <c r="AG2501">
        <v>258.66807507999999</v>
      </c>
      <c r="AH2501" t="s">
        <v>12</v>
      </c>
      <c r="AI2501" t="s">
        <v>12</v>
      </c>
    </row>
    <row r="2502" spans="1:35" x14ac:dyDescent="0.25">
      <c r="A2502">
        <v>1559568600</v>
      </c>
      <c r="B2502">
        <v>22.0829089</v>
      </c>
      <c r="C2502">
        <v>22.387006280000001</v>
      </c>
      <c r="D2502">
        <v>21.548884229999999</v>
      </c>
      <c r="E2502">
        <v>21.919734699999999</v>
      </c>
      <c r="F2502">
        <v>22.0829089</v>
      </c>
      <c r="G2502">
        <v>22.387006280000001</v>
      </c>
      <c r="H2502">
        <v>21.548884229999999</v>
      </c>
      <c r="I2502">
        <v>21.919734699999999</v>
      </c>
      <c r="J2502">
        <v>2746</v>
      </c>
      <c r="K2502">
        <v>2767</v>
      </c>
      <c r="L2502">
        <v>2732.25</v>
      </c>
      <c r="M2502">
        <v>2752.5</v>
      </c>
      <c r="N2502">
        <v>2741</v>
      </c>
      <c r="O2502">
        <v>2763.75</v>
      </c>
      <c r="P2502">
        <v>2728.75</v>
      </c>
      <c r="Q2502">
        <v>2749.5</v>
      </c>
      <c r="R2502">
        <v>2751.53</v>
      </c>
      <c r="S2502">
        <v>2763.07</v>
      </c>
      <c r="T2502">
        <v>2728.81</v>
      </c>
      <c r="U2502">
        <v>2744.45</v>
      </c>
      <c r="V2502">
        <v>2.38</v>
      </c>
      <c r="W2502">
        <v>2.38</v>
      </c>
      <c r="X2502">
        <v>2.38</v>
      </c>
      <c r="Y2502">
        <v>2.38</v>
      </c>
      <c r="Z2502">
        <v>2.4</v>
      </c>
      <c r="AA2502">
        <v>2.4</v>
      </c>
      <c r="AB2502">
        <v>2.4</v>
      </c>
      <c r="AC2502">
        <v>2.4</v>
      </c>
      <c r="AD2502">
        <v>258.70566262</v>
      </c>
      <c r="AE2502">
        <v>259.87284979999998</v>
      </c>
      <c r="AF2502">
        <v>256.61955397000003</v>
      </c>
      <c r="AG2502">
        <v>258.01029306999999</v>
      </c>
      <c r="AH2502" t="s">
        <v>12</v>
      </c>
      <c r="AI2502" t="s">
        <v>12</v>
      </c>
    </row>
    <row r="2503" spans="1:35" x14ac:dyDescent="0.25">
      <c r="A2503">
        <v>1559655000</v>
      </c>
      <c r="B2503">
        <v>22.522984780000002</v>
      </c>
      <c r="C2503">
        <v>23.373468509999999</v>
      </c>
      <c r="D2503">
        <v>22.399367959999999</v>
      </c>
      <c r="E2503">
        <v>23.343800470000001</v>
      </c>
      <c r="F2503">
        <v>22.522984780000002</v>
      </c>
      <c r="G2503">
        <v>23.373468509999999</v>
      </c>
      <c r="H2503">
        <v>22.399367959999999</v>
      </c>
      <c r="I2503">
        <v>23.343800470000001</v>
      </c>
      <c r="J2503">
        <v>2758</v>
      </c>
      <c r="K2503">
        <v>2809.75</v>
      </c>
      <c r="L2503">
        <v>2747</v>
      </c>
      <c r="M2503">
        <v>2808.5</v>
      </c>
      <c r="N2503">
        <v>2754</v>
      </c>
      <c r="O2503">
        <v>2806.25</v>
      </c>
      <c r="P2503">
        <v>2744</v>
      </c>
      <c r="Q2503">
        <v>2805</v>
      </c>
      <c r="R2503">
        <v>2762.64</v>
      </c>
      <c r="S2503">
        <v>2804.49</v>
      </c>
      <c r="T2503">
        <v>2762.64</v>
      </c>
      <c r="U2503">
        <v>2803.27</v>
      </c>
      <c r="V2503">
        <v>2.38</v>
      </c>
      <c r="W2503">
        <v>2.38</v>
      </c>
      <c r="X2503">
        <v>2.38</v>
      </c>
      <c r="Y2503">
        <v>2.38</v>
      </c>
      <c r="Z2503">
        <v>2.39</v>
      </c>
      <c r="AA2503">
        <v>2.39</v>
      </c>
      <c r="AB2503">
        <v>2.39</v>
      </c>
      <c r="AC2503">
        <v>2.39</v>
      </c>
      <c r="AD2503">
        <v>260.40649895000001</v>
      </c>
      <c r="AE2503">
        <v>263.75179028999997</v>
      </c>
      <c r="AF2503">
        <v>259.93665465999999</v>
      </c>
      <c r="AG2503">
        <v>263.610837</v>
      </c>
      <c r="AH2503" t="s">
        <v>12</v>
      </c>
      <c r="AI2503" t="s">
        <v>12</v>
      </c>
    </row>
    <row r="2504" spans="1:35" x14ac:dyDescent="0.25">
      <c r="A2504">
        <v>1559741400</v>
      </c>
      <c r="B2504">
        <v>23.788821030000001</v>
      </c>
      <c r="C2504">
        <v>23.947990050000001</v>
      </c>
      <c r="D2504">
        <v>23.279519730000001</v>
      </c>
      <c r="E2504">
        <v>23.932216539999999</v>
      </c>
      <c r="F2504">
        <v>23.788821030000001</v>
      </c>
      <c r="G2504">
        <v>23.947990050000001</v>
      </c>
      <c r="H2504">
        <v>23.279519730000001</v>
      </c>
      <c r="I2504">
        <v>23.932216539999999</v>
      </c>
      <c r="J2504">
        <v>2810</v>
      </c>
      <c r="K2504">
        <v>2833</v>
      </c>
      <c r="L2504">
        <v>2804.5</v>
      </c>
      <c r="M2504">
        <v>2831.25</v>
      </c>
      <c r="N2504">
        <v>2806.5</v>
      </c>
      <c r="O2504">
        <v>2829.5</v>
      </c>
      <c r="P2504">
        <v>2801</v>
      </c>
      <c r="Q2504">
        <v>2827.75</v>
      </c>
      <c r="R2504">
        <v>2818.09</v>
      </c>
      <c r="S2504">
        <v>2827.28</v>
      </c>
      <c r="T2504">
        <v>2800.92</v>
      </c>
      <c r="U2504">
        <v>2826.15</v>
      </c>
      <c r="V2504">
        <v>2.38</v>
      </c>
      <c r="W2504">
        <v>2.38</v>
      </c>
      <c r="X2504">
        <v>2.38</v>
      </c>
      <c r="Y2504">
        <v>2.38</v>
      </c>
      <c r="Z2504">
        <v>2.4</v>
      </c>
      <c r="AA2504">
        <v>2.4</v>
      </c>
      <c r="AB2504">
        <v>2.4</v>
      </c>
      <c r="AC2504">
        <v>2.4</v>
      </c>
      <c r="AD2504">
        <v>265.30227644000001</v>
      </c>
      <c r="AE2504">
        <v>265.92247090000001</v>
      </c>
      <c r="AF2504">
        <v>263.41350240000003</v>
      </c>
      <c r="AG2504">
        <v>265.89428025000001</v>
      </c>
      <c r="AH2504" t="s">
        <v>12</v>
      </c>
      <c r="AI2504" t="s">
        <v>12</v>
      </c>
    </row>
    <row r="2505" spans="1:35" x14ac:dyDescent="0.25">
      <c r="A2505">
        <v>1559827800</v>
      </c>
      <c r="B2505">
        <v>24.026165330000001</v>
      </c>
      <c r="C2505">
        <v>24.589858029999998</v>
      </c>
      <c r="D2505">
        <v>23.83332309</v>
      </c>
      <c r="E2505">
        <v>24.387126439999999</v>
      </c>
      <c r="F2505">
        <v>24.026165330000001</v>
      </c>
      <c r="G2505">
        <v>24.589858029999998</v>
      </c>
      <c r="H2505">
        <v>23.83332309</v>
      </c>
      <c r="I2505">
        <v>24.387126439999999</v>
      </c>
      <c r="J2505">
        <v>2824</v>
      </c>
      <c r="K2505">
        <v>2856.75</v>
      </c>
      <c r="L2505">
        <v>2817</v>
      </c>
      <c r="M2505">
        <v>2849.5</v>
      </c>
      <c r="N2505">
        <v>2820.5</v>
      </c>
      <c r="O2505">
        <v>2853</v>
      </c>
      <c r="P2505">
        <v>2812.75</v>
      </c>
      <c r="Q2505">
        <v>2845.75</v>
      </c>
      <c r="R2505">
        <v>2828.51</v>
      </c>
      <c r="S2505">
        <v>2852.1</v>
      </c>
      <c r="T2505">
        <v>2822.45</v>
      </c>
      <c r="U2505">
        <v>2843.49</v>
      </c>
      <c r="V2505">
        <v>2.37</v>
      </c>
      <c r="W2505">
        <v>2.37</v>
      </c>
      <c r="X2505">
        <v>2.37</v>
      </c>
      <c r="Y2505">
        <v>2.37</v>
      </c>
      <c r="Z2505">
        <v>2.4</v>
      </c>
      <c r="AA2505">
        <v>2.4</v>
      </c>
      <c r="AB2505">
        <v>2.4</v>
      </c>
      <c r="AC2505">
        <v>2.4</v>
      </c>
      <c r="AD2505">
        <v>266.20437748000001</v>
      </c>
      <c r="AE2505">
        <v>268.32807366999998</v>
      </c>
      <c r="AF2505">
        <v>265.5278017</v>
      </c>
      <c r="AG2505">
        <v>267.62330723000002</v>
      </c>
      <c r="AH2505" t="s">
        <v>12</v>
      </c>
      <c r="AI2505" t="s">
        <v>12</v>
      </c>
    </row>
    <row r="2506" spans="1:35" x14ac:dyDescent="0.25">
      <c r="A2506">
        <v>1559914200</v>
      </c>
      <c r="B2506">
        <v>24.693696159999998</v>
      </c>
      <c r="C2506">
        <v>25.435397089999999</v>
      </c>
      <c r="D2506">
        <v>24.639304760000002</v>
      </c>
      <c r="E2506">
        <v>25.123882699999999</v>
      </c>
      <c r="F2506">
        <v>24.693696159999998</v>
      </c>
      <c r="G2506">
        <v>25.435397089999999</v>
      </c>
      <c r="H2506">
        <v>24.639304760000002</v>
      </c>
      <c r="I2506">
        <v>25.123882699999999</v>
      </c>
      <c r="J2506">
        <v>2844</v>
      </c>
      <c r="K2506">
        <v>2889.75</v>
      </c>
      <c r="L2506">
        <v>2842</v>
      </c>
      <c r="M2506">
        <v>2878.5</v>
      </c>
      <c r="N2506">
        <v>2840</v>
      </c>
      <c r="O2506">
        <v>2886.25</v>
      </c>
      <c r="P2506">
        <v>2838</v>
      </c>
      <c r="Q2506">
        <v>2875</v>
      </c>
      <c r="R2506">
        <v>2852.87</v>
      </c>
      <c r="S2506">
        <v>2884.97</v>
      </c>
      <c r="T2506">
        <v>2852.87</v>
      </c>
      <c r="U2506">
        <v>2873.34</v>
      </c>
      <c r="V2506">
        <v>2.37</v>
      </c>
      <c r="W2506">
        <v>2.37</v>
      </c>
      <c r="X2506">
        <v>2.37</v>
      </c>
      <c r="Y2506">
        <v>2.37</v>
      </c>
      <c r="Z2506">
        <v>2.39</v>
      </c>
      <c r="AA2506">
        <v>2.39</v>
      </c>
      <c r="AB2506">
        <v>2.39</v>
      </c>
      <c r="AC2506">
        <v>2.39</v>
      </c>
      <c r="AD2506">
        <v>268.68515532999999</v>
      </c>
      <c r="AE2506">
        <v>271.42904598000001</v>
      </c>
      <c r="AF2506">
        <v>268.50661450000001</v>
      </c>
      <c r="AG2506">
        <v>270.30141967999998</v>
      </c>
      <c r="AH2506" t="s">
        <v>12</v>
      </c>
      <c r="AI2506" t="s">
        <v>12</v>
      </c>
    </row>
    <row r="2507" spans="1:35" x14ac:dyDescent="0.25">
      <c r="A2507">
        <v>1560173400</v>
      </c>
      <c r="B2507">
        <v>25.5787926</v>
      </c>
      <c r="C2507">
        <v>25.959532410000001</v>
      </c>
      <c r="D2507">
        <v>25.455175780000001</v>
      </c>
      <c r="E2507">
        <v>25.4700098</v>
      </c>
      <c r="F2507">
        <v>25.5787926</v>
      </c>
      <c r="G2507">
        <v>25.959532410000001</v>
      </c>
      <c r="H2507">
        <v>25.455175780000001</v>
      </c>
      <c r="I2507">
        <v>25.4700098</v>
      </c>
      <c r="J2507">
        <v>2896.75</v>
      </c>
      <c r="K2507">
        <v>2910</v>
      </c>
      <c r="L2507">
        <v>2884.5</v>
      </c>
      <c r="M2507">
        <v>2893.25</v>
      </c>
      <c r="N2507">
        <v>2893.25</v>
      </c>
      <c r="O2507">
        <v>2905.75</v>
      </c>
      <c r="P2507">
        <v>2880.5</v>
      </c>
      <c r="Q2507">
        <v>2889.25</v>
      </c>
      <c r="R2507">
        <v>2885.83</v>
      </c>
      <c r="S2507">
        <v>2904.77</v>
      </c>
      <c r="T2507">
        <v>2885.51</v>
      </c>
      <c r="U2507">
        <v>2886.73</v>
      </c>
      <c r="V2507">
        <v>2.37</v>
      </c>
      <c r="W2507">
        <v>2.37</v>
      </c>
      <c r="X2507">
        <v>2.37</v>
      </c>
      <c r="Y2507">
        <v>2.37</v>
      </c>
      <c r="Z2507">
        <v>2.39</v>
      </c>
      <c r="AA2507">
        <v>2.39</v>
      </c>
      <c r="AB2507">
        <v>2.39</v>
      </c>
      <c r="AC2507">
        <v>2.39</v>
      </c>
      <c r="AD2507">
        <v>271.91768403999998</v>
      </c>
      <c r="AE2507">
        <v>273.28023248</v>
      </c>
      <c r="AF2507">
        <v>271.45103468999997</v>
      </c>
      <c r="AG2507">
        <v>271.54180860999998</v>
      </c>
      <c r="AH2507" t="s">
        <v>12</v>
      </c>
      <c r="AI2507" t="s">
        <v>12</v>
      </c>
    </row>
    <row r="2508" spans="1:35" x14ac:dyDescent="0.25">
      <c r="A2508">
        <v>1560259800</v>
      </c>
      <c r="B2508">
        <v>26.00897913</v>
      </c>
      <c r="C2508">
        <v>26.107872589999999</v>
      </c>
      <c r="D2508">
        <v>25.26233354</v>
      </c>
      <c r="E2508">
        <v>25.4502311</v>
      </c>
      <c r="F2508">
        <v>26.00897913</v>
      </c>
      <c r="G2508">
        <v>26.107872589999999</v>
      </c>
      <c r="H2508">
        <v>25.26233354</v>
      </c>
      <c r="I2508">
        <v>25.4502311</v>
      </c>
      <c r="J2508">
        <v>2894</v>
      </c>
      <c r="K2508">
        <v>2915.75</v>
      </c>
      <c r="L2508">
        <v>2883.5</v>
      </c>
      <c r="M2508">
        <v>2891</v>
      </c>
      <c r="N2508">
        <v>2890.25</v>
      </c>
      <c r="O2508">
        <v>2911.5</v>
      </c>
      <c r="P2508">
        <v>2879.25</v>
      </c>
      <c r="Q2508">
        <v>2887</v>
      </c>
      <c r="R2508">
        <v>2903.27</v>
      </c>
      <c r="S2508">
        <v>2910.61</v>
      </c>
      <c r="T2508">
        <v>2878.53</v>
      </c>
      <c r="U2508">
        <v>2885.72</v>
      </c>
      <c r="V2508">
        <v>2.37</v>
      </c>
      <c r="W2508">
        <v>2.37</v>
      </c>
      <c r="X2508">
        <v>2.37</v>
      </c>
      <c r="Y2508">
        <v>2.37</v>
      </c>
      <c r="Z2508">
        <v>2.38</v>
      </c>
      <c r="AA2508">
        <v>2.38</v>
      </c>
      <c r="AB2508">
        <v>2.38</v>
      </c>
      <c r="AC2508">
        <v>2.38</v>
      </c>
      <c r="AD2508">
        <v>273.43997953000002</v>
      </c>
      <c r="AE2508">
        <v>273.82525184999997</v>
      </c>
      <c r="AF2508">
        <v>270.79992447000001</v>
      </c>
      <c r="AG2508">
        <v>271.47603041000002</v>
      </c>
      <c r="AH2508" t="s">
        <v>12</v>
      </c>
      <c r="AI2508" t="s">
        <v>12</v>
      </c>
    </row>
    <row r="2509" spans="1:35" x14ac:dyDescent="0.25">
      <c r="A2509">
        <v>1560346200</v>
      </c>
      <c r="B2509">
        <v>25.376061010000001</v>
      </c>
      <c r="C2509">
        <v>25.539235219999998</v>
      </c>
      <c r="D2509">
        <v>25.15849541</v>
      </c>
      <c r="E2509">
        <v>25.311780259999999</v>
      </c>
      <c r="F2509">
        <v>25.376061010000001</v>
      </c>
      <c r="G2509">
        <v>25.539235219999998</v>
      </c>
      <c r="H2509">
        <v>25.15849541</v>
      </c>
      <c r="I2509">
        <v>25.311780259999999</v>
      </c>
      <c r="J2509">
        <v>2891.25</v>
      </c>
      <c r="K2509">
        <v>2894.5</v>
      </c>
      <c r="L2509">
        <v>2879.25</v>
      </c>
      <c r="M2509">
        <v>2885</v>
      </c>
      <c r="N2509">
        <v>2887.25</v>
      </c>
      <c r="O2509">
        <v>2891</v>
      </c>
      <c r="P2509">
        <v>2875.25</v>
      </c>
      <c r="Q2509">
        <v>2881</v>
      </c>
      <c r="R2509">
        <v>2882.73</v>
      </c>
      <c r="S2509">
        <v>2888.57</v>
      </c>
      <c r="T2509">
        <v>2874.68</v>
      </c>
      <c r="U2509">
        <v>2879.84</v>
      </c>
      <c r="V2509">
        <v>2.37</v>
      </c>
      <c r="W2509">
        <v>2.37</v>
      </c>
      <c r="X2509">
        <v>2.37</v>
      </c>
      <c r="Y2509">
        <v>2.37</v>
      </c>
      <c r="Z2509">
        <v>2.37</v>
      </c>
      <c r="AA2509">
        <v>2.37</v>
      </c>
      <c r="AB2509">
        <v>2.37</v>
      </c>
      <c r="AC2509">
        <v>2.37</v>
      </c>
      <c r="AD2509">
        <v>271.23171137000003</v>
      </c>
      <c r="AE2509">
        <v>271.81431829000002</v>
      </c>
      <c r="AF2509">
        <v>270.45646829999998</v>
      </c>
      <c r="AG2509">
        <v>270.99678922999999</v>
      </c>
      <c r="AH2509" t="s">
        <v>12</v>
      </c>
      <c r="AI2509" t="s">
        <v>12</v>
      </c>
    </row>
    <row r="2510" spans="1:35" x14ac:dyDescent="0.25">
      <c r="A2510">
        <v>1560432600</v>
      </c>
      <c r="B2510">
        <v>25.573847929999999</v>
      </c>
      <c r="C2510">
        <v>25.712298759999999</v>
      </c>
      <c r="D2510">
        <v>25.361226989999999</v>
      </c>
      <c r="E2510">
        <v>25.643073340000001</v>
      </c>
      <c r="F2510">
        <v>25.573847929999999</v>
      </c>
      <c r="G2510">
        <v>25.712298759999999</v>
      </c>
      <c r="H2510">
        <v>25.361226989999999</v>
      </c>
      <c r="I2510">
        <v>25.643073340000001</v>
      </c>
      <c r="J2510">
        <v>2886</v>
      </c>
      <c r="K2510">
        <v>2900.5</v>
      </c>
      <c r="L2510">
        <v>2871.5</v>
      </c>
      <c r="M2510">
        <v>2898.5</v>
      </c>
      <c r="N2510">
        <v>2882</v>
      </c>
      <c r="O2510">
        <v>2896.5</v>
      </c>
      <c r="P2510">
        <v>2867.25</v>
      </c>
      <c r="Q2510">
        <v>2894.5</v>
      </c>
      <c r="R2510">
        <v>2886.24</v>
      </c>
      <c r="S2510">
        <v>2895.24</v>
      </c>
      <c r="T2510">
        <v>2881.99</v>
      </c>
      <c r="U2510">
        <v>2891.64</v>
      </c>
      <c r="V2510">
        <v>2.37</v>
      </c>
      <c r="W2510">
        <v>2.37</v>
      </c>
      <c r="X2510">
        <v>2.37</v>
      </c>
      <c r="Y2510">
        <v>2.37</v>
      </c>
      <c r="Z2510">
        <v>2.35</v>
      </c>
      <c r="AA2510">
        <v>2.35</v>
      </c>
      <c r="AB2510">
        <v>2.35</v>
      </c>
      <c r="AC2510">
        <v>2.35</v>
      </c>
      <c r="AD2510">
        <v>271.94587468999998</v>
      </c>
      <c r="AE2510">
        <v>272.49089407000002</v>
      </c>
      <c r="AF2510">
        <v>271.21291760000003</v>
      </c>
      <c r="AG2510">
        <v>272.11501864000002</v>
      </c>
      <c r="AH2510" t="s">
        <v>12</v>
      </c>
      <c r="AI2510" t="s">
        <v>12</v>
      </c>
    </row>
    <row r="2511" spans="1:35" x14ac:dyDescent="0.25">
      <c r="A2511">
        <v>1560519000</v>
      </c>
      <c r="B2511">
        <v>25.514511850000002</v>
      </c>
      <c r="C2511">
        <v>25.69252007</v>
      </c>
      <c r="D2511">
        <v>25.301890920000002</v>
      </c>
      <c r="E2511">
        <v>25.514511850000002</v>
      </c>
      <c r="F2511">
        <v>25.514511850000002</v>
      </c>
      <c r="G2511">
        <v>25.69252007</v>
      </c>
      <c r="H2511">
        <v>25.301890920000002</v>
      </c>
      <c r="I2511">
        <v>25.514511850000002</v>
      </c>
      <c r="J2511">
        <v>2897.5</v>
      </c>
      <c r="K2511">
        <v>2903.5</v>
      </c>
      <c r="L2511">
        <v>2885.5</v>
      </c>
      <c r="M2511">
        <v>2896</v>
      </c>
      <c r="N2511">
        <v>2897.5</v>
      </c>
      <c r="O2511">
        <v>2902.75</v>
      </c>
      <c r="P2511">
        <v>2884.25</v>
      </c>
      <c r="Q2511">
        <v>2894.75</v>
      </c>
      <c r="R2511">
        <v>2886.82</v>
      </c>
      <c r="S2511">
        <v>2894.45</v>
      </c>
      <c r="T2511">
        <v>2879.62</v>
      </c>
      <c r="U2511">
        <v>2886.98</v>
      </c>
      <c r="V2511">
        <v>2.36</v>
      </c>
      <c r="W2511">
        <v>2.36</v>
      </c>
      <c r="X2511">
        <v>2.36</v>
      </c>
      <c r="Y2511">
        <v>2.36</v>
      </c>
      <c r="Z2511">
        <v>2.35</v>
      </c>
      <c r="AA2511">
        <v>2.35</v>
      </c>
      <c r="AB2511">
        <v>2.35</v>
      </c>
      <c r="AC2511">
        <v>2.35</v>
      </c>
      <c r="AD2511">
        <v>271.81431829000002</v>
      </c>
      <c r="AE2511">
        <v>272.44390964000002</v>
      </c>
      <c r="AF2511">
        <v>271.01558299999999</v>
      </c>
      <c r="AG2511">
        <v>271.81431829000002</v>
      </c>
      <c r="AH2511" t="s">
        <v>12</v>
      </c>
      <c r="AI2511" t="s">
        <v>12</v>
      </c>
    </row>
    <row r="2512" spans="1:35" x14ac:dyDescent="0.25">
      <c r="A2512">
        <v>1560778200</v>
      </c>
      <c r="B2512">
        <v>25.58373727</v>
      </c>
      <c r="C2512">
        <v>25.76669017</v>
      </c>
      <c r="D2512">
        <v>25.496463800000001</v>
      </c>
      <c r="E2512">
        <v>25.559013910000001</v>
      </c>
      <c r="F2512">
        <v>25.58373727</v>
      </c>
      <c r="G2512">
        <v>25.76669017</v>
      </c>
      <c r="H2512">
        <v>25.496463800000001</v>
      </c>
      <c r="I2512">
        <v>25.559013910000001</v>
      </c>
      <c r="J2512">
        <v>2901</v>
      </c>
      <c r="K2512">
        <v>2905</v>
      </c>
      <c r="L2512">
        <v>2894.75</v>
      </c>
      <c r="M2512">
        <v>2897.5</v>
      </c>
      <c r="N2512">
        <v>2895</v>
      </c>
      <c r="O2512">
        <v>2904.75</v>
      </c>
      <c r="P2512">
        <v>2892</v>
      </c>
      <c r="Q2512">
        <v>2896.25</v>
      </c>
      <c r="R2512">
        <v>2889.75</v>
      </c>
      <c r="S2512">
        <v>2897.27</v>
      </c>
      <c r="T2512">
        <v>2887.3</v>
      </c>
      <c r="U2512">
        <v>2889.67</v>
      </c>
      <c r="V2512">
        <v>2.38</v>
      </c>
      <c r="W2512">
        <v>2.38</v>
      </c>
      <c r="X2512">
        <v>2.38</v>
      </c>
      <c r="Y2512">
        <v>2.38</v>
      </c>
      <c r="Z2512">
        <v>2.41</v>
      </c>
      <c r="AA2512">
        <v>2.41</v>
      </c>
      <c r="AB2512">
        <v>2.41</v>
      </c>
      <c r="AC2512">
        <v>2.41</v>
      </c>
      <c r="AD2512">
        <v>272.05863732</v>
      </c>
      <c r="AE2512">
        <v>272.71641933000001</v>
      </c>
      <c r="AF2512">
        <v>271.73914321000001</v>
      </c>
      <c r="AG2512">
        <v>271.91768403999998</v>
      </c>
      <c r="AH2512" t="s">
        <v>12</v>
      </c>
      <c r="AI2512" t="s">
        <v>12</v>
      </c>
    </row>
    <row r="2513" spans="1:35" x14ac:dyDescent="0.25">
      <c r="A2513">
        <v>1560864600</v>
      </c>
      <c r="B2513">
        <v>26.088093900000001</v>
      </c>
      <c r="C2513">
        <v>26.659203609999999</v>
      </c>
      <c r="D2513">
        <v>25.9793111</v>
      </c>
      <c r="E2513">
        <v>26.315548849999999</v>
      </c>
      <c r="F2513">
        <v>26.088093900000001</v>
      </c>
      <c r="G2513">
        <v>26.659203609999999</v>
      </c>
      <c r="H2513">
        <v>25.9793111</v>
      </c>
      <c r="I2513">
        <v>26.315548849999999</v>
      </c>
      <c r="J2513">
        <v>2899.5</v>
      </c>
      <c r="K2513">
        <v>2937.25</v>
      </c>
      <c r="L2513">
        <v>2892.5</v>
      </c>
      <c r="M2513">
        <v>2927.75</v>
      </c>
      <c r="N2513">
        <v>2898</v>
      </c>
      <c r="O2513">
        <v>2936.5</v>
      </c>
      <c r="P2513">
        <v>2889</v>
      </c>
      <c r="Q2513">
        <v>2926.25</v>
      </c>
      <c r="R2513">
        <v>2906.71</v>
      </c>
      <c r="S2513">
        <v>2930.79</v>
      </c>
      <c r="T2513">
        <v>2905.44</v>
      </c>
      <c r="U2513">
        <v>2917.75</v>
      </c>
      <c r="V2513">
        <v>2.37</v>
      </c>
      <c r="W2513">
        <v>2.37</v>
      </c>
      <c r="X2513">
        <v>2.37</v>
      </c>
      <c r="Y2513">
        <v>2.37</v>
      </c>
      <c r="Z2513">
        <v>2.39</v>
      </c>
      <c r="AA2513">
        <v>2.39</v>
      </c>
      <c r="AB2513">
        <v>2.39</v>
      </c>
      <c r="AC2513">
        <v>2.39</v>
      </c>
      <c r="AD2513">
        <v>273.81585496999998</v>
      </c>
      <c r="AE2513">
        <v>275.86437606999999</v>
      </c>
      <c r="AF2513">
        <v>273.43997953000002</v>
      </c>
      <c r="AG2513">
        <v>274.76494043000002</v>
      </c>
      <c r="AH2513" t="s">
        <v>12</v>
      </c>
      <c r="AI2513" t="s">
        <v>12</v>
      </c>
    </row>
    <row r="2514" spans="1:35" x14ac:dyDescent="0.25">
      <c r="A2514">
        <v>1560951000</v>
      </c>
      <c r="B2514">
        <v>26.379829600000001</v>
      </c>
      <c r="C2514">
        <v>26.681454639999998</v>
      </c>
      <c r="D2514">
        <v>26.08314923</v>
      </c>
      <c r="E2514">
        <v>26.53311446</v>
      </c>
      <c r="F2514">
        <v>26.379829600000001</v>
      </c>
      <c r="G2514">
        <v>26.681454639999998</v>
      </c>
      <c r="H2514">
        <v>26.08314923</v>
      </c>
      <c r="I2514">
        <v>26.53311446</v>
      </c>
      <c r="J2514">
        <v>2929.75</v>
      </c>
      <c r="K2514">
        <v>2936.25</v>
      </c>
      <c r="L2514">
        <v>2917.5</v>
      </c>
      <c r="M2514">
        <v>2934.25</v>
      </c>
      <c r="N2514">
        <v>2924.75</v>
      </c>
      <c r="O2514">
        <v>2936.75</v>
      </c>
      <c r="P2514">
        <v>2915.25</v>
      </c>
      <c r="Q2514">
        <v>2933.5</v>
      </c>
      <c r="R2514">
        <v>2920.55</v>
      </c>
      <c r="S2514">
        <v>2931.74</v>
      </c>
      <c r="T2514">
        <v>2911.43</v>
      </c>
      <c r="U2514">
        <v>2926.46</v>
      </c>
      <c r="V2514">
        <v>2.37</v>
      </c>
      <c r="W2514">
        <v>2.37</v>
      </c>
      <c r="X2514">
        <v>2.37</v>
      </c>
      <c r="Y2514">
        <v>2.37</v>
      </c>
      <c r="Z2514">
        <v>2.36</v>
      </c>
      <c r="AA2514">
        <v>2.36</v>
      </c>
      <c r="AB2514">
        <v>2.36</v>
      </c>
      <c r="AC2514">
        <v>2.36</v>
      </c>
      <c r="AD2514">
        <v>274.90589371999999</v>
      </c>
      <c r="AE2514">
        <v>275.93955115</v>
      </c>
      <c r="AF2514">
        <v>273.89103004999998</v>
      </c>
      <c r="AG2514">
        <v>275.38513489000002</v>
      </c>
      <c r="AH2514" t="s">
        <v>12</v>
      </c>
      <c r="AI2514" t="s">
        <v>12</v>
      </c>
    </row>
    <row r="2515" spans="1:35" x14ac:dyDescent="0.25">
      <c r="A2515">
        <v>1561037400</v>
      </c>
      <c r="B2515">
        <v>27.319317439999999</v>
      </c>
      <c r="C2515">
        <v>27.393487530000002</v>
      </c>
      <c r="D2515">
        <v>26.66152761</v>
      </c>
      <c r="E2515">
        <v>27.269870709999999</v>
      </c>
      <c r="F2515">
        <v>27.319317439999999</v>
      </c>
      <c r="G2515">
        <v>27.393487530000002</v>
      </c>
      <c r="H2515">
        <v>26.66152761</v>
      </c>
      <c r="I2515">
        <v>27.269870709999999</v>
      </c>
      <c r="J2515">
        <v>2932</v>
      </c>
      <c r="K2515">
        <v>2963.75</v>
      </c>
      <c r="L2515">
        <v>2932</v>
      </c>
      <c r="M2515">
        <v>2960.5</v>
      </c>
      <c r="N2515">
        <v>2930.75</v>
      </c>
      <c r="O2515">
        <v>2964.5</v>
      </c>
      <c r="P2515">
        <v>2930.5</v>
      </c>
      <c r="Q2515">
        <v>2960</v>
      </c>
      <c r="R2515">
        <v>2949.6</v>
      </c>
      <c r="S2515">
        <v>2958.06</v>
      </c>
      <c r="T2515">
        <v>2931.5</v>
      </c>
      <c r="U2515">
        <v>2954.18</v>
      </c>
      <c r="V2515">
        <v>2.37</v>
      </c>
      <c r="W2515">
        <v>2.37</v>
      </c>
      <c r="X2515">
        <v>2.37</v>
      </c>
      <c r="Y2515">
        <v>2.37</v>
      </c>
      <c r="Z2515">
        <v>2.36</v>
      </c>
      <c r="AA2515">
        <v>2.36</v>
      </c>
      <c r="AB2515">
        <v>2.36</v>
      </c>
      <c r="AC2515">
        <v>2.36</v>
      </c>
      <c r="AD2515">
        <v>278.18540686</v>
      </c>
      <c r="AE2515">
        <v>278.43846499</v>
      </c>
      <c r="AF2515">
        <v>275.44668449</v>
      </c>
      <c r="AG2515">
        <v>278.01626291000002</v>
      </c>
      <c r="AH2515" t="s">
        <v>12</v>
      </c>
      <c r="AI2515" t="s">
        <v>12</v>
      </c>
    </row>
    <row r="2516" spans="1:35" x14ac:dyDescent="0.25">
      <c r="A2516">
        <v>1561123800</v>
      </c>
      <c r="B2516">
        <v>27.180866600000002</v>
      </c>
      <c r="C2516">
        <v>27.56655108</v>
      </c>
      <c r="D2516">
        <v>27.081973139999999</v>
      </c>
      <c r="E2516">
        <v>27.16603258</v>
      </c>
      <c r="F2516">
        <v>27.180866600000002</v>
      </c>
      <c r="G2516">
        <v>27.56655108</v>
      </c>
      <c r="H2516">
        <v>27.081973139999999</v>
      </c>
      <c r="I2516">
        <v>27.16603258</v>
      </c>
      <c r="J2516">
        <v>2957.5</v>
      </c>
      <c r="K2516">
        <v>2969</v>
      </c>
      <c r="L2516">
        <v>2949</v>
      </c>
      <c r="M2516">
        <v>2951.5</v>
      </c>
      <c r="N2516">
        <v>2957.75</v>
      </c>
      <c r="O2516">
        <v>2969.25</v>
      </c>
      <c r="P2516">
        <v>2947.75</v>
      </c>
      <c r="Q2516">
        <v>2950.5</v>
      </c>
      <c r="R2516">
        <v>2952.71</v>
      </c>
      <c r="S2516">
        <v>2964.15</v>
      </c>
      <c r="T2516">
        <v>2946.87</v>
      </c>
      <c r="U2516">
        <v>2950.46</v>
      </c>
      <c r="V2516">
        <v>2.38</v>
      </c>
      <c r="W2516">
        <v>2.38</v>
      </c>
      <c r="X2516">
        <v>2.38</v>
      </c>
      <c r="Y2516">
        <v>2.38</v>
      </c>
      <c r="Z2516">
        <v>2.37</v>
      </c>
      <c r="AA2516">
        <v>2.37</v>
      </c>
      <c r="AB2516">
        <v>2.37</v>
      </c>
      <c r="AC2516">
        <v>2.37</v>
      </c>
      <c r="AD2516">
        <v>277.73453408</v>
      </c>
      <c r="AE2516">
        <v>279.04705237000002</v>
      </c>
      <c r="AF2516">
        <v>277.38515870999998</v>
      </c>
      <c r="AG2516">
        <v>277.61178058000002</v>
      </c>
      <c r="AH2516" t="s">
        <v>12</v>
      </c>
      <c r="AI2516" t="s">
        <v>12</v>
      </c>
    </row>
    <row r="2517" spans="1:35" x14ac:dyDescent="0.25">
      <c r="A2517">
        <v>1561383000</v>
      </c>
      <c r="B2517">
        <v>27.205589960000001</v>
      </c>
      <c r="C2517">
        <v>27.30448342</v>
      </c>
      <c r="D2517">
        <v>26.992969030000001</v>
      </c>
      <c r="E2517">
        <v>27.057249779999999</v>
      </c>
      <c r="F2517">
        <v>27.205589960000001</v>
      </c>
      <c r="G2517">
        <v>27.30448342</v>
      </c>
      <c r="H2517">
        <v>26.992969030000001</v>
      </c>
      <c r="I2517">
        <v>27.057249779999999</v>
      </c>
      <c r="J2517">
        <v>2948.75</v>
      </c>
      <c r="K2517">
        <v>2960.5</v>
      </c>
      <c r="L2517">
        <v>2948.75</v>
      </c>
      <c r="M2517">
        <v>2952.75</v>
      </c>
      <c r="N2517">
        <v>2948</v>
      </c>
      <c r="O2517">
        <v>2961.75</v>
      </c>
      <c r="P2517">
        <v>2947.25</v>
      </c>
      <c r="Q2517">
        <v>2952</v>
      </c>
      <c r="R2517">
        <v>2951.42</v>
      </c>
      <c r="S2517">
        <v>2954.92</v>
      </c>
      <c r="T2517">
        <v>2944.05</v>
      </c>
      <c r="U2517">
        <v>2945.35</v>
      </c>
      <c r="V2517">
        <v>2.38</v>
      </c>
      <c r="W2517">
        <v>2.38</v>
      </c>
      <c r="X2517">
        <v>2.38</v>
      </c>
      <c r="Y2517">
        <v>2.38</v>
      </c>
      <c r="Z2517">
        <v>2.39</v>
      </c>
      <c r="AA2517">
        <v>2.39</v>
      </c>
      <c r="AB2517">
        <v>2.39</v>
      </c>
      <c r="AC2517">
        <v>2.39</v>
      </c>
      <c r="AD2517">
        <v>277.82895986</v>
      </c>
      <c r="AE2517">
        <v>278.15945006999999</v>
      </c>
      <c r="AF2517">
        <v>277.11132395999999</v>
      </c>
      <c r="AG2517">
        <v>277.27184777999997</v>
      </c>
      <c r="AH2517" t="s">
        <v>12</v>
      </c>
      <c r="AI2517" t="s">
        <v>12</v>
      </c>
    </row>
    <row r="2518" spans="1:35" x14ac:dyDescent="0.25">
      <c r="A2518">
        <v>1561469400</v>
      </c>
      <c r="B2518">
        <v>27.04697921</v>
      </c>
      <c r="C2518">
        <v>27.056884709999999</v>
      </c>
      <c r="D2518">
        <v>26.195105850000001</v>
      </c>
      <c r="E2518">
        <v>26.269397130000002</v>
      </c>
      <c r="F2518">
        <v>27.04697921</v>
      </c>
      <c r="G2518">
        <v>27.056884709999999</v>
      </c>
      <c r="H2518">
        <v>26.195105850000001</v>
      </c>
      <c r="I2518">
        <v>26.269397130000002</v>
      </c>
      <c r="J2518">
        <v>2952.75</v>
      </c>
      <c r="K2518">
        <v>2958.5</v>
      </c>
      <c r="L2518">
        <v>2921.25</v>
      </c>
      <c r="M2518">
        <v>2922.75</v>
      </c>
      <c r="N2518">
        <v>2951</v>
      </c>
      <c r="O2518">
        <v>2958.25</v>
      </c>
      <c r="P2518">
        <v>2920</v>
      </c>
      <c r="Q2518">
        <v>2922</v>
      </c>
      <c r="R2518">
        <v>2945.78</v>
      </c>
      <c r="S2518">
        <v>2946.52</v>
      </c>
      <c r="T2518">
        <v>2916.01</v>
      </c>
      <c r="U2518">
        <v>2917.38</v>
      </c>
      <c r="V2518">
        <v>2.38</v>
      </c>
      <c r="W2518">
        <v>2.38</v>
      </c>
      <c r="X2518">
        <v>2.38</v>
      </c>
      <c r="Y2518">
        <v>2.38</v>
      </c>
      <c r="Z2518">
        <v>2.41</v>
      </c>
      <c r="AA2518">
        <v>2.41</v>
      </c>
      <c r="AB2518">
        <v>2.41</v>
      </c>
      <c r="AC2518">
        <v>2.41</v>
      </c>
      <c r="AD2518">
        <v>277.32850324999998</v>
      </c>
      <c r="AE2518">
        <v>277.35683097999998</v>
      </c>
      <c r="AF2518">
        <v>274.43907451000001</v>
      </c>
      <c r="AG2518">
        <v>274.55238544000002</v>
      </c>
      <c r="AH2518" t="s">
        <v>12</v>
      </c>
      <c r="AI2518" t="s">
        <v>12</v>
      </c>
    </row>
    <row r="2519" spans="1:35" x14ac:dyDescent="0.25">
      <c r="A2519">
        <v>1561555800</v>
      </c>
      <c r="B2519">
        <v>26.512081980000001</v>
      </c>
      <c r="C2519">
        <v>26.660664539999999</v>
      </c>
      <c r="D2519">
        <v>26.125767320000001</v>
      </c>
      <c r="E2519">
        <v>26.155483830000001</v>
      </c>
      <c r="F2519">
        <v>26.512081980000001</v>
      </c>
      <c r="G2519">
        <v>26.660664539999999</v>
      </c>
      <c r="H2519">
        <v>26.125767320000001</v>
      </c>
      <c r="I2519">
        <v>26.155483830000001</v>
      </c>
      <c r="J2519">
        <v>2924</v>
      </c>
      <c r="K2519">
        <v>2939</v>
      </c>
      <c r="L2519">
        <v>2915.75</v>
      </c>
      <c r="M2519">
        <v>2919</v>
      </c>
      <c r="N2519">
        <v>2922.5</v>
      </c>
      <c r="O2519">
        <v>2939</v>
      </c>
      <c r="P2519">
        <v>2914.5</v>
      </c>
      <c r="Q2519">
        <v>2918</v>
      </c>
      <c r="R2519">
        <v>2926.07</v>
      </c>
      <c r="S2519">
        <v>2932.59</v>
      </c>
      <c r="T2519">
        <v>2912.99</v>
      </c>
      <c r="U2519">
        <v>2913.78</v>
      </c>
      <c r="V2519">
        <v>2.38</v>
      </c>
      <c r="W2519">
        <v>2.38</v>
      </c>
      <c r="X2519">
        <v>2.38</v>
      </c>
      <c r="Y2519">
        <v>2.38</v>
      </c>
      <c r="Z2519">
        <v>2.4300000000000002</v>
      </c>
      <c r="AA2519">
        <v>2.4300000000000002</v>
      </c>
      <c r="AB2519">
        <v>2.4300000000000002</v>
      </c>
      <c r="AC2519">
        <v>2.4300000000000002</v>
      </c>
      <c r="AD2519">
        <v>275.48720062000001</v>
      </c>
      <c r="AE2519">
        <v>276.01598496999998</v>
      </c>
      <c r="AF2519">
        <v>274.16051847</v>
      </c>
      <c r="AG2519">
        <v>274.27855068999997</v>
      </c>
      <c r="AH2519" t="s">
        <v>12</v>
      </c>
      <c r="AI2519" t="s">
        <v>12</v>
      </c>
    </row>
    <row r="2520" spans="1:35" x14ac:dyDescent="0.25">
      <c r="A2520">
        <v>1561642200</v>
      </c>
      <c r="B2520">
        <v>26.37835767</v>
      </c>
      <c r="C2520">
        <v>26.571515009999999</v>
      </c>
      <c r="D2520">
        <v>26.274349879999999</v>
      </c>
      <c r="E2520">
        <v>26.447696199999999</v>
      </c>
      <c r="F2520">
        <v>26.37835767</v>
      </c>
      <c r="G2520">
        <v>26.571515009999999</v>
      </c>
      <c r="H2520">
        <v>26.274349879999999</v>
      </c>
      <c r="I2520">
        <v>26.447696199999999</v>
      </c>
      <c r="J2520">
        <v>2918</v>
      </c>
      <c r="K2520">
        <v>2936.25</v>
      </c>
      <c r="L2520">
        <v>2917.25</v>
      </c>
      <c r="M2520">
        <v>2932</v>
      </c>
      <c r="N2520">
        <v>2914.75</v>
      </c>
      <c r="O2520">
        <v>2935.75</v>
      </c>
      <c r="P2520">
        <v>2914.75</v>
      </c>
      <c r="Q2520">
        <v>2931</v>
      </c>
      <c r="R2520">
        <v>2919.66</v>
      </c>
      <c r="S2520">
        <v>2929.3</v>
      </c>
      <c r="T2520">
        <v>2918.57</v>
      </c>
      <c r="U2520">
        <v>2924.92</v>
      </c>
      <c r="V2520">
        <v>2.38</v>
      </c>
      <c r="W2520">
        <v>2.38</v>
      </c>
      <c r="X2520">
        <v>2.38</v>
      </c>
      <c r="Y2520">
        <v>2.38</v>
      </c>
      <c r="Z2520">
        <v>2.42</v>
      </c>
      <c r="AA2520">
        <v>2.42</v>
      </c>
      <c r="AB2520">
        <v>2.42</v>
      </c>
      <c r="AC2520">
        <v>2.42</v>
      </c>
      <c r="AD2520">
        <v>275.07172721000001</v>
      </c>
      <c r="AE2520">
        <v>275.77992053000003</v>
      </c>
      <c r="AF2520">
        <v>274.67513895000002</v>
      </c>
      <c r="AG2520">
        <v>275.25113618</v>
      </c>
      <c r="AH2520" t="s">
        <v>12</v>
      </c>
      <c r="AI2520" t="s">
        <v>12</v>
      </c>
    </row>
    <row r="2521" spans="1:35" x14ac:dyDescent="0.25">
      <c r="A2521">
        <v>1561728600</v>
      </c>
      <c r="B2521">
        <v>26.710192060000001</v>
      </c>
      <c r="C2521">
        <v>26.967735170000001</v>
      </c>
      <c r="D2521">
        <v>26.561609499999999</v>
      </c>
      <c r="E2521">
        <v>26.81915261</v>
      </c>
      <c r="F2521">
        <v>26.710192060000001</v>
      </c>
      <c r="G2521">
        <v>26.967735170000001</v>
      </c>
      <c r="H2521">
        <v>26.561609499999999</v>
      </c>
      <c r="I2521">
        <v>26.81915261</v>
      </c>
      <c r="J2521">
        <v>2936.5</v>
      </c>
      <c r="K2521">
        <v>2955.75</v>
      </c>
      <c r="L2521">
        <v>2931.5</v>
      </c>
      <c r="M2521">
        <v>2945</v>
      </c>
      <c r="N2521">
        <v>2932.75</v>
      </c>
      <c r="O2521">
        <v>2955.25</v>
      </c>
      <c r="P2521">
        <v>2930</v>
      </c>
      <c r="Q2521">
        <v>2944.25</v>
      </c>
      <c r="R2521">
        <v>2932.94</v>
      </c>
      <c r="S2521">
        <v>2943.98</v>
      </c>
      <c r="T2521">
        <v>2929.05</v>
      </c>
      <c r="U2521">
        <v>2941.76</v>
      </c>
      <c r="V2521">
        <v>2.4</v>
      </c>
      <c r="W2521">
        <v>2.4</v>
      </c>
      <c r="X2521">
        <v>2.4</v>
      </c>
      <c r="Y2521">
        <v>2.4</v>
      </c>
      <c r="Z2521">
        <v>2.5</v>
      </c>
      <c r="AA2521">
        <v>2.5</v>
      </c>
      <c r="AB2521">
        <v>2.5</v>
      </c>
      <c r="AC2521">
        <v>2.5</v>
      </c>
      <c r="AD2521">
        <v>276.27093456</v>
      </c>
      <c r="AE2521">
        <v>277.18686458000002</v>
      </c>
      <c r="AF2521">
        <v>275.73270764</v>
      </c>
      <c r="AG2521">
        <v>276.66752281999999</v>
      </c>
      <c r="AH2521" t="s">
        <v>12</v>
      </c>
      <c r="AI2521" t="s">
        <v>12</v>
      </c>
    </row>
    <row r="2522" spans="1:35" x14ac:dyDescent="0.25">
      <c r="A2522">
        <v>1561987800</v>
      </c>
      <c r="B2522">
        <v>27.814655779999999</v>
      </c>
      <c r="C2522">
        <v>27.893899820000001</v>
      </c>
      <c r="D2522">
        <v>27.180951149999999</v>
      </c>
      <c r="E2522">
        <v>27.51749066</v>
      </c>
      <c r="F2522">
        <v>27.814655779999999</v>
      </c>
      <c r="G2522">
        <v>27.893899820000001</v>
      </c>
      <c r="H2522">
        <v>27.180951149999999</v>
      </c>
      <c r="I2522">
        <v>27.51749066</v>
      </c>
      <c r="J2522">
        <v>2967.5</v>
      </c>
      <c r="K2522">
        <v>2982.5</v>
      </c>
      <c r="L2522">
        <v>2957</v>
      </c>
      <c r="M2522">
        <v>2969</v>
      </c>
      <c r="N2522">
        <v>2970</v>
      </c>
      <c r="O2522">
        <v>2981.75</v>
      </c>
      <c r="P2522">
        <v>2955.5</v>
      </c>
      <c r="Q2522">
        <v>2967.75</v>
      </c>
      <c r="R2522">
        <v>2971.41</v>
      </c>
      <c r="S2522">
        <v>2977.93</v>
      </c>
      <c r="T2522">
        <v>2952.22</v>
      </c>
      <c r="U2522">
        <v>2964.33</v>
      </c>
      <c r="V2522">
        <v>2.39</v>
      </c>
      <c r="W2522">
        <v>2.39</v>
      </c>
      <c r="X2522">
        <v>2.39</v>
      </c>
      <c r="Y2522">
        <v>2.39</v>
      </c>
      <c r="Z2522">
        <v>2.42</v>
      </c>
      <c r="AA2522">
        <v>2.42</v>
      </c>
      <c r="AB2522">
        <v>2.42</v>
      </c>
      <c r="AC2522">
        <v>2.42</v>
      </c>
      <c r="AD2522">
        <v>280.14239135999998</v>
      </c>
      <c r="AE2522">
        <v>280.36901323000001</v>
      </c>
      <c r="AF2522">
        <v>277.92338563999999</v>
      </c>
      <c r="AG2522">
        <v>279.17924844999999</v>
      </c>
      <c r="AH2522" t="s">
        <v>12</v>
      </c>
      <c r="AI2522" t="s">
        <v>12</v>
      </c>
    </row>
    <row r="2523" spans="1:35" x14ac:dyDescent="0.25">
      <c r="A2523">
        <v>1562074200</v>
      </c>
      <c r="B2523">
        <v>27.522443410000001</v>
      </c>
      <c r="C2523">
        <v>27.779986520000001</v>
      </c>
      <c r="D2523">
        <v>27.269853049999998</v>
      </c>
      <c r="E2523">
        <v>27.779986520000001</v>
      </c>
      <c r="F2523">
        <v>27.522443410000001</v>
      </c>
      <c r="G2523">
        <v>27.779986520000001</v>
      </c>
      <c r="H2523">
        <v>27.269853049999998</v>
      </c>
      <c r="I2523">
        <v>27.779986520000001</v>
      </c>
      <c r="J2523">
        <v>2968.75</v>
      </c>
      <c r="K2523">
        <v>2981</v>
      </c>
      <c r="L2523">
        <v>2959.75</v>
      </c>
      <c r="M2523">
        <v>2981</v>
      </c>
      <c r="N2523">
        <v>2968</v>
      </c>
      <c r="O2523">
        <v>2980</v>
      </c>
      <c r="P2523">
        <v>2958.5</v>
      </c>
      <c r="Q2523">
        <v>2979.5</v>
      </c>
      <c r="R2523">
        <v>2964.66</v>
      </c>
      <c r="S2523">
        <v>2973.21</v>
      </c>
      <c r="T2523">
        <v>2955.92</v>
      </c>
      <c r="U2523">
        <v>2973.01</v>
      </c>
      <c r="V2523">
        <v>2.4</v>
      </c>
      <c r="W2523">
        <v>2.4</v>
      </c>
      <c r="X2523">
        <v>2.4</v>
      </c>
      <c r="Y2523">
        <v>2.4</v>
      </c>
      <c r="Z2523">
        <v>2.5099999999999998</v>
      </c>
      <c r="AA2523">
        <v>2.5099999999999998</v>
      </c>
      <c r="AB2523">
        <v>2.5099999999999998</v>
      </c>
      <c r="AC2523">
        <v>2.5099999999999998</v>
      </c>
      <c r="AD2523">
        <v>279.13203556000002</v>
      </c>
      <c r="AE2523">
        <v>279.96298238999998</v>
      </c>
      <c r="AF2523">
        <v>278.25387584999999</v>
      </c>
      <c r="AG2523">
        <v>279.90632692999998</v>
      </c>
      <c r="AH2523" t="s">
        <v>12</v>
      </c>
      <c r="AI2523" t="s">
        <v>12</v>
      </c>
    </row>
    <row r="2524" spans="1:35" x14ac:dyDescent="0.25">
      <c r="A2524">
        <v>1562160600</v>
      </c>
      <c r="B2524">
        <v>27.953332840000002</v>
      </c>
      <c r="C2524">
        <v>28.399080529999999</v>
      </c>
      <c r="D2524">
        <v>27.908758070000001</v>
      </c>
      <c r="E2524">
        <v>28.394127780000002</v>
      </c>
      <c r="F2524">
        <v>27.953332840000002</v>
      </c>
      <c r="G2524">
        <v>28.399080529999999</v>
      </c>
      <c r="H2524">
        <v>27.908758070000001</v>
      </c>
      <c r="I2524">
        <v>28.394127780000002</v>
      </c>
      <c r="J2524">
        <v>2980.5</v>
      </c>
      <c r="K2524">
        <v>3002.75</v>
      </c>
      <c r="L2524">
        <v>2975.75</v>
      </c>
      <c r="M2524">
        <v>3001.75</v>
      </c>
      <c r="N2524">
        <v>2979</v>
      </c>
      <c r="O2524">
        <v>3001.5</v>
      </c>
      <c r="P2524">
        <v>2973.75</v>
      </c>
      <c r="Q2524">
        <v>3000.25</v>
      </c>
      <c r="R2524">
        <v>2978.08</v>
      </c>
      <c r="S2524">
        <v>2995.84</v>
      </c>
      <c r="T2524">
        <v>2977.96</v>
      </c>
      <c r="U2524">
        <v>2995.82</v>
      </c>
      <c r="V2524">
        <v>2.41</v>
      </c>
      <c r="W2524">
        <v>2.41</v>
      </c>
      <c r="X2524">
        <v>2.41</v>
      </c>
      <c r="Y2524">
        <v>2.41</v>
      </c>
      <c r="Z2524">
        <v>2.56</v>
      </c>
      <c r="AA2524">
        <v>2.56</v>
      </c>
      <c r="AB2524">
        <v>2.56</v>
      </c>
      <c r="AC2524">
        <v>2.56</v>
      </c>
      <c r="AD2524">
        <v>280.61452023999999</v>
      </c>
      <c r="AE2524">
        <v>282.16310296</v>
      </c>
      <c r="AF2524">
        <v>280.46343899999999</v>
      </c>
      <c r="AG2524">
        <v>282.14421780999999</v>
      </c>
      <c r="AH2524" t="s">
        <v>12</v>
      </c>
      <c r="AI2524" t="s">
        <v>12</v>
      </c>
    </row>
    <row r="2525" spans="1:35" x14ac:dyDescent="0.25">
      <c r="A2525">
        <v>1562333400</v>
      </c>
      <c r="B2525">
        <v>28.007813110000001</v>
      </c>
      <c r="C2525">
        <v>28.354505759999999</v>
      </c>
      <c r="D2525">
        <v>27.611592949999999</v>
      </c>
      <c r="E2525">
        <v>28.270308969999999</v>
      </c>
      <c r="F2525">
        <v>28.007813110000001</v>
      </c>
      <c r="G2525">
        <v>28.354505759999999</v>
      </c>
      <c r="H2525">
        <v>27.611592949999999</v>
      </c>
      <c r="I2525">
        <v>28.270308969999999</v>
      </c>
      <c r="J2525">
        <v>3005</v>
      </c>
      <c r="K2525">
        <v>3005.5</v>
      </c>
      <c r="L2525">
        <v>2973.5</v>
      </c>
      <c r="M2525">
        <v>2992.25</v>
      </c>
      <c r="N2525">
        <v>3000.75</v>
      </c>
      <c r="O2525">
        <v>3006</v>
      </c>
      <c r="P2525">
        <v>2971.25</v>
      </c>
      <c r="Q2525">
        <v>2990.5</v>
      </c>
      <c r="R2525">
        <v>2984.25</v>
      </c>
      <c r="S2525">
        <v>2994.03</v>
      </c>
      <c r="T2525">
        <v>2967.97</v>
      </c>
      <c r="U2525">
        <v>2990.41</v>
      </c>
      <c r="V2525">
        <v>2.42</v>
      </c>
      <c r="W2525">
        <v>2.42</v>
      </c>
      <c r="X2525">
        <v>2.42</v>
      </c>
      <c r="Y2525">
        <v>2.42</v>
      </c>
      <c r="Z2525">
        <v>2.59</v>
      </c>
      <c r="AA2525">
        <v>2.59</v>
      </c>
      <c r="AB2525">
        <v>2.59</v>
      </c>
      <c r="AC2525">
        <v>2.59</v>
      </c>
      <c r="AD2525">
        <v>280.86002725999998</v>
      </c>
      <c r="AE2525">
        <v>281.99313656999999</v>
      </c>
      <c r="AF2525">
        <v>279.50973866999999</v>
      </c>
      <c r="AG2525">
        <v>281.82317017000003</v>
      </c>
      <c r="AH2525" t="s">
        <v>12</v>
      </c>
      <c r="AI2525" t="s">
        <v>12</v>
      </c>
    </row>
    <row r="2526" spans="1:35" x14ac:dyDescent="0.25">
      <c r="A2526">
        <v>1562592600</v>
      </c>
      <c r="B2526">
        <v>27.88894706</v>
      </c>
      <c r="C2526">
        <v>27.978096600000001</v>
      </c>
      <c r="D2526">
        <v>27.66112047</v>
      </c>
      <c r="E2526">
        <v>27.849325050000001</v>
      </c>
      <c r="F2526">
        <v>27.88894706</v>
      </c>
      <c r="G2526">
        <v>27.978096600000001</v>
      </c>
      <c r="H2526">
        <v>27.66112047</v>
      </c>
      <c r="I2526">
        <v>27.849325050000001</v>
      </c>
      <c r="J2526">
        <v>2991.5</v>
      </c>
      <c r="K2526">
        <v>2995</v>
      </c>
      <c r="L2526">
        <v>2975</v>
      </c>
      <c r="M2526">
        <v>2980.5</v>
      </c>
      <c r="N2526">
        <v>2990.75</v>
      </c>
      <c r="O2526">
        <v>2994.75</v>
      </c>
      <c r="P2526">
        <v>2973.25</v>
      </c>
      <c r="Q2526">
        <v>2978.5</v>
      </c>
      <c r="R2526">
        <v>2979.77</v>
      </c>
      <c r="S2526">
        <v>2980.76</v>
      </c>
      <c r="T2526">
        <v>2970.09</v>
      </c>
      <c r="U2526">
        <v>2975.95</v>
      </c>
      <c r="V2526">
        <v>2.41</v>
      </c>
      <c r="W2526">
        <v>2.41</v>
      </c>
      <c r="X2526">
        <v>2.41</v>
      </c>
      <c r="Y2526">
        <v>2.41</v>
      </c>
      <c r="Z2526">
        <v>2.48</v>
      </c>
      <c r="AA2526">
        <v>2.48</v>
      </c>
      <c r="AB2526">
        <v>2.48</v>
      </c>
      <c r="AC2526">
        <v>2.48</v>
      </c>
      <c r="AD2526">
        <v>280.45399642000001</v>
      </c>
      <c r="AE2526">
        <v>281.63233567999998</v>
      </c>
      <c r="AF2526">
        <v>279.70803280000001</v>
      </c>
      <c r="AG2526">
        <v>280.27458745000001</v>
      </c>
      <c r="AH2526" t="s">
        <v>12</v>
      </c>
      <c r="AI2526" t="s">
        <v>12</v>
      </c>
    </row>
    <row r="2527" spans="1:35" x14ac:dyDescent="0.25">
      <c r="A2527">
        <v>1562679000</v>
      </c>
      <c r="B2527">
        <v>27.458057629999999</v>
      </c>
      <c r="C2527">
        <v>28.022671370000001</v>
      </c>
      <c r="D2527">
        <v>27.458057629999999</v>
      </c>
      <c r="E2527">
        <v>27.94342734</v>
      </c>
      <c r="F2527">
        <v>27.458057629999999</v>
      </c>
      <c r="G2527">
        <v>28.022671370000001</v>
      </c>
      <c r="H2527">
        <v>27.458057629999999</v>
      </c>
      <c r="I2527">
        <v>27.94342734</v>
      </c>
      <c r="J2527">
        <v>2979</v>
      </c>
      <c r="K2527">
        <v>2988</v>
      </c>
      <c r="L2527">
        <v>2965.5</v>
      </c>
      <c r="M2527">
        <v>2984</v>
      </c>
      <c r="N2527">
        <v>2977.75</v>
      </c>
      <c r="O2527">
        <v>2986.25</v>
      </c>
      <c r="P2527">
        <v>2963.5</v>
      </c>
      <c r="Q2527">
        <v>2982</v>
      </c>
      <c r="R2527">
        <v>2965.52</v>
      </c>
      <c r="S2527">
        <v>2981.9</v>
      </c>
      <c r="T2527">
        <v>2963.44</v>
      </c>
      <c r="U2527">
        <v>2979.63</v>
      </c>
      <c r="V2527">
        <v>2.41</v>
      </c>
      <c r="W2527">
        <v>2.41</v>
      </c>
      <c r="X2527">
        <v>2.41</v>
      </c>
      <c r="Y2527">
        <v>2.41</v>
      </c>
      <c r="Z2527">
        <v>2.4500000000000002</v>
      </c>
      <c r="AA2527">
        <v>2.4500000000000002</v>
      </c>
      <c r="AB2527">
        <v>2.4500000000000002</v>
      </c>
      <c r="AC2527">
        <v>2.4500000000000002</v>
      </c>
      <c r="AD2527">
        <v>279.06593751999998</v>
      </c>
      <c r="AE2527">
        <v>280.93556788000001</v>
      </c>
      <c r="AF2527">
        <v>279.00928205999998</v>
      </c>
      <c r="AG2527">
        <v>280.62396281999997</v>
      </c>
      <c r="AH2527" t="s">
        <v>12</v>
      </c>
      <c r="AI2527" t="s">
        <v>12</v>
      </c>
    </row>
    <row r="2528" spans="1:35" x14ac:dyDescent="0.25">
      <c r="A2528">
        <v>1562765400</v>
      </c>
      <c r="B2528">
        <v>28.270308969999999</v>
      </c>
      <c r="C2528">
        <v>28.621954370000001</v>
      </c>
      <c r="D2528">
        <v>28.096962649999998</v>
      </c>
      <c r="E2528">
        <v>28.339647500000002</v>
      </c>
      <c r="F2528">
        <v>28.270308969999999</v>
      </c>
      <c r="G2528">
        <v>28.621954370000001</v>
      </c>
      <c r="H2528">
        <v>28.096962649999998</v>
      </c>
      <c r="I2528">
        <v>28.339647500000002</v>
      </c>
      <c r="J2528">
        <v>2984.5</v>
      </c>
      <c r="K2528">
        <v>3009</v>
      </c>
      <c r="L2528">
        <v>2975.25</v>
      </c>
      <c r="M2528">
        <v>2999.5</v>
      </c>
      <c r="N2528">
        <v>2982.25</v>
      </c>
      <c r="O2528">
        <v>3007.5</v>
      </c>
      <c r="P2528">
        <v>2971.25</v>
      </c>
      <c r="Q2528">
        <v>2997.5</v>
      </c>
      <c r="R2528">
        <v>2989.3</v>
      </c>
      <c r="S2528">
        <v>3002.98</v>
      </c>
      <c r="T2528">
        <v>2984.62</v>
      </c>
      <c r="U2528">
        <v>2993.07</v>
      </c>
      <c r="V2528">
        <v>2.41</v>
      </c>
      <c r="W2528">
        <v>2.41</v>
      </c>
      <c r="X2528">
        <v>2.41</v>
      </c>
      <c r="Y2528">
        <v>2.41</v>
      </c>
      <c r="Z2528">
        <v>2.46</v>
      </c>
      <c r="AA2528">
        <v>2.46</v>
      </c>
      <c r="AB2528">
        <v>2.46</v>
      </c>
      <c r="AC2528">
        <v>2.46</v>
      </c>
      <c r="AD2528">
        <v>281.73818697000002</v>
      </c>
      <c r="AE2528">
        <v>282.95627947999998</v>
      </c>
      <c r="AF2528">
        <v>281.1810749</v>
      </c>
      <c r="AG2528">
        <v>281.96480883999999</v>
      </c>
      <c r="AH2528" t="s">
        <v>12</v>
      </c>
      <c r="AI2528" t="s">
        <v>12</v>
      </c>
    </row>
    <row r="2529" spans="1:35" x14ac:dyDescent="0.25">
      <c r="A2529">
        <v>1562851800</v>
      </c>
      <c r="B2529">
        <v>28.522899330000001</v>
      </c>
      <c r="C2529">
        <v>28.589761490000001</v>
      </c>
      <c r="D2529">
        <v>28.196017690000001</v>
      </c>
      <c r="E2529">
        <v>28.512993829999999</v>
      </c>
      <c r="F2529">
        <v>28.522899330000001</v>
      </c>
      <c r="G2529">
        <v>28.589761490000001</v>
      </c>
      <c r="H2529">
        <v>28.196017690000001</v>
      </c>
      <c r="I2529">
        <v>28.512993829999999</v>
      </c>
      <c r="J2529">
        <v>2998</v>
      </c>
      <c r="K2529">
        <v>3008.5</v>
      </c>
      <c r="L2529">
        <v>2995.5</v>
      </c>
      <c r="M2529">
        <v>3006</v>
      </c>
      <c r="N2529">
        <v>2996</v>
      </c>
      <c r="O2529">
        <v>3006.75</v>
      </c>
      <c r="P2529">
        <v>2992.5</v>
      </c>
      <c r="Q2529">
        <v>3004</v>
      </c>
      <c r="R2529">
        <v>2999.62</v>
      </c>
      <c r="S2529">
        <v>3002.33</v>
      </c>
      <c r="T2529">
        <v>2988.8</v>
      </c>
      <c r="U2529">
        <v>2999.91</v>
      </c>
      <c r="V2529">
        <v>2.4</v>
      </c>
      <c r="W2529">
        <v>2.4</v>
      </c>
      <c r="X2529">
        <v>2.4</v>
      </c>
      <c r="Y2529">
        <v>2.4</v>
      </c>
      <c r="Z2529">
        <v>2.41</v>
      </c>
      <c r="AA2529">
        <v>2.41</v>
      </c>
      <c r="AB2529">
        <v>2.41</v>
      </c>
      <c r="AC2529">
        <v>2.41</v>
      </c>
      <c r="AD2529">
        <v>282.63523184000002</v>
      </c>
      <c r="AE2529">
        <v>282.88073886000001</v>
      </c>
      <c r="AF2529">
        <v>281.57766315999999</v>
      </c>
      <c r="AG2529">
        <v>282.62578926999998</v>
      </c>
      <c r="AH2529" t="s">
        <v>12</v>
      </c>
      <c r="AI2529" t="s">
        <v>12</v>
      </c>
    </row>
    <row r="2530" spans="1:35" x14ac:dyDescent="0.25">
      <c r="A2530">
        <v>1562938200</v>
      </c>
      <c r="B2530">
        <v>28.671481889999999</v>
      </c>
      <c r="C2530">
        <v>28.91416675</v>
      </c>
      <c r="D2530">
        <v>28.567474099999998</v>
      </c>
      <c r="E2530">
        <v>28.91416675</v>
      </c>
      <c r="F2530">
        <v>28.671481889999999</v>
      </c>
      <c r="G2530">
        <v>28.91416675</v>
      </c>
      <c r="H2530">
        <v>28.567474099999998</v>
      </c>
      <c r="I2530">
        <v>28.91416675</v>
      </c>
      <c r="J2530">
        <v>3005.75</v>
      </c>
      <c r="K2530">
        <v>3020</v>
      </c>
      <c r="L2530">
        <v>3005</v>
      </c>
      <c r="M2530">
        <v>3017.75</v>
      </c>
      <c r="N2530">
        <v>3003</v>
      </c>
      <c r="O2530">
        <v>3018</v>
      </c>
      <c r="P2530">
        <v>3002.25</v>
      </c>
      <c r="Q2530">
        <v>3015.5</v>
      </c>
      <c r="R2530">
        <v>3003.36</v>
      </c>
      <c r="S2530">
        <v>3013.92</v>
      </c>
      <c r="T2530">
        <v>3001.87</v>
      </c>
      <c r="U2530">
        <v>3013.77</v>
      </c>
      <c r="V2530">
        <v>2.38</v>
      </c>
      <c r="W2530">
        <v>2.38</v>
      </c>
      <c r="X2530">
        <v>2.38</v>
      </c>
      <c r="Y2530">
        <v>2.38</v>
      </c>
      <c r="Z2530">
        <v>2.36</v>
      </c>
      <c r="AA2530">
        <v>2.36</v>
      </c>
      <c r="AB2530">
        <v>2.36</v>
      </c>
      <c r="AC2530">
        <v>2.36</v>
      </c>
      <c r="AD2530">
        <v>283.13568844999998</v>
      </c>
      <c r="AE2530">
        <v>283.96663527999999</v>
      </c>
      <c r="AF2530">
        <v>282.81464082000002</v>
      </c>
      <c r="AG2530">
        <v>283.89109466000002</v>
      </c>
      <c r="AH2530" t="s">
        <v>12</v>
      </c>
      <c r="AI2530" t="s">
        <v>12</v>
      </c>
    </row>
    <row r="2531" spans="1:35" x14ac:dyDescent="0.25">
      <c r="A2531">
        <v>1563197400</v>
      </c>
      <c r="B2531">
        <v>29.013221789999999</v>
      </c>
      <c r="C2531">
        <v>29.023127290000001</v>
      </c>
      <c r="D2531">
        <v>28.765584180000001</v>
      </c>
      <c r="E2531">
        <v>28.919119500000001</v>
      </c>
      <c r="F2531">
        <v>29.013221789999999</v>
      </c>
      <c r="G2531">
        <v>29.023127290000001</v>
      </c>
      <c r="H2531">
        <v>28.765584180000001</v>
      </c>
      <c r="I2531">
        <v>28.919119500000001</v>
      </c>
      <c r="J2531">
        <v>3018.25</v>
      </c>
      <c r="K2531">
        <v>3026.25</v>
      </c>
      <c r="L2531">
        <v>3013.25</v>
      </c>
      <c r="M2531">
        <v>3019.75</v>
      </c>
      <c r="N2531">
        <v>3015.25</v>
      </c>
      <c r="O2531">
        <v>3023.5</v>
      </c>
      <c r="P2531">
        <v>3010.75</v>
      </c>
      <c r="Q2531">
        <v>3017.25</v>
      </c>
      <c r="R2531">
        <v>3017.8</v>
      </c>
      <c r="S2531">
        <v>3017.8</v>
      </c>
      <c r="T2531">
        <v>3008.77</v>
      </c>
      <c r="U2531">
        <v>3014.3</v>
      </c>
      <c r="V2531">
        <v>2.4</v>
      </c>
      <c r="W2531">
        <v>2.4</v>
      </c>
      <c r="X2531">
        <v>2.4</v>
      </c>
      <c r="Y2531">
        <v>2.4</v>
      </c>
      <c r="Z2531">
        <v>2.46</v>
      </c>
      <c r="AA2531">
        <v>2.46</v>
      </c>
      <c r="AB2531">
        <v>2.46</v>
      </c>
      <c r="AC2531">
        <v>2.46</v>
      </c>
      <c r="AD2531">
        <v>284.34433838000001</v>
      </c>
      <c r="AE2531">
        <v>284.34433838000001</v>
      </c>
      <c r="AF2531">
        <v>283.45673608999999</v>
      </c>
      <c r="AG2531">
        <v>283.98552044000002</v>
      </c>
      <c r="AH2531" t="s">
        <v>12</v>
      </c>
      <c r="AI2531" t="s">
        <v>12</v>
      </c>
    </row>
    <row r="2532" spans="1:35" x14ac:dyDescent="0.25">
      <c r="A2532">
        <v>1563283800</v>
      </c>
      <c r="B2532">
        <v>28.889402990000001</v>
      </c>
      <c r="C2532">
        <v>28.938930509999999</v>
      </c>
      <c r="D2532">
        <v>28.53354775</v>
      </c>
      <c r="E2532">
        <v>28.63185988</v>
      </c>
      <c r="F2532">
        <v>28.889402990000001</v>
      </c>
      <c r="G2532">
        <v>28.938930509999999</v>
      </c>
      <c r="H2532">
        <v>28.53354775</v>
      </c>
      <c r="I2532">
        <v>28.63185988</v>
      </c>
      <c r="J2532">
        <v>3019.25</v>
      </c>
      <c r="K2532">
        <v>3023</v>
      </c>
      <c r="L2532">
        <v>3007</v>
      </c>
      <c r="M2532">
        <v>3009.5</v>
      </c>
      <c r="N2532">
        <v>3017.25</v>
      </c>
      <c r="O2532">
        <v>3021.75</v>
      </c>
      <c r="P2532">
        <v>3004.5</v>
      </c>
      <c r="Q2532">
        <v>3007</v>
      </c>
      <c r="R2532">
        <v>3012.13</v>
      </c>
      <c r="S2532">
        <v>3015.02</v>
      </c>
      <c r="T2532">
        <v>3001.15</v>
      </c>
      <c r="U2532">
        <v>3004.04</v>
      </c>
      <c r="V2532">
        <v>2.41</v>
      </c>
      <c r="W2532">
        <v>2.41</v>
      </c>
      <c r="X2532">
        <v>2.41</v>
      </c>
      <c r="Y2532">
        <v>2.41</v>
      </c>
      <c r="Z2532">
        <v>2.4700000000000002</v>
      </c>
      <c r="AA2532">
        <v>2.4700000000000002</v>
      </c>
      <c r="AB2532">
        <v>2.4700000000000002</v>
      </c>
      <c r="AC2532">
        <v>2.4700000000000002</v>
      </c>
      <c r="AD2532">
        <v>283.89109466000002</v>
      </c>
      <c r="AE2532">
        <v>284.10827394</v>
      </c>
      <c r="AF2532">
        <v>282.74854276999997</v>
      </c>
      <c r="AG2532">
        <v>283.00349237</v>
      </c>
      <c r="AH2532" t="s">
        <v>12</v>
      </c>
      <c r="AI2532" t="s">
        <v>12</v>
      </c>
    </row>
    <row r="2533" spans="1:35" x14ac:dyDescent="0.25">
      <c r="A2533">
        <v>1563370200</v>
      </c>
      <c r="B2533">
        <v>28.61700162</v>
      </c>
      <c r="C2533">
        <v>28.676434650000001</v>
      </c>
      <c r="D2533">
        <v>28.04743513</v>
      </c>
      <c r="E2533">
        <v>28.062293390000001</v>
      </c>
      <c r="F2533">
        <v>28.61700162</v>
      </c>
      <c r="G2533">
        <v>28.676434650000001</v>
      </c>
      <c r="H2533">
        <v>28.04743513</v>
      </c>
      <c r="I2533">
        <v>28.062293390000001</v>
      </c>
      <c r="J2533">
        <v>3008</v>
      </c>
      <c r="K2533">
        <v>3015.25</v>
      </c>
      <c r="L2533">
        <v>2983.75</v>
      </c>
      <c r="M2533">
        <v>2987.5</v>
      </c>
      <c r="N2533">
        <v>3005.75</v>
      </c>
      <c r="O2533">
        <v>3013</v>
      </c>
      <c r="P2533">
        <v>2980.5</v>
      </c>
      <c r="Q2533">
        <v>2985</v>
      </c>
      <c r="R2533">
        <v>3005.1</v>
      </c>
      <c r="S2533">
        <v>3005.26</v>
      </c>
      <c r="T2533">
        <v>2984.25</v>
      </c>
      <c r="U2533">
        <v>2984.42</v>
      </c>
      <c r="V2533">
        <v>2.41</v>
      </c>
      <c r="W2533">
        <v>2.41</v>
      </c>
      <c r="X2533">
        <v>2.41</v>
      </c>
      <c r="Y2533">
        <v>2.41</v>
      </c>
      <c r="Z2533">
        <v>2.4700000000000002</v>
      </c>
      <c r="AA2533">
        <v>2.4700000000000002</v>
      </c>
      <c r="AB2533">
        <v>2.4700000000000002</v>
      </c>
      <c r="AC2533">
        <v>2.4700000000000002</v>
      </c>
      <c r="AD2533">
        <v>283.04126267999999</v>
      </c>
      <c r="AE2533">
        <v>283.21122907</v>
      </c>
      <c r="AF2533">
        <v>281.14330459000001</v>
      </c>
      <c r="AG2533">
        <v>281.14330459000001</v>
      </c>
      <c r="AH2533" t="s">
        <v>12</v>
      </c>
      <c r="AI2533" t="s">
        <v>12</v>
      </c>
    </row>
    <row r="2534" spans="1:35" x14ac:dyDescent="0.25">
      <c r="A2534">
        <v>1563456600</v>
      </c>
      <c r="B2534">
        <v>27.879041560000001</v>
      </c>
      <c r="C2534">
        <v>28.448608050000001</v>
      </c>
      <c r="D2534">
        <v>27.730459</v>
      </c>
      <c r="E2534">
        <v>28.349553010000001</v>
      </c>
      <c r="F2534">
        <v>27.879041560000001</v>
      </c>
      <c r="G2534">
        <v>28.448608050000001</v>
      </c>
      <c r="H2534">
        <v>27.730459</v>
      </c>
      <c r="I2534">
        <v>28.349553010000001</v>
      </c>
      <c r="J2534">
        <v>2984.5</v>
      </c>
      <c r="K2534">
        <v>3006.75</v>
      </c>
      <c r="L2534">
        <v>2978.25</v>
      </c>
      <c r="M2534">
        <v>3000</v>
      </c>
      <c r="N2534">
        <v>2980.75</v>
      </c>
      <c r="O2534">
        <v>3005.25</v>
      </c>
      <c r="P2534">
        <v>2974.5</v>
      </c>
      <c r="Q2534">
        <v>2997.5</v>
      </c>
      <c r="R2534">
        <v>2978.87</v>
      </c>
      <c r="S2534">
        <v>2998.28</v>
      </c>
      <c r="T2534">
        <v>2973.09</v>
      </c>
      <c r="U2534">
        <v>2995.11</v>
      </c>
      <c r="V2534">
        <v>2.41</v>
      </c>
      <c r="W2534">
        <v>2.41</v>
      </c>
      <c r="X2534">
        <v>2.41</v>
      </c>
      <c r="Y2534">
        <v>2.41</v>
      </c>
      <c r="Z2534">
        <v>2.46</v>
      </c>
      <c r="AA2534">
        <v>2.46</v>
      </c>
      <c r="AB2534">
        <v>2.46</v>
      </c>
      <c r="AC2534">
        <v>2.46</v>
      </c>
      <c r="AD2534">
        <v>280.62396281999997</v>
      </c>
      <c r="AE2534">
        <v>282.56913379999997</v>
      </c>
      <c r="AF2534">
        <v>280.16127652</v>
      </c>
      <c r="AG2534">
        <v>282.17254553999999</v>
      </c>
      <c r="AH2534" t="s">
        <v>12</v>
      </c>
      <c r="AI2534" t="s">
        <v>12</v>
      </c>
    </row>
    <row r="2535" spans="1:35" x14ac:dyDescent="0.25">
      <c r="A2535">
        <v>1563543000</v>
      </c>
      <c r="B2535">
        <v>28.671481889999999</v>
      </c>
      <c r="C2535">
        <v>28.696245659999999</v>
      </c>
      <c r="D2535">
        <v>27.794844770000001</v>
      </c>
      <c r="E2535">
        <v>27.864183300000001</v>
      </c>
      <c r="F2535">
        <v>28.671481889999999</v>
      </c>
      <c r="G2535">
        <v>28.696245659999999</v>
      </c>
      <c r="H2535">
        <v>27.794844770000001</v>
      </c>
      <c r="I2535">
        <v>27.864183300000001</v>
      </c>
      <c r="J2535">
        <v>3009</v>
      </c>
      <c r="K2535">
        <v>3012</v>
      </c>
      <c r="L2535">
        <v>2973</v>
      </c>
      <c r="M2535">
        <v>2979.5</v>
      </c>
      <c r="N2535">
        <v>3003.75</v>
      </c>
      <c r="O2535">
        <v>3009.75</v>
      </c>
      <c r="P2535">
        <v>2969.5</v>
      </c>
      <c r="Q2535">
        <v>2977</v>
      </c>
      <c r="R2535">
        <v>3004.26</v>
      </c>
      <c r="S2535">
        <v>3006.02</v>
      </c>
      <c r="T2535">
        <v>2975.86</v>
      </c>
      <c r="U2535">
        <v>2976.61</v>
      </c>
      <c r="V2535">
        <v>2.41</v>
      </c>
      <c r="W2535">
        <v>2.41</v>
      </c>
      <c r="X2535">
        <v>2.41</v>
      </c>
      <c r="Y2535">
        <v>2.41</v>
      </c>
      <c r="Z2535">
        <v>2.41</v>
      </c>
      <c r="AA2535">
        <v>2.41</v>
      </c>
      <c r="AB2535">
        <v>2.41</v>
      </c>
      <c r="AC2535">
        <v>2.41</v>
      </c>
      <c r="AD2535">
        <v>283.31509742999998</v>
      </c>
      <c r="AE2535">
        <v>283.34342515999998</v>
      </c>
      <c r="AF2535">
        <v>280.40678353999999</v>
      </c>
      <c r="AG2535">
        <v>280.60507767000001</v>
      </c>
      <c r="AH2535" t="s">
        <v>12</v>
      </c>
      <c r="AI2535" t="s">
        <v>12</v>
      </c>
    </row>
    <row r="2536" spans="1:35" x14ac:dyDescent="0.25">
      <c r="A2536">
        <v>1563802200</v>
      </c>
      <c r="B2536">
        <v>27.983049350000002</v>
      </c>
      <c r="C2536">
        <v>28.215828699999999</v>
      </c>
      <c r="D2536">
        <v>27.809703030000001</v>
      </c>
      <c r="E2536">
        <v>28.067246140000002</v>
      </c>
      <c r="F2536">
        <v>27.983049350000002</v>
      </c>
      <c r="G2536">
        <v>28.215828699999999</v>
      </c>
      <c r="H2536">
        <v>27.809703030000001</v>
      </c>
      <c r="I2536">
        <v>28.067246140000002</v>
      </c>
      <c r="J2536">
        <v>2976.75</v>
      </c>
      <c r="K2536">
        <v>2996</v>
      </c>
      <c r="L2536">
        <v>2974</v>
      </c>
      <c r="M2536">
        <v>2991.75</v>
      </c>
      <c r="N2536">
        <v>2974.5</v>
      </c>
      <c r="O2536">
        <v>2993.5</v>
      </c>
      <c r="P2536">
        <v>2972.5</v>
      </c>
      <c r="Q2536">
        <v>2989</v>
      </c>
      <c r="R2536">
        <v>2981.93</v>
      </c>
      <c r="S2536">
        <v>2990.71</v>
      </c>
      <c r="T2536">
        <v>2976.65</v>
      </c>
      <c r="U2536">
        <v>2985.03</v>
      </c>
      <c r="V2536">
        <v>2.4</v>
      </c>
      <c r="W2536">
        <v>2.4</v>
      </c>
      <c r="X2536">
        <v>2.4</v>
      </c>
      <c r="Y2536">
        <v>2.4</v>
      </c>
      <c r="Z2536">
        <v>2.4</v>
      </c>
      <c r="AA2536">
        <v>2.4</v>
      </c>
      <c r="AB2536">
        <v>2.4</v>
      </c>
      <c r="AC2536">
        <v>2.4</v>
      </c>
      <c r="AD2536">
        <v>281.02055108000002</v>
      </c>
      <c r="AE2536">
        <v>281.86094048000001</v>
      </c>
      <c r="AF2536">
        <v>280.48232416000002</v>
      </c>
      <c r="AG2536">
        <v>281.29438583000001</v>
      </c>
      <c r="AH2536" t="s">
        <v>12</v>
      </c>
      <c r="AI2536" t="s">
        <v>12</v>
      </c>
    </row>
    <row r="2537" spans="1:35" x14ac:dyDescent="0.25">
      <c r="A2537">
        <v>1563888600</v>
      </c>
      <c r="B2537">
        <v>28.40403328</v>
      </c>
      <c r="C2537">
        <v>28.64671813</v>
      </c>
      <c r="D2537">
        <v>28.14649017</v>
      </c>
      <c r="E2537">
        <v>28.641765379999999</v>
      </c>
      <c r="F2537">
        <v>28.40403328</v>
      </c>
      <c r="G2537">
        <v>28.64671813</v>
      </c>
      <c r="H2537">
        <v>28.14649017</v>
      </c>
      <c r="I2537">
        <v>28.641765379999999</v>
      </c>
      <c r="J2537">
        <v>2991.75</v>
      </c>
      <c r="K2537">
        <v>3011.25</v>
      </c>
      <c r="L2537">
        <v>2991.25</v>
      </c>
      <c r="M2537">
        <v>3011</v>
      </c>
      <c r="N2537">
        <v>2988.75</v>
      </c>
      <c r="O2537">
        <v>3008.5</v>
      </c>
      <c r="P2537">
        <v>2987.5</v>
      </c>
      <c r="Q2537">
        <v>3008</v>
      </c>
      <c r="R2537">
        <v>2994.74</v>
      </c>
      <c r="S2537">
        <v>3005.9</v>
      </c>
      <c r="T2537">
        <v>2988.56</v>
      </c>
      <c r="U2537">
        <v>3005.47</v>
      </c>
      <c r="V2537">
        <v>2.4</v>
      </c>
      <c r="W2537">
        <v>2.4</v>
      </c>
      <c r="X2537">
        <v>2.4</v>
      </c>
      <c r="Y2537">
        <v>2.4</v>
      </c>
      <c r="Z2537">
        <v>2.4</v>
      </c>
      <c r="AA2537">
        <v>2.4</v>
      </c>
      <c r="AB2537">
        <v>2.4</v>
      </c>
      <c r="AC2537">
        <v>2.4</v>
      </c>
      <c r="AD2537">
        <v>282.46526545</v>
      </c>
      <c r="AE2537">
        <v>283.30565485</v>
      </c>
      <c r="AF2537">
        <v>281.59654831</v>
      </c>
      <c r="AG2537">
        <v>283.30565485</v>
      </c>
      <c r="AH2537" t="s">
        <v>12</v>
      </c>
      <c r="AI2537" t="s">
        <v>12</v>
      </c>
    </row>
    <row r="2538" spans="1:35" x14ac:dyDescent="0.25">
      <c r="A2538">
        <v>1563975000</v>
      </c>
      <c r="B2538">
        <v>28.408986030000001</v>
      </c>
      <c r="C2538">
        <v>29.037985549999998</v>
      </c>
      <c r="D2538">
        <v>28.384222269999999</v>
      </c>
      <c r="E2538">
        <v>29.037985549999998</v>
      </c>
      <c r="F2538">
        <v>28.408986030000001</v>
      </c>
      <c r="G2538">
        <v>29.037985549999998</v>
      </c>
      <c r="H2538">
        <v>28.384222269999999</v>
      </c>
      <c r="I2538">
        <v>29.037985549999998</v>
      </c>
      <c r="J2538">
        <v>3007</v>
      </c>
      <c r="K2538">
        <v>3024.75</v>
      </c>
      <c r="L2538">
        <v>2999.5</v>
      </c>
      <c r="M2538">
        <v>3024.5</v>
      </c>
      <c r="N2538">
        <v>3003</v>
      </c>
      <c r="O2538">
        <v>3022</v>
      </c>
      <c r="P2538">
        <v>2996</v>
      </c>
      <c r="Q2538">
        <v>3021.5</v>
      </c>
      <c r="R2538">
        <v>2998.77</v>
      </c>
      <c r="S2538">
        <v>3019.59</v>
      </c>
      <c r="T2538">
        <v>2996.82</v>
      </c>
      <c r="U2538">
        <v>3019.56</v>
      </c>
      <c r="V2538">
        <v>2.4</v>
      </c>
      <c r="W2538">
        <v>2.4</v>
      </c>
      <c r="X2538">
        <v>2.4</v>
      </c>
      <c r="Y2538">
        <v>2.4</v>
      </c>
      <c r="Z2538">
        <v>2.41</v>
      </c>
      <c r="AA2538">
        <v>2.41</v>
      </c>
      <c r="AB2538">
        <v>2.41</v>
      </c>
      <c r="AC2538">
        <v>2.41</v>
      </c>
      <c r="AD2538">
        <v>282.51247833000002</v>
      </c>
      <c r="AE2538">
        <v>284.63705829000003</v>
      </c>
      <c r="AF2538">
        <v>282.41805255999998</v>
      </c>
      <c r="AG2538">
        <v>284.63705829000003</v>
      </c>
      <c r="AH2538" t="s">
        <v>12</v>
      </c>
      <c r="AI2538" t="s">
        <v>12</v>
      </c>
    </row>
    <row r="2539" spans="1:35" x14ac:dyDescent="0.25">
      <c r="A2539">
        <v>1564061400</v>
      </c>
      <c r="B2539">
        <v>28.909213999999999</v>
      </c>
      <c r="C2539">
        <v>28.91416675</v>
      </c>
      <c r="D2539">
        <v>28.364411260000001</v>
      </c>
      <c r="E2539">
        <v>28.607096120000001</v>
      </c>
      <c r="F2539">
        <v>28.909213999999999</v>
      </c>
      <c r="G2539">
        <v>28.91416675</v>
      </c>
      <c r="H2539">
        <v>28.364411260000001</v>
      </c>
      <c r="I2539">
        <v>28.607096120000001</v>
      </c>
      <c r="J2539">
        <v>3021.75</v>
      </c>
      <c r="K2539">
        <v>3030</v>
      </c>
      <c r="L2539">
        <v>3001</v>
      </c>
      <c r="M2539">
        <v>3009.5</v>
      </c>
      <c r="N2539">
        <v>3018</v>
      </c>
      <c r="O2539">
        <v>3027.75</v>
      </c>
      <c r="P2539">
        <v>2998</v>
      </c>
      <c r="Q2539">
        <v>3006.5</v>
      </c>
      <c r="R2539">
        <v>3016.26</v>
      </c>
      <c r="S2539">
        <v>3016.31</v>
      </c>
      <c r="T2539">
        <v>2997.24</v>
      </c>
      <c r="U2539">
        <v>3003.67</v>
      </c>
      <c r="V2539">
        <v>2.4</v>
      </c>
      <c r="W2539">
        <v>2.4</v>
      </c>
      <c r="X2539">
        <v>2.4</v>
      </c>
      <c r="Y2539">
        <v>2.4</v>
      </c>
      <c r="Z2539">
        <v>2.42</v>
      </c>
      <c r="AA2539">
        <v>2.42</v>
      </c>
      <c r="AB2539">
        <v>2.42</v>
      </c>
      <c r="AC2539">
        <v>2.42</v>
      </c>
      <c r="AD2539">
        <v>284.16492941000001</v>
      </c>
      <c r="AE2539">
        <v>284.22158487000002</v>
      </c>
      <c r="AF2539">
        <v>282.43693771</v>
      </c>
      <c r="AG2539">
        <v>283.27732712</v>
      </c>
      <c r="AH2539" t="s">
        <v>12</v>
      </c>
      <c r="AI2539" t="s">
        <v>12</v>
      </c>
    </row>
    <row r="2540" spans="1:35" x14ac:dyDescent="0.25">
      <c r="A2540">
        <v>1564147800</v>
      </c>
      <c r="B2540">
        <v>28.839875469999999</v>
      </c>
      <c r="C2540">
        <v>29.246001140000001</v>
      </c>
      <c r="D2540">
        <v>28.795300699999999</v>
      </c>
      <c r="E2540">
        <v>29.191520870000002</v>
      </c>
      <c r="F2540">
        <v>28.839875469999999</v>
      </c>
      <c r="G2540">
        <v>29.246001140000001</v>
      </c>
      <c r="H2540">
        <v>28.795300699999999</v>
      </c>
      <c r="I2540">
        <v>29.191520870000002</v>
      </c>
      <c r="J2540">
        <v>3010</v>
      </c>
      <c r="K2540">
        <v>3032.25</v>
      </c>
      <c r="L2540">
        <v>3008.5</v>
      </c>
      <c r="M2540">
        <v>3027.5</v>
      </c>
      <c r="N2540">
        <v>3006.5</v>
      </c>
      <c r="O2540">
        <v>3029.5</v>
      </c>
      <c r="P2540">
        <v>3006</v>
      </c>
      <c r="Q2540">
        <v>3024.5</v>
      </c>
      <c r="R2540">
        <v>3013.25</v>
      </c>
      <c r="S2540">
        <v>3027.98</v>
      </c>
      <c r="T2540">
        <v>3012.59</v>
      </c>
      <c r="U2540">
        <v>3025.86</v>
      </c>
      <c r="V2540">
        <v>2.4</v>
      </c>
      <c r="W2540">
        <v>2.4</v>
      </c>
      <c r="X2540">
        <v>2.4</v>
      </c>
      <c r="Y2540">
        <v>2.4</v>
      </c>
      <c r="Z2540">
        <v>2.41</v>
      </c>
      <c r="AA2540">
        <v>2.41</v>
      </c>
      <c r="AB2540">
        <v>2.41</v>
      </c>
      <c r="AC2540">
        <v>2.41</v>
      </c>
      <c r="AD2540">
        <v>283.99496300999999</v>
      </c>
      <c r="AE2540">
        <v>285.38302191999998</v>
      </c>
      <c r="AF2540">
        <v>283.86276693000002</v>
      </c>
      <c r="AG2540">
        <v>285.17528521000003</v>
      </c>
      <c r="AH2540" t="s">
        <v>12</v>
      </c>
      <c r="AI2540" t="s">
        <v>12</v>
      </c>
    </row>
    <row r="2541" spans="1:35" x14ac:dyDescent="0.25">
      <c r="A2541">
        <v>1564407000</v>
      </c>
      <c r="B2541">
        <v>29.146946100000001</v>
      </c>
      <c r="C2541">
        <v>29.158832700000001</v>
      </c>
      <c r="D2541">
        <v>28.84482822</v>
      </c>
      <c r="E2541">
        <v>29.042938299999999</v>
      </c>
      <c r="F2541">
        <v>29.146946100000001</v>
      </c>
      <c r="G2541">
        <v>29.158832700000001</v>
      </c>
      <c r="H2541">
        <v>28.84482822</v>
      </c>
      <c r="I2541">
        <v>29.042938299999999</v>
      </c>
      <c r="J2541">
        <v>3028</v>
      </c>
      <c r="K2541">
        <v>3030</v>
      </c>
      <c r="L2541">
        <v>3018.5</v>
      </c>
      <c r="M2541">
        <v>3024.75</v>
      </c>
      <c r="N2541">
        <v>3022</v>
      </c>
      <c r="O2541">
        <v>3027.25</v>
      </c>
      <c r="P2541">
        <v>3015.5</v>
      </c>
      <c r="Q2541">
        <v>3021.75</v>
      </c>
      <c r="R2541">
        <v>3024.47</v>
      </c>
      <c r="S2541">
        <v>3025.61</v>
      </c>
      <c r="T2541">
        <v>3014.3</v>
      </c>
      <c r="U2541">
        <v>3020.97</v>
      </c>
      <c r="V2541">
        <v>2.4</v>
      </c>
      <c r="W2541">
        <v>2.4</v>
      </c>
      <c r="X2541">
        <v>2.4</v>
      </c>
      <c r="Y2541">
        <v>2.4</v>
      </c>
      <c r="Z2541">
        <v>2.4</v>
      </c>
      <c r="AA2541">
        <v>2.4</v>
      </c>
      <c r="AB2541">
        <v>2.4</v>
      </c>
      <c r="AC2541">
        <v>2.4</v>
      </c>
      <c r="AD2541">
        <v>285.05253169999997</v>
      </c>
      <c r="AE2541">
        <v>285.09974459</v>
      </c>
      <c r="AF2541">
        <v>284.07994621</v>
      </c>
      <c r="AG2541">
        <v>284.65594343999999</v>
      </c>
      <c r="AH2541" t="s">
        <v>12</v>
      </c>
      <c r="AI2541" t="s">
        <v>12</v>
      </c>
    </row>
    <row r="2542" spans="1:35" x14ac:dyDescent="0.25">
      <c r="A2542">
        <v>1564493400</v>
      </c>
      <c r="B2542">
        <v>28.572426849999999</v>
      </c>
      <c r="C2542">
        <v>28.929024999999999</v>
      </c>
      <c r="D2542">
        <v>28.453560800000002</v>
      </c>
      <c r="E2542">
        <v>28.834922710000001</v>
      </c>
      <c r="F2542">
        <v>28.572426849999999</v>
      </c>
      <c r="G2542">
        <v>28.929024999999999</v>
      </c>
      <c r="H2542">
        <v>28.453560800000002</v>
      </c>
      <c r="I2542">
        <v>28.834922710000001</v>
      </c>
      <c r="J2542">
        <v>3025</v>
      </c>
      <c r="K2542">
        <v>3030</v>
      </c>
      <c r="L2542">
        <v>3004.5</v>
      </c>
      <c r="M2542">
        <v>3015</v>
      </c>
      <c r="N2542">
        <v>3022.25</v>
      </c>
      <c r="O2542">
        <v>3027.5</v>
      </c>
      <c r="P2542">
        <v>3001.5</v>
      </c>
      <c r="Q2542">
        <v>3012.25</v>
      </c>
      <c r="R2542">
        <v>3007.66</v>
      </c>
      <c r="S2542">
        <v>3017.19</v>
      </c>
      <c r="T2542">
        <v>3000.94</v>
      </c>
      <c r="U2542">
        <v>3013.18</v>
      </c>
      <c r="V2542">
        <v>2.39</v>
      </c>
      <c r="W2542">
        <v>2.39</v>
      </c>
      <c r="X2542">
        <v>2.39</v>
      </c>
      <c r="Y2542">
        <v>2.39</v>
      </c>
      <c r="Z2542">
        <v>2.39</v>
      </c>
      <c r="AA2542">
        <v>2.39</v>
      </c>
      <c r="AB2542">
        <v>2.39</v>
      </c>
      <c r="AC2542">
        <v>2.39</v>
      </c>
      <c r="AD2542">
        <v>283.19234391999998</v>
      </c>
      <c r="AE2542">
        <v>284.38210869</v>
      </c>
      <c r="AF2542">
        <v>282.79575566</v>
      </c>
      <c r="AG2542">
        <v>283.95719270000001</v>
      </c>
      <c r="AH2542" t="s">
        <v>12</v>
      </c>
      <c r="AI2542" t="s">
        <v>12</v>
      </c>
    </row>
    <row r="2543" spans="1:35" x14ac:dyDescent="0.25">
      <c r="A2543">
        <v>1564579800</v>
      </c>
      <c r="B2543">
        <v>28.88445024</v>
      </c>
      <c r="C2543">
        <v>28.938088539999999</v>
      </c>
      <c r="D2543">
        <v>27.20546727</v>
      </c>
      <c r="E2543">
        <v>27.839419540000002</v>
      </c>
      <c r="F2543">
        <v>28.88445024</v>
      </c>
      <c r="G2543">
        <v>28.938088539999999</v>
      </c>
      <c r="H2543">
        <v>27.20546727</v>
      </c>
      <c r="I2543">
        <v>27.839419540000002</v>
      </c>
      <c r="J2543">
        <v>3019</v>
      </c>
      <c r="K2543">
        <v>3027.75</v>
      </c>
      <c r="L2543">
        <v>2961.75</v>
      </c>
      <c r="M2543">
        <v>2985.25</v>
      </c>
      <c r="N2543">
        <v>3016.25</v>
      </c>
      <c r="O2543">
        <v>3020.75</v>
      </c>
      <c r="P2543">
        <v>2958</v>
      </c>
      <c r="Q2543">
        <v>2982.25</v>
      </c>
      <c r="R2543">
        <v>3016.22</v>
      </c>
      <c r="S2543">
        <v>3017.4</v>
      </c>
      <c r="T2543">
        <v>2958.08</v>
      </c>
      <c r="U2543">
        <v>2980.38</v>
      </c>
      <c r="V2543">
        <v>2.4</v>
      </c>
      <c r="W2543">
        <v>2.4</v>
      </c>
      <c r="X2543">
        <v>2.4</v>
      </c>
      <c r="Y2543">
        <v>2.4</v>
      </c>
      <c r="Z2543">
        <v>2.5499999999999998</v>
      </c>
      <c r="AA2543">
        <v>2.5499999999999998</v>
      </c>
      <c r="AB2543">
        <v>2.5499999999999998</v>
      </c>
      <c r="AC2543">
        <v>2.5499999999999998</v>
      </c>
      <c r="AD2543">
        <v>284.21214229999998</v>
      </c>
      <c r="AE2543">
        <v>284.41043643</v>
      </c>
      <c r="AF2543">
        <v>278.74488988000002</v>
      </c>
      <c r="AG2543">
        <v>280.85058468</v>
      </c>
      <c r="AH2543" t="s">
        <v>12</v>
      </c>
      <c r="AI2543" t="s">
        <v>12</v>
      </c>
    </row>
    <row r="2544" spans="1:35" x14ac:dyDescent="0.25">
      <c r="A2544">
        <v>1564666200</v>
      </c>
      <c r="B2544">
        <v>27.88894706</v>
      </c>
      <c r="C2544">
        <v>28.80025345</v>
      </c>
      <c r="D2544">
        <v>26.868680130000001</v>
      </c>
      <c r="E2544">
        <v>27.13612874</v>
      </c>
      <c r="F2544">
        <v>27.88894706</v>
      </c>
      <c r="G2544">
        <v>28.80025345</v>
      </c>
      <c r="H2544">
        <v>26.868680130000001</v>
      </c>
      <c r="I2544">
        <v>27.13612874</v>
      </c>
      <c r="J2544">
        <v>2973.75</v>
      </c>
      <c r="K2544">
        <v>3017</v>
      </c>
      <c r="L2544">
        <v>2947.25</v>
      </c>
      <c r="M2544">
        <v>2954</v>
      </c>
      <c r="N2544">
        <v>2970.25</v>
      </c>
      <c r="O2544">
        <v>3014.25</v>
      </c>
      <c r="P2544">
        <v>2944.5</v>
      </c>
      <c r="Q2544">
        <v>2952</v>
      </c>
      <c r="R2544">
        <v>2980.32</v>
      </c>
      <c r="S2544">
        <v>3013.59</v>
      </c>
      <c r="T2544">
        <v>2945.23</v>
      </c>
      <c r="U2544">
        <v>2953.56</v>
      </c>
      <c r="V2544">
        <v>2.14</v>
      </c>
      <c r="W2544">
        <v>2.14</v>
      </c>
      <c r="X2544">
        <v>2.14</v>
      </c>
      <c r="Y2544">
        <v>2.14</v>
      </c>
      <c r="Z2544">
        <v>2.19</v>
      </c>
      <c r="AA2544">
        <v>2.19</v>
      </c>
      <c r="AB2544">
        <v>2.19</v>
      </c>
      <c r="AC2544">
        <v>2.19</v>
      </c>
      <c r="AD2544">
        <v>281.01110849999998</v>
      </c>
      <c r="AE2544">
        <v>284.09883137000003</v>
      </c>
      <c r="AF2544">
        <v>277.57401026999997</v>
      </c>
      <c r="AG2544">
        <v>278.40495708999998</v>
      </c>
      <c r="AH2544" t="s">
        <v>12</v>
      </c>
      <c r="AI2544" t="s">
        <v>12</v>
      </c>
    </row>
    <row r="2545" spans="1:35" x14ac:dyDescent="0.25">
      <c r="A2545">
        <v>1564752600</v>
      </c>
      <c r="B2545">
        <v>26.843916369999999</v>
      </c>
      <c r="C2545">
        <v>26.9033494</v>
      </c>
      <c r="D2545">
        <v>26.02175952</v>
      </c>
      <c r="E2545">
        <v>26.546751239999999</v>
      </c>
      <c r="F2545">
        <v>26.843916369999999</v>
      </c>
      <c r="G2545">
        <v>26.9033494</v>
      </c>
      <c r="H2545">
        <v>26.02175952</v>
      </c>
      <c r="I2545">
        <v>26.546751239999999</v>
      </c>
      <c r="J2545">
        <v>2953</v>
      </c>
      <c r="K2545">
        <v>2962</v>
      </c>
      <c r="L2545">
        <v>2915.75</v>
      </c>
      <c r="M2545">
        <v>2934</v>
      </c>
      <c r="N2545">
        <v>2950.25</v>
      </c>
      <c r="O2545">
        <v>2961</v>
      </c>
      <c r="P2545">
        <v>2913.5</v>
      </c>
      <c r="Q2545">
        <v>2932.5</v>
      </c>
      <c r="R2545">
        <v>2943.9</v>
      </c>
      <c r="S2545">
        <v>2945.5</v>
      </c>
      <c r="T2545">
        <v>2914.11</v>
      </c>
      <c r="U2545">
        <v>2932.05</v>
      </c>
      <c r="V2545">
        <v>2.14</v>
      </c>
      <c r="W2545">
        <v>2.14</v>
      </c>
      <c r="X2545">
        <v>2.14</v>
      </c>
      <c r="Y2545">
        <v>2.14</v>
      </c>
      <c r="Z2545">
        <v>2.19</v>
      </c>
      <c r="AA2545">
        <v>2.19</v>
      </c>
      <c r="AB2545">
        <v>2.19</v>
      </c>
      <c r="AC2545">
        <v>2.19</v>
      </c>
      <c r="AD2545">
        <v>277.47014191</v>
      </c>
      <c r="AE2545">
        <v>277.72509151000003</v>
      </c>
      <c r="AF2545">
        <v>274.68458153</v>
      </c>
      <c r="AG2545">
        <v>276.30870486999999</v>
      </c>
      <c r="AH2545" t="s">
        <v>12</v>
      </c>
      <c r="AI2545" t="s">
        <v>12</v>
      </c>
    </row>
    <row r="2546" spans="1:35" x14ac:dyDescent="0.25">
      <c r="A2546">
        <v>1565011800</v>
      </c>
      <c r="B2546">
        <v>25.259035699999998</v>
      </c>
      <c r="C2546">
        <v>25.283799460000001</v>
      </c>
      <c r="D2546">
        <v>23.530574739999999</v>
      </c>
      <c r="E2546">
        <v>24.18428849</v>
      </c>
      <c r="F2546">
        <v>25.259035699999998</v>
      </c>
      <c r="G2546">
        <v>25.283799460000001</v>
      </c>
      <c r="H2546">
        <v>23.530574739999999</v>
      </c>
      <c r="I2546">
        <v>24.18428849</v>
      </c>
      <c r="J2546">
        <v>2931</v>
      </c>
      <c r="K2546">
        <v>2934.25</v>
      </c>
      <c r="L2546">
        <v>2821.25</v>
      </c>
      <c r="M2546">
        <v>2830.5</v>
      </c>
      <c r="N2546">
        <v>2929.25</v>
      </c>
      <c r="O2546">
        <v>2933.5</v>
      </c>
      <c r="P2546">
        <v>2820.5</v>
      </c>
      <c r="Q2546">
        <v>2830</v>
      </c>
      <c r="R2546">
        <v>2898.07</v>
      </c>
      <c r="S2546">
        <v>2898.07</v>
      </c>
      <c r="T2546">
        <v>2822.12</v>
      </c>
      <c r="U2546">
        <v>2844.74</v>
      </c>
      <c r="V2546">
        <v>2.13</v>
      </c>
      <c r="W2546">
        <v>2.13</v>
      </c>
      <c r="X2546">
        <v>2.13</v>
      </c>
      <c r="Y2546">
        <v>2.13</v>
      </c>
      <c r="Z2546">
        <v>2.13</v>
      </c>
      <c r="AA2546">
        <v>2.13</v>
      </c>
      <c r="AB2546">
        <v>2.13</v>
      </c>
      <c r="AC2546">
        <v>2.13</v>
      </c>
      <c r="AD2546">
        <v>272.03121722999998</v>
      </c>
      <c r="AE2546">
        <v>272.14452815999999</v>
      </c>
      <c r="AF2546">
        <v>266.01629531999998</v>
      </c>
      <c r="AG2546">
        <v>267.99923661000003</v>
      </c>
      <c r="AH2546" t="s">
        <v>12</v>
      </c>
      <c r="AI2546" t="s">
        <v>12</v>
      </c>
    </row>
    <row r="2547" spans="1:35" x14ac:dyDescent="0.25">
      <c r="A2547">
        <v>1565098200</v>
      </c>
      <c r="B2547">
        <v>24.630036180000001</v>
      </c>
      <c r="C2547">
        <v>25.163596170000002</v>
      </c>
      <c r="D2547">
        <v>24.209052249999999</v>
      </c>
      <c r="E2547">
        <v>25.110453140000001</v>
      </c>
      <c r="F2547">
        <v>24.630036180000001</v>
      </c>
      <c r="G2547">
        <v>25.163596170000002</v>
      </c>
      <c r="H2547">
        <v>24.209052249999999</v>
      </c>
      <c r="I2547">
        <v>25.110453140000001</v>
      </c>
      <c r="J2547">
        <v>2817.75</v>
      </c>
      <c r="K2547">
        <v>2884.5</v>
      </c>
      <c r="L2547">
        <v>2777</v>
      </c>
      <c r="M2547">
        <v>2876.5</v>
      </c>
      <c r="N2547">
        <v>2816.25</v>
      </c>
      <c r="O2547">
        <v>2883.75</v>
      </c>
      <c r="P2547">
        <v>2775.75</v>
      </c>
      <c r="Q2547">
        <v>2876</v>
      </c>
      <c r="R2547">
        <v>2861.18</v>
      </c>
      <c r="S2547">
        <v>2884.4</v>
      </c>
      <c r="T2547">
        <v>2847.42</v>
      </c>
      <c r="U2547">
        <v>2881.77</v>
      </c>
      <c r="V2547">
        <v>2.13</v>
      </c>
      <c r="W2547">
        <v>2.13</v>
      </c>
      <c r="X2547">
        <v>2.13</v>
      </c>
      <c r="Y2547">
        <v>2.13</v>
      </c>
      <c r="Z2547">
        <v>2.11</v>
      </c>
      <c r="AA2547">
        <v>2.11</v>
      </c>
      <c r="AB2547">
        <v>2.11</v>
      </c>
      <c r="AC2547">
        <v>2.11</v>
      </c>
      <c r="AD2547">
        <v>269.97273532000003</v>
      </c>
      <c r="AE2547">
        <v>271.98400434000001</v>
      </c>
      <c r="AF2547">
        <v>268.43359518</v>
      </c>
      <c r="AG2547">
        <v>271.75738247999999</v>
      </c>
      <c r="AH2547" t="s">
        <v>12</v>
      </c>
      <c r="AI2547" t="s">
        <v>12</v>
      </c>
    </row>
    <row r="2548" spans="1:35" x14ac:dyDescent="0.25">
      <c r="A2548">
        <v>1565184600</v>
      </c>
      <c r="B2548">
        <v>24.214005010000001</v>
      </c>
      <c r="C2548">
        <v>25.367996250000001</v>
      </c>
      <c r="D2548">
        <v>23.604816499999998</v>
      </c>
      <c r="E2548">
        <v>25.16493341</v>
      </c>
      <c r="F2548">
        <v>24.214005010000001</v>
      </c>
      <c r="G2548">
        <v>25.367996250000001</v>
      </c>
      <c r="H2548">
        <v>23.604816499999998</v>
      </c>
      <c r="I2548">
        <v>25.16493341</v>
      </c>
      <c r="J2548">
        <v>2875.75</v>
      </c>
      <c r="K2548">
        <v>2891</v>
      </c>
      <c r="L2548">
        <v>2824.5</v>
      </c>
      <c r="M2548">
        <v>2880.5</v>
      </c>
      <c r="N2548">
        <v>2873.75</v>
      </c>
      <c r="O2548">
        <v>2891.5</v>
      </c>
      <c r="P2548">
        <v>2823.25</v>
      </c>
      <c r="Q2548">
        <v>2880.5</v>
      </c>
      <c r="R2548">
        <v>2858.65</v>
      </c>
      <c r="S2548">
        <v>2892.17</v>
      </c>
      <c r="T2548">
        <v>2825.71</v>
      </c>
      <c r="U2548">
        <v>2883.98</v>
      </c>
      <c r="V2548">
        <v>2.12</v>
      </c>
      <c r="W2548">
        <v>2.12</v>
      </c>
      <c r="X2548">
        <v>2.12</v>
      </c>
      <c r="Y2548">
        <v>2.12</v>
      </c>
      <c r="Z2548">
        <v>2.1</v>
      </c>
      <c r="AA2548">
        <v>2.1</v>
      </c>
      <c r="AB2548">
        <v>2.1</v>
      </c>
      <c r="AC2548">
        <v>2.1</v>
      </c>
      <c r="AD2548">
        <v>268.54690611000001</v>
      </c>
      <c r="AE2548">
        <v>272.72052538999998</v>
      </c>
      <c r="AF2548">
        <v>266.31845779999998</v>
      </c>
      <c r="AG2548">
        <v>271.91790630000003</v>
      </c>
      <c r="AH2548" t="s">
        <v>12</v>
      </c>
      <c r="AI2548" t="s">
        <v>12</v>
      </c>
    </row>
    <row r="2549" spans="1:35" x14ac:dyDescent="0.25">
      <c r="A2549">
        <v>1565271000</v>
      </c>
      <c r="B2549">
        <v>25.576011829999999</v>
      </c>
      <c r="C2549">
        <v>26.611137020000001</v>
      </c>
      <c r="D2549">
        <v>25.417523769999999</v>
      </c>
      <c r="E2549">
        <v>26.611137020000001</v>
      </c>
      <c r="F2549">
        <v>25.576011829999999</v>
      </c>
      <c r="G2549">
        <v>26.611137020000001</v>
      </c>
      <c r="H2549">
        <v>25.417523769999999</v>
      </c>
      <c r="I2549">
        <v>26.611137020000001</v>
      </c>
      <c r="J2549">
        <v>2877.25</v>
      </c>
      <c r="K2549">
        <v>2943.75</v>
      </c>
      <c r="L2549">
        <v>2872.5</v>
      </c>
      <c r="M2549">
        <v>2940.5</v>
      </c>
      <c r="N2549">
        <v>2879</v>
      </c>
      <c r="O2549">
        <v>2940.75</v>
      </c>
      <c r="P2549">
        <v>2870.5</v>
      </c>
      <c r="Q2549">
        <v>2940</v>
      </c>
      <c r="R2549">
        <v>2896.21</v>
      </c>
      <c r="S2549">
        <v>2938.72</v>
      </c>
      <c r="T2549">
        <v>2894.47</v>
      </c>
      <c r="U2549">
        <v>2938.09</v>
      </c>
      <c r="V2549">
        <v>2.12</v>
      </c>
      <c r="W2549">
        <v>2.12</v>
      </c>
      <c r="X2549">
        <v>2.12</v>
      </c>
      <c r="Y2549">
        <v>2.12</v>
      </c>
      <c r="Z2549">
        <v>2.09</v>
      </c>
      <c r="AA2549">
        <v>2.09</v>
      </c>
      <c r="AB2549">
        <v>2.09</v>
      </c>
      <c r="AC2549">
        <v>2.09</v>
      </c>
      <c r="AD2549">
        <v>273.47593160000002</v>
      </c>
      <c r="AE2549">
        <v>277.25296263000001</v>
      </c>
      <c r="AF2549">
        <v>272.89993436999998</v>
      </c>
      <c r="AG2549">
        <v>277.25296263000001</v>
      </c>
      <c r="AH2549" t="s">
        <v>12</v>
      </c>
      <c r="AI2549" t="s">
        <v>12</v>
      </c>
    </row>
    <row r="2550" spans="1:35" x14ac:dyDescent="0.25">
      <c r="A2550">
        <v>1565357400</v>
      </c>
      <c r="B2550">
        <v>26.333782899999999</v>
      </c>
      <c r="C2550">
        <v>26.51074474</v>
      </c>
      <c r="D2550">
        <v>25.526484310000001</v>
      </c>
      <c r="E2550">
        <v>26.06633429</v>
      </c>
      <c r="F2550">
        <v>26.333782899999999</v>
      </c>
      <c r="G2550">
        <v>26.51074474</v>
      </c>
      <c r="H2550">
        <v>25.526484310000001</v>
      </c>
      <c r="I2550">
        <v>26.06633429</v>
      </c>
      <c r="J2550">
        <v>2929.5</v>
      </c>
      <c r="K2550">
        <v>2936</v>
      </c>
      <c r="L2550">
        <v>2899.75</v>
      </c>
      <c r="M2550">
        <v>2920.25</v>
      </c>
      <c r="N2550">
        <v>2928</v>
      </c>
      <c r="O2550">
        <v>2935.75</v>
      </c>
      <c r="P2550">
        <v>2899</v>
      </c>
      <c r="Q2550">
        <v>2919.75</v>
      </c>
      <c r="R2550">
        <v>2930.51</v>
      </c>
      <c r="S2550">
        <v>2935.75</v>
      </c>
      <c r="T2550">
        <v>2900.15</v>
      </c>
      <c r="U2550">
        <v>2918.65</v>
      </c>
      <c r="V2550">
        <v>2.12</v>
      </c>
      <c r="W2550">
        <v>2.12</v>
      </c>
      <c r="X2550">
        <v>2.12</v>
      </c>
      <c r="Y2550">
        <v>2.12</v>
      </c>
      <c r="Z2550">
        <v>2.11</v>
      </c>
      <c r="AA2550">
        <v>2.11</v>
      </c>
      <c r="AB2550">
        <v>2.11</v>
      </c>
      <c r="AC2550">
        <v>2.11</v>
      </c>
      <c r="AD2550">
        <v>276.27093456</v>
      </c>
      <c r="AE2550">
        <v>276.89414468000001</v>
      </c>
      <c r="AF2550">
        <v>273.50425933000002</v>
      </c>
      <c r="AG2550">
        <v>275.36444711000001</v>
      </c>
      <c r="AH2550" t="s">
        <v>12</v>
      </c>
      <c r="AI2550" t="s">
        <v>12</v>
      </c>
    </row>
    <row r="2551" spans="1:35" x14ac:dyDescent="0.25">
      <c r="A2551">
        <v>1565616600</v>
      </c>
      <c r="B2551">
        <v>25.610681100000001</v>
      </c>
      <c r="C2551">
        <v>25.777341209999999</v>
      </c>
      <c r="D2551">
        <v>24.828146270000001</v>
      </c>
      <c r="E2551">
        <v>25.105500379999999</v>
      </c>
      <c r="F2551">
        <v>25.610681100000001</v>
      </c>
      <c r="G2551">
        <v>25.777341209999999</v>
      </c>
      <c r="H2551">
        <v>24.828146270000001</v>
      </c>
      <c r="I2551">
        <v>25.105500379999999</v>
      </c>
      <c r="J2551">
        <v>2919.5</v>
      </c>
      <c r="K2551">
        <v>2931</v>
      </c>
      <c r="L2551">
        <v>2873.25</v>
      </c>
      <c r="M2551">
        <v>2880.5</v>
      </c>
      <c r="N2551">
        <v>2918.75</v>
      </c>
      <c r="O2551">
        <v>2931</v>
      </c>
      <c r="P2551">
        <v>2872.5</v>
      </c>
      <c r="Q2551">
        <v>2880.25</v>
      </c>
      <c r="R2551">
        <v>2907.07</v>
      </c>
      <c r="S2551">
        <v>2907.58</v>
      </c>
      <c r="T2551">
        <v>2873.14</v>
      </c>
      <c r="U2551">
        <v>2883.09</v>
      </c>
      <c r="V2551">
        <v>2.12</v>
      </c>
      <c r="W2551">
        <v>2.12</v>
      </c>
      <c r="X2551">
        <v>2.12</v>
      </c>
      <c r="Y2551">
        <v>2.12</v>
      </c>
      <c r="Z2551">
        <v>2.12</v>
      </c>
      <c r="AA2551">
        <v>2.12</v>
      </c>
      <c r="AB2551">
        <v>2.12</v>
      </c>
      <c r="AC2551">
        <v>2.12</v>
      </c>
      <c r="AD2551">
        <v>273.79697923999998</v>
      </c>
      <c r="AE2551">
        <v>275.35047209999999</v>
      </c>
      <c r="AF2551">
        <v>271.02086143000002</v>
      </c>
      <c r="AG2551">
        <v>272.01233208000002</v>
      </c>
      <c r="AH2551" t="s">
        <v>12</v>
      </c>
      <c r="AI2551" t="s">
        <v>12</v>
      </c>
    </row>
    <row r="2552" spans="1:35" x14ac:dyDescent="0.25">
      <c r="A2552">
        <v>1565703000</v>
      </c>
      <c r="B2552">
        <v>25.016350849999998</v>
      </c>
      <c r="C2552">
        <v>26.6936994</v>
      </c>
      <c r="D2552">
        <v>24.907390299999999</v>
      </c>
      <c r="E2552">
        <v>26.26444438</v>
      </c>
      <c r="F2552">
        <v>25.016350849999998</v>
      </c>
      <c r="G2552">
        <v>26.6936994</v>
      </c>
      <c r="H2552">
        <v>24.907390299999999</v>
      </c>
      <c r="I2552">
        <v>26.26444438</v>
      </c>
      <c r="J2552">
        <v>2883</v>
      </c>
      <c r="K2552">
        <v>2945</v>
      </c>
      <c r="L2552">
        <v>2867</v>
      </c>
      <c r="M2552">
        <v>2932.75</v>
      </c>
      <c r="N2552">
        <v>2882.25</v>
      </c>
      <c r="O2552">
        <v>2944.25</v>
      </c>
      <c r="P2552">
        <v>2866.75</v>
      </c>
      <c r="Q2552">
        <v>2932</v>
      </c>
      <c r="R2552">
        <v>2880.72</v>
      </c>
      <c r="S2552">
        <v>2943.31</v>
      </c>
      <c r="T2552">
        <v>2877.05</v>
      </c>
      <c r="U2552">
        <v>2926.32</v>
      </c>
      <c r="V2552">
        <v>2.12</v>
      </c>
      <c r="W2552">
        <v>2.12</v>
      </c>
      <c r="X2552">
        <v>2.12</v>
      </c>
      <c r="Y2552">
        <v>2.12</v>
      </c>
      <c r="Z2552">
        <v>2.16</v>
      </c>
      <c r="AA2552">
        <v>2.16</v>
      </c>
      <c r="AB2552">
        <v>2.16</v>
      </c>
      <c r="AC2552">
        <v>2.16</v>
      </c>
      <c r="AD2552">
        <v>271.70072701999999</v>
      </c>
      <c r="AE2552">
        <v>277.75341924000003</v>
      </c>
      <c r="AF2552">
        <v>271.34190906999999</v>
      </c>
      <c r="AG2552">
        <v>276.24260683</v>
      </c>
      <c r="AH2552" t="s">
        <v>12</v>
      </c>
      <c r="AI2552" t="s">
        <v>12</v>
      </c>
    </row>
    <row r="2553" spans="1:35" x14ac:dyDescent="0.25">
      <c r="A2553">
        <v>1565789400</v>
      </c>
      <c r="B2553">
        <v>25.085689380000002</v>
      </c>
      <c r="C2553">
        <v>25.2491302</v>
      </c>
      <c r="D2553">
        <v>23.91188713</v>
      </c>
      <c r="E2553">
        <v>23.961414649999998</v>
      </c>
      <c r="F2553">
        <v>25.085689380000002</v>
      </c>
      <c r="G2553">
        <v>25.2491302</v>
      </c>
      <c r="H2553">
        <v>23.91188713</v>
      </c>
      <c r="I2553">
        <v>23.961414649999998</v>
      </c>
      <c r="J2553">
        <v>2931</v>
      </c>
      <c r="K2553">
        <v>2936</v>
      </c>
      <c r="L2553">
        <v>2836.5</v>
      </c>
      <c r="M2553">
        <v>2841</v>
      </c>
      <c r="N2553">
        <v>2931</v>
      </c>
      <c r="O2553">
        <v>2936.5</v>
      </c>
      <c r="P2553">
        <v>2835.75</v>
      </c>
      <c r="Q2553">
        <v>2840.75</v>
      </c>
      <c r="R2553">
        <v>2894.15</v>
      </c>
      <c r="S2553">
        <v>2894.15</v>
      </c>
      <c r="T2553">
        <v>2839.64</v>
      </c>
      <c r="U2553">
        <v>2840.6</v>
      </c>
      <c r="V2553">
        <v>2.12</v>
      </c>
      <c r="W2553">
        <v>2.12</v>
      </c>
      <c r="X2553">
        <v>2.12</v>
      </c>
      <c r="Y2553">
        <v>2.12</v>
      </c>
      <c r="Z2553">
        <v>2.13</v>
      </c>
      <c r="AA2553">
        <v>2.13</v>
      </c>
      <c r="AB2553">
        <v>2.13</v>
      </c>
      <c r="AC2553">
        <v>2.13</v>
      </c>
      <c r="AD2553">
        <v>272.01233208000002</v>
      </c>
      <c r="AE2553">
        <v>272.64498477000001</v>
      </c>
      <c r="AF2553">
        <v>267.94258114000002</v>
      </c>
      <c r="AG2553">
        <v>268.07477723</v>
      </c>
      <c r="AH2553" t="s">
        <v>12</v>
      </c>
      <c r="AI2553" t="s">
        <v>12</v>
      </c>
    </row>
    <row r="2554" spans="1:35" x14ac:dyDescent="0.25">
      <c r="A2554">
        <v>1565875800</v>
      </c>
      <c r="B2554">
        <v>24.194194</v>
      </c>
      <c r="C2554">
        <v>24.37472181</v>
      </c>
      <c r="D2554">
        <v>23.565194479999999</v>
      </c>
      <c r="E2554">
        <v>24.13971373</v>
      </c>
      <c r="F2554">
        <v>24.194194</v>
      </c>
      <c r="G2554">
        <v>24.37472181</v>
      </c>
      <c r="H2554">
        <v>23.565194479999999</v>
      </c>
      <c r="I2554">
        <v>24.13971373</v>
      </c>
      <c r="J2554">
        <v>2836</v>
      </c>
      <c r="K2554">
        <v>2871.25</v>
      </c>
      <c r="L2554">
        <v>2818.5</v>
      </c>
      <c r="M2554">
        <v>2848.5</v>
      </c>
      <c r="N2554">
        <v>2836</v>
      </c>
      <c r="O2554">
        <v>2871.75</v>
      </c>
      <c r="P2554">
        <v>2817.75</v>
      </c>
      <c r="Q2554">
        <v>2848.5</v>
      </c>
      <c r="R2554">
        <v>2846.2</v>
      </c>
      <c r="S2554">
        <v>2856.67</v>
      </c>
      <c r="T2554">
        <v>2825.51</v>
      </c>
      <c r="U2554">
        <v>2847.6</v>
      </c>
      <c r="V2554">
        <v>2.13</v>
      </c>
      <c r="W2554">
        <v>2.13</v>
      </c>
      <c r="X2554">
        <v>2.13</v>
      </c>
      <c r="Y2554">
        <v>2.13</v>
      </c>
      <c r="Z2554">
        <v>2.1800000000000002</v>
      </c>
      <c r="AA2554">
        <v>2.1800000000000002</v>
      </c>
      <c r="AB2554">
        <v>2.1800000000000002</v>
      </c>
      <c r="AC2554">
        <v>2.1800000000000002</v>
      </c>
      <c r="AD2554">
        <v>269.00014983</v>
      </c>
      <c r="AE2554">
        <v>269.71778573</v>
      </c>
      <c r="AF2554">
        <v>266.64894801999998</v>
      </c>
      <c r="AG2554">
        <v>268.78297055000002</v>
      </c>
      <c r="AH2554" t="s">
        <v>12</v>
      </c>
      <c r="AI2554" t="s">
        <v>12</v>
      </c>
    </row>
    <row r="2555" spans="1:35" x14ac:dyDescent="0.25">
      <c r="A2555">
        <v>1565962200</v>
      </c>
      <c r="B2555">
        <v>24.59536692</v>
      </c>
      <c r="C2555">
        <v>25.30856322</v>
      </c>
      <c r="D2555">
        <v>24.58050866</v>
      </c>
      <c r="E2555">
        <v>25.19464992</v>
      </c>
      <c r="F2555">
        <v>24.59536692</v>
      </c>
      <c r="G2555">
        <v>25.30856322</v>
      </c>
      <c r="H2555">
        <v>24.58050866</v>
      </c>
      <c r="I2555">
        <v>25.19464992</v>
      </c>
      <c r="J2555">
        <v>2851.75</v>
      </c>
      <c r="K2555">
        <v>2895</v>
      </c>
      <c r="L2555">
        <v>2849.75</v>
      </c>
      <c r="M2555">
        <v>2891.75</v>
      </c>
      <c r="N2555">
        <v>2851</v>
      </c>
      <c r="O2555">
        <v>2894.75</v>
      </c>
      <c r="P2555">
        <v>2849.5</v>
      </c>
      <c r="Q2555">
        <v>2891.5</v>
      </c>
      <c r="R2555">
        <v>2864.74</v>
      </c>
      <c r="S2555">
        <v>2893.63</v>
      </c>
      <c r="T2555">
        <v>2864.74</v>
      </c>
      <c r="U2555">
        <v>2888.68</v>
      </c>
      <c r="V2555">
        <v>2.13</v>
      </c>
      <c r="W2555">
        <v>2.13</v>
      </c>
      <c r="X2555">
        <v>2.13</v>
      </c>
      <c r="Y2555">
        <v>2.13</v>
      </c>
      <c r="Z2555">
        <v>2.13</v>
      </c>
      <c r="AA2555">
        <v>2.13</v>
      </c>
      <c r="AB2555">
        <v>2.13</v>
      </c>
      <c r="AC2555">
        <v>2.13</v>
      </c>
      <c r="AD2555">
        <v>270.51096224000003</v>
      </c>
      <c r="AE2555">
        <v>273.20209684999998</v>
      </c>
      <c r="AF2555">
        <v>268.84321419000003</v>
      </c>
      <c r="AG2555">
        <v>272.74885312999999</v>
      </c>
      <c r="AH2555" t="s">
        <v>12</v>
      </c>
      <c r="AI2555" t="s">
        <v>12</v>
      </c>
    </row>
    <row r="2556" spans="1:35" x14ac:dyDescent="0.25">
      <c r="A2556">
        <v>1566221400</v>
      </c>
      <c r="B2556">
        <v>26.0762398</v>
      </c>
      <c r="C2556">
        <v>26.294160890000001</v>
      </c>
      <c r="D2556">
        <v>25.868224210000001</v>
      </c>
      <c r="E2556">
        <v>26.101003559999999</v>
      </c>
      <c r="F2556">
        <v>26.0762398</v>
      </c>
      <c r="G2556">
        <v>26.294160890000001</v>
      </c>
      <c r="H2556">
        <v>25.868224210000001</v>
      </c>
      <c r="I2556">
        <v>26.101003559999999</v>
      </c>
      <c r="J2556">
        <v>2892.25</v>
      </c>
      <c r="K2556">
        <v>2932.75</v>
      </c>
      <c r="L2556">
        <v>2892.25</v>
      </c>
      <c r="M2556">
        <v>2924.25</v>
      </c>
      <c r="N2556">
        <v>2893</v>
      </c>
      <c r="O2556">
        <v>2932.25</v>
      </c>
      <c r="P2556">
        <v>2892.5</v>
      </c>
      <c r="Q2556">
        <v>2923.75</v>
      </c>
      <c r="R2556">
        <v>2913.48</v>
      </c>
      <c r="S2556">
        <v>2931</v>
      </c>
      <c r="T2556">
        <v>2913.48</v>
      </c>
      <c r="U2556">
        <v>2923.65</v>
      </c>
      <c r="V2556">
        <v>2.13</v>
      </c>
      <c r="W2556">
        <v>2.13</v>
      </c>
      <c r="X2556">
        <v>2.13</v>
      </c>
      <c r="Y2556">
        <v>2.13</v>
      </c>
      <c r="Z2556">
        <v>2.11</v>
      </c>
      <c r="AA2556">
        <v>2.11</v>
      </c>
      <c r="AB2556">
        <v>2.11</v>
      </c>
      <c r="AC2556">
        <v>2.11</v>
      </c>
      <c r="AD2556">
        <v>275.90267404000002</v>
      </c>
      <c r="AE2556">
        <v>276.74306344000001</v>
      </c>
      <c r="AF2556">
        <v>275.19448072</v>
      </c>
      <c r="AG2556">
        <v>276.03487011999999</v>
      </c>
      <c r="AH2556" t="s">
        <v>12</v>
      </c>
      <c r="AI2556" t="s">
        <v>12</v>
      </c>
    </row>
    <row r="2557" spans="1:35" x14ac:dyDescent="0.25">
      <c r="A2557">
        <v>1566307800</v>
      </c>
      <c r="B2557">
        <v>25.95242099</v>
      </c>
      <c r="C2557">
        <v>26.0960508</v>
      </c>
      <c r="D2557">
        <v>25.45219303</v>
      </c>
      <c r="E2557">
        <v>25.49181505</v>
      </c>
      <c r="F2557">
        <v>25.95242099</v>
      </c>
      <c r="G2557">
        <v>26.0960508</v>
      </c>
      <c r="H2557">
        <v>25.45219303</v>
      </c>
      <c r="I2557">
        <v>25.49181505</v>
      </c>
      <c r="J2557">
        <v>2921.75</v>
      </c>
      <c r="K2557">
        <v>2932.75</v>
      </c>
      <c r="L2557">
        <v>2894.75</v>
      </c>
      <c r="M2557">
        <v>2898.75</v>
      </c>
      <c r="N2557">
        <v>2921.25</v>
      </c>
      <c r="O2557">
        <v>2932.25</v>
      </c>
      <c r="P2557">
        <v>2894.25</v>
      </c>
      <c r="Q2557">
        <v>2898.25</v>
      </c>
      <c r="R2557">
        <v>2919.01</v>
      </c>
      <c r="S2557">
        <v>2923.63</v>
      </c>
      <c r="T2557">
        <v>2899.6</v>
      </c>
      <c r="U2557">
        <v>2900.51</v>
      </c>
      <c r="V2557">
        <v>2.13</v>
      </c>
      <c r="W2557">
        <v>2.13</v>
      </c>
      <c r="X2557">
        <v>2.13</v>
      </c>
      <c r="Y2557">
        <v>2.13</v>
      </c>
      <c r="Z2557">
        <v>2.13</v>
      </c>
      <c r="AA2557">
        <v>2.13</v>
      </c>
      <c r="AB2557">
        <v>2.13</v>
      </c>
      <c r="AC2557">
        <v>2.13</v>
      </c>
      <c r="AD2557">
        <v>275.50608577999998</v>
      </c>
      <c r="AE2557">
        <v>276.06319784999999</v>
      </c>
      <c r="AF2557">
        <v>273.78753666</v>
      </c>
      <c r="AG2557">
        <v>273.91973274999998</v>
      </c>
      <c r="AH2557" t="s">
        <v>12</v>
      </c>
      <c r="AI2557" t="s">
        <v>12</v>
      </c>
    </row>
    <row r="2558" spans="1:35" x14ac:dyDescent="0.25">
      <c r="A2558">
        <v>1566394200</v>
      </c>
      <c r="B2558">
        <v>26.115861809999998</v>
      </c>
      <c r="C2558">
        <v>26.223485119999999</v>
      </c>
      <c r="D2558">
        <v>25.888035219999999</v>
      </c>
      <c r="E2558">
        <v>26.110909060000001</v>
      </c>
      <c r="F2558">
        <v>26.115861809999998</v>
      </c>
      <c r="G2558">
        <v>26.223485119999999</v>
      </c>
      <c r="H2558">
        <v>25.888035219999999</v>
      </c>
      <c r="I2558">
        <v>26.110909060000001</v>
      </c>
      <c r="J2558">
        <v>2895.75</v>
      </c>
      <c r="K2558">
        <v>2933.25</v>
      </c>
      <c r="L2558">
        <v>2895.25</v>
      </c>
      <c r="M2558">
        <v>2930</v>
      </c>
      <c r="N2558">
        <v>2893.25</v>
      </c>
      <c r="O2558">
        <v>2932.5</v>
      </c>
      <c r="P2558">
        <v>2893</v>
      </c>
      <c r="Q2558">
        <v>2929.25</v>
      </c>
      <c r="R2558">
        <v>2922.04</v>
      </c>
      <c r="S2558">
        <v>2928.73</v>
      </c>
      <c r="T2558">
        <v>2917.91</v>
      </c>
      <c r="U2558">
        <v>2924.43</v>
      </c>
      <c r="V2558">
        <v>2.12</v>
      </c>
      <c r="W2558">
        <v>2.12</v>
      </c>
      <c r="X2558">
        <v>2.12</v>
      </c>
      <c r="Y2558">
        <v>2.12</v>
      </c>
      <c r="Z2558">
        <v>2.1</v>
      </c>
      <c r="AA2558">
        <v>2.1</v>
      </c>
      <c r="AB2558">
        <v>2.1</v>
      </c>
      <c r="AC2558">
        <v>2.1</v>
      </c>
      <c r="AD2558">
        <v>276.17650878000001</v>
      </c>
      <c r="AE2558">
        <v>276.53532673000001</v>
      </c>
      <c r="AF2558">
        <v>275.45887289000001</v>
      </c>
      <c r="AG2558">
        <v>276.14818105000001</v>
      </c>
      <c r="AH2558" t="s">
        <v>12</v>
      </c>
      <c r="AI2558" t="s">
        <v>12</v>
      </c>
    </row>
    <row r="2559" spans="1:35" x14ac:dyDescent="0.25">
      <c r="A2559">
        <v>1566480600</v>
      </c>
      <c r="B2559">
        <v>26.304066389999999</v>
      </c>
      <c r="C2559">
        <v>26.497223720000001</v>
      </c>
      <c r="D2559">
        <v>25.556200830000002</v>
      </c>
      <c r="E2559">
        <v>26.0762398</v>
      </c>
      <c r="F2559">
        <v>26.304066389999999</v>
      </c>
      <c r="G2559">
        <v>26.497223720000001</v>
      </c>
      <c r="H2559">
        <v>25.556200830000002</v>
      </c>
      <c r="I2559">
        <v>26.0762398</v>
      </c>
      <c r="J2559">
        <v>2931.75</v>
      </c>
      <c r="K2559">
        <v>2941.5</v>
      </c>
      <c r="L2559">
        <v>2905</v>
      </c>
      <c r="M2559">
        <v>2923</v>
      </c>
      <c r="N2559">
        <v>2931.25</v>
      </c>
      <c r="O2559">
        <v>2939.75</v>
      </c>
      <c r="P2559">
        <v>2904.25</v>
      </c>
      <c r="Q2559">
        <v>2922.25</v>
      </c>
      <c r="R2559">
        <v>2930.94</v>
      </c>
      <c r="S2559">
        <v>2939.08</v>
      </c>
      <c r="T2559">
        <v>2904.51</v>
      </c>
      <c r="U2559">
        <v>2922.95</v>
      </c>
      <c r="V2559">
        <v>2.12</v>
      </c>
      <c r="W2559">
        <v>2.12</v>
      </c>
      <c r="X2559">
        <v>2.12</v>
      </c>
      <c r="Y2559">
        <v>2.12</v>
      </c>
      <c r="Z2559">
        <v>2.09</v>
      </c>
      <c r="AA2559">
        <v>2.09</v>
      </c>
      <c r="AB2559">
        <v>2.09</v>
      </c>
      <c r="AC2559">
        <v>2.09</v>
      </c>
      <c r="AD2559">
        <v>276.88470210000003</v>
      </c>
      <c r="AE2559">
        <v>277.54568253000002</v>
      </c>
      <c r="AF2559">
        <v>274.21245264999999</v>
      </c>
      <c r="AG2559">
        <v>276.06319784999999</v>
      </c>
      <c r="AH2559" t="s">
        <v>12</v>
      </c>
      <c r="AI2559" t="s">
        <v>12</v>
      </c>
    </row>
    <row r="2560" spans="1:35" x14ac:dyDescent="0.25">
      <c r="A2560">
        <v>1566567000</v>
      </c>
      <c r="B2560">
        <v>25.69487788</v>
      </c>
      <c r="C2560">
        <v>26.175294839999999</v>
      </c>
      <c r="D2560">
        <v>23.693966039999999</v>
      </c>
      <c r="E2560">
        <v>24.050564189999999</v>
      </c>
      <c r="F2560">
        <v>25.69487788</v>
      </c>
      <c r="G2560">
        <v>26.175294839999999</v>
      </c>
      <c r="H2560">
        <v>23.693966039999999</v>
      </c>
      <c r="I2560">
        <v>24.050564189999999</v>
      </c>
      <c r="J2560">
        <v>2921</v>
      </c>
      <c r="K2560">
        <v>2937</v>
      </c>
      <c r="L2560">
        <v>2834.25</v>
      </c>
      <c r="M2560">
        <v>2856</v>
      </c>
      <c r="N2560">
        <v>2920.25</v>
      </c>
      <c r="O2560">
        <v>2936.75</v>
      </c>
      <c r="P2560">
        <v>2834</v>
      </c>
      <c r="Q2560">
        <v>2855.5</v>
      </c>
      <c r="R2560">
        <v>2911.07</v>
      </c>
      <c r="S2560">
        <v>2927.01</v>
      </c>
      <c r="T2560">
        <v>2834.97</v>
      </c>
      <c r="U2560">
        <v>2847.11</v>
      </c>
      <c r="V2560">
        <v>2.12</v>
      </c>
      <c r="W2560">
        <v>2.12</v>
      </c>
      <c r="X2560">
        <v>2.12</v>
      </c>
      <c r="Y2560">
        <v>2.12</v>
      </c>
      <c r="Z2560">
        <v>2.1</v>
      </c>
      <c r="AA2560">
        <v>2.1</v>
      </c>
      <c r="AB2560">
        <v>2.1</v>
      </c>
      <c r="AC2560">
        <v>2.1</v>
      </c>
      <c r="AD2560">
        <v>274.70346668000002</v>
      </c>
      <c r="AE2560">
        <v>276.44090096000002</v>
      </c>
      <c r="AF2560">
        <v>267.66874639000002</v>
      </c>
      <c r="AG2560">
        <v>268.9718221</v>
      </c>
      <c r="AH2560" t="s">
        <v>12</v>
      </c>
      <c r="AI2560" t="s">
        <v>12</v>
      </c>
    </row>
    <row r="2561" spans="1:35" x14ac:dyDescent="0.25">
      <c r="A2561">
        <v>1566826200</v>
      </c>
      <c r="B2561">
        <v>24.66470545</v>
      </c>
      <c r="C2561">
        <v>24.843004520000001</v>
      </c>
      <c r="D2561">
        <v>24.243721520000001</v>
      </c>
      <c r="E2561">
        <v>24.83805177</v>
      </c>
      <c r="F2561">
        <v>24.66470545</v>
      </c>
      <c r="G2561">
        <v>24.843004520000001</v>
      </c>
      <c r="H2561">
        <v>24.243721520000001</v>
      </c>
      <c r="I2561">
        <v>24.83805177</v>
      </c>
      <c r="J2561">
        <v>2831.25</v>
      </c>
      <c r="K2561">
        <v>2888.5</v>
      </c>
      <c r="L2561">
        <v>2811</v>
      </c>
      <c r="M2561">
        <v>2884</v>
      </c>
      <c r="N2561">
        <v>2831</v>
      </c>
      <c r="O2561">
        <v>2888.5</v>
      </c>
      <c r="P2561">
        <v>2810.25</v>
      </c>
      <c r="Q2561">
        <v>2883.25</v>
      </c>
      <c r="R2561">
        <v>2866.7</v>
      </c>
      <c r="S2561">
        <v>2879.27</v>
      </c>
      <c r="T2561">
        <v>2856</v>
      </c>
      <c r="U2561">
        <v>2878.38</v>
      </c>
      <c r="V2561">
        <v>2.12</v>
      </c>
      <c r="W2561">
        <v>2.12</v>
      </c>
      <c r="X2561">
        <v>2.12</v>
      </c>
      <c r="Y2561">
        <v>2.12</v>
      </c>
      <c r="Z2561">
        <v>2.1</v>
      </c>
      <c r="AA2561">
        <v>2.1</v>
      </c>
      <c r="AB2561">
        <v>2.1</v>
      </c>
      <c r="AC2561">
        <v>2.1</v>
      </c>
      <c r="AD2561">
        <v>271.25692586999998</v>
      </c>
      <c r="AE2561">
        <v>271.94623403000003</v>
      </c>
      <c r="AF2561">
        <v>269.66113025999999</v>
      </c>
      <c r="AG2561">
        <v>271.94623403000003</v>
      </c>
      <c r="AH2561" t="s">
        <v>12</v>
      </c>
      <c r="AI2561" t="s">
        <v>12</v>
      </c>
    </row>
    <row r="2562" spans="1:35" x14ac:dyDescent="0.25">
      <c r="A2562">
        <v>1566912600</v>
      </c>
      <c r="B2562">
        <v>25.254082950000001</v>
      </c>
      <c r="C2562">
        <v>25.35313799</v>
      </c>
      <c r="D2562">
        <v>24.33782381</v>
      </c>
      <c r="E2562">
        <v>24.56565041</v>
      </c>
      <c r="F2562">
        <v>25.254082950000001</v>
      </c>
      <c r="G2562">
        <v>25.35313799</v>
      </c>
      <c r="H2562">
        <v>24.33782381</v>
      </c>
      <c r="I2562">
        <v>24.56565041</v>
      </c>
      <c r="J2562">
        <v>2882</v>
      </c>
      <c r="K2562">
        <v>2900.25</v>
      </c>
      <c r="L2562">
        <v>2861</v>
      </c>
      <c r="M2562">
        <v>2866</v>
      </c>
      <c r="N2562">
        <v>2882.75</v>
      </c>
      <c r="O2562">
        <v>2899.5</v>
      </c>
      <c r="P2562">
        <v>2860</v>
      </c>
      <c r="Q2562">
        <v>2865.5</v>
      </c>
      <c r="R2562">
        <v>2893.14</v>
      </c>
      <c r="S2562">
        <v>2898.79</v>
      </c>
      <c r="T2562">
        <v>2860.59</v>
      </c>
      <c r="U2562">
        <v>2869.16</v>
      </c>
      <c r="V2562">
        <v>2.12</v>
      </c>
      <c r="W2562">
        <v>2.12</v>
      </c>
      <c r="X2562">
        <v>2.12</v>
      </c>
      <c r="Y2562">
        <v>2.12</v>
      </c>
      <c r="Z2562">
        <v>2.15</v>
      </c>
      <c r="AA2562">
        <v>2.15</v>
      </c>
      <c r="AB2562">
        <v>2.15</v>
      </c>
      <c r="AC2562">
        <v>2.15</v>
      </c>
      <c r="AD2562">
        <v>273.40039098</v>
      </c>
      <c r="AE2562">
        <v>273.78753666</v>
      </c>
      <c r="AF2562">
        <v>270.08604624999998</v>
      </c>
      <c r="AG2562">
        <v>270.87922277000001</v>
      </c>
      <c r="AH2562" t="s">
        <v>12</v>
      </c>
      <c r="AI2562" t="s">
        <v>12</v>
      </c>
    </row>
    <row r="2563" spans="1:35" x14ac:dyDescent="0.25">
      <c r="A2563">
        <v>1566999000</v>
      </c>
      <c r="B2563">
        <v>24.357634820000001</v>
      </c>
      <c r="C2563">
        <v>25.115405890000002</v>
      </c>
      <c r="D2563">
        <v>24.149619229999999</v>
      </c>
      <c r="E2563">
        <v>25.075783869999999</v>
      </c>
      <c r="F2563">
        <v>24.357634820000001</v>
      </c>
      <c r="G2563">
        <v>25.115405890000002</v>
      </c>
      <c r="H2563">
        <v>24.149619229999999</v>
      </c>
      <c r="I2563">
        <v>25.075783869999999</v>
      </c>
      <c r="J2563">
        <v>2866.5</v>
      </c>
      <c r="K2563">
        <v>2891</v>
      </c>
      <c r="L2563">
        <v>2853.25</v>
      </c>
      <c r="M2563">
        <v>2890.25</v>
      </c>
      <c r="N2563">
        <v>2866.25</v>
      </c>
      <c r="O2563">
        <v>2890.5</v>
      </c>
      <c r="P2563">
        <v>2851.75</v>
      </c>
      <c r="Q2563">
        <v>2889.75</v>
      </c>
      <c r="R2563">
        <v>2861.28</v>
      </c>
      <c r="S2563">
        <v>2890.03</v>
      </c>
      <c r="T2563">
        <v>2853.05</v>
      </c>
      <c r="U2563">
        <v>2887.94</v>
      </c>
      <c r="V2563">
        <v>2.12</v>
      </c>
      <c r="W2563">
        <v>2.12</v>
      </c>
      <c r="X2563">
        <v>2.12</v>
      </c>
      <c r="Y2563">
        <v>2.12</v>
      </c>
      <c r="Z2563">
        <v>2.12</v>
      </c>
      <c r="AA2563">
        <v>2.12</v>
      </c>
      <c r="AB2563">
        <v>2.12</v>
      </c>
      <c r="AC2563">
        <v>2.12</v>
      </c>
      <c r="AD2563">
        <v>270.18991461000002</v>
      </c>
      <c r="AE2563">
        <v>272.95658982999998</v>
      </c>
      <c r="AF2563">
        <v>269.34952520000002</v>
      </c>
      <c r="AG2563">
        <v>272.78662344000003</v>
      </c>
      <c r="AH2563" t="s">
        <v>12</v>
      </c>
      <c r="AI2563" t="s">
        <v>12</v>
      </c>
    </row>
    <row r="2564" spans="1:35" x14ac:dyDescent="0.25">
      <c r="A2564">
        <v>1567085400</v>
      </c>
      <c r="B2564">
        <v>25.80879118</v>
      </c>
      <c r="C2564">
        <v>26.16538933</v>
      </c>
      <c r="D2564">
        <v>25.511626060000001</v>
      </c>
      <c r="E2564">
        <v>26.02175952</v>
      </c>
      <c r="F2564">
        <v>25.80879118</v>
      </c>
      <c r="G2564">
        <v>26.16538933</v>
      </c>
      <c r="H2564">
        <v>25.511626060000001</v>
      </c>
      <c r="I2564">
        <v>26.02175952</v>
      </c>
      <c r="J2564">
        <v>2884.25</v>
      </c>
      <c r="K2564">
        <v>2931.5</v>
      </c>
      <c r="L2564">
        <v>2876</v>
      </c>
      <c r="M2564">
        <v>2927.5</v>
      </c>
      <c r="N2564">
        <v>2883.25</v>
      </c>
      <c r="O2564">
        <v>2930.75</v>
      </c>
      <c r="P2564">
        <v>2875.25</v>
      </c>
      <c r="Q2564">
        <v>2926.75</v>
      </c>
      <c r="R2564">
        <v>2910.37</v>
      </c>
      <c r="S2564">
        <v>2930.5</v>
      </c>
      <c r="T2564">
        <v>2905.67</v>
      </c>
      <c r="U2564">
        <v>2924.58</v>
      </c>
      <c r="V2564">
        <v>2.12</v>
      </c>
      <c r="W2564">
        <v>2.12</v>
      </c>
      <c r="X2564">
        <v>2.12</v>
      </c>
      <c r="Y2564">
        <v>2.12</v>
      </c>
      <c r="Z2564">
        <v>2.12</v>
      </c>
      <c r="AA2564">
        <v>2.12</v>
      </c>
      <c r="AB2564">
        <v>2.12</v>
      </c>
      <c r="AC2564">
        <v>2.12</v>
      </c>
      <c r="AD2564">
        <v>275.45887289000001</v>
      </c>
      <c r="AE2564">
        <v>276.81860405999998</v>
      </c>
      <c r="AF2564">
        <v>274.41074678000001</v>
      </c>
      <c r="AG2564">
        <v>276.27093456</v>
      </c>
      <c r="AH2564" t="s">
        <v>12</v>
      </c>
      <c r="AI2564" t="s">
        <v>12</v>
      </c>
    </row>
    <row r="2565" spans="1:35" x14ac:dyDescent="0.25">
      <c r="A2565">
        <v>1567171800</v>
      </c>
      <c r="B2565">
        <v>26.45264895</v>
      </c>
      <c r="C2565">
        <v>26.46255446</v>
      </c>
      <c r="D2565">
        <v>25.707259759999999</v>
      </c>
      <c r="E2565">
        <v>25.996995760000001</v>
      </c>
      <c r="F2565">
        <v>26.45264895</v>
      </c>
      <c r="G2565">
        <v>26.46255446</v>
      </c>
      <c r="H2565">
        <v>25.707259759999999</v>
      </c>
      <c r="I2565">
        <v>25.996995760000001</v>
      </c>
      <c r="J2565">
        <v>2925</v>
      </c>
      <c r="K2565">
        <v>2947</v>
      </c>
      <c r="L2565">
        <v>2913.5</v>
      </c>
      <c r="M2565">
        <v>2925.5</v>
      </c>
      <c r="N2565">
        <v>2923.25</v>
      </c>
      <c r="O2565">
        <v>2946.5</v>
      </c>
      <c r="P2565">
        <v>2913.25</v>
      </c>
      <c r="Q2565">
        <v>2924.75</v>
      </c>
      <c r="R2565">
        <v>2937.09</v>
      </c>
      <c r="S2565">
        <v>2940.43</v>
      </c>
      <c r="T2565">
        <v>2913.32</v>
      </c>
      <c r="U2565">
        <v>2926.46</v>
      </c>
      <c r="V2565">
        <v>2.13</v>
      </c>
      <c r="W2565">
        <v>2.13</v>
      </c>
      <c r="X2565">
        <v>2.13</v>
      </c>
      <c r="Y2565">
        <v>2.13</v>
      </c>
      <c r="Z2565">
        <v>2.16</v>
      </c>
      <c r="AA2565">
        <v>2.16</v>
      </c>
      <c r="AB2565">
        <v>2.16</v>
      </c>
      <c r="AC2565">
        <v>2.16</v>
      </c>
      <c r="AD2565">
        <v>277.81951728000001</v>
      </c>
      <c r="AE2565">
        <v>277.83830800999999</v>
      </c>
      <c r="AF2565">
        <v>275.17559555999998</v>
      </c>
      <c r="AG2565">
        <v>276.14818105000001</v>
      </c>
      <c r="AH2565" t="s">
        <v>12</v>
      </c>
      <c r="AI2565" t="s">
        <v>12</v>
      </c>
    </row>
    <row r="2566" spans="1:35" x14ac:dyDescent="0.25">
      <c r="A2566">
        <v>1567517400</v>
      </c>
      <c r="B2566">
        <v>25.476956789999999</v>
      </c>
      <c r="C2566">
        <v>25.73945265</v>
      </c>
      <c r="D2566">
        <v>25.1352169</v>
      </c>
      <c r="E2566">
        <v>25.53638982</v>
      </c>
      <c r="F2566">
        <v>25.476956789999999</v>
      </c>
      <c r="G2566">
        <v>25.73945265</v>
      </c>
      <c r="H2566">
        <v>25.1352169</v>
      </c>
      <c r="I2566">
        <v>25.53638982</v>
      </c>
      <c r="J2566">
        <v>2911.75</v>
      </c>
      <c r="K2566">
        <v>2927</v>
      </c>
      <c r="L2566">
        <v>2889.5</v>
      </c>
      <c r="M2566">
        <v>2906.5</v>
      </c>
      <c r="N2566">
        <v>2901</v>
      </c>
      <c r="O2566">
        <v>2926.5</v>
      </c>
      <c r="P2566">
        <v>2889</v>
      </c>
      <c r="Q2566">
        <v>2906</v>
      </c>
      <c r="R2566">
        <v>2909.01</v>
      </c>
      <c r="S2566">
        <v>2914.39</v>
      </c>
      <c r="T2566">
        <v>2891.85</v>
      </c>
      <c r="U2566">
        <v>2906.27</v>
      </c>
      <c r="V2566">
        <v>2.13</v>
      </c>
      <c r="W2566">
        <v>2.13</v>
      </c>
      <c r="X2566">
        <v>2.13</v>
      </c>
      <c r="Y2566">
        <v>2.13</v>
      </c>
      <c r="Z2566">
        <v>2.17</v>
      </c>
      <c r="AA2566">
        <v>2.17</v>
      </c>
      <c r="AB2566">
        <v>2.17</v>
      </c>
      <c r="AC2566">
        <v>2.17</v>
      </c>
      <c r="AD2566">
        <v>274.37297647000003</v>
      </c>
      <c r="AE2566">
        <v>275.32667679999997</v>
      </c>
      <c r="AF2566">
        <v>273.14544138000002</v>
      </c>
      <c r="AG2566">
        <v>274.53350029000001</v>
      </c>
      <c r="AH2566" t="s">
        <v>12</v>
      </c>
      <c r="AI2566" t="s">
        <v>12</v>
      </c>
    </row>
    <row r="2567" spans="1:35" x14ac:dyDescent="0.25">
      <c r="A2567">
        <v>1567603800</v>
      </c>
      <c r="B2567">
        <v>26.155483830000001</v>
      </c>
      <c r="C2567">
        <v>26.383310430000002</v>
      </c>
      <c r="D2567">
        <v>25.927657230000001</v>
      </c>
      <c r="E2567">
        <v>26.373404919999999</v>
      </c>
      <c r="F2567">
        <v>26.155483830000001</v>
      </c>
      <c r="G2567">
        <v>26.383310430000002</v>
      </c>
      <c r="H2567">
        <v>25.927657230000001</v>
      </c>
      <c r="I2567">
        <v>26.373404919999999</v>
      </c>
      <c r="J2567">
        <v>2903.75</v>
      </c>
      <c r="K2567">
        <v>2940.25</v>
      </c>
      <c r="L2567">
        <v>2902.75</v>
      </c>
      <c r="M2567">
        <v>2939.5</v>
      </c>
      <c r="N2567">
        <v>2903</v>
      </c>
      <c r="O2567">
        <v>2939.5</v>
      </c>
      <c r="P2567">
        <v>2902</v>
      </c>
      <c r="Q2567">
        <v>2938.5</v>
      </c>
      <c r="R2567">
        <v>2924.67</v>
      </c>
      <c r="S2567">
        <v>2938.84</v>
      </c>
      <c r="T2567">
        <v>2921.86</v>
      </c>
      <c r="U2567">
        <v>2937.78</v>
      </c>
      <c r="V2567">
        <v>2.13</v>
      </c>
      <c r="W2567">
        <v>2.13</v>
      </c>
      <c r="X2567">
        <v>2.13</v>
      </c>
      <c r="Y2567">
        <v>2.13</v>
      </c>
      <c r="Z2567">
        <v>2.21</v>
      </c>
      <c r="AA2567">
        <v>2.21</v>
      </c>
      <c r="AB2567">
        <v>2.21</v>
      </c>
      <c r="AC2567">
        <v>2.21</v>
      </c>
      <c r="AD2567">
        <v>276.79971890000002</v>
      </c>
      <c r="AE2567">
        <v>277.66371475</v>
      </c>
      <c r="AF2567">
        <v>276.01598496999998</v>
      </c>
      <c r="AG2567">
        <v>277.64955089</v>
      </c>
      <c r="AH2567" t="s">
        <v>12</v>
      </c>
      <c r="AI2567" t="s">
        <v>12</v>
      </c>
    </row>
    <row r="2568" spans="1:35" x14ac:dyDescent="0.25">
      <c r="A2568">
        <v>1567690200</v>
      </c>
      <c r="B2568">
        <v>27.121270490000001</v>
      </c>
      <c r="C2568">
        <v>27.666073220000001</v>
      </c>
      <c r="D2568">
        <v>27.081648470000001</v>
      </c>
      <c r="E2568">
        <v>27.398624609999999</v>
      </c>
      <c r="F2568">
        <v>27.121270490000001</v>
      </c>
      <c r="G2568">
        <v>27.666073220000001</v>
      </c>
      <c r="H2568">
        <v>27.081648470000001</v>
      </c>
      <c r="I2568">
        <v>27.398624609999999</v>
      </c>
      <c r="J2568">
        <v>2939.5</v>
      </c>
      <c r="K2568">
        <v>2987.5</v>
      </c>
      <c r="L2568">
        <v>2937.5</v>
      </c>
      <c r="M2568">
        <v>2973.25</v>
      </c>
      <c r="N2568">
        <v>2938</v>
      </c>
      <c r="O2568">
        <v>2986.5</v>
      </c>
      <c r="P2568">
        <v>2936.5</v>
      </c>
      <c r="Q2568">
        <v>2972</v>
      </c>
      <c r="R2568">
        <v>2960.6</v>
      </c>
      <c r="S2568">
        <v>2985.86</v>
      </c>
      <c r="T2568">
        <v>2960.6</v>
      </c>
      <c r="U2568">
        <v>2976</v>
      </c>
      <c r="V2568">
        <v>2.13</v>
      </c>
      <c r="W2568">
        <v>2.13</v>
      </c>
      <c r="X2568">
        <v>2.13</v>
      </c>
      <c r="Y2568">
        <v>2.13</v>
      </c>
      <c r="Z2568">
        <v>2.21</v>
      </c>
      <c r="AA2568">
        <v>2.21</v>
      </c>
      <c r="AB2568">
        <v>2.21</v>
      </c>
      <c r="AC2568">
        <v>2.21</v>
      </c>
      <c r="AD2568">
        <v>280.24625972000001</v>
      </c>
      <c r="AE2568">
        <v>282.17254553999999</v>
      </c>
      <c r="AF2568">
        <v>280.10462104999999</v>
      </c>
      <c r="AG2568">
        <v>281.21884520999998</v>
      </c>
      <c r="AH2568" t="s">
        <v>12</v>
      </c>
      <c r="AI2568" t="s">
        <v>12</v>
      </c>
    </row>
    <row r="2569" spans="1:35" x14ac:dyDescent="0.25">
      <c r="A2569">
        <v>1567776600</v>
      </c>
      <c r="B2569">
        <v>27.497679649999998</v>
      </c>
      <c r="C2569">
        <v>27.641309459999999</v>
      </c>
      <c r="D2569">
        <v>27.278767999999999</v>
      </c>
      <c r="E2569">
        <v>27.467963139999998</v>
      </c>
      <c r="F2569">
        <v>27.497679649999998</v>
      </c>
      <c r="G2569">
        <v>27.641309459999999</v>
      </c>
      <c r="H2569">
        <v>27.278767999999999</v>
      </c>
      <c r="I2569">
        <v>27.467963139999998</v>
      </c>
      <c r="J2569">
        <v>2972.25</v>
      </c>
      <c r="K2569">
        <v>2989.5</v>
      </c>
      <c r="L2569">
        <v>2972.25</v>
      </c>
      <c r="M2569">
        <v>2982.25</v>
      </c>
      <c r="N2569">
        <v>2970.75</v>
      </c>
      <c r="O2569">
        <v>2988.25</v>
      </c>
      <c r="P2569">
        <v>2970.25</v>
      </c>
      <c r="Q2569">
        <v>2980.75</v>
      </c>
      <c r="R2569">
        <v>2980.33</v>
      </c>
      <c r="S2569">
        <v>2985.03</v>
      </c>
      <c r="T2569">
        <v>2972.51</v>
      </c>
      <c r="U2569">
        <v>2978.71</v>
      </c>
      <c r="V2569">
        <v>2.12</v>
      </c>
      <c r="W2569">
        <v>2.12</v>
      </c>
      <c r="X2569">
        <v>2.12</v>
      </c>
      <c r="Y2569">
        <v>2.12</v>
      </c>
      <c r="Z2569">
        <v>2.15</v>
      </c>
      <c r="AA2569">
        <v>2.15</v>
      </c>
      <c r="AB2569">
        <v>2.15</v>
      </c>
      <c r="AC2569">
        <v>2.15</v>
      </c>
      <c r="AD2569">
        <v>281.54933541999998</v>
      </c>
      <c r="AE2569">
        <v>282.1064475</v>
      </c>
      <c r="AF2569">
        <v>280.84114210000001</v>
      </c>
      <c r="AG2569">
        <v>281.43602449000002</v>
      </c>
      <c r="AH2569" t="s">
        <v>12</v>
      </c>
      <c r="AI2569" t="s">
        <v>12</v>
      </c>
    </row>
    <row r="2570" spans="1:35" x14ac:dyDescent="0.25">
      <c r="A2570">
        <v>1568035800</v>
      </c>
      <c r="B2570">
        <v>27.755222759999999</v>
      </c>
      <c r="C2570">
        <v>27.774984239999998</v>
      </c>
      <c r="D2570">
        <v>27.195561770000001</v>
      </c>
      <c r="E2570">
        <v>27.487774139999999</v>
      </c>
      <c r="F2570">
        <v>27.755222759999999</v>
      </c>
      <c r="G2570">
        <v>27.774984239999998</v>
      </c>
      <c r="H2570">
        <v>27.195561770000001</v>
      </c>
      <c r="I2570">
        <v>27.487774139999999</v>
      </c>
      <c r="J2570">
        <v>2981.75</v>
      </c>
      <c r="K2570">
        <v>2993</v>
      </c>
      <c r="L2570">
        <v>2971</v>
      </c>
      <c r="M2570">
        <v>2979.75</v>
      </c>
      <c r="N2570">
        <v>2980.25</v>
      </c>
      <c r="O2570">
        <v>2991.5</v>
      </c>
      <c r="P2570">
        <v>2969.5</v>
      </c>
      <c r="Q2570">
        <v>2978.25</v>
      </c>
      <c r="R2570">
        <v>2988.43</v>
      </c>
      <c r="S2570">
        <v>2989.43</v>
      </c>
      <c r="T2570">
        <v>2969.39</v>
      </c>
      <c r="U2570">
        <v>2978.43</v>
      </c>
      <c r="V2570">
        <v>2.13</v>
      </c>
      <c r="W2570">
        <v>2.13</v>
      </c>
      <c r="X2570">
        <v>2.13</v>
      </c>
      <c r="Y2570">
        <v>2.13</v>
      </c>
      <c r="Z2570">
        <v>2.12</v>
      </c>
      <c r="AA2570">
        <v>2.12</v>
      </c>
      <c r="AB2570">
        <v>2.12</v>
      </c>
      <c r="AC2570">
        <v>2.12</v>
      </c>
      <c r="AD2570">
        <v>282.46526545</v>
      </c>
      <c r="AE2570">
        <v>282.55969121999999</v>
      </c>
      <c r="AF2570">
        <v>280.59563508999997</v>
      </c>
      <c r="AG2570">
        <v>281.57766315999999</v>
      </c>
      <c r="AH2570" t="s">
        <v>12</v>
      </c>
      <c r="AI2570" t="s">
        <v>12</v>
      </c>
    </row>
    <row r="2571" spans="1:35" x14ac:dyDescent="0.25">
      <c r="A2571">
        <v>1568122200</v>
      </c>
      <c r="B2571">
        <v>27.245089289999999</v>
      </c>
      <c r="C2571">
        <v>27.487774139999999</v>
      </c>
      <c r="D2571">
        <v>26.863133049999998</v>
      </c>
      <c r="E2571">
        <v>27.487774139999999</v>
      </c>
      <c r="F2571">
        <v>27.245089289999999</v>
      </c>
      <c r="G2571">
        <v>27.487774139999999</v>
      </c>
      <c r="H2571">
        <v>26.863133049999998</v>
      </c>
      <c r="I2571">
        <v>27.487774139999999</v>
      </c>
      <c r="J2571">
        <v>2980.5</v>
      </c>
      <c r="K2571">
        <v>2986.25</v>
      </c>
      <c r="L2571">
        <v>2958.75</v>
      </c>
      <c r="M2571">
        <v>2980.25</v>
      </c>
      <c r="N2571">
        <v>2979.25</v>
      </c>
      <c r="O2571">
        <v>2985</v>
      </c>
      <c r="P2571">
        <v>2957.25</v>
      </c>
      <c r="Q2571">
        <v>2978.5</v>
      </c>
      <c r="R2571">
        <v>2971.01</v>
      </c>
      <c r="S2571">
        <v>2979.39</v>
      </c>
      <c r="T2571">
        <v>2957.01</v>
      </c>
      <c r="U2571">
        <v>2979.39</v>
      </c>
      <c r="V2571">
        <v>2.13</v>
      </c>
      <c r="W2571">
        <v>2.13</v>
      </c>
      <c r="X2571">
        <v>2.13</v>
      </c>
      <c r="Y2571">
        <v>2.13</v>
      </c>
      <c r="Z2571">
        <v>2.14</v>
      </c>
      <c r="AA2571">
        <v>2.14</v>
      </c>
      <c r="AB2571">
        <v>2.14</v>
      </c>
      <c r="AC2571">
        <v>2.14</v>
      </c>
      <c r="AD2571">
        <v>280.78448664000001</v>
      </c>
      <c r="AE2571">
        <v>281.57766315999999</v>
      </c>
      <c r="AF2571">
        <v>279.47196836000001</v>
      </c>
      <c r="AG2571">
        <v>281.51156510999999</v>
      </c>
      <c r="AH2571" t="s">
        <v>12</v>
      </c>
      <c r="AI2571" t="s">
        <v>12</v>
      </c>
    </row>
    <row r="2572" spans="1:35" x14ac:dyDescent="0.25">
      <c r="A2572">
        <v>1568208600</v>
      </c>
      <c r="B2572">
        <v>27.557112669999999</v>
      </c>
      <c r="C2572">
        <v>28.072198889999999</v>
      </c>
      <c r="D2572">
        <v>27.378516430000001</v>
      </c>
      <c r="E2572">
        <v>28.072198889999999</v>
      </c>
      <c r="F2572">
        <v>27.557112669999999</v>
      </c>
      <c r="G2572">
        <v>28.072198889999999</v>
      </c>
      <c r="H2572">
        <v>27.378516430000001</v>
      </c>
      <c r="I2572">
        <v>28.072198889999999</v>
      </c>
      <c r="J2572">
        <v>2980.75</v>
      </c>
      <c r="K2572">
        <v>3005.75</v>
      </c>
      <c r="L2572">
        <v>2973.75</v>
      </c>
      <c r="M2572">
        <v>3003.75</v>
      </c>
      <c r="N2572">
        <v>2979</v>
      </c>
      <c r="O2572">
        <v>3004.25</v>
      </c>
      <c r="P2572">
        <v>2972</v>
      </c>
      <c r="Q2572">
        <v>3002</v>
      </c>
      <c r="R2572">
        <v>2981.41</v>
      </c>
      <c r="S2572">
        <v>3000.93</v>
      </c>
      <c r="T2572">
        <v>2975.31</v>
      </c>
      <c r="U2572">
        <v>3000.93</v>
      </c>
      <c r="V2572">
        <v>2.13</v>
      </c>
      <c r="W2572">
        <v>2.13</v>
      </c>
      <c r="X2572">
        <v>2.13</v>
      </c>
      <c r="Y2572">
        <v>2.13</v>
      </c>
      <c r="Z2572">
        <v>2.15</v>
      </c>
      <c r="AA2572">
        <v>2.15</v>
      </c>
      <c r="AB2572">
        <v>2.15</v>
      </c>
      <c r="AC2572">
        <v>2.15</v>
      </c>
      <c r="AD2572">
        <v>281.83261275000001</v>
      </c>
      <c r="AE2572">
        <v>283.59837476000001</v>
      </c>
      <c r="AF2572">
        <v>281.15274715999999</v>
      </c>
      <c r="AG2572">
        <v>283.51339156</v>
      </c>
      <c r="AH2572" t="s">
        <v>12</v>
      </c>
      <c r="AI2572" t="s">
        <v>12</v>
      </c>
    </row>
    <row r="2573" spans="1:35" x14ac:dyDescent="0.25">
      <c r="A2573">
        <v>1568295000</v>
      </c>
      <c r="B2573">
        <v>28.314883739999999</v>
      </c>
      <c r="C2573">
        <v>28.64820396</v>
      </c>
      <c r="D2573">
        <v>28.07715164</v>
      </c>
      <c r="E2573">
        <v>28.309930990000002</v>
      </c>
      <c r="F2573">
        <v>28.314883739999999</v>
      </c>
      <c r="G2573">
        <v>28.64820396</v>
      </c>
      <c r="H2573">
        <v>28.07715164</v>
      </c>
      <c r="I2573">
        <v>28.309930990000002</v>
      </c>
      <c r="J2573">
        <v>3004.25</v>
      </c>
      <c r="K2573">
        <v>3023.5</v>
      </c>
      <c r="L2573">
        <v>3001</v>
      </c>
      <c r="M2573">
        <v>3013.75</v>
      </c>
      <c r="N2573">
        <v>3003</v>
      </c>
      <c r="O2573">
        <v>3021.75</v>
      </c>
      <c r="P2573">
        <v>3001</v>
      </c>
      <c r="Q2573">
        <v>3011.75</v>
      </c>
      <c r="R2573">
        <v>3009.08</v>
      </c>
      <c r="S2573">
        <v>3020.74</v>
      </c>
      <c r="T2573">
        <v>3000.92</v>
      </c>
      <c r="U2573">
        <v>3009.57</v>
      </c>
      <c r="V2573">
        <v>2.13</v>
      </c>
      <c r="W2573">
        <v>2.13</v>
      </c>
      <c r="X2573">
        <v>2.13</v>
      </c>
      <c r="Y2573">
        <v>2.13</v>
      </c>
      <c r="Z2573">
        <v>2.2000000000000002</v>
      </c>
      <c r="AA2573">
        <v>2.2000000000000002</v>
      </c>
      <c r="AB2573">
        <v>2.2000000000000002</v>
      </c>
      <c r="AC2573">
        <v>2.2000000000000002</v>
      </c>
      <c r="AD2573">
        <v>284.45764931000002</v>
      </c>
      <c r="AE2573">
        <v>285.60020120000001</v>
      </c>
      <c r="AF2573">
        <v>283.6644728</v>
      </c>
      <c r="AG2573">
        <v>284.49541962000001</v>
      </c>
      <c r="AH2573" t="s">
        <v>12</v>
      </c>
      <c r="AI2573" t="s">
        <v>12</v>
      </c>
    </row>
    <row r="2574" spans="1:35" x14ac:dyDescent="0.25">
      <c r="A2574">
        <v>1568381400</v>
      </c>
      <c r="B2574">
        <v>28.463466310000001</v>
      </c>
      <c r="C2574">
        <v>28.572426849999999</v>
      </c>
      <c r="D2574">
        <v>28.14649017</v>
      </c>
      <c r="E2574">
        <v>28.24554521</v>
      </c>
      <c r="F2574">
        <v>28.463466310000001</v>
      </c>
      <c r="G2574">
        <v>28.572426849999999</v>
      </c>
      <c r="H2574">
        <v>28.14649017</v>
      </c>
      <c r="I2574">
        <v>28.24554521</v>
      </c>
      <c r="J2574">
        <v>3016</v>
      </c>
      <c r="K2574">
        <v>3025</v>
      </c>
      <c r="L2574">
        <v>3008.25</v>
      </c>
      <c r="M2574">
        <v>3011</v>
      </c>
      <c r="N2574">
        <v>3012</v>
      </c>
      <c r="O2574">
        <v>3025.75</v>
      </c>
      <c r="P2574">
        <v>3005.75</v>
      </c>
      <c r="Q2574">
        <v>3008.5</v>
      </c>
      <c r="R2574">
        <v>3012.21</v>
      </c>
      <c r="S2574">
        <v>3017.33</v>
      </c>
      <c r="T2574">
        <v>3002.9</v>
      </c>
      <c r="U2574">
        <v>3007.39</v>
      </c>
      <c r="V2574">
        <v>2.14</v>
      </c>
      <c r="W2574">
        <v>2.14</v>
      </c>
      <c r="X2574">
        <v>2.14</v>
      </c>
      <c r="Y2574">
        <v>2.14</v>
      </c>
      <c r="Z2574">
        <v>2.2000000000000002</v>
      </c>
      <c r="AA2574">
        <v>2.2000000000000002</v>
      </c>
      <c r="AB2574">
        <v>2.2000000000000002</v>
      </c>
      <c r="AC2574">
        <v>2.2000000000000002</v>
      </c>
      <c r="AD2574">
        <v>284.95810592999999</v>
      </c>
      <c r="AE2574">
        <v>285.32636645000002</v>
      </c>
      <c r="AF2574">
        <v>283.91942239000002</v>
      </c>
      <c r="AG2574">
        <v>284.30656807000003</v>
      </c>
      <c r="AH2574" t="s">
        <v>12</v>
      </c>
      <c r="AI2574" t="s">
        <v>12</v>
      </c>
    </row>
    <row r="2575" spans="1:35" x14ac:dyDescent="0.25">
      <c r="A2575">
        <v>1568640600</v>
      </c>
      <c r="B2575">
        <v>27.893899820000001</v>
      </c>
      <c r="C2575">
        <v>28.129749870000001</v>
      </c>
      <c r="D2575">
        <v>27.78989202</v>
      </c>
      <c r="E2575">
        <v>28.00286036</v>
      </c>
      <c r="F2575">
        <v>27.893899820000001</v>
      </c>
      <c r="G2575">
        <v>28.129749870000001</v>
      </c>
      <c r="H2575">
        <v>27.78989202</v>
      </c>
      <c r="I2575">
        <v>28.00286036</v>
      </c>
      <c r="J2575">
        <v>2994.75</v>
      </c>
      <c r="K2575">
        <v>3007</v>
      </c>
      <c r="L2575">
        <v>2986.25</v>
      </c>
      <c r="M2575">
        <v>3003.75</v>
      </c>
      <c r="N2575">
        <v>2996.75</v>
      </c>
      <c r="O2575">
        <v>3005.25</v>
      </c>
      <c r="P2575">
        <v>2983.5</v>
      </c>
      <c r="Q2575">
        <v>3001.5</v>
      </c>
      <c r="R2575">
        <v>2996.41</v>
      </c>
      <c r="S2575">
        <v>3002.19</v>
      </c>
      <c r="T2575">
        <v>2990.67</v>
      </c>
      <c r="U2575">
        <v>2997.96</v>
      </c>
      <c r="V2575">
        <v>2.25</v>
      </c>
      <c r="W2575">
        <v>2.25</v>
      </c>
      <c r="X2575">
        <v>2.25</v>
      </c>
      <c r="Y2575">
        <v>2.25</v>
      </c>
      <c r="Z2575">
        <v>2.4300000000000002</v>
      </c>
      <c r="AA2575">
        <v>2.4300000000000002</v>
      </c>
      <c r="AB2575">
        <v>2.4300000000000002</v>
      </c>
      <c r="AC2575">
        <v>2.4300000000000002</v>
      </c>
      <c r="AD2575">
        <v>283.12624588</v>
      </c>
      <c r="AE2575">
        <v>284.35170359</v>
      </c>
      <c r="AF2575">
        <v>282.75798535000001</v>
      </c>
      <c r="AG2575">
        <v>283.42840835999999</v>
      </c>
      <c r="AH2575" t="s">
        <v>12</v>
      </c>
      <c r="AI2575" t="s">
        <v>12</v>
      </c>
    </row>
    <row r="2576" spans="1:35" x14ac:dyDescent="0.25">
      <c r="A2576">
        <v>1568727000</v>
      </c>
      <c r="B2576">
        <v>27.913710819999999</v>
      </c>
      <c r="C2576">
        <v>28.23068696</v>
      </c>
      <c r="D2576">
        <v>27.883994309999999</v>
      </c>
      <c r="E2576">
        <v>28.22078145</v>
      </c>
      <c r="F2576">
        <v>27.913710819999999</v>
      </c>
      <c r="G2576">
        <v>28.23068696</v>
      </c>
      <c r="H2576">
        <v>27.883994309999999</v>
      </c>
      <c r="I2576">
        <v>28.22078145</v>
      </c>
      <c r="J2576">
        <v>3007.5</v>
      </c>
      <c r="K2576">
        <v>3011.5</v>
      </c>
      <c r="L2576">
        <v>2996.5</v>
      </c>
      <c r="M2576">
        <v>3010.5</v>
      </c>
      <c r="N2576">
        <v>3004.25</v>
      </c>
      <c r="O2576">
        <v>3009</v>
      </c>
      <c r="P2576">
        <v>2993.75</v>
      </c>
      <c r="Q2576">
        <v>3008</v>
      </c>
      <c r="R2576">
        <v>2995.67</v>
      </c>
      <c r="S2576">
        <v>3006.21</v>
      </c>
      <c r="T2576">
        <v>2993.73</v>
      </c>
      <c r="U2576">
        <v>3005.7</v>
      </c>
      <c r="V2576">
        <v>2.2999999999999998</v>
      </c>
      <c r="W2576">
        <v>2.2999999999999998</v>
      </c>
      <c r="X2576">
        <v>2.2999999999999998</v>
      </c>
      <c r="Y2576">
        <v>2.2999999999999998</v>
      </c>
      <c r="Z2576">
        <v>5.25</v>
      </c>
      <c r="AA2576">
        <v>5.25</v>
      </c>
      <c r="AB2576">
        <v>5.25</v>
      </c>
      <c r="AC2576">
        <v>5.25</v>
      </c>
      <c r="AD2576">
        <v>283.22067164999999</v>
      </c>
      <c r="AE2576">
        <v>284.24047002999998</v>
      </c>
      <c r="AF2576">
        <v>283.04126267999999</v>
      </c>
      <c r="AG2576">
        <v>284.14604424999999</v>
      </c>
      <c r="AH2576" t="s">
        <v>12</v>
      </c>
      <c r="AI2576" t="s">
        <v>12</v>
      </c>
    </row>
    <row r="2577" spans="1:35" x14ac:dyDescent="0.25">
      <c r="A2577">
        <v>1568813400</v>
      </c>
      <c r="B2577">
        <v>28.082104399999999</v>
      </c>
      <c r="C2577">
        <v>28.285167229999999</v>
      </c>
      <c r="D2577">
        <v>27.443199369999999</v>
      </c>
      <c r="E2577">
        <v>28.265356220000001</v>
      </c>
      <c r="F2577">
        <v>28.082104399999999</v>
      </c>
      <c r="G2577">
        <v>28.285167229999999</v>
      </c>
      <c r="H2577">
        <v>27.443199369999999</v>
      </c>
      <c r="I2577">
        <v>28.265356220000001</v>
      </c>
      <c r="J2577">
        <v>3010.25</v>
      </c>
      <c r="K2577">
        <v>3016</v>
      </c>
      <c r="L2577">
        <v>2984</v>
      </c>
      <c r="M2577">
        <v>3011.25</v>
      </c>
      <c r="N2577">
        <v>3008.75</v>
      </c>
      <c r="O2577">
        <v>3013.75</v>
      </c>
      <c r="P2577">
        <v>2980.75</v>
      </c>
      <c r="Q2577">
        <v>3008.5</v>
      </c>
      <c r="R2577">
        <v>3001.5</v>
      </c>
      <c r="S2577">
        <v>3007.83</v>
      </c>
      <c r="T2577">
        <v>2978.57</v>
      </c>
      <c r="U2577">
        <v>3006.73</v>
      </c>
      <c r="V2577">
        <v>2.25</v>
      </c>
      <c r="W2577">
        <v>2.25</v>
      </c>
      <c r="X2577">
        <v>2.25</v>
      </c>
      <c r="Y2577">
        <v>2.25</v>
      </c>
      <c r="Z2577">
        <v>2.5499999999999998</v>
      </c>
      <c r="AA2577">
        <v>2.5499999999999998</v>
      </c>
      <c r="AB2577">
        <v>2.5499999999999998</v>
      </c>
      <c r="AC2577">
        <v>2.5499999999999998</v>
      </c>
      <c r="AD2577">
        <v>283.74001342000003</v>
      </c>
      <c r="AE2577">
        <v>284.42932158000002</v>
      </c>
      <c r="AF2577">
        <v>281.61543347000003</v>
      </c>
      <c r="AG2577">
        <v>284.31601065000001</v>
      </c>
      <c r="AH2577" t="s">
        <v>12</v>
      </c>
      <c r="AI2577" t="s">
        <v>12</v>
      </c>
    </row>
    <row r="2578" spans="1:35" x14ac:dyDescent="0.25">
      <c r="A2578">
        <v>1568899800</v>
      </c>
      <c r="B2578">
        <v>28.354505759999999</v>
      </c>
      <c r="C2578">
        <v>28.671481889999999</v>
      </c>
      <c r="D2578">
        <v>28.126679159999998</v>
      </c>
      <c r="E2578">
        <v>28.22078145</v>
      </c>
      <c r="F2578">
        <v>28.354505759999999</v>
      </c>
      <c r="G2578">
        <v>28.671481889999999</v>
      </c>
      <c r="H2578">
        <v>28.126679159999998</v>
      </c>
      <c r="I2578">
        <v>28.22078145</v>
      </c>
      <c r="J2578">
        <v>3012.25</v>
      </c>
      <c r="K2578">
        <v>3026.25</v>
      </c>
      <c r="L2578">
        <v>2996</v>
      </c>
      <c r="M2578">
        <v>3010.75</v>
      </c>
      <c r="N2578">
        <v>3010</v>
      </c>
      <c r="O2578">
        <v>3024.5</v>
      </c>
      <c r="P2578">
        <v>2991.25</v>
      </c>
      <c r="Q2578">
        <v>3008</v>
      </c>
      <c r="R2578">
        <v>3010.36</v>
      </c>
      <c r="S2578">
        <v>3021.99</v>
      </c>
      <c r="T2578">
        <v>3003.16</v>
      </c>
      <c r="U2578">
        <v>3006.79</v>
      </c>
      <c r="V2578">
        <v>1.9</v>
      </c>
      <c r="W2578">
        <v>1.9</v>
      </c>
      <c r="X2578">
        <v>1.9</v>
      </c>
      <c r="Y2578">
        <v>1.9</v>
      </c>
      <c r="Z2578">
        <v>1.95</v>
      </c>
      <c r="AA2578">
        <v>1.95</v>
      </c>
      <c r="AB2578">
        <v>1.95</v>
      </c>
      <c r="AC2578">
        <v>1.95</v>
      </c>
      <c r="AD2578">
        <v>284.72204148999998</v>
      </c>
      <c r="AE2578">
        <v>285.76072502</v>
      </c>
      <c r="AF2578">
        <v>283.94803339999999</v>
      </c>
      <c r="AG2578">
        <v>284.29712549999999</v>
      </c>
      <c r="AH2578" t="s">
        <v>12</v>
      </c>
      <c r="AI2578" t="s">
        <v>12</v>
      </c>
    </row>
    <row r="2579" spans="1:35" x14ac:dyDescent="0.25">
      <c r="A2579">
        <v>1568986200</v>
      </c>
      <c r="B2579">
        <v>28.428797039999999</v>
      </c>
      <c r="C2579">
        <v>28.50180061</v>
      </c>
      <c r="D2579">
        <v>27.60416382</v>
      </c>
      <c r="E2579">
        <v>27.799797529999999</v>
      </c>
      <c r="F2579">
        <v>28.428797039999999</v>
      </c>
      <c r="G2579">
        <v>28.50180061</v>
      </c>
      <c r="H2579">
        <v>27.60416382</v>
      </c>
      <c r="I2579">
        <v>27.799797529999999</v>
      </c>
      <c r="J2579">
        <v>3009.25</v>
      </c>
      <c r="K2579">
        <v>3021</v>
      </c>
      <c r="L2579">
        <v>2988.5</v>
      </c>
      <c r="M2579">
        <v>2992</v>
      </c>
      <c r="N2579">
        <v>3007</v>
      </c>
      <c r="O2579">
        <v>3018</v>
      </c>
      <c r="P2579">
        <v>2985.25</v>
      </c>
      <c r="Q2579">
        <v>2989.5</v>
      </c>
      <c r="R2579">
        <v>3008.42</v>
      </c>
      <c r="S2579">
        <v>3016.37</v>
      </c>
      <c r="T2579">
        <v>2984.68</v>
      </c>
      <c r="U2579">
        <v>2992.07</v>
      </c>
      <c r="V2579">
        <v>1.9</v>
      </c>
      <c r="W2579">
        <v>1.9</v>
      </c>
      <c r="X2579">
        <v>1.9</v>
      </c>
      <c r="Y2579">
        <v>1.9</v>
      </c>
      <c r="Z2579">
        <v>1.86</v>
      </c>
      <c r="AA2579">
        <v>1.86</v>
      </c>
      <c r="AB2579">
        <v>1.86</v>
      </c>
      <c r="AC2579">
        <v>1.86</v>
      </c>
      <c r="AD2579">
        <v>284.92664581000002</v>
      </c>
      <c r="AE2579">
        <v>285.22071712000002</v>
      </c>
      <c r="AF2579">
        <v>282.12822523</v>
      </c>
      <c r="AG2579">
        <v>282.95352215000003</v>
      </c>
      <c r="AH2579" t="s">
        <v>12</v>
      </c>
      <c r="AI2579" t="s">
        <v>12</v>
      </c>
    </row>
    <row r="2580" spans="1:35" x14ac:dyDescent="0.25">
      <c r="A2580">
        <v>1569245400</v>
      </c>
      <c r="B2580">
        <v>27.6165457</v>
      </c>
      <c r="C2580">
        <v>28.022671370000001</v>
      </c>
      <c r="D2580">
        <v>27.537301660000001</v>
      </c>
      <c r="E2580">
        <v>27.824561289999998</v>
      </c>
      <c r="F2580">
        <v>27.6165457</v>
      </c>
      <c r="G2580">
        <v>28.022671370000001</v>
      </c>
      <c r="H2580">
        <v>27.537301660000001</v>
      </c>
      <c r="I2580">
        <v>27.824561289999998</v>
      </c>
      <c r="J2580">
        <v>3000</v>
      </c>
      <c r="K2580">
        <v>3008</v>
      </c>
      <c r="L2580">
        <v>2985</v>
      </c>
      <c r="M2580">
        <v>2999.25</v>
      </c>
      <c r="N2580">
        <v>2995.75</v>
      </c>
      <c r="O2580">
        <v>3008.25</v>
      </c>
      <c r="P2580">
        <v>2982</v>
      </c>
      <c r="Q2580">
        <v>2997</v>
      </c>
      <c r="R2580">
        <v>2983.5</v>
      </c>
      <c r="S2580">
        <v>2999.15</v>
      </c>
      <c r="T2580">
        <v>2982.23</v>
      </c>
      <c r="U2580">
        <v>2991.78</v>
      </c>
      <c r="V2580">
        <v>1.9</v>
      </c>
      <c r="W2580">
        <v>1.9</v>
      </c>
      <c r="X2580">
        <v>1.9</v>
      </c>
      <c r="Y2580">
        <v>1.9</v>
      </c>
      <c r="Z2580">
        <v>1.85</v>
      </c>
      <c r="AA2580">
        <v>1.85</v>
      </c>
      <c r="AB2580">
        <v>1.85</v>
      </c>
      <c r="AC2580">
        <v>1.85</v>
      </c>
      <c r="AD2580">
        <v>282.26103162999999</v>
      </c>
      <c r="AE2580">
        <v>283.63652648999999</v>
      </c>
      <c r="AF2580">
        <v>281.99541883000001</v>
      </c>
      <c r="AG2580">
        <v>282.88711895</v>
      </c>
      <c r="AH2580" t="s">
        <v>12</v>
      </c>
      <c r="AI2580" t="s">
        <v>12</v>
      </c>
    </row>
    <row r="2581" spans="1:35" x14ac:dyDescent="0.25">
      <c r="A2581">
        <v>1569331800</v>
      </c>
      <c r="B2581">
        <v>28.141537419999999</v>
      </c>
      <c r="C2581">
        <v>28.25099324</v>
      </c>
      <c r="D2581">
        <v>26.853821870000001</v>
      </c>
      <c r="E2581">
        <v>27.141081499999999</v>
      </c>
      <c r="F2581">
        <v>28.141537419999999</v>
      </c>
      <c r="G2581">
        <v>28.25099324</v>
      </c>
      <c r="H2581">
        <v>26.853821870000001</v>
      </c>
      <c r="I2581">
        <v>27.141081499999999</v>
      </c>
      <c r="J2581">
        <v>3004.75</v>
      </c>
      <c r="K2581">
        <v>3013.25</v>
      </c>
      <c r="L2581">
        <v>2961.5</v>
      </c>
      <c r="M2581">
        <v>2972.25</v>
      </c>
      <c r="N2581">
        <v>3001</v>
      </c>
      <c r="O2581">
        <v>3012.25</v>
      </c>
      <c r="P2581">
        <v>2958.5</v>
      </c>
      <c r="Q2581">
        <v>2970.25</v>
      </c>
      <c r="R2581">
        <v>3002.43</v>
      </c>
      <c r="S2581">
        <v>3007.98</v>
      </c>
      <c r="T2581">
        <v>2957.73</v>
      </c>
      <c r="U2581">
        <v>2966.6</v>
      </c>
      <c r="V2581">
        <v>1.9</v>
      </c>
      <c r="W2581">
        <v>1.9</v>
      </c>
      <c r="X2581">
        <v>1.9</v>
      </c>
      <c r="Y2581">
        <v>1.9</v>
      </c>
      <c r="Z2581">
        <v>1.96</v>
      </c>
      <c r="AA2581">
        <v>1.96</v>
      </c>
      <c r="AB2581">
        <v>1.96</v>
      </c>
      <c r="AC2581">
        <v>1.96</v>
      </c>
      <c r="AD2581">
        <v>284.02545952000003</v>
      </c>
      <c r="AE2581">
        <v>284.43336489000001</v>
      </c>
      <c r="AF2581">
        <v>279.66182064999998</v>
      </c>
      <c r="AG2581">
        <v>280.66735483000002</v>
      </c>
      <c r="AH2581" t="s">
        <v>12</v>
      </c>
      <c r="AI2581" t="s">
        <v>12</v>
      </c>
    </row>
    <row r="2582" spans="1:35" x14ac:dyDescent="0.25">
      <c r="A2582">
        <v>1569418200</v>
      </c>
      <c r="B2582">
        <v>27.155939750000002</v>
      </c>
      <c r="C2582">
        <v>27.755222759999999</v>
      </c>
      <c r="D2582">
        <v>26.715144819999999</v>
      </c>
      <c r="E2582">
        <v>27.6165457</v>
      </c>
      <c r="F2582">
        <v>27.155939750000002</v>
      </c>
      <c r="G2582">
        <v>27.755222759999999</v>
      </c>
      <c r="H2582">
        <v>26.715144819999999</v>
      </c>
      <c r="I2582">
        <v>27.6165457</v>
      </c>
      <c r="J2582">
        <v>2970</v>
      </c>
      <c r="K2582">
        <v>2993.75</v>
      </c>
      <c r="L2582">
        <v>2956.5</v>
      </c>
      <c r="M2582">
        <v>2988.5</v>
      </c>
      <c r="N2582">
        <v>2971</v>
      </c>
      <c r="O2582">
        <v>2991.75</v>
      </c>
      <c r="P2582">
        <v>2953.75</v>
      </c>
      <c r="Q2582">
        <v>2986.25</v>
      </c>
      <c r="R2582">
        <v>2968.35</v>
      </c>
      <c r="S2582">
        <v>2989.82</v>
      </c>
      <c r="T2582">
        <v>2952.86</v>
      </c>
      <c r="U2582">
        <v>2984.87</v>
      </c>
      <c r="V2582">
        <v>1.9</v>
      </c>
      <c r="W2582">
        <v>1.9</v>
      </c>
      <c r="X2582">
        <v>1.9</v>
      </c>
      <c r="Y2582">
        <v>1.9</v>
      </c>
      <c r="Z2582">
        <v>2.0099999999999998</v>
      </c>
      <c r="AA2582">
        <v>2.0099999999999998</v>
      </c>
      <c r="AB2582">
        <v>2.0099999999999998</v>
      </c>
      <c r="AC2582">
        <v>2.0099999999999998</v>
      </c>
      <c r="AD2582">
        <v>280.75273036999999</v>
      </c>
      <c r="AE2582">
        <v>282.79225723000002</v>
      </c>
      <c r="AF2582">
        <v>279.20648441999998</v>
      </c>
      <c r="AG2582">
        <v>282.32743483000002</v>
      </c>
      <c r="AH2582" t="s">
        <v>12</v>
      </c>
      <c r="AI2582" t="s">
        <v>12</v>
      </c>
    </row>
    <row r="2583" spans="1:35" x14ac:dyDescent="0.25">
      <c r="A2583">
        <v>1569504600</v>
      </c>
      <c r="B2583">
        <v>27.621498450000001</v>
      </c>
      <c r="C2583">
        <v>27.671025969999999</v>
      </c>
      <c r="D2583">
        <v>27.012309940000002</v>
      </c>
      <c r="E2583">
        <v>27.44815213</v>
      </c>
      <c r="F2583">
        <v>27.621498450000001</v>
      </c>
      <c r="G2583">
        <v>27.671025969999999</v>
      </c>
      <c r="H2583">
        <v>27.012309940000002</v>
      </c>
      <c r="I2583">
        <v>27.44815213</v>
      </c>
      <c r="J2583">
        <v>2989</v>
      </c>
      <c r="K2583">
        <v>2997</v>
      </c>
      <c r="L2583">
        <v>2966.75</v>
      </c>
      <c r="M2583">
        <v>2982.75</v>
      </c>
      <c r="N2583">
        <v>2985.75</v>
      </c>
      <c r="O2583">
        <v>2995</v>
      </c>
      <c r="P2583">
        <v>2964.25</v>
      </c>
      <c r="Q2583">
        <v>2980.5</v>
      </c>
      <c r="R2583">
        <v>2985.73</v>
      </c>
      <c r="S2583">
        <v>2987.28</v>
      </c>
      <c r="T2583">
        <v>2963.71</v>
      </c>
      <c r="U2583">
        <v>2977.62</v>
      </c>
      <c r="V2583">
        <v>1.85</v>
      </c>
      <c r="W2583">
        <v>1.85</v>
      </c>
      <c r="X2583">
        <v>1.85</v>
      </c>
      <c r="Y2583">
        <v>1.85</v>
      </c>
      <c r="Z2583">
        <v>1.85</v>
      </c>
      <c r="AA2583">
        <v>1.85</v>
      </c>
      <c r="AB2583">
        <v>1.85</v>
      </c>
      <c r="AC2583">
        <v>1.85</v>
      </c>
      <c r="AD2583">
        <v>282.33692100000002</v>
      </c>
      <c r="AE2583">
        <v>282.55510294999999</v>
      </c>
      <c r="AF2583">
        <v>280.26893562999999</v>
      </c>
      <c r="AG2583">
        <v>281.73929220000002</v>
      </c>
      <c r="AH2583" t="s">
        <v>12</v>
      </c>
      <c r="AI2583" t="s">
        <v>12</v>
      </c>
    </row>
    <row r="2584" spans="1:35" x14ac:dyDescent="0.25">
      <c r="A2584">
        <v>1569591000</v>
      </c>
      <c r="B2584">
        <v>27.671025969999999</v>
      </c>
      <c r="C2584">
        <v>27.69083698</v>
      </c>
      <c r="D2584">
        <v>26.51951111</v>
      </c>
      <c r="E2584">
        <v>26.982593430000001</v>
      </c>
      <c r="F2584">
        <v>27.671025969999999</v>
      </c>
      <c r="G2584">
        <v>27.69083698</v>
      </c>
      <c r="H2584">
        <v>26.51951111</v>
      </c>
      <c r="I2584">
        <v>26.982593430000001</v>
      </c>
      <c r="J2584">
        <v>2983</v>
      </c>
      <c r="K2584">
        <v>2992.5</v>
      </c>
      <c r="L2584">
        <v>2948.5</v>
      </c>
      <c r="M2584">
        <v>2965.75</v>
      </c>
      <c r="N2584">
        <v>2979.75</v>
      </c>
      <c r="O2584">
        <v>2993</v>
      </c>
      <c r="P2584">
        <v>2946.25</v>
      </c>
      <c r="Q2584">
        <v>2963.75</v>
      </c>
      <c r="R2584">
        <v>2985.47</v>
      </c>
      <c r="S2584">
        <v>2987.31</v>
      </c>
      <c r="T2584">
        <v>2945.53</v>
      </c>
      <c r="U2584">
        <v>2961.79</v>
      </c>
      <c r="V2584">
        <v>1.83</v>
      </c>
      <c r="W2584">
        <v>1.83</v>
      </c>
      <c r="X2584">
        <v>1.83</v>
      </c>
      <c r="Y2584">
        <v>1.83</v>
      </c>
      <c r="Z2584">
        <v>1.82</v>
      </c>
      <c r="AA2584">
        <v>1.82</v>
      </c>
      <c r="AB2584">
        <v>1.82</v>
      </c>
      <c r="AC2584">
        <v>1.82</v>
      </c>
      <c r="AD2584">
        <v>282.52664442999998</v>
      </c>
      <c r="AE2584">
        <v>282.63715832999998</v>
      </c>
      <c r="AF2584">
        <v>278.59936944999998</v>
      </c>
      <c r="AG2584">
        <v>280.22150477000002</v>
      </c>
      <c r="AH2584" t="s">
        <v>12</v>
      </c>
      <c r="AI2584" t="s">
        <v>12</v>
      </c>
    </row>
    <row r="2585" spans="1:35" x14ac:dyDescent="0.25">
      <c r="A2585">
        <v>1569850200</v>
      </c>
      <c r="B2585">
        <v>27.131175989999999</v>
      </c>
      <c r="C2585">
        <v>27.571970929999999</v>
      </c>
      <c r="D2585">
        <v>27.131175989999999</v>
      </c>
      <c r="E2585">
        <v>27.37386085</v>
      </c>
      <c r="F2585">
        <v>27.131175989999999</v>
      </c>
      <c r="G2585">
        <v>27.571970929999999</v>
      </c>
      <c r="H2585">
        <v>27.131175989999999</v>
      </c>
      <c r="I2585">
        <v>27.37386085</v>
      </c>
      <c r="J2585">
        <v>2978.25</v>
      </c>
      <c r="K2585">
        <v>2988.25</v>
      </c>
      <c r="L2585">
        <v>2967.5</v>
      </c>
      <c r="M2585">
        <v>2980.5</v>
      </c>
      <c r="N2585">
        <v>2976</v>
      </c>
      <c r="O2585">
        <v>2986.25</v>
      </c>
      <c r="P2585">
        <v>2964.5</v>
      </c>
      <c r="Q2585">
        <v>2978.5</v>
      </c>
      <c r="R2585">
        <v>2967.07</v>
      </c>
      <c r="S2585">
        <v>2983.85</v>
      </c>
      <c r="T2585">
        <v>2967.07</v>
      </c>
      <c r="U2585">
        <v>2976.74</v>
      </c>
      <c r="V2585">
        <v>1.9</v>
      </c>
      <c r="W2585">
        <v>1.9</v>
      </c>
      <c r="X2585">
        <v>1.9</v>
      </c>
      <c r="Y2585">
        <v>1.9</v>
      </c>
      <c r="Z2585">
        <v>2.35</v>
      </c>
      <c r="AA2585">
        <v>2.35</v>
      </c>
      <c r="AB2585">
        <v>2.35</v>
      </c>
      <c r="AC2585">
        <v>2.35</v>
      </c>
      <c r="AD2585">
        <v>280.76221654</v>
      </c>
      <c r="AE2585">
        <v>282.26103162999999</v>
      </c>
      <c r="AF2585">
        <v>280.71478567999998</v>
      </c>
      <c r="AG2585">
        <v>281.52111026</v>
      </c>
      <c r="AH2585" t="s">
        <v>12</v>
      </c>
      <c r="AI2585" t="s">
        <v>12</v>
      </c>
    </row>
    <row r="2586" spans="1:35" x14ac:dyDescent="0.25">
      <c r="A2586">
        <v>1569936600</v>
      </c>
      <c r="B2586">
        <v>27.621498450000001</v>
      </c>
      <c r="C2586">
        <v>27.82451176</v>
      </c>
      <c r="D2586">
        <v>26.30901914</v>
      </c>
      <c r="E2586">
        <v>26.39321593</v>
      </c>
      <c r="F2586">
        <v>27.621498450000001</v>
      </c>
      <c r="G2586">
        <v>27.82451176</v>
      </c>
      <c r="H2586">
        <v>26.30901914</v>
      </c>
      <c r="I2586">
        <v>26.39321593</v>
      </c>
      <c r="J2586">
        <v>2986.25</v>
      </c>
      <c r="K2586">
        <v>2995.5</v>
      </c>
      <c r="L2586">
        <v>2938.75</v>
      </c>
      <c r="M2586">
        <v>2939</v>
      </c>
      <c r="N2586">
        <v>2984</v>
      </c>
      <c r="O2586">
        <v>2994.5</v>
      </c>
      <c r="P2586">
        <v>2937</v>
      </c>
      <c r="Q2586">
        <v>2937.75</v>
      </c>
      <c r="R2586">
        <v>2983.69</v>
      </c>
      <c r="S2586">
        <v>2992.53</v>
      </c>
      <c r="T2586">
        <v>2938.7</v>
      </c>
      <c r="U2586">
        <v>2940.25</v>
      </c>
      <c r="V2586">
        <v>1.88</v>
      </c>
      <c r="W2586">
        <v>1.88</v>
      </c>
      <c r="X2586">
        <v>1.88</v>
      </c>
      <c r="Y2586">
        <v>1.88</v>
      </c>
      <c r="Z2586">
        <v>1.88</v>
      </c>
      <c r="AA2586">
        <v>1.88</v>
      </c>
      <c r="AB2586">
        <v>1.88</v>
      </c>
      <c r="AC2586">
        <v>1.88</v>
      </c>
      <c r="AD2586">
        <v>282.44126889</v>
      </c>
      <c r="AE2586">
        <v>283.11953015</v>
      </c>
      <c r="AF2586">
        <v>277.94482362000002</v>
      </c>
      <c r="AG2586">
        <v>278.17249172999999</v>
      </c>
      <c r="AH2586" t="s">
        <v>12</v>
      </c>
      <c r="AI2586" t="s">
        <v>12</v>
      </c>
    </row>
    <row r="2587" spans="1:35" x14ac:dyDescent="0.25">
      <c r="A2587">
        <v>1570023000</v>
      </c>
      <c r="B2587">
        <v>25.897940720000001</v>
      </c>
      <c r="C2587">
        <v>25.909480630000001</v>
      </c>
      <c r="D2587">
        <v>24.59536692</v>
      </c>
      <c r="E2587">
        <v>24.986634330000001</v>
      </c>
      <c r="F2587">
        <v>25.897940720000001</v>
      </c>
      <c r="G2587">
        <v>25.909480630000001</v>
      </c>
      <c r="H2587">
        <v>24.59536692</v>
      </c>
      <c r="I2587">
        <v>24.986634330000001</v>
      </c>
      <c r="J2587">
        <v>2942.5</v>
      </c>
      <c r="K2587">
        <v>2950</v>
      </c>
      <c r="L2587">
        <v>2875</v>
      </c>
      <c r="M2587">
        <v>2881.5</v>
      </c>
      <c r="N2587">
        <v>2942.25</v>
      </c>
      <c r="O2587">
        <v>2949</v>
      </c>
      <c r="P2587">
        <v>2874</v>
      </c>
      <c r="Q2587">
        <v>2880.5</v>
      </c>
      <c r="R2587">
        <v>2924.78</v>
      </c>
      <c r="S2587">
        <v>2924.78</v>
      </c>
      <c r="T2587">
        <v>2874.93</v>
      </c>
      <c r="U2587">
        <v>2887.61</v>
      </c>
      <c r="V2587">
        <v>1.85</v>
      </c>
      <c r="W2587">
        <v>1.85</v>
      </c>
      <c r="X2587">
        <v>1.85</v>
      </c>
      <c r="Y2587">
        <v>1.85</v>
      </c>
      <c r="Z2587">
        <v>1.85</v>
      </c>
      <c r="AA2587">
        <v>1.85</v>
      </c>
      <c r="AB2587">
        <v>1.85</v>
      </c>
      <c r="AC2587">
        <v>1.85</v>
      </c>
      <c r="AD2587">
        <v>276.5218979</v>
      </c>
      <c r="AE2587">
        <v>276.53138407</v>
      </c>
      <c r="AF2587">
        <v>271.91161856999997</v>
      </c>
      <c r="AG2587">
        <v>273.25865492000003</v>
      </c>
      <c r="AH2587" t="s">
        <v>12</v>
      </c>
      <c r="AI2587" t="s">
        <v>12</v>
      </c>
    </row>
    <row r="2588" spans="1:35" x14ac:dyDescent="0.25">
      <c r="A2588">
        <v>1570109400</v>
      </c>
      <c r="B2588">
        <v>24.902437549999998</v>
      </c>
      <c r="C2588">
        <v>25.580964590000001</v>
      </c>
      <c r="D2588">
        <v>24.129808220000001</v>
      </c>
      <c r="E2588">
        <v>25.580964590000001</v>
      </c>
      <c r="F2588">
        <v>24.902437549999998</v>
      </c>
      <c r="G2588">
        <v>25.580964590000001</v>
      </c>
      <c r="H2588">
        <v>24.129808220000001</v>
      </c>
      <c r="I2588">
        <v>25.580964590000001</v>
      </c>
      <c r="J2588">
        <v>2884.5</v>
      </c>
      <c r="K2588">
        <v>2912.5</v>
      </c>
      <c r="L2588">
        <v>2855</v>
      </c>
      <c r="M2588">
        <v>2912</v>
      </c>
      <c r="N2588">
        <v>2883.75</v>
      </c>
      <c r="O2588">
        <v>2912.5</v>
      </c>
      <c r="P2588">
        <v>2855</v>
      </c>
      <c r="Q2588">
        <v>2911.75</v>
      </c>
      <c r="R2588">
        <v>2885.38</v>
      </c>
      <c r="S2588">
        <v>2911.13</v>
      </c>
      <c r="T2588">
        <v>2855.94</v>
      </c>
      <c r="U2588">
        <v>2910.63</v>
      </c>
      <c r="V2588">
        <v>1.83</v>
      </c>
      <c r="W2588">
        <v>1.83</v>
      </c>
      <c r="X2588">
        <v>1.83</v>
      </c>
      <c r="Y2588">
        <v>1.83</v>
      </c>
      <c r="Z2588">
        <v>1.84</v>
      </c>
      <c r="AA2588">
        <v>1.84</v>
      </c>
      <c r="AB2588">
        <v>1.84</v>
      </c>
      <c r="AC2588">
        <v>1.84</v>
      </c>
      <c r="AD2588">
        <v>273.02150062999999</v>
      </c>
      <c r="AE2588">
        <v>275.52584990000003</v>
      </c>
      <c r="AF2588">
        <v>270.18513537000001</v>
      </c>
      <c r="AG2588">
        <v>275.49739138000001</v>
      </c>
      <c r="AH2588" t="s">
        <v>12</v>
      </c>
      <c r="AI2588" t="s">
        <v>12</v>
      </c>
    </row>
    <row r="2589" spans="1:35" x14ac:dyDescent="0.25">
      <c r="A2589">
        <v>1570195800</v>
      </c>
      <c r="B2589">
        <v>25.77907467</v>
      </c>
      <c r="C2589">
        <v>26.680475550000001</v>
      </c>
      <c r="D2589">
        <v>25.75044776</v>
      </c>
      <c r="E2589">
        <v>26.60618427</v>
      </c>
      <c r="F2589">
        <v>25.77907467</v>
      </c>
      <c r="G2589">
        <v>26.680475550000001</v>
      </c>
      <c r="H2589">
        <v>25.75044776</v>
      </c>
      <c r="I2589">
        <v>26.60618427</v>
      </c>
      <c r="J2589">
        <v>2911</v>
      </c>
      <c r="K2589">
        <v>2953</v>
      </c>
      <c r="L2589">
        <v>2898.75</v>
      </c>
      <c r="M2589">
        <v>2951.75</v>
      </c>
      <c r="N2589">
        <v>2911.5</v>
      </c>
      <c r="O2589">
        <v>2953.25</v>
      </c>
      <c r="P2589">
        <v>2896.75</v>
      </c>
      <c r="Q2589">
        <v>2951</v>
      </c>
      <c r="R2589">
        <v>2918.56</v>
      </c>
      <c r="S2589">
        <v>2953.74</v>
      </c>
      <c r="T2589">
        <v>2918.56</v>
      </c>
      <c r="U2589">
        <v>2952.01</v>
      </c>
      <c r="V2589">
        <v>1.82</v>
      </c>
      <c r="W2589">
        <v>1.82</v>
      </c>
      <c r="X2589">
        <v>1.82</v>
      </c>
      <c r="Y2589">
        <v>1.82</v>
      </c>
      <c r="Z2589">
        <v>1.82</v>
      </c>
      <c r="AA2589">
        <v>1.82</v>
      </c>
      <c r="AB2589">
        <v>1.82</v>
      </c>
      <c r="AC2589">
        <v>1.82</v>
      </c>
      <c r="AD2589">
        <v>276.18039572999999</v>
      </c>
      <c r="AE2589">
        <v>279.49106956999998</v>
      </c>
      <c r="AF2589">
        <v>275.87683823999998</v>
      </c>
      <c r="AG2589">
        <v>279.22545676999999</v>
      </c>
      <c r="AH2589" t="s">
        <v>12</v>
      </c>
      <c r="AI2589" t="s">
        <v>12</v>
      </c>
    </row>
    <row r="2590" spans="1:35" x14ac:dyDescent="0.25">
      <c r="A2590">
        <v>1570455000</v>
      </c>
      <c r="B2590">
        <v>26.37835767</v>
      </c>
      <c r="C2590">
        <v>26.84886912</v>
      </c>
      <c r="D2590">
        <v>26.175294839999999</v>
      </c>
      <c r="E2590">
        <v>26.269397130000002</v>
      </c>
      <c r="F2590">
        <v>26.37835767</v>
      </c>
      <c r="G2590">
        <v>26.84886912</v>
      </c>
      <c r="H2590">
        <v>26.175294839999999</v>
      </c>
      <c r="I2590">
        <v>26.269397130000002</v>
      </c>
      <c r="J2590">
        <v>2932.25</v>
      </c>
      <c r="K2590">
        <v>2959.75</v>
      </c>
      <c r="L2590">
        <v>2930</v>
      </c>
      <c r="M2590">
        <v>2938.25</v>
      </c>
      <c r="N2590">
        <v>2929.75</v>
      </c>
      <c r="O2590">
        <v>2959.5</v>
      </c>
      <c r="P2590">
        <v>2928</v>
      </c>
      <c r="Q2590">
        <v>2937.5</v>
      </c>
      <c r="R2590">
        <v>2944.23</v>
      </c>
      <c r="S2590">
        <v>2959.75</v>
      </c>
      <c r="T2590">
        <v>2935.68</v>
      </c>
      <c r="U2590">
        <v>2938.79</v>
      </c>
      <c r="V2590">
        <v>1.82</v>
      </c>
      <c r="W2590">
        <v>1.82</v>
      </c>
      <c r="X2590">
        <v>1.82</v>
      </c>
      <c r="Y2590">
        <v>1.82</v>
      </c>
      <c r="Z2590">
        <v>1.83</v>
      </c>
      <c r="AA2590">
        <v>1.83</v>
      </c>
      <c r="AB2590">
        <v>1.83</v>
      </c>
      <c r="AC2590">
        <v>1.83</v>
      </c>
      <c r="AD2590">
        <v>278.39067368000002</v>
      </c>
      <c r="AE2590">
        <v>280.08869836999997</v>
      </c>
      <c r="AF2590">
        <v>277.72664168</v>
      </c>
      <c r="AG2590">
        <v>278.02071298999999</v>
      </c>
      <c r="AH2590" t="s">
        <v>12</v>
      </c>
      <c r="AI2590" t="s">
        <v>12</v>
      </c>
    </row>
    <row r="2591" spans="1:35" x14ac:dyDescent="0.25">
      <c r="A2591">
        <v>1570541400</v>
      </c>
      <c r="B2591">
        <v>25.699830639999998</v>
      </c>
      <c r="C2591">
        <v>25.924784639999999</v>
      </c>
      <c r="D2591">
        <v>25.026256350000001</v>
      </c>
      <c r="E2591">
        <v>25.046067359999999</v>
      </c>
      <c r="F2591">
        <v>25.699830639999998</v>
      </c>
      <c r="G2591">
        <v>25.924784639999999</v>
      </c>
      <c r="H2591">
        <v>25.026256350000001</v>
      </c>
      <c r="I2591">
        <v>25.046067359999999</v>
      </c>
      <c r="J2591">
        <v>2936.75</v>
      </c>
      <c r="K2591">
        <v>2949.75</v>
      </c>
      <c r="L2591">
        <v>2891</v>
      </c>
      <c r="M2591">
        <v>2892.75</v>
      </c>
      <c r="N2591">
        <v>2934.5</v>
      </c>
      <c r="O2591">
        <v>2950</v>
      </c>
      <c r="P2591">
        <v>2890.5</v>
      </c>
      <c r="Q2591">
        <v>2892.5</v>
      </c>
      <c r="R2591">
        <v>2920.4</v>
      </c>
      <c r="S2591">
        <v>2925.47</v>
      </c>
      <c r="T2591">
        <v>2892.66</v>
      </c>
      <c r="U2591">
        <v>2893.06</v>
      </c>
      <c r="V2591">
        <v>1.82</v>
      </c>
      <c r="W2591">
        <v>1.82</v>
      </c>
      <c r="X2591">
        <v>1.82</v>
      </c>
      <c r="Y2591">
        <v>1.82</v>
      </c>
      <c r="Z2591">
        <v>1.85</v>
      </c>
      <c r="AA2591">
        <v>1.85</v>
      </c>
      <c r="AB2591">
        <v>1.85</v>
      </c>
      <c r="AC2591">
        <v>1.85</v>
      </c>
      <c r="AD2591">
        <v>276.08553401</v>
      </c>
      <c r="AE2591">
        <v>276.85391390000001</v>
      </c>
      <c r="AF2591">
        <v>273.66656029000001</v>
      </c>
      <c r="AG2591">
        <v>273.70450498000002</v>
      </c>
      <c r="AH2591" t="s">
        <v>12</v>
      </c>
      <c r="AI2591" t="s">
        <v>12</v>
      </c>
    </row>
    <row r="2592" spans="1:35" x14ac:dyDescent="0.25">
      <c r="A2592">
        <v>1570627800</v>
      </c>
      <c r="B2592">
        <v>25.615633849999998</v>
      </c>
      <c r="C2592">
        <v>26.00690127</v>
      </c>
      <c r="D2592">
        <v>25.432382019999999</v>
      </c>
      <c r="E2592">
        <v>25.724594400000001</v>
      </c>
      <c r="F2592">
        <v>25.615633849999998</v>
      </c>
      <c r="G2592">
        <v>26.00690127</v>
      </c>
      <c r="H2592">
        <v>25.432382019999999</v>
      </c>
      <c r="I2592">
        <v>25.724594400000001</v>
      </c>
      <c r="J2592">
        <v>2895</v>
      </c>
      <c r="K2592">
        <v>2930.75</v>
      </c>
      <c r="L2592">
        <v>2889.5</v>
      </c>
      <c r="M2592">
        <v>2919.25</v>
      </c>
      <c r="N2592">
        <v>2893.5</v>
      </c>
      <c r="O2592">
        <v>2934.25</v>
      </c>
      <c r="P2592">
        <v>2888.25</v>
      </c>
      <c r="Q2592">
        <v>2919</v>
      </c>
      <c r="R2592">
        <v>2911.1</v>
      </c>
      <c r="S2592">
        <v>2929.32</v>
      </c>
      <c r="T2592">
        <v>2907.41</v>
      </c>
      <c r="U2592">
        <v>2919.4</v>
      </c>
      <c r="V2592">
        <v>1.82</v>
      </c>
      <c r="W2592">
        <v>1.82</v>
      </c>
      <c r="X2592">
        <v>1.82</v>
      </c>
      <c r="Y2592">
        <v>1.82</v>
      </c>
      <c r="Z2592">
        <v>1.85</v>
      </c>
      <c r="AA2592">
        <v>1.85</v>
      </c>
      <c r="AB2592">
        <v>1.85</v>
      </c>
      <c r="AC2592">
        <v>1.85</v>
      </c>
      <c r="AD2592">
        <v>275.81043504000002</v>
      </c>
      <c r="AE2592">
        <v>277.28079162</v>
      </c>
      <c r="AF2592">
        <v>273.82393588000002</v>
      </c>
      <c r="AG2592">
        <v>276.30371595999998</v>
      </c>
      <c r="AH2592" t="s">
        <v>12</v>
      </c>
      <c r="AI2592" t="s">
        <v>12</v>
      </c>
    </row>
    <row r="2593" spans="1:35" x14ac:dyDescent="0.25">
      <c r="A2593">
        <v>1570714200</v>
      </c>
      <c r="B2593">
        <v>25.699830639999998</v>
      </c>
      <c r="C2593">
        <v>26.50712923</v>
      </c>
      <c r="D2593">
        <v>25.655255870000001</v>
      </c>
      <c r="E2593">
        <v>26.244633369999999</v>
      </c>
      <c r="F2593">
        <v>25.699830639999998</v>
      </c>
      <c r="G2593">
        <v>26.50712923</v>
      </c>
      <c r="H2593">
        <v>25.655255870000001</v>
      </c>
      <c r="I2593">
        <v>26.244633369999999</v>
      </c>
      <c r="J2593">
        <v>2922</v>
      </c>
      <c r="K2593">
        <v>2954.25</v>
      </c>
      <c r="L2593">
        <v>2882</v>
      </c>
      <c r="M2593">
        <v>2941.75</v>
      </c>
      <c r="N2593">
        <v>2920.5</v>
      </c>
      <c r="O2593">
        <v>2954</v>
      </c>
      <c r="P2593">
        <v>2881.75</v>
      </c>
      <c r="Q2593">
        <v>2941</v>
      </c>
      <c r="R2593">
        <v>2918.55</v>
      </c>
      <c r="S2593">
        <v>2948.46</v>
      </c>
      <c r="T2593">
        <v>2917.12</v>
      </c>
      <c r="U2593">
        <v>2938.13</v>
      </c>
      <c r="V2593">
        <v>1.82</v>
      </c>
      <c r="W2593">
        <v>1.82</v>
      </c>
      <c r="X2593">
        <v>1.82</v>
      </c>
      <c r="Y2593">
        <v>1.82</v>
      </c>
      <c r="Z2593">
        <v>1.85</v>
      </c>
      <c r="AA2593">
        <v>1.85</v>
      </c>
      <c r="AB2593">
        <v>1.85</v>
      </c>
      <c r="AC2593">
        <v>1.85</v>
      </c>
      <c r="AD2593">
        <v>276.21834041</v>
      </c>
      <c r="AE2593">
        <v>279.09265035999999</v>
      </c>
      <c r="AF2593">
        <v>276.04758932999999</v>
      </c>
      <c r="AG2593">
        <v>278.17249172999999</v>
      </c>
      <c r="AH2593" t="s">
        <v>12</v>
      </c>
      <c r="AI2593" t="s">
        <v>12</v>
      </c>
    </row>
    <row r="2594" spans="1:35" x14ac:dyDescent="0.25">
      <c r="A2594">
        <v>1570800600</v>
      </c>
      <c r="B2594">
        <v>27.066790220000001</v>
      </c>
      <c r="C2594">
        <v>27.715600739999999</v>
      </c>
      <c r="D2594">
        <v>27.027168199999998</v>
      </c>
      <c r="E2594">
        <v>27.037073700000001</v>
      </c>
      <c r="F2594">
        <v>27.066790220000001</v>
      </c>
      <c r="G2594">
        <v>27.715600739999999</v>
      </c>
      <c r="H2594">
        <v>27.027168199999998</v>
      </c>
      <c r="I2594">
        <v>27.037073700000001</v>
      </c>
      <c r="J2594">
        <v>2949</v>
      </c>
      <c r="K2594">
        <v>2995.25</v>
      </c>
      <c r="L2594">
        <v>2942.5</v>
      </c>
      <c r="M2594">
        <v>2972</v>
      </c>
      <c r="N2594">
        <v>2949</v>
      </c>
      <c r="O2594">
        <v>2994</v>
      </c>
      <c r="P2594">
        <v>2941.75</v>
      </c>
      <c r="Q2594">
        <v>2970.75</v>
      </c>
      <c r="R2594">
        <v>2963.07</v>
      </c>
      <c r="S2594">
        <v>2993.28</v>
      </c>
      <c r="T2594">
        <v>2963.07</v>
      </c>
      <c r="U2594">
        <v>2970.27</v>
      </c>
      <c r="V2594">
        <v>1.82</v>
      </c>
      <c r="W2594">
        <v>1.82</v>
      </c>
      <c r="X2594">
        <v>1.82</v>
      </c>
      <c r="Y2594">
        <v>1.82</v>
      </c>
      <c r="Z2594">
        <v>1.85</v>
      </c>
      <c r="AA2594">
        <v>1.85</v>
      </c>
      <c r="AB2594">
        <v>1.85</v>
      </c>
      <c r="AC2594">
        <v>1.85</v>
      </c>
      <c r="AD2594">
        <v>281.04680167999999</v>
      </c>
      <c r="AE2594">
        <v>283.38988603000001</v>
      </c>
      <c r="AF2594">
        <v>280.92803481999999</v>
      </c>
      <c r="AG2594">
        <v>281.05628786</v>
      </c>
      <c r="AH2594" t="s">
        <v>12</v>
      </c>
      <c r="AI2594" t="s">
        <v>12</v>
      </c>
    </row>
    <row r="2595" spans="1:35" x14ac:dyDescent="0.25">
      <c r="A2595">
        <v>1571059800</v>
      </c>
      <c r="B2595">
        <v>26.957829669999999</v>
      </c>
      <c r="C2595">
        <v>27.165349979999998</v>
      </c>
      <c r="D2595">
        <v>26.868680130000001</v>
      </c>
      <c r="E2595">
        <v>26.97764068</v>
      </c>
      <c r="F2595">
        <v>26.957829669999999</v>
      </c>
      <c r="G2595">
        <v>27.165349979999998</v>
      </c>
      <c r="H2595">
        <v>26.868680130000001</v>
      </c>
      <c r="I2595">
        <v>26.97764068</v>
      </c>
      <c r="J2595">
        <v>2973.25</v>
      </c>
      <c r="K2595">
        <v>2982.5</v>
      </c>
      <c r="L2595">
        <v>2955.5</v>
      </c>
      <c r="M2595">
        <v>2966.5</v>
      </c>
      <c r="N2595">
        <v>2968</v>
      </c>
      <c r="O2595">
        <v>2982.5</v>
      </c>
      <c r="P2595">
        <v>2953.75</v>
      </c>
      <c r="Q2595">
        <v>2965.5</v>
      </c>
      <c r="R2595">
        <v>2965.81</v>
      </c>
      <c r="S2595">
        <v>2972.84</v>
      </c>
      <c r="T2595">
        <v>2962.94</v>
      </c>
      <c r="U2595">
        <v>2966.15</v>
      </c>
      <c r="V2595" t="s">
        <v>12</v>
      </c>
      <c r="W2595" t="s">
        <v>12</v>
      </c>
      <c r="X2595" t="s">
        <v>12</v>
      </c>
      <c r="Y2595" t="s">
        <v>12</v>
      </c>
      <c r="Z2595" t="s">
        <v>12</v>
      </c>
      <c r="AA2595" t="s">
        <v>12</v>
      </c>
      <c r="AB2595" t="s">
        <v>12</v>
      </c>
      <c r="AC2595" t="s">
        <v>12</v>
      </c>
      <c r="AD2595">
        <v>280.72427185999999</v>
      </c>
      <c r="AE2595">
        <v>281.42624854000002</v>
      </c>
      <c r="AF2595">
        <v>280.38276968000002</v>
      </c>
      <c r="AG2595">
        <v>280.74324419999999</v>
      </c>
      <c r="AH2595" t="s">
        <v>12</v>
      </c>
      <c r="AI2595" t="s">
        <v>12</v>
      </c>
    </row>
    <row r="2596" spans="1:35" x14ac:dyDescent="0.25">
      <c r="A2596">
        <v>1571146200</v>
      </c>
      <c r="B2596">
        <v>27.284711309999999</v>
      </c>
      <c r="C2596">
        <v>27.98800211</v>
      </c>
      <c r="D2596">
        <v>27.25004204</v>
      </c>
      <c r="E2596">
        <v>27.784939269999999</v>
      </c>
      <c r="F2596">
        <v>27.284711309999999</v>
      </c>
      <c r="G2596">
        <v>27.98800211</v>
      </c>
      <c r="H2596">
        <v>27.25004204</v>
      </c>
      <c r="I2596">
        <v>27.784939269999999</v>
      </c>
      <c r="J2596">
        <v>2968</v>
      </c>
      <c r="K2596">
        <v>3004</v>
      </c>
      <c r="L2596">
        <v>2968</v>
      </c>
      <c r="M2596">
        <v>2999</v>
      </c>
      <c r="N2596">
        <v>2966.75</v>
      </c>
      <c r="O2596">
        <v>3003.25</v>
      </c>
      <c r="P2596">
        <v>2966.5</v>
      </c>
      <c r="Q2596">
        <v>2997.75</v>
      </c>
      <c r="R2596">
        <v>2973.61</v>
      </c>
      <c r="S2596">
        <v>3003.28</v>
      </c>
      <c r="T2596">
        <v>2973.61</v>
      </c>
      <c r="U2596">
        <v>2995.68</v>
      </c>
      <c r="V2596">
        <v>1.9</v>
      </c>
      <c r="W2596">
        <v>1.9</v>
      </c>
      <c r="X2596">
        <v>1.9</v>
      </c>
      <c r="Y2596">
        <v>1.9</v>
      </c>
      <c r="Z2596">
        <v>2</v>
      </c>
      <c r="AA2596">
        <v>2</v>
      </c>
      <c r="AB2596">
        <v>2</v>
      </c>
      <c r="AC2596">
        <v>2</v>
      </c>
      <c r="AD2596">
        <v>281.83415392000001</v>
      </c>
      <c r="AE2596">
        <v>284.30055849000001</v>
      </c>
      <c r="AF2596">
        <v>281.71083369000002</v>
      </c>
      <c r="AG2596">
        <v>283.52269243000001</v>
      </c>
      <c r="AH2596" t="s">
        <v>12</v>
      </c>
      <c r="AI2596" t="s">
        <v>12</v>
      </c>
    </row>
    <row r="2597" spans="1:35" x14ac:dyDescent="0.25">
      <c r="A2597">
        <v>1571232600</v>
      </c>
      <c r="B2597">
        <v>27.631403949999999</v>
      </c>
      <c r="C2597">
        <v>27.83892427</v>
      </c>
      <c r="D2597">
        <v>27.497679649999998</v>
      </c>
      <c r="E2597">
        <v>27.64626221</v>
      </c>
      <c r="F2597">
        <v>27.631403949999999</v>
      </c>
      <c r="G2597">
        <v>27.83892427</v>
      </c>
      <c r="H2597">
        <v>27.497679649999998</v>
      </c>
      <c r="I2597">
        <v>27.64626221</v>
      </c>
      <c r="J2597">
        <v>2997.75</v>
      </c>
      <c r="K2597">
        <v>2999</v>
      </c>
      <c r="L2597">
        <v>2986.5</v>
      </c>
      <c r="M2597">
        <v>2993</v>
      </c>
      <c r="N2597">
        <v>2996.5</v>
      </c>
      <c r="O2597">
        <v>2997.75</v>
      </c>
      <c r="P2597">
        <v>2984.75</v>
      </c>
      <c r="Q2597">
        <v>2991.5</v>
      </c>
      <c r="R2597">
        <v>2989.68</v>
      </c>
      <c r="S2597">
        <v>2997.54</v>
      </c>
      <c r="T2597">
        <v>2985.2</v>
      </c>
      <c r="U2597">
        <v>2989.69</v>
      </c>
      <c r="V2597">
        <v>1.9</v>
      </c>
      <c r="W2597">
        <v>1.9</v>
      </c>
      <c r="X2597">
        <v>1.9</v>
      </c>
      <c r="Y2597">
        <v>1.9</v>
      </c>
      <c r="Z2597">
        <v>2.0499999999999998</v>
      </c>
      <c r="AA2597">
        <v>2.0499999999999998</v>
      </c>
      <c r="AB2597">
        <v>2.0499999999999998</v>
      </c>
      <c r="AC2597">
        <v>2.0499999999999998</v>
      </c>
      <c r="AD2597">
        <v>283.03889769</v>
      </c>
      <c r="AE2597">
        <v>283.78830522999999</v>
      </c>
      <c r="AF2597">
        <v>282.61201997000001</v>
      </c>
      <c r="AG2597">
        <v>283.06735620000001</v>
      </c>
      <c r="AH2597" t="s">
        <v>12</v>
      </c>
      <c r="AI2597" t="s">
        <v>12</v>
      </c>
    </row>
    <row r="2598" spans="1:35" x14ac:dyDescent="0.25">
      <c r="A2598">
        <v>1571319000</v>
      </c>
      <c r="B2598">
        <v>27.983049350000002</v>
      </c>
      <c r="C2598">
        <v>28.13163192</v>
      </c>
      <c r="D2598">
        <v>27.651214960000001</v>
      </c>
      <c r="E2598">
        <v>27.864183300000001</v>
      </c>
      <c r="F2598">
        <v>27.983049350000002</v>
      </c>
      <c r="G2598">
        <v>28.13163192</v>
      </c>
      <c r="H2598">
        <v>27.651214960000001</v>
      </c>
      <c r="I2598">
        <v>27.864183300000001</v>
      </c>
      <c r="J2598">
        <v>2993</v>
      </c>
      <c r="K2598">
        <v>3009.5</v>
      </c>
      <c r="L2598">
        <v>2986</v>
      </c>
      <c r="M2598">
        <v>2999.5</v>
      </c>
      <c r="N2598">
        <v>2992.25</v>
      </c>
      <c r="O2598">
        <v>3008</v>
      </c>
      <c r="P2598">
        <v>2985.25</v>
      </c>
      <c r="Q2598">
        <v>2998</v>
      </c>
      <c r="R2598">
        <v>3000.77</v>
      </c>
      <c r="S2598">
        <v>3008.29</v>
      </c>
      <c r="T2598">
        <v>2991.79</v>
      </c>
      <c r="U2598">
        <v>2997.95</v>
      </c>
      <c r="V2598">
        <v>1.85</v>
      </c>
      <c r="W2598">
        <v>1.85</v>
      </c>
      <c r="X2598">
        <v>1.85</v>
      </c>
      <c r="Y2598">
        <v>1.85</v>
      </c>
      <c r="Z2598">
        <v>1.95</v>
      </c>
      <c r="AA2598">
        <v>1.95</v>
      </c>
      <c r="AB2598">
        <v>1.95</v>
      </c>
      <c r="AC2598">
        <v>1.95</v>
      </c>
      <c r="AD2598">
        <v>284.28158615000001</v>
      </c>
      <c r="AE2598">
        <v>284.81281174999998</v>
      </c>
      <c r="AF2598">
        <v>283.17644718000003</v>
      </c>
      <c r="AG2598">
        <v>283.90213928999998</v>
      </c>
      <c r="AH2598" t="s">
        <v>12</v>
      </c>
      <c r="AI2598" t="s">
        <v>12</v>
      </c>
    </row>
    <row r="2599" spans="1:35" x14ac:dyDescent="0.25">
      <c r="A2599">
        <v>1571405400</v>
      </c>
      <c r="B2599">
        <v>27.695789730000001</v>
      </c>
      <c r="C2599">
        <v>27.88993761</v>
      </c>
      <c r="D2599">
        <v>27.22032553</v>
      </c>
      <c r="E2599">
        <v>27.487774139999999</v>
      </c>
      <c r="F2599">
        <v>27.695789730000001</v>
      </c>
      <c r="G2599">
        <v>27.88993761</v>
      </c>
      <c r="H2599">
        <v>27.22032553</v>
      </c>
      <c r="I2599">
        <v>27.487774139999999</v>
      </c>
      <c r="J2599">
        <v>2999</v>
      </c>
      <c r="K2599">
        <v>3001.75</v>
      </c>
      <c r="L2599">
        <v>2978</v>
      </c>
      <c r="M2599">
        <v>2989.5</v>
      </c>
      <c r="N2599">
        <v>2997.75</v>
      </c>
      <c r="O2599">
        <v>3001.25</v>
      </c>
      <c r="P2599">
        <v>2975</v>
      </c>
      <c r="Q2599">
        <v>2988.25</v>
      </c>
      <c r="R2599">
        <v>2996.84</v>
      </c>
      <c r="S2599">
        <v>3000</v>
      </c>
      <c r="T2599">
        <v>2976.31</v>
      </c>
      <c r="U2599">
        <v>2986.2</v>
      </c>
      <c r="V2599">
        <v>1.85</v>
      </c>
      <c r="W2599">
        <v>1.85</v>
      </c>
      <c r="X2599">
        <v>1.85</v>
      </c>
      <c r="Y2599">
        <v>1.85</v>
      </c>
      <c r="Z2599">
        <v>1.88</v>
      </c>
      <c r="AA2599">
        <v>1.88</v>
      </c>
      <c r="AB2599">
        <v>1.88</v>
      </c>
      <c r="AC2599">
        <v>1.88</v>
      </c>
      <c r="AD2599">
        <v>283.34245518</v>
      </c>
      <c r="AE2599">
        <v>284.01123025999999</v>
      </c>
      <c r="AF2599">
        <v>281.72980603000002</v>
      </c>
      <c r="AG2599">
        <v>282.65945083000003</v>
      </c>
      <c r="AH2599" t="s">
        <v>12</v>
      </c>
      <c r="AI2599" t="s">
        <v>12</v>
      </c>
    </row>
    <row r="2600" spans="1:35" x14ac:dyDescent="0.25">
      <c r="A2600">
        <v>1571664600</v>
      </c>
      <c r="B2600">
        <v>27.883994309999999</v>
      </c>
      <c r="C2600">
        <v>28.101915399999999</v>
      </c>
      <c r="D2600">
        <v>27.76017551</v>
      </c>
      <c r="E2600">
        <v>28.07715164</v>
      </c>
      <c r="F2600">
        <v>27.883994309999999</v>
      </c>
      <c r="G2600">
        <v>28.101915399999999</v>
      </c>
      <c r="H2600">
        <v>27.76017551</v>
      </c>
      <c r="I2600">
        <v>28.07715164</v>
      </c>
      <c r="J2600">
        <v>2987.5</v>
      </c>
      <c r="K2600">
        <v>3008.25</v>
      </c>
      <c r="L2600">
        <v>2985.5</v>
      </c>
      <c r="M2600">
        <v>3008</v>
      </c>
      <c r="N2600">
        <v>2984.75</v>
      </c>
      <c r="O2600">
        <v>3007.5</v>
      </c>
      <c r="P2600">
        <v>2983.75</v>
      </c>
      <c r="Q2600">
        <v>3006.5</v>
      </c>
      <c r="R2600">
        <v>2996.48</v>
      </c>
      <c r="S2600">
        <v>3007.33</v>
      </c>
      <c r="T2600">
        <v>2995.35</v>
      </c>
      <c r="U2600">
        <v>3006.72</v>
      </c>
      <c r="V2600">
        <v>1.85</v>
      </c>
      <c r="W2600">
        <v>1.85</v>
      </c>
      <c r="X2600">
        <v>1.85</v>
      </c>
      <c r="Y2600">
        <v>1.85</v>
      </c>
      <c r="Z2600">
        <v>1.86</v>
      </c>
      <c r="AA2600">
        <v>1.86</v>
      </c>
      <c r="AB2600">
        <v>1.86</v>
      </c>
      <c r="AC2600">
        <v>1.86</v>
      </c>
      <c r="AD2600">
        <v>284.03494568999997</v>
      </c>
      <c r="AE2600">
        <v>284.78435323999997</v>
      </c>
      <c r="AF2600">
        <v>283.57486638</v>
      </c>
      <c r="AG2600">
        <v>284.57565747000001</v>
      </c>
      <c r="AH2600" t="s">
        <v>12</v>
      </c>
      <c r="AI2600" t="s">
        <v>12</v>
      </c>
    </row>
    <row r="2601" spans="1:35" x14ac:dyDescent="0.25">
      <c r="A2601">
        <v>1571751000</v>
      </c>
      <c r="B2601">
        <v>28.23068696</v>
      </c>
      <c r="C2601">
        <v>28.29011998</v>
      </c>
      <c r="D2601">
        <v>27.740364499999998</v>
      </c>
      <c r="E2601">
        <v>27.77503377</v>
      </c>
      <c r="F2601">
        <v>28.23068696</v>
      </c>
      <c r="G2601">
        <v>28.29011998</v>
      </c>
      <c r="H2601">
        <v>27.740364499999998</v>
      </c>
      <c r="I2601">
        <v>27.77503377</v>
      </c>
      <c r="J2601">
        <v>3008</v>
      </c>
      <c r="K2601">
        <v>3015.25</v>
      </c>
      <c r="L2601">
        <v>2990</v>
      </c>
      <c r="M2601">
        <v>2996</v>
      </c>
      <c r="N2601">
        <v>3006.5</v>
      </c>
      <c r="O2601">
        <v>3014.25</v>
      </c>
      <c r="P2601">
        <v>2988.25</v>
      </c>
      <c r="Q2601">
        <v>2994.5</v>
      </c>
      <c r="R2601">
        <v>3010.73</v>
      </c>
      <c r="S2601">
        <v>3014.57</v>
      </c>
      <c r="T2601">
        <v>2995.04</v>
      </c>
      <c r="U2601">
        <v>2995.99</v>
      </c>
      <c r="V2601">
        <v>1.85</v>
      </c>
      <c r="W2601">
        <v>1.85</v>
      </c>
      <c r="X2601">
        <v>1.85</v>
      </c>
      <c r="Y2601">
        <v>1.85</v>
      </c>
      <c r="Z2601">
        <v>1.87</v>
      </c>
      <c r="AA2601">
        <v>1.87</v>
      </c>
      <c r="AB2601">
        <v>1.87</v>
      </c>
      <c r="AC2601">
        <v>1.87</v>
      </c>
      <c r="AD2601">
        <v>285.13534157999999</v>
      </c>
      <c r="AE2601">
        <v>285.43889906999999</v>
      </c>
      <c r="AF2601">
        <v>283.55115095000002</v>
      </c>
      <c r="AG2601">
        <v>283.64601266</v>
      </c>
      <c r="AH2601" t="s">
        <v>12</v>
      </c>
      <c r="AI2601" t="s">
        <v>12</v>
      </c>
    </row>
    <row r="2602" spans="1:35" x14ac:dyDescent="0.25">
      <c r="A2602">
        <v>1571837400</v>
      </c>
      <c r="B2602">
        <v>27.69083698</v>
      </c>
      <c r="C2602">
        <v>28.02019499</v>
      </c>
      <c r="D2602">
        <v>27.626451200000002</v>
      </c>
      <c r="E2602">
        <v>28.012765869999999</v>
      </c>
      <c r="F2602">
        <v>27.69083698</v>
      </c>
      <c r="G2602">
        <v>28.02019499</v>
      </c>
      <c r="H2602">
        <v>27.626451200000002</v>
      </c>
      <c r="I2602">
        <v>28.012765869999999</v>
      </c>
      <c r="J2602">
        <v>2992.25</v>
      </c>
      <c r="K2602">
        <v>3007.5</v>
      </c>
      <c r="L2602">
        <v>2984</v>
      </c>
      <c r="M2602">
        <v>3007.25</v>
      </c>
      <c r="N2602">
        <v>2992</v>
      </c>
      <c r="O2602">
        <v>3006</v>
      </c>
      <c r="P2602">
        <v>2982</v>
      </c>
      <c r="Q2602">
        <v>3005.75</v>
      </c>
      <c r="R2602">
        <v>2994.01</v>
      </c>
      <c r="S2602">
        <v>3004.78</v>
      </c>
      <c r="T2602">
        <v>2991.21</v>
      </c>
      <c r="U2602">
        <v>3004.52</v>
      </c>
      <c r="V2602">
        <v>1.85</v>
      </c>
      <c r="W2602">
        <v>1.85</v>
      </c>
      <c r="X2602">
        <v>1.85</v>
      </c>
      <c r="Y2602">
        <v>1.85</v>
      </c>
      <c r="Z2602">
        <v>1.87</v>
      </c>
      <c r="AA2602">
        <v>1.87</v>
      </c>
      <c r="AB2602">
        <v>1.87</v>
      </c>
      <c r="AC2602">
        <v>1.87</v>
      </c>
      <c r="AD2602">
        <v>283.38039986000001</v>
      </c>
      <c r="AE2602">
        <v>284.52822660999999</v>
      </c>
      <c r="AF2602">
        <v>283.15747483000001</v>
      </c>
      <c r="AG2602">
        <v>284.47130958000002</v>
      </c>
      <c r="AH2602" t="s">
        <v>12</v>
      </c>
      <c r="AI2602" t="s">
        <v>12</v>
      </c>
    </row>
    <row r="2603" spans="1:35" x14ac:dyDescent="0.25">
      <c r="A2603">
        <v>1571923800</v>
      </c>
      <c r="B2603">
        <v>28.285167229999999</v>
      </c>
      <c r="C2603">
        <v>28.324789249999998</v>
      </c>
      <c r="D2603">
        <v>27.875624160000001</v>
      </c>
      <c r="E2603">
        <v>28.13163192</v>
      </c>
      <c r="F2603">
        <v>28.285167229999999</v>
      </c>
      <c r="G2603">
        <v>28.324789249999998</v>
      </c>
      <c r="H2603">
        <v>27.875624160000001</v>
      </c>
      <c r="I2603">
        <v>28.13163192</v>
      </c>
      <c r="J2603">
        <v>3008.25</v>
      </c>
      <c r="K2603">
        <v>3016</v>
      </c>
      <c r="L2603">
        <v>3001</v>
      </c>
      <c r="M2603">
        <v>3005.75</v>
      </c>
      <c r="N2603">
        <v>3006</v>
      </c>
      <c r="O2603">
        <v>3015.25</v>
      </c>
      <c r="P2603">
        <v>2998.75</v>
      </c>
      <c r="Q2603">
        <v>3004.25</v>
      </c>
      <c r="R2603">
        <v>3014.78</v>
      </c>
      <c r="S2603">
        <v>3016.07</v>
      </c>
      <c r="T2603">
        <v>3000.42</v>
      </c>
      <c r="U2603">
        <v>3010.29</v>
      </c>
      <c r="V2603">
        <v>1.85</v>
      </c>
      <c r="W2603">
        <v>1.85</v>
      </c>
      <c r="X2603">
        <v>1.85</v>
      </c>
      <c r="Y2603">
        <v>1.85</v>
      </c>
      <c r="Z2603">
        <v>1.86</v>
      </c>
      <c r="AA2603">
        <v>1.86</v>
      </c>
      <c r="AB2603">
        <v>1.86</v>
      </c>
      <c r="AC2603">
        <v>1.86</v>
      </c>
      <c r="AD2603">
        <v>285.44838523999999</v>
      </c>
      <c r="AE2603">
        <v>285.60016397999999</v>
      </c>
      <c r="AF2603">
        <v>284.07298523999998</v>
      </c>
      <c r="AG2603">
        <v>284.93613198000003</v>
      </c>
      <c r="AH2603" t="s">
        <v>12</v>
      </c>
      <c r="AI2603" t="s">
        <v>12</v>
      </c>
    </row>
    <row r="2604" spans="1:35" x14ac:dyDescent="0.25">
      <c r="A2604">
        <v>1572010200</v>
      </c>
      <c r="B2604">
        <v>27.953332840000002</v>
      </c>
      <c r="C2604">
        <v>28.636812630000001</v>
      </c>
      <c r="D2604">
        <v>27.953332840000002</v>
      </c>
      <c r="E2604">
        <v>28.498135569999999</v>
      </c>
      <c r="F2604">
        <v>27.953332840000002</v>
      </c>
      <c r="G2604">
        <v>28.636812630000001</v>
      </c>
      <c r="H2604">
        <v>27.953332840000002</v>
      </c>
      <c r="I2604">
        <v>28.498135569999999</v>
      </c>
      <c r="J2604">
        <v>3005</v>
      </c>
      <c r="K2604">
        <v>3027.5</v>
      </c>
      <c r="L2604">
        <v>3002</v>
      </c>
      <c r="M2604">
        <v>3022</v>
      </c>
      <c r="N2604">
        <v>3003.75</v>
      </c>
      <c r="O2604">
        <v>3026.5</v>
      </c>
      <c r="P2604">
        <v>3000</v>
      </c>
      <c r="Q2604">
        <v>3020.25</v>
      </c>
      <c r="R2604">
        <v>3003.32</v>
      </c>
      <c r="S2604">
        <v>3027.39</v>
      </c>
      <c r="T2604">
        <v>3001.94</v>
      </c>
      <c r="U2604">
        <v>3022.55</v>
      </c>
      <c r="V2604">
        <v>1.83</v>
      </c>
      <c r="W2604">
        <v>1.83</v>
      </c>
      <c r="X2604">
        <v>1.83</v>
      </c>
      <c r="Y2604">
        <v>1.83</v>
      </c>
      <c r="Z2604">
        <v>1.84</v>
      </c>
      <c r="AA2604">
        <v>1.84</v>
      </c>
      <c r="AB2604">
        <v>1.84</v>
      </c>
      <c r="AC2604">
        <v>1.84</v>
      </c>
      <c r="AD2604">
        <v>284.33850317999998</v>
      </c>
      <c r="AE2604">
        <v>286.67210136</v>
      </c>
      <c r="AF2604">
        <v>284.28215532000002</v>
      </c>
      <c r="AG2604">
        <v>286.10293107000001</v>
      </c>
      <c r="AH2604" t="s">
        <v>12</v>
      </c>
      <c r="AI2604" t="s">
        <v>12</v>
      </c>
    </row>
    <row r="2605" spans="1:35" x14ac:dyDescent="0.25">
      <c r="A2605">
        <v>1572269400</v>
      </c>
      <c r="B2605">
        <v>28.849780970000001</v>
      </c>
      <c r="C2605">
        <v>29.10237133</v>
      </c>
      <c r="D2605">
        <v>28.84482822</v>
      </c>
      <c r="E2605">
        <v>28.97359977</v>
      </c>
      <c r="F2605">
        <v>28.849780970000001</v>
      </c>
      <c r="G2605">
        <v>29.10237133</v>
      </c>
      <c r="H2605">
        <v>28.84482822</v>
      </c>
      <c r="I2605">
        <v>28.97359977</v>
      </c>
      <c r="J2605">
        <v>3026.5</v>
      </c>
      <c r="K2605">
        <v>3044.75</v>
      </c>
      <c r="L2605">
        <v>3024.5</v>
      </c>
      <c r="M2605">
        <v>3038.25</v>
      </c>
      <c r="N2605">
        <v>3023</v>
      </c>
      <c r="O2605">
        <v>3042.75</v>
      </c>
      <c r="P2605">
        <v>3022.75</v>
      </c>
      <c r="Q2605">
        <v>3036.25</v>
      </c>
      <c r="R2605">
        <v>3032.12</v>
      </c>
      <c r="S2605">
        <v>3044.08</v>
      </c>
      <c r="T2605">
        <v>3032.12</v>
      </c>
      <c r="U2605">
        <v>3039.42</v>
      </c>
      <c r="V2605">
        <v>1.83</v>
      </c>
      <c r="W2605">
        <v>1.83</v>
      </c>
      <c r="X2605">
        <v>1.83</v>
      </c>
      <c r="Y2605">
        <v>1.83</v>
      </c>
      <c r="Z2605">
        <v>1.82</v>
      </c>
      <c r="AA2605">
        <v>1.82</v>
      </c>
      <c r="AB2605">
        <v>1.82</v>
      </c>
      <c r="AC2605">
        <v>1.82</v>
      </c>
      <c r="AD2605">
        <v>287.37407803999997</v>
      </c>
      <c r="AE2605">
        <v>288.23731965000002</v>
      </c>
      <c r="AF2605">
        <v>287.34561953000002</v>
      </c>
      <c r="AG2605">
        <v>287.71558021999999</v>
      </c>
      <c r="AH2605" t="s">
        <v>12</v>
      </c>
      <c r="AI2605" t="s">
        <v>12</v>
      </c>
    </row>
    <row r="2606" spans="1:35" x14ac:dyDescent="0.25">
      <c r="A2606">
        <v>1572355800</v>
      </c>
      <c r="B2606">
        <v>28.854733719999999</v>
      </c>
      <c r="C2606">
        <v>29.20142637</v>
      </c>
      <c r="D2606">
        <v>28.816003200000001</v>
      </c>
      <c r="E2606">
        <v>28.919119500000001</v>
      </c>
      <c r="F2606">
        <v>28.854733719999999</v>
      </c>
      <c r="G2606">
        <v>29.20142637</v>
      </c>
      <c r="H2606">
        <v>28.816003200000001</v>
      </c>
      <c r="I2606">
        <v>28.919119500000001</v>
      </c>
      <c r="J2606">
        <v>3039.25</v>
      </c>
      <c r="K2606">
        <v>3048</v>
      </c>
      <c r="L2606">
        <v>3032.25</v>
      </c>
      <c r="M2606">
        <v>3037.5</v>
      </c>
      <c r="N2606">
        <v>3038.25</v>
      </c>
      <c r="O2606">
        <v>3046.25</v>
      </c>
      <c r="P2606">
        <v>3029.5</v>
      </c>
      <c r="Q2606">
        <v>3035.75</v>
      </c>
      <c r="R2606">
        <v>3035.39</v>
      </c>
      <c r="S2606">
        <v>3047.87</v>
      </c>
      <c r="T2606">
        <v>3034.81</v>
      </c>
      <c r="U2606">
        <v>3036.89</v>
      </c>
      <c r="V2606">
        <v>1.82</v>
      </c>
      <c r="W2606">
        <v>1.82</v>
      </c>
      <c r="X2606">
        <v>1.82</v>
      </c>
      <c r="Y2606">
        <v>1.82</v>
      </c>
      <c r="Z2606">
        <v>1.81</v>
      </c>
      <c r="AA2606">
        <v>1.81</v>
      </c>
      <c r="AB2606">
        <v>1.81</v>
      </c>
      <c r="AC2606">
        <v>1.81</v>
      </c>
      <c r="AD2606">
        <v>287.43099506999999</v>
      </c>
      <c r="AE2606">
        <v>288.59779415999998</v>
      </c>
      <c r="AF2606">
        <v>287.29818867</v>
      </c>
      <c r="AG2606">
        <v>287.63020467000001</v>
      </c>
      <c r="AH2606" t="s">
        <v>12</v>
      </c>
      <c r="AI2606" t="s">
        <v>12</v>
      </c>
    </row>
    <row r="2607" spans="1:35" x14ac:dyDescent="0.25">
      <c r="A2607">
        <v>1572442200</v>
      </c>
      <c r="B2607">
        <v>28.998363529999999</v>
      </c>
      <c r="C2607">
        <v>29.285623149999999</v>
      </c>
      <c r="D2607">
        <v>28.567474099999998</v>
      </c>
      <c r="E2607">
        <v>29.20142637</v>
      </c>
      <c r="F2607">
        <v>28.998363529999999</v>
      </c>
      <c r="G2607">
        <v>29.285623149999999</v>
      </c>
      <c r="H2607">
        <v>28.567474099999998</v>
      </c>
      <c r="I2607">
        <v>29.20142637</v>
      </c>
      <c r="J2607">
        <v>3038.5</v>
      </c>
      <c r="K2607">
        <v>3056.25</v>
      </c>
      <c r="L2607">
        <v>3025</v>
      </c>
      <c r="M2607">
        <v>3049.75</v>
      </c>
      <c r="N2607">
        <v>3036.5</v>
      </c>
      <c r="O2607">
        <v>3055</v>
      </c>
      <c r="P2607">
        <v>3023.25</v>
      </c>
      <c r="Q2607">
        <v>3047.75</v>
      </c>
      <c r="R2607">
        <v>3039.74</v>
      </c>
      <c r="S2607">
        <v>3050.1</v>
      </c>
      <c r="T2607">
        <v>3025.96</v>
      </c>
      <c r="U2607">
        <v>3046.77</v>
      </c>
      <c r="V2607">
        <v>1.82</v>
      </c>
      <c r="W2607">
        <v>1.82</v>
      </c>
      <c r="X2607">
        <v>1.82</v>
      </c>
      <c r="Y2607">
        <v>1.82</v>
      </c>
      <c r="Z2607">
        <v>1.82</v>
      </c>
      <c r="AA2607">
        <v>1.82</v>
      </c>
      <c r="AB2607">
        <v>1.82</v>
      </c>
      <c r="AC2607">
        <v>1.82</v>
      </c>
      <c r="AD2607">
        <v>287.83890044999998</v>
      </c>
      <c r="AE2607">
        <v>288.90135164999998</v>
      </c>
      <c r="AF2607">
        <v>286.47289175999998</v>
      </c>
      <c r="AG2607">
        <v>288.51241862000001</v>
      </c>
      <c r="AH2607" t="s">
        <v>12</v>
      </c>
      <c r="AI2607" t="s">
        <v>12</v>
      </c>
    </row>
    <row r="2608" spans="1:35" x14ac:dyDescent="0.25">
      <c r="A2608">
        <v>1572528600</v>
      </c>
      <c r="B2608">
        <v>29.1568516</v>
      </c>
      <c r="C2608">
        <v>29.1568516</v>
      </c>
      <c r="D2608">
        <v>28.478324560000001</v>
      </c>
      <c r="E2608">
        <v>28.933977760000001</v>
      </c>
      <c r="F2608">
        <v>29.1568516</v>
      </c>
      <c r="G2608">
        <v>29.1568516</v>
      </c>
      <c r="H2608">
        <v>28.478324560000001</v>
      </c>
      <c r="I2608">
        <v>28.933977760000001</v>
      </c>
      <c r="J2608">
        <v>3051.75</v>
      </c>
      <c r="K2608">
        <v>3052</v>
      </c>
      <c r="L2608">
        <v>3022.5</v>
      </c>
      <c r="M2608">
        <v>3037.25</v>
      </c>
      <c r="N2608">
        <v>3051.75</v>
      </c>
      <c r="O2608">
        <v>3052</v>
      </c>
      <c r="P2608">
        <v>3020.25</v>
      </c>
      <c r="Q2608">
        <v>3035.75</v>
      </c>
      <c r="R2608">
        <v>3046.9</v>
      </c>
      <c r="S2608">
        <v>3046.9</v>
      </c>
      <c r="T2608">
        <v>3023.19</v>
      </c>
      <c r="U2608">
        <v>3037.56</v>
      </c>
      <c r="V2608">
        <v>1.58</v>
      </c>
      <c r="W2608">
        <v>1.58</v>
      </c>
      <c r="X2608">
        <v>1.58</v>
      </c>
      <c r="Y2608">
        <v>1.58</v>
      </c>
      <c r="Z2608">
        <v>1.76</v>
      </c>
      <c r="AA2608">
        <v>1.76</v>
      </c>
      <c r="AB2608">
        <v>1.76</v>
      </c>
      <c r="AC2608">
        <v>1.76</v>
      </c>
      <c r="AD2608">
        <v>288.50293245</v>
      </c>
      <c r="AE2608">
        <v>288.50293245</v>
      </c>
      <c r="AF2608">
        <v>286.2262513</v>
      </c>
      <c r="AG2608">
        <v>287.74403873</v>
      </c>
      <c r="AH2608" t="s">
        <v>12</v>
      </c>
      <c r="AI2608" t="s">
        <v>12</v>
      </c>
    </row>
    <row r="2609" spans="1:35" x14ac:dyDescent="0.25">
      <c r="A2609">
        <v>1572615000</v>
      </c>
      <c r="B2609">
        <v>29.379725440000001</v>
      </c>
      <c r="C2609">
        <v>29.74127635</v>
      </c>
      <c r="D2609">
        <v>29.335200199999999</v>
      </c>
      <c r="E2609">
        <v>29.736323599999999</v>
      </c>
      <c r="F2609">
        <v>29.379725440000001</v>
      </c>
      <c r="G2609">
        <v>29.74127635</v>
      </c>
      <c r="H2609">
        <v>29.335200199999999</v>
      </c>
      <c r="I2609">
        <v>29.736323599999999</v>
      </c>
      <c r="J2609">
        <v>3036</v>
      </c>
      <c r="K2609">
        <v>3066.25</v>
      </c>
      <c r="L2609">
        <v>3035</v>
      </c>
      <c r="M2609">
        <v>3065</v>
      </c>
      <c r="N2609">
        <v>3036</v>
      </c>
      <c r="O2609">
        <v>3065</v>
      </c>
      <c r="P2609">
        <v>3033</v>
      </c>
      <c r="Q2609">
        <v>3063.25</v>
      </c>
      <c r="R2609">
        <v>3050.72</v>
      </c>
      <c r="S2609">
        <v>3066.95</v>
      </c>
      <c r="T2609">
        <v>3050.72</v>
      </c>
      <c r="U2609">
        <v>3066.91</v>
      </c>
      <c r="V2609">
        <v>1.57</v>
      </c>
      <c r="W2609">
        <v>1.57</v>
      </c>
      <c r="X2609">
        <v>1.57</v>
      </c>
      <c r="Y2609">
        <v>1.57</v>
      </c>
      <c r="Z2609">
        <v>1.58</v>
      </c>
      <c r="AA2609">
        <v>1.58</v>
      </c>
      <c r="AB2609">
        <v>1.58</v>
      </c>
      <c r="AC2609">
        <v>1.58</v>
      </c>
      <c r="AD2609">
        <v>289.25233999</v>
      </c>
      <c r="AE2609">
        <v>290.45708377</v>
      </c>
      <c r="AF2609">
        <v>289.08158890999999</v>
      </c>
      <c r="AG2609">
        <v>290.40965290999998</v>
      </c>
      <c r="AH2609" t="s">
        <v>12</v>
      </c>
      <c r="AI2609" t="s">
        <v>12</v>
      </c>
    </row>
    <row r="2610" spans="1:35" x14ac:dyDescent="0.25">
      <c r="A2610">
        <v>1572877800</v>
      </c>
      <c r="B2610">
        <v>30.236551559999999</v>
      </c>
      <c r="C2610">
        <v>30.276173570000001</v>
      </c>
      <c r="D2610">
        <v>29.970588769999999</v>
      </c>
      <c r="E2610">
        <v>30.092921749999999</v>
      </c>
      <c r="F2610">
        <v>30.236551559999999</v>
      </c>
      <c r="G2610">
        <v>30.276173570000001</v>
      </c>
      <c r="H2610">
        <v>29.970588769999999</v>
      </c>
      <c r="I2610">
        <v>30.092921749999999</v>
      </c>
      <c r="J2610">
        <v>3067.25</v>
      </c>
      <c r="K2610">
        <v>3085.75</v>
      </c>
      <c r="L2610">
        <v>3067</v>
      </c>
      <c r="M2610">
        <v>3077.75</v>
      </c>
      <c r="N2610">
        <v>3064.75</v>
      </c>
      <c r="O2610">
        <v>3083.75</v>
      </c>
      <c r="P2610">
        <v>3064.75</v>
      </c>
      <c r="Q2610">
        <v>3075.75</v>
      </c>
      <c r="R2610">
        <v>3078.96</v>
      </c>
      <c r="S2610">
        <v>3085.2</v>
      </c>
      <c r="T2610">
        <v>3074.87</v>
      </c>
      <c r="U2610">
        <v>3078.27</v>
      </c>
      <c r="V2610">
        <v>1.56</v>
      </c>
      <c r="W2610">
        <v>1.56</v>
      </c>
      <c r="X2610">
        <v>1.56</v>
      </c>
      <c r="Y2610">
        <v>1.56</v>
      </c>
      <c r="Z2610">
        <v>1.56</v>
      </c>
      <c r="AA2610">
        <v>1.56</v>
      </c>
      <c r="AB2610">
        <v>1.56</v>
      </c>
      <c r="AC2610">
        <v>1.56</v>
      </c>
      <c r="AD2610">
        <v>292.03178823000002</v>
      </c>
      <c r="AE2610">
        <v>292.17408080000001</v>
      </c>
      <c r="AF2610">
        <v>291.18751896999999</v>
      </c>
      <c r="AG2610">
        <v>291.57645200000002</v>
      </c>
      <c r="AH2610" t="s">
        <v>12</v>
      </c>
      <c r="AI2610" t="s">
        <v>12</v>
      </c>
    </row>
    <row r="2611" spans="1:35" x14ac:dyDescent="0.25">
      <c r="A2611">
        <v>1572964200</v>
      </c>
      <c r="B2611">
        <v>30.15730752</v>
      </c>
      <c r="C2611">
        <v>30.236551559999999</v>
      </c>
      <c r="D2611">
        <v>29.88490616</v>
      </c>
      <c r="E2611">
        <v>29.9839612</v>
      </c>
      <c r="F2611">
        <v>30.15730752</v>
      </c>
      <c r="G2611">
        <v>30.236551559999999</v>
      </c>
      <c r="H2611">
        <v>29.88490616</v>
      </c>
      <c r="I2611">
        <v>29.9839612</v>
      </c>
      <c r="J2611">
        <v>3079</v>
      </c>
      <c r="K2611">
        <v>3086.75</v>
      </c>
      <c r="L2611">
        <v>3072.5</v>
      </c>
      <c r="M2611">
        <v>3074</v>
      </c>
      <c r="N2611">
        <v>3076.75</v>
      </c>
      <c r="O2611">
        <v>3085.75</v>
      </c>
      <c r="P2611">
        <v>3069.75</v>
      </c>
      <c r="Q2611">
        <v>3072</v>
      </c>
      <c r="R2611">
        <v>3080.8</v>
      </c>
      <c r="S2611">
        <v>3083.95</v>
      </c>
      <c r="T2611">
        <v>3072.15</v>
      </c>
      <c r="U2611">
        <v>3074.62</v>
      </c>
      <c r="V2611">
        <v>1.56</v>
      </c>
      <c r="W2611">
        <v>1.56</v>
      </c>
      <c r="X2611">
        <v>1.56</v>
      </c>
      <c r="Y2611">
        <v>1.56</v>
      </c>
      <c r="Z2611">
        <v>1.58</v>
      </c>
      <c r="AA2611">
        <v>1.58</v>
      </c>
      <c r="AB2611">
        <v>1.58</v>
      </c>
      <c r="AC2611">
        <v>1.58</v>
      </c>
      <c r="AD2611">
        <v>291.78514776999998</v>
      </c>
      <c r="AE2611">
        <v>292.09771712000003</v>
      </c>
      <c r="AF2611">
        <v>290.95036468000001</v>
      </c>
      <c r="AG2611">
        <v>291.25392217000001</v>
      </c>
      <c r="AH2611" t="s">
        <v>12</v>
      </c>
      <c r="AI2611" t="s">
        <v>12</v>
      </c>
    </row>
    <row r="2612" spans="1:35" x14ac:dyDescent="0.25">
      <c r="A2612">
        <v>1573050600</v>
      </c>
      <c r="B2612">
        <v>29.988913950000001</v>
      </c>
      <c r="C2612">
        <v>30.083016239999999</v>
      </c>
      <c r="D2612">
        <v>29.691748830000002</v>
      </c>
      <c r="E2612">
        <v>30.018630470000002</v>
      </c>
      <c r="F2612">
        <v>29.988913950000001</v>
      </c>
      <c r="G2612">
        <v>30.083016239999999</v>
      </c>
      <c r="H2612">
        <v>29.691748830000002</v>
      </c>
      <c r="I2612">
        <v>30.018630470000002</v>
      </c>
      <c r="J2612">
        <v>3073.25</v>
      </c>
      <c r="K2612">
        <v>3079</v>
      </c>
      <c r="L2612">
        <v>3065.75</v>
      </c>
      <c r="M2612">
        <v>3077.75</v>
      </c>
      <c r="N2612">
        <v>3071.5</v>
      </c>
      <c r="O2612">
        <v>3078</v>
      </c>
      <c r="P2612">
        <v>3063</v>
      </c>
      <c r="Q2612">
        <v>3075.5</v>
      </c>
      <c r="R2612">
        <v>3075.1</v>
      </c>
      <c r="S2612">
        <v>3078.34</v>
      </c>
      <c r="T2612">
        <v>3065.89</v>
      </c>
      <c r="U2612">
        <v>3076.78</v>
      </c>
      <c r="V2612">
        <v>1.55</v>
      </c>
      <c r="W2612">
        <v>1.55</v>
      </c>
      <c r="X2612">
        <v>1.55</v>
      </c>
      <c r="Y2612">
        <v>1.55</v>
      </c>
      <c r="Z2612">
        <v>1.57</v>
      </c>
      <c r="AA2612">
        <v>1.57</v>
      </c>
      <c r="AB2612">
        <v>1.57</v>
      </c>
      <c r="AC2612">
        <v>1.57</v>
      </c>
      <c r="AD2612">
        <v>291.25392217000001</v>
      </c>
      <c r="AE2612">
        <v>291.60491051000002</v>
      </c>
      <c r="AF2612">
        <v>290.33376354000001</v>
      </c>
      <c r="AG2612">
        <v>291.32032536999998</v>
      </c>
      <c r="AH2612" t="s">
        <v>12</v>
      </c>
      <c r="AI2612" t="s">
        <v>12</v>
      </c>
    </row>
    <row r="2613" spans="1:35" x14ac:dyDescent="0.25">
      <c r="A2613">
        <v>1573137000</v>
      </c>
      <c r="B2613">
        <v>30.42475614</v>
      </c>
      <c r="C2613">
        <v>30.677346490000001</v>
      </c>
      <c r="D2613">
        <v>30.149878399999999</v>
      </c>
      <c r="E2613">
        <v>30.3257011</v>
      </c>
      <c r="F2613">
        <v>30.42475614</v>
      </c>
      <c r="G2613">
        <v>30.677346490000001</v>
      </c>
      <c r="H2613">
        <v>30.149878399999999</v>
      </c>
      <c r="I2613">
        <v>30.3257011</v>
      </c>
      <c r="J2613">
        <v>3078.5</v>
      </c>
      <c r="K2613">
        <v>3099</v>
      </c>
      <c r="L2613">
        <v>3072.75</v>
      </c>
      <c r="M2613">
        <v>3088.25</v>
      </c>
      <c r="N2613">
        <v>3077.25</v>
      </c>
      <c r="O2613">
        <v>3097</v>
      </c>
      <c r="P2613">
        <v>3070.25</v>
      </c>
      <c r="Q2613">
        <v>3086</v>
      </c>
      <c r="R2613">
        <v>3087.02</v>
      </c>
      <c r="S2613">
        <v>3097.77</v>
      </c>
      <c r="T2613">
        <v>3080.23</v>
      </c>
      <c r="U2613">
        <v>3085.18</v>
      </c>
      <c r="V2613">
        <v>1.55</v>
      </c>
      <c r="W2613">
        <v>1.55</v>
      </c>
      <c r="X2613">
        <v>1.55</v>
      </c>
      <c r="Y2613">
        <v>1.55</v>
      </c>
      <c r="Z2613">
        <v>1.56</v>
      </c>
      <c r="AA2613">
        <v>1.56</v>
      </c>
      <c r="AB2613">
        <v>1.56</v>
      </c>
      <c r="AC2613">
        <v>1.56</v>
      </c>
      <c r="AD2613">
        <v>292.71479256999999</v>
      </c>
      <c r="AE2613">
        <v>293.73929908999997</v>
      </c>
      <c r="AF2613">
        <v>291.85155097000001</v>
      </c>
      <c r="AG2613">
        <v>292.34483189000002</v>
      </c>
      <c r="AH2613" t="s">
        <v>12</v>
      </c>
      <c r="AI2613" t="s">
        <v>12</v>
      </c>
    </row>
    <row r="2614" spans="1:35" x14ac:dyDescent="0.25">
      <c r="A2614">
        <v>1573223400</v>
      </c>
      <c r="B2614">
        <v>30.177118530000001</v>
      </c>
      <c r="C2614">
        <v>30.521334800000002</v>
      </c>
      <c r="D2614">
        <v>29.962664369999999</v>
      </c>
      <c r="E2614">
        <v>30.513905680000001</v>
      </c>
      <c r="F2614">
        <v>30.177118530000001</v>
      </c>
      <c r="G2614">
        <v>30.521334800000002</v>
      </c>
      <c r="H2614">
        <v>29.962664369999999</v>
      </c>
      <c r="I2614">
        <v>30.513905680000001</v>
      </c>
      <c r="J2614">
        <v>3088.5</v>
      </c>
      <c r="K2614">
        <v>3095</v>
      </c>
      <c r="L2614">
        <v>3075</v>
      </c>
      <c r="M2614">
        <v>3093</v>
      </c>
      <c r="N2614">
        <v>3086.25</v>
      </c>
      <c r="O2614">
        <v>3092.5</v>
      </c>
      <c r="P2614">
        <v>3072.5</v>
      </c>
      <c r="Q2614">
        <v>3090.5</v>
      </c>
      <c r="R2614">
        <v>3081.25</v>
      </c>
      <c r="S2614">
        <v>3093.09</v>
      </c>
      <c r="T2614">
        <v>3073.58</v>
      </c>
      <c r="U2614">
        <v>3093.08</v>
      </c>
      <c r="V2614">
        <v>1.55</v>
      </c>
      <c r="W2614">
        <v>1.55</v>
      </c>
      <c r="X2614">
        <v>1.55</v>
      </c>
      <c r="Y2614">
        <v>1.55</v>
      </c>
      <c r="Z2614">
        <v>1.56</v>
      </c>
      <c r="AA2614">
        <v>1.56</v>
      </c>
      <c r="AB2614">
        <v>1.56</v>
      </c>
      <c r="AC2614">
        <v>1.56</v>
      </c>
      <c r="AD2614">
        <v>291.98435737</v>
      </c>
      <c r="AE2614">
        <v>293.12611297000001</v>
      </c>
      <c r="AF2614">
        <v>291.25392217000001</v>
      </c>
      <c r="AG2614">
        <v>293.06578092000001</v>
      </c>
      <c r="AH2614" t="s">
        <v>12</v>
      </c>
      <c r="AI2614" t="s">
        <v>12</v>
      </c>
    </row>
    <row r="2615" spans="1:35" x14ac:dyDescent="0.25">
      <c r="A2615">
        <v>1573482600</v>
      </c>
      <c r="B2615">
        <v>30.078063490000002</v>
      </c>
      <c r="C2615">
        <v>30.39999238</v>
      </c>
      <c r="D2615">
        <v>30.023583219999999</v>
      </c>
      <c r="E2615">
        <v>30.37027586</v>
      </c>
      <c r="F2615">
        <v>30.078063490000002</v>
      </c>
      <c r="G2615">
        <v>30.39999238</v>
      </c>
      <c r="H2615">
        <v>30.023583219999999</v>
      </c>
      <c r="I2615">
        <v>30.37027586</v>
      </c>
      <c r="J2615">
        <v>3093</v>
      </c>
      <c r="K2615">
        <v>3093</v>
      </c>
      <c r="L2615">
        <v>3077</v>
      </c>
      <c r="M2615">
        <v>3089.75</v>
      </c>
      <c r="N2615">
        <v>3090.5</v>
      </c>
      <c r="O2615">
        <v>3092.25</v>
      </c>
      <c r="P2615">
        <v>3074.5</v>
      </c>
      <c r="Q2615">
        <v>3087.5</v>
      </c>
      <c r="R2615">
        <v>3080.33</v>
      </c>
      <c r="S2615">
        <v>3088.33</v>
      </c>
      <c r="T2615">
        <v>3075.82</v>
      </c>
      <c r="U2615">
        <v>3087.01</v>
      </c>
      <c r="V2615" t="s">
        <v>12</v>
      </c>
      <c r="W2615" t="s">
        <v>12</v>
      </c>
      <c r="X2615" t="s">
        <v>12</v>
      </c>
      <c r="Y2615" t="s">
        <v>12</v>
      </c>
      <c r="Z2615" t="s">
        <v>12</v>
      </c>
      <c r="AA2615" t="s">
        <v>12</v>
      </c>
      <c r="AB2615" t="s">
        <v>12</v>
      </c>
      <c r="AC2615" t="s">
        <v>12</v>
      </c>
      <c r="AD2615">
        <v>291.62388285999998</v>
      </c>
      <c r="AE2615">
        <v>292.68633405999998</v>
      </c>
      <c r="AF2615">
        <v>291.48159027999998</v>
      </c>
      <c r="AG2615">
        <v>292.50609680000002</v>
      </c>
      <c r="AH2615" t="s">
        <v>12</v>
      </c>
      <c r="AI2615" t="s">
        <v>12</v>
      </c>
    </row>
    <row r="2616" spans="1:35" x14ac:dyDescent="0.25">
      <c r="A2616">
        <v>1573569000</v>
      </c>
      <c r="B2616">
        <v>30.459425400000001</v>
      </c>
      <c r="C2616">
        <v>30.82592906</v>
      </c>
      <c r="D2616">
        <v>30.281126329999999</v>
      </c>
      <c r="E2616">
        <v>30.518858430000002</v>
      </c>
      <c r="F2616">
        <v>30.459425400000001</v>
      </c>
      <c r="G2616">
        <v>30.82592906</v>
      </c>
      <c r="H2616">
        <v>30.281126329999999</v>
      </c>
      <c r="I2616">
        <v>30.518858430000002</v>
      </c>
      <c r="J2616">
        <v>3089</v>
      </c>
      <c r="K2616">
        <v>3104.25</v>
      </c>
      <c r="L2616">
        <v>3084</v>
      </c>
      <c r="M2616">
        <v>3094.25</v>
      </c>
      <c r="N2616">
        <v>3087.75</v>
      </c>
      <c r="O2616">
        <v>3102</v>
      </c>
      <c r="P2616">
        <v>3081.25</v>
      </c>
      <c r="Q2616">
        <v>3092</v>
      </c>
      <c r="R2616">
        <v>3089.28</v>
      </c>
      <c r="S2616">
        <v>3102.61</v>
      </c>
      <c r="T2616">
        <v>3084.73</v>
      </c>
      <c r="U2616">
        <v>3091.84</v>
      </c>
      <c r="V2616">
        <v>1.55</v>
      </c>
      <c r="W2616">
        <v>1.55</v>
      </c>
      <c r="X2616">
        <v>1.55</v>
      </c>
      <c r="Y2616">
        <v>1.55</v>
      </c>
      <c r="Z2616">
        <v>1.57</v>
      </c>
      <c r="AA2616">
        <v>1.57</v>
      </c>
      <c r="AB2616">
        <v>1.57</v>
      </c>
      <c r="AC2616">
        <v>1.57</v>
      </c>
      <c r="AD2616">
        <v>292.88554366</v>
      </c>
      <c r="AE2616">
        <v>294.06182891999998</v>
      </c>
      <c r="AF2616">
        <v>292.31637337000001</v>
      </c>
      <c r="AG2616">
        <v>293.12269794999997</v>
      </c>
      <c r="AH2616" t="s">
        <v>12</v>
      </c>
      <c r="AI2616" t="s">
        <v>12</v>
      </c>
    </row>
    <row r="2617" spans="1:35" x14ac:dyDescent="0.25">
      <c r="A2617">
        <v>1573655400</v>
      </c>
      <c r="B2617">
        <v>30.206835049999999</v>
      </c>
      <c r="C2617">
        <v>30.68229925</v>
      </c>
      <c r="D2617">
        <v>30.1308103</v>
      </c>
      <c r="E2617">
        <v>30.55848044</v>
      </c>
      <c r="F2617">
        <v>30.206835049999999</v>
      </c>
      <c r="G2617">
        <v>30.68229925</v>
      </c>
      <c r="H2617">
        <v>30.1308103</v>
      </c>
      <c r="I2617">
        <v>30.55848044</v>
      </c>
      <c r="J2617">
        <v>3090.75</v>
      </c>
      <c r="K2617">
        <v>3099</v>
      </c>
      <c r="L2617">
        <v>3078.25</v>
      </c>
      <c r="M2617">
        <v>3098</v>
      </c>
      <c r="N2617">
        <v>3091.25</v>
      </c>
      <c r="O2617">
        <v>3097</v>
      </c>
      <c r="P2617">
        <v>3075.75</v>
      </c>
      <c r="Q2617">
        <v>3095.5</v>
      </c>
      <c r="R2617">
        <v>3084.18</v>
      </c>
      <c r="S2617">
        <v>3098.06</v>
      </c>
      <c r="T2617">
        <v>3078.8</v>
      </c>
      <c r="U2617">
        <v>3094.04</v>
      </c>
      <c r="V2617">
        <v>1.55</v>
      </c>
      <c r="W2617">
        <v>1.55</v>
      </c>
      <c r="X2617">
        <v>1.55</v>
      </c>
      <c r="Y2617">
        <v>1.55</v>
      </c>
      <c r="Z2617">
        <v>1.57</v>
      </c>
      <c r="AA2617">
        <v>1.57</v>
      </c>
      <c r="AB2617">
        <v>1.57</v>
      </c>
      <c r="AC2617">
        <v>1.57</v>
      </c>
      <c r="AD2617">
        <v>292.08870525999998</v>
      </c>
      <c r="AE2617">
        <v>293.63495119999999</v>
      </c>
      <c r="AF2617">
        <v>291.85155097000001</v>
      </c>
      <c r="AG2617">
        <v>293.21755966000001</v>
      </c>
      <c r="AH2617" t="s">
        <v>12</v>
      </c>
      <c r="AI2617" t="s">
        <v>12</v>
      </c>
    </row>
    <row r="2618" spans="1:35" x14ac:dyDescent="0.25">
      <c r="A2618">
        <v>1573741800</v>
      </c>
      <c r="B2618">
        <v>30.449519899999999</v>
      </c>
      <c r="C2618">
        <v>30.70211025</v>
      </c>
      <c r="D2618">
        <v>30.248933439999998</v>
      </c>
      <c r="E2618">
        <v>30.68229925</v>
      </c>
      <c r="F2618">
        <v>30.449519899999999</v>
      </c>
      <c r="G2618">
        <v>30.70211025</v>
      </c>
      <c r="H2618">
        <v>30.248933439999998</v>
      </c>
      <c r="I2618">
        <v>30.68229925</v>
      </c>
      <c r="J2618">
        <v>3098</v>
      </c>
      <c r="K2618">
        <v>3101</v>
      </c>
      <c r="L2618">
        <v>3085</v>
      </c>
      <c r="M2618">
        <v>3099.25</v>
      </c>
      <c r="N2618">
        <v>3096.25</v>
      </c>
      <c r="O2618">
        <v>3099.75</v>
      </c>
      <c r="P2618">
        <v>3081.75</v>
      </c>
      <c r="Q2618">
        <v>3097</v>
      </c>
      <c r="R2618">
        <v>3090.75</v>
      </c>
      <c r="S2618">
        <v>3098.2</v>
      </c>
      <c r="T2618">
        <v>3083.26</v>
      </c>
      <c r="U2618">
        <v>3096.63</v>
      </c>
      <c r="V2618">
        <v>1.55</v>
      </c>
      <c r="W2618">
        <v>1.55</v>
      </c>
      <c r="X2618">
        <v>1.55</v>
      </c>
      <c r="Y2618">
        <v>1.55</v>
      </c>
      <c r="Z2618">
        <v>1.58</v>
      </c>
      <c r="AA2618">
        <v>1.58</v>
      </c>
      <c r="AB2618">
        <v>1.58</v>
      </c>
      <c r="AC2618">
        <v>1.58</v>
      </c>
      <c r="AD2618">
        <v>292.92348835000001</v>
      </c>
      <c r="AE2618">
        <v>293.72981291999997</v>
      </c>
      <c r="AF2618">
        <v>292.25945633999999</v>
      </c>
      <c r="AG2618">
        <v>293.64443738</v>
      </c>
      <c r="AH2618" t="s">
        <v>12</v>
      </c>
      <c r="AI2618" t="s">
        <v>12</v>
      </c>
    </row>
    <row r="2619" spans="1:35" x14ac:dyDescent="0.25">
      <c r="A2619">
        <v>1573828200</v>
      </c>
      <c r="B2619">
        <v>31.103283170000001</v>
      </c>
      <c r="C2619">
        <v>31.350920779999999</v>
      </c>
      <c r="D2619">
        <v>30.895762860000001</v>
      </c>
      <c r="E2619">
        <v>31.350920779999999</v>
      </c>
      <c r="F2619">
        <v>31.103283170000001</v>
      </c>
      <c r="G2619">
        <v>31.350920779999999</v>
      </c>
      <c r="H2619">
        <v>30.895762860000001</v>
      </c>
      <c r="I2619">
        <v>31.350920779999999</v>
      </c>
      <c r="J2619">
        <v>3099</v>
      </c>
      <c r="K2619">
        <v>3121.5</v>
      </c>
      <c r="L2619">
        <v>3098.25</v>
      </c>
      <c r="M2619">
        <v>3120.5</v>
      </c>
      <c r="N2619">
        <v>3097</v>
      </c>
      <c r="O2619">
        <v>3119.5</v>
      </c>
      <c r="P2619">
        <v>3095.75</v>
      </c>
      <c r="Q2619">
        <v>3118.25</v>
      </c>
      <c r="R2619">
        <v>3107.92</v>
      </c>
      <c r="S2619">
        <v>3120.46</v>
      </c>
      <c r="T2619">
        <v>3104.6</v>
      </c>
      <c r="U2619">
        <v>3120.46</v>
      </c>
      <c r="V2619">
        <v>1.55</v>
      </c>
      <c r="W2619">
        <v>1.55</v>
      </c>
      <c r="X2619">
        <v>1.55</v>
      </c>
      <c r="Y2619">
        <v>1.55</v>
      </c>
      <c r="Z2619">
        <v>1.59</v>
      </c>
      <c r="AA2619">
        <v>1.59</v>
      </c>
      <c r="AB2619">
        <v>1.59</v>
      </c>
      <c r="AC2619">
        <v>1.59</v>
      </c>
      <c r="AD2619">
        <v>295.03890458000001</v>
      </c>
      <c r="AE2619">
        <v>295.81677064000002</v>
      </c>
      <c r="AF2619">
        <v>294.31795555000002</v>
      </c>
      <c r="AG2619">
        <v>295.76933978</v>
      </c>
      <c r="AH2619" t="s">
        <v>12</v>
      </c>
      <c r="AI2619" t="s">
        <v>12</v>
      </c>
    </row>
    <row r="2620" spans="1:35" x14ac:dyDescent="0.25">
      <c r="A2620">
        <v>1574087400</v>
      </c>
      <c r="B2620">
        <v>31.261771240000002</v>
      </c>
      <c r="C2620">
        <v>31.479692329999999</v>
      </c>
      <c r="D2620">
        <v>31.108235929999999</v>
      </c>
      <c r="E2620">
        <v>31.405401049999998</v>
      </c>
      <c r="F2620">
        <v>31.261771240000002</v>
      </c>
      <c r="G2620">
        <v>31.479692329999999</v>
      </c>
      <c r="H2620">
        <v>31.108235929999999</v>
      </c>
      <c r="I2620">
        <v>31.405401049999998</v>
      </c>
      <c r="J2620">
        <v>3120.25</v>
      </c>
      <c r="K2620">
        <v>3129.75</v>
      </c>
      <c r="L2620">
        <v>3113.5</v>
      </c>
      <c r="M2620">
        <v>3124</v>
      </c>
      <c r="N2620">
        <v>3119</v>
      </c>
      <c r="O2620">
        <v>3127.75</v>
      </c>
      <c r="P2620">
        <v>3111</v>
      </c>
      <c r="Q2620">
        <v>3121.75</v>
      </c>
      <c r="R2620">
        <v>3117.91</v>
      </c>
      <c r="S2620">
        <v>3124.17</v>
      </c>
      <c r="T2620">
        <v>3112.06</v>
      </c>
      <c r="U2620">
        <v>3122.03</v>
      </c>
      <c r="V2620">
        <v>1.55</v>
      </c>
      <c r="W2620">
        <v>1.55</v>
      </c>
      <c r="X2620">
        <v>1.55</v>
      </c>
      <c r="Y2620">
        <v>1.55</v>
      </c>
      <c r="Z2620">
        <v>1.56</v>
      </c>
      <c r="AA2620">
        <v>1.56</v>
      </c>
      <c r="AB2620">
        <v>1.56</v>
      </c>
      <c r="AC2620">
        <v>1.56</v>
      </c>
      <c r="AD2620">
        <v>295.52269932000002</v>
      </c>
      <c r="AE2620">
        <v>296.23416218</v>
      </c>
      <c r="AF2620">
        <v>295.04839075000001</v>
      </c>
      <c r="AG2620">
        <v>295.98752173000003</v>
      </c>
      <c r="AH2620" t="s">
        <v>12</v>
      </c>
      <c r="AI2620" t="s">
        <v>12</v>
      </c>
    </row>
    <row r="2621" spans="1:35" x14ac:dyDescent="0.25">
      <c r="A2621">
        <v>1574173800</v>
      </c>
      <c r="B2621">
        <v>31.603511139999998</v>
      </c>
      <c r="C2621">
        <v>31.603511139999998</v>
      </c>
      <c r="D2621">
        <v>31.157763450000001</v>
      </c>
      <c r="E2621">
        <v>31.360826280000001</v>
      </c>
      <c r="F2621">
        <v>31.603511139999998</v>
      </c>
      <c r="G2621">
        <v>31.603511139999998</v>
      </c>
      <c r="H2621">
        <v>31.157763450000001</v>
      </c>
      <c r="I2621">
        <v>31.360826280000001</v>
      </c>
      <c r="J2621">
        <v>3122.75</v>
      </c>
      <c r="K2621">
        <v>3134.5</v>
      </c>
      <c r="L2621">
        <v>3115</v>
      </c>
      <c r="M2621">
        <v>3120.75</v>
      </c>
      <c r="N2621">
        <v>3121.5</v>
      </c>
      <c r="O2621">
        <v>3132.5</v>
      </c>
      <c r="P2621">
        <v>3112.75</v>
      </c>
      <c r="Q2621">
        <v>3118.5</v>
      </c>
      <c r="R2621">
        <v>3127.45</v>
      </c>
      <c r="S2621">
        <v>3127.64</v>
      </c>
      <c r="T2621">
        <v>3113.47</v>
      </c>
      <c r="U2621">
        <v>3120.18</v>
      </c>
      <c r="V2621">
        <v>1.55</v>
      </c>
      <c r="W2621">
        <v>1.55</v>
      </c>
      <c r="X2621">
        <v>1.55</v>
      </c>
      <c r="Y2621">
        <v>1.55</v>
      </c>
      <c r="Z2621">
        <v>1.57</v>
      </c>
      <c r="AA2621">
        <v>1.57</v>
      </c>
      <c r="AB2621">
        <v>1.57</v>
      </c>
      <c r="AC2621">
        <v>1.57</v>
      </c>
      <c r="AD2621">
        <v>296.61360903999997</v>
      </c>
      <c r="AE2621">
        <v>296.62309520999997</v>
      </c>
      <c r="AF2621">
        <v>295.22862801000002</v>
      </c>
      <c r="AG2621">
        <v>295.90214617999999</v>
      </c>
      <c r="AH2621" t="s">
        <v>12</v>
      </c>
      <c r="AI2621" t="s">
        <v>12</v>
      </c>
    </row>
    <row r="2622" spans="1:35" x14ac:dyDescent="0.25">
      <c r="A2622">
        <v>1574260200</v>
      </c>
      <c r="B2622">
        <v>31.177574459999999</v>
      </c>
      <c r="C2622">
        <v>31.331109770000001</v>
      </c>
      <c r="D2622">
        <v>30.49904742</v>
      </c>
      <c r="E2622">
        <v>31.024039139999999</v>
      </c>
      <c r="F2622">
        <v>31.177574459999999</v>
      </c>
      <c r="G2622">
        <v>31.331109770000001</v>
      </c>
      <c r="H2622">
        <v>30.49904742</v>
      </c>
      <c r="I2622">
        <v>31.024039139999999</v>
      </c>
      <c r="J2622">
        <v>3117.25</v>
      </c>
      <c r="K2622">
        <v>3120.25</v>
      </c>
      <c r="L2622">
        <v>3092.5</v>
      </c>
      <c r="M2622">
        <v>3111.25</v>
      </c>
      <c r="N2622">
        <v>3116.5</v>
      </c>
      <c r="O2622">
        <v>3118.5</v>
      </c>
      <c r="P2622">
        <v>3090.75</v>
      </c>
      <c r="Q2622">
        <v>3109</v>
      </c>
      <c r="R2622">
        <v>3114.66</v>
      </c>
      <c r="S2622">
        <v>3118.97</v>
      </c>
      <c r="T2622">
        <v>3091.41</v>
      </c>
      <c r="U2622">
        <v>3108.46</v>
      </c>
      <c r="V2622">
        <v>1.55</v>
      </c>
      <c r="W2622">
        <v>1.55</v>
      </c>
      <c r="X2622">
        <v>1.55</v>
      </c>
      <c r="Y2622">
        <v>1.55</v>
      </c>
      <c r="Z2622">
        <v>1.57</v>
      </c>
      <c r="AA2622">
        <v>1.57</v>
      </c>
      <c r="AB2622">
        <v>1.57</v>
      </c>
      <c r="AC2622">
        <v>1.57</v>
      </c>
      <c r="AD2622">
        <v>295.28554503999999</v>
      </c>
      <c r="AE2622">
        <v>295.82625681000002</v>
      </c>
      <c r="AF2622">
        <v>293.17961496999999</v>
      </c>
      <c r="AG2622">
        <v>294.80175028999997</v>
      </c>
      <c r="AH2622" t="s">
        <v>12</v>
      </c>
      <c r="AI2622" t="s">
        <v>12</v>
      </c>
    </row>
    <row r="2623" spans="1:35" x14ac:dyDescent="0.25">
      <c r="A2623">
        <v>1574346600</v>
      </c>
      <c r="B2623">
        <v>31.024039139999999</v>
      </c>
      <c r="C2623">
        <v>31.058708410000001</v>
      </c>
      <c r="D2623">
        <v>30.593149709999999</v>
      </c>
      <c r="E2623">
        <v>30.870503830000001</v>
      </c>
      <c r="F2623">
        <v>31.024039139999999</v>
      </c>
      <c r="G2623">
        <v>31.058708410000001</v>
      </c>
      <c r="H2623">
        <v>30.593149709999999</v>
      </c>
      <c r="I2623">
        <v>30.870503830000001</v>
      </c>
      <c r="J2623">
        <v>3100</v>
      </c>
      <c r="K2623">
        <v>3116.25</v>
      </c>
      <c r="L2623">
        <v>3093.5</v>
      </c>
      <c r="M2623">
        <v>3106</v>
      </c>
      <c r="N2623">
        <v>3097.25</v>
      </c>
      <c r="O2623">
        <v>3114.5</v>
      </c>
      <c r="P2623">
        <v>3091.25</v>
      </c>
      <c r="Q2623">
        <v>3104</v>
      </c>
      <c r="R2623">
        <v>3108.49</v>
      </c>
      <c r="S2623">
        <v>3110.11</v>
      </c>
      <c r="T2623">
        <v>3094.55</v>
      </c>
      <c r="U2623">
        <v>3103.54</v>
      </c>
      <c r="V2623">
        <v>1.55</v>
      </c>
      <c r="W2623">
        <v>1.55</v>
      </c>
      <c r="X2623">
        <v>1.55</v>
      </c>
      <c r="Y2623">
        <v>1.55</v>
      </c>
      <c r="Z2623">
        <v>1.58</v>
      </c>
      <c r="AA2623">
        <v>1.58</v>
      </c>
      <c r="AB2623">
        <v>1.58</v>
      </c>
      <c r="AC2623">
        <v>1.58</v>
      </c>
      <c r="AD2623">
        <v>294.91558435000002</v>
      </c>
      <c r="AE2623">
        <v>295.02941841000001</v>
      </c>
      <c r="AF2623">
        <v>293.49265862999999</v>
      </c>
      <c r="AG2623">
        <v>294.32744172000002</v>
      </c>
      <c r="AH2623" t="s">
        <v>12</v>
      </c>
      <c r="AI2623" t="s">
        <v>12</v>
      </c>
    </row>
    <row r="2624" spans="1:35" x14ac:dyDescent="0.25">
      <c r="A2624">
        <v>1574433000</v>
      </c>
      <c r="B2624">
        <v>31.09833042</v>
      </c>
      <c r="C2624">
        <v>31.128046940000001</v>
      </c>
      <c r="D2624">
        <v>30.72880559</v>
      </c>
      <c r="E2624">
        <v>31.048802899999998</v>
      </c>
      <c r="F2624">
        <v>31.09833042</v>
      </c>
      <c r="G2624">
        <v>31.128046940000001</v>
      </c>
      <c r="H2624">
        <v>30.72880559</v>
      </c>
      <c r="I2624">
        <v>31.048802899999998</v>
      </c>
      <c r="J2624">
        <v>3105.5</v>
      </c>
      <c r="K2624">
        <v>3116.25</v>
      </c>
      <c r="L2624">
        <v>3100.25</v>
      </c>
      <c r="M2624">
        <v>3113.5</v>
      </c>
      <c r="N2624">
        <v>3104</v>
      </c>
      <c r="O2624">
        <v>3114.5</v>
      </c>
      <c r="P2624">
        <v>3097.75</v>
      </c>
      <c r="Q2624">
        <v>3111.5</v>
      </c>
      <c r="R2624">
        <v>3111.41</v>
      </c>
      <c r="S2624">
        <v>3112.87</v>
      </c>
      <c r="T2624">
        <v>3099.26</v>
      </c>
      <c r="U2624">
        <v>3110.29</v>
      </c>
      <c r="V2624">
        <v>1.55</v>
      </c>
      <c r="W2624">
        <v>1.55</v>
      </c>
      <c r="X2624">
        <v>1.55</v>
      </c>
      <c r="Y2624">
        <v>1.55</v>
      </c>
      <c r="Z2624">
        <v>1.58</v>
      </c>
      <c r="AA2624">
        <v>1.58</v>
      </c>
      <c r="AB2624">
        <v>1.58</v>
      </c>
      <c r="AC2624">
        <v>1.58</v>
      </c>
      <c r="AD2624">
        <v>295.10530777999998</v>
      </c>
      <c r="AE2624">
        <v>295.24760035000003</v>
      </c>
      <c r="AF2624">
        <v>293.92902251999999</v>
      </c>
      <c r="AG2624">
        <v>294.98198754999999</v>
      </c>
      <c r="AH2624" t="s">
        <v>12</v>
      </c>
      <c r="AI2624" t="s">
        <v>12</v>
      </c>
    </row>
    <row r="2625" spans="1:35" x14ac:dyDescent="0.25">
      <c r="A2625">
        <v>1574692200</v>
      </c>
      <c r="B2625">
        <v>31.360826280000001</v>
      </c>
      <c r="C2625">
        <v>31.771904710000001</v>
      </c>
      <c r="D2625">
        <v>31.360826280000001</v>
      </c>
      <c r="E2625">
        <v>31.761999200000002</v>
      </c>
      <c r="F2625">
        <v>31.360826280000001</v>
      </c>
      <c r="G2625">
        <v>31.771904710000001</v>
      </c>
      <c r="H2625">
        <v>31.360826280000001</v>
      </c>
      <c r="I2625">
        <v>31.761999200000002</v>
      </c>
      <c r="J2625">
        <v>3120.75</v>
      </c>
      <c r="K2625">
        <v>3135.5</v>
      </c>
      <c r="L2625">
        <v>3118.5</v>
      </c>
      <c r="M2625">
        <v>3134.75</v>
      </c>
      <c r="N2625">
        <v>3119</v>
      </c>
      <c r="O2625">
        <v>3133.5</v>
      </c>
      <c r="P2625">
        <v>3116.5</v>
      </c>
      <c r="Q2625">
        <v>3132.75</v>
      </c>
      <c r="R2625">
        <v>3117.44</v>
      </c>
      <c r="S2625">
        <v>3133.83</v>
      </c>
      <c r="T2625">
        <v>3117.44</v>
      </c>
      <c r="U2625">
        <v>3133.64</v>
      </c>
      <c r="V2625">
        <v>1.55</v>
      </c>
      <c r="W2625">
        <v>1.55</v>
      </c>
      <c r="X2625">
        <v>1.55</v>
      </c>
      <c r="Y2625">
        <v>1.55</v>
      </c>
      <c r="Z2625">
        <v>1.56</v>
      </c>
      <c r="AA2625">
        <v>1.56</v>
      </c>
      <c r="AB2625">
        <v>1.56</v>
      </c>
      <c r="AC2625">
        <v>1.56</v>
      </c>
      <c r="AD2625">
        <v>295.94957704000001</v>
      </c>
      <c r="AE2625">
        <v>297.26815486999999</v>
      </c>
      <c r="AF2625">
        <v>295.94957704000001</v>
      </c>
      <c r="AG2625">
        <v>297.26815486999999</v>
      </c>
      <c r="AH2625" t="s">
        <v>12</v>
      </c>
      <c r="AI2625" t="s">
        <v>12</v>
      </c>
    </row>
    <row r="2626" spans="1:35" x14ac:dyDescent="0.25">
      <c r="A2626">
        <v>1574778600</v>
      </c>
      <c r="B2626">
        <v>31.801621220000001</v>
      </c>
      <c r="C2626">
        <v>32.041829700000001</v>
      </c>
      <c r="D2626">
        <v>31.677802419999999</v>
      </c>
      <c r="E2626">
        <v>31.960109289999998</v>
      </c>
      <c r="F2626">
        <v>31.801621220000001</v>
      </c>
      <c r="G2626">
        <v>32.041829700000001</v>
      </c>
      <c r="H2626">
        <v>31.677802419999999</v>
      </c>
      <c r="I2626">
        <v>31.960109289999998</v>
      </c>
      <c r="J2626">
        <v>3133.5</v>
      </c>
      <c r="K2626">
        <v>3147</v>
      </c>
      <c r="L2626">
        <v>3130.25</v>
      </c>
      <c r="M2626">
        <v>3145.75</v>
      </c>
      <c r="N2626">
        <v>3131.25</v>
      </c>
      <c r="O2626">
        <v>3145</v>
      </c>
      <c r="P2626">
        <v>3128</v>
      </c>
      <c r="Q2626">
        <v>3143.75</v>
      </c>
      <c r="R2626">
        <v>3134.85</v>
      </c>
      <c r="S2626">
        <v>3142.69</v>
      </c>
      <c r="T2626">
        <v>3131</v>
      </c>
      <c r="U2626">
        <v>3140.52</v>
      </c>
      <c r="V2626">
        <v>1.55</v>
      </c>
      <c r="W2626">
        <v>1.55</v>
      </c>
      <c r="X2626">
        <v>1.55</v>
      </c>
      <c r="Y2626">
        <v>1.55</v>
      </c>
      <c r="Z2626">
        <v>1.54</v>
      </c>
      <c r="AA2626">
        <v>1.54</v>
      </c>
      <c r="AB2626">
        <v>1.54</v>
      </c>
      <c r="AC2626">
        <v>1.54</v>
      </c>
      <c r="AD2626">
        <v>297.30609956000001</v>
      </c>
      <c r="AE2626">
        <v>298.13139647000003</v>
      </c>
      <c r="AF2626">
        <v>296.97408356</v>
      </c>
      <c r="AG2626">
        <v>297.94167305000002</v>
      </c>
      <c r="AH2626" t="s">
        <v>12</v>
      </c>
      <c r="AI2626" t="s">
        <v>12</v>
      </c>
    </row>
    <row r="2627" spans="1:35" x14ac:dyDescent="0.25">
      <c r="A2627">
        <v>1574865000</v>
      </c>
      <c r="B2627">
        <v>32.153266619999997</v>
      </c>
      <c r="C2627">
        <v>32.390998719999999</v>
      </c>
      <c r="D2627">
        <v>32.059164330000002</v>
      </c>
      <c r="E2627">
        <v>32.376140460000002</v>
      </c>
      <c r="F2627">
        <v>32.153266619999997</v>
      </c>
      <c r="G2627">
        <v>32.390998719999999</v>
      </c>
      <c r="H2627">
        <v>32.059164330000002</v>
      </c>
      <c r="I2627">
        <v>32.376140460000002</v>
      </c>
      <c r="J2627">
        <v>3145.75</v>
      </c>
      <c r="K2627">
        <v>3157</v>
      </c>
      <c r="L2627">
        <v>3144</v>
      </c>
      <c r="M2627">
        <v>3156</v>
      </c>
      <c r="N2627">
        <v>3143.75</v>
      </c>
      <c r="O2627">
        <v>3155</v>
      </c>
      <c r="P2627">
        <v>3141.75</v>
      </c>
      <c r="Q2627">
        <v>3153.75</v>
      </c>
      <c r="R2627">
        <v>3145.49</v>
      </c>
      <c r="S2627">
        <v>3154.26</v>
      </c>
      <c r="T2627">
        <v>3143.41</v>
      </c>
      <c r="U2627">
        <v>3153.63</v>
      </c>
      <c r="V2627">
        <v>1.55</v>
      </c>
      <c r="W2627">
        <v>1.55</v>
      </c>
      <c r="X2627">
        <v>1.55</v>
      </c>
      <c r="Y2627">
        <v>1.55</v>
      </c>
      <c r="Z2627">
        <v>1.55</v>
      </c>
      <c r="AA2627">
        <v>1.55</v>
      </c>
      <c r="AB2627">
        <v>1.55</v>
      </c>
      <c r="AC2627">
        <v>1.55</v>
      </c>
      <c r="AD2627">
        <v>298.44444012999998</v>
      </c>
      <c r="AE2627">
        <v>299.26973705</v>
      </c>
      <c r="AF2627">
        <v>298.21677202000001</v>
      </c>
      <c r="AG2627">
        <v>299.26973705</v>
      </c>
      <c r="AH2627" t="s">
        <v>12</v>
      </c>
      <c r="AI2627" t="s">
        <v>12</v>
      </c>
    </row>
    <row r="2628" spans="1:35" x14ac:dyDescent="0.25">
      <c r="A2628">
        <v>1575037800</v>
      </c>
      <c r="B2628">
        <v>32.202794140000002</v>
      </c>
      <c r="C2628">
        <v>32.28203817</v>
      </c>
      <c r="D2628">
        <v>31.955156540000001</v>
      </c>
      <c r="E2628">
        <v>32.039353319999996</v>
      </c>
      <c r="F2628">
        <v>32.202794140000002</v>
      </c>
      <c r="G2628">
        <v>32.28203817</v>
      </c>
      <c r="H2628">
        <v>31.955156540000001</v>
      </c>
      <c r="I2628">
        <v>32.039353319999996</v>
      </c>
      <c r="J2628">
        <v>3156.25</v>
      </c>
      <c r="K2628">
        <v>3156.25</v>
      </c>
      <c r="L2628">
        <v>3141.75</v>
      </c>
      <c r="M2628">
        <v>3145.75</v>
      </c>
      <c r="N2628">
        <v>3154.75</v>
      </c>
      <c r="O2628">
        <v>3155</v>
      </c>
      <c r="P2628">
        <v>3139.5</v>
      </c>
      <c r="Q2628">
        <v>3143.75</v>
      </c>
      <c r="R2628">
        <v>3147.18</v>
      </c>
      <c r="S2628">
        <v>3150.3</v>
      </c>
      <c r="T2628">
        <v>3139.34</v>
      </c>
      <c r="U2628">
        <v>3140.98</v>
      </c>
      <c r="V2628">
        <v>1.56</v>
      </c>
      <c r="W2628">
        <v>1.56</v>
      </c>
      <c r="X2628">
        <v>1.56</v>
      </c>
      <c r="Y2628">
        <v>1.56</v>
      </c>
      <c r="Z2628">
        <v>1.65</v>
      </c>
      <c r="AA2628">
        <v>1.65</v>
      </c>
      <c r="AB2628">
        <v>1.65</v>
      </c>
      <c r="AC2628">
        <v>1.65</v>
      </c>
      <c r="AD2628">
        <v>298.68159442000001</v>
      </c>
      <c r="AE2628">
        <v>298.93772104999999</v>
      </c>
      <c r="AF2628">
        <v>297.92270070000001</v>
      </c>
      <c r="AG2628">
        <v>298.15985498999999</v>
      </c>
      <c r="AH2628" t="s">
        <v>12</v>
      </c>
      <c r="AI2628" t="s">
        <v>12</v>
      </c>
    </row>
    <row r="2629" spans="1:35" x14ac:dyDescent="0.25">
      <c r="A2629">
        <v>1575297000</v>
      </c>
      <c r="B2629">
        <v>32.118597350000002</v>
      </c>
      <c r="C2629">
        <v>32.128502859999998</v>
      </c>
      <c r="D2629">
        <v>31.06861391</v>
      </c>
      <c r="E2629">
        <v>31.217196470000001</v>
      </c>
      <c r="F2629">
        <v>32.118597350000002</v>
      </c>
      <c r="G2629">
        <v>32.128502859999998</v>
      </c>
      <c r="H2629">
        <v>31.06861391</v>
      </c>
      <c r="I2629">
        <v>31.217196470000001</v>
      </c>
      <c r="J2629">
        <v>3147.75</v>
      </c>
      <c r="K2629">
        <v>3159.75</v>
      </c>
      <c r="L2629">
        <v>3111.75</v>
      </c>
      <c r="M2629">
        <v>3116</v>
      </c>
      <c r="N2629">
        <v>3146.25</v>
      </c>
      <c r="O2629">
        <v>3158</v>
      </c>
      <c r="P2629">
        <v>3110.25</v>
      </c>
      <c r="Q2629">
        <v>3114.25</v>
      </c>
      <c r="R2629">
        <v>3143.85</v>
      </c>
      <c r="S2629">
        <v>3144.31</v>
      </c>
      <c r="T2629">
        <v>3110.78</v>
      </c>
      <c r="U2629">
        <v>3113.87</v>
      </c>
      <c r="V2629">
        <v>1.56</v>
      </c>
      <c r="W2629">
        <v>1.56</v>
      </c>
      <c r="X2629">
        <v>1.56</v>
      </c>
      <c r="Y2629">
        <v>1.56</v>
      </c>
      <c r="Z2629">
        <v>1.63</v>
      </c>
      <c r="AA2629">
        <v>1.63</v>
      </c>
      <c r="AB2629">
        <v>1.63</v>
      </c>
      <c r="AC2629">
        <v>1.63</v>
      </c>
      <c r="AD2629">
        <v>298.42546779000003</v>
      </c>
      <c r="AE2629">
        <v>298.49187099</v>
      </c>
      <c r="AF2629">
        <v>295.18119715</v>
      </c>
      <c r="AG2629">
        <v>295.62704721</v>
      </c>
      <c r="AH2629" t="s">
        <v>12</v>
      </c>
      <c r="AI2629" t="s">
        <v>12</v>
      </c>
    </row>
    <row r="2630" spans="1:35" x14ac:dyDescent="0.25">
      <c r="A2630">
        <v>1575383400</v>
      </c>
      <c r="B2630">
        <v>30.310842839999999</v>
      </c>
      <c r="C2630">
        <v>30.59810246</v>
      </c>
      <c r="D2630">
        <v>29.850732170000001</v>
      </c>
      <c r="E2630">
        <v>30.578291449999998</v>
      </c>
      <c r="F2630">
        <v>30.310842839999999</v>
      </c>
      <c r="G2630">
        <v>30.59810246</v>
      </c>
      <c r="H2630">
        <v>29.850732170000001</v>
      </c>
      <c r="I2630">
        <v>30.578291449999998</v>
      </c>
      <c r="J2630">
        <v>3116</v>
      </c>
      <c r="K2630">
        <v>3123.5</v>
      </c>
      <c r="L2630">
        <v>3071</v>
      </c>
      <c r="M2630">
        <v>3093</v>
      </c>
      <c r="N2630">
        <v>3114.25</v>
      </c>
      <c r="O2630">
        <v>3121.75</v>
      </c>
      <c r="P2630">
        <v>3069.5</v>
      </c>
      <c r="Q2630">
        <v>3091</v>
      </c>
      <c r="R2630">
        <v>3087.41</v>
      </c>
      <c r="S2630">
        <v>3094.97</v>
      </c>
      <c r="T2630">
        <v>3070.33</v>
      </c>
      <c r="U2630">
        <v>3093.2</v>
      </c>
      <c r="V2630">
        <v>1.55</v>
      </c>
      <c r="W2630">
        <v>1.55</v>
      </c>
      <c r="X2630">
        <v>1.55</v>
      </c>
      <c r="Y2630">
        <v>1.55</v>
      </c>
      <c r="Z2630">
        <v>1.55</v>
      </c>
      <c r="AA2630">
        <v>1.55</v>
      </c>
      <c r="AB2630">
        <v>1.55</v>
      </c>
      <c r="AC2630">
        <v>1.55</v>
      </c>
      <c r="AD2630">
        <v>292.79068195000002</v>
      </c>
      <c r="AE2630">
        <v>293.72981291999997</v>
      </c>
      <c r="AF2630">
        <v>291.34878387999998</v>
      </c>
      <c r="AG2630">
        <v>293.64443738</v>
      </c>
      <c r="AH2630" t="s">
        <v>12</v>
      </c>
      <c r="AI2630" t="s">
        <v>12</v>
      </c>
    </row>
    <row r="2631" spans="1:35" x14ac:dyDescent="0.25">
      <c r="A2631">
        <v>1575469800</v>
      </c>
      <c r="B2631">
        <v>30.915078600000001</v>
      </c>
      <c r="C2631">
        <v>31.331109770000001</v>
      </c>
      <c r="D2631">
        <v>30.806118049999998</v>
      </c>
      <c r="E2631">
        <v>31.123094179999999</v>
      </c>
      <c r="F2631">
        <v>30.915078600000001</v>
      </c>
      <c r="G2631">
        <v>31.331109770000001</v>
      </c>
      <c r="H2631">
        <v>30.806118049999998</v>
      </c>
      <c r="I2631">
        <v>31.123094179999999</v>
      </c>
      <c r="J2631">
        <v>3093</v>
      </c>
      <c r="K2631">
        <v>3121</v>
      </c>
      <c r="L2631">
        <v>3083.5</v>
      </c>
      <c r="M2631">
        <v>3112.75</v>
      </c>
      <c r="N2631">
        <v>3091.75</v>
      </c>
      <c r="O2631">
        <v>3119.5</v>
      </c>
      <c r="P2631">
        <v>3081.75</v>
      </c>
      <c r="Q2631">
        <v>3111</v>
      </c>
      <c r="R2631">
        <v>3103.5</v>
      </c>
      <c r="S2631">
        <v>3119.38</v>
      </c>
      <c r="T2631">
        <v>3102.53</v>
      </c>
      <c r="U2631">
        <v>3112.76</v>
      </c>
      <c r="V2631">
        <v>1.55</v>
      </c>
      <c r="W2631">
        <v>1.55</v>
      </c>
      <c r="X2631">
        <v>1.55</v>
      </c>
      <c r="Y2631">
        <v>1.55</v>
      </c>
      <c r="Z2631">
        <v>1.54</v>
      </c>
      <c r="AA2631">
        <v>1.54</v>
      </c>
      <c r="AB2631">
        <v>1.54</v>
      </c>
      <c r="AC2631">
        <v>1.54</v>
      </c>
      <c r="AD2631">
        <v>294.73534709</v>
      </c>
      <c r="AE2631">
        <v>296.08238344</v>
      </c>
      <c r="AF2631">
        <v>294.37487257999999</v>
      </c>
      <c r="AG2631">
        <v>295.45629611999999</v>
      </c>
      <c r="AH2631" t="s">
        <v>12</v>
      </c>
      <c r="AI2631" t="s">
        <v>12</v>
      </c>
    </row>
    <row r="2632" spans="1:35" x14ac:dyDescent="0.25">
      <c r="A2632">
        <v>1575556200</v>
      </c>
      <c r="B2632">
        <v>31.35587353</v>
      </c>
      <c r="C2632">
        <v>31.360826280000001</v>
      </c>
      <c r="D2632">
        <v>30.860598320000001</v>
      </c>
      <c r="E2632">
        <v>31.306346009999999</v>
      </c>
      <c r="F2632">
        <v>31.35587353</v>
      </c>
      <c r="G2632">
        <v>31.360826280000001</v>
      </c>
      <c r="H2632">
        <v>30.860598320000001</v>
      </c>
      <c r="I2632">
        <v>31.306346009999999</v>
      </c>
      <c r="J2632">
        <v>3112</v>
      </c>
      <c r="K2632">
        <v>3126.25</v>
      </c>
      <c r="L2632">
        <v>3105</v>
      </c>
      <c r="M2632">
        <v>3119.25</v>
      </c>
      <c r="N2632">
        <v>3111</v>
      </c>
      <c r="O2632">
        <v>3124.75</v>
      </c>
      <c r="P2632">
        <v>3103.25</v>
      </c>
      <c r="Q2632">
        <v>3117.75</v>
      </c>
      <c r="R2632">
        <v>3119.21</v>
      </c>
      <c r="S2632">
        <v>3119.45</v>
      </c>
      <c r="T2632">
        <v>3103.76</v>
      </c>
      <c r="U2632">
        <v>3117.43</v>
      </c>
      <c r="V2632">
        <v>1.55</v>
      </c>
      <c r="W2632">
        <v>1.55</v>
      </c>
      <c r="X2632">
        <v>1.55</v>
      </c>
      <c r="Y2632">
        <v>1.55</v>
      </c>
      <c r="Z2632">
        <v>1.55</v>
      </c>
      <c r="AA2632">
        <v>1.55</v>
      </c>
      <c r="AB2632">
        <v>1.55</v>
      </c>
      <c r="AC2632">
        <v>1.55</v>
      </c>
      <c r="AD2632">
        <v>296.18673132999999</v>
      </c>
      <c r="AE2632">
        <v>296.20570366999999</v>
      </c>
      <c r="AF2632">
        <v>294.62151304000002</v>
      </c>
      <c r="AG2632">
        <v>295.98752173000003</v>
      </c>
      <c r="AH2632" t="s">
        <v>12</v>
      </c>
      <c r="AI2632" t="s">
        <v>12</v>
      </c>
    </row>
    <row r="2633" spans="1:35" x14ac:dyDescent="0.25">
      <c r="A2633">
        <v>1575642600</v>
      </c>
      <c r="B2633">
        <v>31.930392779999998</v>
      </c>
      <c r="C2633">
        <v>32.28203817</v>
      </c>
      <c r="D2633">
        <v>31.922468370000001</v>
      </c>
      <c r="E2633">
        <v>32.133455609999999</v>
      </c>
      <c r="F2633">
        <v>31.930392779999998</v>
      </c>
      <c r="G2633">
        <v>32.28203817</v>
      </c>
      <c r="H2633">
        <v>31.922468370000001</v>
      </c>
      <c r="I2633">
        <v>32.133455609999999</v>
      </c>
      <c r="J2633">
        <v>3119.25</v>
      </c>
      <c r="K2633">
        <v>3153</v>
      </c>
      <c r="L2633">
        <v>3118.75</v>
      </c>
      <c r="M2633">
        <v>3148</v>
      </c>
      <c r="N2633">
        <v>3117.75</v>
      </c>
      <c r="O2633">
        <v>3151</v>
      </c>
      <c r="P2633">
        <v>3117</v>
      </c>
      <c r="Q2633">
        <v>3146</v>
      </c>
      <c r="R2633">
        <v>3134.62</v>
      </c>
      <c r="S2633">
        <v>3150.6</v>
      </c>
      <c r="T2633">
        <v>3134.62</v>
      </c>
      <c r="U2633">
        <v>3145.91</v>
      </c>
      <c r="V2633">
        <v>1.55</v>
      </c>
      <c r="W2633">
        <v>1.55</v>
      </c>
      <c r="X2633">
        <v>1.55</v>
      </c>
      <c r="Y2633">
        <v>1.55</v>
      </c>
      <c r="Z2633">
        <v>1.55</v>
      </c>
      <c r="AA2633">
        <v>1.55</v>
      </c>
      <c r="AB2633">
        <v>1.55</v>
      </c>
      <c r="AC2633">
        <v>1.55</v>
      </c>
      <c r="AD2633">
        <v>297.97961772999997</v>
      </c>
      <c r="AE2633">
        <v>299.10847213</v>
      </c>
      <c r="AF2633">
        <v>297.97013156000003</v>
      </c>
      <c r="AG2633">
        <v>298.69108059000001</v>
      </c>
      <c r="AH2633" t="s">
        <v>12</v>
      </c>
      <c r="AI2633" t="s">
        <v>12</v>
      </c>
    </row>
    <row r="2634" spans="1:35" x14ac:dyDescent="0.25">
      <c r="A2634">
        <v>1575901800</v>
      </c>
      <c r="B2634">
        <v>32.009636810000003</v>
      </c>
      <c r="C2634">
        <v>32.237463409999997</v>
      </c>
      <c r="D2634">
        <v>31.816479480000002</v>
      </c>
      <c r="E2634">
        <v>31.846195989999998</v>
      </c>
      <c r="F2634">
        <v>32.009636810000003</v>
      </c>
      <c r="G2634">
        <v>32.237463409999997</v>
      </c>
      <c r="H2634">
        <v>31.816479480000002</v>
      </c>
      <c r="I2634">
        <v>31.846195989999998</v>
      </c>
      <c r="J2634">
        <v>3149</v>
      </c>
      <c r="K2634">
        <v>3151.75</v>
      </c>
      <c r="L2634">
        <v>3133.75</v>
      </c>
      <c r="M2634">
        <v>3136.75</v>
      </c>
      <c r="N2634">
        <v>3146.5</v>
      </c>
      <c r="O2634">
        <v>3149.5</v>
      </c>
      <c r="P2634">
        <v>3131.25</v>
      </c>
      <c r="Q2634">
        <v>3134.5</v>
      </c>
      <c r="R2634">
        <v>3141.86</v>
      </c>
      <c r="S2634">
        <v>3148.87</v>
      </c>
      <c r="T2634">
        <v>3135.46</v>
      </c>
      <c r="U2634">
        <v>3135.96</v>
      </c>
      <c r="V2634">
        <v>1.55</v>
      </c>
      <c r="W2634">
        <v>1.55</v>
      </c>
      <c r="X2634">
        <v>1.55</v>
      </c>
      <c r="Y2634">
        <v>1.55</v>
      </c>
      <c r="Z2634">
        <v>1.56</v>
      </c>
      <c r="AA2634">
        <v>1.56</v>
      </c>
      <c r="AB2634">
        <v>1.56</v>
      </c>
      <c r="AC2634">
        <v>1.56</v>
      </c>
      <c r="AD2634">
        <v>298.28317521999998</v>
      </c>
      <c r="AE2634">
        <v>298.98515191000001</v>
      </c>
      <c r="AF2634">
        <v>297.67606024000003</v>
      </c>
      <c r="AG2634">
        <v>297.75194962</v>
      </c>
      <c r="AH2634" t="s">
        <v>12</v>
      </c>
      <c r="AI2634" t="s">
        <v>12</v>
      </c>
    </row>
    <row r="2635" spans="1:35" x14ac:dyDescent="0.25">
      <c r="A2635">
        <v>1575988200</v>
      </c>
      <c r="B2635">
        <v>31.81152672</v>
      </c>
      <c r="C2635">
        <v>32.044306069999998</v>
      </c>
      <c r="D2635">
        <v>31.514856869999999</v>
      </c>
      <c r="E2635">
        <v>31.72237719</v>
      </c>
      <c r="F2635">
        <v>31.81152672</v>
      </c>
      <c r="G2635">
        <v>32.044306069999998</v>
      </c>
      <c r="H2635">
        <v>31.514856869999999</v>
      </c>
      <c r="I2635">
        <v>31.72237719</v>
      </c>
      <c r="J2635">
        <v>3135.5</v>
      </c>
      <c r="K2635">
        <v>3145.25</v>
      </c>
      <c r="L2635">
        <v>3118.25</v>
      </c>
      <c r="M2635">
        <v>3138.25</v>
      </c>
      <c r="N2635">
        <v>3133.5</v>
      </c>
      <c r="O2635">
        <v>3143</v>
      </c>
      <c r="P2635">
        <v>3116.25</v>
      </c>
      <c r="Q2635">
        <v>3136</v>
      </c>
      <c r="R2635">
        <v>3135.36</v>
      </c>
      <c r="S2635">
        <v>3142.12</v>
      </c>
      <c r="T2635">
        <v>3126.09</v>
      </c>
      <c r="U2635">
        <v>3132.52</v>
      </c>
      <c r="V2635">
        <v>1.55</v>
      </c>
      <c r="W2635">
        <v>1.55</v>
      </c>
      <c r="X2635">
        <v>1.55</v>
      </c>
      <c r="Y2635">
        <v>1.55</v>
      </c>
      <c r="Z2635">
        <v>1.55</v>
      </c>
      <c r="AA2635">
        <v>1.55</v>
      </c>
      <c r="AB2635">
        <v>1.55</v>
      </c>
      <c r="AC2635">
        <v>1.55</v>
      </c>
      <c r="AD2635">
        <v>297.69503258999998</v>
      </c>
      <c r="AE2635">
        <v>298.38752310000001</v>
      </c>
      <c r="AF2635">
        <v>296.73692927000002</v>
      </c>
      <c r="AG2635">
        <v>297.41993361999999</v>
      </c>
      <c r="AH2635" t="s">
        <v>12</v>
      </c>
      <c r="AI2635" t="s">
        <v>12</v>
      </c>
    </row>
    <row r="2636" spans="1:35" x14ac:dyDescent="0.25">
      <c r="A2636">
        <v>1576074600</v>
      </c>
      <c r="B2636">
        <v>31.880865249999999</v>
      </c>
      <c r="C2636">
        <v>32.081451710000003</v>
      </c>
      <c r="D2636">
        <v>31.747140949999999</v>
      </c>
      <c r="E2636">
        <v>31.989825799999998</v>
      </c>
      <c r="F2636">
        <v>31.880865249999999</v>
      </c>
      <c r="G2636">
        <v>32.081451710000003</v>
      </c>
      <c r="H2636">
        <v>31.747140949999999</v>
      </c>
      <c r="I2636">
        <v>31.989825799999998</v>
      </c>
      <c r="J2636">
        <v>3138.25</v>
      </c>
      <c r="K2636">
        <v>3147.25</v>
      </c>
      <c r="L2636">
        <v>3132</v>
      </c>
      <c r="M2636">
        <v>3145.75</v>
      </c>
      <c r="N2636">
        <v>3135.5</v>
      </c>
      <c r="O2636">
        <v>3144.5</v>
      </c>
      <c r="P2636">
        <v>3129.5</v>
      </c>
      <c r="Q2636">
        <v>3143</v>
      </c>
      <c r="R2636">
        <v>3135.75</v>
      </c>
      <c r="S2636">
        <v>3143.98</v>
      </c>
      <c r="T2636">
        <v>3133.21</v>
      </c>
      <c r="U2636">
        <v>3141.63</v>
      </c>
      <c r="V2636">
        <v>1.55</v>
      </c>
      <c r="W2636">
        <v>1.55</v>
      </c>
      <c r="X2636">
        <v>1.55</v>
      </c>
      <c r="Y2636">
        <v>1.55</v>
      </c>
      <c r="Z2636">
        <v>1.54</v>
      </c>
      <c r="AA2636">
        <v>1.54</v>
      </c>
      <c r="AB2636">
        <v>1.54</v>
      </c>
      <c r="AC2636">
        <v>1.54</v>
      </c>
      <c r="AD2636">
        <v>297.89424219</v>
      </c>
      <c r="AE2636">
        <v>298.52981568000001</v>
      </c>
      <c r="AF2636">
        <v>297.33389404000002</v>
      </c>
      <c r="AG2636">
        <v>298.26420287000002</v>
      </c>
      <c r="AH2636" t="s">
        <v>12</v>
      </c>
      <c r="AI2636" t="s">
        <v>12</v>
      </c>
    </row>
    <row r="2637" spans="1:35" x14ac:dyDescent="0.25">
      <c r="A2637">
        <v>1576161000</v>
      </c>
      <c r="B2637">
        <v>31.984873050000001</v>
      </c>
      <c r="C2637">
        <v>33.073933709999999</v>
      </c>
      <c r="D2637">
        <v>31.905629009999998</v>
      </c>
      <c r="E2637">
        <v>32.811982649999997</v>
      </c>
      <c r="F2637">
        <v>31.984873050000001</v>
      </c>
      <c r="G2637">
        <v>33.073933709999999</v>
      </c>
      <c r="H2637">
        <v>31.905629009999998</v>
      </c>
      <c r="I2637">
        <v>32.811982649999997</v>
      </c>
      <c r="J2637">
        <v>3146.75</v>
      </c>
      <c r="K2637">
        <v>3180.25</v>
      </c>
      <c r="L2637">
        <v>3140.25</v>
      </c>
      <c r="M2637">
        <v>3171</v>
      </c>
      <c r="N2637">
        <v>3144</v>
      </c>
      <c r="O2637">
        <v>3177.5</v>
      </c>
      <c r="P2637">
        <v>3137.25</v>
      </c>
      <c r="Q2637">
        <v>3168</v>
      </c>
      <c r="R2637">
        <v>3141.23</v>
      </c>
      <c r="S2637">
        <v>3176.28</v>
      </c>
      <c r="T2637">
        <v>3138.47</v>
      </c>
      <c r="U2637">
        <v>3168.57</v>
      </c>
      <c r="V2637">
        <v>1.55</v>
      </c>
      <c r="W2637">
        <v>1.55</v>
      </c>
      <c r="X2637">
        <v>1.55</v>
      </c>
      <c r="Y2637">
        <v>1.55</v>
      </c>
      <c r="Z2637">
        <v>1.53</v>
      </c>
      <c r="AA2637">
        <v>1.53</v>
      </c>
      <c r="AB2637">
        <v>1.53</v>
      </c>
      <c r="AC2637">
        <v>1.53</v>
      </c>
      <c r="AD2637">
        <v>298.27368904999997</v>
      </c>
      <c r="AE2637">
        <v>301.65076607999998</v>
      </c>
      <c r="AF2637">
        <v>298.02704858999999</v>
      </c>
      <c r="AG2637">
        <v>300.83495534000002</v>
      </c>
      <c r="AH2637" t="s">
        <v>12</v>
      </c>
      <c r="AI2637" t="s">
        <v>12</v>
      </c>
    </row>
    <row r="2638" spans="1:35" x14ac:dyDescent="0.25">
      <c r="A2638">
        <v>1576247400</v>
      </c>
      <c r="B2638">
        <v>32.727785859999997</v>
      </c>
      <c r="C2638">
        <v>33.287446850000002</v>
      </c>
      <c r="D2638">
        <v>32.464992840000001</v>
      </c>
      <c r="E2638">
        <v>32.866462919999996</v>
      </c>
      <c r="F2638">
        <v>32.727785859999997</v>
      </c>
      <c r="G2638">
        <v>33.287446850000002</v>
      </c>
      <c r="H2638">
        <v>32.464992840000001</v>
      </c>
      <c r="I2638">
        <v>32.866462919999996</v>
      </c>
      <c r="J2638">
        <v>3181</v>
      </c>
      <c r="K2638">
        <v>3188.25</v>
      </c>
      <c r="L2638">
        <v>3161.25</v>
      </c>
      <c r="M2638">
        <v>3174.75</v>
      </c>
      <c r="N2638">
        <v>3178.25</v>
      </c>
      <c r="O2638">
        <v>3188.25</v>
      </c>
      <c r="P2638">
        <v>3159.75</v>
      </c>
      <c r="Q2638">
        <v>3175.25</v>
      </c>
      <c r="R2638">
        <v>3166.65</v>
      </c>
      <c r="S2638">
        <v>3182.68</v>
      </c>
      <c r="T2638">
        <v>3156.51</v>
      </c>
      <c r="U2638">
        <v>3168.8</v>
      </c>
      <c r="V2638">
        <v>1.55</v>
      </c>
      <c r="W2638">
        <v>1.55</v>
      </c>
      <c r="X2638">
        <v>1.55</v>
      </c>
      <c r="Y2638">
        <v>1.55</v>
      </c>
      <c r="Z2638">
        <v>1.54</v>
      </c>
      <c r="AA2638">
        <v>1.54</v>
      </c>
      <c r="AB2638">
        <v>1.54</v>
      </c>
      <c r="AC2638">
        <v>1.54</v>
      </c>
      <c r="AD2638">
        <v>300.58831487999998</v>
      </c>
      <c r="AE2638">
        <v>302.29582574</v>
      </c>
      <c r="AF2638">
        <v>299.78199031000003</v>
      </c>
      <c r="AG2638">
        <v>301.01519259999998</v>
      </c>
      <c r="AH2638" t="s">
        <v>12</v>
      </c>
      <c r="AI2638" t="s">
        <v>12</v>
      </c>
    </row>
    <row r="2639" spans="1:35" x14ac:dyDescent="0.25">
      <c r="A2639">
        <v>1576506600</v>
      </c>
      <c r="B2639">
        <v>33.455840420000001</v>
      </c>
      <c r="C2639">
        <v>33.747557520000001</v>
      </c>
      <c r="D2639">
        <v>33.445934919999999</v>
      </c>
      <c r="E2639">
        <v>33.554895459999997</v>
      </c>
      <c r="F2639">
        <v>33.455840420000001</v>
      </c>
      <c r="G2639">
        <v>33.747557520000001</v>
      </c>
      <c r="H2639">
        <v>33.445934919999999</v>
      </c>
      <c r="I2639">
        <v>33.554895459999997</v>
      </c>
      <c r="J2639">
        <v>3179</v>
      </c>
      <c r="K2639">
        <v>3202.25</v>
      </c>
      <c r="L2639">
        <v>3178</v>
      </c>
      <c r="M2639">
        <v>3198.25</v>
      </c>
      <c r="N2639">
        <v>3179.5</v>
      </c>
      <c r="O2639">
        <v>3202.5</v>
      </c>
      <c r="P2639">
        <v>3177</v>
      </c>
      <c r="Q2639">
        <v>3198.5</v>
      </c>
      <c r="R2639">
        <v>3183.63</v>
      </c>
      <c r="S2639">
        <v>3197.71</v>
      </c>
      <c r="T2639">
        <v>3183.63</v>
      </c>
      <c r="U2639">
        <v>3191.45</v>
      </c>
      <c r="V2639">
        <v>1.56</v>
      </c>
      <c r="W2639">
        <v>1.56</v>
      </c>
      <c r="X2639">
        <v>1.56</v>
      </c>
      <c r="Y2639">
        <v>1.56</v>
      </c>
      <c r="Z2639">
        <v>1.62</v>
      </c>
      <c r="AA2639">
        <v>1.62</v>
      </c>
      <c r="AB2639">
        <v>1.62</v>
      </c>
      <c r="AC2639">
        <v>1.62</v>
      </c>
      <c r="AD2639">
        <v>302.81756517000002</v>
      </c>
      <c r="AE2639">
        <v>303.69977912000002</v>
      </c>
      <c r="AF2639">
        <v>302.77013432000001</v>
      </c>
      <c r="AG2639">
        <v>303.08317797000001</v>
      </c>
      <c r="AH2639" t="s">
        <v>12</v>
      </c>
      <c r="AI2639" t="s">
        <v>12</v>
      </c>
    </row>
    <row r="2640" spans="1:35" x14ac:dyDescent="0.25">
      <c r="A2640">
        <v>1576593000</v>
      </c>
      <c r="B2640">
        <v>33.663856010000003</v>
      </c>
      <c r="C2640">
        <v>33.772816560000003</v>
      </c>
      <c r="D2640">
        <v>33.540037210000001</v>
      </c>
      <c r="E2640">
        <v>33.559848219999999</v>
      </c>
      <c r="F2640">
        <v>33.663856010000003</v>
      </c>
      <c r="G2640">
        <v>33.772816560000003</v>
      </c>
      <c r="H2640">
        <v>33.540037210000001</v>
      </c>
      <c r="I2640">
        <v>33.559848219999999</v>
      </c>
      <c r="J2640">
        <v>3197.25</v>
      </c>
      <c r="K2640">
        <v>3202.5</v>
      </c>
      <c r="L2640">
        <v>3193</v>
      </c>
      <c r="M2640">
        <v>3195.25</v>
      </c>
      <c r="N2640">
        <v>3196.5</v>
      </c>
      <c r="O2640">
        <v>3203.5</v>
      </c>
      <c r="P2640">
        <v>3192</v>
      </c>
      <c r="Q2640">
        <v>3195.5</v>
      </c>
      <c r="R2640">
        <v>3195.4</v>
      </c>
      <c r="S2640">
        <v>3198.22</v>
      </c>
      <c r="T2640">
        <v>3191.03</v>
      </c>
      <c r="U2640">
        <v>3192.52</v>
      </c>
      <c r="V2640">
        <v>1.55</v>
      </c>
      <c r="W2640">
        <v>1.55</v>
      </c>
      <c r="X2640">
        <v>1.55</v>
      </c>
      <c r="Y2640">
        <v>1.55</v>
      </c>
      <c r="Z2640">
        <v>1.54</v>
      </c>
      <c r="AA2640">
        <v>1.54</v>
      </c>
      <c r="AB2640">
        <v>1.54</v>
      </c>
      <c r="AC2640">
        <v>1.54</v>
      </c>
      <c r="AD2640">
        <v>303.48159716999999</v>
      </c>
      <c r="AE2640">
        <v>303.79464082999999</v>
      </c>
      <c r="AF2640">
        <v>303.06420563</v>
      </c>
      <c r="AG2640">
        <v>303.14958116999998</v>
      </c>
      <c r="AH2640" t="s">
        <v>12</v>
      </c>
      <c r="AI2640" t="s">
        <v>12</v>
      </c>
    </row>
    <row r="2641" spans="1:35" x14ac:dyDescent="0.25">
      <c r="A2641">
        <v>1576679400</v>
      </c>
      <c r="B2641">
        <v>33.688619770000003</v>
      </c>
      <c r="C2641">
        <v>33.772816560000003</v>
      </c>
      <c r="D2641">
        <v>33.548258779999998</v>
      </c>
      <c r="E2641">
        <v>33.554895459999997</v>
      </c>
      <c r="F2641">
        <v>33.688619770000003</v>
      </c>
      <c r="G2641">
        <v>33.772816560000003</v>
      </c>
      <c r="H2641">
        <v>33.548258779999998</v>
      </c>
      <c r="I2641">
        <v>33.554895459999997</v>
      </c>
      <c r="J2641">
        <v>3194.5</v>
      </c>
      <c r="K2641">
        <v>3202.75</v>
      </c>
      <c r="L2641">
        <v>3193</v>
      </c>
      <c r="M2641">
        <v>3199</v>
      </c>
      <c r="N2641">
        <v>3192.5</v>
      </c>
      <c r="O2641">
        <v>3203</v>
      </c>
      <c r="P2641">
        <v>3192</v>
      </c>
      <c r="Q2641">
        <v>3199.25</v>
      </c>
      <c r="R2641">
        <v>3195.21</v>
      </c>
      <c r="S2641">
        <v>3198.48</v>
      </c>
      <c r="T2641">
        <v>3191.14</v>
      </c>
      <c r="U2641">
        <v>3191.14</v>
      </c>
      <c r="V2641">
        <v>1.55</v>
      </c>
      <c r="W2641">
        <v>1.55</v>
      </c>
      <c r="X2641">
        <v>1.55</v>
      </c>
      <c r="Y2641">
        <v>1.55</v>
      </c>
      <c r="Z2641">
        <v>1.53</v>
      </c>
      <c r="AA2641">
        <v>1.53</v>
      </c>
      <c r="AB2641">
        <v>1.53</v>
      </c>
      <c r="AC2641">
        <v>1.53</v>
      </c>
      <c r="AD2641">
        <v>303.55748655000002</v>
      </c>
      <c r="AE2641">
        <v>303.79464082999999</v>
      </c>
      <c r="AF2641">
        <v>303.11163649000002</v>
      </c>
      <c r="AG2641">
        <v>303.16855351999999</v>
      </c>
      <c r="AH2641" t="s">
        <v>12</v>
      </c>
      <c r="AI2641" t="s">
        <v>12</v>
      </c>
    </row>
    <row r="2642" spans="1:35" x14ac:dyDescent="0.25">
      <c r="A2642">
        <v>1576765800</v>
      </c>
      <c r="B2642">
        <v>33.599470230000001</v>
      </c>
      <c r="C2642">
        <v>33.980832139999997</v>
      </c>
      <c r="D2642">
        <v>33.59451748</v>
      </c>
      <c r="E2642">
        <v>33.956068379999998</v>
      </c>
      <c r="F2642">
        <v>33.599470230000001</v>
      </c>
      <c r="G2642">
        <v>33.980832139999997</v>
      </c>
      <c r="H2642">
        <v>33.59451748</v>
      </c>
      <c r="I2642">
        <v>33.956068379999998</v>
      </c>
      <c r="J2642">
        <v>3201</v>
      </c>
      <c r="K2642">
        <v>3214</v>
      </c>
      <c r="L2642">
        <v>3195.5</v>
      </c>
      <c r="M2642">
        <v>3211.75</v>
      </c>
      <c r="N2642">
        <v>3199.5</v>
      </c>
      <c r="O2642">
        <v>3213.75</v>
      </c>
      <c r="P2642">
        <v>3194.5</v>
      </c>
      <c r="Q2642">
        <v>3211.75</v>
      </c>
      <c r="R2642">
        <v>3192.32</v>
      </c>
      <c r="S2642">
        <v>3205.48</v>
      </c>
      <c r="T2642">
        <v>3192.32</v>
      </c>
      <c r="U2642">
        <v>3205.37</v>
      </c>
      <c r="V2642">
        <v>1.55</v>
      </c>
      <c r="W2642">
        <v>1.55</v>
      </c>
      <c r="X2642">
        <v>1.55</v>
      </c>
      <c r="Y2642">
        <v>1.55</v>
      </c>
      <c r="Z2642">
        <v>1.53</v>
      </c>
      <c r="AA2642">
        <v>1.53</v>
      </c>
      <c r="AB2642">
        <v>1.53</v>
      </c>
      <c r="AC2642">
        <v>1.53</v>
      </c>
      <c r="AD2642">
        <v>303.36776312000001</v>
      </c>
      <c r="AE2642">
        <v>304.48713135000003</v>
      </c>
      <c r="AF2642">
        <v>303.10651395999997</v>
      </c>
      <c r="AG2642">
        <v>304.41124198</v>
      </c>
      <c r="AH2642" t="s">
        <v>12</v>
      </c>
      <c r="AI2642" t="s">
        <v>12</v>
      </c>
    </row>
    <row r="2643" spans="1:35" x14ac:dyDescent="0.25">
      <c r="A2643">
        <v>1576852200</v>
      </c>
      <c r="B2643">
        <v>34.322572039999997</v>
      </c>
      <c r="C2643">
        <v>34.629395029999998</v>
      </c>
      <c r="D2643">
        <v>34.297808279999998</v>
      </c>
      <c r="E2643">
        <v>34.471154599999998</v>
      </c>
      <c r="F2643">
        <v>34.322572039999997</v>
      </c>
      <c r="G2643">
        <v>34.629395029999998</v>
      </c>
      <c r="H2643">
        <v>34.297808279999998</v>
      </c>
      <c r="I2643">
        <v>34.471154599999998</v>
      </c>
      <c r="J2643">
        <v>3214</v>
      </c>
      <c r="K2643">
        <v>3229.5</v>
      </c>
      <c r="L2643">
        <v>3208.5</v>
      </c>
      <c r="M2643">
        <v>3226</v>
      </c>
      <c r="N2643">
        <v>3213.5</v>
      </c>
      <c r="O2643">
        <v>3229.5</v>
      </c>
      <c r="P2643">
        <v>3208.5</v>
      </c>
      <c r="Q2643">
        <v>3225.75</v>
      </c>
      <c r="R2643">
        <v>3223.33</v>
      </c>
      <c r="S2643">
        <v>3225.65</v>
      </c>
      <c r="T2643">
        <v>3216.03</v>
      </c>
      <c r="U2643">
        <v>3221.22</v>
      </c>
      <c r="V2643">
        <v>1.55</v>
      </c>
      <c r="W2643">
        <v>1.55</v>
      </c>
      <c r="X2643">
        <v>1.55</v>
      </c>
      <c r="Y2643">
        <v>1.55</v>
      </c>
      <c r="Z2643">
        <v>1.53</v>
      </c>
      <c r="AA2643">
        <v>1.53</v>
      </c>
      <c r="AB2643">
        <v>1.53</v>
      </c>
      <c r="AC2643">
        <v>1.53</v>
      </c>
      <c r="AD2643">
        <v>305.48844187999998</v>
      </c>
      <c r="AE2643">
        <v>306.93190003000001</v>
      </c>
      <c r="AF2643">
        <v>304.46585730999999</v>
      </c>
      <c r="AG2643">
        <v>305.74582776</v>
      </c>
      <c r="AH2643" t="s">
        <v>12</v>
      </c>
      <c r="AI2643" t="s">
        <v>12</v>
      </c>
    </row>
    <row r="2644" spans="1:35" x14ac:dyDescent="0.25">
      <c r="A2644">
        <v>1577111400</v>
      </c>
      <c r="B2644">
        <v>34.679170190000001</v>
      </c>
      <c r="C2644">
        <v>34.684122940000002</v>
      </c>
      <c r="D2644">
        <v>34.500871109999999</v>
      </c>
      <c r="E2644">
        <v>34.570209640000002</v>
      </c>
      <c r="F2644">
        <v>34.679170190000001</v>
      </c>
      <c r="G2644">
        <v>34.684122940000002</v>
      </c>
      <c r="H2644">
        <v>34.500871109999999</v>
      </c>
      <c r="I2644">
        <v>34.570209640000002</v>
      </c>
      <c r="J2644">
        <v>3227.25</v>
      </c>
      <c r="K2644">
        <v>3234</v>
      </c>
      <c r="L2644">
        <v>3225</v>
      </c>
      <c r="M2644">
        <v>3227.5</v>
      </c>
      <c r="N2644">
        <v>3227</v>
      </c>
      <c r="O2644">
        <v>3234.25</v>
      </c>
      <c r="P2644">
        <v>3224.25</v>
      </c>
      <c r="Q2644">
        <v>3227.25</v>
      </c>
      <c r="R2644">
        <v>3226.05</v>
      </c>
      <c r="S2644">
        <v>3227.78</v>
      </c>
      <c r="T2644">
        <v>3222.3</v>
      </c>
      <c r="U2644">
        <v>3224.01</v>
      </c>
      <c r="V2644">
        <v>1.55</v>
      </c>
      <c r="W2644">
        <v>1.55</v>
      </c>
      <c r="X2644">
        <v>1.55</v>
      </c>
      <c r="Y2644">
        <v>1.55</v>
      </c>
      <c r="Z2644">
        <v>1.52</v>
      </c>
      <c r="AA2644">
        <v>1.52</v>
      </c>
      <c r="AB2644">
        <v>1.52</v>
      </c>
      <c r="AC2644">
        <v>1.52</v>
      </c>
      <c r="AD2644">
        <v>306.56564945000002</v>
      </c>
      <c r="AE2644">
        <v>306.62284631</v>
      </c>
      <c r="AF2644">
        <v>306.06041049999999</v>
      </c>
      <c r="AG2644">
        <v>306.21293546999999</v>
      </c>
      <c r="AH2644" t="s">
        <v>12</v>
      </c>
      <c r="AI2644" t="s">
        <v>12</v>
      </c>
    </row>
    <row r="2645" spans="1:35" x14ac:dyDescent="0.25">
      <c r="A2645">
        <v>1577197800</v>
      </c>
      <c r="B2645">
        <v>34.630230249999997</v>
      </c>
      <c r="C2645">
        <v>34.64015011</v>
      </c>
      <c r="D2645">
        <v>34.441752919999999</v>
      </c>
      <c r="E2645">
        <v>34.56079123</v>
      </c>
      <c r="F2645">
        <v>34.630230249999997</v>
      </c>
      <c r="G2645">
        <v>34.64015011</v>
      </c>
      <c r="H2645">
        <v>34.441752919999999</v>
      </c>
      <c r="I2645">
        <v>34.56079123</v>
      </c>
      <c r="J2645">
        <v>3227.5</v>
      </c>
      <c r="K2645">
        <v>3231</v>
      </c>
      <c r="L2645">
        <v>3222.5</v>
      </c>
      <c r="M2645">
        <v>3225.75</v>
      </c>
      <c r="N2645">
        <v>3228.25</v>
      </c>
      <c r="O2645">
        <v>3231.25</v>
      </c>
      <c r="P2645">
        <v>3222.5</v>
      </c>
      <c r="Q2645">
        <v>3225.75</v>
      </c>
      <c r="R2645">
        <v>3225.45</v>
      </c>
      <c r="S2645">
        <v>3226.43</v>
      </c>
      <c r="T2645">
        <v>3220.51</v>
      </c>
      <c r="U2645">
        <v>3223.38</v>
      </c>
      <c r="V2645">
        <v>1.55</v>
      </c>
      <c r="W2645">
        <v>1.55</v>
      </c>
      <c r="X2645">
        <v>1.55</v>
      </c>
      <c r="Y2645">
        <v>1.55</v>
      </c>
      <c r="Z2645">
        <v>1.52</v>
      </c>
      <c r="AA2645">
        <v>1.52</v>
      </c>
      <c r="AB2645">
        <v>1.52</v>
      </c>
      <c r="AC2645">
        <v>1.52</v>
      </c>
      <c r="AD2645">
        <v>306.45125573000001</v>
      </c>
      <c r="AE2645">
        <v>306.49891977999999</v>
      </c>
      <c r="AF2645">
        <v>305.90788554</v>
      </c>
      <c r="AG2645">
        <v>306.22246827999999</v>
      </c>
      <c r="AH2645" t="s">
        <v>12</v>
      </c>
      <c r="AI2645" t="s">
        <v>12</v>
      </c>
    </row>
    <row r="2646" spans="1:35" x14ac:dyDescent="0.25">
      <c r="A2646">
        <v>1577370600</v>
      </c>
      <c r="B2646">
        <v>34.669909689999997</v>
      </c>
      <c r="C2646">
        <v>35.076623939999998</v>
      </c>
      <c r="D2646">
        <v>34.664949759999999</v>
      </c>
      <c r="E2646">
        <v>35.066704080000001</v>
      </c>
      <c r="F2646">
        <v>34.669909689999997</v>
      </c>
      <c r="G2646">
        <v>35.076623939999998</v>
      </c>
      <c r="H2646">
        <v>34.664949759999999</v>
      </c>
      <c r="I2646">
        <v>35.066704080000001</v>
      </c>
      <c r="J2646">
        <v>3228.5</v>
      </c>
      <c r="K2646">
        <v>3244.5</v>
      </c>
      <c r="L2646">
        <v>3228.5</v>
      </c>
      <c r="M2646">
        <v>3244.5</v>
      </c>
      <c r="N2646">
        <v>3227.5</v>
      </c>
      <c r="O2646">
        <v>3244.75</v>
      </c>
      <c r="P2646">
        <v>3227</v>
      </c>
      <c r="Q2646">
        <v>3244.5</v>
      </c>
      <c r="R2646">
        <v>3227.2</v>
      </c>
      <c r="S2646">
        <v>3240.08</v>
      </c>
      <c r="T2646">
        <v>3227.2</v>
      </c>
      <c r="U2646">
        <v>3239.91</v>
      </c>
      <c r="V2646">
        <v>1.55</v>
      </c>
      <c r="W2646">
        <v>1.55</v>
      </c>
      <c r="X2646">
        <v>1.55</v>
      </c>
      <c r="Y2646">
        <v>1.55</v>
      </c>
      <c r="Z2646">
        <v>1.52</v>
      </c>
      <c r="AA2646">
        <v>1.52</v>
      </c>
      <c r="AB2646">
        <v>1.52</v>
      </c>
      <c r="AC2646">
        <v>1.52</v>
      </c>
      <c r="AD2646">
        <v>306.62284631</v>
      </c>
      <c r="AE2646">
        <v>307.86211166999999</v>
      </c>
      <c r="AF2646">
        <v>306.6133135</v>
      </c>
      <c r="AG2646">
        <v>307.85257885999999</v>
      </c>
      <c r="AH2646" t="s">
        <v>12</v>
      </c>
      <c r="AI2646" t="s">
        <v>12</v>
      </c>
    </row>
    <row r="2647" spans="1:35" x14ac:dyDescent="0.25">
      <c r="A2647">
        <v>1577457000</v>
      </c>
      <c r="B2647">
        <v>35.349420080000002</v>
      </c>
      <c r="C2647">
        <v>35.35438001</v>
      </c>
      <c r="D2647">
        <v>34.868306879999999</v>
      </c>
      <c r="E2647">
        <v>35.051824289999999</v>
      </c>
      <c r="F2647">
        <v>35.349420080000002</v>
      </c>
      <c r="G2647">
        <v>35.35438001</v>
      </c>
      <c r="H2647">
        <v>34.868306879999999</v>
      </c>
      <c r="I2647">
        <v>35.051824289999999</v>
      </c>
      <c r="J2647">
        <v>3242</v>
      </c>
      <c r="K2647">
        <v>3254.25</v>
      </c>
      <c r="L2647">
        <v>3235.75</v>
      </c>
      <c r="M2647">
        <v>3237.75</v>
      </c>
      <c r="N2647">
        <v>3242</v>
      </c>
      <c r="O2647">
        <v>3254</v>
      </c>
      <c r="P2647">
        <v>3235.5</v>
      </c>
      <c r="Q2647">
        <v>3237.5</v>
      </c>
      <c r="R2647">
        <v>3247.23</v>
      </c>
      <c r="S2647">
        <v>3247.93</v>
      </c>
      <c r="T2647">
        <v>3234.37</v>
      </c>
      <c r="U2647">
        <v>3240.02</v>
      </c>
      <c r="V2647">
        <v>1.55</v>
      </c>
      <c r="W2647">
        <v>1.55</v>
      </c>
      <c r="X2647">
        <v>1.55</v>
      </c>
      <c r="Y2647">
        <v>1.55</v>
      </c>
      <c r="Z2647">
        <v>1.53</v>
      </c>
      <c r="AA2647">
        <v>1.53</v>
      </c>
      <c r="AB2647">
        <v>1.53</v>
      </c>
      <c r="AC2647">
        <v>1.53</v>
      </c>
      <c r="AD2647">
        <v>308.61520368999999</v>
      </c>
      <c r="AE2647">
        <v>308.67240055000002</v>
      </c>
      <c r="AF2647">
        <v>307.22341337</v>
      </c>
      <c r="AG2647">
        <v>307.77631637000002</v>
      </c>
      <c r="AH2647" t="s">
        <v>12</v>
      </c>
      <c r="AI2647" t="s">
        <v>12</v>
      </c>
    </row>
    <row r="2648" spans="1:35" x14ac:dyDescent="0.25">
      <c r="A2648">
        <v>1577716200</v>
      </c>
      <c r="B2648">
        <v>35.081583870000003</v>
      </c>
      <c r="C2648">
        <v>35.120767309999998</v>
      </c>
      <c r="D2648">
        <v>34.294492599999998</v>
      </c>
      <c r="E2648">
        <v>34.471512500000003</v>
      </c>
      <c r="F2648">
        <v>35.081583870000003</v>
      </c>
      <c r="G2648">
        <v>35.120767309999998</v>
      </c>
      <c r="H2648">
        <v>34.294492599999998</v>
      </c>
      <c r="I2648">
        <v>34.471512500000003</v>
      </c>
      <c r="J2648">
        <v>3239</v>
      </c>
      <c r="K2648">
        <v>3244</v>
      </c>
      <c r="L2648">
        <v>3218.5</v>
      </c>
      <c r="M2648">
        <v>3223.5</v>
      </c>
      <c r="N2648">
        <v>3238.25</v>
      </c>
      <c r="O2648">
        <v>3244.25</v>
      </c>
      <c r="P2648">
        <v>3217.25</v>
      </c>
      <c r="Q2648">
        <v>3223.5</v>
      </c>
      <c r="R2648">
        <v>3240.09</v>
      </c>
      <c r="S2648">
        <v>3240.92</v>
      </c>
      <c r="T2648">
        <v>3216.57</v>
      </c>
      <c r="U2648">
        <v>3221.29</v>
      </c>
      <c r="V2648">
        <v>1.55</v>
      </c>
      <c r="W2648">
        <v>1.55</v>
      </c>
      <c r="X2648">
        <v>1.55</v>
      </c>
      <c r="Y2648">
        <v>1.55</v>
      </c>
      <c r="Z2648">
        <v>1.54</v>
      </c>
      <c r="AA2648">
        <v>1.54</v>
      </c>
      <c r="AB2648">
        <v>1.54</v>
      </c>
      <c r="AC2648">
        <v>1.54</v>
      </c>
      <c r="AD2648">
        <v>307.86211166999999</v>
      </c>
      <c r="AE2648">
        <v>308.00510381999999</v>
      </c>
      <c r="AF2648">
        <v>305.57423717</v>
      </c>
      <c r="AG2648">
        <v>306.07947611999998</v>
      </c>
      <c r="AH2648" t="s">
        <v>12</v>
      </c>
      <c r="AI2648" t="s">
        <v>12</v>
      </c>
    </row>
    <row r="2649" spans="1:35" x14ac:dyDescent="0.25">
      <c r="A2649">
        <v>1577802600</v>
      </c>
      <c r="B2649">
        <v>34.273115300000001</v>
      </c>
      <c r="C2649">
        <v>34.793907939999997</v>
      </c>
      <c r="D2649">
        <v>34.163996840000003</v>
      </c>
      <c r="E2649">
        <v>34.72446892</v>
      </c>
      <c r="F2649">
        <v>34.273115300000001</v>
      </c>
      <c r="G2649">
        <v>34.793907939999997</v>
      </c>
      <c r="H2649">
        <v>34.163996840000003</v>
      </c>
      <c r="I2649">
        <v>34.72446892</v>
      </c>
      <c r="J2649">
        <v>3223</v>
      </c>
      <c r="K2649">
        <v>3235.75</v>
      </c>
      <c r="L2649">
        <v>3212.75</v>
      </c>
      <c r="M2649">
        <v>3231</v>
      </c>
      <c r="N2649">
        <v>3223.25</v>
      </c>
      <c r="O2649">
        <v>3236.25</v>
      </c>
      <c r="P2649">
        <v>3213</v>
      </c>
      <c r="Q2649">
        <v>3231</v>
      </c>
      <c r="R2649">
        <v>3215.18</v>
      </c>
      <c r="S2649">
        <v>3231.72</v>
      </c>
      <c r="T2649">
        <v>3212.03</v>
      </c>
      <c r="U2649">
        <v>3230.78</v>
      </c>
      <c r="V2649">
        <v>1.55</v>
      </c>
      <c r="W2649">
        <v>1.55</v>
      </c>
      <c r="X2649">
        <v>1.55</v>
      </c>
      <c r="Y2649">
        <v>1.55</v>
      </c>
      <c r="Z2649">
        <v>1.55</v>
      </c>
      <c r="AA2649">
        <v>1.55</v>
      </c>
      <c r="AB2649">
        <v>1.55</v>
      </c>
      <c r="AC2649">
        <v>1.55</v>
      </c>
      <c r="AD2649">
        <v>305.55517155000001</v>
      </c>
      <c r="AE2649">
        <v>307.08042121</v>
      </c>
      <c r="AF2649">
        <v>305.19292475999998</v>
      </c>
      <c r="AG2649">
        <v>306.82303532999998</v>
      </c>
      <c r="AH2649" t="s">
        <v>12</v>
      </c>
      <c r="AI2649" t="s">
        <v>12</v>
      </c>
    </row>
    <row r="2650" spans="1:35" x14ac:dyDescent="0.25">
      <c r="A2650">
        <v>1577975400</v>
      </c>
      <c r="B2650">
        <v>35.25022148</v>
      </c>
      <c r="C2650">
        <v>35.666855589999997</v>
      </c>
      <c r="D2650">
        <v>34.907986319999999</v>
      </c>
      <c r="E2650">
        <v>35.661895659999999</v>
      </c>
      <c r="F2650">
        <v>35.25022148</v>
      </c>
      <c r="G2650">
        <v>35.666855589999997</v>
      </c>
      <c r="H2650">
        <v>34.907986319999999</v>
      </c>
      <c r="I2650">
        <v>35.661895659999999</v>
      </c>
      <c r="J2650">
        <v>3235.75</v>
      </c>
      <c r="K2650">
        <v>3261.75</v>
      </c>
      <c r="L2650">
        <v>3235.75</v>
      </c>
      <c r="M2650">
        <v>3259</v>
      </c>
      <c r="N2650">
        <v>3237</v>
      </c>
      <c r="O2650">
        <v>3261.75</v>
      </c>
      <c r="P2650">
        <v>3234.25</v>
      </c>
      <c r="Q2650">
        <v>3259</v>
      </c>
      <c r="R2650">
        <v>3244.67</v>
      </c>
      <c r="S2650">
        <v>3258.14</v>
      </c>
      <c r="T2650">
        <v>3235.53</v>
      </c>
      <c r="U2650">
        <v>3257.85</v>
      </c>
      <c r="V2650">
        <v>1.55</v>
      </c>
      <c r="W2650">
        <v>1.55</v>
      </c>
      <c r="X2650">
        <v>1.55</v>
      </c>
      <c r="Y2650">
        <v>1.55</v>
      </c>
      <c r="Z2650">
        <v>1.54</v>
      </c>
      <c r="AA2650">
        <v>1.54</v>
      </c>
      <c r="AB2650">
        <v>1.54</v>
      </c>
      <c r="AC2650">
        <v>1.54</v>
      </c>
      <c r="AD2650">
        <v>308.42454748</v>
      </c>
      <c r="AE2650">
        <v>309.71147688000002</v>
      </c>
      <c r="AF2650">
        <v>307.46173363000003</v>
      </c>
      <c r="AG2650">
        <v>309.69241125999997</v>
      </c>
      <c r="AH2650" t="s">
        <v>12</v>
      </c>
      <c r="AI2650" t="s">
        <v>12</v>
      </c>
    </row>
    <row r="2651" spans="1:35" x14ac:dyDescent="0.25">
      <c r="A2651">
        <v>1578061800</v>
      </c>
      <c r="B2651">
        <v>34.446712849999997</v>
      </c>
      <c r="C2651">
        <v>35.255181409999999</v>
      </c>
      <c r="D2651">
        <v>34.421913199999999</v>
      </c>
      <c r="E2651">
        <v>34.888146599999999</v>
      </c>
      <c r="F2651">
        <v>34.446712849999997</v>
      </c>
      <c r="G2651">
        <v>35.255181409999999</v>
      </c>
      <c r="H2651">
        <v>34.421913199999999</v>
      </c>
      <c r="I2651">
        <v>34.888146599999999</v>
      </c>
      <c r="J2651">
        <v>3263</v>
      </c>
      <c r="K2651">
        <v>3263</v>
      </c>
      <c r="L2651">
        <v>3209</v>
      </c>
      <c r="M2651">
        <v>3235.25</v>
      </c>
      <c r="N2651">
        <v>3261</v>
      </c>
      <c r="O2651">
        <v>3263.5</v>
      </c>
      <c r="P2651">
        <v>3206.75</v>
      </c>
      <c r="Q2651">
        <v>3235.5</v>
      </c>
      <c r="R2651">
        <v>3226.36</v>
      </c>
      <c r="S2651">
        <v>3246.15</v>
      </c>
      <c r="T2651">
        <v>3222.34</v>
      </c>
      <c r="U2651">
        <v>3234.85</v>
      </c>
      <c r="V2651">
        <v>1.55</v>
      </c>
      <c r="W2651">
        <v>1.55</v>
      </c>
      <c r="X2651">
        <v>1.55</v>
      </c>
      <c r="Y2651">
        <v>1.55</v>
      </c>
      <c r="Z2651">
        <v>1.55</v>
      </c>
      <c r="AA2651">
        <v>1.55</v>
      </c>
      <c r="AB2651">
        <v>1.55</v>
      </c>
      <c r="AC2651">
        <v>1.55</v>
      </c>
      <c r="AD2651">
        <v>306.15573861000001</v>
      </c>
      <c r="AE2651">
        <v>308.51987558000002</v>
      </c>
      <c r="AF2651">
        <v>306.09854173999997</v>
      </c>
      <c r="AG2651">
        <v>307.34733990000001</v>
      </c>
      <c r="AH2651" t="s">
        <v>12</v>
      </c>
      <c r="AI2651" t="s">
        <v>12</v>
      </c>
    </row>
    <row r="2652" spans="1:35" x14ac:dyDescent="0.25">
      <c r="A2652">
        <v>1578321000</v>
      </c>
      <c r="B2652">
        <v>34.218556069999998</v>
      </c>
      <c r="C2652">
        <v>35.270061200000001</v>
      </c>
      <c r="D2652">
        <v>34.188796490000001</v>
      </c>
      <c r="E2652">
        <v>35.25022148</v>
      </c>
      <c r="F2652">
        <v>34.218556069999998</v>
      </c>
      <c r="G2652">
        <v>35.270061200000001</v>
      </c>
      <c r="H2652">
        <v>34.188796490000001</v>
      </c>
      <c r="I2652">
        <v>35.25022148</v>
      </c>
      <c r="J2652">
        <v>3222</v>
      </c>
      <c r="K2652">
        <v>3249.25</v>
      </c>
      <c r="L2652">
        <v>3209</v>
      </c>
      <c r="M2652">
        <v>3243.5</v>
      </c>
      <c r="N2652">
        <v>3220.25</v>
      </c>
      <c r="O2652">
        <v>3249.5</v>
      </c>
      <c r="P2652">
        <v>3208.75</v>
      </c>
      <c r="Q2652">
        <v>3243.5</v>
      </c>
      <c r="R2652">
        <v>3217.55</v>
      </c>
      <c r="S2652">
        <v>3246.84</v>
      </c>
      <c r="T2652">
        <v>3214.64</v>
      </c>
      <c r="U2652">
        <v>3246.28</v>
      </c>
      <c r="V2652">
        <v>1.55</v>
      </c>
      <c r="W2652">
        <v>1.55</v>
      </c>
      <c r="X2652">
        <v>1.55</v>
      </c>
      <c r="Y2652">
        <v>1.55</v>
      </c>
      <c r="Z2652">
        <v>1.55</v>
      </c>
      <c r="AA2652">
        <v>1.55</v>
      </c>
      <c r="AB2652">
        <v>1.55</v>
      </c>
      <c r="AC2652">
        <v>1.55</v>
      </c>
      <c r="AD2652">
        <v>305.51704031000003</v>
      </c>
      <c r="AE2652">
        <v>308.60567087999999</v>
      </c>
      <c r="AF2652">
        <v>305.39311377000001</v>
      </c>
      <c r="AG2652">
        <v>308.51987558000002</v>
      </c>
      <c r="AH2652" t="s">
        <v>12</v>
      </c>
      <c r="AI2652" t="s">
        <v>12</v>
      </c>
    </row>
    <row r="2653" spans="1:35" x14ac:dyDescent="0.25">
      <c r="A2653">
        <v>1578407400</v>
      </c>
      <c r="B2653">
        <v>35.051824289999999</v>
      </c>
      <c r="C2653">
        <v>35.20756609</v>
      </c>
      <c r="D2653">
        <v>34.78398808</v>
      </c>
      <c r="E2653">
        <v>34.942705830000001</v>
      </c>
      <c r="F2653">
        <v>35.051824289999999</v>
      </c>
      <c r="G2653">
        <v>35.20756609</v>
      </c>
      <c r="H2653">
        <v>34.78398808</v>
      </c>
      <c r="I2653">
        <v>34.942705830000001</v>
      </c>
      <c r="J2653">
        <v>3243</v>
      </c>
      <c r="K2653">
        <v>3252.25</v>
      </c>
      <c r="L2653">
        <v>3226</v>
      </c>
      <c r="M2653">
        <v>3235.25</v>
      </c>
      <c r="N2653">
        <v>3243.5</v>
      </c>
      <c r="O2653">
        <v>3254.5</v>
      </c>
      <c r="P2653">
        <v>3226</v>
      </c>
      <c r="Q2653">
        <v>3235.25</v>
      </c>
      <c r="R2653">
        <v>3241.86</v>
      </c>
      <c r="S2653">
        <v>3244.91</v>
      </c>
      <c r="T2653">
        <v>3232.43</v>
      </c>
      <c r="U2653">
        <v>3237.18</v>
      </c>
      <c r="V2653">
        <v>1.55</v>
      </c>
      <c r="W2653">
        <v>1.55</v>
      </c>
      <c r="X2653">
        <v>1.55</v>
      </c>
      <c r="Y2653">
        <v>1.55</v>
      </c>
      <c r="Z2653">
        <v>1.56</v>
      </c>
      <c r="AA2653">
        <v>1.56</v>
      </c>
      <c r="AB2653">
        <v>1.56</v>
      </c>
      <c r="AC2653">
        <v>1.56</v>
      </c>
      <c r="AD2653">
        <v>307.92884134000002</v>
      </c>
      <c r="AE2653">
        <v>308.42454748</v>
      </c>
      <c r="AF2653">
        <v>307.18528213000002</v>
      </c>
      <c r="AG2653">
        <v>307.65238984000001</v>
      </c>
      <c r="AH2653" t="s">
        <v>12</v>
      </c>
      <c r="AI2653" t="s">
        <v>12</v>
      </c>
    </row>
    <row r="2654" spans="1:35" x14ac:dyDescent="0.25">
      <c r="A2654">
        <v>1578493800</v>
      </c>
      <c r="B2654">
        <v>35.022064710000002</v>
      </c>
      <c r="C2654">
        <v>35.924771939999999</v>
      </c>
      <c r="D2654">
        <v>34.922866110000001</v>
      </c>
      <c r="E2654">
        <v>35.483338189999998</v>
      </c>
      <c r="F2654">
        <v>35.022064710000002</v>
      </c>
      <c r="G2654">
        <v>35.924771939999999</v>
      </c>
      <c r="H2654">
        <v>34.922866110000001</v>
      </c>
      <c r="I2654">
        <v>35.483338189999998</v>
      </c>
      <c r="J2654">
        <v>3231.75</v>
      </c>
      <c r="K2654">
        <v>3267.5</v>
      </c>
      <c r="L2654">
        <v>3182</v>
      </c>
      <c r="M2654">
        <v>3260.5</v>
      </c>
      <c r="N2654">
        <v>3231.75</v>
      </c>
      <c r="O2654">
        <v>3267.75</v>
      </c>
      <c r="P2654">
        <v>3181</v>
      </c>
      <c r="Q2654">
        <v>3260.25</v>
      </c>
      <c r="R2654">
        <v>3238.59</v>
      </c>
      <c r="S2654">
        <v>3267.07</v>
      </c>
      <c r="T2654">
        <v>3236.67</v>
      </c>
      <c r="U2654">
        <v>3253.05</v>
      </c>
      <c r="V2654">
        <v>1.55</v>
      </c>
      <c r="W2654">
        <v>1.55</v>
      </c>
      <c r="X2654">
        <v>1.55</v>
      </c>
      <c r="Y2654">
        <v>1.55</v>
      </c>
      <c r="Z2654">
        <v>1.55</v>
      </c>
      <c r="AA2654">
        <v>1.55</v>
      </c>
      <c r="AB2654">
        <v>1.55</v>
      </c>
      <c r="AC2654">
        <v>1.55</v>
      </c>
      <c r="AD2654">
        <v>307.85257885999999</v>
      </c>
      <c r="AE2654">
        <v>310.55989700999999</v>
      </c>
      <c r="AF2654">
        <v>307.59519297000003</v>
      </c>
      <c r="AG2654">
        <v>309.29203322000001</v>
      </c>
      <c r="AH2654" t="s">
        <v>12</v>
      </c>
      <c r="AI2654" t="s">
        <v>12</v>
      </c>
    </row>
    <row r="2655" spans="1:35" x14ac:dyDescent="0.25">
      <c r="A2655">
        <v>1578580200</v>
      </c>
      <c r="B2655">
        <v>36.063649980000001</v>
      </c>
      <c r="C2655">
        <v>36.232287589999999</v>
      </c>
      <c r="D2655">
        <v>35.839808339999998</v>
      </c>
      <c r="E2655">
        <v>36.207487950000001</v>
      </c>
      <c r="F2655">
        <v>36.063649980000001</v>
      </c>
      <c r="G2655">
        <v>36.232287589999999</v>
      </c>
      <c r="H2655">
        <v>35.839808339999998</v>
      </c>
      <c r="I2655">
        <v>36.207487950000001</v>
      </c>
      <c r="J2655">
        <v>3261.5</v>
      </c>
      <c r="K2655">
        <v>3276.5</v>
      </c>
      <c r="L2655">
        <v>3259.25</v>
      </c>
      <c r="M2655">
        <v>3276.25</v>
      </c>
      <c r="N2655">
        <v>3261.25</v>
      </c>
      <c r="O2655">
        <v>3276.75</v>
      </c>
      <c r="P2655">
        <v>3257.75</v>
      </c>
      <c r="Q2655">
        <v>3276</v>
      </c>
      <c r="R2655">
        <v>3266.03</v>
      </c>
      <c r="S2655">
        <v>3275.58</v>
      </c>
      <c r="T2655">
        <v>3263.67</v>
      </c>
      <c r="U2655">
        <v>3274.7</v>
      </c>
      <c r="V2655">
        <v>1.55</v>
      </c>
      <c r="W2655">
        <v>1.55</v>
      </c>
      <c r="X2655">
        <v>1.55</v>
      </c>
      <c r="Y2655">
        <v>1.55</v>
      </c>
      <c r="Z2655">
        <v>1.55</v>
      </c>
      <c r="AA2655">
        <v>1.55</v>
      </c>
      <c r="AB2655">
        <v>1.55</v>
      </c>
      <c r="AC2655">
        <v>1.55</v>
      </c>
      <c r="AD2655">
        <v>310.92214380000001</v>
      </c>
      <c r="AE2655">
        <v>311.46551398999998</v>
      </c>
      <c r="AF2655">
        <v>310.31204394000002</v>
      </c>
      <c r="AG2655">
        <v>311.38925151000001</v>
      </c>
      <c r="AH2655" t="s">
        <v>12</v>
      </c>
      <c r="AI2655" t="s">
        <v>12</v>
      </c>
    </row>
    <row r="2656" spans="1:35" x14ac:dyDescent="0.25">
      <c r="A2656">
        <v>1578666600</v>
      </c>
      <c r="B2656">
        <v>36.425724860000003</v>
      </c>
      <c r="C2656">
        <v>36.467933860000002</v>
      </c>
      <c r="D2656">
        <v>35.726374749999998</v>
      </c>
      <c r="E2656">
        <v>35.899972290000001</v>
      </c>
      <c r="F2656">
        <v>36.425724860000003</v>
      </c>
      <c r="G2656">
        <v>36.467933860000002</v>
      </c>
      <c r="H2656">
        <v>35.726374749999998</v>
      </c>
      <c r="I2656">
        <v>35.899972290000001</v>
      </c>
      <c r="J2656">
        <v>3276.5</v>
      </c>
      <c r="K2656">
        <v>3287</v>
      </c>
      <c r="L2656">
        <v>3261</v>
      </c>
      <c r="M2656">
        <v>3265</v>
      </c>
      <c r="N2656">
        <v>3275.5</v>
      </c>
      <c r="O2656">
        <v>3287</v>
      </c>
      <c r="P2656">
        <v>3260.75</v>
      </c>
      <c r="Q2656">
        <v>3264.75</v>
      </c>
      <c r="R2656">
        <v>3281.81</v>
      </c>
      <c r="S2656">
        <v>3282.99</v>
      </c>
      <c r="T2656">
        <v>3260.86</v>
      </c>
      <c r="U2656">
        <v>3265.35</v>
      </c>
      <c r="V2656">
        <v>1.54</v>
      </c>
      <c r="W2656">
        <v>1.54</v>
      </c>
      <c r="X2656">
        <v>1.54</v>
      </c>
      <c r="Y2656">
        <v>1.54</v>
      </c>
      <c r="Z2656">
        <v>1.55</v>
      </c>
      <c r="AA2656">
        <v>1.55</v>
      </c>
      <c r="AB2656">
        <v>1.55</v>
      </c>
      <c r="AC2656">
        <v>1.55</v>
      </c>
      <c r="AD2656">
        <v>311.99925604999999</v>
      </c>
      <c r="AE2656">
        <v>312.16140915</v>
      </c>
      <c r="AF2656">
        <v>310.00699400000002</v>
      </c>
      <c r="AG2656">
        <v>310.49316733000001</v>
      </c>
      <c r="AH2656" t="s">
        <v>12</v>
      </c>
      <c r="AI2656" t="s">
        <v>12</v>
      </c>
    </row>
    <row r="2657" spans="1:35" x14ac:dyDescent="0.25">
      <c r="A2657">
        <v>1578925800</v>
      </c>
      <c r="B2657">
        <v>36.123169140000002</v>
      </c>
      <c r="C2657">
        <v>36.629081980000002</v>
      </c>
      <c r="D2657">
        <v>35.959491450000002</v>
      </c>
      <c r="E2657">
        <v>36.624122049999997</v>
      </c>
      <c r="F2657">
        <v>36.123169140000002</v>
      </c>
      <c r="G2657">
        <v>36.629081980000002</v>
      </c>
      <c r="H2657">
        <v>35.959491450000002</v>
      </c>
      <c r="I2657">
        <v>36.624122049999997</v>
      </c>
      <c r="J2657">
        <v>3267.5</v>
      </c>
      <c r="K2657">
        <v>3290.75</v>
      </c>
      <c r="L2657">
        <v>3267.5</v>
      </c>
      <c r="M2657">
        <v>3290</v>
      </c>
      <c r="N2657">
        <v>3265.75</v>
      </c>
      <c r="O2657">
        <v>3291</v>
      </c>
      <c r="P2657">
        <v>3265.5</v>
      </c>
      <c r="Q2657">
        <v>3289.75</v>
      </c>
      <c r="R2657">
        <v>3271.13</v>
      </c>
      <c r="S2657">
        <v>3288.13</v>
      </c>
      <c r="T2657">
        <v>3268.43</v>
      </c>
      <c r="U2657">
        <v>3288.13</v>
      </c>
      <c r="V2657">
        <v>1.54</v>
      </c>
      <c r="W2657">
        <v>1.54</v>
      </c>
      <c r="X2657">
        <v>1.54</v>
      </c>
      <c r="Y2657">
        <v>1.54</v>
      </c>
      <c r="Z2657">
        <v>1.54</v>
      </c>
      <c r="AA2657">
        <v>1.54</v>
      </c>
      <c r="AB2657">
        <v>1.54</v>
      </c>
      <c r="AC2657">
        <v>1.54</v>
      </c>
      <c r="AD2657">
        <v>311.14139843999999</v>
      </c>
      <c r="AE2657">
        <v>312.63804966999999</v>
      </c>
      <c r="AF2657">
        <v>310.69335634999999</v>
      </c>
      <c r="AG2657">
        <v>312.62851685999999</v>
      </c>
      <c r="AH2657" t="s">
        <v>12</v>
      </c>
      <c r="AI2657" t="s">
        <v>12</v>
      </c>
    </row>
    <row r="2658" spans="1:35" x14ac:dyDescent="0.25">
      <c r="A2658">
        <v>1579012200</v>
      </c>
      <c r="B2658">
        <v>36.470364230000001</v>
      </c>
      <c r="C2658">
        <v>36.837399040000001</v>
      </c>
      <c r="D2658">
        <v>36.257087239999997</v>
      </c>
      <c r="E2658">
        <v>36.450524510000001</v>
      </c>
      <c r="F2658">
        <v>36.470364230000001</v>
      </c>
      <c r="G2658">
        <v>36.837399040000001</v>
      </c>
      <c r="H2658">
        <v>36.257087239999997</v>
      </c>
      <c r="I2658">
        <v>36.450524510000001</v>
      </c>
      <c r="J2658">
        <v>3290.75</v>
      </c>
      <c r="K2658">
        <v>3296.75</v>
      </c>
      <c r="L2658">
        <v>3277</v>
      </c>
      <c r="M2658">
        <v>3288.25</v>
      </c>
      <c r="N2658">
        <v>3289.25</v>
      </c>
      <c r="O2658">
        <v>3296.75</v>
      </c>
      <c r="P2658">
        <v>3275.25</v>
      </c>
      <c r="Q2658">
        <v>3288</v>
      </c>
      <c r="R2658">
        <v>3285.35</v>
      </c>
      <c r="S2658">
        <v>3294.25</v>
      </c>
      <c r="T2658">
        <v>3277.19</v>
      </c>
      <c r="U2658">
        <v>3283.15</v>
      </c>
      <c r="V2658">
        <v>1.54</v>
      </c>
      <c r="W2658">
        <v>1.54</v>
      </c>
      <c r="X2658">
        <v>1.54</v>
      </c>
      <c r="Y2658">
        <v>1.54</v>
      </c>
      <c r="Z2658">
        <v>1.55</v>
      </c>
      <c r="AA2658">
        <v>1.55</v>
      </c>
      <c r="AB2658">
        <v>1.55</v>
      </c>
      <c r="AC2658">
        <v>1.55</v>
      </c>
      <c r="AD2658">
        <v>312.17094195999999</v>
      </c>
      <c r="AE2658">
        <v>313.26721515999998</v>
      </c>
      <c r="AF2658">
        <v>311.57418803000002</v>
      </c>
      <c r="AG2658">
        <v>312.15187634</v>
      </c>
      <c r="AH2658" t="s">
        <v>12</v>
      </c>
      <c r="AI2658" t="s">
        <v>12</v>
      </c>
    </row>
    <row r="2659" spans="1:35" x14ac:dyDescent="0.25">
      <c r="A2659">
        <v>1579098600</v>
      </c>
      <c r="B2659">
        <v>36.425724860000003</v>
      </c>
      <c r="C2659">
        <v>36.975781079999997</v>
      </c>
      <c r="D2659">
        <v>36.386095019999999</v>
      </c>
      <c r="E2659">
        <v>36.703480929999998</v>
      </c>
      <c r="F2659">
        <v>36.425724860000003</v>
      </c>
      <c r="G2659">
        <v>36.975781079999997</v>
      </c>
      <c r="H2659">
        <v>36.386095019999999</v>
      </c>
      <c r="I2659">
        <v>36.703480929999998</v>
      </c>
      <c r="J2659">
        <v>3286.5</v>
      </c>
      <c r="K2659">
        <v>3299.25</v>
      </c>
      <c r="L2659">
        <v>3279</v>
      </c>
      <c r="M2659">
        <v>3294.25</v>
      </c>
      <c r="N2659">
        <v>3287.75</v>
      </c>
      <c r="O2659">
        <v>3299</v>
      </c>
      <c r="P2659">
        <v>3277.75</v>
      </c>
      <c r="Q2659">
        <v>3293.75</v>
      </c>
      <c r="R2659">
        <v>3282.27</v>
      </c>
      <c r="S2659">
        <v>3298.66</v>
      </c>
      <c r="T2659">
        <v>3280.69</v>
      </c>
      <c r="U2659">
        <v>3289.29</v>
      </c>
      <c r="V2659">
        <v>1.54</v>
      </c>
      <c r="W2659">
        <v>1.54</v>
      </c>
      <c r="X2659">
        <v>1.54</v>
      </c>
      <c r="Y2659">
        <v>1.54</v>
      </c>
      <c r="Z2659">
        <v>1.56</v>
      </c>
      <c r="AA2659">
        <v>1.56</v>
      </c>
      <c r="AB2659">
        <v>1.56</v>
      </c>
      <c r="AC2659">
        <v>1.56</v>
      </c>
      <c r="AD2659">
        <v>312.05654823999998</v>
      </c>
      <c r="AE2659">
        <v>313.64852757</v>
      </c>
      <c r="AF2659">
        <v>311.97075295000002</v>
      </c>
      <c r="AG2659">
        <v>312.85730431000002</v>
      </c>
      <c r="AH2659" t="s">
        <v>12</v>
      </c>
      <c r="AI2659" t="s">
        <v>12</v>
      </c>
    </row>
    <row r="2660" spans="1:35" x14ac:dyDescent="0.25">
      <c r="A2660">
        <v>1579185000</v>
      </c>
      <c r="B2660">
        <v>37.189554059999999</v>
      </c>
      <c r="C2660">
        <v>37.596268299999998</v>
      </c>
      <c r="D2660">
        <v>37.100275320000001</v>
      </c>
      <c r="E2660">
        <v>37.596268299999998</v>
      </c>
      <c r="F2660">
        <v>37.189554059999999</v>
      </c>
      <c r="G2660">
        <v>37.596268299999998</v>
      </c>
      <c r="H2660">
        <v>37.100275320000001</v>
      </c>
      <c r="I2660">
        <v>37.596268299999998</v>
      </c>
      <c r="J2660">
        <v>3296</v>
      </c>
      <c r="K2660">
        <v>3318.75</v>
      </c>
      <c r="L2660">
        <v>3295.25</v>
      </c>
      <c r="M2660">
        <v>3317</v>
      </c>
      <c r="N2660">
        <v>3294.25</v>
      </c>
      <c r="O2660">
        <v>3318</v>
      </c>
      <c r="P2660">
        <v>3294</v>
      </c>
      <c r="Q2660">
        <v>3316.5</v>
      </c>
      <c r="R2660">
        <v>3302.97</v>
      </c>
      <c r="S2660">
        <v>3317.11</v>
      </c>
      <c r="T2660">
        <v>3302.82</v>
      </c>
      <c r="U2660">
        <v>3316.81</v>
      </c>
      <c r="V2660">
        <v>1.54</v>
      </c>
      <c r="W2660">
        <v>1.54</v>
      </c>
      <c r="X2660">
        <v>1.54</v>
      </c>
      <c r="Y2660">
        <v>1.54</v>
      </c>
      <c r="Z2660">
        <v>1.55</v>
      </c>
      <c r="AA2660">
        <v>1.55</v>
      </c>
      <c r="AB2660">
        <v>1.55</v>
      </c>
      <c r="AC2660">
        <v>1.55</v>
      </c>
      <c r="AD2660">
        <v>314.29675867999998</v>
      </c>
      <c r="AE2660">
        <v>315.45976155</v>
      </c>
      <c r="AF2660">
        <v>314.05843842000002</v>
      </c>
      <c r="AG2660">
        <v>315.45976155</v>
      </c>
      <c r="AH2660" t="s">
        <v>12</v>
      </c>
      <c r="AI2660" t="s">
        <v>12</v>
      </c>
    </row>
    <row r="2661" spans="1:35" x14ac:dyDescent="0.25">
      <c r="A2661">
        <v>1579271400</v>
      </c>
      <c r="B2661">
        <v>37.85914459</v>
      </c>
      <c r="C2661">
        <v>38.017366350000003</v>
      </c>
      <c r="D2661">
        <v>37.640907669999997</v>
      </c>
      <c r="E2661">
        <v>37.948423320000003</v>
      </c>
      <c r="F2661">
        <v>37.85914459</v>
      </c>
      <c r="G2661">
        <v>38.017366350000003</v>
      </c>
      <c r="H2661">
        <v>37.640907669999997</v>
      </c>
      <c r="I2661">
        <v>37.948423320000003</v>
      </c>
      <c r="J2661">
        <v>3317.5</v>
      </c>
      <c r="K2661">
        <v>3330.25</v>
      </c>
      <c r="L2661">
        <v>3317.25</v>
      </c>
      <c r="M2661">
        <v>3325.5</v>
      </c>
      <c r="N2661">
        <v>3316.75</v>
      </c>
      <c r="O2661">
        <v>3330.25</v>
      </c>
      <c r="P2661">
        <v>3316</v>
      </c>
      <c r="Q2661">
        <v>3325</v>
      </c>
      <c r="R2661">
        <v>3323.66</v>
      </c>
      <c r="S2661">
        <v>3329.88</v>
      </c>
      <c r="T2661">
        <v>3318.86</v>
      </c>
      <c r="U2661">
        <v>3329.62</v>
      </c>
      <c r="V2661">
        <v>1.55</v>
      </c>
      <c r="W2661">
        <v>1.55</v>
      </c>
      <c r="X2661">
        <v>1.55</v>
      </c>
      <c r="Y2661">
        <v>1.55</v>
      </c>
      <c r="Z2661">
        <v>1.54</v>
      </c>
      <c r="AA2661">
        <v>1.54</v>
      </c>
      <c r="AB2661">
        <v>1.54</v>
      </c>
      <c r="AC2661">
        <v>1.54</v>
      </c>
      <c r="AD2661">
        <v>316.20332076</v>
      </c>
      <c r="AE2661">
        <v>316.66089565999999</v>
      </c>
      <c r="AF2661">
        <v>315.39674967000002</v>
      </c>
      <c r="AG2661">
        <v>316.44164102000002</v>
      </c>
      <c r="AH2661" t="s">
        <v>12</v>
      </c>
      <c r="AI2661" t="s">
        <v>12</v>
      </c>
    </row>
    <row r="2662" spans="1:35" x14ac:dyDescent="0.25">
      <c r="A2662">
        <v>1579617000</v>
      </c>
      <c r="B2662">
        <v>37.571468660000001</v>
      </c>
      <c r="C2662">
        <v>38.007942479999997</v>
      </c>
      <c r="D2662">
        <v>37.551678539999997</v>
      </c>
      <c r="E2662">
        <v>37.73514634</v>
      </c>
      <c r="F2662">
        <v>37.571468660000001</v>
      </c>
      <c r="G2662">
        <v>38.007942479999997</v>
      </c>
      <c r="H2662">
        <v>37.551678539999997</v>
      </c>
      <c r="I2662">
        <v>37.73514634</v>
      </c>
      <c r="J2662">
        <v>3325.25</v>
      </c>
      <c r="K2662">
        <v>3330</v>
      </c>
      <c r="L2662">
        <v>3308</v>
      </c>
      <c r="M2662">
        <v>3320</v>
      </c>
      <c r="N2662">
        <v>3325</v>
      </c>
      <c r="O2662">
        <v>3329.75</v>
      </c>
      <c r="P2662">
        <v>3307.25</v>
      </c>
      <c r="Q2662">
        <v>3319.5</v>
      </c>
      <c r="R2662">
        <v>3321.03</v>
      </c>
      <c r="S2662">
        <v>3329.79</v>
      </c>
      <c r="T2662">
        <v>3316.61</v>
      </c>
      <c r="U2662">
        <v>3320.79</v>
      </c>
      <c r="V2662">
        <v>1.55</v>
      </c>
      <c r="W2662">
        <v>1.55</v>
      </c>
      <c r="X2662">
        <v>1.55</v>
      </c>
      <c r="Y2662">
        <v>1.55</v>
      </c>
      <c r="Z2662">
        <v>1.54</v>
      </c>
      <c r="AA2662">
        <v>1.54</v>
      </c>
      <c r="AB2662">
        <v>1.54</v>
      </c>
      <c r="AC2662">
        <v>1.54</v>
      </c>
      <c r="AD2662">
        <v>315.44069593</v>
      </c>
      <c r="AE2662">
        <v>316.66089565999999</v>
      </c>
      <c r="AF2662">
        <v>315.36443344999998</v>
      </c>
      <c r="AG2662">
        <v>315.82200834000002</v>
      </c>
      <c r="AH2662" t="s">
        <v>12</v>
      </c>
      <c r="AI2662" t="s">
        <v>12</v>
      </c>
    </row>
    <row r="2663" spans="1:35" x14ac:dyDescent="0.25">
      <c r="A2663">
        <v>1579703400</v>
      </c>
      <c r="B2663">
        <v>38.037702060000001</v>
      </c>
      <c r="C2663">
        <v>38.270818769999998</v>
      </c>
      <c r="D2663">
        <v>37.675627179999999</v>
      </c>
      <c r="E2663">
        <v>37.75498606</v>
      </c>
      <c r="F2663">
        <v>38.037702060000001</v>
      </c>
      <c r="G2663">
        <v>38.270818769999998</v>
      </c>
      <c r="H2663">
        <v>37.675627179999999</v>
      </c>
      <c r="I2663">
        <v>37.75498606</v>
      </c>
      <c r="J2663">
        <v>3321.75</v>
      </c>
      <c r="K2663">
        <v>3338</v>
      </c>
      <c r="L2663">
        <v>3316</v>
      </c>
      <c r="M2663">
        <v>3320.5</v>
      </c>
      <c r="N2663">
        <v>3321.25</v>
      </c>
      <c r="O2663">
        <v>3337.5</v>
      </c>
      <c r="P2663">
        <v>3315.25</v>
      </c>
      <c r="Q2663">
        <v>3319.75</v>
      </c>
      <c r="R2663">
        <v>3330.02</v>
      </c>
      <c r="S2663">
        <v>3337.77</v>
      </c>
      <c r="T2663">
        <v>3320.04</v>
      </c>
      <c r="U2663">
        <v>3321.75</v>
      </c>
      <c r="V2663">
        <v>1.55</v>
      </c>
      <c r="W2663">
        <v>1.55</v>
      </c>
      <c r="X2663">
        <v>1.55</v>
      </c>
      <c r="Y2663">
        <v>1.55</v>
      </c>
      <c r="Z2663">
        <v>1.54</v>
      </c>
      <c r="AA2663">
        <v>1.54</v>
      </c>
      <c r="AB2663">
        <v>1.54</v>
      </c>
      <c r="AC2663">
        <v>1.54</v>
      </c>
      <c r="AD2663">
        <v>316.71809252000003</v>
      </c>
      <c r="AE2663">
        <v>317.39492206</v>
      </c>
      <c r="AF2663">
        <v>315.69808181000002</v>
      </c>
      <c r="AG2663">
        <v>315.86013959000002</v>
      </c>
      <c r="AH2663" t="s">
        <v>12</v>
      </c>
      <c r="AI2663" t="s">
        <v>12</v>
      </c>
    </row>
    <row r="2664" spans="1:35" x14ac:dyDescent="0.25">
      <c r="A2664">
        <v>1579789800</v>
      </c>
      <c r="B2664">
        <v>37.477229989999998</v>
      </c>
      <c r="C2664">
        <v>37.89882403</v>
      </c>
      <c r="D2664">
        <v>37.050676019999997</v>
      </c>
      <c r="E2664">
        <v>37.834344940000001</v>
      </c>
      <c r="F2664">
        <v>37.477229989999998</v>
      </c>
      <c r="G2664">
        <v>37.89882403</v>
      </c>
      <c r="H2664">
        <v>37.050676019999997</v>
      </c>
      <c r="I2664">
        <v>37.834344940000001</v>
      </c>
      <c r="J2664">
        <v>3318.25</v>
      </c>
      <c r="K2664">
        <v>3327.5</v>
      </c>
      <c r="L2664">
        <v>3302</v>
      </c>
      <c r="M2664">
        <v>3326.5</v>
      </c>
      <c r="N2664">
        <v>3317.25</v>
      </c>
      <c r="O2664">
        <v>3327</v>
      </c>
      <c r="P2664">
        <v>3301.25</v>
      </c>
      <c r="Q2664">
        <v>3326</v>
      </c>
      <c r="R2664">
        <v>3315.77</v>
      </c>
      <c r="S2664">
        <v>3326.88</v>
      </c>
      <c r="T2664">
        <v>3301.87</v>
      </c>
      <c r="U2664">
        <v>3325.54</v>
      </c>
      <c r="V2664">
        <v>1.55</v>
      </c>
      <c r="W2664">
        <v>1.55</v>
      </c>
      <c r="X2664">
        <v>1.55</v>
      </c>
      <c r="Y2664">
        <v>1.55</v>
      </c>
      <c r="Z2664">
        <v>1.54</v>
      </c>
      <c r="AA2664">
        <v>1.54</v>
      </c>
      <c r="AB2664">
        <v>1.54</v>
      </c>
      <c r="AC2664">
        <v>1.54</v>
      </c>
      <c r="AD2664">
        <v>315.18331004999999</v>
      </c>
      <c r="AE2664">
        <v>316.64964694000003</v>
      </c>
      <c r="AF2664">
        <v>314.02030717999997</v>
      </c>
      <c r="AG2664">
        <v>316.22238637999999</v>
      </c>
      <c r="AH2664" t="s">
        <v>12</v>
      </c>
      <c r="AI2664" t="s">
        <v>12</v>
      </c>
    </row>
    <row r="2665" spans="1:35" x14ac:dyDescent="0.25">
      <c r="A2665">
        <v>1579876200</v>
      </c>
      <c r="B2665">
        <v>38.092261290000003</v>
      </c>
      <c r="C2665">
        <v>38.10218115</v>
      </c>
      <c r="D2665">
        <v>36.341902040000001</v>
      </c>
      <c r="E2665">
        <v>36.817559320000001</v>
      </c>
      <c r="F2665">
        <v>38.092261290000003</v>
      </c>
      <c r="G2665">
        <v>38.10218115</v>
      </c>
      <c r="H2665">
        <v>36.341902040000001</v>
      </c>
      <c r="I2665">
        <v>36.817559320000001</v>
      </c>
      <c r="J2665">
        <v>3327.5</v>
      </c>
      <c r="K2665">
        <v>3337.25</v>
      </c>
      <c r="L2665">
        <v>3281.5</v>
      </c>
      <c r="M2665">
        <v>3294</v>
      </c>
      <c r="N2665">
        <v>3326.5</v>
      </c>
      <c r="O2665">
        <v>3337</v>
      </c>
      <c r="P2665">
        <v>3280.5</v>
      </c>
      <c r="Q2665">
        <v>3293.5</v>
      </c>
      <c r="R2665">
        <v>3333.1</v>
      </c>
      <c r="S2665">
        <v>3333.18</v>
      </c>
      <c r="T2665">
        <v>3281.53</v>
      </c>
      <c r="U2665">
        <v>3295.47</v>
      </c>
      <c r="V2665">
        <v>1.55</v>
      </c>
      <c r="W2665">
        <v>1.55</v>
      </c>
      <c r="X2665">
        <v>1.55</v>
      </c>
      <c r="Y2665">
        <v>1.55</v>
      </c>
      <c r="Z2665">
        <v>1.53</v>
      </c>
      <c r="AA2665">
        <v>1.53</v>
      </c>
      <c r="AB2665">
        <v>1.53</v>
      </c>
      <c r="AC2665">
        <v>1.53</v>
      </c>
      <c r="AD2665">
        <v>316.90874873000001</v>
      </c>
      <c r="AE2665">
        <v>316.99454401999998</v>
      </c>
      <c r="AF2665">
        <v>312.06608104999998</v>
      </c>
      <c r="AG2665">
        <v>313.41020730999998</v>
      </c>
      <c r="AH2665" t="s">
        <v>12</v>
      </c>
      <c r="AI2665" t="s">
        <v>12</v>
      </c>
    </row>
    <row r="2666" spans="1:35" x14ac:dyDescent="0.25">
      <c r="A2666">
        <v>1580135400</v>
      </c>
      <c r="B2666">
        <v>34.898066460000003</v>
      </c>
      <c r="C2666">
        <v>35.582536779999998</v>
      </c>
      <c r="D2666">
        <v>34.754228500000004</v>
      </c>
      <c r="E2666">
        <v>35.056784219999997</v>
      </c>
      <c r="F2666">
        <v>34.898066460000003</v>
      </c>
      <c r="G2666">
        <v>35.582536779999998</v>
      </c>
      <c r="H2666">
        <v>34.754228500000004</v>
      </c>
      <c r="I2666">
        <v>35.056784219999997</v>
      </c>
      <c r="J2666">
        <v>3272.75</v>
      </c>
      <c r="K2666">
        <v>3272.75</v>
      </c>
      <c r="L2666">
        <v>3233.25</v>
      </c>
      <c r="M2666">
        <v>3239.75</v>
      </c>
      <c r="N2666">
        <v>3269.75</v>
      </c>
      <c r="O2666">
        <v>3269.75</v>
      </c>
      <c r="P2666">
        <v>3233</v>
      </c>
      <c r="Q2666">
        <v>3239.5</v>
      </c>
      <c r="R2666">
        <v>3247.16</v>
      </c>
      <c r="S2666">
        <v>3258.85</v>
      </c>
      <c r="T2666">
        <v>3234.5</v>
      </c>
      <c r="U2666">
        <v>3243.63</v>
      </c>
      <c r="V2666">
        <v>1.55</v>
      </c>
      <c r="W2666">
        <v>1.55</v>
      </c>
      <c r="X2666">
        <v>1.55</v>
      </c>
      <c r="Y2666">
        <v>1.55</v>
      </c>
      <c r="Z2666">
        <v>1.53</v>
      </c>
      <c r="AA2666">
        <v>1.53</v>
      </c>
      <c r="AB2666">
        <v>1.53</v>
      </c>
      <c r="AC2666">
        <v>1.53</v>
      </c>
      <c r="AD2666">
        <v>307.93837415000002</v>
      </c>
      <c r="AE2666">
        <v>309.93073151999999</v>
      </c>
      <c r="AF2666">
        <v>307.58566015999997</v>
      </c>
      <c r="AG2666">
        <v>308.38641624000002</v>
      </c>
      <c r="AH2666" t="s">
        <v>12</v>
      </c>
      <c r="AI2666" t="s">
        <v>12</v>
      </c>
    </row>
    <row r="2667" spans="1:35" x14ac:dyDescent="0.25">
      <c r="A2667">
        <v>1580221800</v>
      </c>
      <c r="B2667">
        <v>35.55773713</v>
      </c>
      <c r="C2667">
        <v>36.450524510000001</v>
      </c>
      <c r="D2667">
        <v>35.385181170000003</v>
      </c>
      <c r="E2667">
        <v>36.143008860000002</v>
      </c>
      <c r="F2667">
        <v>35.55773713</v>
      </c>
      <c r="G2667">
        <v>36.450524510000001</v>
      </c>
      <c r="H2667">
        <v>35.385181170000003</v>
      </c>
      <c r="I2667">
        <v>36.143008860000002</v>
      </c>
      <c r="J2667">
        <v>3240</v>
      </c>
      <c r="K2667">
        <v>3285</v>
      </c>
      <c r="L2667">
        <v>3240</v>
      </c>
      <c r="M2667">
        <v>3278.5</v>
      </c>
      <c r="N2667">
        <v>3239.5</v>
      </c>
      <c r="O2667">
        <v>3285</v>
      </c>
      <c r="P2667">
        <v>3238.75</v>
      </c>
      <c r="Q2667">
        <v>3278.25</v>
      </c>
      <c r="R2667">
        <v>3255.35</v>
      </c>
      <c r="S2667">
        <v>3285.78</v>
      </c>
      <c r="T2667">
        <v>3253.22</v>
      </c>
      <c r="U2667">
        <v>3276.24</v>
      </c>
      <c r="V2667">
        <v>1.55</v>
      </c>
      <c r="W2667">
        <v>1.55</v>
      </c>
      <c r="X2667">
        <v>1.55</v>
      </c>
      <c r="Y2667">
        <v>1.55</v>
      </c>
      <c r="Z2667">
        <v>1.53</v>
      </c>
      <c r="AA2667">
        <v>1.53</v>
      </c>
      <c r="AB2667">
        <v>1.53</v>
      </c>
      <c r="AC2667">
        <v>1.53</v>
      </c>
      <c r="AD2667">
        <v>309.87353466000002</v>
      </c>
      <c r="AE2667">
        <v>312.53318875999997</v>
      </c>
      <c r="AF2667">
        <v>308.48536681000002</v>
      </c>
      <c r="AG2667">
        <v>311.61803895999998</v>
      </c>
      <c r="AH2667" t="s">
        <v>12</v>
      </c>
      <c r="AI2667" t="s">
        <v>12</v>
      </c>
    </row>
    <row r="2668" spans="1:35" x14ac:dyDescent="0.25">
      <c r="A2668">
        <v>1580308200</v>
      </c>
      <c r="B2668">
        <v>36.639001839999999</v>
      </c>
      <c r="C2668">
        <v>36.703480929999998</v>
      </c>
      <c r="D2668">
        <v>35.974371240000004</v>
      </c>
      <c r="E2668">
        <v>36.048770189999999</v>
      </c>
      <c r="F2668">
        <v>36.639001839999999</v>
      </c>
      <c r="G2668">
        <v>36.703480929999998</v>
      </c>
      <c r="H2668">
        <v>35.974371240000004</v>
      </c>
      <c r="I2668">
        <v>36.048770189999999</v>
      </c>
      <c r="J2668">
        <v>3282.5</v>
      </c>
      <c r="K2668">
        <v>3292.5</v>
      </c>
      <c r="L2668">
        <v>3266</v>
      </c>
      <c r="M2668">
        <v>3272.75</v>
      </c>
      <c r="N2668">
        <v>3281.75</v>
      </c>
      <c r="O2668">
        <v>3292.75</v>
      </c>
      <c r="P2668">
        <v>3265.25</v>
      </c>
      <c r="Q2668">
        <v>3272.5</v>
      </c>
      <c r="R2668">
        <v>3289.46</v>
      </c>
      <c r="S2668">
        <v>3293.47</v>
      </c>
      <c r="T2668">
        <v>3271.89</v>
      </c>
      <c r="U2668">
        <v>3273.4</v>
      </c>
      <c r="V2668">
        <v>1.55</v>
      </c>
      <c r="W2668">
        <v>1.55</v>
      </c>
      <c r="X2668">
        <v>1.55</v>
      </c>
      <c r="Y2668">
        <v>1.55</v>
      </c>
      <c r="Z2668">
        <v>1.53</v>
      </c>
      <c r="AA2668">
        <v>1.53</v>
      </c>
      <c r="AB2668">
        <v>1.53</v>
      </c>
      <c r="AC2668">
        <v>1.53</v>
      </c>
      <c r="AD2668">
        <v>313.03842771000001</v>
      </c>
      <c r="AE2668">
        <v>313.27674796999997</v>
      </c>
      <c r="AF2668">
        <v>311.15093124999999</v>
      </c>
      <c r="AG2668">
        <v>311.36065308000002</v>
      </c>
      <c r="AH2668" t="s">
        <v>12</v>
      </c>
      <c r="AI2668" t="s">
        <v>12</v>
      </c>
    </row>
    <row r="2669" spans="1:35" x14ac:dyDescent="0.25">
      <c r="A2669">
        <v>1580394600</v>
      </c>
      <c r="B2669">
        <v>35.289900920000001</v>
      </c>
      <c r="C2669">
        <v>36.455484439999999</v>
      </c>
      <c r="D2669">
        <v>35.017104779999997</v>
      </c>
      <c r="E2669">
        <v>36.361245769999996</v>
      </c>
      <c r="F2669">
        <v>35.289900920000001</v>
      </c>
      <c r="G2669">
        <v>36.455484439999999</v>
      </c>
      <c r="H2669">
        <v>35.017104779999997</v>
      </c>
      <c r="I2669">
        <v>36.361245769999996</v>
      </c>
      <c r="J2669">
        <v>3276</v>
      </c>
      <c r="K2669">
        <v>3295.25</v>
      </c>
      <c r="L2669">
        <v>3240</v>
      </c>
      <c r="M2669">
        <v>3290</v>
      </c>
      <c r="N2669">
        <v>3271.5</v>
      </c>
      <c r="O2669">
        <v>3295.25</v>
      </c>
      <c r="P2669">
        <v>3239.75</v>
      </c>
      <c r="Q2669">
        <v>3289.75</v>
      </c>
      <c r="R2669">
        <v>3256.45</v>
      </c>
      <c r="S2669">
        <v>3285.91</v>
      </c>
      <c r="T2669">
        <v>3242.8</v>
      </c>
      <c r="U2669">
        <v>3283.66</v>
      </c>
      <c r="V2669">
        <v>1.6</v>
      </c>
      <c r="W2669">
        <v>1.6</v>
      </c>
      <c r="X2669">
        <v>1.6</v>
      </c>
      <c r="Y2669">
        <v>1.6</v>
      </c>
      <c r="Z2669">
        <v>1.58</v>
      </c>
      <c r="AA2669">
        <v>1.58</v>
      </c>
      <c r="AB2669">
        <v>1.58</v>
      </c>
      <c r="AC2669">
        <v>1.58</v>
      </c>
      <c r="AD2669">
        <v>309.20623792999999</v>
      </c>
      <c r="AE2669">
        <v>312.59038562000001</v>
      </c>
      <c r="AF2669">
        <v>308.42454748</v>
      </c>
      <c r="AG2669">
        <v>312.37113097999998</v>
      </c>
      <c r="AH2669" t="s">
        <v>12</v>
      </c>
      <c r="AI2669" t="s">
        <v>12</v>
      </c>
    </row>
    <row r="2670" spans="1:35" x14ac:dyDescent="0.25">
      <c r="A2670">
        <v>1580481000</v>
      </c>
      <c r="B2670">
        <v>36.14796879</v>
      </c>
      <c r="C2670">
        <v>36.20887673</v>
      </c>
      <c r="D2670">
        <v>34.069758180000001</v>
      </c>
      <c r="E2670">
        <v>34.407033409999997</v>
      </c>
      <c r="F2670">
        <v>36.14796879</v>
      </c>
      <c r="G2670">
        <v>36.20887673</v>
      </c>
      <c r="H2670">
        <v>34.069758180000001</v>
      </c>
      <c r="I2670">
        <v>34.407033409999997</v>
      </c>
      <c r="J2670">
        <v>3291</v>
      </c>
      <c r="K2670">
        <v>3297.5</v>
      </c>
      <c r="L2670">
        <v>3212.25</v>
      </c>
      <c r="M2670">
        <v>3223.5</v>
      </c>
      <c r="N2670">
        <v>3292</v>
      </c>
      <c r="O2670">
        <v>3297.5</v>
      </c>
      <c r="P2670">
        <v>3212.75</v>
      </c>
      <c r="Q2670">
        <v>3224</v>
      </c>
      <c r="R2670">
        <v>3282.33</v>
      </c>
      <c r="S2670">
        <v>3282.33</v>
      </c>
      <c r="T2670">
        <v>3214.68</v>
      </c>
      <c r="U2670">
        <v>3225.52</v>
      </c>
      <c r="V2670">
        <v>1.59</v>
      </c>
      <c r="W2670">
        <v>1.59</v>
      </c>
      <c r="X2670">
        <v>1.59</v>
      </c>
      <c r="Y2670">
        <v>1.59</v>
      </c>
      <c r="Z2670">
        <v>1.6</v>
      </c>
      <c r="AA2670">
        <v>1.6</v>
      </c>
      <c r="AB2670">
        <v>1.6</v>
      </c>
      <c r="AC2670">
        <v>1.6</v>
      </c>
      <c r="AD2670">
        <v>311.72289988</v>
      </c>
      <c r="AE2670">
        <v>311.88495764999999</v>
      </c>
      <c r="AF2670">
        <v>305.74582776</v>
      </c>
      <c r="AG2670">
        <v>306.69910879999998</v>
      </c>
      <c r="AH2670" t="s">
        <v>12</v>
      </c>
      <c r="AI2670" t="s">
        <v>12</v>
      </c>
    </row>
    <row r="2671" spans="1:35" x14ac:dyDescent="0.25">
      <c r="A2671">
        <v>1580740200</v>
      </c>
      <c r="B2671">
        <v>34.922866110000001</v>
      </c>
      <c r="C2671">
        <v>35.815653490000003</v>
      </c>
      <c r="D2671">
        <v>34.878226740000002</v>
      </c>
      <c r="E2671">
        <v>35.160942749999997</v>
      </c>
      <c r="F2671">
        <v>34.922866110000001</v>
      </c>
      <c r="G2671">
        <v>35.815653490000003</v>
      </c>
      <c r="H2671">
        <v>34.878226740000002</v>
      </c>
      <c r="I2671">
        <v>35.160942749999997</v>
      </c>
      <c r="J2671">
        <v>3223.75</v>
      </c>
      <c r="K2671">
        <v>3267</v>
      </c>
      <c r="L2671">
        <v>3223.75</v>
      </c>
      <c r="M2671">
        <v>3245.5</v>
      </c>
      <c r="N2671">
        <v>3222.75</v>
      </c>
      <c r="O2671">
        <v>3267.25</v>
      </c>
      <c r="P2671">
        <v>3222</v>
      </c>
      <c r="Q2671">
        <v>3245.5</v>
      </c>
      <c r="R2671">
        <v>3235.66</v>
      </c>
      <c r="S2671">
        <v>3268.44</v>
      </c>
      <c r="T2671">
        <v>3235.66</v>
      </c>
      <c r="U2671">
        <v>3248.92</v>
      </c>
      <c r="V2671">
        <v>1.59</v>
      </c>
      <c r="W2671">
        <v>1.59</v>
      </c>
      <c r="X2671">
        <v>1.59</v>
      </c>
      <c r="Y2671">
        <v>1.59</v>
      </c>
      <c r="Z2671">
        <v>1.59</v>
      </c>
      <c r="AA2671">
        <v>1.59</v>
      </c>
      <c r="AB2671">
        <v>1.59</v>
      </c>
      <c r="AC2671">
        <v>1.59</v>
      </c>
      <c r="AD2671">
        <v>308.24342408000001</v>
      </c>
      <c r="AE2671">
        <v>310.92214380000001</v>
      </c>
      <c r="AF2671">
        <v>308.11949755000001</v>
      </c>
      <c r="AG2671">
        <v>308.97745048000002</v>
      </c>
      <c r="AH2671" t="s">
        <v>12</v>
      </c>
      <c r="AI2671" t="s">
        <v>12</v>
      </c>
    </row>
    <row r="2672" spans="1:35" x14ac:dyDescent="0.25">
      <c r="A2672">
        <v>1580826600</v>
      </c>
      <c r="B2672">
        <v>36.455484439999999</v>
      </c>
      <c r="C2672">
        <v>37.069771750000001</v>
      </c>
      <c r="D2672">
        <v>36.326526260000001</v>
      </c>
      <c r="E2672">
        <v>36.763000089999998</v>
      </c>
      <c r="F2672">
        <v>36.455484439999999</v>
      </c>
      <c r="G2672">
        <v>37.069771750000001</v>
      </c>
      <c r="H2672">
        <v>36.326526260000001</v>
      </c>
      <c r="I2672">
        <v>36.763000089999998</v>
      </c>
      <c r="J2672">
        <v>3239.75</v>
      </c>
      <c r="K2672">
        <v>3305.25</v>
      </c>
      <c r="L2672">
        <v>3237.75</v>
      </c>
      <c r="M2672">
        <v>3299.75</v>
      </c>
      <c r="N2672">
        <v>3244.25</v>
      </c>
      <c r="O2672">
        <v>3305.25</v>
      </c>
      <c r="P2672">
        <v>3236</v>
      </c>
      <c r="Q2672">
        <v>3299.5</v>
      </c>
      <c r="R2672">
        <v>3280.61</v>
      </c>
      <c r="S2672">
        <v>3306.92</v>
      </c>
      <c r="T2672">
        <v>3280.61</v>
      </c>
      <c r="U2672">
        <v>3297.59</v>
      </c>
      <c r="V2672">
        <v>1.59</v>
      </c>
      <c r="W2672">
        <v>1.59</v>
      </c>
      <c r="X2672">
        <v>1.59</v>
      </c>
      <c r="Y2672">
        <v>1.59</v>
      </c>
      <c r="Z2672">
        <v>1.6</v>
      </c>
      <c r="AA2672">
        <v>1.6</v>
      </c>
      <c r="AB2672">
        <v>1.6</v>
      </c>
      <c r="AC2672">
        <v>1.6</v>
      </c>
      <c r="AD2672">
        <v>312.74291059000001</v>
      </c>
      <c r="AE2672">
        <v>314.59227579999998</v>
      </c>
      <c r="AF2672">
        <v>312.40926222000002</v>
      </c>
      <c r="AG2672">
        <v>313.68665881999999</v>
      </c>
      <c r="AH2672" t="s">
        <v>12</v>
      </c>
      <c r="AI2672" t="s">
        <v>12</v>
      </c>
    </row>
    <row r="2673" spans="1:35" x14ac:dyDescent="0.25">
      <c r="A2673">
        <v>1580913000</v>
      </c>
      <c r="B2673">
        <v>37.844264799999998</v>
      </c>
      <c r="C2673">
        <v>38.10218115</v>
      </c>
      <c r="D2673">
        <v>37.303632440000001</v>
      </c>
      <c r="E2673">
        <v>38.007942479999997</v>
      </c>
      <c r="F2673">
        <v>37.844264799999998</v>
      </c>
      <c r="G2673">
        <v>38.10218115</v>
      </c>
      <c r="H2673">
        <v>37.303632440000001</v>
      </c>
      <c r="I2673">
        <v>38.007942479999997</v>
      </c>
      <c r="J2673">
        <v>3299.75</v>
      </c>
      <c r="K2673">
        <v>3338.25</v>
      </c>
      <c r="L2673">
        <v>3288.75</v>
      </c>
      <c r="M2673">
        <v>3335.25</v>
      </c>
      <c r="N2673">
        <v>3300.25</v>
      </c>
      <c r="O2673">
        <v>3338</v>
      </c>
      <c r="P2673">
        <v>3288.25</v>
      </c>
      <c r="Q2673">
        <v>3335</v>
      </c>
      <c r="R2673">
        <v>3324.91</v>
      </c>
      <c r="S2673">
        <v>3337.58</v>
      </c>
      <c r="T2673">
        <v>3313.75</v>
      </c>
      <c r="U2673">
        <v>3334.69</v>
      </c>
      <c r="V2673">
        <v>1.59</v>
      </c>
      <c r="W2673">
        <v>1.59</v>
      </c>
      <c r="X2673">
        <v>1.59</v>
      </c>
      <c r="Y2673">
        <v>1.59</v>
      </c>
      <c r="Z2673">
        <v>1.59</v>
      </c>
      <c r="AA2673">
        <v>1.59</v>
      </c>
      <c r="AB2673">
        <v>1.59</v>
      </c>
      <c r="AC2673">
        <v>1.59</v>
      </c>
      <c r="AD2673">
        <v>316.74669095000002</v>
      </c>
      <c r="AE2673">
        <v>317.52838141000001</v>
      </c>
      <c r="AF2673">
        <v>315.22144128999997</v>
      </c>
      <c r="AG2673">
        <v>317.30912676999998</v>
      </c>
      <c r="AH2673" t="s">
        <v>12</v>
      </c>
      <c r="AI2673" t="s">
        <v>12</v>
      </c>
    </row>
    <row r="2674" spans="1:35" x14ac:dyDescent="0.25">
      <c r="A2674">
        <v>1580999400</v>
      </c>
      <c r="B2674">
        <v>38.394817009999997</v>
      </c>
      <c r="C2674">
        <v>38.46921596</v>
      </c>
      <c r="D2674">
        <v>37.99802262</v>
      </c>
      <c r="E2674">
        <v>38.399776940000002</v>
      </c>
      <c r="F2674">
        <v>38.394817009999997</v>
      </c>
      <c r="G2674">
        <v>38.46921596</v>
      </c>
      <c r="H2674">
        <v>37.99802262</v>
      </c>
      <c r="I2674">
        <v>38.399776940000002</v>
      </c>
      <c r="J2674">
        <v>3336.25</v>
      </c>
      <c r="K2674">
        <v>3357.5</v>
      </c>
      <c r="L2674">
        <v>3333</v>
      </c>
      <c r="M2674">
        <v>3345.5</v>
      </c>
      <c r="N2674">
        <v>3337</v>
      </c>
      <c r="O2674">
        <v>3357.75</v>
      </c>
      <c r="P2674">
        <v>3332.5</v>
      </c>
      <c r="Q2674">
        <v>3345.25</v>
      </c>
      <c r="R2674">
        <v>3344.92</v>
      </c>
      <c r="S2674">
        <v>3347.96</v>
      </c>
      <c r="T2674">
        <v>3334.39</v>
      </c>
      <c r="U2674">
        <v>3345.78</v>
      </c>
      <c r="V2674">
        <v>1.59</v>
      </c>
      <c r="W2674">
        <v>1.59</v>
      </c>
      <c r="X2674">
        <v>1.59</v>
      </c>
      <c r="Y2674">
        <v>1.59</v>
      </c>
      <c r="Z2674">
        <v>1.59</v>
      </c>
      <c r="AA2674">
        <v>1.59</v>
      </c>
      <c r="AB2674">
        <v>1.59</v>
      </c>
      <c r="AC2674">
        <v>1.59</v>
      </c>
      <c r="AD2674">
        <v>318.31007185999999</v>
      </c>
      <c r="AE2674">
        <v>318.57699055</v>
      </c>
      <c r="AF2674">
        <v>317.25192989999999</v>
      </c>
      <c r="AG2674">
        <v>318.37680153000002</v>
      </c>
      <c r="AH2674" t="s">
        <v>12</v>
      </c>
      <c r="AI2674" t="s">
        <v>12</v>
      </c>
    </row>
    <row r="2675" spans="1:35" x14ac:dyDescent="0.25">
      <c r="A2675">
        <v>1581085800</v>
      </c>
      <c r="B2675">
        <v>38.002982549999999</v>
      </c>
      <c r="C2675">
        <v>38.270818769999998</v>
      </c>
      <c r="D2675">
        <v>37.586348440000002</v>
      </c>
      <c r="E2675">
        <v>37.809545290000003</v>
      </c>
      <c r="F2675">
        <v>38.002982549999999</v>
      </c>
      <c r="G2675">
        <v>38.270818769999998</v>
      </c>
      <c r="H2675">
        <v>37.586348440000002</v>
      </c>
      <c r="I2675">
        <v>37.809545290000003</v>
      </c>
      <c r="J2675">
        <v>3349.25</v>
      </c>
      <c r="K2675">
        <v>3350.75</v>
      </c>
      <c r="L2675">
        <v>3321</v>
      </c>
      <c r="M2675">
        <v>3325.5</v>
      </c>
      <c r="N2675">
        <v>3349</v>
      </c>
      <c r="O2675">
        <v>3350</v>
      </c>
      <c r="P2675">
        <v>3320.75</v>
      </c>
      <c r="Q2675">
        <v>3325.5</v>
      </c>
      <c r="R2675">
        <v>3335.54</v>
      </c>
      <c r="S2675">
        <v>3341.42</v>
      </c>
      <c r="T2675">
        <v>3322.12</v>
      </c>
      <c r="U2675">
        <v>3327.71</v>
      </c>
      <c r="V2675">
        <v>1.58</v>
      </c>
      <c r="W2675">
        <v>1.58</v>
      </c>
      <c r="X2675">
        <v>1.58</v>
      </c>
      <c r="Y2675">
        <v>1.58</v>
      </c>
      <c r="Z2675">
        <v>1.58</v>
      </c>
      <c r="AA2675">
        <v>1.58</v>
      </c>
      <c r="AB2675">
        <v>1.58</v>
      </c>
      <c r="AC2675">
        <v>1.58</v>
      </c>
      <c r="AD2675">
        <v>317.27099551999999</v>
      </c>
      <c r="AE2675">
        <v>318.39024279</v>
      </c>
      <c r="AF2675">
        <v>316.10799265999998</v>
      </c>
      <c r="AG2675">
        <v>316.67996127999999</v>
      </c>
      <c r="AH2675" t="s">
        <v>12</v>
      </c>
      <c r="AI2675" t="s">
        <v>12</v>
      </c>
    </row>
    <row r="2676" spans="1:35" x14ac:dyDescent="0.25">
      <c r="A2676">
        <v>1581345000</v>
      </c>
      <c r="B2676">
        <v>37.447470410000001</v>
      </c>
      <c r="C2676">
        <v>38.637853569999997</v>
      </c>
      <c r="D2676">
        <v>37.437550549999997</v>
      </c>
      <c r="E2676">
        <v>38.637853569999997</v>
      </c>
      <c r="F2676">
        <v>37.447470410000001</v>
      </c>
      <c r="G2676">
        <v>38.637853569999997</v>
      </c>
      <c r="H2676">
        <v>37.437550549999997</v>
      </c>
      <c r="I2676">
        <v>38.637853569999997</v>
      </c>
      <c r="J2676">
        <v>3322</v>
      </c>
      <c r="K2676">
        <v>3353.25</v>
      </c>
      <c r="L2676">
        <v>3304.5</v>
      </c>
      <c r="M2676">
        <v>3353</v>
      </c>
      <c r="N2676">
        <v>3322.25</v>
      </c>
      <c r="O2676">
        <v>3353.5</v>
      </c>
      <c r="P2676">
        <v>3303.5</v>
      </c>
      <c r="Q2676">
        <v>3353</v>
      </c>
      <c r="R2676">
        <v>3318.28</v>
      </c>
      <c r="S2676">
        <v>3352.26</v>
      </c>
      <c r="T2676">
        <v>3317.77</v>
      </c>
      <c r="U2676">
        <v>3352.09</v>
      </c>
      <c r="V2676">
        <v>1.58</v>
      </c>
      <c r="W2676">
        <v>1.58</v>
      </c>
      <c r="X2676">
        <v>1.58</v>
      </c>
      <c r="Y2676">
        <v>1.58</v>
      </c>
      <c r="Z2676">
        <v>1.58</v>
      </c>
      <c r="AA2676">
        <v>1.58</v>
      </c>
      <c r="AB2676">
        <v>1.58</v>
      </c>
      <c r="AC2676">
        <v>1.58</v>
      </c>
      <c r="AD2676">
        <v>315.75527867</v>
      </c>
      <c r="AE2676">
        <v>319.11082793000003</v>
      </c>
      <c r="AF2676">
        <v>315.71714743000001</v>
      </c>
      <c r="AG2676">
        <v>319.04409826</v>
      </c>
      <c r="AH2676" t="s">
        <v>12</v>
      </c>
      <c r="AI2676" t="s">
        <v>12</v>
      </c>
    </row>
    <row r="2677" spans="1:35" x14ac:dyDescent="0.25">
      <c r="A2677">
        <v>1581431400</v>
      </c>
      <c r="B2677">
        <v>39.148726349999997</v>
      </c>
      <c r="C2677">
        <v>39.436402280000003</v>
      </c>
      <c r="D2677">
        <v>38.642813500000003</v>
      </c>
      <c r="E2677">
        <v>38.836250769999999</v>
      </c>
      <c r="F2677">
        <v>39.148726349999997</v>
      </c>
      <c r="G2677">
        <v>39.436402280000003</v>
      </c>
      <c r="H2677">
        <v>38.642813500000003</v>
      </c>
      <c r="I2677">
        <v>38.836250769999999</v>
      </c>
      <c r="J2677">
        <v>3351.5</v>
      </c>
      <c r="K2677">
        <v>3374.25</v>
      </c>
      <c r="L2677">
        <v>3349.5</v>
      </c>
      <c r="M2677">
        <v>3357.75</v>
      </c>
      <c r="N2677">
        <v>3351</v>
      </c>
      <c r="O2677">
        <v>3374.5</v>
      </c>
      <c r="P2677">
        <v>3349.25</v>
      </c>
      <c r="Q2677">
        <v>3357.5</v>
      </c>
      <c r="R2677">
        <v>3365.87</v>
      </c>
      <c r="S2677">
        <v>3375.63</v>
      </c>
      <c r="T2677">
        <v>3352.72</v>
      </c>
      <c r="U2677">
        <v>3357.75</v>
      </c>
      <c r="V2677">
        <v>1.58</v>
      </c>
      <c r="W2677">
        <v>1.58</v>
      </c>
      <c r="X2677">
        <v>1.58</v>
      </c>
      <c r="Y2677">
        <v>1.58</v>
      </c>
      <c r="Z2677">
        <v>1.58</v>
      </c>
      <c r="AA2677">
        <v>1.58</v>
      </c>
      <c r="AB2677">
        <v>1.58</v>
      </c>
      <c r="AC2677">
        <v>1.58</v>
      </c>
      <c r="AD2677">
        <v>320.45495419999997</v>
      </c>
      <c r="AE2677">
        <v>321.27477589</v>
      </c>
      <c r="AF2677">
        <v>319.04791138000002</v>
      </c>
      <c r="AG2677">
        <v>319.59700126000001</v>
      </c>
      <c r="AH2677" t="s">
        <v>12</v>
      </c>
      <c r="AI2677" t="s">
        <v>12</v>
      </c>
    </row>
    <row r="2678" spans="1:35" x14ac:dyDescent="0.25">
      <c r="A2678">
        <v>1581517800</v>
      </c>
      <c r="B2678">
        <v>39.371923189999997</v>
      </c>
      <c r="C2678">
        <v>39.644719340000002</v>
      </c>
      <c r="D2678">
        <v>39.2231253</v>
      </c>
      <c r="E2678">
        <v>39.565360460000001</v>
      </c>
      <c r="F2678">
        <v>39.371923189999997</v>
      </c>
      <c r="G2678">
        <v>39.644719340000002</v>
      </c>
      <c r="H2678">
        <v>39.2231253</v>
      </c>
      <c r="I2678">
        <v>39.565360460000001</v>
      </c>
      <c r="J2678">
        <v>3360.25</v>
      </c>
      <c r="K2678">
        <v>3382</v>
      </c>
      <c r="L2678">
        <v>3356</v>
      </c>
      <c r="M2678">
        <v>3381</v>
      </c>
      <c r="N2678">
        <v>3360.5</v>
      </c>
      <c r="O2678">
        <v>3381.5</v>
      </c>
      <c r="P2678">
        <v>3355.5</v>
      </c>
      <c r="Q2678">
        <v>3380.5</v>
      </c>
      <c r="R2678">
        <v>3370.5</v>
      </c>
      <c r="S2678">
        <v>3381.47</v>
      </c>
      <c r="T2678">
        <v>3369.72</v>
      </c>
      <c r="U2678">
        <v>3379.45</v>
      </c>
      <c r="V2678">
        <v>1.58</v>
      </c>
      <c r="W2678">
        <v>1.58</v>
      </c>
      <c r="X2678">
        <v>1.58</v>
      </c>
      <c r="Y2678">
        <v>1.58</v>
      </c>
      <c r="Z2678">
        <v>1.57</v>
      </c>
      <c r="AA2678">
        <v>1.57</v>
      </c>
      <c r="AB2678">
        <v>1.57</v>
      </c>
      <c r="AC2678">
        <v>1.57</v>
      </c>
      <c r="AD2678">
        <v>321.09365249000001</v>
      </c>
      <c r="AE2678">
        <v>321.87534294</v>
      </c>
      <c r="AF2678">
        <v>320.71234007999999</v>
      </c>
      <c r="AG2678">
        <v>321.65608830999997</v>
      </c>
      <c r="AH2678" t="s">
        <v>12</v>
      </c>
      <c r="AI2678" t="s">
        <v>12</v>
      </c>
    </row>
    <row r="2679" spans="1:35" x14ac:dyDescent="0.25">
      <c r="A2679">
        <v>1581604200</v>
      </c>
      <c r="B2679">
        <v>39.014808240000001</v>
      </c>
      <c r="C2679">
        <v>39.798477159999997</v>
      </c>
      <c r="D2679">
        <v>38.900729859999998</v>
      </c>
      <c r="E2679">
        <v>39.416562560000003</v>
      </c>
      <c r="F2679">
        <v>39.014808240000001</v>
      </c>
      <c r="G2679">
        <v>39.798477159999997</v>
      </c>
      <c r="H2679">
        <v>38.900729859999998</v>
      </c>
      <c r="I2679">
        <v>39.416562560000003</v>
      </c>
      <c r="J2679">
        <v>3381</v>
      </c>
      <c r="K2679">
        <v>3385.25</v>
      </c>
      <c r="L2679">
        <v>3349.75</v>
      </c>
      <c r="M2679">
        <v>3378</v>
      </c>
      <c r="N2679">
        <v>3381.25</v>
      </c>
      <c r="O2679">
        <v>3384.75</v>
      </c>
      <c r="P2679">
        <v>3348.5</v>
      </c>
      <c r="Q2679">
        <v>3377.5</v>
      </c>
      <c r="R2679">
        <v>3365.9</v>
      </c>
      <c r="S2679">
        <v>3385.09</v>
      </c>
      <c r="T2679">
        <v>3360.52</v>
      </c>
      <c r="U2679">
        <v>3373.94</v>
      </c>
      <c r="V2679">
        <v>1.58</v>
      </c>
      <c r="W2679">
        <v>1.58</v>
      </c>
      <c r="X2679">
        <v>1.58</v>
      </c>
      <c r="Y2679">
        <v>1.58</v>
      </c>
      <c r="Z2679">
        <v>1.57</v>
      </c>
      <c r="AA2679">
        <v>1.57</v>
      </c>
      <c r="AB2679">
        <v>1.57</v>
      </c>
      <c r="AC2679">
        <v>1.57</v>
      </c>
      <c r="AD2679">
        <v>320.17097176999999</v>
      </c>
      <c r="AE2679">
        <v>322.32338503</v>
      </c>
      <c r="AF2679">
        <v>319.88298557000002</v>
      </c>
      <c r="AG2679">
        <v>321.31290712999999</v>
      </c>
      <c r="AH2679" t="s">
        <v>12</v>
      </c>
      <c r="AI2679" t="s">
        <v>12</v>
      </c>
    </row>
    <row r="2680" spans="1:35" x14ac:dyDescent="0.25">
      <c r="A2680">
        <v>1581690600</v>
      </c>
      <c r="B2680">
        <v>39.565360460000001</v>
      </c>
      <c r="C2680">
        <v>39.644719340000002</v>
      </c>
      <c r="D2680">
        <v>39.123926699999998</v>
      </c>
      <c r="E2680">
        <v>39.60999983</v>
      </c>
      <c r="F2680">
        <v>39.565360460000001</v>
      </c>
      <c r="G2680">
        <v>39.644719340000002</v>
      </c>
      <c r="H2680">
        <v>39.123926699999998</v>
      </c>
      <c r="I2680">
        <v>39.60999983</v>
      </c>
      <c r="J2680">
        <v>3378.25</v>
      </c>
      <c r="K2680">
        <v>3388.5</v>
      </c>
      <c r="L2680">
        <v>3366.5</v>
      </c>
      <c r="M2680">
        <v>3381.5</v>
      </c>
      <c r="N2680">
        <v>3379.5</v>
      </c>
      <c r="O2680">
        <v>3388.5</v>
      </c>
      <c r="P2680">
        <v>3365.25</v>
      </c>
      <c r="Q2680">
        <v>3381</v>
      </c>
      <c r="R2680">
        <v>3378.08</v>
      </c>
      <c r="S2680">
        <v>3380.69</v>
      </c>
      <c r="T2680">
        <v>3366.15</v>
      </c>
      <c r="U2680">
        <v>3380.16</v>
      </c>
      <c r="V2680">
        <v>1.58</v>
      </c>
      <c r="W2680">
        <v>1.58</v>
      </c>
      <c r="X2680">
        <v>1.58</v>
      </c>
      <c r="Y2680">
        <v>1.58</v>
      </c>
      <c r="Z2680">
        <v>1.58</v>
      </c>
      <c r="AA2680">
        <v>1.58</v>
      </c>
      <c r="AB2680">
        <v>1.58</v>
      </c>
      <c r="AC2680">
        <v>1.58</v>
      </c>
      <c r="AD2680">
        <v>321.74188359999999</v>
      </c>
      <c r="AE2680">
        <v>321.95160542999997</v>
      </c>
      <c r="AF2680">
        <v>320.49308544000002</v>
      </c>
      <c r="AG2680">
        <v>321.82767889000002</v>
      </c>
      <c r="AH2680" t="s">
        <v>12</v>
      </c>
      <c r="AI2680" t="s">
        <v>12</v>
      </c>
    </row>
    <row r="2681" spans="1:35" x14ac:dyDescent="0.25">
      <c r="A2681">
        <v>1582036200</v>
      </c>
      <c r="B2681">
        <v>39.213205440000003</v>
      </c>
      <c r="C2681">
        <v>39.436402280000003</v>
      </c>
      <c r="D2681">
        <v>38.761851819999997</v>
      </c>
      <c r="E2681">
        <v>39.297524250000002</v>
      </c>
      <c r="F2681">
        <v>39.213205440000003</v>
      </c>
      <c r="G2681">
        <v>39.436402280000003</v>
      </c>
      <c r="H2681">
        <v>38.761851819999997</v>
      </c>
      <c r="I2681">
        <v>39.297524250000002</v>
      </c>
      <c r="J2681">
        <v>3382.5</v>
      </c>
      <c r="K2681">
        <v>3392.5</v>
      </c>
      <c r="L2681">
        <v>3355.25</v>
      </c>
      <c r="M2681">
        <v>3369.75</v>
      </c>
      <c r="N2681">
        <v>3382.25</v>
      </c>
      <c r="O2681">
        <v>3392.5</v>
      </c>
      <c r="P2681">
        <v>3355.25</v>
      </c>
      <c r="Q2681">
        <v>3369.25</v>
      </c>
      <c r="R2681">
        <v>3369.04</v>
      </c>
      <c r="S2681">
        <v>3375.01</v>
      </c>
      <c r="T2681">
        <v>3355.61</v>
      </c>
      <c r="U2681">
        <v>3370.29</v>
      </c>
      <c r="V2681">
        <v>1.59</v>
      </c>
      <c r="W2681">
        <v>1.59</v>
      </c>
      <c r="X2681">
        <v>1.59</v>
      </c>
      <c r="Y2681">
        <v>1.59</v>
      </c>
      <c r="Z2681">
        <v>1.6</v>
      </c>
      <c r="AA2681">
        <v>1.6</v>
      </c>
      <c r="AB2681">
        <v>1.6</v>
      </c>
      <c r="AC2681">
        <v>1.6</v>
      </c>
      <c r="AD2681">
        <v>320.78860256000002</v>
      </c>
      <c r="AE2681">
        <v>321.89221601999998</v>
      </c>
      <c r="AF2681">
        <v>319.54933720999998</v>
      </c>
      <c r="AG2681">
        <v>320.99832438999999</v>
      </c>
      <c r="AH2681" t="s">
        <v>12</v>
      </c>
      <c r="AI2681" t="s">
        <v>12</v>
      </c>
    </row>
    <row r="2682" spans="1:35" x14ac:dyDescent="0.25">
      <c r="A2682">
        <v>1582122600</v>
      </c>
      <c r="B2682">
        <v>39.664559050000001</v>
      </c>
      <c r="C2682">
        <v>40.110952740000002</v>
      </c>
      <c r="D2682">
        <v>39.545520740000001</v>
      </c>
      <c r="E2682">
        <v>39.857996319999998</v>
      </c>
      <c r="F2682">
        <v>39.664559050000001</v>
      </c>
      <c r="G2682">
        <v>40.110952740000002</v>
      </c>
      <c r="H2682">
        <v>39.545520740000001</v>
      </c>
      <c r="I2682">
        <v>39.857996319999998</v>
      </c>
      <c r="J2682">
        <v>3373</v>
      </c>
      <c r="K2682">
        <v>3394</v>
      </c>
      <c r="L2682">
        <v>3373</v>
      </c>
      <c r="M2682">
        <v>3388</v>
      </c>
      <c r="N2682">
        <v>3372</v>
      </c>
      <c r="O2682">
        <v>3393.75</v>
      </c>
      <c r="P2682">
        <v>3370.75</v>
      </c>
      <c r="Q2682">
        <v>3387.25</v>
      </c>
      <c r="R2682">
        <v>3380.39</v>
      </c>
      <c r="S2682">
        <v>3393.52</v>
      </c>
      <c r="T2682">
        <v>3378.83</v>
      </c>
      <c r="U2682">
        <v>3386.15</v>
      </c>
      <c r="V2682">
        <v>1.59</v>
      </c>
      <c r="W2682">
        <v>1.59</v>
      </c>
      <c r="X2682">
        <v>1.59</v>
      </c>
      <c r="Y2682">
        <v>1.59</v>
      </c>
      <c r="Z2682">
        <v>1.59</v>
      </c>
      <c r="AA2682">
        <v>1.59</v>
      </c>
      <c r="AB2682">
        <v>1.59</v>
      </c>
      <c r="AC2682">
        <v>1.59</v>
      </c>
      <c r="AD2682">
        <v>322.00880229000001</v>
      </c>
      <c r="AE2682">
        <v>323.23853482999999</v>
      </c>
      <c r="AF2682">
        <v>321.71328517000001</v>
      </c>
      <c r="AG2682">
        <v>322.53310685999998</v>
      </c>
      <c r="AH2682" t="s">
        <v>12</v>
      </c>
      <c r="AI2682" t="s">
        <v>12</v>
      </c>
    </row>
    <row r="2683" spans="1:35" x14ac:dyDescent="0.25">
      <c r="A2683">
        <v>1582209000</v>
      </c>
      <c r="B2683">
        <v>39.62983955</v>
      </c>
      <c r="C2683">
        <v>39.947275060000003</v>
      </c>
      <c r="D2683">
        <v>38.191459889999997</v>
      </c>
      <c r="E2683">
        <v>39.337203680000002</v>
      </c>
      <c r="F2683">
        <v>39.62983955</v>
      </c>
      <c r="G2683">
        <v>39.947275060000003</v>
      </c>
      <c r="H2683">
        <v>38.191459889999997</v>
      </c>
      <c r="I2683">
        <v>39.337203680000002</v>
      </c>
      <c r="J2683">
        <v>3391.5</v>
      </c>
      <c r="K2683">
        <v>3397.75</v>
      </c>
      <c r="L2683">
        <v>3340</v>
      </c>
      <c r="M2683">
        <v>3369.75</v>
      </c>
      <c r="N2683">
        <v>3391.75</v>
      </c>
      <c r="O2683">
        <v>3397.5</v>
      </c>
      <c r="P2683">
        <v>3339.25</v>
      </c>
      <c r="Q2683">
        <v>3369.25</v>
      </c>
      <c r="R2683">
        <v>3380.45</v>
      </c>
      <c r="S2683">
        <v>3389.15</v>
      </c>
      <c r="T2683">
        <v>3341.02</v>
      </c>
      <c r="U2683">
        <v>3373.23</v>
      </c>
      <c r="V2683">
        <v>1.59</v>
      </c>
      <c r="W2683">
        <v>1.59</v>
      </c>
      <c r="X2683">
        <v>1.59</v>
      </c>
      <c r="Y2683">
        <v>1.59</v>
      </c>
      <c r="Z2683">
        <v>1.6</v>
      </c>
      <c r="AA2683">
        <v>1.6</v>
      </c>
      <c r="AB2683">
        <v>1.6</v>
      </c>
      <c r="AC2683">
        <v>1.6</v>
      </c>
      <c r="AD2683">
        <v>321.96333077999998</v>
      </c>
      <c r="AE2683">
        <v>322.81909116999998</v>
      </c>
      <c r="AF2683">
        <v>318.09243780000003</v>
      </c>
      <c r="AG2683">
        <v>321.20804622000003</v>
      </c>
      <c r="AH2683" t="s">
        <v>12</v>
      </c>
      <c r="AI2683" t="s">
        <v>12</v>
      </c>
    </row>
    <row r="2684" spans="1:35" x14ac:dyDescent="0.25">
      <c r="A2684">
        <v>1582295400</v>
      </c>
      <c r="B2684">
        <v>38.831290840000001</v>
      </c>
      <c r="C2684">
        <v>38.935449370000001</v>
      </c>
      <c r="D2684">
        <v>37.81222365</v>
      </c>
      <c r="E2684">
        <v>38.126980799999998</v>
      </c>
      <c r="F2684">
        <v>38.831290840000001</v>
      </c>
      <c r="G2684">
        <v>38.935449370000001</v>
      </c>
      <c r="H2684">
        <v>37.81222365</v>
      </c>
      <c r="I2684">
        <v>38.126980799999998</v>
      </c>
      <c r="J2684">
        <v>3367.5</v>
      </c>
      <c r="K2684">
        <v>3368</v>
      </c>
      <c r="L2684">
        <v>3328.75</v>
      </c>
      <c r="M2684">
        <v>3339.5</v>
      </c>
      <c r="N2684">
        <v>3367</v>
      </c>
      <c r="O2684">
        <v>3369.25</v>
      </c>
      <c r="P2684">
        <v>3328</v>
      </c>
      <c r="Q2684">
        <v>3339.25</v>
      </c>
      <c r="R2684">
        <v>3360.5</v>
      </c>
      <c r="S2684">
        <v>3360.76</v>
      </c>
      <c r="T2684">
        <v>3328.45</v>
      </c>
      <c r="U2684">
        <v>3337.75</v>
      </c>
      <c r="V2684">
        <v>1.58</v>
      </c>
      <c r="W2684">
        <v>1.58</v>
      </c>
      <c r="X2684">
        <v>1.58</v>
      </c>
      <c r="Y2684">
        <v>1.58</v>
      </c>
      <c r="Z2684">
        <v>1.58</v>
      </c>
      <c r="AA2684">
        <v>1.58</v>
      </c>
      <c r="AB2684">
        <v>1.58</v>
      </c>
      <c r="AC2684">
        <v>1.58</v>
      </c>
      <c r="AD2684">
        <v>319.79719028</v>
      </c>
      <c r="AE2684">
        <v>320.12130582999998</v>
      </c>
      <c r="AF2684">
        <v>317.04220807000002</v>
      </c>
      <c r="AG2684">
        <v>317.90016100999998</v>
      </c>
      <c r="AH2684" t="s">
        <v>12</v>
      </c>
      <c r="AI2684" t="s">
        <v>12</v>
      </c>
    </row>
    <row r="2685" spans="1:35" x14ac:dyDescent="0.25">
      <c r="A2685">
        <v>1582554600</v>
      </c>
      <c r="B2685">
        <v>34.565751159999998</v>
      </c>
      <c r="C2685">
        <v>35.478328660000003</v>
      </c>
      <c r="D2685">
        <v>33.916000349999997</v>
      </c>
      <c r="E2685">
        <v>34.312794740000001</v>
      </c>
      <c r="F2685">
        <v>34.565751159999998</v>
      </c>
      <c r="G2685">
        <v>35.478328660000003</v>
      </c>
      <c r="H2685">
        <v>33.916000349999997</v>
      </c>
      <c r="I2685">
        <v>34.312794740000001</v>
      </c>
      <c r="J2685">
        <v>3312</v>
      </c>
      <c r="K2685">
        <v>3312</v>
      </c>
      <c r="L2685">
        <v>3213.25</v>
      </c>
      <c r="M2685">
        <v>3225.5</v>
      </c>
      <c r="N2685">
        <v>3309</v>
      </c>
      <c r="O2685">
        <v>3312</v>
      </c>
      <c r="P2685">
        <v>3213.75</v>
      </c>
      <c r="Q2685">
        <v>3226.25</v>
      </c>
      <c r="R2685">
        <v>3257.61</v>
      </c>
      <c r="S2685">
        <v>3259.81</v>
      </c>
      <c r="T2685">
        <v>3214.65</v>
      </c>
      <c r="U2685">
        <v>3225.89</v>
      </c>
      <c r="V2685">
        <v>1.58</v>
      </c>
      <c r="W2685">
        <v>1.58</v>
      </c>
      <c r="X2685">
        <v>1.58</v>
      </c>
      <c r="Y2685">
        <v>1.58</v>
      </c>
      <c r="Z2685">
        <v>1.58</v>
      </c>
      <c r="AA2685">
        <v>1.58</v>
      </c>
      <c r="AB2685">
        <v>1.58</v>
      </c>
      <c r="AC2685">
        <v>1.58</v>
      </c>
      <c r="AD2685">
        <v>308.04323505999997</v>
      </c>
      <c r="AE2685">
        <v>310.62662668000002</v>
      </c>
      <c r="AF2685">
        <v>306.23200108999998</v>
      </c>
      <c r="AG2685">
        <v>307.35687271</v>
      </c>
      <c r="AH2685" t="s">
        <v>12</v>
      </c>
      <c r="AI2685" t="s">
        <v>12</v>
      </c>
    </row>
    <row r="2686" spans="1:35" x14ac:dyDescent="0.25">
      <c r="A2686">
        <v>1582641000</v>
      </c>
      <c r="B2686">
        <v>34.803827800000001</v>
      </c>
      <c r="C2686">
        <v>34.996124279999997</v>
      </c>
      <c r="D2686">
        <v>30.880523279999998</v>
      </c>
      <c r="E2686">
        <v>31.20291872</v>
      </c>
      <c r="F2686">
        <v>34.803827800000001</v>
      </c>
      <c r="G2686">
        <v>34.996124279999997</v>
      </c>
      <c r="H2686">
        <v>30.880523279999998</v>
      </c>
      <c r="I2686">
        <v>31.20291872</v>
      </c>
      <c r="J2686">
        <v>3220</v>
      </c>
      <c r="K2686">
        <v>3258.5</v>
      </c>
      <c r="L2686">
        <v>3116</v>
      </c>
      <c r="M2686">
        <v>3131.25</v>
      </c>
      <c r="N2686">
        <v>3223</v>
      </c>
      <c r="O2686">
        <v>3259.5</v>
      </c>
      <c r="P2686">
        <v>3117.25</v>
      </c>
      <c r="Q2686">
        <v>3132.5</v>
      </c>
      <c r="R2686">
        <v>3238.94</v>
      </c>
      <c r="S2686">
        <v>3246.99</v>
      </c>
      <c r="T2686">
        <v>3118.77</v>
      </c>
      <c r="U2686">
        <v>3128.21</v>
      </c>
      <c r="V2686">
        <v>1.58</v>
      </c>
      <c r="W2686">
        <v>1.58</v>
      </c>
      <c r="X2686">
        <v>1.58</v>
      </c>
      <c r="Y2686">
        <v>1.58</v>
      </c>
      <c r="Z2686">
        <v>1.59</v>
      </c>
      <c r="AA2686">
        <v>1.59</v>
      </c>
      <c r="AB2686">
        <v>1.59</v>
      </c>
      <c r="AC2686">
        <v>1.59</v>
      </c>
      <c r="AD2686">
        <v>308.80585989000002</v>
      </c>
      <c r="AE2686">
        <v>309.44455819000001</v>
      </c>
      <c r="AF2686">
        <v>297.12816715999998</v>
      </c>
      <c r="AG2686">
        <v>298.04331696000003</v>
      </c>
      <c r="AH2686" t="s">
        <v>12</v>
      </c>
      <c r="AI2686" t="s">
        <v>12</v>
      </c>
    </row>
    <row r="2687" spans="1:35" x14ac:dyDescent="0.25">
      <c r="A2687">
        <v>1582727400</v>
      </c>
      <c r="B2687">
        <v>31.63939255</v>
      </c>
      <c r="C2687">
        <v>32.80993599</v>
      </c>
      <c r="D2687">
        <v>30.597807280000001</v>
      </c>
      <c r="E2687">
        <v>30.860683559999998</v>
      </c>
      <c r="F2687">
        <v>31.63939255</v>
      </c>
      <c r="G2687">
        <v>32.80993599</v>
      </c>
      <c r="H2687">
        <v>30.597807280000001</v>
      </c>
      <c r="I2687">
        <v>30.860683559999998</v>
      </c>
      <c r="J2687">
        <v>3136.75</v>
      </c>
      <c r="K2687">
        <v>3181</v>
      </c>
      <c r="L2687">
        <v>3089.75</v>
      </c>
      <c r="M2687">
        <v>3108.5</v>
      </c>
      <c r="N2687">
        <v>3138</v>
      </c>
      <c r="O2687">
        <v>3182</v>
      </c>
      <c r="P2687">
        <v>3091</v>
      </c>
      <c r="Q2687">
        <v>3110.25</v>
      </c>
      <c r="R2687">
        <v>3139.9</v>
      </c>
      <c r="S2687">
        <v>3182.51</v>
      </c>
      <c r="T2687">
        <v>3108.99</v>
      </c>
      <c r="U2687">
        <v>3116.39</v>
      </c>
      <c r="V2687">
        <v>1.58</v>
      </c>
      <c r="W2687">
        <v>1.58</v>
      </c>
      <c r="X2687">
        <v>1.58</v>
      </c>
      <c r="Y2687">
        <v>1.58</v>
      </c>
      <c r="Z2687">
        <v>1.58</v>
      </c>
      <c r="AA2687">
        <v>1.58</v>
      </c>
      <c r="AB2687">
        <v>1.58</v>
      </c>
      <c r="AC2687">
        <v>1.58</v>
      </c>
      <c r="AD2687">
        <v>299.50183694999998</v>
      </c>
      <c r="AE2687">
        <v>303.24823143999998</v>
      </c>
      <c r="AF2687">
        <v>296.18441892999999</v>
      </c>
      <c r="AG2687">
        <v>296.94704375999999</v>
      </c>
      <c r="AH2687" t="s">
        <v>12</v>
      </c>
      <c r="AI2687" t="s">
        <v>12</v>
      </c>
    </row>
    <row r="2688" spans="1:35" x14ac:dyDescent="0.25">
      <c r="A2688">
        <v>1582813800</v>
      </c>
      <c r="B2688">
        <v>29.035429369999999</v>
      </c>
      <c r="C2688">
        <v>30.25557212</v>
      </c>
      <c r="D2688">
        <v>26.649703110000001</v>
      </c>
      <c r="E2688">
        <v>26.659622970000001</v>
      </c>
      <c r="F2688">
        <v>29.035429369999999</v>
      </c>
      <c r="G2688">
        <v>30.25557212</v>
      </c>
      <c r="H2688">
        <v>26.649703110000001</v>
      </c>
      <c r="I2688">
        <v>26.659622970000001</v>
      </c>
      <c r="J2688">
        <v>3099.25</v>
      </c>
      <c r="K2688">
        <v>3114.5</v>
      </c>
      <c r="L2688">
        <v>2942.25</v>
      </c>
      <c r="M2688">
        <v>2953.75</v>
      </c>
      <c r="N2688">
        <v>3100.25</v>
      </c>
      <c r="O2688">
        <v>3117</v>
      </c>
      <c r="P2688">
        <v>2944.5</v>
      </c>
      <c r="Q2688">
        <v>2957</v>
      </c>
      <c r="R2688">
        <v>3062.54</v>
      </c>
      <c r="S2688">
        <v>3097.07</v>
      </c>
      <c r="T2688">
        <v>2977.39</v>
      </c>
      <c r="U2688">
        <v>2978.76</v>
      </c>
      <c r="V2688">
        <v>1.58</v>
      </c>
      <c r="W2688">
        <v>1.58</v>
      </c>
      <c r="X2688">
        <v>1.58</v>
      </c>
      <c r="Y2688">
        <v>1.58</v>
      </c>
      <c r="Z2688">
        <v>1.58</v>
      </c>
      <c r="AA2688">
        <v>1.58</v>
      </c>
      <c r="AB2688">
        <v>1.58</v>
      </c>
      <c r="AC2688">
        <v>1.58</v>
      </c>
      <c r="AD2688">
        <v>291.18922629000002</v>
      </c>
      <c r="AE2688">
        <v>297.00776776999999</v>
      </c>
      <c r="AF2688">
        <v>283.61064202</v>
      </c>
      <c r="AG2688">
        <v>283.61064202</v>
      </c>
      <c r="AH2688" t="s">
        <v>12</v>
      </c>
      <c r="AI2688" t="s">
        <v>12</v>
      </c>
    </row>
    <row r="2689" spans="1:35" x14ac:dyDescent="0.25">
      <c r="A2689">
        <v>1582900200</v>
      </c>
      <c r="B2689">
        <v>24.298696360000001</v>
      </c>
      <c r="C2689">
        <v>26.4810655</v>
      </c>
      <c r="D2689">
        <v>23.435668570000001</v>
      </c>
      <c r="E2689">
        <v>26.4810655</v>
      </c>
      <c r="F2689">
        <v>24.298696360000001</v>
      </c>
      <c r="G2689">
        <v>26.4810655</v>
      </c>
      <c r="H2689">
        <v>23.435668570000001</v>
      </c>
      <c r="I2689">
        <v>26.4810655</v>
      </c>
      <c r="J2689">
        <v>2948.25</v>
      </c>
      <c r="K2689">
        <v>2991</v>
      </c>
      <c r="L2689">
        <v>2848.75</v>
      </c>
      <c r="M2689">
        <v>2945.5</v>
      </c>
      <c r="N2689">
        <v>2950</v>
      </c>
      <c r="O2689">
        <v>2996</v>
      </c>
      <c r="P2689">
        <v>2853.25</v>
      </c>
      <c r="Q2689">
        <v>2951</v>
      </c>
      <c r="R2689">
        <v>2916.9</v>
      </c>
      <c r="S2689">
        <v>2959.72</v>
      </c>
      <c r="T2689">
        <v>2855.84</v>
      </c>
      <c r="U2689">
        <v>2954.22</v>
      </c>
      <c r="V2689">
        <v>1.58</v>
      </c>
      <c r="W2689">
        <v>1.58</v>
      </c>
      <c r="X2689">
        <v>1.58</v>
      </c>
      <c r="Y2689">
        <v>1.58</v>
      </c>
      <c r="Z2689">
        <v>1.6</v>
      </c>
      <c r="AA2689">
        <v>1.6</v>
      </c>
      <c r="AB2689">
        <v>1.6</v>
      </c>
      <c r="AC2689">
        <v>1.6</v>
      </c>
      <c r="AD2689">
        <v>275.21223607000002</v>
      </c>
      <c r="AE2689">
        <v>283.97479537999999</v>
      </c>
      <c r="AF2689">
        <v>272.19986798000002</v>
      </c>
      <c r="AG2689">
        <v>282.41904072</v>
      </c>
      <c r="AH2689" t="s">
        <v>12</v>
      </c>
      <c r="AI2689" t="s">
        <v>12</v>
      </c>
    </row>
    <row r="2690" spans="1:35" x14ac:dyDescent="0.25">
      <c r="A2690">
        <v>1583159400</v>
      </c>
      <c r="B2690">
        <v>26.783621220000001</v>
      </c>
      <c r="C2690">
        <v>29.729819549999998</v>
      </c>
      <c r="D2690">
        <v>25.826404360000002</v>
      </c>
      <c r="E2690">
        <v>29.690140119999999</v>
      </c>
      <c r="F2690">
        <v>26.783621220000001</v>
      </c>
      <c r="G2690">
        <v>29.729819549999998</v>
      </c>
      <c r="H2690">
        <v>25.826404360000002</v>
      </c>
      <c r="I2690">
        <v>29.690140119999999</v>
      </c>
      <c r="J2690">
        <v>2923.25</v>
      </c>
      <c r="K2690">
        <v>3087.5</v>
      </c>
      <c r="L2690">
        <v>2884.75</v>
      </c>
      <c r="M2690">
        <v>3059.5</v>
      </c>
      <c r="N2690">
        <v>2900</v>
      </c>
      <c r="O2690">
        <v>3093.25</v>
      </c>
      <c r="P2690">
        <v>2889.25</v>
      </c>
      <c r="Q2690">
        <v>3065</v>
      </c>
      <c r="R2690">
        <v>2974.28</v>
      </c>
      <c r="S2690">
        <v>3090.96</v>
      </c>
      <c r="T2690">
        <v>2945.19</v>
      </c>
      <c r="U2690">
        <v>3090.23</v>
      </c>
      <c r="V2690">
        <v>1.59</v>
      </c>
      <c r="W2690">
        <v>1.59</v>
      </c>
      <c r="X2690">
        <v>1.59</v>
      </c>
      <c r="Y2690">
        <v>1.59</v>
      </c>
      <c r="Z2690">
        <v>1.59</v>
      </c>
      <c r="AA2690">
        <v>1.59</v>
      </c>
      <c r="AB2690">
        <v>1.59</v>
      </c>
      <c r="AC2690">
        <v>1.59</v>
      </c>
      <c r="AD2690">
        <v>284.27793874999998</v>
      </c>
      <c r="AE2690">
        <v>294.71636612999998</v>
      </c>
      <c r="AF2690">
        <v>280.70313485000003</v>
      </c>
      <c r="AG2690">
        <v>294.64963646000001</v>
      </c>
      <c r="AH2690" t="s">
        <v>12</v>
      </c>
      <c r="AI2690" t="s">
        <v>12</v>
      </c>
    </row>
    <row r="2691" spans="1:35" x14ac:dyDescent="0.25">
      <c r="A2691">
        <v>1583245800</v>
      </c>
      <c r="B2691">
        <v>29.83893801</v>
      </c>
      <c r="C2691">
        <v>31.073960540000002</v>
      </c>
      <c r="D2691">
        <v>26.381866899999999</v>
      </c>
      <c r="E2691">
        <v>27.165535819999999</v>
      </c>
      <c r="F2691">
        <v>29.83893801</v>
      </c>
      <c r="G2691">
        <v>31.073960540000002</v>
      </c>
      <c r="H2691">
        <v>26.381866899999999</v>
      </c>
      <c r="I2691">
        <v>27.165535819999999</v>
      </c>
      <c r="J2691">
        <v>3069</v>
      </c>
      <c r="K2691">
        <v>3131</v>
      </c>
      <c r="L2691">
        <v>2965.75</v>
      </c>
      <c r="M2691">
        <v>2989.5</v>
      </c>
      <c r="N2691">
        <v>3077</v>
      </c>
      <c r="O2691">
        <v>3137</v>
      </c>
      <c r="P2691">
        <v>2973</v>
      </c>
      <c r="Q2691">
        <v>2997</v>
      </c>
      <c r="R2691">
        <v>3096.46</v>
      </c>
      <c r="S2691">
        <v>3136.72</v>
      </c>
      <c r="T2691">
        <v>2976.63</v>
      </c>
      <c r="U2691">
        <v>3003.37</v>
      </c>
      <c r="V2691">
        <v>1.59</v>
      </c>
      <c r="W2691">
        <v>1.59</v>
      </c>
      <c r="X2691">
        <v>1.59</v>
      </c>
      <c r="Y2691">
        <v>1.59</v>
      </c>
      <c r="Z2691">
        <v>1.64</v>
      </c>
      <c r="AA2691">
        <v>1.64</v>
      </c>
      <c r="AB2691">
        <v>1.64</v>
      </c>
      <c r="AC2691">
        <v>1.64</v>
      </c>
      <c r="AD2691">
        <v>295.04048168999998</v>
      </c>
      <c r="AE2691">
        <v>299.1777214</v>
      </c>
      <c r="AF2691">
        <v>283.66783888999998</v>
      </c>
      <c r="AG2691">
        <v>286.21309925999998</v>
      </c>
      <c r="AH2691" t="s">
        <v>12</v>
      </c>
      <c r="AI2691" t="s">
        <v>12</v>
      </c>
    </row>
    <row r="2692" spans="1:35" x14ac:dyDescent="0.25">
      <c r="A2692">
        <v>1583332200</v>
      </c>
      <c r="B2692">
        <v>28.751870180000001</v>
      </c>
      <c r="C2692">
        <v>30.647406579999998</v>
      </c>
      <c r="D2692">
        <v>27.996820060000001</v>
      </c>
      <c r="E2692">
        <v>30.582927489999999</v>
      </c>
      <c r="F2692">
        <v>28.751870180000001</v>
      </c>
      <c r="G2692">
        <v>30.647406579999998</v>
      </c>
      <c r="H2692">
        <v>27.996820060000001</v>
      </c>
      <c r="I2692">
        <v>30.582927489999999</v>
      </c>
      <c r="J2692">
        <v>2981.5</v>
      </c>
      <c r="K2692">
        <v>3121.5</v>
      </c>
      <c r="L2692">
        <v>2969.75</v>
      </c>
      <c r="M2692">
        <v>3107</v>
      </c>
      <c r="N2692">
        <v>2988.25</v>
      </c>
      <c r="O2692">
        <v>3129.5</v>
      </c>
      <c r="P2692">
        <v>2976.5</v>
      </c>
      <c r="Q2692">
        <v>3114.75</v>
      </c>
      <c r="R2692">
        <v>3045.75</v>
      </c>
      <c r="S2692">
        <v>3130.97</v>
      </c>
      <c r="T2692">
        <v>3034.38</v>
      </c>
      <c r="U2692">
        <v>3130.12</v>
      </c>
      <c r="V2692">
        <v>1.0900000000000001</v>
      </c>
      <c r="W2692">
        <v>1.0900000000000001</v>
      </c>
      <c r="X2692">
        <v>1.0900000000000001</v>
      </c>
      <c r="Y2692">
        <v>1.0900000000000001</v>
      </c>
      <c r="Z2692">
        <v>1.23</v>
      </c>
      <c r="AA2692">
        <v>1.23</v>
      </c>
      <c r="AB2692">
        <v>1.23</v>
      </c>
      <c r="AC2692">
        <v>1.23</v>
      </c>
      <c r="AD2692">
        <v>291.81839177000001</v>
      </c>
      <c r="AE2692">
        <v>298.47229342999998</v>
      </c>
      <c r="AF2692">
        <v>289.15873766999999</v>
      </c>
      <c r="AG2692">
        <v>298.24350598000001</v>
      </c>
      <c r="AH2692" t="s">
        <v>12</v>
      </c>
      <c r="AI2692" t="s">
        <v>12</v>
      </c>
    </row>
    <row r="2693" spans="1:35" x14ac:dyDescent="0.25">
      <c r="A2693">
        <v>1583418600</v>
      </c>
      <c r="B2693">
        <v>28.27160018</v>
      </c>
      <c r="C2693">
        <v>29.263586149999998</v>
      </c>
      <c r="D2693">
        <v>26.793541080000001</v>
      </c>
      <c r="E2693">
        <v>27.512730909999998</v>
      </c>
      <c r="F2693">
        <v>28.27160018</v>
      </c>
      <c r="G2693">
        <v>29.263586149999998</v>
      </c>
      <c r="H2693">
        <v>26.793541080000001</v>
      </c>
      <c r="I2693">
        <v>27.512730909999998</v>
      </c>
      <c r="J2693">
        <v>3102.75</v>
      </c>
      <c r="K2693">
        <v>3106</v>
      </c>
      <c r="L2693">
        <v>2987</v>
      </c>
      <c r="M2693">
        <v>3006.5</v>
      </c>
      <c r="N2693">
        <v>3109.25</v>
      </c>
      <c r="O2693">
        <v>3113.75</v>
      </c>
      <c r="P2693">
        <v>2996.5</v>
      </c>
      <c r="Q2693">
        <v>3015.5</v>
      </c>
      <c r="R2693">
        <v>3075.7</v>
      </c>
      <c r="S2693">
        <v>3083.04</v>
      </c>
      <c r="T2693">
        <v>2999.83</v>
      </c>
      <c r="U2693">
        <v>3023.94</v>
      </c>
      <c r="V2693">
        <v>1.0900000000000001</v>
      </c>
      <c r="W2693">
        <v>1.0900000000000001</v>
      </c>
      <c r="X2693">
        <v>1.0900000000000001</v>
      </c>
      <c r="Y2693">
        <v>1.0900000000000001</v>
      </c>
      <c r="Z2693">
        <v>1.1200000000000001</v>
      </c>
      <c r="AA2693">
        <v>1.1200000000000001</v>
      </c>
      <c r="AB2693">
        <v>1.1200000000000001</v>
      </c>
      <c r="AC2693">
        <v>1.1200000000000001</v>
      </c>
      <c r="AD2693">
        <v>290.73165139000002</v>
      </c>
      <c r="AE2693">
        <v>294.05860222000001</v>
      </c>
      <c r="AF2693">
        <v>285.99384462</v>
      </c>
      <c r="AG2693">
        <v>288.32938317000003</v>
      </c>
      <c r="AH2693" t="s">
        <v>12</v>
      </c>
      <c r="AI2693" t="s">
        <v>12</v>
      </c>
    </row>
    <row r="2694" spans="1:35" x14ac:dyDescent="0.25">
      <c r="A2694">
        <v>1583505000</v>
      </c>
      <c r="B2694">
        <v>24.968286890000002</v>
      </c>
      <c r="C2694">
        <v>26.486025430000002</v>
      </c>
      <c r="D2694">
        <v>24.166315829999998</v>
      </c>
      <c r="E2694">
        <v>26.138830339999998</v>
      </c>
      <c r="F2694">
        <v>24.968286890000002</v>
      </c>
      <c r="G2694">
        <v>26.486025430000002</v>
      </c>
      <c r="H2694">
        <v>24.166315829999998</v>
      </c>
      <c r="I2694">
        <v>26.138830339999998</v>
      </c>
      <c r="J2694">
        <v>3015.25</v>
      </c>
      <c r="K2694">
        <v>3028</v>
      </c>
      <c r="L2694">
        <v>2887.75</v>
      </c>
      <c r="M2694">
        <v>2953.75</v>
      </c>
      <c r="N2694">
        <v>3024.25</v>
      </c>
      <c r="O2694">
        <v>3037</v>
      </c>
      <c r="P2694">
        <v>2898</v>
      </c>
      <c r="Q2694">
        <v>2964</v>
      </c>
      <c r="R2694">
        <v>2954.2</v>
      </c>
      <c r="S2694">
        <v>2985.93</v>
      </c>
      <c r="T2694">
        <v>2901.54</v>
      </c>
      <c r="U2694">
        <v>2972.37</v>
      </c>
      <c r="V2694">
        <v>1.0900000000000001</v>
      </c>
      <c r="W2694">
        <v>1.0900000000000001</v>
      </c>
      <c r="X2694">
        <v>1.0900000000000001</v>
      </c>
      <c r="Y2694">
        <v>1.0900000000000001</v>
      </c>
      <c r="Z2694">
        <v>1.1000000000000001</v>
      </c>
      <c r="AA2694">
        <v>1.1000000000000001</v>
      </c>
      <c r="AB2694">
        <v>1.1000000000000001</v>
      </c>
      <c r="AC2694">
        <v>1.1000000000000001</v>
      </c>
      <c r="AD2694">
        <v>279.45433668999999</v>
      </c>
      <c r="AE2694">
        <v>284.82130893999999</v>
      </c>
      <c r="AF2694">
        <v>276.67075605999997</v>
      </c>
      <c r="AG2694">
        <v>283.56297797000002</v>
      </c>
      <c r="AH2694" t="s">
        <v>12</v>
      </c>
      <c r="AI2694" t="s">
        <v>12</v>
      </c>
    </row>
    <row r="2695" spans="1:35" x14ac:dyDescent="0.25">
      <c r="A2695">
        <v>1583760600</v>
      </c>
      <c r="B2695">
        <v>20.61842841</v>
      </c>
      <c r="C2695">
        <v>22.617280139999998</v>
      </c>
      <c r="D2695">
        <v>19.839719420000002</v>
      </c>
      <c r="E2695">
        <v>20.033156689999998</v>
      </c>
      <c r="F2695">
        <v>20.61842841</v>
      </c>
      <c r="G2695">
        <v>22.617280139999998</v>
      </c>
      <c r="H2695">
        <v>19.839719420000002</v>
      </c>
      <c r="I2695">
        <v>20.033156689999998</v>
      </c>
      <c r="J2695">
        <v>2901.25</v>
      </c>
      <c r="K2695">
        <v>2907.25</v>
      </c>
      <c r="L2695">
        <v>2698</v>
      </c>
      <c r="M2695">
        <v>2735.25</v>
      </c>
      <c r="N2695">
        <v>2916</v>
      </c>
      <c r="O2695">
        <v>2916</v>
      </c>
      <c r="P2695">
        <v>2715</v>
      </c>
      <c r="Q2695">
        <v>2747.75</v>
      </c>
      <c r="R2695">
        <v>2863.89</v>
      </c>
      <c r="S2695">
        <v>2863.89</v>
      </c>
      <c r="T2695">
        <v>2734.43</v>
      </c>
      <c r="U2695">
        <v>2746.56</v>
      </c>
      <c r="V2695">
        <v>1.0900000000000001</v>
      </c>
      <c r="W2695">
        <v>1.0900000000000001</v>
      </c>
      <c r="X2695">
        <v>1.0900000000000001</v>
      </c>
      <c r="Y2695">
        <v>1.0900000000000001</v>
      </c>
      <c r="Z2695">
        <v>1.0900000000000001</v>
      </c>
      <c r="AA2695">
        <v>1.0900000000000001</v>
      </c>
      <c r="AB2695">
        <v>1.0900000000000001</v>
      </c>
      <c r="AC2695">
        <v>1.0900000000000001</v>
      </c>
      <c r="AD2695">
        <v>262.43827013999999</v>
      </c>
      <c r="AE2695">
        <v>270.91293858</v>
      </c>
      <c r="AF2695">
        <v>260.67470021999998</v>
      </c>
      <c r="AG2695">
        <v>261.41825942999998</v>
      </c>
      <c r="AH2695" t="s">
        <v>12</v>
      </c>
      <c r="AI2695" t="s">
        <v>12</v>
      </c>
    </row>
    <row r="2696" spans="1:35" x14ac:dyDescent="0.25">
      <c r="A2696">
        <v>1583847000</v>
      </c>
      <c r="B2696">
        <v>22.319684349999999</v>
      </c>
      <c r="C2696">
        <v>23.197591930000002</v>
      </c>
      <c r="D2696">
        <v>19.86451907</v>
      </c>
      <c r="E2696">
        <v>23.197591930000002</v>
      </c>
      <c r="F2696">
        <v>22.319684349999999</v>
      </c>
      <c r="G2696">
        <v>23.197591930000002</v>
      </c>
      <c r="H2696">
        <v>19.86451907</v>
      </c>
      <c r="I2696">
        <v>23.197591930000002</v>
      </c>
      <c r="J2696">
        <v>2721.25</v>
      </c>
      <c r="K2696">
        <v>2873</v>
      </c>
      <c r="L2696">
        <v>2683.5</v>
      </c>
      <c r="M2696">
        <v>2854.25</v>
      </c>
      <c r="N2696">
        <v>2733</v>
      </c>
      <c r="O2696">
        <v>2884.75</v>
      </c>
      <c r="P2696">
        <v>2695.25</v>
      </c>
      <c r="Q2696">
        <v>2865.75</v>
      </c>
      <c r="R2696">
        <v>2813.48</v>
      </c>
      <c r="S2696">
        <v>2882.59</v>
      </c>
      <c r="T2696">
        <v>2734</v>
      </c>
      <c r="U2696">
        <v>2882.23</v>
      </c>
      <c r="V2696">
        <v>1.0900000000000001</v>
      </c>
      <c r="W2696">
        <v>1.0900000000000001</v>
      </c>
      <c r="X2696">
        <v>1.0900000000000001</v>
      </c>
      <c r="Y2696">
        <v>1.0900000000000001</v>
      </c>
      <c r="Z2696">
        <v>1.1100000000000001</v>
      </c>
      <c r="AA2696">
        <v>1.1100000000000001</v>
      </c>
      <c r="AB2696">
        <v>1.1100000000000001</v>
      </c>
      <c r="AC2696">
        <v>1.1100000000000001</v>
      </c>
      <c r="AD2696">
        <v>271.34191505000001</v>
      </c>
      <c r="AE2696">
        <v>275.04064548000002</v>
      </c>
      <c r="AF2696">
        <v>260.72236427000001</v>
      </c>
      <c r="AG2696">
        <v>274.94531738000001</v>
      </c>
      <c r="AH2696" t="s">
        <v>12</v>
      </c>
      <c r="AI2696" t="s">
        <v>12</v>
      </c>
    </row>
    <row r="2697" spans="1:35" x14ac:dyDescent="0.25">
      <c r="A2697">
        <v>1583933400</v>
      </c>
      <c r="B2697">
        <v>21.297938800000001</v>
      </c>
      <c r="C2697">
        <v>21.57569487</v>
      </c>
      <c r="D2697">
        <v>18.937012190000001</v>
      </c>
      <c r="E2697">
        <v>19.780200260000001</v>
      </c>
      <c r="F2697">
        <v>21.297938800000001</v>
      </c>
      <c r="G2697">
        <v>21.57569487</v>
      </c>
      <c r="H2697">
        <v>18.937012190000001</v>
      </c>
      <c r="I2697">
        <v>19.780200260000001</v>
      </c>
      <c r="J2697">
        <v>2849.75</v>
      </c>
      <c r="K2697">
        <v>2857.75</v>
      </c>
      <c r="L2697">
        <v>2691.25</v>
      </c>
      <c r="M2697">
        <v>2729</v>
      </c>
      <c r="N2697">
        <v>2859.5</v>
      </c>
      <c r="O2697">
        <v>2869.5</v>
      </c>
      <c r="P2697">
        <v>2702.75</v>
      </c>
      <c r="Q2697">
        <v>2740.25</v>
      </c>
      <c r="R2697">
        <v>2825.6</v>
      </c>
      <c r="S2697">
        <v>2825.6</v>
      </c>
      <c r="T2697">
        <v>2707.22</v>
      </c>
      <c r="U2697">
        <v>2741.38</v>
      </c>
      <c r="V2697">
        <v>1.0900000000000001</v>
      </c>
      <c r="W2697">
        <v>1.0900000000000001</v>
      </c>
      <c r="X2697">
        <v>1.0900000000000001</v>
      </c>
      <c r="Y2697">
        <v>1.0900000000000001</v>
      </c>
      <c r="Z2697">
        <v>1.1499999999999999</v>
      </c>
      <c r="AA2697">
        <v>1.1499999999999999</v>
      </c>
      <c r="AB2697">
        <v>1.1499999999999999</v>
      </c>
      <c r="AC2697">
        <v>1.1499999999999999</v>
      </c>
      <c r="AD2697">
        <v>267.58598775000002</v>
      </c>
      <c r="AE2697">
        <v>268.76805624000002</v>
      </c>
      <c r="AF2697">
        <v>258.22476795</v>
      </c>
      <c r="AG2697">
        <v>261.54218595999998</v>
      </c>
      <c r="AH2697" t="s">
        <v>12</v>
      </c>
      <c r="AI2697" t="s">
        <v>12</v>
      </c>
    </row>
    <row r="2698" spans="1:35" x14ac:dyDescent="0.25">
      <c r="A2698">
        <v>1584019800</v>
      </c>
      <c r="B2698">
        <v>15.673378339999999</v>
      </c>
      <c r="C2698">
        <v>18.07398439</v>
      </c>
      <c r="D2698">
        <v>14.036601490000001</v>
      </c>
      <c r="E2698">
        <v>14.041561420000001</v>
      </c>
      <c r="F2698">
        <v>15.673378339999999</v>
      </c>
      <c r="G2698">
        <v>18.07398439</v>
      </c>
      <c r="H2698">
        <v>14.036601490000001</v>
      </c>
      <c r="I2698">
        <v>14.041561420000001</v>
      </c>
      <c r="J2698">
        <v>2727</v>
      </c>
      <c r="K2698">
        <v>2762</v>
      </c>
      <c r="L2698">
        <v>2429.75</v>
      </c>
      <c r="M2698">
        <v>2456</v>
      </c>
      <c r="N2698">
        <v>2738</v>
      </c>
      <c r="O2698">
        <v>2774</v>
      </c>
      <c r="P2698">
        <v>2442.5</v>
      </c>
      <c r="Q2698">
        <v>2469</v>
      </c>
      <c r="R2698">
        <v>2630.86</v>
      </c>
      <c r="S2698">
        <v>2660.95</v>
      </c>
      <c r="T2698">
        <v>2478.86</v>
      </c>
      <c r="U2698">
        <v>2480.64</v>
      </c>
      <c r="V2698">
        <v>1.1000000000000001</v>
      </c>
      <c r="W2698">
        <v>1.1000000000000001</v>
      </c>
      <c r="X2698">
        <v>1.1000000000000001</v>
      </c>
      <c r="Y2698">
        <v>1.1000000000000001</v>
      </c>
      <c r="Z2698">
        <v>1.2</v>
      </c>
      <c r="AA2698">
        <v>1.2</v>
      </c>
      <c r="AB2698">
        <v>1.2</v>
      </c>
      <c r="AC2698">
        <v>1.2</v>
      </c>
      <c r="AD2698">
        <v>244.03994607999999</v>
      </c>
      <c r="AE2698">
        <v>254.20192195999999</v>
      </c>
      <c r="AF2698">
        <v>236.10864783</v>
      </c>
      <c r="AG2698">
        <v>236.51855868000001</v>
      </c>
      <c r="AH2698" t="s">
        <v>12</v>
      </c>
      <c r="AI2698" t="s">
        <v>12</v>
      </c>
    </row>
    <row r="2699" spans="1:35" x14ac:dyDescent="0.25">
      <c r="A2699">
        <v>1584106200</v>
      </c>
      <c r="B2699">
        <v>16.71000368</v>
      </c>
      <c r="C2699">
        <v>17.987185620000002</v>
      </c>
      <c r="D2699">
        <v>14.32184706</v>
      </c>
      <c r="E2699">
        <v>17.940066290000001</v>
      </c>
      <c r="F2699">
        <v>16.71000368</v>
      </c>
      <c r="G2699">
        <v>17.987185620000002</v>
      </c>
      <c r="H2699">
        <v>14.32184706</v>
      </c>
      <c r="I2699">
        <v>17.940066290000001</v>
      </c>
      <c r="J2699">
        <v>2426</v>
      </c>
      <c r="K2699">
        <v>2680.5</v>
      </c>
      <c r="L2699">
        <v>2370.25</v>
      </c>
      <c r="M2699">
        <v>2672.5</v>
      </c>
      <c r="N2699">
        <v>2417</v>
      </c>
      <c r="O2699">
        <v>2697.25</v>
      </c>
      <c r="P2699">
        <v>2380</v>
      </c>
      <c r="Q2699">
        <v>2684</v>
      </c>
      <c r="R2699">
        <v>2569.9899999999998</v>
      </c>
      <c r="S2699">
        <v>2711.33</v>
      </c>
      <c r="T2699">
        <v>2492.37</v>
      </c>
      <c r="U2699">
        <v>2711.02</v>
      </c>
      <c r="V2699">
        <v>1.1000000000000001</v>
      </c>
      <c r="W2699">
        <v>1.1000000000000001</v>
      </c>
      <c r="X2699">
        <v>1.1000000000000001</v>
      </c>
      <c r="Y2699">
        <v>1.1000000000000001</v>
      </c>
      <c r="Z2699">
        <v>1.1000000000000001</v>
      </c>
      <c r="AA2699">
        <v>1.1000000000000001</v>
      </c>
      <c r="AB2699">
        <v>1.1000000000000001</v>
      </c>
      <c r="AC2699">
        <v>1.1000000000000001</v>
      </c>
      <c r="AD2699">
        <v>250.79870865000001</v>
      </c>
      <c r="AE2699">
        <v>258.79235147999998</v>
      </c>
      <c r="AF2699">
        <v>236.91293105</v>
      </c>
      <c r="AG2699">
        <v>256.73764951999999</v>
      </c>
      <c r="AH2699" t="s">
        <v>12</v>
      </c>
      <c r="AI2699" t="s">
        <v>12</v>
      </c>
    </row>
    <row r="2700" spans="1:35" x14ac:dyDescent="0.25">
      <c r="A2700">
        <v>1584365400</v>
      </c>
      <c r="B2700">
        <v>12.39982464</v>
      </c>
      <c r="C2700">
        <v>15.14266585</v>
      </c>
      <c r="D2700">
        <v>11.531836910000001</v>
      </c>
      <c r="E2700">
        <v>11.670714950000001</v>
      </c>
      <c r="F2700">
        <v>12.39982464</v>
      </c>
      <c r="G2700">
        <v>15.14266585</v>
      </c>
      <c r="H2700">
        <v>11.531836910000001</v>
      </c>
      <c r="I2700">
        <v>11.670714950000001</v>
      </c>
      <c r="J2700">
        <v>2648.25</v>
      </c>
      <c r="K2700">
        <v>2648.25</v>
      </c>
      <c r="L2700">
        <v>2337</v>
      </c>
      <c r="M2700">
        <v>2393.5</v>
      </c>
      <c r="N2700">
        <v>2631.5</v>
      </c>
      <c r="O2700">
        <v>2650</v>
      </c>
      <c r="P2700">
        <v>2350</v>
      </c>
      <c r="Q2700">
        <v>2405.25</v>
      </c>
      <c r="R2700">
        <v>2508.59</v>
      </c>
      <c r="S2700">
        <v>2562.98</v>
      </c>
      <c r="T2700">
        <v>2380.94</v>
      </c>
      <c r="U2700">
        <v>2386.13</v>
      </c>
      <c r="V2700">
        <v>0.25</v>
      </c>
      <c r="W2700">
        <v>0.25</v>
      </c>
      <c r="X2700">
        <v>0.25</v>
      </c>
      <c r="Y2700">
        <v>0.25</v>
      </c>
      <c r="Z2700">
        <v>0.26</v>
      </c>
      <c r="AA2700">
        <v>0.26</v>
      </c>
      <c r="AB2700">
        <v>0.26</v>
      </c>
      <c r="AC2700">
        <v>0.26</v>
      </c>
      <c r="AD2700">
        <v>229.91232108</v>
      </c>
      <c r="AE2700">
        <v>244.89789902000001</v>
      </c>
      <c r="AF2700">
        <v>226.27078750999999</v>
      </c>
      <c r="AG2700">
        <v>228.64445728999999</v>
      </c>
      <c r="AH2700" t="s">
        <v>12</v>
      </c>
      <c r="AI2700" t="s">
        <v>12</v>
      </c>
    </row>
    <row r="2701" spans="1:35" x14ac:dyDescent="0.25">
      <c r="A2701">
        <v>1584451800</v>
      </c>
      <c r="B2701">
        <v>12.429584220000001</v>
      </c>
      <c r="C2701">
        <v>14.061401139999999</v>
      </c>
      <c r="D2701">
        <v>11.293760280000001</v>
      </c>
      <c r="E2701">
        <v>13.848124159999999</v>
      </c>
      <c r="F2701">
        <v>12.429584220000001</v>
      </c>
      <c r="G2701">
        <v>14.061401139999999</v>
      </c>
      <c r="H2701">
        <v>11.293760280000001</v>
      </c>
      <c r="I2701">
        <v>13.848124159999999</v>
      </c>
      <c r="J2701">
        <v>2394.25</v>
      </c>
      <c r="K2701">
        <v>2530</v>
      </c>
      <c r="L2701">
        <v>2343.75</v>
      </c>
      <c r="M2701">
        <v>2474.25</v>
      </c>
      <c r="N2701">
        <v>2407</v>
      </c>
      <c r="O2701">
        <v>2542.75</v>
      </c>
      <c r="P2701">
        <v>2352</v>
      </c>
      <c r="Q2701">
        <v>2485.5</v>
      </c>
      <c r="R2701">
        <v>2425.66</v>
      </c>
      <c r="S2701">
        <v>2553.9299999999998</v>
      </c>
      <c r="T2701">
        <v>2367.04</v>
      </c>
      <c r="U2701">
        <v>2529.19</v>
      </c>
      <c r="V2701">
        <v>0.25</v>
      </c>
      <c r="W2701">
        <v>0.25</v>
      </c>
      <c r="X2701">
        <v>0.25</v>
      </c>
      <c r="Y2701">
        <v>0.25</v>
      </c>
      <c r="Z2701">
        <v>0.54</v>
      </c>
      <c r="AA2701">
        <v>0.54</v>
      </c>
      <c r="AB2701">
        <v>0.54</v>
      </c>
      <c r="AC2701">
        <v>0.54</v>
      </c>
      <c r="AD2701">
        <v>233.59198588999999</v>
      </c>
      <c r="AE2701">
        <v>244.20200385999999</v>
      </c>
      <c r="AF2701">
        <v>225.994336</v>
      </c>
      <c r="AG2701">
        <v>240.98944675000001</v>
      </c>
      <c r="AH2701" t="s">
        <v>12</v>
      </c>
      <c r="AI2701" t="s">
        <v>12</v>
      </c>
    </row>
    <row r="2702" spans="1:35" x14ac:dyDescent="0.25">
      <c r="A2702">
        <v>1584538200</v>
      </c>
      <c r="B2702">
        <v>11.04080386</v>
      </c>
      <c r="C2702">
        <v>12.464303729999999</v>
      </c>
      <c r="D2702">
        <v>9.7710618199999999</v>
      </c>
      <c r="E2702">
        <v>11.72527418</v>
      </c>
      <c r="F2702">
        <v>11.04080386</v>
      </c>
      <c r="G2702">
        <v>12.464303729999999</v>
      </c>
      <c r="H2702">
        <v>9.7710618199999999</v>
      </c>
      <c r="I2702">
        <v>11.72527418</v>
      </c>
      <c r="J2702">
        <v>2470.5</v>
      </c>
      <c r="K2702">
        <v>2470.5</v>
      </c>
      <c r="L2702">
        <v>2253.5</v>
      </c>
      <c r="M2702">
        <v>2391</v>
      </c>
      <c r="N2702">
        <v>2467.5</v>
      </c>
      <c r="O2702">
        <v>2486.25</v>
      </c>
      <c r="P2702">
        <v>2262</v>
      </c>
      <c r="Q2702">
        <v>2401.5</v>
      </c>
      <c r="R2702">
        <v>2436.5</v>
      </c>
      <c r="S2702">
        <v>2453.5700000000002</v>
      </c>
      <c r="T2702">
        <v>2280.52</v>
      </c>
      <c r="U2702">
        <v>2398.1</v>
      </c>
      <c r="V2702">
        <v>0.25</v>
      </c>
      <c r="W2702">
        <v>0.25</v>
      </c>
      <c r="X2702">
        <v>0.25</v>
      </c>
      <c r="Y2702">
        <v>0.25</v>
      </c>
      <c r="Z2702">
        <v>0.1</v>
      </c>
      <c r="AA2702">
        <v>0.1</v>
      </c>
      <c r="AB2702">
        <v>0.1</v>
      </c>
      <c r="AC2702">
        <v>0.1</v>
      </c>
      <c r="AD2702">
        <v>225.21264554999999</v>
      </c>
      <c r="AE2702">
        <v>236.76641175</v>
      </c>
      <c r="AF2702">
        <v>217.36714259999999</v>
      </c>
      <c r="AG2702">
        <v>228.78744945</v>
      </c>
      <c r="AH2702" t="s">
        <v>12</v>
      </c>
      <c r="AI2702" t="s">
        <v>12</v>
      </c>
    </row>
    <row r="2703" spans="1:35" x14ac:dyDescent="0.25">
      <c r="A2703">
        <v>1584624600</v>
      </c>
      <c r="B2703">
        <v>11.318559929999999</v>
      </c>
      <c r="C2703">
        <v>12.548622529999999</v>
      </c>
      <c r="D2703">
        <v>10.3662534</v>
      </c>
      <c r="E2703">
        <v>11.65087523</v>
      </c>
      <c r="F2703">
        <v>11.318559929999999</v>
      </c>
      <c r="G2703">
        <v>12.548622529999999</v>
      </c>
      <c r="H2703">
        <v>10.3662534</v>
      </c>
      <c r="I2703">
        <v>11.65087523</v>
      </c>
      <c r="J2703">
        <v>2385.25</v>
      </c>
      <c r="K2703">
        <v>2445.5</v>
      </c>
      <c r="L2703">
        <v>2269.25</v>
      </c>
      <c r="M2703">
        <v>2379.5</v>
      </c>
      <c r="N2703">
        <v>2402.5</v>
      </c>
      <c r="O2703">
        <v>2460</v>
      </c>
      <c r="P2703">
        <v>2275</v>
      </c>
      <c r="Q2703">
        <v>2389</v>
      </c>
      <c r="R2703">
        <v>2393.48</v>
      </c>
      <c r="S2703">
        <v>2466.9699999999998</v>
      </c>
      <c r="T2703">
        <v>2319.7800000000002</v>
      </c>
      <c r="U2703">
        <v>2409.39</v>
      </c>
      <c r="V2703">
        <v>0.2</v>
      </c>
      <c r="W2703">
        <v>0.2</v>
      </c>
      <c r="X2703">
        <v>0.2</v>
      </c>
      <c r="Y2703">
        <v>0.2</v>
      </c>
      <c r="Z2703">
        <v>0.06</v>
      </c>
      <c r="AA2703">
        <v>0.06</v>
      </c>
      <c r="AB2703">
        <v>0.06</v>
      </c>
      <c r="AC2703">
        <v>0.06</v>
      </c>
      <c r="AD2703">
        <v>228.07248867000001</v>
      </c>
      <c r="AE2703">
        <v>235.82266351999999</v>
      </c>
      <c r="AF2703">
        <v>221.37092296</v>
      </c>
      <c r="AG2703">
        <v>229.27362278000001</v>
      </c>
      <c r="AH2703" t="s">
        <v>12</v>
      </c>
      <c r="AI2703" t="s">
        <v>12</v>
      </c>
    </row>
    <row r="2704" spans="1:35" x14ac:dyDescent="0.25">
      <c r="A2704">
        <v>1584711000</v>
      </c>
      <c r="B2704">
        <v>12.082389129999999</v>
      </c>
      <c r="C2704">
        <v>12.340255880000001</v>
      </c>
      <c r="D2704">
        <v>10.01905831</v>
      </c>
      <c r="E2704">
        <v>10.068657610000001</v>
      </c>
      <c r="F2704">
        <v>12.082389129999999</v>
      </c>
      <c r="G2704">
        <v>12.340255880000001</v>
      </c>
      <c r="H2704">
        <v>10.01905831</v>
      </c>
      <c r="I2704">
        <v>10.068657610000001</v>
      </c>
      <c r="J2704">
        <v>2339.25</v>
      </c>
      <c r="K2704">
        <v>2488.75</v>
      </c>
      <c r="L2704">
        <v>2252.5</v>
      </c>
      <c r="M2704">
        <v>2280</v>
      </c>
      <c r="N2704">
        <v>2351</v>
      </c>
      <c r="O2704">
        <v>2499</v>
      </c>
      <c r="P2704">
        <v>2260</v>
      </c>
      <c r="Q2704">
        <v>2288.5</v>
      </c>
      <c r="R2704">
        <v>2431.94</v>
      </c>
      <c r="S2704">
        <v>2453.0100000000002</v>
      </c>
      <c r="T2704">
        <v>2295.56</v>
      </c>
      <c r="U2704">
        <v>2304.92</v>
      </c>
      <c r="V2704">
        <v>0.15</v>
      </c>
      <c r="W2704">
        <v>0.15</v>
      </c>
      <c r="X2704">
        <v>0.15</v>
      </c>
      <c r="Y2704">
        <v>0.15</v>
      </c>
      <c r="Z2704">
        <v>0.04</v>
      </c>
      <c r="AA2704">
        <v>0.04</v>
      </c>
      <c r="AB2704">
        <v>0.04</v>
      </c>
      <c r="AC2704">
        <v>0.04</v>
      </c>
      <c r="AD2704">
        <v>232.55834035000001</v>
      </c>
      <c r="AE2704">
        <v>234.41857694000001</v>
      </c>
      <c r="AF2704">
        <v>219.10518604000001</v>
      </c>
      <c r="AG2704">
        <v>219.39285149</v>
      </c>
      <c r="AH2704" t="s">
        <v>12</v>
      </c>
      <c r="AI2704" t="s">
        <v>12</v>
      </c>
    </row>
    <row r="2705" spans="1:35" x14ac:dyDescent="0.25">
      <c r="A2705">
        <v>1584970200</v>
      </c>
      <c r="B2705">
        <v>9.9892987299999998</v>
      </c>
      <c r="C2705">
        <v>10.152976410000001</v>
      </c>
      <c r="D2705">
        <v>8.6848371800000006</v>
      </c>
      <c r="E2705">
        <v>9.24034932</v>
      </c>
      <c r="F2705">
        <v>9.9892987299999998</v>
      </c>
      <c r="G2705">
        <v>10.152976410000001</v>
      </c>
      <c r="H2705">
        <v>8.6848371800000006</v>
      </c>
      <c r="I2705">
        <v>9.24034932</v>
      </c>
      <c r="J2705">
        <v>2240.5</v>
      </c>
      <c r="K2705">
        <v>2375</v>
      </c>
      <c r="L2705">
        <v>2165.5</v>
      </c>
      <c r="M2705">
        <v>2213.25</v>
      </c>
      <c r="N2705">
        <v>2220.25</v>
      </c>
      <c r="O2705">
        <v>2386</v>
      </c>
      <c r="P2705">
        <v>2174</v>
      </c>
      <c r="Q2705">
        <v>2220.5</v>
      </c>
      <c r="R2705">
        <v>2290.71</v>
      </c>
      <c r="S2705">
        <v>2300.73</v>
      </c>
      <c r="T2705">
        <v>2191.86</v>
      </c>
      <c r="U2705">
        <v>2237.4</v>
      </c>
      <c r="V2705">
        <v>0.15</v>
      </c>
      <c r="W2705">
        <v>0.15</v>
      </c>
      <c r="X2705">
        <v>0.15</v>
      </c>
      <c r="Y2705">
        <v>0.15</v>
      </c>
      <c r="Z2705">
        <v>0.02</v>
      </c>
      <c r="AA2705">
        <v>0.02</v>
      </c>
      <c r="AB2705">
        <v>0.02</v>
      </c>
      <c r="AC2705">
        <v>0.02</v>
      </c>
      <c r="AD2705">
        <v>218.80793173999999</v>
      </c>
      <c r="AE2705">
        <v>220.23983447000001</v>
      </c>
      <c r="AF2705">
        <v>209.28620527999999</v>
      </c>
      <c r="AG2705">
        <v>213.78337518000001</v>
      </c>
      <c r="AH2705" t="s">
        <v>12</v>
      </c>
      <c r="AI2705" t="s">
        <v>12</v>
      </c>
    </row>
    <row r="2706" spans="1:35" x14ac:dyDescent="0.25">
      <c r="A2706">
        <v>1585056600</v>
      </c>
      <c r="B2706">
        <v>10.718408419999999</v>
      </c>
      <c r="C2706">
        <v>11.898871720000001</v>
      </c>
      <c r="D2706">
        <v>10.663849190000001</v>
      </c>
      <c r="E2706">
        <v>11.824472780000001</v>
      </c>
      <c r="F2706">
        <v>10.718408419999999</v>
      </c>
      <c r="G2706">
        <v>11.898871720000001</v>
      </c>
      <c r="H2706">
        <v>10.663849190000001</v>
      </c>
      <c r="I2706">
        <v>11.824472780000001</v>
      </c>
      <c r="J2706">
        <v>2229.5</v>
      </c>
      <c r="K2706">
        <v>2441.5</v>
      </c>
      <c r="L2706">
        <v>2229.5</v>
      </c>
      <c r="M2706">
        <v>2431.25</v>
      </c>
      <c r="N2706">
        <v>2233.25</v>
      </c>
      <c r="O2706">
        <v>2447.75</v>
      </c>
      <c r="P2706">
        <v>2230.5</v>
      </c>
      <c r="Q2706">
        <v>2438</v>
      </c>
      <c r="R2706">
        <v>2344.44</v>
      </c>
      <c r="S2706">
        <v>2449.71</v>
      </c>
      <c r="T2706">
        <v>2344.44</v>
      </c>
      <c r="U2706">
        <v>2447.33</v>
      </c>
      <c r="V2706">
        <v>0.12</v>
      </c>
      <c r="W2706">
        <v>0.12</v>
      </c>
      <c r="X2706">
        <v>0.12</v>
      </c>
      <c r="Y2706">
        <v>0.12</v>
      </c>
      <c r="Z2706">
        <v>0.01</v>
      </c>
      <c r="AA2706">
        <v>0.01</v>
      </c>
      <c r="AB2706">
        <v>0.01</v>
      </c>
      <c r="AC2706">
        <v>0.01</v>
      </c>
      <c r="AD2706">
        <v>224.7817843</v>
      </c>
      <c r="AE2706">
        <v>234.06378955</v>
      </c>
      <c r="AF2706">
        <v>224.18727569999999</v>
      </c>
      <c r="AG2706">
        <v>233.15284894999999</v>
      </c>
      <c r="AH2706" t="s">
        <v>12</v>
      </c>
      <c r="AI2706" t="s">
        <v>12</v>
      </c>
    </row>
    <row r="2707" spans="1:35" x14ac:dyDescent="0.25">
      <c r="A2707">
        <v>1585143000</v>
      </c>
      <c r="B2707">
        <v>12.01170372</v>
      </c>
      <c r="C2707">
        <v>13.69214902</v>
      </c>
      <c r="D2707">
        <v>11.26594397</v>
      </c>
      <c r="E2707">
        <v>12.285148960000001</v>
      </c>
      <c r="F2707">
        <v>12.01170372</v>
      </c>
      <c r="G2707">
        <v>13.69214902</v>
      </c>
      <c r="H2707">
        <v>11.26594397</v>
      </c>
      <c r="I2707">
        <v>12.285148960000001</v>
      </c>
      <c r="J2707">
        <v>2434.75</v>
      </c>
      <c r="K2707">
        <v>2553.75</v>
      </c>
      <c r="L2707">
        <v>2380</v>
      </c>
      <c r="M2707">
        <v>2460.75</v>
      </c>
      <c r="N2707">
        <v>2442.75</v>
      </c>
      <c r="O2707">
        <v>2560.75</v>
      </c>
      <c r="P2707">
        <v>2386</v>
      </c>
      <c r="Q2707">
        <v>2467</v>
      </c>
      <c r="R2707">
        <v>2457.77</v>
      </c>
      <c r="S2707">
        <v>2571.42</v>
      </c>
      <c r="T2707">
        <v>2407.5300000000002</v>
      </c>
      <c r="U2707">
        <v>2475.56</v>
      </c>
      <c r="V2707">
        <v>0.1</v>
      </c>
      <c r="W2707">
        <v>0.1</v>
      </c>
      <c r="X2707">
        <v>0.1</v>
      </c>
      <c r="Y2707">
        <v>0.1</v>
      </c>
      <c r="Z2707">
        <v>0.01</v>
      </c>
      <c r="AA2707">
        <v>0.01</v>
      </c>
      <c r="AB2707">
        <v>0.01</v>
      </c>
      <c r="AC2707">
        <v>0.01</v>
      </c>
      <c r="AD2707">
        <v>234.80213087999999</v>
      </c>
      <c r="AE2707">
        <v>245.81012885000001</v>
      </c>
      <c r="AF2707">
        <v>229.8926405</v>
      </c>
      <c r="AG2707">
        <v>236.64318976999999</v>
      </c>
      <c r="AH2707" t="s">
        <v>12</v>
      </c>
      <c r="AI2707" t="s">
        <v>12</v>
      </c>
    </row>
    <row r="2708" spans="1:35" x14ac:dyDescent="0.25">
      <c r="A2708">
        <v>1585229400</v>
      </c>
      <c r="B2708">
        <v>12.682887490000001</v>
      </c>
      <c r="C2708">
        <v>14.68152362</v>
      </c>
      <c r="D2708">
        <v>12.62819844</v>
      </c>
      <c r="E2708">
        <v>14.427965309999999</v>
      </c>
      <c r="F2708">
        <v>12.682887490000001</v>
      </c>
      <c r="G2708">
        <v>14.68152362</v>
      </c>
      <c r="H2708">
        <v>12.62819844</v>
      </c>
      <c r="I2708">
        <v>14.427965309999999</v>
      </c>
      <c r="J2708">
        <v>2466.25</v>
      </c>
      <c r="K2708">
        <v>2619.5</v>
      </c>
      <c r="L2708">
        <v>2400.25</v>
      </c>
      <c r="M2708">
        <v>2601.75</v>
      </c>
      <c r="N2708">
        <v>2471</v>
      </c>
      <c r="O2708">
        <v>2625.75</v>
      </c>
      <c r="P2708">
        <v>2402.25</v>
      </c>
      <c r="Q2708">
        <v>2608</v>
      </c>
      <c r="R2708">
        <v>2501.29</v>
      </c>
      <c r="S2708">
        <v>2637.01</v>
      </c>
      <c r="T2708">
        <v>2500.7199999999998</v>
      </c>
      <c r="U2708">
        <v>2630.07</v>
      </c>
      <c r="V2708">
        <v>0.1</v>
      </c>
      <c r="W2708">
        <v>0.1</v>
      </c>
      <c r="X2708">
        <v>0.1</v>
      </c>
      <c r="Y2708">
        <v>0.1</v>
      </c>
      <c r="Z2708">
        <v>0.01</v>
      </c>
      <c r="AA2708">
        <v>0.01</v>
      </c>
      <c r="AB2708">
        <v>0.01</v>
      </c>
      <c r="AC2708">
        <v>0.01</v>
      </c>
      <c r="AD2708">
        <v>239.26094538999999</v>
      </c>
      <c r="AE2708">
        <v>251.99493606999999</v>
      </c>
      <c r="AF2708">
        <v>238.81026951000001</v>
      </c>
      <c r="AG2708">
        <v>250.46072032000001</v>
      </c>
      <c r="AH2708" t="s">
        <v>12</v>
      </c>
      <c r="AI2708" t="s">
        <v>12</v>
      </c>
    </row>
    <row r="2709" spans="1:35" x14ac:dyDescent="0.25">
      <c r="A2709">
        <v>1585315800</v>
      </c>
      <c r="B2709">
        <v>13.11045642</v>
      </c>
      <c r="C2709">
        <v>14.36830453</v>
      </c>
      <c r="D2709">
        <v>12.737576539999999</v>
      </c>
      <c r="E2709">
        <v>13.12537161</v>
      </c>
      <c r="F2709">
        <v>13.11045642</v>
      </c>
      <c r="G2709">
        <v>14.36830453</v>
      </c>
      <c r="H2709">
        <v>12.737576539999999</v>
      </c>
      <c r="I2709">
        <v>13.12537161</v>
      </c>
      <c r="J2709">
        <v>2618.5</v>
      </c>
      <c r="K2709">
        <v>2626.75</v>
      </c>
      <c r="L2709">
        <v>2499.75</v>
      </c>
      <c r="M2709">
        <v>2518.25</v>
      </c>
      <c r="N2709">
        <v>2627.75</v>
      </c>
      <c r="O2709">
        <v>2634.5</v>
      </c>
      <c r="P2709">
        <v>2505.25</v>
      </c>
      <c r="Q2709">
        <v>2524</v>
      </c>
      <c r="R2709">
        <v>2555.87</v>
      </c>
      <c r="S2709">
        <v>2615.91</v>
      </c>
      <c r="T2709">
        <v>2520.02</v>
      </c>
      <c r="U2709">
        <v>2541.4699999999998</v>
      </c>
      <c r="V2709">
        <v>0.1</v>
      </c>
      <c r="W2709">
        <v>0.1</v>
      </c>
      <c r="X2709">
        <v>0.1</v>
      </c>
      <c r="Y2709">
        <v>0.1</v>
      </c>
      <c r="Z2709">
        <v>0.01</v>
      </c>
      <c r="AA2709">
        <v>0.01</v>
      </c>
      <c r="AB2709">
        <v>0.01</v>
      </c>
      <c r="AC2709">
        <v>0.01</v>
      </c>
      <c r="AD2709">
        <v>242.85676354</v>
      </c>
      <c r="AE2709">
        <v>250.08675524</v>
      </c>
      <c r="AF2709">
        <v>240.72803919</v>
      </c>
      <c r="AG2709">
        <v>243.00059626999999</v>
      </c>
      <c r="AH2709" t="s">
        <v>12</v>
      </c>
      <c r="AI2709" t="s">
        <v>12</v>
      </c>
    </row>
    <row r="2710" spans="1:35" x14ac:dyDescent="0.25">
      <c r="A2710">
        <v>1585575000</v>
      </c>
      <c r="B2710">
        <v>13.48830802</v>
      </c>
      <c r="C2710">
        <v>14.51745648</v>
      </c>
      <c r="D2710">
        <v>13.16017373</v>
      </c>
      <c r="E2710">
        <v>14.408078379999999</v>
      </c>
      <c r="F2710">
        <v>13.48830802</v>
      </c>
      <c r="G2710">
        <v>14.51745648</v>
      </c>
      <c r="H2710">
        <v>13.16017373</v>
      </c>
      <c r="I2710">
        <v>14.408078379999999</v>
      </c>
      <c r="J2710">
        <v>2451</v>
      </c>
      <c r="K2710">
        <v>2617.25</v>
      </c>
      <c r="L2710">
        <v>2439.25</v>
      </c>
      <c r="M2710">
        <v>2607</v>
      </c>
      <c r="N2710">
        <v>2459</v>
      </c>
      <c r="O2710">
        <v>2621.75</v>
      </c>
      <c r="P2710">
        <v>2445</v>
      </c>
      <c r="Q2710">
        <v>2611.25</v>
      </c>
      <c r="R2710">
        <v>2558.98</v>
      </c>
      <c r="S2710">
        <v>2631.8</v>
      </c>
      <c r="T2710">
        <v>2545.2800000000002</v>
      </c>
      <c r="U2710">
        <v>2626.65</v>
      </c>
      <c r="V2710">
        <v>0.09</v>
      </c>
      <c r="W2710">
        <v>0.09</v>
      </c>
      <c r="X2710">
        <v>0.09</v>
      </c>
      <c r="Y2710">
        <v>0.09</v>
      </c>
      <c r="Z2710">
        <v>0.01</v>
      </c>
      <c r="AA2710">
        <v>0.01</v>
      </c>
      <c r="AB2710">
        <v>0.01</v>
      </c>
      <c r="AC2710">
        <v>0.01</v>
      </c>
      <c r="AD2710">
        <v>245.1868537</v>
      </c>
      <c r="AE2710">
        <v>251.64014868000001</v>
      </c>
      <c r="AF2710">
        <v>243.1060736</v>
      </c>
      <c r="AG2710">
        <v>250.89221850000001</v>
      </c>
      <c r="AH2710" t="s">
        <v>12</v>
      </c>
      <c r="AI2710" t="s">
        <v>12</v>
      </c>
    </row>
    <row r="2711" spans="1:35" x14ac:dyDescent="0.25">
      <c r="A2711">
        <v>1585661400</v>
      </c>
      <c r="B2711">
        <v>14.234067769999999</v>
      </c>
      <c r="C2711">
        <v>14.68649535</v>
      </c>
      <c r="D2711">
        <v>13.50819495</v>
      </c>
      <c r="E2711">
        <v>13.73689461</v>
      </c>
      <c r="F2711">
        <v>14.234067769999999</v>
      </c>
      <c r="G2711">
        <v>14.68649535</v>
      </c>
      <c r="H2711">
        <v>13.50819495</v>
      </c>
      <c r="I2711">
        <v>13.73689461</v>
      </c>
      <c r="J2711">
        <v>2608.5</v>
      </c>
      <c r="K2711">
        <v>2631.25</v>
      </c>
      <c r="L2711">
        <v>2555.5</v>
      </c>
      <c r="M2711">
        <v>2566.5</v>
      </c>
      <c r="N2711">
        <v>2613.25</v>
      </c>
      <c r="O2711">
        <v>2635.75</v>
      </c>
      <c r="P2711">
        <v>2555.75</v>
      </c>
      <c r="Q2711">
        <v>2569.75</v>
      </c>
      <c r="R2711">
        <v>2614.69</v>
      </c>
      <c r="S2711">
        <v>2641.39</v>
      </c>
      <c r="T2711">
        <v>2571.15</v>
      </c>
      <c r="U2711">
        <v>2584.59</v>
      </c>
      <c r="V2711">
        <v>0.08</v>
      </c>
      <c r="W2711">
        <v>0.08</v>
      </c>
      <c r="X2711">
        <v>0.08</v>
      </c>
      <c r="Y2711">
        <v>0.08</v>
      </c>
      <c r="Z2711">
        <v>0.01</v>
      </c>
      <c r="AA2711">
        <v>0.01</v>
      </c>
      <c r="AB2711">
        <v>0.01</v>
      </c>
      <c r="AC2711">
        <v>0.01</v>
      </c>
      <c r="AD2711">
        <v>249.84703403</v>
      </c>
      <c r="AE2711">
        <v>252.50314503000001</v>
      </c>
      <c r="AF2711">
        <v>245.68547382</v>
      </c>
      <c r="AG2711">
        <v>247.15256762000001</v>
      </c>
      <c r="AH2711" t="s">
        <v>12</v>
      </c>
      <c r="AI2711" t="s">
        <v>12</v>
      </c>
    </row>
    <row r="2712" spans="1:35" x14ac:dyDescent="0.25">
      <c r="A2712">
        <v>1585747800</v>
      </c>
      <c r="B2712">
        <v>12.19565779</v>
      </c>
      <c r="C2712">
        <v>12.74752</v>
      </c>
      <c r="D2712">
        <v>11.54933267</v>
      </c>
      <c r="E2712">
        <v>11.902325619999999</v>
      </c>
      <c r="F2712">
        <v>12.19565779</v>
      </c>
      <c r="G2712">
        <v>12.74752</v>
      </c>
      <c r="H2712">
        <v>11.54933267</v>
      </c>
      <c r="I2712">
        <v>11.902325619999999</v>
      </c>
      <c r="J2712">
        <v>2556</v>
      </c>
      <c r="K2712">
        <v>2556</v>
      </c>
      <c r="L2712">
        <v>2431.75</v>
      </c>
      <c r="M2712">
        <v>2445</v>
      </c>
      <c r="N2712">
        <v>2562</v>
      </c>
      <c r="O2712">
        <v>2562.25</v>
      </c>
      <c r="P2712">
        <v>2434.25</v>
      </c>
      <c r="Q2712">
        <v>2448</v>
      </c>
      <c r="R2712">
        <v>2498.08</v>
      </c>
      <c r="S2712">
        <v>2522.75</v>
      </c>
      <c r="T2712">
        <v>2447.4899999999998</v>
      </c>
      <c r="U2712">
        <v>2470.5</v>
      </c>
      <c r="V2712">
        <v>0.06</v>
      </c>
      <c r="W2712">
        <v>0.06</v>
      </c>
      <c r="X2712">
        <v>0.06</v>
      </c>
      <c r="Y2712">
        <v>0.06</v>
      </c>
      <c r="Z2712">
        <v>0.01</v>
      </c>
      <c r="AA2712">
        <v>0.01</v>
      </c>
      <c r="AB2712">
        <v>0.01</v>
      </c>
      <c r="AC2712">
        <v>0.01</v>
      </c>
      <c r="AD2712">
        <v>237.78426272999999</v>
      </c>
      <c r="AE2712">
        <v>247.06540498999999</v>
      </c>
      <c r="AF2712">
        <v>233.87201257999999</v>
      </c>
      <c r="AG2712">
        <v>236.02950347999999</v>
      </c>
      <c r="AH2712" t="s">
        <v>12</v>
      </c>
      <c r="AI2712" t="s">
        <v>12</v>
      </c>
    </row>
    <row r="2713" spans="1:35" x14ac:dyDescent="0.25">
      <c r="A2713">
        <v>1585834200</v>
      </c>
      <c r="B2713">
        <v>11.768088860000001</v>
      </c>
      <c r="C2713">
        <v>12.84695464</v>
      </c>
      <c r="D2713">
        <v>11.66865423</v>
      </c>
      <c r="E2713">
        <v>12.717689610000001</v>
      </c>
      <c r="F2713">
        <v>11.768088860000001</v>
      </c>
      <c r="G2713">
        <v>12.84695464</v>
      </c>
      <c r="H2713">
        <v>11.66865423</v>
      </c>
      <c r="I2713">
        <v>12.717689610000001</v>
      </c>
      <c r="J2713">
        <v>2454</v>
      </c>
      <c r="K2713">
        <v>2521.5</v>
      </c>
      <c r="L2713">
        <v>2422.25</v>
      </c>
      <c r="M2713">
        <v>2513</v>
      </c>
      <c r="N2713">
        <v>2459</v>
      </c>
      <c r="O2713">
        <v>2525</v>
      </c>
      <c r="P2713">
        <v>2424.75</v>
      </c>
      <c r="Q2713">
        <v>2516.5</v>
      </c>
      <c r="R2713">
        <v>2458.54</v>
      </c>
      <c r="S2713">
        <v>2533.2199999999998</v>
      </c>
      <c r="T2713">
        <v>2455.79</v>
      </c>
      <c r="U2713">
        <v>2526.9</v>
      </c>
      <c r="V2713">
        <v>0.05</v>
      </c>
      <c r="W2713">
        <v>0.05</v>
      </c>
      <c r="X2713">
        <v>0.05</v>
      </c>
      <c r="Y2713">
        <v>0.05</v>
      </c>
      <c r="Z2713">
        <v>0.01</v>
      </c>
      <c r="AA2713">
        <v>0.01</v>
      </c>
      <c r="AB2713">
        <v>0.01</v>
      </c>
      <c r="AC2713">
        <v>0.01</v>
      </c>
      <c r="AD2713">
        <v>235.10897403000001</v>
      </c>
      <c r="AE2713">
        <v>242.29102148000001</v>
      </c>
      <c r="AF2713">
        <v>234.53364311999999</v>
      </c>
      <c r="AG2713">
        <v>241.47596937</v>
      </c>
      <c r="AH2713" t="s">
        <v>12</v>
      </c>
      <c r="AI2713" t="s">
        <v>12</v>
      </c>
    </row>
    <row r="2714" spans="1:35" x14ac:dyDescent="0.25">
      <c r="A2714">
        <v>1585920600</v>
      </c>
      <c r="B2714">
        <v>12.57350939</v>
      </c>
      <c r="C2714">
        <v>12.9439034</v>
      </c>
      <c r="D2714">
        <v>11.728315009999999</v>
      </c>
      <c r="E2714">
        <v>12.170799130000001</v>
      </c>
      <c r="F2714">
        <v>12.57350939</v>
      </c>
      <c r="G2714">
        <v>12.9439034</v>
      </c>
      <c r="H2714">
        <v>11.728315009999999</v>
      </c>
      <c r="I2714">
        <v>12.170799130000001</v>
      </c>
      <c r="J2714">
        <v>2509</v>
      </c>
      <c r="K2714">
        <v>2525</v>
      </c>
      <c r="L2714">
        <v>2446.5</v>
      </c>
      <c r="M2714">
        <v>2479.5</v>
      </c>
      <c r="N2714">
        <v>2513.75</v>
      </c>
      <c r="O2714">
        <v>2529.5</v>
      </c>
      <c r="P2714">
        <v>2449</v>
      </c>
      <c r="Q2714">
        <v>2482.75</v>
      </c>
      <c r="R2714">
        <v>2514.92</v>
      </c>
      <c r="S2714">
        <v>2538.1799999999998</v>
      </c>
      <c r="T2714">
        <v>2459.96</v>
      </c>
      <c r="U2714">
        <v>2488.65</v>
      </c>
      <c r="V2714">
        <v>0.05</v>
      </c>
      <c r="W2714">
        <v>0.05</v>
      </c>
      <c r="X2714">
        <v>0.05</v>
      </c>
      <c r="Y2714">
        <v>0.05</v>
      </c>
      <c r="Z2714">
        <v>0.01</v>
      </c>
      <c r="AA2714">
        <v>0.01</v>
      </c>
      <c r="AB2714">
        <v>0.01</v>
      </c>
      <c r="AC2714">
        <v>0.01</v>
      </c>
      <c r="AD2714">
        <v>240.44996259000001</v>
      </c>
      <c r="AE2714">
        <v>242.90470778</v>
      </c>
      <c r="AF2714">
        <v>235.13774057000001</v>
      </c>
      <c r="AG2714">
        <v>237.98562855</v>
      </c>
      <c r="AH2714" t="s">
        <v>12</v>
      </c>
      <c r="AI2714" t="s">
        <v>12</v>
      </c>
    </row>
    <row r="2715" spans="1:35" x14ac:dyDescent="0.25">
      <c r="A2715">
        <v>1586179800</v>
      </c>
      <c r="B2715">
        <v>13.597686120000001</v>
      </c>
      <c r="C2715">
        <v>14.940053669999999</v>
      </c>
      <c r="D2715">
        <v>13.423675510000001</v>
      </c>
      <c r="E2715">
        <v>14.63180631</v>
      </c>
      <c r="F2715">
        <v>13.597686120000001</v>
      </c>
      <c r="G2715">
        <v>14.940053669999999</v>
      </c>
      <c r="H2715">
        <v>13.423675510000001</v>
      </c>
      <c r="I2715">
        <v>14.63180631</v>
      </c>
      <c r="J2715">
        <v>2483.75</v>
      </c>
      <c r="K2715">
        <v>2664.5</v>
      </c>
      <c r="L2715">
        <v>2482.5</v>
      </c>
      <c r="M2715">
        <v>2640.5</v>
      </c>
      <c r="N2715">
        <v>2485</v>
      </c>
      <c r="O2715">
        <v>2668.5</v>
      </c>
      <c r="P2715">
        <v>2484.75</v>
      </c>
      <c r="Q2715">
        <v>2644.5</v>
      </c>
      <c r="R2715">
        <v>2578.2800000000002</v>
      </c>
      <c r="S2715">
        <v>2676.85</v>
      </c>
      <c r="T2715">
        <v>2574.5700000000002</v>
      </c>
      <c r="U2715">
        <v>2663.68</v>
      </c>
      <c r="V2715">
        <v>0.05</v>
      </c>
      <c r="W2715">
        <v>0.05</v>
      </c>
      <c r="X2715">
        <v>0.05</v>
      </c>
      <c r="Y2715">
        <v>0.05</v>
      </c>
      <c r="Z2715">
        <v>0.01</v>
      </c>
      <c r="AA2715">
        <v>0.01</v>
      </c>
      <c r="AB2715">
        <v>0.01</v>
      </c>
      <c r="AC2715">
        <v>0.01</v>
      </c>
      <c r="AD2715">
        <v>247.23886726000001</v>
      </c>
      <c r="AE2715">
        <v>256.02225240000001</v>
      </c>
      <c r="AF2715">
        <v>237.96625907999999</v>
      </c>
      <c r="AG2715">
        <v>253.97023884000001</v>
      </c>
      <c r="AH2715" t="s">
        <v>12</v>
      </c>
      <c r="AI2715" t="s">
        <v>12</v>
      </c>
    </row>
    <row r="2716" spans="1:35" x14ac:dyDescent="0.25">
      <c r="A2716">
        <v>1586266200</v>
      </c>
      <c r="B2716">
        <v>16.182986589999999</v>
      </c>
      <c r="C2716">
        <v>16.312251610000001</v>
      </c>
      <c r="D2716">
        <v>14.61191938</v>
      </c>
      <c r="E2716">
        <v>14.63180631</v>
      </c>
      <c r="F2716">
        <v>16.182986589999999</v>
      </c>
      <c r="G2716">
        <v>16.312251610000001</v>
      </c>
      <c r="H2716">
        <v>14.61191938</v>
      </c>
      <c r="I2716">
        <v>14.63180631</v>
      </c>
      <c r="J2716">
        <v>2643</v>
      </c>
      <c r="K2716">
        <v>2744</v>
      </c>
      <c r="L2716">
        <v>2619.25</v>
      </c>
      <c r="M2716">
        <v>2636.75</v>
      </c>
      <c r="N2716">
        <v>2645.5</v>
      </c>
      <c r="O2716">
        <v>2750</v>
      </c>
      <c r="P2716">
        <v>2623.5</v>
      </c>
      <c r="Q2716">
        <v>2642</v>
      </c>
      <c r="R2716">
        <v>2738.65</v>
      </c>
      <c r="S2716">
        <v>2756.89</v>
      </c>
      <c r="T2716">
        <v>2657.67</v>
      </c>
      <c r="U2716">
        <v>2659.41</v>
      </c>
      <c r="V2716">
        <v>0.05</v>
      </c>
      <c r="W2716">
        <v>0.05</v>
      </c>
      <c r="X2716">
        <v>0.05</v>
      </c>
      <c r="Y2716">
        <v>0.05</v>
      </c>
      <c r="Z2716">
        <v>0.01</v>
      </c>
      <c r="AA2716">
        <v>0.01</v>
      </c>
      <c r="AB2716">
        <v>0.01</v>
      </c>
      <c r="AC2716">
        <v>0.01</v>
      </c>
      <c r="AD2716">
        <v>262.93581210000002</v>
      </c>
      <c r="AE2716">
        <v>263.72209766999998</v>
      </c>
      <c r="AF2716">
        <v>253.99900539000001</v>
      </c>
      <c r="AG2716">
        <v>254.22913775000001</v>
      </c>
      <c r="AH2716" t="s">
        <v>12</v>
      </c>
      <c r="AI2716" t="s">
        <v>12</v>
      </c>
    </row>
    <row r="2717" spans="1:35" x14ac:dyDescent="0.25">
      <c r="A2717">
        <v>1586352600</v>
      </c>
      <c r="B2717">
        <v>15.114064279999999</v>
      </c>
      <c r="C2717">
        <v>16.342082000000001</v>
      </c>
      <c r="D2717">
        <v>14.72129748</v>
      </c>
      <c r="E2717">
        <v>16.11835408</v>
      </c>
      <c r="F2717">
        <v>15.114064279999999</v>
      </c>
      <c r="G2717">
        <v>16.342082000000001</v>
      </c>
      <c r="H2717">
        <v>14.72129748</v>
      </c>
      <c r="I2717">
        <v>16.11835408</v>
      </c>
      <c r="J2717">
        <v>2634</v>
      </c>
      <c r="K2717">
        <v>2745.5</v>
      </c>
      <c r="L2717">
        <v>2616.25</v>
      </c>
      <c r="M2717">
        <v>2729</v>
      </c>
      <c r="N2717">
        <v>2640.5</v>
      </c>
      <c r="O2717">
        <v>2752.5</v>
      </c>
      <c r="P2717">
        <v>2620.75</v>
      </c>
      <c r="Q2717">
        <v>2735</v>
      </c>
      <c r="R2717">
        <v>2685</v>
      </c>
      <c r="S2717">
        <v>2760.75</v>
      </c>
      <c r="T2717">
        <v>2663.3</v>
      </c>
      <c r="U2717">
        <v>2749.98</v>
      </c>
      <c r="V2717">
        <v>0.05</v>
      </c>
      <c r="W2717">
        <v>0.05</v>
      </c>
      <c r="X2717">
        <v>0.05</v>
      </c>
      <c r="Y2717">
        <v>0.05</v>
      </c>
      <c r="Z2717">
        <v>0.01</v>
      </c>
      <c r="AA2717">
        <v>0.01</v>
      </c>
      <c r="AB2717">
        <v>0.01</v>
      </c>
      <c r="AC2717">
        <v>0.01</v>
      </c>
      <c r="AD2717">
        <v>256.94278185000002</v>
      </c>
      <c r="AE2717">
        <v>264.65221595999998</v>
      </c>
      <c r="AF2717">
        <v>254.34823123999999</v>
      </c>
      <c r="AG2717">
        <v>262.76321282999999</v>
      </c>
      <c r="AH2717" t="s">
        <v>12</v>
      </c>
      <c r="AI2717" t="s">
        <v>12</v>
      </c>
    </row>
    <row r="2718" spans="1:35" x14ac:dyDescent="0.25">
      <c r="A2718">
        <v>1586439000</v>
      </c>
      <c r="B2718">
        <v>16.749763999999999</v>
      </c>
      <c r="C2718">
        <v>17.379185230000001</v>
      </c>
      <c r="D2718">
        <v>16.366940660000001</v>
      </c>
      <c r="E2718">
        <v>16.84919863</v>
      </c>
      <c r="F2718">
        <v>16.749763999999999</v>
      </c>
      <c r="G2718">
        <v>17.379185230000001</v>
      </c>
      <c r="H2718">
        <v>16.366940660000001</v>
      </c>
      <c r="I2718">
        <v>16.84919863</v>
      </c>
      <c r="J2718">
        <v>2728.75</v>
      </c>
      <c r="K2718">
        <v>2802</v>
      </c>
      <c r="L2718">
        <v>2695.75</v>
      </c>
      <c r="M2718">
        <v>2772.5</v>
      </c>
      <c r="N2718">
        <v>2737.75</v>
      </c>
      <c r="O2718">
        <v>2809.5</v>
      </c>
      <c r="P2718">
        <v>2701</v>
      </c>
      <c r="Q2718">
        <v>2779.75</v>
      </c>
      <c r="R2718">
        <v>2776.99</v>
      </c>
      <c r="S2718">
        <v>2818.57</v>
      </c>
      <c r="T2718">
        <v>2762.36</v>
      </c>
      <c r="U2718">
        <v>2789.82</v>
      </c>
      <c r="V2718">
        <v>0.05</v>
      </c>
      <c r="W2718">
        <v>0.05</v>
      </c>
      <c r="X2718">
        <v>0.05</v>
      </c>
      <c r="Y2718">
        <v>0.05</v>
      </c>
      <c r="Z2718">
        <v>0.01</v>
      </c>
      <c r="AA2718">
        <v>0.01</v>
      </c>
      <c r="AB2718">
        <v>0.01</v>
      </c>
      <c r="AC2718">
        <v>0.01</v>
      </c>
      <c r="AD2718">
        <v>266.16725401000002</v>
      </c>
      <c r="AE2718">
        <v>269.63841712999999</v>
      </c>
      <c r="AF2718">
        <v>264.14400699999999</v>
      </c>
      <c r="AG2718">
        <v>266.76176261000001</v>
      </c>
      <c r="AH2718" t="s">
        <v>12</v>
      </c>
      <c r="AI2718" t="s">
        <v>12</v>
      </c>
    </row>
    <row r="2719" spans="1:35" x14ac:dyDescent="0.25">
      <c r="A2719">
        <v>1586784600</v>
      </c>
      <c r="B2719">
        <v>16.665244560000001</v>
      </c>
      <c r="C2719">
        <v>16.72485562</v>
      </c>
      <c r="D2719">
        <v>15.611237450000001</v>
      </c>
      <c r="E2719">
        <v>16.356997199999999</v>
      </c>
      <c r="F2719">
        <v>16.665244560000001</v>
      </c>
      <c r="G2719">
        <v>16.72485562</v>
      </c>
      <c r="H2719">
        <v>15.611237450000001</v>
      </c>
      <c r="I2719">
        <v>16.356997199999999</v>
      </c>
      <c r="J2719">
        <v>2799.25</v>
      </c>
      <c r="K2719">
        <v>2811.5</v>
      </c>
      <c r="L2719">
        <v>2704</v>
      </c>
      <c r="M2719">
        <v>2751.5</v>
      </c>
      <c r="N2719">
        <v>2811</v>
      </c>
      <c r="O2719">
        <v>2819.5</v>
      </c>
      <c r="P2719">
        <v>2711</v>
      </c>
      <c r="Q2719">
        <v>2759.25</v>
      </c>
      <c r="R2719">
        <v>2782.46</v>
      </c>
      <c r="S2719">
        <v>2782.46</v>
      </c>
      <c r="T2719">
        <v>2721.17</v>
      </c>
      <c r="U2719">
        <v>2761.63</v>
      </c>
      <c r="V2719">
        <v>0.05</v>
      </c>
      <c r="W2719">
        <v>0.05</v>
      </c>
      <c r="X2719">
        <v>0.05</v>
      </c>
      <c r="Y2719">
        <v>0.05</v>
      </c>
      <c r="Z2719">
        <v>0.02</v>
      </c>
      <c r="AA2719">
        <v>0.02</v>
      </c>
      <c r="AB2719">
        <v>0.02</v>
      </c>
      <c r="AC2719">
        <v>0.02</v>
      </c>
      <c r="AD2719">
        <v>265.74534468000002</v>
      </c>
      <c r="AE2719">
        <v>266.10013206999997</v>
      </c>
      <c r="AF2719">
        <v>260.25093455000001</v>
      </c>
      <c r="AG2719">
        <v>264.32619512000002</v>
      </c>
      <c r="AH2719" t="s">
        <v>12</v>
      </c>
      <c r="AI2719" t="s">
        <v>12</v>
      </c>
    </row>
    <row r="2720" spans="1:35" x14ac:dyDescent="0.25">
      <c r="A2720">
        <v>1586871000</v>
      </c>
      <c r="B2720">
        <v>17.3463718</v>
      </c>
      <c r="C2720">
        <v>17.997668650000001</v>
      </c>
      <c r="D2720">
        <v>17.137559069999998</v>
      </c>
      <c r="E2720">
        <v>17.84354497</v>
      </c>
      <c r="F2720">
        <v>17.3463718</v>
      </c>
      <c r="G2720">
        <v>17.997668650000001</v>
      </c>
      <c r="H2720">
        <v>17.137559069999998</v>
      </c>
      <c r="I2720">
        <v>17.84354497</v>
      </c>
      <c r="J2720">
        <v>2757.25</v>
      </c>
      <c r="K2720">
        <v>2837</v>
      </c>
      <c r="L2720">
        <v>2745</v>
      </c>
      <c r="M2720">
        <v>2835.25</v>
      </c>
      <c r="N2720">
        <v>2760</v>
      </c>
      <c r="O2720">
        <v>2846</v>
      </c>
      <c r="P2720">
        <v>2752.5</v>
      </c>
      <c r="Q2720">
        <v>2843</v>
      </c>
      <c r="R2720">
        <v>2805.1</v>
      </c>
      <c r="S2720">
        <v>2851.85</v>
      </c>
      <c r="T2720">
        <v>2805.1</v>
      </c>
      <c r="U2720">
        <v>2846.06</v>
      </c>
      <c r="V2720">
        <v>0.05</v>
      </c>
      <c r="W2720">
        <v>0.05</v>
      </c>
      <c r="X2720">
        <v>0.05</v>
      </c>
      <c r="Y2720">
        <v>0.05</v>
      </c>
      <c r="Z2720">
        <v>0.06</v>
      </c>
      <c r="AA2720">
        <v>0.06</v>
      </c>
      <c r="AB2720">
        <v>0.06</v>
      </c>
      <c r="AC2720">
        <v>0.06</v>
      </c>
      <c r="AD2720">
        <v>269.42746247000002</v>
      </c>
      <c r="AE2720">
        <v>273.18629104000001</v>
      </c>
      <c r="AF2720">
        <v>264.18293771999998</v>
      </c>
      <c r="AG2720">
        <v>272.12192886999998</v>
      </c>
      <c r="AH2720" t="s">
        <v>12</v>
      </c>
      <c r="AI2720" t="s">
        <v>12</v>
      </c>
    </row>
    <row r="2721" spans="1:35" x14ac:dyDescent="0.25">
      <c r="A2721">
        <v>1586957400</v>
      </c>
      <c r="B2721">
        <v>16.66027283</v>
      </c>
      <c r="C2721">
        <v>17.033152699999999</v>
      </c>
      <c r="D2721">
        <v>16.262534290000001</v>
      </c>
      <c r="E2721">
        <v>16.695074949999999</v>
      </c>
      <c r="F2721">
        <v>16.66027283</v>
      </c>
      <c r="G2721">
        <v>17.033152699999999</v>
      </c>
      <c r="H2721">
        <v>16.262534290000001</v>
      </c>
      <c r="I2721">
        <v>16.695074949999999</v>
      </c>
      <c r="J2721">
        <v>2832</v>
      </c>
      <c r="K2721">
        <v>2834.5</v>
      </c>
      <c r="L2721">
        <v>2744</v>
      </c>
      <c r="M2721">
        <v>2767</v>
      </c>
      <c r="N2721">
        <v>2843.75</v>
      </c>
      <c r="O2721">
        <v>2845.5</v>
      </c>
      <c r="P2721">
        <v>2751.25</v>
      </c>
      <c r="Q2721">
        <v>2775</v>
      </c>
      <c r="R2721">
        <v>2795.64</v>
      </c>
      <c r="S2721">
        <v>2801.88</v>
      </c>
      <c r="T2721">
        <v>2761.54</v>
      </c>
      <c r="U2721">
        <v>2783.36</v>
      </c>
      <c r="V2721">
        <v>0.05</v>
      </c>
      <c r="W2721">
        <v>0.05</v>
      </c>
      <c r="X2721">
        <v>0.05</v>
      </c>
      <c r="Y2721">
        <v>0.05</v>
      </c>
      <c r="Z2721">
        <v>0.03</v>
      </c>
      <c r="AA2721">
        <v>0.03</v>
      </c>
      <c r="AB2721">
        <v>0.03</v>
      </c>
      <c r="AC2721">
        <v>0.03</v>
      </c>
      <c r="AD2721">
        <v>266.15766516000002</v>
      </c>
      <c r="AE2721">
        <v>267.77818053999999</v>
      </c>
      <c r="AF2721">
        <v>264.13441814999999</v>
      </c>
      <c r="AG2721">
        <v>266.33985328</v>
      </c>
      <c r="AH2721" t="s">
        <v>12</v>
      </c>
      <c r="AI2721" t="s">
        <v>12</v>
      </c>
    </row>
    <row r="2722" spans="1:35" x14ac:dyDescent="0.25">
      <c r="A2722">
        <v>1587043800</v>
      </c>
      <c r="B2722">
        <v>16.938689799999999</v>
      </c>
      <c r="C2722">
        <v>17.097785210000001</v>
      </c>
      <c r="D2722">
        <v>16.329652670000002</v>
      </c>
      <c r="E2722">
        <v>16.938689799999999</v>
      </c>
      <c r="F2722">
        <v>16.938689799999999</v>
      </c>
      <c r="G2722">
        <v>17.097785210000001</v>
      </c>
      <c r="H2722">
        <v>16.329652670000002</v>
      </c>
      <c r="I2722">
        <v>16.938689799999999</v>
      </c>
      <c r="J2722">
        <v>2763.5</v>
      </c>
      <c r="K2722">
        <v>2822.5</v>
      </c>
      <c r="L2722">
        <v>2739</v>
      </c>
      <c r="M2722">
        <v>2780</v>
      </c>
      <c r="N2722">
        <v>2767.75</v>
      </c>
      <c r="O2722">
        <v>2831.5</v>
      </c>
      <c r="P2722">
        <v>2746</v>
      </c>
      <c r="Q2722">
        <v>2787.5</v>
      </c>
      <c r="R2722">
        <v>2799.34</v>
      </c>
      <c r="S2722">
        <v>2806.51</v>
      </c>
      <c r="T2722">
        <v>2764.32</v>
      </c>
      <c r="U2722">
        <v>2799.55</v>
      </c>
      <c r="V2722">
        <v>0.05</v>
      </c>
      <c r="W2722">
        <v>0.05</v>
      </c>
      <c r="X2722">
        <v>0.05</v>
      </c>
      <c r="Y2722">
        <v>0.05</v>
      </c>
      <c r="Z2722">
        <v>0.03</v>
      </c>
      <c r="AA2722">
        <v>0.03</v>
      </c>
      <c r="AB2722">
        <v>0.03</v>
      </c>
      <c r="AC2722">
        <v>0.03</v>
      </c>
      <c r="AD2722">
        <v>267.67270321000001</v>
      </c>
      <c r="AE2722">
        <v>268.51652187000002</v>
      </c>
      <c r="AF2722">
        <v>264.42208360000001</v>
      </c>
      <c r="AG2722">
        <v>267.62475897000002</v>
      </c>
      <c r="AH2722" t="s">
        <v>12</v>
      </c>
      <c r="AI2722" t="s">
        <v>12</v>
      </c>
    </row>
    <row r="2723" spans="1:35" x14ac:dyDescent="0.25">
      <c r="A2723">
        <v>1587130200</v>
      </c>
      <c r="B2723">
        <v>18.072244619999999</v>
      </c>
      <c r="C2723">
        <v>18.42523757</v>
      </c>
      <c r="D2723">
        <v>17.530325869999999</v>
      </c>
      <c r="E2723">
        <v>18.320831210000001</v>
      </c>
      <c r="F2723">
        <v>18.072244619999999</v>
      </c>
      <c r="G2723">
        <v>18.42523757</v>
      </c>
      <c r="H2723">
        <v>17.530325869999999</v>
      </c>
      <c r="I2723">
        <v>18.320831210000001</v>
      </c>
      <c r="J2723">
        <v>2852.25</v>
      </c>
      <c r="K2723">
        <v>2877</v>
      </c>
      <c r="L2723">
        <v>2816</v>
      </c>
      <c r="M2723">
        <v>2862.5</v>
      </c>
      <c r="N2723">
        <v>2863</v>
      </c>
      <c r="O2723">
        <v>2885</v>
      </c>
      <c r="P2723">
        <v>2821</v>
      </c>
      <c r="Q2723">
        <v>2870</v>
      </c>
      <c r="R2723">
        <v>2842.43</v>
      </c>
      <c r="S2723">
        <v>2879.22</v>
      </c>
      <c r="T2723">
        <v>2830.88</v>
      </c>
      <c r="U2723">
        <v>2874.56</v>
      </c>
      <c r="V2723">
        <v>0.05</v>
      </c>
      <c r="W2723">
        <v>0.05</v>
      </c>
      <c r="X2723">
        <v>0.05</v>
      </c>
      <c r="Y2723">
        <v>0.05</v>
      </c>
      <c r="Z2723">
        <v>0.03</v>
      </c>
      <c r="AA2723">
        <v>0.03</v>
      </c>
      <c r="AB2723">
        <v>0.03</v>
      </c>
      <c r="AC2723">
        <v>0.03</v>
      </c>
      <c r="AD2723">
        <v>273.64655577000002</v>
      </c>
      <c r="AE2723">
        <v>275.48761466000002</v>
      </c>
      <c r="AF2723">
        <v>270.78907894000002</v>
      </c>
      <c r="AG2723">
        <v>274.85475066999999</v>
      </c>
      <c r="AH2723" t="s">
        <v>12</v>
      </c>
      <c r="AI2723" t="s">
        <v>12</v>
      </c>
    </row>
    <row r="2724" spans="1:35" x14ac:dyDescent="0.25">
      <c r="A2724">
        <v>1587389400</v>
      </c>
      <c r="B2724">
        <v>17.530325869999999</v>
      </c>
      <c r="C2724">
        <v>18.231340039999999</v>
      </c>
      <c r="D2724">
        <v>17.286711019999998</v>
      </c>
      <c r="E2724">
        <v>17.33642833</v>
      </c>
      <c r="F2724">
        <v>17.530325869999999</v>
      </c>
      <c r="G2724">
        <v>18.231340039999999</v>
      </c>
      <c r="H2724">
        <v>17.286711019999998</v>
      </c>
      <c r="I2724">
        <v>17.33642833</v>
      </c>
      <c r="J2724">
        <v>2855.5</v>
      </c>
      <c r="K2724">
        <v>2867</v>
      </c>
      <c r="L2724">
        <v>2798</v>
      </c>
      <c r="M2724">
        <v>2799.5</v>
      </c>
      <c r="N2724">
        <v>2861.5</v>
      </c>
      <c r="O2724">
        <v>2875.5</v>
      </c>
      <c r="P2724">
        <v>2804.25</v>
      </c>
      <c r="Q2724">
        <v>2806.5</v>
      </c>
      <c r="R2724">
        <v>2845.62</v>
      </c>
      <c r="S2724">
        <v>2868.98</v>
      </c>
      <c r="T2724">
        <v>2820.43</v>
      </c>
      <c r="U2724">
        <v>2823.16</v>
      </c>
      <c r="V2724">
        <v>0.05</v>
      </c>
      <c r="W2724">
        <v>0.05</v>
      </c>
      <c r="X2724">
        <v>0.05</v>
      </c>
      <c r="Y2724">
        <v>0.05</v>
      </c>
      <c r="Z2724">
        <v>0.02</v>
      </c>
      <c r="AA2724">
        <v>0.02</v>
      </c>
      <c r="AB2724">
        <v>0.02</v>
      </c>
      <c r="AC2724">
        <v>0.02</v>
      </c>
      <c r="AD2724">
        <v>270.99044476</v>
      </c>
      <c r="AE2724">
        <v>274.99973404999997</v>
      </c>
      <c r="AF2724">
        <v>269.78224985999998</v>
      </c>
      <c r="AG2724">
        <v>270.01238222000001</v>
      </c>
      <c r="AH2724" t="s">
        <v>12</v>
      </c>
      <c r="AI2724" t="s">
        <v>12</v>
      </c>
    </row>
    <row r="2725" spans="1:35" x14ac:dyDescent="0.25">
      <c r="A2725">
        <v>1587475800</v>
      </c>
      <c r="B2725">
        <v>16.43157317</v>
      </c>
      <c r="C2725">
        <v>16.67518802</v>
      </c>
      <c r="D2725">
        <v>15.566491859999999</v>
      </c>
      <c r="E2725">
        <v>15.73553074</v>
      </c>
      <c r="F2725">
        <v>16.43157317</v>
      </c>
      <c r="G2725">
        <v>16.67518802</v>
      </c>
      <c r="H2725">
        <v>15.566491859999999</v>
      </c>
      <c r="I2725">
        <v>15.73553074</v>
      </c>
      <c r="J2725">
        <v>2803.5</v>
      </c>
      <c r="K2725">
        <v>2822</v>
      </c>
      <c r="L2725">
        <v>2711</v>
      </c>
      <c r="M2725">
        <v>2725</v>
      </c>
      <c r="N2725">
        <v>2807</v>
      </c>
      <c r="O2725">
        <v>2833.25</v>
      </c>
      <c r="P2725">
        <v>2717.25</v>
      </c>
      <c r="Q2725">
        <v>2732</v>
      </c>
      <c r="R2725">
        <v>2784.81</v>
      </c>
      <c r="S2725">
        <v>2785.54</v>
      </c>
      <c r="T2725">
        <v>2727.1</v>
      </c>
      <c r="U2725">
        <v>2736.56</v>
      </c>
      <c r="V2725">
        <v>0.05</v>
      </c>
      <c r="W2725">
        <v>0.05</v>
      </c>
      <c r="X2725">
        <v>0.05</v>
      </c>
      <c r="Y2725">
        <v>0.05</v>
      </c>
      <c r="Z2725">
        <v>0.01</v>
      </c>
      <c r="AA2725">
        <v>0.01</v>
      </c>
      <c r="AB2725">
        <v>0.01</v>
      </c>
      <c r="AC2725">
        <v>0.01</v>
      </c>
      <c r="AD2725">
        <v>265.35220190000001</v>
      </c>
      <c r="AE2725">
        <v>266.60834104000003</v>
      </c>
      <c r="AF2725">
        <v>260.83585429999999</v>
      </c>
      <c r="AG2725">
        <v>261.81391683999999</v>
      </c>
      <c r="AH2725" t="s">
        <v>12</v>
      </c>
      <c r="AI2725" t="s">
        <v>12</v>
      </c>
    </row>
    <row r="2726" spans="1:35" x14ac:dyDescent="0.25">
      <c r="A2726">
        <v>1587562200</v>
      </c>
      <c r="B2726">
        <v>16.66027283</v>
      </c>
      <c r="C2726">
        <v>17.11767214</v>
      </c>
      <c r="D2726">
        <v>16.421629710000001</v>
      </c>
      <c r="E2726">
        <v>16.799481310000001</v>
      </c>
      <c r="F2726">
        <v>16.66027283</v>
      </c>
      <c r="G2726">
        <v>17.11767214</v>
      </c>
      <c r="H2726">
        <v>16.421629710000001</v>
      </c>
      <c r="I2726">
        <v>16.799481310000001</v>
      </c>
      <c r="J2726">
        <v>2739.75</v>
      </c>
      <c r="K2726">
        <v>2800</v>
      </c>
      <c r="L2726">
        <v>2715</v>
      </c>
      <c r="M2726">
        <v>2781</v>
      </c>
      <c r="N2726">
        <v>2737.25</v>
      </c>
      <c r="O2726">
        <v>2808</v>
      </c>
      <c r="P2726">
        <v>2717.25</v>
      </c>
      <c r="Q2726">
        <v>2788.5</v>
      </c>
      <c r="R2726">
        <v>2787.89</v>
      </c>
      <c r="S2726">
        <v>2815.1</v>
      </c>
      <c r="T2726">
        <v>2775.95</v>
      </c>
      <c r="U2726">
        <v>2799.31</v>
      </c>
      <c r="V2726">
        <v>0.05</v>
      </c>
      <c r="W2726">
        <v>0.05</v>
      </c>
      <c r="X2726">
        <v>0.05</v>
      </c>
      <c r="Y2726">
        <v>0.05</v>
      </c>
      <c r="Z2726">
        <v>0.01</v>
      </c>
      <c r="AA2726">
        <v>0.01</v>
      </c>
      <c r="AB2726">
        <v>0.01</v>
      </c>
      <c r="AC2726">
        <v>0.01</v>
      </c>
      <c r="AD2726">
        <v>266.90559533999999</v>
      </c>
      <c r="AE2726">
        <v>269.44664016000002</v>
      </c>
      <c r="AF2726">
        <v>265.52480116999999</v>
      </c>
      <c r="AG2726">
        <v>267.62475897000002</v>
      </c>
      <c r="AH2726" t="s">
        <v>12</v>
      </c>
      <c r="AI2726" t="s">
        <v>12</v>
      </c>
    </row>
    <row r="2727" spans="1:35" x14ac:dyDescent="0.25">
      <c r="A2727">
        <v>1587648600</v>
      </c>
      <c r="B2727">
        <v>17.053039630000001</v>
      </c>
      <c r="C2727">
        <v>17.664562629999999</v>
      </c>
      <c r="D2727">
        <v>16.737334669999999</v>
      </c>
      <c r="E2727">
        <v>16.77959439</v>
      </c>
      <c r="F2727">
        <v>17.053039630000001</v>
      </c>
      <c r="G2727">
        <v>17.664562629999999</v>
      </c>
      <c r="H2727">
        <v>16.737334669999999</v>
      </c>
      <c r="I2727">
        <v>16.77959439</v>
      </c>
      <c r="J2727">
        <v>2781</v>
      </c>
      <c r="K2727">
        <v>2828</v>
      </c>
      <c r="L2727">
        <v>2766.75</v>
      </c>
      <c r="M2727">
        <v>2773</v>
      </c>
      <c r="N2727">
        <v>2790.5</v>
      </c>
      <c r="O2727">
        <v>2836.75</v>
      </c>
      <c r="P2727">
        <v>2772.75</v>
      </c>
      <c r="Q2727">
        <v>2780.75</v>
      </c>
      <c r="R2727">
        <v>2810.42</v>
      </c>
      <c r="S2727">
        <v>2844.9</v>
      </c>
      <c r="T2727">
        <v>2794.26</v>
      </c>
      <c r="U2727">
        <v>2797.8</v>
      </c>
      <c r="V2727">
        <v>0.04</v>
      </c>
      <c r="W2727">
        <v>0.04</v>
      </c>
      <c r="X2727">
        <v>0.04</v>
      </c>
      <c r="Y2727">
        <v>0.04</v>
      </c>
      <c r="Z2727">
        <v>0.01</v>
      </c>
      <c r="AA2727">
        <v>0.01</v>
      </c>
      <c r="AB2727">
        <v>0.01</v>
      </c>
      <c r="AC2727">
        <v>0.01</v>
      </c>
      <c r="AD2727">
        <v>268.95760890000003</v>
      </c>
      <c r="AE2727">
        <v>272.26576160000002</v>
      </c>
      <c r="AF2727">
        <v>267.28914927</v>
      </c>
      <c r="AG2727">
        <v>267.60558127000002</v>
      </c>
      <c r="AH2727" t="s">
        <v>12</v>
      </c>
      <c r="AI2727" t="s">
        <v>12</v>
      </c>
    </row>
    <row r="2728" spans="1:35" x14ac:dyDescent="0.25">
      <c r="A2728">
        <v>1587735000</v>
      </c>
      <c r="B2728">
        <v>17.09281348</v>
      </c>
      <c r="C2728">
        <v>17.61484531</v>
      </c>
      <c r="D2728">
        <v>16.68513149</v>
      </c>
      <c r="E2728">
        <v>17.490552019999999</v>
      </c>
      <c r="F2728">
        <v>17.09281348</v>
      </c>
      <c r="G2728">
        <v>17.61484531</v>
      </c>
      <c r="H2728">
        <v>16.68513149</v>
      </c>
      <c r="I2728">
        <v>17.490552019999999</v>
      </c>
      <c r="J2728">
        <v>2772.75</v>
      </c>
      <c r="K2728">
        <v>2826.25</v>
      </c>
      <c r="L2728">
        <v>2749</v>
      </c>
      <c r="M2728">
        <v>2821.5</v>
      </c>
      <c r="N2728">
        <v>2777</v>
      </c>
      <c r="O2728">
        <v>2835</v>
      </c>
      <c r="P2728">
        <v>2755.25</v>
      </c>
      <c r="Q2728">
        <v>2829.5</v>
      </c>
      <c r="R2728">
        <v>2812.64</v>
      </c>
      <c r="S2728">
        <v>2842.71</v>
      </c>
      <c r="T2728">
        <v>2791.76</v>
      </c>
      <c r="U2728">
        <v>2836.74</v>
      </c>
      <c r="V2728">
        <v>0.05</v>
      </c>
      <c r="W2728">
        <v>0.05</v>
      </c>
      <c r="X2728">
        <v>0.05</v>
      </c>
      <c r="Y2728">
        <v>0.05</v>
      </c>
      <c r="Z2728">
        <v>0.03</v>
      </c>
      <c r="AA2728">
        <v>0.03</v>
      </c>
      <c r="AB2728">
        <v>0.03</v>
      </c>
      <c r="AC2728">
        <v>0.03</v>
      </c>
      <c r="AD2728">
        <v>269.18774126</v>
      </c>
      <c r="AE2728">
        <v>272.03562922999998</v>
      </c>
      <c r="AF2728">
        <v>267.04942806000003</v>
      </c>
      <c r="AG2728">
        <v>271.33564330000002</v>
      </c>
      <c r="AH2728" t="s">
        <v>12</v>
      </c>
      <c r="AI2728" t="s">
        <v>12</v>
      </c>
    </row>
    <row r="2729" spans="1:35" x14ac:dyDescent="0.25">
      <c r="A2729">
        <v>1587994200</v>
      </c>
      <c r="B2729">
        <v>17.893262279999998</v>
      </c>
      <c r="C2729">
        <v>18.46501142</v>
      </c>
      <c r="D2729">
        <v>17.798799379999998</v>
      </c>
      <c r="E2729">
        <v>18.26117043</v>
      </c>
      <c r="F2729">
        <v>17.893262279999998</v>
      </c>
      <c r="G2729">
        <v>18.46501142</v>
      </c>
      <c r="H2729">
        <v>17.798799379999998</v>
      </c>
      <c r="I2729">
        <v>18.26117043</v>
      </c>
      <c r="J2729">
        <v>2829</v>
      </c>
      <c r="K2729">
        <v>2873.25</v>
      </c>
      <c r="L2729">
        <v>2807.5</v>
      </c>
      <c r="M2729">
        <v>2861</v>
      </c>
      <c r="N2729">
        <v>2829</v>
      </c>
      <c r="O2729">
        <v>2881.25</v>
      </c>
      <c r="P2729">
        <v>2812.75</v>
      </c>
      <c r="Q2729">
        <v>2869</v>
      </c>
      <c r="R2729">
        <v>2854.65</v>
      </c>
      <c r="S2729">
        <v>2887.72</v>
      </c>
      <c r="T2729">
        <v>2852.89</v>
      </c>
      <c r="U2729">
        <v>2878.48</v>
      </c>
      <c r="V2729">
        <v>0.04</v>
      </c>
      <c r="W2729">
        <v>0.04</v>
      </c>
      <c r="X2729">
        <v>0.04</v>
      </c>
      <c r="Y2729">
        <v>0.04</v>
      </c>
      <c r="Z2729">
        <v>0.03</v>
      </c>
      <c r="AA2729">
        <v>0.03</v>
      </c>
      <c r="AB2729">
        <v>0.03</v>
      </c>
      <c r="AC2729">
        <v>0.03</v>
      </c>
      <c r="AD2729">
        <v>273.39724570999999</v>
      </c>
      <c r="AE2729">
        <v>276.41773295000002</v>
      </c>
      <c r="AF2729">
        <v>272.91780328999999</v>
      </c>
      <c r="AG2729">
        <v>275.24789344999999</v>
      </c>
      <c r="AH2729" t="s">
        <v>12</v>
      </c>
      <c r="AI2729" t="s">
        <v>12</v>
      </c>
    </row>
    <row r="2730" spans="1:35" x14ac:dyDescent="0.25">
      <c r="A2730">
        <v>1588080600</v>
      </c>
      <c r="B2730">
        <v>19.011901909999999</v>
      </c>
      <c r="C2730">
        <v>19.076534420000002</v>
      </c>
      <c r="D2730">
        <v>17.930550270000001</v>
      </c>
      <c r="E2730">
        <v>17.99269692</v>
      </c>
      <c r="F2730">
        <v>19.011901909999999</v>
      </c>
      <c r="G2730">
        <v>19.076534420000002</v>
      </c>
      <c r="H2730">
        <v>17.930550270000001</v>
      </c>
      <c r="I2730">
        <v>17.99269692</v>
      </c>
      <c r="J2730">
        <v>2857</v>
      </c>
      <c r="K2730">
        <v>2906</v>
      </c>
      <c r="L2730">
        <v>2842.5</v>
      </c>
      <c r="M2730">
        <v>2859</v>
      </c>
      <c r="N2730">
        <v>2867.75</v>
      </c>
      <c r="O2730">
        <v>2913.5</v>
      </c>
      <c r="P2730">
        <v>2851</v>
      </c>
      <c r="Q2730">
        <v>2867.25</v>
      </c>
      <c r="R2730">
        <v>2909.96</v>
      </c>
      <c r="S2730">
        <v>2921.15</v>
      </c>
      <c r="T2730">
        <v>2860.71</v>
      </c>
      <c r="U2730">
        <v>2863.39</v>
      </c>
      <c r="V2730">
        <v>0.04</v>
      </c>
      <c r="W2730">
        <v>0.04</v>
      </c>
      <c r="X2730">
        <v>0.04</v>
      </c>
      <c r="Y2730">
        <v>0.04</v>
      </c>
      <c r="Z2730">
        <v>0.01</v>
      </c>
      <c r="AA2730">
        <v>0.01</v>
      </c>
      <c r="AB2730">
        <v>0.01</v>
      </c>
      <c r="AC2730">
        <v>0.01</v>
      </c>
      <c r="AD2730">
        <v>279.05466626999998</v>
      </c>
      <c r="AE2730">
        <v>279.41904251</v>
      </c>
      <c r="AF2730">
        <v>273.66573346000001</v>
      </c>
      <c r="AG2730">
        <v>273.98216545999998</v>
      </c>
      <c r="AH2730" t="s">
        <v>12</v>
      </c>
      <c r="AI2730" t="s">
        <v>12</v>
      </c>
    </row>
    <row r="2731" spans="1:35" x14ac:dyDescent="0.25">
      <c r="A2731">
        <v>1588167000</v>
      </c>
      <c r="B2731">
        <v>19.09642135</v>
      </c>
      <c r="C2731">
        <v>19.71714205</v>
      </c>
      <c r="D2731">
        <v>18.877665149999999</v>
      </c>
      <c r="E2731">
        <v>19.384781780000001</v>
      </c>
      <c r="F2731">
        <v>19.09642135</v>
      </c>
      <c r="G2731">
        <v>19.71714205</v>
      </c>
      <c r="H2731">
        <v>18.877665149999999</v>
      </c>
      <c r="I2731">
        <v>19.384781780000001</v>
      </c>
      <c r="J2731">
        <v>2859</v>
      </c>
      <c r="K2731">
        <v>2950.25</v>
      </c>
      <c r="L2731">
        <v>2853</v>
      </c>
      <c r="M2731">
        <v>2932.5</v>
      </c>
      <c r="N2731">
        <v>2870.5</v>
      </c>
      <c r="O2731">
        <v>2959.75</v>
      </c>
      <c r="P2731">
        <v>2860.75</v>
      </c>
      <c r="Q2731">
        <v>2941</v>
      </c>
      <c r="R2731">
        <v>2918.46</v>
      </c>
      <c r="S2731">
        <v>2954.86</v>
      </c>
      <c r="T2731">
        <v>2912.16</v>
      </c>
      <c r="U2731">
        <v>2939.51</v>
      </c>
      <c r="V2731">
        <v>0.04</v>
      </c>
      <c r="W2731">
        <v>0.04</v>
      </c>
      <c r="X2731">
        <v>0.04</v>
      </c>
      <c r="Y2731">
        <v>0.04</v>
      </c>
      <c r="Z2731">
        <v>0.01</v>
      </c>
      <c r="AA2731">
        <v>0.01</v>
      </c>
      <c r="AB2731">
        <v>0.01</v>
      </c>
      <c r="AC2731">
        <v>0.01</v>
      </c>
      <c r="AD2731">
        <v>279.54369752999997</v>
      </c>
      <c r="AE2731">
        <v>282.75596174999998</v>
      </c>
      <c r="AF2731">
        <v>278.46974650999999</v>
      </c>
      <c r="AG2731">
        <v>281.15462407000001</v>
      </c>
      <c r="AH2731" t="s">
        <v>12</v>
      </c>
      <c r="AI2731" t="s">
        <v>12</v>
      </c>
    </row>
    <row r="2732" spans="1:35" x14ac:dyDescent="0.25">
      <c r="A2732">
        <v>1588253400</v>
      </c>
      <c r="B2732">
        <v>19.101393080000001</v>
      </c>
      <c r="C2732">
        <v>19.20579944</v>
      </c>
      <c r="D2732">
        <v>18.479926620000001</v>
      </c>
      <c r="E2732">
        <v>18.84286303</v>
      </c>
      <c r="F2732">
        <v>19.101393080000001</v>
      </c>
      <c r="G2732">
        <v>19.20579944</v>
      </c>
      <c r="H2732">
        <v>18.479926620000001</v>
      </c>
      <c r="I2732">
        <v>18.84286303</v>
      </c>
      <c r="J2732">
        <v>2950.5</v>
      </c>
      <c r="K2732">
        <v>2956.25</v>
      </c>
      <c r="L2732">
        <v>2870</v>
      </c>
      <c r="M2732">
        <v>2894</v>
      </c>
      <c r="N2732">
        <v>2956.5</v>
      </c>
      <c r="O2732">
        <v>2965</v>
      </c>
      <c r="P2732">
        <v>2878</v>
      </c>
      <c r="Q2732">
        <v>2902.5</v>
      </c>
      <c r="R2732">
        <v>2930.91</v>
      </c>
      <c r="S2732">
        <v>2930.91</v>
      </c>
      <c r="T2732">
        <v>2892.47</v>
      </c>
      <c r="U2732">
        <v>2912.43</v>
      </c>
      <c r="V2732">
        <v>0.05</v>
      </c>
      <c r="W2732">
        <v>0.05</v>
      </c>
      <c r="X2732">
        <v>0.05</v>
      </c>
      <c r="Y2732">
        <v>0.05</v>
      </c>
      <c r="Z2732">
        <v>0.04</v>
      </c>
      <c r="AA2732">
        <v>0.04</v>
      </c>
      <c r="AB2732">
        <v>0.04</v>
      </c>
      <c r="AC2732">
        <v>0.04</v>
      </c>
      <c r="AD2732">
        <v>279.71629681000002</v>
      </c>
      <c r="AE2732">
        <v>281.26384105</v>
      </c>
      <c r="AF2732">
        <v>276.72457609999998</v>
      </c>
      <c r="AG2732">
        <v>278.53686844999999</v>
      </c>
      <c r="AH2732" t="s">
        <v>12</v>
      </c>
      <c r="AI2732" t="s">
        <v>12</v>
      </c>
    </row>
    <row r="2733" spans="1:35" x14ac:dyDescent="0.25">
      <c r="A2733">
        <v>1588339800</v>
      </c>
      <c r="B2733">
        <v>17.8336015</v>
      </c>
      <c r="C2733">
        <v>17.987725180000002</v>
      </c>
      <c r="D2733">
        <v>17.112700409999999</v>
      </c>
      <c r="E2733">
        <v>17.331456599999999</v>
      </c>
      <c r="F2733">
        <v>17.8336015</v>
      </c>
      <c r="G2733">
        <v>17.987725180000002</v>
      </c>
      <c r="H2733">
        <v>17.112700409999999</v>
      </c>
      <c r="I2733">
        <v>17.331456599999999</v>
      </c>
      <c r="J2733">
        <v>2865.5</v>
      </c>
      <c r="K2733">
        <v>2870</v>
      </c>
      <c r="L2733">
        <v>2804</v>
      </c>
      <c r="M2733">
        <v>2813.25</v>
      </c>
      <c r="N2733">
        <v>2871.5</v>
      </c>
      <c r="O2733">
        <v>2879.75</v>
      </c>
      <c r="P2733">
        <v>2811.75</v>
      </c>
      <c r="Q2733">
        <v>2821.75</v>
      </c>
      <c r="R2733">
        <v>2869.09</v>
      </c>
      <c r="S2733">
        <v>2869.09</v>
      </c>
      <c r="T2733">
        <v>2821.61</v>
      </c>
      <c r="U2733">
        <v>2830.71</v>
      </c>
      <c r="V2733">
        <v>0.05</v>
      </c>
      <c r="W2733">
        <v>0.05</v>
      </c>
      <c r="X2733">
        <v>0.05</v>
      </c>
      <c r="Y2733">
        <v>0.05</v>
      </c>
      <c r="Z2733">
        <v>0.03</v>
      </c>
      <c r="AA2733">
        <v>0.03</v>
      </c>
      <c r="AB2733">
        <v>0.03</v>
      </c>
      <c r="AC2733">
        <v>0.03</v>
      </c>
      <c r="AD2733">
        <v>273.57943383000003</v>
      </c>
      <c r="AE2733">
        <v>278.70678285000002</v>
      </c>
      <c r="AF2733">
        <v>269.94526028000001</v>
      </c>
      <c r="AG2733">
        <v>271.16304402999998</v>
      </c>
      <c r="AH2733" t="s">
        <v>12</v>
      </c>
      <c r="AI2733" t="s">
        <v>12</v>
      </c>
    </row>
    <row r="2734" spans="1:35" x14ac:dyDescent="0.25">
      <c r="A2734">
        <v>1588599000</v>
      </c>
      <c r="B2734">
        <v>16.973491920000001</v>
      </c>
      <c r="C2734">
        <v>17.565127990000001</v>
      </c>
      <c r="D2734">
        <v>16.680159750000001</v>
      </c>
      <c r="E2734">
        <v>17.515410679999999</v>
      </c>
      <c r="F2734">
        <v>16.973491920000001</v>
      </c>
      <c r="G2734">
        <v>17.565127990000001</v>
      </c>
      <c r="H2734">
        <v>16.680159750000001</v>
      </c>
      <c r="I2734">
        <v>17.515410679999999</v>
      </c>
      <c r="J2734">
        <v>2783.25</v>
      </c>
      <c r="K2734">
        <v>2826.75</v>
      </c>
      <c r="L2734">
        <v>2763</v>
      </c>
      <c r="M2734">
        <v>2816.75</v>
      </c>
      <c r="N2734">
        <v>2789</v>
      </c>
      <c r="O2734">
        <v>2835.75</v>
      </c>
      <c r="P2734">
        <v>2771</v>
      </c>
      <c r="Q2734">
        <v>2825.25</v>
      </c>
      <c r="R2734">
        <v>2815.01</v>
      </c>
      <c r="S2734">
        <v>2844.24</v>
      </c>
      <c r="T2734">
        <v>2797.85</v>
      </c>
      <c r="U2734">
        <v>2842.74</v>
      </c>
      <c r="V2734">
        <v>0.05</v>
      </c>
      <c r="W2734">
        <v>0.05</v>
      </c>
      <c r="X2734">
        <v>0.05</v>
      </c>
      <c r="Y2734">
        <v>0.05</v>
      </c>
      <c r="Z2734">
        <v>0.05</v>
      </c>
      <c r="AA2734">
        <v>0.05</v>
      </c>
      <c r="AB2734">
        <v>0.05</v>
      </c>
      <c r="AC2734">
        <v>0.05</v>
      </c>
      <c r="AD2734">
        <v>269.19733011</v>
      </c>
      <c r="AE2734">
        <v>272.22740620000002</v>
      </c>
      <c r="AF2734">
        <v>267.65352551000001</v>
      </c>
      <c r="AG2734">
        <v>271.9109742</v>
      </c>
      <c r="AH2734" t="s">
        <v>12</v>
      </c>
      <c r="AI2734" t="s">
        <v>12</v>
      </c>
    </row>
    <row r="2735" spans="1:35" x14ac:dyDescent="0.25">
      <c r="A2735">
        <v>1588685400</v>
      </c>
      <c r="B2735">
        <v>18.067272890000002</v>
      </c>
      <c r="C2735">
        <v>18.54455913</v>
      </c>
      <c r="D2735">
        <v>17.893262279999998</v>
      </c>
      <c r="E2735">
        <v>17.982753450000001</v>
      </c>
      <c r="F2735">
        <v>18.067272890000002</v>
      </c>
      <c r="G2735">
        <v>18.54455913</v>
      </c>
      <c r="H2735">
        <v>17.893262279999998</v>
      </c>
      <c r="I2735">
        <v>17.982753450000001</v>
      </c>
      <c r="J2735">
        <v>2820.5</v>
      </c>
      <c r="K2735">
        <v>2881</v>
      </c>
      <c r="L2735">
        <v>2817.5</v>
      </c>
      <c r="M2735">
        <v>2849.5</v>
      </c>
      <c r="N2735">
        <v>2827</v>
      </c>
      <c r="O2735">
        <v>2889.75</v>
      </c>
      <c r="P2735">
        <v>2824.5</v>
      </c>
      <c r="Q2735">
        <v>2858.25</v>
      </c>
      <c r="R2735">
        <v>2868.88</v>
      </c>
      <c r="S2735">
        <v>2898.23</v>
      </c>
      <c r="T2735">
        <v>2863.55</v>
      </c>
      <c r="U2735">
        <v>2868.44</v>
      </c>
      <c r="V2735">
        <v>0.05</v>
      </c>
      <c r="W2735">
        <v>0.05</v>
      </c>
      <c r="X2735">
        <v>0.05</v>
      </c>
      <c r="Y2735">
        <v>0.05</v>
      </c>
      <c r="Z2735">
        <v>0.05</v>
      </c>
      <c r="AA2735">
        <v>0.05</v>
      </c>
      <c r="AB2735">
        <v>0.05</v>
      </c>
      <c r="AC2735">
        <v>0.05</v>
      </c>
      <c r="AD2735">
        <v>274.85475066999999</v>
      </c>
      <c r="AE2735">
        <v>277.35744010000002</v>
      </c>
      <c r="AF2735">
        <v>272.04847828999999</v>
      </c>
      <c r="AG2735">
        <v>274.42325248999998</v>
      </c>
      <c r="AH2735" t="s">
        <v>12</v>
      </c>
      <c r="AI2735" t="s">
        <v>12</v>
      </c>
    </row>
    <row r="2736" spans="1:35" x14ac:dyDescent="0.25">
      <c r="A2736">
        <v>1588771800</v>
      </c>
      <c r="B2736">
        <v>18.33077467</v>
      </c>
      <c r="C2736">
        <v>18.41032238</v>
      </c>
      <c r="D2736">
        <v>17.585014919999999</v>
      </c>
      <c r="E2736">
        <v>17.624788769999999</v>
      </c>
      <c r="F2736">
        <v>18.33077467</v>
      </c>
      <c r="G2736">
        <v>18.41032238</v>
      </c>
      <c r="H2736">
        <v>17.585014919999999</v>
      </c>
      <c r="I2736">
        <v>17.624788769999999</v>
      </c>
      <c r="J2736">
        <v>2849.25</v>
      </c>
      <c r="K2736">
        <v>2876</v>
      </c>
      <c r="L2736">
        <v>2824.75</v>
      </c>
      <c r="M2736">
        <v>2824.75</v>
      </c>
      <c r="N2736">
        <v>2857.75</v>
      </c>
      <c r="O2736">
        <v>2886.25</v>
      </c>
      <c r="P2736">
        <v>2832</v>
      </c>
      <c r="Q2736">
        <v>2833.5</v>
      </c>
      <c r="R2736">
        <v>2883.14</v>
      </c>
      <c r="S2736">
        <v>2891.11</v>
      </c>
      <c r="T2736">
        <v>2847.65</v>
      </c>
      <c r="U2736">
        <v>2848.42</v>
      </c>
      <c r="V2736">
        <v>0.05</v>
      </c>
      <c r="W2736">
        <v>0.05</v>
      </c>
      <c r="X2736">
        <v>0.05</v>
      </c>
      <c r="Y2736">
        <v>0.05</v>
      </c>
      <c r="Z2736">
        <v>0.05</v>
      </c>
      <c r="AA2736">
        <v>0.05</v>
      </c>
      <c r="AB2736">
        <v>0.05</v>
      </c>
      <c r="AC2736">
        <v>0.05</v>
      </c>
      <c r="AD2736">
        <v>276.19718943999999</v>
      </c>
      <c r="AE2736">
        <v>276.59992106999999</v>
      </c>
      <c r="AF2736">
        <v>272.11234001999998</v>
      </c>
      <c r="AG2736">
        <v>272.56301589999998</v>
      </c>
      <c r="AH2736" t="s">
        <v>12</v>
      </c>
      <c r="AI2736" t="s">
        <v>12</v>
      </c>
    </row>
    <row r="2737" spans="1:35" x14ac:dyDescent="0.25">
      <c r="A2737">
        <v>1588858200</v>
      </c>
      <c r="B2737">
        <v>18.266142160000001</v>
      </c>
      <c r="C2737">
        <v>18.634050299999998</v>
      </c>
      <c r="D2737">
        <v>18.142097450000001</v>
      </c>
      <c r="E2737">
        <v>18.25122696</v>
      </c>
      <c r="F2737">
        <v>18.266142160000001</v>
      </c>
      <c r="G2737">
        <v>18.634050299999998</v>
      </c>
      <c r="H2737">
        <v>18.142097450000001</v>
      </c>
      <c r="I2737">
        <v>18.25122696</v>
      </c>
      <c r="J2737">
        <v>2828.75</v>
      </c>
      <c r="K2737">
        <v>2886</v>
      </c>
      <c r="L2737">
        <v>2816</v>
      </c>
      <c r="M2737">
        <v>2871</v>
      </c>
      <c r="N2737">
        <v>2832</v>
      </c>
      <c r="O2737">
        <v>2895</v>
      </c>
      <c r="P2737">
        <v>2823</v>
      </c>
      <c r="Q2737">
        <v>2880</v>
      </c>
      <c r="R2737">
        <v>2878.26</v>
      </c>
      <c r="S2737">
        <v>2901.92</v>
      </c>
      <c r="T2737">
        <v>2876.48</v>
      </c>
      <c r="U2737">
        <v>2881.19</v>
      </c>
      <c r="V2737">
        <v>0.05</v>
      </c>
      <c r="W2737">
        <v>0.05</v>
      </c>
      <c r="X2737">
        <v>0.05</v>
      </c>
      <c r="Y2737">
        <v>0.05</v>
      </c>
      <c r="Z2737">
        <v>0.05</v>
      </c>
      <c r="AA2737">
        <v>0.05</v>
      </c>
      <c r="AB2737">
        <v>0.05</v>
      </c>
      <c r="AC2737">
        <v>0.05</v>
      </c>
      <c r="AD2737">
        <v>275.91911284000003</v>
      </c>
      <c r="AE2737">
        <v>277.86564906000001</v>
      </c>
      <c r="AF2737">
        <v>275.32460423999999</v>
      </c>
      <c r="AG2737">
        <v>275.85199089999998</v>
      </c>
      <c r="AH2737" t="s">
        <v>12</v>
      </c>
      <c r="AI2737" t="s">
        <v>12</v>
      </c>
    </row>
    <row r="2738" spans="1:35" x14ac:dyDescent="0.25">
      <c r="A2738">
        <v>1588944600</v>
      </c>
      <c r="B2738">
        <v>18.88263688</v>
      </c>
      <c r="C2738">
        <v>19.225686369999998</v>
      </c>
      <c r="D2738">
        <v>18.663880689999999</v>
      </c>
      <c r="E2738">
        <v>19.146138659999998</v>
      </c>
      <c r="F2738">
        <v>18.88263688</v>
      </c>
      <c r="G2738">
        <v>19.225686369999998</v>
      </c>
      <c r="H2738">
        <v>18.663880689999999</v>
      </c>
      <c r="I2738">
        <v>19.146138659999998</v>
      </c>
      <c r="J2738">
        <v>2873</v>
      </c>
      <c r="K2738">
        <v>2923.5</v>
      </c>
      <c r="L2738">
        <v>2873</v>
      </c>
      <c r="M2738">
        <v>2919.5</v>
      </c>
      <c r="N2738">
        <v>2882</v>
      </c>
      <c r="O2738">
        <v>2933</v>
      </c>
      <c r="P2738">
        <v>2879.75</v>
      </c>
      <c r="Q2738">
        <v>2928.5</v>
      </c>
      <c r="R2738">
        <v>2908.83</v>
      </c>
      <c r="S2738">
        <v>2932.16</v>
      </c>
      <c r="T2738">
        <v>2902.88</v>
      </c>
      <c r="U2738">
        <v>2929.8</v>
      </c>
      <c r="V2738">
        <v>0.05</v>
      </c>
      <c r="W2738">
        <v>0.05</v>
      </c>
      <c r="X2738">
        <v>0.05</v>
      </c>
      <c r="Y2738">
        <v>0.05</v>
      </c>
      <c r="Z2738">
        <v>0.06</v>
      </c>
      <c r="AA2738">
        <v>0.06</v>
      </c>
      <c r="AB2738">
        <v>0.06</v>
      </c>
      <c r="AC2738">
        <v>0.06</v>
      </c>
      <c r="AD2738">
        <v>279.12178820999998</v>
      </c>
      <c r="AE2738">
        <v>280.90531400999998</v>
      </c>
      <c r="AF2738">
        <v>277.94235985</v>
      </c>
      <c r="AG2738">
        <v>280.41628273999999</v>
      </c>
      <c r="AH2738" t="s">
        <v>12</v>
      </c>
      <c r="AI2738" t="s">
        <v>12</v>
      </c>
    </row>
    <row r="2739" spans="1:35" x14ac:dyDescent="0.25">
      <c r="A2739">
        <v>1589203800</v>
      </c>
      <c r="B2739">
        <v>18.728513199999998</v>
      </c>
      <c r="C2739">
        <v>19.45935776</v>
      </c>
      <c r="D2739">
        <v>18.643993760000001</v>
      </c>
      <c r="E2739">
        <v>19.175969049999999</v>
      </c>
      <c r="F2739">
        <v>18.728513199999998</v>
      </c>
      <c r="G2739">
        <v>19.45935776</v>
      </c>
      <c r="H2739">
        <v>18.643993760000001</v>
      </c>
      <c r="I2739">
        <v>19.175969049999999</v>
      </c>
      <c r="J2739">
        <v>2910</v>
      </c>
      <c r="K2739">
        <v>2936.5</v>
      </c>
      <c r="L2739">
        <v>2883</v>
      </c>
      <c r="M2739">
        <v>2913.75</v>
      </c>
      <c r="N2739">
        <v>2920.75</v>
      </c>
      <c r="O2739">
        <v>2947</v>
      </c>
      <c r="P2739">
        <v>2889.75</v>
      </c>
      <c r="Q2739">
        <v>2922.75</v>
      </c>
      <c r="R2739">
        <v>2915.46</v>
      </c>
      <c r="S2739">
        <v>2944.25</v>
      </c>
      <c r="T2739">
        <v>2903.44</v>
      </c>
      <c r="U2739">
        <v>2930.32</v>
      </c>
      <c r="V2739">
        <v>0.05</v>
      </c>
      <c r="W2739">
        <v>0.05</v>
      </c>
      <c r="X2739">
        <v>0.05</v>
      </c>
      <c r="Y2739">
        <v>0.05</v>
      </c>
      <c r="Z2739">
        <v>0.06</v>
      </c>
      <c r="AA2739">
        <v>0.06</v>
      </c>
      <c r="AB2739">
        <v>0.06</v>
      </c>
      <c r="AC2739">
        <v>0.06</v>
      </c>
      <c r="AD2739">
        <v>278.40262457</v>
      </c>
      <c r="AE2739">
        <v>281.91214308999997</v>
      </c>
      <c r="AF2739">
        <v>277.96153755</v>
      </c>
      <c r="AG2739">
        <v>280.47381582999998</v>
      </c>
      <c r="AH2739" t="s">
        <v>12</v>
      </c>
      <c r="AI2739" t="s">
        <v>12</v>
      </c>
    </row>
    <row r="2740" spans="1:35" x14ac:dyDescent="0.25">
      <c r="A2740">
        <v>1589290200</v>
      </c>
      <c r="B2740">
        <v>19.40964044</v>
      </c>
      <c r="C2740">
        <v>19.504053630000001</v>
      </c>
      <c r="D2740">
        <v>17.99269692</v>
      </c>
      <c r="E2740">
        <v>17.997668650000001</v>
      </c>
      <c r="F2740">
        <v>19.40964044</v>
      </c>
      <c r="G2740">
        <v>19.504053630000001</v>
      </c>
      <c r="H2740">
        <v>17.99269692</v>
      </c>
      <c r="I2740">
        <v>17.997668650000001</v>
      </c>
      <c r="J2740">
        <v>2912.5</v>
      </c>
      <c r="K2740">
        <v>2930</v>
      </c>
      <c r="L2740">
        <v>2830</v>
      </c>
      <c r="M2740">
        <v>2843.5</v>
      </c>
      <c r="N2740">
        <v>2919.25</v>
      </c>
      <c r="O2740">
        <v>2939.25</v>
      </c>
      <c r="P2740">
        <v>2838</v>
      </c>
      <c r="Q2740">
        <v>2852.5</v>
      </c>
      <c r="R2740">
        <v>2939.5</v>
      </c>
      <c r="S2740">
        <v>2945.82</v>
      </c>
      <c r="T2740">
        <v>2869.59</v>
      </c>
      <c r="U2740">
        <v>2870.12</v>
      </c>
      <c r="V2740">
        <v>0.05</v>
      </c>
      <c r="W2740">
        <v>0.05</v>
      </c>
      <c r="X2740">
        <v>0.05</v>
      </c>
      <c r="Y2740">
        <v>0.05</v>
      </c>
      <c r="Z2740">
        <v>0.06</v>
      </c>
      <c r="AA2740">
        <v>0.06</v>
      </c>
      <c r="AB2740">
        <v>0.06</v>
      </c>
      <c r="AC2740">
        <v>0.06</v>
      </c>
      <c r="AD2740">
        <v>281.71077726999999</v>
      </c>
      <c r="AE2740">
        <v>282.14227545</v>
      </c>
      <c r="AF2740">
        <v>274.73968447999999</v>
      </c>
      <c r="AG2740">
        <v>274.88351720999998</v>
      </c>
      <c r="AH2740" t="s">
        <v>12</v>
      </c>
      <c r="AI2740" t="s">
        <v>12</v>
      </c>
    </row>
    <row r="2741" spans="1:35" x14ac:dyDescent="0.25">
      <c r="A2741">
        <v>1589376600</v>
      </c>
      <c r="B2741">
        <v>17.893262279999998</v>
      </c>
      <c r="C2741">
        <v>18.10217445</v>
      </c>
      <c r="D2741">
        <v>16.555866460000001</v>
      </c>
      <c r="E2741">
        <v>17.067954820000001</v>
      </c>
      <c r="F2741">
        <v>17.893262279999998</v>
      </c>
      <c r="G2741">
        <v>18.10217445</v>
      </c>
      <c r="H2741">
        <v>16.555866460000001</v>
      </c>
      <c r="I2741">
        <v>17.067954820000001</v>
      </c>
      <c r="J2741">
        <v>2828</v>
      </c>
      <c r="K2741">
        <v>2867.5</v>
      </c>
      <c r="L2741">
        <v>2779.5</v>
      </c>
      <c r="M2741">
        <v>2804.25</v>
      </c>
      <c r="N2741">
        <v>2839.75</v>
      </c>
      <c r="O2741">
        <v>2876.75</v>
      </c>
      <c r="P2741">
        <v>2786</v>
      </c>
      <c r="Q2741">
        <v>2813</v>
      </c>
      <c r="R2741">
        <v>2865.86</v>
      </c>
      <c r="S2741">
        <v>2874.14</v>
      </c>
      <c r="T2741">
        <v>2793.15</v>
      </c>
      <c r="U2741">
        <v>2820</v>
      </c>
      <c r="V2741">
        <v>0.05</v>
      </c>
      <c r="W2741">
        <v>0.05</v>
      </c>
      <c r="X2741">
        <v>0.05</v>
      </c>
      <c r="Y2741">
        <v>0.05</v>
      </c>
      <c r="Z2741">
        <v>0.04</v>
      </c>
      <c r="AA2741">
        <v>0.04</v>
      </c>
      <c r="AB2741">
        <v>0.04</v>
      </c>
      <c r="AC2741">
        <v>0.04</v>
      </c>
      <c r="AD2741">
        <v>274.29859746</v>
      </c>
      <c r="AE2741">
        <v>275.38213732999998</v>
      </c>
      <c r="AF2741">
        <v>267.49530951000003</v>
      </c>
      <c r="AG2741">
        <v>270.02197107000001</v>
      </c>
      <c r="AH2741" t="s">
        <v>12</v>
      </c>
      <c r="AI2741" t="s">
        <v>12</v>
      </c>
    </row>
    <row r="2742" spans="1:35" x14ac:dyDescent="0.25">
      <c r="A2742">
        <v>1589463000</v>
      </c>
      <c r="B2742">
        <v>16.55089473</v>
      </c>
      <c r="C2742">
        <v>17.689421280000001</v>
      </c>
      <c r="D2742">
        <v>16.098467150000001</v>
      </c>
      <c r="E2742">
        <v>17.689421280000001</v>
      </c>
      <c r="F2742">
        <v>16.55089473</v>
      </c>
      <c r="G2742">
        <v>17.689421280000001</v>
      </c>
      <c r="H2742">
        <v>16.098467150000001</v>
      </c>
      <c r="I2742">
        <v>17.689421280000001</v>
      </c>
      <c r="J2742">
        <v>2812.5</v>
      </c>
      <c r="K2742">
        <v>2845.25</v>
      </c>
      <c r="L2742">
        <v>2751.5</v>
      </c>
      <c r="M2742">
        <v>2838.5</v>
      </c>
      <c r="N2742">
        <v>2820.25</v>
      </c>
      <c r="O2742">
        <v>2853.75</v>
      </c>
      <c r="P2742">
        <v>2760.25</v>
      </c>
      <c r="Q2742">
        <v>2847</v>
      </c>
      <c r="R2742">
        <v>2794.54</v>
      </c>
      <c r="S2742">
        <v>2852.8</v>
      </c>
      <c r="T2742">
        <v>2766.64</v>
      </c>
      <c r="U2742">
        <v>2852.5</v>
      </c>
      <c r="V2742">
        <v>0.05</v>
      </c>
      <c r="W2742">
        <v>0.05</v>
      </c>
      <c r="X2742">
        <v>0.05</v>
      </c>
      <c r="Y2742">
        <v>0.05</v>
      </c>
      <c r="Z2742">
        <v>0.02</v>
      </c>
      <c r="AA2742">
        <v>0.02</v>
      </c>
      <c r="AB2742">
        <v>0.02</v>
      </c>
      <c r="AC2742">
        <v>0.02</v>
      </c>
      <c r="AD2742">
        <v>267.48092623999997</v>
      </c>
      <c r="AE2742">
        <v>273.38765685999999</v>
      </c>
      <c r="AF2742">
        <v>265.00700334999999</v>
      </c>
      <c r="AG2742">
        <v>273.25341298000001</v>
      </c>
      <c r="AH2742" t="s">
        <v>12</v>
      </c>
      <c r="AI2742" t="s">
        <v>12</v>
      </c>
    </row>
    <row r="2743" spans="1:35" x14ac:dyDescent="0.25">
      <c r="A2743">
        <v>1589549400</v>
      </c>
      <c r="B2743">
        <v>17.18727638</v>
      </c>
      <c r="C2743">
        <v>17.90932098</v>
      </c>
      <c r="D2743">
        <v>16.98343539</v>
      </c>
      <c r="E2743">
        <v>17.898234009999999</v>
      </c>
      <c r="F2743">
        <v>17.18727638</v>
      </c>
      <c r="G2743">
        <v>17.90932098</v>
      </c>
      <c r="H2743">
        <v>16.98343539</v>
      </c>
      <c r="I2743">
        <v>17.898234009999999</v>
      </c>
      <c r="J2743">
        <v>2839.5</v>
      </c>
      <c r="K2743">
        <v>2853.75</v>
      </c>
      <c r="L2743">
        <v>2801</v>
      </c>
      <c r="M2743">
        <v>2838</v>
      </c>
      <c r="N2743">
        <v>2846.25</v>
      </c>
      <c r="O2743">
        <v>2863.5</v>
      </c>
      <c r="P2743">
        <v>2809.5</v>
      </c>
      <c r="Q2743">
        <v>2846.5</v>
      </c>
      <c r="R2743">
        <v>2829.95</v>
      </c>
      <c r="S2743">
        <v>2865.01</v>
      </c>
      <c r="T2743">
        <v>2816.78</v>
      </c>
      <c r="U2743">
        <v>2863.7</v>
      </c>
      <c r="V2743">
        <v>0.05</v>
      </c>
      <c r="W2743">
        <v>0.05</v>
      </c>
      <c r="X2743">
        <v>0.05</v>
      </c>
      <c r="Y2743">
        <v>0.05</v>
      </c>
      <c r="Z2743">
        <v>0.05</v>
      </c>
      <c r="AA2743">
        <v>0.05</v>
      </c>
      <c r="AB2743">
        <v>0.05</v>
      </c>
      <c r="AC2743">
        <v>0.05</v>
      </c>
      <c r="AD2743">
        <v>270.76031239999998</v>
      </c>
      <c r="AE2743">
        <v>274.55749636000002</v>
      </c>
      <c r="AF2743">
        <v>269.77266100999998</v>
      </c>
      <c r="AG2743">
        <v>274.50955212000002</v>
      </c>
      <c r="AH2743" t="s">
        <v>12</v>
      </c>
      <c r="AI2743" t="s">
        <v>12</v>
      </c>
    </row>
    <row r="2744" spans="1:35" x14ac:dyDescent="0.25">
      <c r="A2744">
        <v>1589808600</v>
      </c>
      <c r="B2744">
        <v>19.19088425</v>
      </c>
      <c r="C2744">
        <v>19.862068019999999</v>
      </c>
      <c r="D2744">
        <v>19.106364809999999</v>
      </c>
      <c r="E2744">
        <v>19.55382066</v>
      </c>
      <c r="F2744">
        <v>19.19088425</v>
      </c>
      <c r="G2744">
        <v>19.862068019999999</v>
      </c>
      <c r="H2744">
        <v>19.106364809999999</v>
      </c>
      <c r="I2744">
        <v>19.55382066</v>
      </c>
      <c r="J2744">
        <v>2848</v>
      </c>
      <c r="K2744">
        <v>2955</v>
      </c>
      <c r="L2744">
        <v>2845</v>
      </c>
      <c r="M2744">
        <v>2939.25</v>
      </c>
      <c r="N2744">
        <v>2859.75</v>
      </c>
      <c r="O2744">
        <v>2964.75</v>
      </c>
      <c r="P2744">
        <v>2850</v>
      </c>
      <c r="Q2744">
        <v>2948</v>
      </c>
      <c r="R2744">
        <v>2913.86</v>
      </c>
      <c r="S2744">
        <v>2968.09</v>
      </c>
      <c r="T2744">
        <v>2913.86</v>
      </c>
      <c r="U2744">
        <v>2953.91</v>
      </c>
      <c r="V2744">
        <v>0.05</v>
      </c>
      <c r="W2744">
        <v>0.05</v>
      </c>
      <c r="X2744">
        <v>0.05</v>
      </c>
      <c r="Y2744">
        <v>0.05</v>
      </c>
      <c r="Z2744">
        <v>0.04</v>
      </c>
      <c r="AA2744">
        <v>0.04</v>
      </c>
      <c r="AB2744">
        <v>0.04</v>
      </c>
      <c r="AC2744">
        <v>0.04</v>
      </c>
      <c r="AD2744">
        <v>281.00120249000003</v>
      </c>
      <c r="AE2744">
        <v>284.54907639999999</v>
      </c>
      <c r="AF2744">
        <v>280.66559280000001</v>
      </c>
      <c r="AG2744">
        <v>282.87102793000003</v>
      </c>
      <c r="AH2744" t="s">
        <v>12</v>
      </c>
      <c r="AI2744" t="s">
        <v>12</v>
      </c>
    </row>
    <row r="2745" spans="1:35" x14ac:dyDescent="0.25">
      <c r="A2745">
        <v>1589895000</v>
      </c>
      <c r="B2745">
        <v>19.419583899999999</v>
      </c>
      <c r="C2745">
        <v>19.777598300000001</v>
      </c>
      <c r="D2745">
        <v>18.932354199999999</v>
      </c>
      <c r="E2745">
        <v>18.952241130000001</v>
      </c>
      <c r="F2745">
        <v>19.419583899999999</v>
      </c>
      <c r="G2745">
        <v>19.777598300000001</v>
      </c>
      <c r="H2745">
        <v>18.932354199999999</v>
      </c>
      <c r="I2745">
        <v>18.952241130000001</v>
      </c>
      <c r="J2745">
        <v>2933.5</v>
      </c>
      <c r="K2745">
        <v>2967</v>
      </c>
      <c r="L2745">
        <v>2906</v>
      </c>
      <c r="M2745">
        <v>2910.25</v>
      </c>
      <c r="N2745">
        <v>2945</v>
      </c>
      <c r="O2745">
        <v>2976.25</v>
      </c>
      <c r="P2745">
        <v>2914.25</v>
      </c>
      <c r="Q2745">
        <v>2918.75</v>
      </c>
      <c r="R2745">
        <v>2948.59</v>
      </c>
      <c r="S2745">
        <v>2964.21</v>
      </c>
      <c r="T2745">
        <v>2922.35</v>
      </c>
      <c r="U2745">
        <v>2922.94</v>
      </c>
      <c r="V2745">
        <v>0.05</v>
      </c>
      <c r="W2745">
        <v>0.05</v>
      </c>
      <c r="X2745">
        <v>0.05</v>
      </c>
      <c r="Y2745">
        <v>0.05</v>
      </c>
      <c r="Z2745">
        <v>0.04</v>
      </c>
      <c r="AA2745">
        <v>0.04</v>
      </c>
      <c r="AB2745">
        <v>0.04</v>
      </c>
      <c r="AC2745">
        <v>0.04</v>
      </c>
      <c r="AD2745">
        <v>282.24775277999998</v>
      </c>
      <c r="AE2745">
        <v>284.02648416</v>
      </c>
      <c r="AF2745">
        <v>279.94642916999999</v>
      </c>
      <c r="AG2745">
        <v>279.96560685999998</v>
      </c>
      <c r="AH2745" t="s">
        <v>12</v>
      </c>
      <c r="AI2745" t="s">
        <v>12</v>
      </c>
    </row>
    <row r="2746" spans="1:35" x14ac:dyDescent="0.25">
      <c r="A2746">
        <v>1589981400</v>
      </c>
      <c r="B2746">
        <v>19.693029150000001</v>
      </c>
      <c r="C2746">
        <v>20.085795950000001</v>
      </c>
      <c r="D2746">
        <v>19.638340100000001</v>
      </c>
      <c r="E2746">
        <v>19.90681361</v>
      </c>
      <c r="F2746">
        <v>19.693029150000001</v>
      </c>
      <c r="G2746">
        <v>20.085795950000001</v>
      </c>
      <c r="H2746">
        <v>19.638340100000001</v>
      </c>
      <c r="I2746">
        <v>19.90681361</v>
      </c>
      <c r="J2746">
        <v>2905</v>
      </c>
      <c r="K2746">
        <v>2966.5</v>
      </c>
      <c r="L2746">
        <v>2899</v>
      </c>
      <c r="M2746">
        <v>2959.75</v>
      </c>
      <c r="N2746">
        <v>2913.5</v>
      </c>
      <c r="O2746">
        <v>2975.75</v>
      </c>
      <c r="P2746">
        <v>2908.5</v>
      </c>
      <c r="Q2746">
        <v>2968.5</v>
      </c>
      <c r="R2746">
        <v>2953.63</v>
      </c>
      <c r="S2746">
        <v>2980.29</v>
      </c>
      <c r="T2746">
        <v>2953.63</v>
      </c>
      <c r="U2746">
        <v>2971.61</v>
      </c>
      <c r="V2746">
        <v>0.05</v>
      </c>
      <c r="W2746">
        <v>0.05</v>
      </c>
      <c r="X2746">
        <v>0.05</v>
      </c>
      <c r="Y2746">
        <v>0.05</v>
      </c>
      <c r="Z2746">
        <v>0.01</v>
      </c>
      <c r="AA2746">
        <v>0.01</v>
      </c>
      <c r="AB2746">
        <v>0.01</v>
      </c>
      <c r="AC2746">
        <v>0.01</v>
      </c>
      <c r="AD2746">
        <v>283.65731349999999</v>
      </c>
      <c r="AE2746">
        <v>285.62302742000003</v>
      </c>
      <c r="AF2746">
        <v>283.41759229000002</v>
      </c>
      <c r="AG2746">
        <v>284.72167567000002</v>
      </c>
      <c r="AH2746" t="s">
        <v>12</v>
      </c>
      <c r="AI2746" t="s">
        <v>12</v>
      </c>
    </row>
    <row r="2747" spans="1:35" x14ac:dyDescent="0.25">
      <c r="A2747">
        <v>1590067800</v>
      </c>
      <c r="B2747">
        <v>19.87698322</v>
      </c>
      <c r="C2747">
        <v>20.049452590000001</v>
      </c>
      <c r="D2747">
        <v>19.24602075</v>
      </c>
      <c r="E2747">
        <v>19.47427295</v>
      </c>
      <c r="F2747">
        <v>19.87698322</v>
      </c>
      <c r="G2747">
        <v>20.049452590000001</v>
      </c>
      <c r="H2747">
        <v>19.24602075</v>
      </c>
      <c r="I2747">
        <v>19.47427295</v>
      </c>
      <c r="J2747">
        <v>2963</v>
      </c>
      <c r="K2747">
        <v>2964.75</v>
      </c>
      <c r="L2747">
        <v>2924.75</v>
      </c>
      <c r="M2747">
        <v>2928.25</v>
      </c>
      <c r="N2747">
        <v>2972.25</v>
      </c>
      <c r="O2747">
        <v>2973.5</v>
      </c>
      <c r="P2747">
        <v>2933</v>
      </c>
      <c r="Q2747">
        <v>2937</v>
      </c>
      <c r="R2747">
        <v>2969.95</v>
      </c>
      <c r="S2747">
        <v>2978.5</v>
      </c>
      <c r="T2747">
        <v>2938.57</v>
      </c>
      <c r="U2747">
        <v>2948.51</v>
      </c>
      <c r="V2747">
        <v>0.05</v>
      </c>
      <c r="W2747">
        <v>0.05</v>
      </c>
      <c r="X2747">
        <v>0.05</v>
      </c>
      <c r="Y2747">
        <v>0.05</v>
      </c>
      <c r="Z2747">
        <v>0.02</v>
      </c>
      <c r="AA2747">
        <v>0.02</v>
      </c>
      <c r="AB2747">
        <v>0.02</v>
      </c>
      <c r="AC2747">
        <v>0.02</v>
      </c>
      <c r="AD2747">
        <v>284.58743179999999</v>
      </c>
      <c r="AE2747">
        <v>285.43125046</v>
      </c>
      <c r="AF2747">
        <v>281.61354634999998</v>
      </c>
      <c r="AG2747">
        <v>282.75596174999998</v>
      </c>
      <c r="AH2747" t="s">
        <v>12</v>
      </c>
      <c r="AI2747" t="s">
        <v>12</v>
      </c>
    </row>
    <row r="2748" spans="1:35" x14ac:dyDescent="0.25">
      <c r="A2748">
        <v>1590154200</v>
      </c>
      <c r="B2748">
        <v>19.429527369999999</v>
      </c>
      <c r="C2748">
        <v>19.628396639999998</v>
      </c>
      <c r="D2748">
        <v>19.161053859999999</v>
      </c>
      <c r="E2748">
        <v>19.578679319999999</v>
      </c>
      <c r="F2748">
        <v>19.429527369999999</v>
      </c>
      <c r="G2748">
        <v>19.628396639999998</v>
      </c>
      <c r="H2748">
        <v>19.161053859999999</v>
      </c>
      <c r="I2748">
        <v>19.578679319999999</v>
      </c>
      <c r="J2748">
        <v>2927.5</v>
      </c>
      <c r="K2748">
        <v>2948.25</v>
      </c>
      <c r="L2748">
        <v>2896.25</v>
      </c>
      <c r="M2748">
        <v>2943.75</v>
      </c>
      <c r="N2748">
        <v>2936.75</v>
      </c>
      <c r="O2748">
        <v>2957.5</v>
      </c>
      <c r="P2748">
        <v>2903.75</v>
      </c>
      <c r="Q2748">
        <v>2953</v>
      </c>
      <c r="R2748">
        <v>2948.05</v>
      </c>
      <c r="S2748">
        <v>2956.76</v>
      </c>
      <c r="T2748">
        <v>2933.59</v>
      </c>
      <c r="U2748">
        <v>2955.45</v>
      </c>
      <c r="V2748">
        <v>0.05</v>
      </c>
      <c r="W2748">
        <v>0.05</v>
      </c>
      <c r="X2748">
        <v>0.05</v>
      </c>
      <c r="Y2748">
        <v>0.05</v>
      </c>
      <c r="Z2748">
        <v>0.04</v>
      </c>
      <c r="AA2748">
        <v>0.04</v>
      </c>
      <c r="AB2748">
        <v>0.04</v>
      </c>
      <c r="AC2748">
        <v>0.04</v>
      </c>
      <c r="AD2748">
        <v>282.45870745000002</v>
      </c>
      <c r="AE2748">
        <v>283.47512538000001</v>
      </c>
      <c r="AF2748">
        <v>281.16421292000001</v>
      </c>
      <c r="AG2748">
        <v>283.29293725999997</v>
      </c>
      <c r="AH2748" t="s">
        <v>12</v>
      </c>
      <c r="AI2748" t="s">
        <v>12</v>
      </c>
    </row>
    <row r="2749" spans="1:35" x14ac:dyDescent="0.25">
      <c r="A2749">
        <v>1590499800</v>
      </c>
      <c r="B2749">
        <v>20.891216480000001</v>
      </c>
      <c r="C2749">
        <v>20.9409338</v>
      </c>
      <c r="D2749">
        <v>20.24489136</v>
      </c>
      <c r="E2749">
        <v>20.329410800000002</v>
      </c>
      <c r="F2749">
        <v>20.891216480000001</v>
      </c>
      <c r="G2749">
        <v>20.9409338</v>
      </c>
      <c r="H2749">
        <v>20.24489136</v>
      </c>
      <c r="I2749">
        <v>20.329410800000002</v>
      </c>
      <c r="J2749">
        <v>2942</v>
      </c>
      <c r="K2749">
        <v>3010.5</v>
      </c>
      <c r="L2749">
        <v>2941</v>
      </c>
      <c r="M2749">
        <v>2985</v>
      </c>
      <c r="N2749">
        <v>2948.5</v>
      </c>
      <c r="O2749">
        <v>3019.75</v>
      </c>
      <c r="P2749">
        <v>2947.5</v>
      </c>
      <c r="Q2749">
        <v>2994.5</v>
      </c>
      <c r="R2749">
        <v>3004.08</v>
      </c>
      <c r="S2749">
        <v>3021.72</v>
      </c>
      <c r="T2749">
        <v>2988.17</v>
      </c>
      <c r="U2749">
        <v>2991.77</v>
      </c>
      <c r="V2749">
        <v>0.05</v>
      </c>
      <c r="W2749">
        <v>0.05</v>
      </c>
      <c r="X2749">
        <v>0.05</v>
      </c>
      <c r="Y2749">
        <v>0.05</v>
      </c>
      <c r="Z2749">
        <v>0.06</v>
      </c>
      <c r="AA2749">
        <v>0.06</v>
      </c>
      <c r="AB2749">
        <v>0.06</v>
      </c>
      <c r="AC2749">
        <v>0.06</v>
      </c>
      <c r="AD2749">
        <v>289.51609988000001</v>
      </c>
      <c r="AE2749">
        <v>289.76540992999998</v>
      </c>
      <c r="AF2749">
        <v>286.40931298999999</v>
      </c>
      <c r="AG2749">
        <v>286.78327808</v>
      </c>
      <c r="AH2749" t="s">
        <v>12</v>
      </c>
      <c r="AI2749" t="s">
        <v>12</v>
      </c>
    </row>
    <row r="2750" spans="1:35" x14ac:dyDescent="0.25">
      <c r="A2750">
        <v>1590586200</v>
      </c>
      <c r="B2750">
        <v>20.945905530000001</v>
      </c>
      <c r="C2750">
        <v>21.2243225</v>
      </c>
      <c r="D2750">
        <v>19.872011489999998</v>
      </c>
      <c r="E2750">
        <v>21.219350769999998</v>
      </c>
      <c r="F2750">
        <v>20.945905530000001</v>
      </c>
      <c r="G2750">
        <v>21.2243225</v>
      </c>
      <c r="H2750">
        <v>19.872011489999998</v>
      </c>
      <c r="I2750">
        <v>21.219350769999998</v>
      </c>
      <c r="J2750">
        <v>2981.25</v>
      </c>
      <c r="K2750">
        <v>3029.5</v>
      </c>
      <c r="L2750">
        <v>2956</v>
      </c>
      <c r="M2750">
        <v>3025.5</v>
      </c>
      <c r="N2750">
        <v>2994</v>
      </c>
      <c r="O2750">
        <v>3039.5</v>
      </c>
      <c r="P2750">
        <v>2965.5</v>
      </c>
      <c r="Q2750">
        <v>3035.5</v>
      </c>
      <c r="R2750">
        <v>3015.65</v>
      </c>
      <c r="S2750">
        <v>3036.25</v>
      </c>
      <c r="T2750">
        <v>2969.75</v>
      </c>
      <c r="U2750">
        <v>3036.13</v>
      </c>
      <c r="V2750">
        <v>0.05</v>
      </c>
      <c r="W2750">
        <v>0.05</v>
      </c>
      <c r="X2750">
        <v>0.05</v>
      </c>
      <c r="Y2750">
        <v>0.05</v>
      </c>
      <c r="Z2750">
        <v>0.06</v>
      </c>
      <c r="AA2750">
        <v>0.06</v>
      </c>
      <c r="AB2750">
        <v>0.06</v>
      </c>
      <c r="AC2750">
        <v>0.06</v>
      </c>
      <c r="AD2750">
        <v>289.69828799999999</v>
      </c>
      <c r="AE2750">
        <v>291.08867100999998</v>
      </c>
      <c r="AF2750">
        <v>284.66414257999998</v>
      </c>
      <c r="AG2750">
        <v>291.05031561999999</v>
      </c>
      <c r="AH2750" t="s">
        <v>12</v>
      </c>
      <c r="AI2750" t="s">
        <v>12</v>
      </c>
    </row>
    <row r="2751" spans="1:35" x14ac:dyDescent="0.25">
      <c r="A2751">
        <v>1590672600</v>
      </c>
      <c r="B2751">
        <v>21.472909080000001</v>
      </c>
      <c r="C2751">
        <v>21.920364939999999</v>
      </c>
      <c r="D2751">
        <v>20.95584899</v>
      </c>
      <c r="E2751">
        <v>21.114944399999999</v>
      </c>
      <c r="F2751">
        <v>21.472909080000001</v>
      </c>
      <c r="G2751">
        <v>21.920364939999999</v>
      </c>
      <c r="H2751">
        <v>20.95584899</v>
      </c>
      <c r="I2751">
        <v>21.114944399999999</v>
      </c>
      <c r="J2751">
        <v>3025</v>
      </c>
      <c r="K2751">
        <v>3055.75</v>
      </c>
      <c r="L2751">
        <v>3010</v>
      </c>
      <c r="M2751">
        <v>3028</v>
      </c>
      <c r="N2751">
        <v>3035</v>
      </c>
      <c r="O2751">
        <v>3065.5</v>
      </c>
      <c r="P2751">
        <v>3019.5</v>
      </c>
      <c r="Q2751">
        <v>3038</v>
      </c>
      <c r="R2751">
        <v>3046.61</v>
      </c>
      <c r="S2751">
        <v>3068.67</v>
      </c>
      <c r="T2751">
        <v>3023.4</v>
      </c>
      <c r="U2751">
        <v>3029.73</v>
      </c>
      <c r="V2751">
        <v>0.05</v>
      </c>
      <c r="W2751">
        <v>0.05</v>
      </c>
      <c r="X2751">
        <v>0.05</v>
      </c>
      <c r="Y2751">
        <v>0.05</v>
      </c>
      <c r="Z2751">
        <v>0.06</v>
      </c>
      <c r="AA2751">
        <v>0.06</v>
      </c>
      <c r="AB2751">
        <v>0.06</v>
      </c>
      <c r="AC2751">
        <v>0.06</v>
      </c>
      <c r="AD2751">
        <v>292.12426663999997</v>
      </c>
      <c r="AE2751">
        <v>294.22422444</v>
      </c>
      <c r="AF2751">
        <v>289.81335417999998</v>
      </c>
      <c r="AG2751">
        <v>290.51334011</v>
      </c>
      <c r="AH2751" t="s">
        <v>12</v>
      </c>
      <c r="AI2751" t="s">
        <v>12</v>
      </c>
    </row>
    <row r="2752" spans="1:35" x14ac:dyDescent="0.25">
      <c r="A2752">
        <v>1590759000</v>
      </c>
      <c r="B2752">
        <v>21.005566309999999</v>
      </c>
      <c r="C2752">
        <v>21.512682940000001</v>
      </c>
      <c r="D2752">
        <v>20.334382529999999</v>
      </c>
      <c r="E2752">
        <v>21.363530990000001</v>
      </c>
      <c r="F2752">
        <v>21.005566309999999</v>
      </c>
      <c r="G2752">
        <v>21.512682940000001</v>
      </c>
      <c r="H2752">
        <v>20.334382529999999</v>
      </c>
      <c r="I2752">
        <v>21.363530990000001</v>
      </c>
      <c r="J2752">
        <v>3026.25</v>
      </c>
      <c r="K2752">
        <v>3047.5</v>
      </c>
      <c r="L2752">
        <v>2982.25</v>
      </c>
      <c r="M2752">
        <v>3031.75</v>
      </c>
      <c r="N2752">
        <v>3036</v>
      </c>
      <c r="O2752">
        <v>3058.25</v>
      </c>
      <c r="P2752">
        <v>2992</v>
      </c>
      <c r="Q2752">
        <v>3042</v>
      </c>
      <c r="R2752">
        <v>3025.17</v>
      </c>
      <c r="S2752">
        <v>3049.17</v>
      </c>
      <c r="T2752">
        <v>2998.61</v>
      </c>
      <c r="U2752">
        <v>3044.31</v>
      </c>
      <c r="V2752">
        <v>0.05</v>
      </c>
      <c r="W2752">
        <v>0.05</v>
      </c>
      <c r="X2752">
        <v>0.05</v>
      </c>
      <c r="Y2752">
        <v>0.05</v>
      </c>
      <c r="Z2752">
        <v>0.06</v>
      </c>
      <c r="AA2752">
        <v>0.06</v>
      </c>
      <c r="AB2752">
        <v>0.06</v>
      </c>
      <c r="AC2752">
        <v>0.06</v>
      </c>
      <c r="AD2752">
        <v>290.02430884</v>
      </c>
      <c r="AE2752">
        <v>292.42152093999999</v>
      </c>
      <c r="AF2752">
        <v>287.15724317000002</v>
      </c>
      <c r="AG2752">
        <v>291.80783464000001</v>
      </c>
      <c r="AH2752" t="s">
        <v>12</v>
      </c>
      <c r="AI2752" t="s">
        <v>12</v>
      </c>
    </row>
    <row r="2753" spans="1:35" x14ac:dyDescent="0.25">
      <c r="A2753">
        <v>1591018200</v>
      </c>
      <c r="B2753">
        <v>21.2392377</v>
      </c>
      <c r="C2753">
        <v>21.781156450000001</v>
      </c>
      <c r="D2753">
        <v>21.124887869999998</v>
      </c>
      <c r="E2753">
        <v>21.646919690000001</v>
      </c>
      <c r="F2753">
        <v>21.2392377</v>
      </c>
      <c r="G2753">
        <v>21.781156450000001</v>
      </c>
      <c r="H2753">
        <v>21.124887869999998</v>
      </c>
      <c r="I2753">
        <v>21.646919690000001</v>
      </c>
      <c r="J2753">
        <v>3020</v>
      </c>
      <c r="K2753">
        <v>3048.25</v>
      </c>
      <c r="L2753">
        <v>2999</v>
      </c>
      <c r="M2753">
        <v>3043.5</v>
      </c>
      <c r="N2753">
        <v>3029.75</v>
      </c>
      <c r="O2753">
        <v>3059</v>
      </c>
      <c r="P2753">
        <v>3008</v>
      </c>
      <c r="Q2753">
        <v>3054</v>
      </c>
      <c r="R2753">
        <v>3038.78</v>
      </c>
      <c r="S2753">
        <v>3062.18</v>
      </c>
      <c r="T2753">
        <v>3031.54</v>
      </c>
      <c r="U2753">
        <v>3055.73</v>
      </c>
      <c r="V2753">
        <v>0.05</v>
      </c>
      <c r="W2753">
        <v>0.05</v>
      </c>
      <c r="X2753">
        <v>0.05</v>
      </c>
      <c r="Y2753">
        <v>0.05</v>
      </c>
      <c r="Z2753">
        <v>0.06</v>
      </c>
      <c r="AA2753">
        <v>0.06</v>
      </c>
      <c r="AB2753">
        <v>0.06</v>
      </c>
      <c r="AC2753">
        <v>0.06</v>
      </c>
      <c r="AD2753">
        <v>291.13661525999999</v>
      </c>
      <c r="AE2753">
        <v>293.61533257000002</v>
      </c>
      <c r="AF2753">
        <v>290.59963974999999</v>
      </c>
      <c r="AG2753">
        <v>292.98726299999998</v>
      </c>
      <c r="AH2753" t="s">
        <v>12</v>
      </c>
      <c r="AI2753" t="s">
        <v>12</v>
      </c>
    </row>
    <row r="2754" spans="1:35" x14ac:dyDescent="0.25">
      <c r="A2754">
        <v>1591104600</v>
      </c>
      <c r="B2754">
        <v>21.860704160000001</v>
      </c>
      <c r="C2754">
        <v>22.19381018</v>
      </c>
      <c r="D2754">
        <v>21.552456790000001</v>
      </c>
      <c r="E2754">
        <v>22.19381018</v>
      </c>
      <c r="F2754">
        <v>21.860704160000001</v>
      </c>
      <c r="G2754">
        <v>22.19381018</v>
      </c>
      <c r="H2754">
        <v>21.552456790000001</v>
      </c>
      <c r="I2754">
        <v>22.19381018</v>
      </c>
      <c r="J2754">
        <v>3043.5</v>
      </c>
      <c r="K2754">
        <v>3067.25</v>
      </c>
      <c r="L2754">
        <v>3024.5</v>
      </c>
      <c r="M2754">
        <v>3065.5</v>
      </c>
      <c r="N2754">
        <v>3052.75</v>
      </c>
      <c r="O2754">
        <v>3079</v>
      </c>
      <c r="P2754">
        <v>3035</v>
      </c>
      <c r="Q2754">
        <v>3077</v>
      </c>
      <c r="R2754">
        <v>3064.78</v>
      </c>
      <c r="S2754">
        <v>3081.07</v>
      </c>
      <c r="T2754">
        <v>3051.64</v>
      </c>
      <c r="U2754">
        <v>3080.82</v>
      </c>
      <c r="V2754">
        <v>0.06</v>
      </c>
      <c r="W2754">
        <v>0.06</v>
      </c>
      <c r="X2754">
        <v>0.06</v>
      </c>
      <c r="Y2754">
        <v>0.06</v>
      </c>
      <c r="Z2754">
        <v>7.0000000000000007E-2</v>
      </c>
      <c r="AA2754">
        <v>7.0000000000000007E-2</v>
      </c>
      <c r="AB2754">
        <v>7.0000000000000007E-2</v>
      </c>
      <c r="AC2754">
        <v>7.0000000000000007E-2</v>
      </c>
      <c r="AD2754">
        <v>293.94614783999998</v>
      </c>
      <c r="AE2754">
        <v>295.46118589000002</v>
      </c>
      <c r="AF2754">
        <v>292.55576481999998</v>
      </c>
      <c r="AG2754">
        <v>295.41324164000002</v>
      </c>
      <c r="AH2754" t="s">
        <v>12</v>
      </c>
      <c r="AI2754" t="s">
        <v>12</v>
      </c>
    </row>
    <row r="2755" spans="1:35" x14ac:dyDescent="0.25">
      <c r="A2755">
        <v>1591191000</v>
      </c>
      <c r="B2755">
        <v>22.661152950000002</v>
      </c>
      <c r="C2755">
        <v>23.29753461</v>
      </c>
      <c r="D2755">
        <v>22.58657698</v>
      </c>
      <c r="E2755">
        <v>23.088721880000001</v>
      </c>
      <c r="F2755">
        <v>22.661152950000002</v>
      </c>
      <c r="G2755">
        <v>23.29753461</v>
      </c>
      <c r="H2755">
        <v>22.58657698</v>
      </c>
      <c r="I2755">
        <v>23.088721880000001</v>
      </c>
      <c r="J2755">
        <v>3067</v>
      </c>
      <c r="K2755">
        <v>3118</v>
      </c>
      <c r="L2755">
        <v>3063.25</v>
      </c>
      <c r="M2755">
        <v>3106.5</v>
      </c>
      <c r="N2755">
        <v>3078</v>
      </c>
      <c r="O2755">
        <v>3129.5</v>
      </c>
      <c r="P2755">
        <v>3074.25</v>
      </c>
      <c r="Q2755">
        <v>3117.75</v>
      </c>
      <c r="R2755">
        <v>3098.9</v>
      </c>
      <c r="S2755">
        <v>3130.94</v>
      </c>
      <c r="T2755">
        <v>3098.9</v>
      </c>
      <c r="U2755">
        <v>3122.87</v>
      </c>
      <c r="V2755">
        <v>0.06</v>
      </c>
      <c r="W2755">
        <v>0.06</v>
      </c>
      <c r="X2755">
        <v>0.06</v>
      </c>
      <c r="Y2755">
        <v>0.06</v>
      </c>
      <c r="Z2755">
        <v>0.06</v>
      </c>
      <c r="AA2755">
        <v>0.06</v>
      </c>
      <c r="AB2755">
        <v>0.06</v>
      </c>
      <c r="AC2755">
        <v>0.06</v>
      </c>
      <c r="AD2755">
        <v>297.4844329</v>
      </c>
      <c r="AE2755">
        <v>300.34190971999999</v>
      </c>
      <c r="AF2755">
        <v>297.19676744999998</v>
      </c>
      <c r="AG2755">
        <v>299.34466949</v>
      </c>
      <c r="AH2755" t="s">
        <v>12</v>
      </c>
      <c r="AI2755" t="s">
        <v>12</v>
      </c>
    </row>
    <row r="2756" spans="1:35" x14ac:dyDescent="0.25">
      <c r="A2756">
        <v>1591277400</v>
      </c>
      <c r="B2756">
        <v>22.820248370000002</v>
      </c>
      <c r="C2756">
        <v>23.251546090000001</v>
      </c>
      <c r="D2756">
        <v>22.38273598</v>
      </c>
      <c r="E2756">
        <v>22.864993949999999</v>
      </c>
      <c r="F2756">
        <v>22.820248370000002</v>
      </c>
      <c r="G2756">
        <v>23.251546090000001</v>
      </c>
      <c r="H2756">
        <v>22.38273598</v>
      </c>
      <c r="I2756">
        <v>22.864993949999999</v>
      </c>
      <c r="J2756">
        <v>3106.75</v>
      </c>
      <c r="K2756">
        <v>3115.75</v>
      </c>
      <c r="L2756">
        <v>3077</v>
      </c>
      <c r="M2756">
        <v>3099.75</v>
      </c>
      <c r="N2756">
        <v>3117.75</v>
      </c>
      <c r="O2756">
        <v>3126.75</v>
      </c>
      <c r="P2756">
        <v>3087.5</v>
      </c>
      <c r="Q2756">
        <v>3110.5</v>
      </c>
      <c r="R2756">
        <v>3111.56</v>
      </c>
      <c r="S2756">
        <v>3128.91</v>
      </c>
      <c r="T2756">
        <v>3090.41</v>
      </c>
      <c r="U2756">
        <v>3112.35</v>
      </c>
      <c r="V2756">
        <v>0.06</v>
      </c>
      <c r="W2756">
        <v>0.06</v>
      </c>
      <c r="X2756">
        <v>0.06</v>
      </c>
      <c r="Y2756">
        <v>0.06</v>
      </c>
      <c r="Z2756">
        <v>7.0000000000000007E-2</v>
      </c>
      <c r="AA2756">
        <v>7.0000000000000007E-2</v>
      </c>
      <c r="AB2756">
        <v>7.0000000000000007E-2</v>
      </c>
      <c r="AC2756">
        <v>7.0000000000000007E-2</v>
      </c>
      <c r="AD2756">
        <v>298.31866271000001</v>
      </c>
      <c r="AE2756">
        <v>300.13095506000002</v>
      </c>
      <c r="AF2756">
        <v>296.37212648000002</v>
      </c>
      <c r="AG2756">
        <v>298.55838391999998</v>
      </c>
      <c r="AH2756" t="s">
        <v>12</v>
      </c>
      <c r="AI2756" t="s">
        <v>12</v>
      </c>
    </row>
    <row r="2757" spans="1:35" x14ac:dyDescent="0.25">
      <c r="A2757">
        <v>1591363800</v>
      </c>
      <c r="B2757">
        <v>24.18747458</v>
      </c>
      <c r="C2757">
        <v>25.087358009999999</v>
      </c>
      <c r="D2757">
        <v>24.172559379999999</v>
      </c>
      <c r="E2757">
        <v>24.624986960000001</v>
      </c>
      <c r="F2757">
        <v>24.18747458</v>
      </c>
      <c r="G2757">
        <v>25.087358009999999</v>
      </c>
      <c r="H2757">
        <v>24.172559379999999</v>
      </c>
      <c r="I2757">
        <v>24.624986960000001</v>
      </c>
      <c r="J2757">
        <v>3102.25</v>
      </c>
      <c r="K2757">
        <v>3199.75</v>
      </c>
      <c r="L2757">
        <v>3096</v>
      </c>
      <c r="M2757">
        <v>3176.5</v>
      </c>
      <c r="N2757">
        <v>3113.25</v>
      </c>
      <c r="O2757">
        <v>3210.5</v>
      </c>
      <c r="P2757">
        <v>3106.5</v>
      </c>
      <c r="Q2757">
        <v>3186.75</v>
      </c>
      <c r="R2757">
        <v>3163.84</v>
      </c>
      <c r="S2757">
        <v>3211.72</v>
      </c>
      <c r="T2757">
        <v>3163.84</v>
      </c>
      <c r="U2757">
        <v>3193.93</v>
      </c>
      <c r="V2757">
        <v>7.0000000000000007E-2</v>
      </c>
      <c r="W2757">
        <v>7.0000000000000007E-2</v>
      </c>
      <c r="X2757">
        <v>7.0000000000000007E-2</v>
      </c>
      <c r="Y2757">
        <v>7.0000000000000007E-2</v>
      </c>
      <c r="Z2757">
        <v>7.0000000000000007E-2</v>
      </c>
      <c r="AA2757">
        <v>7.0000000000000007E-2</v>
      </c>
      <c r="AB2757">
        <v>7.0000000000000007E-2</v>
      </c>
      <c r="AC2757">
        <v>7.0000000000000007E-2</v>
      </c>
      <c r="AD2757">
        <v>304.18703792999997</v>
      </c>
      <c r="AE2757">
        <v>308.06572711000001</v>
      </c>
      <c r="AF2757">
        <v>304.11991599999999</v>
      </c>
      <c r="AG2757">
        <v>306.21028495000002</v>
      </c>
      <c r="AH2757" t="s">
        <v>12</v>
      </c>
      <c r="AI2757" t="s">
        <v>12</v>
      </c>
    </row>
    <row r="2758" spans="1:35" x14ac:dyDescent="0.25">
      <c r="A2758">
        <v>1591623000</v>
      </c>
      <c r="B2758">
        <v>24.868601819999999</v>
      </c>
      <c r="C2758">
        <v>25.580056620000001</v>
      </c>
      <c r="D2758">
        <v>24.719449869999998</v>
      </c>
      <c r="E2758">
        <v>25.54972905</v>
      </c>
      <c r="F2758">
        <v>24.868601819999999</v>
      </c>
      <c r="G2758">
        <v>25.580056620000001</v>
      </c>
      <c r="H2758">
        <v>24.719449869999998</v>
      </c>
      <c r="I2758">
        <v>25.54972905</v>
      </c>
      <c r="J2758">
        <v>3181.5</v>
      </c>
      <c r="K2758">
        <v>3220.5</v>
      </c>
      <c r="L2758">
        <v>3173</v>
      </c>
      <c r="M2758">
        <v>3216.75</v>
      </c>
      <c r="N2758">
        <v>3192.5</v>
      </c>
      <c r="O2758">
        <v>3231.25</v>
      </c>
      <c r="P2758">
        <v>3183.25</v>
      </c>
      <c r="Q2758">
        <v>3227.5</v>
      </c>
      <c r="R2758">
        <v>3199.92</v>
      </c>
      <c r="S2758">
        <v>3233.13</v>
      </c>
      <c r="T2758">
        <v>3196</v>
      </c>
      <c r="U2758">
        <v>3232.39</v>
      </c>
      <c r="V2758">
        <v>7.0000000000000007E-2</v>
      </c>
      <c r="W2758">
        <v>7.0000000000000007E-2</v>
      </c>
      <c r="X2758">
        <v>7.0000000000000007E-2</v>
      </c>
      <c r="Y2758">
        <v>7.0000000000000007E-2</v>
      </c>
      <c r="Z2758">
        <v>7.0000000000000007E-2</v>
      </c>
      <c r="AA2758">
        <v>7.0000000000000007E-2</v>
      </c>
      <c r="AB2758">
        <v>7.0000000000000007E-2</v>
      </c>
      <c r="AC2758">
        <v>7.0000000000000007E-2</v>
      </c>
      <c r="AD2758">
        <v>307.05410361000003</v>
      </c>
      <c r="AE2758">
        <v>310.11294624999999</v>
      </c>
      <c r="AF2758">
        <v>306.48836154999998</v>
      </c>
      <c r="AG2758">
        <v>309.91158043000001</v>
      </c>
      <c r="AH2758" t="s">
        <v>12</v>
      </c>
      <c r="AI2758" t="s">
        <v>12</v>
      </c>
    </row>
    <row r="2759" spans="1:35" x14ac:dyDescent="0.25">
      <c r="A2759">
        <v>1591709400</v>
      </c>
      <c r="B2759">
        <v>24.858658349999999</v>
      </c>
      <c r="C2759">
        <v>25.34588806</v>
      </c>
      <c r="D2759">
        <v>24.634930430000001</v>
      </c>
      <c r="E2759">
        <v>24.992895109999999</v>
      </c>
      <c r="F2759">
        <v>24.858658349999999</v>
      </c>
      <c r="G2759">
        <v>25.34588806</v>
      </c>
      <c r="H2759">
        <v>24.634930430000001</v>
      </c>
      <c r="I2759">
        <v>24.992895109999999</v>
      </c>
      <c r="J2759">
        <v>3216</v>
      </c>
      <c r="K2759">
        <v>3220</v>
      </c>
      <c r="L2759">
        <v>3179</v>
      </c>
      <c r="M2759">
        <v>3194.5</v>
      </c>
      <c r="N2759">
        <v>3227.75</v>
      </c>
      <c r="O2759">
        <v>3231</v>
      </c>
      <c r="P2759">
        <v>3190</v>
      </c>
      <c r="Q2759">
        <v>3205.5</v>
      </c>
      <c r="R2759">
        <v>3213.32</v>
      </c>
      <c r="S2759">
        <v>3222.71</v>
      </c>
      <c r="T2759">
        <v>3193.11</v>
      </c>
      <c r="U2759">
        <v>3207.18</v>
      </c>
      <c r="V2759">
        <v>7.0000000000000007E-2</v>
      </c>
      <c r="W2759">
        <v>7.0000000000000007E-2</v>
      </c>
      <c r="X2759">
        <v>7.0000000000000007E-2</v>
      </c>
      <c r="Y2759">
        <v>7.0000000000000007E-2</v>
      </c>
      <c r="Z2759">
        <v>0.08</v>
      </c>
      <c r="AA2759">
        <v>0.08</v>
      </c>
      <c r="AB2759">
        <v>0.08</v>
      </c>
      <c r="AC2759">
        <v>0.08</v>
      </c>
      <c r="AD2759">
        <v>307.13081439000001</v>
      </c>
      <c r="AE2759">
        <v>309.99298974999999</v>
      </c>
      <c r="AF2759">
        <v>306.22946264000001</v>
      </c>
      <c r="AG2759">
        <v>307.60066797000002</v>
      </c>
      <c r="AH2759" t="s">
        <v>12</v>
      </c>
      <c r="AI2759" t="s">
        <v>12</v>
      </c>
    </row>
    <row r="2760" spans="1:35" x14ac:dyDescent="0.25">
      <c r="A2760">
        <v>1591795800</v>
      </c>
      <c r="B2760">
        <v>25.13210359</v>
      </c>
      <c r="C2760">
        <v>25.340916320000002</v>
      </c>
      <c r="D2760">
        <v>24.371428649999999</v>
      </c>
      <c r="E2760">
        <v>24.560354449999998</v>
      </c>
      <c r="F2760">
        <v>25.13210359</v>
      </c>
      <c r="G2760">
        <v>25.340916320000002</v>
      </c>
      <c r="H2760">
        <v>24.371428649999999</v>
      </c>
      <c r="I2760">
        <v>24.560354449999998</v>
      </c>
      <c r="J2760">
        <v>3194.25</v>
      </c>
      <c r="K2760">
        <v>3216.75</v>
      </c>
      <c r="L2760">
        <v>3168.75</v>
      </c>
      <c r="M2760">
        <v>3175.5</v>
      </c>
      <c r="N2760">
        <v>3204.75</v>
      </c>
      <c r="O2760">
        <v>3227.25</v>
      </c>
      <c r="P2760">
        <v>3179.75</v>
      </c>
      <c r="Q2760">
        <v>3186</v>
      </c>
      <c r="R2760">
        <v>3213.42</v>
      </c>
      <c r="S2760">
        <v>3223.27</v>
      </c>
      <c r="T2760">
        <v>3181.49</v>
      </c>
      <c r="U2760">
        <v>3190.14</v>
      </c>
      <c r="V2760">
        <v>0.08</v>
      </c>
      <c r="W2760">
        <v>0.08</v>
      </c>
      <c r="X2760">
        <v>0.08</v>
      </c>
      <c r="Y2760">
        <v>0.08</v>
      </c>
      <c r="Z2760">
        <v>7.0000000000000007E-2</v>
      </c>
      <c r="AA2760">
        <v>7.0000000000000007E-2</v>
      </c>
      <c r="AB2760">
        <v>7.0000000000000007E-2</v>
      </c>
      <c r="AC2760">
        <v>7.0000000000000007E-2</v>
      </c>
      <c r="AD2760">
        <v>308.20476542</v>
      </c>
      <c r="AE2760">
        <v>309.13488371</v>
      </c>
      <c r="AF2760">
        <v>305.13719692000001</v>
      </c>
      <c r="AG2760">
        <v>305.8842641</v>
      </c>
      <c r="AH2760" t="s">
        <v>12</v>
      </c>
      <c r="AI2760" t="s">
        <v>12</v>
      </c>
    </row>
    <row r="2761" spans="1:35" x14ac:dyDescent="0.25">
      <c r="A2761">
        <v>1591882200</v>
      </c>
      <c r="B2761">
        <v>22.75064412</v>
      </c>
      <c r="C2761">
        <v>22.94951339</v>
      </c>
      <c r="D2761">
        <v>20.125569800000001</v>
      </c>
      <c r="E2761">
        <v>20.26975002</v>
      </c>
      <c r="F2761">
        <v>22.75064412</v>
      </c>
      <c r="G2761">
        <v>22.94951339</v>
      </c>
      <c r="H2761">
        <v>20.125569800000001</v>
      </c>
      <c r="I2761">
        <v>20.26975002</v>
      </c>
      <c r="J2761">
        <v>3173</v>
      </c>
      <c r="K2761">
        <v>3177.75</v>
      </c>
      <c r="L2761">
        <v>2985.25</v>
      </c>
      <c r="M2761">
        <v>2999.5</v>
      </c>
      <c r="N2761">
        <v>3183.75</v>
      </c>
      <c r="O2761">
        <v>3188.5</v>
      </c>
      <c r="P2761">
        <v>2996.25</v>
      </c>
      <c r="Q2761">
        <v>3010.25</v>
      </c>
      <c r="R2761">
        <v>3123.53</v>
      </c>
      <c r="S2761">
        <v>3123.53</v>
      </c>
      <c r="T2761">
        <v>2999.49</v>
      </c>
      <c r="U2761">
        <v>3002.1</v>
      </c>
      <c r="V2761">
        <v>0.08</v>
      </c>
      <c r="W2761">
        <v>0.08</v>
      </c>
      <c r="X2761">
        <v>0.08</v>
      </c>
      <c r="Y2761">
        <v>0.08</v>
      </c>
      <c r="Z2761">
        <v>0.08</v>
      </c>
      <c r="AA2761">
        <v>0.08</v>
      </c>
      <c r="AB2761">
        <v>0.08</v>
      </c>
      <c r="AC2761">
        <v>0.08</v>
      </c>
      <c r="AD2761">
        <v>298.65427240000002</v>
      </c>
      <c r="AE2761">
        <v>299.31590294</v>
      </c>
      <c r="AF2761">
        <v>287.67504098000001</v>
      </c>
      <c r="AG2761">
        <v>288.25037189</v>
      </c>
      <c r="AH2761" t="s">
        <v>12</v>
      </c>
      <c r="AI2761" t="s">
        <v>12</v>
      </c>
    </row>
    <row r="2762" spans="1:35" x14ac:dyDescent="0.25">
      <c r="A2762">
        <v>1591968600</v>
      </c>
      <c r="B2762">
        <v>21.84578896</v>
      </c>
      <c r="C2762">
        <v>21.989969179999999</v>
      </c>
      <c r="D2762">
        <v>19.867039760000001</v>
      </c>
      <c r="E2762">
        <v>21.01053804</v>
      </c>
      <c r="F2762">
        <v>21.84578896</v>
      </c>
      <c r="G2762">
        <v>21.989969179999999</v>
      </c>
      <c r="H2762">
        <v>19.867039760000001</v>
      </c>
      <c r="I2762">
        <v>21.01053804</v>
      </c>
      <c r="J2762">
        <v>2990</v>
      </c>
      <c r="K2762">
        <v>3067</v>
      </c>
      <c r="L2762">
        <v>2968.75</v>
      </c>
      <c r="M2762">
        <v>3015</v>
      </c>
      <c r="N2762">
        <v>3000.75</v>
      </c>
      <c r="O2762">
        <v>3076.75</v>
      </c>
      <c r="P2762">
        <v>2971</v>
      </c>
      <c r="Q2762">
        <v>3023.75</v>
      </c>
      <c r="R2762">
        <v>3071.04</v>
      </c>
      <c r="S2762">
        <v>3088.42</v>
      </c>
      <c r="T2762">
        <v>2984.47</v>
      </c>
      <c r="U2762">
        <v>3041.31</v>
      </c>
      <c r="V2762">
        <v>0.08</v>
      </c>
      <c r="W2762">
        <v>0.08</v>
      </c>
      <c r="X2762">
        <v>0.08</v>
      </c>
      <c r="Y2762">
        <v>0.08</v>
      </c>
      <c r="Z2762">
        <v>0.08</v>
      </c>
      <c r="AA2762">
        <v>0.08</v>
      </c>
      <c r="AB2762">
        <v>0.08</v>
      </c>
      <c r="AC2762">
        <v>0.08</v>
      </c>
      <c r="AD2762">
        <v>295.56666322000001</v>
      </c>
      <c r="AE2762">
        <v>296.37212648000002</v>
      </c>
      <c r="AF2762">
        <v>286.32301336</v>
      </c>
      <c r="AG2762">
        <v>291.70235731000002</v>
      </c>
      <c r="AH2762" t="s">
        <v>12</v>
      </c>
      <c r="AI2762" t="s">
        <v>12</v>
      </c>
    </row>
    <row r="2763" spans="1:35" x14ac:dyDescent="0.25">
      <c r="A2763">
        <v>1592227800</v>
      </c>
      <c r="B2763">
        <v>19.70297261</v>
      </c>
      <c r="C2763">
        <v>21.850760690000001</v>
      </c>
      <c r="D2763">
        <v>19.44941429</v>
      </c>
      <c r="E2763">
        <v>21.60217411</v>
      </c>
      <c r="F2763">
        <v>19.70297261</v>
      </c>
      <c r="G2763">
        <v>21.850760690000001</v>
      </c>
      <c r="H2763">
        <v>19.44941429</v>
      </c>
      <c r="I2763">
        <v>21.60217411</v>
      </c>
      <c r="J2763">
        <v>2967.25</v>
      </c>
      <c r="K2763">
        <v>3058.75</v>
      </c>
      <c r="L2763">
        <v>2916.5</v>
      </c>
      <c r="M2763">
        <v>3053.25</v>
      </c>
      <c r="N2763">
        <v>2983.25</v>
      </c>
      <c r="O2763">
        <v>3068.25</v>
      </c>
      <c r="P2763">
        <v>2923.75</v>
      </c>
      <c r="Q2763">
        <v>3062</v>
      </c>
      <c r="R2763">
        <v>2993.76</v>
      </c>
      <c r="S2763">
        <v>3079.76</v>
      </c>
      <c r="T2763">
        <v>2965.66</v>
      </c>
      <c r="U2763">
        <v>3066.59</v>
      </c>
      <c r="V2763">
        <v>0.09</v>
      </c>
      <c r="W2763">
        <v>0.09</v>
      </c>
      <c r="X2763">
        <v>0.09</v>
      </c>
      <c r="Y2763">
        <v>0.09</v>
      </c>
      <c r="Z2763">
        <v>0.09</v>
      </c>
      <c r="AA2763">
        <v>0.09</v>
      </c>
      <c r="AB2763">
        <v>0.09</v>
      </c>
      <c r="AC2763">
        <v>0.09</v>
      </c>
      <c r="AD2763">
        <v>285.76686015000001</v>
      </c>
      <c r="AE2763">
        <v>295.60501861</v>
      </c>
      <c r="AF2763">
        <v>284.53948754999999</v>
      </c>
      <c r="AG2763">
        <v>294.42559025999998</v>
      </c>
      <c r="AH2763" t="s">
        <v>12</v>
      </c>
      <c r="AI2763" t="s">
        <v>12</v>
      </c>
    </row>
    <row r="2764" spans="1:35" x14ac:dyDescent="0.25">
      <c r="A2764">
        <v>1592314200</v>
      </c>
      <c r="B2764">
        <v>23.391997509999999</v>
      </c>
      <c r="C2764">
        <v>23.411387260000001</v>
      </c>
      <c r="D2764">
        <v>21.726467400000001</v>
      </c>
      <c r="E2764">
        <v>22.840135289999999</v>
      </c>
      <c r="F2764">
        <v>23.391997509999999</v>
      </c>
      <c r="G2764">
        <v>23.411387260000001</v>
      </c>
      <c r="H2764">
        <v>21.726467400000001</v>
      </c>
      <c r="I2764">
        <v>22.840135289999999</v>
      </c>
      <c r="J2764">
        <v>3057</v>
      </c>
      <c r="K2764">
        <v>3145.25</v>
      </c>
      <c r="L2764">
        <v>3057</v>
      </c>
      <c r="M2764">
        <v>3109.5</v>
      </c>
      <c r="N2764">
        <v>3065.25</v>
      </c>
      <c r="O2764">
        <v>3156.25</v>
      </c>
      <c r="P2764">
        <v>3060.25</v>
      </c>
      <c r="Q2764">
        <v>3118.25</v>
      </c>
      <c r="R2764">
        <v>3131</v>
      </c>
      <c r="S2764">
        <v>3153.45</v>
      </c>
      <c r="T2764">
        <v>3076.06</v>
      </c>
      <c r="U2764">
        <v>3124.74</v>
      </c>
      <c r="V2764">
        <v>0.09</v>
      </c>
      <c r="W2764">
        <v>0.09</v>
      </c>
      <c r="X2764">
        <v>0.09</v>
      </c>
      <c r="Y2764">
        <v>0.09</v>
      </c>
      <c r="Z2764">
        <v>0.09</v>
      </c>
      <c r="AA2764">
        <v>0.09</v>
      </c>
      <c r="AB2764">
        <v>0.09</v>
      </c>
      <c r="AC2764">
        <v>0.09</v>
      </c>
      <c r="AD2764">
        <v>302.50898946000001</v>
      </c>
      <c r="AE2764">
        <v>302.66241103999999</v>
      </c>
      <c r="AF2764">
        <v>295.02009886000002</v>
      </c>
      <c r="AG2764">
        <v>300.09259967000003</v>
      </c>
      <c r="AH2764" t="s">
        <v>12</v>
      </c>
      <c r="AI2764" t="s">
        <v>12</v>
      </c>
    </row>
    <row r="2765" spans="1:35" x14ac:dyDescent="0.25">
      <c r="A2765">
        <v>1592400600</v>
      </c>
      <c r="B2765">
        <v>23.093693609999999</v>
      </c>
      <c r="C2765">
        <v>23.158276399999998</v>
      </c>
      <c r="D2765">
        <v>22.387707710000001</v>
      </c>
      <c r="E2765">
        <v>22.541831389999999</v>
      </c>
      <c r="F2765">
        <v>23.093693609999999</v>
      </c>
      <c r="G2765">
        <v>23.158276399999998</v>
      </c>
      <c r="H2765">
        <v>22.387707710000001</v>
      </c>
      <c r="I2765">
        <v>22.541831389999999</v>
      </c>
      <c r="J2765">
        <v>3096</v>
      </c>
      <c r="K2765">
        <v>3135.75</v>
      </c>
      <c r="L2765">
        <v>3086</v>
      </c>
      <c r="M2765">
        <v>3098.25</v>
      </c>
      <c r="N2765">
        <v>3111.75</v>
      </c>
      <c r="O2765">
        <v>3147</v>
      </c>
      <c r="P2765">
        <v>3094.5</v>
      </c>
      <c r="Q2765">
        <v>3107</v>
      </c>
      <c r="R2765">
        <v>3136.13</v>
      </c>
      <c r="S2765">
        <v>3141.16</v>
      </c>
      <c r="T2765">
        <v>3108.03</v>
      </c>
      <c r="U2765">
        <v>3113.49</v>
      </c>
      <c r="V2765">
        <v>0.09</v>
      </c>
      <c r="W2765">
        <v>0.09</v>
      </c>
      <c r="X2765">
        <v>0.09</v>
      </c>
      <c r="Y2765">
        <v>0.09</v>
      </c>
      <c r="Z2765">
        <v>0.09</v>
      </c>
      <c r="AA2765">
        <v>0.09</v>
      </c>
      <c r="AB2765">
        <v>0.09</v>
      </c>
      <c r="AC2765">
        <v>0.09</v>
      </c>
      <c r="AD2765">
        <v>301.15696184000001</v>
      </c>
      <c r="AE2765">
        <v>301.46380499000003</v>
      </c>
      <c r="AF2765">
        <v>298.07894149999998</v>
      </c>
      <c r="AG2765">
        <v>298.84604937</v>
      </c>
      <c r="AH2765" t="s">
        <v>12</v>
      </c>
      <c r="AI2765" t="s">
        <v>12</v>
      </c>
    </row>
    <row r="2766" spans="1:35" x14ac:dyDescent="0.25">
      <c r="A2766">
        <v>1592487000</v>
      </c>
      <c r="B2766">
        <v>22.20872537</v>
      </c>
      <c r="C2766">
        <v>22.695955080000001</v>
      </c>
      <c r="D2766">
        <v>22.089304380000002</v>
      </c>
      <c r="E2766">
        <v>22.571661779999999</v>
      </c>
      <c r="F2766">
        <v>22.20872537</v>
      </c>
      <c r="G2766">
        <v>22.695955080000001</v>
      </c>
      <c r="H2766">
        <v>22.089304380000002</v>
      </c>
      <c r="I2766">
        <v>22.571661779999999</v>
      </c>
      <c r="J2766">
        <v>3088.25</v>
      </c>
      <c r="K2766">
        <v>3110</v>
      </c>
      <c r="L2766">
        <v>3063.75</v>
      </c>
      <c r="M2766">
        <v>3089</v>
      </c>
      <c r="N2766">
        <v>3104</v>
      </c>
      <c r="O2766">
        <v>3120</v>
      </c>
      <c r="P2766">
        <v>3064.5</v>
      </c>
      <c r="Q2766">
        <v>3098</v>
      </c>
      <c r="R2766">
        <v>3101.64</v>
      </c>
      <c r="S2766">
        <v>3120</v>
      </c>
      <c r="T2766">
        <v>3093.51</v>
      </c>
      <c r="U2766">
        <v>3115.34</v>
      </c>
      <c r="V2766">
        <v>0.09</v>
      </c>
      <c r="W2766">
        <v>0.09</v>
      </c>
      <c r="X2766">
        <v>0.09</v>
      </c>
      <c r="Y2766">
        <v>0.09</v>
      </c>
      <c r="Z2766">
        <v>0.09</v>
      </c>
      <c r="AA2766">
        <v>0.09</v>
      </c>
      <c r="AB2766">
        <v>0.09</v>
      </c>
      <c r="AC2766">
        <v>0.09</v>
      </c>
      <c r="AD2766">
        <v>297.25909496000003</v>
      </c>
      <c r="AE2766">
        <v>299.45973566999999</v>
      </c>
      <c r="AF2766">
        <v>296.78444696999998</v>
      </c>
      <c r="AG2766">
        <v>298.96111554999999</v>
      </c>
      <c r="AH2766" t="s">
        <v>12</v>
      </c>
      <c r="AI2766" t="s">
        <v>12</v>
      </c>
    </row>
    <row r="2767" spans="1:35" x14ac:dyDescent="0.25">
      <c r="A2767">
        <v>1592573400</v>
      </c>
      <c r="B2767">
        <v>23.396969240000001</v>
      </c>
      <c r="C2767">
        <v>23.441714829999999</v>
      </c>
      <c r="D2767">
        <v>21.88561253</v>
      </c>
      <c r="E2767">
        <v>22.173923250000001</v>
      </c>
      <c r="F2767">
        <v>23.396969240000001</v>
      </c>
      <c r="G2767">
        <v>23.441714829999999</v>
      </c>
      <c r="H2767">
        <v>21.88561253</v>
      </c>
      <c r="I2767">
        <v>22.173923250000001</v>
      </c>
      <c r="J2767">
        <v>3098.25</v>
      </c>
      <c r="K2767">
        <v>3131.5</v>
      </c>
      <c r="L2767">
        <v>3049</v>
      </c>
      <c r="M2767">
        <v>3050</v>
      </c>
      <c r="N2767">
        <v>3096.75</v>
      </c>
      <c r="O2767">
        <v>3144.75</v>
      </c>
      <c r="P2767">
        <v>3056.75</v>
      </c>
      <c r="Q2767">
        <v>3059.5</v>
      </c>
      <c r="R2767">
        <v>3140.29</v>
      </c>
      <c r="S2767">
        <v>3155.53</v>
      </c>
      <c r="T2767">
        <v>3083.11</v>
      </c>
      <c r="U2767">
        <v>3097.74</v>
      </c>
      <c r="V2767">
        <v>0.09</v>
      </c>
      <c r="W2767">
        <v>0.09</v>
      </c>
      <c r="X2767">
        <v>0.09</v>
      </c>
      <c r="Y2767">
        <v>0.09</v>
      </c>
      <c r="Z2767">
        <v>0.09</v>
      </c>
      <c r="AA2767">
        <v>0.09</v>
      </c>
      <c r="AB2767">
        <v>0.09</v>
      </c>
      <c r="AC2767">
        <v>0.09</v>
      </c>
      <c r="AD2767">
        <v>302.57876995999999</v>
      </c>
      <c r="AE2767">
        <v>302.78102206</v>
      </c>
      <c r="AF2767">
        <v>295.22064601</v>
      </c>
      <c r="AG2767">
        <v>297.25279804000002</v>
      </c>
      <c r="AH2767" t="s">
        <v>12</v>
      </c>
      <c r="AI2767" t="s">
        <v>12</v>
      </c>
    </row>
    <row r="2768" spans="1:35" x14ac:dyDescent="0.25">
      <c r="A2768">
        <v>1592832600</v>
      </c>
      <c r="B2768">
        <v>22.04465823</v>
      </c>
      <c r="C2768">
        <v>22.710870270000001</v>
      </c>
      <c r="D2768">
        <v>21.79109991</v>
      </c>
      <c r="E2768">
        <v>22.646237760000002</v>
      </c>
      <c r="F2768">
        <v>22.04465823</v>
      </c>
      <c r="G2768">
        <v>22.710870270000001</v>
      </c>
      <c r="H2768">
        <v>21.79109991</v>
      </c>
      <c r="I2768">
        <v>22.646237760000002</v>
      </c>
      <c r="J2768">
        <v>3036</v>
      </c>
      <c r="K2768">
        <v>3104.5</v>
      </c>
      <c r="L2768">
        <v>3019.75</v>
      </c>
      <c r="M2768">
        <v>3101</v>
      </c>
      <c r="N2768">
        <v>3040.25</v>
      </c>
      <c r="O2768">
        <v>3114.25</v>
      </c>
      <c r="P2768">
        <v>3027.25</v>
      </c>
      <c r="Q2768">
        <v>3110.75</v>
      </c>
      <c r="R2768">
        <v>3094.42</v>
      </c>
      <c r="S2768">
        <v>3120.92</v>
      </c>
      <c r="T2768">
        <v>3079.39</v>
      </c>
      <c r="U2768">
        <v>3117.86</v>
      </c>
      <c r="V2768">
        <v>0.08</v>
      </c>
      <c r="W2768">
        <v>0.08</v>
      </c>
      <c r="X2768">
        <v>0.08</v>
      </c>
      <c r="Y2768">
        <v>0.08</v>
      </c>
      <c r="Z2768">
        <v>0.08</v>
      </c>
      <c r="AA2768">
        <v>0.08</v>
      </c>
      <c r="AB2768">
        <v>0.08</v>
      </c>
      <c r="AC2768">
        <v>0.08</v>
      </c>
      <c r="AD2768">
        <v>296.62677964</v>
      </c>
      <c r="AE2768">
        <v>299.57388164000002</v>
      </c>
      <c r="AF2768">
        <v>295.43252916</v>
      </c>
      <c r="AG2768">
        <v>299.15974640000002</v>
      </c>
      <c r="AH2768" t="s">
        <v>12</v>
      </c>
      <c r="AI2768" t="s">
        <v>12</v>
      </c>
    </row>
    <row r="2769" spans="1:35" x14ac:dyDescent="0.25">
      <c r="A2769">
        <v>1592919000</v>
      </c>
      <c r="B2769">
        <v>23.24781729</v>
      </c>
      <c r="C2769">
        <v>23.476516950000001</v>
      </c>
      <c r="D2769">
        <v>22.836157910000001</v>
      </c>
      <c r="E2769">
        <v>22.9345982</v>
      </c>
      <c r="F2769">
        <v>23.24781729</v>
      </c>
      <c r="G2769">
        <v>23.476516950000001</v>
      </c>
      <c r="H2769">
        <v>22.836157910000001</v>
      </c>
      <c r="I2769">
        <v>22.9345982</v>
      </c>
      <c r="J2769">
        <v>3101.5</v>
      </c>
      <c r="K2769">
        <v>3135.75</v>
      </c>
      <c r="L2769">
        <v>3051</v>
      </c>
      <c r="M2769">
        <v>3108.5</v>
      </c>
      <c r="N2769">
        <v>3111.75</v>
      </c>
      <c r="O2769">
        <v>3145.75</v>
      </c>
      <c r="P2769">
        <v>3060</v>
      </c>
      <c r="Q2769">
        <v>3118.5</v>
      </c>
      <c r="R2769">
        <v>3138.7</v>
      </c>
      <c r="S2769">
        <v>3154.9</v>
      </c>
      <c r="T2769">
        <v>3127.12</v>
      </c>
      <c r="U2769">
        <v>3131.29</v>
      </c>
      <c r="V2769">
        <v>0.08</v>
      </c>
      <c r="W2769">
        <v>0.08</v>
      </c>
      <c r="X2769">
        <v>0.08</v>
      </c>
      <c r="Y2769">
        <v>0.08</v>
      </c>
      <c r="Z2769">
        <v>7.0000000000000007E-2</v>
      </c>
      <c r="AA2769">
        <v>7.0000000000000007E-2</v>
      </c>
      <c r="AB2769">
        <v>7.0000000000000007E-2</v>
      </c>
      <c r="AC2769">
        <v>7.0000000000000007E-2</v>
      </c>
      <c r="AD2769">
        <v>301.92385839999997</v>
      </c>
      <c r="AE2769">
        <v>302.89659468999997</v>
      </c>
      <c r="AF2769">
        <v>300.11331688000001</v>
      </c>
      <c r="AG2769">
        <v>300.53698687000002</v>
      </c>
      <c r="AH2769" t="s">
        <v>12</v>
      </c>
      <c r="AI2769" t="s">
        <v>12</v>
      </c>
    </row>
    <row r="2770" spans="1:35" x14ac:dyDescent="0.25">
      <c r="A2770">
        <v>1593005400</v>
      </c>
      <c r="B2770">
        <v>22.442396760000001</v>
      </c>
      <c r="C2770">
        <v>22.591548710000001</v>
      </c>
      <c r="D2770">
        <v>20.747036260000002</v>
      </c>
      <c r="E2770">
        <v>21.19946384</v>
      </c>
      <c r="F2770">
        <v>22.442396760000001</v>
      </c>
      <c r="G2770">
        <v>22.591548710000001</v>
      </c>
      <c r="H2770">
        <v>20.747036260000002</v>
      </c>
      <c r="I2770">
        <v>21.19946384</v>
      </c>
      <c r="J2770">
        <v>3104.5</v>
      </c>
      <c r="K2770">
        <v>3117.75</v>
      </c>
      <c r="L2770">
        <v>3010.75</v>
      </c>
      <c r="M2770">
        <v>3039</v>
      </c>
      <c r="N2770">
        <v>3113.25</v>
      </c>
      <c r="O2770">
        <v>3128.5</v>
      </c>
      <c r="P2770">
        <v>3019.75</v>
      </c>
      <c r="Q2770">
        <v>3049</v>
      </c>
      <c r="R2770">
        <v>3114.4</v>
      </c>
      <c r="S2770">
        <v>3115.01</v>
      </c>
      <c r="T2770">
        <v>3032.13</v>
      </c>
      <c r="U2770">
        <v>3050.33</v>
      </c>
      <c r="V2770">
        <v>0.08</v>
      </c>
      <c r="W2770">
        <v>0.08</v>
      </c>
      <c r="X2770">
        <v>0.08</v>
      </c>
      <c r="Y2770">
        <v>0.08</v>
      </c>
      <c r="Z2770">
        <v>0.08</v>
      </c>
      <c r="AA2770">
        <v>0.08</v>
      </c>
      <c r="AB2770">
        <v>0.08</v>
      </c>
      <c r="AC2770">
        <v>0.08</v>
      </c>
      <c r="AD2770">
        <v>298.40852432000003</v>
      </c>
      <c r="AE2770">
        <v>299.05380481999998</v>
      </c>
      <c r="AF2770">
        <v>290.95408983999999</v>
      </c>
      <c r="AG2770">
        <v>292.87066924999999</v>
      </c>
      <c r="AH2770" t="s">
        <v>12</v>
      </c>
      <c r="AI2770" t="s">
        <v>12</v>
      </c>
    </row>
    <row r="2771" spans="1:35" x14ac:dyDescent="0.25">
      <c r="A2771">
        <v>1593091800</v>
      </c>
      <c r="B2771">
        <v>21.045340159999999</v>
      </c>
      <c r="C2771">
        <v>21.9153932</v>
      </c>
      <c r="D2771">
        <v>20.59291258</v>
      </c>
      <c r="E2771">
        <v>21.84578896</v>
      </c>
      <c r="F2771">
        <v>21.045340159999999</v>
      </c>
      <c r="G2771">
        <v>21.9153932</v>
      </c>
      <c r="H2771">
        <v>20.59291258</v>
      </c>
      <c r="I2771">
        <v>21.84578896</v>
      </c>
      <c r="J2771">
        <v>3032.75</v>
      </c>
      <c r="K2771">
        <v>3080</v>
      </c>
      <c r="L2771">
        <v>2995.5</v>
      </c>
      <c r="M2771">
        <v>3060.5</v>
      </c>
      <c r="N2771">
        <v>3046.75</v>
      </c>
      <c r="O2771">
        <v>3079.5</v>
      </c>
      <c r="P2771">
        <v>3005</v>
      </c>
      <c r="Q2771">
        <v>3070.75</v>
      </c>
      <c r="R2771">
        <v>3046.6</v>
      </c>
      <c r="S2771">
        <v>3086.25</v>
      </c>
      <c r="T2771">
        <v>3024.01</v>
      </c>
      <c r="U2771">
        <v>3083.76</v>
      </c>
      <c r="V2771">
        <v>0.08</v>
      </c>
      <c r="W2771">
        <v>0.08</v>
      </c>
      <c r="X2771">
        <v>0.08</v>
      </c>
      <c r="Y2771">
        <v>0.08</v>
      </c>
      <c r="Z2771">
        <v>0.09</v>
      </c>
      <c r="AA2771">
        <v>0.09</v>
      </c>
      <c r="AB2771">
        <v>0.09</v>
      </c>
      <c r="AC2771">
        <v>0.09</v>
      </c>
      <c r="AD2771">
        <v>292.27354400000002</v>
      </c>
      <c r="AE2771">
        <v>296.28969281000002</v>
      </c>
      <c r="AF2771">
        <v>290.16434355000001</v>
      </c>
      <c r="AG2771">
        <v>296.01039229999998</v>
      </c>
      <c r="AH2771" t="s">
        <v>12</v>
      </c>
      <c r="AI2771" t="s">
        <v>12</v>
      </c>
    </row>
    <row r="2772" spans="1:35" x14ac:dyDescent="0.25">
      <c r="A2772">
        <v>1593178200</v>
      </c>
      <c r="B2772">
        <v>21.60217411</v>
      </c>
      <c r="C2772">
        <v>21.647764890000001</v>
      </c>
      <c r="D2772">
        <v>20.170315389999999</v>
      </c>
      <c r="E2772">
        <v>20.284665220000001</v>
      </c>
      <c r="F2772">
        <v>21.60217411</v>
      </c>
      <c r="G2772">
        <v>21.647764890000001</v>
      </c>
      <c r="H2772">
        <v>20.170315389999999</v>
      </c>
      <c r="I2772">
        <v>20.284665220000001</v>
      </c>
      <c r="J2772">
        <v>3061</v>
      </c>
      <c r="K2772">
        <v>3071</v>
      </c>
      <c r="L2772">
        <v>2983.25</v>
      </c>
      <c r="M2772">
        <v>2996.75</v>
      </c>
      <c r="N2772">
        <v>3071.25</v>
      </c>
      <c r="O2772">
        <v>3082</v>
      </c>
      <c r="P2772">
        <v>2992.5</v>
      </c>
      <c r="Q2772">
        <v>3007</v>
      </c>
      <c r="R2772">
        <v>3073.2</v>
      </c>
      <c r="S2772">
        <v>3073.73</v>
      </c>
      <c r="T2772">
        <v>3004.63</v>
      </c>
      <c r="U2772">
        <v>3009.05</v>
      </c>
      <c r="V2772">
        <v>0.08</v>
      </c>
      <c r="W2772">
        <v>0.08</v>
      </c>
      <c r="X2772">
        <v>0.08</v>
      </c>
      <c r="Y2772">
        <v>0.08</v>
      </c>
      <c r="Z2772">
        <v>0.08</v>
      </c>
      <c r="AA2772">
        <v>0.08</v>
      </c>
      <c r="AB2772">
        <v>0.08</v>
      </c>
      <c r="AC2772">
        <v>0.08</v>
      </c>
      <c r="AD2772">
        <v>294.86429707000002</v>
      </c>
      <c r="AE2772">
        <v>295.08581127000002</v>
      </c>
      <c r="AF2772">
        <v>288.37296781999999</v>
      </c>
      <c r="AG2772">
        <v>288.97972412000001</v>
      </c>
      <c r="AH2772" t="s">
        <v>12</v>
      </c>
      <c r="AI2772" t="s">
        <v>12</v>
      </c>
    </row>
    <row r="2773" spans="1:35" x14ac:dyDescent="0.25">
      <c r="A2773">
        <v>1593437400</v>
      </c>
      <c r="B2773">
        <v>20.563082189999999</v>
      </c>
      <c r="C2773">
        <v>21.189520380000001</v>
      </c>
      <c r="D2773">
        <v>20.070880750000001</v>
      </c>
      <c r="E2773">
        <v>21.189520380000001</v>
      </c>
      <c r="F2773">
        <v>20.563082189999999</v>
      </c>
      <c r="G2773">
        <v>21.189520380000001</v>
      </c>
      <c r="H2773">
        <v>20.070880750000001</v>
      </c>
      <c r="I2773">
        <v>21.189520380000001</v>
      </c>
      <c r="J2773">
        <v>2978</v>
      </c>
      <c r="K2773">
        <v>3040.75</v>
      </c>
      <c r="L2773">
        <v>2972</v>
      </c>
      <c r="M2773">
        <v>3037.75</v>
      </c>
      <c r="N2773">
        <v>2986.25</v>
      </c>
      <c r="O2773">
        <v>3051.25</v>
      </c>
      <c r="P2773">
        <v>2983.5</v>
      </c>
      <c r="Q2773">
        <v>3047.75</v>
      </c>
      <c r="R2773">
        <v>3018.59</v>
      </c>
      <c r="S2773">
        <v>3053.89</v>
      </c>
      <c r="T2773">
        <v>2999.74</v>
      </c>
      <c r="U2773">
        <v>3053.24</v>
      </c>
      <c r="V2773">
        <v>0.08</v>
      </c>
      <c r="W2773">
        <v>0.08</v>
      </c>
      <c r="X2773">
        <v>0.08</v>
      </c>
      <c r="Y2773">
        <v>0.08</v>
      </c>
      <c r="Z2773">
        <v>0.08</v>
      </c>
      <c r="AA2773">
        <v>0.08</v>
      </c>
      <c r="AB2773">
        <v>0.08</v>
      </c>
      <c r="AC2773">
        <v>0.08</v>
      </c>
      <c r="AD2773">
        <v>290.28954722999998</v>
      </c>
      <c r="AE2773">
        <v>293.37148396999999</v>
      </c>
      <c r="AF2773">
        <v>287.90104625999999</v>
      </c>
      <c r="AG2773">
        <v>293.22701818000002</v>
      </c>
      <c r="AH2773" t="s">
        <v>12</v>
      </c>
      <c r="AI2773" t="s">
        <v>12</v>
      </c>
    </row>
    <row r="2774" spans="1:35" x14ac:dyDescent="0.25">
      <c r="A2774">
        <v>1593523800</v>
      </c>
      <c r="B2774">
        <v>21.10500094</v>
      </c>
      <c r="C2774">
        <v>22.387707710000001</v>
      </c>
      <c r="D2774">
        <v>21.060354790000002</v>
      </c>
      <c r="E2774">
        <v>22.054601689999998</v>
      </c>
      <c r="F2774">
        <v>21.10500094</v>
      </c>
      <c r="G2774">
        <v>22.387707710000001</v>
      </c>
      <c r="H2774">
        <v>21.060354790000002</v>
      </c>
      <c r="I2774">
        <v>22.054601689999998</v>
      </c>
      <c r="J2774">
        <v>3039.5</v>
      </c>
      <c r="K2774">
        <v>3090.5</v>
      </c>
      <c r="L2774">
        <v>3021</v>
      </c>
      <c r="M2774">
        <v>3080</v>
      </c>
      <c r="N2774">
        <v>3046</v>
      </c>
      <c r="O2774">
        <v>3101.25</v>
      </c>
      <c r="P2774">
        <v>3030.25</v>
      </c>
      <c r="Q2774">
        <v>3090.25</v>
      </c>
      <c r="R2774">
        <v>3050.2</v>
      </c>
      <c r="S2774">
        <v>3111.51</v>
      </c>
      <c r="T2774">
        <v>3047.83</v>
      </c>
      <c r="U2774">
        <v>3100.29</v>
      </c>
      <c r="V2774">
        <v>0.08</v>
      </c>
      <c r="W2774">
        <v>0.08</v>
      </c>
      <c r="X2774">
        <v>0.08</v>
      </c>
      <c r="Y2774">
        <v>0.08</v>
      </c>
      <c r="Z2774">
        <v>0.1</v>
      </c>
      <c r="AA2774">
        <v>0.1</v>
      </c>
      <c r="AB2774">
        <v>0.1</v>
      </c>
      <c r="AC2774">
        <v>0.1</v>
      </c>
      <c r="AD2774">
        <v>292.77435872000001</v>
      </c>
      <c r="AE2774">
        <v>298.7552422</v>
      </c>
      <c r="AF2774">
        <v>292.61063082999999</v>
      </c>
      <c r="AG2774">
        <v>296.98312858000003</v>
      </c>
      <c r="AH2774" t="s">
        <v>12</v>
      </c>
      <c r="AI2774" t="s">
        <v>12</v>
      </c>
    </row>
    <row r="2775" spans="1:35" x14ac:dyDescent="0.25">
      <c r="A2775">
        <v>1593610200</v>
      </c>
      <c r="B2775">
        <v>22.258442689999999</v>
      </c>
      <c r="C2775">
        <v>22.74815826</v>
      </c>
      <c r="D2775">
        <v>22.144092860000001</v>
      </c>
      <c r="E2775">
        <v>22.46228369</v>
      </c>
      <c r="F2775">
        <v>22.258442689999999</v>
      </c>
      <c r="G2775">
        <v>22.74815826</v>
      </c>
      <c r="H2775">
        <v>22.144092860000001</v>
      </c>
      <c r="I2775">
        <v>22.46228369</v>
      </c>
      <c r="J2775">
        <v>3077.5</v>
      </c>
      <c r="K2775">
        <v>3106.75</v>
      </c>
      <c r="L2775">
        <v>3053.75</v>
      </c>
      <c r="M2775">
        <v>3092.75</v>
      </c>
      <c r="N2775">
        <v>3085.25</v>
      </c>
      <c r="O2775">
        <v>3117.75</v>
      </c>
      <c r="P2775">
        <v>3062.75</v>
      </c>
      <c r="Q2775">
        <v>3103</v>
      </c>
      <c r="R2775">
        <v>3105.92</v>
      </c>
      <c r="S2775">
        <v>3128.44</v>
      </c>
      <c r="T2775">
        <v>3101.17</v>
      </c>
      <c r="U2775">
        <v>3115.86</v>
      </c>
      <c r="V2775">
        <v>0.08</v>
      </c>
      <c r="W2775">
        <v>0.08</v>
      </c>
      <c r="X2775">
        <v>0.08</v>
      </c>
      <c r="Y2775">
        <v>0.08</v>
      </c>
      <c r="Z2775">
        <v>0.11</v>
      </c>
      <c r="AA2775">
        <v>0.11</v>
      </c>
      <c r="AB2775">
        <v>0.11</v>
      </c>
      <c r="AC2775">
        <v>0.11</v>
      </c>
      <c r="AD2775">
        <v>298.14848590000003</v>
      </c>
      <c r="AE2775">
        <v>300.38289004000001</v>
      </c>
      <c r="AF2775">
        <v>297.66693328999997</v>
      </c>
      <c r="AG2775">
        <v>299.06343586999998</v>
      </c>
      <c r="AH2775" t="s">
        <v>12</v>
      </c>
      <c r="AI2775" t="s">
        <v>12</v>
      </c>
    </row>
    <row r="2776" spans="1:35" x14ac:dyDescent="0.25">
      <c r="A2776">
        <v>1593696600</v>
      </c>
      <c r="B2776">
        <v>23.277647680000001</v>
      </c>
      <c r="C2776">
        <v>23.58589504</v>
      </c>
      <c r="D2776">
        <v>22.671096420000001</v>
      </c>
      <c r="E2776">
        <v>22.820248370000002</v>
      </c>
      <c r="F2776">
        <v>23.277647680000001</v>
      </c>
      <c r="G2776">
        <v>23.58589504</v>
      </c>
      <c r="H2776">
        <v>22.671096420000001</v>
      </c>
      <c r="I2776">
        <v>22.820248370000002</v>
      </c>
      <c r="J2776">
        <v>3092.25</v>
      </c>
      <c r="K2776">
        <v>3145.25</v>
      </c>
      <c r="L2776">
        <v>3086.5</v>
      </c>
      <c r="M2776">
        <v>3118.5</v>
      </c>
      <c r="N2776">
        <v>3101.75</v>
      </c>
      <c r="O2776">
        <v>3156.5</v>
      </c>
      <c r="P2776">
        <v>3095.5</v>
      </c>
      <c r="Q2776">
        <v>3129</v>
      </c>
      <c r="R2776">
        <v>3143.64</v>
      </c>
      <c r="S2776">
        <v>3165.81</v>
      </c>
      <c r="T2776">
        <v>3124.52</v>
      </c>
      <c r="U2776">
        <v>3130.01</v>
      </c>
      <c r="V2776">
        <v>0.09</v>
      </c>
      <c r="W2776">
        <v>0.09</v>
      </c>
      <c r="X2776">
        <v>0.09</v>
      </c>
      <c r="Y2776">
        <v>0.09</v>
      </c>
      <c r="Z2776">
        <v>0.11</v>
      </c>
      <c r="AA2776">
        <v>0.11</v>
      </c>
      <c r="AB2776">
        <v>0.11</v>
      </c>
      <c r="AC2776">
        <v>0.11</v>
      </c>
      <c r="AD2776">
        <v>302.64618732999998</v>
      </c>
      <c r="AE2776">
        <v>304.05232095999997</v>
      </c>
      <c r="AF2776">
        <v>300.01691004999998</v>
      </c>
      <c r="AG2776">
        <v>300.71034581999999</v>
      </c>
      <c r="AH2776" t="s">
        <v>12</v>
      </c>
      <c r="AI2776" t="s">
        <v>12</v>
      </c>
    </row>
    <row r="2777" spans="1:35" x14ac:dyDescent="0.25">
      <c r="A2777">
        <v>1594042200</v>
      </c>
      <c r="B2777">
        <v>23.749962190000002</v>
      </c>
      <c r="C2777">
        <v>23.983633579999999</v>
      </c>
      <c r="D2777">
        <v>23.55606465</v>
      </c>
      <c r="E2777">
        <v>23.884198940000001</v>
      </c>
      <c r="F2777">
        <v>23.749962190000002</v>
      </c>
      <c r="G2777">
        <v>23.983633579999999</v>
      </c>
      <c r="H2777">
        <v>23.55606465</v>
      </c>
      <c r="I2777">
        <v>23.884198940000001</v>
      </c>
      <c r="J2777">
        <v>3115.25</v>
      </c>
      <c r="K2777">
        <v>3163.75</v>
      </c>
      <c r="L2777">
        <v>3115.25</v>
      </c>
      <c r="M2777">
        <v>3161.5</v>
      </c>
      <c r="N2777">
        <v>3125.25</v>
      </c>
      <c r="O2777">
        <v>3174.5</v>
      </c>
      <c r="P2777">
        <v>3105.75</v>
      </c>
      <c r="Q2777">
        <v>3172</v>
      </c>
      <c r="R2777">
        <v>3155.29</v>
      </c>
      <c r="S2777">
        <v>3182.59</v>
      </c>
      <c r="T2777">
        <v>3155.29</v>
      </c>
      <c r="U2777">
        <v>3179.72</v>
      </c>
      <c r="V2777">
        <v>0.09</v>
      </c>
      <c r="W2777">
        <v>0.09</v>
      </c>
      <c r="X2777">
        <v>0.09</v>
      </c>
      <c r="Y2777">
        <v>0.09</v>
      </c>
      <c r="Z2777">
        <v>0.1</v>
      </c>
      <c r="AA2777">
        <v>0.1</v>
      </c>
      <c r="AB2777">
        <v>0.1</v>
      </c>
      <c r="AC2777">
        <v>0.1</v>
      </c>
      <c r="AD2777">
        <v>304.69760147</v>
      </c>
      <c r="AE2777">
        <v>305.95926931999998</v>
      </c>
      <c r="AF2777">
        <v>303.91748623000001</v>
      </c>
      <c r="AG2777">
        <v>305.35251302</v>
      </c>
      <c r="AH2777" t="s">
        <v>12</v>
      </c>
      <c r="AI2777" t="s">
        <v>12</v>
      </c>
    </row>
    <row r="2778" spans="1:35" x14ac:dyDescent="0.25">
      <c r="A2778">
        <v>1594128600</v>
      </c>
      <c r="B2778">
        <v>23.496403870000002</v>
      </c>
      <c r="C2778">
        <v>23.988605310000001</v>
      </c>
      <c r="D2778">
        <v>23.048948020000001</v>
      </c>
      <c r="E2778">
        <v>23.128495730000001</v>
      </c>
      <c r="F2778">
        <v>23.496403870000002</v>
      </c>
      <c r="G2778">
        <v>23.988605310000001</v>
      </c>
      <c r="H2778">
        <v>23.048948020000001</v>
      </c>
      <c r="I2778">
        <v>23.128495730000001</v>
      </c>
      <c r="J2778">
        <v>3158.25</v>
      </c>
      <c r="K2778">
        <v>3173.5</v>
      </c>
      <c r="L2778">
        <v>3123</v>
      </c>
      <c r="M2778">
        <v>3126</v>
      </c>
      <c r="N2778">
        <v>3170</v>
      </c>
      <c r="O2778">
        <v>3184</v>
      </c>
      <c r="P2778">
        <v>3132.5</v>
      </c>
      <c r="Q2778">
        <v>3136.5</v>
      </c>
      <c r="R2778">
        <v>3166.44</v>
      </c>
      <c r="S2778">
        <v>3184.15</v>
      </c>
      <c r="T2778">
        <v>3142.93</v>
      </c>
      <c r="U2778">
        <v>3145.32</v>
      </c>
      <c r="V2778">
        <v>0.09</v>
      </c>
      <c r="W2778">
        <v>0.09</v>
      </c>
      <c r="X2778">
        <v>0.09</v>
      </c>
      <c r="Y2778">
        <v>0.09</v>
      </c>
      <c r="Z2778">
        <v>0.1</v>
      </c>
      <c r="AA2778">
        <v>0.1</v>
      </c>
      <c r="AB2778">
        <v>0.1</v>
      </c>
      <c r="AC2778">
        <v>0.1</v>
      </c>
      <c r="AD2778">
        <v>303.74412728999999</v>
      </c>
      <c r="AE2778">
        <v>305.80517248000001</v>
      </c>
      <c r="AF2778">
        <v>301.80828578000001</v>
      </c>
      <c r="AG2778">
        <v>302.20315892000002</v>
      </c>
      <c r="AH2778" t="s">
        <v>12</v>
      </c>
      <c r="AI2778" t="s">
        <v>12</v>
      </c>
    </row>
    <row r="2779" spans="1:35" x14ac:dyDescent="0.25">
      <c r="A2779">
        <v>1594215000</v>
      </c>
      <c r="B2779">
        <v>23.327365</v>
      </c>
      <c r="C2779">
        <v>23.695273140000001</v>
      </c>
      <c r="D2779">
        <v>22.904767809999999</v>
      </c>
      <c r="E2779">
        <v>23.66544275</v>
      </c>
      <c r="F2779">
        <v>23.327365</v>
      </c>
      <c r="G2779">
        <v>23.695273140000001</v>
      </c>
      <c r="H2779">
        <v>22.904767809999999</v>
      </c>
      <c r="I2779">
        <v>23.66544275</v>
      </c>
      <c r="J2779">
        <v>3124.75</v>
      </c>
      <c r="K2779">
        <v>3154.5</v>
      </c>
      <c r="L2779">
        <v>3115.25</v>
      </c>
      <c r="M2779">
        <v>3152.75</v>
      </c>
      <c r="N2779">
        <v>3135.25</v>
      </c>
      <c r="O2779">
        <v>3166.25</v>
      </c>
      <c r="P2779">
        <v>3125.5</v>
      </c>
      <c r="Q2779">
        <v>3163.5</v>
      </c>
      <c r="R2779">
        <v>3153.07</v>
      </c>
      <c r="S2779">
        <v>3171.8</v>
      </c>
      <c r="T2779">
        <v>3136.53</v>
      </c>
      <c r="U2779">
        <v>3169.94</v>
      </c>
      <c r="V2779">
        <v>0.09</v>
      </c>
      <c r="W2779">
        <v>0.09</v>
      </c>
      <c r="X2779">
        <v>0.09</v>
      </c>
      <c r="Y2779">
        <v>0.09</v>
      </c>
      <c r="Z2779">
        <v>0.1</v>
      </c>
      <c r="AA2779">
        <v>0.1</v>
      </c>
      <c r="AB2779">
        <v>0.1</v>
      </c>
      <c r="AC2779">
        <v>0.1</v>
      </c>
      <c r="AD2779">
        <v>303.00253626</v>
      </c>
      <c r="AE2779">
        <v>304.63018410000001</v>
      </c>
      <c r="AF2779">
        <v>301.16300526999999</v>
      </c>
      <c r="AG2779">
        <v>304.51461146999998</v>
      </c>
      <c r="AH2779" t="s">
        <v>12</v>
      </c>
      <c r="AI2779" t="s">
        <v>12</v>
      </c>
    </row>
    <row r="2780" spans="1:35" x14ac:dyDescent="0.25">
      <c r="A2780">
        <v>1594301400</v>
      </c>
      <c r="B2780">
        <v>23.824538159999999</v>
      </c>
      <c r="C2780">
        <v>23.874205759999999</v>
      </c>
      <c r="D2780">
        <v>22.43742503</v>
      </c>
      <c r="E2780">
        <v>23.262732490000001</v>
      </c>
      <c r="F2780">
        <v>23.824538159999999</v>
      </c>
      <c r="G2780">
        <v>23.874205759999999</v>
      </c>
      <c r="H2780">
        <v>22.43742503</v>
      </c>
      <c r="I2780">
        <v>23.262732490000001</v>
      </c>
      <c r="J2780">
        <v>3158.5</v>
      </c>
      <c r="K2780">
        <v>3160</v>
      </c>
      <c r="L2780">
        <v>3095</v>
      </c>
      <c r="M2780">
        <v>3130.5</v>
      </c>
      <c r="N2780">
        <v>3166.25</v>
      </c>
      <c r="O2780">
        <v>3170.75</v>
      </c>
      <c r="P2780">
        <v>3105.25</v>
      </c>
      <c r="Q2780">
        <v>3141</v>
      </c>
      <c r="R2780">
        <v>3176.17</v>
      </c>
      <c r="S2780">
        <v>3179.78</v>
      </c>
      <c r="T2780">
        <v>3115.7</v>
      </c>
      <c r="U2780">
        <v>3152.05</v>
      </c>
      <c r="V2780">
        <v>0.09</v>
      </c>
      <c r="W2780">
        <v>0.09</v>
      </c>
      <c r="X2780">
        <v>0.09</v>
      </c>
      <c r="Y2780">
        <v>0.09</v>
      </c>
      <c r="Z2780">
        <v>0.1</v>
      </c>
      <c r="AA2780">
        <v>0.1</v>
      </c>
      <c r="AB2780">
        <v>0.1</v>
      </c>
      <c r="AC2780">
        <v>0.1</v>
      </c>
      <c r="AD2780">
        <v>305.15026091999999</v>
      </c>
      <c r="AE2780">
        <v>305.40066827999999</v>
      </c>
      <c r="AF2780">
        <v>299.21753271</v>
      </c>
      <c r="AG2780">
        <v>302.78102206</v>
      </c>
      <c r="AH2780" t="s">
        <v>12</v>
      </c>
      <c r="AI2780" t="s">
        <v>12</v>
      </c>
    </row>
    <row r="2781" spans="1:35" x14ac:dyDescent="0.25">
      <c r="A2781">
        <v>1594387800</v>
      </c>
      <c r="B2781">
        <v>23.227930359999998</v>
      </c>
      <c r="C2781">
        <v>24.04080849</v>
      </c>
      <c r="D2781">
        <v>22.90973954</v>
      </c>
      <c r="E2781">
        <v>23.978661850000002</v>
      </c>
      <c r="F2781">
        <v>23.227930359999998</v>
      </c>
      <c r="G2781">
        <v>24.04080849</v>
      </c>
      <c r="H2781">
        <v>22.90973954</v>
      </c>
      <c r="I2781">
        <v>23.978661850000002</v>
      </c>
      <c r="J2781">
        <v>3138</v>
      </c>
      <c r="K2781">
        <v>3170</v>
      </c>
      <c r="L2781">
        <v>3101.75</v>
      </c>
      <c r="M2781">
        <v>3167.5</v>
      </c>
      <c r="N2781">
        <v>3142.25</v>
      </c>
      <c r="O2781">
        <v>3181.25</v>
      </c>
      <c r="P2781">
        <v>3111.5</v>
      </c>
      <c r="Q2781">
        <v>3178.5</v>
      </c>
      <c r="R2781">
        <v>3152.47</v>
      </c>
      <c r="S2781">
        <v>3186.82</v>
      </c>
      <c r="T2781">
        <v>3136.22</v>
      </c>
      <c r="U2781">
        <v>3185.04</v>
      </c>
      <c r="V2781">
        <v>0.09</v>
      </c>
      <c r="W2781">
        <v>0.09</v>
      </c>
      <c r="X2781">
        <v>0.09</v>
      </c>
      <c r="Y2781">
        <v>0.09</v>
      </c>
      <c r="Z2781">
        <v>0.1</v>
      </c>
      <c r="AA2781">
        <v>0.1</v>
      </c>
      <c r="AB2781">
        <v>0.1</v>
      </c>
      <c r="AC2781">
        <v>0.1</v>
      </c>
      <c r="AD2781">
        <v>302.71360469000001</v>
      </c>
      <c r="AE2781">
        <v>306.15189035999998</v>
      </c>
      <c r="AF2781">
        <v>301.22079158999998</v>
      </c>
      <c r="AG2781">
        <v>305.87258985</v>
      </c>
      <c r="AH2781" t="s">
        <v>12</v>
      </c>
      <c r="AI2781" t="s">
        <v>12</v>
      </c>
    </row>
    <row r="2782" spans="1:35" x14ac:dyDescent="0.25">
      <c r="A2782">
        <v>1594647000</v>
      </c>
      <c r="B2782">
        <v>24.555382720000001</v>
      </c>
      <c r="C2782">
        <v>25.13210359</v>
      </c>
      <c r="D2782">
        <v>23.198099970000001</v>
      </c>
      <c r="E2782">
        <v>23.35222366</v>
      </c>
      <c r="F2782">
        <v>24.555382720000001</v>
      </c>
      <c r="G2782">
        <v>25.13210359</v>
      </c>
      <c r="H2782">
        <v>23.198099970000001</v>
      </c>
      <c r="I2782">
        <v>23.35222366</v>
      </c>
      <c r="J2782">
        <v>3171.75</v>
      </c>
      <c r="K2782">
        <v>3215</v>
      </c>
      <c r="L2782">
        <v>3130</v>
      </c>
      <c r="M2782">
        <v>3137.5</v>
      </c>
      <c r="N2782">
        <v>3183.5</v>
      </c>
      <c r="O2782">
        <v>3226.25</v>
      </c>
      <c r="P2782">
        <v>3140.5</v>
      </c>
      <c r="Q2782">
        <v>3148.25</v>
      </c>
      <c r="R2782">
        <v>3205.08</v>
      </c>
      <c r="S2782">
        <v>3235.32</v>
      </c>
      <c r="T2782">
        <v>3149.43</v>
      </c>
      <c r="U2782">
        <v>3155.22</v>
      </c>
      <c r="V2782">
        <v>0.09</v>
      </c>
      <c r="W2782">
        <v>0.09</v>
      </c>
      <c r="X2782">
        <v>0.09</v>
      </c>
      <c r="Y2782">
        <v>0.09</v>
      </c>
      <c r="Z2782">
        <v>0.1</v>
      </c>
      <c r="AA2782">
        <v>0.1</v>
      </c>
      <c r="AB2782">
        <v>0.1</v>
      </c>
      <c r="AC2782">
        <v>0.1</v>
      </c>
      <c r="AD2782">
        <v>308.31887712999998</v>
      </c>
      <c r="AE2782">
        <v>310.80368862</v>
      </c>
      <c r="AF2782">
        <v>302.54024575</v>
      </c>
      <c r="AG2782">
        <v>303.22405046</v>
      </c>
      <c r="AH2782" t="s">
        <v>12</v>
      </c>
      <c r="AI2782" t="s">
        <v>12</v>
      </c>
    </row>
    <row r="2783" spans="1:35" x14ac:dyDescent="0.25">
      <c r="A2783">
        <v>1594733400</v>
      </c>
      <c r="B2783">
        <v>22.994258980000001</v>
      </c>
      <c r="C2783">
        <v>24.338963240000002</v>
      </c>
      <c r="D2783">
        <v>22.72081373</v>
      </c>
      <c r="E2783">
        <v>24.247135360000001</v>
      </c>
      <c r="F2783">
        <v>22.994258980000001</v>
      </c>
      <c r="G2783">
        <v>24.338963240000002</v>
      </c>
      <c r="H2783">
        <v>22.72081373</v>
      </c>
      <c r="I2783">
        <v>24.247135360000001</v>
      </c>
      <c r="J2783">
        <v>3144</v>
      </c>
      <c r="K2783">
        <v>3180.5</v>
      </c>
      <c r="L2783">
        <v>3110</v>
      </c>
      <c r="M2783">
        <v>3172.75</v>
      </c>
      <c r="N2783">
        <v>3149.75</v>
      </c>
      <c r="O2783">
        <v>3192.25</v>
      </c>
      <c r="P2783">
        <v>3119</v>
      </c>
      <c r="Q2783">
        <v>3183.5</v>
      </c>
      <c r="R2783">
        <v>3141.11</v>
      </c>
      <c r="S2783">
        <v>3200.95</v>
      </c>
      <c r="T2783">
        <v>3127.66</v>
      </c>
      <c r="U2783">
        <v>3197.52</v>
      </c>
      <c r="V2783">
        <v>0.09</v>
      </c>
      <c r="W2783">
        <v>0.09</v>
      </c>
      <c r="X2783">
        <v>0.09</v>
      </c>
      <c r="Y2783">
        <v>0.09</v>
      </c>
      <c r="Z2783">
        <v>0.11</v>
      </c>
      <c r="AA2783">
        <v>0.11</v>
      </c>
      <c r="AB2783">
        <v>0.11</v>
      </c>
      <c r="AC2783">
        <v>0.11</v>
      </c>
      <c r="AD2783">
        <v>301.74086841000002</v>
      </c>
      <c r="AE2783">
        <v>307.96252819</v>
      </c>
      <c r="AF2783">
        <v>300.48883160999998</v>
      </c>
      <c r="AG2783">
        <v>307.15351980000003</v>
      </c>
      <c r="AH2783" t="s">
        <v>12</v>
      </c>
      <c r="AI2783" t="s">
        <v>12</v>
      </c>
    </row>
    <row r="2784" spans="1:35" x14ac:dyDescent="0.25">
      <c r="A2784">
        <v>1594819800</v>
      </c>
      <c r="B2784">
        <v>25.04758416</v>
      </c>
      <c r="C2784">
        <v>25.19673611</v>
      </c>
      <c r="D2784">
        <v>24.341598260000001</v>
      </c>
      <c r="E2784">
        <v>24.923290860000002</v>
      </c>
      <c r="F2784">
        <v>25.04758416</v>
      </c>
      <c r="G2784">
        <v>25.19673611</v>
      </c>
      <c r="H2784">
        <v>24.341598260000001</v>
      </c>
      <c r="I2784">
        <v>24.923290860000002</v>
      </c>
      <c r="J2784">
        <v>3199</v>
      </c>
      <c r="K2784">
        <v>3222</v>
      </c>
      <c r="L2784">
        <v>3180</v>
      </c>
      <c r="M2784">
        <v>3208.5</v>
      </c>
      <c r="N2784">
        <v>3204</v>
      </c>
      <c r="O2784">
        <v>3233.25</v>
      </c>
      <c r="P2784">
        <v>3192</v>
      </c>
      <c r="Q2784">
        <v>3219.5</v>
      </c>
      <c r="R2784">
        <v>3225.98</v>
      </c>
      <c r="S2784">
        <v>3238.28</v>
      </c>
      <c r="T2784">
        <v>3200.76</v>
      </c>
      <c r="U2784">
        <v>3226.56</v>
      </c>
      <c r="V2784">
        <v>0.1</v>
      </c>
      <c r="W2784">
        <v>0.1</v>
      </c>
      <c r="X2784">
        <v>0.1</v>
      </c>
      <c r="Y2784">
        <v>0.1</v>
      </c>
      <c r="Z2784">
        <v>0.13</v>
      </c>
      <c r="AA2784">
        <v>0.13</v>
      </c>
      <c r="AB2784">
        <v>0.13</v>
      </c>
      <c r="AC2784">
        <v>0.13</v>
      </c>
      <c r="AD2784">
        <v>310.51475705000001</v>
      </c>
      <c r="AE2784">
        <v>311.12151334999999</v>
      </c>
      <c r="AF2784">
        <v>307.48579109999997</v>
      </c>
      <c r="AG2784">
        <v>309.97541811999997</v>
      </c>
      <c r="AH2784" t="s">
        <v>12</v>
      </c>
      <c r="AI2784" t="s">
        <v>12</v>
      </c>
    </row>
    <row r="2785" spans="1:35" x14ac:dyDescent="0.25">
      <c r="A2785">
        <v>1594906200</v>
      </c>
      <c r="B2785">
        <v>24.45594809</v>
      </c>
      <c r="C2785">
        <v>24.789054109999999</v>
      </c>
      <c r="D2785">
        <v>24.28193748</v>
      </c>
      <c r="E2785">
        <v>24.67470428</v>
      </c>
      <c r="F2785">
        <v>24.45594809</v>
      </c>
      <c r="G2785">
        <v>24.789054109999999</v>
      </c>
      <c r="H2785">
        <v>24.28193748</v>
      </c>
      <c r="I2785">
        <v>24.67470428</v>
      </c>
      <c r="J2785">
        <v>3212.5</v>
      </c>
      <c r="K2785">
        <v>3216.25</v>
      </c>
      <c r="L2785">
        <v>3179</v>
      </c>
      <c r="M2785">
        <v>3183.5</v>
      </c>
      <c r="N2785">
        <v>3223.25</v>
      </c>
      <c r="O2785">
        <v>3228.5</v>
      </c>
      <c r="P2785">
        <v>3188.5</v>
      </c>
      <c r="Q2785">
        <v>3194.5</v>
      </c>
      <c r="R2785">
        <v>3208.36</v>
      </c>
      <c r="S2785">
        <v>3220.39</v>
      </c>
      <c r="T2785">
        <v>3198.59</v>
      </c>
      <c r="U2785">
        <v>3215.57</v>
      </c>
      <c r="V2785">
        <v>0.1</v>
      </c>
      <c r="W2785">
        <v>0.1</v>
      </c>
      <c r="X2785">
        <v>0.1</v>
      </c>
      <c r="Y2785">
        <v>0.1</v>
      </c>
      <c r="Z2785">
        <v>0.12</v>
      </c>
      <c r="AA2785">
        <v>0.12</v>
      </c>
      <c r="AB2785">
        <v>0.12</v>
      </c>
      <c r="AC2785">
        <v>0.12</v>
      </c>
      <c r="AD2785">
        <v>307.99142135</v>
      </c>
      <c r="AE2785">
        <v>309.42644813999999</v>
      </c>
      <c r="AF2785">
        <v>307.31724768999999</v>
      </c>
      <c r="AG2785">
        <v>308.95452657999999</v>
      </c>
      <c r="AH2785" t="s">
        <v>12</v>
      </c>
      <c r="AI2785" t="s">
        <v>12</v>
      </c>
    </row>
    <row r="2786" spans="1:35" x14ac:dyDescent="0.25">
      <c r="A2786">
        <v>1594992600</v>
      </c>
      <c r="B2786">
        <v>24.923290860000002</v>
      </c>
      <c r="C2786">
        <v>25.087358009999999</v>
      </c>
      <c r="D2786">
        <v>24.436061160000001</v>
      </c>
      <c r="E2786">
        <v>24.88848874</v>
      </c>
      <c r="F2786">
        <v>24.923290860000002</v>
      </c>
      <c r="G2786">
        <v>25.087358009999999</v>
      </c>
      <c r="H2786">
        <v>24.436061160000001</v>
      </c>
      <c r="I2786">
        <v>24.88848874</v>
      </c>
      <c r="J2786">
        <v>3185</v>
      </c>
      <c r="K2786">
        <v>3214.25</v>
      </c>
      <c r="L2786">
        <v>3184.25</v>
      </c>
      <c r="M2786">
        <v>3203.25</v>
      </c>
      <c r="N2786">
        <v>3198.5</v>
      </c>
      <c r="O2786">
        <v>3225.25</v>
      </c>
      <c r="P2786">
        <v>3194.75</v>
      </c>
      <c r="Q2786">
        <v>3214</v>
      </c>
      <c r="R2786">
        <v>3224.21</v>
      </c>
      <c r="S2786">
        <v>3233.52</v>
      </c>
      <c r="T2786">
        <v>3205.65</v>
      </c>
      <c r="U2786">
        <v>3224.73</v>
      </c>
      <c r="V2786">
        <v>0.09</v>
      </c>
      <c r="W2786">
        <v>0.09</v>
      </c>
      <c r="X2786">
        <v>0.09</v>
      </c>
      <c r="Y2786">
        <v>0.09</v>
      </c>
      <c r="Z2786">
        <v>0.12</v>
      </c>
      <c r="AA2786">
        <v>0.12</v>
      </c>
      <c r="AB2786">
        <v>0.12</v>
      </c>
      <c r="AC2786">
        <v>0.12</v>
      </c>
      <c r="AD2786">
        <v>310.00431128000002</v>
      </c>
      <c r="AE2786">
        <v>310.66885388999998</v>
      </c>
      <c r="AF2786">
        <v>307.93845055999998</v>
      </c>
      <c r="AG2786">
        <v>309.85021444</v>
      </c>
      <c r="AH2786" t="s">
        <v>12</v>
      </c>
      <c r="AI2786" t="s">
        <v>12</v>
      </c>
    </row>
    <row r="2787" spans="1:35" x14ac:dyDescent="0.25">
      <c r="A2787">
        <v>1595251800</v>
      </c>
      <c r="B2787">
        <v>24.833799689999999</v>
      </c>
      <c r="C2787">
        <v>25.674022350000001</v>
      </c>
      <c r="D2787">
        <v>24.639902159999998</v>
      </c>
      <c r="E2787">
        <v>25.485096540000001</v>
      </c>
      <c r="F2787">
        <v>24.833799689999999</v>
      </c>
      <c r="G2787">
        <v>25.674022350000001</v>
      </c>
      <c r="H2787">
        <v>24.639902159999998</v>
      </c>
      <c r="I2787">
        <v>25.485096540000001</v>
      </c>
      <c r="J2787">
        <v>3204.75</v>
      </c>
      <c r="K2787">
        <v>3238</v>
      </c>
      <c r="L2787">
        <v>3180</v>
      </c>
      <c r="M2787">
        <v>3234.5</v>
      </c>
      <c r="N2787">
        <v>3214.5</v>
      </c>
      <c r="O2787">
        <v>3250.5</v>
      </c>
      <c r="P2787">
        <v>3190.25</v>
      </c>
      <c r="Q2787">
        <v>3245.25</v>
      </c>
      <c r="R2787">
        <v>3224.29</v>
      </c>
      <c r="S2787">
        <v>3258.61</v>
      </c>
      <c r="T2787">
        <v>3215.16</v>
      </c>
      <c r="U2787">
        <v>3251.84</v>
      </c>
      <c r="V2787">
        <v>0.1</v>
      </c>
      <c r="W2787">
        <v>0.1</v>
      </c>
      <c r="X2787">
        <v>0.1</v>
      </c>
      <c r="Y2787">
        <v>0.1</v>
      </c>
      <c r="Z2787">
        <v>0.12</v>
      </c>
      <c r="AA2787">
        <v>0.12</v>
      </c>
      <c r="AB2787">
        <v>0.12</v>
      </c>
      <c r="AC2787">
        <v>0.12</v>
      </c>
      <c r="AD2787">
        <v>309.57091393000002</v>
      </c>
      <c r="AE2787">
        <v>313.13440328000002</v>
      </c>
      <c r="AF2787">
        <v>308.79079868999997</v>
      </c>
      <c r="AG2787">
        <v>312.35428803999997</v>
      </c>
      <c r="AH2787" t="s">
        <v>12</v>
      </c>
      <c r="AI2787" t="s">
        <v>12</v>
      </c>
    </row>
    <row r="2788" spans="1:35" x14ac:dyDescent="0.25">
      <c r="A2788">
        <v>1595338200</v>
      </c>
      <c r="B2788">
        <v>25.987241439999998</v>
      </c>
      <c r="C2788">
        <v>26.106563000000001</v>
      </c>
      <c r="D2788">
        <v>25.405946570000001</v>
      </c>
      <c r="E2788">
        <v>25.639220219999999</v>
      </c>
      <c r="F2788">
        <v>25.987241439999998</v>
      </c>
      <c r="G2788">
        <v>26.106563000000001</v>
      </c>
      <c r="H2788">
        <v>25.405946570000001</v>
      </c>
      <c r="I2788">
        <v>25.639220219999999</v>
      </c>
      <c r="J2788">
        <v>3235.5</v>
      </c>
      <c r="K2788">
        <v>3261.5</v>
      </c>
      <c r="L2788">
        <v>3228</v>
      </c>
      <c r="M2788">
        <v>3240.5</v>
      </c>
      <c r="N2788">
        <v>3243.75</v>
      </c>
      <c r="O2788">
        <v>3273.25</v>
      </c>
      <c r="P2788">
        <v>3239.25</v>
      </c>
      <c r="Q2788">
        <v>3251.25</v>
      </c>
      <c r="R2788">
        <v>3268.52</v>
      </c>
      <c r="S2788">
        <v>3277.29</v>
      </c>
      <c r="T2788">
        <v>3247.77</v>
      </c>
      <c r="U2788">
        <v>3257.3</v>
      </c>
      <c r="V2788">
        <v>0.1</v>
      </c>
      <c r="W2788">
        <v>0.1</v>
      </c>
      <c r="X2788">
        <v>0.1</v>
      </c>
      <c r="Y2788">
        <v>0.1</v>
      </c>
      <c r="Z2788">
        <v>0.11</v>
      </c>
      <c r="AA2788">
        <v>0.11</v>
      </c>
      <c r="AB2788">
        <v>0.11</v>
      </c>
      <c r="AC2788">
        <v>0.11</v>
      </c>
      <c r="AD2788">
        <v>314.40570217999999</v>
      </c>
      <c r="AE2788">
        <v>314.86799268999999</v>
      </c>
      <c r="AF2788">
        <v>311.98830805</v>
      </c>
      <c r="AG2788">
        <v>313.01883064999998</v>
      </c>
      <c r="AH2788" t="s">
        <v>12</v>
      </c>
      <c r="AI2788" t="s">
        <v>12</v>
      </c>
    </row>
    <row r="2789" spans="1:35" x14ac:dyDescent="0.25">
      <c r="A2789">
        <v>1595424600</v>
      </c>
      <c r="B2789">
        <v>25.569615979999998</v>
      </c>
      <c r="C2789">
        <v>26.15628032</v>
      </c>
      <c r="D2789">
        <v>25.539785590000001</v>
      </c>
      <c r="E2789">
        <v>26.091647810000001</v>
      </c>
      <c r="F2789">
        <v>25.569615979999998</v>
      </c>
      <c r="G2789">
        <v>26.15628032</v>
      </c>
      <c r="H2789">
        <v>25.539785590000001</v>
      </c>
      <c r="I2789">
        <v>26.091647810000001</v>
      </c>
      <c r="J2789">
        <v>3239.75</v>
      </c>
      <c r="K2789">
        <v>3261.75</v>
      </c>
      <c r="L2789">
        <v>3218</v>
      </c>
      <c r="M2789">
        <v>3254.75</v>
      </c>
      <c r="N2789">
        <v>3249.25</v>
      </c>
      <c r="O2789">
        <v>3271.75</v>
      </c>
      <c r="P2789">
        <v>3227.25</v>
      </c>
      <c r="Q2789">
        <v>3265.5</v>
      </c>
      <c r="R2789">
        <v>3254.86</v>
      </c>
      <c r="S2789">
        <v>3279.32</v>
      </c>
      <c r="T2789">
        <v>3253.1</v>
      </c>
      <c r="U2789">
        <v>3276.02</v>
      </c>
      <c r="V2789">
        <v>0.09</v>
      </c>
      <c r="W2789">
        <v>0.09</v>
      </c>
      <c r="X2789">
        <v>0.09</v>
      </c>
      <c r="Y2789">
        <v>0.09</v>
      </c>
      <c r="Z2789">
        <v>0.1</v>
      </c>
      <c r="AA2789">
        <v>0.1</v>
      </c>
      <c r="AB2789">
        <v>0.1</v>
      </c>
      <c r="AC2789">
        <v>0.1</v>
      </c>
      <c r="AD2789">
        <v>312.64321961000002</v>
      </c>
      <c r="AE2789">
        <v>315.12803109999999</v>
      </c>
      <c r="AF2789">
        <v>312.52764697999999</v>
      </c>
      <c r="AG2789">
        <v>314.80057532000001</v>
      </c>
      <c r="AH2789" t="s">
        <v>12</v>
      </c>
      <c r="AI2789" t="s">
        <v>12</v>
      </c>
    </row>
    <row r="2790" spans="1:35" x14ac:dyDescent="0.25">
      <c r="A2790">
        <v>1595511000</v>
      </c>
      <c r="B2790">
        <v>25.987241439999998</v>
      </c>
      <c r="C2790">
        <v>26.17681357</v>
      </c>
      <c r="D2790">
        <v>24.808941040000001</v>
      </c>
      <c r="E2790">
        <v>25.147018790000001</v>
      </c>
      <c r="F2790">
        <v>25.987241439999998</v>
      </c>
      <c r="G2790">
        <v>26.17681357</v>
      </c>
      <c r="H2790">
        <v>24.808941040000001</v>
      </c>
      <c r="I2790">
        <v>25.147018790000001</v>
      </c>
      <c r="J2790">
        <v>3255</v>
      </c>
      <c r="K2790">
        <v>3272.5</v>
      </c>
      <c r="L2790">
        <v>3204.5</v>
      </c>
      <c r="M2790">
        <v>3216.75</v>
      </c>
      <c r="N2790">
        <v>3267.75</v>
      </c>
      <c r="O2790">
        <v>3284.5</v>
      </c>
      <c r="P2790">
        <v>3214.25</v>
      </c>
      <c r="Q2790">
        <v>3227.5</v>
      </c>
      <c r="R2790">
        <v>3271.64</v>
      </c>
      <c r="S2790">
        <v>3279.99</v>
      </c>
      <c r="T2790">
        <v>3222.66</v>
      </c>
      <c r="U2790">
        <v>3235.66</v>
      </c>
      <c r="V2790">
        <v>0.09</v>
      </c>
      <c r="W2790">
        <v>0.09</v>
      </c>
      <c r="X2790">
        <v>0.09</v>
      </c>
      <c r="Y2790">
        <v>0.09</v>
      </c>
      <c r="Z2790">
        <v>0.1</v>
      </c>
      <c r="AA2790">
        <v>0.1</v>
      </c>
      <c r="AB2790">
        <v>0.1</v>
      </c>
      <c r="AC2790">
        <v>0.1</v>
      </c>
      <c r="AD2790">
        <v>314.42496427999998</v>
      </c>
      <c r="AE2790">
        <v>315.15692425999998</v>
      </c>
      <c r="AF2790">
        <v>309.61906919</v>
      </c>
      <c r="AG2790">
        <v>311.04446493</v>
      </c>
      <c r="AH2790" t="s">
        <v>12</v>
      </c>
      <c r="AI2790" t="s">
        <v>12</v>
      </c>
    </row>
    <row r="2791" spans="1:35" x14ac:dyDescent="0.25">
      <c r="A2791">
        <v>1595597400</v>
      </c>
      <c r="B2791">
        <v>24.67470428</v>
      </c>
      <c r="C2791">
        <v>24.933234330000001</v>
      </c>
      <c r="D2791">
        <v>24.291880939999999</v>
      </c>
      <c r="E2791">
        <v>24.679676010000001</v>
      </c>
      <c r="F2791">
        <v>24.67470428</v>
      </c>
      <c r="G2791">
        <v>24.933234330000001</v>
      </c>
      <c r="H2791">
        <v>24.291880939999999</v>
      </c>
      <c r="I2791">
        <v>24.679676010000001</v>
      </c>
      <c r="J2791">
        <v>3223.75</v>
      </c>
      <c r="K2791">
        <v>3228</v>
      </c>
      <c r="L2791">
        <v>3181.75</v>
      </c>
      <c r="M2791">
        <v>3193.25</v>
      </c>
      <c r="N2791">
        <v>3230</v>
      </c>
      <c r="O2791">
        <v>3239</v>
      </c>
      <c r="P2791">
        <v>3191.5</v>
      </c>
      <c r="Q2791">
        <v>3204</v>
      </c>
      <c r="R2791">
        <v>3218.58</v>
      </c>
      <c r="S2791">
        <v>3227.26</v>
      </c>
      <c r="T2791">
        <v>3200.05</v>
      </c>
      <c r="U2791">
        <v>3215.63</v>
      </c>
      <c r="V2791">
        <v>0.09</v>
      </c>
      <c r="W2791">
        <v>0.09</v>
      </c>
      <c r="X2791">
        <v>0.09</v>
      </c>
      <c r="Y2791">
        <v>0.09</v>
      </c>
      <c r="Z2791">
        <v>0.1</v>
      </c>
      <c r="AA2791">
        <v>0.1</v>
      </c>
      <c r="AB2791">
        <v>0.1</v>
      </c>
      <c r="AC2791">
        <v>0.1</v>
      </c>
      <c r="AD2791">
        <v>309.10862342000001</v>
      </c>
      <c r="AE2791">
        <v>310.11025286</v>
      </c>
      <c r="AF2791">
        <v>307.46749211000002</v>
      </c>
      <c r="AG2791">
        <v>309.04120605000003</v>
      </c>
      <c r="AH2791" t="s">
        <v>12</v>
      </c>
      <c r="AI2791" t="s">
        <v>12</v>
      </c>
    </row>
    <row r="2792" spans="1:35" x14ac:dyDescent="0.25">
      <c r="A2792">
        <v>1595856600</v>
      </c>
      <c r="B2792">
        <v>24.833799689999999</v>
      </c>
      <c r="C2792">
        <v>25.251425149999999</v>
      </c>
      <c r="D2792">
        <v>24.649845620000001</v>
      </c>
      <c r="E2792">
        <v>25.191764370000001</v>
      </c>
      <c r="F2792">
        <v>24.833799689999999</v>
      </c>
      <c r="G2792">
        <v>25.251425149999999</v>
      </c>
      <c r="H2792">
        <v>24.649845620000001</v>
      </c>
      <c r="I2792">
        <v>25.191764370000001</v>
      </c>
      <c r="J2792">
        <v>3198.25</v>
      </c>
      <c r="K2792">
        <v>3224.75</v>
      </c>
      <c r="L2792">
        <v>3182</v>
      </c>
      <c r="M2792">
        <v>3221.5</v>
      </c>
      <c r="N2792">
        <v>3210.75</v>
      </c>
      <c r="O2792">
        <v>3235</v>
      </c>
      <c r="P2792">
        <v>3192</v>
      </c>
      <c r="Q2792">
        <v>3232.25</v>
      </c>
      <c r="R2792">
        <v>3219.84</v>
      </c>
      <c r="S2792">
        <v>3241.43</v>
      </c>
      <c r="T2792">
        <v>3214.25</v>
      </c>
      <c r="U2792">
        <v>3239.41</v>
      </c>
      <c r="V2792">
        <v>0.1</v>
      </c>
      <c r="W2792">
        <v>0.1</v>
      </c>
      <c r="X2792">
        <v>0.1</v>
      </c>
      <c r="Y2792">
        <v>0.1</v>
      </c>
      <c r="Z2792">
        <v>0.1</v>
      </c>
      <c r="AA2792">
        <v>0.1</v>
      </c>
      <c r="AB2792">
        <v>0.1</v>
      </c>
      <c r="AC2792">
        <v>0.1</v>
      </c>
      <c r="AD2792">
        <v>309.76353497000002</v>
      </c>
      <c r="AE2792">
        <v>311.47786228000001</v>
      </c>
      <c r="AF2792">
        <v>308.94008000000002</v>
      </c>
      <c r="AG2792">
        <v>311.29487229</v>
      </c>
      <c r="AH2792" t="s">
        <v>12</v>
      </c>
      <c r="AI2792" t="s">
        <v>12</v>
      </c>
    </row>
    <row r="2793" spans="1:35" x14ac:dyDescent="0.25">
      <c r="A2793">
        <v>1595943000</v>
      </c>
      <c r="B2793">
        <v>25.017753769999999</v>
      </c>
      <c r="C2793">
        <v>25.311085930000001</v>
      </c>
      <c r="D2793">
        <v>24.649845620000001</v>
      </c>
      <c r="E2793">
        <v>24.729393330000001</v>
      </c>
      <c r="F2793">
        <v>25.017753769999999</v>
      </c>
      <c r="G2793">
        <v>25.311085930000001</v>
      </c>
      <c r="H2793">
        <v>24.649845620000001</v>
      </c>
      <c r="I2793">
        <v>24.729393330000001</v>
      </c>
      <c r="J2793">
        <v>3225.25</v>
      </c>
      <c r="K2793">
        <v>3235</v>
      </c>
      <c r="L2793">
        <v>3199</v>
      </c>
      <c r="M2793">
        <v>3202.25</v>
      </c>
      <c r="N2793">
        <v>3235</v>
      </c>
      <c r="O2793">
        <v>3246.75</v>
      </c>
      <c r="P2793">
        <v>3208</v>
      </c>
      <c r="Q2793">
        <v>3213</v>
      </c>
      <c r="R2793">
        <v>3234.27</v>
      </c>
      <c r="S2793">
        <v>3243.72</v>
      </c>
      <c r="T2793">
        <v>3216.17</v>
      </c>
      <c r="U2793">
        <v>3218.44</v>
      </c>
      <c r="V2793">
        <v>0.1</v>
      </c>
      <c r="W2793">
        <v>0.1</v>
      </c>
      <c r="X2793">
        <v>0.1</v>
      </c>
      <c r="Y2793">
        <v>0.1</v>
      </c>
      <c r="Z2793">
        <v>0.1</v>
      </c>
      <c r="AA2793">
        <v>0.1</v>
      </c>
      <c r="AB2793">
        <v>0.1</v>
      </c>
      <c r="AC2793">
        <v>0.1</v>
      </c>
      <c r="AD2793">
        <v>310.53401916000001</v>
      </c>
      <c r="AE2793">
        <v>311.69937648000001</v>
      </c>
      <c r="AF2793">
        <v>309.01231288999998</v>
      </c>
      <c r="AG2793">
        <v>309.32050657000002</v>
      </c>
      <c r="AH2793" t="s">
        <v>12</v>
      </c>
      <c r="AI2793" t="s">
        <v>12</v>
      </c>
    </row>
    <row r="2794" spans="1:35" x14ac:dyDescent="0.25">
      <c r="A2794">
        <v>1596029400</v>
      </c>
      <c r="B2794">
        <v>24.953121249999999</v>
      </c>
      <c r="C2794">
        <v>25.77842871</v>
      </c>
      <c r="D2794">
        <v>24.933234330000001</v>
      </c>
      <c r="E2794">
        <v>25.62927676</v>
      </c>
      <c r="F2794">
        <v>24.953121249999999</v>
      </c>
      <c r="G2794">
        <v>25.77842871</v>
      </c>
      <c r="H2794">
        <v>24.933234330000001</v>
      </c>
      <c r="I2794">
        <v>25.62927676</v>
      </c>
      <c r="J2794">
        <v>3206</v>
      </c>
      <c r="K2794">
        <v>3246</v>
      </c>
      <c r="L2794">
        <v>3194.25</v>
      </c>
      <c r="M2794">
        <v>3241.75</v>
      </c>
      <c r="N2794">
        <v>3215</v>
      </c>
      <c r="O2794">
        <v>3257</v>
      </c>
      <c r="P2794">
        <v>3204.25</v>
      </c>
      <c r="Q2794">
        <v>3252.5</v>
      </c>
      <c r="R2794">
        <v>3227.22</v>
      </c>
      <c r="S2794">
        <v>3264.74</v>
      </c>
      <c r="T2794">
        <v>3227.22</v>
      </c>
      <c r="U2794">
        <v>3258.44</v>
      </c>
      <c r="V2794">
        <v>0.1</v>
      </c>
      <c r="W2794">
        <v>0.1</v>
      </c>
      <c r="X2794">
        <v>0.1</v>
      </c>
      <c r="Y2794">
        <v>0.1</v>
      </c>
      <c r="Z2794">
        <v>0.09</v>
      </c>
      <c r="AA2794">
        <v>0.09</v>
      </c>
      <c r="AB2794">
        <v>0.09</v>
      </c>
      <c r="AC2794">
        <v>0.09</v>
      </c>
      <c r="AD2794">
        <v>310.23545653999997</v>
      </c>
      <c r="AE2794">
        <v>313.71226640999998</v>
      </c>
      <c r="AF2794">
        <v>310.19211680000001</v>
      </c>
      <c r="AG2794">
        <v>313.12477222000001</v>
      </c>
      <c r="AH2794" t="s">
        <v>12</v>
      </c>
      <c r="AI2794" t="s">
        <v>12</v>
      </c>
    </row>
    <row r="2795" spans="1:35" x14ac:dyDescent="0.25">
      <c r="A2795">
        <v>1596115800</v>
      </c>
      <c r="B2795">
        <v>24.868601819999999</v>
      </c>
      <c r="C2795">
        <v>25.46520962</v>
      </c>
      <c r="D2795">
        <v>24.341598260000001</v>
      </c>
      <c r="E2795">
        <v>25.355831519999999</v>
      </c>
      <c r="F2795">
        <v>24.868601819999999</v>
      </c>
      <c r="G2795">
        <v>25.46520962</v>
      </c>
      <c r="H2795">
        <v>24.341598260000001</v>
      </c>
      <c r="I2795">
        <v>25.355831519999999</v>
      </c>
      <c r="J2795">
        <v>3246.5</v>
      </c>
      <c r="K2795">
        <v>3258</v>
      </c>
      <c r="L2795">
        <v>3184.75</v>
      </c>
      <c r="M2795">
        <v>3238.25</v>
      </c>
      <c r="N2795">
        <v>3256.75</v>
      </c>
      <c r="O2795">
        <v>3269</v>
      </c>
      <c r="P2795">
        <v>3195</v>
      </c>
      <c r="Q2795">
        <v>3248.75</v>
      </c>
      <c r="R2795">
        <v>3231.76</v>
      </c>
      <c r="S2795">
        <v>3250.92</v>
      </c>
      <c r="T2795">
        <v>3204.13</v>
      </c>
      <c r="U2795">
        <v>3246.22</v>
      </c>
      <c r="V2795">
        <v>0.1</v>
      </c>
      <c r="W2795">
        <v>0.1</v>
      </c>
      <c r="X2795">
        <v>0.1</v>
      </c>
      <c r="Y2795">
        <v>0.1</v>
      </c>
      <c r="Z2795">
        <v>0.1</v>
      </c>
      <c r="AA2795">
        <v>0.1</v>
      </c>
      <c r="AB2795">
        <v>0.1</v>
      </c>
      <c r="AC2795">
        <v>0.1</v>
      </c>
      <c r="AD2795">
        <v>310.02357338000002</v>
      </c>
      <c r="AE2795">
        <v>312.44096751000001</v>
      </c>
      <c r="AF2795">
        <v>307.84695556999998</v>
      </c>
      <c r="AG2795">
        <v>312.00757016</v>
      </c>
      <c r="AH2795" t="s">
        <v>12</v>
      </c>
      <c r="AI2795" t="s">
        <v>12</v>
      </c>
    </row>
    <row r="2796" spans="1:35" x14ac:dyDescent="0.25">
      <c r="A2796">
        <v>1596202200</v>
      </c>
      <c r="B2796">
        <v>25.823174300000002</v>
      </c>
      <c r="C2796">
        <v>25.982269710000001</v>
      </c>
      <c r="D2796">
        <v>24.744308520000001</v>
      </c>
      <c r="E2796">
        <v>25.957411050000001</v>
      </c>
      <c r="F2796">
        <v>25.823174300000002</v>
      </c>
      <c r="G2796">
        <v>25.982269710000001</v>
      </c>
      <c r="H2796">
        <v>24.744308520000001</v>
      </c>
      <c r="I2796">
        <v>25.957411050000001</v>
      </c>
      <c r="J2796">
        <v>3260</v>
      </c>
      <c r="K2796">
        <v>3262.75</v>
      </c>
      <c r="L2796">
        <v>3202.5</v>
      </c>
      <c r="M2796">
        <v>3253</v>
      </c>
      <c r="N2796">
        <v>3269.25</v>
      </c>
      <c r="O2796">
        <v>3273.75</v>
      </c>
      <c r="P2796">
        <v>3212.5</v>
      </c>
      <c r="Q2796">
        <v>3263.5</v>
      </c>
      <c r="R2796">
        <v>3270.45</v>
      </c>
      <c r="S2796">
        <v>3272.17</v>
      </c>
      <c r="T2796">
        <v>3220.26</v>
      </c>
      <c r="U2796">
        <v>3271.12</v>
      </c>
      <c r="V2796">
        <v>0.1</v>
      </c>
      <c r="W2796">
        <v>0.1</v>
      </c>
      <c r="X2796">
        <v>0.1</v>
      </c>
      <c r="Y2796">
        <v>0.1</v>
      </c>
      <c r="Z2796">
        <v>0.1</v>
      </c>
      <c r="AA2796">
        <v>0.1</v>
      </c>
      <c r="AB2796">
        <v>0.1</v>
      </c>
      <c r="AC2796">
        <v>0.1</v>
      </c>
      <c r="AD2796">
        <v>313.8759943</v>
      </c>
      <c r="AE2796">
        <v>314.57906112000001</v>
      </c>
      <c r="AF2796">
        <v>309.47460339999998</v>
      </c>
      <c r="AG2796">
        <v>314.47311954999998</v>
      </c>
      <c r="AH2796" t="s">
        <v>12</v>
      </c>
      <c r="AI2796" t="s">
        <v>12</v>
      </c>
    </row>
    <row r="2797" spans="1:35" x14ac:dyDescent="0.25">
      <c r="A2797">
        <v>1596461400</v>
      </c>
      <c r="B2797">
        <v>26.394923439999999</v>
      </c>
      <c r="C2797">
        <v>26.69322734</v>
      </c>
      <c r="D2797">
        <v>26.253229090000001</v>
      </c>
      <c r="E2797">
        <v>26.484414610000002</v>
      </c>
      <c r="F2797">
        <v>26.394923439999999</v>
      </c>
      <c r="G2797">
        <v>26.69322734</v>
      </c>
      <c r="H2797">
        <v>26.253229090000001</v>
      </c>
      <c r="I2797">
        <v>26.484414610000002</v>
      </c>
      <c r="J2797">
        <v>3259.5</v>
      </c>
      <c r="K2797">
        <v>3285.75</v>
      </c>
      <c r="L2797">
        <v>3245</v>
      </c>
      <c r="M2797">
        <v>3278.25</v>
      </c>
      <c r="N2797">
        <v>3272</v>
      </c>
      <c r="O2797">
        <v>3295.5</v>
      </c>
      <c r="P2797">
        <v>3254.75</v>
      </c>
      <c r="Q2797">
        <v>3288.5</v>
      </c>
      <c r="R2797">
        <v>3288.26</v>
      </c>
      <c r="S2797">
        <v>3302.73</v>
      </c>
      <c r="T2797">
        <v>3284.53</v>
      </c>
      <c r="U2797">
        <v>3294.61</v>
      </c>
      <c r="V2797">
        <v>0.1</v>
      </c>
      <c r="W2797">
        <v>0.1</v>
      </c>
      <c r="X2797">
        <v>0.1</v>
      </c>
      <c r="Y2797">
        <v>0.1</v>
      </c>
      <c r="Z2797">
        <v>0.1</v>
      </c>
      <c r="AA2797">
        <v>0.1</v>
      </c>
      <c r="AB2797">
        <v>0.1</v>
      </c>
      <c r="AC2797">
        <v>0.1</v>
      </c>
      <c r="AD2797">
        <v>316.20670896000001</v>
      </c>
      <c r="AE2797">
        <v>317.45874576</v>
      </c>
      <c r="AF2797">
        <v>315.63847686999998</v>
      </c>
      <c r="AG2797">
        <v>316.65936842000002</v>
      </c>
      <c r="AH2797" t="s">
        <v>12</v>
      </c>
      <c r="AI2797" t="s">
        <v>12</v>
      </c>
    </row>
    <row r="2798" spans="1:35" x14ac:dyDescent="0.25">
      <c r="A2798">
        <v>1596547800</v>
      </c>
      <c r="B2798">
        <v>26.280573610000001</v>
      </c>
      <c r="C2798">
        <v>26.807577169999998</v>
      </c>
      <c r="D2798">
        <v>26.280076439999998</v>
      </c>
      <c r="E2798">
        <v>26.782718509999999</v>
      </c>
      <c r="F2798">
        <v>26.280573610000001</v>
      </c>
      <c r="G2798">
        <v>26.807577169999998</v>
      </c>
      <c r="H2798">
        <v>26.280076439999998</v>
      </c>
      <c r="I2798">
        <v>26.782718509999999</v>
      </c>
      <c r="J2798">
        <v>3276.5</v>
      </c>
      <c r="K2798">
        <v>3290.5</v>
      </c>
      <c r="L2798">
        <v>3260.75</v>
      </c>
      <c r="M2798">
        <v>3289.75</v>
      </c>
      <c r="N2798">
        <v>3290.75</v>
      </c>
      <c r="O2798">
        <v>3300.5</v>
      </c>
      <c r="P2798">
        <v>3271</v>
      </c>
      <c r="Q2798">
        <v>3300</v>
      </c>
      <c r="R2798">
        <v>3289.92</v>
      </c>
      <c r="S2798">
        <v>3306.84</v>
      </c>
      <c r="T2798">
        <v>3286.37</v>
      </c>
      <c r="U2798">
        <v>3306.51</v>
      </c>
      <c r="V2798">
        <v>0.1</v>
      </c>
      <c r="W2798">
        <v>0.1</v>
      </c>
      <c r="X2798">
        <v>0.1</v>
      </c>
      <c r="Y2798">
        <v>0.1</v>
      </c>
      <c r="Z2798">
        <v>0.09</v>
      </c>
      <c r="AA2798">
        <v>0.09</v>
      </c>
      <c r="AB2798">
        <v>0.09</v>
      </c>
      <c r="AC2798">
        <v>0.09</v>
      </c>
      <c r="AD2798">
        <v>315.76368055</v>
      </c>
      <c r="AE2798">
        <v>317.88251206000001</v>
      </c>
      <c r="AF2798">
        <v>315.76368055</v>
      </c>
      <c r="AG2798">
        <v>317.88251206000001</v>
      </c>
      <c r="AH2798" t="s">
        <v>12</v>
      </c>
      <c r="AI2798" t="s">
        <v>12</v>
      </c>
    </row>
    <row r="2799" spans="1:35" x14ac:dyDescent="0.25">
      <c r="A2799">
        <v>1596634200</v>
      </c>
      <c r="B2799">
        <v>27.16554185</v>
      </c>
      <c r="C2799">
        <v>27.376840439999999</v>
      </c>
      <c r="D2799">
        <v>27.083508269999999</v>
      </c>
      <c r="E2799">
        <v>27.289835140000001</v>
      </c>
      <c r="F2799">
        <v>27.16554185</v>
      </c>
      <c r="G2799">
        <v>27.376840439999999</v>
      </c>
      <c r="H2799">
        <v>27.083508269999999</v>
      </c>
      <c r="I2799">
        <v>27.289835140000001</v>
      </c>
      <c r="J2799">
        <v>3290.25</v>
      </c>
      <c r="K2799">
        <v>3313</v>
      </c>
      <c r="L2799">
        <v>3283.5</v>
      </c>
      <c r="M2799">
        <v>3305.75</v>
      </c>
      <c r="N2799">
        <v>3300.75</v>
      </c>
      <c r="O2799">
        <v>3323.25</v>
      </c>
      <c r="P2799">
        <v>3292</v>
      </c>
      <c r="Q2799">
        <v>3316</v>
      </c>
      <c r="R2799">
        <v>3317.37</v>
      </c>
      <c r="S2799">
        <v>3330.77</v>
      </c>
      <c r="T2799">
        <v>3317.37</v>
      </c>
      <c r="U2799">
        <v>3327.77</v>
      </c>
      <c r="V2799">
        <v>0.1</v>
      </c>
      <c r="W2799">
        <v>0.1</v>
      </c>
      <c r="X2799">
        <v>0.1</v>
      </c>
      <c r="Y2799">
        <v>0.1</v>
      </c>
      <c r="Z2799">
        <v>0.09</v>
      </c>
      <c r="AA2799">
        <v>0.09</v>
      </c>
      <c r="AB2799">
        <v>0.09</v>
      </c>
      <c r="AC2799">
        <v>0.09</v>
      </c>
      <c r="AD2799">
        <v>319.24049043000002</v>
      </c>
      <c r="AE2799">
        <v>320.12654723999998</v>
      </c>
      <c r="AF2799">
        <v>318.96118990999997</v>
      </c>
      <c r="AG2799">
        <v>319.85687777999999</v>
      </c>
      <c r="AH2799" t="s">
        <v>12</v>
      </c>
      <c r="AI2799" t="s">
        <v>12</v>
      </c>
    </row>
    <row r="2800" spans="1:35" x14ac:dyDescent="0.25">
      <c r="A2800">
        <v>1596720600</v>
      </c>
      <c r="B2800">
        <v>27.145654919999998</v>
      </c>
      <c r="C2800">
        <v>27.881471210000001</v>
      </c>
      <c r="D2800">
        <v>27.066107209999998</v>
      </c>
      <c r="E2800">
        <v>27.846669089999999</v>
      </c>
      <c r="F2800">
        <v>27.145654919999998</v>
      </c>
      <c r="G2800">
        <v>27.881471210000001</v>
      </c>
      <c r="H2800">
        <v>27.066107209999998</v>
      </c>
      <c r="I2800">
        <v>27.846669089999999</v>
      </c>
      <c r="J2800">
        <v>3308.25</v>
      </c>
      <c r="K2800">
        <v>3335</v>
      </c>
      <c r="L2800">
        <v>3291.25</v>
      </c>
      <c r="M2800">
        <v>3334</v>
      </c>
      <c r="N2800">
        <v>3317</v>
      </c>
      <c r="O2800">
        <v>3345.5</v>
      </c>
      <c r="P2800">
        <v>3300.5</v>
      </c>
      <c r="Q2800">
        <v>3344.25</v>
      </c>
      <c r="R2800">
        <v>3323.17</v>
      </c>
      <c r="S2800">
        <v>3351.03</v>
      </c>
      <c r="T2800">
        <v>3318.14</v>
      </c>
      <c r="U2800">
        <v>3349.16</v>
      </c>
      <c r="V2800">
        <v>0.1</v>
      </c>
      <c r="W2800">
        <v>0.1</v>
      </c>
      <c r="X2800">
        <v>0.1</v>
      </c>
      <c r="Y2800">
        <v>0.1</v>
      </c>
      <c r="Z2800">
        <v>0.09</v>
      </c>
      <c r="AA2800">
        <v>0.09</v>
      </c>
      <c r="AB2800">
        <v>0.09</v>
      </c>
      <c r="AC2800">
        <v>0.09</v>
      </c>
      <c r="AD2800">
        <v>319.25002517000001</v>
      </c>
      <c r="AE2800">
        <v>322.12017507000002</v>
      </c>
      <c r="AF2800">
        <v>318.91303464999999</v>
      </c>
      <c r="AG2800">
        <v>321.99497138999999</v>
      </c>
      <c r="AH2800" t="s">
        <v>12</v>
      </c>
      <c r="AI2800" t="s">
        <v>12</v>
      </c>
    </row>
    <row r="2801" spans="1:35" x14ac:dyDescent="0.25">
      <c r="A2801">
        <v>1596807000</v>
      </c>
      <c r="B2801">
        <v>27.588139040000002</v>
      </c>
      <c r="C2801">
        <v>27.96101891</v>
      </c>
      <c r="D2801">
        <v>27.344524190000001</v>
      </c>
      <c r="E2801">
        <v>27.901358129999998</v>
      </c>
      <c r="F2801">
        <v>27.588139040000002</v>
      </c>
      <c r="G2801">
        <v>27.96101891</v>
      </c>
      <c r="H2801">
        <v>27.344524190000001</v>
      </c>
      <c r="I2801">
        <v>27.901358129999998</v>
      </c>
      <c r="J2801">
        <v>3331.5</v>
      </c>
      <c r="K2801">
        <v>3337</v>
      </c>
      <c r="L2801">
        <v>3312.5</v>
      </c>
      <c r="M2801">
        <v>3334.5</v>
      </c>
      <c r="N2801">
        <v>3343.75</v>
      </c>
      <c r="O2801">
        <v>3347.75</v>
      </c>
      <c r="P2801">
        <v>3322.25</v>
      </c>
      <c r="Q2801">
        <v>3344.75</v>
      </c>
      <c r="R2801">
        <v>3340.05</v>
      </c>
      <c r="S2801">
        <v>3352.54</v>
      </c>
      <c r="T2801">
        <v>3328.72</v>
      </c>
      <c r="U2801">
        <v>3351.28</v>
      </c>
      <c r="V2801">
        <v>0.1</v>
      </c>
      <c r="W2801">
        <v>0.1</v>
      </c>
      <c r="X2801">
        <v>0.1</v>
      </c>
      <c r="Y2801">
        <v>0.1</v>
      </c>
      <c r="Z2801">
        <v>0.09</v>
      </c>
      <c r="AA2801">
        <v>0.09</v>
      </c>
      <c r="AB2801">
        <v>0.09</v>
      </c>
      <c r="AC2801">
        <v>0.09</v>
      </c>
      <c r="AD2801">
        <v>320.98371090000001</v>
      </c>
      <c r="AE2801">
        <v>322.52467926000003</v>
      </c>
      <c r="AF2801">
        <v>320.03986777</v>
      </c>
      <c r="AG2801">
        <v>322.22611663999999</v>
      </c>
      <c r="AH2801" t="s">
        <v>12</v>
      </c>
      <c r="AI2801" t="s">
        <v>12</v>
      </c>
    </row>
    <row r="2802" spans="1:35" x14ac:dyDescent="0.25">
      <c r="A2802">
        <v>1597066200</v>
      </c>
      <c r="B2802">
        <v>28.04056662</v>
      </c>
      <c r="C2802">
        <v>28.209605499999999</v>
      </c>
      <c r="D2802">
        <v>27.5036196</v>
      </c>
      <c r="E2802">
        <v>28.149944720000001</v>
      </c>
      <c r="F2802">
        <v>28.04056662</v>
      </c>
      <c r="G2802">
        <v>28.209605499999999</v>
      </c>
      <c r="H2802">
        <v>27.5036196</v>
      </c>
      <c r="I2802">
        <v>28.149944720000001</v>
      </c>
      <c r="J2802">
        <v>3333</v>
      </c>
      <c r="K2802">
        <v>3346.75</v>
      </c>
      <c r="L2802">
        <v>3319</v>
      </c>
      <c r="M2802">
        <v>3342.5</v>
      </c>
      <c r="N2802">
        <v>3347</v>
      </c>
      <c r="O2802">
        <v>3357.25</v>
      </c>
      <c r="P2802">
        <v>3329</v>
      </c>
      <c r="Q2802">
        <v>3352.75</v>
      </c>
      <c r="R2802">
        <v>3356.04</v>
      </c>
      <c r="S2802">
        <v>3363.29</v>
      </c>
      <c r="T2802">
        <v>3335.44</v>
      </c>
      <c r="U2802">
        <v>3360.47</v>
      </c>
      <c r="V2802">
        <v>0.1</v>
      </c>
      <c r="W2802">
        <v>0.1</v>
      </c>
      <c r="X2802">
        <v>0.1</v>
      </c>
      <c r="Y2802">
        <v>0.1</v>
      </c>
      <c r="Z2802">
        <v>0.09</v>
      </c>
      <c r="AA2802">
        <v>0.09</v>
      </c>
      <c r="AB2802">
        <v>0.09</v>
      </c>
      <c r="AC2802">
        <v>0.09</v>
      </c>
      <c r="AD2802">
        <v>322.69803820999999</v>
      </c>
      <c r="AE2802">
        <v>323.38184292</v>
      </c>
      <c r="AF2802">
        <v>320.6707017</v>
      </c>
      <c r="AG2802">
        <v>323.18922186999998</v>
      </c>
      <c r="AH2802" t="s">
        <v>12</v>
      </c>
      <c r="AI2802" t="s">
        <v>12</v>
      </c>
    </row>
    <row r="2803" spans="1:35" x14ac:dyDescent="0.25">
      <c r="A2803">
        <v>1597152600</v>
      </c>
      <c r="B2803">
        <v>28.492994199999998</v>
      </c>
      <c r="C2803">
        <v>28.652089620000002</v>
      </c>
      <c r="D2803">
        <v>27.264976480000001</v>
      </c>
      <c r="E2803">
        <v>27.478760940000001</v>
      </c>
      <c r="F2803">
        <v>28.492994199999998</v>
      </c>
      <c r="G2803">
        <v>28.652089620000002</v>
      </c>
      <c r="H2803">
        <v>27.264976480000001</v>
      </c>
      <c r="I2803">
        <v>27.478760940000001</v>
      </c>
      <c r="J2803">
        <v>3340.5</v>
      </c>
      <c r="K2803">
        <v>3368.25</v>
      </c>
      <c r="L2803">
        <v>3310.25</v>
      </c>
      <c r="M2803">
        <v>3319.5</v>
      </c>
      <c r="N2803">
        <v>3350.25</v>
      </c>
      <c r="O2803">
        <v>3379</v>
      </c>
      <c r="P2803">
        <v>3319.5</v>
      </c>
      <c r="Q2803">
        <v>3330</v>
      </c>
      <c r="R2803">
        <v>3370.34</v>
      </c>
      <c r="S2803">
        <v>3381.01</v>
      </c>
      <c r="T2803">
        <v>3326.44</v>
      </c>
      <c r="U2803">
        <v>3333.69</v>
      </c>
      <c r="V2803">
        <v>0.1</v>
      </c>
      <c r="W2803">
        <v>0.1</v>
      </c>
      <c r="X2803">
        <v>0.1</v>
      </c>
      <c r="Y2803">
        <v>0.1</v>
      </c>
      <c r="Z2803">
        <v>0.1</v>
      </c>
      <c r="AA2803">
        <v>0.1</v>
      </c>
      <c r="AB2803">
        <v>0.1</v>
      </c>
      <c r="AC2803">
        <v>0.1</v>
      </c>
      <c r="AD2803">
        <v>324.42199656999998</v>
      </c>
      <c r="AE2803">
        <v>325.08653916999998</v>
      </c>
      <c r="AF2803">
        <v>319.76056726000002</v>
      </c>
      <c r="AG2803">
        <v>320.52142039</v>
      </c>
      <c r="AH2803" t="s">
        <v>12</v>
      </c>
      <c r="AI2803" t="s">
        <v>12</v>
      </c>
    </row>
    <row r="2804" spans="1:35" x14ac:dyDescent="0.25">
      <c r="A2804">
        <v>1597239000</v>
      </c>
      <c r="B2804">
        <v>28.11017086</v>
      </c>
      <c r="C2804">
        <v>28.820134150000001</v>
      </c>
      <c r="D2804">
        <v>28.11017086</v>
      </c>
      <c r="E2804">
        <v>28.59242884</v>
      </c>
      <c r="F2804">
        <v>28.11017086</v>
      </c>
      <c r="G2804">
        <v>28.820134150000001</v>
      </c>
      <c r="H2804">
        <v>28.11017086</v>
      </c>
      <c r="I2804">
        <v>28.59242884</v>
      </c>
      <c r="J2804">
        <v>3329.75</v>
      </c>
      <c r="K2804">
        <v>3371.75</v>
      </c>
      <c r="L2804">
        <v>3316</v>
      </c>
      <c r="M2804">
        <v>3359.5</v>
      </c>
      <c r="N2804">
        <v>3339.5</v>
      </c>
      <c r="O2804">
        <v>3382.5</v>
      </c>
      <c r="P2804">
        <v>3326.25</v>
      </c>
      <c r="Q2804">
        <v>3370</v>
      </c>
      <c r="R2804">
        <v>3355.46</v>
      </c>
      <c r="S2804">
        <v>3387.89</v>
      </c>
      <c r="T2804">
        <v>3355.46</v>
      </c>
      <c r="U2804">
        <v>3380.35</v>
      </c>
      <c r="V2804">
        <v>0.1</v>
      </c>
      <c r="W2804">
        <v>0.1</v>
      </c>
      <c r="X2804">
        <v>0.1</v>
      </c>
      <c r="Y2804">
        <v>0.1</v>
      </c>
      <c r="Z2804">
        <v>0.09</v>
      </c>
      <c r="AA2804">
        <v>0.09</v>
      </c>
      <c r="AB2804">
        <v>0.09</v>
      </c>
      <c r="AC2804">
        <v>0.09</v>
      </c>
      <c r="AD2804">
        <v>323.06401819000001</v>
      </c>
      <c r="AE2804">
        <v>325.79923703999998</v>
      </c>
      <c r="AF2804">
        <v>320.55772945000001</v>
      </c>
      <c r="AG2804">
        <v>324.99022865000001</v>
      </c>
      <c r="AH2804" t="s">
        <v>12</v>
      </c>
      <c r="AI2804" t="s">
        <v>12</v>
      </c>
    </row>
    <row r="2805" spans="1:35" x14ac:dyDescent="0.25">
      <c r="A2805">
        <v>1597325400</v>
      </c>
      <c r="B2805">
        <v>28.398531299999998</v>
      </c>
      <c r="C2805">
        <v>28.811185030000001</v>
      </c>
      <c r="D2805">
        <v>28.199662029999999</v>
      </c>
      <c r="E2805">
        <v>28.46813555</v>
      </c>
      <c r="F2805">
        <v>28.398531299999998</v>
      </c>
      <c r="G2805">
        <v>28.811185030000001</v>
      </c>
      <c r="H2805">
        <v>28.199662029999999</v>
      </c>
      <c r="I2805">
        <v>28.46813555</v>
      </c>
      <c r="J2805">
        <v>3357.5</v>
      </c>
      <c r="K2805">
        <v>3371.5</v>
      </c>
      <c r="L2805">
        <v>3349</v>
      </c>
      <c r="M2805">
        <v>3357.25</v>
      </c>
      <c r="N2805">
        <v>3367.75</v>
      </c>
      <c r="O2805">
        <v>3382</v>
      </c>
      <c r="P2805">
        <v>3357.5</v>
      </c>
      <c r="Q2805">
        <v>3367.75</v>
      </c>
      <c r="R2805">
        <v>3372.95</v>
      </c>
      <c r="S2805">
        <v>3387.24</v>
      </c>
      <c r="T2805">
        <v>3363.35</v>
      </c>
      <c r="U2805">
        <v>3373.43</v>
      </c>
      <c r="V2805">
        <v>0.1</v>
      </c>
      <c r="W2805">
        <v>0.1</v>
      </c>
      <c r="X2805">
        <v>0.1</v>
      </c>
      <c r="Y2805">
        <v>0.1</v>
      </c>
      <c r="Z2805">
        <v>0.09</v>
      </c>
      <c r="AA2805">
        <v>0.09</v>
      </c>
      <c r="AB2805">
        <v>0.09</v>
      </c>
      <c r="AC2805">
        <v>0.09</v>
      </c>
      <c r="AD2805">
        <v>324.19085131000003</v>
      </c>
      <c r="AE2805">
        <v>325.77169222999999</v>
      </c>
      <c r="AF2805">
        <v>323.43962922999998</v>
      </c>
      <c r="AG2805">
        <v>324.40273445999998</v>
      </c>
      <c r="AH2805" t="s">
        <v>12</v>
      </c>
      <c r="AI2805" t="s">
        <v>12</v>
      </c>
    </row>
    <row r="2806" spans="1:35" x14ac:dyDescent="0.25">
      <c r="A2806">
        <v>1597411800</v>
      </c>
      <c r="B2806">
        <v>28.343842250000002</v>
      </c>
      <c r="C2806">
        <v>28.602372299999999</v>
      </c>
      <c r="D2806">
        <v>28.149944720000001</v>
      </c>
      <c r="E2806">
        <v>28.448248620000001</v>
      </c>
      <c r="F2806">
        <v>28.343842250000002</v>
      </c>
      <c r="G2806">
        <v>28.602372299999999</v>
      </c>
      <c r="H2806">
        <v>28.149944720000001</v>
      </c>
      <c r="I2806">
        <v>28.448248620000001</v>
      </c>
      <c r="J2806">
        <v>3360</v>
      </c>
      <c r="K2806">
        <v>3369</v>
      </c>
      <c r="L2806">
        <v>3339</v>
      </c>
      <c r="M2806">
        <v>3351</v>
      </c>
      <c r="N2806">
        <v>3369.25</v>
      </c>
      <c r="O2806">
        <v>3380.5</v>
      </c>
      <c r="P2806">
        <v>3350</v>
      </c>
      <c r="Q2806">
        <v>3361.5</v>
      </c>
      <c r="R2806">
        <v>3368.66</v>
      </c>
      <c r="S2806">
        <v>3378.51</v>
      </c>
      <c r="T2806">
        <v>3361.64</v>
      </c>
      <c r="U2806">
        <v>3372.85</v>
      </c>
      <c r="V2806">
        <v>0.1</v>
      </c>
      <c r="W2806">
        <v>0.1</v>
      </c>
      <c r="X2806">
        <v>0.1</v>
      </c>
      <c r="Y2806">
        <v>0.1</v>
      </c>
      <c r="Z2806">
        <v>0.09</v>
      </c>
      <c r="AA2806">
        <v>0.09</v>
      </c>
      <c r="AB2806">
        <v>0.09</v>
      </c>
      <c r="AC2806">
        <v>0.09</v>
      </c>
      <c r="AD2806">
        <v>323.99823027000002</v>
      </c>
      <c r="AE2806">
        <v>324.97096655000001</v>
      </c>
      <c r="AF2806">
        <v>323.23737713000003</v>
      </c>
      <c r="AG2806">
        <v>324.41236550999997</v>
      </c>
      <c r="AH2806" t="s">
        <v>12</v>
      </c>
      <c r="AI2806" t="s">
        <v>12</v>
      </c>
    </row>
    <row r="2807" spans="1:35" x14ac:dyDescent="0.25">
      <c r="A2807">
        <v>1597671000</v>
      </c>
      <c r="B2807">
        <v>28.721693859999998</v>
      </c>
      <c r="C2807">
        <v>28.831071959999999</v>
      </c>
      <c r="D2807">
        <v>28.622259230000001</v>
      </c>
      <c r="E2807">
        <v>28.72666559</v>
      </c>
      <c r="F2807">
        <v>28.721693859999998</v>
      </c>
      <c r="G2807">
        <v>28.831071959999999</v>
      </c>
      <c r="H2807">
        <v>28.622259230000001</v>
      </c>
      <c r="I2807">
        <v>28.72666559</v>
      </c>
      <c r="J2807">
        <v>3354.25</v>
      </c>
      <c r="K2807">
        <v>3372</v>
      </c>
      <c r="L2807">
        <v>3354.25</v>
      </c>
      <c r="M2807">
        <v>3369.25</v>
      </c>
      <c r="N2807">
        <v>3366</v>
      </c>
      <c r="O2807">
        <v>3382.75</v>
      </c>
      <c r="P2807">
        <v>3364.75</v>
      </c>
      <c r="Q2807">
        <v>3379.75</v>
      </c>
      <c r="R2807">
        <v>3380.86</v>
      </c>
      <c r="S2807">
        <v>3387.59</v>
      </c>
      <c r="T2807">
        <v>3379.22</v>
      </c>
      <c r="U2807">
        <v>3381.99</v>
      </c>
      <c r="V2807">
        <v>0.1</v>
      </c>
      <c r="W2807">
        <v>0.1</v>
      </c>
      <c r="X2807">
        <v>0.1</v>
      </c>
      <c r="Y2807">
        <v>0.1</v>
      </c>
      <c r="Z2807">
        <v>0.1</v>
      </c>
      <c r="AA2807">
        <v>0.1</v>
      </c>
      <c r="AB2807">
        <v>0.1</v>
      </c>
      <c r="AC2807">
        <v>0.1</v>
      </c>
      <c r="AD2807">
        <v>325.47178127000001</v>
      </c>
      <c r="AE2807">
        <v>325.85702336000003</v>
      </c>
      <c r="AF2807">
        <v>324.42363384999999</v>
      </c>
      <c r="AG2807">
        <v>325.44288811000001</v>
      </c>
      <c r="AH2807" t="s">
        <v>12</v>
      </c>
      <c r="AI2807" t="s">
        <v>12</v>
      </c>
    </row>
    <row r="2808" spans="1:35" x14ac:dyDescent="0.25">
      <c r="A2808">
        <v>1597757400</v>
      </c>
      <c r="B2808">
        <v>28.83604369</v>
      </c>
      <c r="C2808">
        <v>29.02496949</v>
      </c>
      <c r="D2808">
        <v>28.398531299999998</v>
      </c>
      <c r="E2808">
        <v>28.890732740000001</v>
      </c>
      <c r="F2808">
        <v>28.83604369</v>
      </c>
      <c r="G2808">
        <v>29.02496949</v>
      </c>
      <c r="H2808">
        <v>28.398531299999998</v>
      </c>
      <c r="I2808">
        <v>28.890732740000001</v>
      </c>
      <c r="J2808">
        <v>3367.25</v>
      </c>
      <c r="K2808">
        <v>3379.75</v>
      </c>
      <c r="L2808">
        <v>3356.25</v>
      </c>
      <c r="M2808">
        <v>3376.25</v>
      </c>
      <c r="N2808">
        <v>3379.25</v>
      </c>
      <c r="O2808">
        <v>3390.75</v>
      </c>
      <c r="P2808">
        <v>3365.25</v>
      </c>
      <c r="Q2808">
        <v>3387</v>
      </c>
      <c r="R2808">
        <v>3387.04</v>
      </c>
      <c r="S2808">
        <v>3395.06</v>
      </c>
      <c r="T2808">
        <v>3370.15</v>
      </c>
      <c r="U2808">
        <v>3389.78</v>
      </c>
      <c r="V2808">
        <v>0.09</v>
      </c>
      <c r="W2808">
        <v>0.09</v>
      </c>
      <c r="X2808">
        <v>0.09</v>
      </c>
      <c r="Y2808">
        <v>0.09</v>
      </c>
      <c r="Z2808">
        <v>0.09</v>
      </c>
      <c r="AA2808">
        <v>0.09</v>
      </c>
      <c r="AB2808">
        <v>0.09</v>
      </c>
      <c r="AC2808">
        <v>0.09</v>
      </c>
      <c r="AD2808">
        <v>325.85702336000003</v>
      </c>
      <c r="AE2808">
        <v>326.58898333000002</v>
      </c>
      <c r="AF2808">
        <v>324.19085131000003</v>
      </c>
      <c r="AG2808">
        <v>326.14595493000002</v>
      </c>
      <c r="AH2808" t="s">
        <v>12</v>
      </c>
      <c r="AI2808" t="s">
        <v>12</v>
      </c>
    </row>
    <row r="2809" spans="1:35" x14ac:dyDescent="0.25">
      <c r="A2809">
        <v>1597843800</v>
      </c>
      <c r="B2809">
        <v>29.029941220000001</v>
      </c>
      <c r="C2809">
        <v>29.161692110000001</v>
      </c>
      <c r="D2809">
        <v>28.393559570000001</v>
      </c>
      <c r="E2809">
        <v>28.557626719999998</v>
      </c>
      <c r="F2809">
        <v>29.029941220000001</v>
      </c>
      <c r="G2809">
        <v>29.161692110000001</v>
      </c>
      <c r="H2809">
        <v>28.393559570000001</v>
      </c>
      <c r="I2809">
        <v>28.557626719999998</v>
      </c>
      <c r="J2809">
        <v>3377.5</v>
      </c>
      <c r="K2809">
        <v>3384.75</v>
      </c>
      <c r="L2809">
        <v>3355.5</v>
      </c>
      <c r="M2809">
        <v>3362.25</v>
      </c>
      <c r="N2809">
        <v>3388.75</v>
      </c>
      <c r="O2809">
        <v>3395.75</v>
      </c>
      <c r="P2809">
        <v>3365.5</v>
      </c>
      <c r="Q2809">
        <v>3372.75</v>
      </c>
      <c r="R2809">
        <v>3392.51</v>
      </c>
      <c r="S2809">
        <v>3399.54</v>
      </c>
      <c r="T2809">
        <v>3369.66</v>
      </c>
      <c r="U2809">
        <v>3374.85</v>
      </c>
      <c r="V2809">
        <v>0.09</v>
      </c>
      <c r="W2809">
        <v>0.09</v>
      </c>
      <c r="X2809">
        <v>0.09</v>
      </c>
      <c r="Y2809">
        <v>0.09</v>
      </c>
      <c r="Z2809">
        <v>0.09</v>
      </c>
      <c r="AA2809">
        <v>0.09</v>
      </c>
      <c r="AB2809">
        <v>0.09</v>
      </c>
      <c r="AC2809">
        <v>0.09</v>
      </c>
      <c r="AD2809">
        <v>326.54082806999998</v>
      </c>
      <c r="AE2809">
        <v>327.08016700000002</v>
      </c>
      <c r="AF2809">
        <v>324.20048236000002</v>
      </c>
      <c r="AG2809">
        <v>324.78797655</v>
      </c>
      <c r="AH2809" t="s">
        <v>12</v>
      </c>
      <c r="AI2809" t="s">
        <v>12</v>
      </c>
    </row>
    <row r="2810" spans="1:35" x14ac:dyDescent="0.25">
      <c r="A2810">
        <v>1597930200</v>
      </c>
      <c r="B2810">
        <v>28.065425279999999</v>
      </c>
      <c r="C2810">
        <v>28.935478320000001</v>
      </c>
      <c r="D2810">
        <v>28.035594889999999</v>
      </c>
      <c r="E2810">
        <v>28.816156759999998</v>
      </c>
      <c r="F2810">
        <v>28.065425279999999</v>
      </c>
      <c r="G2810">
        <v>28.935478320000001</v>
      </c>
      <c r="H2810">
        <v>28.035594889999999</v>
      </c>
      <c r="I2810">
        <v>28.816156759999998</v>
      </c>
      <c r="J2810">
        <v>3359.25</v>
      </c>
      <c r="K2810">
        <v>3376</v>
      </c>
      <c r="L2810">
        <v>3334</v>
      </c>
      <c r="M2810">
        <v>3370.25</v>
      </c>
      <c r="N2810">
        <v>3370.25</v>
      </c>
      <c r="O2810">
        <v>3387</v>
      </c>
      <c r="P2810">
        <v>3344.75</v>
      </c>
      <c r="Q2810">
        <v>3380.75</v>
      </c>
      <c r="R2810">
        <v>3360.48</v>
      </c>
      <c r="S2810">
        <v>3390.8</v>
      </c>
      <c r="T2810">
        <v>3354.69</v>
      </c>
      <c r="U2810">
        <v>3385.51</v>
      </c>
      <c r="V2810">
        <v>0.09</v>
      </c>
      <c r="W2810">
        <v>0.09</v>
      </c>
      <c r="X2810">
        <v>0.09</v>
      </c>
      <c r="Y2810">
        <v>0.09</v>
      </c>
      <c r="Z2810">
        <v>7.0000000000000007E-2</v>
      </c>
      <c r="AA2810">
        <v>7.0000000000000007E-2</v>
      </c>
      <c r="AB2810">
        <v>7.0000000000000007E-2</v>
      </c>
      <c r="AC2810">
        <v>7.0000000000000007E-2</v>
      </c>
      <c r="AD2810">
        <v>322.98696976999997</v>
      </c>
      <c r="AE2810">
        <v>326.30005175999997</v>
      </c>
      <c r="AF2810">
        <v>322.85213504000001</v>
      </c>
      <c r="AG2810">
        <v>325.79923703999998</v>
      </c>
      <c r="AH2810" t="s">
        <v>12</v>
      </c>
      <c r="AI2810" t="s">
        <v>12</v>
      </c>
    </row>
    <row r="2811" spans="1:35" x14ac:dyDescent="0.25">
      <c r="A2811">
        <v>1598016600</v>
      </c>
      <c r="B2811">
        <v>28.721644139999999</v>
      </c>
      <c r="C2811">
        <v>29.164177980000002</v>
      </c>
      <c r="D2811">
        <v>28.63220269</v>
      </c>
      <c r="E2811">
        <v>29.114460659999999</v>
      </c>
      <c r="F2811">
        <v>28.721644139999999</v>
      </c>
      <c r="G2811">
        <v>29.164177980000002</v>
      </c>
      <c r="H2811">
        <v>28.63220269</v>
      </c>
      <c r="I2811">
        <v>29.114460659999999</v>
      </c>
      <c r="J2811">
        <v>3373.5</v>
      </c>
      <c r="K2811">
        <v>3385.75</v>
      </c>
      <c r="L2811">
        <v>3346.5</v>
      </c>
      <c r="M2811">
        <v>3382</v>
      </c>
      <c r="N2811">
        <v>3383.5</v>
      </c>
      <c r="O2811">
        <v>3396.25</v>
      </c>
      <c r="P2811">
        <v>3356.75</v>
      </c>
      <c r="Q2811">
        <v>3392.5</v>
      </c>
      <c r="R2811">
        <v>3386.01</v>
      </c>
      <c r="S2811">
        <v>3399.96</v>
      </c>
      <c r="T2811">
        <v>3379.31</v>
      </c>
      <c r="U2811">
        <v>3397.16</v>
      </c>
      <c r="V2811">
        <v>0.09</v>
      </c>
      <c r="W2811">
        <v>0.09</v>
      </c>
      <c r="X2811">
        <v>0.09</v>
      </c>
      <c r="Y2811">
        <v>0.09</v>
      </c>
      <c r="Z2811">
        <v>7.0000000000000007E-2</v>
      </c>
      <c r="AA2811">
        <v>7.0000000000000007E-2</v>
      </c>
      <c r="AB2811">
        <v>7.0000000000000007E-2</v>
      </c>
      <c r="AC2811">
        <v>7.0000000000000007E-2</v>
      </c>
      <c r="AD2811">
        <v>325.45251916000001</v>
      </c>
      <c r="AE2811">
        <v>327.18610856999999</v>
      </c>
      <c r="AF2811">
        <v>325.09617022999998</v>
      </c>
      <c r="AG2811">
        <v>326.95496331999999</v>
      </c>
      <c r="AH2811" t="s">
        <v>12</v>
      </c>
      <c r="AI2811" t="s">
        <v>12</v>
      </c>
    </row>
    <row r="2812" spans="1:35" x14ac:dyDescent="0.25">
      <c r="A2812">
        <v>1598275800</v>
      </c>
      <c r="B2812">
        <v>29.800559629999999</v>
      </c>
      <c r="C2812">
        <v>30.01931583</v>
      </c>
      <c r="D2812">
        <v>29.52766128</v>
      </c>
      <c r="E2812">
        <v>30.004400629999999</v>
      </c>
      <c r="F2812">
        <v>29.800559629999999</v>
      </c>
      <c r="G2812">
        <v>30.01931583</v>
      </c>
      <c r="H2812">
        <v>29.52766128</v>
      </c>
      <c r="I2812">
        <v>30.004400629999999</v>
      </c>
      <c r="J2812">
        <v>3388.5</v>
      </c>
      <c r="K2812">
        <v>3419</v>
      </c>
      <c r="L2812">
        <v>3384.25</v>
      </c>
      <c r="M2812">
        <v>3417</v>
      </c>
      <c r="N2812">
        <v>3398.75</v>
      </c>
      <c r="O2812">
        <v>3429.5</v>
      </c>
      <c r="P2812">
        <v>3393.5</v>
      </c>
      <c r="Q2812">
        <v>3427.5</v>
      </c>
      <c r="R2812">
        <v>3418.09</v>
      </c>
      <c r="S2812">
        <v>3432.09</v>
      </c>
      <c r="T2812">
        <v>3413.13</v>
      </c>
      <c r="U2812">
        <v>3431.28</v>
      </c>
      <c r="V2812">
        <v>0.09</v>
      </c>
      <c r="W2812">
        <v>0.09</v>
      </c>
      <c r="X2812">
        <v>0.09</v>
      </c>
      <c r="Y2812">
        <v>0.09</v>
      </c>
      <c r="Z2812">
        <v>0.08</v>
      </c>
      <c r="AA2812">
        <v>0.08</v>
      </c>
      <c r="AB2812">
        <v>0.08</v>
      </c>
      <c r="AC2812">
        <v>0.08</v>
      </c>
      <c r="AD2812">
        <v>329.49756113000001</v>
      </c>
      <c r="AE2812">
        <v>330.34509372999997</v>
      </c>
      <c r="AF2812">
        <v>326.92645540000001</v>
      </c>
      <c r="AG2812">
        <v>330.26804530999999</v>
      </c>
      <c r="AH2812" t="s">
        <v>12</v>
      </c>
      <c r="AI2812" t="s">
        <v>12</v>
      </c>
    </row>
    <row r="2813" spans="1:35" x14ac:dyDescent="0.25">
      <c r="A2813">
        <v>1598362200</v>
      </c>
      <c r="B2813">
        <v>30.173439510000001</v>
      </c>
      <c r="C2813">
        <v>30.337506650000002</v>
      </c>
      <c r="D2813">
        <v>29.83511317</v>
      </c>
      <c r="E2813">
        <v>30.307676260000001</v>
      </c>
      <c r="F2813">
        <v>30.173439510000001</v>
      </c>
      <c r="G2813">
        <v>30.337506650000002</v>
      </c>
      <c r="H2813">
        <v>29.83511317</v>
      </c>
      <c r="I2813">
        <v>30.307676260000001</v>
      </c>
      <c r="J2813">
        <v>3417</v>
      </c>
      <c r="K2813">
        <v>3437.5</v>
      </c>
      <c r="L2813">
        <v>3411.25</v>
      </c>
      <c r="M2813">
        <v>3432.5</v>
      </c>
      <c r="N2813">
        <v>3427</v>
      </c>
      <c r="O2813">
        <v>3448.75</v>
      </c>
      <c r="P2813">
        <v>3421.75</v>
      </c>
      <c r="Q2813">
        <v>3443</v>
      </c>
      <c r="R2813">
        <v>3435.95</v>
      </c>
      <c r="S2813">
        <v>3444.21</v>
      </c>
      <c r="T2813">
        <v>3425.84</v>
      </c>
      <c r="U2813">
        <v>3443.62</v>
      </c>
      <c r="V2813">
        <v>0.09</v>
      </c>
      <c r="W2813">
        <v>0.09</v>
      </c>
      <c r="X2813">
        <v>0.09</v>
      </c>
      <c r="Y2813">
        <v>0.09</v>
      </c>
      <c r="Z2813">
        <v>0.08</v>
      </c>
      <c r="AA2813">
        <v>0.08</v>
      </c>
      <c r="AB2813">
        <v>0.08</v>
      </c>
      <c r="AC2813">
        <v>0.08</v>
      </c>
      <c r="AD2813">
        <v>330.85553950000002</v>
      </c>
      <c r="AE2813">
        <v>331.51045105999998</v>
      </c>
      <c r="AF2813">
        <v>329.64202691000003</v>
      </c>
      <c r="AG2813">
        <v>331.42377157999999</v>
      </c>
      <c r="AH2813" t="s">
        <v>12</v>
      </c>
      <c r="AI2813" t="s">
        <v>12</v>
      </c>
    </row>
    <row r="2814" spans="1:35" x14ac:dyDescent="0.25">
      <c r="A2814">
        <v>1598448600</v>
      </c>
      <c r="B2814">
        <v>30.481686870000001</v>
      </c>
      <c r="C2814">
        <v>31.304508460000001</v>
      </c>
      <c r="D2814">
        <v>30.332534920000001</v>
      </c>
      <c r="E2814">
        <v>31.23241835</v>
      </c>
      <c r="F2814">
        <v>30.481686870000001</v>
      </c>
      <c r="G2814">
        <v>31.304508460000001</v>
      </c>
      <c r="H2814">
        <v>30.332534920000001</v>
      </c>
      <c r="I2814">
        <v>31.23241835</v>
      </c>
      <c r="J2814">
        <v>3434</v>
      </c>
      <c r="K2814">
        <v>3472.5</v>
      </c>
      <c r="L2814">
        <v>3427.5</v>
      </c>
      <c r="M2814">
        <v>3469.75</v>
      </c>
      <c r="N2814">
        <v>3444.75</v>
      </c>
      <c r="O2814">
        <v>3483.5</v>
      </c>
      <c r="P2814">
        <v>3436.75</v>
      </c>
      <c r="Q2814">
        <v>3480.25</v>
      </c>
      <c r="R2814">
        <v>3449.97</v>
      </c>
      <c r="S2814">
        <v>3481.07</v>
      </c>
      <c r="T2814">
        <v>3444.15</v>
      </c>
      <c r="U2814">
        <v>3478.73</v>
      </c>
      <c r="V2814">
        <v>0.09</v>
      </c>
      <c r="W2814">
        <v>0.09</v>
      </c>
      <c r="X2814">
        <v>0.09</v>
      </c>
      <c r="Y2814">
        <v>0.09</v>
      </c>
      <c r="Z2814">
        <v>7.0000000000000007E-2</v>
      </c>
      <c r="AA2814">
        <v>7.0000000000000007E-2</v>
      </c>
      <c r="AB2814">
        <v>7.0000000000000007E-2</v>
      </c>
      <c r="AC2814">
        <v>7.0000000000000007E-2</v>
      </c>
      <c r="AD2814">
        <v>332.04015893000002</v>
      </c>
      <c r="AE2814">
        <v>335.02578513999998</v>
      </c>
      <c r="AF2814">
        <v>331.47192684999999</v>
      </c>
      <c r="AG2814">
        <v>334.74648463</v>
      </c>
      <c r="AH2814" t="s">
        <v>12</v>
      </c>
      <c r="AI2814" t="s">
        <v>12</v>
      </c>
    </row>
    <row r="2815" spans="1:35" x14ac:dyDescent="0.25">
      <c r="A2815">
        <v>1598535000</v>
      </c>
      <c r="B2815">
        <v>31.490053490000001</v>
      </c>
      <c r="C2815">
        <v>31.85388481</v>
      </c>
      <c r="D2815">
        <v>30.94902965</v>
      </c>
      <c r="E2815">
        <v>31.426315890000001</v>
      </c>
      <c r="F2815">
        <v>31.490053490000001</v>
      </c>
      <c r="G2815">
        <v>31.85388481</v>
      </c>
      <c r="H2815">
        <v>30.94902965</v>
      </c>
      <c r="I2815">
        <v>31.426315890000001</v>
      </c>
      <c r="J2815">
        <v>3467.75</v>
      </c>
      <c r="K2815">
        <v>3487.5</v>
      </c>
      <c r="L2815">
        <v>3454.5</v>
      </c>
      <c r="M2815">
        <v>3474.75</v>
      </c>
      <c r="N2815">
        <v>3479.5</v>
      </c>
      <c r="O2815">
        <v>3498.25</v>
      </c>
      <c r="P2815">
        <v>3464.75</v>
      </c>
      <c r="Q2815">
        <v>3485.25</v>
      </c>
      <c r="R2815">
        <v>3485.14</v>
      </c>
      <c r="S2815">
        <v>3501.38</v>
      </c>
      <c r="T2815">
        <v>3468.35</v>
      </c>
      <c r="U2815">
        <v>3484.55</v>
      </c>
      <c r="V2815">
        <v>0.08</v>
      </c>
      <c r="W2815">
        <v>0.08</v>
      </c>
      <c r="X2815">
        <v>0.08</v>
      </c>
      <c r="Y2815">
        <v>0.08</v>
      </c>
      <c r="Z2815">
        <v>7.0000000000000007E-2</v>
      </c>
      <c r="AA2815">
        <v>7.0000000000000007E-2</v>
      </c>
      <c r="AB2815">
        <v>7.0000000000000007E-2</v>
      </c>
      <c r="AC2815">
        <v>7.0000000000000007E-2</v>
      </c>
      <c r="AD2815">
        <v>335.65180354</v>
      </c>
      <c r="AE2815">
        <v>336.99051981000002</v>
      </c>
      <c r="AF2815">
        <v>333.74485519000001</v>
      </c>
      <c r="AG2815">
        <v>335.47844459999999</v>
      </c>
      <c r="AH2815" t="s">
        <v>12</v>
      </c>
      <c r="AI2815" t="s">
        <v>12</v>
      </c>
    </row>
    <row r="2816" spans="1:35" x14ac:dyDescent="0.25">
      <c r="A2816">
        <v>1598621400</v>
      </c>
      <c r="B2816">
        <v>31.74450672</v>
      </c>
      <c r="C2816">
        <v>32.08258447</v>
      </c>
      <c r="D2816">
        <v>31.386542039999998</v>
      </c>
      <c r="E2816">
        <v>32.042810619999997</v>
      </c>
      <c r="F2816">
        <v>31.74450672</v>
      </c>
      <c r="G2816">
        <v>32.08258447</v>
      </c>
      <c r="H2816">
        <v>31.386542039999998</v>
      </c>
      <c r="I2816">
        <v>32.042810619999997</v>
      </c>
      <c r="J2816">
        <v>3478.25</v>
      </c>
      <c r="K2816">
        <v>3498.75</v>
      </c>
      <c r="L2816">
        <v>3470.75</v>
      </c>
      <c r="M2816">
        <v>3494</v>
      </c>
      <c r="N2816">
        <v>3488</v>
      </c>
      <c r="O2816">
        <v>3509.5</v>
      </c>
      <c r="P2816">
        <v>3480.75</v>
      </c>
      <c r="Q2816">
        <v>3504.5</v>
      </c>
      <c r="R2816">
        <v>3494.69</v>
      </c>
      <c r="S2816">
        <v>3509.23</v>
      </c>
      <c r="T2816">
        <v>3484.32</v>
      </c>
      <c r="U2816">
        <v>3508.01</v>
      </c>
      <c r="V2816">
        <v>0.09</v>
      </c>
      <c r="W2816">
        <v>0.09</v>
      </c>
      <c r="X2816">
        <v>0.09</v>
      </c>
      <c r="Y2816">
        <v>0.09</v>
      </c>
      <c r="Z2816">
        <v>7.0000000000000007E-2</v>
      </c>
      <c r="AA2816">
        <v>7.0000000000000007E-2</v>
      </c>
      <c r="AB2816">
        <v>7.0000000000000007E-2</v>
      </c>
      <c r="AC2816">
        <v>7.0000000000000007E-2</v>
      </c>
      <c r="AD2816">
        <v>336.54749141000002</v>
      </c>
      <c r="AE2816">
        <v>337.78026610000001</v>
      </c>
      <c r="AF2816">
        <v>335.30508565999997</v>
      </c>
      <c r="AG2816">
        <v>337.64543136999998</v>
      </c>
      <c r="AH2816" t="s">
        <v>12</v>
      </c>
      <c r="AI2816" t="s">
        <v>12</v>
      </c>
    </row>
    <row r="2817" spans="1:35" x14ac:dyDescent="0.25">
      <c r="A2817">
        <v>1598880600</v>
      </c>
      <c r="B2817">
        <v>31.978178100000001</v>
      </c>
      <c r="C2817">
        <v>32.24167988</v>
      </c>
      <c r="D2817">
        <v>31.637017879999998</v>
      </c>
      <c r="E2817">
        <v>31.6798742</v>
      </c>
      <c r="F2817">
        <v>31.978178100000001</v>
      </c>
      <c r="G2817">
        <v>32.24167988</v>
      </c>
      <c r="H2817">
        <v>31.637017879999998</v>
      </c>
      <c r="I2817">
        <v>31.6798742</v>
      </c>
      <c r="J2817">
        <v>3497.75</v>
      </c>
      <c r="K2817">
        <v>3514</v>
      </c>
      <c r="L2817">
        <v>3479.5</v>
      </c>
      <c r="M2817">
        <v>3488.5</v>
      </c>
      <c r="N2817">
        <v>3508.5</v>
      </c>
      <c r="O2817">
        <v>3524.5</v>
      </c>
      <c r="P2817">
        <v>3490</v>
      </c>
      <c r="Q2817">
        <v>3499</v>
      </c>
      <c r="R2817">
        <v>3509.73</v>
      </c>
      <c r="S2817">
        <v>3514.77</v>
      </c>
      <c r="T2817">
        <v>3493.25</v>
      </c>
      <c r="U2817">
        <v>3500.31</v>
      </c>
      <c r="V2817">
        <v>0.09</v>
      </c>
      <c r="W2817">
        <v>0.09</v>
      </c>
      <c r="X2817">
        <v>0.09</v>
      </c>
      <c r="Y2817">
        <v>0.09</v>
      </c>
      <c r="Z2817">
        <v>0.09</v>
      </c>
      <c r="AA2817">
        <v>0.09</v>
      </c>
      <c r="AB2817">
        <v>0.09</v>
      </c>
      <c r="AC2817">
        <v>0.09</v>
      </c>
      <c r="AD2817">
        <v>337.42391715999997</v>
      </c>
      <c r="AE2817">
        <v>338.33886712999998</v>
      </c>
      <c r="AF2817">
        <v>336.18151141999999</v>
      </c>
      <c r="AG2817">
        <v>336.42228772999999</v>
      </c>
      <c r="AH2817" t="s">
        <v>12</v>
      </c>
      <c r="AI2817" t="s">
        <v>12</v>
      </c>
    </row>
    <row r="2818" spans="1:35" x14ac:dyDescent="0.25">
      <c r="A2818">
        <v>1598967000</v>
      </c>
      <c r="B2818">
        <v>31.93343252</v>
      </c>
      <c r="C2818">
        <v>32.614559759999999</v>
      </c>
      <c r="D2818">
        <v>31.670030180000001</v>
      </c>
      <c r="E2818">
        <v>32.584729369999998</v>
      </c>
      <c r="F2818">
        <v>31.93343252</v>
      </c>
      <c r="G2818">
        <v>32.614559759999999</v>
      </c>
      <c r="H2818">
        <v>31.670030180000001</v>
      </c>
      <c r="I2818">
        <v>32.584729369999998</v>
      </c>
      <c r="J2818">
        <v>3483.75</v>
      </c>
      <c r="K2818">
        <v>3520.5</v>
      </c>
      <c r="L2818">
        <v>3474.25</v>
      </c>
      <c r="M2818">
        <v>3516.5</v>
      </c>
      <c r="N2818">
        <v>3493.25</v>
      </c>
      <c r="O2818">
        <v>3530</v>
      </c>
      <c r="P2818">
        <v>3484.25</v>
      </c>
      <c r="Q2818">
        <v>3527</v>
      </c>
      <c r="R2818">
        <v>3507.44</v>
      </c>
      <c r="S2818">
        <v>3528.03</v>
      </c>
      <c r="T2818">
        <v>3494.6</v>
      </c>
      <c r="U2818">
        <v>3526.65</v>
      </c>
      <c r="V2818">
        <v>0.09</v>
      </c>
      <c r="W2818">
        <v>0.09</v>
      </c>
      <c r="X2818">
        <v>0.09</v>
      </c>
      <c r="Y2818">
        <v>0.09</v>
      </c>
      <c r="Z2818">
        <v>0.09</v>
      </c>
      <c r="AA2818">
        <v>0.09</v>
      </c>
      <c r="AB2818">
        <v>0.09</v>
      </c>
      <c r="AC2818">
        <v>0.09</v>
      </c>
      <c r="AD2818">
        <v>337.28908243000001</v>
      </c>
      <c r="AE2818">
        <v>339.69684551</v>
      </c>
      <c r="AF2818">
        <v>336.35487036000001</v>
      </c>
      <c r="AG2818">
        <v>339.59090393000002</v>
      </c>
      <c r="AH2818" t="s">
        <v>12</v>
      </c>
      <c r="AI2818" t="s">
        <v>12</v>
      </c>
    </row>
    <row r="2819" spans="1:35" x14ac:dyDescent="0.25">
      <c r="A2819">
        <v>1599053400</v>
      </c>
      <c r="B2819">
        <v>33.176365439999998</v>
      </c>
      <c r="C2819">
        <v>34.280089869999998</v>
      </c>
      <c r="D2819">
        <v>32.828344219999998</v>
      </c>
      <c r="E2819">
        <v>33.991729429999999</v>
      </c>
      <c r="F2819">
        <v>33.176365439999998</v>
      </c>
      <c r="G2819">
        <v>34.280089869999998</v>
      </c>
      <c r="H2819">
        <v>32.828344219999998</v>
      </c>
      <c r="I2819">
        <v>33.991729429999999</v>
      </c>
      <c r="J2819">
        <v>3518.75</v>
      </c>
      <c r="K2819">
        <v>3576</v>
      </c>
      <c r="L2819">
        <v>3516.5</v>
      </c>
      <c r="M2819">
        <v>3568.75</v>
      </c>
      <c r="N2819">
        <v>3529</v>
      </c>
      <c r="O2819">
        <v>3587</v>
      </c>
      <c r="P2819">
        <v>3526.25</v>
      </c>
      <c r="Q2819">
        <v>3579.25</v>
      </c>
      <c r="R2819">
        <v>3543.76</v>
      </c>
      <c r="S2819">
        <v>3588.11</v>
      </c>
      <c r="T2819">
        <v>3535.23</v>
      </c>
      <c r="U2819">
        <v>3580.84</v>
      </c>
      <c r="V2819">
        <v>0.09</v>
      </c>
      <c r="W2819">
        <v>0.09</v>
      </c>
      <c r="X2819">
        <v>0.09</v>
      </c>
      <c r="Y2819">
        <v>0.09</v>
      </c>
      <c r="Z2819">
        <v>0.09</v>
      </c>
      <c r="AA2819">
        <v>0.09</v>
      </c>
      <c r="AB2819">
        <v>0.09</v>
      </c>
      <c r="AC2819">
        <v>0.09</v>
      </c>
      <c r="AD2819">
        <v>341.58453176</v>
      </c>
      <c r="AE2819">
        <v>345.51400109000002</v>
      </c>
      <c r="AF2819">
        <v>340.39028127</v>
      </c>
      <c r="AG2819">
        <v>344.50274059999998</v>
      </c>
      <c r="AH2819" t="s">
        <v>12</v>
      </c>
      <c r="AI2819" t="s">
        <v>12</v>
      </c>
    </row>
    <row r="2820" spans="1:35" x14ac:dyDescent="0.25">
      <c r="A2820">
        <v>1599139800</v>
      </c>
      <c r="B2820">
        <v>33.47964107</v>
      </c>
      <c r="C2820">
        <v>33.618849560000001</v>
      </c>
      <c r="D2820">
        <v>29.681238069999999</v>
      </c>
      <c r="E2820">
        <v>30.466771680000001</v>
      </c>
      <c r="F2820">
        <v>33.47964107</v>
      </c>
      <c r="G2820">
        <v>33.618849560000001</v>
      </c>
      <c r="H2820">
        <v>29.681238069999999</v>
      </c>
      <c r="I2820">
        <v>30.466771680000001</v>
      </c>
      <c r="J2820">
        <v>3569</v>
      </c>
      <c r="K2820">
        <v>3576.25</v>
      </c>
      <c r="L2820">
        <v>3414.5</v>
      </c>
      <c r="M2820">
        <v>3451.25</v>
      </c>
      <c r="N2820">
        <v>3578.75</v>
      </c>
      <c r="O2820">
        <v>3586.5</v>
      </c>
      <c r="P2820">
        <v>3424.5</v>
      </c>
      <c r="Q2820">
        <v>3461.5</v>
      </c>
      <c r="R2820">
        <v>3564.74</v>
      </c>
      <c r="S2820">
        <v>3564.85</v>
      </c>
      <c r="T2820">
        <v>3427.41</v>
      </c>
      <c r="U2820">
        <v>3455.06</v>
      </c>
      <c r="V2820">
        <v>0.09</v>
      </c>
      <c r="W2820">
        <v>0.09</v>
      </c>
      <c r="X2820">
        <v>0.09</v>
      </c>
      <c r="Y2820">
        <v>0.09</v>
      </c>
      <c r="Z2820">
        <v>0.1</v>
      </c>
      <c r="AA2820">
        <v>0.1</v>
      </c>
      <c r="AB2820">
        <v>0.1</v>
      </c>
      <c r="AC2820">
        <v>0.1</v>
      </c>
      <c r="AD2820">
        <v>342.74025803000001</v>
      </c>
      <c r="AE2820">
        <v>343.2314417</v>
      </c>
      <c r="AF2820">
        <v>329.95022058000001</v>
      </c>
      <c r="AG2820">
        <v>332.64691522999999</v>
      </c>
      <c r="AH2820" t="s">
        <v>12</v>
      </c>
      <c r="AI2820" t="s">
        <v>12</v>
      </c>
    </row>
    <row r="2821" spans="1:35" x14ac:dyDescent="0.25">
      <c r="A2821">
        <v>1599226200</v>
      </c>
      <c r="B2821">
        <v>30.675584409999999</v>
      </c>
      <c r="C2821">
        <v>31.118068529999999</v>
      </c>
      <c r="D2821">
        <v>27.697517139999999</v>
      </c>
      <c r="E2821">
        <v>29.75084232</v>
      </c>
      <c r="F2821">
        <v>30.675584409999999</v>
      </c>
      <c r="G2821">
        <v>31.118068529999999</v>
      </c>
      <c r="H2821">
        <v>27.697517139999999</v>
      </c>
      <c r="I2821">
        <v>29.75084232</v>
      </c>
      <c r="J2821">
        <v>3444.75</v>
      </c>
      <c r="K2821">
        <v>3473.25</v>
      </c>
      <c r="L2821">
        <v>3337.75</v>
      </c>
      <c r="M2821">
        <v>3407.25</v>
      </c>
      <c r="N2821">
        <v>3454.75</v>
      </c>
      <c r="O2821">
        <v>3484.25</v>
      </c>
      <c r="P2821">
        <v>3347.75</v>
      </c>
      <c r="Q2821">
        <v>3417.5</v>
      </c>
      <c r="R2821">
        <v>3453.6</v>
      </c>
      <c r="S2821">
        <v>3479.15</v>
      </c>
      <c r="T2821">
        <v>3349.63</v>
      </c>
      <c r="U2821">
        <v>3426.96</v>
      </c>
      <c r="V2821">
        <v>0.09</v>
      </c>
      <c r="W2821">
        <v>0.09</v>
      </c>
      <c r="X2821">
        <v>0.09</v>
      </c>
      <c r="Y2821">
        <v>0.09</v>
      </c>
      <c r="Z2821">
        <v>0.09</v>
      </c>
      <c r="AA2821">
        <v>0.09</v>
      </c>
      <c r="AB2821">
        <v>0.09</v>
      </c>
      <c r="AC2821">
        <v>0.09</v>
      </c>
      <c r="AD2821">
        <v>333.35961309999999</v>
      </c>
      <c r="AE2821">
        <v>334.99689198999999</v>
      </c>
      <c r="AF2821">
        <v>322.51504820999997</v>
      </c>
      <c r="AG2821">
        <v>329.93095848000002</v>
      </c>
      <c r="AH2821" t="s">
        <v>12</v>
      </c>
      <c r="AI2821" t="s">
        <v>12</v>
      </c>
    </row>
    <row r="2822" spans="1:35" x14ac:dyDescent="0.25">
      <c r="A2822">
        <v>1599571800</v>
      </c>
      <c r="B2822">
        <v>28.18971857</v>
      </c>
      <c r="C2822">
        <v>28.538734130000002</v>
      </c>
      <c r="D2822">
        <v>27.195372240000001</v>
      </c>
      <c r="E2822">
        <v>27.304750330000001</v>
      </c>
      <c r="F2822">
        <v>28.18971857</v>
      </c>
      <c r="G2822">
        <v>28.538734130000002</v>
      </c>
      <c r="H2822">
        <v>27.195372240000001</v>
      </c>
      <c r="I2822">
        <v>27.304750330000001</v>
      </c>
      <c r="J2822">
        <v>3410</v>
      </c>
      <c r="K2822">
        <v>3436.5</v>
      </c>
      <c r="L2822">
        <v>3317.25</v>
      </c>
      <c r="M2822">
        <v>3325</v>
      </c>
      <c r="N2822">
        <v>3420.5</v>
      </c>
      <c r="O2822">
        <v>3447</v>
      </c>
      <c r="P2822">
        <v>3327.5</v>
      </c>
      <c r="Q2822">
        <v>3335.5</v>
      </c>
      <c r="R2822">
        <v>3371.88</v>
      </c>
      <c r="S2822">
        <v>3379.97</v>
      </c>
      <c r="T2822">
        <v>3329.27</v>
      </c>
      <c r="U2822">
        <v>3331.84</v>
      </c>
      <c r="V2822">
        <v>0.09</v>
      </c>
      <c r="W2822">
        <v>0.09</v>
      </c>
      <c r="X2822">
        <v>0.09</v>
      </c>
      <c r="Y2822">
        <v>0.09</v>
      </c>
      <c r="Z2822">
        <v>0.09</v>
      </c>
      <c r="AA2822">
        <v>0.09</v>
      </c>
      <c r="AB2822">
        <v>0.09</v>
      </c>
      <c r="AC2822">
        <v>0.09</v>
      </c>
      <c r="AD2822">
        <v>324.28716183</v>
      </c>
      <c r="AE2822">
        <v>329.99837585</v>
      </c>
      <c r="AF2822">
        <v>320.59846879999998</v>
      </c>
      <c r="AG2822">
        <v>320.91629353000002</v>
      </c>
      <c r="AH2822" t="s">
        <v>12</v>
      </c>
      <c r="AI2822" t="s">
        <v>12</v>
      </c>
    </row>
    <row r="2823" spans="1:35" x14ac:dyDescent="0.25">
      <c r="A2823">
        <v>1599658200</v>
      </c>
      <c r="B2823">
        <v>28.358757449999999</v>
      </c>
      <c r="C2823">
        <v>29.56191651</v>
      </c>
      <c r="D2823">
        <v>28.115142599999999</v>
      </c>
      <c r="E2823">
        <v>28.880789270000001</v>
      </c>
      <c r="F2823">
        <v>28.358757449999999</v>
      </c>
      <c r="G2823">
        <v>29.56191651</v>
      </c>
      <c r="H2823">
        <v>28.115142599999999</v>
      </c>
      <c r="I2823">
        <v>28.880789270000001</v>
      </c>
      <c r="J2823">
        <v>3305</v>
      </c>
      <c r="K2823">
        <v>3413.75</v>
      </c>
      <c r="L2823">
        <v>3286</v>
      </c>
      <c r="M2823">
        <v>3390</v>
      </c>
      <c r="N2823">
        <v>3315.25</v>
      </c>
      <c r="O2823">
        <v>3424</v>
      </c>
      <c r="P2823">
        <v>3295.5</v>
      </c>
      <c r="Q2823">
        <v>3400.25</v>
      </c>
      <c r="R2823">
        <v>3369.82</v>
      </c>
      <c r="S2823">
        <v>3424.77</v>
      </c>
      <c r="T2823">
        <v>3366.84</v>
      </c>
      <c r="U2823">
        <v>3398.96</v>
      </c>
      <c r="V2823">
        <v>0.09</v>
      </c>
      <c r="W2823">
        <v>0.09</v>
      </c>
      <c r="X2823">
        <v>0.09</v>
      </c>
      <c r="Y2823">
        <v>0.09</v>
      </c>
      <c r="Z2823">
        <v>0.09</v>
      </c>
      <c r="AA2823">
        <v>0.09</v>
      </c>
      <c r="AB2823">
        <v>0.09</v>
      </c>
      <c r="AC2823">
        <v>0.09</v>
      </c>
      <c r="AD2823">
        <v>325.09617022999998</v>
      </c>
      <c r="AE2823">
        <v>329.82501689999998</v>
      </c>
      <c r="AF2823">
        <v>324.19085131000003</v>
      </c>
      <c r="AG2823">
        <v>327.25352593999997</v>
      </c>
      <c r="AH2823" t="s">
        <v>12</v>
      </c>
      <c r="AI2823" t="s">
        <v>12</v>
      </c>
    </row>
    <row r="2824" spans="1:35" x14ac:dyDescent="0.25">
      <c r="A2824">
        <v>1599744600</v>
      </c>
      <c r="B2824">
        <v>29.407792830000002</v>
      </c>
      <c r="C2824">
        <v>29.596718630000002</v>
      </c>
      <c r="D2824">
        <v>27.130739729999998</v>
      </c>
      <c r="E2824">
        <v>27.384298040000001</v>
      </c>
      <c r="F2824">
        <v>29.407792830000002</v>
      </c>
      <c r="G2824">
        <v>29.596718630000002</v>
      </c>
      <c r="H2824">
        <v>27.130739729999998</v>
      </c>
      <c r="I2824">
        <v>27.384298040000001</v>
      </c>
      <c r="J2824">
        <v>3386.5</v>
      </c>
      <c r="K2824">
        <v>3414</v>
      </c>
      <c r="L2824">
        <v>3316.75</v>
      </c>
      <c r="M2824">
        <v>3330</v>
      </c>
      <c r="N2824">
        <v>3396</v>
      </c>
      <c r="O2824">
        <v>3424.25</v>
      </c>
      <c r="P2824">
        <v>3327.25</v>
      </c>
      <c r="Q2824">
        <v>3340.5</v>
      </c>
      <c r="R2824">
        <v>3412.56</v>
      </c>
      <c r="S2824">
        <v>3425.55</v>
      </c>
      <c r="T2824">
        <v>3329.25</v>
      </c>
      <c r="U2824">
        <v>3339.19</v>
      </c>
      <c r="V2824">
        <v>0.09</v>
      </c>
      <c r="W2824">
        <v>0.09</v>
      </c>
      <c r="X2824">
        <v>0.09</v>
      </c>
      <c r="Y2824">
        <v>0.09</v>
      </c>
      <c r="Z2824">
        <v>0.09</v>
      </c>
      <c r="AA2824">
        <v>0.09</v>
      </c>
      <c r="AB2824">
        <v>0.09</v>
      </c>
      <c r="AC2824">
        <v>0.09</v>
      </c>
      <c r="AD2824">
        <v>329.20862956000002</v>
      </c>
      <c r="AE2824">
        <v>329.89243427000002</v>
      </c>
      <c r="AF2824">
        <v>320.56957564999999</v>
      </c>
      <c r="AG2824">
        <v>321.57120508999998</v>
      </c>
      <c r="AH2824" t="s">
        <v>12</v>
      </c>
      <c r="AI2824" t="s">
        <v>12</v>
      </c>
    </row>
    <row r="2825" spans="1:35" x14ac:dyDescent="0.25">
      <c r="A2825">
        <v>1599831000</v>
      </c>
      <c r="B2825">
        <v>27.85164082</v>
      </c>
      <c r="C2825">
        <v>28.140001250000001</v>
      </c>
      <c r="D2825">
        <v>26.673340410000002</v>
      </c>
      <c r="E2825">
        <v>27.419100159999999</v>
      </c>
      <c r="F2825">
        <v>27.85164082</v>
      </c>
      <c r="G2825">
        <v>28.140001250000001</v>
      </c>
      <c r="H2825">
        <v>26.673340410000002</v>
      </c>
      <c r="I2825">
        <v>27.419100159999999</v>
      </c>
      <c r="J2825">
        <v>3326.75</v>
      </c>
      <c r="K2825">
        <v>3355.5</v>
      </c>
      <c r="L2825">
        <v>3293.25</v>
      </c>
      <c r="M2825">
        <v>3315.25</v>
      </c>
      <c r="N2825">
        <v>3334.75</v>
      </c>
      <c r="O2825">
        <v>3364.75</v>
      </c>
      <c r="P2825">
        <v>3298.25</v>
      </c>
      <c r="Q2825">
        <v>3323.25</v>
      </c>
      <c r="R2825">
        <v>3352.7</v>
      </c>
      <c r="S2825">
        <v>3368.95</v>
      </c>
      <c r="T2825">
        <v>3310.47</v>
      </c>
      <c r="U2825">
        <v>3340.97</v>
      </c>
      <c r="V2825">
        <v>0.09</v>
      </c>
      <c r="W2825">
        <v>0.09</v>
      </c>
      <c r="X2825">
        <v>0.09</v>
      </c>
      <c r="Y2825">
        <v>0.09</v>
      </c>
      <c r="Z2825">
        <v>0.09</v>
      </c>
      <c r="AA2825">
        <v>0.09</v>
      </c>
      <c r="AB2825">
        <v>0.09</v>
      </c>
      <c r="AC2825">
        <v>0.09</v>
      </c>
      <c r="AD2825">
        <v>323.42999817999998</v>
      </c>
      <c r="AE2825">
        <v>324.53756919</v>
      </c>
      <c r="AF2825">
        <v>318.78783097000002</v>
      </c>
      <c r="AG2825">
        <v>321.73493298</v>
      </c>
      <c r="AH2825" t="s">
        <v>12</v>
      </c>
      <c r="AI2825" t="s">
        <v>12</v>
      </c>
    </row>
    <row r="2826" spans="1:35" x14ac:dyDescent="0.25">
      <c r="A2826">
        <v>1600090200</v>
      </c>
      <c r="B2826">
        <v>28.279209739999999</v>
      </c>
      <c r="C2826">
        <v>28.980223909999999</v>
      </c>
      <c r="D2826">
        <v>28.135228390000002</v>
      </c>
      <c r="E2826">
        <v>28.51288113</v>
      </c>
      <c r="F2826">
        <v>28.279209739999999</v>
      </c>
      <c r="G2826">
        <v>28.980223909999999</v>
      </c>
      <c r="H2826">
        <v>28.135228390000002</v>
      </c>
      <c r="I2826">
        <v>28.51288113</v>
      </c>
      <c r="J2826">
        <v>3339.5</v>
      </c>
      <c r="K2826">
        <v>3384</v>
      </c>
      <c r="L2826">
        <v>3339</v>
      </c>
      <c r="M2826">
        <v>3364</v>
      </c>
      <c r="N2826">
        <v>3340</v>
      </c>
      <c r="O2826">
        <v>3392.5</v>
      </c>
      <c r="P2826">
        <v>3336.25</v>
      </c>
      <c r="Q2826">
        <v>3372.25</v>
      </c>
      <c r="R2826">
        <v>3363.56</v>
      </c>
      <c r="S2826">
        <v>3402.93</v>
      </c>
      <c r="T2826">
        <v>3363.56</v>
      </c>
      <c r="U2826">
        <v>3383.54</v>
      </c>
      <c r="V2826">
        <v>0.09</v>
      </c>
      <c r="W2826">
        <v>0.09</v>
      </c>
      <c r="X2826">
        <v>0.09</v>
      </c>
      <c r="Y2826">
        <v>0.09</v>
      </c>
      <c r="Z2826">
        <v>0.09</v>
      </c>
      <c r="AA2826">
        <v>0.09</v>
      </c>
      <c r="AB2826">
        <v>0.09</v>
      </c>
      <c r="AC2826">
        <v>0.09</v>
      </c>
      <c r="AD2826">
        <v>325.03838390999999</v>
      </c>
      <c r="AE2826">
        <v>327.82175803000001</v>
      </c>
      <c r="AF2826">
        <v>321.88980029999999</v>
      </c>
      <c r="AG2826">
        <v>325.97259599</v>
      </c>
      <c r="AH2826" t="s">
        <v>12</v>
      </c>
      <c r="AI2826" t="s">
        <v>12</v>
      </c>
    </row>
    <row r="2827" spans="1:35" x14ac:dyDescent="0.25">
      <c r="A2827">
        <v>1600176600</v>
      </c>
      <c r="B2827">
        <v>29.194008369999999</v>
      </c>
      <c r="C2827">
        <v>29.410278699999999</v>
      </c>
      <c r="D2827">
        <v>28.657061349999999</v>
      </c>
      <c r="E2827">
        <v>28.940450049999999</v>
      </c>
      <c r="F2827">
        <v>29.194008369999999</v>
      </c>
      <c r="G2827">
        <v>29.410278699999999</v>
      </c>
      <c r="H2827">
        <v>28.657061349999999</v>
      </c>
      <c r="I2827">
        <v>28.940450049999999</v>
      </c>
      <c r="J2827">
        <v>3366.75</v>
      </c>
      <c r="K2827">
        <v>3400</v>
      </c>
      <c r="L2827">
        <v>3366.75</v>
      </c>
      <c r="M2827">
        <v>3387</v>
      </c>
      <c r="N2827">
        <v>3369.75</v>
      </c>
      <c r="O2827">
        <v>3409</v>
      </c>
      <c r="P2827">
        <v>3366.25</v>
      </c>
      <c r="Q2827">
        <v>3395</v>
      </c>
      <c r="R2827">
        <v>3407.73</v>
      </c>
      <c r="S2827">
        <v>3419.48</v>
      </c>
      <c r="T2827">
        <v>3389.25</v>
      </c>
      <c r="U2827">
        <v>3401.2</v>
      </c>
      <c r="V2827">
        <v>0.09</v>
      </c>
      <c r="W2827">
        <v>0.09</v>
      </c>
      <c r="X2827">
        <v>0.09</v>
      </c>
      <c r="Y2827">
        <v>0.09</v>
      </c>
      <c r="Z2827">
        <v>0.1</v>
      </c>
      <c r="AA2827">
        <v>0.1</v>
      </c>
      <c r="AB2827">
        <v>0.1</v>
      </c>
      <c r="AC2827">
        <v>0.1</v>
      </c>
      <c r="AD2827">
        <v>328.53445590000001</v>
      </c>
      <c r="AE2827">
        <v>329.40125060000003</v>
      </c>
      <c r="AF2827">
        <v>325.98058975999999</v>
      </c>
      <c r="AG2827">
        <v>327.61950593</v>
      </c>
      <c r="AH2827" t="s">
        <v>12</v>
      </c>
      <c r="AI2827" t="s">
        <v>12</v>
      </c>
    </row>
    <row r="2828" spans="1:35" x14ac:dyDescent="0.25">
      <c r="A2828">
        <v>1600263000</v>
      </c>
      <c r="B2828">
        <v>29.30338647</v>
      </c>
      <c r="C2828">
        <v>29.686160090000001</v>
      </c>
      <c r="D2828">
        <v>28.527796330000001</v>
      </c>
      <c r="E2828">
        <v>28.60734403</v>
      </c>
      <c r="F2828">
        <v>29.30338647</v>
      </c>
      <c r="G2828">
        <v>29.686160090000001</v>
      </c>
      <c r="H2828">
        <v>28.527796330000001</v>
      </c>
      <c r="I2828">
        <v>28.60734403</v>
      </c>
      <c r="J2828">
        <v>3390.25</v>
      </c>
      <c r="K2828">
        <v>3410</v>
      </c>
      <c r="L2828">
        <v>3366.25</v>
      </c>
      <c r="M2828">
        <v>3371.25</v>
      </c>
      <c r="N2828">
        <v>3395.75</v>
      </c>
      <c r="O2828">
        <v>3419.5</v>
      </c>
      <c r="P2828">
        <v>3373.75</v>
      </c>
      <c r="Q2828">
        <v>3379.5</v>
      </c>
      <c r="R2828">
        <v>3411.23</v>
      </c>
      <c r="S2828">
        <v>3428.92</v>
      </c>
      <c r="T2828">
        <v>3384.45</v>
      </c>
      <c r="U2828">
        <v>3385.49</v>
      </c>
      <c r="V2828">
        <v>0.09</v>
      </c>
      <c r="W2828">
        <v>0.09</v>
      </c>
      <c r="X2828">
        <v>0.09</v>
      </c>
      <c r="Y2828">
        <v>0.09</v>
      </c>
      <c r="Z2828">
        <v>0.1</v>
      </c>
      <c r="AA2828">
        <v>0.1</v>
      </c>
      <c r="AB2828">
        <v>0.1</v>
      </c>
      <c r="AC2828">
        <v>0.1</v>
      </c>
      <c r="AD2828">
        <v>328.91006693999998</v>
      </c>
      <c r="AE2828">
        <v>330.40288004000001</v>
      </c>
      <c r="AF2828">
        <v>326.03038229999999</v>
      </c>
      <c r="AG2828">
        <v>326.31931386999997</v>
      </c>
      <c r="AH2828" t="s">
        <v>12</v>
      </c>
      <c r="AI2828" t="s">
        <v>12</v>
      </c>
    </row>
    <row r="2829" spans="1:35" x14ac:dyDescent="0.25">
      <c r="A2829">
        <v>1600349400</v>
      </c>
      <c r="B2829">
        <v>27.250061290000001</v>
      </c>
      <c r="C2829">
        <v>28.30899041</v>
      </c>
      <c r="D2829">
        <v>27.120796259999999</v>
      </c>
      <c r="E2829">
        <v>27.861584279999999</v>
      </c>
      <c r="F2829">
        <v>27.250061290000001</v>
      </c>
      <c r="G2829">
        <v>28.30899041</v>
      </c>
      <c r="H2829">
        <v>27.120796259999999</v>
      </c>
      <c r="I2829">
        <v>27.861584279999999</v>
      </c>
      <c r="J2829">
        <v>3377.5</v>
      </c>
      <c r="K2829">
        <v>3377.5</v>
      </c>
      <c r="L2829">
        <v>3302</v>
      </c>
      <c r="M2829">
        <v>3343</v>
      </c>
      <c r="N2829">
        <v>3381.5</v>
      </c>
      <c r="O2829">
        <v>3386.5</v>
      </c>
      <c r="P2829">
        <v>3310.25</v>
      </c>
      <c r="Q2829">
        <v>3351</v>
      </c>
      <c r="R2829">
        <v>3346.86</v>
      </c>
      <c r="S2829">
        <v>3375.17</v>
      </c>
      <c r="T2829">
        <v>3328.82</v>
      </c>
      <c r="U2829">
        <v>3357.01</v>
      </c>
      <c r="V2829">
        <v>0.09</v>
      </c>
      <c r="W2829">
        <v>0.09</v>
      </c>
      <c r="X2829">
        <v>0.09</v>
      </c>
      <c r="Y2829">
        <v>0.09</v>
      </c>
      <c r="Z2829">
        <v>0.1</v>
      </c>
      <c r="AA2829">
        <v>0.1</v>
      </c>
      <c r="AB2829">
        <v>0.1</v>
      </c>
      <c r="AC2829">
        <v>0.1</v>
      </c>
      <c r="AD2829">
        <v>321.25338035999999</v>
      </c>
      <c r="AE2829">
        <v>325.24025076999999</v>
      </c>
      <c r="AF2829">
        <v>320.70537349</v>
      </c>
      <c r="AG2829">
        <v>323.44926027999998</v>
      </c>
      <c r="AH2829" t="s">
        <v>12</v>
      </c>
      <c r="AI2829" t="s">
        <v>12</v>
      </c>
    </row>
    <row r="2830" spans="1:35" x14ac:dyDescent="0.25">
      <c r="A2830">
        <v>1600435800</v>
      </c>
      <c r="B2830">
        <v>28.070397010000001</v>
      </c>
      <c r="C2830">
        <v>28.085312210000001</v>
      </c>
      <c r="D2830">
        <v>26.215941099999998</v>
      </c>
      <c r="E2830">
        <v>26.887124870000001</v>
      </c>
      <c r="F2830">
        <v>28.070397010000001</v>
      </c>
      <c r="G2830">
        <v>28.085312210000001</v>
      </c>
      <c r="H2830">
        <v>26.215941099999998</v>
      </c>
      <c r="I2830">
        <v>26.887124870000001</v>
      </c>
      <c r="J2830">
        <v>3342</v>
      </c>
      <c r="K2830">
        <v>3352.75</v>
      </c>
      <c r="L2830">
        <v>3273</v>
      </c>
      <c r="M2830">
        <v>3308</v>
      </c>
      <c r="N2830">
        <v>3345</v>
      </c>
      <c r="O2830">
        <v>3363</v>
      </c>
      <c r="P2830">
        <v>3280.75</v>
      </c>
      <c r="Q2830">
        <v>3316.25</v>
      </c>
      <c r="R2830">
        <v>3357.38</v>
      </c>
      <c r="S2830">
        <v>3362.27</v>
      </c>
      <c r="T2830">
        <v>3292.4</v>
      </c>
      <c r="U2830">
        <v>3319.47</v>
      </c>
      <c r="V2830">
        <v>0.09</v>
      </c>
      <c r="W2830">
        <v>0.09</v>
      </c>
      <c r="X2830">
        <v>0.09</v>
      </c>
      <c r="Y2830">
        <v>0.09</v>
      </c>
      <c r="Z2830">
        <v>0.09</v>
      </c>
      <c r="AA2830">
        <v>0.09</v>
      </c>
      <c r="AB2830">
        <v>0.09</v>
      </c>
      <c r="AC2830">
        <v>0.09</v>
      </c>
      <c r="AD2830">
        <v>324.28976231000001</v>
      </c>
      <c r="AE2830">
        <v>324.40579765000001</v>
      </c>
      <c r="AF2830">
        <v>317.13424977</v>
      </c>
      <c r="AG2830">
        <v>319.72570566000002</v>
      </c>
      <c r="AH2830" t="s">
        <v>12</v>
      </c>
      <c r="AI2830" t="s">
        <v>12</v>
      </c>
    </row>
    <row r="2831" spans="1:35" x14ac:dyDescent="0.25">
      <c r="A2831">
        <v>1600695000</v>
      </c>
      <c r="B2831">
        <v>25.68396581</v>
      </c>
      <c r="C2831">
        <v>26.00712837</v>
      </c>
      <c r="D2831">
        <v>24.69956294</v>
      </c>
      <c r="E2831">
        <v>25.997184900000001</v>
      </c>
      <c r="F2831">
        <v>25.68396581</v>
      </c>
      <c r="G2831">
        <v>26.00712837</v>
      </c>
      <c r="H2831">
        <v>24.69956294</v>
      </c>
      <c r="I2831">
        <v>25.997184900000001</v>
      </c>
      <c r="J2831">
        <v>3304.75</v>
      </c>
      <c r="K2831">
        <v>3317</v>
      </c>
      <c r="L2831">
        <v>3210</v>
      </c>
      <c r="M2831">
        <v>3266.75</v>
      </c>
      <c r="N2831">
        <v>3314.5</v>
      </c>
      <c r="O2831">
        <v>3326.25</v>
      </c>
      <c r="P2831">
        <v>3217.75</v>
      </c>
      <c r="Q2831">
        <v>3275</v>
      </c>
      <c r="R2831">
        <v>3285.57</v>
      </c>
      <c r="S2831">
        <v>3285.57</v>
      </c>
      <c r="T2831">
        <v>3229.1</v>
      </c>
      <c r="U2831">
        <v>3281.06</v>
      </c>
      <c r="V2831">
        <v>0.09</v>
      </c>
      <c r="W2831">
        <v>0.09</v>
      </c>
      <c r="X2831">
        <v>0.09</v>
      </c>
      <c r="Y2831">
        <v>0.09</v>
      </c>
      <c r="Z2831">
        <v>0.08</v>
      </c>
      <c r="AA2831">
        <v>0.08</v>
      </c>
      <c r="AB2831">
        <v>0.08</v>
      </c>
      <c r="AC2831">
        <v>0.08</v>
      </c>
      <c r="AD2831">
        <v>314.93924794999998</v>
      </c>
      <c r="AE2831">
        <v>316.32200239999997</v>
      </c>
      <c r="AF2831">
        <v>311.10041216000002</v>
      </c>
      <c r="AG2831">
        <v>316.16728861000001</v>
      </c>
      <c r="AH2831" t="s">
        <v>12</v>
      </c>
      <c r="AI2831" t="s">
        <v>12</v>
      </c>
    </row>
    <row r="2832" spans="1:35" x14ac:dyDescent="0.25">
      <c r="A2832">
        <v>1600781400</v>
      </c>
      <c r="B2832">
        <v>26.35514959</v>
      </c>
      <c r="C2832">
        <v>26.916955260000002</v>
      </c>
      <c r="D2832">
        <v>25.718767929999999</v>
      </c>
      <c r="E2832">
        <v>26.767803310000001</v>
      </c>
      <c r="F2832">
        <v>26.35514959</v>
      </c>
      <c r="G2832">
        <v>26.916955260000002</v>
      </c>
      <c r="H2832">
        <v>25.718767929999999</v>
      </c>
      <c r="I2832">
        <v>26.767803310000001</v>
      </c>
      <c r="J2832">
        <v>3264.5</v>
      </c>
      <c r="K2832">
        <v>3302</v>
      </c>
      <c r="L2832">
        <v>3248.75</v>
      </c>
      <c r="M2832">
        <v>3291</v>
      </c>
      <c r="N2832">
        <v>3271.5</v>
      </c>
      <c r="O2832">
        <v>3309.5</v>
      </c>
      <c r="P2832">
        <v>3256.5</v>
      </c>
      <c r="Q2832">
        <v>3299.25</v>
      </c>
      <c r="R2832">
        <v>3295.75</v>
      </c>
      <c r="S2832">
        <v>3320.31</v>
      </c>
      <c r="T2832">
        <v>3270.95</v>
      </c>
      <c r="U2832">
        <v>3315.57</v>
      </c>
      <c r="V2832">
        <v>0.09</v>
      </c>
      <c r="W2832">
        <v>0.09</v>
      </c>
      <c r="X2832">
        <v>0.09</v>
      </c>
      <c r="Y2832">
        <v>0.09</v>
      </c>
      <c r="Z2832">
        <v>7.0000000000000007E-2</v>
      </c>
      <c r="AA2832">
        <v>7.0000000000000007E-2</v>
      </c>
      <c r="AB2832">
        <v>7.0000000000000007E-2</v>
      </c>
      <c r="AC2832">
        <v>7.0000000000000007E-2</v>
      </c>
      <c r="AD2832">
        <v>317.71442646000003</v>
      </c>
      <c r="AE2832">
        <v>319.96744595000001</v>
      </c>
      <c r="AF2832">
        <v>315.09396172999999</v>
      </c>
      <c r="AG2832">
        <v>319.38726925999998</v>
      </c>
      <c r="AH2832" t="s">
        <v>12</v>
      </c>
      <c r="AI2832" t="s">
        <v>12</v>
      </c>
    </row>
    <row r="2833" spans="1:35" x14ac:dyDescent="0.25">
      <c r="A2833">
        <v>1600867800</v>
      </c>
      <c r="B2833">
        <v>26.921927</v>
      </c>
      <c r="C2833">
        <v>26.981587780000002</v>
      </c>
      <c r="D2833">
        <v>24.784082380000001</v>
      </c>
      <c r="E2833">
        <v>24.908375670000002</v>
      </c>
      <c r="F2833">
        <v>26.921927</v>
      </c>
      <c r="G2833">
        <v>26.981587780000002</v>
      </c>
      <c r="H2833">
        <v>24.784082380000001</v>
      </c>
      <c r="I2833">
        <v>24.908375670000002</v>
      </c>
      <c r="J2833">
        <v>3293.5</v>
      </c>
      <c r="K2833">
        <v>3311.75</v>
      </c>
      <c r="L2833">
        <v>3213</v>
      </c>
      <c r="M2833">
        <v>3223</v>
      </c>
      <c r="N2833">
        <v>3303.75</v>
      </c>
      <c r="O2833">
        <v>3319.75</v>
      </c>
      <c r="P2833">
        <v>3221</v>
      </c>
      <c r="Q2833">
        <v>3231.25</v>
      </c>
      <c r="R2833">
        <v>3320.11</v>
      </c>
      <c r="S2833">
        <v>3323.35</v>
      </c>
      <c r="T2833">
        <v>3232.57</v>
      </c>
      <c r="U2833">
        <v>3236.92</v>
      </c>
      <c r="V2833">
        <v>0.09</v>
      </c>
      <c r="W2833">
        <v>0.09</v>
      </c>
      <c r="X2833">
        <v>0.09</v>
      </c>
      <c r="Y2833">
        <v>0.09</v>
      </c>
      <c r="Z2833">
        <v>0.06</v>
      </c>
      <c r="AA2833">
        <v>0.06</v>
      </c>
      <c r="AB2833">
        <v>0.06</v>
      </c>
      <c r="AC2833">
        <v>0.06</v>
      </c>
      <c r="AD2833">
        <v>319.96744595000001</v>
      </c>
      <c r="AE2833">
        <v>320.25753429000002</v>
      </c>
      <c r="AF2833">
        <v>311.45818779000001</v>
      </c>
      <c r="AG2833">
        <v>311.98034681000001</v>
      </c>
      <c r="AH2833" t="s">
        <v>12</v>
      </c>
      <c r="AI2833" t="s">
        <v>12</v>
      </c>
    </row>
    <row r="2834" spans="1:35" x14ac:dyDescent="0.25">
      <c r="A2834">
        <v>1600954200</v>
      </c>
      <c r="B2834">
        <v>24.570297920000002</v>
      </c>
      <c r="C2834">
        <v>25.867919879999999</v>
      </c>
      <c r="D2834">
        <v>24.247135360000001</v>
      </c>
      <c r="E2834">
        <v>25.112216669999999</v>
      </c>
      <c r="F2834">
        <v>24.570297920000002</v>
      </c>
      <c r="G2834">
        <v>25.867919879999999</v>
      </c>
      <c r="H2834">
        <v>24.247135360000001</v>
      </c>
      <c r="I2834">
        <v>25.112216669999999</v>
      </c>
      <c r="J2834">
        <v>3223.25</v>
      </c>
      <c r="K2834">
        <v>3259.5</v>
      </c>
      <c r="L2834">
        <v>3190.25</v>
      </c>
      <c r="M2834">
        <v>3229.75</v>
      </c>
      <c r="N2834">
        <v>3228</v>
      </c>
      <c r="O2834">
        <v>3268.25</v>
      </c>
      <c r="P2834">
        <v>3198</v>
      </c>
      <c r="Q2834">
        <v>3238</v>
      </c>
      <c r="R2834">
        <v>3226.14</v>
      </c>
      <c r="S2834">
        <v>3278.7</v>
      </c>
      <c r="T2834">
        <v>3209.45</v>
      </c>
      <c r="U2834">
        <v>3246.59</v>
      </c>
      <c r="V2834">
        <v>0.09</v>
      </c>
      <c r="W2834">
        <v>0.09</v>
      </c>
      <c r="X2834">
        <v>0.09</v>
      </c>
      <c r="Y2834">
        <v>0.09</v>
      </c>
      <c r="Z2834">
        <v>7.0000000000000007E-2</v>
      </c>
      <c r="AA2834">
        <v>7.0000000000000007E-2</v>
      </c>
      <c r="AB2834">
        <v>7.0000000000000007E-2</v>
      </c>
      <c r="AC2834">
        <v>7.0000000000000007E-2</v>
      </c>
      <c r="AD2834">
        <v>310.60726197000002</v>
      </c>
      <c r="AE2834">
        <v>316.00000433000002</v>
      </c>
      <c r="AF2834">
        <v>309.23417713999999</v>
      </c>
      <c r="AG2834">
        <v>312.81193340999999</v>
      </c>
      <c r="AH2834" t="s">
        <v>12</v>
      </c>
      <c r="AI2834" t="s">
        <v>12</v>
      </c>
    </row>
    <row r="2835" spans="1:35" x14ac:dyDescent="0.25">
      <c r="A2835">
        <v>1601040600</v>
      </c>
      <c r="B2835">
        <v>24.88848874</v>
      </c>
      <c r="C2835">
        <v>26.514244999999999</v>
      </c>
      <c r="D2835">
        <v>24.672218409999999</v>
      </c>
      <c r="E2835">
        <v>26.305432270000001</v>
      </c>
      <c r="F2835">
        <v>24.88848874</v>
      </c>
      <c r="G2835">
        <v>26.514244999999999</v>
      </c>
      <c r="H2835">
        <v>24.672218409999999</v>
      </c>
      <c r="I2835">
        <v>26.305432270000001</v>
      </c>
      <c r="J2835">
        <v>3240.25</v>
      </c>
      <c r="K2835">
        <v>3287.25</v>
      </c>
      <c r="L2835">
        <v>3199.25</v>
      </c>
      <c r="M2835">
        <v>3278.75</v>
      </c>
      <c r="N2835">
        <v>3243.5</v>
      </c>
      <c r="O2835">
        <v>3296.25</v>
      </c>
      <c r="P2835">
        <v>3206.5</v>
      </c>
      <c r="Q2835">
        <v>3287.25</v>
      </c>
      <c r="R2835">
        <v>3236.66</v>
      </c>
      <c r="S2835">
        <v>3306.88</v>
      </c>
      <c r="T2835">
        <v>3228.44</v>
      </c>
      <c r="U2835">
        <v>3298.46</v>
      </c>
      <c r="V2835">
        <v>0.09</v>
      </c>
      <c r="W2835">
        <v>0.09</v>
      </c>
      <c r="X2835">
        <v>0.09</v>
      </c>
      <c r="Y2835">
        <v>0.09</v>
      </c>
      <c r="Z2835">
        <v>0.08</v>
      </c>
      <c r="AA2835">
        <v>0.08</v>
      </c>
      <c r="AB2835">
        <v>0.08</v>
      </c>
      <c r="AC2835">
        <v>0.08</v>
      </c>
      <c r="AD2835">
        <v>311.92232913999999</v>
      </c>
      <c r="AE2835">
        <v>318.69105722</v>
      </c>
      <c r="AF2835">
        <v>311.01338565999998</v>
      </c>
      <c r="AG2835">
        <v>317.86914023999998</v>
      </c>
      <c r="AH2835" t="s">
        <v>12</v>
      </c>
      <c r="AI2835" t="s">
        <v>12</v>
      </c>
    </row>
    <row r="2836" spans="1:35" x14ac:dyDescent="0.25">
      <c r="A2836">
        <v>1601299800</v>
      </c>
      <c r="B2836">
        <v>27.3942415</v>
      </c>
      <c r="C2836">
        <v>27.806895229999999</v>
      </c>
      <c r="D2836">
        <v>27.140683190000001</v>
      </c>
      <c r="E2836">
        <v>27.642828089999998</v>
      </c>
      <c r="F2836">
        <v>27.3942415</v>
      </c>
      <c r="G2836">
        <v>27.806895229999999</v>
      </c>
      <c r="H2836">
        <v>27.140683190000001</v>
      </c>
      <c r="I2836">
        <v>27.642828089999998</v>
      </c>
      <c r="J2836">
        <v>3282</v>
      </c>
      <c r="K2836">
        <v>3341</v>
      </c>
      <c r="L2836">
        <v>3282</v>
      </c>
      <c r="M2836">
        <v>3337.5</v>
      </c>
      <c r="N2836">
        <v>3291</v>
      </c>
      <c r="O2836">
        <v>3351.25</v>
      </c>
      <c r="P2836">
        <v>3287.5</v>
      </c>
      <c r="Q2836">
        <v>3346</v>
      </c>
      <c r="R2836">
        <v>3333.9</v>
      </c>
      <c r="S2836">
        <v>3360.74</v>
      </c>
      <c r="T2836">
        <v>3332.91</v>
      </c>
      <c r="U2836">
        <v>3351.6</v>
      </c>
      <c r="V2836">
        <v>0.09</v>
      </c>
      <c r="W2836">
        <v>0.09</v>
      </c>
      <c r="X2836">
        <v>0.09</v>
      </c>
      <c r="Y2836">
        <v>0.09</v>
      </c>
      <c r="Z2836">
        <v>0.08</v>
      </c>
      <c r="AA2836">
        <v>0.08</v>
      </c>
      <c r="AB2836">
        <v>0.08</v>
      </c>
      <c r="AC2836">
        <v>0.08</v>
      </c>
      <c r="AD2836">
        <v>322.21079583</v>
      </c>
      <c r="AE2836">
        <v>323.89330823</v>
      </c>
      <c r="AF2836">
        <v>321.17614738999998</v>
      </c>
      <c r="AG2836">
        <v>323.14874815000002</v>
      </c>
      <c r="AH2836" t="s">
        <v>12</v>
      </c>
      <c r="AI2836" t="s">
        <v>12</v>
      </c>
    </row>
    <row r="2837" spans="1:35" x14ac:dyDescent="0.25">
      <c r="A2837">
        <v>1601386200</v>
      </c>
      <c r="B2837">
        <v>27.588139040000002</v>
      </c>
      <c r="C2837">
        <v>27.76662421</v>
      </c>
      <c r="D2837">
        <v>26.996502970000002</v>
      </c>
      <c r="E2837">
        <v>27.19040051</v>
      </c>
      <c r="F2837">
        <v>27.588139040000002</v>
      </c>
      <c r="G2837">
        <v>27.76662421</v>
      </c>
      <c r="H2837">
        <v>26.996502970000002</v>
      </c>
      <c r="I2837">
        <v>27.19040051</v>
      </c>
      <c r="J2837">
        <v>3340</v>
      </c>
      <c r="K2837">
        <v>3352.75</v>
      </c>
      <c r="L2837">
        <v>3308.5</v>
      </c>
      <c r="M2837">
        <v>3325.25</v>
      </c>
      <c r="N2837">
        <v>3348.75</v>
      </c>
      <c r="O2837">
        <v>3363</v>
      </c>
      <c r="P2837">
        <v>3316.5</v>
      </c>
      <c r="Q2837">
        <v>3333.75</v>
      </c>
      <c r="R2837">
        <v>3350.92</v>
      </c>
      <c r="S2837">
        <v>3357.92</v>
      </c>
      <c r="T2837">
        <v>3327.54</v>
      </c>
      <c r="U2837">
        <v>3335.47</v>
      </c>
      <c r="V2837">
        <v>0.09</v>
      </c>
      <c r="W2837">
        <v>0.09</v>
      </c>
      <c r="X2837">
        <v>0.09</v>
      </c>
      <c r="Y2837">
        <v>0.09</v>
      </c>
      <c r="Z2837">
        <v>7.0000000000000007E-2</v>
      </c>
      <c r="AA2837">
        <v>7.0000000000000007E-2</v>
      </c>
      <c r="AB2837">
        <v>7.0000000000000007E-2</v>
      </c>
      <c r="AC2837">
        <v>7.0000000000000007E-2</v>
      </c>
      <c r="AD2837">
        <v>322.93601668999997</v>
      </c>
      <c r="AE2837">
        <v>323.70958560999998</v>
      </c>
      <c r="AF2837">
        <v>320.66452823999998</v>
      </c>
      <c r="AG2837">
        <v>321.38887884000002</v>
      </c>
      <c r="AH2837" t="s">
        <v>12</v>
      </c>
      <c r="AI2837" t="s">
        <v>12</v>
      </c>
    </row>
    <row r="2838" spans="1:35" x14ac:dyDescent="0.25">
      <c r="A2838">
        <v>1601472600</v>
      </c>
      <c r="B2838">
        <v>27.369382850000001</v>
      </c>
      <c r="C2838">
        <v>28.63220269</v>
      </c>
      <c r="D2838">
        <v>27.309722069999999</v>
      </c>
      <c r="E2838">
        <v>27.79695177</v>
      </c>
      <c r="F2838">
        <v>27.369382850000001</v>
      </c>
      <c r="G2838">
        <v>28.63220269</v>
      </c>
      <c r="H2838">
        <v>27.309722069999999</v>
      </c>
      <c r="I2838">
        <v>27.79695177</v>
      </c>
      <c r="J2838">
        <v>3321.75</v>
      </c>
      <c r="K2838">
        <v>3374</v>
      </c>
      <c r="L2838">
        <v>3283.75</v>
      </c>
      <c r="M2838">
        <v>3343.5</v>
      </c>
      <c r="N2838">
        <v>3330</v>
      </c>
      <c r="O2838">
        <v>3384</v>
      </c>
      <c r="P2838">
        <v>3291.25</v>
      </c>
      <c r="Q2838">
        <v>3352</v>
      </c>
      <c r="R2838">
        <v>3341.21</v>
      </c>
      <c r="S2838">
        <v>3393.56</v>
      </c>
      <c r="T2838">
        <v>3340.47</v>
      </c>
      <c r="U2838">
        <v>3363</v>
      </c>
      <c r="V2838">
        <v>0.09</v>
      </c>
      <c r="W2838">
        <v>0.09</v>
      </c>
      <c r="X2838">
        <v>0.09</v>
      </c>
      <c r="Y2838">
        <v>0.09</v>
      </c>
      <c r="Z2838">
        <v>0.08</v>
      </c>
      <c r="AA2838">
        <v>0.08</v>
      </c>
      <c r="AB2838">
        <v>0.08</v>
      </c>
      <c r="AC2838">
        <v>0.08</v>
      </c>
      <c r="AD2838">
        <v>322.08509088</v>
      </c>
      <c r="AE2838">
        <v>327.11328888000003</v>
      </c>
      <c r="AF2838">
        <v>321.88202903000001</v>
      </c>
      <c r="AG2838">
        <v>323.82562094999997</v>
      </c>
      <c r="AH2838" t="s">
        <v>12</v>
      </c>
      <c r="AI2838" t="s">
        <v>12</v>
      </c>
    </row>
    <row r="2839" spans="1:35" x14ac:dyDescent="0.25">
      <c r="A2839">
        <v>1601559000</v>
      </c>
      <c r="B2839">
        <v>28.492994199999998</v>
      </c>
      <c r="C2839">
        <v>28.746552520000002</v>
      </c>
      <c r="D2839">
        <v>27.822307599999998</v>
      </c>
      <c r="E2839">
        <v>28.314011860000001</v>
      </c>
      <c r="F2839">
        <v>28.492994199999998</v>
      </c>
      <c r="G2839">
        <v>28.746552520000002</v>
      </c>
      <c r="H2839">
        <v>27.822307599999998</v>
      </c>
      <c r="I2839">
        <v>28.314011860000001</v>
      </c>
      <c r="J2839">
        <v>3334.5</v>
      </c>
      <c r="K2839">
        <v>3377.75</v>
      </c>
      <c r="L2839">
        <v>3334.5</v>
      </c>
      <c r="M2839">
        <v>3359</v>
      </c>
      <c r="N2839">
        <v>3344.75</v>
      </c>
      <c r="O2839">
        <v>3388</v>
      </c>
      <c r="P2839">
        <v>3343.25</v>
      </c>
      <c r="Q2839">
        <v>3367.75</v>
      </c>
      <c r="R2839">
        <v>3385.87</v>
      </c>
      <c r="S2839">
        <v>3397.18</v>
      </c>
      <c r="T2839">
        <v>3361.39</v>
      </c>
      <c r="U2839">
        <v>3380.8</v>
      </c>
      <c r="V2839">
        <v>0.09</v>
      </c>
      <c r="W2839">
        <v>0.09</v>
      </c>
      <c r="X2839">
        <v>0.09</v>
      </c>
      <c r="Y2839">
        <v>0.09</v>
      </c>
      <c r="Z2839">
        <v>0.08</v>
      </c>
      <c r="AA2839">
        <v>0.08</v>
      </c>
      <c r="AB2839">
        <v>0.08</v>
      </c>
      <c r="AC2839">
        <v>0.08</v>
      </c>
      <c r="AD2839">
        <v>326.53311219</v>
      </c>
      <c r="AE2839">
        <v>327.5484214</v>
      </c>
      <c r="AF2839">
        <v>323.94165629000003</v>
      </c>
      <c r="AG2839">
        <v>325.90458742999999</v>
      </c>
      <c r="AH2839" t="s">
        <v>12</v>
      </c>
      <c r="AI2839" t="s">
        <v>12</v>
      </c>
    </row>
    <row r="2840" spans="1:35" x14ac:dyDescent="0.25">
      <c r="A2840">
        <v>1601645400</v>
      </c>
      <c r="B2840">
        <v>26.986559509999999</v>
      </c>
      <c r="C2840">
        <v>28.044544009999999</v>
      </c>
      <c r="D2840">
        <v>26.85739392</v>
      </c>
      <c r="E2840">
        <v>27.533449990000001</v>
      </c>
      <c r="F2840">
        <v>26.986559509999999</v>
      </c>
      <c r="G2840">
        <v>28.044544009999999</v>
      </c>
      <c r="H2840">
        <v>26.85739392</v>
      </c>
      <c r="I2840">
        <v>27.533449990000001</v>
      </c>
      <c r="J2840">
        <v>3359.75</v>
      </c>
      <c r="K2840">
        <v>3366</v>
      </c>
      <c r="L2840">
        <v>3292</v>
      </c>
      <c r="M2840">
        <v>3330.5</v>
      </c>
      <c r="N2840">
        <v>3367</v>
      </c>
      <c r="O2840">
        <v>3375.5</v>
      </c>
      <c r="P2840">
        <v>3300.25</v>
      </c>
      <c r="Q2840">
        <v>3339.25</v>
      </c>
      <c r="R2840">
        <v>3338.94</v>
      </c>
      <c r="S2840">
        <v>3369.1</v>
      </c>
      <c r="T2840">
        <v>3323.69</v>
      </c>
      <c r="U2840">
        <v>3348.44</v>
      </c>
      <c r="V2840">
        <v>0.09</v>
      </c>
      <c r="W2840">
        <v>0.09</v>
      </c>
      <c r="X2840">
        <v>0.09</v>
      </c>
      <c r="Y2840">
        <v>0.09</v>
      </c>
      <c r="Z2840">
        <v>0.1</v>
      </c>
      <c r="AA2840">
        <v>0.1</v>
      </c>
      <c r="AB2840">
        <v>0.1</v>
      </c>
      <c r="AC2840">
        <v>0.1</v>
      </c>
      <c r="AD2840">
        <v>320.74101487000001</v>
      </c>
      <c r="AE2840">
        <v>325.87809270000002</v>
      </c>
      <c r="AF2840">
        <v>320.24786468000002</v>
      </c>
      <c r="AG2840">
        <v>322.81031173999997</v>
      </c>
      <c r="AH2840" t="s">
        <v>12</v>
      </c>
      <c r="AI2840" t="s">
        <v>12</v>
      </c>
    </row>
    <row r="2841" spans="1:35" x14ac:dyDescent="0.25">
      <c r="A2841">
        <v>1601904600</v>
      </c>
      <c r="B2841">
        <v>28.075368739999998</v>
      </c>
      <c r="C2841">
        <v>29.02496949</v>
      </c>
      <c r="D2841">
        <v>28.060453549999998</v>
      </c>
      <c r="E2841">
        <v>28.965308709999999</v>
      </c>
      <c r="F2841">
        <v>28.075368739999998</v>
      </c>
      <c r="G2841">
        <v>29.02496949</v>
      </c>
      <c r="H2841">
        <v>28.060453549999998</v>
      </c>
      <c r="I2841">
        <v>28.965308709999999</v>
      </c>
      <c r="J2841">
        <v>3346.5</v>
      </c>
      <c r="K2841">
        <v>3390.75</v>
      </c>
      <c r="L2841">
        <v>3340</v>
      </c>
      <c r="M2841">
        <v>3384.25</v>
      </c>
      <c r="N2841">
        <v>3360</v>
      </c>
      <c r="O2841">
        <v>3400</v>
      </c>
      <c r="P2841">
        <v>3346.5</v>
      </c>
      <c r="Q2841">
        <v>3393</v>
      </c>
      <c r="R2841">
        <v>3367.27</v>
      </c>
      <c r="S2841">
        <v>3409.57</v>
      </c>
      <c r="T2841">
        <v>3367.27</v>
      </c>
      <c r="U2841">
        <v>3408.63</v>
      </c>
      <c r="V2841">
        <v>0.09</v>
      </c>
      <c r="W2841">
        <v>0.09</v>
      </c>
      <c r="X2841">
        <v>0.09</v>
      </c>
      <c r="Y2841">
        <v>0.09</v>
      </c>
      <c r="Z2841">
        <v>0.09</v>
      </c>
      <c r="AA2841">
        <v>0.09</v>
      </c>
      <c r="AB2841">
        <v>0.09</v>
      </c>
      <c r="AC2841">
        <v>0.09</v>
      </c>
      <c r="AD2841">
        <v>324.95696550000002</v>
      </c>
      <c r="AE2841">
        <v>328.72811401000001</v>
      </c>
      <c r="AF2841">
        <v>324.90861745000001</v>
      </c>
      <c r="AG2841">
        <v>328.53472176999998</v>
      </c>
      <c r="AH2841" t="s">
        <v>12</v>
      </c>
      <c r="AI2841" t="s">
        <v>12</v>
      </c>
    </row>
    <row r="2842" spans="1:35" x14ac:dyDescent="0.25">
      <c r="A2842">
        <v>1601991000</v>
      </c>
      <c r="B2842">
        <v>29.023030519999999</v>
      </c>
      <c r="C2842">
        <v>29.5917469</v>
      </c>
      <c r="D2842">
        <v>27.60802597</v>
      </c>
      <c r="E2842">
        <v>27.752206180000002</v>
      </c>
      <c r="F2842">
        <v>29.023030519999999</v>
      </c>
      <c r="G2842">
        <v>29.5917469</v>
      </c>
      <c r="H2842">
        <v>27.60802597</v>
      </c>
      <c r="I2842">
        <v>27.752206180000002</v>
      </c>
      <c r="J2842">
        <v>3388.25</v>
      </c>
      <c r="K2842">
        <v>3412.5</v>
      </c>
      <c r="L2842">
        <v>3323.25</v>
      </c>
      <c r="M2842">
        <v>3344.5</v>
      </c>
      <c r="N2842">
        <v>3392</v>
      </c>
      <c r="O2842">
        <v>3421.75</v>
      </c>
      <c r="P2842">
        <v>3330.5</v>
      </c>
      <c r="Q2842">
        <v>3353.25</v>
      </c>
      <c r="R2842">
        <v>3408.74</v>
      </c>
      <c r="S2842">
        <v>3431.56</v>
      </c>
      <c r="T2842">
        <v>3354.54</v>
      </c>
      <c r="U2842">
        <v>3360.95</v>
      </c>
      <c r="V2842">
        <v>0.09</v>
      </c>
      <c r="W2842">
        <v>0.09</v>
      </c>
      <c r="X2842">
        <v>0.09</v>
      </c>
      <c r="Y2842">
        <v>0.09</v>
      </c>
      <c r="Z2842">
        <v>0.1</v>
      </c>
      <c r="AA2842">
        <v>0.1</v>
      </c>
      <c r="AB2842">
        <v>0.1</v>
      </c>
      <c r="AC2842">
        <v>0.1</v>
      </c>
      <c r="AD2842">
        <v>328.67976594999999</v>
      </c>
      <c r="AE2842">
        <v>330.86509816</v>
      </c>
      <c r="AF2842">
        <v>323.33247075999998</v>
      </c>
      <c r="AG2842">
        <v>323.86429939999999</v>
      </c>
      <c r="AH2842" t="s">
        <v>12</v>
      </c>
      <c r="AI2842" t="s">
        <v>12</v>
      </c>
    </row>
    <row r="2843" spans="1:35" x14ac:dyDescent="0.25">
      <c r="A2843">
        <v>1602077400</v>
      </c>
      <c r="B2843">
        <v>28.53769007</v>
      </c>
      <c r="C2843">
        <v>29.412764559999999</v>
      </c>
      <c r="D2843">
        <v>28.531077669999998</v>
      </c>
      <c r="E2843">
        <v>29.194008369999999</v>
      </c>
      <c r="F2843">
        <v>28.53769007</v>
      </c>
      <c r="G2843">
        <v>29.412764559999999</v>
      </c>
      <c r="H2843">
        <v>28.531077669999998</v>
      </c>
      <c r="I2843">
        <v>29.194008369999999</v>
      </c>
      <c r="J2843">
        <v>3326.75</v>
      </c>
      <c r="K2843">
        <v>3407</v>
      </c>
      <c r="L2843">
        <v>3324.25</v>
      </c>
      <c r="M2843">
        <v>3398</v>
      </c>
      <c r="N2843">
        <v>3338</v>
      </c>
      <c r="O2843">
        <v>3416.75</v>
      </c>
      <c r="P2843">
        <v>3332.25</v>
      </c>
      <c r="Q2843">
        <v>3406.75</v>
      </c>
      <c r="R2843">
        <v>3384.56</v>
      </c>
      <c r="S2843">
        <v>3426.26</v>
      </c>
      <c r="T2843">
        <v>3384.56</v>
      </c>
      <c r="U2843">
        <v>3419.45</v>
      </c>
      <c r="V2843">
        <v>0.09</v>
      </c>
      <c r="W2843">
        <v>0.09</v>
      </c>
      <c r="X2843">
        <v>0.09</v>
      </c>
      <c r="Y2843">
        <v>0.09</v>
      </c>
      <c r="Z2843">
        <v>0.09</v>
      </c>
      <c r="AA2843">
        <v>0.09</v>
      </c>
      <c r="AB2843">
        <v>0.09</v>
      </c>
      <c r="AC2843">
        <v>0.09</v>
      </c>
      <c r="AD2843">
        <v>326.94890548000001</v>
      </c>
      <c r="AE2843">
        <v>330.34293912999999</v>
      </c>
      <c r="AF2843">
        <v>326.91989665</v>
      </c>
      <c r="AG2843">
        <v>329.50168293000002</v>
      </c>
      <c r="AH2843" t="s">
        <v>12</v>
      </c>
      <c r="AI2843" t="s">
        <v>12</v>
      </c>
    </row>
    <row r="2844" spans="1:35" x14ac:dyDescent="0.25">
      <c r="A2844">
        <v>1602163800</v>
      </c>
      <c r="B2844">
        <v>29.725983660000001</v>
      </c>
      <c r="C2844">
        <v>29.98003915</v>
      </c>
      <c r="D2844">
        <v>29.482368810000001</v>
      </c>
      <c r="E2844">
        <v>29.944739850000001</v>
      </c>
      <c r="F2844">
        <v>29.725983660000001</v>
      </c>
      <c r="G2844">
        <v>29.98003915</v>
      </c>
      <c r="H2844">
        <v>29.482368810000001</v>
      </c>
      <c r="I2844">
        <v>29.944739850000001</v>
      </c>
      <c r="J2844">
        <v>3397.25</v>
      </c>
      <c r="K2844">
        <v>3438</v>
      </c>
      <c r="L2844">
        <v>3397.25</v>
      </c>
      <c r="M2844">
        <v>3428.75</v>
      </c>
      <c r="N2844">
        <v>3406.25</v>
      </c>
      <c r="O2844">
        <v>3447.25</v>
      </c>
      <c r="P2844">
        <v>3405.5</v>
      </c>
      <c r="Q2844">
        <v>3437.5</v>
      </c>
      <c r="R2844">
        <v>3434.28</v>
      </c>
      <c r="S2844">
        <v>3447.28</v>
      </c>
      <c r="T2844">
        <v>3428.15</v>
      </c>
      <c r="U2844">
        <v>3446.83</v>
      </c>
      <c r="V2844">
        <v>0.09</v>
      </c>
      <c r="W2844">
        <v>0.09</v>
      </c>
      <c r="X2844">
        <v>0.09</v>
      </c>
      <c r="Y2844">
        <v>0.09</v>
      </c>
      <c r="Z2844">
        <v>0.08</v>
      </c>
      <c r="AA2844">
        <v>0.08</v>
      </c>
      <c r="AB2844">
        <v>0.08</v>
      </c>
      <c r="AC2844">
        <v>0.08</v>
      </c>
      <c r="AD2844">
        <v>331.52263174000001</v>
      </c>
      <c r="AE2844">
        <v>332.48959289999999</v>
      </c>
      <c r="AF2844">
        <v>330.56534019999998</v>
      </c>
      <c r="AG2844">
        <v>332.42190561000001</v>
      </c>
      <c r="AH2844" t="s">
        <v>12</v>
      </c>
      <c r="AI2844" t="s">
        <v>12</v>
      </c>
    </row>
    <row r="2845" spans="1:35" x14ac:dyDescent="0.25">
      <c r="A2845">
        <v>1602250200</v>
      </c>
      <c r="B2845">
        <v>30.43694129</v>
      </c>
      <c r="C2845">
        <v>30.899312330000001</v>
      </c>
      <c r="D2845">
        <v>30.26293068</v>
      </c>
      <c r="E2845">
        <v>30.76010385</v>
      </c>
      <c r="F2845">
        <v>30.43694129</v>
      </c>
      <c r="G2845">
        <v>30.899312330000001</v>
      </c>
      <c r="H2845">
        <v>30.26293068</v>
      </c>
      <c r="I2845">
        <v>30.76010385</v>
      </c>
      <c r="J2845">
        <v>3439.5</v>
      </c>
      <c r="K2845">
        <v>3468.75</v>
      </c>
      <c r="L2845">
        <v>3437.5</v>
      </c>
      <c r="M2845">
        <v>3464.25</v>
      </c>
      <c r="N2845">
        <v>3447.25</v>
      </c>
      <c r="O2845">
        <v>3480</v>
      </c>
      <c r="P2845">
        <v>3445.25</v>
      </c>
      <c r="Q2845">
        <v>3473.25</v>
      </c>
      <c r="R2845">
        <v>3459.67</v>
      </c>
      <c r="S2845">
        <v>3482.34</v>
      </c>
      <c r="T2845">
        <v>3458.07</v>
      </c>
      <c r="U2845">
        <v>3477.13</v>
      </c>
      <c r="V2845">
        <v>0.09</v>
      </c>
      <c r="W2845">
        <v>0.09</v>
      </c>
      <c r="X2845">
        <v>0.09</v>
      </c>
      <c r="Y2845">
        <v>0.09</v>
      </c>
      <c r="Z2845">
        <v>0.09</v>
      </c>
      <c r="AA2845">
        <v>0.09</v>
      </c>
      <c r="AB2845">
        <v>0.09</v>
      </c>
      <c r="AC2845">
        <v>0.09</v>
      </c>
      <c r="AD2845">
        <v>334.14309646999999</v>
      </c>
      <c r="AE2845">
        <v>335.87395694000003</v>
      </c>
      <c r="AF2845">
        <v>333.49523249999999</v>
      </c>
      <c r="AG2845">
        <v>335.39047635999998</v>
      </c>
      <c r="AH2845" t="s">
        <v>12</v>
      </c>
      <c r="AI2845" t="s">
        <v>12</v>
      </c>
    </row>
    <row r="2846" spans="1:35" x14ac:dyDescent="0.25">
      <c r="A2846">
        <v>1602509400</v>
      </c>
      <c r="B2846">
        <v>31.54066572</v>
      </c>
      <c r="C2846">
        <v>32.674717710000003</v>
      </c>
      <c r="D2846">
        <v>31.36665511</v>
      </c>
      <c r="E2846">
        <v>32.24167988</v>
      </c>
      <c r="F2846">
        <v>31.54066572</v>
      </c>
      <c r="G2846">
        <v>32.674717710000003</v>
      </c>
      <c r="H2846">
        <v>31.36665511</v>
      </c>
      <c r="I2846">
        <v>32.24167988</v>
      </c>
      <c r="J2846">
        <v>3459.75</v>
      </c>
      <c r="K2846">
        <v>3532</v>
      </c>
      <c r="L2846">
        <v>3455</v>
      </c>
      <c r="M2846">
        <v>3524</v>
      </c>
      <c r="N2846">
        <v>3467.5</v>
      </c>
      <c r="O2846">
        <v>3541</v>
      </c>
      <c r="P2846">
        <v>3464.25</v>
      </c>
      <c r="Q2846">
        <v>3532.75</v>
      </c>
      <c r="R2846">
        <v>3500.02</v>
      </c>
      <c r="S2846">
        <v>3549.85</v>
      </c>
      <c r="T2846">
        <v>3499.61</v>
      </c>
      <c r="U2846">
        <v>3534.22</v>
      </c>
      <c r="V2846" t="s">
        <v>12</v>
      </c>
      <c r="W2846" t="s">
        <v>12</v>
      </c>
      <c r="X2846" t="s">
        <v>12</v>
      </c>
      <c r="Y2846" t="s">
        <v>12</v>
      </c>
      <c r="Z2846" t="s">
        <v>12</v>
      </c>
      <c r="AA2846" t="s">
        <v>12</v>
      </c>
      <c r="AB2846" t="s">
        <v>12</v>
      </c>
      <c r="AC2846" t="s">
        <v>12</v>
      </c>
      <c r="AD2846">
        <v>338.03994992000003</v>
      </c>
      <c r="AE2846">
        <v>342.32358783000001</v>
      </c>
      <c r="AF2846">
        <v>337.52746051000003</v>
      </c>
      <c r="AG2846">
        <v>340.78611960000001</v>
      </c>
      <c r="AH2846" t="s">
        <v>12</v>
      </c>
      <c r="AI2846" t="s">
        <v>12</v>
      </c>
    </row>
    <row r="2847" spans="1:35" x14ac:dyDescent="0.25">
      <c r="A2847">
        <v>1602595800</v>
      </c>
      <c r="B2847">
        <v>32.211849489999999</v>
      </c>
      <c r="C2847">
        <v>32.231736419999997</v>
      </c>
      <c r="D2847">
        <v>31.336824719999999</v>
      </c>
      <c r="E2847">
        <v>31.625185160000001</v>
      </c>
      <c r="F2847">
        <v>32.211849489999999</v>
      </c>
      <c r="G2847">
        <v>32.231736419999997</v>
      </c>
      <c r="H2847">
        <v>31.336824719999999</v>
      </c>
      <c r="I2847">
        <v>31.625185160000001</v>
      </c>
      <c r="J2847">
        <v>3521.5</v>
      </c>
      <c r="K2847">
        <v>3523</v>
      </c>
      <c r="L2847">
        <v>3483</v>
      </c>
      <c r="M2847">
        <v>3495.5</v>
      </c>
      <c r="N2847">
        <v>3534</v>
      </c>
      <c r="O2847">
        <v>3535.75</v>
      </c>
      <c r="P2847">
        <v>3491.5</v>
      </c>
      <c r="Q2847">
        <v>3504.75</v>
      </c>
      <c r="R2847">
        <v>3534.01</v>
      </c>
      <c r="S2847">
        <v>3534.01</v>
      </c>
      <c r="T2847">
        <v>3500.86</v>
      </c>
      <c r="U2847">
        <v>3511.93</v>
      </c>
      <c r="V2847">
        <v>0.09</v>
      </c>
      <c r="W2847">
        <v>0.09</v>
      </c>
      <c r="X2847">
        <v>0.09</v>
      </c>
      <c r="Y2847">
        <v>0.09</v>
      </c>
      <c r="Z2847">
        <v>0.09</v>
      </c>
      <c r="AA2847">
        <v>0.09</v>
      </c>
      <c r="AB2847">
        <v>0.09</v>
      </c>
      <c r="AC2847">
        <v>0.09</v>
      </c>
      <c r="AD2847">
        <v>340.64107543</v>
      </c>
      <c r="AE2847">
        <v>340.82005994000002</v>
      </c>
      <c r="AF2847">
        <v>337.55646933999998</v>
      </c>
      <c r="AG2847">
        <v>338.56210893999997</v>
      </c>
      <c r="AH2847" t="s">
        <v>12</v>
      </c>
      <c r="AI2847" t="s">
        <v>12</v>
      </c>
    </row>
    <row r="2848" spans="1:35" x14ac:dyDescent="0.25">
      <c r="A2848">
        <v>1602682200</v>
      </c>
      <c r="B2848">
        <v>31.789252300000001</v>
      </c>
      <c r="C2848">
        <v>32.10744313</v>
      </c>
      <c r="D2848">
        <v>30.809870879999998</v>
      </c>
      <c r="E2848">
        <v>31.053436009999999</v>
      </c>
      <c r="F2848">
        <v>31.789252300000001</v>
      </c>
      <c r="G2848">
        <v>32.10744313</v>
      </c>
      <c r="H2848">
        <v>30.809870879999998</v>
      </c>
      <c r="I2848">
        <v>31.053436009999999</v>
      </c>
      <c r="J2848">
        <v>3492.5</v>
      </c>
      <c r="K2848">
        <v>3513</v>
      </c>
      <c r="L2848">
        <v>3463.75</v>
      </c>
      <c r="M2848">
        <v>3471.5</v>
      </c>
      <c r="N2848">
        <v>3502</v>
      </c>
      <c r="O2848">
        <v>3524</v>
      </c>
      <c r="P2848">
        <v>3472</v>
      </c>
      <c r="Q2848">
        <v>3481</v>
      </c>
      <c r="R2848">
        <v>3515.47</v>
      </c>
      <c r="S2848">
        <v>3527.94</v>
      </c>
      <c r="T2848">
        <v>3480.55</v>
      </c>
      <c r="U2848">
        <v>3488.67</v>
      </c>
      <c r="V2848">
        <v>0.09</v>
      </c>
      <c r="W2848">
        <v>0.09</v>
      </c>
      <c r="X2848">
        <v>0.09</v>
      </c>
      <c r="Y2848">
        <v>0.09</v>
      </c>
      <c r="Z2848">
        <v>0.09</v>
      </c>
      <c r="AA2848">
        <v>0.09</v>
      </c>
      <c r="AB2848">
        <v>0.09</v>
      </c>
      <c r="AC2848">
        <v>0.09</v>
      </c>
      <c r="AD2848">
        <v>339.16162486000002</v>
      </c>
      <c r="AE2848">
        <v>340.30263902000002</v>
      </c>
      <c r="AF2848">
        <v>335.67089508999999</v>
      </c>
      <c r="AG2848">
        <v>336.43479439999999</v>
      </c>
      <c r="AH2848" t="s">
        <v>12</v>
      </c>
      <c r="AI2848" t="s">
        <v>12</v>
      </c>
    </row>
    <row r="2849" spans="1:35" x14ac:dyDescent="0.25">
      <c r="A2849">
        <v>1602768600</v>
      </c>
      <c r="B2849">
        <v>29.880107339999999</v>
      </c>
      <c r="C2849">
        <v>31.052938839999999</v>
      </c>
      <c r="D2849">
        <v>29.745870579999998</v>
      </c>
      <c r="E2849">
        <v>30.904284059999998</v>
      </c>
      <c r="F2849">
        <v>29.880107339999999</v>
      </c>
      <c r="G2849">
        <v>31.052938839999999</v>
      </c>
      <c r="H2849">
        <v>29.745870579999998</v>
      </c>
      <c r="I2849">
        <v>30.904284059999998</v>
      </c>
      <c r="J2849">
        <v>3474.75</v>
      </c>
      <c r="K2849">
        <v>3474.75</v>
      </c>
      <c r="L2849">
        <v>3423.75</v>
      </c>
      <c r="M2849">
        <v>3466</v>
      </c>
      <c r="N2849">
        <v>3479.25</v>
      </c>
      <c r="O2849">
        <v>3486.5</v>
      </c>
      <c r="P2849">
        <v>3431.5</v>
      </c>
      <c r="Q2849">
        <v>3475.5</v>
      </c>
      <c r="R2849">
        <v>3453.72</v>
      </c>
      <c r="S2849">
        <v>3489.08</v>
      </c>
      <c r="T2849">
        <v>3440.89</v>
      </c>
      <c r="U2849">
        <v>3483.34</v>
      </c>
      <c r="V2849">
        <v>0.09</v>
      </c>
      <c r="W2849">
        <v>0.09</v>
      </c>
      <c r="X2849">
        <v>0.09</v>
      </c>
      <c r="Y2849">
        <v>0.09</v>
      </c>
      <c r="Z2849">
        <v>0.1</v>
      </c>
      <c r="AA2849">
        <v>0.1</v>
      </c>
      <c r="AB2849">
        <v>0.1</v>
      </c>
      <c r="AC2849">
        <v>0.1</v>
      </c>
      <c r="AD2849">
        <v>332.35421832999998</v>
      </c>
      <c r="AE2849">
        <v>336.52182090999997</v>
      </c>
      <c r="AF2849">
        <v>331.79338086000001</v>
      </c>
      <c r="AG2849">
        <v>336.01900110999998</v>
      </c>
      <c r="AH2849" t="s">
        <v>12</v>
      </c>
      <c r="AI2849" t="s">
        <v>12</v>
      </c>
    </row>
    <row r="2850" spans="1:35" x14ac:dyDescent="0.25">
      <c r="A2850">
        <v>1602855000</v>
      </c>
      <c r="B2850">
        <v>31.292079130000001</v>
      </c>
      <c r="C2850">
        <v>31.778612800000001</v>
      </c>
      <c r="D2850">
        <v>30.7998777</v>
      </c>
      <c r="E2850">
        <v>30.839651549999999</v>
      </c>
      <c r="F2850">
        <v>31.292079130000001</v>
      </c>
      <c r="G2850">
        <v>31.778612800000001</v>
      </c>
      <c r="H2850">
        <v>30.7998777</v>
      </c>
      <c r="I2850">
        <v>30.839651549999999</v>
      </c>
      <c r="J2850">
        <v>3476.25</v>
      </c>
      <c r="K2850">
        <v>3498</v>
      </c>
      <c r="L2850">
        <v>3452.5</v>
      </c>
      <c r="M2850">
        <v>3452.5</v>
      </c>
      <c r="N2850">
        <v>3478.5</v>
      </c>
      <c r="O2850">
        <v>3508.5</v>
      </c>
      <c r="P2850">
        <v>3461.25</v>
      </c>
      <c r="Q2850">
        <v>3462.25</v>
      </c>
      <c r="R2850">
        <v>3493.5</v>
      </c>
      <c r="S2850">
        <v>3515.76</v>
      </c>
      <c r="T2850">
        <v>3480.45</v>
      </c>
      <c r="U2850">
        <v>3483.81</v>
      </c>
      <c r="V2850">
        <v>0.09</v>
      </c>
      <c r="W2850">
        <v>0.09</v>
      </c>
      <c r="X2850">
        <v>0.09</v>
      </c>
      <c r="Y2850">
        <v>0.09</v>
      </c>
      <c r="Z2850">
        <v>0.09</v>
      </c>
      <c r="AA2850">
        <v>0.09</v>
      </c>
      <c r="AB2850">
        <v>0.09</v>
      </c>
      <c r="AC2850">
        <v>0.09</v>
      </c>
      <c r="AD2850">
        <v>337.43076438999998</v>
      </c>
      <c r="AE2850">
        <v>339.16162486000002</v>
      </c>
      <c r="AF2850">
        <v>335.63221664999998</v>
      </c>
      <c r="AG2850">
        <v>335.81593927</v>
      </c>
      <c r="AH2850" t="s">
        <v>12</v>
      </c>
      <c r="AI2850" t="s">
        <v>12</v>
      </c>
    </row>
    <row r="2851" spans="1:35" x14ac:dyDescent="0.25">
      <c r="A2851">
        <v>1603114200</v>
      </c>
      <c r="B2851">
        <v>31.212531429999999</v>
      </c>
      <c r="C2851">
        <v>31.39151377</v>
      </c>
      <c r="D2851">
        <v>29.189036640000001</v>
      </c>
      <c r="E2851">
        <v>29.44259495</v>
      </c>
      <c r="F2851">
        <v>31.212531429999999</v>
      </c>
      <c r="G2851">
        <v>31.39151377</v>
      </c>
      <c r="H2851">
        <v>29.189036640000001</v>
      </c>
      <c r="I2851">
        <v>29.44259495</v>
      </c>
      <c r="J2851">
        <v>3463.25</v>
      </c>
      <c r="K2851">
        <v>3486</v>
      </c>
      <c r="L2851">
        <v>3404.5</v>
      </c>
      <c r="M2851">
        <v>3413</v>
      </c>
      <c r="N2851">
        <v>3471</v>
      </c>
      <c r="O2851">
        <v>3496.5</v>
      </c>
      <c r="P2851">
        <v>3410.75</v>
      </c>
      <c r="Q2851">
        <v>3422.75</v>
      </c>
      <c r="R2851">
        <v>3493.66</v>
      </c>
      <c r="S2851">
        <v>3502.42</v>
      </c>
      <c r="T2851">
        <v>3419.93</v>
      </c>
      <c r="U2851">
        <v>3426.92</v>
      </c>
      <c r="V2851">
        <v>0.09</v>
      </c>
      <c r="W2851">
        <v>0.09</v>
      </c>
      <c r="X2851">
        <v>0.09</v>
      </c>
      <c r="Y2851">
        <v>0.09</v>
      </c>
      <c r="Z2851">
        <v>0.09</v>
      </c>
      <c r="AA2851">
        <v>0.09</v>
      </c>
      <c r="AB2851">
        <v>0.09</v>
      </c>
      <c r="AC2851">
        <v>0.09</v>
      </c>
      <c r="AD2851">
        <v>337.13100644000002</v>
      </c>
      <c r="AE2851">
        <v>337.78854002000003</v>
      </c>
      <c r="AF2851">
        <v>329.77243205000002</v>
      </c>
      <c r="AG2851">
        <v>330.71038436999999</v>
      </c>
      <c r="AH2851" t="s">
        <v>12</v>
      </c>
      <c r="AI2851" t="s">
        <v>12</v>
      </c>
    </row>
    <row r="2852" spans="1:35" x14ac:dyDescent="0.25">
      <c r="A2852">
        <v>1603200600</v>
      </c>
      <c r="B2852">
        <v>29.810503099999998</v>
      </c>
      <c r="C2852">
        <v>30.690499599999999</v>
      </c>
      <c r="D2852">
        <v>29.606662100000001</v>
      </c>
      <c r="E2852">
        <v>29.770729240000001</v>
      </c>
      <c r="F2852">
        <v>29.810503099999998</v>
      </c>
      <c r="G2852">
        <v>30.690499599999999</v>
      </c>
      <c r="H2852">
        <v>29.606662100000001</v>
      </c>
      <c r="I2852">
        <v>29.770729240000001</v>
      </c>
      <c r="J2852">
        <v>3425.5</v>
      </c>
      <c r="K2852">
        <v>3458.75</v>
      </c>
      <c r="L2852">
        <v>3408.75</v>
      </c>
      <c r="M2852">
        <v>3422.5</v>
      </c>
      <c r="N2852">
        <v>3436</v>
      </c>
      <c r="O2852">
        <v>3469.75</v>
      </c>
      <c r="P2852">
        <v>3418.75</v>
      </c>
      <c r="Q2852">
        <v>3432.25</v>
      </c>
      <c r="R2852">
        <v>3439.38</v>
      </c>
      <c r="S2852">
        <v>3476.93</v>
      </c>
      <c r="T2852">
        <v>3435.65</v>
      </c>
      <c r="U2852">
        <v>3443.12</v>
      </c>
      <c r="V2852">
        <v>0.09</v>
      </c>
      <c r="W2852">
        <v>0.09</v>
      </c>
      <c r="X2852">
        <v>0.09</v>
      </c>
      <c r="Y2852">
        <v>0.09</v>
      </c>
      <c r="Z2852">
        <v>0.08</v>
      </c>
      <c r="AA2852">
        <v>0.08</v>
      </c>
      <c r="AB2852">
        <v>0.08</v>
      </c>
      <c r="AC2852">
        <v>0.08</v>
      </c>
      <c r="AD2852">
        <v>332.11247804999999</v>
      </c>
      <c r="AE2852">
        <v>335.41948518999999</v>
      </c>
      <c r="AF2852">
        <v>331.31956989999998</v>
      </c>
      <c r="AG2852">
        <v>332.03512115000001</v>
      </c>
      <c r="AH2852" t="s">
        <v>12</v>
      </c>
      <c r="AI2852" t="s">
        <v>12</v>
      </c>
    </row>
    <row r="2853" spans="1:35" x14ac:dyDescent="0.25">
      <c r="A2853">
        <v>1603287000</v>
      </c>
      <c r="B2853">
        <v>29.76575751</v>
      </c>
      <c r="C2853">
        <v>30.387223970000001</v>
      </c>
      <c r="D2853">
        <v>29.542029589999999</v>
      </c>
      <c r="E2853">
        <v>29.611633829999999</v>
      </c>
      <c r="F2853">
        <v>29.76575751</v>
      </c>
      <c r="G2853">
        <v>30.387223970000001</v>
      </c>
      <c r="H2853">
        <v>29.542029589999999</v>
      </c>
      <c r="I2853">
        <v>29.611633829999999</v>
      </c>
      <c r="J2853">
        <v>3429</v>
      </c>
      <c r="K2853">
        <v>3450</v>
      </c>
      <c r="L2853">
        <v>3413.25</v>
      </c>
      <c r="M2853">
        <v>3422.75</v>
      </c>
      <c r="N2853">
        <v>3437</v>
      </c>
      <c r="O2853">
        <v>3458</v>
      </c>
      <c r="P2853">
        <v>3420.5</v>
      </c>
      <c r="Q2853">
        <v>3432.5</v>
      </c>
      <c r="R2853">
        <v>3439.91</v>
      </c>
      <c r="S2853">
        <v>3464.86</v>
      </c>
      <c r="T2853">
        <v>3433.06</v>
      </c>
      <c r="U2853">
        <v>3435.56</v>
      </c>
      <c r="V2853">
        <v>0.09</v>
      </c>
      <c r="W2853">
        <v>0.09</v>
      </c>
      <c r="X2853">
        <v>0.09</v>
      </c>
      <c r="Y2853">
        <v>0.09</v>
      </c>
      <c r="Z2853">
        <v>7.0000000000000007E-2</v>
      </c>
      <c r="AA2853">
        <v>7.0000000000000007E-2</v>
      </c>
      <c r="AB2853">
        <v>7.0000000000000007E-2</v>
      </c>
      <c r="AC2853">
        <v>7.0000000000000007E-2</v>
      </c>
      <c r="AD2853">
        <v>331.98677309999999</v>
      </c>
      <c r="AE2853">
        <v>337.16455998999999</v>
      </c>
      <c r="AF2853">
        <v>331.08749921999998</v>
      </c>
      <c r="AG2853">
        <v>331.40659640000001</v>
      </c>
      <c r="AH2853" t="s">
        <v>12</v>
      </c>
      <c r="AI2853" t="s">
        <v>12</v>
      </c>
    </row>
    <row r="2854" spans="1:35" x14ac:dyDescent="0.25">
      <c r="A2854">
        <v>1603373400</v>
      </c>
      <c r="B2854">
        <v>29.676266340000002</v>
      </c>
      <c r="C2854">
        <v>30.267902410000001</v>
      </c>
      <c r="D2854">
        <v>29.084630270000002</v>
      </c>
      <c r="E2854">
        <v>30.12869392</v>
      </c>
      <c r="F2854">
        <v>29.676266340000002</v>
      </c>
      <c r="G2854">
        <v>30.267902410000001</v>
      </c>
      <c r="H2854">
        <v>29.084630270000002</v>
      </c>
      <c r="I2854">
        <v>30.12869392</v>
      </c>
      <c r="J2854">
        <v>3423.25</v>
      </c>
      <c r="K2854">
        <v>3443</v>
      </c>
      <c r="L2854">
        <v>3394.5</v>
      </c>
      <c r="M2854">
        <v>3439.5</v>
      </c>
      <c r="N2854">
        <v>3430.25</v>
      </c>
      <c r="O2854">
        <v>3453</v>
      </c>
      <c r="P2854">
        <v>3402.5</v>
      </c>
      <c r="Q2854">
        <v>3449.25</v>
      </c>
      <c r="R2854">
        <v>3438.5</v>
      </c>
      <c r="S2854">
        <v>3460.53</v>
      </c>
      <c r="T2854">
        <v>3415.34</v>
      </c>
      <c r="U2854">
        <v>3453.49</v>
      </c>
      <c r="V2854">
        <v>0.09</v>
      </c>
      <c r="W2854">
        <v>0.09</v>
      </c>
      <c r="X2854">
        <v>0.09</v>
      </c>
      <c r="Y2854">
        <v>0.09</v>
      </c>
      <c r="Z2854">
        <v>7.0000000000000007E-2</v>
      </c>
      <c r="AA2854">
        <v>7.0000000000000007E-2</v>
      </c>
      <c r="AB2854">
        <v>7.0000000000000007E-2</v>
      </c>
      <c r="AC2854">
        <v>7.0000000000000007E-2</v>
      </c>
      <c r="AD2854">
        <v>331.62899747</v>
      </c>
      <c r="AE2854">
        <v>333.83366890000002</v>
      </c>
      <c r="AF2854">
        <v>329.39531720000002</v>
      </c>
      <c r="AG2854">
        <v>333.22448336999997</v>
      </c>
      <c r="AH2854" t="s">
        <v>12</v>
      </c>
      <c r="AI2854" t="s">
        <v>12</v>
      </c>
    </row>
    <row r="2855" spans="1:35" x14ac:dyDescent="0.25">
      <c r="A2855">
        <v>1603459800</v>
      </c>
      <c r="B2855">
        <v>30.456828210000001</v>
      </c>
      <c r="C2855">
        <v>30.47671514</v>
      </c>
      <c r="D2855">
        <v>29.730955389999998</v>
      </c>
      <c r="E2855">
        <v>30.39716743</v>
      </c>
      <c r="F2855">
        <v>30.456828210000001</v>
      </c>
      <c r="G2855">
        <v>30.47671514</v>
      </c>
      <c r="H2855">
        <v>29.730955389999998</v>
      </c>
      <c r="I2855">
        <v>30.39716743</v>
      </c>
      <c r="J2855">
        <v>3445</v>
      </c>
      <c r="K2855">
        <v>3451.75</v>
      </c>
      <c r="L2855">
        <v>3423</v>
      </c>
      <c r="M2855">
        <v>3442</v>
      </c>
      <c r="N2855">
        <v>3455.75</v>
      </c>
      <c r="O2855">
        <v>3462.5</v>
      </c>
      <c r="P2855">
        <v>3431.5</v>
      </c>
      <c r="Q2855">
        <v>3451.75</v>
      </c>
      <c r="R2855">
        <v>3464.9</v>
      </c>
      <c r="S2855">
        <v>3466.46</v>
      </c>
      <c r="T2855">
        <v>3440.45</v>
      </c>
      <c r="U2855">
        <v>3465.39</v>
      </c>
      <c r="V2855">
        <v>0.09</v>
      </c>
      <c r="W2855">
        <v>0.09</v>
      </c>
      <c r="X2855">
        <v>0.09</v>
      </c>
      <c r="Y2855">
        <v>0.09</v>
      </c>
      <c r="Z2855">
        <v>0.08</v>
      </c>
      <c r="AA2855">
        <v>0.08</v>
      </c>
      <c r="AB2855">
        <v>0.08</v>
      </c>
      <c r="AC2855">
        <v>0.08</v>
      </c>
      <c r="AD2855">
        <v>334.50087209999998</v>
      </c>
      <c r="AE2855">
        <v>334.55888977000001</v>
      </c>
      <c r="AF2855">
        <v>331.79338086000001</v>
      </c>
      <c r="AG2855">
        <v>334.35582792000002</v>
      </c>
      <c r="AH2855" t="s">
        <v>12</v>
      </c>
      <c r="AI2855" t="s">
        <v>12</v>
      </c>
    </row>
    <row r="2856" spans="1:35" x14ac:dyDescent="0.25">
      <c r="A2856">
        <v>1603719000</v>
      </c>
      <c r="B2856">
        <v>29.447566680000001</v>
      </c>
      <c r="C2856">
        <v>29.676266340000002</v>
      </c>
      <c r="D2856">
        <v>27.742262719999999</v>
      </c>
      <c r="E2856">
        <v>28.731637320000001</v>
      </c>
      <c r="F2856">
        <v>29.447566680000001</v>
      </c>
      <c r="G2856">
        <v>29.676266340000002</v>
      </c>
      <c r="H2856">
        <v>27.742262719999999</v>
      </c>
      <c r="I2856">
        <v>28.731637320000001</v>
      </c>
      <c r="J2856">
        <v>3438.75</v>
      </c>
      <c r="K2856">
        <v>3438.75</v>
      </c>
      <c r="L2856">
        <v>3348.75</v>
      </c>
      <c r="M2856">
        <v>3383.75</v>
      </c>
      <c r="N2856">
        <v>3445.75</v>
      </c>
      <c r="O2856">
        <v>3446.25</v>
      </c>
      <c r="P2856">
        <v>3356</v>
      </c>
      <c r="Q2856">
        <v>3393.5</v>
      </c>
      <c r="R2856">
        <v>3441.42</v>
      </c>
      <c r="S2856">
        <v>3441.42</v>
      </c>
      <c r="T2856">
        <v>3364.86</v>
      </c>
      <c r="U2856">
        <v>3400.97</v>
      </c>
      <c r="V2856">
        <v>0.09</v>
      </c>
      <c r="W2856">
        <v>0.09</v>
      </c>
      <c r="X2856">
        <v>0.09</v>
      </c>
      <c r="Y2856">
        <v>0.09</v>
      </c>
      <c r="Z2856">
        <v>0.09</v>
      </c>
      <c r="AA2856">
        <v>0.09</v>
      </c>
      <c r="AB2856">
        <v>0.09</v>
      </c>
      <c r="AC2856">
        <v>0.09</v>
      </c>
      <c r="AD2856">
        <v>330.82641970999998</v>
      </c>
      <c r="AE2856">
        <v>331.64833669000001</v>
      </c>
      <c r="AF2856">
        <v>324.53150260000001</v>
      </c>
      <c r="AG2856">
        <v>328.17694614999999</v>
      </c>
      <c r="AH2856" t="s">
        <v>12</v>
      </c>
      <c r="AI2856" t="s">
        <v>12</v>
      </c>
    </row>
    <row r="2857" spans="1:35" x14ac:dyDescent="0.25">
      <c r="A2857">
        <v>1603805400</v>
      </c>
      <c r="B2857">
        <v>28.82112849</v>
      </c>
      <c r="C2857">
        <v>28.9155914</v>
      </c>
      <c r="D2857">
        <v>28.373672639999999</v>
      </c>
      <c r="E2857">
        <v>28.43333342</v>
      </c>
      <c r="F2857">
        <v>28.82112849</v>
      </c>
      <c r="G2857">
        <v>28.9155914</v>
      </c>
      <c r="H2857">
        <v>28.373672639999999</v>
      </c>
      <c r="I2857">
        <v>28.43333342</v>
      </c>
      <c r="J2857">
        <v>3388.75</v>
      </c>
      <c r="K2857">
        <v>3400</v>
      </c>
      <c r="L2857">
        <v>3359.5</v>
      </c>
      <c r="M2857">
        <v>3373.5</v>
      </c>
      <c r="N2857">
        <v>3394.25</v>
      </c>
      <c r="O2857">
        <v>3410</v>
      </c>
      <c r="P2857">
        <v>3368.25</v>
      </c>
      <c r="Q2857">
        <v>3383</v>
      </c>
      <c r="R2857">
        <v>3403.15</v>
      </c>
      <c r="S2857">
        <v>3409.51</v>
      </c>
      <c r="T2857">
        <v>3388.71</v>
      </c>
      <c r="U2857">
        <v>3390.68</v>
      </c>
      <c r="V2857">
        <v>0.09</v>
      </c>
      <c r="W2857">
        <v>0.09</v>
      </c>
      <c r="X2857">
        <v>0.09</v>
      </c>
      <c r="Y2857">
        <v>0.09</v>
      </c>
      <c r="Z2857">
        <v>0.09</v>
      </c>
      <c r="AA2857">
        <v>0.09</v>
      </c>
      <c r="AB2857">
        <v>0.09</v>
      </c>
      <c r="AC2857">
        <v>0.09</v>
      </c>
      <c r="AD2857">
        <v>328.53472176999998</v>
      </c>
      <c r="AE2857">
        <v>328.88282779000002</v>
      </c>
      <c r="AF2857">
        <v>326.82320053000001</v>
      </c>
      <c r="AG2857">
        <v>327.0456016</v>
      </c>
      <c r="AH2857" t="s">
        <v>12</v>
      </c>
      <c r="AI2857" t="s">
        <v>12</v>
      </c>
    </row>
    <row r="2858" spans="1:35" x14ac:dyDescent="0.25">
      <c r="A2858">
        <v>1603891800</v>
      </c>
      <c r="B2858">
        <v>26.897068340000001</v>
      </c>
      <c r="C2858">
        <v>27.07107895</v>
      </c>
      <c r="D2858">
        <v>25.38566191</v>
      </c>
      <c r="E2858">
        <v>25.514926930000001</v>
      </c>
      <c r="F2858">
        <v>26.897068340000001</v>
      </c>
      <c r="G2858">
        <v>27.07107895</v>
      </c>
      <c r="H2858">
        <v>25.38566191</v>
      </c>
      <c r="I2858">
        <v>25.514926930000001</v>
      </c>
      <c r="J2858">
        <v>3357.5</v>
      </c>
      <c r="K2858">
        <v>3360.5</v>
      </c>
      <c r="L2858">
        <v>3251.75</v>
      </c>
      <c r="M2858">
        <v>3253.75</v>
      </c>
      <c r="N2858">
        <v>3369</v>
      </c>
      <c r="O2858">
        <v>3370.25</v>
      </c>
      <c r="P2858">
        <v>3260.75</v>
      </c>
      <c r="Q2858">
        <v>3263.5</v>
      </c>
      <c r="R2858">
        <v>3342.48</v>
      </c>
      <c r="S2858">
        <v>3342.48</v>
      </c>
      <c r="T2858">
        <v>3268.89</v>
      </c>
      <c r="U2858">
        <v>3271.03</v>
      </c>
      <c r="V2858">
        <v>0.09</v>
      </c>
      <c r="W2858">
        <v>0.09</v>
      </c>
      <c r="X2858">
        <v>0.09</v>
      </c>
      <c r="Y2858">
        <v>0.09</v>
      </c>
      <c r="Z2858">
        <v>0.08</v>
      </c>
      <c r="AA2858">
        <v>0.08</v>
      </c>
      <c r="AB2858">
        <v>0.08</v>
      </c>
      <c r="AC2858">
        <v>0.08</v>
      </c>
      <c r="AD2858">
        <v>321.12779933000002</v>
      </c>
      <c r="AE2858">
        <v>321.84335059</v>
      </c>
      <c r="AF2858">
        <v>315.35504123999999</v>
      </c>
      <c r="AG2858">
        <v>315.86753064999999</v>
      </c>
      <c r="AH2858" t="s">
        <v>12</v>
      </c>
      <c r="AI2858" t="s">
        <v>12</v>
      </c>
    </row>
    <row r="2859" spans="1:35" x14ac:dyDescent="0.25">
      <c r="A2859">
        <v>1603978200</v>
      </c>
      <c r="B2859">
        <v>25.569615979999998</v>
      </c>
      <c r="C2859">
        <v>27.07107895</v>
      </c>
      <c r="D2859">
        <v>25.147018790000001</v>
      </c>
      <c r="E2859">
        <v>26.27560188</v>
      </c>
      <c r="F2859">
        <v>25.569615979999998</v>
      </c>
      <c r="G2859">
        <v>27.07107895</v>
      </c>
      <c r="H2859">
        <v>25.147018790000001</v>
      </c>
      <c r="I2859">
        <v>26.27560188</v>
      </c>
      <c r="J2859">
        <v>3270.75</v>
      </c>
      <c r="K2859">
        <v>3323</v>
      </c>
      <c r="L2859">
        <v>3242</v>
      </c>
      <c r="M2859">
        <v>3292.5</v>
      </c>
      <c r="N2859">
        <v>3279</v>
      </c>
      <c r="O2859">
        <v>3333.75</v>
      </c>
      <c r="P2859">
        <v>3250.25</v>
      </c>
      <c r="Q2859">
        <v>3302.25</v>
      </c>
      <c r="R2859">
        <v>3277.17</v>
      </c>
      <c r="S2859">
        <v>3341.05</v>
      </c>
      <c r="T2859">
        <v>3259.82</v>
      </c>
      <c r="U2859">
        <v>3310.11</v>
      </c>
      <c r="V2859">
        <v>0.09</v>
      </c>
      <c r="W2859">
        <v>0.09</v>
      </c>
      <c r="X2859">
        <v>0.09</v>
      </c>
      <c r="Y2859">
        <v>0.09</v>
      </c>
      <c r="Z2859">
        <v>0.09</v>
      </c>
      <c r="AA2859">
        <v>0.09</v>
      </c>
      <c r="AB2859">
        <v>0.09</v>
      </c>
      <c r="AC2859">
        <v>0.09</v>
      </c>
      <c r="AD2859">
        <v>316.10927093999999</v>
      </c>
      <c r="AE2859">
        <v>322.38001402999998</v>
      </c>
      <c r="AF2859">
        <v>314.34940164</v>
      </c>
      <c r="AG2859">
        <v>319.07784169000001</v>
      </c>
      <c r="AH2859" t="s">
        <v>12</v>
      </c>
      <c r="AI2859" t="s">
        <v>12</v>
      </c>
    </row>
    <row r="2860" spans="1:35" x14ac:dyDescent="0.25">
      <c r="A2860">
        <v>1604064600</v>
      </c>
      <c r="B2860">
        <v>25.862948150000001</v>
      </c>
      <c r="C2860">
        <v>26.20455583</v>
      </c>
      <c r="D2860">
        <v>24.515608870000001</v>
      </c>
      <c r="E2860">
        <v>25.44035096</v>
      </c>
      <c r="F2860">
        <v>25.862948150000001</v>
      </c>
      <c r="G2860">
        <v>26.20455583</v>
      </c>
      <c r="H2860">
        <v>24.515608870000001</v>
      </c>
      <c r="I2860">
        <v>25.44035096</v>
      </c>
      <c r="J2860">
        <v>3258.75</v>
      </c>
      <c r="K2860">
        <v>3286</v>
      </c>
      <c r="L2860">
        <v>3216.25</v>
      </c>
      <c r="M2860">
        <v>3254.75</v>
      </c>
      <c r="N2860">
        <v>3268</v>
      </c>
      <c r="O2860">
        <v>3296.25</v>
      </c>
      <c r="P2860">
        <v>3225</v>
      </c>
      <c r="Q2860">
        <v>3264.75</v>
      </c>
      <c r="R2860">
        <v>3293.59</v>
      </c>
      <c r="S2860">
        <v>3304.93</v>
      </c>
      <c r="T2860">
        <v>3233.94</v>
      </c>
      <c r="U2860">
        <v>3269.96</v>
      </c>
      <c r="V2860">
        <v>0.09</v>
      </c>
      <c r="W2860">
        <v>0.09</v>
      </c>
      <c r="X2860">
        <v>0.09</v>
      </c>
      <c r="Y2860">
        <v>0.09</v>
      </c>
      <c r="Z2860">
        <v>0.09</v>
      </c>
      <c r="AA2860">
        <v>0.09</v>
      </c>
      <c r="AB2860">
        <v>0.09</v>
      </c>
      <c r="AC2860">
        <v>0.09</v>
      </c>
      <c r="AD2860">
        <v>317.43400772000001</v>
      </c>
      <c r="AE2860">
        <v>318.79742295</v>
      </c>
      <c r="AF2860">
        <v>311.94166837</v>
      </c>
      <c r="AG2860">
        <v>315.75149531</v>
      </c>
      <c r="AH2860" t="s">
        <v>12</v>
      </c>
      <c r="AI2860" t="s">
        <v>12</v>
      </c>
    </row>
    <row r="2861" spans="1:35" x14ac:dyDescent="0.25">
      <c r="A2861">
        <v>1604327400</v>
      </c>
      <c r="B2861">
        <v>26.310403999999998</v>
      </c>
      <c r="C2861">
        <v>26.802605440000001</v>
      </c>
      <c r="D2861">
        <v>25.609389830000001</v>
      </c>
      <c r="E2861">
        <v>26.31537573</v>
      </c>
      <c r="F2861">
        <v>26.310403999999998</v>
      </c>
      <c r="G2861">
        <v>26.802605440000001</v>
      </c>
      <c r="H2861">
        <v>25.609389830000001</v>
      </c>
      <c r="I2861">
        <v>26.31537573</v>
      </c>
      <c r="J2861">
        <v>3252.25</v>
      </c>
      <c r="K2861">
        <v>3312</v>
      </c>
      <c r="L2861">
        <v>3234.75</v>
      </c>
      <c r="M2861">
        <v>3290.75</v>
      </c>
      <c r="N2861">
        <v>3260</v>
      </c>
      <c r="O2861">
        <v>3323.5</v>
      </c>
      <c r="P2861">
        <v>3243.25</v>
      </c>
      <c r="Q2861">
        <v>3300.5</v>
      </c>
      <c r="R2861">
        <v>3296.2</v>
      </c>
      <c r="S2861">
        <v>3330.14</v>
      </c>
      <c r="T2861">
        <v>3279.74</v>
      </c>
      <c r="U2861">
        <v>3310.24</v>
      </c>
      <c r="V2861">
        <v>0.09</v>
      </c>
      <c r="W2861">
        <v>0.09</v>
      </c>
      <c r="X2861">
        <v>0.09</v>
      </c>
      <c r="Y2861">
        <v>0.09</v>
      </c>
      <c r="Z2861">
        <v>0.11</v>
      </c>
      <c r="AA2861">
        <v>0.11</v>
      </c>
      <c r="AB2861">
        <v>0.11</v>
      </c>
      <c r="AC2861">
        <v>0.11</v>
      </c>
      <c r="AD2861">
        <v>319.29057313999999</v>
      </c>
      <c r="AE2861">
        <v>321.37920923000001</v>
      </c>
      <c r="AF2861">
        <v>316.42836812000002</v>
      </c>
      <c r="AG2861">
        <v>319.29057313999999</v>
      </c>
      <c r="AH2861" t="s">
        <v>12</v>
      </c>
      <c r="AI2861" t="s">
        <v>12</v>
      </c>
    </row>
    <row r="2862" spans="1:35" x14ac:dyDescent="0.25">
      <c r="A2862">
        <v>1604413800</v>
      </c>
      <c r="B2862">
        <v>27.140683190000001</v>
      </c>
      <c r="C2862">
        <v>28.22949242</v>
      </c>
      <c r="D2862">
        <v>27.011418169999999</v>
      </c>
      <c r="E2862">
        <v>27.6925454</v>
      </c>
      <c r="F2862">
        <v>27.140683190000001</v>
      </c>
      <c r="G2862">
        <v>28.22949242</v>
      </c>
      <c r="H2862">
        <v>27.011418169999999</v>
      </c>
      <c r="I2862">
        <v>27.6925454</v>
      </c>
      <c r="J2862">
        <v>3296.75</v>
      </c>
      <c r="K2862">
        <v>3372.5</v>
      </c>
      <c r="L2862">
        <v>3295.5</v>
      </c>
      <c r="M2862">
        <v>3352.25</v>
      </c>
      <c r="N2862">
        <v>3304</v>
      </c>
      <c r="O2862">
        <v>3382.75</v>
      </c>
      <c r="P2862">
        <v>3301.25</v>
      </c>
      <c r="Q2862">
        <v>3361.5</v>
      </c>
      <c r="R2862">
        <v>3336.25</v>
      </c>
      <c r="S2862">
        <v>3389.49</v>
      </c>
      <c r="T2862">
        <v>3336.25</v>
      </c>
      <c r="U2862">
        <v>3369.02</v>
      </c>
      <c r="V2862">
        <v>0.09</v>
      </c>
      <c r="W2862">
        <v>0.09</v>
      </c>
      <c r="X2862">
        <v>0.09</v>
      </c>
      <c r="Y2862">
        <v>0.09</v>
      </c>
      <c r="Z2862">
        <v>0.1</v>
      </c>
      <c r="AA2862">
        <v>0.1</v>
      </c>
      <c r="AB2862">
        <v>0.1</v>
      </c>
      <c r="AC2862">
        <v>0.1</v>
      </c>
      <c r="AD2862">
        <v>322.66526757000003</v>
      </c>
      <c r="AE2862">
        <v>327.07461043000001</v>
      </c>
      <c r="AF2862">
        <v>319.38098401000002</v>
      </c>
      <c r="AG2862">
        <v>324.92795667000001</v>
      </c>
      <c r="AH2862" t="s">
        <v>12</v>
      </c>
      <c r="AI2862" t="s">
        <v>12</v>
      </c>
    </row>
    <row r="2863" spans="1:35" x14ac:dyDescent="0.25">
      <c r="A2863">
        <v>1604500200</v>
      </c>
      <c r="B2863">
        <v>28.905647930000001</v>
      </c>
      <c r="C2863">
        <v>30.645754019999998</v>
      </c>
      <c r="D2863">
        <v>28.582485370000001</v>
      </c>
      <c r="E2863">
        <v>29.53705785</v>
      </c>
      <c r="F2863">
        <v>28.905647930000001</v>
      </c>
      <c r="G2863">
        <v>30.645754019999998</v>
      </c>
      <c r="H2863">
        <v>28.582485370000001</v>
      </c>
      <c r="I2863">
        <v>29.53705785</v>
      </c>
      <c r="J2863">
        <v>3352.75</v>
      </c>
      <c r="K2863">
        <v>3470.25</v>
      </c>
      <c r="L2863">
        <v>3311.25</v>
      </c>
      <c r="M2863">
        <v>3425.5</v>
      </c>
      <c r="N2863">
        <v>3362.75</v>
      </c>
      <c r="O2863">
        <v>3480</v>
      </c>
      <c r="P2863">
        <v>3319</v>
      </c>
      <c r="Q2863">
        <v>3435</v>
      </c>
      <c r="R2863">
        <v>3406.46</v>
      </c>
      <c r="S2863">
        <v>3486.25</v>
      </c>
      <c r="T2863">
        <v>3405.17</v>
      </c>
      <c r="U2863">
        <v>3443.44</v>
      </c>
      <c r="V2863">
        <v>0.09</v>
      </c>
      <c r="W2863">
        <v>0.09</v>
      </c>
      <c r="X2863">
        <v>0.09</v>
      </c>
      <c r="Y2863">
        <v>0.09</v>
      </c>
      <c r="Z2863">
        <v>0.1</v>
      </c>
      <c r="AA2863">
        <v>0.1</v>
      </c>
      <c r="AB2863">
        <v>0.1</v>
      </c>
      <c r="AC2863">
        <v>0.1</v>
      </c>
      <c r="AD2863">
        <v>329.59837904</v>
      </c>
      <c r="AE2863">
        <v>336.44446402</v>
      </c>
      <c r="AF2863">
        <v>328.37033838000002</v>
      </c>
      <c r="AG2863">
        <v>332.18983494000003</v>
      </c>
      <c r="AH2863" t="s">
        <v>12</v>
      </c>
      <c r="AI2863" t="s">
        <v>12</v>
      </c>
    </row>
    <row r="2864" spans="1:35" x14ac:dyDescent="0.25">
      <c r="A2864">
        <v>1604586600</v>
      </c>
      <c r="B2864">
        <v>31.033549090000001</v>
      </c>
      <c r="C2864">
        <v>31.789103149999999</v>
      </c>
      <c r="D2864">
        <v>30.93361728</v>
      </c>
      <c r="E2864">
        <v>31.267220479999999</v>
      </c>
      <c r="F2864">
        <v>31.033549090000001</v>
      </c>
      <c r="G2864">
        <v>31.789103149999999</v>
      </c>
      <c r="H2864">
        <v>30.93361728</v>
      </c>
      <c r="I2864">
        <v>31.267220479999999</v>
      </c>
      <c r="J2864">
        <v>3427.25</v>
      </c>
      <c r="K2864">
        <v>3512.5</v>
      </c>
      <c r="L2864">
        <v>3418.75</v>
      </c>
      <c r="M2864">
        <v>3495.25</v>
      </c>
      <c r="N2864">
        <v>3448</v>
      </c>
      <c r="O2864">
        <v>3522.5</v>
      </c>
      <c r="P2864">
        <v>3428.25</v>
      </c>
      <c r="Q2864">
        <v>3504.75</v>
      </c>
      <c r="R2864">
        <v>3485.74</v>
      </c>
      <c r="S2864">
        <v>3529.05</v>
      </c>
      <c r="T2864">
        <v>3485.74</v>
      </c>
      <c r="U2864">
        <v>3510.45</v>
      </c>
      <c r="V2864">
        <v>0.09</v>
      </c>
      <c r="W2864">
        <v>0.09</v>
      </c>
      <c r="X2864">
        <v>0.09</v>
      </c>
      <c r="Y2864">
        <v>0.09</v>
      </c>
      <c r="Z2864">
        <v>0.11</v>
      </c>
      <c r="AA2864">
        <v>0.11</v>
      </c>
      <c r="AB2864">
        <v>0.11</v>
      </c>
      <c r="AC2864">
        <v>0.11</v>
      </c>
      <c r="AD2864">
        <v>337.70151351999999</v>
      </c>
      <c r="AE2864">
        <v>340.55404892000001</v>
      </c>
      <c r="AF2864">
        <v>337.33406828</v>
      </c>
      <c r="AG2864">
        <v>338.66847467000002</v>
      </c>
      <c r="AH2864" t="s">
        <v>12</v>
      </c>
      <c r="AI2864" t="s">
        <v>12</v>
      </c>
    </row>
    <row r="2865" spans="1:35" x14ac:dyDescent="0.25">
      <c r="A2865">
        <v>1604673000</v>
      </c>
      <c r="B2865">
        <v>31.197616230000001</v>
      </c>
      <c r="C2865">
        <v>31.615241690000001</v>
      </c>
      <c r="D2865">
        <v>30.596036699999999</v>
      </c>
      <c r="E2865">
        <v>31.277163940000001</v>
      </c>
      <c r="F2865">
        <v>31.197616230000001</v>
      </c>
      <c r="G2865">
        <v>31.615241690000001</v>
      </c>
      <c r="H2865">
        <v>30.596036699999999</v>
      </c>
      <c r="I2865">
        <v>31.277163940000001</v>
      </c>
      <c r="J2865">
        <v>3497.25</v>
      </c>
      <c r="K2865">
        <v>3509</v>
      </c>
      <c r="L2865">
        <v>3448.5</v>
      </c>
      <c r="M2865">
        <v>3491</v>
      </c>
      <c r="N2865">
        <v>3508.75</v>
      </c>
      <c r="O2865">
        <v>3519</v>
      </c>
      <c r="P2865">
        <v>3456.75</v>
      </c>
      <c r="Q2865">
        <v>3500.75</v>
      </c>
      <c r="R2865">
        <v>3508.34</v>
      </c>
      <c r="S2865">
        <v>3521.58</v>
      </c>
      <c r="T2865">
        <v>3484.34</v>
      </c>
      <c r="U2865">
        <v>3509.44</v>
      </c>
      <c r="V2865">
        <v>0.09</v>
      </c>
      <c r="W2865">
        <v>0.09</v>
      </c>
      <c r="X2865">
        <v>0.09</v>
      </c>
      <c r="Y2865">
        <v>0.09</v>
      </c>
      <c r="Z2865">
        <v>0.1</v>
      </c>
      <c r="AA2865">
        <v>0.1</v>
      </c>
      <c r="AB2865">
        <v>0.1</v>
      </c>
      <c r="AC2865">
        <v>0.1</v>
      </c>
      <c r="AD2865">
        <v>338.36871671</v>
      </c>
      <c r="AE2865">
        <v>339.89651534000001</v>
      </c>
      <c r="AF2865">
        <v>336.16404527999998</v>
      </c>
      <c r="AG2865">
        <v>338.59111777999999</v>
      </c>
      <c r="AH2865" t="s">
        <v>12</v>
      </c>
      <c r="AI2865" t="s">
        <v>12</v>
      </c>
    </row>
    <row r="2866" spans="1:35" x14ac:dyDescent="0.25">
      <c r="A2866">
        <v>1604932200</v>
      </c>
      <c r="B2866">
        <v>34.986075769999999</v>
      </c>
      <c r="C2866">
        <v>35.075566940000002</v>
      </c>
      <c r="D2866">
        <v>32.29636893</v>
      </c>
      <c r="E2866">
        <v>32.455464339999999</v>
      </c>
      <c r="F2866">
        <v>34.986075769999999</v>
      </c>
      <c r="G2866">
        <v>35.075566940000002</v>
      </c>
      <c r="H2866">
        <v>32.29636893</v>
      </c>
      <c r="I2866">
        <v>32.455464339999999</v>
      </c>
      <c r="J2866">
        <v>3512.75</v>
      </c>
      <c r="K2866">
        <v>3657.5</v>
      </c>
      <c r="L2866">
        <v>3508.25</v>
      </c>
      <c r="M2866">
        <v>3534.5</v>
      </c>
      <c r="N2866">
        <v>3522.5</v>
      </c>
      <c r="O2866">
        <v>3668</v>
      </c>
      <c r="P2866">
        <v>3515.75</v>
      </c>
      <c r="Q2866">
        <v>3544</v>
      </c>
      <c r="R2866">
        <v>3583.04</v>
      </c>
      <c r="S2866">
        <v>3645.99</v>
      </c>
      <c r="T2866">
        <v>3547.48</v>
      </c>
      <c r="U2866">
        <v>3550.5</v>
      </c>
      <c r="V2866">
        <v>0.09</v>
      </c>
      <c r="W2866">
        <v>0.09</v>
      </c>
      <c r="X2866">
        <v>0.09</v>
      </c>
      <c r="Y2866">
        <v>0.09</v>
      </c>
      <c r="Z2866">
        <v>0.1</v>
      </c>
      <c r="AA2866">
        <v>0.1</v>
      </c>
      <c r="AB2866">
        <v>0.1</v>
      </c>
      <c r="AC2866">
        <v>0.1</v>
      </c>
      <c r="AD2866">
        <v>351.94485132</v>
      </c>
      <c r="AE2866">
        <v>352.34130539</v>
      </c>
      <c r="AF2866">
        <v>342.36226627999997</v>
      </c>
      <c r="AG2866">
        <v>342.84574686000002</v>
      </c>
      <c r="AH2866" t="s">
        <v>12</v>
      </c>
      <c r="AI2866" t="s">
        <v>12</v>
      </c>
    </row>
    <row r="2867" spans="1:35" x14ac:dyDescent="0.25">
      <c r="A2867">
        <v>1605018600</v>
      </c>
      <c r="B2867">
        <v>32.13230179</v>
      </c>
      <c r="C2867">
        <v>32.598600500000003</v>
      </c>
      <c r="D2867">
        <v>31.351739909999999</v>
      </c>
      <c r="E2867">
        <v>32.311284129999997</v>
      </c>
      <c r="F2867">
        <v>32.13230179</v>
      </c>
      <c r="G2867">
        <v>32.598600500000003</v>
      </c>
      <c r="H2867">
        <v>31.351739909999999</v>
      </c>
      <c r="I2867">
        <v>32.311284129999997</v>
      </c>
      <c r="J2867">
        <v>3545</v>
      </c>
      <c r="K2867">
        <v>3552.25</v>
      </c>
      <c r="L2867">
        <v>3497.25</v>
      </c>
      <c r="M2867">
        <v>3531.5</v>
      </c>
      <c r="N2867">
        <v>3549.5</v>
      </c>
      <c r="O2867">
        <v>3562.75</v>
      </c>
      <c r="P2867">
        <v>3506.5</v>
      </c>
      <c r="Q2867">
        <v>3541</v>
      </c>
      <c r="R2867">
        <v>3543.26</v>
      </c>
      <c r="S2867">
        <v>3557.22</v>
      </c>
      <c r="T2867">
        <v>3511.91</v>
      </c>
      <c r="U2867">
        <v>3545.53</v>
      </c>
      <c r="V2867">
        <v>0.09</v>
      </c>
      <c r="W2867">
        <v>0.09</v>
      </c>
      <c r="X2867">
        <v>0.09</v>
      </c>
      <c r="Y2867">
        <v>0.09</v>
      </c>
      <c r="Z2867">
        <v>0.1</v>
      </c>
      <c r="AA2867">
        <v>0.1</v>
      </c>
      <c r="AB2867">
        <v>0.1</v>
      </c>
      <c r="AC2867">
        <v>0.1</v>
      </c>
      <c r="AD2867">
        <v>341.81109842000001</v>
      </c>
      <c r="AE2867">
        <v>343.44526277</v>
      </c>
      <c r="AF2867">
        <v>338.92955418000003</v>
      </c>
      <c r="AG2867">
        <v>342.34292706000002</v>
      </c>
      <c r="AH2867" t="s">
        <v>12</v>
      </c>
      <c r="AI2867" t="s">
        <v>12</v>
      </c>
    </row>
    <row r="2868" spans="1:35" x14ac:dyDescent="0.25">
      <c r="A2868">
        <v>1605105000</v>
      </c>
      <c r="B2868">
        <v>32.927778850000003</v>
      </c>
      <c r="C2868">
        <v>33.250941410000003</v>
      </c>
      <c r="D2868">
        <v>32.56484244</v>
      </c>
      <c r="E2868">
        <v>33.002354830000002</v>
      </c>
      <c r="F2868">
        <v>32.927778850000003</v>
      </c>
      <c r="G2868">
        <v>33.250941410000003</v>
      </c>
      <c r="H2868">
        <v>32.56484244</v>
      </c>
      <c r="I2868">
        <v>33.002354830000002</v>
      </c>
      <c r="J2868">
        <v>3539.75</v>
      </c>
      <c r="K2868">
        <v>3567</v>
      </c>
      <c r="L2868">
        <v>3522</v>
      </c>
      <c r="M2868">
        <v>3559</v>
      </c>
      <c r="N2868">
        <v>3546.25</v>
      </c>
      <c r="O2868">
        <v>3576.75</v>
      </c>
      <c r="P2868">
        <v>3531</v>
      </c>
      <c r="Q2868">
        <v>3568</v>
      </c>
      <c r="R2868">
        <v>3563.22</v>
      </c>
      <c r="S2868">
        <v>3581.16</v>
      </c>
      <c r="T2868">
        <v>3557</v>
      </c>
      <c r="U2868">
        <v>3572.66</v>
      </c>
      <c r="V2868" t="s">
        <v>12</v>
      </c>
      <c r="W2868" t="s">
        <v>12</v>
      </c>
      <c r="X2868" t="s">
        <v>12</v>
      </c>
      <c r="Y2868" t="s">
        <v>12</v>
      </c>
      <c r="Z2868" t="s">
        <v>12</v>
      </c>
      <c r="AA2868" t="s">
        <v>12</v>
      </c>
      <c r="AB2868" t="s">
        <v>12</v>
      </c>
      <c r="AC2868" t="s">
        <v>12</v>
      </c>
      <c r="AD2868">
        <v>344.62495538000002</v>
      </c>
      <c r="AE2868">
        <v>345.74663032000001</v>
      </c>
      <c r="AF2868">
        <v>343.32922743</v>
      </c>
      <c r="AG2868">
        <v>344.88603489000002</v>
      </c>
      <c r="AH2868" t="s">
        <v>12</v>
      </c>
      <c r="AI2868" t="s">
        <v>12</v>
      </c>
    </row>
    <row r="2869" spans="1:35" x14ac:dyDescent="0.25">
      <c r="A2869">
        <v>1605191400</v>
      </c>
      <c r="B2869">
        <v>32.707680289999999</v>
      </c>
      <c r="C2869">
        <v>32.937722319999999</v>
      </c>
      <c r="D2869">
        <v>31.500891859999999</v>
      </c>
      <c r="E2869">
        <v>32.047782349999999</v>
      </c>
      <c r="F2869">
        <v>32.707680289999999</v>
      </c>
      <c r="G2869">
        <v>32.937722319999999</v>
      </c>
      <c r="H2869">
        <v>31.500891859999999</v>
      </c>
      <c r="I2869">
        <v>32.047782349999999</v>
      </c>
      <c r="J2869">
        <v>3565</v>
      </c>
      <c r="K2869">
        <v>3565</v>
      </c>
      <c r="L2869">
        <v>3504.75</v>
      </c>
      <c r="M2869">
        <v>3523.5</v>
      </c>
      <c r="N2869">
        <v>3574.5</v>
      </c>
      <c r="O2869">
        <v>3574.5</v>
      </c>
      <c r="P2869">
        <v>3513</v>
      </c>
      <c r="Q2869">
        <v>3532.5</v>
      </c>
      <c r="R2869">
        <v>3562.67</v>
      </c>
      <c r="S2869">
        <v>3569.02</v>
      </c>
      <c r="T2869">
        <v>3518.58</v>
      </c>
      <c r="U2869">
        <v>3537.01</v>
      </c>
      <c r="V2869">
        <v>0.09</v>
      </c>
      <c r="W2869">
        <v>0.09</v>
      </c>
      <c r="X2869">
        <v>0.09</v>
      </c>
      <c r="Y2869">
        <v>0.09</v>
      </c>
      <c r="Z2869">
        <v>0.09</v>
      </c>
      <c r="AA2869">
        <v>0.09</v>
      </c>
      <c r="AB2869">
        <v>0.09</v>
      </c>
      <c r="AC2869">
        <v>0.09</v>
      </c>
      <c r="AD2869">
        <v>343.83204723</v>
      </c>
      <c r="AE2869">
        <v>344.93264241999998</v>
      </c>
      <c r="AF2869">
        <v>339.65477505000001</v>
      </c>
      <c r="AG2869">
        <v>341.5403493</v>
      </c>
      <c r="AH2869" t="s">
        <v>12</v>
      </c>
      <c r="AI2869" t="s">
        <v>12</v>
      </c>
    </row>
    <row r="2870" spans="1:35" x14ac:dyDescent="0.25">
      <c r="A2870">
        <v>1605277800</v>
      </c>
      <c r="B2870">
        <v>32.607350750000002</v>
      </c>
      <c r="C2870">
        <v>33.58901917</v>
      </c>
      <c r="D2870">
        <v>32.450492609999998</v>
      </c>
      <c r="E2870">
        <v>33.3752347</v>
      </c>
      <c r="F2870">
        <v>32.607350750000002</v>
      </c>
      <c r="G2870">
        <v>33.58901917</v>
      </c>
      <c r="H2870">
        <v>32.450492609999998</v>
      </c>
      <c r="I2870">
        <v>33.3752347</v>
      </c>
      <c r="J2870">
        <v>3527.75</v>
      </c>
      <c r="K2870">
        <v>3580</v>
      </c>
      <c r="L2870">
        <v>3509.5</v>
      </c>
      <c r="M2870">
        <v>3572.75</v>
      </c>
      <c r="N2870">
        <v>3537.5</v>
      </c>
      <c r="O2870">
        <v>3590</v>
      </c>
      <c r="P2870">
        <v>3518</v>
      </c>
      <c r="Q2870">
        <v>3582</v>
      </c>
      <c r="R2870">
        <v>3552.57</v>
      </c>
      <c r="S2870">
        <v>3593.66</v>
      </c>
      <c r="T2870">
        <v>3552.57</v>
      </c>
      <c r="U2870">
        <v>3585.15</v>
      </c>
      <c r="V2870">
        <v>0.09</v>
      </c>
      <c r="W2870">
        <v>0.09</v>
      </c>
      <c r="X2870">
        <v>0.09</v>
      </c>
      <c r="Y2870">
        <v>0.09</v>
      </c>
      <c r="Z2870">
        <v>0.09</v>
      </c>
      <c r="AA2870">
        <v>0.09</v>
      </c>
      <c r="AB2870">
        <v>0.09</v>
      </c>
      <c r="AC2870">
        <v>0.09</v>
      </c>
      <c r="AD2870">
        <v>343.53228927999999</v>
      </c>
      <c r="AE2870">
        <v>347.04235827000002</v>
      </c>
      <c r="AF2870">
        <v>342.99079103000003</v>
      </c>
      <c r="AG2870">
        <v>346.26878934000001</v>
      </c>
      <c r="AH2870" t="s">
        <v>12</v>
      </c>
      <c r="AI2870" t="s">
        <v>12</v>
      </c>
    </row>
    <row r="2871" spans="1:35" x14ac:dyDescent="0.25">
      <c r="A2871">
        <v>1605537000</v>
      </c>
      <c r="B2871">
        <v>34.190598700000002</v>
      </c>
      <c r="C2871">
        <v>34.623139350000002</v>
      </c>
      <c r="D2871">
        <v>33.79335734</v>
      </c>
      <c r="E2871">
        <v>34.58833723</v>
      </c>
      <c r="F2871">
        <v>34.190598700000002</v>
      </c>
      <c r="G2871">
        <v>34.623139350000002</v>
      </c>
      <c r="H2871">
        <v>33.79335734</v>
      </c>
      <c r="I2871">
        <v>34.58833723</v>
      </c>
      <c r="J2871">
        <v>3585.25</v>
      </c>
      <c r="K2871">
        <v>3627</v>
      </c>
      <c r="L2871">
        <v>3585.25</v>
      </c>
      <c r="M2871">
        <v>3614.25</v>
      </c>
      <c r="N2871">
        <v>3587</v>
      </c>
      <c r="O2871">
        <v>3637</v>
      </c>
      <c r="P2871">
        <v>3586.5</v>
      </c>
      <c r="Q2871">
        <v>3623</v>
      </c>
      <c r="R2871">
        <v>3600.16</v>
      </c>
      <c r="S2871">
        <v>3628.51</v>
      </c>
      <c r="T2871">
        <v>3600.16</v>
      </c>
      <c r="U2871">
        <v>3626.91</v>
      </c>
      <c r="V2871">
        <v>0.09</v>
      </c>
      <c r="W2871">
        <v>0.09</v>
      </c>
      <c r="X2871">
        <v>0.09</v>
      </c>
      <c r="Y2871">
        <v>0.09</v>
      </c>
      <c r="Z2871">
        <v>0.1</v>
      </c>
      <c r="AA2871">
        <v>0.1</v>
      </c>
      <c r="AB2871">
        <v>0.1</v>
      </c>
      <c r="AC2871">
        <v>0.1</v>
      </c>
      <c r="AD2871">
        <v>349.05363747000001</v>
      </c>
      <c r="AE2871">
        <v>350.79416755</v>
      </c>
      <c r="AF2871">
        <v>347.70956145999997</v>
      </c>
      <c r="AG2871">
        <v>350.59110570000001</v>
      </c>
      <c r="AH2871" t="s">
        <v>12</v>
      </c>
      <c r="AI2871" t="s">
        <v>12</v>
      </c>
    </row>
    <row r="2872" spans="1:35" x14ac:dyDescent="0.25">
      <c r="A2872">
        <v>1605623400</v>
      </c>
      <c r="B2872">
        <v>33.881307270000001</v>
      </c>
      <c r="C2872">
        <v>34.439185279999997</v>
      </c>
      <c r="D2872">
        <v>33.419831139999999</v>
      </c>
      <c r="E2872">
        <v>34.081220600000002</v>
      </c>
      <c r="F2872">
        <v>33.881307270000001</v>
      </c>
      <c r="G2872">
        <v>34.439185279999997</v>
      </c>
      <c r="H2872">
        <v>33.419831139999999</v>
      </c>
      <c r="I2872">
        <v>34.081220600000002</v>
      </c>
      <c r="J2872">
        <v>3617.5</v>
      </c>
      <c r="K2872">
        <v>3618.25</v>
      </c>
      <c r="L2872">
        <v>3576</v>
      </c>
      <c r="M2872">
        <v>3598.5</v>
      </c>
      <c r="N2872">
        <v>3625.5</v>
      </c>
      <c r="O2872">
        <v>3630</v>
      </c>
      <c r="P2872">
        <v>3584.25</v>
      </c>
      <c r="Q2872">
        <v>3606.75</v>
      </c>
      <c r="R2872">
        <v>3610.31</v>
      </c>
      <c r="S2872">
        <v>3623.11</v>
      </c>
      <c r="T2872">
        <v>3588.68</v>
      </c>
      <c r="U2872">
        <v>3609.53</v>
      </c>
      <c r="V2872">
        <v>0.09</v>
      </c>
      <c r="W2872">
        <v>0.09</v>
      </c>
      <c r="X2872">
        <v>0.09</v>
      </c>
      <c r="Y2872">
        <v>0.09</v>
      </c>
      <c r="Z2872">
        <v>0.09</v>
      </c>
      <c r="AA2872">
        <v>0.09</v>
      </c>
      <c r="AB2872">
        <v>0.09</v>
      </c>
      <c r="AC2872">
        <v>0.09</v>
      </c>
      <c r="AD2872">
        <v>348.07700670000003</v>
      </c>
      <c r="AE2872">
        <v>349.96258095000002</v>
      </c>
      <c r="AF2872">
        <v>346.50086002</v>
      </c>
      <c r="AG2872">
        <v>348.70553145000002</v>
      </c>
      <c r="AH2872" t="s">
        <v>12</v>
      </c>
      <c r="AI2872" t="s">
        <v>12</v>
      </c>
    </row>
    <row r="2873" spans="1:35" x14ac:dyDescent="0.25">
      <c r="A2873">
        <v>1605709800</v>
      </c>
      <c r="B2873">
        <v>34.147493779999998</v>
      </c>
      <c r="C2873">
        <v>34.314941709999999</v>
      </c>
      <c r="D2873">
        <v>32.80845729</v>
      </c>
      <c r="E2873">
        <v>32.823372489999997</v>
      </c>
      <c r="F2873">
        <v>34.147493779999998</v>
      </c>
      <c r="G2873">
        <v>34.314941709999999</v>
      </c>
      <c r="H2873">
        <v>32.80845729</v>
      </c>
      <c r="I2873">
        <v>32.823372489999997</v>
      </c>
      <c r="J2873">
        <v>3596</v>
      </c>
      <c r="K2873">
        <v>3615</v>
      </c>
      <c r="L2873">
        <v>3549.75</v>
      </c>
      <c r="M2873">
        <v>3556.5</v>
      </c>
      <c r="N2873">
        <v>3604.5</v>
      </c>
      <c r="O2873">
        <v>3623.25</v>
      </c>
      <c r="P2873">
        <v>3556.5</v>
      </c>
      <c r="Q2873">
        <v>3565</v>
      </c>
      <c r="R2873">
        <v>3612.09</v>
      </c>
      <c r="S2873">
        <v>3619.09</v>
      </c>
      <c r="T2873">
        <v>3567.33</v>
      </c>
      <c r="U2873">
        <v>3567.79</v>
      </c>
      <c r="V2873">
        <v>0.09</v>
      </c>
      <c r="W2873">
        <v>0.09</v>
      </c>
      <c r="X2873">
        <v>0.09</v>
      </c>
      <c r="Y2873">
        <v>0.09</v>
      </c>
      <c r="Z2873">
        <v>7.0000000000000007E-2</v>
      </c>
      <c r="AA2873">
        <v>7.0000000000000007E-2</v>
      </c>
      <c r="AB2873">
        <v>7.0000000000000007E-2</v>
      </c>
      <c r="AC2873">
        <v>7.0000000000000007E-2</v>
      </c>
      <c r="AD2873">
        <v>348.98595018999998</v>
      </c>
      <c r="AE2873">
        <v>349.55645727000001</v>
      </c>
      <c r="AF2873">
        <v>344.47024160000001</v>
      </c>
      <c r="AG2873">
        <v>344.50892004000002</v>
      </c>
      <c r="AH2873" t="s">
        <v>12</v>
      </c>
      <c r="AI2873" t="s">
        <v>12</v>
      </c>
    </row>
    <row r="2874" spans="1:35" x14ac:dyDescent="0.25">
      <c r="A2874">
        <v>1605796200</v>
      </c>
      <c r="B2874">
        <v>32.629474950000002</v>
      </c>
      <c r="C2874">
        <v>33.350376050000001</v>
      </c>
      <c r="D2874">
        <v>32.246651610000001</v>
      </c>
      <c r="E2874">
        <v>33.245969680000002</v>
      </c>
      <c r="F2874">
        <v>32.629474950000002</v>
      </c>
      <c r="G2874">
        <v>33.350376050000001</v>
      </c>
      <c r="H2874">
        <v>32.246651610000001</v>
      </c>
      <c r="I2874">
        <v>33.245969680000002</v>
      </c>
      <c r="J2874">
        <v>3556</v>
      </c>
      <c r="K2874">
        <v>3574.5</v>
      </c>
      <c r="L2874">
        <v>3535</v>
      </c>
      <c r="M2874">
        <v>3571.5</v>
      </c>
      <c r="N2874">
        <v>3562</v>
      </c>
      <c r="O2874">
        <v>3582.75</v>
      </c>
      <c r="P2874">
        <v>3542.25</v>
      </c>
      <c r="Q2874">
        <v>3580</v>
      </c>
      <c r="R2874">
        <v>3559.41</v>
      </c>
      <c r="S2874">
        <v>3585.22</v>
      </c>
      <c r="T2874">
        <v>3543.84</v>
      </c>
      <c r="U2874">
        <v>3581.87</v>
      </c>
      <c r="V2874">
        <v>0.08</v>
      </c>
      <c r="W2874">
        <v>0.08</v>
      </c>
      <c r="X2874">
        <v>0.08</v>
      </c>
      <c r="Y2874">
        <v>0.08</v>
      </c>
      <c r="Z2874">
        <v>0.06</v>
      </c>
      <c r="AA2874">
        <v>0.06</v>
      </c>
      <c r="AB2874">
        <v>0.06</v>
      </c>
      <c r="AC2874">
        <v>0.06</v>
      </c>
      <c r="AD2874">
        <v>343.85138646000001</v>
      </c>
      <c r="AE2874">
        <v>346.34614624</v>
      </c>
      <c r="AF2874">
        <v>342.44929278000001</v>
      </c>
      <c r="AG2874">
        <v>345.95936176999999</v>
      </c>
      <c r="AH2874" t="s">
        <v>12</v>
      </c>
      <c r="AI2874" t="s">
        <v>12</v>
      </c>
    </row>
    <row r="2875" spans="1:35" x14ac:dyDescent="0.25">
      <c r="A2875">
        <v>1605882600</v>
      </c>
      <c r="B2875">
        <v>33.161450240000001</v>
      </c>
      <c r="C2875">
        <v>33.221111020000002</v>
      </c>
      <c r="D2875">
        <v>32.538691129999997</v>
      </c>
      <c r="E2875">
        <v>32.56484244</v>
      </c>
      <c r="F2875">
        <v>33.161450240000001</v>
      </c>
      <c r="G2875">
        <v>33.221111020000002</v>
      </c>
      <c r="H2875">
        <v>32.538691129999997</v>
      </c>
      <c r="I2875">
        <v>32.56484244</v>
      </c>
      <c r="J2875">
        <v>3551.5</v>
      </c>
      <c r="K2875">
        <v>3574</v>
      </c>
      <c r="L2875">
        <v>3534</v>
      </c>
      <c r="M2875">
        <v>3545.5</v>
      </c>
      <c r="N2875">
        <v>3560</v>
      </c>
      <c r="O2875">
        <v>3582.5</v>
      </c>
      <c r="P2875">
        <v>3542.75</v>
      </c>
      <c r="Q2875">
        <v>3554.25</v>
      </c>
      <c r="R2875">
        <v>3579.31</v>
      </c>
      <c r="S2875">
        <v>3581.23</v>
      </c>
      <c r="T2875">
        <v>3556.85</v>
      </c>
      <c r="U2875">
        <v>3557.54</v>
      </c>
      <c r="V2875">
        <v>0.08</v>
      </c>
      <c r="W2875">
        <v>0.08</v>
      </c>
      <c r="X2875">
        <v>0.08</v>
      </c>
      <c r="Y2875">
        <v>0.08</v>
      </c>
      <c r="Z2875">
        <v>0.05</v>
      </c>
      <c r="AA2875">
        <v>0.05</v>
      </c>
      <c r="AB2875">
        <v>0.05</v>
      </c>
      <c r="AC2875">
        <v>0.05</v>
      </c>
      <c r="AD2875">
        <v>345.68861264999998</v>
      </c>
      <c r="AE2875">
        <v>345.90134411000003</v>
      </c>
      <c r="AF2875">
        <v>343.51295004999997</v>
      </c>
      <c r="AG2875">
        <v>343.59030695000001</v>
      </c>
      <c r="AH2875" t="s">
        <v>12</v>
      </c>
      <c r="AI2875" t="s">
        <v>12</v>
      </c>
    </row>
    <row r="2876" spans="1:35" x14ac:dyDescent="0.25">
      <c r="A2876">
        <v>1606141800</v>
      </c>
      <c r="B2876">
        <v>33.0769308</v>
      </c>
      <c r="C2876">
        <v>33.499527999999998</v>
      </c>
      <c r="D2876">
        <v>32.43060569</v>
      </c>
      <c r="E2876">
        <v>33.156478509999999</v>
      </c>
      <c r="F2876">
        <v>33.0769308</v>
      </c>
      <c r="G2876">
        <v>33.499527999999998</v>
      </c>
      <c r="H2876">
        <v>32.43060569</v>
      </c>
      <c r="I2876">
        <v>33.156478509999999</v>
      </c>
      <c r="J2876">
        <v>3542.5</v>
      </c>
      <c r="K2876">
        <v>3579</v>
      </c>
      <c r="L2876">
        <v>3538</v>
      </c>
      <c r="M2876">
        <v>3567.5</v>
      </c>
      <c r="N2876">
        <v>3546.5</v>
      </c>
      <c r="O2876">
        <v>3588</v>
      </c>
      <c r="P2876">
        <v>3545.5</v>
      </c>
      <c r="Q2876">
        <v>3576</v>
      </c>
      <c r="R2876">
        <v>3566.82</v>
      </c>
      <c r="S2876">
        <v>3589.81</v>
      </c>
      <c r="T2876">
        <v>3552.77</v>
      </c>
      <c r="U2876">
        <v>3577.59</v>
      </c>
      <c r="V2876">
        <v>0.08</v>
      </c>
      <c r="W2876">
        <v>0.08</v>
      </c>
      <c r="X2876">
        <v>0.08</v>
      </c>
      <c r="Y2876">
        <v>0.08</v>
      </c>
      <c r="Z2876">
        <v>0.05</v>
      </c>
      <c r="AA2876">
        <v>0.05</v>
      </c>
      <c r="AB2876">
        <v>0.05</v>
      </c>
      <c r="AC2876">
        <v>0.05</v>
      </c>
      <c r="AD2876">
        <v>345.4758812</v>
      </c>
      <c r="AE2876">
        <v>346.96500136999998</v>
      </c>
      <c r="AF2876">
        <v>343.14067001000001</v>
      </c>
      <c r="AG2876">
        <v>345.64993420000002</v>
      </c>
      <c r="AH2876" t="s">
        <v>12</v>
      </c>
      <c r="AI2876" t="s">
        <v>12</v>
      </c>
    </row>
    <row r="2877" spans="1:35" x14ac:dyDescent="0.25">
      <c r="A2877">
        <v>1606228200</v>
      </c>
      <c r="B2877">
        <v>33.902238259999997</v>
      </c>
      <c r="C2877">
        <v>34.901556329999998</v>
      </c>
      <c r="D2877">
        <v>33.653651680000003</v>
      </c>
      <c r="E2877">
        <v>34.742460909999998</v>
      </c>
      <c r="F2877">
        <v>33.902238259999997</v>
      </c>
      <c r="G2877">
        <v>34.901556329999998</v>
      </c>
      <c r="H2877">
        <v>33.653651680000003</v>
      </c>
      <c r="I2877">
        <v>34.742460909999998</v>
      </c>
      <c r="J2877">
        <v>3569</v>
      </c>
      <c r="K2877">
        <v>3631</v>
      </c>
      <c r="L2877">
        <v>3569</v>
      </c>
      <c r="M2877">
        <v>3624</v>
      </c>
      <c r="N2877">
        <v>3576</v>
      </c>
      <c r="O2877">
        <v>3640</v>
      </c>
      <c r="P2877">
        <v>3575.25</v>
      </c>
      <c r="Q2877">
        <v>3632.75</v>
      </c>
      <c r="R2877">
        <v>3594.52</v>
      </c>
      <c r="S2877">
        <v>3642.31</v>
      </c>
      <c r="T2877">
        <v>3594.52</v>
      </c>
      <c r="U2877">
        <v>3635.41</v>
      </c>
      <c r="V2877">
        <v>0.08</v>
      </c>
      <c r="W2877">
        <v>0.08</v>
      </c>
      <c r="X2877">
        <v>0.08</v>
      </c>
      <c r="Y2877">
        <v>0.08</v>
      </c>
      <c r="Z2877">
        <v>7.0000000000000007E-2</v>
      </c>
      <c r="AA2877">
        <v>7.0000000000000007E-2</v>
      </c>
      <c r="AB2877">
        <v>7.0000000000000007E-2</v>
      </c>
      <c r="AC2877">
        <v>7.0000000000000007E-2</v>
      </c>
      <c r="AD2877">
        <v>348.30907738000002</v>
      </c>
      <c r="AE2877">
        <v>351.79013752999998</v>
      </c>
      <c r="AF2877">
        <v>347.41947312000002</v>
      </c>
      <c r="AG2877">
        <v>351.21963045000001</v>
      </c>
      <c r="AH2877" t="s">
        <v>12</v>
      </c>
      <c r="AI2877" t="s">
        <v>12</v>
      </c>
    </row>
    <row r="2878" spans="1:35" x14ac:dyDescent="0.25">
      <c r="A2878">
        <v>1606314600</v>
      </c>
      <c r="B2878">
        <v>34.71755254</v>
      </c>
      <c r="C2878">
        <v>34.722573990000001</v>
      </c>
      <c r="D2878">
        <v>34.244591700000001</v>
      </c>
      <c r="E2878">
        <v>34.578393769999998</v>
      </c>
      <c r="F2878">
        <v>34.71755254</v>
      </c>
      <c r="G2878">
        <v>34.722573990000001</v>
      </c>
      <c r="H2878">
        <v>34.244591700000001</v>
      </c>
      <c r="I2878">
        <v>34.578393769999998</v>
      </c>
      <c r="J2878">
        <v>3629.25</v>
      </c>
      <c r="K2878">
        <v>3645.75</v>
      </c>
      <c r="L2878">
        <v>3606.75</v>
      </c>
      <c r="M2878">
        <v>3618.5</v>
      </c>
      <c r="N2878">
        <v>3635.5</v>
      </c>
      <c r="O2878">
        <v>3655</v>
      </c>
      <c r="P2878">
        <v>3615.25</v>
      </c>
      <c r="Q2878">
        <v>3627.25</v>
      </c>
      <c r="R2878">
        <v>3635.5</v>
      </c>
      <c r="S2878">
        <v>3635.5</v>
      </c>
      <c r="T2878">
        <v>3617.76</v>
      </c>
      <c r="U2878">
        <v>3629.65</v>
      </c>
      <c r="V2878">
        <v>0.08</v>
      </c>
      <c r="W2878">
        <v>0.08</v>
      </c>
      <c r="X2878">
        <v>0.08</v>
      </c>
      <c r="Y2878">
        <v>0.08</v>
      </c>
      <c r="Z2878">
        <v>0.08</v>
      </c>
      <c r="AA2878">
        <v>0.08</v>
      </c>
      <c r="AB2878">
        <v>0.08</v>
      </c>
      <c r="AC2878">
        <v>0.08</v>
      </c>
      <c r="AD2878">
        <v>351.13260394999998</v>
      </c>
      <c r="AE2878">
        <v>351.16161277999998</v>
      </c>
      <c r="AF2878">
        <v>349.53711805</v>
      </c>
      <c r="AG2878">
        <v>350.67813221</v>
      </c>
      <c r="AH2878" t="s">
        <v>12</v>
      </c>
      <c r="AI2878" t="s">
        <v>12</v>
      </c>
    </row>
    <row r="2879" spans="1:35" x14ac:dyDescent="0.25">
      <c r="A2879">
        <v>1606487400</v>
      </c>
      <c r="B2879">
        <v>34.914035370000001</v>
      </c>
      <c r="C2879">
        <v>35.010934419999998</v>
      </c>
      <c r="D2879">
        <v>34.55850684</v>
      </c>
      <c r="E2879">
        <v>34.846867279999998</v>
      </c>
      <c r="F2879">
        <v>34.914035370000001</v>
      </c>
      <c r="G2879">
        <v>35.010934419999998</v>
      </c>
      <c r="H2879">
        <v>34.55850684</v>
      </c>
      <c r="I2879">
        <v>34.846867279999998</v>
      </c>
      <c r="J2879">
        <v>3623.25</v>
      </c>
      <c r="K2879">
        <v>3634</v>
      </c>
      <c r="L2879">
        <v>3605</v>
      </c>
      <c r="M2879">
        <v>3628</v>
      </c>
      <c r="N2879">
        <v>3630.25</v>
      </c>
      <c r="O2879">
        <v>3642.75</v>
      </c>
      <c r="P2879">
        <v>3612.75</v>
      </c>
      <c r="Q2879">
        <v>3636.5</v>
      </c>
      <c r="R2879">
        <v>3638.55</v>
      </c>
      <c r="S2879">
        <v>3644.31</v>
      </c>
      <c r="T2879">
        <v>3629.33</v>
      </c>
      <c r="U2879">
        <v>3638.35</v>
      </c>
      <c r="V2879">
        <v>0.08</v>
      </c>
      <c r="W2879">
        <v>0.08</v>
      </c>
      <c r="X2879">
        <v>0.08</v>
      </c>
      <c r="Y2879">
        <v>0.08</v>
      </c>
      <c r="Z2879">
        <v>0.08</v>
      </c>
      <c r="AA2879">
        <v>0.08</v>
      </c>
      <c r="AB2879">
        <v>0.08</v>
      </c>
      <c r="AC2879">
        <v>0.08</v>
      </c>
      <c r="AD2879">
        <v>351.81914637</v>
      </c>
      <c r="AE2879">
        <v>352.14791315999997</v>
      </c>
      <c r="AF2879">
        <v>350.60077531000002</v>
      </c>
      <c r="AG2879">
        <v>351.65476296999998</v>
      </c>
      <c r="AH2879" t="s">
        <v>12</v>
      </c>
      <c r="AI2879" t="s">
        <v>12</v>
      </c>
    </row>
    <row r="2880" spans="1:35" x14ac:dyDescent="0.25">
      <c r="A2880">
        <v>1606746600</v>
      </c>
      <c r="B2880">
        <v>34.608224159999999</v>
      </c>
      <c r="C2880">
        <v>34.697715330000001</v>
      </c>
      <c r="D2880">
        <v>33.574601139999999</v>
      </c>
      <c r="E2880">
        <v>34.3944397</v>
      </c>
      <c r="F2880">
        <v>34.608224159999999</v>
      </c>
      <c r="G2880">
        <v>34.697715330000001</v>
      </c>
      <c r="H2880">
        <v>33.574601139999999</v>
      </c>
      <c r="I2880">
        <v>34.3944397</v>
      </c>
      <c r="J2880">
        <v>3634.25</v>
      </c>
      <c r="K2880">
        <v>3642</v>
      </c>
      <c r="L2880">
        <v>3583.75</v>
      </c>
      <c r="M2880">
        <v>3614.75</v>
      </c>
      <c r="N2880">
        <v>3643.75</v>
      </c>
      <c r="O2880">
        <v>3652</v>
      </c>
      <c r="P2880">
        <v>3592.25</v>
      </c>
      <c r="Q2880">
        <v>3623.25</v>
      </c>
      <c r="R2880">
        <v>3634.18</v>
      </c>
      <c r="S2880">
        <v>3634.18</v>
      </c>
      <c r="T2880">
        <v>3594.39</v>
      </c>
      <c r="U2880">
        <v>3621.63</v>
      </c>
      <c r="V2880">
        <v>0.09</v>
      </c>
      <c r="W2880">
        <v>0.09</v>
      </c>
      <c r="X2880">
        <v>0.09</v>
      </c>
      <c r="Y2880">
        <v>0.09</v>
      </c>
      <c r="Z2880">
        <v>0.09</v>
      </c>
      <c r="AA2880">
        <v>0.09</v>
      </c>
      <c r="AB2880">
        <v>0.09</v>
      </c>
      <c r="AC2880">
        <v>0.09</v>
      </c>
      <c r="AD2880">
        <v>350.84251560000001</v>
      </c>
      <c r="AE2880">
        <v>351.12293433999997</v>
      </c>
      <c r="AF2880">
        <v>347.30343778000002</v>
      </c>
      <c r="AG2880">
        <v>350.09795551000002</v>
      </c>
      <c r="AH2880" t="s">
        <v>12</v>
      </c>
      <c r="AI2880" t="s">
        <v>12</v>
      </c>
    </row>
    <row r="2881" spans="1:35" x14ac:dyDescent="0.25">
      <c r="A2881">
        <v>1606833000</v>
      </c>
      <c r="B2881">
        <v>35.398729490000001</v>
      </c>
      <c r="C2881">
        <v>35.990365560000001</v>
      </c>
      <c r="D2881">
        <v>35.214825140000002</v>
      </c>
      <c r="E2881">
        <v>35.523022789999999</v>
      </c>
      <c r="F2881">
        <v>35.398729490000001</v>
      </c>
      <c r="G2881">
        <v>35.990365560000001</v>
      </c>
      <c r="H2881">
        <v>35.214825140000002</v>
      </c>
      <c r="I2881">
        <v>35.523022789999999</v>
      </c>
      <c r="J2881">
        <v>3623</v>
      </c>
      <c r="K2881">
        <v>3669</v>
      </c>
      <c r="L2881">
        <v>3618</v>
      </c>
      <c r="M2881">
        <v>3652</v>
      </c>
      <c r="N2881">
        <v>3631</v>
      </c>
      <c r="O2881">
        <v>3677.5</v>
      </c>
      <c r="P2881">
        <v>3626</v>
      </c>
      <c r="Q2881">
        <v>3660.5</v>
      </c>
      <c r="R2881">
        <v>3645.87</v>
      </c>
      <c r="S2881">
        <v>3678.45</v>
      </c>
      <c r="T2881">
        <v>3645.87</v>
      </c>
      <c r="U2881">
        <v>3662.45</v>
      </c>
      <c r="V2881">
        <v>0.09</v>
      </c>
      <c r="W2881">
        <v>0.09</v>
      </c>
      <c r="X2881">
        <v>0.09</v>
      </c>
      <c r="Y2881">
        <v>0.09</v>
      </c>
      <c r="Z2881">
        <v>0.08</v>
      </c>
      <c r="AA2881">
        <v>0.08</v>
      </c>
      <c r="AB2881">
        <v>0.08</v>
      </c>
      <c r="AC2881">
        <v>0.08</v>
      </c>
      <c r="AD2881">
        <v>353.49198917000001</v>
      </c>
      <c r="AE2881">
        <v>355.53227720000001</v>
      </c>
      <c r="AF2881">
        <v>352.87313403000002</v>
      </c>
      <c r="AG2881">
        <v>353.92712168999998</v>
      </c>
      <c r="AH2881" t="s">
        <v>12</v>
      </c>
      <c r="AI2881" t="s">
        <v>12</v>
      </c>
    </row>
    <row r="2882" spans="1:35" x14ac:dyDescent="0.25">
      <c r="A2882">
        <v>1606919400</v>
      </c>
      <c r="B2882">
        <v>35.162721390000002</v>
      </c>
      <c r="C2882">
        <v>35.781552830000003</v>
      </c>
      <c r="D2882">
        <v>34.986075769999999</v>
      </c>
      <c r="E2882">
        <v>35.726863780000002</v>
      </c>
      <c r="F2882">
        <v>35.162721390000002</v>
      </c>
      <c r="G2882">
        <v>35.781552830000003</v>
      </c>
      <c r="H2882">
        <v>34.986075769999999</v>
      </c>
      <c r="I2882">
        <v>35.726863780000002</v>
      </c>
      <c r="J2882">
        <v>3653</v>
      </c>
      <c r="K2882">
        <v>3664.5</v>
      </c>
      <c r="L2882">
        <v>3634.25</v>
      </c>
      <c r="M2882">
        <v>3659.5</v>
      </c>
      <c r="N2882">
        <v>3661.25</v>
      </c>
      <c r="O2882">
        <v>3672.75</v>
      </c>
      <c r="P2882">
        <v>3642.25</v>
      </c>
      <c r="Q2882">
        <v>3667.25</v>
      </c>
      <c r="R2882">
        <v>3653.78</v>
      </c>
      <c r="S2882">
        <v>3670.96</v>
      </c>
      <c r="T2882">
        <v>3644.84</v>
      </c>
      <c r="U2882">
        <v>3669.01</v>
      </c>
      <c r="V2882">
        <v>0.09</v>
      </c>
      <c r="W2882">
        <v>0.09</v>
      </c>
      <c r="X2882">
        <v>0.09</v>
      </c>
      <c r="Y2882">
        <v>0.09</v>
      </c>
      <c r="Z2882">
        <v>0.08</v>
      </c>
      <c r="AA2882">
        <v>0.08</v>
      </c>
      <c r="AB2882">
        <v>0.08</v>
      </c>
      <c r="AC2882">
        <v>0.08</v>
      </c>
      <c r="AD2882">
        <v>352.76676830000002</v>
      </c>
      <c r="AE2882">
        <v>354.83606516999998</v>
      </c>
      <c r="AF2882">
        <v>352.16725237999998</v>
      </c>
      <c r="AG2882">
        <v>354.67168177000002</v>
      </c>
      <c r="AH2882" t="s">
        <v>12</v>
      </c>
      <c r="AI2882" t="s">
        <v>12</v>
      </c>
    </row>
    <row r="2883" spans="1:35" x14ac:dyDescent="0.25">
      <c r="A2883">
        <v>1607005800</v>
      </c>
      <c r="B2883">
        <v>35.702005130000003</v>
      </c>
      <c r="C2883">
        <v>36.149460980000001</v>
      </c>
      <c r="D2883">
        <v>35.378842570000003</v>
      </c>
      <c r="E2883">
        <v>35.706976859999997</v>
      </c>
      <c r="F2883">
        <v>35.702005130000003</v>
      </c>
      <c r="G2883">
        <v>36.149460980000001</v>
      </c>
      <c r="H2883">
        <v>35.378842570000003</v>
      </c>
      <c r="I2883">
        <v>35.706976859999997</v>
      </c>
      <c r="J2883">
        <v>3663.25</v>
      </c>
      <c r="K2883">
        <v>3674</v>
      </c>
      <c r="L2883">
        <v>3647.75</v>
      </c>
      <c r="M2883">
        <v>3656.75</v>
      </c>
      <c r="N2883">
        <v>3671</v>
      </c>
      <c r="O2883">
        <v>3682</v>
      </c>
      <c r="P2883">
        <v>3655.25</v>
      </c>
      <c r="Q2883">
        <v>3664.5</v>
      </c>
      <c r="R2883">
        <v>3668.28</v>
      </c>
      <c r="S2883">
        <v>3682.73</v>
      </c>
      <c r="T2883">
        <v>3657.17</v>
      </c>
      <c r="U2883">
        <v>3666.72</v>
      </c>
      <c r="V2883">
        <v>0.09</v>
      </c>
      <c r="W2883">
        <v>0.09</v>
      </c>
      <c r="X2883">
        <v>0.09</v>
      </c>
      <c r="Y2883">
        <v>0.09</v>
      </c>
      <c r="Z2883">
        <v>0.08</v>
      </c>
      <c r="AA2883">
        <v>0.08</v>
      </c>
      <c r="AB2883">
        <v>0.08</v>
      </c>
      <c r="AC2883">
        <v>0.08</v>
      </c>
      <c r="AD2883">
        <v>354.56531604999998</v>
      </c>
      <c r="AE2883">
        <v>356.02542739</v>
      </c>
      <c r="AF2883">
        <v>353.42430188999998</v>
      </c>
      <c r="AG2883">
        <v>354.57498565999998</v>
      </c>
      <c r="AH2883" t="s">
        <v>12</v>
      </c>
      <c r="AI2883" t="s">
        <v>12</v>
      </c>
    </row>
    <row r="2884" spans="1:35" x14ac:dyDescent="0.25">
      <c r="A2884">
        <v>1607092200</v>
      </c>
      <c r="B2884">
        <v>35.900874389999998</v>
      </c>
      <c r="C2884">
        <v>36.626747219999999</v>
      </c>
      <c r="D2884">
        <v>35.871043999999998</v>
      </c>
      <c r="E2884">
        <v>36.616803750000003</v>
      </c>
      <c r="F2884">
        <v>35.900874389999998</v>
      </c>
      <c r="G2884">
        <v>36.626747219999999</v>
      </c>
      <c r="H2884">
        <v>35.871043999999998</v>
      </c>
      <c r="I2884">
        <v>36.616803750000003</v>
      </c>
      <c r="J2884">
        <v>3660</v>
      </c>
      <c r="K2884">
        <v>3692</v>
      </c>
      <c r="L2884">
        <v>3658.5</v>
      </c>
      <c r="M2884">
        <v>3690</v>
      </c>
      <c r="N2884">
        <v>3668.25</v>
      </c>
      <c r="O2884">
        <v>3700</v>
      </c>
      <c r="P2884">
        <v>3665.5</v>
      </c>
      <c r="Q2884">
        <v>3698</v>
      </c>
      <c r="R2884">
        <v>3670.94</v>
      </c>
      <c r="S2884">
        <v>3699.2</v>
      </c>
      <c r="T2884">
        <v>3670.94</v>
      </c>
      <c r="U2884">
        <v>3699.12</v>
      </c>
      <c r="V2884">
        <v>0.09</v>
      </c>
      <c r="W2884">
        <v>0.09</v>
      </c>
      <c r="X2884">
        <v>0.09</v>
      </c>
      <c r="Y2884">
        <v>0.09</v>
      </c>
      <c r="Z2884">
        <v>0.09</v>
      </c>
      <c r="AA2884">
        <v>0.09</v>
      </c>
      <c r="AB2884">
        <v>0.09</v>
      </c>
      <c r="AC2884">
        <v>0.09</v>
      </c>
      <c r="AD2884">
        <v>355.18417118999997</v>
      </c>
      <c r="AE2884">
        <v>357.63058290999999</v>
      </c>
      <c r="AF2884">
        <v>355.08747506999998</v>
      </c>
      <c r="AG2884">
        <v>357.63058290999999</v>
      </c>
      <c r="AH2884" t="s">
        <v>12</v>
      </c>
      <c r="AI2884" t="s">
        <v>12</v>
      </c>
    </row>
    <row r="2885" spans="1:35" x14ac:dyDescent="0.25">
      <c r="A2885">
        <v>1607351400</v>
      </c>
      <c r="B2885">
        <v>36.403019290000003</v>
      </c>
      <c r="C2885">
        <v>36.567185870000003</v>
      </c>
      <c r="D2885">
        <v>35.995337290000002</v>
      </c>
      <c r="E2885">
        <v>36.432849679999997</v>
      </c>
      <c r="F2885">
        <v>36.403019290000003</v>
      </c>
      <c r="G2885">
        <v>36.567185870000003</v>
      </c>
      <c r="H2885">
        <v>35.995337290000002</v>
      </c>
      <c r="I2885">
        <v>36.432849679999997</v>
      </c>
      <c r="J2885">
        <v>3687</v>
      </c>
      <c r="K2885">
        <v>3697.25</v>
      </c>
      <c r="L2885">
        <v>3664.25</v>
      </c>
      <c r="M2885">
        <v>3682.5</v>
      </c>
      <c r="N2885">
        <v>3694.75</v>
      </c>
      <c r="O2885">
        <v>3705</v>
      </c>
      <c r="P2885">
        <v>3672.25</v>
      </c>
      <c r="Q2885">
        <v>3690.75</v>
      </c>
      <c r="R2885">
        <v>3694.73</v>
      </c>
      <c r="S2885">
        <v>3697.41</v>
      </c>
      <c r="T2885">
        <v>3678.88</v>
      </c>
      <c r="U2885">
        <v>3691.96</v>
      </c>
      <c r="V2885">
        <v>0.09</v>
      </c>
      <c r="W2885">
        <v>0.09</v>
      </c>
      <c r="X2885">
        <v>0.09</v>
      </c>
      <c r="Y2885">
        <v>0.09</v>
      </c>
      <c r="Z2885">
        <v>0.08</v>
      </c>
      <c r="AA2885">
        <v>0.08</v>
      </c>
      <c r="AB2885">
        <v>0.08</v>
      </c>
      <c r="AC2885">
        <v>0.08</v>
      </c>
      <c r="AD2885">
        <v>356.82800515000002</v>
      </c>
      <c r="AE2885">
        <v>357.40818184</v>
      </c>
      <c r="AF2885">
        <v>355.57095564999997</v>
      </c>
      <c r="AG2885">
        <v>356.89569243</v>
      </c>
      <c r="AH2885" t="s">
        <v>12</v>
      </c>
      <c r="AI2885" t="s">
        <v>12</v>
      </c>
    </row>
    <row r="2886" spans="1:35" x14ac:dyDescent="0.25">
      <c r="A2886">
        <v>1607437800</v>
      </c>
      <c r="B2886">
        <v>35.995337290000002</v>
      </c>
      <c r="C2886">
        <v>36.910135920000002</v>
      </c>
      <c r="D2886">
        <v>35.990365560000001</v>
      </c>
      <c r="E2886">
        <v>36.731153579999997</v>
      </c>
      <c r="F2886">
        <v>35.995337290000002</v>
      </c>
      <c r="G2886">
        <v>36.910135920000002</v>
      </c>
      <c r="H2886">
        <v>35.990365560000001</v>
      </c>
      <c r="I2886">
        <v>36.731153579999997</v>
      </c>
      <c r="J2886">
        <v>3675.5</v>
      </c>
      <c r="K2886">
        <v>3699.75</v>
      </c>
      <c r="L2886">
        <v>3656.5</v>
      </c>
      <c r="M2886">
        <v>3694</v>
      </c>
      <c r="N2886">
        <v>3682.75</v>
      </c>
      <c r="O2886">
        <v>3708</v>
      </c>
      <c r="P2886">
        <v>3664.25</v>
      </c>
      <c r="Q2886">
        <v>3702</v>
      </c>
      <c r="R2886">
        <v>3683.05</v>
      </c>
      <c r="S2886">
        <v>3708.45</v>
      </c>
      <c r="T2886">
        <v>3678.83</v>
      </c>
      <c r="U2886">
        <v>3702.25</v>
      </c>
      <c r="V2886">
        <v>0.09</v>
      </c>
      <c r="W2886">
        <v>0.09</v>
      </c>
      <c r="X2886">
        <v>0.09</v>
      </c>
      <c r="Y2886">
        <v>0.09</v>
      </c>
      <c r="Z2886">
        <v>7.0000000000000007E-2</v>
      </c>
      <c r="AA2886">
        <v>7.0000000000000007E-2</v>
      </c>
      <c r="AB2886">
        <v>7.0000000000000007E-2</v>
      </c>
      <c r="AC2886">
        <v>7.0000000000000007E-2</v>
      </c>
      <c r="AD2886">
        <v>355.57095564999997</v>
      </c>
      <c r="AE2886">
        <v>358.52985677999999</v>
      </c>
      <c r="AF2886">
        <v>355.52260759000001</v>
      </c>
      <c r="AG2886">
        <v>357.94001048000001</v>
      </c>
      <c r="AH2886" t="s">
        <v>12</v>
      </c>
      <c r="AI2886" t="s">
        <v>12</v>
      </c>
    </row>
    <row r="2887" spans="1:35" x14ac:dyDescent="0.25">
      <c r="A2887">
        <v>1607524200</v>
      </c>
      <c r="B2887">
        <v>36.93002285</v>
      </c>
      <c r="C2887">
        <v>36.9872972</v>
      </c>
      <c r="D2887">
        <v>35.47330547</v>
      </c>
      <c r="E2887">
        <v>35.751722440000002</v>
      </c>
      <c r="F2887">
        <v>36.93002285</v>
      </c>
      <c r="G2887">
        <v>36.9872972</v>
      </c>
      <c r="H2887">
        <v>35.47330547</v>
      </c>
      <c r="I2887">
        <v>35.751722440000002</v>
      </c>
      <c r="J2887">
        <v>3700.25</v>
      </c>
      <c r="K2887">
        <v>3707</v>
      </c>
      <c r="L2887">
        <v>3651.5</v>
      </c>
      <c r="M2887">
        <v>3664.25</v>
      </c>
      <c r="N2887">
        <v>3707.75</v>
      </c>
      <c r="O2887">
        <v>3714.75</v>
      </c>
      <c r="P2887">
        <v>3659.5</v>
      </c>
      <c r="Q2887">
        <v>3672.5</v>
      </c>
      <c r="R2887">
        <v>3705.98</v>
      </c>
      <c r="S2887">
        <v>3712.39</v>
      </c>
      <c r="T2887">
        <v>3660.54</v>
      </c>
      <c r="U2887">
        <v>3672.82</v>
      </c>
      <c r="V2887">
        <v>0.09</v>
      </c>
      <c r="W2887">
        <v>0.09</v>
      </c>
      <c r="X2887">
        <v>0.09</v>
      </c>
      <c r="Y2887">
        <v>0.09</v>
      </c>
      <c r="Z2887">
        <v>0.08</v>
      </c>
      <c r="AA2887">
        <v>0.08</v>
      </c>
      <c r="AB2887">
        <v>0.08</v>
      </c>
      <c r="AC2887">
        <v>0.08</v>
      </c>
      <c r="AD2887">
        <v>358.62655289999998</v>
      </c>
      <c r="AE2887">
        <v>358.79093628999999</v>
      </c>
      <c r="AF2887">
        <v>353.8594344</v>
      </c>
      <c r="AG2887">
        <v>354.72969943999999</v>
      </c>
      <c r="AH2887" t="s">
        <v>12</v>
      </c>
      <c r="AI2887" t="s">
        <v>12</v>
      </c>
    </row>
    <row r="2888" spans="1:35" x14ac:dyDescent="0.25">
      <c r="A2888">
        <v>1607610600</v>
      </c>
      <c r="B2888">
        <v>35.299294860000003</v>
      </c>
      <c r="C2888">
        <v>36.023178989999998</v>
      </c>
      <c r="D2888">
        <v>35.020877890000001</v>
      </c>
      <c r="E2888">
        <v>35.682118199999998</v>
      </c>
      <c r="F2888">
        <v>35.299294860000003</v>
      </c>
      <c r="G2888">
        <v>36.023178989999998</v>
      </c>
      <c r="H2888">
        <v>35.020877890000001</v>
      </c>
      <c r="I2888">
        <v>35.682118199999998</v>
      </c>
      <c r="J2888">
        <v>3661.25</v>
      </c>
      <c r="K2888">
        <v>3673.25</v>
      </c>
      <c r="L2888">
        <v>3636</v>
      </c>
      <c r="M2888">
        <v>3660.75</v>
      </c>
      <c r="N2888">
        <v>3669.5</v>
      </c>
      <c r="O2888">
        <v>3681.25</v>
      </c>
      <c r="P2888">
        <v>3644</v>
      </c>
      <c r="Q2888">
        <v>3668.5</v>
      </c>
      <c r="R2888">
        <v>3659.13</v>
      </c>
      <c r="S2888">
        <v>3678.49</v>
      </c>
      <c r="T2888">
        <v>3645.18</v>
      </c>
      <c r="U2888">
        <v>3668.1</v>
      </c>
      <c r="V2888">
        <v>0.09</v>
      </c>
      <c r="W2888">
        <v>0.09</v>
      </c>
      <c r="X2888">
        <v>0.09</v>
      </c>
      <c r="Y2888">
        <v>0.09</v>
      </c>
      <c r="Z2888">
        <v>0.08</v>
      </c>
      <c r="AA2888">
        <v>0.08</v>
      </c>
      <c r="AB2888">
        <v>0.08</v>
      </c>
      <c r="AC2888">
        <v>0.08</v>
      </c>
      <c r="AD2888">
        <v>353.29859693999998</v>
      </c>
      <c r="AE2888">
        <v>355.70633020999998</v>
      </c>
      <c r="AF2888">
        <v>352.38965345000003</v>
      </c>
      <c r="AG2888">
        <v>354.61366411</v>
      </c>
      <c r="AH2888" t="s">
        <v>12</v>
      </c>
      <c r="AI2888" t="s">
        <v>12</v>
      </c>
    </row>
    <row r="2889" spans="1:35" x14ac:dyDescent="0.25">
      <c r="A2889">
        <v>1607697000</v>
      </c>
      <c r="B2889">
        <v>35.145171179999998</v>
      </c>
      <c r="C2889">
        <v>35.642344350000002</v>
      </c>
      <c r="D2889">
        <v>34.682800129999997</v>
      </c>
      <c r="E2889">
        <v>35.547881439999998</v>
      </c>
      <c r="F2889">
        <v>35.145171179999998</v>
      </c>
      <c r="G2889">
        <v>35.642344350000002</v>
      </c>
      <c r="H2889">
        <v>34.682800129999997</v>
      </c>
      <c r="I2889">
        <v>35.547881439999998</v>
      </c>
      <c r="J2889">
        <v>3650</v>
      </c>
      <c r="K2889">
        <v>3656</v>
      </c>
      <c r="L2889">
        <v>3614.75</v>
      </c>
      <c r="M2889">
        <v>3643</v>
      </c>
      <c r="N2889">
        <v>3662.75</v>
      </c>
      <c r="O2889">
        <v>3667</v>
      </c>
      <c r="P2889">
        <v>3620.75</v>
      </c>
      <c r="Q2889">
        <v>3653.5</v>
      </c>
      <c r="R2889">
        <v>3656.08</v>
      </c>
      <c r="S2889">
        <v>3665.91</v>
      </c>
      <c r="T2889">
        <v>3633.4</v>
      </c>
      <c r="U2889">
        <v>3663.46</v>
      </c>
      <c r="V2889">
        <v>0.09</v>
      </c>
      <c r="W2889">
        <v>0.09</v>
      </c>
      <c r="X2889">
        <v>0.09</v>
      </c>
      <c r="Y2889">
        <v>0.09</v>
      </c>
      <c r="Z2889">
        <v>0.08</v>
      </c>
      <c r="AA2889">
        <v>0.08</v>
      </c>
      <c r="AB2889">
        <v>0.08</v>
      </c>
      <c r="AC2889">
        <v>0.08</v>
      </c>
      <c r="AD2889">
        <v>352.84412519</v>
      </c>
      <c r="AE2889">
        <v>354.62352711</v>
      </c>
      <c r="AF2889">
        <v>351.25830889999997</v>
      </c>
      <c r="AG2889">
        <v>354.19787080999998</v>
      </c>
      <c r="AH2889" t="s">
        <v>12</v>
      </c>
      <c r="AI2889" t="s">
        <v>12</v>
      </c>
    </row>
    <row r="2890" spans="1:35" x14ac:dyDescent="0.25">
      <c r="A2890">
        <v>1607956200</v>
      </c>
      <c r="B2890">
        <v>36.253867339999999</v>
      </c>
      <c r="C2890">
        <v>36.586973360000002</v>
      </c>
      <c r="D2890">
        <v>35.010934419999998</v>
      </c>
      <c r="E2890">
        <v>35.085510399999997</v>
      </c>
      <c r="F2890">
        <v>36.253867339999999</v>
      </c>
      <c r="G2890">
        <v>36.586973360000002</v>
      </c>
      <c r="H2890">
        <v>35.010934419999998</v>
      </c>
      <c r="I2890">
        <v>35.085510399999997</v>
      </c>
      <c r="J2890">
        <v>3653.5</v>
      </c>
      <c r="K2890">
        <v>3678.25</v>
      </c>
      <c r="L2890">
        <v>3629.5</v>
      </c>
      <c r="M2890">
        <v>3629.5</v>
      </c>
      <c r="N2890">
        <v>3670</v>
      </c>
      <c r="O2890">
        <v>3691.5</v>
      </c>
      <c r="P2890">
        <v>3637.5</v>
      </c>
      <c r="Q2890">
        <v>3640</v>
      </c>
      <c r="R2890">
        <v>3675.27</v>
      </c>
      <c r="S2890">
        <v>3697.61</v>
      </c>
      <c r="T2890">
        <v>3645.84</v>
      </c>
      <c r="U2890">
        <v>3647.49</v>
      </c>
      <c r="V2890">
        <v>0.09</v>
      </c>
      <c r="W2890">
        <v>0.09</v>
      </c>
      <c r="X2890">
        <v>0.09</v>
      </c>
      <c r="Y2890">
        <v>0.09</v>
      </c>
      <c r="Z2890">
        <v>0.08</v>
      </c>
      <c r="AA2890">
        <v>0.08</v>
      </c>
      <c r="AB2890">
        <v>0.08</v>
      </c>
      <c r="AC2890">
        <v>0.08</v>
      </c>
      <c r="AD2890">
        <v>356.46055990999997</v>
      </c>
      <c r="AE2890">
        <v>357.58223485000002</v>
      </c>
      <c r="AF2890">
        <v>352.42833189999999</v>
      </c>
      <c r="AG2890">
        <v>352.61205452000002</v>
      </c>
      <c r="AH2890" t="s">
        <v>12</v>
      </c>
      <c r="AI2890" t="s">
        <v>12</v>
      </c>
    </row>
    <row r="2891" spans="1:35" x14ac:dyDescent="0.25">
      <c r="A2891">
        <v>1608042600</v>
      </c>
      <c r="B2891">
        <v>35.890930930000003</v>
      </c>
      <c r="C2891">
        <v>36.512397389999997</v>
      </c>
      <c r="D2891">
        <v>35.453418540000001</v>
      </c>
      <c r="E2891">
        <v>36.497482189999999</v>
      </c>
      <c r="F2891">
        <v>35.890930930000003</v>
      </c>
      <c r="G2891">
        <v>36.512397389999997</v>
      </c>
      <c r="H2891">
        <v>35.453418540000001</v>
      </c>
      <c r="I2891">
        <v>36.497482189999999</v>
      </c>
      <c r="J2891">
        <v>3638.75</v>
      </c>
      <c r="K2891">
        <v>3677.25</v>
      </c>
      <c r="L2891">
        <v>3627</v>
      </c>
      <c r="M2891">
        <v>3676.25</v>
      </c>
      <c r="N2891">
        <v>3647</v>
      </c>
      <c r="O2891">
        <v>3688.5</v>
      </c>
      <c r="P2891">
        <v>3636.25</v>
      </c>
      <c r="Q2891">
        <v>3687</v>
      </c>
      <c r="R2891">
        <v>3666.41</v>
      </c>
      <c r="S2891">
        <v>3695.29</v>
      </c>
      <c r="T2891">
        <v>3659.62</v>
      </c>
      <c r="U2891">
        <v>3694.62</v>
      </c>
      <c r="V2891">
        <v>0.09</v>
      </c>
      <c r="W2891">
        <v>0.09</v>
      </c>
      <c r="X2891">
        <v>0.09</v>
      </c>
      <c r="Y2891">
        <v>0.09</v>
      </c>
      <c r="Z2891">
        <v>0.09</v>
      </c>
      <c r="AA2891">
        <v>0.09</v>
      </c>
      <c r="AB2891">
        <v>0.09</v>
      </c>
      <c r="AC2891">
        <v>0.09</v>
      </c>
      <c r="AD2891">
        <v>355.26152808000001</v>
      </c>
      <c r="AE2891">
        <v>357.37917300999999</v>
      </c>
      <c r="AF2891">
        <v>353.83042556999999</v>
      </c>
      <c r="AG2891">
        <v>357.37917300999999</v>
      </c>
      <c r="AH2891" t="s">
        <v>12</v>
      </c>
      <c r="AI2891" t="s">
        <v>12</v>
      </c>
    </row>
    <row r="2892" spans="1:35" x14ac:dyDescent="0.25">
      <c r="A2892">
        <v>1608129000</v>
      </c>
      <c r="B2892">
        <v>36.591945090000003</v>
      </c>
      <c r="C2892">
        <v>36.979740159999999</v>
      </c>
      <c r="D2892">
        <v>36.30855639</v>
      </c>
      <c r="E2892">
        <v>36.676464529999997</v>
      </c>
      <c r="F2892">
        <v>36.591945090000003</v>
      </c>
      <c r="G2892">
        <v>36.979740159999999</v>
      </c>
      <c r="H2892">
        <v>36.30855639</v>
      </c>
      <c r="I2892">
        <v>36.676464529999997</v>
      </c>
      <c r="J2892">
        <v>3675</v>
      </c>
      <c r="K2892">
        <v>3693.25</v>
      </c>
      <c r="L2892">
        <v>3670</v>
      </c>
      <c r="M2892">
        <v>3682.75</v>
      </c>
      <c r="N2892">
        <v>3689.75</v>
      </c>
      <c r="O2892">
        <v>3704.5</v>
      </c>
      <c r="P2892">
        <v>3680</v>
      </c>
      <c r="Q2892">
        <v>3693.75</v>
      </c>
      <c r="R2892">
        <v>3696.25</v>
      </c>
      <c r="S2892">
        <v>3711.27</v>
      </c>
      <c r="T2892">
        <v>3688.57</v>
      </c>
      <c r="U2892">
        <v>3701.17</v>
      </c>
      <c r="V2892">
        <v>0.09</v>
      </c>
      <c r="W2892">
        <v>0.09</v>
      </c>
      <c r="X2892">
        <v>0.09</v>
      </c>
      <c r="Y2892">
        <v>0.09</v>
      </c>
      <c r="Z2892">
        <v>0.09</v>
      </c>
      <c r="AA2892">
        <v>0.09</v>
      </c>
      <c r="AB2892">
        <v>0.09</v>
      </c>
      <c r="AC2892">
        <v>0.09</v>
      </c>
      <c r="AD2892">
        <v>357.60157407000003</v>
      </c>
      <c r="AE2892">
        <v>358.89730201999998</v>
      </c>
      <c r="AF2892">
        <v>356.68064027000003</v>
      </c>
      <c r="AG2892">
        <v>357.94001048000001</v>
      </c>
      <c r="AH2892" t="s">
        <v>12</v>
      </c>
      <c r="AI2892" t="s">
        <v>12</v>
      </c>
    </row>
    <row r="2893" spans="1:35" x14ac:dyDescent="0.25">
      <c r="A2893">
        <v>1608215400</v>
      </c>
      <c r="B2893">
        <v>37.199440989999999</v>
      </c>
      <c r="C2893">
        <v>37.357641489999999</v>
      </c>
      <c r="D2893">
        <v>36.949909769999998</v>
      </c>
      <c r="E2893">
        <v>37.292959260000003</v>
      </c>
      <c r="F2893">
        <v>37.199440989999999</v>
      </c>
      <c r="G2893">
        <v>37.357641489999999</v>
      </c>
      <c r="H2893">
        <v>36.949909769999998</v>
      </c>
      <c r="I2893">
        <v>37.292959260000003</v>
      </c>
      <c r="J2893">
        <v>3685</v>
      </c>
      <c r="K2893">
        <v>3704.5</v>
      </c>
      <c r="L2893">
        <v>3682</v>
      </c>
      <c r="M2893">
        <v>3701.75</v>
      </c>
      <c r="N2893">
        <v>3697</v>
      </c>
      <c r="O2893">
        <v>3717.5</v>
      </c>
      <c r="P2893">
        <v>3692</v>
      </c>
      <c r="Q2893">
        <v>3712.75</v>
      </c>
      <c r="R2893">
        <v>3713.65</v>
      </c>
      <c r="S2893">
        <v>3725.12</v>
      </c>
      <c r="T2893">
        <v>3710.87</v>
      </c>
      <c r="U2893">
        <v>3722.48</v>
      </c>
      <c r="V2893">
        <v>0.09</v>
      </c>
      <c r="W2893">
        <v>0.09</v>
      </c>
      <c r="X2893">
        <v>0.09</v>
      </c>
      <c r="Y2893">
        <v>0.09</v>
      </c>
      <c r="Z2893">
        <v>0.09</v>
      </c>
      <c r="AA2893">
        <v>0.09</v>
      </c>
      <c r="AB2893">
        <v>0.09</v>
      </c>
      <c r="AC2893">
        <v>0.09</v>
      </c>
      <c r="AD2893">
        <v>359.65153171999998</v>
      </c>
      <c r="AE2893">
        <v>360.15435151999998</v>
      </c>
      <c r="AF2893">
        <v>358.79093628999999</v>
      </c>
      <c r="AG2893">
        <v>359.94162007</v>
      </c>
      <c r="AH2893" t="s">
        <v>12</v>
      </c>
      <c r="AI2893" t="s">
        <v>12</v>
      </c>
    </row>
    <row r="2894" spans="1:35" x14ac:dyDescent="0.25">
      <c r="A2894">
        <v>1608301800</v>
      </c>
      <c r="B2894">
        <v>37.392393890000001</v>
      </c>
      <c r="C2894">
        <v>37.422224280000002</v>
      </c>
      <c r="D2894">
        <v>36.20415002</v>
      </c>
      <c r="E2894">
        <v>36.860418600000003</v>
      </c>
      <c r="F2894">
        <v>37.392393890000001</v>
      </c>
      <c r="G2894">
        <v>37.422224280000002</v>
      </c>
      <c r="H2894">
        <v>36.20415002</v>
      </c>
      <c r="I2894">
        <v>36.860418600000003</v>
      </c>
      <c r="J2894">
        <v>3703</v>
      </c>
      <c r="K2894">
        <v>3711.75</v>
      </c>
      <c r="L2894">
        <v>3667.25</v>
      </c>
      <c r="M2894">
        <v>3695.5</v>
      </c>
      <c r="N2894">
        <v>3713</v>
      </c>
      <c r="O2894">
        <v>3723</v>
      </c>
      <c r="P2894">
        <v>3677.25</v>
      </c>
      <c r="Q2894">
        <v>3706.25</v>
      </c>
      <c r="R2894">
        <v>3722.39</v>
      </c>
      <c r="S2894">
        <v>3726.7</v>
      </c>
      <c r="T2894">
        <v>3685.84</v>
      </c>
      <c r="U2894">
        <v>3709.41</v>
      </c>
      <c r="V2894">
        <v>0.09</v>
      </c>
      <c r="W2894">
        <v>0.09</v>
      </c>
      <c r="X2894">
        <v>0.09</v>
      </c>
      <c r="Y2894">
        <v>0.09</v>
      </c>
      <c r="Z2894">
        <v>0.09</v>
      </c>
      <c r="AA2894">
        <v>0.09</v>
      </c>
      <c r="AB2894">
        <v>0.09</v>
      </c>
      <c r="AC2894">
        <v>0.09</v>
      </c>
      <c r="AD2894">
        <v>360.24265582999999</v>
      </c>
      <c r="AE2894">
        <v>360.41745077000002</v>
      </c>
      <c r="AF2894">
        <v>356.40687802999997</v>
      </c>
      <c r="AG2894">
        <v>358.50441727999998</v>
      </c>
      <c r="AH2894" t="s">
        <v>12</v>
      </c>
      <c r="AI2894" t="s">
        <v>12</v>
      </c>
    </row>
    <row r="2895" spans="1:35" x14ac:dyDescent="0.25">
      <c r="A2895">
        <v>1608561000</v>
      </c>
      <c r="B2895">
        <v>35.587655300000002</v>
      </c>
      <c r="C2895">
        <v>36.741047330000001</v>
      </c>
      <c r="D2895">
        <v>34.735003319999997</v>
      </c>
      <c r="E2895">
        <v>36.492510459999998</v>
      </c>
      <c r="F2895">
        <v>35.587655300000002</v>
      </c>
      <c r="G2895">
        <v>36.741047330000001</v>
      </c>
      <c r="H2895">
        <v>34.735003319999997</v>
      </c>
      <c r="I2895">
        <v>36.492510459999998</v>
      </c>
      <c r="J2895">
        <v>3710</v>
      </c>
      <c r="K2895">
        <v>3710</v>
      </c>
      <c r="L2895">
        <v>3587.5</v>
      </c>
      <c r="M2895">
        <v>3675.5</v>
      </c>
      <c r="N2895">
        <v>3718.25</v>
      </c>
      <c r="O2895">
        <v>3724</v>
      </c>
      <c r="P2895">
        <v>3596</v>
      </c>
      <c r="Q2895">
        <v>3685.75</v>
      </c>
      <c r="R2895">
        <v>3684.28</v>
      </c>
      <c r="S2895">
        <v>3702.9</v>
      </c>
      <c r="T2895">
        <v>3636.48</v>
      </c>
      <c r="U2895">
        <v>3694.92</v>
      </c>
      <c r="V2895">
        <v>0.09</v>
      </c>
      <c r="W2895">
        <v>0.09</v>
      </c>
      <c r="X2895">
        <v>0.09</v>
      </c>
      <c r="Y2895">
        <v>0.09</v>
      </c>
      <c r="Z2895">
        <v>0.09</v>
      </c>
      <c r="AA2895">
        <v>0.09</v>
      </c>
      <c r="AB2895">
        <v>0.09</v>
      </c>
      <c r="AC2895">
        <v>0.09</v>
      </c>
      <c r="AD2895">
        <v>354.41615790999998</v>
      </c>
      <c r="AE2895">
        <v>367.51606741000001</v>
      </c>
      <c r="AF2895">
        <v>351.56117391999999</v>
      </c>
      <c r="AG2895">
        <v>357.22258773999999</v>
      </c>
      <c r="AH2895" t="s">
        <v>12</v>
      </c>
      <c r="AI2895" t="s">
        <v>12</v>
      </c>
    </row>
    <row r="2896" spans="1:35" x14ac:dyDescent="0.25">
      <c r="A2896">
        <v>1608647400</v>
      </c>
      <c r="B2896">
        <v>36.55217124</v>
      </c>
      <c r="C2896">
        <v>36.591945090000003</v>
      </c>
      <c r="D2896">
        <v>35.920661879999997</v>
      </c>
      <c r="E2896">
        <v>36.248895609999998</v>
      </c>
      <c r="F2896">
        <v>36.55217124</v>
      </c>
      <c r="G2896">
        <v>36.591945090000003</v>
      </c>
      <c r="H2896">
        <v>35.920661879999997</v>
      </c>
      <c r="I2896">
        <v>36.248895609999998</v>
      </c>
      <c r="J2896">
        <v>3676.5</v>
      </c>
      <c r="K2896">
        <v>3684.75</v>
      </c>
      <c r="L2896">
        <v>3656.25</v>
      </c>
      <c r="M2896">
        <v>3666.75</v>
      </c>
      <c r="N2896">
        <v>3685</v>
      </c>
      <c r="O2896">
        <v>3695</v>
      </c>
      <c r="P2896">
        <v>3663.75</v>
      </c>
      <c r="Q2896">
        <v>3677.25</v>
      </c>
      <c r="R2896">
        <v>3698.08</v>
      </c>
      <c r="S2896">
        <v>3698.26</v>
      </c>
      <c r="T2896">
        <v>3676.16</v>
      </c>
      <c r="U2896">
        <v>3687.26</v>
      </c>
      <c r="V2896">
        <v>0.09</v>
      </c>
      <c r="W2896">
        <v>0.09</v>
      </c>
      <c r="X2896">
        <v>0.09</v>
      </c>
      <c r="Y2896">
        <v>0.09</v>
      </c>
      <c r="Z2896">
        <v>7.0000000000000007E-2</v>
      </c>
      <c r="AA2896">
        <v>7.0000000000000007E-2</v>
      </c>
      <c r="AB2896">
        <v>7.0000000000000007E-2</v>
      </c>
      <c r="AC2896">
        <v>7.0000000000000007E-2</v>
      </c>
      <c r="AD2896">
        <v>357.56246678000002</v>
      </c>
      <c r="AE2896">
        <v>357.68064758000003</v>
      </c>
      <c r="AF2896">
        <v>355.44550586999998</v>
      </c>
      <c r="AG2896">
        <v>356.62051629000001</v>
      </c>
      <c r="AH2896" t="s">
        <v>12</v>
      </c>
      <c r="AI2896" t="s">
        <v>12</v>
      </c>
    </row>
    <row r="2897" spans="1:35" x14ac:dyDescent="0.25">
      <c r="A2897">
        <v>1608733800</v>
      </c>
      <c r="B2897">
        <v>36.55552986</v>
      </c>
      <c r="C2897">
        <v>36.963360260000002</v>
      </c>
      <c r="D2897">
        <v>36.306852790000001</v>
      </c>
      <c r="E2897">
        <v>36.356588199999997</v>
      </c>
      <c r="F2897">
        <v>36.55552986</v>
      </c>
      <c r="G2897">
        <v>36.963360260000002</v>
      </c>
      <c r="H2897">
        <v>36.306852790000001</v>
      </c>
      <c r="I2897">
        <v>36.356588199999997</v>
      </c>
      <c r="J2897">
        <v>3668</v>
      </c>
      <c r="K2897">
        <v>3690.5</v>
      </c>
      <c r="L2897">
        <v>3641.5</v>
      </c>
      <c r="M2897">
        <v>3670.75</v>
      </c>
      <c r="N2897">
        <v>3674.25</v>
      </c>
      <c r="O2897">
        <v>3701.75</v>
      </c>
      <c r="P2897">
        <v>3651</v>
      </c>
      <c r="Q2897">
        <v>3681.5</v>
      </c>
      <c r="R2897">
        <v>3693.42</v>
      </c>
      <c r="S2897">
        <v>3711.24</v>
      </c>
      <c r="T2897">
        <v>3689.28</v>
      </c>
      <c r="U2897">
        <v>3690.01</v>
      </c>
      <c r="V2897">
        <v>0.09</v>
      </c>
      <c r="W2897">
        <v>0.09</v>
      </c>
      <c r="X2897">
        <v>0.09</v>
      </c>
      <c r="Y2897">
        <v>0.09</v>
      </c>
      <c r="Z2897">
        <v>0.06</v>
      </c>
      <c r="AA2897">
        <v>0.06</v>
      </c>
      <c r="AB2897">
        <v>0.06</v>
      </c>
      <c r="AC2897">
        <v>0.06</v>
      </c>
      <c r="AD2897">
        <v>357.63044258999997</v>
      </c>
      <c r="AE2897">
        <v>358.93169380000001</v>
      </c>
      <c r="AF2897">
        <v>356.59837558999999</v>
      </c>
      <c r="AG2897">
        <v>356.94097367000001</v>
      </c>
      <c r="AH2897" t="s">
        <v>12</v>
      </c>
      <c r="AI2897" t="s">
        <v>12</v>
      </c>
    </row>
    <row r="2898" spans="1:35" x14ac:dyDescent="0.25">
      <c r="A2898">
        <v>1608820200</v>
      </c>
      <c r="B2898">
        <v>36.510767989999998</v>
      </c>
      <c r="C2898">
        <v>36.779339229999998</v>
      </c>
      <c r="D2898">
        <v>36.321773409999999</v>
      </c>
      <c r="E2898">
        <v>36.779339229999998</v>
      </c>
      <c r="F2898">
        <v>36.510767989999998</v>
      </c>
      <c r="G2898">
        <v>36.779339229999998</v>
      </c>
      <c r="H2898">
        <v>36.321773409999999</v>
      </c>
      <c r="I2898">
        <v>36.779339229999998</v>
      </c>
      <c r="J2898">
        <v>3674.75</v>
      </c>
      <c r="K2898">
        <v>3685</v>
      </c>
      <c r="L2898">
        <v>3668.25</v>
      </c>
      <c r="M2898">
        <v>3684.25</v>
      </c>
      <c r="N2898">
        <v>3685.25</v>
      </c>
      <c r="O2898">
        <v>3696</v>
      </c>
      <c r="P2898">
        <v>3678.5</v>
      </c>
      <c r="Q2898">
        <v>3695</v>
      </c>
      <c r="R2898">
        <v>3694.03</v>
      </c>
      <c r="S2898">
        <v>3703.82</v>
      </c>
      <c r="T2898">
        <v>3689.32</v>
      </c>
      <c r="U2898">
        <v>3703.06</v>
      </c>
      <c r="V2898">
        <v>0.09</v>
      </c>
      <c r="W2898">
        <v>0.09</v>
      </c>
      <c r="X2898">
        <v>0.09</v>
      </c>
      <c r="Y2898">
        <v>0.09</v>
      </c>
      <c r="Z2898">
        <v>0.08</v>
      </c>
      <c r="AA2898">
        <v>0.08</v>
      </c>
      <c r="AB2898">
        <v>0.08</v>
      </c>
      <c r="AC2898">
        <v>0.08</v>
      </c>
      <c r="AD2898">
        <v>357.43622599999998</v>
      </c>
      <c r="AE2898">
        <v>358.35875483000001</v>
      </c>
      <c r="AF2898">
        <v>356.82444371000003</v>
      </c>
      <c r="AG2898">
        <v>358.32962234000001</v>
      </c>
      <c r="AH2898" t="s">
        <v>12</v>
      </c>
      <c r="AI2898" t="s">
        <v>12</v>
      </c>
    </row>
    <row r="2899" spans="1:35" x14ac:dyDescent="0.25">
      <c r="A2899">
        <v>1609165800</v>
      </c>
      <c r="B2899">
        <v>37.599973570000003</v>
      </c>
      <c r="C2899">
        <v>37.847705670000003</v>
      </c>
      <c r="D2899">
        <v>37.386111290000002</v>
      </c>
      <c r="E2899">
        <v>37.714365020000002</v>
      </c>
      <c r="F2899">
        <v>37.599973570000003</v>
      </c>
      <c r="G2899">
        <v>37.847705670000003</v>
      </c>
      <c r="H2899">
        <v>37.386111290000002</v>
      </c>
      <c r="I2899">
        <v>37.714365020000002</v>
      </c>
      <c r="J2899">
        <v>3675</v>
      </c>
      <c r="K2899">
        <v>3720.5</v>
      </c>
      <c r="L2899">
        <v>3665.75</v>
      </c>
      <c r="M2899">
        <v>3717</v>
      </c>
      <c r="N2899">
        <v>3682</v>
      </c>
      <c r="O2899">
        <v>3732.25</v>
      </c>
      <c r="P2899">
        <v>3676</v>
      </c>
      <c r="Q2899">
        <v>3727.5</v>
      </c>
      <c r="R2899">
        <v>3723.03</v>
      </c>
      <c r="S2899">
        <v>3740.51</v>
      </c>
      <c r="T2899">
        <v>3723.03</v>
      </c>
      <c r="U2899">
        <v>3735.36</v>
      </c>
      <c r="V2899">
        <v>0.09</v>
      </c>
      <c r="W2899">
        <v>0.09</v>
      </c>
      <c r="X2899">
        <v>0.09</v>
      </c>
      <c r="Y2899">
        <v>0.09</v>
      </c>
      <c r="Z2899">
        <v>0.09</v>
      </c>
      <c r="AA2899">
        <v>0.09</v>
      </c>
      <c r="AB2899">
        <v>0.09</v>
      </c>
      <c r="AC2899">
        <v>0.09</v>
      </c>
      <c r="AD2899">
        <v>360.99038973</v>
      </c>
      <c r="AE2899">
        <v>361.81581026999999</v>
      </c>
      <c r="AF2899">
        <v>360.33976412999999</v>
      </c>
      <c r="AG2899">
        <v>361.40795541</v>
      </c>
      <c r="AH2899" t="s">
        <v>12</v>
      </c>
      <c r="AI2899" t="s">
        <v>12</v>
      </c>
    </row>
    <row r="2900" spans="1:35" x14ac:dyDescent="0.25">
      <c r="A2900">
        <v>1609252200</v>
      </c>
      <c r="B2900">
        <v>38.221666249999998</v>
      </c>
      <c r="C2900">
        <v>38.276325479999997</v>
      </c>
      <c r="D2900">
        <v>37.316481709999998</v>
      </c>
      <c r="E2900">
        <v>37.490555659999998</v>
      </c>
      <c r="F2900">
        <v>38.221666249999998</v>
      </c>
      <c r="G2900">
        <v>38.276325479999997</v>
      </c>
      <c r="H2900">
        <v>37.316481709999998</v>
      </c>
      <c r="I2900">
        <v>37.490555659999998</v>
      </c>
      <c r="J2900">
        <v>3721</v>
      </c>
      <c r="K2900">
        <v>3736</v>
      </c>
      <c r="L2900">
        <v>3706</v>
      </c>
      <c r="M2900">
        <v>3709.5</v>
      </c>
      <c r="N2900">
        <v>3731</v>
      </c>
      <c r="O2900">
        <v>3747.75</v>
      </c>
      <c r="P2900">
        <v>3714.5</v>
      </c>
      <c r="Q2900">
        <v>3720</v>
      </c>
      <c r="R2900">
        <v>3750.01</v>
      </c>
      <c r="S2900">
        <v>3756.12</v>
      </c>
      <c r="T2900">
        <v>3723.31</v>
      </c>
      <c r="U2900">
        <v>3727.05</v>
      </c>
      <c r="V2900">
        <v>0.09</v>
      </c>
      <c r="W2900">
        <v>0.09</v>
      </c>
      <c r="X2900">
        <v>0.09</v>
      </c>
      <c r="Y2900">
        <v>0.09</v>
      </c>
      <c r="Z2900">
        <v>0.1</v>
      </c>
      <c r="AA2900">
        <v>0.1</v>
      </c>
      <c r="AB2900">
        <v>0.1</v>
      </c>
      <c r="AC2900">
        <v>0.1</v>
      </c>
      <c r="AD2900">
        <v>363.00053150999997</v>
      </c>
      <c r="AE2900">
        <v>363.18503728000002</v>
      </c>
      <c r="AF2900">
        <v>360.10670420999998</v>
      </c>
      <c r="AG2900">
        <v>360.71848648999998</v>
      </c>
      <c r="AH2900" t="s">
        <v>12</v>
      </c>
      <c r="AI2900" t="s">
        <v>12</v>
      </c>
    </row>
    <row r="2901" spans="1:35" x14ac:dyDescent="0.25">
      <c r="A2901">
        <v>1609338600</v>
      </c>
      <c r="B2901">
        <v>37.759126899999998</v>
      </c>
      <c r="C2901">
        <v>37.987909799999997</v>
      </c>
      <c r="D2901">
        <v>37.540291070000002</v>
      </c>
      <c r="E2901">
        <v>37.639761900000003</v>
      </c>
      <c r="F2901">
        <v>37.759126899999998</v>
      </c>
      <c r="G2901">
        <v>37.987909799999997</v>
      </c>
      <c r="H2901">
        <v>37.540291070000002</v>
      </c>
      <c r="I2901">
        <v>37.639761900000003</v>
      </c>
      <c r="J2901">
        <v>3712</v>
      </c>
      <c r="K2901">
        <v>3725.5</v>
      </c>
      <c r="L2901">
        <v>3707</v>
      </c>
      <c r="M2901">
        <v>3714</v>
      </c>
      <c r="N2901">
        <v>3724.5</v>
      </c>
      <c r="O2901">
        <v>3738.25</v>
      </c>
      <c r="P2901">
        <v>3716.5</v>
      </c>
      <c r="Q2901">
        <v>3724.25</v>
      </c>
      <c r="R2901">
        <v>3736.19</v>
      </c>
      <c r="S2901">
        <v>3744.63</v>
      </c>
      <c r="T2901">
        <v>3730.21</v>
      </c>
      <c r="U2901">
        <v>3732.05</v>
      </c>
      <c r="V2901">
        <v>0.09</v>
      </c>
      <c r="W2901">
        <v>0.09</v>
      </c>
      <c r="X2901">
        <v>0.09</v>
      </c>
      <c r="Y2901">
        <v>0.09</v>
      </c>
      <c r="Z2901">
        <v>0.09</v>
      </c>
      <c r="AA2901">
        <v>0.09</v>
      </c>
      <c r="AB2901">
        <v>0.09</v>
      </c>
      <c r="AC2901">
        <v>0.09</v>
      </c>
      <c r="AD2901">
        <v>361.57303952000001</v>
      </c>
      <c r="AE2901">
        <v>362.31106259000001</v>
      </c>
      <c r="AF2901">
        <v>360.82530561999999</v>
      </c>
      <c r="AG2901">
        <v>361.23316047999998</v>
      </c>
      <c r="AH2901" t="s">
        <v>12</v>
      </c>
      <c r="AI2901" t="s">
        <v>12</v>
      </c>
    </row>
    <row r="2902" spans="1:35" x14ac:dyDescent="0.25">
      <c r="A2902">
        <v>1609425000</v>
      </c>
      <c r="B2902">
        <v>37.604947109999998</v>
      </c>
      <c r="C2902">
        <v>38.460396250000002</v>
      </c>
      <c r="D2902">
        <v>37.425899620000003</v>
      </c>
      <c r="E2902">
        <v>38.226639800000001</v>
      </c>
      <c r="F2902">
        <v>37.604947109999998</v>
      </c>
      <c r="G2902">
        <v>38.460396250000002</v>
      </c>
      <c r="H2902">
        <v>37.425899620000003</v>
      </c>
      <c r="I2902">
        <v>38.226639800000001</v>
      </c>
      <c r="J2902">
        <v>3713.75</v>
      </c>
      <c r="K2902">
        <v>3741.25</v>
      </c>
      <c r="L2902">
        <v>3705.75</v>
      </c>
      <c r="M2902">
        <v>3738.5</v>
      </c>
      <c r="N2902">
        <v>3725</v>
      </c>
      <c r="O2902">
        <v>3753</v>
      </c>
      <c r="P2902">
        <v>3715</v>
      </c>
      <c r="Q2902">
        <v>3748.75</v>
      </c>
      <c r="R2902">
        <v>3733.27</v>
      </c>
      <c r="S2902">
        <v>3760.2</v>
      </c>
      <c r="T2902">
        <v>3726.88</v>
      </c>
      <c r="U2902">
        <v>3756.08</v>
      </c>
      <c r="V2902">
        <v>0.09</v>
      </c>
      <c r="W2902">
        <v>0.09</v>
      </c>
      <c r="X2902">
        <v>0.09</v>
      </c>
      <c r="Y2902">
        <v>0.09</v>
      </c>
      <c r="Z2902">
        <v>7.0000000000000007E-2</v>
      </c>
      <c r="AA2902">
        <v>7.0000000000000007E-2</v>
      </c>
      <c r="AB2902">
        <v>7.0000000000000007E-2</v>
      </c>
      <c r="AC2902">
        <v>7.0000000000000007E-2</v>
      </c>
      <c r="AD2902">
        <v>361.02923305000002</v>
      </c>
      <c r="AE2902">
        <v>363.82595205000001</v>
      </c>
      <c r="AF2902">
        <v>360.49707956999998</v>
      </c>
      <c r="AG2902">
        <v>363.06850731999998</v>
      </c>
      <c r="AH2902" t="s">
        <v>12</v>
      </c>
      <c r="AI2902" t="s">
        <v>12</v>
      </c>
    </row>
    <row r="2903" spans="1:35" x14ac:dyDescent="0.25">
      <c r="A2903">
        <v>1609770600</v>
      </c>
      <c r="B2903">
        <v>38.66431145</v>
      </c>
      <c r="C2903">
        <v>38.70409978</v>
      </c>
      <c r="D2903">
        <v>35.446430110000001</v>
      </c>
      <c r="E2903">
        <v>36.659974230000003</v>
      </c>
      <c r="F2903">
        <v>38.66431145</v>
      </c>
      <c r="G2903">
        <v>38.70409978</v>
      </c>
      <c r="H2903">
        <v>35.446430110000001</v>
      </c>
      <c r="I2903">
        <v>36.659974230000003</v>
      </c>
      <c r="J2903">
        <v>3739.75</v>
      </c>
      <c r="K2903">
        <v>3762.75</v>
      </c>
      <c r="L2903">
        <v>3643.25</v>
      </c>
      <c r="M2903">
        <v>3682</v>
      </c>
      <c r="N2903">
        <v>3748.75</v>
      </c>
      <c r="O2903">
        <v>3773.25</v>
      </c>
      <c r="P2903">
        <v>3652.5</v>
      </c>
      <c r="Q2903">
        <v>3692.25</v>
      </c>
      <c r="R2903">
        <v>3764.61</v>
      </c>
      <c r="S2903">
        <v>3769.99</v>
      </c>
      <c r="T2903">
        <v>3662.71</v>
      </c>
      <c r="U2903">
        <v>3700.66</v>
      </c>
      <c r="V2903">
        <v>0.09</v>
      </c>
      <c r="W2903">
        <v>0.09</v>
      </c>
      <c r="X2903">
        <v>0.09</v>
      </c>
      <c r="Y2903">
        <v>0.09</v>
      </c>
      <c r="Z2903">
        <v>0.1</v>
      </c>
      <c r="AA2903">
        <v>0.1</v>
      </c>
      <c r="AB2903">
        <v>0.1</v>
      </c>
      <c r="AC2903">
        <v>0.1</v>
      </c>
      <c r="AD2903">
        <v>364.457156</v>
      </c>
      <c r="AE2903">
        <v>364.59310761</v>
      </c>
      <c r="AF2903">
        <v>354.27049546000001</v>
      </c>
      <c r="AG2903">
        <v>358.12569492</v>
      </c>
      <c r="AH2903" t="s">
        <v>12</v>
      </c>
      <c r="AI2903" t="s">
        <v>12</v>
      </c>
    </row>
    <row r="2904" spans="1:35" x14ac:dyDescent="0.25">
      <c r="A2904">
        <v>1609857000</v>
      </c>
      <c r="B2904">
        <v>36.446111950000002</v>
      </c>
      <c r="C2904">
        <v>37.754153359999997</v>
      </c>
      <c r="D2904">
        <v>36.441138410000001</v>
      </c>
      <c r="E2904">
        <v>37.386111290000002</v>
      </c>
      <c r="F2904">
        <v>36.446111950000002</v>
      </c>
      <c r="G2904">
        <v>37.754153359999997</v>
      </c>
      <c r="H2904">
        <v>36.441138410000001</v>
      </c>
      <c r="I2904">
        <v>37.386111290000002</v>
      </c>
      <c r="J2904">
        <v>3683.25</v>
      </c>
      <c r="K2904">
        <v>3719.25</v>
      </c>
      <c r="L2904">
        <v>3663.25</v>
      </c>
      <c r="M2904">
        <v>3708</v>
      </c>
      <c r="N2904">
        <v>3695</v>
      </c>
      <c r="O2904">
        <v>3730</v>
      </c>
      <c r="P2904">
        <v>3673.25</v>
      </c>
      <c r="Q2904">
        <v>3718.25</v>
      </c>
      <c r="R2904">
        <v>3698.02</v>
      </c>
      <c r="S2904">
        <v>3737.83</v>
      </c>
      <c r="T2904">
        <v>3695.07</v>
      </c>
      <c r="U2904">
        <v>3726.87</v>
      </c>
      <c r="V2904">
        <v>0.09</v>
      </c>
      <c r="W2904">
        <v>0.09</v>
      </c>
      <c r="X2904">
        <v>0.09</v>
      </c>
      <c r="Y2904">
        <v>0.09</v>
      </c>
      <c r="Z2904">
        <v>0.11</v>
      </c>
      <c r="AA2904">
        <v>0.11</v>
      </c>
      <c r="AB2904">
        <v>0.11</v>
      </c>
      <c r="AC2904">
        <v>0.11</v>
      </c>
      <c r="AD2904">
        <v>357.45564766000001</v>
      </c>
      <c r="AE2904">
        <v>361.7284128</v>
      </c>
      <c r="AF2904">
        <v>357.40709350999998</v>
      </c>
      <c r="AG2904">
        <v>360.59224570999999</v>
      </c>
      <c r="AH2904" t="s">
        <v>12</v>
      </c>
      <c r="AI2904" t="s">
        <v>12</v>
      </c>
    </row>
    <row r="2905" spans="1:35" x14ac:dyDescent="0.25">
      <c r="A2905">
        <v>1609943400</v>
      </c>
      <c r="B2905">
        <v>36.913624849999998</v>
      </c>
      <c r="C2905">
        <v>39.116903720000003</v>
      </c>
      <c r="D2905">
        <v>36.739550889999997</v>
      </c>
      <c r="E2905">
        <v>38.087380629999998</v>
      </c>
      <c r="F2905">
        <v>36.913624849999998</v>
      </c>
      <c r="G2905">
        <v>39.116903720000003</v>
      </c>
      <c r="H2905">
        <v>36.739550889999997</v>
      </c>
      <c r="I2905">
        <v>38.087380629999998</v>
      </c>
      <c r="J2905">
        <v>3703.25</v>
      </c>
      <c r="K2905">
        <v>3764</v>
      </c>
      <c r="L2905">
        <v>3676.5</v>
      </c>
      <c r="M2905">
        <v>3730.5</v>
      </c>
      <c r="N2905">
        <v>3717.5</v>
      </c>
      <c r="O2905">
        <v>3774.75</v>
      </c>
      <c r="P2905">
        <v>3685.5</v>
      </c>
      <c r="Q2905">
        <v>3740.5</v>
      </c>
      <c r="R2905">
        <v>3712.2</v>
      </c>
      <c r="S2905">
        <v>3783.04</v>
      </c>
      <c r="T2905">
        <v>3705.34</v>
      </c>
      <c r="U2905">
        <v>3748.15</v>
      </c>
      <c r="V2905">
        <v>0.09</v>
      </c>
      <c r="W2905">
        <v>0.09</v>
      </c>
      <c r="X2905">
        <v>0.09</v>
      </c>
      <c r="Y2905">
        <v>0.09</v>
      </c>
      <c r="Z2905">
        <v>0.1</v>
      </c>
      <c r="AA2905">
        <v>0.1</v>
      </c>
      <c r="AB2905">
        <v>0.1</v>
      </c>
      <c r="AC2905">
        <v>0.1</v>
      </c>
      <c r="AD2905">
        <v>359.01909126999999</v>
      </c>
      <c r="AE2905">
        <v>366.07886458000002</v>
      </c>
      <c r="AF2905">
        <v>358.44615229999999</v>
      </c>
      <c r="AG2905">
        <v>362.74804993999999</v>
      </c>
      <c r="AH2905" t="s">
        <v>12</v>
      </c>
      <c r="AI2905" t="s">
        <v>12</v>
      </c>
    </row>
    <row r="2906" spans="1:35" x14ac:dyDescent="0.25">
      <c r="A2906">
        <v>1610029800</v>
      </c>
      <c r="B2906">
        <v>38.85827956</v>
      </c>
      <c r="C2906">
        <v>40.012141190000001</v>
      </c>
      <c r="D2906">
        <v>38.79859707</v>
      </c>
      <c r="E2906">
        <v>39.763464110000001</v>
      </c>
      <c r="F2906">
        <v>38.85827956</v>
      </c>
      <c r="G2906">
        <v>40.012141190000001</v>
      </c>
      <c r="H2906">
        <v>38.79859707</v>
      </c>
      <c r="I2906">
        <v>39.763464110000001</v>
      </c>
      <c r="J2906">
        <v>3738.25</v>
      </c>
      <c r="K2906">
        <v>3793</v>
      </c>
      <c r="L2906">
        <v>3734.25</v>
      </c>
      <c r="M2906">
        <v>3785</v>
      </c>
      <c r="N2906">
        <v>3752.5</v>
      </c>
      <c r="O2906">
        <v>3804</v>
      </c>
      <c r="P2906">
        <v>3742</v>
      </c>
      <c r="Q2906">
        <v>3795.5</v>
      </c>
      <c r="R2906">
        <v>3764.71</v>
      </c>
      <c r="S2906">
        <v>3811.55</v>
      </c>
      <c r="T2906">
        <v>3764.71</v>
      </c>
      <c r="U2906">
        <v>3803.8</v>
      </c>
      <c r="V2906">
        <v>0.09</v>
      </c>
      <c r="W2906">
        <v>0.09</v>
      </c>
      <c r="X2906">
        <v>0.09</v>
      </c>
      <c r="Y2906">
        <v>0.09</v>
      </c>
      <c r="Z2906">
        <v>0.1</v>
      </c>
      <c r="AA2906">
        <v>0.1</v>
      </c>
      <c r="AB2906">
        <v>0.1</v>
      </c>
      <c r="AC2906">
        <v>0.1</v>
      </c>
      <c r="AD2906">
        <v>365.22431155999999</v>
      </c>
      <c r="AE2906">
        <v>368.91442690999997</v>
      </c>
      <c r="AF2906">
        <v>365.03980579</v>
      </c>
      <c r="AG2906">
        <v>368.13756052000002</v>
      </c>
      <c r="AH2906" t="s">
        <v>12</v>
      </c>
      <c r="AI2906" t="s">
        <v>12</v>
      </c>
    </row>
    <row r="2907" spans="1:35" x14ac:dyDescent="0.25">
      <c r="A2907">
        <v>1610116200</v>
      </c>
      <c r="B2907">
        <v>40.235950549999998</v>
      </c>
      <c r="C2907">
        <v>40.514468880000003</v>
      </c>
      <c r="D2907">
        <v>39.136797889999997</v>
      </c>
      <c r="E2907">
        <v>40.444839289999997</v>
      </c>
      <c r="F2907">
        <v>40.235950549999998</v>
      </c>
      <c r="G2907">
        <v>40.514468880000003</v>
      </c>
      <c r="H2907">
        <v>39.136797889999997</v>
      </c>
      <c r="I2907">
        <v>40.444839289999997</v>
      </c>
      <c r="J2907">
        <v>3785.25</v>
      </c>
      <c r="K2907">
        <v>3812.75</v>
      </c>
      <c r="L2907">
        <v>3765</v>
      </c>
      <c r="M2907">
        <v>3807</v>
      </c>
      <c r="N2907">
        <v>3797.75</v>
      </c>
      <c r="O2907">
        <v>3824.5</v>
      </c>
      <c r="P2907">
        <v>3775</v>
      </c>
      <c r="Q2907">
        <v>3817.5</v>
      </c>
      <c r="R2907">
        <v>3815.05</v>
      </c>
      <c r="S2907">
        <v>3826.69</v>
      </c>
      <c r="T2907">
        <v>3783.6</v>
      </c>
      <c r="U2907">
        <v>3824.69</v>
      </c>
      <c r="V2907">
        <v>0.09</v>
      </c>
      <c r="W2907">
        <v>0.09</v>
      </c>
      <c r="X2907">
        <v>0.09</v>
      </c>
      <c r="Y2907">
        <v>0.09</v>
      </c>
      <c r="Z2907">
        <v>0.09</v>
      </c>
      <c r="AA2907">
        <v>0.09</v>
      </c>
      <c r="AB2907">
        <v>0.09</v>
      </c>
      <c r="AC2907">
        <v>0.09</v>
      </c>
      <c r="AD2907">
        <v>369.58447417000002</v>
      </c>
      <c r="AE2907">
        <v>370.45844885999998</v>
      </c>
      <c r="AF2907">
        <v>366.19539454</v>
      </c>
      <c r="AG2907">
        <v>370.23509976999998</v>
      </c>
      <c r="AH2907" t="s">
        <v>12</v>
      </c>
      <c r="AI2907" t="s">
        <v>12</v>
      </c>
    </row>
    <row r="2908" spans="1:35" x14ac:dyDescent="0.25">
      <c r="A2908">
        <v>1610375400</v>
      </c>
      <c r="B2908">
        <v>39.355633709999999</v>
      </c>
      <c r="C2908">
        <v>40.226003470000002</v>
      </c>
      <c r="D2908">
        <v>39.330765999999997</v>
      </c>
      <c r="E2908">
        <v>39.639125579999998</v>
      </c>
      <c r="F2908">
        <v>39.355633709999999</v>
      </c>
      <c r="G2908">
        <v>40.226003470000002</v>
      </c>
      <c r="H2908">
        <v>39.330765999999997</v>
      </c>
      <c r="I2908">
        <v>39.639125579999998</v>
      </c>
      <c r="J2908">
        <v>3807</v>
      </c>
      <c r="K2908">
        <v>3810</v>
      </c>
      <c r="L2908">
        <v>3768.75</v>
      </c>
      <c r="M2908">
        <v>3781.5</v>
      </c>
      <c r="N2908">
        <v>3815.5</v>
      </c>
      <c r="O2908">
        <v>3820.75</v>
      </c>
      <c r="P2908">
        <v>3776.5</v>
      </c>
      <c r="Q2908">
        <v>3792</v>
      </c>
      <c r="R2908">
        <v>3803.14</v>
      </c>
      <c r="S2908">
        <v>3817.86</v>
      </c>
      <c r="T2908">
        <v>3789.02</v>
      </c>
      <c r="U2908">
        <v>3799.62</v>
      </c>
      <c r="V2908">
        <v>0.09</v>
      </c>
      <c r="W2908">
        <v>0.09</v>
      </c>
      <c r="X2908">
        <v>0.09</v>
      </c>
      <c r="Y2908">
        <v>0.09</v>
      </c>
      <c r="Z2908">
        <v>0.09</v>
      </c>
      <c r="AA2908">
        <v>0.09</v>
      </c>
      <c r="AB2908">
        <v>0.09</v>
      </c>
      <c r="AC2908">
        <v>0.09</v>
      </c>
      <c r="AD2908">
        <v>366.92370677999997</v>
      </c>
      <c r="AE2908">
        <v>369.57476334</v>
      </c>
      <c r="AF2908">
        <v>366.79639780000002</v>
      </c>
      <c r="AG2908">
        <v>367.73941649</v>
      </c>
      <c r="AH2908" t="s">
        <v>12</v>
      </c>
      <c r="AI2908" t="s">
        <v>12</v>
      </c>
    </row>
    <row r="2909" spans="1:35" x14ac:dyDescent="0.25">
      <c r="A2909">
        <v>1610461800</v>
      </c>
      <c r="B2909">
        <v>39.698808069999998</v>
      </c>
      <c r="C2909">
        <v>39.987273479999999</v>
      </c>
      <c r="D2909">
        <v>38.898067900000001</v>
      </c>
      <c r="E2909">
        <v>39.668966820000001</v>
      </c>
      <c r="F2909">
        <v>39.698808069999998</v>
      </c>
      <c r="G2909">
        <v>39.987273479999999</v>
      </c>
      <c r="H2909">
        <v>38.898067900000001</v>
      </c>
      <c r="I2909">
        <v>39.668966820000001</v>
      </c>
      <c r="J2909">
        <v>3782</v>
      </c>
      <c r="K2909">
        <v>3794.25</v>
      </c>
      <c r="L2909">
        <v>3759.5</v>
      </c>
      <c r="M2909">
        <v>3784</v>
      </c>
      <c r="N2909">
        <v>3794.25</v>
      </c>
      <c r="O2909">
        <v>3806.75</v>
      </c>
      <c r="P2909">
        <v>3768</v>
      </c>
      <c r="Q2909">
        <v>3794.5</v>
      </c>
      <c r="R2909">
        <v>3801.62</v>
      </c>
      <c r="S2909">
        <v>3810.78</v>
      </c>
      <c r="T2909">
        <v>3776.51</v>
      </c>
      <c r="U2909">
        <v>3801.2</v>
      </c>
      <c r="V2909">
        <v>0.09</v>
      </c>
      <c r="W2909">
        <v>0.09</v>
      </c>
      <c r="X2909">
        <v>0.09</v>
      </c>
      <c r="Y2909">
        <v>0.09</v>
      </c>
      <c r="Z2909">
        <v>0.08</v>
      </c>
      <c r="AA2909">
        <v>0.08</v>
      </c>
      <c r="AB2909">
        <v>0.08</v>
      </c>
      <c r="AC2909">
        <v>0.08</v>
      </c>
      <c r="AD2909">
        <v>367.93363309</v>
      </c>
      <c r="AE2909">
        <v>368.87558359000002</v>
      </c>
      <c r="AF2909">
        <v>365.47679312999998</v>
      </c>
      <c r="AG2909">
        <v>367.81710313000002</v>
      </c>
      <c r="AH2909" t="s">
        <v>12</v>
      </c>
      <c r="AI2909" t="s">
        <v>12</v>
      </c>
    </row>
    <row r="2910" spans="1:35" x14ac:dyDescent="0.25">
      <c r="A2910">
        <v>1610548200</v>
      </c>
      <c r="B2910">
        <v>39.634152030000003</v>
      </c>
      <c r="C2910">
        <v>40.300606590000001</v>
      </c>
      <c r="D2910">
        <v>39.365580790000003</v>
      </c>
      <c r="E2910">
        <v>39.957432230000002</v>
      </c>
      <c r="F2910">
        <v>39.634152030000003</v>
      </c>
      <c r="G2910">
        <v>40.300606590000001</v>
      </c>
      <c r="H2910">
        <v>39.365580790000003</v>
      </c>
      <c r="I2910">
        <v>39.957432230000002</v>
      </c>
      <c r="J2910">
        <v>3780.5</v>
      </c>
      <c r="K2910">
        <v>3802.5</v>
      </c>
      <c r="L2910">
        <v>3768.5</v>
      </c>
      <c r="M2910">
        <v>3793.5</v>
      </c>
      <c r="N2910">
        <v>3792</v>
      </c>
      <c r="O2910">
        <v>3813.5</v>
      </c>
      <c r="P2910">
        <v>3776.5</v>
      </c>
      <c r="Q2910">
        <v>3803.75</v>
      </c>
      <c r="R2910">
        <v>3802.23</v>
      </c>
      <c r="S2910">
        <v>3820.96</v>
      </c>
      <c r="T2910">
        <v>3791.5</v>
      </c>
      <c r="U2910">
        <v>3809.85</v>
      </c>
      <c r="V2910">
        <v>0.09</v>
      </c>
      <c r="W2910">
        <v>0.09</v>
      </c>
      <c r="X2910">
        <v>0.09</v>
      </c>
      <c r="Y2910">
        <v>0.09</v>
      </c>
      <c r="Z2910">
        <v>0.08</v>
      </c>
      <c r="AA2910">
        <v>0.08</v>
      </c>
      <c r="AB2910">
        <v>0.08</v>
      </c>
      <c r="AC2910">
        <v>0.08</v>
      </c>
      <c r="AD2910">
        <v>367.73941649</v>
      </c>
      <c r="AE2910">
        <v>369.84666657999998</v>
      </c>
      <c r="AF2910">
        <v>366.92370677999997</v>
      </c>
      <c r="AG2910">
        <v>368.80760778000001</v>
      </c>
      <c r="AH2910" t="s">
        <v>12</v>
      </c>
      <c r="AI2910" t="s">
        <v>12</v>
      </c>
    </row>
    <row r="2911" spans="1:35" x14ac:dyDescent="0.25">
      <c r="A2911">
        <v>1610634600</v>
      </c>
      <c r="B2911">
        <v>40.22102993</v>
      </c>
      <c r="C2911">
        <v>40.38465944</v>
      </c>
      <c r="D2911">
        <v>39.430236829999998</v>
      </c>
      <c r="E2911">
        <v>39.544628289999999</v>
      </c>
      <c r="F2911">
        <v>40.22102993</v>
      </c>
      <c r="G2911">
        <v>40.38465944</v>
      </c>
      <c r="H2911">
        <v>39.430236829999998</v>
      </c>
      <c r="I2911">
        <v>39.544628289999999</v>
      </c>
      <c r="J2911">
        <v>3798.25</v>
      </c>
      <c r="K2911">
        <v>3809.25</v>
      </c>
      <c r="L2911">
        <v>3777</v>
      </c>
      <c r="M2911">
        <v>3781</v>
      </c>
      <c r="N2911">
        <v>3808.5</v>
      </c>
      <c r="O2911">
        <v>3817.75</v>
      </c>
      <c r="P2911">
        <v>3786.25</v>
      </c>
      <c r="Q2911">
        <v>3791.25</v>
      </c>
      <c r="R2911">
        <v>3814.98</v>
      </c>
      <c r="S2911">
        <v>3823.6</v>
      </c>
      <c r="T2911">
        <v>3792.86</v>
      </c>
      <c r="U2911">
        <v>3795.55</v>
      </c>
      <c r="V2911">
        <v>0.09</v>
      </c>
      <c r="W2911">
        <v>0.09</v>
      </c>
      <c r="X2911">
        <v>0.09</v>
      </c>
      <c r="Y2911">
        <v>0.09</v>
      </c>
      <c r="Z2911">
        <v>0.08</v>
      </c>
      <c r="AA2911">
        <v>0.08</v>
      </c>
      <c r="AB2911">
        <v>0.08</v>
      </c>
      <c r="AC2911">
        <v>0.08</v>
      </c>
      <c r="AD2911">
        <v>369.58447417000002</v>
      </c>
      <c r="AE2911">
        <v>370.10885897999998</v>
      </c>
      <c r="AF2911">
        <v>367.16647753000001</v>
      </c>
      <c r="AG2911">
        <v>367.51606741000001</v>
      </c>
      <c r="AH2911" t="s">
        <v>12</v>
      </c>
      <c r="AI2911" t="s">
        <v>12</v>
      </c>
    </row>
    <row r="2912" spans="1:35" x14ac:dyDescent="0.25">
      <c r="A2912">
        <v>1610721000</v>
      </c>
      <c r="B2912">
        <v>38.99256518</v>
      </c>
      <c r="C2912">
        <v>39.26113642</v>
      </c>
      <c r="D2912">
        <v>38.05256584</v>
      </c>
      <c r="E2912">
        <v>38.669284990000001</v>
      </c>
      <c r="F2912">
        <v>38.99256518</v>
      </c>
      <c r="G2912">
        <v>39.26113642</v>
      </c>
      <c r="H2912">
        <v>38.05256584</v>
      </c>
      <c r="I2912">
        <v>38.669284990000001</v>
      </c>
      <c r="J2912">
        <v>3784.75</v>
      </c>
      <c r="K2912">
        <v>3787</v>
      </c>
      <c r="L2912">
        <v>3732.5</v>
      </c>
      <c r="M2912">
        <v>3752.25</v>
      </c>
      <c r="N2912">
        <v>3793</v>
      </c>
      <c r="O2912">
        <v>3797.75</v>
      </c>
      <c r="P2912">
        <v>3741.5</v>
      </c>
      <c r="Q2912">
        <v>3762.25</v>
      </c>
      <c r="R2912">
        <v>3788.73</v>
      </c>
      <c r="S2912">
        <v>3788.73</v>
      </c>
      <c r="T2912">
        <v>3749.62</v>
      </c>
      <c r="U2912">
        <v>3768.26</v>
      </c>
      <c r="V2912">
        <v>0.09</v>
      </c>
      <c r="W2912">
        <v>0.09</v>
      </c>
      <c r="X2912">
        <v>0.09</v>
      </c>
      <c r="Y2912">
        <v>0.09</v>
      </c>
      <c r="Z2912">
        <v>0.08</v>
      </c>
      <c r="AA2912">
        <v>0.08</v>
      </c>
      <c r="AB2912">
        <v>0.08</v>
      </c>
      <c r="AC2912">
        <v>0.08</v>
      </c>
      <c r="AD2912">
        <v>365.82638300999997</v>
      </c>
      <c r="AE2912">
        <v>366.66151438000003</v>
      </c>
      <c r="AF2912">
        <v>362.89371239000002</v>
      </c>
      <c r="AG2912">
        <v>364.83587835999998</v>
      </c>
      <c r="AH2912" t="s">
        <v>12</v>
      </c>
      <c r="AI2912" t="s">
        <v>12</v>
      </c>
    </row>
    <row r="2913" spans="1:35" x14ac:dyDescent="0.25">
      <c r="A2913">
        <v>1611066600</v>
      </c>
      <c r="B2913">
        <v>39.479972250000003</v>
      </c>
      <c r="C2913">
        <v>39.757943480000002</v>
      </c>
      <c r="D2913">
        <v>39.007485809999999</v>
      </c>
      <c r="E2913">
        <v>39.584416619999999</v>
      </c>
      <c r="F2913">
        <v>39.479972250000003</v>
      </c>
      <c r="G2913">
        <v>39.757943480000002</v>
      </c>
      <c r="H2913">
        <v>39.007485809999999</v>
      </c>
      <c r="I2913">
        <v>39.584416619999999</v>
      </c>
      <c r="J2913">
        <v>3742.5</v>
      </c>
      <c r="K2913">
        <v>3786.75</v>
      </c>
      <c r="L2913">
        <v>3731.5</v>
      </c>
      <c r="M2913">
        <v>3780.5</v>
      </c>
      <c r="N2913">
        <v>3750</v>
      </c>
      <c r="O2913">
        <v>3797</v>
      </c>
      <c r="P2913">
        <v>3740.5</v>
      </c>
      <c r="Q2913">
        <v>3790.5</v>
      </c>
      <c r="R2913">
        <v>3781.88</v>
      </c>
      <c r="S2913">
        <v>3804.53</v>
      </c>
      <c r="T2913">
        <v>3780.37</v>
      </c>
      <c r="U2913">
        <v>3798.92</v>
      </c>
      <c r="V2913">
        <v>0.09</v>
      </c>
      <c r="W2913">
        <v>0.09</v>
      </c>
      <c r="X2913">
        <v>0.09</v>
      </c>
      <c r="Y2913">
        <v>0.09</v>
      </c>
      <c r="Z2913">
        <v>7.0000000000000007E-2</v>
      </c>
      <c r="AA2913">
        <v>7.0000000000000007E-2</v>
      </c>
      <c r="AB2913">
        <v>7.0000000000000007E-2</v>
      </c>
      <c r="AC2913">
        <v>7.0000000000000007E-2</v>
      </c>
      <c r="AD2913">
        <v>367.39953745000003</v>
      </c>
      <c r="AE2913">
        <v>368.26380131000002</v>
      </c>
      <c r="AF2913">
        <v>365.85551550000002</v>
      </c>
      <c r="AG2913">
        <v>367.70057316999998</v>
      </c>
      <c r="AH2913" t="s">
        <v>12</v>
      </c>
      <c r="AI2913" t="s">
        <v>12</v>
      </c>
    </row>
    <row r="2914" spans="1:35" x14ac:dyDescent="0.25">
      <c r="A2914">
        <v>1611153000</v>
      </c>
      <c r="B2914">
        <v>40.350342009999999</v>
      </c>
      <c r="C2914">
        <v>41.499230089999998</v>
      </c>
      <c r="D2914">
        <v>40.226003470000002</v>
      </c>
      <c r="E2914">
        <v>41.210764679999997</v>
      </c>
      <c r="F2914">
        <v>40.350342009999999</v>
      </c>
      <c r="G2914">
        <v>41.499230089999998</v>
      </c>
      <c r="H2914">
        <v>40.226003470000002</v>
      </c>
      <c r="I2914">
        <v>41.210764679999997</v>
      </c>
      <c r="J2914">
        <v>3784</v>
      </c>
      <c r="K2914">
        <v>3841.25</v>
      </c>
      <c r="L2914">
        <v>3778.75</v>
      </c>
      <c r="M2914">
        <v>3835</v>
      </c>
      <c r="N2914">
        <v>3796.75</v>
      </c>
      <c r="O2914">
        <v>3852.5</v>
      </c>
      <c r="P2914">
        <v>3788.5</v>
      </c>
      <c r="Q2914">
        <v>3845</v>
      </c>
      <c r="R2914">
        <v>3816.22</v>
      </c>
      <c r="S2914">
        <v>3859.75</v>
      </c>
      <c r="T2914">
        <v>3816.22</v>
      </c>
      <c r="U2914">
        <v>3851.86</v>
      </c>
      <c r="V2914">
        <v>0.09</v>
      </c>
      <c r="W2914">
        <v>0.09</v>
      </c>
      <c r="X2914">
        <v>0.09</v>
      </c>
      <c r="Y2914">
        <v>0.09</v>
      </c>
      <c r="Z2914">
        <v>0.06</v>
      </c>
      <c r="AA2914">
        <v>0.06</v>
      </c>
      <c r="AB2914">
        <v>0.06</v>
      </c>
      <c r="AC2914">
        <v>0.06</v>
      </c>
      <c r="AD2914">
        <v>370.08943732</v>
      </c>
      <c r="AE2914">
        <v>373.66302272000001</v>
      </c>
      <c r="AF2914">
        <v>369.68158247000002</v>
      </c>
      <c r="AG2914">
        <v>372.78904803</v>
      </c>
      <c r="AH2914" t="s">
        <v>12</v>
      </c>
      <c r="AI2914" t="s">
        <v>12</v>
      </c>
    </row>
    <row r="2915" spans="1:35" x14ac:dyDescent="0.25">
      <c r="A2915">
        <v>1611239400</v>
      </c>
      <c r="B2915">
        <v>41.399709520000002</v>
      </c>
      <c r="C2915">
        <v>41.553939040000003</v>
      </c>
      <c r="D2915">
        <v>41.011823020000001</v>
      </c>
      <c r="E2915">
        <v>41.305261969999997</v>
      </c>
      <c r="F2915">
        <v>41.399709520000002</v>
      </c>
      <c r="G2915">
        <v>41.553939040000003</v>
      </c>
      <c r="H2915">
        <v>41.011823020000001</v>
      </c>
      <c r="I2915">
        <v>41.305261969999997</v>
      </c>
      <c r="J2915">
        <v>3838</v>
      </c>
      <c r="K2915">
        <v>3848.75</v>
      </c>
      <c r="L2915">
        <v>3827.5</v>
      </c>
      <c r="M2915">
        <v>3836</v>
      </c>
      <c r="N2915">
        <v>3841.5</v>
      </c>
      <c r="O2915">
        <v>3859.75</v>
      </c>
      <c r="P2915">
        <v>3836.5</v>
      </c>
      <c r="Q2915">
        <v>3846</v>
      </c>
      <c r="R2915">
        <v>3857.46</v>
      </c>
      <c r="S2915">
        <v>3861.45</v>
      </c>
      <c r="T2915">
        <v>3845.05</v>
      </c>
      <c r="U2915">
        <v>3853.08</v>
      </c>
      <c r="V2915">
        <v>0.08</v>
      </c>
      <c r="W2915">
        <v>0.08</v>
      </c>
      <c r="X2915">
        <v>0.08</v>
      </c>
      <c r="Y2915">
        <v>0.08</v>
      </c>
      <c r="Z2915">
        <v>0.04</v>
      </c>
      <c r="AA2915">
        <v>0.04</v>
      </c>
      <c r="AB2915">
        <v>0.04</v>
      </c>
      <c r="AC2915">
        <v>0.04</v>
      </c>
      <c r="AD2915">
        <v>373.37169782000001</v>
      </c>
      <c r="AE2915">
        <v>373.81839599</v>
      </c>
      <c r="AF2915">
        <v>372.16755491999999</v>
      </c>
      <c r="AG2915">
        <v>373.12892706999997</v>
      </c>
      <c r="AH2915" t="s">
        <v>12</v>
      </c>
      <c r="AI2915" t="s">
        <v>12</v>
      </c>
    </row>
    <row r="2916" spans="1:35" x14ac:dyDescent="0.25">
      <c r="A2916">
        <v>1611325800</v>
      </c>
      <c r="B2916">
        <v>40.688542830000003</v>
      </c>
      <c r="C2916">
        <v>41.270447179999998</v>
      </c>
      <c r="D2916">
        <v>40.554257210000003</v>
      </c>
      <c r="E2916">
        <v>40.887484489999999</v>
      </c>
      <c r="F2916">
        <v>40.688542830000003</v>
      </c>
      <c r="G2916">
        <v>41.270447179999998</v>
      </c>
      <c r="H2916">
        <v>40.554257210000003</v>
      </c>
      <c r="I2916">
        <v>40.887484489999999</v>
      </c>
      <c r="J2916">
        <v>3834</v>
      </c>
      <c r="K2916">
        <v>3836.5</v>
      </c>
      <c r="L2916">
        <v>3804.75</v>
      </c>
      <c r="M2916">
        <v>3824.25</v>
      </c>
      <c r="N2916">
        <v>3846.75</v>
      </c>
      <c r="O2916">
        <v>3849</v>
      </c>
      <c r="P2916">
        <v>3813.25</v>
      </c>
      <c r="Q2916">
        <v>3834.25</v>
      </c>
      <c r="R2916">
        <v>3844.24</v>
      </c>
      <c r="S2916">
        <v>3852.31</v>
      </c>
      <c r="T2916">
        <v>3830.41</v>
      </c>
      <c r="U2916">
        <v>3841.48</v>
      </c>
      <c r="V2916">
        <v>0.08</v>
      </c>
      <c r="W2916">
        <v>0.08</v>
      </c>
      <c r="X2916">
        <v>0.08</v>
      </c>
      <c r="Y2916">
        <v>0.08</v>
      </c>
      <c r="Z2916">
        <v>0.05</v>
      </c>
      <c r="AA2916">
        <v>0.05</v>
      </c>
      <c r="AB2916">
        <v>0.05</v>
      </c>
      <c r="AC2916">
        <v>0.05</v>
      </c>
      <c r="AD2916">
        <v>371.19647192999997</v>
      </c>
      <c r="AE2916">
        <v>373.01783518000002</v>
      </c>
      <c r="AF2916">
        <v>370.79347249</v>
      </c>
      <c r="AG2916">
        <v>371.80825420999997</v>
      </c>
      <c r="AH2916" t="s">
        <v>12</v>
      </c>
      <c r="AI2916" t="s">
        <v>12</v>
      </c>
    </row>
    <row r="2917" spans="1:35" x14ac:dyDescent="0.25">
      <c r="A2917">
        <v>1611585000</v>
      </c>
      <c r="B2917">
        <v>41.141085369999999</v>
      </c>
      <c r="C2917">
        <v>41.479534860000001</v>
      </c>
      <c r="D2917">
        <v>39.477485479999999</v>
      </c>
      <c r="E2917">
        <v>41.379865090000003</v>
      </c>
      <c r="F2917">
        <v>41.141085369999999</v>
      </c>
      <c r="G2917">
        <v>41.479534860000001</v>
      </c>
      <c r="H2917">
        <v>39.477485479999999</v>
      </c>
      <c r="I2917">
        <v>41.379865090000003</v>
      </c>
      <c r="J2917">
        <v>3828.75</v>
      </c>
      <c r="K2917">
        <v>3843</v>
      </c>
      <c r="L2917">
        <v>3779</v>
      </c>
      <c r="M2917">
        <v>3838.25</v>
      </c>
      <c r="N2917">
        <v>3835.5</v>
      </c>
      <c r="O2917">
        <v>3853.25</v>
      </c>
      <c r="P2917">
        <v>3788.5</v>
      </c>
      <c r="Q2917">
        <v>3848.5</v>
      </c>
      <c r="R2917">
        <v>3851.68</v>
      </c>
      <c r="S2917">
        <v>3859.23</v>
      </c>
      <c r="T2917">
        <v>3797.16</v>
      </c>
      <c r="U2917">
        <v>3855.37</v>
      </c>
      <c r="V2917">
        <v>0.08</v>
      </c>
      <c r="W2917">
        <v>0.08</v>
      </c>
      <c r="X2917">
        <v>0.08</v>
      </c>
      <c r="Y2917">
        <v>0.08</v>
      </c>
      <c r="Z2917">
        <v>0.06</v>
      </c>
      <c r="AA2917">
        <v>0.06</v>
      </c>
      <c r="AB2917">
        <v>0.06</v>
      </c>
      <c r="AC2917">
        <v>0.06</v>
      </c>
      <c r="AD2917">
        <v>372.57540977000002</v>
      </c>
      <c r="AE2917">
        <v>373.64360105999998</v>
      </c>
      <c r="AF2917">
        <v>367.51606741000001</v>
      </c>
      <c r="AG2917">
        <v>373.27458952000001</v>
      </c>
      <c r="AH2917" t="s">
        <v>12</v>
      </c>
      <c r="AI2917" t="s">
        <v>12</v>
      </c>
    </row>
    <row r="2918" spans="1:35" x14ac:dyDescent="0.25">
      <c r="A2918">
        <v>1611671400</v>
      </c>
      <c r="B2918">
        <v>41.67827758</v>
      </c>
      <c r="C2918">
        <v>41.827483829999998</v>
      </c>
      <c r="D2918">
        <v>41.096373229999998</v>
      </c>
      <c r="E2918">
        <v>41.185896970000002</v>
      </c>
      <c r="F2918">
        <v>41.67827758</v>
      </c>
      <c r="G2918">
        <v>41.827483829999998</v>
      </c>
      <c r="H2918">
        <v>41.096373229999998</v>
      </c>
      <c r="I2918">
        <v>41.185896970000002</v>
      </c>
      <c r="J2918">
        <v>3834</v>
      </c>
      <c r="K2918">
        <v>3852</v>
      </c>
      <c r="L2918">
        <v>3812.75</v>
      </c>
      <c r="M2918">
        <v>3832.5</v>
      </c>
      <c r="N2918">
        <v>3845</v>
      </c>
      <c r="O2918">
        <v>3862.25</v>
      </c>
      <c r="P2918">
        <v>3821.5</v>
      </c>
      <c r="Q2918">
        <v>3842.5</v>
      </c>
      <c r="R2918">
        <v>3862.96</v>
      </c>
      <c r="S2918">
        <v>3870.9</v>
      </c>
      <c r="T2918">
        <v>3847.78</v>
      </c>
      <c r="U2918">
        <v>3849.63</v>
      </c>
      <c r="V2918">
        <v>0.08</v>
      </c>
      <c r="W2918">
        <v>0.08</v>
      </c>
      <c r="X2918">
        <v>0.08</v>
      </c>
      <c r="Y2918">
        <v>0.08</v>
      </c>
      <c r="Z2918">
        <v>0.03</v>
      </c>
      <c r="AA2918">
        <v>0.03</v>
      </c>
      <c r="AB2918">
        <v>0.03</v>
      </c>
      <c r="AC2918">
        <v>0.03</v>
      </c>
      <c r="AD2918">
        <v>374.26509417</v>
      </c>
      <c r="AE2918">
        <v>374.69237068000001</v>
      </c>
      <c r="AF2918">
        <v>372.44916898000002</v>
      </c>
      <c r="AG2918">
        <v>372.69193973</v>
      </c>
      <c r="AH2918" t="s">
        <v>12</v>
      </c>
      <c r="AI2918" t="s">
        <v>12</v>
      </c>
    </row>
    <row r="2919" spans="1:35" x14ac:dyDescent="0.25">
      <c r="A2919">
        <v>1611757800</v>
      </c>
      <c r="B2919">
        <v>40.027061809999999</v>
      </c>
      <c r="C2919">
        <v>40.037008890000003</v>
      </c>
      <c r="D2919">
        <v>37.38113774</v>
      </c>
      <c r="E2919">
        <v>38.152036670000001</v>
      </c>
      <c r="F2919">
        <v>40.027061809999999</v>
      </c>
      <c r="G2919">
        <v>40.037008890000003</v>
      </c>
      <c r="H2919">
        <v>37.38113774</v>
      </c>
      <c r="I2919">
        <v>38.152036670000001</v>
      </c>
      <c r="J2919">
        <v>3837</v>
      </c>
      <c r="K2919">
        <v>3839.75</v>
      </c>
      <c r="L2919">
        <v>3697</v>
      </c>
      <c r="M2919">
        <v>3734</v>
      </c>
      <c r="N2919">
        <v>3845.25</v>
      </c>
      <c r="O2919">
        <v>3853</v>
      </c>
      <c r="P2919">
        <v>3706.5</v>
      </c>
      <c r="Q2919">
        <v>3744.25</v>
      </c>
      <c r="R2919">
        <v>3836.83</v>
      </c>
      <c r="S2919">
        <v>3836.83</v>
      </c>
      <c r="T2919">
        <v>3732.48</v>
      </c>
      <c r="U2919">
        <v>3750.78</v>
      </c>
      <c r="V2919">
        <v>0.08</v>
      </c>
      <c r="W2919">
        <v>0.08</v>
      </c>
      <c r="X2919">
        <v>0.08</v>
      </c>
      <c r="Y2919">
        <v>0.08</v>
      </c>
      <c r="Z2919">
        <v>0.03</v>
      </c>
      <c r="AA2919">
        <v>0.03</v>
      </c>
      <c r="AB2919">
        <v>0.03</v>
      </c>
      <c r="AC2919">
        <v>0.03</v>
      </c>
      <c r="AD2919">
        <v>369.22517346000001</v>
      </c>
      <c r="AE2919">
        <v>369.32228176000001</v>
      </c>
      <c r="AF2919">
        <v>361.25258214000002</v>
      </c>
      <c r="AG2919">
        <v>363.58318130999999</v>
      </c>
      <c r="AH2919" t="s">
        <v>12</v>
      </c>
      <c r="AI2919" t="s">
        <v>12</v>
      </c>
    </row>
    <row r="2920" spans="1:35" x14ac:dyDescent="0.25">
      <c r="A2920">
        <v>1611844200</v>
      </c>
      <c r="B2920">
        <v>38.733941029999997</v>
      </c>
      <c r="C2920">
        <v>40.429918669999999</v>
      </c>
      <c r="D2920">
        <v>38.604628949999999</v>
      </c>
      <c r="E2920">
        <v>39.111930180000002</v>
      </c>
      <c r="F2920">
        <v>38.733941029999997</v>
      </c>
      <c r="G2920">
        <v>40.429918669999999</v>
      </c>
      <c r="H2920">
        <v>38.604628949999999</v>
      </c>
      <c r="I2920">
        <v>39.111930180000002</v>
      </c>
      <c r="J2920">
        <v>3723.25</v>
      </c>
      <c r="K2920">
        <v>3812.5</v>
      </c>
      <c r="L2920">
        <v>3695</v>
      </c>
      <c r="M2920">
        <v>3769.25</v>
      </c>
      <c r="N2920">
        <v>3735.25</v>
      </c>
      <c r="O2920">
        <v>3823.5</v>
      </c>
      <c r="P2920">
        <v>3703.5</v>
      </c>
      <c r="Q2920">
        <v>3779.25</v>
      </c>
      <c r="R2920">
        <v>3755.75</v>
      </c>
      <c r="S2920">
        <v>3830.5</v>
      </c>
      <c r="T2920">
        <v>3755.75</v>
      </c>
      <c r="U2920">
        <v>3787.39</v>
      </c>
      <c r="V2920">
        <v>7.0000000000000007E-2</v>
      </c>
      <c r="W2920">
        <v>7.0000000000000007E-2</v>
      </c>
      <c r="X2920">
        <v>7.0000000000000007E-2</v>
      </c>
      <c r="Y2920">
        <v>7.0000000000000007E-2</v>
      </c>
      <c r="Z2920">
        <v>0.04</v>
      </c>
      <c r="AA2920">
        <v>0.04</v>
      </c>
      <c r="AB2920">
        <v>0.04</v>
      </c>
      <c r="AC2920">
        <v>0.04</v>
      </c>
      <c r="AD2920">
        <v>365.47679312999998</v>
      </c>
      <c r="AE2920">
        <v>370.88572536999999</v>
      </c>
      <c r="AF2920">
        <v>365.02038413000002</v>
      </c>
      <c r="AG2920">
        <v>366.71006853</v>
      </c>
      <c r="AH2920" t="s">
        <v>12</v>
      </c>
      <c r="AI2920" t="s">
        <v>12</v>
      </c>
    </row>
    <row r="2921" spans="1:35" x14ac:dyDescent="0.25">
      <c r="A2921">
        <v>1611930600</v>
      </c>
      <c r="B2921">
        <v>38.495211040000001</v>
      </c>
      <c r="C2921">
        <v>38.823464770000001</v>
      </c>
      <c r="D2921">
        <v>36.212355500000001</v>
      </c>
      <c r="E2921">
        <v>36.809180470000001</v>
      </c>
      <c r="F2921">
        <v>38.495211040000001</v>
      </c>
      <c r="G2921">
        <v>38.823464770000001</v>
      </c>
      <c r="H2921">
        <v>36.212355500000001</v>
      </c>
      <c r="I2921">
        <v>36.809180470000001</v>
      </c>
      <c r="J2921">
        <v>3758</v>
      </c>
      <c r="K2921">
        <v>3766</v>
      </c>
      <c r="L2921">
        <v>3675.25</v>
      </c>
      <c r="M2921">
        <v>3695.25</v>
      </c>
      <c r="N2921">
        <v>3770.25</v>
      </c>
      <c r="O2921">
        <v>3777.25</v>
      </c>
      <c r="P2921">
        <v>3685.5</v>
      </c>
      <c r="Q2921">
        <v>3705.25</v>
      </c>
      <c r="R2921">
        <v>3778.05</v>
      </c>
      <c r="S2921">
        <v>3778.05</v>
      </c>
      <c r="T2921">
        <v>3694.12</v>
      </c>
      <c r="U2921">
        <v>3714.25</v>
      </c>
      <c r="V2921">
        <v>7.0000000000000007E-2</v>
      </c>
      <c r="W2921">
        <v>7.0000000000000007E-2</v>
      </c>
      <c r="X2921">
        <v>7.0000000000000007E-2</v>
      </c>
      <c r="Y2921">
        <v>7.0000000000000007E-2</v>
      </c>
      <c r="Z2921">
        <v>0.06</v>
      </c>
      <c r="AA2921">
        <v>0.06</v>
      </c>
      <c r="AB2921">
        <v>0.06</v>
      </c>
      <c r="AC2921">
        <v>0.06</v>
      </c>
      <c r="AD2921">
        <v>364.76790254999997</v>
      </c>
      <c r="AE2921">
        <v>365.77782886</v>
      </c>
      <c r="AF2921">
        <v>357.62073176000001</v>
      </c>
      <c r="AG2921">
        <v>359.36868113999998</v>
      </c>
      <c r="AH2921" t="s">
        <v>12</v>
      </c>
      <c r="AI2921" t="s">
        <v>12</v>
      </c>
    </row>
    <row r="2922" spans="1:35" x14ac:dyDescent="0.25">
      <c r="A2922">
        <v>1612189800</v>
      </c>
      <c r="B2922">
        <v>37.85859773</v>
      </c>
      <c r="C2922">
        <v>38.941835060000002</v>
      </c>
      <c r="D2922">
        <v>37.182196089999998</v>
      </c>
      <c r="E2922">
        <v>38.564840619999998</v>
      </c>
      <c r="F2922">
        <v>37.85859773</v>
      </c>
      <c r="G2922">
        <v>38.941835060000002</v>
      </c>
      <c r="H2922">
        <v>37.182196089999998</v>
      </c>
      <c r="I2922">
        <v>38.564840619999998</v>
      </c>
      <c r="J2922">
        <v>3682.75</v>
      </c>
      <c r="K2922">
        <v>3766.75</v>
      </c>
      <c r="L2922">
        <v>3648</v>
      </c>
      <c r="M2922">
        <v>3755.75</v>
      </c>
      <c r="N2922">
        <v>3692.25</v>
      </c>
      <c r="O2922">
        <v>3777</v>
      </c>
      <c r="P2922">
        <v>3656.5</v>
      </c>
      <c r="Q2922">
        <v>3765.75</v>
      </c>
      <c r="R2922">
        <v>3731.17</v>
      </c>
      <c r="S2922">
        <v>3784.32</v>
      </c>
      <c r="T2922">
        <v>3725.62</v>
      </c>
      <c r="U2922">
        <v>3773.87</v>
      </c>
      <c r="V2922">
        <v>0.08</v>
      </c>
      <c r="W2922">
        <v>0.08</v>
      </c>
      <c r="X2922">
        <v>0.08</v>
      </c>
      <c r="Y2922">
        <v>0.08</v>
      </c>
      <c r="Z2922">
        <v>7.0000000000000007E-2</v>
      </c>
      <c r="AA2922">
        <v>7.0000000000000007E-2</v>
      </c>
      <c r="AB2922">
        <v>7.0000000000000007E-2</v>
      </c>
      <c r="AC2922">
        <v>7.0000000000000007E-2</v>
      </c>
      <c r="AD2922">
        <v>362.91313405</v>
      </c>
      <c r="AE2922">
        <v>366.42845446000001</v>
      </c>
      <c r="AF2922">
        <v>359.66583254</v>
      </c>
      <c r="AG2922">
        <v>365.35055233999998</v>
      </c>
      <c r="AH2922" t="s">
        <v>12</v>
      </c>
      <c r="AI2922" t="s">
        <v>12</v>
      </c>
    </row>
    <row r="2923" spans="1:35" x14ac:dyDescent="0.25">
      <c r="A2923">
        <v>1612276200</v>
      </c>
      <c r="B2923">
        <v>39.654046200000003</v>
      </c>
      <c r="C2923">
        <v>40.756630610000002</v>
      </c>
      <c r="D2923">
        <v>39.639125579999998</v>
      </c>
      <c r="E2923">
        <v>40.216056389999999</v>
      </c>
      <c r="F2923">
        <v>39.654046200000003</v>
      </c>
      <c r="G2923">
        <v>40.756630610000002</v>
      </c>
      <c r="H2923">
        <v>39.639125579999998</v>
      </c>
      <c r="I2923">
        <v>40.216056389999999</v>
      </c>
      <c r="J2923">
        <v>3756</v>
      </c>
      <c r="K2923">
        <v>3825</v>
      </c>
      <c r="L2923">
        <v>3750</v>
      </c>
      <c r="M2923">
        <v>3808.25</v>
      </c>
      <c r="N2923">
        <v>3764.75</v>
      </c>
      <c r="O2923">
        <v>3835.75</v>
      </c>
      <c r="P2923">
        <v>3760</v>
      </c>
      <c r="Q2923">
        <v>3818.25</v>
      </c>
      <c r="R2923">
        <v>3791.84</v>
      </c>
      <c r="S2923">
        <v>3843.09</v>
      </c>
      <c r="T2923">
        <v>3791.84</v>
      </c>
      <c r="U2923">
        <v>3826.32</v>
      </c>
      <c r="V2923">
        <v>0.08</v>
      </c>
      <c r="W2923">
        <v>0.08</v>
      </c>
      <c r="X2923">
        <v>0.08</v>
      </c>
      <c r="Y2923">
        <v>0.08</v>
      </c>
      <c r="Z2923">
        <v>7.0000000000000007E-2</v>
      </c>
      <c r="AA2923">
        <v>7.0000000000000007E-2</v>
      </c>
      <c r="AB2923">
        <v>7.0000000000000007E-2</v>
      </c>
      <c r="AC2923">
        <v>7.0000000000000007E-2</v>
      </c>
      <c r="AD2923">
        <v>368.67165616</v>
      </c>
      <c r="AE2923">
        <v>372.13842242999999</v>
      </c>
      <c r="AF2923">
        <v>365.43610475000003</v>
      </c>
      <c r="AG2923">
        <v>370.51671384000002</v>
      </c>
      <c r="AH2923" t="s">
        <v>12</v>
      </c>
      <c r="AI2923" t="s">
        <v>12</v>
      </c>
    </row>
    <row r="2924" spans="1:35" x14ac:dyDescent="0.25">
      <c r="A2924">
        <v>1612362600</v>
      </c>
      <c r="B2924">
        <v>40.518795859999997</v>
      </c>
      <c r="C2924">
        <v>40.91235219</v>
      </c>
      <c r="D2924">
        <v>39.902723270000003</v>
      </c>
      <c r="E2924">
        <v>40.340394920000001</v>
      </c>
      <c r="F2924">
        <v>40.518795859999997</v>
      </c>
      <c r="G2924">
        <v>40.91235219</v>
      </c>
      <c r="H2924">
        <v>39.902723270000003</v>
      </c>
      <c r="I2924">
        <v>40.340394920000001</v>
      </c>
      <c r="J2924">
        <v>3821</v>
      </c>
      <c r="K2924">
        <v>3833.5</v>
      </c>
      <c r="L2924">
        <v>3800</v>
      </c>
      <c r="M2924">
        <v>3813.5</v>
      </c>
      <c r="N2924">
        <v>3829.5</v>
      </c>
      <c r="O2924">
        <v>3843.5</v>
      </c>
      <c r="P2924">
        <v>3807.75</v>
      </c>
      <c r="Q2924">
        <v>3823.5</v>
      </c>
      <c r="R2924">
        <v>3840.27</v>
      </c>
      <c r="S2924">
        <v>3847.51</v>
      </c>
      <c r="T2924">
        <v>3816.68</v>
      </c>
      <c r="U2924">
        <v>3830.18</v>
      </c>
      <c r="V2924">
        <v>0.08</v>
      </c>
      <c r="W2924">
        <v>0.08</v>
      </c>
      <c r="X2924">
        <v>0.08</v>
      </c>
      <c r="Y2924">
        <v>0.08</v>
      </c>
      <c r="Z2924">
        <v>7.0000000000000007E-2</v>
      </c>
      <c r="AA2924">
        <v>7.0000000000000007E-2</v>
      </c>
      <c r="AB2924">
        <v>7.0000000000000007E-2</v>
      </c>
      <c r="AC2924">
        <v>7.0000000000000007E-2</v>
      </c>
      <c r="AD2924">
        <v>371.37612228</v>
      </c>
      <c r="AE2924">
        <v>372.60454226000002</v>
      </c>
      <c r="AF2924">
        <v>369.47765504</v>
      </c>
      <c r="AG2924">
        <v>370.80803873000002</v>
      </c>
      <c r="AH2924" t="s">
        <v>12</v>
      </c>
      <c r="AI2924" t="s">
        <v>12</v>
      </c>
    </row>
    <row r="2925" spans="1:35" x14ac:dyDescent="0.25">
      <c r="A2925">
        <v>1612449000</v>
      </c>
      <c r="B2925">
        <v>40.688542830000003</v>
      </c>
      <c r="C2925">
        <v>41.708118829999997</v>
      </c>
      <c r="D2925">
        <v>40.629357679999998</v>
      </c>
      <c r="E2925">
        <v>41.693198209999998</v>
      </c>
      <c r="F2925">
        <v>40.688542830000003</v>
      </c>
      <c r="G2925">
        <v>41.708118829999997</v>
      </c>
      <c r="H2925">
        <v>40.629357679999998</v>
      </c>
      <c r="I2925">
        <v>41.693198209999998</v>
      </c>
      <c r="J2925">
        <v>3824</v>
      </c>
      <c r="K2925">
        <v>3857.5</v>
      </c>
      <c r="L2925">
        <v>3802.5</v>
      </c>
      <c r="M2925">
        <v>3854.5</v>
      </c>
      <c r="N2925">
        <v>3832.75</v>
      </c>
      <c r="O2925">
        <v>3869.75</v>
      </c>
      <c r="P2925">
        <v>3811.25</v>
      </c>
      <c r="Q2925">
        <v>3864.5</v>
      </c>
      <c r="R2925">
        <v>3836.66</v>
      </c>
      <c r="S2925">
        <v>3872.42</v>
      </c>
      <c r="T2925">
        <v>3836.66</v>
      </c>
      <c r="U2925">
        <v>3871.75</v>
      </c>
      <c r="V2925">
        <v>0.08</v>
      </c>
      <c r="W2925">
        <v>0.08</v>
      </c>
      <c r="X2925">
        <v>0.08</v>
      </c>
      <c r="Y2925">
        <v>0.08</v>
      </c>
      <c r="Z2925">
        <v>0.05</v>
      </c>
      <c r="AA2925">
        <v>0.05</v>
      </c>
      <c r="AB2925">
        <v>0.05</v>
      </c>
      <c r="AC2925">
        <v>0.05</v>
      </c>
      <c r="AD2925">
        <v>371.88594085</v>
      </c>
      <c r="AE2925">
        <v>375.07109305</v>
      </c>
      <c r="AF2925">
        <v>370.92019882</v>
      </c>
      <c r="AG2925">
        <v>375.02253889999997</v>
      </c>
      <c r="AH2925" t="s">
        <v>12</v>
      </c>
      <c r="AI2925" t="s">
        <v>12</v>
      </c>
    </row>
    <row r="2926" spans="1:35" x14ac:dyDescent="0.25">
      <c r="A2926">
        <v>1612535400</v>
      </c>
      <c r="B2926">
        <v>42.374573390000002</v>
      </c>
      <c r="C2926">
        <v>42.439229429999997</v>
      </c>
      <c r="D2926">
        <v>41.802616120000003</v>
      </c>
      <c r="E2926">
        <v>42.175631729999999</v>
      </c>
      <c r="F2926">
        <v>42.374573390000002</v>
      </c>
      <c r="G2926">
        <v>42.439229429999997</v>
      </c>
      <c r="H2926">
        <v>41.802616120000003</v>
      </c>
      <c r="I2926">
        <v>42.175631729999999</v>
      </c>
      <c r="J2926">
        <v>3854.25</v>
      </c>
      <c r="K2926">
        <v>3877.5</v>
      </c>
      <c r="L2926">
        <v>3849.75</v>
      </c>
      <c r="M2926">
        <v>3870</v>
      </c>
      <c r="N2926">
        <v>3864.25</v>
      </c>
      <c r="O2926">
        <v>3888.25</v>
      </c>
      <c r="P2926">
        <v>3860</v>
      </c>
      <c r="Q2926">
        <v>3880.25</v>
      </c>
      <c r="R2926">
        <v>3878.3</v>
      </c>
      <c r="S2926">
        <v>3894.56</v>
      </c>
      <c r="T2926">
        <v>3874.93</v>
      </c>
      <c r="U2926">
        <v>3886.84</v>
      </c>
      <c r="V2926">
        <v>0.08</v>
      </c>
      <c r="W2926">
        <v>0.08</v>
      </c>
      <c r="X2926">
        <v>0.08</v>
      </c>
      <c r="Y2926">
        <v>0.08</v>
      </c>
      <c r="Z2926">
        <v>0.02</v>
      </c>
      <c r="AA2926">
        <v>0.02</v>
      </c>
      <c r="AB2926">
        <v>0.02</v>
      </c>
      <c r="AC2926">
        <v>0.02</v>
      </c>
      <c r="AD2926">
        <v>376.97441570000001</v>
      </c>
      <c r="AE2926">
        <v>377.23660811000002</v>
      </c>
      <c r="AF2926">
        <v>374.97825750999999</v>
      </c>
      <c r="AG2926">
        <v>376.49858504000002</v>
      </c>
      <c r="AH2926" t="s">
        <v>12</v>
      </c>
      <c r="AI2926" t="s">
        <v>12</v>
      </c>
    </row>
    <row r="2927" spans="1:35" x14ac:dyDescent="0.25">
      <c r="A2927">
        <v>1612794600</v>
      </c>
      <c r="B2927">
        <v>42.692880039999999</v>
      </c>
      <c r="C2927">
        <v>43.130551689999997</v>
      </c>
      <c r="D2927">
        <v>42.409388180000001</v>
      </c>
      <c r="E2927">
        <v>43.130551689999997</v>
      </c>
      <c r="F2927">
        <v>42.692880039999999</v>
      </c>
      <c r="G2927">
        <v>43.130551689999997</v>
      </c>
      <c r="H2927">
        <v>42.409388180000001</v>
      </c>
      <c r="I2927">
        <v>43.130551689999997</v>
      </c>
      <c r="J2927">
        <v>3879.5</v>
      </c>
      <c r="K2927">
        <v>3900</v>
      </c>
      <c r="L2927">
        <v>3876.5</v>
      </c>
      <c r="M2927">
        <v>3897.75</v>
      </c>
      <c r="N2927">
        <v>3889</v>
      </c>
      <c r="O2927">
        <v>3911.25</v>
      </c>
      <c r="P2927">
        <v>3885.5</v>
      </c>
      <c r="Q2927">
        <v>3908</v>
      </c>
      <c r="R2927">
        <v>3892.59</v>
      </c>
      <c r="S2927">
        <v>3915.77</v>
      </c>
      <c r="T2927">
        <v>3892.59</v>
      </c>
      <c r="U2927">
        <v>3915.6</v>
      </c>
      <c r="V2927">
        <v>7.0000000000000007E-2</v>
      </c>
      <c r="W2927">
        <v>7.0000000000000007E-2</v>
      </c>
      <c r="X2927">
        <v>7.0000000000000007E-2</v>
      </c>
      <c r="Y2927">
        <v>7.0000000000000007E-2</v>
      </c>
      <c r="Z2927">
        <v>0.02</v>
      </c>
      <c r="AA2927">
        <v>0.02</v>
      </c>
      <c r="AB2927">
        <v>0.02</v>
      </c>
      <c r="AC2927">
        <v>0.02</v>
      </c>
      <c r="AD2927">
        <v>378.01347449999997</v>
      </c>
      <c r="AE2927">
        <v>379.26617155000002</v>
      </c>
      <c r="AF2927">
        <v>377.12007814999998</v>
      </c>
      <c r="AG2927">
        <v>379.21761739999999</v>
      </c>
      <c r="AH2927" t="s">
        <v>12</v>
      </c>
      <c r="AI2927" t="s">
        <v>12</v>
      </c>
    </row>
    <row r="2928" spans="1:35" x14ac:dyDescent="0.25">
      <c r="A2928">
        <v>1612881000</v>
      </c>
      <c r="B2928">
        <v>42.822192119999997</v>
      </c>
      <c r="C2928">
        <v>43.230022519999999</v>
      </c>
      <c r="D2928">
        <v>42.672985879999999</v>
      </c>
      <c r="E2928">
        <v>43.011186700000003</v>
      </c>
      <c r="F2928">
        <v>42.822192119999997</v>
      </c>
      <c r="G2928">
        <v>43.230022519999999</v>
      </c>
      <c r="H2928">
        <v>42.672985879999999</v>
      </c>
      <c r="I2928">
        <v>43.011186700000003</v>
      </c>
      <c r="J2928">
        <v>3898.25</v>
      </c>
      <c r="K2928">
        <v>3901.75</v>
      </c>
      <c r="L2928">
        <v>3885.5</v>
      </c>
      <c r="M2928">
        <v>3895.25</v>
      </c>
      <c r="N2928">
        <v>3910.5</v>
      </c>
      <c r="O2928">
        <v>3913.25</v>
      </c>
      <c r="P2928">
        <v>3895</v>
      </c>
      <c r="Q2928">
        <v>3905.5</v>
      </c>
      <c r="R2928">
        <v>3910.49</v>
      </c>
      <c r="S2928">
        <v>3918.35</v>
      </c>
      <c r="T2928">
        <v>3902.64</v>
      </c>
      <c r="U2928">
        <v>3911.24</v>
      </c>
      <c r="V2928">
        <v>0.08</v>
      </c>
      <c r="W2928">
        <v>0.08</v>
      </c>
      <c r="X2928">
        <v>0.08</v>
      </c>
      <c r="Y2928">
        <v>0.08</v>
      </c>
      <c r="Z2928">
        <v>0.05</v>
      </c>
      <c r="AA2928">
        <v>0.05</v>
      </c>
      <c r="AB2928">
        <v>0.05</v>
      </c>
      <c r="AC2928">
        <v>0.05</v>
      </c>
      <c r="AD2928">
        <v>378.34364270999998</v>
      </c>
      <c r="AE2928">
        <v>379.58662894000003</v>
      </c>
      <c r="AF2928">
        <v>377.91636620000003</v>
      </c>
      <c r="AG2928">
        <v>378.96513583000001</v>
      </c>
      <c r="AH2928" t="s">
        <v>12</v>
      </c>
      <c r="AI2928" t="s">
        <v>12</v>
      </c>
    </row>
    <row r="2929" spans="1:35" x14ac:dyDescent="0.25">
      <c r="A2929">
        <v>1612967400</v>
      </c>
      <c r="B2929">
        <v>43.622932300000002</v>
      </c>
      <c r="C2929">
        <v>43.69256188</v>
      </c>
      <c r="D2929">
        <v>42.110975689999997</v>
      </c>
      <c r="E2929">
        <v>42.981345449999999</v>
      </c>
      <c r="F2929">
        <v>43.622932300000002</v>
      </c>
      <c r="G2929">
        <v>43.69256188</v>
      </c>
      <c r="H2929">
        <v>42.110975689999997</v>
      </c>
      <c r="I2929">
        <v>42.981345449999999</v>
      </c>
      <c r="J2929">
        <v>3901.25</v>
      </c>
      <c r="K2929">
        <v>3917</v>
      </c>
      <c r="L2929">
        <v>3868</v>
      </c>
      <c r="M2929">
        <v>3892.5</v>
      </c>
      <c r="N2929">
        <v>3912.25</v>
      </c>
      <c r="O2929">
        <v>3928.5</v>
      </c>
      <c r="P2929">
        <v>3878.25</v>
      </c>
      <c r="Q2929">
        <v>3903</v>
      </c>
      <c r="R2929">
        <v>3920.78</v>
      </c>
      <c r="S2929">
        <v>3931.5</v>
      </c>
      <c r="T2929">
        <v>3884.94</v>
      </c>
      <c r="U2929">
        <v>3909.89</v>
      </c>
      <c r="V2929">
        <v>0.08</v>
      </c>
      <c r="W2929">
        <v>0.08</v>
      </c>
      <c r="X2929">
        <v>0.08</v>
      </c>
      <c r="Y2929">
        <v>0.08</v>
      </c>
      <c r="Z2929">
        <v>0.06</v>
      </c>
      <c r="AA2929">
        <v>0.06</v>
      </c>
      <c r="AB2929">
        <v>0.06</v>
      </c>
      <c r="AC2929">
        <v>0.06</v>
      </c>
      <c r="AD2929">
        <v>380.78106100999997</v>
      </c>
      <c r="AE2929">
        <v>380.93643429000002</v>
      </c>
      <c r="AF2929">
        <v>376.29465761</v>
      </c>
      <c r="AG2929">
        <v>378.80005172</v>
      </c>
      <c r="AH2929" t="s">
        <v>12</v>
      </c>
      <c r="AI2929" t="s">
        <v>12</v>
      </c>
    </row>
    <row r="2930" spans="1:35" x14ac:dyDescent="0.25">
      <c r="A2930">
        <v>1613053800</v>
      </c>
      <c r="B2930">
        <v>43.359334599999997</v>
      </c>
      <c r="C2930">
        <v>43.493620219999997</v>
      </c>
      <c r="D2930">
        <v>42.309917349999999</v>
      </c>
      <c r="E2930">
        <v>43.160392940000001</v>
      </c>
      <c r="F2930">
        <v>43.359334599999997</v>
      </c>
      <c r="G2930">
        <v>43.493620219999997</v>
      </c>
      <c r="H2930">
        <v>42.309917349999999</v>
      </c>
      <c r="I2930">
        <v>43.160392940000001</v>
      </c>
      <c r="J2930">
        <v>3899</v>
      </c>
      <c r="K2930">
        <v>3908.75</v>
      </c>
      <c r="L2930">
        <v>3874</v>
      </c>
      <c r="M2930">
        <v>3901.5</v>
      </c>
      <c r="N2930">
        <v>3907</v>
      </c>
      <c r="O2930">
        <v>3920.5</v>
      </c>
      <c r="P2930">
        <v>3884.5</v>
      </c>
      <c r="Q2930">
        <v>3912</v>
      </c>
      <c r="R2930">
        <v>3916.4</v>
      </c>
      <c r="S2930">
        <v>3925.99</v>
      </c>
      <c r="T2930">
        <v>3890.39</v>
      </c>
      <c r="U2930">
        <v>3916.39</v>
      </c>
      <c r="V2930">
        <v>0.08</v>
      </c>
      <c r="W2930">
        <v>0.08</v>
      </c>
      <c r="X2930">
        <v>0.08</v>
      </c>
      <c r="Y2930">
        <v>0.08</v>
      </c>
      <c r="Z2930">
        <v>0.06</v>
      </c>
      <c r="AA2930">
        <v>0.06</v>
      </c>
      <c r="AB2930">
        <v>0.06</v>
      </c>
      <c r="AC2930">
        <v>0.06</v>
      </c>
      <c r="AD2930">
        <v>379.92650798</v>
      </c>
      <c r="AE2930">
        <v>380.36349532999998</v>
      </c>
      <c r="AF2930">
        <v>376.87730740000001</v>
      </c>
      <c r="AG2930">
        <v>379.411834</v>
      </c>
      <c r="AH2930" t="s">
        <v>12</v>
      </c>
      <c r="AI2930" t="s">
        <v>12</v>
      </c>
    </row>
    <row r="2931" spans="1:35" x14ac:dyDescent="0.25">
      <c r="A2931">
        <v>1613140200</v>
      </c>
      <c r="B2931">
        <v>42.857006910000003</v>
      </c>
      <c r="C2931">
        <v>43.88653</v>
      </c>
      <c r="D2931">
        <v>42.857006910000003</v>
      </c>
      <c r="E2931">
        <v>43.811926870000001</v>
      </c>
      <c r="F2931">
        <v>42.857006910000003</v>
      </c>
      <c r="G2931">
        <v>43.88653</v>
      </c>
      <c r="H2931">
        <v>42.857006910000003</v>
      </c>
      <c r="I2931">
        <v>43.811926870000001</v>
      </c>
      <c r="J2931">
        <v>3897</v>
      </c>
      <c r="K2931">
        <v>3925.5</v>
      </c>
      <c r="L2931">
        <v>3884</v>
      </c>
      <c r="M2931">
        <v>3920.75</v>
      </c>
      <c r="N2931">
        <v>3905.25</v>
      </c>
      <c r="O2931">
        <v>3936.25</v>
      </c>
      <c r="P2931">
        <v>3890.25</v>
      </c>
      <c r="Q2931">
        <v>3931</v>
      </c>
      <c r="R2931">
        <v>3911.65</v>
      </c>
      <c r="S2931">
        <v>3937.23</v>
      </c>
      <c r="T2931">
        <v>3905.78</v>
      </c>
      <c r="U2931">
        <v>3934.84</v>
      </c>
      <c r="V2931">
        <v>0.08</v>
      </c>
      <c r="W2931">
        <v>0.08</v>
      </c>
      <c r="X2931">
        <v>0.08</v>
      </c>
      <c r="Y2931">
        <v>0.08</v>
      </c>
      <c r="Z2931">
        <v>0.05</v>
      </c>
      <c r="AA2931">
        <v>0.05</v>
      </c>
      <c r="AB2931">
        <v>0.05</v>
      </c>
      <c r="AC2931">
        <v>0.05</v>
      </c>
      <c r="AD2931">
        <v>378.57670263</v>
      </c>
      <c r="AE2931">
        <v>381.53850574000001</v>
      </c>
      <c r="AF2931">
        <v>378.49901598999998</v>
      </c>
      <c r="AG2931">
        <v>381.28602417000002</v>
      </c>
      <c r="AH2931" t="s">
        <v>12</v>
      </c>
      <c r="AI2931" t="s">
        <v>12</v>
      </c>
    </row>
    <row r="2932" spans="1:35" x14ac:dyDescent="0.25">
      <c r="A2932">
        <v>1613485800</v>
      </c>
      <c r="B2932">
        <v>44.239651440000003</v>
      </c>
      <c r="C2932">
        <v>44.304307479999999</v>
      </c>
      <c r="D2932">
        <v>43.432296450000003</v>
      </c>
      <c r="E2932">
        <v>43.682614800000003</v>
      </c>
      <c r="F2932">
        <v>44.239651440000003</v>
      </c>
      <c r="G2932">
        <v>44.304307479999999</v>
      </c>
      <c r="H2932">
        <v>43.432296450000003</v>
      </c>
      <c r="I2932">
        <v>43.682614800000003</v>
      </c>
      <c r="J2932">
        <v>3924.5</v>
      </c>
      <c r="K2932">
        <v>3947.75</v>
      </c>
      <c r="L2932">
        <v>3909</v>
      </c>
      <c r="M2932">
        <v>3917.25</v>
      </c>
      <c r="N2932">
        <v>3936.5</v>
      </c>
      <c r="O2932">
        <v>3959.25</v>
      </c>
      <c r="P2932">
        <v>3918.75</v>
      </c>
      <c r="Q2932">
        <v>3927.75</v>
      </c>
      <c r="R2932">
        <v>3939.61</v>
      </c>
      <c r="S2932">
        <v>3950.43</v>
      </c>
      <c r="T2932">
        <v>3923.85</v>
      </c>
      <c r="U2932">
        <v>3932.6</v>
      </c>
      <c r="V2932">
        <v>0.08</v>
      </c>
      <c r="W2932">
        <v>0.08</v>
      </c>
      <c r="X2932">
        <v>0.08</v>
      </c>
      <c r="Y2932">
        <v>0.08</v>
      </c>
      <c r="Z2932">
        <v>0.06</v>
      </c>
      <c r="AA2932">
        <v>0.06</v>
      </c>
      <c r="AB2932">
        <v>0.06</v>
      </c>
      <c r="AC2932">
        <v>0.06</v>
      </c>
      <c r="AD2932">
        <v>382.56785371000001</v>
      </c>
      <c r="AE2932">
        <v>382.77178113999997</v>
      </c>
      <c r="AF2932">
        <v>380.20812204999999</v>
      </c>
      <c r="AG2932">
        <v>380.95585595</v>
      </c>
      <c r="AH2932" t="s">
        <v>12</v>
      </c>
      <c r="AI2932" t="s">
        <v>12</v>
      </c>
    </row>
    <row r="2933" spans="1:35" x14ac:dyDescent="0.25">
      <c r="A2933">
        <v>1613572200</v>
      </c>
      <c r="B2933">
        <v>43.046001490000002</v>
      </c>
      <c r="C2933">
        <v>43.792032710000001</v>
      </c>
      <c r="D2933">
        <v>42.692880039999999</v>
      </c>
      <c r="E2933">
        <v>43.722403129999996</v>
      </c>
      <c r="F2933">
        <v>43.046001490000002</v>
      </c>
      <c r="G2933">
        <v>43.792032710000001</v>
      </c>
      <c r="H2933">
        <v>42.692880039999999</v>
      </c>
      <c r="I2933">
        <v>43.722403129999996</v>
      </c>
      <c r="J2933">
        <v>3920.5</v>
      </c>
      <c r="K2933">
        <v>3921.75</v>
      </c>
      <c r="L2933">
        <v>3887</v>
      </c>
      <c r="M2933">
        <v>3917.75</v>
      </c>
      <c r="N2933">
        <v>3929</v>
      </c>
      <c r="O2933">
        <v>3932.25</v>
      </c>
      <c r="P2933">
        <v>3896.5</v>
      </c>
      <c r="Q2933">
        <v>3928</v>
      </c>
      <c r="R2933">
        <v>3918.5</v>
      </c>
      <c r="S2933">
        <v>3933.61</v>
      </c>
      <c r="T2933">
        <v>3900.43</v>
      </c>
      <c r="U2933">
        <v>3931.34</v>
      </c>
      <c r="V2933">
        <v>0.08</v>
      </c>
      <c r="W2933">
        <v>0.08</v>
      </c>
      <c r="X2933">
        <v>0.08</v>
      </c>
      <c r="Y2933">
        <v>0.08</v>
      </c>
      <c r="Z2933">
        <v>0.06</v>
      </c>
      <c r="AA2933">
        <v>0.06</v>
      </c>
      <c r="AB2933">
        <v>0.06</v>
      </c>
      <c r="AC2933">
        <v>0.06</v>
      </c>
      <c r="AD2933">
        <v>379.13021993000001</v>
      </c>
      <c r="AE2933">
        <v>381.30544583</v>
      </c>
      <c r="AF2933">
        <v>378.07173948000002</v>
      </c>
      <c r="AG2933">
        <v>381.04325341999998</v>
      </c>
      <c r="AH2933" t="s">
        <v>12</v>
      </c>
      <c r="AI2933" t="s">
        <v>12</v>
      </c>
    </row>
    <row r="2934" spans="1:35" x14ac:dyDescent="0.25">
      <c r="A2934">
        <v>1613658600</v>
      </c>
      <c r="B2934">
        <v>42.771710669999997</v>
      </c>
      <c r="C2934">
        <v>43.409070020000001</v>
      </c>
      <c r="D2934">
        <v>42.1607111</v>
      </c>
      <c r="E2934">
        <v>43.170340019999998</v>
      </c>
      <c r="F2934">
        <v>42.771710669999997</v>
      </c>
      <c r="G2934">
        <v>43.409070020000001</v>
      </c>
      <c r="H2934">
        <v>42.1607111</v>
      </c>
      <c r="I2934">
        <v>43.170340019999998</v>
      </c>
      <c r="J2934">
        <v>3917</v>
      </c>
      <c r="K2934">
        <v>3926</v>
      </c>
      <c r="L2934">
        <v>3870.5</v>
      </c>
      <c r="M2934">
        <v>3899.25</v>
      </c>
      <c r="N2934">
        <v>3928.25</v>
      </c>
      <c r="O2934">
        <v>3936</v>
      </c>
      <c r="P2934">
        <v>3880.5</v>
      </c>
      <c r="Q2934">
        <v>3909.5</v>
      </c>
      <c r="R2934">
        <v>3915.86</v>
      </c>
      <c r="S2934">
        <v>3921.98</v>
      </c>
      <c r="T2934">
        <v>3885.03</v>
      </c>
      <c r="U2934">
        <v>3913.98</v>
      </c>
      <c r="V2934">
        <v>7.0000000000000007E-2</v>
      </c>
      <c r="W2934">
        <v>7.0000000000000007E-2</v>
      </c>
      <c r="X2934">
        <v>7.0000000000000007E-2</v>
      </c>
      <c r="Y2934">
        <v>7.0000000000000007E-2</v>
      </c>
      <c r="Z2934">
        <v>0.03</v>
      </c>
      <c r="AA2934">
        <v>0.03</v>
      </c>
      <c r="AB2934">
        <v>0.03</v>
      </c>
      <c r="AC2934">
        <v>0.03</v>
      </c>
      <c r="AD2934">
        <v>378.32422106000001</v>
      </c>
      <c r="AE2934">
        <v>380.19355581000002</v>
      </c>
      <c r="AF2934">
        <v>376.52771753000002</v>
      </c>
      <c r="AG2934">
        <v>379.42154483000002</v>
      </c>
      <c r="AH2934" t="s">
        <v>12</v>
      </c>
      <c r="AI2934" t="s">
        <v>12</v>
      </c>
    </row>
    <row r="2935" spans="1:35" x14ac:dyDescent="0.25">
      <c r="A2935">
        <v>1613745000</v>
      </c>
      <c r="B2935">
        <v>43.603038130000002</v>
      </c>
      <c r="C2935">
        <v>43.69256188</v>
      </c>
      <c r="D2935">
        <v>42.757536080000001</v>
      </c>
      <c r="E2935">
        <v>42.931610030000002</v>
      </c>
      <c r="F2935">
        <v>43.603038130000002</v>
      </c>
      <c r="G2935">
        <v>43.69256188</v>
      </c>
      <c r="H2935">
        <v>42.757536080000001</v>
      </c>
      <c r="I2935">
        <v>42.931610030000002</v>
      </c>
      <c r="J2935">
        <v>3901.5</v>
      </c>
      <c r="K2935">
        <v>3920</v>
      </c>
      <c r="L2935">
        <v>3880.75</v>
      </c>
      <c r="M2935">
        <v>3892.5</v>
      </c>
      <c r="N2935">
        <v>3910.5</v>
      </c>
      <c r="O2935">
        <v>3931</v>
      </c>
      <c r="P2935">
        <v>3890.25</v>
      </c>
      <c r="Q2935">
        <v>3903</v>
      </c>
      <c r="R2935">
        <v>3921.16</v>
      </c>
      <c r="S2935">
        <v>3930.41</v>
      </c>
      <c r="T2935">
        <v>3903.07</v>
      </c>
      <c r="U2935">
        <v>3906.72</v>
      </c>
      <c r="V2935">
        <v>7.0000000000000007E-2</v>
      </c>
      <c r="W2935">
        <v>7.0000000000000007E-2</v>
      </c>
      <c r="X2935">
        <v>7.0000000000000007E-2</v>
      </c>
      <c r="Y2935">
        <v>7.0000000000000007E-2</v>
      </c>
      <c r="Z2935">
        <v>0.02</v>
      </c>
      <c r="AA2935">
        <v>0.02</v>
      </c>
      <c r="AB2935">
        <v>0.02</v>
      </c>
      <c r="AC2935">
        <v>0.02</v>
      </c>
      <c r="AD2935">
        <v>380.73250686</v>
      </c>
      <c r="AE2935">
        <v>381.03354259000002</v>
      </c>
      <c r="AF2935">
        <v>378.28537774</v>
      </c>
      <c r="AG2935">
        <v>378.75149757000003</v>
      </c>
      <c r="AH2935" t="s">
        <v>12</v>
      </c>
      <c r="AI2935" t="s">
        <v>12</v>
      </c>
    </row>
    <row r="2936" spans="1:35" x14ac:dyDescent="0.25">
      <c r="A2936">
        <v>1614004200</v>
      </c>
      <c r="B2936">
        <v>41.921981109999997</v>
      </c>
      <c r="C2936">
        <v>42.77245671</v>
      </c>
      <c r="D2936">
        <v>41.83245737</v>
      </c>
      <c r="E2936">
        <v>41.956795900000003</v>
      </c>
      <c r="F2936">
        <v>41.921981109999997</v>
      </c>
      <c r="G2936">
        <v>42.77245671</v>
      </c>
      <c r="H2936">
        <v>41.83245737</v>
      </c>
      <c r="I2936">
        <v>41.956795900000003</v>
      </c>
      <c r="J2936">
        <v>3894.25</v>
      </c>
      <c r="K2936">
        <v>3903.75</v>
      </c>
      <c r="L2936">
        <v>3851</v>
      </c>
      <c r="M2936">
        <v>3863.25</v>
      </c>
      <c r="N2936">
        <v>3905.5</v>
      </c>
      <c r="O2936">
        <v>3914.5</v>
      </c>
      <c r="P2936">
        <v>3861.25</v>
      </c>
      <c r="Q2936">
        <v>3873.5</v>
      </c>
      <c r="R2936">
        <v>3885.55</v>
      </c>
      <c r="S2936">
        <v>3902.92</v>
      </c>
      <c r="T2936">
        <v>3874.71</v>
      </c>
      <c r="U2936">
        <v>3876.51</v>
      </c>
      <c r="V2936">
        <v>7.0000000000000007E-2</v>
      </c>
      <c r="W2936">
        <v>7.0000000000000007E-2</v>
      </c>
      <c r="X2936">
        <v>7.0000000000000007E-2</v>
      </c>
      <c r="Y2936">
        <v>7.0000000000000007E-2</v>
      </c>
      <c r="Z2936">
        <v>0.03</v>
      </c>
      <c r="AA2936">
        <v>0.03</v>
      </c>
      <c r="AB2936">
        <v>0.03</v>
      </c>
      <c r="AC2936">
        <v>0.03</v>
      </c>
      <c r="AD2936">
        <v>375.86738109999999</v>
      </c>
      <c r="AE2936">
        <v>378.35335354</v>
      </c>
      <c r="AF2936">
        <v>375.55663454</v>
      </c>
      <c r="AG2936">
        <v>375.83824860999999</v>
      </c>
      <c r="AH2936" t="s">
        <v>12</v>
      </c>
      <c r="AI2936" t="s">
        <v>12</v>
      </c>
    </row>
    <row r="2937" spans="1:35" x14ac:dyDescent="0.25">
      <c r="A2937">
        <v>1614090600</v>
      </c>
      <c r="B2937">
        <v>41.16102927</v>
      </c>
      <c r="C2937">
        <v>42.54168438</v>
      </c>
      <c r="D2937">
        <v>39.693834529999997</v>
      </c>
      <c r="E2937">
        <v>42.086107980000001</v>
      </c>
      <c r="F2937">
        <v>41.16102927</v>
      </c>
      <c r="G2937">
        <v>42.54168438</v>
      </c>
      <c r="H2937">
        <v>39.693834529999997</v>
      </c>
      <c r="I2937">
        <v>42.086107980000001</v>
      </c>
      <c r="J2937">
        <v>3870</v>
      </c>
      <c r="K2937">
        <v>3885.5</v>
      </c>
      <c r="L2937">
        <v>3795</v>
      </c>
      <c r="M2937">
        <v>3867.75</v>
      </c>
      <c r="N2937">
        <v>3878</v>
      </c>
      <c r="O2937">
        <v>3896</v>
      </c>
      <c r="P2937">
        <v>3804.75</v>
      </c>
      <c r="Q2937">
        <v>3878</v>
      </c>
      <c r="R2937">
        <v>3885.55</v>
      </c>
      <c r="S2937">
        <v>3895.98</v>
      </c>
      <c r="T2937">
        <v>3805.59</v>
      </c>
      <c r="U2937">
        <v>3881.38</v>
      </c>
      <c r="V2937">
        <v>7.0000000000000007E-2</v>
      </c>
      <c r="W2937">
        <v>7.0000000000000007E-2</v>
      </c>
      <c r="X2937">
        <v>7.0000000000000007E-2</v>
      </c>
      <c r="Y2937">
        <v>7.0000000000000007E-2</v>
      </c>
      <c r="Z2937">
        <v>0.01</v>
      </c>
      <c r="AA2937">
        <v>0.01</v>
      </c>
      <c r="AB2937">
        <v>0.01</v>
      </c>
      <c r="AC2937">
        <v>0.01</v>
      </c>
      <c r="AD2937">
        <v>373.53678193000002</v>
      </c>
      <c r="AE2937">
        <v>377.69787252999998</v>
      </c>
      <c r="AF2937">
        <v>369.20575179999997</v>
      </c>
      <c r="AG2937">
        <v>376.29465761</v>
      </c>
      <c r="AH2937" t="s">
        <v>12</v>
      </c>
      <c r="AI2937" t="s">
        <v>12</v>
      </c>
    </row>
    <row r="2938" spans="1:35" x14ac:dyDescent="0.25">
      <c r="A2938">
        <v>1614177000</v>
      </c>
      <c r="B2938">
        <v>41.67827758</v>
      </c>
      <c r="C2938">
        <v>43.609652939999997</v>
      </c>
      <c r="D2938">
        <v>41.354997390000001</v>
      </c>
      <c r="E2938">
        <v>43.473726050000003</v>
      </c>
      <c r="F2938">
        <v>41.67827758</v>
      </c>
      <c r="G2938">
        <v>43.609652939999997</v>
      </c>
      <c r="H2938">
        <v>41.354997390000001</v>
      </c>
      <c r="I2938">
        <v>43.473726050000003</v>
      </c>
      <c r="J2938">
        <v>3867.25</v>
      </c>
      <c r="K2938">
        <v>3917.5</v>
      </c>
      <c r="L2938">
        <v>3841.5</v>
      </c>
      <c r="M2938">
        <v>3912.5</v>
      </c>
      <c r="N2938">
        <v>3876.25</v>
      </c>
      <c r="O2938">
        <v>3927.75</v>
      </c>
      <c r="P2938">
        <v>3851.75</v>
      </c>
      <c r="Q2938">
        <v>3922.5</v>
      </c>
      <c r="R2938">
        <v>3873.71</v>
      </c>
      <c r="S2938">
        <v>3928.65</v>
      </c>
      <c r="T2938">
        <v>3859.6</v>
      </c>
      <c r="U2938">
        <v>3925.44</v>
      </c>
      <c r="V2938">
        <v>7.0000000000000007E-2</v>
      </c>
      <c r="W2938">
        <v>7.0000000000000007E-2</v>
      </c>
      <c r="X2938">
        <v>7.0000000000000007E-2</v>
      </c>
      <c r="Y2938">
        <v>7.0000000000000007E-2</v>
      </c>
      <c r="Z2938">
        <v>0.02</v>
      </c>
      <c r="AA2938">
        <v>0.02</v>
      </c>
      <c r="AB2938">
        <v>0.02</v>
      </c>
      <c r="AC2938">
        <v>0.02</v>
      </c>
      <c r="AD2938">
        <v>375.15849051999999</v>
      </c>
      <c r="AE2938">
        <v>380.88788013999999</v>
      </c>
      <c r="AF2938">
        <v>374.12914254999998</v>
      </c>
      <c r="AG2938">
        <v>380.44118197</v>
      </c>
      <c r="AH2938" t="s">
        <v>12</v>
      </c>
      <c r="AI2938" t="s">
        <v>12</v>
      </c>
    </row>
    <row r="2939" spans="1:35" x14ac:dyDescent="0.25">
      <c r="A2939">
        <v>1614263400</v>
      </c>
      <c r="B2939">
        <v>43.02113378</v>
      </c>
      <c r="C2939">
        <v>43.498096410000002</v>
      </c>
      <c r="D2939">
        <v>39.793305359999998</v>
      </c>
      <c r="E2939">
        <v>40.35531555</v>
      </c>
      <c r="F2939">
        <v>43.02113378</v>
      </c>
      <c r="G2939">
        <v>43.498096410000002</v>
      </c>
      <c r="H2939">
        <v>39.793305359999998</v>
      </c>
      <c r="I2939">
        <v>40.35531555</v>
      </c>
      <c r="J2939">
        <v>3911.75</v>
      </c>
      <c r="K2939">
        <v>3924.5</v>
      </c>
      <c r="L2939">
        <v>3800</v>
      </c>
      <c r="M2939">
        <v>3818</v>
      </c>
      <c r="N2939">
        <v>3923.5</v>
      </c>
      <c r="O2939">
        <v>3934.5</v>
      </c>
      <c r="P2939">
        <v>3810.25</v>
      </c>
      <c r="Q2939">
        <v>3828</v>
      </c>
      <c r="R2939">
        <v>3915.8</v>
      </c>
      <c r="S2939">
        <v>3925.02</v>
      </c>
      <c r="T2939">
        <v>3814.04</v>
      </c>
      <c r="U2939">
        <v>3829.35</v>
      </c>
      <c r="V2939">
        <v>7.0000000000000007E-2</v>
      </c>
      <c r="W2939">
        <v>7.0000000000000007E-2</v>
      </c>
      <c r="X2939">
        <v>7.0000000000000007E-2</v>
      </c>
      <c r="Y2939">
        <v>7.0000000000000007E-2</v>
      </c>
      <c r="Z2939">
        <v>0.03</v>
      </c>
      <c r="AA2939">
        <v>0.03</v>
      </c>
      <c r="AB2939">
        <v>0.03</v>
      </c>
      <c r="AC2939">
        <v>0.03</v>
      </c>
      <c r="AD2939">
        <v>379.12050909999999</v>
      </c>
      <c r="AE2939">
        <v>380.54800110000002</v>
      </c>
      <c r="AF2939">
        <v>369.76791173999999</v>
      </c>
      <c r="AG2939">
        <v>371.27415857</v>
      </c>
      <c r="AH2939" t="s">
        <v>12</v>
      </c>
      <c r="AI2939" t="s">
        <v>12</v>
      </c>
    </row>
    <row r="2940" spans="1:35" x14ac:dyDescent="0.25">
      <c r="A2940">
        <v>1614349800</v>
      </c>
      <c r="B2940">
        <v>40.954975439999998</v>
      </c>
      <c r="C2940">
        <v>41.340076760000002</v>
      </c>
      <c r="D2940">
        <v>39.007485809999999</v>
      </c>
      <c r="E2940">
        <v>39.659019739999998</v>
      </c>
      <c r="F2940">
        <v>40.954975439999998</v>
      </c>
      <c r="G2940">
        <v>41.340076760000002</v>
      </c>
      <c r="H2940">
        <v>39.007485809999999</v>
      </c>
      <c r="I2940">
        <v>39.659019739999998</v>
      </c>
      <c r="J2940">
        <v>3812</v>
      </c>
      <c r="K2940">
        <v>3848</v>
      </c>
      <c r="L2940">
        <v>3775</v>
      </c>
      <c r="M2940">
        <v>3799</v>
      </c>
      <c r="N2940">
        <v>3823.25</v>
      </c>
      <c r="O2940">
        <v>3858.5</v>
      </c>
      <c r="P2940">
        <v>3785</v>
      </c>
      <c r="Q2940">
        <v>3809.25</v>
      </c>
      <c r="R2940">
        <v>3839.66</v>
      </c>
      <c r="S2940">
        <v>3861.08</v>
      </c>
      <c r="T2940">
        <v>3789.54</v>
      </c>
      <c r="U2940">
        <v>3811.16</v>
      </c>
      <c r="V2940">
        <v>7.0000000000000007E-2</v>
      </c>
      <c r="W2940">
        <v>7.0000000000000007E-2</v>
      </c>
      <c r="X2940">
        <v>7.0000000000000007E-2</v>
      </c>
      <c r="Y2940">
        <v>7.0000000000000007E-2</v>
      </c>
      <c r="Z2940">
        <v>0.01</v>
      </c>
      <c r="AA2940">
        <v>0.01</v>
      </c>
      <c r="AB2940">
        <v>0.01</v>
      </c>
      <c r="AC2940">
        <v>0.01</v>
      </c>
      <c r="AD2940">
        <v>373.23574619999999</v>
      </c>
      <c r="AE2940">
        <v>374.43017828000001</v>
      </c>
      <c r="AF2940">
        <v>367.29271832000001</v>
      </c>
      <c r="AG2940">
        <v>369.36112508000002</v>
      </c>
      <c r="AH2940" t="s">
        <v>12</v>
      </c>
      <c r="AI2940" t="s">
        <v>12</v>
      </c>
    </row>
    <row r="2941" spans="1:35" x14ac:dyDescent="0.25">
      <c r="A2941">
        <v>1614609000</v>
      </c>
      <c r="B2941">
        <v>41.310235509999998</v>
      </c>
      <c r="C2941">
        <v>42.991292530000003</v>
      </c>
      <c r="D2941">
        <v>41.310235509999998</v>
      </c>
      <c r="E2941">
        <v>42.533726719999997</v>
      </c>
      <c r="F2941">
        <v>41.310235509999998</v>
      </c>
      <c r="G2941">
        <v>42.991292530000003</v>
      </c>
      <c r="H2941">
        <v>41.310235509999998</v>
      </c>
      <c r="I2941">
        <v>42.533726719999997</v>
      </c>
      <c r="J2941">
        <v>3806.75</v>
      </c>
      <c r="K2941">
        <v>3901.75</v>
      </c>
      <c r="L2941">
        <v>3805.5</v>
      </c>
      <c r="M2941">
        <v>3889</v>
      </c>
      <c r="N2941">
        <v>3817.25</v>
      </c>
      <c r="O2941">
        <v>3912</v>
      </c>
      <c r="P2941">
        <v>3812.5</v>
      </c>
      <c r="Q2941">
        <v>3898.75</v>
      </c>
      <c r="R2941">
        <v>3842.51</v>
      </c>
      <c r="S2941">
        <v>3914.5</v>
      </c>
      <c r="T2941">
        <v>3842.51</v>
      </c>
      <c r="U2941">
        <v>3901.83</v>
      </c>
      <c r="V2941">
        <v>7.0000000000000007E-2</v>
      </c>
      <c r="W2941">
        <v>7.0000000000000007E-2</v>
      </c>
      <c r="X2941">
        <v>7.0000000000000007E-2</v>
      </c>
      <c r="Y2941">
        <v>7.0000000000000007E-2</v>
      </c>
      <c r="Z2941">
        <v>0.02</v>
      </c>
      <c r="AA2941">
        <v>0.02</v>
      </c>
      <c r="AB2941">
        <v>0.02</v>
      </c>
      <c r="AC2941">
        <v>0.02</v>
      </c>
      <c r="AD2941">
        <v>374.43988911000002</v>
      </c>
      <c r="AE2941">
        <v>379.61576143000002</v>
      </c>
      <c r="AF2941">
        <v>369.56699466999999</v>
      </c>
      <c r="AG2941">
        <v>378.31451023</v>
      </c>
      <c r="AH2941" t="s">
        <v>12</v>
      </c>
      <c r="AI2941" t="s">
        <v>12</v>
      </c>
    </row>
    <row r="2942" spans="1:35" x14ac:dyDescent="0.25">
      <c r="A2942">
        <v>1614695400</v>
      </c>
      <c r="B2942">
        <v>42.65806525</v>
      </c>
      <c r="C2942">
        <v>42.737641920000002</v>
      </c>
      <c r="D2942">
        <v>41.489283</v>
      </c>
      <c r="E2942">
        <v>41.56388613</v>
      </c>
      <c r="F2942">
        <v>42.65806525</v>
      </c>
      <c r="G2942">
        <v>42.737641920000002</v>
      </c>
      <c r="H2942">
        <v>41.489283</v>
      </c>
      <c r="I2942">
        <v>41.56388613</v>
      </c>
      <c r="J2942">
        <v>3892</v>
      </c>
      <c r="K2942">
        <v>3897</v>
      </c>
      <c r="L2942">
        <v>3855.25</v>
      </c>
      <c r="M2942">
        <v>3857.75</v>
      </c>
      <c r="N2942">
        <v>3903.25</v>
      </c>
      <c r="O2942">
        <v>3906.5</v>
      </c>
      <c r="P2942">
        <v>3865.5</v>
      </c>
      <c r="Q2942">
        <v>3867.5</v>
      </c>
      <c r="R2942">
        <v>3903.64</v>
      </c>
      <c r="S2942">
        <v>3906.41</v>
      </c>
      <c r="T2942">
        <v>3868.57</v>
      </c>
      <c r="U2942">
        <v>3870.3</v>
      </c>
      <c r="V2942">
        <v>7.0000000000000007E-2</v>
      </c>
      <c r="W2942">
        <v>7.0000000000000007E-2</v>
      </c>
      <c r="X2942">
        <v>7.0000000000000007E-2</v>
      </c>
      <c r="Y2942">
        <v>7.0000000000000007E-2</v>
      </c>
      <c r="Z2942">
        <v>0.04</v>
      </c>
      <c r="AA2942">
        <v>0.04</v>
      </c>
      <c r="AB2942">
        <v>0.04</v>
      </c>
      <c r="AC2942">
        <v>0.04</v>
      </c>
      <c r="AD2942">
        <v>378.54757014</v>
      </c>
      <c r="AE2942">
        <v>378.79034088999998</v>
      </c>
      <c r="AF2942">
        <v>374.83803312999999</v>
      </c>
      <c r="AG2942">
        <v>375.36241794</v>
      </c>
      <c r="AH2942" t="s">
        <v>12</v>
      </c>
      <c r="AI2942" t="s">
        <v>12</v>
      </c>
    </row>
    <row r="2943" spans="1:35" x14ac:dyDescent="0.25">
      <c r="A2943">
        <v>1614781800</v>
      </c>
      <c r="B2943">
        <v>41.330129679999999</v>
      </c>
      <c r="C2943">
        <v>41.663356960000002</v>
      </c>
      <c r="D2943">
        <v>39.890289420000002</v>
      </c>
      <c r="E2943">
        <v>39.927590979999998</v>
      </c>
      <c r="F2943">
        <v>41.330129679999999</v>
      </c>
      <c r="G2943">
        <v>41.663356960000002</v>
      </c>
      <c r="H2943">
        <v>39.890289420000002</v>
      </c>
      <c r="I2943">
        <v>39.927590979999998</v>
      </c>
      <c r="J2943">
        <v>3859.5</v>
      </c>
      <c r="K2943">
        <v>3888</v>
      </c>
      <c r="L2943">
        <v>3804</v>
      </c>
      <c r="M2943">
        <v>3806.75</v>
      </c>
      <c r="N2943">
        <v>3867.5</v>
      </c>
      <c r="O2943">
        <v>3898</v>
      </c>
      <c r="P2943">
        <v>3813</v>
      </c>
      <c r="Q2943">
        <v>3816.75</v>
      </c>
      <c r="R2943">
        <v>3863.99</v>
      </c>
      <c r="S2943">
        <v>3874.47</v>
      </c>
      <c r="T2943">
        <v>3818.86</v>
      </c>
      <c r="U2943">
        <v>3819.73</v>
      </c>
      <c r="V2943">
        <v>7.0000000000000007E-2</v>
      </c>
      <c r="W2943">
        <v>7.0000000000000007E-2</v>
      </c>
      <c r="X2943">
        <v>7.0000000000000007E-2</v>
      </c>
      <c r="Y2943">
        <v>7.0000000000000007E-2</v>
      </c>
      <c r="Z2943">
        <v>0.04</v>
      </c>
      <c r="AA2943">
        <v>0.04</v>
      </c>
      <c r="AB2943">
        <v>0.04</v>
      </c>
      <c r="AC2943">
        <v>0.04</v>
      </c>
      <c r="AD2943">
        <v>374.63410570000002</v>
      </c>
      <c r="AE2943">
        <v>375.64403200999999</v>
      </c>
      <c r="AF2943">
        <v>370.28365392000001</v>
      </c>
      <c r="AG2943">
        <v>370.39047305000003</v>
      </c>
      <c r="AH2943" t="s">
        <v>12</v>
      </c>
      <c r="AI2943" t="s">
        <v>12</v>
      </c>
    </row>
    <row r="2944" spans="1:35" x14ac:dyDescent="0.25">
      <c r="A2944">
        <v>1614868200</v>
      </c>
      <c r="B2944">
        <v>39.852987859999999</v>
      </c>
      <c r="C2944">
        <v>40.71838408</v>
      </c>
      <c r="D2944">
        <v>36.908651300000002</v>
      </c>
      <c r="E2944">
        <v>38.415634369999999</v>
      </c>
      <c r="F2944">
        <v>39.852987859999999</v>
      </c>
      <c r="G2944">
        <v>40.71838408</v>
      </c>
      <c r="H2944">
        <v>36.908651300000002</v>
      </c>
      <c r="I2944">
        <v>38.415634369999999</v>
      </c>
      <c r="J2944">
        <v>3803.25</v>
      </c>
      <c r="K2944">
        <v>3832</v>
      </c>
      <c r="L2944">
        <v>3710.5</v>
      </c>
      <c r="M2944">
        <v>3755.5</v>
      </c>
      <c r="N2944">
        <v>3818</v>
      </c>
      <c r="O2944">
        <v>3842.25</v>
      </c>
      <c r="P2944">
        <v>3720.5</v>
      </c>
      <c r="Q2944">
        <v>3765.5</v>
      </c>
      <c r="R2944">
        <v>3818.53</v>
      </c>
      <c r="S2944">
        <v>3843.67</v>
      </c>
      <c r="T2944">
        <v>3723.34</v>
      </c>
      <c r="U2944">
        <v>3768.48</v>
      </c>
      <c r="V2944">
        <v>7.0000000000000007E-2</v>
      </c>
      <c r="W2944">
        <v>7.0000000000000007E-2</v>
      </c>
      <c r="X2944">
        <v>7.0000000000000007E-2</v>
      </c>
      <c r="Y2944">
        <v>7.0000000000000007E-2</v>
      </c>
      <c r="Z2944">
        <v>0.02</v>
      </c>
      <c r="AA2944">
        <v>0.02</v>
      </c>
      <c r="AB2944">
        <v>0.02</v>
      </c>
      <c r="AC2944">
        <v>0.02</v>
      </c>
      <c r="AD2944">
        <v>370.19625645000002</v>
      </c>
      <c r="AE2944">
        <v>372.89586716000002</v>
      </c>
      <c r="AF2944">
        <v>361.12634135000002</v>
      </c>
      <c r="AG2944">
        <v>365.80696134999999</v>
      </c>
      <c r="AH2944" t="s">
        <v>12</v>
      </c>
      <c r="AI2944" t="s">
        <v>12</v>
      </c>
    </row>
    <row r="2945" spans="1:35" x14ac:dyDescent="0.25">
      <c r="A2945">
        <v>1614954600</v>
      </c>
      <c r="B2945">
        <v>39.56949599</v>
      </c>
      <c r="C2945">
        <v>40.89245803</v>
      </c>
      <c r="D2945">
        <v>37.182196089999998</v>
      </c>
      <c r="E2945">
        <v>40.544310119999999</v>
      </c>
      <c r="F2945">
        <v>39.56949599</v>
      </c>
      <c r="G2945">
        <v>40.89245803</v>
      </c>
      <c r="H2945">
        <v>37.182196089999998</v>
      </c>
      <c r="I2945">
        <v>40.544310119999999</v>
      </c>
      <c r="J2945">
        <v>3755.75</v>
      </c>
      <c r="K2945">
        <v>3840</v>
      </c>
      <c r="L2945">
        <v>3718.5</v>
      </c>
      <c r="M2945">
        <v>3829</v>
      </c>
      <c r="N2945">
        <v>3765.5</v>
      </c>
      <c r="O2945">
        <v>3850</v>
      </c>
      <c r="P2945">
        <v>3728.5</v>
      </c>
      <c r="Q2945">
        <v>3839</v>
      </c>
      <c r="R2945">
        <v>3793.58</v>
      </c>
      <c r="S2945">
        <v>3851.69</v>
      </c>
      <c r="T2945">
        <v>3730.19</v>
      </c>
      <c r="U2945">
        <v>3841.95</v>
      </c>
      <c r="V2945">
        <v>7.0000000000000007E-2</v>
      </c>
      <c r="W2945">
        <v>7.0000000000000007E-2</v>
      </c>
      <c r="X2945">
        <v>7.0000000000000007E-2</v>
      </c>
      <c r="Y2945">
        <v>7.0000000000000007E-2</v>
      </c>
      <c r="Z2945">
        <v>0.02</v>
      </c>
      <c r="AA2945">
        <v>0.02</v>
      </c>
      <c r="AB2945">
        <v>0.02</v>
      </c>
      <c r="AC2945">
        <v>0.02</v>
      </c>
      <c r="AD2945">
        <v>369.45823338000002</v>
      </c>
      <c r="AE2945">
        <v>373.63389023000002</v>
      </c>
      <c r="AF2945">
        <v>361.86436442000002</v>
      </c>
      <c r="AG2945">
        <v>372.53656645000001</v>
      </c>
      <c r="AH2945" t="s">
        <v>12</v>
      </c>
      <c r="AI2945" t="s">
        <v>12</v>
      </c>
    </row>
    <row r="2946" spans="1:35" x14ac:dyDescent="0.25">
      <c r="A2946">
        <v>1615213800</v>
      </c>
      <c r="B2946">
        <v>40.867590319999998</v>
      </c>
      <c r="C2946">
        <v>41.817536740000001</v>
      </c>
      <c r="D2946">
        <v>39.83806723</v>
      </c>
      <c r="E2946">
        <v>39.947485149999999</v>
      </c>
      <c r="F2946">
        <v>40.867590319999998</v>
      </c>
      <c r="G2946">
        <v>41.817536740000001</v>
      </c>
      <c r="H2946">
        <v>39.83806723</v>
      </c>
      <c r="I2946">
        <v>39.947485149999999</v>
      </c>
      <c r="J2946">
        <v>3843</v>
      </c>
      <c r="K2946">
        <v>3868.75</v>
      </c>
      <c r="L2946">
        <v>3786.5</v>
      </c>
      <c r="M2946">
        <v>3809.25</v>
      </c>
      <c r="N2946">
        <v>3854.75</v>
      </c>
      <c r="O2946">
        <v>3878.75</v>
      </c>
      <c r="P2946">
        <v>3796.25</v>
      </c>
      <c r="Q2946">
        <v>3819.25</v>
      </c>
      <c r="R2946">
        <v>3844.39</v>
      </c>
      <c r="S2946">
        <v>3881.06</v>
      </c>
      <c r="T2946">
        <v>3819.25</v>
      </c>
      <c r="U2946">
        <v>3821.36</v>
      </c>
      <c r="V2946">
        <v>7.0000000000000007E-2</v>
      </c>
      <c r="W2946">
        <v>7.0000000000000007E-2</v>
      </c>
      <c r="X2946">
        <v>7.0000000000000007E-2</v>
      </c>
      <c r="Y2946">
        <v>7.0000000000000007E-2</v>
      </c>
      <c r="Z2946">
        <v>0.02</v>
      </c>
      <c r="AA2946">
        <v>0.02</v>
      </c>
      <c r="AB2946">
        <v>0.02</v>
      </c>
      <c r="AC2946">
        <v>0.02</v>
      </c>
      <c r="AD2946">
        <v>373.53678193000002</v>
      </c>
      <c r="AE2946">
        <v>376.46945255000003</v>
      </c>
      <c r="AF2946">
        <v>370.39047305000003</v>
      </c>
      <c r="AG2946">
        <v>370.68179794000002</v>
      </c>
      <c r="AH2946" t="s">
        <v>12</v>
      </c>
      <c r="AI2946" t="s">
        <v>12</v>
      </c>
    </row>
    <row r="2947" spans="1:35" x14ac:dyDescent="0.25">
      <c r="A2947">
        <v>1615300200</v>
      </c>
      <c r="B2947">
        <v>41.220711770000001</v>
      </c>
      <c r="C2947">
        <v>42.498961659999999</v>
      </c>
      <c r="D2947">
        <v>41.061558439999999</v>
      </c>
      <c r="E2947">
        <v>41.638489249999999</v>
      </c>
      <c r="F2947">
        <v>41.220711770000001</v>
      </c>
      <c r="G2947">
        <v>42.498961659999999</v>
      </c>
      <c r="H2947">
        <v>41.061558439999999</v>
      </c>
      <c r="I2947">
        <v>41.638489249999999</v>
      </c>
      <c r="J2947">
        <v>3820</v>
      </c>
      <c r="K2947">
        <v>3891.5</v>
      </c>
      <c r="L2947">
        <v>3816.5</v>
      </c>
      <c r="M2947">
        <v>3863.5</v>
      </c>
      <c r="N2947">
        <v>3831.25</v>
      </c>
      <c r="O2947">
        <v>3901.25</v>
      </c>
      <c r="P2947">
        <v>3826.25</v>
      </c>
      <c r="Q2947">
        <v>3873.25</v>
      </c>
      <c r="R2947">
        <v>3851.93</v>
      </c>
      <c r="S2947">
        <v>3903.76</v>
      </c>
      <c r="T2947">
        <v>3851.93</v>
      </c>
      <c r="U2947">
        <v>3875.45</v>
      </c>
      <c r="V2947">
        <v>7.0000000000000007E-2</v>
      </c>
      <c r="W2947">
        <v>7.0000000000000007E-2</v>
      </c>
      <c r="X2947">
        <v>7.0000000000000007E-2</v>
      </c>
      <c r="Y2947">
        <v>7.0000000000000007E-2</v>
      </c>
      <c r="Z2947">
        <v>0.02</v>
      </c>
      <c r="AA2947">
        <v>0.02</v>
      </c>
      <c r="AB2947">
        <v>0.02</v>
      </c>
      <c r="AC2947">
        <v>0.02</v>
      </c>
      <c r="AD2947">
        <v>374.69237068000001</v>
      </c>
      <c r="AE2947">
        <v>378.63496760999999</v>
      </c>
      <c r="AF2947">
        <v>370.69141166999998</v>
      </c>
      <c r="AG2947">
        <v>375.97420023000001</v>
      </c>
      <c r="AH2947" t="s">
        <v>12</v>
      </c>
      <c r="AI2947" t="s">
        <v>12</v>
      </c>
    </row>
    <row r="2948" spans="1:35" x14ac:dyDescent="0.25">
      <c r="A2948">
        <v>1615386600</v>
      </c>
      <c r="B2948">
        <v>42.479017759999998</v>
      </c>
      <c r="C2948">
        <v>43.006213160000001</v>
      </c>
      <c r="D2948">
        <v>41.96674299</v>
      </c>
      <c r="E2948">
        <v>42.399441099999997</v>
      </c>
      <c r="F2948">
        <v>42.479017759999998</v>
      </c>
      <c r="G2948">
        <v>43.006213160000001</v>
      </c>
      <c r="H2948">
        <v>41.96674299</v>
      </c>
      <c r="I2948">
        <v>42.399441099999997</v>
      </c>
      <c r="J2948">
        <v>3868.5</v>
      </c>
      <c r="K2948">
        <v>3906.25</v>
      </c>
      <c r="L2948">
        <v>3847</v>
      </c>
      <c r="M2948">
        <v>3886.75</v>
      </c>
      <c r="N2948">
        <v>3878.5</v>
      </c>
      <c r="O2948">
        <v>3916.25</v>
      </c>
      <c r="P2948">
        <v>3856.25</v>
      </c>
      <c r="Q2948">
        <v>3896.5</v>
      </c>
      <c r="R2948">
        <v>3891.99</v>
      </c>
      <c r="S2948">
        <v>3917.35</v>
      </c>
      <c r="T2948">
        <v>3885.73</v>
      </c>
      <c r="U2948">
        <v>3898.82</v>
      </c>
      <c r="V2948">
        <v>7.0000000000000007E-2</v>
      </c>
      <c r="W2948">
        <v>7.0000000000000007E-2</v>
      </c>
      <c r="X2948">
        <v>7.0000000000000007E-2</v>
      </c>
      <c r="Y2948">
        <v>7.0000000000000007E-2</v>
      </c>
      <c r="Z2948">
        <v>0.02</v>
      </c>
      <c r="AA2948">
        <v>0.02</v>
      </c>
      <c r="AB2948">
        <v>0.02</v>
      </c>
      <c r="AC2948">
        <v>0.02</v>
      </c>
      <c r="AD2948">
        <v>378.42132935000001</v>
      </c>
      <c r="AE2948">
        <v>380.08188125999999</v>
      </c>
      <c r="AF2948">
        <v>376.94547742999998</v>
      </c>
      <c r="AG2948">
        <v>378.31451023</v>
      </c>
      <c r="AH2948" t="s">
        <v>12</v>
      </c>
      <c r="AI2948" t="s">
        <v>12</v>
      </c>
    </row>
    <row r="2949" spans="1:35" x14ac:dyDescent="0.25">
      <c r="A2949">
        <v>1615473000</v>
      </c>
      <c r="B2949">
        <v>43.294678560000001</v>
      </c>
      <c r="C2949">
        <v>44.40377831</v>
      </c>
      <c r="D2949">
        <v>43.125578150000003</v>
      </c>
      <c r="E2949">
        <v>43.707482499999998</v>
      </c>
      <c r="F2949">
        <v>43.294678560000001</v>
      </c>
      <c r="G2949">
        <v>44.40377831</v>
      </c>
      <c r="H2949">
        <v>43.125578150000003</v>
      </c>
      <c r="I2949">
        <v>43.707482499999998</v>
      </c>
      <c r="J2949">
        <v>3898.25</v>
      </c>
      <c r="K2949">
        <v>3949</v>
      </c>
      <c r="L2949">
        <v>3883.25</v>
      </c>
      <c r="M2949">
        <v>3927.25</v>
      </c>
      <c r="N2949">
        <v>3907.75</v>
      </c>
      <c r="O2949">
        <v>3958.5</v>
      </c>
      <c r="P2949">
        <v>3893</v>
      </c>
      <c r="Q2949">
        <v>3936.75</v>
      </c>
      <c r="R2949">
        <v>3915.54</v>
      </c>
      <c r="S2949">
        <v>3960.27</v>
      </c>
      <c r="T2949">
        <v>3915.54</v>
      </c>
      <c r="U2949">
        <v>3939.35</v>
      </c>
      <c r="V2949">
        <v>7.0000000000000007E-2</v>
      </c>
      <c r="W2949">
        <v>7.0000000000000007E-2</v>
      </c>
      <c r="X2949">
        <v>7.0000000000000007E-2</v>
      </c>
      <c r="Y2949">
        <v>7.0000000000000007E-2</v>
      </c>
      <c r="Z2949">
        <v>0.01</v>
      </c>
      <c r="AA2949">
        <v>0.01</v>
      </c>
      <c r="AB2949">
        <v>0.01</v>
      </c>
      <c r="AC2949">
        <v>0.01</v>
      </c>
      <c r="AD2949">
        <v>380.88788013999999</v>
      </c>
      <c r="AE2949">
        <v>384.20898396000001</v>
      </c>
      <c r="AF2949">
        <v>380.41204948000001</v>
      </c>
      <c r="AG2949">
        <v>382.15028803000001</v>
      </c>
      <c r="AH2949" t="s">
        <v>12</v>
      </c>
      <c r="AI2949" t="s">
        <v>12</v>
      </c>
    </row>
    <row r="2950" spans="1:35" x14ac:dyDescent="0.25">
      <c r="A2950">
        <v>1615559400</v>
      </c>
      <c r="B2950">
        <v>43.225048979999997</v>
      </c>
      <c r="C2950">
        <v>43.931291870000003</v>
      </c>
      <c r="D2950">
        <v>42.931610030000002</v>
      </c>
      <c r="E2950">
        <v>43.88653</v>
      </c>
      <c r="F2950">
        <v>43.225048979999997</v>
      </c>
      <c r="G2950">
        <v>43.931291870000003</v>
      </c>
      <c r="H2950">
        <v>42.931610030000002</v>
      </c>
      <c r="I2950">
        <v>43.88653</v>
      </c>
      <c r="J2950">
        <v>3920</v>
      </c>
      <c r="K2950">
        <v>3925</v>
      </c>
      <c r="L2950">
        <v>3892.25</v>
      </c>
      <c r="M2950">
        <v>3922.5</v>
      </c>
      <c r="N2950">
        <v>3928</v>
      </c>
      <c r="O2950">
        <v>3938.5</v>
      </c>
      <c r="P2950">
        <v>3900.75</v>
      </c>
      <c r="Q2950">
        <v>3932.75</v>
      </c>
      <c r="R2950">
        <v>3924.52</v>
      </c>
      <c r="S2950">
        <v>3944.99</v>
      </c>
      <c r="T2950">
        <v>3915.21</v>
      </c>
      <c r="U2950">
        <v>3943.35</v>
      </c>
      <c r="V2950">
        <v>7.0000000000000007E-2</v>
      </c>
      <c r="W2950">
        <v>7.0000000000000007E-2</v>
      </c>
      <c r="X2950">
        <v>7.0000000000000007E-2</v>
      </c>
      <c r="Y2950">
        <v>7.0000000000000007E-2</v>
      </c>
      <c r="Z2950">
        <v>0.01</v>
      </c>
      <c r="AA2950">
        <v>0.01</v>
      </c>
      <c r="AB2950">
        <v>0.01</v>
      </c>
      <c r="AC2950">
        <v>0.01</v>
      </c>
      <c r="AD2950">
        <v>380.73250686</v>
      </c>
      <c r="AE2950">
        <v>382.81062445999999</v>
      </c>
      <c r="AF2950">
        <v>379.88766465999998</v>
      </c>
      <c r="AG2950">
        <v>382.66496201000001</v>
      </c>
      <c r="AH2950" t="s">
        <v>12</v>
      </c>
      <c r="AI2950" t="s">
        <v>12</v>
      </c>
    </row>
    <row r="2951" spans="1:35" x14ac:dyDescent="0.25">
      <c r="A2951">
        <v>1615815000</v>
      </c>
      <c r="B2951">
        <v>43.971080200000003</v>
      </c>
      <c r="C2951">
        <v>44.761823560000003</v>
      </c>
      <c r="D2951">
        <v>43.210128359999999</v>
      </c>
      <c r="E2951">
        <v>44.677323090000002</v>
      </c>
      <c r="F2951">
        <v>43.971080200000003</v>
      </c>
      <c r="G2951">
        <v>44.761823560000003</v>
      </c>
      <c r="H2951">
        <v>43.210128359999999</v>
      </c>
      <c r="I2951">
        <v>44.677323090000002</v>
      </c>
      <c r="J2951">
        <v>3929.5</v>
      </c>
      <c r="K2951">
        <v>3949.75</v>
      </c>
      <c r="L2951">
        <v>3904</v>
      </c>
      <c r="M2951">
        <v>3948.25</v>
      </c>
      <c r="N2951">
        <v>3937.5</v>
      </c>
      <c r="O2951">
        <v>3960.25</v>
      </c>
      <c r="P2951">
        <v>3913</v>
      </c>
      <c r="Q2951">
        <v>3958.25</v>
      </c>
      <c r="R2951">
        <v>3942.96</v>
      </c>
      <c r="S2951">
        <v>3970.08</v>
      </c>
      <c r="T2951">
        <v>3923.54</v>
      </c>
      <c r="U2951">
        <v>3968.95</v>
      </c>
      <c r="V2951">
        <v>7.0000000000000007E-2</v>
      </c>
      <c r="W2951">
        <v>7.0000000000000007E-2</v>
      </c>
      <c r="X2951">
        <v>7.0000000000000007E-2</v>
      </c>
      <c r="Y2951">
        <v>7.0000000000000007E-2</v>
      </c>
      <c r="Z2951">
        <v>0.01</v>
      </c>
      <c r="AA2951">
        <v>0.01</v>
      </c>
      <c r="AB2951">
        <v>0.01</v>
      </c>
      <c r="AC2951">
        <v>0.01</v>
      </c>
      <c r="AD2951">
        <v>382.92715442000002</v>
      </c>
      <c r="AE2951">
        <v>385.21405485000002</v>
      </c>
      <c r="AF2951">
        <v>380.69366353999999</v>
      </c>
      <c r="AG2951">
        <v>384.94700703000001</v>
      </c>
      <c r="AH2951" t="s">
        <v>12</v>
      </c>
      <c r="AI2951" t="s">
        <v>12</v>
      </c>
    </row>
    <row r="2952" spans="1:35" x14ac:dyDescent="0.25">
      <c r="A2952">
        <v>1615901400</v>
      </c>
      <c r="B2952">
        <v>44.881238289999999</v>
      </c>
      <c r="C2952">
        <v>45.139862450000003</v>
      </c>
      <c r="D2952">
        <v>44.214783730000001</v>
      </c>
      <c r="E2952">
        <v>44.518169759999999</v>
      </c>
      <c r="F2952">
        <v>44.881238289999999</v>
      </c>
      <c r="G2952">
        <v>45.139862450000003</v>
      </c>
      <c r="H2952">
        <v>44.214783730000001</v>
      </c>
      <c r="I2952">
        <v>44.518169759999999</v>
      </c>
      <c r="J2952">
        <v>3942.25</v>
      </c>
      <c r="K2952">
        <v>3960</v>
      </c>
      <c r="L2952">
        <v>3934</v>
      </c>
      <c r="M2952">
        <v>3942.25</v>
      </c>
      <c r="N2952">
        <v>3957.75</v>
      </c>
      <c r="O2952">
        <v>3970.75</v>
      </c>
      <c r="P2952">
        <v>3942.75</v>
      </c>
      <c r="Q2952">
        <v>3952.5</v>
      </c>
      <c r="R2952">
        <v>3973.59</v>
      </c>
      <c r="S2952">
        <v>3981.04</v>
      </c>
      <c r="T2952">
        <v>3953.44</v>
      </c>
      <c r="U2952">
        <v>3962.72</v>
      </c>
      <c r="V2952">
        <v>7.0000000000000007E-2</v>
      </c>
      <c r="W2952">
        <v>7.0000000000000007E-2</v>
      </c>
      <c r="X2952">
        <v>7.0000000000000007E-2</v>
      </c>
      <c r="Y2952">
        <v>7.0000000000000007E-2</v>
      </c>
      <c r="Z2952">
        <v>0.01</v>
      </c>
      <c r="AA2952">
        <v>0.01</v>
      </c>
      <c r="AB2952">
        <v>0.01</v>
      </c>
      <c r="AC2952">
        <v>0.01</v>
      </c>
      <c r="AD2952">
        <v>385.5879218</v>
      </c>
      <c r="AE2952">
        <v>386.32594487</v>
      </c>
      <c r="AF2952">
        <v>383.65546666</v>
      </c>
      <c r="AG2952">
        <v>384.46146554000001</v>
      </c>
      <c r="AH2952" t="s">
        <v>12</v>
      </c>
      <c r="AI2952" t="s">
        <v>12</v>
      </c>
    </row>
    <row r="2953" spans="1:35" x14ac:dyDescent="0.25">
      <c r="A2953">
        <v>1615987800</v>
      </c>
      <c r="B2953">
        <v>44.035736239999999</v>
      </c>
      <c r="C2953">
        <v>45.234359740000002</v>
      </c>
      <c r="D2953">
        <v>43.612985219999999</v>
      </c>
      <c r="E2953">
        <v>44.926000170000002</v>
      </c>
      <c r="F2953">
        <v>44.035736239999999</v>
      </c>
      <c r="G2953">
        <v>45.234359740000002</v>
      </c>
      <c r="H2953">
        <v>43.612985219999999</v>
      </c>
      <c r="I2953">
        <v>44.926000170000002</v>
      </c>
      <c r="J2953">
        <v>3950</v>
      </c>
      <c r="K2953">
        <v>3962</v>
      </c>
      <c r="L2953">
        <v>3915.75</v>
      </c>
      <c r="M2953">
        <v>3953.5</v>
      </c>
      <c r="N2953">
        <v>3957.25</v>
      </c>
      <c r="O2953">
        <v>3973.5</v>
      </c>
      <c r="P2953">
        <v>3925</v>
      </c>
      <c r="Q2953">
        <v>3963.5</v>
      </c>
      <c r="R2953">
        <v>3949.57</v>
      </c>
      <c r="S2953">
        <v>3983.87</v>
      </c>
      <c r="T2953">
        <v>3935.74</v>
      </c>
      <c r="U2953">
        <v>3974.13</v>
      </c>
      <c r="V2953">
        <v>7.0000000000000007E-2</v>
      </c>
      <c r="W2953">
        <v>7.0000000000000007E-2</v>
      </c>
      <c r="X2953">
        <v>7.0000000000000007E-2</v>
      </c>
      <c r="Y2953">
        <v>7.0000000000000007E-2</v>
      </c>
      <c r="Z2953">
        <v>0.01</v>
      </c>
      <c r="AA2953">
        <v>0.01</v>
      </c>
      <c r="AB2953">
        <v>0.01</v>
      </c>
      <c r="AC2953">
        <v>0.01</v>
      </c>
      <c r="AD2953">
        <v>383.12137101000002</v>
      </c>
      <c r="AE2953">
        <v>386.60755893999999</v>
      </c>
      <c r="AF2953">
        <v>381.92693894000001</v>
      </c>
      <c r="AG2953">
        <v>385.77242756999999</v>
      </c>
      <c r="AH2953" t="s">
        <v>12</v>
      </c>
      <c r="AI2953" t="s">
        <v>12</v>
      </c>
    </row>
    <row r="2954" spans="1:35" x14ac:dyDescent="0.25">
      <c r="A2954">
        <v>1616074200</v>
      </c>
      <c r="B2954">
        <v>44.005894990000002</v>
      </c>
      <c r="C2954">
        <v>44.756899760000003</v>
      </c>
      <c r="D2954">
        <v>42.77245671</v>
      </c>
      <c r="E2954">
        <v>42.971398370000003</v>
      </c>
      <c r="F2954">
        <v>44.005894990000002</v>
      </c>
      <c r="G2954">
        <v>44.756899760000003</v>
      </c>
      <c r="H2954">
        <v>42.77245671</v>
      </c>
      <c r="I2954">
        <v>42.971398370000003</v>
      </c>
      <c r="J2954">
        <v>3957.5</v>
      </c>
      <c r="K2954">
        <v>3967</v>
      </c>
      <c r="L2954">
        <v>3892</v>
      </c>
      <c r="M2954">
        <v>3896</v>
      </c>
      <c r="N2954">
        <v>3962</v>
      </c>
      <c r="O2954">
        <v>3978.5</v>
      </c>
      <c r="P2954">
        <v>3900.5</v>
      </c>
      <c r="Q2954">
        <v>3906</v>
      </c>
      <c r="R2954">
        <v>3953.5</v>
      </c>
      <c r="S2954">
        <v>3969.62</v>
      </c>
      <c r="T2954">
        <v>3910.86</v>
      </c>
      <c r="U2954">
        <v>3915.47</v>
      </c>
      <c r="V2954">
        <v>7.0000000000000007E-2</v>
      </c>
      <c r="W2954">
        <v>7.0000000000000007E-2</v>
      </c>
      <c r="X2954">
        <v>7.0000000000000007E-2</v>
      </c>
      <c r="Y2954">
        <v>7.0000000000000007E-2</v>
      </c>
      <c r="Z2954">
        <v>0.01</v>
      </c>
      <c r="AA2954">
        <v>0.01</v>
      </c>
      <c r="AB2954">
        <v>0.01</v>
      </c>
      <c r="AC2954">
        <v>0.01</v>
      </c>
      <c r="AD2954">
        <v>383.06796144999998</v>
      </c>
      <c r="AE2954">
        <v>385.24804275999998</v>
      </c>
      <c r="AF2954">
        <v>379.45067732000001</v>
      </c>
      <c r="AG2954">
        <v>380.15956790000001</v>
      </c>
      <c r="AH2954" t="s">
        <v>12</v>
      </c>
      <c r="AI2954" t="s">
        <v>12</v>
      </c>
    </row>
    <row r="2955" spans="1:35" x14ac:dyDescent="0.25">
      <c r="A2955">
        <v>1616160600</v>
      </c>
      <c r="B2955">
        <v>42.876901080000003</v>
      </c>
      <c r="C2955">
        <v>43.419017099999998</v>
      </c>
      <c r="D2955">
        <v>41.96674299</v>
      </c>
      <c r="E2955">
        <v>42.742615460000003</v>
      </c>
      <c r="F2955">
        <v>42.876901080000003</v>
      </c>
      <c r="G2955">
        <v>43.419017099999998</v>
      </c>
      <c r="H2955">
        <v>41.96674299</v>
      </c>
      <c r="I2955">
        <v>42.742615460000003</v>
      </c>
      <c r="J2955">
        <v>3905.25</v>
      </c>
      <c r="K2955">
        <v>3911</v>
      </c>
      <c r="L2955">
        <v>3867.5</v>
      </c>
      <c r="M2955">
        <v>3889.75</v>
      </c>
      <c r="N2955">
        <v>3910.75</v>
      </c>
      <c r="O2955">
        <v>3923.5</v>
      </c>
      <c r="P2955">
        <v>3875</v>
      </c>
      <c r="Q2955">
        <v>3899.75</v>
      </c>
      <c r="R2955">
        <v>3913.14</v>
      </c>
      <c r="S2955">
        <v>3930.12</v>
      </c>
      <c r="T2955">
        <v>3886.75</v>
      </c>
      <c r="U2955">
        <v>3913.11</v>
      </c>
      <c r="V2955">
        <v>7.0000000000000007E-2</v>
      </c>
      <c r="W2955">
        <v>7.0000000000000007E-2</v>
      </c>
      <c r="X2955">
        <v>7.0000000000000007E-2</v>
      </c>
      <c r="Y2955">
        <v>7.0000000000000007E-2</v>
      </c>
      <c r="Z2955">
        <v>0.01</v>
      </c>
      <c r="AA2955">
        <v>0.01</v>
      </c>
      <c r="AB2955">
        <v>0.01</v>
      </c>
      <c r="AC2955">
        <v>0.01</v>
      </c>
      <c r="AD2955">
        <v>379.84565057999998</v>
      </c>
      <c r="AE2955">
        <v>381.49118075000001</v>
      </c>
      <c r="AF2955">
        <v>377.18591264000003</v>
      </c>
      <c r="AG2955">
        <v>379.45594539000001</v>
      </c>
      <c r="AH2955" t="s">
        <v>12</v>
      </c>
      <c r="AI2955" t="s">
        <v>12</v>
      </c>
    </row>
    <row r="2956" spans="1:35" x14ac:dyDescent="0.25">
      <c r="A2956">
        <v>1616419800</v>
      </c>
      <c r="B2956">
        <v>42.896795240000003</v>
      </c>
      <c r="C2956">
        <v>44.244624979999998</v>
      </c>
      <c r="D2956">
        <v>42.891821700000001</v>
      </c>
      <c r="E2956">
        <v>43.722403129999996</v>
      </c>
      <c r="F2956">
        <v>42.896795240000003</v>
      </c>
      <c r="G2956">
        <v>44.244624979999998</v>
      </c>
      <c r="H2956">
        <v>42.891821700000001</v>
      </c>
      <c r="I2956">
        <v>43.722403129999996</v>
      </c>
      <c r="J2956">
        <v>3880.25</v>
      </c>
      <c r="K2956">
        <v>3933.5</v>
      </c>
      <c r="L2956">
        <v>3876</v>
      </c>
      <c r="M2956">
        <v>3920.25</v>
      </c>
      <c r="N2956">
        <v>3893.5</v>
      </c>
      <c r="O2956">
        <v>3944.5</v>
      </c>
      <c r="P2956">
        <v>3885</v>
      </c>
      <c r="Q2956">
        <v>3930</v>
      </c>
      <c r="R2956">
        <v>3916.48</v>
      </c>
      <c r="S2956">
        <v>3955.31</v>
      </c>
      <c r="T2956">
        <v>3914.16</v>
      </c>
      <c r="U2956">
        <v>3940.6</v>
      </c>
      <c r="V2956">
        <v>7.0000000000000007E-2</v>
      </c>
      <c r="W2956">
        <v>7.0000000000000007E-2</v>
      </c>
      <c r="X2956">
        <v>7.0000000000000007E-2</v>
      </c>
      <c r="Y2956">
        <v>7.0000000000000007E-2</v>
      </c>
      <c r="Z2956">
        <v>0.01</v>
      </c>
      <c r="AA2956">
        <v>0.01</v>
      </c>
      <c r="AB2956">
        <v>0.01</v>
      </c>
      <c r="AC2956">
        <v>0.01</v>
      </c>
      <c r="AD2956">
        <v>379.99179002</v>
      </c>
      <c r="AE2956">
        <v>383.92781245999998</v>
      </c>
      <c r="AF2956">
        <v>379.93333424999997</v>
      </c>
      <c r="AG2956">
        <v>382.48590324999998</v>
      </c>
      <c r="AH2956" t="s">
        <v>12</v>
      </c>
      <c r="AI2956" t="s">
        <v>12</v>
      </c>
    </row>
    <row r="2957" spans="1:35" x14ac:dyDescent="0.25">
      <c r="A2957">
        <v>1616506200</v>
      </c>
      <c r="B2957">
        <v>43.53280805</v>
      </c>
      <c r="C2957">
        <v>44.045251389999997</v>
      </c>
      <c r="D2957">
        <v>42.443244049999997</v>
      </c>
      <c r="E2957">
        <v>42.736779560000002</v>
      </c>
      <c r="F2957">
        <v>43.53280805</v>
      </c>
      <c r="G2957">
        <v>44.045251389999997</v>
      </c>
      <c r="H2957">
        <v>42.443244049999997</v>
      </c>
      <c r="I2957">
        <v>42.736779560000002</v>
      </c>
      <c r="J2957">
        <v>3925</v>
      </c>
      <c r="K2957">
        <v>3928</v>
      </c>
      <c r="L2957">
        <v>3883</v>
      </c>
      <c r="M2957">
        <v>3889.75</v>
      </c>
      <c r="N2957">
        <v>3933.25</v>
      </c>
      <c r="O2957">
        <v>3938.75</v>
      </c>
      <c r="P2957">
        <v>3890.5</v>
      </c>
      <c r="Q2957">
        <v>3899.75</v>
      </c>
      <c r="R2957">
        <v>3937.6</v>
      </c>
      <c r="S2957">
        <v>3949.13</v>
      </c>
      <c r="T2957">
        <v>3901.57</v>
      </c>
      <c r="U2957">
        <v>3910.53</v>
      </c>
      <c r="V2957">
        <v>7.0000000000000007E-2</v>
      </c>
      <c r="W2957">
        <v>7.0000000000000007E-2</v>
      </c>
      <c r="X2957">
        <v>7.0000000000000007E-2</v>
      </c>
      <c r="Y2957">
        <v>7.0000000000000007E-2</v>
      </c>
      <c r="Z2957">
        <v>0.01</v>
      </c>
      <c r="AA2957">
        <v>0.01</v>
      </c>
      <c r="AB2957">
        <v>0.01</v>
      </c>
      <c r="AC2957">
        <v>0.01</v>
      </c>
      <c r="AD2957">
        <v>381.82340442999998</v>
      </c>
      <c r="AE2957">
        <v>383.33351205000002</v>
      </c>
      <c r="AF2957">
        <v>378.65704973999999</v>
      </c>
      <c r="AG2957">
        <v>379.47543065000002</v>
      </c>
      <c r="AH2957" t="s">
        <v>12</v>
      </c>
      <c r="AI2957" t="s">
        <v>12</v>
      </c>
    </row>
    <row r="2958" spans="1:35" x14ac:dyDescent="0.25">
      <c r="A2958">
        <v>1616592600</v>
      </c>
      <c r="B2958">
        <v>43.21937183</v>
      </c>
      <c r="C2958">
        <v>43.786542130000001</v>
      </c>
      <c r="D2958">
        <v>42.065130519999997</v>
      </c>
      <c r="E2958">
        <v>42.065130519999997</v>
      </c>
      <c r="F2958">
        <v>43.21937183</v>
      </c>
      <c r="G2958">
        <v>43.786542130000001</v>
      </c>
      <c r="H2958">
        <v>42.065130519999997</v>
      </c>
      <c r="I2958">
        <v>42.065130519999997</v>
      </c>
      <c r="J2958">
        <v>3893.25</v>
      </c>
      <c r="K2958">
        <v>3920.5</v>
      </c>
      <c r="L2958">
        <v>3869.5</v>
      </c>
      <c r="M2958">
        <v>3870.75</v>
      </c>
      <c r="N2958">
        <v>3905.75</v>
      </c>
      <c r="O2958">
        <v>3931.5</v>
      </c>
      <c r="P2958">
        <v>3877.5</v>
      </c>
      <c r="Q2958">
        <v>3880.75</v>
      </c>
      <c r="R2958">
        <v>3919.93</v>
      </c>
      <c r="S2958">
        <v>3942.08</v>
      </c>
      <c r="T2958">
        <v>3889.07</v>
      </c>
      <c r="U2958">
        <v>3889.15</v>
      </c>
      <c r="V2958">
        <v>7.0000000000000007E-2</v>
      </c>
      <c r="W2958">
        <v>7.0000000000000007E-2</v>
      </c>
      <c r="X2958">
        <v>7.0000000000000007E-2</v>
      </c>
      <c r="Y2958">
        <v>7.0000000000000007E-2</v>
      </c>
      <c r="Z2958">
        <v>0.01</v>
      </c>
      <c r="AA2958">
        <v>0.01</v>
      </c>
      <c r="AB2958">
        <v>0.01</v>
      </c>
      <c r="AC2958">
        <v>0.01</v>
      </c>
      <c r="AD2958">
        <v>380.93682511999998</v>
      </c>
      <c r="AE2958">
        <v>382.64178533</v>
      </c>
      <c r="AF2958">
        <v>377.49767680000002</v>
      </c>
      <c r="AG2958">
        <v>377.54638994999999</v>
      </c>
      <c r="AH2958" t="s">
        <v>12</v>
      </c>
      <c r="AI2958" t="s">
        <v>12</v>
      </c>
    </row>
    <row r="2959" spans="1:35" x14ac:dyDescent="0.25">
      <c r="A2959">
        <v>1616679000</v>
      </c>
      <c r="B2959">
        <v>41.567612709999999</v>
      </c>
      <c r="C2959">
        <v>43.055190949999997</v>
      </c>
      <c r="D2959">
        <v>40.890988499999999</v>
      </c>
      <c r="E2959">
        <v>42.756680269999997</v>
      </c>
      <c r="F2959">
        <v>41.567612709999999</v>
      </c>
      <c r="G2959">
        <v>43.055190949999997</v>
      </c>
      <c r="H2959">
        <v>40.890988499999999</v>
      </c>
      <c r="I2959">
        <v>42.756680269999997</v>
      </c>
      <c r="J2959">
        <v>3875.75</v>
      </c>
      <c r="K2959">
        <v>3899</v>
      </c>
      <c r="L2959">
        <v>3834.5</v>
      </c>
      <c r="M2959">
        <v>3890.5</v>
      </c>
      <c r="N2959">
        <v>3882.75</v>
      </c>
      <c r="O2959">
        <v>3909.5</v>
      </c>
      <c r="P2959">
        <v>3843.25</v>
      </c>
      <c r="Q2959">
        <v>3900.5</v>
      </c>
      <c r="R2959">
        <v>3879.34</v>
      </c>
      <c r="S2959">
        <v>3919.54</v>
      </c>
      <c r="T2959">
        <v>3853.5</v>
      </c>
      <c r="U2959">
        <v>3909.53</v>
      </c>
      <c r="V2959">
        <v>7.0000000000000007E-2</v>
      </c>
      <c r="W2959">
        <v>7.0000000000000007E-2</v>
      </c>
      <c r="X2959">
        <v>7.0000000000000007E-2</v>
      </c>
      <c r="Y2959">
        <v>7.0000000000000007E-2</v>
      </c>
      <c r="Z2959">
        <v>0.01</v>
      </c>
      <c r="AA2959">
        <v>0.01</v>
      </c>
      <c r="AB2959">
        <v>0.01</v>
      </c>
      <c r="AC2959">
        <v>0.01</v>
      </c>
      <c r="AD2959">
        <v>376.04602496000001</v>
      </c>
      <c r="AE2959">
        <v>380.49840676999997</v>
      </c>
      <c r="AF2959">
        <v>374.01955795999999</v>
      </c>
      <c r="AG2959">
        <v>379.67028324</v>
      </c>
      <c r="AH2959" t="s">
        <v>12</v>
      </c>
      <c r="AI2959" t="s">
        <v>12</v>
      </c>
    </row>
    <row r="2960" spans="1:35" x14ac:dyDescent="0.25">
      <c r="A2960">
        <v>1616765400</v>
      </c>
      <c r="B2960">
        <v>43.184545579999998</v>
      </c>
      <c r="C2960">
        <v>44.970634509999996</v>
      </c>
      <c r="D2960">
        <v>42.965637749999999</v>
      </c>
      <c r="E2960">
        <v>44.851230229999999</v>
      </c>
      <c r="F2960">
        <v>43.184545579999998</v>
      </c>
      <c r="G2960">
        <v>44.970634509999996</v>
      </c>
      <c r="H2960">
        <v>42.965637749999999</v>
      </c>
      <c r="I2960">
        <v>44.851230229999999</v>
      </c>
      <c r="J2960">
        <v>3898</v>
      </c>
      <c r="K2960">
        <v>3955</v>
      </c>
      <c r="L2960">
        <v>3890.5</v>
      </c>
      <c r="M2960">
        <v>3954.75</v>
      </c>
      <c r="N2960">
        <v>3907.5</v>
      </c>
      <c r="O2960">
        <v>3968</v>
      </c>
      <c r="P2960">
        <v>3900.75</v>
      </c>
      <c r="Q2960">
        <v>3964.75</v>
      </c>
      <c r="R2960">
        <v>3917.12</v>
      </c>
      <c r="S2960">
        <v>3978.19</v>
      </c>
      <c r="T2960">
        <v>3917.12</v>
      </c>
      <c r="U2960">
        <v>3974.55</v>
      </c>
      <c r="V2960">
        <v>7.0000000000000007E-2</v>
      </c>
      <c r="W2960">
        <v>7.0000000000000007E-2</v>
      </c>
      <c r="X2960">
        <v>7.0000000000000007E-2</v>
      </c>
      <c r="Y2960">
        <v>7.0000000000000007E-2</v>
      </c>
      <c r="Z2960">
        <v>0.01</v>
      </c>
      <c r="AA2960">
        <v>0.01</v>
      </c>
      <c r="AB2960">
        <v>0.01</v>
      </c>
      <c r="AC2960">
        <v>0.01</v>
      </c>
      <c r="AD2960">
        <v>380.86862671</v>
      </c>
      <c r="AE2960">
        <v>386.20758783999997</v>
      </c>
      <c r="AF2960">
        <v>380.24509840000002</v>
      </c>
      <c r="AG2960">
        <v>385.78865474999998</v>
      </c>
      <c r="AH2960" t="s">
        <v>12</v>
      </c>
      <c r="AI2960" t="s">
        <v>12</v>
      </c>
    </row>
    <row r="2961" spans="1:35" x14ac:dyDescent="0.25">
      <c r="A2961">
        <v>1617024600</v>
      </c>
      <c r="B2961">
        <v>44.294010290000003</v>
      </c>
      <c r="C2961">
        <v>45.080088430000004</v>
      </c>
      <c r="D2961">
        <v>43.756691060000001</v>
      </c>
      <c r="E2961">
        <v>44.766652209999997</v>
      </c>
      <c r="F2961">
        <v>44.294010290000003</v>
      </c>
      <c r="G2961">
        <v>45.080088430000004</v>
      </c>
      <c r="H2961">
        <v>43.756691060000001</v>
      </c>
      <c r="I2961">
        <v>44.766652209999997</v>
      </c>
      <c r="J2961">
        <v>3952.75</v>
      </c>
      <c r="K2961">
        <v>3960</v>
      </c>
      <c r="L2961">
        <v>3920.75</v>
      </c>
      <c r="M2961">
        <v>3948.75</v>
      </c>
      <c r="N2961">
        <v>3962.25</v>
      </c>
      <c r="O2961">
        <v>3971.25</v>
      </c>
      <c r="P2961">
        <v>3928.75</v>
      </c>
      <c r="Q2961">
        <v>3959</v>
      </c>
      <c r="R2961">
        <v>3969.31</v>
      </c>
      <c r="S2961">
        <v>3981.83</v>
      </c>
      <c r="T2961">
        <v>3943.25</v>
      </c>
      <c r="U2961">
        <v>3971.1</v>
      </c>
      <c r="V2961">
        <v>7.0000000000000007E-2</v>
      </c>
      <c r="W2961">
        <v>7.0000000000000007E-2</v>
      </c>
      <c r="X2961">
        <v>7.0000000000000007E-2</v>
      </c>
      <c r="Y2961">
        <v>7.0000000000000007E-2</v>
      </c>
      <c r="Z2961">
        <v>0.01</v>
      </c>
      <c r="AA2961">
        <v>0.01</v>
      </c>
      <c r="AB2961">
        <v>0.01</v>
      </c>
      <c r="AC2961">
        <v>0.01</v>
      </c>
      <c r="AD2961">
        <v>384.24931924999999</v>
      </c>
      <c r="AE2961">
        <v>386.53883724999997</v>
      </c>
      <c r="AF2961">
        <v>382.70024110999998</v>
      </c>
      <c r="AG2961">
        <v>385.59380216</v>
      </c>
      <c r="AH2961" t="s">
        <v>12</v>
      </c>
      <c r="AI2961" t="s">
        <v>12</v>
      </c>
    </row>
    <row r="2962" spans="1:35" x14ac:dyDescent="0.25">
      <c r="A2962">
        <v>1617111000</v>
      </c>
      <c r="B2962">
        <v>44.323861360000002</v>
      </c>
      <c r="C2962">
        <v>44.647247929999999</v>
      </c>
      <c r="D2962">
        <v>43.83131873</v>
      </c>
      <c r="E2962">
        <v>44.393513849999998</v>
      </c>
      <c r="F2962">
        <v>44.323861360000002</v>
      </c>
      <c r="G2962">
        <v>44.647247929999999</v>
      </c>
      <c r="H2962">
        <v>43.83131873</v>
      </c>
      <c r="I2962">
        <v>44.393513849999998</v>
      </c>
      <c r="J2962">
        <v>3956.5</v>
      </c>
      <c r="K2962">
        <v>3957.5</v>
      </c>
      <c r="L2962">
        <v>3924</v>
      </c>
      <c r="M2962">
        <v>3937.5</v>
      </c>
      <c r="N2962">
        <v>3965.25</v>
      </c>
      <c r="O2962">
        <v>3968.5</v>
      </c>
      <c r="P2962">
        <v>3933.75</v>
      </c>
      <c r="Q2962">
        <v>3947.75</v>
      </c>
      <c r="R2962">
        <v>3963.34</v>
      </c>
      <c r="S2962">
        <v>3968.01</v>
      </c>
      <c r="T2962">
        <v>3944.35</v>
      </c>
      <c r="U2962">
        <v>3958.56</v>
      </c>
      <c r="V2962">
        <v>7.0000000000000007E-2</v>
      </c>
      <c r="W2962">
        <v>7.0000000000000007E-2</v>
      </c>
      <c r="X2962">
        <v>7.0000000000000007E-2</v>
      </c>
      <c r="Y2962">
        <v>7.0000000000000007E-2</v>
      </c>
      <c r="Z2962">
        <v>0.01</v>
      </c>
      <c r="AA2962">
        <v>0.01</v>
      </c>
      <c r="AB2962">
        <v>0.01</v>
      </c>
      <c r="AC2962">
        <v>0.01</v>
      </c>
      <c r="AD2962">
        <v>384.26880451</v>
      </c>
      <c r="AE2962">
        <v>385.27229538</v>
      </c>
      <c r="AF2962">
        <v>382.90483633000002</v>
      </c>
      <c r="AG2962">
        <v>384.57082602999998</v>
      </c>
      <c r="AH2962" t="s">
        <v>12</v>
      </c>
      <c r="AI2962" t="s">
        <v>12</v>
      </c>
    </row>
    <row r="2963" spans="1:35" x14ac:dyDescent="0.25">
      <c r="A2963">
        <v>1617197400</v>
      </c>
      <c r="B2963">
        <v>44.612421689999998</v>
      </c>
      <c r="C2963">
        <v>45.495515789999999</v>
      </c>
      <c r="D2963">
        <v>44.600133</v>
      </c>
      <c r="E2963">
        <v>44.945758619999999</v>
      </c>
      <c r="F2963">
        <v>44.612421689999998</v>
      </c>
      <c r="G2963">
        <v>45.495515789999999</v>
      </c>
      <c r="H2963">
        <v>44.600133</v>
      </c>
      <c r="I2963">
        <v>44.945758619999999</v>
      </c>
      <c r="J2963">
        <v>3935.75</v>
      </c>
      <c r="K2963">
        <v>3973.5</v>
      </c>
      <c r="L2963">
        <v>3932.25</v>
      </c>
      <c r="M2963">
        <v>3957.25</v>
      </c>
      <c r="N2963">
        <v>3949.5</v>
      </c>
      <c r="O2963">
        <v>3983.75</v>
      </c>
      <c r="P2963">
        <v>3941.5</v>
      </c>
      <c r="Q2963">
        <v>3967.5</v>
      </c>
      <c r="R2963">
        <v>3967.25</v>
      </c>
      <c r="S2963">
        <v>3994.41</v>
      </c>
      <c r="T2963">
        <v>3966.98</v>
      </c>
      <c r="U2963">
        <v>3972.9</v>
      </c>
      <c r="V2963">
        <v>0.06</v>
      </c>
      <c r="W2963">
        <v>0.06</v>
      </c>
      <c r="X2963">
        <v>0.06</v>
      </c>
      <c r="Y2963">
        <v>0.06</v>
      </c>
      <c r="Z2963">
        <v>0.01</v>
      </c>
      <c r="AA2963">
        <v>0.01</v>
      </c>
      <c r="AB2963">
        <v>0.01</v>
      </c>
      <c r="AC2963">
        <v>0.01</v>
      </c>
      <c r="AD2963">
        <v>385.16512645</v>
      </c>
      <c r="AE2963">
        <v>387.75666596999997</v>
      </c>
      <c r="AF2963">
        <v>385.13589855999999</v>
      </c>
      <c r="AG2963">
        <v>386.12964679999999</v>
      </c>
      <c r="AH2963" t="s">
        <v>12</v>
      </c>
      <c r="AI2963" t="s">
        <v>12</v>
      </c>
    </row>
    <row r="2964" spans="1:35" x14ac:dyDescent="0.25">
      <c r="A2964">
        <v>1617283800</v>
      </c>
      <c r="B2964">
        <v>45.632333189999997</v>
      </c>
      <c r="C2964">
        <v>46.40846097</v>
      </c>
      <c r="D2964">
        <v>45.552730339999997</v>
      </c>
      <c r="E2964">
        <v>46.343783649999999</v>
      </c>
      <c r="F2964">
        <v>45.632333189999997</v>
      </c>
      <c r="G2964">
        <v>46.40846097</v>
      </c>
      <c r="H2964">
        <v>45.552730339999997</v>
      </c>
      <c r="I2964">
        <v>46.343783649999999</v>
      </c>
      <c r="J2964">
        <v>3958</v>
      </c>
      <c r="K2964">
        <v>4004.25</v>
      </c>
      <c r="L2964">
        <v>3955</v>
      </c>
      <c r="M2964">
        <v>3999.5</v>
      </c>
      <c r="N2964">
        <v>3967.5</v>
      </c>
      <c r="O2964">
        <v>4015.25</v>
      </c>
      <c r="P2964">
        <v>3964.5</v>
      </c>
      <c r="Q2964">
        <v>4010</v>
      </c>
      <c r="R2964">
        <v>3992.78</v>
      </c>
      <c r="S2964">
        <v>4020.63</v>
      </c>
      <c r="T2964">
        <v>3992.78</v>
      </c>
      <c r="U2964">
        <v>4019.88</v>
      </c>
      <c r="V2964">
        <v>7.0000000000000007E-2</v>
      </c>
      <c r="W2964">
        <v>7.0000000000000007E-2</v>
      </c>
      <c r="X2964">
        <v>7.0000000000000007E-2</v>
      </c>
      <c r="Y2964">
        <v>7.0000000000000007E-2</v>
      </c>
      <c r="Z2964">
        <v>0.01</v>
      </c>
      <c r="AA2964">
        <v>0.01</v>
      </c>
      <c r="AB2964">
        <v>0.01</v>
      </c>
      <c r="AC2964">
        <v>0.01</v>
      </c>
      <c r="AD2964">
        <v>388.14637117000001</v>
      </c>
      <c r="AE2964">
        <v>390.35794813000001</v>
      </c>
      <c r="AF2964">
        <v>387.93203331000001</v>
      </c>
      <c r="AG2964">
        <v>390.29949234999998</v>
      </c>
      <c r="AH2964" t="s">
        <v>12</v>
      </c>
      <c r="AI2964" t="s">
        <v>12</v>
      </c>
    </row>
    <row r="2965" spans="1:35" x14ac:dyDescent="0.25">
      <c r="A2965">
        <v>1617629400</v>
      </c>
      <c r="B2965">
        <v>47.378620689999998</v>
      </c>
      <c r="C2965">
        <v>48.587588959999998</v>
      </c>
      <c r="D2965">
        <v>47.353744800000001</v>
      </c>
      <c r="E2965">
        <v>48.353755589999999</v>
      </c>
      <c r="F2965">
        <v>47.378620689999998</v>
      </c>
      <c r="G2965">
        <v>48.587588959999998</v>
      </c>
      <c r="H2965">
        <v>47.353744800000001</v>
      </c>
      <c r="I2965">
        <v>48.353755589999999</v>
      </c>
      <c r="J2965">
        <v>4019.75</v>
      </c>
      <c r="K2965">
        <v>4064.25</v>
      </c>
      <c r="L2965">
        <v>4011</v>
      </c>
      <c r="M2965">
        <v>4057.5</v>
      </c>
      <c r="N2965">
        <v>4030</v>
      </c>
      <c r="O2965">
        <v>4073.75</v>
      </c>
      <c r="P2965">
        <v>4021</v>
      </c>
      <c r="Q2965">
        <v>4067.75</v>
      </c>
      <c r="R2965">
        <v>4034.44</v>
      </c>
      <c r="S2965">
        <v>4083.42</v>
      </c>
      <c r="T2965">
        <v>4034.44</v>
      </c>
      <c r="U2965">
        <v>4077.92</v>
      </c>
      <c r="V2965">
        <v>7.0000000000000007E-2</v>
      </c>
      <c r="W2965">
        <v>7.0000000000000007E-2</v>
      </c>
      <c r="X2965">
        <v>7.0000000000000007E-2</v>
      </c>
      <c r="Y2965">
        <v>7.0000000000000007E-2</v>
      </c>
      <c r="Z2965">
        <v>0.01</v>
      </c>
      <c r="AA2965">
        <v>0.01</v>
      </c>
      <c r="AB2965">
        <v>0.01</v>
      </c>
      <c r="AC2965">
        <v>0.01</v>
      </c>
      <c r="AD2965">
        <v>393.07614183999999</v>
      </c>
      <c r="AE2965">
        <v>396.46657700999998</v>
      </c>
      <c r="AF2965">
        <v>392.99820081000001</v>
      </c>
      <c r="AG2965">
        <v>395.90150448999998</v>
      </c>
      <c r="AH2965" t="s">
        <v>12</v>
      </c>
      <c r="AI2965" t="s">
        <v>12</v>
      </c>
    </row>
    <row r="2966" spans="1:35" x14ac:dyDescent="0.25">
      <c r="A2966">
        <v>1617715800</v>
      </c>
      <c r="B2966">
        <v>48.179624359999998</v>
      </c>
      <c r="C2966">
        <v>48.68709252</v>
      </c>
      <c r="D2966">
        <v>48.055244909999999</v>
      </c>
      <c r="E2966">
        <v>48.279127920000001</v>
      </c>
      <c r="F2966">
        <v>48.179624359999998</v>
      </c>
      <c r="G2966">
        <v>48.68709252</v>
      </c>
      <c r="H2966">
        <v>48.055244909999999</v>
      </c>
      <c r="I2966">
        <v>48.279127920000001</v>
      </c>
      <c r="J2966">
        <v>4060</v>
      </c>
      <c r="K2966">
        <v>4065.25</v>
      </c>
      <c r="L2966">
        <v>4043</v>
      </c>
      <c r="M2966">
        <v>4053.75</v>
      </c>
      <c r="N2966">
        <v>4069.75</v>
      </c>
      <c r="O2966">
        <v>4076</v>
      </c>
      <c r="P2966">
        <v>4052.25</v>
      </c>
      <c r="Q2966">
        <v>4064</v>
      </c>
      <c r="R2966">
        <v>4075.57</v>
      </c>
      <c r="S2966">
        <v>4086.23</v>
      </c>
      <c r="T2966">
        <v>4068.14</v>
      </c>
      <c r="U2966">
        <v>4073.95</v>
      </c>
      <c r="V2966">
        <v>7.0000000000000007E-2</v>
      </c>
      <c r="W2966">
        <v>7.0000000000000007E-2</v>
      </c>
      <c r="X2966">
        <v>7.0000000000000007E-2</v>
      </c>
      <c r="Y2966">
        <v>7.0000000000000007E-2</v>
      </c>
      <c r="Z2966">
        <v>0.01</v>
      </c>
      <c r="AA2966">
        <v>0.01</v>
      </c>
      <c r="AB2966">
        <v>0.01</v>
      </c>
      <c r="AC2966">
        <v>0.01</v>
      </c>
      <c r="AD2966">
        <v>395.31694670000002</v>
      </c>
      <c r="AE2966">
        <v>396.75885591000002</v>
      </c>
      <c r="AF2966">
        <v>394.96621202</v>
      </c>
      <c r="AG2966">
        <v>395.66768137000003</v>
      </c>
      <c r="AH2966" t="s">
        <v>12</v>
      </c>
      <c r="AI2966" t="s">
        <v>12</v>
      </c>
    </row>
    <row r="2967" spans="1:35" x14ac:dyDescent="0.25">
      <c r="A2967">
        <v>1617802200</v>
      </c>
      <c r="B2967">
        <v>48.244301669999999</v>
      </c>
      <c r="C2967">
        <v>48.587588959999998</v>
      </c>
      <c r="D2967">
        <v>48.050269729999997</v>
      </c>
      <c r="E2967">
        <v>48.473159860000003</v>
      </c>
      <c r="F2967">
        <v>48.244301669999999</v>
      </c>
      <c r="G2967">
        <v>48.587588959999998</v>
      </c>
      <c r="H2967">
        <v>48.050269729999997</v>
      </c>
      <c r="I2967">
        <v>48.473159860000003</v>
      </c>
      <c r="J2967">
        <v>4059.25</v>
      </c>
      <c r="K2967">
        <v>4065</v>
      </c>
      <c r="L2967">
        <v>4046.25</v>
      </c>
      <c r="M2967">
        <v>4059.75</v>
      </c>
      <c r="N2967">
        <v>4067</v>
      </c>
      <c r="O2967">
        <v>4075.5</v>
      </c>
      <c r="P2967">
        <v>4056.5</v>
      </c>
      <c r="Q2967">
        <v>4070</v>
      </c>
      <c r="R2967">
        <v>4074.29</v>
      </c>
      <c r="S2967">
        <v>4083.13</v>
      </c>
      <c r="T2967">
        <v>4068.31</v>
      </c>
      <c r="U2967">
        <v>4079.96</v>
      </c>
      <c r="V2967">
        <v>7.0000000000000007E-2</v>
      </c>
      <c r="W2967">
        <v>7.0000000000000007E-2</v>
      </c>
      <c r="X2967">
        <v>7.0000000000000007E-2</v>
      </c>
      <c r="Y2967">
        <v>7.0000000000000007E-2</v>
      </c>
      <c r="Z2967">
        <v>0.01</v>
      </c>
      <c r="AA2967">
        <v>0.01</v>
      </c>
      <c r="AB2967">
        <v>0.01</v>
      </c>
      <c r="AC2967">
        <v>0.01</v>
      </c>
      <c r="AD2967">
        <v>395.49231402999999</v>
      </c>
      <c r="AE2967">
        <v>396.48606226999999</v>
      </c>
      <c r="AF2967">
        <v>395.01492517000003</v>
      </c>
      <c r="AG2967">
        <v>396.12558496999998</v>
      </c>
      <c r="AH2967" t="s">
        <v>12</v>
      </c>
      <c r="AI2967" t="s">
        <v>12</v>
      </c>
    </row>
    <row r="2968" spans="1:35" x14ac:dyDescent="0.25">
      <c r="A2968">
        <v>1617888600</v>
      </c>
      <c r="B2968">
        <v>48.930876249999997</v>
      </c>
      <c r="C2968">
        <v>49.164709610000003</v>
      </c>
      <c r="D2968">
        <v>48.582613780000003</v>
      </c>
      <c r="E2968">
        <v>49.134858549999997</v>
      </c>
      <c r="F2968">
        <v>48.930876249999997</v>
      </c>
      <c r="G2968">
        <v>49.164709610000003</v>
      </c>
      <c r="H2968">
        <v>48.582613780000003</v>
      </c>
      <c r="I2968">
        <v>49.134858549999997</v>
      </c>
      <c r="J2968">
        <v>4065</v>
      </c>
      <c r="K2968">
        <v>4088.25</v>
      </c>
      <c r="L2968">
        <v>4063.75</v>
      </c>
      <c r="M2968">
        <v>4079</v>
      </c>
      <c r="N2968">
        <v>4074.25</v>
      </c>
      <c r="O2968">
        <v>4098.5</v>
      </c>
      <c r="P2968">
        <v>4072.5</v>
      </c>
      <c r="Q2968">
        <v>4089</v>
      </c>
      <c r="R2968">
        <v>4089.95</v>
      </c>
      <c r="S2968">
        <v>4098.1899999999996</v>
      </c>
      <c r="T2968">
        <v>4082.54</v>
      </c>
      <c r="U2968">
        <v>4097.18</v>
      </c>
      <c r="V2968">
        <v>7.0000000000000007E-2</v>
      </c>
      <c r="W2968">
        <v>7.0000000000000007E-2</v>
      </c>
      <c r="X2968">
        <v>7.0000000000000007E-2</v>
      </c>
      <c r="Y2968">
        <v>7.0000000000000007E-2</v>
      </c>
      <c r="Z2968">
        <v>0.01</v>
      </c>
      <c r="AA2968">
        <v>0.01</v>
      </c>
      <c r="AB2968">
        <v>0.01</v>
      </c>
      <c r="AC2968">
        <v>0.01</v>
      </c>
      <c r="AD2968">
        <v>397.43109736000002</v>
      </c>
      <c r="AE2968">
        <v>398.06436830000001</v>
      </c>
      <c r="AF2968">
        <v>396.45683437999998</v>
      </c>
      <c r="AG2968">
        <v>398.00591251999998</v>
      </c>
      <c r="AH2968" t="s">
        <v>12</v>
      </c>
      <c r="AI2968" t="s">
        <v>12</v>
      </c>
    </row>
    <row r="2969" spans="1:35" x14ac:dyDescent="0.25">
      <c r="A2969">
        <v>1617975000</v>
      </c>
      <c r="B2969">
        <v>49.124908189999999</v>
      </c>
      <c r="C2969">
        <v>50.279149500000003</v>
      </c>
      <c r="D2969">
        <v>49.050280520000001</v>
      </c>
      <c r="E2969">
        <v>50.204521829999997</v>
      </c>
      <c r="F2969">
        <v>49.124908189999999</v>
      </c>
      <c r="G2969">
        <v>50.279149500000003</v>
      </c>
      <c r="H2969">
        <v>49.050280520000001</v>
      </c>
      <c r="I2969">
        <v>50.204521829999997</v>
      </c>
      <c r="J2969">
        <v>4085</v>
      </c>
      <c r="K2969">
        <v>4110</v>
      </c>
      <c r="L2969">
        <v>4072.75</v>
      </c>
      <c r="M2969">
        <v>4109.5</v>
      </c>
      <c r="N2969">
        <v>4098</v>
      </c>
      <c r="O2969">
        <v>4121.5</v>
      </c>
      <c r="P2969">
        <v>4081</v>
      </c>
      <c r="Q2969">
        <v>4119.5</v>
      </c>
      <c r="R2969">
        <v>4096.1099999999997</v>
      </c>
      <c r="S2969">
        <v>4129.4799999999996</v>
      </c>
      <c r="T2969">
        <v>4095.51</v>
      </c>
      <c r="U2969">
        <v>4128.8100000000004</v>
      </c>
      <c r="V2969">
        <v>7.0000000000000007E-2</v>
      </c>
      <c r="W2969">
        <v>7.0000000000000007E-2</v>
      </c>
      <c r="X2969">
        <v>7.0000000000000007E-2</v>
      </c>
      <c r="Y2969">
        <v>7.0000000000000007E-2</v>
      </c>
      <c r="Z2969">
        <v>0.01</v>
      </c>
      <c r="AA2969">
        <v>0.01</v>
      </c>
      <c r="AB2969">
        <v>0.01</v>
      </c>
      <c r="AC2969">
        <v>0.01</v>
      </c>
      <c r="AD2969">
        <v>397.87925833000003</v>
      </c>
      <c r="AE2969">
        <v>401.07484090999998</v>
      </c>
      <c r="AF2969">
        <v>397.75260415000002</v>
      </c>
      <c r="AG2969">
        <v>400.89947357</v>
      </c>
      <c r="AH2969" t="s">
        <v>12</v>
      </c>
      <c r="AI2969" t="s">
        <v>12</v>
      </c>
    </row>
    <row r="2970" spans="1:35" x14ac:dyDescent="0.25">
      <c r="A2970">
        <v>1618234200</v>
      </c>
      <c r="B2970">
        <v>49.9607381</v>
      </c>
      <c r="C2970">
        <v>50.368006180000002</v>
      </c>
      <c r="D2970">
        <v>49.741830270000001</v>
      </c>
      <c r="E2970">
        <v>50.249298430000003</v>
      </c>
      <c r="F2970">
        <v>49.9607381</v>
      </c>
      <c r="G2970">
        <v>50.368006180000002</v>
      </c>
      <c r="H2970">
        <v>49.741830270000001</v>
      </c>
      <c r="I2970">
        <v>50.249298430000003</v>
      </c>
      <c r="J2970">
        <v>4104</v>
      </c>
      <c r="K2970">
        <v>4113.5</v>
      </c>
      <c r="L2970">
        <v>4094.75</v>
      </c>
      <c r="M2970">
        <v>4110.25</v>
      </c>
      <c r="N2970">
        <v>4114.25</v>
      </c>
      <c r="O2970">
        <v>4124.5</v>
      </c>
      <c r="P2970">
        <v>4104.5</v>
      </c>
      <c r="Q2970">
        <v>4120.25</v>
      </c>
      <c r="R2970">
        <v>4124.71</v>
      </c>
      <c r="S2970">
        <v>4131.76</v>
      </c>
      <c r="T2970">
        <v>4114.82</v>
      </c>
      <c r="U2970">
        <v>4128</v>
      </c>
      <c r="V2970">
        <v>7.0000000000000007E-2</v>
      </c>
      <c r="W2970">
        <v>7.0000000000000007E-2</v>
      </c>
      <c r="X2970">
        <v>7.0000000000000007E-2</v>
      </c>
      <c r="Y2970">
        <v>7.0000000000000007E-2</v>
      </c>
      <c r="Z2970">
        <v>0.01</v>
      </c>
      <c r="AA2970">
        <v>0.01</v>
      </c>
      <c r="AB2970">
        <v>0.01</v>
      </c>
      <c r="AC2970">
        <v>0.01</v>
      </c>
      <c r="AD2970">
        <v>400.27594526000001</v>
      </c>
      <c r="AE2970">
        <v>401.32814927999999</v>
      </c>
      <c r="AF2970">
        <v>399.64267432999998</v>
      </c>
      <c r="AG2970">
        <v>401.04561302000002</v>
      </c>
      <c r="AH2970" t="s">
        <v>12</v>
      </c>
      <c r="AI2970" t="s">
        <v>12</v>
      </c>
    </row>
    <row r="2971" spans="1:35" x14ac:dyDescent="0.25">
      <c r="A2971">
        <v>1618320600</v>
      </c>
      <c r="B2971">
        <v>50.214472190000002</v>
      </c>
      <c r="C2971">
        <v>50.950798540000001</v>
      </c>
      <c r="D2971">
        <v>50.075167200000003</v>
      </c>
      <c r="E2971">
        <v>50.672188570000003</v>
      </c>
      <c r="F2971">
        <v>50.214472190000002</v>
      </c>
      <c r="G2971">
        <v>50.950798540000001</v>
      </c>
      <c r="H2971">
        <v>50.075167200000003</v>
      </c>
      <c r="I2971">
        <v>50.672188570000003</v>
      </c>
      <c r="J2971">
        <v>4110.5</v>
      </c>
      <c r="K2971">
        <v>4128.5</v>
      </c>
      <c r="L2971">
        <v>4092.75</v>
      </c>
      <c r="M2971">
        <v>4122.75</v>
      </c>
      <c r="N2971">
        <v>4122.75</v>
      </c>
      <c r="O2971">
        <v>4139.75</v>
      </c>
      <c r="P2971">
        <v>4101.25</v>
      </c>
      <c r="Q2971">
        <v>4132.75</v>
      </c>
      <c r="R2971">
        <v>4130.1000000000004</v>
      </c>
      <c r="S2971">
        <v>4148</v>
      </c>
      <c r="T2971">
        <v>4124.43</v>
      </c>
      <c r="U2971">
        <v>4141.6000000000004</v>
      </c>
      <c r="V2971">
        <v>7.0000000000000007E-2</v>
      </c>
      <c r="W2971">
        <v>7.0000000000000007E-2</v>
      </c>
      <c r="X2971">
        <v>7.0000000000000007E-2</v>
      </c>
      <c r="Y2971">
        <v>7.0000000000000007E-2</v>
      </c>
      <c r="Z2971">
        <v>0.01</v>
      </c>
      <c r="AA2971">
        <v>0.01</v>
      </c>
      <c r="AB2971">
        <v>0.01</v>
      </c>
      <c r="AC2971">
        <v>0.01</v>
      </c>
      <c r="AD2971">
        <v>400.93844409000002</v>
      </c>
      <c r="AE2971">
        <v>402.88599578999998</v>
      </c>
      <c r="AF2971">
        <v>400.53899626999998</v>
      </c>
      <c r="AG2971">
        <v>402.23421385</v>
      </c>
      <c r="AH2971" t="s">
        <v>12</v>
      </c>
      <c r="AI2971" t="s">
        <v>12</v>
      </c>
    </row>
    <row r="2972" spans="1:35" x14ac:dyDescent="0.25">
      <c r="A2972">
        <v>1618407000</v>
      </c>
      <c r="B2972">
        <v>50.69706446</v>
      </c>
      <c r="C2972">
        <v>51.110004240000002</v>
      </c>
      <c r="D2972">
        <v>49.970688459999998</v>
      </c>
      <c r="E2972">
        <v>50.184621120000003</v>
      </c>
      <c r="F2972">
        <v>50.69706446</v>
      </c>
      <c r="G2972">
        <v>51.110004240000002</v>
      </c>
      <c r="H2972">
        <v>49.970688459999998</v>
      </c>
      <c r="I2972">
        <v>50.184621120000003</v>
      </c>
      <c r="J2972">
        <v>4123.25</v>
      </c>
      <c r="K2972">
        <v>4133.5</v>
      </c>
      <c r="L2972">
        <v>4103.75</v>
      </c>
      <c r="M2972">
        <v>4108</v>
      </c>
      <c r="N2972">
        <v>4134.75</v>
      </c>
      <c r="O2972">
        <v>4144</v>
      </c>
      <c r="P2972">
        <v>4113</v>
      </c>
      <c r="Q2972">
        <v>4118</v>
      </c>
      <c r="R2972">
        <v>4141.58</v>
      </c>
      <c r="S2972">
        <v>4151.6899999999996</v>
      </c>
      <c r="T2972">
        <v>4120.87</v>
      </c>
      <c r="U2972">
        <v>4124.67</v>
      </c>
      <c r="V2972">
        <v>7.0000000000000007E-2</v>
      </c>
      <c r="W2972">
        <v>7.0000000000000007E-2</v>
      </c>
      <c r="X2972">
        <v>7.0000000000000007E-2</v>
      </c>
      <c r="Y2972">
        <v>7.0000000000000007E-2</v>
      </c>
      <c r="Z2972">
        <v>0.01</v>
      </c>
      <c r="AA2972">
        <v>0.01</v>
      </c>
      <c r="AB2972">
        <v>0.01</v>
      </c>
      <c r="AC2972">
        <v>0.01</v>
      </c>
      <c r="AD2972">
        <v>402.20498595999999</v>
      </c>
      <c r="AE2972">
        <v>403.30590312999999</v>
      </c>
      <c r="AF2972">
        <v>400.29543052000002</v>
      </c>
      <c r="AG2972">
        <v>400.86050304999998</v>
      </c>
      <c r="AH2972" t="s">
        <v>12</v>
      </c>
      <c r="AI2972" t="s">
        <v>12</v>
      </c>
    </row>
    <row r="2973" spans="1:35" x14ac:dyDescent="0.25">
      <c r="A2973">
        <v>1618493400</v>
      </c>
      <c r="B2973">
        <v>51.010749429999997</v>
      </c>
      <c r="C2973">
        <v>51.895584849999999</v>
      </c>
      <c r="D2973">
        <v>51.000550320000002</v>
      </c>
      <c r="E2973">
        <v>51.791603629999997</v>
      </c>
      <c r="F2973">
        <v>51.010749429999997</v>
      </c>
      <c r="G2973">
        <v>51.895584849999999</v>
      </c>
      <c r="H2973">
        <v>51.000550320000002</v>
      </c>
      <c r="I2973">
        <v>51.791603629999997</v>
      </c>
      <c r="J2973">
        <v>4112.75</v>
      </c>
      <c r="K2973">
        <v>4156</v>
      </c>
      <c r="L2973">
        <v>4110</v>
      </c>
      <c r="M2973">
        <v>4152.5</v>
      </c>
      <c r="N2973">
        <v>4123.5</v>
      </c>
      <c r="O2973">
        <v>4166.5</v>
      </c>
      <c r="P2973">
        <v>4119.5</v>
      </c>
      <c r="Q2973">
        <v>4162.5</v>
      </c>
      <c r="R2973">
        <v>4139.76</v>
      </c>
      <c r="S2973">
        <v>4173.49</v>
      </c>
      <c r="T2973">
        <v>4139.76</v>
      </c>
      <c r="U2973">
        <v>4170.43</v>
      </c>
      <c r="V2973">
        <v>7.0000000000000007E-2</v>
      </c>
      <c r="W2973">
        <v>7.0000000000000007E-2</v>
      </c>
      <c r="X2973">
        <v>7.0000000000000007E-2</v>
      </c>
      <c r="Y2973">
        <v>7.0000000000000007E-2</v>
      </c>
      <c r="Z2973">
        <v>0.01</v>
      </c>
      <c r="AA2973">
        <v>0.01</v>
      </c>
      <c r="AB2973">
        <v>0.01</v>
      </c>
      <c r="AC2973">
        <v>0.01</v>
      </c>
      <c r="AD2973">
        <v>403.09156528</v>
      </c>
      <c r="AE2973">
        <v>405.44928169000002</v>
      </c>
      <c r="AF2973">
        <v>403.04285213000003</v>
      </c>
      <c r="AG2973">
        <v>405.16674541999998</v>
      </c>
      <c r="AH2973" t="s">
        <v>12</v>
      </c>
      <c r="AI2973" t="s">
        <v>12</v>
      </c>
    </row>
    <row r="2974" spans="1:35" x14ac:dyDescent="0.25">
      <c r="A2974">
        <v>1618579800</v>
      </c>
      <c r="B2974">
        <v>52.313997329999999</v>
      </c>
      <c r="C2974">
        <v>52.557781050000003</v>
      </c>
      <c r="D2974">
        <v>51.746827029999999</v>
      </c>
      <c r="E2974">
        <v>52.34882357</v>
      </c>
      <c r="F2974">
        <v>52.313997329999999</v>
      </c>
      <c r="G2974">
        <v>52.557781050000003</v>
      </c>
      <c r="H2974">
        <v>51.746827029999999</v>
      </c>
      <c r="I2974">
        <v>52.34882357</v>
      </c>
      <c r="J2974">
        <v>4150.75</v>
      </c>
      <c r="K2974">
        <v>4173.5</v>
      </c>
      <c r="L2974">
        <v>4144.25</v>
      </c>
      <c r="M2974">
        <v>4166.25</v>
      </c>
      <c r="N2974">
        <v>4162.75</v>
      </c>
      <c r="O2974">
        <v>4183.5</v>
      </c>
      <c r="P2974">
        <v>4154.25</v>
      </c>
      <c r="Q2974">
        <v>4176.25</v>
      </c>
      <c r="R2974">
        <v>4174.1400000000003</v>
      </c>
      <c r="S2974">
        <v>4191.3100000000004</v>
      </c>
      <c r="T2974">
        <v>4170.75</v>
      </c>
      <c r="U2974">
        <v>4185.4799999999996</v>
      </c>
      <c r="V2974">
        <v>7.0000000000000007E-2</v>
      </c>
      <c r="W2974">
        <v>7.0000000000000007E-2</v>
      </c>
      <c r="X2974">
        <v>7.0000000000000007E-2</v>
      </c>
      <c r="Y2974">
        <v>7.0000000000000007E-2</v>
      </c>
      <c r="Z2974">
        <v>0.01</v>
      </c>
      <c r="AA2974">
        <v>0.01</v>
      </c>
      <c r="AB2974">
        <v>0.01</v>
      </c>
      <c r="AC2974">
        <v>0.01</v>
      </c>
      <c r="AD2974">
        <v>406.51122834</v>
      </c>
      <c r="AE2974">
        <v>407.15424189999999</v>
      </c>
      <c r="AF2974">
        <v>405.03034860999998</v>
      </c>
      <c r="AG2974">
        <v>406.52097097000001</v>
      </c>
      <c r="AH2974" t="s">
        <v>12</v>
      </c>
      <c r="AI2974" t="s">
        <v>12</v>
      </c>
    </row>
    <row r="2975" spans="1:35" x14ac:dyDescent="0.25">
      <c r="A2975">
        <v>1618839000</v>
      </c>
      <c r="B2975">
        <v>51.930908619999997</v>
      </c>
      <c r="C2975">
        <v>52.119268859999998</v>
      </c>
      <c r="D2975">
        <v>51.000550320000002</v>
      </c>
      <c r="E2975">
        <v>51.56274544</v>
      </c>
      <c r="F2975">
        <v>51.930908619999997</v>
      </c>
      <c r="G2975">
        <v>52.119268859999998</v>
      </c>
      <c r="H2975">
        <v>51.000550320000002</v>
      </c>
      <c r="I2975">
        <v>51.56274544</v>
      </c>
      <c r="J2975">
        <v>4156</v>
      </c>
      <c r="K2975">
        <v>4161.75</v>
      </c>
      <c r="L2975">
        <v>4132.25</v>
      </c>
      <c r="M2975">
        <v>4145.5</v>
      </c>
      <c r="N2975">
        <v>4165</v>
      </c>
      <c r="O2975">
        <v>4174.75</v>
      </c>
      <c r="P2975">
        <v>4141.75</v>
      </c>
      <c r="Q2975">
        <v>4155.5</v>
      </c>
      <c r="R2975">
        <v>4179.8</v>
      </c>
      <c r="S2975">
        <v>4180.8100000000004</v>
      </c>
      <c r="T2975">
        <v>4150.47</v>
      </c>
      <c r="U2975">
        <v>4163.2700000000004</v>
      </c>
      <c r="V2975">
        <v>7.0000000000000007E-2</v>
      </c>
      <c r="W2975">
        <v>7.0000000000000007E-2</v>
      </c>
      <c r="X2975">
        <v>7.0000000000000007E-2</v>
      </c>
      <c r="Y2975">
        <v>7.0000000000000007E-2</v>
      </c>
      <c r="Z2975">
        <v>0.01</v>
      </c>
      <c r="AA2975">
        <v>0.01</v>
      </c>
      <c r="AB2975">
        <v>0.01</v>
      </c>
      <c r="AC2975">
        <v>0.01</v>
      </c>
      <c r="AD2975">
        <v>405.54670799000002</v>
      </c>
      <c r="AE2975">
        <v>406.01435421999997</v>
      </c>
      <c r="AF2975">
        <v>403.14027843000002</v>
      </c>
      <c r="AG2975">
        <v>404.52373186</v>
      </c>
      <c r="AH2975" t="s">
        <v>12</v>
      </c>
      <c r="AI2975" t="s">
        <v>12</v>
      </c>
    </row>
    <row r="2976" spans="1:35" x14ac:dyDescent="0.25">
      <c r="A2976">
        <v>1618925400</v>
      </c>
      <c r="B2976">
        <v>51.035376569999997</v>
      </c>
      <c r="C2976">
        <v>51.338862429999999</v>
      </c>
      <c r="D2976">
        <v>49.83387106</v>
      </c>
      <c r="E2976">
        <v>50.438355199999997</v>
      </c>
      <c r="F2976">
        <v>51.035376569999997</v>
      </c>
      <c r="G2976">
        <v>51.338862429999999</v>
      </c>
      <c r="H2976">
        <v>49.83387106</v>
      </c>
      <c r="I2976">
        <v>50.438355199999997</v>
      </c>
      <c r="J2976">
        <v>4147.25</v>
      </c>
      <c r="K2976">
        <v>4157.25</v>
      </c>
      <c r="L2976">
        <v>4101</v>
      </c>
      <c r="M2976">
        <v>4116.5</v>
      </c>
      <c r="N2976">
        <v>4156.25</v>
      </c>
      <c r="O2976">
        <v>4167.25</v>
      </c>
      <c r="P2976">
        <v>4110.5</v>
      </c>
      <c r="Q2976">
        <v>4126.5</v>
      </c>
      <c r="R2976">
        <v>4159.18</v>
      </c>
      <c r="S2976">
        <v>4159.18</v>
      </c>
      <c r="T2976">
        <v>4118.38</v>
      </c>
      <c r="U2976">
        <v>4134.95</v>
      </c>
      <c r="V2976">
        <v>7.0000000000000007E-2</v>
      </c>
      <c r="W2976">
        <v>7.0000000000000007E-2</v>
      </c>
      <c r="X2976">
        <v>7.0000000000000007E-2</v>
      </c>
      <c r="Y2976">
        <v>7.0000000000000007E-2</v>
      </c>
      <c r="Z2976">
        <v>0.01</v>
      </c>
      <c r="AA2976">
        <v>0.01</v>
      </c>
      <c r="AB2976">
        <v>0.01</v>
      </c>
      <c r="AC2976">
        <v>0.01</v>
      </c>
      <c r="AD2976">
        <v>403.25718998000002</v>
      </c>
      <c r="AE2976">
        <v>404.40282581999998</v>
      </c>
      <c r="AF2976">
        <v>400.02263689</v>
      </c>
      <c r="AG2976">
        <v>401.5619724</v>
      </c>
      <c r="AH2976" t="s">
        <v>12</v>
      </c>
      <c r="AI2976" t="s">
        <v>12</v>
      </c>
    </row>
    <row r="2977" spans="1:35" x14ac:dyDescent="0.25">
      <c r="A2977">
        <v>1619011800</v>
      </c>
      <c r="B2977">
        <v>50.169695580000003</v>
      </c>
      <c r="C2977">
        <v>51.90603273</v>
      </c>
      <c r="D2977">
        <v>50.114968619999999</v>
      </c>
      <c r="E2977">
        <v>51.831405060000002</v>
      </c>
      <c r="F2977">
        <v>50.169695580000003</v>
      </c>
      <c r="G2977">
        <v>51.90603273</v>
      </c>
      <c r="H2977">
        <v>50.114968619999999</v>
      </c>
      <c r="I2977">
        <v>51.831405060000002</v>
      </c>
      <c r="J2977">
        <v>4112.5</v>
      </c>
      <c r="K2977">
        <v>4156.75</v>
      </c>
      <c r="L2977">
        <v>4104.75</v>
      </c>
      <c r="M2977">
        <v>4154.75</v>
      </c>
      <c r="N2977">
        <v>4121.25</v>
      </c>
      <c r="O2977">
        <v>4167.25</v>
      </c>
      <c r="P2977">
        <v>4113</v>
      </c>
      <c r="Q2977">
        <v>4164.75</v>
      </c>
      <c r="R2977">
        <v>4128.42</v>
      </c>
      <c r="S2977">
        <v>4175.0200000000004</v>
      </c>
      <c r="T2977">
        <v>4126.3500000000004</v>
      </c>
      <c r="U2977">
        <v>4173.43</v>
      </c>
      <c r="V2977">
        <v>7.0000000000000007E-2</v>
      </c>
      <c r="W2977">
        <v>7.0000000000000007E-2</v>
      </c>
      <c r="X2977">
        <v>7.0000000000000007E-2</v>
      </c>
      <c r="Y2977">
        <v>7.0000000000000007E-2</v>
      </c>
      <c r="Z2977">
        <v>0.01</v>
      </c>
      <c r="AA2977">
        <v>0.01</v>
      </c>
      <c r="AB2977">
        <v>0.01</v>
      </c>
      <c r="AC2977">
        <v>0.01</v>
      </c>
      <c r="AD2977">
        <v>400.91895883000001</v>
      </c>
      <c r="AE2977">
        <v>405.57593587999997</v>
      </c>
      <c r="AF2977">
        <v>400.77281937999999</v>
      </c>
      <c r="AG2977">
        <v>405.36159801999997</v>
      </c>
      <c r="AH2977" t="s">
        <v>12</v>
      </c>
      <c r="AI2977" t="s">
        <v>12</v>
      </c>
    </row>
    <row r="2978" spans="1:35" x14ac:dyDescent="0.25">
      <c r="A2978">
        <v>1619098200</v>
      </c>
      <c r="B2978">
        <v>51.771702920000003</v>
      </c>
      <c r="C2978">
        <v>52.085139140000003</v>
      </c>
      <c r="D2978">
        <v>49.99058917</v>
      </c>
      <c r="E2978">
        <v>50.428404839999999</v>
      </c>
      <c r="F2978">
        <v>51.771702920000003</v>
      </c>
      <c r="G2978">
        <v>52.085139140000003</v>
      </c>
      <c r="H2978">
        <v>49.99058917</v>
      </c>
      <c r="I2978">
        <v>50.428404839999999</v>
      </c>
      <c r="J2978">
        <v>4148.5</v>
      </c>
      <c r="K2978">
        <v>4161</v>
      </c>
      <c r="L2978">
        <v>4105.75</v>
      </c>
      <c r="M2978">
        <v>4117.75</v>
      </c>
      <c r="N2978">
        <v>4157.5</v>
      </c>
      <c r="O2978">
        <v>4171.75</v>
      </c>
      <c r="P2978">
        <v>4115.25</v>
      </c>
      <c r="Q2978">
        <v>4127.75</v>
      </c>
      <c r="R2978">
        <v>4170.46</v>
      </c>
      <c r="S2978">
        <v>4179.57</v>
      </c>
      <c r="T2978">
        <v>4123.6899999999996</v>
      </c>
      <c r="U2978">
        <v>4134.99</v>
      </c>
      <c r="V2978">
        <v>7.0000000000000007E-2</v>
      </c>
      <c r="W2978">
        <v>7.0000000000000007E-2</v>
      </c>
      <c r="X2978">
        <v>7.0000000000000007E-2</v>
      </c>
      <c r="Y2978">
        <v>7.0000000000000007E-2</v>
      </c>
      <c r="Z2978">
        <v>0.01</v>
      </c>
      <c r="AA2978">
        <v>0.01</v>
      </c>
      <c r="AB2978">
        <v>0.01</v>
      </c>
      <c r="AC2978">
        <v>0.01</v>
      </c>
      <c r="AD2978">
        <v>405.18623067999999</v>
      </c>
      <c r="AE2978">
        <v>406.05332473999999</v>
      </c>
      <c r="AF2978">
        <v>400.54873889999999</v>
      </c>
      <c r="AG2978">
        <v>401.6593987</v>
      </c>
      <c r="AH2978" t="s">
        <v>12</v>
      </c>
      <c r="AI2978" t="s">
        <v>12</v>
      </c>
    </row>
    <row r="2979" spans="1:35" x14ac:dyDescent="0.25">
      <c r="A2979">
        <v>1619184600</v>
      </c>
      <c r="B2979">
        <v>50.632387139999999</v>
      </c>
      <c r="C2979">
        <v>52.592607299999997</v>
      </c>
      <c r="D2979">
        <v>50.607511250000002</v>
      </c>
      <c r="E2979">
        <v>52.040362530000003</v>
      </c>
      <c r="F2979">
        <v>50.632387139999999</v>
      </c>
      <c r="G2979">
        <v>52.592607299999997</v>
      </c>
      <c r="H2979">
        <v>50.607511250000002</v>
      </c>
      <c r="I2979">
        <v>52.040362530000003</v>
      </c>
      <c r="J2979">
        <v>4119.25</v>
      </c>
      <c r="K2979">
        <v>4175.25</v>
      </c>
      <c r="L2979">
        <v>4118</v>
      </c>
      <c r="M2979">
        <v>4161.5</v>
      </c>
      <c r="N2979">
        <v>4129</v>
      </c>
      <c r="O2979">
        <v>4186.75</v>
      </c>
      <c r="P2979">
        <v>4127.5</v>
      </c>
      <c r="Q2979">
        <v>4171.5</v>
      </c>
      <c r="R2979">
        <v>4138.78</v>
      </c>
      <c r="S2979">
        <v>4194.17</v>
      </c>
      <c r="T2979">
        <v>4138.78</v>
      </c>
      <c r="U2979">
        <v>4180.18</v>
      </c>
      <c r="V2979">
        <v>7.0000000000000007E-2</v>
      </c>
      <c r="W2979">
        <v>7.0000000000000007E-2</v>
      </c>
      <c r="X2979">
        <v>7.0000000000000007E-2</v>
      </c>
      <c r="Y2979">
        <v>7.0000000000000007E-2</v>
      </c>
      <c r="Z2979">
        <v>0.01</v>
      </c>
      <c r="AA2979">
        <v>0.01</v>
      </c>
      <c r="AB2979">
        <v>0.01</v>
      </c>
      <c r="AC2979">
        <v>0.01</v>
      </c>
      <c r="AD2979">
        <v>402.24395648000001</v>
      </c>
      <c r="AE2979">
        <v>407.48549131999999</v>
      </c>
      <c r="AF2979">
        <v>402.16601544999997</v>
      </c>
      <c r="AG2979">
        <v>406.01435421999997</v>
      </c>
      <c r="AH2979" t="s">
        <v>12</v>
      </c>
      <c r="AI2979" t="s">
        <v>12</v>
      </c>
    </row>
    <row r="2980" spans="1:35" x14ac:dyDescent="0.25">
      <c r="A2980">
        <v>1619443800</v>
      </c>
      <c r="B2980">
        <v>52.309022149999997</v>
      </c>
      <c r="C2980">
        <v>52.592607299999997</v>
      </c>
      <c r="D2980">
        <v>52.129915740000001</v>
      </c>
      <c r="E2980">
        <v>52.373699459999997</v>
      </c>
      <c r="F2980">
        <v>52.309022149999997</v>
      </c>
      <c r="G2980">
        <v>52.592607299999997</v>
      </c>
      <c r="H2980">
        <v>52.129915740000001</v>
      </c>
      <c r="I2980">
        <v>52.373699459999997</v>
      </c>
      <c r="J2980">
        <v>4161</v>
      </c>
      <c r="K2980">
        <v>4175.5</v>
      </c>
      <c r="L2980">
        <v>4155</v>
      </c>
      <c r="M2980">
        <v>4169.5</v>
      </c>
      <c r="N2980">
        <v>4170.75</v>
      </c>
      <c r="O2980">
        <v>4186</v>
      </c>
      <c r="P2980">
        <v>4163.75</v>
      </c>
      <c r="Q2980">
        <v>4179.5</v>
      </c>
      <c r="R2980">
        <v>4185.03</v>
      </c>
      <c r="S2980">
        <v>4194.1899999999996</v>
      </c>
      <c r="T2980">
        <v>4182.3599999999997</v>
      </c>
      <c r="U2980">
        <v>4187.63</v>
      </c>
      <c r="V2980">
        <v>7.0000000000000007E-2</v>
      </c>
      <c r="W2980">
        <v>7.0000000000000007E-2</v>
      </c>
      <c r="X2980">
        <v>7.0000000000000007E-2</v>
      </c>
      <c r="Y2980">
        <v>7.0000000000000007E-2</v>
      </c>
      <c r="Z2980">
        <v>0.01</v>
      </c>
      <c r="AA2980">
        <v>0.01</v>
      </c>
      <c r="AB2980">
        <v>0.01</v>
      </c>
      <c r="AC2980">
        <v>0.01</v>
      </c>
      <c r="AD2980">
        <v>406.69633829999998</v>
      </c>
      <c r="AE2980">
        <v>407.45626342999998</v>
      </c>
      <c r="AF2980">
        <v>406.08362431</v>
      </c>
      <c r="AG2980">
        <v>406.86196301000001</v>
      </c>
      <c r="AH2980" t="s">
        <v>12</v>
      </c>
      <c r="AI2980" t="s">
        <v>12</v>
      </c>
    </row>
    <row r="2981" spans="1:35" x14ac:dyDescent="0.25">
      <c r="A2981">
        <v>1619530200</v>
      </c>
      <c r="B2981">
        <v>52.483153379999997</v>
      </c>
      <c r="C2981">
        <v>52.557781050000003</v>
      </c>
      <c r="D2981">
        <v>51.881156840000003</v>
      </c>
      <c r="E2981">
        <v>52.318972510000002</v>
      </c>
      <c r="F2981">
        <v>52.483153379999997</v>
      </c>
      <c r="G2981">
        <v>52.557781050000003</v>
      </c>
      <c r="H2981">
        <v>51.881156840000003</v>
      </c>
      <c r="I2981">
        <v>52.318972510000002</v>
      </c>
      <c r="J2981">
        <v>4171</v>
      </c>
      <c r="K2981">
        <v>4181</v>
      </c>
      <c r="L2981">
        <v>4157</v>
      </c>
      <c r="M2981">
        <v>4169</v>
      </c>
      <c r="N2981">
        <v>4181.5</v>
      </c>
      <c r="O2981">
        <v>4192.5</v>
      </c>
      <c r="P2981">
        <v>4166.75</v>
      </c>
      <c r="Q2981">
        <v>4179</v>
      </c>
      <c r="R2981">
        <v>4188.25</v>
      </c>
      <c r="S2981">
        <v>4193.3500000000004</v>
      </c>
      <c r="T2981">
        <v>4176.22</v>
      </c>
      <c r="U2981">
        <v>4186.7299999999996</v>
      </c>
      <c r="V2981">
        <v>7.0000000000000007E-2</v>
      </c>
      <c r="W2981">
        <v>7.0000000000000007E-2</v>
      </c>
      <c r="X2981">
        <v>7.0000000000000007E-2</v>
      </c>
      <c r="Y2981">
        <v>7.0000000000000007E-2</v>
      </c>
      <c r="Z2981">
        <v>0.01</v>
      </c>
      <c r="AA2981">
        <v>0.01</v>
      </c>
      <c r="AB2981">
        <v>0.01</v>
      </c>
      <c r="AC2981">
        <v>0.01</v>
      </c>
      <c r="AD2981">
        <v>407.17372716</v>
      </c>
      <c r="AE2981">
        <v>407.37832238999999</v>
      </c>
      <c r="AF2981">
        <v>405.58567850999998</v>
      </c>
      <c r="AG2981">
        <v>406.77427934000002</v>
      </c>
      <c r="AH2981" t="s">
        <v>12</v>
      </c>
      <c r="AI2981" t="s">
        <v>12</v>
      </c>
    </row>
    <row r="2982" spans="1:35" x14ac:dyDescent="0.25">
      <c r="A2982">
        <v>1619616600</v>
      </c>
      <c r="B2982">
        <v>52.438376779999999</v>
      </c>
      <c r="C2982">
        <v>52.88116763</v>
      </c>
      <c r="D2982">
        <v>52.11001503</v>
      </c>
      <c r="E2982">
        <v>52.244344839999997</v>
      </c>
      <c r="F2982">
        <v>52.438376779999999</v>
      </c>
      <c r="G2982">
        <v>52.88116763</v>
      </c>
      <c r="H2982">
        <v>52.11001503</v>
      </c>
      <c r="I2982">
        <v>52.244344839999997</v>
      </c>
      <c r="J2982">
        <v>4171.5</v>
      </c>
      <c r="K2982">
        <v>4183.75</v>
      </c>
      <c r="L2982">
        <v>4164.5</v>
      </c>
      <c r="M2982">
        <v>4166.5</v>
      </c>
      <c r="N2982">
        <v>4180.25</v>
      </c>
      <c r="O2982">
        <v>4193.75</v>
      </c>
      <c r="P2982">
        <v>4172.75</v>
      </c>
      <c r="Q2982">
        <v>4176.25</v>
      </c>
      <c r="R2982">
        <v>4185.1400000000003</v>
      </c>
      <c r="S2982">
        <v>4201.53</v>
      </c>
      <c r="T2982">
        <v>4181.78</v>
      </c>
      <c r="U2982">
        <v>4183.1899999999996</v>
      </c>
      <c r="V2982">
        <v>7.0000000000000007E-2</v>
      </c>
      <c r="W2982">
        <v>7.0000000000000007E-2</v>
      </c>
      <c r="X2982">
        <v>7.0000000000000007E-2</v>
      </c>
      <c r="Y2982">
        <v>7.0000000000000007E-2</v>
      </c>
      <c r="Z2982">
        <v>0.01</v>
      </c>
      <c r="AA2982">
        <v>0.01</v>
      </c>
      <c r="AB2982">
        <v>0.01</v>
      </c>
      <c r="AC2982">
        <v>0.01</v>
      </c>
      <c r="AD2982">
        <v>407.05681559999999</v>
      </c>
      <c r="AE2982">
        <v>408.22593117999998</v>
      </c>
      <c r="AF2982">
        <v>406.17023628999999</v>
      </c>
      <c r="AG2982">
        <v>406.65736778000002</v>
      </c>
      <c r="AH2982" t="s">
        <v>12</v>
      </c>
      <c r="AI2982" t="s">
        <v>12</v>
      </c>
    </row>
    <row r="2983" spans="1:35" x14ac:dyDescent="0.25">
      <c r="A2983">
        <v>1619703000</v>
      </c>
      <c r="B2983">
        <v>53.388635790000002</v>
      </c>
      <c r="C2983">
        <v>53.513015240000001</v>
      </c>
      <c r="D2983">
        <v>51.915983079999997</v>
      </c>
      <c r="E2983">
        <v>53.219479739999997</v>
      </c>
      <c r="F2983">
        <v>53.388635790000002</v>
      </c>
      <c r="G2983">
        <v>53.513015240000001</v>
      </c>
      <c r="H2983">
        <v>51.915983079999997</v>
      </c>
      <c r="I2983">
        <v>53.219479739999997</v>
      </c>
      <c r="J2983">
        <v>4175</v>
      </c>
      <c r="K2983">
        <v>4201.25</v>
      </c>
      <c r="L2983">
        <v>4158.5</v>
      </c>
      <c r="M2983">
        <v>4193.5</v>
      </c>
      <c r="N2983">
        <v>4184.75</v>
      </c>
      <c r="O2983">
        <v>4211</v>
      </c>
      <c r="P2983">
        <v>4168</v>
      </c>
      <c r="Q2983">
        <v>4203.5</v>
      </c>
      <c r="R2983">
        <v>4206.1400000000003</v>
      </c>
      <c r="S2983">
        <v>4218.78</v>
      </c>
      <c r="T2983">
        <v>4176.8100000000004</v>
      </c>
      <c r="U2983">
        <v>4211.4799999999996</v>
      </c>
      <c r="V2983">
        <v>0.06</v>
      </c>
      <c r="W2983">
        <v>0.06</v>
      </c>
      <c r="X2983">
        <v>0.06</v>
      </c>
      <c r="Y2983">
        <v>0.06</v>
      </c>
      <c r="Z2983">
        <v>0.01</v>
      </c>
      <c r="AA2983">
        <v>0.01</v>
      </c>
      <c r="AB2983">
        <v>0.01</v>
      </c>
      <c r="AC2983">
        <v>0.01</v>
      </c>
      <c r="AD2983">
        <v>409.50221568000001</v>
      </c>
      <c r="AE2983">
        <v>409.89192087999999</v>
      </c>
      <c r="AF2983">
        <v>405.72207531999999</v>
      </c>
      <c r="AG2983">
        <v>409.24890730999999</v>
      </c>
      <c r="AH2983" t="s">
        <v>12</v>
      </c>
      <c r="AI2983" t="s">
        <v>12</v>
      </c>
    </row>
    <row r="2984" spans="1:35" x14ac:dyDescent="0.25">
      <c r="A2984">
        <v>1619789400</v>
      </c>
      <c r="B2984">
        <v>52.358773929999998</v>
      </c>
      <c r="C2984">
        <v>52.702061219999997</v>
      </c>
      <c r="D2984">
        <v>51.866231300000003</v>
      </c>
      <c r="E2984">
        <v>52.214493769999997</v>
      </c>
      <c r="F2984">
        <v>52.358773929999998</v>
      </c>
      <c r="G2984">
        <v>52.702061219999997</v>
      </c>
      <c r="H2984">
        <v>51.866231300000003</v>
      </c>
      <c r="I2984">
        <v>52.214493769999997</v>
      </c>
      <c r="J2984">
        <v>4190.25</v>
      </c>
      <c r="K2984">
        <v>4192.25</v>
      </c>
      <c r="L2984">
        <v>4158</v>
      </c>
      <c r="M2984">
        <v>4164.5</v>
      </c>
      <c r="N2984">
        <v>4200.75</v>
      </c>
      <c r="O2984">
        <v>4201.5</v>
      </c>
      <c r="P2984">
        <v>4167.25</v>
      </c>
      <c r="Q2984">
        <v>4174.5</v>
      </c>
      <c r="R2984">
        <v>4198.1000000000004</v>
      </c>
      <c r="S2984">
        <v>4198.1000000000004</v>
      </c>
      <c r="T2984">
        <v>4174.8500000000004</v>
      </c>
      <c r="U2984">
        <v>4181.18</v>
      </c>
      <c r="V2984">
        <v>0.05</v>
      </c>
      <c r="W2984">
        <v>0.05</v>
      </c>
      <c r="X2984">
        <v>0.05</v>
      </c>
      <c r="Y2984">
        <v>0.05</v>
      </c>
      <c r="Z2984">
        <v>0.01</v>
      </c>
      <c r="AA2984">
        <v>0.01</v>
      </c>
      <c r="AB2984">
        <v>0.01</v>
      </c>
      <c r="AC2984">
        <v>0.01</v>
      </c>
      <c r="AD2984">
        <v>406.88144827000002</v>
      </c>
      <c r="AE2984">
        <v>407.76802758000002</v>
      </c>
      <c r="AF2984">
        <v>405.62464901999999</v>
      </c>
      <c r="AG2984">
        <v>406.55994148000002</v>
      </c>
      <c r="AH2984" t="s">
        <v>12</v>
      </c>
      <c r="AI2984" t="s">
        <v>12</v>
      </c>
    </row>
    <row r="2985" spans="1:35" x14ac:dyDescent="0.25">
      <c r="A2985">
        <v>1620048600</v>
      </c>
      <c r="B2985">
        <v>52.985646369999998</v>
      </c>
      <c r="C2985">
        <v>53.159777599999998</v>
      </c>
      <c r="D2985">
        <v>52.353798750000003</v>
      </c>
      <c r="E2985">
        <v>52.552805880000001</v>
      </c>
      <c r="F2985">
        <v>52.985646369999998</v>
      </c>
      <c r="G2985">
        <v>53.159777599999998</v>
      </c>
      <c r="H2985">
        <v>52.353798750000003</v>
      </c>
      <c r="I2985">
        <v>52.552805880000001</v>
      </c>
      <c r="J2985">
        <v>4174.5</v>
      </c>
      <c r="K2985">
        <v>4192</v>
      </c>
      <c r="L2985">
        <v>4172</v>
      </c>
      <c r="M2985">
        <v>4176</v>
      </c>
      <c r="N2985">
        <v>4181.5</v>
      </c>
      <c r="O2985">
        <v>4202.5</v>
      </c>
      <c r="P2985">
        <v>4181</v>
      </c>
      <c r="Q2985">
        <v>4185.75</v>
      </c>
      <c r="R2985">
        <v>4191.9799999999996</v>
      </c>
      <c r="S2985">
        <v>4209.3900000000003</v>
      </c>
      <c r="T2985">
        <v>4188.03</v>
      </c>
      <c r="U2985">
        <v>4192.67</v>
      </c>
      <c r="V2985">
        <v>0.06</v>
      </c>
      <c r="W2985">
        <v>0.06</v>
      </c>
      <c r="X2985">
        <v>0.06</v>
      </c>
      <c r="Y2985">
        <v>0.06</v>
      </c>
      <c r="Z2985">
        <v>0.01</v>
      </c>
      <c r="AA2985">
        <v>0.01</v>
      </c>
      <c r="AB2985">
        <v>0.01</v>
      </c>
      <c r="AC2985">
        <v>0.01</v>
      </c>
      <c r="AD2985">
        <v>408.63512163000001</v>
      </c>
      <c r="AE2985">
        <v>409.03456944999999</v>
      </c>
      <c r="AF2985">
        <v>406.91554746999998</v>
      </c>
      <c r="AG2985">
        <v>407.43677817000003</v>
      </c>
      <c r="AH2985" t="s">
        <v>12</v>
      </c>
      <c r="AI2985" t="s">
        <v>12</v>
      </c>
    </row>
    <row r="2986" spans="1:35" x14ac:dyDescent="0.25">
      <c r="A2986">
        <v>1620135000</v>
      </c>
      <c r="B2986">
        <v>51.746827029999999</v>
      </c>
      <c r="C2986">
        <v>51.940858970000001</v>
      </c>
      <c r="D2986">
        <v>50.095067909999997</v>
      </c>
      <c r="E2986">
        <v>51.582646150000002</v>
      </c>
      <c r="F2986">
        <v>51.746827029999999</v>
      </c>
      <c r="G2986">
        <v>51.940858970000001</v>
      </c>
      <c r="H2986">
        <v>50.095067909999997</v>
      </c>
      <c r="I2986">
        <v>51.582646150000002</v>
      </c>
      <c r="J2986">
        <v>4173.5</v>
      </c>
      <c r="K2986">
        <v>4174.5</v>
      </c>
      <c r="L2986">
        <v>4111.5</v>
      </c>
      <c r="M2986">
        <v>4148.5</v>
      </c>
      <c r="N2986">
        <v>4184.25</v>
      </c>
      <c r="O2986">
        <v>4185.5</v>
      </c>
      <c r="P2986">
        <v>4120.5</v>
      </c>
      <c r="Q2986">
        <v>4158.25</v>
      </c>
      <c r="R2986">
        <v>4179.04</v>
      </c>
      <c r="S2986">
        <v>4179.04</v>
      </c>
      <c r="T2986">
        <v>4128.59</v>
      </c>
      <c r="U2986">
        <v>4164.67</v>
      </c>
      <c r="V2986">
        <v>0.06</v>
      </c>
      <c r="W2986">
        <v>0.06</v>
      </c>
      <c r="X2986">
        <v>0.06</v>
      </c>
      <c r="Y2986">
        <v>0.06</v>
      </c>
      <c r="Z2986">
        <v>0.01</v>
      </c>
      <c r="AA2986">
        <v>0.01</v>
      </c>
      <c r="AB2986">
        <v>0.01</v>
      </c>
      <c r="AC2986">
        <v>0.01</v>
      </c>
      <c r="AD2986">
        <v>405.36159801999997</v>
      </c>
      <c r="AE2986">
        <v>405.87795740000001</v>
      </c>
      <c r="AF2986">
        <v>401.07484090999998</v>
      </c>
      <c r="AG2986">
        <v>404.92317967999998</v>
      </c>
      <c r="AH2986" t="s">
        <v>12</v>
      </c>
      <c r="AI2986" t="s">
        <v>12</v>
      </c>
    </row>
    <row r="2987" spans="1:35" x14ac:dyDescent="0.25">
      <c r="A2987">
        <v>1620221400</v>
      </c>
      <c r="B2987">
        <v>52.239369660000001</v>
      </c>
      <c r="C2987">
        <v>52.313997329999999</v>
      </c>
      <c r="D2987">
        <v>51.318961719999997</v>
      </c>
      <c r="E2987">
        <v>51.57767097</v>
      </c>
      <c r="F2987">
        <v>52.239369660000001</v>
      </c>
      <c r="G2987">
        <v>52.313997329999999</v>
      </c>
      <c r="H2987">
        <v>51.318961719999997</v>
      </c>
      <c r="I2987">
        <v>51.57767097</v>
      </c>
      <c r="J2987">
        <v>4148</v>
      </c>
      <c r="K2987">
        <v>4170</v>
      </c>
      <c r="L2987">
        <v>4144</v>
      </c>
      <c r="M2987">
        <v>4150</v>
      </c>
      <c r="N2987">
        <v>4158.25</v>
      </c>
      <c r="O2987">
        <v>4180</v>
      </c>
      <c r="P2987">
        <v>4153</v>
      </c>
      <c r="Q2987">
        <v>4160</v>
      </c>
      <c r="R2987">
        <v>4177.0600000000004</v>
      </c>
      <c r="S2987">
        <v>4187.72</v>
      </c>
      <c r="T2987">
        <v>4160.9399999999996</v>
      </c>
      <c r="U2987">
        <v>4167.6000000000004</v>
      </c>
      <c r="V2987">
        <v>0.06</v>
      </c>
      <c r="W2987">
        <v>0.06</v>
      </c>
      <c r="X2987">
        <v>0.06</v>
      </c>
      <c r="Y2987">
        <v>0.06</v>
      </c>
      <c r="Z2987">
        <v>0.01</v>
      </c>
      <c r="AA2987">
        <v>0.01</v>
      </c>
      <c r="AB2987">
        <v>0.01</v>
      </c>
      <c r="AC2987">
        <v>0.01</v>
      </c>
      <c r="AD2987">
        <v>406.63788252000001</v>
      </c>
      <c r="AE2987">
        <v>406.88144827000002</v>
      </c>
      <c r="AF2987">
        <v>404.46527608000002</v>
      </c>
      <c r="AG2987">
        <v>405.04983386999999</v>
      </c>
      <c r="AH2987" t="s">
        <v>12</v>
      </c>
      <c r="AI2987" t="s">
        <v>12</v>
      </c>
    </row>
    <row r="2988" spans="1:35" x14ac:dyDescent="0.25">
      <c r="A2988">
        <v>1620307800</v>
      </c>
      <c r="B2988">
        <v>51.652298649999999</v>
      </c>
      <c r="C2988">
        <v>52.887585610000002</v>
      </c>
      <c r="D2988">
        <v>50.841344620000001</v>
      </c>
      <c r="E2988">
        <v>52.821465490000001</v>
      </c>
      <c r="F2988">
        <v>51.652298649999999</v>
      </c>
      <c r="G2988">
        <v>52.887585610000002</v>
      </c>
      <c r="H2988">
        <v>50.841344620000001</v>
      </c>
      <c r="I2988">
        <v>52.821465490000001</v>
      </c>
      <c r="J2988">
        <v>4150</v>
      </c>
      <c r="K2988">
        <v>4186.5</v>
      </c>
      <c r="L2988">
        <v>4132</v>
      </c>
      <c r="M2988">
        <v>4184.5</v>
      </c>
      <c r="N2988">
        <v>4158.75</v>
      </c>
      <c r="O2988">
        <v>4197.25</v>
      </c>
      <c r="P2988">
        <v>4140.5</v>
      </c>
      <c r="Q2988">
        <v>4194.25</v>
      </c>
      <c r="R2988">
        <v>4169.1400000000003</v>
      </c>
      <c r="S2988">
        <v>4202.18</v>
      </c>
      <c r="T2988">
        <v>4147.33</v>
      </c>
      <c r="U2988">
        <v>4201.63</v>
      </c>
      <c r="V2988">
        <v>0.06</v>
      </c>
      <c r="W2988">
        <v>0.06</v>
      </c>
      <c r="X2988">
        <v>0.06</v>
      </c>
      <c r="Y2988">
        <v>0.06</v>
      </c>
      <c r="Z2988">
        <v>0.01</v>
      </c>
      <c r="AA2988">
        <v>0.01</v>
      </c>
      <c r="AB2988">
        <v>0.01</v>
      </c>
      <c r="AC2988">
        <v>0.01</v>
      </c>
      <c r="AD2988">
        <v>405.12777490000002</v>
      </c>
      <c r="AE2988">
        <v>408.42078378000002</v>
      </c>
      <c r="AF2988">
        <v>403.02823818000002</v>
      </c>
      <c r="AG2988">
        <v>408.28438696000001</v>
      </c>
      <c r="AH2988" t="s">
        <v>12</v>
      </c>
      <c r="AI2988" t="s">
        <v>12</v>
      </c>
    </row>
    <row r="2989" spans="1:35" x14ac:dyDescent="0.25">
      <c r="A2989">
        <v>1620394200</v>
      </c>
      <c r="B2989">
        <v>53.154802420000003</v>
      </c>
      <c r="C2989">
        <v>54.26426713</v>
      </c>
      <c r="D2989">
        <v>52.886142810000003</v>
      </c>
      <c r="E2989">
        <v>53.990632339999998</v>
      </c>
      <c r="F2989">
        <v>53.154802420000003</v>
      </c>
      <c r="G2989">
        <v>54.26426713</v>
      </c>
      <c r="H2989">
        <v>52.886142810000003</v>
      </c>
      <c r="I2989">
        <v>53.990632339999998</v>
      </c>
      <c r="J2989">
        <v>4187.5</v>
      </c>
      <c r="K2989">
        <v>4223.25</v>
      </c>
      <c r="L2989">
        <v>4182.5</v>
      </c>
      <c r="M2989">
        <v>4215.5</v>
      </c>
      <c r="N2989">
        <v>4197.5</v>
      </c>
      <c r="O2989">
        <v>4232.25</v>
      </c>
      <c r="P2989">
        <v>4191.75</v>
      </c>
      <c r="Q2989">
        <v>4225.25</v>
      </c>
      <c r="R2989">
        <v>4210.34</v>
      </c>
      <c r="S2989">
        <v>4238.04</v>
      </c>
      <c r="T2989">
        <v>4201.6400000000003</v>
      </c>
      <c r="U2989">
        <v>4232.6099999999997</v>
      </c>
      <c r="V2989">
        <v>0.06</v>
      </c>
      <c r="W2989">
        <v>0.06</v>
      </c>
      <c r="X2989">
        <v>0.06</v>
      </c>
      <c r="Y2989">
        <v>0.06</v>
      </c>
      <c r="Z2989">
        <v>0.01</v>
      </c>
      <c r="AA2989">
        <v>0.01</v>
      </c>
      <c r="AB2989">
        <v>0.01</v>
      </c>
      <c r="AC2989">
        <v>0.01</v>
      </c>
      <c r="AD2989">
        <v>409.08328260000002</v>
      </c>
      <c r="AE2989">
        <v>411.93300182000002</v>
      </c>
      <c r="AF2989">
        <v>408.37207063</v>
      </c>
      <c r="AG2989">
        <v>411.25588905000001</v>
      </c>
      <c r="AH2989" t="s">
        <v>12</v>
      </c>
      <c r="AI2989" t="s">
        <v>12</v>
      </c>
    </row>
    <row r="2990" spans="1:35" x14ac:dyDescent="0.25">
      <c r="A2990">
        <v>1620653400</v>
      </c>
      <c r="B2990">
        <v>54.159788390000003</v>
      </c>
      <c r="C2990">
        <v>54.229440879999999</v>
      </c>
      <c r="D2990">
        <v>52.333898040000001</v>
      </c>
      <c r="E2990">
        <v>52.388624999999998</v>
      </c>
      <c r="F2990">
        <v>54.159788390000003</v>
      </c>
      <c r="G2990">
        <v>54.229440879999999</v>
      </c>
      <c r="H2990">
        <v>52.333898040000001</v>
      </c>
      <c r="I2990">
        <v>52.388624999999998</v>
      </c>
      <c r="J2990">
        <v>4218</v>
      </c>
      <c r="K2990">
        <v>4228.25</v>
      </c>
      <c r="L2990">
        <v>4162.5</v>
      </c>
      <c r="M2990">
        <v>4173.5</v>
      </c>
      <c r="N2990">
        <v>4226.75</v>
      </c>
      <c r="O2990">
        <v>4238.25</v>
      </c>
      <c r="P2990">
        <v>4172</v>
      </c>
      <c r="Q2990">
        <v>4183.5</v>
      </c>
      <c r="R2990">
        <v>4228.29</v>
      </c>
      <c r="S2990">
        <v>4236.3900000000003</v>
      </c>
      <c r="T2990">
        <v>4188.13</v>
      </c>
      <c r="U2990">
        <v>4188.4399999999996</v>
      </c>
      <c r="V2990">
        <v>0.06</v>
      </c>
      <c r="W2990">
        <v>0.06</v>
      </c>
      <c r="X2990">
        <v>0.06</v>
      </c>
      <c r="Y2990">
        <v>0.06</v>
      </c>
      <c r="Z2990">
        <v>0.01</v>
      </c>
      <c r="AA2990">
        <v>0.01</v>
      </c>
      <c r="AB2990">
        <v>0.01</v>
      </c>
      <c r="AC2990">
        <v>0.01</v>
      </c>
      <c r="AD2990">
        <v>411.62610898000003</v>
      </c>
      <c r="AE2990">
        <v>411.85993209999998</v>
      </c>
      <c r="AF2990">
        <v>407.05681559999999</v>
      </c>
      <c r="AG2990">
        <v>407.18346979</v>
      </c>
      <c r="AH2990" t="s">
        <v>12</v>
      </c>
      <c r="AI2990" t="s">
        <v>12</v>
      </c>
    </row>
    <row r="2991" spans="1:35" x14ac:dyDescent="0.25">
      <c r="A2991">
        <v>1620739800</v>
      </c>
      <c r="B2991">
        <v>50.552784289999998</v>
      </c>
      <c r="C2991">
        <v>51.368713499999998</v>
      </c>
      <c r="D2991">
        <v>49.423418869999999</v>
      </c>
      <c r="E2991">
        <v>51.015475850000001</v>
      </c>
      <c r="F2991">
        <v>50.552784289999998</v>
      </c>
      <c r="G2991">
        <v>51.368713499999998</v>
      </c>
      <c r="H2991">
        <v>49.423418869999999</v>
      </c>
      <c r="I2991">
        <v>51.015475850000001</v>
      </c>
      <c r="J2991">
        <v>4168.25</v>
      </c>
      <c r="K2991">
        <v>4175.75</v>
      </c>
      <c r="L2991">
        <v>4096.5</v>
      </c>
      <c r="M2991">
        <v>4136.25</v>
      </c>
      <c r="N2991">
        <v>4176.75</v>
      </c>
      <c r="O2991">
        <v>4185.5</v>
      </c>
      <c r="P2991">
        <v>4103.75</v>
      </c>
      <c r="Q2991">
        <v>4146.25</v>
      </c>
      <c r="R2991">
        <v>4150.34</v>
      </c>
      <c r="S2991">
        <v>4162.04</v>
      </c>
      <c r="T2991">
        <v>4111.53</v>
      </c>
      <c r="U2991">
        <v>4152.1099999999997</v>
      </c>
      <c r="V2991">
        <v>0.06</v>
      </c>
      <c r="W2991">
        <v>0.06</v>
      </c>
      <c r="X2991">
        <v>0.06</v>
      </c>
      <c r="Y2991">
        <v>0.06</v>
      </c>
      <c r="Z2991">
        <v>0.01</v>
      </c>
      <c r="AA2991">
        <v>0.01</v>
      </c>
      <c r="AB2991">
        <v>0.01</v>
      </c>
      <c r="AC2991">
        <v>0.01</v>
      </c>
      <c r="AD2991">
        <v>402.46803697000001</v>
      </c>
      <c r="AE2991">
        <v>404.58218763999997</v>
      </c>
      <c r="AF2991">
        <v>399.50627751000002</v>
      </c>
      <c r="AG2991">
        <v>403.54946888000001</v>
      </c>
      <c r="AH2991" t="s">
        <v>12</v>
      </c>
      <c r="AI2991" t="s">
        <v>12</v>
      </c>
    </row>
    <row r="2992" spans="1:35" x14ac:dyDescent="0.25">
      <c r="A2992">
        <v>1620826200</v>
      </c>
      <c r="B2992">
        <v>49.866209720000001</v>
      </c>
      <c r="C2992">
        <v>50.373677880000002</v>
      </c>
      <c r="D2992">
        <v>47.50797532</v>
      </c>
      <c r="E2992">
        <v>47.766684580000003</v>
      </c>
      <c r="F2992">
        <v>49.866209720000001</v>
      </c>
      <c r="G2992">
        <v>50.373677880000002</v>
      </c>
      <c r="H2992">
        <v>47.50797532</v>
      </c>
      <c r="I2992">
        <v>47.766684580000003</v>
      </c>
      <c r="J2992">
        <v>4131.5</v>
      </c>
      <c r="K2992">
        <v>4140</v>
      </c>
      <c r="L2992">
        <v>4041.5</v>
      </c>
      <c r="M2992">
        <v>4048.75</v>
      </c>
      <c r="N2992">
        <v>4140</v>
      </c>
      <c r="O2992">
        <v>4150.5</v>
      </c>
      <c r="P2992">
        <v>4051</v>
      </c>
      <c r="Q2992">
        <v>4058.75</v>
      </c>
      <c r="R2992">
        <v>4130.55</v>
      </c>
      <c r="S2992">
        <v>4134.7299999999996</v>
      </c>
      <c r="T2992">
        <v>4056.88</v>
      </c>
      <c r="U2992">
        <v>4063.05</v>
      </c>
      <c r="V2992">
        <v>0.06</v>
      </c>
      <c r="W2992">
        <v>0.06</v>
      </c>
      <c r="X2992">
        <v>0.06</v>
      </c>
      <c r="Y2992">
        <v>0.06</v>
      </c>
      <c r="Z2992">
        <v>0.01</v>
      </c>
      <c r="AA2992">
        <v>0.01</v>
      </c>
      <c r="AB2992">
        <v>0.01</v>
      </c>
      <c r="AC2992">
        <v>0.01</v>
      </c>
      <c r="AD2992">
        <v>400.64616519999998</v>
      </c>
      <c r="AE2992">
        <v>401.97116284999998</v>
      </c>
      <c r="AF2992">
        <v>393.60224384999998</v>
      </c>
      <c r="AG2992">
        <v>394.97595465000001</v>
      </c>
      <c r="AH2992" t="s">
        <v>12</v>
      </c>
      <c r="AI2992" t="s">
        <v>12</v>
      </c>
    </row>
    <row r="2993" spans="1:35" x14ac:dyDescent="0.25">
      <c r="A2993">
        <v>1620912600</v>
      </c>
      <c r="B2993">
        <v>48.299028630000002</v>
      </c>
      <c r="C2993">
        <v>50.16964583</v>
      </c>
      <c r="D2993">
        <v>48.299028630000002</v>
      </c>
      <c r="E2993">
        <v>49.423418869999999</v>
      </c>
      <c r="F2993">
        <v>48.299028630000002</v>
      </c>
      <c r="G2993">
        <v>50.16964583</v>
      </c>
      <c r="H2993">
        <v>48.299028630000002</v>
      </c>
      <c r="I2993">
        <v>49.423418869999999</v>
      </c>
      <c r="J2993">
        <v>4049.5</v>
      </c>
      <c r="K2993">
        <v>4116.5</v>
      </c>
      <c r="L2993">
        <v>4020</v>
      </c>
      <c r="M2993">
        <v>4097.25</v>
      </c>
      <c r="N2993">
        <v>4053.5</v>
      </c>
      <c r="O2993">
        <v>4126.75</v>
      </c>
      <c r="P2993">
        <v>4029.25</v>
      </c>
      <c r="Q2993">
        <v>4107</v>
      </c>
      <c r="R2993">
        <v>4074.99</v>
      </c>
      <c r="S2993">
        <v>4131.58</v>
      </c>
      <c r="T2993">
        <v>4074.99</v>
      </c>
      <c r="U2993">
        <v>4112.51</v>
      </c>
      <c r="V2993">
        <v>0.06</v>
      </c>
      <c r="W2993">
        <v>0.06</v>
      </c>
      <c r="X2993">
        <v>0.06</v>
      </c>
      <c r="Y2993">
        <v>0.06</v>
      </c>
      <c r="Z2993">
        <v>0.01</v>
      </c>
      <c r="AA2993">
        <v>0.01</v>
      </c>
      <c r="AB2993">
        <v>0.01</v>
      </c>
      <c r="AC2993">
        <v>0.01</v>
      </c>
      <c r="AD2993">
        <v>396.59323119999999</v>
      </c>
      <c r="AE2993">
        <v>401.73733972999997</v>
      </c>
      <c r="AF2993">
        <v>396.54451805000002</v>
      </c>
      <c r="AG2993">
        <v>399.72061537000002</v>
      </c>
      <c r="AH2993" t="s">
        <v>12</v>
      </c>
      <c r="AI2993" t="s">
        <v>12</v>
      </c>
    </row>
    <row r="2994" spans="1:35" x14ac:dyDescent="0.25">
      <c r="A2994">
        <v>1620999000</v>
      </c>
      <c r="B2994">
        <v>50.503032509999997</v>
      </c>
      <c r="C2994">
        <v>52.045337709999998</v>
      </c>
      <c r="D2994">
        <v>50.49308216</v>
      </c>
      <c r="E2994">
        <v>51.707025600000001</v>
      </c>
      <c r="F2994">
        <v>50.503032509999997</v>
      </c>
      <c r="G2994">
        <v>52.045337709999998</v>
      </c>
      <c r="H2994">
        <v>50.49308216</v>
      </c>
      <c r="I2994">
        <v>51.707025600000001</v>
      </c>
      <c r="J2994">
        <v>4100.5</v>
      </c>
      <c r="K2994">
        <v>4168</v>
      </c>
      <c r="L2994">
        <v>4097.75</v>
      </c>
      <c r="M2994">
        <v>4159</v>
      </c>
      <c r="N2994">
        <v>4112.5</v>
      </c>
      <c r="O2994">
        <v>4178.25</v>
      </c>
      <c r="P2994">
        <v>4105.25</v>
      </c>
      <c r="Q2994">
        <v>4169</v>
      </c>
      <c r="R2994">
        <v>4129.58</v>
      </c>
      <c r="S2994">
        <v>4183.13</v>
      </c>
      <c r="T2994">
        <v>4129.58</v>
      </c>
      <c r="U2994">
        <v>4173.8599999999997</v>
      </c>
      <c r="V2994">
        <v>0.06</v>
      </c>
      <c r="W2994">
        <v>0.06</v>
      </c>
      <c r="X2994">
        <v>0.06</v>
      </c>
      <c r="Y2994">
        <v>0.06</v>
      </c>
      <c r="Z2994">
        <v>0.01</v>
      </c>
      <c r="AA2994">
        <v>0.01</v>
      </c>
      <c r="AB2994">
        <v>0.01</v>
      </c>
      <c r="AC2994">
        <v>0.01</v>
      </c>
      <c r="AD2994">
        <v>402.57520590000001</v>
      </c>
      <c r="AE2994">
        <v>406.74505145000001</v>
      </c>
      <c r="AF2994">
        <v>402.54597801</v>
      </c>
      <c r="AG2994">
        <v>405.85847214</v>
      </c>
      <c r="AH2994" t="s">
        <v>12</v>
      </c>
      <c r="AI2994" t="s">
        <v>12</v>
      </c>
    </row>
    <row r="2995" spans="1:35" x14ac:dyDescent="0.25">
      <c r="A2995">
        <v>1621258200</v>
      </c>
      <c r="B2995">
        <v>51.27916029</v>
      </c>
      <c r="C2995">
        <v>51.646328429999997</v>
      </c>
      <c r="D2995">
        <v>50.52293323</v>
      </c>
      <c r="E2995">
        <v>51.318961719999997</v>
      </c>
      <c r="F2995">
        <v>51.27916029</v>
      </c>
      <c r="G2995">
        <v>51.646328429999997</v>
      </c>
      <c r="H2995">
        <v>50.52293323</v>
      </c>
      <c r="I2995">
        <v>51.318961719999997</v>
      </c>
      <c r="J2995">
        <v>4162</v>
      </c>
      <c r="K2995">
        <v>4167.75</v>
      </c>
      <c r="L2995">
        <v>4129.25</v>
      </c>
      <c r="M2995">
        <v>4148</v>
      </c>
      <c r="N2995">
        <v>4169</v>
      </c>
      <c r="O2995">
        <v>4178.75</v>
      </c>
      <c r="P2995">
        <v>4136.5</v>
      </c>
      <c r="Q2995">
        <v>4157.75</v>
      </c>
      <c r="R2995">
        <v>4169.92</v>
      </c>
      <c r="S2995">
        <v>4171.92</v>
      </c>
      <c r="T2995">
        <v>4142.6899999999996</v>
      </c>
      <c r="U2995">
        <v>4163.3</v>
      </c>
      <c r="V2995">
        <v>0.06</v>
      </c>
      <c r="W2995">
        <v>0.06</v>
      </c>
      <c r="X2995">
        <v>0.06</v>
      </c>
      <c r="Y2995">
        <v>0.06</v>
      </c>
      <c r="Z2995">
        <v>0.01</v>
      </c>
      <c r="AA2995">
        <v>0.01</v>
      </c>
      <c r="AB2995">
        <v>0.01</v>
      </c>
      <c r="AC2995">
        <v>0.01</v>
      </c>
      <c r="AD2995">
        <v>404.69909919000003</v>
      </c>
      <c r="AE2995">
        <v>405.67336217000002</v>
      </c>
      <c r="AF2995">
        <v>402.72134534000003</v>
      </c>
      <c r="AG2995">
        <v>404.82575337999998</v>
      </c>
      <c r="AH2995" t="s">
        <v>12</v>
      </c>
      <c r="AI2995" t="s">
        <v>12</v>
      </c>
    </row>
    <row r="2996" spans="1:35" x14ac:dyDescent="0.25">
      <c r="A2996">
        <v>1621344600</v>
      </c>
      <c r="B2996">
        <v>51.438365990000001</v>
      </c>
      <c r="C2996">
        <v>51.508018479999997</v>
      </c>
      <c r="D2996">
        <v>49.935862210000003</v>
      </c>
      <c r="E2996">
        <v>50.030390599999997</v>
      </c>
      <c r="F2996">
        <v>51.438365990000001</v>
      </c>
      <c r="G2996">
        <v>51.508018479999997</v>
      </c>
      <c r="H2996">
        <v>49.935862210000003</v>
      </c>
      <c r="I2996">
        <v>50.030390599999997</v>
      </c>
      <c r="J2996">
        <v>4148</v>
      </c>
      <c r="K2996">
        <v>4169</v>
      </c>
      <c r="L2996">
        <v>4102.5</v>
      </c>
      <c r="M2996">
        <v>4113.25</v>
      </c>
      <c r="N2996">
        <v>4159</v>
      </c>
      <c r="O2996">
        <v>4179.5</v>
      </c>
      <c r="P2996">
        <v>4111.5</v>
      </c>
      <c r="Q2996">
        <v>4123</v>
      </c>
      <c r="R2996">
        <v>4165.9399999999996</v>
      </c>
      <c r="S2996">
        <v>4169.1499999999996</v>
      </c>
      <c r="T2996">
        <v>4126.34</v>
      </c>
      <c r="U2996">
        <v>4127.84</v>
      </c>
      <c r="V2996">
        <v>0.06</v>
      </c>
      <c r="W2996">
        <v>0.06</v>
      </c>
      <c r="X2996">
        <v>0.06</v>
      </c>
      <c r="Y2996">
        <v>0.06</v>
      </c>
      <c r="Z2996">
        <v>0.01</v>
      </c>
      <c r="AA2996">
        <v>0.01</v>
      </c>
      <c r="AB2996">
        <v>0.01</v>
      </c>
      <c r="AC2996">
        <v>0.01</v>
      </c>
      <c r="AD2996">
        <v>405.09854702000001</v>
      </c>
      <c r="AE2996">
        <v>405.35185539000003</v>
      </c>
      <c r="AF2996">
        <v>401.17226720999997</v>
      </c>
      <c r="AG2996">
        <v>401.33789191</v>
      </c>
      <c r="AH2996" t="s">
        <v>12</v>
      </c>
      <c r="AI2996" t="s">
        <v>12</v>
      </c>
    </row>
    <row r="2997" spans="1:35" x14ac:dyDescent="0.25">
      <c r="A2997">
        <v>1621431000</v>
      </c>
      <c r="B2997">
        <v>48.144798110000004</v>
      </c>
      <c r="C2997">
        <v>49.647301890000001</v>
      </c>
      <c r="D2997">
        <v>47.577627810000003</v>
      </c>
      <c r="E2997">
        <v>49.59755011</v>
      </c>
      <c r="F2997">
        <v>48.144798110000004</v>
      </c>
      <c r="G2997">
        <v>49.647301890000001</v>
      </c>
      <c r="H2997">
        <v>47.577627810000003</v>
      </c>
      <c r="I2997">
        <v>49.59755011</v>
      </c>
      <c r="J2997">
        <v>4105.5</v>
      </c>
      <c r="K2997">
        <v>4112.5</v>
      </c>
      <c r="L2997">
        <v>4046</v>
      </c>
      <c r="M2997">
        <v>4101.75</v>
      </c>
      <c r="N2997">
        <v>4114</v>
      </c>
      <c r="O2997">
        <v>4123</v>
      </c>
      <c r="P2997">
        <v>4055.5</v>
      </c>
      <c r="Q2997">
        <v>4111.5</v>
      </c>
      <c r="R2997">
        <v>4098.45</v>
      </c>
      <c r="S2997">
        <v>4116.93</v>
      </c>
      <c r="T2997">
        <v>4061.41</v>
      </c>
      <c r="U2997">
        <v>4115.6899999999996</v>
      </c>
      <c r="V2997">
        <v>0.06</v>
      </c>
      <c r="W2997">
        <v>0.06</v>
      </c>
      <c r="X2997">
        <v>0.06</v>
      </c>
      <c r="Y2997">
        <v>0.06</v>
      </c>
      <c r="Z2997">
        <v>0.01</v>
      </c>
      <c r="AA2997">
        <v>0.01</v>
      </c>
      <c r="AB2997">
        <v>0.01</v>
      </c>
      <c r="AC2997">
        <v>0.01</v>
      </c>
      <c r="AD2997">
        <v>396.44709175000003</v>
      </c>
      <c r="AE2997">
        <v>400.47079786</v>
      </c>
      <c r="AF2997">
        <v>394.89801361999997</v>
      </c>
      <c r="AG2997">
        <v>400.28568789000002</v>
      </c>
      <c r="AH2997" t="s">
        <v>12</v>
      </c>
      <c r="AI2997" t="s">
        <v>12</v>
      </c>
    </row>
    <row r="2998" spans="1:35" x14ac:dyDescent="0.25">
      <c r="A2998">
        <v>1621517400</v>
      </c>
      <c r="B2998">
        <v>49.935862210000003</v>
      </c>
      <c r="C2998">
        <v>51.669960529999997</v>
      </c>
      <c r="D2998">
        <v>49.892976179999998</v>
      </c>
      <c r="E2998">
        <v>51.18463191</v>
      </c>
      <c r="F2998">
        <v>49.935862210000003</v>
      </c>
      <c r="G2998">
        <v>51.669960529999997</v>
      </c>
      <c r="H2998">
        <v>49.892976179999998</v>
      </c>
      <c r="I2998">
        <v>51.18463191</v>
      </c>
      <c r="J2998">
        <v>4100.5</v>
      </c>
      <c r="K2998">
        <v>4159</v>
      </c>
      <c r="L2998">
        <v>4075.5</v>
      </c>
      <c r="M2998">
        <v>4144.25</v>
      </c>
      <c r="N2998">
        <v>4107.75</v>
      </c>
      <c r="O2998">
        <v>4169.25</v>
      </c>
      <c r="P2998">
        <v>4084.5</v>
      </c>
      <c r="Q2998">
        <v>4154.25</v>
      </c>
      <c r="R2998">
        <v>4121.97</v>
      </c>
      <c r="S2998">
        <v>4172.8</v>
      </c>
      <c r="T2998">
        <v>4121.97</v>
      </c>
      <c r="U2998">
        <v>4159.13</v>
      </c>
      <c r="V2998">
        <v>0.06</v>
      </c>
      <c r="W2998">
        <v>0.06</v>
      </c>
      <c r="X2998">
        <v>0.06</v>
      </c>
      <c r="Y2998">
        <v>0.06</v>
      </c>
      <c r="Z2998">
        <v>0.01</v>
      </c>
      <c r="AA2998">
        <v>0.01</v>
      </c>
      <c r="AB2998">
        <v>0.01</v>
      </c>
      <c r="AC2998">
        <v>0.01</v>
      </c>
      <c r="AD2998">
        <v>401.20149509999999</v>
      </c>
      <c r="AE2998">
        <v>405.90231397000002</v>
      </c>
      <c r="AF2998">
        <v>401.07484090999998</v>
      </c>
      <c r="AG2998">
        <v>404.59193026999998</v>
      </c>
      <c r="AH2998" t="s">
        <v>12</v>
      </c>
      <c r="AI2998" t="s">
        <v>12</v>
      </c>
    </row>
    <row r="2999" spans="1:35" x14ac:dyDescent="0.25">
      <c r="A2999">
        <v>1621603800</v>
      </c>
      <c r="B2999">
        <v>51.79657881</v>
      </c>
      <c r="C2999">
        <v>52.269220730000001</v>
      </c>
      <c r="D2999">
        <v>50.881544060000003</v>
      </c>
      <c r="E2999">
        <v>51.060252460000001</v>
      </c>
      <c r="F2999">
        <v>51.79657881</v>
      </c>
      <c r="G2999">
        <v>52.269220730000001</v>
      </c>
      <c r="H2999">
        <v>50.881544060000003</v>
      </c>
      <c r="I2999">
        <v>51.060252460000001</v>
      </c>
      <c r="J2999">
        <v>4142.75</v>
      </c>
      <c r="K2999">
        <v>4173.75</v>
      </c>
      <c r="L2999">
        <v>4137.75</v>
      </c>
      <c r="M2999">
        <v>4141.75</v>
      </c>
      <c r="N2999">
        <v>4152.5</v>
      </c>
      <c r="O2999">
        <v>4185</v>
      </c>
      <c r="P2999">
        <v>4147</v>
      </c>
      <c r="Q2999">
        <v>4151.75</v>
      </c>
      <c r="R2999">
        <v>4168.6099999999997</v>
      </c>
      <c r="S2999">
        <v>4188.72</v>
      </c>
      <c r="T2999">
        <v>4151.72</v>
      </c>
      <c r="U2999">
        <v>4155.87</v>
      </c>
      <c r="V2999">
        <v>0.06</v>
      </c>
      <c r="W2999">
        <v>0.06</v>
      </c>
      <c r="X2999">
        <v>0.06</v>
      </c>
      <c r="Y2999">
        <v>0.06</v>
      </c>
      <c r="Z2999">
        <v>0.01</v>
      </c>
      <c r="AA2999">
        <v>0.01</v>
      </c>
      <c r="AB2999">
        <v>0.01</v>
      </c>
      <c r="AC2999">
        <v>0.01</v>
      </c>
      <c r="AD2999">
        <v>406.14100839999998</v>
      </c>
      <c r="AE2999">
        <v>407.43677817000003</v>
      </c>
      <c r="AF2999">
        <v>403.78329199000001</v>
      </c>
      <c r="AG2999">
        <v>404.26068085000003</v>
      </c>
      <c r="AH2999" t="s">
        <v>12</v>
      </c>
      <c r="AI2999" t="s">
        <v>12</v>
      </c>
    </row>
    <row r="3000" spans="1:35" x14ac:dyDescent="0.25">
      <c r="A3000">
        <v>1621863000</v>
      </c>
      <c r="B3000">
        <v>51.980660399999998</v>
      </c>
      <c r="C3000">
        <v>53.045099739999998</v>
      </c>
      <c r="D3000">
        <v>51.851305770000003</v>
      </c>
      <c r="E3000">
        <v>52.622458369999997</v>
      </c>
      <c r="F3000">
        <v>51.980660399999998</v>
      </c>
      <c r="G3000">
        <v>53.045099739999998</v>
      </c>
      <c r="H3000">
        <v>51.851305770000003</v>
      </c>
      <c r="I3000">
        <v>52.622458369999997</v>
      </c>
      <c r="J3000">
        <v>4142</v>
      </c>
      <c r="K3000">
        <v>4196</v>
      </c>
      <c r="L3000">
        <v>4133.5</v>
      </c>
      <c r="M3000">
        <v>4184</v>
      </c>
      <c r="N3000">
        <v>4151.5</v>
      </c>
      <c r="O3000">
        <v>4206.25</v>
      </c>
      <c r="P3000">
        <v>4142.5</v>
      </c>
      <c r="Q3000">
        <v>4193.75</v>
      </c>
      <c r="R3000">
        <v>4170.16</v>
      </c>
      <c r="S3000">
        <v>4209.5200000000004</v>
      </c>
      <c r="T3000">
        <v>4170.16</v>
      </c>
      <c r="U3000">
        <v>4197.0600000000004</v>
      </c>
      <c r="V3000">
        <v>0.06</v>
      </c>
      <c r="W3000">
        <v>0.06</v>
      </c>
      <c r="X3000">
        <v>0.06</v>
      </c>
      <c r="Y3000">
        <v>0.06</v>
      </c>
      <c r="Z3000">
        <v>0.01</v>
      </c>
      <c r="AA3000">
        <v>0.01</v>
      </c>
      <c r="AB3000">
        <v>0.01</v>
      </c>
      <c r="AC3000">
        <v>0.01</v>
      </c>
      <c r="AD3000">
        <v>406.59891199999998</v>
      </c>
      <c r="AE3000">
        <v>409.50221568000001</v>
      </c>
      <c r="AF3000">
        <v>406.34560363000003</v>
      </c>
      <c r="AG3000">
        <v>408.38181326</v>
      </c>
      <c r="AH3000" t="s">
        <v>12</v>
      </c>
      <c r="AI3000" t="s">
        <v>12</v>
      </c>
    </row>
    <row r="3001" spans="1:35" x14ac:dyDescent="0.25">
      <c r="A3001">
        <v>1621949400</v>
      </c>
      <c r="B3001">
        <v>53.045348500000003</v>
      </c>
      <c r="C3001">
        <v>53.199579020000002</v>
      </c>
      <c r="D3001">
        <v>52.037874950000003</v>
      </c>
      <c r="E3001">
        <v>52.279171079999998</v>
      </c>
      <c r="F3001">
        <v>53.045348500000003</v>
      </c>
      <c r="G3001">
        <v>53.199579020000002</v>
      </c>
      <c r="H3001">
        <v>52.037874950000003</v>
      </c>
      <c r="I3001">
        <v>52.279171079999998</v>
      </c>
      <c r="J3001">
        <v>4188.75</v>
      </c>
      <c r="K3001">
        <v>4202.25</v>
      </c>
      <c r="L3001">
        <v>4169.75</v>
      </c>
      <c r="M3001">
        <v>4175.5</v>
      </c>
      <c r="N3001">
        <v>4199.25</v>
      </c>
      <c r="O3001">
        <v>4212.75</v>
      </c>
      <c r="P3001">
        <v>4179.25</v>
      </c>
      <c r="Q3001">
        <v>4185.5</v>
      </c>
      <c r="R3001">
        <v>4205.9399999999996</v>
      </c>
      <c r="S3001">
        <v>4213.42</v>
      </c>
      <c r="T3001">
        <v>4182.5200000000004</v>
      </c>
      <c r="U3001">
        <v>4188.12</v>
      </c>
      <c r="V3001">
        <v>0.06</v>
      </c>
      <c r="W3001">
        <v>0.06</v>
      </c>
      <c r="X3001">
        <v>0.06</v>
      </c>
      <c r="Y3001">
        <v>0.06</v>
      </c>
      <c r="Z3001">
        <v>0.01</v>
      </c>
      <c r="AA3001">
        <v>0.01</v>
      </c>
      <c r="AB3001">
        <v>0.01</v>
      </c>
      <c r="AC3001">
        <v>0.01</v>
      </c>
      <c r="AD3001">
        <v>409.51195831000001</v>
      </c>
      <c r="AE3001">
        <v>409.88217824999998</v>
      </c>
      <c r="AF3001">
        <v>406.87170564000002</v>
      </c>
      <c r="AG3001">
        <v>407.47574868999999</v>
      </c>
      <c r="AH3001" t="s">
        <v>12</v>
      </c>
      <c r="AI3001" t="s">
        <v>12</v>
      </c>
    </row>
    <row r="3002" spans="1:35" x14ac:dyDescent="0.25">
      <c r="A3002">
        <v>1622035800</v>
      </c>
      <c r="B3002">
        <v>52.503054089999999</v>
      </c>
      <c r="C3002">
        <v>52.781166550000002</v>
      </c>
      <c r="D3002">
        <v>52.095089489999999</v>
      </c>
      <c r="E3002">
        <v>52.587632120000002</v>
      </c>
      <c r="F3002">
        <v>52.503054089999999</v>
      </c>
      <c r="G3002">
        <v>52.781166550000002</v>
      </c>
      <c r="H3002">
        <v>52.095089489999999</v>
      </c>
      <c r="I3002">
        <v>52.587632120000002</v>
      </c>
      <c r="J3002">
        <v>4178.5</v>
      </c>
      <c r="K3002">
        <v>4194.5</v>
      </c>
      <c r="L3002">
        <v>4170.75</v>
      </c>
      <c r="M3002">
        <v>4183</v>
      </c>
      <c r="N3002">
        <v>4188</v>
      </c>
      <c r="O3002">
        <v>4204.25</v>
      </c>
      <c r="P3002">
        <v>4180.5</v>
      </c>
      <c r="Q3002">
        <v>4193</v>
      </c>
      <c r="R3002">
        <v>4191.59</v>
      </c>
      <c r="S3002">
        <v>4202.6099999999997</v>
      </c>
      <c r="T3002">
        <v>4184.1099999999997</v>
      </c>
      <c r="U3002">
        <v>4195.9799999999996</v>
      </c>
      <c r="V3002">
        <v>0.06</v>
      </c>
      <c r="W3002">
        <v>0.06</v>
      </c>
      <c r="X3002">
        <v>0.06</v>
      </c>
      <c r="Y3002">
        <v>0.06</v>
      </c>
      <c r="Z3002">
        <v>0.01</v>
      </c>
      <c r="AA3002">
        <v>0.01</v>
      </c>
      <c r="AB3002">
        <v>0.01</v>
      </c>
      <c r="AC3002">
        <v>0.01</v>
      </c>
      <c r="AD3002">
        <v>408.08953436000002</v>
      </c>
      <c r="AE3002">
        <v>408.81048896999999</v>
      </c>
      <c r="AF3002">
        <v>407.00810245999998</v>
      </c>
      <c r="AG3002">
        <v>408.28438696000001</v>
      </c>
      <c r="AH3002" t="s">
        <v>12</v>
      </c>
      <c r="AI3002" t="s">
        <v>12</v>
      </c>
    </row>
    <row r="3003" spans="1:35" x14ac:dyDescent="0.25">
      <c r="A3003">
        <v>1622122200</v>
      </c>
      <c r="B3003">
        <v>53.000571899999997</v>
      </c>
      <c r="C3003">
        <v>53.189628669999998</v>
      </c>
      <c r="D3003">
        <v>52.607532829999997</v>
      </c>
      <c r="E3003">
        <v>52.617483190000002</v>
      </c>
      <c r="F3003">
        <v>53.000571899999997</v>
      </c>
      <c r="G3003">
        <v>53.189628669999998</v>
      </c>
      <c r="H3003">
        <v>52.607532829999997</v>
      </c>
      <c r="I3003">
        <v>52.617483190000002</v>
      </c>
      <c r="J3003">
        <v>4183</v>
      </c>
      <c r="K3003">
        <v>4200.25</v>
      </c>
      <c r="L3003">
        <v>4168</v>
      </c>
      <c r="M3003">
        <v>4189</v>
      </c>
      <c r="N3003">
        <v>4193</v>
      </c>
      <c r="O3003">
        <v>4211.5</v>
      </c>
      <c r="P3003">
        <v>4177.75</v>
      </c>
      <c r="Q3003">
        <v>4199</v>
      </c>
      <c r="R3003">
        <v>4201.9399999999996</v>
      </c>
      <c r="S3003">
        <v>4213.38</v>
      </c>
      <c r="T3003">
        <v>4197.78</v>
      </c>
      <c r="U3003">
        <v>4200.87</v>
      </c>
      <c r="V3003">
        <v>0.06</v>
      </c>
      <c r="W3003">
        <v>0.06</v>
      </c>
      <c r="X3003">
        <v>0.06</v>
      </c>
      <c r="Y3003">
        <v>0.06</v>
      </c>
      <c r="Z3003">
        <v>0.01</v>
      </c>
      <c r="AA3003">
        <v>0.01</v>
      </c>
      <c r="AB3003">
        <v>0.01</v>
      </c>
      <c r="AC3003">
        <v>0.01</v>
      </c>
      <c r="AD3003">
        <v>409.35607623999999</v>
      </c>
      <c r="AE3003">
        <v>409.89192087999999</v>
      </c>
      <c r="AF3003">
        <v>408.20167203</v>
      </c>
      <c r="AG3003">
        <v>408.49872481</v>
      </c>
      <c r="AH3003" t="s">
        <v>12</v>
      </c>
      <c r="AI3003" t="s">
        <v>12</v>
      </c>
    </row>
    <row r="3004" spans="1:35" x14ac:dyDescent="0.25">
      <c r="A3004">
        <v>1622208600</v>
      </c>
      <c r="B3004">
        <v>53.2842068</v>
      </c>
      <c r="C3004">
        <v>53.393610969999997</v>
      </c>
      <c r="D3004">
        <v>52.846540390000001</v>
      </c>
      <c r="E3004">
        <v>52.925944229999999</v>
      </c>
      <c r="F3004">
        <v>53.2842068</v>
      </c>
      <c r="G3004">
        <v>53.393610969999997</v>
      </c>
      <c r="H3004">
        <v>52.846540390000001</v>
      </c>
      <c r="I3004">
        <v>52.925944229999999</v>
      </c>
      <c r="J3004">
        <v>4201.75</v>
      </c>
      <c r="K3004">
        <v>4207.5</v>
      </c>
      <c r="L3004">
        <v>4192</v>
      </c>
      <c r="M3004">
        <v>4192.5</v>
      </c>
      <c r="N3004">
        <v>4211.25</v>
      </c>
      <c r="O3004">
        <v>4217.5</v>
      </c>
      <c r="P3004">
        <v>4201</v>
      </c>
      <c r="Q3004">
        <v>4202.5</v>
      </c>
      <c r="R3004">
        <v>4210.7700000000004</v>
      </c>
      <c r="S3004">
        <v>4218.3599999999997</v>
      </c>
      <c r="T3004">
        <v>4203.8100000000004</v>
      </c>
      <c r="U3004">
        <v>4204.12</v>
      </c>
      <c r="V3004">
        <v>0.05</v>
      </c>
      <c r="W3004">
        <v>0.05</v>
      </c>
      <c r="X3004">
        <v>0.05</v>
      </c>
      <c r="Y3004">
        <v>0.05</v>
      </c>
      <c r="Z3004">
        <v>0.01</v>
      </c>
      <c r="AA3004">
        <v>0.01</v>
      </c>
      <c r="AB3004">
        <v>0.01</v>
      </c>
      <c r="AC3004">
        <v>0.01</v>
      </c>
      <c r="AD3004">
        <v>410.13548661999999</v>
      </c>
      <c r="AE3004">
        <v>410.40828026000003</v>
      </c>
      <c r="AF3004">
        <v>408.98585630000002</v>
      </c>
      <c r="AG3004">
        <v>409.22942204999998</v>
      </c>
      <c r="AH3004" t="s">
        <v>12</v>
      </c>
      <c r="AI3004" t="s">
        <v>12</v>
      </c>
    </row>
    <row r="3005" spans="1:35" x14ac:dyDescent="0.25">
      <c r="A3005">
        <v>1622554200</v>
      </c>
      <c r="B3005">
        <v>53.896103949999997</v>
      </c>
      <c r="C3005">
        <v>53.940880550000003</v>
      </c>
      <c r="D3005">
        <v>52.617483190000002</v>
      </c>
      <c r="E3005">
        <v>52.77171371</v>
      </c>
      <c r="F3005">
        <v>53.896103949999997</v>
      </c>
      <c r="G3005">
        <v>53.940880550000003</v>
      </c>
      <c r="H3005">
        <v>52.617483190000002</v>
      </c>
      <c r="I3005">
        <v>52.77171371</v>
      </c>
      <c r="J3005">
        <v>4195.75</v>
      </c>
      <c r="K3005">
        <v>4220</v>
      </c>
      <c r="L3005">
        <v>4181.25</v>
      </c>
      <c r="M3005">
        <v>4188.5</v>
      </c>
      <c r="N3005">
        <v>4206.5</v>
      </c>
      <c r="O3005">
        <v>4230</v>
      </c>
      <c r="P3005">
        <v>4190</v>
      </c>
      <c r="Q3005">
        <v>4198.5</v>
      </c>
      <c r="R3005">
        <v>4216.5200000000004</v>
      </c>
      <c r="S3005">
        <v>4234.12</v>
      </c>
      <c r="T3005">
        <v>4197.59</v>
      </c>
      <c r="U3005">
        <v>4202.03</v>
      </c>
      <c r="V3005">
        <v>0.06</v>
      </c>
      <c r="W3005">
        <v>0.06</v>
      </c>
      <c r="X3005">
        <v>0.06</v>
      </c>
      <c r="Y3005">
        <v>0.06</v>
      </c>
      <c r="Z3005">
        <v>0.01</v>
      </c>
      <c r="AA3005">
        <v>0.01</v>
      </c>
      <c r="AB3005">
        <v>0.01</v>
      </c>
      <c r="AC3005">
        <v>0.01</v>
      </c>
      <c r="AD3005">
        <v>411.69430739000001</v>
      </c>
      <c r="AE3005">
        <v>411.84044684000003</v>
      </c>
      <c r="AF3005">
        <v>408.41104115000002</v>
      </c>
      <c r="AG3005">
        <v>408.86894475000003</v>
      </c>
      <c r="AH3005" t="s">
        <v>12</v>
      </c>
      <c r="AI3005" t="s">
        <v>12</v>
      </c>
    </row>
    <row r="3006" spans="1:35" x14ac:dyDescent="0.25">
      <c r="A3006">
        <v>1622640600</v>
      </c>
      <c r="B3006">
        <v>53.040373330000001</v>
      </c>
      <c r="C3006">
        <v>53.373710260000003</v>
      </c>
      <c r="D3006">
        <v>52.652309440000003</v>
      </c>
      <c r="E3006">
        <v>53.045348500000003</v>
      </c>
      <c r="F3006">
        <v>53.040373330000001</v>
      </c>
      <c r="G3006">
        <v>53.373710260000003</v>
      </c>
      <c r="H3006">
        <v>52.652309440000003</v>
      </c>
      <c r="I3006">
        <v>53.045348500000003</v>
      </c>
      <c r="J3006">
        <v>4185.25</v>
      </c>
      <c r="K3006">
        <v>4204.75</v>
      </c>
      <c r="L3006">
        <v>4181</v>
      </c>
      <c r="M3006">
        <v>4196.25</v>
      </c>
      <c r="N3006">
        <v>4198.5</v>
      </c>
      <c r="O3006">
        <v>4215</v>
      </c>
      <c r="P3006">
        <v>4190.75</v>
      </c>
      <c r="Q3006">
        <v>4206.25</v>
      </c>
      <c r="R3006">
        <v>4206.82</v>
      </c>
      <c r="S3006">
        <v>4217.37</v>
      </c>
      <c r="T3006">
        <v>4198.2700000000004</v>
      </c>
      <c r="U3006">
        <v>4208.1099999999997</v>
      </c>
      <c r="V3006">
        <v>0.06</v>
      </c>
      <c r="W3006">
        <v>0.06</v>
      </c>
      <c r="X3006">
        <v>0.06</v>
      </c>
      <c r="Y3006">
        <v>0.06</v>
      </c>
      <c r="Z3006">
        <v>0.01</v>
      </c>
      <c r="AA3006">
        <v>0.01</v>
      </c>
      <c r="AB3006">
        <v>0.01</v>
      </c>
      <c r="AC3006">
        <v>0.01</v>
      </c>
      <c r="AD3006">
        <v>409.55092882999998</v>
      </c>
      <c r="AE3006">
        <v>410.38879500000002</v>
      </c>
      <c r="AF3006">
        <v>408.49872481</v>
      </c>
      <c r="AG3006">
        <v>409.51195831000001</v>
      </c>
      <c r="AH3006" t="s">
        <v>12</v>
      </c>
      <c r="AI3006" t="s">
        <v>12</v>
      </c>
    </row>
    <row r="3007" spans="1:35" x14ac:dyDescent="0.25">
      <c r="A3007">
        <v>1622727000</v>
      </c>
      <c r="B3007">
        <v>52.08016396</v>
      </c>
      <c r="C3007">
        <v>52.906043519999997</v>
      </c>
      <c r="D3007">
        <v>51.49806813</v>
      </c>
      <c r="E3007">
        <v>52.453302309999998</v>
      </c>
      <c r="F3007">
        <v>52.08016396</v>
      </c>
      <c r="G3007">
        <v>52.906043519999997</v>
      </c>
      <c r="H3007">
        <v>51.49806813</v>
      </c>
      <c r="I3007">
        <v>52.453302309999998</v>
      </c>
      <c r="J3007">
        <v>4196.5</v>
      </c>
      <c r="K3007">
        <v>4203</v>
      </c>
      <c r="L3007">
        <v>4155.5</v>
      </c>
      <c r="M3007">
        <v>4181.25</v>
      </c>
      <c r="N3007">
        <v>4208</v>
      </c>
      <c r="O3007">
        <v>4213.25</v>
      </c>
      <c r="P3007">
        <v>4165.25</v>
      </c>
      <c r="Q3007">
        <v>4191.25</v>
      </c>
      <c r="R3007">
        <v>4191.43</v>
      </c>
      <c r="S3007">
        <v>4204.3900000000003</v>
      </c>
      <c r="T3007">
        <v>4167.93</v>
      </c>
      <c r="U3007">
        <v>4192.8599999999997</v>
      </c>
      <c r="V3007">
        <v>0.06</v>
      </c>
      <c r="W3007">
        <v>0.06</v>
      </c>
      <c r="X3007">
        <v>0.06</v>
      </c>
      <c r="Y3007">
        <v>0.06</v>
      </c>
      <c r="Z3007">
        <v>0.01</v>
      </c>
      <c r="AA3007">
        <v>0.01</v>
      </c>
      <c r="AB3007">
        <v>0.01</v>
      </c>
      <c r="AC3007">
        <v>0.01</v>
      </c>
      <c r="AD3007">
        <v>407.09578612000001</v>
      </c>
      <c r="AE3007">
        <v>409.18070890000001</v>
      </c>
      <c r="AF3007">
        <v>405.56619325000003</v>
      </c>
      <c r="AG3007">
        <v>407.99210806999997</v>
      </c>
      <c r="AH3007" t="s">
        <v>12</v>
      </c>
      <c r="AI3007" t="s">
        <v>12</v>
      </c>
    </row>
    <row r="3008" spans="1:35" x14ac:dyDescent="0.25">
      <c r="A3008">
        <v>1622813400</v>
      </c>
      <c r="B3008">
        <v>53.17967831</v>
      </c>
      <c r="C3008">
        <v>53.995557759999997</v>
      </c>
      <c r="D3008">
        <v>53.159777599999998</v>
      </c>
      <c r="E3008">
        <v>53.836401819999999</v>
      </c>
      <c r="F3008">
        <v>53.17967831</v>
      </c>
      <c r="G3008">
        <v>53.995557759999997</v>
      </c>
      <c r="H3008">
        <v>53.159777599999998</v>
      </c>
      <c r="I3008">
        <v>53.836401819999999</v>
      </c>
      <c r="J3008">
        <v>4184</v>
      </c>
      <c r="K3008">
        <v>4221.5</v>
      </c>
      <c r="L3008">
        <v>4167.5</v>
      </c>
      <c r="M3008">
        <v>4218.25</v>
      </c>
      <c r="N3008">
        <v>4190.75</v>
      </c>
      <c r="O3008">
        <v>4232</v>
      </c>
      <c r="P3008">
        <v>4177</v>
      </c>
      <c r="Q3008">
        <v>4228.25</v>
      </c>
      <c r="R3008">
        <v>4206.05</v>
      </c>
      <c r="S3008">
        <v>4233.45</v>
      </c>
      <c r="T3008">
        <v>4206.05</v>
      </c>
      <c r="U3008">
        <v>4229.88</v>
      </c>
      <c r="V3008">
        <v>0.06</v>
      </c>
      <c r="W3008">
        <v>0.06</v>
      </c>
      <c r="X3008">
        <v>0.06</v>
      </c>
      <c r="Y3008">
        <v>0.06</v>
      </c>
      <c r="Z3008">
        <v>0.01</v>
      </c>
      <c r="AA3008">
        <v>0.01</v>
      </c>
      <c r="AB3008">
        <v>0.01</v>
      </c>
      <c r="AC3008">
        <v>0.01</v>
      </c>
      <c r="AD3008">
        <v>409.92114877</v>
      </c>
      <c r="AE3008">
        <v>412.03529943000001</v>
      </c>
      <c r="AF3008">
        <v>408.06244985000001</v>
      </c>
      <c r="AG3008">
        <v>411.72353528000002</v>
      </c>
      <c r="AH3008" t="s">
        <v>12</v>
      </c>
      <c r="AI3008" t="s">
        <v>12</v>
      </c>
    </row>
    <row r="3009" spans="1:35" x14ac:dyDescent="0.25">
      <c r="A3009">
        <v>1623072600</v>
      </c>
      <c r="B3009">
        <v>53.8681932</v>
      </c>
      <c r="C3009">
        <v>53.94690052</v>
      </c>
      <c r="D3009">
        <v>53.343859190000003</v>
      </c>
      <c r="E3009">
        <v>53.751823790000003</v>
      </c>
      <c r="F3009">
        <v>53.8681932</v>
      </c>
      <c r="G3009">
        <v>53.94690052</v>
      </c>
      <c r="H3009">
        <v>53.343859190000003</v>
      </c>
      <c r="I3009">
        <v>53.751823790000003</v>
      </c>
      <c r="J3009">
        <v>4222</v>
      </c>
      <c r="K3009">
        <v>4222.5</v>
      </c>
      <c r="L3009">
        <v>4204.25</v>
      </c>
      <c r="M3009">
        <v>4215.75</v>
      </c>
      <c r="N3009">
        <v>4232.25</v>
      </c>
      <c r="O3009">
        <v>4232.5</v>
      </c>
      <c r="P3009">
        <v>4214</v>
      </c>
      <c r="Q3009">
        <v>4225.5</v>
      </c>
      <c r="R3009">
        <v>4229.34</v>
      </c>
      <c r="S3009">
        <v>4232.34</v>
      </c>
      <c r="T3009">
        <v>4215.66</v>
      </c>
      <c r="U3009">
        <v>4226.53</v>
      </c>
      <c r="V3009">
        <v>0.06</v>
      </c>
      <c r="W3009">
        <v>0.06</v>
      </c>
      <c r="X3009">
        <v>0.06</v>
      </c>
      <c r="Y3009">
        <v>0.06</v>
      </c>
      <c r="Z3009">
        <v>0.01</v>
      </c>
      <c r="AA3009">
        <v>0.01</v>
      </c>
      <c r="AB3009">
        <v>0.01</v>
      </c>
      <c r="AC3009">
        <v>0.01</v>
      </c>
      <c r="AD3009">
        <v>411.71379265000002</v>
      </c>
      <c r="AE3009">
        <v>411.89890260999999</v>
      </c>
      <c r="AF3009">
        <v>410.34982448</v>
      </c>
      <c r="AG3009">
        <v>411.32408745999999</v>
      </c>
      <c r="AH3009" t="s">
        <v>12</v>
      </c>
      <c r="AI3009" t="s">
        <v>12</v>
      </c>
    </row>
    <row r="3010" spans="1:35" x14ac:dyDescent="0.25">
      <c r="A3010">
        <v>1623159000</v>
      </c>
      <c r="B3010">
        <v>54.080185540000002</v>
      </c>
      <c r="C3010">
        <v>54.105061429999999</v>
      </c>
      <c r="D3010">
        <v>53.010522260000002</v>
      </c>
      <c r="E3010">
        <v>53.766749320000002</v>
      </c>
      <c r="F3010">
        <v>54.080185540000002</v>
      </c>
      <c r="G3010">
        <v>54.105061429999999</v>
      </c>
      <c r="H3010">
        <v>53.010522260000002</v>
      </c>
      <c r="I3010">
        <v>53.766749320000002</v>
      </c>
      <c r="J3010">
        <v>4217.5</v>
      </c>
      <c r="K3010">
        <v>4227</v>
      </c>
      <c r="L3010">
        <v>4196.5</v>
      </c>
      <c r="M3010">
        <v>4216.25</v>
      </c>
      <c r="N3010">
        <v>4227.5</v>
      </c>
      <c r="O3010">
        <v>4236.75</v>
      </c>
      <c r="P3010">
        <v>4205.75</v>
      </c>
      <c r="Q3010">
        <v>4225.75</v>
      </c>
      <c r="R3010">
        <v>4233.8100000000004</v>
      </c>
      <c r="S3010">
        <v>4236.74</v>
      </c>
      <c r="T3010">
        <v>4208.41</v>
      </c>
      <c r="U3010">
        <v>4227.25</v>
      </c>
      <c r="V3010">
        <v>0.06</v>
      </c>
      <c r="W3010">
        <v>0.06</v>
      </c>
      <c r="X3010">
        <v>0.06</v>
      </c>
      <c r="Y3010">
        <v>0.06</v>
      </c>
      <c r="Z3010">
        <v>0.01</v>
      </c>
      <c r="AA3010">
        <v>0.01</v>
      </c>
      <c r="AB3010">
        <v>0.01</v>
      </c>
      <c r="AC3010">
        <v>0.01</v>
      </c>
      <c r="AD3010">
        <v>412.22040939999999</v>
      </c>
      <c r="AE3010">
        <v>412.31783569999999</v>
      </c>
      <c r="AF3010">
        <v>409.50221568000001</v>
      </c>
      <c r="AG3010">
        <v>411.41177112000003</v>
      </c>
      <c r="AH3010" t="s">
        <v>12</v>
      </c>
      <c r="AI3010" t="s">
        <v>12</v>
      </c>
    </row>
    <row r="3011" spans="1:35" x14ac:dyDescent="0.25">
      <c r="A3011">
        <v>1623245400</v>
      </c>
      <c r="B3011">
        <v>54.110036610000002</v>
      </c>
      <c r="C3011">
        <v>54.119986959999999</v>
      </c>
      <c r="D3011">
        <v>53.413511679999999</v>
      </c>
      <c r="E3011">
        <v>53.513015240000001</v>
      </c>
      <c r="F3011">
        <v>54.110036610000002</v>
      </c>
      <c r="G3011">
        <v>54.119986959999999</v>
      </c>
      <c r="H3011">
        <v>53.413511679999999</v>
      </c>
      <c r="I3011">
        <v>53.513015240000001</v>
      </c>
      <c r="J3011">
        <v>4215.25</v>
      </c>
      <c r="K3011">
        <v>4225.75</v>
      </c>
      <c r="L3011">
        <v>4207.5</v>
      </c>
      <c r="M3011">
        <v>4209</v>
      </c>
      <c r="N3011">
        <v>4225.5</v>
      </c>
      <c r="O3011">
        <v>4235</v>
      </c>
      <c r="P3011">
        <v>4217</v>
      </c>
      <c r="Q3011">
        <v>4218.5</v>
      </c>
      <c r="R3011">
        <v>4232.99</v>
      </c>
      <c r="S3011">
        <v>4237.09</v>
      </c>
      <c r="T3011">
        <v>4218.74</v>
      </c>
      <c r="U3011">
        <v>4219.54</v>
      </c>
      <c r="V3011">
        <v>0.06</v>
      </c>
      <c r="W3011">
        <v>0.06</v>
      </c>
      <c r="X3011">
        <v>0.06</v>
      </c>
      <c r="Y3011">
        <v>0.06</v>
      </c>
      <c r="Z3011">
        <v>0.01</v>
      </c>
      <c r="AA3011">
        <v>0.01</v>
      </c>
      <c r="AB3011">
        <v>0.01</v>
      </c>
      <c r="AC3011">
        <v>0.01</v>
      </c>
      <c r="AD3011">
        <v>412.28860780999997</v>
      </c>
      <c r="AE3011">
        <v>412.36654884000001</v>
      </c>
      <c r="AF3011">
        <v>410.56416232999999</v>
      </c>
      <c r="AG3011">
        <v>410.79798545</v>
      </c>
      <c r="AH3011" t="s">
        <v>12</v>
      </c>
      <c r="AI3011" t="s">
        <v>12</v>
      </c>
    </row>
    <row r="3012" spans="1:35" x14ac:dyDescent="0.25">
      <c r="A3012">
        <v>1623331800</v>
      </c>
      <c r="B3012">
        <v>54.025458579999999</v>
      </c>
      <c r="C3012">
        <v>54.630838249999996</v>
      </c>
      <c r="D3012">
        <v>53.47818899</v>
      </c>
      <c r="E3012">
        <v>54.254316770000003</v>
      </c>
      <c r="F3012">
        <v>54.025458579999999</v>
      </c>
      <c r="G3012">
        <v>54.630838249999996</v>
      </c>
      <c r="H3012">
        <v>53.47818899</v>
      </c>
      <c r="I3012">
        <v>54.254316770000003</v>
      </c>
      <c r="J3012">
        <v>4212.75</v>
      </c>
      <c r="K3012">
        <v>4239.5</v>
      </c>
      <c r="L3012">
        <v>4197.25</v>
      </c>
      <c r="M3012">
        <v>4228.75</v>
      </c>
      <c r="N3012">
        <v>4222.25</v>
      </c>
      <c r="O3012">
        <v>4249</v>
      </c>
      <c r="P3012">
        <v>4207</v>
      </c>
      <c r="Q3012">
        <v>4238</v>
      </c>
      <c r="R3012">
        <v>4228.5600000000004</v>
      </c>
      <c r="S3012">
        <v>4249.74</v>
      </c>
      <c r="T3012">
        <v>4220.34</v>
      </c>
      <c r="U3012">
        <v>4239.1899999999996</v>
      </c>
      <c r="V3012">
        <v>0.06</v>
      </c>
      <c r="W3012">
        <v>0.06</v>
      </c>
      <c r="X3012">
        <v>0.06</v>
      </c>
      <c r="Y3012">
        <v>0.06</v>
      </c>
      <c r="Z3012">
        <v>0.01</v>
      </c>
      <c r="AA3012">
        <v>0.01</v>
      </c>
      <c r="AB3012">
        <v>0.01</v>
      </c>
      <c r="AC3012">
        <v>0.01</v>
      </c>
      <c r="AD3012">
        <v>412.07426994999997</v>
      </c>
      <c r="AE3012">
        <v>413.70128913000002</v>
      </c>
      <c r="AF3012">
        <v>410.70055915</v>
      </c>
      <c r="AG3012">
        <v>412.70754089000002</v>
      </c>
      <c r="AH3012" t="s">
        <v>12</v>
      </c>
      <c r="AI3012" t="s">
        <v>12</v>
      </c>
    </row>
    <row r="3013" spans="1:35" x14ac:dyDescent="0.25">
      <c r="A3013">
        <v>1623418200</v>
      </c>
      <c r="B3013">
        <v>54.483174959999999</v>
      </c>
      <c r="C3013">
        <v>54.56277781</v>
      </c>
      <c r="D3013">
        <v>53.955806090000003</v>
      </c>
      <c r="E3013">
        <v>54.522976389999997</v>
      </c>
      <c r="F3013">
        <v>54.483174959999999</v>
      </c>
      <c r="G3013">
        <v>54.56277781</v>
      </c>
      <c r="H3013">
        <v>53.955806090000003</v>
      </c>
      <c r="I3013">
        <v>54.522976389999997</v>
      </c>
      <c r="J3013">
        <v>4218</v>
      </c>
      <c r="K3013">
        <v>4228</v>
      </c>
      <c r="L3013">
        <v>4214</v>
      </c>
      <c r="M3013">
        <v>4226.75</v>
      </c>
      <c r="N3013">
        <v>4230</v>
      </c>
      <c r="O3013">
        <v>4238.5</v>
      </c>
      <c r="P3013">
        <v>4221.5</v>
      </c>
      <c r="Q3013">
        <v>4236.5</v>
      </c>
      <c r="R3013">
        <v>4242.8999999999996</v>
      </c>
      <c r="S3013">
        <v>4248.38</v>
      </c>
      <c r="T3013">
        <v>4232.25</v>
      </c>
      <c r="U3013">
        <v>4247.45</v>
      </c>
      <c r="V3013">
        <v>0.06</v>
      </c>
      <c r="W3013">
        <v>0.06</v>
      </c>
      <c r="X3013">
        <v>0.06</v>
      </c>
      <c r="Y3013">
        <v>0.06</v>
      </c>
      <c r="Z3013">
        <v>0.01</v>
      </c>
      <c r="AA3013">
        <v>0.01</v>
      </c>
      <c r="AB3013">
        <v>0.01</v>
      </c>
      <c r="AC3013">
        <v>0.01</v>
      </c>
      <c r="AD3013">
        <v>413.28235604999998</v>
      </c>
      <c r="AE3013">
        <v>413.50643652999997</v>
      </c>
      <c r="AF3013">
        <v>411.93787313000001</v>
      </c>
      <c r="AG3013">
        <v>413.38952497000002</v>
      </c>
      <c r="AH3013" t="s">
        <v>12</v>
      </c>
      <c r="AI3013" t="s">
        <v>12</v>
      </c>
    </row>
    <row r="3014" spans="1:35" x14ac:dyDescent="0.25">
      <c r="A3014">
        <v>1623677400</v>
      </c>
      <c r="B3014">
        <v>54.547852280000001</v>
      </c>
      <c r="C3014">
        <v>54.911040280000002</v>
      </c>
      <c r="D3014">
        <v>54.055309649999998</v>
      </c>
      <c r="E3014">
        <v>54.906065099999999</v>
      </c>
      <c r="F3014">
        <v>54.547852280000001</v>
      </c>
      <c r="G3014">
        <v>54.911040280000002</v>
      </c>
      <c r="H3014">
        <v>54.055309649999998</v>
      </c>
      <c r="I3014">
        <v>54.906065099999999</v>
      </c>
      <c r="J3014">
        <v>4230</v>
      </c>
      <c r="K3014">
        <v>4238</v>
      </c>
      <c r="L3014">
        <v>4215</v>
      </c>
      <c r="M3014">
        <v>4236</v>
      </c>
      <c r="N3014">
        <v>4238.5</v>
      </c>
      <c r="O3014">
        <v>4248.5</v>
      </c>
      <c r="P3014">
        <v>4224.5</v>
      </c>
      <c r="Q3014">
        <v>4245.75</v>
      </c>
      <c r="R3014">
        <v>4248.3100000000004</v>
      </c>
      <c r="S3014">
        <v>4255.59</v>
      </c>
      <c r="T3014">
        <v>4234.07</v>
      </c>
      <c r="U3014">
        <v>4255.16</v>
      </c>
      <c r="V3014">
        <v>0.06</v>
      </c>
      <c r="W3014">
        <v>0.06</v>
      </c>
      <c r="X3014">
        <v>0.06</v>
      </c>
      <c r="Y3014">
        <v>0.06</v>
      </c>
      <c r="Z3014">
        <v>0.01</v>
      </c>
      <c r="AA3014">
        <v>0.01</v>
      </c>
      <c r="AB3014">
        <v>0.01</v>
      </c>
      <c r="AC3014">
        <v>0.01</v>
      </c>
      <c r="AD3014">
        <v>413.50643652999997</v>
      </c>
      <c r="AE3014">
        <v>414.42224372999999</v>
      </c>
      <c r="AF3014">
        <v>412.21066676999999</v>
      </c>
      <c r="AG3014">
        <v>414.31507479999999</v>
      </c>
      <c r="AH3014" t="s">
        <v>12</v>
      </c>
      <c r="AI3014" t="s">
        <v>12</v>
      </c>
    </row>
    <row r="3015" spans="1:35" x14ac:dyDescent="0.25">
      <c r="A3015">
        <v>1623763800</v>
      </c>
      <c r="B3015">
        <v>54.95233425</v>
      </c>
      <c r="C3015">
        <v>54.95233425</v>
      </c>
      <c r="D3015">
        <v>54.224465700000003</v>
      </c>
      <c r="E3015">
        <v>54.572728169999998</v>
      </c>
      <c r="F3015">
        <v>54.95233425</v>
      </c>
      <c r="G3015">
        <v>54.95233425</v>
      </c>
      <c r="H3015">
        <v>54.224465700000003</v>
      </c>
      <c r="I3015">
        <v>54.572728169999998</v>
      </c>
      <c r="J3015">
        <v>4238.25</v>
      </c>
      <c r="K3015">
        <v>4248</v>
      </c>
      <c r="L3015">
        <v>4218.75</v>
      </c>
      <c r="M3015">
        <v>4226.5</v>
      </c>
      <c r="N3015">
        <v>4246.25</v>
      </c>
      <c r="O3015">
        <v>4258.25</v>
      </c>
      <c r="P3015">
        <v>4228.25</v>
      </c>
      <c r="Q3015">
        <v>4236.5</v>
      </c>
      <c r="R3015">
        <v>4255.28</v>
      </c>
      <c r="S3015">
        <v>4257.16</v>
      </c>
      <c r="T3015">
        <v>4238.3500000000004</v>
      </c>
      <c r="U3015">
        <v>4246.58</v>
      </c>
      <c r="V3015">
        <v>0.06</v>
      </c>
      <c r="W3015">
        <v>0.06</v>
      </c>
      <c r="X3015">
        <v>0.06</v>
      </c>
      <c r="Y3015">
        <v>0.06</v>
      </c>
      <c r="Z3015">
        <v>0.01</v>
      </c>
      <c r="AA3015">
        <v>0.01</v>
      </c>
      <c r="AB3015">
        <v>0.01</v>
      </c>
      <c r="AC3015">
        <v>0.01</v>
      </c>
      <c r="AD3015">
        <v>414.47095688000002</v>
      </c>
      <c r="AE3015">
        <v>414.50992739999998</v>
      </c>
      <c r="AF3015">
        <v>412.63934247999998</v>
      </c>
      <c r="AG3015">
        <v>413.55514968</v>
      </c>
      <c r="AH3015" t="s">
        <v>12</v>
      </c>
      <c r="AI3015" t="s">
        <v>12</v>
      </c>
    </row>
    <row r="3016" spans="1:35" x14ac:dyDescent="0.25">
      <c r="A3016">
        <v>1623850200</v>
      </c>
      <c r="B3016">
        <v>54.657306200000001</v>
      </c>
      <c r="C3016">
        <v>54.717008329999999</v>
      </c>
      <c r="D3016">
        <v>52.791614420000002</v>
      </c>
      <c r="E3016">
        <v>53.677196119999998</v>
      </c>
      <c r="F3016">
        <v>54.657306200000001</v>
      </c>
      <c r="G3016">
        <v>54.717008329999999</v>
      </c>
      <c r="H3016">
        <v>52.791614420000002</v>
      </c>
      <c r="I3016">
        <v>53.677196119999998</v>
      </c>
      <c r="J3016">
        <v>4228</v>
      </c>
      <c r="K3016">
        <v>4229.5</v>
      </c>
      <c r="L3016">
        <v>4181</v>
      </c>
      <c r="M3016">
        <v>4203</v>
      </c>
      <c r="N3016">
        <v>4238</v>
      </c>
      <c r="O3016">
        <v>4241.5</v>
      </c>
      <c r="P3016">
        <v>4190.25</v>
      </c>
      <c r="Q3016">
        <v>4213</v>
      </c>
      <c r="R3016">
        <v>4248.87</v>
      </c>
      <c r="S3016">
        <v>4251.8900000000003</v>
      </c>
      <c r="T3016">
        <v>4202.45</v>
      </c>
      <c r="U3016">
        <v>4223.71</v>
      </c>
      <c r="V3016">
        <v>0.06</v>
      </c>
      <c r="W3016">
        <v>0.06</v>
      </c>
      <c r="X3016">
        <v>0.06</v>
      </c>
      <c r="Y3016">
        <v>0.06</v>
      </c>
      <c r="Z3016">
        <v>0.01</v>
      </c>
      <c r="AA3016">
        <v>0.01</v>
      </c>
      <c r="AB3016">
        <v>0.01</v>
      </c>
      <c r="AC3016">
        <v>0.01</v>
      </c>
      <c r="AD3016">
        <v>413.70128913000002</v>
      </c>
      <c r="AE3016">
        <v>413.93511224000002</v>
      </c>
      <c r="AF3016">
        <v>409.11251048999998</v>
      </c>
      <c r="AG3016">
        <v>411.24614642</v>
      </c>
      <c r="AH3016" t="s">
        <v>12</v>
      </c>
      <c r="AI3016" t="s">
        <v>12</v>
      </c>
    </row>
    <row r="3017" spans="1:35" x14ac:dyDescent="0.25">
      <c r="A3017">
        <v>1623936600</v>
      </c>
      <c r="B3017">
        <v>53.498089710000002</v>
      </c>
      <c r="C3017">
        <v>53.985657160000002</v>
      </c>
      <c r="D3017">
        <v>52.59758248</v>
      </c>
      <c r="E3017">
        <v>53.637394690000001</v>
      </c>
      <c r="F3017">
        <v>53.498089710000002</v>
      </c>
      <c r="G3017">
        <v>53.985657160000002</v>
      </c>
      <c r="H3017">
        <v>52.59758248</v>
      </c>
      <c r="I3017">
        <v>53.637394690000001</v>
      </c>
      <c r="J3017">
        <v>4191.75</v>
      </c>
      <c r="K3017">
        <v>4212.25</v>
      </c>
      <c r="L3017">
        <v>4174</v>
      </c>
      <c r="M3017">
        <v>4202.5</v>
      </c>
      <c r="N3017">
        <v>4204.25</v>
      </c>
      <c r="O3017">
        <v>4222.75</v>
      </c>
      <c r="P3017">
        <v>4183</v>
      </c>
      <c r="Q3017">
        <v>4212.25</v>
      </c>
      <c r="R3017">
        <v>4220.37</v>
      </c>
      <c r="S3017">
        <v>4232.29</v>
      </c>
      <c r="T3017">
        <v>4196.05</v>
      </c>
      <c r="U3017">
        <v>4221.8500000000004</v>
      </c>
      <c r="V3017">
        <v>0.1</v>
      </c>
      <c r="W3017">
        <v>0.1</v>
      </c>
      <c r="X3017">
        <v>0.1</v>
      </c>
      <c r="Y3017">
        <v>0.1</v>
      </c>
      <c r="Z3017">
        <v>0.05</v>
      </c>
      <c r="AA3017">
        <v>0.05</v>
      </c>
      <c r="AB3017">
        <v>0.05</v>
      </c>
      <c r="AC3017">
        <v>0.05</v>
      </c>
      <c r="AD3017">
        <v>410.81747071000001</v>
      </c>
      <c r="AE3017">
        <v>412.13272573</v>
      </c>
      <c r="AF3017">
        <v>408.52795270000001</v>
      </c>
      <c r="AG3017">
        <v>411.10974959999999</v>
      </c>
      <c r="AH3017" t="s">
        <v>12</v>
      </c>
      <c r="AI3017" t="s">
        <v>12</v>
      </c>
    </row>
    <row r="3018" spans="1:35" x14ac:dyDescent="0.25">
      <c r="A3018">
        <v>1624023000</v>
      </c>
      <c r="B3018">
        <v>52.289121440000002</v>
      </c>
      <c r="C3018">
        <v>52.532905159999999</v>
      </c>
      <c r="D3018">
        <v>51.358763140000001</v>
      </c>
      <c r="E3018">
        <v>51.478167409999998</v>
      </c>
      <c r="F3018">
        <v>52.289121440000002</v>
      </c>
      <c r="G3018">
        <v>52.532905159999999</v>
      </c>
      <c r="H3018">
        <v>51.358763140000001</v>
      </c>
      <c r="I3018">
        <v>51.478167409999998</v>
      </c>
      <c r="J3018">
        <v>4207.75</v>
      </c>
      <c r="K3018">
        <v>4209.5</v>
      </c>
      <c r="L3018">
        <v>4131</v>
      </c>
      <c r="M3018">
        <v>4143.5</v>
      </c>
      <c r="N3018">
        <v>4216</v>
      </c>
      <c r="O3018">
        <v>4220</v>
      </c>
      <c r="P3018">
        <v>4140.75</v>
      </c>
      <c r="Q3018">
        <v>4153.5</v>
      </c>
      <c r="R3018">
        <v>4204.78</v>
      </c>
      <c r="S3018">
        <v>4204.78</v>
      </c>
      <c r="T3018">
        <v>4164.3999999999996</v>
      </c>
      <c r="U3018">
        <v>4166.46</v>
      </c>
      <c r="V3018">
        <v>0.1</v>
      </c>
      <c r="W3018">
        <v>0.1</v>
      </c>
      <c r="X3018">
        <v>0.1</v>
      </c>
      <c r="Y3018">
        <v>0.1</v>
      </c>
      <c r="Z3018">
        <v>0.05</v>
      </c>
      <c r="AA3018">
        <v>0.05</v>
      </c>
      <c r="AB3018">
        <v>0.05</v>
      </c>
      <c r="AC3018">
        <v>0.05</v>
      </c>
      <c r="AD3018">
        <v>407.68464727999998</v>
      </c>
      <c r="AE3018">
        <v>408.40610316999999</v>
      </c>
      <c r="AF3018">
        <v>405.34854163</v>
      </c>
      <c r="AG3018">
        <v>405.56358064</v>
      </c>
      <c r="AH3018" t="s">
        <v>12</v>
      </c>
      <c r="AI3018" t="s">
        <v>12</v>
      </c>
    </row>
    <row r="3019" spans="1:35" x14ac:dyDescent="0.25">
      <c r="A3019">
        <v>1624282200</v>
      </c>
      <c r="B3019">
        <v>52.134890919999997</v>
      </c>
      <c r="C3019">
        <v>53.721972719999997</v>
      </c>
      <c r="D3019">
        <v>51.816479520000001</v>
      </c>
      <c r="E3019">
        <v>53.657295410000003</v>
      </c>
      <c r="F3019">
        <v>52.134890919999997</v>
      </c>
      <c r="G3019">
        <v>53.721972719999997</v>
      </c>
      <c r="H3019">
        <v>51.816479520000001</v>
      </c>
      <c r="I3019">
        <v>53.657295410000003</v>
      </c>
      <c r="J3019">
        <v>4132.5</v>
      </c>
      <c r="K3019">
        <v>4208.25</v>
      </c>
      <c r="L3019">
        <v>4117</v>
      </c>
      <c r="M3019">
        <v>4204</v>
      </c>
      <c r="N3019">
        <v>4142.5</v>
      </c>
      <c r="O3019">
        <v>4219.75</v>
      </c>
      <c r="P3019">
        <v>4126.75</v>
      </c>
      <c r="Q3019">
        <v>4213.75</v>
      </c>
      <c r="R3019">
        <v>4173.3999999999996</v>
      </c>
      <c r="S3019">
        <v>4226.24</v>
      </c>
      <c r="T3019">
        <v>4173.3999999999996</v>
      </c>
      <c r="U3019">
        <v>4224.8</v>
      </c>
      <c r="V3019">
        <v>0.1</v>
      </c>
      <c r="W3019">
        <v>0.1</v>
      </c>
      <c r="X3019">
        <v>0.1</v>
      </c>
      <c r="Y3019">
        <v>0.1</v>
      </c>
      <c r="Z3019">
        <v>0.05</v>
      </c>
      <c r="AA3019">
        <v>0.05</v>
      </c>
      <c r="AB3019">
        <v>0.05</v>
      </c>
      <c r="AC3019">
        <v>0.05</v>
      </c>
      <c r="AD3019">
        <v>407.40118675999997</v>
      </c>
      <c r="AE3019">
        <v>411.56512404</v>
      </c>
      <c r="AF3019">
        <v>406.55080521000002</v>
      </c>
      <c r="AG3019">
        <v>411.36963401999998</v>
      </c>
      <c r="AH3019" t="s">
        <v>12</v>
      </c>
      <c r="AI3019" t="s">
        <v>12</v>
      </c>
    </row>
    <row r="3020" spans="1:35" x14ac:dyDescent="0.25">
      <c r="A3020">
        <v>1624368600</v>
      </c>
      <c r="B3020">
        <v>53.652320230000001</v>
      </c>
      <c r="C3020">
        <v>54.841387779999998</v>
      </c>
      <c r="D3020">
        <v>53.343859190000003</v>
      </c>
      <c r="E3020">
        <v>54.458299070000002</v>
      </c>
      <c r="F3020">
        <v>53.652320230000001</v>
      </c>
      <c r="G3020">
        <v>54.841387779999998</v>
      </c>
      <c r="H3020">
        <v>53.343859190000003</v>
      </c>
      <c r="I3020">
        <v>54.458299070000002</v>
      </c>
      <c r="J3020">
        <v>4207.25</v>
      </c>
      <c r="K3020">
        <v>4235</v>
      </c>
      <c r="L3020">
        <v>4196.5</v>
      </c>
      <c r="M3020">
        <v>4226.25</v>
      </c>
      <c r="N3020">
        <v>4219.25</v>
      </c>
      <c r="O3020">
        <v>4245.5</v>
      </c>
      <c r="P3020">
        <v>4205.75</v>
      </c>
      <c r="Q3020">
        <v>4236.25</v>
      </c>
      <c r="R3020">
        <v>4224.6099999999997</v>
      </c>
      <c r="S3020">
        <v>4255.84</v>
      </c>
      <c r="T3020">
        <v>4217.2700000000004</v>
      </c>
      <c r="U3020">
        <v>4246.43</v>
      </c>
      <c r="V3020">
        <v>0.1</v>
      </c>
      <c r="W3020">
        <v>0.1</v>
      </c>
      <c r="X3020">
        <v>0.1</v>
      </c>
      <c r="Y3020">
        <v>0.1</v>
      </c>
      <c r="Z3020">
        <v>0.05</v>
      </c>
      <c r="AA3020">
        <v>0.05</v>
      </c>
      <c r="AB3020">
        <v>0.05</v>
      </c>
      <c r="AC3020">
        <v>0.05</v>
      </c>
      <c r="AD3020">
        <v>411.35985951999999</v>
      </c>
      <c r="AE3020">
        <v>414.43882723000002</v>
      </c>
      <c r="AF3020">
        <v>410.60722297000001</v>
      </c>
      <c r="AG3020">
        <v>413.56889667000002</v>
      </c>
      <c r="AH3020" t="s">
        <v>12</v>
      </c>
      <c r="AI3020" t="s">
        <v>12</v>
      </c>
    </row>
    <row r="3021" spans="1:35" x14ac:dyDescent="0.25">
      <c r="A3021">
        <v>1624455000</v>
      </c>
      <c r="B3021">
        <v>54.527951569999999</v>
      </c>
      <c r="C3021">
        <v>54.856313319999998</v>
      </c>
      <c r="D3021">
        <v>54.26426713</v>
      </c>
      <c r="E3021">
        <v>54.309043729999999</v>
      </c>
      <c r="F3021">
        <v>54.527951569999999</v>
      </c>
      <c r="G3021">
        <v>54.856313319999998</v>
      </c>
      <c r="H3021">
        <v>54.26426713</v>
      </c>
      <c r="I3021">
        <v>54.309043729999999</v>
      </c>
      <c r="J3021">
        <v>4226.5</v>
      </c>
      <c r="K3021">
        <v>4238</v>
      </c>
      <c r="L3021">
        <v>4221</v>
      </c>
      <c r="M3021">
        <v>4221.5</v>
      </c>
      <c r="N3021">
        <v>4237.5</v>
      </c>
      <c r="O3021">
        <v>4248.25</v>
      </c>
      <c r="P3021">
        <v>4230.5</v>
      </c>
      <c r="Q3021">
        <v>4231.5</v>
      </c>
      <c r="R3021">
        <v>4249.2700000000004</v>
      </c>
      <c r="S3021">
        <v>4256.6000000000004</v>
      </c>
      <c r="T3021">
        <v>4241.43</v>
      </c>
      <c r="U3021">
        <v>4241.83</v>
      </c>
      <c r="V3021">
        <v>0.1</v>
      </c>
      <c r="W3021">
        <v>0.1</v>
      </c>
      <c r="X3021">
        <v>0.1</v>
      </c>
      <c r="Y3021">
        <v>0.1</v>
      </c>
      <c r="Z3021">
        <v>0.05</v>
      </c>
      <c r="AA3021">
        <v>0.05</v>
      </c>
      <c r="AB3021">
        <v>0.05</v>
      </c>
      <c r="AC3021">
        <v>0.05</v>
      </c>
      <c r="AD3021">
        <v>413.64709267000001</v>
      </c>
      <c r="AE3021">
        <v>414.48769972999997</v>
      </c>
      <c r="AF3021">
        <v>412.98242663000002</v>
      </c>
      <c r="AG3021">
        <v>413.07039714000001</v>
      </c>
      <c r="AH3021" t="s">
        <v>12</v>
      </c>
      <c r="AI3021" t="s">
        <v>12</v>
      </c>
    </row>
    <row r="3022" spans="1:35" x14ac:dyDescent="0.25">
      <c r="A3022">
        <v>1624541400</v>
      </c>
      <c r="B3022">
        <v>55.15979918</v>
      </c>
      <c r="C3022">
        <v>55.448359510000003</v>
      </c>
      <c r="D3022">
        <v>55.070245970000002</v>
      </c>
      <c r="E3022">
        <v>55.259302740000003</v>
      </c>
      <c r="F3022">
        <v>55.15979918</v>
      </c>
      <c r="G3022">
        <v>55.448359510000003</v>
      </c>
      <c r="H3022">
        <v>55.070245970000002</v>
      </c>
      <c r="I3022">
        <v>55.259302740000003</v>
      </c>
      <c r="J3022">
        <v>4227</v>
      </c>
      <c r="K3022">
        <v>4253</v>
      </c>
      <c r="L3022">
        <v>4227</v>
      </c>
      <c r="M3022">
        <v>4246</v>
      </c>
      <c r="N3022">
        <v>4233.75</v>
      </c>
      <c r="O3022">
        <v>4263.75</v>
      </c>
      <c r="P3022">
        <v>4231.75</v>
      </c>
      <c r="Q3022">
        <v>4256</v>
      </c>
      <c r="R3022">
        <v>4256.97</v>
      </c>
      <c r="S3022">
        <v>4271.28</v>
      </c>
      <c r="T3022">
        <v>4256.97</v>
      </c>
      <c r="U3022">
        <v>4266.4799999999996</v>
      </c>
      <c r="V3022">
        <v>0.1</v>
      </c>
      <c r="W3022">
        <v>0.1</v>
      </c>
      <c r="X3022">
        <v>0.1</v>
      </c>
      <c r="Y3022">
        <v>0.1</v>
      </c>
      <c r="Z3022">
        <v>0.05</v>
      </c>
      <c r="AA3022">
        <v>0.05</v>
      </c>
      <c r="AB3022">
        <v>0.05</v>
      </c>
      <c r="AC3022">
        <v>0.05</v>
      </c>
      <c r="AD3022">
        <v>415.30875778000001</v>
      </c>
      <c r="AE3022">
        <v>415.95387482000001</v>
      </c>
      <c r="AF3022">
        <v>415.04484626999999</v>
      </c>
      <c r="AG3022">
        <v>415.51402230000002</v>
      </c>
      <c r="AH3022" t="s">
        <v>12</v>
      </c>
      <c r="AI3022" t="s">
        <v>12</v>
      </c>
    </row>
    <row r="3023" spans="1:35" x14ac:dyDescent="0.25">
      <c r="A3023">
        <v>1624627800</v>
      </c>
      <c r="B3023">
        <v>55.58268932</v>
      </c>
      <c r="C3023">
        <v>56.015529809999997</v>
      </c>
      <c r="D3023">
        <v>55.428458800000001</v>
      </c>
      <c r="E3023">
        <v>55.831448219999999</v>
      </c>
      <c r="F3023">
        <v>55.58268932</v>
      </c>
      <c r="G3023">
        <v>56.015529809999997</v>
      </c>
      <c r="H3023">
        <v>55.428458800000001</v>
      </c>
      <c r="I3023">
        <v>55.831448219999999</v>
      </c>
      <c r="J3023">
        <v>4249.75</v>
      </c>
      <c r="K3023">
        <v>4265</v>
      </c>
      <c r="L3023">
        <v>4244</v>
      </c>
      <c r="M3023">
        <v>4261.25</v>
      </c>
      <c r="N3023">
        <v>4262</v>
      </c>
      <c r="O3023">
        <v>4276.75</v>
      </c>
      <c r="P3023">
        <v>4253.5</v>
      </c>
      <c r="Q3023">
        <v>4271.25</v>
      </c>
      <c r="R3023">
        <v>4276.28</v>
      </c>
      <c r="S3023">
        <v>4286.12</v>
      </c>
      <c r="T3023">
        <v>4271.16</v>
      </c>
      <c r="U3023">
        <v>4280.6899999999996</v>
      </c>
      <c r="V3023">
        <v>0.1</v>
      </c>
      <c r="W3023">
        <v>0.1</v>
      </c>
      <c r="X3023">
        <v>0.1</v>
      </c>
      <c r="Y3023">
        <v>0.1</v>
      </c>
      <c r="Z3023">
        <v>0.05</v>
      </c>
      <c r="AA3023">
        <v>0.05</v>
      </c>
      <c r="AB3023">
        <v>0.05</v>
      </c>
      <c r="AC3023">
        <v>0.05</v>
      </c>
      <c r="AD3023">
        <v>416.29598234999997</v>
      </c>
      <c r="AE3023">
        <v>417.46335096000001</v>
      </c>
      <c r="AF3023">
        <v>415.95387482000001</v>
      </c>
      <c r="AG3023">
        <v>416.98997188999999</v>
      </c>
      <c r="AH3023" t="s">
        <v>12</v>
      </c>
      <c r="AI3023" t="s">
        <v>12</v>
      </c>
    </row>
    <row r="3024" spans="1:35" x14ac:dyDescent="0.25">
      <c r="A3024">
        <v>1624887000</v>
      </c>
      <c r="B3024">
        <v>56.050356049999998</v>
      </c>
      <c r="C3024">
        <v>56.236925229999997</v>
      </c>
      <c r="D3024">
        <v>55.547863069999998</v>
      </c>
      <c r="E3024">
        <v>56.19463622</v>
      </c>
      <c r="F3024">
        <v>56.050356049999998</v>
      </c>
      <c r="G3024">
        <v>56.236925229999997</v>
      </c>
      <c r="H3024">
        <v>55.547863069999998</v>
      </c>
      <c r="I3024">
        <v>56.19463622</v>
      </c>
      <c r="J3024">
        <v>4266</v>
      </c>
      <c r="K3024">
        <v>4272</v>
      </c>
      <c r="L3024">
        <v>4254.25</v>
      </c>
      <c r="M3024">
        <v>4270.25</v>
      </c>
      <c r="N3024">
        <v>4275</v>
      </c>
      <c r="O3024">
        <v>4282</v>
      </c>
      <c r="P3024">
        <v>4264.25</v>
      </c>
      <c r="Q3024">
        <v>4280.5</v>
      </c>
      <c r="R3024">
        <v>4284.8999999999996</v>
      </c>
      <c r="S3024">
        <v>4292.1400000000003</v>
      </c>
      <c r="T3024">
        <v>4274.67</v>
      </c>
      <c r="U3024">
        <v>4290.62</v>
      </c>
      <c r="V3024">
        <v>0.1</v>
      </c>
      <c r="W3024">
        <v>0.1</v>
      </c>
      <c r="X3024">
        <v>0.1</v>
      </c>
      <c r="Y3024">
        <v>0.1</v>
      </c>
      <c r="Z3024">
        <v>0.05</v>
      </c>
      <c r="AA3024">
        <v>0.05</v>
      </c>
      <c r="AB3024">
        <v>0.05</v>
      </c>
      <c r="AC3024">
        <v>0.05</v>
      </c>
      <c r="AD3024">
        <v>417.53734393000002</v>
      </c>
      <c r="AE3024">
        <v>418.00651995999999</v>
      </c>
      <c r="AF3024">
        <v>416.28620784999998</v>
      </c>
      <c r="AG3024">
        <v>417.83057895000002</v>
      </c>
      <c r="AH3024" t="s">
        <v>12</v>
      </c>
      <c r="AI3024" t="s">
        <v>12</v>
      </c>
    </row>
    <row r="3025" spans="1:35" x14ac:dyDescent="0.25">
      <c r="A3025">
        <v>1624973400</v>
      </c>
      <c r="B3025">
        <v>56.333941199999998</v>
      </c>
      <c r="C3025">
        <v>56.597625639999997</v>
      </c>
      <c r="D3025">
        <v>56.050356049999998</v>
      </c>
      <c r="E3025">
        <v>56.25931353</v>
      </c>
      <c r="F3025">
        <v>56.333941199999998</v>
      </c>
      <c r="G3025">
        <v>56.597625639999997</v>
      </c>
      <c r="H3025">
        <v>56.050356049999998</v>
      </c>
      <c r="I3025">
        <v>56.25931353</v>
      </c>
      <c r="J3025">
        <v>4267.75</v>
      </c>
      <c r="K3025">
        <v>4280</v>
      </c>
      <c r="L3025">
        <v>4262</v>
      </c>
      <c r="M3025">
        <v>4271.75</v>
      </c>
      <c r="N3025">
        <v>4280.5</v>
      </c>
      <c r="O3025">
        <v>4291</v>
      </c>
      <c r="P3025">
        <v>4271.75</v>
      </c>
      <c r="Q3025">
        <v>4282</v>
      </c>
      <c r="R3025">
        <v>4293.21</v>
      </c>
      <c r="S3025">
        <v>4300.5200000000004</v>
      </c>
      <c r="T3025">
        <v>4287.04</v>
      </c>
      <c r="U3025">
        <v>4291.8100000000004</v>
      </c>
      <c r="V3025">
        <v>0.1</v>
      </c>
      <c r="W3025">
        <v>0.1</v>
      </c>
      <c r="X3025">
        <v>0.1</v>
      </c>
      <c r="Y3025">
        <v>0.1</v>
      </c>
      <c r="Z3025">
        <v>0.05</v>
      </c>
      <c r="AA3025">
        <v>0.05</v>
      </c>
      <c r="AB3025">
        <v>0.05</v>
      </c>
      <c r="AC3025">
        <v>0.05</v>
      </c>
      <c r="AD3025">
        <v>418.23133346999998</v>
      </c>
      <c r="AE3025">
        <v>418.89599951999998</v>
      </c>
      <c r="AF3025">
        <v>417.49824593</v>
      </c>
      <c r="AG3025">
        <v>418.05539246000001</v>
      </c>
      <c r="AH3025" t="s">
        <v>12</v>
      </c>
      <c r="AI3025" t="s">
        <v>12</v>
      </c>
    </row>
    <row r="3026" spans="1:35" x14ac:dyDescent="0.25">
      <c r="A3026">
        <v>1625059800</v>
      </c>
      <c r="B3026">
        <v>56.095132659999997</v>
      </c>
      <c r="C3026">
        <v>56.674740900000003</v>
      </c>
      <c r="D3026">
        <v>56.067769179999999</v>
      </c>
      <c r="E3026">
        <v>56.413544049999999</v>
      </c>
      <c r="F3026">
        <v>56.095132659999997</v>
      </c>
      <c r="G3026">
        <v>56.674740900000003</v>
      </c>
      <c r="H3026">
        <v>56.067769179999999</v>
      </c>
      <c r="I3026">
        <v>56.413544049999999</v>
      </c>
      <c r="J3026">
        <v>4273</v>
      </c>
      <c r="K3026">
        <v>4283.75</v>
      </c>
      <c r="L3026">
        <v>4259</v>
      </c>
      <c r="M3026">
        <v>4278.25</v>
      </c>
      <c r="N3026">
        <v>4284.75</v>
      </c>
      <c r="O3026">
        <v>4294.25</v>
      </c>
      <c r="P3026">
        <v>4269.25</v>
      </c>
      <c r="Q3026">
        <v>4288.5</v>
      </c>
      <c r="R3026">
        <v>4290.6499999999996</v>
      </c>
      <c r="S3026">
        <v>4302.43</v>
      </c>
      <c r="T3026">
        <v>4287.96</v>
      </c>
      <c r="U3026">
        <v>4297.49</v>
      </c>
      <c r="V3026">
        <v>0.08</v>
      </c>
      <c r="W3026">
        <v>0.08</v>
      </c>
      <c r="X3026">
        <v>0.08</v>
      </c>
      <c r="Y3026">
        <v>0.08</v>
      </c>
      <c r="Z3026">
        <v>0.05</v>
      </c>
      <c r="AA3026">
        <v>0.05</v>
      </c>
      <c r="AB3026">
        <v>0.05</v>
      </c>
      <c r="AC3026">
        <v>0.05</v>
      </c>
      <c r="AD3026">
        <v>417.57644192999999</v>
      </c>
      <c r="AE3026">
        <v>419.11103852999997</v>
      </c>
      <c r="AF3026">
        <v>417.54711843000001</v>
      </c>
      <c r="AG3026">
        <v>418.40727449000002</v>
      </c>
      <c r="AH3026" t="s">
        <v>12</v>
      </c>
      <c r="AI3026" t="s">
        <v>12</v>
      </c>
    </row>
    <row r="3027" spans="1:35" x14ac:dyDescent="0.25">
      <c r="A3027">
        <v>1625146200</v>
      </c>
      <c r="B3027">
        <v>56.726980269999999</v>
      </c>
      <c r="C3027">
        <v>57.403604489999999</v>
      </c>
      <c r="D3027">
        <v>56.692154019999997</v>
      </c>
      <c r="E3027">
        <v>57.35882788</v>
      </c>
      <c r="F3027">
        <v>56.726980269999999</v>
      </c>
      <c r="G3027">
        <v>57.403604489999999</v>
      </c>
      <c r="H3027">
        <v>56.692154019999997</v>
      </c>
      <c r="I3027">
        <v>57.35882788</v>
      </c>
      <c r="J3027">
        <v>4284</v>
      </c>
      <c r="K3027">
        <v>4300.5</v>
      </c>
      <c r="L3027">
        <v>4277</v>
      </c>
      <c r="M3027">
        <v>4300.5</v>
      </c>
      <c r="N3027">
        <v>4294.25</v>
      </c>
      <c r="O3027">
        <v>4312</v>
      </c>
      <c r="P3027">
        <v>4286</v>
      </c>
      <c r="Q3027">
        <v>4310.75</v>
      </c>
      <c r="R3027">
        <v>4300.7299999999996</v>
      </c>
      <c r="S3027">
        <v>4320.66</v>
      </c>
      <c r="T3027">
        <v>4300.7299999999996</v>
      </c>
      <c r="U3027">
        <v>4319.93</v>
      </c>
      <c r="V3027">
        <v>0.1</v>
      </c>
      <c r="W3027">
        <v>0.1</v>
      </c>
      <c r="X3027">
        <v>0.1</v>
      </c>
      <c r="Y3027">
        <v>0.1</v>
      </c>
      <c r="Z3027">
        <v>0.05</v>
      </c>
      <c r="AA3027">
        <v>0.05</v>
      </c>
      <c r="AB3027">
        <v>0.05</v>
      </c>
      <c r="AC3027">
        <v>0.05</v>
      </c>
      <c r="AD3027">
        <v>419.19900904000002</v>
      </c>
      <c r="AE3027">
        <v>420.88999765</v>
      </c>
      <c r="AF3027">
        <v>419.13058753000001</v>
      </c>
      <c r="AG3027">
        <v>420.72383114000002</v>
      </c>
      <c r="AH3027" t="s">
        <v>12</v>
      </c>
      <c r="AI3027" t="s">
        <v>12</v>
      </c>
    </row>
    <row r="3028" spans="1:35" x14ac:dyDescent="0.25">
      <c r="A3028">
        <v>1625232600</v>
      </c>
      <c r="B3028">
        <v>57.806593909999997</v>
      </c>
      <c r="C3028">
        <v>58.791679170000002</v>
      </c>
      <c r="D3028">
        <v>57.68718964</v>
      </c>
      <c r="E3028">
        <v>58.667299710000002</v>
      </c>
      <c r="F3028">
        <v>57.806593909999997</v>
      </c>
      <c r="G3028">
        <v>58.791679170000002</v>
      </c>
      <c r="H3028">
        <v>57.68718964</v>
      </c>
      <c r="I3028">
        <v>58.667299710000002</v>
      </c>
      <c r="J3028">
        <v>4297</v>
      </c>
      <c r="K3028">
        <v>4335.75</v>
      </c>
      <c r="L3028">
        <v>4297</v>
      </c>
      <c r="M3028">
        <v>4332.5</v>
      </c>
      <c r="N3028">
        <v>4309.75</v>
      </c>
      <c r="O3028">
        <v>4347</v>
      </c>
      <c r="P3028">
        <v>4308</v>
      </c>
      <c r="Q3028">
        <v>4342.75</v>
      </c>
      <c r="R3028">
        <v>4326.6000000000004</v>
      </c>
      <c r="S3028">
        <v>4355.43</v>
      </c>
      <c r="T3028">
        <v>4326.6000000000004</v>
      </c>
      <c r="U3028">
        <v>4352.33</v>
      </c>
      <c r="V3028">
        <v>0.1</v>
      </c>
      <c r="W3028">
        <v>0.1</v>
      </c>
      <c r="X3028">
        <v>0.1</v>
      </c>
      <c r="Y3028">
        <v>0.1</v>
      </c>
      <c r="Z3028">
        <v>0.05</v>
      </c>
      <c r="AA3028">
        <v>0.05</v>
      </c>
      <c r="AB3028">
        <v>0.05</v>
      </c>
      <c r="AC3028">
        <v>0.05</v>
      </c>
      <c r="AD3028">
        <v>421.93586921999997</v>
      </c>
      <c r="AE3028">
        <v>424.31107286999998</v>
      </c>
      <c r="AF3028">
        <v>420.81356104999998</v>
      </c>
      <c r="AG3028">
        <v>423.93964184999999</v>
      </c>
      <c r="AH3028" t="s">
        <v>12</v>
      </c>
      <c r="AI3028" t="s">
        <v>12</v>
      </c>
    </row>
    <row r="3029" spans="1:35" x14ac:dyDescent="0.25">
      <c r="A3029">
        <v>1625578200</v>
      </c>
      <c r="B3029">
        <v>58.657349359999998</v>
      </c>
      <c r="C3029">
        <v>58.746902560000002</v>
      </c>
      <c r="D3029">
        <v>57.139920050000001</v>
      </c>
      <c r="E3029">
        <v>58.284210999999999</v>
      </c>
      <c r="F3029">
        <v>58.657349359999998</v>
      </c>
      <c r="G3029">
        <v>58.746902560000002</v>
      </c>
      <c r="H3029">
        <v>57.139920050000001</v>
      </c>
      <c r="I3029">
        <v>58.284210999999999</v>
      </c>
      <c r="J3029">
        <v>4331</v>
      </c>
      <c r="K3029">
        <v>4337.25</v>
      </c>
      <c r="L3029">
        <v>4295.5</v>
      </c>
      <c r="M3029">
        <v>4323.5</v>
      </c>
      <c r="N3029">
        <v>4341</v>
      </c>
      <c r="O3029">
        <v>4348</v>
      </c>
      <c r="P3029">
        <v>4305.25</v>
      </c>
      <c r="Q3029">
        <v>4334</v>
      </c>
      <c r="R3029">
        <v>4356.46</v>
      </c>
      <c r="S3029">
        <v>4356.46</v>
      </c>
      <c r="T3029">
        <v>4314.37</v>
      </c>
      <c r="U3029">
        <v>4343.53</v>
      </c>
      <c r="V3029">
        <v>0.1</v>
      </c>
      <c r="W3029">
        <v>0.1</v>
      </c>
      <c r="X3029">
        <v>0.1</v>
      </c>
      <c r="Y3029">
        <v>0.1</v>
      </c>
      <c r="Z3029">
        <v>0.05</v>
      </c>
      <c r="AA3029">
        <v>0.05</v>
      </c>
      <c r="AB3029">
        <v>0.05</v>
      </c>
      <c r="AC3029">
        <v>0.05</v>
      </c>
      <c r="AD3029">
        <v>423.99828884999999</v>
      </c>
      <c r="AE3029">
        <v>424.22310236999999</v>
      </c>
      <c r="AF3029">
        <v>420.31330211</v>
      </c>
      <c r="AG3029">
        <v>423.16745630000003</v>
      </c>
      <c r="AH3029" t="s">
        <v>12</v>
      </c>
      <c r="AI3029" t="s">
        <v>12</v>
      </c>
    </row>
    <row r="3030" spans="1:35" x14ac:dyDescent="0.25">
      <c r="A3030">
        <v>1625664600</v>
      </c>
      <c r="B3030">
        <v>58.632473470000001</v>
      </c>
      <c r="C3030">
        <v>59.0553636</v>
      </c>
      <c r="D3030">
        <v>57.756842130000003</v>
      </c>
      <c r="E3030">
        <v>58.935959330000003</v>
      </c>
      <c r="F3030">
        <v>58.632473470000001</v>
      </c>
      <c r="G3030">
        <v>59.0553636</v>
      </c>
      <c r="H3030">
        <v>57.756842130000003</v>
      </c>
      <c r="I3030">
        <v>58.935959330000003</v>
      </c>
      <c r="J3030">
        <v>4319.5</v>
      </c>
      <c r="K3030">
        <v>4342</v>
      </c>
      <c r="L3030">
        <v>4311</v>
      </c>
      <c r="M3030">
        <v>4339.5</v>
      </c>
      <c r="N3030">
        <v>4328</v>
      </c>
      <c r="O3030">
        <v>4353.25</v>
      </c>
      <c r="P3030">
        <v>4320.25</v>
      </c>
      <c r="Q3030">
        <v>4349.75</v>
      </c>
      <c r="R3030">
        <v>4351.01</v>
      </c>
      <c r="S3030">
        <v>4361.88</v>
      </c>
      <c r="T3030">
        <v>4329.79</v>
      </c>
      <c r="U3030">
        <v>4358.1400000000003</v>
      </c>
      <c r="V3030">
        <v>0.1</v>
      </c>
      <c r="W3030">
        <v>0.1</v>
      </c>
      <c r="X3030">
        <v>0.1</v>
      </c>
      <c r="Y3030">
        <v>0.1</v>
      </c>
      <c r="Z3030">
        <v>0.05</v>
      </c>
      <c r="AA3030">
        <v>0.05</v>
      </c>
      <c r="AB3030">
        <v>0.05</v>
      </c>
      <c r="AC3030">
        <v>0.05</v>
      </c>
      <c r="AD3030">
        <v>423.88099484999998</v>
      </c>
      <c r="AE3030">
        <v>424.95618991999999</v>
      </c>
      <c r="AF3030">
        <v>421.77947720999998</v>
      </c>
      <c r="AG3030">
        <v>424.66295489999999</v>
      </c>
      <c r="AH3030" t="s">
        <v>12</v>
      </c>
      <c r="AI3030" t="s">
        <v>12</v>
      </c>
    </row>
    <row r="3031" spans="1:35" x14ac:dyDescent="0.25">
      <c r="A3031">
        <v>1625751000</v>
      </c>
      <c r="B3031">
        <v>56.612551170000003</v>
      </c>
      <c r="C3031">
        <v>57.831469800000001</v>
      </c>
      <c r="D3031">
        <v>56.129958899999998</v>
      </c>
      <c r="E3031">
        <v>57.527983939999999</v>
      </c>
      <c r="F3031">
        <v>56.612551170000003</v>
      </c>
      <c r="G3031">
        <v>57.831469800000001</v>
      </c>
      <c r="H3031">
        <v>56.129958899999998</v>
      </c>
      <c r="I3031">
        <v>57.527983939999999</v>
      </c>
      <c r="J3031">
        <v>4340.25</v>
      </c>
      <c r="K3031">
        <v>4341.5</v>
      </c>
      <c r="L3031">
        <v>4270</v>
      </c>
      <c r="M3031">
        <v>4302.5</v>
      </c>
      <c r="N3031">
        <v>4352.25</v>
      </c>
      <c r="O3031">
        <v>4352.25</v>
      </c>
      <c r="P3031">
        <v>4279.25</v>
      </c>
      <c r="Q3031">
        <v>4313</v>
      </c>
      <c r="R3031">
        <v>4321.07</v>
      </c>
      <c r="S3031">
        <v>4330.88</v>
      </c>
      <c r="T3031">
        <v>4289.37</v>
      </c>
      <c r="U3031">
        <v>4320.83</v>
      </c>
      <c r="V3031">
        <v>0.1</v>
      </c>
      <c r="W3031">
        <v>0.1</v>
      </c>
      <c r="X3031">
        <v>0.1</v>
      </c>
      <c r="Y3031">
        <v>0.1</v>
      </c>
      <c r="Z3031">
        <v>0.05</v>
      </c>
      <c r="AA3031">
        <v>0.05</v>
      </c>
      <c r="AB3031">
        <v>0.05</v>
      </c>
      <c r="AC3031">
        <v>0.05</v>
      </c>
      <c r="AD3031">
        <v>419.11103852999997</v>
      </c>
      <c r="AE3031">
        <v>421.99451621999998</v>
      </c>
      <c r="AF3031">
        <v>417.87945144999998</v>
      </c>
      <c r="AG3031">
        <v>421.20278166999998</v>
      </c>
      <c r="AH3031" t="s">
        <v>12</v>
      </c>
      <c r="AI3031" t="s">
        <v>12</v>
      </c>
    </row>
    <row r="3032" spans="1:35" x14ac:dyDescent="0.25">
      <c r="A3032">
        <v>1625837400</v>
      </c>
      <c r="B3032">
        <v>58.149881200000003</v>
      </c>
      <c r="C3032">
        <v>59.443427489999998</v>
      </c>
      <c r="D3032">
        <v>58.055352810000002</v>
      </c>
      <c r="E3032">
        <v>59.324023220000001</v>
      </c>
      <c r="F3032">
        <v>58.149881200000003</v>
      </c>
      <c r="G3032">
        <v>59.443427489999998</v>
      </c>
      <c r="H3032">
        <v>58.055352810000002</v>
      </c>
      <c r="I3032">
        <v>59.324023220000001</v>
      </c>
      <c r="J3032">
        <v>4301.25</v>
      </c>
      <c r="K3032">
        <v>4352.75</v>
      </c>
      <c r="L3032">
        <v>4283.75</v>
      </c>
      <c r="M3032">
        <v>4349.5</v>
      </c>
      <c r="N3032">
        <v>4310.25</v>
      </c>
      <c r="O3032">
        <v>4364</v>
      </c>
      <c r="P3032">
        <v>4293.25</v>
      </c>
      <c r="Q3032">
        <v>4360</v>
      </c>
      <c r="R3032">
        <v>4338.55</v>
      </c>
      <c r="S3032">
        <v>4371.6000000000004</v>
      </c>
      <c r="T3032">
        <v>4338.55</v>
      </c>
      <c r="U3032">
        <v>4369.54</v>
      </c>
      <c r="V3032">
        <v>0.1</v>
      </c>
      <c r="W3032">
        <v>0.1</v>
      </c>
      <c r="X3032">
        <v>0.1</v>
      </c>
      <c r="Y3032">
        <v>0.1</v>
      </c>
      <c r="Z3032">
        <v>0.05</v>
      </c>
      <c r="AA3032">
        <v>0.05</v>
      </c>
      <c r="AB3032">
        <v>0.05</v>
      </c>
      <c r="AC3032">
        <v>0.05</v>
      </c>
      <c r="AD3032">
        <v>422.77647626999999</v>
      </c>
      <c r="AE3032">
        <v>426.01183599000001</v>
      </c>
      <c r="AF3032">
        <v>421.00142696</v>
      </c>
      <c r="AG3032">
        <v>425.69905197000003</v>
      </c>
      <c r="AH3032" t="s">
        <v>12</v>
      </c>
      <c r="AI3032" t="s">
        <v>12</v>
      </c>
    </row>
    <row r="3033" spans="1:35" x14ac:dyDescent="0.25">
      <c r="A3033">
        <v>1626096600</v>
      </c>
      <c r="B3033">
        <v>59.289196969999999</v>
      </c>
      <c r="C3033">
        <v>60.07527511</v>
      </c>
      <c r="D3033">
        <v>59.105115380000001</v>
      </c>
      <c r="E3033">
        <v>59.990697079999997</v>
      </c>
      <c r="F3033">
        <v>59.289196969999999</v>
      </c>
      <c r="G3033">
        <v>60.07527511</v>
      </c>
      <c r="H3033">
        <v>59.105115380000001</v>
      </c>
      <c r="I3033">
        <v>59.990697079999997</v>
      </c>
      <c r="J3033">
        <v>4351.5</v>
      </c>
      <c r="K3033">
        <v>4368</v>
      </c>
      <c r="L3033">
        <v>4333.75</v>
      </c>
      <c r="M3033">
        <v>4366</v>
      </c>
      <c r="N3033">
        <v>4362</v>
      </c>
      <c r="O3033">
        <v>4379.25</v>
      </c>
      <c r="P3033">
        <v>4341.75</v>
      </c>
      <c r="Q3033">
        <v>4376.5</v>
      </c>
      <c r="R3033">
        <v>4372.41</v>
      </c>
      <c r="S3033">
        <v>4386.68</v>
      </c>
      <c r="T3033">
        <v>4364.03</v>
      </c>
      <c r="U3033">
        <v>4384.6400000000003</v>
      </c>
      <c r="V3033">
        <v>0.1</v>
      </c>
      <c r="W3033">
        <v>0.1</v>
      </c>
      <c r="X3033">
        <v>0.1</v>
      </c>
      <c r="Y3033">
        <v>0.1</v>
      </c>
      <c r="Z3033">
        <v>0.05</v>
      </c>
      <c r="AA3033">
        <v>0.05</v>
      </c>
      <c r="AB3033">
        <v>0.05</v>
      </c>
      <c r="AC3033">
        <v>0.05</v>
      </c>
      <c r="AD3033">
        <v>425.61108145999998</v>
      </c>
      <c r="AE3033">
        <v>427.48778557999998</v>
      </c>
      <c r="AF3033">
        <v>425.16145442999999</v>
      </c>
      <c r="AG3033">
        <v>427.22387407000002</v>
      </c>
      <c r="AH3033" t="s">
        <v>12</v>
      </c>
      <c r="AI3033" t="s">
        <v>12</v>
      </c>
    </row>
    <row r="3034" spans="1:35" x14ac:dyDescent="0.25">
      <c r="A3034">
        <v>1626183000</v>
      </c>
      <c r="B3034">
        <v>59.657360150000002</v>
      </c>
      <c r="C3034">
        <v>60.278759890000003</v>
      </c>
      <c r="D3034">
        <v>59.234470010000003</v>
      </c>
      <c r="E3034">
        <v>59.378750179999997</v>
      </c>
      <c r="F3034">
        <v>59.657360150000002</v>
      </c>
      <c r="G3034">
        <v>60.278759890000003</v>
      </c>
      <c r="H3034">
        <v>59.234470010000003</v>
      </c>
      <c r="I3034">
        <v>59.378750179999997</v>
      </c>
      <c r="J3034">
        <v>4364</v>
      </c>
      <c r="K3034">
        <v>4373</v>
      </c>
      <c r="L3034">
        <v>4346.5</v>
      </c>
      <c r="M3034">
        <v>4350.75</v>
      </c>
      <c r="N3034">
        <v>4377</v>
      </c>
      <c r="O3034">
        <v>4383.75</v>
      </c>
      <c r="P3034">
        <v>4356.5</v>
      </c>
      <c r="Q3034">
        <v>4361.25</v>
      </c>
      <c r="R3034">
        <v>4377.67</v>
      </c>
      <c r="S3034">
        <v>4392.37</v>
      </c>
      <c r="T3034">
        <v>4366.92</v>
      </c>
      <c r="U3034">
        <v>4369.2</v>
      </c>
      <c r="V3034">
        <v>0.1</v>
      </c>
      <c r="W3034">
        <v>0.1</v>
      </c>
      <c r="X3034">
        <v>0.1</v>
      </c>
      <c r="Y3034">
        <v>0.1</v>
      </c>
      <c r="Z3034">
        <v>0.05</v>
      </c>
      <c r="AA3034">
        <v>0.05</v>
      </c>
      <c r="AB3034">
        <v>0.05</v>
      </c>
      <c r="AC3034">
        <v>0.05</v>
      </c>
      <c r="AD3034">
        <v>426.40281600999998</v>
      </c>
      <c r="AE3034">
        <v>427.96673611</v>
      </c>
      <c r="AF3034">
        <v>425.49378745000001</v>
      </c>
      <c r="AG3034">
        <v>425.76747347000003</v>
      </c>
      <c r="AH3034" t="s">
        <v>12</v>
      </c>
      <c r="AI3034" t="s">
        <v>12</v>
      </c>
    </row>
    <row r="3035" spans="1:35" x14ac:dyDescent="0.25">
      <c r="A3035">
        <v>1626269400</v>
      </c>
      <c r="B3035">
        <v>60.095175820000001</v>
      </c>
      <c r="C3035">
        <v>60.296272520000002</v>
      </c>
      <c r="D3035">
        <v>59.07028914</v>
      </c>
      <c r="E3035">
        <v>59.582732479999997</v>
      </c>
      <c r="F3035">
        <v>60.095175820000001</v>
      </c>
      <c r="G3035">
        <v>60.296272520000002</v>
      </c>
      <c r="H3035">
        <v>59.07028914</v>
      </c>
      <c r="I3035">
        <v>59.582732479999997</v>
      </c>
      <c r="J3035">
        <v>4350</v>
      </c>
      <c r="K3035">
        <v>4374</v>
      </c>
      <c r="L3035">
        <v>4339.75</v>
      </c>
      <c r="M3035">
        <v>4357.25</v>
      </c>
      <c r="N3035">
        <v>4359.5</v>
      </c>
      <c r="O3035">
        <v>4384.5</v>
      </c>
      <c r="P3035">
        <v>4350</v>
      </c>
      <c r="Q3035">
        <v>4367.75</v>
      </c>
      <c r="R3035">
        <v>4380.1099999999997</v>
      </c>
      <c r="S3035">
        <v>4393.68</v>
      </c>
      <c r="T3035">
        <v>4362.3599999999997</v>
      </c>
      <c r="U3035">
        <v>4374.3100000000004</v>
      </c>
      <c r="V3035">
        <v>0.1</v>
      </c>
      <c r="W3035">
        <v>0.1</v>
      </c>
      <c r="X3035">
        <v>0.1</v>
      </c>
      <c r="Y3035">
        <v>0.1</v>
      </c>
      <c r="Z3035">
        <v>0.05</v>
      </c>
      <c r="AA3035">
        <v>0.05</v>
      </c>
      <c r="AB3035">
        <v>0.05</v>
      </c>
      <c r="AC3035">
        <v>0.05</v>
      </c>
      <c r="AD3035">
        <v>427.53665809</v>
      </c>
      <c r="AE3035">
        <v>428.04493212</v>
      </c>
      <c r="AF3035">
        <v>425.10280742999998</v>
      </c>
      <c r="AG3035">
        <v>426.40281600999998</v>
      </c>
      <c r="AH3035" t="s">
        <v>12</v>
      </c>
      <c r="AI3035" t="s">
        <v>12</v>
      </c>
    </row>
    <row r="3036" spans="1:35" x14ac:dyDescent="0.25">
      <c r="A3036">
        <v>1626355800</v>
      </c>
      <c r="B3036">
        <v>59.005611819999999</v>
      </c>
      <c r="C3036">
        <v>59.319048039999998</v>
      </c>
      <c r="D3036">
        <v>58.17475709</v>
      </c>
      <c r="E3036">
        <v>58.980735930000002</v>
      </c>
      <c r="F3036">
        <v>59.005611819999999</v>
      </c>
      <c r="G3036">
        <v>59.319048039999998</v>
      </c>
      <c r="H3036">
        <v>58.17475709</v>
      </c>
      <c r="I3036">
        <v>58.980735930000002</v>
      </c>
      <c r="J3036">
        <v>4358</v>
      </c>
      <c r="K3036">
        <v>4359.25</v>
      </c>
      <c r="L3036">
        <v>4325</v>
      </c>
      <c r="M3036">
        <v>4341.5</v>
      </c>
      <c r="N3036">
        <v>4366.5</v>
      </c>
      <c r="O3036">
        <v>4370.25</v>
      </c>
      <c r="P3036">
        <v>4332.5</v>
      </c>
      <c r="Q3036">
        <v>4352</v>
      </c>
      <c r="R3036">
        <v>4369.0200000000004</v>
      </c>
      <c r="S3036">
        <v>4369.0200000000004</v>
      </c>
      <c r="T3036">
        <v>4340.7</v>
      </c>
      <c r="U3036">
        <v>4360.04</v>
      </c>
      <c r="V3036">
        <v>0.1</v>
      </c>
      <c r="W3036">
        <v>0.1</v>
      </c>
      <c r="X3036">
        <v>0.1</v>
      </c>
      <c r="Y3036">
        <v>0.1</v>
      </c>
      <c r="Z3036">
        <v>0.05</v>
      </c>
      <c r="AA3036">
        <v>0.05</v>
      </c>
      <c r="AB3036">
        <v>0.05</v>
      </c>
      <c r="AC3036">
        <v>0.05</v>
      </c>
      <c r="AD3036">
        <v>425.00506242</v>
      </c>
      <c r="AE3036">
        <v>425.70882647000002</v>
      </c>
      <c r="AF3036">
        <v>422.96219179000002</v>
      </c>
      <c r="AG3036">
        <v>424.94641541999999</v>
      </c>
      <c r="AH3036" t="s">
        <v>12</v>
      </c>
      <c r="AI3036" t="s">
        <v>12</v>
      </c>
    </row>
    <row r="3037" spans="1:35" x14ac:dyDescent="0.25">
      <c r="A3037">
        <v>1626442200</v>
      </c>
      <c r="B3037">
        <v>59.523030339999998</v>
      </c>
      <c r="C3037">
        <v>59.523030339999998</v>
      </c>
      <c r="D3037">
        <v>57.428977889999999</v>
      </c>
      <c r="E3037">
        <v>57.617537140000003</v>
      </c>
      <c r="F3037">
        <v>59.523030339999998</v>
      </c>
      <c r="G3037">
        <v>59.523030339999998</v>
      </c>
      <c r="H3037">
        <v>57.428977889999999</v>
      </c>
      <c r="I3037">
        <v>57.617537140000003</v>
      </c>
      <c r="J3037">
        <v>4337</v>
      </c>
      <c r="K3037">
        <v>4356.5</v>
      </c>
      <c r="L3037">
        <v>4303.75</v>
      </c>
      <c r="M3037">
        <v>4308.25</v>
      </c>
      <c r="N3037">
        <v>4347.75</v>
      </c>
      <c r="O3037">
        <v>4368</v>
      </c>
      <c r="P3037">
        <v>4314.25</v>
      </c>
      <c r="Q3037">
        <v>4318.5</v>
      </c>
      <c r="R3037">
        <v>4367.43</v>
      </c>
      <c r="S3037">
        <v>4375.09</v>
      </c>
      <c r="T3037">
        <v>4322.53</v>
      </c>
      <c r="U3037">
        <v>4327.1499999999996</v>
      </c>
      <c r="V3037">
        <v>0.1</v>
      </c>
      <c r="W3037">
        <v>0.1</v>
      </c>
      <c r="X3037">
        <v>0.1</v>
      </c>
      <c r="Y3037">
        <v>0.1</v>
      </c>
      <c r="Z3037">
        <v>0.05</v>
      </c>
      <c r="AA3037">
        <v>0.05</v>
      </c>
      <c r="AB3037">
        <v>0.05</v>
      </c>
      <c r="AC3037">
        <v>0.05</v>
      </c>
      <c r="AD3037">
        <v>426.17800249999999</v>
      </c>
      <c r="AE3037">
        <v>426.22687500000001</v>
      </c>
      <c r="AF3037">
        <v>421.20278166999998</v>
      </c>
      <c r="AG3037">
        <v>421.6133107</v>
      </c>
      <c r="AH3037" t="s">
        <v>12</v>
      </c>
      <c r="AI3037" t="s">
        <v>12</v>
      </c>
    </row>
    <row r="3038" spans="1:35" x14ac:dyDescent="0.25">
      <c r="A3038">
        <v>1626701400</v>
      </c>
      <c r="B3038">
        <v>55.537912710000001</v>
      </c>
      <c r="C3038">
        <v>55.74189501</v>
      </c>
      <c r="D3038">
        <v>53.851327349999998</v>
      </c>
      <c r="E3038">
        <v>55.085171510000002</v>
      </c>
      <c r="F3038">
        <v>55.537912710000001</v>
      </c>
      <c r="G3038">
        <v>55.74189501</v>
      </c>
      <c r="H3038">
        <v>53.851327349999998</v>
      </c>
      <c r="I3038">
        <v>55.085171510000002</v>
      </c>
      <c r="J3038">
        <v>4307</v>
      </c>
      <c r="K3038">
        <v>4307.25</v>
      </c>
      <c r="L3038">
        <v>4214.5</v>
      </c>
      <c r="M3038">
        <v>4241</v>
      </c>
      <c r="N3038">
        <v>4320</v>
      </c>
      <c r="O3038">
        <v>4320.75</v>
      </c>
      <c r="P3038">
        <v>4224</v>
      </c>
      <c r="Q3038">
        <v>4251.25</v>
      </c>
      <c r="R3038">
        <v>4296.3999999999996</v>
      </c>
      <c r="S3038">
        <v>4296.3999999999996</v>
      </c>
      <c r="T3038">
        <v>4233.13</v>
      </c>
      <c r="U3038">
        <v>4258.49</v>
      </c>
      <c r="V3038">
        <v>0.1</v>
      </c>
      <c r="W3038">
        <v>0.1</v>
      </c>
      <c r="X3038">
        <v>0.1</v>
      </c>
      <c r="Y3038">
        <v>0.1</v>
      </c>
      <c r="Z3038">
        <v>0.05</v>
      </c>
      <c r="AA3038">
        <v>0.05</v>
      </c>
      <c r="AB3038">
        <v>0.05</v>
      </c>
      <c r="AC3038">
        <v>0.05</v>
      </c>
      <c r="AD3038">
        <v>416.57944286999998</v>
      </c>
      <c r="AE3038">
        <v>421.68065701</v>
      </c>
      <c r="AF3038">
        <v>412.45460359999998</v>
      </c>
      <c r="AG3038">
        <v>415.38695379000001</v>
      </c>
      <c r="AH3038" t="s">
        <v>12</v>
      </c>
      <c r="AI3038" t="s">
        <v>12</v>
      </c>
    </row>
    <row r="3039" spans="1:35" x14ac:dyDescent="0.25">
      <c r="A3039">
        <v>1626787800</v>
      </c>
      <c r="B3039">
        <v>55.314029699999999</v>
      </c>
      <c r="C3039">
        <v>57.921022999999998</v>
      </c>
      <c r="D3039">
        <v>54.995618299999997</v>
      </c>
      <c r="E3039">
        <v>57.43843073</v>
      </c>
      <c r="F3039">
        <v>55.314029699999999</v>
      </c>
      <c r="G3039">
        <v>57.921022999999998</v>
      </c>
      <c r="H3039">
        <v>54.995618299999997</v>
      </c>
      <c r="I3039">
        <v>57.43843073</v>
      </c>
      <c r="J3039">
        <v>4250</v>
      </c>
      <c r="K3039">
        <v>4317.75</v>
      </c>
      <c r="L3039">
        <v>4243.5</v>
      </c>
      <c r="M3039">
        <v>4305.25</v>
      </c>
      <c r="N3039">
        <v>4262.75</v>
      </c>
      <c r="O3039">
        <v>4329</v>
      </c>
      <c r="P3039">
        <v>4252.75</v>
      </c>
      <c r="Q3039">
        <v>4315.5</v>
      </c>
      <c r="R3039">
        <v>4265.1099999999997</v>
      </c>
      <c r="S3039">
        <v>4336.84</v>
      </c>
      <c r="T3039">
        <v>4262.05</v>
      </c>
      <c r="U3039">
        <v>4323.05</v>
      </c>
      <c r="V3039">
        <v>0.1</v>
      </c>
      <c r="W3039">
        <v>0.1</v>
      </c>
      <c r="X3039">
        <v>0.1</v>
      </c>
      <c r="Y3039">
        <v>0.1</v>
      </c>
      <c r="Z3039">
        <v>0.05</v>
      </c>
      <c r="AA3039">
        <v>0.05</v>
      </c>
      <c r="AB3039">
        <v>0.05</v>
      </c>
      <c r="AC3039">
        <v>0.05</v>
      </c>
      <c r="AD3039">
        <v>416.08094333000003</v>
      </c>
      <c r="AE3039">
        <v>422.66895677000002</v>
      </c>
      <c r="AF3039">
        <v>415.25011078</v>
      </c>
      <c r="AG3039">
        <v>421.33962467999999</v>
      </c>
      <c r="AH3039" t="s">
        <v>12</v>
      </c>
      <c r="AI3039" t="s">
        <v>12</v>
      </c>
    </row>
    <row r="3040" spans="1:35" x14ac:dyDescent="0.25">
      <c r="A3040">
        <v>1626874200</v>
      </c>
      <c r="B3040">
        <v>57.925998180000001</v>
      </c>
      <c r="C3040">
        <v>58.853868890000001</v>
      </c>
      <c r="D3040">
        <v>57.841420159999998</v>
      </c>
      <c r="E3040">
        <v>58.801629519999999</v>
      </c>
      <c r="F3040">
        <v>57.925998180000001</v>
      </c>
      <c r="G3040">
        <v>58.853868890000001</v>
      </c>
      <c r="H3040">
        <v>57.841420159999998</v>
      </c>
      <c r="I3040">
        <v>58.801629519999999</v>
      </c>
      <c r="J3040">
        <v>4308.75</v>
      </c>
      <c r="K3040">
        <v>4344</v>
      </c>
      <c r="L3040">
        <v>4299.75</v>
      </c>
      <c r="M3040">
        <v>4340.25</v>
      </c>
      <c r="N3040">
        <v>4318.75</v>
      </c>
      <c r="O3040">
        <v>4355.25</v>
      </c>
      <c r="P3040">
        <v>4310</v>
      </c>
      <c r="Q3040">
        <v>4350.5</v>
      </c>
      <c r="R3040">
        <v>4331.13</v>
      </c>
      <c r="S3040">
        <v>4359.7</v>
      </c>
      <c r="T3040">
        <v>4331.13</v>
      </c>
      <c r="U3040">
        <v>4358.68</v>
      </c>
      <c r="V3040">
        <v>0.1</v>
      </c>
      <c r="W3040">
        <v>0.1</v>
      </c>
      <c r="X3040">
        <v>0.1</v>
      </c>
      <c r="Y3040">
        <v>0.1</v>
      </c>
      <c r="Z3040">
        <v>0.05</v>
      </c>
      <c r="AA3040">
        <v>0.05</v>
      </c>
      <c r="AB3040">
        <v>0.05</v>
      </c>
      <c r="AC3040">
        <v>0.05</v>
      </c>
      <c r="AD3040">
        <v>422.59076076000002</v>
      </c>
      <c r="AE3040">
        <v>424.89754291000003</v>
      </c>
      <c r="AF3040">
        <v>421.29182737000002</v>
      </c>
      <c r="AG3040">
        <v>424.75092540000003</v>
      </c>
      <c r="AH3040" t="s">
        <v>12</v>
      </c>
      <c r="AI3040" t="s">
        <v>12</v>
      </c>
    </row>
    <row r="3041" spans="1:35" x14ac:dyDescent="0.25">
      <c r="A3041">
        <v>1626960600</v>
      </c>
      <c r="B3041">
        <v>58.881232369999999</v>
      </c>
      <c r="C3041">
        <v>59.2593459</v>
      </c>
      <c r="D3041">
        <v>58.438939040000001</v>
      </c>
      <c r="E3041">
        <v>59.184718230000001</v>
      </c>
      <c r="F3041">
        <v>58.881232369999999</v>
      </c>
      <c r="G3041">
        <v>59.2593459</v>
      </c>
      <c r="H3041">
        <v>58.438939040000001</v>
      </c>
      <c r="I3041">
        <v>59.184718230000001</v>
      </c>
      <c r="J3041">
        <v>4342.25</v>
      </c>
      <c r="K3041">
        <v>4360.5</v>
      </c>
      <c r="L3041">
        <v>4331</v>
      </c>
      <c r="M3041">
        <v>4349.25</v>
      </c>
      <c r="N3041">
        <v>4355</v>
      </c>
      <c r="O3041">
        <v>4371.5</v>
      </c>
      <c r="P3041">
        <v>4341.5</v>
      </c>
      <c r="Q3041">
        <v>4359.5</v>
      </c>
      <c r="R3041">
        <v>4361.2700000000004</v>
      </c>
      <c r="S3041">
        <v>4369.87</v>
      </c>
      <c r="T3041">
        <v>4350.0600000000004</v>
      </c>
      <c r="U3041">
        <v>4367.49</v>
      </c>
      <c r="V3041">
        <v>0.1</v>
      </c>
      <c r="W3041">
        <v>0.1</v>
      </c>
      <c r="X3041">
        <v>0.1</v>
      </c>
      <c r="Y3041">
        <v>0.1</v>
      </c>
      <c r="Z3041">
        <v>0.05</v>
      </c>
      <c r="AA3041">
        <v>0.05</v>
      </c>
      <c r="AB3041">
        <v>0.05</v>
      </c>
      <c r="AC3041">
        <v>0.05</v>
      </c>
      <c r="AD3041">
        <v>424.93664090999999</v>
      </c>
      <c r="AE3041">
        <v>425.89454197999999</v>
      </c>
      <c r="AF3041">
        <v>423.91031835000001</v>
      </c>
      <c r="AG3041">
        <v>425.64040496000001</v>
      </c>
      <c r="AH3041" t="s">
        <v>12</v>
      </c>
      <c r="AI3041" t="s">
        <v>12</v>
      </c>
    </row>
    <row r="3042" spans="1:35" x14ac:dyDescent="0.25">
      <c r="A3042">
        <v>1627047000</v>
      </c>
      <c r="B3042">
        <v>59.980746719999999</v>
      </c>
      <c r="C3042">
        <v>61.129963099999998</v>
      </c>
      <c r="D3042">
        <v>59.692186390000003</v>
      </c>
      <c r="E3042">
        <v>60.97080716</v>
      </c>
      <c r="F3042">
        <v>59.980746719999999</v>
      </c>
      <c r="G3042">
        <v>61.129963099999998</v>
      </c>
      <c r="H3042">
        <v>59.692186390000003</v>
      </c>
      <c r="I3042">
        <v>60.97080716</v>
      </c>
      <c r="J3042">
        <v>4361</v>
      </c>
      <c r="K3042">
        <v>4397</v>
      </c>
      <c r="L3042">
        <v>4358</v>
      </c>
      <c r="M3042">
        <v>4392.75</v>
      </c>
      <c r="N3042">
        <v>4371.5</v>
      </c>
      <c r="O3042">
        <v>4408.25</v>
      </c>
      <c r="P3042">
        <v>4367.25</v>
      </c>
      <c r="Q3042">
        <v>4403</v>
      </c>
      <c r="R3042">
        <v>4381.2</v>
      </c>
      <c r="S3042">
        <v>4415.18</v>
      </c>
      <c r="T3042">
        <v>4381.2</v>
      </c>
      <c r="U3042">
        <v>4411.8</v>
      </c>
      <c r="V3042">
        <v>0.1</v>
      </c>
      <c r="W3042">
        <v>0.1</v>
      </c>
      <c r="X3042">
        <v>0.1</v>
      </c>
      <c r="Y3042">
        <v>0.1</v>
      </c>
      <c r="Z3042">
        <v>0.05</v>
      </c>
      <c r="AA3042">
        <v>0.05</v>
      </c>
      <c r="AB3042">
        <v>0.05</v>
      </c>
      <c r="AC3042">
        <v>0.05</v>
      </c>
      <c r="AD3042">
        <v>427.65395209000002</v>
      </c>
      <c r="AE3042">
        <v>430.37126326999999</v>
      </c>
      <c r="AF3042">
        <v>426.94041355000002</v>
      </c>
      <c r="AG3042">
        <v>430.01938124999998</v>
      </c>
      <c r="AH3042" t="s">
        <v>12</v>
      </c>
      <c r="AI3042" t="s">
        <v>12</v>
      </c>
    </row>
    <row r="3043" spans="1:35" x14ac:dyDescent="0.25">
      <c r="A3043">
        <v>1627306200</v>
      </c>
      <c r="B3043">
        <v>60.72204825</v>
      </c>
      <c r="C3043">
        <v>61.42852354</v>
      </c>
      <c r="D3043">
        <v>60.692396189999997</v>
      </c>
      <c r="E3043">
        <v>61.42852354</v>
      </c>
      <c r="F3043">
        <v>60.72204825</v>
      </c>
      <c r="G3043">
        <v>61.42852354</v>
      </c>
      <c r="H3043">
        <v>60.692396189999997</v>
      </c>
      <c r="I3043">
        <v>61.42852354</v>
      </c>
      <c r="J3043">
        <v>4388</v>
      </c>
      <c r="K3043">
        <v>4407.25</v>
      </c>
      <c r="L3043">
        <v>4366.25</v>
      </c>
      <c r="M3043">
        <v>4404</v>
      </c>
      <c r="N3043">
        <v>4400.5</v>
      </c>
      <c r="O3043">
        <v>4416.75</v>
      </c>
      <c r="P3043">
        <v>4375.5</v>
      </c>
      <c r="Q3043">
        <v>4414.25</v>
      </c>
      <c r="R3043">
        <v>4409.58</v>
      </c>
      <c r="S3043">
        <v>4422.7299999999996</v>
      </c>
      <c r="T3043">
        <v>4405.45</v>
      </c>
      <c r="U3043">
        <v>4422.3100000000004</v>
      </c>
      <c r="V3043">
        <v>0.1</v>
      </c>
      <c r="W3043">
        <v>0.1</v>
      </c>
      <c r="X3043">
        <v>0.1</v>
      </c>
      <c r="Y3043">
        <v>0.1</v>
      </c>
      <c r="Z3043">
        <v>0.05</v>
      </c>
      <c r="AA3043">
        <v>0.05</v>
      </c>
      <c r="AB3043">
        <v>0.05</v>
      </c>
      <c r="AC3043">
        <v>0.05</v>
      </c>
      <c r="AD3043">
        <v>429.40358771000001</v>
      </c>
      <c r="AE3043">
        <v>431.08480182</v>
      </c>
      <c r="AF3043">
        <v>429.35471520999999</v>
      </c>
      <c r="AG3043">
        <v>431.07502732</v>
      </c>
      <c r="AH3043" t="s">
        <v>12</v>
      </c>
      <c r="AI3043" t="s">
        <v>12</v>
      </c>
    </row>
    <row r="3044" spans="1:35" x14ac:dyDescent="0.25">
      <c r="A3044">
        <v>1627392600</v>
      </c>
      <c r="B3044">
        <v>60.960856800000002</v>
      </c>
      <c r="C3044">
        <v>60.97080716</v>
      </c>
      <c r="D3044">
        <v>59.328998400000003</v>
      </c>
      <c r="E3044">
        <v>60.602643980000003</v>
      </c>
      <c r="F3044">
        <v>60.960856800000002</v>
      </c>
      <c r="G3044">
        <v>60.97080716</v>
      </c>
      <c r="H3044">
        <v>59.328998400000003</v>
      </c>
      <c r="I3044">
        <v>60.602643980000003</v>
      </c>
      <c r="J3044">
        <v>4405</v>
      </c>
      <c r="K3044">
        <v>4405</v>
      </c>
      <c r="L3044">
        <v>4355</v>
      </c>
      <c r="M3044">
        <v>4384.25</v>
      </c>
      <c r="N3044">
        <v>4415.75</v>
      </c>
      <c r="O3044">
        <v>4416</v>
      </c>
      <c r="P3044">
        <v>4364.75</v>
      </c>
      <c r="Q3044">
        <v>4394.5</v>
      </c>
      <c r="R3044">
        <v>4416.38</v>
      </c>
      <c r="S3044">
        <v>4416.38</v>
      </c>
      <c r="T3044">
        <v>4372.51</v>
      </c>
      <c r="U3044">
        <v>4401.47</v>
      </c>
      <c r="V3044">
        <v>0.1</v>
      </c>
      <c r="W3044">
        <v>0.1</v>
      </c>
      <c r="X3044">
        <v>0.1</v>
      </c>
      <c r="Y3044">
        <v>0.1</v>
      </c>
      <c r="Z3044">
        <v>0.05</v>
      </c>
      <c r="AA3044">
        <v>0.05</v>
      </c>
      <c r="AB3044">
        <v>0.05</v>
      </c>
      <c r="AC3044">
        <v>0.05</v>
      </c>
      <c r="AD3044">
        <v>429.99005775000001</v>
      </c>
      <c r="AE3044">
        <v>430.01938124999998</v>
      </c>
      <c r="AF3044">
        <v>426.15845350000001</v>
      </c>
      <c r="AG3044">
        <v>429.11035269000001</v>
      </c>
      <c r="AH3044" t="s">
        <v>12</v>
      </c>
      <c r="AI3044" t="s">
        <v>12</v>
      </c>
    </row>
    <row r="3045" spans="1:35" x14ac:dyDescent="0.25">
      <c r="A3045">
        <v>1627479000</v>
      </c>
      <c r="B3045">
        <v>60.876278769999999</v>
      </c>
      <c r="C3045">
        <v>61.115087320000001</v>
      </c>
      <c r="D3045">
        <v>59.876267980000002</v>
      </c>
      <c r="E3045">
        <v>60.503140420000001</v>
      </c>
      <c r="F3045">
        <v>60.876278769999999</v>
      </c>
      <c r="G3045">
        <v>61.115087320000001</v>
      </c>
      <c r="H3045">
        <v>59.876267980000002</v>
      </c>
      <c r="I3045">
        <v>60.503140420000001</v>
      </c>
      <c r="J3045">
        <v>4371.75</v>
      </c>
      <c r="K3045">
        <v>4397.5</v>
      </c>
      <c r="L3045">
        <v>4368.5</v>
      </c>
      <c r="M3045">
        <v>4383.5</v>
      </c>
      <c r="N3045">
        <v>4380</v>
      </c>
      <c r="O3045">
        <v>4407.75</v>
      </c>
      <c r="P3045">
        <v>4377.5</v>
      </c>
      <c r="Q3045">
        <v>4393.75</v>
      </c>
      <c r="R3045">
        <v>4402.95</v>
      </c>
      <c r="S3045">
        <v>4415.47</v>
      </c>
      <c r="T3045">
        <v>4387.01</v>
      </c>
      <c r="U3045">
        <v>4400.63</v>
      </c>
      <c r="V3045">
        <v>0.1</v>
      </c>
      <c r="W3045">
        <v>0.1</v>
      </c>
      <c r="X3045">
        <v>0.1</v>
      </c>
      <c r="Y3045">
        <v>0.1</v>
      </c>
      <c r="Z3045">
        <v>0.05</v>
      </c>
      <c r="AA3045">
        <v>0.05</v>
      </c>
      <c r="AB3045">
        <v>0.05</v>
      </c>
      <c r="AC3045">
        <v>0.05</v>
      </c>
      <c r="AD3045">
        <v>429.76524423000001</v>
      </c>
      <c r="AE3045">
        <v>430.37126326999999</v>
      </c>
      <c r="AF3045">
        <v>427.44868758000001</v>
      </c>
      <c r="AG3045">
        <v>428.93441167999998</v>
      </c>
      <c r="AH3045" t="s">
        <v>12</v>
      </c>
      <c r="AI3045" t="s">
        <v>12</v>
      </c>
    </row>
    <row r="3046" spans="1:35" x14ac:dyDescent="0.25">
      <c r="A3046">
        <v>1627565400</v>
      </c>
      <c r="B3046">
        <v>60.945931270000003</v>
      </c>
      <c r="C3046">
        <v>61.72703422</v>
      </c>
      <c r="D3046">
        <v>60.906129839999998</v>
      </c>
      <c r="E3046">
        <v>61.25439231</v>
      </c>
      <c r="F3046">
        <v>60.945931270000003</v>
      </c>
      <c r="G3046">
        <v>61.72703422</v>
      </c>
      <c r="H3046">
        <v>60.906129839999998</v>
      </c>
      <c r="I3046">
        <v>61.25439231</v>
      </c>
      <c r="J3046">
        <v>4383</v>
      </c>
      <c r="K3046">
        <v>4412</v>
      </c>
      <c r="L3046">
        <v>4372</v>
      </c>
      <c r="M3046">
        <v>4401.5</v>
      </c>
      <c r="N3046">
        <v>4393.75</v>
      </c>
      <c r="O3046">
        <v>4422.5</v>
      </c>
      <c r="P3046">
        <v>4380.5</v>
      </c>
      <c r="Q3046">
        <v>4411.75</v>
      </c>
      <c r="R3046">
        <v>4403.59</v>
      </c>
      <c r="S3046">
        <v>4429.97</v>
      </c>
      <c r="T3046">
        <v>4403.59</v>
      </c>
      <c r="U3046">
        <v>4419.1400000000003</v>
      </c>
      <c r="V3046">
        <v>0.1</v>
      </c>
      <c r="W3046">
        <v>0.1</v>
      </c>
      <c r="X3046">
        <v>0.1</v>
      </c>
      <c r="Y3046">
        <v>0.1</v>
      </c>
      <c r="Z3046">
        <v>0.05</v>
      </c>
      <c r="AA3046">
        <v>0.05</v>
      </c>
      <c r="AB3046">
        <v>0.05</v>
      </c>
      <c r="AC3046">
        <v>0.05</v>
      </c>
      <c r="AD3046">
        <v>429.89719998999999</v>
      </c>
      <c r="AE3046">
        <v>431.83743836999997</v>
      </c>
      <c r="AF3046">
        <v>429.89231274000002</v>
      </c>
      <c r="AG3046">
        <v>430.71337079</v>
      </c>
      <c r="AH3046" t="s">
        <v>12</v>
      </c>
      <c r="AI3046" t="s">
        <v>12</v>
      </c>
    </row>
    <row r="3047" spans="1:35" x14ac:dyDescent="0.25">
      <c r="A3047">
        <v>1627651800</v>
      </c>
      <c r="B3047">
        <v>60.115076530000003</v>
      </c>
      <c r="C3047">
        <v>61.000658229999999</v>
      </c>
      <c r="D3047">
        <v>60.054976379999999</v>
      </c>
      <c r="E3047">
        <v>60.324034009999998</v>
      </c>
      <c r="F3047">
        <v>60.115076530000003</v>
      </c>
      <c r="G3047">
        <v>61.000658229999999</v>
      </c>
      <c r="H3047">
        <v>60.054976379999999</v>
      </c>
      <c r="I3047">
        <v>60.324034009999998</v>
      </c>
      <c r="J3047">
        <v>4386</v>
      </c>
      <c r="K3047">
        <v>4394</v>
      </c>
      <c r="L3047">
        <v>4361</v>
      </c>
      <c r="M3047">
        <v>4379.5</v>
      </c>
      <c r="N3047">
        <v>4394.25</v>
      </c>
      <c r="O3047">
        <v>4405</v>
      </c>
      <c r="P3047">
        <v>4370.75</v>
      </c>
      <c r="Q3047">
        <v>4389.5</v>
      </c>
      <c r="R3047">
        <v>4395.12</v>
      </c>
      <c r="S3047">
        <v>4412.25</v>
      </c>
      <c r="T3047">
        <v>4389.6499999999996</v>
      </c>
      <c r="U3047">
        <v>4395.2700000000004</v>
      </c>
      <c r="V3047">
        <v>7.0000000000000007E-2</v>
      </c>
      <c r="W3047">
        <v>7.0000000000000007E-2</v>
      </c>
      <c r="X3047">
        <v>7.0000000000000007E-2</v>
      </c>
      <c r="Y3047">
        <v>7.0000000000000007E-2</v>
      </c>
      <c r="Z3047">
        <v>0.05</v>
      </c>
      <c r="AA3047">
        <v>0.05</v>
      </c>
      <c r="AB3047">
        <v>0.05</v>
      </c>
      <c r="AC3047">
        <v>0.05</v>
      </c>
      <c r="AD3047">
        <v>428.03515762000001</v>
      </c>
      <c r="AE3047">
        <v>430.13667526</v>
      </c>
      <c r="AF3047">
        <v>427.89831461</v>
      </c>
      <c r="AG3047">
        <v>428.62162766</v>
      </c>
      <c r="AH3047" t="s">
        <v>12</v>
      </c>
      <c r="AI3047" t="s">
        <v>12</v>
      </c>
    </row>
    <row r="3048" spans="1:35" x14ac:dyDescent="0.25">
      <c r="A3048">
        <v>1627911000</v>
      </c>
      <c r="B3048">
        <v>61.090211429999997</v>
      </c>
      <c r="C3048">
        <v>61.353895870000002</v>
      </c>
      <c r="D3048">
        <v>59.851392089999997</v>
      </c>
      <c r="E3048">
        <v>59.95089565</v>
      </c>
      <c r="F3048">
        <v>61.090211429999997</v>
      </c>
      <c r="G3048">
        <v>61.353895870000002</v>
      </c>
      <c r="H3048">
        <v>59.851392089999997</v>
      </c>
      <c r="I3048">
        <v>59.95089565</v>
      </c>
      <c r="J3048">
        <v>4389</v>
      </c>
      <c r="K3048">
        <v>4408.25</v>
      </c>
      <c r="L3048">
        <v>4366.5</v>
      </c>
      <c r="M3048">
        <v>4369.5</v>
      </c>
      <c r="N3048">
        <v>4396.5</v>
      </c>
      <c r="O3048">
        <v>4419.75</v>
      </c>
      <c r="P3048">
        <v>4377.25</v>
      </c>
      <c r="Q3048">
        <v>4379.75</v>
      </c>
      <c r="R3048">
        <v>4406.8599999999997</v>
      </c>
      <c r="S3048">
        <v>4422.18</v>
      </c>
      <c r="T3048">
        <v>4384.8100000000004</v>
      </c>
      <c r="U3048">
        <v>4387.1499999999996</v>
      </c>
      <c r="V3048">
        <v>0.1</v>
      </c>
      <c r="W3048">
        <v>0.1</v>
      </c>
      <c r="X3048">
        <v>0.1</v>
      </c>
      <c r="Y3048">
        <v>0.1</v>
      </c>
      <c r="Z3048">
        <v>0.05</v>
      </c>
      <c r="AA3048">
        <v>0.05</v>
      </c>
      <c r="AB3048">
        <v>0.05</v>
      </c>
      <c r="AC3048">
        <v>0.05</v>
      </c>
      <c r="AD3048">
        <v>430.41036127000001</v>
      </c>
      <c r="AE3048">
        <v>430.98705681000001</v>
      </c>
      <c r="AF3048">
        <v>427.35094256999997</v>
      </c>
      <c r="AG3048">
        <v>427.72237360000003</v>
      </c>
      <c r="AH3048" t="s">
        <v>12</v>
      </c>
      <c r="AI3048" t="s">
        <v>12</v>
      </c>
    </row>
    <row r="3049" spans="1:35" x14ac:dyDescent="0.25">
      <c r="A3049">
        <v>1627997400</v>
      </c>
      <c r="B3049">
        <v>60.304133299999997</v>
      </c>
      <c r="C3049">
        <v>61.468324959999997</v>
      </c>
      <c r="D3049">
        <v>59.358849460000002</v>
      </c>
      <c r="E3049">
        <v>61.418573180000003</v>
      </c>
      <c r="F3049">
        <v>60.304133299999997</v>
      </c>
      <c r="G3049">
        <v>61.468324959999997</v>
      </c>
      <c r="H3049">
        <v>59.358849460000002</v>
      </c>
      <c r="I3049">
        <v>61.418573180000003</v>
      </c>
      <c r="J3049">
        <v>4374.25</v>
      </c>
      <c r="K3049">
        <v>4405</v>
      </c>
      <c r="L3049">
        <v>4355.5</v>
      </c>
      <c r="M3049">
        <v>4405</v>
      </c>
      <c r="N3049">
        <v>4383.75</v>
      </c>
      <c r="O3049">
        <v>4417</v>
      </c>
      <c r="P3049">
        <v>4365.25</v>
      </c>
      <c r="Q3049">
        <v>4415</v>
      </c>
      <c r="R3049">
        <v>4392.74</v>
      </c>
      <c r="S3049">
        <v>4423.79</v>
      </c>
      <c r="T3049">
        <v>4373</v>
      </c>
      <c r="U3049">
        <v>4423.16</v>
      </c>
      <c r="V3049">
        <v>0.1</v>
      </c>
      <c r="W3049">
        <v>0.1</v>
      </c>
      <c r="X3049">
        <v>0.1</v>
      </c>
      <c r="Y3049">
        <v>0.1</v>
      </c>
      <c r="Z3049">
        <v>0.05</v>
      </c>
      <c r="AA3049">
        <v>0.05</v>
      </c>
      <c r="AB3049">
        <v>0.05</v>
      </c>
      <c r="AC3049">
        <v>0.05</v>
      </c>
      <c r="AD3049">
        <v>428.55320614999999</v>
      </c>
      <c r="AE3049">
        <v>431.32916433000003</v>
      </c>
      <c r="AF3049">
        <v>426.26597299999997</v>
      </c>
      <c r="AG3049">
        <v>431.20209583000002</v>
      </c>
      <c r="AH3049" t="s">
        <v>12</v>
      </c>
      <c r="AI3049" t="s">
        <v>12</v>
      </c>
    </row>
    <row r="3050" spans="1:35" x14ac:dyDescent="0.25">
      <c r="A3050">
        <v>1628083800</v>
      </c>
      <c r="B3050">
        <v>60.84642771</v>
      </c>
      <c r="C3050">
        <v>61.120062500000003</v>
      </c>
      <c r="D3050">
        <v>60.423537570000001</v>
      </c>
      <c r="E3050">
        <v>60.542941839999997</v>
      </c>
      <c r="F3050">
        <v>60.84642771</v>
      </c>
      <c r="G3050">
        <v>61.120062500000003</v>
      </c>
      <c r="H3050">
        <v>60.423537570000001</v>
      </c>
      <c r="I3050">
        <v>60.542941839999997</v>
      </c>
      <c r="J3050">
        <v>4400.25</v>
      </c>
      <c r="K3050">
        <v>4405.25</v>
      </c>
      <c r="L3050">
        <v>4382</v>
      </c>
      <c r="M3050">
        <v>4384.75</v>
      </c>
      <c r="N3050">
        <v>4409.75</v>
      </c>
      <c r="O3050">
        <v>4415</v>
      </c>
      <c r="P3050">
        <v>4391.25</v>
      </c>
      <c r="Q3050">
        <v>4394.75</v>
      </c>
      <c r="R3050">
        <v>4415.95</v>
      </c>
      <c r="S3050">
        <v>4416.17</v>
      </c>
      <c r="T3050">
        <v>4400.2299999999996</v>
      </c>
      <c r="U3050">
        <v>4402.6499999999996</v>
      </c>
      <c r="V3050">
        <v>0.1</v>
      </c>
      <c r="W3050">
        <v>0.1</v>
      </c>
      <c r="X3050">
        <v>0.1</v>
      </c>
      <c r="Y3050">
        <v>0.1</v>
      </c>
      <c r="Z3050">
        <v>0.05</v>
      </c>
      <c r="AA3050">
        <v>0.05</v>
      </c>
      <c r="AB3050">
        <v>0.05</v>
      </c>
      <c r="AC3050">
        <v>0.05</v>
      </c>
      <c r="AD3050">
        <v>429.86298923999999</v>
      </c>
      <c r="AE3050">
        <v>431.17697535999997</v>
      </c>
      <c r="AF3050">
        <v>428.83666667</v>
      </c>
      <c r="AG3050">
        <v>429.08102918999998</v>
      </c>
      <c r="AH3050" t="s">
        <v>12</v>
      </c>
      <c r="AI3050" t="s">
        <v>12</v>
      </c>
    </row>
    <row r="3051" spans="1:35" x14ac:dyDescent="0.25">
      <c r="A3051">
        <v>1628170200</v>
      </c>
      <c r="B3051">
        <v>61.040459650000003</v>
      </c>
      <c r="C3051">
        <v>61.707133509999998</v>
      </c>
      <c r="D3051">
        <v>60.891204309999999</v>
      </c>
      <c r="E3051">
        <v>61.652406550000002</v>
      </c>
      <c r="F3051">
        <v>61.040459650000003</v>
      </c>
      <c r="G3051">
        <v>61.707133509999998</v>
      </c>
      <c r="H3051">
        <v>60.891204309999999</v>
      </c>
      <c r="I3051">
        <v>61.652406550000002</v>
      </c>
      <c r="J3051">
        <v>4384.75</v>
      </c>
      <c r="K3051">
        <v>4411.5</v>
      </c>
      <c r="L3051">
        <v>4384.5</v>
      </c>
      <c r="M3051">
        <v>4411.5</v>
      </c>
      <c r="N3051">
        <v>4396.25</v>
      </c>
      <c r="O3051">
        <v>4422.75</v>
      </c>
      <c r="P3051">
        <v>4393.75</v>
      </c>
      <c r="Q3051">
        <v>4421.5</v>
      </c>
      <c r="R3051">
        <v>4408.8599999999997</v>
      </c>
      <c r="S3051">
        <v>4429.42</v>
      </c>
      <c r="T3051">
        <v>4408.8599999999997</v>
      </c>
      <c r="U3051">
        <v>4429.09</v>
      </c>
      <c r="V3051">
        <v>0.1</v>
      </c>
      <c r="W3051">
        <v>0.1</v>
      </c>
      <c r="X3051">
        <v>0.1</v>
      </c>
      <c r="Y3051">
        <v>0.1</v>
      </c>
      <c r="Z3051">
        <v>0.05</v>
      </c>
      <c r="AA3051">
        <v>0.05</v>
      </c>
      <c r="AB3051">
        <v>0.05</v>
      </c>
      <c r="AC3051">
        <v>0.05</v>
      </c>
      <c r="AD3051">
        <v>430.29306726999999</v>
      </c>
      <c r="AE3051">
        <v>431.88631086999999</v>
      </c>
      <c r="AF3051">
        <v>429.96073424999997</v>
      </c>
      <c r="AG3051">
        <v>431.79834037000001</v>
      </c>
      <c r="AH3051" t="s">
        <v>12</v>
      </c>
      <c r="AI3051" t="s">
        <v>12</v>
      </c>
    </row>
    <row r="3052" spans="1:35" x14ac:dyDescent="0.25">
      <c r="A3052">
        <v>1628256600</v>
      </c>
      <c r="B3052">
        <v>61.791711540000001</v>
      </c>
      <c r="C3052">
        <v>62.14992436</v>
      </c>
      <c r="D3052">
        <v>61.672307259999997</v>
      </c>
      <c r="E3052">
        <v>62.000669019999997</v>
      </c>
      <c r="F3052">
        <v>61.791711540000001</v>
      </c>
      <c r="G3052">
        <v>62.14992436</v>
      </c>
      <c r="H3052">
        <v>61.672307259999997</v>
      </c>
      <c r="I3052">
        <v>62.000669019999997</v>
      </c>
      <c r="J3052">
        <v>4410.75</v>
      </c>
      <c r="K3052">
        <v>4423</v>
      </c>
      <c r="L3052">
        <v>4406.25</v>
      </c>
      <c r="M3052">
        <v>4419.5</v>
      </c>
      <c r="N3052">
        <v>4420.25</v>
      </c>
      <c r="O3052">
        <v>4433.25</v>
      </c>
      <c r="P3052">
        <v>4416</v>
      </c>
      <c r="Q3052">
        <v>4429.5</v>
      </c>
      <c r="R3052">
        <v>4429.07</v>
      </c>
      <c r="S3052">
        <v>4440.82</v>
      </c>
      <c r="T3052">
        <v>4429.07</v>
      </c>
      <c r="U3052">
        <v>4436.51</v>
      </c>
      <c r="V3052">
        <v>0.1</v>
      </c>
      <c r="W3052">
        <v>0.1</v>
      </c>
      <c r="X3052">
        <v>0.1</v>
      </c>
      <c r="Y3052">
        <v>0.1</v>
      </c>
      <c r="Z3052">
        <v>0.05</v>
      </c>
      <c r="AA3052">
        <v>0.05</v>
      </c>
      <c r="AB3052">
        <v>0.05</v>
      </c>
      <c r="AC3052">
        <v>0.05</v>
      </c>
      <c r="AD3052">
        <v>432.13067339000003</v>
      </c>
      <c r="AE3052">
        <v>432.95173144</v>
      </c>
      <c r="AF3052">
        <v>431.83743836999997</v>
      </c>
      <c r="AG3052">
        <v>432.51187891000001</v>
      </c>
      <c r="AH3052" t="s">
        <v>12</v>
      </c>
      <c r="AI3052" t="s">
        <v>12</v>
      </c>
    </row>
    <row r="3053" spans="1:35" x14ac:dyDescent="0.25">
      <c r="A3053">
        <v>1628515800</v>
      </c>
      <c r="B3053">
        <v>61.955892409999997</v>
      </c>
      <c r="C3053">
        <v>62.08773463</v>
      </c>
      <c r="D3053">
        <v>61.45837461</v>
      </c>
      <c r="E3053">
        <v>61.806637070000001</v>
      </c>
      <c r="F3053">
        <v>61.955892409999997</v>
      </c>
      <c r="G3053">
        <v>62.08773463</v>
      </c>
      <c r="H3053">
        <v>61.45837461</v>
      </c>
      <c r="I3053">
        <v>61.806637070000001</v>
      </c>
      <c r="J3053">
        <v>4421</v>
      </c>
      <c r="K3053">
        <v>4421</v>
      </c>
      <c r="L3053">
        <v>4402.5</v>
      </c>
      <c r="M3053">
        <v>4415.75</v>
      </c>
      <c r="N3053">
        <v>4428</v>
      </c>
      <c r="O3053">
        <v>4432</v>
      </c>
      <c r="P3053">
        <v>4412.25</v>
      </c>
      <c r="Q3053">
        <v>4425.75</v>
      </c>
      <c r="R3053">
        <v>4437.7700000000004</v>
      </c>
      <c r="S3053">
        <v>4439.3900000000003</v>
      </c>
      <c r="T3053">
        <v>4424.74</v>
      </c>
      <c r="U3053">
        <v>4432.34</v>
      </c>
      <c r="V3053">
        <v>0.1</v>
      </c>
      <c r="W3053">
        <v>0.1</v>
      </c>
      <c r="X3053">
        <v>0.1</v>
      </c>
      <c r="Y3053">
        <v>0.1</v>
      </c>
      <c r="Z3053">
        <v>0.05</v>
      </c>
      <c r="AA3053">
        <v>0.05</v>
      </c>
      <c r="AB3053">
        <v>0.05</v>
      </c>
      <c r="AC3053">
        <v>0.05</v>
      </c>
      <c r="AD3053">
        <v>432.48255540999997</v>
      </c>
      <c r="AE3053">
        <v>432.81000117999997</v>
      </c>
      <c r="AF3053">
        <v>431.35848784000001</v>
      </c>
      <c r="AG3053">
        <v>432.15999689</v>
      </c>
      <c r="AH3053" t="s">
        <v>12</v>
      </c>
      <c r="AI3053" t="s">
        <v>12</v>
      </c>
    </row>
    <row r="3054" spans="1:35" x14ac:dyDescent="0.25">
      <c r="A3054">
        <v>1628602200</v>
      </c>
      <c r="B3054">
        <v>61.985743479999996</v>
      </c>
      <c r="C3054">
        <v>62.343956300000002</v>
      </c>
      <c r="D3054">
        <v>61.677282439999999</v>
      </c>
      <c r="E3054">
        <v>61.995693840000001</v>
      </c>
      <c r="F3054">
        <v>61.985743479999996</v>
      </c>
      <c r="G3054">
        <v>62.343956300000002</v>
      </c>
      <c r="H3054">
        <v>61.677282439999999</v>
      </c>
      <c r="I3054">
        <v>61.995693840000001</v>
      </c>
      <c r="J3054">
        <v>4414</v>
      </c>
      <c r="K3054">
        <v>4428.25</v>
      </c>
      <c r="L3054">
        <v>4407</v>
      </c>
      <c r="M3054">
        <v>4419.75</v>
      </c>
      <c r="N3054">
        <v>4427.25</v>
      </c>
      <c r="O3054">
        <v>4438.25</v>
      </c>
      <c r="P3054">
        <v>4416.5</v>
      </c>
      <c r="Q3054">
        <v>4430</v>
      </c>
      <c r="R3054">
        <v>4435.79</v>
      </c>
      <c r="S3054">
        <v>4445.21</v>
      </c>
      <c r="T3054">
        <v>4430.03</v>
      </c>
      <c r="U3054">
        <v>4436.74</v>
      </c>
      <c r="V3054">
        <v>0.1</v>
      </c>
      <c r="W3054">
        <v>0.1</v>
      </c>
      <c r="X3054">
        <v>0.1</v>
      </c>
      <c r="Y3054">
        <v>0.1</v>
      </c>
      <c r="Z3054">
        <v>0.05</v>
      </c>
      <c r="AA3054">
        <v>0.05</v>
      </c>
      <c r="AB3054">
        <v>0.05</v>
      </c>
      <c r="AC3054">
        <v>0.05</v>
      </c>
      <c r="AD3054">
        <v>432.62917291999997</v>
      </c>
      <c r="AE3054">
        <v>433.44045647000002</v>
      </c>
      <c r="AF3054">
        <v>431.91563437000002</v>
      </c>
      <c r="AG3054">
        <v>432.69759441999997</v>
      </c>
      <c r="AH3054" t="s">
        <v>12</v>
      </c>
      <c r="AI3054" t="s">
        <v>12</v>
      </c>
    </row>
    <row r="3055" spans="1:35" x14ac:dyDescent="0.25">
      <c r="A3055">
        <v>1628688600</v>
      </c>
      <c r="B3055">
        <v>62.513112360000001</v>
      </c>
      <c r="C3055">
        <v>62.524008000000002</v>
      </c>
      <c r="D3055">
        <v>61.990718659999999</v>
      </c>
      <c r="E3055">
        <v>62.44843504</v>
      </c>
      <c r="F3055">
        <v>62.513112360000001</v>
      </c>
      <c r="G3055">
        <v>62.524008000000002</v>
      </c>
      <c r="H3055">
        <v>61.990718659999999</v>
      </c>
      <c r="I3055">
        <v>62.44843504</v>
      </c>
      <c r="J3055">
        <v>4417</v>
      </c>
      <c r="K3055">
        <v>4432.5</v>
      </c>
      <c r="L3055">
        <v>4411</v>
      </c>
      <c r="M3055">
        <v>4430.5</v>
      </c>
      <c r="N3055">
        <v>4429.25</v>
      </c>
      <c r="O3055">
        <v>4443.25</v>
      </c>
      <c r="P3055">
        <v>4420.75</v>
      </c>
      <c r="Q3055">
        <v>4440.5</v>
      </c>
      <c r="R3055">
        <v>4442.18</v>
      </c>
      <c r="S3055">
        <v>4449.4399999999996</v>
      </c>
      <c r="T3055">
        <v>4436.42</v>
      </c>
      <c r="U3055">
        <v>4447.6899999999996</v>
      </c>
      <c r="V3055">
        <v>0.1</v>
      </c>
      <c r="W3055">
        <v>0.1</v>
      </c>
      <c r="X3055">
        <v>0.1</v>
      </c>
      <c r="Y3055">
        <v>0.1</v>
      </c>
      <c r="Z3055">
        <v>0.05</v>
      </c>
      <c r="AA3055">
        <v>0.05</v>
      </c>
      <c r="AB3055">
        <v>0.05</v>
      </c>
      <c r="AC3055">
        <v>0.05</v>
      </c>
      <c r="AD3055">
        <v>433.81188750000001</v>
      </c>
      <c r="AE3055">
        <v>433.87248940000001</v>
      </c>
      <c r="AF3055">
        <v>432.63894742000002</v>
      </c>
      <c r="AG3055">
        <v>433.77278949999999</v>
      </c>
      <c r="AH3055" t="s">
        <v>12</v>
      </c>
      <c r="AI3055" t="s">
        <v>12</v>
      </c>
    </row>
    <row r="3056" spans="1:35" x14ac:dyDescent="0.25">
      <c r="A3056">
        <v>1628775000</v>
      </c>
      <c r="B3056">
        <v>62.388732900000001</v>
      </c>
      <c r="C3056">
        <v>63.095208190000001</v>
      </c>
      <c r="D3056">
        <v>62.005644189999998</v>
      </c>
      <c r="E3056">
        <v>63.000679810000001</v>
      </c>
      <c r="F3056">
        <v>62.388732900000001</v>
      </c>
      <c r="G3056">
        <v>63.095208190000001</v>
      </c>
      <c r="H3056">
        <v>62.005644189999998</v>
      </c>
      <c r="I3056">
        <v>63.000679810000001</v>
      </c>
      <c r="J3056">
        <v>4428.75</v>
      </c>
      <c r="K3056">
        <v>4446</v>
      </c>
      <c r="L3056">
        <v>4420.5</v>
      </c>
      <c r="M3056">
        <v>4444.5</v>
      </c>
      <c r="N3056">
        <v>4440</v>
      </c>
      <c r="O3056">
        <v>4456.25</v>
      </c>
      <c r="P3056">
        <v>4430.25</v>
      </c>
      <c r="Q3056">
        <v>4454.5</v>
      </c>
      <c r="R3056">
        <v>4446.08</v>
      </c>
      <c r="S3056">
        <v>4461.7700000000004</v>
      </c>
      <c r="T3056">
        <v>4435.96</v>
      </c>
      <c r="U3056">
        <v>4460.82</v>
      </c>
      <c r="V3056">
        <v>0.1</v>
      </c>
      <c r="W3056">
        <v>0.1</v>
      </c>
      <c r="X3056">
        <v>0.1</v>
      </c>
      <c r="Y3056">
        <v>0.1</v>
      </c>
      <c r="Z3056">
        <v>0.05</v>
      </c>
      <c r="AA3056">
        <v>0.05</v>
      </c>
      <c r="AB3056">
        <v>0.05</v>
      </c>
      <c r="AC3056">
        <v>0.05</v>
      </c>
      <c r="AD3056">
        <v>433.61639749</v>
      </c>
      <c r="AE3056">
        <v>435.21667873000001</v>
      </c>
      <c r="AF3056">
        <v>432.67804541999999</v>
      </c>
      <c r="AG3056">
        <v>435.07279807999998</v>
      </c>
      <c r="AH3056" t="s">
        <v>12</v>
      </c>
      <c r="AI3056" t="s">
        <v>12</v>
      </c>
    </row>
    <row r="3057" spans="1:35" x14ac:dyDescent="0.25">
      <c r="A3057">
        <v>1628861400</v>
      </c>
      <c r="B3057">
        <v>63.209637290000003</v>
      </c>
      <c r="C3057">
        <v>63.378793340000001</v>
      </c>
      <c r="D3057">
        <v>63.01560534</v>
      </c>
      <c r="E3057">
        <v>63.348942270000002</v>
      </c>
      <c r="F3057">
        <v>63.209637290000003</v>
      </c>
      <c r="G3057">
        <v>63.378793340000001</v>
      </c>
      <c r="H3057">
        <v>63.01560534</v>
      </c>
      <c r="I3057">
        <v>63.348942270000002</v>
      </c>
      <c r="J3057">
        <v>4444</v>
      </c>
      <c r="K3057">
        <v>4453</v>
      </c>
      <c r="L3057">
        <v>4442</v>
      </c>
      <c r="M3057">
        <v>4452.5</v>
      </c>
      <c r="N3057">
        <v>4455.75</v>
      </c>
      <c r="O3057">
        <v>4463.25</v>
      </c>
      <c r="P3057">
        <v>4451</v>
      </c>
      <c r="Q3057">
        <v>4462.5</v>
      </c>
      <c r="R3057">
        <v>4464.84</v>
      </c>
      <c r="S3057">
        <v>4468.37</v>
      </c>
      <c r="T3057">
        <v>4460.82</v>
      </c>
      <c r="U3057">
        <v>4467.99</v>
      </c>
      <c r="V3057">
        <v>0.1</v>
      </c>
      <c r="W3057">
        <v>0.1</v>
      </c>
      <c r="X3057">
        <v>0.1</v>
      </c>
      <c r="Y3057">
        <v>0.1</v>
      </c>
      <c r="Z3057">
        <v>0.05</v>
      </c>
      <c r="AA3057">
        <v>0.05</v>
      </c>
      <c r="AB3057">
        <v>0.05</v>
      </c>
      <c r="AC3057">
        <v>0.05</v>
      </c>
      <c r="AD3057">
        <v>435.54197411000001</v>
      </c>
      <c r="AE3057">
        <v>435.88408163000003</v>
      </c>
      <c r="AF3057">
        <v>435.03370008000002</v>
      </c>
      <c r="AG3057">
        <v>435.86453262999999</v>
      </c>
      <c r="AH3057" t="s">
        <v>12</v>
      </c>
      <c r="AI3057" t="s">
        <v>12</v>
      </c>
    </row>
    <row r="3058" spans="1:35" x14ac:dyDescent="0.25">
      <c r="A3058">
        <v>1629120600</v>
      </c>
      <c r="B3058">
        <v>62.806647859999998</v>
      </c>
      <c r="C3058">
        <v>63.866360790000002</v>
      </c>
      <c r="D3058">
        <v>62.075296690000002</v>
      </c>
      <c r="E3058">
        <v>63.821584190000003</v>
      </c>
      <c r="F3058">
        <v>62.806647859999998</v>
      </c>
      <c r="G3058">
        <v>63.866360790000002</v>
      </c>
      <c r="H3058">
        <v>62.075296690000002</v>
      </c>
      <c r="I3058">
        <v>63.821584190000003</v>
      </c>
      <c r="J3058">
        <v>4446</v>
      </c>
      <c r="K3058">
        <v>4466</v>
      </c>
      <c r="L3058">
        <v>4422.5</v>
      </c>
      <c r="M3058">
        <v>4464</v>
      </c>
      <c r="N3058">
        <v>4456.25</v>
      </c>
      <c r="O3058">
        <v>4476.5</v>
      </c>
      <c r="P3058">
        <v>4432.5</v>
      </c>
      <c r="Q3058">
        <v>4474</v>
      </c>
      <c r="R3058">
        <v>4461.6499999999996</v>
      </c>
      <c r="S3058">
        <v>4480.26</v>
      </c>
      <c r="T3058">
        <v>4437.66</v>
      </c>
      <c r="U3058">
        <v>4479.72</v>
      </c>
      <c r="V3058">
        <v>0.1</v>
      </c>
      <c r="W3058">
        <v>0.1</v>
      </c>
      <c r="X3058">
        <v>0.1</v>
      </c>
      <c r="Y3058">
        <v>0.1</v>
      </c>
      <c r="Z3058">
        <v>0.05</v>
      </c>
      <c r="AA3058">
        <v>0.05</v>
      </c>
      <c r="AB3058">
        <v>0.05</v>
      </c>
      <c r="AC3058">
        <v>0.05</v>
      </c>
      <c r="AD3058">
        <v>434.50587703999997</v>
      </c>
      <c r="AE3058">
        <v>437.02769820999998</v>
      </c>
      <c r="AF3058">
        <v>432.88330994</v>
      </c>
      <c r="AG3058">
        <v>436.89085519999998</v>
      </c>
      <c r="AH3058" t="s">
        <v>12</v>
      </c>
      <c r="AI3058" t="s">
        <v>12</v>
      </c>
    </row>
    <row r="3059" spans="1:35" x14ac:dyDescent="0.25">
      <c r="A3059">
        <v>1629207000</v>
      </c>
      <c r="B3059">
        <v>62.642466990000003</v>
      </c>
      <c r="C3059">
        <v>62.965356040000003</v>
      </c>
      <c r="D3059">
        <v>61.199665349999997</v>
      </c>
      <c r="E3059">
        <v>62.587740029999999</v>
      </c>
      <c r="F3059">
        <v>62.642466990000003</v>
      </c>
      <c r="G3059">
        <v>62.965356040000003</v>
      </c>
      <c r="H3059">
        <v>61.199665349999997</v>
      </c>
      <c r="I3059">
        <v>62.587740029999999</v>
      </c>
      <c r="J3059">
        <v>4461.25</v>
      </c>
      <c r="K3059">
        <v>4461.25</v>
      </c>
      <c r="L3059">
        <v>4403</v>
      </c>
      <c r="M3059">
        <v>4433.5</v>
      </c>
      <c r="N3059">
        <v>4472</v>
      </c>
      <c r="O3059">
        <v>4472.25</v>
      </c>
      <c r="P3059">
        <v>4411.75</v>
      </c>
      <c r="Q3059">
        <v>4443.5</v>
      </c>
      <c r="R3059">
        <v>4462.12</v>
      </c>
      <c r="S3059">
        <v>4462.12</v>
      </c>
      <c r="T3059">
        <v>4417.83</v>
      </c>
      <c r="U3059">
        <v>4448.07</v>
      </c>
      <c r="V3059">
        <v>0.1</v>
      </c>
      <c r="W3059">
        <v>0.1</v>
      </c>
      <c r="X3059">
        <v>0.1</v>
      </c>
      <c r="Y3059">
        <v>0.1</v>
      </c>
      <c r="Z3059">
        <v>0.05</v>
      </c>
      <c r="AA3059">
        <v>0.05</v>
      </c>
      <c r="AB3059">
        <v>0.05</v>
      </c>
      <c r="AC3059">
        <v>0.05</v>
      </c>
      <c r="AD3059">
        <v>434.22241652000002</v>
      </c>
      <c r="AE3059">
        <v>434.92618056999999</v>
      </c>
      <c r="AF3059">
        <v>430.90886081000002</v>
      </c>
      <c r="AG3059">
        <v>434.02692651000001</v>
      </c>
      <c r="AH3059" t="s">
        <v>12</v>
      </c>
      <c r="AI3059" t="s">
        <v>12</v>
      </c>
    </row>
    <row r="3060" spans="1:35" x14ac:dyDescent="0.25">
      <c r="A3060">
        <v>1629293400</v>
      </c>
      <c r="B3060">
        <v>62.105147760000001</v>
      </c>
      <c r="C3060">
        <v>62.801672680000003</v>
      </c>
      <c r="D3060">
        <v>60.403636859999999</v>
      </c>
      <c r="E3060">
        <v>60.532991490000001</v>
      </c>
      <c r="F3060">
        <v>62.105147760000001</v>
      </c>
      <c r="G3060">
        <v>62.801672680000003</v>
      </c>
      <c r="H3060">
        <v>60.403636859999999</v>
      </c>
      <c r="I3060">
        <v>60.532991490000001</v>
      </c>
      <c r="J3060">
        <v>4428</v>
      </c>
      <c r="K3060">
        <v>4438.75</v>
      </c>
      <c r="L3060">
        <v>4371.5</v>
      </c>
      <c r="M3060">
        <v>4384.5</v>
      </c>
      <c r="N3060">
        <v>4436.75</v>
      </c>
      <c r="O3060">
        <v>4449.75</v>
      </c>
      <c r="P3060">
        <v>4381.5</v>
      </c>
      <c r="Q3060">
        <v>4394.5</v>
      </c>
      <c r="R3060">
        <v>4440.9399999999996</v>
      </c>
      <c r="S3060">
        <v>4454.32</v>
      </c>
      <c r="T3060">
        <v>4397.59</v>
      </c>
      <c r="U3060">
        <v>4400.2700000000004</v>
      </c>
      <c r="V3060">
        <v>0.09</v>
      </c>
      <c r="W3060">
        <v>0.09</v>
      </c>
      <c r="X3060">
        <v>0.09</v>
      </c>
      <c r="Y3060">
        <v>0.09</v>
      </c>
      <c r="Z3060">
        <v>0.05</v>
      </c>
      <c r="AA3060">
        <v>0.05</v>
      </c>
      <c r="AB3060">
        <v>0.05</v>
      </c>
      <c r="AC3060">
        <v>0.05</v>
      </c>
      <c r="AD3060">
        <v>432.97128043999999</v>
      </c>
      <c r="AE3060">
        <v>434.59873479999999</v>
      </c>
      <c r="AF3060">
        <v>429.02238218000002</v>
      </c>
      <c r="AG3060">
        <v>429.2765192</v>
      </c>
      <c r="AH3060" t="s">
        <v>12</v>
      </c>
      <c r="AI3060" t="s">
        <v>12</v>
      </c>
    </row>
    <row r="3061" spans="1:35" x14ac:dyDescent="0.25">
      <c r="A3061">
        <v>1629379800</v>
      </c>
      <c r="B3061">
        <v>59.2593459</v>
      </c>
      <c r="C3061">
        <v>61.304144090000001</v>
      </c>
      <c r="D3061">
        <v>59.234470010000003</v>
      </c>
      <c r="E3061">
        <v>60.746924139999997</v>
      </c>
      <c r="F3061">
        <v>59.2593459</v>
      </c>
      <c r="G3061">
        <v>61.304144090000001</v>
      </c>
      <c r="H3061">
        <v>59.234470010000003</v>
      </c>
      <c r="I3061">
        <v>60.746924139999997</v>
      </c>
      <c r="J3061">
        <v>4381</v>
      </c>
      <c r="K3061">
        <v>4405.5</v>
      </c>
      <c r="L3061">
        <v>4339.75</v>
      </c>
      <c r="M3061">
        <v>4391.5</v>
      </c>
      <c r="N3061">
        <v>4389.75</v>
      </c>
      <c r="O3061">
        <v>4414.75</v>
      </c>
      <c r="P3061">
        <v>4347.75</v>
      </c>
      <c r="Q3061">
        <v>4401.5</v>
      </c>
      <c r="R3061">
        <v>4382.4399999999996</v>
      </c>
      <c r="S3061">
        <v>4418.6099999999997</v>
      </c>
      <c r="T3061">
        <v>4367.7299999999996</v>
      </c>
      <c r="U3061">
        <v>4405.8</v>
      </c>
      <c r="V3061">
        <v>0.09</v>
      </c>
      <c r="W3061">
        <v>0.09</v>
      </c>
      <c r="X3061">
        <v>0.09</v>
      </c>
      <c r="Y3061">
        <v>0.09</v>
      </c>
      <c r="Z3061">
        <v>0.05</v>
      </c>
      <c r="AA3061">
        <v>0.05</v>
      </c>
      <c r="AB3061">
        <v>0.05</v>
      </c>
      <c r="AC3061">
        <v>0.05</v>
      </c>
      <c r="AD3061">
        <v>426.43213951000001</v>
      </c>
      <c r="AE3061">
        <v>431.19232133000003</v>
      </c>
      <c r="AF3061">
        <v>426.28552200000001</v>
      </c>
      <c r="AG3061">
        <v>429.94118523999998</v>
      </c>
      <c r="AH3061" t="s">
        <v>12</v>
      </c>
      <c r="AI3061" t="s">
        <v>12</v>
      </c>
    </row>
    <row r="3062" spans="1:35" x14ac:dyDescent="0.25">
      <c r="A3062">
        <v>1629466200</v>
      </c>
      <c r="B3062">
        <v>60.94095609</v>
      </c>
      <c r="C3062">
        <v>62.378782549999997</v>
      </c>
      <c r="D3062">
        <v>60.72204825</v>
      </c>
      <c r="E3062">
        <v>62.264353450000002</v>
      </c>
      <c r="F3062">
        <v>60.94095609</v>
      </c>
      <c r="G3062">
        <v>62.378782549999997</v>
      </c>
      <c r="H3062">
        <v>60.72204825</v>
      </c>
      <c r="I3062">
        <v>62.264353450000002</v>
      </c>
      <c r="J3062">
        <v>4393.25</v>
      </c>
      <c r="K3062">
        <v>4430.75</v>
      </c>
      <c r="L3062">
        <v>4362.75</v>
      </c>
      <c r="M3062">
        <v>4427</v>
      </c>
      <c r="N3062">
        <v>4403.75</v>
      </c>
      <c r="O3062">
        <v>4440.5</v>
      </c>
      <c r="P3062">
        <v>4371.75</v>
      </c>
      <c r="Q3062">
        <v>4437</v>
      </c>
      <c r="R3062">
        <v>4410.5600000000004</v>
      </c>
      <c r="S3062">
        <v>4444.3500000000004</v>
      </c>
      <c r="T3062">
        <v>4406.8</v>
      </c>
      <c r="U3062">
        <v>4441.67</v>
      </c>
      <c r="V3062">
        <v>0.09</v>
      </c>
      <c r="W3062">
        <v>0.09</v>
      </c>
      <c r="X3062">
        <v>0.09</v>
      </c>
      <c r="Y3062">
        <v>0.09</v>
      </c>
      <c r="Z3062">
        <v>0.05</v>
      </c>
      <c r="AA3062">
        <v>0.05</v>
      </c>
      <c r="AB3062">
        <v>0.05</v>
      </c>
      <c r="AC3062">
        <v>0.05</v>
      </c>
      <c r="AD3062">
        <v>430.30284176999999</v>
      </c>
      <c r="AE3062">
        <v>433.70436798999998</v>
      </c>
      <c r="AF3062">
        <v>429.79456772999998</v>
      </c>
      <c r="AG3062">
        <v>433.36226047000002</v>
      </c>
      <c r="AH3062" t="s">
        <v>12</v>
      </c>
      <c r="AI3062" t="s">
        <v>12</v>
      </c>
    </row>
    <row r="3063" spans="1:35" x14ac:dyDescent="0.25">
      <c r="A3063">
        <v>1629725400</v>
      </c>
      <c r="B3063">
        <v>62.975803919999997</v>
      </c>
      <c r="C3063">
        <v>64.281788160000005</v>
      </c>
      <c r="D3063">
        <v>62.975803919999997</v>
      </c>
      <c r="E3063">
        <v>63.856410429999997</v>
      </c>
      <c r="F3063">
        <v>62.975803919999997</v>
      </c>
      <c r="G3063">
        <v>64.281788160000005</v>
      </c>
      <c r="H3063">
        <v>62.975803919999997</v>
      </c>
      <c r="I3063">
        <v>63.856410429999997</v>
      </c>
      <c r="J3063">
        <v>4426</v>
      </c>
      <c r="K3063">
        <v>4476.75</v>
      </c>
      <c r="L3063">
        <v>4426</v>
      </c>
      <c r="M3063">
        <v>4465.5</v>
      </c>
      <c r="N3063">
        <v>4435</v>
      </c>
      <c r="O3063">
        <v>4485.75</v>
      </c>
      <c r="P3063">
        <v>4433.5</v>
      </c>
      <c r="Q3063">
        <v>4475.5</v>
      </c>
      <c r="R3063">
        <v>4450.29</v>
      </c>
      <c r="S3063">
        <v>4489.88</v>
      </c>
      <c r="T3063">
        <v>4450.29</v>
      </c>
      <c r="U3063">
        <v>4479.53</v>
      </c>
      <c r="V3063">
        <v>0.09</v>
      </c>
      <c r="W3063">
        <v>0.09</v>
      </c>
      <c r="X3063">
        <v>0.09</v>
      </c>
      <c r="Y3063">
        <v>0.09</v>
      </c>
      <c r="Z3063">
        <v>0.05</v>
      </c>
      <c r="AA3063">
        <v>0.05</v>
      </c>
      <c r="AB3063">
        <v>0.05</v>
      </c>
      <c r="AC3063">
        <v>0.05</v>
      </c>
      <c r="AD3063">
        <v>435.12167058</v>
      </c>
      <c r="AE3063">
        <v>438.12244227999997</v>
      </c>
      <c r="AF3063">
        <v>433.43605795000002</v>
      </c>
      <c r="AG3063">
        <v>437.17431571999998</v>
      </c>
      <c r="AH3063" t="s">
        <v>12</v>
      </c>
      <c r="AI3063" t="s">
        <v>12</v>
      </c>
    </row>
    <row r="3064" spans="1:35" x14ac:dyDescent="0.25">
      <c r="A3064">
        <v>1629811800</v>
      </c>
      <c r="B3064">
        <v>64.194722540000001</v>
      </c>
      <c r="C3064">
        <v>64.408655199999998</v>
      </c>
      <c r="D3064">
        <v>63.936013279999997</v>
      </c>
      <c r="E3064">
        <v>64.174821829999999</v>
      </c>
      <c r="F3064">
        <v>64.194722540000001</v>
      </c>
      <c r="G3064">
        <v>64.408655199999998</v>
      </c>
      <c r="H3064">
        <v>63.936013279999997</v>
      </c>
      <c r="I3064">
        <v>64.174821829999999</v>
      </c>
      <c r="J3064">
        <v>4470.5</v>
      </c>
      <c r="K3064">
        <v>4481.5</v>
      </c>
      <c r="L3064">
        <v>4467.5</v>
      </c>
      <c r="M3064">
        <v>4472.75</v>
      </c>
      <c r="N3064">
        <v>4481</v>
      </c>
      <c r="O3064">
        <v>4492</v>
      </c>
      <c r="P3064">
        <v>4476.75</v>
      </c>
      <c r="Q3064">
        <v>4482.5</v>
      </c>
      <c r="R3064">
        <v>4484.3999999999996</v>
      </c>
      <c r="S3064">
        <v>4492.8100000000004</v>
      </c>
      <c r="T3064">
        <v>4482.28</v>
      </c>
      <c r="U3064">
        <v>4486.2299999999996</v>
      </c>
      <c r="V3064">
        <v>0.09</v>
      </c>
      <c r="W3064">
        <v>0.09</v>
      </c>
      <c r="X3064">
        <v>0.09</v>
      </c>
      <c r="Y3064">
        <v>0.09</v>
      </c>
      <c r="Z3064">
        <v>0.05</v>
      </c>
      <c r="AA3064">
        <v>0.05</v>
      </c>
      <c r="AB3064">
        <v>0.05</v>
      </c>
      <c r="AC3064">
        <v>0.05</v>
      </c>
      <c r="AD3064">
        <v>437.86830526</v>
      </c>
      <c r="AE3064">
        <v>438.42545180000002</v>
      </c>
      <c r="AF3064">
        <v>437.33070772999997</v>
      </c>
      <c r="AG3064">
        <v>437.86830526</v>
      </c>
      <c r="AH3064" t="s">
        <v>12</v>
      </c>
      <c r="AI3064" t="s">
        <v>12</v>
      </c>
    </row>
    <row r="3065" spans="1:35" x14ac:dyDescent="0.25">
      <c r="A3065">
        <v>1629898200</v>
      </c>
      <c r="B3065">
        <v>64.264375029999997</v>
      </c>
      <c r="C3065">
        <v>64.801694269999999</v>
      </c>
      <c r="D3065">
        <v>64.085268619999994</v>
      </c>
      <c r="E3065">
        <v>64.547960180000004</v>
      </c>
      <c r="F3065">
        <v>64.264375029999997</v>
      </c>
      <c r="G3065">
        <v>64.801694269999999</v>
      </c>
      <c r="H3065">
        <v>64.085268619999994</v>
      </c>
      <c r="I3065">
        <v>64.547960180000004</v>
      </c>
      <c r="J3065">
        <v>4473.75</v>
      </c>
      <c r="K3065">
        <v>4488</v>
      </c>
      <c r="L3065">
        <v>4467</v>
      </c>
      <c r="M3065">
        <v>4483</v>
      </c>
      <c r="N3065">
        <v>4483.5</v>
      </c>
      <c r="O3065">
        <v>4498</v>
      </c>
      <c r="P3065">
        <v>4476.25</v>
      </c>
      <c r="Q3065">
        <v>4493</v>
      </c>
      <c r="R3065">
        <v>4490.45</v>
      </c>
      <c r="S3065">
        <v>4501.71</v>
      </c>
      <c r="T3065">
        <v>4485.66</v>
      </c>
      <c r="U3065">
        <v>4496.2</v>
      </c>
      <c r="V3065">
        <v>0.09</v>
      </c>
      <c r="W3065">
        <v>0.09</v>
      </c>
      <c r="X3065">
        <v>0.09</v>
      </c>
      <c r="Y3065">
        <v>0.09</v>
      </c>
      <c r="Z3065">
        <v>0.05</v>
      </c>
      <c r="AA3065">
        <v>0.05</v>
      </c>
      <c r="AB3065">
        <v>0.05</v>
      </c>
      <c r="AC3065">
        <v>0.05</v>
      </c>
      <c r="AD3065">
        <v>438.06379528000002</v>
      </c>
      <c r="AE3065">
        <v>439.32177351000001</v>
      </c>
      <c r="AF3065">
        <v>437.67281524999999</v>
      </c>
      <c r="AG3065">
        <v>438.78710832000002</v>
      </c>
      <c r="AH3065" t="s">
        <v>12</v>
      </c>
      <c r="AI3065" t="s">
        <v>12</v>
      </c>
    </row>
    <row r="3066" spans="1:35" x14ac:dyDescent="0.25">
      <c r="A3066">
        <v>1629984600</v>
      </c>
      <c r="B3066">
        <v>64.42855591</v>
      </c>
      <c r="C3066">
        <v>64.538009829999993</v>
      </c>
      <c r="D3066">
        <v>63.376853019999999</v>
      </c>
      <c r="E3066">
        <v>63.43849548</v>
      </c>
      <c r="F3066">
        <v>64.42855591</v>
      </c>
      <c r="G3066">
        <v>64.538009829999993</v>
      </c>
      <c r="H3066">
        <v>63.376853019999999</v>
      </c>
      <c r="I3066">
        <v>63.43849548</v>
      </c>
      <c r="J3066">
        <v>4483.25</v>
      </c>
      <c r="K3066">
        <v>4483.5</v>
      </c>
      <c r="L3066">
        <v>4454.5</v>
      </c>
      <c r="M3066">
        <v>4456.75</v>
      </c>
      <c r="N3066">
        <v>4493.75</v>
      </c>
      <c r="O3066">
        <v>4494.25</v>
      </c>
      <c r="P3066">
        <v>4465</v>
      </c>
      <c r="Q3066">
        <v>4466.5</v>
      </c>
      <c r="R3066">
        <v>4493.75</v>
      </c>
      <c r="S3066">
        <v>4495.8999999999996</v>
      </c>
      <c r="T3066">
        <v>4468.99</v>
      </c>
      <c r="U3066">
        <v>4470.01</v>
      </c>
      <c r="V3066">
        <v>0.09</v>
      </c>
      <c r="W3066">
        <v>0.09</v>
      </c>
      <c r="X3066">
        <v>0.09</v>
      </c>
      <c r="Y3066">
        <v>0.09</v>
      </c>
      <c r="Z3066">
        <v>0.05</v>
      </c>
      <c r="AA3066">
        <v>0.05</v>
      </c>
      <c r="AB3066">
        <v>0.05</v>
      </c>
      <c r="AC3066">
        <v>0.05</v>
      </c>
      <c r="AD3066">
        <v>438.49387331000003</v>
      </c>
      <c r="AE3066">
        <v>438.73823582</v>
      </c>
      <c r="AF3066">
        <v>436.09912064999997</v>
      </c>
      <c r="AG3066">
        <v>436.19686565000001</v>
      </c>
      <c r="AH3066" t="s">
        <v>12</v>
      </c>
      <c r="AI3066" t="s">
        <v>12</v>
      </c>
    </row>
    <row r="3067" spans="1:35" x14ac:dyDescent="0.25">
      <c r="A3067">
        <v>1630071000</v>
      </c>
      <c r="B3067">
        <v>63.786757940000001</v>
      </c>
      <c r="C3067">
        <v>65.289261719999999</v>
      </c>
      <c r="D3067">
        <v>63.761882049999997</v>
      </c>
      <c r="E3067">
        <v>65.070353879999999</v>
      </c>
      <c r="F3067">
        <v>63.786757940000001</v>
      </c>
      <c r="G3067">
        <v>65.289261719999999</v>
      </c>
      <c r="H3067">
        <v>63.761882049999997</v>
      </c>
      <c r="I3067">
        <v>65.070353879999999</v>
      </c>
      <c r="J3067">
        <v>4460.5</v>
      </c>
      <c r="K3067">
        <v>4500</v>
      </c>
      <c r="L3067">
        <v>4452.5</v>
      </c>
      <c r="M3067">
        <v>4495.75</v>
      </c>
      <c r="N3067">
        <v>4470</v>
      </c>
      <c r="O3067">
        <v>4510</v>
      </c>
      <c r="P3067">
        <v>4462.25</v>
      </c>
      <c r="Q3067">
        <v>4505.5</v>
      </c>
      <c r="R3067">
        <v>4474.1000000000004</v>
      </c>
      <c r="S3067">
        <v>4513.33</v>
      </c>
      <c r="T3067">
        <v>4474.1000000000004</v>
      </c>
      <c r="U3067">
        <v>4509.38</v>
      </c>
      <c r="V3067">
        <v>0.08</v>
      </c>
      <c r="W3067">
        <v>0.08</v>
      </c>
      <c r="X3067">
        <v>0.08</v>
      </c>
      <c r="Y3067">
        <v>0.08</v>
      </c>
      <c r="Z3067">
        <v>0.05</v>
      </c>
      <c r="AA3067">
        <v>0.05</v>
      </c>
      <c r="AB3067">
        <v>0.05</v>
      </c>
      <c r="AC3067">
        <v>0.05</v>
      </c>
      <c r="AD3067">
        <v>437.03747270999997</v>
      </c>
      <c r="AE3067">
        <v>440.48787143999999</v>
      </c>
      <c r="AF3067">
        <v>436.97882571000002</v>
      </c>
      <c r="AG3067">
        <v>440.09689141000001</v>
      </c>
      <c r="AH3067" t="s">
        <v>12</v>
      </c>
      <c r="AI3067" t="s">
        <v>12</v>
      </c>
    </row>
    <row r="3068" spans="1:35" x14ac:dyDescent="0.25">
      <c r="A3068">
        <v>1630330200</v>
      </c>
      <c r="B3068">
        <v>65.438517059999995</v>
      </c>
      <c r="C3068">
        <v>66.339024289999998</v>
      </c>
      <c r="D3068">
        <v>65.32408796</v>
      </c>
      <c r="E3068">
        <v>65.936034860000007</v>
      </c>
      <c r="F3068">
        <v>65.438517059999995</v>
      </c>
      <c r="G3068">
        <v>66.339024289999998</v>
      </c>
      <c r="H3068">
        <v>65.32408796</v>
      </c>
      <c r="I3068">
        <v>65.936034860000007</v>
      </c>
      <c r="J3068">
        <v>4498.5</v>
      </c>
      <c r="K3068">
        <v>4524.5</v>
      </c>
      <c r="L3068">
        <v>4491.5</v>
      </c>
      <c r="M3068">
        <v>4515.5</v>
      </c>
      <c r="N3068">
        <v>4508.75</v>
      </c>
      <c r="O3068">
        <v>4534.5</v>
      </c>
      <c r="P3068">
        <v>4500.75</v>
      </c>
      <c r="Q3068">
        <v>4525.25</v>
      </c>
      <c r="R3068">
        <v>4513.76</v>
      </c>
      <c r="S3068">
        <v>4537.3599999999997</v>
      </c>
      <c r="T3068">
        <v>4513.76</v>
      </c>
      <c r="U3068">
        <v>4528.8</v>
      </c>
      <c r="V3068">
        <v>0.08</v>
      </c>
      <c r="W3068">
        <v>0.08</v>
      </c>
      <c r="X3068">
        <v>0.08</v>
      </c>
      <c r="Y3068">
        <v>0.08</v>
      </c>
      <c r="Z3068">
        <v>0.05</v>
      </c>
      <c r="AA3068">
        <v>0.05</v>
      </c>
      <c r="AB3068">
        <v>0.05</v>
      </c>
      <c r="AC3068">
        <v>0.05</v>
      </c>
      <c r="AD3068">
        <v>440.80065545999997</v>
      </c>
      <c r="AE3068">
        <v>442.85330059</v>
      </c>
      <c r="AF3068">
        <v>440.54651844</v>
      </c>
      <c r="AG3068">
        <v>442.03224254000003</v>
      </c>
      <c r="AH3068" t="s">
        <v>12</v>
      </c>
      <c r="AI3068" t="s">
        <v>12</v>
      </c>
    </row>
    <row r="3069" spans="1:35" x14ac:dyDescent="0.25">
      <c r="A3069">
        <v>1630416600</v>
      </c>
      <c r="B3069">
        <v>65.936034860000007</v>
      </c>
      <c r="C3069">
        <v>66.094743039999997</v>
      </c>
      <c r="D3069">
        <v>65.408665990000003</v>
      </c>
      <c r="E3069">
        <v>65.737027740000002</v>
      </c>
      <c r="F3069">
        <v>65.936034860000007</v>
      </c>
      <c r="G3069">
        <v>66.094743039999997</v>
      </c>
      <c r="H3069">
        <v>65.408665990000003</v>
      </c>
      <c r="I3069">
        <v>65.737027740000002</v>
      </c>
      <c r="J3069">
        <v>4518.75</v>
      </c>
      <c r="K3069">
        <v>4532.25</v>
      </c>
      <c r="L3069">
        <v>4501.75</v>
      </c>
      <c r="M3069">
        <v>4510.75</v>
      </c>
      <c r="N3069">
        <v>4529.5</v>
      </c>
      <c r="O3069">
        <v>4542.25</v>
      </c>
      <c r="P3069">
        <v>4512.5</v>
      </c>
      <c r="Q3069">
        <v>4520.5</v>
      </c>
      <c r="R3069">
        <v>4529.75</v>
      </c>
      <c r="S3069">
        <v>4531.3900000000003</v>
      </c>
      <c r="T3069">
        <v>4515.8</v>
      </c>
      <c r="U3069">
        <v>4522.6899999999996</v>
      </c>
      <c r="V3069">
        <v>0.06</v>
      </c>
      <c r="W3069">
        <v>0.06</v>
      </c>
      <c r="X3069">
        <v>0.06</v>
      </c>
      <c r="Y3069">
        <v>0.06</v>
      </c>
      <c r="Z3069">
        <v>0.05</v>
      </c>
      <c r="AA3069">
        <v>0.05</v>
      </c>
      <c r="AB3069">
        <v>0.05</v>
      </c>
      <c r="AC3069">
        <v>0.05</v>
      </c>
      <c r="AD3069">
        <v>441.93449752999999</v>
      </c>
      <c r="AE3069">
        <v>442.28637954999999</v>
      </c>
      <c r="AF3069">
        <v>440.75178295000001</v>
      </c>
      <c r="AG3069">
        <v>441.37735099999998</v>
      </c>
      <c r="AH3069" t="s">
        <v>12</v>
      </c>
      <c r="AI3069" t="s">
        <v>12</v>
      </c>
    </row>
    <row r="3070" spans="1:35" x14ac:dyDescent="0.25">
      <c r="A3070">
        <v>1630503000</v>
      </c>
      <c r="B3070">
        <v>66.115141269999995</v>
      </c>
      <c r="C3070">
        <v>66.358924999999999</v>
      </c>
      <c r="D3070">
        <v>65.682300780000006</v>
      </c>
      <c r="E3070">
        <v>65.846481659999995</v>
      </c>
      <c r="F3070">
        <v>66.115141269999995</v>
      </c>
      <c r="G3070">
        <v>66.358924999999999</v>
      </c>
      <c r="H3070">
        <v>65.682300780000006</v>
      </c>
      <c r="I3070">
        <v>65.846481659999995</v>
      </c>
      <c r="J3070">
        <v>4518.25</v>
      </c>
      <c r="K3070">
        <v>4530</v>
      </c>
      <c r="L3070">
        <v>4509.75</v>
      </c>
      <c r="M3070">
        <v>4511.5</v>
      </c>
      <c r="N3070">
        <v>4527.75</v>
      </c>
      <c r="O3070">
        <v>4540</v>
      </c>
      <c r="P3070">
        <v>4519.25</v>
      </c>
      <c r="Q3070">
        <v>4521.25</v>
      </c>
      <c r="R3070">
        <v>4531.57</v>
      </c>
      <c r="S3070">
        <v>4537.1099999999997</v>
      </c>
      <c r="T3070">
        <v>4522.0200000000004</v>
      </c>
      <c r="U3070">
        <v>4524.1000000000004</v>
      </c>
      <c r="V3070">
        <v>0.08</v>
      </c>
      <c r="W3070">
        <v>0.08</v>
      </c>
      <c r="X3070">
        <v>0.08</v>
      </c>
      <c r="Y3070">
        <v>0.08</v>
      </c>
      <c r="Z3070">
        <v>0.05</v>
      </c>
      <c r="AA3070">
        <v>0.05</v>
      </c>
      <c r="AB3070">
        <v>0.05</v>
      </c>
      <c r="AC3070">
        <v>0.05</v>
      </c>
      <c r="AD3070">
        <v>442.35480106</v>
      </c>
      <c r="AE3070">
        <v>442.89239859000003</v>
      </c>
      <c r="AF3070">
        <v>441.36268924000001</v>
      </c>
      <c r="AG3070">
        <v>441.61193901000001</v>
      </c>
      <c r="AH3070" t="s">
        <v>12</v>
      </c>
      <c r="AI3070" t="s">
        <v>12</v>
      </c>
    </row>
    <row r="3071" spans="1:35" x14ac:dyDescent="0.25">
      <c r="A3071">
        <v>1630589400</v>
      </c>
      <c r="B3071">
        <v>66.458428560000002</v>
      </c>
      <c r="C3071">
        <v>66.771864780000001</v>
      </c>
      <c r="D3071">
        <v>65.831556120000002</v>
      </c>
      <c r="E3071">
        <v>66.393751249999994</v>
      </c>
      <c r="F3071">
        <v>66.458428560000002</v>
      </c>
      <c r="G3071">
        <v>66.771864780000001</v>
      </c>
      <c r="H3071">
        <v>65.831556120000002</v>
      </c>
      <c r="I3071">
        <v>66.393751249999994</v>
      </c>
      <c r="J3071">
        <v>4513</v>
      </c>
      <c r="K3071">
        <v>4534.25</v>
      </c>
      <c r="L3071">
        <v>4506.25</v>
      </c>
      <c r="M3071">
        <v>4525.5</v>
      </c>
      <c r="N3071">
        <v>4522.5</v>
      </c>
      <c r="O3071">
        <v>4544</v>
      </c>
      <c r="P3071">
        <v>4516</v>
      </c>
      <c r="Q3071">
        <v>4535.25</v>
      </c>
      <c r="R3071">
        <v>4534.4799999999996</v>
      </c>
      <c r="S3071">
        <v>4545.8500000000004</v>
      </c>
      <c r="T3071">
        <v>4524.66</v>
      </c>
      <c r="U3071">
        <v>4536.9399999999996</v>
      </c>
      <c r="V3071">
        <v>0.08</v>
      </c>
      <c r="W3071">
        <v>0.08</v>
      </c>
      <c r="X3071">
        <v>0.08</v>
      </c>
      <c r="Y3071">
        <v>0.08</v>
      </c>
      <c r="Z3071">
        <v>0.05</v>
      </c>
      <c r="AA3071">
        <v>0.05</v>
      </c>
      <c r="AB3071">
        <v>0.05</v>
      </c>
      <c r="AC3071">
        <v>0.05</v>
      </c>
      <c r="AD3071">
        <v>443.09766310999998</v>
      </c>
      <c r="AE3071">
        <v>443.81120164999999</v>
      </c>
      <c r="AF3071">
        <v>441.71945851999999</v>
      </c>
      <c r="AG3071">
        <v>442.97059460000003</v>
      </c>
      <c r="AH3071" t="s">
        <v>12</v>
      </c>
      <c r="AI3071" t="s">
        <v>12</v>
      </c>
    </row>
    <row r="3072" spans="1:35" x14ac:dyDescent="0.25">
      <c r="A3072">
        <v>1630675800</v>
      </c>
      <c r="B3072">
        <v>65.926084509999995</v>
      </c>
      <c r="C3072">
        <v>66.572857659999997</v>
      </c>
      <c r="D3072">
        <v>65.662400070000004</v>
      </c>
      <c r="E3072">
        <v>66.314148399999993</v>
      </c>
      <c r="F3072">
        <v>65.926084509999995</v>
      </c>
      <c r="G3072">
        <v>66.572857659999997</v>
      </c>
      <c r="H3072">
        <v>65.662400070000004</v>
      </c>
      <c r="I3072">
        <v>66.314148399999993</v>
      </c>
      <c r="J3072">
        <v>4526.75</v>
      </c>
      <c r="K3072">
        <v>4539.5</v>
      </c>
      <c r="L3072">
        <v>4509.75</v>
      </c>
      <c r="M3072">
        <v>4524.75</v>
      </c>
      <c r="N3072">
        <v>4536.75</v>
      </c>
      <c r="O3072">
        <v>4549.5</v>
      </c>
      <c r="P3072">
        <v>4519.25</v>
      </c>
      <c r="Q3072">
        <v>4534.5</v>
      </c>
      <c r="R3072">
        <v>4532.42</v>
      </c>
      <c r="S3072">
        <v>4541.45</v>
      </c>
      <c r="T3072">
        <v>4521.3</v>
      </c>
      <c r="U3072">
        <v>4535.42</v>
      </c>
      <c r="V3072">
        <v>0.08</v>
      </c>
      <c r="W3072">
        <v>0.08</v>
      </c>
      <c r="X3072">
        <v>0.08</v>
      </c>
      <c r="Y3072">
        <v>0.08</v>
      </c>
      <c r="Z3072">
        <v>0.05</v>
      </c>
      <c r="AA3072">
        <v>0.05</v>
      </c>
      <c r="AB3072">
        <v>0.05</v>
      </c>
      <c r="AC3072">
        <v>0.05</v>
      </c>
      <c r="AD3072">
        <v>441.78788001999999</v>
      </c>
      <c r="AE3072">
        <v>443.40067262999997</v>
      </c>
      <c r="AF3072">
        <v>441.36757648999998</v>
      </c>
      <c r="AG3072">
        <v>442.86307509</v>
      </c>
      <c r="AH3072" t="s">
        <v>12</v>
      </c>
      <c r="AI3072" t="s">
        <v>12</v>
      </c>
    </row>
    <row r="3073" spans="1:35" x14ac:dyDescent="0.25">
      <c r="A3073">
        <v>1631021400</v>
      </c>
      <c r="B3073">
        <v>66.164893050000003</v>
      </c>
      <c r="C3073">
        <v>66.204694480000001</v>
      </c>
      <c r="D3073">
        <v>65.299212069999996</v>
      </c>
      <c r="E3073">
        <v>65.632548999999997</v>
      </c>
      <c r="F3073">
        <v>66.164893050000003</v>
      </c>
      <c r="G3073">
        <v>66.204694480000001</v>
      </c>
      <c r="H3073">
        <v>65.299212069999996</v>
      </c>
      <c r="I3073">
        <v>65.632548999999997</v>
      </c>
      <c r="J3073">
        <v>4523.25</v>
      </c>
      <c r="K3073">
        <v>4538.5</v>
      </c>
      <c r="L3073">
        <v>4501.5</v>
      </c>
      <c r="M3073">
        <v>4509.75</v>
      </c>
      <c r="N3073">
        <v>4533</v>
      </c>
      <c r="O3073">
        <v>4548</v>
      </c>
      <c r="P3073">
        <v>4510.75</v>
      </c>
      <c r="Q3073">
        <v>4519.25</v>
      </c>
      <c r="R3073">
        <v>4532.45</v>
      </c>
      <c r="S3073">
        <v>4532.45</v>
      </c>
      <c r="T3073">
        <v>4513</v>
      </c>
      <c r="U3073">
        <v>4520.0200000000004</v>
      </c>
      <c r="V3073">
        <v>0.08</v>
      </c>
      <c r="W3073">
        <v>0.08</v>
      </c>
      <c r="X3073">
        <v>0.08</v>
      </c>
      <c r="Y3073">
        <v>0.08</v>
      </c>
      <c r="Z3073">
        <v>0.05</v>
      </c>
      <c r="AA3073">
        <v>0.05</v>
      </c>
      <c r="AB3073">
        <v>0.05</v>
      </c>
      <c r="AC3073">
        <v>0.05</v>
      </c>
      <c r="AD3073">
        <v>442.50141857</v>
      </c>
      <c r="AE3073">
        <v>442.59916357999998</v>
      </c>
      <c r="AF3073">
        <v>440.57809007999998</v>
      </c>
      <c r="AG3073">
        <v>441.27960598999999</v>
      </c>
      <c r="AH3073" t="s">
        <v>12</v>
      </c>
      <c r="AI3073" t="s">
        <v>12</v>
      </c>
    </row>
    <row r="3074" spans="1:35" x14ac:dyDescent="0.25">
      <c r="A3074">
        <v>1631107800</v>
      </c>
      <c r="B3074">
        <v>65.353939030000006</v>
      </c>
      <c r="C3074">
        <v>65.701703980000005</v>
      </c>
      <c r="D3074">
        <v>64.473332510000006</v>
      </c>
      <c r="E3074">
        <v>65.393740449999996</v>
      </c>
      <c r="F3074">
        <v>65.353939030000006</v>
      </c>
      <c r="G3074">
        <v>65.701703980000005</v>
      </c>
      <c r="H3074">
        <v>64.473332510000006</v>
      </c>
      <c r="I3074">
        <v>65.393740449999996</v>
      </c>
      <c r="J3074">
        <v>4508.5</v>
      </c>
      <c r="K3074">
        <v>4515.25</v>
      </c>
      <c r="L3074">
        <v>4482.75</v>
      </c>
      <c r="M3074">
        <v>4503.25</v>
      </c>
      <c r="N3074">
        <v>4517.5</v>
      </c>
      <c r="O3074">
        <v>4524.75</v>
      </c>
      <c r="P3074">
        <v>4492</v>
      </c>
      <c r="Q3074">
        <v>4512.5</v>
      </c>
      <c r="R3074">
        <v>4518.09</v>
      </c>
      <c r="S3074">
        <v>4521.79</v>
      </c>
      <c r="T3074">
        <v>4493.95</v>
      </c>
      <c r="U3074">
        <v>4514.08</v>
      </c>
      <c r="V3074">
        <v>0.08</v>
      </c>
      <c r="W3074">
        <v>0.08</v>
      </c>
      <c r="X3074">
        <v>0.08</v>
      </c>
      <c r="Y3074">
        <v>0.08</v>
      </c>
      <c r="Z3074">
        <v>0.05</v>
      </c>
      <c r="AA3074">
        <v>0.05</v>
      </c>
      <c r="AB3074">
        <v>0.05</v>
      </c>
      <c r="AC3074">
        <v>0.05</v>
      </c>
      <c r="AD3074">
        <v>440.72245944999997</v>
      </c>
      <c r="AE3074">
        <v>441.4848705</v>
      </c>
      <c r="AF3074">
        <v>438.73823582</v>
      </c>
      <c r="AG3074">
        <v>440.74200845000001</v>
      </c>
      <c r="AH3074" t="s">
        <v>12</v>
      </c>
      <c r="AI3074" t="s">
        <v>12</v>
      </c>
    </row>
    <row r="3075" spans="1:35" x14ac:dyDescent="0.25">
      <c r="A3075">
        <v>1631194200</v>
      </c>
      <c r="B3075">
        <v>65.254435470000004</v>
      </c>
      <c r="C3075">
        <v>66.085290209999997</v>
      </c>
      <c r="D3075">
        <v>64.413580620000005</v>
      </c>
      <c r="E3075">
        <v>64.508158760000001</v>
      </c>
      <c r="F3075">
        <v>65.254435470000004</v>
      </c>
      <c r="G3075">
        <v>66.085290209999997</v>
      </c>
      <c r="H3075">
        <v>64.413580620000005</v>
      </c>
      <c r="I3075">
        <v>64.508158760000001</v>
      </c>
      <c r="J3075">
        <v>4501.75</v>
      </c>
      <c r="K3075">
        <v>4519.75</v>
      </c>
      <c r="L3075">
        <v>4476.25</v>
      </c>
      <c r="M3075">
        <v>4483</v>
      </c>
      <c r="N3075">
        <v>4511</v>
      </c>
      <c r="O3075">
        <v>4529.5</v>
      </c>
      <c r="P3075">
        <v>4485.5</v>
      </c>
      <c r="Q3075">
        <v>4492.25</v>
      </c>
      <c r="R3075">
        <v>4513.0200000000004</v>
      </c>
      <c r="S3075">
        <v>4529.8999999999996</v>
      </c>
      <c r="T3075">
        <v>4492.07</v>
      </c>
      <c r="U3075">
        <v>4493.2700000000004</v>
      </c>
      <c r="V3075">
        <v>0.08</v>
      </c>
      <c r="W3075">
        <v>0.08</v>
      </c>
      <c r="X3075">
        <v>0.08</v>
      </c>
      <c r="Y3075">
        <v>0.08</v>
      </c>
      <c r="Z3075">
        <v>0.05</v>
      </c>
      <c r="AA3075">
        <v>0.05</v>
      </c>
      <c r="AB3075">
        <v>0.05</v>
      </c>
      <c r="AC3075">
        <v>0.05</v>
      </c>
      <c r="AD3075">
        <v>440.53674394000001</v>
      </c>
      <c r="AE3075">
        <v>442.36457555999999</v>
      </c>
      <c r="AF3075">
        <v>438.60139280999999</v>
      </c>
      <c r="AG3075">
        <v>438.85552983000002</v>
      </c>
      <c r="AH3075" t="s">
        <v>12</v>
      </c>
      <c r="AI3075" t="s">
        <v>12</v>
      </c>
    </row>
    <row r="3076" spans="1:35" x14ac:dyDescent="0.25">
      <c r="A3076">
        <v>1631280600</v>
      </c>
      <c r="B3076">
        <v>65.418616349999994</v>
      </c>
      <c r="C3076">
        <v>65.602697930000005</v>
      </c>
      <c r="D3076">
        <v>62.940977670000002</v>
      </c>
      <c r="E3076">
        <v>63.010630159999998</v>
      </c>
      <c r="F3076">
        <v>65.418616349999994</v>
      </c>
      <c r="G3076">
        <v>65.602697930000005</v>
      </c>
      <c r="H3076">
        <v>62.940977670000002</v>
      </c>
      <c r="I3076">
        <v>63.010630159999998</v>
      </c>
      <c r="J3076">
        <v>4472.75</v>
      </c>
      <c r="K3076">
        <v>4501.25</v>
      </c>
      <c r="L3076">
        <v>4441.25</v>
      </c>
      <c r="M3076">
        <v>4441.5</v>
      </c>
      <c r="N3076">
        <v>4482</v>
      </c>
      <c r="O3076">
        <v>4509.25</v>
      </c>
      <c r="P3076">
        <v>4447.25</v>
      </c>
      <c r="Q3076">
        <v>4449</v>
      </c>
      <c r="R3076">
        <v>4506.92</v>
      </c>
      <c r="S3076">
        <v>4520.47</v>
      </c>
      <c r="T3076">
        <v>4457.66</v>
      </c>
      <c r="U3076">
        <v>4458.57</v>
      </c>
      <c r="V3076">
        <v>0.08</v>
      </c>
      <c r="W3076">
        <v>0.08</v>
      </c>
      <c r="X3076">
        <v>0.08</v>
      </c>
      <c r="Y3076">
        <v>0.08</v>
      </c>
      <c r="Z3076">
        <v>0.05</v>
      </c>
      <c r="AA3076">
        <v>0.05</v>
      </c>
      <c r="AB3076">
        <v>0.05</v>
      </c>
      <c r="AC3076">
        <v>0.05</v>
      </c>
      <c r="AD3076">
        <v>440.86907695999997</v>
      </c>
      <c r="AE3076">
        <v>441.30892949000003</v>
      </c>
      <c r="AF3076">
        <v>435.26828809</v>
      </c>
      <c r="AG3076">
        <v>435.39535660000001</v>
      </c>
      <c r="AH3076" t="s">
        <v>12</v>
      </c>
      <c r="AI3076" t="s">
        <v>12</v>
      </c>
    </row>
    <row r="3077" spans="1:35" x14ac:dyDescent="0.25">
      <c r="A3077">
        <v>1631539800</v>
      </c>
      <c r="B3077">
        <v>64.339002710000003</v>
      </c>
      <c r="C3077">
        <v>64.463382159999995</v>
      </c>
      <c r="D3077">
        <v>62.423559150000003</v>
      </c>
      <c r="E3077">
        <v>63.43849548</v>
      </c>
      <c r="F3077">
        <v>64.339002710000003</v>
      </c>
      <c r="G3077">
        <v>64.463382159999995</v>
      </c>
      <c r="H3077">
        <v>62.423559150000003</v>
      </c>
      <c r="I3077">
        <v>63.43849548</v>
      </c>
      <c r="J3077">
        <v>4449.75</v>
      </c>
      <c r="K3077">
        <v>4475</v>
      </c>
      <c r="L3077">
        <v>4428.25</v>
      </c>
      <c r="M3077">
        <v>4452</v>
      </c>
      <c r="N3077">
        <v>4451.75</v>
      </c>
      <c r="O3077">
        <v>4483.5</v>
      </c>
      <c r="P3077">
        <v>4434.5</v>
      </c>
      <c r="Q3077">
        <v>4459.5</v>
      </c>
      <c r="R3077">
        <v>4474.8100000000004</v>
      </c>
      <c r="S3077">
        <v>4492.99</v>
      </c>
      <c r="T3077">
        <v>4445.7</v>
      </c>
      <c r="U3077">
        <v>4468.72</v>
      </c>
      <c r="V3077">
        <v>0.08</v>
      </c>
      <c r="W3077">
        <v>0.08</v>
      </c>
      <c r="X3077">
        <v>0.08</v>
      </c>
      <c r="Y3077">
        <v>0.08</v>
      </c>
      <c r="Z3077">
        <v>0.05</v>
      </c>
      <c r="AA3077">
        <v>0.05</v>
      </c>
      <c r="AB3077">
        <v>0.05</v>
      </c>
      <c r="AC3077">
        <v>0.05</v>
      </c>
      <c r="AD3077">
        <v>438.52319681</v>
      </c>
      <c r="AE3077">
        <v>438.79688283000002</v>
      </c>
      <c r="AF3077">
        <v>434.09534802000002</v>
      </c>
      <c r="AG3077">
        <v>436.50964968</v>
      </c>
      <c r="AH3077" t="s">
        <v>12</v>
      </c>
      <c r="AI3077" t="s">
        <v>12</v>
      </c>
    </row>
    <row r="3078" spans="1:35" x14ac:dyDescent="0.25">
      <c r="A3078">
        <v>1631626200</v>
      </c>
      <c r="B3078">
        <v>64.100194160000001</v>
      </c>
      <c r="C3078">
        <v>64.199200200000007</v>
      </c>
      <c r="D3078">
        <v>62.028032500000002</v>
      </c>
      <c r="E3078">
        <v>62.453410220000002</v>
      </c>
      <c r="F3078">
        <v>64.100194160000001</v>
      </c>
      <c r="G3078">
        <v>64.199200200000007</v>
      </c>
      <c r="H3078">
        <v>62.028032500000002</v>
      </c>
      <c r="I3078">
        <v>62.453410220000002</v>
      </c>
      <c r="J3078">
        <v>4457</v>
      </c>
      <c r="K3078">
        <v>4470.5</v>
      </c>
      <c r="L3078">
        <v>4419.25</v>
      </c>
      <c r="M3078">
        <v>4427.5</v>
      </c>
      <c r="N3078">
        <v>4465.75</v>
      </c>
      <c r="O3078">
        <v>4479.5</v>
      </c>
      <c r="P3078">
        <v>4425.25</v>
      </c>
      <c r="Q3078">
        <v>4434.75</v>
      </c>
      <c r="R3078">
        <v>4479.33</v>
      </c>
      <c r="S3078">
        <v>4485.68</v>
      </c>
      <c r="T3078">
        <v>4435.46</v>
      </c>
      <c r="U3078">
        <v>4443.0600000000004</v>
      </c>
      <c r="V3078">
        <v>0.08</v>
      </c>
      <c r="W3078">
        <v>0.08</v>
      </c>
      <c r="X3078">
        <v>0.08</v>
      </c>
      <c r="Y3078">
        <v>0.08</v>
      </c>
      <c r="Z3078">
        <v>0.05</v>
      </c>
      <c r="AA3078">
        <v>0.05</v>
      </c>
      <c r="AB3078">
        <v>0.05</v>
      </c>
      <c r="AC3078">
        <v>0.05</v>
      </c>
      <c r="AD3078">
        <v>438.01492277</v>
      </c>
      <c r="AE3078">
        <v>438.22996179</v>
      </c>
      <c r="AF3078">
        <v>433.22541746000002</v>
      </c>
      <c r="AG3078">
        <v>434.15399502000002</v>
      </c>
      <c r="AH3078" t="s">
        <v>12</v>
      </c>
      <c r="AI3078" t="s">
        <v>12</v>
      </c>
    </row>
    <row r="3079" spans="1:35" x14ac:dyDescent="0.25">
      <c r="A3079">
        <v>1631712600</v>
      </c>
      <c r="B3079">
        <v>62.612615920000003</v>
      </c>
      <c r="C3079">
        <v>64.219598430000005</v>
      </c>
      <c r="D3079">
        <v>62.120073290000001</v>
      </c>
      <c r="E3079">
        <v>64.02059131</v>
      </c>
      <c r="F3079">
        <v>62.612615920000003</v>
      </c>
      <c r="G3079">
        <v>64.219598430000005</v>
      </c>
      <c r="H3079">
        <v>62.120073290000001</v>
      </c>
      <c r="I3079">
        <v>64.02059131</v>
      </c>
      <c r="J3079">
        <v>4431.75</v>
      </c>
      <c r="K3079">
        <v>4470</v>
      </c>
      <c r="L3079">
        <v>4422</v>
      </c>
      <c r="M3079">
        <v>4464.5</v>
      </c>
      <c r="N3079">
        <v>4437</v>
      </c>
      <c r="O3079">
        <v>4477.75</v>
      </c>
      <c r="P3079">
        <v>4427.5</v>
      </c>
      <c r="Q3079">
        <v>4472</v>
      </c>
      <c r="R3079">
        <v>4447.49</v>
      </c>
      <c r="S3079">
        <v>4486.87</v>
      </c>
      <c r="T3079">
        <v>4438.37</v>
      </c>
      <c r="U3079">
        <v>4480.6899999999996</v>
      </c>
      <c r="V3079">
        <v>0.08</v>
      </c>
      <c r="W3079">
        <v>0.08</v>
      </c>
      <c r="X3079">
        <v>0.08</v>
      </c>
      <c r="Y3079">
        <v>0.08</v>
      </c>
      <c r="Z3079">
        <v>0.05</v>
      </c>
      <c r="AA3079">
        <v>0.05</v>
      </c>
      <c r="AB3079">
        <v>0.05</v>
      </c>
      <c r="AC3079">
        <v>0.05</v>
      </c>
      <c r="AD3079">
        <v>434.59384755000002</v>
      </c>
      <c r="AE3079">
        <v>438.29838329</v>
      </c>
      <c r="AF3079">
        <v>433.44045647000002</v>
      </c>
      <c r="AG3079">
        <v>437.78033476000002</v>
      </c>
      <c r="AH3079" t="s">
        <v>12</v>
      </c>
      <c r="AI3079" t="s">
        <v>12</v>
      </c>
    </row>
    <row r="3080" spans="1:35" x14ac:dyDescent="0.25">
      <c r="A3080">
        <v>1631799000</v>
      </c>
      <c r="B3080">
        <v>63.746956519999998</v>
      </c>
      <c r="C3080">
        <v>64.189747359999998</v>
      </c>
      <c r="D3080">
        <v>62.33898112</v>
      </c>
      <c r="E3080">
        <v>63.662378490000002</v>
      </c>
      <c r="F3080">
        <v>63.746956519999998</v>
      </c>
      <c r="G3080">
        <v>64.189747359999998</v>
      </c>
      <c r="H3080">
        <v>62.33898112</v>
      </c>
      <c r="I3080">
        <v>63.662378490000002</v>
      </c>
      <c r="J3080">
        <v>4470</v>
      </c>
      <c r="K3080">
        <v>4470</v>
      </c>
      <c r="L3080">
        <v>4426.5</v>
      </c>
      <c r="M3080">
        <v>4457</v>
      </c>
      <c r="N3080">
        <v>4476</v>
      </c>
      <c r="O3080">
        <v>4478.5</v>
      </c>
      <c r="P3080">
        <v>4433.25</v>
      </c>
      <c r="Q3080">
        <v>4464.25</v>
      </c>
      <c r="R3080">
        <v>4477.09</v>
      </c>
      <c r="S3080">
        <v>4485.87</v>
      </c>
      <c r="T3080">
        <v>4443.8</v>
      </c>
      <c r="U3080">
        <v>4473.76</v>
      </c>
      <c r="V3080">
        <v>0.08</v>
      </c>
      <c r="W3080">
        <v>0.08</v>
      </c>
      <c r="X3080">
        <v>0.08</v>
      </c>
      <c r="Y3080">
        <v>0.08</v>
      </c>
      <c r="Z3080">
        <v>0.05</v>
      </c>
      <c r="AA3080">
        <v>0.05</v>
      </c>
      <c r="AB3080">
        <v>0.05</v>
      </c>
      <c r="AC3080">
        <v>0.05</v>
      </c>
      <c r="AD3080">
        <v>437.23296271999999</v>
      </c>
      <c r="AE3080">
        <v>438.24951078999999</v>
      </c>
      <c r="AF3080">
        <v>434.00737751000003</v>
      </c>
      <c r="AG3080">
        <v>437.08634520999999</v>
      </c>
      <c r="AH3080" t="s">
        <v>12</v>
      </c>
      <c r="AI3080" t="s">
        <v>12</v>
      </c>
    </row>
    <row r="3081" spans="1:35" x14ac:dyDescent="0.25">
      <c r="A3081">
        <v>1631885400</v>
      </c>
      <c r="B3081">
        <v>63.289240130000003</v>
      </c>
      <c r="C3081">
        <v>63.518098330000001</v>
      </c>
      <c r="D3081">
        <v>61.657381729999997</v>
      </c>
      <c r="E3081">
        <v>61.851413669999999</v>
      </c>
      <c r="F3081">
        <v>63.289240130000003</v>
      </c>
      <c r="G3081">
        <v>63.518098330000001</v>
      </c>
      <c r="H3081">
        <v>61.657381729999997</v>
      </c>
      <c r="I3081">
        <v>61.851413669999999</v>
      </c>
      <c r="J3081">
        <v>4453.25</v>
      </c>
      <c r="K3081">
        <v>4465</v>
      </c>
      <c r="L3081">
        <v>4400</v>
      </c>
      <c r="M3081">
        <v>4414.5</v>
      </c>
      <c r="N3081">
        <v>4459.25</v>
      </c>
      <c r="O3081">
        <v>4472.5</v>
      </c>
      <c r="P3081">
        <v>4406.5</v>
      </c>
      <c r="Q3081">
        <v>4421.75</v>
      </c>
      <c r="R3081">
        <v>4469.74</v>
      </c>
      <c r="S3081">
        <v>4471.5200000000004</v>
      </c>
      <c r="T3081">
        <v>4427.76</v>
      </c>
      <c r="U3081">
        <v>4432.9799999999996</v>
      </c>
      <c r="V3081">
        <v>0.08</v>
      </c>
      <c r="W3081">
        <v>0.08</v>
      </c>
      <c r="X3081">
        <v>0.08</v>
      </c>
      <c r="Y3081">
        <v>0.08</v>
      </c>
      <c r="Z3081">
        <v>0.05</v>
      </c>
      <c r="AA3081">
        <v>0.05</v>
      </c>
      <c r="AB3081">
        <v>0.05</v>
      </c>
      <c r="AC3081">
        <v>0.05</v>
      </c>
      <c r="AD3081">
        <v>436.28042471999998</v>
      </c>
      <c r="AE3081">
        <v>436.72168649999998</v>
      </c>
      <c r="AF3081">
        <v>432.45615595999999</v>
      </c>
      <c r="AG3081">
        <v>432.82877702000002</v>
      </c>
      <c r="AH3081" t="s">
        <v>12</v>
      </c>
      <c r="AI3081" t="s">
        <v>12</v>
      </c>
    </row>
    <row r="3082" spans="1:35" x14ac:dyDescent="0.25">
      <c r="A3082">
        <v>1632144600</v>
      </c>
      <c r="B3082">
        <v>59.07028914</v>
      </c>
      <c r="C3082">
        <v>59.785819250000003</v>
      </c>
      <c r="D3082">
        <v>56.547873860000003</v>
      </c>
      <c r="E3082">
        <v>58.766803279999998</v>
      </c>
      <c r="F3082">
        <v>59.07028914</v>
      </c>
      <c r="G3082">
        <v>59.785819250000003</v>
      </c>
      <c r="H3082">
        <v>56.547873860000003</v>
      </c>
      <c r="I3082">
        <v>58.766803279999998</v>
      </c>
      <c r="J3082">
        <v>4405.5</v>
      </c>
      <c r="K3082">
        <v>4414.5</v>
      </c>
      <c r="L3082">
        <v>4286.5</v>
      </c>
      <c r="M3082">
        <v>4414.5</v>
      </c>
      <c r="N3082">
        <v>4411.75</v>
      </c>
      <c r="O3082">
        <v>4418</v>
      </c>
      <c r="P3082">
        <v>4293.75</v>
      </c>
      <c r="Q3082">
        <v>4348.25</v>
      </c>
      <c r="R3082">
        <v>4402.95</v>
      </c>
      <c r="S3082">
        <v>4402.95</v>
      </c>
      <c r="T3082">
        <v>4305.91</v>
      </c>
      <c r="U3082">
        <v>4357.72</v>
      </c>
      <c r="V3082">
        <v>0.08</v>
      </c>
      <c r="W3082">
        <v>0.08</v>
      </c>
      <c r="X3082">
        <v>0.08</v>
      </c>
      <c r="Y3082">
        <v>0.08</v>
      </c>
      <c r="Z3082">
        <v>0.05</v>
      </c>
      <c r="AA3082">
        <v>0.05</v>
      </c>
      <c r="AB3082">
        <v>0.05</v>
      </c>
      <c r="AC3082">
        <v>0.05</v>
      </c>
      <c r="AD3082">
        <v>426.43538411999998</v>
      </c>
      <c r="AE3082">
        <v>428.08276143000001</v>
      </c>
      <c r="AF3082">
        <v>420.53228208000002</v>
      </c>
      <c r="AG3082">
        <v>425.61169546000002</v>
      </c>
      <c r="AH3082" t="s">
        <v>12</v>
      </c>
      <c r="AI3082" t="s">
        <v>12</v>
      </c>
    </row>
    <row r="3083" spans="1:35" x14ac:dyDescent="0.25">
      <c r="A3083">
        <v>1632231000</v>
      </c>
      <c r="B3083">
        <v>59.736963000000003</v>
      </c>
      <c r="C3083">
        <v>60.27925741</v>
      </c>
      <c r="D3083">
        <v>58.328987609999999</v>
      </c>
      <c r="E3083">
        <v>58.597647219999999</v>
      </c>
      <c r="F3083">
        <v>59.736963000000003</v>
      </c>
      <c r="G3083">
        <v>60.27925741</v>
      </c>
      <c r="H3083">
        <v>58.328987609999999</v>
      </c>
      <c r="I3083">
        <v>58.597647219999999</v>
      </c>
      <c r="J3083">
        <v>4339.75</v>
      </c>
      <c r="K3083">
        <v>4387</v>
      </c>
      <c r="L3083">
        <v>4322</v>
      </c>
      <c r="M3083">
        <v>4335.75</v>
      </c>
      <c r="N3083">
        <v>4342.5</v>
      </c>
      <c r="O3083">
        <v>4395.75</v>
      </c>
      <c r="P3083">
        <v>4329.25</v>
      </c>
      <c r="Q3083">
        <v>4343.25</v>
      </c>
      <c r="R3083">
        <v>4381.72</v>
      </c>
      <c r="S3083">
        <v>4394.87</v>
      </c>
      <c r="T3083">
        <v>4347.96</v>
      </c>
      <c r="U3083">
        <v>4354.18</v>
      </c>
      <c r="V3083">
        <v>0.08</v>
      </c>
      <c r="W3083">
        <v>0.08</v>
      </c>
      <c r="X3083">
        <v>0.08</v>
      </c>
      <c r="Y3083">
        <v>0.08</v>
      </c>
      <c r="Z3083">
        <v>0.05</v>
      </c>
      <c r="AA3083">
        <v>0.05</v>
      </c>
      <c r="AB3083">
        <v>0.05</v>
      </c>
      <c r="AC3083">
        <v>0.05</v>
      </c>
      <c r="AD3083">
        <v>428.05334398000002</v>
      </c>
      <c r="AE3083">
        <v>429.40654676999998</v>
      </c>
      <c r="AF3083">
        <v>424.66053118000002</v>
      </c>
      <c r="AG3083">
        <v>425.20965695000001</v>
      </c>
      <c r="AH3083" t="s">
        <v>12</v>
      </c>
      <c r="AI3083" t="s">
        <v>12</v>
      </c>
    </row>
    <row r="3084" spans="1:35" x14ac:dyDescent="0.25">
      <c r="A3084">
        <v>1632317400</v>
      </c>
      <c r="B3084">
        <v>59.547906230000002</v>
      </c>
      <c r="C3084">
        <v>61.149913570000002</v>
      </c>
      <c r="D3084">
        <v>59.120040920000001</v>
      </c>
      <c r="E3084">
        <v>60.254381520000003</v>
      </c>
      <c r="F3084">
        <v>59.547906230000002</v>
      </c>
      <c r="G3084">
        <v>61.149913570000002</v>
      </c>
      <c r="H3084">
        <v>59.120040920000001</v>
      </c>
      <c r="I3084">
        <v>60.254381520000003</v>
      </c>
      <c r="J3084">
        <v>4330</v>
      </c>
      <c r="K3084">
        <v>4399</v>
      </c>
      <c r="L3084">
        <v>4314</v>
      </c>
      <c r="M3084">
        <v>4376.5</v>
      </c>
      <c r="N3084">
        <v>4336.5</v>
      </c>
      <c r="O3084">
        <v>4406.5</v>
      </c>
      <c r="P3084">
        <v>4321.25</v>
      </c>
      <c r="Q3084">
        <v>4384</v>
      </c>
      <c r="R3084">
        <v>4375.9799999999996</v>
      </c>
      <c r="S3084">
        <v>4416.75</v>
      </c>
      <c r="T3084">
        <v>4375.9799999999996</v>
      </c>
      <c r="U3084">
        <v>4395.63</v>
      </c>
      <c r="V3084">
        <v>0.08</v>
      </c>
      <c r="W3084">
        <v>0.08</v>
      </c>
      <c r="X3084">
        <v>0.08</v>
      </c>
      <c r="Y3084">
        <v>0.08</v>
      </c>
      <c r="Z3084">
        <v>0.05</v>
      </c>
      <c r="AA3084">
        <v>0.05</v>
      </c>
      <c r="AB3084">
        <v>0.05</v>
      </c>
      <c r="AC3084">
        <v>0.05</v>
      </c>
      <c r="AD3084">
        <v>427.58266473999998</v>
      </c>
      <c r="AE3084">
        <v>431.48538004</v>
      </c>
      <c r="AF3084">
        <v>425.32438501000001</v>
      </c>
      <c r="AG3084">
        <v>429.35751768</v>
      </c>
      <c r="AH3084" t="s">
        <v>12</v>
      </c>
      <c r="AI3084" t="s">
        <v>12</v>
      </c>
    </row>
    <row r="3085" spans="1:35" x14ac:dyDescent="0.25">
      <c r="A3085">
        <v>1632403800</v>
      </c>
      <c r="B3085">
        <v>61.06533554</v>
      </c>
      <c r="C3085">
        <v>63.15491033</v>
      </c>
      <c r="D3085">
        <v>60.975782340000002</v>
      </c>
      <c r="E3085">
        <v>62.44843504</v>
      </c>
      <c r="F3085">
        <v>61.06533554</v>
      </c>
      <c r="G3085">
        <v>63.15491033</v>
      </c>
      <c r="H3085">
        <v>60.975782340000002</v>
      </c>
      <c r="I3085">
        <v>62.44843504</v>
      </c>
      <c r="J3085">
        <v>4380</v>
      </c>
      <c r="K3085">
        <v>4446</v>
      </c>
      <c r="L3085">
        <v>4378.5</v>
      </c>
      <c r="M3085">
        <v>4430.5</v>
      </c>
      <c r="N3085">
        <v>4386</v>
      </c>
      <c r="O3085">
        <v>4455</v>
      </c>
      <c r="P3085">
        <v>4385.75</v>
      </c>
      <c r="Q3085">
        <v>4438</v>
      </c>
      <c r="R3085">
        <v>4406.75</v>
      </c>
      <c r="S3085">
        <v>4465.3999999999996</v>
      </c>
      <c r="T3085">
        <v>4406.75</v>
      </c>
      <c r="U3085">
        <v>4448.99</v>
      </c>
      <c r="V3085">
        <v>0.08</v>
      </c>
      <c r="W3085">
        <v>0.08</v>
      </c>
      <c r="X3085">
        <v>0.08</v>
      </c>
      <c r="Y3085">
        <v>0.08</v>
      </c>
      <c r="Z3085">
        <v>0.05</v>
      </c>
      <c r="AA3085">
        <v>0.05</v>
      </c>
      <c r="AB3085">
        <v>0.05</v>
      </c>
      <c r="AC3085">
        <v>0.05</v>
      </c>
      <c r="AD3085">
        <v>431.30887532999998</v>
      </c>
      <c r="AE3085">
        <v>436.25100727</v>
      </c>
      <c r="AF3085">
        <v>431.0637299</v>
      </c>
      <c r="AG3085">
        <v>434.57421249999999</v>
      </c>
      <c r="AH3085" t="s">
        <v>12</v>
      </c>
      <c r="AI3085" t="s">
        <v>12</v>
      </c>
    </row>
    <row r="3086" spans="1:35" x14ac:dyDescent="0.25">
      <c r="A3086">
        <v>1632490200</v>
      </c>
      <c r="B3086">
        <v>61.712108690000001</v>
      </c>
      <c r="C3086">
        <v>63.062372009999997</v>
      </c>
      <c r="D3086">
        <v>61.612605129999999</v>
      </c>
      <c r="E3086">
        <v>62.761871259999999</v>
      </c>
      <c r="F3086">
        <v>61.712108690000001</v>
      </c>
      <c r="G3086">
        <v>63.062372009999997</v>
      </c>
      <c r="H3086">
        <v>61.612605129999999</v>
      </c>
      <c r="I3086">
        <v>62.761871259999999</v>
      </c>
      <c r="J3086">
        <v>4432</v>
      </c>
      <c r="K3086">
        <v>4444.75</v>
      </c>
      <c r="L3086">
        <v>4404</v>
      </c>
      <c r="M3086">
        <v>4438.25</v>
      </c>
      <c r="N3086">
        <v>4439</v>
      </c>
      <c r="O3086">
        <v>4453</v>
      </c>
      <c r="P3086">
        <v>4410.75</v>
      </c>
      <c r="Q3086">
        <v>4445.75</v>
      </c>
      <c r="R3086">
        <v>4438.04</v>
      </c>
      <c r="S3086">
        <v>4463.12</v>
      </c>
      <c r="T3086">
        <v>4430.2700000000004</v>
      </c>
      <c r="U3086">
        <v>4455.47</v>
      </c>
      <c r="V3086">
        <v>0.08</v>
      </c>
      <c r="W3086">
        <v>0.08</v>
      </c>
      <c r="X3086">
        <v>0.08</v>
      </c>
      <c r="Y3086">
        <v>0.08</v>
      </c>
      <c r="Z3086">
        <v>0.05</v>
      </c>
      <c r="AA3086">
        <v>0.05</v>
      </c>
      <c r="AB3086">
        <v>0.05</v>
      </c>
      <c r="AC3086">
        <v>0.05</v>
      </c>
      <c r="AD3086">
        <v>432.86800029</v>
      </c>
      <c r="AE3086">
        <v>436.03527928</v>
      </c>
      <c r="AF3086">
        <v>432.64246649</v>
      </c>
      <c r="AG3086">
        <v>435.29003717000001</v>
      </c>
      <c r="AH3086" t="s">
        <v>12</v>
      </c>
      <c r="AI3086" t="s">
        <v>12</v>
      </c>
    </row>
    <row r="3087" spans="1:35" x14ac:dyDescent="0.25">
      <c r="A3087">
        <v>1632749400</v>
      </c>
      <c r="B3087">
        <v>62.269328629999997</v>
      </c>
      <c r="C3087">
        <v>62.791722329999999</v>
      </c>
      <c r="D3087">
        <v>61.876289559999996</v>
      </c>
      <c r="E3087">
        <v>62.224552029999998</v>
      </c>
      <c r="F3087">
        <v>62.269328629999997</v>
      </c>
      <c r="G3087">
        <v>62.791722329999999</v>
      </c>
      <c r="H3087">
        <v>61.876289559999996</v>
      </c>
      <c r="I3087">
        <v>62.224552029999998</v>
      </c>
      <c r="J3087">
        <v>4441</v>
      </c>
      <c r="K3087">
        <v>4463</v>
      </c>
      <c r="L3087">
        <v>4418.25</v>
      </c>
      <c r="M3087">
        <v>4425.5</v>
      </c>
      <c r="N3087">
        <v>4446</v>
      </c>
      <c r="O3087">
        <v>4472</v>
      </c>
      <c r="P3087">
        <v>4425</v>
      </c>
      <c r="Q3087">
        <v>4433</v>
      </c>
      <c r="R3087">
        <v>4441.55</v>
      </c>
      <c r="S3087">
        <v>4457.3</v>
      </c>
      <c r="T3087">
        <v>4436.1899999999996</v>
      </c>
      <c r="U3087">
        <v>4443.1000000000004</v>
      </c>
      <c r="V3087">
        <v>0.08</v>
      </c>
      <c r="W3087">
        <v>0.08</v>
      </c>
      <c r="X3087">
        <v>0.08</v>
      </c>
      <c r="Y3087">
        <v>0.08</v>
      </c>
      <c r="Z3087">
        <v>0.05</v>
      </c>
      <c r="AA3087">
        <v>0.05</v>
      </c>
      <c r="AB3087">
        <v>0.05</v>
      </c>
      <c r="AC3087">
        <v>0.05</v>
      </c>
      <c r="AD3087">
        <v>434.21139726000001</v>
      </c>
      <c r="AE3087">
        <v>435.42731860999999</v>
      </c>
      <c r="AF3087">
        <v>433.31906787999998</v>
      </c>
      <c r="AG3087">
        <v>434.04469836999999</v>
      </c>
      <c r="AH3087" t="s">
        <v>12</v>
      </c>
      <c r="AI3087" t="s">
        <v>12</v>
      </c>
    </row>
    <row r="3088" spans="1:35" x14ac:dyDescent="0.25">
      <c r="A3088">
        <v>1632835800</v>
      </c>
      <c r="B3088">
        <v>60.92603055</v>
      </c>
      <c r="C3088">
        <v>61.085236250000001</v>
      </c>
      <c r="D3088">
        <v>58.105104590000003</v>
      </c>
      <c r="E3088">
        <v>58.468292589999997</v>
      </c>
      <c r="F3088">
        <v>60.92603055</v>
      </c>
      <c r="G3088">
        <v>61.085236250000001</v>
      </c>
      <c r="H3088">
        <v>58.105104590000003</v>
      </c>
      <c r="I3088">
        <v>58.468292589999997</v>
      </c>
      <c r="J3088">
        <v>4422.25</v>
      </c>
      <c r="K3088">
        <v>4434</v>
      </c>
      <c r="L3088">
        <v>4327.5</v>
      </c>
      <c r="M3088">
        <v>4336</v>
      </c>
      <c r="N3088">
        <v>4429.75</v>
      </c>
      <c r="O3088">
        <v>4442</v>
      </c>
      <c r="P3088">
        <v>4334.75</v>
      </c>
      <c r="Q3088">
        <v>4343.5</v>
      </c>
      <c r="R3088">
        <v>4419.54</v>
      </c>
      <c r="S3088">
        <v>4419.54</v>
      </c>
      <c r="T3088">
        <v>4346.33</v>
      </c>
      <c r="U3088">
        <v>4352.6400000000003</v>
      </c>
      <c r="V3088">
        <v>0.08</v>
      </c>
      <c r="W3088">
        <v>0.08</v>
      </c>
      <c r="X3088">
        <v>0.08</v>
      </c>
      <c r="Y3088">
        <v>0.08</v>
      </c>
      <c r="Z3088">
        <v>0.05</v>
      </c>
      <c r="AA3088">
        <v>0.05</v>
      </c>
      <c r="AB3088">
        <v>0.05</v>
      </c>
      <c r="AC3088">
        <v>0.05</v>
      </c>
      <c r="AD3088">
        <v>431.15198225</v>
      </c>
      <c r="AE3088">
        <v>431.49518585999999</v>
      </c>
      <c r="AF3088">
        <v>424.53305554999997</v>
      </c>
      <c r="AG3088">
        <v>425.29790931000002</v>
      </c>
      <c r="AH3088" t="s">
        <v>12</v>
      </c>
      <c r="AI3088" t="s">
        <v>12</v>
      </c>
    </row>
    <row r="3089" spans="1:35" x14ac:dyDescent="0.25">
      <c r="A3089">
        <v>1632922200</v>
      </c>
      <c r="B3089">
        <v>59.005611819999999</v>
      </c>
      <c r="C3089">
        <v>59.756863709999998</v>
      </c>
      <c r="D3089">
        <v>58.47326777</v>
      </c>
      <c r="E3089">
        <v>58.702125959999996</v>
      </c>
      <c r="F3089">
        <v>59.005611819999999</v>
      </c>
      <c r="G3089">
        <v>59.756863709999998</v>
      </c>
      <c r="H3089">
        <v>58.47326777</v>
      </c>
      <c r="I3089">
        <v>58.702125959999996</v>
      </c>
      <c r="J3089">
        <v>4341.5</v>
      </c>
      <c r="K3089">
        <v>4370.75</v>
      </c>
      <c r="L3089">
        <v>4337</v>
      </c>
      <c r="M3089">
        <v>4342.25</v>
      </c>
      <c r="N3089">
        <v>4347.5</v>
      </c>
      <c r="O3089">
        <v>4378.75</v>
      </c>
      <c r="P3089">
        <v>4344.25</v>
      </c>
      <c r="Q3089">
        <v>4349.75</v>
      </c>
      <c r="R3089">
        <v>4366.3100000000004</v>
      </c>
      <c r="S3089">
        <v>4385.57</v>
      </c>
      <c r="T3089">
        <v>4355.08</v>
      </c>
      <c r="U3089">
        <v>4359.45</v>
      </c>
      <c r="V3089">
        <v>0.08</v>
      </c>
      <c r="W3089">
        <v>0.08</v>
      </c>
      <c r="X3089">
        <v>0.08</v>
      </c>
      <c r="Y3089">
        <v>0.08</v>
      </c>
      <c r="Z3089">
        <v>0.05</v>
      </c>
      <c r="AA3089">
        <v>0.05</v>
      </c>
      <c r="AB3089">
        <v>0.05</v>
      </c>
      <c r="AC3089">
        <v>0.05</v>
      </c>
      <c r="AD3089">
        <v>426.73936444999998</v>
      </c>
      <c r="AE3089">
        <v>428.55344065999998</v>
      </c>
      <c r="AF3089">
        <v>425.42538493000001</v>
      </c>
      <c r="AG3089">
        <v>426.01373396999998</v>
      </c>
      <c r="AH3089" t="s">
        <v>12</v>
      </c>
      <c r="AI3089" t="s">
        <v>12</v>
      </c>
    </row>
    <row r="3090" spans="1:35" x14ac:dyDescent="0.25">
      <c r="A3090">
        <v>1633008600</v>
      </c>
      <c r="B3090">
        <v>59.328998400000003</v>
      </c>
      <c r="C3090">
        <v>59.637459440000001</v>
      </c>
      <c r="D3090">
        <v>56.473246189999998</v>
      </c>
      <c r="E3090">
        <v>56.57274975</v>
      </c>
      <c r="F3090">
        <v>59.328998400000003</v>
      </c>
      <c r="G3090">
        <v>59.637459440000001</v>
      </c>
      <c r="H3090">
        <v>56.473246189999998</v>
      </c>
      <c r="I3090">
        <v>56.57274975</v>
      </c>
      <c r="J3090">
        <v>4351.75</v>
      </c>
      <c r="K3090">
        <v>4380</v>
      </c>
      <c r="L3090">
        <v>4287.5</v>
      </c>
      <c r="M3090">
        <v>4290</v>
      </c>
      <c r="N3090">
        <v>4360</v>
      </c>
      <c r="O3090">
        <v>4389</v>
      </c>
      <c r="P3090">
        <v>4294.25</v>
      </c>
      <c r="Q3090">
        <v>4297.75</v>
      </c>
      <c r="R3090">
        <v>4370.67</v>
      </c>
      <c r="S3090">
        <v>4382.55</v>
      </c>
      <c r="T3090">
        <v>4306.24</v>
      </c>
      <c r="U3090">
        <v>4307.53</v>
      </c>
      <c r="V3090">
        <v>0.06</v>
      </c>
      <c r="W3090">
        <v>0.06</v>
      </c>
      <c r="X3090">
        <v>0.06</v>
      </c>
      <c r="Y3090">
        <v>0.06</v>
      </c>
      <c r="Z3090">
        <v>0.05</v>
      </c>
      <c r="AA3090">
        <v>0.05</v>
      </c>
      <c r="AB3090">
        <v>0.05</v>
      </c>
      <c r="AC3090">
        <v>0.05</v>
      </c>
      <c r="AD3090">
        <v>427.55324729</v>
      </c>
      <c r="AE3090">
        <v>428.28868359000001</v>
      </c>
      <c r="AF3090">
        <v>420.45383554</v>
      </c>
      <c r="AG3090">
        <v>420.80684496999999</v>
      </c>
      <c r="AH3090" t="s">
        <v>12</v>
      </c>
      <c r="AI3090" t="s">
        <v>12</v>
      </c>
    </row>
    <row r="3091" spans="1:35" x14ac:dyDescent="0.25">
      <c r="A3091">
        <v>1633095000</v>
      </c>
      <c r="B3091">
        <v>57.284200210000002</v>
      </c>
      <c r="C3091">
        <v>59.27486846</v>
      </c>
      <c r="D3091">
        <v>55.811547509999997</v>
      </c>
      <c r="E3091">
        <v>58.587696870000002</v>
      </c>
      <c r="F3091">
        <v>57.284200210000002</v>
      </c>
      <c r="G3091">
        <v>59.27486846</v>
      </c>
      <c r="H3091">
        <v>55.811547509999997</v>
      </c>
      <c r="I3091">
        <v>58.587696870000002</v>
      </c>
      <c r="J3091">
        <v>4294</v>
      </c>
      <c r="K3091">
        <v>4356.25</v>
      </c>
      <c r="L3091">
        <v>4252.75</v>
      </c>
      <c r="M3091">
        <v>4336</v>
      </c>
      <c r="N3091">
        <v>4301</v>
      </c>
      <c r="O3091">
        <v>4365.75</v>
      </c>
      <c r="P3091">
        <v>4260</v>
      </c>
      <c r="Q3091">
        <v>4343.75</v>
      </c>
      <c r="R3091">
        <v>4317.16</v>
      </c>
      <c r="S3091">
        <v>4375.1899999999996</v>
      </c>
      <c r="T3091">
        <v>4288.5200000000004</v>
      </c>
      <c r="U3091">
        <v>4357.05</v>
      </c>
      <c r="V3091">
        <v>0.08</v>
      </c>
      <c r="W3091">
        <v>0.08</v>
      </c>
      <c r="X3091">
        <v>0.08</v>
      </c>
      <c r="Y3091">
        <v>0.08</v>
      </c>
      <c r="Z3091">
        <v>0.05</v>
      </c>
      <c r="AA3091">
        <v>0.05</v>
      </c>
      <c r="AB3091">
        <v>0.05</v>
      </c>
      <c r="AC3091">
        <v>0.05</v>
      </c>
      <c r="AD3091">
        <v>422.61111535999999</v>
      </c>
      <c r="AE3091">
        <v>427.56589680000002</v>
      </c>
      <c r="AF3091">
        <v>418.93393386000002</v>
      </c>
      <c r="AG3091">
        <v>425.80781180999998</v>
      </c>
      <c r="AH3091" t="s">
        <v>12</v>
      </c>
      <c r="AI3091" t="s">
        <v>12</v>
      </c>
    </row>
    <row r="3092" spans="1:35" x14ac:dyDescent="0.25">
      <c r="A3092">
        <v>1633354200</v>
      </c>
      <c r="B3092">
        <v>58.070278350000002</v>
      </c>
      <c r="C3092">
        <v>58.440431590000003</v>
      </c>
      <c r="D3092">
        <v>55.373731839999998</v>
      </c>
      <c r="E3092">
        <v>56.299114959999997</v>
      </c>
      <c r="F3092">
        <v>58.070278350000002</v>
      </c>
      <c r="G3092">
        <v>58.440431590000003</v>
      </c>
      <c r="H3092">
        <v>55.373731839999998</v>
      </c>
      <c r="I3092">
        <v>56.299114959999997</v>
      </c>
      <c r="J3092">
        <v>4343</v>
      </c>
      <c r="K3092">
        <v>4354.5</v>
      </c>
      <c r="L3092">
        <v>4259.5</v>
      </c>
      <c r="M3092">
        <v>4283.5</v>
      </c>
      <c r="N3092">
        <v>4349</v>
      </c>
      <c r="O3092">
        <v>4362</v>
      </c>
      <c r="P3092">
        <v>4267.5</v>
      </c>
      <c r="Q3092">
        <v>4291.25</v>
      </c>
      <c r="R3092">
        <v>4348.84</v>
      </c>
      <c r="S3092">
        <v>4355.51</v>
      </c>
      <c r="T3092">
        <v>4278.9399999999996</v>
      </c>
      <c r="U3092">
        <v>4300.47</v>
      </c>
      <c r="V3092">
        <v>0.08</v>
      </c>
      <c r="W3092">
        <v>0.08</v>
      </c>
      <c r="X3092">
        <v>0.08</v>
      </c>
      <c r="Y3092">
        <v>0.08</v>
      </c>
      <c r="Z3092">
        <v>0.05</v>
      </c>
      <c r="AA3092">
        <v>0.05</v>
      </c>
      <c r="AB3092">
        <v>0.05</v>
      </c>
      <c r="AC3092">
        <v>0.05</v>
      </c>
      <c r="AD3092">
        <v>424.59189046</v>
      </c>
      <c r="AE3092">
        <v>425.53324892000001</v>
      </c>
      <c r="AF3092">
        <v>418.08082775000003</v>
      </c>
      <c r="AG3092">
        <v>420.31655410000002</v>
      </c>
      <c r="AH3092" t="s">
        <v>12</v>
      </c>
      <c r="AI3092" t="s">
        <v>12</v>
      </c>
    </row>
    <row r="3093" spans="1:35" x14ac:dyDescent="0.25">
      <c r="A3093">
        <v>1633440600</v>
      </c>
      <c r="B3093">
        <v>56.925987390000003</v>
      </c>
      <c r="C3093">
        <v>58.975760749999999</v>
      </c>
      <c r="D3093">
        <v>56.587675279999999</v>
      </c>
      <c r="E3093">
        <v>58.010576210000004</v>
      </c>
      <c r="F3093">
        <v>56.925987390000003</v>
      </c>
      <c r="G3093">
        <v>58.975760749999999</v>
      </c>
      <c r="H3093">
        <v>56.587675279999999</v>
      </c>
      <c r="I3093">
        <v>58.010576210000004</v>
      </c>
      <c r="J3093">
        <v>4286.5</v>
      </c>
      <c r="K3093">
        <v>4351.5</v>
      </c>
      <c r="L3093">
        <v>4262.5</v>
      </c>
      <c r="M3093">
        <v>4326.25</v>
      </c>
      <c r="N3093">
        <v>4295.75</v>
      </c>
      <c r="O3093">
        <v>4359.75</v>
      </c>
      <c r="P3093">
        <v>4269</v>
      </c>
      <c r="Q3093">
        <v>4334</v>
      </c>
      <c r="R3093">
        <v>4309.87</v>
      </c>
      <c r="S3093">
        <v>4369.2299999999996</v>
      </c>
      <c r="T3093">
        <v>4309.87</v>
      </c>
      <c r="U3093">
        <v>4345.71</v>
      </c>
      <c r="V3093">
        <v>0.08</v>
      </c>
      <c r="W3093">
        <v>0.08</v>
      </c>
      <c r="X3093">
        <v>0.08</v>
      </c>
      <c r="Y3093">
        <v>0.08</v>
      </c>
      <c r="Z3093">
        <v>0.05</v>
      </c>
      <c r="AA3093">
        <v>0.05</v>
      </c>
      <c r="AB3093">
        <v>0.05</v>
      </c>
      <c r="AC3093">
        <v>0.05</v>
      </c>
      <c r="AD3093">
        <v>421.88548487999998</v>
      </c>
      <c r="AE3093">
        <v>427.03353897</v>
      </c>
      <c r="AF3093">
        <v>421.05199040000002</v>
      </c>
      <c r="AG3093">
        <v>424.68994863</v>
      </c>
      <c r="AH3093" t="s">
        <v>12</v>
      </c>
      <c r="AI3093" t="s">
        <v>12</v>
      </c>
    </row>
    <row r="3094" spans="1:35" x14ac:dyDescent="0.25">
      <c r="A3094">
        <v>1633527000</v>
      </c>
      <c r="B3094">
        <v>56.493146899999999</v>
      </c>
      <c r="C3094">
        <v>58.846406119999997</v>
      </c>
      <c r="D3094">
        <v>55.796621969999997</v>
      </c>
      <c r="E3094">
        <v>58.766803279999998</v>
      </c>
      <c r="F3094">
        <v>56.493146899999999</v>
      </c>
      <c r="G3094">
        <v>58.846406119999997</v>
      </c>
      <c r="H3094">
        <v>55.796621969999997</v>
      </c>
      <c r="I3094">
        <v>58.766803279999998</v>
      </c>
      <c r="J3094">
        <v>4323.5</v>
      </c>
      <c r="K3094">
        <v>4349.25</v>
      </c>
      <c r="L3094">
        <v>4266</v>
      </c>
      <c r="M3094">
        <v>4346.25</v>
      </c>
      <c r="N3094">
        <v>4334</v>
      </c>
      <c r="O3094">
        <v>4357.5</v>
      </c>
      <c r="P3094">
        <v>4273.75</v>
      </c>
      <c r="Q3094">
        <v>4354</v>
      </c>
      <c r="R3094">
        <v>4319.57</v>
      </c>
      <c r="S3094">
        <v>4365.57</v>
      </c>
      <c r="T3094">
        <v>4290.49</v>
      </c>
      <c r="U3094">
        <v>4363.5600000000004</v>
      </c>
      <c r="V3094">
        <v>0.08</v>
      </c>
      <c r="W3094">
        <v>0.08</v>
      </c>
      <c r="X3094">
        <v>0.08</v>
      </c>
      <c r="Y3094">
        <v>0.08</v>
      </c>
      <c r="Z3094">
        <v>0.05</v>
      </c>
      <c r="AA3094">
        <v>0.05</v>
      </c>
      <c r="AB3094">
        <v>0.05</v>
      </c>
      <c r="AC3094">
        <v>0.05</v>
      </c>
      <c r="AD3094">
        <v>420.93432059000003</v>
      </c>
      <c r="AE3094">
        <v>426.67062566999999</v>
      </c>
      <c r="AF3094">
        <v>419.23791419999998</v>
      </c>
      <c r="AG3094">
        <v>426.45499575000002</v>
      </c>
      <c r="AH3094" t="s">
        <v>12</v>
      </c>
      <c r="AI3094" t="s">
        <v>12</v>
      </c>
    </row>
    <row r="3095" spans="1:35" x14ac:dyDescent="0.25">
      <c r="A3095">
        <v>1633613400</v>
      </c>
      <c r="B3095">
        <v>60.179753849999997</v>
      </c>
      <c r="C3095">
        <v>61.498126280000001</v>
      </c>
      <c r="D3095">
        <v>60.090200639999999</v>
      </c>
      <c r="E3095">
        <v>60.259356689999997</v>
      </c>
      <c r="F3095">
        <v>60.179753849999997</v>
      </c>
      <c r="G3095">
        <v>61.498126280000001</v>
      </c>
      <c r="H3095">
        <v>60.090200639999999</v>
      </c>
      <c r="I3095">
        <v>60.259356689999997</v>
      </c>
      <c r="J3095">
        <v>4350</v>
      </c>
      <c r="K3095">
        <v>4412.75</v>
      </c>
      <c r="L3095">
        <v>4350</v>
      </c>
      <c r="M3095">
        <v>4382.25</v>
      </c>
      <c r="N3095">
        <v>4355.25</v>
      </c>
      <c r="O3095">
        <v>4421.5</v>
      </c>
      <c r="P3095">
        <v>4355</v>
      </c>
      <c r="Q3095">
        <v>4390</v>
      </c>
      <c r="R3095">
        <v>4383.7299999999996</v>
      </c>
      <c r="S3095">
        <v>4429.97</v>
      </c>
      <c r="T3095">
        <v>4383.7299999999996</v>
      </c>
      <c r="U3095">
        <v>4399.75</v>
      </c>
      <c r="V3095">
        <v>0.08</v>
      </c>
      <c r="W3095">
        <v>0.08</v>
      </c>
      <c r="X3095">
        <v>0.08</v>
      </c>
      <c r="Y3095">
        <v>0.08</v>
      </c>
      <c r="Z3095">
        <v>0.05</v>
      </c>
      <c r="AA3095">
        <v>0.05</v>
      </c>
      <c r="AB3095">
        <v>0.05</v>
      </c>
      <c r="AC3095">
        <v>0.05</v>
      </c>
      <c r="AD3095">
        <v>429.87722600000001</v>
      </c>
      <c r="AE3095">
        <v>433.10333989999998</v>
      </c>
      <c r="AF3095">
        <v>429.69091546999999</v>
      </c>
      <c r="AG3095">
        <v>430.14198306999998</v>
      </c>
      <c r="AH3095" t="s">
        <v>12</v>
      </c>
      <c r="AI3095" t="s">
        <v>12</v>
      </c>
    </row>
    <row r="3096" spans="1:35" x14ac:dyDescent="0.25">
      <c r="A3096">
        <v>1633699800</v>
      </c>
      <c r="B3096">
        <v>60.632495050000003</v>
      </c>
      <c r="C3096">
        <v>60.776775209999997</v>
      </c>
      <c r="D3096">
        <v>59.667310499999999</v>
      </c>
      <c r="E3096">
        <v>59.911094230000003</v>
      </c>
      <c r="F3096">
        <v>60.632495050000003</v>
      </c>
      <c r="G3096">
        <v>60.776775209999997</v>
      </c>
      <c r="H3096">
        <v>59.667310499999999</v>
      </c>
      <c r="I3096">
        <v>59.911094230000003</v>
      </c>
      <c r="J3096">
        <v>4386.25</v>
      </c>
      <c r="K3096">
        <v>4399.75</v>
      </c>
      <c r="L3096">
        <v>4369.5</v>
      </c>
      <c r="M3096">
        <v>4374.5</v>
      </c>
      <c r="N3096">
        <v>4390.5</v>
      </c>
      <c r="O3096">
        <v>4407.75</v>
      </c>
      <c r="P3096">
        <v>4376.25</v>
      </c>
      <c r="Q3096">
        <v>4382.25</v>
      </c>
      <c r="R3096">
        <v>4406.51</v>
      </c>
      <c r="S3096">
        <v>4412.0200000000004</v>
      </c>
      <c r="T3096">
        <v>4386.22</v>
      </c>
      <c r="U3096">
        <v>4391.3500000000004</v>
      </c>
      <c r="V3096">
        <v>0.08</v>
      </c>
      <c r="W3096">
        <v>0.08</v>
      </c>
      <c r="X3096">
        <v>0.08</v>
      </c>
      <c r="Y3096">
        <v>0.08</v>
      </c>
      <c r="Z3096">
        <v>0.05</v>
      </c>
      <c r="AA3096">
        <v>0.05</v>
      </c>
      <c r="AB3096">
        <v>0.05</v>
      </c>
      <c r="AC3096">
        <v>0.05</v>
      </c>
      <c r="AD3096">
        <v>430.94606009</v>
      </c>
      <c r="AE3096">
        <v>431.34809860000001</v>
      </c>
      <c r="AF3096">
        <v>428.70052792000001</v>
      </c>
      <c r="AG3096">
        <v>429.35751768</v>
      </c>
      <c r="AH3096" t="s">
        <v>12</v>
      </c>
      <c r="AI3096" t="s">
        <v>12</v>
      </c>
    </row>
    <row r="3097" spans="1:35" x14ac:dyDescent="0.25">
      <c r="A3097">
        <v>1633959000</v>
      </c>
      <c r="B3097">
        <v>59.65238497</v>
      </c>
      <c r="C3097">
        <v>60.921055379999999</v>
      </c>
      <c r="D3097">
        <v>58.612572759999999</v>
      </c>
      <c r="E3097">
        <v>58.637448650000003</v>
      </c>
      <c r="F3097">
        <v>59.65238497</v>
      </c>
      <c r="G3097">
        <v>60.921055379999999</v>
      </c>
      <c r="H3097">
        <v>58.612572759999999</v>
      </c>
      <c r="I3097">
        <v>58.637448650000003</v>
      </c>
      <c r="J3097">
        <v>4374</v>
      </c>
      <c r="K3097">
        <v>4399.25</v>
      </c>
      <c r="L3097">
        <v>4337</v>
      </c>
      <c r="M3097">
        <v>4343.25</v>
      </c>
      <c r="N3097">
        <v>4381</v>
      </c>
      <c r="O3097">
        <v>4407.5</v>
      </c>
      <c r="P3097">
        <v>4344</v>
      </c>
      <c r="Q3097">
        <v>4351</v>
      </c>
      <c r="R3097">
        <v>4385.4399999999996</v>
      </c>
      <c r="S3097">
        <v>4415.88</v>
      </c>
      <c r="T3097">
        <v>4360.59</v>
      </c>
      <c r="U3097">
        <v>4361.2</v>
      </c>
      <c r="V3097" t="s">
        <v>12</v>
      </c>
      <c r="W3097" t="s">
        <v>12</v>
      </c>
      <c r="X3097" t="s">
        <v>12</v>
      </c>
      <c r="Y3097" t="s">
        <v>12</v>
      </c>
      <c r="Z3097" t="s">
        <v>12</v>
      </c>
      <c r="AA3097" t="s">
        <v>12</v>
      </c>
      <c r="AB3097" t="s">
        <v>12</v>
      </c>
      <c r="AC3097" t="s">
        <v>12</v>
      </c>
      <c r="AD3097">
        <v>428.67111046999997</v>
      </c>
      <c r="AE3097">
        <v>431.71091383999999</v>
      </c>
      <c r="AF3097">
        <v>426.18043287</v>
      </c>
      <c r="AG3097">
        <v>426.24907359000002</v>
      </c>
      <c r="AH3097" t="s">
        <v>12</v>
      </c>
      <c r="AI3097" t="s">
        <v>12</v>
      </c>
    </row>
    <row r="3098" spans="1:35" x14ac:dyDescent="0.25">
      <c r="A3098">
        <v>1634045400</v>
      </c>
      <c r="B3098">
        <v>59.04043807</v>
      </c>
      <c r="C3098">
        <v>59.204618940000003</v>
      </c>
      <c r="D3098">
        <v>57.871271219999997</v>
      </c>
      <c r="E3098">
        <v>58.229484040000003</v>
      </c>
      <c r="F3098">
        <v>59.04043807</v>
      </c>
      <c r="G3098">
        <v>59.204618940000003</v>
      </c>
      <c r="H3098">
        <v>57.871271219999997</v>
      </c>
      <c r="I3098">
        <v>58.229484040000003</v>
      </c>
      <c r="J3098">
        <v>4339.5</v>
      </c>
      <c r="K3098">
        <v>4357.75</v>
      </c>
      <c r="L3098">
        <v>4311</v>
      </c>
      <c r="M3098">
        <v>4333.25</v>
      </c>
      <c r="N3098">
        <v>4347.75</v>
      </c>
      <c r="O3098">
        <v>4365</v>
      </c>
      <c r="P3098">
        <v>4317.25</v>
      </c>
      <c r="Q3098">
        <v>4340.75</v>
      </c>
      <c r="R3098">
        <v>4368.3100000000004</v>
      </c>
      <c r="S3098">
        <v>4374.8900000000003</v>
      </c>
      <c r="T3098">
        <v>4342.09</v>
      </c>
      <c r="U3098">
        <v>4350.6400000000003</v>
      </c>
      <c r="V3098">
        <v>0.08</v>
      </c>
      <c r="W3098">
        <v>0.08</v>
      </c>
      <c r="X3098">
        <v>0.08</v>
      </c>
      <c r="Y3098">
        <v>0.08</v>
      </c>
      <c r="Z3098">
        <v>0.05</v>
      </c>
      <c r="AA3098">
        <v>0.05</v>
      </c>
      <c r="AB3098">
        <v>0.05</v>
      </c>
      <c r="AC3098">
        <v>0.05</v>
      </c>
      <c r="AD3098">
        <v>427.21004369000002</v>
      </c>
      <c r="AE3098">
        <v>427.63169383000002</v>
      </c>
      <c r="AF3098">
        <v>424.37616248</v>
      </c>
      <c r="AG3098">
        <v>425.19985113000001</v>
      </c>
      <c r="AH3098" t="s">
        <v>12</v>
      </c>
      <c r="AI3098" t="s">
        <v>12</v>
      </c>
    </row>
    <row r="3099" spans="1:35" x14ac:dyDescent="0.25">
      <c r="A3099">
        <v>1634131800</v>
      </c>
      <c r="B3099">
        <v>58.627498289999998</v>
      </c>
      <c r="C3099">
        <v>59.189693409999997</v>
      </c>
      <c r="D3099">
        <v>57.368778239999997</v>
      </c>
      <c r="E3099">
        <v>58.806604700000001</v>
      </c>
      <c r="F3099">
        <v>58.627498289999998</v>
      </c>
      <c r="G3099">
        <v>59.189693409999997</v>
      </c>
      <c r="H3099">
        <v>57.368778239999997</v>
      </c>
      <c r="I3099">
        <v>58.806604700000001</v>
      </c>
      <c r="J3099">
        <v>4322</v>
      </c>
      <c r="K3099">
        <v>4354</v>
      </c>
      <c r="L3099">
        <v>4313</v>
      </c>
      <c r="M3099">
        <v>4347.5</v>
      </c>
      <c r="N3099">
        <v>4327.5</v>
      </c>
      <c r="O3099">
        <v>4364.75</v>
      </c>
      <c r="P3099">
        <v>4318.75</v>
      </c>
      <c r="Q3099">
        <v>4355</v>
      </c>
      <c r="R3099">
        <v>4358.01</v>
      </c>
      <c r="S3099">
        <v>4372.87</v>
      </c>
      <c r="T3099">
        <v>4329.92</v>
      </c>
      <c r="U3099">
        <v>4363.79</v>
      </c>
      <c r="V3099">
        <v>0.08</v>
      </c>
      <c r="W3099">
        <v>0.08</v>
      </c>
      <c r="X3099">
        <v>0.08</v>
      </c>
      <c r="Y3099">
        <v>0.08</v>
      </c>
      <c r="Z3099">
        <v>0.05</v>
      </c>
      <c r="AA3099">
        <v>0.05</v>
      </c>
      <c r="AB3099">
        <v>0.05</v>
      </c>
      <c r="AC3099">
        <v>0.05</v>
      </c>
      <c r="AD3099">
        <v>426.26868522000001</v>
      </c>
      <c r="AE3099">
        <v>427.58266473999998</v>
      </c>
      <c r="AF3099">
        <v>423.16024112999997</v>
      </c>
      <c r="AG3099">
        <v>426.72955863999999</v>
      </c>
      <c r="AH3099" t="s">
        <v>12</v>
      </c>
      <c r="AI3099" t="s">
        <v>12</v>
      </c>
    </row>
    <row r="3100" spans="1:35" x14ac:dyDescent="0.25">
      <c r="A3100">
        <v>1634218200</v>
      </c>
      <c r="B3100">
        <v>60.418562389999998</v>
      </c>
      <c r="C3100">
        <v>61.851413669999999</v>
      </c>
      <c r="D3100">
        <v>60.209604910000003</v>
      </c>
      <c r="E3100">
        <v>61.77181083</v>
      </c>
      <c r="F3100">
        <v>60.418562389999998</v>
      </c>
      <c r="G3100">
        <v>61.851413669999999</v>
      </c>
      <c r="H3100">
        <v>60.209604910000003</v>
      </c>
      <c r="I3100">
        <v>61.77181083</v>
      </c>
      <c r="J3100">
        <v>4348.5</v>
      </c>
      <c r="K3100">
        <v>4429.25</v>
      </c>
      <c r="L3100">
        <v>4348.5</v>
      </c>
      <c r="M3100">
        <v>4421.5</v>
      </c>
      <c r="N3100">
        <v>4354.75</v>
      </c>
      <c r="O3100">
        <v>4437.25</v>
      </c>
      <c r="P3100">
        <v>4354</v>
      </c>
      <c r="Q3100">
        <v>4429</v>
      </c>
      <c r="R3100">
        <v>4386.75</v>
      </c>
      <c r="S3100">
        <v>4439.7299999999996</v>
      </c>
      <c r="T3100">
        <v>4386.75</v>
      </c>
      <c r="U3100">
        <v>4438.25</v>
      </c>
      <c r="V3100">
        <v>0.08</v>
      </c>
      <c r="W3100">
        <v>0.08</v>
      </c>
      <c r="X3100">
        <v>0.08</v>
      </c>
      <c r="Y3100">
        <v>0.08</v>
      </c>
      <c r="Z3100">
        <v>0.05</v>
      </c>
      <c r="AA3100">
        <v>0.05</v>
      </c>
      <c r="AB3100">
        <v>0.05</v>
      </c>
      <c r="AC3100">
        <v>0.05</v>
      </c>
      <c r="AD3100">
        <v>430.55382739999999</v>
      </c>
      <c r="AE3100">
        <v>434.06430999999998</v>
      </c>
      <c r="AF3100">
        <v>430.06353653000002</v>
      </c>
      <c r="AG3100">
        <v>433.90741692</v>
      </c>
      <c r="AH3100" t="s">
        <v>12</v>
      </c>
      <c r="AI3100" t="s">
        <v>12</v>
      </c>
    </row>
    <row r="3101" spans="1:35" x14ac:dyDescent="0.25">
      <c r="A3101">
        <v>1634304600</v>
      </c>
      <c r="B3101">
        <v>62.761871259999999</v>
      </c>
      <c r="C3101">
        <v>63.35889263</v>
      </c>
      <c r="D3101">
        <v>62.448484790000002</v>
      </c>
      <c r="E3101">
        <v>63.194711750000003</v>
      </c>
      <c r="F3101">
        <v>62.761871259999999</v>
      </c>
      <c r="G3101">
        <v>63.35889263</v>
      </c>
      <c r="H3101">
        <v>62.448484790000002</v>
      </c>
      <c r="I3101">
        <v>63.194711750000003</v>
      </c>
      <c r="J3101">
        <v>4426.25</v>
      </c>
      <c r="K3101">
        <v>4459.5</v>
      </c>
      <c r="L3101">
        <v>4420</v>
      </c>
      <c r="M3101">
        <v>4455</v>
      </c>
      <c r="N3101">
        <v>4433</v>
      </c>
      <c r="O3101">
        <v>4467.5</v>
      </c>
      <c r="P3101">
        <v>4426.25</v>
      </c>
      <c r="Q3101">
        <v>4462.5</v>
      </c>
      <c r="R3101">
        <v>4447.6899999999996</v>
      </c>
      <c r="S3101">
        <v>4475.82</v>
      </c>
      <c r="T3101">
        <v>4447.6899999999996</v>
      </c>
      <c r="U3101">
        <v>4471.38</v>
      </c>
      <c r="V3101">
        <v>0.08</v>
      </c>
      <c r="W3101">
        <v>0.08</v>
      </c>
      <c r="X3101">
        <v>0.08</v>
      </c>
      <c r="Y3101">
        <v>0.08</v>
      </c>
      <c r="Z3101">
        <v>0.05</v>
      </c>
      <c r="AA3101">
        <v>0.05</v>
      </c>
      <c r="AB3101">
        <v>0.05</v>
      </c>
      <c r="AC3101">
        <v>0.05</v>
      </c>
      <c r="AD3101">
        <v>436.11372582000001</v>
      </c>
      <c r="AE3101">
        <v>437.59440424000002</v>
      </c>
      <c r="AF3101">
        <v>435.46654188000002</v>
      </c>
      <c r="AG3101">
        <v>437.21197735999999</v>
      </c>
      <c r="AH3101" t="s">
        <v>12</v>
      </c>
      <c r="AI3101" t="s">
        <v>12</v>
      </c>
    </row>
    <row r="3102" spans="1:35" x14ac:dyDescent="0.25">
      <c r="A3102">
        <v>1634563800</v>
      </c>
      <c r="B3102">
        <v>62.363857009999997</v>
      </c>
      <c r="C3102">
        <v>63.901187040000003</v>
      </c>
      <c r="D3102">
        <v>62.080222110000001</v>
      </c>
      <c r="E3102">
        <v>63.786757940000001</v>
      </c>
      <c r="F3102">
        <v>62.363857009999997</v>
      </c>
      <c r="G3102">
        <v>63.901187040000003</v>
      </c>
      <c r="H3102">
        <v>62.080222110000001</v>
      </c>
      <c r="I3102">
        <v>63.786757940000001</v>
      </c>
      <c r="J3102">
        <v>4460</v>
      </c>
      <c r="K3102">
        <v>4472</v>
      </c>
      <c r="L3102">
        <v>4430</v>
      </c>
      <c r="M3102">
        <v>4470</v>
      </c>
      <c r="N3102">
        <v>4465.5</v>
      </c>
      <c r="O3102">
        <v>4479.75</v>
      </c>
      <c r="P3102">
        <v>4436.25</v>
      </c>
      <c r="Q3102">
        <v>4477.5</v>
      </c>
      <c r="R3102">
        <v>4463.72</v>
      </c>
      <c r="S3102">
        <v>4488.75</v>
      </c>
      <c r="T3102">
        <v>4447.47</v>
      </c>
      <c r="U3102">
        <v>4486.47</v>
      </c>
      <c r="V3102">
        <v>0.08</v>
      </c>
      <c r="W3102">
        <v>0.08</v>
      </c>
      <c r="X3102">
        <v>0.08</v>
      </c>
      <c r="Y3102">
        <v>0.08</v>
      </c>
      <c r="Z3102">
        <v>0.05</v>
      </c>
      <c r="AA3102">
        <v>0.05</v>
      </c>
      <c r="AB3102">
        <v>0.05</v>
      </c>
      <c r="AC3102">
        <v>0.05</v>
      </c>
      <c r="AD3102">
        <v>435.34887207000003</v>
      </c>
      <c r="AE3102">
        <v>438.85935468000002</v>
      </c>
      <c r="AF3102">
        <v>434.66246486</v>
      </c>
      <c r="AG3102">
        <v>438.50634524999998</v>
      </c>
      <c r="AH3102" t="s">
        <v>12</v>
      </c>
      <c r="AI3102" t="s">
        <v>12</v>
      </c>
    </row>
    <row r="3103" spans="1:35" x14ac:dyDescent="0.25">
      <c r="A3103">
        <v>1634650200</v>
      </c>
      <c r="B3103">
        <v>64.483282869999996</v>
      </c>
      <c r="C3103">
        <v>65.254435470000004</v>
      </c>
      <c r="D3103">
        <v>64.214623250000002</v>
      </c>
      <c r="E3103">
        <v>65.239509929999997</v>
      </c>
      <c r="F3103">
        <v>64.483282869999996</v>
      </c>
      <c r="G3103">
        <v>65.254435470000004</v>
      </c>
      <c r="H3103">
        <v>64.214623250000002</v>
      </c>
      <c r="I3103">
        <v>65.239509929999997</v>
      </c>
      <c r="J3103">
        <v>4465.5</v>
      </c>
      <c r="K3103">
        <v>4510.5</v>
      </c>
      <c r="L3103">
        <v>4464.75</v>
      </c>
      <c r="M3103">
        <v>4504</v>
      </c>
      <c r="N3103">
        <v>4475.75</v>
      </c>
      <c r="O3103">
        <v>4517.5</v>
      </c>
      <c r="P3103">
        <v>4471.75</v>
      </c>
      <c r="Q3103">
        <v>4511.25</v>
      </c>
      <c r="R3103">
        <v>4497.34</v>
      </c>
      <c r="S3103">
        <v>4520.3999999999996</v>
      </c>
      <c r="T3103">
        <v>4496.41</v>
      </c>
      <c r="U3103">
        <v>4519.6400000000003</v>
      </c>
      <c r="V3103">
        <v>0.08</v>
      </c>
      <c r="W3103">
        <v>0.08</v>
      </c>
      <c r="X3103">
        <v>0.08</v>
      </c>
      <c r="Y3103">
        <v>0.08</v>
      </c>
      <c r="Z3103">
        <v>0.03</v>
      </c>
      <c r="AA3103">
        <v>0.03</v>
      </c>
      <c r="AB3103">
        <v>0.03</v>
      </c>
      <c r="AC3103">
        <v>0.03</v>
      </c>
      <c r="AD3103">
        <v>440.20275164999998</v>
      </c>
      <c r="AE3103">
        <v>441.95799295</v>
      </c>
      <c r="AF3103">
        <v>439.56537351999998</v>
      </c>
      <c r="AG3103">
        <v>441.88935222999999</v>
      </c>
      <c r="AH3103" t="s">
        <v>12</v>
      </c>
      <c r="AI3103" t="s">
        <v>12</v>
      </c>
    </row>
    <row r="3104" spans="1:35" x14ac:dyDescent="0.25">
      <c r="A3104">
        <v>1634736600</v>
      </c>
      <c r="B3104">
        <v>65.428566700000005</v>
      </c>
      <c r="C3104">
        <v>66.135041990000005</v>
      </c>
      <c r="D3104">
        <v>65.383790099999999</v>
      </c>
      <c r="E3104">
        <v>65.970861110000001</v>
      </c>
      <c r="F3104">
        <v>65.428566700000005</v>
      </c>
      <c r="G3104">
        <v>66.135041990000005</v>
      </c>
      <c r="H3104">
        <v>65.383790099999999</v>
      </c>
      <c r="I3104">
        <v>65.970861110000001</v>
      </c>
      <c r="J3104">
        <v>4506</v>
      </c>
      <c r="K3104">
        <v>4524.75</v>
      </c>
      <c r="L3104">
        <v>4497</v>
      </c>
      <c r="M3104">
        <v>4521</v>
      </c>
      <c r="N3104">
        <v>4516</v>
      </c>
      <c r="O3104">
        <v>4532.25</v>
      </c>
      <c r="P3104">
        <v>4504</v>
      </c>
      <c r="Q3104">
        <v>4528</v>
      </c>
      <c r="R3104">
        <v>4524.42</v>
      </c>
      <c r="S3104">
        <v>4540.87</v>
      </c>
      <c r="T3104">
        <v>4524.3999999999996</v>
      </c>
      <c r="U3104">
        <v>4536.2</v>
      </c>
      <c r="V3104">
        <v>0.08</v>
      </c>
      <c r="W3104">
        <v>0.08</v>
      </c>
      <c r="X3104">
        <v>0.08</v>
      </c>
      <c r="Y3104">
        <v>0.08</v>
      </c>
      <c r="Z3104">
        <v>0.03</v>
      </c>
      <c r="AA3104">
        <v>0.03</v>
      </c>
      <c r="AB3104">
        <v>0.03</v>
      </c>
      <c r="AC3104">
        <v>0.03</v>
      </c>
      <c r="AD3104">
        <v>442.36983728000001</v>
      </c>
      <c r="AE3104">
        <v>443.94072921999998</v>
      </c>
      <c r="AF3104">
        <v>442.25216747000002</v>
      </c>
      <c r="AG3104">
        <v>443.62498190000002</v>
      </c>
      <c r="AH3104" t="s">
        <v>12</v>
      </c>
      <c r="AI3104" t="s">
        <v>12</v>
      </c>
    </row>
    <row r="3105" spans="1:35" x14ac:dyDescent="0.25">
      <c r="A3105">
        <v>1634823000</v>
      </c>
      <c r="B3105">
        <v>65.702201489999993</v>
      </c>
      <c r="C3105">
        <v>66.597733550000001</v>
      </c>
      <c r="D3105">
        <v>65.508169550000005</v>
      </c>
      <c r="E3105">
        <v>66.503205159999993</v>
      </c>
      <c r="F3105">
        <v>65.702201489999993</v>
      </c>
      <c r="G3105">
        <v>66.597733550000001</v>
      </c>
      <c r="H3105">
        <v>65.508169550000005</v>
      </c>
      <c r="I3105">
        <v>66.503205159999993</v>
      </c>
      <c r="J3105">
        <v>4513</v>
      </c>
      <c r="K3105">
        <v>4535.5</v>
      </c>
      <c r="L3105">
        <v>4504.75</v>
      </c>
      <c r="M3105">
        <v>4534.75</v>
      </c>
      <c r="N3105">
        <v>4525</v>
      </c>
      <c r="O3105">
        <v>4543.25</v>
      </c>
      <c r="P3105">
        <v>4510.25</v>
      </c>
      <c r="Q3105">
        <v>4541.75</v>
      </c>
      <c r="R3105">
        <v>4532.24</v>
      </c>
      <c r="S3105">
        <v>4551.4399999999996</v>
      </c>
      <c r="T3105">
        <v>4526.8900000000003</v>
      </c>
      <c r="U3105">
        <v>4549.79</v>
      </c>
      <c r="V3105">
        <v>0.08</v>
      </c>
      <c r="W3105">
        <v>0.08</v>
      </c>
      <c r="X3105">
        <v>0.08</v>
      </c>
      <c r="Y3105">
        <v>0.08</v>
      </c>
      <c r="Z3105">
        <v>0.03</v>
      </c>
      <c r="AA3105">
        <v>0.03</v>
      </c>
      <c r="AB3105">
        <v>0.03</v>
      </c>
      <c r="AC3105">
        <v>0.03</v>
      </c>
      <c r="AD3105">
        <v>442.99740959000002</v>
      </c>
      <c r="AE3105">
        <v>445.01642737999998</v>
      </c>
      <c r="AF3105">
        <v>442.54634198999997</v>
      </c>
      <c r="AG3105">
        <v>444.78206834000002</v>
      </c>
      <c r="AH3105" t="s">
        <v>12</v>
      </c>
      <c r="AI3105" t="s">
        <v>12</v>
      </c>
    </row>
    <row r="3106" spans="1:35" x14ac:dyDescent="0.25">
      <c r="A3106">
        <v>1634909400</v>
      </c>
      <c r="B3106">
        <v>66.29922286</v>
      </c>
      <c r="C3106">
        <v>66.970871900000006</v>
      </c>
      <c r="D3106">
        <v>65.373839739999994</v>
      </c>
      <c r="E3106">
        <v>66.279322149999999</v>
      </c>
      <c r="F3106">
        <v>66.29922286</v>
      </c>
      <c r="G3106">
        <v>66.970871900000006</v>
      </c>
      <c r="H3106">
        <v>65.373839739999994</v>
      </c>
      <c r="I3106">
        <v>66.279322149999999</v>
      </c>
      <c r="J3106">
        <v>4523.25</v>
      </c>
      <c r="K3106">
        <v>4543</v>
      </c>
      <c r="L3106">
        <v>4509.5</v>
      </c>
      <c r="M3106">
        <v>4529.75</v>
      </c>
      <c r="N3106">
        <v>4530</v>
      </c>
      <c r="O3106">
        <v>4551.5</v>
      </c>
      <c r="P3106">
        <v>4515.25</v>
      </c>
      <c r="Q3106">
        <v>4536.5</v>
      </c>
      <c r="R3106">
        <v>4546.12</v>
      </c>
      <c r="S3106">
        <v>4559.67</v>
      </c>
      <c r="T3106">
        <v>4524</v>
      </c>
      <c r="U3106">
        <v>4544.91</v>
      </c>
      <c r="V3106">
        <v>0.08</v>
      </c>
      <c r="W3106">
        <v>0.08</v>
      </c>
      <c r="X3106">
        <v>0.08</v>
      </c>
      <c r="Y3106">
        <v>0.08</v>
      </c>
      <c r="Z3106">
        <v>0.05</v>
      </c>
      <c r="AA3106">
        <v>0.05</v>
      </c>
      <c r="AB3106">
        <v>0.05</v>
      </c>
      <c r="AC3106">
        <v>0.05</v>
      </c>
      <c r="AD3106">
        <v>444.33100074999999</v>
      </c>
      <c r="AE3106">
        <v>445.84109661999997</v>
      </c>
      <c r="AF3106">
        <v>442.29139074</v>
      </c>
      <c r="AG3106">
        <v>444.32119492999999</v>
      </c>
      <c r="AH3106" t="s">
        <v>12</v>
      </c>
      <c r="AI3106" t="s">
        <v>12</v>
      </c>
    </row>
    <row r="3107" spans="1:35" x14ac:dyDescent="0.25">
      <c r="A3107">
        <v>1635168600</v>
      </c>
      <c r="B3107">
        <v>66.781815129999998</v>
      </c>
      <c r="C3107">
        <v>67.498240780000003</v>
      </c>
      <c r="D3107">
        <v>65.965935680000001</v>
      </c>
      <c r="E3107">
        <v>67.284308120000006</v>
      </c>
      <c r="F3107">
        <v>66.781815129999998</v>
      </c>
      <c r="G3107">
        <v>67.498240780000003</v>
      </c>
      <c r="H3107">
        <v>65.965935680000001</v>
      </c>
      <c r="I3107">
        <v>67.284308120000006</v>
      </c>
      <c r="J3107">
        <v>4520.5</v>
      </c>
      <c r="K3107">
        <v>4559</v>
      </c>
      <c r="L3107">
        <v>4517.75</v>
      </c>
      <c r="M3107">
        <v>4551.25</v>
      </c>
      <c r="N3107">
        <v>4528.75</v>
      </c>
      <c r="O3107">
        <v>4566.25</v>
      </c>
      <c r="P3107">
        <v>4522.5</v>
      </c>
      <c r="Q3107">
        <v>4558</v>
      </c>
      <c r="R3107">
        <v>4553.6899999999996</v>
      </c>
      <c r="S3107">
        <v>4572.62</v>
      </c>
      <c r="T3107">
        <v>4537.3599999999997</v>
      </c>
      <c r="U3107">
        <v>4566.49</v>
      </c>
      <c r="V3107">
        <v>0.08</v>
      </c>
      <c r="W3107">
        <v>0.08</v>
      </c>
      <c r="X3107">
        <v>0.08</v>
      </c>
      <c r="Y3107">
        <v>0.08</v>
      </c>
      <c r="Z3107">
        <v>0.04</v>
      </c>
      <c r="AA3107">
        <v>0.04</v>
      </c>
      <c r="AB3107">
        <v>0.04</v>
      </c>
      <c r="AC3107">
        <v>0.04</v>
      </c>
      <c r="AD3107">
        <v>445.45866974</v>
      </c>
      <c r="AE3107">
        <v>447.04721215000001</v>
      </c>
      <c r="AF3107">
        <v>443.60537025999997</v>
      </c>
      <c r="AG3107">
        <v>446.70400854000002</v>
      </c>
      <c r="AH3107" t="s">
        <v>12</v>
      </c>
      <c r="AI3107" t="s">
        <v>12</v>
      </c>
    </row>
    <row r="3108" spans="1:35" x14ac:dyDescent="0.25">
      <c r="A3108">
        <v>1635255000</v>
      </c>
      <c r="B3108">
        <v>68.065411069999996</v>
      </c>
      <c r="C3108">
        <v>68.647506910000004</v>
      </c>
      <c r="D3108">
        <v>67.363910970000006</v>
      </c>
      <c r="E3108">
        <v>67.543017379999995</v>
      </c>
      <c r="F3108">
        <v>68.065411069999996</v>
      </c>
      <c r="G3108">
        <v>68.647506910000004</v>
      </c>
      <c r="H3108">
        <v>67.363910970000006</v>
      </c>
      <c r="I3108">
        <v>67.543017379999995</v>
      </c>
      <c r="J3108">
        <v>4556.75</v>
      </c>
      <c r="K3108">
        <v>4582.5</v>
      </c>
      <c r="L3108">
        <v>4554.5</v>
      </c>
      <c r="M3108">
        <v>4558.5</v>
      </c>
      <c r="N3108">
        <v>4564.75</v>
      </c>
      <c r="O3108">
        <v>4590</v>
      </c>
      <c r="P3108">
        <v>4560.75</v>
      </c>
      <c r="Q3108">
        <v>4565.25</v>
      </c>
      <c r="R3108">
        <v>4578.6899999999996</v>
      </c>
      <c r="S3108">
        <v>4598.53</v>
      </c>
      <c r="T3108">
        <v>4569.17</v>
      </c>
      <c r="U3108">
        <v>4574.8</v>
      </c>
      <c r="V3108">
        <v>0.08</v>
      </c>
      <c r="W3108">
        <v>0.08</v>
      </c>
      <c r="X3108">
        <v>0.08</v>
      </c>
      <c r="Y3108">
        <v>0.08</v>
      </c>
      <c r="Z3108">
        <v>0.05</v>
      </c>
      <c r="AA3108">
        <v>0.05</v>
      </c>
      <c r="AB3108">
        <v>0.05</v>
      </c>
      <c r="AC3108">
        <v>0.05</v>
      </c>
      <c r="AD3108">
        <v>448.3219684</v>
      </c>
      <c r="AE3108">
        <v>449.58691884000001</v>
      </c>
      <c r="AF3108">
        <v>446.71381436000001</v>
      </c>
      <c r="AG3108">
        <v>447.10604704999997</v>
      </c>
      <c r="AH3108" t="s">
        <v>12</v>
      </c>
      <c r="AI3108" t="s">
        <v>12</v>
      </c>
    </row>
    <row r="3109" spans="1:35" x14ac:dyDescent="0.25">
      <c r="A3109">
        <v>1635341400</v>
      </c>
      <c r="B3109">
        <v>67.742024499999999</v>
      </c>
      <c r="C3109">
        <v>68.040535180000006</v>
      </c>
      <c r="D3109">
        <v>66.607683899999998</v>
      </c>
      <c r="E3109">
        <v>66.622609440000005</v>
      </c>
      <c r="F3109">
        <v>67.742024499999999</v>
      </c>
      <c r="G3109">
        <v>68.040535180000006</v>
      </c>
      <c r="H3109">
        <v>66.607683899999998</v>
      </c>
      <c r="I3109">
        <v>66.622609440000005</v>
      </c>
      <c r="J3109">
        <v>4561</v>
      </c>
      <c r="K3109">
        <v>4570</v>
      </c>
      <c r="L3109">
        <v>4537.5</v>
      </c>
      <c r="M3109">
        <v>4538</v>
      </c>
      <c r="N3109">
        <v>4563.75</v>
      </c>
      <c r="O3109">
        <v>4576.75</v>
      </c>
      <c r="P3109">
        <v>4543.75</v>
      </c>
      <c r="Q3109">
        <v>4544.5</v>
      </c>
      <c r="R3109">
        <v>4580.22</v>
      </c>
      <c r="S3109">
        <v>4584.57</v>
      </c>
      <c r="T3109">
        <v>4551.66</v>
      </c>
      <c r="U3109">
        <v>4551.67</v>
      </c>
      <c r="V3109">
        <v>0.08</v>
      </c>
      <c r="W3109">
        <v>0.08</v>
      </c>
      <c r="X3109">
        <v>0.08</v>
      </c>
      <c r="Y3109">
        <v>0.08</v>
      </c>
      <c r="Z3109">
        <v>0.05</v>
      </c>
      <c r="AA3109">
        <v>0.05</v>
      </c>
      <c r="AB3109">
        <v>0.05</v>
      </c>
      <c r="AC3109">
        <v>0.05</v>
      </c>
      <c r="AD3109">
        <v>447.5865321</v>
      </c>
      <c r="AE3109">
        <v>448.28274513000002</v>
      </c>
      <c r="AF3109">
        <v>445.04682541</v>
      </c>
      <c r="AG3109">
        <v>445.12527195000001</v>
      </c>
      <c r="AH3109" t="s">
        <v>12</v>
      </c>
      <c r="AI3109" t="s">
        <v>12</v>
      </c>
    </row>
    <row r="3110" spans="1:35" x14ac:dyDescent="0.25">
      <c r="A3110">
        <v>1635427800</v>
      </c>
      <c r="B3110">
        <v>67.299233650000005</v>
      </c>
      <c r="C3110">
        <v>68.57785441</v>
      </c>
      <c r="D3110">
        <v>67.294258470000003</v>
      </c>
      <c r="E3110">
        <v>68.523127459999998</v>
      </c>
      <c r="F3110">
        <v>67.299233650000005</v>
      </c>
      <c r="G3110">
        <v>68.57785441</v>
      </c>
      <c r="H3110">
        <v>67.294258470000003</v>
      </c>
      <c r="I3110">
        <v>68.523127459999998</v>
      </c>
      <c r="J3110">
        <v>4543.25</v>
      </c>
      <c r="K3110">
        <v>4583.75</v>
      </c>
      <c r="L3110">
        <v>4539</v>
      </c>
      <c r="M3110">
        <v>4581.25</v>
      </c>
      <c r="N3110">
        <v>4548.75</v>
      </c>
      <c r="O3110">
        <v>4589.75</v>
      </c>
      <c r="P3110">
        <v>4545.25</v>
      </c>
      <c r="Q3110">
        <v>4587.5</v>
      </c>
      <c r="R3110">
        <v>4562.84</v>
      </c>
      <c r="S3110">
        <v>4597.55</v>
      </c>
      <c r="T3110">
        <v>4562.84</v>
      </c>
      <c r="U3110">
        <v>4596.41</v>
      </c>
      <c r="V3110">
        <v>0.08</v>
      </c>
      <c r="W3110">
        <v>0.08</v>
      </c>
      <c r="X3110">
        <v>0.08</v>
      </c>
      <c r="Y3110">
        <v>0.08</v>
      </c>
      <c r="Z3110">
        <v>0.05</v>
      </c>
      <c r="AA3110">
        <v>0.05</v>
      </c>
      <c r="AB3110">
        <v>0.05</v>
      </c>
      <c r="AC3110">
        <v>0.05</v>
      </c>
      <c r="AD3110">
        <v>446.61575619000001</v>
      </c>
      <c r="AE3110">
        <v>449.49866648</v>
      </c>
      <c r="AF3110">
        <v>446.60595037000002</v>
      </c>
      <c r="AG3110">
        <v>449.42021993999998</v>
      </c>
      <c r="AH3110" t="s">
        <v>12</v>
      </c>
      <c r="AI3110" t="s">
        <v>12</v>
      </c>
    </row>
    <row r="3111" spans="1:35" x14ac:dyDescent="0.25">
      <c r="A3111">
        <v>1635514200</v>
      </c>
      <c r="B3111">
        <v>67.438538640000004</v>
      </c>
      <c r="C3111">
        <v>69.095272929999993</v>
      </c>
      <c r="D3111">
        <v>67.324109539999995</v>
      </c>
      <c r="E3111">
        <v>68.960943130000004</v>
      </c>
      <c r="F3111">
        <v>67.438538640000004</v>
      </c>
      <c r="G3111">
        <v>69.095272929999993</v>
      </c>
      <c r="H3111">
        <v>67.324109539999995</v>
      </c>
      <c r="I3111">
        <v>68.960943130000004</v>
      </c>
      <c r="J3111">
        <v>4570</v>
      </c>
      <c r="K3111">
        <v>4597</v>
      </c>
      <c r="L3111">
        <v>4553.75</v>
      </c>
      <c r="M3111">
        <v>4591</v>
      </c>
      <c r="N3111">
        <v>4577</v>
      </c>
      <c r="O3111">
        <v>4603.5</v>
      </c>
      <c r="P3111">
        <v>4559.25</v>
      </c>
      <c r="Q3111">
        <v>4597</v>
      </c>
      <c r="R3111">
        <v>4572.87</v>
      </c>
      <c r="S3111">
        <v>4608.08</v>
      </c>
      <c r="T3111">
        <v>4567.59</v>
      </c>
      <c r="U3111">
        <v>4605.3900000000003</v>
      </c>
      <c r="V3111">
        <v>7.0000000000000007E-2</v>
      </c>
      <c r="W3111">
        <v>7.0000000000000007E-2</v>
      </c>
      <c r="X3111">
        <v>7.0000000000000007E-2</v>
      </c>
      <c r="Y3111">
        <v>7.0000000000000007E-2</v>
      </c>
      <c r="Z3111">
        <v>0.05</v>
      </c>
      <c r="AA3111">
        <v>0.05</v>
      </c>
      <c r="AB3111">
        <v>0.05</v>
      </c>
      <c r="AC3111">
        <v>0.05</v>
      </c>
      <c r="AD3111">
        <v>447.01779470000002</v>
      </c>
      <c r="AE3111">
        <v>450.63614129000001</v>
      </c>
      <c r="AF3111">
        <v>446.71381436000001</v>
      </c>
      <c r="AG3111">
        <v>450.33216095</v>
      </c>
      <c r="AH3111" t="s">
        <v>12</v>
      </c>
      <c r="AI3111" t="s">
        <v>12</v>
      </c>
    </row>
    <row r="3112" spans="1:35" x14ac:dyDescent="0.25">
      <c r="A3112">
        <v>1635773400</v>
      </c>
      <c r="B3112">
        <v>69.438560219999999</v>
      </c>
      <c r="C3112">
        <v>69.622492550000004</v>
      </c>
      <c r="D3112">
        <v>68.498251569999994</v>
      </c>
      <c r="E3112">
        <v>69.334081479999995</v>
      </c>
      <c r="F3112">
        <v>69.438560219999999</v>
      </c>
      <c r="G3112">
        <v>69.622492550000004</v>
      </c>
      <c r="H3112">
        <v>68.498251569999994</v>
      </c>
      <c r="I3112">
        <v>69.334081479999995</v>
      </c>
      <c r="J3112">
        <v>4599.5</v>
      </c>
      <c r="K3112">
        <v>4612.5</v>
      </c>
      <c r="L3112">
        <v>4582</v>
      </c>
      <c r="M3112">
        <v>4599.5</v>
      </c>
      <c r="N3112">
        <v>4608</v>
      </c>
      <c r="O3112">
        <v>4619.5</v>
      </c>
      <c r="P3112">
        <v>4586.5</v>
      </c>
      <c r="Q3112">
        <v>4605.75</v>
      </c>
      <c r="R3112">
        <v>4610.62</v>
      </c>
      <c r="S3112">
        <v>4620.34</v>
      </c>
      <c r="T3112">
        <v>4595.0600000000004</v>
      </c>
      <c r="U3112">
        <v>4613.68</v>
      </c>
      <c r="V3112">
        <v>0.08</v>
      </c>
      <c r="W3112">
        <v>0.08</v>
      </c>
      <c r="X3112">
        <v>0.08</v>
      </c>
      <c r="Y3112">
        <v>0.08</v>
      </c>
      <c r="Z3112">
        <v>0.05</v>
      </c>
      <c r="AA3112">
        <v>0.05</v>
      </c>
      <c r="AB3112">
        <v>0.05</v>
      </c>
      <c r="AC3112">
        <v>0.05</v>
      </c>
      <c r="AD3112">
        <v>451.36177177000002</v>
      </c>
      <c r="AE3112">
        <v>451.75606369000002</v>
      </c>
      <c r="AF3112">
        <v>449.30255012999999</v>
      </c>
      <c r="AG3112">
        <v>451.10682051999999</v>
      </c>
      <c r="AH3112" t="s">
        <v>12</v>
      </c>
      <c r="AI3112" t="s">
        <v>12</v>
      </c>
    </row>
    <row r="3113" spans="1:35" x14ac:dyDescent="0.25">
      <c r="A3113">
        <v>1635859800</v>
      </c>
      <c r="B3113">
        <v>69.383833260000003</v>
      </c>
      <c r="C3113">
        <v>70.299266020000005</v>
      </c>
      <c r="D3113">
        <v>69.334081479999995</v>
      </c>
      <c r="E3113">
        <v>70.150010679999994</v>
      </c>
      <c r="F3113">
        <v>69.383833260000003</v>
      </c>
      <c r="G3113">
        <v>70.299266020000005</v>
      </c>
      <c r="H3113">
        <v>69.334081479999995</v>
      </c>
      <c r="I3113">
        <v>70.150010679999994</v>
      </c>
      <c r="J3113">
        <v>4597.5</v>
      </c>
      <c r="K3113">
        <v>4620.75</v>
      </c>
      <c r="L3113">
        <v>4589</v>
      </c>
      <c r="M3113">
        <v>4617.25</v>
      </c>
      <c r="N3113">
        <v>4605.75</v>
      </c>
      <c r="O3113">
        <v>4627</v>
      </c>
      <c r="P3113">
        <v>4593.25</v>
      </c>
      <c r="Q3113">
        <v>4623.5</v>
      </c>
      <c r="R3113">
        <v>4613.34</v>
      </c>
      <c r="S3113">
        <v>4635.1499999999996</v>
      </c>
      <c r="T3113">
        <v>4613.34</v>
      </c>
      <c r="U3113">
        <v>4630.66</v>
      </c>
      <c r="V3113">
        <v>0.08</v>
      </c>
      <c r="W3113">
        <v>0.08</v>
      </c>
      <c r="X3113">
        <v>0.08</v>
      </c>
      <c r="Y3113">
        <v>0.08</v>
      </c>
      <c r="Z3113">
        <v>0.05</v>
      </c>
      <c r="AA3113">
        <v>0.05</v>
      </c>
      <c r="AB3113">
        <v>0.05</v>
      </c>
      <c r="AC3113">
        <v>0.05</v>
      </c>
      <c r="AD3113">
        <v>451.28332524000001</v>
      </c>
      <c r="AE3113">
        <v>453.25429451999997</v>
      </c>
      <c r="AF3113">
        <v>451.14604379000002</v>
      </c>
      <c r="AG3113">
        <v>452.93070254999998</v>
      </c>
      <c r="AH3113" t="s">
        <v>12</v>
      </c>
      <c r="AI3113" t="s">
        <v>12</v>
      </c>
    </row>
    <row r="3114" spans="1:35" x14ac:dyDescent="0.25">
      <c r="A3114">
        <v>1635946200</v>
      </c>
      <c r="B3114">
        <v>69.876375890000006</v>
      </c>
      <c r="C3114">
        <v>71.642564100000001</v>
      </c>
      <c r="D3114">
        <v>69.672393589999999</v>
      </c>
      <c r="E3114">
        <v>71.458482509999996</v>
      </c>
      <c r="F3114">
        <v>69.876375890000006</v>
      </c>
      <c r="G3114">
        <v>71.642564100000001</v>
      </c>
      <c r="H3114">
        <v>69.672393589999999</v>
      </c>
      <c r="I3114">
        <v>71.458482509999996</v>
      </c>
      <c r="J3114">
        <v>4613</v>
      </c>
      <c r="K3114">
        <v>4650</v>
      </c>
      <c r="L3114">
        <v>4607.5</v>
      </c>
      <c r="M3114">
        <v>4645.75</v>
      </c>
      <c r="N3114">
        <v>4621.25</v>
      </c>
      <c r="O3114">
        <v>4657</v>
      </c>
      <c r="P3114">
        <v>4613</v>
      </c>
      <c r="Q3114">
        <v>4652.25</v>
      </c>
      <c r="R3114">
        <v>4630.6499999999996</v>
      </c>
      <c r="S3114">
        <v>4663.46</v>
      </c>
      <c r="T3114">
        <v>4621.1899999999996</v>
      </c>
      <c r="U3114">
        <v>4660.58</v>
      </c>
      <c r="V3114">
        <v>0.08</v>
      </c>
      <c r="W3114">
        <v>0.08</v>
      </c>
      <c r="X3114">
        <v>0.08</v>
      </c>
      <c r="Y3114">
        <v>0.08</v>
      </c>
      <c r="Z3114">
        <v>0.05</v>
      </c>
      <c r="AA3114">
        <v>0.05</v>
      </c>
      <c r="AB3114">
        <v>0.05</v>
      </c>
      <c r="AC3114">
        <v>0.05</v>
      </c>
      <c r="AD3114">
        <v>452.34235351000001</v>
      </c>
      <c r="AE3114">
        <v>456.11759317999997</v>
      </c>
      <c r="AF3114">
        <v>451.88148009000003</v>
      </c>
      <c r="AG3114">
        <v>455.69594303000002</v>
      </c>
      <c r="AH3114" t="s">
        <v>12</v>
      </c>
      <c r="AI3114" t="s">
        <v>12</v>
      </c>
    </row>
    <row r="3115" spans="1:35" x14ac:dyDescent="0.25">
      <c r="A3115">
        <v>1636032600</v>
      </c>
      <c r="B3115">
        <v>71.732117310000007</v>
      </c>
      <c r="C3115">
        <v>72.493319549999995</v>
      </c>
      <c r="D3115">
        <v>71.562961250000001</v>
      </c>
      <c r="E3115">
        <v>72.418691879999997</v>
      </c>
      <c r="F3115">
        <v>71.732117310000007</v>
      </c>
      <c r="G3115">
        <v>72.493319549999995</v>
      </c>
      <c r="H3115">
        <v>71.562961250000001</v>
      </c>
      <c r="I3115">
        <v>72.418691879999997</v>
      </c>
      <c r="J3115">
        <v>4647</v>
      </c>
      <c r="K3115">
        <v>4669</v>
      </c>
      <c r="L3115">
        <v>4645</v>
      </c>
      <c r="M3115">
        <v>4666.75</v>
      </c>
      <c r="N3115">
        <v>4651.5</v>
      </c>
      <c r="O3115">
        <v>4676.25</v>
      </c>
      <c r="P3115">
        <v>4650.75</v>
      </c>
      <c r="Q3115">
        <v>4673.25</v>
      </c>
      <c r="R3115">
        <v>4662.93</v>
      </c>
      <c r="S3115">
        <v>4683</v>
      </c>
      <c r="T3115">
        <v>4662.59</v>
      </c>
      <c r="U3115">
        <v>4680.07</v>
      </c>
      <c r="V3115">
        <v>0.08</v>
      </c>
      <c r="W3115">
        <v>0.08</v>
      </c>
      <c r="X3115">
        <v>0.08</v>
      </c>
      <c r="Y3115">
        <v>0.08</v>
      </c>
      <c r="Z3115">
        <v>0.05</v>
      </c>
      <c r="AA3115">
        <v>0.05</v>
      </c>
      <c r="AB3115">
        <v>0.05</v>
      </c>
      <c r="AC3115">
        <v>0.05</v>
      </c>
      <c r="AD3115">
        <v>456.32351533999997</v>
      </c>
      <c r="AE3115">
        <v>457.93166939000002</v>
      </c>
      <c r="AF3115">
        <v>455.9607001</v>
      </c>
      <c r="AG3115">
        <v>457.84341703000001</v>
      </c>
      <c r="AH3115" t="s">
        <v>12</v>
      </c>
      <c r="AI3115" t="s">
        <v>12</v>
      </c>
    </row>
    <row r="3116" spans="1:35" x14ac:dyDescent="0.25">
      <c r="A3116">
        <v>1636119000</v>
      </c>
      <c r="B3116">
        <v>73.558007660000001</v>
      </c>
      <c r="C3116">
        <v>74.197268280000003</v>
      </c>
      <c r="D3116">
        <v>72.463468480000003</v>
      </c>
      <c r="E3116">
        <v>73.204770010000004</v>
      </c>
      <c r="F3116">
        <v>73.558007660000001</v>
      </c>
      <c r="G3116">
        <v>74.197268280000003</v>
      </c>
      <c r="H3116">
        <v>72.463468480000003</v>
      </c>
      <c r="I3116">
        <v>73.204770010000004</v>
      </c>
      <c r="J3116">
        <v>4666.25</v>
      </c>
      <c r="K3116">
        <v>4705.5</v>
      </c>
      <c r="L3116">
        <v>4662.5</v>
      </c>
      <c r="M3116">
        <v>4683.75</v>
      </c>
      <c r="N3116">
        <v>4671.75</v>
      </c>
      <c r="O3116">
        <v>4711.75</v>
      </c>
      <c r="P3116">
        <v>4667.5</v>
      </c>
      <c r="Q3116">
        <v>4690.25</v>
      </c>
      <c r="R3116">
        <v>4699.26</v>
      </c>
      <c r="S3116">
        <v>4718.5</v>
      </c>
      <c r="T3116">
        <v>4681.32</v>
      </c>
      <c r="U3116">
        <v>4697.54</v>
      </c>
      <c r="V3116">
        <v>0.08</v>
      </c>
      <c r="W3116">
        <v>0.08</v>
      </c>
      <c r="X3116">
        <v>0.08</v>
      </c>
      <c r="Y3116">
        <v>0.08</v>
      </c>
      <c r="Z3116">
        <v>0.05</v>
      </c>
      <c r="AA3116">
        <v>0.05</v>
      </c>
      <c r="AB3116">
        <v>0.05</v>
      </c>
      <c r="AC3116">
        <v>0.05</v>
      </c>
      <c r="AD3116">
        <v>460.16739574000002</v>
      </c>
      <c r="AE3116">
        <v>461.51079270999998</v>
      </c>
      <c r="AF3116">
        <v>457.85322285000001</v>
      </c>
      <c r="AG3116">
        <v>459.43195944000001</v>
      </c>
      <c r="AH3116" t="s">
        <v>12</v>
      </c>
      <c r="AI3116" t="s">
        <v>12</v>
      </c>
    </row>
    <row r="3117" spans="1:35" x14ac:dyDescent="0.25">
      <c r="A3117">
        <v>1636381800</v>
      </c>
      <c r="B3117">
        <v>73.761989959999994</v>
      </c>
      <c r="C3117">
        <v>73.99582332</v>
      </c>
      <c r="D3117">
        <v>73.045564310000003</v>
      </c>
      <c r="E3117">
        <v>73.408752309999997</v>
      </c>
      <c r="F3117">
        <v>73.761989959999994</v>
      </c>
      <c r="G3117">
        <v>73.99582332</v>
      </c>
      <c r="H3117">
        <v>73.045564310000003</v>
      </c>
      <c r="I3117">
        <v>73.408752309999997</v>
      </c>
      <c r="J3117">
        <v>4676</v>
      </c>
      <c r="K3117">
        <v>4700.75</v>
      </c>
      <c r="L3117">
        <v>4670.25</v>
      </c>
      <c r="M3117">
        <v>4687.75</v>
      </c>
      <c r="N3117">
        <v>4678.5</v>
      </c>
      <c r="O3117">
        <v>4707</v>
      </c>
      <c r="P3117">
        <v>4676.25</v>
      </c>
      <c r="Q3117">
        <v>4694</v>
      </c>
      <c r="R3117">
        <v>4701.4799999999996</v>
      </c>
      <c r="S3117">
        <v>4714.92</v>
      </c>
      <c r="T3117">
        <v>4694.3900000000003</v>
      </c>
      <c r="U3117">
        <v>4701.6899999999996</v>
      </c>
      <c r="V3117">
        <v>0.08</v>
      </c>
      <c r="W3117">
        <v>0.08</v>
      </c>
      <c r="X3117">
        <v>0.08</v>
      </c>
      <c r="Y3117">
        <v>0.08</v>
      </c>
      <c r="Z3117">
        <v>0.05</v>
      </c>
      <c r="AA3117">
        <v>0.05</v>
      </c>
      <c r="AB3117">
        <v>0.05</v>
      </c>
      <c r="AC3117">
        <v>0.05</v>
      </c>
      <c r="AD3117">
        <v>460.57924007000003</v>
      </c>
      <c r="AE3117">
        <v>461.09894838000002</v>
      </c>
      <c r="AF3117">
        <v>459.11140726999997</v>
      </c>
      <c r="AG3117">
        <v>459.82419212999997</v>
      </c>
      <c r="AH3117" t="s">
        <v>12</v>
      </c>
      <c r="AI3117" t="s">
        <v>12</v>
      </c>
    </row>
    <row r="3118" spans="1:35" x14ac:dyDescent="0.25">
      <c r="A3118">
        <v>1636468200</v>
      </c>
      <c r="B3118">
        <v>73.582883550000005</v>
      </c>
      <c r="C3118">
        <v>73.682387109999993</v>
      </c>
      <c r="D3118">
        <v>71.941572300000004</v>
      </c>
      <c r="E3118">
        <v>72.652525249999997</v>
      </c>
      <c r="F3118">
        <v>73.582883550000005</v>
      </c>
      <c r="G3118">
        <v>73.682387109999993</v>
      </c>
      <c r="H3118">
        <v>71.941572300000004</v>
      </c>
      <c r="I3118">
        <v>72.652525249999997</v>
      </c>
      <c r="J3118">
        <v>4682.5</v>
      </c>
      <c r="K3118">
        <v>4693.5</v>
      </c>
      <c r="L3118">
        <v>4656.25</v>
      </c>
      <c r="M3118">
        <v>4671.75</v>
      </c>
      <c r="N3118">
        <v>4690.75</v>
      </c>
      <c r="O3118">
        <v>4700.5</v>
      </c>
      <c r="P3118">
        <v>4663.25</v>
      </c>
      <c r="Q3118">
        <v>4678.25</v>
      </c>
      <c r="R3118">
        <v>4707.25</v>
      </c>
      <c r="S3118">
        <v>4708.53</v>
      </c>
      <c r="T3118">
        <v>4670.87</v>
      </c>
      <c r="U3118">
        <v>4685.26</v>
      </c>
      <c r="V3118">
        <v>0.08</v>
      </c>
      <c r="W3118">
        <v>0.08</v>
      </c>
      <c r="X3118">
        <v>0.08</v>
      </c>
      <c r="Y3118">
        <v>0.08</v>
      </c>
      <c r="Z3118">
        <v>0.05</v>
      </c>
      <c r="AA3118">
        <v>0.05</v>
      </c>
      <c r="AB3118">
        <v>0.05</v>
      </c>
      <c r="AC3118">
        <v>0.05</v>
      </c>
      <c r="AD3118">
        <v>460.20661901</v>
      </c>
      <c r="AE3118">
        <v>460.45176443999998</v>
      </c>
      <c r="AF3118">
        <v>456.83341783999998</v>
      </c>
      <c r="AG3118">
        <v>458.30429043999999</v>
      </c>
      <c r="AH3118" t="s">
        <v>12</v>
      </c>
      <c r="AI3118" t="s">
        <v>12</v>
      </c>
    </row>
    <row r="3119" spans="1:35" x14ac:dyDescent="0.25">
      <c r="A3119">
        <v>1636554600</v>
      </c>
      <c r="B3119">
        <v>71.811720159999993</v>
      </c>
      <c r="C3119">
        <v>72.642574890000006</v>
      </c>
      <c r="D3119">
        <v>70.150010679999994</v>
      </c>
      <c r="E3119">
        <v>70.916188099999999</v>
      </c>
      <c r="F3119">
        <v>71.811720159999993</v>
      </c>
      <c r="G3119">
        <v>72.642574890000006</v>
      </c>
      <c r="H3119">
        <v>70.150010679999994</v>
      </c>
      <c r="I3119">
        <v>70.916188099999999</v>
      </c>
      <c r="J3119">
        <v>4665.5</v>
      </c>
      <c r="K3119">
        <v>4673.5</v>
      </c>
      <c r="L3119">
        <v>4619</v>
      </c>
      <c r="M3119">
        <v>4635.5</v>
      </c>
      <c r="N3119">
        <v>4674.75</v>
      </c>
      <c r="O3119">
        <v>4680.25</v>
      </c>
      <c r="P3119">
        <v>4625.25</v>
      </c>
      <c r="Q3119">
        <v>4642</v>
      </c>
      <c r="R3119">
        <v>4670.26</v>
      </c>
      <c r="S3119">
        <v>4684.8500000000004</v>
      </c>
      <c r="T3119">
        <v>4630.8599999999997</v>
      </c>
      <c r="U3119">
        <v>4646.7</v>
      </c>
      <c r="V3119">
        <v>0.08</v>
      </c>
      <c r="W3119">
        <v>0.08</v>
      </c>
      <c r="X3119">
        <v>0.08</v>
      </c>
      <c r="Y3119">
        <v>0.08</v>
      </c>
      <c r="Z3119">
        <v>0.05</v>
      </c>
      <c r="AA3119">
        <v>0.05</v>
      </c>
      <c r="AB3119">
        <v>0.05</v>
      </c>
      <c r="AC3119">
        <v>0.05</v>
      </c>
      <c r="AD3119">
        <v>456.53924332000003</v>
      </c>
      <c r="AE3119">
        <v>458.30429043999999</v>
      </c>
      <c r="AF3119">
        <v>453.06798399000002</v>
      </c>
      <c r="AG3119">
        <v>454.61730312999998</v>
      </c>
      <c r="AH3119" t="s">
        <v>12</v>
      </c>
      <c r="AI3119" t="s">
        <v>12</v>
      </c>
    </row>
    <row r="3120" spans="1:35" x14ac:dyDescent="0.25">
      <c r="A3120">
        <v>1636641000</v>
      </c>
      <c r="B3120">
        <v>71.602762679999998</v>
      </c>
      <c r="C3120">
        <v>71.642564100000001</v>
      </c>
      <c r="D3120">
        <v>70.953501939999995</v>
      </c>
      <c r="E3120">
        <v>70.99579095</v>
      </c>
      <c r="F3120">
        <v>71.602762679999998</v>
      </c>
      <c r="G3120">
        <v>71.642564100000001</v>
      </c>
      <c r="H3120">
        <v>70.953501939999995</v>
      </c>
      <c r="I3120">
        <v>70.99579095</v>
      </c>
      <c r="J3120">
        <v>4635.5</v>
      </c>
      <c r="K3120">
        <v>4654</v>
      </c>
      <c r="L3120">
        <v>4632</v>
      </c>
      <c r="M3120">
        <v>4636.5</v>
      </c>
      <c r="N3120">
        <v>4645</v>
      </c>
      <c r="O3120">
        <v>4661.5</v>
      </c>
      <c r="P3120">
        <v>4638</v>
      </c>
      <c r="Q3120">
        <v>4643</v>
      </c>
      <c r="R3120">
        <v>4659.3900000000003</v>
      </c>
      <c r="S3120">
        <v>4664.55</v>
      </c>
      <c r="T3120">
        <v>4648.3100000000004</v>
      </c>
      <c r="U3120">
        <v>4649.26</v>
      </c>
      <c r="V3120" t="s">
        <v>12</v>
      </c>
      <c r="W3120" t="s">
        <v>12</v>
      </c>
      <c r="X3120" t="s">
        <v>12</v>
      </c>
      <c r="Y3120" t="s">
        <v>12</v>
      </c>
      <c r="Z3120" t="s">
        <v>12</v>
      </c>
      <c r="AA3120" t="s">
        <v>12</v>
      </c>
      <c r="AB3120" t="s">
        <v>12</v>
      </c>
      <c r="AC3120" t="s">
        <v>12</v>
      </c>
      <c r="AD3120">
        <v>456.17642807999999</v>
      </c>
      <c r="AE3120">
        <v>456.25487462000001</v>
      </c>
      <c r="AF3120">
        <v>454.74477875000002</v>
      </c>
      <c r="AG3120">
        <v>454.76439039000002</v>
      </c>
      <c r="AH3120" t="s">
        <v>12</v>
      </c>
      <c r="AI3120" t="s">
        <v>12</v>
      </c>
    </row>
    <row r="3121" spans="1:35" x14ac:dyDescent="0.25">
      <c r="A3121">
        <v>1636727400</v>
      </c>
      <c r="B3121">
        <v>71.582861960000002</v>
      </c>
      <c r="C3121">
        <v>72.831631659999999</v>
      </c>
      <c r="D3121">
        <v>71.115195229999998</v>
      </c>
      <c r="E3121">
        <v>72.572922399999996</v>
      </c>
      <c r="F3121">
        <v>71.582861960000002</v>
      </c>
      <c r="G3121">
        <v>72.831631659999999</v>
      </c>
      <c r="H3121">
        <v>71.115195229999998</v>
      </c>
      <c r="I3121">
        <v>72.572922399999996</v>
      </c>
      <c r="J3121">
        <v>4642.5</v>
      </c>
      <c r="K3121">
        <v>4679.25</v>
      </c>
      <c r="L3121">
        <v>4637.5</v>
      </c>
      <c r="M3121">
        <v>4672</v>
      </c>
      <c r="N3121">
        <v>4647</v>
      </c>
      <c r="O3121">
        <v>4685.5</v>
      </c>
      <c r="P3121">
        <v>4643.75</v>
      </c>
      <c r="Q3121">
        <v>4678.25</v>
      </c>
      <c r="R3121">
        <v>4655.24</v>
      </c>
      <c r="S3121">
        <v>4688.47</v>
      </c>
      <c r="T3121">
        <v>4650.7700000000004</v>
      </c>
      <c r="U3121">
        <v>4682.8599999999997</v>
      </c>
      <c r="V3121">
        <v>0.08</v>
      </c>
      <c r="W3121">
        <v>0.08</v>
      </c>
      <c r="X3121">
        <v>0.08</v>
      </c>
      <c r="Y3121">
        <v>0.08</v>
      </c>
      <c r="Z3121">
        <v>0.05</v>
      </c>
      <c r="AA3121">
        <v>0.05</v>
      </c>
      <c r="AB3121">
        <v>0.05</v>
      </c>
      <c r="AC3121">
        <v>0.05</v>
      </c>
      <c r="AD3121">
        <v>456.08817572999999</v>
      </c>
      <c r="AE3121">
        <v>458.77496968000003</v>
      </c>
      <c r="AF3121">
        <v>455.09778818000001</v>
      </c>
      <c r="AG3121">
        <v>458.19642644999999</v>
      </c>
      <c r="AH3121" t="s">
        <v>12</v>
      </c>
      <c r="AI3121" t="s">
        <v>12</v>
      </c>
    </row>
    <row r="3122" spans="1:35" x14ac:dyDescent="0.25">
      <c r="A3122">
        <v>1636986600</v>
      </c>
      <c r="B3122">
        <v>73.209745190000007</v>
      </c>
      <c r="C3122">
        <v>73.269447330000006</v>
      </c>
      <c r="D3122">
        <v>72.070429410000003</v>
      </c>
      <c r="E3122">
        <v>72.602773470000002</v>
      </c>
      <c r="F3122">
        <v>73.209745190000007</v>
      </c>
      <c r="G3122">
        <v>73.269447330000006</v>
      </c>
      <c r="H3122">
        <v>72.070429410000003</v>
      </c>
      <c r="I3122">
        <v>72.602773470000002</v>
      </c>
      <c r="J3122">
        <v>4680</v>
      </c>
      <c r="K3122">
        <v>4690.75</v>
      </c>
      <c r="L3122">
        <v>4661.25</v>
      </c>
      <c r="M3122">
        <v>4672.5</v>
      </c>
      <c r="N3122">
        <v>4684.75</v>
      </c>
      <c r="O3122">
        <v>4697.5</v>
      </c>
      <c r="P3122">
        <v>4667</v>
      </c>
      <c r="Q3122">
        <v>4679</v>
      </c>
      <c r="R3122">
        <v>4689.3</v>
      </c>
      <c r="S3122">
        <v>4697.42</v>
      </c>
      <c r="T3122">
        <v>4672.8599999999997</v>
      </c>
      <c r="U3122">
        <v>4682.8100000000004</v>
      </c>
      <c r="V3122">
        <v>0.08</v>
      </c>
      <c r="W3122">
        <v>0.08</v>
      </c>
      <c r="X3122">
        <v>0.08</v>
      </c>
      <c r="Y3122">
        <v>0.08</v>
      </c>
      <c r="Z3122">
        <v>0.05</v>
      </c>
      <c r="AA3122">
        <v>0.05</v>
      </c>
      <c r="AB3122">
        <v>0.05</v>
      </c>
      <c r="AC3122">
        <v>0.05</v>
      </c>
      <c r="AD3122">
        <v>459.53982343000001</v>
      </c>
      <c r="AE3122">
        <v>459.70652231999998</v>
      </c>
      <c r="AF3122">
        <v>457.17662145000003</v>
      </c>
      <c r="AG3122">
        <v>458.35331953000002</v>
      </c>
      <c r="AH3122" t="s">
        <v>12</v>
      </c>
      <c r="AI3122" t="s">
        <v>12</v>
      </c>
    </row>
    <row r="3123" spans="1:35" x14ac:dyDescent="0.25">
      <c r="A3123">
        <v>1637073000</v>
      </c>
      <c r="B3123">
        <v>72.498294729999998</v>
      </c>
      <c r="C3123">
        <v>74.050550279999996</v>
      </c>
      <c r="D3123">
        <v>72.468443660000005</v>
      </c>
      <c r="E3123">
        <v>73.473429629999998</v>
      </c>
      <c r="F3123">
        <v>72.498294729999998</v>
      </c>
      <c r="G3123">
        <v>74.050550279999996</v>
      </c>
      <c r="H3123">
        <v>72.468443660000005</v>
      </c>
      <c r="I3123">
        <v>73.473429629999998</v>
      </c>
      <c r="J3123">
        <v>4673</v>
      </c>
      <c r="K3123">
        <v>4703.5</v>
      </c>
      <c r="L3123">
        <v>4666</v>
      </c>
      <c r="M3123">
        <v>4689.75</v>
      </c>
      <c r="N3123">
        <v>4680.75</v>
      </c>
      <c r="O3123">
        <v>4709.75</v>
      </c>
      <c r="P3123">
        <v>4670.75</v>
      </c>
      <c r="Q3123">
        <v>4696</v>
      </c>
      <c r="R3123">
        <v>4679.42</v>
      </c>
      <c r="S3123">
        <v>4714.95</v>
      </c>
      <c r="T3123">
        <v>4679.42</v>
      </c>
      <c r="U3123">
        <v>4700.91</v>
      </c>
      <c r="V3123">
        <v>0.08</v>
      </c>
      <c r="W3123">
        <v>0.08</v>
      </c>
      <c r="X3123">
        <v>0.08</v>
      </c>
      <c r="Y3123">
        <v>0.08</v>
      </c>
      <c r="Z3123">
        <v>0.05</v>
      </c>
      <c r="AA3123">
        <v>0.05</v>
      </c>
      <c r="AB3123">
        <v>0.05</v>
      </c>
      <c r="AC3123">
        <v>0.05</v>
      </c>
      <c r="AD3123">
        <v>458.07875665</v>
      </c>
      <c r="AE3123">
        <v>461.34899673000001</v>
      </c>
      <c r="AF3123">
        <v>458.00031010999999</v>
      </c>
      <c r="AG3123">
        <v>460.16739574000002</v>
      </c>
      <c r="AH3123" t="s">
        <v>12</v>
      </c>
      <c r="AI3123" t="s">
        <v>12</v>
      </c>
    </row>
    <row r="3124" spans="1:35" x14ac:dyDescent="0.25">
      <c r="A3124">
        <v>1637159400</v>
      </c>
      <c r="B3124">
        <v>73.354025350000001</v>
      </c>
      <c r="C3124">
        <v>73.443578560000006</v>
      </c>
      <c r="D3124">
        <v>72.622674180000004</v>
      </c>
      <c r="E3124">
        <v>72.916209690000002</v>
      </c>
      <c r="F3124">
        <v>73.354025350000001</v>
      </c>
      <c r="G3124">
        <v>73.443578560000006</v>
      </c>
      <c r="H3124">
        <v>72.622674180000004</v>
      </c>
      <c r="I3124">
        <v>72.916209690000002</v>
      </c>
      <c r="J3124">
        <v>4690</v>
      </c>
      <c r="K3124">
        <v>4694.25</v>
      </c>
      <c r="L3124">
        <v>4674</v>
      </c>
      <c r="M3124">
        <v>4680</v>
      </c>
      <c r="N3124">
        <v>4696.5</v>
      </c>
      <c r="O3124">
        <v>4701</v>
      </c>
      <c r="P3124">
        <v>4679.25</v>
      </c>
      <c r="Q3124">
        <v>4686.25</v>
      </c>
      <c r="R3124">
        <v>4701.5</v>
      </c>
      <c r="S3124">
        <v>4701.5</v>
      </c>
      <c r="T3124">
        <v>4684.41</v>
      </c>
      <c r="U3124">
        <v>4688.68</v>
      </c>
      <c r="V3124">
        <v>0.08</v>
      </c>
      <c r="W3124">
        <v>0.08</v>
      </c>
      <c r="X3124">
        <v>0.08</v>
      </c>
      <c r="Y3124">
        <v>0.08</v>
      </c>
      <c r="Z3124">
        <v>0.05</v>
      </c>
      <c r="AA3124">
        <v>0.05</v>
      </c>
      <c r="AB3124">
        <v>0.05</v>
      </c>
      <c r="AC3124">
        <v>0.05</v>
      </c>
      <c r="AD3124">
        <v>459.89283284999999</v>
      </c>
      <c r="AE3124">
        <v>460.07914338</v>
      </c>
      <c r="AF3124">
        <v>458.40234862</v>
      </c>
      <c r="AG3124">
        <v>459.04953255999999</v>
      </c>
      <c r="AH3124" t="s">
        <v>12</v>
      </c>
      <c r="AI3124" t="s">
        <v>12</v>
      </c>
    </row>
    <row r="3125" spans="1:35" x14ac:dyDescent="0.25">
      <c r="A3125">
        <v>1637245800</v>
      </c>
      <c r="B3125">
        <v>73.448553739999994</v>
      </c>
      <c r="C3125">
        <v>73.816716909999997</v>
      </c>
      <c r="D3125">
        <v>72.105255659999997</v>
      </c>
      <c r="E3125">
        <v>73.647560859999999</v>
      </c>
      <c r="F3125">
        <v>73.448553739999994</v>
      </c>
      <c r="G3125">
        <v>73.816716909999997</v>
      </c>
      <c r="H3125">
        <v>72.105255659999997</v>
      </c>
      <c r="I3125">
        <v>73.647560859999999</v>
      </c>
      <c r="J3125">
        <v>4679.25</v>
      </c>
      <c r="K3125">
        <v>4700.75</v>
      </c>
      <c r="L3125">
        <v>4662</v>
      </c>
      <c r="M3125">
        <v>4695.25</v>
      </c>
      <c r="N3125">
        <v>4685.25</v>
      </c>
      <c r="O3125">
        <v>4706.5</v>
      </c>
      <c r="P3125">
        <v>4668</v>
      </c>
      <c r="Q3125">
        <v>4701.5</v>
      </c>
      <c r="R3125">
        <v>4700.72</v>
      </c>
      <c r="S3125">
        <v>4708.8</v>
      </c>
      <c r="T3125">
        <v>4672.78</v>
      </c>
      <c r="U3125">
        <v>4704.55</v>
      </c>
      <c r="V3125">
        <v>0.08</v>
      </c>
      <c r="W3125">
        <v>0.08</v>
      </c>
      <c r="X3125">
        <v>0.08</v>
      </c>
      <c r="Y3125">
        <v>0.08</v>
      </c>
      <c r="Z3125">
        <v>0.05</v>
      </c>
      <c r="AA3125">
        <v>0.05</v>
      </c>
      <c r="AB3125">
        <v>0.05</v>
      </c>
      <c r="AC3125">
        <v>0.05</v>
      </c>
      <c r="AD3125">
        <v>460.12817246999998</v>
      </c>
      <c r="AE3125">
        <v>460.88322040000003</v>
      </c>
      <c r="AF3125">
        <v>457.28448544000003</v>
      </c>
      <c r="AG3125">
        <v>460.60865752000001</v>
      </c>
      <c r="AH3125" t="s">
        <v>12</v>
      </c>
      <c r="AI3125" t="s">
        <v>12</v>
      </c>
    </row>
    <row r="3126" spans="1:35" x14ac:dyDescent="0.25">
      <c r="A3126">
        <v>1637332200</v>
      </c>
      <c r="B3126">
        <v>73.607759439999995</v>
      </c>
      <c r="C3126">
        <v>74.244582230000006</v>
      </c>
      <c r="D3126">
        <v>73.110241630000004</v>
      </c>
      <c r="E3126">
        <v>73.294323219999995</v>
      </c>
      <c r="F3126">
        <v>73.607759439999995</v>
      </c>
      <c r="G3126">
        <v>74.244582230000006</v>
      </c>
      <c r="H3126">
        <v>73.110241630000004</v>
      </c>
      <c r="I3126">
        <v>73.294323219999995</v>
      </c>
      <c r="J3126">
        <v>4698.75</v>
      </c>
      <c r="K3126">
        <v>4716.5</v>
      </c>
      <c r="L3126">
        <v>4678.5</v>
      </c>
      <c r="M3126">
        <v>4688.5</v>
      </c>
      <c r="N3126">
        <v>4705.25</v>
      </c>
      <c r="O3126">
        <v>4723.5</v>
      </c>
      <c r="P3126">
        <v>4684.25</v>
      </c>
      <c r="Q3126">
        <v>4694.5</v>
      </c>
      <c r="R3126">
        <v>4708.4399999999996</v>
      </c>
      <c r="S3126">
        <v>4717.75</v>
      </c>
      <c r="T3126">
        <v>4694.22</v>
      </c>
      <c r="U3126">
        <v>4697.95</v>
      </c>
      <c r="V3126">
        <v>0.08</v>
      </c>
      <c r="W3126">
        <v>0.08</v>
      </c>
      <c r="X3126">
        <v>0.08</v>
      </c>
      <c r="Y3126">
        <v>0.08</v>
      </c>
      <c r="Z3126">
        <v>0.05</v>
      </c>
      <c r="AA3126">
        <v>0.05</v>
      </c>
      <c r="AB3126">
        <v>0.05</v>
      </c>
      <c r="AC3126">
        <v>0.05</v>
      </c>
      <c r="AD3126">
        <v>460.49098771000001</v>
      </c>
      <c r="AE3126">
        <v>461.79516140999999</v>
      </c>
      <c r="AF3126">
        <v>459.40254198999997</v>
      </c>
      <c r="AG3126">
        <v>459.78496885999999</v>
      </c>
      <c r="AH3126" t="s">
        <v>12</v>
      </c>
      <c r="AI3126" t="s">
        <v>12</v>
      </c>
    </row>
    <row r="3127" spans="1:35" x14ac:dyDescent="0.25">
      <c r="A3127">
        <v>1637591400</v>
      </c>
      <c r="B3127">
        <v>74.179904910000005</v>
      </c>
      <c r="C3127">
        <v>75.468476030000005</v>
      </c>
      <c r="D3127">
        <v>72.562972040000005</v>
      </c>
      <c r="E3127">
        <v>72.642574890000006</v>
      </c>
      <c r="F3127">
        <v>74.179904910000005</v>
      </c>
      <c r="G3127">
        <v>75.468476030000005</v>
      </c>
      <c r="H3127">
        <v>72.562972040000005</v>
      </c>
      <c r="I3127">
        <v>72.642574890000006</v>
      </c>
      <c r="J3127">
        <v>4696.25</v>
      </c>
      <c r="K3127">
        <v>4735</v>
      </c>
      <c r="L3127">
        <v>4668.5</v>
      </c>
      <c r="M3127">
        <v>4673.75</v>
      </c>
      <c r="N3127">
        <v>4701</v>
      </c>
      <c r="O3127">
        <v>4740.5</v>
      </c>
      <c r="P3127">
        <v>4674.25</v>
      </c>
      <c r="Q3127">
        <v>4679.75</v>
      </c>
      <c r="R3127">
        <v>4712</v>
      </c>
      <c r="S3127">
        <v>4743.83</v>
      </c>
      <c r="T3127">
        <v>4682.17</v>
      </c>
      <c r="U3127">
        <v>4682.95</v>
      </c>
      <c r="V3127">
        <v>0.08</v>
      </c>
      <c r="W3127">
        <v>0.08</v>
      </c>
      <c r="X3127">
        <v>0.08</v>
      </c>
      <c r="Y3127">
        <v>0.08</v>
      </c>
      <c r="Z3127">
        <v>0.05</v>
      </c>
      <c r="AA3127">
        <v>0.05</v>
      </c>
      <c r="AB3127">
        <v>0.05</v>
      </c>
      <c r="AC3127">
        <v>0.05</v>
      </c>
      <c r="AD3127">
        <v>461.74613233000002</v>
      </c>
      <c r="AE3127">
        <v>464.34467391999999</v>
      </c>
      <c r="AF3127">
        <v>458.27487299000001</v>
      </c>
      <c r="AG3127">
        <v>458.49060097</v>
      </c>
      <c r="AH3127" t="s">
        <v>12</v>
      </c>
      <c r="AI3127" t="s">
        <v>12</v>
      </c>
    </row>
    <row r="3128" spans="1:35" x14ac:dyDescent="0.25">
      <c r="A3128">
        <v>1637677800</v>
      </c>
      <c r="B3128">
        <v>72.468443660000005</v>
      </c>
      <c r="C3128">
        <v>73.359000530000003</v>
      </c>
      <c r="D3128">
        <v>71.19484783</v>
      </c>
      <c r="E3128">
        <v>72.985862179999998</v>
      </c>
      <c r="F3128">
        <v>72.468443660000005</v>
      </c>
      <c r="G3128">
        <v>73.359000530000003</v>
      </c>
      <c r="H3128">
        <v>71.19484783</v>
      </c>
      <c r="I3128">
        <v>72.985862179999998</v>
      </c>
      <c r="J3128">
        <v>4679.5</v>
      </c>
      <c r="K3128">
        <v>4689</v>
      </c>
      <c r="L3128">
        <v>4644</v>
      </c>
      <c r="M3128">
        <v>4682.75</v>
      </c>
      <c r="N3128">
        <v>4686</v>
      </c>
      <c r="O3128">
        <v>4695.5</v>
      </c>
      <c r="P3128">
        <v>4649</v>
      </c>
      <c r="Q3128">
        <v>4688.5</v>
      </c>
      <c r="R3128">
        <v>4678.4799999999996</v>
      </c>
      <c r="S3128">
        <v>4699.3900000000003</v>
      </c>
      <c r="T3128">
        <v>4652.66</v>
      </c>
      <c r="U3128">
        <v>4690.6899999999996</v>
      </c>
      <c r="V3128">
        <v>0.08</v>
      </c>
      <c r="W3128">
        <v>0.08</v>
      </c>
      <c r="X3128">
        <v>0.08</v>
      </c>
      <c r="Y3128">
        <v>0.08</v>
      </c>
      <c r="Z3128">
        <v>0.05</v>
      </c>
      <c r="AA3128">
        <v>0.05</v>
      </c>
      <c r="AB3128">
        <v>0.05</v>
      </c>
      <c r="AC3128">
        <v>0.05</v>
      </c>
      <c r="AD3128">
        <v>458.14739737000002</v>
      </c>
      <c r="AE3128">
        <v>459.98598812</v>
      </c>
      <c r="AF3128">
        <v>455.43118597</v>
      </c>
      <c r="AG3128">
        <v>459.09856165000002</v>
      </c>
      <c r="AH3128" t="s">
        <v>12</v>
      </c>
      <c r="AI3128" t="s">
        <v>12</v>
      </c>
    </row>
    <row r="3129" spans="1:35" x14ac:dyDescent="0.25">
      <c r="A3129">
        <v>1637764200</v>
      </c>
      <c r="B3129">
        <v>71.960975500000004</v>
      </c>
      <c r="C3129">
        <v>73.572933190000001</v>
      </c>
      <c r="D3129">
        <v>71.52813501</v>
      </c>
      <c r="E3129">
        <v>73.478404810000001</v>
      </c>
      <c r="F3129">
        <v>71.960975500000004</v>
      </c>
      <c r="G3129">
        <v>73.572933190000001</v>
      </c>
      <c r="H3129">
        <v>71.52813501</v>
      </c>
      <c r="I3129">
        <v>73.478404810000001</v>
      </c>
      <c r="J3129">
        <v>4678.25</v>
      </c>
      <c r="K3129">
        <v>4696.75</v>
      </c>
      <c r="L3129">
        <v>4650.5</v>
      </c>
      <c r="M3129">
        <v>4693.25</v>
      </c>
      <c r="N3129">
        <v>4686.25</v>
      </c>
      <c r="O3129">
        <v>4702.25</v>
      </c>
      <c r="P3129">
        <v>4656.25</v>
      </c>
      <c r="Q3129">
        <v>4699</v>
      </c>
      <c r="R3129">
        <v>4675.78</v>
      </c>
      <c r="S3129">
        <v>4702.87</v>
      </c>
      <c r="T3129">
        <v>4659.8900000000003</v>
      </c>
      <c r="U3129">
        <v>4701.45</v>
      </c>
      <c r="V3129">
        <v>0.08</v>
      </c>
      <c r="W3129">
        <v>0.08</v>
      </c>
      <c r="X3129">
        <v>0.08</v>
      </c>
      <c r="Y3129">
        <v>0.08</v>
      </c>
      <c r="Z3129">
        <v>0.05</v>
      </c>
      <c r="AA3129">
        <v>0.05</v>
      </c>
      <c r="AB3129">
        <v>0.05</v>
      </c>
      <c r="AC3129">
        <v>0.05</v>
      </c>
      <c r="AD3129">
        <v>457.00992256000001</v>
      </c>
      <c r="AE3129">
        <v>460.45176443999998</v>
      </c>
      <c r="AF3129">
        <v>456.15681645000001</v>
      </c>
      <c r="AG3129">
        <v>460.32428880999998</v>
      </c>
      <c r="AH3129" t="s">
        <v>12</v>
      </c>
      <c r="AI3129" t="s">
        <v>12</v>
      </c>
    </row>
    <row r="3130" spans="1:35" x14ac:dyDescent="0.25">
      <c r="A3130">
        <v>1637937000</v>
      </c>
      <c r="B3130">
        <v>70.169911389999996</v>
      </c>
      <c r="C3130">
        <v>70.896287389999998</v>
      </c>
      <c r="D3130">
        <v>68.030584829999995</v>
      </c>
      <c r="E3130">
        <v>68.692283509999996</v>
      </c>
      <c r="F3130">
        <v>70.169911389999996</v>
      </c>
      <c r="G3130">
        <v>70.896287389999998</v>
      </c>
      <c r="H3130">
        <v>68.030584829999995</v>
      </c>
      <c r="I3130">
        <v>68.692283509999996</v>
      </c>
      <c r="J3130">
        <v>4696.75</v>
      </c>
      <c r="K3130">
        <v>4711.5</v>
      </c>
      <c r="L3130">
        <v>4572</v>
      </c>
      <c r="M3130">
        <v>4589.5</v>
      </c>
      <c r="N3130">
        <v>4700.5</v>
      </c>
      <c r="O3130">
        <v>4717</v>
      </c>
      <c r="P3130">
        <v>4577.25</v>
      </c>
      <c r="Q3130">
        <v>4595.75</v>
      </c>
      <c r="R3130">
        <v>4664.63</v>
      </c>
      <c r="S3130">
        <v>4664.63</v>
      </c>
      <c r="T3130">
        <v>4585.43</v>
      </c>
      <c r="U3130">
        <v>4594.6099999999997</v>
      </c>
      <c r="V3130">
        <v>0.08</v>
      </c>
      <c r="W3130">
        <v>0.08</v>
      </c>
      <c r="X3130">
        <v>0.08</v>
      </c>
      <c r="Y3130">
        <v>0.08</v>
      </c>
      <c r="Z3130">
        <v>0.05</v>
      </c>
      <c r="AA3130">
        <v>0.05</v>
      </c>
      <c r="AB3130">
        <v>0.05</v>
      </c>
      <c r="AC3130">
        <v>0.05</v>
      </c>
      <c r="AD3130">
        <v>453.36215850999997</v>
      </c>
      <c r="AE3130">
        <v>454.89186601</v>
      </c>
      <c r="AF3130">
        <v>448.88089998999999</v>
      </c>
      <c r="AG3130">
        <v>450.05759806999998</v>
      </c>
      <c r="AH3130" t="s">
        <v>12</v>
      </c>
      <c r="AI3130" t="s">
        <v>12</v>
      </c>
    </row>
    <row r="3131" spans="1:35" x14ac:dyDescent="0.25">
      <c r="A3131">
        <v>1638196200</v>
      </c>
      <c r="B3131">
        <v>70.861461149999997</v>
      </c>
      <c r="C3131">
        <v>71.975503020000005</v>
      </c>
      <c r="D3131">
        <v>69.812395100000003</v>
      </c>
      <c r="E3131">
        <v>71.125145579999995</v>
      </c>
      <c r="F3131">
        <v>70.861461149999997</v>
      </c>
      <c r="G3131">
        <v>71.975503020000005</v>
      </c>
      <c r="H3131">
        <v>69.812395100000003</v>
      </c>
      <c r="I3131">
        <v>71.125145579999995</v>
      </c>
      <c r="J3131">
        <v>4582</v>
      </c>
      <c r="K3131">
        <v>4663.5</v>
      </c>
      <c r="L3131">
        <v>4582</v>
      </c>
      <c r="M3131">
        <v>4645</v>
      </c>
      <c r="N3131">
        <v>4589</v>
      </c>
      <c r="O3131">
        <v>4669.75</v>
      </c>
      <c r="P3131">
        <v>4588.75</v>
      </c>
      <c r="Q3131">
        <v>4651</v>
      </c>
      <c r="R3131">
        <v>4628.75</v>
      </c>
      <c r="S3131">
        <v>4672.95</v>
      </c>
      <c r="T3131">
        <v>4625.26</v>
      </c>
      <c r="U3131">
        <v>4655.26</v>
      </c>
      <c r="V3131">
        <v>0.08</v>
      </c>
      <c r="W3131">
        <v>0.08</v>
      </c>
      <c r="X3131">
        <v>0.08</v>
      </c>
      <c r="Y3131">
        <v>0.08</v>
      </c>
      <c r="Z3131">
        <v>0.05</v>
      </c>
      <c r="AA3131">
        <v>0.05</v>
      </c>
      <c r="AB3131">
        <v>0.05</v>
      </c>
      <c r="AC3131">
        <v>0.05</v>
      </c>
      <c r="AD3131">
        <v>455.05856490999997</v>
      </c>
      <c r="AE3131">
        <v>457.50021342000002</v>
      </c>
      <c r="AF3131">
        <v>452.76400365000001</v>
      </c>
      <c r="AG3131">
        <v>455.57827322999998</v>
      </c>
      <c r="AH3131" t="s">
        <v>12</v>
      </c>
      <c r="AI3131" t="s">
        <v>12</v>
      </c>
    </row>
    <row r="3132" spans="1:35" x14ac:dyDescent="0.25">
      <c r="A3132">
        <v>1638282600</v>
      </c>
      <c r="B3132">
        <v>69.896276599999993</v>
      </c>
      <c r="C3132">
        <v>70.811709359999995</v>
      </c>
      <c r="D3132">
        <v>66.821616559999995</v>
      </c>
      <c r="E3132">
        <v>67.090276169999996</v>
      </c>
      <c r="F3132">
        <v>69.896276599999993</v>
      </c>
      <c r="G3132">
        <v>70.811709359999995</v>
      </c>
      <c r="H3132">
        <v>66.821616559999995</v>
      </c>
      <c r="I3132">
        <v>67.090276169999996</v>
      </c>
      <c r="J3132">
        <v>4650.5</v>
      </c>
      <c r="K3132">
        <v>4661.5</v>
      </c>
      <c r="L3132">
        <v>4551.25</v>
      </c>
      <c r="M3132">
        <v>4560.25</v>
      </c>
      <c r="N3132">
        <v>4657.25</v>
      </c>
      <c r="O3132">
        <v>4667.5</v>
      </c>
      <c r="P3132">
        <v>4557</v>
      </c>
      <c r="Q3132">
        <v>4566.25</v>
      </c>
      <c r="R3132">
        <v>4640.25</v>
      </c>
      <c r="S3132">
        <v>4646.0200000000004</v>
      </c>
      <c r="T3132">
        <v>4560</v>
      </c>
      <c r="U3132">
        <v>4567.01</v>
      </c>
      <c r="V3132">
        <v>7.0000000000000007E-2</v>
      </c>
      <c r="W3132">
        <v>7.0000000000000007E-2</v>
      </c>
      <c r="X3132">
        <v>7.0000000000000007E-2</v>
      </c>
      <c r="Y3132">
        <v>7.0000000000000007E-2</v>
      </c>
      <c r="Z3132">
        <v>0.05</v>
      </c>
      <c r="AA3132">
        <v>0.05</v>
      </c>
      <c r="AB3132">
        <v>0.05</v>
      </c>
      <c r="AC3132">
        <v>0.05</v>
      </c>
      <c r="AD3132">
        <v>453.02876071999998</v>
      </c>
      <c r="AE3132">
        <v>455.01934163999999</v>
      </c>
      <c r="AF3132">
        <v>446.45886310999998</v>
      </c>
      <c r="AG3132">
        <v>446.71381436000001</v>
      </c>
      <c r="AH3132" t="s">
        <v>12</v>
      </c>
      <c r="AI3132" t="s">
        <v>12</v>
      </c>
    </row>
    <row r="3133" spans="1:35" x14ac:dyDescent="0.25">
      <c r="A3133">
        <v>1638369000</v>
      </c>
      <c r="B3133">
        <v>69.602741100000003</v>
      </c>
      <c r="C3133">
        <v>70.960964709999999</v>
      </c>
      <c r="D3133">
        <v>64.597711959999998</v>
      </c>
      <c r="E3133">
        <v>64.717116239999996</v>
      </c>
      <c r="F3133">
        <v>69.602741100000003</v>
      </c>
      <c r="G3133">
        <v>70.960964709999999</v>
      </c>
      <c r="H3133">
        <v>64.597711959999998</v>
      </c>
      <c r="I3133">
        <v>64.717116239999996</v>
      </c>
      <c r="J3133">
        <v>4584</v>
      </c>
      <c r="K3133">
        <v>4644.5</v>
      </c>
      <c r="L3133">
        <v>4492.75</v>
      </c>
      <c r="M3133">
        <v>4502.5</v>
      </c>
      <c r="N3133">
        <v>4587.5</v>
      </c>
      <c r="O3133">
        <v>4650.75</v>
      </c>
      <c r="P3133">
        <v>4497.75</v>
      </c>
      <c r="Q3133">
        <v>4508.5</v>
      </c>
      <c r="R3133">
        <v>4602.82</v>
      </c>
      <c r="S3133">
        <v>4652.9399999999996</v>
      </c>
      <c r="T3133">
        <v>4510.2700000000004</v>
      </c>
      <c r="U3133">
        <v>4513.03</v>
      </c>
      <c r="V3133">
        <v>0.08</v>
      </c>
      <c r="W3133">
        <v>0.08</v>
      </c>
      <c r="X3133">
        <v>0.08</v>
      </c>
      <c r="Y3133">
        <v>0.08</v>
      </c>
      <c r="Z3133">
        <v>0.05</v>
      </c>
      <c r="AA3133">
        <v>0.05</v>
      </c>
      <c r="AB3133">
        <v>0.05</v>
      </c>
      <c r="AC3133">
        <v>0.05</v>
      </c>
      <c r="AD3133">
        <v>452.6757513</v>
      </c>
      <c r="AE3133">
        <v>455.64691395</v>
      </c>
      <c r="AF3133">
        <v>441.54614862</v>
      </c>
      <c r="AG3133">
        <v>441.75207079</v>
      </c>
      <c r="AH3133" t="s">
        <v>12</v>
      </c>
      <c r="AI3133" t="s">
        <v>12</v>
      </c>
    </row>
    <row r="3134" spans="1:35" x14ac:dyDescent="0.25">
      <c r="A3134">
        <v>1638455400</v>
      </c>
      <c r="B3134">
        <v>64.786768730000006</v>
      </c>
      <c r="C3134">
        <v>68.373872109999994</v>
      </c>
      <c r="D3134">
        <v>64.612637500000005</v>
      </c>
      <c r="E3134">
        <v>67.637545759999995</v>
      </c>
      <c r="F3134">
        <v>64.786768730000006</v>
      </c>
      <c r="G3134">
        <v>68.373872109999994</v>
      </c>
      <c r="H3134">
        <v>64.612637500000005</v>
      </c>
      <c r="I3134">
        <v>67.637545759999995</v>
      </c>
      <c r="J3134">
        <v>4509.75</v>
      </c>
      <c r="K3134">
        <v>4588</v>
      </c>
      <c r="L3134">
        <v>4499.5</v>
      </c>
      <c r="M3134">
        <v>4569.75</v>
      </c>
      <c r="N3134">
        <v>4514.75</v>
      </c>
      <c r="O3134">
        <v>4593.75</v>
      </c>
      <c r="P3134">
        <v>4505.5</v>
      </c>
      <c r="Q3134">
        <v>4575.75</v>
      </c>
      <c r="R3134">
        <v>4504.7299999999996</v>
      </c>
      <c r="S3134">
        <v>4595.46</v>
      </c>
      <c r="T3134">
        <v>4504.7299999999996</v>
      </c>
      <c r="U3134">
        <v>4577.09</v>
      </c>
      <c r="V3134">
        <v>0.08</v>
      </c>
      <c r="W3134">
        <v>0.08</v>
      </c>
      <c r="X3134">
        <v>0.08</v>
      </c>
      <c r="Y3134">
        <v>0.08</v>
      </c>
      <c r="Z3134">
        <v>0.05</v>
      </c>
      <c r="AA3134">
        <v>0.05</v>
      </c>
      <c r="AB3134">
        <v>0.05</v>
      </c>
      <c r="AC3134">
        <v>0.05</v>
      </c>
      <c r="AD3134">
        <v>441.97760459</v>
      </c>
      <c r="AE3134">
        <v>450.15565623999998</v>
      </c>
      <c r="AF3134">
        <v>441.56576025999999</v>
      </c>
      <c r="AG3134">
        <v>448.51808475000001</v>
      </c>
      <c r="AH3134" t="s">
        <v>12</v>
      </c>
      <c r="AI3134" t="s">
        <v>12</v>
      </c>
    </row>
    <row r="3135" spans="1:35" x14ac:dyDescent="0.25">
      <c r="A3135">
        <v>1638541800</v>
      </c>
      <c r="B3135">
        <v>68.463425319999999</v>
      </c>
      <c r="C3135">
        <v>68.945520070000001</v>
      </c>
      <c r="D3135">
        <v>63.906162209999998</v>
      </c>
      <c r="E3135">
        <v>65.856432010000006</v>
      </c>
      <c r="F3135">
        <v>68.463425319999999</v>
      </c>
      <c r="G3135">
        <v>68.945520070000001</v>
      </c>
      <c r="H3135">
        <v>63.906162209999998</v>
      </c>
      <c r="I3135">
        <v>65.856432010000006</v>
      </c>
      <c r="J3135">
        <v>4580</v>
      </c>
      <c r="K3135">
        <v>4600.25</v>
      </c>
      <c r="L3135">
        <v>4485.75</v>
      </c>
      <c r="M3135">
        <v>4531.25</v>
      </c>
      <c r="N3135">
        <v>4587.25</v>
      </c>
      <c r="O3135">
        <v>4606.5</v>
      </c>
      <c r="P3135">
        <v>4492</v>
      </c>
      <c r="Q3135">
        <v>4537.5</v>
      </c>
      <c r="R3135">
        <v>4589.49</v>
      </c>
      <c r="S3135">
        <v>4608.03</v>
      </c>
      <c r="T3135">
        <v>4495.12</v>
      </c>
      <c r="U3135">
        <v>4538.4399999999996</v>
      </c>
      <c r="V3135">
        <v>0.08</v>
      </c>
      <c r="W3135">
        <v>0.08</v>
      </c>
      <c r="X3135">
        <v>0.08</v>
      </c>
      <c r="Y3135">
        <v>0.08</v>
      </c>
      <c r="Z3135">
        <v>0.05</v>
      </c>
      <c r="AA3135">
        <v>0.05</v>
      </c>
      <c r="AB3135">
        <v>0.05</v>
      </c>
      <c r="AC3135">
        <v>0.05</v>
      </c>
      <c r="AD3135">
        <v>450.25371441999999</v>
      </c>
      <c r="AE3135">
        <v>451.36177177000002</v>
      </c>
      <c r="AF3135">
        <v>440.20275164999998</v>
      </c>
      <c r="AG3135">
        <v>444.61536945</v>
      </c>
      <c r="AH3135" t="s">
        <v>12</v>
      </c>
      <c r="AI3135" t="s">
        <v>12</v>
      </c>
    </row>
    <row r="3136" spans="1:35" x14ac:dyDescent="0.25">
      <c r="A3136">
        <v>1638801000</v>
      </c>
      <c r="B3136">
        <v>67.065400280000006</v>
      </c>
      <c r="C3136">
        <v>69.098357539999995</v>
      </c>
      <c r="D3136">
        <v>65.945985219999997</v>
      </c>
      <c r="E3136">
        <v>68.209691239999998</v>
      </c>
      <c r="F3136">
        <v>67.065400280000006</v>
      </c>
      <c r="G3136">
        <v>69.098357539999995</v>
      </c>
      <c r="H3136">
        <v>65.945985219999997</v>
      </c>
      <c r="I3136">
        <v>68.209691239999998</v>
      </c>
      <c r="J3136">
        <v>4536</v>
      </c>
      <c r="K3136">
        <v>4604.75</v>
      </c>
      <c r="L3136">
        <v>4524.75</v>
      </c>
      <c r="M3136">
        <v>4583.25</v>
      </c>
      <c r="N3136">
        <v>4542.25</v>
      </c>
      <c r="O3136">
        <v>4611.75</v>
      </c>
      <c r="P3136">
        <v>4531.5</v>
      </c>
      <c r="Q3136">
        <v>4590</v>
      </c>
      <c r="R3136">
        <v>4548.37</v>
      </c>
      <c r="S3136">
        <v>4612.6000000000004</v>
      </c>
      <c r="T3136">
        <v>4540.51</v>
      </c>
      <c r="U3136">
        <v>4591.68</v>
      </c>
      <c r="V3136">
        <v>0.08</v>
      </c>
      <c r="W3136">
        <v>0.08</v>
      </c>
      <c r="X3136">
        <v>0.08</v>
      </c>
      <c r="Y3136">
        <v>0.08</v>
      </c>
      <c r="Z3136">
        <v>0.05</v>
      </c>
      <c r="AA3136">
        <v>0.05</v>
      </c>
      <c r="AB3136">
        <v>0.05</v>
      </c>
      <c r="AC3136">
        <v>0.05</v>
      </c>
      <c r="AD3136">
        <v>447.27274595</v>
      </c>
      <c r="AE3136">
        <v>451.84225681999999</v>
      </c>
      <c r="AF3136">
        <v>444.75265088999998</v>
      </c>
      <c r="AG3136">
        <v>449.88109336000002</v>
      </c>
      <c r="AH3136" t="s">
        <v>12</v>
      </c>
      <c r="AI3136" t="s">
        <v>12</v>
      </c>
    </row>
    <row r="3137" spans="1:35" x14ac:dyDescent="0.25">
      <c r="A3137">
        <v>1638887400</v>
      </c>
      <c r="B3137">
        <v>70.761957580000001</v>
      </c>
      <c r="C3137">
        <v>72.737103279999999</v>
      </c>
      <c r="D3137">
        <v>70.717180979999995</v>
      </c>
      <c r="E3137">
        <v>72.433617409999997</v>
      </c>
      <c r="F3137">
        <v>70.761957580000001</v>
      </c>
      <c r="G3137">
        <v>72.737103279999999</v>
      </c>
      <c r="H3137">
        <v>70.717180979999995</v>
      </c>
      <c r="I3137">
        <v>72.433617409999997</v>
      </c>
      <c r="J3137">
        <v>4588.25</v>
      </c>
      <c r="K3137">
        <v>4690.75</v>
      </c>
      <c r="L3137">
        <v>4580.75</v>
      </c>
      <c r="M3137">
        <v>4678.5</v>
      </c>
      <c r="N3137">
        <v>4594.25</v>
      </c>
      <c r="O3137">
        <v>4697.25</v>
      </c>
      <c r="P3137">
        <v>4587.25</v>
      </c>
      <c r="Q3137">
        <v>4685</v>
      </c>
      <c r="R3137">
        <v>4631.97</v>
      </c>
      <c r="S3137">
        <v>4694.04</v>
      </c>
      <c r="T3137">
        <v>4631.97</v>
      </c>
      <c r="U3137">
        <v>4686.76</v>
      </c>
      <c r="V3137">
        <v>0.08</v>
      </c>
      <c r="W3137">
        <v>0.08</v>
      </c>
      <c r="X3137">
        <v>0.08</v>
      </c>
      <c r="Y3137">
        <v>0.08</v>
      </c>
      <c r="Z3137">
        <v>0.05</v>
      </c>
      <c r="AA3137">
        <v>0.05</v>
      </c>
      <c r="AB3137">
        <v>0.05</v>
      </c>
      <c r="AC3137">
        <v>0.05</v>
      </c>
      <c r="AD3137">
        <v>455.39196270000002</v>
      </c>
      <c r="AE3137">
        <v>459.77516304</v>
      </c>
      <c r="AF3137">
        <v>449.74832258999999</v>
      </c>
      <c r="AG3137">
        <v>459.18681400000003</v>
      </c>
      <c r="AH3137" t="s">
        <v>12</v>
      </c>
      <c r="AI3137" t="s">
        <v>12</v>
      </c>
    </row>
    <row r="3138" spans="1:35" x14ac:dyDescent="0.25">
      <c r="A3138">
        <v>1638973800</v>
      </c>
      <c r="B3138">
        <v>72.677401140000001</v>
      </c>
      <c r="C3138">
        <v>73.264472150000003</v>
      </c>
      <c r="D3138">
        <v>71.793112989999997</v>
      </c>
      <c r="E3138">
        <v>73.070440210000001</v>
      </c>
      <c r="F3138">
        <v>72.677401140000001</v>
      </c>
      <c r="G3138">
        <v>73.264472150000003</v>
      </c>
      <c r="H3138">
        <v>71.793112989999997</v>
      </c>
      <c r="I3138">
        <v>73.070440210000001</v>
      </c>
      <c r="J3138">
        <v>4689</v>
      </c>
      <c r="K3138">
        <v>4705</v>
      </c>
      <c r="L3138">
        <v>4665.25</v>
      </c>
      <c r="M3138">
        <v>4692.25</v>
      </c>
      <c r="N3138">
        <v>4695.25</v>
      </c>
      <c r="O3138">
        <v>4712</v>
      </c>
      <c r="P3138">
        <v>4671.75</v>
      </c>
      <c r="Q3138">
        <v>4699</v>
      </c>
      <c r="R3138">
        <v>4690.8599999999997</v>
      </c>
      <c r="S3138">
        <v>4705.0600000000004</v>
      </c>
      <c r="T3138">
        <v>4674.5200000000004</v>
      </c>
      <c r="U3138">
        <v>4701.22</v>
      </c>
      <c r="V3138">
        <v>0.08</v>
      </c>
      <c r="W3138">
        <v>0.08</v>
      </c>
      <c r="X3138">
        <v>0.08</v>
      </c>
      <c r="Y3138">
        <v>0.08</v>
      </c>
      <c r="Z3138">
        <v>0.05</v>
      </c>
      <c r="AA3138">
        <v>0.05</v>
      </c>
      <c r="AB3138">
        <v>0.05</v>
      </c>
      <c r="AC3138">
        <v>0.05</v>
      </c>
      <c r="AD3138">
        <v>459.59865832999998</v>
      </c>
      <c r="AE3138">
        <v>460.87341458999998</v>
      </c>
      <c r="AF3138">
        <v>457.76497049</v>
      </c>
      <c r="AG3138">
        <v>460.40273535</v>
      </c>
      <c r="AH3138" t="s">
        <v>12</v>
      </c>
      <c r="AI3138" t="s">
        <v>12</v>
      </c>
    </row>
    <row r="3139" spans="1:35" x14ac:dyDescent="0.25">
      <c r="A3139">
        <v>1639060200</v>
      </c>
      <c r="B3139">
        <v>72.393815989999993</v>
      </c>
      <c r="C3139">
        <v>72.841582009999996</v>
      </c>
      <c r="D3139">
        <v>71.463457689999998</v>
      </c>
      <c r="E3139">
        <v>71.562961250000001</v>
      </c>
      <c r="F3139">
        <v>72.393815989999993</v>
      </c>
      <c r="G3139">
        <v>72.841582009999996</v>
      </c>
      <c r="H3139">
        <v>71.463457689999998</v>
      </c>
      <c r="I3139">
        <v>71.562961250000001</v>
      </c>
      <c r="J3139">
        <v>4691.75</v>
      </c>
      <c r="K3139">
        <v>4699.25</v>
      </c>
      <c r="L3139">
        <v>4655.25</v>
      </c>
      <c r="M3139">
        <v>4659.75</v>
      </c>
      <c r="N3139">
        <v>4697.25</v>
      </c>
      <c r="O3139">
        <v>4706</v>
      </c>
      <c r="P3139">
        <v>4662.25</v>
      </c>
      <c r="Q3139">
        <v>4667</v>
      </c>
      <c r="R3139">
        <v>4691</v>
      </c>
      <c r="S3139">
        <v>4695.26</v>
      </c>
      <c r="T3139">
        <v>4665.9799999999996</v>
      </c>
      <c r="U3139">
        <v>4667.4399999999996</v>
      </c>
      <c r="V3139">
        <v>0.08</v>
      </c>
      <c r="W3139">
        <v>0.08</v>
      </c>
      <c r="X3139">
        <v>0.08</v>
      </c>
      <c r="Y3139">
        <v>0.08</v>
      </c>
      <c r="Z3139">
        <v>0.05</v>
      </c>
      <c r="AA3139">
        <v>0.05</v>
      </c>
      <c r="AB3139">
        <v>0.05</v>
      </c>
      <c r="AC3139">
        <v>0.05</v>
      </c>
      <c r="AD3139">
        <v>459.05933837999999</v>
      </c>
      <c r="AE3139">
        <v>460.50971681999999</v>
      </c>
      <c r="AF3139">
        <v>457.08836910000002</v>
      </c>
      <c r="AG3139">
        <v>457.29429126000002</v>
      </c>
      <c r="AH3139" t="s">
        <v>12</v>
      </c>
      <c r="AI3139" t="s">
        <v>12</v>
      </c>
    </row>
    <row r="3140" spans="1:35" x14ac:dyDescent="0.25">
      <c r="A3140">
        <v>1639146600</v>
      </c>
      <c r="B3140">
        <v>72.876408260000005</v>
      </c>
      <c r="C3140">
        <v>73.642635429999999</v>
      </c>
      <c r="D3140">
        <v>71.617688209999997</v>
      </c>
      <c r="E3140">
        <v>73.627660149999997</v>
      </c>
      <c r="F3140">
        <v>72.876408260000005</v>
      </c>
      <c r="G3140">
        <v>73.642635429999999</v>
      </c>
      <c r="H3140">
        <v>71.617688209999997</v>
      </c>
      <c r="I3140">
        <v>73.627660149999997</v>
      </c>
      <c r="J3140">
        <v>4657.75</v>
      </c>
      <c r="K3140">
        <v>4695.5</v>
      </c>
      <c r="L3140">
        <v>4650</v>
      </c>
      <c r="M3140">
        <v>4695.5</v>
      </c>
      <c r="N3140">
        <v>4662.25</v>
      </c>
      <c r="O3140">
        <v>4705.25</v>
      </c>
      <c r="P3140">
        <v>4657</v>
      </c>
      <c r="Q3140">
        <v>4703.5</v>
      </c>
      <c r="R3140">
        <v>4687.6400000000003</v>
      </c>
      <c r="S3140">
        <v>4713.57</v>
      </c>
      <c r="T3140">
        <v>4670.24</v>
      </c>
      <c r="U3140">
        <v>4712.01</v>
      </c>
      <c r="V3140">
        <v>0.08</v>
      </c>
      <c r="W3140">
        <v>0.08</v>
      </c>
      <c r="X3140">
        <v>0.08</v>
      </c>
      <c r="Y3140">
        <v>0.08</v>
      </c>
      <c r="Z3140">
        <v>0.05</v>
      </c>
      <c r="AA3140">
        <v>0.05</v>
      </c>
      <c r="AB3140">
        <v>0.05</v>
      </c>
      <c r="AC3140">
        <v>0.05</v>
      </c>
      <c r="AD3140">
        <v>460.11836664999998</v>
      </c>
      <c r="AE3140">
        <v>461.75593815000002</v>
      </c>
      <c r="AF3140">
        <v>457.45118434</v>
      </c>
      <c r="AG3140">
        <v>461.59904506999999</v>
      </c>
      <c r="AH3140" t="s">
        <v>12</v>
      </c>
      <c r="AI3140" t="s">
        <v>12</v>
      </c>
    </row>
    <row r="3141" spans="1:35" x14ac:dyDescent="0.25">
      <c r="A3141">
        <v>1639405800</v>
      </c>
      <c r="B3141">
        <v>73.329149459999996</v>
      </c>
      <c r="C3141">
        <v>73.473429629999998</v>
      </c>
      <c r="D3141">
        <v>71.4833584</v>
      </c>
      <c r="E3141">
        <v>71.662464810000003</v>
      </c>
      <c r="F3141">
        <v>73.329149459999996</v>
      </c>
      <c r="G3141">
        <v>73.473429629999998</v>
      </c>
      <c r="H3141">
        <v>71.4833584</v>
      </c>
      <c r="I3141">
        <v>71.662464810000003</v>
      </c>
      <c r="J3141">
        <v>4700</v>
      </c>
      <c r="K3141">
        <v>4714</v>
      </c>
      <c r="L3141">
        <v>4651.25</v>
      </c>
      <c r="M3141">
        <v>4651.25</v>
      </c>
      <c r="N3141">
        <v>4704.5</v>
      </c>
      <c r="O3141">
        <v>4723.25</v>
      </c>
      <c r="P3141">
        <v>4655.5</v>
      </c>
      <c r="Q3141">
        <v>4659.5</v>
      </c>
      <c r="R3141">
        <v>4710.3</v>
      </c>
      <c r="S3141">
        <v>4710.3</v>
      </c>
      <c r="T3141">
        <v>4667.6000000000004</v>
      </c>
      <c r="U3141">
        <v>4668.9799999999996</v>
      </c>
      <c r="V3141">
        <v>0.08</v>
      </c>
      <c r="W3141">
        <v>0.08</v>
      </c>
      <c r="X3141">
        <v>0.08</v>
      </c>
      <c r="Y3141">
        <v>0.08</v>
      </c>
      <c r="Z3141">
        <v>0.05</v>
      </c>
      <c r="AA3141">
        <v>0.05</v>
      </c>
      <c r="AB3141">
        <v>0.05</v>
      </c>
      <c r="AC3141">
        <v>0.05</v>
      </c>
      <c r="AD3141">
        <v>461.05972510999999</v>
      </c>
      <c r="AE3141">
        <v>461.42254036000003</v>
      </c>
      <c r="AF3141">
        <v>457.21584472000001</v>
      </c>
      <c r="AG3141">
        <v>457.51001924000002</v>
      </c>
      <c r="AH3141" t="s">
        <v>12</v>
      </c>
      <c r="AI3141" t="s">
        <v>12</v>
      </c>
    </row>
    <row r="3142" spans="1:35" x14ac:dyDescent="0.25">
      <c r="A3142">
        <v>1639492200</v>
      </c>
      <c r="B3142">
        <v>69.970904270000005</v>
      </c>
      <c r="C3142">
        <v>71.21469879</v>
      </c>
      <c r="D3142">
        <v>68.687308329999993</v>
      </c>
      <c r="E3142">
        <v>70.159961039999999</v>
      </c>
      <c r="F3142">
        <v>69.970904270000005</v>
      </c>
      <c r="G3142">
        <v>71.21469879</v>
      </c>
      <c r="H3142">
        <v>68.687308329999993</v>
      </c>
      <c r="I3142">
        <v>70.159961039999999</v>
      </c>
      <c r="J3142">
        <v>4655.5</v>
      </c>
      <c r="K3142">
        <v>4669</v>
      </c>
      <c r="L3142">
        <v>4590</v>
      </c>
      <c r="M3142">
        <v>4620</v>
      </c>
      <c r="N3142">
        <v>4663</v>
      </c>
      <c r="O3142">
        <v>4676.75</v>
      </c>
      <c r="P3142">
        <v>4596.25</v>
      </c>
      <c r="Q3142">
        <v>4628</v>
      </c>
      <c r="R3142">
        <v>4642.99</v>
      </c>
      <c r="S3142">
        <v>4660.47</v>
      </c>
      <c r="T3142">
        <v>4606.5200000000004</v>
      </c>
      <c r="U3142">
        <v>4634.1000000000004</v>
      </c>
      <c r="V3142">
        <v>0.08</v>
      </c>
      <c r="W3142">
        <v>0.08</v>
      </c>
      <c r="X3142">
        <v>0.08</v>
      </c>
      <c r="Y3142">
        <v>0.08</v>
      </c>
      <c r="Z3142">
        <v>0.05</v>
      </c>
      <c r="AA3142">
        <v>0.05</v>
      </c>
      <c r="AB3142">
        <v>0.05</v>
      </c>
      <c r="AC3142">
        <v>0.05</v>
      </c>
      <c r="AD3142">
        <v>454.09759480999998</v>
      </c>
      <c r="AE3142">
        <v>456.6961364</v>
      </c>
      <c r="AF3142">
        <v>451.31274268999999</v>
      </c>
      <c r="AG3142">
        <v>454.36235188000001</v>
      </c>
      <c r="AH3142" t="s">
        <v>12</v>
      </c>
      <c r="AI3142" t="s">
        <v>12</v>
      </c>
    </row>
    <row r="3143" spans="1:35" x14ac:dyDescent="0.25">
      <c r="A3143">
        <v>1639578600</v>
      </c>
      <c r="B3143">
        <v>70.145035500000006</v>
      </c>
      <c r="C3143">
        <v>73.528156589999995</v>
      </c>
      <c r="D3143">
        <v>68.948505179999998</v>
      </c>
      <c r="E3143">
        <v>73.403777140000003</v>
      </c>
      <c r="F3143">
        <v>70.145035500000006</v>
      </c>
      <c r="G3143">
        <v>73.528156589999995</v>
      </c>
      <c r="H3143">
        <v>68.948505179999998</v>
      </c>
      <c r="I3143">
        <v>73.403777140000003</v>
      </c>
      <c r="J3143">
        <v>4621</v>
      </c>
      <c r="K3143">
        <v>4695</v>
      </c>
      <c r="L3143">
        <v>4595.25</v>
      </c>
      <c r="M3143">
        <v>4692.75</v>
      </c>
      <c r="N3143">
        <v>4629</v>
      </c>
      <c r="O3143">
        <v>4705.75</v>
      </c>
      <c r="P3143">
        <v>4602</v>
      </c>
      <c r="Q3143">
        <v>4700.5</v>
      </c>
      <c r="R3143">
        <v>4636.46</v>
      </c>
      <c r="S3143">
        <v>4712.6000000000004</v>
      </c>
      <c r="T3143">
        <v>4611.22</v>
      </c>
      <c r="U3143">
        <v>4709.84</v>
      </c>
      <c r="V3143">
        <v>0.08</v>
      </c>
      <c r="W3143">
        <v>0.08</v>
      </c>
      <c r="X3143">
        <v>0.08</v>
      </c>
      <c r="Y3143">
        <v>0.08</v>
      </c>
      <c r="Z3143">
        <v>0.05</v>
      </c>
      <c r="AA3143">
        <v>0.05</v>
      </c>
      <c r="AB3143">
        <v>0.05</v>
      </c>
      <c r="AC3143">
        <v>0.05</v>
      </c>
      <c r="AD3143">
        <v>454.42118678000003</v>
      </c>
      <c r="AE3143">
        <v>461.71671487999998</v>
      </c>
      <c r="AF3143">
        <v>451.79322774000002</v>
      </c>
      <c r="AG3143">
        <v>461.46176363000001</v>
      </c>
      <c r="AH3143" t="s">
        <v>12</v>
      </c>
      <c r="AI3143" t="s">
        <v>12</v>
      </c>
    </row>
    <row r="3144" spans="1:35" x14ac:dyDescent="0.25">
      <c r="A3144">
        <v>1639665000</v>
      </c>
      <c r="B3144">
        <v>74.329160259999995</v>
      </c>
      <c r="C3144">
        <v>74.45294269</v>
      </c>
      <c r="D3144">
        <v>70.667429200000001</v>
      </c>
      <c r="E3144">
        <v>71.438581799999994</v>
      </c>
      <c r="F3144">
        <v>74.329160259999995</v>
      </c>
      <c r="G3144">
        <v>74.45294269</v>
      </c>
      <c r="H3144">
        <v>70.667429200000001</v>
      </c>
      <c r="I3144">
        <v>71.438581799999994</v>
      </c>
      <c r="J3144">
        <v>4698.5</v>
      </c>
      <c r="K3144">
        <v>4734</v>
      </c>
      <c r="L3144">
        <v>4637</v>
      </c>
      <c r="M3144">
        <v>4651.75</v>
      </c>
      <c r="N3144">
        <v>4702.75</v>
      </c>
      <c r="O3144">
        <v>4743.25</v>
      </c>
      <c r="P3144">
        <v>4642</v>
      </c>
      <c r="Q3144">
        <v>4659.25</v>
      </c>
      <c r="R3144">
        <v>4719.13</v>
      </c>
      <c r="S3144">
        <v>4731.99</v>
      </c>
      <c r="T3144">
        <v>4651.8900000000003</v>
      </c>
      <c r="U3144">
        <v>4668.66</v>
      </c>
      <c r="V3144">
        <v>0.08</v>
      </c>
      <c r="W3144">
        <v>0.08</v>
      </c>
      <c r="X3144">
        <v>0.08</v>
      </c>
      <c r="Y3144">
        <v>0.08</v>
      </c>
      <c r="Z3144">
        <v>0.05</v>
      </c>
      <c r="AA3144">
        <v>0.05</v>
      </c>
      <c r="AB3144">
        <v>0.05</v>
      </c>
      <c r="AC3144">
        <v>0.05</v>
      </c>
      <c r="AD3144">
        <v>463.39350963999999</v>
      </c>
      <c r="AE3144">
        <v>463.68768416</v>
      </c>
      <c r="AF3144">
        <v>455.77438956999998</v>
      </c>
      <c r="AG3144">
        <v>457.39234943000002</v>
      </c>
      <c r="AH3144" t="s">
        <v>12</v>
      </c>
      <c r="AI3144" t="s">
        <v>12</v>
      </c>
    </row>
    <row r="3145" spans="1:35" x14ac:dyDescent="0.25">
      <c r="A3145">
        <v>1639751400</v>
      </c>
      <c r="B3145">
        <v>69.921152489999997</v>
      </c>
      <c r="C3145">
        <v>71.398780380000005</v>
      </c>
      <c r="D3145">
        <v>68.329095510000002</v>
      </c>
      <c r="E3145">
        <v>69.194776489999995</v>
      </c>
      <c r="F3145">
        <v>69.921152489999997</v>
      </c>
      <c r="G3145">
        <v>71.398780380000005</v>
      </c>
      <c r="H3145">
        <v>68.329095510000002</v>
      </c>
      <c r="I3145">
        <v>69.194776489999995</v>
      </c>
      <c r="J3145">
        <v>4655</v>
      </c>
      <c r="K3145">
        <v>4658.75</v>
      </c>
      <c r="L3145">
        <v>4585.5</v>
      </c>
      <c r="M3145">
        <v>4602.5</v>
      </c>
      <c r="N3145">
        <v>4664</v>
      </c>
      <c r="O3145">
        <v>4668</v>
      </c>
      <c r="P3145">
        <v>4590</v>
      </c>
      <c r="Q3145">
        <v>4610</v>
      </c>
      <c r="R3145">
        <v>4652.5</v>
      </c>
      <c r="S3145">
        <v>4666.7</v>
      </c>
      <c r="T3145">
        <v>4600.22</v>
      </c>
      <c r="U3145">
        <v>4620.6499999999996</v>
      </c>
      <c r="V3145">
        <v>0.08</v>
      </c>
      <c r="W3145">
        <v>0.08</v>
      </c>
      <c r="X3145">
        <v>0.08</v>
      </c>
      <c r="Y3145">
        <v>0.08</v>
      </c>
      <c r="Z3145">
        <v>0.05</v>
      </c>
      <c r="AA3145">
        <v>0.05</v>
      </c>
      <c r="AB3145">
        <v>0.05</v>
      </c>
      <c r="AC3145">
        <v>0.05</v>
      </c>
      <c r="AD3145">
        <v>454.18088567000001</v>
      </c>
      <c r="AE3145">
        <v>457.31995408</v>
      </c>
      <c r="AF3145">
        <v>450.74660705999997</v>
      </c>
      <c r="AG3145">
        <v>452.52770858000002</v>
      </c>
      <c r="AH3145" t="s">
        <v>12</v>
      </c>
      <c r="AI3145" t="s">
        <v>12</v>
      </c>
    </row>
    <row r="3146" spans="1:35" x14ac:dyDescent="0.25">
      <c r="A3146">
        <v>1640010600</v>
      </c>
      <c r="B3146">
        <v>66.717137820000005</v>
      </c>
      <c r="C3146">
        <v>67.144605119999994</v>
      </c>
      <c r="D3146">
        <v>65.215280820000004</v>
      </c>
      <c r="E3146">
        <v>66.975847079999994</v>
      </c>
      <c r="F3146">
        <v>66.717137820000005</v>
      </c>
      <c r="G3146">
        <v>67.144605119999994</v>
      </c>
      <c r="H3146">
        <v>65.215280820000004</v>
      </c>
      <c r="I3146">
        <v>66.975847079999994</v>
      </c>
      <c r="J3146">
        <v>4609.25</v>
      </c>
      <c r="K3146">
        <v>4612.75</v>
      </c>
      <c r="L3146">
        <v>4512.5</v>
      </c>
      <c r="M3146">
        <v>4551</v>
      </c>
      <c r="N3146">
        <v>4612</v>
      </c>
      <c r="O3146">
        <v>4621.5</v>
      </c>
      <c r="P3146">
        <v>4520.25</v>
      </c>
      <c r="Q3146">
        <v>4558.5</v>
      </c>
      <c r="R3146">
        <v>4587.8999999999996</v>
      </c>
      <c r="S3146">
        <v>4587.8999999999996</v>
      </c>
      <c r="T3146">
        <v>4531.1000000000004</v>
      </c>
      <c r="U3146">
        <v>4568.01</v>
      </c>
      <c r="V3146">
        <v>0.08</v>
      </c>
      <c r="W3146">
        <v>0.08</v>
      </c>
      <c r="X3146">
        <v>0.08</v>
      </c>
      <c r="Y3146">
        <v>0.08</v>
      </c>
      <c r="Z3146">
        <v>0.04</v>
      </c>
      <c r="AA3146">
        <v>0.04</v>
      </c>
      <c r="AB3146">
        <v>0.04</v>
      </c>
      <c r="AC3146">
        <v>0.04</v>
      </c>
      <c r="AD3146">
        <v>447.22376539999999</v>
      </c>
      <c r="AE3146">
        <v>448.12907666000001</v>
      </c>
      <c r="AF3146">
        <v>443.93709188999998</v>
      </c>
      <c r="AG3146">
        <v>447.71578239000002</v>
      </c>
      <c r="AH3146" t="s">
        <v>12</v>
      </c>
      <c r="AI3146" t="s">
        <v>12</v>
      </c>
    </row>
    <row r="3147" spans="1:35" x14ac:dyDescent="0.25">
      <c r="A3147">
        <v>1640097000</v>
      </c>
      <c r="B3147">
        <v>68.562928880000001</v>
      </c>
      <c r="C3147">
        <v>70.582851169999998</v>
      </c>
      <c r="D3147">
        <v>67.533067020000004</v>
      </c>
      <c r="E3147">
        <v>70.523149040000007</v>
      </c>
      <c r="F3147">
        <v>68.562928880000001</v>
      </c>
      <c r="G3147">
        <v>70.582851169999998</v>
      </c>
      <c r="H3147">
        <v>67.533067020000004</v>
      </c>
      <c r="I3147">
        <v>70.523149040000007</v>
      </c>
      <c r="J3147">
        <v>4560.75</v>
      </c>
      <c r="K3147">
        <v>4635</v>
      </c>
      <c r="L3147">
        <v>4560.75</v>
      </c>
      <c r="M3147">
        <v>4633</v>
      </c>
      <c r="N3147">
        <v>4567.75</v>
      </c>
      <c r="O3147">
        <v>4643</v>
      </c>
      <c r="P3147">
        <v>4565.75</v>
      </c>
      <c r="Q3147">
        <v>4640.75</v>
      </c>
      <c r="R3147">
        <v>4594.96</v>
      </c>
      <c r="S3147">
        <v>4651.1400000000003</v>
      </c>
      <c r="T3147">
        <v>4583.16</v>
      </c>
      <c r="U3147">
        <v>4649.22</v>
      </c>
      <c r="V3147">
        <v>0.08</v>
      </c>
      <c r="W3147">
        <v>0.08</v>
      </c>
      <c r="X3147">
        <v>0.08</v>
      </c>
      <c r="Y3147">
        <v>0.08</v>
      </c>
      <c r="Z3147">
        <v>0.05</v>
      </c>
      <c r="AA3147">
        <v>0.05</v>
      </c>
      <c r="AB3147">
        <v>0.05</v>
      </c>
      <c r="AC3147">
        <v>0.05</v>
      </c>
      <c r="AD3147">
        <v>451.28782575999998</v>
      </c>
      <c r="AE3147">
        <v>455.81438208999998</v>
      </c>
      <c r="AF3147">
        <v>449.02454759</v>
      </c>
      <c r="AG3147">
        <v>455.66677699000002</v>
      </c>
      <c r="AH3147" t="s">
        <v>12</v>
      </c>
      <c r="AI3147" t="s">
        <v>12</v>
      </c>
    </row>
    <row r="3148" spans="1:35" x14ac:dyDescent="0.25">
      <c r="A3148">
        <v>1640183400</v>
      </c>
      <c r="B3148">
        <v>70.368918519999994</v>
      </c>
      <c r="C3148">
        <v>72.667450779999996</v>
      </c>
      <c r="D3148">
        <v>70.289315669999993</v>
      </c>
      <c r="E3148">
        <v>72.627649360000007</v>
      </c>
      <c r="F3148">
        <v>70.368918519999994</v>
      </c>
      <c r="G3148">
        <v>72.667450779999996</v>
      </c>
      <c r="H3148">
        <v>70.289315669999993</v>
      </c>
      <c r="I3148">
        <v>72.627649360000007</v>
      </c>
      <c r="J3148">
        <v>4630.25</v>
      </c>
      <c r="K3148">
        <v>4682</v>
      </c>
      <c r="L3148">
        <v>4615.5</v>
      </c>
      <c r="M3148">
        <v>4678.25</v>
      </c>
      <c r="N3148">
        <v>4641.75</v>
      </c>
      <c r="O3148">
        <v>4690.5</v>
      </c>
      <c r="P3148">
        <v>4622.25</v>
      </c>
      <c r="Q3148">
        <v>4686</v>
      </c>
      <c r="R3148">
        <v>4650.3599999999997</v>
      </c>
      <c r="S3148">
        <v>4697.67</v>
      </c>
      <c r="T3148">
        <v>4645.53</v>
      </c>
      <c r="U3148">
        <v>4696.57</v>
      </c>
      <c r="V3148">
        <v>0.08</v>
      </c>
      <c r="W3148">
        <v>0.08</v>
      </c>
      <c r="X3148">
        <v>0.08</v>
      </c>
      <c r="Y3148">
        <v>0.08</v>
      </c>
      <c r="Z3148">
        <v>0.05</v>
      </c>
      <c r="AA3148">
        <v>0.05</v>
      </c>
      <c r="AB3148">
        <v>0.05</v>
      </c>
      <c r="AC3148">
        <v>0.05</v>
      </c>
      <c r="AD3148">
        <v>455.40108780999998</v>
      </c>
      <c r="AE3148">
        <v>460.34093841999999</v>
      </c>
      <c r="AF3148">
        <v>455.19444068000001</v>
      </c>
      <c r="AG3148">
        <v>460.22285434000003</v>
      </c>
      <c r="AH3148" t="s">
        <v>12</v>
      </c>
      <c r="AI3148" t="s">
        <v>12</v>
      </c>
    </row>
    <row r="3149" spans="1:35" x14ac:dyDescent="0.25">
      <c r="A3149">
        <v>1640269800</v>
      </c>
      <c r="B3149">
        <v>73.085818399999994</v>
      </c>
      <c r="C3149">
        <v>74.688490259999995</v>
      </c>
      <c r="D3149">
        <v>73.046000469999996</v>
      </c>
      <c r="E3149">
        <v>73.956835709999993</v>
      </c>
      <c r="F3149">
        <v>73.085818399999994</v>
      </c>
      <c r="G3149">
        <v>74.688490259999995</v>
      </c>
      <c r="H3149">
        <v>73.046000469999996</v>
      </c>
      <c r="I3149">
        <v>73.956835709999993</v>
      </c>
      <c r="J3149">
        <v>4681.5</v>
      </c>
      <c r="K3149">
        <v>4724.5</v>
      </c>
      <c r="L3149">
        <v>4677</v>
      </c>
      <c r="M3149">
        <v>4708</v>
      </c>
      <c r="N3149">
        <v>4689</v>
      </c>
      <c r="O3149">
        <v>4731.25</v>
      </c>
      <c r="P3149">
        <v>4684.25</v>
      </c>
      <c r="Q3149">
        <v>4715.75</v>
      </c>
      <c r="R3149">
        <v>4703.96</v>
      </c>
      <c r="S3149">
        <v>4740.74</v>
      </c>
      <c r="T3149">
        <v>4703.96</v>
      </c>
      <c r="U3149">
        <v>4725.78</v>
      </c>
      <c r="V3149">
        <v>0.08</v>
      </c>
      <c r="W3149">
        <v>0.08</v>
      </c>
      <c r="X3149">
        <v>0.08</v>
      </c>
      <c r="Y3149">
        <v>0.08</v>
      </c>
      <c r="Z3149">
        <v>0.05</v>
      </c>
      <c r="AA3149">
        <v>0.05</v>
      </c>
      <c r="AB3149">
        <v>0.05</v>
      </c>
      <c r="AC3149">
        <v>0.05</v>
      </c>
      <c r="AD3149">
        <v>461.26593036000003</v>
      </c>
      <c r="AE3149">
        <v>464.65100726999998</v>
      </c>
      <c r="AF3149">
        <v>461.15768661999999</v>
      </c>
      <c r="AG3149">
        <v>463.08639323</v>
      </c>
      <c r="AH3149" t="s">
        <v>12</v>
      </c>
      <c r="AI3149" t="s">
        <v>12</v>
      </c>
    </row>
    <row r="3150" spans="1:35" x14ac:dyDescent="0.25">
      <c r="A3150">
        <v>1640615400</v>
      </c>
      <c r="B3150">
        <v>74.643695080000001</v>
      </c>
      <c r="C3150">
        <v>77.112407009999998</v>
      </c>
      <c r="D3150">
        <v>74.618808869999995</v>
      </c>
      <c r="E3150">
        <v>77.072589070000006</v>
      </c>
      <c r="F3150">
        <v>74.643695080000001</v>
      </c>
      <c r="G3150">
        <v>77.112407009999998</v>
      </c>
      <c r="H3150">
        <v>74.618808869999995</v>
      </c>
      <c r="I3150">
        <v>77.072589070000006</v>
      </c>
      <c r="J3150">
        <v>4712</v>
      </c>
      <c r="K3150">
        <v>4776.25</v>
      </c>
      <c r="L3150">
        <v>4705</v>
      </c>
      <c r="M3150">
        <v>4774.5</v>
      </c>
      <c r="N3150">
        <v>4717</v>
      </c>
      <c r="O3150">
        <v>4784.25</v>
      </c>
      <c r="P3150">
        <v>4713.25</v>
      </c>
      <c r="Q3150">
        <v>4782.25</v>
      </c>
      <c r="R3150">
        <v>4733.99</v>
      </c>
      <c r="S3150">
        <v>4791.49</v>
      </c>
      <c r="T3150">
        <v>4733.99</v>
      </c>
      <c r="U3150">
        <v>4791.18</v>
      </c>
      <c r="V3150">
        <v>0.08</v>
      </c>
      <c r="W3150">
        <v>0.08</v>
      </c>
      <c r="X3150">
        <v>0.08</v>
      </c>
      <c r="Y3150">
        <v>0.08</v>
      </c>
      <c r="Z3150">
        <v>0.05</v>
      </c>
      <c r="AA3150">
        <v>0.05</v>
      </c>
      <c r="AB3150">
        <v>0.05</v>
      </c>
      <c r="AC3150">
        <v>0.05</v>
      </c>
      <c r="AD3150">
        <v>464.52308284999998</v>
      </c>
      <c r="AE3150">
        <v>469.68926126999997</v>
      </c>
      <c r="AF3150">
        <v>464.47388115000001</v>
      </c>
      <c r="AG3150">
        <v>469.64005957000001</v>
      </c>
      <c r="AH3150" t="s">
        <v>12</v>
      </c>
      <c r="AI3150" t="s">
        <v>12</v>
      </c>
    </row>
    <row r="3151" spans="1:35" x14ac:dyDescent="0.25">
      <c r="A3151">
        <v>1640701800</v>
      </c>
      <c r="B3151">
        <v>77.321451159999995</v>
      </c>
      <c r="C3151">
        <v>77.834107059999994</v>
      </c>
      <c r="D3151">
        <v>76.505183509999995</v>
      </c>
      <c r="E3151">
        <v>76.933226300000001</v>
      </c>
      <c r="F3151">
        <v>77.321451159999995</v>
      </c>
      <c r="G3151">
        <v>77.834107059999994</v>
      </c>
      <c r="H3151">
        <v>76.505183509999995</v>
      </c>
      <c r="I3151">
        <v>76.933226300000001</v>
      </c>
      <c r="J3151">
        <v>4772.25</v>
      </c>
      <c r="K3151">
        <v>4790.5</v>
      </c>
      <c r="L3151">
        <v>4762.25</v>
      </c>
      <c r="M3151">
        <v>4770.75</v>
      </c>
      <c r="N3151">
        <v>4780.5</v>
      </c>
      <c r="O3151">
        <v>4798</v>
      </c>
      <c r="P3151">
        <v>4770.5</v>
      </c>
      <c r="Q3151">
        <v>4778.5</v>
      </c>
      <c r="R3151">
        <v>4795.49</v>
      </c>
      <c r="S3151">
        <v>4807.0200000000004</v>
      </c>
      <c r="T3151">
        <v>4780.04</v>
      </c>
      <c r="U3151">
        <v>4786.34</v>
      </c>
      <c r="V3151">
        <v>0.08</v>
      </c>
      <c r="W3151">
        <v>0.08</v>
      </c>
      <c r="X3151">
        <v>0.08</v>
      </c>
      <c r="Y3151">
        <v>0.08</v>
      </c>
      <c r="Z3151">
        <v>0.05</v>
      </c>
      <c r="AA3151">
        <v>0.05</v>
      </c>
      <c r="AB3151">
        <v>0.05</v>
      </c>
      <c r="AC3151">
        <v>0.05</v>
      </c>
      <c r="AD3151">
        <v>470.09271519999999</v>
      </c>
      <c r="AE3151">
        <v>471.16531225</v>
      </c>
      <c r="AF3151">
        <v>468.45921879000002</v>
      </c>
      <c r="AG3151">
        <v>469.25628632000002</v>
      </c>
      <c r="AH3151" t="s">
        <v>12</v>
      </c>
      <c r="AI3151" t="s">
        <v>12</v>
      </c>
    </row>
    <row r="3152" spans="1:35" x14ac:dyDescent="0.25">
      <c r="A3152">
        <v>1640788200</v>
      </c>
      <c r="B3152">
        <v>76.953135270000004</v>
      </c>
      <c r="C3152">
        <v>77.709676020000003</v>
      </c>
      <c r="D3152">
        <v>76.435502119999995</v>
      </c>
      <c r="E3152">
        <v>77.211951839999998</v>
      </c>
      <c r="F3152">
        <v>76.953135270000004</v>
      </c>
      <c r="G3152">
        <v>77.709676020000003</v>
      </c>
      <c r="H3152">
        <v>76.435502119999995</v>
      </c>
      <c r="I3152">
        <v>77.211951839999998</v>
      </c>
      <c r="J3152">
        <v>4776.75</v>
      </c>
      <c r="K3152">
        <v>4788.25</v>
      </c>
      <c r="L3152">
        <v>4764.5</v>
      </c>
      <c r="M3152">
        <v>4776.75</v>
      </c>
      <c r="N3152">
        <v>4781</v>
      </c>
      <c r="O3152">
        <v>4796</v>
      </c>
      <c r="P3152">
        <v>4770</v>
      </c>
      <c r="Q3152">
        <v>4784.5</v>
      </c>
      <c r="R3152">
        <v>4788.6400000000003</v>
      </c>
      <c r="S3152">
        <v>4804.0600000000004</v>
      </c>
      <c r="T3152">
        <v>4778.08</v>
      </c>
      <c r="U3152">
        <v>4793.05</v>
      </c>
      <c r="V3152">
        <v>0.08</v>
      </c>
      <c r="W3152">
        <v>0.08</v>
      </c>
      <c r="X3152">
        <v>0.08</v>
      </c>
      <c r="Y3152">
        <v>0.08</v>
      </c>
      <c r="Z3152">
        <v>0.05</v>
      </c>
      <c r="AA3152">
        <v>0.05</v>
      </c>
      <c r="AB3152">
        <v>0.05</v>
      </c>
      <c r="AC3152">
        <v>0.05</v>
      </c>
      <c r="AD3152">
        <v>469.36453005999999</v>
      </c>
      <c r="AE3152">
        <v>470.91930374999998</v>
      </c>
      <c r="AF3152">
        <v>468.32145402999998</v>
      </c>
      <c r="AG3152">
        <v>469.85654705000002</v>
      </c>
      <c r="AH3152" t="s">
        <v>12</v>
      </c>
      <c r="AI3152" t="s">
        <v>12</v>
      </c>
    </row>
    <row r="3153" spans="1:35" x14ac:dyDescent="0.25">
      <c r="A3153">
        <v>1640874600</v>
      </c>
      <c r="B3153">
        <v>77.351314610000003</v>
      </c>
      <c r="C3153">
        <v>77.90881546</v>
      </c>
      <c r="D3153">
        <v>76.311071080000005</v>
      </c>
      <c r="E3153">
        <v>76.549978679999995</v>
      </c>
      <c r="F3153">
        <v>77.351314610000003</v>
      </c>
      <c r="G3153">
        <v>77.90881546</v>
      </c>
      <c r="H3153">
        <v>76.311071080000005</v>
      </c>
      <c r="I3153">
        <v>76.549978679999995</v>
      </c>
      <c r="J3153">
        <v>4772</v>
      </c>
      <c r="K3153">
        <v>4793</v>
      </c>
      <c r="L3153">
        <v>4759</v>
      </c>
      <c r="M3153">
        <v>4764.25</v>
      </c>
      <c r="N3153">
        <v>4784.75</v>
      </c>
      <c r="O3153">
        <v>4799.75</v>
      </c>
      <c r="P3153">
        <v>4767.25</v>
      </c>
      <c r="Q3153">
        <v>4772.25</v>
      </c>
      <c r="R3153">
        <v>4794.2299999999996</v>
      </c>
      <c r="S3153">
        <v>4808.93</v>
      </c>
      <c r="T3153">
        <v>4775.33</v>
      </c>
      <c r="U3153">
        <v>4778.74</v>
      </c>
      <c r="V3153">
        <v>0.08</v>
      </c>
      <c r="W3153">
        <v>0.08</v>
      </c>
      <c r="X3153">
        <v>0.08</v>
      </c>
      <c r="Y3153">
        <v>0.08</v>
      </c>
      <c r="Z3153">
        <v>0.05</v>
      </c>
      <c r="AA3153">
        <v>0.05</v>
      </c>
      <c r="AB3153">
        <v>0.05</v>
      </c>
      <c r="AC3153">
        <v>0.05</v>
      </c>
      <c r="AD3153">
        <v>470.29936234000002</v>
      </c>
      <c r="AE3153">
        <v>471.3522787</v>
      </c>
      <c r="AF3153">
        <v>468.07544553999998</v>
      </c>
      <c r="AG3153">
        <v>468.55762219000002</v>
      </c>
      <c r="AH3153" t="s">
        <v>12</v>
      </c>
      <c r="AI3153" t="s">
        <v>12</v>
      </c>
    </row>
    <row r="3154" spans="1:35" x14ac:dyDescent="0.25">
      <c r="A3154">
        <v>1640961000</v>
      </c>
      <c r="B3154">
        <v>76.261298659999994</v>
      </c>
      <c r="C3154">
        <v>76.868522159999998</v>
      </c>
      <c r="D3154">
        <v>75.813346899999999</v>
      </c>
      <c r="E3154">
        <v>75.932800700000001</v>
      </c>
      <c r="F3154">
        <v>76.261298659999994</v>
      </c>
      <c r="G3154">
        <v>76.868522159999998</v>
      </c>
      <c r="H3154">
        <v>75.813346899999999</v>
      </c>
      <c r="I3154">
        <v>75.932800700000001</v>
      </c>
      <c r="J3154">
        <v>4765</v>
      </c>
      <c r="K3154">
        <v>4769.25</v>
      </c>
      <c r="L3154">
        <v>4744</v>
      </c>
      <c r="M3154">
        <v>4750.5</v>
      </c>
      <c r="N3154">
        <v>4773.75</v>
      </c>
      <c r="O3154">
        <v>4778.5</v>
      </c>
      <c r="P3154">
        <v>4750.5</v>
      </c>
      <c r="Q3154">
        <v>4758.5</v>
      </c>
      <c r="R3154">
        <v>4775.21</v>
      </c>
      <c r="S3154">
        <v>4786.83</v>
      </c>
      <c r="T3154">
        <v>4765.75</v>
      </c>
      <c r="U3154">
        <v>4766.1899999999996</v>
      </c>
      <c r="V3154">
        <v>7.0000000000000007E-2</v>
      </c>
      <c r="W3154">
        <v>7.0000000000000007E-2</v>
      </c>
      <c r="X3154">
        <v>7.0000000000000007E-2</v>
      </c>
      <c r="Y3154">
        <v>7.0000000000000007E-2</v>
      </c>
      <c r="Z3154">
        <v>0.05</v>
      </c>
      <c r="AA3154">
        <v>0.05</v>
      </c>
      <c r="AB3154">
        <v>0.05</v>
      </c>
      <c r="AC3154">
        <v>0.05</v>
      </c>
      <c r="AD3154">
        <v>468.04592452000003</v>
      </c>
      <c r="AE3154">
        <v>469.24644597999998</v>
      </c>
      <c r="AF3154">
        <v>467.09141154999998</v>
      </c>
      <c r="AG3154">
        <v>467.37678140999998</v>
      </c>
      <c r="AH3154" t="s">
        <v>12</v>
      </c>
      <c r="AI3154" t="s">
        <v>12</v>
      </c>
    </row>
    <row r="3155" spans="1:35" x14ac:dyDescent="0.25">
      <c r="A3155">
        <v>1641220200</v>
      </c>
      <c r="B3155">
        <v>76.609705590000004</v>
      </c>
      <c r="C3155">
        <v>77.316473920000007</v>
      </c>
      <c r="D3155">
        <v>75.41516756</v>
      </c>
      <c r="E3155">
        <v>77.261724259999994</v>
      </c>
      <c r="F3155">
        <v>76.609705590000004</v>
      </c>
      <c r="G3155">
        <v>77.316473920000007</v>
      </c>
      <c r="H3155">
        <v>75.41516756</v>
      </c>
      <c r="I3155">
        <v>77.261724259999994</v>
      </c>
      <c r="J3155">
        <v>4761</v>
      </c>
      <c r="K3155">
        <v>4783</v>
      </c>
      <c r="L3155">
        <v>4740</v>
      </c>
      <c r="M3155">
        <v>4778</v>
      </c>
      <c r="N3155">
        <v>4771</v>
      </c>
      <c r="O3155">
        <v>4791.25</v>
      </c>
      <c r="P3155">
        <v>4747.5</v>
      </c>
      <c r="Q3155">
        <v>4786</v>
      </c>
      <c r="R3155">
        <v>4778.1400000000003</v>
      </c>
      <c r="S3155">
        <v>4796.6400000000003</v>
      </c>
      <c r="T3155">
        <v>4758.17</v>
      </c>
      <c r="U3155">
        <v>4796.57</v>
      </c>
      <c r="V3155">
        <v>0.08</v>
      </c>
      <c r="W3155">
        <v>0.08</v>
      </c>
      <c r="X3155">
        <v>0.08</v>
      </c>
      <c r="Y3155">
        <v>0.08</v>
      </c>
      <c r="Z3155">
        <v>0.05</v>
      </c>
      <c r="AA3155">
        <v>0.05</v>
      </c>
      <c r="AB3155">
        <v>0.05</v>
      </c>
      <c r="AC3155">
        <v>0.05</v>
      </c>
      <c r="AD3155">
        <v>468.69538695</v>
      </c>
      <c r="AE3155">
        <v>470.22063961999999</v>
      </c>
      <c r="AF3155">
        <v>466.28450368</v>
      </c>
      <c r="AG3155">
        <v>470.08287486</v>
      </c>
      <c r="AH3155" t="s">
        <v>12</v>
      </c>
      <c r="AI3155" t="s">
        <v>12</v>
      </c>
    </row>
    <row r="3156" spans="1:35" x14ac:dyDescent="0.25">
      <c r="A3156">
        <v>1641306600</v>
      </c>
      <c r="B3156">
        <v>77.998356040000004</v>
      </c>
      <c r="C3156">
        <v>78.356717450000005</v>
      </c>
      <c r="D3156">
        <v>76.231435210000001</v>
      </c>
      <c r="E3156">
        <v>77.197020120000005</v>
      </c>
      <c r="F3156">
        <v>77.998356040000004</v>
      </c>
      <c r="G3156">
        <v>78.356717450000005</v>
      </c>
      <c r="H3156">
        <v>76.231435210000001</v>
      </c>
      <c r="I3156">
        <v>77.197020120000005</v>
      </c>
      <c r="J3156">
        <v>4775.5</v>
      </c>
      <c r="K3156">
        <v>4800</v>
      </c>
      <c r="L3156">
        <v>4755.5</v>
      </c>
      <c r="M3156">
        <v>4776.25</v>
      </c>
      <c r="N3156">
        <v>4785.25</v>
      </c>
      <c r="O3156">
        <v>4808.25</v>
      </c>
      <c r="P3156">
        <v>4764.5</v>
      </c>
      <c r="Q3156">
        <v>4784.25</v>
      </c>
      <c r="R3156">
        <v>4804.51</v>
      </c>
      <c r="S3156">
        <v>4818.62</v>
      </c>
      <c r="T3156">
        <v>4774.2700000000004</v>
      </c>
      <c r="U3156">
        <v>4793.53</v>
      </c>
      <c r="V3156">
        <v>0.08</v>
      </c>
      <c r="W3156">
        <v>0.08</v>
      </c>
      <c r="X3156">
        <v>0.08</v>
      </c>
      <c r="Y3156">
        <v>0.08</v>
      </c>
      <c r="Z3156">
        <v>0.05</v>
      </c>
      <c r="AA3156">
        <v>0.05</v>
      </c>
      <c r="AB3156">
        <v>0.05</v>
      </c>
      <c r="AC3156">
        <v>0.05</v>
      </c>
      <c r="AD3156">
        <v>471.56876618000001</v>
      </c>
      <c r="AE3156">
        <v>472.31663200999998</v>
      </c>
      <c r="AF3156">
        <v>467.98688248000002</v>
      </c>
      <c r="AG3156">
        <v>469.92542943000001</v>
      </c>
      <c r="AH3156" t="s">
        <v>12</v>
      </c>
      <c r="AI3156" t="s">
        <v>12</v>
      </c>
    </row>
    <row r="3157" spans="1:35" x14ac:dyDescent="0.25">
      <c r="A3157">
        <v>1641393000</v>
      </c>
      <c r="B3157">
        <v>77.002907690000001</v>
      </c>
      <c r="C3157">
        <v>77.376200819999994</v>
      </c>
      <c r="D3157">
        <v>72.687639059999995</v>
      </c>
      <c r="E3157">
        <v>72.71252527</v>
      </c>
      <c r="F3157">
        <v>77.002907690000001</v>
      </c>
      <c r="G3157">
        <v>77.376200819999994</v>
      </c>
      <c r="H3157">
        <v>72.687639059999995</v>
      </c>
      <c r="I3157">
        <v>72.71252527</v>
      </c>
      <c r="J3157">
        <v>4774.5</v>
      </c>
      <c r="K3157">
        <v>4779.5</v>
      </c>
      <c r="L3157">
        <v>4682</v>
      </c>
      <c r="M3157">
        <v>4684.5</v>
      </c>
      <c r="N3157">
        <v>4783.5</v>
      </c>
      <c r="O3157">
        <v>4788.25</v>
      </c>
      <c r="P3157">
        <v>4689.5</v>
      </c>
      <c r="Q3157">
        <v>4692.5</v>
      </c>
      <c r="R3157">
        <v>4787.99</v>
      </c>
      <c r="S3157">
        <v>4797.7</v>
      </c>
      <c r="T3157">
        <v>4699.4399999999996</v>
      </c>
      <c r="U3157">
        <v>4700.59</v>
      </c>
      <c r="V3157">
        <v>0.08</v>
      </c>
      <c r="W3157">
        <v>0.08</v>
      </c>
      <c r="X3157">
        <v>0.08</v>
      </c>
      <c r="Y3157">
        <v>0.08</v>
      </c>
      <c r="Z3157">
        <v>0.05</v>
      </c>
      <c r="AA3157">
        <v>0.05</v>
      </c>
      <c r="AB3157">
        <v>0.05</v>
      </c>
      <c r="AC3157">
        <v>0.05</v>
      </c>
      <c r="AD3157">
        <v>469.54165617000001</v>
      </c>
      <c r="AE3157">
        <v>470.34856403999999</v>
      </c>
      <c r="AF3157">
        <v>460.80353279000002</v>
      </c>
      <c r="AG3157">
        <v>460.90183779</v>
      </c>
      <c r="AH3157" t="s">
        <v>12</v>
      </c>
      <c r="AI3157" t="s">
        <v>12</v>
      </c>
    </row>
    <row r="3158" spans="1:35" x14ac:dyDescent="0.25">
      <c r="A3158">
        <v>1641479400</v>
      </c>
      <c r="B3158">
        <v>72.523390079999999</v>
      </c>
      <c r="C3158">
        <v>73.847336389999995</v>
      </c>
      <c r="D3158">
        <v>71.343783770000002</v>
      </c>
      <c r="E3158">
        <v>72.51343559</v>
      </c>
      <c r="F3158">
        <v>72.523390079999999</v>
      </c>
      <c r="G3158">
        <v>73.847336389999995</v>
      </c>
      <c r="H3158">
        <v>71.343783770000002</v>
      </c>
      <c r="I3158">
        <v>72.51343559</v>
      </c>
      <c r="J3158">
        <v>4682</v>
      </c>
      <c r="K3158">
        <v>4708</v>
      </c>
      <c r="L3158">
        <v>4655</v>
      </c>
      <c r="M3158">
        <v>4680</v>
      </c>
      <c r="N3158">
        <v>4692</v>
      </c>
      <c r="O3158">
        <v>4715.75</v>
      </c>
      <c r="P3158">
        <v>4662</v>
      </c>
      <c r="Q3158">
        <v>4687.5</v>
      </c>
      <c r="R3158">
        <v>4693.3900000000003</v>
      </c>
      <c r="S3158">
        <v>4725.01</v>
      </c>
      <c r="T3158">
        <v>4671.26</v>
      </c>
      <c r="U3158">
        <v>4696.04</v>
      </c>
      <c r="V3158">
        <v>0.08</v>
      </c>
      <c r="W3158">
        <v>0.08</v>
      </c>
      <c r="X3158">
        <v>0.08</v>
      </c>
      <c r="Y3158">
        <v>0.08</v>
      </c>
      <c r="Z3158">
        <v>0.05</v>
      </c>
      <c r="AA3158">
        <v>0.05</v>
      </c>
      <c r="AB3158">
        <v>0.05</v>
      </c>
      <c r="AC3158">
        <v>0.05</v>
      </c>
      <c r="AD3158">
        <v>460.41966113000001</v>
      </c>
      <c r="AE3158">
        <v>463.30288071000001</v>
      </c>
      <c r="AF3158">
        <v>457.99893752999998</v>
      </c>
      <c r="AG3158">
        <v>460.46886282999998</v>
      </c>
      <c r="AH3158" t="s">
        <v>12</v>
      </c>
      <c r="AI3158" t="s">
        <v>12</v>
      </c>
    </row>
    <row r="3159" spans="1:35" x14ac:dyDescent="0.25">
      <c r="A3159">
        <v>1641565800</v>
      </c>
      <c r="B3159">
        <v>72.483572140000007</v>
      </c>
      <c r="C3159">
        <v>73.090795639999996</v>
      </c>
      <c r="D3159">
        <v>70.975467879999997</v>
      </c>
      <c r="E3159">
        <v>71.692190699999998</v>
      </c>
      <c r="F3159">
        <v>72.483572140000007</v>
      </c>
      <c r="G3159">
        <v>73.090795639999996</v>
      </c>
      <c r="H3159">
        <v>70.975467879999997</v>
      </c>
      <c r="I3159">
        <v>71.692190699999998</v>
      </c>
      <c r="J3159">
        <v>4690.5</v>
      </c>
      <c r="K3159">
        <v>4696.25</v>
      </c>
      <c r="L3159">
        <v>4647</v>
      </c>
      <c r="M3159">
        <v>4660.25</v>
      </c>
      <c r="N3159">
        <v>4695</v>
      </c>
      <c r="O3159">
        <v>4705.75</v>
      </c>
      <c r="P3159">
        <v>4653.75</v>
      </c>
      <c r="Q3159">
        <v>4667.75</v>
      </c>
      <c r="R3159">
        <v>4697.66</v>
      </c>
      <c r="S3159">
        <v>4707.95</v>
      </c>
      <c r="T3159">
        <v>4662.74</v>
      </c>
      <c r="U3159">
        <v>4677.04</v>
      </c>
      <c r="V3159">
        <v>0.08</v>
      </c>
      <c r="W3159">
        <v>0.08</v>
      </c>
      <c r="X3159">
        <v>0.08</v>
      </c>
      <c r="Y3159">
        <v>0.08</v>
      </c>
      <c r="Z3159">
        <v>0.05</v>
      </c>
      <c r="AA3159">
        <v>0.05</v>
      </c>
      <c r="AB3159">
        <v>0.05</v>
      </c>
      <c r="AC3159">
        <v>0.05</v>
      </c>
      <c r="AD3159">
        <v>460.47870317000002</v>
      </c>
      <c r="AE3159">
        <v>461.70874565000003</v>
      </c>
      <c r="AF3159">
        <v>457.23139101999999</v>
      </c>
      <c r="AG3159">
        <v>458.64839996000001</v>
      </c>
      <c r="AH3159" t="s">
        <v>12</v>
      </c>
      <c r="AI3159" t="s">
        <v>12</v>
      </c>
    </row>
    <row r="3160" spans="1:35" x14ac:dyDescent="0.25">
      <c r="A3160">
        <v>1641825000</v>
      </c>
      <c r="B3160">
        <v>70.054678150000001</v>
      </c>
      <c r="C3160">
        <v>71.483146540000007</v>
      </c>
      <c r="D3160">
        <v>67.262445510000006</v>
      </c>
      <c r="E3160">
        <v>71.368669980000007</v>
      </c>
      <c r="F3160">
        <v>70.054678150000001</v>
      </c>
      <c r="G3160">
        <v>71.483146540000007</v>
      </c>
      <c r="H3160">
        <v>67.262445510000006</v>
      </c>
      <c r="I3160">
        <v>71.368669980000007</v>
      </c>
      <c r="J3160">
        <v>4664</v>
      </c>
      <c r="K3160">
        <v>4673</v>
      </c>
      <c r="L3160">
        <v>4566</v>
      </c>
      <c r="M3160">
        <v>4654.5</v>
      </c>
      <c r="N3160">
        <v>4671.25</v>
      </c>
      <c r="O3160">
        <v>4681.75</v>
      </c>
      <c r="P3160">
        <v>4572.75</v>
      </c>
      <c r="Q3160">
        <v>4662.25</v>
      </c>
      <c r="R3160">
        <v>4655.34</v>
      </c>
      <c r="S3160">
        <v>4673.0200000000004</v>
      </c>
      <c r="T3160">
        <v>4582.24</v>
      </c>
      <c r="U3160">
        <v>4670.28</v>
      </c>
      <c r="V3160">
        <v>0.08</v>
      </c>
      <c r="W3160">
        <v>0.08</v>
      </c>
      <c r="X3160">
        <v>0.08</v>
      </c>
      <c r="Y3160">
        <v>0.08</v>
      </c>
      <c r="Z3160">
        <v>0.05</v>
      </c>
      <c r="AA3160">
        <v>0.05</v>
      </c>
      <c r="AB3160">
        <v>0.05</v>
      </c>
      <c r="AC3160">
        <v>0.05</v>
      </c>
      <c r="AD3160">
        <v>455.31252475000002</v>
      </c>
      <c r="AE3160">
        <v>458.30398807</v>
      </c>
      <c r="AF3160">
        <v>449.30726055000002</v>
      </c>
      <c r="AG3160">
        <v>458.07766025000001</v>
      </c>
      <c r="AH3160" t="s">
        <v>12</v>
      </c>
      <c r="AI3160" t="s">
        <v>12</v>
      </c>
    </row>
    <row r="3161" spans="1:35" x14ac:dyDescent="0.25">
      <c r="A3161">
        <v>1641911400</v>
      </c>
      <c r="B3161">
        <v>71.2392617</v>
      </c>
      <c r="C3161">
        <v>73.35458946</v>
      </c>
      <c r="D3161">
        <v>69.770975370000002</v>
      </c>
      <c r="E3161">
        <v>73.329703249999994</v>
      </c>
      <c r="F3161">
        <v>71.2392617</v>
      </c>
      <c r="G3161">
        <v>73.35458946</v>
      </c>
      <c r="H3161">
        <v>69.770975370000002</v>
      </c>
      <c r="I3161">
        <v>73.329703249999994</v>
      </c>
      <c r="J3161">
        <v>4656.25</v>
      </c>
      <c r="K3161">
        <v>4698</v>
      </c>
      <c r="L3161">
        <v>4620</v>
      </c>
      <c r="M3161">
        <v>4697.25</v>
      </c>
      <c r="N3161">
        <v>4663.5</v>
      </c>
      <c r="O3161">
        <v>4707.5</v>
      </c>
      <c r="P3161">
        <v>4627.25</v>
      </c>
      <c r="Q3161">
        <v>4705</v>
      </c>
      <c r="R3161">
        <v>4669.1400000000003</v>
      </c>
      <c r="S3161">
        <v>4714.13</v>
      </c>
      <c r="T3161">
        <v>4638.2700000000004</v>
      </c>
      <c r="U3161">
        <v>4713.08</v>
      </c>
      <c r="V3161">
        <v>0.08</v>
      </c>
      <c r="W3161">
        <v>0.08</v>
      </c>
      <c r="X3161">
        <v>0.08</v>
      </c>
      <c r="Y3161">
        <v>0.08</v>
      </c>
      <c r="Z3161">
        <v>0.05</v>
      </c>
      <c r="AA3161">
        <v>0.05</v>
      </c>
      <c r="AB3161">
        <v>0.05</v>
      </c>
      <c r="AC3161">
        <v>0.05</v>
      </c>
      <c r="AD3161">
        <v>457.80213072999999</v>
      </c>
      <c r="AE3161">
        <v>462.34836774000001</v>
      </c>
      <c r="AF3161">
        <v>454.67290265999998</v>
      </c>
      <c r="AG3161">
        <v>462.24996435000003</v>
      </c>
      <c r="AH3161" t="s">
        <v>12</v>
      </c>
      <c r="AI3161" t="s">
        <v>12</v>
      </c>
    </row>
    <row r="3162" spans="1:35" x14ac:dyDescent="0.25">
      <c r="A3162">
        <v>1641997800</v>
      </c>
      <c r="B3162">
        <v>74.180811590000005</v>
      </c>
      <c r="C3162">
        <v>74.922420619999997</v>
      </c>
      <c r="D3162">
        <v>72.936501149999998</v>
      </c>
      <c r="E3162">
        <v>73.976744679999996</v>
      </c>
      <c r="F3162">
        <v>74.180811590000005</v>
      </c>
      <c r="G3162">
        <v>74.922420619999997</v>
      </c>
      <c r="H3162">
        <v>72.936501149999998</v>
      </c>
      <c r="I3162">
        <v>73.976744679999996</v>
      </c>
      <c r="J3162">
        <v>4696.75</v>
      </c>
      <c r="K3162">
        <v>4730.5</v>
      </c>
      <c r="L3162">
        <v>4689.5</v>
      </c>
      <c r="M3162">
        <v>4708.5</v>
      </c>
      <c r="N3162">
        <v>4704</v>
      </c>
      <c r="O3162">
        <v>4739.5</v>
      </c>
      <c r="P3162">
        <v>4695</v>
      </c>
      <c r="Q3162">
        <v>4716.25</v>
      </c>
      <c r="R3162">
        <v>4728.59</v>
      </c>
      <c r="S3162">
        <v>4748.83</v>
      </c>
      <c r="T3162">
        <v>4706.71</v>
      </c>
      <c r="U3162">
        <v>4726.3599999999997</v>
      </c>
      <c r="V3162">
        <v>0.08</v>
      </c>
      <c r="W3162">
        <v>0.08</v>
      </c>
      <c r="X3162">
        <v>0.08</v>
      </c>
      <c r="Y3162">
        <v>0.08</v>
      </c>
      <c r="Z3162">
        <v>0.05</v>
      </c>
      <c r="AA3162">
        <v>0.05</v>
      </c>
      <c r="AB3162">
        <v>0.05</v>
      </c>
      <c r="AC3162">
        <v>0.05</v>
      </c>
      <c r="AD3162">
        <v>464.06058688000002</v>
      </c>
      <c r="AE3162">
        <v>465.64488159000001</v>
      </c>
      <c r="AF3162">
        <v>461.45289681999998</v>
      </c>
      <c r="AG3162">
        <v>463.49968751</v>
      </c>
      <c r="AH3162" t="s">
        <v>12</v>
      </c>
      <c r="AI3162" t="s">
        <v>12</v>
      </c>
    </row>
    <row r="3163" spans="1:35" x14ac:dyDescent="0.25">
      <c r="A3163">
        <v>1642084200</v>
      </c>
      <c r="B3163">
        <v>74.459537130000001</v>
      </c>
      <c r="C3163">
        <v>74.75817164</v>
      </c>
      <c r="D3163">
        <v>70.33838093</v>
      </c>
      <c r="E3163">
        <v>70.846059600000004</v>
      </c>
      <c r="F3163">
        <v>74.459537130000001</v>
      </c>
      <c r="G3163">
        <v>74.75817164</v>
      </c>
      <c r="H3163">
        <v>70.33838093</v>
      </c>
      <c r="I3163">
        <v>70.846059600000004</v>
      </c>
      <c r="J3163">
        <v>4711.25</v>
      </c>
      <c r="K3163">
        <v>4726.25</v>
      </c>
      <c r="L3163">
        <v>4634</v>
      </c>
      <c r="M3163">
        <v>4644.25</v>
      </c>
      <c r="N3163">
        <v>4719.25</v>
      </c>
      <c r="O3163">
        <v>4736.25</v>
      </c>
      <c r="P3163">
        <v>4642.5</v>
      </c>
      <c r="Q3163">
        <v>4652</v>
      </c>
      <c r="R3163">
        <v>4733.5600000000004</v>
      </c>
      <c r="S3163">
        <v>4744.13</v>
      </c>
      <c r="T3163">
        <v>4650.29</v>
      </c>
      <c r="U3163">
        <v>4659.0200000000004</v>
      </c>
      <c r="V3163">
        <v>0.08</v>
      </c>
      <c r="W3163">
        <v>0.08</v>
      </c>
      <c r="X3163">
        <v>0.08</v>
      </c>
      <c r="Y3163">
        <v>0.08</v>
      </c>
      <c r="Z3163">
        <v>0.05</v>
      </c>
      <c r="AA3163">
        <v>0.05</v>
      </c>
      <c r="AB3163">
        <v>0.05</v>
      </c>
      <c r="AC3163">
        <v>0.05</v>
      </c>
      <c r="AD3163">
        <v>464.65100726999998</v>
      </c>
      <c r="AE3163">
        <v>465.32999072000001</v>
      </c>
      <c r="AF3163">
        <v>456.04070990000002</v>
      </c>
      <c r="AG3163">
        <v>457.11330694999998</v>
      </c>
      <c r="AH3163" t="s">
        <v>12</v>
      </c>
      <c r="AI3163" t="s">
        <v>12</v>
      </c>
    </row>
    <row r="3164" spans="1:35" x14ac:dyDescent="0.25">
      <c r="A3164">
        <v>1642170600</v>
      </c>
      <c r="B3164">
        <v>69.263296710000006</v>
      </c>
      <c r="C3164">
        <v>71.075012720000004</v>
      </c>
      <c r="D3164">
        <v>68.715800110000004</v>
      </c>
      <c r="E3164">
        <v>70.905786500000005</v>
      </c>
      <c r="F3164">
        <v>69.263296710000006</v>
      </c>
      <c r="G3164">
        <v>71.075012720000004</v>
      </c>
      <c r="H3164">
        <v>68.715800110000004</v>
      </c>
      <c r="I3164">
        <v>70.905786500000005</v>
      </c>
      <c r="J3164">
        <v>4646.25</v>
      </c>
      <c r="K3164">
        <v>4658.5</v>
      </c>
      <c r="L3164">
        <v>4600</v>
      </c>
      <c r="M3164">
        <v>4647.25</v>
      </c>
      <c r="N3164">
        <v>4655</v>
      </c>
      <c r="O3164">
        <v>4667</v>
      </c>
      <c r="P3164">
        <v>4606</v>
      </c>
      <c r="Q3164">
        <v>4654.75</v>
      </c>
      <c r="R3164">
        <v>4637.99</v>
      </c>
      <c r="S3164">
        <v>4665.13</v>
      </c>
      <c r="T3164">
        <v>4614.75</v>
      </c>
      <c r="U3164">
        <v>4662.84</v>
      </c>
      <c r="V3164">
        <v>0.08</v>
      </c>
      <c r="W3164">
        <v>0.08</v>
      </c>
      <c r="X3164">
        <v>0.08</v>
      </c>
      <c r="Y3164">
        <v>0.08</v>
      </c>
      <c r="Z3164">
        <v>0.05</v>
      </c>
      <c r="AA3164">
        <v>0.05</v>
      </c>
      <c r="AB3164">
        <v>0.05</v>
      </c>
      <c r="AC3164">
        <v>0.05</v>
      </c>
      <c r="AD3164">
        <v>453.82663344000002</v>
      </c>
      <c r="AE3164">
        <v>457.66436598000001</v>
      </c>
      <c r="AF3164">
        <v>452.55722960000003</v>
      </c>
      <c r="AG3164">
        <v>457.30027339999998</v>
      </c>
      <c r="AH3164" t="s">
        <v>12</v>
      </c>
      <c r="AI3164" t="s">
        <v>12</v>
      </c>
    </row>
    <row r="3165" spans="1:35" x14ac:dyDescent="0.25">
      <c r="A3165">
        <v>1642516200</v>
      </c>
      <c r="B3165">
        <v>68.616255280000004</v>
      </c>
      <c r="C3165">
        <v>68.725754589999994</v>
      </c>
      <c r="D3165">
        <v>66.615404080000005</v>
      </c>
      <c r="E3165">
        <v>67.152946189999994</v>
      </c>
      <c r="F3165">
        <v>68.616255280000004</v>
      </c>
      <c r="G3165">
        <v>68.725754589999994</v>
      </c>
      <c r="H3165">
        <v>66.615404080000005</v>
      </c>
      <c r="I3165">
        <v>67.152946189999994</v>
      </c>
      <c r="J3165">
        <v>4658</v>
      </c>
      <c r="K3165">
        <v>4663.5</v>
      </c>
      <c r="L3165">
        <v>4552.5</v>
      </c>
      <c r="M3165">
        <v>4563.75</v>
      </c>
      <c r="N3165">
        <v>4666</v>
      </c>
      <c r="O3165">
        <v>4671.75</v>
      </c>
      <c r="P3165">
        <v>4560</v>
      </c>
      <c r="Q3165">
        <v>4571.25</v>
      </c>
      <c r="R3165">
        <v>4632.24</v>
      </c>
      <c r="S3165">
        <v>4632.24</v>
      </c>
      <c r="T3165">
        <v>4568.7</v>
      </c>
      <c r="U3165">
        <v>4577.1000000000004</v>
      </c>
      <c r="V3165">
        <v>0.08</v>
      </c>
      <c r="W3165">
        <v>0.08</v>
      </c>
      <c r="X3165">
        <v>0.08</v>
      </c>
      <c r="Y3165">
        <v>0.08</v>
      </c>
      <c r="Z3165">
        <v>0.05</v>
      </c>
      <c r="AA3165">
        <v>0.05</v>
      </c>
      <c r="AB3165">
        <v>0.05</v>
      </c>
      <c r="AC3165">
        <v>0.05</v>
      </c>
      <c r="AD3165">
        <v>452.39978416000002</v>
      </c>
      <c r="AE3165">
        <v>452.61627163000003</v>
      </c>
      <c r="AF3165">
        <v>448.04051361</v>
      </c>
      <c r="AG3165">
        <v>449.20167371000002</v>
      </c>
      <c r="AH3165" t="s">
        <v>12</v>
      </c>
      <c r="AI3165" t="s">
        <v>12</v>
      </c>
    </row>
    <row r="3166" spans="1:35" x14ac:dyDescent="0.25">
      <c r="A3166">
        <v>1642602600</v>
      </c>
      <c r="B3166">
        <v>67.839805560000002</v>
      </c>
      <c r="C3166">
        <v>68.496801469999994</v>
      </c>
      <c r="D3166">
        <v>64.913187390000004</v>
      </c>
      <c r="E3166">
        <v>65.072459120000005</v>
      </c>
      <c r="F3166">
        <v>67.839805560000002</v>
      </c>
      <c r="G3166">
        <v>68.496801469999994</v>
      </c>
      <c r="H3166">
        <v>64.913187390000004</v>
      </c>
      <c r="I3166">
        <v>65.072459120000005</v>
      </c>
      <c r="J3166">
        <v>4571.25</v>
      </c>
      <c r="K3166">
        <v>4595.25</v>
      </c>
      <c r="L3166">
        <v>4511.5</v>
      </c>
      <c r="M3166">
        <v>4516.75</v>
      </c>
      <c r="N3166">
        <v>4577.75</v>
      </c>
      <c r="O3166">
        <v>4603</v>
      </c>
      <c r="P3166">
        <v>4517.25</v>
      </c>
      <c r="Q3166">
        <v>4524.25</v>
      </c>
      <c r="R3166">
        <v>4588.03</v>
      </c>
      <c r="S3166">
        <v>4611.55</v>
      </c>
      <c r="T3166">
        <v>4530.2</v>
      </c>
      <c r="U3166">
        <v>4532.7700000000004</v>
      </c>
      <c r="V3166">
        <v>0.08</v>
      </c>
      <c r="W3166">
        <v>0.08</v>
      </c>
      <c r="X3166">
        <v>0.08</v>
      </c>
      <c r="Y3166">
        <v>0.08</v>
      </c>
      <c r="Z3166">
        <v>0.05</v>
      </c>
      <c r="AA3166">
        <v>0.05</v>
      </c>
      <c r="AB3166">
        <v>0.05</v>
      </c>
      <c r="AC3166">
        <v>0.05</v>
      </c>
      <c r="AD3166">
        <v>450.81548944000002</v>
      </c>
      <c r="AE3166">
        <v>452.27422142</v>
      </c>
      <c r="AF3166">
        <v>444.25198275999998</v>
      </c>
      <c r="AG3166">
        <v>444.53735261999998</v>
      </c>
      <c r="AH3166" t="s">
        <v>12</v>
      </c>
      <c r="AI3166" t="s">
        <v>12</v>
      </c>
    </row>
    <row r="3167" spans="1:35" x14ac:dyDescent="0.25">
      <c r="A3167">
        <v>1642689000</v>
      </c>
      <c r="B3167">
        <v>65.888726779999999</v>
      </c>
      <c r="C3167">
        <v>68.048849709999999</v>
      </c>
      <c r="D3167">
        <v>62.663474100000002</v>
      </c>
      <c r="E3167">
        <v>62.902381699999999</v>
      </c>
      <c r="F3167">
        <v>65.888726779999999</v>
      </c>
      <c r="G3167">
        <v>68.048849709999999</v>
      </c>
      <c r="H3167">
        <v>62.663474100000002</v>
      </c>
      <c r="I3167">
        <v>62.902381699999999</v>
      </c>
      <c r="J3167">
        <v>4519.75</v>
      </c>
      <c r="K3167">
        <v>4584.5</v>
      </c>
      <c r="L3167">
        <v>4436.5</v>
      </c>
      <c r="M3167">
        <v>4467.25</v>
      </c>
      <c r="N3167">
        <v>4526</v>
      </c>
      <c r="O3167">
        <v>4594.25</v>
      </c>
      <c r="P3167">
        <v>4437.75</v>
      </c>
      <c r="Q3167">
        <v>4474.75</v>
      </c>
      <c r="R3167">
        <v>4547.3500000000004</v>
      </c>
      <c r="S3167">
        <v>4602.1099999999997</v>
      </c>
      <c r="T3167">
        <v>4477.95</v>
      </c>
      <c r="U3167">
        <v>4482.74</v>
      </c>
      <c r="V3167">
        <v>0.08</v>
      </c>
      <c r="W3167">
        <v>0.08</v>
      </c>
      <c r="X3167">
        <v>0.08</v>
      </c>
      <c r="Y3167">
        <v>0.08</v>
      </c>
      <c r="Z3167">
        <v>0.04</v>
      </c>
      <c r="AA3167">
        <v>0.04</v>
      </c>
      <c r="AB3167">
        <v>0.04</v>
      </c>
      <c r="AC3167">
        <v>0.04</v>
      </c>
      <c r="AD3167">
        <v>446.50542059000003</v>
      </c>
      <c r="AE3167">
        <v>451.41575017000002</v>
      </c>
      <c r="AF3167">
        <v>437.40310622999999</v>
      </c>
      <c r="AG3167">
        <v>439.6171827</v>
      </c>
      <c r="AH3167" t="s">
        <v>12</v>
      </c>
      <c r="AI3167" t="s">
        <v>12</v>
      </c>
    </row>
    <row r="3168" spans="1:35" x14ac:dyDescent="0.25">
      <c r="A3168">
        <v>1642775400</v>
      </c>
      <c r="B3168">
        <v>62.394703040000003</v>
      </c>
      <c r="C3168">
        <v>63.410060369999997</v>
      </c>
      <c r="D3168">
        <v>59.159495880000001</v>
      </c>
      <c r="E3168">
        <v>59.19931381</v>
      </c>
      <c r="F3168">
        <v>62.394703040000003</v>
      </c>
      <c r="G3168">
        <v>63.410060369999997</v>
      </c>
      <c r="H3168">
        <v>59.159495880000001</v>
      </c>
      <c r="I3168">
        <v>59.19931381</v>
      </c>
      <c r="J3168">
        <v>4449</v>
      </c>
      <c r="K3168">
        <v>4477</v>
      </c>
      <c r="L3168">
        <v>4374.25</v>
      </c>
      <c r="M3168">
        <v>4382</v>
      </c>
      <c r="N3168">
        <v>4454.25</v>
      </c>
      <c r="O3168">
        <v>4487</v>
      </c>
      <c r="P3168">
        <v>4381.25</v>
      </c>
      <c r="Q3168">
        <v>4390</v>
      </c>
      <c r="R3168">
        <v>4471.38</v>
      </c>
      <c r="S3168">
        <v>4494.5200000000004</v>
      </c>
      <c r="T3168">
        <v>4395.34</v>
      </c>
      <c r="U3168">
        <v>4397.95</v>
      </c>
      <c r="V3168">
        <v>0.08</v>
      </c>
      <c r="W3168">
        <v>0.08</v>
      </c>
      <c r="X3168">
        <v>0.08</v>
      </c>
      <c r="Y3168">
        <v>0.08</v>
      </c>
      <c r="Z3168">
        <v>0.05</v>
      </c>
      <c r="AA3168">
        <v>0.05</v>
      </c>
      <c r="AB3168">
        <v>0.05</v>
      </c>
      <c r="AC3168">
        <v>0.05</v>
      </c>
      <c r="AD3168">
        <v>438.44618224999999</v>
      </c>
      <c r="AE3168">
        <v>440.90626722000002</v>
      </c>
      <c r="AF3168">
        <v>430.95768363000002</v>
      </c>
      <c r="AG3168">
        <v>430.98720465000002</v>
      </c>
      <c r="AH3168" t="s">
        <v>12</v>
      </c>
      <c r="AI3168" t="s">
        <v>12</v>
      </c>
    </row>
    <row r="3169" spans="1:35" x14ac:dyDescent="0.25">
      <c r="A3169">
        <v>1643034600</v>
      </c>
      <c r="B3169">
        <v>56.720647399999997</v>
      </c>
      <c r="C3169">
        <v>60.126275319999998</v>
      </c>
      <c r="D3169">
        <v>52.176425649999999</v>
      </c>
      <c r="E3169">
        <v>59.935945599999997</v>
      </c>
      <c r="F3169">
        <v>56.720647399999997</v>
      </c>
      <c r="G3169">
        <v>60.126275319999998</v>
      </c>
      <c r="H3169">
        <v>52.176425649999999</v>
      </c>
      <c r="I3169">
        <v>59.935945599999997</v>
      </c>
      <c r="J3169">
        <v>4376</v>
      </c>
      <c r="K3169">
        <v>4417.75</v>
      </c>
      <c r="L3169">
        <v>4204.75</v>
      </c>
      <c r="M3169">
        <v>4395.75</v>
      </c>
      <c r="N3169">
        <v>4389</v>
      </c>
      <c r="O3169">
        <v>4427.5</v>
      </c>
      <c r="P3169">
        <v>4212.75</v>
      </c>
      <c r="Q3169">
        <v>4403.75</v>
      </c>
      <c r="R3169">
        <v>4356.32</v>
      </c>
      <c r="S3169">
        <v>4417.3500000000004</v>
      </c>
      <c r="T3169">
        <v>4222.62</v>
      </c>
      <c r="U3169">
        <v>4410.1400000000003</v>
      </c>
      <c r="V3169">
        <v>0.08</v>
      </c>
      <c r="W3169">
        <v>0.08</v>
      </c>
      <c r="X3169">
        <v>0.08</v>
      </c>
      <c r="Y3169">
        <v>0.08</v>
      </c>
      <c r="Z3169">
        <v>0.04</v>
      </c>
      <c r="AA3169">
        <v>0.04</v>
      </c>
      <c r="AB3169">
        <v>0.04</v>
      </c>
      <c r="AC3169">
        <v>0.04</v>
      </c>
      <c r="AD3169">
        <v>425.13220244000001</v>
      </c>
      <c r="AE3169">
        <v>433.34888620999999</v>
      </c>
      <c r="AF3169">
        <v>414.04213943000002</v>
      </c>
      <c r="AG3169">
        <v>432.81750785999998</v>
      </c>
      <c r="AH3169" t="s">
        <v>12</v>
      </c>
      <c r="AI3169" t="s">
        <v>12</v>
      </c>
    </row>
    <row r="3170" spans="1:35" x14ac:dyDescent="0.25">
      <c r="A3170">
        <v>1643121000</v>
      </c>
      <c r="B3170">
        <v>57.138735709999999</v>
      </c>
      <c r="C3170">
        <v>59.861286970000002</v>
      </c>
      <c r="D3170">
        <v>54.749659659999999</v>
      </c>
      <c r="E3170">
        <v>57.706141279999997</v>
      </c>
      <c r="F3170">
        <v>57.138735709999999</v>
      </c>
      <c r="G3170">
        <v>59.861286970000002</v>
      </c>
      <c r="H3170">
        <v>54.749659659999999</v>
      </c>
      <c r="I3170">
        <v>57.706141279999997</v>
      </c>
      <c r="J3170">
        <v>4394.25</v>
      </c>
      <c r="K3170">
        <v>4395.75</v>
      </c>
      <c r="L3170">
        <v>4269</v>
      </c>
      <c r="M3170">
        <v>4341.25</v>
      </c>
      <c r="N3170">
        <v>4402.75</v>
      </c>
      <c r="O3170">
        <v>4406.75</v>
      </c>
      <c r="P3170">
        <v>4276.5</v>
      </c>
      <c r="Q3170">
        <v>4349</v>
      </c>
      <c r="R3170">
        <v>4366.6400000000003</v>
      </c>
      <c r="S3170">
        <v>4411.01</v>
      </c>
      <c r="T3170">
        <v>4287.1099999999997</v>
      </c>
      <c r="U3170">
        <v>4356.46</v>
      </c>
      <c r="V3170">
        <v>0.08</v>
      </c>
      <c r="W3170">
        <v>0.08</v>
      </c>
      <c r="X3170">
        <v>0.08</v>
      </c>
      <c r="Y3170">
        <v>0.08</v>
      </c>
      <c r="Z3170">
        <v>0.05</v>
      </c>
      <c r="AA3170">
        <v>0.05</v>
      </c>
      <c r="AB3170">
        <v>0.05</v>
      </c>
      <c r="AC3170">
        <v>0.05</v>
      </c>
      <c r="AD3170">
        <v>426.14575744000001</v>
      </c>
      <c r="AE3170">
        <v>432.69942378000002</v>
      </c>
      <c r="AF3170">
        <v>420.33011658999999</v>
      </c>
      <c r="AG3170">
        <v>427.53324536000002</v>
      </c>
      <c r="AH3170" t="s">
        <v>12</v>
      </c>
      <c r="AI3170" t="s">
        <v>12</v>
      </c>
    </row>
    <row r="3171" spans="1:35" x14ac:dyDescent="0.25">
      <c r="A3171">
        <v>1643207400</v>
      </c>
      <c r="B3171">
        <v>60.154944239999999</v>
      </c>
      <c r="C3171">
        <v>61.508754000000003</v>
      </c>
      <c r="D3171">
        <v>55.486291440000002</v>
      </c>
      <c r="E3171">
        <v>57.337825389999999</v>
      </c>
      <c r="F3171">
        <v>60.154944239999999</v>
      </c>
      <c r="G3171">
        <v>61.508754000000003</v>
      </c>
      <c r="H3171">
        <v>55.486291440000002</v>
      </c>
      <c r="I3171">
        <v>57.337825389999999</v>
      </c>
      <c r="J3171">
        <v>4301.75</v>
      </c>
      <c r="K3171">
        <v>4439.25</v>
      </c>
      <c r="L3171">
        <v>4289</v>
      </c>
      <c r="M3171">
        <v>4334</v>
      </c>
      <c r="N3171">
        <v>4308.75</v>
      </c>
      <c r="O3171">
        <v>4446.25</v>
      </c>
      <c r="P3171">
        <v>4294.25</v>
      </c>
      <c r="Q3171">
        <v>4341.5</v>
      </c>
      <c r="R3171">
        <v>4408.43</v>
      </c>
      <c r="S3171">
        <v>4453.2299999999996</v>
      </c>
      <c r="T3171">
        <v>4304.8</v>
      </c>
      <c r="U3171">
        <v>4349.92</v>
      </c>
      <c r="V3171">
        <v>0.08</v>
      </c>
      <c r="W3171">
        <v>0.08</v>
      </c>
      <c r="X3171">
        <v>0.08</v>
      </c>
      <c r="Y3171">
        <v>0.08</v>
      </c>
      <c r="Z3171">
        <v>0.04</v>
      </c>
      <c r="AA3171">
        <v>0.04</v>
      </c>
      <c r="AB3171">
        <v>0.04</v>
      </c>
      <c r="AC3171">
        <v>0.04</v>
      </c>
      <c r="AD3171">
        <v>433.68345777000002</v>
      </c>
      <c r="AE3171">
        <v>436.95045060000001</v>
      </c>
      <c r="AF3171">
        <v>422.01281470999999</v>
      </c>
      <c r="AG3171">
        <v>426.46064832000002</v>
      </c>
      <c r="AH3171" t="s">
        <v>12</v>
      </c>
      <c r="AI3171" t="s">
        <v>12</v>
      </c>
    </row>
    <row r="3172" spans="1:35" x14ac:dyDescent="0.25">
      <c r="A3172">
        <v>1643293800</v>
      </c>
      <c r="B3172">
        <v>59.219222780000003</v>
      </c>
      <c r="C3172">
        <v>60.523260129999997</v>
      </c>
      <c r="D3172">
        <v>55.715244560000002</v>
      </c>
      <c r="E3172">
        <v>56.451876349999999</v>
      </c>
      <c r="F3172">
        <v>59.219222780000003</v>
      </c>
      <c r="G3172">
        <v>60.523260129999997</v>
      </c>
      <c r="H3172">
        <v>55.715244560000002</v>
      </c>
      <c r="I3172">
        <v>56.451876349999999</v>
      </c>
      <c r="J3172">
        <v>4342</v>
      </c>
      <c r="K3172">
        <v>4414</v>
      </c>
      <c r="L3172">
        <v>4258.25</v>
      </c>
      <c r="M3172">
        <v>4310.5</v>
      </c>
      <c r="N3172">
        <v>4345.25</v>
      </c>
      <c r="O3172">
        <v>4422</v>
      </c>
      <c r="P3172">
        <v>4263.25</v>
      </c>
      <c r="Q3172">
        <v>4317.75</v>
      </c>
      <c r="R3172">
        <v>4380.58</v>
      </c>
      <c r="S3172">
        <v>4428.74</v>
      </c>
      <c r="T3172">
        <v>4309.5</v>
      </c>
      <c r="U3172">
        <v>4326.5</v>
      </c>
      <c r="V3172">
        <v>0.08</v>
      </c>
      <c r="W3172">
        <v>0.08</v>
      </c>
      <c r="X3172">
        <v>0.08</v>
      </c>
      <c r="Y3172">
        <v>0.08</v>
      </c>
      <c r="Z3172">
        <v>0.04</v>
      </c>
      <c r="AA3172">
        <v>0.04</v>
      </c>
      <c r="AB3172">
        <v>0.04</v>
      </c>
      <c r="AC3172">
        <v>0.04</v>
      </c>
      <c r="AD3172">
        <v>431.26273416999999</v>
      </c>
      <c r="AE3172">
        <v>434.53956733000001</v>
      </c>
      <c r="AF3172">
        <v>422.59339476000002</v>
      </c>
      <c r="AG3172">
        <v>424.35481558999999</v>
      </c>
      <c r="AH3172" t="s">
        <v>12</v>
      </c>
      <c r="AI3172" t="s">
        <v>12</v>
      </c>
    </row>
    <row r="3173" spans="1:35" x14ac:dyDescent="0.25">
      <c r="A3173">
        <v>1643380200</v>
      </c>
      <c r="B3173">
        <v>56.999372940000001</v>
      </c>
      <c r="C3173">
        <v>60.622804969999997</v>
      </c>
      <c r="D3173">
        <v>55.078157609999998</v>
      </c>
      <c r="E3173">
        <v>60.612850479999999</v>
      </c>
      <c r="F3173">
        <v>56.999372940000001</v>
      </c>
      <c r="G3173">
        <v>60.622804969999997</v>
      </c>
      <c r="H3173">
        <v>55.078157609999998</v>
      </c>
      <c r="I3173">
        <v>60.612850479999999</v>
      </c>
      <c r="J3173">
        <v>4341.75</v>
      </c>
      <c r="K3173">
        <v>4418</v>
      </c>
      <c r="L3173">
        <v>4261.25</v>
      </c>
      <c r="M3173">
        <v>4416</v>
      </c>
      <c r="N3173">
        <v>4348</v>
      </c>
      <c r="O3173">
        <v>4426</v>
      </c>
      <c r="P3173">
        <v>4266.25</v>
      </c>
      <c r="Q3173">
        <v>4423.25</v>
      </c>
      <c r="R3173">
        <v>4336.1899999999996</v>
      </c>
      <c r="S3173">
        <v>4432.72</v>
      </c>
      <c r="T3173">
        <v>4292.46</v>
      </c>
      <c r="U3173">
        <v>4431.8599999999997</v>
      </c>
      <c r="V3173">
        <v>0.08</v>
      </c>
      <c r="W3173">
        <v>0.08</v>
      </c>
      <c r="X3173">
        <v>0.08</v>
      </c>
      <c r="Y3173">
        <v>0.08</v>
      </c>
      <c r="Z3173">
        <v>0.05</v>
      </c>
      <c r="AA3173">
        <v>0.05</v>
      </c>
      <c r="AB3173">
        <v>0.05</v>
      </c>
      <c r="AC3173">
        <v>0.05</v>
      </c>
      <c r="AD3173">
        <v>425.77182453</v>
      </c>
      <c r="AE3173">
        <v>434.94302126999997</v>
      </c>
      <c r="AF3173">
        <v>420.98941936</v>
      </c>
      <c r="AG3173">
        <v>434.89381957000001</v>
      </c>
      <c r="AH3173" t="s">
        <v>12</v>
      </c>
      <c r="AI3173" t="s">
        <v>12</v>
      </c>
    </row>
    <row r="3174" spans="1:35" x14ac:dyDescent="0.25">
      <c r="A3174">
        <v>1643639400</v>
      </c>
      <c r="B3174">
        <v>60.294307009999997</v>
      </c>
      <c r="C3174">
        <v>64.037192829999995</v>
      </c>
      <c r="D3174">
        <v>59.726901439999999</v>
      </c>
      <c r="E3174">
        <v>63.867966610000003</v>
      </c>
      <c r="F3174">
        <v>60.294307009999997</v>
      </c>
      <c r="G3174">
        <v>64.037192829999995</v>
      </c>
      <c r="H3174">
        <v>59.726901439999999</v>
      </c>
      <c r="I3174">
        <v>63.867966610000003</v>
      </c>
      <c r="J3174">
        <v>4412.75</v>
      </c>
      <c r="K3174">
        <v>4500</v>
      </c>
      <c r="L3174">
        <v>4389</v>
      </c>
      <c r="M3174">
        <v>4497.25</v>
      </c>
      <c r="N3174">
        <v>4423.5</v>
      </c>
      <c r="O3174">
        <v>4507.75</v>
      </c>
      <c r="P3174">
        <v>4395.5</v>
      </c>
      <c r="Q3174">
        <v>4504.25</v>
      </c>
      <c r="R3174">
        <v>4431.79</v>
      </c>
      <c r="S3174">
        <v>4516.8900000000003</v>
      </c>
      <c r="T3174">
        <v>4414.0200000000004</v>
      </c>
      <c r="U3174">
        <v>4515.54</v>
      </c>
      <c r="V3174">
        <v>0.08</v>
      </c>
      <c r="W3174">
        <v>0.08</v>
      </c>
      <c r="X3174">
        <v>0.08</v>
      </c>
      <c r="Y3174">
        <v>0.08</v>
      </c>
      <c r="Z3174">
        <v>0.05</v>
      </c>
      <c r="AA3174">
        <v>0.05</v>
      </c>
      <c r="AB3174">
        <v>0.05</v>
      </c>
      <c r="AC3174">
        <v>0.05</v>
      </c>
      <c r="AD3174">
        <v>434.19515544000001</v>
      </c>
      <c r="AE3174">
        <v>443.09082266000001</v>
      </c>
      <c r="AF3174">
        <v>432.78798683999997</v>
      </c>
      <c r="AG3174">
        <v>442.72673008999999</v>
      </c>
      <c r="AH3174" t="s">
        <v>12</v>
      </c>
      <c r="AI3174" t="s">
        <v>12</v>
      </c>
    </row>
    <row r="3175" spans="1:35" x14ac:dyDescent="0.25">
      <c r="A3175">
        <v>1643725800</v>
      </c>
      <c r="B3175">
        <v>64.24623699</v>
      </c>
      <c r="C3175">
        <v>65.470638469999997</v>
      </c>
      <c r="D3175">
        <v>62.623656160000003</v>
      </c>
      <c r="E3175">
        <v>65.271548789999997</v>
      </c>
      <c r="F3175">
        <v>64.24623699</v>
      </c>
      <c r="G3175">
        <v>65.470638469999997</v>
      </c>
      <c r="H3175">
        <v>62.623656160000003</v>
      </c>
      <c r="I3175">
        <v>65.271548789999997</v>
      </c>
      <c r="J3175">
        <v>4488</v>
      </c>
      <c r="K3175">
        <v>4548</v>
      </c>
      <c r="L3175">
        <v>4468</v>
      </c>
      <c r="M3175">
        <v>4528</v>
      </c>
      <c r="N3175">
        <v>4493.25</v>
      </c>
      <c r="O3175">
        <v>4554.75</v>
      </c>
      <c r="P3175">
        <v>4474</v>
      </c>
      <c r="Q3175">
        <v>4535</v>
      </c>
      <c r="R3175">
        <v>4519.57</v>
      </c>
      <c r="S3175">
        <v>4550.49</v>
      </c>
      <c r="T3175">
        <v>4483.53</v>
      </c>
      <c r="U3175">
        <v>4546.53</v>
      </c>
      <c r="V3175">
        <v>0.08</v>
      </c>
      <c r="W3175">
        <v>0.08</v>
      </c>
      <c r="X3175">
        <v>0.08</v>
      </c>
      <c r="Y3175">
        <v>0.08</v>
      </c>
      <c r="Z3175">
        <v>0.05</v>
      </c>
      <c r="AA3175">
        <v>0.05</v>
      </c>
      <c r="AB3175">
        <v>0.05</v>
      </c>
      <c r="AC3175">
        <v>0.05</v>
      </c>
      <c r="AD3175">
        <v>443.48443626</v>
      </c>
      <c r="AE3175">
        <v>446.38733651000001</v>
      </c>
      <c r="AF3175">
        <v>439.80257469999998</v>
      </c>
      <c r="AG3175">
        <v>445.71819340000002</v>
      </c>
      <c r="AH3175" t="s">
        <v>12</v>
      </c>
      <c r="AI3175" t="s">
        <v>12</v>
      </c>
    </row>
    <row r="3176" spans="1:35" x14ac:dyDescent="0.25">
      <c r="A3176">
        <v>1643812200</v>
      </c>
      <c r="B3176">
        <v>66.247088180000006</v>
      </c>
      <c r="C3176">
        <v>67.401907820000005</v>
      </c>
      <c r="D3176">
        <v>65.221776379999994</v>
      </c>
      <c r="E3176">
        <v>67.073310320000004</v>
      </c>
      <c r="F3176">
        <v>66.247088180000006</v>
      </c>
      <c r="G3176">
        <v>67.401907820000005</v>
      </c>
      <c r="H3176">
        <v>65.221776379999994</v>
      </c>
      <c r="I3176">
        <v>67.073310320000004</v>
      </c>
      <c r="J3176">
        <v>4541.75</v>
      </c>
      <c r="K3176">
        <v>4578</v>
      </c>
      <c r="L3176">
        <v>4529</v>
      </c>
      <c r="M3176">
        <v>4570.25</v>
      </c>
      <c r="N3176">
        <v>4552</v>
      </c>
      <c r="O3176">
        <v>4586</v>
      </c>
      <c r="P3176">
        <v>4535.25</v>
      </c>
      <c r="Q3176">
        <v>4577.25</v>
      </c>
      <c r="R3176">
        <v>4566.3900000000003</v>
      </c>
      <c r="S3176">
        <v>4595.3100000000004</v>
      </c>
      <c r="T3176">
        <v>4544.32</v>
      </c>
      <c r="U3176">
        <v>4589.37</v>
      </c>
      <c r="V3176">
        <v>0.08</v>
      </c>
      <c r="W3176">
        <v>0.08</v>
      </c>
      <c r="X3176">
        <v>0.08</v>
      </c>
      <c r="Y3176">
        <v>0.08</v>
      </c>
      <c r="Z3176">
        <v>0.05</v>
      </c>
      <c r="AA3176">
        <v>0.05</v>
      </c>
      <c r="AB3176">
        <v>0.05</v>
      </c>
      <c r="AC3176">
        <v>0.05</v>
      </c>
      <c r="AD3176">
        <v>448.22748006</v>
      </c>
      <c r="AE3176">
        <v>450.80564909999998</v>
      </c>
      <c r="AF3176">
        <v>445.81659680000001</v>
      </c>
      <c r="AG3176">
        <v>450.04794292999998</v>
      </c>
      <c r="AH3176" t="s">
        <v>12</v>
      </c>
      <c r="AI3176" t="s">
        <v>12</v>
      </c>
    </row>
    <row r="3177" spans="1:35" x14ac:dyDescent="0.25">
      <c r="A3177">
        <v>1643898600</v>
      </c>
      <c r="B3177">
        <v>64.226328019999997</v>
      </c>
      <c r="C3177">
        <v>65.132186020000006</v>
      </c>
      <c r="D3177">
        <v>61.936796800000003</v>
      </c>
      <c r="E3177">
        <v>62.354885109999998</v>
      </c>
      <c r="F3177">
        <v>64.226328019999997</v>
      </c>
      <c r="G3177">
        <v>65.132186020000006</v>
      </c>
      <c r="H3177">
        <v>61.936796800000003</v>
      </c>
      <c r="I3177">
        <v>62.354885109999998</v>
      </c>
      <c r="J3177">
        <v>4538.25</v>
      </c>
      <c r="K3177">
        <v>4538.25</v>
      </c>
      <c r="L3177">
        <v>4455</v>
      </c>
      <c r="M3177">
        <v>4462</v>
      </c>
      <c r="N3177">
        <v>4545.75</v>
      </c>
      <c r="O3177">
        <v>4548.25</v>
      </c>
      <c r="P3177">
        <v>4462</v>
      </c>
      <c r="Q3177">
        <v>4469</v>
      </c>
      <c r="R3177">
        <v>4535.41</v>
      </c>
      <c r="S3177">
        <v>4542.88</v>
      </c>
      <c r="T3177">
        <v>4470.3900000000003</v>
      </c>
      <c r="U3177">
        <v>4477.43</v>
      </c>
      <c r="V3177">
        <v>0.08</v>
      </c>
      <c r="W3177">
        <v>0.08</v>
      </c>
      <c r="X3177">
        <v>0.08</v>
      </c>
      <c r="Y3177">
        <v>0.08</v>
      </c>
      <c r="Z3177">
        <v>0.05</v>
      </c>
      <c r="AA3177">
        <v>0.05</v>
      </c>
      <c r="AB3177">
        <v>0.05</v>
      </c>
      <c r="AC3177">
        <v>0.05</v>
      </c>
      <c r="AD3177">
        <v>443.75012543000003</v>
      </c>
      <c r="AE3177">
        <v>445.73787407999998</v>
      </c>
      <c r="AF3177">
        <v>438.59378735000001</v>
      </c>
      <c r="AG3177">
        <v>439.46957759999998</v>
      </c>
      <c r="AH3177" t="s">
        <v>12</v>
      </c>
      <c r="AI3177" t="s">
        <v>12</v>
      </c>
    </row>
    <row r="3178" spans="1:35" x14ac:dyDescent="0.25">
      <c r="A3178">
        <v>1643985000</v>
      </c>
      <c r="B3178">
        <v>62.24538579</v>
      </c>
      <c r="C3178">
        <v>64.893278420000001</v>
      </c>
      <c r="D3178">
        <v>61.170301559999999</v>
      </c>
      <c r="E3178">
        <v>63.220925180000002</v>
      </c>
      <c r="F3178">
        <v>62.24538579</v>
      </c>
      <c r="G3178">
        <v>64.893278420000001</v>
      </c>
      <c r="H3178">
        <v>61.170301559999999</v>
      </c>
      <c r="I3178">
        <v>63.220925180000002</v>
      </c>
      <c r="J3178">
        <v>4508.25</v>
      </c>
      <c r="K3178">
        <v>4525.75</v>
      </c>
      <c r="L3178">
        <v>4432.25</v>
      </c>
      <c r="M3178">
        <v>4486</v>
      </c>
      <c r="N3178">
        <v>4518</v>
      </c>
      <c r="O3178">
        <v>4532.5</v>
      </c>
      <c r="P3178">
        <v>4438.5</v>
      </c>
      <c r="Q3178">
        <v>4492.5</v>
      </c>
      <c r="R3178">
        <v>4482.79</v>
      </c>
      <c r="S3178">
        <v>4539.66</v>
      </c>
      <c r="T3178">
        <v>4451.5</v>
      </c>
      <c r="U3178">
        <v>4500.54</v>
      </c>
      <c r="V3178">
        <v>0.08</v>
      </c>
      <c r="W3178">
        <v>0.08</v>
      </c>
      <c r="X3178">
        <v>0.08</v>
      </c>
      <c r="Y3178">
        <v>0.08</v>
      </c>
      <c r="Z3178">
        <v>0.05</v>
      </c>
      <c r="AA3178">
        <v>0.05</v>
      </c>
      <c r="AB3178">
        <v>0.05</v>
      </c>
      <c r="AC3178">
        <v>0.05</v>
      </c>
      <c r="AD3178">
        <v>439.22356910000002</v>
      </c>
      <c r="AE3178">
        <v>445.55090761999998</v>
      </c>
      <c r="AF3178">
        <v>436.74380345999998</v>
      </c>
      <c r="AG3178">
        <v>441.53604897000002</v>
      </c>
      <c r="AH3178" t="s">
        <v>12</v>
      </c>
      <c r="AI3178" t="s">
        <v>12</v>
      </c>
    </row>
    <row r="3179" spans="1:35" x14ac:dyDescent="0.25">
      <c r="A3179">
        <v>1644244200</v>
      </c>
      <c r="B3179">
        <v>63.539468650000003</v>
      </c>
      <c r="C3179">
        <v>64.156646629999997</v>
      </c>
      <c r="D3179">
        <v>61.98656922</v>
      </c>
      <c r="E3179">
        <v>62.57388375</v>
      </c>
      <c r="F3179">
        <v>63.539468650000003</v>
      </c>
      <c r="G3179">
        <v>64.156646629999997</v>
      </c>
      <c r="H3179">
        <v>61.98656922</v>
      </c>
      <c r="I3179">
        <v>62.57388375</v>
      </c>
      <c r="J3179">
        <v>4493</v>
      </c>
      <c r="K3179">
        <v>4507.5</v>
      </c>
      <c r="L3179">
        <v>4458.75</v>
      </c>
      <c r="M3179">
        <v>4469.25</v>
      </c>
      <c r="N3179">
        <v>4497</v>
      </c>
      <c r="O3179">
        <v>4514.5</v>
      </c>
      <c r="P3179">
        <v>4462.75</v>
      </c>
      <c r="Q3179">
        <v>4475.75</v>
      </c>
      <c r="R3179">
        <v>4505.75</v>
      </c>
      <c r="S3179">
        <v>4521.8599999999997</v>
      </c>
      <c r="T3179">
        <v>4471.47</v>
      </c>
      <c r="U3179">
        <v>4483.88</v>
      </c>
      <c r="V3179">
        <v>0.08</v>
      </c>
      <c r="W3179">
        <v>0.08</v>
      </c>
      <c r="X3179">
        <v>0.08</v>
      </c>
      <c r="Y3179">
        <v>0.08</v>
      </c>
      <c r="Z3179">
        <v>0.05</v>
      </c>
      <c r="AA3179">
        <v>0.05</v>
      </c>
      <c r="AB3179">
        <v>0.05</v>
      </c>
      <c r="AC3179">
        <v>0.05</v>
      </c>
      <c r="AD3179">
        <v>442.33311649000001</v>
      </c>
      <c r="AE3179">
        <v>443.78948679000001</v>
      </c>
      <c r="AF3179">
        <v>438.73155211</v>
      </c>
      <c r="AG3179">
        <v>440.11904003000001</v>
      </c>
      <c r="AH3179" t="s">
        <v>12</v>
      </c>
      <c r="AI3179" t="s">
        <v>12</v>
      </c>
    </row>
    <row r="3180" spans="1:35" x14ac:dyDescent="0.25">
      <c r="A3180">
        <v>1644330600</v>
      </c>
      <c r="B3180">
        <v>62.325021659999997</v>
      </c>
      <c r="C3180">
        <v>64.529939769999999</v>
      </c>
      <c r="D3180">
        <v>61.727752639999999</v>
      </c>
      <c r="E3180">
        <v>64.077010770000001</v>
      </c>
      <c r="F3180">
        <v>62.325021659999997</v>
      </c>
      <c r="G3180">
        <v>64.529939769999999</v>
      </c>
      <c r="H3180">
        <v>61.727752639999999</v>
      </c>
      <c r="I3180">
        <v>64.077010770000001</v>
      </c>
      <c r="J3180">
        <v>4480</v>
      </c>
      <c r="K3180">
        <v>4519</v>
      </c>
      <c r="L3180">
        <v>4450</v>
      </c>
      <c r="M3180">
        <v>4506</v>
      </c>
      <c r="N3180">
        <v>4484</v>
      </c>
      <c r="O3180">
        <v>4523.75</v>
      </c>
      <c r="P3180">
        <v>4456.25</v>
      </c>
      <c r="Q3180">
        <v>4512.5</v>
      </c>
      <c r="R3180">
        <v>4480.0200000000004</v>
      </c>
      <c r="S3180">
        <v>4531.32</v>
      </c>
      <c r="T3180">
        <v>4465.3999999999996</v>
      </c>
      <c r="U3180">
        <v>4521.55</v>
      </c>
      <c r="V3180">
        <v>0.08</v>
      </c>
      <c r="W3180">
        <v>0.08</v>
      </c>
      <c r="X3180">
        <v>0.08</v>
      </c>
      <c r="Y3180">
        <v>0.08</v>
      </c>
      <c r="Z3180">
        <v>0.05</v>
      </c>
      <c r="AA3180">
        <v>0.05</v>
      </c>
      <c r="AB3180">
        <v>0.05</v>
      </c>
      <c r="AC3180">
        <v>0.05</v>
      </c>
      <c r="AD3180">
        <v>439.59750201999998</v>
      </c>
      <c r="AE3180">
        <v>444.70463840000002</v>
      </c>
      <c r="AF3180">
        <v>438.11161070000003</v>
      </c>
      <c r="AG3180">
        <v>443.74028508999999</v>
      </c>
      <c r="AH3180" t="s">
        <v>12</v>
      </c>
      <c r="AI3180" t="s">
        <v>12</v>
      </c>
    </row>
    <row r="3181" spans="1:35" x14ac:dyDescent="0.25">
      <c r="A3181">
        <v>1644417000</v>
      </c>
      <c r="B3181">
        <v>65.968362639999995</v>
      </c>
      <c r="C3181">
        <v>67.033492390000006</v>
      </c>
      <c r="D3181">
        <v>65.849904289999998</v>
      </c>
      <c r="E3181">
        <v>66.894129620000001</v>
      </c>
      <c r="F3181">
        <v>65.968362639999995</v>
      </c>
      <c r="G3181">
        <v>67.033492390000006</v>
      </c>
      <c r="H3181">
        <v>65.849904289999998</v>
      </c>
      <c r="I3181">
        <v>66.894129620000001</v>
      </c>
      <c r="J3181">
        <v>4512</v>
      </c>
      <c r="K3181">
        <v>4578.5</v>
      </c>
      <c r="L3181">
        <v>4511.75</v>
      </c>
      <c r="M3181">
        <v>4571.25</v>
      </c>
      <c r="N3181">
        <v>4519</v>
      </c>
      <c r="O3181">
        <v>4585</v>
      </c>
      <c r="P3181">
        <v>4517.25</v>
      </c>
      <c r="Q3181">
        <v>4577.75</v>
      </c>
      <c r="R3181">
        <v>4547</v>
      </c>
      <c r="S3181">
        <v>4590.03</v>
      </c>
      <c r="T3181">
        <v>4547</v>
      </c>
      <c r="U3181">
        <v>4587.1899999999996</v>
      </c>
      <c r="V3181">
        <v>0.08</v>
      </c>
      <c r="W3181">
        <v>0.08</v>
      </c>
      <c r="X3181">
        <v>0.08</v>
      </c>
      <c r="Y3181">
        <v>0.08</v>
      </c>
      <c r="Z3181">
        <v>0.04</v>
      </c>
      <c r="AA3181">
        <v>0.04</v>
      </c>
      <c r="AB3181">
        <v>0.04</v>
      </c>
      <c r="AC3181">
        <v>0.04</v>
      </c>
      <c r="AD3181">
        <v>447.95195054999999</v>
      </c>
      <c r="AE3181">
        <v>450.56948095000001</v>
      </c>
      <c r="AF3181">
        <v>447.74038324000003</v>
      </c>
      <c r="AG3181">
        <v>450.23490938999998</v>
      </c>
      <c r="AH3181" t="s">
        <v>12</v>
      </c>
      <c r="AI3181" t="s">
        <v>12</v>
      </c>
    </row>
    <row r="3182" spans="1:35" x14ac:dyDescent="0.25">
      <c r="A3182">
        <v>1644503400</v>
      </c>
      <c r="B3182">
        <v>64.216373540000006</v>
      </c>
      <c r="C3182">
        <v>67.003628939999999</v>
      </c>
      <c r="D3182">
        <v>62.394703040000003</v>
      </c>
      <c r="E3182">
        <v>63.350333460000002</v>
      </c>
      <c r="F3182">
        <v>64.216373540000006</v>
      </c>
      <c r="G3182">
        <v>67.003628939999999</v>
      </c>
      <c r="H3182">
        <v>62.394703040000003</v>
      </c>
      <c r="I3182">
        <v>63.350333460000002</v>
      </c>
      <c r="J3182">
        <v>4573.5</v>
      </c>
      <c r="K3182">
        <v>4576.25</v>
      </c>
      <c r="L3182">
        <v>4471.75</v>
      </c>
      <c r="M3182">
        <v>4492.25</v>
      </c>
      <c r="N3182">
        <v>4582.25</v>
      </c>
      <c r="O3182">
        <v>4583.75</v>
      </c>
      <c r="P3182">
        <v>4476</v>
      </c>
      <c r="Q3182">
        <v>4497.5</v>
      </c>
      <c r="R3182">
        <v>4553.24</v>
      </c>
      <c r="S3182">
        <v>4588.92</v>
      </c>
      <c r="T3182">
        <v>4484.3100000000004</v>
      </c>
      <c r="U3182">
        <v>4504.07</v>
      </c>
      <c r="V3182">
        <v>0.08</v>
      </c>
      <c r="W3182">
        <v>0.08</v>
      </c>
      <c r="X3182">
        <v>0.08</v>
      </c>
      <c r="Y3182">
        <v>0.08</v>
      </c>
      <c r="Z3182">
        <v>0.05</v>
      </c>
      <c r="AA3182">
        <v>0.05</v>
      </c>
      <c r="AB3182">
        <v>0.05</v>
      </c>
      <c r="AC3182">
        <v>0.05</v>
      </c>
      <c r="AD3182">
        <v>444.13389869000002</v>
      </c>
      <c r="AE3182">
        <v>450.40219517000003</v>
      </c>
      <c r="AF3182">
        <v>440.05999799</v>
      </c>
      <c r="AG3182">
        <v>442.14615004000001</v>
      </c>
      <c r="AH3182" t="s">
        <v>12</v>
      </c>
      <c r="AI3182" t="s">
        <v>12</v>
      </c>
    </row>
    <row r="3183" spans="1:35" x14ac:dyDescent="0.25">
      <c r="A3183">
        <v>1644589800</v>
      </c>
      <c r="B3183">
        <v>63.350333460000002</v>
      </c>
      <c r="C3183">
        <v>64.276100439999993</v>
      </c>
      <c r="D3183">
        <v>58.930542760000002</v>
      </c>
      <c r="E3183">
        <v>59.577584190000003</v>
      </c>
      <c r="F3183">
        <v>63.350333460000002</v>
      </c>
      <c r="G3183">
        <v>64.276100439999993</v>
      </c>
      <c r="H3183">
        <v>58.930542760000002</v>
      </c>
      <c r="I3183">
        <v>59.577584190000003</v>
      </c>
      <c r="J3183">
        <v>4489.5</v>
      </c>
      <c r="K3183">
        <v>4514</v>
      </c>
      <c r="L3183">
        <v>4388</v>
      </c>
      <c r="M3183">
        <v>4403.75</v>
      </c>
      <c r="N3183">
        <v>4494.5</v>
      </c>
      <c r="O3183">
        <v>4520.5</v>
      </c>
      <c r="P3183">
        <v>4393.25</v>
      </c>
      <c r="Q3183">
        <v>4409.5</v>
      </c>
      <c r="R3183">
        <v>4506.2700000000004</v>
      </c>
      <c r="S3183">
        <v>4526.33</v>
      </c>
      <c r="T3183">
        <v>4401.41</v>
      </c>
      <c r="U3183">
        <v>4418.6499999999996</v>
      </c>
      <c r="V3183">
        <v>0.08</v>
      </c>
      <c r="W3183">
        <v>0.08</v>
      </c>
      <c r="X3183">
        <v>0.08</v>
      </c>
      <c r="Y3183">
        <v>0.08</v>
      </c>
      <c r="Z3183">
        <v>0.05</v>
      </c>
      <c r="AA3183">
        <v>0.05</v>
      </c>
      <c r="AB3183">
        <v>0.05</v>
      </c>
      <c r="AC3183">
        <v>0.05</v>
      </c>
      <c r="AD3183">
        <v>442.23471310000002</v>
      </c>
      <c r="AE3183">
        <v>444.39466769000001</v>
      </c>
      <c r="AF3183">
        <v>431.93187727999998</v>
      </c>
      <c r="AG3183">
        <v>433.42760893000002</v>
      </c>
      <c r="AH3183" t="s">
        <v>12</v>
      </c>
      <c r="AI3183" t="s">
        <v>12</v>
      </c>
    </row>
    <row r="3184" spans="1:35" x14ac:dyDescent="0.25">
      <c r="A3184">
        <v>1644849000</v>
      </c>
      <c r="B3184">
        <v>59.318767620000003</v>
      </c>
      <c r="C3184">
        <v>60.015581470000001</v>
      </c>
      <c r="D3184">
        <v>57.477188159999997</v>
      </c>
      <c r="E3184">
        <v>58.990269660000003</v>
      </c>
      <c r="F3184">
        <v>59.318767620000003</v>
      </c>
      <c r="G3184">
        <v>60.015581470000001</v>
      </c>
      <c r="H3184">
        <v>57.477188159999997</v>
      </c>
      <c r="I3184">
        <v>58.990269660000003</v>
      </c>
      <c r="J3184">
        <v>4406</v>
      </c>
      <c r="K3184">
        <v>4420.5</v>
      </c>
      <c r="L3184">
        <v>4349</v>
      </c>
      <c r="M3184">
        <v>4388.5</v>
      </c>
      <c r="N3184">
        <v>4411.75</v>
      </c>
      <c r="O3184">
        <v>4428</v>
      </c>
      <c r="P3184">
        <v>4354</v>
      </c>
      <c r="Q3184">
        <v>4394</v>
      </c>
      <c r="R3184">
        <v>4412.6099999999997</v>
      </c>
      <c r="S3184">
        <v>4426.22</v>
      </c>
      <c r="T3184">
        <v>4364.84</v>
      </c>
      <c r="U3184">
        <v>4401.66</v>
      </c>
      <c r="V3184">
        <v>0.08</v>
      </c>
      <c r="W3184">
        <v>0.08</v>
      </c>
      <c r="X3184">
        <v>0.08</v>
      </c>
      <c r="Y3184">
        <v>0.08</v>
      </c>
      <c r="Z3184">
        <v>0.05</v>
      </c>
      <c r="AA3184">
        <v>0.05</v>
      </c>
      <c r="AB3184">
        <v>0.05</v>
      </c>
      <c r="AC3184">
        <v>0.05</v>
      </c>
      <c r="AD3184">
        <v>432.89623058000001</v>
      </c>
      <c r="AE3184">
        <v>434.54940766999999</v>
      </c>
      <c r="AF3184">
        <v>428.38935493000002</v>
      </c>
      <c r="AG3184">
        <v>432.01059999</v>
      </c>
      <c r="AH3184" t="s">
        <v>12</v>
      </c>
      <c r="AI3184" t="s">
        <v>12</v>
      </c>
    </row>
    <row r="3185" spans="1:35" x14ac:dyDescent="0.25">
      <c r="A3185">
        <v>1644935400</v>
      </c>
      <c r="B3185">
        <v>60.891576020000002</v>
      </c>
      <c r="C3185">
        <v>61.88702438</v>
      </c>
      <c r="D3185">
        <v>60.652668419999998</v>
      </c>
      <c r="E3185">
        <v>61.78747954</v>
      </c>
      <c r="F3185">
        <v>60.891576020000002</v>
      </c>
      <c r="G3185">
        <v>61.88702438</v>
      </c>
      <c r="H3185">
        <v>60.652668419999998</v>
      </c>
      <c r="I3185">
        <v>61.78747954</v>
      </c>
      <c r="J3185">
        <v>4395.25</v>
      </c>
      <c r="K3185">
        <v>4462.25</v>
      </c>
      <c r="L3185">
        <v>4378.5</v>
      </c>
      <c r="M3185">
        <v>4458.75</v>
      </c>
      <c r="N3185">
        <v>4393.5</v>
      </c>
      <c r="O3185">
        <v>4468</v>
      </c>
      <c r="P3185">
        <v>4381.75</v>
      </c>
      <c r="Q3185">
        <v>4464.5</v>
      </c>
      <c r="R3185">
        <v>4429.28</v>
      </c>
      <c r="S3185">
        <v>4472.7700000000004</v>
      </c>
      <c r="T3185">
        <v>4429.28</v>
      </c>
      <c r="U3185">
        <v>4471.08</v>
      </c>
      <c r="V3185">
        <v>0.08</v>
      </c>
      <c r="W3185">
        <v>0.08</v>
      </c>
      <c r="X3185">
        <v>0.08</v>
      </c>
      <c r="Y3185">
        <v>0.08</v>
      </c>
      <c r="Z3185">
        <v>0.05</v>
      </c>
      <c r="AA3185">
        <v>0.05</v>
      </c>
      <c r="AB3185">
        <v>0.05</v>
      </c>
      <c r="AC3185">
        <v>0.05</v>
      </c>
      <c r="AD3185">
        <v>436.64540005999999</v>
      </c>
      <c r="AE3185">
        <v>439.15468671999997</v>
      </c>
      <c r="AF3185">
        <v>436.10418136999999</v>
      </c>
      <c r="AG3185">
        <v>438.97756061000001</v>
      </c>
      <c r="AH3185" t="s">
        <v>12</v>
      </c>
      <c r="AI3185" t="s">
        <v>12</v>
      </c>
    </row>
    <row r="3186" spans="1:35" x14ac:dyDescent="0.25">
      <c r="A3186">
        <v>1645021800</v>
      </c>
      <c r="B3186">
        <v>60.931393960000001</v>
      </c>
      <c r="C3186">
        <v>62.632615199999996</v>
      </c>
      <c r="D3186">
        <v>60.075308370000002</v>
      </c>
      <c r="E3186">
        <v>62.026387149999998</v>
      </c>
      <c r="F3186">
        <v>60.931393960000001</v>
      </c>
      <c r="G3186">
        <v>62.632615199999996</v>
      </c>
      <c r="H3186">
        <v>60.075308370000002</v>
      </c>
      <c r="I3186">
        <v>62.026387149999998</v>
      </c>
      <c r="J3186">
        <v>4452.75</v>
      </c>
      <c r="K3186">
        <v>4476.5</v>
      </c>
      <c r="L3186">
        <v>4418</v>
      </c>
      <c r="M3186">
        <v>4464</v>
      </c>
      <c r="N3186">
        <v>4458.75</v>
      </c>
      <c r="O3186">
        <v>4484.5</v>
      </c>
      <c r="P3186">
        <v>4422.75</v>
      </c>
      <c r="Q3186">
        <v>4470</v>
      </c>
      <c r="R3186">
        <v>4455.75</v>
      </c>
      <c r="S3186">
        <v>4489.55</v>
      </c>
      <c r="T3186">
        <v>4429.68</v>
      </c>
      <c r="U3186">
        <v>4475.0200000000004</v>
      </c>
      <c r="V3186">
        <v>0.08</v>
      </c>
      <c r="W3186">
        <v>0.08</v>
      </c>
      <c r="X3186">
        <v>0.08</v>
      </c>
      <c r="Y3186">
        <v>0.08</v>
      </c>
      <c r="Z3186">
        <v>0.05</v>
      </c>
      <c r="AA3186">
        <v>0.05</v>
      </c>
      <c r="AB3186">
        <v>0.05</v>
      </c>
      <c r="AC3186">
        <v>0.05</v>
      </c>
      <c r="AD3186">
        <v>436.84220685999998</v>
      </c>
      <c r="AE3186">
        <v>440.90134705000003</v>
      </c>
      <c r="AF3186">
        <v>434.88397923000002</v>
      </c>
      <c r="AG3186">
        <v>439.46957759999998</v>
      </c>
      <c r="AH3186" t="s">
        <v>12</v>
      </c>
      <c r="AI3186" t="s">
        <v>12</v>
      </c>
    </row>
    <row r="3187" spans="1:35" x14ac:dyDescent="0.25">
      <c r="A3187">
        <v>1645108200</v>
      </c>
      <c r="B3187">
        <v>60.622804969999997</v>
      </c>
      <c r="C3187">
        <v>60.841704059999998</v>
      </c>
      <c r="D3187">
        <v>57.775822660000003</v>
      </c>
      <c r="E3187">
        <v>58.094366139999998</v>
      </c>
      <c r="F3187">
        <v>60.622804969999997</v>
      </c>
      <c r="G3187">
        <v>60.841704059999998</v>
      </c>
      <c r="H3187">
        <v>57.775822660000003</v>
      </c>
      <c r="I3187">
        <v>58.094366139999998</v>
      </c>
      <c r="J3187">
        <v>4463</v>
      </c>
      <c r="K3187">
        <v>4467.5</v>
      </c>
      <c r="L3187">
        <v>4362.75</v>
      </c>
      <c r="M3187">
        <v>4367.75</v>
      </c>
      <c r="N3187">
        <v>4464.25</v>
      </c>
      <c r="O3187">
        <v>4474.75</v>
      </c>
      <c r="P3187">
        <v>4367.25</v>
      </c>
      <c r="Q3187">
        <v>4374.5</v>
      </c>
      <c r="R3187">
        <v>4456.0600000000004</v>
      </c>
      <c r="S3187">
        <v>4456.0600000000004</v>
      </c>
      <c r="T3187">
        <v>4373.8100000000004</v>
      </c>
      <c r="U3187">
        <v>4380.26</v>
      </c>
      <c r="V3187">
        <v>0.08</v>
      </c>
      <c r="W3187">
        <v>0.08</v>
      </c>
      <c r="X3187">
        <v>0.08</v>
      </c>
      <c r="Y3187">
        <v>0.08</v>
      </c>
      <c r="Z3187">
        <v>0.05</v>
      </c>
      <c r="AA3187">
        <v>0.05</v>
      </c>
      <c r="AB3187">
        <v>0.05</v>
      </c>
      <c r="AC3187">
        <v>0.05</v>
      </c>
      <c r="AD3187">
        <v>436.14354272999998</v>
      </c>
      <c r="AE3187">
        <v>439.43533322000002</v>
      </c>
      <c r="AF3187">
        <v>429.45211162999999</v>
      </c>
      <c r="AG3187">
        <v>430.08189338</v>
      </c>
      <c r="AH3187" t="s">
        <v>12</v>
      </c>
      <c r="AI3187" t="s">
        <v>12</v>
      </c>
    </row>
    <row r="3188" spans="1:35" x14ac:dyDescent="0.25">
      <c r="A3188">
        <v>1645194600</v>
      </c>
      <c r="B3188">
        <v>58.18395649</v>
      </c>
      <c r="C3188">
        <v>58.681680669999999</v>
      </c>
      <c r="D3188">
        <v>55.95415217</v>
      </c>
      <c r="E3188">
        <v>56.929691560000002</v>
      </c>
      <c r="F3188">
        <v>58.18395649</v>
      </c>
      <c r="G3188">
        <v>58.681680669999999</v>
      </c>
      <c r="H3188">
        <v>55.95415217</v>
      </c>
      <c r="I3188">
        <v>56.929691560000002</v>
      </c>
      <c r="J3188">
        <v>4364</v>
      </c>
      <c r="K3188">
        <v>4403.5</v>
      </c>
      <c r="L3188">
        <v>4315</v>
      </c>
      <c r="M3188">
        <v>4336.5</v>
      </c>
      <c r="N3188">
        <v>4374.75</v>
      </c>
      <c r="O3188">
        <v>4411.5</v>
      </c>
      <c r="P3188">
        <v>4321</v>
      </c>
      <c r="Q3188">
        <v>4343.5</v>
      </c>
      <c r="R3188">
        <v>4384.57</v>
      </c>
      <c r="S3188">
        <v>4394.6000000000004</v>
      </c>
      <c r="T3188">
        <v>4327.22</v>
      </c>
      <c r="U3188">
        <v>4348.88</v>
      </c>
      <c r="V3188">
        <v>0.08</v>
      </c>
      <c r="W3188">
        <v>0.08</v>
      </c>
      <c r="X3188">
        <v>0.08</v>
      </c>
      <c r="Y3188">
        <v>0.08</v>
      </c>
      <c r="Z3188">
        <v>0.05</v>
      </c>
      <c r="AA3188">
        <v>0.05</v>
      </c>
      <c r="AB3188">
        <v>0.05</v>
      </c>
      <c r="AC3188">
        <v>0.05</v>
      </c>
      <c r="AD3188">
        <v>430.34758255999998</v>
      </c>
      <c r="AE3188">
        <v>431.65634776000002</v>
      </c>
      <c r="AF3188">
        <v>424.92555529999998</v>
      </c>
      <c r="AG3188">
        <v>427.29707721</v>
      </c>
      <c r="AH3188" t="s">
        <v>12</v>
      </c>
      <c r="AI3188" t="s">
        <v>12</v>
      </c>
    </row>
    <row r="3189" spans="1:35" x14ac:dyDescent="0.25">
      <c r="A3189">
        <v>1645540200</v>
      </c>
      <c r="B3189">
        <v>55.988992860000003</v>
      </c>
      <c r="C3189">
        <v>57.39755229</v>
      </c>
      <c r="D3189">
        <v>53.604894049999999</v>
      </c>
      <c r="E3189">
        <v>55.117975549999997</v>
      </c>
      <c r="F3189">
        <v>55.988992860000003</v>
      </c>
      <c r="G3189">
        <v>57.39755229</v>
      </c>
      <c r="H3189">
        <v>53.604894049999999</v>
      </c>
      <c r="I3189">
        <v>55.117975549999997</v>
      </c>
      <c r="J3189">
        <v>4319.25</v>
      </c>
      <c r="K3189">
        <v>4383</v>
      </c>
      <c r="L3189">
        <v>4242.75</v>
      </c>
      <c r="M3189">
        <v>4293</v>
      </c>
      <c r="N3189">
        <v>4324.25</v>
      </c>
      <c r="O3189">
        <v>4391.25</v>
      </c>
      <c r="P3189">
        <v>4250</v>
      </c>
      <c r="Q3189">
        <v>4300</v>
      </c>
      <c r="R3189">
        <v>4332.74</v>
      </c>
      <c r="S3189">
        <v>4362.12</v>
      </c>
      <c r="T3189">
        <v>4267.1099999999997</v>
      </c>
      <c r="U3189">
        <v>4304.7700000000004</v>
      </c>
      <c r="V3189">
        <v>0.08</v>
      </c>
      <c r="W3189">
        <v>0.08</v>
      </c>
      <c r="X3189">
        <v>0.08</v>
      </c>
      <c r="Y3189">
        <v>0.08</v>
      </c>
      <c r="Z3189">
        <v>0.05</v>
      </c>
      <c r="AA3189">
        <v>0.05</v>
      </c>
      <c r="AB3189">
        <v>0.05</v>
      </c>
      <c r="AC3189">
        <v>0.05</v>
      </c>
      <c r="AD3189">
        <v>424.99443767999998</v>
      </c>
      <c r="AE3189">
        <v>428.54680037000003</v>
      </c>
      <c r="AF3189">
        <v>419.06071274999999</v>
      </c>
      <c r="AG3189">
        <v>422.71147883999998</v>
      </c>
      <c r="AH3189" t="s">
        <v>12</v>
      </c>
      <c r="AI3189" t="s">
        <v>12</v>
      </c>
    </row>
    <row r="3190" spans="1:35" x14ac:dyDescent="0.25">
      <c r="A3190">
        <v>1645626600</v>
      </c>
      <c r="B3190">
        <v>56.232877709999997</v>
      </c>
      <c r="C3190">
        <v>56.4817398</v>
      </c>
      <c r="D3190">
        <v>51.902677349999998</v>
      </c>
      <c r="E3190">
        <v>52.051994610000001</v>
      </c>
      <c r="F3190">
        <v>56.232877709999997</v>
      </c>
      <c r="G3190">
        <v>56.4817398</v>
      </c>
      <c r="H3190">
        <v>51.902677349999998</v>
      </c>
      <c r="I3190">
        <v>52.051994610000001</v>
      </c>
      <c r="J3190">
        <v>4293.75</v>
      </c>
      <c r="K3190">
        <v>4338</v>
      </c>
      <c r="L3190">
        <v>4206.75</v>
      </c>
      <c r="M3190">
        <v>4215</v>
      </c>
      <c r="N3190">
        <v>4310.75</v>
      </c>
      <c r="O3190">
        <v>4345.5</v>
      </c>
      <c r="P3190">
        <v>4212.5</v>
      </c>
      <c r="Q3190">
        <v>4222</v>
      </c>
      <c r="R3190">
        <v>4324.93</v>
      </c>
      <c r="S3190">
        <v>4341.51</v>
      </c>
      <c r="T3190">
        <v>4221.51</v>
      </c>
      <c r="U3190">
        <v>4225.49</v>
      </c>
      <c r="V3190">
        <v>0.08</v>
      </c>
      <c r="W3190">
        <v>0.08</v>
      </c>
      <c r="X3190">
        <v>0.08</v>
      </c>
      <c r="Y3190">
        <v>0.08</v>
      </c>
      <c r="Z3190">
        <v>0.05</v>
      </c>
      <c r="AA3190">
        <v>0.05</v>
      </c>
      <c r="AB3190">
        <v>0.05</v>
      </c>
      <c r="AC3190">
        <v>0.05</v>
      </c>
      <c r="AD3190">
        <v>425.75214384999998</v>
      </c>
      <c r="AE3190">
        <v>426.34256424</v>
      </c>
      <c r="AF3190">
        <v>414.62271948</v>
      </c>
      <c r="AG3190">
        <v>415.21313987000002</v>
      </c>
      <c r="AH3190" t="s">
        <v>12</v>
      </c>
      <c r="AI3190" t="s">
        <v>12</v>
      </c>
    </row>
    <row r="3191" spans="1:35" x14ac:dyDescent="0.25">
      <c r="A3191">
        <v>1645713000</v>
      </c>
      <c r="B3191">
        <v>48.020428760000001</v>
      </c>
      <c r="C3191">
        <v>54.640160340000001</v>
      </c>
      <c r="D3191">
        <v>47.915906679999999</v>
      </c>
      <c r="E3191">
        <v>54.470934120000003</v>
      </c>
      <c r="F3191">
        <v>48.020428760000001</v>
      </c>
      <c r="G3191">
        <v>54.640160340000001</v>
      </c>
      <c r="H3191">
        <v>47.915906679999999</v>
      </c>
      <c r="I3191">
        <v>54.470934120000003</v>
      </c>
      <c r="J3191">
        <v>4209.75</v>
      </c>
      <c r="K3191">
        <v>4282</v>
      </c>
      <c r="L3191">
        <v>4094.25</v>
      </c>
      <c r="M3191">
        <v>4276</v>
      </c>
      <c r="N3191">
        <v>4215.5</v>
      </c>
      <c r="O3191">
        <v>4290</v>
      </c>
      <c r="P3191">
        <v>4101.75</v>
      </c>
      <c r="Q3191">
        <v>4284</v>
      </c>
      <c r="R3191">
        <v>4155.7700000000004</v>
      </c>
      <c r="S3191">
        <v>4294.7299999999996</v>
      </c>
      <c r="T3191">
        <v>4114.6499999999996</v>
      </c>
      <c r="U3191">
        <v>4288.6899999999996</v>
      </c>
      <c r="V3191">
        <v>0.08</v>
      </c>
      <c r="W3191">
        <v>0.08</v>
      </c>
      <c r="X3191">
        <v>0.08</v>
      </c>
      <c r="Y3191">
        <v>0.08</v>
      </c>
      <c r="Z3191">
        <v>0.05</v>
      </c>
      <c r="AA3191">
        <v>0.05</v>
      </c>
      <c r="AB3191">
        <v>0.05</v>
      </c>
      <c r="AC3191">
        <v>0.05</v>
      </c>
      <c r="AD3191">
        <v>404.45764842</v>
      </c>
      <c r="AE3191">
        <v>421.91441130999999</v>
      </c>
      <c r="AF3191">
        <v>404.08371550999999</v>
      </c>
      <c r="AG3191">
        <v>421.46175568000001</v>
      </c>
      <c r="AH3191" t="s">
        <v>12</v>
      </c>
      <c r="AI3191" t="s">
        <v>12</v>
      </c>
    </row>
    <row r="3192" spans="1:35" x14ac:dyDescent="0.25">
      <c r="A3192">
        <v>1645799400</v>
      </c>
      <c r="B3192">
        <v>54.958703810000003</v>
      </c>
      <c r="C3192">
        <v>58.113677840000001</v>
      </c>
      <c r="D3192">
        <v>54.326594100000001</v>
      </c>
      <c r="E3192">
        <v>58.024684749999999</v>
      </c>
      <c r="F3192">
        <v>54.958703810000003</v>
      </c>
      <c r="G3192">
        <v>58.113677840000001</v>
      </c>
      <c r="H3192">
        <v>54.326594100000001</v>
      </c>
      <c r="I3192">
        <v>58.024684749999999</v>
      </c>
      <c r="J3192">
        <v>4259</v>
      </c>
      <c r="K3192">
        <v>4376</v>
      </c>
      <c r="L3192">
        <v>4219.5</v>
      </c>
      <c r="M3192">
        <v>4372.5</v>
      </c>
      <c r="N3192">
        <v>4266.75</v>
      </c>
      <c r="O3192">
        <v>4384.25</v>
      </c>
      <c r="P3192">
        <v>4227.5</v>
      </c>
      <c r="Q3192">
        <v>4380</v>
      </c>
      <c r="R3192">
        <v>4298.38</v>
      </c>
      <c r="S3192">
        <v>4385.34</v>
      </c>
      <c r="T3192">
        <v>4286.83</v>
      </c>
      <c r="U3192">
        <v>4384.6400000000003</v>
      </c>
      <c r="V3192">
        <v>0.08</v>
      </c>
      <c r="W3192">
        <v>0.08</v>
      </c>
      <c r="X3192">
        <v>0.08</v>
      </c>
      <c r="Y3192">
        <v>0.08</v>
      </c>
      <c r="Z3192">
        <v>0.05</v>
      </c>
      <c r="AA3192">
        <v>0.05</v>
      </c>
      <c r="AB3192">
        <v>0.05</v>
      </c>
      <c r="AC3192">
        <v>0.05</v>
      </c>
      <c r="AD3192">
        <v>422.75084020000003</v>
      </c>
      <c r="AE3192">
        <v>430.84943988999999</v>
      </c>
      <c r="AF3192">
        <v>421.02878071999999</v>
      </c>
      <c r="AG3192">
        <v>430.76087682999997</v>
      </c>
      <c r="AH3192" t="s">
        <v>12</v>
      </c>
      <c r="AI3192" t="s">
        <v>12</v>
      </c>
    </row>
    <row r="3193" spans="1:35" x14ac:dyDescent="0.25">
      <c r="A3193">
        <v>1646058600</v>
      </c>
      <c r="B3193">
        <v>55.784925950000002</v>
      </c>
      <c r="C3193">
        <v>58.243683390000001</v>
      </c>
      <c r="D3193">
        <v>55.2672928</v>
      </c>
      <c r="E3193">
        <v>57.576732989999996</v>
      </c>
      <c r="F3193">
        <v>55.784925950000002</v>
      </c>
      <c r="G3193">
        <v>58.243683390000001</v>
      </c>
      <c r="H3193">
        <v>55.2672928</v>
      </c>
      <c r="I3193">
        <v>57.576732989999996</v>
      </c>
      <c r="J3193">
        <v>4329.75</v>
      </c>
      <c r="K3193">
        <v>4377</v>
      </c>
      <c r="L3193">
        <v>4252</v>
      </c>
      <c r="M3193">
        <v>4360</v>
      </c>
      <c r="N3193">
        <v>4299.5</v>
      </c>
      <c r="O3193">
        <v>4385.5</v>
      </c>
      <c r="P3193">
        <v>4251.5</v>
      </c>
      <c r="Q3193">
        <v>4368</v>
      </c>
      <c r="R3193">
        <v>4354.17</v>
      </c>
      <c r="S3193">
        <v>4388.84</v>
      </c>
      <c r="T3193">
        <v>4315.12</v>
      </c>
      <c r="U3193">
        <v>4373.95</v>
      </c>
      <c r="V3193">
        <v>0.08</v>
      </c>
      <c r="W3193">
        <v>0.08</v>
      </c>
      <c r="X3193">
        <v>0.08</v>
      </c>
      <c r="Y3193">
        <v>0.08</v>
      </c>
      <c r="Z3193">
        <v>0.05</v>
      </c>
      <c r="AA3193">
        <v>0.05</v>
      </c>
      <c r="AB3193">
        <v>0.05</v>
      </c>
      <c r="AC3193">
        <v>0.05</v>
      </c>
      <c r="AD3193">
        <v>425.13220244000001</v>
      </c>
      <c r="AE3193">
        <v>431.20369212999998</v>
      </c>
      <c r="AF3193">
        <v>423.82343723999998</v>
      </c>
      <c r="AG3193">
        <v>429.65875877000002</v>
      </c>
      <c r="AH3193" t="s">
        <v>12</v>
      </c>
      <c r="AI3193" t="s">
        <v>12</v>
      </c>
    </row>
    <row r="3194" spans="1:35" x14ac:dyDescent="0.25">
      <c r="A3194">
        <v>1646145000</v>
      </c>
      <c r="B3194">
        <v>57.059099850000003</v>
      </c>
      <c r="C3194">
        <v>57.845504050000002</v>
      </c>
      <c r="D3194">
        <v>53.863710619999999</v>
      </c>
      <c r="E3194">
        <v>55.028385200000002</v>
      </c>
      <c r="F3194">
        <v>57.059099850000003</v>
      </c>
      <c r="G3194">
        <v>57.845504050000002</v>
      </c>
      <c r="H3194">
        <v>53.863710619999999</v>
      </c>
      <c r="I3194">
        <v>55.028385200000002</v>
      </c>
      <c r="J3194">
        <v>4355</v>
      </c>
      <c r="K3194">
        <v>4390</v>
      </c>
      <c r="L3194">
        <v>4266.75</v>
      </c>
      <c r="M3194">
        <v>4295.25</v>
      </c>
      <c r="N3194">
        <v>4367.5</v>
      </c>
      <c r="O3194">
        <v>4399</v>
      </c>
      <c r="P3194">
        <v>4275</v>
      </c>
      <c r="Q3194">
        <v>4303.75</v>
      </c>
      <c r="R3194">
        <v>4363.1400000000003</v>
      </c>
      <c r="S3194">
        <v>4378.45</v>
      </c>
      <c r="T3194">
        <v>4279.54</v>
      </c>
      <c r="U3194">
        <v>4306.2700000000004</v>
      </c>
      <c r="V3194">
        <v>0.08</v>
      </c>
      <c r="W3194">
        <v>0.08</v>
      </c>
      <c r="X3194">
        <v>0.08</v>
      </c>
      <c r="Y3194">
        <v>0.08</v>
      </c>
      <c r="Z3194">
        <v>0.05</v>
      </c>
      <c r="AA3194">
        <v>0.05</v>
      </c>
      <c r="AB3194">
        <v>0.05</v>
      </c>
      <c r="AC3194">
        <v>0.05</v>
      </c>
      <c r="AD3194">
        <v>428.09414472999998</v>
      </c>
      <c r="AE3194">
        <v>430.19013711999997</v>
      </c>
      <c r="AF3194">
        <v>420.29075524000001</v>
      </c>
      <c r="AG3194">
        <v>423.11493277</v>
      </c>
      <c r="AH3194" t="s">
        <v>12</v>
      </c>
      <c r="AI3194" t="s">
        <v>12</v>
      </c>
    </row>
    <row r="3195" spans="1:35" x14ac:dyDescent="0.25">
      <c r="A3195">
        <v>1646231400</v>
      </c>
      <c r="B3195">
        <v>55.92428872</v>
      </c>
      <c r="C3195">
        <v>58.661771700000003</v>
      </c>
      <c r="D3195">
        <v>55.600768000000002</v>
      </c>
      <c r="E3195">
        <v>58.014730270000001</v>
      </c>
      <c r="F3195">
        <v>55.92428872</v>
      </c>
      <c r="G3195">
        <v>58.661771700000003</v>
      </c>
      <c r="H3195">
        <v>55.600768000000002</v>
      </c>
      <c r="I3195">
        <v>58.014730270000001</v>
      </c>
      <c r="J3195">
        <v>4300</v>
      </c>
      <c r="K3195">
        <v>4391</v>
      </c>
      <c r="L3195">
        <v>4270</v>
      </c>
      <c r="M3195">
        <v>4374</v>
      </c>
      <c r="N3195">
        <v>4308.75</v>
      </c>
      <c r="O3195">
        <v>4399.25</v>
      </c>
      <c r="P3195">
        <v>4278.25</v>
      </c>
      <c r="Q3195">
        <v>4381.75</v>
      </c>
      <c r="R3195">
        <v>4322.5600000000004</v>
      </c>
      <c r="S3195">
        <v>4401.4799999999996</v>
      </c>
      <c r="T3195">
        <v>4322.5600000000004</v>
      </c>
      <c r="U3195">
        <v>4386.53</v>
      </c>
      <c r="V3195">
        <v>0.08</v>
      </c>
      <c r="W3195">
        <v>0.08</v>
      </c>
      <c r="X3195">
        <v>0.08</v>
      </c>
      <c r="Y3195">
        <v>0.08</v>
      </c>
      <c r="Z3195">
        <v>0.05</v>
      </c>
      <c r="AA3195">
        <v>0.05</v>
      </c>
      <c r="AB3195">
        <v>0.05</v>
      </c>
      <c r="AC3195">
        <v>0.05</v>
      </c>
      <c r="AD3195">
        <v>425.46677399999999</v>
      </c>
      <c r="AE3195">
        <v>432.69942378000002</v>
      </c>
      <c r="AF3195">
        <v>424.67954680999998</v>
      </c>
      <c r="AG3195">
        <v>430.89864159000001</v>
      </c>
      <c r="AH3195" t="s">
        <v>12</v>
      </c>
      <c r="AI3195" t="s">
        <v>12</v>
      </c>
    </row>
    <row r="3196" spans="1:35" x14ac:dyDescent="0.25">
      <c r="A3196">
        <v>1646317800</v>
      </c>
      <c r="B3196">
        <v>59.020133110000003</v>
      </c>
      <c r="C3196">
        <v>59.288904170000002</v>
      </c>
      <c r="D3196">
        <v>56.407081169999998</v>
      </c>
      <c r="E3196">
        <v>57.16859917</v>
      </c>
      <c r="F3196">
        <v>59.020133110000003</v>
      </c>
      <c r="G3196">
        <v>59.288904170000002</v>
      </c>
      <c r="H3196">
        <v>56.407081169999998</v>
      </c>
      <c r="I3196">
        <v>57.16859917</v>
      </c>
      <c r="J3196">
        <v>4365.75</v>
      </c>
      <c r="K3196">
        <v>4410.5</v>
      </c>
      <c r="L3196">
        <v>4333.5</v>
      </c>
      <c r="M3196">
        <v>4351.5</v>
      </c>
      <c r="N3196">
        <v>4373.75</v>
      </c>
      <c r="O3196">
        <v>4418.75</v>
      </c>
      <c r="P3196">
        <v>4341</v>
      </c>
      <c r="Q3196">
        <v>4359.25</v>
      </c>
      <c r="R3196">
        <v>4401.3100000000004</v>
      </c>
      <c r="S3196">
        <v>4416.78</v>
      </c>
      <c r="T3196">
        <v>4345.5600000000004</v>
      </c>
      <c r="U3196">
        <v>4363.5</v>
      </c>
      <c r="V3196">
        <v>0.08</v>
      </c>
      <c r="W3196">
        <v>0.08</v>
      </c>
      <c r="X3196">
        <v>0.08</v>
      </c>
      <c r="Y3196">
        <v>0.08</v>
      </c>
      <c r="Z3196">
        <v>0.05</v>
      </c>
      <c r="AA3196">
        <v>0.05</v>
      </c>
      <c r="AB3196">
        <v>0.05</v>
      </c>
      <c r="AC3196">
        <v>0.05</v>
      </c>
      <c r="AD3196">
        <v>433.43744927</v>
      </c>
      <c r="AE3196">
        <v>434.06723102000001</v>
      </c>
      <c r="AF3196">
        <v>426.87394259000001</v>
      </c>
      <c r="AG3196">
        <v>428.75344749999999</v>
      </c>
      <c r="AH3196" t="s">
        <v>12</v>
      </c>
      <c r="AI3196" t="s">
        <v>12</v>
      </c>
    </row>
    <row r="3197" spans="1:35" x14ac:dyDescent="0.25">
      <c r="A3197">
        <v>1646404200</v>
      </c>
      <c r="B3197">
        <v>55.59579076</v>
      </c>
      <c r="C3197">
        <v>56.212968740000001</v>
      </c>
      <c r="D3197">
        <v>54.04388677</v>
      </c>
      <c r="E3197">
        <v>55.784925950000002</v>
      </c>
      <c r="F3197">
        <v>55.59579076</v>
      </c>
      <c r="G3197">
        <v>56.212968740000001</v>
      </c>
      <c r="H3197">
        <v>54.04388677</v>
      </c>
      <c r="I3197">
        <v>55.784925950000002</v>
      </c>
      <c r="J3197">
        <v>4358.5</v>
      </c>
      <c r="K3197">
        <v>4366.25</v>
      </c>
      <c r="L3197">
        <v>4274</v>
      </c>
      <c r="M3197">
        <v>4319.25</v>
      </c>
      <c r="N3197">
        <v>4366.5</v>
      </c>
      <c r="O3197">
        <v>4374.5</v>
      </c>
      <c r="P3197">
        <v>4281.25</v>
      </c>
      <c r="Q3197">
        <v>4327.25</v>
      </c>
      <c r="R3197">
        <v>4342.12</v>
      </c>
      <c r="S3197">
        <v>4342.12</v>
      </c>
      <c r="T3197">
        <v>4284.9799999999996</v>
      </c>
      <c r="U3197">
        <v>4328.88</v>
      </c>
      <c r="V3197">
        <v>0.08</v>
      </c>
      <c r="W3197">
        <v>0.08</v>
      </c>
      <c r="X3197">
        <v>0.08</v>
      </c>
      <c r="Y3197">
        <v>0.08</v>
      </c>
      <c r="Z3197">
        <v>0.05</v>
      </c>
      <c r="AA3197">
        <v>0.05</v>
      </c>
      <c r="AB3197">
        <v>0.05</v>
      </c>
      <c r="AC3197">
        <v>0.05</v>
      </c>
      <c r="AD3197">
        <v>424.85667291999999</v>
      </c>
      <c r="AE3197">
        <v>426.45080797999998</v>
      </c>
      <c r="AF3197">
        <v>421.04846140000001</v>
      </c>
      <c r="AG3197">
        <v>425.2699672</v>
      </c>
      <c r="AH3197" t="s">
        <v>12</v>
      </c>
      <c r="AI3197" t="s">
        <v>12</v>
      </c>
    </row>
    <row r="3198" spans="1:35" x14ac:dyDescent="0.25">
      <c r="A3198">
        <v>1646663400</v>
      </c>
      <c r="B3198">
        <v>55.506200409999998</v>
      </c>
      <c r="C3198">
        <v>55.605745239999997</v>
      </c>
      <c r="D3198">
        <v>50.787775189999998</v>
      </c>
      <c r="E3198">
        <v>50.827593129999997</v>
      </c>
      <c r="F3198">
        <v>55.506200409999998</v>
      </c>
      <c r="G3198">
        <v>55.605745239999997</v>
      </c>
      <c r="H3198">
        <v>50.787775189999998</v>
      </c>
      <c r="I3198">
        <v>50.827593129999997</v>
      </c>
      <c r="J3198">
        <v>4301</v>
      </c>
      <c r="K3198">
        <v>4317</v>
      </c>
      <c r="L3198">
        <v>4177.5</v>
      </c>
      <c r="M3198">
        <v>4190.25</v>
      </c>
      <c r="N3198">
        <v>4308.75</v>
      </c>
      <c r="O3198">
        <v>4325.25</v>
      </c>
      <c r="P3198">
        <v>4185.25</v>
      </c>
      <c r="Q3198">
        <v>4198.5</v>
      </c>
      <c r="R3198">
        <v>4327.01</v>
      </c>
      <c r="S3198">
        <v>4327.01</v>
      </c>
      <c r="T3198">
        <v>4199.8500000000004</v>
      </c>
      <c r="U3198">
        <v>4201.1000000000004</v>
      </c>
      <c r="V3198">
        <v>0.08</v>
      </c>
      <c r="W3198">
        <v>0.08</v>
      </c>
      <c r="X3198">
        <v>0.08</v>
      </c>
      <c r="Y3198">
        <v>0.08</v>
      </c>
      <c r="Z3198">
        <v>0.05</v>
      </c>
      <c r="AA3198">
        <v>0.05</v>
      </c>
      <c r="AB3198">
        <v>0.05</v>
      </c>
      <c r="AC3198">
        <v>0.05</v>
      </c>
      <c r="AD3198">
        <v>424.65986613000001</v>
      </c>
      <c r="AE3198">
        <v>425.39966287999999</v>
      </c>
      <c r="AF3198">
        <v>412.66449184999999</v>
      </c>
      <c r="AG3198">
        <v>412.73337422999998</v>
      </c>
      <c r="AH3198" t="s">
        <v>12</v>
      </c>
      <c r="AI3198" t="s">
        <v>12</v>
      </c>
    </row>
    <row r="3199" spans="1:35" x14ac:dyDescent="0.25">
      <c r="A3199">
        <v>1646749800</v>
      </c>
      <c r="B3199">
        <v>50.887320029999998</v>
      </c>
      <c r="C3199">
        <v>53.624803010000001</v>
      </c>
      <c r="D3199">
        <v>49.224921270000003</v>
      </c>
      <c r="E3199">
        <v>49.623100620000002</v>
      </c>
      <c r="F3199">
        <v>50.887320029999998</v>
      </c>
      <c r="G3199">
        <v>53.624803010000001</v>
      </c>
      <c r="H3199">
        <v>49.224921270000003</v>
      </c>
      <c r="I3199">
        <v>49.623100620000002</v>
      </c>
      <c r="J3199">
        <v>4177.25</v>
      </c>
      <c r="K3199">
        <v>4266.5</v>
      </c>
      <c r="L3199">
        <v>4130.25</v>
      </c>
      <c r="M3199">
        <v>4160.5</v>
      </c>
      <c r="N3199">
        <v>4186.5</v>
      </c>
      <c r="O3199">
        <v>4275</v>
      </c>
      <c r="P3199">
        <v>4138.75</v>
      </c>
      <c r="Q3199">
        <v>4168.75</v>
      </c>
      <c r="R3199">
        <v>4202.66</v>
      </c>
      <c r="S3199">
        <v>4276.9399999999996</v>
      </c>
      <c r="T3199">
        <v>4157.87</v>
      </c>
      <c r="U3199">
        <v>4170.6899999999996</v>
      </c>
      <c r="V3199">
        <v>0.08</v>
      </c>
      <c r="W3199">
        <v>0.08</v>
      </c>
      <c r="X3199">
        <v>0.08</v>
      </c>
      <c r="Y3199">
        <v>0.08</v>
      </c>
      <c r="Z3199">
        <v>0.05</v>
      </c>
      <c r="AA3199">
        <v>0.05</v>
      </c>
      <c r="AB3199">
        <v>0.05</v>
      </c>
      <c r="AC3199">
        <v>0.05</v>
      </c>
      <c r="AD3199">
        <v>412.92034068999999</v>
      </c>
      <c r="AE3199">
        <v>420.38915863</v>
      </c>
      <c r="AF3199">
        <v>408.49218775999998</v>
      </c>
      <c r="AG3199">
        <v>409.60414616000003</v>
      </c>
      <c r="AH3199" t="s">
        <v>12</v>
      </c>
      <c r="AI3199" t="s">
        <v>12</v>
      </c>
    </row>
    <row r="3200" spans="1:35" x14ac:dyDescent="0.25">
      <c r="A3200">
        <v>1646836200</v>
      </c>
      <c r="B3200">
        <v>52.868262260000002</v>
      </c>
      <c r="C3200">
        <v>54.38134376</v>
      </c>
      <c r="D3200">
        <v>52.002222189999998</v>
      </c>
      <c r="E3200">
        <v>53.654666460000001</v>
      </c>
      <c r="F3200">
        <v>52.868262260000002</v>
      </c>
      <c r="G3200">
        <v>54.38134376</v>
      </c>
      <c r="H3200">
        <v>52.002222189999998</v>
      </c>
      <c r="I3200">
        <v>53.654666460000001</v>
      </c>
      <c r="J3200">
        <v>4147.5</v>
      </c>
      <c r="K3200">
        <v>4289.5</v>
      </c>
      <c r="L3200">
        <v>4144.75</v>
      </c>
      <c r="M3200">
        <v>4266.75</v>
      </c>
      <c r="N3200">
        <v>4153</v>
      </c>
      <c r="O3200">
        <v>4298.25</v>
      </c>
      <c r="P3200">
        <v>4152</v>
      </c>
      <c r="Q3200">
        <v>4275.25</v>
      </c>
      <c r="R3200">
        <v>4223.1000000000004</v>
      </c>
      <c r="S3200">
        <v>4299.3999999999996</v>
      </c>
      <c r="T3200">
        <v>4223.1000000000004</v>
      </c>
      <c r="U3200">
        <v>4277.87</v>
      </c>
      <c r="V3200">
        <v>0.08</v>
      </c>
      <c r="W3200">
        <v>0.08</v>
      </c>
      <c r="X3200">
        <v>0.08</v>
      </c>
      <c r="Y3200">
        <v>0.08</v>
      </c>
      <c r="Z3200">
        <v>0.05</v>
      </c>
      <c r="AA3200">
        <v>0.05</v>
      </c>
      <c r="AB3200">
        <v>0.05</v>
      </c>
      <c r="AC3200">
        <v>0.05</v>
      </c>
      <c r="AD3200">
        <v>418.35220829000002</v>
      </c>
      <c r="AE3200">
        <v>422.65243679999998</v>
      </c>
      <c r="AF3200">
        <v>416.06924944000002</v>
      </c>
      <c r="AG3200">
        <v>420.58596542999999</v>
      </c>
      <c r="AH3200" t="s">
        <v>12</v>
      </c>
      <c r="AI3200" t="s">
        <v>12</v>
      </c>
    </row>
    <row r="3201" spans="1:35" x14ac:dyDescent="0.25">
      <c r="A3201">
        <v>1646922600</v>
      </c>
      <c r="B3201">
        <v>51.763314579999999</v>
      </c>
      <c r="C3201">
        <v>53.2664416</v>
      </c>
      <c r="D3201">
        <v>51.00677383</v>
      </c>
      <c r="E3201">
        <v>52.888171229999998</v>
      </c>
      <c r="F3201">
        <v>51.763314579999999</v>
      </c>
      <c r="G3201">
        <v>53.2664416</v>
      </c>
      <c r="H3201">
        <v>51.00677383</v>
      </c>
      <c r="I3201">
        <v>52.888171229999998</v>
      </c>
      <c r="J3201">
        <v>4270.5</v>
      </c>
      <c r="K3201">
        <v>4273.25</v>
      </c>
      <c r="L3201">
        <v>4198</v>
      </c>
      <c r="M3201">
        <v>4248</v>
      </c>
      <c r="N3201">
        <v>4279</v>
      </c>
      <c r="O3201">
        <v>4282.25</v>
      </c>
      <c r="P3201">
        <v>4207</v>
      </c>
      <c r="Q3201">
        <v>4257.25</v>
      </c>
      <c r="R3201">
        <v>4252.55</v>
      </c>
      <c r="S3201">
        <v>4268.28</v>
      </c>
      <c r="T3201">
        <v>4209.8</v>
      </c>
      <c r="U3201">
        <v>4259.51</v>
      </c>
      <c r="V3201">
        <v>0.08</v>
      </c>
      <c r="W3201">
        <v>0.08</v>
      </c>
      <c r="X3201">
        <v>0.08</v>
      </c>
      <c r="Y3201">
        <v>0.08</v>
      </c>
      <c r="Z3201">
        <v>0.05</v>
      </c>
      <c r="AA3201">
        <v>0.05</v>
      </c>
      <c r="AB3201">
        <v>0.05</v>
      </c>
      <c r="AC3201">
        <v>0.05</v>
      </c>
      <c r="AD3201">
        <v>415.77403924999999</v>
      </c>
      <c r="AE3201">
        <v>419.62161213000002</v>
      </c>
      <c r="AF3201">
        <v>413.72724856000002</v>
      </c>
      <c r="AG3201">
        <v>418.68677983999999</v>
      </c>
      <c r="AH3201" t="s">
        <v>12</v>
      </c>
      <c r="AI3201" t="s">
        <v>12</v>
      </c>
    </row>
    <row r="3202" spans="1:35" x14ac:dyDescent="0.25">
      <c r="A3202">
        <v>1647009000</v>
      </c>
      <c r="B3202">
        <v>53.883619590000002</v>
      </c>
      <c r="C3202">
        <v>54.12252719</v>
      </c>
      <c r="D3202">
        <v>50.688230359999999</v>
      </c>
      <c r="E3202">
        <v>50.907229000000001</v>
      </c>
      <c r="F3202">
        <v>53.883619590000002</v>
      </c>
      <c r="G3202">
        <v>54.12252719</v>
      </c>
      <c r="H3202">
        <v>50.688230359999999</v>
      </c>
      <c r="I3202">
        <v>50.907229000000001</v>
      </c>
      <c r="J3202">
        <v>4256</v>
      </c>
      <c r="K3202">
        <v>4313</v>
      </c>
      <c r="L3202">
        <v>4192.5</v>
      </c>
      <c r="M3202">
        <v>4192.5</v>
      </c>
      <c r="N3202">
        <v>4248.75</v>
      </c>
      <c r="O3202">
        <v>4326.75</v>
      </c>
      <c r="P3202">
        <v>4189</v>
      </c>
      <c r="Q3202">
        <v>4192.5</v>
      </c>
      <c r="R3202">
        <v>4279.5</v>
      </c>
      <c r="S3202">
        <v>4291.01</v>
      </c>
      <c r="T3202">
        <v>4200.49</v>
      </c>
      <c r="U3202">
        <v>4204.32</v>
      </c>
      <c r="V3202">
        <v>0.08</v>
      </c>
      <c r="W3202">
        <v>0.08</v>
      </c>
      <c r="X3202">
        <v>0.08</v>
      </c>
      <c r="Y3202">
        <v>0.08</v>
      </c>
      <c r="Z3202">
        <v>0.05</v>
      </c>
      <c r="AA3202">
        <v>0.05</v>
      </c>
      <c r="AB3202">
        <v>0.05</v>
      </c>
      <c r="AC3202">
        <v>0.05</v>
      </c>
      <c r="AD3202">
        <v>421.28462955999998</v>
      </c>
      <c r="AE3202">
        <v>421.92425164999997</v>
      </c>
      <c r="AF3202">
        <v>412.83177762999998</v>
      </c>
      <c r="AG3202">
        <v>413.36315597999999</v>
      </c>
      <c r="AH3202" t="s">
        <v>12</v>
      </c>
      <c r="AI3202" t="s">
        <v>12</v>
      </c>
    </row>
    <row r="3203" spans="1:35" x14ac:dyDescent="0.25">
      <c r="A3203">
        <v>1647264600</v>
      </c>
      <c r="B3203">
        <v>51.195909020000002</v>
      </c>
      <c r="C3203">
        <v>52.499946370000004</v>
      </c>
      <c r="D3203">
        <v>49.314511629999998</v>
      </c>
      <c r="E3203">
        <v>49.772417869999998</v>
      </c>
      <c r="F3203">
        <v>51.195909020000002</v>
      </c>
      <c r="G3203">
        <v>52.499946370000004</v>
      </c>
      <c r="H3203">
        <v>49.314511629999998</v>
      </c>
      <c r="I3203">
        <v>49.772417869999998</v>
      </c>
      <c r="J3203">
        <v>4196.75</v>
      </c>
      <c r="K3203">
        <v>4241.5</v>
      </c>
      <c r="L3203">
        <v>4153</v>
      </c>
      <c r="M3203">
        <v>4164</v>
      </c>
      <c r="N3203">
        <v>4206.75</v>
      </c>
      <c r="O3203">
        <v>4244.75</v>
      </c>
      <c r="P3203">
        <v>4152.25</v>
      </c>
      <c r="Q3203">
        <v>4163.5</v>
      </c>
      <c r="R3203">
        <v>4202.75</v>
      </c>
      <c r="S3203">
        <v>4247.57</v>
      </c>
      <c r="T3203">
        <v>4161.72</v>
      </c>
      <c r="U3203">
        <v>4173.12</v>
      </c>
      <c r="V3203">
        <v>0.08</v>
      </c>
      <c r="W3203">
        <v>0.08</v>
      </c>
      <c r="X3203">
        <v>0.08</v>
      </c>
      <c r="Y3203">
        <v>0.08</v>
      </c>
      <c r="Z3203">
        <v>0.05</v>
      </c>
      <c r="AA3203">
        <v>0.05</v>
      </c>
      <c r="AB3203">
        <v>0.05</v>
      </c>
      <c r="AC3203">
        <v>0.05</v>
      </c>
      <c r="AD3203">
        <v>414.17006385000002</v>
      </c>
      <c r="AE3203">
        <v>417.77162822999998</v>
      </c>
      <c r="AF3203">
        <v>409.15149052999999</v>
      </c>
      <c r="AG3203">
        <v>410.34217165000001</v>
      </c>
      <c r="AH3203" t="s">
        <v>12</v>
      </c>
      <c r="AI3203" t="s">
        <v>12</v>
      </c>
    </row>
    <row r="3204" spans="1:35" x14ac:dyDescent="0.25">
      <c r="A3204">
        <v>1647351000</v>
      </c>
      <c r="B3204">
        <v>50.74795726</v>
      </c>
      <c r="C3204">
        <v>53.286350570000003</v>
      </c>
      <c r="D3204">
        <v>50.250233080000001</v>
      </c>
      <c r="E3204">
        <v>53.057397450000003</v>
      </c>
      <c r="F3204">
        <v>50.74795726</v>
      </c>
      <c r="G3204">
        <v>53.286350570000003</v>
      </c>
      <c r="H3204">
        <v>50.250233080000001</v>
      </c>
      <c r="I3204">
        <v>53.057397450000003</v>
      </c>
      <c r="J3204">
        <v>4171.5</v>
      </c>
      <c r="K3204">
        <v>4256.25</v>
      </c>
      <c r="L3204">
        <v>4137.25</v>
      </c>
      <c r="M3204">
        <v>4254.25</v>
      </c>
      <c r="N3204">
        <v>4171.25</v>
      </c>
      <c r="O3204">
        <v>4263.25</v>
      </c>
      <c r="P3204">
        <v>4129.5</v>
      </c>
      <c r="Q3204">
        <v>4253.75</v>
      </c>
      <c r="R3204">
        <v>4188.82</v>
      </c>
      <c r="S3204">
        <v>4271.05</v>
      </c>
      <c r="T3204">
        <v>4187.8999999999996</v>
      </c>
      <c r="U3204">
        <v>4262.4399999999996</v>
      </c>
      <c r="V3204">
        <v>0.08</v>
      </c>
      <c r="W3204">
        <v>0.08</v>
      </c>
      <c r="X3204">
        <v>0.08</v>
      </c>
      <c r="Y3204">
        <v>0.08</v>
      </c>
      <c r="Z3204">
        <v>0.05</v>
      </c>
      <c r="AA3204">
        <v>0.05</v>
      </c>
      <c r="AB3204">
        <v>0.05</v>
      </c>
      <c r="AC3204">
        <v>0.05</v>
      </c>
      <c r="AD3204">
        <v>413.06794579000001</v>
      </c>
      <c r="AE3204">
        <v>420.02506605999997</v>
      </c>
      <c r="AF3204">
        <v>411.73949991000001</v>
      </c>
      <c r="AG3204">
        <v>419.36576329000002</v>
      </c>
      <c r="AH3204" t="s">
        <v>12</v>
      </c>
      <c r="AI3204" t="s">
        <v>12</v>
      </c>
    </row>
    <row r="3205" spans="1:35" x14ac:dyDescent="0.25">
      <c r="A3205">
        <v>1647437400</v>
      </c>
      <c r="B3205">
        <v>54.38134376</v>
      </c>
      <c r="C3205">
        <v>56.591239119999997</v>
      </c>
      <c r="D3205">
        <v>52.509900850000001</v>
      </c>
      <c r="E3205">
        <v>56.521557729999998</v>
      </c>
      <c r="F3205">
        <v>54.38134376</v>
      </c>
      <c r="G3205">
        <v>56.591239119999997</v>
      </c>
      <c r="H3205">
        <v>52.509900850000001</v>
      </c>
      <c r="I3205">
        <v>56.521557729999998</v>
      </c>
      <c r="J3205">
        <v>4249</v>
      </c>
      <c r="K3205">
        <v>4367.5</v>
      </c>
      <c r="L3205">
        <v>4241.75</v>
      </c>
      <c r="M3205">
        <v>4350.25</v>
      </c>
      <c r="N3205">
        <v>4249.75</v>
      </c>
      <c r="O3205">
        <v>4367.5</v>
      </c>
      <c r="P3205">
        <v>4239</v>
      </c>
      <c r="Q3205">
        <v>4349.5</v>
      </c>
      <c r="R3205">
        <v>4288.1400000000003</v>
      </c>
      <c r="S3205">
        <v>4358.8999999999996</v>
      </c>
      <c r="T3205">
        <v>4251.99</v>
      </c>
      <c r="U3205">
        <v>4357.8500000000004</v>
      </c>
      <c r="V3205">
        <v>0.08</v>
      </c>
      <c r="W3205">
        <v>0.08</v>
      </c>
      <c r="X3205">
        <v>0.08</v>
      </c>
      <c r="Y3205">
        <v>0.08</v>
      </c>
      <c r="Z3205">
        <v>0.05</v>
      </c>
      <c r="AA3205">
        <v>0.05</v>
      </c>
      <c r="AB3205">
        <v>0.05</v>
      </c>
      <c r="AC3205">
        <v>0.05</v>
      </c>
      <c r="AD3205">
        <v>423.02636970999998</v>
      </c>
      <c r="AE3205">
        <v>428.72392647999999</v>
      </c>
      <c r="AF3205">
        <v>418.01763672999999</v>
      </c>
      <c r="AG3205">
        <v>428.66488444999999</v>
      </c>
      <c r="AH3205" t="s">
        <v>12</v>
      </c>
      <c r="AI3205" t="s">
        <v>12</v>
      </c>
    </row>
    <row r="3206" spans="1:35" x14ac:dyDescent="0.25">
      <c r="A3206">
        <v>1647523800</v>
      </c>
      <c r="B3206">
        <v>55.735153529999998</v>
      </c>
      <c r="C3206">
        <v>58.711544119999999</v>
      </c>
      <c r="D3206">
        <v>55.62565421</v>
      </c>
      <c r="E3206">
        <v>58.64186273</v>
      </c>
      <c r="F3206">
        <v>55.735153529999998</v>
      </c>
      <c r="G3206">
        <v>58.711544119999999</v>
      </c>
      <c r="H3206">
        <v>55.62565421</v>
      </c>
      <c r="I3206">
        <v>58.64186273</v>
      </c>
      <c r="J3206">
        <v>4356.5</v>
      </c>
      <c r="K3206">
        <v>4405.25</v>
      </c>
      <c r="L3206">
        <v>4322</v>
      </c>
      <c r="M3206">
        <v>4403</v>
      </c>
      <c r="N3206">
        <v>4361</v>
      </c>
      <c r="O3206">
        <v>4406.75</v>
      </c>
      <c r="P3206">
        <v>4320.25</v>
      </c>
      <c r="Q3206">
        <v>4402</v>
      </c>
      <c r="R3206">
        <v>4345.1099999999997</v>
      </c>
      <c r="S3206">
        <v>4412.67</v>
      </c>
      <c r="T3206">
        <v>4335.6499999999996</v>
      </c>
      <c r="U3206">
        <v>4411.66</v>
      </c>
      <c r="V3206">
        <v>0.33</v>
      </c>
      <c r="W3206">
        <v>0.33</v>
      </c>
      <c r="X3206">
        <v>0.33</v>
      </c>
      <c r="Y3206">
        <v>0.33</v>
      </c>
      <c r="Z3206">
        <v>0.3</v>
      </c>
      <c r="AA3206">
        <v>0.3</v>
      </c>
      <c r="AB3206">
        <v>0.3</v>
      </c>
      <c r="AC3206">
        <v>0.3</v>
      </c>
      <c r="AD3206">
        <v>426.66729545999999</v>
      </c>
      <c r="AE3206">
        <v>434.02786966000002</v>
      </c>
      <c r="AF3206">
        <v>426.27368186000001</v>
      </c>
      <c r="AG3206">
        <v>434.02786966000002</v>
      </c>
      <c r="AH3206" t="s">
        <v>12</v>
      </c>
      <c r="AI3206" t="s">
        <v>12</v>
      </c>
    </row>
    <row r="3207" spans="1:35" x14ac:dyDescent="0.25">
      <c r="A3207">
        <v>1647610200</v>
      </c>
      <c r="B3207">
        <v>58.034639239999997</v>
      </c>
      <c r="C3207">
        <v>60.742258769999999</v>
      </c>
      <c r="D3207">
        <v>57.716095760000002</v>
      </c>
      <c r="E3207">
        <v>60.573032550000001</v>
      </c>
      <c r="F3207">
        <v>58.034639239999997</v>
      </c>
      <c r="G3207">
        <v>60.742258769999999</v>
      </c>
      <c r="H3207">
        <v>57.716095760000002</v>
      </c>
      <c r="I3207">
        <v>60.573032550000001</v>
      </c>
      <c r="J3207">
        <v>4378</v>
      </c>
      <c r="K3207">
        <v>4465.75</v>
      </c>
      <c r="L3207">
        <v>4365.75</v>
      </c>
      <c r="M3207">
        <v>4454.75</v>
      </c>
      <c r="N3207">
        <v>4384.25</v>
      </c>
      <c r="O3207">
        <v>4465.75</v>
      </c>
      <c r="P3207">
        <v>4364.5</v>
      </c>
      <c r="Q3207">
        <v>4453.5</v>
      </c>
      <c r="R3207">
        <v>4407.34</v>
      </c>
      <c r="S3207">
        <v>4465.3999999999996</v>
      </c>
      <c r="T3207">
        <v>4390.57</v>
      </c>
      <c r="U3207">
        <v>4463.1099999999997</v>
      </c>
      <c r="V3207">
        <v>0.33</v>
      </c>
      <c r="W3207">
        <v>0.33</v>
      </c>
      <c r="X3207">
        <v>0.33</v>
      </c>
      <c r="Y3207">
        <v>0.33</v>
      </c>
      <c r="Z3207">
        <v>0.3</v>
      </c>
      <c r="AA3207">
        <v>0.3</v>
      </c>
      <c r="AB3207">
        <v>0.3</v>
      </c>
      <c r="AC3207">
        <v>0.3</v>
      </c>
      <c r="AD3207">
        <v>432.34587635000003</v>
      </c>
      <c r="AE3207">
        <v>439.11732089999998</v>
      </c>
      <c r="AF3207">
        <v>431.57594533999998</v>
      </c>
      <c r="AG3207">
        <v>438.78170993999998</v>
      </c>
      <c r="AH3207" t="s">
        <v>12</v>
      </c>
      <c r="AI3207" t="s">
        <v>12</v>
      </c>
    </row>
    <row r="3208" spans="1:35" x14ac:dyDescent="0.25">
      <c r="A3208">
        <v>1647869400</v>
      </c>
      <c r="B3208">
        <v>60.5431691</v>
      </c>
      <c r="C3208">
        <v>61.409209169999997</v>
      </c>
      <c r="D3208">
        <v>59.049697930000001</v>
      </c>
      <c r="E3208">
        <v>60.573032550000001</v>
      </c>
      <c r="F3208">
        <v>60.5431691</v>
      </c>
      <c r="G3208">
        <v>61.409209169999997</v>
      </c>
      <c r="H3208">
        <v>59.049697930000001</v>
      </c>
      <c r="I3208">
        <v>60.573032550000001</v>
      </c>
      <c r="J3208">
        <v>4457.75</v>
      </c>
      <c r="K3208">
        <v>4473.5</v>
      </c>
      <c r="L3208">
        <v>4417</v>
      </c>
      <c r="M3208">
        <v>4454</v>
      </c>
      <c r="N3208">
        <v>4460</v>
      </c>
      <c r="O3208">
        <v>4473</v>
      </c>
      <c r="P3208">
        <v>4415</v>
      </c>
      <c r="Q3208">
        <v>4452.25</v>
      </c>
      <c r="R3208">
        <v>4462.3999999999996</v>
      </c>
      <c r="S3208">
        <v>4481.75</v>
      </c>
      <c r="T3208">
        <v>4424.3</v>
      </c>
      <c r="U3208">
        <v>4461.17</v>
      </c>
      <c r="V3208">
        <v>0.33</v>
      </c>
      <c r="W3208">
        <v>0.33</v>
      </c>
      <c r="X3208">
        <v>0.33</v>
      </c>
      <c r="Y3208">
        <v>0.33</v>
      </c>
      <c r="Z3208">
        <v>0.28999999999999998</v>
      </c>
      <c r="AA3208">
        <v>0.28999999999999998</v>
      </c>
      <c r="AB3208">
        <v>0.28999999999999998</v>
      </c>
      <c r="AC3208">
        <v>0.28999999999999998</v>
      </c>
      <c r="AD3208">
        <v>438.60403355</v>
      </c>
      <c r="AE3208">
        <v>440.69666655999998</v>
      </c>
      <c r="AF3208">
        <v>434.99128034</v>
      </c>
      <c r="AG3208">
        <v>438.65338810999998</v>
      </c>
      <c r="AH3208" t="s">
        <v>12</v>
      </c>
      <c r="AI3208" t="s">
        <v>12</v>
      </c>
    </row>
    <row r="3209" spans="1:35" x14ac:dyDescent="0.25">
      <c r="A3209">
        <v>1647955800</v>
      </c>
      <c r="B3209">
        <v>61.180256049999997</v>
      </c>
      <c r="C3209">
        <v>63.081562409999997</v>
      </c>
      <c r="D3209">
        <v>61.180256049999997</v>
      </c>
      <c r="E3209">
        <v>62.643565129999999</v>
      </c>
      <c r="F3209">
        <v>61.180256049999997</v>
      </c>
      <c r="G3209">
        <v>63.081562409999997</v>
      </c>
      <c r="H3209">
        <v>61.180256049999997</v>
      </c>
      <c r="I3209">
        <v>62.643565129999999</v>
      </c>
      <c r="J3209">
        <v>4458.75</v>
      </c>
      <c r="K3209">
        <v>4516.5</v>
      </c>
      <c r="L3209">
        <v>4437</v>
      </c>
      <c r="M3209">
        <v>4507.25</v>
      </c>
      <c r="N3209">
        <v>4456.75</v>
      </c>
      <c r="O3209">
        <v>4514.75</v>
      </c>
      <c r="P3209">
        <v>4433</v>
      </c>
      <c r="Q3209">
        <v>4505</v>
      </c>
      <c r="R3209">
        <v>4469.1000000000004</v>
      </c>
      <c r="S3209">
        <v>4522</v>
      </c>
      <c r="T3209">
        <v>4469.1000000000004</v>
      </c>
      <c r="U3209">
        <v>4511.6000000000004</v>
      </c>
      <c r="V3209">
        <v>0.33</v>
      </c>
      <c r="W3209">
        <v>0.33</v>
      </c>
      <c r="X3209">
        <v>0.33</v>
      </c>
      <c r="Y3209">
        <v>0.33</v>
      </c>
      <c r="Z3209">
        <v>0.28000000000000003</v>
      </c>
      <c r="AA3209">
        <v>0.28000000000000003</v>
      </c>
      <c r="AB3209">
        <v>0.28000000000000003</v>
      </c>
      <c r="AC3209">
        <v>0.28000000000000003</v>
      </c>
      <c r="AD3209">
        <v>440.10441193999998</v>
      </c>
      <c r="AE3209">
        <v>444.76348166000002</v>
      </c>
      <c r="AF3209">
        <v>440.10441193999998</v>
      </c>
      <c r="AG3209">
        <v>443.78626151999998</v>
      </c>
      <c r="AH3209" t="s">
        <v>12</v>
      </c>
      <c r="AI3209" t="s">
        <v>12</v>
      </c>
    </row>
    <row r="3210" spans="1:35" x14ac:dyDescent="0.25">
      <c r="A3210">
        <v>1648042200</v>
      </c>
      <c r="B3210">
        <v>61.563303939999997</v>
      </c>
      <c r="C3210">
        <v>62.210709659999999</v>
      </c>
      <c r="D3210">
        <v>60.238612240000002</v>
      </c>
      <c r="E3210">
        <v>60.258532420000002</v>
      </c>
      <c r="F3210">
        <v>61.563303939999997</v>
      </c>
      <c r="G3210">
        <v>62.210709659999999</v>
      </c>
      <c r="H3210">
        <v>60.238612240000002</v>
      </c>
      <c r="I3210">
        <v>60.258532420000002</v>
      </c>
      <c r="J3210">
        <v>4505.5</v>
      </c>
      <c r="K3210">
        <v>4515.75</v>
      </c>
      <c r="L3210">
        <v>4447.5</v>
      </c>
      <c r="M3210">
        <v>4449.75</v>
      </c>
      <c r="N3210">
        <v>4504</v>
      </c>
      <c r="O3210">
        <v>4514</v>
      </c>
      <c r="P3210">
        <v>4444.75</v>
      </c>
      <c r="Q3210">
        <v>4447.5</v>
      </c>
      <c r="R3210">
        <v>4493.1000000000004</v>
      </c>
      <c r="S3210">
        <v>4501.07</v>
      </c>
      <c r="T3210">
        <v>4455.8100000000004</v>
      </c>
      <c r="U3210">
        <v>4456.2299999999996</v>
      </c>
      <c r="V3210">
        <v>0.33</v>
      </c>
      <c r="W3210">
        <v>0.33</v>
      </c>
      <c r="X3210">
        <v>0.33</v>
      </c>
      <c r="Y3210">
        <v>0.33</v>
      </c>
      <c r="Z3210">
        <v>0.27</v>
      </c>
      <c r="AA3210">
        <v>0.27</v>
      </c>
      <c r="AB3210">
        <v>0.27</v>
      </c>
      <c r="AC3210">
        <v>0.27</v>
      </c>
      <c r="AD3210">
        <v>441.14085753000001</v>
      </c>
      <c r="AE3210">
        <v>442.70046137999998</v>
      </c>
      <c r="AF3210">
        <v>437.98216619999999</v>
      </c>
      <c r="AG3210">
        <v>438.07100438999998</v>
      </c>
      <c r="AH3210" t="s">
        <v>12</v>
      </c>
      <c r="AI3210" t="s">
        <v>12</v>
      </c>
    </row>
    <row r="3211" spans="1:35" x14ac:dyDescent="0.25">
      <c r="A3211">
        <v>1648128600</v>
      </c>
      <c r="B3211">
        <v>61.095179809999998</v>
      </c>
      <c r="C3211">
        <v>62.957716259999998</v>
      </c>
      <c r="D3211">
        <v>60.656935939999997</v>
      </c>
      <c r="E3211">
        <v>62.927835999999999</v>
      </c>
      <c r="F3211">
        <v>61.095179809999998</v>
      </c>
      <c r="G3211">
        <v>62.957716259999998</v>
      </c>
      <c r="H3211">
        <v>60.656935939999997</v>
      </c>
      <c r="I3211">
        <v>62.927835999999999</v>
      </c>
      <c r="J3211">
        <v>4449.75</v>
      </c>
      <c r="K3211">
        <v>4520.25</v>
      </c>
      <c r="L3211">
        <v>4448.25</v>
      </c>
      <c r="M3211">
        <v>4515</v>
      </c>
      <c r="N3211">
        <v>4449.25</v>
      </c>
      <c r="O3211">
        <v>4517.5</v>
      </c>
      <c r="P3211">
        <v>4445.75</v>
      </c>
      <c r="Q3211">
        <v>4512.5</v>
      </c>
      <c r="R3211">
        <v>4469.9799999999996</v>
      </c>
      <c r="S3211">
        <v>4520.58</v>
      </c>
      <c r="T3211">
        <v>4465.17</v>
      </c>
      <c r="U3211">
        <v>4520.17</v>
      </c>
      <c r="V3211">
        <v>0.33</v>
      </c>
      <c r="W3211">
        <v>0.33</v>
      </c>
      <c r="X3211">
        <v>0.33</v>
      </c>
      <c r="Y3211">
        <v>0.33</v>
      </c>
      <c r="Z3211">
        <v>0.27</v>
      </c>
      <c r="AA3211">
        <v>0.27</v>
      </c>
      <c r="AB3211">
        <v>0.27</v>
      </c>
      <c r="AC3211">
        <v>0.27</v>
      </c>
      <c r="AD3211">
        <v>440.18337922000001</v>
      </c>
      <c r="AE3211">
        <v>444.68451436999999</v>
      </c>
      <c r="AF3211">
        <v>439.01861179000002</v>
      </c>
      <c r="AG3211">
        <v>444.67464346000003</v>
      </c>
      <c r="AH3211" t="s">
        <v>12</v>
      </c>
      <c r="AI3211" t="s">
        <v>12</v>
      </c>
    </row>
    <row r="3212" spans="1:35" x14ac:dyDescent="0.25">
      <c r="A3212">
        <v>1648215000</v>
      </c>
      <c r="B3212">
        <v>63.266478990000003</v>
      </c>
      <c r="C3212">
        <v>64.023445679999995</v>
      </c>
      <c r="D3212">
        <v>62.121068870000002</v>
      </c>
      <c r="E3212">
        <v>63.874044359999999</v>
      </c>
      <c r="F3212">
        <v>63.266478990000003</v>
      </c>
      <c r="G3212">
        <v>64.023445679999995</v>
      </c>
      <c r="H3212">
        <v>62.121068870000002</v>
      </c>
      <c r="I3212">
        <v>63.874044359999999</v>
      </c>
      <c r="J3212">
        <v>4515.75</v>
      </c>
      <c r="K3212">
        <v>4541.75</v>
      </c>
      <c r="L3212">
        <v>4497.75</v>
      </c>
      <c r="M3212">
        <v>4540</v>
      </c>
      <c r="N3212">
        <v>4516.25</v>
      </c>
      <c r="O3212">
        <v>4539</v>
      </c>
      <c r="P3212">
        <v>4493.25</v>
      </c>
      <c r="Q3212">
        <v>4536.5</v>
      </c>
      <c r="R3212">
        <v>4522.91</v>
      </c>
      <c r="S3212">
        <v>4546.03</v>
      </c>
      <c r="T3212">
        <v>4501.07</v>
      </c>
      <c r="U3212">
        <v>4543.05</v>
      </c>
      <c r="V3212">
        <v>0.33</v>
      </c>
      <c r="W3212">
        <v>0.33</v>
      </c>
      <c r="X3212">
        <v>0.33</v>
      </c>
      <c r="Y3212">
        <v>0.33</v>
      </c>
      <c r="Z3212">
        <v>0.28000000000000003</v>
      </c>
      <c r="AA3212">
        <v>0.28000000000000003</v>
      </c>
      <c r="AB3212">
        <v>0.28000000000000003</v>
      </c>
      <c r="AC3212">
        <v>0.28000000000000003</v>
      </c>
      <c r="AD3212">
        <v>445.33599445999999</v>
      </c>
      <c r="AE3212">
        <v>447.13250016000001</v>
      </c>
      <c r="AF3212">
        <v>442.64123591999999</v>
      </c>
      <c r="AG3212">
        <v>446.84624374999999</v>
      </c>
      <c r="AH3212" t="s">
        <v>12</v>
      </c>
      <c r="AI3212" t="s">
        <v>12</v>
      </c>
    </row>
    <row r="3213" spans="1:35" x14ac:dyDescent="0.25">
      <c r="A3213">
        <v>1648474200</v>
      </c>
      <c r="B3213">
        <v>63.60512198</v>
      </c>
      <c r="C3213">
        <v>65.248536509999994</v>
      </c>
      <c r="D3213">
        <v>62.778434679999997</v>
      </c>
      <c r="E3213">
        <v>65.228616329999994</v>
      </c>
      <c r="F3213">
        <v>63.60512198</v>
      </c>
      <c r="G3213">
        <v>65.248536509999994</v>
      </c>
      <c r="H3213">
        <v>62.778434679999997</v>
      </c>
      <c r="I3213">
        <v>65.228616329999994</v>
      </c>
      <c r="J3213">
        <v>4536.25</v>
      </c>
      <c r="K3213">
        <v>4574.75</v>
      </c>
      <c r="L3213">
        <v>4515</v>
      </c>
      <c r="M3213">
        <v>4571.5</v>
      </c>
      <c r="N3213">
        <v>4535.25</v>
      </c>
      <c r="O3213">
        <v>4572.25</v>
      </c>
      <c r="P3213">
        <v>4509.75</v>
      </c>
      <c r="Q3213">
        <v>4568</v>
      </c>
      <c r="R3213">
        <v>4541.09</v>
      </c>
      <c r="S3213">
        <v>4575.6499999999996</v>
      </c>
      <c r="T3213">
        <v>4517.6899999999996</v>
      </c>
      <c r="U3213">
        <v>4575.51</v>
      </c>
      <c r="V3213">
        <v>0.33</v>
      </c>
      <c r="W3213">
        <v>0.33</v>
      </c>
      <c r="X3213">
        <v>0.33</v>
      </c>
      <c r="Y3213">
        <v>0.33</v>
      </c>
      <c r="Z3213">
        <v>0.28000000000000003</v>
      </c>
      <c r="AA3213">
        <v>0.28000000000000003</v>
      </c>
      <c r="AB3213">
        <v>0.28000000000000003</v>
      </c>
      <c r="AC3213">
        <v>0.28000000000000003</v>
      </c>
      <c r="AD3213">
        <v>446.22437639999998</v>
      </c>
      <c r="AE3213">
        <v>450.02467690999998</v>
      </c>
      <c r="AF3213">
        <v>444.25019430999998</v>
      </c>
      <c r="AG3213">
        <v>450.02467690999998</v>
      </c>
      <c r="AH3213" t="s">
        <v>12</v>
      </c>
      <c r="AI3213" t="s">
        <v>12</v>
      </c>
    </row>
    <row r="3214" spans="1:35" x14ac:dyDescent="0.25">
      <c r="A3214">
        <v>1648560600</v>
      </c>
      <c r="B3214">
        <v>66.991551909999998</v>
      </c>
      <c r="C3214">
        <v>67.88795983</v>
      </c>
      <c r="D3214">
        <v>65.806301430000005</v>
      </c>
      <c r="E3214">
        <v>67.698718150000005</v>
      </c>
      <c r="F3214">
        <v>66.991551909999998</v>
      </c>
      <c r="G3214">
        <v>67.88795983</v>
      </c>
      <c r="H3214">
        <v>65.806301430000005</v>
      </c>
      <c r="I3214">
        <v>67.698718150000005</v>
      </c>
      <c r="J3214">
        <v>4570.75</v>
      </c>
      <c r="K3214">
        <v>4630</v>
      </c>
      <c r="L3214">
        <v>4569.5</v>
      </c>
      <c r="M3214">
        <v>4629</v>
      </c>
      <c r="N3214">
        <v>4570.25</v>
      </c>
      <c r="O3214">
        <v>4631</v>
      </c>
      <c r="P3214">
        <v>4565.25</v>
      </c>
      <c r="Q3214">
        <v>4625.5</v>
      </c>
      <c r="R3214">
        <v>4602.8599999999997</v>
      </c>
      <c r="S3214">
        <v>4637.3</v>
      </c>
      <c r="T3214">
        <v>4589.66</v>
      </c>
      <c r="U3214">
        <v>4631.6099999999997</v>
      </c>
      <c r="V3214">
        <v>0.33</v>
      </c>
      <c r="W3214">
        <v>0.33</v>
      </c>
      <c r="X3214">
        <v>0.33</v>
      </c>
      <c r="Y3214">
        <v>0.33</v>
      </c>
      <c r="Z3214">
        <v>0.28000000000000003</v>
      </c>
      <c r="AA3214">
        <v>0.28000000000000003</v>
      </c>
      <c r="AB3214">
        <v>0.28000000000000003</v>
      </c>
      <c r="AC3214">
        <v>0.28000000000000003</v>
      </c>
      <c r="AD3214">
        <v>454.08162109</v>
      </c>
      <c r="AE3214">
        <v>456.10515772999997</v>
      </c>
      <c r="AF3214">
        <v>451.27828253000001</v>
      </c>
      <c r="AG3214">
        <v>455.59187039</v>
      </c>
      <c r="AH3214" t="s">
        <v>12</v>
      </c>
      <c r="AI3214" t="s">
        <v>12</v>
      </c>
    </row>
    <row r="3215" spans="1:35" x14ac:dyDescent="0.25">
      <c r="A3215">
        <v>1648647000</v>
      </c>
      <c r="B3215">
        <v>67.1608734</v>
      </c>
      <c r="C3215">
        <v>67.504496439999997</v>
      </c>
      <c r="D3215">
        <v>65.427818090000002</v>
      </c>
      <c r="E3215">
        <v>66.45370715</v>
      </c>
      <c r="F3215">
        <v>67.1608734</v>
      </c>
      <c r="G3215">
        <v>67.504496439999997</v>
      </c>
      <c r="H3215">
        <v>65.427818090000002</v>
      </c>
      <c r="I3215">
        <v>66.45370715</v>
      </c>
      <c r="J3215">
        <v>4622.75</v>
      </c>
      <c r="K3215">
        <v>4629.5</v>
      </c>
      <c r="L3215">
        <v>4578.5</v>
      </c>
      <c r="M3215">
        <v>4599.5</v>
      </c>
      <c r="N3215">
        <v>4621.25</v>
      </c>
      <c r="O3215">
        <v>4627.5</v>
      </c>
      <c r="P3215">
        <v>4574.75</v>
      </c>
      <c r="Q3215">
        <v>4596</v>
      </c>
      <c r="R3215">
        <v>4624.2</v>
      </c>
      <c r="S3215">
        <v>4627.7700000000004</v>
      </c>
      <c r="T3215">
        <v>4581.32</v>
      </c>
      <c r="U3215">
        <v>4602.46</v>
      </c>
      <c r="V3215">
        <v>0.33</v>
      </c>
      <c r="W3215">
        <v>0.33</v>
      </c>
      <c r="X3215">
        <v>0.33</v>
      </c>
      <c r="Y3215">
        <v>0.33</v>
      </c>
      <c r="Z3215">
        <v>0.27</v>
      </c>
      <c r="AA3215">
        <v>0.27</v>
      </c>
      <c r="AB3215">
        <v>0.27</v>
      </c>
      <c r="AC3215">
        <v>0.27</v>
      </c>
      <c r="AD3215">
        <v>454.39749022000001</v>
      </c>
      <c r="AE3215">
        <v>455.24145306999998</v>
      </c>
      <c r="AF3215">
        <v>450.57251244000003</v>
      </c>
      <c r="AG3215">
        <v>452.77866091999999</v>
      </c>
      <c r="AH3215" t="s">
        <v>12</v>
      </c>
      <c r="AI3215" t="s">
        <v>12</v>
      </c>
    </row>
    <row r="3216" spans="1:35" x14ac:dyDescent="0.25">
      <c r="A3216">
        <v>1648733400</v>
      </c>
      <c r="B3216">
        <v>66.105104069999996</v>
      </c>
      <c r="C3216">
        <v>66.428806929999993</v>
      </c>
      <c r="D3216">
        <v>63.296359260000003</v>
      </c>
      <c r="E3216">
        <v>63.37603996</v>
      </c>
      <c r="F3216">
        <v>66.105104069999996</v>
      </c>
      <c r="G3216">
        <v>66.428806929999993</v>
      </c>
      <c r="H3216">
        <v>63.296359260000003</v>
      </c>
      <c r="I3216">
        <v>63.37603996</v>
      </c>
      <c r="J3216">
        <v>4603.5</v>
      </c>
      <c r="K3216">
        <v>4617.25</v>
      </c>
      <c r="L3216">
        <v>4533.75</v>
      </c>
      <c r="M3216">
        <v>4533.75</v>
      </c>
      <c r="N3216">
        <v>4599</v>
      </c>
      <c r="O3216">
        <v>4614.25</v>
      </c>
      <c r="P3216">
        <v>4526.25</v>
      </c>
      <c r="Q3216">
        <v>4530.75</v>
      </c>
      <c r="R3216">
        <v>4599.0200000000004</v>
      </c>
      <c r="S3216">
        <v>4603.07</v>
      </c>
      <c r="T3216">
        <v>4530.41</v>
      </c>
      <c r="U3216">
        <v>4530.42</v>
      </c>
      <c r="V3216">
        <v>0.33</v>
      </c>
      <c r="W3216">
        <v>0.33</v>
      </c>
      <c r="X3216">
        <v>0.33</v>
      </c>
      <c r="Y3216">
        <v>0.33</v>
      </c>
      <c r="Z3216">
        <v>0.28999999999999998</v>
      </c>
      <c r="AA3216">
        <v>0.28999999999999998</v>
      </c>
      <c r="AB3216">
        <v>0.28999999999999998</v>
      </c>
      <c r="AC3216">
        <v>0.28999999999999998</v>
      </c>
      <c r="AD3216">
        <v>451.97911716999999</v>
      </c>
      <c r="AE3216">
        <v>452.83788637999999</v>
      </c>
      <c r="AF3216">
        <v>445.33599445999999</v>
      </c>
      <c r="AG3216">
        <v>445.80979816000001</v>
      </c>
      <c r="AH3216" t="s">
        <v>12</v>
      </c>
      <c r="AI3216" t="s">
        <v>12</v>
      </c>
    </row>
    <row r="3217" spans="1:35" x14ac:dyDescent="0.25">
      <c r="A3217">
        <v>1648819800</v>
      </c>
      <c r="B3217">
        <v>64.053325939999993</v>
      </c>
      <c r="C3217">
        <v>64.103126380000006</v>
      </c>
      <c r="D3217">
        <v>62.290390369999997</v>
      </c>
      <c r="E3217">
        <v>63.824243920000001</v>
      </c>
      <c r="F3217">
        <v>64.053325939999993</v>
      </c>
      <c r="G3217">
        <v>64.103126380000006</v>
      </c>
      <c r="H3217">
        <v>62.290390369999997</v>
      </c>
      <c r="I3217">
        <v>63.824243920000001</v>
      </c>
      <c r="J3217">
        <v>4541.5</v>
      </c>
      <c r="K3217">
        <v>4556.25</v>
      </c>
      <c r="L3217">
        <v>4505.5</v>
      </c>
      <c r="M3217">
        <v>4542.5</v>
      </c>
      <c r="N3217">
        <v>4541</v>
      </c>
      <c r="O3217">
        <v>4555.5</v>
      </c>
      <c r="P3217">
        <v>4501.25</v>
      </c>
      <c r="Q3217">
        <v>4539.25</v>
      </c>
      <c r="R3217">
        <v>4540.32</v>
      </c>
      <c r="S3217">
        <v>4548.7</v>
      </c>
      <c r="T3217">
        <v>4507.57</v>
      </c>
      <c r="U3217">
        <v>4545.87</v>
      </c>
      <c r="V3217">
        <v>0.33</v>
      </c>
      <c r="W3217">
        <v>0.33</v>
      </c>
      <c r="X3217">
        <v>0.33</v>
      </c>
      <c r="Y3217">
        <v>0.33</v>
      </c>
      <c r="Z3217">
        <v>0.3</v>
      </c>
      <c r="AA3217">
        <v>0.3</v>
      </c>
      <c r="AB3217">
        <v>0.3</v>
      </c>
      <c r="AC3217">
        <v>0.3</v>
      </c>
      <c r="AD3217">
        <v>447.45824019999998</v>
      </c>
      <c r="AE3217">
        <v>447.60630386000003</v>
      </c>
      <c r="AF3217">
        <v>443.34207056000002</v>
      </c>
      <c r="AG3217">
        <v>447.07327469000001</v>
      </c>
      <c r="AH3217" t="s">
        <v>12</v>
      </c>
      <c r="AI3217" t="s">
        <v>12</v>
      </c>
    </row>
    <row r="3218" spans="1:35" x14ac:dyDescent="0.25">
      <c r="A3218">
        <v>1649079000</v>
      </c>
      <c r="B3218">
        <v>63.933804889999998</v>
      </c>
      <c r="C3218">
        <v>65.527418969999999</v>
      </c>
      <c r="D3218">
        <v>63.585201810000001</v>
      </c>
      <c r="E3218">
        <v>65.50749879</v>
      </c>
      <c r="F3218">
        <v>63.933804889999998</v>
      </c>
      <c r="G3218">
        <v>65.527418969999999</v>
      </c>
      <c r="H3218">
        <v>63.585201810000001</v>
      </c>
      <c r="I3218">
        <v>65.50749879</v>
      </c>
      <c r="J3218">
        <v>4542.5</v>
      </c>
      <c r="K3218">
        <v>4582.5</v>
      </c>
      <c r="L3218">
        <v>4531.5</v>
      </c>
      <c r="M3218">
        <v>4581</v>
      </c>
      <c r="N3218">
        <v>4538.25</v>
      </c>
      <c r="O3218">
        <v>4580</v>
      </c>
      <c r="P3218">
        <v>4527.75</v>
      </c>
      <c r="Q3218">
        <v>4577.75</v>
      </c>
      <c r="R3218">
        <v>4547.97</v>
      </c>
      <c r="S3218">
        <v>4583.5</v>
      </c>
      <c r="T3218">
        <v>4539.21</v>
      </c>
      <c r="U3218">
        <v>4582.63</v>
      </c>
      <c r="V3218">
        <v>0.33</v>
      </c>
      <c r="W3218">
        <v>0.33</v>
      </c>
      <c r="X3218">
        <v>0.33</v>
      </c>
      <c r="Y3218">
        <v>0.33</v>
      </c>
      <c r="Z3218">
        <v>0.3</v>
      </c>
      <c r="AA3218">
        <v>0.3</v>
      </c>
      <c r="AB3218">
        <v>0.3</v>
      </c>
      <c r="AC3218">
        <v>0.3</v>
      </c>
      <c r="AD3218">
        <v>447.28056380999999</v>
      </c>
      <c r="AE3218">
        <v>451.01176794999998</v>
      </c>
      <c r="AF3218">
        <v>446.42179461000001</v>
      </c>
      <c r="AG3218">
        <v>450.90318794000001</v>
      </c>
      <c r="AH3218" t="s">
        <v>12</v>
      </c>
      <c r="AI3218" t="s">
        <v>12</v>
      </c>
    </row>
    <row r="3219" spans="1:35" x14ac:dyDescent="0.25">
      <c r="A3219">
        <v>1649165400</v>
      </c>
      <c r="B3219">
        <v>64.870053159999998</v>
      </c>
      <c r="C3219">
        <v>65.945742670000001</v>
      </c>
      <c r="D3219">
        <v>62.499552219999998</v>
      </c>
      <c r="E3219">
        <v>63.077237320000002</v>
      </c>
      <c r="F3219">
        <v>64.870053159999998</v>
      </c>
      <c r="G3219">
        <v>65.945742670000001</v>
      </c>
      <c r="H3219">
        <v>62.499552219999998</v>
      </c>
      <c r="I3219">
        <v>63.077237320000002</v>
      </c>
      <c r="J3219">
        <v>4579</v>
      </c>
      <c r="K3219">
        <v>4589</v>
      </c>
      <c r="L3219">
        <v>4513</v>
      </c>
      <c r="M3219">
        <v>4523.75</v>
      </c>
      <c r="N3219">
        <v>4576.25</v>
      </c>
      <c r="O3219">
        <v>4588.75</v>
      </c>
      <c r="P3219">
        <v>4507.75</v>
      </c>
      <c r="Q3219">
        <v>4520.25</v>
      </c>
      <c r="R3219">
        <v>4572.45</v>
      </c>
      <c r="S3219">
        <v>4593.45</v>
      </c>
      <c r="T3219">
        <v>4514.17</v>
      </c>
      <c r="U3219">
        <v>4525.1099999999997</v>
      </c>
      <c r="V3219">
        <v>0.33</v>
      </c>
      <c r="W3219">
        <v>0.33</v>
      </c>
      <c r="X3219">
        <v>0.33</v>
      </c>
      <c r="Y3219">
        <v>0.33</v>
      </c>
      <c r="Z3219">
        <v>0.3</v>
      </c>
      <c r="AA3219">
        <v>0.3</v>
      </c>
      <c r="AB3219">
        <v>0.3</v>
      </c>
      <c r="AC3219">
        <v>0.3</v>
      </c>
      <c r="AD3219">
        <v>449.34358408999998</v>
      </c>
      <c r="AE3219">
        <v>451.91989171</v>
      </c>
      <c r="AF3219">
        <v>444.01329246</v>
      </c>
      <c r="AG3219">
        <v>445.20767261999998</v>
      </c>
      <c r="AH3219" t="s">
        <v>12</v>
      </c>
      <c r="AI3219" t="s">
        <v>12</v>
      </c>
    </row>
    <row r="3220" spans="1:35" x14ac:dyDescent="0.25">
      <c r="A3220">
        <v>1649251800</v>
      </c>
      <c r="B3220">
        <v>61.304341659999999</v>
      </c>
      <c r="C3220">
        <v>62.140989050000002</v>
      </c>
      <c r="D3220">
        <v>59.84020872</v>
      </c>
      <c r="E3220">
        <v>61.154940340000003</v>
      </c>
      <c r="F3220">
        <v>61.304341659999999</v>
      </c>
      <c r="G3220">
        <v>62.140989050000002</v>
      </c>
      <c r="H3220">
        <v>59.84020872</v>
      </c>
      <c r="I3220">
        <v>61.154940340000003</v>
      </c>
      <c r="J3220">
        <v>4526.75</v>
      </c>
      <c r="K3220">
        <v>4530.75</v>
      </c>
      <c r="L3220">
        <v>4450</v>
      </c>
      <c r="M3220">
        <v>4479.25</v>
      </c>
      <c r="N3220">
        <v>4526.25</v>
      </c>
      <c r="O3220">
        <v>4528.75</v>
      </c>
      <c r="P3220">
        <v>4444.5</v>
      </c>
      <c r="Q3220">
        <v>4475.75</v>
      </c>
      <c r="R3220">
        <v>4494.17</v>
      </c>
      <c r="S3220">
        <v>4503.9399999999996</v>
      </c>
      <c r="T3220">
        <v>4450.04</v>
      </c>
      <c r="U3220">
        <v>4481.16</v>
      </c>
      <c r="V3220">
        <v>0.33</v>
      </c>
      <c r="W3220">
        <v>0.33</v>
      </c>
      <c r="X3220">
        <v>0.33</v>
      </c>
      <c r="Y3220">
        <v>0.33</v>
      </c>
      <c r="Z3220">
        <v>0.3</v>
      </c>
      <c r="AA3220">
        <v>0.3</v>
      </c>
      <c r="AB3220">
        <v>0.3</v>
      </c>
      <c r="AC3220">
        <v>0.3</v>
      </c>
      <c r="AD3220">
        <v>441.12111571000003</v>
      </c>
      <c r="AE3220">
        <v>443.13478143999998</v>
      </c>
      <c r="AF3220">
        <v>437.74526435000001</v>
      </c>
      <c r="AG3220">
        <v>440.75589202999998</v>
      </c>
      <c r="AH3220" t="s">
        <v>12</v>
      </c>
      <c r="AI3220" t="s">
        <v>12</v>
      </c>
    </row>
    <row r="3221" spans="1:35" x14ac:dyDescent="0.25">
      <c r="A3221">
        <v>1649338200</v>
      </c>
      <c r="B3221">
        <v>60.746576730000001</v>
      </c>
      <c r="C3221">
        <v>62.848155300000002</v>
      </c>
      <c r="D3221">
        <v>59.890009159999998</v>
      </c>
      <c r="E3221">
        <v>62.051348259999997</v>
      </c>
      <c r="F3221">
        <v>60.746576730000001</v>
      </c>
      <c r="G3221">
        <v>62.848155300000002</v>
      </c>
      <c r="H3221">
        <v>59.890009159999998</v>
      </c>
      <c r="I3221">
        <v>62.051348259999997</v>
      </c>
      <c r="J3221">
        <v>4479.5</v>
      </c>
      <c r="K3221">
        <v>4519.5</v>
      </c>
      <c r="L3221">
        <v>4448.75</v>
      </c>
      <c r="M3221">
        <v>4499.75</v>
      </c>
      <c r="N3221">
        <v>4471.25</v>
      </c>
      <c r="O3221">
        <v>4517.25</v>
      </c>
      <c r="P3221">
        <v>4444.5</v>
      </c>
      <c r="Q3221">
        <v>4496.25</v>
      </c>
      <c r="R3221">
        <v>4474.6499999999996</v>
      </c>
      <c r="S3221">
        <v>4521.16</v>
      </c>
      <c r="T3221">
        <v>4450.3</v>
      </c>
      <c r="U3221">
        <v>4500.2</v>
      </c>
      <c r="V3221">
        <v>0.33</v>
      </c>
      <c r="W3221">
        <v>0.33</v>
      </c>
      <c r="X3221">
        <v>0.33</v>
      </c>
      <c r="Y3221">
        <v>0.33</v>
      </c>
      <c r="Z3221">
        <v>0.3</v>
      </c>
      <c r="AA3221">
        <v>0.3</v>
      </c>
      <c r="AB3221">
        <v>0.3</v>
      </c>
      <c r="AC3221">
        <v>0.3</v>
      </c>
      <c r="AD3221">
        <v>439.83789736</v>
      </c>
      <c r="AE3221">
        <v>444.87206166999999</v>
      </c>
      <c r="AF3221">
        <v>437.80448981000001</v>
      </c>
      <c r="AG3221">
        <v>442.97684686999997</v>
      </c>
      <c r="AH3221" t="s">
        <v>12</v>
      </c>
      <c r="AI3221" t="s">
        <v>12</v>
      </c>
    </row>
    <row r="3222" spans="1:35" x14ac:dyDescent="0.25">
      <c r="A3222">
        <v>1649424600</v>
      </c>
      <c r="B3222">
        <v>61.71270526</v>
      </c>
      <c r="C3222">
        <v>62.808314940000002</v>
      </c>
      <c r="D3222">
        <v>60.866097779999997</v>
      </c>
      <c r="E3222">
        <v>61.613104380000003</v>
      </c>
      <c r="F3222">
        <v>61.71270526</v>
      </c>
      <c r="G3222">
        <v>62.808314940000002</v>
      </c>
      <c r="H3222">
        <v>60.866097779999997</v>
      </c>
      <c r="I3222">
        <v>61.613104380000003</v>
      </c>
      <c r="J3222">
        <v>4500.5</v>
      </c>
      <c r="K3222">
        <v>4522.5</v>
      </c>
      <c r="L3222">
        <v>4473.25</v>
      </c>
      <c r="M3222">
        <v>4487.25</v>
      </c>
      <c r="N3222">
        <v>4494.75</v>
      </c>
      <c r="O3222">
        <v>4519.75</v>
      </c>
      <c r="P3222">
        <v>4468.75</v>
      </c>
      <c r="Q3222">
        <v>4483.5</v>
      </c>
      <c r="R3222">
        <v>4494.1499999999996</v>
      </c>
      <c r="S3222">
        <v>4520.41</v>
      </c>
      <c r="T3222">
        <v>4474.6000000000004</v>
      </c>
      <c r="U3222">
        <v>4488.2700000000004</v>
      </c>
      <c r="V3222">
        <v>0.33</v>
      </c>
      <c r="W3222">
        <v>0.33</v>
      </c>
      <c r="X3222">
        <v>0.33</v>
      </c>
      <c r="Y3222">
        <v>0.33</v>
      </c>
      <c r="Z3222">
        <v>0.3</v>
      </c>
      <c r="AA3222">
        <v>0.3</v>
      </c>
      <c r="AB3222">
        <v>0.3</v>
      </c>
      <c r="AC3222">
        <v>0.3</v>
      </c>
      <c r="AD3222">
        <v>442.18717404</v>
      </c>
      <c r="AE3222">
        <v>444.81283621</v>
      </c>
      <c r="AF3222">
        <v>440.18337922000001</v>
      </c>
      <c r="AG3222">
        <v>441.79233762000001</v>
      </c>
      <c r="AH3222" t="s">
        <v>12</v>
      </c>
      <c r="AI3222" t="s">
        <v>12</v>
      </c>
    </row>
    <row r="3223" spans="1:35" x14ac:dyDescent="0.25">
      <c r="A3223">
        <v>1649683800</v>
      </c>
      <c r="B3223">
        <v>60.109131099999999</v>
      </c>
      <c r="C3223">
        <v>60.467694260000002</v>
      </c>
      <c r="D3223">
        <v>58.166913940000001</v>
      </c>
      <c r="E3223">
        <v>58.39599596</v>
      </c>
      <c r="F3223">
        <v>60.109131099999999</v>
      </c>
      <c r="G3223">
        <v>60.467694260000002</v>
      </c>
      <c r="H3223">
        <v>58.166913940000001</v>
      </c>
      <c r="I3223">
        <v>58.39599596</v>
      </c>
      <c r="J3223">
        <v>4488.5</v>
      </c>
      <c r="K3223">
        <v>4488.5</v>
      </c>
      <c r="L3223">
        <v>4406.75</v>
      </c>
      <c r="M3223">
        <v>4412.5</v>
      </c>
      <c r="N3223">
        <v>4488.75</v>
      </c>
      <c r="O3223">
        <v>4491.25</v>
      </c>
      <c r="P3223">
        <v>4403.5</v>
      </c>
      <c r="Q3223">
        <v>4409</v>
      </c>
      <c r="R3223">
        <v>4462.6400000000003</v>
      </c>
      <c r="S3223">
        <v>4464.3500000000004</v>
      </c>
      <c r="T3223">
        <v>4408.38</v>
      </c>
      <c r="U3223">
        <v>4412.54</v>
      </c>
      <c r="V3223">
        <v>0.33</v>
      </c>
      <c r="W3223">
        <v>0.33</v>
      </c>
      <c r="X3223">
        <v>0.33</v>
      </c>
      <c r="Y3223">
        <v>0.33</v>
      </c>
      <c r="Z3223">
        <v>0.3</v>
      </c>
      <c r="AA3223">
        <v>0.3</v>
      </c>
      <c r="AB3223">
        <v>0.3</v>
      </c>
      <c r="AC3223">
        <v>0.3</v>
      </c>
      <c r="AD3223">
        <v>438.37700260999998</v>
      </c>
      <c r="AE3223">
        <v>439.25551364</v>
      </c>
      <c r="AF3223">
        <v>433.71793289999999</v>
      </c>
      <c r="AG3223">
        <v>434.24109114999999</v>
      </c>
      <c r="AH3223" t="s">
        <v>12</v>
      </c>
      <c r="AI3223" t="s">
        <v>12</v>
      </c>
    </row>
    <row r="3224" spans="1:35" x14ac:dyDescent="0.25">
      <c r="A3224">
        <v>1649770200</v>
      </c>
      <c r="B3224">
        <v>59.621086779999999</v>
      </c>
      <c r="C3224">
        <v>60.686816200000003</v>
      </c>
      <c r="D3224">
        <v>57.081264339999997</v>
      </c>
      <c r="E3224">
        <v>57.71870998</v>
      </c>
      <c r="F3224">
        <v>59.621086779999999</v>
      </c>
      <c r="G3224">
        <v>60.686816200000003</v>
      </c>
      <c r="H3224">
        <v>57.081264339999997</v>
      </c>
      <c r="I3224">
        <v>57.71870998</v>
      </c>
      <c r="J3224">
        <v>4416.5</v>
      </c>
      <c r="K3224">
        <v>4470</v>
      </c>
      <c r="L3224">
        <v>4378.5</v>
      </c>
      <c r="M3224">
        <v>4396</v>
      </c>
      <c r="N3224">
        <v>4411</v>
      </c>
      <c r="O3224">
        <v>4466.75</v>
      </c>
      <c r="P3224">
        <v>4375.5</v>
      </c>
      <c r="Q3224">
        <v>4393</v>
      </c>
      <c r="R3224">
        <v>4437.59</v>
      </c>
      <c r="S3224">
        <v>4471</v>
      </c>
      <c r="T3224">
        <v>4381.34</v>
      </c>
      <c r="U3224">
        <v>4397.46</v>
      </c>
      <c r="V3224">
        <v>0.33</v>
      </c>
      <c r="W3224">
        <v>0.33</v>
      </c>
      <c r="X3224">
        <v>0.33</v>
      </c>
      <c r="Y3224">
        <v>0.33</v>
      </c>
      <c r="Z3224">
        <v>0.28999999999999998</v>
      </c>
      <c r="AA3224">
        <v>0.28999999999999998</v>
      </c>
      <c r="AB3224">
        <v>0.28999999999999998</v>
      </c>
      <c r="AC3224">
        <v>0.28999999999999998</v>
      </c>
      <c r="AD3224">
        <v>437.36029883999998</v>
      </c>
      <c r="AE3224">
        <v>439.99583192</v>
      </c>
      <c r="AF3224">
        <v>431.01340214999999</v>
      </c>
      <c r="AG3224">
        <v>432.63213274999998</v>
      </c>
      <c r="AH3224" t="s">
        <v>12</v>
      </c>
      <c r="AI3224" t="s">
        <v>12</v>
      </c>
    </row>
    <row r="3225" spans="1:35" x14ac:dyDescent="0.25">
      <c r="A3225">
        <v>1649856600</v>
      </c>
      <c r="B3225">
        <v>57.599188920000003</v>
      </c>
      <c r="C3225">
        <v>59.989610040000002</v>
      </c>
      <c r="D3225">
        <v>57.539428389999998</v>
      </c>
      <c r="E3225">
        <v>59.690807399999997</v>
      </c>
      <c r="F3225">
        <v>57.599188920000003</v>
      </c>
      <c r="G3225">
        <v>59.989610040000002</v>
      </c>
      <c r="H3225">
        <v>57.539428389999998</v>
      </c>
      <c r="I3225">
        <v>59.690807399999997</v>
      </c>
      <c r="J3225">
        <v>4400</v>
      </c>
      <c r="K3225">
        <v>4452</v>
      </c>
      <c r="L3225">
        <v>4388.75</v>
      </c>
      <c r="M3225">
        <v>4445.5</v>
      </c>
      <c r="N3225">
        <v>4396.75</v>
      </c>
      <c r="O3225">
        <v>4449.5</v>
      </c>
      <c r="P3225">
        <v>4384</v>
      </c>
      <c r="Q3225">
        <v>4442.25</v>
      </c>
      <c r="R3225">
        <v>4394.3</v>
      </c>
      <c r="S3225">
        <v>4453.92</v>
      </c>
      <c r="T3225">
        <v>4392.7</v>
      </c>
      <c r="U3225">
        <v>4446.6000000000004</v>
      </c>
      <c r="V3225">
        <v>0.33</v>
      </c>
      <c r="W3225">
        <v>0.33</v>
      </c>
      <c r="X3225">
        <v>0.33</v>
      </c>
      <c r="Y3225">
        <v>0.33</v>
      </c>
      <c r="Z3225">
        <v>0.28999999999999998</v>
      </c>
      <c r="AA3225">
        <v>0.28999999999999998</v>
      </c>
      <c r="AB3225">
        <v>0.28999999999999998</v>
      </c>
      <c r="AC3225">
        <v>0.28999999999999998</v>
      </c>
      <c r="AD3225">
        <v>432.37548908000002</v>
      </c>
      <c r="AE3225">
        <v>438.37700260999998</v>
      </c>
      <c r="AF3225">
        <v>432.18794178000002</v>
      </c>
      <c r="AG3225">
        <v>437.58732978</v>
      </c>
      <c r="AH3225" t="s">
        <v>12</v>
      </c>
      <c r="AI3225" t="s">
        <v>12</v>
      </c>
    </row>
    <row r="3226" spans="1:35" x14ac:dyDescent="0.25">
      <c r="A3226">
        <v>1649943000</v>
      </c>
      <c r="B3226">
        <v>59.810328460000001</v>
      </c>
      <c r="C3226">
        <v>60.268492500000001</v>
      </c>
      <c r="D3226">
        <v>57.419907340000002</v>
      </c>
      <c r="E3226">
        <v>57.499588039999999</v>
      </c>
      <c r="F3226">
        <v>59.810328460000001</v>
      </c>
      <c r="G3226">
        <v>60.268492500000001</v>
      </c>
      <c r="H3226">
        <v>57.419907340000002</v>
      </c>
      <c r="I3226">
        <v>57.499588039999999</v>
      </c>
      <c r="J3226">
        <v>4442</v>
      </c>
      <c r="K3226">
        <v>4458.5</v>
      </c>
      <c r="L3226">
        <v>4388</v>
      </c>
      <c r="M3226">
        <v>4390.75</v>
      </c>
      <c r="N3226">
        <v>4438.5</v>
      </c>
      <c r="O3226">
        <v>4455.75</v>
      </c>
      <c r="P3226">
        <v>4385</v>
      </c>
      <c r="Q3226">
        <v>4387.5</v>
      </c>
      <c r="R3226">
        <v>4449.12</v>
      </c>
      <c r="S3226">
        <v>4460.46</v>
      </c>
      <c r="T3226">
        <v>4390.7700000000004</v>
      </c>
      <c r="U3226">
        <v>4392.6000000000004</v>
      </c>
      <c r="V3226">
        <v>0.33</v>
      </c>
      <c r="W3226">
        <v>0.33</v>
      </c>
      <c r="X3226">
        <v>0.33</v>
      </c>
      <c r="Y3226">
        <v>0.33</v>
      </c>
      <c r="Z3226">
        <v>0.28999999999999998</v>
      </c>
      <c r="AA3226">
        <v>0.28999999999999998</v>
      </c>
      <c r="AB3226">
        <v>0.28999999999999998</v>
      </c>
      <c r="AC3226">
        <v>0.28999999999999998</v>
      </c>
      <c r="AD3226">
        <v>437.82423162999999</v>
      </c>
      <c r="AE3226">
        <v>438.98909777</v>
      </c>
      <c r="AF3226">
        <v>432.03000722000002</v>
      </c>
      <c r="AG3226">
        <v>432.13858722999998</v>
      </c>
      <c r="AH3226" t="s">
        <v>12</v>
      </c>
      <c r="AI3226" t="s">
        <v>12</v>
      </c>
    </row>
    <row r="3227" spans="1:35" x14ac:dyDescent="0.25">
      <c r="A3227">
        <v>1650288600</v>
      </c>
      <c r="B3227">
        <v>57.031463899999999</v>
      </c>
      <c r="C3227">
        <v>58.216714379999999</v>
      </c>
      <c r="D3227">
        <v>56.603180119999998</v>
      </c>
      <c r="E3227">
        <v>57.519508219999999</v>
      </c>
      <c r="F3227">
        <v>57.031463899999999</v>
      </c>
      <c r="G3227">
        <v>58.216714379999999</v>
      </c>
      <c r="H3227">
        <v>56.603180119999998</v>
      </c>
      <c r="I3227">
        <v>57.519508219999999</v>
      </c>
      <c r="J3227">
        <v>4389.75</v>
      </c>
      <c r="K3227">
        <v>4408.5</v>
      </c>
      <c r="L3227">
        <v>4360</v>
      </c>
      <c r="M3227">
        <v>4390</v>
      </c>
      <c r="N3227">
        <v>4390</v>
      </c>
      <c r="O3227">
        <v>4406.25</v>
      </c>
      <c r="P3227">
        <v>4355.5</v>
      </c>
      <c r="Q3227">
        <v>4386.75</v>
      </c>
      <c r="R3227">
        <v>4385.63</v>
      </c>
      <c r="S3227">
        <v>4410.3100000000004</v>
      </c>
      <c r="T3227">
        <v>4370.3</v>
      </c>
      <c r="U3227">
        <v>4391.7</v>
      </c>
      <c r="V3227">
        <v>0.33</v>
      </c>
      <c r="W3227">
        <v>0.33</v>
      </c>
      <c r="X3227">
        <v>0.33</v>
      </c>
      <c r="Y3227">
        <v>0.33</v>
      </c>
      <c r="Z3227">
        <v>0.28999999999999998</v>
      </c>
      <c r="AA3227">
        <v>0.28999999999999998</v>
      </c>
      <c r="AB3227">
        <v>0.28999999999999998</v>
      </c>
      <c r="AC3227">
        <v>0.28999999999999998</v>
      </c>
      <c r="AD3227">
        <v>431.17123801000002</v>
      </c>
      <c r="AE3227">
        <v>434.07328567000002</v>
      </c>
      <c r="AF3227">
        <v>429.98672876000001</v>
      </c>
      <c r="AG3227">
        <v>432.31626361999997</v>
      </c>
      <c r="AH3227" t="s">
        <v>12</v>
      </c>
      <c r="AI3227" t="s">
        <v>12</v>
      </c>
    </row>
    <row r="3228" spans="1:35" x14ac:dyDescent="0.25">
      <c r="A3228">
        <v>1650375000</v>
      </c>
      <c r="B3228">
        <v>57.46970778</v>
      </c>
      <c r="C3228">
        <v>60.607135499999998</v>
      </c>
      <c r="D3228">
        <v>57.409947250000002</v>
      </c>
      <c r="E3228">
        <v>60.278452590000001</v>
      </c>
      <c r="F3228">
        <v>57.46970778</v>
      </c>
      <c r="G3228">
        <v>60.607135499999998</v>
      </c>
      <c r="H3228">
        <v>57.409947250000002</v>
      </c>
      <c r="I3228">
        <v>60.278452590000001</v>
      </c>
      <c r="J3228">
        <v>4403</v>
      </c>
      <c r="K3228">
        <v>4471</v>
      </c>
      <c r="L3228">
        <v>4375.25</v>
      </c>
      <c r="M3228">
        <v>4463</v>
      </c>
      <c r="N3228">
        <v>4399</v>
      </c>
      <c r="O3228">
        <v>4467</v>
      </c>
      <c r="P3228">
        <v>4371.75</v>
      </c>
      <c r="Q3228">
        <v>4459.25</v>
      </c>
      <c r="R3228">
        <v>4390.63</v>
      </c>
      <c r="S3228">
        <v>4471.03</v>
      </c>
      <c r="T3228">
        <v>4390.63</v>
      </c>
      <c r="U3228">
        <v>4462.22</v>
      </c>
      <c r="V3228">
        <v>0.33</v>
      </c>
      <c r="W3228">
        <v>0.33</v>
      </c>
      <c r="X3228">
        <v>0.33</v>
      </c>
      <c r="Y3228">
        <v>0.33</v>
      </c>
      <c r="Z3228">
        <v>0.28000000000000003</v>
      </c>
      <c r="AA3228">
        <v>0.28000000000000003</v>
      </c>
      <c r="AB3228">
        <v>0.28000000000000003</v>
      </c>
      <c r="AC3228">
        <v>0.28000000000000003</v>
      </c>
      <c r="AD3228">
        <v>432.2076836</v>
      </c>
      <c r="AE3228">
        <v>440.04518647999998</v>
      </c>
      <c r="AF3228">
        <v>432.03000722000002</v>
      </c>
      <c r="AG3228">
        <v>439.29499728000002</v>
      </c>
      <c r="AH3228" t="s">
        <v>12</v>
      </c>
      <c r="AI3228" t="s">
        <v>12</v>
      </c>
    </row>
    <row r="3229" spans="1:35" x14ac:dyDescent="0.25">
      <c r="A3229">
        <v>1650461400</v>
      </c>
      <c r="B3229">
        <v>61.065299539999998</v>
      </c>
      <c r="C3229">
        <v>61.329241879999998</v>
      </c>
      <c r="D3229">
        <v>59.670887219999997</v>
      </c>
      <c r="E3229">
        <v>60.139011359999998</v>
      </c>
      <c r="F3229">
        <v>61.065299539999998</v>
      </c>
      <c r="G3229">
        <v>61.329241879999998</v>
      </c>
      <c r="H3229">
        <v>59.670887219999997</v>
      </c>
      <c r="I3229">
        <v>60.139011359999998</v>
      </c>
      <c r="J3229">
        <v>4443.5</v>
      </c>
      <c r="K3229">
        <v>4487.5</v>
      </c>
      <c r="L3229">
        <v>4437.75</v>
      </c>
      <c r="M3229">
        <v>4459.5</v>
      </c>
      <c r="N3229">
        <v>4441</v>
      </c>
      <c r="O3229">
        <v>4484.25</v>
      </c>
      <c r="P3229">
        <v>4432.75</v>
      </c>
      <c r="Q3229">
        <v>4455.5</v>
      </c>
      <c r="R3229">
        <v>4472.26</v>
      </c>
      <c r="S3229">
        <v>4488.29</v>
      </c>
      <c r="T3229">
        <v>4448.76</v>
      </c>
      <c r="U3229">
        <v>4459.46</v>
      </c>
      <c r="V3229">
        <v>0.33</v>
      </c>
      <c r="W3229">
        <v>0.33</v>
      </c>
      <c r="X3229">
        <v>0.33</v>
      </c>
      <c r="Y3229">
        <v>0.33</v>
      </c>
      <c r="Z3229">
        <v>0.27</v>
      </c>
      <c r="AA3229">
        <v>0.27</v>
      </c>
      <c r="AB3229">
        <v>0.27</v>
      </c>
      <c r="AC3229">
        <v>0.27</v>
      </c>
      <c r="AD3229">
        <v>441.15072844000002</v>
      </c>
      <c r="AE3229">
        <v>441.79233762000001</v>
      </c>
      <c r="AF3229">
        <v>437.75513525999997</v>
      </c>
      <c r="AG3229">
        <v>438.96925723999999</v>
      </c>
      <c r="AH3229" t="s">
        <v>12</v>
      </c>
      <c r="AI3229" t="s">
        <v>12</v>
      </c>
    </row>
    <row r="3230" spans="1:35" x14ac:dyDescent="0.25">
      <c r="A3230">
        <v>1650547800</v>
      </c>
      <c r="B3230">
        <v>61.71270526</v>
      </c>
      <c r="C3230">
        <v>62.370071070000002</v>
      </c>
      <c r="D3230">
        <v>57.081264339999997</v>
      </c>
      <c r="E3230">
        <v>57.45974769</v>
      </c>
      <c r="F3230">
        <v>61.71270526</v>
      </c>
      <c r="G3230">
        <v>62.370071070000002</v>
      </c>
      <c r="H3230">
        <v>57.081264339999997</v>
      </c>
      <c r="I3230">
        <v>57.45974769</v>
      </c>
      <c r="J3230">
        <v>4475</v>
      </c>
      <c r="K3230">
        <v>4512.25</v>
      </c>
      <c r="L3230">
        <v>4384.25</v>
      </c>
      <c r="M3230">
        <v>4394.75</v>
      </c>
      <c r="N3230">
        <v>4468</v>
      </c>
      <c r="O3230">
        <v>4509</v>
      </c>
      <c r="P3230">
        <v>4380</v>
      </c>
      <c r="Q3230">
        <v>4390.5</v>
      </c>
      <c r="R3230">
        <v>4489.17</v>
      </c>
      <c r="S3230">
        <v>4512.9399999999996</v>
      </c>
      <c r="T3230">
        <v>4384.47</v>
      </c>
      <c r="U3230">
        <v>4393.67</v>
      </c>
      <c r="V3230">
        <v>0.33</v>
      </c>
      <c r="W3230">
        <v>0.33</v>
      </c>
      <c r="X3230">
        <v>0.33</v>
      </c>
      <c r="Y3230">
        <v>0.33</v>
      </c>
      <c r="Z3230">
        <v>0.26</v>
      </c>
      <c r="AA3230">
        <v>0.26</v>
      </c>
      <c r="AB3230">
        <v>0.26</v>
      </c>
      <c r="AC3230">
        <v>0.26</v>
      </c>
      <c r="AD3230">
        <v>442.74981593000001</v>
      </c>
      <c r="AE3230">
        <v>444.20083976000001</v>
      </c>
      <c r="AF3230">
        <v>431.45749440999998</v>
      </c>
      <c r="AG3230">
        <v>432.40510181000002</v>
      </c>
      <c r="AH3230" t="s">
        <v>12</v>
      </c>
      <c r="AI3230" t="s">
        <v>12</v>
      </c>
    </row>
    <row r="3231" spans="1:35" x14ac:dyDescent="0.25">
      <c r="A3231">
        <v>1650634200</v>
      </c>
      <c r="B3231">
        <v>57.00158364</v>
      </c>
      <c r="C3231">
        <v>57.116124650000003</v>
      </c>
      <c r="D3231">
        <v>52.49962386</v>
      </c>
      <c r="E3231">
        <v>52.778506329999999</v>
      </c>
      <c r="F3231">
        <v>57.00158364</v>
      </c>
      <c r="G3231">
        <v>57.116124650000003</v>
      </c>
      <c r="H3231">
        <v>52.49962386</v>
      </c>
      <c r="I3231">
        <v>52.778506329999999</v>
      </c>
      <c r="J3231">
        <v>4392.75</v>
      </c>
      <c r="K3231">
        <v>4396.75</v>
      </c>
      <c r="L3231">
        <v>4253</v>
      </c>
      <c r="M3231">
        <v>4272.25</v>
      </c>
      <c r="N3231">
        <v>4385.75</v>
      </c>
      <c r="O3231">
        <v>4393.25</v>
      </c>
      <c r="P3231">
        <v>4247.5</v>
      </c>
      <c r="Q3231">
        <v>4267.25</v>
      </c>
      <c r="R3231">
        <v>4385.83</v>
      </c>
      <c r="S3231">
        <v>4385.83</v>
      </c>
      <c r="T3231">
        <v>4267.62</v>
      </c>
      <c r="U3231">
        <v>4271.79</v>
      </c>
      <c r="V3231">
        <v>0.33</v>
      </c>
      <c r="W3231">
        <v>0.33</v>
      </c>
      <c r="X3231">
        <v>0.33</v>
      </c>
      <c r="Y3231">
        <v>0.33</v>
      </c>
      <c r="Z3231">
        <v>0.27</v>
      </c>
      <c r="AA3231">
        <v>0.27</v>
      </c>
      <c r="AB3231">
        <v>0.27</v>
      </c>
      <c r="AC3231">
        <v>0.27</v>
      </c>
      <c r="AD3231">
        <v>431.26994710999998</v>
      </c>
      <c r="AE3231">
        <v>432.42731135999998</v>
      </c>
      <c r="AF3231">
        <v>419.94801286000001</v>
      </c>
      <c r="AG3231">
        <v>420.54026749000002</v>
      </c>
      <c r="AH3231" t="s">
        <v>12</v>
      </c>
      <c r="AI3231" t="s">
        <v>12</v>
      </c>
    </row>
    <row r="3232" spans="1:35" x14ac:dyDescent="0.25">
      <c r="A3232">
        <v>1650893400</v>
      </c>
      <c r="B3232">
        <v>51.832297969999999</v>
      </c>
      <c r="C3232">
        <v>53.68487433</v>
      </c>
      <c r="D3232">
        <v>50.039482130000003</v>
      </c>
      <c r="E3232">
        <v>53.625113810000002</v>
      </c>
      <c r="F3232">
        <v>51.832297969999999</v>
      </c>
      <c r="G3232">
        <v>53.68487433</v>
      </c>
      <c r="H3232">
        <v>50.039482130000003</v>
      </c>
      <c r="I3232">
        <v>53.625113810000002</v>
      </c>
      <c r="J3232">
        <v>4264.75</v>
      </c>
      <c r="K3232">
        <v>4300</v>
      </c>
      <c r="L3232">
        <v>4200</v>
      </c>
      <c r="M3232">
        <v>4297.25</v>
      </c>
      <c r="N3232">
        <v>4259</v>
      </c>
      <c r="O3232">
        <v>4296.5</v>
      </c>
      <c r="P3232">
        <v>4195.25</v>
      </c>
      <c r="Q3232">
        <v>4292.75</v>
      </c>
      <c r="R3232">
        <v>4255.34</v>
      </c>
      <c r="S3232">
        <v>4299.0200000000004</v>
      </c>
      <c r="T3232">
        <v>4200.82</v>
      </c>
      <c r="U3232">
        <v>4296.13</v>
      </c>
      <c r="V3232">
        <v>0.33</v>
      </c>
      <c r="W3232">
        <v>0.33</v>
      </c>
      <c r="X3232">
        <v>0.33</v>
      </c>
      <c r="Y3232">
        <v>0.33</v>
      </c>
      <c r="Z3232">
        <v>0.27</v>
      </c>
      <c r="AA3232">
        <v>0.27</v>
      </c>
      <c r="AB3232">
        <v>0.27</v>
      </c>
      <c r="AC3232">
        <v>0.27</v>
      </c>
      <c r="AD3232">
        <v>418.20086171999998</v>
      </c>
      <c r="AE3232">
        <v>423.15605875</v>
      </c>
      <c r="AF3232">
        <v>413.43321199000002</v>
      </c>
      <c r="AG3232">
        <v>422.97838236000001</v>
      </c>
      <c r="AH3232" t="s">
        <v>12</v>
      </c>
      <c r="AI3232" t="s">
        <v>12</v>
      </c>
    </row>
    <row r="3233" spans="1:35" x14ac:dyDescent="0.25">
      <c r="A3233">
        <v>1650979800</v>
      </c>
      <c r="B3233">
        <v>52.599224739999997</v>
      </c>
      <c r="C3233">
        <v>52.698825620000001</v>
      </c>
      <c r="D3233">
        <v>48.95383253</v>
      </c>
      <c r="E3233">
        <v>48.993672879999998</v>
      </c>
      <c r="F3233">
        <v>52.599224739999997</v>
      </c>
      <c r="G3233">
        <v>52.698825620000001</v>
      </c>
      <c r="H3233">
        <v>48.95383253</v>
      </c>
      <c r="I3233">
        <v>48.993672879999998</v>
      </c>
      <c r="J3233">
        <v>4295.25</v>
      </c>
      <c r="K3233">
        <v>4307</v>
      </c>
      <c r="L3233">
        <v>4141.75</v>
      </c>
      <c r="M3233">
        <v>4174.75</v>
      </c>
      <c r="N3233">
        <v>4294</v>
      </c>
      <c r="O3233">
        <v>4303.5</v>
      </c>
      <c r="P3233">
        <v>4136.75</v>
      </c>
      <c r="Q3233">
        <v>4170.5</v>
      </c>
      <c r="R3233">
        <v>4278.1400000000003</v>
      </c>
      <c r="S3233">
        <v>4278.1400000000003</v>
      </c>
      <c r="T3233">
        <v>4175.04</v>
      </c>
      <c r="U3233">
        <v>4175.21</v>
      </c>
      <c r="V3233">
        <v>0.33</v>
      </c>
      <c r="W3233">
        <v>0.33</v>
      </c>
      <c r="X3233">
        <v>0.33</v>
      </c>
      <c r="Y3233">
        <v>0.33</v>
      </c>
      <c r="Z3233">
        <v>0.27</v>
      </c>
      <c r="AA3233">
        <v>0.27</v>
      </c>
      <c r="AB3233">
        <v>0.27</v>
      </c>
      <c r="AC3233">
        <v>0.27</v>
      </c>
      <c r="AD3233">
        <v>420.33297836999998</v>
      </c>
      <c r="AE3233">
        <v>420.54026749000002</v>
      </c>
      <c r="AF3233">
        <v>410.69896979999999</v>
      </c>
      <c r="AG3233">
        <v>410.72858252999998</v>
      </c>
      <c r="AH3233" t="s">
        <v>12</v>
      </c>
      <c r="AI3233" t="s">
        <v>12</v>
      </c>
    </row>
    <row r="3234" spans="1:35" x14ac:dyDescent="0.25">
      <c r="A3234">
        <v>1651066200</v>
      </c>
      <c r="B3234">
        <v>49.392076410000001</v>
      </c>
      <c r="C3234">
        <v>51.380309169999997</v>
      </c>
      <c r="D3234">
        <v>48.585309279999997</v>
      </c>
      <c r="E3234">
        <v>49.352236050000002</v>
      </c>
      <c r="F3234">
        <v>49.392076410000001</v>
      </c>
      <c r="G3234">
        <v>51.380309169999997</v>
      </c>
      <c r="H3234">
        <v>48.585309279999997</v>
      </c>
      <c r="I3234">
        <v>49.352236050000002</v>
      </c>
      <c r="J3234">
        <v>4154</v>
      </c>
      <c r="K3234">
        <v>4240</v>
      </c>
      <c r="L3234">
        <v>4153.5</v>
      </c>
      <c r="M3234">
        <v>4184.25</v>
      </c>
      <c r="N3234">
        <v>4149.5</v>
      </c>
      <c r="O3234">
        <v>4236.25</v>
      </c>
      <c r="P3234">
        <v>4149</v>
      </c>
      <c r="Q3234">
        <v>4180.25</v>
      </c>
      <c r="R3234">
        <v>4186.5200000000004</v>
      </c>
      <c r="S3234">
        <v>4240.71</v>
      </c>
      <c r="T3234">
        <v>4162.8999999999996</v>
      </c>
      <c r="U3234">
        <v>4183.97</v>
      </c>
      <c r="V3234">
        <v>0.33</v>
      </c>
      <c r="W3234">
        <v>0.33</v>
      </c>
      <c r="X3234">
        <v>0.33</v>
      </c>
      <c r="Y3234">
        <v>0.33</v>
      </c>
      <c r="Z3234">
        <v>0.28000000000000003</v>
      </c>
      <c r="AA3234">
        <v>0.28000000000000003</v>
      </c>
      <c r="AB3234">
        <v>0.28000000000000003</v>
      </c>
      <c r="AC3234">
        <v>0.28000000000000003</v>
      </c>
      <c r="AD3234">
        <v>411.85386632000001</v>
      </c>
      <c r="AE3234">
        <v>417.46054343999998</v>
      </c>
      <c r="AF3234">
        <v>409.6526533</v>
      </c>
      <c r="AG3234">
        <v>411.88347905000001</v>
      </c>
      <c r="AH3234" t="s">
        <v>12</v>
      </c>
      <c r="AI3234" t="s">
        <v>12</v>
      </c>
    </row>
    <row r="3235" spans="1:35" x14ac:dyDescent="0.25">
      <c r="A3235">
        <v>1651152600</v>
      </c>
      <c r="B3235">
        <v>51.164972069999997</v>
      </c>
      <c r="C3235">
        <v>53.754694550000004</v>
      </c>
      <c r="D3235">
        <v>49.491677289999998</v>
      </c>
      <c r="E3235">
        <v>53.087269050000003</v>
      </c>
      <c r="F3235">
        <v>51.164972069999997</v>
      </c>
      <c r="G3235">
        <v>53.754694550000004</v>
      </c>
      <c r="H3235">
        <v>49.491677289999998</v>
      </c>
      <c r="I3235">
        <v>53.087269050000003</v>
      </c>
      <c r="J3235">
        <v>4218.5</v>
      </c>
      <c r="K3235">
        <v>4308.5</v>
      </c>
      <c r="L3235">
        <v>4190</v>
      </c>
      <c r="M3235">
        <v>4288.25</v>
      </c>
      <c r="N3235">
        <v>4213</v>
      </c>
      <c r="O3235">
        <v>4303.5</v>
      </c>
      <c r="P3235">
        <v>4182.5</v>
      </c>
      <c r="Q3235">
        <v>4283.5</v>
      </c>
      <c r="R3235">
        <v>4222.58</v>
      </c>
      <c r="S3235">
        <v>4308.45</v>
      </c>
      <c r="T3235">
        <v>4188.63</v>
      </c>
      <c r="U3235">
        <v>4287.49</v>
      </c>
      <c r="V3235">
        <v>0.33</v>
      </c>
      <c r="W3235">
        <v>0.33</v>
      </c>
      <c r="X3235">
        <v>0.33</v>
      </c>
      <c r="Y3235">
        <v>0.33</v>
      </c>
      <c r="Z3235">
        <v>0.28000000000000003</v>
      </c>
      <c r="AA3235">
        <v>0.28000000000000003</v>
      </c>
      <c r="AB3235">
        <v>0.28000000000000003</v>
      </c>
      <c r="AC3235">
        <v>0.28000000000000003</v>
      </c>
      <c r="AD3235">
        <v>416.83867608000003</v>
      </c>
      <c r="AE3235">
        <v>424.09379524000002</v>
      </c>
      <c r="AF3235">
        <v>412.20921908999998</v>
      </c>
      <c r="AG3235">
        <v>422.28741862999999</v>
      </c>
      <c r="AH3235" t="s">
        <v>12</v>
      </c>
      <c r="AI3235" t="s">
        <v>12</v>
      </c>
    </row>
    <row r="3236" spans="1:35" x14ac:dyDescent="0.25">
      <c r="A3236">
        <v>1651239000</v>
      </c>
      <c r="B3236">
        <v>51.523535240000001</v>
      </c>
      <c r="C3236">
        <v>52.390062890000003</v>
      </c>
      <c r="D3236">
        <v>46.941894759999997</v>
      </c>
      <c r="E3236">
        <v>47.270577660000001</v>
      </c>
      <c r="F3236">
        <v>51.523535240000001</v>
      </c>
      <c r="G3236">
        <v>52.390062890000003</v>
      </c>
      <c r="H3236">
        <v>46.941894759999997</v>
      </c>
      <c r="I3236">
        <v>47.270577660000001</v>
      </c>
      <c r="J3236">
        <v>4254.5</v>
      </c>
      <c r="K3236">
        <v>4282.75</v>
      </c>
      <c r="L3236">
        <v>4124.75</v>
      </c>
      <c r="M3236">
        <v>4132.25</v>
      </c>
      <c r="N3236">
        <v>4244</v>
      </c>
      <c r="O3236">
        <v>4279.75</v>
      </c>
      <c r="P3236">
        <v>4118.75</v>
      </c>
      <c r="Q3236">
        <v>4127.5</v>
      </c>
      <c r="R3236">
        <v>4253.75</v>
      </c>
      <c r="S3236">
        <v>4269.68</v>
      </c>
      <c r="T3236">
        <v>4124.28</v>
      </c>
      <c r="U3236">
        <v>4131.92</v>
      </c>
      <c r="V3236">
        <v>0.33</v>
      </c>
      <c r="W3236">
        <v>0.33</v>
      </c>
      <c r="X3236">
        <v>0.33</v>
      </c>
      <c r="Y3236">
        <v>0.33</v>
      </c>
      <c r="Z3236">
        <v>0.28000000000000003</v>
      </c>
      <c r="AA3236">
        <v>0.28000000000000003</v>
      </c>
      <c r="AB3236">
        <v>0.28000000000000003</v>
      </c>
      <c r="AC3236">
        <v>0.28000000000000003</v>
      </c>
      <c r="AD3236">
        <v>418.12189444000001</v>
      </c>
      <c r="AE3236">
        <v>420.37246200999999</v>
      </c>
      <c r="AF3236">
        <v>405.90170733999997</v>
      </c>
      <c r="AG3236">
        <v>406.68150925999998</v>
      </c>
      <c r="AH3236" t="s">
        <v>12</v>
      </c>
      <c r="AI3236" t="s">
        <v>12</v>
      </c>
    </row>
    <row r="3237" spans="1:35" x14ac:dyDescent="0.25">
      <c r="A3237">
        <v>1651498200</v>
      </c>
      <c r="B3237">
        <v>47.230737310000002</v>
      </c>
      <c r="C3237">
        <v>48.565389099999997</v>
      </c>
      <c r="D3237">
        <v>44.835336140000003</v>
      </c>
      <c r="E3237">
        <v>48.097264959999997</v>
      </c>
      <c r="F3237">
        <v>47.230737310000002</v>
      </c>
      <c r="G3237">
        <v>48.565389099999997</v>
      </c>
      <c r="H3237">
        <v>44.835336140000003</v>
      </c>
      <c r="I3237">
        <v>48.097264959999997</v>
      </c>
      <c r="J3237">
        <v>4136.25</v>
      </c>
      <c r="K3237">
        <v>4170</v>
      </c>
      <c r="L3237">
        <v>4061.25</v>
      </c>
      <c r="M3237">
        <v>4155.25</v>
      </c>
      <c r="N3237">
        <v>4144</v>
      </c>
      <c r="O3237">
        <v>4165.75</v>
      </c>
      <c r="P3237">
        <v>4056</v>
      </c>
      <c r="Q3237">
        <v>4151</v>
      </c>
      <c r="R3237">
        <v>4130.6099999999997</v>
      </c>
      <c r="S3237">
        <v>4169.8100000000004</v>
      </c>
      <c r="T3237">
        <v>4062.51</v>
      </c>
      <c r="U3237">
        <v>4155.3900000000003</v>
      </c>
      <c r="V3237">
        <v>0.33</v>
      </c>
      <c r="W3237">
        <v>0.33</v>
      </c>
      <c r="X3237">
        <v>0.33</v>
      </c>
      <c r="Y3237">
        <v>0.33</v>
      </c>
      <c r="Z3237">
        <v>0.3</v>
      </c>
      <c r="AA3237">
        <v>0.3</v>
      </c>
      <c r="AB3237">
        <v>0.3</v>
      </c>
      <c r="AC3237">
        <v>0.3</v>
      </c>
      <c r="AD3237">
        <v>406.75060563</v>
      </c>
      <c r="AE3237">
        <v>410.55090614</v>
      </c>
      <c r="AF3237">
        <v>399.79161378999999</v>
      </c>
      <c r="AG3237">
        <v>409.12949503999999</v>
      </c>
      <c r="AH3237" t="s">
        <v>12</v>
      </c>
      <c r="AI3237" t="s">
        <v>12</v>
      </c>
    </row>
    <row r="3238" spans="1:35" x14ac:dyDescent="0.25">
      <c r="A3238">
        <v>1651584600</v>
      </c>
      <c r="B3238">
        <v>48.246666279999999</v>
      </c>
      <c r="C3238">
        <v>49.611198340000001</v>
      </c>
      <c r="D3238">
        <v>47.678941270000003</v>
      </c>
      <c r="E3238">
        <v>48.744670679999999</v>
      </c>
      <c r="F3238">
        <v>48.246666279999999</v>
      </c>
      <c r="G3238">
        <v>49.611198340000001</v>
      </c>
      <c r="H3238">
        <v>47.678941270000003</v>
      </c>
      <c r="I3238">
        <v>48.744670679999999</v>
      </c>
      <c r="J3238">
        <v>4150</v>
      </c>
      <c r="K3238">
        <v>4200</v>
      </c>
      <c r="L3238">
        <v>4135</v>
      </c>
      <c r="M3238">
        <v>4173.75</v>
      </c>
      <c r="N3238">
        <v>4145.5</v>
      </c>
      <c r="O3238">
        <v>4195.75</v>
      </c>
      <c r="P3238">
        <v>4129</v>
      </c>
      <c r="Q3238">
        <v>4169.25</v>
      </c>
      <c r="R3238">
        <v>4159.78</v>
      </c>
      <c r="S3238">
        <v>4200.1000000000004</v>
      </c>
      <c r="T3238">
        <v>4147.08</v>
      </c>
      <c r="U3238">
        <v>4175.47</v>
      </c>
      <c r="V3238">
        <v>0.33</v>
      </c>
      <c r="W3238">
        <v>0.33</v>
      </c>
      <c r="X3238">
        <v>0.33</v>
      </c>
      <c r="Y3238">
        <v>0.33</v>
      </c>
      <c r="Z3238">
        <v>0.3</v>
      </c>
      <c r="AA3238">
        <v>0.3</v>
      </c>
      <c r="AB3238">
        <v>0.3</v>
      </c>
      <c r="AC3238">
        <v>0.3</v>
      </c>
      <c r="AD3238">
        <v>409.6526533</v>
      </c>
      <c r="AE3238">
        <v>413.52205018000001</v>
      </c>
      <c r="AF3238">
        <v>408.02395308000001</v>
      </c>
      <c r="AG3238">
        <v>411.00496801999998</v>
      </c>
      <c r="AH3238" t="s">
        <v>12</v>
      </c>
      <c r="AI3238" t="s">
        <v>12</v>
      </c>
    </row>
    <row r="3239" spans="1:35" x14ac:dyDescent="0.25">
      <c r="A3239">
        <v>1651671000</v>
      </c>
      <c r="B3239">
        <v>48.983712799999999</v>
      </c>
      <c r="C3239">
        <v>53.376111610000002</v>
      </c>
      <c r="D3239">
        <v>47.78850224</v>
      </c>
      <c r="E3239">
        <v>53.166949760000001</v>
      </c>
      <c r="F3239">
        <v>48.983712799999999</v>
      </c>
      <c r="G3239">
        <v>53.376111610000002</v>
      </c>
      <c r="H3239">
        <v>47.78850224</v>
      </c>
      <c r="I3239">
        <v>53.166949760000001</v>
      </c>
      <c r="J3239">
        <v>4180.5</v>
      </c>
      <c r="K3239">
        <v>4306.5</v>
      </c>
      <c r="L3239">
        <v>4148</v>
      </c>
      <c r="M3239">
        <v>4299.5</v>
      </c>
      <c r="N3239">
        <v>4171.25</v>
      </c>
      <c r="O3239">
        <v>4303</v>
      </c>
      <c r="P3239">
        <v>4142.75</v>
      </c>
      <c r="Q3239">
        <v>4295.25</v>
      </c>
      <c r="R3239">
        <v>4181.18</v>
      </c>
      <c r="S3239">
        <v>4307.66</v>
      </c>
      <c r="T3239">
        <v>4148.91</v>
      </c>
      <c r="U3239">
        <v>4300.16</v>
      </c>
      <c r="V3239">
        <v>0.33</v>
      </c>
      <c r="W3239">
        <v>0.33</v>
      </c>
      <c r="X3239">
        <v>0.33</v>
      </c>
      <c r="Y3239">
        <v>0.33</v>
      </c>
      <c r="Z3239">
        <v>0.3</v>
      </c>
      <c r="AA3239">
        <v>0.3</v>
      </c>
      <c r="AB3239">
        <v>0.3</v>
      </c>
      <c r="AC3239">
        <v>0.3</v>
      </c>
      <c r="AD3239">
        <v>411.69593175</v>
      </c>
      <c r="AE3239">
        <v>424.11353706</v>
      </c>
      <c r="AF3239">
        <v>408.36933622999999</v>
      </c>
      <c r="AG3239">
        <v>423.52128242999999</v>
      </c>
      <c r="AH3239" t="s">
        <v>12</v>
      </c>
      <c r="AI3239" t="s">
        <v>12</v>
      </c>
    </row>
    <row r="3240" spans="1:35" x14ac:dyDescent="0.25">
      <c r="A3240">
        <v>1651757400</v>
      </c>
      <c r="B3240">
        <v>51.503615060000001</v>
      </c>
      <c r="C3240">
        <v>51.533495330000001</v>
      </c>
      <c r="D3240">
        <v>45.89608552</v>
      </c>
      <c r="E3240">
        <v>47.549460119999999</v>
      </c>
      <c r="F3240">
        <v>51.503615060000001</v>
      </c>
      <c r="G3240">
        <v>51.533495330000001</v>
      </c>
      <c r="H3240">
        <v>45.89608552</v>
      </c>
      <c r="I3240">
        <v>47.549460119999999</v>
      </c>
      <c r="J3240">
        <v>4291.25</v>
      </c>
      <c r="K3240">
        <v>4304</v>
      </c>
      <c r="L3240">
        <v>4103.75</v>
      </c>
      <c r="M3240">
        <v>4147</v>
      </c>
      <c r="N3240">
        <v>4289.75</v>
      </c>
      <c r="O3240">
        <v>4300.75</v>
      </c>
      <c r="P3240">
        <v>4099.25</v>
      </c>
      <c r="Q3240">
        <v>4143.25</v>
      </c>
      <c r="R3240">
        <v>4270.43</v>
      </c>
      <c r="S3240">
        <v>4270.43</v>
      </c>
      <c r="T3240">
        <v>4106.01</v>
      </c>
      <c r="U3240">
        <v>4146.8599999999997</v>
      </c>
      <c r="V3240">
        <v>0.83</v>
      </c>
      <c r="W3240">
        <v>0.83</v>
      </c>
      <c r="X3240">
        <v>0.83</v>
      </c>
      <c r="Y3240">
        <v>0.83</v>
      </c>
      <c r="Z3240">
        <v>0.79</v>
      </c>
      <c r="AA3240">
        <v>0.79</v>
      </c>
      <c r="AB3240">
        <v>0.79</v>
      </c>
      <c r="AC3240">
        <v>0.79</v>
      </c>
      <c r="AD3240">
        <v>419.06950183999999</v>
      </c>
      <c r="AE3240">
        <v>419.5136928</v>
      </c>
      <c r="AF3240">
        <v>404.15455618999999</v>
      </c>
      <c r="AG3240">
        <v>408.46814404999998</v>
      </c>
      <c r="AH3240" t="s">
        <v>12</v>
      </c>
      <c r="AI3240" t="s">
        <v>12</v>
      </c>
    </row>
    <row r="3241" spans="1:35" x14ac:dyDescent="0.25">
      <c r="A3241">
        <v>1651843800</v>
      </c>
      <c r="B3241">
        <v>46.58333159</v>
      </c>
      <c r="C3241">
        <v>47.848262759999997</v>
      </c>
      <c r="D3241">
        <v>44.710934639999998</v>
      </c>
      <c r="E3241">
        <v>46.682932469999997</v>
      </c>
      <c r="F3241">
        <v>46.58333159</v>
      </c>
      <c r="G3241">
        <v>47.848262759999997</v>
      </c>
      <c r="H3241">
        <v>44.710934639999998</v>
      </c>
      <c r="I3241">
        <v>46.682932469999997</v>
      </c>
      <c r="J3241">
        <v>4148.75</v>
      </c>
      <c r="K3241">
        <v>4156</v>
      </c>
      <c r="L3241">
        <v>4066.5</v>
      </c>
      <c r="M3241">
        <v>4123</v>
      </c>
      <c r="N3241">
        <v>4146.5</v>
      </c>
      <c r="O3241">
        <v>4153.25</v>
      </c>
      <c r="P3241">
        <v>4062</v>
      </c>
      <c r="Q3241">
        <v>4119.5</v>
      </c>
      <c r="R3241">
        <v>4128.17</v>
      </c>
      <c r="S3241">
        <v>4157.6899999999996</v>
      </c>
      <c r="T3241">
        <v>4067.91</v>
      </c>
      <c r="U3241">
        <v>4123.3500000000004</v>
      </c>
      <c r="V3241">
        <v>0.83</v>
      </c>
      <c r="W3241">
        <v>0.83</v>
      </c>
      <c r="X3241">
        <v>0.83</v>
      </c>
      <c r="Y3241">
        <v>0.83</v>
      </c>
      <c r="Z3241">
        <v>0.78</v>
      </c>
      <c r="AA3241">
        <v>0.78</v>
      </c>
      <c r="AB3241">
        <v>0.78</v>
      </c>
      <c r="AC3241">
        <v>0.78</v>
      </c>
      <c r="AD3241">
        <v>405.79312732</v>
      </c>
      <c r="AE3241">
        <v>409.44536418000001</v>
      </c>
      <c r="AF3241">
        <v>400.49244843000002</v>
      </c>
      <c r="AG3241">
        <v>406.03002916999998</v>
      </c>
      <c r="AH3241" t="s">
        <v>12</v>
      </c>
      <c r="AI3241" t="s">
        <v>12</v>
      </c>
    </row>
    <row r="3242" spans="1:35" x14ac:dyDescent="0.25">
      <c r="A3242">
        <v>1652103000</v>
      </c>
      <c r="B3242">
        <v>44.511633279999998</v>
      </c>
      <c r="C3242">
        <v>44.94987716</v>
      </c>
      <c r="D3242">
        <v>41.613247680000001</v>
      </c>
      <c r="E3242">
        <v>42.200892869999997</v>
      </c>
      <c r="F3242">
        <v>44.511633279999998</v>
      </c>
      <c r="G3242">
        <v>44.94987716</v>
      </c>
      <c r="H3242">
        <v>41.613247680000001</v>
      </c>
      <c r="I3242">
        <v>42.200892869999997</v>
      </c>
      <c r="J3242">
        <v>4091.75</v>
      </c>
      <c r="K3242">
        <v>4101.5</v>
      </c>
      <c r="L3242">
        <v>3973.25</v>
      </c>
      <c r="M3242">
        <v>3990</v>
      </c>
      <c r="N3242">
        <v>4087.25</v>
      </c>
      <c r="O3242">
        <v>4099</v>
      </c>
      <c r="P3242">
        <v>3970</v>
      </c>
      <c r="Q3242">
        <v>3987.5</v>
      </c>
      <c r="R3242">
        <v>4081.27</v>
      </c>
      <c r="S3242">
        <v>4081.27</v>
      </c>
      <c r="T3242">
        <v>3975.48</v>
      </c>
      <c r="U3242">
        <v>3991.23</v>
      </c>
      <c r="V3242">
        <v>0.83</v>
      </c>
      <c r="W3242">
        <v>0.83</v>
      </c>
      <c r="X3242">
        <v>0.83</v>
      </c>
      <c r="Y3242">
        <v>0.83</v>
      </c>
      <c r="Z3242">
        <v>0.78</v>
      </c>
      <c r="AA3242">
        <v>0.78</v>
      </c>
      <c r="AB3242">
        <v>0.78</v>
      </c>
      <c r="AC3242">
        <v>0.78</v>
      </c>
      <c r="AD3242">
        <v>399.87058107000001</v>
      </c>
      <c r="AE3242">
        <v>401.16367034000001</v>
      </c>
      <c r="AF3242">
        <v>391.38159811000003</v>
      </c>
      <c r="AG3242">
        <v>393.03004014999999</v>
      </c>
      <c r="AH3242" t="s">
        <v>12</v>
      </c>
      <c r="AI3242" t="s">
        <v>12</v>
      </c>
    </row>
    <row r="3243" spans="1:35" x14ac:dyDescent="0.25">
      <c r="A3243">
        <v>1652189400</v>
      </c>
      <c r="B3243">
        <v>44.182950380000001</v>
      </c>
      <c r="C3243">
        <v>44.661034600000001</v>
      </c>
      <c r="D3243">
        <v>41.095323100000002</v>
      </c>
      <c r="E3243">
        <v>42.429974889999997</v>
      </c>
      <c r="F3243">
        <v>44.182950380000001</v>
      </c>
      <c r="G3243">
        <v>44.661034600000001</v>
      </c>
      <c r="H3243">
        <v>41.095323100000002</v>
      </c>
      <c r="I3243">
        <v>42.429974889999997</v>
      </c>
      <c r="J3243">
        <v>3997</v>
      </c>
      <c r="K3243">
        <v>4068.25</v>
      </c>
      <c r="L3243">
        <v>3955.75</v>
      </c>
      <c r="M3243">
        <v>3999.75</v>
      </c>
      <c r="N3243">
        <v>3993.25</v>
      </c>
      <c r="O3243">
        <v>4065.5</v>
      </c>
      <c r="P3243">
        <v>3953</v>
      </c>
      <c r="Q3243">
        <v>3996.75</v>
      </c>
      <c r="R3243">
        <v>4035.18</v>
      </c>
      <c r="S3243">
        <v>4068.82</v>
      </c>
      <c r="T3243">
        <v>3958.17</v>
      </c>
      <c r="U3243">
        <v>4001.04</v>
      </c>
      <c r="V3243">
        <v>0.83</v>
      </c>
      <c r="W3243">
        <v>0.83</v>
      </c>
      <c r="X3243">
        <v>0.83</v>
      </c>
      <c r="Y3243">
        <v>0.83</v>
      </c>
      <c r="Z3243">
        <v>0.78</v>
      </c>
      <c r="AA3243">
        <v>0.78</v>
      </c>
      <c r="AB3243">
        <v>0.78</v>
      </c>
      <c r="AC3243">
        <v>0.78</v>
      </c>
      <c r="AD3243">
        <v>399.26845552999998</v>
      </c>
      <c r="AE3243">
        <v>400.83793028999997</v>
      </c>
      <c r="AF3243">
        <v>389.72328515999999</v>
      </c>
      <c r="AG3243">
        <v>393.93816391000001</v>
      </c>
      <c r="AH3243" t="s">
        <v>12</v>
      </c>
      <c r="AI3243" t="s">
        <v>12</v>
      </c>
    </row>
    <row r="3244" spans="1:35" x14ac:dyDescent="0.25">
      <c r="A3244">
        <v>1652275800</v>
      </c>
      <c r="B3244">
        <v>42.08137181</v>
      </c>
      <c r="C3244">
        <v>44.013628879999999</v>
      </c>
      <c r="D3244">
        <v>40.168935310000002</v>
      </c>
      <c r="E3244">
        <v>40.41803711</v>
      </c>
      <c r="F3244">
        <v>42.08137181</v>
      </c>
      <c r="G3244">
        <v>44.013628879999999</v>
      </c>
      <c r="H3244">
        <v>40.168935310000002</v>
      </c>
      <c r="I3244">
        <v>40.41803711</v>
      </c>
      <c r="J3244">
        <v>3994</v>
      </c>
      <c r="K3244">
        <v>4053</v>
      </c>
      <c r="L3244">
        <v>3928.5</v>
      </c>
      <c r="M3244">
        <v>3933.25</v>
      </c>
      <c r="N3244">
        <v>3990.5</v>
      </c>
      <c r="O3244">
        <v>4050.5</v>
      </c>
      <c r="P3244">
        <v>3923.75</v>
      </c>
      <c r="Q3244">
        <v>3930.25</v>
      </c>
      <c r="R3244">
        <v>3990.08</v>
      </c>
      <c r="S3244">
        <v>4049.09</v>
      </c>
      <c r="T3244">
        <v>3928.82</v>
      </c>
      <c r="U3244">
        <v>3935.19</v>
      </c>
      <c r="V3244">
        <v>0.83</v>
      </c>
      <c r="W3244">
        <v>0.83</v>
      </c>
      <c r="X3244">
        <v>0.83</v>
      </c>
      <c r="Y3244">
        <v>0.83</v>
      </c>
      <c r="Z3244">
        <v>0.78</v>
      </c>
      <c r="AA3244">
        <v>0.78</v>
      </c>
      <c r="AB3244">
        <v>0.78</v>
      </c>
      <c r="AC3244">
        <v>0.78</v>
      </c>
      <c r="AD3244">
        <v>392.93133104999998</v>
      </c>
      <c r="AE3244">
        <v>398.82426457000003</v>
      </c>
      <c r="AF3244">
        <v>386.90020478000002</v>
      </c>
      <c r="AG3244">
        <v>387.68000669999998</v>
      </c>
      <c r="AH3244" t="s">
        <v>12</v>
      </c>
      <c r="AI3244" t="s">
        <v>12</v>
      </c>
    </row>
    <row r="3245" spans="1:35" x14ac:dyDescent="0.25">
      <c r="A3245">
        <v>1652362200</v>
      </c>
      <c r="B3245">
        <v>39.362267789999997</v>
      </c>
      <c r="C3245">
        <v>41.325799539999998</v>
      </c>
      <c r="D3245">
        <v>38.057496260000001</v>
      </c>
      <c r="E3245">
        <v>40.278595879999997</v>
      </c>
      <c r="F3245">
        <v>39.362267789999997</v>
      </c>
      <c r="G3245">
        <v>41.325799539999998</v>
      </c>
      <c r="H3245">
        <v>38.057496260000001</v>
      </c>
      <c r="I3245">
        <v>40.278595879999997</v>
      </c>
      <c r="J3245">
        <v>3943.25</v>
      </c>
      <c r="K3245">
        <v>3964</v>
      </c>
      <c r="L3245">
        <v>3858.75</v>
      </c>
      <c r="M3245">
        <v>3929.75</v>
      </c>
      <c r="N3245">
        <v>3939.75</v>
      </c>
      <c r="O3245">
        <v>3961.75</v>
      </c>
      <c r="P3245">
        <v>3855</v>
      </c>
      <c r="Q3245">
        <v>3927.25</v>
      </c>
      <c r="R3245">
        <v>3903.95</v>
      </c>
      <c r="S3245">
        <v>3964.8</v>
      </c>
      <c r="T3245">
        <v>3858.87</v>
      </c>
      <c r="U3245">
        <v>3930.09</v>
      </c>
      <c r="V3245">
        <v>0.83</v>
      </c>
      <c r="W3245">
        <v>0.83</v>
      </c>
      <c r="X3245">
        <v>0.83</v>
      </c>
      <c r="Y3245">
        <v>0.83</v>
      </c>
      <c r="Z3245">
        <v>0.79</v>
      </c>
      <c r="AA3245">
        <v>0.79</v>
      </c>
      <c r="AB3245">
        <v>0.79</v>
      </c>
      <c r="AC3245">
        <v>0.79</v>
      </c>
      <c r="AD3245">
        <v>384.34363897999998</v>
      </c>
      <c r="AE3245">
        <v>390.69063438000001</v>
      </c>
      <c r="AF3245">
        <v>380.17811477999999</v>
      </c>
      <c r="AG3245">
        <v>387.27529937999998</v>
      </c>
      <c r="AH3245" t="s">
        <v>12</v>
      </c>
      <c r="AI3245" t="s">
        <v>12</v>
      </c>
    </row>
    <row r="3246" spans="1:35" x14ac:dyDescent="0.25">
      <c r="A3246">
        <v>1652448600</v>
      </c>
      <c r="B3246">
        <v>41.62320776</v>
      </c>
      <c r="C3246">
        <v>43.600285229999997</v>
      </c>
      <c r="D3246">
        <v>41.274604680000003</v>
      </c>
      <c r="E3246">
        <v>43.157061319999997</v>
      </c>
      <c r="F3246">
        <v>41.62320776</v>
      </c>
      <c r="G3246">
        <v>43.600285229999997</v>
      </c>
      <c r="H3246">
        <v>41.274604680000003</v>
      </c>
      <c r="I3246">
        <v>43.157061319999997</v>
      </c>
      <c r="J3246">
        <v>3925.25</v>
      </c>
      <c r="K3246">
        <v>4039</v>
      </c>
      <c r="L3246">
        <v>3923</v>
      </c>
      <c r="M3246">
        <v>4022.75</v>
      </c>
      <c r="N3246">
        <v>3916.25</v>
      </c>
      <c r="O3246">
        <v>4036</v>
      </c>
      <c r="P3246">
        <v>3915.5</v>
      </c>
      <c r="Q3246">
        <v>4019.75</v>
      </c>
      <c r="R3246">
        <v>3963.9</v>
      </c>
      <c r="S3246">
        <v>4038.88</v>
      </c>
      <c r="T3246">
        <v>3963.9</v>
      </c>
      <c r="U3246">
        <v>4023.9</v>
      </c>
      <c r="V3246">
        <v>0.83</v>
      </c>
      <c r="W3246">
        <v>0.83</v>
      </c>
      <c r="X3246">
        <v>0.83</v>
      </c>
      <c r="Y3246">
        <v>0.83</v>
      </c>
      <c r="Z3246">
        <v>0.79</v>
      </c>
      <c r="AA3246">
        <v>0.79</v>
      </c>
      <c r="AB3246">
        <v>0.79</v>
      </c>
      <c r="AC3246">
        <v>0.79</v>
      </c>
      <c r="AD3246">
        <v>391.58888723000001</v>
      </c>
      <c r="AE3246">
        <v>397.97536626999999</v>
      </c>
      <c r="AF3246">
        <v>390.50308708</v>
      </c>
      <c r="AG3246">
        <v>396.53421335000002</v>
      </c>
      <c r="AH3246" t="s">
        <v>12</v>
      </c>
      <c r="AI3246" t="s">
        <v>12</v>
      </c>
    </row>
    <row r="3247" spans="1:35" x14ac:dyDescent="0.25">
      <c r="A3247">
        <v>1652707800</v>
      </c>
      <c r="B3247">
        <v>42.589336299999999</v>
      </c>
      <c r="C3247">
        <v>43.874187650000003</v>
      </c>
      <c r="D3247">
        <v>41.812449440000002</v>
      </c>
      <c r="E3247">
        <v>42.659056919999998</v>
      </c>
      <c r="F3247">
        <v>42.589336299999999</v>
      </c>
      <c r="G3247">
        <v>43.874187650000003</v>
      </c>
      <c r="H3247">
        <v>41.812449440000002</v>
      </c>
      <c r="I3247">
        <v>42.659056919999998</v>
      </c>
      <c r="J3247">
        <v>4025.75</v>
      </c>
      <c r="K3247">
        <v>4046.5</v>
      </c>
      <c r="L3247">
        <v>3982.5</v>
      </c>
      <c r="M3247">
        <v>4007.75</v>
      </c>
      <c r="N3247">
        <v>4025</v>
      </c>
      <c r="O3247">
        <v>4043.5</v>
      </c>
      <c r="P3247">
        <v>3979.5</v>
      </c>
      <c r="Q3247">
        <v>4004.75</v>
      </c>
      <c r="R3247">
        <v>4013.02</v>
      </c>
      <c r="S3247">
        <v>4046.46</v>
      </c>
      <c r="T3247">
        <v>3983.99</v>
      </c>
      <c r="U3247">
        <v>4008.02</v>
      </c>
      <c r="V3247">
        <v>0.83</v>
      </c>
      <c r="W3247">
        <v>0.83</v>
      </c>
      <c r="X3247">
        <v>0.83</v>
      </c>
      <c r="Y3247">
        <v>0.83</v>
      </c>
      <c r="Z3247">
        <v>0.8</v>
      </c>
      <c r="AA3247">
        <v>0.8</v>
      </c>
      <c r="AB3247">
        <v>0.8</v>
      </c>
      <c r="AC3247">
        <v>0.8</v>
      </c>
      <c r="AD3247">
        <v>394.81667493999998</v>
      </c>
      <c r="AE3247">
        <v>398.75516819000001</v>
      </c>
      <c r="AF3247">
        <v>392.46739825999998</v>
      </c>
      <c r="AG3247">
        <v>394.92525495000001</v>
      </c>
      <c r="AH3247" t="s">
        <v>12</v>
      </c>
      <c r="AI3247" t="s">
        <v>12</v>
      </c>
    </row>
    <row r="3248" spans="1:35" x14ac:dyDescent="0.25">
      <c r="A3248">
        <v>1652794200</v>
      </c>
      <c r="B3248">
        <v>44.720795129999999</v>
      </c>
      <c r="C3248">
        <v>45.328360500000002</v>
      </c>
      <c r="D3248">
        <v>43.416023600000003</v>
      </c>
      <c r="E3248">
        <v>45.208839439999998</v>
      </c>
      <c r="F3248">
        <v>44.720795129999999</v>
      </c>
      <c r="G3248">
        <v>45.328360500000002</v>
      </c>
      <c r="H3248">
        <v>43.416023600000003</v>
      </c>
      <c r="I3248">
        <v>45.208839439999998</v>
      </c>
      <c r="J3248">
        <v>4005.75</v>
      </c>
      <c r="K3248">
        <v>4094.75</v>
      </c>
      <c r="L3248">
        <v>4004.75</v>
      </c>
      <c r="M3248">
        <v>4088.25</v>
      </c>
      <c r="N3248">
        <v>4002</v>
      </c>
      <c r="O3248">
        <v>4091.5</v>
      </c>
      <c r="P3248">
        <v>4000.5</v>
      </c>
      <c r="Q3248">
        <v>4084.75</v>
      </c>
      <c r="R3248">
        <v>4052</v>
      </c>
      <c r="S3248">
        <v>4090.72</v>
      </c>
      <c r="T3248">
        <v>4033.93</v>
      </c>
      <c r="U3248">
        <v>4088.84</v>
      </c>
      <c r="V3248">
        <v>0.83</v>
      </c>
      <c r="W3248">
        <v>0.83</v>
      </c>
      <c r="X3248">
        <v>0.83</v>
      </c>
      <c r="Y3248">
        <v>0.83</v>
      </c>
      <c r="Z3248">
        <v>0.8</v>
      </c>
      <c r="AA3248">
        <v>0.8</v>
      </c>
      <c r="AB3248">
        <v>0.8</v>
      </c>
      <c r="AC3248">
        <v>0.8</v>
      </c>
      <c r="AD3248">
        <v>401.28212126</v>
      </c>
      <c r="AE3248">
        <v>403.29578699000001</v>
      </c>
      <c r="AF3248">
        <v>397.38548065999998</v>
      </c>
      <c r="AG3248">
        <v>403.04901423000001</v>
      </c>
      <c r="AH3248" t="s">
        <v>12</v>
      </c>
      <c r="AI3248" t="s">
        <v>12</v>
      </c>
    </row>
    <row r="3249" spans="1:35" x14ac:dyDescent="0.25">
      <c r="A3249">
        <v>1652880600</v>
      </c>
      <c r="B3249">
        <v>43.645105630000003</v>
      </c>
      <c r="C3249">
        <v>43.740921669999999</v>
      </c>
      <c r="D3249">
        <v>39.352307699999997</v>
      </c>
      <c r="E3249">
        <v>39.820431829999997</v>
      </c>
      <c r="F3249">
        <v>43.645105630000003</v>
      </c>
      <c r="G3249">
        <v>43.740921669999999</v>
      </c>
      <c r="H3249">
        <v>39.352307699999997</v>
      </c>
      <c r="I3249">
        <v>39.820431829999997</v>
      </c>
      <c r="J3249">
        <v>4095.75</v>
      </c>
      <c r="K3249">
        <v>4098</v>
      </c>
      <c r="L3249">
        <v>3909.5</v>
      </c>
      <c r="M3249">
        <v>3925.5</v>
      </c>
      <c r="N3249">
        <v>4091.25</v>
      </c>
      <c r="O3249">
        <v>4095</v>
      </c>
      <c r="P3249">
        <v>3905.5</v>
      </c>
      <c r="Q3249">
        <v>3922.75</v>
      </c>
      <c r="R3249">
        <v>4051.98</v>
      </c>
      <c r="S3249">
        <v>4051.98</v>
      </c>
      <c r="T3249">
        <v>3911.91</v>
      </c>
      <c r="U3249">
        <v>3923.67</v>
      </c>
      <c r="V3249">
        <v>0.83</v>
      </c>
      <c r="W3249">
        <v>0.83</v>
      </c>
      <c r="X3249">
        <v>0.83</v>
      </c>
      <c r="Y3249">
        <v>0.83</v>
      </c>
      <c r="Z3249">
        <v>0.79</v>
      </c>
      <c r="AA3249">
        <v>0.79</v>
      </c>
      <c r="AB3249">
        <v>0.79</v>
      </c>
      <c r="AC3249">
        <v>0.79</v>
      </c>
      <c r="AD3249">
        <v>398.29123540000001</v>
      </c>
      <c r="AE3249">
        <v>398.58736271999999</v>
      </c>
      <c r="AF3249">
        <v>385.50840641000002</v>
      </c>
      <c r="AG3249">
        <v>386.80149568000002</v>
      </c>
      <c r="AH3249" t="s">
        <v>12</v>
      </c>
      <c r="AI3249" t="s">
        <v>12</v>
      </c>
    </row>
    <row r="3250" spans="1:35" x14ac:dyDescent="0.25">
      <c r="A3250">
        <v>1652967000</v>
      </c>
      <c r="B3250">
        <v>38.754702420000001</v>
      </c>
      <c r="C3250">
        <v>40.43795729</v>
      </c>
      <c r="D3250">
        <v>38.31645855</v>
      </c>
      <c r="E3250">
        <v>39.003704620000001</v>
      </c>
      <c r="F3250">
        <v>38.754702420000001</v>
      </c>
      <c r="G3250">
        <v>40.43795729</v>
      </c>
      <c r="H3250">
        <v>38.31645855</v>
      </c>
      <c r="I3250">
        <v>39.003704620000001</v>
      </c>
      <c r="J3250">
        <v>3914.5</v>
      </c>
      <c r="K3250">
        <v>3945.75</v>
      </c>
      <c r="L3250">
        <v>3859</v>
      </c>
      <c r="M3250">
        <v>3900.25</v>
      </c>
      <c r="N3250">
        <v>3916.5</v>
      </c>
      <c r="O3250">
        <v>3943.5</v>
      </c>
      <c r="P3250">
        <v>3856</v>
      </c>
      <c r="Q3250">
        <v>3897.75</v>
      </c>
      <c r="R3250">
        <v>3899</v>
      </c>
      <c r="S3250">
        <v>3945.96</v>
      </c>
      <c r="T3250">
        <v>3876.58</v>
      </c>
      <c r="U3250">
        <v>3900.78</v>
      </c>
      <c r="V3250">
        <v>0.83</v>
      </c>
      <c r="W3250">
        <v>0.83</v>
      </c>
      <c r="X3250">
        <v>0.83</v>
      </c>
      <c r="Y3250">
        <v>0.83</v>
      </c>
      <c r="Z3250">
        <v>0.79</v>
      </c>
      <c r="AA3250">
        <v>0.79</v>
      </c>
      <c r="AB3250">
        <v>0.79</v>
      </c>
      <c r="AC3250">
        <v>0.79</v>
      </c>
      <c r="AD3250">
        <v>383.60332069999998</v>
      </c>
      <c r="AE3250">
        <v>389.05206325</v>
      </c>
      <c r="AF3250">
        <v>382.11281322999997</v>
      </c>
      <c r="AG3250">
        <v>384.43247717999998</v>
      </c>
      <c r="AH3250" t="s">
        <v>12</v>
      </c>
      <c r="AI3250" t="s">
        <v>12</v>
      </c>
    </row>
    <row r="3251" spans="1:35" x14ac:dyDescent="0.25">
      <c r="A3251">
        <v>1653053400</v>
      </c>
      <c r="B3251">
        <v>40.169034910000001</v>
      </c>
      <c r="C3251">
        <v>40.328396320000003</v>
      </c>
      <c r="D3251">
        <v>36.334401030000002</v>
      </c>
      <c r="E3251">
        <v>39.073425229999998</v>
      </c>
      <c r="F3251">
        <v>40.169034910000001</v>
      </c>
      <c r="G3251">
        <v>40.328396320000003</v>
      </c>
      <c r="H3251">
        <v>36.334401030000002</v>
      </c>
      <c r="I3251">
        <v>39.073425229999998</v>
      </c>
      <c r="J3251">
        <v>3902.75</v>
      </c>
      <c r="K3251">
        <v>3951.25</v>
      </c>
      <c r="L3251">
        <v>3810</v>
      </c>
      <c r="M3251">
        <v>3901.75</v>
      </c>
      <c r="N3251">
        <v>3900.5</v>
      </c>
      <c r="O3251">
        <v>3949.5</v>
      </c>
      <c r="P3251">
        <v>3807.5</v>
      </c>
      <c r="Q3251">
        <v>3899.5</v>
      </c>
      <c r="R3251">
        <v>3927.76</v>
      </c>
      <c r="S3251">
        <v>3943.42</v>
      </c>
      <c r="T3251">
        <v>3810.32</v>
      </c>
      <c r="U3251">
        <v>3901.35</v>
      </c>
      <c r="V3251">
        <v>0.83</v>
      </c>
      <c r="W3251">
        <v>0.83</v>
      </c>
      <c r="X3251">
        <v>0.83</v>
      </c>
      <c r="Y3251">
        <v>0.83</v>
      </c>
      <c r="Z3251">
        <v>0.78</v>
      </c>
      <c r="AA3251">
        <v>0.78</v>
      </c>
      <c r="AB3251">
        <v>0.78</v>
      </c>
      <c r="AC3251">
        <v>0.78</v>
      </c>
      <c r="AD3251">
        <v>388.17355221999998</v>
      </c>
      <c r="AE3251">
        <v>391.90475636000002</v>
      </c>
      <c r="AF3251">
        <v>375.62762507999997</v>
      </c>
      <c r="AG3251">
        <v>384.60028265</v>
      </c>
      <c r="AH3251" t="s">
        <v>12</v>
      </c>
      <c r="AI3251" t="s">
        <v>12</v>
      </c>
    </row>
    <row r="3252" spans="1:35" x14ac:dyDescent="0.25">
      <c r="A3252">
        <v>1653312600</v>
      </c>
      <c r="B3252">
        <v>40.039553769999998</v>
      </c>
      <c r="C3252">
        <v>41.503686709999997</v>
      </c>
      <c r="D3252">
        <v>39.292547169999999</v>
      </c>
      <c r="E3252">
        <v>41.284564770000003</v>
      </c>
      <c r="F3252">
        <v>40.039553769999998</v>
      </c>
      <c r="G3252">
        <v>41.503686709999997</v>
      </c>
      <c r="H3252">
        <v>39.292547169999999</v>
      </c>
      <c r="I3252">
        <v>41.284564770000003</v>
      </c>
      <c r="J3252">
        <v>3910.5</v>
      </c>
      <c r="K3252">
        <v>3984.75</v>
      </c>
      <c r="L3252">
        <v>3909.5</v>
      </c>
      <c r="M3252">
        <v>3974.25</v>
      </c>
      <c r="N3252">
        <v>3910.5</v>
      </c>
      <c r="O3252">
        <v>3982.25</v>
      </c>
      <c r="P3252">
        <v>3906.5</v>
      </c>
      <c r="Q3252">
        <v>3971.75</v>
      </c>
      <c r="R3252">
        <v>3919.42</v>
      </c>
      <c r="S3252">
        <v>3981.88</v>
      </c>
      <c r="T3252">
        <v>3909.04</v>
      </c>
      <c r="U3252">
        <v>3973.76</v>
      </c>
      <c r="V3252">
        <v>0.83</v>
      </c>
      <c r="W3252">
        <v>0.83</v>
      </c>
      <c r="X3252">
        <v>0.83</v>
      </c>
      <c r="Y3252">
        <v>0.83</v>
      </c>
      <c r="Z3252">
        <v>0.78</v>
      </c>
      <c r="AA3252">
        <v>0.78</v>
      </c>
      <c r="AB3252">
        <v>0.78</v>
      </c>
      <c r="AC3252">
        <v>0.78</v>
      </c>
      <c r="AD3252">
        <v>387.75897399000002</v>
      </c>
      <c r="AE3252">
        <v>392.59572008999999</v>
      </c>
      <c r="AF3252">
        <v>385.34060092999999</v>
      </c>
      <c r="AG3252">
        <v>391.79617635</v>
      </c>
      <c r="AH3252" t="s">
        <v>12</v>
      </c>
      <c r="AI3252" t="s">
        <v>12</v>
      </c>
    </row>
    <row r="3253" spans="1:35" x14ac:dyDescent="0.25">
      <c r="A3253">
        <v>1653399000</v>
      </c>
      <c r="B3253">
        <v>39.890152450000002</v>
      </c>
      <c r="C3253">
        <v>40.705485250000002</v>
      </c>
      <c r="D3253">
        <v>38.147137049999998</v>
      </c>
      <c r="E3253">
        <v>40.338356410000003</v>
      </c>
      <c r="F3253">
        <v>39.890152450000002</v>
      </c>
      <c r="G3253">
        <v>40.705485250000002</v>
      </c>
      <c r="H3253">
        <v>38.147137049999998</v>
      </c>
      <c r="I3253">
        <v>40.338356410000003</v>
      </c>
      <c r="J3253">
        <v>3957.5</v>
      </c>
      <c r="K3253">
        <v>3970</v>
      </c>
      <c r="L3253">
        <v>3874.75</v>
      </c>
      <c r="M3253">
        <v>3942.75</v>
      </c>
      <c r="N3253">
        <v>3951.75</v>
      </c>
      <c r="O3253">
        <v>3954.5</v>
      </c>
      <c r="P3253">
        <v>3872</v>
      </c>
      <c r="Q3253">
        <v>3940.5</v>
      </c>
      <c r="R3253">
        <v>3942.94</v>
      </c>
      <c r="S3253">
        <v>3955.68</v>
      </c>
      <c r="T3253">
        <v>3875.13</v>
      </c>
      <c r="U3253">
        <v>3941.49</v>
      </c>
      <c r="V3253">
        <v>0.83</v>
      </c>
      <c r="W3253">
        <v>0.83</v>
      </c>
      <c r="X3253">
        <v>0.83</v>
      </c>
      <c r="Y3253">
        <v>0.83</v>
      </c>
      <c r="Z3253">
        <v>0.78</v>
      </c>
      <c r="AA3253">
        <v>0.78</v>
      </c>
      <c r="AB3253">
        <v>0.78</v>
      </c>
      <c r="AC3253">
        <v>0.78</v>
      </c>
      <c r="AD3253">
        <v>387.49245940999998</v>
      </c>
      <c r="AE3253">
        <v>390.04902520000002</v>
      </c>
      <c r="AF3253">
        <v>381.96474956999998</v>
      </c>
      <c r="AG3253">
        <v>388.80529049</v>
      </c>
      <c r="AH3253" t="s">
        <v>12</v>
      </c>
      <c r="AI3253" t="s">
        <v>12</v>
      </c>
    </row>
    <row r="3254" spans="1:35" x14ac:dyDescent="0.25">
      <c r="A3254">
        <v>1653485400</v>
      </c>
      <c r="B3254">
        <v>39.810471749999998</v>
      </c>
      <c r="C3254">
        <v>42.016631240000002</v>
      </c>
      <c r="D3254">
        <v>39.710870870000001</v>
      </c>
      <c r="E3254">
        <v>41.424005999999999</v>
      </c>
      <c r="F3254">
        <v>39.810471749999998</v>
      </c>
      <c r="G3254">
        <v>42.016631240000002</v>
      </c>
      <c r="H3254">
        <v>39.710870870000001</v>
      </c>
      <c r="I3254">
        <v>41.424005999999999</v>
      </c>
      <c r="J3254">
        <v>3955</v>
      </c>
      <c r="K3254">
        <v>4000</v>
      </c>
      <c r="L3254">
        <v>3916</v>
      </c>
      <c r="M3254">
        <v>3979.25</v>
      </c>
      <c r="N3254">
        <v>3950</v>
      </c>
      <c r="O3254">
        <v>3997.75</v>
      </c>
      <c r="P3254">
        <v>3913.5</v>
      </c>
      <c r="Q3254">
        <v>3976.75</v>
      </c>
      <c r="R3254">
        <v>3929.59</v>
      </c>
      <c r="S3254">
        <v>3999.33</v>
      </c>
      <c r="T3254">
        <v>3925.03</v>
      </c>
      <c r="U3254">
        <v>3978.74</v>
      </c>
      <c r="V3254">
        <v>0.83</v>
      </c>
      <c r="W3254">
        <v>0.83</v>
      </c>
      <c r="X3254">
        <v>0.83</v>
      </c>
      <c r="Y3254">
        <v>0.83</v>
      </c>
      <c r="Z3254">
        <v>0.78</v>
      </c>
      <c r="AA3254">
        <v>0.78</v>
      </c>
      <c r="AB3254">
        <v>0.78</v>
      </c>
      <c r="AC3254">
        <v>0.78</v>
      </c>
      <c r="AD3254">
        <v>387.24568663999997</v>
      </c>
      <c r="AE3254">
        <v>394.29351667999998</v>
      </c>
      <c r="AF3254">
        <v>386.83110841000001</v>
      </c>
      <c r="AG3254">
        <v>392.24036732000002</v>
      </c>
      <c r="AH3254" t="s">
        <v>12</v>
      </c>
      <c r="AI3254" t="s">
        <v>12</v>
      </c>
    </row>
    <row r="3255" spans="1:35" x14ac:dyDescent="0.25">
      <c r="A3255">
        <v>1653571800</v>
      </c>
      <c r="B3255">
        <v>41.772609080000002</v>
      </c>
      <c r="C3255">
        <v>44.382152140000002</v>
      </c>
      <c r="D3255">
        <v>41.712848559999998</v>
      </c>
      <c r="E3255">
        <v>43.854267479999997</v>
      </c>
      <c r="F3255">
        <v>41.772609080000002</v>
      </c>
      <c r="G3255">
        <v>44.382152140000002</v>
      </c>
      <c r="H3255">
        <v>41.712848559999998</v>
      </c>
      <c r="I3255">
        <v>43.854267479999997</v>
      </c>
      <c r="J3255">
        <v>3976.75</v>
      </c>
      <c r="K3255">
        <v>4076</v>
      </c>
      <c r="L3255">
        <v>3963.25</v>
      </c>
      <c r="M3255">
        <v>4058.5</v>
      </c>
      <c r="N3255">
        <v>3972.25</v>
      </c>
      <c r="O3255">
        <v>4073.5</v>
      </c>
      <c r="P3255">
        <v>3960.5</v>
      </c>
      <c r="Q3255">
        <v>4055.75</v>
      </c>
      <c r="R3255">
        <v>3984.6</v>
      </c>
      <c r="S3255">
        <v>4075.14</v>
      </c>
      <c r="T3255">
        <v>3984.6</v>
      </c>
      <c r="U3255">
        <v>4057.85</v>
      </c>
      <c r="V3255">
        <v>0.83</v>
      </c>
      <c r="W3255">
        <v>0.83</v>
      </c>
      <c r="X3255">
        <v>0.83</v>
      </c>
      <c r="Y3255">
        <v>0.83</v>
      </c>
      <c r="Z3255">
        <v>0.78</v>
      </c>
      <c r="AA3255">
        <v>0.78</v>
      </c>
      <c r="AB3255">
        <v>0.78</v>
      </c>
      <c r="AC3255">
        <v>0.78</v>
      </c>
      <c r="AD3255">
        <v>393.52358566999999</v>
      </c>
      <c r="AE3255">
        <v>401.78553769000001</v>
      </c>
      <c r="AF3255">
        <v>393.30642563999999</v>
      </c>
      <c r="AG3255">
        <v>400.07787019</v>
      </c>
      <c r="AH3255" t="s">
        <v>12</v>
      </c>
      <c r="AI3255" t="s">
        <v>12</v>
      </c>
    </row>
    <row r="3256" spans="1:35" x14ac:dyDescent="0.25">
      <c r="A3256">
        <v>1653658200</v>
      </c>
      <c r="B3256">
        <v>44.68095478</v>
      </c>
      <c r="C3256">
        <v>47.111216249999998</v>
      </c>
      <c r="D3256">
        <v>44.631154340000002</v>
      </c>
      <c r="E3256">
        <v>47.091296079999999</v>
      </c>
      <c r="F3256">
        <v>44.68095478</v>
      </c>
      <c r="G3256">
        <v>47.111216249999998</v>
      </c>
      <c r="H3256">
        <v>44.631154340000002</v>
      </c>
      <c r="I3256">
        <v>47.091296079999999</v>
      </c>
      <c r="J3256">
        <v>4048.5</v>
      </c>
      <c r="K3256">
        <v>4170.75</v>
      </c>
      <c r="L3256">
        <v>4044.25</v>
      </c>
      <c r="M3256">
        <v>4158.5</v>
      </c>
      <c r="N3256">
        <v>4047.5</v>
      </c>
      <c r="O3256">
        <v>4168.25</v>
      </c>
      <c r="P3256">
        <v>4041.25</v>
      </c>
      <c r="Q3256">
        <v>4155.75</v>
      </c>
      <c r="R3256">
        <v>4077.43</v>
      </c>
      <c r="S3256">
        <v>4158.49</v>
      </c>
      <c r="T3256">
        <v>4077.43</v>
      </c>
      <c r="U3256">
        <v>4158.2299999999996</v>
      </c>
      <c r="V3256">
        <v>0.83</v>
      </c>
      <c r="W3256">
        <v>0.83</v>
      </c>
      <c r="X3256">
        <v>0.83</v>
      </c>
      <c r="Y3256">
        <v>0.83</v>
      </c>
      <c r="Z3256">
        <v>0.78</v>
      </c>
      <c r="AA3256">
        <v>0.78</v>
      </c>
      <c r="AB3256">
        <v>0.78</v>
      </c>
      <c r="AC3256">
        <v>0.78</v>
      </c>
      <c r="AD3256">
        <v>402.6443069</v>
      </c>
      <c r="AE3256">
        <v>410.01797569000001</v>
      </c>
      <c r="AF3256">
        <v>402.43701778000002</v>
      </c>
      <c r="AG3256">
        <v>409.89942606</v>
      </c>
      <c r="AH3256" t="s">
        <v>12</v>
      </c>
      <c r="AI3256" t="s">
        <v>12</v>
      </c>
    </row>
    <row r="3257" spans="1:35" x14ac:dyDescent="0.25">
      <c r="A3257">
        <v>1654003800</v>
      </c>
      <c r="B3257">
        <v>46.463810530000003</v>
      </c>
      <c r="C3257">
        <v>47.469779420000002</v>
      </c>
      <c r="D3257">
        <v>45.288520149999997</v>
      </c>
      <c r="E3257">
        <v>46.264608770000002</v>
      </c>
      <c r="F3257">
        <v>46.463810530000003</v>
      </c>
      <c r="G3257">
        <v>47.469779420000002</v>
      </c>
      <c r="H3257">
        <v>45.288520149999997</v>
      </c>
      <c r="I3257">
        <v>46.264608770000002</v>
      </c>
      <c r="J3257">
        <v>4168</v>
      </c>
      <c r="K3257">
        <v>4204.75</v>
      </c>
      <c r="L3257">
        <v>4106</v>
      </c>
      <c r="M3257">
        <v>4134.5</v>
      </c>
      <c r="N3257">
        <v>4164.5</v>
      </c>
      <c r="O3257">
        <v>4202.25</v>
      </c>
      <c r="P3257">
        <v>4102.75</v>
      </c>
      <c r="Q3257">
        <v>4131.25</v>
      </c>
      <c r="R3257">
        <v>4151.09</v>
      </c>
      <c r="S3257">
        <v>4168.34</v>
      </c>
      <c r="T3257">
        <v>4104.88</v>
      </c>
      <c r="U3257">
        <v>4132.16</v>
      </c>
      <c r="V3257">
        <v>0.83</v>
      </c>
      <c r="W3257">
        <v>0.83</v>
      </c>
      <c r="X3257">
        <v>0.83</v>
      </c>
      <c r="Y3257">
        <v>0.83</v>
      </c>
      <c r="Z3257">
        <v>0.79</v>
      </c>
      <c r="AA3257">
        <v>0.79</v>
      </c>
      <c r="AB3257">
        <v>0.79</v>
      </c>
      <c r="AC3257">
        <v>0.79</v>
      </c>
      <c r="AD3257">
        <v>408.21150037000001</v>
      </c>
      <c r="AE3257">
        <v>411.08393531000002</v>
      </c>
      <c r="AF3257">
        <v>404.73693990999999</v>
      </c>
      <c r="AG3257">
        <v>407.59950393000003</v>
      </c>
      <c r="AH3257" t="s">
        <v>12</v>
      </c>
      <c r="AI3257" t="s">
        <v>12</v>
      </c>
    </row>
    <row r="3258" spans="1:35" x14ac:dyDescent="0.25">
      <c r="A3258">
        <v>1654090200</v>
      </c>
      <c r="B3258">
        <v>47.021575460000001</v>
      </c>
      <c r="C3258">
        <v>47.370178539999998</v>
      </c>
      <c r="D3258">
        <v>44.24271091</v>
      </c>
      <c r="E3258">
        <v>45.16899909</v>
      </c>
      <c r="F3258">
        <v>47.021575460000001</v>
      </c>
      <c r="G3258">
        <v>47.370178539999998</v>
      </c>
      <c r="H3258">
        <v>44.24271091</v>
      </c>
      <c r="I3258">
        <v>45.16899909</v>
      </c>
      <c r="J3258">
        <v>4137.25</v>
      </c>
      <c r="K3258">
        <v>4168.25</v>
      </c>
      <c r="L3258">
        <v>4074.25</v>
      </c>
      <c r="M3258">
        <v>4101.75</v>
      </c>
      <c r="N3258">
        <v>4138.5</v>
      </c>
      <c r="O3258">
        <v>4165</v>
      </c>
      <c r="P3258">
        <v>4071.5</v>
      </c>
      <c r="Q3258">
        <v>4099</v>
      </c>
      <c r="R3258">
        <v>4149.78</v>
      </c>
      <c r="S3258">
        <v>4166.54</v>
      </c>
      <c r="T3258">
        <v>4073.85</v>
      </c>
      <c r="U3258">
        <v>4101.24</v>
      </c>
      <c r="V3258">
        <v>0.83</v>
      </c>
      <c r="W3258">
        <v>0.83</v>
      </c>
      <c r="X3258">
        <v>0.83</v>
      </c>
      <c r="Y3258">
        <v>0.83</v>
      </c>
      <c r="Z3258">
        <v>0.8</v>
      </c>
      <c r="AA3258">
        <v>0.8</v>
      </c>
      <c r="AB3258">
        <v>0.8</v>
      </c>
      <c r="AC3258">
        <v>0.8</v>
      </c>
      <c r="AD3258">
        <v>409.81058786</v>
      </c>
      <c r="AE3258">
        <v>410.86677528000001</v>
      </c>
      <c r="AF3258">
        <v>401.67695767999999</v>
      </c>
      <c r="AG3258">
        <v>404.30261984999999</v>
      </c>
      <c r="AH3258" t="s">
        <v>12</v>
      </c>
      <c r="AI3258" t="s">
        <v>12</v>
      </c>
    </row>
    <row r="3259" spans="1:35" x14ac:dyDescent="0.25">
      <c r="A3259">
        <v>1654176600</v>
      </c>
      <c r="B3259">
        <v>45.099278480000002</v>
      </c>
      <c r="C3259">
        <v>47.723761660000001</v>
      </c>
      <c r="D3259">
        <v>44.282551259999998</v>
      </c>
      <c r="E3259">
        <v>47.688901360000003</v>
      </c>
      <c r="F3259">
        <v>45.099278480000002</v>
      </c>
      <c r="G3259">
        <v>47.723761660000001</v>
      </c>
      <c r="H3259">
        <v>44.282551259999998</v>
      </c>
      <c r="I3259">
        <v>47.688901360000003</v>
      </c>
      <c r="J3259">
        <v>4100</v>
      </c>
      <c r="K3259">
        <v>4181.75</v>
      </c>
      <c r="L3259">
        <v>4074.75</v>
      </c>
      <c r="M3259">
        <v>4178</v>
      </c>
      <c r="N3259">
        <v>4097.75</v>
      </c>
      <c r="O3259">
        <v>4179</v>
      </c>
      <c r="P3259">
        <v>4072.25</v>
      </c>
      <c r="Q3259">
        <v>4175.25</v>
      </c>
      <c r="R3259">
        <v>4095.41</v>
      </c>
      <c r="S3259">
        <v>4177.51</v>
      </c>
      <c r="T3259">
        <v>4074.37</v>
      </c>
      <c r="U3259">
        <v>4176.8100000000004</v>
      </c>
      <c r="V3259">
        <v>0.83</v>
      </c>
      <c r="W3259">
        <v>0.83</v>
      </c>
      <c r="X3259">
        <v>0.83</v>
      </c>
      <c r="Y3259">
        <v>0.83</v>
      </c>
      <c r="Z3259">
        <v>0.79</v>
      </c>
      <c r="AA3259">
        <v>0.79</v>
      </c>
      <c r="AB3259">
        <v>0.79</v>
      </c>
      <c r="AC3259">
        <v>0.79</v>
      </c>
      <c r="AD3259">
        <v>404.13481437000002</v>
      </c>
      <c r="AE3259">
        <v>412.05128452999998</v>
      </c>
      <c r="AF3259">
        <v>401.78553769000001</v>
      </c>
      <c r="AG3259">
        <v>412.00192998</v>
      </c>
      <c r="AH3259" t="s">
        <v>12</v>
      </c>
      <c r="AI3259" t="s">
        <v>12</v>
      </c>
    </row>
    <row r="3260" spans="1:35" x14ac:dyDescent="0.25">
      <c r="A3260">
        <v>1654263000</v>
      </c>
      <c r="B3260">
        <v>45.985726309999997</v>
      </c>
      <c r="C3260">
        <v>46.552056909999997</v>
      </c>
      <c r="D3260">
        <v>45.004657639999998</v>
      </c>
      <c r="E3260">
        <v>45.368200850000001</v>
      </c>
      <c r="F3260">
        <v>45.985726309999997</v>
      </c>
      <c r="G3260">
        <v>46.552056909999997</v>
      </c>
      <c r="H3260">
        <v>45.004657639999998</v>
      </c>
      <c r="I3260">
        <v>45.368200850000001</v>
      </c>
      <c r="J3260">
        <v>4182</v>
      </c>
      <c r="K3260">
        <v>4191</v>
      </c>
      <c r="L3260">
        <v>4098</v>
      </c>
      <c r="M3260">
        <v>4109.5</v>
      </c>
      <c r="N3260">
        <v>4177.75</v>
      </c>
      <c r="O3260">
        <v>4189</v>
      </c>
      <c r="P3260">
        <v>4096.75</v>
      </c>
      <c r="Q3260">
        <v>4107</v>
      </c>
      <c r="R3260">
        <v>4137.57</v>
      </c>
      <c r="S3260">
        <v>4142.67</v>
      </c>
      <c r="T3260">
        <v>4098.67</v>
      </c>
      <c r="U3260">
        <v>4108.55</v>
      </c>
      <c r="V3260">
        <v>0.83</v>
      </c>
      <c r="W3260">
        <v>0.83</v>
      </c>
      <c r="X3260">
        <v>0.83</v>
      </c>
      <c r="Y3260">
        <v>0.83</v>
      </c>
      <c r="Z3260">
        <v>0.78</v>
      </c>
      <c r="AA3260">
        <v>0.78</v>
      </c>
      <c r="AB3260">
        <v>0.78</v>
      </c>
      <c r="AC3260">
        <v>0.78</v>
      </c>
      <c r="AD3260">
        <v>407.07634567999997</v>
      </c>
      <c r="AE3260">
        <v>408.69517499</v>
      </c>
      <c r="AF3260">
        <v>404.22365257000001</v>
      </c>
      <c r="AG3260">
        <v>405.24035634000001</v>
      </c>
      <c r="AH3260" t="s">
        <v>12</v>
      </c>
      <c r="AI3260" t="s">
        <v>12</v>
      </c>
    </row>
    <row r="3261" spans="1:35" x14ac:dyDescent="0.25">
      <c r="A3261">
        <v>1654522200</v>
      </c>
      <c r="B3261">
        <v>46.752653080000002</v>
      </c>
      <c r="C3261">
        <v>47.360218449999998</v>
      </c>
      <c r="D3261">
        <v>45.358240760000001</v>
      </c>
      <c r="E3261">
        <v>45.736724109999997</v>
      </c>
      <c r="F3261">
        <v>46.752653080000002</v>
      </c>
      <c r="G3261">
        <v>47.360218449999998</v>
      </c>
      <c r="H3261">
        <v>45.358240760000001</v>
      </c>
      <c r="I3261">
        <v>45.736724109999997</v>
      </c>
      <c r="J3261">
        <v>4117</v>
      </c>
      <c r="K3261">
        <v>4170.75</v>
      </c>
      <c r="L3261">
        <v>4107.25</v>
      </c>
      <c r="M3261">
        <v>4123</v>
      </c>
      <c r="N3261">
        <v>4110.5</v>
      </c>
      <c r="O3261">
        <v>4168.25</v>
      </c>
      <c r="P3261">
        <v>4104.5</v>
      </c>
      <c r="Q3261">
        <v>4120.5</v>
      </c>
      <c r="R3261">
        <v>4134.72</v>
      </c>
      <c r="S3261">
        <v>4168.78</v>
      </c>
      <c r="T3261">
        <v>4109.18</v>
      </c>
      <c r="U3261">
        <v>4121.4399999999996</v>
      </c>
      <c r="V3261">
        <v>0.83</v>
      </c>
      <c r="W3261">
        <v>0.83</v>
      </c>
      <c r="X3261">
        <v>0.83</v>
      </c>
      <c r="Y3261">
        <v>0.83</v>
      </c>
      <c r="Z3261">
        <v>0.78</v>
      </c>
      <c r="AA3261">
        <v>0.78</v>
      </c>
      <c r="AB3261">
        <v>0.78</v>
      </c>
      <c r="AC3261">
        <v>0.78</v>
      </c>
      <c r="AD3261">
        <v>409.42562235999998</v>
      </c>
      <c r="AE3261">
        <v>411.23101186999997</v>
      </c>
      <c r="AF3261">
        <v>405.25249755999999</v>
      </c>
      <c r="AG3261">
        <v>406.47422014</v>
      </c>
      <c r="AH3261" t="s">
        <v>12</v>
      </c>
      <c r="AI3261" t="s">
        <v>12</v>
      </c>
    </row>
    <row r="3262" spans="1:35" x14ac:dyDescent="0.25">
      <c r="A3262">
        <v>1654608600</v>
      </c>
      <c r="B3262">
        <v>44.521593369999998</v>
      </c>
      <c r="C3262">
        <v>47.230737310000002</v>
      </c>
      <c r="D3262">
        <v>44.362231960000003</v>
      </c>
      <c r="E3262">
        <v>47.05145572</v>
      </c>
      <c r="F3262">
        <v>44.521593369999998</v>
      </c>
      <c r="G3262">
        <v>47.230737310000002</v>
      </c>
      <c r="H3262">
        <v>44.362231960000003</v>
      </c>
      <c r="I3262">
        <v>47.05145572</v>
      </c>
      <c r="J3262">
        <v>4121.75</v>
      </c>
      <c r="K3262">
        <v>4166.25</v>
      </c>
      <c r="L3262">
        <v>4078.25</v>
      </c>
      <c r="M3262">
        <v>4161</v>
      </c>
      <c r="N3262">
        <v>4122</v>
      </c>
      <c r="O3262">
        <v>4164</v>
      </c>
      <c r="P3262">
        <v>4076</v>
      </c>
      <c r="Q3262">
        <v>4158.75</v>
      </c>
      <c r="R3262">
        <v>4096.47</v>
      </c>
      <c r="S3262">
        <v>4164.8599999999997</v>
      </c>
      <c r="T3262">
        <v>4080.19</v>
      </c>
      <c r="U3262">
        <v>4160.67</v>
      </c>
      <c r="V3262">
        <v>0.83</v>
      </c>
      <c r="W3262">
        <v>0.83</v>
      </c>
      <c r="X3262">
        <v>0.83</v>
      </c>
      <c r="Y3262">
        <v>0.83</v>
      </c>
      <c r="Z3262">
        <v>0.77</v>
      </c>
      <c r="AA3262">
        <v>0.77</v>
      </c>
      <c r="AB3262">
        <v>0.77</v>
      </c>
      <c r="AC3262">
        <v>0.77</v>
      </c>
      <c r="AD3262">
        <v>402.83185420000001</v>
      </c>
      <c r="AE3262">
        <v>410.84703345999998</v>
      </c>
      <c r="AF3262">
        <v>402.34817958999997</v>
      </c>
      <c r="AG3262">
        <v>410.37322976000002</v>
      </c>
      <c r="AH3262" t="s">
        <v>12</v>
      </c>
      <c r="AI3262" t="s">
        <v>12</v>
      </c>
    </row>
    <row r="3263" spans="1:35" x14ac:dyDescent="0.25">
      <c r="A3263">
        <v>1654695000</v>
      </c>
      <c r="B3263">
        <v>46.443890359999997</v>
      </c>
      <c r="C3263">
        <v>47.086316029999999</v>
      </c>
      <c r="D3263">
        <v>45.238719709999998</v>
      </c>
      <c r="E3263">
        <v>45.547482440000003</v>
      </c>
      <c r="F3263">
        <v>46.443890359999997</v>
      </c>
      <c r="G3263">
        <v>47.086316029999999</v>
      </c>
      <c r="H3263">
        <v>45.238719709999998</v>
      </c>
      <c r="I3263">
        <v>45.547482440000003</v>
      </c>
      <c r="J3263">
        <v>4154.25</v>
      </c>
      <c r="K3263">
        <v>4161.75</v>
      </c>
      <c r="L3263">
        <v>4107.25</v>
      </c>
      <c r="M3263">
        <v>4116</v>
      </c>
      <c r="N3263">
        <v>4150.75</v>
      </c>
      <c r="O3263">
        <v>4160</v>
      </c>
      <c r="P3263">
        <v>4105.25</v>
      </c>
      <c r="Q3263">
        <v>4114</v>
      </c>
      <c r="R3263">
        <v>4147.12</v>
      </c>
      <c r="S3263">
        <v>4160.1400000000003</v>
      </c>
      <c r="T3263">
        <v>4107.2</v>
      </c>
      <c r="U3263">
        <v>4115.78</v>
      </c>
      <c r="V3263">
        <v>0.83</v>
      </c>
      <c r="W3263">
        <v>0.83</v>
      </c>
      <c r="X3263">
        <v>0.83</v>
      </c>
      <c r="Y3263">
        <v>0.83</v>
      </c>
      <c r="Z3263">
        <v>0.76</v>
      </c>
      <c r="AA3263">
        <v>0.76</v>
      </c>
      <c r="AB3263">
        <v>0.76</v>
      </c>
      <c r="AC3263">
        <v>0.76</v>
      </c>
      <c r="AD3263">
        <v>408.58659497000002</v>
      </c>
      <c r="AE3263">
        <v>410.45219703999999</v>
      </c>
      <c r="AF3263">
        <v>405.08242177</v>
      </c>
      <c r="AG3263">
        <v>405.91157824999999</v>
      </c>
      <c r="AH3263" t="s">
        <v>12</v>
      </c>
      <c r="AI3263" t="s">
        <v>12</v>
      </c>
    </row>
    <row r="3264" spans="1:35" x14ac:dyDescent="0.25">
      <c r="A3264">
        <v>1654781400</v>
      </c>
      <c r="B3264">
        <v>44.900076720000001</v>
      </c>
      <c r="C3264">
        <v>45.671983539999999</v>
      </c>
      <c r="D3264">
        <v>42.260653400000002</v>
      </c>
      <c r="E3264">
        <v>42.270613480000002</v>
      </c>
      <c r="F3264">
        <v>44.900076720000001</v>
      </c>
      <c r="G3264">
        <v>45.671983539999999</v>
      </c>
      <c r="H3264">
        <v>42.260653400000002</v>
      </c>
      <c r="I3264">
        <v>42.270613480000002</v>
      </c>
      <c r="J3264">
        <v>4117.75</v>
      </c>
      <c r="K3264">
        <v>4145.75</v>
      </c>
      <c r="L3264">
        <v>4016</v>
      </c>
      <c r="M3264">
        <v>4017.5</v>
      </c>
      <c r="N3264">
        <v>4116</v>
      </c>
      <c r="O3264">
        <v>4144.25</v>
      </c>
      <c r="P3264">
        <v>4014.75</v>
      </c>
      <c r="Q3264">
        <v>4016.25</v>
      </c>
      <c r="R3264">
        <v>4101.6499999999996</v>
      </c>
      <c r="S3264">
        <v>4119.1000000000004</v>
      </c>
      <c r="T3264">
        <v>4017.17</v>
      </c>
      <c r="U3264">
        <v>4017.81</v>
      </c>
      <c r="V3264">
        <v>0.83</v>
      </c>
      <c r="W3264">
        <v>0.83</v>
      </c>
      <c r="X3264">
        <v>0.83</v>
      </c>
      <c r="Y3264">
        <v>0.83</v>
      </c>
      <c r="Z3264">
        <v>0.75</v>
      </c>
      <c r="AA3264">
        <v>0.75</v>
      </c>
      <c r="AB3264">
        <v>0.75</v>
      </c>
      <c r="AC3264">
        <v>0.75</v>
      </c>
      <c r="AD3264">
        <v>404.05584708999999</v>
      </c>
      <c r="AE3264">
        <v>406.42486559000002</v>
      </c>
      <c r="AF3264">
        <v>396.25782786000002</v>
      </c>
      <c r="AG3264">
        <v>396.25782786000002</v>
      </c>
      <c r="AH3264" t="s">
        <v>12</v>
      </c>
      <c r="AI3264" t="s">
        <v>12</v>
      </c>
    </row>
    <row r="3265" spans="1:35" x14ac:dyDescent="0.25">
      <c r="A3265">
        <v>1654867800</v>
      </c>
      <c r="B3265">
        <v>40.178995</v>
      </c>
      <c r="C3265">
        <v>40.45678186</v>
      </c>
      <c r="D3265">
        <v>38.536078490000001</v>
      </c>
      <c r="E3265">
        <v>38.575420829999999</v>
      </c>
      <c r="F3265">
        <v>40.178995</v>
      </c>
      <c r="G3265">
        <v>40.45678186</v>
      </c>
      <c r="H3265">
        <v>38.536078490000001</v>
      </c>
      <c r="I3265">
        <v>38.575420829999999</v>
      </c>
      <c r="J3265">
        <v>4030.75</v>
      </c>
      <c r="K3265">
        <v>4040.5</v>
      </c>
      <c r="L3265">
        <v>3910</v>
      </c>
      <c r="M3265">
        <v>3913</v>
      </c>
      <c r="N3265">
        <v>4026</v>
      </c>
      <c r="O3265">
        <v>4030.5</v>
      </c>
      <c r="P3265">
        <v>3896.5</v>
      </c>
      <c r="Q3265">
        <v>3900.5</v>
      </c>
      <c r="R3265">
        <v>3974.39</v>
      </c>
      <c r="S3265">
        <v>3974.39</v>
      </c>
      <c r="T3265">
        <v>3900.16</v>
      </c>
      <c r="U3265">
        <v>3900.85</v>
      </c>
      <c r="V3265">
        <v>0.83</v>
      </c>
      <c r="W3265">
        <v>0.83</v>
      </c>
      <c r="X3265">
        <v>0.83</v>
      </c>
      <c r="Y3265">
        <v>0.83</v>
      </c>
      <c r="Z3265">
        <v>0.75</v>
      </c>
      <c r="AA3265">
        <v>0.75</v>
      </c>
      <c r="AB3265">
        <v>0.75</v>
      </c>
      <c r="AC3265">
        <v>0.75</v>
      </c>
      <c r="AD3265">
        <v>389.78251061999998</v>
      </c>
      <c r="AE3265">
        <v>390.66862225</v>
      </c>
      <c r="AF3265">
        <v>384.71873357999999</v>
      </c>
      <c r="AG3265">
        <v>384.76808813000002</v>
      </c>
      <c r="AH3265" t="s">
        <v>12</v>
      </c>
      <c r="AI3265" t="s">
        <v>12</v>
      </c>
    </row>
    <row r="3266" spans="1:35" x14ac:dyDescent="0.25">
      <c r="A3266">
        <v>1655127000</v>
      </c>
      <c r="B3266">
        <v>35.617274700000003</v>
      </c>
      <c r="C3266">
        <v>36.175039630000001</v>
      </c>
      <c r="D3266">
        <v>33.655137359999998</v>
      </c>
      <c r="E3266">
        <v>34.163101849999997</v>
      </c>
      <c r="F3266">
        <v>35.617274700000003</v>
      </c>
      <c r="G3266">
        <v>36.175039630000001</v>
      </c>
      <c r="H3266">
        <v>33.655137359999998</v>
      </c>
      <c r="I3266">
        <v>34.163101849999997</v>
      </c>
      <c r="J3266">
        <v>3900</v>
      </c>
      <c r="K3266">
        <v>3900</v>
      </c>
      <c r="L3266">
        <v>3750</v>
      </c>
      <c r="M3266">
        <v>3766.5</v>
      </c>
      <c r="N3266">
        <v>3877.25</v>
      </c>
      <c r="O3266">
        <v>3878.5</v>
      </c>
      <c r="P3266">
        <v>3735.25</v>
      </c>
      <c r="Q3266">
        <v>3753.5</v>
      </c>
      <c r="R3266">
        <v>3838.15</v>
      </c>
      <c r="S3266">
        <v>3838.15</v>
      </c>
      <c r="T3266">
        <v>3734.3</v>
      </c>
      <c r="U3266">
        <v>3749.64</v>
      </c>
      <c r="V3266">
        <v>0.83</v>
      </c>
      <c r="W3266">
        <v>0.83</v>
      </c>
      <c r="X3266">
        <v>0.83</v>
      </c>
      <c r="Y3266">
        <v>0.83</v>
      </c>
      <c r="Z3266">
        <v>0.73</v>
      </c>
      <c r="AA3266">
        <v>0.73</v>
      </c>
      <c r="AB3266">
        <v>0.73</v>
      </c>
      <c r="AC3266">
        <v>0.73</v>
      </c>
      <c r="AD3266">
        <v>374.94653226000003</v>
      </c>
      <c r="AE3266">
        <v>376.8812307</v>
      </c>
      <c r="AF3266">
        <v>368.48108594000001</v>
      </c>
      <c r="AG3266">
        <v>370.15914070999997</v>
      </c>
      <c r="AH3266" t="s">
        <v>12</v>
      </c>
      <c r="AI3266" t="s">
        <v>12</v>
      </c>
    </row>
    <row r="3267" spans="1:35" x14ac:dyDescent="0.25">
      <c r="A3267">
        <v>1655213400</v>
      </c>
      <c r="B3267">
        <v>34.661106250000003</v>
      </c>
      <c r="C3267">
        <v>34.939988710000002</v>
      </c>
      <c r="D3267">
        <v>32.938110629999997</v>
      </c>
      <c r="E3267">
        <v>33.82445886</v>
      </c>
      <c r="F3267">
        <v>34.661106250000003</v>
      </c>
      <c r="G3267">
        <v>34.939988710000002</v>
      </c>
      <c r="H3267">
        <v>32.938110629999997</v>
      </c>
      <c r="I3267">
        <v>33.82445886</v>
      </c>
      <c r="J3267">
        <v>3778.75</v>
      </c>
      <c r="K3267">
        <v>3814</v>
      </c>
      <c r="L3267">
        <v>3725</v>
      </c>
      <c r="M3267">
        <v>3755.25</v>
      </c>
      <c r="N3267">
        <v>3760.75</v>
      </c>
      <c r="O3267">
        <v>3807.5</v>
      </c>
      <c r="P3267">
        <v>3708.5</v>
      </c>
      <c r="Q3267">
        <v>3740.25</v>
      </c>
      <c r="R3267">
        <v>3763.52</v>
      </c>
      <c r="S3267">
        <v>3778.18</v>
      </c>
      <c r="T3267">
        <v>3705.68</v>
      </c>
      <c r="U3267">
        <v>3735.47</v>
      </c>
      <c r="V3267">
        <v>0.83</v>
      </c>
      <c r="W3267">
        <v>0.83</v>
      </c>
      <c r="X3267">
        <v>0.83</v>
      </c>
      <c r="Y3267">
        <v>0.83</v>
      </c>
      <c r="Z3267">
        <v>0.69</v>
      </c>
      <c r="AA3267">
        <v>0.69</v>
      </c>
      <c r="AB3267">
        <v>0.69</v>
      </c>
      <c r="AC3267">
        <v>0.69</v>
      </c>
      <c r="AD3267">
        <v>371.98525913999998</v>
      </c>
      <c r="AE3267">
        <v>373.06118837000002</v>
      </c>
      <c r="AF3267">
        <v>365.80606920999998</v>
      </c>
      <c r="AG3267">
        <v>369.04372783000002</v>
      </c>
      <c r="AH3267" t="s">
        <v>12</v>
      </c>
      <c r="AI3267" t="s">
        <v>12</v>
      </c>
    </row>
    <row r="3268" spans="1:35" x14ac:dyDescent="0.25">
      <c r="A3268">
        <v>1655299800</v>
      </c>
      <c r="B3268">
        <v>34.76070713</v>
      </c>
      <c r="C3268">
        <v>36.553522970000003</v>
      </c>
      <c r="D3268">
        <v>33.35633472</v>
      </c>
      <c r="E3268">
        <v>35.248751439999999</v>
      </c>
      <c r="F3268">
        <v>34.76070713</v>
      </c>
      <c r="G3268">
        <v>36.553522970000003</v>
      </c>
      <c r="H3268">
        <v>33.35633472</v>
      </c>
      <c r="I3268">
        <v>35.248751439999999</v>
      </c>
      <c r="J3268">
        <v>3767</v>
      </c>
      <c r="K3268">
        <v>3852.75</v>
      </c>
      <c r="L3268">
        <v>3744</v>
      </c>
      <c r="M3268">
        <v>3808.25</v>
      </c>
      <c r="N3268">
        <v>3743.5</v>
      </c>
      <c r="O3268">
        <v>3843</v>
      </c>
      <c r="P3268">
        <v>3723.5</v>
      </c>
      <c r="Q3268">
        <v>3793.5</v>
      </c>
      <c r="R3268">
        <v>3764.05</v>
      </c>
      <c r="S3268">
        <v>3837.56</v>
      </c>
      <c r="T3268">
        <v>3722.3</v>
      </c>
      <c r="U3268">
        <v>3790</v>
      </c>
      <c r="V3268">
        <v>0.83</v>
      </c>
      <c r="W3268">
        <v>0.83</v>
      </c>
      <c r="X3268">
        <v>0.83</v>
      </c>
      <c r="Y3268">
        <v>0.83</v>
      </c>
      <c r="Z3268">
        <v>0.7</v>
      </c>
      <c r="AA3268">
        <v>0.7</v>
      </c>
      <c r="AB3268">
        <v>0.7</v>
      </c>
      <c r="AC3268">
        <v>0.7</v>
      </c>
      <c r="AD3268">
        <v>372.48867557</v>
      </c>
      <c r="AE3268">
        <v>378.94425097999999</v>
      </c>
      <c r="AF3268">
        <v>367.31631850999997</v>
      </c>
      <c r="AG3268">
        <v>374.30492308999999</v>
      </c>
      <c r="AH3268" t="s">
        <v>12</v>
      </c>
      <c r="AI3268" t="s">
        <v>12</v>
      </c>
    </row>
    <row r="3269" spans="1:35" x14ac:dyDescent="0.25">
      <c r="A3269">
        <v>1655386200</v>
      </c>
      <c r="B3269">
        <v>32.838410140000001</v>
      </c>
      <c r="C3269">
        <v>32.947971109999997</v>
      </c>
      <c r="D3269">
        <v>31.035634219999999</v>
      </c>
      <c r="E3269">
        <v>31.872281610000002</v>
      </c>
      <c r="F3269">
        <v>32.838410140000001</v>
      </c>
      <c r="G3269">
        <v>32.947971109999997</v>
      </c>
      <c r="H3269">
        <v>31.035634219999999</v>
      </c>
      <c r="I3269">
        <v>31.872281610000002</v>
      </c>
      <c r="J3269">
        <v>3827.5</v>
      </c>
      <c r="K3269">
        <v>3848</v>
      </c>
      <c r="L3269">
        <v>3657.75</v>
      </c>
      <c r="M3269">
        <v>3685.5</v>
      </c>
      <c r="N3269">
        <v>3799</v>
      </c>
      <c r="O3269">
        <v>3833.25</v>
      </c>
      <c r="P3269">
        <v>3642</v>
      </c>
      <c r="Q3269">
        <v>3671.25</v>
      </c>
      <c r="R3269">
        <v>3728.18</v>
      </c>
      <c r="S3269">
        <v>3728.18</v>
      </c>
      <c r="T3269">
        <v>3639.77</v>
      </c>
      <c r="U3269">
        <v>3666.76</v>
      </c>
      <c r="V3269">
        <v>1.58</v>
      </c>
      <c r="W3269">
        <v>1.58</v>
      </c>
      <c r="X3269">
        <v>1.58</v>
      </c>
      <c r="Y3269">
        <v>1.58</v>
      </c>
      <c r="Z3269">
        <v>1.45</v>
      </c>
      <c r="AA3269">
        <v>1.45</v>
      </c>
      <c r="AB3269">
        <v>1.45</v>
      </c>
      <c r="AC3269">
        <v>1.45</v>
      </c>
      <c r="AD3269">
        <v>365.72710193</v>
      </c>
      <c r="AE3269">
        <v>366.15155107999999</v>
      </c>
      <c r="AF3269">
        <v>359.38000782</v>
      </c>
      <c r="AG3269">
        <v>361.91693050999999</v>
      </c>
      <c r="AH3269" t="s">
        <v>12</v>
      </c>
      <c r="AI3269" t="s">
        <v>12</v>
      </c>
    </row>
    <row r="3270" spans="1:35" x14ac:dyDescent="0.25">
      <c r="A3270">
        <v>1655472600</v>
      </c>
      <c r="B3270">
        <v>31.872281610000002</v>
      </c>
      <c r="C3270">
        <v>32.86829041</v>
      </c>
      <c r="D3270">
        <v>30.995793859999999</v>
      </c>
      <c r="E3270">
        <v>31.942002219999999</v>
      </c>
      <c r="F3270">
        <v>31.872281610000002</v>
      </c>
      <c r="G3270">
        <v>32.86829041</v>
      </c>
      <c r="H3270">
        <v>30.995793859999999</v>
      </c>
      <c r="I3270">
        <v>31.942002219999999</v>
      </c>
      <c r="J3270">
        <v>3698.5</v>
      </c>
      <c r="K3270">
        <v>3726</v>
      </c>
      <c r="L3270">
        <v>3657</v>
      </c>
      <c r="M3270">
        <v>3690.75</v>
      </c>
      <c r="N3270">
        <v>3680.5</v>
      </c>
      <c r="O3270">
        <v>3713.5</v>
      </c>
      <c r="P3270">
        <v>3639</v>
      </c>
      <c r="Q3270">
        <v>3675.75</v>
      </c>
      <c r="R3270">
        <v>3665.9</v>
      </c>
      <c r="S3270">
        <v>3707.71</v>
      </c>
      <c r="T3270">
        <v>3636.87</v>
      </c>
      <c r="U3270">
        <v>3674.85</v>
      </c>
      <c r="V3270">
        <v>1.58</v>
      </c>
      <c r="W3270">
        <v>1.58</v>
      </c>
      <c r="X3270">
        <v>1.58</v>
      </c>
      <c r="Y3270">
        <v>1.58</v>
      </c>
      <c r="Z3270">
        <v>1.45</v>
      </c>
      <c r="AA3270">
        <v>1.45</v>
      </c>
      <c r="AB3270">
        <v>1.45</v>
      </c>
      <c r="AC3270">
        <v>1.45</v>
      </c>
      <c r="AD3270">
        <v>362.35002356000001</v>
      </c>
      <c r="AE3270">
        <v>366.18656590000001</v>
      </c>
      <c r="AF3270">
        <v>359.03889916000003</v>
      </c>
      <c r="AG3270">
        <v>362.69699766999997</v>
      </c>
      <c r="AH3270" t="s">
        <v>12</v>
      </c>
      <c r="AI3270" t="s">
        <v>12</v>
      </c>
    </row>
    <row r="3271" spans="1:35" x14ac:dyDescent="0.25">
      <c r="A3271">
        <v>1655818200</v>
      </c>
      <c r="B3271">
        <v>33.525656220000002</v>
      </c>
      <c r="C3271">
        <v>34.74078695</v>
      </c>
      <c r="D3271">
        <v>33.505736040000002</v>
      </c>
      <c r="E3271">
        <v>34.362303609999998</v>
      </c>
      <c r="F3271">
        <v>33.525656220000002</v>
      </c>
      <c r="G3271">
        <v>34.74078695</v>
      </c>
      <c r="H3271">
        <v>33.505736040000002</v>
      </c>
      <c r="I3271">
        <v>34.362303609999998</v>
      </c>
      <c r="J3271">
        <v>3708</v>
      </c>
      <c r="K3271">
        <v>3797.25</v>
      </c>
      <c r="L3271">
        <v>3678.75</v>
      </c>
      <c r="M3271">
        <v>3783.25</v>
      </c>
      <c r="N3271">
        <v>3684</v>
      </c>
      <c r="O3271">
        <v>3783.75</v>
      </c>
      <c r="P3271">
        <v>3661.5</v>
      </c>
      <c r="Q3271">
        <v>3767.75</v>
      </c>
      <c r="R3271">
        <v>3715.31</v>
      </c>
      <c r="S3271">
        <v>3779.65</v>
      </c>
      <c r="T3271">
        <v>3715.31</v>
      </c>
      <c r="U3271">
        <v>3764.8</v>
      </c>
      <c r="V3271">
        <v>1.58</v>
      </c>
      <c r="W3271">
        <v>1.58</v>
      </c>
      <c r="X3271">
        <v>1.58</v>
      </c>
      <c r="Y3271">
        <v>1.58</v>
      </c>
      <c r="Z3271">
        <v>1.45</v>
      </c>
      <c r="AA3271">
        <v>1.45</v>
      </c>
      <c r="AB3271">
        <v>1.45</v>
      </c>
      <c r="AC3271">
        <v>1.45</v>
      </c>
      <c r="AD3271">
        <v>368.67486596999998</v>
      </c>
      <c r="AE3271">
        <v>373.26979459</v>
      </c>
      <c r="AF3271">
        <v>368.59555760000001</v>
      </c>
      <c r="AG3271">
        <v>371.82737363000001</v>
      </c>
      <c r="AH3271" t="s">
        <v>12</v>
      </c>
      <c r="AI3271" t="s">
        <v>12</v>
      </c>
    </row>
    <row r="3272" spans="1:35" x14ac:dyDescent="0.25">
      <c r="A3272">
        <v>1655904600</v>
      </c>
      <c r="B3272">
        <v>33.1272527</v>
      </c>
      <c r="C3272">
        <v>35.358312410000003</v>
      </c>
      <c r="D3272">
        <v>33.017691730000003</v>
      </c>
      <c r="E3272">
        <v>34.153141759999997</v>
      </c>
      <c r="F3272">
        <v>33.1272527</v>
      </c>
      <c r="G3272">
        <v>35.358312410000003</v>
      </c>
      <c r="H3272">
        <v>33.017691730000003</v>
      </c>
      <c r="I3272">
        <v>34.153141759999997</v>
      </c>
      <c r="J3272">
        <v>3777</v>
      </c>
      <c r="K3272">
        <v>3820.25</v>
      </c>
      <c r="L3272">
        <v>3710</v>
      </c>
      <c r="M3272">
        <v>3778</v>
      </c>
      <c r="N3272">
        <v>3766.25</v>
      </c>
      <c r="O3272">
        <v>3805.5</v>
      </c>
      <c r="P3272">
        <v>3693.25</v>
      </c>
      <c r="Q3272">
        <v>3762.75</v>
      </c>
      <c r="R3272">
        <v>3733.89</v>
      </c>
      <c r="S3272">
        <v>3801.79</v>
      </c>
      <c r="T3272">
        <v>3717.69</v>
      </c>
      <c r="U3272">
        <v>3759.9</v>
      </c>
      <c r="V3272">
        <v>1.58</v>
      </c>
      <c r="W3272">
        <v>1.58</v>
      </c>
      <c r="X3272">
        <v>1.58</v>
      </c>
      <c r="Y3272">
        <v>1.58</v>
      </c>
      <c r="Z3272">
        <v>1.45</v>
      </c>
      <c r="AA3272">
        <v>1.45</v>
      </c>
      <c r="AB3272">
        <v>1.45</v>
      </c>
      <c r="AC3272">
        <v>1.45</v>
      </c>
      <c r="AD3272">
        <v>367.41584562000003</v>
      </c>
      <c r="AE3272">
        <v>375.44581796</v>
      </c>
      <c r="AF3272">
        <v>366.97964959000001</v>
      </c>
      <c r="AG3272">
        <v>371.15325250000001</v>
      </c>
      <c r="AH3272" t="s">
        <v>12</v>
      </c>
      <c r="AI3272" t="s">
        <v>12</v>
      </c>
    </row>
    <row r="3273" spans="1:35" x14ac:dyDescent="0.25">
      <c r="A3273">
        <v>1655991000</v>
      </c>
      <c r="B3273">
        <v>34.76070713</v>
      </c>
      <c r="C3273">
        <v>35.368272500000003</v>
      </c>
      <c r="D3273">
        <v>33.744778150000002</v>
      </c>
      <c r="E3273">
        <v>35.149150560000002</v>
      </c>
      <c r="F3273">
        <v>34.76070713</v>
      </c>
      <c r="G3273">
        <v>35.368272500000003</v>
      </c>
      <c r="H3273">
        <v>33.744778150000002</v>
      </c>
      <c r="I3273">
        <v>35.149150560000002</v>
      </c>
      <c r="J3273">
        <v>3766.75</v>
      </c>
      <c r="K3273">
        <v>3820.5</v>
      </c>
      <c r="L3273">
        <v>3750</v>
      </c>
      <c r="M3273">
        <v>3815</v>
      </c>
      <c r="N3273">
        <v>3761.25</v>
      </c>
      <c r="O3273">
        <v>3805.75</v>
      </c>
      <c r="P3273">
        <v>3735</v>
      </c>
      <c r="Q3273">
        <v>3799.75</v>
      </c>
      <c r="R3273">
        <v>3774.71</v>
      </c>
      <c r="S3273">
        <v>3802.58</v>
      </c>
      <c r="T3273">
        <v>3743.52</v>
      </c>
      <c r="U3273">
        <v>3795.72</v>
      </c>
      <c r="V3273">
        <v>1.58</v>
      </c>
      <c r="W3273">
        <v>1.58</v>
      </c>
      <c r="X3273">
        <v>1.58</v>
      </c>
      <c r="Y3273">
        <v>1.58</v>
      </c>
      <c r="Z3273">
        <v>1.44</v>
      </c>
      <c r="AA3273">
        <v>1.44</v>
      </c>
      <c r="AB3273">
        <v>1.44</v>
      </c>
      <c r="AC3273">
        <v>1.44</v>
      </c>
      <c r="AD3273">
        <v>373.38380037000002</v>
      </c>
      <c r="AE3273">
        <v>375.55486696999998</v>
      </c>
      <c r="AF3273">
        <v>369.66622058000002</v>
      </c>
      <c r="AG3273">
        <v>374.79152391999997</v>
      </c>
      <c r="AH3273" t="s">
        <v>12</v>
      </c>
      <c r="AI3273" t="s">
        <v>12</v>
      </c>
    </row>
    <row r="3274" spans="1:35" x14ac:dyDescent="0.25">
      <c r="A3274">
        <v>1656077400</v>
      </c>
      <c r="B3274">
        <v>36.095358920000002</v>
      </c>
      <c r="C3274">
        <v>38.495740130000001</v>
      </c>
      <c r="D3274">
        <v>36.075538350000002</v>
      </c>
      <c r="E3274">
        <v>38.485780040000002</v>
      </c>
      <c r="F3274">
        <v>36.095358920000002</v>
      </c>
      <c r="G3274">
        <v>38.495740130000001</v>
      </c>
      <c r="H3274">
        <v>36.075538350000002</v>
      </c>
      <c r="I3274">
        <v>38.485780040000002</v>
      </c>
      <c r="J3274">
        <v>3802.25</v>
      </c>
      <c r="K3274">
        <v>3933.5</v>
      </c>
      <c r="L3274">
        <v>3796.75</v>
      </c>
      <c r="M3274">
        <v>3931.5</v>
      </c>
      <c r="N3274">
        <v>3785.25</v>
      </c>
      <c r="O3274">
        <v>3919.75</v>
      </c>
      <c r="P3274">
        <v>3781.25</v>
      </c>
      <c r="Q3274">
        <v>3916.25</v>
      </c>
      <c r="R3274">
        <v>3821.75</v>
      </c>
      <c r="S3274">
        <v>3913.65</v>
      </c>
      <c r="T3274">
        <v>3821.75</v>
      </c>
      <c r="U3274">
        <v>3911.73</v>
      </c>
      <c r="V3274">
        <v>1.58</v>
      </c>
      <c r="W3274">
        <v>1.58</v>
      </c>
      <c r="X3274">
        <v>1.58</v>
      </c>
      <c r="Y3274">
        <v>1.58</v>
      </c>
      <c r="Z3274">
        <v>1.46</v>
      </c>
      <c r="AA3274">
        <v>1.46</v>
      </c>
      <c r="AB3274">
        <v>1.46</v>
      </c>
      <c r="AC3274">
        <v>1.46</v>
      </c>
      <c r="AD3274">
        <v>378.10264831000001</v>
      </c>
      <c r="AE3274">
        <v>386.71751988</v>
      </c>
      <c r="AF3274">
        <v>378.06795090000003</v>
      </c>
      <c r="AG3274">
        <v>386.70760632999998</v>
      </c>
      <c r="AH3274" t="s">
        <v>12</v>
      </c>
      <c r="AI3274" t="s">
        <v>12</v>
      </c>
    </row>
    <row r="3275" spans="1:35" x14ac:dyDescent="0.25">
      <c r="A3275">
        <v>1656336600</v>
      </c>
      <c r="B3275">
        <v>38.804502859999999</v>
      </c>
      <c r="C3275">
        <v>38.87621549</v>
      </c>
      <c r="D3275">
        <v>37.718853269999997</v>
      </c>
      <c r="E3275">
        <v>38.107296699999999</v>
      </c>
      <c r="F3275">
        <v>38.804502859999999</v>
      </c>
      <c r="G3275">
        <v>38.87621549</v>
      </c>
      <c r="H3275">
        <v>37.718853269999997</v>
      </c>
      <c r="I3275">
        <v>38.107296699999999</v>
      </c>
      <c r="J3275">
        <v>3933.5</v>
      </c>
      <c r="K3275">
        <v>3960.5</v>
      </c>
      <c r="L3275">
        <v>3909.25</v>
      </c>
      <c r="M3275">
        <v>3919.5</v>
      </c>
      <c r="N3275">
        <v>3915</v>
      </c>
      <c r="O3275">
        <v>3948</v>
      </c>
      <c r="P3275">
        <v>3892.5</v>
      </c>
      <c r="Q3275">
        <v>3903.75</v>
      </c>
      <c r="R3275">
        <v>3920.76</v>
      </c>
      <c r="S3275">
        <v>3927.72</v>
      </c>
      <c r="T3275">
        <v>3889.66</v>
      </c>
      <c r="U3275">
        <v>3900.12</v>
      </c>
      <c r="V3275">
        <v>1.58</v>
      </c>
      <c r="W3275">
        <v>1.58</v>
      </c>
      <c r="X3275">
        <v>1.58</v>
      </c>
      <c r="Y3275">
        <v>1.58</v>
      </c>
      <c r="Z3275">
        <v>1.5</v>
      </c>
      <c r="AA3275">
        <v>1.5</v>
      </c>
      <c r="AB3275">
        <v>1.5</v>
      </c>
      <c r="AC3275">
        <v>1.5</v>
      </c>
      <c r="AD3275">
        <v>387.66922030000001</v>
      </c>
      <c r="AE3275">
        <v>387.97654023000001</v>
      </c>
      <c r="AF3275">
        <v>384.09043015999998</v>
      </c>
      <c r="AG3275">
        <v>385.23048796</v>
      </c>
      <c r="AH3275" t="s">
        <v>12</v>
      </c>
      <c r="AI3275" t="s">
        <v>12</v>
      </c>
    </row>
    <row r="3276" spans="1:35" x14ac:dyDescent="0.25">
      <c r="A3276">
        <v>1656423000</v>
      </c>
      <c r="B3276">
        <v>38.515660310000001</v>
      </c>
      <c r="C3276">
        <v>39.392148050000003</v>
      </c>
      <c r="D3276">
        <v>35.677035230000001</v>
      </c>
      <c r="E3276">
        <v>35.766676019999998</v>
      </c>
      <c r="F3276">
        <v>38.515660310000001</v>
      </c>
      <c r="G3276">
        <v>39.392148050000003</v>
      </c>
      <c r="H3276">
        <v>35.677035230000001</v>
      </c>
      <c r="I3276">
        <v>35.766676019999998</v>
      </c>
      <c r="J3276">
        <v>3922.25</v>
      </c>
      <c r="K3276">
        <v>3962.25</v>
      </c>
      <c r="L3276">
        <v>3838.25</v>
      </c>
      <c r="M3276">
        <v>3840.75</v>
      </c>
      <c r="N3276">
        <v>3911.25</v>
      </c>
      <c r="O3276">
        <v>3950</v>
      </c>
      <c r="P3276">
        <v>3821.75</v>
      </c>
      <c r="Q3276">
        <v>3825.5</v>
      </c>
      <c r="R3276">
        <v>3913</v>
      </c>
      <c r="S3276">
        <v>3945.86</v>
      </c>
      <c r="T3276">
        <v>3820.14</v>
      </c>
      <c r="U3276">
        <v>3821.54</v>
      </c>
      <c r="V3276">
        <v>1.58</v>
      </c>
      <c r="W3276">
        <v>1.58</v>
      </c>
      <c r="X3276">
        <v>1.58</v>
      </c>
      <c r="Y3276">
        <v>1.58</v>
      </c>
      <c r="Z3276">
        <v>1.52</v>
      </c>
      <c r="AA3276">
        <v>1.52</v>
      </c>
      <c r="AB3276">
        <v>1.52</v>
      </c>
      <c r="AC3276">
        <v>1.52</v>
      </c>
      <c r="AD3276">
        <v>386.85630952000002</v>
      </c>
      <c r="AE3276">
        <v>389.76097852999999</v>
      </c>
      <c r="AF3276">
        <v>377.24016979999999</v>
      </c>
      <c r="AG3276">
        <v>377.35913235999999</v>
      </c>
      <c r="AH3276" t="s">
        <v>12</v>
      </c>
      <c r="AI3276" t="s">
        <v>12</v>
      </c>
    </row>
    <row r="3277" spans="1:35" x14ac:dyDescent="0.25">
      <c r="A3277">
        <v>1656509400</v>
      </c>
      <c r="B3277">
        <v>35.866276900000003</v>
      </c>
      <c r="C3277">
        <v>36.184501709999999</v>
      </c>
      <c r="D3277">
        <v>35.089390029999997</v>
      </c>
      <c r="E3277">
        <v>35.637194870000002</v>
      </c>
      <c r="F3277">
        <v>35.866276900000003</v>
      </c>
      <c r="G3277">
        <v>36.184501709999999</v>
      </c>
      <c r="H3277">
        <v>35.089390029999997</v>
      </c>
      <c r="I3277">
        <v>35.637194870000002</v>
      </c>
      <c r="J3277">
        <v>3846</v>
      </c>
      <c r="K3277">
        <v>3855.5</v>
      </c>
      <c r="L3277">
        <v>3817.5</v>
      </c>
      <c r="M3277">
        <v>3836.5</v>
      </c>
      <c r="N3277">
        <v>3828.25</v>
      </c>
      <c r="O3277">
        <v>3840</v>
      </c>
      <c r="P3277">
        <v>3801.25</v>
      </c>
      <c r="Q3277">
        <v>3821.25</v>
      </c>
      <c r="R3277">
        <v>3825.09</v>
      </c>
      <c r="S3277">
        <v>3836.5</v>
      </c>
      <c r="T3277">
        <v>3799.02</v>
      </c>
      <c r="U3277">
        <v>3818.84</v>
      </c>
      <c r="V3277">
        <v>1.58</v>
      </c>
      <c r="W3277">
        <v>1.58</v>
      </c>
      <c r="X3277">
        <v>1.58</v>
      </c>
      <c r="Y3277">
        <v>1.58</v>
      </c>
      <c r="Z3277">
        <v>1.51</v>
      </c>
      <c r="AA3277">
        <v>1.51</v>
      </c>
      <c r="AB3277">
        <v>1.51</v>
      </c>
      <c r="AC3277">
        <v>1.51</v>
      </c>
      <c r="AD3277">
        <v>377.93411802999998</v>
      </c>
      <c r="AE3277">
        <v>378.96512682000002</v>
      </c>
      <c r="AF3277">
        <v>375.14841158000002</v>
      </c>
      <c r="AG3277">
        <v>377.05181242999998</v>
      </c>
      <c r="AH3277" t="s">
        <v>12</v>
      </c>
      <c r="AI3277" t="s">
        <v>12</v>
      </c>
    </row>
    <row r="3278" spans="1:35" x14ac:dyDescent="0.25">
      <c r="A3278">
        <v>1656595800</v>
      </c>
      <c r="B3278">
        <v>34.481824670000002</v>
      </c>
      <c r="C3278">
        <v>35.6969554</v>
      </c>
      <c r="D3278">
        <v>33.426055339999998</v>
      </c>
      <c r="E3278">
        <v>34.730826870000001</v>
      </c>
      <c r="F3278">
        <v>34.481824670000002</v>
      </c>
      <c r="G3278">
        <v>35.6969554</v>
      </c>
      <c r="H3278">
        <v>33.426055339999998</v>
      </c>
      <c r="I3278">
        <v>34.730826870000001</v>
      </c>
      <c r="J3278">
        <v>3836.75</v>
      </c>
      <c r="K3278">
        <v>3839.25</v>
      </c>
      <c r="L3278">
        <v>3755.75</v>
      </c>
      <c r="M3278">
        <v>3804</v>
      </c>
      <c r="N3278">
        <v>3822.75</v>
      </c>
      <c r="O3278">
        <v>3825</v>
      </c>
      <c r="P3278">
        <v>3741.25</v>
      </c>
      <c r="Q3278">
        <v>3789.5</v>
      </c>
      <c r="R3278">
        <v>3785.99</v>
      </c>
      <c r="S3278">
        <v>3818.99</v>
      </c>
      <c r="T3278">
        <v>3738.67</v>
      </c>
      <c r="U3278">
        <v>3785.39</v>
      </c>
      <c r="V3278">
        <v>1.58</v>
      </c>
      <c r="W3278">
        <v>1.58</v>
      </c>
      <c r="X3278">
        <v>1.58</v>
      </c>
      <c r="Y3278">
        <v>1.58</v>
      </c>
      <c r="Z3278">
        <v>1.5</v>
      </c>
      <c r="AA3278">
        <v>1.5</v>
      </c>
      <c r="AB3278">
        <v>1.5</v>
      </c>
      <c r="AC3278">
        <v>1.5</v>
      </c>
      <c r="AD3278">
        <v>372.98725853000002</v>
      </c>
      <c r="AE3278">
        <v>377.36726146000001</v>
      </c>
      <c r="AF3278">
        <v>369.33907355999997</v>
      </c>
      <c r="AG3278">
        <v>373.98852668000001</v>
      </c>
      <c r="AH3278" t="s">
        <v>12</v>
      </c>
      <c r="AI3278" t="s">
        <v>12</v>
      </c>
    </row>
    <row r="3279" spans="1:35" x14ac:dyDescent="0.25">
      <c r="A3279">
        <v>1656682200</v>
      </c>
      <c r="B3279">
        <v>34.551545279999999</v>
      </c>
      <c r="C3279">
        <v>35.95591769</v>
      </c>
      <c r="D3279">
        <v>33.79457859</v>
      </c>
      <c r="E3279">
        <v>35.806516369999997</v>
      </c>
      <c r="F3279">
        <v>34.551545279999999</v>
      </c>
      <c r="G3279">
        <v>35.95591769</v>
      </c>
      <c r="H3279">
        <v>33.79457859</v>
      </c>
      <c r="I3279">
        <v>35.806516369999997</v>
      </c>
      <c r="J3279">
        <v>3792</v>
      </c>
      <c r="K3279">
        <v>3846.25</v>
      </c>
      <c r="L3279">
        <v>3759.5</v>
      </c>
      <c r="M3279">
        <v>3841.25</v>
      </c>
      <c r="N3279">
        <v>3782</v>
      </c>
      <c r="O3279">
        <v>3833.5</v>
      </c>
      <c r="P3279">
        <v>3744.5</v>
      </c>
      <c r="Q3279">
        <v>3827.25</v>
      </c>
      <c r="R3279">
        <v>3781</v>
      </c>
      <c r="S3279">
        <v>3829.82</v>
      </c>
      <c r="T3279">
        <v>3752.1</v>
      </c>
      <c r="U3279">
        <v>3825.32</v>
      </c>
      <c r="V3279">
        <v>1.58</v>
      </c>
      <c r="W3279">
        <v>1.58</v>
      </c>
      <c r="X3279">
        <v>1.58</v>
      </c>
      <c r="Y3279">
        <v>1.58</v>
      </c>
      <c r="Z3279">
        <v>1.52</v>
      </c>
      <c r="AA3279">
        <v>1.52</v>
      </c>
      <c r="AB3279">
        <v>1.52</v>
      </c>
      <c r="AC3279">
        <v>1.52</v>
      </c>
      <c r="AD3279">
        <v>373.30449199999998</v>
      </c>
      <c r="AE3279">
        <v>378.4000547</v>
      </c>
      <c r="AF3279">
        <v>370.56835328</v>
      </c>
      <c r="AG3279">
        <v>377.94403158</v>
      </c>
      <c r="AH3279" t="s">
        <v>12</v>
      </c>
      <c r="AI3279" t="s">
        <v>12</v>
      </c>
    </row>
    <row r="3280" spans="1:35" x14ac:dyDescent="0.25">
      <c r="A3280">
        <v>1657027800</v>
      </c>
      <c r="B3280">
        <v>34.322463259999999</v>
      </c>
      <c r="C3280">
        <v>36.045558479999997</v>
      </c>
      <c r="D3280">
        <v>33.475855780000003</v>
      </c>
      <c r="E3280">
        <v>36.015678219999998</v>
      </c>
      <c r="F3280">
        <v>34.322463259999999</v>
      </c>
      <c r="G3280">
        <v>36.045558479999997</v>
      </c>
      <c r="H3280">
        <v>33.475855780000003</v>
      </c>
      <c r="I3280">
        <v>36.015678219999998</v>
      </c>
      <c r="J3280">
        <v>3839.5</v>
      </c>
      <c r="K3280">
        <v>3868.25</v>
      </c>
      <c r="L3280">
        <v>3759.5</v>
      </c>
      <c r="M3280">
        <v>3847.75</v>
      </c>
      <c r="N3280">
        <v>3828.5</v>
      </c>
      <c r="O3280">
        <v>3857.75</v>
      </c>
      <c r="P3280">
        <v>3744</v>
      </c>
      <c r="Q3280">
        <v>3834</v>
      </c>
      <c r="R3280">
        <v>3792.61</v>
      </c>
      <c r="S3280">
        <v>3832.19</v>
      </c>
      <c r="T3280">
        <v>3742.06</v>
      </c>
      <c r="U3280">
        <v>3831.38</v>
      </c>
      <c r="V3280">
        <v>1.58</v>
      </c>
      <c r="W3280">
        <v>1.58</v>
      </c>
      <c r="X3280">
        <v>1.58</v>
      </c>
      <c r="Y3280">
        <v>1.58</v>
      </c>
      <c r="Z3280">
        <v>1.54</v>
      </c>
      <c r="AA3280">
        <v>1.54</v>
      </c>
      <c r="AB3280">
        <v>1.54</v>
      </c>
      <c r="AC3280">
        <v>1.54</v>
      </c>
      <c r="AD3280">
        <v>372.63037086999998</v>
      </c>
      <c r="AE3280">
        <v>378.67763399</v>
      </c>
      <c r="AF3280">
        <v>369.67613412999998</v>
      </c>
      <c r="AG3280">
        <v>378.65780690000003</v>
      </c>
      <c r="AH3280" t="s">
        <v>12</v>
      </c>
      <c r="AI3280" t="s">
        <v>12</v>
      </c>
    </row>
    <row r="3281" spans="1:35" x14ac:dyDescent="0.25">
      <c r="A3281">
        <v>1657114200</v>
      </c>
      <c r="B3281">
        <v>36.065478659999997</v>
      </c>
      <c r="C3281">
        <v>37.12622803</v>
      </c>
      <c r="D3281">
        <v>35.358312410000003</v>
      </c>
      <c r="E3281">
        <v>36.394161560000001</v>
      </c>
      <c r="F3281">
        <v>36.065478659999997</v>
      </c>
      <c r="G3281">
        <v>37.12622803</v>
      </c>
      <c r="H3281">
        <v>35.358312410000003</v>
      </c>
      <c r="I3281">
        <v>36.394161560000001</v>
      </c>
      <c r="J3281">
        <v>3851.75</v>
      </c>
      <c r="K3281">
        <v>3888.75</v>
      </c>
      <c r="L3281">
        <v>3825</v>
      </c>
      <c r="M3281">
        <v>3862.75</v>
      </c>
      <c r="N3281">
        <v>3838</v>
      </c>
      <c r="O3281">
        <v>3875</v>
      </c>
      <c r="P3281">
        <v>3808.75</v>
      </c>
      <c r="Q3281">
        <v>3848.25</v>
      </c>
      <c r="R3281">
        <v>3831.98</v>
      </c>
      <c r="S3281">
        <v>3870.91</v>
      </c>
      <c r="T3281">
        <v>3809.37</v>
      </c>
      <c r="U3281">
        <v>3845.09</v>
      </c>
      <c r="V3281">
        <v>1.58</v>
      </c>
      <c r="W3281">
        <v>1.58</v>
      </c>
      <c r="X3281">
        <v>1.58</v>
      </c>
      <c r="Y3281">
        <v>1.58</v>
      </c>
      <c r="Z3281">
        <v>1.54</v>
      </c>
      <c r="AA3281">
        <v>1.54</v>
      </c>
      <c r="AB3281">
        <v>1.54</v>
      </c>
      <c r="AC3281">
        <v>1.54</v>
      </c>
      <c r="AD3281">
        <v>378.80651009000002</v>
      </c>
      <c r="AE3281">
        <v>382.53400341999998</v>
      </c>
      <c r="AF3281">
        <v>376.31821001999998</v>
      </c>
      <c r="AG3281">
        <v>379.93665434000002</v>
      </c>
      <c r="AH3281" t="s">
        <v>12</v>
      </c>
      <c r="AI3281" t="s">
        <v>12</v>
      </c>
    </row>
    <row r="3282" spans="1:35" x14ac:dyDescent="0.25">
      <c r="A3282">
        <v>1657200600</v>
      </c>
      <c r="B3282">
        <v>36.922046229999999</v>
      </c>
      <c r="C3282">
        <v>38.241757890000002</v>
      </c>
      <c r="D3282">
        <v>36.91208614</v>
      </c>
      <c r="E3282">
        <v>37.997735730000002</v>
      </c>
      <c r="F3282">
        <v>36.922046229999999</v>
      </c>
      <c r="G3282">
        <v>38.241757890000002</v>
      </c>
      <c r="H3282">
        <v>36.91208614</v>
      </c>
      <c r="I3282">
        <v>37.997735730000002</v>
      </c>
      <c r="J3282">
        <v>3866</v>
      </c>
      <c r="K3282">
        <v>3926</v>
      </c>
      <c r="L3282">
        <v>3847.5</v>
      </c>
      <c r="M3282">
        <v>3920</v>
      </c>
      <c r="N3282">
        <v>3853.75</v>
      </c>
      <c r="O3282">
        <v>3914.25</v>
      </c>
      <c r="P3282">
        <v>3832.5</v>
      </c>
      <c r="Q3282">
        <v>3905</v>
      </c>
      <c r="R3282">
        <v>3858.85</v>
      </c>
      <c r="S3282">
        <v>3910.63</v>
      </c>
      <c r="T3282">
        <v>3858.85</v>
      </c>
      <c r="U3282">
        <v>3902.63</v>
      </c>
      <c r="V3282">
        <v>1.58</v>
      </c>
      <c r="W3282">
        <v>1.58</v>
      </c>
      <c r="X3282">
        <v>1.58</v>
      </c>
      <c r="Y3282">
        <v>1.58</v>
      </c>
      <c r="Z3282">
        <v>1.54</v>
      </c>
      <c r="AA3282">
        <v>1.54</v>
      </c>
      <c r="AB3282">
        <v>1.54</v>
      </c>
      <c r="AC3282">
        <v>1.54</v>
      </c>
      <c r="AD3282">
        <v>381.79048746000001</v>
      </c>
      <c r="AE3282">
        <v>386.45976768000003</v>
      </c>
      <c r="AF3282">
        <v>379.95350737000001</v>
      </c>
      <c r="AG3282">
        <v>385.62702981000001</v>
      </c>
      <c r="AH3282" t="s">
        <v>12</v>
      </c>
      <c r="AI3282" t="s">
        <v>12</v>
      </c>
    </row>
    <row r="3283" spans="1:35" x14ac:dyDescent="0.25">
      <c r="A3283">
        <v>1657287000</v>
      </c>
      <c r="B3283">
        <v>37.479811150000003</v>
      </c>
      <c r="C3283">
        <v>38.490760090000002</v>
      </c>
      <c r="D3283">
        <v>37.031607190000003</v>
      </c>
      <c r="E3283">
        <v>37.928015109999997</v>
      </c>
      <c r="F3283">
        <v>37.479811150000003</v>
      </c>
      <c r="G3283">
        <v>38.490760090000002</v>
      </c>
      <c r="H3283">
        <v>37.031607190000003</v>
      </c>
      <c r="I3283">
        <v>37.928015109999997</v>
      </c>
      <c r="J3283">
        <v>3914.75</v>
      </c>
      <c r="K3283">
        <v>3937</v>
      </c>
      <c r="L3283">
        <v>3886.75</v>
      </c>
      <c r="M3283">
        <v>3917.25</v>
      </c>
      <c r="N3283">
        <v>3897</v>
      </c>
      <c r="O3283">
        <v>3922</v>
      </c>
      <c r="P3283">
        <v>3868</v>
      </c>
      <c r="Q3283">
        <v>3901.25</v>
      </c>
      <c r="R3283">
        <v>3888.26</v>
      </c>
      <c r="S3283">
        <v>3918.5</v>
      </c>
      <c r="T3283">
        <v>3869.34</v>
      </c>
      <c r="U3283">
        <v>3899.37</v>
      </c>
      <c r="V3283">
        <v>1.58</v>
      </c>
      <c r="W3283">
        <v>1.58</v>
      </c>
      <c r="X3283">
        <v>1.58</v>
      </c>
      <c r="Y3283">
        <v>1.58</v>
      </c>
      <c r="Z3283">
        <v>1.53</v>
      </c>
      <c r="AA3283">
        <v>1.53</v>
      </c>
      <c r="AB3283">
        <v>1.53</v>
      </c>
      <c r="AC3283">
        <v>1.53</v>
      </c>
      <c r="AD3283">
        <v>383.92189988000001</v>
      </c>
      <c r="AE3283">
        <v>387.26276490999999</v>
      </c>
      <c r="AF3283">
        <v>382.32581894999998</v>
      </c>
      <c r="AG3283">
        <v>385.30979632999998</v>
      </c>
      <c r="AH3283" t="s">
        <v>12</v>
      </c>
      <c r="AI3283" t="s">
        <v>12</v>
      </c>
    </row>
    <row r="3284" spans="1:35" x14ac:dyDescent="0.25">
      <c r="A3284">
        <v>1657546200</v>
      </c>
      <c r="B3284">
        <v>37.091367720000001</v>
      </c>
      <c r="C3284">
        <v>37.379313869999997</v>
      </c>
      <c r="D3284">
        <v>36.394161560000001</v>
      </c>
      <c r="E3284">
        <v>36.613283500000001</v>
      </c>
      <c r="F3284">
        <v>37.091367720000001</v>
      </c>
      <c r="G3284">
        <v>37.379313869999997</v>
      </c>
      <c r="H3284">
        <v>36.394161560000001</v>
      </c>
      <c r="I3284">
        <v>36.613283500000001</v>
      </c>
      <c r="J3284">
        <v>3911.5</v>
      </c>
      <c r="K3284">
        <v>3914.5</v>
      </c>
      <c r="L3284">
        <v>3865.25</v>
      </c>
      <c r="M3284">
        <v>3872.25</v>
      </c>
      <c r="N3284">
        <v>3900</v>
      </c>
      <c r="O3284">
        <v>3900.75</v>
      </c>
      <c r="P3284">
        <v>3850</v>
      </c>
      <c r="Q3284">
        <v>3856.75</v>
      </c>
      <c r="R3284">
        <v>3880.94</v>
      </c>
      <c r="S3284">
        <v>3880.94</v>
      </c>
      <c r="T3284">
        <v>3847.22</v>
      </c>
      <c r="U3284">
        <v>3854.44</v>
      </c>
      <c r="V3284">
        <v>1.58</v>
      </c>
      <c r="W3284">
        <v>1.58</v>
      </c>
      <c r="X3284">
        <v>1.58</v>
      </c>
      <c r="Y3284">
        <v>1.58</v>
      </c>
      <c r="Z3284">
        <v>1.53</v>
      </c>
      <c r="AA3284">
        <v>1.53</v>
      </c>
      <c r="AB3284">
        <v>1.53</v>
      </c>
      <c r="AC3284">
        <v>1.53</v>
      </c>
      <c r="AD3284">
        <v>382.51417633</v>
      </c>
      <c r="AE3284">
        <v>383.52535803000001</v>
      </c>
      <c r="AF3284">
        <v>380.18449299999997</v>
      </c>
      <c r="AG3284">
        <v>380.90818186000001</v>
      </c>
      <c r="AH3284" t="s">
        <v>12</v>
      </c>
      <c r="AI3284" t="s">
        <v>12</v>
      </c>
    </row>
    <row r="3285" spans="1:35" x14ac:dyDescent="0.25">
      <c r="A3285">
        <v>1657632600</v>
      </c>
      <c r="B3285">
        <v>36.443961999999999</v>
      </c>
      <c r="C3285">
        <v>37.141168159999999</v>
      </c>
      <c r="D3285">
        <v>35.109210609999998</v>
      </c>
      <c r="E3285">
        <v>35.637194870000002</v>
      </c>
      <c r="F3285">
        <v>36.443961999999999</v>
      </c>
      <c r="G3285">
        <v>37.141168159999999</v>
      </c>
      <c r="H3285">
        <v>35.109210609999998</v>
      </c>
      <c r="I3285">
        <v>35.637194870000002</v>
      </c>
      <c r="J3285">
        <v>3870.75</v>
      </c>
      <c r="K3285">
        <v>3891.75</v>
      </c>
      <c r="L3285">
        <v>3820.75</v>
      </c>
      <c r="M3285">
        <v>3838.75</v>
      </c>
      <c r="N3285">
        <v>3862</v>
      </c>
      <c r="O3285">
        <v>3876.5</v>
      </c>
      <c r="P3285">
        <v>3804.75</v>
      </c>
      <c r="Q3285">
        <v>3823.75</v>
      </c>
      <c r="R3285">
        <v>3851.95</v>
      </c>
      <c r="S3285">
        <v>3873.41</v>
      </c>
      <c r="T3285">
        <v>3802.36</v>
      </c>
      <c r="U3285">
        <v>3818.79</v>
      </c>
      <c r="V3285">
        <v>1.58</v>
      </c>
      <c r="W3285">
        <v>1.58</v>
      </c>
      <c r="X3285">
        <v>1.58</v>
      </c>
      <c r="Y3285">
        <v>1.58</v>
      </c>
      <c r="Z3285">
        <v>1.54</v>
      </c>
      <c r="AA3285">
        <v>1.54</v>
      </c>
      <c r="AB3285">
        <v>1.54</v>
      </c>
      <c r="AC3285">
        <v>1.54</v>
      </c>
      <c r="AD3285">
        <v>380.33319619000002</v>
      </c>
      <c r="AE3285">
        <v>382.82149626</v>
      </c>
      <c r="AF3285">
        <v>375.71348369999998</v>
      </c>
      <c r="AG3285">
        <v>377.53757618999998</v>
      </c>
      <c r="AH3285" t="s">
        <v>12</v>
      </c>
      <c r="AI3285" t="s">
        <v>12</v>
      </c>
    </row>
    <row r="3286" spans="1:35" x14ac:dyDescent="0.25">
      <c r="A3286">
        <v>1657719000</v>
      </c>
      <c r="B3286">
        <v>34.023660620000001</v>
      </c>
      <c r="C3286">
        <v>35.926037430000001</v>
      </c>
      <c r="D3286">
        <v>33.894179469999997</v>
      </c>
      <c r="E3286">
        <v>35.069469859999998</v>
      </c>
      <c r="F3286">
        <v>34.023660620000001</v>
      </c>
      <c r="G3286">
        <v>35.926037430000001</v>
      </c>
      <c r="H3286">
        <v>33.894179469999997</v>
      </c>
      <c r="I3286">
        <v>35.069469859999998</v>
      </c>
      <c r="J3286">
        <v>3841</v>
      </c>
      <c r="K3286">
        <v>3880</v>
      </c>
      <c r="L3286">
        <v>3769</v>
      </c>
      <c r="M3286">
        <v>3822.5</v>
      </c>
      <c r="N3286">
        <v>3825</v>
      </c>
      <c r="O3286">
        <v>3873</v>
      </c>
      <c r="P3286">
        <v>3752</v>
      </c>
      <c r="Q3286">
        <v>3804.5</v>
      </c>
      <c r="R3286">
        <v>3779.67</v>
      </c>
      <c r="S3286">
        <v>3829.44</v>
      </c>
      <c r="T3286">
        <v>3759.07</v>
      </c>
      <c r="U3286">
        <v>3801.77</v>
      </c>
      <c r="V3286">
        <v>1.58</v>
      </c>
      <c r="W3286">
        <v>1.58</v>
      </c>
      <c r="X3286">
        <v>1.58</v>
      </c>
      <c r="Y3286">
        <v>1.58</v>
      </c>
      <c r="Z3286">
        <v>1.53</v>
      </c>
      <c r="AA3286">
        <v>1.53</v>
      </c>
      <c r="AB3286">
        <v>1.53</v>
      </c>
      <c r="AC3286">
        <v>1.53</v>
      </c>
      <c r="AD3286">
        <v>371.85711427000001</v>
      </c>
      <c r="AE3286">
        <v>378.61815271</v>
      </c>
      <c r="AF3286">
        <v>371.41893553</v>
      </c>
      <c r="AG3286">
        <v>375.55486696999998</v>
      </c>
      <c r="AH3286" t="s">
        <v>12</v>
      </c>
      <c r="AI3286" t="s">
        <v>12</v>
      </c>
    </row>
    <row r="3287" spans="1:35" x14ac:dyDescent="0.25">
      <c r="A3287">
        <v>1657805400</v>
      </c>
      <c r="B3287">
        <v>33.585416739999999</v>
      </c>
      <c r="C3287">
        <v>34.959908890000001</v>
      </c>
      <c r="D3287">
        <v>32.86829041</v>
      </c>
      <c r="E3287">
        <v>34.790587389999999</v>
      </c>
      <c r="F3287">
        <v>33.585416739999999</v>
      </c>
      <c r="G3287">
        <v>34.959908890000001</v>
      </c>
      <c r="H3287">
        <v>32.86829041</v>
      </c>
      <c r="I3287">
        <v>34.790587389999999</v>
      </c>
      <c r="J3287">
        <v>3810</v>
      </c>
      <c r="K3287">
        <v>3822.5</v>
      </c>
      <c r="L3287">
        <v>3741.75</v>
      </c>
      <c r="M3287">
        <v>3810.25</v>
      </c>
      <c r="N3287">
        <v>3795.75</v>
      </c>
      <c r="O3287">
        <v>3806.25</v>
      </c>
      <c r="P3287">
        <v>3723.75</v>
      </c>
      <c r="Q3287">
        <v>3793.25</v>
      </c>
      <c r="R3287">
        <v>3763.99</v>
      </c>
      <c r="S3287">
        <v>3796.41</v>
      </c>
      <c r="T3287">
        <v>3721.56</v>
      </c>
      <c r="U3287">
        <v>3790.37</v>
      </c>
      <c r="V3287">
        <v>1.58</v>
      </c>
      <c r="W3287">
        <v>1.58</v>
      </c>
      <c r="X3287">
        <v>1.58</v>
      </c>
      <c r="Y3287">
        <v>1.58</v>
      </c>
      <c r="Z3287">
        <v>1.53</v>
      </c>
      <c r="AA3287">
        <v>1.53</v>
      </c>
      <c r="AB3287">
        <v>1.53</v>
      </c>
      <c r="AC3287">
        <v>1.53</v>
      </c>
      <c r="AD3287">
        <v>370.37999589999998</v>
      </c>
      <c r="AE3287">
        <v>375.29711477000001</v>
      </c>
      <c r="AF3287">
        <v>367.83221455</v>
      </c>
      <c r="AG3287">
        <v>374.64282071999997</v>
      </c>
      <c r="AH3287" t="s">
        <v>12</v>
      </c>
      <c r="AI3287" t="s">
        <v>12</v>
      </c>
    </row>
    <row r="3288" spans="1:35" x14ac:dyDescent="0.25">
      <c r="A3288">
        <v>1657891800</v>
      </c>
      <c r="B3288">
        <v>36.065478659999997</v>
      </c>
      <c r="C3288">
        <v>36.802525170000003</v>
      </c>
      <c r="D3288">
        <v>35.517673819999999</v>
      </c>
      <c r="E3288">
        <v>36.792565080000003</v>
      </c>
      <c r="F3288">
        <v>36.065478659999997</v>
      </c>
      <c r="G3288">
        <v>36.802525170000003</v>
      </c>
      <c r="H3288">
        <v>35.517673819999999</v>
      </c>
      <c r="I3288">
        <v>36.792565080000003</v>
      </c>
      <c r="J3288">
        <v>3816.5</v>
      </c>
      <c r="K3288">
        <v>3883.25</v>
      </c>
      <c r="L3288">
        <v>3797.75</v>
      </c>
      <c r="M3288">
        <v>3881.75</v>
      </c>
      <c r="N3288">
        <v>3797.75</v>
      </c>
      <c r="O3288">
        <v>3868.25</v>
      </c>
      <c r="P3288">
        <v>3780.25</v>
      </c>
      <c r="Q3288">
        <v>3865</v>
      </c>
      <c r="R3288">
        <v>3818</v>
      </c>
      <c r="S3288">
        <v>3863.62</v>
      </c>
      <c r="T3288">
        <v>3817.18</v>
      </c>
      <c r="U3288">
        <v>3863.17</v>
      </c>
      <c r="V3288">
        <v>1.58</v>
      </c>
      <c r="W3288">
        <v>1.58</v>
      </c>
      <c r="X3288">
        <v>1.58</v>
      </c>
      <c r="Y3288">
        <v>1.58</v>
      </c>
      <c r="Z3288">
        <v>1.54</v>
      </c>
      <c r="AA3288">
        <v>1.54</v>
      </c>
      <c r="AB3288">
        <v>1.54</v>
      </c>
      <c r="AC3288">
        <v>1.54</v>
      </c>
      <c r="AD3288">
        <v>379.24270611999998</v>
      </c>
      <c r="AE3288">
        <v>381.91936356000002</v>
      </c>
      <c r="AF3288">
        <v>377.25008335000001</v>
      </c>
      <c r="AG3288">
        <v>381.80040100999997</v>
      </c>
      <c r="AH3288" t="s">
        <v>12</v>
      </c>
      <c r="AI3288" t="s">
        <v>12</v>
      </c>
    </row>
    <row r="3289" spans="1:35" x14ac:dyDescent="0.25">
      <c r="A3289">
        <v>1658151000</v>
      </c>
      <c r="B3289">
        <v>37.688972999999997</v>
      </c>
      <c r="C3289">
        <v>37.90460891</v>
      </c>
      <c r="D3289">
        <v>35.487793549999999</v>
      </c>
      <c r="E3289">
        <v>35.866276900000003</v>
      </c>
      <c r="F3289">
        <v>37.688972999999997</v>
      </c>
      <c r="G3289">
        <v>37.90460891</v>
      </c>
      <c r="H3289">
        <v>35.487793549999999</v>
      </c>
      <c r="I3289">
        <v>35.866276900000003</v>
      </c>
      <c r="J3289">
        <v>3890</v>
      </c>
      <c r="K3289">
        <v>3925.5</v>
      </c>
      <c r="L3289">
        <v>3837.75</v>
      </c>
      <c r="M3289">
        <v>3850.25</v>
      </c>
      <c r="N3289">
        <v>3878.5</v>
      </c>
      <c r="O3289">
        <v>3909.5</v>
      </c>
      <c r="P3289">
        <v>3820.25</v>
      </c>
      <c r="Q3289">
        <v>3833.75</v>
      </c>
      <c r="R3289">
        <v>3883.79</v>
      </c>
      <c r="S3289">
        <v>3902.44</v>
      </c>
      <c r="T3289">
        <v>3818.63</v>
      </c>
      <c r="U3289">
        <v>3830.86</v>
      </c>
      <c r="V3289">
        <v>1.58</v>
      </c>
      <c r="W3289">
        <v>1.58</v>
      </c>
      <c r="X3289">
        <v>1.58</v>
      </c>
      <c r="Y3289">
        <v>1.58</v>
      </c>
      <c r="Z3289">
        <v>1.54</v>
      </c>
      <c r="AA3289">
        <v>1.54</v>
      </c>
      <c r="AB3289">
        <v>1.54</v>
      </c>
      <c r="AC3289">
        <v>1.54</v>
      </c>
      <c r="AD3289">
        <v>385.02230349000001</v>
      </c>
      <c r="AE3289">
        <v>385.72616527000002</v>
      </c>
      <c r="AF3289">
        <v>377.3690459</v>
      </c>
      <c r="AG3289">
        <v>378.64789335</v>
      </c>
      <c r="AH3289" t="s">
        <v>12</v>
      </c>
      <c r="AI3289" t="s">
        <v>12</v>
      </c>
    </row>
    <row r="3290" spans="1:35" x14ac:dyDescent="0.25">
      <c r="A3290">
        <v>1658237400</v>
      </c>
      <c r="B3290">
        <v>37.021647110000004</v>
      </c>
      <c r="C3290">
        <v>38.914063830000003</v>
      </c>
      <c r="D3290">
        <v>36.822445350000002</v>
      </c>
      <c r="E3290">
        <v>38.734782240000001</v>
      </c>
      <c r="F3290">
        <v>37.021647110000004</v>
      </c>
      <c r="G3290">
        <v>38.914063830000003</v>
      </c>
      <c r="H3290">
        <v>36.822445350000002</v>
      </c>
      <c r="I3290">
        <v>38.734782240000001</v>
      </c>
      <c r="J3290">
        <v>3852</v>
      </c>
      <c r="K3290">
        <v>3965.75</v>
      </c>
      <c r="L3290">
        <v>3851.5</v>
      </c>
      <c r="M3290">
        <v>3955</v>
      </c>
      <c r="N3290">
        <v>3838.5</v>
      </c>
      <c r="O3290">
        <v>3948</v>
      </c>
      <c r="P3290">
        <v>3834</v>
      </c>
      <c r="Q3290">
        <v>3937.5</v>
      </c>
      <c r="R3290">
        <v>3860.73</v>
      </c>
      <c r="S3290">
        <v>3939.81</v>
      </c>
      <c r="T3290">
        <v>3860.73</v>
      </c>
      <c r="U3290">
        <v>3936.6909999999998</v>
      </c>
      <c r="V3290">
        <v>1.58</v>
      </c>
      <c r="W3290">
        <v>1.58</v>
      </c>
      <c r="X3290">
        <v>1.58</v>
      </c>
      <c r="Y3290">
        <v>1.58</v>
      </c>
      <c r="Z3290">
        <v>1.54</v>
      </c>
      <c r="AA3290">
        <v>1.54</v>
      </c>
      <c r="AB3290">
        <v>1.54</v>
      </c>
      <c r="AC3290">
        <v>1.54</v>
      </c>
      <c r="AD3290">
        <v>382.74218789000003</v>
      </c>
      <c r="AE3290">
        <v>389.47348569000002</v>
      </c>
      <c r="AF3290">
        <v>382.05815321</v>
      </c>
      <c r="AG3290">
        <v>388.87867292999999</v>
      </c>
      <c r="AH3290" t="s">
        <v>12</v>
      </c>
      <c r="AI3290" t="s">
        <v>12</v>
      </c>
    </row>
    <row r="3291" spans="1:35" x14ac:dyDescent="0.25">
      <c r="A3291">
        <v>1658323800</v>
      </c>
      <c r="B3291">
        <v>38.78458268</v>
      </c>
      <c r="C3291">
        <v>39.930690009999999</v>
      </c>
      <c r="D3291">
        <v>38.386179159999998</v>
      </c>
      <c r="E3291">
        <v>39.461868670000001</v>
      </c>
      <c r="F3291">
        <v>38.78458268</v>
      </c>
      <c r="G3291">
        <v>39.930690009999999</v>
      </c>
      <c r="H3291">
        <v>38.386179159999998</v>
      </c>
      <c r="I3291">
        <v>39.461868670000001</v>
      </c>
      <c r="J3291">
        <v>3963</v>
      </c>
      <c r="K3291">
        <v>3994.25</v>
      </c>
      <c r="L3291">
        <v>3940</v>
      </c>
      <c r="M3291">
        <v>3980</v>
      </c>
      <c r="N3291">
        <v>3947</v>
      </c>
      <c r="O3291">
        <v>3977.25</v>
      </c>
      <c r="P3291">
        <v>3922.25</v>
      </c>
      <c r="Q3291">
        <v>3962.5</v>
      </c>
      <c r="R3291">
        <v>3935.32</v>
      </c>
      <c r="S3291">
        <v>3974.13</v>
      </c>
      <c r="T3291">
        <v>3922.03</v>
      </c>
      <c r="U3291">
        <v>3959.8989999999999</v>
      </c>
      <c r="V3291">
        <v>1.58</v>
      </c>
      <c r="W3291">
        <v>1.58</v>
      </c>
      <c r="X3291">
        <v>1.58</v>
      </c>
      <c r="Y3291">
        <v>1.58</v>
      </c>
      <c r="Z3291">
        <v>1.53</v>
      </c>
      <c r="AA3291">
        <v>1.53</v>
      </c>
      <c r="AB3291">
        <v>1.53</v>
      </c>
      <c r="AC3291">
        <v>1.53</v>
      </c>
      <c r="AD3291">
        <v>389.07694385000002</v>
      </c>
      <c r="AE3291">
        <v>392.83417781999998</v>
      </c>
      <c r="AF3291">
        <v>387.64939321000003</v>
      </c>
      <c r="AG3291">
        <v>391.35705945000001</v>
      </c>
      <c r="AH3291" t="s">
        <v>12</v>
      </c>
      <c r="AI3291" t="s">
        <v>12</v>
      </c>
    </row>
    <row r="3292" spans="1:35" x14ac:dyDescent="0.25">
      <c r="A3292">
        <v>1658410200</v>
      </c>
      <c r="B3292">
        <v>39.272626989999999</v>
      </c>
      <c r="C3292">
        <v>40.68695949</v>
      </c>
      <c r="D3292">
        <v>38.527612410000003</v>
      </c>
      <c r="E3292">
        <v>40.66703931</v>
      </c>
      <c r="F3292">
        <v>39.272626989999999</v>
      </c>
      <c r="G3292">
        <v>40.68695949</v>
      </c>
      <c r="H3292">
        <v>38.527612410000003</v>
      </c>
      <c r="I3292">
        <v>40.66703931</v>
      </c>
      <c r="J3292">
        <v>3969.75</v>
      </c>
      <c r="K3292">
        <v>4022</v>
      </c>
      <c r="L3292">
        <v>3947.75</v>
      </c>
      <c r="M3292">
        <v>4018.75</v>
      </c>
      <c r="N3292">
        <v>3954</v>
      </c>
      <c r="O3292">
        <v>4004.75</v>
      </c>
      <c r="P3292">
        <v>3930.25</v>
      </c>
      <c r="Q3292">
        <v>4001.25</v>
      </c>
      <c r="R3292">
        <v>3955.47</v>
      </c>
      <c r="S3292">
        <v>3999.29</v>
      </c>
      <c r="T3292">
        <v>3927.64</v>
      </c>
      <c r="U3292">
        <v>3998.9490000000001</v>
      </c>
      <c r="V3292">
        <v>1.58</v>
      </c>
      <c r="W3292">
        <v>1.58</v>
      </c>
      <c r="X3292">
        <v>1.58</v>
      </c>
      <c r="Y3292">
        <v>1.58</v>
      </c>
      <c r="Z3292">
        <v>1.53</v>
      </c>
      <c r="AA3292">
        <v>1.53</v>
      </c>
      <c r="AB3292">
        <v>1.53</v>
      </c>
      <c r="AC3292">
        <v>1.53</v>
      </c>
      <c r="AD3292">
        <v>390.75233314000002</v>
      </c>
      <c r="AE3292">
        <v>395.39187271999998</v>
      </c>
      <c r="AF3292">
        <v>388.24420598</v>
      </c>
      <c r="AG3292">
        <v>395.34230497999999</v>
      </c>
      <c r="AH3292" t="s">
        <v>12</v>
      </c>
      <c r="AI3292" t="s">
        <v>12</v>
      </c>
    </row>
    <row r="3293" spans="1:35" x14ac:dyDescent="0.25">
      <c r="A3293">
        <v>1658496600</v>
      </c>
      <c r="B3293">
        <v>40.706879669999999</v>
      </c>
      <c r="C3293">
        <v>41.085363010000002</v>
      </c>
      <c r="D3293">
        <v>38.824423029999998</v>
      </c>
      <c r="E3293">
        <v>39.581389719999997</v>
      </c>
      <c r="F3293">
        <v>40.706879669999999</v>
      </c>
      <c r="G3293">
        <v>41.085363010000002</v>
      </c>
      <c r="H3293">
        <v>38.824423029999998</v>
      </c>
      <c r="I3293">
        <v>39.581389719999997</v>
      </c>
      <c r="J3293">
        <v>4003.25</v>
      </c>
      <c r="K3293">
        <v>4032.5</v>
      </c>
      <c r="L3293">
        <v>3960</v>
      </c>
      <c r="M3293">
        <v>3981.75</v>
      </c>
      <c r="N3293">
        <v>3988</v>
      </c>
      <c r="O3293">
        <v>4016.25</v>
      </c>
      <c r="P3293">
        <v>3941.5</v>
      </c>
      <c r="Q3293">
        <v>3965</v>
      </c>
      <c r="R3293">
        <v>3998.43</v>
      </c>
      <c r="S3293">
        <v>4012.44</v>
      </c>
      <c r="T3293">
        <v>3938.86</v>
      </c>
      <c r="U3293">
        <v>3961.6309999999999</v>
      </c>
      <c r="V3293">
        <v>1.58</v>
      </c>
      <c r="W3293">
        <v>1.58</v>
      </c>
      <c r="X3293">
        <v>1.58</v>
      </c>
      <c r="Y3293">
        <v>1.58</v>
      </c>
      <c r="Z3293">
        <v>1.52</v>
      </c>
      <c r="AA3293">
        <v>1.52</v>
      </c>
      <c r="AB3293">
        <v>1.52</v>
      </c>
      <c r="AC3293">
        <v>1.52</v>
      </c>
      <c r="AD3293">
        <v>395.47118108000001</v>
      </c>
      <c r="AE3293">
        <v>396.72028789000001</v>
      </c>
      <c r="AF3293">
        <v>389.35452314000003</v>
      </c>
      <c r="AG3293">
        <v>391.67429292999998</v>
      </c>
      <c r="AH3293" t="s">
        <v>12</v>
      </c>
      <c r="AI3293" t="s">
        <v>12</v>
      </c>
    </row>
    <row r="3294" spans="1:35" x14ac:dyDescent="0.25">
      <c r="A3294">
        <v>1658755800</v>
      </c>
      <c r="B3294">
        <v>39.73079104</v>
      </c>
      <c r="C3294">
        <v>39.939952890000001</v>
      </c>
      <c r="D3294">
        <v>38.973824350000001</v>
      </c>
      <c r="E3294">
        <v>39.680990600000001</v>
      </c>
      <c r="F3294">
        <v>39.73079104</v>
      </c>
      <c r="G3294">
        <v>39.939952890000001</v>
      </c>
      <c r="H3294">
        <v>38.973824350000001</v>
      </c>
      <c r="I3294">
        <v>39.680990600000001</v>
      </c>
      <c r="J3294">
        <v>3980</v>
      </c>
      <c r="K3294">
        <v>4002</v>
      </c>
      <c r="L3294">
        <v>3964.5</v>
      </c>
      <c r="M3294">
        <v>3987</v>
      </c>
      <c r="N3294">
        <v>3967.75</v>
      </c>
      <c r="O3294">
        <v>3988.75</v>
      </c>
      <c r="P3294">
        <v>3946</v>
      </c>
      <c r="Q3294">
        <v>3970</v>
      </c>
      <c r="R3294">
        <v>3965.72</v>
      </c>
      <c r="S3294">
        <v>3975.3</v>
      </c>
      <c r="T3294">
        <v>3943.46</v>
      </c>
      <c r="U3294">
        <v>3966.8389999999999</v>
      </c>
      <c r="V3294">
        <v>1.58</v>
      </c>
      <c r="W3294">
        <v>1.58</v>
      </c>
      <c r="X3294">
        <v>1.58</v>
      </c>
      <c r="Y3294">
        <v>1.58</v>
      </c>
      <c r="Z3294">
        <v>1.53</v>
      </c>
      <c r="AA3294">
        <v>1.53</v>
      </c>
      <c r="AB3294">
        <v>1.53</v>
      </c>
      <c r="AC3294">
        <v>1.53</v>
      </c>
      <c r="AD3294">
        <v>392.32858697</v>
      </c>
      <c r="AE3294">
        <v>393.04236229000003</v>
      </c>
      <c r="AF3294">
        <v>389.81054626000002</v>
      </c>
      <c r="AG3294">
        <v>392.15014314000001</v>
      </c>
      <c r="AH3294" t="s">
        <v>12</v>
      </c>
      <c r="AI3294" t="s">
        <v>12</v>
      </c>
    </row>
    <row r="3295" spans="1:35" x14ac:dyDescent="0.25">
      <c r="A3295">
        <v>1658842200</v>
      </c>
      <c r="B3295">
        <v>39.163066030000003</v>
      </c>
      <c r="C3295">
        <v>39.207886420000001</v>
      </c>
      <c r="D3295">
        <v>37.977815550000003</v>
      </c>
      <c r="E3295">
        <v>38.246737930000002</v>
      </c>
      <c r="F3295">
        <v>39.163066030000003</v>
      </c>
      <c r="G3295">
        <v>39.207886420000001</v>
      </c>
      <c r="H3295">
        <v>37.977815550000003</v>
      </c>
      <c r="I3295">
        <v>38.246737930000002</v>
      </c>
      <c r="J3295">
        <v>3972.5</v>
      </c>
      <c r="K3295">
        <v>3979.5</v>
      </c>
      <c r="L3295">
        <v>3929.75</v>
      </c>
      <c r="M3295">
        <v>3939.75</v>
      </c>
      <c r="N3295">
        <v>3959</v>
      </c>
      <c r="O3295">
        <v>3964.5</v>
      </c>
      <c r="P3295">
        <v>3913.25</v>
      </c>
      <c r="Q3295">
        <v>3923.25</v>
      </c>
      <c r="R3295">
        <v>3953.22</v>
      </c>
      <c r="S3295">
        <v>3953.22</v>
      </c>
      <c r="T3295">
        <v>3910.74</v>
      </c>
      <c r="U3295">
        <v>3921.049</v>
      </c>
      <c r="V3295">
        <v>1.58</v>
      </c>
      <c r="W3295">
        <v>1.58</v>
      </c>
      <c r="X3295">
        <v>1.58</v>
      </c>
      <c r="Y3295">
        <v>1.58</v>
      </c>
      <c r="Z3295">
        <v>1.53</v>
      </c>
      <c r="AA3295">
        <v>1.53</v>
      </c>
      <c r="AB3295">
        <v>1.53</v>
      </c>
      <c r="AC3295">
        <v>1.53</v>
      </c>
      <c r="AD3295">
        <v>390.43509965999999</v>
      </c>
      <c r="AE3295">
        <v>390.65319768000001</v>
      </c>
      <c r="AF3295">
        <v>386.57873023000002</v>
      </c>
      <c r="AG3295">
        <v>387.51060355999999</v>
      </c>
      <c r="AH3295" t="s">
        <v>12</v>
      </c>
      <c r="AI3295" t="s">
        <v>12</v>
      </c>
    </row>
    <row r="3296" spans="1:35" x14ac:dyDescent="0.25">
      <c r="A3296">
        <v>1658928600</v>
      </c>
      <c r="B3296">
        <v>39.26266691</v>
      </c>
      <c r="C3296">
        <v>41.762649000000003</v>
      </c>
      <c r="D3296">
        <v>39.187468240000001</v>
      </c>
      <c r="E3296">
        <v>41.224804239999997</v>
      </c>
      <c r="F3296">
        <v>39.26266691</v>
      </c>
      <c r="G3296">
        <v>41.762649000000003</v>
      </c>
      <c r="H3296">
        <v>39.187468240000001</v>
      </c>
      <c r="I3296">
        <v>41.224804239999997</v>
      </c>
      <c r="J3296">
        <v>3959</v>
      </c>
      <c r="K3296">
        <v>4058.5</v>
      </c>
      <c r="L3296">
        <v>3959</v>
      </c>
      <c r="M3296">
        <v>4041.25</v>
      </c>
      <c r="N3296">
        <v>3939.25</v>
      </c>
      <c r="O3296">
        <v>4042.75</v>
      </c>
      <c r="P3296">
        <v>3938.75</v>
      </c>
      <c r="Q3296">
        <v>4024.5</v>
      </c>
      <c r="R3296">
        <v>3951.43</v>
      </c>
      <c r="S3296">
        <v>4039.56</v>
      </c>
      <c r="T3296">
        <v>3951.43</v>
      </c>
      <c r="U3296">
        <v>4023.6109999999999</v>
      </c>
      <c r="V3296">
        <v>1.58</v>
      </c>
      <c r="W3296">
        <v>1.58</v>
      </c>
      <c r="X3296">
        <v>1.58</v>
      </c>
      <c r="Y3296">
        <v>1.58</v>
      </c>
      <c r="Z3296">
        <v>1.53</v>
      </c>
      <c r="AA3296">
        <v>1.53</v>
      </c>
      <c r="AB3296">
        <v>1.53</v>
      </c>
      <c r="AC3296">
        <v>1.53</v>
      </c>
      <c r="AD3296">
        <v>390.95060405999999</v>
      </c>
      <c r="AE3296">
        <v>399.39694534</v>
      </c>
      <c r="AF3296">
        <v>390.64328412999998</v>
      </c>
      <c r="AG3296">
        <v>397.57285286000001</v>
      </c>
      <c r="AH3296" t="s">
        <v>12</v>
      </c>
      <c r="AI3296" t="s">
        <v>12</v>
      </c>
    </row>
    <row r="3297" spans="1:35" x14ac:dyDescent="0.25">
      <c r="A3297">
        <v>1659015000</v>
      </c>
      <c r="B3297">
        <v>41.483766529999997</v>
      </c>
      <c r="C3297">
        <v>42.987739820000002</v>
      </c>
      <c r="D3297">
        <v>40.328396320000003</v>
      </c>
      <c r="E3297">
        <v>42.768617880000001</v>
      </c>
      <c r="F3297">
        <v>41.483766529999997</v>
      </c>
      <c r="G3297">
        <v>42.987739820000002</v>
      </c>
      <c r="H3297">
        <v>40.328396320000003</v>
      </c>
      <c r="I3297">
        <v>42.768617880000001</v>
      </c>
      <c r="J3297">
        <v>4035</v>
      </c>
      <c r="K3297">
        <v>4125.25</v>
      </c>
      <c r="L3297">
        <v>4014</v>
      </c>
      <c r="M3297">
        <v>4090</v>
      </c>
      <c r="N3297">
        <v>4022</v>
      </c>
      <c r="O3297">
        <v>4111</v>
      </c>
      <c r="P3297">
        <v>3994.5</v>
      </c>
      <c r="Q3297">
        <v>4073.5</v>
      </c>
      <c r="R3297">
        <v>4026.13</v>
      </c>
      <c r="S3297">
        <v>4078.95</v>
      </c>
      <c r="T3297">
        <v>3992.97</v>
      </c>
      <c r="U3297">
        <v>4072.4290000000001</v>
      </c>
      <c r="V3297">
        <v>2.33</v>
      </c>
      <c r="W3297">
        <v>2.33</v>
      </c>
      <c r="X3297">
        <v>2.33</v>
      </c>
      <c r="Y3297">
        <v>2.33</v>
      </c>
      <c r="Z3297">
        <v>2.2799999999999998</v>
      </c>
      <c r="AA3297">
        <v>2.2799999999999998</v>
      </c>
      <c r="AB3297">
        <v>2.2799999999999998</v>
      </c>
      <c r="AC3297">
        <v>2.2799999999999998</v>
      </c>
      <c r="AD3297">
        <v>398.41550427999999</v>
      </c>
      <c r="AE3297">
        <v>403.28305540999997</v>
      </c>
      <c r="AF3297">
        <v>394.70783803</v>
      </c>
      <c r="AG3297">
        <v>402.55936654999999</v>
      </c>
      <c r="AH3297" t="s">
        <v>12</v>
      </c>
      <c r="AI3297" t="s">
        <v>12</v>
      </c>
    </row>
    <row r="3298" spans="1:35" x14ac:dyDescent="0.25">
      <c r="A3298">
        <v>1659101400</v>
      </c>
      <c r="B3298">
        <v>43.27658237</v>
      </c>
      <c r="C3298">
        <v>44.969797329999999</v>
      </c>
      <c r="D3298">
        <v>42.997699910000001</v>
      </c>
      <c r="E3298">
        <v>44.670994690000001</v>
      </c>
      <c r="F3298">
        <v>43.27658237</v>
      </c>
      <c r="G3298">
        <v>44.969797329999999</v>
      </c>
      <c r="H3298">
        <v>42.997699910000001</v>
      </c>
      <c r="I3298">
        <v>44.670994690000001</v>
      </c>
      <c r="J3298">
        <v>4117</v>
      </c>
      <c r="K3298">
        <v>4158.5</v>
      </c>
      <c r="L3298">
        <v>4098.25</v>
      </c>
      <c r="M3298">
        <v>4150.5</v>
      </c>
      <c r="N3298">
        <v>4105</v>
      </c>
      <c r="O3298">
        <v>4144</v>
      </c>
      <c r="P3298">
        <v>4081</v>
      </c>
      <c r="Q3298">
        <v>4133.5</v>
      </c>
      <c r="R3298">
        <v>4087.33</v>
      </c>
      <c r="S3298">
        <v>4140.1499999999996</v>
      </c>
      <c r="T3298">
        <v>4079.22</v>
      </c>
      <c r="U3298">
        <v>4130.2889999999998</v>
      </c>
      <c r="V3298">
        <v>2.3199999999999998</v>
      </c>
      <c r="W3298">
        <v>2.3199999999999998</v>
      </c>
      <c r="X3298">
        <v>2.3199999999999998</v>
      </c>
      <c r="Y3298">
        <v>2.3199999999999998</v>
      </c>
      <c r="Z3298">
        <v>2.27</v>
      </c>
      <c r="AA3298">
        <v>2.27</v>
      </c>
      <c r="AB3298">
        <v>2.27</v>
      </c>
      <c r="AC3298">
        <v>2.27</v>
      </c>
      <c r="AD3298">
        <v>404.05631201</v>
      </c>
      <c r="AE3298">
        <v>409.45919463000001</v>
      </c>
      <c r="AF3298">
        <v>403.25331476999997</v>
      </c>
      <c r="AG3298">
        <v>408.42818584000003</v>
      </c>
      <c r="AH3298" t="s">
        <v>12</v>
      </c>
      <c r="AI3298" t="s">
        <v>12</v>
      </c>
    </row>
    <row r="3299" spans="1:35" x14ac:dyDescent="0.25">
      <c r="A3299">
        <v>1659360600</v>
      </c>
      <c r="B3299">
        <v>43.704866160000002</v>
      </c>
      <c r="C3299">
        <v>45.086927969999998</v>
      </c>
      <c r="D3299">
        <v>43.475784130000001</v>
      </c>
      <c r="E3299">
        <v>44.22279073</v>
      </c>
      <c r="F3299">
        <v>43.704866160000002</v>
      </c>
      <c r="G3299">
        <v>45.086927969999998</v>
      </c>
      <c r="H3299">
        <v>43.475784130000001</v>
      </c>
      <c r="I3299">
        <v>44.22279073</v>
      </c>
      <c r="J3299">
        <v>4151</v>
      </c>
      <c r="K3299">
        <v>4163.5</v>
      </c>
      <c r="L3299">
        <v>4115</v>
      </c>
      <c r="M3299">
        <v>4137.5</v>
      </c>
      <c r="N3299">
        <v>4137.5</v>
      </c>
      <c r="O3299">
        <v>4147.25</v>
      </c>
      <c r="P3299">
        <v>4097</v>
      </c>
      <c r="Q3299">
        <v>4120.5</v>
      </c>
      <c r="R3299">
        <v>4112.38</v>
      </c>
      <c r="S3299">
        <v>4144.95</v>
      </c>
      <c r="T3299">
        <v>4096.0200000000004</v>
      </c>
      <c r="U3299">
        <v>4118.6310000000003</v>
      </c>
      <c r="V3299">
        <v>2.33</v>
      </c>
      <c r="W3299">
        <v>2.33</v>
      </c>
      <c r="X3299">
        <v>2.33</v>
      </c>
      <c r="Y3299">
        <v>2.33</v>
      </c>
      <c r="Z3299">
        <v>2.2799999999999998</v>
      </c>
      <c r="AA3299">
        <v>2.2799999999999998</v>
      </c>
      <c r="AB3299">
        <v>2.2799999999999998</v>
      </c>
      <c r="AC3299">
        <v>2.2799999999999998</v>
      </c>
      <c r="AD3299">
        <v>405.61273875000001</v>
      </c>
      <c r="AE3299">
        <v>409.83590938999998</v>
      </c>
      <c r="AF3299">
        <v>404.86922278999998</v>
      </c>
      <c r="AG3299">
        <v>407.21873320999998</v>
      </c>
      <c r="AH3299" t="s">
        <v>12</v>
      </c>
      <c r="AI3299" t="s">
        <v>12</v>
      </c>
    </row>
    <row r="3300" spans="1:35" x14ac:dyDescent="0.25">
      <c r="A3300">
        <v>1659447000</v>
      </c>
      <c r="B3300">
        <v>43.684945980000002</v>
      </c>
      <c r="C3300">
        <v>44.93991707</v>
      </c>
      <c r="D3300">
        <v>42.947899470000003</v>
      </c>
      <c r="E3300">
        <v>43.366223159999997</v>
      </c>
      <c r="F3300">
        <v>43.684945980000002</v>
      </c>
      <c r="G3300">
        <v>44.93991707</v>
      </c>
      <c r="H3300">
        <v>42.947899470000003</v>
      </c>
      <c r="I3300">
        <v>43.366223159999997</v>
      </c>
      <c r="J3300">
        <v>4137.5</v>
      </c>
      <c r="K3300">
        <v>4159</v>
      </c>
      <c r="L3300">
        <v>4099.75</v>
      </c>
      <c r="M3300">
        <v>4111</v>
      </c>
      <c r="N3300">
        <v>4119.75</v>
      </c>
      <c r="O3300">
        <v>4143</v>
      </c>
      <c r="P3300">
        <v>4080.5</v>
      </c>
      <c r="Q3300">
        <v>4093.75</v>
      </c>
      <c r="R3300">
        <v>4104.21</v>
      </c>
      <c r="S3300">
        <v>4140.47</v>
      </c>
      <c r="T3300">
        <v>4079.81</v>
      </c>
      <c r="U3300">
        <v>4091.1909999999998</v>
      </c>
      <c r="V3300">
        <v>2.33</v>
      </c>
      <c r="W3300">
        <v>2.33</v>
      </c>
      <c r="X3300">
        <v>2.33</v>
      </c>
      <c r="Y3300">
        <v>2.33</v>
      </c>
      <c r="Z3300">
        <v>2.2999999999999998</v>
      </c>
      <c r="AA3300">
        <v>2.2999999999999998</v>
      </c>
      <c r="AB3300">
        <v>2.2999999999999998</v>
      </c>
      <c r="AC3300">
        <v>2.2999999999999998</v>
      </c>
      <c r="AD3300">
        <v>405.58299811000001</v>
      </c>
      <c r="AE3300">
        <v>409.42945400000002</v>
      </c>
      <c r="AF3300">
        <v>403.30288250000001</v>
      </c>
      <c r="AG3300">
        <v>404.53216221999998</v>
      </c>
      <c r="AH3300" t="s">
        <v>12</v>
      </c>
      <c r="AI3300" t="s">
        <v>12</v>
      </c>
    </row>
    <row r="3301" spans="1:35" x14ac:dyDescent="0.25">
      <c r="A3301">
        <v>1659533400</v>
      </c>
      <c r="B3301">
        <v>44.063429319999997</v>
      </c>
      <c r="C3301">
        <v>45.766604370000003</v>
      </c>
      <c r="D3301">
        <v>43.96382844</v>
      </c>
      <c r="E3301">
        <v>45.338320590000002</v>
      </c>
      <c r="F3301">
        <v>44.063429319999997</v>
      </c>
      <c r="G3301">
        <v>45.766604370000003</v>
      </c>
      <c r="H3301">
        <v>43.96382844</v>
      </c>
      <c r="I3301">
        <v>45.338320590000002</v>
      </c>
      <c r="J3301">
        <v>4116</v>
      </c>
      <c r="K3301">
        <v>4186.5</v>
      </c>
      <c r="L3301">
        <v>4102</v>
      </c>
      <c r="M3301">
        <v>4174</v>
      </c>
      <c r="N3301">
        <v>4097</v>
      </c>
      <c r="O3301">
        <v>4170</v>
      </c>
      <c r="P3301">
        <v>4084.5</v>
      </c>
      <c r="Q3301">
        <v>4156.25</v>
      </c>
      <c r="R3301">
        <v>4107.96</v>
      </c>
      <c r="S3301">
        <v>4167.66</v>
      </c>
      <c r="T3301">
        <v>4107.96</v>
      </c>
      <c r="U3301">
        <v>4155.1710000000003</v>
      </c>
      <c r="V3301">
        <v>2.33</v>
      </c>
      <c r="W3301">
        <v>2.33</v>
      </c>
      <c r="X3301">
        <v>2.33</v>
      </c>
      <c r="Y3301">
        <v>2.33</v>
      </c>
      <c r="Z3301">
        <v>2.29</v>
      </c>
      <c r="AA3301">
        <v>2.29</v>
      </c>
      <c r="AB3301">
        <v>2.29</v>
      </c>
      <c r="AC3301">
        <v>2.29</v>
      </c>
      <c r="AD3301">
        <v>406.75279655000003</v>
      </c>
      <c r="AE3301">
        <v>412.08628435000003</v>
      </c>
      <c r="AF3301">
        <v>406.45539015999998</v>
      </c>
      <c r="AG3301">
        <v>410.86691818000003</v>
      </c>
      <c r="AH3301" t="s">
        <v>12</v>
      </c>
      <c r="AI3301" t="s">
        <v>12</v>
      </c>
    </row>
    <row r="3302" spans="1:35" x14ac:dyDescent="0.25">
      <c r="A3302">
        <v>1659619800</v>
      </c>
      <c r="B3302">
        <v>45.328360500000002</v>
      </c>
      <c r="C3302">
        <v>45.557442520000002</v>
      </c>
      <c r="D3302">
        <v>44.68095478</v>
      </c>
      <c r="E3302">
        <v>45.258639879999997</v>
      </c>
      <c r="F3302">
        <v>45.328360500000002</v>
      </c>
      <c r="G3302">
        <v>45.557442520000002</v>
      </c>
      <c r="H3302">
        <v>44.68095478</v>
      </c>
      <c r="I3302">
        <v>45.258639879999997</v>
      </c>
      <c r="J3302">
        <v>4168.75</v>
      </c>
      <c r="K3302">
        <v>4190</v>
      </c>
      <c r="L3302">
        <v>4155</v>
      </c>
      <c r="M3302">
        <v>4169.75</v>
      </c>
      <c r="N3302">
        <v>4150.25</v>
      </c>
      <c r="O3302">
        <v>4173.25</v>
      </c>
      <c r="P3302">
        <v>4136</v>
      </c>
      <c r="Q3302">
        <v>4152.25</v>
      </c>
      <c r="R3302">
        <v>4154.8500000000004</v>
      </c>
      <c r="S3302">
        <v>4161.29</v>
      </c>
      <c r="T3302">
        <v>4135.42</v>
      </c>
      <c r="U3302">
        <v>4151.9390000000003</v>
      </c>
      <c r="V3302">
        <v>2.33</v>
      </c>
      <c r="W3302">
        <v>2.33</v>
      </c>
      <c r="X3302">
        <v>2.33</v>
      </c>
      <c r="Y3302">
        <v>2.33</v>
      </c>
      <c r="Z3302">
        <v>2.29</v>
      </c>
      <c r="AA3302">
        <v>2.29</v>
      </c>
      <c r="AB3302">
        <v>2.29</v>
      </c>
      <c r="AC3302">
        <v>2.29</v>
      </c>
      <c r="AD3302">
        <v>410.78760980999999</v>
      </c>
      <c r="AE3302">
        <v>411.50138513000002</v>
      </c>
      <c r="AF3302">
        <v>408.87429541</v>
      </c>
      <c r="AG3302">
        <v>410.58933889000002</v>
      </c>
      <c r="AH3302" t="s">
        <v>12</v>
      </c>
      <c r="AI3302" t="s">
        <v>12</v>
      </c>
    </row>
    <row r="3303" spans="1:35" x14ac:dyDescent="0.25">
      <c r="A3303">
        <v>1659706200</v>
      </c>
      <c r="B3303">
        <v>43.774586769999999</v>
      </c>
      <c r="C3303">
        <v>45.238719709999998</v>
      </c>
      <c r="D3303">
        <v>43.7546666</v>
      </c>
      <c r="E3303">
        <v>44.999677599999998</v>
      </c>
      <c r="F3303">
        <v>43.774586769999999</v>
      </c>
      <c r="G3303">
        <v>45.238719709999998</v>
      </c>
      <c r="H3303">
        <v>43.7546666</v>
      </c>
      <c r="I3303">
        <v>44.999677599999998</v>
      </c>
      <c r="J3303">
        <v>4171.75</v>
      </c>
      <c r="K3303">
        <v>4182</v>
      </c>
      <c r="L3303">
        <v>4122</v>
      </c>
      <c r="M3303">
        <v>4165.25</v>
      </c>
      <c r="N3303">
        <v>4152</v>
      </c>
      <c r="O3303">
        <v>4166.25</v>
      </c>
      <c r="P3303">
        <v>4103.75</v>
      </c>
      <c r="Q3303">
        <v>4146.75</v>
      </c>
      <c r="R3303">
        <v>4115.87</v>
      </c>
      <c r="S3303">
        <v>4151.58</v>
      </c>
      <c r="T3303">
        <v>4107.3100000000004</v>
      </c>
      <c r="U3303">
        <v>4145.1909999999998</v>
      </c>
      <c r="V3303">
        <v>2.33</v>
      </c>
      <c r="W3303">
        <v>2.33</v>
      </c>
      <c r="X3303">
        <v>2.33</v>
      </c>
      <c r="Y3303">
        <v>2.33</v>
      </c>
      <c r="Z3303">
        <v>2.2799999999999998</v>
      </c>
      <c r="AA3303">
        <v>2.2799999999999998</v>
      </c>
      <c r="AB3303">
        <v>2.2799999999999998</v>
      </c>
      <c r="AC3303">
        <v>2.2799999999999998</v>
      </c>
      <c r="AD3303">
        <v>406.11832959999998</v>
      </c>
      <c r="AE3303">
        <v>410.56951179999999</v>
      </c>
      <c r="AF3303">
        <v>406.05884831999998</v>
      </c>
      <c r="AG3303">
        <v>409.89539065999998</v>
      </c>
      <c r="AH3303" t="s">
        <v>12</v>
      </c>
      <c r="AI3303" t="s">
        <v>12</v>
      </c>
    </row>
    <row r="3304" spans="1:35" x14ac:dyDescent="0.25">
      <c r="A3304">
        <v>1659965400</v>
      </c>
      <c r="B3304">
        <v>45.587322790000002</v>
      </c>
      <c r="C3304">
        <v>46.364209649999999</v>
      </c>
      <c r="D3304">
        <v>44.47677298</v>
      </c>
      <c r="E3304">
        <v>44.870196450000002</v>
      </c>
      <c r="F3304">
        <v>45.587322790000002</v>
      </c>
      <c r="G3304">
        <v>46.364209649999999</v>
      </c>
      <c r="H3304">
        <v>44.47677298</v>
      </c>
      <c r="I3304">
        <v>44.870196450000002</v>
      </c>
      <c r="J3304">
        <v>4160</v>
      </c>
      <c r="K3304">
        <v>4206.25</v>
      </c>
      <c r="L3304">
        <v>4148.25</v>
      </c>
      <c r="M3304">
        <v>4160</v>
      </c>
      <c r="N3304">
        <v>4149.75</v>
      </c>
      <c r="O3304">
        <v>4188</v>
      </c>
      <c r="P3304">
        <v>4129.25</v>
      </c>
      <c r="Q3304">
        <v>4141.75</v>
      </c>
      <c r="R3304">
        <v>4155.93</v>
      </c>
      <c r="S3304">
        <v>4186.62</v>
      </c>
      <c r="T3304">
        <v>4128.97</v>
      </c>
      <c r="U3304">
        <v>4140.05</v>
      </c>
      <c r="V3304">
        <v>2.33</v>
      </c>
      <c r="W3304">
        <v>2.33</v>
      </c>
      <c r="X3304">
        <v>2.33</v>
      </c>
      <c r="Y3304">
        <v>2.33</v>
      </c>
      <c r="Z3304">
        <v>2.2799999999999998</v>
      </c>
      <c r="AA3304">
        <v>2.2799999999999998</v>
      </c>
      <c r="AB3304">
        <v>2.2799999999999998</v>
      </c>
      <c r="AC3304">
        <v>2.2799999999999998</v>
      </c>
      <c r="AD3304">
        <v>411.66000186999997</v>
      </c>
      <c r="AE3304">
        <v>414.00951228999998</v>
      </c>
      <c r="AF3304">
        <v>408.26956910000001</v>
      </c>
      <c r="AG3304">
        <v>409.41954045</v>
      </c>
      <c r="AH3304" t="s">
        <v>12</v>
      </c>
      <c r="AI3304" t="s">
        <v>12</v>
      </c>
    </row>
    <row r="3305" spans="1:35" x14ac:dyDescent="0.25">
      <c r="A3305">
        <v>1660051800</v>
      </c>
      <c r="B3305">
        <v>44.621194250000002</v>
      </c>
      <c r="C3305">
        <v>44.750675399999999</v>
      </c>
      <c r="D3305">
        <v>43.933948180000002</v>
      </c>
      <c r="E3305">
        <v>44.292511349999998</v>
      </c>
      <c r="F3305">
        <v>44.621194250000002</v>
      </c>
      <c r="G3305">
        <v>44.750675399999999</v>
      </c>
      <c r="H3305">
        <v>43.933948180000002</v>
      </c>
      <c r="I3305">
        <v>44.292511349999998</v>
      </c>
      <c r="J3305">
        <v>4167.75</v>
      </c>
      <c r="K3305">
        <v>4173</v>
      </c>
      <c r="L3305">
        <v>4131.5</v>
      </c>
      <c r="M3305">
        <v>4142.5</v>
      </c>
      <c r="N3305">
        <v>4148.5</v>
      </c>
      <c r="O3305">
        <v>4155</v>
      </c>
      <c r="P3305">
        <v>4113</v>
      </c>
      <c r="Q3305">
        <v>4124.5</v>
      </c>
      <c r="R3305">
        <v>4133.1099999999997</v>
      </c>
      <c r="S3305">
        <v>4137.3</v>
      </c>
      <c r="T3305">
        <v>4112.09</v>
      </c>
      <c r="U3305">
        <v>4122.4799999999996</v>
      </c>
      <c r="V3305">
        <v>2.33</v>
      </c>
      <c r="W3305">
        <v>2.33</v>
      </c>
      <c r="X3305">
        <v>2.33</v>
      </c>
      <c r="Y3305">
        <v>2.33</v>
      </c>
      <c r="Z3305">
        <v>2.29</v>
      </c>
      <c r="AA3305">
        <v>2.29</v>
      </c>
      <c r="AB3305">
        <v>2.29</v>
      </c>
      <c r="AC3305">
        <v>2.29</v>
      </c>
      <c r="AD3305">
        <v>408.6561974</v>
      </c>
      <c r="AE3305">
        <v>409.18161534000001</v>
      </c>
      <c r="AF3305">
        <v>406.67348817999999</v>
      </c>
      <c r="AG3305">
        <v>407.79371888999998</v>
      </c>
      <c r="AH3305" t="s">
        <v>12</v>
      </c>
      <c r="AI3305" t="s">
        <v>12</v>
      </c>
    </row>
    <row r="3306" spans="1:35" x14ac:dyDescent="0.25">
      <c r="A3306">
        <v>1660138200</v>
      </c>
      <c r="B3306">
        <v>46.702852640000003</v>
      </c>
      <c r="C3306">
        <v>47.141096519999998</v>
      </c>
      <c r="D3306">
        <v>46.050466880000002</v>
      </c>
      <c r="E3306">
        <v>47.06141581</v>
      </c>
      <c r="F3306">
        <v>46.702852640000003</v>
      </c>
      <c r="G3306">
        <v>47.141096519999998</v>
      </c>
      <c r="H3306">
        <v>46.050466880000002</v>
      </c>
      <c r="I3306">
        <v>47.06141581</v>
      </c>
      <c r="J3306">
        <v>4146.75</v>
      </c>
      <c r="K3306">
        <v>4231</v>
      </c>
      <c r="L3306">
        <v>4132</v>
      </c>
      <c r="M3306">
        <v>4227.75</v>
      </c>
      <c r="N3306">
        <v>4128.75</v>
      </c>
      <c r="O3306">
        <v>4213.5</v>
      </c>
      <c r="P3306">
        <v>4113.75</v>
      </c>
      <c r="Q3306">
        <v>4210</v>
      </c>
      <c r="R3306">
        <v>4181.0200000000004</v>
      </c>
      <c r="S3306">
        <v>4211.03</v>
      </c>
      <c r="T3306">
        <v>4177.26</v>
      </c>
      <c r="U3306">
        <v>4210.2299999999996</v>
      </c>
      <c r="V3306">
        <v>2.33</v>
      </c>
      <c r="W3306">
        <v>2.33</v>
      </c>
      <c r="X3306">
        <v>2.33</v>
      </c>
      <c r="Y3306">
        <v>2.33</v>
      </c>
      <c r="Z3306">
        <v>2.2799999999999998</v>
      </c>
      <c r="AA3306">
        <v>2.2799999999999998</v>
      </c>
      <c r="AB3306">
        <v>2.2799999999999998</v>
      </c>
      <c r="AC3306">
        <v>2.2799999999999998</v>
      </c>
      <c r="AD3306">
        <v>415.15948364000002</v>
      </c>
      <c r="AE3306">
        <v>416.50772590999998</v>
      </c>
      <c r="AF3306">
        <v>413.11729314000002</v>
      </c>
      <c r="AG3306">
        <v>416.35902271999998</v>
      </c>
      <c r="AH3306" t="s">
        <v>12</v>
      </c>
      <c r="AI3306" t="s">
        <v>12</v>
      </c>
    </row>
    <row r="3307" spans="1:35" x14ac:dyDescent="0.25">
      <c r="A3307">
        <v>1660224600</v>
      </c>
      <c r="B3307">
        <v>48.057424609999998</v>
      </c>
      <c r="C3307">
        <v>48.724850109999998</v>
      </c>
      <c r="D3307">
        <v>46.81241361</v>
      </c>
      <c r="E3307">
        <v>47.0713759</v>
      </c>
      <c r="F3307">
        <v>48.057424609999998</v>
      </c>
      <c r="G3307">
        <v>48.724850109999998</v>
      </c>
      <c r="H3307">
        <v>46.81241361</v>
      </c>
      <c r="I3307">
        <v>47.0713759</v>
      </c>
      <c r="J3307">
        <v>4228</v>
      </c>
      <c r="K3307">
        <v>4278</v>
      </c>
      <c r="L3307">
        <v>4221</v>
      </c>
      <c r="M3307">
        <v>4227.5</v>
      </c>
      <c r="N3307">
        <v>4210.75</v>
      </c>
      <c r="O3307">
        <v>4260.5</v>
      </c>
      <c r="P3307">
        <v>4202.75</v>
      </c>
      <c r="Q3307">
        <v>4209.75</v>
      </c>
      <c r="R3307">
        <v>4227.3999999999996</v>
      </c>
      <c r="S3307">
        <v>4257.91</v>
      </c>
      <c r="T3307">
        <v>4201.41</v>
      </c>
      <c r="U3307">
        <v>4207.28</v>
      </c>
      <c r="V3307">
        <v>2.33</v>
      </c>
      <c r="W3307">
        <v>2.33</v>
      </c>
      <c r="X3307">
        <v>2.33</v>
      </c>
      <c r="Y3307">
        <v>2.33</v>
      </c>
      <c r="Z3307">
        <v>2.2799999999999998</v>
      </c>
      <c r="AA3307">
        <v>2.2799999999999998</v>
      </c>
      <c r="AB3307">
        <v>2.2799999999999998</v>
      </c>
      <c r="AC3307">
        <v>2.2799999999999998</v>
      </c>
      <c r="AD3307">
        <v>419.33308655000002</v>
      </c>
      <c r="AE3307">
        <v>421.27614159000001</v>
      </c>
      <c r="AF3307">
        <v>415.58576612000002</v>
      </c>
      <c r="AG3307">
        <v>416.35902271999998</v>
      </c>
      <c r="AH3307" t="s">
        <v>12</v>
      </c>
      <c r="AI3307" t="s">
        <v>12</v>
      </c>
    </row>
    <row r="3308" spans="1:35" x14ac:dyDescent="0.25">
      <c r="A3308">
        <v>1660311000</v>
      </c>
      <c r="B3308">
        <v>47.74866188</v>
      </c>
      <c r="C3308">
        <v>49.471757109999999</v>
      </c>
      <c r="D3308">
        <v>47.410018890000003</v>
      </c>
      <c r="E3308">
        <v>49.43191676</v>
      </c>
      <c r="F3308">
        <v>47.74866188</v>
      </c>
      <c r="G3308">
        <v>49.471757109999999</v>
      </c>
      <c r="H3308">
        <v>47.410018890000003</v>
      </c>
      <c r="I3308">
        <v>49.43191676</v>
      </c>
      <c r="J3308">
        <v>4232.25</v>
      </c>
      <c r="K3308">
        <v>4301.25</v>
      </c>
      <c r="L3308">
        <v>4225</v>
      </c>
      <c r="M3308">
        <v>4299.25</v>
      </c>
      <c r="N3308">
        <v>4219.25</v>
      </c>
      <c r="O3308">
        <v>4282.75</v>
      </c>
      <c r="P3308">
        <v>4208.25</v>
      </c>
      <c r="Q3308">
        <v>4281</v>
      </c>
      <c r="R3308">
        <v>4225.0200000000004</v>
      </c>
      <c r="S3308">
        <v>4280.47</v>
      </c>
      <c r="T3308">
        <v>4219.78</v>
      </c>
      <c r="U3308">
        <v>4280.1400000000003</v>
      </c>
      <c r="V3308">
        <v>2.33</v>
      </c>
      <c r="W3308">
        <v>2.33</v>
      </c>
      <c r="X3308">
        <v>2.33</v>
      </c>
      <c r="Y3308">
        <v>2.33</v>
      </c>
      <c r="Z3308">
        <v>2.2799999999999998</v>
      </c>
      <c r="AA3308">
        <v>2.2799999999999998</v>
      </c>
      <c r="AB3308">
        <v>2.2799999999999998</v>
      </c>
      <c r="AC3308">
        <v>2.2799999999999998</v>
      </c>
      <c r="AD3308">
        <v>418.38138612</v>
      </c>
      <c r="AE3308">
        <v>423.51660300999998</v>
      </c>
      <c r="AF3308">
        <v>417.39003150999997</v>
      </c>
      <c r="AG3308">
        <v>423.407554</v>
      </c>
      <c r="AH3308" t="s">
        <v>12</v>
      </c>
      <c r="AI3308" t="s">
        <v>12</v>
      </c>
    </row>
    <row r="3309" spans="1:35" x14ac:dyDescent="0.25">
      <c r="A3309">
        <v>1660570200</v>
      </c>
      <c r="B3309">
        <v>48.605229450000003</v>
      </c>
      <c r="C3309">
        <v>50.228723799999997</v>
      </c>
      <c r="D3309">
        <v>48.605229450000003</v>
      </c>
      <c r="E3309">
        <v>50.039482130000003</v>
      </c>
      <c r="F3309">
        <v>48.605229450000003</v>
      </c>
      <c r="G3309">
        <v>50.228723799999997</v>
      </c>
      <c r="H3309">
        <v>48.605229450000003</v>
      </c>
      <c r="I3309">
        <v>50.039482130000003</v>
      </c>
      <c r="J3309">
        <v>4297.75</v>
      </c>
      <c r="K3309">
        <v>4322</v>
      </c>
      <c r="L3309">
        <v>4267.5</v>
      </c>
      <c r="M3309">
        <v>4316.75</v>
      </c>
      <c r="N3309">
        <v>4277</v>
      </c>
      <c r="O3309">
        <v>4304.75</v>
      </c>
      <c r="P3309">
        <v>4249</v>
      </c>
      <c r="Q3309">
        <v>4298.25</v>
      </c>
      <c r="R3309">
        <v>4269.37</v>
      </c>
      <c r="S3309">
        <v>4301.79</v>
      </c>
      <c r="T3309">
        <v>4256.8999999999996</v>
      </c>
      <c r="U3309">
        <v>4297.1499999999996</v>
      </c>
      <c r="V3309">
        <v>2.33</v>
      </c>
      <c r="W3309">
        <v>2.33</v>
      </c>
      <c r="X3309">
        <v>2.33</v>
      </c>
      <c r="Y3309">
        <v>2.33</v>
      </c>
      <c r="Z3309">
        <v>2.29</v>
      </c>
      <c r="AA3309">
        <v>2.29</v>
      </c>
      <c r="AB3309">
        <v>2.29</v>
      </c>
      <c r="AC3309">
        <v>2.29</v>
      </c>
      <c r="AD3309">
        <v>421.09274097999997</v>
      </c>
      <c r="AE3309">
        <v>425.69758315000001</v>
      </c>
      <c r="AF3309">
        <v>421.03821648000002</v>
      </c>
      <c r="AG3309">
        <v>425.15233811000002</v>
      </c>
      <c r="AH3309" t="s">
        <v>12</v>
      </c>
      <c r="AI3309" t="s">
        <v>12</v>
      </c>
    </row>
    <row r="3310" spans="1:35" x14ac:dyDescent="0.25">
      <c r="A3310">
        <v>1660656600</v>
      </c>
      <c r="B3310">
        <v>49.65103869</v>
      </c>
      <c r="C3310">
        <v>51.045351410000002</v>
      </c>
      <c r="D3310">
        <v>49.342275970000003</v>
      </c>
      <c r="E3310">
        <v>50.328324680000001</v>
      </c>
      <c r="F3310">
        <v>49.65103869</v>
      </c>
      <c r="G3310">
        <v>51.045351410000002</v>
      </c>
      <c r="H3310">
        <v>49.342275970000003</v>
      </c>
      <c r="I3310">
        <v>50.328324680000001</v>
      </c>
      <c r="J3310">
        <v>4311.75</v>
      </c>
      <c r="K3310">
        <v>4345.75</v>
      </c>
      <c r="L3310">
        <v>4296.25</v>
      </c>
      <c r="M3310">
        <v>4326.25</v>
      </c>
      <c r="N3310">
        <v>4294.5</v>
      </c>
      <c r="O3310">
        <v>4327.5</v>
      </c>
      <c r="P3310">
        <v>4278.75</v>
      </c>
      <c r="Q3310">
        <v>4307.75</v>
      </c>
      <c r="R3310">
        <v>4290.46</v>
      </c>
      <c r="S3310">
        <v>4325.28</v>
      </c>
      <c r="T3310">
        <v>4277.7700000000004</v>
      </c>
      <c r="U3310">
        <v>4305.1899999999996</v>
      </c>
      <c r="V3310">
        <v>2.33</v>
      </c>
      <c r="W3310">
        <v>2.33</v>
      </c>
      <c r="X3310">
        <v>2.33</v>
      </c>
      <c r="Y3310">
        <v>2.33</v>
      </c>
      <c r="Z3310">
        <v>2.29</v>
      </c>
      <c r="AA3310">
        <v>2.29</v>
      </c>
      <c r="AB3310">
        <v>2.29</v>
      </c>
      <c r="AC3310">
        <v>2.29</v>
      </c>
      <c r="AD3310">
        <v>424.03210739999997</v>
      </c>
      <c r="AE3310">
        <v>427.99752583999998</v>
      </c>
      <c r="AF3310">
        <v>423.18945597999999</v>
      </c>
      <c r="AG3310">
        <v>425.98507597999998</v>
      </c>
      <c r="AH3310" t="s">
        <v>12</v>
      </c>
      <c r="AI3310" t="s">
        <v>12</v>
      </c>
    </row>
    <row r="3311" spans="1:35" x14ac:dyDescent="0.25">
      <c r="A3311">
        <v>1660743000</v>
      </c>
      <c r="B3311">
        <v>48.993672879999998</v>
      </c>
      <c r="C3311">
        <v>50.248643970000003</v>
      </c>
      <c r="D3311">
        <v>48.505628569999999</v>
      </c>
      <c r="E3311">
        <v>49.242675089999999</v>
      </c>
      <c r="F3311">
        <v>48.993672879999998</v>
      </c>
      <c r="G3311">
        <v>50.248643970000003</v>
      </c>
      <c r="H3311">
        <v>48.505628569999999</v>
      </c>
      <c r="I3311">
        <v>49.242675089999999</v>
      </c>
      <c r="J3311">
        <v>4324</v>
      </c>
      <c r="K3311">
        <v>4332.75</v>
      </c>
      <c r="L3311">
        <v>4273.25</v>
      </c>
      <c r="M3311">
        <v>4295.25</v>
      </c>
      <c r="N3311">
        <v>4309.25</v>
      </c>
      <c r="O3311">
        <v>4315</v>
      </c>
      <c r="P3311">
        <v>4255</v>
      </c>
      <c r="Q3311">
        <v>4276.75</v>
      </c>
      <c r="R3311">
        <v>4280.3999999999996</v>
      </c>
      <c r="S3311">
        <v>4302.18</v>
      </c>
      <c r="T3311">
        <v>4253.08</v>
      </c>
      <c r="U3311">
        <v>4274.03</v>
      </c>
      <c r="V3311">
        <v>2.33</v>
      </c>
      <c r="W3311">
        <v>2.33</v>
      </c>
      <c r="X3311">
        <v>2.33</v>
      </c>
      <c r="Y3311">
        <v>2.33</v>
      </c>
      <c r="Z3311">
        <v>2.29</v>
      </c>
      <c r="AA3311">
        <v>2.29</v>
      </c>
      <c r="AB3311">
        <v>2.29</v>
      </c>
      <c r="AC3311">
        <v>2.29</v>
      </c>
      <c r="AD3311">
        <v>422.22784201000002</v>
      </c>
      <c r="AE3311">
        <v>425.78680506000001</v>
      </c>
      <c r="AF3311">
        <v>420.86968619999999</v>
      </c>
      <c r="AG3311">
        <v>422.96144442000002</v>
      </c>
      <c r="AH3311" t="s">
        <v>12</v>
      </c>
      <c r="AI3311" t="s">
        <v>12</v>
      </c>
    </row>
    <row r="3312" spans="1:35" x14ac:dyDescent="0.25">
      <c r="A3312">
        <v>1660829400</v>
      </c>
      <c r="B3312">
        <v>49.282515439999997</v>
      </c>
      <c r="C3312">
        <v>49.89506085</v>
      </c>
      <c r="D3312">
        <v>48.814391299999997</v>
      </c>
      <c r="E3312">
        <v>49.641078610000001</v>
      </c>
      <c r="F3312">
        <v>49.282515439999997</v>
      </c>
      <c r="G3312">
        <v>49.89506085</v>
      </c>
      <c r="H3312">
        <v>48.814391299999997</v>
      </c>
      <c r="I3312">
        <v>49.641078610000001</v>
      </c>
      <c r="J3312">
        <v>4293</v>
      </c>
      <c r="K3312">
        <v>4313.5</v>
      </c>
      <c r="L3312">
        <v>4276.75</v>
      </c>
      <c r="M3312">
        <v>4304.75</v>
      </c>
      <c r="N3312">
        <v>4279.5</v>
      </c>
      <c r="O3312">
        <v>4295.5</v>
      </c>
      <c r="P3312">
        <v>4258</v>
      </c>
      <c r="Q3312">
        <v>4286.5</v>
      </c>
      <c r="R3312">
        <v>4273.13</v>
      </c>
      <c r="S3312">
        <v>4292.53</v>
      </c>
      <c r="T3312">
        <v>4261.9799999999996</v>
      </c>
      <c r="U3312">
        <v>4283.7299999999996</v>
      </c>
      <c r="V3312">
        <v>2.33</v>
      </c>
      <c r="W3312">
        <v>2.33</v>
      </c>
      <c r="X3312">
        <v>2.33</v>
      </c>
      <c r="Y3312">
        <v>2.33</v>
      </c>
      <c r="Z3312">
        <v>2.2799999999999998</v>
      </c>
      <c r="AA3312">
        <v>2.2799999999999998</v>
      </c>
      <c r="AB3312">
        <v>2.2799999999999998</v>
      </c>
      <c r="AC3312">
        <v>2.2799999999999998</v>
      </c>
      <c r="AD3312">
        <v>423.16962889000001</v>
      </c>
      <c r="AE3312">
        <v>424.90449946000001</v>
      </c>
      <c r="AF3312">
        <v>421.82138662</v>
      </c>
      <c r="AG3312">
        <v>424.19072413999999</v>
      </c>
      <c r="AH3312" t="s">
        <v>12</v>
      </c>
      <c r="AI3312" t="s">
        <v>12</v>
      </c>
    </row>
    <row r="3313" spans="1:35" x14ac:dyDescent="0.25">
      <c r="A3313">
        <v>1660915800</v>
      </c>
      <c r="B3313">
        <v>48.635109720000003</v>
      </c>
      <c r="C3313">
        <v>48.724650910000001</v>
      </c>
      <c r="D3313">
        <v>47.310418009999999</v>
      </c>
      <c r="E3313">
        <v>47.659021090000003</v>
      </c>
      <c r="F3313">
        <v>48.635109720000003</v>
      </c>
      <c r="G3313">
        <v>48.724650910000001</v>
      </c>
      <c r="H3313">
        <v>47.310418009999999</v>
      </c>
      <c r="I3313">
        <v>47.659021090000003</v>
      </c>
      <c r="J3313">
        <v>4304.25</v>
      </c>
      <c r="K3313">
        <v>4304.25</v>
      </c>
      <c r="L3313">
        <v>4239.25</v>
      </c>
      <c r="M3313">
        <v>4249.75</v>
      </c>
      <c r="N3313">
        <v>4287</v>
      </c>
      <c r="O3313">
        <v>4288</v>
      </c>
      <c r="P3313">
        <v>4220.75</v>
      </c>
      <c r="Q3313">
        <v>4231.5</v>
      </c>
      <c r="R3313">
        <v>4266.3100000000004</v>
      </c>
      <c r="S3313">
        <v>4266.3100000000004</v>
      </c>
      <c r="T3313">
        <v>4218.7</v>
      </c>
      <c r="U3313">
        <v>4228.49</v>
      </c>
      <c r="V3313">
        <v>2.33</v>
      </c>
      <c r="W3313">
        <v>2.33</v>
      </c>
      <c r="X3313">
        <v>2.33</v>
      </c>
      <c r="Y3313">
        <v>2.33</v>
      </c>
      <c r="Z3313">
        <v>2.2799999999999998</v>
      </c>
      <c r="AA3313">
        <v>2.2799999999999998</v>
      </c>
      <c r="AB3313">
        <v>2.2799999999999998</v>
      </c>
      <c r="AC3313">
        <v>2.2799999999999998</v>
      </c>
      <c r="AD3313">
        <v>421.30588222</v>
      </c>
      <c r="AE3313">
        <v>421.58346152000001</v>
      </c>
      <c r="AF3313">
        <v>417.57838888999999</v>
      </c>
      <c r="AG3313">
        <v>418.49043512999998</v>
      </c>
      <c r="AH3313" t="s">
        <v>12</v>
      </c>
      <c r="AI3313" t="s">
        <v>12</v>
      </c>
    </row>
    <row r="3314" spans="1:35" x14ac:dyDescent="0.25">
      <c r="A3314">
        <v>1661175000</v>
      </c>
      <c r="B3314">
        <v>45.88612543</v>
      </c>
      <c r="C3314">
        <v>45.945885959999998</v>
      </c>
      <c r="D3314">
        <v>44.31502115</v>
      </c>
      <c r="E3314">
        <v>44.651074520000002</v>
      </c>
      <c r="F3314">
        <v>45.88612543</v>
      </c>
      <c r="G3314">
        <v>45.945885959999998</v>
      </c>
      <c r="H3314">
        <v>44.31502115</v>
      </c>
      <c r="I3314">
        <v>44.651074520000002</v>
      </c>
      <c r="J3314">
        <v>4236</v>
      </c>
      <c r="K3314">
        <v>4239</v>
      </c>
      <c r="L3314">
        <v>4149.75</v>
      </c>
      <c r="M3314">
        <v>4159</v>
      </c>
      <c r="N3314">
        <v>4221</v>
      </c>
      <c r="O3314">
        <v>4221.5</v>
      </c>
      <c r="P3314">
        <v>4131.5</v>
      </c>
      <c r="Q3314">
        <v>4141.25</v>
      </c>
      <c r="R3314">
        <v>4195.08</v>
      </c>
      <c r="S3314">
        <v>4195.08</v>
      </c>
      <c r="T3314">
        <v>4129.8599999999997</v>
      </c>
      <c r="U3314">
        <v>4138</v>
      </c>
      <c r="V3314">
        <v>2.33</v>
      </c>
      <c r="W3314">
        <v>2.33</v>
      </c>
      <c r="X3314">
        <v>2.33</v>
      </c>
      <c r="Y3314">
        <v>2.33</v>
      </c>
      <c r="Z3314">
        <v>2.2799999999999998</v>
      </c>
      <c r="AA3314">
        <v>2.2799999999999998</v>
      </c>
      <c r="AB3314">
        <v>2.2799999999999998</v>
      </c>
      <c r="AC3314">
        <v>2.2799999999999998</v>
      </c>
      <c r="AD3314">
        <v>413.44444017000001</v>
      </c>
      <c r="AE3314">
        <v>413.622884</v>
      </c>
      <c r="AF3314">
        <v>408.83464122999999</v>
      </c>
      <c r="AG3314">
        <v>409.77642810999998</v>
      </c>
      <c r="AH3314" t="s">
        <v>12</v>
      </c>
      <c r="AI3314" t="s">
        <v>12</v>
      </c>
    </row>
    <row r="3315" spans="1:35" x14ac:dyDescent="0.25">
      <c r="A3315">
        <v>1661261400</v>
      </c>
      <c r="B3315">
        <v>44.46183284</v>
      </c>
      <c r="C3315">
        <v>45.303460280000003</v>
      </c>
      <c r="D3315">
        <v>44.123189850000003</v>
      </c>
      <c r="E3315">
        <v>44.312431519999997</v>
      </c>
      <c r="F3315">
        <v>44.46183284</v>
      </c>
      <c r="G3315">
        <v>45.303460280000003</v>
      </c>
      <c r="H3315">
        <v>44.123189850000003</v>
      </c>
      <c r="I3315">
        <v>44.312431519999997</v>
      </c>
      <c r="J3315">
        <v>4163.5</v>
      </c>
      <c r="K3315">
        <v>4179</v>
      </c>
      <c r="L3315">
        <v>4135.75</v>
      </c>
      <c r="M3315">
        <v>4148</v>
      </c>
      <c r="N3315">
        <v>4147</v>
      </c>
      <c r="O3315">
        <v>4161.75</v>
      </c>
      <c r="P3315">
        <v>4118</v>
      </c>
      <c r="Q3315">
        <v>4130.5</v>
      </c>
      <c r="R3315">
        <v>4133.09</v>
      </c>
      <c r="S3315">
        <v>4159.7700000000004</v>
      </c>
      <c r="T3315">
        <v>4124.03</v>
      </c>
      <c r="U3315">
        <v>4128.72</v>
      </c>
      <c r="V3315">
        <v>2.33</v>
      </c>
      <c r="W3315">
        <v>2.33</v>
      </c>
      <c r="X3315">
        <v>2.33</v>
      </c>
      <c r="Y3315">
        <v>2.33</v>
      </c>
      <c r="Z3315">
        <v>2.27</v>
      </c>
      <c r="AA3315">
        <v>2.27</v>
      </c>
      <c r="AB3315">
        <v>2.27</v>
      </c>
      <c r="AC3315">
        <v>2.27</v>
      </c>
      <c r="AD3315">
        <v>409.33031853</v>
      </c>
      <c r="AE3315">
        <v>411.82853215</v>
      </c>
      <c r="AF3315">
        <v>408.21008782000001</v>
      </c>
      <c r="AG3315">
        <v>408.78507350000001</v>
      </c>
      <c r="AH3315" t="s">
        <v>12</v>
      </c>
      <c r="AI3315" t="s">
        <v>12</v>
      </c>
    </row>
    <row r="3316" spans="1:35" x14ac:dyDescent="0.25">
      <c r="A3316">
        <v>1661347800</v>
      </c>
      <c r="B3316">
        <v>44.21283064</v>
      </c>
      <c r="C3316">
        <v>45.18891927</v>
      </c>
      <c r="D3316">
        <v>43.99370871</v>
      </c>
      <c r="E3316">
        <v>44.69091487</v>
      </c>
      <c r="F3316">
        <v>44.21283064</v>
      </c>
      <c r="G3316">
        <v>45.18891927</v>
      </c>
      <c r="H3316">
        <v>43.99370871</v>
      </c>
      <c r="I3316">
        <v>44.69091487</v>
      </c>
      <c r="J3316">
        <v>4147.5</v>
      </c>
      <c r="K3316">
        <v>4175</v>
      </c>
      <c r="L3316">
        <v>4129</v>
      </c>
      <c r="M3316">
        <v>4160.5</v>
      </c>
      <c r="N3316">
        <v>4128.25</v>
      </c>
      <c r="O3316">
        <v>4158.5</v>
      </c>
      <c r="P3316">
        <v>4110.75</v>
      </c>
      <c r="Q3316">
        <v>4142.75</v>
      </c>
      <c r="R3316">
        <v>4126.55</v>
      </c>
      <c r="S3316">
        <v>4156.5600000000004</v>
      </c>
      <c r="T3316">
        <v>4119.97</v>
      </c>
      <c r="U3316">
        <v>4140.76</v>
      </c>
      <c r="V3316">
        <v>2.33</v>
      </c>
      <c r="W3316">
        <v>2.33</v>
      </c>
      <c r="X3316">
        <v>2.33</v>
      </c>
      <c r="Y3316">
        <v>2.33</v>
      </c>
      <c r="Z3316">
        <v>2.27</v>
      </c>
      <c r="AA3316">
        <v>2.27</v>
      </c>
      <c r="AB3316">
        <v>2.27</v>
      </c>
      <c r="AC3316">
        <v>2.27</v>
      </c>
      <c r="AD3316">
        <v>408.54714839000002</v>
      </c>
      <c r="AE3316">
        <v>411.52131136000003</v>
      </c>
      <c r="AF3316">
        <v>407.83337306999999</v>
      </c>
      <c r="AG3316">
        <v>410.09366158</v>
      </c>
      <c r="AH3316" t="s">
        <v>12</v>
      </c>
      <c r="AI3316" t="s">
        <v>12</v>
      </c>
    </row>
    <row r="3317" spans="1:35" x14ac:dyDescent="0.25">
      <c r="A3317">
        <v>1661434200</v>
      </c>
      <c r="B3317">
        <v>45.198879359999999</v>
      </c>
      <c r="C3317">
        <v>46.608231809999999</v>
      </c>
      <c r="D3317">
        <v>44.845296230000002</v>
      </c>
      <c r="E3317">
        <v>46.59329168</v>
      </c>
      <c r="F3317">
        <v>45.198879359999999</v>
      </c>
      <c r="G3317">
        <v>46.608231809999999</v>
      </c>
      <c r="H3317">
        <v>44.845296230000002</v>
      </c>
      <c r="I3317">
        <v>46.59329168</v>
      </c>
      <c r="J3317">
        <v>4166</v>
      </c>
      <c r="K3317">
        <v>4220.5</v>
      </c>
      <c r="L3317">
        <v>4162.5</v>
      </c>
      <c r="M3317">
        <v>4219.25</v>
      </c>
      <c r="N3317">
        <v>4148.75</v>
      </c>
      <c r="O3317">
        <v>4202.75</v>
      </c>
      <c r="P3317">
        <v>4143</v>
      </c>
      <c r="Q3317">
        <v>4201</v>
      </c>
      <c r="R3317">
        <v>4153.26</v>
      </c>
      <c r="S3317">
        <v>4200.54</v>
      </c>
      <c r="T3317">
        <v>4147.59</v>
      </c>
      <c r="U3317">
        <v>4199.1099999999997</v>
      </c>
      <c r="V3317">
        <v>2.33</v>
      </c>
      <c r="W3317">
        <v>2.33</v>
      </c>
      <c r="X3317">
        <v>2.33</v>
      </c>
      <c r="Y3317">
        <v>2.33</v>
      </c>
      <c r="Z3317">
        <v>2.2799999999999998</v>
      </c>
      <c r="AA3317">
        <v>2.2799999999999998</v>
      </c>
      <c r="AB3317">
        <v>2.2799999999999998</v>
      </c>
      <c r="AC3317">
        <v>2.2799999999999998</v>
      </c>
      <c r="AD3317">
        <v>411.65008832000001</v>
      </c>
      <c r="AE3317">
        <v>415.93274023999999</v>
      </c>
      <c r="AF3317">
        <v>410.51003051999999</v>
      </c>
      <c r="AG3317">
        <v>415.88317251000001</v>
      </c>
      <c r="AH3317" t="s">
        <v>12</v>
      </c>
      <c r="AI3317" t="s">
        <v>12</v>
      </c>
    </row>
    <row r="3318" spans="1:35" x14ac:dyDescent="0.25">
      <c r="A3318">
        <v>1661520600</v>
      </c>
      <c r="B3318">
        <v>46.553451320000001</v>
      </c>
      <c r="C3318">
        <v>46.732732910000003</v>
      </c>
      <c r="D3318">
        <v>41.832369610000001</v>
      </c>
      <c r="E3318">
        <v>41.832369610000001</v>
      </c>
      <c r="F3318">
        <v>46.553451320000001</v>
      </c>
      <c r="G3318">
        <v>46.732732910000003</v>
      </c>
      <c r="H3318">
        <v>41.832369610000001</v>
      </c>
      <c r="I3318">
        <v>41.832369610000001</v>
      </c>
      <c r="J3318">
        <v>4213</v>
      </c>
      <c r="K3318">
        <v>4234.25</v>
      </c>
      <c r="L3318">
        <v>4060</v>
      </c>
      <c r="M3318">
        <v>4076.75</v>
      </c>
      <c r="N3318">
        <v>4198.25</v>
      </c>
      <c r="O3318">
        <v>4217.25</v>
      </c>
      <c r="P3318">
        <v>4042.75</v>
      </c>
      <c r="Q3318">
        <v>4059.5</v>
      </c>
      <c r="R3318">
        <v>4198.74</v>
      </c>
      <c r="S3318">
        <v>4203.04</v>
      </c>
      <c r="T3318">
        <v>4057.66</v>
      </c>
      <c r="U3318">
        <v>4057.66</v>
      </c>
      <c r="V3318">
        <v>2.33</v>
      </c>
      <c r="W3318">
        <v>2.33</v>
      </c>
      <c r="X3318">
        <v>2.33</v>
      </c>
      <c r="Y3318">
        <v>2.33</v>
      </c>
      <c r="Z3318">
        <v>2.2799999999999998</v>
      </c>
      <c r="AA3318">
        <v>2.2799999999999998</v>
      </c>
      <c r="AB3318">
        <v>2.2799999999999998</v>
      </c>
      <c r="AC3318">
        <v>2.2799999999999998</v>
      </c>
      <c r="AD3318">
        <v>415.76420995000001</v>
      </c>
      <c r="AE3318">
        <v>416.32928207999998</v>
      </c>
      <c r="AF3318">
        <v>401.74645577000001</v>
      </c>
      <c r="AG3318">
        <v>401.80593704</v>
      </c>
      <c r="AH3318" t="s">
        <v>12</v>
      </c>
      <c r="AI3318" t="s">
        <v>12</v>
      </c>
    </row>
    <row r="3319" spans="1:35" x14ac:dyDescent="0.25">
      <c r="A3319">
        <v>1661779800</v>
      </c>
      <c r="B3319">
        <v>40.856280990000002</v>
      </c>
      <c r="C3319">
        <v>41.996711060000003</v>
      </c>
      <c r="D3319">
        <v>40.562458390000003</v>
      </c>
      <c r="E3319">
        <v>41.015642389999996</v>
      </c>
      <c r="F3319">
        <v>40.856280990000002</v>
      </c>
      <c r="G3319">
        <v>41.996711060000003</v>
      </c>
      <c r="H3319">
        <v>40.562458390000003</v>
      </c>
      <c r="I3319">
        <v>41.015642389999996</v>
      </c>
      <c r="J3319">
        <v>4045</v>
      </c>
      <c r="K3319">
        <v>4081</v>
      </c>
      <c r="L3319">
        <v>4024</v>
      </c>
      <c r="M3319">
        <v>4048.5</v>
      </c>
      <c r="N3319">
        <v>4024</v>
      </c>
      <c r="O3319">
        <v>4064</v>
      </c>
      <c r="P3319">
        <v>4006.75</v>
      </c>
      <c r="Q3319">
        <v>4031.25</v>
      </c>
      <c r="R3319">
        <v>4034.58</v>
      </c>
      <c r="S3319">
        <v>4062.99</v>
      </c>
      <c r="T3319">
        <v>4017.42</v>
      </c>
      <c r="U3319">
        <v>4030.6</v>
      </c>
      <c r="V3319">
        <v>2.33</v>
      </c>
      <c r="W3319">
        <v>2.33</v>
      </c>
      <c r="X3319">
        <v>2.33</v>
      </c>
      <c r="Y3319">
        <v>2.33</v>
      </c>
      <c r="Z3319">
        <v>2.2799999999999998</v>
      </c>
      <c r="AA3319">
        <v>2.2799999999999998</v>
      </c>
      <c r="AB3319">
        <v>2.2799999999999998</v>
      </c>
      <c r="AC3319">
        <v>2.2799999999999998</v>
      </c>
      <c r="AD3319">
        <v>398.72282421</v>
      </c>
      <c r="AE3319">
        <v>402.33135499000002</v>
      </c>
      <c r="AF3319">
        <v>397.73137045999999</v>
      </c>
      <c r="AG3319">
        <v>399.14910669</v>
      </c>
      <c r="AH3319" t="s">
        <v>12</v>
      </c>
      <c r="AI3319" t="s">
        <v>12</v>
      </c>
    </row>
    <row r="3320" spans="1:35" x14ac:dyDescent="0.25">
      <c r="A3320">
        <v>1661866200</v>
      </c>
      <c r="B3320">
        <v>41.37420556</v>
      </c>
      <c r="C3320">
        <v>41.443926179999998</v>
      </c>
      <c r="D3320">
        <v>38.973824350000001</v>
      </c>
      <c r="E3320">
        <v>39.641150250000003</v>
      </c>
      <c r="F3320">
        <v>41.37420556</v>
      </c>
      <c r="G3320">
        <v>41.443926179999998</v>
      </c>
      <c r="H3320">
        <v>38.973824350000001</v>
      </c>
      <c r="I3320">
        <v>39.641150250000003</v>
      </c>
      <c r="J3320">
        <v>4053</v>
      </c>
      <c r="K3320">
        <v>4089.5</v>
      </c>
      <c r="L3320">
        <v>3981.75</v>
      </c>
      <c r="M3320">
        <v>4004.5</v>
      </c>
      <c r="N3320">
        <v>4035.75</v>
      </c>
      <c r="O3320">
        <v>4072.75</v>
      </c>
      <c r="P3320">
        <v>3964.5</v>
      </c>
      <c r="Q3320">
        <v>3987.5</v>
      </c>
      <c r="R3320">
        <v>4041.25</v>
      </c>
      <c r="S3320">
        <v>4044.98</v>
      </c>
      <c r="T3320">
        <v>3965.21</v>
      </c>
      <c r="U3320">
        <v>3986.15</v>
      </c>
      <c r="V3320">
        <v>2.33</v>
      </c>
      <c r="W3320">
        <v>2.33</v>
      </c>
      <c r="X3320">
        <v>2.33</v>
      </c>
      <c r="Y3320">
        <v>2.33</v>
      </c>
      <c r="Z3320">
        <v>2.29</v>
      </c>
      <c r="AA3320">
        <v>2.29</v>
      </c>
      <c r="AB3320">
        <v>2.29</v>
      </c>
      <c r="AC3320">
        <v>2.29</v>
      </c>
      <c r="AD3320">
        <v>400.35855930999998</v>
      </c>
      <c r="AE3320">
        <v>400.60639795999998</v>
      </c>
      <c r="AF3320">
        <v>392.57642562000001</v>
      </c>
      <c r="AG3320">
        <v>394.76731931</v>
      </c>
      <c r="AH3320" t="s">
        <v>12</v>
      </c>
      <c r="AI3320" t="s">
        <v>12</v>
      </c>
    </row>
    <row r="3321" spans="1:35" x14ac:dyDescent="0.25">
      <c r="A3321">
        <v>1661952600</v>
      </c>
      <c r="B3321">
        <v>40.149114740000002</v>
      </c>
      <c r="C3321">
        <v>40.537558169999997</v>
      </c>
      <c r="D3321">
        <v>38.684981800000003</v>
      </c>
      <c r="E3321">
        <v>38.714862070000002</v>
      </c>
      <c r="F3321">
        <v>40.149114740000002</v>
      </c>
      <c r="G3321">
        <v>40.537558169999997</v>
      </c>
      <c r="H3321">
        <v>38.684981800000003</v>
      </c>
      <c r="I3321">
        <v>38.714862070000002</v>
      </c>
      <c r="J3321">
        <v>4002.75</v>
      </c>
      <c r="K3321">
        <v>4035</v>
      </c>
      <c r="L3321">
        <v>3970</v>
      </c>
      <c r="M3321">
        <v>3973.25</v>
      </c>
      <c r="N3321">
        <v>3987.25</v>
      </c>
      <c r="O3321">
        <v>4018.25</v>
      </c>
      <c r="P3321">
        <v>3953</v>
      </c>
      <c r="Q3321">
        <v>3956.5</v>
      </c>
      <c r="R3321">
        <v>4000.67</v>
      </c>
      <c r="S3321">
        <v>4015.37</v>
      </c>
      <c r="T3321">
        <v>3954.53</v>
      </c>
      <c r="U3321">
        <v>3954.99</v>
      </c>
      <c r="V3321">
        <v>2.33</v>
      </c>
      <c r="W3321">
        <v>2.33</v>
      </c>
      <c r="X3321">
        <v>2.33</v>
      </c>
      <c r="Y3321">
        <v>2.33</v>
      </c>
      <c r="Z3321">
        <v>2.29</v>
      </c>
      <c r="AA3321">
        <v>2.29</v>
      </c>
      <c r="AB3321">
        <v>2.29</v>
      </c>
      <c r="AC3321">
        <v>2.29</v>
      </c>
      <c r="AD3321">
        <v>396.47244924</v>
      </c>
      <c r="AE3321">
        <v>397.77112377999998</v>
      </c>
      <c r="AF3321">
        <v>391.6247252</v>
      </c>
      <c r="AG3321">
        <v>391.76351484000003</v>
      </c>
      <c r="AH3321" t="s">
        <v>12</v>
      </c>
      <c r="AI3321" t="s">
        <v>12</v>
      </c>
    </row>
    <row r="3322" spans="1:35" x14ac:dyDescent="0.25">
      <c r="A3322">
        <v>1662039000</v>
      </c>
      <c r="B3322">
        <v>38.007695820000002</v>
      </c>
      <c r="C3322">
        <v>39.163066030000003</v>
      </c>
      <c r="D3322">
        <v>37.181008509999998</v>
      </c>
      <c r="E3322">
        <v>39.053505059999999</v>
      </c>
      <c r="F3322">
        <v>38.007695820000002</v>
      </c>
      <c r="G3322">
        <v>39.163066030000003</v>
      </c>
      <c r="H3322">
        <v>37.181008509999998</v>
      </c>
      <c r="I3322">
        <v>39.053505059999999</v>
      </c>
      <c r="J3322">
        <v>3975.25</v>
      </c>
      <c r="K3322">
        <v>3987.5</v>
      </c>
      <c r="L3322">
        <v>3920</v>
      </c>
      <c r="M3322">
        <v>3985.25</v>
      </c>
      <c r="N3322">
        <v>3958</v>
      </c>
      <c r="O3322">
        <v>3971.25</v>
      </c>
      <c r="P3322">
        <v>3903.5</v>
      </c>
      <c r="Q3322">
        <v>3968.75</v>
      </c>
      <c r="R3322">
        <v>3936.73</v>
      </c>
      <c r="S3322">
        <v>3970.23</v>
      </c>
      <c r="T3322">
        <v>3903.65</v>
      </c>
      <c r="U3322">
        <v>3966.86</v>
      </c>
      <c r="V3322">
        <v>2.33</v>
      </c>
      <c r="W3322">
        <v>2.33</v>
      </c>
      <c r="X3322">
        <v>2.33</v>
      </c>
      <c r="Y3322">
        <v>2.33</v>
      </c>
      <c r="Z3322">
        <v>2.29</v>
      </c>
      <c r="AA3322">
        <v>2.29</v>
      </c>
      <c r="AB3322">
        <v>2.29</v>
      </c>
      <c r="AC3322">
        <v>2.29</v>
      </c>
      <c r="AD3322">
        <v>389.49331278</v>
      </c>
      <c r="AE3322">
        <v>393.34968221999998</v>
      </c>
      <c r="AF3322">
        <v>386.66795215000002</v>
      </c>
      <c r="AG3322">
        <v>392.99279455999999</v>
      </c>
      <c r="AH3322" t="s">
        <v>12</v>
      </c>
      <c r="AI3322" t="s">
        <v>12</v>
      </c>
    </row>
    <row r="3323" spans="1:35" x14ac:dyDescent="0.25">
      <c r="A3323">
        <v>1662125400</v>
      </c>
      <c r="B3323">
        <v>40.218835349999999</v>
      </c>
      <c r="C3323">
        <v>40.584768990000001</v>
      </c>
      <c r="D3323">
        <v>37.240769040000004</v>
      </c>
      <c r="E3323">
        <v>37.82841423</v>
      </c>
      <c r="F3323">
        <v>40.218835349999999</v>
      </c>
      <c r="G3323">
        <v>40.584768990000001</v>
      </c>
      <c r="H3323">
        <v>37.240769040000004</v>
      </c>
      <c r="I3323">
        <v>37.82841423</v>
      </c>
      <c r="J3323">
        <v>3986.25</v>
      </c>
      <c r="K3323">
        <v>4035.75</v>
      </c>
      <c r="L3323">
        <v>3922.75</v>
      </c>
      <c r="M3323">
        <v>3940.5</v>
      </c>
      <c r="N3323">
        <v>3967.5</v>
      </c>
      <c r="O3323">
        <v>4019.25</v>
      </c>
      <c r="P3323">
        <v>3906</v>
      </c>
      <c r="Q3323">
        <v>3924.5</v>
      </c>
      <c r="R3323">
        <v>3994.66</v>
      </c>
      <c r="S3323">
        <v>4018.43</v>
      </c>
      <c r="T3323">
        <v>3906.21</v>
      </c>
      <c r="U3323">
        <v>3924.27</v>
      </c>
      <c r="V3323">
        <v>2.33</v>
      </c>
      <c r="W3323">
        <v>2.33</v>
      </c>
      <c r="X3323">
        <v>2.33</v>
      </c>
      <c r="Y3323">
        <v>2.33</v>
      </c>
      <c r="Z3323">
        <v>2.29</v>
      </c>
      <c r="AA3323">
        <v>2.29</v>
      </c>
      <c r="AB3323">
        <v>2.29</v>
      </c>
      <c r="AC3323">
        <v>2.29</v>
      </c>
      <c r="AD3323">
        <v>396.81942335000002</v>
      </c>
      <c r="AE3323">
        <v>398.08340048000002</v>
      </c>
      <c r="AF3323">
        <v>386.95544497999998</v>
      </c>
      <c r="AG3323">
        <v>388.84893228999999</v>
      </c>
      <c r="AH3323" t="s">
        <v>12</v>
      </c>
      <c r="AI3323" t="s">
        <v>12</v>
      </c>
    </row>
    <row r="3324" spans="1:35" x14ac:dyDescent="0.25">
      <c r="A3324">
        <v>1662471000</v>
      </c>
      <c r="B3324">
        <v>38.06745635</v>
      </c>
      <c r="C3324">
        <v>38.346538010000003</v>
      </c>
      <c r="D3324">
        <v>36.702924289999999</v>
      </c>
      <c r="E3324">
        <v>37.380210269999999</v>
      </c>
      <c r="F3324">
        <v>38.06745635</v>
      </c>
      <c r="G3324">
        <v>38.346538010000003</v>
      </c>
      <c r="H3324">
        <v>36.702924289999999</v>
      </c>
      <c r="I3324">
        <v>37.380210269999999</v>
      </c>
      <c r="J3324">
        <v>3947.25</v>
      </c>
      <c r="K3324">
        <v>3978.5</v>
      </c>
      <c r="L3324">
        <v>3902.5</v>
      </c>
      <c r="M3324">
        <v>3926.75</v>
      </c>
      <c r="N3324">
        <v>3929</v>
      </c>
      <c r="O3324">
        <v>3963.25</v>
      </c>
      <c r="P3324">
        <v>3886.75</v>
      </c>
      <c r="Q3324">
        <v>3910.5</v>
      </c>
      <c r="R3324">
        <v>3930.89</v>
      </c>
      <c r="S3324">
        <v>3942.55</v>
      </c>
      <c r="T3324">
        <v>3886.75</v>
      </c>
      <c r="U3324">
        <v>3908.2</v>
      </c>
      <c r="V3324">
        <v>2.33</v>
      </c>
      <c r="W3324">
        <v>2.33</v>
      </c>
      <c r="X3324">
        <v>2.33</v>
      </c>
      <c r="Y3324">
        <v>2.33</v>
      </c>
      <c r="Z3324">
        <v>2.29</v>
      </c>
      <c r="AA3324">
        <v>2.29</v>
      </c>
      <c r="AB3324">
        <v>2.29</v>
      </c>
      <c r="AC3324">
        <v>2.29</v>
      </c>
      <c r="AD3324">
        <v>389.73123788999999</v>
      </c>
      <c r="AE3324">
        <v>390.71267896000001</v>
      </c>
      <c r="AF3324">
        <v>385.06195767999998</v>
      </c>
      <c r="AG3324">
        <v>387.38172746999999</v>
      </c>
      <c r="AH3324" t="s">
        <v>12</v>
      </c>
      <c r="AI3324" t="s">
        <v>12</v>
      </c>
    </row>
    <row r="3325" spans="1:35" x14ac:dyDescent="0.25">
      <c r="A3325">
        <v>1662557400</v>
      </c>
      <c r="B3325">
        <v>37.280609390000002</v>
      </c>
      <c r="C3325">
        <v>39.611269989999997</v>
      </c>
      <c r="D3325">
        <v>37.230808949999997</v>
      </c>
      <c r="E3325">
        <v>39.382187960000003</v>
      </c>
      <c r="F3325">
        <v>37.280609390000002</v>
      </c>
      <c r="G3325">
        <v>39.611269989999997</v>
      </c>
      <c r="H3325">
        <v>37.230808949999997</v>
      </c>
      <c r="I3325">
        <v>39.382187960000003</v>
      </c>
      <c r="J3325">
        <v>3924</v>
      </c>
      <c r="K3325">
        <v>4005.25</v>
      </c>
      <c r="L3325">
        <v>3900</v>
      </c>
      <c r="M3325">
        <v>3996.75</v>
      </c>
      <c r="N3325">
        <v>3907.5</v>
      </c>
      <c r="O3325">
        <v>3988.75</v>
      </c>
      <c r="P3325">
        <v>3883.5</v>
      </c>
      <c r="Q3325">
        <v>3980</v>
      </c>
      <c r="R3325">
        <v>3909.43</v>
      </c>
      <c r="S3325">
        <v>3987.89</v>
      </c>
      <c r="T3325">
        <v>3906.03</v>
      </c>
      <c r="U3325">
        <v>3979.88</v>
      </c>
      <c r="V3325">
        <v>2.33</v>
      </c>
      <c r="W3325">
        <v>2.33</v>
      </c>
      <c r="X3325">
        <v>2.33</v>
      </c>
      <c r="Y3325">
        <v>2.33</v>
      </c>
      <c r="Z3325">
        <v>2.2799999999999998</v>
      </c>
      <c r="AA3325">
        <v>2.2799999999999998</v>
      </c>
      <c r="AB3325">
        <v>2.2799999999999998</v>
      </c>
      <c r="AC3325">
        <v>2.2799999999999998</v>
      </c>
      <c r="AD3325">
        <v>387.05458044</v>
      </c>
      <c r="AE3325">
        <v>395.14403406000002</v>
      </c>
      <c r="AF3325">
        <v>386.82656888000002</v>
      </c>
      <c r="AG3325">
        <v>394.34103683000001</v>
      </c>
      <c r="AH3325" t="s">
        <v>12</v>
      </c>
      <c r="AI3325" t="s">
        <v>12</v>
      </c>
    </row>
    <row r="3326" spans="1:35" x14ac:dyDescent="0.25">
      <c r="A3326">
        <v>1662643800</v>
      </c>
      <c r="B3326">
        <v>38.615261189999998</v>
      </c>
      <c r="C3326">
        <v>40.268635789999998</v>
      </c>
      <c r="D3326">
        <v>38.276618190000001</v>
      </c>
      <c r="E3326">
        <v>40.129194560000002</v>
      </c>
      <c r="F3326">
        <v>38.615261189999998</v>
      </c>
      <c r="G3326">
        <v>40.268635789999998</v>
      </c>
      <c r="H3326">
        <v>38.276618190000001</v>
      </c>
      <c r="I3326">
        <v>40.129194560000002</v>
      </c>
      <c r="J3326">
        <v>3996.5</v>
      </c>
      <c r="K3326">
        <v>4028</v>
      </c>
      <c r="L3326">
        <v>3959.5</v>
      </c>
      <c r="M3326">
        <v>4022.25</v>
      </c>
      <c r="N3326">
        <v>3980</v>
      </c>
      <c r="O3326">
        <v>4011.5</v>
      </c>
      <c r="P3326">
        <v>3942.75</v>
      </c>
      <c r="Q3326">
        <v>4005.5</v>
      </c>
      <c r="R3326">
        <v>3959.94</v>
      </c>
      <c r="S3326">
        <v>4010.5</v>
      </c>
      <c r="T3326">
        <v>3944.81</v>
      </c>
      <c r="U3326">
        <v>4006.19</v>
      </c>
      <c r="V3326">
        <v>2.33</v>
      </c>
      <c r="W3326">
        <v>2.33</v>
      </c>
      <c r="X3326">
        <v>2.33</v>
      </c>
      <c r="Y3326">
        <v>2.33</v>
      </c>
      <c r="Z3326">
        <v>2.2799999999999998</v>
      </c>
      <c r="AA3326">
        <v>2.2799999999999998</v>
      </c>
      <c r="AB3326">
        <v>2.2799999999999998</v>
      </c>
      <c r="AC3326">
        <v>2.2799999999999998</v>
      </c>
      <c r="AD3326">
        <v>391.97169931000002</v>
      </c>
      <c r="AE3326">
        <v>397.39440903000002</v>
      </c>
      <c r="AF3326">
        <v>390.71267896000001</v>
      </c>
      <c r="AG3326">
        <v>396.91855880999998</v>
      </c>
      <c r="AH3326" t="s">
        <v>12</v>
      </c>
      <c r="AI3326" t="s">
        <v>12</v>
      </c>
    </row>
    <row r="3327" spans="1:35" x14ac:dyDescent="0.25">
      <c r="A3327">
        <v>1662730200</v>
      </c>
      <c r="B3327">
        <v>40.866241070000001</v>
      </c>
      <c r="C3327">
        <v>42.270613480000002</v>
      </c>
      <c r="D3327">
        <v>40.758273719999998</v>
      </c>
      <c r="E3327">
        <v>41.991731020000003</v>
      </c>
      <c r="F3327">
        <v>40.866241070000001</v>
      </c>
      <c r="G3327">
        <v>42.270613480000002</v>
      </c>
      <c r="H3327">
        <v>40.758273719999998</v>
      </c>
      <c r="I3327">
        <v>41.991731020000003</v>
      </c>
      <c r="J3327">
        <v>4051</v>
      </c>
      <c r="K3327">
        <v>4122</v>
      </c>
      <c r="L3327">
        <v>4051</v>
      </c>
      <c r="M3327">
        <v>4114.25</v>
      </c>
      <c r="N3327">
        <v>4026.5</v>
      </c>
      <c r="O3327">
        <v>4095</v>
      </c>
      <c r="P3327">
        <v>4022.5</v>
      </c>
      <c r="Q3327">
        <v>4085.5</v>
      </c>
      <c r="R3327">
        <v>4022.94</v>
      </c>
      <c r="S3327">
        <v>4076.81</v>
      </c>
      <c r="T3327">
        <v>4022.94</v>
      </c>
      <c r="U3327">
        <v>4067.35</v>
      </c>
      <c r="V3327">
        <v>2.33</v>
      </c>
      <c r="W3327">
        <v>2.33</v>
      </c>
      <c r="X3327">
        <v>2.33</v>
      </c>
      <c r="Y3327">
        <v>2.33</v>
      </c>
      <c r="Z3327">
        <v>2.2799999999999998</v>
      </c>
      <c r="AA3327">
        <v>2.2799999999999998</v>
      </c>
      <c r="AB3327">
        <v>2.2799999999999998</v>
      </c>
      <c r="AC3327">
        <v>2.2799999999999998</v>
      </c>
      <c r="AD3327">
        <v>399.25815569000002</v>
      </c>
      <c r="AE3327">
        <v>403.98691718999999</v>
      </c>
      <c r="AF3327">
        <v>398.98057640000002</v>
      </c>
      <c r="AG3327">
        <v>403.08478449</v>
      </c>
      <c r="AH3327" t="s">
        <v>12</v>
      </c>
      <c r="AI3327" t="s">
        <v>12</v>
      </c>
    </row>
    <row r="3328" spans="1:35" x14ac:dyDescent="0.25">
      <c r="A3328">
        <v>1662989400</v>
      </c>
      <c r="B3328">
        <v>42.678977089999997</v>
      </c>
      <c r="C3328">
        <v>43.585345099999998</v>
      </c>
      <c r="D3328">
        <v>42.57937621</v>
      </c>
      <c r="E3328">
        <v>43.336342899999998</v>
      </c>
      <c r="F3328">
        <v>42.678977089999997</v>
      </c>
      <c r="G3328">
        <v>43.585345099999998</v>
      </c>
      <c r="H3328">
        <v>42.57937621</v>
      </c>
      <c r="I3328">
        <v>43.336342899999998</v>
      </c>
      <c r="J3328">
        <v>4134</v>
      </c>
      <c r="K3328">
        <v>4166.75</v>
      </c>
      <c r="L3328">
        <v>4110.25</v>
      </c>
      <c r="M3328">
        <v>4159</v>
      </c>
      <c r="N3328">
        <v>4096</v>
      </c>
      <c r="O3328">
        <v>4137.75</v>
      </c>
      <c r="P3328">
        <v>4080.25</v>
      </c>
      <c r="Q3328">
        <v>4130</v>
      </c>
      <c r="R3328">
        <v>4083.67</v>
      </c>
      <c r="S3328">
        <v>4119.28</v>
      </c>
      <c r="T3328">
        <v>4083.67</v>
      </c>
      <c r="U3328">
        <v>4110.42</v>
      </c>
      <c r="V3328">
        <v>2.33</v>
      </c>
      <c r="W3328">
        <v>2.33</v>
      </c>
      <c r="X3328">
        <v>2.33</v>
      </c>
      <c r="Y3328">
        <v>2.33</v>
      </c>
      <c r="Z3328">
        <v>2.2799999999999998</v>
      </c>
      <c r="AA3328">
        <v>2.2799999999999998</v>
      </c>
      <c r="AB3328">
        <v>2.2799999999999998</v>
      </c>
      <c r="AC3328">
        <v>2.2799999999999998</v>
      </c>
      <c r="AD3328">
        <v>405.24593754</v>
      </c>
      <c r="AE3328">
        <v>408.17043364</v>
      </c>
      <c r="AF3328">
        <v>404.92870405999997</v>
      </c>
      <c r="AG3328">
        <v>407.41700414000002</v>
      </c>
      <c r="AH3328" t="s">
        <v>12</v>
      </c>
      <c r="AI3328" t="s">
        <v>12</v>
      </c>
    </row>
    <row r="3329" spans="1:35" x14ac:dyDescent="0.25">
      <c r="A3329">
        <v>1663075800</v>
      </c>
      <c r="B3329">
        <v>40.41803711</v>
      </c>
      <c r="C3329">
        <v>40.838452429999997</v>
      </c>
      <c r="D3329">
        <v>37.315469700000001</v>
      </c>
      <c r="E3329">
        <v>37.708893179999997</v>
      </c>
      <c r="F3329">
        <v>40.41803711</v>
      </c>
      <c r="G3329">
        <v>40.838452429999997</v>
      </c>
      <c r="H3329">
        <v>37.315469700000001</v>
      </c>
      <c r="I3329">
        <v>37.708893179999997</v>
      </c>
      <c r="J3329">
        <v>4164.75</v>
      </c>
      <c r="K3329">
        <v>4194.25</v>
      </c>
      <c r="L3329">
        <v>3974</v>
      </c>
      <c r="M3329">
        <v>3979.75</v>
      </c>
      <c r="N3329">
        <v>4137.5</v>
      </c>
      <c r="O3329">
        <v>4175</v>
      </c>
      <c r="P3329">
        <v>3938.5</v>
      </c>
      <c r="Q3329">
        <v>3950.25</v>
      </c>
      <c r="R3329">
        <v>4037.12</v>
      </c>
      <c r="S3329">
        <v>4037.12</v>
      </c>
      <c r="T3329">
        <v>3921.28</v>
      </c>
      <c r="U3329">
        <v>3932.68</v>
      </c>
      <c r="V3329">
        <v>2.33</v>
      </c>
      <c r="W3329">
        <v>2.33</v>
      </c>
      <c r="X3329">
        <v>2.33</v>
      </c>
      <c r="Y3329">
        <v>2.33</v>
      </c>
      <c r="Z3329">
        <v>2.2799999999999998</v>
      </c>
      <c r="AA3329">
        <v>2.2799999999999998</v>
      </c>
      <c r="AB3329">
        <v>2.2799999999999998</v>
      </c>
      <c r="AC3329">
        <v>2.2799999999999998</v>
      </c>
      <c r="AD3329">
        <v>398.35602299999999</v>
      </c>
      <c r="AE3329">
        <v>399.61504335000001</v>
      </c>
      <c r="AF3329">
        <v>388.53169881000002</v>
      </c>
      <c r="AG3329">
        <v>389.70149724999999</v>
      </c>
      <c r="AH3329" t="s">
        <v>12</v>
      </c>
      <c r="AI3329" t="s">
        <v>12</v>
      </c>
    </row>
    <row r="3330" spans="1:35" x14ac:dyDescent="0.25">
      <c r="A3330">
        <v>1663162200</v>
      </c>
      <c r="B3330">
        <v>38.07741643</v>
      </c>
      <c r="C3330">
        <v>38.55550066</v>
      </c>
      <c r="D3330">
        <v>37.101327810000001</v>
      </c>
      <c r="E3330">
        <v>38.087376519999999</v>
      </c>
      <c r="F3330">
        <v>38.07741643</v>
      </c>
      <c r="G3330">
        <v>38.55550066</v>
      </c>
      <c r="H3330">
        <v>37.101327810000001</v>
      </c>
      <c r="I3330">
        <v>38.087376519999999</v>
      </c>
      <c r="J3330">
        <v>3987</v>
      </c>
      <c r="K3330">
        <v>4007</v>
      </c>
      <c r="L3330">
        <v>3964.75</v>
      </c>
      <c r="M3330">
        <v>3995.5</v>
      </c>
      <c r="N3330">
        <v>3956.75</v>
      </c>
      <c r="O3330">
        <v>3981.25</v>
      </c>
      <c r="P3330">
        <v>3929</v>
      </c>
      <c r="Q3330">
        <v>3965.5</v>
      </c>
      <c r="R3330">
        <v>3940.73</v>
      </c>
      <c r="S3330">
        <v>3961.94</v>
      </c>
      <c r="T3330">
        <v>3912.18</v>
      </c>
      <c r="U3330">
        <v>3946.02</v>
      </c>
      <c r="V3330">
        <v>2.33</v>
      </c>
      <c r="W3330">
        <v>2.33</v>
      </c>
      <c r="X3330">
        <v>2.33</v>
      </c>
      <c r="Y3330">
        <v>2.33</v>
      </c>
      <c r="Z3330">
        <v>2.27</v>
      </c>
      <c r="AA3330">
        <v>2.27</v>
      </c>
      <c r="AB3330">
        <v>2.27</v>
      </c>
      <c r="AC3330">
        <v>2.27</v>
      </c>
      <c r="AD3330">
        <v>391.05965307000002</v>
      </c>
      <c r="AE3330">
        <v>392.77469653999998</v>
      </c>
      <c r="AF3330">
        <v>387.73861512000002</v>
      </c>
      <c r="AG3330">
        <v>391.18852916999998</v>
      </c>
      <c r="AH3330" t="s">
        <v>12</v>
      </c>
      <c r="AI3330" t="s">
        <v>12</v>
      </c>
    </row>
    <row r="3331" spans="1:35" x14ac:dyDescent="0.25">
      <c r="A3331">
        <v>1663248600</v>
      </c>
      <c r="B3331">
        <v>37.569451950000001</v>
      </c>
      <c r="C3331">
        <v>38.465859870000003</v>
      </c>
      <c r="D3331">
        <v>36.389181520000001</v>
      </c>
      <c r="E3331">
        <v>36.802525170000003</v>
      </c>
      <c r="F3331">
        <v>37.569451950000001</v>
      </c>
      <c r="G3331">
        <v>38.465859870000003</v>
      </c>
      <c r="H3331">
        <v>36.389181520000001</v>
      </c>
      <c r="I3331">
        <v>36.802525170000003</v>
      </c>
      <c r="J3331">
        <v>3999.25</v>
      </c>
      <c r="K3331">
        <v>4007</v>
      </c>
      <c r="L3331">
        <v>3936.5</v>
      </c>
      <c r="M3331">
        <v>3949.5</v>
      </c>
      <c r="N3331">
        <v>3972</v>
      </c>
      <c r="O3331">
        <v>3977.5</v>
      </c>
      <c r="P3331">
        <v>3905</v>
      </c>
      <c r="Q3331">
        <v>3919.25</v>
      </c>
      <c r="R3331">
        <v>3932.41</v>
      </c>
      <c r="S3331">
        <v>3959.14</v>
      </c>
      <c r="T3331">
        <v>3888.28</v>
      </c>
      <c r="U3331">
        <v>3901.34</v>
      </c>
      <c r="V3331">
        <v>2.33</v>
      </c>
      <c r="W3331">
        <v>2.33</v>
      </c>
      <c r="X3331">
        <v>2.33</v>
      </c>
      <c r="Y3331">
        <v>2.33</v>
      </c>
      <c r="Z3331">
        <v>2.2799999999999998</v>
      </c>
      <c r="AA3331">
        <v>2.2799999999999998</v>
      </c>
      <c r="AB3331">
        <v>2.2799999999999998</v>
      </c>
      <c r="AC3331">
        <v>2.2799999999999998</v>
      </c>
      <c r="AD3331">
        <v>389.56270761000002</v>
      </c>
      <c r="AE3331">
        <v>392.53677144</v>
      </c>
      <c r="AF3331">
        <v>385.41884534000002</v>
      </c>
      <c r="AG3331">
        <v>386.74726050999999</v>
      </c>
      <c r="AH3331" t="s">
        <v>12</v>
      </c>
      <c r="AI3331" t="s">
        <v>12</v>
      </c>
    </row>
    <row r="3332" spans="1:35" x14ac:dyDescent="0.25">
      <c r="A3332">
        <v>1663335000</v>
      </c>
      <c r="B3332">
        <v>35.507713729999999</v>
      </c>
      <c r="C3332">
        <v>36.120259140000002</v>
      </c>
      <c r="D3332">
        <v>34.949948800000001</v>
      </c>
      <c r="E3332">
        <v>35.95591769</v>
      </c>
      <c r="F3332">
        <v>35.507713729999999</v>
      </c>
      <c r="G3332">
        <v>36.120259140000002</v>
      </c>
      <c r="H3332">
        <v>34.949948800000001</v>
      </c>
      <c r="I3332">
        <v>35.95591769</v>
      </c>
      <c r="J3332">
        <v>3926.25</v>
      </c>
      <c r="K3332">
        <v>3931</v>
      </c>
      <c r="L3332">
        <v>3884</v>
      </c>
      <c r="M3332">
        <v>3919.25</v>
      </c>
      <c r="N3332">
        <v>3904</v>
      </c>
      <c r="O3332">
        <v>3905</v>
      </c>
      <c r="P3332">
        <v>3853</v>
      </c>
      <c r="Q3332">
        <v>3890</v>
      </c>
      <c r="R3332">
        <v>3880.95</v>
      </c>
      <c r="S3332">
        <v>3880.95</v>
      </c>
      <c r="T3332">
        <v>3837.08</v>
      </c>
      <c r="U3332">
        <v>3873.32</v>
      </c>
      <c r="V3332">
        <v>2.33</v>
      </c>
      <c r="W3332">
        <v>2.33</v>
      </c>
      <c r="X3332">
        <v>2.33</v>
      </c>
      <c r="Y3332">
        <v>2.33</v>
      </c>
      <c r="Z3332">
        <v>2.27</v>
      </c>
      <c r="AA3332">
        <v>2.27</v>
      </c>
      <c r="AB3332">
        <v>2.27</v>
      </c>
      <c r="AC3332">
        <v>2.27</v>
      </c>
      <c r="AD3332">
        <v>382.38370047000001</v>
      </c>
      <c r="AE3332">
        <v>384.48405349000001</v>
      </c>
      <c r="AF3332">
        <v>380.36298169000003</v>
      </c>
      <c r="AG3332">
        <v>383.79720818999999</v>
      </c>
      <c r="AH3332" t="s">
        <v>12</v>
      </c>
      <c r="AI3332" t="s">
        <v>12</v>
      </c>
    </row>
    <row r="3333" spans="1:35" x14ac:dyDescent="0.25">
      <c r="A3333">
        <v>1663594200</v>
      </c>
      <c r="B3333">
        <v>34.99974924</v>
      </c>
      <c r="C3333">
        <v>36.747744689999998</v>
      </c>
      <c r="D3333">
        <v>34.974849020000001</v>
      </c>
      <c r="E3333">
        <v>36.742764639999997</v>
      </c>
      <c r="F3333">
        <v>34.99974924</v>
      </c>
      <c r="G3333">
        <v>36.747744689999998</v>
      </c>
      <c r="H3333">
        <v>34.974849020000001</v>
      </c>
      <c r="I3333">
        <v>36.742764639999997</v>
      </c>
      <c r="J3333">
        <v>3914.25</v>
      </c>
      <c r="K3333">
        <v>3955</v>
      </c>
      <c r="L3333">
        <v>3877.75</v>
      </c>
      <c r="M3333">
        <v>3947</v>
      </c>
      <c r="N3333">
        <v>3889.5</v>
      </c>
      <c r="O3333">
        <v>3927</v>
      </c>
      <c r="P3333">
        <v>3846.25</v>
      </c>
      <c r="Q3333">
        <v>3917.25</v>
      </c>
      <c r="R3333">
        <v>3849.91</v>
      </c>
      <c r="S3333">
        <v>3900.45</v>
      </c>
      <c r="T3333">
        <v>3838.5</v>
      </c>
      <c r="U3333">
        <v>3899.88</v>
      </c>
      <c r="V3333">
        <v>2.33</v>
      </c>
      <c r="W3333">
        <v>2.33</v>
      </c>
      <c r="X3333">
        <v>2.33</v>
      </c>
      <c r="Y3333">
        <v>2.33</v>
      </c>
      <c r="Z3333">
        <v>2.27</v>
      </c>
      <c r="AA3333">
        <v>2.27</v>
      </c>
      <c r="AB3333">
        <v>2.27</v>
      </c>
      <c r="AC3333">
        <v>2.27</v>
      </c>
      <c r="AD3333">
        <v>380.51229589000002</v>
      </c>
      <c r="AE3333">
        <v>386.77353782</v>
      </c>
      <c r="AF3333">
        <v>380.43106897000001</v>
      </c>
      <c r="AG3333">
        <v>386.77353782</v>
      </c>
      <c r="AH3333" t="s">
        <v>12</v>
      </c>
      <c r="AI3333" t="s">
        <v>12</v>
      </c>
    </row>
    <row r="3334" spans="1:35" x14ac:dyDescent="0.25">
      <c r="A3334">
        <v>1663680600</v>
      </c>
      <c r="B3334">
        <v>35.766676019999998</v>
      </c>
      <c r="C3334">
        <v>36.040578439999997</v>
      </c>
      <c r="D3334">
        <v>34.661106250000003</v>
      </c>
      <c r="E3334">
        <v>35.517673819999999</v>
      </c>
      <c r="F3334">
        <v>35.766676019999998</v>
      </c>
      <c r="G3334">
        <v>36.040578439999997</v>
      </c>
      <c r="H3334">
        <v>34.661106250000003</v>
      </c>
      <c r="I3334">
        <v>35.517673819999999</v>
      </c>
      <c r="J3334">
        <v>3953</v>
      </c>
      <c r="K3334">
        <v>3965</v>
      </c>
      <c r="L3334">
        <v>3874</v>
      </c>
      <c r="M3334">
        <v>3902.25</v>
      </c>
      <c r="N3334">
        <v>3923</v>
      </c>
      <c r="O3334">
        <v>3936.25</v>
      </c>
      <c r="P3334">
        <v>3843.25</v>
      </c>
      <c r="Q3334">
        <v>3872.75</v>
      </c>
      <c r="R3334">
        <v>3875.23</v>
      </c>
      <c r="S3334">
        <v>3876.01</v>
      </c>
      <c r="T3334">
        <v>3827.54</v>
      </c>
      <c r="U3334">
        <v>3855.94</v>
      </c>
      <c r="V3334">
        <v>2.33</v>
      </c>
      <c r="W3334">
        <v>2.33</v>
      </c>
      <c r="X3334">
        <v>2.33</v>
      </c>
      <c r="Y3334">
        <v>2.33</v>
      </c>
      <c r="Z3334">
        <v>2.2599999999999998</v>
      </c>
      <c r="AA3334">
        <v>2.2599999999999998</v>
      </c>
      <c r="AB3334">
        <v>2.2599999999999998</v>
      </c>
      <c r="AC3334">
        <v>2.2599999999999998</v>
      </c>
      <c r="AD3334">
        <v>383.29949420999998</v>
      </c>
      <c r="AE3334">
        <v>384.35464784999999</v>
      </c>
      <c r="AF3334">
        <v>379.4521651</v>
      </c>
      <c r="AG3334">
        <v>382.33392908000002</v>
      </c>
      <c r="AH3334" t="s">
        <v>12</v>
      </c>
      <c r="AI3334" t="s">
        <v>12</v>
      </c>
    </row>
    <row r="3335" spans="1:35" x14ac:dyDescent="0.25">
      <c r="A3335">
        <v>1663767000</v>
      </c>
      <c r="B3335">
        <v>36.045558479999997</v>
      </c>
      <c r="C3335">
        <v>36.922046229999999</v>
      </c>
      <c r="D3335">
        <v>33.625257099999999</v>
      </c>
      <c r="E3335">
        <v>33.625257099999999</v>
      </c>
      <c r="F3335">
        <v>36.045558479999997</v>
      </c>
      <c r="G3335">
        <v>36.922046229999999</v>
      </c>
      <c r="H3335">
        <v>33.625257099999999</v>
      </c>
      <c r="I3335">
        <v>33.625257099999999</v>
      </c>
      <c r="J3335">
        <v>3902</v>
      </c>
      <c r="K3335">
        <v>3955</v>
      </c>
      <c r="L3335">
        <v>3823.5</v>
      </c>
      <c r="M3335">
        <v>3835.75</v>
      </c>
      <c r="N3335">
        <v>3878.75</v>
      </c>
      <c r="O3335">
        <v>3925.25</v>
      </c>
      <c r="P3335">
        <v>3792</v>
      </c>
      <c r="Q3335">
        <v>3806.25</v>
      </c>
      <c r="R3335">
        <v>3871.4</v>
      </c>
      <c r="S3335">
        <v>3907.07</v>
      </c>
      <c r="T3335">
        <v>3789.49</v>
      </c>
      <c r="U3335">
        <v>3789.94</v>
      </c>
      <c r="V3335">
        <v>2.33</v>
      </c>
      <c r="W3335">
        <v>2.33</v>
      </c>
      <c r="X3335">
        <v>2.33</v>
      </c>
      <c r="Y3335">
        <v>2.33</v>
      </c>
      <c r="Z3335">
        <v>2.25</v>
      </c>
      <c r="AA3335">
        <v>2.25</v>
      </c>
      <c r="AB3335">
        <v>2.25</v>
      </c>
      <c r="AC3335">
        <v>2.25</v>
      </c>
      <c r="AD3335">
        <v>384.34469357</v>
      </c>
      <c r="AE3335">
        <v>387.53006307999999</v>
      </c>
      <c r="AF3335">
        <v>375.65460739999997</v>
      </c>
      <c r="AG3335">
        <v>375.66456167000001</v>
      </c>
      <c r="AH3335" t="s">
        <v>12</v>
      </c>
      <c r="AI3335" t="s">
        <v>12</v>
      </c>
    </row>
    <row r="3336" spans="1:35" x14ac:dyDescent="0.25">
      <c r="A3336">
        <v>1663853400</v>
      </c>
      <c r="B3336">
        <v>33.366294809999999</v>
      </c>
      <c r="C3336">
        <v>33.665097449999998</v>
      </c>
      <c r="D3336">
        <v>32.534627460000003</v>
      </c>
      <c r="E3336">
        <v>32.758729440000003</v>
      </c>
      <c r="F3336">
        <v>33.366294809999999</v>
      </c>
      <c r="G3336">
        <v>33.665097449999998</v>
      </c>
      <c r="H3336">
        <v>32.534627460000003</v>
      </c>
      <c r="I3336">
        <v>32.758729440000003</v>
      </c>
      <c r="J3336">
        <v>3835.75</v>
      </c>
      <c r="K3336">
        <v>3857.75</v>
      </c>
      <c r="L3336">
        <v>3793.5</v>
      </c>
      <c r="M3336">
        <v>3801.25</v>
      </c>
      <c r="N3336">
        <v>3794</v>
      </c>
      <c r="O3336">
        <v>3833</v>
      </c>
      <c r="P3336">
        <v>3763.5</v>
      </c>
      <c r="Q3336">
        <v>3772</v>
      </c>
      <c r="R3336">
        <v>3782.36</v>
      </c>
      <c r="S3336">
        <v>3790.9</v>
      </c>
      <c r="T3336">
        <v>3749.45</v>
      </c>
      <c r="U3336">
        <v>3758</v>
      </c>
      <c r="V3336">
        <v>3.08</v>
      </c>
      <c r="W3336">
        <v>3.08</v>
      </c>
      <c r="X3336">
        <v>3.08</v>
      </c>
      <c r="Y3336">
        <v>3.08</v>
      </c>
      <c r="Z3336">
        <v>2.99</v>
      </c>
      <c r="AA3336">
        <v>2.99</v>
      </c>
      <c r="AB3336">
        <v>2.99</v>
      </c>
      <c r="AC3336">
        <v>2.99</v>
      </c>
      <c r="AD3336">
        <v>374.85826501999998</v>
      </c>
      <c r="AE3336">
        <v>376.57040112999999</v>
      </c>
      <c r="AF3336">
        <v>371.73262118999997</v>
      </c>
      <c r="AG3336">
        <v>372.50905501</v>
      </c>
      <c r="AH3336" t="s">
        <v>12</v>
      </c>
      <c r="AI3336" t="s">
        <v>12</v>
      </c>
    </row>
    <row r="3337" spans="1:35" x14ac:dyDescent="0.25">
      <c r="A3337">
        <v>1663939800</v>
      </c>
      <c r="B3337">
        <v>31.772680730000001</v>
      </c>
      <c r="C3337">
        <v>31.80226219</v>
      </c>
      <c r="D3337">
        <v>29.880264010000001</v>
      </c>
      <c r="E3337">
        <v>31.075474570000001</v>
      </c>
      <c r="F3337">
        <v>31.772680730000001</v>
      </c>
      <c r="G3337">
        <v>31.80226219</v>
      </c>
      <c r="H3337">
        <v>29.880264010000001</v>
      </c>
      <c r="I3337">
        <v>31.075474570000001</v>
      </c>
      <c r="J3337">
        <v>3802.75</v>
      </c>
      <c r="K3337">
        <v>3811.75</v>
      </c>
      <c r="L3337">
        <v>3689.5</v>
      </c>
      <c r="M3337">
        <v>3737.5</v>
      </c>
      <c r="N3337">
        <v>3777.25</v>
      </c>
      <c r="O3337">
        <v>3783.25</v>
      </c>
      <c r="P3337">
        <v>3660.25</v>
      </c>
      <c r="Q3337">
        <v>3709</v>
      </c>
      <c r="R3337">
        <v>3727.14</v>
      </c>
      <c r="S3337">
        <v>3727.14</v>
      </c>
      <c r="T3337">
        <v>3647.47</v>
      </c>
      <c r="U3337">
        <v>3693.22</v>
      </c>
      <c r="V3337">
        <v>3.08</v>
      </c>
      <c r="W3337">
        <v>3.08</v>
      </c>
      <c r="X3337">
        <v>3.08</v>
      </c>
      <c r="Y3337">
        <v>3.08</v>
      </c>
      <c r="Z3337">
        <v>2.99</v>
      </c>
      <c r="AA3337">
        <v>2.99</v>
      </c>
      <c r="AB3337">
        <v>2.99</v>
      </c>
      <c r="AC3337">
        <v>2.99</v>
      </c>
      <c r="AD3337">
        <v>368.88569719999998</v>
      </c>
      <c r="AE3337">
        <v>368.92551431999999</v>
      </c>
      <c r="AF3337">
        <v>361.62902729000001</v>
      </c>
      <c r="AG3337">
        <v>366.26772163999999</v>
      </c>
      <c r="AH3337" t="s">
        <v>12</v>
      </c>
      <c r="AI3337" t="s">
        <v>12</v>
      </c>
    </row>
    <row r="3338" spans="1:35" x14ac:dyDescent="0.25">
      <c r="A3338">
        <v>1664199000</v>
      </c>
      <c r="B3338">
        <v>30.706951310000001</v>
      </c>
      <c r="C3338">
        <v>31.653159670000001</v>
      </c>
      <c r="D3338">
        <v>29.830463569999999</v>
      </c>
      <c r="E3338">
        <v>30.15914647</v>
      </c>
      <c r="F3338">
        <v>30.706951310000001</v>
      </c>
      <c r="G3338">
        <v>31.653159670000001</v>
      </c>
      <c r="H3338">
        <v>29.830463569999999</v>
      </c>
      <c r="I3338">
        <v>30.15914647</v>
      </c>
      <c r="J3338">
        <v>3731.5</v>
      </c>
      <c r="K3338">
        <v>3758</v>
      </c>
      <c r="L3338">
        <v>3686.75</v>
      </c>
      <c r="M3338">
        <v>3697.75</v>
      </c>
      <c r="N3338">
        <v>3705.25</v>
      </c>
      <c r="O3338">
        <v>3730.5</v>
      </c>
      <c r="P3338">
        <v>3657.5</v>
      </c>
      <c r="Q3338">
        <v>3670</v>
      </c>
      <c r="R3338">
        <v>3682.72</v>
      </c>
      <c r="S3338">
        <v>3715.67</v>
      </c>
      <c r="T3338">
        <v>3644.76</v>
      </c>
      <c r="U3338">
        <v>3655.05</v>
      </c>
      <c r="V3338">
        <v>3.08</v>
      </c>
      <c r="W3338">
        <v>3.08</v>
      </c>
      <c r="X3338">
        <v>3.08</v>
      </c>
      <c r="Y3338">
        <v>3.08</v>
      </c>
      <c r="Z3338">
        <v>2.99</v>
      </c>
      <c r="AA3338">
        <v>2.99</v>
      </c>
      <c r="AB3338">
        <v>2.99</v>
      </c>
      <c r="AC3338">
        <v>2.99</v>
      </c>
      <c r="AD3338">
        <v>364.73476255999998</v>
      </c>
      <c r="AE3338">
        <v>368.51738884999997</v>
      </c>
      <c r="AF3338">
        <v>361.37011647999998</v>
      </c>
      <c r="AG3338">
        <v>362.64436382000002</v>
      </c>
      <c r="AH3338" t="s">
        <v>12</v>
      </c>
      <c r="AI3338" t="s">
        <v>12</v>
      </c>
    </row>
    <row r="3339" spans="1:35" x14ac:dyDescent="0.25">
      <c r="A3339">
        <v>1664285400</v>
      </c>
      <c r="B3339">
        <v>31.09539474</v>
      </c>
      <c r="C3339">
        <v>31.663119760000001</v>
      </c>
      <c r="D3339">
        <v>29.3025789</v>
      </c>
      <c r="E3339">
        <v>29.94002454</v>
      </c>
      <c r="F3339">
        <v>31.09539474</v>
      </c>
      <c r="G3339">
        <v>31.663119760000001</v>
      </c>
      <c r="H3339">
        <v>29.3025789</v>
      </c>
      <c r="I3339">
        <v>29.94002454</v>
      </c>
      <c r="J3339">
        <v>3693.25</v>
      </c>
      <c r="K3339">
        <v>3759</v>
      </c>
      <c r="L3339">
        <v>3663.25</v>
      </c>
      <c r="M3339">
        <v>3688.25</v>
      </c>
      <c r="N3339">
        <v>3668</v>
      </c>
      <c r="O3339">
        <v>3733</v>
      </c>
      <c r="P3339">
        <v>3635.25</v>
      </c>
      <c r="Q3339">
        <v>3661</v>
      </c>
      <c r="R3339">
        <v>3686.44</v>
      </c>
      <c r="S3339">
        <v>3717.53</v>
      </c>
      <c r="T3339">
        <v>3623.29</v>
      </c>
      <c r="U3339">
        <v>3647.28</v>
      </c>
      <c r="V3339">
        <v>3.08</v>
      </c>
      <c r="W3339">
        <v>3.08</v>
      </c>
      <c r="X3339">
        <v>3.08</v>
      </c>
      <c r="Y3339">
        <v>3.08</v>
      </c>
      <c r="Z3339">
        <v>2.98</v>
      </c>
      <c r="AA3339">
        <v>2.98</v>
      </c>
      <c r="AB3339">
        <v>2.98</v>
      </c>
      <c r="AC3339">
        <v>2.98</v>
      </c>
      <c r="AD3339">
        <v>366.33740159000001</v>
      </c>
      <c r="AE3339">
        <v>368.70652016000003</v>
      </c>
      <c r="AF3339">
        <v>359.22009161</v>
      </c>
      <c r="AG3339">
        <v>361.71861581000002</v>
      </c>
      <c r="AH3339" t="s">
        <v>12</v>
      </c>
      <c r="AI3339" t="s">
        <v>12</v>
      </c>
    </row>
    <row r="3340" spans="1:35" x14ac:dyDescent="0.25">
      <c r="A3340">
        <v>1664371800</v>
      </c>
      <c r="B3340">
        <v>30.179066649999999</v>
      </c>
      <c r="C3340">
        <v>32.121184210000003</v>
      </c>
      <c r="D3340">
        <v>29.720902599999999</v>
      </c>
      <c r="E3340">
        <v>31.653159670000001</v>
      </c>
      <c r="F3340">
        <v>30.179066649999999</v>
      </c>
      <c r="G3340">
        <v>32.121184210000003</v>
      </c>
      <c r="H3340">
        <v>29.720902599999999</v>
      </c>
      <c r="I3340">
        <v>31.653159670000001</v>
      </c>
      <c r="J3340">
        <v>3691</v>
      </c>
      <c r="K3340">
        <v>3775.5</v>
      </c>
      <c r="L3340">
        <v>3642.75</v>
      </c>
      <c r="M3340">
        <v>3759.5</v>
      </c>
      <c r="N3340">
        <v>3668.5</v>
      </c>
      <c r="O3340">
        <v>3751.25</v>
      </c>
      <c r="P3340">
        <v>3613</v>
      </c>
      <c r="Q3340">
        <v>3732</v>
      </c>
      <c r="R3340">
        <v>3651.94</v>
      </c>
      <c r="S3340">
        <v>3736.74</v>
      </c>
      <c r="T3340">
        <v>3640.61</v>
      </c>
      <c r="U3340">
        <v>3719.03</v>
      </c>
      <c r="V3340">
        <v>3.08</v>
      </c>
      <c r="W3340">
        <v>3.08</v>
      </c>
      <c r="X3340">
        <v>3.08</v>
      </c>
      <c r="Y3340">
        <v>3.08</v>
      </c>
      <c r="Z3340">
        <v>2.98</v>
      </c>
      <c r="AA3340">
        <v>2.98</v>
      </c>
      <c r="AB3340">
        <v>2.98</v>
      </c>
      <c r="AC3340">
        <v>2.98</v>
      </c>
      <c r="AD3340">
        <v>362.71404378</v>
      </c>
      <c r="AE3340">
        <v>370.59783331</v>
      </c>
      <c r="AF3340">
        <v>360.942182</v>
      </c>
      <c r="AG3340">
        <v>368.83592579999998</v>
      </c>
      <c r="AH3340" t="s">
        <v>12</v>
      </c>
      <c r="AI3340" t="s">
        <v>12</v>
      </c>
    </row>
    <row r="3341" spans="1:35" x14ac:dyDescent="0.25">
      <c r="A3341">
        <v>1664458200</v>
      </c>
      <c r="B3341">
        <v>30.706951310000001</v>
      </c>
      <c r="C3341">
        <v>30.78653242</v>
      </c>
      <c r="D3341">
        <v>28.884255209999999</v>
      </c>
      <c r="E3341">
        <v>29.66114207</v>
      </c>
      <c r="F3341">
        <v>30.706951310000001</v>
      </c>
      <c r="G3341">
        <v>30.78653242</v>
      </c>
      <c r="H3341">
        <v>28.884255209999999</v>
      </c>
      <c r="I3341">
        <v>29.66114207</v>
      </c>
      <c r="J3341">
        <v>3758.75</v>
      </c>
      <c r="K3341">
        <v>3763.5</v>
      </c>
      <c r="L3341">
        <v>3649</v>
      </c>
      <c r="M3341">
        <v>3680.75</v>
      </c>
      <c r="N3341">
        <v>3730.25</v>
      </c>
      <c r="O3341">
        <v>3736</v>
      </c>
      <c r="P3341">
        <v>3622</v>
      </c>
      <c r="Q3341">
        <v>3654.25</v>
      </c>
      <c r="R3341">
        <v>3687.01</v>
      </c>
      <c r="S3341">
        <v>3687.01</v>
      </c>
      <c r="T3341">
        <v>3610.4</v>
      </c>
      <c r="U3341">
        <v>3640.46</v>
      </c>
      <c r="V3341">
        <v>3.08</v>
      </c>
      <c r="W3341">
        <v>3.08</v>
      </c>
      <c r="X3341">
        <v>3.08</v>
      </c>
      <c r="Y3341">
        <v>3.08</v>
      </c>
      <c r="Z3341">
        <v>2.96</v>
      </c>
      <c r="AA3341">
        <v>2.96</v>
      </c>
      <c r="AB3341">
        <v>2.96</v>
      </c>
      <c r="AC3341">
        <v>2.96</v>
      </c>
      <c r="AD3341">
        <v>365.13293375000001</v>
      </c>
      <c r="AE3341">
        <v>365.43156213999998</v>
      </c>
      <c r="AF3341">
        <v>358.05544087999999</v>
      </c>
      <c r="AG3341">
        <v>361.13131331</v>
      </c>
      <c r="AH3341" t="s">
        <v>12</v>
      </c>
      <c r="AI3341" t="s">
        <v>12</v>
      </c>
    </row>
    <row r="3342" spans="1:35" x14ac:dyDescent="0.25">
      <c r="A3342">
        <v>1664544600</v>
      </c>
      <c r="B3342">
        <v>29.451980219999999</v>
      </c>
      <c r="C3342">
        <v>30.423088799999999</v>
      </c>
      <c r="D3342">
        <v>28.2717098</v>
      </c>
      <c r="E3342">
        <v>28.296610019999999</v>
      </c>
      <c r="F3342">
        <v>29.451980219999999</v>
      </c>
      <c r="G3342">
        <v>30.423088799999999</v>
      </c>
      <c r="H3342">
        <v>28.2717098</v>
      </c>
      <c r="I3342">
        <v>28.296610019999999</v>
      </c>
      <c r="J3342">
        <v>3690</v>
      </c>
      <c r="K3342">
        <v>3720</v>
      </c>
      <c r="L3342">
        <v>3622.5</v>
      </c>
      <c r="M3342">
        <v>3628</v>
      </c>
      <c r="N3342">
        <v>3656.5</v>
      </c>
      <c r="O3342">
        <v>3693.75</v>
      </c>
      <c r="P3342">
        <v>3595.25</v>
      </c>
      <c r="Q3342">
        <v>3601.5</v>
      </c>
      <c r="R3342">
        <v>3633.48</v>
      </c>
      <c r="S3342">
        <v>3671.44</v>
      </c>
      <c r="T3342">
        <v>3584.13</v>
      </c>
      <c r="U3342">
        <v>3585.61</v>
      </c>
      <c r="V3342">
        <v>3.08</v>
      </c>
      <c r="W3342">
        <v>3.08</v>
      </c>
      <c r="X3342">
        <v>3.08</v>
      </c>
      <c r="Y3342">
        <v>3.08</v>
      </c>
      <c r="Z3342">
        <v>2.98</v>
      </c>
      <c r="AA3342">
        <v>2.98</v>
      </c>
      <c r="AB3342">
        <v>2.98</v>
      </c>
      <c r="AC3342">
        <v>2.98</v>
      </c>
      <c r="AD3342">
        <v>360.14583962</v>
      </c>
      <c r="AE3342">
        <v>364.23704858000002</v>
      </c>
      <c r="AF3342">
        <v>355.40760247999998</v>
      </c>
      <c r="AG3342">
        <v>355.54696239999998</v>
      </c>
      <c r="AH3342" t="s">
        <v>12</v>
      </c>
      <c r="AI3342" t="s">
        <v>12</v>
      </c>
    </row>
    <row r="3343" spans="1:35" x14ac:dyDescent="0.25">
      <c r="A3343">
        <v>1664803800</v>
      </c>
      <c r="B3343">
        <v>29.21293811</v>
      </c>
      <c r="C3343">
        <v>30.98583378</v>
      </c>
      <c r="D3343">
        <v>28.764734149999999</v>
      </c>
      <c r="E3343">
        <v>30.52766973</v>
      </c>
      <c r="F3343">
        <v>29.21293811</v>
      </c>
      <c r="G3343">
        <v>30.98583378</v>
      </c>
      <c r="H3343">
        <v>28.764734149999999</v>
      </c>
      <c r="I3343">
        <v>30.52766973</v>
      </c>
      <c r="J3343">
        <v>3620</v>
      </c>
      <c r="K3343">
        <v>3738.5</v>
      </c>
      <c r="L3343">
        <v>3600</v>
      </c>
      <c r="M3343">
        <v>3717.75</v>
      </c>
      <c r="N3343">
        <v>3593.25</v>
      </c>
      <c r="O3343">
        <v>3711.75</v>
      </c>
      <c r="P3343">
        <v>3571.75</v>
      </c>
      <c r="Q3343">
        <v>3690.25</v>
      </c>
      <c r="R3343">
        <v>3609.78</v>
      </c>
      <c r="S3343">
        <v>3698.35</v>
      </c>
      <c r="T3343">
        <v>3604.93</v>
      </c>
      <c r="U3343">
        <v>3678.44</v>
      </c>
      <c r="V3343">
        <v>3.08</v>
      </c>
      <c r="W3343">
        <v>3.08</v>
      </c>
      <c r="X3343">
        <v>3.08</v>
      </c>
      <c r="Y3343">
        <v>3.08</v>
      </c>
      <c r="Z3343">
        <v>3</v>
      </c>
      <c r="AA3343">
        <v>3</v>
      </c>
      <c r="AB3343">
        <v>3</v>
      </c>
      <c r="AC3343">
        <v>3</v>
      </c>
      <c r="AD3343">
        <v>359.42913148000002</v>
      </c>
      <c r="AE3343">
        <v>366.86497842</v>
      </c>
      <c r="AF3343">
        <v>357.56768118000002</v>
      </c>
      <c r="AG3343">
        <v>364.93384816000003</v>
      </c>
      <c r="AH3343" t="s">
        <v>12</v>
      </c>
      <c r="AI3343" t="s">
        <v>12</v>
      </c>
    </row>
    <row r="3344" spans="1:35" x14ac:dyDescent="0.25">
      <c r="A3344">
        <v>1664890200</v>
      </c>
      <c r="B3344">
        <v>31.951962309999999</v>
      </c>
      <c r="C3344">
        <v>33.34637463</v>
      </c>
      <c r="D3344">
        <v>31.942002219999999</v>
      </c>
      <c r="E3344">
        <v>33.33641454</v>
      </c>
      <c r="F3344">
        <v>31.951962309999999</v>
      </c>
      <c r="G3344">
        <v>33.34637463</v>
      </c>
      <c r="H3344">
        <v>31.942002219999999</v>
      </c>
      <c r="I3344">
        <v>33.33641454</v>
      </c>
      <c r="J3344">
        <v>3716.25</v>
      </c>
      <c r="K3344">
        <v>3838.5</v>
      </c>
      <c r="L3344">
        <v>3714</v>
      </c>
      <c r="M3344">
        <v>3832.25</v>
      </c>
      <c r="N3344">
        <v>3696.5</v>
      </c>
      <c r="O3344">
        <v>3808.75</v>
      </c>
      <c r="P3344">
        <v>3686.25</v>
      </c>
      <c r="Q3344">
        <v>3803.25</v>
      </c>
      <c r="R3344">
        <v>3726.46</v>
      </c>
      <c r="S3344">
        <v>3791.92</v>
      </c>
      <c r="T3344">
        <v>3726.46</v>
      </c>
      <c r="U3344">
        <v>3790.92</v>
      </c>
      <c r="V3344">
        <v>3.08</v>
      </c>
      <c r="W3344">
        <v>3.08</v>
      </c>
      <c r="X3344">
        <v>3.08</v>
      </c>
      <c r="Y3344">
        <v>3.08</v>
      </c>
      <c r="Z3344">
        <v>3.04</v>
      </c>
      <c r="AA3344">
        <v>3.04</v>
      </c>
      <c r="AB3344">
        <v>3.04</v>
      </c>
      <c r="AC3344">
        <v>3.04</v>
      </c>
      <c r="AD3344">
        <v>370.69737609999999</v>
      </c>
      <c r="AE3344">
        <v>376.27177274000002</v>
      </c>
      <c r="AF3344">
        <v>364.89174155000001</v>
      </c>
      <c r="AG3344">
        <v>376.2419099</v>
      </c>
      <c r="AH3344" t="s">
        <v>12</v>
      </c>
      <c r="AI3344" t="s">
        <v>12</v>
      </c>
    </row>
    <row r="3345" spans="1:35" x14ac:dyDescent="0.25">
      <c r="A3345">
        <v>1664976600</v>
      </c>
      <c r="B3345">
        <v>32.131243900000001</v>
      </c>
      <c r="C3345">
        <v>33.734818060000002</v>
      </c>
      <c r="D3345">
        <v>31.473878089999999</v>
      </c>
      <c r="E3345">
        <v>33.077452260000001</v>
      </c>
      <c r="F3345">
        <v>32.131243900000001</v>
      </c>
      <c r="G3345">
        <v>33.734818060000002</v>
      </c>
      <c r="H3345">
        <v>31.473878089999999</v>
      </c>
      <c r="I3345">
        <v>33.077452260000001</v>
      </c>
      <c r="J3345">
        <v>3826.75</v>
      </c>
      <c r="K3345">
        <v>3846.75</v>
      </c>
      <c r="L3345">
        <v>3763</v>
      </c>
      <c r="M3345">
        <v>3823</v>
      </c>
      <c r="N3345">
        <v>3801</v>
      </c>
      <c r="O3345">
        <v>3820</v>
      </c>
      <c r="P3345">
        <v>3734</v>
      </c>
      <c r="Q3345">
        <v>3794</v>
      </c>
      <c r="R3345">
        <v>3753.25</v>
      </c>
      <c r="S3345">
        <v>3806.91</v>
      </c>
      <c r="T3345">
        <v>3722.66</v>
      </c>
      <c r="U3345">
        <v>3783.29</v>
      </c>
      <c r="V3345">
        <v>3.08</v>
      </c>
      <c r="W3345">
        <v>3.08</v>
      </c>
      <c r="X3345">
        <v>3.08</v>
      </c>
      <c r="Y3345">
        <v>3.08</v>
      </c>
      <c r="Z3345">
        <v>3.04</v>
      </c>
      <c r="AA3345">
        <v>3.04</v>
      </c>
      <c r="AB3345">
        <v>3.04</v>
      </c>
      <c r="AC3345">
        <v>3.04</v>
      </c>
      <c r="AD3345">
        <v>371.68284978999998</v>
      </c>
      <c r="AE3345">
        <v>377.72509757</v>
      </c>
      <c r="AF3345">
        <v>369.25400554999999</v>
      </c>
      <c r="AG3345">
        <v>375.36593327999998</v>
      </c>
      <c r="AH3345" t="s">
        <v>12</v>
      </c>
      <c r="AI3345" t="s">
        <v>12</v>
      </c>
    </row>
    <row r="3346" spans="1:35" x14ac:dyDescent="0.25">
      <c r="A3346">
        <v>1665063000</v>
      </c>
      <c r="B3346">
        <v>32.669088649999999</v>
      </c>
      <c r="C3346">
        <v>33.505736040000002</v>
      </c>
      <c r="D3346">
        <v>31.90216187</v>
      </c>
      <c r="E3346">
        <v>32.051563190000003</v>
      </c>
      <c r="F3346">
        <v>32.669088649999999</v>
      </c>
      <c r="G3346">
        <v>33.505736040000002</v>
      </c>
      <c r="H3346">
        <v>31.90216187</v>
      </c>
      <c r="I3346">
        <v>32.051563190000003</v>
      </c>
      <c r="J3346">
        <v>3825</v>
      </c>
      <c r="K3346">
        <v>3847</v>
      </c>
      <c r="L3346">
        <v>3779.5</v>
      </c>
      <c r="M3346">
        <v>3785.5</v>
      </c>
      <c r="N3346">
        <v>3795.75</v>
      </c>
      <c r="O3346">
        <v>3819.5</v>
      </c>
      <c r="P3346">
        <v>3750</v>
      </c>
      <c r="Q3346">
        <v>3756.75</v>
      </c>
      <c r="R3346">
        <v>3771.97</v>
      </c>
      <c r="S3346">
        <v>3797.93</v>
      </c>
      <c r="T3346">
        <v>3739.22</v>
      </c>
      <c r="U3346">
        <v>3744.53</v>
      </c>
      <c r="V3346">
        <v>3.08</v>
      </c>
      <c r="W3346">
        <v>3.08</v>
      </c>
      <c r="X3346">
        <v>3.08</v>
      </c>
      <c r="Y3346">
        <v>3.08</v>
      </c>
      <c r="Z3346">
        <v>3.05</v>
      </c>
      <c r="AA3346">
        <v>3.05</v>
      </c>
      <c r="AB3346">
        <v>3.05</v>
      </c>
      <c r="AC3346">
        <v>3.05</v>
      </c>
      <c r="AD3346">
        <v>373.90265417000001</v>
      </c>
      <c r="AE3346">
        <v>376.98848088</v>
      </c>
      <c r="AF3346">
        <v>370.97609593999999</v>
      </c>
      <c r="AG3346">
        <v>371.49371847999998</v>
      </c>
      <c r="AH3346" t="s">
        <v>12</v>
      </c>
      <c r="AI3346" t="s">
        <v>12</v>
      </c>
    </row>
    <row r="3347" spans="1:35" x14ac:dyDescent="0.25">
      <c r="A3347">
        <v>1665149400</v>
      </c>
      <c r="B3347">
        <v>30.945993420000001</v>
      </c>
      <c r="C3347">
        <v>31.03553462</v>
      </c>
      <c r="D3347">
        <v>28.884255209999999</v>
      </c>
      <c r="E3347">
        <v>29.372299519999999</v>
      </c>
      <c r="F3347">
        <v>30.945993420000001</v>
      </c>
      <c r="G3347">
        <v>31.03553462</v>
      </c>
      <c r="H3347">
        <v>28.884255209999999</v>
      </c>
      <c r="I3347">
        <v>29.372299519999999</v>
      </c>
      <c r="J3347">
        <v>3781.5</v>
      </c>
      <c r="K3347">
        <v>3790</v>
      </c>
      <c r="L3347">
        <v>3661</v>
      </c>
      <c r="M3347">
        <v>3681.75</v>
      </c>
      <c r="N3347">
        <v>3745.75</v>
      </c>
      <c r="O3347">
        <v>3770.5</v>
      </c>
      <c r="P3347">
        <v>3632.5</v>
      </c>
      <c r="Q3347">
        <v>3653.25</v>
      </c>
      <c r="R3347">
        <v>3706.74</v>
      </c>
      <c r="S3347">
        <v>3706.74</v>
      </c>
      <c r="T3347">
        <v>3620.73</v>
      </c>
      <c r="U3347">
        <v>3639.67</v>
      </c>
      <c r="V3347">
        <v>3.08</v>
      </c>
      <c r="W3347">
        <v>3.08</v>
      </c>
      <c r="X3347">
        <v>3.08</v>
      </c>
      <c r="Y3347">
        <v>3.08</v>
      </c>
      <c r="Z3347">
        <v>3.05</v>
      </c>
      <c r="AA3347">
        <v>3.05</v>
      </c>
      <c r="AB3347">
        <v>3.05</v>
      </c>
      <c r="AC3347">
        <v>3.05</v>
      </c>
      <c r="AD3347">
        <v>367.28305817</v>
      </c>
      <c r="AE3347">
        <v>371.58659190999998</v>
      </c>
      <c r="AF3347">
        <v>359.28977156000002</v>
      </c>
      <c r="AG3347">
        <v>361.13131331</v>
      </c>
      <c r="AH3347" t="s">
        <v>12</v>
      </c>
      <c r="AI3347" t="s">
        <v>12</v>
      </c>
    </row>
    <row r="3348" spans="1:35" x14ac:dyDescent="0.25">
      <c r="A3348">
        <v>1665408600</v>
      </c>
      <c r="B3348">
        <v>29.631261810000002</v>
      </c>
      <c r="C3348">
        <v>29.700982419999999</v>
      </c>
      <c r="D3348">
        <v>28.107368340000001</v>
      </c>
      <c r="E3348">
        <v>28.7248938</v>
      </c>
      <c r="F3348">
        <v>29.631261810000002</v>
      </c>
      <c r="G3348">
        <v>29.700982419999999</v>
      </c>
      <c r="H3348">
        <v>28.107368340000001</v>
      </c>
      <c r="I3348">
        <v>28.7248938</v>
      </c>
      <c r="J3348">
        <v>3665</v>
      </c>
      <c r="K3348">
        <v>3692.75</v>
      </c>
      <c r="L3348">
        <v>3628</v>
      </c>
      <c r="M3348">
        <v>3653.5</v>
      </c>
      <c r="N3348">
        <v>3638.75</v>
      </c>
      <c r="O3348">
        <v>3667.5</v>
      </c>
      <c r="P3348">
        <v>3600</v>
      </c>
      <c r="Q3348">
        <v>3625.25</v>
      </c>
      <c r="R3348">
        <v>3647.51</v>
      </c>
      <c r="S3348">
        <v>3652.17</v>
      </c>
      <c r="T3348">
        <v>3588.1</v>
      </c>
      <c r="U3348">
        <v>3612.4</v>
      </c>
      <c r="V3348" t="s">
        <v>12</v>
      </c>
      <c r="W3348" t="s">
        <v>12</v>
      </c>
      <c r="X3348" t="s">
        <v>12</v>
      </c>
      <c r="Y3348" t="s">
        <v>12</v>
      </c>
      <c r="Z3348" t="s">
        <v>12</v>
      </c>
      <c r="AA3348" t="s">
        <v>12</v>
      </c>
      <c r="AB3348" t="s">
        <v>12</v>
      </c>
      <c r="AC3348" t="s">
        <v>12</v>
      </c>
      <c r="AD3348">
        <v>362.29596402999999</v>
      </c>
      <c r="AE3348">
        <v>362.54482102999998</v>
      </c>
      <c r="AF3348">
        <v>356.03472210000001</v>
      </c>
      <c r="AG3348">
        <v>358.37397783</v>
      </c>
      <c r="AH3348" t="s">
        <v>12</v>
      </c>
      <c r="AI3348" t="s">
        <v>12</v>
      </c>
    </row>
    <row r="3349" spans="1:35" x14ac:dyDescent="0.25">
      <c r="A3349">
        <v>1665495000</v>
      </c>
      <c r="B3349">
        <v>28.26672975</v>
      </c>
      <c r="C3349">
        <v>29.392219699999998</v>
      </c>
      <c r="D3349">
        <v>27.639244210000001</v>
      </c>
      <c r="E3349">
        <v>28.117328430000001</v>
      </c>
      <c r="F3349">
        <v>28.26672975</v>
      </c>
      <c r="G3349">
        <v>29.392219699999998</v>
      </c>
      <c r="H3349">
        <v>27.639244210000001</v>
      </c>
      <c r="I3349">
        <v>28.117328430000001</v>
      </c>
      <c r="J3349">
        <v>3660</v>
      </c>
      <c r="K3349">
        <v>3680</v>
      </c>
      <c r="L3349">
        <v>3608</v>
      </c>
      <c r="M3349">
        <v>3627</v>
      </c>
      <c r="N3349">
        <v>3624.75</v>
      </c>
      <c r="O3349">
        <v>3653.25</v>
      </c>
      <c r="P3349">
        <v>3579</v>
      </c>
      <c r="Q3349">
        <v>3599.25</v>
      </c>
      <c r="R3349">
        <v>3595.86</v>
      </c>
      <c r="S3349">
        <v>3640.66</v>
      </c>
      <c r="T3349">
        <v>3568.45</v>
      </c>
      <c r="U3349">
        <v>3588.83</v>
      </c>
      <c r="V3349">
        <v>3.08</v>
      </c>
      <c r="W3349">
        <v>3.08</v>
      </c>
      <c r="X3349">
        <v>3.08</v>
      </c>
      <c r="Y3349">
        <v>3.08</v>
      </c>
      <c r="Z3349">
        <v>3.05</v>
      </c>
      <c r="AA3349">
        <v>3.05</v>
      </c>
      <c r="AB3349">
        <v>3.05</v>
      </c>
      <c r="AC3349">
        <v>3.05</v>
      </c>
      <c r="AD3349">
        <v>356.59713891000001</v>
      </c>
      <c r="AE3349">
        <v>361.37021601999999</v>
      </c>
      <c r="AF3349">
        <v>354.08368328</v>
      </c>
      <c r="AG3349">
        <v>356.10440205999998</v>
      </c>
      <c r="AH3349" t="s">
        <v>12</v>
      </c>
      <c r="AI3349" t="s">
        <v>12</v>
      </c>
    </row>
    <row r="3350" spans="1:35" x14ac:dyDescent="0.25">
      <c r="A3350">
        <v>1665581400</v>
      </c>
      <c r="B3350">
        <v>28.216929310000001</v>
      </c>
      <c r="C3350">
        <v>28.61284281</v>
      </c>
      <c r="D3350">
        <v>27.78864553</v>
      </c>
      <c r="E3350">
        <v>27.858366140000001</v>
      </c>
      <c r="F3350">
        <v>28.216929310000001</v>
      </c>
      <c r="G3350">
        <v>28.61284281</v>
      </c>
      <c r="H3350">
        <v>27.78864553</v>
      </c>
      <c r="I3350">
        <v>27.858366140000001</v>
      </c>
      <c r="J3350">
        <v>3633.75</v>
      </c>
      <c r="K3350">
        <v>3663</v>
      </c>
      <c r="L3350">
        <v>3614</v>
      </c>
      <c r="M3350">
        <v>3616.5</v>
      </c>
      <c r="N3350">
        <v>3607</v>
      </c>
      <c r="O3350">
        <v>3635.25</v>
      </c>
      <c r="P3350">
        <v>3585.5</v>
      </c>
      <c r="Q3350">
        <v>3588.5</v>
      </c>
      <c r="R3350">
        <v>3590.83</v>
      </c>
      <c r="S3350">
        <v>3608.34</v>
      </c>
      <c r="T3350">
        <v>3573.86</v>
      </c>
      <c r="U3350">
        <v>3577.04</v>
      </c>
      <c r="V3350">
        <v>3.08</v>
      </c>
      <c r="W3350">
        <v>3.08</v>
      </c>
      <c r="X3350">
        <v>3.08</v>
      </c>
      <c r="Y3350">
        <v>3.08</v>
      </c>
      <c r="Z3350">
        <v>3.04</v>
      </c>
      <c r="AA3350">
        <v>3.04</v>
      </c>
      <c r="AB3350">
        <v>3.04</v>
      </c>
      <c r="AC3350">
        <v>3.04</v>
      </c>
      <c r="AD3350">
        <v>356.53243608999998</v>
      </c>
      <c r="AE3350">
        <v>358.17280183999998</v>
      </c>
      <c r="AF3350">
        <v>354.67098578000002</v>
      </c>
      <c r="AG3350">
        <v>354.92979706</v>
      </c>
      <c r="AH3350" t="s">
        <v>12</v>
      </c>
      <c r="AI3350" t="s">
        <v>12</v>
      </c>
    </row>
    <row r="3351" spans="1:35" x14ac:dyDescent="0.25">
      <c r="A3351">
        <v>1665667800</v>
      </c>
      <c r="B3351">
        <v>26.095430570000001</v>
      </c>
      <c r="C3351">
        <v>30.37826841</v>
      </c>
      <c r="D3351">
        <v>25.836468279999998</v>
      </c>
      <c r="E3351">
        <v>30.01970524</v>
      </c>
      <c r="F3351">
        <v>26.095430570000001</v>
      </c>
      <c r="G3351">
        <v>30.37826841</v>
      </c>
      <c r="H3351">
        <v>25.836468279999998</v>
      </c>
      <c r="I3351">
        <v>30.01970524</v>
      </c>
      <c r="J3351">
        <v>3622.75</v>
      </c>
      <c r="K3351">
        <v>3727.25</v>
      </c>
      <c r="L3351">
        <v>3530.25</v>
      </c>
      <c r="M3351">
        <v>3711.75</v>
      </c>
      <c r="N3351">
        <v>3596.25</v>
      </c>
      <c r="O3351">
        <v>3697.75</v>
      </c>
      <c r="P3351">
        <v>3502</v>
      </c>
      <c r="Q3351">
        <v>3681.75</v>
      </c>
      <c r="R3351">
        <v>3520.37</v>
      </c>
      <c r="S3351">
        <v>3685.41</v>
      </c>
      <c r="T3351">
        <v>3491.58</v>
      </c>
      <c r="U3351">
        <v>3669.89</v>
      </c>
      <c r="V3351">
        <v>3.08</v>
      </c>
      <c r="W3351">
        <v>3.08</v>
      </c>
      <c r="X3351">
        <v>3.08</v>
      </c>
      <c r="Y3351">
        <v>3.08</v>
      </c>
      <c r="Z3351">
        <v>3.04</v>
      </c>
      <c r="AA3351">
        <v>3.04</v>
      </c>
      <c r="AB3351">
        <v>3.04</v>
      </c>
      <c r="AC3351">
        <v>3.04</v>
      </c>
      <c r="AD3351">
        <v>347.60842432999999</v>
      </c>
      <c r="AE3351">
        <v>365.82973333000001</v>
      </c>
      <c r="AF3351">
        <v>346.51843071000002</v>
      </c>
      <c r="AG3351">
        <v>364.29677426000001</v>
      </c>
      <c r="AH3351" t="s">
        <v>12</v>
      </c>
      <c r="AI3351" t="s">
        <v>12</v>
      </c>
    </row>
    <row r="3352" spans="1:35" x14ac:dyDescent="0.25">
      <c r="A3352">
        <v>1665754200</v>
      </c>
      <c r="B3352">
        <v>30.667110959999999</v>
      </c>
      <c r="C3352">
        <v>31.065514480000001</v>
      </c>
      <c r="D3352">
        <v>27.808565699999999</v>
      </c>
      <c r="E3352">
        <v>27.967927110000002</v>
      </c>
      <c r="F3352">
        <v>30.667110959999999</v>
      </c>
      <c r="G3352">
        <v>31.065514480000001</v>
      </c>
      <c r="H3352">
        <v>27.808565699999999</v>
      </c>
      <c r="I3352">
        <v>27.967927110000002</v>
      </c>
      <c r="J3352">
        <v>3708.75</v>
      </c>
      <c r="K3352">
        <v>3763.25</v>
      </c>
      <c r="L3352">
        <v>3621</v>
      </c>
      <c r="M3352">
        <v>3626.5</v>
      </c>
      <c r="N3352">
        <v>3680.25</v>
      </c>
      <c r="O3352">
        <v>3733.75</v>
      </c>
      <c r="P3352">
        <v>3591.25</v>
      </c>
      <c r="Q3352">
        <v>3597.5</v>
      </c>
      <c r="R3352">
        <v>3690.41</v>
      </c>
      <c r="S3352">
        <v>3712</v>
      </c>
      <c r="T3352">
        <v>3579.68</v>
      </c>
      <c r="U3352">
        <v>3583.08</v>
      </c>
      <c r="V3352">
        <v>3.08</v>
      </c>
      <c r="W3352">
        <v>3.08</v>
      </c>
      <c r="X3352">
        <v>3.08</v>
      </c>
      <c r="Y3352">
        <v>3.08</v>
      </c>
      <c r="Z3352">
        <v>3.04</v>
      </c>
      <c r="AA3352">
        <v>3.04</v>
      </c>
      <c r="AB3352">
        <v>3.04</v>
      </c>
      <c r="AC3352">
        <v>3.04</v>
      </c>
      <c r="AD3352">
        <v>366.86497842</v>
      </c>
      <c r="AE3352">
        <v>368.56716024999997</v>
      </c>
      <c r="AF3352">
        <v>355.32796824000002</v>
      </c>
      <c r="AG3352">
        <v>355.99490498</v>
      </c>
      <c r="AH3352" t="s">
        <v>12</v>
      </c>
      <c r="AI3352" t="s">
        <v>12</v>
      </c>
    </row>
    <row r="3353" spans="1:35" x14ac:dyDescent="0.25">
      <c r="A3353">
        <v>1666013400</v>
      </c>
      <c r="B3353">
        <v>29.471900399999999</v>
      </c>
      <c r="C3353">
        <v>30.37826841</v>
      </c>
      <c r="D3353">
        <v>29.44202014</v>
      </c>
      <c r="E3353">
        <v>30.089425859999999</v>
      </c>
      <c r="F3353">
        <v>29.471900399999999</v>
      </c>
      <c r="G3353">
        <v>30.37826841</v>
      </c>
      <c r="H3353">
        <v>29.44202014</v>
      </c>
      <c r="I3353">
        <v>30.089425859999999</v>
      </c>
      <c r="J3353">
        <v>3622.5</v>
      </c>
      <c r="K3353">
        <v>3731.75</v>
      </c>
      <c r="L3353">
        <v>3621</v>
      </c>
      <c r="M3353">
        <v>3719.5</v>
      </c>
      <c r="N3353">
        <v>3591</v>
      </c>
      <c r="O3353">
        <v>3702.5</v>
      </c>
      <c r="P3353">
        <v>3590.5</v>
      </c>
      <c r="Q3353">
        <v>3689.25</v>
      </c>
      <c r="R3353">
        <v>3638.65</v>
      </c>
      <c r="S3353">
        <v>3689.73</v>
      </c>
      <c r="T3353">
        <v>3638.65</v>
      </c>
      <c r="U3353">
        <v>3677.94</v>
      </c>
      <c r="V3353">
        <v>3.08</v>
      </c>
      <c r="W3353">
        <v>3.08</v>
      </c>
      <c r="X3353">
        <v>3.08</v>
      </c>
      <c r="Y3353">
        <v>3.08</v>
      </c>
      <c r="Z3353">
        <v>3.05</v>
      </c>
      <c r="AA3353">
        <v>3.05</v>
      </c>
      <c r="AB3353">
        <v>3.05</v>
      </c>
      <c r="AC3353">
        <v>3.05</v>
      </c>
      <c r="AD3353">
        <v>362.34573542999999</v>
      </c>
      <c r="AE3353">
        <v>366.29748493</v>
      </c>
      <c r="AF3353">
        <v>355.64730154</v>
      </c>
      <c r="AG3353">
        <v>365.14288802999999</v>
      </c>
      <c r="AH3353" t="s">
        <v>12</v>
      </c>
      <c r="AI3353" t="s">
        <v>12</v>
      </c>
    </row>
    <row r="3354" spans="1:35" x14ac:dyDescent="0.25">
      <c r="A3354">
        <v>1666099800</v>
      </c>
      <c r="B3354">
        <v>32.17108425</v>
      </c>
      <c r="C3354">
        <v>32.220884689999998</v>
      </c>
      <c r="D3354">
        <v>30.278567930000001</v>
      </c>
      <c r="E3354">
        <v>30.98583378</v>
      </c>
      <c r="F3354">
        <v>32.17108425</v>
      </c>
      <c r="G3354">
        <v>32.220884689999998</v>
      </c>
      <c r="H3354">
        <v>30.278567930000001</v>
      </c>
      <c r="I3354">
        <v>30.98583378</v>
      </c>
      <c r="J3354">
        <v>3735</v>
      </c>
      <c r="K3354">
        <v>3807</v>
      </c>
      <c r="L3354">
        <v>3729</v>
      </c>
      <c r="M3354">
        <v>3763.5</v>
      </c>
      <c r="N3354">
        <v>3706.25</v>
      </c>
      <c r="O3354">
        <v>3777.25</v>
      </c>
      <c r="P3354">
        <v>3697.25</v>
      </c>
      <c r="Q3354">
        <v>3732.75</v>
      </c>
      <c r="R3354">
        <v>3746.26</v>
      </c>
      <c r="S3354">
        <v>3762.79</v>
      </c>
      <c r="T3354">
        <v>3686.53</v>
      </c>
      <c r="U3354">
        <v>3719.97</v>
      </c>
      <c r="V3354">
        <v>3.08</v>
      </c>
      <c r="W3354">
        <v>3.08</v>
      </c>
      <c r="X3354">
        <v>3.08</v>
      </c>
      <c r="Y3354">
        <v>3.08</v>
      </c>
      <c r="Z3354">
        <v>3.04</v>
      </c>
      <c r="AA3354">
        <v>3.04</v>
      </c>
      <c r="AB3354">
        <v>3.04</v>
      </c>
      <c r="AC3354">
        <v>3.04</v>
      </c>
      <c r="AD3354">
        <v>373.41489446000003</v>
      </c>
      <c r="AE3354">
        <v>373.73343140999998</v>
      </c>
      <c r="AF3354">
        <v>365.83968761</v>
      </c>
      <c r="AG3354">
        <v>369.43318257999999</v>
      </c>
      <c r="AH3354" t="s">
        <v>12</v>
      </c>
      <c r="AI3354" t="s">
        <v>12</v>
      </c>
    </row>
    <row r="3355" spans="1:35" x14ac:dyDescent="0.25">
      <c r="A3355">
        <v>1666186200</v>
      </c>
      <c r="B3355">
        <v>30.59739034</v>
      </c>
      <c r="C3355">
        <v>31.32945681</v>
      </c>
      <c r="D3355">
        <v>29.740822779999998</v>
      </c>
      <c r="E3355">
        <v>30.50774955</v>
      </c>
      <c r="F3355">
        <v>30.59739034</v>
      </c>
      <c r="G3355">
        <v>31.32945681</v>
      </c>
      <c r="H3355">
        <v>29.740822779999998</v>
      </c>
      <c r="I3355">
        <v>30.50774955</v>
      </c>
      <c r="J3355">
        <v>3791.25</v>
      </c>
      <c r="K3355">
        <v>3804</v>
      </c>
      <c r="L3355">
        <v>3708</v>
      </c>
      <c r="M3355">
        <v>3738</v>
      </c>
      <c r="N3355">
        <v>3759.75</v>
      </c>
      <c r="O3355">
        <v>3774.25</v>
      </c>
      <c r="P3355">
        <v>3676.75</v>
      </c>
      <c r="Q3355">
        <v>3707.25</v>
      </c>
      <c r="R3355">
        <v>3703.11</v>
      </c>
      <c r="S3355">
        <v>3728.58</v>
      </c>
      <c r="T3355">
        <v>3666.51</v>
      </c>
      <c r="U3355">
        <v>3695.15</v>
      </c>
      <c r="V3355">
        <v>3.08</v>
      </c>
      <c r="W3355">
        <v>3.08</v>
      </c>
      <c r="X3355">
        <v>3.08</v>
      </c>
      <c r="Y3355">
        <v>3.08</v>
      </c>
      <c r="Z3355">
        <v>3.04</v>
      </c>
      <c r="AA3355">
        <v>3.04</v>
      </c>
      <c r="AB3355">
        <v>3.04</v>
      </c>
      <c r="AC3355">
        <v>3.04</v>
      </c>
      <c r="AD3355">
        <v>367.30296672999998</v>
      </c>
      <c r="AE3355">
        <v>370.14989071999997</v>
      </c>
      <c r="AF3355">
        <v>363.87869451</v>
      </c>
      <c r="AG3355">
        <v>366.81520702</v>
      </c>
      <c r="AH3355" t="s">
        <v>12</v>
      </c>
      <c r="AI3355" t="s">
        <v>12</v>
      </c>
    </row>
    <row r="3356" spans="1:35" x14ac:dyDescent="0.25">
      <c r="A3356">
        <v>1666272600</v>
      </c>
      <c r="B3356">
        <v>30.348388140000001</v>
      </c>
      <c r="C3356">
        <v>31.483838179999999</v>
      </c>
      <c r="D3356">
        <v>29.491820579999999</v>
      </c>
      <c r="E3356">
        <v>29.700982419999999</v>
      </c>
      <c r="F3356">
        <v>30.348388140000001</v>
      </c>
      <c r="G3356">
        <v>31.483838179999999</v>
      </c>
      <c r="H3356">
        <v>29.491820579999999</v>
      </c>
      <c r="I3356">
        <v>29.700982419999999</v>
      </c>
      <c r="J3356">
        <v>3737.75</v>
      </c>
      <c r="K3356">
        <v>3778</v>
      </c>
      <c r="L3356">
        <v>3696.75</v>
      </c>
      <c r="M3356">
        <v>3705.75</v>
      </c>
      <c r="N3356">
        <v>3708</v>
      </c>
      <c r="O3356">
        <v>3748</v>
      </c>
      <c r="P3356">
        <v>3666.25</v>
      </c>
      <c r="Q3356">
        <v>3675.25</v>
      </c>
      <c r="R3356">
        <v>3689.05</v>
      </c>
      <c r="S3356">
        <v>3736</v>
      </c>
      <c r="T3356">
        <v>3656.44</v>
      </c>
      <c r="U3356">
        <v>3665.77</v>
      </c>
      <c r="V3356">
        <v>3.08</v>
      </c>
      <c r="W3356">
        <v>3.08</v>
      </c>
      <c r="X3356">
        <v>3.08</v>
      </c>
      <c r="Y3356">
        <v>3.08</v>
      </c>
      <c r="Z3356">
        <v>3.03</v>
      </c>
      <c r="AA3356">
        <v>3.03</v>
      </c>
      <c r="AB3356">
        <v>3.03</v>
      </c>
      <c r="AC3356">
        <v>3.03</v>
      </c>
      <c r="AD3356">
        <v>366.34735587</v>
      </c>
      <c r="AE3356">
        <v>370.96614166000001</v>
      </c>
      <c r="AF3356">
        <v>362.94299222000001</v>
      </c>
      <c r="AG3356">
        <v>363.73933459</v>
      </c>
      <c r="AH3356" t="s">
        <v>12</v>
      </c>
      <c r="AI3356" t="s">
        <v>12</v>
      </c>
    </row>
    <row r="3357" spans="1:35" x14ac:dyDescent="0.25">
      <c r="A3357">
        <v>1666359000</v>
      </c>
      <c r="B3357">
        <v>29.601381539999998</v>
      </c>
      <c r="C3357">
        <v>31.971882489999999</v>
      </c>
      <c r="D3357">
        <v>29.232858289999999</v>
      </c>
      <c r="E3357">
        <v>31.842401339999999</v>
      </c>
      <c r="F3357">
        <v>29.601381539999998</v>
      </c>
      <c r="G3357">
        <v>31.971882489999999</v>
      </c>
      <c r="H3357">
        <v>29.232858289999999</v>
      </c>
      <c r="I3357">
        <v>31.842401339999999</v>
      </c>
      <c r="J3357">
        <v>3713.25</v>
      </c>
      <c r="K3357">
        <v>3803.25</v>
      </c>
      <c r="L3357">
        <v>3670</v>
      </c>
      <c r="M3357">
        <v>3794.75</v>
      </c>
      <c r="N3357">
        <v>3677.75</v>
      </c>
      <c r="O3357">
        <v>3773.25</v>
      </c>
      <c r="P3357">
        <v>3641.5</v>
      </c>
      <c r="Q3357">
        <v>3764</v>
      </c>
      <c r="R3357">
        <v>3657.1</v>
      </c>
      <c r="S3357">
        <v>3757.89</v>
      </c>
      <c r="T3357">
        <v>3647.42</v>
      </c>
      <c r="U3357">
        <v>3752.76</v>
      </c>
      <c r="V3357">
        <v>3.08</v>
      </c>
      <c r="W3357">
        <v>3.08</v>
      </c>
      <c r="X3357">
        <v>3.08</v>
      </c>
      <c r="Y3357">
        <v>3.08</v>
      </c>
      <c r="Z3357">
        <v>3.02</v>
      </c>
      <c r="AA3357">
        <v>3.02</v>
      </c>
      <c r="AB3357">
        <v>3.02</v>
      </c>
      <c r="AC3357">
        <v>3.02</v>
      </c>
      <c r="AD3357">
        <v>363.45066048000001</v>
      </c>
      <c r="AE3357">
        <v>373.08640322999997</v>
      </c>
      <c r="AF3357">
        <v>361.87788429</v>
      </c>
      <c r="AG3357">
        <v>372.57873497000003</v>
      </c>
      <c r="AH3357" t="s">
        <v>12</v>
      </c>
      <c r="AI3357" t="s">
        <v>12</v>
      </c>
    </row>
    <row r="3358" spans="1:35" x14ac:dyDescent="0.25">
      <c r="A3358">
        <v>1666618200</v>
      </c>
      <c r="B3358">
        <v>32.270685129999997</v>
      </c>
      <c r="C3358">
        <v>33.315896760000001</v>
      </c>
      <c r="D3358">
        <v>31.5435987</v>
      </c>
      <c r="E3358">
        <v>32.997771550000003</v>
      </c>
      <c r="F3358">
        <v>32.270685129999997</v>
      </c>
      <c r="G3358">
        <v>33.315896760000001</v>
      </c>
      <c r="H3358">
        <v>31.5435987</v>
      </c>
      <c r="I3358">
        <v>32.997771550000003</v>
      </c>
      <c r="J3358">
        <v>3807</v>
      </c>
      <c r="K3358">
        <v>3852.75</v>
      </c>
      <c r="L3358">
        <v>3768</v>
      </c>
      <c r="M3358">
        <v>3841</v>
      </c>
      <c r="N3358">
        <v>3771</v>
      </c>
      <c r="O3358">
        <v>3822</v>
      </c>
      <c r="P3358">
        <v>3736.5</v>
      </c>
      <c r="Q3358">
        <v>3809.25</v>
      </c>
      <c r="R3358">
        <v>3762.01</v>
      </c>
      <c r="S3358">
        <v>3810.74</v>
      </c>
      <c r="T3358">
        <v>3741.65</v>
      </c>
      <c r="U3358">
        <v>3797.35</v>
      </c>
      <c r="V3358">
        <v>3.08</v>
      </c>
      <c r="W3358">
        <v>3.08</v>
      </c>
      <c r="X3358">
        <v>3.08</v>
      </c>
      <c r="Y3358">
        <v>3.08</v>
      </c>
      <c r="Z3358">
        <v>3.01</v>
      </c>
      <c r="AA3358">
        <v>3.01</v>
      </c>
      <c r="AB3358">
        <v>3.01</v>
      </c>
      <c r="AC3358">
        <v>3.01</v>
      </c>
      <c r="AD3358">
        <v>374.17141972000002</v>
      </c>
      <c r="AE3358">
        <v>378.32235436000002</v>
      </c>
      <c r="AF3358">
        <v>371.40412995999998</v>
      </c>
      <c r="AG3358">
        <v>377.13779506999998</v>
      </c>
      <c r="AH3358" t="s">
        <v>12</v>
      </c>
      <c r="AI3358" t="s">
        <v>12</v>
      </c>
    </row>
    <row r="3359" spans="1:35" x14ac:dyDescent="0.25">
      <c r="A3359">
        <v>1666704600</v>
      </c>
      <c r="B3359">
        <v>32.987811460000003</v>
      </c>
      <c r="C3359">
        <v>34.67514997</v>
      </c>
      <c r="D3359">
        <v>32.957931199999997</v>
      </c>
      <c r="E3359">
        <v>34.591385629999998</v>
      </c>
      <c r="F3359">
        <v>32.987811460000003</v>
      </c>
      <c r="G3359">
        <v>34.67514997</v>
      </c>
      <c r="H3359">
        <v>32.957931199999997</v>
      </c>
      <c r="I3359">
        <v>34.591385629999998</v>
      </c>
      <c r="J3359">
        <v>3838.5</v>
      </c>
      <c r="K3359">
        <v>3905.75</v>
      </c>
      <c r="L3359">
        <v>3821.75</v>
      </c>
      <c r="M3359">
        <v>3902</v>
      </c>
      <c r="N3359">
        <v>3803.25</v>
      </c>
      <c r="O3359">
        <v>3874.25</v>
      </c>
      <c r="P3359">
        <v>3790</v>
      </c>
      <c r="Q3359">
        <v>3870.25</v>
      </c>
      <c r="R3359">
        <v>3799.44</v>
      </c>
      <c r="S3359">
        <v>3862.85</v>
      </c>
      <c r="T3359">
        <v>3799.44</v>
      </c>
      <c r="U3359">
        <v>3859.1</v>
      </c>
      <c r="V3359">
        <v>3.08</v>
      </c>
      <c r="W3359">
        <v>3.08</v>
      </c>
      <c r="X3359">
        <v>3.08</v>
      </c>
      <c r="Y3359">
        <v>3.08</v>
      </c>
      <c r="Z3359">
        <v>3.02</v>
      </c>
      <c r="AA3359">
        <v>3.02</v>
      </c>
      <c r="AB3359">
        <v>3.02</v>
      </c>
      <c r="AC3359">
        <v>3.02</v>
      </c>
      <c r="AD3359">
        <v>377.05816083000002</v>
      </c>
      <c r="AE3359">
        <v>383.48862552000003</v>
      </c>
      <c r="AF3359">
        <v>376.93970489999998</v>
      </c>
      <c r="AG3359">
        <v>383.16013428999997</v>
      </c>
      <c r="AH3359" t="s">
        <v>12</v>
      </c>
      <c r="AI3359" t="s">
        <v>12</v>
      </c>
    </row>
    <row r="3360" spans="1:35" x14ac:dyDescent="0.25">
      <c r="A3360">
        <v>1666791000</v>
      </c>
      <c r="B3360">
        <v>33.694977710000003</v>
      </c>
      <c r="C3360">
        <v>35.298551879999998</v>
      </c>
      <c r="D3360">
        <v>33.620277049999999</v>
      </c>
      <c r="E3360">
        <v>33.82445886</v>
      </c>
      <c r="F3360">
        <v>33.694977710000003</v>
      </c>
      <c r="G3360">
        <v>35.298551879999998</v>
      </c>
      <c r="H3360">
        <v>33.620277049999999</v>
      </c>
      <c r="I3360">
        <v>33.82445886</v>
      </c>
      <c r="J3360">
        <v>3880.25</v>
      </c>
      <c r="K3360">
        <v>3928.5</v>
      </c>
      <c r="L3360">
        <v>3856.5</v>
      </c>
      <c r="M3360">
        <v>3872.5</v>
      </c>
      <c r="N3360">
        <v>3841</v>
      </c>
      <c r="O3360">
        <v>3897.5</v>
      </c>
      <c r="P3360">
        <v>3824.25</v>
      </c>
      <c r="Q3360">
        <v>3841</v>
      </c>
      <c r="R3360">
        <v>3825.97</v>
      </c>
      <c r="S3360">
        <v>3886.15</v>
      </c>
      <c r="T3360">
        <v>3824.07</v>
      </c>
      <c r="U3360">
        <v>3830.59</v>
      </c>
      <c r="V3360">
        <v>3.08</v>
      </c>
      <c r="W3360">
        <v>3.08</v>
      </c>
      <c r="X3360">
        <v>3.08</v>
      </c>
      <c r="Y3360">
        <v>3.08</v>
      </c>
      <c r="Z3360">
        <v>3.03</v>
      </c>
      <c r="AA3360">
        <v>3.03</v>
      </c>
      <c r="AB3360">
        <v>3.03</v>
      </c>
      <c r="AC3360">
        <v>3.03</v>
      </c>
      <c r="AD3360">
        <v>379.87522199</v>
      </c>
      <c r="AE3360">
        <v>385.80797268999999</v>
      </c>
      <c r="AF3360">
        <v>379.60645643999999</v>
      </c>
      <c r="AG3360">
        <v>380.27339318000003</v>
      </c>
      <c r="AH3360" t="s">
        <v>12</v>
      </c>
      <c r="AI3360" t="s">
        <v>12</v>
      </c>
    </row>
    <row r="3361" spans="1:35" x14ac:dyDescent="0.25">
      <c r="A3361">
        <v>1666877400</v>
      </c>
      <c r="B3361">
        <v>34.083421149999999</v>
      </c>
      <c r="C3361">
        <v>34.561505369999999</v>
      </c>
      <c r="D3361">
        <v>33.057532080000001</v>
      </c>
      <c r="E3361">
        <v>33.236813660000003</v>
      </c>
      <c r="F3361">
        <v>34.083421149999999</v>
      </c>
      <c r="G3361">
        <v>34.561505369999999</v>
      </c>
      <c r="H3361">
        <v>33.057532080000001</v>
      </c>
      <c r="I3361">
        <v>33.236813660000003</v>
      </c>
      <c r="J3361">
        <v>3875.75</v>
      </c>
      <c r="K3361">
        <v>3901</v>
      </c>
      <c r="L3361">
        <v>3788</v>
      </c>
      <c r="M3361">
        <v>3850.25</v>
      </c>
      <c r="N3361">
        <v>3844.25</v>
      </c>
      <c r="O3361">
        <v>3870.75</v>
      </c>
      <c r="P3361">
        <v>3757.5</v>
      </c>
      <c r="Q3361">
        <v>3819.5</v>
      </c>
      <c r="R3361">
        <v>3834.69</v>
      </c>
      <c r="S3361">
        <v>3859.95</v>
      </c>
      <c r="T3361">
        <v>3803.79</v>
      </c>
      <c r="U3361">
        <v>3807.29</v>
      </c>
      <c r="V3361">
        <v>3.08</v>
      </c>
      <c r="W3361">
        <v>3.08</v>
      </c>
      <c r="X3361">
        <v>3.08</v>
      </c>
      <c r="Y3361">
        <v>3.08</v>
      </c>
      <c r="Z3361">
        <v>3.04</v>
      </c>
      <c r="AA3361">
        <v>3.04</v>
      </c>
      <c r="AB3361">
        <v>3.04</v>
      </c>
      <c r="AC3361">
        <v>3.04</v>
      </c>
      <c r="AD3361">
        <v>381.31859255000001</v>
      </c>
      <c r="AE3361">
        <v>383.23976852999999</v>
      </c>
      <c r="AF3361">
        <v>377.59569193999999</v>
      </c>
      <c r="AG3361">
        <v>378.24272012</v>
      </c>
      <c r="AH3361" t="s">
        <v>12</v>
      </c>
      <c r="AI3361" t="s">
        <v>12</v>
      </c>
    </row>
    <row r="3362" spans="1:35" x14ac:dyDescent="0.25">
      <c r="A3362">
        <v>1666963800</v>
      </c>
      <c r="B3362">
        <v>33.187013219999997</v>
      </c>
      <c r="C3362">
        <v>35.736397349999997</v>
      </c>
      <c r="D3362">
        <v>33.147172869999999</v>
      </c>
      <c r="E3362">
        <v>35.567474259999997</v>
      </c>
      <c r="F3362">
        <v>33.187013219999997</v>
      </c>
      <c r="G3362">
        <v>35.736397349999997</v>
      </c>
      <c r="H3362">
        <v>33.147172869999999</v>
      </c>
      <c r="I3362">
        <v>35.567474259999997</v>
      </c>
      <c r="J3362">
        <v>3826.25</v>
      </c>
      <c r="K3362">
        <v>3956</v>
      </c>
      <c r="L3362">
        <v>3807.75</v>
      </c>
      <c r="M3362">
        <v>3943.5</v>
      </c>
      <c r="N3362">
        <v>3798.25</v>
      </c>
      <c r="O3362">
        <v>3924.25</v>
      </c>
      <c r="P3362">
        <v>3776.75</v>
      </c>
      <c r="Q3362">
        <v>3911.25</v>
      </c>
      <c r="R3362">
        <v>3808.26</v>
      </c>
      <c r="S3362">
        <v>3905.42</v>
      </c>
      <c r="T3362">
        <v>3808.26</v>
      </c>
      <c r="U3362">
        <v>3901.07</v>
      </c>
      <c r="V3362">
        <v>3.08</v>
      </c>
      <c r="W3362">
        <v>3.08</v>
      </c>
      <c r="X3362">
        <v>3.08</v>
      </c>
      <c r="Y3362">
        <v>3.08</v>
      </c>
      <c r="Z3362">
        <v>3.05</v>
      </c>
      <c r="AA3362">
        <v>3.05</v>
      </c>
      <c r="AB3362">
        <v>3.05</v>
      </c>
      <c r="AC3362">
        <v>3.05</v>
      </c>
      <c r="AD3362">
        <v>378.13322304000002</v>
      </c>
      <c r="AE3362">
        <v>387.73910295000002</v>
      </c>
      <c r="AF3362">
        <v>377.94409173000003</v>
      </c>
      <c r="AG3362">
        <v>387.24138897</v>
      </c>
      <c r="AH3362" t="s">
        <v>12</v>
      </c>
      <c r="AI3362" t="s">
        <v>12</v>
      </c>
    </row>
    <row r="3363" spans="1:35" x14ac:dyDescent="0.25">
      <c r="A3363">
        <v>1667223000</v>
      </c>
      <c r="B3363">
        <v>34.860308009999997</v>
      </c>
      <c r="C3363">
        <v>35.408112850000002</v>
      </c>
      <c r="D3363">
        <v>34.541585189999999</v>
      </c>
      <c r="E3363">
        <v>34.820467659999998</v>
      </c>
      <c r="F3363">
        <v>34.860308009999997</v>
      </c>
      <c r="G3363">
        <v>35.408112850000002</v>
      </c>
      <c r="H3363">
        <v>34.541585189999999</v>
      </c>
      <c r="I3363">
        <v>34.820467659999998</v>
      </c>
      <c r="J3363">
        <v>3943</v>
      </c>
      <c r="K3363">
        <v>3944.75</v>
      </c>
      <c r="L3363">
        <v>3905.75</v>
      </c>
      <c r="M3363">
        <v>3915</v>
      </c>
      <c r="N3363">
        <v>3911.5</v>
      </c>
      <c r="O3363">
        <v>3914.75</v>
      </c>
      <c r="P3363">
        <v>3872.25</v>
      </c>
      <c r="Q3363">
        <v>3883</v>
      </c>
      <c r="R3363">
        <v>3881.85</v>
      </c>
      <c r="S3363">
        <v>3893.73</v>
      </c>
      <c r="T3363">
        <v>3863.18</v>
      </c>
      <c r="U3363">
        <v>3871.97</v>
      </c>
      <c r="V3363">
        <v>3.08</v>
      </c>
      <c r="W3363">
        <v>3.08</v>
      </c>
      <c r="X3363">
        <v>3.08</v>
      </c>
      <c r="Y3363">
        <v>3.08</v>
      </c>
      <c r="Z3363">
        <v>3.05</v>
      </c>
      <c r="AA3363">
        <v>3.05</v>
      </c>
      <c r="AB3363">
        <v>3.05</v>
      </c>
      <c r="AC3363">
        <v>3.05</v>
      </c>
      <c r="AD3363">
        <v>384.67318481000001</v>
      </c>
      <c r="AE3363">
        <v>386.62422363000002</v>
      </c>
      <c r="AF3363">
        <v>383.49857980000002</v>
      </c>
      <c r="AG3363">
        <v>384.44423637</v>
      </c>
      <c r="AH3363" t="s">
        <v>12</v>
      </c>
      <c r="AI3363" t="s">
        <v>12</v>
      </c>
    </row>
    <row r="3364" spans="1:35" x14ac:dyDescent="0.25">
      <c r="A3364">
        <v>1667309400</v>
      </c>
      <c r="B3364">
        <v>35.856316810000003</v>
      </c>
      <c r="C3364">
        <v>35.933706690000001</v>
      </c>
      <c r="D3364">
        <v>34.003740440000001</v>
      </c>
      <c r="E3364">
        <v>34.362303609999998</v>
      </c>
      <c r="F3364">
        <v>35.856316810000003</v>
      </c>
      <c r="G3364">
        <v>35.933706690000001</v>
      </c>
      <c r="H3364">
        <v>34.003740440000001</v>
      </c>
      <c r="I3364">
        <v>34.362303609999998</v>
      </c>
      <c r="J3364">
        <v>3916</v>
      </c>
      <c r="K3364">
        <v>3958.25</v>
      </c>
      <c r="L3364">
        <v>3886</v>
      </c>
      <c r="M3364">
        <v>3898.25</v>
      </c>
      <c r="N3364">
        <v>3884</v>
      </c>
      <c r="O3364">
        <v>3928</v>
      </c>
      <c r="P3364">
        <v>3852.5</v>
      </c>
      <c r="Q3364">
        <v>3866</v>
      </c>
      <c r="R3364">
        <v>3901.79</v>
      </c>
      <c r="S3364">
        <v>3911.79</v>
      </c>
      <c r="T3364">
        <v>3843.8</v>
      </c>
      <c r="U3364">
        <v>3856.11</v>
      </c>
      <c r="V3364">
        <v>3.08</v>
      </c>
      <c r="W3364">
        <v>3.08</v>
      </c>
      <c r="X3364">
        <v>3.08</v>
      </c>
      <c r="Y3364">
        <v>3.08</v>
      </c>
      <c r="Z3364">
        <v>3.05</v>
      </c>
      <c r="AA3364">
        <v>3.05</v>
      </c>
      <c r="AB3364">
        <v>3.05</v>
      </c>
      <c r="AC3364">
        <v>3.05</v>
      </c>
      <c r="AD3364">
        <v>388.35626829</v>
      </c>
      <c r="AE3364">
        <v>388.60512528999999</v>
      </c>
      <c r="AF3364">
        <v>381.53758670000002</v>
      </c>
      <c r="AG3364">
        <v>382.7619631</v>
      </c>
      <c r="AH3364" t="s">
        <v>12</v>
      </c>
      <c r="AI3364" t="s">
        <v>12</v>
      </c>
    </row>
    <row r="3365" spans="1:35" x14ac:dyDescent="0.25">
      <c r="A3365">
        <v>1667395800</v>
      </c>
      <c r="B3365">
        <v>34.183022029999997</v>
      </c>
      <c r="C3365">
        <v>35.447953200000001</v>
      </c>
      <c r="D3365">
        <v>31.722880289999999</v>
      </c>
      <c r="E3365">
        <v>31.752760550000001</v>
      </c>
      <c r="F3365">
        <v>34.183022029999997</v>
      </c>
      <c r="G3365">
        <v>35.447953200000001</v>
      </c>
      <c r="H3365">
        <v>31.722880289999999</v>
      </c>
      <c r="I3365">
        <v>31.752760550000001</v>
      </c>
      <c r="J3365">
        <v>3896.5</v>
      </c>
      <c r="K3365">
        <v>3939.75</v>
      </c>
      <c r="L3365">
        <v>3793</v>
      </c>
      <c r="M3365">
        <v>3799.75</v>
      </c>
      <c r="N3365">
        <v>3863</v>
      </c>
      <c r="O3365">
        <v>3907</v>
      </c>
      <c r="P3365">
        <v>3760.25</v>
      </c>
      <c r="Q3365">
        <v>3768.75</v>
      </c>
      <c r="R3365">
        <v>3852.9</v>
      </c>
      <c r="S3365">
        <v>3894.44</v>
      </c>
      <c r="T3365">
        <v>3758.68</v>
      </c>
      <c r="U3365">
        <v>3759.68</v>
      </c>
      <c r="V3365">
        <v>3.08</v>
      </c>
      <c r="W3365">
        <v>3.08</v>
      </c>
      <c r="X3365">
        <v>3.08</v>
      </c>
      <c r="Y3365">
        <v>3.08</v>
      </c>
      <c r="Z3365">
        <v>3.05</v>
      </c>
      <c r="AA3365">
        <v>3.05</v>
      </c>
      <c r="AB3365">
        <v>3.05</v>
      </c>
      <c r="AC3365">
        <v>3.05</v>
      </c>
      <c r="AD3365">
        <v>382.14479776000002</v>
      </c>
      <c r="AE3365">
        <v>386.85317206000002</v>
      </c>
      <c r="AF3365">
        <v>373.04658611000002</v>
      </c>
      <c r="AG3365">
        <v>373.15608319</v>
      </c>
      <c r="AH3365" t="s">
        <v>12</v>
      </c>
      <c r="AI3365" t="s">
        <v>12</v>
      </c>
    </row>
    <row r="3366" spans="1:35" x14ac:dyDescent="0.25">
      <c r="A3366">
        <v>1667482200</v>
      </c>
      <c r="B3366">
        <v>30.84639254</v>
      </c>
      <c r="C3366">
        <v>31.538618660000001</v>
      </c>
      <c r="D3366">
        <v>30.169106559999999</v>
      </c>
      <c r="E3366">
        <v>30.716911400000001</v>
      </c>
      <c r="F3366">
        <v>30.84639254</v>
      </c>
      <c r="G3366">
        <v>31.538618660000001</v>
      </c>
      <c r="H3366">
        <v>30.169106559999999</v>
      </c>
      <c r="I3366">
        <v>30.716911400000001</v>
      </c>
      <c r="J3366">
        <v>3797.5</v>
      </c>
      <c r="K3366">
        <v>3813</v>
      </c>
      <c r="L3366">
        <v>3735</v>
      </c>
      <c r="M3366">
        <v>3758.5</v>
      </c>
      <c r="N3366">
        <v>3766.75</v>
      </c>
      <c r="O3366">
        <v>3782.5</v>
      </c>
      <c r="P3366">
        <v>3704.25</v>
      </c>
      <c r="Q3366">
        <v>3727.75</v>
      </c>
      <c r="R3366">
        <v>3733.25</v>
      </c>
      <c r="S3366">
        <v>3750.59</v>
      </c>
      <c r="T3366">
        <v>3698.15</v>
      </c>
      <c r="U3366">
        <v>3719.88</v>
      </c>
      <c r="V3366">
        <v>3.83</v>
      </c>
      <c r="W3366">
        <v>3.83</v>
      </c>
      <c r="X3366">
        <v>3.83</v>
      </c>
      <c r="Y3366">
        <v>3.83</v>
      </c>
      <c r="Z3366">
        <v>3.8</v>
      </c>
      <c r="AA3366">
        <v>3.8</v>
      </c>
      <c r="AB3366">
        <v>3.8</v>
      </c>
      <c r="AC3366">
        <v>3.8</v>
      </c>
      <c r="AD3366">
        <v>369.76665094999998</v>
      </c>
      <c r="AE3366">
        <v>372.48914645000002</v>
      </c>
      <c r="AF3366">
        <v>367.10388112999999</v>
      </c>
      <c r="AG3366">
        <v>369.31373122000002</v>
      </c>
      <c r="AH3366" t="s">
        <v>12</v>
      </c>
      <c r="AI3366" t="s">
        <v>12</v>
      </c>
    </row>
    <row r="3367" spans="1:35" x14ac:dyDescent="0.25">
      <c r="A3367">
        <v>1667568600</v>
      </c>
      <c r="B3367">
        <v>32.200964509999999</v>
      </c>
      <c r="C3367">
        <v>32.684028779999998</v>
      </c>
      <c r="D3367">
        <v>30.477869290000001</v>
      </c>
      <c r="E3367">
        <v>32.051563190000003</v>
      </c>
      <c r="F3367">
        <v>32.200964509999999</v>
      </c>
      <c r="G3367">
        <v>32.684028779999998</v>
      </c>
      <c r="H3367">
        <v>30.477869290000001</v>
      </c>
      <c r="I3367">
        <v>32.051563190000003</v>
      </c>
      <c r="J3367">
        <v>3748</v>
      </c>
      <c r="K3367">
        <v>3836</v>
      </c>
      <c r="L3367">
        <v>3745</v>
      </c>
      <c r="M3367">
        <v>3810.25</v>
      </c>
      <c r="N3367">
        <v>3724</v>
      </c>
      <c r="O3367">
        <v>3805.5</v>
      </c>
      <c r="P3367">
        <v>3711</v>
      </c>
      <c r="Q3367">
        <v>3779.5</v>
      </c>
      <c r="R3367">
        <v>3766.98</v>
      </c>
      <c r="S3367">
        <v>3796.34</v>
      </c>
      <c r="T3367">
        <v>3708.84</v>
      </c>
      <c r="U3367">
        <v>3770.56</v>
      </c>
      <c r="V3367">
        <v>3.83</v>
      </c>
      <c r="W3367">
        <v>3.83</v>
      </c>
      <c r="X3367">
        <v>3.83</v>
      </c>
      <c r="Y3367">
        <v>3.83</v>
      </c>
      <c r="Z3367">
        <v>3.8</v>
      </c>
      <c r="AA3367">
        <v>3.8</v>
      </c>
      <c r="AB3367">
        <v>3.8</v>
      </c>
      <c r="AC3367">
        <v>3.8</v>
      </c>
      <c r="AD3367">
        <v>375.27634476999998</v>
      </c>
      <c r="AE3367">
        <v>377.13779506999998</v>
      </c>
      <c r="AF3367">
        <v>368.30834897</v>
      </c>
      <c r="AG3367">
        <v>374.62931658999997</v>
      </c>
      <c r="AH3367" t="s">
        <v>12</v>
      </c>
      <c r="AI3367" t="s">
        <v>12</v>
      </c>
    </row>
    <row r="3368" spans="1:35" x14ac:dyDescent="0.25">
      <c r="A3368">
        <v>1667831400</v>
      </c>
      <c r="B3368">
        <v>32.39020618</v>
      </c>
      <c r="C3368">
        <v>33.11729261</v>
      </c>
      <c r="D3368">
        <v>31.842799750000001</v>
      </c>
      <c r="E3368">
        <v>32.977851379999997</v>
      </c>
      <c r="F3368">
        <v>32.39020618</v>
      </c>
      <c r="G3368">
        <v>33.11729261</v>
      </c>
      <c r="H3368">
        <v>31.842799750000001</v>
      </c>
      <c r="I3368">
        <v>32.977851379999997</v>
      </c>
      <c r="J3368">
        <v>3788</v>
      </c>
      <c r="K3368">
        <v>3854</v>
      </c>
      <c r="L3368">
        <v>3776</v>
      </c>
      <c r="M3368">
        <v>3846.75</v>
      </c>
      <c r="N3368">
        <v>3750</v>
      </c>
      <c r="O3368">
        <v>3821.75</v>
      </c>
      <c r="P3368">
        <v>3738.25</v>
      </c>
      <c r="Q3368">
        <v>3815.25</v>
      </c>
      <c r="R3368">
        <v>3780.71</v>
      </c>
      <c r="S3368">
        <v>3813.95</v>
      </c>
      <c r="T3368">
        <v>3764.7</v>
      </c>
      <c r="U3368">
        <v>3806.79</v>
      </c>
      <c r="V3368">
        <v>3.83</v>
      </c>
      <c r="W3368">
        <v>3.83</v>
      </c>
      <c r="X3368">
        <v>3.83</v>
      </c>
      <c r="Y3368">
        <v>3.83</v>
      </c>
      <c r="Z3368">
        <v>3.78</v>
      </c>
      <c r="AA3368">
        <v>3.78</v>
      </c>
      <c r="AB3368">
        <v>3.78</v>
      </c>
      <c r="AC3368">
        <v>3.78</v>
      </c>
      <c r="AD3368">
        <v>375.98309862999997</v>
      </c>
      <c r="AE3368">
        <v>378.83002262000002</v>
      </c>
      <c r="AF3368">
        <v>373.81306565</v>
      </c>
      <c r="AG3368">
        <v>378.21285727999998</v>
      </c>
      <c r="AH3368" t="s">
        <v>12</v>
      </c>
      <c r="AI3368" t="s">
        <v>12</v>
      </c>
    </row>
    <row r="3369" spans="1:35" x14ac:dyDescent="0.25">
      <c r="A3369">
        <v>1667917800</v>
      </c>
      <c r="B3369">
        <v>33.256733840000003</v>
      </c>
      <c r="C3369">
        <v>34.30254308</v>
      </c>
      <c r="D3369">
        <v>32.370286010000001</v>
      </c>
      <c r="E3369">
        <v>33.475855780000003</v>
      </c>
      <c r="F3369">
        <v>33.256733840000003</v>
      </c>
      <c r="G3369">
        <v>34.30254308</v>
      </c>
      <c r="H3369">
        <v>32.370286010000001</v>
      </c>
      <c r="I3369">
        <v>33.475855780000003</v>
      </c>
      <c r="J3369">
        <v>3841.75</v>
      </c>
      <c r="K3369">
        <v>3899.5</v>
      </c>
      <c r="L3369">
        <v>3825</v>
      </c>
      <c r="M3369">
        <v>3867</v>
      </c>
      <c r="N3369">
        <v>3812.75</v>
      </c>
      <c r="O3369">
        <v>3867</v>
      </c>
      <c r="P3369">
        <v>3792.75</v>
      </c>
      <c r="Q3369">
        <v>3835.25</v>
      </c>
      <c r="R3369">
        <v>3817.02</v>
      </c>
      <c r="S3369">
        <v>3859.4</v>
      </c>
      <c r="T3369">
        <v>3786.28</v>
      </c>
      <c r="U3369">
        <v>3828.1</v>
      </c>
      <c r="V3369">
        <v>3.83</v>
      </c>
      <c r="W3369">
        <v>3.83</v>
      </c>
      <c r="X3369">
        <v>3.83</v>
      </c>
      <c r="Y3369">
        <v>3.83</v>
      </c>
      <c r="Z3369">
        <v>3.78</v>
      </c>
      <c r="AA3369">
        <v>3.78</v>
      </c>
      <c r="AB3369">
        <v>3.78</v>
      </c>
      <c r="AC3369">
        <v>3.78</v>
      </c>
      <c r="AD3369">
        <v>379.36755371999999</v>
      </c>
      <c r="AE3369">
        <v>383.35921988000001</v>
      </c>
      <c r="AF3369">
        <v>375.99305290000001</v>
      </c>
      <c r="AG3369">
        <v>380.25348461999999</v>
      </c>
      <c r="AH3369" t="s">
        <v>12</v>
      </c>
      <c r="AI3369" t="s">
        <v>12</v>
      </c>
    </row>
    <row r="3370" spans="1:35" x14ac:dyDescent="0.25">
      <c r="A3370">
        <v>1668004200</v>
      </c>
      <c r="B3370">
        <v>32.86829041</v>
      </c>
      <c r="C3370">
        <v>33.216893489999997</v>
      </c>
      <c r="D3370">
        <v>31.254756149999999</v>
      </c>
      <c r="E3370">
        <v>31.384237299999999</v>
      </c>
      <c r="F3370">
        <v>32.86829041</v>
      </c>
      <c r="G3370">
        <v>33.216893489999997</v>
      </c>
      <c r="H3370">
        <v>31.254756149999999</v>
      </c>
      <c r="I3370">
        <v>31.384237299999999</v>
      </c>
      <c r="J3370">
        <v>3868.75</v>
      </c>
      <c r="K3370">
        <v>3880</v>
      </c>
      <c r="L3370">
        <v>3782.75</v>
      </c>
      <c r="M3370">
        <v>3786</v>
      </c>
      <c r="N3370">
        <v>3832.5</v>
      </c>
      <c r="O3370">
        <v>3848.75</v>
      </c>
      <c r="P3370">
        <v>3750</v>
      </c>
      <c r="Q3370">
        <v>3755.5</v>
      </c>
      <c r="R3370">
        <v>3810.94</v>
      </c>
      <c r="S3370">
        <v>3818.2</v>
      </c>
      <c r="T3370">
        <v>3744.22</v>
      </c>
      <c r="U3370">
        <v>3748.56</v>
      </c>
      <c r="V3370">
        <v>3.83</v>
      </c>
      <c r="W3370">
        <v>3.83</v>
      </c>
      <c r="X3370">
        <v>3.83</v>
      </c>
      <c r="Y3370">
        <v>3.83</v>
      </c>
      <c r="Z3370">
        <v>3.78</v>
      </c>
      <c r="AA3370">
        <v>3.78</v>
      </c>
      <c r="AB3370">
        <v>3.78</v>
      </c>
      <c r="AC3370">
        <v>3.78</v>
      </c>
      <c r="AD3370">
        <v>378.19294872</v>
      </c>
      <c r="AE3370">
        <v>379.39741656000001</v>
      </c>
      <c r="AF3370">
        <v>371.90184395</v>
      </c>
      <c r="AG3370">
        <v>372.41946648999999</v>
      </c>
      <c r="AH3370" t="s">
        <v>12</v>
      </c>
      <c r="AI3370" t="s">
        <v>12</v>
      </c>
    </row>
    <row r="3371" spans="1:35" x14ac:dyDescent="0.25">
      <c r="A3371">
        <v>1668090600</v>
      </c>
      <c r="B3371">
        <v>34.840387829999997</v>
      </c>
      <c r="C3371">
        <v>36.648143810000001</v>
      </c>
      <c r="D3371">
        <v>34.272662820000001</v>
      </c>
      <c r="E3371">
        <v>36.543562880000003</v>
      </c>
      <c r="F3371">
        <v>34.840387829999997</v>
      </c>
      <c r="G3371">
        <v>36.648143810000001</v>
      </c>
      <c r="H3371">
        <v>34.272662820000001</v>
      </c>
      <c r="I3371">
        <v>36.543562880000003</v>
      </c>
      <c r="J3371">
        <v>3786</v>
      </c>
      <c r="K3371">
        <v>4007.75</v>
      </c>
      <c r="L3371">
        <v>3783</v>
      </c>
      <c r="M3371">
        <v>3993.5</v>
      </c>
      <c r="N3371">
        <v>3757</v>
      </c>
      <c r="O3371">
        <v>3973.5</v>
      </c>
      <c r="P3371">
        <v>3751.5</v>
      </c>
      <c r="Q3371">
        <v>3961</v>
      </c>
      <c r="R3371">
        <v>3859.89</v>
      </c>
      <c r="S3371">
        <v>3958.33</v>
      </c>
      <c r="T3371">
        <v>3859.89</v>
      </c>
      <c r="U3371">
        <v>3956.38</v>
      </c>
      <c r="V3371">
        <v>3.83</v>
      </c>
      <c r="W3371">
        <v>3.83</v>
      </c>
      <c r="X3371">
        <v>3.83</v>
      </c>
      <c r="Y3371">
        <v>3.83</v>
      </c>
      <c r="Z3371">
        <v>3.78</v>
      </c>
      <c r="AA3371">
        <v>3.78</v>
      </c>
      <c r="AB3371">
        <v>3.78</v>
      </c>
      <c r="AC3371">
        <v>3.78</v>
      </c>
      <c r="AD3371">
        <v>386.27582383999999</v>
      </c>
      <c r="AE3371">
        <v>393.23386534999997</v>
      </c>
      <c r="AF3371">
        <v>383.87883327999998</v>
      </c>
      <c r="AG3371">
        <v>392.88546556</v>
      </c>
      <c r="AH3371" t="s">
        <v>12</v>
      </c>
      <c r="AI3371" t="s">
        <v>12</v>
      </c>
    </row>
    <row r="3372" spans="1:35" x14ac:dyDescent="0.25">
      <c r="A3372">
        <v>1668177000</v>
      </c>
      <c r="B3372">
        <v>36.822445350000002</v>
      </c>
      <c r="C3372">
        <v>37.84833441</v>
      </c>
      <c r="D3372">
        <v>36.264680419999998</v>
      </c>
      <c r="E3372">
        <v>37.629212469999999</v>
      </c>
      <c r="F3372">
        <v>36.822445350000002</v>
      </c>
      <c r="G3372">
        <v>37.84833441</v>
      </c>
      <c r="H3372">
        <v>36.264680419999998</v>
      </c>
      <c r="I3372">
        <v>37.629212469999999</v>
      </c>
      <c r="J3372">
        <v>4002.5</v>
      </c>
      <c r="K3372">
        <v>4042.5</v>
      </c>
      <c r="L3372">
        <v>3984.25</v>
      </c>
      <c r="M3372">
        <v>4033</v>
      </c>
      <c r="N3372">
        <v>3973</v>
      </c>
      <c r="O3372">
        <v>4009.75</v>
      </c>
      <c r="P3372">
        <v>3951</v>
      </c>
      <c r="Q3372">
        <v>4000.25</v>
      </c>
      <c r="R3372">
        <v>3963.72</v>
      </c>
      <c r="S3372">
        <v>4001.48</v>
      </c>
      <c r="T3372">
        <v>3944.82</v>
      </c>
      <c r="U3372">
        <v>3992.92</v>
      </c>
      <c r="V3372" t="s">
        <v>12</v>
      </c>
      <c r="W3372" t="s">
        <v>12</v>
      </c>
      <c r="X3372" t="s">
        <v>12</v>
      </c>
      <c r="Y3372" t="s">
        <v>12</v>
      </c>
      <c r="Z3372" t="s">
        <v>12</v>
      </c>
      <c r="AA3372" t="s">
        <v>12</v>
      </c>
      <c r="AB3372" t="s">
        <v>12</v>
      </c>
      <c r="AC3372" t="s">
        <v>12</v>
      </c>
      <c r="AD3372">
        <v>393.78135072999999</v>
      </c>
      <c r="AE3372">
        <v>397.52415989999997</v>
      </c>
      <c r="AF3372">
        <v>391.81040335</v>
      </c>
      <c r="AG3372">
        <v>396.68800040999997</v>
      </c>
      <c r="AH3372" t="s">
        <v>12</v>
      </c>
      <c r="AI3372" t="s">
        <v>12</v>
      </c>
    </row>
    <row r="3373" spans="1:35" x14ac:dyDescent="0.25">
      <c r="A3373">
        <v>1668436200</v>
      </c>
      <c r="B3373">
        <v>37.091367720000001</v>
      </c>
      <c r="C3373">
        <v>38.07741643</v>
      </c>
      <c r="D3373">
        <v>36.573443150000003</v>
      </c>
      <c r="E3373">
        <v>36.67304403</v>
      </c>
      <c r="F3373">
        <v>37.091367720000001</v>
      </c>
      <c r="G3373">
        <v>38.07741643</v>
      </c>
      <c r="H3373">
        <v>36.573443150000003</v>
      </c>
      <c r="I3373">
        <v>36.67304403</v>
      </c>
      <c r="J3373">
        <v>4024</v>
      </c>
      <c r="K3373">
        <v>4050.75</v>
      </c>
      <c r="L3373">
        <v>3998</v>
      </c>
      <c r="M3373">
        <v>3999</v>
      </c>
      <c r="N3373">
        <v>3984</v>
      </c>
      <c r="O3373">
        <v>4017.5</v>
      </c>
      <c r="P3373">
        <v>3964</v>
      </c>
      <c r="Q3373">
        <v>3966</v>
      </c>
      <c r="R3373">
        <v>3977.97</v>
      </c>
      <c r="S3373">
        <v>4008.97</v>
      </c>
      <c r="T3373">
        <v>3956.4</v>
      </c>
      <c r="U3373">
        <v>3957.26</v>
      </c>
      <c r="V3373">
        <v>3.83</v>
      </c>
      <c r="W3373">
        <v>3.83</v>
      </c>
      <c r="X3373">
        <v>3.83</v>
      </c>
      <c r="Y3373">
        <v>3.83</v>
      </c>
      <c r="Z3373">
        <v>3.79</v>
      </c>
      <c r="AA3373">
        <v>3.79</v>
      </c>
      <c r="AB3373">
        <v>3.79</v>
      </c>
      <c r="AC3373">
        <v>3.79</v>
      </c>
      <c r="AD3373">
        <v>394.84645866</v>
      </c>
      <c r="AE3373">
        <v>398.35026556999998</v>
      </c>
      <c r="AF3373">
        <v>393.02482548</v>
      </c>
      <c r="AG3373">
        <v>393.31349958999999</v>
      </c>
      <c r="AH3373" t="s">
        <v>12</v>
      </c>
      <c r="AI3373" t="s">
        <v>12</v>
      </c>
    </row>
    <row r="3374" spans="1:35" x14ac:dyDescent="0.25">
      <c r="A3374">
        <v>1668522600</v>
      </c>
      <c r="B3374">
        <v>38.31645855</v>
      </c>
      <c r="C3374">
        <v>38.643348629999998</v>
      </c>
      <c r="D3374">
        <v>36.463882179999999</v>
      </c>
      <c r="E3374">
        <v>37.59933221</v>
      </c>
      <c r="F3374">
        <v>38.31645855</v>
      </c>
      <c r="G3374">
        <v>38.643348629999998</v>
      </c>
      <c r="H3374">
        <v>36.463882179999999</v>
      </c>
      <c r="I3374">
        <v>37.59933221</v>
      </c>
      <c r="J3374">
        <v>4009.75</v>
      </c>
      <c r="K3374">
        <v>4082.75</v>
      </c>
      <c r="L3374">
        <v>3993</v>
      </c>
      <c r="M3374">
        <v>4033</v>
      </c>
      <c r="N3374">
        <v>3974.75</v>
      </c>
      <c r="O3374">
        <v>4050.75</v>
      </c>
      <c r="P3374">
        <v>3960</v>
      </c>
      <c r="Q3374">
        <v>3999.5</v>
      </c>
      <c r="R3374">
        <v>4006.41</v>
      </c>
      <c r="S3374">
        <v>4028.84</v>
      </c>
      <c r="T3374">
        <v>3953.17</v>
      </c>
      <c r="U3374">
        <v>3991.74</v>
      </c>
      <c r="V3374">
        <v>3.83</v>
      </c>
      <c r="W3374">
        <v>3.83</v>
      </c>
      <c r="X3374">
        <v>3.83</v>
      </c>
      <c r="Y3374">
        <v>3.83</v>
      </c>
      <c r="Z3374">
        <v>3.8</v>
      </c>
      <c r="AA3374">
        <v>3.8</v>
      </c>
      <c r="AB3374">
        <v>3.8</v>
      </c>
      <c r="AC3374">
        <v>3.8</v>
      </c>
      <c r="AD3374">
        <v>399.31593025000001</v>
      </c>
      <c r="AE3374">
        <v>400.47062669000002</v>
      </c>
      <c r="AF3374">
        <v>392.68637997000002</v>
      </c>
      <c r="AG3374">
        <v>396.66809185</v>
      </c>
      <c r="AH3374" t="s">
        <v>12</v>
      </c>
      <c r="AI3374" t="s">
        <v>12</v>
      </c>
    </row>
    <row r="3375" spans="1:35" x14ac:dyDescent="0.25">
      <c r="A3375">
        <v>1668609000</v>
      </c>
      <c r="B3375">
        <v>37.081407630000001</v>
      </c>
      <c r="C3375">
        <v>37.35033001</v>
      </c>
      <c r="D3375">
        <v>36.513682619999997</v>
      </c>
      <c r="E3375">
        <v>36.722844469999998</v>
      </c>
      <c r="F3375">
        <v>37.081407630000001</v>
      </c>
      <c r="G3375">
        <v>37.35033001</v>
      </c>
      <c r="H3375">
        <v>36.513682619999997</v>
      </c>
      <c r="I3375">
        <v>36.722844469999998</v>
      </c>
      <c r="J3375">
        <v>4021.75</v>
      </c>
      <c r="K3375">
        <v>4048.75</v>
      </c>
      <c r="L3375">
        <v>3996</v>
      </c>
      <c r="M3375">
        <v>4001.75</v>
      </c>
      <c r="N3375">
        <v>3992</v>
      </c>
      <c r="O3375">
        <v>4015.75</v>
      </c>
      <c r="P3375">
        <v>3962</v>
      </c>
      <c r="Q3375">
        <v>3968.5</v>
      </c>
      <c r="R3375">
        <v>3976.82</v>
      </c>
      <c r="S3375">
        <v>3983.09</v>
      </c>
      <c r="T3375">
        <v>3954.34</v>
      </c>
      <c r="U3375">
        <v>3958.78</v>
      </c>
      <c r="V3375">
        <v>3.83</v>
      </c>
      <c r="W3375">
        <v>3.83</v>
      </c>
      <c r="X3375">
        <v>3.83</v>
      </c>
      <c r="Y3375">
        <v>3.83</v>
      </c>
      <c r="Z3375">
        <v>3.81</v>
      </c>
      <c r="AA3375">
        <v>3.81</v>
      </c>
      <c r="AB3375">
        <v>3.81</v>
      </c>
      <c r="AC3375">
        <v>3.81</v>
      </c>
      <c r="AD3375">
        <v>394.96591002000002</v>
      </c>
      <c r="AE3375">
        <v>395.96133799</v>
      </c>
      <c r="AF3375">
        <v>392.98500835999999</v>
      </c>
      <c r="AG3375">
        <v>393.64199081999999</v>
      </c>
      <c r="AH3375" t="s">
        <v>12</v>
      </c>
      <c r="AI3375" t="s">
        <v>12</v>
      </c>
    </row>
    <row r="3376" spans="1:35" x14ac:dyDescent="0.25">
      <c r="A3376">
        <v>1668695400</v>
      </c>
      <c r="B3376">
        <v>35.268671619999999</v>
      </c>
      <c r="C3376">
        <v>36.515774239999999</v>
      </c>
      <c r="D3376">
        <v>35.181620449999997</v>
      </c>
      <c r="E3376">
        <v>36.324440950000003</v>
      </c>
      <c r="F3376">
        <v>35.268671619999999</v>
      </c>
      <c r="G3376">
        <v>36.515774239999999</v>
      </c>
      <c r="H3376">
        <v>35.181620449999997</v>
      </c>
      <c r="I3376">
        <v>36.324440950000003</v>
      </c>
      <c r="J3376">
        <v>4010.5</v>
      </c>
      <c r="K3376">
        <v>4023</v>
      </c>
      <c r="L3376">
        <v>3945.5</v>
      </c>
      <c r="M3376">
        <v>3988.5</v>
      </c>
      <c r="N3376">
        <v>3977.25</v>
      </c>
      <c r="O3376">
        <v>3990.25</v>
      </c>
      <c r="P3376">
        <v>3912.5</v>
      </c>
      <c r="Q3376">
        <v>3955.25</v>
      </c>
      <c r="R3376">
        <v>3919.26</v>
      </c>
      <c r="S3376">
        <v>3954.33</v>
      </c>
      <c r="T3376">
        <v>3906.54</v>
      </c>
      <c r="U3376">
        <v>3946.55</v>
      </c>
      <c r="V3376">
        <v>3.83</v>
      </c>
      <c r="W3376">
        <v>3.83</v>
      </c>
      <c r="X3376">
        <v>3.83</v>
      </c>
      <c r="Y3376">
        <v>3.83</v>
      </c>
      <c r="Z3376">
        <v>3.8</v>
      </c>
      <c r="AA3376">
        <v>3.8</v>
      </c>
      <c r="AB3376">
        <v>3.8</v>
      </c>
      <c r="AC3376">
        <v>3.8</v>
      </c>
      <c r="AD3376">
        <v>388.67480525000002</v>
      </c>
      <c r="AE3376">
        <v>393.14427683000002</v>
      </c>
      <c r="AF3376">
        <v>388.35626829</v>
      </c>
      <c r="AG3376">
        <v>392.43752296999997</v>
      </c>
      <c r="AH3376" t="s">
        <v>12</v>
      </c>
      <c r="AI3376" t="s">
        <v>12</v>
      </c>
    </row>
    <row r="3377" spans="1:35" x14ac:dyDescent="0.25">
      <c r="A3377">
        <v>1668781800</v>
      </c>
      <c r="B3377">
        <v>37.300529570000002</v>
      </c>
      <c r="C3377">
        <v>37.300529570000002</v>
      </c>
      <c r="D3377">
        <v>35.985797949999998</v>
      </c>
      <c r="E3377">
        <v>36.812485260000003</v>
      </c>
      <c r="F3377">
        <v>37.300529570000002</v>
      </c>
      <c r="G3377">
        <v>37.300529570000002</v>
      </c>
      <c r="H3377">
        <v>35.985797949999998</v>
      </c>
      <c r="I3377">
        <v>36.812485260000003</v>
      </c>
      <c r="J3377">
        <v>3990.5</v>
      </c>
      <c r="K3377">
        <v>4026.75</v>
      </c>
      <c r="L3377">
        <v>3977</v>
      </c>
      <c r="M3377">
        <v>4007.5</v>
      </c>
      <c r="N3377">
        <v>3960.5</v>
      </c>
      <c r="O3377">
        <v>3994</v>
      </c>
      <c r="P3377">
        <v>3942.5</v>
      </c>
      <c r="Q3377">
        <v>3974</v>
      </c>
      <c r="R3377">
        <v>3966.39</v>
      </c>
      <c r="S3377">
        <v>3979.89</v>
      </c>
      <c r="T3377">
        <v>3935.98</v>
      </c>
      <c r="U3377">
        <v>3965.33</v>
      </c>
      <c r="V3377">
        <v>3.83</v>
      </c>
      <c r="W3377">
        <v>3.83</v>
      </c>
      <c r="X3377">
        <v>3.83</v>
      </c>
      <c r="Y3377">
        <v>3.83</v>
      </c>
      <c r="Z3377">
        <v>3.8</v>
      </c>
      <c r="AA3377">
        <v>3.8</v>
      </c>
      <c r="AB3377">
        <v>3.8</v>
      </c>
      <c r="AC3377">
        <v>3.8</v>
      </c>
      <c r="AD3377">
        <v>395.92152086999999</v>
      </c>
      <c r="AE3377">
        <v>395.99120083000003</v>
      </c>
      <c r="AF3377">
        <v>391.24300941000001</v>
      </c>
      <c r="AG3377">
        <v>394.21933904000002</v>
      </c>
      <c r="AH3377" t="s">
        <v>12</v>
      </c>
      <c r="AI3377" t="s">
        <v>12</v>
      </c>
    </row>
    <row r="3378" spans="1:35" x14ac:dyDescent="0.25">
      <c r="A3378">
        <v>1669041000</v>
      </c>
      <c r="B3378">
        <v>36.41408174</v>
      </c>
      <c r="C3378">
        <v>36.742764639999997</v>
      </c>
      <c r="D3378">
        <v>35.856316810000003</v>
      </c>
      <c r="E3378">
        <v>36.394161560000001</v>
      </c>
      <c r="F3378">
        <v>36.41408174</v>
      </c>
      <c r="G3378">
        <v>36.742764639999997</v>
      </c>
      <c r="H3378">
        <v>35.856316810000003</v>
      </c>
      <c r="I3378">
        <v>36.394161560000001</v>
      </c>
      <c r="J3378">
        <v>4011.75</v>
      </c>
      <c r="K3378">
        <v>4012.5</v>
      </c>
      <c r="L3378">
        <v>3972</v>
      </c>
      <c r="M3378">
        <v>3991.5</v>
      </c>
      <c r="N3378">
        <v>3972.5</v>
      </c>
      <c r="O3378">
        <v>3982</v>
      </c>
      <c r="P3378">
        <v>3937.5</v>
      </c>
      <c r="Q3378">
        <v>3958</v>
      </c>
      <c r="R3378">
        <v>3956.23</v>
      </c>
      <c r="S3378">
        <v>3962</v>
      </c>
      <c r="T3378">
        <v>3933.34</v>
      </c>
      <c r="U3378">
        <v>3949.95</v>
      </c>
      <c r="V3378">
        <v>3.83</v>
      </c>
      <c r="W3378">
        <v>3.83</v>
      </c>
      <c r="X3378">
        <v>3.83</v>
      </c>
      <c r="Y3378">
        <v>3.83</v>
      </c>
      <c r="Z3378">
        <v>3.8</v>
      </c>
      <c r="AA3378">
        <v>3.8</v>
      </c>
      <c r="AB3378">
        <v>3.8</v>
      </c>
      <c r="AC3378">
        <v>3.8</v>
      </c>
      <c r="AD3378">
        <v>392.83569416</v>
      </c>
      <c r="AE3378">
        <v>394.01029917</v>
      </c>
      <c r="AF3378">
        <v>390.86474678000002</v>
      </c>
      <c r="AG3378">
        <v>392.78592276000001</v>
      </c>
      <c r="AH3378" t="s">
        <v>12</v>
      </c>
      <c r="AI3378" t="s">
        <v>12</v>
      </c>
    </row>
    <row r="3379" spans="1:35" x14ac:dyDescent="0.25">
      <c r="A3379">
        <v>1669127400</v>
      </c>
      <c r="B3379">
        <v>36.941966399999998</v>
      </c>
      <c r="C3379">
        <v>37.898134849999998</v>
      </c>
      <c r="D3379">
        <v>36.533602790000003</v>
      </c>
      <c r="E3379">
        <v>37.8582945</v>
      </c>
      <c r="F3379">
        <v>36.941966399999998</v>
      </c>
      <c r="G3379">
        <v>37.898134849999998</v>
      </c>
      <c r="H3379">
        <v>36.533602790000003</v>
      </c>
      <c r="I3379">
        <v>37.8582945</v>
      </c>
      <c r="J3379">
        <v>3993</v>
      </c>
      <c r="K3379">
        <v>4045.75</v>
      </c>
      <c r="L3379">
        <v>3979.25</v>
      </c>
      <c r="M3379">
        <v>4044.25</v>
      </c>
      <c r="N3379">
        <v>3957.75</v>
      </c>
      <c r="O3379">
        <v>4012.5</v>
      </c>
      <c r="P3379">
        <v>3945.25</v>
      </c>
      <c r="Q3379">
        <v>4010.25</v>
      </c>
      <c r="R3379">
        <v>3965.51</v>
      </c>
      <c r="S3379">
        <v>4005.88</v>
      </c>
      <c r="T3379">
        <v>3956.88</v>
      </c>
      <c r="U3379">
        <v>4003.57</v>
      </c>
      <c r="V3379">
        <v>3.83</v>
      </c>
      <c r="W3379">
        <v>3.83</v>
      </c>
      <c r="X3379">
        <v>3.83</v>
      </c>
      <c r="Y3379">
        <v>3.83</v>
      </c>
      <c r="Z3379">
        <v>3.8</v>
      </c>
      <c r="AA3379">
        <v>3.8</v>
      </c>
      <c r="AB3379">
        <v>3.8</v>
      </c>
      <c r="AC3379">
        <v>3.8</v>
      </c>
      <c r="AD3379">
        <v>394.81659581999997</v>
      </c>
      <c r="AE3379">
        <v>398.24086804000001</v>
      </c>
      <c r="AF3379">
        <v>393.34605008</v>
      </c>
      <c r="AG3379">
        <v>398.07164527999998</v>
      </c>
      <c r="AH3379" t="s">
        <v>12</v>
      </c>
      <c r="AI3379" t="s">
        <v>12</v>
      </c>
    </row>
    <row r="3380" spans="1:35" x14ac:dyDescent="0.25">
      <c r="A3380">
        <v>1669213800</v>
      </c>
      <c r="B3380">
        <v>37.708893179999997</v>
      </c>
      <c r="C3380">
        <v>38.684981800000003</v>
      </c>
      <c r="D3380">
        <v>37.659092739999998</v>
      </c>
      <c r="E3380">
        <v>38.52562039</v>
      </c>
      <c r="F3380">
        <v>37.708893179999997</v>
      </c>
      <c r="G3380">
        <v>38.684981800000003</v>
      </c>
      <c r="H3380">
        <v>37.659092739999998</v>
      </c>
      <c r="I3380">
        <v>38.52562039</v>
      </c>
      <c r="J3380">
        <v>4043.25</v>
      </c>
      <c r="K3380">
        <v>4073.5</v>
      </c>
      <c r="L3380">
        <v>4036.25</v>
      </c>
      <c r="M3380">
        <v>4067.25</v>
      </c>
      <c r="N3380">
        <v>4010</v>
      </c>
      <c r="O3380">
        <v>4039.5</v>
      </c>
      <c r="P3380">
        <v>4002</v>
      </c>
      <c r="Q3380">
        <v>4033</v>
      </c>
      <c r="R3380">
        <v>4000.3</v>
      </c>
      <c r="S3380">
        <v>4033.78</v>
      </c>
      <c r="T3380">
        <v>3998.66</v>
      </c>
      <c r="U3380">
        <v>4027.27</v>
      </c>
      <c r="V3380">
        <v>3.83</v>
      </c>
      <c r="W3380">
        <v>3.83</v>
      </c>
      <c r="X3380">
        <v>3.83</v>
      </c>
      <c r="Y3380">
        <v>3.83</v>
      </c>
      <c r="Z3380">
        <v>3.79</v>
      </c>
      <c r="AA3380">
        <v>3.79</v>
      </c>
      <c r="AB3380">
        <v>3.79</v>
      </c>
      <c r="AC3380">
        <v>3.79</v>
      </c>
      <c r="AD3380">
        <v>397.72324549000001</v>
      </c>
      <c r="AE3380">
        <v>401.08779203</v>
      </c>
      <c r="AF3380">
        <v>397.48434278000002</v>
      </c>
      <c r="AG3380">
        <v>400.58012377</v>
      </c>
      <c r="AH3380" t="s">
        <v>12</v>
      </c>
      <c r="AI3380" t="s">
        <v>12</v>
      </c>
    </row>
    <row r="3381" spans="1:35" x14ac:dyDescent="0.25">
      <c r="A3381">
        <v>1669386600</v>
      </c>
      <c r="B3381">
        <v>38.366258989999999</v>
      </c>
      <c r="C3381">
        <v>38.674922109999997</v>
      </c>
      <c r="D3381">
        <v>38.276618190000001</v>
      </c>
      <c r="E3381">
        <v>38.485780040000002</v>
      </c>
      <c r="F3381">
        <v>38.366258989999999</v>
      </c>
      <c r="G3381">
        <v>38.674922109999997</v>
      </c>
      <c r="H3381">
        <v>38.276618190000001</v>
      </c>
      <c r="I3381">
        <v>38.485780040000002</v>
      </c>
      <c r="J3381">
        <v>4074</v>
      </c>
      <c r="K3381">
        <v>4094.5</v>
      </c>
      <c r="L3381">
        <v>4059.5</v>
      </c>
      <c r="M3381">
        <v>4066.5</v>
      </c>
      <c r="N3381">
        <v>4038.75</v>
      </c>
      <c r="O3381">
        <v>4049.25</v>
      </c>
      <c r="P3381">
        <v>4024.75</v>
      </c>
      <c r="Q3381">
        <v>4032.5</v>
      </c>
      <c r="R3381">
        <v>4023.34</v>
      </c>
      <c r="S3381">
        <v>4034.02</v>
      </c>
      <c r="T3381">
        <v>4020.76</v>
      </c>
      <c r="U3381">
        <v>4026.11</v>
      </c>
      <c r="V3381">
        <v>3.83</v>
      </c>
      <c r="W3381">
        <v>3.83</v>
      </c>
      <c r="X3381">
        <v>3.83</v>
      </c>
      <c r="Y3381">
        <v>3.83</v>
      </c>
      <c r="Z3381">
        <v>3.8</v>
      </c>
      <c r="AA3381">
        <v>3.8</v>
      </c>
      <c r="AB3381">
        <v>3.8</v>
      </c>
      <c r="AC3381">
        <v>3.8</v>
      </c>
      <c r="AD3381">
        <v>399.99282126999998</v>
      </c>
      <c r="AE3381">
        <v>401.06788347000003</v>
      </c>
      <c r="AF3381">
        <v>399.69917002</v>
      </c>
      <c r="AG3381">
        <v>400.49053524999999</v>
      </c>
      <c r="AH3381" t="s">
        <v>12</v>
      </c>
      <c r="AI3381" t="s">
        <v>12</v>
      </c>
    </row>
    <row r="3382" spans="1:35" x14ac:dyDescent="0.25">
      <c r="A3382">
        <v>1669645800</v>
      </c>
      <c r="B3382">
        <v>37.549531770000002</v>
      </c>
      <c r="C3382">
        <v>38.057496260000001</v>
      </c>
      <c r="D3382">
        <v>36.42404183</v>
      </c>
      <c r="E3382">
        <v>36.67304403</v>
      </c>
      <c r="F3382">
        <v>37.549531770000002</v>
      </c>
      <c r="G3382">
        <v>38.057496260000001</v>
      </c>
      <c r="H3382">
        <v>36.42404183</v>
      </c>
      <c r="I3382">
        <v>36.67304403</v>
      </c>
      <c r="J3382">
        <v>4061.25</v>
      </c>
      <c r="K3382">
        <v>4061.25</v>
      </c>
      <c r="L3382">
        <v>3993.5</v>
      </c>
      <c r="M3382">
        <v>4003.5</v>
      </c>
      <c r="N3382">
        <v>4020.25</v>
      </c>
      <c r="O3382">
        <v>4024</v>
      </c>
      <c r="P3382">
        <v>3960.25</v>
      </c>
      <c r="Q3382">
        <v>3970.25</v>
      </c>
      <c r="R3382">
        <v>4005.36</v>
      </c>
      <c r="S3382">
        <v>4012.27</v>
      </c>
      <c r="T3382">
        <v>3955.77</v>
      </c>
      <c r="U3382">
        <v>3963.95</v>
      </c>
      <c r="V3382">
        <v>3.83</v>
      </c>
      <c r="W3382">
        <v>3.83</v>
      </c>
      <c r="X3382">
        <v>3.83</v>
      </c>
      <c r="Y3382">
        <v>3.83</v>
      </c>
      <c r="Z3382">
        <v>3.8</v>
      </c>
      <c r="AA3382">
        <v>3.8</v>
      </c>
      <c r="AB3382">
        <v>3.8</v>
      </c>
      <c r="AC3382">
        <v>3.8</v>
      </c>
      <c r="AD3382">
        <v>397.26534863000001</v>
      </c>
      <c r="AE3382">
        <v>398.97748474000002</v>
      </c>
      <c r="AF3382">
        <v>393.30354531</v>
      </c>
      <c r="AG3382">
        <v>394.09988767999999</v>
      </c>
      <c r="AH3382" t="s">
        <v>12</v>
      </c>
      <c r="AI3382" t="s">
        <v>12</v>
      </c>
    </row>
    <row r="3383" spans="1:35" x14ac:dyDescent="0.25">
      <c r="A3383">
        <v>1669732200</v>
      </c>
      <c r="B3383">
        <v>36.683004109999999</v>
      </c>
      <c r="C3383">
        <v>37.011687019999997</v>
      </c>
      <c r="D3383">
        <v>35.906117250000001</v>
      </c>
      <c r="E3383">
        <v>36.434001909999999</v>
      </c>
      <c r="F3383">
        <v>36.683004109999999</v>
      </c>
      <c r="G3383">
        <v>37.011687019999997</v>
      </c>
      <c r="H3383">
        <v>35.906117250000001</v>
      </c>
      <c r="I3383">
        <v>36.434001909999999</v>
      </c>
      <c r="J3383">
        <v>4003.5</v>
      </c>
      <c r="K3383">
        <v>4023.75</v>
      </c>
      <c r="L3383">
        <v>3974.5</v>
      </c>
      <c r="M3383">
        <v>3995</v>
      </c>
      <c r="N3383">
        <v>3972</v>
      </c>
      <c r="O3383">
        <v>3990.25</v>
      </c>
      <c r="P3383">
        <v>3941.25</v>
      </c>
      <c r="Q3383">
        <v>3962</v>
      </c>
      <c r="R3383">
        <v>3964.19</v>
      </c>
      <c r="S3383">
        <v>3976.77</v>
      </c>
      <c r="T3383">
        <v>3937.65</v>
      </c>
      <c r="U3383">
        <v>3957.62</v>
      </c>
      <c r="V3383">
        <v>3.83</v>
      </c>
      <c r="W3383">
        <v>3.83</v>
      </c>
      <c r="X3383">
        <v>3.83</v>
      </c>
      <c r="Y3383">
        <v>3.83</v>
      </c>
      <c r="Z3383">
        <v>3.81</v>
      </c>
      <c r="AA3383">
        <v>3.81</v>
      </c>
      <c r="AB3383">
        <v>3.81</v>
      </c>
      <c r="AC3383">
        <v>3.81</v>
      </c>
      <c r="AD3383">
        <v>394.2392476</v>
      </c>
      <c r="AE3383">
        <v>395.48353256000001</v>
      </c>
      <c r="AF3383">
        <v>391.50182067999998</v>
      </c>
      <c r="AG3383">
        <v>393.42299666000002</v>
      </c>
      <c r="AH3383" t="s">
        <v>12</v>
      </c>
      <c r="AI3383" t="s">
        <v>12</v>
      </c>
    </row>
    <row r="3384" spans="1:35" x14ac:dyDescent="0.25">
      <c r="A3384">
        <v>1669818600</v>
      </c>
      <c r="B3384">
        <v>36.513682619999997</v>
      </c>
      <c r="C3384">
        <v>39.840352009999997</v>
      </c>
      <c r="D3384">
        <v>35.9459576</v>
      </c>
      <c r="E3384">
        <v>39.830391919999997</v>
      </c>
      <c r="F3384">
        <v>36.513682619999997</v>
      </c>
      <c r="G3384">
        <v>39.840352009999997</v>
      </c>
      <c r="H3384">
        <v>35.9459576</v>
      </c>
      <c r="I3384">
        <v>39.830391919999997</v>
      </c>
      <c r="J3384">
        <v>3994.5</v>
      </c>
      <c r="K3384">
        <v>4127</v>
      </c>
      <c r="L3384">
        <v>3975.5</v>
      </c>
      <c r="M3384">
        <v>4115.25</v>
      </c>
      <c r="N3384">
        <v>3962.25</v>
      </c>
      <c r="O3384">
        <v>4093.5</v>
      </c>
      <c r="P3384">
        <v>3942.75</v>
      </c>
      <c r="Q3384">
        <v>4081.25</v>
      </c>
      <c r="R3384">
        <v>3957.18</v>
      </c>
      <c r="S3384">
        <v>4080.11</v>
      </c>
      <c r="T3384">
        <v>3938.58</v>
      </c>
      <c r="U3384">
        <v>4080.11</v>
      </c>
      <c r="V3384">
        <v>3.83</v>
      </c>
      <c r="W3384">
        <v>3.83</v>
      </c>
      <c r="X3384">
        <v>3.83</v>
      </c>
      <c r="Y3384">
        <v>3.83</v>
      </c>
      <c r="Z3384">
        <v>3.82</v>
      </c>
      <c r="AA3384">
        <v>3.82</v>
      </c>
      <c r="AB3384">
        <v>3.82</v>
      </c>
      <c r="AC3384">
        <v>3.82</v>
      </c>
      <c r="AD3384">
        <v>393.68180794</v>
      </c>
      <c r="AE3384">
        <v>405.81607488999998</v>
      </c>
      <c r="AF3384">
        <v>391.68099771999999</v>
      </c>
      <c r="AG3384">
        <v>405.81607488999998</v>
      </c>
      <c r="AH3384" t="s">
        <v>12</v>
      </c>
      <c r="AI3384" t="s">
        <v>12</v>
      </c>
    </row>
    <row r="3385" spans="1:35" x14ac:dyDescent="0.25">
      <c r="A3385">
        <v>1669905000</v>
      </c>
      <c r="B3385">
        <v>40.20887527</v>
      </c>
      <c r="C3385">
        <v>40.547518259999997</v>
      </c>
      <c r="D3385">
        <v>38.993744530000001</v>
      </c>
      <c r="E3385">
        <v>39.770631389999998</v>
      </c>
      <c r="F3385">
        <v>40.20887527</v>
      </c>
      <c r="G3385">
        <v>40.547518259999997</v>
      </c>
      <c r="H3385">
        <v>38.993744530000001</v>
      </c>
      <c r="I3385">
        <v>39.770631389999998</v>
      </c>
      <c r="J3385">
        <v>4128</v>
      </c>
      <c r="K3385">
        <v>4142.5</v>
      </c>
      <c r="L3385">
        <v>4088</v>
      </c>
      <c r="M3385">
        <v>4115.5</v>
      </c>
      <c r="N3385">
        <v>4094.5</v>
      </c>
      <c r="O3385">
        <v>4110</v>
      </c>
      <c r="P3385">
        <v>4054.5</v>
      </c>
      <c r="Q3385">
        <v>4081.75</v>
      </c>
      <c r="R3385">
        <v>4087.14</v>
      </c>
      <c r="S3385">
        <v>4100.51</v>
      </c>
      <c r="T3385">
        <v>4050.87</v>
      </c>
      <c r="U3385">
        <v>4076.58</v>
      </c>
      <c r="V3385">
        <v>3.83</v>
      </c>
      <c r="W3385">
        <v>3.83</v>
      </c>
      <c r="X3385">
        <v>3.83</v>
      </c>
      <c r="Y3385">
        <v>3.83</v>
      </c>
      <c r="Z3385">
        <v>3.82</v>
      </c>
      <c r="AA3385">
        <v>3.82</v>
      </c>
      <c r="AB3385">
        <v>3.82</v>
      </c>
      <c r="AC3385">
        <v>3.82</v>
      </c>
      <c r="AD3385">
        <v>406.90109138000003</v>
      </c>
      <c r="AE3385">
        <v>408.12546778000001</v>
      </c>
      <c r="AF3385">
        <v>402.89947094000001</v>
      </c>
      <c r="AG3385">
        <v>405.51744650000001</v>
      </c>
      <c r="AH3385" t="s">
        <v>12</v>
      </c>
      <c r="AI3385" t="s">
        <v>12</v>
      </c>
    </row>
    <row r="3386" spans="1:35" x14ac:dyDescent="0.25">
      <c r="A3386">
        <v>1669991400</v>
      </c>
      <c r="B3386">
        <v>38.236777840000002</v>
      </c>
      <c r="C3386">
        <v>39.890152450000002</v>
      </c>
      <c r="D3386">
        <v>38.217853669999997</v>
      </c>
      <c r="E3386">
        <v>39.601309899999997</v>
      </c>
      <c r="F3386">
        <v>38.236777840000002</v>
      </c>
      <c r="G3386">
        <v>39.890152450000002</v>
      </c>
      <c r="H3386">
        <v>38.217853669999997</v>
      </c>
      <c r="I3386">
        <v>39.601309899999997</v>
      </c>
      <c r="J3386">
        <v>4111.75</v>
      </c>
      <c r="K3386">
        <v>4119.25</v>
      </c>
      <c r="L3386">
        <v>4040.25</v>
      </c>
      <c r="M3386">
        <v>4109</v>
      </c>
      <c r="N3386">
        <v>4077.5</v>
      </c>
      <c r="O3386">
        <v>4085.5</v>
      </c>
      <c r="P3386">
        <v>4006.75</v>
      </c>
      <c r="Q3386">
        <v>4075.5</v>
      </c>
      <c r="R3386">
        <v>4040.17</v>
      </c>
      <c r="S3386">
        <v>4080.48</v>
      </c>
      <c r="T3386">
        <v>4026.63</v>
      </c>
      <c r="U3386">
        <v>4071.71</v>
      </c>
      <c r="V3386">
        <v>3.83</v>
      </c>
      <c r="W3386">
        <v>3.83</v>
      </c>
      <c r="X3386">
        <v>3.83</v>
      </c>
      <c r="Y3386">
        <v>3.83</v>
      </c>
      <c r="Z3386">
        <v>3.81</v>
      </c>
      <c r="AA3386">
        <v>3.81</v>
      </c>
      <c r="AB3386">
        <v>3.81</v>
      </c>
      <c r="AC3386">
        <v>3.81</v>
      </c>
      <c r="AD3386">
        <v>400.41090100999998</v>
      </c>
      <c r="AE3386">
        <v>405.99525192999999</v>
      </c>
      <c r="AF3386">
        <v>400.30140394</v>
      </c>
      <c r="AG3386">
        <v>405.04959536000001</v>
      </c>
      <c r="AH3386" t="s">
        <v>12</v>
      </c>
      <c r="AI3386" t="s">
        <v>12</v>
      </c>
    </row>
    <row r="3387" spans="1:35" x14ac:dyDescent="0.25">
      <c r="A3387">
        <v>1670250600</v>
      </c>
      <c r="B3387">
        <v>38.744742330000001</v>
      </c>
      <c r="C3387">
        <v>39.043544969999999</v>
      </c>
      <c r="D3387">
        <v>37.061487460000002</v>
      </c>
      <c r="E3387">
        <v>37.439970799999998</v>
      </c>
      <c r="F3387">
        <v>38.744742330000001</v>
      </c>
      <c r="G3387">
        <v>39.043544969999999</v>
      </c>
      <c r="H3387">
        <v>37.061487460000002</v>
      </c>
      <c r="I3387">
        <v>37.439970799999998</v>
      </c>
      <c r="J3387">
        <v>4102.5</v>
      </c>
      <c r="K3387">
        <v>4107.5</v>
      </c>
      <c r="L3387">
        <v>4020.25</v>
      </c>
      <c r="M3387">
        <v>4036</v>
      </c>
      <c r="N3387">
        <v>4074</v>
      </c>
      <c r="O3387">
        <v>4075.75</v>
      </c>
      <c r="P3387">
        <v>3987.25</v>
      </c>
      <c r="Q3387">
        <v>4003.25</v>
      </c>
      <c r="R3387">
        <v>4052.02</v>
      </c>
      <c r="S3387">
        <v>4052.45</v>
      </c>
      <c r="T3387">
        <v>3984.49</v>
      </c>
      <c r="U3387">
        <v>3998.83</v>
      </c>
      <c r="V3387">
        <v>3.83</v>
      </c>
      <c r="W3387">
        <v>3.83</v>
      </c>
      <c r="X3387">
        <v>3.83</v>
      </c>
      <c r="Y3387">
        <v>3.83</v>
      </c>
      <c r="Z3387">
        <v>3.81</v>
      </c>
      <c r="AA3387">
        <v>3.81</v>
      </c>
      <c r="AB3387">
        <v>3.81</v>
      </c>
      <c r="AC3387">
        <v>3.81</v>
      </c>
      <c r="AD3387">
        <v>402.10312856000002</v>
      </c>
      <c r="AE3387">
        <v>403.07864797000002</v>
      </c>
      <c r="AF3387">
        <v>396.34955489999999</v>
      </c>
      <c r="AG3387">
        <v>397.76306261000002</v>
      </c>
      <c r="AH3387" t="s">
        <v>12</v>
      </c>
      <c r="AI3387" t="s">
        <v>12</v>
      </c>
    </row>
    <row r="3388" spans="1:35" x14ac:dyDescent="0.25">
      <c r="A3388">
        <v>1670337000</v>
      </c>
      <c r="B3388">
        <v>37.390170359999999</v>
      </c>
      <c r="C3388">
        <v>37.549531770000002</v>
      </c>
      <c r="D3388">
        <v>35.198951000000001</v>
      </c>
      <c r="E3388">
        <v>35.836396630000003</v>
      </c>
      <c r="F3388">
        <v>37.390170359999999</v>
      </c>
      <c r="G3388">
        <v>37.549531770000002</v>
      </c>
      <c r="H3388">
        <v>35.198951000000001</v>
      </c>
      <c r="I3388">
        <v>35.836396630000003</v>
      </c>
      <c r="J3388">
        <v>4038.75</v>
      </c>
      <c r="K3388">
        <v>4047.5</v>
      </c>
      <c r="L3388">
        <v>3952.75</v>
      </c>
      <c r="M3388">
        <v>3976.5</v>
      </c>
      <c r="N3388">
        <v>4005.75</v>
      </c>
      <c r="O3388">
        <v>4014.75</v>
      </c>
      <c r="P3388">
        <v>3921.5</v>
      </c>
      <c r="Q3388">
        <v>3945</v>
      </c>
      <c r="R3388">
        <v>3996.63</v>
      </c>
      <c r="S3388">
        <v>4001.51</v>
      </c>
      <c r="T3388">
        <v>3918.39</v>
      </c>
      <c r="U3388">
        <v>3941.25</v>
      </c>
      <c r="V3388">
        <v>3.83</v>
      </c>
      <c r="W3388">
        <v>3.83</v>
      </c>
      <c r="X3388">
        <v>3.83</v>
      </c>
      <c r="Y3388">
        <v>3.83</v>
      </c>
      <c r="Z3388">
        <v>3.8</v>
      </c>
      <c r="AA3388">
        <v>3.8</v>
      </c>
      <c r="AB3388">
        <v>3.8</v>
      </c>
      <c r="AC3388">
        <v>3.8</v>
      </c>
      <c r="AD3388">
        <v>397.59383986</v>
      </c>
      <c r="AE3388">
        <v>398.16123379999999</v>
      </c>
      <c r="AF3388">
        <v>389.84941025000001</v>
      </c>
      <c r="AG3388">
        <v>392.02939750000002</v>
      </c>
      <c r="AH3388" t="s">
        <v>12</v>
      </c>
      <c r="AI3388" t="s">
        <v>12</v>
      </c>
    </row>
    <row r="3389" spans="1:35" x14ac:dyDescent="0.25">
      <c r="A3389">
        <v>1670423400</v>
      </c>
      <c r="B3389">
        <v>35.547554079999998</v>
      </c>
      <c r="C3389">
        <v>36.313783649999998</v>
      </c>
      <c r="D3389">
        <v>35.308511969999998</v>
      </c>
      <c r="E3389">
        <v>35.637194870000002</v>
      </c>
      <c r="F3389">
        <v>35.547554079999998</v>
      </c>
      <c r="G3389">
        <v>36.313783649999998</v>
      </c>
      <c r="H3389">
        <v>35.308511969999998</v>
      </c>
      <c r="I3389">
        <v>35.637194870000002</v>
      </c>
      <c r="J3389">
        <v>3975.5</v>
      </c>
      <c r="K3389">
        <v>3992.5</v>
      </c>
      <c r="L3389">
        <v>3945.75</v>
      </c>
      <c r="M3389">
        <v>3967.75</v>
      </c>
      <c r="N3389">
        <v>3944.5</v>
      </c>
      <c r="O3389">
        <v>3961.5</v>
      </c>
      <c r="P3389">
        <v>3914</v>
      </c>
      <c r="Q3389">
        <v>3936.75</v>
      </c>
      <c r="R3389">
        <v>3933.28</v>
      </c>
      <c r="S3389">
        <v>3957.57</v>
      </c>
      <c r="T3389">
        <v>3922.68</v>
      </c>
      <c r="U3389">
        <v>3933.93</v>
      </c>
      <c r="V3389">
        <v>3.83</v>
      </c>
      <c r="W3389">
        <v>3.83</v>
      </c>
      <c r="X3389">
        <v>3.83</v>
      </c>
      <c r="Y3389">
        <v>3.83</v>
      </c>
      <c r="Z3389">
        <v>3.8</v>
      </c>
      <c r="AA3389">
        <v>3.8</v>
      </c>
      <c r="AB3389">
        <v>3.8</v>
      </c>
      <c r="AC3389">
        <v>3.8</v>
      </c>
      <c r="AD3389">
        <v>391.14346661000002</v>
      </c>
      <c r="AE3389">
        <v>393.83112212999998</v>
      </c>
      <c r="AF3389">
        <v>390.17790148</v>
      </c>
      <c r="AG3389">
        <v>391.36246075999998</v>
      </c>
      <c r="AH3389" t="s">
        <v>12</v>
      </c>
      <c r="AI3389" t="s">
        <v>12</v>
      </c>
    </row>
    <row r="3390" spans="1:35" x14ac:dyDescent="0.25">
      <c r="A3390">
        <v>1670509800</v>
      </c>
      <c r="B3390">
        <v>36.125239190000002</v>
      </c>
      <c r="C3390">
        <v>36.742764639999997</v>
      </c>
      <c r="D3390">
        <v>35.68699531</v>
      </c>
      <c r="E3390">
        <v>36.453922089999999</v>
      </c>
      <c r="F3390">
        <v>36.125239190000002</v>
      </c>
      <c r="G3390">
        <v>36.742764639999997</v>
      </c>
      <c r="H3390">
        <v>35.68699531</v>
      </c>
      <c r="I3390">
        <v>36.453922089999999</v>
      </c>
      <c r="J3390">
        <v>3966.75</v>
      </c>
      <c r="K3390">
        <v>4008.5</v>
      </c>
      <c r="L3390">
        <v>3947.25</v>
      </c>
      <c r="M3390">
        <v>3997.25</v>
      </c>
      <c r="N3390">
        <v>3935.75</v>
      </c>
      <c r="O3390">
        <v>3977.25</v>
      </c>
      <c r="P3390">
        <v>3916</v>
      </c>
      <c r="Q3390">
        <v>3965.75</v>
      </c>
      <c r="R3390">
        <v>3947.79</v>
      </c>
      <c r="S3390">
        <v>3974.19</v>
      </c>
      <c r="T3390">
        <v>3935.83</v>
      </c>
      <c r="U3390">
        <v>3963.52</v>
      </c>
      <c r="V3390">
        <v>3.83</v>
      </c>
      <c r="W3390">
        <v>3.83</v>
      </c>
      <c r="X3390">
        <v>3.83</v>
      </c>
      <c r="Y3390">
        <v>3.83</v>
      </c>
      <c r="Z3390">
        <v>3.8</v>
      </c>
      <c r="AA3390">
        <v>3.8</v>
      </c>
      <c r="AB3390">
        <v>3.8</v>
      </c>
      <c r="AC3390">
        <v>3.8</v>
      </c>
      <c r="AD3390">
        <v>393.33340815000003</v>
      </c>
      <c r="AE3390">
        <v>395.54325824</v>
      </c>
      <c r="AF3390">
        <v>391.47036515999997</v>
      </c>
      <c r="AG3390">
        <v>394.42837890999999</v>
      </c>
      <c r="AH3390" t="s">
        <v>12</v>
      </c>
      <c r="AI3390" t="s">
        <v>12</v>
      </c>
    </row>
    <row r="3391" spans="1:35" x14ac:dyDescent="0.25">
      <c r="A3391">
        <v>1670596200</v>
      </c>
      <c r="B3391">
        <v>36.084402820000001</v>
      </c>
      <c r="C3391">
        <v>36.819955319999998</v>
      </c>
      <c r="D3391">
        <v>35.587394430000003</v>
      </c>
      <c r="E3391">
        <v>35.617274700000003</v>
      </c>
      <c r="F3391">
        <v>36.084402820000001</v>
      </c>
      <c r="G3391">
        <v>36.819955319999998</v>
      </c>
      <c r="H3391">
        <v>35.587394430000003</v>
      </c>
      <c r="I3391">
        <v>35.617274700000003</v>
      </c>
      <c r="J3391">
        <v>4019</v>
      </c>
      <c r="K3391">
        <v>4052.75</v>
      </c>
      <c r="L3391">
        <v>4002</v>
      </c>
      <c r="M3391">
        <v>4003.75</v>
      </c>
      <c r="N3391">
        <v>3996.25</v>
      </c>
      <c r="O3391">
        <v>4024</v>
      </c>
      <c r="P3391">
        <v>3959.75</v>
      </c>
      <c r="Q3391">
        <v>3968.25</v>
      </c>
      <c r="R3391">
        <v>3954.17</v>
      </c>
      <c r="S3391">
        <v>3977.02</v>
      </c>
      <c r="T3391">
        <v>3933.04</v>
      </c>
      <c r="U3391">
        <v>3934.39</v>
      </c>
      <c r="V3391">
        <v>3.83</v>
      </c>
      <c r="W3391">
        <v>3.83</v>
      </c>
      <c r="X3391">
        <v>3.83</v>
      </c>
      <c r="Y3391">
        <v>3.83</v>
      </c>
      <c r="Z3391">
        <v>3.8</v>
      </c>
      <c r="AA3391">
        <v>3.8</v>
      </c>
      <c r="AB3391">
        <v>3.8</v>
      </c>
      <c r="AC3391">
        <v>3.8</v>
      </c>
      <c r="AD3391">
        <v>393.13432254999998</v>
      </c>
      <c r="AE3391">
        <v>395.80206951000002</v>
      </c>
      <c r="AF3391">
        <v>391.35250649</v>
      </c>
      <c r="AG3391">
        <v>391.48191212</v>
      </c>
      <c r="AH3391" t="s">
        <v>12</v>
      </c>
      <c r="AI3391" t="s">
        <v>12</v>
      </c>
    </row>
    <row r="3392" spans="1:35" x14ac:dyDescent="0.25">
      <c r="A3392">
        <v>1670855400</v>
      </c>
      <c r="B3392">
        <v>35.846356720000003</v>
      </c>
      <c r="C3392">
        <v>37.151128249999999</v>
      </c>
      <c r="D3392">
        <v>35.647154960000002</v>
      </c>
      <c r="E3392">
        <v>37.151128249999999</v>
      </c>
      <c r="F3392">
        <v>35.846356720000003</v>
      </c>
      <c r="G3392">
        <v>37.151128249999999</v>
      </c>
      <c r="H3392">
        <v>35.647154960000002</v>
      </c>
      <c r="I3392">
        <v>37.151128249999999</v>
      </c>
      <c r="J3392">
        <v>3998</v>
      </c>
      <c r="K3392">
        <v>4062</v>
      </c>
      <c r="L3392">
        <v>3992.25</v>
      </c>
      <c r="M3392">
        <v>4061.5</v>
      </c>
      <c r="N3392">
        <v>3965.75</v>
      </c>
      <c r="O3392">
        <v>4026</v>
      </c>
      <c r="P3392">
        <v>3956</v>
      </c>
      <c r="Q3392">
        <v>4025</v>
      </c>
      <c r="R3392">
        <v>3939.29</v>
      </c>
      <c r="S3392">
        <v>3990.71</v>
      </c>
      <c r="T3392">
        <v>3935.3</v>
      </c>
      <c r="U3392">
        <v>3990.57</v>
      </c>
      <c r="V3392">
        <v>3.83</v>
      </c>
      <c r="W3392">
        <v>3.83</v>
      </c>
      <c r="X3392">
        <v>3.83</v>
      </c>
      <c r="Y3392">
        <v>3.83</v>
      </c>
      <c r="Z3392">
        <v>3.8</v>
      </c>
      <c r="AA3392">
        <v>3.8</v>
      </c>
      <c r="AB3392">
        <v>3.8</v>
      </c>
      <c r="AC3392">
        <v>3.8</v>
      </c>
      <c r="AD3392">
        <v>392.30811734000002</v>
      </c>
      <c r="AE3392">
        <v>397.12598871</v>
      </c>
      <c r="AF3392">
        <v>391.61330860999999</v>
      </c>
      <c r="AG3392">
        <v>397.12598871</v>
      </c>
      <c r="AH3392" t="s">
        <v>12</v>
      </c>
      <c r="AI3392" t="s">
        <v>12</v>
      </c>
    </row>
    <row r="3393" spans="1:35" x14ac:dyDescent="0.25">
      <c r="A3393">
        <v>1670941800</v>
      </c>
      <c r="B3393">
        <v>40.298516059999997</v>
      </c>
      <c r="C3393">
        <v>40.328396320000003</v>
      </c>
      <c r="D3393">
        <v>37.181008509999998</v>
      </c>
      <c r="E3393">
        <v>37.957895379999997</v>
      </c>
      <c r="F3393">
        <v>40.298516059999997</v>
      </c>
      <c r="G3393">
        <v>40.328396320000003</v>
      </c>
      <c r="H3393">
        <v>37.181008509999998</v>
      </c>
      <c r="I3393">
        <v>37.957895379999997</v>
      </c>
      <c r="J3393">
        <v>4057.25</v>
      </c>
      <c r="K3393">
        <v>4195.75</v>
      </c>
      <c r="L3393">
        <v>4057.25</v>
      </c>
      <c r="M3393">
        <v>4091</v>
      </c>
      <c r="N3393">
        <v>4022.25</v>
      </c>
      <c r="O3393">
        <v>4180</v>
      </c>
      <c r="P3393">
        <v>4017.5</v>
      </c>
      <c r="Q3393">
        <v>4055.25</v>
      </c>
      <c r="R3393">
        <v>4069.38</v>
      </c>
      <c r="S3393">
        <v>4100.96</v>
      </c>
      <c r="T3393">
        <v>3993.03</v>
      </c>
      <c r="U3393">
        <v>4019.64</v>
      </c>
      <c r="V3393">
        <v>3.83</v>
      </c>
      <c r="W3393">
        <v>3.83</v>
      </c>
      <c r="X3393">
        <v>3.83</v>
      </c>
      <c r="Y3393">
        <v>3.83</v>
      </c>
      <c r="Z3393">
        <v>3.8</v>
      </c>
      <c r="AA3393">
        <v>3.8</v>
      </c>
      <c r="AB3393">
        <v>3.8</v>
      </c>
      <c r="AC3393">
        <v>3.8</v>
      </c>
      <c r="AD3393">
        <v>408.34446193999997</v>
      </c>
      <c r="AE3393">
        <v>408.61322748999999</v>
      </c>
      <c r="AF3393">
        <v>397.24544006999997</v>
      </c>
      <c r="AG3393">
        <v>400.13218117999998</v>
      </c>
      <c r="AH3393" t="s">
        <v>12</v>
      </c>
      <c r="AI3393" t="s">
        <v>12</v>
      </c>
    </row>
    <row r="3394" spans="1:35" x14ac:dyDescent="0.25">
      <c r="A3394">
        <v>1671028200</v>
      </c>
      <c r="B3394">
        <v>37.868254589999999</v>
      </c>
      <c r="C3394">
        <v>39.01366471</v>
      </c>
      <c r="D3394">
        <v>36.364281300000002</v>
      </c>
      <c r="E3394">
        <v>37.260689220000003</v>
      </c>
      <c r="F3394">
        <v>37.868254589999999</v>
      </c>
      <c r="G3394">
        <v>39.01366471</v>
      </c>
      <c r="H3394">
        <v>36.364281300000002</v>
      </c>
      <c r="I3394">
        <v>37.260689220000003</v>
      </c>
      <c r="J3394">
        <v>4090.5</v>
      </c>
      <c r="K3394">
        <v>4123</v>
      </c>
      <c r="L3394">
        <v>4034.25</v>
      </c>
      <c r="M3394">
        <v>4066.25</v>
      </c>
      <c r="N3394">
        <v>4054.5</v>
      </c>
      <c r="O3394">
        <v>4090.75</v>
      </c>
      <c r="P3394">
        <v>3997</v>
      </c>
      <c r="Q3394">
        <v>4030.75</v>
      </c>
      <c r="R3394">
        <v>4015.54</v>
      </c>
      <c r="S3394">
        <v>4053.76</v>
      </c>
      <c r="T3394">
        <v>3965.65</v>
      </c>
      <c r="U3394">
        <v>3995.33</v>
      </c>
      <c r="V3394">
        <v>3.83</v>
      </c>
      <c r="W3394">
        <v>3.83</v>
      </c>
      <c r="X3394">
        <v>3.83</v>
      </c>
      <c r="Y3394">
        <v>3.83</v>
      </c>
      <c r="Z3394">
        <v>3.8</v>
      </c>
      <c r="AA3394">
        <v>3.8</v>
      </c>
      <c r="AB3394">
        <v>3.8</v>
      </c>
      <c r="AC3394">
        <v>3.8</v>
      </c>
      <c r="AD3394">
        <v>399.77382711000001</v>
      </c>
      <c r="AE3394">
        <v>403.64604192000002</v>
      </c>
      <c r="AF3394">
        <v>394.49805887000002</v>
      </c>
      <c r="AG3394">
        <v>397.57393130000003</v>
      </c>
      <c r="AH3394" t="s">
        <v>12</v>
      </c>
      <c r="AI3394" t="s">
        <v>12</v>
      </c>
    </row>
    <row r="3395" spans="1:35" x14ac:dyDescent="0.25">
      <c r="A3395">
        <v>1671114600</v>
      </c>
      <c r="B3395">
        <v>35.796556279999997</v>
      </c>
      <c r="C3395">
        <v>36.045558479999997</v>
      </c>
      <c r="D3395">
        <v>33.978840220000002</v>
      </c>
      <c r="E3395">
        <v>34.491784750000001</v>
      </c>
      <c r="F3395">
        <v>35.796556279999997</v>
      </c>
      <c r="G3395">
        <v>36.045558479999997</v>
      </c>
      <c r="H3395">
        <v>33.978840220000002</v>
      </c>
      <c r="I3395">
        <v>34.491784750000001</v>
      </c>
      <c r="J3395">
        <v>4074</v>
      </c>
      <c r="K3395">
        <v>4076.75</v>
      </c>
      <c r="L3395">
        <v>3946</v>
      </c>
      <c r="M3395">
        <v>3961.75</v>
      </c>
      <c r="N3395">
        <v>4037</v>
      </c>
      <c r="O3395">
        <v>4043</v>
      </c>
      <c r="P3395">
        <v>3908</v>
      </c>
      <c r="Q3395">
        <v>3927.25</v>
      </c>
      <c r="R3395">
        <v>3958.37</v>
      </c>
      <c r="S3395">
        <v>3958.37</v>
      </c>
      <c r="T3395">
        <v>3879.45</v>
      </c>
      <c r="U3395">
        <v>3895.74</v>
      </c>
      <c r="V3395">
        <v>4.33</v>
      </c>
      <c r="W3395">
        <v>4.33</v>
      </c>
      <c r="X3395">
        <v>4.33</v>
      </c>
      <c r="Y3395">
        <v>4.33</v>
      </c>
      <c r="Z3395">
        <v>4.32</v>
      </c>
      <c r="AA3395">
        <v>4.32</v>
      </c>
      <c r="AB3395">
        <v>4.32</v>
      </c>
      <c r="AC3395">
        <v>4.32</v>
      </c>
      <c r="AD3395">
        <v>392.49724865000002</v>
      </c>
      <c r="AE3395">
        <v>393.44290522</v>
      </c>
      <c r="AF3395">
        <v>386.11157822000001</v>
      </c>
      <c r="AG3395">
        <v>387.84860003</v>
      </c>
      <c r="AH3395" t="s">
        <v>12</v>
      </c>
      <c r="AI3395" t="s">
        <v>12</v>
      </c>
    </row>
    <row r="3396" spans="1:35" x14ac:dyDescent="0.25">
      <c r="A3396">
        <v>1671201000</v>
      </c>
      <c r="B3396">
        <v>33.764698330000002</v>
      </c>
      <c r="C3396">
        <v>34.118281449999998</v>
      </c>
      <c r="D3396">
        <v>32.639208379999999</v>
      </c>
      <c r="E3396">
        <v>33.236813660000003</v>
      </c>
      <c r="F3396">
        <v>33.764698330000002</v>
      </c>
      <c r="G3396">
        <v>34.118281449999998</v>
      </c>
      <c r="H3396">
        <v>32.639208379999999</v>
      </c>
      <c r="I3396">
        <v>33.236813660000003</v>
      </c>
      <c r="J3396">
        <v>3960.5</v>
      </c>
      <c r="K3396">
        <v>3968.5</v>
      </c>
      <c r="L3396">
        <v>3890.25</v>
      </c>
      <c r="M3396">
        <v>3912.75</v>
      </c>
      <c r="N3396">
        <v>3920</v>
      </c>
      <c r="O3396">
        <v>3934.5</v>
      </c>
      <c r="P3396">
        <v>3855.25</v>
      </c>
      <c r="Q3396">
        <v>3879</v>
      </c>
      <c r="R3396">
        <v>3890.91</v>
      </c>
      <c r="S3396">
        <v>3890.91</v>
      </c>
      <c r="T3396">
        <v>3827.91</v>
      </c>
      <c r="U3396">
        <v>3852.35</v>
      </c>
      <c r="V3396">
        <v>4.33</v>
      </c>
      <c r="W3396">
        <v>4.33</v>
      </c>
      <c r="X3396">
        <v>4.33</v>
      </c>
      <c r="Y3396">
        <v>4.33</v>
      </c>
      <c r="Z3396">
        <v>4.32</v>
      </c>
      <c r="AA3396">
        <v>4.32</v>
      </c>
      <c r="AB3396">
        <v>4.32</v>
      </c>
      <c r="AC3396">
        <v>4.32</v>
      </c>
      <c r="AD3396">
        <v>385.18</v>
      </c>
      <c r="AE3396">
        <v>386.57499999999999</v>
      </c>
      <c r="AF3396">
        <v>381.04</v>
      </c>
      <c r="AG3396">
        <v>383.27</v>
      </c>
      <c r="AH3396" t="s">
        <v>12</v>
      </c>
      <c r="AI3396" t="s">
        <v>12</v>
      </c>
    </row>
    <row r="3397" spans="1:35" x14ac:dyDescent="0.25">
      <c r="A3397">
        <v>1671460200</v>
      </c>
      <c r="B3397">
        <v>33.266693930000002</v>
      </c>
      <c r="C3397">
        <v>33.370478050000003</v>
      </c>
      <c r="D3397">
        <v>31.942002219999999</v>
      </c>
      <c r="E3397">
        <v>32.39020618</v>
      </c>
      <c r="F3397">
        <v>33.266693930000002</v>
      </c>
      <c r="G3397">
        <v>33.370478050000003</v>
      </c>
      <c r="H3397">
        <v>31.942002219999999</v>
      </c>
      <c r="I3397">
        <v>32.39020618</v>
      </c>
      <c r="J3397">
        <v>3905.25</v>
      </c>
      <c r="K3397">
        <v>3931</v>
      </c>
      <c r="L3397">
        <v>3860.25</v>
      </c>
      <c r="M3397">
        <v>3878.75</v>
      </c>
      <c r="N3397">
        <v>3874</v>
      </c>
      <c r="O3397">
        <v>3899</v>
      </c>
      <c r="P3397">
        <v>3827.25</v>
      </c>
      <c r="Q3397">
        <v>3845.5</v>
      </c>
      <c r="R3397">
        <v>3853.79</v>
      </c>
      <c r="S3397">
        <v>3854.86</v>
      </c>
      <c r="T3397">
        <v>3800.04</v>
      </c>
      <c r="U3397">
        <v>3817.65</v>
      </c>
      <c r="V3397">
        <v>4.33</v>
      </c>
      <c r="W3397">
        <v>4.33</v>
      </c>
      <c r="X3397">
        <v>4.33</v>
      </c>
      <c r="Y3397">
        <v>4.33</v>
      </c>
      <c r="Z3397">
        <v>4.3</v>
      </c>
      <c r="AA3397">
        <v>4.3</v>
      </c>
      <c r="AB3397">
        <v>4.3</v>
      </c>
      <c r="AC3397">
        <v>4.3</v>
      </c>
      <c r="AD3397">
        <v>383.47</v>
      </c>
      <c r="AE3397">
        <v>383.82</v>
      </c>
      <c r="AF3397">
        <v>378.28</v>
      </c>
      <c r="AG3397">
        <v>380.02</v>
      </c>
      <c r="AH3397" t="s">
        <v>12</v>
      </c>
      <c r="AI3397" t="s">
        <v>12</v>
      </c>
    </row>
    <row r="3398" spans="1:35" x14ac:dyDescent="0.25">
      <c r="A3398">
        <v>1671546600</v>
      </c>
      <c r="B3398">
        <v>32.17108425</v>
      </c>
      <c r="C3398">
        <v>32.938011019999998</v>
      </c>
      <c r="D3398">
        <v>31.827461209999999</v>
      </c>
      <c r="E3398">
        <v>32.489807059999997</v>
      </c>
      <c r="F3398">
        <v>32.17108425</v>
      </c>
      <c r="G3398">
        <v>32.938011019999998</v>
      </c>
      <c r="H3398">
        <v>31.827461209999999</v>
      </c>
      <c r="I3398">
        <v>32.489807059999997</v>
      </c>
      <c r="J3398">
        <v>3877.75</v>
      </c>
      <c r="K3398">
        <v>3899.75</v>
      </c>
      <c r="L3398">
        <v>3837</v>
      </c>
      <c r="M3398">
        <v>3882.75</v>
      </c>
      <c r="N3398">
        <v>3842.75</v>
      </c>
      <c r="O3398">
        <v>3866.5</v>
      </c>
      <c r="P3398">
        <v>3803.5</v>
      </c>
      <c r="Q3398">
        <v>3849.25</v>
      </c>
      <c r="R3398">
        <v>3810.47</v>
      </c>
      <c r="S3398">
        <v>3838.24</v>
      </c>
      <c r="T3398">
        <v>3795.62</v>
      </c>
      <c r="U3398">
        <v>3821.61</v>
      </c>
      <c r="V3398">
        <v>4.33</v>
      </c>
      <c r="W3398">
        <v>4.33</v>
      </c>
      <c r="X3398">
        <v>4.33</v>
      </c>
      <c r="Y3398">
        <v>4.33</v>
      </c>
      <c r="Z3398">
        <v>4.3</v>
      </c>
      <c r="AA3398">
        <v>4.3</v>
      </c>
      <c r="AB3398">
        <v>4.3</v>
      </c>
      <c r="AC3398">
        <v>4.3</v>
      </c>
      <c r="AD3398">
        <v>379.23</v>
      </c>
      <c r="AE3398">
        <v>382.23</v>
      </c>
      <c r="AF3398">
        <v>377.85</v>
      </c>
      <c r="AG3398">
        <v>380.54</v>
      </c>
      <c r="AH3398" t="s">
        <v>12</v>
      </c>
      <c r="AI3398" t="s">
        <v>12</v>
      </c>
    </row>
    <row r="3399" spans="1:35" x14ac:dyDescent="0.25">
      <c r="A3399">
        <v>1671633000</v>
      </c>
      <c r="B3399">
        <v>33.206933399999997</v>
      </c>
      <c r="C3399">
        <v>34.262702730000001</v>
      </c>
      <c r="D3399">
        <v>33.047571990000002</v>
      </c>
      <c r="E3399">
        <v>33.953940000000003</v>
      </c>
      <c r="F3399">
        <v>33.206933399999997</v>
      </c>
      <c r="G3399">
        <v>34.262702730000001</v>
      </c>
      <c r="H3399">
        <v>33.047571990000002</v>
      </c>
      <c r="I3399">
        <v>33.953940000000003</v>
      </c>
      <c r="J3399">
        <v>3893.5</v>
      </c>
      <c r="K3399">
        <v>3951.25</v>
      </c>
      <c r="L3399">
        <v>3889</v>
      </c>
      <c r="M3399">
        <v>3939.25</v>
      </c>
      <c r="N3399">
        <v>3857.25</v>
      </c>
      <c r="O3399">
        <v>3918.75</v>
      </c>
      <c r="P3399">
        <v>3855.5</v>
      </c>
      <c r="Q3399">
        <v>3905.75</v>
      </c>
      <c r="R3399">
        <v>3839.49</v>
      </c>
      <c r="S3399">
        <v>3889.82</v>
      </c>
      <c r="T3399">
        <v>3839.49</v>
      </c>
      <c r="U3399">
        <v>3878.45</v>
      </c>
      <c r="V3399">
        <v>4.33</v>
      </c>
      <c r="W3399">
        <v>4.33</v>
      </c>
      <c r="X3399">
        <v>4.33</v>
      </c>
      <c r="Y3399">
        <v>4.33</v>
      </c>
      <c r="Z3399">
        <v>4.3</v>
      </c>
      <c r="AA3399">
        <v>4.3</v>
      </c>
      <c r="AB3399">
        <v>4.3</v>
      </c>
      <c r="AC3399">
        <v>4.3</v>
      </c>
      <c r="AD3399">
        <v>383.25</v>
      </c>
      <c r="AE3399">
        <v>387.41</v>
      </c>
      <c r="AF3399">
        <v>382.69</v>
      </c>
      <c r="AG3399">
        <v>386.23</v>
      </c>
      <c r="AH3399" t="s">
        <v>12</v>
      </c>
      <c r="AI3399" t="s">
        <v>12</v>
      </c>
    </row>
    <row r="3400" spans="1:35" x14ac:dyDescent="0.25">
      <c r="A3400">
        <v>1671719400</v>
      </c>
      <c r="B3400">
        <v>33.07</v>
      </c>
      <c r="C3400">
        <v>33.15</v>
      </c>
      <c r="D3400">
        <v>30.89</v>
      </c>
      <c r="E3400">
        <v>32.49</v>
      </c>
      <c r="F3400">
        <v>33.07</v>
      </c>
      <c r="G3400">
        <v>33.15</v>
      </c>
      <c r="H3400">
        <v>30.89</v>
      </c>
      <c r="I3400">
        <v>32.49</v>
      </c>
      <c r="J3400">
        <v>3944.75</v>
      </c>
      <c r="K3400">
        <v>3952.75</v>
      </c>
      <c r="L3400">
        <v>3822</v>
      </c>
      <c r="M3400">
        <v>3882.25</v>
      </c>
      <c r="N3400">
        <v>3915</v>
      </c>
      <c r="O3400">
        <v>3919.75</v>
      </c>
      <c r="P3400">
        <v>3788.5</v>
      </c>
      <c r="Q3400">
        <v>3849.25</v>
      </c>
      <c r="R3400">
        <v>3853.26</v>
      </c>
      <c r="S3400">
        <v>3853.26</v>
      </c>
      <c r="T3400">
        <v>3764.49</v>
      </c>
      <c r="U3400">
        <v>3822.38</v>
      </c>
      <c r="V3400">
        <v>4.33</v>
      </c>
      <c r="W3400">
        <v>4.33</v>
      </c>
      <c r="X3400">
        <v>4.33</v>
      </c>
      <c r="Y3400">
        <v>4.33</v>
      </c>
      <c r="Z3400">
        <v>4.3</v>
      </c>
      <c r="AA3400">
        <v>4.3</v>
      </c>
      <c r="AB3400">
        <v>4.3</v>
      </c>
      <c r="AC3400">
        <v>4.3</v>
      </c>
      <c r="AD3400">
        <v>383.05</v>
      </c>
      <c r="AE3400">
        <v>386.21339999999998</v>
      </c>
      <c r="AF3400">
        <v>374.77</v>
      </c>
      <c r="AG3400">
        <v>380.72</v>
      </c>
      <c r="AH3400" t="s">
        <v>12</v>
      </c>
      <c r="AI3400" t="s">
        <v>12</v>
      </c>
    </row>
    <row r="3401" spans="1:35" x14ac:dyDescent="0.25">
      <c r="A3401">
        <v>1671805800</v>
      </c>
      <c r="B3401">
        <v>32.18</v>
      </c>
      <c r="C3401">
        <v>33.04</v>
      </c>
      <c r="D3401">
        <v>31.765000000000001</v>
      </c>
      <c r="E3401">
        <v>32.979999999999997</v>
      </c>
      <c r="F3401">
        <v>32.18</v>
      </c>
      <c r="G3401">
        <v>33.04</v>
      </c>
      <c r="H3401">
        <v>31.765000000000001</v>
      </c>
      <c r="I3401">
        <v>32.979999999999997</v>
      </c>
      <c r="J3401">
        <v>3879</v>
      </c>
      <c r="K3401">
        <v>3906.75</v>
      </c>
      <c r="L3401">
        <v>3855.25</v>
      </c>
      <c r="M3401">
        <v>3903</v>
      </c>
      <c r="N3401">
        <v>3850</v>
      </c>
      <c r="O3401">
        <v>3872.5</v>
      </c>
      <c r="P3401">
        <v>3821.25</v>
      </c>
      <c r="Q3401">
        <v>3869.75</v>
      </c>
      <c r="R3401">
        <v>3815.11</v>
      </c>
      <c r="S3401">
        <v>3845.8</v>
      </c>
      <c r="T3401">
        <v>3797.01</v>
      </c>
      <c r="U3401">
        <v>3844.81</v>
      </c>
      <c r="V3401">
        <v>4.33</v>
      </c>
      <c r="W3401">
        <v>4.33</v>
      </c>
      <c r="X3401">
        <v>4.33</v>
      </c>
      <c r="Y3401">
        <v>4.33</v>
      </c>
      <c r="Z3401">
        <v>4.3</v>
      </c>
      <c r="AA3401">
        <v>4.3</v>
      </c>
      <c r="AB3401">
        <v>4.3</v>
      </c>
      <c r="AC3401">
        <v>4.3</v>
      </c>
      <c r="AD3401">
        <v>379.65</v>
      </c>
      <c r="AE3401">
        <v>383.06</v>
      </c>
      <c r="AF3401">
        <v>378.03</v>
      </c>
      <c r="AG3401">
        <v>382.91</v>
      </c>
      <c r="AH3401" t="s">
        <v>12</v>
      </c>
      <c r="AI3401" t="s">
        <v>12</v>
      </c>
    </row>
    <row r="3402" spans="1:35" x14ac:dyDescent="0.25">
      <c r="A3402">
        <v>1672151400</v>
      </c>
      <c r="B3402">
        <v>32.979999999999997</v>
      </c>
      <c r="C3402">
        <v>33.06</v>
      </c>
      <c r="D3402">
        <v>32.15</v>
      </c>
      <c r="E3402">
        <v>32.61</v>
      </c>
      <c r="F3402">
        <v>32.979999999999997</v>
      </c>
      <c r="G3402">
        <v>33.06</v>
      </c>
      <c r="H3402">
        <v>32.15</v>
      </c>
      <c r="I3402">
        <v>32.61</v>
      </c>
      <c r="J3402">
        <v>3909</v>
      </c>
      <c r="K3402">
        <v>3934</v>
      </c>
      <c r="L3402">
        <v>3873.25</v>
      </c>
      <c r="M3402">
        <v>3888.75</v>
      </c>
      <c r="N3402">
        <v>3878</v>
      </c>
      <c r="O3402">
        <v>3900.5</v>
      </c>
      <c r="P3402">
        <v>3837.25</v>
      </c>
      <c r="Q3402">
        <v>3855</v>
      </c>
      <c r="R3402">
        <v>3843.34</v>
      </c>
      <c r="S3402">
        <v>3846.65</v>
      </c>
      <c r="T3402">
        <v>3813.22</v>
      </c>
      <c r="U3402">
        <v>3829.26</v>
      </c>
      <c r="V3402">
        <v>4.33</v>
      </c>
      <c r="W3402">
        <v>4.33</v>
      </c>
      <c r="X3402">
        <v>4.33</v>
      </c>
      <c r="Y3402">
        <v>4.33</v>
      </c>
      <c r="Z3402">
        <v>4.3</v>
      </c>
      <c r="AA3402">
        <v>4.3</v>
      </c>
      <c r="AB3402">
        <v>4.3</v>
      </c>
      <c r="AC3402">
        <v>4.3</v>
      </c>
      <c r="AD3402">
        <v>382.79</v>
      </c>
      <c r="AE3402">
        <v>383.15</v>
      </c>
      <c r="AF3402">
        <v>379.65</v>
      </c>
      <c r="AG3402">
        <v>381.4</v>
      </c>
      <c r="AH3402" t="s">
        <v>12</v>
      </c>
      <c r="AI3402" t="s">
        <v>12</v>
      </c>
    </row>
    <row r="3403" spans="1:35" x14ac:dyDescent="0.25">
      <c r="A3403">
        <v>1672237800</v>
      </c>
      <c r="B3403">
        <v>32.590000000000003</v>
      </c>
      <c r="C3403">
        <v>33.1</v>
      </c>
      <c r="D3403">
        <v>31.33</v>
      </c>
      <c r="E3403">
        <v>31.39</v>
      </c>
      <c r="F3403">
        <v>32.590000000000003</v>
      </c>
      <c r="G3403">
        <v>33.1</v>
      </c>
      <c r="H3403">
        <v>31.33</v>
      </c>
      <c r="I3403">
        <v>31.39</v>
      </c>
      <c r="J3403">
        <v>3893</v>
      </c>
      <c r="K3403">
        <v>3907</v>
      </c>
      <c r="L3403">
        <v>3838.25</v>
      </c>
      <c r="M3403">
        <v>3840.5</v>
      </c>
      <c r="N3403">
        <v>3858</v>
      </c>
      <c r="O3403">
        <v>3875</v>
      </c>
      <c r="P3403">
        <v>3804.5</v>
      </c>
      <c r="Q3403">
        <v>3807.5</v>
      </c>
      <c r="R3403">
        <v>3829.56</v>
      </c>
      <c r="S3403">
        <v>3848.32</v>
      </c>
      <c r="T3403">
        <v>3780.78</v>
      </c>
      <c r="U3403">
        <v>3783.23</v>
      </c>
      <c r="V3403">
        <v>4.33</v>
      </c>
      <c r="W3403">
        <v>4.33</v>
      </c>
      <c r="X3403">
        <v>4.33</v>
      </c>
      <c r="Y3403">
        <v>4.33</v>
      </c>
      <c r="Z3403">
        <v>4.3</v>
      </c>
      <c r="AA3403">
        <v>4.3</v>
      </c>
      <c r="AB3403">
        <v>4.3</v>
      </c>
      <c r="AC3403">
        <v>4.3</v>
      </c>
      <c r="AD3403">
        <v>381.33</v>
      </c>
      <c r="AE3403">
        <v>383.39</v>
      </c>
      <c r="AF3403">
        <v>376.42</v>
      </c>
      <c r="AG3403">
        <v>376.66</v>
      </c>
      <c r="AH3403" t="s">
        <v>12</v>
      </c>
      <c r="AI3403" t="s">
        <v>12</v>
      </c>
    </row>
    <row r="3404" spans="1:35" x14ac:dyDescent="0.25">
      <c r="A3404">
        <v>1672324200</v>
      </c>
      <c r="B3404">
        <v>32.08</v>
      </c>
      <c r="C3404">
        <v>33.25</v>
      </c>
      <c r="D3404">
        <v>31.94</v>
      </c>
      <c r="E3404">
        <v>32.99</v>
      </c>
      <c r="F3404">
        <v>32.08</v>
      </c>
      <c r="G3404">
        <v>33.25</v>
      </c>
      <c r="H3404">
        <v>31.94</v>
      </c>
      <c r="I3404">
        <v>32.99</v>
      </c>
      <c r="J3404">
        <v>3844</v>
      </c>
      <c r="K3404">
        <v>3915</v>
      </c>
      <c r="L3404">
        <v>3840</v>
      </c>
      <c r="M3404">
        <v>3905.5</v>
      </c>
      <c r="N3404">
        <v>3811</v>
      </c>
      <c r="O3404">
        <v>3882.75</v>
      </c>
      <c r="P3404">
        <v>3806.25</v>
      </c>
      <c r="Q3404">
        <v>3871.75</v>
      </c>
      <c r="R3404">
        <v>3805.45</v>
      </c>
      <c r="S3404">
        <v>3858.19</v>
      </c>
      <c r="T3404">
        <v>3805.45</v>
      </c>
      <c r="U3404">
        <v>3849.27</v>
      </c>
      <c r="V3404">
        <v>4.33</v>
      </c>
      <c r="W3404">
        <v>4.33</v>
      </c>
      <c r="X3404">
        <v>4.33</v>
      </c>
      <c r="Y3404">
        <v>4.33</v>
      </c>
      <c r="Z3404">
        <v>4.3</v>
      </c>
      <c r="AA3404">
        <v>4.3</v>
      </c>
      <c r="AB3404">
        <v>4.3</v>
      </c>
      <c r="AC3404">
        <v>4.3</v>
      </c>
      <c r="AD3404">
        <v>379.63</v>
      </c>
      <c r="AE3404">
        <v>384.35</v>
      </c>
      <c r="AF3404">
        <v>379.08</v>
      </c>
      <c r="AG3404">
        <v>383.44</v>
      </c>
      <c r="AH3404" t="s">
        <v>12</v>
      </c>
      <c r="AI3404" t="s">
        <v>12</v>
      </c>
    </row>
    <row r="3405" spans="1:35" x14ac:dyDescent="0.25">
      <c r="A3405">
        <v>1672410600</v>
      </c>
      <c r="B3405">
        <v>32.299999999999997</v>
      </c>
      <c r="C3405">
        <v>32.79</v>
      </c>
      <c r="D3405">
        <v>31.73</v>
      </c>
      <c r="E3405">
        <v>32.770000000000003</v>
      </c>
      <c r="F3405">
        <v>32.299999999999997</v>
      </c>
      <c r="G3405">
        <v>32.79</v>
      </c>
      <c r="H3405">
        <v>31.73</v>
      </c>
      <c r="I3405">
        <v>32.770000000000003</v>
      </c>
      <c r="J3405">
        <v>3900</v>
      </c>
      <c r="K3405">
        <v>3903.75</v>
      </c>
      <c r="L3405">
        <v>3856.5</v>
      </c>
      <c r="M3405">
        <v>3894.75</v>
      </c>
      <c r="N3405">
        <v>3869.75</v>
      </c>
      <c r="O3405">
        <v>3871</v>
      </c>
      <c r="P3405">
        <v>3821.5</v>
      </c>
      <c r="Q3405">
        <v>3861</v>
      </c>
      <c r="R3405">
        <v>3829.06</v>
      </c>
      <c r="S3405">
        <v>3839.85</v>
      </c>
      <c r="T3405">
        <v>3800.34</v>
      </c>
      <c r="U3405">
        <v>3839.49</v>
      </c>
      <c r="V3405">
        <v>4.33</v>
      </c>
      <c r="W3405">
        <v>4.33</v>
      </c>
      <c r="X3405">
        <v>4.33</v>
      </c>
      <c r="Y3405">
        <v>4.33</v>
      </c>
      <c r="Z3405">
        <v>4.3</v>
      </c>
      <c r="AA3405">
        <v>4.3</v>
      </c>
      <c r="AB3405">
        <v>4.3</v>
      </c>
      <c r="AC3405">
        <v>4.3</v>
      </c>
      <c r="AD3405">
        <v>380.64</v>
      </c>
      <c r="AE3405">
        <v>382.58</v>
      </c>
      <c r="AF3405">
        <v>378.43</v>
      </c>
      <c r="AG3405">
        <v>382.43</v>
      </c>
      <c r="AH3405" t="s">
        <v>12</v>
      </c>
      <c r="AI3405" t="s">
        <v>12</v>
      </c>
    </row>
    <row r="3406" spans="1:35" x14ac:dyDescent="0.25">
      <c r="A3406">
        <v>1672756200</v>
      </c>
      <c r="B3406">
        <v>33.270000000000003</v>
      </c>
      <c r="C3406">
        <v>33.770000000000003</v>
      </c>
      <c r="D3406">
        <v>31.56</v>
      </c>
      <c r="E3406">
        <v>32.340000000000003</v>
      </c>
      <c r="F3406">
        <v>33.270000000000003</v>
      </c>
      <c r="G3406">
        <v>33.770000000000003</v>
      </c>
      <c r="H3406">
        <v>31.56</v>
      </c>
      <c r="I3406">
        <v>32.340000000000003</v>
      </c>
      <c r="J3406">
        <v>3905</v>
      </c>
      <c r="K3406">
        <v>3939</v>
      </c>
      <c r="L3406">
        <v>3849.25</v>
      </c>
      <c r="M3406">
        <v>3879.25</v>
      </c>
      <c r="N3406">
        <v>3895</v>
      </c>
      <c r="O3406">
        <v>3906.75</v>
      </c>
      <c r="P3406">
        <v>3814.5</v>
      </c>
      <c r="Q3406">
        <v>3846</v>
      </c>
      <c r="R3406">
        <v>3853.29</v>
      </c>
      <c r="S3406">
        <v>3878.46</v>
      </c>
      <c r="T3406">
        <v>3794.33</v>
      </c>
      <c r="U3406">
        <v>3824.13</v>
      </c>
      <c r="V3406">
        <v>4.33</v>
      </c>
      <c r="W3406">
        <v>4.33</v>
      </c>
      <c r="X3406">
        <v>4.33</v>
      </c>
      <c r="Y3406">
        <v>4.33</v>
      </c>
      <c r="Z3406">
        <v>4.3099999999999996</v>
      </c>
      <c r="AA3406">
        <v>4.3099999999999996</v>
      </c>
      <c r="AB3406">
        <v>4.3099999999999996</v>
      </c>
      <c r="AC3406">
        <v>4.3099999999999996</v>
      </c>
      <c r="AD3406">
        <v>384.37</v>
      </c>
      <c r="AE3406">
        <v>386.43</v>
      </c>
      <c r="AF3406">
        <v>377.83100000000002</v>
      </c>
      <c r="AG3406">
        <v>380.82</v>
      </c>
      <c r="AH3406" t="s">
        <v>12</v>
      </c>
      <c r="AI3406" t="s">
        <v>12</v>
      </c>
    </row>
    <row r="3407" spans="1:35" x14ac:dyDescent="0.25">
      <c r="A3407">
        <v>1672842600</v>
      </c>
      <c r="B3407">
        <v>32.909999999999997</v>
      </c>
      <c r="C3407">
        <v>33.61</v>
      </c>
      <c r="D3407">
        <v>32.119900000000001</v>
      </c>
      <c r="E3407">
        <v>33.049999999999997</v>
      </c>
      <c r="F3407">
        <v>32.909999999999997</v>
      </c>
      <c r="G3407">
        <v>33.61</v>
      </c>
      <c r="H3407">
        <v>32.119900000000001</v>
      </c>
      <c r="I3407">
        <v>33.049999999999997</v>
      </c>
      <c r="J3407">
        <v>3873.5</v>
      </c>
      <c r="K3407">
        <v>3929</v>
      </c>
      <c r="L3407">
        <v>3870.25</v>
      </c>
      <c r="M3407">
        <v>3908</v>
      </c>
      <c r="N3407">
        <v>3842.75</v>
      </c>
      <c r="O3407">
        <v>3896.25</v>
      </c>
      <c r="P3407">
        <v>3836.5</v>
      </c>
      <c r="Q3407">
        <v>3874.5</v>
      </c>
      <c r="R3407">
        <v>3840.36</v>
      </c>
      <c r="S3407">
        <v>3873.16</v>
      </c>
      <c r="T3407">
        <v>3815.77</v>
      </c>
      <c r="U3407">
        <v>3852.98</v>
      </c>
      <c r="V3407">
        <v>4.33</v>
      </c>
      <c r="W3407">
        <v>4.33</v>
      </c>
      <c r="X3407">
        <v>4.33</v>
      </c>
      <c r="Y3407">
        <v>4.33</v>
      </c>
      <c r="Z3407">
        <v>4.3</v>
      </c>
      <c r="AA3407">
        <v>4.3</v>
      </c>
      <c r="AB3407">
        <v>4.3</v>
      </c>
      <c r="AC3407">
        <v>4.3</v>
      </c>
      <c r="AD3407">
        <v>383.18</v>
      </c>
      <c r="AE3407">
        <v>385.88</v>
      </c>
      <c r="AF3407">
        <v>380</v>
      </c>
      <c r="AG3407">
        <v>383.76</v>
      </c>
      <c r="AH3407" t="s">
        <v>12</v>
      </c>
      <c r="AI3407" t="s">
        <v>12</v>
      </c>
    </row>
    <row r="3408" spans="1:35" x14ac:dyDescent="0.25">
      <c r="A3408">
        <v>1672929000</v>
      </c>
      <c r="B3408">
        <v>32.520000000000003</v>
      </c>
      <c r="C3408">
        <v>32.54</v>
      </c>
      <c r="D3408">
        <v>31.754000000000001</v>
      </c>
      <c r="E3408">
        <v>31.91</v>
      </c>
      <c r="F3408">
        <v>32.520000000000003</v>
      </c>
      <c r="G3408">
        <v>32.54</v>
      </c>
      <c r="H3408">
        <v>31.754000000000001</v>
      </c>
      <c r="I3408">
        <v>31.91</v>
      </c>
      <c r="J3408">
        <v>3903.75</v>
      </c>
      <c r="K3408">
        <v>3918.5</v>
      </c>
      <c r="L3408">
        <v>3856.5</v>
      </c>
      <c r="M3408">
        <v>3862.5</v>
      </c>
      <c r="N3408">
        <v>3871</v>
      </c>
      <c r="O3408">
        <v>3885.5</v>
      </c>
      <c r="P3408">
        <v>3822.5</v>
      </c>
      <c r="Q3408">
        <v>3829</v>
      </c>
      <c r="R3408">
        <v>3839.74</v>
      </c>
      <c r="S3408">
        <v>3839.74</v>
      </c>
      <c r="T3408">
        <v>3802.42</v>
      </c>
      <c r="U3408">
        <v>3808.09</v>
      </c>
      <c r="V3408">
        <v>4.33</v>
      </c>
      <c r="W3408">
        <v>4.33</v>
      </c>
      <c r="X3408">
        <v>4.33</v>
      </c>
      <c r="Y3408">
        <v>4.33</v>
      </c>
      <c r="Z3408">
        <v>4.3099999999999996</v>
      </c>
      <c r="AA3408">
        <v>4.3099999999999996</v>
      </c>
      <c r="AB3408">
        <v>4.3099999999999996</v>
      </c>
      <c r="AC3408">
        <v>4.3099999999999996</v>
      </c>
      <c r="AD3408">
        <v>381.72</v>
      </c>
      <c r="AE3408">
        <v>381.84</v>
      </c>
      <c r="AF3408">
        <v>378.76</v>
      </c>
      <c r="AG3408">
        <v>379.38</v>
      </c>
      <c r="AH3408" t="s">
        <v>12</v>
      </c>
      <c r="AI3408" t="s">
        <v>12</v>
      </c>
    </row>
    <row r="3409" spans="1:35" x14ac:dyDescent="0.25">
      <c r="A3409">
        <v>1673015400</v>
      </c>
      <c r="B3409">
        <v>32.71</v>
      </c>
      <c r="C3409">
        <v>34.380000000000003</v>
      </c>
      <c r="D3409">
        <v>31.9101</v>
      </c>
      <c r="E3409">
        <v>34.07</v>
      </c>
      <c r="F3409">
        <v>32.71</v>
      </c>
      <c r="G3409">
        <v>34.380000000000003</v>
      </c>
      <c r="H3409">
        <v>31.9101</v>
      </c>
      <c r="I3409">
        <v>34.07</v>
      </c>
      <c r="J3409">
        <v>3868</v>
      </c>
      <c r="K3409">
        <v>3962</v>
      </c>
      <c r="L3409">
        <v>3853</v>
      </c>
      <c r="M3409">
        <v>3949.25</v>
      </c>
      <c r="N3409">
        <v>3833</v>
      </c>
      <c r="O3409">
        <v>3928.75</v>
      </c>
      <c r="P3409">
        <v>3819</v>
      </c>
      <c r="Q3409">
        <v>3915.5</v>
      </c>
      <c r="R3409">
        <v>3823.37</v>
      </c>
      <c r="S3409">
        <v>3906.19</v>
      </c>
      <c r="T3409">
        <v>3809.56</v>
      </c>
      <c r="U3409">
        <v>3895.07</v>
      </c>
      <c r="V3409">
        <v>4.33</v>
      </c>
      <c r="W3409">
        <v>4.33</v>
      </c>
      <c r="X3409">
        <v>4.33</v>
      </c>
      <c r="Y3409">
        <v>4.33</v>
      </c>
      <c r="Z3409">
        <v>4.3099999999999996</v>
      </c>
      <c r="AA3409">
        <v>4.3099999999999996</v>
      </c>
      <c r="AB3409">
        <v>4.3099999999999996</v>
      </c>
      <c r="AC3409">
        <v>4.3099999999999996</v>
      </c>
      <c r="AD3409">
        <v>382.61</v>
      </c>
      <c r="AE3409">
        <v>389.25</v>
      </c>
      <c r="AF3409">
        <v>379.41269999999997</v>
      </c>
      <c r="AG3409">
        <v>388.08</v>
      </c>
      <c r="AH3409" t="s">
        <v>12</v>
      </c>
      <c r="AI3409" t="s">
        <v>12</v>
      </c>
    </row>
    <row r="3410" spans="1:35" x14ac:dyDescent="0.25">
      <c r="A3410">
        <v>1673274600</v>
      </c>
      <c r="B3410">
        <v>34.67</v>
      </c>
      <c r="C3410">
        <v>35.549999999999997</v>
      </c>
      <c r="D3410">
        <v>33.96</v>
      </c>
      <c r="E3410">
        <v>34.03</v>
      </c>
      <c r="F3410">
        <v>34.67</v>
      </c>
      <c r="G3410">
        <v>35.549999999999997</v>
      </c>
      <c r="H3410">
        <v>33.96</v>
      </c>
      <c r="I3410">
        <v>34.03</v>
      </c>
      <c r="J3410">
        <v>3949.75</v>
      </c>
      <c r="K3410">
        <v>4007</v>
      </c>
      <c r="L3410">
        <v>3943.25</v>
      </c>
      <c r="M3410">
        <v>3947.5</v>
      </c>
      <c r="N3410">
        <v>3918.5</v>
      </c>
      <c r="O3410">
        <v>3973.25</v>
      </c>
      <c r="P3410">
        <v>3909.75</v>
      </c>
      <c r="Q3410">
        <v>3913.75</v>
      </c>
      <c r="R3410">
        <v>3910.82</v>
      </c>
      <c r="S3410">
        <v>3950.57</v>
      </c>
      <c r="T3410">
        <v>3890.42</v>
      </c>
      <c r="U3410">
        <v>3892.1</v>
      </c>
      <c r="V3410">
        <v>4.33</v>
      </c>
      <c r="W3410">
        <v>4.33</v>
      </c>
      <c r="X3410">
        <v>4.33</v>
      </c>
      <c r="Y3410">
        <v>4.33</v>
      </c>
      <c r="Z3410">
        <v>4.3099999999999996</v>
      </c>
      <c r="AA3410">
        <v>4.3099999999999996</v>
      </c>
      <c r="AB3410">
        <v>4.3099999999999996</v>
      </c>
      <c r="AC3410">
        <v>4.3099999999999996</v>
      </c>
      <c r="AD3410">
        <v>390.37</v>
      </c>
      <c r="AE3410">
        <v>393.7</v>
      </c>
      <c r="AF3410">
        <v>387.67</v>
      </c>
      <c r="AG3410">
        <v>387.86</v>
      </c>
      <c r="AH3410" t="s">
        <v>12</v>
      </c>
      <c r="AI3410" t="s">
        <v>12</v>
      </c>
    </row>
    <row r="3411" spans="1:35" x14ac:dyDescent="0.25">
      <c r="A3411">
        <v>1673361000</v>
      </c>
      <c r="B3411">
        <v>33.85</v>
      </c>
      <c r="C3411">
        <v>34.734999999999999</v>
      </c>
      <c r="D3411">
        <v>33.590000000000003</v>
      </c>
      <c r="E3411">
        <v>34.72</v>
      </c>
      <c r="F3411">
        <v>33.85</v>
      </c>
      <c r="G3411">
        <v>34.734999999999999</v>
      </c>
      <c r="H3411">
        <v>33.590000000000003</v>
      </c>
      <c r="I3411">
        <v>34.72</v>
      </c>
      <c r="J3411">
        <v>3945.75</v>
      </c>
      <c r="K3411">
        <v>3975.5</v>
      </c>
      <c r="L3411">
        <v>3926</v>
      </c>
      <c r="M3411">
        <v>3975</v>
      </c>
      <c r="N3411">
        <v>3914.5</v>
      </c>
      <c r="O3411">
        <v>3943.75</v>
      </c>
      <c r="P3411">
        <v>3891.5</v>
      </c>
      <c r="Q3411">
        <v>3940.75</v>
      </c>
      <c r="R3411">
        <v>3888.57</v>
      </c>
      <c r="S3411">
        <v>3919.83</v>
      </c>
      <c r="T3411">
        <v>3877.29</v>
      </c>
      <c r="U3411">
        <v>3919.26</v>
      </c>
      <c r="V3411">
        <v>4.33</v>
      </c>
      <c r="W3411">
        <v>4.33</v>
      </c>
      <c r="X3411">
        <v>4.33</v>
      </c>
      <c r="Y3411">
        <v>4.33</v>
      </c>
      <c r="Z3411">
        <v>4.3099999999999996</v>
      </c>
      <c r="AA3411">
        <v>4.3099999999999996</v>
      </c>
      <c r="AB3411">
        <v>4.3099999999999996</v>
      </c>
      <c r="AC3411">
        <v>4.3099999999999996</v>
      </c>
      <c r="AD3411">
        <v>387.25</v>
      </c>
      <c r="AE3411">
        <v>390.65</v>
      </c>
      <c r="AF3411">
        <v>386.27</v>
      </c>
      <c r="AG3411">
        <v>390.58</v>
      </c>
      <c r="AH3411" t="s">
        <v>12</v>
      </c>
      <c r="AI3411" t="s">
        <v>12</v>
      </c>
    </row>
    <row r="3412" spans="1:35" x14ac:dyDescent="0.25">
      <c r="A3412">
        <v>1673447400</v>
      </c>
      <c r="B3412">
        <v>35.18</v>
      </c>
      <c r="C3412">
        <v>36.049900000000001</v>
      </c>
      <c r="D3412">
        <v>34.93</v>
      </c>
      <c r="E3412">
        <v>36.01</v>
      </c>
      <c r="F3412">
        <v>35.18</v>
      </c>
      <c r="G3412">
        <v>36.049900000000001</v>
      </c>
      <c r="H3412">
        <v>34.93</v>
      </c>
      <c r="I3412">
        <v>36.01</v>
      </c>
      <c r="J3412">
        <v>3979</v>
      </c>
      <c r="K3412">
        <v>4025.5</v>
      </c>
      <c r="L3412">
        <v>3968.75</v>
      </c>
      <c r="M3412">
        <v>4024.5</v>
      </c>
      <c r="N3412">
        <v>3941</v>
      </c>
      <c r="O3412">
        <v>3992.5</v>
      </c>
      <c r="P3412">
        <v>3934.5</v>
      </c>
      <c r="Q3412">
        <v>3990</v>
      </c>
      <c r="R3412">
        <v>3932.35</v>
      </c>
      <c r="S3412">
        <v>3970.07</v>
      </c>
      <c r="T3412">
        <v>3928.54</v>
      </c>
      <c r="U3412">
        <v>3969.6</v>
      </c>
      <c r="V3412">
        <v>4.33</v>
      </c>
      <c r="W3412">
        <v>4.33</v>
      </c>
      <c r="X3412">
        <v>4.33</v>
      </c>
      <c r="Y3412">
        <v>4.33</v>
      </c>
      <c r="Z3412">
        <v>4.3</v>
      </c>
      <c r="AA3412">
        <v>4.3</v>
      </c>
      <c r="AB3412">
        <v>4.3</v>
      </c>
      <c r="AC3412">
        <v>4.3</v>
      </c>
      <c r="AD3412">
        <v>392.23</v>
      </c>
      <c r="AE3412">
        <v>395.6</v>
      </c>
      <c r="AF3412">
        <v>391.38</v>
      </c>
      <c r="AG3412">
        <v>395.52</v>
      </c>
      <c r="AH3412" t="s">
        <v>12</v>
      </c>
      <c r="AI3412" t="s">
        <v>12</v>
      </c>
    </row>
    <row r="3413" spans="1:35" x14ac:dyDescent="0.25">
      <c r="A3413">
        <v>1673533800</v>
      </c>
      <c r="B3413">
        <v>36.299999999999997</v>
      </c>
      <c r="C3413">
        <v>36.78</v>
      </c>
      <c r="D3413">
        <v>35.14</v>
      </c>
      <c r="E3413">
        <v>36.380000000000003</v>
      </c>
      <c r="F3413">
        <v>36.299999999999997</v>
      </c>
      <c r="G3413">
        <v>36.78</v>
      </c>
      <c r="H3413">
        <v>35.14</v>
      </c>
      <c r="I3413">
        <v>36.380000000000003</v>
      </c>
      <c r="J3413">
        <v>4025</v>
      </c>
      <c r="K3413">
        <v>4056</v>
      </c>
      <c r="L3413">
        <v>3991.5</v>
      </c>
      <c r="M3413">
        <v>4038.25</v>
      </c>
      <c r="N3413">
        <v>3991.75</v>
      </c>
      <c r="O3413">
        <v>4021.5</v>
      </c>
      <c r="P3413">
        <v>3954</v>
      </c>
      <c r="Q3413">
        <v>4003.5</v>
      </c>
      <c r="R3413">
        <v>3977.57</v>
      </c>
      <c r="S3413">
        <v>3997.76</v>
      </c>
      <c r="T3413">
        <v>3937.56</v>
      </c>
      <c r="U3413">
        <v>3983.16</v>
      </c>
      <c r="V3413">
        <v>4.33</v>
      </c>
      <c r="W3413">
        <v>4.33</v>
      </c>
      <c r="X3413">
        <v>4.33</v>
      </c>
      <c r="Y3413">
        <v>4.33</v>
      </c>
      <c r="Z3413">
        <v>4.3</v>
      </c>
      <c r="AA3413">
        <v>4.3</v>
      </c>
      <c r="AB3413">
        <v>4.3</v>
      </c>
      <c r="AC3413">
        <v>4.3</v>
      </c>
      <c r="AD3413">
        <v>396.67</v>
      </c>
      <c r="AE3413">
        <v>398.48500000000001</v>
      </c>
      <c r="AF3413">
        <v>392.42</v>
      </c>
      <c r="AG3413">
        <v>396.96</v>
      </c>
      <c r="AH3413" t="s">
        <v>12</v>
      </c>
      <c r="AI3413" t="s">
        <v>12</v>
      </c>
    </row>
    <row r="3414" spans="1:35" x14ac:dyDescent="0.25">
      <c r="A3414">
        <v>1673620200</v>
      </c>
      <c r="B3414">
        <v>35.46</v>
      </c>
      <c r="C3414">
        <v>36.950000000000003</v>
      </c>
      <c r="D3414">
        <v>35.380000000000003</v>
      </c>
      <c r="E3414">
        <v>36.79</v>
      </c>
      <c r="F3414">
        <v>35.46</v>
      </c>
      <c r="G3414">
        <v>36.950000000000003</v>
      </c>
      <c r="H3414">
        <v>35.380000000000003</v>
      </c>
      <c r="I3414">
        <v>36.79</v>
      </c>
      <c r="J3414">
        <v>4035.75</v>
      </c>
      <c r="K3414">
        <v>4058.5</v>
      </c>
      <c r="L3414">
        <v>3996.75</v>
      </c>
      <c r="M3414">
        <v>4053</v>
      </c>
      <c r="N3414">
        <v>4003</v>
      </c>
      <c r="O3414">
        <v>4024.25</v>
      </c>
      <c r="P3414">
        <v>3961.75</v>
      </c>
      <c r="Q3414">
        <v>4018.25</v>
      </c>
      <c r="R3414">
        <v>3960.6</v>
      </c>
      <c r="S3414">
        <v>4003.95</v>
      </c>
      <c r="T3414">
        <v>3947.67</v>
      </c>
      <c r="U3414">
        <v>3999.08</v>
      </c>
      <c r="V3414">
        <v>4.33</v>
      </c>
      <c r="W3414">
        <v>4.33</v>
      </c>
      <c r="X3414">
        <v>4.33</v>
      </c>
      <c r="Y3414">
        <v>4.33</v>
      </c>
      <c r="Z3414">
        <v>4.3</v>
      </c>
      <c r="AA3414">
        <v>4.3</v>
      </c>
      <c r="AB3414">
        <v>4.3</v>
      </c>
      <c r="AC3414">
        <v>4.3</v>
      </c>
      <c r="AD3414">
        <v>393.62</v>
      </c>
      <c r="AE3414">
        <v>399.1</v>
      </c>
      <c r="AF3414">
        <v>393.34</v>
      </c>
      <c r="AG3414">
        <v>398.5</v>
      </c>
      <c r="AH3414" t="s">
        <v>12</v>
      </c>
      <c r="AI3414" t="s">
        <v>12</v>
      </c>
    </row>
    <row r="3415" spans="1:35" x14ac:dyDescent="0.25">
      <c r="A3415">
        <v>1673965800</v>
      </c>
      <c r="B3415">
        <v>36.81</v>
      </c>
      <c r="C3415">
        <v>37.26</v>
      </c>
      <c r="D3415">
        <v>36.380000000000003</v>
      </c>
      <c r="E3415">
        <v>36.590000000000003</v>
      </c>
      <c r="F3415">
        <v>36.81</v>
      </c>
      <c r="G3415">
        <v>37.26</v>
      </c>
      <c r="H3415">
        <v>36.380000000000003</v>
      </c>
      <c r="I3415">
        <v>36.590000000000003</v>
      </c>
      <c r="J3415">
        <v>4056</v>
      </c>
      <c r="K3415">
        <v>4070</v>
      </c>
      <c r="L3415">
        <v>4033.25</v>
      </c>
      <c r="M3415">
        <v>4044.5</v>
      </c>
      <c r="N3415">
        <v>4020</v>
      </c>
      <c r="O3415">
        <v>4035.25</v>
      </c>
      <c r="P3415">
        <v>3996.75</v>
      </c>
      <c r="Q3415">
        <v>4009.5</v>
      </c>
      <c r="R3415">
        <v>3999.28</v>
      </c>
      <c r="S3415">
        <v>4015.39</v>
      </c>
      <c r="T3415">
        <v>3984.57</v>
      </c>
      <c r="U3415">
        <v>3990.98</v>
      </c>
      <c r="V3415">
        <v>4.33</v>
      </c>
      <c r="W3415">
        <v>4.33</v>
      </c>
      <c r="X3415">
        <v>4.33</v>
      </c>
      <c r="Y3415">
        <v>4.33</v>
      </c>
      <c r="Z3415">
        <v>4.3099999999999996</v>
      </c>
      <c r="AA3415">
        <v>4.3099999999999996</v>
      </c>
      <c r="AB3415">
        <v>4.3099999999999996</v>
      </c>
      <c r="AC3415">
        <v>4.3099999999999996</v>
      </c>
      <c r="AD3415">
        <v>398.48</v>
      </c>
      <c r="AE3415">
        <v>400.23</v>
      </c>
      <c r="AF3415">
        <v>397.06</v>
      </c>
      <c r="AG3415">
        <v>397.77</v>
      </c>
      <c r="AH3415" t="s">
        <v>12</v>
      </c>
      <c r="AI3415" t="s">
        <v>12</v>
      </c>
    </row>
    <row r="3416" spans="1:35" x14ac:dyDescent="0.25">
      <c r="A3416">
        <v>1674052200</v>
      </c>
      <c r="B3416">
        <v>36.92</v>
      </c>
      <c r="C3416">
        <v>37.21</v>
      </c>
      <c r="D3416">
        <v>34.78</v>
      </c>
      <c r="E3416">
        <v>34.86</v>
      </c>
      <c r="F3416">
        <v>36.92</v>
      </c>
      <c r="G3416">
        <v>37.21</v>
      </c>
      <c r="H3416">
        <v>34.78</v>
      </c>
      <c r="I3416">
        <v>34.86</v>
      </c>
      <c r="J3416">
        <v>4039</v>
      </c>
      <c r="K3416">
        <v>4069.25</v>
      </c>
      <c r="L3416">
        <v>3978.5</v>
      </c>
      <c r="M3416">
        <v>3979.75</v>
      </c>
      <c r="N3416">
        <v>4008.5</v>
      </c>
      <c r="O3416">
        <v>4033.5</v>
      </c>
      <c r="P3416">
        <v>3943.75</v>
      </c>
      <c r="Q3416">
        <v>3945.75</v>
      </c>
      <c r="R3416">
        <v>4002.25</v>
      </c>
      <c r="S3416">
        <v>4014.16</v>
      </c>
      <c r="T3416">
        <v>3926.59</v>
      </c>
      <c r="U3416">
        <v>3928.85</v>
      </c>
      <c r="V3416">
        <v>4.33</v>
      </c>
      <c r="W3416">
        <v>4.33</v>
      </c>
      <c r="X3416">
        <v>4.33</v>
      </c>
      <c r="Y3416">
        <v>4.33</v>
      </c>
      <c r="Z3416">
        <v>4.3</v>
      </c>
      <c r="AA3416">
        <v>4.3</v>
      </c>
      <c r="AB3416">
        <v>4.3</v>
      </c>
      <c r="AC3416">
        <v>4.3</v>
      </c>
      <c r="AD3416">
        <v>399.01</v>
      </c>
      <c r="AE3416">
        <v>400.12</v>
      </c>
      <c r="AF3416">
        <v>391.28</v>
      </c>
      <c r="AG3416">
        <v>391.49</v>
      </c>
      <c r="AH3416" t="s">
        <v>12</v>
      </c>
      <c r="AI3416" t="s">
        <v>12</v>
      </c>
    </row>
    <row r="3417" spans="1:35" x14ac:dyDescent="0.25">
      <c r="A3417">
        <v>1674138600</v>
      </c>
      <c r="B3417">
        <v>34.234999999999999</v>
      </c>
      <c r="C3417">
        <v>34.688499999999998</v>
      </c>
      <c r="D3417">
        <v>33.67</v>
      </c>
      <c r="E3417">
        <v>34.049999999999997</v>
      </c>
      <c r="F3417">
        <v>34.234999999999999</v>
      </c>
      <c r="G3417">
        <v>34.688499999999998</v>
      </c>
      <c r="H3417">
        <v>33.67</v>
      </c>
      <c r="I3417">
        <v>34.049999999999997</v>
      </c>
      <c r="J3417">
        <v>3978</v>
      </c>
      <c r="K3417">
        <v>3983</v>
      </c>
      <c r="L3417">
        <v>3935.75</v>
      </c>
      <c r="M3417">
        <v>3949.25</v>
      </c>
      <c r="N3417">
        <v>3945.25</v>
      </c>
      <c r="O3417">
        <v>3948.75</v>
      </c>
      <c r="P3417">
        <v>3901.75</v>
      </c>
      <c r="Q3417">
        <v>3915.5</v>
      </c>
      <c r="R3417">
        <v>3911.84</v>
      </c>
      <c r="S3417">
        <v>3922.94</v>
      </c>
      <c r="T3417">
        <v>3885.54</v>
      </c>
      <c r="U3417">
        <v>3898.86</v>
      </c>
      <c r="V3417">
        <v>4.33</v>
      </c>
      <c r="W3417">
        <v>4.33</v>
      </c>
      <c r="X3417">
        <v>4.33</v>
      </c>
      <c r="Y3417">
        <v>4.33</v>
      </c>
      <c r="Z3417">
        <v>4.3099999999999996</v>
      </c>
      <c r="AA3417">
        <v>4.3099999999999996</v>
      </c>
      <c r="AB3417">
        <v>4.3099999999999996</v>
      </c>
      <c r="AC3417">
        <v>4.3099999999999996</v>
      </c>
      <c r="AD3417">
        <v>389.36</v>
      </c>
      <c r="AE3417">
        <v>391.08</v>
      </c>
      <c r="AF3417">
        <v>387.26</v>
      </c>
      <c r="AG3417">
        <v>388.64</v>
      </c>
      <c r="AH3417" t="s">
        <v>12</v>
      </c>
      <c r="AI3417" t="s">
        <v>12</v>
      </c>
    </row>
    <row r="3418" spans="1:35" x14ac:dyDescent="0.25">
      <c r="A3418">
        <v>1674225000</v>
      </c>
      <c r="B3418">
        <v>34.409999999999997</v>
      </c>
      <c r="C3418">
        <v>35.97</v>
      </c>
      <c r="D3418">
        <v>33.97</v>
      </c>
      <c r="E3418">
        <v>35.9</v>
      </c>
      <c r="F3418">
        <v>34.409999999999997</v>
      </c>
      <c r="G3418">
        <v>35.97</v>
      </c>
      <c r="H3418">
        <v>33.97</v>
      </c>
      <c r="I3418">
        <v>35.9</v>
      </c>
      <c r="J3418">
        <v>3966.25</v>
      </c>
      <c r="K3418">
        <v>4024</v>
      </c>
      <c r="L3418">
        <v>3947.25</v>
      </c>
      <c r="M3418">
        <v>4023</v>
      </c>
      <c r="N3418">
        <v>3925</v>
      </c>
      <c r="O3418">
        <v>3990.5</v>
      </c>
      <c r="P3418">
        <v>3911.75</v>
      </c>
      <c r="Q3418">
        <v>3988.5</v>
      </c>
      <c r="R3418">
        <v>3909.04</v>
      </c>
      <c r="S3418">
        <v>3972.96</v>
      </c>
      <c r="T3418">
        <v>3897.86</v>
      </c>
      <c r="U3418">
        <v>3972.6</v>
      </c>
      <c r="V3418">
        <v>4.33</v>
      </c>
      <c r="W3418">
        <v>4.33</v>
      </c>
      <c r="X3418">
        <v>4.33</v>
      </c>
      <c r="Y3418">
        <v>4.33</v>
      </c>
      <c r="Z3418">
        <v>4.3</v>
      </c>
      <c r="AA3418">
        <v>4.3</v>
      </c>
      <c r="AB3418">
        <v>4.3</v>
      </c>
      <c r="AC3418">
        <v>4.3</v>
      </c>
      <c r="AD3418">
        <v>390.1</v>
      </c>
      <c r="AE3418">
        <v>396.04</v>
      </c>
      <c r="AF3418">
        <v>388.38</v>
      </c>
      <c r="AG3418">
        <v>395.88</v>
      </c>
      <c r="AH3418" t="s">
        <v>12</v>
      </c>
      <c r="AI3418" t="s">
        <v>12</v>
      </c>
    </row>
    <row r="3419" spans="1:35" x14ac:dyDescent="0.25">
      <c r="A3419">
        <v>1674484200</v>
      </c>
      <c r="B3419">
        <v>36.15</v>
      </c>
      <c r="C3419">
        <v>37.760100000000001</v>
      </c>
      <c r="D3419">
        <v>35.880000000000003</v>
      </c>
      <c r="E3419">
        <v>37.21</v>
      </c>
      <c r="F3419">
        <v>36.15</v>
      </c>
      <c r="G3419">
        <v>37.760100000000001</v>
      </c>
      <c r="H3419">
        <v>35.880000000000003</v>
      </c>
      <c r="I3419">
        <v>37.21</v>
      </c>
      <c r="J3419">
        <v>4020.75</v>
      </c>
      <c r="K3419">
        <v>4091.75</v>
      </c>
      <c r="L3419">
        <v>4015.75</v>
      </c>
      <c r="M3419">
        <v>4071.5</v>
      </c>
      <c r="N3419">
        <v>3987</v>
      </c>
      <c r="O3419">
        <v>4056.75</v>
      </c>
      <c r="P3419">
        <v>3980.25</v>
      </c>
      <c r="Q3419">
        <v>4036.5</v>
      </c>
      <c r="R3419">
        <v>3978.14</v>
      </c>
      <c r="S3419">
        <v>4039.31</v>
      </c>
      <c r="T3419">
        <v>3971.64</v>
      </c>
      <c r="U3419">
        <v>4019.82</v>
      </c>
      <c r="V3419">
        <v>4.33</v>
      </c>
      <c r="W3419">
        <v>4.33</v>
      </c>
      <c r="X3419">
        <v>4.33</v>
      </c>
      <c r="Y3419">
        <v>4.33</v>
      </c>
      <c r="Z3419">
        <v>4.3</v>
      </c>
      <c r="AA3419">
        <v>4.3</v>
      </c>
      <c r="AB3419">
        <v>4.3</v>
      </c>
      <c r="AC3419">
        <v>4.3</v>
      </c>
      <c r="AD3419">
        <v>396.72</v>
      </c>
      <c r="AE3419">
        <v>402.64499999999998</v>
      </c>
      <c r="AF3419">
        <v>395.72</v>
      </c>
      <c r="AG3419">
        <v>400.63</v>
      </c>
      <c r="AH3419" t="s">
        <v>12</v>
      </c>
      <c r="AI3419" t="s">
        <v>12</v>
      </c>
    </row>
    <row r="3420" spans="1:35" x14ac:dyDescent="0.25">
      <c r="A3420">
        <v>1674570600</v>
      </c>
      <c r="B3420">
        <v>36.74</v>
      </c>
      <c r="C3420">
        <v>37.347700000000003</v>
      </c>
      <c r="D3420">
        <v>36.369999999999997</v>
      </c>
      <c r="E3420">
        <v>37.08</v>
      </c>
      <c r="F3420">
        <v>36.74</v>
      </c>
      <c r="G3420">
        <v>37.347700000000003</v>
      </c>
      <c r="H3420">
        <v>36.369999999999997</v>
      </c>
      <c r="I3420">
        <v>37.08</v>
      </c>
      <c r="J3420">
        <v>4069</v>
      </c>
      <c r="K3420">
        <v>4081</v>
      </c>
      <c r="L3420">
        <v>4041.5</v>
      </c>
      <c r="M3420">
        <v>4067.5</v>
      </c>
      <c r="N3420">
        <v>4036.5</v>
      </c>
      <c r="O3420">
        <v>4047.5</v>
      </c>
      <c r="P3420">
        <v>4005.25</v>
      </c>
      <c r="Q3420">
        <v>4032.75</v>
      </c>
      <c r="R3420">
        <v>4001.74</v>
      </c>
      <c r="S3420">
        <v>4023.92</v>
      </c>
      <c r="T3420">
        <v>3989.79</v>
      </c>
      <c r="U3420">
        <v>4016.94</v>
      </c>
      <c r="V3420">
        <v>4.33</v>
      </c>
      <c r="W3420">
        <v>4.33</v>
      </c>
      <c r="X3420">
        <v>4.33</v>
      </c>
      <c r="Y3420">
        <v>4.33</v>
      </c>
      <c r="Z3420">
        <v>4.3</v>
      </c>
      <c r="AA3420">
        <v>4.3</v>
      </c>
      <c r="AB3420">
        <v>4.3</v>
      </c>
      <c r="AC3420">
        <v>4.3</v>
      </c>
      <c r="AD3420">
        <v>398.88</v>
      </c>
      <c r="AE3420">
        <v>401.15</v>
      </c>
      <c r="AF3420">
        <v>397.64</v>
      </c>
      <c r="AG3420">
        <v>400.2</v>
      </c>
      <c r="AH3420" t="s">
        <v>12</v>
      </c>
      <c r="AI3420" t="s">
        <v>12</v>
      </c>
    </row>
    <row r="3421" spans="1:35" x14ac:dyDescent="0.25">
      <c r="A3421">
        <v>1674657000</v>
      </c>
      <c r="B3421">
        <v>35.880000000000003</v>
      </c>
      <c r="C3421">
        <v>37.200000000000003</v>
      </c>
      <c r="D3421">
        <v>35.229999999999997</v>
      </c>
      <c r="E3421">
        <v>37.119999999999997</v>
      </c>
      <c r="F3421">
        <v>35.880000000000003</v>
      </c>
      <c r="G3421">
        <v>37.200000000000003</v>
      </c>
      <c r="H3421">
        <v>35.229999999999997</v>
      </c>
      <c r="I3421">
        <v>37.119999999999997</v>
      </c>
      <c r="J3421">
        <v>4072.5</v>
      </c>
      <c r="K3421">
        <v>4072.5</v>
      </c>
      <c r="L3421">
        <v>3998.5</v>
      </c>
      <c r="M3421">
        <v>4066.75</v>
      </c>
      <c r="N3421">
        <v>4039</v>
      </c>
      <c r="O3421">
        <v>4040.5</v>
      </c>
      <c r="P3421">
        <v>3963.25</v>
      </c>
      <c r="Q3421">
        <v>4032</v>
      </c>
      <c r="R3421">
        <v>3982.71</v>
      </c>
      <c r="S3421">
        <v>4019.55</v>
      </c>
      <c r="T3421">
        <v>3949.06</v>
      </c>
      <c r="U3421">
        <v>4016.21</v>
      </c>
      <c r="V3421">
        <v>4.33</v>
      </c>
      <c r="W3421">
        <v>4.33</v>
      </c>
      <c r="X3421">
        <v>4.33</v>
      </c>
      <c r="Y3421">
        <v>4.33</v>
      </c>
      <c r="Z3421">
        <v>4.3099999999999996</v>
      </c>
      <c r="AA3421">
        <v>4.3099999999999996</v>
      </c>
      <c r="AB3421">
        <v>4.3099999999999996</v>
      </c>
      <c r="AC3421">
        <v>4.3099999999999996</v>
      </c>
      <c r="AD3421">
        <v>395.95</v>
      </c>
      <c r="AE3421">
        <v>400.7</v>
      </c>
      <c r="AF3421">
        <v>393.56</v>
      </c>
      <c r="AG3421">
        <v>400.35</v>
      </c>
      <c r="AH3421" t="s">
        <v>12</v>
      </c>
      <c r="AI3421" t="s">
        <v>12</v>
      </c>
    </row>
    <row r="3422" spans="1:35" x14ac:dyDescent="0.25">
      <c r="A3422">
        <v>1674743400</v>
      </c>
      <c r="B3422">
        <v>37.85</v>
      </c>
      <c r="C3422">
        <v>38.340000000000003</v>
      </c>
      <c r="D3422">
        <v>36.99</v>
      </c>
      <c r="E3422">
        <v>38.270000000000003</v>
      </c>
      <c r="F3422">
        <v>37.85</v>
      </c>
      <c r="G3422">
        <v>38.340000000000003</v>
      </c>
      <c r="H3422">
        <v>36.99</v>
      </c>
      <c r="I3422">
        <v>38.270000000000003</v>
      </c>
      <c r="J3422">
        <v>4069.75</v>
      </c>
      <c r="K3422">
        <v>4112</v>
      </c>
      <c r="L3422">
        <v>4063.25</v>
      </c>
      <c r="M3422">
        <v>4111</v>
      </c>
      <c r="N3422">
        <v>4031</v>
      </c>
      <c r="O3422">
        <v>4077</v>
      </c>
      <c r="P3422">
        <v>4027.25</v>
      </c>
      <c r="Q3422">
        <v>4075.5</v>
      </c>
      <c r="R3422">
        <v>4036.08</v>
      </c>
      <c r="S3422">
        <v>4061.57</v>
      </c>
      <c r="T3422">
        <v>4013.29</v>
      </c>
      <c r="U3422">
        <v>4060.42</v>
      </c>
      <c r="V3422">
        <v>4.33</v>
      </c>
      <c r="W3422">
        <v>4.33</v>
      </c>
      <c r="X3422">
        <v>4.33</v>
      </c>
      <c r="Y3422">
        <v>4.33</v>
      </c>
      <c r="Z3422">
        <v>4.3</v>
      </c>
      <c r="AA3422">
        <v>4.3</v>
      </c>
      <c r="AB3422">
        <v>4.3</v>
      </c>
      <c r="AC3422">
        <v>4.3</v>
      </c>
      <c r="AD3422">
        <v>403.13</v>
      </c>
      <c r="AE3422">
        <v>404.92</v>
      </c>
      <c r="AF3422">
        <v>400.03</v>
      </c>
      <c r="AG3422">
        <v>404.75</v>
      </c>
      <c r="AH3422" t="s">
        <v>12</v>
      </c>
      <c r="AI3422" t="s">
        <v>12</v>
      </c>
    </row>
    <row r="3423" spans="1:35" x14ac:dyDescent="0.25">
      <c r="A3423">
        <v>1674829800</v>
      </c>
      <c r="B3423">
        <v>37.99</v>
      </c>
      <c r="C3423">
        <v>39.257199999999997</v>
      </c>
      <c r="D3423">
        <v>37.92</v>
      </c>
      <c r="E3423">
        <v>38.549999999999997</v>
      </c>
      <c r="F3423">
        <v>37.99</v>
      </c>
      <c r="G3423">
        <v>39.257199999999997</v>
      </c>
      <c r="H3423">
        <v>37.92</v>
      </c>
      <c r="I3423">
        <v>38.549999999999997</v>
      </c>
      <c r="J3423">
        <v>4102.5</v>
      </c>
      <c r="K3423">
        <v>4145</v>
      </c>
      <c r="L3423">
        <v>4093.25</v>
      </c>
      <c r="M3423">
        <v>4120</v>
      </c>
      <c r="N3423">
        <v>4065</v>
      </c>
      <c r="O3423">
        <v>4109.25</v>
      </c>
      <c r="P3423">
        <v>4057.25</v>
      </c>
      <c r="Q3423">
        <v>4084.25</v>
      </c>
      <c r="R3423">
        <v>4053.72</v>
      </c>
      <c r="S3423">
        <v>4094.21</v>
      </c>
      <c r="T3423">
        <v>4048.7</v>
      </c>
      <c r="U3423">
        <v>4070.57</v>
      </c>
      <c r="V3423" t="s">
        <v>12</v>
      </c>
      <c r="W3423" t="s">
        <v>12</v>
      </c>
      <c r="X3423" t="s">
        <v>12</v>
      </c>
      <c r="Y3423" t="s">
        <v>12</v>
      </c>
      <c r="Z3423" t="s">
        <v>12</v>
      </c>
      <c r="AA3423" t="s">
        <v>12</v>
      </c>
      <c r="AB3423" t="s">
        <v>12</v>
      </c>
      <c r="AC3423" t="s">
        <v>12</v>
      </c>
      <c r="AD3423">
        <v>403.65499999999997</v>
      </c>
      <c r="AE3423">
        <v>408.16</v>
      </c>
      <c r="AF3423">
        <v>403.44</v>
      </c>
      <c r="AG3423">
        <v>405.68</v>
      </c>
      <c r="AH3423" t="s">
        <v>12</v>
      </c>
      <c r="AI3423" t="s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75203-0881-4DF6-BEE4-27EDA0C8D95E}">
  <dimension ref="A1:J1853"/>
  <sheetViews>
    <sheetView topLeftCell="A1817" workbookViewId="0">
      <selection activeCell="C1853" sqref="C1853"/>
    </sheetView>
  </sheetViews>
  <sheetFormatPr defaultRowHeight="15" x14ac:dyDescent="0.25"/>
  <cols>
    <col min="1" max="1" width="30.5703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</v>
      </c>
      <c r="G1" t="s">
        <v>11</v>
      </c>
      <c r="J1" t="s">
        <v>53</v>
      </c>
    </row>
    <row r="2" spans="1:10" x14ac:dyDescent="0.25">
      <c r="A2">
        <v>-3121545600</v>
      </c>
      <c r="B2">
        <v>5.86</v>
      </c>
      <c r="C2">
        <v>5.86</v>
      </c>
      <c r="D2">
        <v>5.86</v>
      </c>
      <c r="E2">
        <v>5.86</v>
      </c>
      <c r="F2" t="s">
        <v>12</v>
      </c>
      <c r="G2" t="s">
        <v>12</v>
      </c>
    </row>
    <row r="3" spans="1:10" x14ac:dyDescent="0.25">
      <c r="A3">
        <v>-3119126400</v>
      </c>
      <c r="B3">
        <v>5.78</v>
      </c>
      <c r="C3">
        <v>5.78</v>
      </c>
      <c r="D3">
        <v>5.78</v>
      </c>
      <c r="E3">
        <v>5.78</v>
      </c>
      <c r="F3" t="s">
        <v>12</v>
      </c>
      <c r="G3" t="s">
        <v>12</v>
      </c>
    </row>
    <row r="4" spans="1:10" x14ac:dyDescent="0.25">
      <c r="A4">
        <v>-3116448000</v>
      </c>
      <c r="B4">
        <v>5.64</v>
      </c>
      <c r="C4">
        <v>5.64</v>
      </c>
      <c r="D4">
        <v>5.64</v>
      </c>
      <c r="E4">
        <v>5.64</v>
      </c>
      <c r="F4" t="s">
        <v>12</v>
      </c>
      <c r="G4" t="s">
        <v>12</v>
      </c>
    </row>
    <row r="5" spans="1:10" x14ac:dyDescent="0.25">
      <c r="A5">
        <v>-3113856000</v>
      </c>
      <c r="B5">
        <v>5.49</v>
      </c>
      <c r="C5">
        <v>5.49</v>
      </c>
      <c r="D5">
        <v>5.49</v>
      </c>
      <c r="E5">
        <v>5.49</v>
      </c>
      <c r="F5" t="s">
        <v>12</v>
      </c>
      <c r="G5" t="s">
        <v>12</v>
      </c>
    </row>
    <row r="6" spans="1:10" x14ac:dyDescent="0.25">
      <c r="A6">
        <v>-3111177600</v>
      </c>
      <c r="B6">
        <v>5.35</v>
      </c>
      <c r="C6">
        <v>5.35</v>
      </c>
      <c r="D6">
        <v>5.35</v>
      </c>
      <c r="E6">
        <v>5.35</v>
      </c>
      <c r="F6" t="s">
        <v>12</v>
      </c>
      <c r="G6" t="s">
        <v>12</v>
      </c>
    </row>
    <row r="7" spans="1:10" x14ac:dyDescent="0.25">
      <c r="A7">
        <v>-3108585600</v>
      </c>
      <c r="B7">
        <v>5.39</v>
      </c>
      <c r="C7">
        <v>5.39</v>
      </c>
      <c r="D7">
        <v>5.39</v>
      </c>
      <c r="E7">
        <v>5.39</v>
      </c>
      <c r="F7" t="s">
        <v>12</v>
      </c>
      <c r="G7" t="s">
        <v>12</v>
      </c>
    </row>
    <row r="8" spans="1:10" x14ac:dyDescent="0.25">
      <c r="A8">
        <v>-3105907200</v>
      </c>
      <c r="B8">
        <v>5.5</v>
      </c>
      <c r="C8">
        <v>5.5</v>
      </c>
      <c r="D8">
        <v>5.5</v>
      </c>
      <c r="E8">
        <v>5.5</v>
      </c>
      <c r="F8" t="s">
        <v>12</v>
      </c>
      <c r="G8" t="s">
        <v>12</v>
      </c>
    </row>
    <row r="9" spans="1:10" x14ac:dyDescent="0.25">
      <c r="A9">
        <v>-3103228800</v>
      </c>
      <c r="B9">
        <v>5.43</v>
      </c>
      <c r="C9">
        <v>5.43</v>
      </c>
      <c r="D9">
        <v>5.43</v>
      </c>
      <c r="E9">
        <v>5.43</v>
      </c>
      <c r="F9" t="s">
        <v>12</v>
      </c>
      <c r="G9" t="s">
        <v>12</v>
      </c>
    </row>
    <row r="10" spans="1:10" x14ac:dyDescent="0.25">
      <c r="A10">
        <v>-3100636800</v>
      </c>
      <c r="B10">
        <v>5.37</v>
      </c>
      <c r="C10">
        <v>5.37</v>
      </c>
      <c r="D10">
        <v>5.37</v>
      </c>
      <c r="E10">
        <v>5.37</v>
      </c>
      <c r="F10" t="s">
        <v>12</v>
      </c>
      <c r="G10" t="s">
        <v>12</v>
      </c>
    </row>
    <row r="11" spans="1:10" x14ac:dyDescent="0.25">
      <c r="A11">
        <v>-3097958400</v>
      </c>
      <c r="B11">
        <v>5.66</v>
      </c>
      <c r="C11">
        <v>5.66</v>
      </c>
      <c r="D11">
        <v>5.66</v>
      </c>
      <c r="E11">
        <v>5.66</v>
      </c>
      <c r="F11" t="s">
        <v>12</v>
      </c>
      <c r="G11" t="s">
        <v>12</v>
      </c>
    </row>
    <row r="12" spans="1:10" x14ac:dyDescent="0.25">
      <c r="A12">
        <v>-3095366400</v>
      </c>
      <c r="B12">
        <v>5.6</v>
      </c>
      <c r="C12">
        <v>5.6</v>
      </c>
      <c r="D12">
        <v>5.6</v>
      </c>
      <c r="E12">
        <v>5.6</v>
      </c>
      <c r="F12" t="s">
        <v>12</v>
      </c>
      <c r="G12" t="s">
        <v>12</v>
      </c>
    </row>
    <row r="13" spans="1:10" x14ac:dyDescent="0.25">
      <c r="A13">
        <v>-3092688000</v>
      </c>
      <c r="B13">
        <v>5.49</v>
      </c>
      <c r="C13">
        <v>5.49</v>
      </c>
      <c r="D13">
        <v>5.49</v>
      </c>
      <c r="E13">
        <v>5.49</v>
      </c>
      <c r="F13" t="s">
        <v>12</v>
      </c>
      <c r="G13" t="s">
        <v>12</v>
      </c>
    </row>
    <row r="14" spans="1:10" x14ac:dyDescent="0.25">
      <c r="A14">
        <v>-3090009600</v>
      </c>
      <c r="B14">
        <v>5.42</v>
      </c>
      <c r="C14">
        <v>5.42</v>
      </c>
      <c r="D14">
        <v>5.42</v>
      </c>
      <c r="E14">
        <v>5.42</v>
      </c>
      <c r="F14" t="s">
        <v>12</v>
      </c>
      <c r="G14" t="s">
        <v>12</v>
      </c>
    </row>
    <row r="15" spans="1:10" x14ac:dyDescent="0.25">
      <c r="A15">
        <v>-3087504000</v>
      </c>
      <c r="B15">
        <v>5.47</v>
      </c>
      <c r="C15">
        <v>5.47</v>
      </c>
      <c r="D15">
        <v>5.47</v>
      </c>
      <c r="E15">
        <v>5.47</v>
      </c>
      <c r="F15" t="s">
        <v>12</v>
      </c>
      <c r="G15" t="s">
        <v>12</v>
      </c>
    </row>
    <row r="16" spans="1:10" x14ac:dyDescent="0.25">
      <c r="A16">
        <v>-3084825600</v>
      </c>
      <c r="B16">
        <v>5.36</v>
      </c>
      <c r="C16">
        <v>5.36</v>
      </c>
      <c r="D16">
        <v>5.36</v>
      </c>
      <c r="E16">
        <v>5.36</v>
      </c>
      <c r="F16" t="s">
        <v>12</v>
      </c>
      <c r="G16" t="s">
        <v>12</v>
      </c>
    </row>
    <row r="17" spans="1:7" x14ac:dyDescent="0.25">
      <c r="A17">
        <v>-3082233600</v>
      </c>
      <c r="B17">
        <v>5.28</v>
      </c>
      <c r="C17">
        <v>5.28</v>
      </c>
      <c r="D17">
        <v>5.28</v>
      </c>
      <c r="E17">
        <v>5.28</v>
      </c>
      <c r="F17" t="s">
        <v>12</v>
      </c>
      <c r="G17" t="s">
        <v>12</v>
      </c>
    </row>
    <row r="18" spans="1:7" x14ac:dyDescent="0.25">
      <c r="A18">
        <v>-3079555200</v>
      </c>
      <c r="B18">
        <v>5.34</v>
      </c>
      <c r="C18">
        <v>5.34</v>
      </c>
      <c r="D18">
        <v>5.34</v>
      </c>
      <c r="E18">
        <v>5.34</v>
      </c>
      <c r="F18" t="s">
        <v>12</v>
      </c>
      <c r="G18" t="s">
        <v>12</v>
      </c>
    </row>
    <row r="19" spans="1:7" x14ac:dyDescent="0.25">
      <c r="A19">
        <v>-3076963200</v>
      </c>
      <c r="B19">
        <v>5.46</v>
      </c>
      <c r="C19">
        <v>5.46</v>
      </c>
      <c r="D19">
        <v>5.46</v>
      </c>
      <c r="E19">
        <v>5.46</v>
      </c>
      <c r="F19" t="s">
        <v>12</v>
      </c>
      <c r="G19" t="s">
        <v>12</v>
      </c>
    </row>
    <row r="20" spans="1:7" x14ac:dyDescent="0.25">
      <c r="A20">
        <v>-3074284800</v>
      </c>
      <c r="B20">
        <v>5.55</v>
      </c>
      <c r="C20">
        <v>5.55</v>
      </c>
      <c r="D20">
        <v>5.55</v>
      </c>
      <c r="E20">
        <v>5.55</v>
      </c>
      <c r="F20" t="s">
        <v>12</v>
      </c>
      <c r="G20" t="s">
        <v>12</v>
      </c>
    </row>
    <row r="21" spans="1:7" x14ac:dyDescent="0.25">
      <c r="A21">
        <v>-3071606400</v>
      </c>
      <c r="B21">
        <v>5.69</v>
      </c>
      <c r="C21">
        <v>5.69</v>
      </c>
      <c r="D21">
        <v>5.69</v>
      </c>
      <c r="E21">
        <v>5.69</v>
      </c>
      <c r="F21" t="s">
        <v>12</v>
      </c>
      <c r="G21" t="s">
        <v>12</v>
      </c>
    </row>
    <row r="22" spans="1:7" x14ac:dyDescent="0.25">
      <c r="A22">
        <v>-3069014400</v>
      </c>
      <c r="B22">
        <v>5.86</v>
      </c>
      <c r="C22">
        <v>5.86</v>
      </c>
      <c r="D22">
        <v>5.86</v>
      </c>
      <c r="E22">
        <v>5.86</v>
      </c>
      <c r="F22" t="s">
        <v>12</v>
      </c>
      <c r="G22" t="s">
        <v>12</v>
      </c>
    </row>
    <row r="23" spans="1:7" x14ac:dyDescent="0.25">
      <c r="A23">
        <v>-3066336000</v>
      </c>
      <c r="B23">
        <v>5.9</v>
      </c>
      <c r="C23">
        <v>5.9</v>
      </c>
      <c r="D23">
        <v>5.9</v>
      </c>
      <c r="E23">
        <v>5.9</v>
      </c>
      <c r="F23" t="s">
        <v>12</v>
      </c>
      <c r="G23" t="s">
        <v>12</v>
      </c>
    </row>
    <row r="24" spans="1:7" x14ac:dyDescent="0.25">
      <c r="A24">
        <v>-3063744000</v>
      </c>
      <c r="B24">
        <v>5.99</v>
      </c>
      <c r="C24">
        <v>5.99</v>
      </c>
      <c r="D24">
        <v>5.99</v>
      </c>
      <c r="E24">
        <v>5.99</v>
      </c>
      <c r="F24" t="s">
        <v>12</v>
      </c>
      <c r="G24" t="s">
        <v>12</v>
      </c>
    </row>
    <row r="25" spans="1:7" x14ac:dyDescent="0.25">
      <c r="A25">
        <v>-3061065600</v>
      </c>
      <c r="B25">
        <v>5.92</v>
      </c>
      <c r="C25">
        <v>5.92</v>
      </c>
      <c r="D25">
        <v>5.92</v>
      </c>
      <c r="E25">
        <v>5.92</v>
      </c>
      <c r="F25" t="s">
        <v>12</v>
      </c>
      <c r="G25" t="s">
        <v>12</v>
      </c>
    </row>
    <row r="26" spans="1:7" x14ac:dyDescent="0.25">
      <c r="A26">
        <v>-3058387200</v>
      </c>
      <c r="B26">
        <v>5.92</v>
      </c>
      <c r="C26">
        <v>5.92</v>
      </c>
      <c r="D26">
        <v>5.92</v>
      </c>
      <c r="E26">
        <v>5.92</v>
      </c>
      <c r="F26" t="s">
        <v>12</v>
      </c>
      <c r="G26" t="s">
        <v>12</v>
      </c>
    </row>
    <row r="27" spans="1:7" x14ac:dyDescent="0.25">
      <c r="A27">
        <v>-3055968000</v>
      </c>
      <c r="B27">
        <v>5.92</v>
      </c>
      <c r="C27">
        <v>5.92</v>
      </c>
      <c r="D27">
        <v>5.92</v>
      </c>
      <c r="E27">
        <v>5.92</v>
      </c>
      <c r="F27" t="s">
        <v>12</v>
      </c>
      <c r="G27" t="s">
        <v>12</v>
      </c>
    </row>
    <row r="28" spans="1:7" x14ac:dyDescent="0.25">
      <c r="A28">
        <v>-3053289600</v>
      </c>
      <c r="B28">
        <v>6.02</v>
      </c>
      <c r="C28">
        <v>6.02</v>
      </c>
      <c r="D28">
        <v>6.02</v>
      </c>
      <c r="E28">
        <v>6.02</v>
      </c>
      <c r="F28" t="s">
        <v>12</v>
      </c>
      <c r="G28" t="s">
        <v>12</v>
      </c>
    </row>
    <row r="29" spans="1:7" x14ac:dyDescent="0.25">
      <c r="A29">
        <v>-3050697600</v>
      </c>
      <c r="B29">
        <v>6.15</v>
      </c>
      <c r="C29">
        <v>6.15</v>
      </c>
      <c r="D29">
        <v>6.15</v>
      </c>
      <c r="E29">
        <v>6.15</v>
      </c>
      <c r="F29" t="s">
        <v>12</v>
      </c>
      <c r="G29" t="s">
        <v>12</v>
      </c>
    </row>
    <row r="30" spans="1:7" x14ac:dyDescent="0.25">
      <c r="A30">
        <v>-3048019200</v>
      </c>
      <c r="B30">
        <v>6.19</v>
      </c>
      <c r="C30">
        <v>6.19</v>
      </c>
      <c r="D30">
        <v>6.19</v>
      </c>
      <c r="E30">
        <v>6.19</v>
      </c>
      <c r="F30" t="s">
        <v>12</v>
      </c>
      <c r="G30" t="s">
        <v>12</v>
      </c>
    </row>
    <row r="31" spans="1:7" x14ac:dyDescent="0.25">
      <c r="A31">
        <v>-3045427200</v>
      </c>
      <c r="B31">
        <v>6.33</v>
      </c>
      <c r="C31">
        <v>6.33</v>
      </c>
      <c r="D31">
        <v>6.33</v>
      </c>
      <c r="E31">
        <v>6.33</v>
      </c>
      <c r="F31" t="s">
        <v>12</v>
      </c>
      <c r="G31" t="s">
        <v>12</v>
      </c>
    </row>
    <row r="32" spans="1:7" x14ac:dyDescent="0.25">
      <c r="A32">
        <v>-3042748800</v>
      </c>
      <c r="B32">
        <v>6.39</v>
      </c>
      <c r="C32">
        <v>6.39</v>
      </c>
      <c r="D32">
        <v>6.39</v>
      </c>
      <c r="E32">
        <v>6.39</v>
      </c>
      <c r="F32" t="s">
        <v>12</v>
      </c>
      <c r="G32" t="s">
        <v>12</v>
      </c>
    </row>
    <row r="33" spans="1:7" x14ac:dyDescent="0.25">
      <c r="A33">
        <v>-3040070400</v>
      </c>
      <c r="B33">
        <v>6.44</v>
      </c>
      <c r="C33">
        <v>6.44</v>
      </c>
      <c r="D33">
        <v>6.44</v>
      </c>
      <c r="E33">
        <v>6.44</v>
      </c>
      <c r="F33" t="s">
        <v>12</v>
      </c>
      <c r="G33" t="s">
        <v>12</v>
      </c>
    </row>
    <row r="34" spans="1:7" x14ac:dyDescent="0.25">
      <c r="A34">
        <v>-3037478400</v>
      </c>
      <c r="B34">
        <v>7.03</v>
      </c>
      <c r="C34">
        <v>7.03</v>
      </c>
      <c r="D34">
        <v>7.03</v>
      </c>
      <c r="E34">
        <v>7.03</v>
      </c>
      <c r="F34" t="s">
        <v>12</v>
      </c>
      <c r="G34" t="s">
        <v>12</v>
      </c>
    </row>
    <row r="35" spans="1:7" x14ac:dyDescent="0.25">
      <c r="A35">
        <v>-3034800000</v>
      </c>
      <c r="B35">
        <v>7.76</v>
      </c>
      <c r="C35">
        <v>7.76</v>
      </c>
      <c r="D35">
        <v>7.76</v>
      </c>
      <c r="E35">
        <v>7.76</v>
      </c>
      <c r="F35" t="s">
        <v>12</v>
      </c>
      <c r="G35" t="s">
        <v>12</v>
      </c>
    </row>
    <row r="36" spans="1:7" x14ac:dyDescent="0.25">
      <c r="A36">
        <v>-3032208000</v>
      </c>
      <c r="B36">
        <v>8.11</v>
      </c>
      <c r="C36">
        <v>8.11</v>
      </c>
      <c r="D36">
        <v>8.11</v>
      </c>
      <c r="E36">
        <v>8.11</v>
      </c>
      <c r="F36" t="s">
        <v>12</v>
      </c>
      <c r="G36" t="s">
        <v>12</v>
      </c>
    </row>
    <row r="37" spans="1:7" x14ac:dyDescent="0.25">
      <c r="A37">
        <v>-3029529600</v>
      </c>
      <c r="B37">
        <v>7.47</v>
      </c>
      <c r="C37">
        <v>7.47</v>
      </c>
      <c r="D37">
        <v>7.47</v>
      </c>
      <c r="E37">
        <v>7.47</v>
      </c>
      <c r="F37" t="s">
        <v>12</v>
      </c>
      <c r="G37" t="s">
        <v>12</v>
      </c>
    </row>
    <row r="38" spans="1:7" x14ac:dyDescent="0.25">
      <c r="A38">
        <v>-3026851200</v>
      </c>
      <c r="B38">
        <v>7.08</v>
      </c>
      <c r="C38">
        <v>7.08</v>
      </c>
      <c r="D38">
        <v>7.08</v>
      </c>
      <c r="E38">
        <v>7.08</v>
      </c>
      <c r="F38" t="s">
        <v>12</v>
      </c>
      <c r="G38" t="s">
        <v>12</v>
      </c>
    </row>
    <row r="39" spans="1:7" x14ac:dyDescent="0.25">
      <c r="A39">
        <v>-3024432000</v>
      </c>
      <c r="B39">
        <v>6.88</v>
      </c>
      <c r="C39">
        <v>6.88</v>
      </c>
      <c r="D39">
        <v>6.88</v>
      </c>
      <c r="E39">
        <v>6.88</v>
      </c>
      <c r="F39" t="s">
        <v>12</v>
      </c>
      <c r="G39" t="s">
        <v>12</v>
      </c>
    </row>
    <row r="40" spans="1:7" x14ac:dyDescent="0.25">
      <c r="A40">
        <v>-3021753600</v>
      </c>
      <c r="B40">
        <v>6.98</v>
      </c>
      <c r="C40">
        <v>6.98</v>
      </c>
      <c r="D40">
        <v>6.98</v>
      </c>
      <c r="E40">
        <v>6.98</v>
      </c>
      <c r="F40" t="s">
        <v>12</v>
      </c>
      <c r="G40" t="s">
        <v>12</v>
      </c>
    </row>
    <row r="41" spans="1:7" x14ac:dyDescent="0.25">
      <c r="A41">
        <v>-3019161600</v>
      </c>
      <c r="B41">
        <v>7.17</v>
      </c>
      <c r="C41">
        <v>7.17</v>
      </c>
      <c r="D41">
        <v>7.17</v>
      </c>
      <c r="E41">
        <v>7.17</v>
      </c>
      <c r="F41" t="s">
        <v>12</v>
      </c>
      <c r="G41" t="s">
        <v>12</v>
      </c>
    </row>
    <row r="42" spans="1:7" x14ac:dyDescent="0.25">
      <c r="A42">
        <v>-3016483200</v>
      </c>
      <c r="B42">
        <v>7.37</v>
      </c>
      <c r="C42">
        <v>7.37</v>
      </c>
      <c r="D42">
        <v>7.37</v>
      </c>
      <c r="E42">
        <v>7.37</v>
      </c>
      <c r="F42" t="s">
        <v>12</v>
      </c>
      <c r="G42" t="s">
        <v>12</v>
      </c>
    </row>
    <row r="43" spans="1:7" x14ac:dyDescent="0.25">
      <c r="A43">
        <v>-3013891200</v>
      </c>
      <c r="B43">
        <v>7.4</v>
      </c>
      <c r="C43">
        <v>7.4</v>
      </c>
      <c r="D43">
        <v>7.4</v>
      </c>
      <c r="E43">
        <v>7.4</v>
      </c>
      <c r="F43" t="s">
        <v>12</v>
      </c>
      <c r="G43" t="s">
        <v>12</v>
      </c>
    </row>
    <row r="44" spans="1:7" x14ac:dyDescent="0.25">
      <c r="A44">
        <v>-3011212800</v>
      </c>
      <c r="B44">
        <v>7.4</v>
      </c>
      <c r="C44">
        <v>7.4</v>
      </c>
      <c r="D44">
        <v>7.4</v>
      </c>
      <c r="E44">
        <v>7.4</v>
      </c>
      <c r="F44" t="s">
        <v>12</v>
      </c>
      <c r="G44" t="s">
        <v>12</v>
      </c>
    </row>
    <row r="45" spans="1:7" x14ac:dyDescent="0.25">
      <c r="A45">
        <v>-3008534400</v>
      </c>
      <c r="B45">
        <v>7.38</v>
      </c>
      <c r="C45">
        <v>7.38</v>
      </c>
      <c r="D45">
        <v>7.38</v>
      </c>
      <c r="E45">
        <v>7.38</v>
      </c>
      <c r="F45" t="s">
        <v>12</v>
      </c>
      <c r="G45" t="s">
        <v>12</v>
      </c>
    </row>
    <row r="46" spans="1:7" x14ac:dyDescent="0.25">
      <c r="A46">
        <v>-3005942400</v>
      </c>
      <c r="B46">
        <v>7.27</v>
      </c>
      <c r="C46">
        <v>7.27</v>
      </c>
      <c r="D46">
        <v>7.27</v>
      </c>
      <c r="E46">
        <v>7.27</v>
      </c>
      <c r="F46" t="s">
        <v>12</v>
      </c>
      <c r="G46" t="s">
        <v>12</v>
      </c>
    </row>
    <row r="47" spans="1:7" x14ac:dyDescent="0.25">
      <c r="A47">
        <v>-3003264000</v>
      </c>
      <c r="B47">
        <v>7.28</v>
      </c>
      <c r="C47">
        <v>7.28</v>
      </c>
      <c r="D47">
        <v>7.28</v>
      </c>
      <c r="E47">
        <v>7.28</v>
      </c>
      <c r="F47" t="s">
        <v>12</v>
      </c>
      <c r="G47" t="s">
        <v>12</v>
      </c>
    </row>
    <row r="48" spans="1:7" x14ac:dyDescent="0.25">
      <c r="A48">
        <v>-3000672000</v>
      </c>
      <c r="B48">
        <v>7.22</v>
      </c>
      <c r="C48">
        <v>7.22</v>
      </c>
      <c r="D48">
        <v>7.22</v>
      </c>
      <c r="E48">
        <v>7.22</v>
      </c>
      <c r="F48" t="s">
        <v>12</v>
      </c>
      <c r="G48" t="s">
        <v>12</v>
      </c>
    </row>
    <row r="49" spans="1:7" x14ac:dyDescent="0.25">
      <c r="A49">
        <v>-2997993600</v>
      </c>
      <c r="B49">
        <v>7.27</v>
      </c>
      <c r="C49">
        <v>7.27</v>
      </c>
      <c r="D49">
        <v>7.27</v>
      </c>
      <c r="E49">
        <v>7.27</v>
      </c>
      <c r="F49" t="s">
        <v>12</v>
      </c>
      <c r="G49" t="s">
        <v>12</v>
      </c>
    </row>
    <row r="50" spans="1:7" x14ac:dyDescent="0.25">
      <c r="A50">
        <v>-2995315200</v>
      </c>
      <c r="B50">
        <v>7.21</v>
      </c>
      <c r="C50">
        <v>7.21</v>
      </c>
      <c r="D50">
        <v>7.21</v>
      </c>
      <c r="E50">
        <v>7.21</v>
      </c>
      <c r="F50" t="s">
        <v>12</v>
      </c>
      <c r="G50" t="s">
        <v>12</v>
      </c>
    </row>
    <row r="51" spans="1:7" x14ac:dyDescent="0.25">
      <c r="A51">
        <v>-2992896000</v>
      </c>
      <c r="B51">
        <v>7.17</v>
      </c>
      <c r="C51">
        <v>7.17</v>
      </c>
      <c r="D51">
        <v>7.17</v>
      </c>
      <c r="E51">
        <v>7.17</v>
      </c>
      <c r="F51" t="s">
        <v>12</v>
      </c>
      <c r="G51" t="s">
        <v>12</v>
      </c>
    </row>
    <row r="52" spans="1:7" x14ac:dyDescent="0.25">
      <c r="A52">
        <v>-2990217600</v>
      </c>
      <c r="B52">
        <v>7.03</v>
      </c>
      <c r="C52">
        <v>7.03</v>
      </c>
      <c r="D52">
        <v>7.03</v>
      </c>
      <c r="E52">
        <v>7.03</v>
      </c>
      <c r="F52" t="s">
        <v>12</v>
      </c>
      <c r="G52" t="s">
        <v>12</v>
      </c>
    </row>
    <row r="53" spans="1:7" x14ac:dyDescent="0.25">
      <c r="A53">
        <v>-2987625600</v>
      </c>
      <c r="B53">
        <v>6.88</v>
      </c>
      <c r="C53">
        <v>6.88</v>
      </c>
      <c r="D53">
        <v>6.88</v>
      </c>
      <c r="E53">
        <v>6.88</v>
      </c>
      <c r="F53" t="s">
        <v>12</v>
      </c>
      <c r="G53" t="s">
        <v>12</v>
      </c>
    </row>
    <row r="54" spans="1:7" x14ac:dyDescent="0.25">
      <c r="A54">
        <v>-2984947200</v>
      </c>
      <c r="B54">
        <v>7.1</v>
      </c>
      <c r="C54">
        <v>7.1</v>
      </c>
      <c r="D54">
        <v>7.1</v>
      </c>
      <c r="E54">
        <v>7.1</v>
      </c>
      <c r="F54" t="s">
        <v>12</v>
      </c>
      <c r="G54" t="s">
        <v>12</v>
      </c>
    </row>
    <row r="55" spans="1:7" x14ac:dyDescent="0.25">
      <c r="A55">
        <v>-2982355200</v>
      </c>
      <c r="B55">
        <v>7.19</v>
      </c>
      <c r="C55">
        <v>7.19</v>
      </c>
      <c r="D55">
        <v>7.19</v>
      </c>
      <c r="E55">
        <v>7.19</v>
      </c>
      <c r="F55" t="s">
        <v>12</v>
      </c>
      <c r="G55" t="s">
        <v>12</v>
      </c>
    </row>
    <row r="56" spans="1:7" x14ac:dyDescent="0.25">
      <c r="A56">
        <v>-2979676800</v>
      </c>
      <c r="B56">
        <v>7.12</v>
      </c>
      <c r="C56">
        <v>7.12</v>
      </c>
      <c r="D56">
        <v>7.12</v>
      </c>
      <c r="E56">
        <v>7.12</v>
      </c>
      <c r="F56" t="s">
        <v>12</v>
      </c>
      <c r="G56" t="s">
        <v>12</v>
      </c>
    </row>
    <row r="57" spans="1:7" x14ac:dyDescent="0.25">
      <c r="A57">
        <v>-2976998400</v>
      </c>
      <c r="B57">
        <v>7.03</v>
      </c>
      <c r="C57">
        <v>7.03</v>
      </c>
      <c r="D57">
        <v>7.03</v>
      </c>
      <c r="E57">
        <v>7.03</v>
      </c>
      <c r="F57" t="s">
        <v>12</v>
      </c>
      <c r="G57" t="s">
        <v>12</v>
      </c>
    </row>
    <row r="58" spans="1:7" x14ac:dyDescent="0.25">
      <c r="A58">
        <v>-2974406400</v>
      </c>
      <c r="B58">
        <v>7.04</v>
      </c>
      <c r="C58">
        <v>7.04</v>
      </c>
      <c r="D58">
        <v>7.04</v>
      </c>
      <c r="E58">
        <v>7.04</v>
      </c>
      <c r="F58" t="s">
        <v>12</v>
      </c>
      <c r="G58" t="s">
        <v>12</v>
      </c>
    </row>
    <row r="59" spans="1:7" x14ac:dyDescent="0.25">
      <c r="A59">
        <v>-2971728000</v>
      </c>
      <c r="B59">
        <v>7.09</v>
      </c>
      <c r="C59">
        <v>7.09</v>
      </c>
      <c r="D59">
        <v>7.09</v>
      </c>
      <c r="E59">
        <v>7.09</v>
      </c>
      <c r="F59" t="s">
        <v>12</v>
      </c>
      <c r="G59" t="s">
        <v>12</v>
      </c>
    </row>
    <row r="60" spans="1:7" x14ac:dyDescent="0.25">
      <c r="A60">
        <v>-2969136000</v>
      </c>
      <c r="B60">
        <v>6.92</v>
      </c>
      <c r="C60">
        <v>6.92</v>
      </c>
      <c r="D60">
        <v>6.92</v>
      </c>
      <c r="E60">
        <v>6.92</v>
      </c>
      <c r="F60" t="s">
        <v>12</v>
      </c>
      <c r="G60" t="s">
        <v>12</v>
      </c>
    </row>
    <row r="61" spans="1:7" x14ac:dyDescent="0.25">
      <c r="A61">
        <v>-2966457600</v>
      </c>
      <c r="B61">
        <v>6.86</v>
      </c>
      <c r="C61">
        <v>6.86</v>
      </c>
      <c r="D61">
        <v>6.86</v>
      </c>
      <c r="E61">
        <v>6.86</v>
      </c>
      <c r="F61" t="s">
        <v>12</v>
      </c>
      <c r="G61" t="s">
        <v>12</v>
      </c>
    </row>
    <row r="62" spans="1:7" x14ac:dyDescent="0.25">
      <c r="A62">
        <v>-2963779200</v>
      </c>
      <c r="B62">
        <v>6.73</v>
      </c>
      <c r="C62">
        <v>6.73</v>
      </c>
      <c r="D62">
        <v>6.73</v>
      </c>
      <c r="E62">
        <v>6.73</v>
      </c>
      <c r="F62" t="s">
        <v>12</v>
      </c>
      <c r="G62" t="s">
        <v>12</v>
      </c>
    </row>
    <row r="63" spans="1:7" x14ac:dyDescent="0.25">
      <c r="A63">
        <v>-2961273600</v>
      </c>
      <c r="B63">
        <v>6.64</v>
      </c>
      <c r="C63">
        <v>6.64</v>
      </c>
      <c r="D63">
        <v>6.64</v>
      </c>
      <c r="E63">
        <v>6.64</v>
      </c>
      <c r="F63" t="s">
        <v>12</v>
      </c>
      <c r="G63" t="s">
        <v>12</v>
      </c>
    </row>
    <row r="64" spans="1:7" x14ac:dyDescent="0.25">
      <c r="A64">
        <v>-2958595200</v>
      </c>
      <c r="B64">
        <v>6.65</v>
      </c>
      <c r="C64">
        <v>6.65</v>
      </c>
      <c r="D64">
        <v>6.65</v>
      </c>
      <c r="E64">
        <v>6.65</v>
      </c>
      <c r="F64" t="s">
        <v>12</v>
      </c>
      <c r="G64" t="s">
        <v>12</v>
      </c>
    </row>
    <row r="65" spans="1:7" x14ac:dyDescent="0.25">
      <c r="A65">
        <v>-2956003200</v>
      </c>
      <c r="B65">
        <v>6.91</v>
      </c>
      <c r="C65">
        <v>6.91</v>
      </c>
      <c r="D65">
        <v>6.91</v>
      </c>
      <c r="E65">
        <v>6.91</v>
      </c>
      <c r="F65" t="s">
        <v>12</v>
      </c>
      <c r="G65" t="s">
        <v>12</v>
      </c>
    </row>
    <row r="66" spans="1:7" x14ac:dyDescent="0.25">
      <c r="A66">
        <v>-2953324800</v>
      </c>
      <c r="B66">
        <v>7.18</v>
      </c>
      <c r="C66">
        <v>7.18</v>
      </c>
      <c r="D66">
        <v>7.18</v>
      </c>
      <c r="E66">
        <v>7.18</v>
      </c>
      <c r="F66" t="s">
        <v>12</v>
      </c>
      <c r="G66" t="s">
        <v>12</v>
      </c>
    </row>
    <row r="67" spans="1:7" x14ac:dyDescent="0.25">
      <c r="A67">
        <v>-2950732800</v>
      </c>
      <c r="B67">
        <v>7.23</v>
      </c>
      <c r="C67">
        <v>7.23</v>
      </c>
      <c r="D67">
        <v>7.23</v>
      </c>
      <c r="E67">
        <v>7.23</v>
      </c>
      <c r="F67" t="s">
        <v>12</v>
      </c>
      <c r="G67" t="s">
        <v>12</v>
      </c>
    </row>
    <row r="68" spans="1:7" x14ac:dyDescent="0.25">
      <c r="A68">
        <v>-2948054400</v>
      </c>
      <c r="B68">
        <v>7.32</v>
      </c>
      <c r="C68">
        <v>7.32</v>
      </c>
      <c r="D68">
        <v>7.32</v>
      </c>
      <c r="E68">
        <v>7.32</v>
      </c>
      <c r="F68" t="s">
        <v>12</v>
      </c>
      <c r="G68" t="s">
        <v>12</v>
      </c>
    </row>
    <row r="69" spans="1:7" x14ac:dyDescent="0.25">
      <c r="A69">
        <v>-2945376000</v>
      </c>
      <c r="B69">
        <v>7.63</v>
      </c>
      <c r="C69">
        <v>7.63</v>
      </c>
      <c r="D69">
        <v>7.63</v>
      </c>
      <c r="E69">
        <v>7.63</v>
      </c>
      <c r="F69" t="s">
        <v>12</v>
      </c>
      <c r="G69" t="s">
        <v>12</v>
      </c>
    </row>
    <row r="70" spans="1:7" x14ac:dyDescent="0.25">
      <c r="A70">
        <v>-2942784000</v>
      </c>
      <c r="B70">
        <v>8.1300000000000008</v>
      </c>
      <c r="C70">
        <v>8.1300000000000008</v>
      </c>
      <c r="D70">
        <v>8.1300000000000008</v>
      </c>
      <c r="E70">
        <v>8.1300000000000008</v>
      </c>
      <c r="F70" t="s">
        <v>12</v>
      </c>
      <c r="G70" t="s">
        <v>12</v>
      </c>
    </row>
    <row r="71" spans="1:7" x14ac:dyDescent="0.25">
      <c r="A71">
        <v>-2940105600</v>
      </c>
      <c r="B71">
        <v>8.17</v>
      </c>
      <c r="C71">
        <v>8.17</v>
      </c>
      <c r="D71">
        <v>8.17</v>
      </c>
      <c r="E71">
        <v>8.17</v>
      </c>
      <c r="F71" t="s">
        <v>12</v>
      </c>
      <c r="G71" t="s">
        <v>12</v>
      </c>
    </row>
    <row r="72" spans="1:7" x14ac:dyDescent="0.25">
      <c r="A72">
        <v>-2937513600</v>
      </c>
      <c r="B72">
        <v>8.33</v>
      </c>
      <c r="C72">
        <v>8.33</v>
      </c>
      <c r="D72">
        <v>8.33</v>
      </c>
      <c r="E72">
        <v>8.33</v>
      </c>
      <c r="F72" t="s">
        <v>12</v>
      </c>
      <c r="G72" t="s">
        <v>12</v>
      </c>
    </row>
    <row r="73" spans="1:7" x14ac:dyDescent="0.25">
      <c r="A73">
        <v>-2934835200</v>
      </c>
      <c r="B73">
        <v>8.3800000000000008</v>
      </c>
      <c r="C73">
        <v>8.3800000000000008</v>
      </c>
      <c r="D73">
        <v>8.3800000000000008</v>
      </c>
      <c r="E73">
        <v>8.3800000000000008</v>
      </c>
      <c r="F73" t="s">
        <v>12</v>
      </c>
      <c r="G73" t="s">
        <v>12</v>
      </c>
    </row>
    <row r="74" spans="1:7" x14ac:dyDescent="0.25">
      <c r="A74">
        <v>-2932156800</v>
      </c>
      <c r="B74">
        <v>8.19</v>
      </c>
      <c r="C74">
        <v>8.19</v>
      </c>
      <c r="D74">
        <v>8.19</v>
      </c>
      <c r="E74">
        <v>8.19</v>
      </c>
      <c r="F74" t="s">
        <v>12</v>
      </c>
      <c r="G74" t="s">
        <v>12</v>
      </c>
    </row>
    <row r="75" spans="1:7" x14ac:dyDescent="0.25">
      <c r="A75">
        <v>-2929737600</v>
      </c>
      <c r="B75">
        <v>8.43</v>
      </c>
      <c r="C75">
        <v>8.43</v>
      </c>
      <c r="D75">
        <v>8.43</v>
      </c>
      <c r="E75">
        <v>8.43</v>
      </c>
      <c r="F75" t="s">
        <v>12</v>
      </c>
      <c r="G75" t="s">
        <v>12</v>
      </c>
    </row>
    <row r="76" spans="1:7" x14ac:dyDescent="0.25">
      <c r="A76">
        <v>-2927059200</v>
      </c>
      <c r="B76">
        <v>8.6</v>
      </c>
      <c r="C76">
        <v>8.6</v>
      </c>
      <c r="D76">
        <v>8.6</v>
      </c>
      <c r="E76">
        <v>8.6</v>
      </c>
      <c r="F76" t="s">
        <v>12</v>
      </c>
      <c r="G76" t="s">
        <v>12</v>
      </c>
    </row>
    <row r="77" spans="1:7" x14ac:dyDescent="0.25">
      <c r="A77">
        <v>-2924467200</v>
      </c>
      <c r="B77">
        <v>8.9600000000000009</v>
      </c>
      <c r="C77">
        <v>8.9600000000000009</v>
      </c>
      <c r="D77">
        <v>8.9600000000000009</v>
      </c>
      <c r="E77">
        <v>8.9600000000000009</v>
      </c>
      <c r="F77" t="s">
        <v>12</v>
      </c>
      <c r="G77" t="s">
        <v>12</v>
      </c>
    </row>
    <row r="78" spans="1:7" x14ac:dyDescent="0.25">
      <c r="A78">
        <v>-2921788800</v>
      </c>
      <c r="B78">
        <v>8.65</v>
      </c>
      <c r="C78">
        <v>8.65</v>
      </c>
      <c r="D78">
        <v>8.65</v>
      </c>
      <c r="E78">
        <v>8.65</v>
      </c>
      <c r="F78" t="s">
        <v>12</v>
      </c>
      <c r="G78" t="s">
        <v>12</v>
      </c>
    </row>
    <row r="79" spans="1:7" x14ac:dyDescent="0.25">
      <c r="A79">
        <v>-2919196800</v>
      </c>
      <c r="B79">
        <v>8.9700000000000006</v>
      </c>
      <c r="C79">
        <v>8.9700000000000006</v>
      </c>
      <c r="D79">
        <v>8.9700000000000006</v>
      </c>
      <c r="E79">
        <v>8.9700000000000006</v>
      </c>
      <c r="F79" t="s">
        <v>12</v>
      </c>
      <c r="G79" t="s">
        <v>12</v>
      </c>
    </row>
    <row r="80" spans="1:7" x14ac:dyDescent="0.25">
      <c r="A80">
        <v>-2916518400</v>
      </c>
      <c r="B80">
        <v>8.27</v>
      </c>
      <c r="C80">
        <v>8.27</v>
      </c>
      <c r="D80">
        <v>8.27</v>
      </c>
      <c r="E80">
        <v>8.27</v>
      </c>
      <c r="F80" t="s">
        <v>12</v>
      </c>
      <c r="G80" t="s">
        <v>12</v>
      </c>
    </row>
    <row r="81" spans="1:7" x14ac:dyDescent="0.25">
      <c r="A81">
        <v>-2913840000</v>
      </c>
      <c r="B81">
        <v>7.43</v>
      </c>
      <c r="C81">
        <v>7.43</v>
      </c>
      <c r="D81">
        <v>7.43</v>
      </c>
      <c r="E81">
        <v>7.43</v>
      </c>
      <c r="F81" t="s">
        <v>12</v>
      </c>
      <c r="G81" t="s">
        <v>12</v>
      </c>
    </row>
    <row r="82" spans="1:7" x14ac:dyDescent="0.25">
      <c r="A82">
        <v>-2911248000</v>
      </c>
      <c r="B82">
        <v>6.71</v>
      </c>
      <c r="C82">
        <v>6.71</v>
      </c>
      <c r="D82">
        <v>6.71</v>
      </c>
      <c r="E82">
        <v>6.71</v>
      </c>
      <c r="F82" t="s">
        <v>12</v>
      </c>
      <c r="G82" t="s">
        <v>12</v>
      </c>
    </row>
    <row r="83" spans="1:7" x14ac:dyDescent="0.25">
      <c r="A83">
        <v>-2908569600</v>
      </c>
      <c r="B83">
        <v>6.29</v>
      </c>
      <c r="C83">
        <v>6.29</v>
      </c>
      <c r="D83">
        <v>6.29</v>
      </c>
      <c r="E83">
        <v>6.29</v>
      </c>
      <c r="F83" t="s">
        <v>12</v>
      </c>
      <c r="G83" t="s">
        <v>12</v>
      </c>
    </row>
    <row r="84" spans="1:7" x14ac:dyDescent="0.25">
      <c r="A84">
        <v>-2905977600</v>
      </c>
      <c r="B84">
        <v>6.11</v>
      </c>
      <c r="C84">
        <v>6.11</v>
      </c>
      <c r="D84">
        <v>6.11</v>
      </c>
      <c r="E84">
        <v>6.11</v>
      </c>
      <c r="F84" t="s">
        <v>12</v>
      </c>
      <c r="G84" t="s">
        <v>12</v>
      </c>
    </row>
    <row r="85" spans="1:7" x14ac:dyDescent="0.25">
      <c r="A85">
        <v>-2903299200</v>
      </c>
      <c r="B85">
        <v>5.85</v>
      </c>
      <c r="C85">
        <v>5.85</v>
      </c>
      <c r="D85">
        <v>5.85</v>
      </c>
      <c r="E85">
        <v>5.85</v>
      </c>
      <c r="F85" t="s">
        <v>12</v>
      </c>
      <c r="G85" t="s">
        <v>12</v>
      </c>
    </row>
    <row r="86" spans="1:7" x14ac:dyDescent="0.25">
      <c r="A86">
        <v>-2900620800</v>
      </c>
      <c r="B86">
        <v>5.82</v>
      </c>
      <c r="C86">
        <v>5.82</v>
      </c>
      <c r="D86">
        <v>5.82</v>
      </c>
      <c r="E86">
        <v>5.82</v>
      </c>
      <c r="F86" t="s">
        <v>12</v>
      </c>
      <c r="G86" t="s">
        <v>12</v>
      </c>
    </row>
    <row r="87" spans="1:7" x14ac:dyDescent="0.25">
      <c r="A87">
        <v>-2898201600</v>
      </c>
      <c r="B87">
        <v>5.92</v>
      </c>
      <c r="C87">
        <v>5.92</v>
      </c>
      <c r="D87">
        <v>5.92</v>
      </c>
      <c r="E87">
        <v>5.92</v>
      </c>
      <c r="F87" t="s">
        <v>12</v>
      </c>
      <c r="G87" t="s">
        <v>12</v>
      </c>
    </row>
    <row r="88" spans="1:7" x14ac:dyDescent="0.25">
      <c r="A88">
        <v>-2895523200</v>
      </c>
      <c r="B88">
        <v>5.79</v>
      </c>
      <c r="C88">
        <v>5.79</v>
      </c>
      <c r="D88">
        <v>5.79</v>
      </c>
      <c r="E88">
        <v>5.79</v>
      </c>
      <c r="F88" t="s">
        <v>12</v>
      </c>
      <c r="G88" t="s">
        <v>12</v>
      </c>
    </row>
    <row r="89" spans="1:7" x14ac:dyDescent="0.25">
      <c r="A89">
        <v>-2892931200</v>
      </c>
      <c r="B89">
        <v>5.61</v>
      </c>
      <c r="C89">
        <v>5.61</v>
      </c>
      <c r="D89">
        <v>5.61</v>
      </c>
      <c r="E89">
        <v>5.61</v>
      </c>
      <c r="F89" t="s">
        <v>12</v>
      </c>
      <c r="G89" t="s">
        <v>12</v>
      </c>
    </row>
    <row r="90" spans="1:7" x14ac:dyDescent="0.25">
      <c r="A90">
        <v>-2890252800</v>
      </c>
      <c r="B90">
        <v>5.56</v>
      </c>
      <c r="C90">
        <v>5.56</v>
      </c>
      <c r="D90">
        <v>5.56</v>
      </c>
      <c r="E90">
        <v>5.56</v>
      </c>
      <c r="F90" t="s">
        <v>12</v>
      </c>
      <c r="G90" t="s">
        <v>12</v>
      </c>
    </row>
    <row r="91" spans="1:7" x14ac:dyDescent="0.25">
      <c r="A91">
        <v>-2887660800</v>
      </c>
      <c r="B91">
        <v>5.43</v>
      </c>
      <c r="C91">
        <v>5.43</v>
      </c>
      <c r="D91">
        <v>5.43</v>
      </c>
      <c r="E91">
        <v>5.43</v>
      </c>
      <c r="F91" t="s">
        <v>12</v>
      </c>
      <c r="G91" t="s">
        <v>12</v>
      </c>
    </row>
    <row r="92" spans="1:7" x14ac:dyDescent="0.25">
      <c r="A92">
        <v>-2884982400</v>
      </c>
      <c r="B92">
        <v>5.29</v>
      </c>
      <c r="C92">
        <v>5.29</v>
      </c>
      <c r="D92">
        <v>5.29</v>
      </c>
      <c r="E92">
        <v>5.29</v>
      </c>
      <c r="F92" t="s">
        <v>12</v>
      </c>
      <c r="G92" t="s">
        <v>12</v>
      </c>
    </row>
    <row r="93" spans="1:7" x14ac:dyDescent="0.25">
      <c r="A93">
        <v>-2882304000</v>
      </c>
      <c r="B93">
        <v>5.31</v>
      </c>
      <c r="C93">
        <v>5.31</v>
      </c>
      <c r="D93">
        <v>5.31</v>
      </c>
      <c r="E93">
        <v>5.31</v>
      </c>
      <c r="F93" t="s">
        <v>12</v>
      </c>
      <c r="G93" t="s">
        <v>12</v>
      </c>
    </row>
    <row r="94" spans="1:7" x14ac:dyDescent="0.25">
      <c r="A94">
        <v>-2879712000</v>
      </c>
      <c r="B94">
        <v>5.18</v>
      </c>
      <c r="C94">
        <v>5.18</v>
      </c>
      <c r="D94">
        <v>5.18</v>
      </c>
      <c r="E94">
        <v>5.18</v>
      </c>
      <c r="F94" t="s">
        <v>12</v>
      </c>
      <c r="G94" t="s">
        <v>12</v>
      </c>
    </row>
    <row r="95" spans="1:7" x14ac:dyDescent="0.25">
      <c r="A95">
        <v>-2877033600</v>
      </c>
      <c r="B95">
        <v>5.22</v>
      </c>
      <c r="C95">
        <v>5.22</v>
      </c>
      <c r="D95">
        <v>5.22</v>
      </c>
      <c r="E95">
        <v>5.22</v>
      </c>
      <c r="F95" t="s">
        <v>12</v>
      </c>
      <c r="G95" t="s">
        <v>12</v>
      </c>
    </row>
    <row r="96" spans="1:7" x14ac:dyDescent="0.25">
      <c r="A96">
        <v>-2874441600</v>
      </c>
      <c r="B96">
        <v>5.21</v>
      </c>
      <c r="C96">
        <v>5.21</v>
      </c>
      <c r="D96">
        <v>5.21</v>
      </c>
      <c r="E96">
        <v>5.21</v>
      </c>
      <c r="F96" t="s">
        <v>12</v>
      </c>
      <c r="G96" t="s">
        <v>12</v>
      </c>
    </row>
    <row r="97" spans="1:7" x14ac:dyDescent="0.25">
      <c r="A97">
        <v>-2871763200</v>
      </c>
      <c r="B97">
        <v>5.22</v>
      </c>
      <c r="C97">
        <v>5.22</v>
      </c>
      <c r="D97">
        <v>5.22</v>
      </c>
      <c r="E97">
        <v>5.22</v>
      </c>
      <c r="F97" t="s">
        <v>12</v>
      </c>
      <c r="G97" t="s">
        <v>12</v>
      </c>
    </row>
    <row r="98" spans="1:7" x14ac:dyDescent="0.25">
      <c r="A98">
        <v>-2869084800</v>
      </c>
      <c r="B98">
        <v>5.08</v>
      </c>
      <c r="C98">
        <v>5.08</v>
      </c>
      <c r="D98">
        <v>5.08</v>
      </c>
      <c r="E98">
        <v>5.08</v>
      </c>
      <c r="F98" t="s">
        <v>12</v>
      </c>
      <c r="G98" t="s">
        <v>12</v>
      </c>
    </row>
    <row r="99" spans="1:7" x14ac:dyDescent="0.25">
      <c r="A99">
        <v>-2866665600</v>
      </c>
      <c r="B99">
        <v>4.9400000000000004</v>
      </c>
      <c r="C99">
        <v>4.9400000000000004</v>
      </c>
      <c r="D99">
        <v>4.9400000000000004</v>
      </c>
      <c r="E99">
        <v>4.9400000000000004</v>
      </c>
      <c r="F99" t="s">
        <v>12</v>
      </c>
      <c r="G99" t="s">
        <v>12</v>
      </c>
    </row>
    <row r="100" spans="1:7" x14ac:dyDescent="0.25">
      <c r="A100">
        <v>-2863987200</v>
      </c>
      <c r="B100">
        <v>5.07</v>
      </c>
      <c r="C100">
        <v>5.07</v>
      </c>
      <c r="D100">
        <v>5.07</v>
      </c>
      <c r="E100">
        <v>5.07</v>
      </c>
      <c r="F100" t="s">
        <v>12</v>
      </c>
      <c r="G100" t="s">
        <v>12</v>
      </c>
    </row>
    <row r="101" spans="1:7" x14ac:dyDescent="0.25">
      <c r="A101">
        <v>-2861395200</v>
      </c>
      <c r="B101">
        <v>4.95</v>
      </c>
      <c r="C101">
        <v>4.95</v>
      </c>
      <c r="D101">
        <v>4.95</v>
      </c>
      <c r="E101">
        <v>4.95</v>
      </c>
      <c r="F101" t="s">
        <v>12</v>
      </c>
      <c r="G101" t="s">
        <v>12</v>
      </c>
    </row>
    <row r="102" spans="1:7" x14ac:dyDescent="0.25">
      <c r="A102">
        <v>-2858716800</v>
      </c>
      <c r="B102">
        <v>4.78</v>
      </c>
      <c r="C102">
        <v>4.78</v>
      </c>
      <c r="D102">
        <v>4.78</v>
      </c>
      <c r="E102">
        <v>4.78</v>
      </c>
      <c r="F102" t="s">
        <v>12</v>
      </c>
      <c r="G102" t="s">
        <v>12</v>
      </c>
    </row>
    <row r="103" spans="1:7" x14ac:dyDescent="0.25">
      <c r="A103">
        <v>-2856124800</v>
      </c>
      <c r="B103">
        <v>4.8</v>
      </c>
      <c r="C103">
        <v>4.8</v>
      </c>
      <c r="D103">
        <v>4.8</v>
      </c>
      <c r="E103">
        <v>4.8</v>
      </c>
      <c r="F103" t="s">
        <v>12</v>
      </c>
      <c r="G103" t="s">
        <v>12</v>
      </c>
    </row>
    <row r="104" spans="1:7" x14ac:dyDescent="0.25">
      <c r="A104">
        <v>-2853446400</v>
      </c>
      <c r="B104">
        <v>4.75</v>
      </c>
      <c r="C104">
        <v>4.75</v>
      </c>
      <c r="D104">
        <v>4.75</v>
      </c>
      <c r="E104">
        <v>4.75</v>
      </c>
      <c r="F104" t="s">
        <v>12</v>
      </c>
      <c r="G104" t="s">
        <v>12</v>
      </c>
    </row>
    <row r="105" spans="1:7" x14ac:dyDescent="0.25">
      <c r="A105">
        <v>-2850768000</v>
      </c>
      <c r="B105">
        <v>4.75</v>
      </c>
      <c r="C105">
        <v>4.75</v>
      </c>
      <c r="D105">
        <v>4.75</v>
      </c>
      <c r="E105">
        <v>4.75</v>
      </c>
      <c r="F105" t="s">
        <v>12</v>
      </c>
      <c r="G105" t="s">
        <v>12</v>
      </c>
    </row>
    <row r="106" spans="1:7" x14ac:dyDescent="0.25">
      <c r="A106">
        <v>-2848176000</v>
      </c>
      <c r="B106">
        <v>4.62</v>
      </c>
      <c r="C106">
        <v>4.62</v>
      </c>
      <c r="D106">
        <v>4.62</v>
      </c>
      <c r="E106">
        <v>4.62</v>
      </c>
      <c r="F106" t="s">
        <v>12</v>
      </c>
      <c r="G106" t="s">
        <v>12</v>
      </c>
    </row>
    <row r="107" spans="1:7" x14ac:dyDescent="0.25">
      <c r="A107">
        <v>-2845497600</v>
      </c>
      <c r="B107">
        <v>4.2</v>
      </c>
      <c r="C107">
        <v>4.2</v>
      </c>
      <c r="D107">
        <v>4.2</v>
      </c>
      <c r="E107">
        <v>4.2</v>
      </c>
      <c r="F107" t="s">
        <v>12</v>
      </c>
      <c r="G107" t="s">
        <v>12</v>
      </c>
    </row>
    <row r="108" spans="1:7" x14ac:dyDescent="0.25">
      <c r="A108">
        <v>-2842905600</v>
      </c>
      <c r="B108">
        <v>4.0199999999999996</v>
      </c>
      <c r="C108">
        <v>4.0199999999999996</v>
      </c>
      <c r="D108">
        <v>4.0199999999999996</v>
      </c>
      <c r="E108">
        <v>4.0199999999999996</v>
      </c>
      <c r="F108" t="s">
        <v>12</v>
      </c>
      <c r="G108" t="s">
        <v>12</v>
      </c>
    </row>
    <row r="109" spans="1:7" x14ac:dyDescent="0.25">
      <c r="A109">
        <v>-2840227200</v>
      </c>
      <c r="B109">
        <v>4.07</v>
      </c>
      <c r="C109">
        <v>4.07</v>
      </c>
      <c r="D109">
        <v>4.07</v>
      </c>
      <c r="E109">
        <v>4.07</v>
      </c>
      <c r="F109" t="s">
        <v>12</v>
      </c>
      <c r="G109" t="s">
        <v>12</v>
      </c>
    </row>
    <row r="110" spans="1:7" x14ac:dyDescent="0.25">
      <c r="A110">
        <v>-2837548800</v>
      </c>
      <c r="B110">
        <v>4.01</v>
      </c>
      <c r="C110">
        <v>4.01</v>
      </c>
      <c r="D110">
        <v>4.01</v>
      </c>
      <c r="E110">
        <v>4.01</v>
      </c>
      <c r="F110" t="s">
        <v>12</v>
      </c>
      <c r="G110" t="s">
        <v>12</v>
      </c>
    </row>
    <row r="111" spans="1:7" x14ac:dyDescent="0.25">
      <c r="A111">
        <v>-2835043200</v>
      </c>
      <c r="B111">
        <v>4.04</v>
      </c>
      <c r="C111">
        <v>4.04</v>
      </c>
      <c r="D111">
        <v>4.04</v>
      </c>
      <c r="E111">
        <v>4.04</v>
      </c>
      <c r="F111" t="s">
        <v>12</v>
      </c>
      <c r="G111" t="s">
        <v>12</v>
      </c>
    </row>
    <row r="112" spans="1:7" x14ac:dyDescent="0.25">
      <c r="A112">
        <v>-2832364800</v>
      </c>
      <c r="B112">
        <v>4.0599999999999996</v>
      </c>
      <c r="C112">
        <v>4.0599999999999996</v>
      </c>
      <c r="D112">
        <v>4.0599999999999996</v>
      </c>
      <c r="E112">
        <v>4.0599999999999996</v>
      </c>
      <c r="F112" t="s">
        <v>12</v>
      </c>
      <c r="G112" t="s">
        <v>12</v>
      </c>
    </row>
    <row r="113" spans="1:7" x14ac:dyDescent="0.25">
      <c r="A113">
        <v>-2829772800</v>
      </c>
      <c r="B113">
        <v>4.25</v>
      </c>
      <c r="C113">
        <v>4.25</v>
      </c>
      <c r="D113">
        <v>4.25</v>
      </c>
      <c r="E113">
        <v>4.25</v>
      </c>
      <c r="F113" t="s">
        <v>12</v>
      </c>
      <c r="G113" t="s">
        <v>12</v>
      </c>
    </row>
    <row r="114" spans="1:7" x14ac:dyDescent="0.25">
      <c r="A114">
        <v>-2827094400</v>
      </c>
      <c r="B114">
        <v>4.72</v>
      </c>
      <c r="C114">
        <v>4.72</v>
      </c>
      <c r="D114">
        <v>4.72</v>
      </c>
      <c r="E114">
        <v>4.72</v>
      </c>
      <c r="F114" t="s">
        <v>12</v>
      </c>
      <c r="G114" t="s">
        <v>12</v>
      </c>
    </row>
    <row r="115" spans="1:7" x14ac:dyDescent="0.25">
      <c r="A115">
        <v>-2824502400</v>
      </c>
      <c r="B115">
        <v>4.8</v>
      </c>
      <c r="C115">
        <v>4.8</v>
      </c>
      <c r="D115">
        <v>4.8</v>
      </c>
      <c r="E115">
        <v>4.8</v>
      </c>
      <c r="F115" t="s">
        <v>12</v>
      </c>
      <c r="G115" t="s">
        <v>12</v>
      </c>
    </row>
    <row r="116" spans="1:7" x14ac:dyDescent="0.25">
      <c r="A116">
        <v>-2821824000</v>
      </c>
      <c r="B116">
        <v>4.6900000000000004</v>
      </c>
      <c r="C116">
        <v>4.6900000000000004</v>
      </c>
      <c r="D116">
        <v>4.6900000000000004</v>
      </c>
      <c r="E116">
        <v>4.6900000000000004</v>
      </c>
      <c r="F116" t="s">
        <v>12</v>
      </c>
      <c r="G116" t="s">
        <v>12</v>
      </c>
    </row>
    <row r="117" spans="1:7" x14ac:dyDescent="0.25">
      <c r="A117">
        <v>-2819145600</v>
      </c>
      <c r="B117">
        <v>4.62</v>
      </c>
      <c r="C117">
        <v>4.62</v>
      </c>
      <c r="D117">
        <v>4.62</v>
      </c>
      <c r="E117">
        <v>4.62</v>
      </c>
      <c r="F117" t="s">
        <v>12</v>
      </c>
      <c r="G117" t="s">
        <v>12</v>
      </c>
    </row>
    <row r="118" spans="1:7" x14ac:dyDescent="0.25">
      <c r="A118">
        <v>-2816553600</v>
      </c>
      <c r="B118">
        <v>4.7300000000000004</v>
      </c>
      <c r="C118">
        <v>4.7300000000000004</v>
      </c>
      <c r="D118">
        <v>4.7300000000000004</v>
      </c>
      <c r="E118">
        <v>4.7300000000000004</v>
      </c>
      <c r="F118" t="s">
        <v>12</v>
      </c>
      <c r="G118" t="s">
        <v>12</v>
      </c>
    </row>
    <row r="119" spans="1:7" x14ac:dyDescent="0.25">
      <c r="A119">
        <v>-2813875200</v>
      </c>
      <c r="B119">
        <v>4.6900000000000004</v>
      </c>
      <c r="C119">
        <v>4.6900000000000004</v>
      </c>
      <c r="D119">
        <v>4.6900000000000004</v>
      </c>
      <c r="E119">
        <v>4.6900000000000004</v>
      </c>
      <c r="F119" t="s">
        <v>12</v>
      </c>
      <c r="G119" t="s">
        <v>12</v>
      </c>
    </row>
    <row r="120" spans="1:7" x14ac:dyDescent="0.25">
      <c r="A120">
        <v>-2811283200</v>
      </c>
      <c r="B120">
        <v>4.55</v>
      </c>
      <c r="C120">
        <v>4.55</v>
      </c>
      <c r="D120">
        <v>4.55</v>
      </c>
      <c r="E120">
        <v>4.55</v>
      </c>
      <c r="F120" t="s">
        <v>12</v>
      </c>
      <c r="G120" t="s">
        <v>12</v>
      </c>
    </row>
    <row r="121" spans="1:7" x14ac:dyDescent="0.25">
      <c r="A121">
        <v>-2808604800</v>
      </c>
      <c r="B121">
        <v>4.45</v>
      </c>
      <c r="C121">
        <v>4.45</v>
      </c>
      <c r="D121">
        <v>4.45</v>
      </c>
      <c r="E121">
        <v>4.45</v>
      </c>
      <c r="F121" t="s">
        <v>12</v>
      </c>
      <c r="G121" t="s">
        <v>12</v>
      </c>
    </row>
    <row r="122" spans="1:7" x14ac:dyDescent="0.25">
      <c r="A122">
        <v>-2805926400</v>
      </c>
      <c r="B122">
        <v>4.28</v>
      </c>
      <c r="C122">
        <v>4.28</v>
      </c>
      <c r="D122">
        <v>4.28</v>
      </c>
      <c r="E122">
        <v>4.28</v>
      </c>
      <c r="F122" t="s">
        <v>12</v>
      </c>
      <c r="G122" t="s">
        <v>12</v>
      </c>
    </row>
    <row r="123" spans="1:7" x14ac:dyDescent="0.25">
      <c r="A123">
        <v>-2803507200</v>
      </c>
      <c r="B123">
        <v>4.38</v>
      </c>
      <c r="C123">
        <v>4.38</v>
      </c>
      <c r="D123">
        <v>4.38</v>
      </c>
      <c r="E123">
        <v>4.38</v>
      </c>
      <c r="F123" t="s">
        <v>12</v>
      </c>
      <c r="G123" t="s">
        <v>12</v>
      </c>
    </row>
    <row r="124" spans="1:7" x14ac:dyDescent="0.25">
      <c r="A124">
        <v>-2800828800</v>
      </c>
      <c r="B124">
        <v>4.41</v>
      </c>
      <c r="C124">
        <v>4.41</v>
      </c>
      <c r="D124">
        <v>4.41</v>
      </c>
      <c r="E124">
        <v>4.41</v>
      </c>
      <c r="F124" t="s">
        <v>12</v>
      </c>
      <c r="G124" t="s">
        <v>12</v>
      </c>
    </row>
    <row r="125" spans="1:7" x14ac:dyDescent="0.25">
      <c r="A125">
        <v>-2798236800</v>
      </c>
      <c r="B125">
        <v>4.5</v>
      </c>
      <c r="C125">
        <v>4.5</v>
      </c>
      <c r="D125">
        <v>4.5</v>
      </c>
      <c r="E125">
        <v>4.5</v>
      </c>
      <c r="F125" t="s">
        <v>12</v>
      </c>
      <c r="G125" t="s">
        <v>12</v>
      </c>
    </row>
    <row r="126" spans="1:7" x14ac:dyDescent="0.25">
      <c r="A126">
        <v>-2795558400</v>
      </c>
      <c r="B126">
        <v>4.38</v>
      </c>
      <c r="C126">
        <v>4.38</v>
      </c>
      <c r="D126">
        <v>4.38</v>
      </c>
      <c r="E126">
        <v>4.38</v>
      </c>
      <c r="F126" t="s">
        <v>12</v>
      </c>
      <c r="G126" t="s">
        <v>12</v>
      </c>
    </row>
    <row r="127" spans="1:7" x14ac:dyDescent="0.25">
      <c r="A127">
        <v>-2792966400</v>
      </c>
      <c r="B127">
        <v>4.41</v>
      </c>
      <c r="C127">
        <v>4.41</v>
      </c>
      <c r="D127">
        <v>4.41</v>
      </c>
      <c r="E127">
        <v>4.41</v>
      </c>
      <c r="F127" t="s">
        <v>12</v>
      </c>
      <c r="G127" t="s">
        <v>12</v>
      </c>
    </row>
    <row r="128" spans="1:7" x14ac:dyDescent="0.25">
      <c r="A128">
        <v>-2790288000</v>
      </c>
      <c r="B128">
        <v>4.6500000000000004</v>
      </c>
      <c r="C128">
        <v>4.6500000000000004</v>
      </c>
      <c r="D128">
        <v>4.6500000000000004</v>
      </c>
      <c r="E128">
        <v>4.6500000000000004</v>
      </c>
      <c r="F128" t="s">
        <v>12</v>
      </c>
      <c r="G128" t="s">
        <v>12</v>
      </c>
    </row>
    <row r="129" spans="1:7" x14ac:dyDescent="0.25">
      <c r="A129">
        <v>-2787609600</v>
      </c>
      <c r="B129">
        <v>4.84</v>
      </c>
      <c r="C129">
        <v>4.84</v>
      </c>
      <c r="D129">
        <v>4.84</v>
      </c>
      <c r="E129">
        <v>4.84</v>
      </c>
      <c r="F129" t="s">
        <v>12</v>
      </c>
      <c r="G129" t="s">
        <v>12</v>
      </c>
    </row>
    <row r="130" spans="1:7" x14ac:dyDescent="0.25">
      <c r="A130">
        <v>-2785017600</v>
      </c>
      <c r="B130">
        <v>4.88</v>
      </c>
      <c r="C130">
        <v>4.88</v>
      </c>
      <c r="D130">
        <v>4.88</v>
      </c>
      <c r="E130">
        <v>4.88</v>
      </c>
      <c r="F130" t="s">
        <v>12</v>
      </c>
      <c r="G130" t="s">
        <v>12</v>
      </c>
    </row>
    <row r="131" spans="1:7" x14ac:dyDescent="0.25">
      <c r="A131">
        <v>-2782339200</v>
      </c>
      <c r="B131">
        <v>5.04</v>
      </c>
      <c r="C131">
        <v>5.04</v>
      </c>
      <c r="D131">
        <v>5.04</v>
      </c>
      <c r="E131">
        <v>5.04</v>
      </c>
      <c r="F131" t="s">
        <v>12</v>
      </c>
      <c r="G131" t="s">
        <v>12</v>
      </c>
    </row>
    <row r="132" spans="1:7" x14ac:dyDescent="0.25">
      <c r="A132">
        <v>-2779747200</v>
      </c>
      <c r="B132">
        <v>5.09</v>
      </c>
      <c r="C132">
        <v>5.09</v>
      </c>
      <c r="D132">
        <v>5.09</v>
      </c>
      <c r="E132">
        <v>5.09</v>
      </c>
      <c r="F132" t="s">
        <v>12</v>
      </c>
      <c r="G132" t="s">
        <v>12</v>
      </c>
    </row>
    <row r="133" spans="1:7" x14ac:dyDescent="0.25">
      <c r="A133">
        <v>-2777068800</v>
      </c>
      <c r="B133">
        <v>5.32</v>
      </c>
      <c r="C133">
        <v>5.32</v>
      </c>
      <c r="D133">
        <v>5.32</v>
      </c>
      <c r="E133">
        <v>5.32</v>
      </c>
      <c r="F133" t="s">
        <v>12</v>
      </c>
      <c r="G133" t="s">
        <v>12</v>
      </c>
    </row>
    <row r="134" spans="1:7" x14ac:dyDescent="0.25">
      <c r="A134">
        <v>-2774390400</v>
      </c>
      <c r="B134">
        <v>5.41</v>
      </c>
      <c r="C134">
        <v>5.41</v>
      </c>
      <c r="D134">
        <v>5.41</v>
      </c>
      <c r="E134">
        <v>5.41</v>
      </c>
      <c r="F134" t="s">
        <v>12</v>
      </c>
      <c r="G134" t="s">
        <v>12</v>
      </c>
    </row>
    <row r="135" spans="1:7" x14ac:dyDescent="0.25">
      <c r="A135">
        <v>-2771971200</v>
      </c>
      <c r="B135">
        <v>5.53</v>
      </c>
      <c r="C135">
        <v>5.53</v>
      </c>
      <c r="D135">
        <v>5.53</v>
      </c>
      <c r="E135">
        <v>5.53</v>
      </c>
      <c r="F135" t="s">
        <v>12</v>
      </c>
      <c r="G135" t="s">
        <v>12</v>
      </c>
    </row>
    <row r="136" spans="1:7" x14ac:dyDescent="0.25">
      <c r="A136">
        <v>-2769292800</v>
      </c>
      <c r="B136">
        <v>5.54</v>
      </c>
      <c r="C136">
        <v>5.54</v>
      </c>
      <c r="D136">
        <v>5.54</v>
      </c>
      <c r="E136">
        <v>5.54</v>
      </c>
      <c r="F136" t="s">
        <v>12</v>
      </c>
      <c r="G136" t="s">
        <v>12</v>
      </c>
    </row>
    <row r="137" spans="1:7" x14ac:dyDescent="0.25">
      <c r="A137">
        <v>-2766700800</v>
      </c>
      <c r="B137">
        <v>5.54</v>
      </c>
      <c r="C137">
        <v>5.54</v>
      </c>
      <c r="D137">
        <v>5.54</v>
      </c>
      <c r="E137">
        <v>5.54</v>
      </c>
      <c r="F137" t="s">
        <v>12</v>
      </c>
      <c r="G137" t="s">
        <v>12</v>
      </c>
    </row>
    <row r="138" spans="1:7" x14ac:dyDescent="0.25">
      <c r="A138">
        <v>-2764022400</v>
      </c>
      <c r="B138">
        <v>5.6</v>
      </c>
      <c r="C138">
        <v>5.6</v>
      </c>
      <c r="D138">
        <v>5.6</v>
      </c>
      <c r="E138">
        <v>5.6</v>
      </c>
      <c r="F138" t="s">
        <v>12</v>
      </c>
      <c r="G138" t="s">
        <v>12</v>
      </c>
    </row>
    <row r="139" spans="1:7" x14ac:dyDescent="0.25">
      <c r="A139">
        <v>-2761430400</v>
      </c>
      <c r="B139">
        <v>5.63</v>
      </c>
      <c r="C139">
        <v>5.63</v>
      </c>
      <c r="D139">
        <v>5.63</v>
      </c>
      <c r="E139">
        <v>5.63</v>
      </c>
      <c r="F139" t="s">
        <v>12</v>
      </c>
      <c r="G139" t="s">
        <v>12</v>
      </c>
    </row>
    <row r="140" spans="1:7" x14ac:dyDescent="0.25">
      <c r="A140">
        <v>-2758752000</v>
      </c>
      <c r="B140">
        <v>5.33</v>
      </c>
      <c r="C140">
        <v>5.33</v>
      </c>
      <c r="D140">
        <v>5.33</v>
      </c>
      <c r="E140">
        <v>5.33</v>
      </c>
      <c r="F140" t="s">
        <v>12</v>
      </c>
      <c r="G140" t="s">
        <v>12</v>
      </c>
    </row>
    <row r="141" spans="1:7" x14ac:dyDescent="0.25">
      <c r="A141">
        <v>-2756073600</v>
      </c>
      <c r="B141">
        <v>5.18</v>
      </c>
      <c r="C141">
        <v>5.18</v>
      </c>
      <c r="D141">
        <v>5.18</v>
      </c>
      <c r="E141">
        <v>5.18</v>
      </c>
      <c r="F141" t="s">
        <v>12</v>
      </c>
      <c r="G141" t="s">
        <v>12</v>
      </c>
    </row>
    <row r="142" spans="1:7" x14ac:dyDescent="0.25">
      <c r="A142">
        <v>-2753481600</v>
      </c>
      <c r="B142">
        <v>5.13</v>
      </c>
      <c r="C142">
        <v>5.13</v>
      </c>
      <c r="D142">
        <v>5.13</v>
      </c>
      <c r="E142">
        <v>5.13</v>
      </c>
      <c r="F142" t="s">
        <v>12</v>
      </c>
      <c r="G142" t="s">
        <v>12</v>
      </c>
    </row>
    <row r="143" spans="1:7" x14ac:dyDescent="0.25">
      <c r="A143">
        <v>-2750803200</v>
      </c>
      <c r="B143">
        <v>5.27</v>
      </c>
      <c r="C143">
        <v>5.27</v>
      </c>
      <c r="D143">
        <v>5.27</v>
      </c>
      <c r="E143">
        <v>5.27</v>
      </c>
      <c r="F143" t="s">
        <v>12</v>
      </c>
      <c r="G143" t="s">
        <v>12</v>
      </c>
    </row>
    <row r="144" spans="1:7" x14ac:dyDescent="0.25">
      <c r="A144">
        <v>-2748211200</v>
      </c>
      <c r="B144">
        <v>5.51</v>
      </c>
      <c r="C144">
        <v>5.51</v>
      </c>
      <c r="D144">
        <v>5.51</v>
      </c>
      <c r="E144">
        <v>5.51</v>
      </c>
      <c r="F144" t="s">
        <v>12</v>
      </c>
      <c r="G144" t="s">
        <v>12</v>
      </c>
    </row>
    <row r="145" spans="1:7" x14ac:dyDescent="0.25">
      <c r="A145">
        <v>-2745532800</v>
      </c>
      <c r="B145">
        <v>5.48</v>
      </c>
      <c r="C145">
        <v>5.48</v>
      </c>
      <c r="D145">
        <v>5.48</v>
      </c>
      <c r="E145">
        <v>5.48</v>
      </c>
      <c r="F145" t="s">
        <v>12</v>
      </c>
      <c r="G145" t="s">
        <v>12</v>
      </c>
    </row>
    <row r="146" spans="1:7" x14ac:dyDescent="0.25">
      <c r="A146">
        <v>-2742854400</v>
      </c>
      <c r="B146">
        <v>5.52</v>
      </c>
      <c r="C146">
        <v>5.52</v>
      </c>
      <c r="D146">
        <v>5.52</v>
      </c>
      <c r="E146">
        <v>5.52</v>
      </c>
      <c r="F146" t="s">
        <v>12</v>
      </c>
      <c r="G146" t="s">
        <v>12</v>
      </c>
    </row>
    <row r="147" spans="1:7" x14ac:dyDescent="0.25">
      <c r="A147">
        <v>-2740435200</v>
      </c>
      <c r="B147">
        <v>5.66</v>
      </c>
      <c r="C147">
        <v>5.66</v>
      </c>
      <c r="D147">
        <v>5.66</v>
      </c>
      <c r="E147">
        <v>5.66</v>
      </c>
      <c r="F147" t="s">
        <v>12</v>
      </c>
      <c r="G147" t="s">
        <v>12</v>
      </c>
    </row>
    <row r="148" spans="1:7" x14ac:dyDescent="0.25">
      <c r="A148">
        <v>-2737756800</v>
      </c>
      <c r="B148">
        <v>5.61</v>
      </c>
      <c r="C148">
        <v>5.61</v>
      </c>
      <c r="D148">
        <v>5.61</v>
      </c>
      <c r="E148">
        <v>5.61</v>
      </c>
      <c r="F148" t="s">
        <v>12</v>
      </c>
      <c r="G148" t="s">
        <v>12</v>
      </c>
    </row>
    <row r="149" spans="1:7" x14ac:dyDescent="0.25">
      <c r="A149">
        <v>-2735164800</v>
      </c>
      <c r="B149">
        <v>5.51</v>
      </c>
      <c r="C149">
        <v>5.51</v>
      </c>
      <c r="D149">
        <v>5.51</v>
      </c>
      <c r="E149">
        <v>5.51</v>
      </c>
      <c r="F149" t="s">
        <v>12</v>
      </c>
      <c r="G149" t="s">
        <v>12</v>
      </c>
    </row>
    <row r="150" spans="1:7" x14ac:dyDescent="0.25">
      <c r="A150">
        <v>-2732486400</v>
      </c>
      <c r="B150">
        <v>5.62</v>
      </c>
      <c r="C150">
        <v>5.62</v>
      </c>
      <c r="D150">
        <v>5.62</v>
      </c>
      <c r="E150">
        <v>5.62</v>
      </c>
      <c r="F150" t="s">
        <v>12</v>
      </c>
      <c r="G150" t="s">
        <v>12</v>
      </c>
    </row>
    <row r="151" spans="1:7" x14ac:dyDescent="0.25">
      <c r="A151">
        <v>-2729894400</v>
      </c>
      <c r="B151">
        <v>5.58</v>
      </c>
      <c r="C151">
        <v>5.58</v>
      </c>
      <c r="D151">
        <v>5.58</v>
      </c>
      <c r="E151">
        <v>5.58</v>
      </c>
      <c r="F151" t="s">
        <v>12</v>
      </c>
      <c r="G151" t="s">
        <v>12</v>
      </c>
    </row>
    <row r="152" spans="1:7" x14ac:dyDescent="0.25">
      <c r="A152">
        <v>-2727216000</v>
      </c>
      <c r="B152">
        <v>5.69</v>
      </c>
      <c r="C152">
        <v>5.69</v>
      </c>
      <c r="D152">
        <v>5.69</v>
      </c>
      <c r="E152">
        <v>5.69</v>
      </c>
      <c r="F152" t="s">
        <v>12</v>
      </c>
      <c r="G152" t="s">
        <v>12</v>
      </c>
    </row>
    <row r="153" spans="1:7" x14ac:dyDescent="0.25">
      <c r="A153">
        <v>-2724537600</v>
      </c>
      <c r="B153">
        <v>5.97</v>
      </c>
      <c r="C153">
        <v>5.97</v>
      </c>
      <c r="D153">
        <v>5.97</v>
      </c>
      <c r="E153">
        <v>5.97</v>
      </c>
      <c r="F153" t="s">
        <v>12</v>
      </c>
      <c r="G153" t="s">
        <v>12</v>
      </c>
    </row>
    <row r="154" spans="1:7" x14ac:dyDescent="0.25">
      <c r="A154">
        <v>-2721945600</v>
      </c>
      <c r="B154">
        <v>5.92</v>
      </c>
      <c r="C154">
        <v>5.92</v>
      </c>
      <c r="D154">
        <v>5.92</v>
      </c>
      <c r="E154">
        <v>5.92</v>
      </c>
      <c r="F154" t="s">
        <v>12</v>
      </c>
      <c r="G154" t="s">
        <v>12</v>
      </c>
    </row>
    <row r="155" spans="1:7" x14ac:dyDescent="0.25">
      <c r="A155">
        <v>-2719267200</v>
      </c>
      <c r="B155">
        <v>6.1</v>
      </c>
      <c r="C155">
        <v>6.1</v>
      </c>
      <c r="D155">
        <v>6.1</v>
      </c>
      <c r="E155">
        <v>6.1</v>
      </c>
      <c r="F155" t="s">
        <v>12</v>
      </c>
      <c r="G155" t="s">
        <v>12</v>
      </c>
    </row>
    <row r="156" spans="1:7" x14ac:dyDescent="0.25">
      <c r="A156">
        <v>-2716675200</v>
      </c>
      <c r="B156">
        <v>6.03</v>
      </c>
      <c r="C156">
        <v>6.03</v>
      </c>
      <c r="D156">
        <v>6.03</v>
      </c>
      <c r="E156">
        <v>6.03</v>
      </c>
      <c r="F156" t="s">
        <v>12</v>
      </c>
      <c r="G156" t="s">
        <v>12</v>
      </c>
    </row>
    <row r="157" spans="1:7" x14ac:dyDescent="0.25">
      <c r="A157">
        <v>-2713996800</v>
      </c>
      <c r="B157">
        <v>6.18</v>
      </c>
      <c r="C157">
        <v>6.18</v>
      </c>
      <c r="D157">
        <v>6.18</v>
      </c>
      <c r="E157">
        <v>6.18</v>
      </c>
      <c r="F157" t="s">
        <v>12</v>
      </c>
      <c r="G157" t="s">
        <v>12</v>
      </c>
    </row>
    <row r="158" spans="1:7" x14ac:dyDescent="0.25">
      <c r="A158">
        <v>-2711318400</v>
      </c>
      <c r="B158">
        <v>6.34</v>
      </c>
      <c r="C158">
        <v>6.34</v>
      </c>
      <c r="D158">
        <v>6.34</v>
      </c>
      <c r="E158">
        <v>6.34</v>
      </c>
      <c r="F158" t="s">
        <v>12</v>
      </c>
      <c r="G158" t="s">
        <v>12</v>
      </c>
    </row>
    <row r="159" spans="1:7" x14ac:dyDescent="0.25">
      <c r="A159">
        <v>-2708812800</v>
      </c>
      <c r="B159">
        <v>6.14</v>
      </c>
      <c r="C159">
        <v>6.14</v>
      </c>
      <c r="D159">
        <v>6.14</v>
      </c>
      <c r="E159">
        <v>6.14</v>
      </c>
      <c r="F159" t="s">
        <v>12</v>
      </c>
      <c r="G159" t="s">
        <v>12</v>
      </c>
    </row>
    <row r="160" spans="1:7" x14ac:dyDescent="0.25">
      <c r="A160">
        <v>-2706134400</v>
      </c>
      <c r="B160">
        <v>6.13</v>
      </c>
      <c r="C160">
        <v>6.13</v>
      </c>
      <c r="D160">
        <v>6.13</v>
      </c>
      <c r="E160">
        <v>6.13</v>
      </c>
      <c r="F160" t="s">
        <v>12</v>
      </c>
      <c r="G160" t="s">
        <v>12</v>
      </c>
    </row>
    <row r="161" spans="1:7" x14ac:dyDescent="0.25">
      <c r="A161">
        <v>-2703542400</v>
      </c>
      <c r="B161">
        <v>6.39</v>
      </c>
      <c r="C161">
        <v>6.39</v>
      </c>
      <c r="D161">
        <v>6.39</v>
      </c>
      <c r="E161">
        <v>6.39</v>
      </c>
      <c r="F161" t="s">
        <v>12</v>
      </c>
      <c r="G161" t="s">
        <v>12</v>
      </c>
    </row>
    <row r="162" spans="1:7" x14ac:dyDescent="0.25">
      <c r="A162">
        <v>-2700864000</v>
      </c>
      <c r="B162">
        <v>6.92</v>
      </c>
      <c r="C162">
        <v>6.92</v>
      </c>
      <c r="D162">
        <v>6.92</v>
      </c>
      <c r="E162">
        <v>6.92</v>
      </c>
      <c r="F162" t="s">
        <v>12</v>
      </c>
      <c r="G162" t="s">
        <v>12</v>
      </c>
    </row>
    <row r="163" spans="1:7" x14ac:dyDescent="0.25">
      <c r="A163">
        <v>-2698272000</v>
      </c>
      <c r="B163">
        <v>7.17</v>
      </c>
      <c r="C163">
        <v>7.17</v>
      </c>
      <c r="D163">
        <v>7.17</v>
      </c>
      <c r="E163">
        <v>7.17</v>
      </c>
      <c r="F163" t="s">
        <v>12</v>
      </c>
      <c r="G163" t="s">
        <v>12</v>
      </c>
    </row>
    <row r="164" spans="1:7" x14ac:dyDescent="0.25">
      <c r="A164">
        <v>-2695593600</v>
      </c>
      <c r="B164">
        <v>7.14</v>
      </c>
      <c r="C164">
        <v>7.14</v>
      </c>
      <c r="D164">
        <v>7.14</v>
      </c>
      <c r="E164">
        <v>7.14</v>
      </c>
      <c r="F164" t="s">
        <v>12</v>
      </c>
      <c r="G164" t="s">
        <v>12</v>
      </c>
    </row>
    <row r="165" spans="1:7" x14ac:dyDescent="0.25">
      <c r="A165">
        <v>-2692915200</v>
      </c>
      <c r="B165">
        <v>6.68</v>
      </c>
      <c r="C165">
        <v>6.68</v>
      </c>
      <c r="D165">
        <v>6.68</v>
      </c>
      <c r="E165">
        <v>6.68</v>
      </c>
      <c r="F165" t="s">
        <v>12</v>
      </c>
      <c r="G165" t="s">
        <v>12</v>
      </c>
    </row>
    <row r="166" spans="1:7" x14ac:dyDescent="0.25">
      <c r="A166">
        <v>-2690323200</v>
      </c>
      <c r="B166">
        <v>6.86</v>
      </c>
      <c r="C166">
        <v>6.86</v>
      </c>
      <c r="D166">
        <v>6.86</v>
      </c>
      <c r="E166">
        <v>6.86</v>
      </c>
      <c r="F166" t="s">
        <v>12</v>
      </c>
      <c r="G166" t="s">
        <v>12</v>
      </c>
    </row>
    <row r="167" spans="1:7" x14ac:dyDescent="0.25">
      <c r="A167">
        <v>-2687644800</v>
      </c>
      <c r="B167">
        <v>7.06</v>
      </c>
      <c r="C167">
        <v>7.06</v>
      </c>
      <c r="D167">
        <v>7.06</v>
      </c>
      <c r="E167">
        <v>7.06</v>
      </c>
      <c r="F167" t="s">
        <v>12</v>
      </c>
      <c r="G167" t="s">
        <v>12</v>
      </c>
    </row>
    <row r="168" spans="1:7" x14ac:dyDescent="0.25">
      <c r="A168">
        <v>-2685052800</v>
      </c>
      <c r="B168">
        <v>7.17</v>
      </c>
      <c r="C168">
        <v>7.17</v>
      </c>
      <c r="D168">
        <v>7.17</v>
      </c>
      <c r="E168">
        <v>7.17</v>
      </c>
      <c r="F168" t="s">
        <v>12</v>
      </c>
      <c r="G168" t="s">
        <v>12</v>
      </c>
    </row>
    <row r="169" spans="1:7" x14ac:dyDescent="0.25">
      <c r="A169">
        <v>-2682374400</v>
      </c>
      <c r="B169">
        <v>7.14</v>
      </c>
      <c r="C169">
        <v>7.14</v>
      </c>
      <c r="D169">
        <v>7.14</v>
      </c>
      <c r="E169">
        <v>7.14</v>
      </c>
      <c r="F169" t="s">
        <v>12</v>
      </c>
      <c r="G169" t="s">
        <v>12</v>
      </c>
    </row>
    <row r="170" spans="1:7" x14ac:dyDescent="0.25">
      <c r="A170">
        <v>-2679696000</v>
      </c>
      <c r="B170">
        <v>7.17</v>
      </c>
      <c r="C170">
        <v>7.17</v>
      </c>
      <c r="D170">
        <v>7.17</v>
      </c>
      <c r="E170">
        <v>7.17</v>
      </c>
      <c r="F170" t="s">
        <v>12</v>
      </c>
      <c r="G170" t="s">
        <v>12</v>
      </c>
    </row>
    <row r="171" spans="1:7" x14ac:dyDescent="0.25">
      <c r="A171">
        <v>-2677276800</v>
      </c>
      <c r="B171">
        <v>6.83</v>
      </c>
      <c r="C171">
        <v>6.83</v>
      </c>
      <c r="D171">
        <v>6.83</v>
      </c>
      <c r="E171">
        <v>6.83</v>
      </c>
      <c r="F171" t="s">
        <v>12</v>
      </c>
      <c r="G171" t="s">
        <v>12</v>
      </c>
    </row>
    <row r="172" spans="1:7" x14ac:dyDescent="0.25">
      <c r="A172">
        <v>-2674598400</v>
      </c>
      <c r="B172">
        <v>6.68</v>
      </c>
      <c r="C172">
        <v>6.68</v>
      </c>
      <c r="D172">
        <v>6.68</v>
      </c>
      <c r="E172">
        <v>6.68</v>
      </c>
      <c r="F172" t="s">
        <v>12</v>
      </c>
      <c r="G172" t="s">
        <v>12</v>
      </c>
    </row>
    <row r="173" spans="1:7" x14ac:dyDescent="0.25">
      <c r="A173">
        <v>-2672006400</v>
      </c>
      <c r="B173">
        <v>6.56</v>
      </c>
      <c r="C173">
        <v>6.56</v>
      </c>
      <c r="D173">
        <v>6.56</v>
      </c>
      <c r="E173">
        <v>6.56</v>
      </c>
      <c r="F173" t="s">
        <v>12</v>
      </c>
      <c r="G173" t="s">
        <v>12</v>
      </c>
    </row>
    <row r="174" spans="1:7" x14ac:dyDescent="0.25">
      <c r="A174">
        <v>-2669328000</v>
      </c>
      <c r="B174">
        <v>6.5</v>
      </c>
      <c r="C174">
        <v>6.5</v>
      </c>
      <c r="D174">
        <v>6.5</v>
      </c>
      <c r="E174">
        <v>6.5</v>
      </c>
      <c r="F174" t="s">
        <v>12</v>
      </c>
      <c r="G174" t="s">
        <v>12</v>
      </c>
    </row>
    <row r="175" spans="1:7" x14ac:dyDescent="0.25">
      <c r="A175">
        <v>-2666736000</v>
      </c>
      <c r="B175">
        <v>6.4</v>
      </c>
      <c r="C175">
        <v>6.4</v>
      </c>
      <c r="D175">
        <v>6.4</v>
      </c>
      <c r="E175">
        <v>6.4</v>
      </c>
      <c r="F175" t="s">
        <v>12</v>
      </c>
      <c r="G175" t="s">
        <v>12</v>
      </c>
    </row>
    <row r="176" spans="1:7" x14ac:dyDescent="0.25">
      <c r="A176">
        <v>-2664057600</v>
      </c>
      <c r="B176">
        <v>6.04</v>
      </c>
      <c r="C176">
        <v>6.04</v>
      </c>
      <c r="D176">
        <v>6.04</v>
      </c>
      <c r="E176">
        <v>6.04</v>
      </c>
      <c r="F176" t="s">
        <v>12</v>
      </c>
      <c r="G176" t="s">
        <v>12</v>
      </c>
    </row>
    <row r="177" spans="1:7" x14ac:dyDescent="0.25">
      <c r="A177">
        <v>-2661379200</v>
      </c>
      <c r="B177">
        <v>5.59</v>
      </c>
      <c r="C177">
        <v>5.59</v>
      </c>
      <c r="D177">
        <v>5.59</v>
      </c>
      <c r="E177">
        <v>5.59</v>
      </c>
      <c r="F177" t="s">
        <v>12</v>
      </c>
      <c r="G177" t="s">
        <v>12</v>
      </c>
    </row>
    <row r="178" spans="1:7" x14ac:dyDescent="0.25">
      <c r="A178">
        <v>-2658787200</v>
      </c>
      <c r="B178">
        <v>5.54</v>
      </c>
      <c r="C178">
        <v>5.54</v>
      </c>
      <c r="D178">
        <v>5.54</v>
      </c>
      <c r="E178">
        <v>5.54</v>
      </c>
      <c r="F178" t="s">
        <v>12</v>
      </c>
      <c r="G178" t="s">
        <v>12</v>
      </c>
    </row>
    <row r="179" spans="1:7" x14ac:dyDescent="0.25">
      <c r="A179">
        <v>-2656108800</v>
      </c>
      <c r="B179">
        <v>5.12</v>
      </c>
      <c r="C179">
        <v>5.12</v>
      </c>
      <c r="D179">
        <v>5.12</v>
      </c>
      <c r="E179">
        <v>5.12</v>
      </c>
      <c r="F179" t="s">
        <v>12</v>
      </c>
      <c r="G179" t="s">
        <v>12</v>
      </c>
    </row>
    <row r="180" spans="1:7" x14ac:dyDescent="0.25">
      <c r="A180">
        <v>-2653516800</v>
      </c>
      <c r="B180">
        <v>4.6900000000000004</v>
      </c>
      <c r="C180">
        <v>4.6900000000000004</v>
      </c>
      <c r="D180">
        <v>4.6900000000000004</v>
      </c>
      <c r="E180">
        <v>4.6900000000000004</v>
      </c>
      <c r="F180" t="s">
        <v>12</v>
      </c>
      <c r="G180" t="s">
        <v>12</v>
      </c>
    </row>
    <row r="181" spans="1:7" x14ac:dyDescent="0.25">
      <c r="A181">
        <v>-2650838400</v>
      </c>
      <c r="B181">
        <v>4.62</v>
      </c>
      <c r="C181">
        <v>4.62</v>
      </c>
      <c r="D181">
        <v>4.62</v>
      </c>
      <c r="E181">
        <v>4.62</v>
      </c>
      <c r="F181" t="s">
        <v>12</v>
      </c>
      <c r="G181" t="s">
        <v>12</v>
      </c>
    </row>
    <row r="182" spans="1:7" x14ac:dyDescent="0.25">
      <c r="A182">
        <v>-2648160000</v>
      </c>
      <c r="B182">
        <v>4.58</v>
      </c>
      <c r="C182">
        <v>4.58</v>
      </c>
      <c r="D182">
        <v>4.58</v>
      </c>
      <c r="E182">
        <v>4.58</v>
      </c>
      <c r="F182" t="s">
        <v>12</v>
      </c>
      <c r="G182" t="s">
        <v>12</v>
      </c>
    </row>
    <row r="183" spans="1:7" x14ac:dyDescent="0.25">
      <c r="A183">
        <v>-2645740800</v>
      </c>
      <c r="B183">
        <v>4.47</v>
      </c>
      <c r="C183">
        <v>4.47</v>
      </c>
      <c r="D183">
        <v>4.47</v>
      </c>
      <c r="E183">
        <v>4.47</v>
      </c>
      <c r="F183" t="s">
        <v>12</v>
      </c>
      <c r="G183" t="s">
        <v>12</v>
      </c>
    </row>
    <row r="184" spans="1:7" x14ac:dyDescent="0.25">
      <c r="A184">
        <v>-2643062400</v>
      </c>
      <c r="B184">
        <v>4.53</v>
      </c>
      <c r="C184">
        <v>4.53</v>
      </c>
      <c r="D184">
        <v>4.53</v>
      </c>
      <c r="E184">
        <v>4.53</v>
      </c>
      <c r="F184" t="s">
        <v>12</v>
      </c>
      <c r="G184" t="s">
        <v>12</v>
      </c>
    </row>
    <row r="185" spans="1:7" x14ac:dyDescent="0.25">
      <c r="A185">
        <v>-2640470400</v>
      </c>
      <c r="B185">
        <v>4.5599999999999996</v>
      </c>
      <c r="C185">
        <v>4.5599999999999996</v>
      </c>
      <c r="D185">
        <v>4.5599999999999996</v>
      </c>
      <c r="E185">
        <v>4.5599999999999996</v>
      </c>
      <c r="F185" t="s">
        <v>12</v>
      </c>
      <c r="G185" t="s">
        <v>12</v>
      </c>
    </row>
    <row r="186" spans="1:7" x14ac:dyDescent="0.25">
      <c r="A186">
        <v>-2637792000</v>
      </c>
      <c r="B186">
        <v>4.62</v>
      </c>
      <c r="C186">
        <v>4.62</v>
      </c>
      <c r="D186">
        <v>4.62</v>
      </c>
      <c r="E186">
        <v>4.62</v>
      </c>
      <c r="F186" t="s">
        <v>12</v>
      </c>
      <c r="G186" t="s">
        <v>12</v>
      </c>
    </row>
    <row r="187" spans="1:7" x14ac:dyDescent="0.25">
      <c r="A187">
        <v>-2635200000</v>
      </c>
      <c r="B187">
        <v>4.38</v>
      </c>
      <c r="C187">
        <v>4.38</v>
      </c>
      <c r="D187">
        <v>4.38</v>
      </c>
      <c r="E187">
        <v>4.38</v>
      </c>
      <c r="F187" t="s">
        <v>12</v>
      </c>
      <c r="G187" t="s">
        <v>12</v>
      </c>
    </row>
    <row r="188" spans="1:7" x14ac:dyDescent="0.25">
      <c r="A188">
        <v>-2632521600</v>
      </c>
      <c r="B188">
        <v>4.28</v>
      </c>
      <c r="C188">
        <v>4.28</v>
      </c>
      <c r="D188">
        <v>4.28</v>
      </c>
      <c r="E188">
        <v>4.28</v>
      </c>
      <c r="F188" t="s">
        <v>12</v>
      </c>
      <c r="G188" t="s">
        <v>12</v>
      </c>
    </row>
    <row r="189" spans="1:7" x14ac:dyDescent="0.25">
      <c r="A189">
        <v>-2629843200</v>
      </c>
      <c r="B189">
        <v>4.22</v>
      </c>
      <c r="C189">
        <v>4.22</v>
      </c>
      <c r="D189">
        <v>4.22</v>
      </c>
      <c r="E189">
        <v>4.22</v>
      </c>
      <c r="F189" t="s">
        <v>12</v>
      </c>
      <c r="G189" t="s">
        <v>12</v>
      </c>
    </row>
    <row r="190" spans="1:7" x14ac:dyDescent="0.25">
      <c r="A190">
        <v>-2627251200</v>
      </c>
      <c r="B190">
        <v>4.08</v>
      </c>
      <c r="C190">
        <v>4.08</v>
      </c>
      <c r="D190">
        <v>4.08</v>
      </c>
      <c r="E190">
        <v>4.08</v>
      </c>
      <c r="F190" t="s">
        <v>12</v>
      </c>
      <c r="G190" t="s">
        <v>12</v>
      </c>
    </row>
    <row r="191" spans="1:7" x14ac:dyDescent="0.25">
      <c r="A191">
        <v>-2624572800</v>
      </c>
      <c r="B191">
        <v>3.95</v>
      </c>
      <c r="C191">
        <v>3.95</v>
      </c>
      <c r="D191">
        <v>3.95</v>
      </c>
      <c r="E191">
        <v>3.95</v>
      </c>
      <c r="F191" t="s">
        <v>12</v>
      </c>
      <c r="G191" t="s">
        <v>12</v>
      </c>
    </row>
    <row r="192" spans="1:7" x14ac:dyDescent="0.25">
      <c r="A192">
        <v>-2621980800</v>
      </c>
      <c r="B192">
        <v>3.83</v>
      </c>
      <c r="C192">
        <v>3.83</v>
      </c>
      <c r="D192">
        <v>3.83</v>
      </c>
      <c r="E192">
        <v>3.83</v>
      </c>
      <c r="F192" t="s">
        <v>12</v>
      </c>
      <c r="G192" t="s">
        <v>12</v>
      </c>
    </row>
    <row r="193" spans="1:7" x14ac:dyDescent="0.25">
      <c r="A193">
        <v>-2619302400</v>
      </c>
      <c r="B193">
        <v>3.9</v>
      </c>
      <c r="C193">
        <v>3.9</v>
      </c>
      <c r="D193">
        <v>3.9</v>
      </c>
      <c r="E193">
        <v>3.9</v>
      </c>
      <c r="F193" t="s">
        <v>12</v>
      </c>
      <c r="G193" t="s">
        <v>12</v>
      </c>
    </row>
    <row r="194" spans="1:7" x14ac:dyDescent="0.25">
      <c r="A194">
        <v>-2616624000</v>
      </c>
      <c r="B194">
        <v>3.99</v>
      </c>
      <c r="C194">
        <v>3.99</v>
      </c>
      <c r="D194">
        <v>3.99</v>
      </c>
      <c r="E194">
        <v>3.99</v>
      </c>
      <c r="F194" t="s">
        <v>12</v>
      </c>
      <c r="G194" t="s">
        <v>12</v>
      </c>
    </row>
    <row r="195" spans="1:7" x14ac:dyDescent="0.25">
      <c r="A195">
        <v>-2614204800</v>
      </c>
      <c r="B195">
        <v>4.0599999999999996</v>
      </c>
      <c r="C195">
        <v>4.0599999999999996</v>
      </c>
      <c r="D195">
        <v>4.0599999999999996</v>
      </c>
      <c r="E195">
        <v>4.0599999999999996</v>
      </c>
      <c r="F195" t="s">
        <v>12</v>
      </c>
      <c r="G195" t="s">
        <v>12</v>
      </c>
    </row>
    <row r="196" spans="1:7" x14ac:dyDescent="0.25">
      <c r="A196">
        <v>-2611526400</v>
      </c>
      <c r="B196">
        <v>4.01</v>
      </c>
      <c r="C196">
        <v>4.01</v>
      </c>
      <c r="D196">
        <v>4.01</v>
      </c>
      <c r="E196">
        <v>4.01</v>
      </c>
      <c r="F196" t="s">
        <v>12</v>
      </c>
      <c r="G196" t="s">
        <v>12</v>
      </c>
    </row>
    <row r="197" spans="1:7" x14ac:dyDescent="0.25">
      <c r="A197">
        <v>-2608934400</v>
      </c>
      <c r="B197">
        <v>3.97</v>
      </c>
      <c r="C197">
        <v>3.97</v>
      </c>
      <c r="D197">
        <v>3.97</v>
      </c>
      <c r="E197">
        <v>3.97</v>
      </c>
      <c r="F197" t="s">
        <v>12</v>
      </c>
      <c r="G197" t="s">
        <v>12</v>
      </c>
    </row>
    <row r="198" spans="1:7" x14ac:dyDescent="0.25">
      <c r="A198">
        <v>-2606256000</v>
      </c>
      <c r="B198">
        <v>3.94</v>
      </c>
      <c r="C198">
        <v>3.94</v>
      </c>
      <c r="D198">
        <v>3.94</v>
      </c>
      <c r="E198">
        <v>3.94</v>
      </c>
      <c r="F198" t="s">
        <v>12</v>
      </c>
      <c r="G198" t="s">
        <v>12</v>
      </c>
    </row>
    <row r="199" spans="1:7" x14ac:dyDescent="0.25">
      <c r="A199">
        <v>-2603664000</v>
      </c>
      <c r="B199">
        <v>4.0999999999999996</v>
      </c>
      <c r="C199">
        <v>4.0999999999999996</v>
      </c>
      <c r="D199">
        <v>4.0999999999999996</v>
      </c>
      <c r="E199">
        <v>4.0999999999999996</v>
      </c>
      <c r="F199" t="s">
        <v>12</v>
      </c>
      <c r="G199" t="s">
        <v>12</v>
      </c>
    </row>
    <row r="200" spans="1:7" x14ac:dyDescent="0.25">
      <c r="A200">
        <v>-2600985600</v>
      </c>
      <c r="B200">
        <v>4.25</v>
      </c>
      <c r="C200">
        <v>4.25</v>
      </c>
      <c r="D200">
        <v>4.25</v>
      </c>
      <c r="E200">
        <v>4.25</v>
      </c>
      <c r="F200" t="s">
        <v>12</v>
      </c>
      <c r="G200" t="s">
        <v>12</v>
      </c>
    </row>
    <row r="201" spans="1:7" x14ac:dyDescent="0.25">
      <c r="A201">
        <v>-2598307200</v>
      </c>
      <c r="B201">
        <v>4.4000000000000004</v>
      </c>
      <c r="C201">
        <v>4.4000000000000004</v>
      </c>
      <c r="D201">
        <v>4.4000000000000004</v>
      </c>
      <c r="E201">
        <v>4.4000000000000004</v>
      </c>
      <c r="F201" t="s">
        <v>12</v>
      </c>
      <c r="G201" t="s">
        <v>12</v>
      </c>
    </row>
    <row r="202" spans="1:7" x14ac:dyDescent="0.25">
      <c r="A202">
        <v>-2595715200</v>
      </c>
      <c r="B202">
        <v>4.51</v>
      </c>
      <c r="C202">
        <v>4.51</v>
      </c>
      <c r="D202">
        <v>4.51</v>
      </c>
      <c r="E202">
        <v>4.51</v>
      </c>
      <c r="F202" t="s">
        <v>12</v>
      </c>
      <c r="G202" t="s">
        <v>12</v>
      </c>
    </row>
    <row r="203" spans="1:7" x14ac:dyDescent="0.25">
      <c r="A203">
        <v>-2593036800</v>
      </c>
      <c r="B203">
        <v>4.71</v>
      </c>
      <c r="C203">
        <v>4.71</v>
      </c>
      <c r="D203">
        <v>4.71</v>
      </c>
      <c r="E203">
        <v>4.71</v>
      </c>
      <c r="F203" t="s">
        <v>12</v>
      </c>
      <c r="G203" t="s">
        <v>12</v>
      </c>
    </row>
    <row r="204" spans="1:7" x14ac:dyDescent="0.25">
      <c r="A204">
        <v>-2590444800</v>
      </c>
      <c r="B204">
        <v>4.67</v>
      </c>
      <c r="C204">
        <v>4.67</v>
      </c>
      <c r="D204">
        <v>4.67</v>
      </c>
      <c r="E204">
        <v>4.67</v>
      </c>
      <c r="F204" t="s">
        <v>12</v>
      </c>
      <c r="G204" t="s">
        <v>12</v>
      </c>
    </row>
    <row r="205" spans="1:7" x14ac:dyDescent="0.25">
      <c r="A205">
        <v>-2587766400</v>
      </c>
      <c r="B205">
        <v>4.74</v>
      </c>
      <c r="C205">
        <v>4.74</v>
      </c>
      <c r="D205">
        <v>4.74</v>
      </c>
      <c r="E205">
        <v>4.74</v>
      </c>
      <c r="F205" t="s">
        <v>12</v>
      </c>
      <c r="G205" t="s">
        <v>12</v>
      </c>
    </row>
    <row r="206" spans="1:7" x14ac:dyDescent="0.25">
      <c r="A206">
        <v>-2585088000</v>
      </c>
      <c r="B206">
        <v>4.68</v>
      </c>
      <c r="C206">
        <v>4.68</v>
      </c>
      <c r="D206">
        <v>4.68</v>
      </c>
      <c r="E206">
        <v>4.68</v>
      </c>
      <c r="F206" t="s">
        <v>12</v>
      </c>
      <c r="G206" t="s">
        <v>12</v>
      </c>
    </row>
    <row r="207" spans="1:7" x14ac:dyDescent="0.25">
      <c r="A207">
        <v>-2582582400</v>
      </c>
      <c r="B207">
        <v>4.67</v>
      </c>
      <c r="C207">
        <v>4.67</v>
      </c>
      <c r="D207">
        <v>4.67</v>
      </c>
      <c r="E207">
        <v>4.67</v>
      </c>
      <c r="F207" t="s">
        <v>12</v>
      </c>
      <c r="G207" t="s">
        <v>12</v>
      </c>
    </row>
    <row r="208" spans="1:7" x14ac:dyDescent="0.25">
      <c r="A208">
        <v>-2579904000</v>
      </c>
      <c r="B208">
        <v>4.82</v>
      </c>
      <c r="C208">
        <v>4.82</v>
      </c>
      <c r="D208">
        <v>4.82</v>
      </c>
      <c r="E208">
        <v>4.82</v>
      </c>
      <c r="F208" t="s">
        <v>12</v>
      </c>
      <c r="G208" t="s">
        <v>12</v>
      </c>
    </row>
    <row r="209" spans="1:7" x14ac:dyDescent="0.25">
      <c r="A209">
        <v>-2577312000</v>
      </c>
      <c r="B209">
        <v>4.7699999999999996</v>
      </c>
      <c r="C209">
        <v>4.7699999999999996</v>
      </c>
      <c r="D209">
        <v>4.7699999999999996</v>
      </c>
      <c r="E209">
        <v>4.7699999999999996</v>
      </c>
      <c r="F209" t="s">
        <v>12</v>
      </c>
      <c r="G209" t="s">
        <v>12</v>
      </c>
    </row>
    <row r="210" spans="1:7" x14ac:dyDescent="0.25">
      <c r="A210">
        <v>-2574633600</v>
      </c>
      <c r="B210">
        <v>4.68</v>
      </c>
      <c r="C210">
        <v>4.68</v>
      </c>
      <c r="D210">
        <v>4.68</v>
      </c>
      <c r="E210">
        <v>4.68</v>
      </c>
      <c r="F210" t="s">
        <v>12</v>
      </c>
      <c r="G210" t="s">
        <v>12</v>
      </c>
    </row>
    <row r="211" spans="1:7" x14ac:dyDescent="0.25">
      <c r="A211">
        <v>-2572041600</v>
      </c>
      <c r="B211">
        <v>4.79</v>
      </c>
      <c r="C211">
        <v>4.79</v>
      </c>
      <c r="D211">
        <v>4.79</v>
      </c>
      <c r="E211">
        <v>4.79</v>
      </c>
      <c r="F211" t="s">
        <v>12</v>
      </c>
      <c r="G211" t="s">
        <v>12</v>
      </c>
    </row>
    <row r="212" spans="1:7" x14ac:dyDescent="0.25">
      <c r="A212">
        <v>-2569363200</v>
      </c>
      <c r="B212">
        <v>4.6399999999999997</v>
      </c>
      <c r="C212">
        <v>4.6399999999999997</v>
      </c>
      <c r="D212">
        <v>4.6399999999999997</v>
      </c>
      <c r="E212">
        <v>4.6399999999999997</v>
      </c>
      <c r="F212" t="s">
        <v>12</v>
      </c>
      <c r="G212" t="s">
        <v>12</v>
      </c>
    </row>
    <row r="213" spans="1:7" x14ac:dyDescent="0.25">
      <c r="A213">
        <v>-2566684800</v>
      </c>
      <c r="B213">
        <v>4.51</v>
      </c>
      <c r="C213">
        <v>4.51</v>
      </c>
      <c r="D213">
        <v>4.51</v>
      </c>
      <c r="E213">
        <v>4.51</v>
      </c>
      <c r="F213" t="s">
        <v>12</v>
      </c>
      <c r="G213" t="s">
        <v>12</v>
      </c>
    </row>
    <row r="214" spans="1:7" x14ac:dyDescent="0.25">
      <c r="A214">
        <v>-2564092800</v>
      </c>
      <c r="B214">
        <v>4.37</v>
      </c>
      <c r="C214">
        <v>4.37</v>
      </c>
      <c r="D214">
        <v>4.37</v>
      </c>
      <c r="E214">
        <v>4.37</v>
      </c>
      <c r="F214" t="s">
        <v>12</v>
      </c>
      <c r="G214" t="s">
        <v>12</v>
      </c>
    </row>
    <row r="215" spans="1:7" x14ac:dyDescent="0.25">
      <c r="A215">
        <v>-2561414400</v>
      </c>
      <c r="B215">
        <v>4.3600000000000003</v>
      </c>
      <c r="C215">
        <v>4.3600000000000003</v>
      </c>
      <c r="D215">
        <v>4.3600000000000003</v>
      </c>
      <c r="E215">
        <v>4.3600000000000003</v>
      </c>
      <c r="F215" t="s">
        <v>12</v>
      </c>
      <c r="G215" t="s">
        <v>12</v>
      </c>
    </row>
    <row r="216" spans="1:7" x14ac:dyDescent="0.25">
      <c r="A216">
        <v>-2558822400</v>
      </c>
      <c r="B216">
        <v>4.42</v>
      </c>
      <c r="C216">
        <v>4.42</v>
      </c>
      <c r="D216">
        <v>4.42</v>
      </c>
      <c r="E216">
        <v>4.42</v>
      </c>
      <c r="F216" t="s">
        <v>12</v>
      </c>
      <c r="G216" t="s">
        <v>12</v>
      </c>
    </row>
    <row r="217" spans="1:7" x14ac:dyDescent="0.25">
      <c r="A217">
        <v>-2556144000</v>
      </c>
      <c r="B217">
        <v>4.47</v>
      </c>
      <c r="C217">
        <v>4.47</v>
      </c>
      <c r="D217">
        <v>4.47</v>
      </c>
      <c r="E217">
        <v>4.47</v>
      </c>
      <c r="F217" t="s">
        <v>12</v>
      </c>
      <c r="G217" t="s">
        <v>12</v>
      </c>
    </row>
    <row r="218" spans="1:7" x14ac:dyDescent="0.25">
      <c r="A218">
        <v>-2553465600</v>
      </c>
      <c r="B218">
        <v>4.37</v>
      </c>
      <c r="C218">
        <v>4.37</v>
      </c>
      <c r="D218">
        <v>4.37</v>
      </c>
      <c r="E218">
        <v>4.37</v>
      </c>
      <c r="F218" t="s">
        <v>12</v>
      </c>
      <c r="G218" t="s">
        <v>12</v>
      </c>
    </row>
    <row r="219" spans="1:7" x14ac:dyDescent="0.25">
      <c r="A219">
        <v>-2551046400</v>
      </c>
      <c r="B219">
        <v>4.3099999999999996</v>
      </c>
      <c r="C219">
        <v>4.3099999999999996</v>
      </c>
      <c r="D219">
        <v>4.3099999999999996</v>
      </c>
      <c r="E219">
        <v>4.3099999999999996</v>
      </c>
      <c r="F219" t="s">
        <v>12</v>
      </c>
      <c r="G219" t="s">
        <v>12</v>
      </c>
    </row>
    <row r="220" spans="1:7" x14ac:dyDescent="0.25">
      <c r="A220">
        <v>-2548368000</v>
      </c>
      <c r="B220">
        <v>4.38</v>
      </c>
      <c r="C220">
        <v>4.38</v>
      </c>
      <c r="D220">
        <v>4.38</v>
      </c>
      <c r="E220">
        <v>4.38</v>
      </c>
      <c r="F220" t="s">
        <v>12</v>
      </c>
      <c r="G220" t="s">
        <v>12</v>
      </c>
    </row>
    <row r="221" spans="1:7" x14ac:dyDescent="0.25">
      <c r="A221">
        <v>-2545776000</v>
      </c>
      <c r="B221">
        <v>4.38</v>
      </c>
      <c r="C221">
        <v>4.38</v>
      </c>
      <c r="D221">
        <v>4.38</v>
      </c>
      <c r="E221">
        <v>4.38</v>
      </c>
      <c r="F221" t="s">
        <v>12</v>
      </c>
      <c r="G221" t="s">
        <v>12</v>
      </c>
    </row>
    <row r="222" spans="1:7" x14ac:dyDescent="0.25">
      <c r="A222">
        <v>-2543097600</v>
      </c>
      <c r="B222">
        <v>4.24</v>
      </c>
      <c r="C222">
        <v>4.24</v>
      </c>
      <c r="D222">
        <v>4.24</v>
      </c>
      <c r="E222">
        <v>4.24</v>
      </c>
      <c r="F222" t="s">
        <v>12</v>
      </c>
      <c r="G222" t="s">
        <v>12</v>
      </c>
    </row>
    <row r="223" spans="1:7" x14ac:dyDescent="0.25">
      <c r="A223">
        <v>-2540505600</v>
      </c>
      <c r="B223">
        <v>4.16</v>
      </c>
      <c r="C223">
        <v>4.16</v>
      </c>
      <c r="D223">
        <v>4.16</v>
      </c>
      <c r="E223">
        <v>4.16</v>
      </c>
      <c r="F223" t="s">
        <v>12</v>
      </c>
      <c r="G223" t="s">
        <v>12</v>
      </c>
    </row>
    <row r="224" spans="1:7" x14ac:dyDescent="0.25">
      <c r="A224">
        <v>-2537827200</v>
      </c>
      <c r="B224">
        <v>4.2300000000000004</v>
      </c>
      <c r="C224">
        <v>4.2300000000000004</v>
      </c>
      <c r="D224">
        <v>4.2300000000000004</v>
      </c>
      <c r="E224">
        <v>4.2300000000000004</v>
      </c>
      <c r="F224" t="s">
        <v>12</v>
      </c>
      <c r="G224" t="s">
        <v>12</v>
      </c>
    </row>
    <row r="225" spans="1:7" x14ac:dyDescent="0.25">
      <c r="A225">
        <v>-2535148800</v>
      </c>
      <c r="B225">
        <v>4.16</v>
      </c>
      <c r="C225">
        <v>4.16</v>
      </c>
      <c r="D225">
        <v>4.16</v>
      </c>
      <c r="E225">
        <v>4.16</v>
      </c>
      <c r="F225" t="s">
        <v>12</v>
      </c>
      <c r="G225" t="s">
        <v>12</v>
      </c>
    </row>
    <row r="226" spans="1:7" x14ac:dyDescent="0.25">
      <c r="A226">
        <v>-2532556800</v>
      </c>
      <c r="B226">
        <v>4.05</v>
      </c>
      <c r="C226">
        <v>4.05</v>
      </c>
      <c r="D226">
        <v>4.05</v>
      </c>
      <c r="E226">
        <v>4.05</v>
      </c>
      <c r="F226" t="s">
        <v>12</v>
      </c>
      <c r="G226" t="s">
        <v>12</v>
      </c>
    </row>
    <row r="227" spans="1:7" x14ac:dyDescent="0.25">
      <c r="A227">
        <v>-2529878400</v>
      </c>
      <c r="B227">
        <v>4.1100000000000003</v>
      </c>
      <c r="C227">
        <v>4.1100000000000003</v>
      </c>
      <c r="D227">
        <v>4.1100000000000003</v>
      </c>
      <c r="E227">
        <v>4.1100000000000003</v>
      </c>
      <c r="F227" t="s">
        <v>12</v>
      </c>
      <c r="G227" t="s">
        <v>12</v>
      </c>
    </row>
    <row r="228" spans="1:7" x14ac:dyDescent="0.25">
      <c r="A228">
        <v>-2527286400</v>
      </c>
      <c r="B228">
        <v>4.13</v>
      </c>
      <c r="C228">
        <v>4.13</v>
      </c>
      <c r="D228">
        <v>4.13</v>
      </c>
      <c r="E228">
        <v>4.13</v>
      </c>
      <c r="F228" t="s">
        <v>12</v>
      </c>
      <c r="G228" t="s">
        <v>12</v>
      </c>
    </row>
    <row r="229" spans="1:7" x14ac:dyDescent="0.25">
      <c r="A229">
        <v>-2524608000</v>
      </c>
      <c r="B229">
        <v>4.1399999999999997</v>
      </c>
      <c r="C229">
        <v>4.1399999999999997</v>
      </c>
      <c r="D229">
        <v>4.1399999999999997</v>
      </c>
      <c r="E229">
        <v>4.1399999999999997</v>
      </c>
      <c r="F229" t="s">
        <v>12</v>
      </c>
      <c r="G229" t="s">
        <v>12</v>
      </c>
    </row>
    <row r="230" spans="1:7" x14ac:dyDescent="0.25">
      <c r="A230">
        <v>-2521929600</v>
      </c>
      <c r="B230">
        <v>4.09</v>
      </c>
      <c r="C230">
        <v>4.09</v>
      </c>
      <c r="D230">
        <v>4.09</v>
      </c>
      <c r="E230">
        <v>4.09</v>
      </c>
      <c r="F230" t="s">
        <v>12</v>
      </c>
      <c r="G230" t="s">
        <v>12</v>
      </c>
    </row>
    <row r="231" spans="1:7" x14ac:dyDescent="0.25">
      <c r="A231">
        <v>-2519510400</v>
      </c>
      <c r="B231">
        <v>4.1399999999999997</v>
      </c>
      <c r="C231">
        <v>4.1399999999999997</v>
      </c>
      <c r="D231">
        <v>4.1399999999999997</v>
      </c>
      <c r="E231">
        <v>4.1399999999999997</v>
      </c>
      <c r="F231" t="s">
        <v>12</v>
      </c>
      <c r="G231" t="s">
        <v>12</v>
      </c>
    </row>
    <row r="232" spans="1:7" x14ac:dyDescent="0.25">
      <c r="A232">
        <v>-2516832000</v>
      </c>
      <c r="B232">
        <v>4.17</v>
      </c>
      <c r="C232">
        <v>4.17</v>
      </c>
      <c r="D232">
        <v>4.17</v>
      </c>
      <c r="E232">
        <v>4.17</v>
      </c>
      <c r="F232" t="s">
        <v>12</v>
      </c>
      <c r="G232" t="s">
        <v>12</v>
      </c>
    </row>
    <row r="233" spans="1:7" x14ac:dyDescent="0.25">
      <c r="A233">
        <v>-2514240000</v>
      </c>
      <c r="B233">
        <v>4.08</v>
      </c>
      <c r="C233">
        <v>4.08</v>
      </c>
      <c r="D233">
        <v>4.08</v>
      </c>
      <c r="E233">
        <v>4.08</v>
      </c>
      <c r="F233" t="s">
        <v>12</v>
      </c>
      <c r="G233" t="s">
        <v>12</v>
      </c>
    </row>
    <row r="234" spans="1:7" x14ac:dyDescent="0.25">
      <c r="A234">
        <v>-2511561600</v>
      </c>
      <c r="B234">
        <v>3.91</v>
      </c>
      <c r="C234">
        <v>3.91</v>
      </c>
      <c r="D234">
        <v>3.91</v>
      </c>
      <c r="E234">
        <v>3.91</v>
      </c>
      <c r="F234" t="s">
        <v>12</v>
      </c>
      <c r="G234" t="s">
        <v>12</v>
      </c>
    </row>
    <row r="235" spans="1:7" x14ac:dyDescent="0.25">
      <c r="A235">
        <v>-2508969600</v>
      </c>
      <c r="B235">
        <v>3.94</v>
      </c>
      <c r="C235">
        <v>3.94</v>
      </c>
      <c r="D235">
        <v>3.94</v>
      </c>
      <c r="E235">
        <v>3.94</v>
      </c>
      <c r="F235" t="s">
        <v>12</v>
      </c>
      <c r="G235" t="s">
        <v>12</v>
      </c>
    </row>
    <row r="236" spans="1:7" x14ac:dyDescent="0.25">
      <c r="A236">
        <v>-2506291200</v>
      </c>
      <c r="B236">
        <v>3.97</v>
      </c>
      <c r="C236">
        <v>3.97</v>
      </c>
      <c r="D236">
        <v>3.97</v>
      </c>
      <c r="E236">
        <v>3.97</v>
      </c>
      <c r="F236" t="s">
        <v>12</v>
      </c>
      <c r="G236" t="s">
        <v>12</v>
      </c>
    </row>
    <row r="237" spans="1:7" x14ac:dyDescent="0.25">
      <c r="A237">
        <v>-2503612800</v>
      </c>
      <c r="B237">
        <v>4.07</v>
      </c>
      <c r="C237">
        <v>4.07</v>
      </c>
      <c r="D237">
        <v>4.07</v>
      </c>
      <c r="E237">
        <v>4.07</v>
      </c>
      <c r="F237" t="s">
        <v>12</v>
      </c>
      <c r="G237" t="s">
        <v>12</v>
      </c>
    </row>
    <row r="238" spans="1:7" x14ac:dyDescent="0.25">
      <c r="A238">
        <v>-2501020800</v>
      </c>
      <c r="B238">
        <v>4.1399999999999997</v>
      </c>
      <c r="C238">
        <v>4.1399999999999997</v>
      </c>
      <c r="D238">
        <v>4.1399999999999997</v>
      </c>
      <c r="E238">
        <v>4.1399999999999997</v>
      </c>
      <c r="F238" t="s">
        <v>12</v>
      </c>
      <c r="G238" t="s">
        <v>12</v>
      </c>
    </row>
    <row r="239" spans="1:7" x14ac:dyDescent="0.25">
      <c r="A239">
        <v>-2498342400</v>
      </c>
      <c r="B239">
        <v>4.33</v>
      </c>
      <c r="C239">
        <v>4.33</v>
      </c>
      <c r="D239">
        <v>4.33</v>
      </c>
      <c r="E239">
        <v>4.33</v>
      </c>
      <c r="F239" t="s">
        <v>12</v>
      </c>
      <c r="G239" t="s">
        <v>12</v>
      </c>
    </row>
    <row r="240" spans="1:7" x14ac:dyDescent="0.25">
      <c r="A240">
        <v>-2495750400</v>
      </c>
      <c r="B240">
        <v>4.67</v>
      </c>
      <c r="C240">
        <v>4.67</v>
      </c>
      <c r="D240">
        <v>4.67</v>
      </c>
      <c r="E240">
        <v>4.67</v>
      </c>
      <c r="F240" t="s">
        <v>12</v>
      </c>
      <c r="G240" t="s">
        <v>12</v>
      </c>
    </row>
    <row r="241" spans="1:7" x14ac:dyDescent="0.25">
      <c r="A241">
        <v>-2493072000</v>
      </c>
      <c r="B241">
        <v>4.78</v>
      </c>
      <c r="C241">
        <v>4.78</v>
      </c>
      <c r="D241">
        <v>4.78</v>
      </c>
      <c r="E241">
        <v>4.78</v>
      </c>
      <c r="F241" t="s">
        <v>12</v>
      </c>
      <c r="G241" t="s">
        <v>12</v>
      </c>
    </row>
    <row r="242" spans="1:7" x14ac:dyDescent="0.25">
      <c r="A242">
        <v>-2490393600</v>
      </c>
      <c r="B242">
        <v>4.55</v>
      </c>
      <c r="C242">
        <v>4.55</v>
      </c>
      <c r="D242">
        <v>4.55</v>
      </c>
      <c r="E242">
        <v>4.55</v>
      </c>
      <c r="F242" t="s">
        <v>12</v>
      </c>
      <c r="G242" t="s">
        <v>12</v>
      </c>
    </row>
    <row r="243" spans="1:7" x14ac:dyDescent="0.25">
      <c r="A243">
        <v>-2487974400</v>
      </c>
      <c r="B243">
        <v>4.49</v>
      </c>
      <c r="C243">
        <v>4.49</v>
      </c>
      <c r="D243">
        <v>4.49</v>
      </c>
      <c r="E243">
        <v>4.49</v>
      </c>
      <c r="F243" t="s">
        <v>12</v>
      </c>
      <c r="G243" t="s">
        <v>12</v>
      </c>
    </row>
    <row r="244" spans="1:7" x14ac:dyDescent="0.25">
      <c r="A244">
        <v>-2485296000</v>
      </c>
      <c r="B244">
        <v>4.57</v>
      </c>
      <c r="C244">
        <v>4.57</v>
      </c>
      <c r="D244">
        <v>4.57</v>
      </c>
      <c r="E244">
        <v>4.57</v>
      </c>
      <c r="F244" t="s">
        <v>12</v>
      </c>
      <c r="G244" t="s">
        <v>12</v>
      </c>
    </row>
    <row r="245" spans="1:7" x14ac:dyDescent="0.25">
      <c r="A245">
        <v>-2482704000</v>
      </c>
      <c r="B245">
        <v>4.43</v>
      </c>
      <c r="C245">
        <v>4.43</v>
      </c>
      <c r="D245">
        <v>4.43</v>
      </c>
      <c r="E245">
        <v>4.43</v>
      </c>
      <c r="F245" t="s">
        <v>12</v>
      </c>
      <c r="G245" t="s">
        <v>12</v>
      </c>
    </row>
    <row r="246" spans="1:7" x14ac:dyDescent="0.25">
      <c r="A246">
        <v>-2480025600</v>
      </c>
      <c r="B246">
        <v>4.4400000000000004</v>
      </c>
      <c r="C246">
        <v>4.4400000000000004</v>
      </c>
      <c r="D246">
        <v>4.4400000000000004</v>
      </c>
      <c r="E246">
        <v>4.4400000000000004</v>
      </c>
      <c r="F246" t="s">
        <v>12</v>
      </c>
      <c r="G246" t="s">
        <v>12</v>
      </c>
    </row>
    <row r="247" spans="1:7" x14ac:dyDescent="0.25">
      <c r="A247">
        <v>-2477433600</v>
      </c>
      <c r="B247">
        <v>4.54</v>
      </c>
      <c r="C247">
        <v>4.54</v>
      </c>
      <c r="D247">
        <v>4.54</v>
      </c>
      <c r="E247">
        <v>4.54</v>
      </c>
      <c r="F247" t="s">
        <v>12</v>
      </c>
      <c r="G247" t="s">
        <v>12</v>
      </c>
    </row>
    <row r="248" spans="1:7" x14ac:dyDescent="0.25">
      <c r="A248">
        <v>-2474755200</v>
      </c>
      <c r="B248">
        <v>4.6100000000000003</v>
      </c>
      <c r="C248">
        <v>4.6100000000000003</v>
      </c>
      <c r="D248">
        <v>4.6100000000000003</v>
      </c>
      <c r="E248">
        <v>4.6100000000000003</v>
      </c>
      <c r="F248" t="s">
        <v>12</v>
      </c>
      <c r="G248" t="s">
        <v>12</v>
      </c>
    </row>
    <row r="249" spans="1:7" x14ac:dyDescent="0.25">
      <c r="A249">
        <v>-2472076800</v>
      </c>
      <c r="B249">
        <v>4.46</v>
      </c>
      <c r="C249">
        <v>4.46</v>
      </c>
      <c r="D249">
        <v>4.46</v>
      </c>
      <c r="E249">
        <v>4.46</v>
      </c>
      <c r="F249" t="s">
        <v>12</v>
      </c>
      <c r="G249" t="s">
        <v>12</v>
      </c>
    </row>
    <row r="250" spans="1:7" x14ac:dyDescent="0.25">
      <c r="A250">
        <v>-2469484800</v>
      </c>
      <c r="B250">
        <v>4.13</v>
      </c>
      <c r="C250">
        <v>4.13</v>
      </c>
      <c r="D250">
        <v>4.13</v>
      </c>
      <c r="E250">
        <v>4.13</v>
      </c>
      <c r="F250" t="s">
        <v>12</v>
      </c>
      <c r="G250" t="s">
        <v>12</v>
      </c>
    </row>
    <row r="251" spans="1:7" x14ac:dyDescent="0.25">
      <c r="A251">
        <v>-2466806400</v>
      </c>
      <c r="B251">
        <v>4.13</v>
      </c>
      <c r="C251">
        <v>4.13</v>
      </c>
      <c r="D251">
        <v>4.13</v>
      </c>
      <c r="E251">
        <v>4.13</v>
      </c>
      <c r="F251" t="s">
        <v>12</v>
      </c>
      <c r="G251" t="s">
        <v>12</v>
      </c>
    </row>
    <row r="252" spans="1:7" x14ac:dyDescent="0.25">
      <c r="A252">
        <v>-2464214400</v>
      </c>
      <c r="B252">
        <v>4.1900000000000004</v>
      </c>
      <c r="C252">
        <v>4.1900000000000004</v>
      </c>
      <c r="D252">
        <v>4.1900000000000004</v>
      </c>
      <c r="E252">
        <v>4.1900000000000004</v>
      </c>
      <c r="F252" t="s">
        <v>12</v>
      </c>
      <c r="G252" t="s">
        <v>12</v>
      </c>
    </row>
    <row r="253" spans="1:7" x14ac:dyDescent="0.25">
      <c r="A253">
        <v>-2461536000</v>
      </c>
      <c r="B253">
        <v>4.07</v>
      </c>
      <c r="C253">
        <v>4.07</v>
      </c>
      <c r="D253">
        <v>4.07</v>
      </c>
      <c r="E253">
        <v>4.07</v>
      </c>
      <c r="F253" t="s">
        <v>12</v>
      </c>
      <c r="G253" t="s">
        <v>12</v>
      </c>
    </row>
    <row r="254" spans="1:7" x14ac:dyDescent="0.25">
      <c r="A254">
        <v>-2458857600</v>
      </c>
      <c r="B254">
        <v>4.0199999999999996</v>
      </c>
      <c r="C254">
        <v>4.0199999999999996</v>
      </c>
      <c r="D254">
        <v>4.0199999999999996</v>
      </c>
      <c r="E254">
        <v>4.0199999999999996</v>
      </c>
      <c r="F254" t="s">
        <v>12</v>
      </c>
      <c r="G254" t="s">
        <v>12</v>
      </c>
    </row>
    <row r="255" spans="1:7" x14ac:dyDescent="0.25">
      <c r="A255">
        <v>-2456352000</v>
      </c>
      <c r="B255">
        <v>4.05</v>
      </c>
      <c r="C255">
        <v>4.05</v>
      </c>
      <c r="D255">
        <v>4.05</v>
      </c>
      <c r="E255">
        <v>4.05</v>
      </c>
      <c r="F255" t="s">
        <v>12</v>
      </c>
      <c r="G255" t="s">
        <v>12</v>
      </c>
    </row>
    <row r="256" spans="1:7" x14ac:dyDescent="0.25">
      <c r="A256">
        <v>-2453673600</v>
      </c>
      <c r="B256">
        <v>4.03</v>
      </c>
      <c r="C256">
        <v>4.03</v>
      </c>
      <c r="D256">
        <v>4.03</v>
      </c>
      <c r="E256">
        <v>4.03</v>
      </c>
      <c r="F256" t="s">
        <v>12</v>
      </c>
      <c r="G256" t="s">
        <v>12</v>
      </c>
    </row>
    <row r="257" spans="1:7" x14ac:dyDescent="0.25">
      <c r="A257">
        <v>-2451081600</v>
      </c>
      <c r="B257">
        <v>4.07</v>
      </c>
      <c r="C257">
        <v>4.07</v>
      </c>
      <c r="D257">
        <v>4.07</v>
      </c>
      <c r="E257">
        <v>4.07</v>
      </c>
      <c r="F257" t="s">
        <v>12</v>
      </c>
      <c r="G257" t="s">
        <v>12</v>
      </c>
    </row>
    <row r="258" spans="1:7" x14ac:dyDescent="0.25">
      <c r="A258">
        <v>-2448403200</v>
      </c>
      <c r="B258">
        <v>4.0999999999999996</v>
      </c>
      <c r="C258">
        <v>4.0999999999999996</v>
      </c>
      <c r="D258">
        <v>4.0999999999999996</v>
      </c>
      <c r="E258">
        <v>4.0999999999999996</v>
      </c>
      <c r="F258" t="s">
        <v>12</v>
      </c>
      <c r="G258" t="s">
        <v>12</v>
      </c>
    </row>
    <row r="259" spans="1:7" x14ac:dyDescent="0.25">
      <c r="A259">
        <v>-2445811200</v>
      </c>
      <c r="B259">
        <v>4.1500000000000004</v>
      </c>
      <c r="C259">
        <v>4.1500000000000004</v>
      </c>
      <c r="D259">
        <v>4.1500000000000004</v>
      </c>
      <c r="E259">
        <v>4.1500000000000004</v>
      </c>
      <c r="F259" t="s">
        <v>12</v>
      </c>
      <c r="G259" t="s">
        <v>12</v>
      </c>
    </row>
    <row r="260" spans="1:7" x14ac:dyDescent="0.25">
      <c r="A260">
        <v>-2443132800</v>
      </c>
      <c r="B260">
        <v>4.18</v>
      </c>
      <c r="C260">
        <v>4.18</v>
      </c>
      <c r="D260">
        <v>4.18</v>
      </c>
      <c r="E260">
        <v>4.18</v>
      </c>
      <c r="F260" t="s">
        <v>12</v>
      </c>
      <c r="G260" t="s">
        <v>12</v>
      </c>
    </row>
    <row r="261" spans="1:7" x14ac:dyDescent="0.25">
      <c r="A261">
        <v>-2440454400</v>
      </c>
      <c r="B261">
        <v>4.1500000000000004</v>
      </c>
      <c r="C261">
        <v>4.1500000000000004</v>
      </c>
      <c r="D261">
        <v>4.1500000000000004</v>
      </c>
      <c r="E261">
        <v>4.1500000000000004</v>
      </c>
      <c r="F261" t="s">
        <v>12</v>
      </c>
      <c r="G261" t="s">
        <v>12</v>
      </c>
    </row>
    <row r="262" spans="1:7" x14ac:dyDescent="0.25">
      <c r="A262">
        <v>-2437862400</v>
      </c>
      <c r="B262">
        <v>4.29</v>
      </c>
      <c r="C262">
        <v>4.29</v>
      </c>
      <c r="D262">
        <v>4.29</v>
      </c>
      <c r="E262">
        <v>4.29</v>
      </c>
      <c r="F262" t="s">
        <v>12</v>
      </c>
      <c r="G262" t="s">
        <v>12</v>
      </c>
    </row>
    <row r="263" spans="1:7" x14ac:dyDescent="0.25">
      <c r="A263">
        <v>-2435184000</v>
      </c>
      <c r="B263">
        <v>4.2300000000000004</v>
      </c>
      <c r="C263">
        <v>4.2300000000000004</v>
      </c>
      <c r="D263">
        <v>4.2300000000000004</v>
      </c>
      <c r="E263">
        <v>4.2300000000000004</v>
      </c>
      <c r="F263" t="s">
        <v>12</v>
      </c>
      <c r="G263" t="s">
        <v>12</v>
      </c>
    </row>
    <row r="264" spans="1:7" x14ac:dyDescent="0.25">
      <c r="A264">
        <v>-2432592000</v>
      </c>
      <c r="B264">
        <v>4.28</v>
      </c>
      <c r="C264">
        <v>4.28</v>
      </c>
      <c r="D264">
        <v>4.28</v>
      </c>
      <c r="E264">
        <v>4.28</v>
      </c>
      <c r="F264" t="s">
        <v>12</v>
      </c>
      <c r="G264" t="s">
        <v>12</v>
      </c>
    </row>
    <row r="265" spans="1:7" x14ac:dyDescent="0.25">
      <c r="A265">
        <v>-2429913600</v>
      </c>
      <c r="B265">
        <v>4.3600000000000003</v>
      </c>
      <c r="C265">
        <v>4.3600000000000003</v>
      </c>
      <c r="D265">
        <v>4.3600000000000003</v>
      </c>
      <c r="E265">
        <v>4.3600000000000003</v>
      </c>
      <c r="F265" t="s">
        <v>12</v>
      </c>
      <c r="G265" t="s">
        <v>12</v>
      </c>
    </row>
    <row r="266" spans="1:7" x14ac:dyDescent="0.25">
      <c r="A266">
        <v>-2427235200</v>
      </c>
      <c r="B266">
        <v>4.29</v>
      </c>
      <c r="C266">
        <v>4.29</v>
      </c>
      <c r="D266">
        <v>4.29</v>
      </c>
      <c r="E266">
        <v>4.29</v>
      </c>
      <c r="F266" t="s">
        <v>12</v>
      </c>
      <c r="G266" t="s">
        <v>12</v>
      </c>
    </row>
    <row r="267" spans="1:7" x14ac:dyDescent="0.25">
      <c r="A267">
        <v>-2424816000</v>
      </c>
      <c r="B267">
        <v>4.3899999999999997</v>
      </c>
      <c r="C267">
        <v>4.3899999999999997</v>
      </c>
      <c r="D267">
        <v>4.3899999999999997</v>
      </c>
      <c r="E267">
        <v>4.3899999999999997</v>
      </c>
      <c r="F267" t="s">
        <v>12</v>
      </c>
      <c r="G267" t="s">
        <v>12</v>
      </c>
    </row>
    <row r="268" spans="1:7" x14ac:dyDescent="0.25">
      <c r="A268">
        <v>-2422137600</v>
      </c>
      <c r="B268">
        <v>4.57</v>
      </c>
      <c r="C268">
        <v>4.57</v>
      </c>
      <c r="D268">
        <v>4.57</v>
      </c>
      <c r="E268">
        <v>4.57</v>
      </c>
      <c r="F268" t="s">
        <v>12</v>
      </c>
      <c r="G268" t="s">
        <v>12</v>
      </c>
    </row>
    <row r="269" spans="1:7" x14ac:dyDescent="0.25">
      <c r="A269">
        <v>-2419545600</v>
      </c>
      <c r="B269">
        <v>4.58</v>
      </c>
      <c r="C269">
        <v>4.58</v>
      </c>
      <c r="D269">
        <v>4.58</v>
      </c>
      <c r="E269">
        <v>4.58</v>
      </c>
      <c r="F269" t="s">
        <v>12</v>
      </c>
      <c r="G269" t="s">
        <v>12</v>
      </c>
    </row>
    <row r="270" spans="1:7" x14ac:dyDescent="0.25">
      <c r="A270">
        <v>-2416867200</v>
      </c>
      <c r="B270">
        <v>5.05</v>
      </c>
      <c r="C270">
        <v>5.05</v>
      </c>
      <c r="D270">
        <v>5.05</v>
      </c>
      <c r="E270">
        <v>5.05</v>
      </c>
      <c r="F270" t="s">
        <v>12</v>
      </c>
      <c r="G270" t="s">
        <v>12</v>
      </c>
    </row>
    <row r="271" spans="1:7" x14ac:dyDescent="0.25">
      <c r="A271">
        <v>-2414275200</v>
      </c>
      <c r="B271">
        <v>5.31</v>
      </c>
      <c r="C271">
        <v>5.31</v>
      </c>
      <c r="D271">
        <v>5.31</v>
      </c>
      <c r="E271">
        <v>5.31</v>
      </c>
      <c r="F271" t="s">
        <v>12</v>
      </c>
      <c r="G271" t="s">
        <v>12</v>
      </c>
    </row>
    <row r="272" spans="1:7" x14ac:dyDescent="0.25">
      <c r="A272">
        <v>-2411596800</v>
      </c>
      <c r="B272">
        <v>5.88</v>
      </c>
      <c r="C272">
        <v>5.88</v>
      </c>
      <c r="D272">
        <v>5.88</v>
      </c>
      <c r="E272">
        <v>5.88</v>
      </c>
      <c r="F272" t="s">
        <v>12</v>
      </c>
      <c r="G272" t="s">
        <v>12</v>
      </c>
    </row>
    <row r="273" spans="1:7" x14ac:dyDescent="0.25">
      <c r="A273">
        <v>-2408918400</v>
      </c>
      <c r="B273">
        <v>6.05</v>
      </c>
      <c r="C273">
        <v>6.05</v>
      </c>
      <c r="D273">
        <v>6.05</v>
      </c>
      <c r="E273">
        <v>6.05</v>
      </c>
      <c r="F273" t="s">
        <v>12</v>
      </c>
      <c r="G273" t="s">
        <v>12</v>
      </c>
    </row>
    <row r="274" spans="1:7" x14ac:dyDescent="0.25">
      <c r="A274">
        <v>-2406326400</v>
      </c>
      <c r="B274">
        <v>5.66</v>
      </c>
      <c r="C274">
        <v>5.66</v>
      </c>
      <c r="D274">
        <v>5.66</v>
      </c>
      <c r="E274">
        <v>5.66</v>
      </c>
      <c r="F274" t="s">
        <v>12</v>
      </c>
      <c r="G274" t="s">
        <v>12</v>
      </c>
    </row>
    <row r="275" spans="1:7" x14ac:dyDescent="0.25">
      <c r="A275">
        <v>-2403648000</v>
      </c>
      <c r="B275">
        <v>5.52</v>
      </c>
      <c r="C275">
        <v>5.52</v>
      </c>
      <c r="D275">
        <v>5.52</v>
      </c>
      <c r="E275">
        <v>5.52</v>
      </c>
      <c r="F275" t="s">
        <v>12</v>
      </c>
      <c r="G275" t="s">
        <v>12</v>
      </c>
    </row>
    <row r="276" spans="1:7" x14ac:dyDescent="0.25">
      <c r="A276">
        <v>-2401056000</v>
      </c>
      <c r="B276">
        <v>5.45</v>
      </c>
      <c r="C276">
        <v>5.45</v>
      </c>
      <c r="D276">
        <v>5.45</v>
      </c>
      <c r="E276">
        <v>5.45</v>
      </c>
      <c r="F276" t="s">
        <v>12</v>
      </c>
      <c r="G276" t="s">
        <v>12</v>
      </c>
    </row>
    <row r="277" spans="1:7" x14ac:dyDescent="0.25">
      <c r="A277">
        <v>-2398377600</v>
      </c>
      <c r="B277">
        <v>5.67</v>
      </c>
      <c r="C277">
        <v>5.67</v>
      </c>
      <c r="D277">
        <v>5.67</v>
      </c>
      <c r="E277">
        <v>5.67</v>
      </c>
      <c r="F277" t="s">
        <v>12</v>
      </c>
      <c r="G277" t="s">
        <v>12</v>
      </c>
    </row>
    <row r="278" spans="1:7" x14ac:dyDescent="0.25">
      <c r="A278">
        <v>-2395699200</v>
      </c>
      <c r="B278">
        <v>5.71</v>
      </c>
      <c r="C278">
        <v>5.71</v>
      </c>
      <c r="D278">
        <v>5.71</v>
      </c>
      <c r="E278">
        <v>5.71</v>
      </c>
      <c r="F278" t="s">
        <v>12</v>
      </c>
      <c r="G278" t="s">
        <v>12</v>
      </c>
    </row>
    <row r="279" spans="1:7" x14ac:dyDescent="0.25">
      <c r="A279">
        <v>-2393280000</v>
      </c>
      <c r="B279">
        <v>5.55</v>
      </c>
      <c r="C279">
        <v>5.55</v>
      </c>
      <c r="D279">
        <v>5.55</v>
      </c>
      <c r="E279">
        <v>5.55</v>
      </c>
      <c r="F279" t="s">
        <v>12</v>
      </c>
      <c r="G279" t="s">
        <v>12</v>
      </c>
    </row>
    <row r="280" spans="1:7" x14ac:dyDescent="0.25">
      <c r="A280">
        <v>-2390601600</v>
      </c>
      <c r="B280">
        <v>5.32</v>
      </c>
      <c r="C280">
        <v>5.32</v>
      </c>
      <c r="D280">
        <v>5.32</v>
      </c>
      <c r="E280">
        <v>5.32</v>
      </c>
      <c r="F280" t="s">
        <v>12</v>
      </c>
      <c r="G280" t="s">
        <v>12</v>
      </c>
    </row>
    <row r="281" spans="1:7" x14ac:dyDescent="0.25">
      <c r="A281">
        <v>-2388009600</v>
      </c>
      <c r="B281">
        <v>5.18</v>
      </c>
      <c r="C281">
        <v>5.18</v>
      </c>
      <c r="D281">
        <v>5.18</v>
      </c>
      <c r="E281">
        <v>5.18</v>
      </c>
      <c r="F281" t="s">
        <v>12</v>
      </c>
      <c r="G281" t="s">
        <v>12</v>
      </c>
    </row>
    <row r="282" spans="1:7" x14ac:dyDescent="0.25">
      <c r="A282">
        <v>-2385331200</v>
      </c>
      <c r="B282">
        <v>5.3</v>
      </c>
      <c r="C282">
        <v>5.3</v>
      </c>
      <c r="D282">
        <v>5.3</v>
      </c>
      <c r="E282">
        <v>5.3</v>
      </c>
      <c r="F282" t="s">
        <v>12</v>
      </c>
      <c r="G282" t="s">
        <v>12</v>
      </c>
    </row>
    <row r="283" spans="1:7" x14ac:dyDescent="0.25">
      <c r="A283">
        <v>-2382739200</v>
      </c>
      <c r="B283">
        <v>5.3</v>
      </c>
      <c r="C283">
        <v>5.3</v>
      </c>
      <c r="D283">
        <v>5.3</v>
      </c>
      <c r="E283">
        <v>5.3</v>
      </c>
      <c r="F283" t="s">
        <v>12</v>
      </c>
      <c r="G283" t="s">
        <v>12</v>
      </c>
    </row>
    <row r="284" spans="1:7" x14ac:dyDescent="0.25">
      <c r="A284">
        <v>-2380060800</v>
      </c>
      <c r="B284">
        <v>5.33</v>
      </c>
      <c r="C284">
        <v>5.33</v>
      </c>
      <c r="D284">
        <v>5.33</v>
      </c>
      <c r="E284">
        <v>5.33</v>
      </c>
      <c r="F284" t="s">
        <v>12</v>
      </c>
      <c r="G284" t="s">
        <v>12</v>
      </c>
    </row>
    <row r="285" spans="1:7" x14ac:dyDescent="0.25">
      <c r="A285">
        <v>-2377382400</v>
      </c>
      <c r="B285">
        <v>5.0599999999999996</v>
      </c>
      <c r="C285">
        <v>5.0599999999999996</v>
      </c>
      <c r="D285">
        <v>5.0599999999999996</v>
      </c>
      <c r="E285">
        <v>5.0599999999999996</v>
      </c>
      <c r="F285" t="s">
        <v>12</v>
      </c>
      <c r="G285" t="s">
        <v>12</v>
      </c>
    </row>
    <row r="286" spans="1:7" x14ac:dyDescent="0.25">
      <c r="A286">
        <v>-2374790400</v>
      </c>
      <c r="B286">
        <v>4.91</v>
      </c>
      <c r="C286">
        <v>4.91</v>
      </c>
      <c r="D286">
        <v>4.91</v>
      </c>
      <c r="E286">
        <v>4.91</v>
      </c>
      <c r="F286" t="s">
        <v>12</v>
      </c>
      <c r="G286" t="s">
        <v>12</v>
      </c>
    </row>
    <row r="287" spans="1:7" x14ac:dyDescent="0.25">
      <c r="A287">
        <v>-2372112000</v>
      </c>
      <c r="B287">
        <v>4.99</v>
      </c>
      <c r="C287">
        <v>4.99</v>
      </c>
      <c r="D287">
        <v>4.99</v>
      </c>
      <c r="E287">
        <v>4.99</v>
      </c>
      <c r="F287" t="s">
        <v>12</v>
      </c>
      <c r="G287" t="s">
        <v>12</v>
      </c>
    </row>
    <row r="288" spans="1:7" x14ac:dyDescent="0.25">
      <c r="A288">
        <v>-2369520000</v>
      </c>
      <c r="B288">
        <v>4.91</v>
      </c>
      <c r="C288">
        <v>4.91</v>
      </c>
      <c r="D288">
        <v>4.91</v>
      </c>
      <c r="E288">
        <v>4.91</v>
      </c>
      <c r="F288" t="s">
        <v>12</v>
      </c>
      <c r="G288" t="s">
        <v>12</v>
      </c>
    </row>
    <row r="289" spans="1:7" x14ac:dyDescent="0.25">
      <c r="A289">
        <v>-2366841600</v>
      </c>
      <c r="B289">
        <v>4.88</v>
      </c>
      <c r="C289">
        <v>4.88</v>
      </c>
      <c r="D289">
        <v>4.88</v>
      </c>
      <c r="E289">
        <v>4.88</v>
      </c>
      <c r="F289" t="s">
        <v>12</v>
      </c>
      <c r="G289" t="s">
        <v>12</v>
      </c>
    </row>
    <row r="290" spans="1:7" x14ac:dyDescent="0.25">
      <c r="A290">
        <v>-2364163200</v>
      </c>
      <c r="B290">
        <v>4.9000000000000004</v>
      </c>
      <c r="C290">
        <v>4.9000000000000004</v>
      </c>
      <c r="D290">
        <v>4.9000000000000004</v>
      </c>
      <c r="E290">
        <v>4.9000000000000004</v>
      </c>
      <c r="F290" t="s">
        <v>12</v>
      </c>
      <c r="G290" t="s">
        <v>12</v>
      </c>
    </row>
    <row r="291" spans="1:7" x14ac:dyDescent="0.25">
      <c r="A291">
        <v>-2361744000</v>
      </c>
      <c r="B291">
        <v>4.93</v>
      </c>
      <c r="C291">
        <v>4.93</v>
      </c>
      <c r="D291">
        <v>4.93</v>
      </c>
      <c r="E291">
        <v>4.93</v>
      </c>
      <c r="F291" t="s">
        <v>12</v>
      </c>
      <c r="G291" t="s">
        <v>12</v>
      </c>
    </row>
    <row r="292" spans="1:7" x14ac:dyDescent="0.25">
      <c r="A292">
        <v>-2359065600</v>
      </c>
      <c r="B292">
        <v>4.8899999999999997</v>
      </c>
      <c r="C292">
        <v>4.8899999999999997</v>
      </c>
      <c r="D292">
        <v>4.8899999999999997</v>
      </c>
      <c r="E292">
        <v>4.8899999999999997</v>
      </c>
      <c r="F292" t="s">
        <v>12</v>
      </c>
      <c r="G292" t="s">
        <v>12</v>
      </c>
    </row>
    <row r="293" spans="1:7" x14ac:dyDescent="0.25">
      <c r="A293">
        <v>-2356473600</v>
      </c>
      <c r="B293">
        <v>4.6500000000000004</v>
      </c>
      <c r="C293">
        <v>4.6500000000000004</v>
      </c>
      <c r="D293">
        <v>4.6500000000000004</v>
      </c>
      <c r="E293">
        <v>4.6500000000000004</v>
      </c>
      <c r="F293" t="s">
        <v>12</v>
      </c>
      <c r="G293" t="s">
        <v>12</v>
      </c>
    </row>
    <row r="294" spans="1:7" x14ac:dyDescent="0.25">
      <c r="A294">
        <v>-2353795200</v>
      </c>
      <c r="B294">
        <v>4.38</v>
      </c>
      <c r="C294">
        <v>4.38</v>
      </c>
      <c r="D294">
        <v>4.38</v>
      </c>
      <c r="E294">
        <v>4.38</v>
      </c>
      <c r="F294" t="s">
        <v>12</v>
      </c>
      <c r="G294" t="s">
        <v>12</v>
      </c>
    </row>
    <row r="295" spans="1:7" x14ac:dyDescent="0.25">
      <c r="A295">
        <v>-2351203200</v>
      </c>
      <c r="B295">
        <v>4.26</v>
      </c>
      <c r="C295">
        <v>4.26</v>
      </c>
      <c r="D295">
        <v>4.26</v>
      </c>
      <c r="E295">
        <v>4.26</v>
      </c>
      <c r="F295" t="s">
        <v>12</v>
      </c>
      <c r="G295" t="s">
        <v>12</v>
      </c>
    </row>
    <row r="296" spans="1:7" x14ac:dyDescent="0.25">
      <c r="A296">
        <v>-2348524800</v>
      </c>
      <c r="B296">
        <v>4.2</v>
      </c>
      <c r="C296">
        <v>4.2</v>
      </c>
      <c r="D296">
        <v>4.2</v>
      </c>
      <c r="E296">
        <v>4.2</v>
      </c>
      <c r="F296" t="s">
        <v>12</v>
      </c>
      <c r="G296" t="s">
        <v>12</v>
      </c>
    </row>
    <row r="297" spans="1:7" x14ac:dyDescent="0.25">
      <c r="A297">
        <v>-2345846400</v>
      </c>
      <c r="B297">
        <v>4.1100000000000003</v>
      </c>
      <c r="C297">
        <v>4.1100000000000003</v>
      </c>
      <c r="D297">
        <v>4.1100000000000003</v>
      </c>
      <c r="E297">
        <v>4.1100000000000003</v>
      </c>
      <c r="F297" t="s">
        <v>12</v>
      </c>
      <c r="G297" t="s">
        <v>12</v>
      </c>
    </row>
    <row r="298" spans="1:7" x14ac:dyDescent="0.25">
      <c r="A298">
        <v>-2343254400</v>
      </c>
      <c r="B298">
        <v>4.05</v>
      </c>
      <c r="C298">
        <v>4.05</v>
      </c>
      <c r="D298">
        <v>4.05</v>
      </c>
      <c r="E298">
        <v>4.05</v>
      </c>
      <c r="F298" t="s">
        <v>12</v>
      </c>
      <c r="G298" t="s">
        <v>12</v>
      </c>
    </row>
    <row r="299" spans="1:7" x14ac:dyDescent="0.25">
      <c r="A299">
        <v>-2340576000</v>
      </c>
      <c r="B299">
        <v>4.07</v>
      </c>
      <c r="C299">
        <v>4.07</v>
      </c>
      <c r="D299">
        <v>4.07</v>
      </c>
      <c r="E299">
        <v>4.07</v>
      </c>
      <c r="F299" t="s">
        <v>12</v>
      </c>
      <c r="G299" t="s">
        <v>12</v>
      </c>
    </row>
    <row r="300" spans="1:7" x14ac:dyDescent="0.25">
      <c r="A300">
        <v>-2337984000</v>
      </c>
      <c r="B300">
        <v>4.18</v>
      </c>
      <c r="C300">
        <v>4.18</v>
      </c>
      <c r="D300">
        <v>4.18</v>
      </c>
      <c r="E300">
        <v>4.18</v>
      </c>
      <c r="F300" t="s">
        <v>12</v>
      </c>
      <c r="G300" t="s">
        <v>12</v>
      </c>
    </row>
    <row r="301" spans="1:7" x14ac:dyDescent="0.25">
      <c r="A301">
        <v>-2335305600</v>
      </c>
      <c r="B301">
        <v>4.4000000000000004</v>
      </c>
      <c r="C301">
        <v>4.4000000000000004</v>
      </c>
      <c r="D301">
        <v>4.4000000000000004</v>
      </c>
      <c r="E301">
        <v>4.4000000000000004</v>
      </c>
      <c r="F301" t="s">
        <v>12</v>
      </c>
      <c r="G301" t="s">
        <v>12</v>
      </c>
    </row>
    <row r="302" spans="1:7" x14ac:dyDescent="0.25">
      <c r="A302">
        <v>-2332627200</v>
      </c>
      <c r="B302">
        <v>4.43</v>
      </c>
      <c r="C302">
        <v>4.43</v>
      </c>
      <c r="D302">
        <v>4.43</v>
      </c>
      <c r="E302">
        <v>4.43</v>
      </c>
      <c r="F302" t="s">
        <v>12</v>
      </c>
      <c r="G302" t="s">
        <v>12</v>
      </c>
    </row>
    <row r="303" spans="1:7" x14ac:dyDescent="0.25">
      <c r="A303">
        <v>-2330121600</v>
      </c>
      <c r="B303">
        <v>4.2300000000000004</v>
      </c>
      <c r="C303">
        <v>4.2300000000000004</v>
      </c>
      <c r="D303">
        <v>4.2300000000000004</v>
      </c>
      <c r="E303">
        <v>4.2300000000000004</v>
      </c>
      <c r="F303" t="s">
        <v>12</v>
      </c>
      <c r="G303" t="s">
        <v>12</v>
      </c>
    </row>
    <row r="304" spans="1:7" x14ac:dyDescent="0.25">
      <c r="A304">
        <v>-2327443200</v>
      </c>
      <c r="B304">
        <v>4.28</v>
      </c>
      <c r="C304">
        <v>4.28</v>
      </c>
      <c r="D304">
        <v>4.28</v>
      </c>
      <c r="E304">
        <v>4.28</v>
      </c>
      <c r="F304" t="s">
        <v>12</v>
      </c>
      <c r="G304" t="s">
        <v>12</v>
      </c>
    </row>
    <row r="305" spans="1:7" x14ac:dyDescent="0.25">
      <c r="A305">
        <v>-2324851200</v>
      </c>
      <c r="B305">
        <v>4.22</v>
      </c>
      <c r="C305">
        <v>4.22</v>
      </c>
      <c r="D305">
        <v>4.22</v>
      </c>
      <c r="E305">
        <v>4.22</v>
      </c>
      <c r="F305" t="s">
        <v>12</v>
      </c>
      <c r="G305" t="s">
        <v>12</v>
      </c>
    </row>
    <row r="306" spans="1:7" x14ac:dyDescent="0.25">
      <c r="A306">
        <v>-2322172800</v>
      </c>
      <c r="B306">
        <v>4.22</v>
      </c>
      <c r="C306">
        <v>4.22</v>
      </c>
      <c r="D306">
        <v>4.22</v>
      </c>
      <c r="E306">
        <v>4.22</v>
      </c>
      <c r="F306" t="s">
        <v>12</v>
      </c>
      <c r="G306" t="s">
        <v>12</v>
      </c>
    </row>
    <row r="307" spans="1:7" x14ac:dyDescent="0.25">
      <c r="A307">
        <v>-2319580800</v>
      </c>
      <c r="B307">
        <v>4.28</v>
      </c>
      <c r="C307">
        <v>4.28</v>
      </c>
      <c r="D307">
        <v>4.28</v>
      </c>
      <c r="E307">
        <v>4.28</v>
      </c>
      <c r="F307" t="s">
        <v>12</v>
      </c>
      <c r="G307" t="s">
        <v>12</v>
      </c>
    </row>
    <row r="308" spans="1:7" x14ac:dyDescent="0.25">
      <c r="A308">
        <v>-2316902400</v>
      </c>
      <c r="B308">
        <v>4.5599999999999996</v>
      </c>
      <c r="C308">
        <v>4.5599999999999996</v>
      </c>
      <c r="D308">
        <v>4.5599999999999996</v>
      </c>
      <c r="E308">
        <v>4.5599999999999996</v>
      </c>
      <c r="F308" t="s">
        <v>12</v>
      </c>
      <c r="G308" t="s">
        <v>12</v>
      </c>
    </row>
    <row r="309" spans="1:7" x14ac:dyDescent="0.25">
      <c r="A309">
        <v>-2314224000</v>
      </c>
      <c r="B309">
        <v>4.8099999999999996</v>
      </c>
      <c r="C309">
        <v>4.8099999999999996</v>
      </c>
      <c r="D309">
        <v>4.8099999999999996</v>
      </c>
      <c r="E309">
        <v>4.8099999999999996</v>
      </c>
      <c r="F309" t="s">
        <v>12</v>
      </c>
      <c r="G309" t="s">
        <v>12</v>
      </c>
    </row>
    <row r="310" spans="1:7" x14ac:dyDescent="0.25">
      <c r="A310">
        <v>-2311632000</v>
      </c>
      <c r="B310">
        <v>4.55</v>
      </c>
      <c r="C310">
        <v>4.55</v>
      </c>
      <c r="D310">
        <v>4.55</v>
      </c>
      <c r="E310">
        <v>4.55</v>
      </c>
      <c r="F310" t="s">
        <v>12</v>
      </c>
      <c r="G310" t="s">
        <v>12</v>
      </c>
    </row>
    <row r="311" spans="1:7" x14ac:dyDescent="0.25">
      <c r="A311">
        <v>-2308953600</v>
      </c>
      <c r="B311">
        <v>4.43</v>
      </c>
      <c r="C311">
        <v>4.43</v>
      </c>
      <c r="D311">
        <v>4.43</v>
      </c>
      <c r="E311">
        <v>4.43</v>
      </c>
      <c r="F311" t="s">
        <v>12</v>
      </c>
      <c r="G311" t="s">
        <v>12</v>
      </c>
    </row>
    <row r="312" spans="1:7" x14ac:dyDescent="0.25">
      <c r="A312">
        <v>-2306361600</v>
      </c>
      <c r="B312">
        <v>4.13</v>
      </c>
      <c r="C312">
        <v>4.13</v>
      </c>
      <c r="D312">
        <v>4.13</v>
      </c>
      <c r="E312">
        <v>4.13</v>
      </c>
      <c r="F312" t="s">
        <v>12</v>
      </c>
      <c r="G312" t="s">
        <v>12</v>
      </c>
    </row>
    <row r="313" spans="1:7" x14ac:dyDescent="0.25">
      <c r="A313">
        <v>-2303683200</v>
      </c>
      <c r="B313">
        <v>4.2699999999999996</v>
      </c>
      <c r="C313">
        <v>4.2699999999999996</v>
      </c>
      <c r="D313">
        <v>4.2699999999999996</v>
      </c>
      <c r="E313">
        <v>4.2699999999999996</v>
      </c>
      <c r="F313" t="s">
        <v>12</v>
      </c>
      <c r="G313" t="s">
        <v>12</v>
      </c>
    </row>
    <row r="314" spans="1:7" x14ac:dyDescent="0.25">
      <c r="A314">
        <v>-2301004800</v>
      </c>
      <c r="B314">
        <v>4.2699999999999996</v>
      </c>
      <c r="C314">
        <v>4.2699999999999996</v>
      </c>
      <c r="D314">
        <v>4.2699999999999996</v>
      </c>
      <c r="E314">
        <v>4.2699999999999996</v>
      </c>
      <c r="F314" t="s">
        <v>12</v>
      </c>
      <c r="G314" t="s">
        <v>12</v>
      </c>
    </row>
    <row r="315" spans="1:7" x14ac:dyDescent="0.25">
      <c r="A315">
        <v>-2298585600</v>
      </c>
      <c r="B315">
        <v>4.3099999999999996</v>
      </c>
      <c r="C315">
        <v>4.3099999999999996</v>
      </c>
      <c r="D315">
        <v>4.3099999999999996</v>
      </c>
      <c r="E315">
        <v>4.3099999999999996</v>
      </c>
      <c r="F315" t="s">
        <v>12</v>
      </c>
      <c r="G315" t="s">
        <v>12</v>
      </c>
    </row>
    <row r="316" spans="1:7" x14ac:dyDescent="0.25">
      <c r="A316">
        <v>-2295907200</v>
      </c>
      <c r="B316">
        <v>4.3</v>
      </c>
      <c r="C316">
        <v>4.3</v>
      </c>
      <c r="D316">
        <v>4.3</v>
      </c>
      <c r="E316">
        <v>4.3</v>
      </c>
      <c r="F316" t="s">
        <v>12</v>
      </c>
      <c r="G316" t="s">
        <v>12</v>
      </c>
    </row>
    <row r="317" spans="1:7" x14ac:dyDescent="0.25">
      <c r="A317">
        <v>-2293315200</v>
      </c>
      <c r="B317">
        <v>4.43</v>
      </c>
      <c r="C317">
        <v>4.43</v>
      </c>
      <c r="D317">
        <v>4.43</v>
      </c>
      <c r="E317">
        <v>4.43</v>
      </c>
      <c r="F317" t="s">
        <v>12</v>
      </c>
      <c r="G317" t="s">
        <v>12</v>
      </c>
    </row>
    <row r="318" spans="1:7" x14ac:dyDescent="0.25">
      <c r="A318">
        <v>-2290636800</v>
      </c>
      <c r="B318">
        <v>4.41</v>
      </c>
      <c r="C318">
        <v>4.41</v>
      </c>
      <c r="D318">
        <v>4.41</v>
      </c>
      <c r="E318">
        <v>4.41</v>
      </c>
      <c r="F318" t="s">
        <v>12</v>
      </c>
      <c r="G318" t="s">
        <v>12</v>
      </c>
    </row>
    <row r="319" spans="1:7" x14ac:dyDescent="0.25">
      <c r="A319">
        <v>-2288044800</v>
      </c>
      <c r="B319">
        <v>4.22</v>
      </c>
      <c r="C319">
        <v>4.22</v>
      </c>
      <c r="D319">
        <v>4.22</v>
      </c>
      <c r="E319">
        <v>4.22</v>
      </c>
      <c r="F319" t="s">
        <v>12</v>
      </c>
      <c r="G319" t="s">
        <v>12</v>
      </c>
    </row>
    <row r="320" spans="1:7" x14ac:dyDescent="0.25">
      <c r="A320">
        <v>-2285366400</v>
      </c>
      <c r="B320">
        <v>4.04</v>
      </c>
      <c r="C320">
        <v>4.04</v>
      </c>
      <c r="D320">
        <v>4.04</v>
      </c>
      <c r="E320">
        <v>4.04</v>
      </c>
      <c r="F320" t="s">
        <v>12</v>
      </c>
      <c r="G320" t="s">
        <v>12</v>
      </c>
    </row>
    <row r="321" spans="1:7" x14ac:dyDescent="0.25">
      <c r="A321">
        <v>-2282688000</v>
      </c>
      <c r="B321">
        <v>3.79</v>
      </c>
      <c r="C321">
        <v>3.79</v>
      </c>
      <c r="D321">
        <v>3.79</v>
      </c>
      <c r="E321">
        <v>3.79</v>
      </c>
      <c r="F321" t="s">
        <v>12</v>
      </c>
      <c r="G321" t="s">
        <v>12</v>
      </c>
    </row>
    <row r="322" spans="1:7" x14ac:dyDescent="0.25">
      <c r="A322">
        <v>-2280096000</v>
      </c>
      <c r="B322">
        <v>3.61</v>
      </c>
      <c r="C322">
        <v>3.61</v>
      </c>
      <c r="D322">
        <v>3.61</v>
      </c>
      <c r="E322">
        <v>3.61</v>
      </c>
      <c r="F322" t="s">
        <v>12</v>
      </c>
      <c r="G322" t="s">
        <v>12</v>
      </c>
    </row>
    <row r="323" spans="1:7" x14ac:dyDescent="0.25">
      <c r="A323">
        <v>-2277417600</v>
      </c>
      <c r="B323">
        <v>3.73</v>
      </c>
      <c r="C323">
        <v>3.73</v>
      </c>
      <c r="D323">
        <v>3.73</v>
      </c>
      <c r="E323">
        <v>3.73</v>
      </c>
      <c r="F323" t="s">
        <v>12</v>
      </c>
      <c r="G323" t="s">
        <v>12</v>
      </c>
    </row>
    <row r="324" spans="1:7" x14ac:dyDescent="0.25">
      <c r="A324">
        <v>-2274825600</v>
      </c>
      <c r="B324">
        <v>3.87</v>
      </c>
      <c r="C324">
        <v>3.87</v>
      </c>
      <c r="D324">
        <v>3.87</v>
      </c>
      <c r="E324">
        <v>3.87</v>
      </c>
      <c r="F324" t="s">
        <v>12</v>
      </c>
      <c r="G324" t="s">
        <v>12</v>
      </c>
    </row>
    <row r="325" spans="1:7" x14ac:dyDescent="0.25">
      <c r="A325">
        <v>-2272147200</v>
      </c>
      <c r="B325">
        <v>3.79</v>
      </c>
      <c r="C325">
        <v>3.79</v>
      </c>
      <c r="D325">
        <v>3.79</v>
      </c>
      <c r="E325">
        <v>3.79</v>
      </c>
      <c r="F325" t="s">
        <v>12</v>
      </c>
      <c r="G325" t="s">
        <v>12</v>
      </c>
    </row>
    <row r="326" spans="1:7" x14ac:dyDescent="0.25">
      <c r="A326">
        <v>-2269468800</v>
      </c>
      <c r="B326">
        <v>3.72</v>
      </c>
      <c r="C326">
        <v>3.72</v>
      </c>
      <c r="D326">
        <v>3.72</v>
      </c>
      <c r="E326">
        <v>3.72</v>
      </c>
      <c r="F326" t="s">
        <v>12</v>
      </c>
      <c r="G326" t="s">
        <v>12</v>
      </c>
    </row>
    <row r="327" spans="1:7" x14ac:dyDescent="0.25">
      <c r="A327">
        <v>-2267049600</v>
      </c>
      <c r="B327">
        <v>3.76</v>
      </c>
      <c r="C327">
        <v>3.76</v>
      </c>
      <c r="D327">
        <v>3.76</v>
      </c>
      <c r="E327">
        <v>3.76</v>
      </c>
      <c r="F327" t="s">
        <v>12</v>
      </c>
      <c r="G327" t="s">
        <v>12</v>
      </c>
    </row>
    <row r="328" spans="1:7" x14ac:dyDescent="0.25">
      <c r="A328">
        <v>-2264371200</v>
      </c>
      <c r="B328">
        <v>3.98</v>
      </c>
      <c r="C328">
        <v>3.98</v>
      </c>
      <c r="D328">
        <v>3.98</v>
      </c>
      <c r="E328">
        <v>3.98</v>
      </c>
      <c r="F328" t="s">
        <v>12</v>
      </c>
      <c r="G328" t="s">
        <v>12</v>
      </c>
    </row>
    <row r="329" spans="1:7" x14ac:dyDescent="0.25">
      <c r="A329">
        <v>-2261779200</v>
      </c>
      <c r="B329">
        <v>4.09</v>
      </c>
      <c r="C329">
        <v>4.09</v>
      </c>
      <c r="D329">
        <v>4.09</v>
      </c>
      <c r="E329">
        <v>4.09</v>
      </c>
      <c r="F329" t="s">
        <v>12</v>
      </c>
      <c r="G329" t="s">
        <v>12</v>
      </c>
    </row>
    <row r="330" spans="1:7" x14ac:dyDescent="0.25">
      <c r="A330">
        <v>-2259100800</v>
      </c>
      <c r="B330">
        <v>3.87</v>
      </c>
      <c r="C330">
        <v>3.87</v>
      </c>
      <c r="D330">
        <v>3.87</v>
      </c>
      <c r="E330">
        <v>3.87</v>
      </c>
      <c r="F330" t="s">
        <v>12</v>
      </c>
      <c r="G330" t="s">
        <v>12</v>
      </c>
    </row>
    <row r="331" spans="1:7" x14ac:dyDescent="0.25">
      <c r="A331">
        <v>-2256508800</v>
      </c>
      <c r="B331">
        <v>3.75</v>
      </c>
      <c r="C331">
        <v>3.75</v>
      </c>
      <c r="D331">
        <v>3.75</v>
      </c>
      <c r="E331">
        <v>3.75</v>
      </c>
      <c r="F331" t="s">
        <v>12</v>
      </c>
      <c r="G331" t="s">
        <v>12</v>
      </c>
    </row>
    <row r="332" spans="1:7" x14ac:dyDescent="0.25">
      <c r="A332">
        <v>-2253830400</v>
      </c>
      <c r="B332">
        <v>3.77</v>
      </c>
      <c r="C332">
        <v>3.77</v>
      </c>
      <c r="D332">
        <v>3.77</v>
      </c>
      <c r="E332">
        <v>3.77</v>
      </c>
      <c r="F332" t="s">
        <v>12</v>
      </c>
      <c r="G332" t="s">
        <v>12</v>
      </c>
    </row>
    <row r="333" spans="1:7" x14ac:dyDescent="0.25">
      <c r="A333">
        <v>-2251152000</v>
      </c>
      <c r="B333">
        <v>3.67</v>
      </c>
      <c r="C333">
        <v>3.67</v>
      </c>
      <c r="D333">
        <v>3.67</v>
      </c>
      <c r="E333">
        <v>3.67</v>
      </c>
      <c r="F333" t="s">
        <v>12</v>
      </c>
      <c r="G333" t="s">
        <v>12</v>
      </c>
    </row>
    <row r="334" spans="1:7" x14ac:dyDescent="0.25">
      <c r="A334">
        <v>-2248560000</v>
      </c>
      <c r="B334">
        <v>3.71</v>
      </c>
      <c r="C334">
        <v>3.71</v>
      </c>
      <c r="D334">
        <v>3.71</v>
      </c>
      <c r="E334">
        <v>3.71</v>
      </c>
      <c r="F334" t="s">
        <v>12</v>
      </c>
      <c r="G334" t="s">
        <v>12</v>
      </c>
    </row>
    <row r="335" spans="1:7" x14ac:dyDescent="0.25">
      <c r="A335">
        <v>-2245881600</v>
      </c>
      <c r="B335">
        <v>3.82</v>
      </c>
      <c r="C335">
        <v>3.82</v>
      </c>
      <c r="D335">
        <v>3.82</v>
      </c>
      <c r="E335">
        <v>3.82</v>
      </c>
      <c r="F335" t="s">
        <v>12</v>
      </c>
      <c r="G335" t="s">
        <v>12</v>
      </c>
    </row>
    <row r="336" spans="1:7" x14ac:dyDescent="0.25">
      <c r="A336">
        <v>-2243289600</v>
      </c>
      <c r="B336">
        <v>3.73</v>
      </c>
      <c r="C336">
        <v>3.73</v>
      </c>
      <c r="D336">
        <v>3.73</v>
      </c>
      <c r="E336">
        <v>3.73</v>
      </c>
      <c r="F336" t="s">
        <v>12</v>
      </c>
      <c r="G336" t="s">
        <v>12</v>
      </c>
    </row>
    <row r="337" spans="1:7" x14ac:dyDescent="0.25">
      <c r="A337">
        <v>-2240611200</v>
      </c>
      <c r="B337">
        <v>3.54</v>
      </c>
      <c r="C337">
        <v>3.54</v>
      </c>
      <c r="D337">
        <v>3.54</v>
      </c>
      <c r="E337">
        <v>3.54</v>
      </c>
      <c r="F337" t="s">
        <v>12</v>
      </c>
      <c r="G337" t="s">
        <v>12</v>
      </c>
    </row>
    <row r="338" spans="1:7" x14ac:dyDescent="0.25">
      <c r="A338">
        <v>-2237932800</v>
      </c>
      <c r="B338">
        <v>3.3</v>
      </c>
      <c r="C338">
        <v>3.3</v>
      </c>
      <c r="D338">
        <v>3.3</v>
      </c>
      <c r="E338">
        <v>3.3</v>
      </c>
      <c r="F338" t="s">
        <v>12</v>
      </c>
      <c r="G338" t="s">
        <v>12</v>
      </c>
    </row>
    <row r="339" spans="1:7" x14ac:dyDescent="0.25">
      <c r="A339">
        <v>-2235513600</v>
      </c>
      <c r="B339">
        <v>3.2</v>
      </c>
      <c r="C339">
        <v>3.2</v>
      </c>
      <c r="D339">
        <v>3.2</v>
      </c>
      <c r="E339">
        <v>3.2</v>
      </c>
      <c r="F339" t="s">
        <v>12</v>
      </c>
      <c r="G339" t="s">
        <v>12</v>
      </c>
    </row>
    <row r="340" spans="1:7" x14ac:dyDescent="0.25">
      <c r="A340">
        <v>-2232835200</v>
      </c>
      <c r="B340">
        <v>3.16</v>
      </c>
      <c r="C340">
        <v>3.16</v>
      </c>
      <c r="D340">
        <v>3.16</v>
      </c>
      <c r="E340">
        <v>3.16</v>
      </c>
      <c r="F340" t="s">
        <v>12</v>
      </c>
      <c r="G340" t="s">
        <v>12</v>
      </c>
    </row>
    <row r="341" spans="1:7" x14ac:dyDescent="0.25">
      <c r="A341">
        <v>-2230243200</v>
      </c>
      <c r="B341">
        <v>3.14</v>
      </c>
      <c r="C341">
        <v>3.14</v>
      </c>
      <c r="D341">
        <v>3.14</v>
      </c>
      <c r="E341">
        <v>3.14</v>
      </c>
      <c r="F341" t="s">
        <v>12</v>
      </c>
      <c r="G341" t="s">
        <v>12</v>
      </c>
    </row>
    <row r="342" spans="1:7" x14ac:dyDescent="0.25">
      <c r="A342">
        <v>-2227564800</v>
      </c>
      <c r="B342">
        <v>3.29</v>
      </c>
      <c r="C342">
        <v>3.29</v>
      </c>
      <c r="D342">
        <v>3.29</v>
      </c>
      <c r="E342">
        <v>3.29</v>
      </c>
      <c r="F342" t="s">
        <v>12</v>
      </c>
      <c r="G342" t="s">
        <v>12</v>
      </c>
    </row>
    <row r="343" spans="1:7" x14ac:dyDescent="0.25">
      <c r="A343">
        <v>-2224972800</v>
      </c>
      <c r="B343">
        <v>3.38</v>
      </c>
      <c r="C343">
        <v>3.38</v>
      </c>
      <c r="D343">
        <v>3.38</v>
      </c>
      <c r="E343">
        <v>3.38</v>
      </c>
      <c r="F343" t="s">
        <v>12</v>
      </c>
      <c r="G343" t="s">
        <v>12</v>
      </c>
    </row>
    <row r="344" spans="1:7" x14ac:dyDescent="0.25">
      <c r="A344">
        <v>-2222294400</v>
      </c>
      <c r="B344">
        <v>3.28</v>
      </c>
      <c r="C344">
        <v>3.28</v>
      </c>
      <c r="D344">
        <v>3.28</v>
      </c>
      <c r="E344">
        <v>3.28</v>
      </c>
      <c r="F344" t="s">
        <v>12</v>
      </c>
      <c r="G344" t="s">
        <v>12</v>
      </c>
    </row>
    <row r="345" spans="1:7" x14ac:dyDescent="0.25">
      <c r="A345">
        <v>-2219616000</v>
      </c>
      <c r="B345">
        <v>3.21</v>
      </c>
      <c r="C345">
        <v>3.21</v>
      </c>
      <c r="D345">
        <v>3.21</v>
      </c>
      <c r="E345">
        <v>3.21</v>
      </c>
      <c r="F345" t="s">
        <v>12</v>
      </c>
      <c r="G345" t="s">
        <v>12</v>
      </c>
    </row>
    <row r="346" spans="1:7" x14ac:dyDescent="0.25">
      <c r="A346">
        <v>-2217024000</v>
      </c>
      <c r="B346">
        <v>3.26</v>
      </c>
      <c r="C346">
        <v>3.26</v>
      </c>
      <c r="D346">
        <v>3.26</v>
      </c>
      <c r="E346">
        <v>3.26</v>
      </c>
      <c r="F346" t="s">
        <v>12</v>
      </c>
      <c r="G346" t="s">
        <v>12</v>
      </c>
    </row>
    <row r="347" spans="1:7" x14ac:dyDescent="0.25">
      <c r="A347">
        <v>-2214345600</v>
      </c>
      <c r="B347">
        <v>3.29</v>
      </c>
      <c r="C347">
        <v>3.29</v>
      </c>
      <c r="D347">
        <v>3.29</v>
      </c>
      <c r="E347">
        <v>3.29</v>
      </c>
      <c r="F347" t="s">
        <v>12</v>
      </c>
      <c r="G347" t="s">
        <v>12</v>
      </c>
    </row>
    <row r="348" spans="1:7" x14ac:dyDescent="0.25">
      <c r="A348">
        <v>-2211753600</v>
      </c>
      <c r="B348">
        <v>3.24</v>
      </c>
      <c r="C348">
        <v>3.24</v>
      </c>
      <c r="D348">
        <v>3.24</v>
      </c>
      <c r="E348">
        <v>3.24</v>
      </c>
      <c r="F348" t="s">
        <v>12</v>
      </c>
      <c r="G348" t="s">
        <v>12</v>
      </c>
    </row>
    <row r="349" spans="1:7" x14ac:dyDescent="0.25">
      <c r="A349">
        <v>-2209075200</v>
      </c>
      <c r="B349">
        <v>3.49</v>
      </c>
      <c r="C349">
        <v>3.49</v>
      </c>
      <c r="D349">
        <v>3.49</v>
      </c>
      <c r="E349">
        <v>3.49</v>
      </c>
      <c r="F349" t="s">
        <v>12</v>
      </c>
      <c r="G349" t="s">
        <v>12</v>
      </c>
    </row>
    <row r="350" spans="1:7" x14ac:dyDescent="0.25">
      <c r="A350">
        <v>-2206396800</v>
      </c>
      <c r="B350">
        <v>3.57</v>
      </c>
      <c r="C350">
        <v>3.57</v>
      </c>
      <c r="D350">
        <v>3.57</v>
      </c>
      <c r="E350">
        <v>3.57</v>
      </c>
      <c r="F350" t="s">
        <v>12</v>
      </c>
      <c r="G350" t="s">
        <v>12</v>
      </c>
    </row>
    <row r="351" spans="1:7" x14ac:dyDescent="0.25">
      <c r="A351">
        <v>-2203977600</v>
      </c>
      <c r="B351">
        <v>3.62</v>
      </c>
      <c r="C351">
        <v>3.62</v>
      </c>
      <c r="D351">
        <v>3.62</v>
      </c>
      <c r="E351">
        <v>3.62</v>
      </c>
      <c r="F351" t="s">
        <v>12</v>
      </c>
      <c r="G351" t="s">
        <v>12</v>
      </c>
    </row>
    <row r="352" spans="1:7" x14ac:dyDescent="0.25">
      <c r="A352">
        <v>-2201299200</v>
      </c>
      <c r="B352">
        <v>3.71</v>
      </c>
      <c r="C352">
        <v>3.71</v>
      </c>
      <c r="D352">
        <v>3.71</v>
      </c>
      <c r="E352">
        <v>3.71</v>
      </c>
      <c r="F352" t="s">
        <v>12</v>
      </c>
      <c r="G352" t="s">
        <v>12</v>
      </c>
    </row>
    <row r="353" spans="1:7" x14ac:dyDescent="0.25">
      <c r="A353">
        <v>-2198707200</v>
      </c>
      <c r="B353">
        <v>3.79</v>
      </c>
      <c r="C353">
        <v>3.79</v>
      </c>
      <c r="D353">
        <v>3.79</v>
      </c>
      <c r="E353">
        <v>3.79</v>
      </c>
      <c r="F353" t="s">
        <v>12</v>
      </c>
      <c r="G353" t="s">
        <v>12</v>
      </c>
    </row>
    <row r="354" spans="1:7" x14ac:dyDescent="0.25">
      <c r="A354">
        <v>-2196028800</v>
      </c>
      <c r="B354">
        <v>4.0999999999999996</v>
      </c>
      <c r="C354">
        <v>4.0999999999999996</v>
      </c>
      <c r="D354">
        <v>4.0999999999999996</v>
      </c>
      <c r="E354">
        <v>4.0999999999999996</v>
      </c>
      <c r="F354" t="s">
        <v>12</v>
      </c>
      <c r="G354" t="s">
        <v>12</v>
      </c>
    </row>
    <row r="355" spans="1:7" x14ac:dyDescent="0.25">
      <c r="A355">
        <v>-2193436800</v>
      </c>
      <c r="B355">
        <v>4.3499999999999996</v>
      </c>
      <c r="C355">
        <v>4.3499999999999996</v>
      </c>
      <c r="D355">
        <v>4.3499999999999996</v>
      </c>
      <c r="E355">
        <v>4.3499999999999996</v>
      </c>
      <c r="F355" t="s">
        <v>12</v>
      </c>
      <c r="G355" t="s">
        <v>12</v>
      </c>
    </row>
    <row r="356" spans="1:7" x14ac:dyDescent="0.25">
      <c r="A356">
        <v>-2190758400</v>
      </c>
      <c r="B356">
        <v>4.4800000000000004</v>
      </c>
      <c r="C356">
        <v>4.4800000000000004</v>
      </c>
      <c r="D356">
        <v>4.4800000000000004</v>
      </c>
      <c r="E356">
        <v>4.4800000000000004</v>
      </c>
      <c r="F356" t="s">
        <v>12</v>
      </c>
      <c r="G356" t="s">
        <v>12</v>
      </c>
    </row>
    <row r="357" spans="1:7" x14ac:dyDescent="0.25">
      <c r="A357">
        <v>-2188080000</v>
      </c>
      <c r="B357">
        <v>4.55</v>
      </c>
      <c r="C357">
        <v>4.55</v>
      </c>
      <c r="D357">
        <v>4.55</v>
      </c>
      <c r="E357">
        <v>4.55</v>
      </c>
      <c r="F357" t="s">
        <v>12</v>
      </c>
      <c r="G357" t="s">
        <v>12</v>
      </c>
    </row>
    <row r="358" spans="1:7" x14ac:dyDescent="0.25">
      <c r="A358">
        <v>-2185488000</v>
      </c>
      <c r="B358">
        <v>4.78</v>
      </c>
      <c r="C358">
        <v>4.78</v>
      </c>
      <c r="D358">
        <v>4.78</v>
      </c>
      <c r="E358">
        <v>4.78</v>
      </c>
      <c r="F358" t="s">
        <v>12</v>
      </c>
      <c r="G358" t="s">
        <v>12</v>
      </c>
    </row>
    <row r="359" spans="1:7" x14ac:dyDescent="0.25">
      <c r="A359">
        <v>-2182809600</v>
      </c>
      <c r="B359">
        <v>4.74</v>
      </c>
      <c r="C359">
        <v>4.74</v>
      </c>
      <c r="D359">
        <v>4.74</v>
      </c>
      <c r="E359">
        <v>4.74</v>
      </c>
      <c r="F359" t="s">
        <v>12</v>
      </c>
      <c r="G359" t="s">
        <v>12</v>
      </c>
    </row>
    <row r="360" spans="1:7" x14ac:dyDescent="0.25">
      <c r="A360">
        <v>-2180217600</v>
      </c>
      <c r="B360">
        <v>4.51</v>
      </c>
      <c r="C360">
        <v>4.51</v>
      </c>
      <c r="D360">
        <v>4.51</v>
      </c>
      <c r="E360">
        <v>4.51</v>
      </c>
      <c r="F360" t="s">
        <v>12</v>
      </c>
      <c r="G360" t="s">
        <v>12</v>
      </c>
    </row>
    <row r="361" spans="1:7" x14ac:dyDescent="0.25">
      <c r="A361">
        <v>-2177539200</v>
      </c>
      <c r="B361">
        <v>4.37</v>
      </c>
      <c r="C361">
        <v>4.37</v>
      </c>
      <c r="D361">
        <v>4.37</v>
      </c>
      <c r="E361">
        <v>4.37</v>
      </c>
      <c r="F361" t="s">
        <v>12</v>
      </c>
      <c r="G361" t="s">
        <v>12</v>
      </c>
    </row>
    <row r="362" spans="1:7" x14ac:dyDescent="0.25">
      <c r="A362">
        <v>-2174860800</v>
      </c>
      <c r="B362">
        <v>4.2699999999999996</v>
      </c>
      <c r="C362">
        <v>4.2699999999999996</v>
      </c>
      <c r="D362">
        <v>4.2699999999999996</v>
      </c>
      <c r="E362">
        <v>4.2699999999999996</v>
      </c>
      <c r="F362" t="s">
        <v>12</v>
      </c>
      <c r="G362" t="s">
        <v>12</v>
      </c>
    </row>
    <row r="363" spans="1:7" x14ac:dyDescent="0.25">
      <c r="A363">
        <v>-2172441600</v>
      </c>
      <c r="B363">
        <v>4.18</v>
      </c>
      <c r="C363">
        <v>4.18</v>
      </c>
      <c r="D363">
        <v>4.18</v>
      </c>
      <c r="E363">
        <v>4.18</v>
      </c>
      <c r="F363" t="s">
        <v>12</v>
      </c>
      <c r="G363" t="s">
        <v>12</v>
      </c>
    </row>
    <row r="364" spans="1:7" x14ac:dyDescent="0.25">
      <c r="A364">
        <v>-2169763200</v>
      </c>
      <c r="B364">
        <v>4.0599999999999996</v>
      </c>
      <c r="C364">
        <v>4.0599999999999996</v>
      </c>
      <c r="D364">
        <v>4.0599999999999996</v>
      </c>
      <c r="E364">
        <v>4.0599999999999996</v>
      </c>
      <c r="F364" t="s">
        <v>12</v>
      </c>
      <c r="G364" t="s">
        <v>12</v>
      </c>
    </row>
    <row r="365" spans="1:7" x14ac:dyDescent="0.25">
      <c r="A365">
        <v>-2167171200</v>
      </c>
      <c r="B365">
        <v>3.77</v>
      </c>
      <c r="C365">
        <v>3.77</v>
      </c>
      <c r="D365">
        <v>3.77</v>
      </c>
      <c r="E365">
        <v>3.77</v>
      </c>
      <c r="F365" t="s">
        <v>12</v>
      </c>
      <c r="G365" t="s">
        <v>12</v>
      </c>
    </row>
    <row r="366" spans="1:7" x14ac:dyDescent="0.25">
      <c r="A366">
        <v>-2164492800</v>
      </c>
      <c r="B366">
        <v>3.99</v>
      </c>
      <c r="C366">
        <v>3.99</v>
      </c>
      <c r="D366">
        <v>3.99</v>
      </c>
      <c r="E366">
        <v>3.99</v>
      </c>
      <c r="F366" t="s">
        <v>12</v>
      </c>
      <c r="G366" t="s">
        <v>12</v>
      </c>
    </row>
    <row r="367" spans="1:7" x14ac:dyDescent="0.25">
      <c r="A367">
        <v>-2161900800</v>
      </c>
      <c r="B367">
        <v>3.65</v>
      </c>
      <c r="C367">
        <v>3.65</v>
      </c>
      <c r="D367">
        <v>3.65</v>
      </c>
      <c r="E367">
        <v>3.65</v>
      </c>
      <c r="F367" t="s">
        <v>12</v>
      </c>
      <c r="G367" t="s">
        <v>12</v>
      </c>
    </row>
    <row r="368" spans="1:7" x14ac:dyDescent="0.25">
      <c r="A368">
        <v>-2159222400</v>
      </c>
      <c r="B368">
        <v>3.93</v>
      </c>
      <c r="C368">
        <v>3.93</v>
      </c>
      <c r="D368">
        <v>3.93</v>
      </c>
      <c r="E368">
        <v>3.93</v>
      </c>
      <c r="F368" t="s">
        <v>12</v>
      </c>
      <c r="G368" t="s">
        <v>12</v>
      </c>
    </row>
    <row r="369" spans="1:7" x14ac:dyDescent="0.25">
      <c r="A369">
        <v>-2156544000</v>
      </c>
      <c r="B369">
        <v>3.9</v>
      </c>
      <c r="C369">
        <v>3.9</v>
      </c>
      <c r="D369">
        <v>3.9</v>
      </c>
      <c r="E369">
        <v>3.9</v>
      </c>
      <c r="F369" t="s">
        <v>12</v>
      </c>
      <c r="G369" t="s">
        <v>12</v>
      </c>
    </row>
    <row r="370" spans="1:7" x14ac:dyDescent="0.25">
      <c r="A370">
        <v>-2153952000</v>
      </c>
      <c r="B370">
        <v>3.94</v>
      </c>
      <c r="C370">
        <v>3.94</v>
      </c>
      <c r="D370">
        <v>3.94</v>
      </c>
      <c r="E370">
        <v>3.94</v>
      </c>
      <c r="F370" t="s">
        <v>12</v>
      </c>
      <c r="G370" t="s">
        <v>12</v>
      </c>
    </row>
    <row r="371" spans="1:7" x14ac:dyDescent="0.25">
      <c r="A371">
        <v>-2151273600</v>
      </c>
      <c r="B371">
        <v>4</v>
      </c>
      <c r="C371">
        <v>4</v>
      </c>
      <c r="D371">
        <v>4</v>
      </c>
      <c r="E371">
        <v>4</v>
      </c>
      <c r="F371" t="s">
        <v>12</v>
      </c>
      <c r="G371" t="s">
        <v>12</v>
      </c>
    </row>
    <row r="372" spans="1:7" x14ac:dyDescent="0.25">
      <c r="A372">
        <v>-2148681600</v>
      </c>
      <c r="B372">
        <v>3.94</v>
      </c>
      <c r="C372">
        <v>3.94</v>
      </c>
      <c r="D372">
        <v>3.94</v>
      </c>
      <c r="E372">
        <v>3.94</v>
      </c>
      <c r="F372" t="s">
        <v>12</v>
      </c>
      <c r="G372" t="s">
        <v>12</v>
      </c>
    </row>
    <row r="373" spans="1:7" x14ac:dyDescent="0.25">
      <c r="A373">
        <v>-2146003200</v>
      </c>
      <c r="B373">
        <v>4.03</v>
      </c>
      <c r="C373">
        <v>4.03</v>
      </c>
      <c r="D373">
        <v>4.03</v>
      </c>
      <c r="E373">
        <v>4.03</v>
      </c>
      <c r="F373" t="s">
        <v>12</v>
      </c>
      <c r="G373" t="s">
        <v>12</v>
      </c>
    </row>
    <row r="374" spans="1:7" x14ac:dyDescent="0.25">
      <c r="A374">
        <v>-2143324800</v>
      </c>
      <c r="B374">
        <v>3.95</v>
      </c>
      <c r="C374">
        <v>3.95</v>
      </c>
      <c r="D374">
        <v>3.95</v>
      </c>
      <c r="E374">
        <v>3.95</v>
      </c>
      <c r="F374" t="s">
        <v>12</v>
      </c>
      <c r="G374" t="s">
        <v>12</v>
      </c>
    </row>
    <row r="375" spans="1:7" x14ac:dyDescent="0.25">
      <c r="A375">
        <v>-2140905600</v>
      </c>
      <c r="B375">
        <v>3.93</v>
      </c>
      <c r="C375">
        <v>3.93</v>
      </c>
      <c r="D375">
        <v>3.93</v>
      </c>
      <c r="E375">
        <v>3.93</v>
      </c>
      <c r="F375" t="s">
        <v>12</v>
      </c>
      <c r="G375" t="s">
        <v>12</v>
      </c>
    </row>
    <row r="376" spans="1:7" x14ac:dyDescent="0.25">
      <c r="A376">
        <v>-2138227200</v>
      </c>
      <c r="B376">
        <v>3.93</v>
      </c>
      <c r="C376">
        <v>3.93</v>
      </c>
      <c r="D376">
        <v>3.93</v>
      </c>
      <c r="E376">
        <v>3.93</v>
      </c>
      <c r="F376" t="s">
        <v>12</v>
      </c>
      <c r="G376" t="s">
        <v>12</v>
      </c>
    </row>
    <row r="377" spans="1:7" x14ac:dyDescent="0.25">
      <c r="A377">
        <v>-2135635200</v>
      </c>
      <c r="B377">
        <v>3.81</v>
      </c>
      <c r="C377">
        <v>3.81</v>
      </c>
      <c r="D377">
        <v>3.81</v>
      </c>
      <c r="E377">
        <v>3.81</v>
      </c>
      <c r="F377" t="s">
        <v>12</v>
      </c>
      <c r="G377" t="s">
        <v>12</v>
      </c>
    </row>
    <row r="378" spans="1:7" x14ac:dyDescent="0.25">
      <c r="A378">
        <v>-2132956800</v>
      </c>
      <c r="B378">
        <v>3.83</v>
      </c>
      <c r="C378">
        <v>3.83</v>
      </c>
      <c r="D378">
        <v>3.83</v>
      </c>
      <c r="E378">
        <v>3.83</v>
      </c>
      <c r="F378" t="s">
        <v>12</v>
      </c>
      <c r="G378" t="s">
        <v>12</v>
      </c>
    </row>
    <row r="379" spans="1:7" x14ac:dyDescent="0.25">
      <c r="A379">
        <v>-2130364800</v>
      </c>
      <c r="B379">
        <v>3.86</v>
      </c>
      <c r="C379">
        <v>3.86</v>
      </c>
      <c r="D379">
        <v>3.86</v>
      </c>
      <c r="E379">
        <v>3.86</v>
      </c>
      <c r="F379" t="s">
        <v>12</v>
      </c>
      <c r="G379" t="s">
        <v>12</v>
      </c>
    </row>
    <row r="380" spans="1:7" x14ac:dyDescent="0.25">
      <c r="A380">
        <v>-2127686400</v>
      </c>
      <c r="B380">
        <v>3.79</v>
      </c>
      <c r="C380">
        <v>3.79</v>
      </c>
      <c r="D380">
        <v>3.79</v>
      </c>
      <c r="E380">
        <v>3.79</v>
      </c>
      <c r="F380" t="s">
        <v>12</v>
      </c>
      <c r="G380" t="s">
        <v>12</v>
      </c>
    </row>
    <row r="381" spans="1:7" x14ac:dyDescent="0.25">
      <c r="A381">
        <v>-2125008000</v>
      </c>
      <c r="B381">
        <v>3.7</v>
      </c>
      <c r="C381">
        <v>3.7</v>
      </c>
      <c r="D381">
        <v>3.7</v>
      </c>
      <c r="E381">
        <v>3.7</v>
      </c>
      <c r="F381" t="s">
        <v>12</v>
      </c>
      <c r="G381" t="s">
        <v>12</v>
      </c>
    </row>
    <row r="382" spans="1:7" x14ac:dyDescent="0.25">
      <c r="A382">
        <v>-2122416000</v>
      </c>
      <c r="B382">
        <v>3.7</v>
      </c>
      <c r="C382">
        <v>3.7</v>
      </c>
      <c r="D382">
        <v>3.7</v>
      </c>
      <c r="E382">
        <v>3.7</v>
      </c>
      <c r="F382" t="s">
        <v>12</v>
      </c>
      <c r="G382" t="s">
        <v>12</v>
      </c>
    </row>
    <row r="383" spans="1:7" x14ac:dyDescent="0.25">
      <c r="A383">
        <v>-2119737600</v>
      </c>
      <c r="B383">
        <v>3.83</v>
      </c>
      <c r="C383">
        <v>3.83</v>
      </c>
      <c r="D383">
        <v>3.83</v>
      </c>
      <c r="E383">
        <v>3.83</v>
      </c>
      <c r="F383" t="s">
        <v>12</v>
      </c>
      <c r="G383" t="s">
        <v>12</v>
      </c>
    </row>
    <row r="384" spans="1:7" x14ac:dyDescent="0.25">
      <c r="A384">
        <v>-2117145600</v>
      </c>
      <c r="B384">
        <v>4</v>
      </c>
      <c r="C384">
        <v>4</v>
      </c>
      <c r="D384">
        <v>4</v>
      </c>
      <c r="E384">
        <v>4</v>
      </c>
      <c r="F384" t="s">
        <v>12</v>
      </c>
      <c r="G384" t="s">
        <v>12</v>
      </c>
    </row>
    <row r="385" spans="1:7" x14ac:dyDescent="0.25">
      <c r="A385">
        <v>-2114467200</v>
      </c>
      <c r="B385">
        <v>4.0999999999999996</v>
      </c>
      <c r="C385">
        <v>4.0999999999999996</v>
      </c>
      <c r="D385">
        <v>4.0999999999999996</v>
      </c>
      <c r="E385">
        <v>4.0999999999999996</v>
      </c>
      <c r="F385" t="s">
        <v>12</v>
      </c>
      <c r="G385" t="s">
        <v>12</v>
      </c>
    </row>
    <row r="386" spans="1:7" x14ac:dyDescent="0.25">
      <c r="A386">
        <v>-2111788800</v>
      </c>
      <c r="B386">
        <v>3.92</v>
      </c>
      <c r="C386">
        <v>3.92</v>
      </c>
      <c r="D386">
        <v>3.92</v>
      </c>
      <c r="E386">
        <v>3.92</v>
      </c>
      <c r="F386" t="s">
        <v>12</v>
      </c>
      <c r="G386" t="s">
        <v>12</v>
      </c>
    </row>
    <row r="387" spans="1:7" x14ac:dyDescent="0.25">
      <c r="A387">
        <v>-2109369600</v>
      </c>
      <c r="B387">
        <v>3.96</v>
      </c>
      <c r="C387">
        <v>3.96</v>
      </c>
      <c r="D387">
        <v>3.96</v>
      </c>
      <c r="E387">
        <v>3.96</v>
      </c>
      <c r="F387" t="s">
        <v>12</v>
      </c>
      <c r="G387" t="s">
        <v>12</v>
      </c>
    </row>
    <row r="388" spans="1:7" x14ac:dyDescent="0.25">
      <c r="A388">
        <v>-2106691200</v>
      </c>
      <c r="B388">
        <v>4.1500000000000004</v>
      </c>
      <c r="C388">
        <v>4.1500000000000004</v>
      </c>
      <c r="D388">
        <v>4.1500000000000004</v>
      </c>
      <c r="E388">
        <v>4.1500000000000004</v>
      </c>
      <c r="F388" t="s">
        <v>12</v>
      </c>
      <c r="G388" t="s">
        <v>12</v>
      </c>
    </row>
    <row r="389" spans="1:7" x14ac:dyDescent="0.25">
      <c r="A389">
        <v>-2104099200</v>
      </c>
      <c r="B389">
        <v>4.34</v>
      </c>
      <c r="C389">
        <v>4.34</v>
      </c>
      <c r="D389">
        <v>4.34</v>
      </c>
      <c r="E389">
        <v>4.34</v>
      </c>
      <c r="F389" t="s">
        <v>12</v>
      </c>
      <c r="G389" t="s">
        <v>12</v>
      </c>
    </row>
    <row r="390" spans="1:7" x14ac:dyDescent="0.25">
      <c r="A390">
        <v>-2101420800</v>
      </c>
      <c r="B390">
        <v>4.45</v>
      </c>
      <c r="C390">
        <v>4.45</v>
      </c>
      <c r="D390">
        <v>4.45</v>
      </c>
      <c r="E390">
        <v>4.45</v>
      </c>
      <c r="F390" t="s">
        <v>12</v>
      </c>
      <c r="G390" t="s">
        <v>12</v>
      </c>
    </row>
    <row r="391" spans="1:7" x14ac:dyDescent="0.25">
      <c r="A391">
        <v>-2098828800</v>
      </c>
      <c r="B391">
        <v>4.74</v>
      </c>
      <c r="C391">
        <v>4.74</v>
      </c>
      <c r="D391">
        <v>4.74</v>
      </c>
      <c r="E391">
        <v>4.74</v>
      </c>
      <c r="F391" t="s">
        <v>12</v>
      </c>
      <c r="G391" t="s">
        <v>12</v>
      </c>
    </row>
    <row r="392" spans="1:7" x14ac:dyDescent="0.25">
      <c r="A392">
        <v>-2096150400</v>
      </c>
      <c r="B392">
        <v>4.99</v>
      </c>
      <c r="C392">
        <v>4.99</v>
      </c>
      <c r="D392">
        <v>4.99</v>
      </c>
      <c r="E392">
        <v>4.99</v>
      </c>
      <c r="F392" t="s">
        <v>12</v>
      </c>
      <c r="G392" t="s">
        <v>12</v>
      </c>
    </row>
    <row r="393" spans="1:7" x14ac:dyDescent="0.25">
      <c r="A393">
        <v>-2093472000</v>
      </c>
      <c r="B393">
        <v>5.18</v>
      </c>
      <c r="C393">
        <v>5.18</v>
      </c>
      <c r="D393">
        <v>5.18</v>
      </c>
      <c r="E393">
        <v>5.18</v>
      </c>
      <c r="F393" t="s">
        <v>12</v>
      </c>
      <c r="G393" t="s">
        <v>12</v>
      </c>
    </row>
    <row r="394" spans="1:7" x14ac:dyDescent="0.25">
      <c r="A394">
        <v>-2090880000</v>
      </c>
      <c r="B394">
        <v>5.33</v>
      </c>
      <c r="C394">
        <v>5.33</v>
      </c>
      <c r="D394">
        <v>5.33</v>
      </c>
      <c r="E394">
        <v>5.33</v>
      </c>
      <c r="F394" t="s">
        <v>12</v>
      </c>
      <c r="G394" t="s">
        <v>12</v>
      </c>
    </row>
    <row r="395" spans="1:7" x14ac:dyDescent="0.25">
      <c r="A395">
        <v>-2088201600</v>
      </c>
      <c r="B395">
        <v>5.54</v>
      </c>
      <c r="C395">
        <v>5.54</v>
      </c>
      <c r="D395">
        <v>5.54</v>
      </c>
      <c r="E395">
        <v>5.54</v>
      </c>
      <c r="F395" t="s">
        <v>12</v>
      </c>
      <c r="G395" t="s">
        <v>12</v>
      </c>
    </row>
    <row r="396" spans="1:7" x14ac:dyDescent="0.25">
      <c r="A396">
        <v>-2085609600</v>
      </c>
      <c r="B396">
        <v>5.55</v>
      </c>
      <c r="C396">
        <v>5.55</v>
      </c>
      <c r="D396">
        <v>5.55</v>
      </c>
      <c r="E396">
        <v>5.55</v>
      </c>
      <c r="F396" t="s">
        <v>12</v>
      </c>
      <c r="G396" t="s">
        <v>12</v>
      </c>
    </row>
    <row r="397" spans="1:7" x14ac:dyDescent="0.25">
      <c r="A397">
        <v>-2082931200</v>
      </c>
      <c r="B397">
        <v>5.33</v>
      </c>
      <c r="C397">
        <v>5.33</v>
      </c>
      <c r="D397">
        <v>5.33</v>
      </c>
      <c r="E397">
        <v>5.33</v>
      </c>
      <c r="F397" t="s">
        <v>12</v>
      </c>
      <c r="G397" t="s">
        <v>12</v>
      </c>
    </row>
    <row r="398" spans="1:7" x14ac:dyDescent="0.25">
      <c r="A398">
        <v>-2080252800</v>
      </c>
      <c r="B398">
        <v>5.19</v>
      </c>
      <c r="C398">
        <v>5.19</v>
      </c>
      <c r="D398">
        <v>5.19</v>
      </c>
      <c r="E398">
        <v>5.19</v>
      </c>
      <c r="F398" t="s">
        <v>12</v>
      </c>
      <c r="G398" t="s">
        <v>12</v>
      </c>
    </row>
    <row r="399" spans="1:7" x14ac:dyDescent="0.25">
      <c r="A399">
        <v>-2077747200</v>
      </c>
      <c r="B399">
        <v>5.28</v>
      </c>
      <c r="C399">
        <v>5.28</v>
      </c>
      <c r="D399">
        <v>5.28</v>
      </c>
      <c r="E399">
        <v>5.28</v>
      </c>
      <c r="F399" t="s">
        <v>12</v>
      </c>
      <c r="G399" t="s">
        <v>12</v>
      </c>
    </row>
    <row r="400" spans="1:7" x14ac:dyDescent="0.25">
      <c r="A400">
        <v>-2075068800</v>
      </c>
      <c r="B400">
        <v>5.25</v>
      </c>
      <c r="C400">
        <v>5.25</v>
      </c>
      <c r="D400">
        <v>5.25</v>
      </c>
      <c r="E400">
        <v>5.25</v>
      </c>
      <c r="F400" t="s">
        <v>12</v>
      </c>
      <c r="G400" t="s">
        <v>12</v>
      </c>
    </row>
    <row r="401" spans="1:7" x14ac:dyDescent="0.25">
      <c r="A401">
        <v>-2072476800</v>
      </c>
      <c r="B401">
        <v>5.07</v>
      </c>
      <c r="C401">
        <v>5.07</v>
      </c>
      <c r="D401">
        <v>5.07</v>
      </c>
      <c r="E401">
        <v>5.07</v>
      </c>
      <c r="F401" t="s">
        <v>12</v>
      </c>
      <c r="G401" t="s">
        <v>12</v>
      </c>
    </row>
    <row r="402" spans="1:7" x14ac:dyDescent="0.25">
      <c r="A402">
        <v>-2069798400</v>
      </c>
      <c r="B402">
        <v>5.13</v>
      </c>
      <c r="C402">
        <v>5.13</v>
      </c>
      <c r="D402">
        <v>5.13</v>
      </c>
      <c r="E402">
        <v>5.13</v>
      </c>
      <c r="F402" t="s">
        <v>12</v>
      </c>
      <c r="G402" t="s">
        <v>12</v>
      </c>
    </row>
    <row r="403" spans="1:7" x14ac:dyDescent="0.25">
      <c r="A403">
        <v>-2067206400</v>
      </c>
      <c r="B403">
        <v>5.07</v>
      </c>
      <c r="C403">
        <v>5.07</v>
      </c>
      <c r="D403">
        <v>5.07</v>
      </c>
      <c r="E403">
        <v>5.07</v>
      </c>
      <c r="F403" t="s">
        <v>12</v>
      </c>
      <c r="G403" t="s">
        <v>12</v>
      </c>
    </row>
    <row r="404" spans="1:7" x14ac:dyDescent="0.25">
      <c r="A404">
        <v>-2064528000</v>
      </c>
      <c r="B404">
        <v>4.82</v>
      </c>
      <c r="C404">
        <v>4.82</v>
      </c>
      <c r="D404">
        <v>4.82</v>
      </c>
      <c r="E404">
        <v>4.82</v>
      </c>
      <c r="F404" t="s">
        <v>12</v>
      </c>
      <c r="G404" t="s">
        <v>12</v>
      </c>
    </row>
    <row r="405" spans="1:7" x14ac:dyDescent="0.25">
      <c r="A405">
        <v>-2061849600</v>
      </c>
      <c r="B405">
        <v>4.6100000000000003</v>
      </c>
      <c r="C405">
        <v>4.6100000000000003</v>
      </c>
      <c r="D405">
        <v>4.6100000000000003</v>
      </c>
      <c r="E405">
        <v>4.6100000000000003</v>
      </c>
      <c r="F405" t="s">
        <v>12</v>
      </c>
      <c r="G405" t="s">
        <v>12</v>
      </c>
    </row>
    <row r="406" spans="1:7" x14ac:dyDescent="0.25">
      <c r="A406">
        <v>-2059257600</v>
      </c>
      <c r="B406">
        <v>4.37</v>
      </c>
      <c r="C406">
        <v>4.37</v>
      </c>
      <c r="D406">
        <v>4.37</v>
      </c>
      <c r="E406">
        <v>4.37</v>
      </c>
      <c r="F406" t="s">
        <v>12</v>
      </c>
      <c r="G406" t="s">
        <v>12</v>
      </c>
    </row>
    <row r="407" spans="1:7" x14ac:dyDescent="0.25">
      <c r="A407">
        <v>-2056579200</v>
      </c>
      <c r="B407">
        <v>4.09</v>
      </c>
      <c r="C407">
        <v>4.09</v>
      </c>
      <c r="D407">
        <v>4.09</v>
      </c>
      <c r="E407">
        <v>4.09</v>
      </c>
      <c r="F407" t="s">
        <v>12</v>
      </c>
      <c r="G407" t="s">
        <v>12</v>
      </c>
    </row>
    <row r="408" spans="1:7" x14ac:dyDescent="0.25">
      <c r="A408">
        <v>-2053987200</v>
      </c>
      <c r="B408">
        <v>3.83</v>
      </c>
      <c r="C408">
        <v>3.83</v>
      </c>
      <c r="D408">
        <v>3.83</v>
      </c>
      <c r="E408">
        <v>3.83</v>
      </c>
      <c r="F408" t="s">
        <v>12</v>
      </c>
      <c r="G408" t="s">
        <v>12</v>
      </c>
    </row>
    <row r="409" spans="1:7" x14ac:dyDescent="0.25">
      <c r="A409">
        <v>-2051308800</v>
      </c>
      <c r="B409">
        <v>3.76</v>
      </c>
      <c r="C409">
        <v>3.76</v>
      </c>
      <c r="D409">
        <v>3.76</v>
      </c>
      <c r="E409">
        <v>3.76</v>
      </c>
      <c r="F409" t="s">
        <v>12</v>
      </c>
      <c r="G409" t="s">
        <v>12</v>
      </c>
    </row>
    <row r="410" spans="1:7" x14ac:dyDescent="0.25">
      <c r="A410">
        <v>-2048630400</v>
      </c>
      <c r="B410">
        <v>3.7</v>
      </c>
      <c r="C410">
        <v>3.7</v>
      </c>
      <c r="D410">
        <v>3.7</v>
      </c>
      <c r="E410">
        <v>3.7</v>
      </c>
      <c r="F410" t="s">
        <v>12</v>
      </c>
      <c r="G410" t="s">
        <v>12</v>
      </c>
    </row>
    <row r="411" spans="1:7" x14ac:dyDescent="0.25">
      <c r="A411">
        <v>-2046211200</v>
      </c>
      <c r="B411">
        <v>3.56</v>
      </c>
      <c r="C411">
        <v>3.56</v>
      </c>
      <c r="D411">
        <v>3.56</v>
      </c>
      <c r="E411">
        <v>3.56</v>
      </c>
      <c r="F411" t="s">
        <v>12</v>
      </c>
      <c r="G411" t="s">
        <v>12</v>
      </c>
    </row>
    <row r="412" spans="1:7" x14ac:dyDescent="0.25">
      <c r="A412">
        <v>-2043532800</v>
      </c>
      <c r="B412">
        <v>3.48</v>
      </c>
      <c r="C412">
        <v>3.48</v>
      </c>
      <c r="D412">
        <v>3.48</v>
      </c>
      <c r="E412">
        <v>3.48</v>
      </c>
      <c r="F412" t="s">
        <v>12</v>
      </c>
      <c r="G412" t="s">
        <v>12</v>
      </c>
    </row>
    <row r="413" spans="1:7" x14ac:dyDescent="0.25">
      <c r="A413">
        <v>-2040940800</v>
      </c>
      <c r="B413">
        <v>3.54</v>
      </c>
      <c r="C413">
        <v>3.54</v>
      </c>
      <c r="D413">
        <v>3.54</v>
      </c>
      <c r="E413">
        <v>3.54</v>
      </c>
      <c r="F413" t="s">
        <v>12</v>
      </c>
      <c r="G413" t="s">
        <v>12</v>
      </c>
    </row>
    <row r="414" spans="1:7" x14ac:dyDescent="0.25">
      <c r="A414">
        <v>-2038262400</v>
      </c>
      <c r="B414">
        <v>3.74</v>
      </c>
      <c r="C414">
        <v>3.74</v>
      </c>
      <c r="D414">
        <v>3.74</v>
      </c>
      <c r="E414">
        <v>3.74</v>
      </c>
      <c r="F414" t="s">
        <v>12</v>
      </c>
      <c r="G414" t="s">
        <v>12</v>
      </c>
    </row>
    <row r="415" spans="1:7" x14ac:dyDescent="0.25">
      <c r="A415">
        <v>-2035670400</v>
      </c>
      <c r="B415">
        <v>3.72</v>
      </c>
      <c r="C415">
        <v>3.72</v>
      </c>
      <c r="D415">
        <v>3.72</v>
      </c>
      <c r="E415">
        <v>3.72</v>
      </c>
      <c r="F415" t="s">
        <v>12</v>
      </c>
      <c r="G415" t="s">
        <v>12</v>
      </c>
    </row>
    <row r="416" spans="1:7" x14ac:dyDescent="0.25">
      <c r="A416">
        <v>-2032992000</v>
      </c>
      <c r="B416">
        <v>3.63</v>
      </c>
      <c r="C416">
        <v>3.63</v>
      </c>
      <c r="D416">
        <v>3.63</v>
      </c>
      <c r="E416">
        <v>3.63</v>
      </c>
      <c r="F416" t="s">
        <v>12</v>
      </c>
      <c r="G416" t="s">
        <v>12</v>
      </c>
    </row>
    <row r="417" spans="1:7" x14ac:dyDescent="0.25">
      <c r="A417">
        <v>-2030313600</v>
      </c>
      <c r="B417">
        <v>3.51</v>
      </c>
      <c r="C417">
        <v>3.51</v>
      </c>
      <c r="D417">
        <v>3.51</v>
      </c>
      <c r="E417">
        <v>3.51</v>
      </c>
      <c r="F417" t="s">
        <v>12</v>
      </c>
      <c r="G417" t="s">
        <v>12</v>
      </c>
    </row>
    <row r="418" spans="1:7" x14ac:dyDescent="0.25">
      <c r="A418">
        <v>-2027721600</v>
      </c>
      <c r="B418">
        <v>3.52</v>
      </c>
      <c r="C418">
        <v>3.52</v>
      </c>
      <c r="D418">
        <v>3.52</v>
      </c>
      <c r="E418">
        <v>3.52</v>
      </c>
      <c r="F418" t="s">
        <v>12</v>
      </c>
      <c r="G418" t="s">
        <v>12</v>
      </c>
    </row>
    <row r="419" spans="1:7" x14ac:dyDescent="0.25">
      <c r="A419">
        <v>-2025043200</v>
      </c>
      <c r="B419">
        <v>3.49</v>
      </c>
      <c r="C419">
        <v>3.49</v>
      </c>
      <c r="D419">
        <v>3.49</v>
      </c>
      <c r="E419">
        <v>3.49</v>
      </c>
      <c r="F419" t="s">
        <v>12</v>
      </c>
      <c r="G419" t="s">
        <v>12</v>
      </c>
    </row>
    <row r="420" spans="1:7" x14ac:dyDescent="0.25">
      <c r="A420">
        <v>-2022451200</v>
      </c>
      <c r="B420">
        <v>3.53</v>
      </c>
      <c r="C420">
        <v>3.53</v>
      </c>
      <c r="D420">
        <v>3.53</v>
      </c>
      <c r="E420">
        <v>3.53</v>
      </c>
      <c r="F420" t="s">
        <v>12</v>
      </c>
      <c r="G420" t="s">
        <v>12</v>
      </c>
    </row>
    <row r="421" spans="1:7" x14ac:dyDescent="0.25">
      <c r="A421">
        <v>-2019772800</v>
      </c>
      <c r="B421">
        <v>3.46</v>
      </c>
      <c r="C421">
        <v>3.46</v>
      </c>
      <c r="D421">
        <v>3.46</v>
      </c>
      <c r="E421">
        <v>3.46</v>
      </c>
      <c r="F421" t="s">
        <v>12</v>
      </c>
      <c r="G421" t="s">
        <v>12</v>
      </c>
    </row>
    <row r="422" spans="1:7" x14ac:dyDescent="0.25">
      <c r="A422">
        <v>-2017094400</v>
      </c>
      <c r="B422">
        <v>3.4</v>
      </c>
      <c r="C422">
        <v>3.4</v>
      </c>
      <c r="D422">
        <v>3.4</v>
      </c>
      <c r="E422">
        <v>3.4</v>
      </c>
      <c r="F422" t="s">
        <v>12</v>
      </c>
      <c r="G422" t="s">
        <v>12</v>
      </c>
    </row>
    <row r="423" spans="1:7" x14ac:dyDescent="0.25">
      <c r="A423">
        <v>-2014675200</v>
      </c>
      <c r="B423">
        <v>3.49</v>
      </c>
      <c r="C423">
        <v>3.49</v>
      </c>
      <c r="D423">
        <v>3.49</v>
      </c>
      <c r="E423">
        <v>3.49</v>
      </c>
      <c r="F423" t="s">
        <v>12</v>
      </c>
      <c r="G423" t="s">
        <v>12</v>
      </c>
    </row>
    <row r="424" spans="1:7" x14ac:dyDescent="0.25">
      <c r="A424">
        <v>-2011996800</v>
      </c>
      <c r="B424">
        <v>3.63</v>
      </c>
      <c r="C424">
        <v>3.63</v>
      </c>
      <c r="D424">
        <v>3.63</v>
      </c>
      <c r="E424">
        <v>3.63</v>
      </c>
      <c r="F424" t="s">
        <v>12</v>
      </c>
      <c r="G424" t="s">
        <v>12</v>
      </c>
    </row>
    <row r="425" spans="1:7" x14ac:dyDescent="0.25">
      <c r="A425">
        <v>-2009404800</v>
      </c>
      <c r="B425">
        <v>3.75</v>
      </c>
      <c r="C425">
        <v>3.75</v>
      </c>
      <c r="D425">
        <v>3.75</v>
      </c>
      <c r="E425">
        <v>3.75</v>
      </c>
      <c r="F425" t="s">
        <v>12</v>
      </c>
      <c r="G425" t="s">
        <v>12</v>
      </c>
    </row>
    <row r="426" spans="1:7" x14ac:dyDescent="0.25">
      <c r="A426">
        <v>-2006726400</v>
      </c>
      <c r="B426">
        <v>3.91</v>
      </c>
      <c r="C426">
        <v>3.91</v>
      </c>
      <c r="D426">
        <v>3.91</v>
      </c>
      <c r="E426">
        <v>3.91</v>
      </c>
      <c r="F426" t="s">
        <v>12</v>
      </c>
      <c r="G426" t="s">
        <v>12</v>
      </c>
    </row>
    <row r="427" spans="1:7" x14ac:dyDescent="0.25">
      <c r="A427">
        <v>-2004134400</v>
      </c>
      <c r="B427">
        <v>3.92</v>
      </c>
      <c r="C427">
        <v>3.92</v>
      </c>
      <c r="D427">
        <v>3.92</v>
      </c>
      <c r="E427">
        <v>3.92</v>
      </c>
      <c r="F427" t="s">
        <v>12</v>
      </c>
      <c r="G427" t="s">
        <v>12</v>
      </c>
    </row>
    <row r="428" spans="1:7" x14ac:dyDescent="0.25">
      <c r="A428">
        <v>-2001456000</v>
      </c>
      <c r="B428">
        <v>4.09</v>
      </c>
      <c r="C428">
        <v>4.09</v>
      </c>
      <c r="D428">
        <v>4.09</v>
      </c>
      <c r="E428">
        <v>4.09</v>
      </c>
      <c r="F428" t="s">
        <v>12</v>
      </c>
      <c r="G428" t="s">
        <v>12</v>
      </c>
    </row>
    <row r="429" spans="1:7" x14ac:dyDescent="0.25">
      <c r="A429">
        <v>-1998777600</v>
      </c>
      <c r="B429">
        <v>3.87</v>
      </c>
      <c r="C429">
        <v>3.87</v>
      </c>
      <c r="D429">
        <v>3.87</v>
      </c>
      <c r="E429">
        <v>3.87</v>
      </c>
      <c r="F429" t="s">
        <v>12</v>
      </c>
      <c r="G429" t="s">
        <v>12</v>
      </c>
    </row>
    <row r="430" spans="1:7" x14ac:dyDescent="0.25">
      <c r="A430">
        <v>-1996185600</v>
      </c>
      <c r="B430">
        <v>3.81</v>
      </c>
      <c r="C430">
        <v>3.81</v>
      </c>
      <c r="D430">
        <v>3.81</v>
      </c>
      <c r="E430">
        <v>3.81</v>
      </c>
      <c r="F430" t="s">
        <v>12</v>
      </c>
      <c r="G430" t="s">
        <v>12</v>
      </c>
    </row>
    <row r="431" spans="1:7" x14ac:dyDescent="0.25">
      <c r="A431">
        <v>-1993507200</v>
      </c>
      <c r="B431">
        <v>3.99</v>
      </c>
      <c r="C431">
        <v>3.99</v>
      </c>
      <c r="D431">
        <v>3.99</v>
      </c>
      <c r="E431">
        <v>3.99</v>
      </c>
      <c r="F431" t="s">
        <v>12</v>
      </c>
      <c r="G431" t="s">
        <v>12</v>
      </c>
    </row>
    <row r="432" spans="1:7" x14ac:dyDescent="0.25">
      <c r="A432">
        <v>-1990915200</v>
      </c>
      <c r="B432">
        <v>3.97</v>
      </c>
      <c r="C432">
        <v>3.97</v>
      </c>
      <c r="D432">
        <v>3.97</v>
      </c>
      <c r="E432">
        <v>3.97</v>
      </c>
      <c r="F432" t="s">
        <v>12</v>
      </c>
      <c r="G432" t="s">
        <v>12</v>
      </c>
    </row>
    <row r="433" spans="1:7" x14ac:dyDescent="0.25">
      <c r="A433">
        <v>-1988236800</v>
      </c>
      <c r="B433">
        <v>4.07</v>
      </c>
      <c r="C433">
        <v>4.07</v>
      </c>
      <c r="D433">
        <v>4.07</v>
      </c>
      <c r="E433">
        <v>4.07</v>
      </c>
      <c r="F433" t="s">
        <v>12</v>
      </c>
      <c r="G433" t="s">
        <v>12</v>
      </c>
    </row>
    <row r="434" spans="1:7" x14ac:dyDescent="0.25">
      <c r="A434">
        <v>-1985558400</v>
      </c>
      <c r="B434">
        <v>4.22</v>
      </c>
      <c r="C434">
        <v>4.22</v>
      </c>
      <c r="D434">
        <v>4.22</v>
      </c>
      <c r="E434">
        <v>4.22</v>
      </c>
      <c r="F434" t="s">
        <v>12</v>
      </c>
      <c r="G434" t="s">
        <v>12</v>
      </c>
    </row>
    <row r="435" spans="1:7" x14ac:dyDescent="0.25">
      <c r="A435">
        <v>-1983139200</v>
      </c>
      <c r="B435">
        <v>4.3899999999999997</v>
      </c>
      <c r="C435">
        <v>4.3899999999999997</v>
      </c>
      <c r="D435">
        <v>4.3899999999999997</v>
      </c>
      <c r="E435">
        <v>4.3899999999999997</v>
      </c>
      <c r="F435" t="s">
        <v>12</v>
      </c>
      <c r="G435" t="s">
        <v>12</v>
      </c>
    </row>
    <row r="436" spans="1:7" x14ac:dyDescent="0.25">
      <c r="A436">
        <v>-1980460800</v>
      </c>
      <c r="B436">
        <v>4.91</v>
      </c>
      <c r="C436">
        <v>4.91</v>
      </c>
      <c r="D436">
        <v>4.91</v>
      </c>
      <c r="E436">
        <v>4.91</v>
      </c>
      <c r="F436" t="s">
        <v>12</v>
      </c>
      <c r="G436" t="s">
        <v>12</v>
      </c>
    </row>
    <row r="437" spans="1:7" x14ac:dyDescent="0.25">
      <c r="A437">
        <v>-1977868800</v>
      </c>
      <c r="B437">
        <v>4.93</v>
      </c>
      <c r="C437">
        <v>4.93</v>
      </c>
      <c r="D437">
        <v>4.93</v>
      </c>
      <c r="E437">
        <v>4.93</v>
      </c>
      <c r="F437" t="s">
        <v>12</v>
      </c>
      <c r="G437" t="s">
        <v>12</v>
      </c>
    </row>
    <row r="438" spans="1:7" x14ac:dyDescent="0.25">
      <c r="A438">
        <v>-1975190400</v>
      </c>
      <c r="B438">
        <v>5.14</v>
      </c>
      <c r="C438">
        <v>5.14</v>
      </c>
      <c r="D438">
        <v>5.14</v>
      </c>
      <c r="E438">
        <v>5.14</v>
      </c>
      <c r="F438" t="s">
        <v>12</v>
      </c>
      <c r="G438" t="s">
        <v>12</v>
      </c>
    </row>
    <row r="439" spans="1:7" x14ac:dyDescent="0.25">
      <c r="A439">
        <v>-1972598400</v>
      </c>
      <c r="B439">
        <v>5.36</v>
      </c>
      <c r="C439">
        <v>5.36</v>
      </c>
      <c r="D439">
        <v>5.36</v>
      </c>
      <c r="E439">
        <v>5.36</v>
      </c>
      <c r="F439" t="s">
        <v>12</v>
      </c>
      <c r="G439" t="s">
        <v>12</v>
      </c>
    </row>
    <row r="440" spans="1:7" x14ac:dyDescent="0.25">
      <c r="A440">
        <v>-1969920000</v>
      </c>
      <c r="B440">
        <v>5.2</v>
      </c>
      <c r="C440">
        <v>5.2</v>
      </c>
      <c r="D440">
        <v>5.2</v>
      </c>
      <c r="E440">
        <v>5.2</v>
      </c>
      <c r="F440" t="s">
        <v>12</v>
      </c>
      <c r="G440" t="s">
        <v>12</v>
      </c>
    </row>
    <row r="441" spans="1:7" x14ac:dyDescent="0.25">
      <c r="A441">
        <v>-1967241600</v>
      </c>
      <c r="B441">
        <v>5.67</v>
      </c>
      <c r="C441">
        <v>5.67</v>
      </c>
      <c r="D441">
        <v>5.67</v>
      </c>
      <c r="E441">
        <v>5.67</v>
      </c>
      <c r="F441" t="s">
        <v>12</v>
      </c>
      <c r="G441" t="s">
        <v>12</v>
      </c>
    </row>
    <row r="442" spans="1:7" x14ac:dyDescent="0.25">
      <c r="A442">
        <v>-1964649600</v>
      </c>
      <c r="B442">
        <v>5.77</v>
      </c>
      <c r="C442">
        <v>5.77</v>
      </c>
      <c r="D442">
        <v>5.77</v>
      </c>
      <c r="E442">
        <v>5.77</v>
      </c>
      <c r="F442" t="s">
        <v>12</v>
      </c>
      <c r="G442" t="s">
        <v>12</v>
      </c>
    </row>
    <row r="443" spans="1:7" x14ac:dyDescent="0.25">
      <c r="A443">
        <v>-1961971200</v>
      </c>
      <c r="B443">
        <v>6.53</v>
      </c>
      <c r="C443">
        <v>6.53</v>
      </c>
      <c r="D443">
        <v>6.53</v>
      </c>
      <c r="E443">
        <v>6.53</v>
      </c>
      <c r="F443" t="s">
        <v>12</v>
      </c>
      <c r="G443" t="s">
        <v>12</v>
      </c>
    </row>
    <row r="444" spans="1:7" x14ac:dyDescent="0.25">
      <c r="A444">
        <v>-1959379200</v>
      </c>
      <c r="B444">
        <v>6.99</v>
      </c>
      <c r="C444">
        <v>6.99</v>
      </c>
      <c r="D444">
        <v>6.99</v>
      </c>
      <c r="E444">
        <v>6.99</v>
      </c>
      <c r="F444" t="s">
        <v>12</v>
      </c>
      <c r="G444" t="s">
        <v>12</v>
      </c>
    </row>
    <row r="445" spans="1:7" x14ac:dyDescent="0.25">
      <c r="A445">
        <v>-1956700800</v>
      </c>
      <c r="B445">
        <v>6.7</v>
      </c>
      <c r="C445">
        <v>6.7</v>
      </c>
      <c r="D445">
        <v>6.7</v>
      </c>
      <c r="E445">
        <v>6.7</v>
      </c>
      <c r="F445" t="s">
        <v>12</v>
      </c>
      <c r="G445" t="s">
        <v>12</v>
      </c>
    </row>
    <row r="446" spans="1:7" x14ac:dyDescent="0.25">
      <c r="A446">
        <v>-1954022400</v>
      </c>
      <c r="B446">
        <v>6.38</v>
      </c>
      <c r="C446">
        <v>6.38</v>
      </c>
      <c r="D446">
        <v>6.38</v>
      </c>
      <c r="E446">
        <v>6.38</v>
      </c>
      <c r="F446" t="s">
        <v>12</v>
      </c>
      <c r="G446" t="s">
        <v>12</v>
      </c>
    </row>
    <row r="447" spans="1:7" x14ac:dyDescent="0.25">
      <c r="A447">
        <v>-1951516800</v>
      </c>
      <c r="B447">
        <v>6.57</v>
      </c>
      <c r="C447">
        <v>6.57</v>
      </c>
      <c r="D447">
        <v>6.57</v>
      </c>
      <c r="E447">
        <v>6.57</v>
      </c>
      <c r="F447" t="s">
        <v>12</v>
      </c>
      <c r="G447" t="s">
        <v>12</v>
      </c>
    </row>
    <row r="448" spans="1:7" x14ac:dyDescent="0.25">
      <c r="A448">
        <v>-1948838400</v>
      </c>
      <c r="B448">
        <v>6.26</v>
      </c>
      <c r="C448">
        <v>6.26</v>
      </c>
      <c r="D448">
        <v>6.26</v>
      </c>
      <c r="E448">
        <v>6.26</v>
      </c>
      <c r="F448" t="s">
        <v>12</v>
      </c>
      <c r="G448" t="s">
        <v>12</v>
      </c>
    </row>
    <row r="449" spans="1:7" x14ac:dyDescent="0.25">
      <c r="A449">
        <v>-1946246400</v>
      </c>
      <c r="B449">
        <v>5.89</v>
      </c>
      <c r="C449">
        <v>5.89</v>
      </c>
      <c r="D449">
        <v>5.89</v>
      </c>
      <c r="E449">
        <v>5.89</v>
      </c>
      <c r="F449" t="s">
        <v>12</v>
      </c>
      <c r="G449" t="s">
        <v>12</v>
      </c>
    </row>
    <row r="450" spans="1:7" x14ac:dyDescent="0.25">
      <c r="A450">
        <v>-1943568000</v>
      </c>
      <c r="B450">
        <v>5.55</v>
      </c>
      <c r="C450">
        <v>5.55</v>
      </c>
      <c r="D450">
        <v>5.55</v>
      </c>
      <c r="E450">
        <v>5.55</v>
      </c>
      <c r="F450" t="s">
        <v>12</v>
      </c>
      <c r="G450" t="s">
        <v>12</v>
      </c>
    </row>
    <row r="451" spans="1:7" x14ac:dyDescent="0.25">
      <c r="A451">
        <v>-1940976000</v>
      </c>
      <c r="B451">
        <v>5.5</v>
      </c>
      <c r="C451">
        <v>5.5</v>
      </c>
      <c r="D451">
        <v>5.5</v>
      </c>
      <c r="E451">
        <v>5.5</v>
      </c>
      <c r="F451" t="s">
        <v>12</v>
      </c>
      <c r="G451" t="s">
        <v>12</v>
      </c>
    </row>
    <row r="452" spans="1:7" x14ac:dyDescent="0.25">
      <c r="A452">
        <v>-1938297600</v>
      </c>
      <c r="B452">
        <v>5.26</v>
      </c>
      <c r="C452">
        <v>5.26</v>
      </c>
      <c r="D452">
        <v>5.26</v>
      </c>
      <c r="E452">
        <v>5.26</v>
      </c>
      <c r="F452" t="s">
        <v>12</v>
      </c>
      <c r="G452" t="s">
        <v>12</v>
      </c>
    </row>
    <row r="453" spans="1:7" x14ac:dyDescent="0.25">
      <c r="A453">
        <v>-1935619200</v>
      </c>
      <c r="B453">
        <v>5</v>
      </c>
      <c r="C453">
        <v>5</v>
      </c>
      <c r="D453">
        <v>5</v>
      </c>
      <c r="E453">
        <v>5</v>
      </c>
      <c r="F453" t="s">
        <v>12</v>
      </c>
      <c r="G453" t="s">
        <v>12</v>
      </c>
    </row>
    <row r="454" spans="1:7" x14ac:dyDescent="0.25">
      <c r="A454">
        <v>-1933027200</v>
      </c>
      <c r="B454">
        <v>5.0199999999999996</v>
      </c>
      <c r="C454">
        <v>5.0199999999999996</v>
      </c>
      <c r="D454">
        <v>5.0199999999999996</v>
      </c>
      <c r="E454">
        <v>5.0199999999999996</v>
      </c>
      <c r="F454" t="s">
        <v>12</v>
      </c>
      <c r="G454" t="s">
        <v>12</v>
      </c>
    </row>
    <row r="455" spans="1:7" x14ac:dyDescent="0.25">
      <c r="A455">
        <v>-1930348800</v>
      </c>
      <c r="B455">
        <v>4.92</v>
      </c>
      <c r="C455">
        <v>4.92</v>
      </c>
      <c r="D455">
        <v>4.92</v>
      </c>
      <c r="E455">
        <v>4.92</v>
      </c>
      <c r="F455" t="s">
        <v>12</v>
      </c>
      <c r="G455" t="s">
        <v>12</v>
      </c>
    </row>
    <row r="456" spans="1:7" x14ac:dyDescent="0.25">
      <c r="A456">
        <v>-1927756800</v>
      </c>
      <c r="B456">
        <v>4.57</v>
      </c>
      <c r="C456">
        <v>4.57</v>
      </c>
      <c r="D456">
        <v>4.57</v>
      </c>
      <c r="E456">
        <v>4.57</v>
      </c>
      <c r="F456" t="s">
        <v>12</v>
      </c>
      <c r="G456" t="s">
        <v>12</v>
      </c>
    </row>
    <row r="457" spans="1:7" x14ac:dyDescent="0.25">
      <c r="A457">
        <v>-1925078400</v>
      </c>
      <c r="B457">
        <v>4.43</v>
      </c>
      <c r="C457">
        <v>4.43</v>
      </c>
      <c r="D457">
        <v>4.43</v>
      </c>
      <c r="E457">
        <v>4.43</v>
      </c>
      <c r="F457" t="s">
        <v>12</v>
      </c>
      <c r="G457" t="s">
        <v>12</v>
      </c>
    </row>
    <row r="458" spans="1:7" x14ac:dyDescent="0.25">
      <c r="A458">
        <v>-1922400000</v>
      </c>
      <c r="B458">
        <v>4.45</v>
      </c>
      <c r="C458">
        <v>4.45</v>
      </c>
      <c r="D458">
        <v>4.45</v>
      </c>
      <c r="E458">
        <v>4.45</v>
      </c>
      <c r="F458" t="s">
        <v>12</v>
      </c>
      <c r="G458" t="s">
        <v>12</v>
      </c>
    </row>
    <row r="459" spans="1:7" x14ac:dyDescent="0.25">
      <c r="A459">
        <v>-1919980800</v>
      </c>
      <c r="B459">
        <v>4.62</v>
      </c>
      <c r="C459">
        <v>4.62</v>
      </c>
      <c r="D459">
        <v>4.62</v>
      </c>
      <c r="E459">
        <v>4.62</v>
      </c>
      <c r="F459" t="s">
        <v>12</v>
      </c>
      <c r="G459" t="s">
        <v>12</v>
      </c>
    </row>
    <row r="460" spans="1:7" x14ac:dyDescent="0.25">
      <c r="A460">
        <v>-1917302400</v>
      </c>
      <c r="B460">
        <v>4.5999999999999996</v>
      </c>
      <c r="C460">
        <v>4.5999999999999996</v>
      </c>
      <c r="D460">
        <v>4.5999999999999996</v>
      </c>
      <c r="E460">
        <v>4.5999999999999996</v>
      </c>
      <c r="F460" t="s">
        <v>12</v>
      </c>
      <c r="G460" t="s">
        <v>12</v>
      </c>
    </row>
    <row r="461" spans="1:7" x14ac:dyDescent="0.25">
      <c r="A461">
        <v>-1914710400</v>
      </c>
      <c r="B461">
        <v>4.43</v>
      </c>
      <c r="C461">
        <v>4.43</v>
      </c>
      <c r="D461">
        <v>4.43</v>
      </c>
      <c r="E461">
        <v>4.43</v>
      </c>
      <c r="F461" t="s">
        <v>12</v>
      </c>
      <c r="G461" t="s">
        <v>12</v>
      </c>
    </row>
    <row r="462" spans="1:7" x14ac:dyDescent="0.25">
      <c r="A462">
        <v>-1912032000</v>
      </c>
      <c r="B462">
        <v>4.33</v>
      </c>
      <c r="C462">
        <v>4.33</v>
      </c>
      <c r="D462">
        <v>4.33</v>
      </c>
      <c r="E462">
        <v>4.33</v>
      </c>
      <c r="F462" t="s">
        <v>12</v>
      </c>
      <c r="G462" t="s">
        <v>12</v>
      </c>
    </row>
    <row r="463" spans="1:7" x14ac:dyDescent="0.25">
      <c r="A463">
        <v>-1909440000</v>
      </c>
      <c r="B463">
        <v>4.29</v>
      </c>
      <c r="C463">
        <v>4.29</v>
      </c>
      <c r="D463">
        <v>4.29</v>
      </c>
      <c r="E463">
        <v>4.29</v>
      </c>
      <c r="F463" t="s">
        <v>12</v>
      </c>
      <c r="G463" t="s">
        <v>12</v>
      </c>
    </row>
    <row r="464" spans="1:7" x14ac:dyDescent="0.25">
      <c r="A464">
        <v>-1906761600</v>
      </c>
      <c r="B464">
        <v>4.26</v>
      </c>
      <c r="C464">
        <v>4.26</v>
      </c>
      <c r="D464">
        <v>4.26</v>
      </c>
      <c r="E464">
        <v>4.26</v>
      </c>
      <c r="F464" t="s">
        <v>12</v>
      </c>
      <c r="G464" t="s">
        <v>12</v>
      </c>
    </row>
    <row r="465" spans="1:7" x14ac:dyDescent="0.25">
      <c r="A465">
        <v>-1904083200</v>
      </c>
      <c r="B465">
        <v>4.1900000000000004</v>
      </c>
      <c r="C465">
        <v>4.1900000000000004</v>
      </c>
      <c r="D465">
        <v>4.1900000000000004</v>
      </c>
      <c r="E465">
        <v>4.1900000000000004</v>
      </c>
      <c r="F465" t="s">
        <v>12</v>
      </c>
      <c r="G465" t="s">
        <v>12</v>
      </c>
    </row>
    <row r="466" spans="1:7" x14ac:dyDescent="0.25">
      <c r="A466">
        <v>-1901491200</v>
      </c>
      <c r="B466">
        <v>4.22</v>
      </c>
      <c r="C466">
        <v>4.22</v>
      </c>
      <c r="D466">
        <v>4.22</v>
      </c>
      <c r="E466">
        <v>4.22</v>
      </c>
      <c r="F466" t="s">
        <v>12</v>
      </c>
      <c r="G466" t="s">
        <v>12</v>
      </c>
    </row>
    <row r="467" spans="1:7" x14ac:dyDescent="0.25">
      <c r="A467">
        <v>-1898812800</v>
      </c>
      <c r="B467">
        <v>4.24</v>
      </c>
      <c r="C467">
        <v>4.24</v>
      </c>
      <c r="D467">
        <v>4.24</v>
      </c>
      <c r="E467">
        <v>4.24</v>
      </c>
      <c r="F467" t="s">
        <v>12</v>
      </c>
      <c r="G467" t="s">
        <v>12</v>
      </c>
    </row>
    <row r="468" spans="1:7" x14ac:dyDescent="0.25">
      <c r="A468">
        <v>-1896220800</v>
      </c>
      <c r="B468">
        <v>4.29</v>
      </c>
      <c r="C468">
        <v>4.29</v>
      </c>
      <c r="D468">
        <v>4.29</v>
      </c>
      <c r="E468">
        <v>4.29</v>
      </c>
      <c r="F468" t="s">
        <v>12</v>
      </c>
      <c r="G468" t="s">
        <v>12</v>
      </c>
    </row>
    <row r="469" spans="1:7" x14ac:dyDescent="0.25">
      <c r="A469">
        <v>-1893542400</v>
      </c>
      <c r="B469">
        <v>4.2699999999999996</v>
      </c>
      <c r="C469">
        <v>4.2699999999999996</v>
      </c>
      <c r="D469">
        <v>4.2699999999999996</v>
      </c>
      <c r="E469">
        <v>4.2699999999999996</v>
      </c>
      <c r="F469" t="s">
        <v>12</v>
      </c>
      <c r="G469" t="s">
        <v>12</v>
      </c>
    </row>
    <row r="470" spans="1:7" x14ac:dyDescent="0.25">
      <c r="A470">
        <v>-1890864000</v>
      </c>
      <c r="B470">
        <v>4.3899999999999997</v>
      </c>
      <c r="C470">
        <v>4.3899999999999997</v>
      </c>
      <c r="D470">
        <v>4.3899999999999997</v>
      </c>
      <c r="E470">
        <v>4.3899999999999997</v>
      </c>
      <c r="F470" t="s">
        <v>12</v>
      </c>
      <c r="G470" t="s">
        <v>12</v>
      </c>
    </row>
    <row r="471" spans="1:7" x14ac:dyDescent="0.25">
      <c r="A471">
        <v>-1888444800</v>
      </c>
      <c r="B471">
        <v>4.58</v>
      </c>
      <c r="C471">
        <v>4.58</v>
      </c>
      <c r="D471">
        <v>4.58</v>
      </c>
      <c r="E471">
        <v>4.58</v>
      </c>
      <c r="F471" t="s">
        <v>12</v>
      </c>
      <c r="G471" t="s">
        <v>12</v>
      </c>
    </row>
    <row r="472" spans="1:7" x14ac:dyDescent="0.25">
      <c r="A472">
        <v>-1885766400</v>
      </c>
      <c r="B472">
        <v>4.49</v>
      </c>
      <c r="C472">
        <v>4.49</v>
      </c>
      <c r="D472">
        <v>4.49</v>
      </c>
      <c r="E472">
        <v>4.49</v>
      </c>
      <c r="F472" t="s">
        <v>12</v>
      </c>
      <c r="G472" t="s">
        <v>12</v>
      </c>
    </row>
    <row r="473" spans="1:7" x14ac:dyDescent="0.25">
      <c r="A473">
        <v>-1883174400</v>
      </c>
      <c r="B473">
        <v>4.63</v>
      </c>
      <c r="C473">
        <v>4.63</v>
      </c>
      <c r="D473">
        <v>4.63</v>
      </c>
      <c r="E473">
        <v>4.63</v>
      </c>
      <c r="F473" t="s">
        <v>12</v>
      </c>
      <c r="G473" t="s">
        <v>12</v>
      </c>
    </row>
    <row r="474" spans="1:7" x14ac:dyDescent="0.25">
      <c r="A474">
        <v>-1880496000</v>
      </c>
      <c r="B474">
        <v>4.7300000000000004</v>
      </c>
      <c r="C474">
        <v>4.7300000000000004</v>
      </c>
      <c r="D474">
        <v>4.7300000000000004</v>
      </c>
      <c r="E474">
        <v>4.7300000000000004</v>
      </c>
      <c r="F474" t="s">
        <v>12</v>
      </c>
      <c r="G474" t="s">
        <v>12</v>
      </c>
    </row>
    <row r="475" spans="1:7" x14ac:dyDescent="0.25">
      <c r="A475">
        <v>-1877904000</v>
      </c>
      <c r="B475">
        <v>5</v>
      </c>
      <c r="C475">
        <v>5</v>
      </c>
      <c r="D475">
        <v>5</v>
      </c>
      <c r="E475">
        <v>5</v>
      </c>
      <c r="F475" t="s">
        <v>12</v>
      </c>
      <c r="G475" t="s">
        <v>12</v>
      </c>
    </row>
    <row r="476" spans="1:7" x14ac:dyDescent="0.25">
      <c r="A476">
        <v>-1875225600</v>
      </c>
      <c r="B476">
        <v>5.3</v>
      </c>
      <c r="C476">
        <v>5.3</v>
      </c>
      <c r="D476">
        <v>5.3</v>
      </c>
      <c r="E476">
        <v>5.3</v>
      </c>
      <c r="F476" t="s">
        <v>12</v>
      </c>
      <c r="G476" t="s">
        <v>12</v>
      </c>
    </row>
    <row r="477" spans="1:7" x14ac:dyDescent="0.25">
      <c r="A477">
        <v>-1872547200</v>
      </c>
      <c r="B477">
        <v>5.2</v>
      </c>
      <c r="C477">
        <v>5.2</v>
      </c>
      <c r="D477">
        <v>5.2</v>
      </c>
      <c r="E477">
        <v>5.2</v>
      </c>
      <c r="F477" t="s">
        <v>12</v>
      </c>
      <c r="G477" t="s">
        <v>12</v>
      </c>
    </row>
    <row r="478" spans="1:7" x14ac:dyDescent="0.25">
      <c r="A478">
        <v>-1869955200</v>
      </c>
      <c r="B478">
        <v>5.19</v>
      </c>
      <c r="C478">
        <v>5.19</v>
      </c>
      <c r="D478">
        <v>5.19</v>
      </c>
      <c r="E478">
        <v>5.19</v>
      </c>
      <c r="F478" t="s">
        <v>12</v>
      </c>
      <c r="G478" t="s">
        <v>12</v>
      </c>
    </row>
    <row r="479" spans="1:7" x14ac:dyDescent="0.25">
      <c r="A479">
        <v>-1867276800</v>
      </c>
      <c r="B479">
        <v>4.99</v>
      </c>
      <c r="C479">
        <v>4.99</v>
      </c>
      <c r="D479">
        <v>4.99</v>
      </c>
      <c r="E479">
        <v>4.99</v>
      </c>
      <c r="F479" t="s">
        <v>12</v>
      </c>
      <c r="G479" t="s">
        <v>12</v>
      </c>
    </row>
    <row r="480" spans="1:7" x14ac:dyDescent="0.25">
      <c r="A480">
        <v>-1864684800</v>
      </c>
      <c r="B480">
        <v>5.0199999999999996</v>
      </c>
      <c r="C480">
        <v>5.0199999999999996</v>
      </c>
      <c r="D480">
        <v>5.0199999999999996</v>
      </c>
      <c r="E480">
        <v>5.0199999999999996</v>
      </c>
      <c r="F480" t="s">
        <v>12</v>
      </c>
      <c r="G480" t="s">
        <v>12</v>
      </c>
    </row>
    <row r="481" spans="1:7" x14ac:dyDescent="0.25">
      <c r="A481">
        <v>-1862006400</v>
      </c>
      <c r="B481">
        <v>5.19</v>
      </c>
      <c r="C481">
        <v>5.19</v>
      </c>
      <c r="D481">
        <v>5.19</v>
      </c>
      <c r="E481">
        <v>5.19</v>
      </c>
      <c r="F481" t="s">
        <v>12</v>
      </c>
      <c r="G481" t="s">
        <v>12</v>
      </c>
    </row>
    <row r="482" spans="1:7" x14ac:dyDescent="0.25">
      <c r="A482">
        <v>-1859328000</v>
      </c>
      <c r="B482">
        <v>5.07</v>
      </c>
      <c r="C482">
        <v>5.07</v>
      </c>
      <c r="D482">
        <v>5.07</v>
      </c>
      <c r="E482">
        <v>5.07</v>
      </c>
      <c r="F482" t="s">
        <v>12</v>
      </c>
      <c r="G482" t="s">
        <v>12</v>
      </c>
    </row>
    <row r="483" spans="1:7" x14ac:dyDescent="0.25">
      <c r="A483">
        <v>-1856908800</v>
      </c>
      <c r="B483">
        <v>4.9800000000000004</v>
      </c>
      <c r="C483">
        <v>4.9800000000000004</v>
      </c>
      <c r="D483">
        <v>4.9800000000000004</v>
      </c>
      <c r="E483">
        <v>4.9800000000000004</v>
      </c>
      <c r="F483" t="s">
        <v>12</v>
      </c>
      <c r="G483" t="s">
        <v>12</v>
      </c>
    </row>
    <row r="484" spans="1:7" x14ac:dyDescent="0.25">
      <c r="A484">
        <v>-1854230400</v>
      </c>
      <c r="B484">
        <v>5.04</v>
      </c>
      <c r="C484">
        <v>5.04</v>
      </c>
      <c r="D484">
        <v>5.04</v>
      </c>
      <c r="E484">
        <v>5.04</v>
      </c>
      <c r="F484" t="s">
        <v>12</v>
      </c>
      <c r="G484" t="s">
        <v>12</v>
      </c>
    </row>
    <row r="485" spans="1:7" x14ac:dyDescent="0.25">
      <c r="A485">
        <v>-1851638400</v>
      </c>
      <c r="B485">
        <v>5.0599999999999996</v>
      </c>
      <c r="C485">
        <v>5.0599999999999996</v>
      </c>
      <c r="D485">
        <v>5.0599999999999996</v>
      </c>
      <c r="E485">
        <v>5.0599999999999996</v>
      </c>
      <c r="F485" t="s">
        <v>12</v>
      </c>
      <c r="G485" t="s">
        <v>12</v>
      </c>
    </row>
    <row r="486" spans="1:7" x14ac:dyDescent="0.25">
      <c r="A486">
        <v>-1848960000</v>
      </c>
      <c r="B486">
        <v>4.96</v>
      </c>
      <c r="C486">
        <v>4.96</v>
      </c>
      <c r="D486">
        <v>4.96</v>
      </c>
      <c r="E486">
        <v>4.96</v>
      </c>
      <c r="F486" t="s">
        <v>12</v>
      </c>
      <c r="G486" t="s">
        <v>12</v>
      </c>
    </row>
    <row r="487" spans="1:7" x14ac:dyDescent="0.25">
      <c r="A487">
        <v>-1846368000</v>
      </c>
      <c r="B487">
        <v>4.8600000000000003</v>
      </c>
      <c r="C487">
        <v>4.8600000000000003</v>
      </c>
      <c r="D487">
        <v>4.8600000000000003</v>
      </c>
      <c r="E487">
        <v>4.8600000000000003</v>
      </c>
      <c r="F487" t="s">
        <v>12</v>
      </c>
      <c r="G487" t="s">
        <v>12</v>
      </c>
    </row>
    <row r="488" spans="1:7" x14ac:dyDescent="0.25">
      <c r="A488">
        <v>-1843689600</v>
      </c>
      <c r="B488">
        <v>4.88</v>
      </c>
      <c r="C488">
        <v>4.88</v>
      </c>
      <c r="D488">
        <v>4.88</v>
      </c>
      <c r="E488">
        <v>4.88</v>
      </c>
      <c r="F488" t="s">
        <v>12</v>
      </c>
      <c r="G488" t="s">
        <v>12</v>
      </c>
    </row>
    <row r="489" spans="1:7" x14ac:dyDescent="0.25">
      <c r="A489">
        <v>-1841011200</v>
      </c>
      <c r="B489">
        <v>5.13</v>
      </c>
      <c r="C489">
        <v>5.13</v>
      </c>
      <c r="D489">
        <v>5.13</v>
      </c>
      <c r="E489">
        <v>5.13</v>
      </c>
      <c r="F489" t="s">
        <v>12</v>
      </c>
      <c r="G489" t="s">
        <v>12</v>
      </c>
    </row>
    <row r="490" spans="1:7" x14ac:dyDescent="0.25">
      <c r="A490">
        <v>-1838419200</v>
      </c>
      <c r="B490">
        <v>5.42</v>
      </c>
      <c r="C490">
        <v>5.42</v>
      </c>
      <c r="D490">
        <v>5.42</v>
      </c>
      <c r="E490">
        <v>5.42</v>
      </c>
      <c r="F490" t="s">
        <v>12</v>
      </c>
      <c r="G490" t="s">
        <v>12</v>
      </c>
    </row>
    <row r="491" spans="1:7" x14ac:dyDescent="0.25">
      <c r="A491">
        <v>-1835740800</v>
      </c>
      <c r="B491">
        <v>5.39</v>
      </c>
      <c r="C491">
        <v>5.39</v>
      </c>
      <c r="D491">
        <v>5.39</v>
      </c>
      <c r="E491">
        <v>5.39</v>
      </c>
      <c r="F491" t="s">
        <v>12</v>
      </c>
      <c r="G491" t="s">
        <v>12</v>
      </c>
    </row>
    <row r="492" spans="1:7" x14ac:dyDescent="0.25">
      <c r="A492">
        <v>-1833148800</v>
      </c>
      <c r="B492">
        <v>5.18</v>
      </c>
      <c r="C492">
        <v>5.18</v>
      </c>
      <c r="D492">
        <v>5.18</v>
      </c>
      <c r="E492">
        <v>5.18</v>
      </c>
      <c r="F492" t="s">
        <v>12</v>
      </c>
      <c r="G492" t="s">
        <v>12</v>
      </c>
    </row>
    <row r="493" spans="1:7" x14ac:dyDescent="0.25">
      <c r="A493">
        <v>-1830470400</v>
      </c>
      <c r="B493">
        <v>5.16</v>
      </c>
      <c r="C493">
        <v>5.16</v>
      </c>
      <c r="D493">
        <v>5.16</v>
      </c>
      <c r="E493">
        <v>5.16</v>
      </c>
      <c r="F493" t="s">
        <v>12</v>
      </c>
      <c r="G493" t="s">
        <v>12</v>
      </c>
    </row>
    <row r="494" spans="1:7" x14ac:dyDescent="0.25">
      <c r="A494">
        <v>-1827792000</v>
      </c>
      <c r="B494">
        <v>5.16</v>
      </c>
      <c r="C494">
        <v>5.16</v>
      </c>
      <c r="D494">
        <v>5.16</v>
      </c>
      <c r="E494">
        <v>5.16</v>
      </c>
      <c r="F494" t="s">
        <v>12</v>
      </c>
      <c r="G494" t="s">
        <v>12</v>
      </c>
    </row>
    <row r="495" spans="1:7" x14ac:dyDescent="0.25">
      <c r="A495">
        <v>-1825286400</v>
      </c>
      <c r="B495">
        <v>5.22</v>
      </c>
      <c r="C495">
        <v>5.22</v>
      </c>
      <c r="D495">
        <v>5.22</v>
      </c>
      <c r="E495">
        <v>5.22</v>
      </c>
      <c r="F495" t="s">
        <v>12</v>
      </c>
      <c r="G495" t="s">
        <v>12</v>
      </c>
    </row>
    <row r="496" spans="1:7" x14ac:dyDescent="0.25">
      <c r="A496">
        <v>-1822608000</v>
      </c>
      <c r="B496">
        <v>5.08</v>
      </c>
      <c r="C496">
        <v>5.08</v>
      </c>
      <c r="D496">
        <v>5.08</v>
      </c>
      <c r="E496">
        <v>5.08</v>
      </c>
      <c r="F496" t="s">
        <v>12</v>
      </c>
      <c r="G496" t="s">
        <v>12</v>
      </c>
    </row>
    <row r="497" spans="1:7" x14ac:dyDescent="0.25">
      <c r="A497">
        <v>-1820016000</v>
      </c>
      <c r="B497">
        <v>4.9400000000000004</v>
      </c>
      <c r="C497">
        <v>4.9400000000000004</v>
      </c>
      <c r="D497">
        <v>4.9400000000000004</v>
      </c>
      <c r="E497">
        <v>4.9400000000000004</v>
      </c>
      <c r="F497" t="s">
        <v>12</v>
      </c>
      <c r="G497" t="s">
        <v>12</v>
      </c>
    </row>
    <row r="498" spans="1:7" x14ac:dyDescent="0.25">
      <c r="A498">
        <v>-1817337600</v>
      </c>
      <c r="B498">
        <v>4.95</v>
      </c>
      <c r="C498">
        <v>4.95</v>
      </c>
      <c r="D498">
        <v>4.95</v>
      </c>
      <c r="E498">
        <v>4.95</v>
      </c>
      <c r="F498" t="s">
        <v>12</v>
      </c>
      <c r="G498" t="s">
        <v>12</v>
      </c>
    </row>
    <row r="499" spans="1:7" x14ac:dyDescent="0.25">
      <c r="A499">
        <v>-1814745600</v>
      </c>
      <c r="B499">
        <v>4.96</v>
      </c>
      <c r="C499">
        <v>4.96</v>
      </c>
      <c r="D499">
        <v>4.96</v>
      </c>
      <c r="E499">
        <v>4.96</v>
      </c>
      <c r="F499" t="s">
        <v>12</v>
      </c>
      <c r="G499" t="s">
        <v>12</v>
      </c>
    </row>
    <row r="500" spans="1:7" x14ac:dyDescent="0.25">
      <c r="A500">
        <v>-1812067200</v>
      </c>
      <c r="B500">
        <v>4.96</v>
      </c>
      <c r="C500">
        <v>4.96</v>
      </c>
      <c r="D500">
        <v>4.96</v>
      </c>
      <c r="E500">
        <v>4.96</v>
      </c>
      <c r="F500" t="s">
        <v>12</v>
      </c>
      <c r="G500" t="s">
        <v>12</v>
      </c>
    </row>
    <row r="501" spans="1:7" x14ac:dyDescent="0.25">
      <c r="A501">
        <v>-1809388800</v>
      </c>
      <c r="B501">
        <v>4.8600000000000003</v>
      </c>
      <c r="C501">
        <v>4.8600000000000003</v>
      </c>
      <c r="D501">
        <v>4.8600000000000003</v>
      </c>
      <c r="E501">
        <v>4.8600000000000003</v>
      </c>
      <c r="F501" t="s">
        <v>12</v>
      </c>
      <c r="G501" t="s">
        <v>12</v>
      </c>
    </row>
    <row r="502" spans="1:7" x14ac:dyDescent="0.25">
      <c r="A502">
        <v>-1806796800</v>
      </c>
      <c r="B502">
        <v>4.84</v>
      </c>
      <c r="C502">
        <v>4.84</v>
      </c>
      <c r="D502">
        <v>4.84</v>
      </c>
      <c r="E502">
        <v>4.84</v>
      </c>
      <c r="F502" t="s">
        <v>12</v>
      </c>
      <c r="G502" t="s">
        <v>12</v>
      </c>
    </row>
    <row r="503" spans="1:7" x14ac:dyDescent="0.25">
      <c r="A503">
        <v>-1804118400</v>
      </c>
      <c r="B503">
        <v>4.8600000000000003</v>
      </c>
      <c r="C503">
        <v>4.8600000000000003</v>
      </c>
      <c r="D503">
        <v>4.8600000000000003</v>
      </c>
      <c r="E503">
        <v>4.8600000000000003</v>
      </c>
      <c r="F503" t="s">
        <v>12</v>
      </c>
      <c r="G503" t="s">
        <v>12</v>
      </c>
    </row>
    <row r="504" spans="1:7" x14ac:dyDescent="0.25">
      <c r="A504">
        <v>-1801526400</v>
      </c>
      <c r="B504">
        <v>4.92</v>
      </c>
      <c r="C504">
        <v>4.92</v>
      </c>
      <c r="D504">
        <v>4.92</v>
      </c>
      <c r="E504">
        <v>4.92</v>
      </c>
      <c r="F504" t="s">
        <v>12</v>
      </c>
      <c r="G504" t="s">
        <v>12</v>
      </c>
    </row>
    <row r="505" spans="1:7" x14ac:dyDescent="0.25">
      <c r="A505">
        <v>-1798848000</v>
      </c>
      <c r="B505">
        <v>5.12</v>
      </c>
      <c r="C505">
        <v>5.12</v>
      </c>
      <c r="D505">
        <v>5.12</v>
      </c>
      <c r="E505">
        <v>5.12</v>
      </c>
      <c r="F505" t="s">
        <v>12</v>
      </c>
      <c r="G505" t="s">
        <v>12</v>
      </c>
    </row>
    <row r="506" spans="1:7" x14ac:dyDescent="0.25">
      <c r="A506">
        <v>-1796169600</v>
      </c>
      <c r="B506">
        <v>5.16</v>
      </c>
      <c r="C506">
        <v>5.16</v>
      </c>
      <c r="D506">
        <v>5.16</v>
      </c>
      <c r="E506">
        <v>5.16</v>
      </c>
      <c r="F506" t="s">
        <v>12</v>
      </c>
      <c r="G506" t="s">
        <v>12</v>
      </c>
    </row>
    <row r="507" spans="1:7" x14ac:dyDescent="0.25">
      <c r="A507">
        <v>-1793750400</v>
      </c>
      <c r="B507">
        <v>5.35</v>
      </c>
      <c r="C507">
        <v>5.35</v>
      </c>
      <c r="D507">
        <v>5.35</v>
      </c>
      <c r="E507">
        <v>5.35</v>
      </c>
      <c r="F507" t="s">
        <v>12</v>
      </c>
      <c r="G507" t="s">
        <v>12</v>
      </c>
    </row>
    <row r="508" spans="1:7" x14ac:dyDescent="0.25">
      <c r="A508">
        <v>-1791072000</v>
      </c>
      <c r="B508">
        <v>5.45</v>
      </c>
      <c r="C508">
        <v>5.45</v>
      </c>
      <c r="D508">
        <v>5.45</v>
      </c>
      <c r="E508">
        <v>5.45</v>
      </c>
      <c r="F508" t="s">
        <v>12</v>
      </c>
      <c r="G508" t="s">
        <v>12</v>
      </c>
    </row>
    <row r="509" spans="1:7" x14ac:dyDescent="0.25">
      <c r="A509">
        <v>-1788480000</v>
      </c>
      <c r="B509">
        <v>5.46</v>
      </c>
      <c r="C509">
        <v>5.46</v>
      </c>
      <c r="D509">
        <v>5.46</v>
      </c>
      <c r="E509">
        <v>5.46</v>
      </c>
      <c r="F509" t="s">
        <v>12</v>
      </c>
      <c r="G509" t="s">
        <v>12</v>
      </c>
    </row>
    <row r="510" spans="1:7" x14ac:dyDescent="0.25">
      <c r="A510">
        <v>-1785801600</v>
      </c>
      <c r="B510">
        <v>5.61</v>
      </c>
      <c r="C510">
        <v>5.61</v>
      </c>
      <c r="D510">
        <v>5.61</v>
      </c>
      <c r="E510">
        <v>5.61</v>
      </c>
      <c r="F510" t="s">
        <v>12</v>
      </c>
      <c r="G510" t="s">
        <v>12</v>
      </c>
    </row>
    <row r="511" spans="1:7" x14ac:dyDescent="0.25">
      <c r="A511">
        <v>-1783209600</v>
      </c>
      <c r="B511">
        <v>5.91</v>
      </c>
      <c r="C511">
        <v>5.91</v>
      </c>
      <c r="D511">
        <v>5.91</v>
      </c>
      <c r="E511">
        <v>5.91</v>
      </c>
      <c r="F511" t="s">
        <v>12</v>
      </c>
      <c r="G511" t="s">
        <v>12</v>
      </c>
    </row>
    <row r="512" spans="1:7" x14ac:dyDescent="0.25">
      <c r="A512">
        <v>-1780531200</v>
      </c>
      <c r="B512">
        <v>5.83</v>
      </c>
      <c r="C512">
        <v>5.83</v>
      </c>
      <c r="D512">
        <v>5.83</v>
      </c>
      <c r="E512">
        <v>5.83</v>
      </c>
      <c r="F512" t="s">
        <v>12</v>
      </c>
      <c r="G512" t="s">
        <v>12</v>
      </c>
    </row>
    <row r="513" spans="1:7" x14ac:dyDescent="0.25">
      <c r="A513">
        <v>-1777852800</v>
      </c>
      <c r="B513">
        <v>5.68</v>
      </c>
      <c r="C513">
        <v>5.68</v>
      </c>
      <c r="D513">
        <v>5.68</v>
      </c>
      <c r="E513">
        <v>5.68</v>
      </c>
      <c r="F513" t="s">
        <v>12</v>
      </c>
      <c r="G513" t="s">
        <v>12</v>
      </c>
    </row>
    <row r="514" spans="1:7" x14ac:dyDescent="0.25">
      <c r="A514">
        <v>-1775260800</v>
      </c>
      <c r="B514">
        <v>5.63</v>
      </c>
      <c r="C514">
        <v>5.63</v>
      </c>
      <c r="D514">
        <v>5.63</v>
      </c>
      <c r="E514">
        <v>5.63</v>
      </c>
      <c r="F514" t="s">
        <v>12</v>
      </c>
      <c r="G514" t="s">
        <v>12</v>
      </c>
    </row>
    <row r="515" spans="1:7" x14ac:dyDescent="0.25">
      <c r="A515">
        <v>-1772582400</v>
      </c>
      <c r="B515">
        <v>5.81</v>
      </c>
      <c r="C515">
        <v>5.81</v>
      </c>
      <c r="D515">
        <v>5.81</v>
      </c>
      <c r="E515">
        <v>5.81</v>
      </c>
      <c r="F515" t="s">
        <v>12</v>
      </c>
      <c r="G515" t="s">
        <v>12</v>
      </c>
    </row>
    <row r="516" spans="1:7" x14ac:dyDescent="0.25">
      <c r="A516">
        <v>-1769990400</v>
      </c>
      <c r="B516">
        <v>5.96</v>
      </c>
      <c r="C516">
        <v>5.96</v>
      </c>
      <c r="D516">
        <v>5.96</v>
      </c>
      <c r="E516">
        <v>5.96</v>
      </c>
      <c r="F516" t="s">
        <v>12</v>
      </c>
      <c r="G516" t="s">
        <v>12</v>
      </c>
    </row>
    <row r="517" spans="1:7" x14ac:dyDescent="0.25">
      <c r="A517">
        <v>-1767312000</v>
      </c>
      <c r="B517">
        <v>5.97</v>
      </c>
      <c r="C517">
        <v>5.97</v>
      </c>
      <c r="D517">
        <v>5.97</v>
      </c>
      <c r="E517">
        <v>5.97</v>
      </c>
      <c r="F517" t="s">
        <v>12</v>
      </c>
      <c r="G517" t="s">
        <v>12</v>
      </c>
    </row>
    <row r="518" spans="1:7" x14ac:dyDescent="0.25">
      <c r="A518">
        <v>-1764633600</v>
      </c>
      <c r="B518">
        <v>5.68</v>
      </c>
      <c r="C518">
        <v>5.68</v>
      </c>
      <c r="D518">
        <v>5.68</v>
      </c>
      <c r="E518">
        <v>5.68</v>
      </c>
      <c r="F518" t="s">
        <v>12</v>
      </c>
      <c r="G518" t="s">
        <v>12</v>
      </c>
    </row>
    <row r="519" spans="1:7" x14ac:dyDescent="0.25">
      <c r="A519">
        <v>-1762214400</v>
      </c>
      <c r="B519">
        <v>5.54</v>
      </c>
      <c r="C519">
        <v>5.54</v>
      </c>
      <c r="D519">
        <v>5.54</v>
      </c>
      <c r="E519">
        <v>5.54</v>
      </c>
      <c r="F519" t="s">
        <v>12</v>
      </c>
      <c r="G519" t="s">
        <v>12</v>
      </c>
    </row>
    <row r="520" spans="1:7" x14ac:dyDescent="0.25">
      <c r="A520">
        <v>-1759536000</v>
      </c>
      <c r="B520">
        <v>5.59</v>
      </c>
      <c r="C520">
        <v>5.59</v>
      </c>
      <c r="D520">
        <v>5.59</v>
      </c>
      <c r="E520">
        <v>5.59</v>
      </c>
      <c r="F520" t="s">
        <v>12</v>
      </c>
      <c r="G520" t="s">
        <v>12</v>
      </c>
    </row>
    <row r="521" spans="1:7" x14ac:dyDescent="0.25">
      <c r="A521">
        <v>-1756944000</v>
      </c>
      <c r="B521">
        <v>5.67</v>
      </c>
      <c r="C521">
        <v>5.67</v>
      </c>
      <c r="D521">
        <v>5.67</v>
      </c>
      <c r="E521">
        <v>5.67</v>
      </c>
      <c r="F521" t="s">
        <v>12</v>
      </c>
      <c r="G521" t="s">
        <v>12</v>
      </c>
    </row>
    <row r="522" spans="1:7" x14ac:dyDescent="0.25">
      <c r="A522">
        <v>-1754265600</v>
      </c>
      <c r="B522">
        <v>5.57</v>
      </c>
      <c r="C522">
        <v>5.57</v>
      </c>
      <c r="D522">
        <v>5.57</v>
      </c>
      <c r="E522">
        <v>5.57</v>
      </c>
      <c r="F522" t="s">
        <v>12</v>
      </c>
      <c r="G522" t="s">
        <v>12</v>
      </c>
    </row>
    <row r="523" spans="1:7" x14ac:dyDescent="0.25">
      <c r="A523">
        <v>-1751673600</v>
      </c>
      <c r="B523">
        <v>5.54</v>
      </c>
      <c r="C523">
        <v>5.54</v>
      </c>
      <c r="D523">
        <v>5.54</v>
      </c>
      <c r="E523">
        <v>5.54</v>
      </c>
      <c r="F523" t="s">
        <v>12</v>
      </c>
      <c r="G523" t="s">
        <v>12</v>
      </c>
    </row>
    <row r="524" spans="1:7" x14ac:dyDescent="0.25">
      <c r="A524">
        <v>-1748995200</v>
      </c>
      <c r="B524">
        <v>5.79</v>
      </c>
      <c r="C524">
        <v>5.79</v>
      </c>
      <c r="D524">
        <v>5.79</v>
      </c>
      <c r="E524">
        <v>5.79</v>
      </c>
      <c r="F524" t="s">
        <v>12</v>
      </c>
      <c r="G524" t="s">
        <v>12</v>
      </c>
    </row>
    <row r="525" spans="1:7" x14ac:dyDescent="0.25">
      <c r="A525">
        <v>-1746316800</v>
      </c>
      <c r="B525">
        <v>5.73</v>
      </c>
      <c r="C525">
        <v>5.73</v>
      </c>
      <c r="D525">
        <v>5.73</v>
      </c>
      <c r="E525">
        <v>5.73</v>
      </c>
      <c r="F525" t="s">
        <v>12</v>
      </c>
      <c r="G525" t="s">
        <v>12</v>
      </c>
    </row>
    <row r="526" spans="1:7" x14ac:dyDescent="0.25">
      <c r="A526">
        <v>-1743724800</v>
      </c>
      <c r="B526">
        <v>5.66</v>
      </c>
      <c r="C526">
        <v>5.66</v>
      </c>
      <c r="D526">
        <v>5.66</v>
      </c>
      <c r="E526">
        <v>5.66</v>
      </c>
      <c r="F526" t="s">
        <v>12</v>
      </c>
      <c r="G526" t="s">
        <v>12</v>
      </c>
    </row>
    <row r="527" spans="1:7" x14ac:dyDescent="0.25">
      <c r="A527">
        <v>-1741046400</v>
      </c>
      <c r="B527">
        <v>5.6</v>
      </c>
      <c r="C527">
        <v>5.6</v>
      </c>
      <c r="D527">
        <v>5.6</v>
      </c>
      <c r="E527">
        <v>5.6</v>
      </c>
      <c r="F527" t="s">
        <v>12</v>
      </c>
      <c r="G527" t="s">
        <v>12</v>
      </c>
    </row>
    <row r="528" spans="1:7" x14ac:dyDescent="0.25">
      <c r="A528">
        <v>-1738454400</v>
      </c>
      <c r="B528">
        <v>5.53</v>
      </c>
      <c r="C528">
        <v>5.53</v>
      </c>
      <c r="D528">
        <v>5.53</v>
      </c>
      <c r="E528">
        <v>5.53</v>
      </c>
      <c r="F528" t="s">
        <v>12</v>
      </c>
      <c r="G528" t="s">
        <v>12</v>
      </c>
    </row>
    <row r="529" spans="1:7" x14ac:dyDescent="0.25">
      <c r="A529">
        <v>-1735776000</v>
      </c>
      <c r="B529">
        <v>5.71</v>
      </c>
      <c r="C529">
        <v>5.71</v>
      </c>
      <c r="D529">
        <v>5.71</v>
      </c>
      <c r="E529">
        <v>5.71</v>
      </c>
      <c r="F529" t="s">
        <v>12</v>
      </c>
      <c r="G529" t="s">
        <v>12</v>
      </c>
    </row>
    <row r="530" spans="1:7" x14ac:dyDescent="0.25">
      <c r="A530">
        <v>-1733097600</v>
      </c>
      <c r="B530">
        <v>5.63</v>
      </c>
      <c r="C530">
        <v>5.63</v>
      </c>
      <c r="D530">
        <v>5.63</v>
      </c>
      <c r="E530">
        <v>5.63</v>
      </c>
      <c r="F530" t="s">
        <v>12</v>
      </c>
      <c r="G530" t="s">
        <v>12</v>
      </c>
    </row>
    <row r="531" spans="1:7" x14ac:dyDescent="0.25">
      <c r="A531">
        <v>-1730678400</v>
      </c>
      <c r="B531">
        <v>5.71</v>
      </c>
      <c r="C531">
        <v>5.71</v>
      </c>
      <c r="D531">
        <v>5.71</v>
      </c>
      <c r="E531">
        <v>5.71</v>
      </c>
      <c r="F531" t="s">
        <v>12</v>
      </c>
      <c r="G531" t="s">
        <v>12</v>
      </c>
    </row>
    <row r="532" spans="1:7" x14ac:dyDescent="0.25">
      <c r="A532">
        <v>-1728000000</v>
      </c>
      <c r="B532">
        <v>5.58</v>
      </c>
      <c r="C532">
        <v>5.58</v>
      </c>
      <c r="D532">
        <v>5.58</v>
      </c>
      <c r="E532">
        <v>5.58</v>
      </c>
      <c r="F532" t="s">
        <v>12</v>
      </c>
      <c r="G532" t="s">
        <v>12</v>
      </c>
    </row>
    <row r="533" spans="1:7" x14ac:dyDescent="0.25">
      <c r="A533">
        <v>-1725408000</v>
      </c>
      <c r="B533">
        <v>5.2</v>
      </c>
      <c r="C533">
        <v>5.2</v>
      </c>
      <c r="D533">
        <v>5.2</v>
      </c>
      <c r="E533">
        <v>5.2</v>
      </c>
      <c r="F533" t="s">
        <v>12</v>
      </c>
      <c r="G533" t="s">
        <v>12</v>
      </c>
    </row>
    <row r="534" spans="1:7" x14ac:dyDescent="0.25">
      <c r="A534">
        <v>-1722729600</v>
      </c>
      <c r="B534">
        <v>5.34</v>
      </c>
      <c r="C534">
        <v>5.34</v>
      </c>
      <c r="D534">
        <v>5.34</v>
      </c>
      <c r="E534">
        <v>5.34</v>
      </c>
      <c r="F534" t="s">
        <v>12</v>
      </c>
      <c r="G534" t="s">
        <v>12</v>
      </c>
    </row>
    <row r="535" spans="1:7" x14ac:dyDescent="0.25">
      <c r="A535">
        <v>-1720137600</v>
      </c>
      <c r="B535">
        <v>5.29</v>
      </c>
      <c r="C535">
        <v>5.29</v>
      </c>
      <c r="D535">
        <v>5.29</v>
      </c>
      <c r="E535">
        <v>5.29</v>
      </c>
      <c r="F535" t="s">
        <v>12</v>
      </c>
      <c r="G535" t="s">
        <v>12</v>
      </c>
    </row>
    <row r="536" spans="1:7" x14ac:dyDescent="0.25">
      <c r="A536">
        <v>-1717459200</v>
      </c>
      <c r="B536">
        <v>5.32</v>
      </c>
      <c r="C536">
        <v>5.32</v>
      </c>
      <c r="D536">
        <v>5.32</v>
      </c>
      <c r="E536">
        <v>5.32</v>
      </c>
      <c r="F536" t="s">
        <v>12</v>
      </c>
      <c r="G536" t="s">
        <v>12</v>
      </c>
    </row>
    <row r="537" spans="1:7" x14ac:dyDescent="0.25">
      <c r="A537">
        <v>-1714780800</v>
      </c>
      <c r="B537">
        <v>5.1100000000000003</v>
      </c>
      <c r="C537">
        <v>5.1100000000000003</v>
      </c>
      <c r="D537">
        <v>5.1100000000000003</v>
      </c>
      <c r="E537">
        <v>5.1100000000000003</v>
      </c>
      <c r="F537" t="s">
        <v>12</v>
      </c>
      <c r="G537" t="s">
        <v>12</v>
      </c>
    </row>
    <row r="538" spans="1:7" x14ac:dyDescent="0.25">
      <c r="A538">
        <v>-1712188800</v>
      </c>
      <c r="B538">
        <v>4.9400000000000004</v>
      </c>
      <c r="C538">
        <v>4.9400000000000004</v>
      </c>
      <c r="D538">
        <v>4.9400000000000004</v>
      </c>
      <c r="E538">
        <v>4.9400000000000004</v>
      </c>
      <c r="F538" t="s">
        <v>12</v>
      </c>
      <c r="G538" t="s">
        <v>12</v>
      </c>
    </row>
    <row r="539" spans="1:7" x14ac:dyDescent="0.25">
      <c r="A539">
        <v>-1709510400</v>
      </c>
      <c r="B539">
        <v>4.6900000000000004</v>
      </c>
      <c r="C539">
        <v>4.6900000000000004</v>
      </c>
      <c r="D539">
        <v>4.6900000000000004</v>
      </c>
      <c r="E539">
        <v>4.6900000000000004</v>
      </c>
      <c r="F539" t="s">
        <v>12</v>
      </c>
      <c r="G539" t="s">
        <v>12</v>
      </c>
    </row>
    <row r="540" spans="1:7" x14ac:dyDescent="0.25">
      <c r="A540">
        <v>-1706918400</v>
      </c>
      <c r="B540">
        <v>4.54</v>
      </c>
      <c r="C540">
        <v>4.54</v>
      </c>
      <c r="D540">
        <v>4.54</v>
      </c>
      <c r="E540">
        <v>4.54</v>
      </c>
      <c r="F540" t="s">
        <v>12</v>
      </c>
      <c r="G540" t="s">
        <v>12</v>
      </c>
    </row>
    <row r="541" spans="1:7" x14ac:dyDescent="0.25">
      <c r="A541">
        <v>-1704240000</v>
      </c>
      <c r="B541">
        <v>4.54</v>
      </c>
      <c r="C541">
        <v>4.54</v>
      </c>
      <c r="D541">
        <v>4.54</v>
      </c>
      <c r="E541">
        <v>4.54</v>
      </c>
      <c r="F541" t="s">
        <v>12</v>
      </c>
      <c r="G541" t="s">
        <v>12</v>
      </c>
    </row>
    <row r="542" spans="1:7" x14ac:dyDescent="0.25">
      <c r="A542">
        <v>-1701561600</v>
      </c>
      <c r="B542">
        <v>4.72</v>
      </c>
      <c r="C542">
        <v>4.72</v>
      </c>
      <c r="D542">
        <v>4.72</v>
      </c>
      <c r="E542">
        <v>4.72</v>
      </c>
      <c r="F542" t="s">
        <v>12</v>
      </c>
      <c r="G542" t="s">
        <v>12</v>
      </c>
    </row>
    <row r="543" spans="1:7" x14ac:dyDescent="0.25">
      <c r="A543">
        <v>-1699056000</v>
      </c>
      <c r="B543">
        <v>4.91</v>
      </c>
      <c r="C543">
        <v>4.91</v>
      </c>
      <c r="D543">
        <v>4.91</v>
      </c>
      <c r="E543">
        <v>4.91</v>
      </c>
      <c r="F543" t="s">
        <v>12</v>
      </c>
      <c r="G543" t="s">
        <v>12</v>
      </c>
    </row>
    <row r="544" spans="1:7" x14ac:dyDescent="0.25">
      <c r="A544">
        <v>-1696377600</v>
      </c>
      <c r="B544">
        <v>5.04</v>
      </c>
      <c r="C544">
        <v>5.04</v>
      </c>
      <c r="D544">
        <v>5.04</v>
      </c>
      <c r="E544">
        <v>5.04</v>
      </c>
      <c r="F544" t="s">
        <v>12</v>
      </c>
      <c r="G544" t="s">
        <v>12</v>
      </c>
    </row>
    <row r="545" spans="1:7" x14ac:dyDescent="0.25">
      <c r="A545">
        <v>-1693785600</v>
      </c>
      <c r="B545">
        <v>5.22</v>
      </c>
      <c r="C545">
        <v>5.22</v>
      </c>
      <c r="D545">
        <v>5.22</v>
      </c>
      <c r="E545">
        <v>5.22</v>
      </c>
      <c r="F545" t="s">
        <v>12</v>
      </c>
      <c r="G545" t="s">
        <v>12</v>
      </c>
    </row>
    <row r="546" spans="1:7" x14ac:dyDescent="0.25">
      <c r="A546">
        <v>-1691107200</v>
      </c>
      <c r="B546">
        <v>5.22</v>
      </c>
      <c r="C546">
        <v>5.22</v>
      </c>
      <c r="D546">
        <v>5.22</v>
      </c>
      <c r="E546">
        <v>5.22</v>
      </c>
      <c r="F546" t="s">
        <v>12</v>
      </c>
      <c r="G546" t="s">
        <v>12</v>
      </c>
    </row>
    <row r="547" spans="1:7" x14ac:dyDescent="0.25">
      <c r="A547">
        <v>-1688515200</v>
      </c>
      <c r="B547">
        <v>5.29</v>
      </c>
      <c r="C547">
        <v>5.29</v>
      </c>
      <c r="D547">
        <v>5.29</v>
      </c>
      <c r="E547">
        <v>5.29</v>
      </c>
      <c r="F547" t="s">
        <v>12</v>
      </c>
      <c r="G547" t="s">
        <v>12</v>
      </c>
    </row>
    <row r="548" spans="1:7" x14ac:dyDescent="0.25">
      <c r="A548">
        <v>-1685836800</v>
      </c>
      <c r="B548">
        <v>5.48</v>
      </c>
      <c r="C548">
        <v>5.48</v>
      </c>
      <c r="D548">
        <v>5.48</v>
      </c>
      <c r="E548">
        <v>5.48</v>
      </c>
      <c r="F548" t="s">
        <v>12</v>
      </c>
      <c r="G548" t="s">
        <v>12</v>
      </c>
    </row>
    <row r="549" spans="1:7" x14ac:dyDescent="0.25">
      <c r="A549">
        <v>-1683158400</v>
      </c>
      <c r="B549">
        <v>5.56</v>
      </c>
      <c r="C549">
        <v>5.56</v>
      </c>
      <c r="D549">
        <v>5.56</v>
      </c>
      <c r="E549">
        <v>5.56</v>
      </c>
      <c r="F549" t="s">
        <v>12</v>
      </c>
      <c r="G549" t="s">
        <v>12</v>
      </c>
    </row>
    <row r="550" spans="1:7" x14ac:dyDescent="0.25">
      <c r="A550">
        <v>-1680566400</v>
      </c>
      <c r="B550">
        <v>5.45</v>
      </c>
      <c r="C550">
        <v>5.45</v>
      </c>
      <c r="D550">
        <v>5.45</v>
      </c>
      <c r="E550">
        <v>5.45</v>
      </c>
      <c r="F550" t="s">
        <v>12</v>
      </c>
      <c r="G550" t="s">
        <v>12</v>
      </c>
    </row>
    <row r="551" spans="1:7" x14ac:dyDescent="0.25">
      <c r="A551">
        <v>-1677888000</v>
      </c>
      <c r="B551">
        <v>5.39</v>
      </c>
      <c r="C551">
        <v>5.39</v>
      </c>
      <c r="D551">
        <v>5.39</v>
      </c>
      <c r="E551">
        <v>5.39</v>
      </c>
      <c r="F551" t="s">
        <v>12</v>
      </c>
      <c r="G551" t="s">
        <v>12</v>
      </c>
    </row>
    <row r="552" spans="1:7" x14ac:dyDescent="0.25">
      <c r="A552">
        <v>-1675296000</v>
      </c>
      <c r="B552">
        <v>5.38</v>
      </c>
      <c r="C552">
        <v>5.38</v>
      </c>
      <c r="D552">
        <v>5.38</v>
      </c>
      <c r="E552">
        <v>5.38</v>
      </c>
      <c r="F552" t="s">
        <v>12</v>
      </c>
      <c r="G552" t="s">
        <v>12</v>
      </c>
    </row>
    <row r="553" spans="1:7" x14ac:dyDescent="0.25">
      <c r="A553">
        <v>-1672617600</v>
      </c>
      <c r="B553">
        <v>5.71</v>
      </c>
      <c r="C553">
        <v>5.71</v>
      </c>
      <c r="D553">
        <v>5.71</v>
      </c>
      <c r="E553">
        <v>5.71</v>
      </c>
      <c r="F553" t="s">
        <v>12</v>
      </c>
      <c r="G553" t="s">
        <v>12</v>
      </c>
    </row>
    <row r="554" spans="1:7" x14ac:dyDescent="0.25">
      <c r="A554">
        <v>-1669939200</v>
      </c>
      <c r="B554">
        <v>5.96</v>
      </c>
      <c r="C554">
        <v>5.96</v>
      </c>
      <c r="D554">
        <v>5.96</v>
      </c>
      <c r="E554">
        <v>5.96</v>
      </c>
      <c r="F554" t="s">
        <v>12</v>
      </c>
      <c r="G554" t="s">
        <v>12</v>
      </c>
    </row>
    <row r="555" spans="1:7" x14ac:dyDescent="0.25">
      <c r="A555">
        <v>-1667520000</v>
      </c>
      <c r="B555">
        <v>6.44</v>
      </c>
      <c r="C555">
        <v>6.44</v>
      </c>
      <c r="D555">
        <v>6.44</v>
      </c>
      <c r="E555">
        <v>6.44</v>
      </c>
      <c r="F555" t="s">
        <v>12</v>
      </c>
      <c r="G555" t="s">
        <v>12</v>
      </c>
    </row>
    <row r="556" spans="1:7" x14ac:dyDescent="0.25">
      <c r="A556">
        <v>-1664841600</v>
      </c>
      <c r="B556">
        <v>6.36</v>
      </c>
      <c r="C556">
        <v>6.36</v>
      </c>
      <c r="D556">
        <v>6.36</v>
      </c>
      <c r="E556">
        <v>6.36</v>
      </c>
      <c r="F556" t="s">
        <v>12</v>
      </c>
      <c r="G556" t="s">
        <v>12</v>
      </c>
    </row>
    <row r="557" spans="1:7" x14ac:dyDescent="0.25">
      <c r="A557">
        <v>-1662249600</v>
      </c>
      <c r="B557">
        <v>6.58</v>
      </c>
      <c r="C557">
        <v>6.58</v>
      </c>
      <c r="D557">
        <v>6.58</v>
      </c>
      <c r="E557">
        <v>6.58</v>
      </c>
      <c r="F557" t="s">
        <v>12</v>
      </c>
      <c r="G557" t="s">
        <v>12</v>
      </c>
    </row>
    <row r="558" spans="1:7" x14ac:dyDescent="0.25">
      <c r="A558">
        <v>-1659571200</v>
      </c>
      <c r="B558">
        <v>6.93</v>
      </c>
      <c r="C558">
        <v>6.93</v>
      </c>
      <c r="D558">
        <v>6.93</v>
      </c>
      <c r="E558">
        <v>6.93</v>
      </c>
      <c r="F558" t="s">
        <v>12</v>
      </c>
      <c r="G558" t="s">
        <v>12</v>
      </c>
    </row>
    <row r="559" spans="1:7" x14ac:dyDescent="0.25">
      <c r="A559">
        <v>-1656979200</v>
      </c>
      <c r="B559">
        <v>6.91</v>
      </c>
      <c r="C559">
        <v>6.91</v>
      </c>
      <c r="D559">
        <v>6.91</v>
      </c>
      <c r="E559">
        <v>6.91</v>
      </c>
      <c r="F559" t="s">
        <v>12</v>
      </c>
      <c r="G559" t="s">
        <v>12</v>
      </c>
    </row>
    <row r="560" spans="1:7" x14ac:dyDescent="0.25">
      <c r="A560">
        <v>-1654300800</v>
      </c>
      <c r="B560">
        <v>7.23</v>
      </c>
      <c r="C560">
        <v>7.23</v>
      </c>
      <c r="D560">
        <v>7.23</v>
      </c>
      <c r="E560">
        <v>7.23</v>
      </c>
      <c r="F560" t="s">
        <v>12</v>
      </c>
      <c r="G560" t="s">
        <v>12</v>
      </c>
    </row>
    <row r="561" spans="1:7" x14ac:dyDescent="0.25">
      <c r="A561">
        <v>-1651622400</v>
      </c>
      <c r="B561">
        <v>7.58</v>
      </c>
      <c r="C561">
        <v>7.58</v>
      </c>
      <c r="D561">
        <v>7.58</v>
      </c>
      <c r="E561">
        <v>7.58</v>
      </c>
      <c r="F561" t="s">
        <v>12</v>
      </c>
      <c r="G561" t="s">
        <v>12</v>
      </c>
    </row>
    <row r="562" spans="1:7" x14ac:dyDescent="0.25">
      <c r="A562">
        <v>-1649030400</v>
      </c>
      <c r="B562">
        <v>8.1</v>
      </c>
      <c r="C562">
        <v>8.1</v>
      </c>
      <c r="D562">
        <v>8.1</v>
      </c>
      <c r="E562">
        <v>8.1</v>
      </c>
      <c r="F562" t="s">
        <v>12</v>
      </c>
      <c r="G562" t="s">
        <v>12</v>
      </c>
    </row>
    <row r="563" spans="1:7" x14ac:dyDescent="0.25">
      <c r="A563">
        <v>-1646352000</v>
      </c>
      <c r="B563">
        <v>8.6999999999999993</v>
      </c>
      <c r="C563">
        <v>8.6999999999999993</v>
      </c>
      <c r="D563">
        <v>8.6999999999999993</v>
      </c>
      <c r="E563">
        <v>8.6999999999999993</v>
      </c>
      <c r="F563" t="s">
        <v>12</v>
      </c>
      <c r="G563" t="s">
        <v>12</v>
      </c>
    </row>
    <row r="564" spans="1:7" x14ac:dyDescent="0.25">
      <c r="A564">
        <v>-1643760000</v>
      </c>
      <c r="B564">
        <v>9.65</v>
      </c>
      <c r="C564">
        <v>9.65</v>
      </c>
      <c r="D564">
        <v>9.65</v>
      </c>
      <c r="E564">
        <v>9.65</v>
      </c>
      <c r="F564" t="s">
        <v>12</v>
      </c>
      <c r="G564" t="s">
        <v>12</v>
      </c>
    </row>
    <row r="565" spans="1:7" x14ac:dyDescent="0.25">
      <c r="A565">
        <v>-1641081600</v>
      </c>
      <c r="B565">
        <v>10.15</v>
      </c>
      <c r="C565">
        <v>10.15</v>
      </c>
      <c r="D565">
        <v>10.15</v>
      </c>
      <c r="E565">
        <v>10.15</v>
      </c>
      <c r="F565" t="s">
        <v>12</v>
      </c>
      <c r="G565" t="s">
        <v>12</v>
      </c>
    </row>
    <row r="566" spans="1:7" x14ac:dyDescent="0.25">
      <c r="A566">
        <v>-1638403200</v>
      </c>
      <c r="B566">
        <v>9.43</v>
      </c>
      <c r="C566">
        <v>9.43</v>
      </c>
      <c r="D566">
        <v>9.43</v>
      </c>
      <c r="E566">
        <v>9.43</v>
      </c>
      <c r="F566" t="s">
        <v>12</v>
      </c>
      <c r="G566" t="s">
        <v>12</v>
      </c>
    </row>
    <row r="567" spans="1:7" x14ac:dyDescent="0.25">
      <c r="A567">
        <v>-1635984000</v>
      </c>
      <c r="B567">
        <v>9.02</v>
      </c>
      <c r="C567">
        <v>9.02</v>
      </c>
      <c r="D567">
        <v>9.02</v>
      </c>
      <c r="E567">
        <v>9.02</v>
      </c>
      <c r="F567" t="s">
        <v>12</v>
      </c>
      <c r="G567" t="s">
        <v>12</v>
      </c>
    </row>
    <row r="568" spans="1:7" x14ac:dyDescent="0.25">
      <c r="A568">
        <v>-1633305600</v>
      </c>
      <c r="B568">
        <v>9.07</v>
      </c>
      <c r="C568">
        <v>9.07</v>
      </c>
      <c r="D568">
        <v>9.07</v>
      </c>
      <c r="E568">
        <v>9.07</v>
      </c>
      <c r="F568" t="s">
        <v>12</v>
      </c>
      <c r="G568" t="s">
        <v>12</v>
      </c>
    </row>
    <row r="569" spans="1:7" x14ac:dyDescent="0.25">
      <c r="A569">
        <v>-1630713600</v>
      </c>
      <c r="B569">
        <v>9.02</v>
      </c>
      <c r="C569">
        <v>9.02</v>
      </c>
      <c r="D569">
        <v>9.02</v>
      </c>
      <c r="E569">
        <v>9.02</v>
      </c>
      <c r="F569" t="s">
        <v>12</v>
      </c>
      <c r="G569" t="s">
        <v>12</v>
      </c>
    </row>
    <row r="570" spans="1:7" x14ac:dyDescent="0.25">
      <c r="A570">
        <v>-1628035200</v>
      </c>
      <c r="B570">
        <v>8.6</v>
      </c>
      <c r="C570">
        <v>8.6</v>
      </c>
      <c r="D570">
        <v>8.6</v>
      </c>
      <c r="E570">
        <v>8.6</v>
      </c>
      <c r="F570" t="s">
        <v>12</v>
      </c>
      <c r="G570" t="s">
        <v>12</v>
      </c>
    </row>
    <row r="571" spans="1:7" x14ac:dyDescent="0.25">
      <c r="A571">
        <v>-1625443200</v>
      </c>
      <c r="B571">
        <v>8.4600000000000009</v>
      </c>
      <c r="C571">
        <v>8.4600000000000009</v>
      </c>
      <c r="D571">
        <v>8.4600000000000009</v>
      </c>
      <c r="E571">
        <v>8.4600000000000009</v>
      </c>
      <c r="F571" t="s">
        <v>12</v>
      </c>
      <c r="G571" t="s">
        <v>12</v>
      </c>
    </row>
    <row r="572" spans="1:7" x14ac:dyDescent="0.25">
      <c r="A572">
        <v>-1622764800</v>
      </c>
      <c r="B572">
        <v>8.26</v>
      </c>
      <c r="C572">
        <v>8.26</v>
      </c>
      <c r="D572">
        <v>8.26</v>
      </c>
      <c r="E572">
        <v>8.26</v>
      </c>
      <c r="F572" t="s">
        <v>12</v>
      </c>
      <c r="G572" t="s">
        <v>12</v>
      </c>
    </row>
    <row r="573" spans="1:7" x14ac:dyDescent="0.25">
      <c r="A573">
        <v>-1620086400</v>
      </c>
      <c r="B573">
        <v>8.0500000000000007</v>
      </c>
      <c r="C573">
        <v>8.0500000000000007</v>
      </c>
      <c r="D573">
        <v>8.0500000000000007</v>
      </c>
      <c r="E573">
        <v>8.0500000000000007</v>
      </c>
      <c r="F573" t="s">
        <v>12</v>
      </c>
      <c r="G573" t="s">
        <v>12</v>
      </c>
    </row>
    <row r="574" spans="1:7" x14ac:dyDescent="0.25">
      <c r="A574">
        <v>-1617494400</v>
      </c>
      <c r="B574">
        <v>7.96</v>
      </c>
      <c r="C574">
        <v>7.96</v>
      </c>
      <c r="D574">
        <v>7.96</v>
      </c>
      <c r="E574">
        <v>7.96</v>
      </c>
      <c r="F574" t="s">
        <v>12</v>
      </c>
      <c r="G574" t="s">
        <v>12</v>
      </c>
    </row>
    <row r="575" spans="1:7" x14ac:dyDescent="0.25">
      <c r="A575">
        <v>-1614816000</v>
      </c>
      <c r="B575">
        <v>7.51</v>
      </c>
      <c r="C575">
        <v>7.51</v>
      </c>
      <c r="D575">
        <v>7.51</v>
      </c>
      <c r="E575">
        <v>7.51</v>
      </c>
      <c r="F575" t="s">
        <v>12</v>
      </c>
      <c r="G575" t="s">
        <v>12</v>
      </c>
    </row>
    <row r="576" spans="1:7" x14ac:dyDescent="0.25">
      <c r="A576">
        <v>-1612224000</v>
      </c>
      <c r="B576">
        <v>7.2</v>
      </c>
      <c r="C576">
        <v>7.2</v>
      </c>
      <c r="D576">
        <v>7.2</v>
      </c>
      <c r="E576">
        <v>7.2</v>
      </c>
      <c r="F576" t="s">
        <v>12</v>
      </c>
      <c r="G576" t="s">
        <v>12</v>
      </c>
    </row>
    <row r="577" spans="1:7" x14ac:dyDescent="0.25">
      <c r="A577">
        <v>-1609545600</v>
      </c>
      <c r="B577">
        <v>7.22</v>
      </c>
      <c r="C577">
        <v>7.22</v>
      </c>
      <c r="D577">
        <v>7.22</v>
      </c>
      <c r="E577">
        <v>7.22</v>
      </c>
      <c r="F577" t="s">
        <v>12</v>
      </c>
      <c r="G577" t="s">
        <v>12</v>
      </c>
    </row>
    <row r="578" spans="1:7" x14ac:dyDescent="0.25">
      <c r="A578">
        <v>-1606867200</v>
      </c>
      <c r="B578">
        <v>7.22</v>
      </c>
      <c r="C578">
        <v>7.22</v>
      </c>
      <c r="D578">
        <v>7.22</v>
      </c>
      <c r="E578">
        <v>7.22</v>
      </c>
      <c r="F578" t="s">
        <v>12</v>
      </c>
      <c r="G578" t="s">
        <v>12</v>
      </c>
    </row>
    <row r="579" spans="1:7" x14ac:dyDescent="0.25">
      <c r="A579">
        <v>-1604448000</v>
      </c>
      <c r="B579">
        <v>7.15</v>
      </c>
      <c r="C579">
        <v>7.15</v>
      </c>
      <c r="D579">
        <v>7.15</v>
      </c>
      <c r="E579">
        <v>7.15</v>
      </c>
      <c r="F579" t="s">
        <v>12</v>
      </c>
      <c r="G579" t="s">
        <v>12</v>
      </c>
    </row>
    <row r="580" spans="1:7" x14ac:dyDescent="0.25">
      <c r="A580">
        <v>-1601769600</v>
      </c>
      <c r="B580">
        <v>6.9</v>
      </c>
      <c r="C580">
        <v>6.9</v>
      </c>
      <c r="D580">
        <v>6.9</v>
      </c>
      <c r="E580">
        <v>6.9</v>
      </c>
      <c r="F580" t="s">
        <v>12</v>
      </c>
      <c r="G580" t="s">
        <v>12</v>
      </c>
    </row>
    <row r="581" spans="1:7" x14ac:dyDescent="0.25">
      <c r="A581">
        <v>-1599177600</v>
      </c>
      <c r="B581">
        <v>6.64</v>
      </c>
      <c r="C581">
        <v>6.64</v>
      </c>
      <c r="D581">
        <v>6.64</v>
      </c>
      <c r="E581">
        <v>6.64</v>
      </c>
      <c r="F581" t="s">
        <v>12</v>
      </c>
      <c r="G581" t="s">
        <v>12</v>
      </c>
    </row>
    <row r="582" spans="1:7" x14ac:dyDescent="0.25">
      <c r="A582">
        <v>-1596499200</v>
      </c>
      <c r="B582">
        <v>6.17</v>
      </c>
      <c r="C582">
        <v>6.17</v>
      </c>
      <c r="D582">
        <v>6.17</v>
      </c>
      <c r="E582">
        <v>6.17</v>
      </c>
      <c r="F582" t="s">
        <v>12</v>
      </c>
      <c r="G582" t="s">
        <v>12</v>
      </c>
    </row>
    <row r="583" spans="1:7" x14ac:dyDescent="0.25">
      <c r="A583">
        <v>-1593907200</v>
      </c>
      <c r="B583">
        <v>5.97</v>
      </c>
      <c r="C583">
        <v>5.97</v>
      </c>
      <c r="D583">
        <v>5.97</v>
      </c>
      <c r="E583">
        <v>5.97</v>
      </c>
      <c r="F583" t="s">
        <v>12</v>
      </c>
      <c r="G583" t="s">
        <v>12</v>
      </c>
    </row>
    <row r="584" spans="1:7" x14ac:dyDescent="0.25">
      <c r="A584">
        <v>-1591228800</v>
      </c>
      <c r="B584">
        <v>5.75</v>
      </c>
      <c r="C584">
        <v>5.75</v>
      </c>
      <c r="D584">
        <v>5.75</v>
      </c>
      <c r="E584">
        <v>5.75</v>
      </c>
      <c r="F584" t="s">
        <v>12</v>
      </c>
      <c r="G584" t="s">
        <v>12</v>
      </c>
    </row>
    <row r="585" spans="1:7" x14ac:dyDescent="0.25">
      <c r="A585">
        <v>-1588550400</v>
      </c>
      <c r="B585">
        <v>6.13</v>
      </c>
      <c r="C585">
        <v>6.13</v>
      </c>
      <c r="D585">
        <v>6.13</v>
      </c>
      <c r="E585">
        <v>6.13</v>
      </c>
      <c r="F585" t="s">
        <v>12</v>
      </c>
      <c r="G585" t="s">
        <v>12</v>
      </c>
    </row>
    <row r="586" spans="1:7" x14ac:dyDescent="0.25">
      <c r="A586">
        <v>-1585958400</v>
      </c>
      <c r="B586">
        <v>5.99</v>
      </c>
      <c r="C586">
        <v>5.99</v>
      </c>
      <c r="D586">
        <v>5.99</v>
      </c>
      <c r="E586">
        <v>5.99</v>
      </c>
      <c r="F586" t="s">
        <v>12</v>
      </c>
      <c r="G586" t="s">
        <v>12</v>
      </c>
    </row>
    <row r="587" spans="1:7" x14ac:dyDescent="0.25">
      <c r="A587">
        <v>-1583280000</v>
      </c>
      <c r="B587">
        <v>5.67</v>
      </c>
      <c r="C587">
        <v>5.67</v>
      </c>
      <c r="D587">
        <v>5.67</v>
      </c>
      <c r="E587">
        <v>5.67</v>
      </c>
      <c r="F587" t="s">
        <v>12</v>
      </c>
      <c r="G587" t="s">
        <v>12</v>
      </c>
    </row>
    <row r="588" spans="1:7" x14ac:dyDescent="0.25">
      <c r="A588">
        <v>-1580688000</v>
      </c>
      <c r="B588">
        <v>5.8</v>
      </c>
      <c r="C588">
        <v>5.8</v>
      </c>
      <c r="D588">
        <v>5.8</v>
      </c>
      <c r="E588">
        <v>5.8</v>
      </c>
      <c r="F588" t="s">
        <v>12</v>
      </c>
      <c r="G588" t="s">
        <v>12</v>
      </c>
    </row>
    <row r="589" spans="1:7" x14ac:dyDescent="0.25">
      <c r="A589">
        <v>-1578009600</v>
      </c>
      <c r="B589">
        <v>5.94</v>
      </c>
      <c r="C589">
        <v>5.94</v>
      </c>
      <c r="D589">
        <v>5.94</v>
      </c>
      <c r="E589">
        <v>5.94</v>
      </c>
      <c r="F589" t="s">
        <v>12</v>
      </c>
      <c r="G589" t="s">
        <v>12</v>
      </c>
    </row>
    <row r="590" spans="1:7" x14ac:dyDescent="0.25">
      <c r="A590">
        <v>-1575331200</v>
      </c>
      <c r="B590">
        <v>5.98</v>
      </c>
      <c r="C590">
        <v>5.98</v>
      </c>
      <c r="D590">
        <v>5.98</v>
      </c>
      <c r="E590">
        <v>5.98</v>
      </c>
      <c r="F590" t="s">
        <v>12</v>
      </c>
      <c r="G590" t="s">
        <v>12</v>
      </c>
    </row>
    <row r="591" spans="1:7" x14ac:dyDescent="0.25">
      <c r="A591">
        <v>-1572825600</v>
      </c>
      <c r="B591">
        <v>6.5</v>
      </c>
      <c r="C591">
        <v>6.5</v>
      </c>
      <c r="D591">
        <v>6.5</v>
      </c>
      <c r="E591">
        <v>6.5</v>
      </c>
      <c r="F591" t="s">
        <v>12</v>
      </c>
      <c r="G591" t="s">
        <v>12</v>
      </c>
    </row>
    <row r="592" spans="1:7" x14ac:dyDescent="0.25">
      <c r="A592">
        <v>-1570147200</v>
      </c>
      <c r="B592">
        <v>6.06</v>
      </c>
      <c r="C592">
        <v>6.06</v>
      </c>
      <c r="D592">
        <v>6.06</v>
      </c>
      <c r="E592">
        <v>6.06</v>
      </c>
      <c r="F592" t="s">
        <v>12</v>
      </c>
      <c r="G592" t="s">
        <v>12</v>
      </c>
    </row>
    <row r="593" spans="1:7" x14ac:dyDescent="0.25">
      <c r="A593">
        <v>-1567555200</v>
      </c>
      <c r="B593">
        <v>6.08</v>
      </c>
      <c r="C593">
        <v>6.08</v>
      </c>
      <c r="D593">
        <v>6.08</v>
      </c>
      <c r="E593">
        <v>6.08</v>
      </c>
      <c r="F593" t="s">
        <v>12</v>
      </c>
      <c r="G593" t="s">
        <v>12</v>
      </c>
    </row>
    <row r="594" spans="1:7" x14ac:dyDescent="0.25">
      <c r="A594">
        <v>-1564876800</v>
      </c>
      <c r="B594">
        <v>6.47</v>
      </c>
      <c r="C594">
        <v>6.47</v>
      </c>
      <c r="D594">
        <v>6.47</v>
      </c>
      <c r="E594">
        <v>6.47</v>
      </c>
      <c r="F594" t="s">
        <v>12</v>
      </c>
      <c r="G594" t="s">
        <v>12</v>
      </c>
    </row>
    <row r="595" spans="1:7" x14ac:dyDescent="0.25">
      <c r="A595">
        <v>-1562284800</v>
      </c>
      <c r="B595">
        <v>6.57</v>
      </c>
      <c r="C595">
        <v>6.57</v>
      </c>
      <c r="D595">
        <v>6.57</v>
      </c>
      <c r="E595">
        <v>6.57</v>
      </c>
      <c r="F595" t="s">
        <v>12</v>
      </c>
      <c r="G595" t="s">
        <v>12</v>
      </c>
    </row>
    <row r="596" spans="1:7" x14ac:dyDescent="0.25">
      <c r="A596">
        <v>-1559606400</v>
      </c>
      <c r="B596">
        <v>6.55</v>
      </c>
      <c r="C596">
        <v>6.55</v>
      </c>
      <c r="D596">
        <v>6.55</v>
      </c>
      <c r="E596">
        <v>6.55</v>
      </c>
      <c r="F596" t="s">
        <v>12</v>
      </c>
      <c r="G596" t="s">
        <v>12</v>
      </c>
    </row>
    <row r="597" spans="1:7" x14ac:dyDescent="0.25">
      <c r="A597">
        <v>-1556928000</v>
      </c>
      <c r="B597">
        <v>6.8</v>
      </c>
      <c r="C597">
        <v>6.8</v>
      </c>
      <c r="D597">
        <v>6.8</v>
      </c>
      <c r="E597">
        <v>6.8</v>
      </c>
      <c r="F597" t="s">
        <v>12</v>
      </c>
      <c r="G597" t="s">
        <v>12</v>
      </c>
    </row>
    <row r="598" spans="1:7" x14ac:dyDescent="0.25">
      <c r="A598">
        <v>-1554336000</v>
      </c>
      <c r="B598">
        <v>6.54</v>
      </c>
      <c r="C598">
        <v>6.54</v>
      </c>
      <c r="D598">
        <v>6.54</v>
      </c>
      <c r="E598">
        <v>6.54</v>
      </c>
      <c r="F598" t="s">
        <v>12</v>
      </c>
      <c r="G598" t="s">
        <v>12</v>
      </c>
    </row>
    <row r="599" spans="1:7" x14ac:dyDescent="0.25">
      <c r="A599">
        <v>-1551657600</v>
      </c>
      <c r="B599">
        <v>6.51</v>
      </c>
      <c r="C599">
        <v>6.51</v>
      </c>
      <c r="D599">
        <v>6.51</v>
      </c>
      <c r="E599">
        <v>6.51</v>
      </c>
      <c r="F599" t="s">
        <v>12</v>
      </c>
      <c r="G599" t="s">
        <v>12</v>
      </c>
    </row>
    <row r="600" spans="1:7" x14ac:dyDescent="0.25">
      <c r="A600">
        <v>-1549065600</v>
      </c>
      <c r="B600">
        <v>6.84</v>
      </c>
      <c r="C600">
        <v>6.84</v>
      </c>
      <c r="D600">
        <v>6.84</v>
      </c>
      <c r="E600">
        <v>6.84</v>
      </c>
      <c r="F600" t="s">
        <v>12</v>
      </c>
      <c r="G600" t="s">
        <v>12</v>
      </c>
    </row>
    <row r="601" spans="1:7" x14ac:dyDescent="0.25">
      <c r="A601">
        <v>-1546387200</v>
      </c>
      <c r="B601">
        <v>7.49</v>
      </c>
      <c r="C601">
        <v>7.49</v>
      </c>
      <c r="D601">
        <v>7.49</v>
      </c>
      <c r="E601">
        <v>7.49</v>
      </c>
      <c r="F601" t="s">
        <v>12</v>
      </c>
      <c r="G601" t="s">
        <v>12</v>
      </c>
    </row>
    <row r="602" spans="1:7" x14ac:dyDescent="0.25">
      <c r="A602">
        <v>-1543708800</v>
      </c>
      <c r="B602">
        <v>7.11</v>
      </c>
      <c r="C602">
        <v>7.11</v>
      </c>
      <c r="D602">
        <v>7.11</v>
      </c>
      <c r="E602">
        <v>7.11</v>
      </c>
      <c r="F602" t="s">
        <v>12</v>
      </c>
      <c r="G602" t="s">
        <v>12</v>
      </c>
    </row>
    <row r="603" spans="1:7" x14ac:dyDescent="0.25">
      <c r="A603">
        <v>-1541289600</v>
      </c>
      <c r="B603">
        <v>7.11</v>
      </c>
      <c r="C603">
        <v>7.11</v>
      </c>
      <c r="D603">
        <v>7.11</v>
      </c>
      <c r="E603">
        <v>7.11</v>
      </c>
      <c r="F603" t="s">
        <v>12</v>
      </c>
      <c r="G603" t="s">
        <v>12</v>
      </c>
    </row>
    <row r="604" spans="1:7" x14ac:dyDescent="0.25">
      <c r="A604">
        <v>-1538611200</v>
      </c>
      <c r="B604">
        <v>7.23</v>
      </c>
      <c r="C604">
        <v>7.23</v>
      </c>
      <c r="D604">
        <v>7.23</v>
      </c>
      <c r="E604">
        <v>7.23</v>
      </c>
      <c r="F604" t="s">
        <v>12</v>
      </c>
      <c r="G604" t="s">
        <v>12</v>
      </c>
    </row>
    <row r="605" spans="1:7" x14ac:dyDescent="0.25">
      <c r="A605">
        <v>-1536019200</v>
      </c>
      <c r="B605">
        <v>7.14</v>
      </c>
      <c r="C605">
        <v>7.14</v>
      </c>
      <c r="D605">
        <v>7.14</v>
      </c>
      <c r="E605">
        <v>7.14</v>
      </c>
      <c r="F605" t="s">
        <v>12</v>
      </c>
      <c r="G605" t="s">
        <v>12</v>
      </c>
    </row>
    <row r="606" spans="1:7" x14ac:dyDescent="0.25">
      <c r="A606">
        <v>-1533340800</v>
      </c>
      <c r="B606">
        <v>6.87</v>
      </c>
      <c r="C606">
        <v>6.87</v>
      </c>
      <c r="D606">
        <v>6.87</v>
      </c>
      <c r="E606">
        <v>6.87</v>
      </c>
      <c r="F606" t="s">
        <v>12</v>
      </c>
      <c r="G606" t="s">
        <v>12</v>
      </c>
    </row>
    <row r="607" spans="1:7" x14ac:dyDescent="0.25">
      <c r="A607">
        <v>-1530748800</v>
      </c>
      <c r="B607">
        <v>7.4</v>
      </c>
      <c r="C607">
        <v>7.4</v>
      </c>
      <c r="D607">
        <v>7.4</v>
      </c>
      <c r="E607">
        <v>7.4</v>
      </c>
      <c r="F607" t="s">
        <v>12</v>
      </c>
      <c r="G607" t="s">
        <v>12</v>
      </c>
    </row>
    <row r="608" spans="1:7" x14ac:dyDescent="0.25">
      <c r="A608">
        <v>-1528070400</v>
      </c>
      <c r="B608">
        <v>7.36</v>
      </c>
      <c r="C608">
        <v>7.36</v>
      </c>
      <c r="D608">
        <v>7.36</v>
      </c>
      <c r="E608">
        <v>7.36</v>
      </c>
      <c r="F608" t="s">
        <v>12</v>
      </c>
      <c r="G608" t="s">
        <v>12</v>
      </c>
    </row>
    <row r="609" spans="1:7" x14ac:dyDescent="0.25">
      <c r="A609">
        <v>-1525392000</v>
      </c>
      <c r="B609">
        <v>7.39</v>
      </c>
      <c r="C609">
        <v>7.39</v>
      </c>
      <c r="D609">
        <v>7.39</v>
      </c>
      <c r="E609">
        <v>7.39</v>
      </c>
      <c r="F609" t="s">
        <v>12</v>
      </c>
      <c r="G609" t="s">
        <v>12</v>
      </c>
    </row>
    <row r="610" spans="1:7" x14ac:dyDescent="0.25">
      <c r="A610">
        <v>-1522800000</v>
      </c>
      <c r="B610">
        <v>7.15</v>
      </c>
      <c r="C610">
        <v>7.15</v>
      </c>
      <c r="D610">
        <v>7.15</v>
      </c>
      <c r="E610">
        <v>7.15</v>
      </c>
      <c r="F610" t="s">
        <v>12</v>
      </c>
      <c r="G610" t="s">
        <v>12</v>
      </c>
    </row>
    <row r="611" spans="1:7" x14ac:dyDescent="0.25">
      <c r="A611">
        <v>-1520121600</v>
      </c>
      <c r="B611">
        <v>6.99</v>
      </c>
      <c r="C611">
        <v>6.99</v>
      </c>
      <c r="D611">
        <v>6.99</v>
      </c>
      <c r="E611">
        <v>6.99</v>
      </c>
      <c r="F611" t="s">
        <v>12</v>
      </c>
      <c r="G611" t="s">
        <v>12</v>
      </c>
    </row>
    <row r="612" spans="1:7" x14ac:dyDescent="0.25">
      <c r="A612">
        <v>-1517529600</v>
      </c>
      <c r="B612">
        <v>6.58</v>
      </c>
      <c r="C612">
        <v>6.58</v>
      </c>
      <c r="D612">
        <v>6.58</v>
      </c>
      <c r="E612">
        <v>6.58</v>
      </c>
      <c r="F612" t="s">
        <v>12</v>
      </c>
      <c r="G612" t="s">
        <v>12</v>
      </c>
    </row>
    <row r="613" spans="1:7" x14ac:dyDescent="0.25">
      <c r="A613">
        <v>-1514851200</v>
      </c>
      <c r="B613">
        <v>6.29</v>
      </c>
      <c r="C613">
        <v>6.29</v>
      </c>
      <c r="D613">
        <v>6.29</v>
      </c>
      <c r="E613">
        <v>6.29</v>
      </c>
      <c r="F613" t="s">
        <v>12</v>
      </c>
      <c r="G613" t="s">
        <v>12</v>
      </c>
    </row>
    <row r="614" spans="1:7" x14ac:dyDescent="0.25">
      <c r="A614">
        <v>-1512172800</v>
      </c>
      <c r="B614">
        <v>6.36</v>
      </c>
      <c r="C614">
        <v>6.36</v>
      </c>
      <c r="D614">
        <v>6.36</v>
      </c>
      <c r="E614">
        <v>6.36</v>
      </c>
      <c r="F614" t="s">
        <v>12</v>
      </c>
      <c r="G614" t="s">
        <v>12</v>
      </c>
    </row>
    <row r="615" spans="1:7" x14ac:dyDescent="0.25">
      <c r="A615">
        <v>-1509753600</v>
      </c>
      <c r="B615">
        <v>6.28</v>
      </c>
      <c r="C615">
        <v>6.28</v>
      </c>
      <c r="D615">
        <v>6.28</v>
      </c>
      <c r="E615">
        <v>6.28</v>
      </c>
      <c r="F615" t="s">
        <v>12</v>
      </c>
      <c r="G615" t="s">
        <v>12</v>
      </c>
    </row>
    <row r="616" spans="1:7" x14ac:dyDescent="0.25">
      <c r="A616">
        <v>-1507075200</v>
      </c>
      <c r="B616">
        <v>6.1</v>
      </c>
      <c r="C616">
        <v>6.1</v>
      </c>
      <c r="D616">
        <v>6.1</v>
      </c>
      <c r="E616">
        <v>6.1</v>
      </c>
      <c r="F616" t="s">
        <v>12</v>
      </c>
      <c r="G616" t="s">
        <v>12</v>
      </c>
    </row>
    <row r="617" spans="1:7" x14ac:dyDescent="0.25">
      <c r="A617">
        <v>-1504483200</v>
      </c>
      <c r="B617">
        <v>5.81</v>
      </c>
      <c r="C617">
        <v>5.81</v>
      </c>
      <c r="D617">
        <v>5.81</v>
      </c>
      <c r="E617">
        <v>5.81</v>
      </c>
      <c r="F617" t="s">
        <v>12</v>
      </c>
      <c r="G617" t="s">
        <v>12</v>
      </c>
    </row>
    <row r="618" spans="1:7" x14ac:dyDescent="0.25">
      <c r="A618">
        <v>-1501804800</v>
      </c>
      <c r="B618">
        <v>5.64</v>
      </c>
      <c r="C618">
        <v>5.64</v>
      </c>
      <c r="D618">
        <v>5.64</v>
      </c>
      <c r="E618">
        <v>5.64</v>
      </c>
      <c r="F618" t="s">
        <v>12</v>
      </c>
      <c r="G618" t="s">
        <v>12</v>
      </c>
    </row>
    <row r="619" spans="1:7" x14ac:dyDescent="0.25">
      <c r="A619">
        <v>-1499212800</v>
      </c>
      <c r="B619">
        <v>5.74</v>
      </c>
      <c r="C619">
        <v>5.74</v>
      </c>
      <c r="D619">
        <v>5.74</v>
      </c>
      <c r="E619">
        <v>5.74</v>
      </c>
      <c r="F619" t="s">
        <v>12</v>
      </c>
      <c r="G619" t="s">
        <v>12</v>
      </c>
    </row>
    <row r="620" spans="1:7" x14ac:dyDescent="0.25">
      <c r="A620">
        <v>-1496534400</v>
      </c>
      <c r="B620">
        <v>5.75</v>
      </c>
      <c r="C620">
        <v>5.75</v>
      </c>
      <c r="D620">
        <v>5.75</v>
      </c>
      <c r="E620">
        <v>5.75</v>
      </c>
      <c r="F620" t="s">
        <v>12</v>
      </c>
      <c r="G620" t="s">
        <v>12</v>
      </c>
    </row>
    <row r="621" spans="1:7" x14ac:dyDescent="0.25">
      <c r="A621">
        <v>-1493856000</v>
      </c>
      <c r="B621">
        <v>5.59</v>
      </c>
      <c r="C621">
        <v>5.59</v>
      </c>
      <c r="D621">
        <v>5.59</v>
      </c>
      <c r="E621">
        <v>5.59</v>
      </c>
      <c r="F621" t="s">
        <v>12</v>
      </c>
      <c r="G621" t="s">
        <v>12</v>
      </c>
    </row>
    <row r="622" spans="1:7" x14ac:dyDescent="0.25">
      <c r="A622">
        <v>-1491264000</v>
      </c>
      <c r="B622">
        <v>5.49</v>
      </c>
      <c r="C622">
        <v>5.49</v>
      </c>
      <c r="D622">
        <v>5.49</v>
      </c>
      <c r="E622">
        <v>5.49</v>
      </c>
      <c r="F622" t="s">
        <v>12</v>
      </c>
      <c r="G622" t="s">
        <v>12</v>
      </c>
    </row>
    <row r="623" spans="1:7" x14ac:dyDescent="0.25">
      <c r="A623">
        <v>-1488585600</v>
      </c>
      <c r="B623">
        <v>5.42</v>
      </c>
      <c r="C623">
        <v>5.42</v>
      </c>
      <c r="D623">
        <v>5.42</v>
      </c>
      <c r="E623">
        <v>5.42</v>
      </c>
      <c r="F623" t="s">
        <v>12</v>
      </c>
      <c r="G623" t="s">
        <v>12</v>
      </c>
    </row>
    <row r="624" spans="1:7" x14ac:dyDescent="0.25">
      <c r="A624">
        <v>-1485993600</v>
      </c>
      <c r="B624">
        <v>5.75</v>
      </c>
      <c r="C624">
        <v>5.75</v>
      </c>
      <c r="D624">
        <v>5.75</v>
      </c>
      <c r="E624">
        <v>5.75</v>
      </c>
      <c r="F624" t="s">
        <v>12</v>
      </c>
      <c r="G624" t="s">
        <v>12</v>
      </c>
    </row>
    <row r="625" spans="1:7" x14ac:dyDescent="0.25">
      <c r="A625">
        <v>-1483315200</v>
      </c>
      <c r="B625">
        <v>5.81</v>
      </c>
      <c r="C625">
        <v>5.81</v>
      </c>
      <c r="D625">
        <v>5.81</v>
      </c>
      <c r="E625">
        <v>5.81</v>
      </c>
      <c r="F625" t="s">
        <v>12</v>
      </c>
      <c r="G625" t="s">
        <v>12</v>
      </c>
    </row>
    <row r="626" spans="1:7" x14ac:dyDescent="0.25">
      <c r="A626">
        <v>-1480636800</v>
      </c>
      <c r="B626">
        <v>5.75</v>
      </c>
      <c r="C626">
        <v>5.75</v>
      </c>
      <c r="D626">
        <v>5.75</v>
      </c>
      <c r="E626">
        <v>5.75</v>
      </c>
      <c r="F626" t="s">
        <v>12</v>
      </c>
      <c r="G626" t="s">
        <v>12</v>
      </c>
    </row>
    <row r="627" spans="1:7" x14ac:dyDescent="0.25">
      <c r="A627">
        <v>-1478217600</v>
      </c>
      <c r="B627">
        <v>5.53</v>
      </c>
      <c r="C627">
        <v>5.53</v>
      </c>
      <c r="D627">
        <v>5.53</v>
      </c>
      <c r="E627">
        <v>5.53</v>
      </c>
      <c r="F627" t="s">
        <v>12</v>
      </c>
      <c r="G627" t="s">
        <v>12</v>
      </c>
    </row>
    <row r="628" spans="1:7" x14ac:dyDescent="0.25">
      <c r="A628">
        <v>-1475539200</v>
      </c>
      <c r="B628">
        <v>5.46</v>
      </c>
      <c r="C628">
        <v>5.46</v>
      </c>
      <c r="D628">
        <v>5.46</v>
      </c>
      <c r="E628">
        <v>5.46</v>
      </c>
      <c r="F628" t="s">
        <v>12</v>
      </c>
      <c r="G628" t="s">
        <v>12</v>
      </c>
    </row>
    <row r="629" spans="1:7" x14ac:dyDescent="0.25">
      <c r="A629">
        <v>-1472947200</v>
      </c>
      <c r="B629">
        <v>5.68</v>
      </c>
      <c r="C629">
        <v>5.68</v>
      </c>
      <c r="D629">
        <v>5.68</v>
      </c>
      <c r="E629">
        <v>5.68</v>
      </c>
      <c r="F629" t="s">
        <v>12</v>
      </c>
      <c r="G629" t="s">
        <v>12</v>
      </c>
    </row>
    <row r="630" spans="1:7" x14ac:dyDescent="0.25">
      <c r="A630">
        <v>-1470268800</v>
      </c>
      <c r="B630">
        <v>5.98</v>
      </c>
      <c r="C630">
        <v>5.98</v>
      </c>
      <c r="D630">
        <v>5.98</v>
      </c>
      <c r="E630">
        <v>5.98</v>
      </c>
      <c r="F630" t="s">
        <v>12</v>
      </c>
      <c r="G630" t="s">
        <v>12</v>
      </c>
    </row>
    <row r="631" spans="1:7" x14ac:dyDescent="0.25">
      <c r="A631">
        <v>-1467676800</v>
      </c>
      <c r="B631">
        <v>6.24</v>
      </c>
      <c r="C631">
        <v>6.24</v>
      </c>
      <c r="D631">
        <v>6.24</v>
      </c>
      <c r="E631">
        <v>6.24</v>
      </c>
      <c r="F631" t="s">
        <v>12</v>
      </c>
      <c r="G631" t="s">
        <v>12</v>
      </c>
    </row>
    <row r="632" spans="1:7" x14ac:dyDescent="0.25">
      <c r="A632">
        <v>-1464998400</v>
      </c>
      <c r="B632">
        <v>6.47</v>
      </c>
      <c r="C632">
        <v>6.47</v>
      </c>
      <c r="D632">
        <v>6.47</v>
      </c>
      <c r="E632">
        <v>6.47</v>
      </c>
      <c r="F632" t="s">
        <v>12</v>
      </c>
      <c r="G632" t="s">
        <v>12</v>
      </c>
    </row>
    <row r="633" spans="1:7" x14ac:dyDescent="0.25">
      <c r="A633">
        <v>-1462320000</v>
      </c>
      <c r="B633">
        <v>6.46</v>
      </c>
      <c r="C633">
        <v>6.46</v>
      </c>
      <c r="D633">
        <v>6.46</v>
      </c>
      <c r="E633">
        <v>6.46</v>
      </c>
      <c r="F633" t="s">
        <v>12</v>
      </c>
      <c r="G633" t="s">
        <v>12</v>
      </c>
    </row>
    <row r="634" spans="1:7" x14ac:dyDescent="0.25">
      <c r="A634">
        <v>-1459728000</v>
      </c>
      <c r="B634">
        <v>6.44</v>
      </c>
      <c r="C634">
        <v>6.44</v>
      </c>
      <c r="D634">
        <v>6.44</v>
      </c>
      <c r="E634">
        <v>6.44</v>
      </c>
      <c r="F634" t="s">
        <v>12</v>
      </c>
      <c r="G634" t="s">
        <v>12</v>
      </c>
    </row>
    <row r="635" spans="1:7" x14ac:dyDescent="0.25">
      <c r="A635">
        <v>-1457049600</v>
      </c>
      <c r="B635">
        <v>6.56</v>
      </c>
      <c r="C635">
        <v>6.56</v>
      </c>
      <c r="D635">
        <v>6.56</v>
      </c>
      <c r="E635">
        <v>6.56</v>
      </c>
      <c r="F635" t="s">
        <v>12</v>
      </c>
      <c r="G635" t="s">
        <v>12</v>
      </c>
    </row>
    <row r="636" spans="1:7" x14ac:dyDescent="0.25">
      <c r="A636">
        <v>-1454457600</v>
      </c>
      <c r="B636">
        <v>6.39</v>
      </c>
      <c r="C636">
        <v>6.39</v>
      </c>
      <c r="D636">
        <v>6.39</v>
      </c>
      <c r="E636">
        <v>6.39</v>
      </c>
      <c r="F636" t="s">
        <v>12</v>
      </c>
      <c r="G636" t="s">
        <v>12</v>
      </c>
    </row>
    <row r="637" spans="1:7" x14ac:dyDescent="0.25">
      <c r="A637">
        <v>-1451779200</v>
      </c>
      <c r="B637">
        <v>6.2</v>
      </c>
      <c r="C637">
        <v>6.2</v>
      </c>
      <c r="D637">
        <v>6.2</v>
      </c>
      <c r="E637">
        <v>6.2</v>
      </c>
      <c r="F637" t="s">
        <v>12</v>
      </c>
      <c r="G637" t="s">
        <v>12</v>
      </c>
    </row>
    <row r="638" spans="1:7" x14ac:dyDescent="0.25">
      <c r="A638">
        <v>-1449100800</v>
      </c>
      <c r="B638">
        <v>6.02</v>
      </c>
      <c r="C638">
        <v>6.02</v>
      </c>
      <c r="D638">
        <v>6.02</v>
      </c>
      <c r="E638">
        <v>6.02</v>
      </c>
      <c r="F638" t="s">
        <v>12</v>
      </c>
      <c r="G638" t="s">
        <v>12</v>
      </c>
    </row>
    <row r="639" spans="1:7" x14ac:dyDescent="0.25">
      <c r="A639">
        <v>-1446595200</v>
      </c>
      <c r="B639">
        <v>6.01</v>
      </c>
      <c r="C639">
        <v>6.01</v>
      </c>
      <c r="D639">
        <v>6.01</v>
      </c>
      <c r="E639">
        <v>6.01</v>
      </c>
      <c r="F639" t="s">
        <v>12</v>
      </c>
      <c r="G639" t="s">
        <v>12</v>
      </c>
    </row>
    <row r="640" spans="1:7" x14ac:dyDescent="0.25">
      <c r="A640">
        <v>-1443916800</v>
      </c>
      <c r="B640">
        <v>6.15</v>
      </c>
      <c r="C640">
        <v>6.15</v>
      </c>
      <c r="D640">
        <v>6.15</v>
      </c>
      <c r="E640">
        <v>6.15</v>
      </c>
      <c r="F640" t="s">
        <v>12</v>
      </c>
      <c r="G640" t="s">
        <v>12</v>
      </c>
    </row>
    <row r="641" spans="1:7" x14ac:dyDescent="0.25">
      <c r="A641">
        <v>-1441324800</v>
      </c>
      <c r="B641">
        <v>6.31</v>
      </c>
      <c r="C641">
        <v>6.31</v>
      </c>
      <c r="D641">
        <v>6.31</v>
      </c>
      <c r="E641">
        <v>6.31</v>
      </c>
      <c r="F641" t="s">
        <v>12</v>
      </c>
      <c r="G641" t="s">
        <v>12</v>
      </c>
    </row>
    <row r="642" spans="1:7" x14ac:dyDescent="0.25">
      <c r="A642">
        <v>-1438646400</v>
      </c>
      <c r="B642">
        <v>6.36</v>
      </c>
      <c r="C642">
        <v>6.36</v>
      </c>
      <c r="D642">
        <v>6.36</v>
      </c>
      <c r="E642">
        <v>6.36</v>
      </c>
      <c r="F642" t="s">
        <v>12</v>
      </c>
      <c r="G642" t="s">
        <v>12</v>
      </c>
    </row>
    <row r="643" spans="1:7" x14ac:dyDescent="0.25">
      <c r="A643">
        <v>-1436054400</v>
      </c>
      <c r="B643">
        <v>6.26</v>
      </c>
      <c r="C643">
        <v>6.26</v>
      </c>
      <c r="D643">
        <v>6.26</v>
      </c>
      <c r="E643">
        <v>6.26</v>
      </c>
      <c r="F643" t="s">
        <v>12</v>
      </c>
      <c r="G643" t="s">
        <v>12</v>
      </c>
    </row>
    <row r="644" spans="1:7" x14ac:dyDescent="0.25">
      <c r="A644">
        <v>-1433376000</v>
      </c>
      <c r="B644">
        <v>6</v>
      </c>
      <c r="C644">
        <v>6</v>
      </c>
      <c r="D644">
        <v>6</v>
      </c>
      <c r="E644">
        <v>6</v>
      </c>
      <c r="F644" t="s">
        <v>12</v>
      </c>
      <c r="G644" t="s">
        <v>12</v>
      </c>
    </row>
    <row r="645" spans="1:7" x14ac:dyDescent="0.25">
      <c r="A645">
        <v>-1430697600</v>
      </c>
      <c r="B645">
        <v>5.82</v>
      </c>
      <c r="C645">
        <v>5.82</v>
      </c>
      <c r="D645">
        <v>5.82</v>
      </c>
      <c r="E645">
        <v>5.82</v>
      </c>
      <c r="F645" t="s">
        <v>12</v>
      </c>
      <c r="G645" t="s">
        <v>12</v>
      </c>
    </row>
    <row r="646" spans="1:7" x14ac:dyDescent="0.25">
      <c r="A646">
        <v>-1428105600</v>
      </c>
      <c r="B646">
        <v>5.89</v>
      </c>
      <c r="C646">
        <v>5.89</v>
      </c>
      <c r="D646">
        <v>5.89</v>
      </c>
      <c r="E646">
        <v>5.89</v>
      </c>
      <c r="F646" t="s">
        <v>12</v>
      </c>
      <c r="G646" t="s">
        <v>12</v>
      </c>
    </row>
    <row r="647" spans="1:7" x14ac:dyDescent="0.25">
      <c r="A647">
        <v>-1425427200</v>
      </c>
      <c r="B647">
        <v>5.99</v>
      </c>
      <c r="C647">
        <v>5.99</v>
      </c>
      <c r="D647">
        <v>5.99</v>
      </c>
      <c r="E647">
        <v>5.99</v>
      </c>
      <c r="F647" t="s">
        <v>12</v>
      </c>
      <c r="G647" t="s">
        <v>12</v>
      </c>
    </row>
    <row r="648" spans="1:7" x14ac:dyDescent="0.25">
      <c r="A648">
        <v>-1422835200</v>
      </c>
      <c r="B648">
        <v>5.69</v>
      </c>
      <c r="C648">
        <v>5.69</v>
      </c>
      <c r="D648">
        <v>5.69</v>
      </c>
      <c r="E648">
        <v>5.69</v>
      </c>
      <c r="F648" t="s">
        <v>12</v>
      </c>
      <c r="G648" t="s">
        <v>12</v>
      </c>
    </row>
    <row r="649" spans="1:7" x14ac:dyDescent="0.25">
      <c r="A649">
        <v>-1420156800</v>
      </c>
      <c r="B649">
        <v>5.41</v>
      </c>
      <c r="C649">
        <v>5.41</v>
      </c>
      <c r="D649">
        <v>5.41</v>
      </c>
      <c r="E649">
        <v>5.41</v>
      </c>
      <c r="F649" t="s">
        <v>12</v>
      </c>
      <c r="G649" t="s">
        <v>12</v>
      </c>
    </row>
    <row r="650" spans="1:7" x14ac:dyDescent="0.25">
      <c r="A650">
        <v>-1417478400</v>
      </c>
      <c r="B650">
        <v>5.24</v>
      </c>
      <c r="C650">
        <v>5.24</v>
      </c>
      <c r="D650">
        <v>5.24</v>
      </c>
      <c r="E650">
        <v>5.24</v>
      </c>
      <c r="F650" t="s">
        <v>12</v>
      </c>
      <c r="G650" t="s">
        <v>12</v>
      </c>
    </row>
    <row r="651" spans="1:7" x14ac:dyDescent="0.25">
      <c r="A651">
        <v>-1415059200</v>
      </c>
      <c r="B651">
        <v>5.23</v>
      </c>
      <c r="C651">
        <v>5.23</v>
      </c>
      <c r="D651">
        <v>5.23</v>
      </c>
      <c r="E651">
        <v>5.23</v>
      </c>
      <c r="F651" t="s">
        <v>12</v>
      </c>
      <c r="G651" t="s">
        <v>12</v>
      </c>
    </row>
    <row r="652" spans="1:7" x14ac:dyDescent="0.25">
      <c r="A652">
        <v>-1412380800</v>
      </c>
      <c r="B652">
        <v>5.41</v>
      </c>
      <c r="C652">
        <v>5.41</v>
      </c>
      <c r="D652">
        <v>5.41</v>
      </c>
      <c r="E652">
        <v>5.41</v>
      </c>
      <c r="F652" t="s">
        <v>12</v>
      </c>
      <c r="G652" t="s">
        <v>12</v>
      </c>
    </row>
    <row r="653" spans="1:7" x14ac:dyDescent="0.25">
      <c r="A653">
        <v>-1409788800</v>
      </c>
      <c r="B653">
        <v>5.51</v>
      </c>
      <c r="C653">
        <v>5.51</v>
      </c>
      <c r="D653">
        <v>5.51</v>
      </c>
      <c r="E653">
        <v>5.51</v>
      </c>
      <c r="F653" t="s">
        <v>12</v>
      </c>
      <c r="G653" t="s">
        <v>12</v>
      </c>
    </row>
    <row r="654" spans="1:7" x14ac:dyDescent="0.25">
      <c r="A654">
        <v>-1407110400</v>
      </c>
      <c r="B654">
        <v>5.38</v>
      </c>
      <c r="C654">
        <v>5.38</v>
      </c>
      <c r="D654">
        <v>5.38</v>
      </c>
      <c r="E654">
        <v>5.38</v>
      </c>
      <c r="F654" t="s">
        <v>12</v>
      </c>
      <c r="G654" t="s">
        <v>12</v>
      </c>
    </row>
    <row r="655" spans="1:7" x14ac:dyDescent="0.25">
      <c r="A655">
        <v>-1404518400</v>
      </c>
      <c r="B655">
        <v>5.32</v>
      </c>
      <c r="C655">
        <v>5.32</v>
      </c>
      <c r="D655">
        <v>5.32</v>
      </c>
      <c r="E655">
        <v>5.32</v>
      </c>
      <c r="F655" t="s">
        <v>12</v>
      </c>
      <c r="G655" t="s">
        <v>12</v>
      </c>
    </row>
    <row r="656" spans="1:7" x14ac:dyDescent="0.25">
      <c r="A656">
        <v>-1401840000</v>
      </c>
      <c r="B656">
        <v>5.22</v>
      </c>
      <c r="C656">
        <v>5.22</v>
      </c>
      <c r="D656">
        <v>5.22</v>
      </c>
      <c r="E656">
        <v>5.22</v>
      </c>
      <c r="F656" t="s">
        <v>12</v>
      </c>
      <c r="G656" t="s">
        <v>12</v>
      </c>
    </row>
    <row r="657" spans="1:7" x14ac:dyDescent="0.25">
      <c r="A657">
        <v>-1399161600</v>
      </c>
      <c r="B657">
        <v>5.18</v>
      </c>
      <c r="C657">
        <v>5.18</v>
      </c>
      <c r="D657">
        <v>5.18</v>
      </c>
      <c r="E657">
        <v>5.18</v>
      </c>
      <c r="F657" t="s">
        <v>12</v>
      </c>
      <c r="G657" t="s">
        <v>12</v>
      </c>
    </row>
    <row r="658" spans="1:7" x14ac:dyDescent="0.25">
      <c r="A658">
        <v>-1396569600</v>
      </c>
      <c r="B658">
        <v>5.0999999999999996</v>
      </c>
      <c r="C658">
        <v>5.0999999999999996</v>
      </c>
      <c r="D658">
        <v>5.0999999999999996</v>
      </c>
      <c r="E658">
        <v>5.0999999999999996</v>
      </c>
      <c r="F658" t="s">
        <v>12</v>
      </c>
      <c r="G658" t="s">
        <v>12</v>
      </c>
    </row>
    <row r="659" spans="1:7" x14ac:dyDescent="0.25">
      <c r="A659">
        <v>-1393891200</v>
      </c>
      <c r="B659">
        <v>4.9800000000000004</v>
      </c>
      <c r="C659">
        <v>4.9800000000000004</v>
      </c>
      <c r="D659">
        <v>4.9800000000000004</v>
      </c>
      <c r="E659">
        <v>4.9800000000000004</v>
      </c>
      <c r="F659" t="s">
        <v>12</v>
      </c>
      <c r="G659" t="s">
        <v>12</v>
      </c>
    </row>
    <row r="660" spans="1:7" x14ac:dyDescent="0.25">
      <c r="A660">
        <v>-1391299200</v>
      </c>
      <c r="B660">
        <v>4.8600000000000003</v>
      </c>
      <c r="C660">
        <v>4.8600000000000003</v>
      </c>
      <c r="D660">
        <v>4.8600000000000003</v>
      </c>
      <c r="E660">
        <v>4.8600000000000003</v>
      </c>
      <c r="F660" t="s">
        <v>12</v>
      </c>
      <c r="G660" t="s">
        <v>12</v>
      </c>
    </row>
    <row r="661" spans="1:7" x14ac:dyDescent="0.25">
      <c r="A661">
        <v>-1388620800</v>
      </c>
      <c r="B661">
        <v>4.82</v>
      </c>
      <c r="C661">
        <v>4.82</v>
      </c>
      <c r="D661">
        <v>4.82</v>
      </c>
      <c r="E661">
        <v>4.82</v>
      </c>
      <c r="F661" t="s">
        <v>12</v>
      </c>
      <c r="G661" t="s">
        <v>12</v>
      </c>
    </row>
    <row r="662" spans="1:7" x14ac:dyDescent="0.25">
      <c r="A662">
        <v>-1385942400</v>
      </c>
      <c r="B662">
        <v>4.8</v>
      </c>
      <c r="C662">
        <v>4.8</v>
      </c>
      <c r="D662">
        <v>4.8</v>
      </c>
      <c r="E662">
        <v>4.8</v>
      </c>
      <c r="F662" t="s">
        <v>12</v>
      </c>
      <c r="G662" t="s">
        <v>12</v>
      </c>
    </row>
    <row r="663" spans="1:7" x14ac:dyDescent="0.25">
      <c r="A663">
        <v>-1383523200</v>
      </c>
      <c r="B663">
        <v>4.8499999999999996</v>
      </c>
      <c r="C663">
        <v>4.8499999999999996</v>
      </c>
      <c r="D663">
        <v>4.8499999999999996</v>
      </c>
      <c r="E663">
        <v>4.8499999999999996</v>
      </c>
      <c r="F663" t="s">
        <v>12</v>
      </c>
      <c r="G663" t="s">
        <v>12</v>
      </c>
    </row>
    <row r="664" spans="1:7" x14ac:dyDescent="0.25">
      <c r="A664">
        <v>-1380844800</v>
      </c>
      <c r="B664">
        <v>5.27</v>
      </c>
      <c r="C664">
        <v>5.27</v>
      </c>
      <c r="D664">
        <v>5.27</v>
      </c>
      <c r="E664">
        <v>5.27</v>
      </c>
      <c r="F664" t="s">
        <v>12</v>
      </c>
      <c r="G664" t="s">
        <v>12</v>
      </c>
    </row>
    <row r="665" spans="1:7" x14ac:dyDescent="0.25">
      <c r="A665">
        <v>-1378252800</v>
      </c>
      <c r="B665">
        <v>5.49</v>
      </c>
      <c r="C665">
        <v>5.49</v>
      </c>
      <c r="D665">
        <v>5.49</v>
      </c>
      <c r="E665">
        <v>5.49</v>
      </c>
      <c r="F665" t="s">
        <v>12</v>
      </c>
      <c r="G665" t="s">
        <v>12</v>
      </c>
    </row>
    <row r="666" spans="1:7" x14ac:dyDescent="0.25">
      <c r="A666">
        <v>-1375574400</v>
      </c>
      <c r="B666">
        <v>5.51</v>
      </c>
      <c r="C666">
        <v>5.51</v>
      </c>
      <c r="D666">
        <v>5.51</v>
      </c>
      <c r="E666">
        <v>5.51</v>
      </c>
      <c r="F666" t="s">
        <v>12</v>
      </c>
      <c r="G666" t="s">
        <v>12</v>
      </c>
    </row>
    <row r="667" spans="1:7" x14ac:dyDescent="0.25">
      <c r="A667">
        <v>-1372982400</v>
      </c>
      <c r="B667">
        <v>5.33</v>
      </c>
      <c r="C667">
        <v>5.33</v>
      </c>
      <c r="D667">
        <v>5.33</v>
      </c>
      <c r="E667">
        <v>5.33</v>
      </c>
      <c r="F667" t="s">
        <v>12</v>
      </c>
      <c r="G667" t="s">
        <v>12</v>
      </c>
    </row>
    <row r="668" spans="1:7" x14ac:dyDescent="0.25">
      <c r="A668">
        <v>-1370304000</v>
      </c>
      <c r="B668">
        <v>5.17</v>
      </c>
      <c r="C668">
        <v>5.17</v>
      </c>
      <c r="D668">
        <v>5.17</v>
      </c>
      <c r="E668">
        <v>5.17</v>
      </c>
      <c r="F668" t="s">
        <v>12</v>
      </c>
      <c r="G668" t="s">
        <v>12</v>
      </c>
    </row>
    <row r="669" spans="1:7" x14ac:dyDescent="0.25">
      <c r="A669">
        <v>-1367625600</v>
      </c>
      <c r="B669">
        <v>5.03</v>
      </c>
      <c r="C669">
        <v>5.03</v>
      </c>
      <c r="D669">
        <v>5.03</v>
      </c>
      <c r="E669">
        <v>5.03</v>
      </c>
      <c r="F669" t="s">
        <v>12</v>
      </c>
      <c r="G669" t="s">
        <v>12</v>
      </c>
    </row>
    <row r="670" spans="1:7" x14ac:dyDescent="0.25">
      <c r="A670">
        <v>-1365033600</v>
      </c>
      <c r="B670">
        <v>5.01</v>
      </c>
      <c r="C670">
        <v>5.01</v>
      </c>
      <c r="D670">
        <v>5.01</v>
      </c>
      <c r="E670">
        <v>5.01</v>
      </c>
      <c r="F670" t="s">
        <v>12</v>
      </c>
      <c r="G670" t="s">
        <v>12</v>
      </c>
    </row>
    <row r="671" spans="1:7" x14ac:dyDescent="0.25">
      <c r="A671">
        <v>-1362355200</v>
      </c>
      <c r="B671">
        <v>5.18</v>
      </c>
      <c r="C671">
        <v>5.18</v>
      </c>
      <c r="D671">
        <v>5.18</v>
      </c>
      <c r="E671">
        <v>5.18</v>
      </c>
      <c r="F671" t="s">
        <v>12</v>
      </c>
      <c r="G671" t="s">
        <v>12</v>
      </c>
    </row>
    <row r="672" spans="1:7" x14ac:dyDescent="0.25">
      <c r="A672">
        <v>-1359763200</v>
      </c>
      <c r="B672">
        <v>5.17</v>
      </c>
      <c r="C672">
        <v>5.17</v>
      </c>
      <c r="D672">
        <v>5.17</v>
      </c>
      <c r="E672">
        <v>5.17</v>
      </c>
      <c r="F672" t="s">
        <v>12</v>
      </c>
      <c r="G672" t="s">
        <v>12</v>
      </c>
    </row>
    <row r="673" spans="1:7" x14ac:dyDescent="0.25">
      <c r="A673">
        <v>-1357084800</v>
      </c>
      <c r="B673">
        <v>5.1100000000000003</v>
      </c>
      <c r="C673">
        <v>5.1100000000000003</v>
      </c>
      <c r="D673">
        <v>5.1100000000000003</v>
      </c>
      <c r="E673">
        <v>5.1100000000000003</v>
      </c>
      <c r="F673" t="s">
        <v>12</v>
      </c>
      <c r="G673" t="s">
        <v>12</v>
      </c>
    </row>
    <row r="674" spans="1:7" x14ac:dyDescent="0.25">
      <c r="A674">
        <v>-1354406400</v>
      </c>
      <c r="B674">
        <v>5.2</v>
      </c>
      <c r="C674">
        <v>5.2</v>
      </c>
      <c r="D674">
        <v>5.2</v>
      </c>
      <c r="E674">
        <v>5.2</v>
      </c>
      <c r="F674" t="s">
        <v>12</v>
      </c>
      <c r="G674" t="s">
        <v>12</v>
      </c>
    </row>
    <row r="675" spans="1:7" x14ac:dyDescent="0.25">
      <c r="A675">
        <v>-1351987200</v>
      </c>
      <c r="B675">
        <v>5.15</v>
      </c>
      <c r="C675">
        <v>5.15</v>
      </c>
      <c r="D675">
        <v>5.15</v>
      </c>
      <c r="E675">
        <v>5.15</v>
      </c>
      <c r="F675" t="s">
        <v>12</v>
      </c>
      <c r="G675" t="s">
        <v>12</v>
      </c>
    </row>
    <row r="676" spans="1:7" x14ac:dyDescent="0.25">
      <c r="A676">
        <v>-1349308800</v>
      </c>
      <c r="B676">
        <v>5.12</v>
      </c>
      <c r="C676">
        <v>5.12</v>
      </c>
      <c r="D676">
        <v>5.12</v>
      </c>
      <c r="E676">
        <v>5.12</v>
      </c>
      <c r="F676" t="s">
        <v>12</v>
      </c>
      <c r="G676" t="s">
        <v>12</v>
      </c>
    </row>
    <row r="677" spans="1:7" x14ac:dyDescent="0.25">
      <c r="A677">
        <v>-1346716800</v>
      </c>
      <c r="B677">
        <v>5.04</v>
      </c>
      <c r="C677">
        <v>5.04</v>
      </c>
      <c r="D677">
        <v>5.04</v>
      </c>
      <c r="E677">
        <v>5.04</v>
      </c>
      <c r="F677" t="s">
        <v>12</v>
      </c>
      <c r="G677" t="s">
        <v>12</v>
      </c>
    </row>
    <row r="678" spans="1:7" x14ac:dyDescent="0.25">
      <c r="A678">
        <v>-1344038400</v>
      </c>
      <c r="B678">
        <v>4.92</v>
      </c>
      <c r="C678">
        <v>4.92</v>
      </c>
      <c r="D678">
        <v>4.92</v>
      </c>
      <c r="E678">
        <v>4.92</v>
      </c>
      <c r="F678" t="s">
        <v>12</v>
      </c>
      <c r="G678" t="s">
        <v>12</v>
      </c>
    </row>
    <row r="679" spans="1:7" x14ac:dyDescent="0.25">
      <c r="A679">
        <v>-1341446400</v>
      </c>
      <c r="B679">
        <v>4.9000000000000004</v>
      </c>
      <c r="C679">
        <v>4.9000000000000004</v>
      </c>
      <c r="D679">
        <v>4.9000000000000004</v>
      </c>
      <c r="E679">
        <v>4.9000000000000004</v>
      </c>
      <c r="F679" t="s">
        <v>12</v>
      </c>
      <c r="G679" t="s">
        <v>12</v>
      </c>
    </row>
    <row r="680" spans="1:7" x14ac:dyDescent="0.25">
      <c r="A680">
        <v>-1338768000</v>
      </c>
      <c r="B680">
        <v>4.84</v>
      </c>
      <c r="C680">
        <v>4.84</v>
      </c>
      <c r="D680">
        <v>4.84</v>
      </c>
      <c r="E680">
        <v>4.84</v>
      </c>
      <c r="F680" t="s">
        <v>12</v>
      </c>
      <c r="G680" t="s">
        <v>12</v>
      </c>
    </row>
    <row r="681" spans="1:7" x14ac:dyDescent="0.25">
      <c r="A681">
        <v>-1336089600</v>
      </c>
      <c r="B681">
        <v>4.6399999999999997</v>
      </c>
      <c r="C681">
        <v>4.6399999999999997</v>
      </c>
      <c r="D681">
        <v>4.6399999999999997</v>
      </c>
      <c r="E681">
        <v>4.6399999999999997</v>
      </c>
      <c r="F681" t="s">
        <v>12</v>
      </c>
      <c r="G681" t="s">
        <v>12</v>
      </c>
    </row>
    <row r="682" spans="1:7" x14ac:dyDescent="0.25">
      <c r="A682">
        <v>-1333497600</v>
      </c>
      <c r="B682">
        <v>4.43</v>
      </c>
      <c r="C682">
        <v>4.43</v>
      </c>
      <c r="D682">
        <v>4.43</v>
      </c>
      <c r="E682">
        <v>4.43</v>
      </c>
      <c r="F682" t="s">
        <v>12</v>
      </c>
      <c r="G682" t="s">
        <v>12</v>
      </c>
    </row>
    <row r="683" spans="1:7" x14ac:dyDescent="0.25">
      <c r="A683">
        <v>-1330819200</v>
      </c>
      <c r="B683">
        <v>4.54</v>
      </c>
      <c r="C683">
        <v>4.54</v>
      </c>
      <c r="D683">
        <v>4.54</v>
      </c>
      <c r="E683">
        <v>4.54</v>
      </c>
      <c r="F683" t="s">
        <v>12</v>
      </c>
      <c r="G683" t="s">
        <v>12</v>
      </c>
    </row>
    <row r="684" spans="1:7" x14ac:dyDescent="0.25">
      <c r="A684">
        <v>-1328227200</v>
      </c>
      <c r="B684">
        <v>4.47</v>
      </c>
      <c r="C684">
        <v>4.47</v>
      </c>
      <c r="D684">
        <v>4.47</v>
      </c>
      <c r="E684">
        <v>4.47</v>
      </c>
      <c r="F684" t="s">
        <v>12</v>
      </c>
      <c r="G684" t="s">
        <v>12</v>
      </c>
    </row>
    <row r="685" spans="1:7" x14ac:dyDescent="0.25">
      <c r="A685">
        <v>-1325548800</v>
      </c>
      <c r="B685">
        <v>4.41</v>
      </c>
      <c r="C685">
        <v>4.41</v>
      </c>
      <c r="D685">
        <v>4.41</v>
      </c>
      <c r="E685">
        <v>4.41</v>
      </c>
      <c r="F685" t="s">
        <v>12</v>
      </c>
      <c r="G685" t="s">
        <v>12</v>
      </c>
    </row>
    <row r="686" spans="1:7" x14ac:dyDescent="0.25">
      <c r="A686">
        <v>-1322870400</v>
      </c>
      <c r="B686">
        <v>4.43</v>
      </c>
      <c r="C686">
        <v>4.43</v>
      </c>
      <c r="D686">
        <v>4.43</v>
      </c>
      <c r="E686">
        <v>4.43</v>
      </c>
      <c r="F686" t="s">
        <v>12</v>
      </c>
      <c r="G686" t="s">
        <v>12</v>
      </c>
    </row>
    <row r="687" spans="1:7" x14ac:dyDescent="0.25">
      <c r="A687">
        <v>-1320364800</v>
      </c>
      <c r="B687">
        <v>4.5199999999999996</v>
      </c>
      <c r="C687">
        <v>4.5199999999999996</v>
      </c>
      <c r="D687">
        <v>4.5199999999999996</v>
      </c>
      <c r="E687">
        <v>4.5199999999999996</v>
      </c>
      <c r="F687" t="s">
        <v>12</v>
      </c>
      <c r="G687" t="s">
        <v>12</v>
      </c>
    </row>
    <row r="688" spans="1:7" x14ac:dyDescent="0.25">
      <c r="A688">
        <v>-1317686400</v>
      </c>
      <c r="B688">
        <v>4.33</v>
      </c>
      <c r="C688">
        <v>4.33</v>
      </c>
      <c r="D688">
        <v>4.33</v>
      </c>
      <c r="E688">
        <v>4.33</v>
      </c>
      <c r="F688" t="s">
        <v>12</v>
      </c>
      <c r="G688" t="s">
        <v>12</v>
      </c>
    </row>
    <row r="689" spans="1:7" x14ac:dyDescent="0.25">
      <c r="A689">
        <v>-1315094400</v>
      </c>
      <c r="B689">
        <v>4.1100000000000003</v>
      </c>
      <c r="C689">
        <v>4.1100000000000003</v>
      </c>
      <c r="D689">
        <v>4.1100000000000003</v>
      </c>
      <c r="E689">
        <v>4.1100000000000003</v>
      </c>
      <c r="F689" t="s">
        <v>12</v>
      </c>
      <c r="G689" t="s">
        <v>12</v>
      </c>
    </row>
    <row r="690" spans="1:7" x14ac:dyDescent="0.25">
      <c r="A690">
        <v>-1312416000</v>
      </c>
      <c r="B690">
        <v>4.0199999999999996</v>
      </c>
      <c r="C690">
        <v>4.0199999999999996</v>
      </c>
      <c r="D690">
        <v>4.0199999999999996</v>
      </c>
      <c r="E690">
        <v>4.0199999999999996</v>
      </c>
      <c r="F690" t="s">
        <v>12</v>
      </c>
      <c r="G690" t="s">
        <v>12</v>
      </c>
    </row>
    <row r="691" spans="1:7" x14ac:dyDescent="0.25">
      <c r="A691">
        <v>-1309824000</v>
      </c>
      <c r="B691">
        <v>4.26</v>
      </c>
      <c r="C691">
        <v>4.26</v>
      </c>
      <c r="D691">
        <v>4.26</v>
      </c>
      <c r="E691">
        <v>4.26</v>
      </c>
      <c r="F691" t="s">
        <v>12</v>
      </c>
      <c r="G691" t="s">
        <v>12</v>
      </c>
    </row>
    <row r="692" spans="1:7" x14ac:dyDescent="0.25">
      <c r="A692">
        <v>-1307145600</v>
      </c>
      <c r="B692">
        <v>4.26</v>
      </c>
      <c r="C692">
        <v>4.26</v>
      </c>
      <c r="D692">
        <v>4.26</v>
      </c>
      <c r="E692">
        <v>4.26</v>
      </c>
      <c r="F692" t="s">
        <v>12</v>
      </c>
      <c r="G692" t="s">
        <v>12</v>
      </c>
    </row>
    <row r="693" spans="1:7" x14ac:dyDescent="0.25">
      <c r="A693">
        <v>-1304467200</v>
      </c>
      <c r="B693">
        <v>4.16</v>
      </c>
      <c r="C693">
        <v>4.16</v>
      </c>
      <c r="D693">
        <v>4.16</v>
      </c>
      <c r="E693">
        <v>4.16</v>
      </c>
      <c r="F693" t="s">
        <v>12</v>
      </c>
      <c r="G693" t="s">
        <v>12</v>
      </c>
    </row>
    <row r="694" spans="1:7" x14ac:dyDescent="0.25">
      <c r="A694">
        <v>-1301875200</v>
      </c>
      <c r="B694">
        <v>3.92</v>
      </c>
      <c r="C694">
        <v>3.92</v>
      </c>
      <c r="D694">
        <v>3.92</v>
      </c>
      <c r="E694">
        <v>3.92</v>
      </c>
      <c r="F694" t="s">
        <v>12</v>
      </c>
      <c r="G694" t="s">
        <v>12</v>
      </c>
    </row>
    <row r="695" spans="1:7" x14ac:dyDescent="0.25">
      <c r="A695">
        <v>-1299196800</v>
      </c>
      <c r="B695">
        <v>3.87</v>
      </c>
      <c r="C695">
        <v>3.87</v>
      </c>
      <c r="D695">
        <v>3.87</v>
      </c>
      <c r="E695">
        <v>3.87</v>
      </c>
      <c r="F695" t="s">
        <v>12</v>
      </c>
      <c r="G695" t="s">
        <v>12</v>
      </c>
    </row>
    <row r="696" spans="1:7" x14ac:dyDescent="0.25">
      <c r="A696">
        <v>-1296604800</v>
      </c>
      <c r="B696">
        <v>3.66</v>
      </c>
      <c r="C696">
        <v>3.66</v>
      </c>
      <c r="D696">
        <v>3.66</v>
      </c>
      <c r="E696">
        <v>3.66</v>
      </c>
      <c r="F696" t="s">
        <v>12</v>
      </c>
      <c r="G696" t="s">
        <v>12</v>
      </c>
    </row>
    <row r="697" spans="1:7" x14ac:dyDescent="0.25">
      <c r="A697">
        <v>-1293926400</v>
      </c>
      <c r="B697">
        <v>3.67</v>
      </c>
      <c r="C697">
        <v>3.67</v>
      </c>
      <c r="D697">
        <v>3.67</v>
      </c>
      <c r="E697">
        <v>3.67</v>
      </c>
      <c r="F697" t="s">
        <v>12</v>
      </c>
      <c r="G697" t="s">
        <v>12</v>
      </c>
    </row>
    <row r="698" spans="1:7" x14ac:dyDescent="0.25">
      <c r="A698">
        <v>-1291248000</v>
      </c>
      <c r="B698">
        <v>3.46</v>
      </c>
      <c r="C698">
        <v>3.46</v>
      </c>
      <c r="D698">
        <v>3.46</v>
      </c>
      <c r="E698">
        <v>3.46</v>
      </c>
      <c r="F698" t="s">
        <v>12</v>
      </c>
      <c r="G698" t="s">
        <v>12</v>
      </c>
    </row>
    <row r="699" spans="1:7" x14ac:dyDescent="0.25">
      <c r="A699">
        <v>-1288828800</v>
      </c>
      <c r="B699">
        <v>3.48</v>
      </c>
      <c r="C699">
        <v>3.48</v>
      </c>
      <c r="D699">
        <v>3.48</v>
      </c>
      <c r="E699">
        <v>3.48</v>
      </c>
      <c r="F699" t="s">
        <v>12</v>
      </c>
      <c r="G699" t="s">
        <v>12</v>
      </c>
    </row>
    <row r="700" spans="1:7" x14ac:dyDescent="0.25">
      <c r="A700">
        <v>-1286150400</v>
      </c>
      <c r="B700">
        <v>3.46</v>
      </c>
      <c r="C700">
        <v>3.46</v>
      </c>
      <c r="D700">
        <v>3.46</v>
      </c>
      <c r="E700">
        <v>3.46</v>
      </c>
      <c r="F700" t="s">
        <v>12</v>
      </c>
      <c r="G700" t="s">
        <v>12</v>
      </c>
    </row>
    <row r="701" spans="1:7" x14ac:dyDescent="0.25">
      <c r="A701">
        <v>-1283558400</v>
      </c>
      <c r="B701">
        <v>3.52</v>
      </c>
      <c r="C701">
        <v>3.52</v>
      </c>
      <c r="D701">
        <v>3.52</v>
      </c>
      <c r="E701">
        <v>3.52</v>
      </c>
      <c r="F701" t="s">
        <v>12</v>
      </c>
      <c r="G701" t="s">
        <v>12</v>
      </c>
    </row>
    <row r="702" spans="1:7" x14ac:dyDescent="0.25">
      <c r="A702">
        <v>-1280880000</v>
      </c>
      <c r="B702">
        <v>3.51</v>
      </c>
      <c r="C702">
        <v>3.51</v>
      </c>
      <c r="D702">
        <v>3.51</v>
      </c>
      <c r="E702">
        <v>3.51</v>
      </c>
      <c r="F702" t="s">
        <v>12</v>
      </c>
      <c r="G702" t="s">
        <v>12</v>
      </c>
    </row>
    <row r="703" spans="1:7" x14ac:dyDescent="0.25">
      <c r="A703">
        <v>-1278288000</v>
      </c>
      <c r="B703">
        <v>3.48</v>
      </c>
      <c r="C703">
        <v>3.48</v>
      </c>
      <c r="D703">
        <v>3.48</v>
      </c>
      <c r="E703">
        <v>3.48</v>
      </c>
      <c r="F703" t="s">
        <v>12</v>
      </c>
      <c r="G703" t="s">
        <v>12</v>
      </c>
    </row>
    <row r="704" spans="1:7" x14ac:dyDescent="0.25">
      <c r="A704">
        <v>-1275609600</v>
      </c>
      <c r="B704">
        <v>3.23</v>
      </c>
      <c r="C704">
        <v>3.23</v>
      </c>
      <c r="D704">
        <v>3.23</v>
      </c>
      <c r="E704">
        <v>3.23</v>
      </c>
      <c r="F704" t="s">
        <v>12</v>
      </c>
      <c r="G704" t="s">
        <v>12</v>
      </c>
    </row>
    <row r="705" spans="1:7" x14ac:dyDescent="0.25">
      <c r="A705">
        <v>-1272931200</v>
      </c>
      <c r="B705">
        <v>3.09</v>
      </c>
      <c r="C705">
        <v>3.09</v>
      </c>
      <c r="D705">
        <v>3.09</v>
      </c>
      <c r="E705">
        <v>3.09</v>
      </c>
      <c r="F705" t="s">
        <v>12</v>
      </c>
      <c r="G705" t="s">
        <v>12</v>
      </c>
    </row>
    <row r="706" spans="1:7" x14ac:dyDescent="0.25">
      <c r="A706">
        <v>-1270339200</v>
      </c>
      <c r="B706">
        <v>3</v>
      </c>
      <c r="C706">
        <v>3</v>
      </c>
      <c r="D706">
        <v>3</v>
      </c>
      <c r="E706">
        <v>3</v>
      </c>
      <c r="F706" t="s">
        <v>12</v>
      </c>
      <c r="G706" t="s">
        <v>12</v>
      </c>
    </row>
    <row r="707" spans="1:7" x14ac:dyDescent="0.25">
      <c r="A707">
        <v>-1267660800</v>
      </c>
      <c r="B707">
        <v>3.39</v>
      </c>
      <c r="C707">
        <v>3.39</v>
      </c>
      <c r="D707">
        <v>3.39</v>
      </c>
      <c r="E707">
        <v>3.39</v>
      </c>
      <c r="F707" t="s">
        <v>12</v>
      </c>
      <c r="G707" t="s">
        <v>12</v>
      </c>
    </row>
    <row r="708" spans="1:7" x14ac:dyDescent="0.25">
      <c r="A708">
        <v>-1265068800</v>
      </c>
      <c r="B708">
        <v>4.66</v>
      </c>
      <c r="C708">
        <v>4.66</v>
      </c>
      <c r="D708">
        <v>4.66</v>
      </c>
      <c r="E708">
        <v>4.66</v>
      </c>
      <c r="F708" t="s">
        <v>12</v>
      </c>
      <c r="G708" t="s">
        <v>12</v>
      </c>
    </row>
    <row r="709" spans="1:7" x14ac:dyDescent="0.25">
      <c r="A709">
        <v>-1262390400</v>
      </c>
      <c r="B709">
        <v>4.53</v>
      </c>
      <c r="C709">
        <v>4.53</v>
      </c>
      <c r="D709">
        <v>4.53</v>
      </c>
      <c r="E709">
        <v>4.53</v>
      </c>
      <c r="F709" t="s">
        <v>12</v>
      </c>
      <c r="G709" t="s">
        <v>12</v>
      </c>
    </row>
    <row r="710" spans="1:7" x14ac:dyDescent="0.25">
      <c r="A710">
        <v>-1259712000</v>
      </c>
      <c r="B710">
        <v>4.47</v>
      </c>
      <c r="C710">
        <v>4.47</v>
      </c>
      <c r="D710">
        <v>4.47</v>
      </c>
      <c r="E710">
        <v>4.47</v>
      </c>
      <c r="F710" t="s">
        <v>12</v>
      </c>
      <c r="G710" t="s">
        <v>12</v>
      </c>
    </row>
    <row r="711" spans="1:7" x14ac:dyDescent="0.25">
      <c r="A711">
        <v>-1257292800</v>
      </c>
      <c r="B711">
        <v>4.21</v>
      </c>
      <c r="C711">
        <v>4.21</v>
      </c>
      <c r="D711">
        <v>4.21</v>
      </c>
      <c r="E711">
        <v>4.21</v>
      </c>
      <c r="F711" t="s">
        <v>12</v>
      </c>
      <c r="G711" t="s">
        <v>12</v>
      </c>
    </row>
    <row r="712" spans="1:7" x14ac:dyDescent="0.25">
      <c r="A712">
        <v>-1254614400</v>
      </c>
      <c r="B712">
        <v>4.0599999999999996</v>
      </c>
      <c r="C712">
        <v>4.0599999999999996</v>
      </c>
      <c r="D712">
        <v>4.0599999999999996</v>
      </c>
      <c r="E712">
        <v>4.0599999999999996</v>
      </c>
      <c r="F712" t="s">
        <v>12</v>
      </c>
      <c r="G712" t="s">
        <v>12</v>
      </c>
    </row>
    <row r="713" spans="1:7" x14ac:dyDescent="0.25">
      <c r="A713">
        <v>-1252022400</v>
      </c>
      <c r="B713">
        <v>3.82</v>
      </c>
      <c r="C713">
        <v>3.82</v>
      </c>
      <c r="D713">
        <v>3.82</v>
      </c>
      <c r="E713">
        <v>3.82</v>
      </c>
      <c r="F713" t="s">
        <v>12</v>
      </c>
      <c r="G713" t="s">
        <v>12</v>
      </c>
    </row>
    <row r="714" spans="1:7" x14ac:dyDescent="0.25">
      <c r="A714">
        <v>-1249344000</v>
      </c>
      <c r="B714">
        <v>4.07</v>
      </c>
      <c r="C714">
        <v>4.07</v>
      </c>
      <c r="D714">
        <v>4.07</v>
      </c>
      <c r="E714">
        <v>4.07</v>
      </c>
      <c r="F714" t="s">
        <v>12</v>
      </c>
      <c r="G714" t="s">
        <v>12</v>
      </c>
    </row>
    <row r="715" spans="1:7" x14ac:dyDescent="0.25">
      <c r="A715">
        <v>-1246752000</v>
      </c>
      <c r="B715">
        <v>4.53</v>
      </c>
      <c r="C715">
        <v>4.53</v>
      </c>
      <c r="D715">
        <v>4.53</v>
      </c>
      <c r="E715">
        <v>4.53</v>
      </c>
      <c r="F715" t="s">
        <v>12</v>
      </c>
      <c r="G715" t="s">
        <v>12</v>
      </c>
    </row>
    <row r="716" spans="1:7" x14ac:dyDescent="0.25">
      <c r="A716">
        <v>-1244073600</v>
      </c>
      <c r="B716">
        <v>4.63</v>
      </c>
      <c r="C716">
        <v>4.63</v>
      </c>
      <c r="D716">
        <v>4.63</v>
      </c>
      <c r="E716">
        <v>4.63</v>
      </c>
      <c r="F716" t="s">
        <v>12</v>
      </c>
      <c r="G716" t="s">
        <v>12</v>
      </c>
    </row>
    <row r="717" spans="1:7" x14ac:dyDescent="0.25">
      <c r="A717">
        <v>-1241395200</v>
      </c>
      <c r="B717">
        <v>4.7</v>
      </c>
      <c r="C717">
        <v>4.7</v>
      </c>
      <c r="D717">
        <v>4.7</v>
      </c>
      <c r="E717">
        <v>4.7</v>
      </c>
      <c r="F717" t="s">
        <v>12</v>
      </c>
      <c r="G717" t="s">
        <v>12</v>
      </c>
    </row>
    <row r="718" spans="1:7" x14ac:dyDescent="0.25">
      <c r="A718">
        <v>-1238803200</v>
      </c>
      <c r="B718">
        <v>4.7</v>
      </c>
      <c r="C718">
        <v>4.7</v>
      </c>
      <c r="D718">
        <v>4.7</v>
      </c>
      <c r="E718">
        <v>4.7</v>
      </c>
      <c r="F718" t="s">
        <v>12</v>
      </c>
      <c r="G718" t="s">
        <v>12</v>
      </c>
    </row>
    <row r="719" spans="1:7" x14ac:dyDescent="0.25">
      <c r="A719">
        <v>-1236124800</v>
      </c>
      <c r="B719">
        <v>5.46</v>
      </c>
      <c r="C719">
        <v>5.46</v>
      </c>
      <c r="D719">
        <v>5.46</v>
      </c>
      <c r="E719">
        <v>5.46</v>
      </c>
      <c r="F719" t="s">
        <v>12</v>
      </c>
      <c r="G719" t="s">
        <v>12</v>
      </c>
    </row>
    <row r="720" spans="1:7" x14ac:dyDescent="0.25">
      <c r="A720">
        <v>-1233532800</v>
      </c>
      <c r="B720">
        <v>5.89</v>
      </c>
      <c r="C720">
        <v>5.89</v>
      </c>
      <c r="D720">
        <v>5.89</v>
      </c>
      <c r="E720">
        <v>5.89</v>
      </c>
      <c r="F720" t="s">
        <v>12</v>
      </c>
      <c r="G720" t="s">
        <v>12</v>
      </c>
    </row>
    <row r="721" spans="1:7" x14ac:dyDescent="0.25">
      <c r="A721">
        <v>-1230854400</v>
      </c>
      <c r="B721">
        <v>6.32</v>
      </c>
      <c r="C721">
        <v>6.32</v>
      </c>
      <c r="D721">
        <v>6.32</v>
      </c>
      <c r="E721">
        <v>6.32</v>
      </c>
      <c r="F721" t="s">
        <v>12</v>
      </c>
      <c r="G721" t="s">
        <v>12</v>
      </c>
    </row>
    <row r="722" spans="1:7" x14ac:dyDescent="0.25">
      <c r="A722">
        <v>-1228176000</v>
      </c>
      <c r="B722">
        <v>6.05</v>
      </c>
      <c r="C722">
        <v>6.05</v>
      </c>
      <c r="D722">
        <v>6.05</v>
      </c>
      <c r="E722">
        <v>6.05</v>
      </c>
      <c r="F722" t="s">
        <v>12</v>
      </c>
      <c r="G722" t="s">
        <v>12</v>
      </c>
    </row>
    <row r="723" spans="1:7" x14ac:dyDescent="0.25">
      <c r="A723">
        <v>-1225756800</v>
      </c>
      <c r="B723">
        <v>5.54</v>
      </c>
      <c r="C723">
        <v>5.54</v>
      </c>
      <c r="D723">
        <v>5.54</v>
      </c>
      <c r="E723">
        <v>5.54</v>
      </c>
      <c r="F723" t="s">
        <v>12</v>
      </c>
      <c r="G723" t="s">
        <v>12</v>
      </c>
    </row>
    <row r="724" spans="1:7" x14ac:dyDescent="0.25">
      <c r="A724">
        <v>-1223078400</v>
      </c>
      <c r="B724">
        <v>5.36</v>
      </c>
      <c r="C724">
        <v>5.36</v>
      </c>
      <c r="D724">
        <v>5.36</v>
      </c>
      <c r="E724">
        <v>5.36</v>
      </c>
      <c r="F724" t="s">
        <v>12</v>
      </c>
      <c r="G724" t="s">
        <v>12</v>
      </c>
    </row>
    <row r="725" spans="1:7" x14ac:dyDescent="0.25">
      <c r="A725">
        <v>-1220486400</v>
      </c>
      <c r="B725">
        <v>5.84</v>
      </c>
      <c r="C725">
        <v>5.84</v>
      </c>
      <c r="D725">
        <v>5.84</v>
      </c>
      <c r="E725">
        <v>5.84</v>
      </c>
      <c r="F725" t="s">
        <v>12</v>
      </c>
      <c r="G725" t="s">
        <v>12</v>
      </c>
    </row>
    <row r="726" spans="1:7" x14ac:dyDescent="0.25">
      <c r="A726">
        <v>-1217808000</v>
      </c>
      <c r="B726">
        <v>6.37</v>
      </c>
      <c r="C726">
        <v>6.37</v>
      </c>
      <c r="D726">
        <v>6.37</v>
      </c>
      <c r="E726">
        <v>6.37</v>
      </c>
      <c r="F726" t="s">
        <v>12</v>
      </c>
      <c r="G726" t="s">
        <v>12</v>
      </c>
    </row>
    <row r="727" spans="1:7" x14ac:dyDescent="0.25">
      <c r="A727">
        <v>-1215216000</v>
      </c>
      <c r="B727">
        <v>6.49</v>
      </c>
      <c r="C727">
        <v>6.49</v>
      </c>
      <c r="D727">
        <v>6.49</v>
      </c>
      <c r="E727">
        <v>6.49</v>
      </c>
      <c r="F727" t="s">
        <v>12</v>
      </c>
      <c r="G727" t="s">
        <v>12</v>
      </c>
    </row>
    <row r="728" spans="1:7" x14ac:dyDescent="0.25">
      <c r="A728">
        <v>-1212537600</v>
      </c>
      <c r="B728">
        <v>6.19</v>
      </c>
      <c r="C728">
        <v>6.19</v>
      </c>
      <c r="D728">
        <v>6.19</v>
      </c>
      <c r="E728">
        <v>6.19</v>
      </c>
      <c r="F728" t="s">
        <v>12</v>
      </c>
      <c r="G728" t="s">
        <v>12</v>
      </c>
    </row>
    <row r="729" spans="1:7" x14ac:dyDescent="0.25">
      <c r="A729">
        <v>-1209859200</v>
      </c>
      <c r="B729">
        <v>6.28</v>
      </c>
      <c r="C729">
        <v>6.28</v>
      </c>
      <c r="D729">
        <v>6.28</v>
      </c>
      <c r="E729">
        <v>6.28</v>
      </c>
      <c r="F729" t="s">
        <v>12</v>
      </c>
      <c r="G729" t="s">
        <v>12</v>
      </c>
    </row>
    <row r="730" spans="1:7" x14ac:dyDescent="0.25">
      <c r="A730">
        <v>-1207267200</v>
      </c>
      <c r="B730">
        <v>7.27</v>
      </c>
      <c r="C730">
        <v>7.27</v>
      </c>
      <c r="D730">
        <v>7.27</v>
      </c>
      <c r="E730">
        <v>7.27</v>
      </c>
      <c r="F730" t="s">
        <v>12</v>
      </c>
      <c r="G730" t="s">
        <v>12</v>
      </c>
    </row>
    <row r="731" spans="1:7" x14ac:dyDescent="0.25">
      <c r="A731">
        <v>-1204588800</v>
      </c>
      <c r="B731">
        <v>8.26</v>
      </c>
      <c r="C731">
        <v>8.26</v>
      </c>
      <c r="D731">
        <v>8.26</v>
      </c>
      <c r="E731">
        <v>8.26</v>
      </c>
      <c r="F731" t="s">
        <v>12</v>
      </c>
      <c r="G731" t="s">
        <v>12</v>
      </c>
    </row>
    <row r="732" spans="1:7" x14ac:dyDescent="0.25">
      <c r="A732">
        <v>-1201996800</v>
      </c>
      <c r="B732">
        <v>8.02</v>
      </c>
      <c r="C732">
        <v>8.02</v>
      </c>
      <c r="D732">
        <v>8.02</v>
      </c>
      <c r="E732">
        <v>8.02</v>
      </c>
      <c r="F732" t="s">
        <v>12</v>
      </c>
      <c r="G732" t="s">
        <v>12</v>
      </c>
    </row>
    <row r="733" spans="1:7" x14ac:dyDescent="0.25">
      <c r="A733">
        <v>-1199318400</v>
      </c>
      <c r="B733">
        <v>9.7200000000000006</v>
      </c>
      <c r="C733">
        <v>9.7200000000000006</v>
      </c>
      <c r="D733">
        <v>9.7200000000000006</v>
      </c>
      <c r="E733">
        <v>9.7200000000000006</v>
      </c>
      <c r="F733" t="s">
        <v>12</v>
      </c>
      <c r="G733" t="s">
        <v>12</v>
      </c>
    </row>
    <row r="734" spans="1:7" x14ac:dyDescent="0.25">
      <c r="A734">
        <v>-1196640000</v>
      </c>
      <c r="B734">
        <v>9.56</v>
      </c>
      <c r="C734">
        <v>9.56</v>
      </c>
      <c r="D734">
        <v>9.56</v>
      </c>
      <c r="E734">
        <v>9.56</v>
      </c>
      <c r="F734" t="s">
        <v>12</v>
      </c>
      <c r="G734" t="s">
        <v>12</v>
      </c>
    </row>
    <row r="735" spans="1:7" x14ac:dyDescent="0.25">
      <c r="A735">
        <v>-1194134400</v>
      </c>
      <c r="B735">
        <v>9.32</v>
      </c>
      <c r="C735">
        <v>9.32</v>
      </c>
      <c r="D735">
        <v>9.32</v>
      </c>
      <c r="E735">
        <v>9.32</v>
      </c>
      <c r="F735" t="s">
        <v>12</v>
      </c>
      <c r="G735" t="s">
        <v>12</v>
      </c>
    </row>
    <row r="736" spans="1:7" x14ac:dyDescent="0.25">
      <c r="A736">
        <v>-1191456000</v>
      </c>
      <c r="B736">
        <v>8.9600000000000009</v>
      </c>
      <c r="C736">
        <v>8.9600000000000009</v>
      </c>
      <c r="D736">
        <v>8.9600000000000009</v>
      </c>
      <c r="E736">
        <v>8.9600000000000009</v>
      </c>
      <c r="F736" t="s">
        <v>12</v>
      </c>
      <c r="G736" t="s">
        <v>12</v>
      </c>
    </row>
    <row r="737" spans="1:7" x14ac:dyDescent="0.25">
      <c r="A737">
        <v>-1188864000</v>
      </c>
      <c r="B737">
        <v>11.36</v>
      </c>
      <c r="C737">
        <v>11.36</v>
      </c>
      <c r="D737">
        <v>11.36</v>
      </c>
      <c r="E737">
        <v>11.36</v>
      </c>
      <c r="F737" t="s">
        <v>12</v>
      </c>
      <c r="G737" t="s">
        <v>12</v>
      </c>
    </row>
    <row r="738" spans="1:7" x14ac:dyDescent="0.25">
      <c r="A738">
        <v>-1186185600</v>
      </c>
      <c r="B738">
        <v>12.46</v>
      </c>
      <c r="C738">
        <v>12.46</v>
      </c>
      <c r="D738">
        <v>12.46</v>
      </c>
      <c r="E738">
        <v>12.46</v>
      </c>
      <c r="F738" t="s">
        <v>12</v>
      </c>
      <c r="G738" t="s">
        <v>12</v>
      </c>
    </row>
    <row r="739" spans="1:7" x14ac:dyDescent="0.25">
      <c r="A739">
        <v>-1183593600</v>
      </c>
      <c r="B739">
        <v>13.84</v>
      </c>
      <c r="C739">
        <v>13.84</v>
      </c>
      <c r="D739">
        <v>13.84</v>
      </c>
      <c r="E739">
        <v>13.84</v>
      </c>
      <c r="F739" t="s">
        <v>12</v>
      </c>
      <c r="G739" t="s">
        <v>12</v>
      </c>
    </row>
    <row r="740" spans="1:7" x14ac:dyDescent="0.25">
      <c r="A740">
        <v>-1180915200</v>
      </c>
      <c r="B740">
        <v>12.64</v>
      </c>
      <c r="C740">
        <v>12.64</v>
      </c>
      <c r="D740">
        <v>12.64</v>
      </c>
      <c r="E740">
        <v>12.64</v>
      </c>
      <c r="F740" t="s">
        <v>12</v>
      </c>
      <c r="G740" t="s">
        <v>12</v>
      </c>
    </row>
    <row r="741" spans="1:7" x14ac:dyDescent="0.25">
      <c r="A741">
        <v>-1178236800</v>
      </c>
      <c r="B741">
        <v>8.06</v>
      </c>
      <c r="C741">
        <v>8.06</v>
      </c>
      <c r="D741">
        <v>8.06</v>
      </c>
      <c r="E741">
        <v>8.06</v>
      </c>
      <c r="F741" t="s">
        <v>12</v>
      </c>
      <c r="G741" t="s">
        <v>12</v>
      </c>
    </row>
    <row r="742" spans="1:7" x14ac:dyDescent="0.25">
      <c r="A742">
        <v>-1175644800</v>
      </c>
      <c r="B742">
        <v>7.02</v>
      </c>
      <c r="C742">
        <v>7.02</v>
      </c>
      <c r="D742">
        <v>7.02</v>
      </c>
      <c r="E742">
        <v>7.02</v>
      </c>
      <c r="F742" t="s">
        <v>12</v>
      </c>
      <c r="G742" t="s">
        <v>12</v>
      </c>
    </row>
    <row r="743" spans="1:7" x14ac:dyDescent="0.25">
      <c r="A743">
        <v>-1172966400</v>
      </c>
      <c r="B743">
        <v>7.77</v>
      </c>
      <c r="C743">
        <v>7.77</v>
      </c>
      <c r="D743">
        <v>7.77</v>
      </c>
      <c r="E743">
        <v>7.77</v>
      </c>
      <c r="F743" t="s">
        <v>12</v>
      </c>
      <c r="G743" t="s">
        <v>12</v>
      </c>
    </row>
    <row r="744" spans="1:7" x14ac:dyDescent="0.25">
      <c r="A744">
        <v>-1170374400</v>
      </c>
      <c r="B744">
        <v>7.47</v>
      </c>
      <c r="C744">
        <v>7.47</v>
      </c>
      <c r="D744">
        <v>7.47</v>
      </c>
      <c r="E744">
        <v>7.47</v>
      </c>
      <c r="F744" t="s">
        <v>12</v>
      </c>
      <c r="G744" t="s">
        <v>12</v>
      </c>
    </row>
    <row r="745" spans="1:7" x14ac:dyDescent="0.25">
      <c r="A745">
        <v>-1167696000</v>
      </c>
      <c r="B745">
        <v>7.33</v>
      </c>
      <c r="C745">
        <v>7.33</v>
      </c>
      <c r="D745">
        <v>7.33</v>
      </c>
      <c r="E745">
        <v>7.33</v>
      </c>
      <c r="F745" t="s">
        <v>12</v>
      </c>
      <c r="G745" t="s">
        <v>12</v>
      </c>
    </row>
    <row r="746" spans="1:7" x14ac:dyDescent="0.25">
      <c r="A746">
        <v>-1165017600</v>
      </c>
      <c r="B746">
        <v>6.98</v>
      </c>
      <c r="C746">
        <v>6.98</v>
      </c>
      <c r="D746">
        <v>6.98</v>
      </c>
      <c r="E746">
        <v>6.98</v>
      </c>
      <c r="F746" t="s">
        <v>12</v>
      </c>
      <c r="G746" t="s">
        <v>12</v>
      </c>
    </row>
    <row r="747" spans="1:7" x14ac:dyDescent="0.25">
      <c r="A747">
        <v>-1162598400</v>
      </c>
      <c r="B747">
        <v>7.84</v>
      </c>
      <c r="C747">
        <v>7.84</v>
      </c>
      <c r="D747">
        <v>7.84</v>
      </c>
      <c r="E747">
        <v>7.84</v>
      </c>
      <c r="F747" t="s">
        <v>12</v>
      </c>
      <c r="G747" t="s">
        <v>12</v>
      </c>
    </row>
    <row r="748" spans="1:7" x14ac:dyDescent="0.25">
      <c r="A748">
        <v>-1159920000</v>
      </c>
      <c r="B748">
        <v>7.78</v>
      </c>
      <c r="C748">
        <v>7.78</v>
      </c>
      <c r="D748">
        <v>7.78</v>
      </c>
      <c r="E748">
        <v>7.78</v>
      </c>
      <c r="F748" t="s">
        <v>12</v>
      </c>
      <c r="G748" t="s">
        <v>12</v>
      </c>
    </row>
    <row r="749" spans="1:7" x14ac:dyDescent="0.25">
      <c r="A749">
        <v>-1157328000</v>
      </c>
      <c r="B749">
        <v>6.97</v>
      </c>
      <c r="C749">
        <v>6.97</v>
      </c>
      <c r="D749">
        <v>6.97</v>
      </c>
      <c r="E749">
        <v>6.97</v>
      </c>
      <c r="F749" t="s">
        <v>12</v>
      </c>
      <c r="G749" t="s">
        <v>12</v>
      </c>
    </row>
    <row r="750" spans="1:7" x14ac:dyDescent="0.25">
      <c r="A750">
        <v>-1154649600</v>
      </c>
      <c r="B750">
        <v>5.36</v>
      </c>
      <c r="C750">
        <v>5.36</v>
      </c>
      <c r="D750">
        <v>5.36</v>
      </c>
      <c r="E750">
        <v>5.36</v>
      </c>
      <c r="F750" t="s">
        <v>12</v>
      </c>
      <c r="G750" t="s">
        <v>12</v>
      </c>
    </row>
    <row r="751" spans="1:7" x14ac:dyDescent="0.25">
      <c r="A751">
        <v>-1152057600</v>
      </c>
      <c r="B751">
        <v>4.5199999999999996</v>
      </c>
      <c r="C751">
        <v>4.5199999999999996</v>
      </c>
      <c r="D751">
        <v>4.5199999999999996</v>
      </c>
      <c r="E751">
        <v>4.5199999999999996</v>
      </c>
      <c r="F751" t="s">
        <v>12</v>
      </c>
      <c r="G751" t="s">
        <v>12</v>
      </c>
    </row>
    <row r="752" spans="1:7" x14ac:dyDescent="0.25">
      <c r="A752">
        <v>-1149379200</v>
      </c>
      <c r="B752">
        <v>4.1399999999999997</v>
      </c>
      <c r="C752">
        <v>4.1399999999999997</v>
      </c>
      <c r="D752">
        <v>4.1399999999999997</v>
      </c>
      <c r="E752">
        <v>4.1399999999999997</v>
      </c>
      <c r="F752" t="s">
        <v>12</v>
      </c>
      <c r="G752" t="s">
        <v>12</v>
      </c>
    </row>
    <row r="753" spans="1:7" x14ac:dyDescent="0.25">
      <c r="A753">
        <v>-1146700800</v>
      </c>
      <c r="B753">
        <v>4.3099999999999996</v>
      </c>
      <c r="C753">
        <v>4.3099999999999996</v>
      </c>
      <c r="D753">
        <v>4.3099999999999996</v>
      </c>
      <c r="E753">
        <v>4.3099999999999996</v>
      </c>
      <c r="F753" t="s">
        <v>12</v>
      </c>
      <c r="G753" t="s">
        <v>12</v>
      </c>
    </row>
    <row r="754" spans="1:7" x14ac:dyDescent="0.25">
      <c r="A754">
        <v>-1144108800</v>
      </c>
      <c r="B754">
        <v>4.3</v>
      </c>
      <c r="C754">
        <v>4.3</v>
      </c>
      <c r="D754">
        <v>4.3</v>
      </c>
      <c r="E754">
        <v>4.3</v>
      </c>
      <c r="F754" t="s">
        <v>12</v>
      </c>
      <c r="G754" t="s">
        <v>12</v>
      </c>
    </row>
    <row r="755" spans="1:7" x14ac:dyDescent="0.25">
      <c r="A755">
        <v>-1141430400</v>
      </c>
      <c r="B755">
        <v>4.71</v>
      </c>
      <c r="C755">
        <v>4.71</v>
      </c>
      <c r="D755">
        <v>4.71</v>
      </c>
      <c r="E755">
        <v>4.71</v>
      </c>
      <c r="F755" t="s">
        <v>12</v>
      </c>
      <c r="G755" t="s">
        <v>12</v>
      </c>
    </row>
    <row r="756" spans="1:7" x14ac:dyDescent="0.25">
      <c r="A756">
        <v>-1138838400</v>
      </c>
      <c r="B756">
        <v>4.55</v>
      </c>
      <c r="C756">
        <v>4.55</v>
      </c>
      <c r="D756">
        <v>4.55</v>
      </c>
      <c r="E756">
        <v>4.55</v>
      </c>
      <c r="F756" t="s">
        <v>12</v>
      </c>
      <c r="G756" t="s">
        <v>12</v>
      </c>
    </row>
    <row r="757" spans="1:7" x14ac:dyDescent="0.25">
      <c r="A757">
        <v>-1136160000</v>
      </c>
      <c r="B757">
        <v>4.41</v>
      </c>
      <c r="C757">
        <v>4.41</v>
      </c>
      <c r="D757">
        <v>4.41</v>
      </c>
      <c r="E757">
        <v>4.41</v>
      </c>
      <c r="F757" t="s">
        <v>12</v>
      </c>
      <c r="G757" t="s">
        <v>12</v>
      </c>
    </row>
    <row r="758" spans="1:7" x14ac:dyDescent="0.25">
      <c r="A758">
        <v>-1133481600</v>
      </c>
      <c r="B758">
        <v>4.18</v>
      </c>
      <c r="C758">
        <v>4.18</v>
      </c>
      <c r="D758">
        <v>4.18</v>
      </c>
      <c r="E758">
        <v>4.18</v>
      </c>
      <c r="F758" t="s">
        <v>12</v>
      </c>
      <c r="G758" t="s">
        <v>12</v>
      </c>
    </row>
    <row r="759" spans="1:7" x14ac:dyDescent="0.25">
      <c r="A759">
        <v>-1131062400</v>
      </c>
      <c r="B759">
        <v>3.9</v>
      </c>
      <c r="C759">
        <v>3.9</v>
      </c>
      <c r="D759">
        <v>3.9</v>
      </c>
      <c r="E759">
        <v>3.9</v>
      </c>
      <c r="F759" t="s">
        <v>12</v>
      </c>
      <c r="G759" t="s">
        <v>12</v>
      </c>
    </row>
    <row r="760" spans="1:7" x14ac:dyDescent="0.25">
      <c r="A760">
        <v>-1128384000</v>
      </c>
      <c r="B760">
        <v>4.12</v>
      </c>
      <c r="C760">
        <v>4.12</v>
      </c>
      <c r="D760">
        <v>4.12</v>
      </c>
      <c r="E760">
        <v>4.12</v>
      </c>
      <c r="F760" t="s">
        <v>12</v>
      </c>
      <c r="G760" t="s">
        <v>12</v>
      </c>
    </row>
    <row r="761" spans="1:7" x14ac:dyDescent="0.25">
      <c r="A761">
        <v>-1125792000</v>
      </c>
      <c r="B761">
        <v>4.0599999999999996</v>
      </c>
      <c r="C761">
        <v>4.0599999999999996</v>
      </c>
      <c r="D761">
        <v>4.0599999999999996</v>
      </c>
      <c r="E761">
        <v>4.0599999999999996</v>
      </c>
      <c r="F761" t="s">
        <v>12</v>
      </c>
      <c r="G761" t="s">
        <v>12</v>
      </c>
    </row>
    <row r="762" spans="1:7" x14ac:dyDescent="0.25">
      <c r="A762">
        <v>-1123113600</v>
      </c>
      <c r="B762">
        <v>4.53</v>
      </c>
      <c r="C762">
        <v>4.53</v>
      </c>
      <c r="D762">
        <v>4.53</v>
      </c>
      <c r="E762">
        <v>4.53</v>
      </c>
      <c r="F762" t="s">
        <v>12</v>
      </c>
      <c r="G762" t="s">
        <v>12</v>
      </c>
    </row>
    <row r="763" spans="1:7" x14ac:dyDescent="0.25">
      <c r="A763">
        <v>-1120521600</v>
      </c>
      <c r="B763">
        <v>4.4800000000000004</v>
      </c>
      <c r="C763">
        <v>4.4800000000000004</v>
      </c>
      <c r="D763">
        <v>4.4800000000000004</v>
      </c>
      <c r="E763">
        <v>4.4800000000000004</v>
      </c>
      <c r="F763" t="s">
        <v>12</v>
      </c>
      <c r="G763" t="s">
        <v>12</v>
      </c>
    </row>
    <row r="764" spans="1:7" x14ac:dyDescent="0.25">
      <c r="A764">
        <v>-1117843200</v>
      </c>
      <c r="B764">
        <v>4.71</v>
      </c>
      <c r="C764">
        <v>4.71</v>
      </c>
      <c r="D764">
        <v>4.71</v>
      </c>
      <c r="E764">
        <v>4.71</v>
      </c>
      <c r="F764" t="s">
        <v>12</v>
      </c>
      <c r="G764" t="s">
        <v>12</v>
      </c>
    </row>
    <row r="765" spans="1:7" x14ac:dyDescent="0.25">
      <c r="A765">
        <v>-1115164800</v>
      </c>
      <c r="B765">
        <v>4.91</v>
      </c>
      <c r="C765">
        <v>4.91</v>
      </c>
      <c r="D765">
        <v>4.91</v>
      </c>
      <c r="E765">
        <v>4.91</v>
      </c>
      <c r="F765" t="s">
        <v>12</v>
      </c>
      <c r="G765" t="s">
        <v>12</v>
      </c>
    </row>
    <row r="766" spans="1:7" x14ac:dyDescent="0.25">
      <c r="A766">
        <v>-1112572800</v>
      </c>
      <c r="B766">
        <v>5.04</v>
      </c>
      <c r="C766">
        <v>5.04</v>
      </c>
      <c r="D766">
        <v>5.04</v>
      </c>
      <c r="E766">
        <v>5.04</v>
      </c>
      <c r="F766" t="s">
        <v>12</v>
      </c>
      <c r="G766" t="s">
        <v>12</v>
      </c>
    </row>
    <row r="767" spans="1:7" x14ac:dyDescent="0.25">
      <c r="A767">
        <v>-1109894400</v>
      </c>
      <c r="B767">
        <v>5.01</v>
      </c>
      <c r="C767">
        <v>5.01</v>
      </c>
      <c r="D767">
        <v>5.01</v>
      </c>
      <c r="E767">
        <v>5.01</v>
      </c>
      <c r="F767" t="s">
        <v>12</v>
      </c>
      <c r="G767" t="s">
        <v>12</v>
      </c>
    </row>
    <row r="768" spans="1:7" x14ac:dyDescent="0.25">
      <c r="A768">
        <v>-1107302400</v>
      </c>
      <c r="B768">
        <v>4.88</v>
      </c>
      <c r="C768">
        <v>4.88</v>
      </c>
      <c r="D768">
        <v>4.88</v>
      </c>
      <c r="E768">
        <v>4.88</v>
      </c>
      <c r="F768" t="s">
        <v>12</v>
      </c>
      <c r="G768" t="s">
        <v>12</v>
      </c>
    </row>
    <row r="769" spans="1:7" x14ac:dyDescent="0.25">
      <c r="A769">
        <v>-1104624000</v>
      </c>
      <c r="B769">
        <v>4.8600000000000003</v>
      </c>
      <c r="C769">
        <v>4.8600000000000003</v>
      </c>
      <c r="D769">
        <v>4.8600000000000003</v>
      </c>
      <c r="E769">
        <v>4.8600000000000003</v>
      </c>
      <c r="F769" t="s">
        <v>12</v>
      </c>
      <c r="G769" t="s">
        <v>12</v>
      </c>
    </row>
    <row r="770" spans="1:7" x14ac:dyDescent="0.25">
      <c r="A770">
        <v>-1101945600</v>
      </c>
      <c r="B770">
        <v>4.8600000000000003</v>
      </c>
      <c r="C770">
        <v>4.8600000000000003</v>
      </c>
      <c r="D770">
        <v>4.8600000000000003</v>
      </c>
      <c r="E770">
        <v>4.8600000000000003</v>
      </c>
      <c r="F770" t="s">
        <v>12</v>
      </c>
      <c r="G770" t="s">
        <v>12</v>
      </c>
    </row>
    <row r="771" spans="1:7" x14ac:dyDescent="0.25">
      <c r="A771">
        <v>-1099526400</v>
      </c>
      <c r="B771">
        <v>5.01</v>
      </c>
      <c r="C771">
        <v>5.01</v>
      </c>
      <c r="D771">
        <v>5.01</v>
      </c>
      <c r="E771">
        <v>5.01</v>
      </c>
      <c r="F771" t="s">
        <v>12</v>
      </c>
      <c r="G771" t="s">
        <v>12</v>
      </c>
    </row>
    <row r="772" spans="1:7" x14ac:dyDescent="0.25">
      <c r="A772">
        <v>-1096848000</v>
      </c>
      <c r="B772">
        <v>5.35</v>
      </c>
      <c r="C772">
        <v>5.35</v>
      </c>
      <c r="D772">
        <v>5.35</v>
      </c>
      <c r="E772">
        <v>5.35</v>
      </c>
      <c r="F772" t="s">
        <v>12</v>
      </c>
      <c r="G772" t="s">
        <v>12</v>
      </c>
    </row>
    <row r="773" spans="1:7" x14ac:dyDescent="0.25">
      <c r="A773">
        <v>-1094256000</v>
      </c>
      <c r="B773">
        <v>4.9400000000000004</v>
      </c>
      <c r="C773">
        <v>4.9400000000000004</v>
      </c>
      <c r="D773">
        <v>4.9400000000000004</v>
      </c>
      <c r="E773">
        <v>4.9400000000000004</v>
      </c>
      <c r="F773" t="s">
        <v>12</v>
      </c>
      <c r="G773" t="s">
        <v>12</v>
      </c>
    </row>
    <row r="774" spans="1:7" x14ac:dyDescent="0.25">
      <c r="A774">
        <v>-1091577600</v>
      </c>
      <c r="B774">
        <v>4.55</v>
      </c>
      <c r="C774">
        <v>4.55</v>
      </c>
      <c r="D774">
        <v>4.55</v>
      </c>
      <c r="E774">
        <v>4.55</v>
      </c>
      <c r="F774" t="s">
        <v>12</v>
      </c>
      <c r="G774" t="s">
        <v>12</v>
      </c>
    </row>
    <row r="775" spans="1:7" x14ac:dyDescent="0.25">
      <c r="A775">
        <v>-1088985600</v>
      </c>
      <c r="B775">
        <v>4.3499999999999996</v>
      </c>
      <c r="C775">
        <v>4.3499999999999996</v>
      </c>
      <c r="D775">
        <v>4.3499999999999996</v>
      </c>
      <c r="E775">
        <v>4.3499999999999996</v>
      </c>
      <c r="F775" t="s">
        <v>12</v>
      </c>
      <c r="G775" t="s">
        <v>12</v>
      </c>
    </row>
    <row r="776" spans="1:7" x14ac:dyDescent="0.25">
      <c r="A776">
        <v>-1086307200</v>
      </c>
      <c r="B776">
        <v>4.13</v>
      </c>
      <c r="C776">
        <v>4.13</v>
      </c>
      <c r="D776">
        <v>4.13</v>
      </c>
      <c r="E776">
        <v>4.13</v>
      </c>
      <c r="F776" t="s">
        <v>12</v>
      </c>
      <c r="G776" t="s">
        <v>12</v>
      </c>
    </row>
    <row r="777" spans="1:7" x14ac:dyDescent="0.25">
      <c r="A777">
        <v>-1083628800</v>
      </c>
      <c r="B777">
        <v>3.87</v>
      </c>
      <c r="C777">
        <v>3.87</v>
      </c>
      <c r="D777">
        <v>3.87</v>
      </c>
      <c r="E777">
        <v>3.87</v>
      </c>
      <c r="F777" t="s">
        <v>12</v>
      </c>
      <c r="G777" t="s">
        <v>12</v>
      </c>
    </row>
    <row r="778" spans="1:7" x14ac:dyDescent="0.25">
      <c r="A778">
        <v>-1081036800</v>
      </c>
      <c r="B778">
        <v>3.79</v>
      </c>
      <c r="C778">
        <v>3.79</v>
      </c>
      <c r="D778">
        <v>3.79</v>
      </c>
      <c r="E778">
        <v>3.79</v>
      </c>
      <c r="F778" t="s">
        <v>12</v>
      </c>
      <c r="G778" t="s">
        <v>12</v>
      </c>
    </row>
    <row r="779" spans="1:7" x14ac:dyDescent="0.25">
      <c r="A779">
        <v>-1078358400</v>
      </c>
      <c r="B779">
        <v>3.78</v>
      </c>
      <c r="C779">
        <v>3.78</v>
      </c>
      <c r="D779">
        <v>3.78</v>
      </c>
      <c r="E779">
        <v>3.78</v>
      </c>
      <c r="F779" t="s">
        <v>12</v>
      </c>
      <c r="G779" t="s">
        <v>12</v>
      </c>
    </row>
    <row r="780" spans="1:7" x14ac:dyDescent="0.25">
      <c r="A780">
        <v>-1075766400</v>
      </c>
      <c r="B780">
        <v>3.53</v>
      </c>
      <c r="C780">
        <v>3.53</v>
      </c>
      <c r="D780">
        <v>3.53</v>
      </c>
      <c r="E780">
        <v>3.53</v>
      </c>
      <c r="F780" t="s">
        <v>12</v>
      </c>
      <c r="G780" t="s">
        <v>12</v>
      </c>
    </row>
    <row r="781" spans="1:7" x14ac:dyDescent="0.25">
      <c r="A781">
        <v>-1073088000</v>
      </c>
      <c r="B781">
        <v>3.6</v>
      </c>
      <c r="C781">
        <v>3.6</v>
      </c>
      <c r="D781">
        <v>3.6</v>
      </c>
      <c r="E781">
        <v>3.6</v>
      </c>
      <c r="F781" t="s">
        <v>12</v>
      </c>
      <c r="G781" t="s">
        <v>12</v>
      </c>
    </row>
    <row r="782" spans="1:7" x14ac:dyDescent="0.25">
      <c r="A782">
        <v>-1070409600</v>
      </c>
      <c r="B782">
        <v>3.49</v>
      </c>
      <c r="C782">
        <v>3.49</v>
      </c>
      <c r="D782">
        <v>3.49</v>
      </c>
      <c r="E782">
        <v>3.49</v>
      </c>
      <c r="F782" t="s">
        <v>12</v>
      </c>
      <c r="G782" t="s">
        <v>12</v>
      </c>
    </row>
    <row r="783" spans="1:7" x14ac:dyDescent="0.25">
      <c r="A783">
        <v>-1067904000</v>
      </c>
      <c r="B783">
        <v>3.37</v>
      </c>
      <c r="C783">
        <v>3.37</v>
      </c>
      <c r="D783">
        <v>3.37</v>
      </c>
      <c r="E783">
        <v>3.37</v>
      </c>
      <c r="F783" t="s">
        <v>12</v>
      </c>
      <c r="G783" t="s">
        <v>12</v>
      </c>
    </row>
    <row r="784" spans="1:7" x14ac:dyDescent="0.25">
      <c r="A784">
        <v>-1065225600</v>
      </c>
      <c r="B784">
        <v>3.36</v>
      </c>
      <c r="C784">
        <v>3.36</v>
      </c>
      <c r="D784">
        <v>3.36</v>
      </c>
      <c r="E784">
        <v>3.36</v>
      </c>
      <c r="F784" t="s">
        <v>12</v>
      </c>
      <c r="G784" t="s">
        <v>12</v>
      </c>
    </row>
    <row r="785" spans="1:7" x14ac:dyDescent="0.25">
      <c r="A785">
        <v>-1062633600</v>
      </c>
      <c r="B785">
        <v>3.47</v>
      </c>
      <c r="C785">
        <v>3.47</v>
      </c>
      <c r="D785">
        <v>3.47</v>
      </c>
      <c r="E785">
        <v>3.47</v>
      </c>
      <c r="F785" t="s">
        <v>12</v>
      </c>
      <c r="G785" t="s">
        <v>12</v>
      </c>
    </row>
    <row r="786" spans="1:7" x14ac:dyDescent="0.25">
      <c r="A786">
        <v>-1059955200</v>
      </c>
      <c r="B786">
        <v>3.79</v>
      </c>
      <c r="C786">
        <v>3.79</v>
      </c>
      <c r="D786">
        <v>3.79</v>
      </c>
      <c r="E786">
        <v>3.79</v>
      </c>
      <c r="F786" t="s">
        <v>12</v>
      </c>
      <c r="G786" t="s">
        <v>12</v>
      </c>
    </row>
    <row r="787" spans="1:7" x14ac:dyDescent="0.25">
      <c r="A787">
        <v>-1057363200</v>
      </c>
      <c r="B787">
        <v>3.74</v>
      </c>
      <c r="C787">
        <v>3.74</v>
      </c>
      <c r="D787">
        <v>3.74</v>
      </c>
      <c r="E787">
        <v>3.74</v>
      </c>
      <c r="F787" t="s">
        <v>12</v>
      </c>
      <c r="G787" t="s">
        <v>12</v>
      </c>
    </row>
    <row r="788" spans="1:7" x14ac:dyDescent="0.25">
      <c r="A788">
        <v>-1054684800</v>
      </c>
      <c r="B788">
        <v>3.66</v>
      </c>
      <c r="C788">
        <v>3.66</v>
      </c>
      <c r="D788">
        <v>3.66</v>
      </c>
      <c r="E788">
        <v>3.66</v>
      </c>
      <c r="F788" t="s">
        <v>12</v>
      </c>
      <c r="G788" t="s">
        <v>12</v>
      </c>
    </row>
    <row r="789" spans="1:7" x14ac:dyDescent="0.25">
      <c r="A789">
        <v>-1052006400</v>
      </c>
      <c r="B789">
        <v>3.72</v>
      </c>
      <c r="C789">
        <v>3.72</v>
      </c>
      <c r="D789">
        <v>3.72</v>
      </c>
      <c r="E789">
        <v>3.72</v>
      </c>
      <c r="F789" t="s">
        <v>12</v>
      </c>
      <c r="G789" t="s">
        <v>12</v>
      </c>
    </row>
    <row r="790" spans="1:7" x14ac:dyDescent="0.25">
      <c r="A790">
        <v>-1049414400</v>
      </c>
      <c r="B790">
        <v>3.8</v>
      </c>
      <c r="C790">
        <v>3.8</v>
      </c>
      <c r="D790">
        <v>3.8</v>
      </c>
      <c r="E790">
        <v>3.8</v>
      </c>
      <c r="F790" t="s">
        <v>12</v>
      </c>
      <c r="G790" t="s">
        <v>12</v>
      </c>
    </row>
    <row r="791" spans="1:7" x14ac:dyDescent="0.25">
      <c r="A791">
        <v>-1046736000</v>
      </c>
      <c r="B791">
        <v>3.83</v>
      </c>
      <c r="C791">
        <v>3.83</v>
      </c>
      <c r="D791">
        <v>3.83</v>
      </c>
      <c r="E791">
        <v>3.83</v>
      </c>
      <c r="F791" t="s">
        <v>12</v>
      </c>
      <c r="G791" t="s">
        <v>12</v>
      </c>
    </row>
    <row r="792" spans="1:7" x14ac:dyDescent="0.25">
      <c r="A792">
        <v>-1044144000</v>
      </c>
      <c r="B792">
        <v>3.94</v>
      </c>
      <c r="C792">
        <v>3.94</v>
      </c>
      <c r="D792">
        <v>3.94</v>
      </c>
      <c r="E792">
        <v>3.94</v>
      </c>
      <c r="F792" t="s">
        <v>12</v>
      </c>
      <c r="G792" t="s">
        <v>12</v>
      </c>
    </row>
    <row r="793" spans="1:7" x14ac:dyDescent="0.25">
      <c r="A793">
        <v>-1041465600</v>
      </c>
      <c r="B793">
        <v>4.22</v>
      </c>
      <c r="C793">
        <v>4.22</v>
      </c>
      <c r="D793">
        <v>4.22</v>
      </c>
      <c r="E793">
        <v>4.22</v>
      </c>
      <c r="F793" t="s">
        <v>12</v>
      </c>
      <c r="G793" t="s">
        <v>12</v>
      </c>
    </row>
    <row r="794" spans="1:7" x14ac:dyDescent="0.25">
      <c r="A794">
        <v>-1038787200</v>
      </c>
      <c r="B794">
        <v>4.1500000000000004</v>
      </c>
      <c r="C794">
        <v>4.1500000000000004</v>
      </c>
      <c r="D794">
        <v>4.1500000000000004</v>
      </c>
      <c r="E794">
        <v>4.1500000000000004</v>
      </c>
      <c r="F794" t="s">
        <v>12</v>
      </c>
      <c r="G794" t="s">
        <v>12</v>
      </c>
    </row>
    <row r="795" spans="1:7" x14ac:dyDescent="0.25">
      <c r="A795">
        <v>-1036368000</v>
      </c>
      <c r="B795">
        <v>4.09</v>
      </c>
      <c r="C795">
        <v>4.09</v>
      </c>
      <c r="D795">
        <v>4.09</v>
      </c>
      <c r="E795">
        <v>4.09</v>
      </c>
      <c r="F795" t="s">
        <v>12</v>
      </c>
      <c r="G795" t="s">
        <v>12</v>
      </c>
    </row>
    <row r="796" spans="1:7" x14ac:dyDescent="0.25">
      <c r="A796">
        <v>-1033689600</v>
      </c>
      <c r="B796">
        <v>4.1500000000000004</v>
      </c>
      <c r="C796">
        <v>4.1500000000000004</v>
      </c>
      <c r="D796">
        <v>4.1500000000000004</v>
      </c>
      <c r="E796">
        <v>4.1500000000000004</v>
      </c>
      <c r="F796" t="s">
        <v>12</v>
      </c>
      <c r="G796" t="s">
        <v>12</v>
      </c>
    </row>
    <row r="797" spans="1:7" x14ac:dyDescent="0.25">
      <c r="A797">
        <v>-1031097600</v>
      </c>
      <c r="B797">
        <v>4.59</v>
      </c>
      <c r="C797">
        <v>4.59</v>
      </c>
      <c r="D797">
        <v>4.59</v>
      </c>
      <c r="E797">
        <v>4.59</v>
      </c>
      <c r="F797" t="s">
        <v>12</v>
      </c>
      <c r="G797" t="s">
        <v>12</v>
      </c>
    </row>
    <row r="798" spans="1:7" x14ac:dyDescent="0.25">
      <c r="A798">
        <v>-1028419200</v>
      </c>
      <c r="B798">
        <v>4.9800000000000004</v>
      </c>
      <c r="C798">
        <v>4.9800000000000004</v>
      </c>
      <c r="D798">
        <v>4.9800000000000004</v>
      </c>
      <c r="E798">
        <v>4.9800000000000004</v>
      </c>
      <c r="F798" t="s">
        <v>12</v>
      </c>
      <c r="G798" t="s">
        <v>12</v>
      </c>
    </row>
    <row r="799" spans="1:7" x14ac:dyDescent="0.25">
      <c r="A799">
        <v>-1025827200</v>
      </c>
      <c r="B799">
        <v>5.37</v>
      </c>
      <c r="C799">
        <v>5.37</v>
      </c>
      <c r="D799">
        <v>5.37</v>
      </c>
      <c r="E799">
        <v>5.37</v>
      </c>
      <c r="F799" t="s">
        <v>12</v>
      </c>
      <c r="G799" t="s">
        <v>12</v>
      </c>
    </row>
    <row r="800" spans="1:7" x14ac:dyDescent="0.25">
      <c r="A800">
        <v>-1023148800</v>
      </c>
      <c r="B800">
        <v>4.93</v>
      </c>
      <c r="C800">
        <v>4.93</v>
      </c>
      <c r="D800">
        <v>4.93</v>
      </c>
      <c r="E800">
        <v>4.93</v>
      </c>
      <c r="F800" t="s">
        <v>12</v>
      </c>
      <c r="G800" t="s">
        <v>12</v>
      </c>
    </row>
    <row r="801" spans="1:7" x14ac:dyDescent="0.25">
      <c r="A801">
        <v>-1020470400</v>
      </c>
      <c r="B801">
        <v>4.74</v>
      </c>
      <c r="C801">
        <v>4.74</v>
      </c>
      <c r="D801">
        <v>4.74</v>
      </c>
      <c r="E801">
        <v>4.74</v>
      </c>
      <c r="F801" t="s">
        <v>12</v>
      </c>
      <c r="G801" t="s">
        <v>12</v>
      </c>
    </row>
    <row r="802" spans="1:7" x14ac:dyDescent="0.25">
      <c r="A802">
        <v>-1017878400</v>
      </c>
      <c r="B802">
        <v>5.36</v>
      </c>
      <c r="C802">
        <v>5.36</v>
      </c>
      <c r="D802">
        <v>5.36</v>
      </c>
      <c r="E802">
        <v>5.36</v>
      </c>
      <c r="F802" t="s">
        <v>12</v>
      </c>
      <c r="G802" t="s">
        <v>12</v>
      </c>
    </row>
    <row r="803" spans="1:7" x14ac:dyDescent="0.25">
      <c r="A803">
        <v>-1015200000</v>
      </c>
      <c r="B803">
        <v>6.35</v>
      </c>
      <c r="C803">
        <v>6.35</v>
      </c>
      <c r="D803">
        <v>6.35</v>
      </c>
      <c r="E803">
        <v>6.35</v>
      </c>
      <c r="F803" t="s">
        <v>12</v>
      </c>
      <c r="G803" t="s">
        <v>12</v>
      </c>
    </row>
    <row r="804" spans="1:7" x14ac:dyDescent="0.25">
      <c r="A804">
        <v>-1012608000</v>
      </c>
      <c r="B804">
        <v>7.05</v>
      </c>
      <c r="C804">
        <v>7.05</v>
      </c>
      <c r="D804">
        <v>7.05</v>
      </c>
      <c r="E804">
        <v>7.05</v>
      </c>
      <c r="F804" t="s">
        <v>12</v>
      </c>
      <c r="G804" t="s">
        <v>12</v>
      </c>
    </row>
    <row r="805" spans="1:7" x14ac:dyDescent="0.25">
      <c r="A805">
        <v>-1009929600</v>
      </c>
      <c r="B805">
        <v>7.26</v>
      </c>
      <c r="C805">
        <v>7.26</v>
      </c>
      <c r="D805">
        <v>7.26</v>
      </c>
      <c r="E805">
        <v>7.26</v>
      </c>
      <c r="F805" t="s">
        <v>12</v>
      </c>
      <c r="G805" t="s">
        <v>12</v>
      </c>
    </row>
    <row r="806" spans="1:7" x14ac:dyDescent="0.25">
      <c r="A806">
        <v>-1007251200</v>
      </c>
      <c r="B806">
        <v>7.01</v>
      </c>
      <c r="C806">
        <v>7.01</v>
      </c>
      <c r="D806">
        <v>7.01</v>
      </c>
      <c r="E806">
        <v>7.01</v>
      </c>
      <c r="F806" t="s">
        <v>12</v>
      </c>
      <c r="G806" t="s">
        <v>12</v>
      </c>
    </row>
    <row r="807" spans="1:7" x14ac:dyDescent="0.25">
      <c r="A807">
        <v>-1004832000</v>
      </c>
      <c r="B807">
        <v>7.13</v>
      </c>
      <c r="C807">
        <v>7.13</v>
      </c>
      <c r="D807">
        <v>7.13</v>
      </c>
      <c r="E807">
        <v>7.13</v>
      </c>
      <c r="F807" t="s">
        <v>12</v>
      </c>
      <c r="G807" t="s">
        <v>12</v>
      </c>
    </row>
    <row r="808" spans="1:7" x14ac:dyDescent="0.25">
      <c r="A808">
        <v>-1002153600</v>
      </c>
      <c r="B808">
        <v>7.57</v>
      </c>
      <c r="C808">
        <v>7.57</v>
      </c>
      <c r="D808">
        <v>7.57</v>
      </c>
      <c r="E808">
        <v>7.57</v>
      </c>
      <c r="F808" t="s">
        <v>12</v>
      </c>
      <c r="G808" t="s">
        <v>12</v>
      </c>
    </row>
    <row r="809" spans="1:7" x14ac:dyDescent="0.25">
      <c r="A809">
        <v>-999561600</v>
      </c>
      <c r="B809">
        <v>7.75</v>
      </c>
      <c r="C809">
        <v>7.75</v>
      </c>
      <c r="D809">
        <v>7.75</v>
      </c>
      <c r="E809">
        <v>7.75</v>
      </c>
      <c r="F809" t="s">
        <v>12</v>
      </c>
      <c r="G809" t="s">
        <v>12</v>
      </c>
    </row>
    <row r="810" spans="1:7" x14ac:dyDescent="0.25">
      <c r="A810">
        <v>-996883200</v>
      </c>
      <c r="B810">
        <v>7.55</v>
      </c>
      <c r="C810">
        <v>7.55</v>
      </c>
      <c r="D810">
        <v>7.55</v>
      </c>
      <c r="E810">
        <v>7.55</v>
      </c>
      <c r="F810" t="s">
        <v>12</v>
      </c>
      <c r="G810" t="s">
        <v>12</v>
      </c>
    </row>
    <row r="811" spans="1:7" x14ac:dyDescent="0.25">
      <c r="A811">
        <v>-994291200</v>
      </c>
      <c r="B811">
        <v>7.25</v>
      </c>
      <c r="C811">
        <v>7.25</v>
      </c>
      <c r="D811">
        <v>7.25</v>
      </c>
      <c r="E811">
        <v>7.25</v>
      </c>
      <c r="F811" t="s">
        <v>12</v>
      </c>
      <c r="G811" t="s">
        <v>12</v>
      </c>
    </row>
    <row r="812" spans="1:7" x14ac:dyDescent="0.25">
      <c r="A812">
        <v>-991612800</v>
      </c>
      <c r="B812">
        <v>5.83</v>
      </c>
      <c r="C812">
        <v>5.83</v>
      </c>
      <c r="D812">
        <v>5.83</v>
      </c>
      <c r="E812">
        <v>5.83</v>
      </c>
      <c r="F812" t="s">
        <v>12</v>
      </c>
      <c r="G812" t="s">
        <v>12</v>
      </c>
    </row>
    <row r="813" spans="1:7" x14ac:dyDescent="0.25">
      <c r="A813">
        <v>-988934400</v>
      </c>
      <c r="B813">
        <v>5.58</v>
      </c>
      <c r="C813">
        <v>5.58</v>
      </c>
      <c r="D813">
        <v>5.58</v>
      </c>
      <c r="E813">
        <v>5.58</v>
      </c>
      <c r="F813" t="s">
        <v>12</v>
      </c>
      <c r="G813" t="s">
        <v>12</v>
      </c>
    </row>
    <row r="814" spans="1:7" x14ac:dyDescent="0.25">
      <c r="A814">
        <v>-986342400</v>
      </c>
      <c r="B814">
        <v>5.62</v>
      </c>
      <c r="C814">
        <v>5.62</v>
      </c>
      <c r="D814">
        <v>5.62</v>
      </c>
      <c r="E814">
        <v>5.62</v>
      </c>
      <c r="F814" t="s">
        <v>12</v>
      </c>
      <c r="G814" t="s">
        <v>12</v>
      </c>
    </row>
    <row r="815" spans="1:7" x14ac:dyDescent="0.25">
      <c r="A815">
        <v>-983664000</v>
      </c>
      <c r="B815">
        <v>4.67</v>
      </c>
      <c r="C815">
        <v>4.67</v>
      </c>
      <c r="D815">
        <v>4.67</v>
      </c>
      <c r="E815">
        <v>4.67</v>
      </c>
      <c r="F815" t="s">
        <v>12</v>
      </c>
      <c r="G815" t="s">
        <v>12</v>
      </c>
    </row>
    <row r="816" spans="1:7" x14ac:dyDescent="0.25">
      <c r="A816">
        <v>-981072000</v>
      </c>
      <c r="B816">
        <v>4.28</v>
      </c>
      <c r="C816">
        <v>4.28</v>
      </c>
      <c r="D816">
        <v>4.28</v>
      </c>
      <c r="E816">
        <v>4.28</v>
      </c>
      <c r="F816" t="s">
        <v>12</v>
      </c>
      <c r="G816" t="s">
        <v>12</v>
      </c>
    </row>
    <row r="817" spans="1:7" x14ac:dyDescent="0.25">
      <c r="A817">
        <v>-978393600</v>
      </c>
      <c r="B817">
        <v>4.0199999999999996</v>
      </c>
      <c r="C817">
        <v>4.0199999999999996</v>
      </c>
      <c r="D817">
        <v>4.0199999999999996</v>
      </c>
      <c r="E817">
        <v>4.0199999999999996</v>
      </c>
      <c r="F817" t="s">
        <v>12</v>
      </c>
      <c r="G817" t="s">
        <v>12</v>
      </c>
    </row>
    <row r="818" spans="1:7" x14ac:dyDescent="0.25">
      <c r="A818">
        <v>-975715200</v>
      </c>
      <c r="B818">
        <v>4.1100000000000003</v>
      </c>
      <c r="C818">
        <v>4.1100000000000003</v>
      </c>
      <c r="D818">
        <v>4.1100000000000003</v>
      </c>
      <c r="E818">
        <v>4.1100000000000003</v>
      </c>
      <c r="F818" t="s">
        <v>12</v>
      </c>
      <c r="G818" t="s">
        <v>12</v>
      </c>
    </row>
    <row r="819" spans="1:7" x14ac:dyDescent="0.25">
      <c r="A819">
        <v>-973296000</v>
      </c>
      <c r="B819">
        <v>4.17</v>
      </c>
      <c r="C819">
        <v>4.17</v>
      </c>
      <c r="D819">
        <v>4.17</v>
      </c>
      <c r="E819">
        <v>4.17</v>
      </c>
      <c r="F819" t="s">
        <v>12</v>
      </c>
      <c r="G819" t="s">
        <v>12</v>
      </c>
    </row>
    <row r="820" spans="1:7" x14ac:dyDescent="0.25">
      <c r="A820">
        <v>-970617600</v>
      </c>
      <c r="B820">
        <v>4.2</v>
      </c>
      <c r="C820">
        <v>4.2</v>
      </c>
      <c r="D820">
        <v>4.2</v>
      </c>
      <c r="E820">
        <v>4.2</v>
      </c>
      <c r="F820" t="s">
        <v>12</v>
      </c>
      <c r="G820" t="s">
        <v>12</v>
      </c>
    </row>
    <row r="821" spans="1:7" x14ac:dyDescent="0.25">
      <c r="A821">
        <v>-968025600</v>
      </c>
      <c r="B821">
        <v>4.83</v>
      </c>
      <c r="C821">
        <v>4.83</v>
      </c>
      <c r="D821">
        <v>4.83</v>
      </c>
      <c r="E821">
        <v>4.83</v>
      </c>
      <c r="F821" t="s">
        <v>12</v>
      </c>
      <c r="G821" t="s">
        <v>12</v>
      </c>
    </row>
    <row r="822" spans="1:7" x14ac:dyDescent="0.25">
      <c r="A822">
        <v>-965347200</v>
      </c>
      <c r="B822">
        <v>4.6900000000000004</v>
      </c>
      <c r="C822">
        <v>4.6900000000000004</v>
      </c>
      <c r="D822">
        <v>4.6900000000000004</v>
      </c>
      <c r="E822">
        <v>4.6900000000000004</v>
      </c>
      <c r="F822" t="s">
        <v>12</v>
      </c>
      <c r="G822" t="s">
        <v>12</v>
      </c>
    </row>
    <row r="823" spans="1:7" x14ac:dyDescent="0.25">
      <c r="A823">
        <v>-962755200</v>
      </c>
      <c r="B823">
        <v>4.6399999999999997</v>
      </c>
      <c r="C823">
        <v>4.6399999999999997</v>
      </c>
      <c r="D823">
        <v>4.6399999999999997</v>
      </c>
      <c r="E823">
        <v>4.6399999999999997</v>
      </c>
      <c r="F823" t="s">
        <v>12</v>
      </c>
      <c r="G823" t="s">
        <v>12</v>
      </c>
    </row>
    <row r="824" spans="1:7" x14ac:dyDescent="0.25">
      <c r="A824">
        <v>-960076800</v>
      </c>
      <c r="B824">
        <v>4.6100000000000003</v>
      </c>
      <c r="C824">
        <v>4.6100000000000003</v>
      </c>
      <c r="D824">
        <v>4.6100000000000003</v>
      </c>
      <c r="E824">
        <v>4.6100000000000003</v>
      </c>
      <c r="F824" t="s">
        <v>12</v>
      </c>
      <c r="G824" t="s">
        <v>12</v>
      </c>
    </row>
    <row r="825" spans="1:7" x14ac:dyDescent="0.25">
      <c r="A825">
        <v>-957398400</v>
      </c>
      <c r="B825">
        <v>4.7699999999999996</v>
      </c>
      <c r="C825">
        <v>4.7699999999999996</v>
      </c>
      <c r="D825">
        <v>4.7699999999999996</v>
      </c>
      <c r="E825">
        <v>4.7699999999999996</v>
      </c>
      <c r="F825" t="s">
        <v>12</v>
      </c>
      <c r="G825" t="s">
        <v>12</v>
      </c>
    </row>
    <row r="826" spans="1:7" x14ac:dyDescent="0.25">
      <c r="A826">
        <v>-954806400</v>
      </c>
      <c r="B826">
        <v>4.3899999999999997</v>
      </c>
      <c r="C826">
        <v>4.3899999999999997</v>
      </c>
      <c r="D826">
        <v>4.3899999999999997</v>
      </c>
      <c r="E826">
        <v>4.3899999999999997</v>
      </c>
      <c r="F826" t="s">
        <v>12</v>
      </c>
      <c r="G826" t="s">
        <v>12</v>
      </c>
    </row>
    <row r="827" spans="1:7" x14ac:dyDescent="0.25">
      <c r="A827">
        <v>-952128000</v>
      </c>
      <c r="B827">
        <v>4.5</v>
      </c>
      <c r="C827">
        <v>4.5</v>
      </c>
      <c r="D827">
        <v>4.5</v>
      </c>
      <c r="E827">
        <v>4.5</v>
      </c>
      <c r="F827" t="s">
        <v>12</v>
      </c>
      <c r="G827" t="s">
        <v>12</v>
      </c>
    </row>
    <row r="828" spans="1:7" x14ac:dyDescent="0.25">
      <c r="A828">
        <v>-949536000</v>
      </c>
      <c r="B828">
        <v>4.74</v>
      </c>
      <c r="C828">
        <v>4.74</v>
      </c>
      <c r="D828">
        <v>4.74</v>
      </c>
      <c r="E828">
        <v>4.74</v>
      </c>
      <c r="F828" t="s">
        <v>12</v>
      </c>
      <c r="G828" t="s">
        <v>12</v>
      </c>
    </row>
    <row r="829" spans="1:7" x14ac:dyDescent="0.25">
      <c r="A829">
        <v>-946857600</v>
      </c>
      <c r="B829">
        <v>5.01</v>
      </c>
      <c r="C829">
        <v>5.01</v>
      </c>
      <c r="D829">
        <v>5.01</v>
      </c>
      <c r="E829">
        <v>5.01</v>
      </c>
      <c r="F829" t="s">
        <v>12</v>
      </c>
      <c r="G829" t="s">
        <v>12</v>
      </c>
    </row>
    <row r="830" spans="1:7" x14ac:dyDescent="0.25">
      <c r="A830">
        <v>-944179200</v>
      </c>
      <c r="B830">
        <v>5.07</v>
      </c>
      <c r="C830">
        <v>5.07</v>
      </c>
      <c r="D830">
        <v>5.07</v>
      </c>
      <c r="E830">
        <v>5.07</v>
      </c>
      <c r="F830" t="s">
        <v>12</v>
      </c>
      <c r="G830" t="s">
        <v>12</v>
      </c>
    </row>
    <row r="831" spans="1:7" x14ac:dyDescent="0.25">
      <c r="A831">
        <v>-941673600</v>
      </c>
      <c r="B831">
        <v>5.13</v>
      </c>
      <c r="C831">
        <v>5.13</v>
      </c>
      <c r="D831">
        <v>5.13</v>
      </c>
      <c r="E831">
        <v>5.13</v>
      </c>
      <c r="F831" t="s">
        <v>12</v>
      </c>
      <c r="G831" t="s">
        <v>12</v>
      </c>
    </row>
    <row r="832" spans="1:7" x14ac:dyDescent="0.25">
      <c r="A832">
        <v>-938995200</v>
      </c>
      <c r="B832">
        <v>5.19</v>
      </c>
      <c r="C832">
        <v>5.19</v>
      </c>
      <c r="D832">
        <v>5.19</v>
      </c>
      <c r="E832">
        <v>5.19</v>
      </c>
      <c r="F832" t="s">
        <v>12</v>
      </c>
      <c r="G832" t="s">
        <v>12</v>
      </c>
    </row>
    <row r="833" spans="1:7" x14ac:dyDescent="0.25">
      <c r="A833">
        <v>-936403200</v>
      </c>
      <c r="B833">
        <v>5.19</v>
      </c>
      <c r="C833">
        <v>5.19</v>
      </c>
      <c r="D833">
        <v>5.19</v>
      </c>
      <c r="E833">
        <v>5.19</v>
      </c>
      <c r="F833" t="s">
        <v>12</v>
      </c>
      <c r="G833" t="s">
        <v>12</v>
      </c>
    </row>
    <row r="834" spans="1:7" x14ac:dyDescent="0.25">
      <c r="A834">
        <v>-933724800</v>
      </c>
      <c r="B834">
        <v>6.08</v>
      </c>
      <c r="C834">
        <v>6.08</v>
      </c>
      <c r="D834">
        <v>6.08</v>
      </c>
      <c r="E834">
        <v>6.08</v>
      </c>
      <c r="F834" t="s">
        <v>12</v>
      </c>
      <c r="G834" t="s">
        <v>12</v>
      </c>
    </row>
    <row r="835" spans="1:7" x14ac:dyDescent="0.25">
      <c r="A835">
        <v>-931132800</v>
      </c>
      <c r="B835">
        <v>6.72</v>
      </c>
      <c r="C835">
        <v>6.72</v>
      </c>
      <c r="D835">
        <v>6.72</v>
      </c>
      <c r="E835">
        <v>6.72</v>
      </c>
      <c r="F835" t="s">
        <v>12</v>
      </c>
      <c r="G835" t="s">
        <v>12</v>
      </c>
    </row>
    <row r="836" spans="1:7" x14ac:dyDescent="0.25">
      <c r="A836">
        <v>-928454400</v>
      </c>
      <c r="B836">
        <v>6.57</v>
      </c>
      <c r="C836">
        <v>6.57</v>
      </c>
      <c r="D836">
        <v>6.57</v>
      </c>
      <c r="E836">
        <v>6.57</v>
      </c>
      <c r="F836" t="s">
        <v>12</v>
      </c>
      <c r="G836" t="s">
        <v>12</v>
      </c>
    </row>
    <row r="837" spans="1:7" x14ac:dyDescent="0.25">
      <c r="A837">
        <v>-925776000</v>
      </c>
      <c r="B837">
        <v>6.5</v>
      </c>
      <c r="C837">
        <v>6.5</v>
      </c>
      <c r="D837">
        <v>6.5</v>
      </c>
      <c r="E837">
        <v>6.5</v>
      </c>
      <c r="F837" t="s">
        <v>12</v>
      </c>
      <c r="G837" t="s">
        <v>12</v>
      </c>
    </row>
    <row r="838" spans="1:7" x14ac:dyDescent="0.25">
      <c r="A838">
        <v>-923184000</v>
      </c>
      <c r="B838">
        <v>6.3</v>
      </c>
      <c r="C838">
        <v>6.3</v>
      </c>
      <c r="D838">
        <v>6.3</v>
      </c>
      <c r="E838">
        <v>6.3</v>
      </c>
      <c r="F838" t="s">
        <v>12</v>
      </c>
      <c r="G838" t="s">
        <v>12</v>
      </c>
    </row>
    <row r="839" spans="1:7" x14ac:dyDescent="0.25">
      <c r="A839">
        <v>-920505600</v>
      </c>
      <c r="B839">
        <v>6.24</v>
      </c>
      <c r="C839">
        <v>6.24</v>
      </c>
      <c r="D839">
        <v>6.24</v>
      </c>
      <c r="E839">
        <v>6.24</v>
      </c>
      <c r="F839" t="s">
        <v>12</v>
      </c>
      <c r="G839" t="s">
        <v>12</v>
      </c>
    </row>
    <row r="840" spans="1:7" x14ac:dyDescent="0.25">
      <c r="A840">
        <v>-917913600</v>
      </c>
      <c r="B840">
        <v>6.1</v>
      </c>
      <c r="C840">
        <v>6.1</v>
      </c>
      <c r="D840">
        <v>6.1</v>
      </c>
      <c r="E840">
        <v>6.1</v>
      </c>
      <c r="F840" t="s">
        <v>12</v>
      </c>
      <c r="G840" t="s">
        <v>12</v>
      </c>
    </row>
    <row r="841" spans="1:7" x14ac:dyDescent="0.25">
      <c r="A841">
        <v>-915235200</v>
      </c>
      <c r="B841">
        <v>6.36</v>
      </c>
      <c r="C841">
        <v>6.36</v>
      </c>
      <c r="D841">
        <v>6.36</v>
      </c>
      <c r="E841">
        <v>6.36</v>
      </c>
      <c r="F841" t="s">
        <v>12</v>
      </c>
      <c r="G841" t="s">
        <v>12</v>
      </c>
    </row>
    <row r="842" spans="1:7" x14ac:dyDescent="0.25">
      <c r="A842">
        <v>-912556800</v>
      </c>
      <c r="B842">
        <v>6.38</v>
      </c>
      <c r="C842">
        <v>6.38</v>
      </c>
      <c r="D842">
        <v>6.38</v>
      </c>
      <c r="E842">
        <v>6.38</v>
      </c>
      <c r="F842" t="s">
        <v>12</v>
      </c>
      <c r="G842" t="s">
        <v>12</v>
      </c>
    </row>
    <row r="843" spans="1:7" x14ac:dyDescent="0.25">
      <c r="A843">
        <v>-910137600</v>
      </c>
      <c r="B843">
        <v>6.84</v>
      </c>
      <c r="C843">
        <v>6.84</v>
      </c>
      <c r="D843">
        <v>6.84</v>
      </c>
      <c r="E843">
        <v>6.84</v>
      </c>
      <c r="F843" t="s">
        <v>12</v>
      </c>
      <c r="G843" t="s">
        <v>12</v>
      </c>
    </row>
    <row r="844" spans="1:7" x14ac:dyDescent="0.25">
      <c r="A844">
        <v>-907459200</v>
      </c>
      <c r="B844">
        <v>6.83</v>
      </c>
      <c r="C844">
        <v>6.83</v>
      </c>
      <c r="D844">
        <v>6.83</v>
      </c>
      <c r="E844">
        <v>6.83</v>
      </c>
      <c r="F844" t="s">
        <v>12</v>
      </c>
      <c r="G844" t="s">
        <v>12</v>
      </c>
    </row>
    <row r="845" spans="1:7" x14ac:dyDescent="0.25">
      <c r="A845">
        <v>-904867200</v>
      </c>
      <c r="B845">
        <v>7.09</v>
      </c>
      <c r="C845">
        <v>7.09</v>
      </c>
      <c r="D845">
        <v>7.09</v>
      </c>
      <c r="E845">
        <v>7.09</v>
      </c>
      <c r="F845" t="s">
        <v>12</v>
      </c>
      <c r="G845" t="s">
        <v>12</v>
      </c>
    </row>
    <row r="846" spans="1:7" x14ac:dyDescent="0.25">
      <c r="A846">
        <v>-902188800</v>
      </c>
      <c r="B846">
        <v>7.28</v>
      </c>
      <c r="C846">
        <v>7.28</v>
      </c>
      <c r="D846">
        <v>7.28</v>
      </c>
      <c r="E846">
        <v>7.28</v>
      </c>
      <c r="F846" t="s">
        <v>12</v>
      </c>
      <c r="G846" t="s">
        <v>12</v>
      </c>
    </row>
    <row r="847" spans="1:7" x14ac:dyDescent="0.25">
      <c r="A847">
        <v>-899596800</v>
      </c>
      <c r="B847">
        <v>7.07</v>
      </c>
      <c r="C847">
        <v>7.07</v>
      </c>
      <c r="D847">
        <v>7.07</v>
      </c>
      <c r="E847">
        <v>7.07</v>
      </c>
      <c r="F847" t="s">
        <v>12</v>
      </c>
      <c r="G847" t="s">
        <v>12</v>
      </c>
    </row>
    <row r="848" spans="1:7" x14ac:dyDescent="0.25">
      <c r="A848">
        <v>-896918400</v>
      </c>
      <c r="B848">
        <v>6.76</v>
      </c>
      <c r="C848">
        <v>6.76</v>
      </c>
      <c r="D848">
        <v>6.76</v>
      </c>
      <c r="E848">
        <v>6.76</v>
      </c>
      <c r="F848" t="s">
        <v>12</v>
      </c>
      <c r="G848" t="s">
        <v>12</v>
      </c>
    </row>
    <row r="849" spans="1:7" x14ac:dyDescent="0.25">
      <c r="A849">
        <v>-894240000</v>
      </c>
      <c r="B849">
        <v>6.82</v>
      </c>
      <c r="C849">
        <v>6.82</v>
      </c>
      <c r="D849">
        <v>6.82</v>
      </c>
      <c r="E849">
        <v>6.82</v>
      </c>
      <c r="F849" t="s">
        <v>12</v>
      </c>
      <c r="G849" t="s">
        <v>12</v>
      </c>
    </row>
    <row r="850" spans="1:7" x14ac:dyDescent="0.25">
      <c r="A850">
        <v>-891648000</v>
      </c>
      <c r="B850">
        <v>6.84</v>
      </c>
      <c r="C850">
        <v>6.84</v>
      </c>
      <c r="D850">
        <v>6.84</v>
      </c>
      <c r="E850">
        <v>6.84</v>
      </c>
      <c r="F850" t="s">
        <v>12</v>
      </c>
      <c r="G850" t="s">
        <v>12</v>
      </c>
    </row>
    <row r="851" spans="1:7" x14ac:dyDescent="0.25">
      <c r="A851">
        <v>-888969600</v>
      </c>
      <c r="B851">
        <v>7.15</v>
      </c>
      <c r="C851">
        <v>7.15</v>
      </c>
      <c r="D851">
        <v>7.15</v>
      </c>
      <c r="E851">
        <v>7.15</v>
      </c>
      <c r="F851" t="s">
        <v>12</v>
      </c>
      <c r="G851" t="s">
        <v>12</v>
      </c>
    </row>
    <row r="852" spans="1:7" x14ac:dyDescent="0.25">
      <c r="A852">
        <v>-886377600</v>
      </c>
      <c r="B852">
        <v>7.54</v>
      </c>
      <c r="C852">
        <v>7.54</v>
      </c>
      <c r="D852">
        <v>7.54</v>
      </c>
      <c r="E852">
        <v>7.54</v>
      </c>
      <c r="F852" t="s">
        <v>12</v>
      </c>
      <c r="G852" t="s">
        <v>12</v>
      </c>
    </row>
    <row r="853" spans="1:7" x14ac:dyDescent="0.25">
      <c r="A853">
        <v>-883699200</v>
      </c>
      <c r="B853">
        <v>8.11</v>
      </c>
      <c r="C853">
        <v>8.11</v>
      </c>
      <c r="D853">
        <v>8.11</v>
      </c>
      <c r="E853">
        <v>8.11</v>
      </c>
      <c r="F853" t="s">
        <v>12</v>
      </c>
      <c r="G853" t="s">
        <v>12</v>
      </c>
    </row>
    <row r="854" spans="1:7" x14ac:dyDescent="0.25">
      <c r="A854">
        <v>-881020800</v>
      </c>
      <c r="B854">
        <v>7.88</v>
      </c>
      <c r="C854">
        <v>7.88</v>
      </c>
      <c r="D854">
        <v>7.88</v>
      </c>
      <c r="E854">
        <v>7.88</v>
      </c>
      <c r="F854" t="s">
        <v>12</v>
      </c>
      <c r="G854" t="s">
        <v>12</v>
      </c>
    </row>
    <row r="855" spans="1:7" x14ac:dyDescent="0.25">
      <c r="A855">
        <v>-878601600</v>
      </c>
      <c r="B855">
        <v>8.0500000000000007</v>
      </c>
      <c r="C855">
        <v>8.0500000000000007</v>
      </c>
      <c r="D855">
        <v>8.0500000000000007</v>
      </c>
      <c r="E855">
        <v>8.0500000000000007</v>
      </c>
      <c r="F855" t="s">
        <v>12</v>
      </c>
      <c r="G855" t="s">
        <v>12</v>
      </c>
    </row>
    <row r="856" spans="1:7" x14ac:dyDescent="0.25">
      <c r="A856">
        <v>-875923200</v>
      </c>
      <c r="B856">
        <v>8.44</v>
      </c>
      <c r="C856">
        <v>8.44</v>
      </c>
      <c r="D856">
        <v>8.44</v>
      </c>
      <c r="E856">
        <v>8.44</v>
      </c>
      <c r="F856" t="s">
        <v>12</v>
      </c>
      <c r="G856" t="s">
        <v>12</v>
      </c>
    </row>
    <row r="857" spans="1:7" x14ac:dyDescent="0.25">
      <c r="A857">
        <v>-873331200</v>
      </c>
      <c r="B857">
        <v>8.67</v>
      </c>
      <c r="C857">
        <v>8.67</v>
      </c>
      <c r="D857">
        <v>8.67</v>
      </c>
      <c r="E857">
        <v>8.67</v>
      </c>
      <c r="F857" t="s">
        <v>12</v>
      </c>
      <c r="G857" t="s">
        <v>12</v>
      </c>
    </row>
    <row r="858" spans="1:7" x14ac:dyDescent="0.25">
      <c r="A858">
        <v>-870652800</v>
      </c>
      <c r="B858">
        <v>8.4499999999999993</v>
      </c>
      <c r="C858">
        <v>8.4499999999999993</v>
      </c>
      <c r="D858">
        <v>8.4499999999999993</v>
      </c>
      <c r="E858">
        <v>8.4499999999999993</v>
      </c>
      <c r="F858" t="s">
        <v>12</v>
      </c>
      <c r="G858" t="s">
        <v>12</v>
      </c>
    </row>
    <row r="859" spans="1:7" x14ac:dyDescent="0.25">
      <c r="A859">
        <v>-868060800</v>
      </c>
      <c r="B859">
        <v>7.92</v>
      </c>
      <c r="C859">
        <v>7.92</v>
      </c>
      <c r="D859">
        <v>7.92</v>
      </c>
      <c r="E859">
        <v>7.92</v>
      </c>
      <c r="F859" t="s">
        <v>12</v>
      </c>
      <c r="G859" t="s">
        <v>12</v>
      </c>
    </row>
    <row r="860" spans="1:7" x14ac:dyDescent="0.25">
      <c r="A860">
        <v>-865382400</v>
      </c>
      <c r="B860">
        <v>7.48</v>
      </c>
      <c r="C860">
        <v>7.48</v>
      </c>
      <c r="D860">
        <v>7.48</v>
      </c>
      <c r="E860">
        <v>7.48</v>
      </c>
      <c r="F860" t="s">
        <v>12</v>
      </c>
      <c r="G860" t="s">
        <v>12</v>
      </c>
    </row>
    <row r="861" spans="1:7" x14ac:dyDescent="0.25">
      <c r="A861">
        <v>-862704000</v>
      </c>
      <c r="B861">
        <v>7.37</v>
      </c>
      <c r="C861">
        <v>7.37</v>
      </c>
      <c r="D861">
        <v>7.37</v>
      </c>
      <c r="E861">
        <v>7.37</v>
      </c>
      <c r="F861" t="s">
        <v>12</v>
      </c>
      <c r="G861" t="s">
        <v>12</v>
      </c>
    </row>
    <row r="862" spans="1:7" x14ac:dyDescent="0.25">
      <c r="A862">
        <v>-860112000</v>
      </c>
      <c r="B862">
        <v>7.14</v>
      </c>
      <c r="C862">
        <v>7.14</v>
      </c>
      <c r="D862">
        <v>7.14</v>
      </c>
      <c r="E862">
        <v>7.14</v>
      </c>
      <c r="F862" t="s">
        <v>12</v>
      </c>
      <c r="G862" t="s">
        <v>12</v>
      </c>
    </row>
    <row r="863" spans="1:7" x14ac:dyDescent="0.25">
      <c r="A863">
        <v>-857433600</v>
      </c>
      <c r="B863">
        <v>6.55</v>
      </c>
      <c r="C863">
        <v>6.55</v>
      </c>
      <c r="D863">
        <v>6.55</v>
      </c>
      <c r="E863">
        <v>6.55</v>
      </c>
      <c r="F863" t="s">
        <v>12</v>
      </c>
      <c r="G863" t="s">
        <v>12</v>
      </c>
    </row>
    <row r="864" spans="1:7" x14ac:dyDescent="0.25">
      <c r="A864">
        <v>-854841600</v>
      </c>
      <c r="B864">
        <v>6.34</v>
      </c>
      <c r="C864">
        <v>6.34</v>
      </c>
      <c r="D864">
        <v>6.34</v>
      </c>
      <c r="E864">
        <v>6.34</v>
      </c>
      <c r="F864" t="s">
        <v>12</v>
      </c>
      <c r="G864" t="s">
        <v>12</v>
      </c>
    </row>
    <row r="865" spans="1:7" x14ac:dyDescent="0.25">
      <c r="A865">
        <v>-852163200</v>
      </c>
      <c r="B865">
        <v>6.2</v>
      </c>
      <c r="C865">
        <v>6.2</v>
      </c>
      <c r="D865">
        <v>6.2</v>
      </c>
      <c r="E865">
        <v>6.2</v>
      </c>
      <c r="F865" t="s">
        <v>12</v>
      </c>
      <c r="G865" t="s">
        <v>12</v>
      </c>
    </row>
    <row r="866" spans="1:7" x14ac:dyDescent="0.25">
      <c r="A866">
        <v>-849484800</v>
      </c>
      <c r="B866">
        <v>5.85</v>
      </c>
      <c r="C866">
        <v>5.85</v>
      </c>
      <c r="D866">
        <v>5.85</v>
      </c>
      <c r="E866">
        <v>5.85</v>
      </c>
      <c r="F866" t="s">
        <v>12</v>
      </c>
      <c r="G866" t="s">
        <v>12</v>
      </c>
    </row>
    <row r="867" spans="1:7" x14ac:dyDescent="0.25">
      <c r="A867">
        <v>-847065600</v>
      </c>
      <c r="B867">
        <v>5.52</v>
      </c>
      <c r="C867">
        <v>5.52</v>
      </c>
      <c r="D867">
        <v>5.52</v>
      </c>
      <c r="E867">
        <v>5.52</v>
      </c>
      <c r="F867" t="s">
        <v>12</v>
      </c>
      <c r="G867" t="s">
        <v>12</v>
      </c>
    </row>
    <row r="868" spans="1:7" x14ac:dyDescent="0.25">
      <c r="A868">
        <v>-844387200</v>
      </c>
      <c r="B868">
        <v>5.33</v>
      </c>
      <c r="C868">
        <v>5.33</v>
      </c>
      <c r="D868">
        <v>5.33</v>
      </c>
      <c r="E868">
        <v>5.33</v>
      </c>
      <c r="F868" t="s">
        <v>12</v>
      </c>
      <c r="G868" t="s">
        <v>12</v>
      </c>
    </row>
    <row r="869" spans="1:7" x14ac:dyDescent="0.25">
      <c r="A869">
        <v>-841795200</v>
      </c>
      <c r="B869">
        <v>5.16</v>
      </c>
      <c r="C869">
        <v>5.16</v>
      </c>
      <c r="D869">
        <v>5.16</v>
      </c>
      <c r="E869">
        <v>5.16</v>
      </c>
      <c r="F869" t="s">
        <v>12</v>
      </c>
      <c r="G869" t="s">
        <v>12</v>
      </c>
    </row>
    <row r="870" spans="1:7" x14ac:dyDescent="0.25">
      <c r="A870">
        <v>-839116800</v>
      </c>
      <c r="B870">
        <v>4.96</v>
      </c>
      <c r="C870">
        <v>4.96</v>
      </c>
      <c r="D870">
        <v>4.96</v>
      </c>
      <c r="E870">
        <v>4.96</v>
      </c>
      <c r="F870" t="s">
        <v>12</v>
      </c>
      <c r="G870" t="s">
        <v>12</v>
      </c>
    </row>
    <row r="871" spans="1:7" x14ac:dyDescent="0.25">
      <c r="A871">
        <v>-836524800</v>
      </c>
      <c r="B871">
        <v>4.88</v>
      </c>
      <c r="C871">
        <v>4.88</v>
      </c>
      <c r="D871">
        <v>4.88</v>
      </c>
      <c r="E871">
        <v>4.88</v>
      </c>
      <c r="F871" t="s">
        <v>12</v>
      </c>
      <c r="G871" t="s">
        <v>12</v>
      </c>
    </row>
    <row r="872" spans="1:7" x14ac:dyDescent="0.25">
      <c r="A872">
        <v>-833846400</v>
      </c>
      <c r="B872">
        <v>4.8</v>
      </c>
      <c r="C872">
        <v>4.8</v>
      </c>
      <c r="D872">
        <v>4.8</v>
      </c>
      <c r="E872">
        <v>4.8</v>
      </c>
      <c r="F872" t="s">
        <v>12</v>
      </c>
      <c r="G872" t="s">
        <v>12</v>
      </c>
    </row>
    <row r="873" spans="1:7" x14ac:dyDescent="0.25">
      <c r="A873">
        <v>-831168000</v>
      </c>
      <c r="B873">
        <v>5.08</v>
      </c>
      <c r="C873">
        <v>5.08</v>
      </c>
      <c r="D873">
        <v>5.08</v>
      </c>
      <c r="E873">
        <v>5.08</v>
      </c>
      <c r="F873" t="s">
        <v>12</v>
      </c>
      <c r="G873" t="s">
        <v>12</v>
      </c>
    </row>
    <row r="874" spans="1:7" x14ac:dyDescent="0.25">
      <c r="A874">
        <v>-828576000</v>
      </c>
      <c r="B874">
        <v>5</v>
      </c>
      <c r="C874">
        <v>5</v>
      </c>
      <c r="D874">
        <v>5</v>
      </c>
      <c r="E874">
        <v>5</v>
      </c>
      <c r="F874" t="s">
        <v>12</v>
      </c>
      <c r="G874" t="s">
        <v>12</v>
      </c>
    </row>
    <row r="875" spans="1:7" x14ac:dyDescent="0.25">
      <c r="A875">
        <v>-825897600</v>
      </c>
      <c r="B875">
        <v>5.08</v>
      </c>
      <c r="C875">
        <v>5.08</v>
      </c>
      <c r="D875">
        <v>5.08</v>
      </c>
      <c r="E875">
        <v>5.08</v>
      </c>
      <c r="F875" t="s">
        <v>12</v>
      </c>
      <c r="G875" t="s">
        <v>12</v>
      </c>
    </row>
    <row r="876" spans="1:7" x14ac:dyDescent="0.25">
      <c r="A876">
        <v>-823305600</v>
      </c>
      <c r="B876">
        <v>5.35</v>
      </c>
      <c r="C876">
        <v>5.35</v>
      </c>
      <c r="D876">
        <v>5.35</v>
      </c>
      <c r="E876">
        <v>5.35</v>
      </c>
      <c r="F876" t="s">
        <v>12</v>
      </c>
      <c r="G876" t="s">
        <v>12</v>
      </c>
    </row>
    <row r="877" spans="1:7" x14ac:dyDescent="0.25">
      <c r="A877">
        <v>-820627200</v>
      </c>
      <c r="B877">
        <v>5.31</v>
      </c>
      <c r="C877">
        <v>5.31</v>
      </c>
      <c r="D877">
        <v>5.31</v>
      </c>
      <c r="E877">
        <v>5.31</v>
      </c>
      <c r="F877" t="s">
        <v>12</v>
      </c>
      <c r="G877" t="s">
        <v>12</v>
      </c>
    </row>
    <row r="878" spans="1:7" x14ac:dyDescent="0.25">
      <c r="A878">
        <v>-817948800</v>
      </c>
      <c r="B878">
        <v>5.18</v>
      </c>
      <c r="C878">
        <v>5.18</v>
      </c>
      <c r="D878">
        <v>5.18</v>
      </c>
      <c r="E878">
        <v>5.18</v>
      </c>
      <c r="F878" t="s">
        <v>12</v>
      </c>
      <c r="G878" t="s">
        <v>12</v>
      </c>
    </row>
    <row r="879" spans="1:7" x14ac:dyDescent="0.25">
      <c r="A879">
        <v>-815443200</v>
      </c>
      <c r="B879">
        <v>5.24</v>
      </c>
      <c r="C879">
        <v>5.24</v>
      </c>
      <c r="D879">
        <v>5.24</v>
      </c>
      <c r="E879">
        <v>5.24</v>
      </c>
      <c r="F879" t="s">
        <v>12</v>
      </c>
      <c r="G879" t="s">
        <v>12</v>
      </c>
    </row>
    <row r="880" spans="1:7" x14ac:dyDescent="0.25">
      <c r="A880">
        <v>-812764800</v>
      </c>
      <c r="B880">
        <v>5.12</v>
      </c>
      <c r="C880">
        <v>5.12</v>
      </c>
      <c r="D880">
        <v>5.12</v>
      </c>
      <c r="E880">
        <v>5.12</v>
      </c>
      <c r="F880" t="s">
        <v>12</v>
      </c>
      <c r="G880" t="s">
        <v>12</v>
      </c>
    </row>
    <row r="881" spans="1:7" x14ac:dyDescent="0.25">
      <c r="A881">
        <v>-810172800</v>
      </c>
      <c r="B881">
        <v>5.24</v>
      </c>
      <c r="C881">
        <v>5.24</v>
      </c>
      <c r="D881">
        <v>5.24</v>
      </c>
      <c r="E881">
        <v>5.24</v>
      </c>
      <c r="F881" t="s">
        <v>12</v>
      </c>
      <c r="G881" t="s">
        <v>12</v>
      </c>
    </row>
    <row r="882" spans="1:7" x14ac:dyDescent="0.25">
      <c r="A882">
        <v>-807494400</v>
      </c>
      <c r="B882">
        <v>5.18</v>
      </c>
      <c r="C882">
        <v>5.18</v>
      </c>
      <c r="D882">
        <v>5.18</v>
      </c>
      <c r="E882">
        <v>5.18</v>
      </c>
      <c r="F882" t="s">
        <v>12</v>
      </c>
      <c r="G882" t="s">
        <v>12</v>
      </c>
    </row>
    <row r="883" spans="1:7" x14ac:dyDescent="0.25">
      <c r="A883">
        <v>-804902400</v>
      </c>
      <c r="B883">
        <v>4.97</v>
      </c>
      <c r="C883">
        <v>4.97</v>
      </c>
      <c r="D883">
        <v>4.97</v>
      </c>
      <c r="E883">
        <v>4.97</v>
      </c>
      <c r="F883" t="s">
        <v>12</v>
      </c>
      <c r="G883" t="s">
        <v>12</v>
      </c>
    </row>
    <row r="884" spans="1:7" x14ac:dyDescent="0.25">
      <c r="A884">
        <v>-802224000</v>
      </c>
      <c r="B884">
        <v>4.87</v>
      </c>
      <c r="C884">
        <v>4.87</v>
      </c>
      <c r="D884">
        <v>4.87</v>
      </c>
      <c r="E884">
        <v>4.87</v>
      </c>
      <c r="F884" t="s">
        <v>12</v>
      </c>
      <c r="G884" t="s">
        <v>12</v>
      </c>
    </row>
    <row r="885" spans="1:7" x14ac:dyDescent="0.25">
      <c r="A885">
        <v>-799545600</v>
      </c>
      <c r="B885">
        <v>4.97</v>
      </c>
      <c r="C885">
        <v>4.97</v>
      </c>
      <c r="D885">
        <v>4.97</v>
      </c>
      <c r="E885">
        <v>4.97</v>
      </c>
      <c r="F885" t="s">
        <v>12</v>
      </c>
      <c r="G885" t="s">
        <v>12</v>
      </c>
    </row>
    <row r="886" spans="1:7" x14ac:dyDescent="0.25">
      <c r="A886">
        <v>-796953600</v>
      </c>
      <c r="B886">
        <v>5.08</v>
      </c>
      <c r="C886">
        <v>5.08</v>
      </c>
      <c r="D886">
        <v>5.08</v>
      </c>
      <c r="E886">
        <v>5.08</v>
      </c>
      <c r="F886" t="s">
        <v>12</v>
      </c>
      <c r="G886" t="s">
        <v>12</v>
      </c>
    </row>
    <row r="887" spans="1:7" x14ac:dyDescent="0.25">
      <c r="A887">
        <v>-794275200</v>
      </c>
      <c r="B887">
        <v>4.96</v>
      </c>
      <c r="C887">
        <v>4.96</v>
      </c>
      <c r="D887">
        <v>4.96</v>
      </c>
      <c r="E887">
        <v>4.96</v>
      </c>
      <c r="F887" t="s">
        <v>12</v>
      </c>
      <c r="G887" t="s">
        <v>12</v>
      </c>
    </row>
    <row r="888" spans="1:7" x14ac:dyDescent="0.25">
      <c r="A888">
        <v>-791683200</v>
      </c>
      <c r="B888">
        <v>4.99</v>
      </c>
      <c r="C888">
        <v>4.99</v>
      </c>
      <c r="D888">
        <v>4.99</v>
      </c>
      <c r="E888">
        <v>4.99</v>
      </c>
      <c r="F888" t="s">
        <v>12</v>
      </c>
      <c r="G888" t="s">
        <v>12</v>
      </c>
    </row>
    <row r="889" spans="1:7" x14ac:dyDescent="0.25">
      <c r="A889">
        <v>-789004800</v>
      </c>
      <c r="B889">
        <v>4.8899999999999997</v>
      </c>
      <c r="C889">
        <v>4.8899999999999997</v>
      </c>
      <c r="D889">
        <v>4.8899999999999997</v>
      </c>
      <c r="E889">
        <v>4.8899999999999997</v>
      </c>
      <c r="F889" t="s">
        <v>12</v>
      </c>
      <c r="G889" t="s">
        <v>12</v>
      </c>
    </row>
    <row r="890" spans="1:7" x14ac:dyDescent="0.25">
      <c r="A890">
        <v>-786326400</v>
      </c>
      <c r="B890">
        <v>4.7699999999999996</v>
      </c>
      <c r="C890">
        <v>4.7699999999999996</v>
      </c>
      <c r="D890">
        <v>4.7699999999999996</v>
      </c>
      <c r="E890">
        <v>4.7699999999999996</v>
      </c>
      <c r="F890" t="s">
        <v>12</v>
      </c>
      <c r="G890" t="s">
        <v>12</v>
      </c>
    </row>
    <row r="891" spans="1:7" x14ac:dyDescent="0.25">
      <c r="A891">
        <v>-783907200</v>
      </c>
      <c r="B891">
        <v>4.6399999999999997</v>
      </c>
      <c r="C891">
        <v>4.6399999999999997</v>
      </c>
      <c r="D891">
        <v>4.6399999999999997</v>
      </c>
      <c r="E891">
        <v>4.6399999999999997</v>
      </c>
      <c r="F891" t="s">
        <v>12</v>
      </c>
      <c r="G891" t="s">
        <v>12</v>
      </c>
    </row>
    <row r="892" spans="1:7" x14ac:dyDescent="0.25">
      <c r="A892">
        <v>-781228800</v>
      </c>
      <c r="B892">
        <v>4.67</v>
      </c>
      <c r="C892">
        <v>4.67</v>
      </c>
      <c r="D892">
        <v>4.67</v>
      </c>
      <c r="E892">
        <v>4.67</v>
      </c>
      <c r="F892" t="s">
        <v>12</v>
      </c>
      <c r="G892" t="s">
        <v>12</v>
      </c>
    </row>
    <row r="893" spans="1:7" x14ac:dyDescent="0.25">
      <c r="A893">
        <v>-778636800</v>
      </c>
      <c r="B893">
        <v>4.55</v>
      </c>
      <c r="C893">
        <v>4.55</v>
      </c>
      <c r="D893">
        <v>4.55</v>
      </c>
      <c r="E893">
        <v>4.55</v>
      </c>
      <c r="F893" t="s">
        <v>12</v>
      </c>
      <c r="G893" t="s">
        <v>12</v>
      </c>
    </row>
    <row r="894" spans="1:7" x14ac:dyDescent="0.25">
      <c r="A894">
        <v>-775958400</v>
      </c>
      <c r="B894">
        <v>4.3899999999999997</v>
      </c>
      <c r="C894">
        <v>4.3899999999999997</v>
      </c>
      <c r="D894">
        <v>4.3899999999999997</v>
      </c>
      <c r="E894">
        <v>4.3899999999999997</v>
      </c>
      <c r="F894" t="s">
        <v>12</v>
      </c>
      <c r="G894" t="s">
        <v>12</v>
      </c>
    </row>
    <row r="895" spans="1:7" x14ac:dyDescent="0.25">
      <c r="A895">
        <v>-773366400</v>
      </c>
      <c r="B895">
        <v>4.3099999999999996</v>
      </c>
      <c r="C895">
        <v>4.3099999999999996</v>
      </c>
      <c r="D895">
        <v>4.3099999999999996</v>
      </c>
      <c r="E895">
        <v>4.3099999999999996</v>
      </c>
      <c r="F895" t="s">
        <v>12</v>
      </c>
      <c r="G895" t="s">
        <v>12</v>
      </c>
    </row>
    <row r="896" spans="1:7" x14ac:dyDescent="0.25">
      <c r="A896">
        <v>-770688000</v>
      </c>
      <c r="B896">
        <v>4.42</v>
      </c>
      <c r="C896">
        <v>4.42</v>
      </c>
      <c r="D896">
        <v>4.42</v>
      </c>
      <c r="E896">
        <v>4.42</v>
      </c>
      <c r="F896" t="s">
        <v>12</v>
      </c>
      <c r="G896" t="s">
        <v>12</v>
      </c>
    </row>
    <row r="897" spans="1:7" x14ac:dyDescent="0.25">
      <c r="A897">
        <v>-768009600</v>
      </c>
      <c r="B897">
        <v>4.43</v>
      </c>
      <c r="C897">
        <v>4.43</v>
      </c>
      <c r="D897">
        <v>4.43</v>
      </c>
      <c r="E897">
        <v>4.43</v>
      </c>
      <c r="F897" t="s">
        <v>12</v>
      </c>
      <c r="G897" t="s">
        <v>12</v>
      </c>
    </row>
    <row r="898" spans="1:7" x14ac:dyDescent="0.25">
      <c r="A898">
        <v>-765417600</v>
      </c>
      <c r="B898">
        <v>4.17</v>
      </c>
      <c r="C898">
        <v>4.17</v>
      </c>
      <c r="D898">
        <v>4.17</v>
      </c>
      <c r="E898">
        <v>4.17</v>
      </c>
      <c r="F898" t="s">
        <v>12</v>
      </c>
      <c r="G898" t="s">
        <v>12</v>
      </c>
    </row>
    <row r="899" spans="1:7" x14ac:dyDescent="0.25">
      <c r="A899">
        <v>-762739200</v>
      </c>
      <c r="B899">
        <v>4</v>
      </c>
      <c r="C899">
        <v>4</v>
      </c>
      <c r="D899">
        <v>4</v>
      </c>
      <c r="E899">
        <v>4</v>
      </c>
      <c r="F899" t="s">
        <v>12</v>
      </c>
      <c r="G899" t="s">
        <v>12</v>
      </c>
    </row>
    <row r="900" spans="1:7" x14ac:dyDescent="0.25">
      <c r="A900">
        <v>-760147200</v>
      </c>
      <c r="B900">
        <v>3.87</v>
      </c>
      <c r="C900">
        <v>3.87</v>
      </c>
      <c r="D900">
        <v>3.87</v>
      </c>
      <c r="E900">
        <v>3.87</v>
      </c>
      <c r="F900" t="s">
        <v>12</v>
      </c>
      <c r="G900" t="s">
        <v>12</v>
      </c>
    </row>
    <row r="901" spans="1:7" x14ac:dyDescent="0.25">
      <c r="A901">
        <v>-757468800</v>
      </c>
      <c r="B901">
        <v>3.81</v>
      </c>
      <c r="C901">
        <v>3.81</v>
      </c>
      <c r="D901">
        <v>3.81</v>
      </c>
      <c r="E901">
        <v>3.81</v>
      </c>
      <c r="F901" t="s">
        <v>12</v>
      </c>
      <c r="G901" t="s">
        <v>12</v>
      </c>
    </row>
    <row r="902" spans="1:7" x14ac:dyDescent="0.25">
      <c r="A902">
        <v>-754790400</v>
      </c>
      <c r="B902">
        <v>3.7</v>
      </c>
      <c r="C902">
        <v>3.7</v>
      </c>
      <c r="D902">
        <v>3.7</v>
      </c>
      <c r="E902">
        <v>3.7</v>
      </c>
      <c r="F902" t="s">
        <v>12</v>
      </c>
      <c r="G902" t="s">
        <v>12</v>
      </c>
    </row>
    <row r="903" spans="1:7" x14ac:dyDescent="0.25">
      <c r="A903">
        <v>-752371200</v>
      </c>
      <c r="B903">
        <v>3.73</v>
      </c>
      <c r="C903">
        <v>3.73</v>
      </c>
      <c r="D903">
        <v>3.73</v>
      </c>
      <c r="E903">
        <v>3.73</v>
      </c>
      <c r="F903" t="s">
        <v>12</v>
      </c>
      <c r="G903" t="s">
        <v>12</v>
      </c>
    </row>
    <row r="904" spans="1:7" x14ac:dyDescent="0.25">
      <c r="A904">
        <v>-749692800</v>
      </c>
      <c r="B904">
        <v>3.88</v>
      </c>
      <c r="C904">
        <v>3.88</v>
      </c>
      <c r="D904">
        <v>3.88</v>
      </c>
      <c r="E904">
        <v>3.88</v>
      </c>
      <c r="F904" t="s">
        <v>12</v>
      </c>
      <c r="G904" t="s">
        <v>12</v>
      </c>
    </row>
    <row r="905" spans="1:7" x14ac:dyDescent="0.25">
      <c r="A905">
        <v>-747100800</v>
      </c>
      <c r="B905">
        <v>3.64</v>
      </c>
      <c r="C905">
        <v>3.64</v>
      </c>
      <c r="D905">
        <v>3.64</v>
      </c>
      <c r="E905">
        <v>3.64</v>
      </c>
      <c r="F905" t="s">
        <v>12</v>
      </c>
      <c r="G905" t="s">
        <v>12</v>
      </c>
    </row>
    <row r="906" spans="1:7" x14ac:dyDescent="0.25">
      <c r="A906">
        <v>-744422400</v>
      </c>
      <c r="B906">
        <v>3.64</v>
      </c>
      <c r="C906">
        <v>3.64</v>
      </c>
      <c r="D906">
        <v>3.64</v>
      </c>
      <c r="E906">
        <v>3.64</v>
      </c>
      <c r="F906" t="s">
        <v>12</v>
      </c>
      <c r="G906" t="s">
        <v>12</v>
      </c>
    </row>
    <row r="907" spans="1:7" x14ac:dyDescent="0.25">
      <c r="A907">
        <v>-741830400</v>
      </c>
      <c r="B907">
        <v>3.66</v>
      </c>
      <c r="C907">
        <v>3.66</v>
      </c>
      <c r="D907">
        <v>3.66</v>
      </c>
      <c r="E907">
        <v>3.66</v>
      </c>
      <c r="F907" t="s">
        <v>12</v>
      </c>
      <c r="G907" t="s">
        <v>12</v>
      </c>
    </row>
    <row r="908" spans="1:7" x14ac:dyDescent="0.25">
      <c r="A908">
        <v>-739152000</v>
      </c>
      <c r="B908">
        <v>3.79</v>
      </c>
      <c r="C908">
        <v>3.79</v>
      </c>
      <c r="D908">
        <v>3.79</v>
      </c>
      <c r="E908">
        <v>3.79</v>
      </c>
      <c r="F908" t="s">
        <v>12</v>
      </c>
      <c r="G908" t="s">
        <v>12</v>
      </c>
    </row>
    <row r="909" spans="1:7" x14ac:dyDescent="0.25">
      <c r="A909">
        <v>-736473600</v>
      </c>
      <c r="B909">
        <v>3.88</v>
      </c>
      <c r="C909">
        <v>3.88</v>
      </c>
      <c r="D909">
        <v>3.88</v>
      </c>
      <c r="E909">
        <v>3.88</v>
      </c>
      <c r="F909" t="s">
        <v>12</v>
      </c>
      <c r="G909" t="s">
        <v>12</v>
      </c>
    </row>
    <row r="910" spans="1:7" x14ac:dyDescent="0.25">
      <c r="A910">
        <v>-733881600</v>
      </c>
      <c r="B910">
        <v>4.57</v>
      </c>
      <c r="C910">
        <v>4.57</v>
      </c>
      <c r="D910">
        <v>4.57</v>
      </c>
      <c r="E910">
        <v>4.57</v>
      </c>
      <c r="F910" t="s">
        <v>12</v>
      </c>
      <c r="G910" t="s">
        <v>12</v>
      </c>
    </row>
    <row r="911" spans="1:7" x14ac:dyDescent="0.25">
      <c r="A911">
        <v>-731203200</v>
      </c>
      <c r="B911">
        <v>4.72</v>
      </c>
      <c r="C911">
        <v>4.72</v>
      </c>
      <c r="D911">
        <v>4.72</v>
      </c>
      <c r="E911">
        <v>4.72</v>
      </c>
      <c r="F911" t="s">
        <v>12</v>
      </c>
      <c r="G911" t="s">
        <v>12</v>
      </c>
    </row>
    <row r="912" spans="1:7" x14ac:dyDescent="0.25">
      <c r="A912">
        <v>-728611200</v>
      </c>
      <c r="B912">
        <v>4.79</v>
      </c>
      <c r="C912">
        <v>4.79</v>
      </c>
      <c r="D912">
        <v>4.79</v>
      </c>
      <c r="E912">
        <v>4.79</v>
      </c>
      <c r="F912" t="s">
        <v>12</v>
      </c>
      <c r="G912" t="s">
        <v>12</v>
      </c>
    </row>
    <row r="913" spans="1:7" x14ac:dyDescent="0.25">
      <c r="A913">
        <v>-725932800</v>
      </c>
      <c r="B913">
        <v>4.6900000000000004</v>
      </c>
      <c r="C913">
        <v>4.6900000000000004</v>
      </c>
      <c r="D913">
        <v>4.6900000000000004</v>
      </c>
      <c r="E913">
        <v>4.6900000000000004</v>
      </c>
      <c r="F913" t="s">
        <v>12</v>
      </c>
      <c r="G913" t="s">
        <v>12</v>
      </c>
    </row>
    <row r="914" spans="1:7" x14ac:dyDescent="0.25">
      <c r="A914">
        <v>-723254400</v>
      </c>
      <c r="B914">
        <v>4.6900000000000004</v>
      </c>
      <c r="C914">
        <v>4.6900000000000004</v>
      </c>
      <c r="D914">
        <v>4.6900000000000004</v>
      </c>
      <c r="E914">
        <v>4.6900000000000004</v>
      </c>
      <c r="F914" t="s">
        <v>12</v>
      </c>
      <c r="G914" t="s">
        <v>12</v>
      </c>
    </row>
    <row r="915" spans="1:7" x14ac:dyDescent="0.25">
      <c r="A915">
        <v>-720835200</v>
      </c>
      <c r="B915">
        <v>4.54</v>
      </c>
      <c r="C915">
        <v>4.54</v>
      </c>
      <c r="D915">
        <v>4.54</v>
      </c>
      <c r="E915">
        <v>4.54</v>
      </c>
      <c r="F915" t="s">
        <v>12</v>
      </c>
      <c r="G915" t="s">
        <v>12</v>
      </c>
    </row>
    <row r="916" spans="1:7" x14ac:dyDescent="0.25">
      <c r="A916">
        <v>-718156800</v>
      </c>
      <c r="B916">
        <v>4.75</v>
      </c>
      <c r="C916">
        <v>4.75</v>
      </c>
      <c r="D916">
        <v>4.75</v>
      </c>
      <c r="E916">
        <v>4.75</v>
      </c>
      <c r="F916" t="s">
        <v>12</v>
      </c>
      <c r="G916" t="s">
        <v>12</v>
      </c>
    </row>
    <row r="917" spans="1:7" x14ac:dyDescent="0.25">
      <c r="A917">
        <v>-715564800</v>
      </c>
      <c r="B917">
        <v>5.0199999999999996</v>
      </c>
      <c r="C917">
        <v>5.0199999999999996</v>
      </c>
      <c r="D917">
        <v>5.0199999999999996</v>
      </c>
      <c r="E917">
        <v>5.0199999999999996</v>
      </c>
      <c r="F917" t="s">
        <v>12</v>
      </c>
      <c r="G917" t="s">
        <v>12</v>
      </c>
    </row>
    <row r="918" spans="1:7" x14ac:dyDescent="0.25">
      <c r="A918">
        <v>-712886400</v>
      </c>
      <c r="B918">
        <v>5.21</v>
      </c>
      <c r="C918">
        <v>5.21</v>
      </c>
      <c r="D918">
        <v>5.21</v>
      </c>
      <c r="E918">
        <v>5.21</v>
      </c>
      <c r="F918" t="s">
        <v>12</v>
      </c>
      <c r="G918" t="s">
        <v>12</v>
      </c>
    </row>
    <row r="919" spans="1:7" x14ac:dyDescent="0.25">
      <c r="A919">
        <v>-710294400</v>
      </c>
      <c r="B919">
        <v>5.12</v>
      </c>
      <c r="C919">
        <v>5.12</v>
      </c>
      <c r="D919">
        <v>5.12</v>
      </c>
      <c r="E919">
        <v>5.12</v>
      </c>
      <c r="F919" t="s">
        <v>12</v>
      </c>
      <c r="G919" t="s">
        <v>12</v>
      </c>
    </row>
    <row r="920" spans="1:7" x14ac:dyDescent="0.25">
      <c r="A920">
        <v>-707616000</v>
      </c>
      <c r="B920">
        <v>4.88</v>
      </c>
      <c r="C920">
        <v>4.88</v>
      </c>
      <c r="D920">
        <v>4.88</v>
      </c>
      <c r="E920">
        <v>4.88</v>
      </c>
      <c r="F920" t="s">
        <v>12</v>
      </c>
      <c r="G920" t="s">
        <v>12</v>
      </c>
    </row>
    <row r="921" spans="1:7" x14ac:dyDescent="0.25">
      <c r="A921">
        <v>-704937600</v>
      </c>
      <c r="B921">
        <v>5.05</v>
      </c>
      <c r="C921">
        <v>5.05</v>
      </c>
      <c r="D921">
        <v>5.05</v>
      </c>
      <c r="E921">
        <v>5.05</v>
      </c>
      <c r="F921" t="s">
        <v>12</v>
      </c>
      <c r="G921" t="s">
        <v>12</v>
      </c>
    </row>
    <row r="922" spans="1:7" x14ac:dyDescent="0.25">
      <c r="A922">
        <v>-702345600</v>
      </c>
      <c r="B922">
        <v>5.25</v>
      </c>
      <c r="C922">
        <v>5.25</v>
      </c>
      <c r="D922">
        <v>5.25</v>
      </c>
      <c r="E922">
        <v>5.25</v>
      </c>
      <c r="F922" t="s">
        <v>12</v>
      </c>
      <c r="G922" t="s">
        <v>12</v>
      </c>
    </row>
    <row r="923" spans="1:7" x14ac:dyDescent="0.25">
      <c r="A923">
        <v>-699667200</v>
      </c>
      <c r="B923">
        <v>5.22</v>
      </c>
      <c r="C923">
        <v>5.22</v>
      </c>
      <c r="D923">
        <v>5.22</v>
      </c>
      <c r="E923">
        <v>5.22</v>
      </c>
      <c r="F923" t="s">
        <v>12</v>
      </c>
      <c r="G923" t="s">
        <v>12</v>
      </c>
    </row>
    <row r="924" spans="1:7" x14ac:dyDescent="0.25">
      <c r="A924">
        <v>-697075200</v>
      </c>
      <c r="B924">
        <v>5.39</v>
      </c>
      <c r="C924">
        <v>5.39</v>
      </c>
      <c r="D924">
        <v>5.39</v>
      </c>
      <c r="E924">
        <v>5.39</v>
      </c>
      <c r="F924" t="s">
        <v>12</v>
      </c>
      <c r="G924" t="s">
        <v>12</v>
      </c>
    </row>
    <row r="925" spans="1:7" x14ac:dyDescent="0.25">
      <c r="A925">
        <v>-694396800</v>
      </c>
      <c r="B925">
        <v>5.59</v>
      </c>
      <c r="C925">
        <v>5.59</v>
      </c>
      <c r="D925">
        <v>5.59</v>
      </c>
      <c r="E925">
        <v>5.59</v>
      </c>
      <c r="F925" t="s">
        <v>12</v>
      </c>
      <c r="G925" t="s">
        <v>12</v>
      </c>
    </row>
    <row r="926" spans="1:7" x14ac:dyDescent="0.25">
      <c r="A926">
        <v>-691718400</v>
      </c>
      <c r="B926">
        <v>5.69</v>
      </c>
      <c r="C926">
        <v>5.69</v>
      </c>
      <c r="D926">
        <v>5.69</v>
      </c>
      <c r="E926">
        <v>5.69</v>
      </c>
      <c r="F926" t="s">
        <v>12</v>
      </c>
      <c r="G926" t="s">
        <v>12</v>
      </c>
    </row>
    <row r="927" spans="1:7" x14ac:dyDescent="0.25">
      <c r="A927">
        <v>-689212800</v>
      </c>
      <c r="B927">
        <v>6</v>
      </c>
      <c r="C927">
        <v>6</v>
      </c>
      <c r="D927">
        <v>6</v>
      </c>
      <c r="E927">
        <v>6</v>
      </c>
      <c r="F927" t="s">
        <v>12</v>
      </c>
      <c r="G927" t="s">
        <v>12</v>
      </c>
    </row>
    <row r="928" spans="1:7" x14ac:dyDescent="0.25">
      <c r="A928">
        <v>-686534400</v>
      </c>
      <c r="B928">
        <v>5.94</v>
      </c>
      <c r="C928">
        <v>5.94</v>
      </c>
      <c r="D928">
        <v>5.94</v>
      </c>
      <c r="E928">
        <v>5.94</v>
      </c>
      <c r="F928" t="s">
        <v>12</v>
      </c>
      <c r="G928" t="s">
        <v>12</v>
      </c>
    </row>
    <row r="929" spans="1:7" x14ac:dyDescent="0.25">
      <c r="A929">
        <v>-683942400</v>
      </c>
      <c r="B929">
        <v>5.52</v>
      </c>
      <c r="C929">
        <v>5.52</v>
      </c>
      <c r="D929">
        <v>5.52</v>
      </c>
      <c r="E929">
        <v>5.52</v>
      </c>
      <c r="F929" t="s">
        <v>12</v>
      </c>
      <c r="G929" t="s">
        <v>12</v>
      </c>
    </row>
    <row r="930" spans="1:7" x14ac:dyDescent="0.25">
      <c r="A930">
        <v>-681264000</v>
      </c>
      <c r="B930">
        <v>5.26</v>
      </c>
      <c r="C930">
        <v>5.26</v>
      </c>
      <c r="D930">
        <v>5.26</v>
      </c>
      <c r="E930">
        <v>5.26</v>
      </c>
      <c r="F930" t="s">
        <v>12</v>
      </c>
      <c r="G930" t="s">
        <v>12</v>
      </c>
    </row>
    <row r="931" spans="1:7" x14ac:dyDescent="0.25">
      <c r="A931">
        <v>-678672000</v>
      </c>
      <c r="B931">
        <v>5.05</v>
      </c>
      <c r="C931">
        <v>5.05</v>
      </c>
      <c r="D931">
        <v>5.05</v>
      </c>
      <c r="E931">
        <v>5.05</v>
      </c>
      <c r="F931" t="s">
        <v>12</v>
      </c>
      <c r="G931" t="s">
        <v>12</v>
      </c>
    </row>
    <row r="932" spans="1:7" x14ac:dyDescent="0.25">
      <c r="A932">
        <v>-675993600</v>
      </c>
      <c r="B932">
        <v>5.22</v>
      </c>
      <c r="C932">
        <v>5.22</v>
      </c>
      <c r="D932">
        <v>5.22</v>
      </c>
      <c r="E932">
        <v>5.22</v>
      </c>
      <c r="F932" t="s">
        <v>12</v>
      </c>
      <c r="G932" t="s">
        <v>12</v>
      </c>
    </row>
    <row r="933" spans="1:7" x14ac:dyDescent="0.25">
      <c r="A933">
        <v>-673315200</v>
      </c>
      <c r="B933">
        <v>5.42</v>
      </c>
      <c r="C933">
        <v>5.42</v>
      </c>
      <c r="D933">
        <v>5.42</v>
      </c>
      <c r="E933">
        <v>5.42</v>
      </c>
      <c r="F933" t="s">
        <v>12</v>
      </c>
      <c r="G933" t="s">
        <v>12</v>
      </c>
    </row>
    <row r="934" spans="1:7" x14ac:dyDescent="0.25">
      <c r="A934">
        <v>-670723200</v>
      </c>
      <c r="B934">
        <v>5.52</v>
      </c>
      <c r="C934">
        <v>5.52</v>
      </c>
      <c r="D934">
        <v>5.52</v>
      </c>
      <c r="E934">
        <v>5.52</v>
      </c>
      <c r="F934" t="s">
        <v>12</v>
      </c>
      <c r="G934" t="s">
        <v>12</v>
      </c>
    </row>
    <row r="935" spans="1:7" x14ac:dyDescent="0.25">
      <c r="A935">
        <v>-668044800</v>
      </c>
      <c r="B935">
        <v>5.5</v>
      </c>
      <c r="C935">
        <v>5.5</v>
      </c>
      <c r="D935">
        <v>5.5</v>
      </c>
      <c r="E935">
        <v>5.5</v>
      </c>
      <c r="F935" t="s">
        <v>12</v>
      </c>
      <c r="G935" t="s">
        <v>12</v>
      </c>
    </row>
    <row r="936" spans="1:7" x14ac:dyDescent="0.25">
      <c r="A936">
        <v>-665452800</v>
      </c>
      <c r="B936">
        <v>5.95</v>
      </c>
      <c r="C936">
        <v>5.95</v>
      </c>
      <c r="D936">
        <v>5.95</v>
      </c>
      <c r="E936">
        <v>5.95</v>
      </c>
      <c r="F936" t="s">
        <v>12</v>
      </c>
      <c r="G936" t="s">
        <v>12</v>
      </c>
    </row>
    <row r="937" spans="1:7" x14ac:dyDescent="0.25">
      <c r="A937">
        <v>-662774400</v>
      </c>
      <c r="B937">
        <v>6.12</v>
      </c>
      <c r="C937">
        <v>6.12</v>
      </c>
      <c r="D937">
        <v>6.12</v>
      </c>
      <c r="E937">
        <v>6.12</v>
      </c>
      <c r="F937" t="s">
        <v>12</v>
      </c>
      <c r="G937" t="s">
        <v>12</v>
      </c>
    </row>
    <row r="938" spans="1:7" x14ac:dyDescent="0.25">
      <c r="A938">
        <v>-660096000</v>
      </c>
      <c r="B938">
        <v>6.16</v>
      </c>
      <c r="C938">
        <v>6.16</v>
      </c>
      <c r="D938">
        <v>6.16</v>
      </c>
      <c r="E938">
        <v>6.16</v>
      </c>
      <c r="F938" t="s">
        <v>12</v>
      </c>
      <c r="G938" t="s">
        <v>12</v>
      </c>
    </row>
    <row r="939" spans="1:7" x14ac:dyDescent="0.25">
      <c r="A939">
        <v>-657676800</v>
      </c>
      <c r="B939">
        <v>6.52</v>
      </c>
      <c r="C939">
        <v>6.52</v>
      </c>
      <c r="D939">
        <v>6.52</v>
      </c>
      <c r="E939">
        <v>6.52</v>
      </c>
      <c r="F939" t="s">
        <v>12</v>
      </c>
      <c r="G939" t="s">
        <v>12</v>
      </c>
    </row>
    <row r="940" spans="1:7" x14ac:dyDescent="0.25">
      <c r="A940">
        <v>-654998400</v>
      </c>
      <c r="B940">
        <v>6.57</v>
      </c>
      <c r="C940">
        <v>6.57</v>
      </c>
      <c r="D940">
        <v>6.57</v>
      </c>
      <c r="E940">
        <v>6.57</v>
      </c>
      <c r="F940" t="s">
        <v>12</v>
      </c>
      <c r="G940" t="s">
        <v>12</v>
      </c>
    </row>
    <row r="941" spans="1:7" x14ac:dyDescent="0.25">
      <c r="A941">
        <v>-652406400</v>
      </c>
      <c r="B941">
        <v>6.67</v>
      </c>
      <c r="C941">
        <v>6.67</v>
      </c>
      <c r="D941">
        <v>6.67</v>
      </c>
      <c r="E941">
        <v>6.67</v>
      </c>
      <c r="F941" t="s">
        <v>12</v>
      </c>
      <c r="G941" t="s">
        <v>12</v>
      </c>
    </row>
    <row r="942" spans="1:7" x14ac:dyDescent="0.25">
      <c r="A942">
        <v>-649728000</v>
      </c>
      <c r="B942">
        <v>6.81</v>
      </c>
      <c r="C942">
        <v>6.81</v>
      </c>
      <c r="D942">
        <v>6.81</v>
      </c>
      <c r="E942">
        <v>6.81</v>
      </c>
      <c r="F942" t="s">
        <v>12</v>
      </c>
      <c r="G942" t="s">
        <v>12</v>
      </c>
    </row>
    <row r="943" spans="1:7" x14ac:dyDescent="0.25">
      <c r="A943">
        <v>-647136000</v>
      </c>
      <c r="B943">
        <v>7.3</v>
      </c>
      <c r="C943">
        <v>7.3</v>
      </c>
      <c r="D943">
        <v>7.3</v>
      </c>
      <c r="E943">
        <v>7.3</v>
      </c>
      <c r="F943" t="s">
        <v>12</v>
      </c>
      <c r="G943" t="s">
        <v>12</v>
      </c>
    </row>
    <row r="944" spans="1:7" x14ac:dyDescent="0.25">
      <c r="A944">
        <v>-644457600</v>
      </c>
      <c r="B944">
        <v>6.96</v>
      </c>
      <c r="C944">
        <v>6.96</v>
      </c>
      <c r="D944">
        <v>6.96</v>
      </c>
      <c r="E944">
        <v>6.96</v>
      </c>
      <c r="F944" t="s">
        <v>12</v>
      </c>
      <c r="G944" t="s">
        <v>12</v>
      </c>
    </row>
    <row r="945" spans="1:7" x14ac:dyDescent="0.25">
      <c r="A945">
        <v>-641779200</v>
      </c>
      <c r="B945">
        <v>6.76</v>
      </c>
      <c r="C945">
        <v>6.76</v>
      </c>
      <c r="D945">
        <v>6.76</v>
      </c>
      <c r="E945">
        <v>6.76</v>
      </c>
      <c r="F945" t="s">
        <v>12</v>
      </c>
      <c r="G945" t="s">
        <v>12</v>
      </c>
    </row>
    <row r="946" spans="1:7" x14ac:dyDescent="0.25">
      <c r="A946">
        <v>-639187200</v>
      </c>
      <c r="B946">
        <v>6.71</v>
      </c>
      <c r="C946">
        <v>6.71</v>
      </c>
      <c r="D946">
        <v>6.71</v>
      </c>
      <c r="E946">
        <v>6.71</v>
      </c>
      <c r="F946" t="s">
        <v>12</v>
      </c>
      <c r="G946" t="s">
        <v>12</v>
      </c>
    </row>
    <row r="947" spans="1:7" x14ac:dyDescent="0.25">
      <c r="A947">
        <v>-636508800</v>
      </c>
      <c r="B947">
        <v>6.75</v>
      </c>
      <c r="C947">
        <v>6.75</v>
      </c>
      <c r="D947">
        <v>6.75</v>
      </c>
      <c r="E947">
        <v>6.75</v>
      </c>
      <c r="F947" t="s">
        <v>12</v>
      </c>
      <c r="G947" t="s">
        <v>12</v>
      </c>
    </row>
    <row r="948" spans="1:7" x14ac:dyDescent="0.25">
      <c r="A948">
        <v>-633916800</v>
      </c>
      <c r="B948">
        <v>6.87</v>
      </c>
      <c r="C948">
        <v>6.87</v>
      </c>
      <c r="D948">
        <v>6.87</v>
      </c>
      <c r="E948">
        <v>6.87</v>
      </c>
      <c r="F948" t="s">
        <v>12</v>
      </c>
      <c r="G948" t="s">
        <v>12</v>
      </c>
    </row>
    <row r="949" spans="1:7" x14ac:dyDescent="0.25">
      <c r="A949">
        <v>-631238400</v>
      </c>
      <c r="B949">
        <v>6.89</v>
      </c>
      <c r="C949">
        <v>6.89</v>
      </c>
      <c r="D949">
        <v>6.89</v>
      </c>
      <c r="E949">
        <v>6.89</v>
      </c>
      <c r="F949" t="s">
        <v>12</v>
      </c>
      <c r="G949" t="s">
        <v>12</v>
      </c>
    </row>
    <row r="950" spans="1:7" x14ac:dyDescent="0.25">
      <c r="A950">
        <v>-628560000</v>
      </c>
      <c r="B950">
        <v>6.81</v>
      </c>
      <c r="C950">
        <v>6.81</v>
      </c>
      <c r="D950">
        <v>6.81</v>
      </c>
      <c r="E950">
        <v>6.81</v>
      </c>
      <c r="F950" t="s">
        <v>12</v>
      </c>
      <c r="G950" t="s">
        <v>12</v>
      </c>
    </row>
    <row r="951" spans="1:7" x14ac:dyDescent="0.25">
      <c r="A951">
        <v>-626140800</v>
      </c>
      <c r="B951">
        <v>6.74</v>
      </c>
      <c r="C951">
        <v>6.74</v>
      </c>
      <c r="D951">
        <v>6.74</v>
      </c>
      <c r="E951">
        <v>6.74</v>
      </c>
      <c r="F951" t="s">
        <v>12</v>
      </c>
      <c r="G951" t="s">
        <v>12</v>
      </c>
    </row>
    <row r="952" spans="1:7" x14ac:dyDescent="0.25">
      <c r="A952">
        <v>-623462400</v>
      </c>
      <c r="B952">
        <v>6.74</v>
      </c>
      <c r="C952">
        <v>6.74</v>
      </c>
      <c r="D952">
        <v>6.74</v>
      </c>
      <c r="E952">
        <v>6.74</v>
      </c>
      <c r="F952" t="s">
        <v>12</v>
      </c>
      <c r="G952" t="s">
        <v>12</v>
      </c>
    </row>
    <row r="953" spans="1:7" x14ac:dyDescent="0.25">
      <c r="A953">
        <v>-620870400</v>
      </c>
      <c r="B953">
        <v>6.61</v>
      </c>
      <c r="C953">
        <v>6.61</v>
      </c>
      <c r="D953">
        <v>6.61</v>
      </c>
      <c r="E953">
        <v>6.61</v>
      </c>
      <c r="F953" t="s">
        <v>12</v>
      </c>
      <c r="G953" t="s">
        <v>12</v>
      </c>
    </row>
    <row r="954" spans="1:7" x14ac:dyDescent="0.25">
      <c r="A954">
        <v>-618192000</v>
      </c>
      <c r="B954">
        <v>6.45</v>
      </c>
      <c r="C954">
        <v>6.45</v>
      </c>
      <c r="D954">
        <v>6.45</v>
      </c>
      <c r="E954">
        <v>6.45</v>
      </c>
      <c r="F954" t="s">
        <v>12</v>
      </c>
      <c r="G954" t="s">
        <v>12</v>
      </c>
    </row>
    <row r="955" spans="1:7" x14ac:dyDescent="0.25">
      <c r="A955">
        <v>-615600000</v>
      </c>
      <c r="B955">
        <v>6.4</v>
      </c>
      <c r="C955">
        <v>6.4</v>
      </c>
      <c r="D955">
        <v>6.4</v>
      </c>
      <c r="E955">
        <v>6.4</v>
      </c>
      <c r="F955" t="s">
        <v>12</v>
      </c>
      <c r="G955" t="s">
        <v>12</v>
      </c>
    </row>
    <row r="956" spans="1:7" x14ac:dyDescent="0.25">
      <c r="A956">
        <v>-612921600</v>
      </c>
      <c r="B956">
        <v>7.15</v>
      </c>
      <c r="C956">
        <v>7.15</v>
      </c>
      <c r="D956">
        <v>7.15</v>
      </c>
      <c r="E956">
        <v>7.15</v>
      </c>
      <c r="F956" t="s">
        <v>12</v>
      </c>
      <c r="G956" t="s">
        <v>12</v>
      </c>
    </row>
    <row r="957" spans="1:7" x14ac:dyDescent="0.25">
      <c r="A957">
        <v>-610243200</v>
      </c>
      <c r="B957">
        <v>6.98</v>
      </c>
      <c r="C957">
        <v>6.98</v>
      </c>
      <c r="D957">
        <v>6.98</v>
      </c>
      <c r="E957">
        <v>6.98</v>
      </c>
      <c r="F957" t="s">
        <v>12</v>
      </c>
      <c r="G957" t="s">
        <v>12</v>
      </c>
    </row>
    <row r="958" spans="1:7" x14ac:dyDescent="0.25">
      <c r="A958">
        <v>-607651200</v>
      </c>
      <c r="B958">
        <v>6.97</v>
      </c>
      <c r="C958">
        <v>6.97</v>
      </c>
      <c r="D958">
        <v>6.97</v>
      </c>
      <c r="E958">
        <v>6.97</v>
      </c>
      <c r="F958" t="s">
        <v>12</v>
      </c>
      <c r="G958" t="s">
        <v>12</v>
      </c>
    </row>
    <row r="959" spans="1:7" x14ac:dyDescent="0.25">
      <c r="A959">
        <v>-604972800</v>
      </c>
      <c r="B959">
        <v>6.93</v>
      </c>
      <c r="C959">
        <v>6.93</v>
      </c>
      <c r="D959">
        <v>6.93</v>
      </c>
      <c r="E959">
        <v>6.93</v>
      </c>
      <c r="F959" t="s">
        <v>12</v>
      </c>
      <c r="G959" t="s">
        <v>12</v>
      </c>
    </row>
    <row r="960" spans="1:7" x14ac:dyDescent="0.25">
      <c r="A960">
        <v>-602380800</v>
      </c>
      <c r="B960">
        <v>7.18</v>
      </c>
      <c r="C960">
        <v>7.18</v>
      </c>
      <c r="D960">
        <v>7.18</v>
      </c>
      <c r="E960">
        <v>7.18</v>
      </c>
      <c r="F960" t="s">
        <v>12</v>
      </c>
      <c r="G960" t="s">
        <v>12</v>
      </c>
    </row>
    <row r="961" spans="1:7" x14ac:dyDescent="0.25">
      <c r="A961">
        <v>-599702400</v>
      </c>
      <c r="B961">
        <v>7.44</v>
      </c>
      <c r="C961">
        <v>7.44</v>
      </c>
      <c r="D961">
        <v>7.44</v>
      </c>
      <c r="E961">
        <v>7.44</v>
      </c>
      <c r="F961" t="s">
        <v>12</v>
      </c>
      <c r="G961" t="s">
        <v>12</v>
      </c>
    </row>
    <row r="962" spans="1:7" x14ac:dyDescent="0.25">
      <c r="A962">
        <v>-597024000</v>
      </c>
      <c r="B962">
        <v>7.01</v>
      </c>
      <c r="C962">
        <v>7.01</v>
      </c>
      <c r="D962">
        <v>7.01</v>
      </c>
      <c r="E962">
        <v>7.01</v>
      </c>
      <c r="F962" t="s">
        <v>12</v>
      </c>
      <c r="G962" t="s">
        <v>12</v>
      </c>
    </row>
    <row r="963" spans="1:7" x14ac:dyDescent="0.25">
      <c r="A963">
        <v>-594604800</v>
      </c>
      <c r="B963">
        <v>6.83</v>
      </c>
      <c r="C963">
        <v>6.83</v>
      </c>
      <c r="D963">
        <v>6.83</v>
      </c>
      <c r="E963">
        <v>6.83</v>
      </c>
      <c r="F963" t="s">
        <v>12</v>
      </c>
      <c r="G963" t="s">
        <v>12</v>
      </c>
    </row>
    <row r="964" spans="1:7" x14ac:dyDescent="0.25">
      <c r="A964">
        <v>-591926400</v>
      </c>
      <c r="B964">
        <v>7.03</v>
      </c>
      <c r="C964">
        <v>7.03</v>
      </c>
      <c r="D964">
        <v>7.03</v>
      </c>
      <c r="E964">
        <v>7.03</v>
      </c>
      <c r="F964" t="s">
        <v>12</v>
      </c>
      <c r="G964" t="s">
        <v>12</v>
      </c>
    </row>
    <row r="965" spans="1:7" x14ac:dyDescent="0.25">
      <c r="A965">
        <v>-589334400</v>
      </c>
      <c r="B965">
        <v>7</v>
      </c>
      <c r="C965">
        <v>7</v>
      </c>
      <c r="D965">
        <v>7</v>
      </c>
      <c r="E965">
        <v>7</v>
      </c>
      <c r="F965" t="s">
        <v>12</v>
      </c>
      <c r="G965" t="s">
        <v>12</v>
      </c>
    </row>
    <row r="966" spans="1:7" x14ac:dyDescent="0.25">
      <c r="A966">
        <v>-586656000</v>
      </c>
      <c r="B966">
        <v>7.05</v>
      </c>
      <c r="C966">
        <v>7.05</v>
      </c>
      <c r="D966">
        <v>7.05</v>
      </c>
      <c r="E966">
        <v>7.05</v>
      </c>
      <c r="F966" t="s">
        <v>12</v>
      </c>
      <c r="G966" t="s">
        <v>12</v>
      </c>
    </row>
    <row r="967" spans="1:7" x14ac:dyDescent="0.25">
      <c r="A967">
        <v>-584064000</v>
      </c>
      <c r="B967">
        <v>7.24</v>
      </c>
      <c r="C967">
        <v>7.24</v>
      </c>
      <c r="D967">
        <v>7.24</v>
      </c>
      <c r="E967">
        <v>7.24</v>
      </c>
      <c r="F967" t="s">
        <v>12</v>
      </c>
      <c r="G967" t="s">
        <v>12</v>
      </c>
    </row>
    <row r="968" spans="1:7" x14ac:dyDescent="0.25">
      <c r="A968">
        <v>-581385600</v>
      </c>
      <c r="B968">
        <v>7.05</v>
      </c>
      <c r="C968">
        <v>7.05</v>
      </c>
      <c r="D968">
        <v>7.05</v>
      </c>
      <c r="E968">
        <v>7.05</v>
      </c>
      <c r="F968" t="s">
        <v>12</v>
      </c>
      <c r="G968" t="s">
        <v>12</v>
      </c>
    </row>
    <row r="969" spans="1:7" x14ac:dyDescent="0.25">
      <c r="A969">
        <v>-578707200</v>
      </c>
      <c r="B969">
        <v>6.7</v>
      </c>
      <c r="C969">
        <v>6.7</v>
      </c>
      <c r="D969">
        <v>6.7</v>
      </c>
      <c r="E969">
        <v>6.7</v>
      </c>
      <c r="F969" t="s">
        <v>12</v>
      </c>
      <c r="G969" t="s">
        <v>12</v>
      </c>
    </row>
    <row r="970" spans="1:7" x14ac:dyDescent="0.25">
      <c r="A970">
        <v>-576115200</v>
      </c>
      <c r="B970">
        <v>6.47</v>
      </c>
      <c r="C970">
        <v>6.47</v>
      </c>
      <c r="D970">
        <v>6.47</v>
      </c>
      <c r="E970">
        <v>6.47</v>
      </c>
      <c r="F970" t="s">
        <v>12</v>
      </c>
      <c r="G970" t="s">
        <v>12</v>
      </c>
    </row>
    <row r="971" spans="1:7" x14ac:dyDescent="0.25">
      <c r="A971">
        <v>-573436800</v>
      </c>
      <c r="B971">
        <v>6.35</v>
      </c>
      <c r="C971">
        <v>6.35</v>
      </c>
      <c r="D971">
        <v>6.35</v>
      </c>
      <c r="E971">
        <v>6.35</v>
      </c>
      <c r="F971" t="s">
        <v>12</v>
      </c>
      <c r="G971" t="s">
        <v>12</v>
      </c>
    </row>
    <row r="972" spans="1:7" x14ac:dyDescent="0.25">
      <c r="A972">
        <v>-570844800</v>
      </c>
      <c r="B972">
        <v>6.37</v>
      </c>
      <c r="C972">
        <v>6.37</v>
      </c>
      <c r="D972">
        <v>6.37</v>
      </c>
      <c r="E972">
        <v>6.37</v>
      </c>
      <c r="F972" t="s">
        <v>12</v>
      </c>
      <c r="G972" t="s">
        <v>12</v>
      </c>
    </row>
    <row r="973" spans="1:7" x14ac:dyDescent="0.25">
      <c r="A973">
        <v>-568166400</v>
      </c>
      <c r="B973">
        <v>6.02</v>
      </c>
      <c r="C973">
        <v>6.02</v>
      </c>
      <c r="D973">
        <v>6.02</v>
      </c>
      <c r="E973">
        <v>6.02</v>
      </c>
      <c r="F973" t="s">
        <v>12</v>
      </c>
      <c r="G973" t="s">
        <v>12</v>
      </c>
    </row>
    <row r="974" spans="1:7" x14ac:dyDescent="0.25">
      <c r="A974">
        <v>-565488000</v>
      </c>
      <c r="B974">
        <v>5.84</v>
      </c>
      <c r="C974">
        <v>5.84</v>
      </c>
      <c r="D974">
        <v>5.84</v>
      </c>
      <c r="E974">
        <v>5.84</v>
      </c>
      <c r="F974" t="s">
        <v>12</v>
      </c>
      <c r="G974" t="s">
        <v>12</v>
      </c>
    </row>
    <row r="975" spans="1:7" x14ac:dyDescent="0.25">
      <c r="A975">
        <v>-562982400</v>
      </c>
      <c r="B975">
        <v>5.96</v>
      </c>
      <c r="C975">
        <v>5.96</v>
      </c>
      <c r="D975">
        <v>5.96</v>
      </c>
      <c r="E975">
        <v>5.96</v>
      </c>
      <c r="F975" t="s">
        <v>12</v>
      </c>
      <c r="G975" t="s">
        <v>12</v>
      </c>
    </row>
    <row r="976" spans="1:7" x14ac:dyDescent="0.25">
      <c r="A976">
        <v>-560304000</v>
      </c>
      <c r="B976">
        <v>5.96</v>
      </c>
      <c r="C976">
        <v>5.96</v>
      </c>
      <c r="D976">
        <v>5.96</v>
      </c>
      <c r="E976">
        <v>5.96</v>
      </c>
      <c r="F976" t="s">
        <v>12</v>
      </c>
      <c r="G976" t="s">
        <v>12</v>
      </c>
    </row>
    <row r="977" spans="1:7" x14ac:dyDescent="0.25">
      <c r="A977">
        <v>-557712000</v>
      </c>
      <c r="B977">
        <v>6.02</v>
      </c>
      <c r="C977">
        <v>6.02</v>
      </c>
      <c r="D977">
        <v>6.02</v>
      </c>
      <c r="E977">
        <v>6.02</v>
      </c>
      <c r="F977" t="s">
        <v>12</v>
      </c>
      <c r="G977" t="s">
        <v>12</v>
      </c>
    </row>
    <row r="978" spans="1:7" x14ac:dyDescent="0.25">
      <c r="A978">
        <v>-555033600</v>
      </c>
      <c r="B978">
        <v>6.07</v>
      </c>
      <c r="C978">
        <v>6.07</v>
      </c>
      <c r="D978">
        <v>6.07</v>
      </c>
      <c r="E978">
        <v>6.07</v>
      </c>
      <c r="F978" t="s">
        <v>12</v>
      </c>
      <c r="G978" t="s">
        <v>12</v>
      </c>
    </row>
    <row r="979" spans="1:7" x14ac:dyDescent="0.25">
      <c r="A979">
        <v>-552441600</v>
      </c>
      <c r="B979">
        <v>5.95</v>
      </c>
      <c r="C979">
        <v>5.95</v>
      </c>
      <c r="D979">
        <v>5.95</v>
      </c>
      <c r="E979">
        <v>5.95</v>
      </c>
      <c r="F979" t="s">
        <v>12</v>
      </c>
      <c r="G979" t="s">
        <v>12</v>
      </c>
    </row>
    <row r="980" spans="1:7" x14ac:dyDescent="0.25">
      <c r="A980">
        <v>-549763200</v>
      </c>
      <c r="B980">
        <v>5.78</v>
      </c>
      <c r="C980">
        <v>5.78</v>
      </c>
      <c r="D980">
        <v>5.78</v>
      </c>
      <c r="E980">
        <v>5.78</v>
      </c>
      <c r="F980" t="s">
        <v>12</v>
      </c>
      <c r="G980" t="s">
        <v>12</v>
      </c>
    </row>
    <row r="981" spans="1:7" x14ac:dyDescent="0.25">
      <c r="A981">
        <v>-547084800</v>
      </c>
      <c r="B981">
        <v>5.76</v>
      </c>
      <c r="C981">
        <v>5.76</v>
      </c>
      <c r="D981">
        <v>5.76</v>
      </c>
      <c r="E981">
        <v>5.76</v>
      </c>
      <c r="F981" t="s">
        <v>12</v>
      </c>
      <c r="G981" t="s">
        <v>12</v>
      </c>
    </row>
    <row r="982" spans="1:7" x14ac:dyDescent="0.25">
      <c r="A982">
        <v>-544492800</v>
      </c>
      <c r="B982">
        <v>5.85</v>
      </c>
      <c r="C982">
        <v>5.85</v>
      </c>
      <c r="D982">
        <v>5.85</v>
      </c>
      <c r="E982">
        <v>5.85</v>
      </c>
      <c r="F982" t="s">
        <v>12</v>
      </c>
      <c r="G982" t="s">
        <v>12</v>
      </c>
    </row>
    <row r="983" spans="1:7" x14ac:dyDescent="0.25">
      <c r="A983">
        <v>-541814400</v>
      </c>
      <c r="B983">
        <v>5.92</v>
      </c>
      <c r="C983">
        <v>5.92</v>
      </c>
      <c r="D983">
        <v>5.92</v>
      </c>
      <c r="E983">
        <v>5.92</v>
      </c>
      <c r="F983" t="s">
        <v>12</v>
      </c>
      <c r="G983" t="s">
        <v>12</v>
      </c>
    </row>
    <row r="984" spans="1:7" x14ac:dyDescent="0.25">
      <c r="A984">
        <v>-539222400</v>
      </c>
      <c r="B984">
        <v>5.69</v>
      </c>
      <c r="C984">
        <v>5.69</v>
      </c>
      <c r="D984">
        <v>5.69</v>
      </c>
      <c r="E984">
        <v>5.69</v>
      </c>
      <c r="F984" t="s">
        <v>12</v>
      </c>
      <c r="G984" t="s">
        <v>12</v>
      </c>
    </row>
    <row r="985" spans="1:7" x14ac:dyDescent="0.25">
      <c r="A985">
        <v>-536544000</v>
      </c>
      <c r="B985">
        <v>5.41</v>
      </c>
      <c r="C985">
        <v>5.41</v>
      </c>
      <c r="D985">
        <v>5.41</v>
      </c>
      <c r="E985">
        <v>5.41</v>
      </c>
      <c r="F985" t="s">
        <v>12</v>
      </c>
      <c r="G985" t="s">
        <v>12</v>
      </c>
    </row>
    <row r="986" spans="1:7" x14ac:dyDescent="0.25">
      <c r="A986">
        <v>-533865600</v>
      </c>
      <c r="B986">
        <v>5.39</v>
      </c>
      <c r="C986">
        <v>5.39</v>
      </c>
      <c r="D986">
        <v>5.39</v>
      </c>
      <c r="E986">
        <v>5.39</v>
      </c>
      <c r="F986" t="s">
        <v>12</v>
      </c>
      <c r="G986" t="s">
        <v>12</v>
      </c>
    </row>
    <row r="987" spans="1:7" x14ac:dyDescent="0.25">
      <c r="A987">
        <v>-531446400</v>
      </c>
      <c r="B987">
        <v>5.45</v>
      </c>
      <c r="C987">
        <v>5.45</v>
      </c>
      <c r="D987">
        <v>5.45</v>
      </c>
      <c r="E987">
        <v>5.45</v>
      </c>
      <c r="F987" t="s">
        <v>12</v>
      </c>
      <c r="G987" t="s">
        <v>12</v>
      </c>
    </row>
    <row r="988" spans="1:7" x14ac:dyDescent="0.25">
      <c r="A988">
        <v>-528768000</v>
      </c>
      <c r="B988">
        <v>5.43</v>
      </c>
      <c r="C988">
        <v>5.43</v>
      </c>
      <c r="D988">
        <v>5.43</v>
      </c>
      <c r="E988">
        <v>5.43</v>
      </c>
      <c r="F988" t="s">
        <v>12</v>
      </c>
      <c r="G988" t="s">
        <v>12</v>
      </c>
    </row>
    <row r="989" spans="1:7" x14ac:dyDescent="0.25">
      <c r="A989">
        <v>-526176000</v>
      </c>
      <c r="B989">
        <v>5.72</v>
      </c>
      <c r="C989">
        <v>5.72</v>
      </c>
      <c r="D989">
        <v>5.72</v>
      </c>
      <c r="E989">
        <v>5.72</v>
      </c>
      <c r="F989" t="s">
        <v>12</v>
      </c>
      <c r="G989" t="s">
        <v>12</v>
      </c>
    </row>
    <row r="990" spans="1:7" x14ac:dyDescent="0.25">
      <c r="A990">
        <v>-523497600</v>
      </c>
      <c r="B990">
        <v>5.7</v>
      </c>
      <c r="C990">
        <v>5.7</v>
      </c>
      <c r="D990">
        <v>5.7</v>
      </c>
      <c r="E990">
        <v>5.7</v>
      </c>
      <c r="F990" t="s">
        <v>12</v>
      </c>
      <c r="G990" t="s">
        <v>12</v>
      </c>
    </row>
    <row r="991" spans="1:7" x14ac:dyDescent="0.25">
      <c r="A991">
        <v>-520905600</v>
      </c>
      <c r="B991">
        <v>5.93</v>
      </c>
      <c r="C991">
        <v>5.93</v>
      </c>
      <c r="D991">
        <v>5.93</v>
      </c>
      <c r="E991">
        <v>5.93</v>
      </c>
      <c r="F991" t="s">
        <v>12</v>
      </c>
      <c r="G991" t="s">
        <v>12</v>
      </c>
    </row>
    <row r="992" spans="1:7" x14ac:dyDescent="0.25">
      <c r="A992">
        <v>-518227200</v>
      </c>
      <c r="B992">
        <v>5.85</v>
      </c>
      <c r="C992">
        <v>5.85</v>
      </c>
      <c r="D992">
        <v>5.85</v>
      </c>
      <c r="E992">
        <v>5.85</v>
      </c>
      <c r="F992" t="s">
        <v>12</v>
      </c>
      <c r="G992" t="s">
        <v>12</v>
      </c>
    </row>
    <row r="993" spans="1:7" x14ac:dyDescent="0.25">
      <c r="A993">
        <v>-515548800</v>
      </c>
      <c r="B993">
        <v>5.82</v>
      </c>
      <c r="C993">
        <v>5.82</v>
      </c>
      <c r="D993">
        <v>5.82</v>
      </c>
      <c r="E993">
        <v>5.82</v>
      </c>
      <c r="F993" t="s">
        <v>12</v>
      </c>
      <c r="G993" t="s">
        <v>12</v>
      </c>
    </row>
    <row r="994" spans="1:7" x14ac:dyDescent="0.25">
      <c r="A994">
        <v>-512956800</v>
      </c>
      <c r="B994">
        <v>6.1</v>
      </c>
      <c r="C994">
        <v>6.1</v>
      </c>
      <c r="D994">
        <v>6.1</v>
      </c>
      <c r="E994">
        <v>6.1</v>
      </c>
      <c r="F994" t="s">
        <v>12</v>
      </c>
      <c r="G994" t="s">
        <v>12</v>
      </c>
    </row>
    <row r="995" spans="1:7" x14ac:dyDescent="0.25">
      <c r="A995">
        <v>-510278400</v>
      </c>
      <c r="B995">
        <v>5.97</v>
      </c>
      <c r="C995">
        <v>5.97</v>
      </c>
      <c r="D995">
        <v>5.97</v>
      </c>
      <c r="E995">
        <v>5.97</v>
      </c>
      <c r="F995" t="s">
        <v>12</v>
      </c>
      <c r="G995" t="s">
        <v>12</v>
      </c>
    </row>
    <row r="996" spans="1:7" x14ac:dyDescent="0.25">
      <c r="A996">
        <v>-507686400</v>
      </c>
      <c r="B996">
        <v>5.88</v>
      </c>
      <c r="C996">
        <v>5.88</v>
      </c>
      <c r="D996">
        <v>5.88</v>
      </c>
      <c r="E996">
        <v>5.88</v>
      </c>
      <c r="F996" t="s">
        <v>12</v>
      </c>
      <c r="G996" t="s">
        <v>12</v>
      </c>
    </row>
    <row r="997" spans="1:7" x14ac:dyDescent="0.25">
      <c r="A997">
        <v>-505008000</v>
      </c>
      <c r="B997">
        <v>5.84</v>
      </c>
      <c r="C997">
        <v>5.84</v>
      </c>
      <c r="D997">
        <v>5.84</v>
      </c>
      <c r="E997">
        <v>5.84</v>
      </c>
      <c r="F997" t="s">
        <v>12</v>
      </c>
      <c r="G997" t="s">
        <v>12</v>
      </c>
    </row>
    <row r="998" spans="1:7" x14ac:dyDescent="0.25">
      <c r="A998">
        <v>-502329600</v>
      </c>
      <c r="B998">
        <v>5.72</v>
      </c>
      <c r="C998">
        <v>5.72</v>
      </c>
      <c r="D998">
        <v>5.72</v>
      </c>
      <c r="E998">
        <v>5.72</v>
      </c>
      <c r="F998" t="s">
        <v>12</v>
      </c>
      <c r="G998" t="s">
        <v>12</v>
      </c>
    </row>
    <row r="999" spans="1:7" x14ac:dyDescent="0.25">
      <c r="A999">
        <v>-499910400</v>
      </c>
      <c r="B999">
        <v>5.62</v>
      </c>
      <c r="C999">
        <v>5.62</v>
      </c>
      <c r="D999">
        <v>5.62</v>
      </c>
      <c r="E999">
        <v>5.62</v>
      </c>
      <c r="F999" t="s">
        <v>12</v>
      </c>
      <c r="G999" t="s">
        <v>12</v>
      </c>
    </row>
    <row r="1000" spans="1:7" x14ac:dyDescent="0.25">
      <c r="A1000">
        <v>-497232000</v>
      </c>
      <c r="B1000">
        <v>5.53</v>
      </c>
      <c r="C1000">
        <v>5.53</v>
      </c>
      <c r="D1000">
        <v>5.53</v>
      </c>
      <c r="E1000">
        <v>5.53</v>
      </c>
      <c r="F1000" t="s">
        <v>12</v>
      </c>
      <c r="G1000" t="s">
        <v>12</v>
      </c>
    </row>
    <row r="1001" spans="1:7" x14ac:dyDescent="0.25">
      <c r="A1001">
        <v>-494640000</v>
      </c>
      <c r="B1001">
        <v>5.3</v>
      </c>
      <c r="C1001">
        <v>5.3</v>
      </c>
      <c r="D1001">
        <v>5.3</v>
      </c>
      <c r="E1001">
        <v>5.3</v>
      </c>
      <c r="F1001" t="s">
        <v>12</v>
      </c>
      <c r="G1001" t="s">
        <v>12</v>
      </c>
    </row>
    <row r="1002" spans="1:7" x14ac:dyDescent="0.25">
      <c r="A1002">
        <v>-491961600</v>
      </c>
      <c r="B1002">
        <v>5.07</v>
      </c>
      <c r="C1002">
        <v>5.07</v>
      </c>
      <c r="D1002">
        <v>5.07</v>
      </c>
      <c r="E1002">
        <v>5.07</v>
      </c>
      <c r="F1002" t="s">
        <v>12</v>
      </c>
      <c r="G1002" t="s">
        <v>12</v>
      </c>
    </row>
    <row r="1003" spans="1:7" x14ac:dyDescent="0.25">
      <c r="A1003">
        <v>-489369600</v>
      </c>
      <c r="B1003">
        <v>5.01</v>
      </c>
      <c r="C1003">
        <v>5.01</v>
      </c>
      <c r="D1003">
        <v>5.01</v>
      </c>
      <c r="E1003">
        <v>5.01</v>
      </c>
      <c r="F1003" t="s">
        <v>12</v>
      </c>
      <c r="G1003" t="s">
        <v>12</v>
      </c>
    </row>
    <row r="1004" spans="1:7" x14ac:dyDescent="0.25">
      <c r="A1004">
        <v>-486691200</v>
      </c>
      <c r="B1004">
        <v>4.83</v>
      </c>
      <c r="C1004">
        <v>4.83</v>
      </c>
      <c r="D1004">
        <v>4.83</v>
      </c>
      <c r="E1004">
        <v>4.83</v>
      </c>
      <c r="F1004" t="s">
        <v>12</v>
      </c>
      <c r="G1004" t="s">
        <v>12</v>
      </c>
    </row>
    <row r="1005" spans="1:7" x14ac:dyDescent="0.25">
      <c r="A1005">
        <v>-484012800</v>
      </c>
      <c r="B1005">
        <v>4.76</v>
      </c>
      <c r="C1005">
        <v>4.76</v>
      </c>
      <c r="D1005">
        <v>4.76</v>
      </c>
      <c r="E1005">
        <v>4.76</v>
      </c>
      <c r="F1005" t="s">
        <v>12</v>
      </c>
      <c r="G1005" t="s">
        <v>12</v>
      </c>
    </row>
    <row r="1006" spans="1:7" x14ac:dyDescent="0.25">
      <c r="A1006">
        <v>-481420800</v>
      </c>
      <c r="B1006">
        <v>4.67</v>
      </c>
      <c r="C1006">
        <v>4.67</v>
      </c>
      <c r="D1006">
        <v>4.67</v>
      </c>
      <c r="E1006">
        <v>4.67</v>
      </c>
      <c r="F1006" t="s">
        <v>12</v>
      </c>
      <c r="G1006" t="s">
        <v>12</v>
      </c>
    </row>
    <row r="1007" spans="1:7" x14ac:dyDescent="0.25">
      <c r="A1007">
        <v>-478742400</v>
      </c>
      <c r="B1007">
        <v>4.6399999999999997</v>
      </c>
      <c r="C1007">
        <v>4.6399999999999997</v>
      </c>
      <c r="D1007">
        <v>4.6399999999999997</v>
      </c>
      <c r="E1007">
        <v>4.6399999999999997</v>
      </c>
      <c r="F1007" t="s">
        <v>12</v>
      </c>
      <c r="G1007" t="s">
        <v>12</v>
      </c>
    </row>
    <row r="1008" spans="1:7" x14ac:dyDescent="0.25">
      <c r="A1008">
        <v>-476150400</v>
      </c>
      <c r="B1008">
        <v>4.54</v>
      </c>
      <c r="C1008">
        <v>4.54</v>
      </c>
      <c r="D1008">
        <v>4.54</v>
      </c>
      <c r="E1008">
        <v>4.54</v>
      </c>
      <c r="F1008" t="s">
        <v>12</v>
      </c>
      <c r="G1008" t="s">
        <v>12</v>
      </c>
    </row>
    <row r="1009" spans="1:7" x14ac:dyDescent="0.25">
      <c r="A1009">
        <v>-473472000</v>
      </c>
      <c r="B1009">
        <v>4.4000000000000004</v>
      </c>
      <c r="C1009">
        <v>4.4000000000000004</v>
      </c>
      <c r="D1009">
        <v>4.4000000000000004</v>
      </c>
      <c r="E1009">
        <v>4.4000000000000004</v>
      </c>
      <c r="F1009" t="s">
        <v>12</v>
      </c>
      <c r="G1009" t="s">
        <v>12</v>
      </c>
    </row>
    <row r="1010" spans="1:7" x14ac:dyDescent="0.25">
      <c r="A1010">
        <v>-470793600</v>
      </c>
      <c r="B1010">
        <v>4.34</v>
      </c>
      <c r="C1010">
        <v>4.34</v>
      </c>
      <c r="D1010">
        <v>4.34</v>
      </c>
      <c r="E1010">
        <v>4.34</v>
      </c>
      <c r="F1010" t="s">
        <v>12</v>
      </c>
      <c r="G1010" t="s">
        <v>12</v>
      </c>
    </row>
    <row r="1011" spans="1:7" x14ac:dyDescent="0.25">
      <c r="A1011">
        <v>-468374400</v>
      </c>
      <c r="B1011">
        <v>4.22</v>
      </c>
      <c r="C1011">
        <v>4.22</v>
      </c>
      <c r="D1011">
        <v>4.22</v>
      </c>
      <c r="E1011">
        <v>4.22</v>
      </c>
      <c r="F1011" t="s">
        <v>12</v>
      </c>
      <c r="G1011" t="s">
        <v>12</v>
      </c>
    </row>
    <row r="1012" spans="1:7" x14ac:dyDescent="0.25">
      <c r="A1012">
        <v>-465696000</v>
      </c>
      <c r="B1012">
        <v>4.2699999999999996</v>
      </c>
      <c r="C1012">
        <v>4.2699999999999996</v>
      </c>
      <c r="D1012">
        <v>4.2699999999999996</v>
      </c>
      <c r="E1012">
        <v>4.2699999999999996</v>
      </c>
      <c r="F1012" t="s">
        <v>12</v>
      </c>
      <c r="G1012" t="s">
        <v>12</v>
      </c>
    </row>
    <row r="1013" spans="1:7" x14ac:dyDescent="0.25">
      <c r="A1013">
        <v>-463104000</v>
      </c>
      <c r="B1013">
        <v>4.1399999999999997</v>
      </c>
      <c r="C1013">
        <v>4.1399999999999997</v>
      </c>
      <c r="D1013">
        <v>4.1399999999999997</v>
      </c>
      <c r="E1013">
        <v>4.1399999999999997</v>
      </c>
      <c r="F1013" t="s">
        <v>12</v>
      </c>
      <c r="G1013" t="s">
        <v>12</v>
      </c>
    </row>
    <row r="1014" spans="1:7" x14ac:dyDescent="0.25">
      <c r="A1014">
        <v>-460425600</v>
      </c>
      <c r="B1014">
        <v>4.17</v>
      </c>
      <c r="C1014">
        <v>4.17</v>
      </c>
      <c r="D1014">
        <v>4.17</v>
      </c>
      <c r="E1014">
        <v>4.17</v>
      </c>
      <c r="F1014" t="s">
        <v>12</v>
      </c>
      <c r="G1014" t="s">
        <v>12</v>
      </c>
    </row>
    <row r="1015" spans="1:7" x14ac:dyDescent="0.25">
      <c r="A1015">
        <v>-457833600</v>
      </c>
      <c r="B1015">
        <v>3.95</v>
      </c>
      <c r="C1015">
        <v>3.95</v>
      </c>
      <c r="D1015">
        <v>3.95</v>
      </c>
      <c r="E1015">
        <v>3.95</v>
      </c>
      <c r="F1015" t="s">
        <v>12</v>
      </c>
      <c r="G1015" t="s">
        <v>12</v>
      </c>
    </row>
    <row r="1016" spans="1:7" x14ac:dyDescent="0.25">
      <c r="A1016">
        <v>-455155200</v>
      </c>
      <c r="B1016">
        <v>3.72</v>
      </c>
      <c r="C1016">
        <v>3.72</v>
      </c>
      <c r="D1016">
        <v>3.72</v>
      </c>
      <c r="E1016">
        <v>3.72</v>
      </c>
      <c r="F1016" t="s">
        <v>12</v>
      </c>
      <c r="G1016" t="s">
        <v>12</v>
      </c>
    </row>
    <row r="1017" spans="1:7" x14ac:dyDescent="0.25">
      <c r="A1017">
        <v>-452476800</v>
      </c>
      <c r="B1017">
        <v>3.78</v>
      </c>
      <c r="C1017">
        <v>3.78</v>
      </c>
      <c r="D1017">
        <v>3.78</v>
      </c>
      <c r="E1017">
        <v>3.78</v>
      </c>
      <c r="F1017" t="s">
        <v>12</v>
      </c>
      <c r="G1017" t="s">
        <v>12</v>
      </c>
    </row>
    <row r="1018" spans="1:7" x14ac:dyDescent="0.25">
      <c r="A1018">
        <v>-449884800</v>
      </c>
      <c r="B1018">
        <v>3.65</v>
      </c>
      <c r="C1018">
        <v>3.65</v>
      </c>
      <c r="D1018">
        <v>3.65</v>
      </c>
      <c r="E1018">
        <v>3.65</v>
      </c>
      <c r="F1018" t="s">
        <v>12</v>
      </c>
      <c r="G1018" t="s">
        <v>12</v>
      </c>
    </row>
    <row r="1019" spans="1:7" x14ac:dyDescent="0.25">
      <c r="A1019">
        <v>-447206400</v>
      </c>
      <c r="B1019">
        <v>3.86</v>
      </c>
      <c r="C1019">
        <v>3.86</v>
      </c>
      <c r="D1019">
        <v>3.86</v>
      </c>
      <c r="E1019">
        <v>3.86</v>
      </c>
      <c r="F1019" t="s">
        <v>12</v>
      </c>
      <c r="G1019" t="s">
        <v>12</v>
      </c>
    </row>
    <row r="1020" spans="1:7" x14ac:dyDescent="0.25">
      <c r="A1020">
        <v>-444614400</v>
      </c>
      <c r="B1020">
        <v>3.63</v>
      </c>
      <c r="C1020">
        <v>3.63</v>
      </c>
      <c r="D1020">
        <v>3.63</v>
      </c>
      <c r="E1020">
        <v>3.63</v>
      </c>
      <c r="F1020" t="s">
        <v>12</v>
      </c>
      <c r="G1020" t="s">
        <v>12</v>
      </c>
    </row>
    <row r="1021" spans="1:7" x14ac:dyDescent="0.25">
      <c r="A1021">
        <v>-441936000</v>
      </c>
      <c r="B1021">
        <v>3.61</v>
      </c>
      <c r="C1021">
        <v>3.61</v>
      </c>
      <c r="D1021">
        <v>3.61</v>
      </c>
      <c r="E1021">
        <v>3.61</v>
      </c>
      <c r="F1021" t="s">
        <v>12</v>
      </c>
      <c r="G1021" t="s">
        <v>12</v>
      </c>
    </row>
    <row r="1022" spans="1:7" x14ac:dyDescent="0.25">
      <c r="A1022">
        <v>-439257600</v>
      </c>
      <c r="B1022">
        <v>3.78</v>
      </c>
      <c r="C1022">
        <v>3.78</v>
      </c>
      <c r="D1022">
        <v>3.78</v>
      </c>
      <c r="E1022">
        <v>3.78</v>
      </c>
      <c r="F1022" t="s">
        <v>12</v>
      </c>
      <c r="G1022" t="s">
        <v>12</v>
      </c>
    </row>
    <row r="1023" spans="1:7" x14ac:dyDescent="0.25">
      <c r="A1023">
        <v>-436752000</v>
      </c>
      <c r="B1023">
        <v>3.83</v>
      </c>
      <c r="C1023">
        <v>3.83</v>
      </c>
      <c r="D1023">
        <v>3.83</v>
      </c>
      <c r="E1023">
        <v>3.83</v>
      </c>
      <c r="F1023" t="s">
        <v>12</v>
      </c>
      <c r="G1023" t="s">
        <v>12</v>
      </c>
    </row>
    <row r="1024" spans="1:7" x14ac:dyDescent="0.25">
      <c r="A1024">
        <v>-434073600</v>
      </c>
      <c r="B1024">
        <v>3.64</v>
      </c>
      <c r="C1024">
        <v>3.64</v>
      </c>
      <c r="D1024">
        <v>3.64</v>
      </c>
      <c r="E1024">
        <v>3.64</v>
      </c>
      <c r="F1024" t="s">
        <v>12</v>
      </c>
      <c r="G1024" t="s">
        <v>12</v>
      </c>
    </row>
    <row r="1025" spans="1:7" x14ac:dyDescent="0.25">
      <c r="A1025">
        <v>-431481600</v>
      </c>
      <c r="B1025">
        <v>3.65</v>
      </c>
      <c r="C1025">
        <v>3.65</v>
      </c>
      <c r="D1025">
        <v>3.65</v>
      </c>
      <c r="E1025">
        <v>3.65</v>
      </c>
      <c r="F1025" t="s">
        <v>12</v>
      </c>
      <c r="G1025" t="s">
        <v>12</v>
      </c>
    </row>
    <row r="1026" spans="1:7" x14ac:dyDescent="0.25">
      <c r="A1026">
        <v>-428803200</v>
      </c>
      <c r="B1026">
        <v>3.82</v>
      </c>
      <c r="C1026">
        <v>3.82</v>
      </c>
      <c r="D1026">
        <v>3.82</v>
      </c>
      <c r="E1026">
        <v>3.82</v>
      </c>
      <c r="F1026" t="s">
        <v>12</v>
      </c>
      <c r="G1026" t="s">
        <v>12</v>
      </c>
    </row>
    <row r="1027" spans="1:7" x14ac:dyDescent="0.25">
      <c r="A1027">
        <v>-426211200</v>
      </c>
      <c r="B1027">
        <v>3.89</v>
      </c>
      <c r="C1027">
        <v>3.89</v>
      </c>
      <c r="D1027">
        <v>3.89</v>
      </c>
      <c r="E1027">
        <v>3.89</v>
      </c>
      <c r="F1027" t="s">
        <v>12</v>
      </c>
      <c r="G1027" t="s">
        <v>12</v>
      </c>
    </row>
    <row r="1028" spans="1:7" x14ac:dyDescent="0.25">
      <c r="A1028">
        <v>-423532800</v>
      </c>
      <c r="B1028">
        <v>3.72</v>
      </c>
      <c r="C1028">
        <v>3.72</v>
      </c>
      <c r="D1028">
        <v>3.72</v>
      </c>
      <c r="E1028">
        <v>3.72</v>
      </c>
      <c r="F1028" t="s">
        <v>12</v>
      </c>
      <c r="G1028" t="s">
        <v>12</v>
      </c>
    </row>
    <row r="1029" spans="1:7" x14ac:dyDescent="0.25">
      <c r="A1029">
        <v>-420854400</v>
      </c>
      <c r="B1029">
        <v>3.77</v>
      </c>
      <c r="C1029">
        <v>3.77</v>
      </c>
      <c r="D1029">
        <v>3.77</v>
      </c>
      <c r="E1029">
        <v>3.77</v>
      </c>
      <c r="F1029" t="s">
        <v>12</v>
      </c>
      <c r="G1029" t="s">
        <v>12</v>
      </c>
    </row>
    <row r="1030" spans="1:7" x14ac:dyDescent="0.25">
      <c r="A1030">
        <v>-418262400</v>
      </c>
      <c r="B1030">
        <v>3.93</v>
      </c>
      <c r="C1030">
        <v>3.93</v>
      </c>
      <c r="D1030">
        <v>3.93</v>
      </c>
      <c r="E1030">
        <v>3.93</v>
      </c>
      <c r="F1030" t="s">
        <v>12</v>
      </c>
      <c r="G1030" t="s">
        <v>12</v>
      </c>
    </row>
    <row r="1031" spans="1:7" x14ac:dyDescent="0.25">
      <c r="A1031">
        <v>-415584000</v>
      </c>
      <c r="B1031">
        <v>3.91</v>
      </c>
      <c r="C1031">
        <v>3.91</v>
      </c>
      <c r="D1031">
        <v>3.91</v>
      </c>
      <c r="E1031">
        <v>3.91</v>
      </c>
      <c r="F1031" t="s">
        <v>12</v>
      </c>
      <c r="G1031" t="s">
        <v>12</v>
      </c>
    </row>
    <row r="1032" spans="1:7" x14ac:dyDescent="0.25">
      <c r="A1032">
        <v>-412992000</v>
      </c>
      <c r="B1032">
        <v>3.88</v>
      </c>
      <c r="C1032">
        <v>3.88</v>
      </c>
      <c r="D1032">
        <v>3.88</v>
      </c>
      <c r="E1032">
        <v>3.88</v>
      </c>
      <c r="F1032" t="s">
        <v>12</v>
      </c>
      <c r="G1032" t="s">
        <v>12</v>
      </c>
    </row>
    <row r="1033" spans="1:7" x14ac:dyDescent="0.25">
      <c r="A1033">
        <v>-410313600</v>
      </c>
      <c r="B1033">
        <v>3.75</v>
      </c>
      <c r="C1033">
        <v>3.75</v>
      </c>
      <c r="D1033">
        <v>3.75</v>
      </c>
      <c r="E1033">
        <v>3.75</v>
      </c>
      <c r="F1033" t="s">
        <v>12</v>
      </c>
      <c r="G1033" t="s">
        <v>12</v>
      </c>
    </row>
    <row r="1034" spans="1:7" x14ac:dyDescent="0.25">
      <c r="A1034">
        <v>-407635200</v>
      </c>
      <c r="B1034">
        <v>3.82</v>
      </c>
      <c r="C1034">
        <v>3.82</v>
      </c>
      <c r="D1034">
        <v>3.82</v>
      </c>
      <c r="E1034">
        <v>3.82</v>
      </c>
      <c r="F1034" t="s">
        <v>12</v>
      </c>
      <c r="G1034" t="s">
        <v>12</v>
      </c>
    </row>
    <row r="1035" spans="1:7" x14ac:dyDescent="0.25">
      <c r="A1035">
        <v>-405216000</v>
      </c>
      <c r="B1035">
        <v>3.99</v>
      </c>
      <c r="C1035">
        <v>3.99</v>
      </c>
      <c r="D1035">
        <v>3.99</v>
      </c>
      <c r="E1035">
        <v>3.99</v>
      </c>
      <c r="F1035" t="s">
        <v>12</v>
      </c>
      <c r="G1035" t="s">
        <v>12</v>
      </c>
    </row>
    <row r="1036" spans="1:7" x14ac:dyDescent="0.25">
      <c r="A1036">
        <v>-402537600</v>
      </c>
      <c r="B1036">
        <v>3.93</v>
      </c>
      <c r="C1036">
        <v>3.93</v>
      </c>
      <c r="D1036">
        <v>3.93</v>
      </c>
      <c r="E1036">
        <v>3.93</v>
      </c>
      <c r="F1036" t="s">
        <v>12</v>
      </c>
      <c r="G1036" t="s">
        <v>12</v>
      </c>
    </row>
    <row r="1037" spans="1:7" x14ac:dyDescent="0.25">
      <c r="A1037">
        <v>-399945600</v>
      </c>
      <c r="B1037">
        <v>3.84</v>
      </c>
      <c r="C1037">
        <v>3.84</v>
      </c>
      <c r="D1037">
        <v>3.84</v>
      </c>
      <c r="E1037">
        <v>3.84</v>
      </c>
      <c r="F1037" t="s">
        <v>12</v>
      </c>
      <c r="G1037" t="s">
        <v>12</v>
      </c>
    </row>
    <row r="1038" spans="1:7" x14ac:dyDescent="0.25">
      <c r="A1038">
        <v>-397267200</v>
      </c>
      <c r="B1038">
        <v>3.7</v>
      </c>
      <c r="C1038">
        <v>3.7</v>
      </c>
      <c r="D1038">
        <v>3.7</v>
      </c>
      <c r="E1038">
        <v>3.7</v>
      </c>
      <c r="F1038" t="s">
        <v>12</v>
      </c>
      <c r="G1038" t="s">
        <v>12</v>
      </c>
    </row>
    <row r="1039" spans="1:7" x14ac:dyDescent="0.25">
      <c r="A1039">
        <v>-394675200</v>
      </c>
      <c r="B1039">
        <v>3.64</v>
      </c>
      <c r="C1039">
        <v>3.64</v>
      </c>
      <c r="D1039">
        <v>3.64</v>
      </c>
      <c r="E1039">
        <v>3.64</v>
      </c>
      <c r="F1039" t="s">
        <v>12</v>
      </c>
      <c r="G1039" t="s">
        <v>12</v>
      </c>
    </row>
    <row r="1040" spans="1:7" x14ac:dyDescent="0.25">
      <c r="A1040">
        <v>-391996800</v>
      </c>
      <c r="B1040">
        <v>3.59</v>
      </c>
      <c r="C1040">
        <v>3.59</v>
      </c>
      <c r="D1040">
        <v>3.59</v>
      </c>
      <c r="E1040">
        <v>3.59</v>
      </c>
      <c r="F1040" t="s">
        <v>12</v>
      </c>
      <c r="G1040" t="s">
        <v>12</v>
      </c>
    </row>
    <row r="1041" spans="1:7" x14ac:dyDescent="0.25">
      <c r="A1041">
        <v>-389318400</v>
      </c>
      <c r="B1041">
        <v>3.82</v>
      </c>
      <c r="C1041">
        <v>3.82</v>
      </c>
      <c r="D1041">
        <v>3.82</v>
      </c>
      <c r="E1041">
        <v>3.82</v>
      </c>
      <c r="F1041" t="s">
        <v>12</v>
      </c>
      <c r="G1041" t="s">
        <v>12</v>
      </c>
    </row>
    <row r="1042" spans="1:7" x14ac:dyDescent="0.25">
      <c r="A1042">
        <v>-386726400</v>
      </c>
      <c r="B1042">
        <v>4</v>
      </c>
      <c r="C1042">
        <v>4</v>
      </c>
      <c r="D1042">
        <v>4</v>
      </c>
      <c r="E1042">
        <v>4</v>
      </c>
      <c r="F1042" t="s">
        <v>12</v>
      </c>
      <c r="G1042" t="s">
        <v>12</v>
      </c>
    </row>
    <row r="1043" spans="1:7" x14ac:dyDescent="0.25">
      <c r="A1043">
        <v>-384048000</v>
      </c>
      <c r="B1043">
        <v>4.29</v>
      </c>
      <c r="C1043">
        <v>4.29</v>
      </c>
      <c r="D1043">
        <v>4.29</v>
      </c>
      <c r="E1043">
        <v>4.29</v>
      </c>
      <c r="F1043" t="s">
        <v>12</v>
      </c>
      <c r="G1043" t="s">
        <v>12</v>
      </c>
    </row>
    <row r="1044" spans="1:7" x14ac:dyDescent="0.25">
      <c r="A1044">
        <v>-381456000</v>
      </c>
      <c r="B1044">
        <v>4.41</v>
      </c>
      <c r="C1044">
        <v>4.41</v>
      </c>
      <c r="D1044">
        <v>4.41</v>
      </c>
      <c r="E1044">
        <v>4.41</v>
      </c>
      <c r="F1044" t="s">
        <v>12</v>
      </c>
      <c r="G1044" t="s">
        <v>12</v>
      </c>
    </row>
    <row r="1045" spans="1:7" x14ac:dyDescent="0.25">
      <c r="A1045">
        <v>-378777600</v>
      </c>
      <c r="B1045">
        <v>4.4400000000000004</v>
      </c>
      <c r="C1045">
        <v>4.4400000000000004</v>
      </c>
      <c r="D1045">
        <v>4.4400000000000004</v>
      </c>
      <c r="E1045">
        <v>4.4400000000000004</v>
      </c>
      <c r="F1045" t="s">
        <v>12</v>
      </c>
      <c r="G1045" t="s">
        <v>12</v>
      </c>
    </row>
    <row r="1046" spans="1:7" x14ac:dyDescent="0.25">
      <c r="A1046">
        <v>-376099200</v>
      </c>
      <c r="B1046">
        <v>4.34</v>
      </c>
      <c r="C1046">
        <v>4.34</v>
      </c>
      <c r="D1046">
        <v>4.34</v>
      </c>
      <c r="E1046">
        <v>4.34</v>
      </c>
      <c r="F1046" t="s">
        <v>12</v>
      </c>
      <c r="G1046" t="s">
        <v>12</v>
      </c>
    </row>
    <row r="1047" spans="1:7" x14ac:dyDescent="0.25">
      <c r="A1047">
        <v>-373680000</v>
      </c>
      <c r="B1047">
        <v>4.3099999999999996</v>
      </c>
      <c r="C1047">
        <v>4.3099999999999996</v>
      </c>
      <c r="D1047">
        <v>4.3099999999999996</v>
      </c>
      <c r="E1047">
        <v>4.3099999999999996</v>
      </c>
      <c r="F1047" t="s">
        <v>12</v>
      </c>
      <c r="G1047" t="s">
        <v>12</v>
      </c>
    </row>
    <row r="1048" spans="1:7" x14ac:dyDescent="0.25">
      <c r="A1048">
        <v>-371001600</v>
      </c>
      <c r="B1048">
        <v>4.2</v>
      </c>
      <c r="C1048">
        <v>4.2</v>
      </c>
      <c r="D1048">
        <v>4.2</v>
      </c>
      <c r="E1048">
        <v>4.2</v>
      </c>
      <c r="F1048" t="s">
        <v>12</v>
      </c>
      <c r="G1048" t="s">
        <v>12</v>
      </c>
    </row>
    <row r="1049" spans="1:7" x14ac:dyDescent="0.25">
      <c r="A1049">
        <v>-368409600</v>
      </c>
      <c r="B1049">
        <v>4.1500000000000004</v>
      </c>
      <c r="C1049">
        <v>4.1500000000000004</v>
      </c>
      <c r="D1049">
        <v>4.1500000000000004</v>
      </c>
      <c r="E1049">
        <v>4.1500000000000004</v>
      </c>
      <c r="F1049" t="s">
        <v>12</v>
      </c>
      <c r="G1049" t="s">
        <v>12</v>
      </c>
    </row>
    <row r="1050" spans="1:7" x14ac:dyDescent="0.25">
      <c r="A1050">
        <v>-365731200</v>
      </c>
      <c r="B1050">
        <v>3.99</v>
      </c>
      <c r="C1050">
        <v>3.99</v>
      </c>
      <c r="D1050">
        <v>3.99</v>
      </c>
      <c r="E1050">
        <v>3.99</v>
      </c>
      <c r="F1050" t="s">
        <v>12</v>
      </c>
      <c r="G1050" t="s">
        <v>12</v>
      </c>
    </row>
    <row r="1051" spans="1:7" x14ac:dyDescent="0.25">
      <c r="A1051">
        <v>-363139200</v>
      </c>
      <c r="B1051">
        <v>3.87</v>
      </c>
      <c r="C1051">
        <v>3.87</v>
      </c>
      <c r="D1051">
        <v>3.87</v>
      </c>
      <c r="E1051">
        <v>3.87</v>
      </c>
      <c r="F1051" t="s">
        <v>12</v>
      </c>
      <c r="G1051" t="s">
        <v>12</v>
      </c>
    </row>
    <row r="1052" spans="1:7" x14ac:dyDescent="0.25">
      <c r="A1052">
        <v>-360460800</v>
      </c>
      <c r="B1052">
        <v>3.76</v>
      </c>
      <c r="C1052">
        <v>3.76</v>
      </c>
      <c r="D1052">
        <v>3.76</v>
      </c>
      <c r="E1052">
        <v>3.76</v>
      </c>
      <c r="F1052" t="s">
        <v>12</v>
      </c>
      <c r="G1052" t="s">
        <v>12</v>
      </c>
    </row>
    <row r="1053" spans="1:7" x14ac:dyDescent="0.25">
      <c r="A1053">
        <v>-357782400</v>
      </c>
      <c r="B1053">
        <v>3.63</v>
      </c>
      <c r="C1053">
        <v>3.63</v>
      </c>
      <c r="D1053">
        <v>3.63</v>
      </c>
      <c r="E1053">
        <v>3.63</v>
      </c>
      <c r="F1053" t="s">
        <v>12</v>
      </c>
      <c r="G1053" t="s">
        <v>12</v>
      </c>
    </row>
    <row r="1054" spans="1:7" x14ac:dyDescent="0.25">
      <c r="A1054">
        <v>-355190400</v>
      </c>
      <c r="B1054">
        <v>3.53</v>
      </c>
      <c r="C1054">
        <v>3.53</v>
      </c>
      <c r="D1054">
        <v>3.53</v>
      </c>
      <c r="E1054">
        <v>3.53</v>
      </c>
      <c r="F1054" t="s">
        <v>12</v>
      </c>
      <c r="G1054" t="s">
        <v>12</v>
      </c>
    </row>
    <row r="1055" spans="1:7" x14ac:dyDescent="0.25">
      <c r="A1055">
        <v>-352512000</v>
      </c>
      <c r="B1055">
        <v>3.41</v>
      </c>
      <c r="C1055">
        <v>3.41</v>
      </c>
      <c r="D1055">
        <v>3.41</v>
      </c>
      <c r="E1055">
        <v>3.41</v>
      </c>
      <c r="F1055" t="s">
        <v>12</v>
      </c>
      <c r="G1055" t="s">
        <v>12</v>
      </c>
    </row>
    <row r="1056" spans="1:7" x14ac:dyDescent="0.25">
      <c r="A1056">
        <v>-349920000</v>
      </c>
      <c r="B1056">
        <v>3.32</v>
      </c>
      <c r="C1056">
        <v>3.32</v>
      </c>
      <c r="D1056">
        <v>3.32</v>
      </c>
      <c r="E1056">
        <v>3.32</v>
      </c>
      <c r="F1056" t="s">
        <v>12</v>
      </c>
      <c r="G1056" t="s">
        <v>12</v>
      </c>
    </row>
    <row r="1057" spans="1:7" x14ac:dyDescent="0.25">
      <c r="A1057">
        <v>-347241600</v>
      </c>
      <c r="B1057">
        <v>3.27</v>
      </c>
      <c r="C1057">
        <v>3.27</v>
      </c>
      <c r="D1057">
        <v>3.27</v>
      </c>
      <c r="E1057">
        <v>3.27</v>
      </c>
      <c r="F1057" t="s">
        <v>12</v>
      </c>
      <c r="G1057" t="s">
        <v>12</v>
      </c>
    </row>
    <row r="1058" spans="1:7" x14ac:dyDescent="0.25">
      <c r="A1058">
        <v>-344563200</v>
      </c>
      <c r="B1058">
        <v>3.16</v>
      </c>
      <c r="C1058">
        <v>3.16</v>
      </c>
      <c r="D1058">
        <v>3.16</v>
      </c>
      <c r="E1058">
        <v>3.16</v>
      </c>
      <c r="F1058" t="s">
        <v>12</v>
      </c>
      <c r="G1058" t="s">
        <v>12</v>
      </c>
    </row>
    <row r="1059" spans="1:7" x14ac:dyDescent="0.25">
      <c r="A1059">
        <v>-342144000</v>
      </c>
      <c r="B1059">
        <v>3.22</v>
      </c>
      <c r="C1059">
        <v>3.22</v>
      </c>
      <c r="D1059">
        <v>3.22</v>
      </c>
      <c r="E1059">
        <v>3.22</v>
      </c>
      <c r="F1059" t="s">
        <v>12</v>
      </c>
      <c r="G1059" t="s">
        <v>12</v>
      </c>
    </row>
    <row r="1060" spans="1:7" x14ac:dyDescent="0.25">
      <c r="A1060">
        <v>-339465600</v>
      </c>
      <c r="B1060">
        <v>3.15</v>
      </c>
      <c r="C1060">
        <v>3.15</v>
      </c>
      <c r="D1060">
        <v>3.15</v>
      </c>
      <c r="E1060">
        <v>3.15</v>
      </c>
      <c r="F1060" t="s">
        <v>12</v>
      </c>
      <c r="G1060" t="s">
        <v>12</v>
      </c>
    </row>
    <row r="1061" spans="1:7" x14ac:dyDescent="0.25">
      <c r="A1061">
        <v>-336873600</v>
      </c>
      <c r="B1061">
        <v>3.11</v>
      </c>
      <c r="C1061">
        <v>3.11</v>
      </c>
      <c r="D1061">
        <v>3.11</v>
      </c>
      <c r="E1061">
        <v>3.11</v>
      </c>
      <c r="F1061" t="s">
        <v>12</v>
      </c>
      <c r="G1061" t="s">
        <v>12</v>
      </c>
    </row>
    <row r="1062" spans="1:7" x14ac:dyDescent="0.25">
      <c r="A1062">
        <v>-334195200</v>
      </c>
      <c r="B1062">
        <v>3.08</v>
      </c>
      <c r="C1062">
        <v>3.08</v>
      </c>
      <c r="D1062">
        <v>3.08</v>
      </c>
      <c r="E1062">
        <v>3.08</v>
      </c>
      <c r="F1062" t="s">
        <v>12</v>
      </c>
      <c r="G1062" t="s">
        <v>12</v>
      </c>
    </row>
    <row r="1063" spans="1:7" x14ac:dyDescent="0.25">
      <c r="A1063">
        <v>-331603200</v>
      </c>
      <c r="B1063">
        <v>3.12</v>
      </c>
      <c r="C1063">
        <v>3.12</v>
      </c>
      <c r="D1063">
        <v>3.12</v>
      </c>
      <c r="E1063">
        <v>3.12</v>
      </c>
      <c r="F1063" t="s">
        <v>12</v>
      </c>
      <c r="G1063" t="s">
        <v>12</v>
      </c>
    </row>
    <row r="1064" spans="1:7" x14ac:dyDescent="0.25">
      <c r="A1064">
        <v>-328924800</v>
      </c>
      <c r="B1064">
        <v>3.01</v>
      </c>
      <c r="C1064">
        <v>3.01</v>
      </c>
      <c r="D1064">
        <v>3.01</v>
      </c>
      <c r="E1064">
        <v>3.01</v>
      </c>
      <c r="F1064" t="s">
        <v>12</v>
      </c>
      <c r="G1064" t="s">
        <v>12</v>
      </c>
    </row>
    <row r="1065" spans="1:7" x14ac:dyDescent="0.25">
      <c r="A1065">
        <v>-326246400</v>
      </c>
      <c r="B1065">
        <v>3.04</v>
      </c>
      <c r="C1065">
        <v>3.04</v>
      </c>
      <c r="D1065">
        <v>3.04</v>
      </c>
      <c r="E1065">
        <v>3.04</v>
      </c>
      <c r="F1065" t="s">
        <v>12</v>
      </c>
      <c r="G1065" t="s">
        <v>12</v>
      </c>
    </row>
    <row r="1066" spans="1:7" x14ac:dyDescent="0.25">
      <c r="A1066">
        <v>-323654400</v>
      </c>
      <c r="B1066">
        <v>3.17</v>
      </c>
      <c r="C1066">
        <v>3.17</v>
      </c>
      <c r="D1066">
        <v>3.17</v>
      </c>
      <c r="E1066">
        <v>3.17</v>
      </c>
      <c r="F1066" t="s">
        <v>12</v>
      </c>
      <c r="G1066" t="s">
        <v>12</v>
      </c>
    </row>
    <row r="1067" spans="1:7" x14ac:dyDescent="0.25">
      <c r="A1067">
        <v>-320976000</v>
      </c>
      <c r="B1067">
        <v>3.19</v>
      </c>
      <c r="C1067">
        <v>3.19</v>
      </c>
      <c r="D1067">
        <v>3.19</v>
      </c>
      <c r="E1067">
        <v>3.19</v>
      </c>
      <c r="F1067" t="s">
        <v>12</v>
      </c>
      <c r="G1067" t="s">
        <v>12</v>
      </c>
    </row>
    <row r="1068" spans="1:7" x14ac:dyDescent="0.25">
      <c r="A1068">
        <v>-318384000</v>
      </c>
      <c r="B1068">
        <v>3.19</v>
      </c>
      <c r="C1068">
        <v>3.19</v>
      </c>
      <c r="D1068">
        <v>3.19</v>
      </c>
      <c r="E1068">
        <v>3.19</v>
      </c>
      <c r="F1068" t="s">
        <v>12</v>
      </c>
      <c r="G1068" t="s">
        <v>12</v>
      </c>
    </row>
    <row r="1069" spans="1:7" x14ac:dyDescent="0.25">
      <c r="A1069">
        <v>-315705600</v>
      </c>
      <c r="B1069">
        <v>3.1</v>
      </c>
      <c r="C1069">
        <v>3.1</v>
      </c>
      <c r="D1069">
        <v>3.1</v>
      </c>
      <c r="E1069">
        <v>3.1</v>
      </c>
      <c r="F1069" t="s">
        <v>12</v>
      </c>
      <c r="G1069" t="s">
        <v>12</v>
      </c>
    </row>
    <row r="1070" spans="1:7" x14ac:dyDescent="0.25">
      <c r="A1070">
        <v>-313027200</v>
      </c>
      <c r="B1070">
        <v>3.22</v>
      </c>
      <c r="C1070">
        <v>3.22</v>
      </c>
      <c r="D1070">
        <v>3.22</v>
      </c>
      <c r="E1070">
        <v>3.22</v>
      </c>
      <c r="F1070" t="s">
        <v>12</v>
      </c>
      <c r="G1070" t="s">
        <v>12</v>
      </c>
    </row>
    <row r="1071" spans="1:7" x14ac:dyDescent="0.25">
      <c r="A1071">
        <v>-310521600</v>
      </c>
      <c r="B1071">
        <v>3.41</v>
      </c>
      <c r="C1071">
        <v>3.41</v>
      </c>
      <c r="D1071">
        <v>3.41</v>
      </c>
      <c r="E1071">
        <v>3.41</v>
      </c>
      <c r="F1071" t="s">
        <v>12</v>
      </c>
      <c r="G1071" t="s">
        <v>12</v>
      </c>
    </row>
    <row r="1072" spans="1:7" x14ac:dyDescent="0.25">
      <c r="A1072">
        <v>-307843200</v>
      </c>
      <c r="B1072">
        <v>3.53</v>
      </c>
      <c r="C1072">
        <v>3.53</v>
      </c>
      <c r="D1072">
        <v>3.53</v>
      </c>
      <c r="E1072">
        <v>3.53</v>
      </c>
      <c r="F1072" t="s">
        <v>12</v>
      </c>
      <c r="G1072" t="s">
        <v>12</v>
      </c>
    </row>
    <row r="1073" spans="1:7" x14ac:dyDescent="0.25">
      <c r="A1073">
        <v>-305251200</v>
      </c>
      <c r="B1073">
        <v>3.49</v>
      </c>
      <c r="C1073">
        <v>3.49</v>
      </c>
      <c r="D1073">
        <v>3.49</v>
      </c>
      <c r="E1073">
        <v>3.49</v>
      </c>
      <c r="F1073" t="s">
        <v>12</v>
      </c>
      <c r="G1073" t="s">
        <v>12</v>
      </c>
    </row>
    <row r="1074" spans="1:7" x14ac:dyDescent="0.25">
      <c r="A1074">
        <v>-302572800</v>
      </c>
      <c r="B1074">
        <v>3.53</v>
      </c>
      <c r="C1074">
        <v>3.53</v>
      </c>
      <c r="D1074">
        <v>3.53</v>
      </c>
      <c r="E1074">
        <v>3.53</v>
      </c>
      <c r="F1074" t="s">
        <v>12</v>
      </c>
      <c r="G1074" t="s">
        <v>12</v>
      </c>
    </row>
    <row r="1075" spans="1:7" x14ac:dyDescent="0.25">
      <c r="A1075">
        <v>-299980800</v>
      </c>
      <c r="B1075">
        <v>3.41</v>
      </c>
      <c r="C1075">
        <v>3.41</v>
      </c>
      <c r="D1075">
        <v>3.41</v>
      </c>
      <c r="E1075">
        <v>3.41</v>
      </c>
      <c r="F1075" t="s">
        <v>12</v>
      </c>
      <c r="G1075" t="s">
        <v>12</v>
      </c>
    </row>
    <row r="1076" spans="1:7" x14ac:dyDescent="0.25">
      <c r="A1076">
        <v>-297302400</v>
      </c>
      <c r="B1076">
        <v>3.49</v>
      </c>
      <c r="C1076">
        <v>3.49</v>
      </c>
      <c r="D1076">
        <v>3.49</v>
      </c>
      <c r="E1076">
        <v>3.49</v>
      </c>
      <c r="F1076" t="s">
        <v>12</v>
      </c>
      <c r="G1076" t="s">
        <v>12</v>
      </c>
    </row>
    <row r="1077" spans="1:7" x14ac:dyDescent="0.25">
      <c r="A1077">
        <v>-294624000</v>
      </c>
      <c r="B1077">
        <v>3.45</v>
      </c>
      <c r="C1077">
        <v>3.45</v>
      </c>
      <c r="D1077">
        <v>3.45</v>
      </c>
      <c r="E1077">
        <v>3.45</v>
      </c>
      <c r="F1077" t="s">
        <v>12</v>
      </c>
      <c r="G1077" t="s">
        <v>12</v>
      </c>
    </row>
    <row r="1078" spans="1:7" x14ac:dyDescent="0.25">
      <c r="A1078">
        <v>-292032000</v>
      </c>
      <c r="B1078">
        <v>3.56</v>
      </c>
      <c r="C1078">
        <v>3.56</v>
      </c>
      <c r="D1078">
        <v>3.56</v>
      </c>
      <c r="E1078">
        <v>3.56</v>
      </c>
      <c r="F1078" t="s">
        <v>12</v>
      </c>
      <c r="G1078" t="s">
        <v>12</v>
      </c>
    </row>
    <row r="1079" spans="1:7" x14ac:dyDescent="0.25">
      <c r="A1079">
        <v>-289353600</v>
      </c>
      <c r="B1079">
        <v>3.63</v>
      </c>
      <c r="C1079">
        <v>3.63</v>
      </c>
      <c r="D1079">
        <v>3.63</v>
      </c>
      <c r="E1079">
        <v>3.63</v>
      </c>
      <c r="F1079" t="s">
        <v>12</v>
      </c>
      <c r="G1079" t="s">
        <v>12</v>
      </c>
    </row>
    <row r="1080" spans="1:7" x14ac:dyDescent="0.25">
      <c r="A1080">
        <v>-286761600</v>
      </c>
      <c r="B1080">
        <v>3.52</v>
      </c>
      <c r="C1080">
        <v>3.52</v>
      </c>
      <c r="D1080">
        <v>3.52</v>
      </c>
      <c r="E1080">
        <v>3.52</v>
      </c>
      <c r="F1080" t="s">
        <v>12</v>
      </c>
      <c r="G1080" t="s">
        <v>12</v>
      </c>
    </row>
    <row r="1081" spans="1:7" x14ac:dyDescent="0.25">
      <c r="A1081">
        <v>-284083200</v>
      </c>
      <c r="B1081">
        <v>3.43</v>
      </c>
      <c r="C1081">
        <v>3.43</v>
      </c>
      <c r="D1081">
        <v>3.43</v>
      </c>
      <c r="E1081">
        <v>3.43</v>
      </c>
      <c r="F1081" t="s">
        <v>12</v>
      </c>
      <c r="G1081" t="s">
        <v>12</v>
      </c>
    </row>
    <row r="1082" spans="1:7" x14ac:dyDescent="0.25">
      <c r="A1082">
        <v>-281404800</v>
      </c>
      <c r="B1082">
        <v>3.26</v>
      </c>
      <c r="C1082">
        <v>3.26</v>
      </c>
      <c r="D1082">
        <v>3.26</v>
      </c>
      <c r="E1082">
        <v>3.26</v>
      </c>
      <c r="F1082" t="s">
        <v>12</v>
      </c>
      <c r="G1082" t="s">
        <v>12</v>
      </c>
    </row>
    <row r="1083" spans="1:7" x14ac:dyDescent="0.25">
      <c r="A1083">
        <v>-278985600</v>
      </c>
      <c r="B1083">
        <v>3.13</v>
      </c>
      <c r="C1083">
        <v>3.13</v>
      </c>
      <c r="D1083">
        <v>3.13</v>
      </c>
      <c r="E1083">
        <v>3.13</v>
      </c>
      <c r="F1083" t="s">
        <v>12</v>
      </c>
      <c r="G1083" t="s">
        <v>12</v>
      </c>
    </row>
    <row r="1084" spans="1:7" x14ac:dyDescent="0.25">
      <c r="A1084">
        <v>-276307200</v>
      </c>
      <c r="B1084">
        <v>3.03</v>
      </c>
      <c r="C1084">
        <v>3.03</v>
      </c>
      <c r="D1084">
        <v>3.03</v>
      </c>
      <c r="E1084">
        <v>3.03</v>
      </c>
      <c r="F1084" t="s">
        <v>12</v>
      </c>
      <c r="G1084" t="s">
        <v>12</v>
      </c>
    </row>
    <row r="1085" spans="1:7" x14ac:dyDescent="0.25">
      <c r="A1085">
        <v>-273715200</v>
      </c>
      <c r="B1085">
        <v>2.95</v>
      </c>
      <c r="C1085">
        <v>2.95</v>
      </c>
      <c r="D1085">
        <v>2.95</v>
      </c>
      <c r="E1085">
        <v>2.95</v>
      </c>
      <c r="F1085" t="s">
        <v>12</v>
      </c>
      <c r="G1085" t="s">
        <v>12</v>
      </c>
    </row>
    <row r="1086" spans="1:7" x14ac:dyDescent="0.25">
      <c r="A1086">
        <v>-271036800</v>
      </c>
      <c r="B1086">
        <v>2.92</v>
      </c>
      <c r="C1086">
        <v>2.92</v>
      </c>
      <c r="D1086">
        <v>2.92</v>
      </c>
      <c r="E1086">
        <v>2.92</v>
      </c>
      <c r="F1086" t="s">
        <v>12</v>
      </c>
      <c r="G1086" t="s">
        <v>12</v>
      </c>
    </row>
    <row r="1087" spans="1:7" x14ac:dyDescent="0.25">
      <c r="A1087">
        <v>-268444800</v>
      </c>
      <c r="B1087">
        <v>2.96</v>
      </c>
      <c r="C1087">
        <v>2.96</v>
      </c>
      <c r="D1087">
        <v>2.96</v>
      </c>
      <c r="E1087">
        <v>2.96</v>
      </c>
      <c r="F1087" t="s">
        <v>12</v>
      </c>
      <c r="G1087" t="s">
        <v>12</v>
      </c>
    </row>
    <row r="1088" spans="1:7" x14ac:dyDescent="0.25">
      <c r="A1088">
        <v>-265766400</v>
      </c>
      <c r="B1088">
        <v>2.97</v>
      </c>
      <c r="C1088">
        <v>2.97</v>
      </c>
      <c r="D1088">
        <v>2.97</v>
      </c>
      <c r="E1088">
        <v>2.97</v>
      </c>
      <c r="F1088" t="s">
        <v>12</v>
      </c>
      <c r="G1088" t="s">
        <v>12</v>
      </c>
    </row>
    <row r="1089" spans="1:7" x14ac:dyDescent="0.25">
      <c r="A1089">
        <v>-263088000</v>
      </c>
      <c r="B1089">
        <v>2.88</v>
      </c>
      <c r="C1089">
        <v>2.88</v>
      </c>
      <c r="D1089">
        <v>2.88</v>
      </c>
      <c r="E1089">
        <v>2.88</v>
      </c>
      <c r="F1089" t="s">
        <v>12</v>
      </c>
      <c r="G1089" t="s">
        <v>12</v>
      </c>
    </row>
    <row r="1090" spans="1:7" x14ac:dyDescent="0.25">
      <c r="A1090">
        <v>-260496000</v>
      </c>
      <c r="B1090">
        <v>2.91</v>
      </c>
      <c r="C1090">
        <v>2.91</v>
      </c>
      <c r="D1090">
        <v>2.91</v>
      </c>
      <c r="E1090">
        <v>2.91</v>
      </c>
      <c r="F1090" t="s">
        <v>12</v>
      </c>
      <c r="G1090" t="s">
        <v>12</v>
      </c>
    </row>
    <row r="1091" spans="1:7" x14ac:dyDescent="0.25">
      <c r="A1091">
        <v>-257817600</v>
      </c>
      <c r="B1091">
        <v>2.91</v>
      </c>
      <c r="C1091">
        <v>2.91</v>
      </c>
      <c r="D1091">
        <v>2.91</v>
      </c>
      <c r="E1091">
        <v>2.91</v>
      </c>
      <c r="F1091" t="s">
        <v>12</v>
      </c>
      <c r="G1091" t="s">
        <v>12</v>
      </c>
    </row>
    <row r="1092" spans="1:7" x14ac:dyDescent="0.25">
      <c r="A1092">
        <v>-255225600</v>
      </c>
      <c r="B1092">
        <v>2.81</v>
      </c>
      <c r="C1092">
        <v>2.81</v>
      </c>
      <c r="D1092">
        <v>2.81</v>
      </c>
      <c r="E1092">
        <v>2.81</v>
      </c>
      <c r="F1092" t="s">
        <v>12</v>
      </c>
      <c r="G1092" t="s">
        <v>12</v>
      </c>
    </row>
    <row r="1093" spans="1:7" x14ac:dyDescent="0.25">
      <c r="A1093">
        <v>-252547200</v>
      </c>
      <c r="B1093">
        <v>2.82</v>
      </c>
      <c r="C1093">
        <v>2.82</v>
      </c>
      <c r="D1093">
        <v>2.82</v>
      </c>
      <c r="E1093">
        <v>2.82</v>
      </c>
      <c r="F1093" t="s">
        <v>12</v>
      </c>
      <c r="G1093" t="s">
        <v>12</v>
      </c>
    </row>
    <row r="1094" spans="1:7" x14ac:dyDescent="0.25">
      <c r="A1094">
        <v>-249868800</v>
      </c>
      <c r="B1094">
        <v>2.93</v>
      </c>
      <c r="C1094">
        <v>2.93</v>
      </c>
      <c r="D1094">
        <v>2.93</v>
      </c>
      <c r="E1094">
        <v>2.93</v>
      </c>
      <c r="F1094" t="s">
        <v>12</v>
      </c>
      <c r="G1094" t="s">
        <v>12</v>
      </c>
    </row>
    <row r="1095" spans="1:7" x14ac:dyDescent="0.25">
      <c r="A1095">
        <v>-247449600</v>
      </c>
      <c r="B1095">
        <v>2.9</v>
      </c>
      <c r="C1095">
        <v>2.9</v>
      </c>
      <c r="D1095">
        <v>2.9</v>
      </c>
      <c r="E1095">
        <v>2.9</v>
      </c>
      <c r="F1095" t="s">
        <v>12</v>
      </c>
      <c r="G1095" t="s">
        <v>12</v>
      </c>
    </row>
    <row r="1096" spans="1:7" x14ac:dyDescent="0.25">
      <c r="A1096">
        <v>-244771200</v>
      </c>
      <c r="B1096">
        <v>2.9</v>
      </c>
      <c r="C1096">
        <v>2.9</v>
      </c>
      <c r="D1096">
        <v>2.9</v>
      </c>
      <c r="E1096">
        <v>2.9</v>
      </c>
      <c r="F1096" t="s">
        <v>12</v>
      </c>
      <c r="G1096" t="s">
        <v>12</v>
      </c>
    </row>
    <row r="1097" spans="1:7" x14ac:dyDescent="0.25">
      <c r="A1097">
        <v>-242179200</v>
      </c>
      <c r="B1097">
        <v>3.01</v>
      </c>
      <c r="C1097">
        <v>3.01</v>
      </c>
      <c r="D1097">
        <v>3.01</v>
      </c>
      <c r="E1097">
        <v>3.01</v>
      </c>
      <c r="F1097" t="s">
        <v>12</v>
      </c>
      <c r="G1097" t="s">
        <v>12</v>
      </c>
    </row>
    <row r="1098" spans="1:7" x14ac:dyDescent="0.25">
      <c r="A1098">
        <v>-239500800</v>
      </c>
      <c r="B1098">
        <v>3.26</v>
      </c>
      <c r="C1098">
        <v>3.26</v>
      </c>
      <c r="D1098">
        <v>3.26</v>
      </c>
      <c r="E1098">
        <v>3.26</v>
      </c>
      <c r="F1098" t="s">
        <v>12</v>
      </c>
      <c r="G1098" t="s">
        <v>12</v>
      </c>
    </row>
    <row r="1099" spans="1:7" x14ac:dyDescent="0.25">
      <c r="A1099">
        <v>-236908800</v>
      </c>
      <c r="B1099">
        <v>3.7</v>
      </c>
      <c r="C1099">
        <v>3.7</v>
      </c>
      <c r="D1099">
        <v>3.7</v>
      </c>
      <c r="E1099">
        <v>3.7</v>
      </c>
      <c r="F1099" t="s">
        <v>12</v>
      </c>
      <c r="G1099" t="s">
        <v>12</v>
      </c>
    </row>
    <row r="1100" spans="1:7" x14ac:dyDescent="0.25">
      <c r="A1100">
        <v>-234230400</v>
      </c>
      <c r="B1100">
        <v>3.63</v>
      </c>
      <c r="C1100">
        <v>3.63</v>
      </c>
      <c r="D1100">
        <v>3.63</v>
      </c>
      <c r="E1100">
        <v>3.63</v>
      </c>
      <c r="F1100" t="s">
        <v>12</v>
      </c>
      <c r="G1100" t="s">
        <v>12</v>
      </c>
    </row>
    <row r="1101" spans="1:7" x14ac:dyDescent="0.25">
      <c r="A1101">
        <v>-231552000</v>
      </c>
      <c r="B1101">
        <v>3.54</v>
      </c>
      <c r="C1101">
        <v>3.54</v>
      </c>
      <c r="D1101">
        <v>3.54</v>
      </c>
      <c r="E1101">
        <v>3.54</v>
      </c>
      <c r="F1101" t="s">
        <v>12</v>
      </c>
      <c r="G1101" t="s">
        <v>12</v>
      </c>
    </row>
    <row r="1102" spans="1:7" x14ac:dyDescent="0.25">
      <c r="A1102">
        <v>-228960000</v>
      </c>
      <c r="B1102">
        <v>3.59</v>
      </c>
      <c r="C1102">
        <v>3.59</v>
      </c>
      <c r="D1102">
        <v>3.59</v>
      </c>
      <c r="E1102">
        <v>3.59</v>
      </c>
      <c r="F1102" t="s">
        <v>12</v>
      </c>
      <c r="G1102" t="s">
        <v>12</v>
      </c>
    </row>
    <row r="1103" spans="1:7" x14ac:dyDescent="0.25">
      <c r="A1103">
        <v>-226281600</v>
      </c>
      <c r="B1103">
        <v>3.73</v>
      </c>
      <c r="C1103">
        <v>3.73</v>
      </c>
      <c r="D1103">
        <v>3.73</v>
      </c>
      <c r="E1103">
        <v>3.73</v>
      </c>
      <c r="F1103" t="s">
        <v>12</v>
      </c>
      <c r="G1103" t="s">
        <v>12</v>
      </c>
    </row>
    <row r="1104" spans="1:7" x14ac:dyDescent="0.25">
      <c r="A1104">
        <v>-223689600</v>
      </c>
      <c r="B1104">
        <v>3.52</v>
      </c>
      <c r="C1104">
        <v>3.52</v>
      </c>
      <c r="D1104">
        <v>3.52</v>
      </c>
      <c r="E1104">
        <v>3.52</v>
      </c>
      <c r="F1104" t="s">
        <v>12</v>
      </c>
      <c r="G1104" t="s">
        <v>12</v>
      </c>
    </row>
    <row r="1105" spans="1:7" x14ac:dyDescent="0.25">
      <c r="A1105">
        <v>-221011200</v>
      </c>
      <c r="B1105">
        <v>3.4</v>
      </c>
      <c r="C1105">
        <v>3.4</v>
      </c>
      <c r="D1105">
        <v>3.4</v>
      </c>
      <c r="E1105">
        <v>3.4</v>
      </c>
      <c r="F1105" t="s">
        <v>12</v>
      </c>
      <c r="G1105" t="s">
        <v>12</v>
      </c>
    </row>
    <row r="1106" spans="1:7" x14ac:dyDescent="0.25">
      <c r="A1106">
        <v>-218332800</v>
      </c>
      <c r="B1106">
        <v>3.28</v>
      </c>
      <c r="C1106">
        <v>3.28</v>
      </c>
      <c r="D1106">
        <v>3.28</v>
      </c>
      <c r="E1106">
        <v>3.28</v>
      </c>
      <c r="F1106" t="s">
        <v>12</v>
      </c>
      <c r="G1106" t="s">
        <v>12</v>
      </c>
    </row>
    <row r="1107" spans="1:7" x14ac:dyDescent="0.25">
      <c r="A1107">
        <v>-215913600</v>
      </c>
      <c r="B1107">
        <v>3.25</v>
      </c>
      <c r="C1107">
        <v>3.25</v>
      </c>
      <c r="D1107">
        <v>3.25</v>
      </c>
      <c r="E1107">
        <v>3.25</v>
      </c>
      <c r="F1107" t="s">
        <v>12</v>
      </c>
      <c r="G1107" t="s">
        <v>12</v>
      </c>
    </row>
    <row r="1108" spans="1:7" x14ac:dyDescent="0.25">
      <c r="A1108">
        <v>-213235200</v>
      </c>
      <c r="B1108">
        <v>3.27</v>
      </c>
      <c r="C1108">
        <v>3.27</v>
      </c>
      <c r="D1108">
        <v>3.27</v>
      </c>
      <c r="E1108">
        <v>3.27</v>
      </c>
      <c r="F1108" t="s">
        <v>12</v>
      </c>
      <c r="G1108" t="s">
        <v>12</v>
      </c>
    </row>
    <row r="1109" spans="1:7" x14ac:dyDescent="0.25">
      <c r="A1109">
        <v>-210643200</v>
      </c>
      <c r="B1109">
        <v>3.15</v>
      </c>
      <c r="C1109">
        <v>3.15</v>
      </c>
      <c r="D1109">
        <v>3.15</v>
      </c>
      <c r="E1109">
        <v>3.15</v>
      </c>
      <c r="F1109" t="s">
        <v>12</v>
      </c>
      <c r="G1109" t="s">
        <v>12</v>
      </c>
    </row>
    <row r="1110" spans="1:7" x14ac:dyDescent="0.25">
      <c r="A1110">
        <v>-207964800</v>
      </c>
      <c r="B1110">
        <v>3.11</v>
      </c>
      <c r="C1110">
        <v>3.11</v>
      </c>
      <c r="D1110">
        <v>3.11</v>
      </c>
      <c r="E1110">
        <v>3.11</v>
      </c>
      <c r="F1110" t="s">
        <v>12</v>
      </c>
      <c r="G1110" t="s">
        <v>12</v>
      </c>
    </row>
    <row r="1111" spans="1:7" x14ac:dyDescent="0.25">
      <c r="A1111">
        <v>-205372800</v>
      </c>
      <c r="B1111">
        <v>3.14</v>
      </c>
      <c r="C1111">
        <v>3.14</v>
      </c>
      <c r="D1111">
        <v>3.14</v>
      </c>
      <c r="E1111">
        <v>3.14</v>
      </c>
      <c r="F1111" t="s">
        <v>12</v>
      </c>
      <c r="G1111" t="s">
        <v>12</v>
      </c>
    </row>
    <row r="1112" spans="1:7" x14ac:dyDescent="0.25">
      <c r="A1112">
        <v>-202694400</v>
      </c>
      <c r="B1112">
        <v>3.19</v>
      </c>
      <c r="C1112">
        <v>3.19</v>
      </c>
      <c r="D1112">
        <v>3.19</v>
      </c>
      <c r="E1112">
        <v>3.19</v>
      </c>
      <c r="F1112" t="s">
        <v>12</v>
      </c>
      <c r="G1112" t="s">
        <v>12</v>
      </c>
    </row>
    <row r="1113" spans="1:7" x14ac:dyDescent="0.25">
      <c r="A1113">
        <v>-200016000</v>
      </c>
      <c r="B1113">
        <v>3.11</v>
      </c>
      <c r="C1113">
        <v>3.11</v>
      </c>
      <c r="D1113">
        <v>3.11</v>
      </c>
      <c r="E1113">
        <v>3.11</v>
      </c>
      <c r="F1113" t="s">
        <v>12</v>
      </c>
      <c r="G1113" t="s">
        <v>12</v>
      </c>
    </row>
    <row r="1114" spans="1:7" x14ac:dyDescent="0.25">
      <c r="A1114">
        <v>-197424000</v>
      </c>
      <c r="B1114">
        <v>3.03</v>
      </c>
      <c r="C1114">
        <v>3.03</v>
      </c>
      <c r="D1114">
        <v>3.03</v>
      </c>
      <c r="E1114">
        <v>3.03</v>
      </c>
      <c r="F1114" t="s">
        <v>12</v>
      </c>
      <c r="G1114" t="s">
        <v>12</v>
      </c>
    </row>
    <row r="1115" spans="1:7" x14ac:dyDescent="0.25">
      <c r="A1115">
        <v>-194745600</v>
      </c>
      <c r="B1115">
        <v>3.06</v>
      </c>
      <c r="C1115">
        <v>3.06</v>
      </c>
      <c r="D1115">
        <v>3.06</v>
      </c>
      <c r="E1115">
        <v>3.06</v>
      </c>
      <c r="F1115" t="s">
        <v>12</v>
      </c>
      <c r="G1115" t="s">
        <v>12</v>
      </c>
    </row>
    <row r="1116" spans="1:7" x14ac:dyDescent="0.25">
      <c r="A1116">
        <v>-192153600</v>
      </c>
      <c r="B1116">
        <v>3.11</v>
      </c>
      <c r="C1116">
        <v>3.11</v>
      </c>
      <c r="D1116">
        <v>3.11</v>
      </c>
      <c r="E1116">
        <v>3.11</v>
      </c>
      <c r="F1116" t="s">
        <v>12</v>
      </c>
      <c r="G1116" t="s">
        <v>12</v>
      </c>
    </row>
    <row r="1117" spans="1:7" x14ac:dyDescent="0.25">
      <c r="A1117">
        <v>-189475200</v>
      </c>
      <c r="B1117">
        <v>3.07</v>
      </c>
      <c r="C1117">
        <v>3.07</v>
      </c>
      <c r="D1117">
        <v>3.07</v>
      </c>
      <c r="E1117">
        <v>3.07</v>
      </c>
      <c r="F1117" t="s">
        <v>12</v>
      </c>
      <c r="G1117" t="s">
        <v>12</v>
      </c>
    </row>
    <row r="1118" spans="1:7" x14ac:dyDescent="0.25">
      <c r="A1118">
        <v>-186796800</v>
      </c>
      <c r="B1118">
        <v>3</v>
      </c>
      <c r="C1118">
        <v>3</v>
      </c>
      <c r="D1118">
        <v>3</v>
      </c>
      <c r="E1118">
        <v>3</v>
      </c>
      <c r="F1118" t="s">
        <v>12</v>
      </c>
      <c r="G1118" t="s">
        <v>12</v>
      </c>
    </row>
    <row r="1119" spans="1:7" x14ac:dyDescent="0.25">
      <c r="A1119">
        <v>-184291200</v>
      </c>
      <c r="B1119">
        <v>2.99</v>
      </c>
      <c r="C1119">
        <v>2.99</v>
      </c>
      <c r="D1119">
        <v>2.99</v>
      </c>
      <c r="E1119">
        <v>2.99</v>
      </c>
      <c r="F1119" t="s">
        <v>12</v>
      </c>
      <c r="G1119" t="s">
        <v>12</v>
      </c>
    </row>
    <row r="1120" spans="1:7" x14ac:dyDescent="0.25">
      <c r="A1120">
        <v>-181612800</v>
      </c>
      <c r="B1120">
        <v>2.96</v>
      </c>
      <c r="C1120">
        <v>2.96</v>
      </c>
      <c r="D1120">
        <v>2.96</v>
      </c>
      <c r="E1120">
        <v>2.96</v>
      </c>
      <c r="F1120" t="s">
        <v>12</v>
      </c>
      <c r="G1120" t="s">
        <v>12</v>
      </c>
    </row>
    <row r="1121" spans="1:7" x14ac:dyDescent="0.25">
      <c r="A1121">
        <v>-179020800</v>
      </c>
      <c r="B1121">
        <v>2.94</v>
      </c>
      <c r="C1121">
        <v>2.94</v>
      </c>
      <c r="D1121">
        <v>2.94</v>
      </c>
      <c r="E1121">
        <v>2.94</v>
      </c>
      <c r="F1121" t="s">
        <v>12</v>
      </c>
      <c r="G1121" t="s">
        <v>12</v>
      </c>
    </row>
    <row r="1122" spans="1:7" x14ac:dyDescent="0.25">
      <c r="A1122">
        <v>-176342400</v>
      </c>
      <c r="B1122">
        <v>2.93</v>
      </c>
      <c r="C1122">
        <v>2.93</v>
      </c>
      <c r="D1122">
        <v>2.93</v>
      </c>
      <c r="E1122">
        <v>2.93</v>
      </c>
      <c r="F1122" t="s">
        <v>12</v>
      </c>
      <c r="G1122" t="s">
        <v>12</v>
      </c>
    </row>
    <row r="1123" spans="1:7" x14ac:dyDescent="0.25">
      <c r="A1123">
        <v>-173750400</v>
      </c>
      <c r="B1123">
        <v>2.97</v>
      </c>
      <c r="C1123">
        <v>2.97</v>
      </c>
      <c r="D1123">
        <v>2.97</v>
      </c>
      <c r="E1123">
        <v>2.97</v>
      </c>
      <c r="F1123" t="s">
        <v>12</v>
      </c>
      <c r="G1123" t="s">
        <v>12</v>
      </c>
    </row>
    <row r="1124" spans="1:7" x14ac:dyDescent="0.25">
      <c r="A1124">
        <v>-171072000</v>
      </c>
      <c r="B1124">
        <v>2.88</v>
      </c>
      <c r="C1124">
        <v>2.88</v>
      </c>
      <c r="D1124">
        <v>2.88</v>
      </c>
      <c r="E1124">
        <v>2.88</v>
      </c>
      <c r="F1124" t="s">
        <v>12</v>
      </c>
      <c r="G1124" t="s">
        <v>12</v>
      </c>
    </row>
    <row r="1125" spans="1:7" x14ac:dyDescent="0.25">
      <c r="A1125">
        <v>-168393600</v>
      </c>
      <c r="B1125">
        <v>2.95</v>
      </c>
      <c r="C1125">
        <v>2.95</v>
      </c>
      <c r="D1125">
        <v>2.95</v>
      </c>
      <c r="E1125">
        <v>2.95</v>
      </c>
      <c r="F1125" t="s">
        <v>12</v>
      </c>
      <c r="G1125" t="s">
        <v>12</v>
      </c>
    </row>
    <row r="1126" spans="1:7" x14ac:dyDescent="0.25">
      <c r="A1126">
        <v>-165801600</v>
      </c>
      <c r="B1126">
        <v>2.93</v>
      </c>
      <c r="C1126">
        <v>2.93</v>
      </c>
      <c r="D1126">
        <v>2.93</v>
      </c>
      <c r="E1126">
        <v>2.93</v>
      </c>
      <c r="F1126" t="s">
        <v>12</v>
      </c>
      <c r="G1126" t="s">
        <v>12</v>
      </c>
    </row>
    <row r="1127" spans="1:7" x14ac:dyDescent="0.25">
      <c r="A1127">
        <v>-163123200</v>
      </c>
      <c r="B1127">
        <v>2.9</v>
      </c>
      <c r="C1127">
        <v>2.9</v>
      </c>
      <c r="D1127">
        <v>2.9</v>
      </c>
      <c r="E1127">
        <v>2.9</v>
      </c>
      <c r="F1127" t="s">
        <v>12</v>
      </c>
      <c r="G1127" t="s">
        <v>12</v>
      </c>
    </row>
    <row r="1128" spans="1:7" x14ac:dyDescent="0.25">
      <c r="A1128">
        <v>-160531200</v>
      </c>
      <c r="B1128">
        <v>2.9</v>
      </c>
      <c r="C1128">
        <v>2.9</v>
      </c>
      <c r="D1128">
        <v>2.9</v>
      </c>
      <c r="E1128">
        <v>2.9</v>
      </c>
      <c r="F1128" t="s">
        <v>12</v>
      </c>
      <c r="G1128" t="s">
        <v>12</v>
      </c>
    </row>
    <row r="1129" spans="1:7" x14ac:dyDescent="0.25">
      <c r="A1129">
        <v>-157852800</v>
      </c>
      <c r="B1129">
        <v>2.98</v>
      </c>
      <c r="C1129">
        <v>2.98</v>
      </c>
      <c r="D1129">
        <v>2.98</v>
      </c>
      <c r="E1129">
        <v>2.98</v>
      </c>
      <c r="F1129" t="s">
        <v>12</v>
      </c>
      <c r="G1129" t="s">
        <v>12</v>
      </c>
    </row>
    <row r="1130" spans="1:7" x14ac:dyDescent="0.25">
      <c r="A1130">
        <v>-155174400</v>
      </c>
      <c r="B1130">
        <v>2.92</v>
      </c>
      <c r="C1130">
        <v>2.92</v>
      </c>
      <c r="D1130">
        <v>2.92</v>
      </c>
      <c r="E1130">
        <v>2.92</v>
      </c>
      <c r="F1130" t="s">
        <v>12</v>
      </c>
      <c r="G1130" t="s">
        <v>12</v>
      </c>
    </row>
    <row r="1131" spans="1:7" x14ac:dyDescent="0.25">
      <c r="A1131">
        <v>-152755200</v>
      </c>
      <c r="B1131">
        <v>2.92</v>
      </c>
      <c r="C1131">
        <v>2.92</v>
      </c>
      <c r="D1131">
        <v>2.92</v>
      </c>
      <c r="E1131">
        <v>2.92</v>
      </c>
      <c r="F1131" t="s">
        <v>12</v>
      </c>
      <c r="G1131" t="s">
        <v>12</v>
      </c>
    </row>
    <row r="1132" spans="1:7" x14ac:dyDescent="0.25">
      <c r="A1132">
        <v>-150076800</v>
      </c>
      <c r="B1132">
        <v>2.94</v>
      </c>
      <c r="C1132">
        <v>2.94</v>
      </c>
      <c r="D1132">
        <v>2.94</v>
      </c>
      <c r="E1132">
        <v>2.94</v>
      </c>
      <c r="F1132" t="s">
        <v>12</v>
      </c>
      <c r="G1132" t="s">
        <v>12</v>
      </c>
    </row>
    <row r="1133" spans="1:7" x14ac:dyDescent="0.25">
      <c r="A1133">
        <v>-147484800</v>
      </c>
      <c r="B1133">
        <v>2.92</v>
      </c>
      <c r="C1133">
        <v>2.92</v>
      </c>
      <c r="D1133">
        <v>2.92</v>
      </c>
      <c r="E1133">
        <v>2.92</v>
      </c>
      <c r="F1133" t="s">
        <v>12</v>
      </c>
      <c r="G1133" t="s">
        <v>12</v>
      </c>
    </row>
    <row r="1134" spans="1:7" x14ac:dyDescent="0.25">
      <c r="A1134">
        <v>-144806400</v>
      </c>
      <c r="B1134">
        <v>2.9</v>
      </c>
      <c r="C1134">
        <v>2.9</v>
      </c>
      <c r="D1134">
        <v>2.9</v>
      </c>
      <c r="E1134">
        <v>2.9</v>
      </c>
      <c r="F1134" t="s">
        <v>12</v>
      </c>
      <c r="G1134" t="s">
        <v>12</v>
      </c>
    </row>
    <row r="1135" spans="1:7" x14ac:dyDescent="0.25">
      <c r="A1135">
        <v>-142214400</v>
      </c>
      <c r="B1135">
        <v>3.07</v>
      </c>
      <c r="C1135">
        <v>3.07</v>
      </c>
      <c r="D1135">
        <v>3.07</v>
      </c>
      <c r="E1135">
        <v>3.07</v>
      </c>
      <c r="F1135" t="s">
        <v>12</v>
      </c>
      <c r="G1135" t="s">
        <v>12</v>
      </c>
    </row>
    <row r="1136" spans="1:7" x14ac:dyDescent="0.25">
      <c r="A1136">
        <v>-139536000</v>
      </c>
      <c r="B1136">
        <v>3.09</v>
      </c>
      <c r="C1136">
        <v>3.09</v>
      </c>
      <c r="D1136">
        <v>3.09</v>
      </c>
      <c r="E1136">
        <v>3.09</v>
      </c>
      <c r="F1136" t="s">
        <v>12</v>
      </c>
      <c r="G1136" t="s">
        <v>12</v>
      </c>
    </row>
    <row r="1137" spans="1:7" x14ac:dyDescent="0.25">
      <c r="A1137">
        <v>-136857600</v>
      </c>
      <c r="B1137">
        <v>3.06</v>
      </c>
      <c r="C1137">
        <v>3.06</v>
      </c>
      <c r="D1137">
        <v>3.06</v>
      </c>
      <c r="E1137">
        <v>3.06</v>
      </c>
      <c r="F1137" t="s">
        <v>12</v>
      </c>
      <c r="G1137" t="s">
        <v>12</v>
      </c>
    </row>
    <row r="1138" spans="1:7" x14ac:dyDescent="0.25">
      <c r="A1138">
        <v>-134265600</v>
      </c>
      <c r="B1138">
        <v>2.98</v>
      </c>
      <c r="C1138">
        <v>2.98</v>
      </c>
      <c r="D1138">
        <v>2.98</v>
      </c>
      <c r="E1138">
        <v>2.98</v>
      </c>
      <c r="F1138" t="s">
        <v>12</v>
      </c>
      <c r="G1138" t="s">
        <v>12</v>
      </c>
    </row>
    <row r="1139" spans="1:7" x14ac:dyDescent="0.25">
      <c r="A1139">
        <v>-131587200</v>
      </c>
      <c r="B1139">
        <v>2.93</v>
      </c>
      <c r="C1139">
        <v>2.93</v>
      </c>
      <c r="D1139">
        <v>2.93</v>
      </c>
      <c r="E1139">
        <v>2.93</v>
      </c>
      <c r="F1139" t="s">
        <v>12</v>
      </c>
      <c r="G1139" t="s">
        <v>12</v>
      </c>
    </row>
    <row r="1140" spans="1:7" x14ac:dyDescent="0.25">
      <c r="A1140">
        <v>-128995200</v>
      </c>
      <c r="B1140">
        <v>2.93</v>
      </c>
      <c r="C1140">
        <v>2.93</v>
      </c>
      <c r="D1140">
        <v>2.93</v>
      </c>
      <c r="E1140">
        <v>2.93</v>
      </c>
      <c r="F1140" t="s">
        <v>12</v>
      </c>
      <c r="G1140" t="s">
        <v>12</v>
      </c>
    </row>
    <row r="1141" spans="1:7" x14ac:dyDescent="0.25">
      <c r="A1141">
        <v>-126316800</v>
      </c>
      <c r="B1141">
        <v>2.97</v>
      </c>
      <c r="C1141">
        <v>2.97</v>
      </c>
      <c r="D1141">
        <v>2.97</v>
      </c>
      <c r="E1141">
        <v>2.97</v>
      </c>
      <c r="F1141" t="s">
        <v>12</v>
      </c>
      <c r="G1141" t="s">
        <v>12</v>
      </c>
    </row>
    <row r="1142" spans="1:7" x14ac:dyDescent="0.25">
      <c r="A1142">
        <v>-123638400</v>
      </c>
      <c r="B1142">
        <v>2.94</v>
      </c>
      <c r="C1142">
        <v>2.94</v>
      </c>
      <c r="D1142">
        <v>2.94</v>
      </c>
      <c r="E1142">
        <v>2.94</v>
      </c>
      <c r="F1142" t="s">
        <v>12</v>
      </c>
      <c r="G1142" t="s">
        <v>12</v>
      </c>
    </row>
    <row r="1143" spans="1:7" x14ac:dyDescent="0.25">
      <c r="A1143">
        <v>-121219200</v>
      </c>
      <c r="B1143">
        <v>2.98</v>
      </c>
      <c r="C1143">
        <v>2.98</v>
      </c>
      <c r="D1143">
        <v>2.98</v>
      </c>
      <c r="E1143">
        <v>2.98</v>
      </c>
      <c r="F1143" t="s">
        <v>12</v>
      </c>
      <c r="G1143" t="s">
        <v>12</v>
      </c>
    </row>
    <row r="1144" spans="1:7" x14ac:dyDescent="0.25">
      <c r="A1144">
        <v>-118540800</v>
      </c>
      <c r="B1144">
        <v>3.13</v>
      </c>
      <c r="C1144">
        <v>3.13</v>
      </c>
      <c r="D1144">
        <v>3.13</v>
      </c>
      <c r="E1144">
        <v>3.13</v>
      </c>
      <c r="F1144" t="s">
        <v>12</v>
      </c>
      <c r="G1144" t="s">
        <v>12</v>
      </c>
    </row>
    <row r="1145" spans="1:7" x14ac:dyDescent="0.25">
      <c r="A1145">
        <v>-115948800</v>
      </c>
      <c r="B1145">
        <v>3.05</v>
      </c>
      <c r="C1145">
        <v>3.05</v>
      </c>
      <c r="D1145">
        <v>3.05</v>
      </c>
      <c r="E1145">
        <v>3.05</v>
      </c>
      <c r="F1145" t="s">
        <v>12</v>
      </c>
      <c r="G1145" t="s">
        <v>12</v>
      </c>
    </row>
    <row r="1146" spans="1:7" x14ac:dyDescent="0.25">
      <c r="A1146">
        <v>-113270400</v>
      </c>
      <c r="B1146">
        <v>3.24</v>
      </c>
      <c r="C1146">
        <v>3.24</v>
      </c>
      <c r="D1146">
        <v>3.24</v>
      </c>
      <c r="E1146">
        <v>3.24</v>
      </c>
      <c r="F1146" t="s">
        <v>12</v>
      </c>
      <c r="G1146" t="s">
        <v>12</v>
      </c>
    </row>
    <row r="1147" spans="1:7" x14ac:dyDescent="0.25">
      <c r="A1147">
        <v>-110678400</v>
      </c>
      <c r="B1147">
        <v>3.29</v>
      </c>
      <c r="C1147">
        <v>3.29</v>
      </c>
      <c r="D1147">
        <v>3.29</v>
      </c>
      <c r="E1147">
        <v>3.29</v>
      </c>
      <c r="F1147" t="s">
        <v>12</v>
      </c>
      <c r="G1147" t="s">
        <v>12</v>
      </c>
    </row>
    <row r="1148" spans="1:7" x14ac:dyDescent="0.25">
      <c r="A1148">
        <v>-108000000</v>
      </c>
      <c r="B1148">
        <v>3.32</v>
      </c>
      <c r="C1148">
        <v>3.32</v>
      </c>
      <c r="D1148">
        <v>3.32</v>
      </c>
      <c r="E1148">
        <v>3.32</v>
      </c>
      <c r="F1148" t="s">
        <v>12</v>
      </c>
      <c r="G1148" t="s">
        <v>12</v>
      </c>
    </row>
    <row r="1149" spans="1:7" x14ac:dyDescent="0.25">
      <c r="A1149">
        <v>-105321600</v>
      </c>
      <c r="B1149">
        <v>3.56</v>
      </c>
      <c r="C1149">
        <v>3.56</v>
      </c>
      <c r="D1149">
        <v>3.56</v>
      </c>
      <c r="E1149">
        <v>3.56</v>
      </c>
      <c r="F1149" t="s">
        <v>12</v>
      </c>
      <c r="G1149" t="s">
        <v>12</v>
      </c>
    </row>
    <row r="1150" spans="1:7" x14ac:dyDescent="0.25">
      <c r="A1150">
        <v>-102729600</v>
      </c>
      <c r="B1150">
        <v>3.71</v>
      </c>
      <c r="C1150">
        <v>3.71</v>
      </c>
      <c r="D1150">
        <v>3.71</v>
      </c>
      <c r="E1150">
        <v>3.71</v>
      </c>
      <c r="F1150" t="s">
        <v>12</v>
      </c>
      <c r="G1150" t="s">
        <v>12</v>
      </c>
    </row>
    <row r="1151" spans="1:7" x14ac:dyDescent="0.25">
      <c r="A1151">
        <v>-100051200</v>
      </c>
      <c r="B1151">
        <v>3.74</v>
      </c>
      <c r="C1151">
        <v>3.74</v>
      </c>
      <c r="D1151">
        <v>3.74</v>
      </c>
      <c r="E1151">
        <v>3.74</v>
      </c>
      <c r="F1151" t="s">
        <v>12</v>
      </c>
      <c r="G1151" t="s">
        <v>12</v>
      </c>
    </row>
    <row r="1152" spans="1:7" x14ac:dyDescent="0.25">
      <c r="A1152">
        <v>-97459200</v>
      </c>
      <c r="B1152">
        <v>3.55</v>
      </c>
      <c r="C1152">
        <v>3.55</v>
      </c>
      <c r="D1152">
        <v>3.55</v>
      </c>
      <c r="E1152">
        <v>3.55</v>
      </c>
      <c r="F1152" t="s">
        <v>12</v>
      </c>
      <c r="G1152" t="s">
        <v>12</v>
      </c>
    </row>
    <row r="1153" spans="1:7" x14ac:dyDescent="0.25">
      <c r="A1153">
        <v>-94780800</v>
      </c>
      <c r="B1153">
        <v>3.53</v>
      </c>
      <c r="C1153">
        <v>3.53</v>
      </c>
      <c r="D1153">
        <v>3.53</v>
      </c>
      <c r="E1153">
        <v>3.53</v>
      </c>
      <c r="F1153" t="s">
        <v>12</v>
      </c>
      <c r="G1153" t="s">
        <v>12</v>
      </c>
    </row>
    <row r="1154" spans="1:7" x14ac:dyDescent="0.25">
      <c r="A1154">
        <v>-92102400</v>
      </c>
      <c r="B1154">
        <v>3.41</v>
      </c>
      <c r="C1154">
        <v>3.41</v>
      </c>
      <c r="D1154">
        <v>3.41</v>
      </c>
      <c r="E1154">
        <v>3.41</v>
      </c>
      <c r="F1154" t="s">
        <v>12</v>
      </c>
      <c r="G1154" t="s">
        <v>12</v>
      </c>
    </row>
    <row r="1155" spans="1:7" x14ac:dyDescent="0.25">
      <c r="A1155">
        <v>-89683200</v>
      </c>
      <c r="B1155">
        <v>3.31</v>
      </c>
      <c r="C1155">
        <v>3.31</v>
      </c>
      <c r="D1155">
        <v>3.31</v>
      </c>
      <c r="E1155">
        <v>3.31</v>
      </c>
      <c r="F1155" t="s">
        <v>12</v>
      </c>
      <c r="G1155" t="s">
        <v>12</v>
      </c>
    </row>
    <row r="1156" spans="1:7" x14ac:dyDescent="0.25">
      <c r="A1156">
        <v>-87004800</v>
      </c>
      <c r="B1156">
        <v>3.24</v>
      </c>
      <c r="C1156">
        <v>3.24</v>
      </c>
      <c r="D1156">
        <v>3.24</v>
      </c>
      <c r="E1156">
        <v>3.24</v>
      </c>
      <c r="F1156" t="s">
        <v>12</v>
      </c>
      <c r="G1156" t="s">
        <v>12</v>
      </c>
    </row>
    <row r="1157" spans="1:7" x14ac:dyDescent="0.25">
      <c r="A1157">
        <v>-84412800</v>
      </c>
      <c r="B1157">
        <v>3.19</v>
      </c>
      <c r="C1157">
        <v>3.19</v>
      </c>
      <c r="D1157">
        <v>3.19</v>
      </c>
      <c r="E1157">
        <v>3.19</v>
      </c>
      <c r="F1157" t="s">
        <v>12</v>
      </c>
      <c r="G1157" t="s">
        <v>12</v>
      </c>
    </row>
    <row r="1158" spans="1:7" x14ac:dyDescent="0.25">
      <c r="A1158">
        <v>-81734400</v>
      </c>
      <c r="B1158">
        <v>3.13</v>
      </c>
      <c r="C1158">
        <v>3.13</v>
      </c>
      <c r="D1158">
        <v>3.13</v>
      </c>
      <c r="E1158">
        <v>3.13</v>
      </c>
      <c r="F1158" t="s">
        <v>12</v>
      </c>
      <c r="G1158" t="s">
        <v>12</v>
      </c>
    </row>
    <row r="1159" spans="1:7" x14ac:dyDescent="0.25">
      <c r="A1159">
        <v>-79142400</v>
      </c>
      <c r="B1159">
        <v>3.17</v>
      </c>
      <c r="C1159">
        <v>3.17</v>
      </c>
      <c r="D1159">
        <v>3.17</v>
      </c>
      <c r="E1159">
        <v>3.17</v>
      </c>
      <c r="F1159" t="s">
        <v>12</v>
      </c>
      <c r="G1159" t="s">
        <v>12</v>
      </c>
    </row>
    <row r="1160" spans="1:7" x14ac:dyDescent="0.25">
      <c r="A1160">
        <v>-76464000</v>
      </c>
      <c r="B1160">
        <v>3.13</v>
      </c>
      <c r="C1160">
        <v>3.13</v>
      </c>
      <c r="D1160">
        <v>3.13</v>
      </c>
      <c r="E1160">
        <v>3.13</v>
      </c>
      <c r="F1160" t="s">
        <v>12</v>
      </c>
      <c r="G1160" t="s">
        <v>12</v>
      </c>
    </row>
    <row r="1161" spans="1:7" x14ac:dyDescent="0.25">
      <c r="A1161">
        <v>-73785600</v>
      </c>
      <c r="B1161">
        <v>3.08</v>
      </c>
      <c r="C1161">
        <v>3.08</v>
      </c>
      <c r="D1161">
        <v>3.08</v>
      </c>
      <c r="E1161">
        <v>3.08</v>
      </c>
      <c r="F1161" t="s">
        <v>12</v>
      </c>
      <c r="G1161" t="s">
        <v>12</v>
      </c>
    </row>
    <row r="1162" spans="1:7" x14ac:dyDescent="0.25">
      <c r="A1162">
        <v>-71193600</v>
      </c>
      <c r="B1162">
        <v>3.05</v>
      </c>
      <c r="C1162">
        <v>3.05</v>
      </c>
      <c r="D1162">
        <v>3.05</v>
      </c>
      <c r="E1162">
        <v>3.05</v>
      </c>
      <c r="F1162" t="s">
        <v>12</v>
      </c>
      <c r="G1162" t="s">
        <v>12</v>
      </c>
    </row>
    <row r="1163" spans="1:7" x14ac:dyDescent="0.25">
      <c r="A1163">
        <v>-68515200</v>
      </c>
      <c r="B1163">
        <v>3.05</v>
      </c>
      <c r="C1163">
        <v>3.05</v>
      </c>
      <c r="D1163">
        <v>3.05</v>
      </c>
      <c r="E1163">
        <v>3.05</v>
      </c>
      <c r="F1163" t="s">
        <v>12</v>
      </c>
      <c r="G1163" t="s">
        <v>12</v>
      </c>
    </row>
    <row r="1164" spans="1:7" x14ac:dyDescent="0.25">
      <c r="A1164">
        <v>-65923200</v>
      </c>
      <c r="B1164">
        <v>3.15</v>
      </c>
      <c r="C1164">
        <v>3.15</v>
      </c>
      <c r="D1164">
        <v>3.15</v>
      </c>
      <c r="E1164">
        <v>3.15</v>
      </c>
      <c r="F1164" t="s">
        <v>12</v>
      </c>
      <c r="G1164" t="s">
        <v>12</v>
      </c>
    </row>
    <row r="1165" spans="1:7" x14ac:dyDescent="0.25">
      <c r="A1165">
        <v>-63244800</v>
      </c>
      <c r="B1165">
        <v>3.06</v>
      </c>
      <c r="C1165">
        <v>3.06</v>
      </c>
      <c r="D1165">
        <v>3.06</v>
      </c>
      <c r="E1165">
        <v>3.06</v>
      </c>
      <c r="F1165" t="s">
        <v>12</v>
      </c>
      <c r="G1165" t="s">
        <v>12</v>
      </c>
    </row>
    <row r="1166" spans="1:7" x14ac:dyDescent="0.25">
      <c r="A1166">
        <v>-60566400</v>
      </c>
      <c r="B1166">
        <v>3.08</v>
      </c>
      <c r="C1166">
        <v>3.08</v>
      </c>
      <c r="D1166">
        <v>3.08</v>
      </c>
      <c r="E1166">
        <v>3.08</v>
      </c>
      <c r="F1166" t="s">
        <v>12</v>
      </c>
      <c r="G1166" t="s">
        <v>12</v>
      </c>
    </row>
    <row r="1167" spans="1:7" x14ac:dyDescent="0.25">
      <c r="A1167">
        <v>-58060800</v>
      </c>
      <c r="B1167">
        <v>3.24</v>
      </c>
      <c r="C1167">
        <v>3.24</v>
      </c>
      <c r="D1167">
        <v>3.24</v>
      </c>
      <c r="E1167">
        <v>3.24</v>
      </c>
      <c r="F1167" t="s">
        <v>12</v>
      </c>
      <c r="G1167" t="s">
        <v>12</v>
      </c>
    </row>
    <row r="1168" spans="1:7" x14ac:dyDescent="0.25">
      <c r="A1168">
        <v>-55382400</v>
      </c>
      <c r="B1168">
        <v>3.31</v>
      </c>
      <c r="C1168">
        <v>3.31</v>
      </c>
      <c r="D1168">
        <v>3.31</v>
      </c>
      <c r="E1168">
        <v>3.31</v>
      </c>
      <c r="F1168" t="s">
        <v>12</v>
      </c>
      <c r="G1168" t="s">
        <v>12</v>
      </c>
    </row>
    <row r="1169" spans="1:7" x14ac:dyDescent="0.25">
      <c r="A1169">
        <v>-52790400</v>
      </c>
      <c r="B1169">
        <v>3.1</v>
      </c>
      <c r="C1169">
        <v>3.1</v>
      </c>
      <c r="D1169">
        <v>3.1</v>
      </c>
      <c r="E1169">
        <v>3.1</v>
      </c>
      <c r="F1169" t="s">
        <v>12</v>
      </c>
      <c r="G1169" t="s">
        <v>12</v>
      </c>
    </row>
    <row r="1170" spans="1:7" x14ac:dyDescent="0.25">
      <c r="A1170">
        <v>-50112000</v>
      </c>
      <c r="B1170">
        <v>3.04</v>
      </c>
      <c r="C1170">
        <v>3.04</v>
      </c>
      <c r="D1170">
        <v>3.04</v>
      </c>
      <c r="E1170">
        <v>3.04</v>
      </c>
      <c r="F1170" t="s">
        <v>12</v>
      </c>
      <c r="G1170" t="s">
        <v>12</v>
      </c>
    </row>
    <row r="1171" spans="1:7" x14ac:dyDescent="0.25">
      <c r="A1171">
        <v>-47520000</v>
      </c>
      <c r="B1171">
        <v>2.98</v>
      </c>
      <c r="C1171">
        <v>2.98</v>
      </c>
      <c r="D1171">
        <v>2.98</v>
      </c>
      <c r="E1171">
        <v>2.98</v>
      </c>
      <c r="F1171" t="s">
        <v>12</v>
      </c>
      <c r="G1171" t="s">
        <v>12</v>
      </c>
    </row>
    <row r="1172" spans="1:7" x14ac:dyDescent="0.25">
      <c r="A1172">
        <v>-44841600</v>
      </c>
      <c r="B1172">
        <v>2.99</v>
      </c>
      <c r="C1172">
        <v>2.99</v>
      </c>
      <c r="D1172">
        <v>2.99</v>
      </c>
      <c r="E1172">
        <v>2.99</v>
      </c>
      <c r="F1172" t="s">
        <v>12</v>
      </c>
      <c r="G1172" t="s">
        <v>12</v>
      </c>
    </row>
    <row r="1173" spans="1:7" x14ac:dyDescent="0.25">
      <c r="A1173">
        <v>-42163200</v>
      </c>
      <c r="B1173">
        <v>3.07</v>
      </c>
      <c r="C1173">
        <v>3.07</v>
      </c>
      <c r="D1173">
        <v>3.07</v>
      </c>
      <c r="E1173">
        <v>3.07</v>
      </c>
      <c r="F1173" t="s">
        <v>12</v>
      </c>
      <c r="G1173" t="s">
        <v>12</v>
      </c>
    </row>
    <row r="1174" spans="1:7" x14ac:dyDescent="0.25">
      <c r="A1174">
        <v>-39571200</v>
      </c>
      <c r="B1174">
        <v>2.99</v>
      </c>
      <c r="C1174">
        <v>2.99</v>
      </c>
      <c r="D1174">
        <v>2.99</v>
      </c>
      <c r="E1174">
        <v>2.99</v>
      </c>
      <c r="F1174" t="s">
        <v>12</v>
      </c>
      <c r="G1174" t="s">
        <v>12</v>
      </c>
    </row>
    <row r="1175" spans="1:7" x14ac:dyDescent="0.25">
      <c r="A1175">
        <v>-36892800</v>
      </c>
      <c r="B1175">
        <v>2.93</v>
      </c>
      <c r="C1175">
        <v>2.93</v>
      </c>
      <c r="D1175">
        <v>2.93</v>
      </c>
      <c r="E1175">
        <v>2.93</v>
      </c>
      <c r="F1175" t="s">
        <v>12</v>
      </c>
      <c r="G1175" t="s">
        <v>12</v>
      </c>
    </row>
    <row r="1176" spans="1:7" x14ac:dyDescent="0.25">
      <c r="A1176">
        <v>-34300800</v>
      </c>
      <c r="B1176">
        <v>2.9</v>
      </c>
      <c r="C1176">
        <v>2.9</v>
      </c>
      <c r="D1176">
        <v>2.9</v>
      </c>
      <c r="E1176">
        <v>2.9</v>
      </c>
      <c r="F1176" t="s">
        <v>12</v>
      </c>
      <c r="G1176" t="s">
        <v>12</v>
      </c>
    </row>
    <row r="1177" spans="1:7" x14ac:dyDescent="0.25">
      <c r="A1177">
        <v>-31622400</v>
      </c>
      <c r="B1177">
        <v>2.88</v>
      </c>
      <c r="C1177">
        <v>2.88</v>
      </c>
      <c r="D1177">
        <v>2.88</v>
      </c>
      <c r="E1177">
        <v>2.88</v>
      </c>
      <c r="F1177" t="s">
        <v>12</v>
      </c>
      <c r="G1177" t="s">
        <v>12</v>
      </c>
    </row>
    <row r="1178" spans="1:7" x14ac:dyDescent="0.25">
      <c r="A1178">
        <v>-28944000</v>
      </c>
      <c r="B1178">
        <v>3.02</v>
      </c>
      <c r="C1178">
        <v>3.02</v>
      </c>
      <c r="D1178">
        <v>3.02</v>
      </c>
      <c r="E1178">
        <v>3.02</v>
      </c>
      <c r="F1178" t="s">
        <v>12</v>
      </c>
      <c r="G1178" t="s">
        <v>12</v>
      </c>
    </row>
    <row r="1179" spans="1:7" x14ac:dyDescent="0.25">
      <c r="A1179">
        <v>-26524800</v>
      </c>
      <c r="B1179">
        <v>3.04</v>
      </c>
      <c r="C1179">
        <v>3.04</v>
      </c>
      <c r="D1179">
        <v>3.04</v>
      </c>
      <c r="E1179">
        <v>3.04</v>
      </c>
      <c r="F1179" t="s">
        <v>12</v>
      </c>
      <c r="G1179" t="s">
        <v>12</v>
      </c>
    </row>
    <row r="1180" spans="1:7" x14ac:dyDescent="0.25">
      <c r="A1180">
        <v>-23846400</v>
      </c>
      <c r="B1180">
        <v>3.12</v>
      </c>
      <c r="C1180">
        <v>3.12</v>
      </c>
      <c r="D1180">
        <v>3.12</v>
      </c>
      <c r="E1180">
        <v>3.12</v>
      </c>
      <c r="F1180" t="s">
        <v>12</v>
      </c>
      <c r="G1180" t="s">
        <v>12</v>
      </c>
    </row>
    <row r="1181" spans="1:7" x14ac:dyDescent="0.25">
      <c r="A1181">
        <v>-21254400</v>
      </c>
      <c r="B1181">
        <v>3.07</v>
      </c>
      <c r="C1181">
        <v>3.07</v>
      </c>
      <c r="D1181">
        <v>3.07</v>
      </c>
      <c r="E1181">
        <v>3.07</v>
      </c>
      <c r="F1181" t="s">
        <v>12</v>
      </c>
      <c r="G1181" t="s">
        <v>12</v>
      </c>
    </row>
    <row r="1182" spans="1:7" x14ac:dyDescent="0.25">
      <c r="A1182">
        <v>-18576000</v>
      </c>
      <c r="B1182">
        <v>2.98</v>
      </c>
      <c r="C1182">
        <v>2.98</v>
      </c>
      <c r="D1182">
        <v>2.98</v>
      </c>
      <c r="E1182">
        <v>2.98</v>
      </c>
      <c r="F1182" t="s">
        <v>12</v>
      </c>
      <c r="G1182" t="s">
        <v>12</v>
      </c>
    </row>
    <row r="1183" spans="1:7" x14ac:dyDescent="0.25">
      <c r="A1183">
        <v>-15984000</v>
      </c>
      <c r="B1183">
        <v>3.16</v>
      </c>
      <c r="C1183">
        <v>3.16</v>
      </c>
      <c r="D1183">
        <v>3.16</v>
      </c>
      <c r="E1183">
        <v>3.16</v>
      </c>
      <c r="F1183" t="s">
        <v>12</v>
      </c>
      <c r="G1183" t="s">
        <v>12</v>
      </c>
    </row>
    <row r="1184" spans="1:7" x14ac:dyDescent="0.25">
      <c r="A1184">
        <v>-13305600</v>
      </c>
      <c r="B1184">
        <v>3.31</v>
      </c>
      <c r="C1184">
        <v>3.31</v>
      </c>
      <c r="D1184">
        <v>3.31</v>
      </c>
      <c r="E1184">
        <v>3.31</v>
      </c>
      <c r="F1184" t="s">
        <v>12</v>
      </c>
      <c r="G1184" t="s">
        <v>12</v>
      </c>
    </row>
    <row r="1185" spans="1:7" x14ac:dyDescent="0.25">
      <c r="A1185">
        <v>-10627200</v>
      </c>
      <c r="B1185">
        <v>3.34</v>
      </c>
      <c r="C1185">
        <v>3.34</v>
      </c>
      <c r="D1185">
        <v>3.34</v>
      </c>
      <c r="E1185">
        <v>3.34</v>
      </c>
      <c r="F1185" t="s">
        <v>12</v>
      </c>
      <c r="G1185" t="s">
        <v>12</v>
      </c>
    </row>
    <row r="1186" spans="1:7" x14ac:dyDescent="0.25">
      <c r="A1186">
        <v>-8035200</v>
      </c>
      <c r="B1186">
        <v>3.33</v>
      </c>
      <c r="C1186">
        <v>3.33</v>
      </c>
      <c r="D1186">
        <v>3.33</v>
      </c>
      <c r="E1186">
        <v>3.33</v>
      </c>
      <c r="F1186" t="s">
        <v>12</v>
      </c>
      <c r="G1186" t="s">
        <v>12</v>
      </c>
    </row>
    <row r="1187" spans="1:7" x14ac:dyDescent="0.25">
      <c r="A1187">
        <v>-5356800</v>
      </c>
      <c r="B1187">
        <v>3.3</v>
      </c>
      <c r="C1187">
        <v>3.3</v>
      </c>
      <c r="D1187">
        <v>3.3</v>
      </c>
      <c r="E1187">
        <v>3.3</v>
      </c>
      <c r="F1187" t="s">
        <v>12</v>
      </c>
      <c r="G1187" t="s">
        <v>12</v>
      </c>
    </row>
    <row r="1188" spans="1:7" x14ac:dyDescent="0.25">
      <c r="A1188">
        <v>-2764800</v>
      </c>
      <c r="B1188">
        <v>3.28</v>
      </c>
      <c r="C1188">
        <v>3.28</v>
      </c>
      <c r="D1188">
        <v>3.28</v>
      </c>
      <c r="E1188">
        <v>3.28</v>
      </c>
      <c r="F1188" t="s">
        <v>12</v>
      </c>
      <c r="G1188" t="s">
        <v>12</v>
      </c>
    </row>
    <row r="1189" spans="1:7" x14ac:dyDescent="0.25">
      <c r="A1189">
        <v>-86400</v>
      </c>
      <c r="B1189">
        <v>3.47</v>
      </c>
      <c r="C1189">
        <v>3.47</v>
      </c>
      <c r="D1189">
        <v>3.47</v>
      </c>
      <c r="E1189">
        <v>3.47</v>
      </c>
      <c r="F1189" t="s">
        <v>12</v>
      </c>
      <c r="G1189" t="s">
        <v>12</v>
      </c>
    </row>
    <row r="1190" spans="1:7" x14ac:dyDescent="0.25">
      <c r="A1190">
        <v>2592000</v>
      </c>
      <c r="B1190">
        <v>3.5</v>
      </c>
      <c r="C1190">
        <v>3.5</v>
      </c>
      <c r="D1190">
        <v>3.5</v>
      </c>
      <c r="E1190">
        <v>3.5</v>
      </c>
      <c r="F1190" t="s">
        <v>12</v>
      </c>
      <c r="G1190" t="s">
        <v>12</v>
      </c>
    </row>
    <row r="1191" spans="1:7" x14ac:dyDescent="0.25">
      <c r="A1191">
        <v>5011200</v>
      </c>
      <c r="B1191">
        <v>3.63</v>
      </c>
      <c r="C1191">
        <v>3.63</v>
      </c>
      <c r="D1191">
        <v>3.63</v>
      </c>
      <c r="E1191">
        <v>3.63</v>
      </c>
      <c r="F1191" t="s">
        <v>12</v>
      </c>
      <c r="G1191" t="s">
        <v>12</v>
      </c>
    </row>
    <row r="1192" spans="1:7" x14ac:dyDescent="0.25">
      <c r="A1192">
        <v>7689600</v>
      </c>
      <c r="B1192">
        <v>3.58</v>
      </c>
      <c r="C1192">
        <v>3.58</v>
      </c>
      <c r="D1192">
        <v>3.58</v>
      </c>
      <c r="E1192">
        <v>3.58</v>
      </c>
      <c r="F1192" t="s">
        <v>12</v>
      </c>
      <c r="G1192" t="s">
        <v>12</v>
      </c>
    </row>
    <row r="1193" spans="1:7" x14ac:dyDescent="0.25">
      <c r="A1193">
        <v>10281600</v>
      </c>
      <c r="B1193">
        <v>3.69</v>
      </c>
      <c r="C1193">
        <v>3.69</v>
      </c>
      <c r="D1193">
        <v>3.69</v>
      </c>
      <c r="E1193">
        <v>3.69</v>
      </c>
      <c r="F1193" t="s">
        <v>12</v>
      </c>
      <c r="G1193" t="s">
        <v>12</v>
      </c>
    </row>
    <row r="1194" spans="1:7" x14ac:dyDescent="0.25">
      <c r="A1194">
        <v>12960000</v>
      </c>
      <c r="B1194">
        <v>4.18</v>
      </c>
      <c r="C1194">
        <v>4.18</v>
      </c>
      <c r="D1194">
        <v>4.18</v>
      </c>
      <c r="E1194">
        <v>4.18</v>
      </c>
      <c r="F1194" t="s">
        <v>12</v>
      </c>
      <c r="G1194" t="s">
        <v>12</v>
      </c>
    </row>
    <row r="1195" spans="1:7" x14ac:dyDescent="0.25">
      <c r="A1195">
        <v>15552000</v>
      </c>
      <c r="B1195">
        <v>4.21</v>
      </c>
      <c r="C1195">
        <v>4.21</v>
      </c>
      <c r="D1195">
        <v>4.21</v>
      </c>
      <c r="E1195">
        <v>4.21</v>
      </c>
      <c r="F1195" t="s">
        <v>12</v>
      </c>
      <c r="G1195" t="s">
        <v>12</v>
      </c>
    </row>
    <row r="1196" spans="1:7" x14ac:dyDescent="0.25">
      <c r="A1196">
        <v>18230400</v>
      </c>
      <c r="B1196">
        <v>4.2</v>
      </c>
      <c r="C1196">
        <v>4.2</v>
      </c>
      <c r="D1196">
        <v>4.2</v>
      </c>
      <c r="E1196">
        <v>4.2</v>
      </c>
      <c r="F1196" t="s">
        <v>12</v>
      </c>
      <c r="G1196" t="s">
        <v>12</v>
      </c>
    </row>
    <row r="1197" spans="1:7" x14ac:dyDescent="0.25">
      <c r="A1197">
        <v>20908800</v>
      </c>
      <c r="B1197">
        <v>4.09</v>
      </c>
      <c r="C1197">
        <v>4.09</v>
      </c>
      <c r="D1197">
        <v>4.09</v>
      </c>
      <c r="E1197">
        <v>4.09</v>
      </c>
      <c r="F1197" t="s">
        <v>12</v>
      </c>
      <c r="G1197" t="s">
        <v>12</v>
      </c>
    </row>
    <row r="1198" spans="1:7" x14ac:dyDescent="0.25">
      <c r="A1198">
        <v>23500800</v>
      </c>
      <c r="B1198">
        <v>3.86</v>
      </c>
      <c r="C1198">
        <v>3.86</v>
      </c>
      <c r="D1198">
        <v>3.86</v>
      </c>
      <c r="E1198">
        <v>3.86</v>
      </c>
      <c r="F1198" t="s">
        <v>12</v>
      </c>
      <c r="G1198" t="s">
        <v>12</v>
      </c>
    </row>
    <row r="1199" spans="1:7" x14ac:dyDescent="0.25">
      <c r="A1199">
        <v>26179200</v>
      </c>
      <c r="B1199">
        <v>3.76</v>
      </c>
      <c r="C1199">
        <v>3.76</v>
      </c>
      <c r="D1199">
        <v>3.76</v>
      </c>
      <c r="E1199">
        <v>3.76</v>
      </c>
      <c r="F1199" t="s">
        <v>12</v>
      </c>
      <c r="G1199" t="s">
        <v>12</v>
      </c>
    </row>
    <row r="1200" spans="1:7" x14ac:dyDescent="0.25">
      <c r="A1200">
        <v>28771200</v>
      </c>
      <c r="B1200">
        <v>3.75</v>
      </c>
      <c r="C1200">
        <v>3.75</v>
      </c>
      <c r="D1200">
        <v>3.75</v>
      </c>
      <c r="E1200">
        <v>3.75</v>
      </c>
      <c r="F1200" t="s">
        <v>12</v>
      </c>
      <c r="G1200" t="s">
        <v>12</v>
      </c>
    </row>
    <row r="1201" spans="1:7" x14ac:dyDescent="0.25">
      <c r="A1201">
        <v>31449600</v>
      </c>
      <c r="B1201">
        <v>3.49</v>
      </c>
      <c r="C1201">
        <v>3.49</v>
      </c>
      <c r="D1201">
        <v>3.49</v>
      </c>
      <c r="E1201">
        <v>3.49</v>
      </c>
      <c r="F1201" t="s">
        <v>12</v>
      </c>
      <c r="G1201" t="s">
        <v>12</v>
      </c>
    </row>
    <row r="1202" spans="1:7" x14ac:dyDescent="0.25">
      <c r="A1202">
        <v>34128000</v>
      </c>
      <c r="B1202">
        <v>3.35</v>
      </c>
      <c r="C1202">
        <v>3.35</v>
      </c>
      <c r="D1202">
        <v>3.35</v>
      </c>
      <c r="E1202">
        <v>3.35</v>
      </c>
      <c r="F1202" t="s">
        <v>12</v>
      </c>
      <c r="G1202" t="s">
        <v>12</v>
      </c>
    </row>
    <row r="1203" spans="1:7" x14ac:dyDescent="0.25">
      <c r="A1203">
        <v>36547200</v>
      </c>
      <c r="B1203">
        <v>3.21</v>
      </c>
      <c r="C1203">
        <v>3.21</v>
      </c>
      <c r="D1203">
        <v>3.21</v>
      </c>
      <c r="E1203">
        <v>3.21</v>
      </c>
      <c r="F1203" t="s">
        <v>12</v>
      </c>
      <c r="G1203" t="s">
        <v>12</v>
      </c>
    </row>
    <row r="1204" spans="1:7" x14ac:dyDescent="0.25">
      <c r="A1204">
        <v>39225600</v>
      </c>
      <c r="B1204">
        <v>3.12</v>
      </c>
      <c r="C1204">
        <v>3.12</v>
      </c>
      <c r="D1204">
        <v>3.12</v>
      </c>
      <c r="E1204">
        <v>3.12</v>
      </c>
      <c r="F1204" t="s">
        <v>12</v>
      </c>
      <c r="G1204" t="s">
        <v>12</v>
      </c>
    </row>
    <row r="1205" spans="1:7" x14ac:dyDescent="0.25">
      <c r="A1205">
        <v>41817600</v>
      </c>
      <c r="B1205">
        <v>3.02</v>
      </c>
      <c r="C1205">
        <v>3.02</v>
      </c>
      <c r="D1205">
        <v>3.02</v>
      </c>
      <c r="E1205">
        <v>3.02</v>
      </c>
      <c r="F1205" t="s">
        <v>12</v>
      </c>
      <c r="G1205" t="s">
        <v>12</v>
      </c>
    </row>
    <row r="1206" spans="1:7" x14ac:dyDescent="0.25">
      <c r="A1206">
        <v>44496000</v>
      </c>
      <c r="B1206">
        <v>3.05</v>
      </c>
      <c r="C1206">
        <v>3.05</v>
      </c>
      <c r="D1206">
        <v>3.05</v>
      </c>
      <c r="E1206">
        <v>3.05</v>
      </c>
      <c r="F1206" t="s">
        <v>12</v>
      </c>
      <c r="G1206" t="s">
        <v>12</v>
      </c>
    </row>
    <row r="1207" spans="1:7" x14ac:dyDescent="0.25">
      <c r="A1207">
        <v>47088000</v>
      </c>
      <c r="B1207">
        <v>3.11</v>
      </c>
      <c r="C1207">
        <v>3.11</v>
      </c>
      <c r="D1207">
        <v>3.11</v>
      </c>
      <c r="E1207">
        <v>3.11</v>
      </c>
      <c r="F1207" t="s">
        <v>12</v>
      </c>
      <c r="G1207" t="s">
        <v>12</v>
      </c>
    </row>
    <row r="1208" spans="1:7" x14ac:dyDescent="0.25">
      <c r="A1208">
        <v>49766400</v>
      </c>
      <c r="B1208">
        <v>3.13</v>
      </c>
      <c r="C1208">
        <v>3.13</v>
      </c>
      <c r="D1208">
        <v>3.13</v>
      </c>
      <c r="E1208">
        <v>3.13</v>
      </c>
      <c r="F1208" t="s">
        <v>12</v>
      </c>
      <c r="G1208" t="s">
        <v>12</v>
      </c>
    </row>
    <row r="1209" spans="1:7" x14ac:dyDescent="0.25">
      <c r="A1209">
        <v>52444800</v>
      </c>
      <c r="B1209">
        <v>3.18</v>
      </c>
      <c r="C1209">
        <v>3.18</v>
      </c>
      <c r="D1209">
        <v>3.18</v>
      </c>
      <c r="E1209">
        <v>3.18</v>
      </c>
      <c r="F1209" t="s">
        <v>12</v>
      </c>
      <c r="G1209" t="s">
        <v>12</v>
      </c>
    </row>
    <row r="1210" spans="1:7" x14ac:dyDescent="0.25">
      <c r="A1210">
        <v>55036800</v>
      </c>
      <c r="B1210">
        <v>3.11</v>
      </c>
      <c r="C1210">
        <v>3.11</v>
      </c>
      <c r="D1210">
        <v>3.11</v>
      </c>
      <c r="E1210">
        <v>3.11</v>
      </c>
      <c r="F1210" t="s">
        <v>12</v>
      </c>
      <c r="G1210" t="s">
        <v>12</v>
      </c>
    </row>
    <row r="1211" spans="1:7" x14ac:dyDescent="0.25">
      <c r="A1211">
        <v>57715200</v>
      </c>
      <c r="B1211">
        <v>3.17</v>
      </c>
      <c r="C1211">
        <v>3.17</v>
      </c>
      <c r="D1211">
        <v>3.17</v>
      </c>
      <c r="E1211">
        <v>3.17</v>
      </c>
      <c r="F1211" t="s">
        <v>12</v>
      </c>
      <c r="G1211" t="s">
        <v>12</v>
      </c>
    </row>
    <row r="1212" spans="1:7" x14ac:dyDescent="0.25">
      <c r="A1212">
        <v>60307200</v>
      </c>
      <c r="B1212">
        <v>3.32</v>
      </c>
      <c r="C1212">
        <v>3.32</v>
      </c>
      <c r="D1212">
        <v>3.32</v>
      </c>
      <c r="E1212">
        <v>3.32</v>
      </c>
      <c r="F1212" t="s">
        <v>12</v>
      </c>
      <c r="G1212" t="s">
        <v>12</v>
      </c>
    </row>
    <row r="1213" spans="1:7" x14ac:dyDescent="0.25">
      <c r="A1213">
        <v>62985600</v>
      </c>
      <c r="B1213">
        <v>3.1</v>
      </c>
      <c r="C1213">
        <v>3.1</v>
      </c>
      <c r="D1213">
        <v>3.1</v>
      </c>
      <c r="E1213">
        <v>3.1</v>
      </c>
      <c r="F1213" t="s">
        <v>12</v>
      </c>
      <c r="G1213" t="s">
        <v>12</v>
      </c>
    </row>
    <row r="1214" spans="1:7" x14ac:dyDescent="0.25">
      <c r="A1214">
        <v>65664000</v>
      </c>
      <c r="B1214">
        <v>2.97</v>
      </c>
      <c r="C1214">
        <v>2.97</v>
      </c>
      <c r="D1214">
        <v>2.97</v>
      </c>
      <c r="E1214">
        <v>2.97</v>
      </c>
      <c r="F1214" t="s">
        <v>12</v>
      </c>
      <c r="G1214" t="s">
        <v>12</v>
      </c>
    </row>
    <row r="1215" spans="1:7" x14ac:dyDescent="0.25">
      <c r="A1215">
        <v>68169600</v>
      </c>
      <c r="B1215">
        <v>2.92</v>
      </c>
      <c r="C1215">
        <v>2.92</v>
      </c>
      <c r="D1215">
        <v>2.92</v>
      </c>
      <c r="E1215">
        <v>2.92</v>
      </c>
      <c r="F1215" t="s">
        <v>12</v>
      </c>
      <c r="G1215" t="s">
        <v>12</v>
      </c>
    </row>
    <row r="1216" spans="1:7" x14ac:dyDescent="0.25">
      <c r="A1216">
        <v>70848000</v>
      </c>
      <c r="B1216">
        <v>2.85</v>
      </c>
      <c r="C1216">
        <v>2.85</v>
      </c>
      <c r="D1216">
        <v>2.85</v>
      </c>
      <c r="E1216">
        <v>2.85</v>
      </c>
      <c r="F1216" t="s">
        <v>12</v>
      </c>
      <c r="G1216" t="s">
        <v>12</v>
      </c>
    </row>
    <row r="1217" spans="1:7" x14ac:dyDescent="0.25">
      <c r="A1217">
        <v>73440000</v>
      </c>
      <c r="B1217">
        <v>2.82</v>
      </c>
      <c r="C1217">
        <v>2.82</v>
      </c>
      <c r="D1217">
        <v>2.82</v>
      </c>
      <c r="E1217">
        <v>2.82</v>
      </c>
      <c r="F1217" t="s">
        <v>12</v>
      </c>
      <c r="G1217" t="s">
        <v>12</v>
      </c>
    </row>
    <row r="1218" spans="1:7" x14ac:dyDescent="0.25">
      <c r="A1218">
        <v>76118400</v>
      </c>
      <c r="B1218">
        <v>2.85</v>
      </c>
      <c r="C1218">
        <v>2.85</v>
      </c>
      <c r="D1218">
        <v>2.85</v>
      </c>
      <c r="E1218">
        <v>2.85</v>
      </c>
      <c r="F1218" t="s">
        <v>12</v>
      </c>
      <c r="G1218" t="s">
        <v>12</v>
      </c>
    </row>
    <row r="1219" spans="1:7" x14ac:dyDescent="0.25">
      <c r="A1219">
        <v>78710400</v>
      </c>
      <c r="B1219">
        <v>2.84</v>
      </c>
      <c r="C1219">
        <v>2.84</v>
      </c>
      <c r="D1219">
        <v>2.84</v>
      </c>
      <c r="E1219">
        <v>2.84</v>
      </c>
      <c r="F1219" t="s">
        <v>12</v>
      </c>
      <c r="G1219" t="s">
        <v>12</v>
      </c>
    </row>
    <row r="1220" spans="1:7" x14ac:dyDescent="0.25">
      <c r="A1220">
        <v>81388800</v>
      </c>
      <c r="B1220">
        <v>2.87</v>
      </c>
      <c r="C1220">
        <v>2.87</v>
      </c>
      <c r="D1220">
        <v>2.87</v>
      </c>
      <c r="E1220">
        <v>2.87</v>
      </c>
      <c r="F1220" t="s">
        <v>12</v>
      </c>
      <c r="G1220" t="s">
        <v>12</v>
      </c>
    </row>
    <row r="1221" spans="1:7" x14ac:dyDescent="0.25">
      <c r="A1221">
        <v>84067200</v>
      </c>
      <c r="B1221">
        <v>2.77</v>
      </c>
      <c r="C1221">
        <v>2.77</v>
      </c>
      <c r="D1221">
        <v>2.77</v>
      </c>
      <c r="E1221">
        <v>2.77</v>
      </c>
      <c r="F1221" t="s">
        <v>12</v>
      </c>
      <c r="G1221" t="s">
        <v>12</v>
      </c>
    </row>
    <row r="1222" spans="1:7" x14ac:dyDescent="0.25">
      <c r="A1222">
        <v>86659200</v>
      </c>
      <c r="B1222">
        <v>2.82</v>
      </c>
      <c r="C1222">
        <v>2.82</v>
      </c>
      <c r="D1222">
        <v>2.82</v>
      </c>
      <c r="E1222">
        <v>2.82</v>
      </c>
      <c r="F1222" t="s">
        <v>12</v>
      </c>
      <c r="G1222" t="s">
        <v>12</v>
      </c>
    </row>
    <row r="1223" spans="1:7" x14ac:dyDescent="0.25">
      <c r="A1223">
        <v>89337600</v>
      </c>
      <c r="B1223">
        <v>2.83</v>
      </c>
      <c r="C1223">
        <v>2.83</v>
      </c>
      <c r="D1223">
        <v>2.83</v>
      </c>
      <c r="E1223">
        <v>2.83</v>
      </c>
      <c r="F1223" t="s">
        <v>12</v>
      </c>
      <c r="G1223" t="s">
        <v>12</v>
      </c>
    </row>
    <row r="1224" spans="1:7" x14ac:dyDescent="0.25">
      <c r="A1224">
        <v>91929600</v>
      </c>
      <c r="B1224">
        <v>2.72</v>
      </c>
      <c r="C1224">
        <v>2.72</v>
      </c>
      <c r="D1224">
        <v>2.72</v>
      </c>
      <c r="E1224">
        <v>2.72</v>
      </c>
      <c r="F1224" t="s">
        <v>12</v>
      </c>
      <c r="G1224" t="s">
        <v>12</v>
      </c>
    </row>
    <row r="1225" spans="1:7" x14ac:dyDescent="0.25">
      <c r="A1225">
        <v>94608000</v>
      </c>
      <c r="B1225">
        <v>2.68</v>
      </c>
      <c r="C1225">
        <v>2.68</v>
      </c>
      <c r="D1225">
        <v>2.68</v>
      </c>
      <c r="E1225">
        <v>2.68</v>
      </c>
      <c r="F1225" t="s">
        <v>12</v>
      </c>
      <c r="G1225" t="s">
        <v>12</v>
      </c>
    </row>
    <row r="1226" spans="1:7" x14ac:dyDescent="0.25">
      <c r="A1226">
        <v>97286400</v>
      </c>
      <c r="B1226">
        <v>2.67</v>
      </c>
      <c r="C1226">
        <v>2.67</v>
      </c>
      <c r="D1226">
        <v>2.67</v>
      </c>
      <c r="E1226">
        <v>2.67</v>
      </c>
      <c r="F1226" t="s">
        <v>12</v>
      </c>
      <c r="G1226" t="s">
        <v>12</v>
      </c>
    </row>
    <row r="1227" spans="1:7" x14ac:dyDescent="0.25">
      <c r="A1227">
        <v>99705600</v>
      </c>
      <c r="B1227">
        <v>2.77</v>
      </c>
      <c r="C1227">
        <v>2.77</v>
      </c>
      <c r="D1227">
        <v>2.77</v>
      </c>
      <c r="E1227">
        <v>2.77</v>
      </c>
      <c r="F1227" t="s">
        <v>12</v>
      </c>
      <c r="G1227" t="s">
        <v>12</v>
      </c>
    </row>
    <row r="1228" spans="1:7" x14ac:dyDescent="0.25">
      <c r="A1228">
        <v>102384000</v>
      </c>
      <c r="B1228">
        <v>2.82</v>
      </c>
      <c r="C1228">
        <v>2.82</v>
      </c>
      <c r="D1228">
        <v>2.82</v>
      </c>
      <c r="E1228">
        <v>2.82</v>
      </c>
      <c r="F1228" t="s">
        <v>12</v>
      </c>
      <c r="G1228" t="s">
        <v>12</v>
      </c>
    </row>
    <row r="1229" spans="1:7" x14ac:dyDescent="0.25">
      <c r="A1229">
        <v>104976000</v>
      </c>
      <c r="B1229">
        <v>2.89</v>
      </c>
      <c r="C1229">
        <v>2.89</v>
      </c>
      <c r="D1229">
        <v>2.89</v>
      </c>
      <c r="E1229">
        <v>2.89</v>
      </c>
      <c r="F1229" t="s">
        <v>12</v>
      </c>
      <c r="G1229" t="s">
        <v>12</v>
      </c>
    </row>
    <row r="1230" spans="1:7" x14ac:dyDescent="0.25">
      <c r="A1230">
        <v>107654400</v>
      </c>
      <c r="B1230">
        <v>2.99</v>
      </c>
      <c r="C1230">
        <v>2.99</v>
      </c>
      <c r="D1230">
        <v>2.99</v>
      </c>
      <c r="E1230">
        <v>2.99</v>
      </c>
      <c r="F1230" t="s">
        <v>12</v>
      </c>
      <c r="G1230" t="s">
        <v>12</v>
      </c>
    </row>
    <row r="1231" spans="1:7" x14ac:dyDescent="0.25">
      <c r="A1231">
        <v>110246400</v>
      </c>
      <c r="B1231">
        <v>3.07</v>
      </c>
      <c r="C1231">
        <v>3.07</v>
      </c>
      <c r="D1231">
        <v>3.07</v>
      </c>
      <c r="E1231">
        <v>3.07</v>
      </c>
      <c r="F1231" t="s">
        <v>12</v>
      </c>
      <c r="G1231" t="s">
        <v>12</v>
      </c>
    </row>
    <row r="1232" spans="1:7" x14ac:dyDescent="0.25">
      <c r="A1232">
        <v>112924800</v>
      </c>
      <c r="B1232">
        <v>3.06</v>
      </c>
      <c r="C1232">
        <v>3.06</v>
      </c>
      <c r="D1232">
        <v>3.06</v>
      </c>
      <c r="E1232">
        <v>3.06</v>
      </c>
      <c r="F1232" t="s">
        <v>12</v>
      </c>
      <c r="G1232" t="s">
        <v>12</v>
      </c>
    </row>
    <row r="1233" spans="1:7" x14ac:dyDescent="0.25">
      <c r="A1233">
        <v>115603200</v>
      </c>
      <c r="B1233">
        <v>3.13</v>
      </c>
      <c r="C1233">
        <v>3.13</v>
      </c>
      <c r="D1233">
        <v>3.13</v>
      </c>
      <c r="E1233">
        <v>3.13</v>
      </c>
      <c r="F1233" t="s">
        <v>12</v>
      </c>
      <c r="G1233" t="s">
        <v>12</v>
      </c>
    </row>
    <row r="1234" spans="1:7" x14ac:dyDescent="0.25">
      <c r="A1234">
        <v>118195200</v>
      </c>
      <c r="B1234">
        <v>3.1</v>
      </c>
      <c r="C1234">
        <v>3.1</v>
      </c>
      <c r="D1234">
        <v>3.1</v>
      </c>
      <c r="E1234">
        <v>3.1</v>
      </c>
      <c r="F1234" t="s">
        <v>12</v>
      </c>
      <c r="G1234" t="s">
        <v>12</v>
      </c>
    </row>
    <row r="1235" spans="1:7" x14ac:dyDescent="0.25">
      <c r="A1235">
        <v>120873600</v>
      </c>
      <c r="B1235">
        <v>3.01</v>
      </c>
      <c r="C1235">
        <v>3.01</v>
      </c>
      <c r="D1235">
        <v>3.01</v>
      </c>
      <c r="E1235">
        <v>3.01</v>
      </c>
      <c r="F1235" t="s">
        <v>12</v>
      </c>
      <c r="G1235" t="s">
        <v>12</v>
      </c>
    </row>
    <row r="1236" spans="1:7" x14ac:dyDescent="0.25">
      <c r="A1236">
        <v>123465600</v>
      </c>
      <c r="B1236">
        <v>3.28</v>
      </c>
      <c r="C1236">
        <v>3.28</v>
      </c>
      <c r="D1236">
        <v>3.28</v>
      </c>
      <c r="E1236">
        <v>3.28</v>
      </c>
      <c r="F1236" t="s">
        <v>12</v>
      </c>
      <c r="G1236" t="s">
        <v>12</v>
      </c>
    </row>
    <row r="1237" spans="1:7" x14ac:dyDescent="0.25">
      <c r="A1237">
        <v>126144000</v>
      </c>
      <c r="B1237">
        <v>3.57</v>
      </c>
      <c r="C1237">
        <v>3.57</v>
      </c>
      <c r="D1237">
        <v>3.57</v>
      </c>
      <c r="E1237">
        <v>3.57</v>
      </c>
      <c r="F1237" t="s">
        <v>12</v>
      </c>
      <c r="G1237" t="s">
        <v>12</v>
      </c>
    </row>
    <row r="1238" spans="1:7" x14ac:dyDescent="0.25">
      <c r="A1238">
        <v>128822400</v>
      </c>
      <c r="B1238">
        <v>3.54</v>
      </c>
      <c r="C1238">
        <v>3.54</v>
      </c>
      <c r="D1238">
        <v>3.54</v>
      </c>
      <c r="E1238">
        <v>3.54</v>
      </c>
      <c r="F1238" t="s">
        <v>12</v>
      </c>
      <c r="G1238" t="s">
        <v>12</v>
      </c>
    </row>
    <row r="1239" spans="1:7" x14ac:dyDescent="0.25">
      <c r="A1239">
        <v>131241600</v>
      </c>
      <c r="B1239">
        <v>3.66</v>
      </c>
      <c r="C1239">
        <v>3.66</v>
      </c>
      <c r="D1239">
        <v>3.66</v>
      </c>
      <c r="E1239">
        <v>3.66</v>
      </c>
      <c r="F1239" t="s">
        <v>12</v>
      </c>
      <c r="G1239" t="s">
        <v>12</v>
      </c>
    </row>
    <row r="1240" spans="1:7" x14ac:dyDescent="0.25">
      <c r="A1240">
        <v>133920000</v>
      </c>
      <c r="B1240">
        <v>3.53</v>
      </c>
      <c r="C1240">
        <v>3.53</v>
      </c>
      <c r="D1240">
        <v>3.53</v>
      </c>
      <c r="E1240">
        <v>3.53</v>
      </c>
      <c r="F1240" t="s">
        <v>12</v>
      </c>
      <c r="G1240" t="s">
        <v>12</v>
      </c>
    </row>
    <row r="1241" spans="1:7" x14ac:dyDescent="0.25">
      <c r="A1241">
        <v>136512000</v>
      </c>
      <c r="B1241">
        <v>3.74</v>
      </c>
      <c r="C1241">
        <v>3.74</v>
      </c>
      <c r="D1241">
        <v>3.74</v>
      </c>
      <c r="E1241">
        <v>3.74</v>
      </c>
      <c r="F1241" t="s">
        <v>12</v>
      </c>
      <c r="G1241" t="s">
        <v>12</v>
      </c>
    </row>
    <row r="1242" spans="1:7" x14ac:dyDescent="0.25">
      <c r="A1242">
        <v>139190400</v>
      </c>
      <c r="B1242">
        <v>3.88</v>
      </c>
      <c r="C1242">
        <v>3.88</v>
      </c>
      <c r="D1242">
        <v>3.88</v>
      </c>
      <c r="E1242">
        <v>3.88</v>
      </c>
      <c r="F1242" t="s">
        <v>12</v>
      </c>
      <c r="G1242" t="s">
        <v>12</v>
      </c>
    </row>
    <row r="1243" spans="1:7" x14ac:dyDescent="0.25">
      <c r="A1243">
        <v>141782400</v>
      </c>
      <c r="B1243">
        <v>3.9</v>
      </c>
      <c r="C1243">
        <v>3.9</v>
      </c>
      <c r="D1243">
        <v>3.9</v>
      </c>
      <c r="E1243">
        <v>3.9</v>
      </c>
      <c r="F1243" t="s">
        <v>12</v>
      </c>
      <c r="G1243" t="s">
        <v>12</v>
      </c>
    </row>
    <row r="1244" spans="1:7" x14ac:dyDescent="0.25">
      <c r="A1244">
        <v>144460800</v>
      </c>
      <c r="B1244">
        <v>4.45</v>
      </c>
      <c r="C1244">
        <v>4.45</v>
      </c>
      <c r="D1244">
        <v>4.45</v>
      </c>
      <c r="E1244">
        <v>4.45</v>
      </c>
      <c r="F1244" t="s">
        <v>12</v>
      </c>
      <c r="G1244" t="s">
        <v>12</v>
      </c>
    </row>
    <row r="1245" spans="1:7" x14ac:dyDescent="0.25">
      <c r="A1245">
        <v>147139200</v>
      </c>
      <c r="B1245">
        <v>4.68</v>
      </c>
      <c r="C1245">
        <v>4.68</v>
      </c>
      <c r="D1245">
        <v>4.68</v>
      </c>
      <c r="E1245">
        <v>4.68</v>
      </c>
      <c r="F1245" t="s">
        <v>12</v>
      </c>
      <c r="G1245" t="s">
        <v>12</v>
      </c>
    </row>
    <row r="1246" spans="1:7" x14ac:dyDescent="0.25">
      <c r="A1246">
        <v>149731200</v>
      </c>
      <c r="B1246">
        <v>5.27</v>
      </c>
      <c r="C1246">
        <v>5.27</v>
      </c>
      <c r="D1246">
        <v>5.27</v>
      </c>
      <c r="E1246">
        <v>5.27</v>
      </c>
      <c r="F1246" t="s">
        <v>12</v>
      </c>
      <c r="G1246" t="s">
        <v>12</v>
      </c>
    </row>
    <row r="1247" spans="1:7" x14ac:dyDescent="0.25">
      <c r="A1247">
        <v>152409600</v>
      </c>
      <c r="B1247">
        <v>5.17</v>
      </c>
      <c r="C1247">
        <v>5.17</v>
      </c>
      <c r="D1247">
        <v>5.17</v>
      </c>
      <c r="E1247">
        <v>5.17</v>
      </c>
      <c r="F1247" t="s">
        <v>12</v>
      </c>
      <c r="G1247" t="s">
        <v>12</v>
      </c>
    </row>
    <row r="1248" spans="1:7" x14ac:dyDescent="0.25">
      <c r="A1248">
        <v>155001600</v>
      </c>
      <c r="B1248">
        <v>5.01</v>
      </c>
      <c r="C1248">
        <v>5.01</v>
      </c>
      <c r="D1248">
        <v>5.01</v>
      </c>
      <c r="E1248">
        <v>5.01</v>
      </c>
      <c r="F1248" t="s">
        <v>12</v>
      </c>
      <c r="G1248" t="s">
        <v>12</v>
      </c>
    </row>
    <row r="1249" spans="1:7" x14ac:dyDescent="0.25">
      <c r="A1249">
        <v>157680000</v>
      </c>
      <c r="B1249">
        <v>5.37</v>
      </c>
      <c r="C1249">
        <v>5.37</v>
      </c>
      <c r="D1249">
        <v>5.37</v>
      </c>
      <c r="E1249">
        <v>5.37</v>
      </c>
      <c r="F1249" t="s">
        <v>12</v>
      </c>
      <c r="G1249" t="s">
        <v>12</v>
      </c>
    </row>
    <row r="1250" spans="1:7" x14ac:dyDescent="0.25">
      <c r="A1250">
        <v>160358400</v>
      </c>
      <c r="B1250">
        <v>4.99</v>
      </c>
      <c r="C1250">
        <v>4.99</v>
      </c>
      <c r="D1250">
        <v>4.99</v>
      </c>
      <c r="E1250">
        <v>4.99</v>
      </c>
      <c r="F1250" t="s">
        <v>12</v>
      </c>
      <c r="G1250" t="s">
        <v>12</v>
      </c>
    </row>
    <row r="1251" spans="1:7" x14ac:dyDescent="0.25">
      <c r="A1251">
        <v>162777600</v>
      </c>
      <c r="B1251">
        <v>4.55</v>
      </c>
      <c r="C1251">
        <v>4.55</v>
      </c>
      <c r="D1251">
        <v>4.55</v>
      </c>
      <c r="E1251">
        <v>4.55</v>
      </c>
      <c r="F1251" t="s">
        <v>12</v>
      </c>
      <c r="G1251" t="s">
        <v>12</v>
      </c>
    </row>
    <row r="1252" spans="1:7" x14ac:dyDescent="0.25">
      <c r="A1252">
        <v>165456000</v>
      </c>
      <c r="B1252">
        <v>4.38</v>
      </c>
      <c r="C1252">
        <v>4.38</v>
      </c>
      <c r="D1252">
        <v>4.38</v>
      </c>
      <c r="E1252">
        <v>4.38</v>
      </c>
      <c r="F1252" t="s">
        <v>12</v>
      </c>
      <c r="G1252" t="s">
        <v>12</v>
      </c>
    </row>
    <row r="1253" spans="1:7" x14ac:dyDescent="0.25">
      <c r="A1253">
        <v>168048000</v>
      </c>
      <c r="B1253">
        <v>4.3499999999999996</v>
      </c>
      <c r="C1253">
        <v>4.3499999999999996</v>
      </c>
      <c r="D1253">
        <v>4.3499999999999996</v>
      </c>
      <c r="E1253">
        <v>4.3499999999999996</v>
      </c>
      <c r="F1253" t="s">
        <v>12</v>
      </c>
      <c r="G1253" t="s">
        <v>12</v>
      </c>
    </row>
    <row r="1254" spans="1:7" x14ac:dyDescent="0.25">
      <c r="A1254">
        <v>170726400</v>
      </c>
      <c r="B1254">
        <v>4.0999999999999996</v>
      </c>
      <c r="C1254">
        <v>4.0999999999999996</v>
      </c>
      <c r="D1254">
        <v>4.0999999999999996</v>
      </c>
      <c r="E1254">
        <v>4.0999999999999996</v>
      </c>
      <c r="F1254" t="s">
        <v>12</v>
      </c>
      <c r="G1254" t="s">
        <v>12</v>
      </c>
    </row>
    <row r="1255" spans="1:7" x14ac:dyDescent="0.25">
      <c r="A1255">
        <v>173318400</v>
      </c>
      <c r="B1255">
        <v>4.0199999999999996</v>
      </c>
      <c r="C1255">
        <v>4.0199999999999996</v>
      </c>
      <c r="D1255">
        <v>4.0199999999999996</v>
      </c>
      <c r="E1255">
        <v>4.0199999999999996</v>
      </c>
      <c r="F1255" t="s">
        <v>12</v>
      </c>
      <c r="G1255" t="s">
        <v>12</v>
      </c>
    </row>
    <row r="1256" spans="1:7" x14ac:dyDescent="0.25">
      <c r="A1256">
        <v>175996800</v>
      </c>
      <c r="B1256">
        <v>4.01</v>
      </c>
      <c r="C1256">
        <v>4.01</v>
      </c>
      <c r="D1256">
        <v>4.01</v>
      </c>
      <c r="E1256">
        <v>4.01</v>
      </c>
      <c r="F1256" t="s">
        <v>12</v>
      </c>
      <c r="G1256" t="s">
        <v>12</v>
      </c>
    </row>
    <row r="1257" spans="1:7" x14ac:dyDescent="0.25">
      <c r="A1257">
        <v>178675200</v>
      </c>
      <c r="B1257">
        <v>4.33</v>
      </c>
      <c r="C1257">
        <v>4.33</v>
      </c>
      <c r="D1257">
        <v>4.33</v>
      </c>
      <c r="E1257">
        <v>4.33</v>
      </c>
      <c r="F1257" t="s">
        <v>12</v>
      </c>
      <c r="G1257" t="s">
        <v>12</v>
      </c>
    </row>
    <row r="1258" spans="1:7" x14ac:dyDescent="0.25">
      <c r="A1258">
        <v>181267200</v>
      </c>
      <c r="B1258">
        <v>4.38</v>
      </c>
      <c r="C1258">
        <v>4.38</v>
      </c>
      <c r="D1258">
        <v>4.38</v>
      </c>
      <c r="E1258">
        <v>4.38</v>
      </c>
      <c r="F1258" t="s">
        <v>12</v>
      </c>
      <c r="G1258" t="s">
        <v>12</v>
      </c>
    </row>
    <row r="1259" spans="1:7" x14ac:dyDescent="0.25">
      <c r="A1259">
        <v>183945600</v>
      </c>
      <c r="B1259">
        <v>4.18</v>
      </c>
      <c r="C1259">
        <v>4.18</v>
      </c>
      <c r="D1259">
        <v>4.18</v>
      </c>
      <c r="E1259">
        <v>4.18</v>
      </c>
      <c r="F1259" t="s">
        <v>12</v>
      </c>
      <c r="G1259" t="s">
        <v>12</v>
      </c>
    </row>
    <row r="1260" spans="1:7" x14ac:dyDescent="0.25">
      <c r="A1260">
        <v>186537600</v>
      </c>
      <c r="B1260">
        <v>4.0999999999999996</v>
      </c>
      <c r="C1260">
        <v>4.0999999999999996</v>
      </c>
      <c r="D1260">
        <v>4.0999999999999996</v>
      </c>
      <c r="E1260">
        <v>4.0999999999999996</v>
      </c>
      <c r="F1260" t="s">
        <v>12</v>
      </c>
      <c r="G1260" t="s">
        <v>12</v>
      </c>
    </row>
    <row r="1261" spans="1:7" x14ac:dyDescent="0.25">
      <c r="A1261">
        <v>189216000</v>
      </c>
      <c r="B1261">
        <v>4.1500000000000004</v>
      </c>
      <c r="C1261">
        <v>4.1500000000000004</v>
      </c>
      <c r="D1261">
        <v>4.1500000000000004</v>
      </c>
      <c r="E1261">
        <v>4.1500000000000004</v>
      </c>
      <c r="F1261" t="s">
        <v>12</v>
      </c>
      <c r="G1261" t="s">
        <v>12</v>
      </c>
    </row>
    <row r="1262" spans="1:7" x14ac:dyDescent="0.25">
      <c r="A1262">
        <v>191894400</v>
      </c>
      <c r="B1262">
        <v>3.8</v>
      </c>
      <c r="C1262">
        <v>3.8</v>
      </c>
      <c r="D1262">
        <v>3.8</v>
      </c>
      <c r="E1262">
        <v>3.8</v>
      </c>
      <c r="F1262" t="s">
        <v>12</v>
      </c>
      <c r="G1262" t="s">
        <v>12</v>
      </c>
    </row>
    <row r="1263" spans="1:7" x14ac:dyDescent="0.25">
      <c r="A1263">
        <v>194400000</v>
      </c>
      <c r="B1263">
        <v>3.66</v>
      </c>
      <c r="C1263">
        <v>3.66</v>
      </c>
      <c r="D1263">
        <v>3.66</v>
      </c>
      <c r="E1263">
        <v>3.66</v>
      </c>
      <c r="F1263" t="s">
        <v>12</v>
      </c>
      <c r="G1263" t="s">
        <v>12</v>
      </c>
    </row>
    <row r="1264" spans="1:7" x14ac:dyDescent="0.25">
      <c r="A1264">
        <v>197078400</v>
      </c>
      <c r="B1264">
        <v>3.65</v>
      </c>
      <c r="C1264">
        <v>3.65</v>
      </c>
      <c r="D1264">
        <v>3.65</v>
      </c>
      <c r="E1264">
        <v>3.65</v>
      </c>
      <c r="F1264" t="s">
        <v>12</v>
      </c>
      <c r="G1264" t="s">
        <v>12</v>
      </c>
    </row>
    <row r="1265" spans="1:7" x14ac:dyDescent="0.25">
      <c r="A1265">
        <v>199670400</v>
      </c>
      <c r="B1265">
        <v>3.64</v>
      </c>
      <c r="C1265">
        <v>3.64</v>
      </c>
      <c r="D1265">
        <v>3.64</v>
      </c>
      <c r="E1265">
        <v>3.64</v>
      </c>
      <c r="F1265" t="s">
        <v>12</v>
      </c>
      <c r="G1265" t="s">
        <v>12</v>
      </c>
    </row>
    <row r="1266" spans="1:7" x14ac:dyDescent="0.25">
      <c r="A1266">
        <v>202348800</v>
      </c>
      <c r="B1266">
        <v>3.69</v>
      </c>
      <c r="C1266">
        <v>3.69</v>
      </c>
      <c r="D1266">
        <v>3.69</v>
      </c>
      <c r="E1266">
        <v>3.69</v>
      </c>
      <c r="F1266" t="s">
        <v>12</v>
      </c>
      <c r="G1266" t="s">
        <v>12</v>
      </c>
    </row>
    <row r="1267" spans="1:7" x14ac:dyDescent="0.25">
      <c r="A1267">
        <v>204940800</v>
      </c>
      <c r="B1267">
        <v>3.69</v>
      </c>
      <c r="C1267">
        <v>3.69</v>
      </c>
      <c r="D1267">
        <v>3.69</v>
      </c>
      <c r="E1267">
        <v>3.69</v>
      </c>
      <c r="F1267" t="s">
        <v>12</v>
      </c>
      <c r="G1267" t="s">
        <v>12</v>
      </c>
    </row>
    <row r="1268" spans="1:7" x14ac:dyDescent="0.25">
      <c r="A1268">
        <v>207619200</v>
      </c>
      <c r="B1268">
        <v>3.64</v>
      </c>
      <c r="C1268">
        <v>3.64</v>
      </c>
      <c r="D1268">
        <v>3.64</v>
      </c>
      <c r="E1268">
        <v>3.64</v>
      </c>
      <c r="F1268" t="s">
        <v>12</v>
      </c>
      <c r="G1268" t="s">
        <v>12</v>
      </c>
    </row>
    <row r="1269" spans="1:7" x14ac:dyDescent="0.25">
      <c r="A1269">
        <v>210297600</v>
      </c>
      <c r="B1269">
        <v>3.7</v>
      </c>
      <c r="C1269">
        <v>3.7</v>
      </c>
      <c r="D1269">
        <v>3.7</v>
      </c>
      <c r="E1269">
        <v>3.7</v>
      </c>
      <c r="F1269" t="s">
        <v>12</v>
      </c>
      <c r="G1269" t="s">
        <v>12</v>
      </c>
    </row>
    <row r="1270" spans="1:7" x14ac:dyDescent="0.25">
      <c r="A1270">
        <v>212889600</v>
      </c>
      <c r="B1270">
        <v>3.65</v>
      </c>
      <c r="C1270">
        <v>3.65</v>
      </c>
      <c r="D1270">
        <v>3.65</v>
      </c>
      <c r="E1270">
        <v>3.65</v>
      </c>
      <c r="F1270" t="s">
        <v>12</v>
      </c>
      <c r="G1270" t="s">
        <v>12</v>
      </c>
    </row>
    <row r="1271" spans="1:7" x14ac:dyDescent="0.25">
      <c r="A1271">
        <v>215568000</v>
      </c>
      <c r="B1271">
        <v>3.84</v>
      </c>
      <c r="C1271">
        <v>3.84</v>
      </c>
      <c r="D1271">
        <v>3.84</v>
      </c>
      <c r="E1271">
        <v>3.84</v>
      </c>
      <c r="F1271" t="s">
        <v>12</v>
      </c>
      <c r="G1271" t="s">
        <v>12</v>
      </c>
    </row>
    <row r="1272" spans="1:7" x14ac:dyDescent="0.25">
      <c r="A1272">
        <v>218160000</v>
      </c>
      <c r="B1272">
        <v>3.94</v>
      </c>
      <c r="C1272">
        <v>3.94</v>
      </c>
      <c r="D1272">
        <v>3.94</v>
      </c>
      <c r="E1272">
        <v>3.94</v>
      </c>
      <c r="F1272" t="s">
        <v>12</v>
      </c>
      <c r="G1272" t="s">
        <v>12</v>
      </c>
    </row>
    <row r="1273" spans="1:7" x14ac:dyDescent="0.25">
      <c r="A1273">
        <v>220838400</v>
      </c>
      <c r="B1273">
        <v>3.87</v>
      </c>
      <c r="C1273">
        <v>3.87</v>
      </c>
      <c r="D1273">
        <v>3.87</v>
      </c>
      <c r="E1273">
        <v>3.87</v>
      </c>
      <c r="F1273" t="s">
        <v>12</v>
      </c>
      <c r="G1273" t="s">
        <v>12</v>
      </c>
    </row>
    <row r="1274" spans="1:7" x14ac:dyDescent="0.25">
      <c r="A1274">
        <v>223516800</v>
      </c>
      <c r="B1274">
        <v>3.95</v>
      </c>
      <c r="C1274">
        <v>3.95</v>
      </c>
      <c r="D1274">
        <v>3.95</v>
      </c>
      <c r="E1274">
        <v>3.95</v>
      </c>
      <c r="F1274" t="s">
        <v>12</v>
      </c>
      <c r="G1274" t="s">
        <v>12</v>
      </c>
    </row>
    <row r="1275" spans="1:7" x14ac:dyDescent="0.25">
      <c r="A1275">
        <v>225936000</v>
      </c>
      <c r="B1275">
        <v>4.0999999999999996</v>
      </c>
      <c r="C1275">
        <v>4.0999999999999996</v>
      </c>
      <c r="D1275">
        <v>4.0999999999999996</v>
      </c>
      <c r="E1275">
        <v>4.0999999999999996</v>
      </c>
      <c r="F1275" t="s">
        <v>12</v>
      </c>
      <c r="G1275" t="s">
        <v>12</v>
      </c>
    </row>
    <row r="1276" spans="1:7" x14ac:dyDescent="0.25">
      <c r="A1276">
        <v>228614400</v>
      </c>
      <c r="B1276">
        <v>4.17</v>
      </c>
      <c r="C1276">
        <v>4.17</v>
      </c>
      <c r="D1276">
        <v>4.17</v>
      </c>
      <c r="E1276">
        <v>4.17</v>
      </c>
      <c r="F1276" t="s">
        <v>12</v>
      </c>
      <c r="G1276" t="s">
        <v>12</v>
      </c>
    </row>
    <row r="1277" spans="1:7" x14ac:dyDescent="0.25">
      <c r="A1277">
        <v>231206400</v>
      </c>
      <c r="B1277">
        <v>4.29</v>
      </c>
      <c r="C1277">
        <v>4.29</v>
      </c>
      <c r="D1277">
        <v>4.29</v>
      </c>
      <c r="E1277">
        <v>4.29</v>
      </c>
      <c r="F1277" t="s">
        <v>12</v>
      </c>
      <c r="G1277" t="s">
        <v>12</v>
      </c>
    </row>
    <row r="1278" spans="1:7" x14ac:dyDescent="0.25">
      <c r="A1278">
        <v>233884800</v>
      </c>
      <c r="B1278">
        <v>4.3600000000000003</v>
      </c>
      <c r="C1278">
        <v>4.3600000000000003</v>
      </c>
      <c r="D1278">
        <v>4.3600000000000003</v>
      </c>
      <c r="E1278">
        <v>4.3600000000000003</v>
      </c>
      <c r="F1278" t="s">
        <v>12</v>
      </c>
      <c r="G1278" t="s">
        <v>12</v>
      </c>
    </row>
    <row r="1279" spans="1:7" x14ac:dyDescent="0.25">
      <c r="A1279">
        <v>236476800</v>
      </c>
      <c r="B1279">
        <v>4.3899999999999997</v>
      </c>
      <c r="C1279">
        <v>4.3899999999999997</v>
      </c>
      <c r="D1279">
        <v>4.3899999999999997</v>
      </c>
      <c r="E1279">
        <v>4.3899999999999997</v>
      </c>
      <c r="F1279" t="s">
        <v>12</v>
      </c>
      <c r="G1279" t="s">
        <v>12</v>
      </c>
    </row>
    <row r="1280" spans="1:7" x14ac:dyDescent="0.25">
      <c r="A1280">
        <v>239155200</v>
      </c>
      <c r="B1280">
        <v>4.4000000000000004</v>
      </c>
      <c r="C1280">
        <v>4.4000000000000004</v>
      </c>
      <c r="D1280">
        <v>4.4000000000000004</v>
      </c>
      <c r="E1280">
        <v>4.4000000000000004</v>
      </c>
      <c r="F1280" t="s">
        <v>12</v>
      </c>
      <c r="G1280" t="s">
        <v>12</v>
      </c>
    </row>
    <row r="1281" spans="1:7" x14ac:dyDescent="0.25">
      <c r="A1281">
        <v>241833600</v>
      </c>
      <c r="B1281">
        <v>4.5599999999999996</v>
      </c>
      <c r="C1281">
        <v>4.5599999999999996</v>
      </c>
      <c r="D1281">
        <v>4.5599999999999996</v>
      </c>
      <c r="E1281">
        <v>4.5599999999999996</v>
      </c>
      <c r="F1281" t="s">
        <v>12</v>
      </c>
      <c r="G1281" t="s">
        <v>12</v>
      </c>
    </row>
    <row r="1282" spans="1:7" x14ac:dyDescent="0.25">
      <c r="A1282">
        <v>244425600</v>
      </c>
      <c r="B1282">
        <v>4.68</v>
      </c>
      <c r="C1282">
        <v>4.68</v>
      </c>
      <c r="D1282">
        <v>4.68</v>
      </c>
      <c r="E1282">
        <v>4.68</v>
      </c>
      <c r="F1282" t="s">
        <v>12</v>
      </c>
      <c r="G1282" t="s">
        <v>12</v>
      </c>
    </row>
    <row r="1283" spans="1:7" x14ac:dyDescent="0.25">
      <c r="A1283">
        <v>247104000</v>
      </c>
      <c r="B1283">
        <v>4.8600000000000003</v>
      </c>
      <c r="C1283">
        <v>4.8600000000000003</v>
      </c>
      <c r="D1283">
        <v>4.8600000000000003</v>
      </c>
      <c r="E1283">
        <v>4.8600000000000003</v>
      </c>
      <c r="F1283" t="s">
        <v>12</v>
      </c>
      <c r="G1283" t="s">
        <v>12</v>
      </c>
    </row>
    <row r="1284" spans="1:7" x14ac:dyDescent="0.25">
      <c r="A1284">
        <v>249696000</v>
      </c>
      <c r="B1284">
        <v>4.8899999999999997</v>
      </c>
      <c r="C1284">
        <v>4.8899999999999997</v>
      </c>
      <c r="D1284">
        <v>4.8899999999999997</v>
      </c>
      <c r="E1284">
        <v>4.8899999999999997</v>
      </c>
      <c r="F1284" t="s">
        <v>12</v>
      </c>
      <c r="G1284" t="s">
        <v>12</v>
      </c>
    </row>
    <row r="1285" spans="1:7" x14ac:dyDescent="0.25">
      <c r="A1285">
        <v>252374400</v>
      </c>
      <c r="B1285">
        <v>4.9800000000000004</v>
      </c>
      <c r="C1285">
        <v>4.9800000000000004</v>
      </c>
      <c r="D1285">
        <v>4.9800000000000004</v>
      </c>
      <c r="E1285">
        <v>4.9800000000000004</v>
      </c>
      <c r="F1285" t="s">
        <v>12</v>
      </c>
      <c r="G1285" t="s">
        <v>12</v>
      </c>
    </row>
    <row r="1286" spans="1:7" x14ac:dyDescent="0.25">
      <c r="A1286">
        <v>255052800</v>
      </c>
      <c r="B1286">
        <v>5.22</v>
      </c>
      <c r="C1286">
        <v>5.22</v>
      </c>
      <c r="D1286">
        <v>5.22</v>
      </c>
      <c r="E1286">
        <v>5.22</v>
      </c>
      <c r="F1286" t="s">
        <v>12</v>
      </c>
      <c r="G1286" t="s">
        <v>12</v>
      </c>
    </row>
    <row r="1287" spans="1:7" x14ac:dyDescent="0.25">
      <c r="A1287">
        <v>257472000</v>
      </c>
      <c r="B1287">
        <v>5.35</v>
      </c>
      <c r="C1287">
        <v>5.35</v>
      </c>
      <c r="D1287">
        <v>5.35</v>
      </c>
      <c r="E1287">
        <v>5.35</v>
      </c>
      <c r="F1287" t="s">
        <v>12</v>
      </c>
      <c r="G1287" t="s">
        <v>12</v>
      </c>
    </row>
    <row r="1288" spans="1:7" x14ac:dyDescent="0.25">
      <c r="A1288">
        <v>260150400</v>
      </c>
      <c r="B1288">
        <v>5.4</v>
      </c>
      <c r="C1288">
        <v>5.4</v>
      </c>
      <c r="D1288">
        <v>5.4</v>
      </c>
      <c r="E1288">
        <v>5.4</v>
      </c>
      <c r="F1288" t="s">
        <v>12</v>
      </c>
      <c r="G1288" t="s">
        <v>12</v>
      </c>
    </row>
    <row r="1289" spans="1:7" x14ac:dyDescent="0.25">
      <c r="A1289">
        <v>262742400</v>
      </c>
      <c r="B1289">
        <v>5.22</v>
      </c>
      <c r="C1289">
        <v>5.22</v>
      </c>
      <c r="D1289">
        <v>5.22</v>
      </c>
      <c r="E1289">
        <v>5.22</v>
      </c>
      <c r="F1289" t="s">
        <v>12</v>
      </c>
      <c r="G1289" t="s">
        <v>12</v>
      </c>
    </row>
    <row r="1290" spans="1:7" x14ac:dyDescent="0.25">
      <c r="A1290">
        <v>265420800</v>
      </c>
      <c r="B1290">
        <v>5</v>
      </c>
      <c r="C1290">
        <v>5</v>
      </c>
      <c r="D1290">
        <v>5</v>
      </c>
      <c r="E1290">
        <v>5</v>
      </c>
      <c r="F1290" t="s">
        <v>12</v>
      </c>
      <c r="G1290" t="s">
        <v>12</v>
      </c>
    </row>
    <row r="1291" spans="1:7" x14ac:dyDescent="0.25">
      <c r="A1291">
        <v>268012800</v>
      </c>
      <c r="B1291">
        <v>5.03</v>
      </c>
      <c r="C1291">
        <v>5.03</v>
      </c>
      <c r="D1291">
        <v>5.03</v>
      </c>
      <c r="E1291">
        <v>5.03</v>
      </c>
      <c r="F1291" t="s">
        <v>12</v>
      </c>
      <c r="G1291" t="s">
        <v>12</v>
      </c>
    </row>
    <row r="1292" spans="1:7" x14ac:dyDescent="0.25">
      <c r="A1292">
        <v>270691200</v>
      </c>
      <c r="B1292">
        <v>5.09</v>
      </c>
      <c r="C1292">
        <v>5.09</v>
      </c>
      <c r="D1292">
        <v>5.09</v>
      </c>
      <c r="E1292">
        <v>5.09</v>
      </c>
      <c r="F1292" t="s">
        <v>12</v>
      </c>
      <c r="G1292" t="s">
        <v>12</v>
      </c>
    </row>
    <row r="1293" spans="1:7" x14ac:dyDescent="0.25">
      <c r="A1293">
        <v>273369600</v>
      </c>
      <c r="B1293">
        <v>4.8</v>
      </c>
      <c r="C1293">
        <v>4.8</v>
      </c>
      <c r="D1293">
        <v>4.8</v>
      </c>
      <c r="E1293">
        <v>4.8</v>
      </c>
      <c r="F1293" t="s">
        <v>12</v>
      </c>
      <c r="G1293" t="s">
        <v>12</v>
      </c>
    </row>
    <row r="1294" spans="1:7" x14ac:dyDescent="0.25">
      <c r="A1294">
        <v>275961600</v>
      </c>
      <c r="B1294">
        <v>4.83</v>
      </c>
      <c r="C1294">
        <v>4.83</v>
      </c>
      <c r="D1294">
        <v>4.83</v>
      </c>
      <c r="E1294">
        <v>4.83</v>
      </c>
      <c r="F1294" t="s">
        <v>12</v>
      </c>
      <c r="G1294" t="s">
        <v>12</v>
      </c>
    </row>
    <row r="1295" spans="1:7" x14ac:dyDescent="0.25">
      <c r="A1295">
        <v>278640000</v>
      </c>
      <c r="B1295">
        <v>5.01</v>
      </c>
      <c r="C1295">
        <v>5.01</v>
      </c>
      <c r="D1295">
        <v>5.01</v>
      </c>
      <c r="E1295">
        <v>5.01</v>
      </c>
      <c r="F1295" t="s">
        <v>12</v>
      </c>
      <c r="G1295" t="s">
        <v>12</v>
      </c>
    </row>
    <row r="1296" spans="1:7" x14ac:dyDescent="0.25">
      <c r="A1296">
        <v>281232000</v>
      </c>
      <c r="B1296">
        <v>5.34</v>
      </c>
      <c r="C1296">
        <v>5.34</v>
      </c>
      <c r="D1296">
        <v>5.34</v>
      </c>
      <c r="E1296">
        <v>5.34</v>
      </c>
      <c r="F1296" t="s">
        <v>12</v>
      </c>
      <c r="G1296" t="s">
        <v>12</v>
      </c>
    </row>
    <row r="1297" spans="1:7" x14ac:dyDescent="0.25">
      <c r="A1297">
        <v>283910400</v>
      </c>
      <c r="B1297">
        <v>5.28</v>
      </c>
      <c r="C1297">
        <v>5.28</v>
      </c>
      <c r="D1297">
        <v>5.28</v>
      </c>
      <c r="E1297">
        <v>5.28</v>
      </c>
      <c r="F1297" t="s">
        <v>12</v>
      </c>
      <c r="G1297" t="s">
        <v>12</v>
      </c>
    </row>
    <row r="1298" spans="1:7" x14ac:dyDescent="0.25">
      <c r="A1298">
        <v>286588800</v>
      </c>
      <c r="B1298">
        <v>5.13</v>
      </c>
      <c r="C1298">
        <v>5.13</v>
      </c>
      <c r="D1298">
        <v>5.13</v>
      </c>
      <c r="E1298">
        <v>5.13</v>
      </c>
      <c r="F1298" t="s">
        <v>12</v>
      </c>
      <c r="G1298" t="s">
        <v>12</v>
      </c>
    </row>
    <row r="1299" spans="1:7" x14ac:dyDescent="0.25">
      <c r="A1299">
        <v>289008000</v>
      </c>
      <c r="B1299">
        <v>5.25</v>
      </c>
      <c r="C1299">
        <v>5.25</v>
      </c>
      <c r="D1299">
        <v>5.25</v>
      </c>
      <c r="E1299">
        <v>5.25</v>
      </c>
      <c r="F1299" t="s">
        <v>12</v>
      </c>
      <c r="G1299" t="s">
        <v>12</v>
      </c>
    </row>
    <row r="1300" spans="1:7" x14ac:dyDescent="0.25">
      <c r="A1300">
        <v>291686400</v>
      </c>
      <c r="B1300">
        <v>5.19</v>
      </c>
      <c r="C1300">
        <v>5.19</v>
      </c>
      <c r="D1300">
        <v>5.19</v>
      </c>
      <c r="E1300">
        <v>5.19</v>
      </c>
      <c r="F1300" t="s">
        <v>12</v>
      </c>
      <c r="G1300" t="s">
        <v>12</v>
      </c>
    </row>
    <row r="1301" spans="1:7" x14ac:dyDescent="0.25">
      <c r="A1301">
        <v>294278400</v>
      </c>
      <c r="B1301">
        <v>5.14</v>
      </c>
      <c r="C1301">
        <v>5.14</v>
      </c>
      <c r="D1301">
        <v>5.14</v>
      </c>
      <c r="E1301">
        <v>5.14</v>
      </c>
      <c r="F1301" t="s">
        <v>12</v>
      </c>
      <c r="G1301" t="s">
        <v>12</v>
      </c>
    </row>
    <row r="1302" spans="1:7" x14ac:dyDescent="0.25">
      <c r="A1302">
        <v>296956800</v>
      </c>
      <c r="B1302">
        <v>5.31</v>
      </c>
      <c r="C1302">
        <v>5.31</v>
      </c>
      <c r="D1302">
        <v>5.31</v>
      </c>
      <c r="E1302">
        <v>5.31</v>
      </c>
      <c r="F1302" t="s">
        <v>12</v>
      </c>
      <c r="G1302" t="s">
        <v>12</v>
      </c>
    </row>
    <row r="1303" spans="1:7" x14ac:dyDescent="0.25">
      <c r="A1303">
        <v>299548800</v>
      </c>
      <c r="B1303">
        <v>5.25</v>
      </c>
      <c r="C1303">
        <v>5.25</v>
      </c>
      <c r="D1303">
        <v>5.25</v>
      </c>
      <c r="E1303">
        <v>5.25</v>
      </c>
      <c r="F1303" t="s">
        <v>12</v>
      </c>
      <c r="G1303" t="s">
        <v>12</v>
      </c>
    </row>
    <row r="1304" spans="1:7" x14ac:dyDescent="0.25">
      <c r="A1304">
        <v>302227200</v>
      </c>
      <c r="B1304">
        <v>5.25</v>
      </c>
      <c r="C1304">
        <v>5.25</v>
      </c>
      <c r="D1304">
        <v>5.25</v>
      </c>
      <c r="E1304">
        <v>5.25</v>
      </c>
      <c r="F1304" t="s">
        <v>12</v>
      </c>
      <c r="G1304" t="s">
        <v>12</v>
      </c>
    </row>
    <row r="1305" spans="1:7" x14ac:dyDescent="0.25">
      <c r="A1305">
        <v>304905600</v>
      </c>
      <c r="B1305">
        <v>5.08</v>
      </c>
      <c r="C1305">
        <v>5.08</v>
      </c>
      <c r="D1305">
        <v>5.08</v>
      </c>
      <c r="E1305">
        <v>5.08</v>
      </c>
      <c r="F1305" t="s">
        <v>12</v>
      </c>
      <c r="G1305" t="s">
        <v>12</v>
      </c>
    </row>
    <row r="1306" spans="1:7" x14ac:dyDescent="0.25">
      <c r="A1306">
        <v>307497600</v>
      </c>
      <c r="B1306">
        <v>5.07</v>
      </c>
      <c r="C1306">
        <v>5.07</v>
      </c>
      <c r="D1306">
        <v>5.07</v>
      </c>
      <c r="E1306">
        <v>5.07</v>
      </c>
      <c r="F1306" t="s">
        <v>12</v>
      </c>
      <c r="G1306" t="s">
        <v>12</v>
      </c>
    </row>
    <row r="1307" spans="1:7" x14ac:dyDescent="0.25">
      <c r="A1307">
        <v>310176000</v>
      </c>
      <c r="B1307">
        <v>5.32</v>
      </c>
      <c r="C1307">
        <v>5.32</v>
      </c>
      <c r="D1307">
        <v>5.32</v>
      </c>
      <c r="E1307">
        <v>5.32</v>
      </c>
      <c r="F1307" t="s">
        <v>12</v>
      </c>
      <c r="G1307" t="s">
        <v>12</v>
      </c>
    </row>
    <row r="1308" spans="1:7" x14ac:dyDescent="0.25">
      <c r="A1308">
        <v>312768000</v>
      </c>
      <c r="B1308">
        <v>5.4</v>
      </c>
      <c r="C1308">
        <v>5.4</v>
      </c>
      <c r="D1308">
        <v>5.4</v>
      </c>
      <c r="E1308">
        <v>5.4</v>
      </c>
      <c r="F1308" t="s">
        <v>12</v>
      </c>
      <c r="G1308" t="s">
        <v>12</v>
      </c>
    </row>
    <row r="1309" spans="1:7" x14ac:dyDescent="0.25">
      <c r="A1309">
        <v>315446400</v>
      </c>
      <c r="B1309">
        <v>5.24</v>
      </c>
      <c r="C1309">
        <v>5.24</v>
      </c>
      <c r="D1309">
        <v>5.24</v>
      </c>
      <c r="E1309">
        <v>5.24</v>
      </c>
      <c r="F1309" t="s">
        <v>12</v>
      </c>
      <c r="G1309" t="s">
        <v>12</v>
      </c>
    </row>
    <row r="1310" spans="1:7" x14ac:dyDescent="0.25">
      <c r="A1310">
        <v>318124800</v>
      </c>
      <c r="B1310">
        <v>5.14</v>
      </c>
      <c r="C1310">
        <v>5.14</v>
      </c>
      <c r="D1310">
        <v>5.14</v>
      </c>
      <c r="E1310">
        <v>5.14</v>
      </c>
      <c r="F1310" t="s">
        <v>12</v>
      </c>
      <c r="G1310" t="s">
        <v>12</v>
      </c>
    </row>
    <row r="1311" spans="1:7" x14ac:dyDescent="0.25">
      <c r="A1311">
        <v>320630400</v>
      </c>
      <c r="B1311">
        <v>4.99</v>
      </c>
      <c r="C1311">
        <v>4.99</v>
      </c>
      <c r="D1311">
        <v>4.99</v>
      </c>
      <c r="E1311">
        <v>4.99</v>
      </c>
      <c r="F1311" t="s">
        <v>12</v>
      </c>
      <c r="G1311" t="s">
        <v>12</v>
      </c>
    </row>
    <row r="1312" spans="1:7" x14ac:dyDescent="0.25">
      <c r="A1312">
        <v>323308800</v>
      </c>
      <c r="B1312">
        <v>5.54</v>
      </c>
      <c r="C1312">
        <v>5.54</v>
      </c>
      <c r="D1312">
        <v>5.54</v>
      </c>
      <c r="E1312">
        <v>5.54</v>
      </c>
      <c r="F1312" t="s">
        <v>12</v>
      </c>
      <c r="G1312" t="s">
        <v>12</v>
      </c>
    </row>
    <row r="1313" spans="1:7" x14ac:dyDescent="0.25">
      <c r="A1313">
        <v>325900800</v>
      </c>
      <c r="B1313">
        <v>5.68</v>
      </c>
      <c r="C1313">
        <v>5.68</v>
      </c>
      <c r="D1313">
        <v>5.68</v>
      </c>
      <c r="E1313">
        <v>5.68</v>
      </c>
      <c r="F1313" t="s">
        <v>12</v>
      </c>
      <c r="G1313" t="s">
        <v>12</v>
      </c>
    </row>
    <row r="1314" spans="1:7" x14ac:dyDescent="0.25">
      <c r="A1314">
        <v>328579200</v>
      </c>
      <c r="B1314">
        <v>5.47</v>
      </c>
      <c r="C1314">
        <v>5.47</v>
      </c>
      <c r="D1314">
        <v>5.47</v>
      </c>
      <c r="E1314">
        <v>5.47</v>
      </c>
      <c r="F1314" t="s">
        <v>12</v>
      </c>
      <c r="G1314" t="s">
        <v>12</v>
      </c>
    </row>
    <row r="1315" spans="1:7" x14ac:dyDescent="0.25">
      <c r="A1315">
        <v>331171200</v>
      </c>
      <c r="B1315">
        <v>5.18</v>
      </c>
      <c r="C1315">
        <v>5.18</v>
      </c>
      <c r="D1315">
        <v>5.18</v>
      </c>
      <c r="E1315">
        <v>5.18</v>
      </c>
      <c r="F1315" t="s">
        <v>12</v>
      </c>
      <c r="G1315" t="s">
        <v>12</v>
      </c>
    </row>
    <row r="1316" spans="1:7" x14ac:dyDescent="0.25">
      <c r="A1316">
        <v>333849600</v>
      </c>
      <c r="B1316">
        <v>4.99</v>
      </c>
      <c r="C1316">
        <v>4.99</v>
      </c>
      <c r="D1316">
        <v>4.99</v>
      </c>
      <c r="E1316">
        <v>4.99</v>
      </c>
      <c r="F1316" t="s">
        <v>12</v>
      </c>
      <c r="G1316" t="s">
        <v>12</v>
      </c>
    </row>
    <row r="1317" spans="1:7" x14ac:dyDescent="0.25">
      <c r="A1317">
        <v>336528000</v>
      </c>
      <c r="B1317">
        <v>4.88</v>
      </c>
      <c r="C1317">
        <v>4.88</v>
      </c>
      <c r="D1317">
        <v>4.88</v>
      </c>
      <c r="E1317">
        <v>4.88</v>
      </c>
      <c r="F1317" t="s">
        <v>12</v>
      </c>
      <c r="G1317" t="s">
        <v>12</v>
      </c>
    </row>
    <row r="1318" spans="1:7" x14ac:dyDescent="0.25">
      <c r="A1318">
        <v>339120000</v>
      </c>
      <c r="B1318">
        <v>4.8</v>
      </c>
      <c r="C1318">
        <v>4.8</v>
      </c>
      <c r="D1318">
        <v>4.8</v>
      </c>
      <c r="E1318">
        <v>4.8</v>
      </c>
      <c r="F1318" t="s">
        <v>12</v>
      </c>
      <c r="G1318" t="s">
        <v>12</v>
      </c>
    </row>
    <row r="1319" spans="1:7" x14ac:dyDescent="0.25">
      <c r="A1319">
        <v>341798400</v>
      </c>
      <c r="B1319">
        <v>4.6900000000000004</v>
      </c>
      <c r="C1319">
        <v>4.6900000000000004</v>
      </c>
      <c r="D1319">
        <v>4.6900000000000004</v>
      </c>
      <c r="E1319">
        <v>4.6900000000000004</v>
      </c>
      <c r="F1319" t="s">
        <v>12</v>
      </c>
      <c r="G1319" t="s">
        <v>12</v>
      </c>
    </row>
    <row r="1320" spans="1:7" x14ac:dyDescent="0.25">
      <c r="A1320">
        <v>344390400</v>
      </c>
      <c r="B1320">
        <v>4.5199999999999996</v>
      </c>
      <c r="C1320">
        <v>4.5199999999999996</v>
      </c>
      <c r="D1320">
        <v>4.5199999999999996</v>
      </c>
      <c r="E1320">
        <v>4.5199999999999996</v>
      </c>
      <c r="F1320" t="s">
        <v>12</v>
      </c>
      <c r="G1320" t="s">
        <v>12</v>
      </c>
    </row>
    <row r="1321" spans="1:7" x14ac:dyDescent="0.25">
      <c r="A1321">
        <v>347068800</v>
      </c>
      <c r="B1321">
        <v>4.6100000000000003</v>
      </c>
      <c r="C1321">
        <v>4.6100000000000003</v>
      </c>
      <c r="D1321">
        <v>4.6100000000000003</v>
      </c>
      <c r="E1321">
        <v>4.6100000000000003</v>
      </c>
      <c r="F1321" t="s">
        <v>12</v>
      </c>
      <c r="G1321" t="s">
        <v>12</v>
      </c>
    </row>
    <row r="1322" spans="1:7" x14ac:dyDescent="0.25">
      <c r="A1322">
        <v>349747200</v>
      </c>
      <c r="B1322">
        <v>4.66</v>
      </c>
      <c r="C1322">
        <v>4.66</v>
      </c>
      <c r="D1322">
        <v>4.66</v>
      </c>
      <c r="E1322">
        <v>4.66</v>
      </c>
      <c r="F1322" t="s">
        <v>12</v>
      </c>
      <c r="G1322" t="s">
        <v>12</v>
      </c>
    </row>
    <row r="1323" spans="1:7" x14ac:dyDescent="0.25">
      <c r="A1323">
        <v>352166400</v>
      </c>
      <c r="B1323">
        <v>4.8600000000000003</v>
      </c>
      <c r="C1323">
        <v>4.8600000000000003</v>
      </c>
      <c r="D1323">
        <v>4.8600000000000003</v>
      </c>
      <c r="E1323">
        <v>4.8600000000000003</v>
      </c>
      <c r="F1323" t="s">
        <v>12</v>
      </c>
      <c r="G1323" t="s">
        <v>12</v>
      </c>
    </row>
    <row r="1324" spans="1:7" x14ac:dyDescent="0.25">
      <c r="A1324">
        <v>354844800</v>
      </c>
      <c r="B1324">
        <v>4.71</v>
      </c>
      <c r="C1324">
        <v>4.71</v>
      </c>
      <c r="D1324">
        <v>4.71</v>
      </c>
      <c r="E1324">
        <v>4.71</v>
      </c>
      <c r="F1324" t="s">
        <v>12</v>
      </c>
      <c r="G1324" t="s">
        <v>12</v>
      </c>
    </row>
    <row r="1325" spans="1:7" x14ac:dyDescent="0.25">
      <c r="A1325">
        <v>357436800</v>
      </c>
      <c r="B1325">
        <v>4.7</v>
      </c>
      <c r="C1325">
        <v>4.7</v>
      </c>
      <c r="D1325">
        <v>4.7</v>
      </c>
      <c r="E1325">
        <v>4.7</v>
      </c>
      <c r="F1325" t="s">
        <v>12</v>
      </c>
      <c r="G1325" t="s">
        <v>12</v>
      </c>
    </row>
    <row r="1326" spans="1:7" x14ac:dyDescent="0.25">
      <c r="A1326">
        <v>360115200</v>
      </c>
      <c r="B1326">
        <v>4.82</v>
      </c>
      <c r="C1326">
        <v>4.82</v>
      </c>
      <c r="D1326">
        <v>4.82</v>
      </c>
      <c r="E1326">
        <v>4.82</v>
      </c>
      <c r="F1326" t="s">
        <v>12</v>
      </c>
      <c r="G1326" t="s">
        <v>12</v>
      </c>
    </row>
    <row r="1327" spans="1:7" x14ac:dyDescent="0.25">
      <c r="A1327">
        <v>362707200</v>
      </c>
      <c r="B1327">
        <v>4.83</v>
      </c>
      <c r="C1327">
        <v>4.83</v>
      </c>
      <c r="D1327">
        <v>4.83</v>
      </c>
      <c r="E1327">
        <v>4.83</v>
      </c>
      <c r="F1327" t="s">
        <v>12</v>
      </c>
      <c r="G1327" t="s">
        <v>12</v>
      </c>
    </row>
    <row r="1328" spans="1:7" x14ac:dyDescent="0.25">
      <c r="A1328">
        <v>365385600</v>
      </c>
      <c r="B1328">
        <v>4.9800000000000004</v>
      </c>
      <c r="C1328">
        <v>4.9800000000000004</v>
      </c>
      <c r="D1328">
        <v>4.9800000000000004</v>
      </c>
      <c r="E1328">
        <v>4.9800000000000004</v>
      </c>
      <c r="F1328" t="s">
        <v>12</v>
      </c>
      <c r="G1328" t="s">
        <v>12</v>
      </c>
    </row>
    <row r="1329" spans="1:7" x14ac:dyDescent="0.25">
      <c r="A1329">
        <v>368064000</v>
      </c>
      <c r="B1329">
        <v>5</v>
      </c>
      <c r="C1329">
        <v>5</v>
      </c>
      <c r="D1329">
        <v>5</v>
      </c>
      <c r="E1329">
        <v>5</v>
      </c>
      <c r="F1329" t="s">
        <v>12</v>
      </c>
      <c r="G1329" t="s">
        <v>12</v>
      </c>
    </row>
    <row r="1330" spans="1:7" x14ac:dyDescent="0.25">
      <c r="A1330">
        <v>370656000</v>
      </c>
      <c r="B1330">
        <v>5.51</v>
      </c>
      <c r="C1330">
        <v>5.51</v>
      </c>
      <c r="D1330">
        <v>5.51</v>
      </c>
      <c r="E1330">
        <v>5.51</v>
      </c>
      <c r="F1330" t="s">
        <v>12</v>
      </c>
      <c r="G1330" t="s">
        <v>12</v>
      </c>
    </row>
    <row r="1331" spans="1:7" x14ac:dyDescent="0.25">
      <c r="A1331">
        <v>373334400</v>
      </c>
      <c r="B1331">
        <v>5.47</v>
      </c>
      <c r="C1331">
        <v>5.47</v>
      </c>
      <c r="D1331">
        <v>5.47</v>
      </c>
      <c r="E1331">
        <v>5.47</v>
      </c>
      <c r="F1331" t="s">
        <v>12</v>
      </c>
      <c r="G1331" t="s">
        <v>12</v>
      </c>
    </row>
    <row r="1332" spans="1:7" x14ac:dyDescent="0.25">
      <c r="A1332">
        <v>375926400</v>
      </c>
      <c r="B1332">
        <v>5.36</v>
      </c>
      <c r="C1332">
        <v>5.36</v>
      </c>
      <c r="D1332">
        <v>5.36</v>
      </c>
      <c r="E1332">
        <v>5.36</v>
      </c>
      <c r="F1332" t="s">
        <v>12</v>
      </c>
      <c r="G1332" t="s">
        <v>12</v>
      </c>
    </row>
    <row r="1333" spans="1:7" x14ac:dyDescent="0.25">
      <c r="A1333">
        <v>378604800</v>
      </c>
      <c r="B1333">
        <v>5.36</v>
      </c>
      <c r="C1333">
        <v>5.36</v>
      </c>
      <c r="D1333">
        <v>5.36</v>
      </c>
      <c r="E1333">
        <v>5.36</v>
      </c>
      <c r="F1333" t="s">
        <v>12</v>
      </c>
      <c r="G1333" t="s">
        <v>12</v>
      </c>
    </row>
    <row r="1334" spans="1:7" x14ac:dyDescent="0.25">
      <c r="A1334">
        <v>381283200</v>
      </c>
      <c r="B1334">
        <v>5.68</v>
      </c>
      <c r="C1334">
        <v>5.68</v>
      </c>
      <c r="D1334">
        <v>5.68</v>
      </c>
      <c r="E1334">
        <v>5.68</v>
      </c>
      <c r="F1334" t="s">
        <v>12</v>
      </c>
      <c r="G1334" t="s">
        <v>12</v>
      </c>
    </row>
    <row r="1335" spans="1:7" x14ac:dyDescent="0.25">
      <c r="A1335">
        <v>383702400</v>
      </c>
      <c r="B1335">
        <v>5.84</v>
      </c>
      <c r="C1335">
        <v>5.84</v>
      </c>
      <c r="D1335">
        <v>5.84</v>
      </c>
      <c r="E1335">
        <v>5.84</v>
      </c>
      <c r="F1335" t="s">
        <v>12</v>
      </c>
      <c r="G1335" t="s">
        <v>12</v>
      </c>
    </row>
    <row r="1336" spans="1:7" x14ac:dyDescent="0.25">
      <c r="A1336">
        <v>386380800</v>
      </c>
      <c r="B1336">
        <v>6.06</v>
      </c>
      <c r="C1336">
        <v>6.06</v>
      </c>
      <c r="D1336">
        <v>6.06</v>
      </c>
      <c r="E1336">
        <v>6.06</v>
      </c>
      <c r="F1336" t="s">
        <v>12</v>
      </c>
      <c r="G1336" t="s">
        <v>12</v>
      </c>
    </row>
    <row r="1337" spans="1:7" x14ac:dyDescent="0.25">
      <c r="A1337">
        <v>388972800</v>
      </c>
      <c r="B1337">
        <v>5.8</v>
      </c>
      <c r="C1337">
        <v>5.8</v>
      </c>
      <c r="D1337">
        <v>5.8</v>
      </c>
      <c r="E1337">
        <v>5.8</v>
      </c>
      <c r="F1337" t="s">
        <v>12</v>
      </c>
      <c r="G1337" t="s">
        <v>12</v>
      </c>
    </row>
    <row r="1338" spans="1:7" x14ac:dyDescent="0.25">
      <c r="A1338">
        <v>391651200</v>
      </c>
      <c r="B1338">
        <v>5.82</v>
      </c>
      <c r="C1338">
        <v>5.82</v>
      </c>
      <c r="D1338">
        <v>5.82</v>
      </c>
      <c r="E1338">
        <v>5.82</v>
      </c>
      <c r="F1338" t="s">
        <v>12</v>
      </c>
      <c r="G1338" t="s">
        <v>12</v>
      </c>
    </row>
    <row r="1339" spans="1:7" x14ac:dyDescent="0.25">
      <c r="A1339">
        <v>394243200</v>
      </c>
      <c r="B1339">
        <v>6.21</v>
      </c>
      <c r="C1339">
        <v>6.21</v>
      </c>
      <c r="D1339">
        <v>6.21</v>
      </c>
      <c r="E1339">
        <v>6.21</v>
      </c>
      <c r="F1339" t="s">
        <v>12</v>
      </c>
      <c r="G1339" t="s">
        <v>12</v>
      </c>
    </row>
    <row r="1340" spans="1:7" x14ac:dyDescent="0.25">
      <c r="A1340">
        <v>396921600</v>
      </c>
      <c r="B1340">
        <v>6.24</v>
      </c>
      <c r="C1340">
        <v>6.24</v>
      </c>
      <c r="D1340">
        <v>6.24</v>
      </c>
      <c r="E1340">
        <v>6.24</v>
      </c>
      <c r="F1340" t="s">
        <v>12</v>
      </c>
      <c r="G1340" t="s">
        <v>12</v>
      </c>
    </row>
    <row r="1341" spans="1:7" x14ac:dyDescent="0.25">
      <c r="A1341">
        <v>399600000</v>
      </c>
      <c r="B1341">
        <v>6.23</v>
      </c>
      <c r="C1341">
        <v>6.23</v>
      </c>
      <c r="D1341">
        <v>6.23</v>
      </c>
      <c r="E1341">
        <v>6.23</v>
      </c>
      <c r="F1341" t="s">
        <v>12</v>
      </c>
      <c r="G1341" t="s">
        <v>12</v>
      </c>
    </row>
    <row r="1342" spans="1:7" x14ac:dyDescent="0.25">
      <c r="A1342">
        <v>402192000</v>
      </c>
      <c r="B1342">
        <v>5.6</v>
      </c>
      <c r="C1342">
        <v>5.6</v>
      </c>
      <c r="D1342">
        <v>5.6</v>
      </c>
      <c r="E1342">
        <v>5.6</v>
      </c>
      <c r="F1342" t="s">
        <v>12</v>
      </c>
      <c r="G1342" t="s">
        <v>12</v>
      </c>
    </row>
    <row r="1343" spans="1:7" x14ac:dyDescent="0.25">
      <c r="A1343">
        <v>404870400</v>
      </c>
      <c r="B1343">
        <v>5.17</v>
      </c>
      <c r="C1343">
        <v>5.17</v>
      </c>
      <c r="D1343">
        <v>5.17</v>
      </c>
      <c r="E1343">
        <v>5.17</v>
      </c>
      <c r="F1343" t="s">
        <v>12</v>
      </c>
      <c r="G1343" t="s">
        <v>12</v>
      </c>
    </row>
    <row r="1344" spans="1:7" x14ac:dyDescent="0.25">
      <c r="A1344">
        <v>407462400</v>
      </c>
      <c r="B1344">
        <v>4.97</v>
      </c>
      <c r="C1344">
        <v>4.97</v>
      </c>
      <c r="D1344">
        <v>4.97</v>
      </c>
      <c r="E1344">
        <v>4.97</v>
      </c>
      <c r="F1344" t="s">
        <v>12</v>
      </c>
      <c r="G1344" t="s">
        <v>12</v>
      </c>
    </row>
    <row r="1345" spans="1:7" x14ac:dyDescent="0.25">
      <c r="A1345">
        <v>410140800</v>
      </c>
      <c r="B1345">
        <v>4.93</v>
      </c>
      <c r="C1345">
        <v>4.93</v>
      </c>
      <c r="D1345">
        <v>4.93</v>
      </c>
      <c r="E1345">
        <v>4.93</v>
      </c>
      <c r="F1345" t="s">
        <v>12</v>
      </c>
      <c r="G1345" t="s">
        <v>12</v>
      </c>
    </row>
    <row r="1346" spans="1:7" x14ac:dyDescent="0.25">
      <c r="A1346">
        <v>412819200</v>
      </c>
      <c r="B1346">
        <v>4.7699999999999996</v>
      </c>
      <c r="C1346">
        <v>4.7699999999999996</v>
      </c>
      <c r="D1346">
        <v>4.7699999999999996</v>
      </c>
      <c r="E1346">
        <v>4.7699999999999996</v>
      </c>
      <c r="F1346" t="s">
        <v>12</v>
      </c>
      <c r="G1346" t="s">
        <v>12</v>
      </c>
    </row>
    <row r="1347" spans="1:7" x14ac:dyDescent="0.25">
      <c r="A1347">
        <v>415238400</v>
      </c>
      <c r="B1347">
        <v>4.7</v>
      </c>
      <c r="C1347">
        <v>4.7</v>
      </c>
      <c r="D1347">
        <v>4.7</v>
      </c>
      <c r="E1347">
        <v>4.7</v>
      </c>
      <c r="F1347" t="s">
        <v>12</v>
      </c>
      <c r="G1347" t="s">
        <v>12</v>
      </c>
    </row>
    <row r="1348" spans="1:7" x14ac:dyDescent="0.25">
      <c r="A1348">
        <v>417916800</v>
      </c>
      <c r="B1348">
        <v>4.55</v>
      </c>
      <c r="C1348">
        <v>4.55</v>
      </c>
      <c r="D1348">
        <v>4.55</v>
      </c>
      <c r="E1348">
        <v>4.55</v>
      </c>
      <c r="F1348" t="s">
        <v>12</v>
      </c>
      <c r="G1348" t="s">
        <v>12</v>
      </c>
    </row>
    <row r="1349" spans="1:7" x14ac:dyDescent="0.25">
      <c r="A1349">
        <v>420508800</v>
      </c>
      <c r="B1349">
        <v>4.3899999999999997</v>
      </c>
      <c r="C1349">
        <v>4.3899999999999997</v>
      </c>
      <c r="D1349">
        <v>4.3899999999999997</v>
      </c>
      <c r="E1349">
        <v>4.3899999999999997</v>
      </c>
      <c r="F1349" t="s">
        <v>12</v>
      </c>
      <c r="G1349" t="s">
        <v>12</v>
      </c>
    </row>
    <row r="1350" spans="1:7" x14ac:dyDescent="0.25">
      <c r="A1350">
        <v>423187200</v>
      </c>
      <c r="B1350">
        <v>4.22</v>
      </c>
      <c r="C1350">
        <v>4.22</v>
      </c>
      <c r="D1350">
        <v>4.22</v>
      </c>
      <c r="E1350">
        <v>4.22</v>
      </c>
      <c r="F1350" t="s">
        <v>12</v>
      </c>
      <c r="G1350" t="s">
        <v>12</v>
      </c>
    </row>
    <row r="1351" spans="1:7" x14ac:dyDescent="0.25">
      <c r="A1351">
        <v>425779200</v>
      </c>
      <c r="B1351">
        <v>4.17</v>
      </c>
      <c r="C1351">
        <v>4.17</v>
      </c>
      <c r="D1351">
        <v>4.17</v>
      </c>
      <c r="E1351">
        <v>4.17</v>
      </c>
      <c r="F1351" t="s">
        <v>12</v>
      </c>
      <c r="G1351" t="s">
        <v>12</v>
      </c>
    </row>
    <row r="1352" spans="1:7" x14ac:dyDescent="0.25">
      <c r="A1352">
        <v>428457600</v>
      </c>
      <c r="B1352">
        <v>4.17</v>
      </c>
      <c r="C1352">
        <v>4.17</v>
      </c>
      <c r="D1352">
        <v>4.17</v>
      </c>
      <c r="E1352">
        <v>4.17</v>
      </c>
      <c r="F1352" t="s">
        <v>12</v>
      </c>
      <c r="G1352" t="s">
        <v>12</v>
      </c>
    </row>
    <row r="1353" spans="1:7" x14ac:dyDescent="0.25">
      <c r="A1353">
        <v>431136000</v>
      </c>
      <c r="B1353">
        <v>4.3</v>
      </c>
      <c r="C1353">
        <v>4.3</v>
      </c>
      <c r="D1353">
        <v>4.3</v>
      </c>
      <c r="E1353">
        <v>4.3</v>
      </c>
      <c r="F1353" t="s">
        <v>12</v>
      </c>
      <c r="G1353" t="s">
        <v>12</v>
      </c>
    </row>
    <row r="1354" spans="1:7" x14ac:dyDescent="0.25">
      <c r="A1354">
        <v>433728000</v>
      </c>
      <c r="B1354">
        <v>4.1900000000000004</v>
      </c>
      <c r="C1354">
        <v>4.1900000000000004</v>
      </c>
      <c r="D1354">
        <v>4.1900000000000004</v>
      </c>
      <c r="E1354">
        <v>4.1900000000000004</v>
      </c>
      <c r="F1354" t="s">
        <v>12</v>
      </c>
      <c r="G1354" t="s">
        <v>12</v>
      </c>
    </row>
    <row r="1355" spans="1:7" x14ac:dyDescent="0.25">
      <c r="A1355">
        <v>436406400</v>
      </c>
      <c r="B1355">
        <v>4.1900000000000004</v>
      </c>
      <c r="C1355">
        <v>4.1900000000000004</v>
      </c>
      <c r="D1355">
        <v>4.1900000000000004</v>
      </c>
      <c r="E1355">
        <v>4.1900000000000004</v>
      </c>
      <c r="F1355" t="s">
        <v>12</v>
      </c>
      <c r="G1355" t="s">
        <v>12</v>
      </c>
    </row>
    <row r="1356" spans="1:7" x14ac:dyDescent="0.25">
      <c r="A1356">
        <v>438998400</v>
      </c>
      <c r="B1356">
        <v>4.2699999999999996</v>
      </c>
      <c r="C1356">
        <v>4.2699999999999996</v>
      </c>
      <c r="D1356">
        <v>4.2699999999999996</v>
      </c>
      <c r="E1356">
        <v>4.2699999999999996</v>
      </c>
      <c r="F1356" t="s">
        <v>12</v>
      </c>
      <c r="G1356" t="s">
        <v>12</v>
      </c>
    </row>
    <row r="1357" spans="1:7" x14ac:dyDescent="0.25">
      <c r="A1357">
        <v>441676800</v>
      </c>
      <c r="B1357">
        <v>4.3099999999999996</v>
      </c>
      <c r="C1357">
        <v>4.3099999999999996</v>
      </c>
      <c r="D1357">
        <v>4.3099999999999996</v>
      </c>
      <c r="E1357">
        <v>4.3099999999999996</v>
      </c>
      <c r="F1357" t="s">
        <v>12</v>
      </c>
      <c r="G1357" t="s">
        <v>12</v>
      </c>
    </row>
    <row r="1358" spans="1:7" x14ac:dyDescent="0.25">
      <c r="A1358">
        <v>444355200</v>
      </c>
      <c r="B1358">
        <v>4.28</v>
      </c>
      <c r="C1358">
        <v>4.28</v>
      </c>
      <c r="D1358">
        <v>4.28</v>
      </c>
      <c r="E1358">
        <v>4.28</v>
      </c>
      <c r="F1358" t="s">
        <v>12</v>
      </c>
      <c r="G1358" t="s">
        <v>12</v>
      </c>
    </row>
    <row r="1359" spans="1:7" x14ac:dyDescent="0.25">
      <c r="A1359">
        <v>446860800</v>
      </c>
      <c r="B1359">
        <v>4.55</v>
      </c>
      <c r="C1359">
        <v>4.55</v>
      </c>
      <c r="D1359">
        <v>4.55</v>
      </c>
      <c r="E1359">
        <v>4.55</v>
      </c>
      <c r="F1359" t="s">
        <v>12</v>
      </c>
      <c r="G1359" t="s">
        <v>12</v>
      </c>
    </row>
    <row r="1360" spans="1:7" x14ac:dyDescent="0.25">
      <c r="A1360">
        <v>449539200</v>
      </c>
      <c r="B1360">
        <v>4.5599999999999996</v>
      </c>
      <c r="C1360">
        <v>4.5599999999999996</v>
      </c>
      <c r="D1360">
        <v>4.5599999999999996</v>
      </c>
      <c r="E1360">
        <v>4.5599999999999996</v>
      </c>
      <c r="F1360" t="s">
        <v>12</v>
      </c>
      <c r="G1360" t="s">
        <v>12</v>
      </c>
    </row>
    <row r="1361" spans="1:7" x14ac:dyDescent="0.25">
      <c r="A1361">
        <v>452131200</v>
      </c>
      <c r="B1361">
        <v>4.58</v>
      </c>
      <c r="C1361">
        <v>4.58</v>
      </c>
      <c r="D1361">
        <v>4.58</v>
      </c>
      <c r="E1361">
        <v>4.58</v>
      </c>
      <c r="F1361" t="s">
        <v>12</v>
      </c>
      <c r="G1361" t="s">
        <v>12</v>
      </c>
    </row>
    <row r="1362" spans="1:7" x14ac:dyDescent="0.25">
      <c r="A1362">
        <v>454809600</v>
      </c>
      <c r="B1362">
        <v>4.6399999999999997</v>
      </c>
      <c r="C1362">
        <v>4.6399999999999997</v>
      </c>
      <c r="D1362">
        <v>4.6399999999999997</v>
      </c>
      <c r="E1362">
        <v>4.6399999999999997</v>
      </c>
      <c r="F1362" t="s">
        <v>12</v>
      </c>
      <c r="G1362" t="s">
        <v>12</v>
      </c>
    </row>
    <row r="1363" spans="1:7" x14ac:dyDescent="0.25">
      <c r="A1363">
        <v>457401600</v>
      </c>
      <c r="B1363">
        <v>4.7699999999999996</v>
      </c>
      <c r="C1363">
        <v>4.7699999999999996</v>
      </c>
      <c r="D1363">
        <v>4.7699999999999996</v>
      </c>
      <c r="E1363">
        <v>4.7699999999999996</v>
      </c>
      <c r="F1363" t="s">
        <v>12</v>
      </c>
      <c r="G1363" t="s">
        <v>12</v>
      </c>
    </row>
    <row r="1364" spans="1:7" x14ac:dyDescent="0.25">
      <c r="A1364">
        <v>460080000</v>
      </c>
      <c r="B1364">
        <v>4.8499999999999996</v>
      </c>
      <c r="C1364">
        <v>4.8499999999999996</v>
      </c>
      <c r="D1364">
        <v>4.8499999999999996</v>
      </c>
      <c r="E1364">
        <v>4.8499999999999996</v>
      </c>
      <c r="F1364" t="s">
        <v>12</v>
      </c>
      <c r="G1364" t="s">
        <v>12</v>
      </c>
    </row>
    <row r="1365" spans="1:7" x14ac:dyDescent="0.25">
      <c r="A1365">
        <v>462758400</v>
      </c>
      <c r="B1365">
        <v>4.47</v>
      </c>
      <c r="C1365">
        <v>4.47</v>
      </c>
      <c r="D1365">
        <v>4.47</v>
      </c>
      <c r="E1365">
        <v>4.47</v>
      </c>
      <c r="F1365" t="s">
        <v>12</v>
      </c>
      <c r="G1365" t="s">
        <v>12</v>
      </c>
    </row>
    <row r="1366" spans="1:7" x14ac:dyDescent="0.25">
      <c r="A1366">
        <v>465350400</v>
      </c>
      <c r="B1366">
        <v>4.4400000000000004</v>
      </c>
      <c r="C1366">
        <v>4.4400000000000004</v>
      </c>
      <c r="D1366">
        <v>4.4400000000000004</v>
      </c>
      <c r="E1366">
        <v>4.4400000000000004</v>
      </c>
      <c r="F1366" t="s">
        <v>12</v>
      </c>
      <c r="G1366" t="s">
        <v>12</v>
      </c>
    </row>
    <row r="1367" spans="1:7" x14ac:dyDescent="0.25">
      <c r="A1367">
        <v>468028800</v>
      </c>
      <c r="B1367">
        <v>4.51</v>
      </c>
      <c r="C1367">
        <v>4.51</v>
      </c>
      <c r="D1367">
        <v>4.51</v>
      </c>
      <c r="E1367">
        <v>4.51</v>
      </c>
      <c r="F1367" t="s">
        <v>12</v>
      </c>
      <c r="G1367" t="s">
        <v>12</v>
      </c>
    </row>
    <row r="1368" spans="1:7" x14ac:dyDescent="0.25">
      <c r="A1368">
        <v>470620800</v>
      </c>
      <c r="B1368">
        <v>4.5</v>
      </c>
      <c r="C1368">
        <v>4.5</v>
      </c>
      <c r="D1368">
        <v>4.5</v>
      </c>
      <c r="E1368">
        <v>4.5</v>
      </c>
      <c r="F1368" t="s">
        <v>12</v>
      </c>
      <c r="G1368" t="s">
        <v>12</v>
      </c>
    </row>
    <row r="1369" spans="1:7" x14ac:dyDescent="0.25">
      <c r="A1369">
        <v>473299200</v>
      </c>
      <c r="B1369">
        <v>4.58</v>
      </c>
      <c r="C1369">
        <v>4.58</v>
      </c>
      <c r="D1369">
        <v>4.58</v>
      </c>
      <c r="E1369">
        <v>4.58</v>
      </c>
      <c r="F1369" t="s">
        <v>12</v>
      </c>
      <c r="G1369" t="s">
        <v>12</v>
      </c>
    </row>
    <row r="1370" spans="1:7" x14ac:dyDescent="0.25">
      <c r="A1370">
        <v>475977600</v>
      </c>
      <c r="B1370">
        <v>4.41</v>
      </c>
      <c r="C1370">
        <v>4.41</v>
      </c>
      <c r="D1370">
        <v>4.41</v>
      </c>
      <c r="E1370">
        <v>4.41</v>
      </c>
      <c r="F1370" t="s">
        <v>12</v>
      </c>
      <c r="G1370" t="s">
        <v>12</v>
      </c>
    </row>
    <row r="1371" spans="1:7" x14ac:dyDescent="0.25">
      <c r="A1371">
        <v>478396800</v>
      </c>
      <c r="B1371">
        <v>4.21</v>
      </c>
      <c r="C1371">
        <v>4.21</v>
      </c>
      <c r="D1371">
        <v>4.21</v>
      </c>
      <c r="E1371">
        <v>4.21</v>
      </c>
      <c r="F1371" t="s">
        <v>12</v>
      </c>
      <c r="G1371" t="s">
        <v>12</v>
      </c>
    </row>
    <row r="1372" spans="1:7" x14ac:dyDescent="0.25">
      <c r="A1372">
        <v>481075200</v>
      </c>
      <c r="B1372">
        <v>4.2699999999999996</v>
      </c>
      <c r="C1372">
        <v>4.2699999999999996</v>
      </c>
      <c r="D1372">
        <v>4.2699999999999996</v>
      </c>
      <c r="E1372">
        <v>4.2699999999999996</v>
      </c>
      <c r="F1372" t="s">
        <v>12</v>
      </c>
      <c r="G1372" t="s">
        <v>12</v>
      </c>
    </row>
    <row r="1373" spans="1:7" x14ac:dyDescent="0.25">
      <c r="A1373">
        <v>483667200</v>
      </c>
      <c r="B1373">
        <v>4.26</v>
      </c>
      <c r="C1373">
        <v>4.26</v>
      </c>
      <c r="D1373">
        <v>4.26</v>
      </c>
      <c r="E1373">
        <v>4.26</v>
      </c>
      <c r="F1373" t="s">
        <v>12</v>
      </c>
      <c r="G1373" t="s">
        <v>12</v>
      </c>
    </row>
    <row r="1374" spans="1:7" x14ac:dyDescent="0.25">
      <c r="A1374">
        <v>486345600</v>
      </c>
      <c r="B1374">
        <v>4.17</v>
      </c>
      <c r="C1374">
        <v>4.17</v>
      </c>
      <c r="D1374">
        <v>4.17</v>
      </c>
      <c r="E1374">
        <v>4.17</v>
      </c>
      <c r="F1374" t="s">
        <v>12</v>
      </c>
      <c r="G1374" t="s">
        <v>12</v>
      </c>
    </row>
    <row r="1375" spans="1:7" x14ac:dyDescent="0.25">
      <c r="A1375">
        <v>488937600</v>
      </c>
      <c r="B1375">
        <v>4.0999999999999996</v>
      </c>
      <c r="C1375">
        <v>4.0999999999999996</v>
      </c>
      <c r="D1375">
        <v>4.0999999999999996</v>
      </c>
      <c r="E1375">
        <v>4.0999999999999996</v>
      </c>
      <c r="F1375" t="s">
        <v>12</v>
      </c>
      <c r="G1375" t="s">
        <v>12</v>
      </c>
    </row>
    <row r="1376" spans="1:7" x14ac:dyDescent="0.25">
      <c r="A1376">
        <v>491616000</v>
      </c>
      <c r="B1376">
        <v>4.04</v>
      </c>
      <c r="C1376">
        <v>4.04</v>
      </c>
      <c r="D1376">
        <v>4.04</v>
      </c>
      <c r="E1376">
        <v>4.04</v>
      </c>
      <c r="F1376" t="s">
        <v>12</v>
      </c>
      <c r="G1376" t="s">
        <v>12</v>
      </c>
    </row>
    <row r="1377" spans="1:7" x14ac:dyDescent="0.25">
      <c r="A1377">
        <v>494294400</v>
      </c>
      <c r="B1377">
        <v>4.1500000000000004</v>
      </c>
      <c r="C1377">
        <v>4.1500000000000004</v>
      </c>
      <c r="D1377">
        <v>4.1500000000000004</v>
      </c>
      <c r="E1377">
        <v>4.1500000000000004</v>
      </c>
      <c r="F1377" t="s">
        <v>12</v>
      </c>
      <c r="G1377" t="s">
        <v>12</v>
      </c>
    </row>
    <row r="1378" spans="1:7" x14ac:dyDescent="0.25">
      <c r="A1378">
        <v>496886400</v>
      </c>
      <c r="B1378">
        <v>4.26</v>
      </c>
      <c r="C1378">
        <v>4.26</v>
      </c>
      <c r="D1378">
        <v>4.26</v>
      </c>
      <c r="E1378">
        <v>4.26</v>
      </c>
      <c r="F1378" t="s">
        <v>12</v>
      </c>
      <c r="G1378" t="s">
        <v>12</v>
      </c>
    </row>
    <row r="1379" spans="1:7" x14ac:dyDescent="0.25">
      <c r="A1379">
        <v>499564800</v>
      </c>
      <c r="B1379">
        <v>4.22</v>
      </c>
      <c r="C1379">
        <v>4.22</v>
      </c>
      <c r="D1379">
        <v>4.22</v>
      </c>
      <c r="E1379">
        <v>4.22</v>
      </c>
      <c r="F1379" t="s">
        <v>12</v>
      </c>
      <c r="G1379" t="s">
        <v>12</v>
      </c>
    </row>
    <row r="1380" spans="1:7" x14ac:dyDescent="0.25">
      <c r="A1380">
        <v>502156800</v>
      </c>
      <c r="B1380">
        <v>3.99</v>
      </c>
      <c r="C1380">
        <v>3.99</v>
      </c>
      <c r="D1380">
        <v>3.99</v>
      </c>
      <c r="E1380">
        <v>3.99</v>
      </c>
      <c r="F1380" t="s">
        <v>12</v>
      </c>
      <c r="G1380" t="s">
        <v>12</v>
      </c>
    </row>
    <row r="1381" spans="1:7" x14ac:dyDescent="0.25">
      <c r="A1381">
        <v>504835200</v>
      </c>
      <c r="B1381">
        <v>3.81</v>
      </c>
      <c r="C1381">
        <v>3.81</v>
      </c>
      <c r="D1381">
        <v>3.81</v>
      </c>
      <c r="E1381">
        <v>3.81</v>
      </c>
      <c r="F1381" t="s">
        <v>12</v>
      </c>
      <c r="G1381" t="s">
        <v>12</v>
      </c>
    </row>
    <row r="1382" spans="1:7" x14ac:dyDescent="0.25">
      <c r="A1382">
        <v>507513600</v>
      </c>
      <c r="B1382">
        <v>3.81</v>
      </c>
      <c r="C1382">
        <v>3.81</v>
      </c>
      <c r="D1382">
        <v>3.81</v>
      </c>
      <c r="E1382">
        <v>3.81</v>
      </c>
      <c r="F1382" t="s">
        <v>12</v>
      </c>
      <c r="G1382" t="s">
        <v>12</v>
      </c>
    </row>
    <row r="1383" spans="1:7" x14ac:dyDescent="0.25">
      <c r="A1383">
        <v>509932800</v>
      </c>
      <c r="B1383">
        <v>3.64</v>
      </c>
      <c r="C1383">
        <v>3.64</v>
      </c>
      <c r="D1383">
        <v>3.64</v>
      </c>
      <c r="E1383">
        <v>3.64</v>
      </c>
      <c r="F1383" t="s">
        <v>12</v>
      </c>
      <c r="G1383" t="s">
        <v>12</v>
      </c>
    </row>
    <row r="1384" spans="1:7" x14ac:dyDescent="0.25">
      <c r="A1384">
        <v>512611200</v>
      </c>
      <c r="B1384">
        <v>3.45</v>
      </c>
      <c r="C1384">
        <v>3.45</v>
      </c>
      <c r="D1384">
        <v>3.45</v>
      </c>
      <c r="E1384">
        <v>3.45</v>
      </c>
      <c r="F1384" t="s">
        <v>12</v>
      </c>
      <c r="G1384" t="s">
        <v>12</v>
      </c>
    </row>
    <row r="1385" spans="1:7" x14ac:dyDescent="0.25">
      <c r="A1385">
        <v>515203200</v>
      </c>
      <c r="B1385">
        <v>3.38</v>
      </c>
      <c r="C1385">
        <v>3.38</v>
      </c>
      <c r="D1385">
        <v>3.38</v>
      </c>
      <c r="E1385">
        <v>3.38</v>
      </c>
      <c r="F1385" t="s">
        <v>12</v>
      </c>
      <c r="G1385" t="s">
        <v>12</v>
      </c>
    </row>
    <row r="1386" spans="1:7" x14ac:dyDescent="0.25">
      <c r="A1386">
        <v>517881600</v>
      </c>
      <c r="B1386">
        <v>3.39</v>
      </c>
      <c r="C1386">
        <v>3.39</v>
      </c>
      <c r="D1386">
        <v>3.39</v>
      </c>
      <c r="E1386">
        <v>3.39</v>
      </c>
      <c r="F1386" t="s">
        <v>12</v>
      </c>
      <c r="G1386" t="s">
        <v>12</v>
      </c>
    </row>
    <row r="1387" spans="1:7" x14ac:dyDescent="0.25">
      <c r="A1387">
        <v>520473600</v>
      </c>
      <c r="B1387">
        <v>3.3</v>
      </c>
      <c r="C1387">
        <v>3.3</v>
      </c>
      <c r="D1387">
        <v>3.3</v>
      </c>
      <c r="E1387">
        <v>3.3</v>
      </c>
      <c r="F1387" t="s">
        <v>12</v>
      </c>
      <c r="G1387" t="s">
        <v>12</v>
      </c>
    </row>
    <row r="1388" spans="1:7" x14ac:dyDescent="0.25">
      <c r="A1388">
        <v>523152000</v>
      </c>
      <c r="B1388">
        <v>3.39</v>
      </c>
      <c r="C1388">
        <v>3.39</v>
      </c>
      <c r="D1388">
        <v>3.39</v>
      </c>
      <c r="E1388">
        <v>3.39</v>
      </c>
      <c r="F1388" t="s">
        <v>12</v>
      </c>
      <c r="G1388" t="s">
        <v>12</v>
      </c>
    </row>
    <row r="1389" spans="1:7" x14ac:dyDescent="0.25">
      <c r="A1389">
        <v>525830400</v>
      </c>
      <c r="B1389">
        <v>3.34</v>
      </c>
      <c r="C1389">
        <v>3.34</v>
      </c>
      <c r="D1389">
        <v>3.34</v>
      </c>
      <c r="E1389">
        <v>3.34</v>
      </c>
      <c r="F1389" t="s">
        <v>12</v>
      </c>
      <c r="G1389" t="s">
        <v>12</v>
      </c>
    </row>
    <row r="1390" spans="1:7" x14ac:dyDescent="0.25">
      <c r="A1390">
        <v>528422400</v>
      </c>
      <c r="B1390">
        <v>3.45</v>
      </c>
      <c r="C1390">
        <v>3.45</v>
      </c>
      <c r="D1390">
        <v>3.45</v>
      </c>
      <c r="E1390">
        <v>3.45</v>
      </c>
      <c r="F1390" t="s">
        <v>12</v>
      </c>
      <c r="G1390" t="s">
        <v>12</v>
      </c>
    </row>
    <row r="1391" spans="1:7" x14ac:dyDescent="0.25">
      <c r="A1391">
        <v>531100800</v>
      </c>
      <c r="B1391">
        <v>3.47</v>
      </c>
      <c r="C1391">
        <v>3.47</v>
      </c>
      <c r="D1391">
        <v>3.47</v>
      </c>
      <c r="E1391">
        <v>3.47</v>
      </c>
      <c r="F1391" t="s">
        <v>12</v>
      </c>
      <c r="G1391" t="s">
        <v>12</v>
      </c>
    </row>
    <row r="1392" spans="1:7" x14ac:dyDescent="0.25">
      <c r="A1392">
        <v>533692800</v>
      </c>
      <c r="B1392">
        <v>3.37</v>
      </c>
      <c r="C1392">
        <v>3.37</v>
      </c>
      <c r="D1392">
        <v>3.37</v>
      </c>
      <c r="E1392">
        <v>3.37</v>
      </c>
      <c r="F1392" t="s">
        <v>12</v>
      </c>
      <c r="G1392" t="s">
        <v>12</v>
      </c>
    </row>
    <row r="1393" spans="1:7" x14ac:dyDescent="0.25">
      <c r="A1393">
        <v>536371200</v>
      </c>
      <c r="B1393">
        <v>3.33</v>
      </c>
      <c r="C1393">
        <v>3.33</v>
      </c>
      <c r="D1393">
        <v>3.33</v>
      </c>
      <c r="E1393">
        <v>3.33</v>
      </c>
      <c r="F1393" t="s">
        <v>12</v>
      </c>
      <c r="G1393" t="s">
        <v>12</v>
      </c>
    </row>
    <row r="1394" spans="1:7" x14ac:dyDescent="0.25">
      <c r="A1394">
        <v>539049600</v>
      </c>
      <c r="B1394">
        <v>3.14</v>
      </c>
      <c r="C1394">
        <v>3.14</v>
      </c>
      <c r="D1394">
        <v>3.14</v>
      </c>
      <c r="E1394">
        <v>3.14</v>
      </c>
      <c r="F1394" t="s">
        <v>12</v>
      </c>
      <c r="G1394" t="s">
        <v>12</v>
      </c>
    </row>
    <row r="1395" spans="1:7" x14ac:dyDescent="0.25">
      <c r="A1395">
        <v>541468800</v>
      </c>
      <c r="B1395">
        <v>2.96</v>
      </c>
      <c r="C1395">
        <v>2.96</v>
      </c>
      <c r="D1395">
        <v>2.96</v>
      </c>
      <c r="E1395">
        <v>2.96</v>
      </c>
      <c r="F1395" t="s">
        <v>12</v>
      </c>
      <c r="G1395" t="s">
        <v>12</v>
      </c>
    </row>
    <row r="1396" spans="1:7" x14ac:dyDescent="0.25">
      <c r="A1396">
        <v>544147200</v>
      </c>
      <c r="B1396">
        <v>2.85</v>
      </c>
      <c r="C1396">
        <v>2.85</v>
      </c>
      <c r="D1396">
        <v>2.85</v>
      </c>
      <c r="E1396">
        <v>2.85</v>
      </c>
      <c r="F1396" t="s">
        <v>12</v>
      </c>
      <c r="G1396" t="s">
        <v>12</v>
      </c>
    </row>
    <row r="1397" spans="1:7" x14ac:dyDescent="0.25">
      <c r="A1397">
        <v>546739200</v>
      </c>
      <c r="B1397">
        <v>2.9</v>
      </c>
      <c r="C1397">
        <v>2.9</v>
      </c>
      <c r="D1397">
        <v>2.9</v>
      </c>
      <c r="E1397">
        <v>2.9</v>
      </c>
      <c r="F1397" t="s">
        <v>12</v>
      </c>
      <c r="G1397" t="s">
        <v>12</v>
      </c>
    </row>
    <row r="1398" spans="1:7" x14ac:dyDescent="0.25">
      <c r="A1398">
        <v>549417600</v>
      </c>
      <c r="B1398">
        <v>2.93</v>
      </c>
      <c r="C1398">
        <v>2.93</v>
      </c>
      <c r="D1398">
        <v>2.93</v>
      </c>
      <c r="E1398">
        <v>2.93</v>
      </c>
      <c r="F1398" t="s">
        <v>12</v>
      </c>
      <c r="G1398" t="s">
        <v>12</v>
      </c>
    </row>
    <row r="1399" spans="1:7" x14ac:dyDescent="0.25">
      <c r="A1399">
        <v>552009600</v>
      </c>
      <c r="B1399">
        <v>2.83</v>
      </c>
      <c r="C1399">
        <v>2.83</v>
      </c>
      <c r="D1399">
        <v>2.83</v>
      </c>
      <c r="E1399">
        <v>2.83</v>
      </c>
      <c r="F1399" t="s">
        <v>12</v>
      </c>
      <c r="G1399" t="s">
        <v>12</v>
      </c>
    </row>
    <row r="1400" spans="1:7" x14ac:dyDescent="0.25">
      <c r="A1400">
        <v>554688000</v>
      </c>
      <c r="B1400">
        <v>2.76</v>
      </c>
      <c r="C1400">
        <v>2.76</v>
      </c>
      <c r="D1400">
        <v>2.76</v>
      </c>
      <c r="E1400">
        <v>2.76</v>
      </c>
      <c r="F1400" t="s">
        <v>12</v>
      </c>
      <c r="G1400" t="s">
        <v>12</v>
      </c>
    </row>
    <row r="1401" spans="1:7" x14ac:dyDescent="0.25">
      <c r="A1401">
        <v>557366400</v>
      </c>
      <c r="B1401">
        <v>2.61</v>
      </c>
      <c r="C1401">
        <v>2.61</v>
      </c>
      <c r="D1401">
        <v>2.61</v>
      </c>
      <c r="E1401">
        <v>2.61</v>
      </c>
      <c r="F1401" t="s">
        <v>12</v>
      </c>
      <c r="G1401" t="s">
        <v>12</v>
      </c>
    </row>
    <row r="1402" spans="1:7" x14ac:dyDescent="0.25">
      <c r="A1402">
        <v>559958400</v>
      </c>
      <c r="B1402">
        <v>2.72</v>
      </c>
      <c r="C1402">
        <v>2.72</v>
      </c>
      <c r="D1402">
        <v>2.72</v>
      </c>
      <c r="E1402">
        <v>2.72</v>
      </c>
      <c r="F1402" t="s">
        <v>12</v>
      </c>
      <c r="G1402" t="s">
        <v>12</v>
      </c>
    </row>
    <row r="1403" spans="1:7" x14ac:dyDescent="0.25">
      <c r="A1403">
        <v>562636800</v>
      </c>
      <c r="B1403">
        <v>3.11</v>
      </c>
      <c r="C1403">
        <v>3.11</v>
      </c>
      <c r="D1403">
        <v>3.11</v>
      </c>
      <c r="E1403">
        <v>3.11</v>
      </c>
      <c r="F1403" t="s">
        <v>12</v>
      </c>
      <c r="G1403" t="s">
        <v>12</v>
      </c>
    </row>
    <row r="1404" spans="1:7" x14ac:dyDescent="0.25">
      <c r="A1404">
        <v>565228800</v>
      </c>
      <c r="B1404">
        <v>3.58</v>
      </c>
      <c r="C1404">
        <v>3.58</v>
      </c>
      <c r="D1404">
        <v>3.58</v>
      </c>
      <c r="E1404">
        <v>3.58</v>
      </c>
      <c r="F1404" t="s">
        <v>12</v>
      </c>
      <c r="G1404" t="s">
        <v>12</v>
      </c>
    </row>
    <row r="1405" spans="1:7" x14ac:dyDescent="0.25">
      <c r="A1405">
        <v>567907200</v>
      </c>
      <c r="B1405">
        <v>3.66</v>
      </c>
      <c r="C1405">
        <v>3.66</v>
      </c>
      <c r="D1405">
        <v>3.66</v>
      </c>
      <c r="E1405">
        <v>3.66</v>
      </c>
      <c r="F1405" t="s">
        <v>12</v>
      </c>
      <c r="G1405" t="s">
        <v>12</v>
      </c>
    </row>
    <row r="1406" spans="1:7" x14ac:dyDescent="0.25">
      <c r="A1406">
        <v>570585600</v>
      </c>
      <c r="B1406">
        <v>3.54</v>
      </c>
      <c r="C1406">
        <v>3.54</v>
      </c>
      <c r="D1406">
        <v>3.54</v>
      </c>
      <c r="E1406">
        <v>3.54</v>
      </c>
      <c r="F1406" t="s">
        <v>12</v>
      </c>
      <c r="G1406" t="s">
        <v>12</v>
      </c>
    </row>
    <row r="1407" spans="1:7" x14ac:dyDescent="0.25">
      <c r="A1407">
        <v>573091200</v>
      </c>
      <c r="B1407">
        <v>3.45</v>
      </c>
      <c r="C1407">
        <v>3.45</v>
      </c>
      <c r="D1407">
        <v>3.45</v>
      </c>
      <c r="E1407">
        <v>3.45</v>
      </c>
      <c r="F1407" t="s">
        <v>12</v>
      </c>
      <c r="G1407" t="s">
        <v>12</v>
      </c>
    </row>
    <row r="1408" spans="1:7" x14ac:dyDescent="0.25">
      <c r="A1408">
        <v>575769600</v>
      </c>
      <c r="B1408">
        <v>3.37</v>
      </c>
      <c r="C1408">
        <v>3.37</v>
      </c>
      <c r="D1408">
        <v>3.37</v>
      </c>
      <c r="E1408">
        <v>3.37</v>
      </c>
      <c r="F1408" t="s">
        <v>12</v>
      </c>
      <c r="G1408" t="s">
        <v>12</v>
      </c>
    </row>
    <row r="1409" spans="1:7" x14ac:dyDescent="0.25">
      <c r="A1409">
        <v>578361600</v>
      </c>
      <c r="B1409">
        <v>3.44</v>
      </c>
      <c r="C1409">
        <v>3.44</v>
      </c>
      <c r="D1409">
        <v>3.44</v>
      </c>
      <c r="E1409">
        <v>3.44</v>
      </c>
      <c r="F1409" t="s">
        <v>12</v>
      </c>
      <c r="G1409" t="s">
        <v>12</v>
      </c>
    </row>
    <row r="1410" spans="1:7" x14ac:dyDescent="0.25">
      <c r="A1410">
        <v>581040000</v>
      </c>
      <c r="B1410">
        <v>3.57</v>
      </c>
      <c r="C1410">
        <v>3.57</v>
      </c>
      <c r="D1410">
        <v>3.57</v>
      </c>
      <c r="E1410">
        <v>3.57</v>
      </c>
      <c r="F1410" t="s">
        <v>12</v>
      </c>
      <c r="G1410" t="s">
        <v>12</v>
      </c>
    </row>
    <row r="1411" spans="1:7" x14ac:dyDescent="0.25">
      <c r="A1411">
        <v>583632000</v>
      </c>
      <c r="B1411">
        <v>3.41</v>
      </c>
      <c r="C1411">
        <v>3.41</v>
      </c>
      <c r="D1411">
        <v>3.41</v>
      </c>
      <c r="E1411">
        <v>3.41</v>
      </c>
      <c r="F1411" t="s">
        <v>12</v>
      </c>
      <c r="G1411" t="s">
        <v>12</v>
      </c>
    </row>
    <row r="1412" spans="1:7" x14ac:dyDescent="0.25">
      <c r="A1412">
        <v>586310400</v>
      </c>
      <c r="B1412">
        <v>3.46</v>
      </c>
      <c r="C1412">
        <v>3.46</v>
      </c>
      <c r="D1412">
        <v>3.46</v>
      </c>
      <c r="E1412">
        <v>3.46</v>
      </c>
      <c r="F1412" t="s">
        <v>12</v>
      </c>
      <c r="G1412" t="s">
        <v>12</v>
      </c>
    </row>
    <row r="1413" spans="1:7" x14ac:dyDescent="0.25">
      <c r="A1413">
        <v>588988800</v>
      </c>
      <c r="B1413">
        <v>3.56</v>
      </c>
      <c r="C1413">
        <v>3.56</v>
      </c>
      <c r="D1413">
        <v>3.56</v>
      </c>
      <c r="E1413">
        <v>3.56</v>
      </c>
      <c r="F1413" t="s">
        <v>12</v>
      </c>
      <c r="G1413" t="s">
        <v>12</v>
      </c>
    </row>
    <row r="1414" spans="1:7" x14ac:dyDescent="0.25">
      <c r="A1414">
        <v>591580800</v>
      </c>
      <c r="B1414">
        <v>3.53</v>
      </c>
      <c r="C1414">
        <v>3.53</v>
      </c>
      <c r="D1414">
        <v>3.53</v>
      </c>
      <c r="E1414">
        <v>3.53</v>
      </c>
      <c r="F1414" t="s">
        <v>12</v>
      </c>
      <c r="G1414" t="s">
        <v>12</v>
      </c>
    </row>
    <row r="1415" spans="1:7" x14ac:dyDescent="0.25">
      <c r="A1415">
        <v>594259200</v>
      </c>
      <c r="B1415">
        <v>3.44</v>
      </c>
      <c r="C1415">
        <v>3.44</v>
      </c>
      <c r="D1415">
        <v>3.44</v>
      </c>
      <c r="E1415">
        <v>3.44</v>
      </c>
      <c r="F1415" t="s">
        <v>12</v>
      </c>
      <c r="G1415" t="s">
        <v>12</v>
      </c>
    </row>
    <row r="1416" spans="1:7" x14ac:dyDescent="0.25">
      <c r="A1416">
        <v>596851200</v>
      </c>
      <c r="B1416">
        <v>3.56</v>
      </c>
      <c r="C1416">
        <v>3.56</v>
      </c>
      <c r="D1416">
        <v>3.56</v>
      </c>
      <c r="E1416">
        <v>3.56</v>
      </c>
      <c r="F1416" t="s">
        <v>12</v>
      </c>
      <c r="G1416" t="s">
        <v>12</v>
      </c>
    </row>
    <row r="1417" spans="1:7" x14ac:dyDescent="0.25">
      <c r="A1417">
        <v>599529600</v>
      </c>
      <c r="B1417">
        <v>3.53</v>
      </c>
      <c r="C1417">
        <v>3.53</v>
      </c>
      <c r="D1417">
        <v>3.53</v>
      </c>
      <c r="E1417">
        <v>3.53</v>
      </c>
      <c r="F1417" t="s">
        <v>12</v>
      </c>
      <c r="G1417" t="s">
        <v>12</v>
      </c>
    </row>
    <row r="1418" spans="1:7" x14ac:dyDescent="0.25">
      <c r="A1418">
        <v>602208000</v>
      </c>
      <c r="B1418">
        <v>3.45</v>
      </c>
      <c r="C1418">
        <v>3.45</v>
      </c>
      <c r="D1418">
        <v>3.45</v>
      </c>
      <c r="E1418">
        <v>3.45</v>
      </c>
      <c r="F1418" t="s">
        <v>12</v>
      </c>
      <c r="G1418" t="s">
        <v>12</v>
      </c>
    </row>
    <row r="1419" spans="1:7" x14ac:dyDescent="0.25">
      <c r="A1419">
        <v>604627200</v>
      </c>
      <c r="B1419">
        <v>3.38</v>
      </c>
      <c r="C1419">
        <v>3.38</v>
      </c>
      <c r="D1419">
        <v>3.38</v>
      </c>
      <c r="E1419">
        <v>3.38</v>
      </c>
      <c r="F1419" t="s">
        <v>12</v>
      </c>
      <c r="G1419" t="s">
        <v>12</v>
      </c>
    </row>
    <row r="1420" spans="1:7" x14ac:dyDescent="0.25">
      <c r="A1420">
        <v>607305600</v>
      </c>
      <c r="B1420">
        <v>3.42</v>
      </c>
      <c r="C1420">
        <v>3.42</v>
      </c>
      <c r="D1420">
        <v>3.42</v>
      </c>
      <c r="E1420">
        <v>3.42</v>
      </c>
      <c r="F1420" t="s">
        <v>12</v>
      </c>
      <c r="G1420" t="s">
        <v>12</v>
      </c>
    </row>
    <row r="1421" spans="1:7" x14ac:dyDescent="0.25">
      <c r="A1421">
        <v>609897600</v>
      </c>
      <c r="B1421">
        <v>3.35</v>
      </c>
      <c r="C1421">
        <v>3.35</v>
      </c>
      <c r="D1421">
        <v>3.35</v>
      </c>
      <c r="E1421">
        <v>3.35</v>
      </c>
      <c r="F1421" t="s">
        <v>12</v>
      </c>
      <c r="G1421" t="s">
        <v>12</v>
      </c>
    </row>
    <row r="1422" spans="1:7" x14ac:dyDescent="0.25">
      <c r="A1422">
        <v>612576000</v>
      </c>
      <c r="B1422">
        <v>3.27</v>
      </c>
      <c r="C1422">
        <v>3.27</v>
      </c>
      <c r="D1422">
        <v>3.27</v>
      </c>
      <c r="E1422">
        <v>3.27</v>
      </c>
      <c r="F1422" t="s">
        <v>12</v>
      </c>
      <c r="G1422" t="s">
        <v>12</v>
      </c>
    </row>
    <row r="1423" spans="1:7" x14ac:dyDescent="0.25">
      <c r="A1423">
        <v>615168000</v>
      </c>
      <c r="B1423">
        <v>3.2</v>
      </c>
      <c r="C1423">
        <v>3.2</v>
      </c>
      <c r="D1423">
        <v>3.2</v>
      </c>
      <c r="E1423">
        <v>3.2</v>
      </c>
      <c r="F1423" t="s">
        <v>12</v>
      </c>
      <c r="G1423" t="s">
        <v>12</v>
      </c>
    </row>
    <row r="1424" spans="1:7" x14ac:dyDescent="0.25">
      <c r="A1424">
        <v>617846400</v>
      </c>
      <c r="B1424">
        <v>3.16</v>
      </c>
      <c r="C1424">
        <v>3.16</v>
      </c>
      <c r="D1424">
        <v>3.16</v>
      </c>
      <c r="E1424">
        <v>3.16</v>
      </c>
      <c r="F1424" t="s">
        <v>12</v>
      </c>
      <c r="G1424" t="s">
        <v>12</v>
      </c>
    </row>
    <row r="1425" spans="1:7" x14ac:dyDescent="0.25">
      <c r="A1425">
        <v>620524800</v>
      </c>
      <c r="B1425">
        <v>3.06</v>
      </c>
      <c r="C1425">
        <v>3.06</v>
      </c>
      <c r="D1425">
        <v>3.06</v>
      </c>
      <c r="E1425">
        <v>3.06</v>
      </c>
      <c r="F1425" t="s">
        <v>12</v>
      </c>
      <c r="G1425" t="s">
        <v>12</v>
      </c>
    </row>
    <row r="1426" spans="1:7" x14ac:dyDescent="0.25">
      <c r="A1426">
        <v>623116800</v>
      </c>
      <c r="B1426">
        <v>3.09</v>
      </c>
      <c r="C1426">
        <v>3.09</v>
      </c>
      <c r="D1426">
        <v>3.09</v>
      </c>
      <c r="E1426">
        <v>3.09</v>
      </c>
      <c r="F1426" t="s">
        <v>12</v>
      </c>
      <c r="G1426" t="s">
        <v>12</v>
      </c>
    </row>
    <row r="1427" spans="1:7" x14ac:dyDescent="0.25">
      <c r="A1427">
        <v>625795200</v>
      </c>
      <c r="B1427">
        <v>3.12</v>
      </c>
      <c r="C1427">
        <v>3.12</v>
      </c>
      <c r="D1427">
        <v>3.12</v>
      </c>
      <c r="E1427">
        <v>3.12</v>
      </c>
      <c r="F1427" t="s">
        <v>12</v>
      </c>
      <c r="G1427" t="s">
        <v>12</v>
      </c>
    </row>
    <row r="1428" spans="1:7" x14ac:dyDescent="0.25">
      <c r="A1428">
        <v>628387200</v>
      </c>
      <c r="B1428">
        <v>3.22</v>
      </c>
      <c r="C1428">
        <v>3.22</v>
      </c>
      <c r="D1428">
        <v>3.22</v>
      </c>
      <c r="E1428">
        <v>3.22</v>
      </c>
      <c r="F1428" t="s">
        <v>12</v>
      </c>
      <c r="G1428" t="s">
        <v>12</v>
      </c>
    </row>
    <row r="1429" spans="1:7" x14ac:dyDescent="0.25">
      <c r="A1429">
        <v>631065600</v>
      </c>
      <c r="B1429">
        <v>3.17</v>
      </c>
      <c r="C1429">
        <v>3.17</v>
      </c>
      <c r="D1429">
        <v>3.17</v>
      </c>
      <c r="E1429">
        <v>3.17</v>
      </c>
      <c r="F1429" t="s">
        <v>12</v>
      </c>
      <c r="G1429" t="s">
        <v>12</v>
      </c>
    </row>
    <row r="1430" spans="1:7" x14ac:dyDescent="0.25">
      <c r="A1430">
        <v>633744000</v>
      </c>
      <c r="B1430">
        <v>3.28</v>
      </c>
      <c r="C1430">
        <v>3.28</v>
      </c>
      <c r="D1430">
        <v>3.28</v>
      </c>
      <c r="E1430">
        <v>3.28</v>
      </c>
      <c r="F1430" t="s">
        <v>12</v>
      </c>
      <c r="G1430" t="s">
        <v>12</v>
      </c>
    </row>
    <row r="1431" spans="1:7" x14ac:dyDescent="0.25">
      <c r="A1431">
        <v>636163200</v>
      </c>
      <c r="B1431">
        <v>3.4</v>
      </c>
      <c r="C1431">
        <v>3.4</v>
      </c>
      <c r="D1431">
        <v>3.4</v>
      </c>
      <c r="E1431">
        <v>3.4</v>
      </c>
      <c r="F1431" t="s">
        <v>12</v>
      </c>
      <c r="G1431" t="s">
        <v>12</v>
      </c>
    </row>
    <row r="1432" spans="1:7" x14ac:dyDescent="0.25">
      <c r="A1432">
        <v>638841600</v>
      </c>
      <c r="B1432">
        <v>3.34</v>
      </c>
      <c r="C1432">
        <v>3.34</v>
      </c>
      <c r="D1432">
        <v>3.34</v>
      </c>
      <c r="E1432">
        <v>3.34</v>
      </c>
      <c r="F1432" t="s">
        <v>12</v>
      </c>
      <c r="G1432" t="s">
        <v>12</v>
      </c>
    </row>
    <row r="1433" spans="1:7" x14ac:dyDescent="0.25">
      <c r="A1433">
        <v>641433600</v>
      </c>
      <c r="B1433">
        <v>3.38</v>
      </c>
      <c r="C1433">
        <v>3.38</v>
      </c>
      <c r="D1433">
        <v>3.38</v>
      </c>
      <c r="E1433">
        <v>3.38</v>
      </c>
      <c r="F1433" t="s">
        <v>12</v>
      </c>
      <c r="G1433" t="s">
        <v>12</v>
      </c>
    </row>
    <row r="1434" spans="1:7" x14ac:dyDescent="0.25">
      <c r="A1434">
        <v>644112000</v>
      </c>
      <c r="B1434">
        <v>3.3</v>
      </c>
      <c r="C1434">
        <v>3.3</v>
      </c>
      <c r="D1434">
        <v>3.3</v>
      </c>
      <c r="E1434">
        <v>3.3</v>
      </c>
      <c r="F1434" t="s">
        <v>12</v>
      </c>
      <c r="G1434" t="s">
        <v>12</v>
      </c>
    </row>
    <row r="1435" spans="1:7" x14ac:dyDescent="0.25">
      <c r="A1435">
        <v>646704000</v>
      </c>
      <c r="B1435">
        <v>3.24</v>
      </c>
      <c r="C1435">
        <v>3.24</v>
      </c>
      <c r="D1435">
        <v>3.24</v>
      </c>
      <c r="E1435">
        <v>3.24</v>
      </c>
      <c r="F1435" t="s">
        <v>12</v>
      </c>
      <c r="G1435" t="s">
        <v>12</v>
      </c>
    </row>
    <row r="1436" spans="1:7" x14ac:dyDescent="0.25">
      <c r="A1436">
        <v>649382400</v>
      </c>
      <c r="B1436">
        <v>3.26</v>
      </c>
      <c r="C1436">
        <v>3.26</v>
      </c>
      <c r="D1436">
        <v>3.26</v>
      </c>
      <c r="E1436">
        <v>3.26</v>
      </c>
      <c r="F1436" t="s">
        <v>12</v>
      </c>
      <c r="G1436" t="s">
        <v>12</v>
      </c>
    </row>
    <row r="1437" spans="1:7" x14ac:dyDescent="0.25">
      <c r="A1437">
        <v>652060800</v>
      </c>
      <c r="B1437">
        <v>3.56</v>
      </c>
      <c r="C1437">
        <v>3.56</v>
      </c>
      <c r="D1437">
        <v>3.56</v>
      </c>
      <c r="E1437">
        <v>3.56</v>
      </c>
      <c r="F1437" t="s">
        <v>12</v>
      </c>
      <c r="G1437" t="s">
        <v>12</v>
      </c>
    </row>
    <row r="1438" spans="1:7" x14ac:dyDescent="0.25">
      <c r="A1438">
        <v>654652800</v>
      </c>
      <c r="B1438">
        <v>3.75</v>
      </c>
      <c r="C1438">
        <v>3.75</v>
      </c>
      <c r="D1438">
        <v>3.75</v>
      </c>
      <c r="E1438">
        <v>3.75</v>
      </c>
      <c r="F1438" t="s">
        <v>12</v>
      </c>
      <c r="G1438" t="s">
        <v>12</v>
      </c>
    </row>
    <row r="1439" spans="1:7" x14ac:dyDescent="0.25">
      <c r="A1439">
        <v>657331200</v>
      </c>
      <c r="B1439">
        <v>3.88</v>
      </c>
      <c r="C1439">
        <v>3.88</v>
      </c>
      <c r="D1439">
        <v>3.88</v>
      </c>
      <c r="E1439">
        <v>3.88</v>
      </c>
      <c r="F1439" t="s">
        <v>12</v>
      </c>
      <c r="G1439" t="s">
        <v>12</v>
      </c>
    </row>
    <row r="1440" spans="1:7" x14ac:dyDescent="0.25">
      <c r="A1440">
        <v>659923200</v>
      </c>
      <c r="B1440">
        <v>3.81</v>
      </c>
      <c r="C1440">
        <v>3.81</v>
      </c>
      <c r="D1440">
        <v>3.81</v>
      </c>
      <c r="E1440">
        <v>3.81</v>
      </c>
      <c r="F1440" t="s">
        <v>12</v>
      </c>
      <c r="G1440" t="s">
        <v>12</v>
      </c>
    </row>
    <row r="1441" spans="1:7" x14ac:dyDescent="0.25">
      <c r="A1441">
        <v>662601600</v>
      </c>
      <c r="B1441">
        <v>3.68</v>
      </c>
      <c r="C1441">
        <v>3.68</v>
      </c>
      <c r="D1441">
        <v>3.68</v>
      </c>
      <c r="E1441">
        <v>3.68</v>
      </c>
      <c r="F1441" t="s">
        <v>12</v>
      </c>
      <c r="G1441" t="s">
        <v>12</v>
      </c>
    </row>
    <row r="1442" spans="1:7" x14ac:dyDescent="0.25">
      <c r="A1442">
        <v>665280000</v>
      </c>
      <c r="B1442">
        <v>3.72</v>
      </c>
      <c r="C1442">
        <v>3.72</v>
      </c>
      <c r="D1442">
        <v>3.72</v>
      </c>
      <c r="E1442">
        <v>3.72</v>
      </c>
      <c r="F1442" t="s">
        <v>12</v>
      </c>
      <c r="G1442" t="s">
        <v>12</v>
      </c>
    </row>
    <row r="1443" spans="1:7" x14ac:dyDescent="0.25">
      <c r="A1443">
        <v>667699200</v>
      </c>
      <c r="B1443">
        <v>3.34</v>
      </c>
      <c r="C1443">
        <v>3.34</v>
      </c>
      <c r="D1443">
        <v>3.34</v>
      </c>
      <c r="E1443">
        <v>3.34</v>
      </c>
      <c r="F1443" t="s">
        <v>12</v>
      </c>
      <c r="G1443" t="s">
        <v>12</v>
      </c>
    </row>
    <row r="1444" spans="1:7" x14ac:dyDescent="0.25">
      <c r="A1444">
        <v>670377600</v>
      </c>
      <c r="B1444">
        <v>3.25</v>
      </c>
      <c r="C1444">
        <v>3.25</v>
      </c>
      <c r="D1444">
        <v>3.25</v>
      </c>
      <c r="E1444">
        <v>3.25</v>
      </c>
      <c r="F1444" t="s">
        <v>12</v>
      </c>
      <c r="G1444" t="s">
        <v>12</v>
      </c>
    </row>
    <row r="1445" spans="1:7" x14ac:dyDescent="0.25">
      <c r="A1445">
        <v>672969600</v>
      </c>
      <c r="B1445">
        <v>3.19</v>
      </c>
      <c r="C1445">
        <v>3.19</v>
      </c>
      <c r="D1445">
        <v>3.19</v>
      </c>
      <c r="E1445">
        <v>3.19</v>
      </c>
      <c r="F1445" t="s">
        <v>12</v>
      </c>
      <c r="G1445" t="s">
        <v>12</v>
      </c>
    </row>
    <row r="1446" spans="1:7" x14ac:dyDescent="0.25">
      <c r="A1446">
        <v>675648000</v>
      </c>
      <c r="B1446">
        <v>3.21</v>
      </c>
      <c r="C1446">
        <v>3.21</v>
      </c>
      <c r="D1446">
        <v>3.21</v>
      </c>
      <c r="E1446">
        <v>3.21</v>
      </c>
      <c r="F1446" t="s">
        <v>12</v>
      </c>
      <c r="G1446" t="s">
        <v>12</v>
      </c>
    </row>
    <row r="1447" spans="1:7" x14ac:dyDescent="0.25">
      <c r="A1447">
        <v>678240000</v>
      </c>
      <c r="B1447">
        <v>3.21</v>
      </c>
      <c r="C1447">
        <v>3.21</v>
      </c>
      <c r="D1447">
        <v>3.21</v>
      </c>
      <c r="E1447">
        <v>3.21</v>
      </c>
      <c r="F1447" t="s">
        <v>12</v>
      </c>
      <c r="G1447" t="s">
        <v>12</v>
      </c>
    </row>
    <row r="1448" spans="1:7" x14ac:dyDescent="0.25">
      <c r="A1448">
        <v>680918400</v>
      </c>
      <c r="B1448">
        <v>3.21</v>
      </c>
      <c r="C1448">
        <v>3.21</v>
      </c>
      <c r="D1448">
        <v>3.21</v>
      </c>
      <c r="E1448">
        <v>3.21</v>
      </c>
      <c r="F1448" t="s">
        <v>12</v>
      </c>
      <c r="G1448" t="s">
        <v>12</v>
      </c>
    </row>
    <row r="1449" spans="1:7" x14ac:dyDescent="0.25">
      <c r="A1449">
        <v>683596800</v>
      </c>
      <c r="B1449">
        <v>3.14</v>
      </c>
      <c r="C1449">
        <v>3.14</v>
      </c>
      <c r="D1449">
        <v>3.14</v>
      </c>
      <c r="E1449">
        <v>3.14</v>
      </c>
      <c r="F1449" t="s">
        <v>12</v>
      </c>
      <c r="G1449" t="s">
        <v>12</v>
      </c>
    </row>
    <row r="1450" spans="1:7" x14ac:dyDescent="0.25">
      <c r="A1450">
        <v>686188800</v>
      </c>
      <c r="B1450">
        <v>3.17</v>
      </c>
      <c r="C1450">
        <v>3.17</v>
      </c>
      <c r="D1450">
        <v>3.17</v>
      </c>
      <c r="E1450">
        <v>3.17</v>
      </c>
      <c r="F1450" t="s">
        <v>12</v>
      </c>
      <c r="G1450" t="s">
        <v>12</v>
      </c>
    </row>
    <row r="1451" spans="1:7" x14ac:dyDescent="0.25">
      <c r="A1451">
        <v>688867200</v>
      </c>
      <c r="B1451">
        <v>3.17</v>
      </c>
      <c r="C1451">
        <v>3.17</v>
      </c>
      <c r="D1451">
        <v>3.17</v>
      </c>
      <c r="E1451">
        <v>3.17</v>
      </c>
      <c r="F1451" t="s">
        <v>12</v>
      </c>
      <c r="G1451" t="s">
        <v>12</v>
      </c>
    </row>
    <row r="1452" spans="1:7" x14ac:dyDescent="0.25">
      <c r="A1452">
        <v>691459200</v>
      </c>
      <c r="B1452">
        <v>3.17</v>
      </c>
      <c r="C1452">
        <v>3.17</v>
      </c>
      <c r="D1452">
        <v>3.17</v>
      </c>
      <c r="E1452">
        <v>3.17</v>
      </c>
      <c r="F1452" t="s">
        <v>12</v>
      </c>
      <c r="G1452" t="s">
        <v>12</v>
      </c>
    </row>
    <row r="1453" spans="1:7" x14ac:dyDescent="0.25">
      <c r="A1453">
        <v>694137600</v>
      </c>
      <c r="B1453">
        <v>3.14</v>
      </c>
      <c r="C1453">
        <v>3.14</v>
      </c>
      <c r="D1453">
        <v>3.14</v>
      </c>
      <c r="E1453">
        <v>3.14</v>
      </c>
      <c r="F1453" t="s">
        <v>12</v>
      </c>
      <c r="G1453" t="s">
        <v>12</v>
      </c>
    </row>
    <row r="1454" spans="1:7" x14ac:dyDescent="0.25">
      <c r="A1454">
        <v>696816000</v>
      </c>
      <c r="B1454">
        <v>2.94</v>
      </c>
      <c r="C1454">
        <v>2.94</v>
      </c>
      <c r="D1454">
        <v>2.94</v>
      </c>
      <c r="E1454">
        <v>2.94</v>
      </c>
      <c r="F1454" t="s">
        <v>12</v>
      </c>
      <c r="G1454" t="s">
        <v>12</v>
      </c>
    </row>
    <row r="1455" spans="1:7" x14ac:dyDescent="0.25">
      <c r="A1455">
        <v>699321600</v>
      </c>
      <c r="B1455">
        <v>2.98</v>
      </c>
      <c r="C1455">
        <v>2.98</v>
      </c>
      <c r="D1455">
        <v>2.98</v>
      </c>
      <c r="E1455">
        <v>2.98</v>
      </c>
      <c r="F1455" t="s">
        <v>12</v>
      </c>
      <c r="G1455" t="s">
        <v>12</v>
      </c>
    </row>
    <row r="1456" spans="1:7" x14ac:dyDescent="0.25">
      <c r="A1456">
        <v>702000000</v>
      </c>
      <c r="B1456">
        <v>3.03</v>
      </c>
      <c r="C1456">
        <v>3.03</v>
      </c>
      <c r="D1456">
        <v>3.03</v>
      </c>
      <c r="E1456">
        <v>3.03</v>
      </c>
      <c r="F1456" t="s">
        <v>12</v>
      </c>
      <c r="G1456" t="s">
        <v>12</v>
      </c>
    </row>
    <row r="1457" spans="1:7" x14ac:dyDescent="0.25">
      <c r="A1457">
        <v>704592000</v>
      </c>
      <c r="B1457">
        <v>3.02</v>
      </c>
      <c r="C1457">
        <v>3.02</v>
      </c>
      <c r="D1457">
        <v>3.02</v>
      </c>
      <c r="E1457">
        <v>3.02</v>
      </c>
      <c r="F1457" t="s">
        <v>12</v>
      </c>
      <c r="G1457" t="s">
        <v>12</v>
      </c>
    </row>
    <row r="1458" spans="1:7" x14ac:dyDescent="0.25">
      <c r="A1458">
        <v>707270400</v>
      </c>
      <c r="B1458">
        <v>2.97</v>
      </c>
      <c r="C1458">
        <v>2.97</v>
      </c>
      <c r="D1458">
        <v>2.97</v>
      </c>
      <c r="E1458">
        <v>2.97</v>
      </c>
      <c r="F1458" t="s">
        <v>12</v>
      </c>
      <c r="G1458" t="s">
        <v>12</v>
      </c>
    </row>
    <row r="1459" spans="1:7" x14ac:dyDescent="0.25">
      <c r="A1459">
        <v>709862400</v>
      </c>
      <c r="B1459">
        <v>3.02</v>
      </c>
      <c r="C1459">
        <v>3.02</v>
      </c>
      <c r="D1459">
        <v>3.02</v>
      </c>
      <c r="E1459">
        <v>3.02</v>
      </c>
      <c r="F1459" t="s">
        <v>12</v>
      </c>
      <c r="G1459" t="s">
        <v>12</v>
      </c>
    </row>
    <row r="1460" spans="1:7" x14ac:dyDescent="0.25">
      <c r="A1460">
        <v>712540800</v>
      </c>
      <c r="B1460">
        <v>2.97</v>
      </c>
      <c r="C1460">
        <v>2.97</v>
      </c>
      <c r="D1460">
        <v>2.97</v>
      </c>
      <c r="E1460">
        <v>2.97</v>
      </c>
      <c r="F1460" t="s">
        <v>12</v>
      </c>
      <c r="G1460" t="s">
        <v>12</v>
      </c>
    </row>
    <row r="1461" spans="1:7" x14ac:dyDescent="0.25">
      <c r="A1461">
        <v>715219200</v>
      </c>
      <c r="B1461">
        <v>2.96</v>
      </c>
      <c r="C1461">
        <v>2.96</v>
      </c>
      <c r="D1461">
        <v>2.96</v>
      </c>
      <c r="E1461">
        <v>2.96</v>
      </c>
      <c r="F1461" t="s">
        <v>12</v>
      </c>
      <c r="G1461" t="s">
        <v>12</v>
      </c>
    </row>
    <row r="1462" spans="1:7" x14ac:dyDescent="0.25">
      <c r="A1462">
        <v>717811200</v>
      </c>
      <c r="B1462">
        <v>2.96</v>
      </c>
      <c r="C1462">
        <v>2.96</v>
      </c>
      <c r="D1462">
        <v>2.96</v>
      </c>
      <c r="E1462">
        <v>2.96</v>
      </c>
      <c r="F1462" t="s">
        <v>12</v>
      </c>
      <c r="G1462" t="s">
        <v>12</v>
      </c>
    </row>
    <row r="1463" spans="1:7" x14ac:dyDescent="0.25">
      <c r="A1463">
        <v>720489600</v>
      </c>
      <c r="B1463">
        <v>3</v>
      </c>
      <c r="C1463">
        <v>3</v>
      </c>
      <c r="D1463">
        <v>3</v>
      </c>
      <c r="E1463">
        <v>3</v>
      </c>
      <c r="F1463" t="s">
        <v>12</v>
      </c>
      <c r="G1463" t="s">
        <v>12</v>
      </c>
    </row>
    <row r="1464" spans="1:7" x14ac:dyDescent="0.25">
      <c r="A1464">
        <v>723081600</v>
      </c>
      <c r="B1464">
        <v>2.93</v>
      </c>
      <c r="C1464">
        <v>2.93</v>
      </c>
      <c r="D1464">
        <v>2.93</v>
      </c>
      <c r="E1464">
        <v>2.93</v>
      </c>
      <c r="F1464" t="s">
        <v>12</v>
      </c>
      <c r="G1464" t="s">
        <v>12</v>
      </c>
    </row>
    <row r="1465" spans="1:7" x14ac:dyDescent="0.25">
      <c r="A1465">
        <v>725760000</v>
      </c>
      <c r="B1465">
        <v>2.84</v>
      </c>
      <c r="C1465">
        <v>2.84</v>
      </c>
      <c r="D1465">
        <v>2.84</v>
      </c>
      <c r="E1465">
        <v>2.84</v>
      </c>
      <c r="F1465" t="s">
        <v>12</v>
      </c>
      <c r="G1465" t="s">
        <v>12</v>
      </c>
    </row>
    <row r="1466" spans="1:7" x14ac:dyDescent="0.25">
      <c r="A1466">
        <v>728438400</v>
      </c>
      <c r="B1466">
        <v>2.85</v>
      </c>
      <c r="C1466">
        <v>2.85</v>
      </c>
      <c r="D1466">
        <v>2.85</v>
      </c>
      <c r="E1466">
        <v>2.85</v>
      </c>
      <c r="F1466" t="s">
        <v>12</v>
      </c>
      <c r="G1466" t="s">
        <v>12</v>
      </c>
    </row>
    <row r="1467" spans="1:7" x14ac:dyDescent="0.25">
      <c r="A1467">
        <v>730857600</v>
      </c>
      <c r="B1467">
        <v>2.82</v>
      </c>
      <c r="C1467">
        <v>2.82</v>
      </c>
      <c r="D1467">
        <v>2.82</v>
      </c>
      <c r="E1467">
        <v>2.82</v>
      </c>
      <c r="F1467" t="s">
        <v>12</v>
      </c>
      <c r="G1467" t="s">
        <v>12</v>
      </c>
    </row>
    <row r="1468" spans="1:7" x14ac:dyDescent="0.25">
      <c r="A1468">
        <v>733536000</v>
      </c>
      <c r="B1468">
        <v>2.77</v>
      </c>
      <c r="C1468">
        <v>2.77</v>
      </c>
      <c r="D1468">
        <v>2.77</v>
      </c>
      <c r="E1468">
        <v>2.77</v>
      </c>
      <c r="F1468" t="s">
        <v>12</v>
      </c>
      <c r="G1468" t="s">
        <v>12</v>
      </c>
    </row>
    <row r="1469" spans="1:7" x14ac:dyDescent="0.25">
      <c r="A1469">
        <v>736128000</v>
      </c>
      <c r="B1469">
        <v>2.82</v>
      </c>
      <c r="C1469">
        <v>2.82</v>
      </c>
      <c r="D1469">
        <v>2.82</v>
      </c>
      <c r="E1469">
        <v>2.82</v>
      </c>
      <c r="F1469" t="s">
        <v>12</v>
      </c>
      <c r="G1469" t="s">
        <v>12</v>
      </c>
    </row>
    <row r="1470" spans="1:7" x14ac:dyDescent="0.25">
      <c r="A1470">
        <v>738806400</v>
      </c>
      <c r="B1470">
        <v>2.81</v>
      </c>
      <c r="C1470">
        <v>2.81</v>
      </c>
      <c r="D1470">
        <v>2.81</v>
      </c>
      <c r="E1470">
        <v>2.81</v>
      </c>
      <c r="F1470" t="s">
        <v>12</v>
      </c>
      <c r="G1470" t="s">
        <v>12</v>
      </c>
    </row>
    <row r="1471" spans="1:7" x14ac:dyDescent="0.25">
      <c r="A1471">
        <v>741398400</v>
      </c>
      <c r="B1471">
        <v>2.79</v>
      </c>
      <c r="C1471">
        <v>2.79</v>
      </c>
      <c r="D1471">
        <v>2.79</v>
      </c>
      <c r="E1471">
        <v>2.79</v>
      </c>
      <c r="F1471" t="s">
        <v>12</v>
      </c>
      <c r="G1471" t="s">
        <v>12</v>
      </c>
    </row>
    <row r="1472" spans="1:7" x14ac:dyDescent="0.25">
      <c r="A1472">
        <v>744076800</v>
      </c>
      <c r="B1472">
        <v>2.8</v>
      </c>
      <c r="C1472">
        <v>2.8</v>
      </c>
      <c r="D1472">
        <v>2.8</v>
      </c>
      <c r="E1472">
        <v>2.8</v>
      </c>
      <c r="F1472" t="s">
        <v>12</v>
      </c>
      <c r="G1472" t="s">
        <v>12</v>
      </c>
    </row>
    <row r="1473" spans="1:7" x14ac:dyDescent="0.25">
      <c r="A1473">
        <v>746755200</v>
      </c>
      <c r="B1473">
        <v>2.76</v>
      </c>
      <c r="C1473">
        <v>2.76</v>
      </c>
      <c r="D1473">
        <v>2.76</v>
      </c>
      <c r="E1473">
        <v>2.76</v>
      </c>
      <c r="F1473" t="s">
        <v>12</v>
      </c>
      <c r="G1473" t="s">
        <v>12</v>
      </c>
    </row>
    <row r="1474" spans="1:7" x14ac:dyDescent="0.25">
      <c r="A1474">
        <v>749347200</v>
      </c>
      <c r="B1474">
        <v>2.73</v>
      </c>
      <c r="C1474">
        <v>2.73</v>
      </c>
      <c r="D1474">
        <v>2.73</v>
      </c>
      <c r="E1474">
        <v>2.73</v>
      </c>
      <c r="F1474" t="s">
        <v>12</v>
      </c>
      <c r="G1474" t="s">
        <v>12</v>
      </c>
    </row>
    <row r="1475" spans="1:7" x14ac:dyDescent="0.25">
      <c r="A1475">
        <v>752025600</v>
      </c>
      <c r="B1475">
        <v>2.7</v>
      </c>
      <c r="C1475">
        <v>2.7</v>
      </c>
      <c r="D1475">
        <v>2.7</v>
      </c>
      <c r="E1475">
        <v>2.7</v>
      </c>
      <c r="F1475" t="s">
        <v>12</v>
      </c>
      <c r="G1475" t="s">
        <v>12</v>
      </c>
    </row>
    <row r="1476" spans="1:7" x14ac:dyDescent="0.25">
      <c r="A1476">
        <v>754617600</v>
      </c>
      <c r="B1476">
        <v>2.71</v>
      </c>
      <c r="C1476">
        <v>2.71</v>
      </c>
      <c r="D1476">
        <v>2.71</v>
      </c>
      <c r="E1476">
        <v>2.71</v>
      </c>
      <c r="F1476" t="s">
        <v>12</v>
      </c>
      <c r="G1476" t="s">
        <v>12</v>
      </c>
    </row>
    <row r="1477" spans="1:7" x14ac:dyDescent="0.25">
      <c r="A1477">
        <v>757296000</v>
      </c>
      <c r="B1477">
        <v>2.7</v>
      </c>
      <c r="C1477">
        <v>2.7</v>
      </c>
      <c r="D1477">
        <v>2.7</v>
      </c>
      <c r="E1477">
        <v>2.7</v>
      </c>
      <c r="F1477" t="s">
        <v>12</v>
      </c>
      <c r="G1477" t="s">
        <v>12</v>
      </c>
    </row>
    <row r="1478" spans="1:7" x14ac:dyDescent="0.25">
      <c r="A1478">
        <v>759974400</v>
      </c>
      <c r="B1478">
        <v>2.67</v>
      </c>
      <c r="C1478">
        <v>2.67</v>
      </c>
      <c r="D1478">
        <v>2.67</v>
      </c>
      <c r="E1478">
        <v>2.67</v>
      </c>
      <c r="F1478" t="s">
        <v>12</v>
      </c>
      <c r="G1478" t="s">
        <v>12</v>
      </c>
    </row>
    <row r="1479" spans="1:7" x14ac:dyDescent="0.25">
      <c r="A1479">
        <v>762393600</v>
      </c>
      <c r="B1479">
        <v>2.69</v>
      </c>
      <c r="C1479">
        <v>2.69</v>
      </c>
      <c r="D1479">
        <v>2.69</v>
      </c>
      <c r="E1479">
        <v>2.69</v>
      </c>
      <c r="F1479" t="s">
        <v>12</v>
      </c>
      <c r="G1479" t="s">
        <v>12</v>
      </c>
    </row>
    <row r="1480" spans="1:7" x14ac:dyDescent="0.25">
      <c r="A1480">
        <v>765072000</v>
      </c>
      <c r="B1480">
        <v>2.74</v>
      </c>
      <c r="C1480">
        <v>2.74</v>
      </c>
      <c r="D1480">
        <v>2.74</v>
      </c>
      <c r="E1480">
        <v>2.74</v>
      </c>
      <c r="F1480" t="s">
        <v>12</v>
      </c>
      <c r="G1480" t="s">
        <v>12</v>
      </c>
    </row>
    <row r="1481" spans="1:7" x14ac:dyDescent="0.25">
      <c r="A1481">
        <v>767664000</v>
      </c>
      <c r="B1481">
        <v>2.85</v>
      </c>
      <c r="C1481">
        <v>2.85</v>
      </c>
      <c r="D1481">
        <v>2.85</v>
      </c>
      <c r="E1481">
        <v>2.85</v>
      </c>
      <c r="F1481" t="s">
        <v>12</v>
      </c>
      <c r="G1481" t="s">
        <v>12</v>
      </c>
    </row>
    <row r="1482" spans="1:7" x14ac:dyDescent="0.25">
      <c r="A1482">
        <v>770342400</v>
      </c>
      <c r="B1482">
        <v>2.84</v>
      </c>
      <c r="C1482">
        <v>2.84</v>
      </c>
      <c r="D1482">
        <v>2.84</v>
      </c>
      <c r="E1482">
        <v>2.84</v>
      </c>
      <c r="F1482" t="s">
        <v>12</v>
      </c>
      <c r="G1482" t="s">
        <v>12</v>
      </c>
    </row>
    <row r="1483" spans="1:7" x14ac:dyDescent="0.25">
      <c r="A1483">
        <v>772934400</v>
      </c>
      <c r="B1483">
        <v>2.82</v>
      </c>
      <c r="C1483">
        <v>2.82</v>
      </c>
      <c r="D1483">
        <v>2.82</v>
      </c>
      <c r="E1483">
        <v>2.82</v>
      </c>
      <c r="F1483" t="s">
        <v>12</v>
      </c>
      <c r="G1483" t="s">
        <v>12</v>
      </c>
    </row>
    <row r="1484" spans="1:7" x14ac:dyDescent="0.25">
      <c r="A1484">
        <v>775612800</v>
      </c>
      <c r="B1484">
        <v>2.85</v>
      </c>
      <c r="C1484">
        <v>2.85</v>
      </c>
      <c r="D1484">
        <v>2.85</v>
      </c>
      <c r="E1484">
        <v>2.85</v>
      </c>
      <c r="F1484" t="s">
        <v>12</v>
      </c>
      <c r="G1484" t="s">
        <v>12</v>
      </c>
    </row>
    <row r="1485" spans="1:7" x14ac:dyDescent="0.25">
      <c r="A1485">
        <v>778291200</v>
      </c>
      <c r="B1485">
        <v>2.78</v>
      </c>
      <c r="C1485">
        <v>2.78</v>
      </c>
      <c r="D1485">
        <v>2.78</v>
      </c>
      <c r="E1485">
        <v>2.78</v>
      </c>
      <c r="F1485" t="s">
        <v>12</v>
      </c>
      <c r="G1485" t="s">
        <v>12</v>
      </c>
    </row>
    <row r="1486" spans="1:7" x14ac:dyDescent="0.25">
      <c r="A1486">
        <v>780883200</v>
      </c>
      <c r="B1486">
        <v>2.77</v>
      </c>
      <c r="C1486">
        <v>2.77</v>
      </c>
      <c r="D1486">
        <v>2.77</v>
      </c>
      <c r="E1486">
        <v>2.77</v>
      </c>
      <c r="F1486" t="s">
        <v>12</v>
      </c>
      <c r="G1486" t="s">
        <v>12</v>
      </c>
    </row>
    <row r="1487" spans="1:7" x14ac:dyDescent="0.25">
      <c r="A1487">
        <v>783561600</v>
      </c>
      <c r="B1487">
        <v>2.8</v>
      </c>
      <c r="C1487">
        <v>2.8</v>
      </c>
      <c r="D1487">
        <v>2.8</v>
      </c>
      <c r="E1487">
        <v>2.8</v>
      </c>
      <c r="F1487" t="s">
        <v>12</v>
      </c>
      <c r="G1487" t="s">
        <v>12</v>
      </c>
    </row>
    <row r="1488" spans="1:7" x14ac:dyDescent="0.25">
      <c r="A1488">
        <v>786153600</v>
      </c>
      <c r="B1488">
        <v>2.84</v>
      </c>
      <c r="C1488">
        <v>2.84</v>
      </c>
      <c r="D1488">
        <v>2.84</v>
      </c>
      <c r="E1488">
        <v>2.84</v>
      </c>
      <c r="F1488" t="s">
        <v>12</v>
      </c>
      <c r="G1488" t="s">
        <v>12</v>
      </c>
    </row>
    <row r="1489" spans="1:7" x14ac:dyDescent="0.25">
      <c r="A1489">
        <v>788832000</v>
      </c>
      <c r="B1489">
        <v>2.89</v>
      </c>
      <c r="C1489">
        <v>2.89</v>
      </c>
      <c r="D1489">
        <v>2.89</v>
      </c>
      <c r="E1489">
        <v>2.89</v>
      </c>
      <c r="F1489" t="s">
        <v>12</v>
      </c>
      <c r="G1489" t="s">
        <v>12</v>
      </c>
    </row>
    <row r="1490" spans="1:7" x14ac:dyDescent="0.25">
      <c r="A1490">
        <v>791510400</v>
      </c>
      <c r="B1490">
        <v>2.83</v>
      </c>
      <c r="C1490">
        <v>2.83</v>
      </c>
      <c r="D1490">
        <v>2.83</v>
      </c>
      <c r="E1490">
        <v>2.83</v>
      </c>
      <c r="F1490" t="s">
        <v>12</v>
      </c>
      <c r="G1490" t="s">
        <v>12</v>
      </c>
    </row>
    <row r="1491" spans="1:7" x14ac:dyDescent="0.25">
      <c r="A1491">
        <v>793929600</v>
      </c>
      <c r="B1491">
        <v>2.73</v>
      </c>
      <c r="C1491">
        <v>2.73</v>
      </c>
      <c r="D1491">
        <v>2.73</v>
      </c>
      <c r="E1491">
        <v>2.73</v>
      </c>
      <c r="F1491" t="s">
        <v>12</v>
      </c>
      <c r="G1491" t="s">
        <v>12</v>
      </c>
    </row>
    <row r="1492" spans="1:7" x14ac:dyDescent="0.25">
      <c r="A1492">
        <v>796608000</v>
      </c>
      <c r="B1492">
        <v>2.67</v>
      </c>
      <c r="C1492">
        <v>2.67</v>
      </c>
      <c r="D1492">
        <v>2.67</v>
      </c>
      <c r="E1492">
        <v>2.67</v>
      </c>
      <c r="F1492" t="s">
        <v>12</v>
      </c>
      <c r="G1492" t="s">
        <v>12</v>
      </c>
    </row>
    <row r="1493" spans="1:7" x14ac:dyDescent="0.25">
      <c r="A1493">
        <v>799200000</v>
      </c>
      <c r="B1493">
        <v>2.61</v>
      </c>
      <c r="C1493">
        <v>2.61</v>
      </c>
      <c r="D1493">
        <v>2.61</v>
      </c>
      <c r="E1493">
        <v>2.61</v>
      </c>
      <c r="F1493" t="s">
        <v>12</v>
      </c>
      <c r="G1493" t="s">
        <v>12</v>
      </c>
    </row>
    <row r="1494" spans="1:7" x14ac:dyDescent="0.25">
      <c r="A1494">
        <v>801878400</v>
      </c>
      <c r="B1494">
        <v>2.54</v>
      </c>
      <c r="C1494">
        <v>2.54</v>
      </c>
      <c r="D1494">
        <v>2.54</v>
      </c>
      <c r="E1494">
        <v>2.54</v>
      </c>
      <c r="F1494" t="s">
        <v>12</v>
      </c>
      <c r="G1494" t="s">
        <v>12</v>
      </c>
    </row>
    <row r="1495" spans="1:7" x14ac:dyDescent="0.25">
      <c r="A1495">
        <v>804470400</v>
      </c>
      <c r="B1495">
        <v>2.48</v>
      </c>
      <c r="C1495">
        <v>2.48</v>
      </c>
      <c r="D1495">
        <v>2.48</v>
      </c>
      <c r="E1495">
        <v>2.48</v>
      </c>
      <c r="F1495" t="s">
        <v>12</v>
      </c>
      <c r="G1495" t="s">
        <v>12</v>
      </c>
    </row>
    <row r="1496" spans="1:7" x14ac:dyDescent="0.25">
      <c r="A1496">
        <v>807148800</v>
      </c>
      <c r="B1496">
        <v>2.41</v>
      </c>
      <c r="C1496">
        <v>2.41</v>
      </c>
      <c r="D1496">
        <v>2.41</v>
      </c>
      <c r="E1496">
        <v>2.41</v>
      </c>
      <c r="F1496" t="s">
        <v>12</v>
      </c>
      <c r="G1496" t="s">
        <v>12</v>
      </c>
    </row>
    <row r="1497" spans="1:7" x14ac:dyDescent="0.25">
      <c r="A1497">
        <v>809827200</v>
      </c>
      <c r="B1497">
        <v>2.42</v>
      </c>
      <c r="C1497">
        <v>2.42</v>
      </c>
      <c r="D1497">
        <v>2.42</v>
      </c>
      <c r="E1497">
        <v>2.42</v>
      </c>
      <c r="F1497" t="s">
        <v>12</v>
      </c>
      <c r="G1497" t="s">
        <v>12</v>
      </c>
    </row>
    <row r="1498" spans="1:7" x14ac:dyDescent="0.25">
      <c r="A1498">
        <v>812419200</v>
      </c>
      <c r="B1498">
        <v>2.35</v>
      </c>
      <c r="C1498">
        <v>2.35</v>
      </c>
      <c r="D1498">
        <v>2.35</v>
      </c>
      <c r="E1498">
        <v>2.35</v>
      </c>
      <c r="F1498" t="s">
        <v>12</v>
      </c>
      <c r="G1498" t="s">
        <v>12</v>
      </c>
    </row>
    <row r="1499" spans="1:7" x14ac:dyDescent="0.25">
      <c r="A1499">
        <v>815097600</v>
      </c>
      <c r="B1499">
        <v>2.34</v>
      </c>
      <c r="C1499">
        <v>2.34</v>
      </c>
      <c r="D1499">
        <v>2.34</v>
      </c>
      <c r="E1499">
        <v>2.34</v>
      </c>
      <c r="F1499" t="s">
        <v>12</v>
      </c>
      <c r="G1499" t="s">
        <v>12</v>
      </c>
    </row>
    <row r="1500" spans="1:7" x14ac:dyDescent="0.25">
      <c r="A1500">
        <v>817689600</v>
      </c>
      <c r="B1500">
        <v>2.2999999999999998</v>
      </c>
      <c r="C1500">
        <v>2.2999999999999998</v>
      </c>
      <c r="D1500">
        <v>2.2999999999999998</v>
      </c>
      <c r="E1500">
        <v>2.2999999999999998</v>
      </c>
      <c r="F1500" t="s">
        <v>12</v>
      </c>
      <c r="G1500" t="s">
        <v>12</v>
      </c>
    </row>
    <row r="1501" spans="1:7" x14ac:dyDescent="0.25">
      <c r="A1501">
        <v>820368000</v>
      </c>
      <c r="B1501">
        <v>2.2400000000000002</v>
      </c>
      <c r="C1501">
        <v>2.2400000000000002</v>
      </c>
      <c r="D1501">
        <v>2.2400000000000002</v>
      </c>
      <c r="E1501">
        <v>2.2400000000000002</v>
      </c>
      <c r="F1501" t="s">
        <v>12</v>
      </c>
      <c r="G1501" t="s">
        <v>12</v>
      </c>
    </row>
    <row r="1502" spans="1:7" x14ac:dyDescent="0.25">
      <c r="A1502">
        <v>823046400</v>
      </c>
      <c r="B1502">
        <v>2.2599999999999998</v>
      </c>
      <c r="C1502">
        <v>2.2599999999999998</v>
      </c>
      <c r="D1502">
        <v>2.2599999999999998</v>
      </c>
      <c r="E1502">
        <v>2.2599999999999998</v>
      </c>
      <c r="F1502" t="s">
        <v>12</v>
      </c>
      <c r="G1502" t="s">
        <v>12</v>
      </c>
    </row>
    <row r="1503" spans="1:7" x14ac:dyDescent="0.25">
      <c r="A1503">
        <v>825552000</v>
      </c>
      <c r="B1503">
        <v>2.16</v>
      </c>
      <c r="C1503">
        <v>2.16</v>
      </c>
      <c r="D1503">
        <v>2.16</v>
      </c>
      <c r="E1503">
        <v>2.16</v>
      </c>
      <c r="F1503" t="s">
        <v>12</v>
      </c>
      <c r="G1503" t="s">
        <v>12</v>
      </c>
    </row>
    <row r="1504" spans="1:7" x14ac:dyDescent="0.25">
      <c r="A1504">
        <v>828230400</v>
      </c>
      <c r="B1504">
        <v>2.1800000000000002</v>
      </c>
      <c r="C1504">
        <v>2.1800000000000002</v>
      </c>
      <c r="D1504">
        <v>2.1800000000000002</v>
      </c>
      <c r="E1504">
        <v>2.1800000000000002</v>
      </c>
      <c r="F1504" t="s">
        <v>12</v>
      </c>
      <c r="G1504" t="s">
        <v>12</v>
      </c>
    </row>
    <row r="1505" spans="1:7" x14ac:dyDescent="0.25">
      <c r="A1505">
        <v>830822400</v>
      </c>
      <c r="B1505">
        <v>2.19</v>
      </c>
      <c r="C1505">
        <v>2.19</v>
      </c>
      <c r="D1505">
        <v>2.19</v>
      </c>
      <c r="E1505">
        <v>2.19</v>
      </c>
      <c r="F1505" t="s">
        <v>12</v>
      </c>
      <c r="G1505" t="s">
        <v>12</v>
      </c>
    </row>
    <row r="1506" spans="1:7" x14ac:dyDescent="0.25">
      <c r="A1506">
        <v>833500800</v>
      </c>
      <c r="B1506">
        <v>2.15</v>
      </c>
      <c r="C1506">
        <v>2.15</v>
      </c>
      <c r="D1506">
        <v>2.15</v>
      </c>
      <c r="E1506">
        <v>2.15</v>
      </c>
      <c r="F1506" t="s">
        <v>12</v>
      </c>
      <c r="G1506" t="s">
        <v>12</v>
      </c>
    </row>
    <row r="1507" spans="1:7" x14ac:dyDescent="0.25">
      <c r="A1507">
        <v>836092800</v>
      </c>
      <c r="B1507">
        <v>2.14</v>
      </c>
      <c r="C1507">
        <v>2.14</v>
      </c>
      <c r="D1507">
        <v>2.14</v>
      </c>
      <c r="E1507">
        <v>2.14</v>
      </c>
      <c r="F1507" t="s">
        <v>12</v>
      </c>
      <c r="G1507" t="s">
        <v>12</v>
      </c>
    </row>
    <row r="1508" spans="1:7" x14ac:dyDescent="0.25">
      <c r="A1508">
        <v>838771200</v>
      </c>
      <c r="B1508">
        <v>2.2400000000000002</v>
      </c>
      <c r="C1508">
        <v>2.2400000000000002</v>
      </c>
      <c r="D1508">
        <v>2.2400000000000002</v>
      </c>
      <c r="E1508">
        <v>2.2400000000000002</v>
      </c>
      <c r="F1508" t="s">
        <v>12</v>
      </c>
      <c r="G1508" t="s">
        <v>12</v>
      </c>
    </row>
    <row r="1509" spans="1:7" x14ac:dyDescent="0.25">
      <c r="A1509">
        <v>841449600</v>
      </c>
      <c r="B1509">
        <v>2.19</v>
      </c>
      <c r="C1509">
        <v>2.19</v>
      </c>
      <c r="D1509">
        <v>2.19</v>
      </c>
      <c r="E1509">
        <v>2.19</v>
      </c>
      <c r="F1509" t="s">
        <v>12</v>
      </c>
      <c r="G1509" t="s">
        <v>12</v>
      </c>
    </row>
    <row r="1510" spans="1:7" x14ac:dyDescent="0.25">
      <c r="A1510">
        <v>844041600</v>
      </c>
      <c r="B1510">
        <v>2.17</v>
      </c>
      <c r="C1510">
        <v>2.17</v>
      </c>
      <c r="D1510">
        <v>2.17</v>
      </c>
      <c r="E1510">
        <v>2.17</v>
      </c>
      <c r="F1510" t="s">
        <v>12</v>
      </c>
      <c r="G1510" t="s">
        <v>12</v>
      </c>
    </row>
    <row r="1511" spans="1:7" x14ac:dyDescent="0.25">
      <c r="A1511">
        <v>846720000</v>
      </c>
      <c r="B1511">
        <v>2.1</v>
      </c>
      <c r="C1511">
        <v>2.1</v>
      </c>
      <c r="D1511">
        <v>2.1</v>
      </c>
      <c r="E1511">
        <v>2.1</v>
      </c>
      <c r="F1511" t="s">
        <v>12</v>
      </c>
      <c r="G1511" t="s">
        <v>12</v>
      </c>
    </row>
    <row r="1512" spans="1:7" x14ac:dyDescent="0.25">
      <c r="A1512">
        <v>849312000</v>
      </c>
      <c r="B1512">
        <v>2.0099999999999998</v>
      </c>
      <c r="C1512">
        <v>2.0099999999999998</v>
      </c>
      <c r="D1512">
        <v>2.0099999999999998</v>
      </c>
      <c r="E1512">
        <v>2.0099999999999998</v>
      </c>
      <c r="F1512" t="s">
        <v>12</v>
      </c>
      <c r="G1512" t="s">
        <v>12</v>
      </c>
    </row>
    <row r="1513" spans="1:7" x14ac:dyDescent="0.25">
      <c r="A1513">
        <v>851990400</v>
      </c>
      <c r="B1513">
        <v>2</v>
      </c>
      <c r="C1513">
        <v>2</v>
      </c>
      <c r="D1513">
        <v>2</v>
      </c>
      <c r="E1513">
        <v>2</v>
      </c>
      <c r="F1513" t="s">
        <v>12</v>
      </c>
      <c r="G1513" t="s">
        <v>12</v>
      </c>
    </row>
    <row r="1514" spans="1:7" x14ac:dyDescent="0.25">
      <c r="A1514">
        <v>854668800</v>
      </c>
      <c r="B1514">
        <v>1.95</v>
      </c>
      <c r="C1514">
        <v>1.95</v>
      </c>
      <c r="D1514">
        <v>1.95</v>
      </c>
      <c r="E1514">
        <v>1.95</v>
      </c>
      <c r="F1514" t="s">
        <v>12</v>
      </c>
      <c r="G1514" t="s">
        <v>12</v>
      </c>
    </row>
    <row r="1515" spans="1:7" x14ac:dyDescent="0.25">
      <c r="A1515">
        <v>857088000</v>
      </c>
      <c r="B1515">
        <v>1.88</v>
      </c>
      <c r="C1515">
        <v>1.88</v>
      </c>
      <c r="D1515">
        <v>1.88</v>
      </c>
      <c r="E1515">
        <v>1.88</v>
      </c>
      <c r="F1515" t="s">
        <v>12</v>
      </c>
      <c r="G1515" t="s">
        <v>12</v>
      </c>
    </row>
    <row r="1516" spans="1:7" x14ac:dyDescent="0.25">
      <c r="A1516">
        <v>859766400</v>
      </c>
      <c r="B1516">
        <v>1.9</v>
      </c>
      <c r="C1516">
        <v>1.9</v>
      </c>
      <c r="D1516">
        <v>1.9</v>
      </c>
      <c r="E1516">
        <v>1.9</v>
      </c>
      <c r="F1516" t="s">
        <v>12</v>
      </c>
      <c r="G1516" t="s">
        <v>12</v>
      </c>
    </row>
    <row r="1517" spans="1:7" x14ac:dyDescent="0.25">
      <c r="A1517">
        <v>862358400</v>
      </c>
      <c r="B1517">
        <v>1.98</v>
      </c>
      <c r="C1517">
        <v>1.98</v>
      </c>
      <c r="D1517">
        <v>1.98</v>
      </c>
      <c r="E1517">
        <v>1.98</v>
      </c>
      <c r="F1517" t="s">
        <v>12</v>
      </c>
      <c r="G1517" t="s">
        <v>12</v>
      </c>
    </row>
    <row r="1518" spans="1:7" x14ac:dyDescent="0.25">
      <c r="A1518">
        <v>865036800</v>
      </c>
      <c r="B1518">
        <v>1.82</v>
      </c>
      <c r="C1518">
        <v>1.82</v>
      </c>
      <c r="D1518">
        <v>1.82</v>
      </c>
      <c r="E1518">
        <v>1.82</v>
      </c>
      <c r="F1518" t="s">
        <v>12</v>
      </c>
      <c r="G1518" t="s">
        <v>12</v>
      </c>
    </row>
    <row r="1519" spans="1:7" x14ac:dyDescent="0.25">
      <c r="A1519">
        <v>867628800</v>
      </c>
      <c r="B1519">
        <v>1.73</v>
      </c>
      <c r="C1519">
        <v>1.73</v>
      </c>
      <c r="D1519">
        <v>1.73</v>
      </c>
      <c r="E1519">
        <v>1.73</v>
      </c>
      <c r="F1519" t="s">
        <v>12</v>
      </c>
      <c r="G1519" t="s">
        <v>12</v>
      </c>
    </row>
    <row r="1520" spans="1:7" x14ac:dyDescent="0.25">
      <c r="A1520">
        <v>870307200</v>
      </c>
      <c r="B1520">
        <v>1.64</v>
      </c>
      <c r="C1520">
        <v>1.64</v>
      </c>
      <c r="D1520">
        <v>1.64</v>
      </c>
      <c r="E1520">
        <v>1.64</v>
      </c>
      <c r="F1520" t="s">
        <v>12</v>
      </c>
      <c r="G1520" t="s">
        <v>12</v>
      </c>
    </row>
    <row r="1521" spans="1:7" x14ac:dyDescent="0.25">
      <c r="A1521">
        <v>872985600</v>
      </c>
      <c r="B1521">
        <v>1.65</v>
      </c>
      <c r="C1521">
        <v>1.65</v>
      </c>
      <c r="D1521">
        <v>1.65</v>
      </c>
      <c r="E1521">
        <v>1.65</v>
      </c>
      <c r="F1521" t="s">
        <v>12</v>
      </c>
      <c r="G1521" t="s">
        <v>12</v>
      </c>
    </row>
    <row r="1522" spans="1:7" x14ac:dyDescent="0.25">
      <c r="A1522">
        <v>875577600</v>
      </c>
      <c r="B1522">
        <v>1.64</v>
      </c>
      <c r="C1522">
        <v>1.64</v>
      </c>
      <c r="D1522">
        <v>1.64</v>
      </c>
      <c r="E1522">
        <v>1.64</v>
      </c>
      <c r="F1522" t="s">
        <v>12</v>
      </c>
      <c r="G1522" t="s">
        <v>12</v>
      </c>
    </row>
    <row r="1523" spans="1:7" x14ac:dyDescent="0.25">
      <c r="A1523">
        <v>878256000</v>
      </c>
      <c r="B1523">
        <v>1.62</v>
      </c>
      <c r="C1523">
        <v>1.62</v>
      </c>
      <c r="D1523">
        <v>1.62</v>
      </c>
      <c r="E1523">
        <v>1.62</v>
      </c>
      <c r="F1523" t="s">
        <v>12</v>
      </c>
      <c r="G1523" t="s">
        <v>12</v>
      </c>
    </row>
    <row r="1524" spans="1:7" x14ac:dyDescent="0.25">
      <c r="A1524">
        <v>880848000</v>
      </c>
      <c r="B1524">
        <v>1.64</v>
      </c>
      <c r="C1524">
        <v>1.64</v>
      </c>
      <c r="D1524">
        <v>1.64</v>
      </c>
      <c r="E1524">
        <v>1.64</v>
      </c>
      <c r="F1524" t="s">
        <v>12</v>
      </c>
      <c r="G1524" t="s">
        <v>12</v>
      </c>
    </row>
    <row r="1525" spans="1:7" x14ac:dyDescent="0.25">
      <c r="A1525">
        <v>883526400</v>
      </c>
      <c r="B1525">
        <v>1.61</v>
      </c>
      <c r="C1525">
        <v>1.61</v>
      </c>
      <c r="D1525">
        <v>1.61</v>
      </c>
      <c r="E1525">
        <v>1.61</v>
      </c>
      <c r="F1525" t="s">
        <v>12</v>
      </c>
      <c r="G1525" t="s">
        <v>12</v>
      </c>
    </row>
    <row r="1526" spans="1:7" x14ac:dyDescent="0.25">
      <c r="A1526">
        <v>886204800</v>
      </c>
      <c r="B1526">
        <v>1.61</v>
      </c>
      <c r="C1526">
        <v>1.61</v>
      </c>
      <c r="D1526">
        <v>1.61</v>
      </c>
      <c r="E1526">
        <v>1.61</v>
      </c>
      <c r="F1526" t="s">
        <v>12</v>
      </c>
      <c r="G1526" t="s">
        <v>12</v>
      </c>
    </row>
    <row r="1527" spans="1:7" x14ac:dyDescent="0.25">
      <c r="A1527">
        <v>888624000</v>
      </c>
      <c r="B1527">
        <v>1.52</v>
      </c>
      <c r="C1527">
        <v>1.52</v>
      </c>
      <c r="D1527">
        <v>1.52</v>
      </c>
      <c r="E1527">
        <v>1.52</v>
      </c>
      <c r="F1527" t="s">
        <v>12</v>
      </c>
      <c r="G1527" t="s">
        <v>12</v>
      </c>
    </row>
    <row r="1528" spans="1:7" x14ac:dyDescent="0.25">
      <c r="A1528">
        <v>891302400</v>
      </c>
      <c r="B1528">
        <v>1.45</v>
      </c>
      <c r="C1528">
        <v>1.45</v>
      </c>
      <c r="D1528">
        <v>1.45</v>
      </c>
      <c r="E1528">
        <v>1.45</v>
      </c>
      <c r="F1528" t="s">
        <v>12</v>
      </c>
      <c r="G1528" t="s">
        <v>12</v>
      </c>
    </row>
    <row r="1529" spans="1:7" x14ac:dyDescent="0.25">
      <c r="A1529">
        <v>893894400</v>
      </c>
      <c r="B1529">
        <v>1.42</v>
      </c>
      <c r="C1529">
        <v>1.42</v>
      </c>
      <c r="D1529">
        <v>1.42</v>
      </c>
      <c r="E1529">
        <v>1.42</v>
      </c>
      <c r="F1529" t="s">
        <v>12</v>
      </c>
      <c r="G1529" t="s">
        <v>12</v>
      </c>
    </row>
    <row r="1530" spans="1:7" x14ac:dyDescent="0.25">
      <c r="A1530">
        <v>896572800</v>
      </c>
      <c r="B1530">
        <v>1.43</v>
      </c>
      <c r="C1530">
        <v>1.43</v>
      </c>
      <c r="D1530">
        <v>1.43</v>
      </c>
      <c r="E1530">
        <v>1.43</v>
      </c>
      <c r="F1530" t="s">
        <v>12</v>
      </c>
      <c r="G1530" t="s">
        <v>12</v>
      </c>
    </row>
    <row r="1531" spans="1:7" x14ac:dyDescent="0.25">
      <c r="A1531">
        <v>899164800</v>
      </c>
      <c r="B1531">
        <v>1.44</v>
      </c>
      <c r="C1531">
        <v>1.44</v>
      </c>
      <c r="D1531">
        <v>1.44</v>
      </c>
      <c r="E1531">
        <v>1.44</v>
      </c>
      <c r="F1531" t="s">
        <v>12</v>
      </c>
      <c r="G1531" t="s">
        <v>12</v>
      </c>
    </row>
    <row r="1532" spans="1:7" x14ac:dyDescent="0.25">
      <c r="A1532">
        <v>901843200</v>
      </c>
      <c r="B1532">
        <v>1.38</v>
      </c>
      <c r="C1532">
        <v>1.38</v>
      </c>
      <c r="D1532">
        <v>1.38</v>
      </c>
      <c r="E1532">
        <v>1.38</v>
      </c>
      <c r="F1532" t="s">
        <v>12</v>
      </c>
      <c r="G1532" t="s">
        <v>12</v>
      </c>
    </row>
    <row r="1533" spans="1:7" x14ac:dyDescent="0.25">
      <c r="A1533">
        <v>904521600</v>
      </c>
      <c r="B1533">
        <v>1.5</v>
      </c>
      <c r="C1533">
        <v>1.5</v>
      </c>
      <c r="D1533">
        <v>1.5</v>
      </c>
      <c r="E1533">
        <v>1.5</v>
      </c>
      <c r="F1533" t="s">
        <v>12</v>
      </c>
      <c r="G1533" t="s">
        <v>12</v>
      </c>
    </row>
    <row r="1534" spans="1:7" x14ac:dyDescent="0.25">
      <c r="A1534">
        <v>907113600</v>
      </c>
      <c r="B1534">
        <v>1.58</v>
      </c>
      <c r="C1534">
        <v>1.58</v>
      </c>
      <c r="D1534">
        <v>1.58</v>
      </c>
      <c r="E1534">
        <v>1.58</v>
      </c>
      <c r="F1534" t="s">
        <v>12</v>
      </c>
      <c r="G1534" t="s">
        <v>12</v>
      </c>
    </row>
    <row r="1535" spans="1:7" x14ac:dyDescent="0.25">
      <c r="A1535">
        <v>909792000</v>
      </c>
      <c r="B1535">
        <v>1.57</v>
      </c>
      <c r="C1535">
        <v>1.57</v>
      </c>
      <c r="D1535">
        <v>1.57</v>
      </c>
      <c r="E1535">
        <v>1.57</v>
      </c>
      <c r="F1535" t="s">
        <v>12</v>
      </c>
      <c r="G1535" t="s">
        <v>12</v>
      </c>
    </row>
    <row r="1536" spans="1:7" x14ac:dyDescent="0.25">
      <c r="A1536">
        <v>912384000</v>
      </c>
      <c r="B1536">
        <v>1.41</v>
      </c>
      <c r="C1536">
        <v>1.41</v>
      </c>
      <c r="D1536">
        <v>1.41</v>
      </c>
      <c r="E1536">
        <v>1.41</v>
      </c>
      <c r="F1536" t="s">
        <v>12</v>
      </c>
      <c r="G1536" t="s">
        <v>12</v>
      </c>
    </row>
    <row r="1537" spans="1:7" x14ac:dyDescent="0.25">
      <c r="A1537">
        <v>915062400</v>
      </c>
      <c r="B1537">
        <v>1.36</v>
      </c>
      <c r="C1537">
        <v>1.36</v>
      </c>
      <c r="D1537">
        <v>1.36</v>
      </c>
      <c r="E1537">
        <v>1.36</v>
      </c>
      <c r="F1537" t="s">
        <v>12</v>
      </c>
      <c r="G1537" t="s">
        <v>12</v>
      </c>
    </row>
    <row r="1538" spans="1:7" x14ac:dyDescent="0.25">
      <c r="A1538">
        <v>917740800</v>
      </c>
      <c r="B1538">
        <v>1.3</v>
      </c>
      <c r="C1538">
        <v>1.3</v>
      </c>
      <c r="D1538">
        <v>1.3</v>
      </c>
      <c r="E1538">
        <v>1.3</v>
      </c>
      <c r="F1538" t="s">
        <v>12</v>
      </c>
      <c r="G1538" t="s">
        <v>12</v>
      </c>
    </row>
    <row r="1539" spans="1:7" x14ac:dyDescent="0.25">
      <c r="A1539">
        <v>920160000</v>
      </c>
      <c r="B1539">
        <v>1.31</v>
      </c>
      <c r="C1539">
        <v>1.31</v>
      </c>
      <c r="D1539">
        <v>1.31</v>
      </c>
      <c r="E1539">
        <v>1.31</v>
      </c>
      <c r="F1539" t="s">
        <v>12</v>
      </c>
      <c r="G1539" t="s">
        <v>12</v>
      </c>
    </row>
    <row r="1540" spans="1:7" x14ac:dyDescent="0.25">
      <c r="A1540">
        <v>922838400</v>
      </c>
      <c r="B1540">
        <v>1.28</v>
      </c>
      <c r="C1540">
        <v>1.28</v>
      </c>
      <c r="D1540">
        <v>1.28</v>
      </c>
      <c r="E1540">
        <v>1.28</v>
      </c>
      <c r="F1540" t="s">
        <v>12</v>
      </c>
      <c r="G1540" t="s">
        <v>12</v>
      </c>
    </row>
    <row r="1541" spans="1:7" x14ac:dyDescent="0.25">
      <c r="A1541">
        <v>925430400</v>
      </c>
      <c r="B1541">
        <v>1.23</v>
      </c>
      <c r="C1541">
        <v>1.23</v>
      </c>
      <c r="D1541">
        <v>1.23</v>
      </c>
      <c r="E1541">
        <v>1.23</v>
      </c>
      <c r="F1541" t="s">
        <v>12</v>
      </c>
      <c r="G1541" t="s">
        <v>12</v>
      </c>
    </row>
    <row r="1542" spans="1:7" x14ac:dyDescent="0.25">
      <c r="A1542">
        <v>928108800</v>
      </c>
      <c r="B1542">
        <v>1.23</v>
      </c>
      <c r="C1542">
        <v>1.23</v>
      </c>
      <c r="D1542">
        <v>1.23</v>
      </c>
      <c r="E1542">
        <v>1.23</v>
      </c>
      <c r="F1542" t="s">
        <v>12</v>
      </c>
      <c r="G1542" t="s">
        <v>12</v>
      </c>
    </row>
    <row r="1543" spans="1:7" x14ac:dyDescent="0.25">
      <c r="A1543">
        <v>930700800</v>
      </c>
      <c r="B1543">
        <v>1.24</v>
      </c>
      <c r="C1543">
        <v>1.24</v>
      </c>
      <c r="D1543">
        <v>1.24</v>
      </c>
      <c r="E1543">
        <v>1.24</v>
      </c>
      <c r="F1543" t="s">
        <v>12</v>
      </c>
      <c r="G1543" t="s">
        <v>12</v>
      </c>
    </row>
    <row r="1544" spans="1:7" x14ac:dyDescent="0.25">
      <c r="A1544">
        <v>933379200</v>
      </c>
      <c r="B1544">
        <v>1.2</v>
      </c>
      <c r="C1544">
        <v>1.2</v>
      </c>
      <c r="D1544">
        <v>1.2</v>
      </c>
      <c r="E1544">
        <v>1.2</v>
      </c>
      <c r="F1544" t="s">
        <v>12</v>
      </c>
      <c r="G1544" t="s">
        <v>12</v>
      </c>
    </row>
    <row r="1545" spans="1:7" x14ac:dyDescent="0.25">
      <c r="A1545">
        <v>936057600</v>
      </c>
      <c r="B1545">
        <v>1.25</v>
      </c>
      <c r="C1545">
        <v>1.25</v>
      </c>
      <c r="D1545">
        <v>1.25</v>
      </c>
      <c r="E1545">
        <v>1.25</v>
      </c>
      <c r="F1545" t="s">
        <v>12</v>
      </c>
      <c r="G1545" t="s">
        <v>12</v>
      </c>
    </row>
    <row r="1546" spans="1:7" x14ac:dyDescent="0.25">
      <c r="A1546">
        <v>938649600</v>
      </c>
      <c r="B1546">
        <v>1.26</v>
      </c>
      <c r="C1546">
        <v>1.26</v>
      </c>
      <c r="D1546">
        <v>1.26</v>
      </c>
      <c r="E1546">
        <v>1.26</v>
      </c>
      <c r="F1546" t="s">
        <v>12</v>
      </c>
      <c r="G1546" t="s">
        <v>12</v>
      </c>
    </row>
    <row r="1547" spans="1:7" x14ac:dyDescent="0.25">
      <c r="A1547">
        <v>941328000</v>
      </c>
      <c r="B1547">
        <v>1.28</v>
      </c>
      <c r="C1547">
        <v>1.28</v>
      </c>
      <c r="D1547">
        <v>1.28</v>
      </c>
      <c r="E1547">
        <v>1.28</v>
      </c>
      <c r="F1547" t="s">
        <v>12</v>
      </c>
      <c r="G1547" t="s">
        <v>12</v>
      </c>
    </row>
    <row r="1548" spans="1:7" x14ac:dyDescent="0.25">
      <c r="A1548">
        <v>943920000</v>
      </c>
      <c r="B1548">
        <v>1.2</v>
      </c>
      <c r="C1548">
        <v>1.2</v>
      </c>
      <c r="D1548">
        <v>1.2</v>
      </c>
      <c r="E1548">
        <v>1.2</v>
      </c>
      <c r="F1548" t="s">
        <v>12</v>
      </c>
      <c r="G1548" t="s">
        <v>12</v>
      </c>
    </row>
    <row r="1549" spans="1:7" x14ac:dyDescent="0.25">
      <c r="A1549">
        <v>946598400</v>
      </c>
      <c r="B1549">
        <v>1.17</v>
      </c>
      <c r="C1549">
        <v>1.17</v>
      </c>
      <c r="D1549">
        <v>1.17</v>
      </c>
      <c r="E1549">
        <v>1.17</v>
      </c>
      <c r="F1549" t="s">
        <v>12</v>
      </c>
      <c r="G1549" t="s">
        <v>12</v>
      </c>
    </row>
    <row r="1550" spans="1:7" x14ac:dyDescent="0.25">
      <c r="A1550">
        <v>949276800</v>
      </c>
      <c r="B1550">
        <v>1.17</v>
      </c>
      <c r="C1550">
        <v>1.17</v>
      </c>
      <c r="D1550">
        <v>1.17</v>
      </c>
      <c r="E1550">
        <v>1.17</v>
      </c>
      <c r="F1550" t="s">
        <v>12</v>
      </c>
      <c r="G1550" t="s">
        <v>12</v>
      </c>
    </row>
    <row r="1551" spans="1:7" x14ac:dyDescent="0.25">
      <c r="A1551">
        <v>951782400</v>
      </c>
      <c r="B1551">
        <v>1.21</v>
      </c>
      <c r="C1551">
        <v>1.21</v>
      </c>
      <c r="D1551">
        <v>1.21</v>
      </c>
      <c r="E1551">
        <v>1.21</v>
      </c>
      <c r="F1551" t="s">
        <v>12</v>
      </c>
      <c r="G1551" t="s">
        <v>12</v>
      </c>
    </row>
    <row r="1552" spans="1:7" x14ac:dyDescent="0.25">
      <c r="A1552">
        <v>954460800</v>
      </c>
      <c r="B1552">
        <v>1.1599999999999999</v>
      </c>
      <c r="C1552">
        <v>1.1599999999999999</v>
      </c>
      <c r="D1552">
        <v>1.1599999999999999</v>
      </c>
      <c r="E1552">
        <v>1.1599999999999999</v>
      </c>
      <c r="F1552" t="s">
        <v>12</v>
      </c>
      <c r="G1552" t="s">
        <v>12</v>
      </c>
    </row>
    <row r="1553" spans="1:7" x14ac:dyDescent="0.25">
      <c r="A1553">
        <v>957052800</v>
      </c>
      <c r="B1553">
        <v>1.1499999999999999</v>
      </c>
      <c r="C1553">
        <v>1.1499999999999999</v>
      </c>
      <c r="D1553">
        <v>1.1499999999999999</v>
      </c>
      <c r="E1553">
        <v>1.1499999999999999</v>
      </c>
      <c r="F1553" t="s">
        <v>12</v>
      </c>
      <c r="G1553" t="s">
        <v>12</v>
      </c>
    </row>
    <row r="1554" spans="1:7" x14ac:dyDescent="0.25">
      <c r="A1554">
        <v>959731200</v>
      </c>
      <c r="B1554">
        <v>1.18</v>
      </c>
      <c r="C1554">
        <v>1.18</v>
      </c>
      <c r="D1554">
        <v>1.18</v>
      </c>
      <c r="E1554">
        <v>1.18</v>
      </c>
      <c r="F1554" t="s">
        <v>12</v>
      </c>
      <c r="G1554" t="s">
        <v>12</v>
      </c>
    </row>
    <row r="1555" spans="1:7" x14ac:dyDescent="0.25">
      <c r="A1555">
        <v>962323200</v>
      </c>
      <c r="B1555">
        <v>1.1399999999999999</v>
      </c>
      <c r="C1555">
        <v>1.1399999999999999</v>
      </c>
      <c r="D1555">
        <v>1.1399999999999999</v>
      </c>
      <c r="E1555">
        <v>1.1399999999999999</v>
      </c>
      <c r="F1555" t="s">
        <v>12</v>
      </c>
      <c r="G1555" t="s">
        <v>12</v>
      </c>
    </row>
    <row r="1556" spans="1:7" x14ac:dyDescent="0.25">
      <c r="A1556">
        <v>965001600</v>
      </c>
      <c r="B1556">
        <v>1.1299999999999999</v>
      </c>
      <c r="C1556">
        <v>1.1299999999999999</v>
      </c>
      <c r="D1556">
        <v>1.1299999999999999</v>
      </c>
      <c r="E1556">
        <v>1.1299999999999999</v>
      </c>
      <c r="F1556" t="s">
        <v>12</v>
      </c>
      <c r="G1556" t="s">
        <v>12</v>
      </c>
    </row>
    <row r="1557" spans="1:7" x14ac:dyDescent="0.25">
      <c r="A1557">
        <v>967680000</v>
      </c>
      <c r="B1557">
        <v>1.1100000000000001</v>
      </c>
      <c r="C1557">
        <v>1.1100000000000001</v>
      </c>
      <c r="D1557">
        <v>1.1100000000000001</v>
      </c>
      <c r="E1557">
        <v>1.1100000000000001</v>
      </c>
      <c r="F1557" t="s">
        <v>12</v>
      </c>
      <c r="G1557" t="s">
        <v>12</v>
      </c>
    </row>
    <row r="1558" spans="1:7" x14ac:dyDescent="0.25">
      <c r="A1558">
        <v>970272000</v>
      </c>
      <c r="B1558">
        <v>1.1100000000000001</v>
      </c>
      <c r="C1558">
        <v>1.1100000000000001</v>
      </c>
      <c r="D1558">
        <v>1.1100000000000001</v>
      </c>
      <c r="E1558">
        <v>1.1100000000000001</v>
      </c>
      <c r="F1558" t="s">
        <v>12</v>
      </c>
      <c r="G1558" t="s">
        <v>12</v>
      </c>
    </row>
    <row r="1559" spans="1:7" x14ac:dyDescent="0.25">
      <c r="A1559">
        <v>972950400</v>
      </c>
      <c r="B1559">
        <v>1.17</v>
      </c>
      <c r="C1559">
        <v>1.17</v>
      </c>
      <c r="D1559">
        <v>1.17</v>
      </c>
      <c r="E1559">
        <v>1.17</v>
      </c>
      <c r="F1559" t="s">
        <v>12</v>
      </c>
      <c r="G1559" t="s">
        <v>12</v>
      </c>
    </row>
    <row r="1560" spans="1:7" x14ac:dyDescent="0.25">
      <c r="A1560">
        <v>975542400</v>
      </c>
      <c r="B1560">
        <v>1.18</v>
      </c>
      <c r="C1560">
        <v>1.18</v>
      </c>
      <c r="D1560">
        <v>1.18</v>
      </c>
      <c r="E1560">
        <v>1.18</v>
      </c>
      <c r="F1560" t="s">
        <v>12</v>
      </c>
      <c r="G1560" t="s">
        <v>12</v>
      </c>
    </row>
    <row r="1561" spans="1:7" x14ac:dyDescent="0.25">
      <c r="A1561">
        <v>978220800</v>
      </c>
      <c r="B1561">
        <v>1.22</v>
      </c>
      <c r="C1561">
        <v>1.22</v>
      </c>
      <c r="D1561">
        <v>1.22</v>
      </c>
      <c r="E1561">
        <v>1.22</v>
      </c>
      <c r="F1561" t="s">
        <v>12</v>
      </c>
      <c r="G1561" t="s">
        <v>12</v>
      </c>
    </row>
    <row r="1562" spans="1:7" x14ac:dyDescent="0.25">
      <c r="A1562">
        <v>980899200</v>
      </c>
      <c r="B1562">
        <v>1.21</v>
      </c>
      <c r="C1562">
        <v>1.21</v>
      </c>
      <c r="D1562">
        <v>1.21</v>
      </c>
      <c r="E1562">
        <v>1.21</v>
      </c>
      <c r="F1562" t="s">
        <v>12</v>
      </c>
      <c r="G1562" t="s">
        <v>12</v>
      </c>
    </row>
    <row r="1563" spans="1:7" x14ac:dyDescent="0.25">
      <c r="A1563">
        <v>983318400</v>
      </c>
      <c r="B1563">
        <v>1.23</v>
      </c>
      <c r="C1563">
        <v>1.23</v>
      </c>
      <c r="D1563">
        <v>1.23</v>
      </c>
      <c r="E1563">
        <v>1.23</v>
      </c>
      <c r="F1563" t="s">
        <v>12</v>
      </c>
      <c r="G1563" t="s">
        <v>12</v>
      </c>
    </row>
    <row r="1564" spans="1:7" x14ac:dyDescent="0.25">
      <c r="A1564">
        <v>985996800</v>
      </c>
      <c r="B1564">
        <v>1.35</v>
      </c>
      <c r="C1564">
        <v>1.35</v>
      </c>
      <c r="D1564">
        <v>1.35</v>
      </c>
      <c r="E1564">
        <v>1.35</v>
      </c>
      <c r="F1564" t="s">
        <v>12</v>
      </c>
      <c r="G1564" t="s">
        <v>12</v>
      </c>
    </row>
    <row r="1565" spans="1:7" x14ac:dyDescent="0.25">
      <c r="A1565">
        <v>988588800</v>
      </c>
      <c r="B1565">
        <v>1.33</v>
      </c>
      <c r="C1565">
        <v>1.33</v>
      </c>
      <c r="D1565">
        <v>1.33</v>
      </c>
      <c r="E1565">
        <v>1.33</v>
      </c>
      <c r="F1565" t="s">
        <v>12</v>
      </c>
      <c r="G1565" t="s">
        <v>12</v>
      </c>
    </row>
    <row r="1566" spans="1:7" x14ac:dyDescent="0.25">
      <c r="A1566">
        <v>991267200</v>
      </c>
      <c r="B1566">
        <v>1.24</v>
      </c>
      <c r="C1566">
        <v>1.24</v>
      </c>
      <c r="D1566">
        <v>1.24</v>
      </c>
      <c r="E1566">
        <v>1.24</v>
      </c>
      <c r="F1566" t="s">
        <v>12</v>
      </c>
      <c r="G1566" t="s">
        <v>12</v>
      </c>
    </row>
    <row r="1567" spans="1:7" x14ac:dyDescent="0.25">
      <c r="A1567">
        <v>993859200</v>
      </c>
      <c r="B1567">
        <v>1.27</v>
      </c>
      <c r="C1567">
        <v>1.27</v>
      </c>
      <c r="D1567">
        <v>1.27</v>
      </c>
      <c r="E1567">
        <v>1.27</v>
      </c>
      <c r="F1567" t="s">
        <v>12</v>
      </c>
      <c r="G1567" t="s">
        <v>12</v>
      </c>
    </row>
    <row r="1568" spans="1:7" x14ac:dyDescent="0.25">
      <c r="A1568">
        <v>996537600</v>
      </c>
      <c r="B1568">
        <v>1.3</v>
      </c>
      <c r="C1568">
        <v>1.3</v>
      </c>
      <c r="D1568">
        <v>1.3</v>
      </c>
      <c r="E1568">
        <v>1.3</v>
      </c>
      <c r="F1568" t="s">
        <v>12</v>
      </c>
      <c r="G1568" t="s">
        <v>12</v>
      </c>
    </row>
    <row r="1569" spans="1:7" x14ac:dyDescent="0.25">
      <c r="A1569">
        <v>999216000</v>
      </c>
      <c r="B1569">
        <v>1.33</v>
      </c>
      <c r="C1569">
        <v>1.33</v>
      </c>
      <c r="D1569">
        <v>1.33</v>
      </c>
      <c r="E1569">
        <v>1.33</v>
      </c>
      <c r="F1569" t="s">
        <v>12</v>
      </c>
      <c r="G1569" t="s">
        <v>12</v>
      </c>
    </row>
    <row r="1570" spans="1:7" x14ac:dyDescent="0.25">
      <c r="A1570">
        <v>1001808000</v>
      </c>
      <c r="B1570">
        <v>1.51</v>
      </c>
      <c r="C1570">
        <v>1.51</v>
      </c>
      <c r="D1570">
        <v>1.51</v>
      </c>
      <c r="E1570">
        <v>1.51</v>
      </c>
      <c r="F1570" t="s">
        <v>12</v>
      </c>
      <c r="G1570" t="s">
        <v>12</v>
      </c>
    </row>
    <row r="1571" spans="1:7" x14ac:dyDescent="0.25">
      <c r="A1571">
        <v>1004486400</v>
      </c>
      <c r="B1571">
        <v>1.46</v>
      </c>
      <c r="C1571">
        <v>1.46</v>
      </c>
      <c r="D1571">
        <v>1.46</v>
      </c>
      <c r="E1571">
        <v>1.46</v>
      </c>
      <c r="F1571" t="s">
        <v>12</v>
      </c>
      <c r="G1571" t="s">
        <v>12</v>
      </c>
    </row>
    <row r="1572" spans="1:7" x14ac:dyDescent="0.25">
      <c r="A1572">
        <v>1007078400</v>
      </c>
      <c r="B1572">
        <v>1.39</v>
      </c>
      <c r="C1572">
        <v>1.39</v>
      </c>
      <c r="D1572">
        <v>1.39</v>
      </c>
      <c r="E1572">
        <v>1.39</v>
      </c>
      <c r="F1572" t="s">
        <v>12</v>
      </c>
      <c r="G1572" t="s">
        <v>12</v>
      </c>
    </row>
    <row r="1573" spans="1:7" x14ac:dyDescent="0.25">
      <c r="A1573">
        <v>1009756800</v>
      </c>
      <c r="B1573">
        <v>1.37</v>
      </c>
      <c r="C1573">
        <v>1.37</v>
      </c>
      <c r="D1573">
        <v>1.37</v>
      </c>
      <c r="E1573">
        <v>1.37</v>
      </c>
      <c r="F1573" t="s">
        <v>12</v>
      </c>
      <c r="G1573" t="s">
        <v>12</v>
      </c>
    </row>
    <row r="1574" spans="1:7" x14ac:dyDescent="0.25">
      <c r="A1574">
        <v>1012435200</v>
      </c>
      <c r="B1574">
        <v>1.38</v>
      </c>
      <c r="C1574">
        <v>1.38</v>
      </c>
      <c r="D1574">
        <v>1.38</v>
      </c>
      <c r="E1574">
        <v>1.38</v>
      </c>
      <c r="F1574" t="s">
        <v>12</v>
      </c>
      <c r="G1574" t="s">
        <v>12</v>
      </c>
    </row>
    <row r="1575" spans="1:7" x14ac:dyDescent="0.25">
      <c r="A1575">
        <v>1014854400</v>
      </c>
      <c r="B1575">
        <v>1.43</v>
      </c>
      <c r="C1575">
        <v>1.43</v>
      </c>
      <c r="D1575">
        <v>1.43</v>
      </c>
      <c r="E1575">
        <v>1.43</v>
      </c>
      <c r="F1575" t="s">
        <v>12</v>
      </c>
      <c r="G1575" t="s">
        <v>12</v>
      </c>
    </row>
    <row r="1576" spans="1:7" x14ac:dyDescent="0.25">
      <c r="A1576">
        <v>1017532800</v>
      </c>
      <c r="B1576">
        <v>1.36</v>
      </c>
      <c r="C1576">
        <v>1.36</v>
      </c>
      <c r="D1576">
        <v>1.36</v>
      </c>
      <c r="E1576">
        <v>1.36</v>
      </c>
      <c r="F1576" t="s">
        <v>12</v>
      </c>
      <c r="G1576" t="s">
        <v>12</v>
      </c>
    </row>
    <row r="1577" spans="1:7" x14ac:dyDescent="0.25">
      <c r="A1577">
        <v>1020124800</v>
      </c>
      <c r="B1577">
        <v>1.42</v>
      </c>
      <c r="C1577">
        <v>1.42</v>
      </c>
      <c r="D1577">
        <v>1.42</v>
      </c>
      <c r="E1577">
        <v>1.42</v>
      </c>
      <c r="F1577" t="s">
        <v>12</v>
      </c>
      <c r="G1577" t="s">
        <v>12</v>
      </c>
    </row>
    <row r="1578" spans="1:7" x14ac:dyDescent="0.25">
      <c r="A1578">
        <v>1022803200</v>
      </c>
      <c r="B1578">
        <v>1.48</v>
      </c>
      <c r="C1578">
        <v>1.48</v>
      </c>
      <c r="D1578">
        <v>1.48</v>
      </c>
      <c r="E1578">
        <v>1.48</v>
      </c>
      <c r="F1578" t="s">
        <v>12</v>
      </c>
      <c r="G1578" t="s">
        <v>12</v>
      </c>
    </row>
    <row r="1579" spans="1:7" x14ac:dyDescent="0.25">
      <c r="A1579">
        <v>1025395200</v>
      </c>
      <c r="B1579">
        <v>1.58</v>
      </c>
      <c r="C1579">
        <v>1.58</v>
      </c>
      <c r="D1579">
        <v>1.58</v>
      </c>
      <c r="E1579">
        <v>1.58</v>
      </c>
      <c r="F1579" t="s">
        <v>12</v>
      </c>
      <c r="G1579" t="s">
        <v>12</v>
      </c>
    </row>
    <row r="1580" spans="1:7" x14ac:dyDescent="0.25">
      <c r="A1580">
        <v>1028073600</v>
      </c>
      <c r="B1580">
        <v>1.77</v>
      </c>
      <c r="C1580">
        <v>1.77</v>
      </c>
      <c r="D1580">
        <v>1.77</v>
      </c>
      <c r="E1580">
        <v>1.77</v>
      </c>
      <c r="F1580" t="s">
        <v>12</v>
      </c>
      <c r="G1580" t="s">
        <v>12</v>
      </c>
    </row>
    <row r="1581" spans="1:7" x14ac:dyDescent="0.25">
      <c r="A1581">
        <v>1030752000</v>
      </c>
      <c r="B1581">
        <v>1.74</v>
      </c>
      <c r="C1581">
        <v>1.74</v>
      </c>
      <c r="D1581">
        <v>1.74</v>
      </c>
      <c r="E1581">
        <v>1.74</v>
      </c>
      <c r="F1581" t="s">
        <v>12</v>
      </c>
      <c r="G1581" t="s">
        <v>12</v>
      </c>
    </row>
    <row r="1582" spans="1:7" x14ac:dyDescent="0.25">
      <c r="A1582">
        <v>1033344000</v>
      </c>
      <c r="B1582">
        <v>1.82</v>
      </c>
      <c r="C1582">
        <v>1.82</v>
      </c>
      <c r="D1582">
        <v>1.82</v>
      </c>
      <c r="E1582">
        <v>1.82</v>
      </c>
      <c r="F1582" t="s">
        <v>12</v>
      </c>
      <c r="G1582" t="s">
        <v>12</v>
      </c>
    </row>
    <row r="1583" spans="1:7" x14ac:dyDescent="0.25">
      <c r="A1583">
        <v>1036022400</v>
      </c>
      <c r="B1583">
        <v>1.86</v>
      </c>
      <c r="C1583">
        <v>1.86</v>
      </c>
      <c r="D1583">
        <v>1.86</v>
      </c>
      <c r="E1583">
        <v>1.86</v>
      </c>
      <c r="F1583" t="s">
        <v>12</v>
      </c>
      <c r="G1583" t="s">
        <v>12</v>
      </c>
    </row>
    <row r="1584" spans="1:7" x14ac:dyDescent="0.25">
      <c r="A1584">
        <v>1038614400</v>
      </c>
      <c r="B1584">
        <v>1.76</v>
      </c>
      <c r="C1584">
        <v>1.76</v>
      </c>
      <c r="D1584">
        <v>1.76</v>
      </c>
      <c r="E1584">
        <v>1.76</v>
      </c>
      <c r="F1584" t="s">
        <v>12</v>
      </c>
      <c r="G1584" t="s">
        <v>12</v>
      </c>
    </row>
    <row r="1585" spans="1:7" x14ac:dyDescent="0.25">
      <c r="A1585">
        <v>1041292800</v>
      </c>
      <c r="B1585">
        <v>1.79</v>
      </c>
      <c r="C1585">
        <v>1.79</v>
      </c>
      <c r="D1585">
        <v>1.79</v>
      </c>
      <c r="E1585">
        <v>1.79</v>
      </c>
      <c r="F1585" t="s">
        <v>12</v>
      </c>
      <c r="G1585" t="s">
        <v>12</v>
      </c>
    </row>
    <row r="1586" spans="1:7" x14ac:dyDescent="0.25">
      <c r="A1586">
        <v>1043971200</v>
      </c>
      <c r="B1586">
        <v>1.8</v>
      </c>
      <c r="C1586">
        <v>1.8</v>
      </c>
      <c r="D1586">
        <v>1.8</v>
      </c>
      <c r="E1586">
        <v>1.8</v>
      </c>
      <c r="F1586" t="s">
        <v>12</v>
      </c>
      <c r="G1586" t="s">
        <v>12</v>
      </c>
    </row>
    <row r="1587" spans="1:7" x14ac:dyDescent="0.25">
      <c r="A1587">
        <v>1046390400</v>
      </c>
      <c r="B1587">
        <v>1.93</v>
      </c>
      <c r="C1587">
        <v>1.93</v>
      </c>
      <c r="D1587">
        <v>1.93</v>
      </c>
      <c r="E1587">
        <v>1.93</v>
      </c>
      <c r="F1587" t="s">
        <v>12</v>
      </c>
      <c r="G1587" t="s">
        <v>12</v>
      </c>
    </row>
    <row r="1588" spans="1:7" x14ac:dyDescent="0.25">
      <c r="A1588">
        <v>1049068800</v>
      </c>
      <c r="B1588">
        <v>1.92</v>
      </c>
      <c r="C1588">
        <v>1.92</v>
      </c>
      <c r="D1588">
        <v>1.92</v>
      </c>
      <c r="E1588">
        <v>1.92</v>
      </c>
      <c r="F1588" t="s">
        <v>12</v>
      </c>
      <c r="G1588" t="s">
        <v>12</v>
      </c>
    </row>
    <row r="1589" spans="1:7" x14ac:dyDescent="0.25">
      <c r="A1589">
        <v>1051660800</v>
      </c>
      <c r="B1589">
        <v>1.82</v>
      </c>
      <c r="C1589">
        <v>1.82</v>
      </c>
      <c r="D1589">
        <v>1.82</v>
      </c>
      <c r="E1589">
        <v>1.82</v>
      </c>
      <c r="F1589" t="s">
        <v>12</v>
      </c>
      <c r="G1589" t="s">
        <v>12</v>
      </c>
    </row>
    <row r="1590" spans="1:7" x14ac:dyDescent="0.25">
      <c r="A1590">
        <v>1054339200</v>
      </c>
      <c r="B1590">
        <v>1.73</v>
      </c>
      <c r="C1590">
        <v>1.73</v>
      </c>
      <c r="D1590">
        <v>1.73</v>
      </c>
      <c r="E1590">
        <v>1.73</v>
      </c>
      <c r="F1590" t="s">
        <v>12</v>
      </c>
      <c r="G1590" t="s">
        <v>12</v>
      </c>
    </row>
    <row r="1591" spans="1:7" x14ac:dyDescent="0.25">
      <c r="A1591">
        <v>1056931200</v>
      </c>
      <c r="B1591">
        <v>1.64</v>
      </c>
      <c r="C1591">
        <v>1.64</v>
      </c>
      <c r="D1591">
        <v>1.64</v>
      </c>
      <c r="E1591">
        <v>1.64</v>
      </c>
      <c r="F1591" t="s">
        <v>12</v>
      </c>
      <c r="G1591" t="s">
        <v>12</v>
      </c>
    </row>
    <row r="1592" spans="1:7" x14ac:dyDescent="0.25">
      <c r="A1592">
        <v>1059609600</v>
      </c>
      <c r="B1592">
        <v>1.64</v>
      </c>
      <c r="C1592">
        <v>1.64</v>
      </c>
      <c r="D1592">
        <v>1.64</v>
      </c>
      <c r="E1592">
        <v>1.64</v>
      </c>
      <c r="F1592" t="s">
        <v>12</v>
      </c>
      <c r="G1592" t="s">
        <v>12</v>
      </c>
    </row>
    <row r="1593" spans="1:7" x14ac:dyDescent="0.25">
      <c r="A1593">
        <v>1062288000</v>
      </c>
      <c r="B1593">
        <v>1.66</v>
      </c>
      <c r="C1593">
        <v>1.66</v>
      </c>
      <c r="D1593">
        <v>1.66</v>
      </c>
      <c r="E1593">
        <v>1.66</v>
      </c>
      <c r="F1593" t="s">
        <v>12</v>
      </c>
      <c r="G1593" t="s">
        <v>12</v>
      </c>
    </row>
    <row r="1594" spans="1:7" x14ac:dyDescent="0.25">
      <c r="A1594">
        <v>1064880000</v>
      </c>
      <c r="B1594">
        <v>1.63</v>
      </c>
      <c r="C1594">
        <v>1.63</v>
      </c>
      <c r="D1594">
        <v>1.63</v>
      </c>
      <c r="E1594">
        <v>1.63</v>
      </c>
      <c r="F1594" t="s">
        <v>12</v>
      </c>
      <c r="G1594" t="s">
        <v>12</v>
      </c>
    </row>
    <row r="1595" spans="1:7" x14ac:dyDescent="0.25">
      <c r="A1595">
        <v>1067558400</v>
      </c>
      <c r="B1595">
        <v>1.62</v>
      </c>
      <c r="C1595">
        <v>1.62</v>
      </c>
      <c r="D1595">
        <v>1.62</v>
      </c>
      <c r="E1595">
        <v>1.62</v>
      </c>
      <c r="F1595" t="s">
        <v>12</v>
      </c>
      <c r="G1595" t="s">
        <v>12</v>
      </c>
    </row>
    <row r="1596" spans="1:7" x14ac:dyDescent="0.25">
      <c r="A1596">
        <v>1070150400</v>
      </c>
      <c r="B1596">
        <v>1.63</v>
      </c>
      <c r="C1596">
        <v>1.63</v>
      </c>
      <c r="D1596">
        <v>1.63</v>
      </c>
      <c r="E1596">
        <v>1.63</v>
      </c>
      <c r="F1596" t="s">
        <v>12</v>
      </c>
      <c r="G1596" t="s">
        <v>12</v>
      </c>
    </row>
    <row r="1597" spans="1:7" x14ac:dyDescent="0.25">
      <c r="A1597">
        <v>1072828800</v>
      </c>
      <c r="B1597">
        <v>1.61</v>
      </c>
      <c r="C1597">
        <v>1.61</v>
      </c>
      <c r="D1597">
        <v>1.61</v>
      </c>
      <c r="E1597">
        <v>1.61</v>
      </c>
      <c r="F1597" t="s">
        <v>12</v>
      </c>
      <c r="G1597" t="s">
        <v>12</v>
      </c>
    </row>
    <row r="1598" spans="1:7" x14ac:dyDescent="0.25">
      <c r="A1598">
        <v>1075507200</v>
      </c>
      <c r="B1598">
        <v>1.55</v>
      </c>
      <c r="C1598">
        <v>1.55</v>
      </c>
      <c r="D1598">
        <v>1.55</v>
      </c>
      <c r="E1598">
        <v>1.55</v>
      </c>
      <c r="F1598" t="s">
        <v>12</v>
      </c>
      <c r="G1598" t="s">
        <v>12</v>
      </c>
    </row>
    <row r="1599" spans="1:7" x14ac:dyDescent="0.25">
      <c r="A1599">
        <v>1078012800</v>
      </c>
      <c r="B1599">
        <v>1.56</v>
      </c>
      <c r="C1599">
        <v>1.56</v>
      </c>
      <c r="D1599">
        <v>1.56</v>
      </c>
      <c r="E1599">
        <v>1.56</v>
      </c>
      <c r="F1599" t="s">
        <v>12</v>
      </c>
      <c r="G1599" t="s">
        <v>12</v>
      </c>
    </row>
    <row r="1600" spans="1:7" x14ac:dyDescent="0.25">
      <c r="A1600">
        <v>1080691200</v>
      </c>
      <c r="B1600">
        <v>1.6</v>
      </c>
      <c r="C1600">
        <v>1.6</v>
      </c>
      <c r="D1600">
        <v>1.6</v>
      </c>
      <c r="E1600">
        <v>1.6</v>
      </c>
      <c r="F1600" t="s">
        <v>12</v>
      </c>
      <c r="G1600" t="s">
        <v>12</v>
      </c>
    </row>
    <row r="1601" spans="1:7" x14ac:dyDescent="0.25">
      <c r="A1601">
        <v>1083283200</v>
      </c>
      <c r="B1601">
        <v>1.61</v>
      </c>
      <c r="C1601">
        <v>1.61</v>
      </c>
      <c r="D1601">
        <v>1.61</v>
      </c>
      <c r="E1601">
        <v>1.61</v>
      </c>
      <c r="F1601" t="s">
        <v>12</v>
      </c>
      <c r="G1601" t="s">
        <v>12</v>
      </c>
    </row>
    <row r="1602" spans="1:7" x14ac:dyDescent="0.25">
      <c r="A1602">
        <v>1085961600</v>
      </c>
      <c r="B1602">
        <v>1.67</v>
      </c>
      <c r="C1602">
        <v>1.67</v>
      </c>
      <c r="D1602">
        <v>1.67</v>
      </c>
      <c r="E1602">
        <v>1.67</v>
      </c>
      <c r="F1602" t="s">
        <v>12</v>
      </c>
      <c r="G1602" t="s">
        <v>12</v>
      </c>
    </row>
    <row r="1603" spans="1:7" x14ac:dyDescent="0.25">
      <c r="A1603">
        <v>1088553600</v>
      </c>
      <c r="B1603">
        <v>1.64</v>
      </c>
      <c r="C1603">
        <v>1.64</v>
      </c>
      <c r="D1603">
        <v>1.64</v>
      </c>
      <c r="E1603">
        <v>1.64</v>
      </c>
      <c r="F1603" t="s">
        <v>12</v>
      </c>
      <c r="G1603" t="s">
        <v>12</v>
      </c>
    </row>
    <row r="1604" spans="1:7" x14ac:dyDescent="0.25">
      <c r="A1604">
        <v>1091232000</v>
      </c>
      <c r="B1604">
        <v>1.7</v>
      </c>
      <c r="C1604">
        <v>1.7</v>
      </c>
      <c r="D1604">
        <v>1.7</v>
      </c>
      <c r="E1604">
        <v>1.7</v>
      </c>
      <c r="F1604" t="s">
        <v>12</v>
      </c>
      <c r="G1604" t="s">
        <v>12</v>
      </c>
    </row>
    <row r="1605" spans="1:7" x14ac:dyDescent="0.25">
      <c r="A1605">
        <v>1093910400</v>
      </c>
      <c r="B1605">
        <v>1.74</v>
      </c>
      <c r="C1605">
        <v>1.74</v>
      </c>
      <c r="D1605">
        <v>1.74</v>
      </c>
      <c r="E1605">
        <v>1.74</v>
      </c>
      <c r="F1605" t="s">
        <v>12</v>
      </c>
      <c r="G1605" t="s">
        <v>12</v>
      </c>
    </row>
    <row r="1606" spans="1:7" x14ac:dyDescent="0.25">
      <c r="A1606">
        <v>1096502400</v>
      </c>
      <c r="B1606">
        <v>1.71</v>
      </c>
      <c r="C1606">
        <v>1.71</v>
      </c>
      <c r="D1606">
        <v>1.71</v>
      </c>
      <c r="E1606">
        <v>1.71</v>
      </c>
      <c r="F1606" t="s">
        <v>12</v>
      </c>
      <c r="G1606" t="s">
        <v>12</v>
      </c>
    </row>
    <row r="1607" spans="1:7" x14ac:dyDescent="0.25">
      <c r="A1607">
        <v>1099180800</v>
      </c>
      <c r="B1607">
        <v>1.72</v>
      </c>
      <c r="C1607">
        <v>1.72</v>
      </c>
      <c r="D1607">
        <v>1.72</v>
      </c>
      <c r="E1607">
        <v>1.72</v>
      </c>
      <c r="F1607" t="s">
        <v>12</v>
      </c>
      <c r="G1607" t="s">
        <v>12</v>
      </c>
    </row>
    <row r="1608" spans="1:7" x14ac:dyDescent="0.25">
      <c r="A1608">
        <v>1101772800</v>
      </c>
      <c r="B1608">
        <v>1.66</v>
      </c>
      <c r="C1608">
        <v>1.66</v>
      </c>
      <c r="D1608">
        <v>1.66</v>
      </c>
      <c r="E1608">
        <v>1.66</v>
      </c>
      <c r="F1608" t="s">
        <v>12</v>
      </c>
      <c r="G1608" t="s">
        <v>12</v>
      </c>
    </row>
    <row r="1609" spans="1:7" x14ac:dyDescent="0.25">
      <c r="A1609">
        <v>1104451200</v>
      </c>
      <c r="B1609">
        <v>1.62</v>
      </c>
      <c r="C1609">
        <v>1.62</v>
      </c>
      <c r="D1609">
        <v>1.62</v>
      </c>
      <c r="E1609">
        <v>1.62</v>
      </c>
      <c r="F1609" t="s">
        <v>12</v>
      </c>
      <c r="G1609" t="s">
        <v>12</v>
      </c>
    </row>
    <row r="1610" spans="1:7" x14ac:dyDescent="0.25">
      <c r="A1610">
        <v>1107129600</v>
      </c>
      <c r="B1610">
        <v>1.67</v>
      </c>
      <c r="C1610">
        <v>1.67</v>
      </c>
      <c r="D1610">
        <v>1.67</v>
      </c>
      <c r="E1610">
        <v>1.67</v>
      </c>
      <c r="F1610" t="s">
        <v>12</v>
      </c>
      <c r="G1610" t="s">
        <v>12</v>
      </c>
    </row>
    <row r="1611" spans="1:7" x14ac:dyDescent="0.25">
      <c r="A1611">
        <v>1109548800</v>
      </c>
      <c r="B1611">
        <v>1.66</v>
      </c>
      <c r="C1611">
        <v>1.66</v>
      </c>
      <c r="D1611">
        <v>1.66</v>
      </c>
      <c r="E1611">
        <v>1.66</v>
      </c>
      <c r="F1611" t="s">
        <v>12</v>
      </c>
      <c r="G1611" t="s">
        <v>12</v>
      </c>
    </row>
    <row r="1612" spans="1:7" x14ac:dyDescent="0.25">
      <c r="A1612">
        <v>1112227200</v>
      </c>
      <c r="B1612">
        <v>1.69</v>
      </c>
      <c r="C1612">
        <v>1.69</v>
      </c>
      <c r="D1612">
        <v>1.69</v>
      </c>
      <c r="E1612">
        <v>1.69</v>
      </c>
      <c r="F1612" t="s">
        <v>12</v>
      </c>
      <c r="G1612" t="s">
        <v>12</v>
      </c>
    </row>
    <row r="1613" spans="1:7" x14ac:dyDescent="0.25">
      <c r="A1613">
        <v>1114819200</v>
      </c>
      <c r="B1613">
        <v>1.76</v>
      </c>
      <c r="C1613">
        <v>1.76</v>
      </c>
      <c r="D1613">
        <v>1.76</v>
      </c>
      <c r="E1613">
        <v>1.76</v>
      </c>
      <c r="F1613" t="s">
        <v>12</v>
      </c>
      <c r="G1613" t="s">
        <v>12</v>
      </c>
    </row>
    <row r="1614" spans="1:7" x14ac:dyDescent="0.25">
      <c r="A1614">
        <v>1117497600</v>
      </c>
      <c r="B1614">
        <v>1.76</v>
      </c>
      <c r="C1614">
        <v>1.76</v>
      </c>
      <c r="D1614">
        <v>1.76</v>
      </c>
      <c r="E1614">
        <v>1.76</v>
      </c>
      <c r="F1614" t="s">
        <v>12</v>
      </c>
      <c r="G1614" t="s">
        <v>12</v>
      </c>
    </row>
    <row r="1615" spans="1:7" x14ac:dyDescent="0.25">
      <c r="A1615">
        <v>1120089600</v>
      </c>
      <c r="B1615">
        <v>1.74</v>
      </c>
      <c r="C1615">
        <v>1.74</v>
      </c>
      <c r="D1615">
        <v>1.74</v>
      </c>
      <c r="E1615">
        <v>1.74</v>
      </c>
      <c r="F1615" t="s">
        <v>12</v>
      </c>
      <c r="G1615" t="s">
        <v>12</v>
      </c>
    </row>
    <row r="1616" spans="1:7" x14ac:dyDescent="0.25">
      <c r="A1616">
        <v>1122768000</v>
      </c>
      <c r="B1616">
        <v>1.73</v>
      </c>
      <c r="C1616">
        <v>1.73</v>
      </c>
      <c r="D1616">
        <v>1.73</v>
      </c>
      <c r="E1616">
        <v>1.73</v>
      </c>
      <c r="F1616" t="s">
        <v>12</v>
      </c>
      <c r="G1616" t="s">
        <v>12</v>
      </c>
    </row>
    <row r="1617" spans="1:7" x14ac:dyDescent="0.25">
      <c r="A1617">
        <v>1125446400</v>
      </c>
      <c r="B1617">
        <v>1.74</v>
      </c>
      <c r="C1617">
        <v>1.74</v>
      </c>
      <c r="D1617">
        <v>1.74</v>
      </c>
      <c r="E1617">
        <v>1.74</v>
      </c>
      <c r="F1617" t="s">
        <v>12</v>
      </c>
      <c r="G1617" t="s">
        <v>12</v>
      </c>
    </row>
    <row r="1618" spans="1:7" x14ac:dyDescent="0.25">
      <c r="A1618">
        <v>1128038400</v>
      </c>
      <c r="B1618">
        <v>1.75</v>
      </c>
      <c r="C1618">
        <v>1.75</v>
      </c>
      <c r="D1618">
        <v>1.75</v>
      </c>
      <c r="E1618">
        <v>1.75</v>
      </c>
      <c r="F1618" t="s">
        <v>12</v>
      </c>
      <c r="G1618" t="s">
        <v>12</v>
      </c>
    </row>
    <row r="1619" spans="1:7" x14ac:dyDescent="0.25">
      <c r="A1619">
        <v>1130716800</v>
      </c>
      <c r="B1619">
        <v>1.82</v>
      </c>
      <c r="C1619">
        <v>1.82</v>
      </c>
      <c r="D1619">
        <v>1.82</v>
      </c>
      <c r="E1619">
        <v>1.82</v>
      </c>
      <c r="F1619" t="s">
        <v>12</v>
      </c>
      <c r="G1619" t="s">
        <v>12</v>
      </c>
    </row>
    <row r="1620" spans="1:7" x14ac:dyDescent="0.25">
      <c r="A1620">
        <v>1133308800</v>
      </c>
      <c r="B1620">
        <v>1.78</v>
      </c>
      <c r="C1620">
        <v>1.78</v>
      </c>
      <c r="D1620">
        <v>1.78</v>
      </c>
      <c r="E1620">
        <v>1.78</v>
      </c>
      <c r="F1620" t="s">
        <v>12</v>
      </c>
      <c r="G1620" t="s">
        <v>12</v>
      </c>
    </row>
    <row r="1621" spans="1:7" x14ac:dyDescent="0.25">
      <c r="A1621">
        <v>1135987200</v>
      </c>
      <c r="B1621">
        <v>1.76</v>
      </c>
      <c r="C1621">
        <v>1.76</v>
      </c>
      <c r="D1621">
        <v>1.76</v>
      </c>
      <c r="E1621">
        <v>1.76</v>
      </c>
      <c r="F1621" t="s">
        <v>12</v>
      </c>
      <c r="G1621" t="s">
        <v>12</v>
      </c>
    </row>
    <row r="1622" spans="1:7" x14ac:dyDescent="0.25">
      <c r="A1622">
        <v>1138665600</v>
      </c>
      <c r="B1622">
        <v>1.75</v>
      </c>
      <c r="C1622">
        <v>1.75</v>
      </c>
      <c r="D1622">
        <v>1.75</v>
      </c>
      <c r="E1622">
        <v>1.75</v>
      </c>
      <c r="F1622" t="s">
        <v>12</v>
      </c>
      <c r="G1622" t="s">
        <v>12</v>
      </c>
    </row>
    <row r="1623" spans="1:7" x14ac:dyDescent="0.25">
      <c r="A1623">
        <v>1141084800</v>
      </c>
      <c r="B1623">
        <v>1.77</v>
      </c>
      <c r="C1623">
        <v>1.77</v>
      </c>
      <c r="D1623">
        <v>1.77</v>
      </c>
      <c r="E1623">
        <v>1.77</v>
      </c>
      <c r="F1623" t="s">
        <v>12</v>
      </c>
      <c r="G1623" t="s">
        <v>12</v>
      </c>
    </row>
    <row r="1624" spans="1:7" x14ac:dyDescent="0.25">
      <c r="A1624">
        <v>1143763200</v>
      </c>
      <c r="B1624">
        <v>1.76</v>
      </c>
      <c r="C1624">
        <v>1.76</v>
      </c>
      <c r="D1624">
        <v>1.76</v>
      </c>
      <c r="E1624">
        <v>1.76</v>
      </c>
      <c r="F1624" t="s">
        <v>12</v>
      </c>
      <c r="G1624" t="s">
        <v>12</v>
      </c>
    </row>
    <row r="1625" spans="1:7" x14ac:dyDescent="0.25">
      <c r="A1625">
        <v>1146355200</v>
      </c>
      <c r="B1625">
        <v>1.77</v>
      </c>
      <c r="C1625">
        <v>1.77</v>
      </c>
      <c r="D1625">
        <v>1.77</v>
      </c>
      <c r="E1625">
        <v>1.77</v>
      </c>
      <c r="F1625" t="s">
        <v>12</v>
      </c>
      <c r="G1625" t="s">
        <v>12</v>
      </c>
    </row>
    <row r="1626" spans="1:7" x14ac:dyDescent="0.25">
      <c r="A1626">
        <v>1149033600</v>
      </c>
      <c r="B1626">
        <v>1.8</v>
      </c>
      <c r="C1626">
        <v>1.8</v>
      </c>
      <c r="D1626">
        <v>1.8</v>
      </c>
      <c r="E1626">
        <v>1.8</v>
      </c>
      <c r="F1626" t="s">
        <v>12</v>
      </c>
      <c r="G1626" t="s">
        <v>12</v>
      </c>
    </row>
    <row r="1627" spans="1:7" x14ac:dyDescent="0.25">
      <c r="A1627">
        <v>1151625600</v>
      </c>
      <c r="B1627">
        <v>1.87</v>
      </c>
      <c r="C1627">
        <v>1.87</v>
      </c>
      <c r="D1627">
        <v>1.87</v>
      </c>
      <c r="E1627">
        <v>1.87</v>
      </c>
      <c r="F1627" t="s">
        <v>12</v>
      </c>
      <c r="G1627" t="s">
        <v>12</v>
      </c>
    </row>
    <row r="1628" spans="1:7" x14ac:dyDescent="0.25">
      <c r="A1628">
        <v>1154304000</v>
      </c>
      <c r="B1628">
        <v>1.88</v>
      </c>
      <c r="C1628">
        <v>1.88</v>
      </c>
      <c r="D1628">
        <v>1.88</v>
      </c>
      <c r="E1628">
        <v>1.88</v>
      </c>
      <c r="F1628" t="s">
        <v>12</v>
      </c>
      <c r="G1628" t="s">
        <v>12</v>
      </c>
    </row>
    <row r="1629" spans="1:7" x14ac:dyDescent="0.25">
      <c r="A1629">
        <v>1156982400</v>
      </c>
      <c r="B1629">
        <v>1.85</v>
      </c>
      <c r="C1629">
        <v>1.85</v>
      </c>
      <c r="D1629">
        <v>1.85</v>
      </c>
      <c r="E1629">
        <v>1.85</v>
      </c>
      <c r="F1629" t="s">
        <v>12</v>
      </c>
      <c r="G1629" t="s">
        <v>12</v>
      </c>
    </row>
    <row r="1630" spans="1:7" x14ac:dyDescent="0.25">
      <c r="A1630">
        <v>1159574400</v>
      </c>
      <c r="B1630">
        <v>1.83</v>
      </c>
      <c r="C1630">
        <v>1.83</v>
      </c>
      <c r="D1630">
        <v>1.83</v>
      </c>
      <c r="E1630">
        <v>1.83</v>
      </c>
      <c r="F1630" t="s">
        <v>12</v>
      </c>
      <c r="G1630" t="s">
        <v>12</v>
      </c>
    </row>
    <row r="1631" spans="1:7" x14ac:dyDescent="0.25">
      <c r="A1631">
        <v>1162252800</v>
      </c>
      <c r="B1631">
        <v>1.79</v>
      </c>
      <c r="C1631">
        <v>1.79</v>
      </c>
      <c r="D1631">
        <v>1.79</v>
      </c>
      <c r="E1631">
        <v>1.79</v>
      </c>
      <c r="F1631" t="s">
        <v>12</v>
      </c>
      <c r="G1631" t="s">
        <v>12</v>
      </c>
    </row>
    <row r="1632" spans="1:7" x14ac:dyDescent="0.25">
      <c r="A1632">
        <v>1164844800</v>
      </c>
      <c r="B1632">
        <v>1.77</v>
      </c>
      <c r="C1632">
        <v>1.77</v>
      </c>
      <c r="D1632">
        <v>1.77</v>
      </c>
      <c r="E1632">
        <v>1.77</v>
      </c>
      <c r="F1632" t="s">
        <v>12</v>
      </c>
      <c r="G1632" t="s">
        <v>12</v>
      </c>
    </row>
    <row r="1633" spans="1:7" x14ac:dyDescent="0.25">
      <c r="A1633">
        <v>1167523200</v>
      </c>
      <c r="B1633">
        <v>1.76</v>
      </c>
      <c r="C1633">
        <v>1.76</v>
      </c>
      <c r="D1633">
        <v>1.76</v>
      </c>
      <c r="E1633">
        <v>1.76</v>
      </c>
      <c r="F1633" t="s">
        <v>12</v>
      </c>
      <c r="G1633" t="s">
        <v>12</v>
      </c>
    </row>
    <row r="1634" spans="1:7" x14ac:dyDescent="0.25">
      <c r="A1634">
        <v>1170201600</v>
      </c>
      <c r="B1634">
        <v>1.76</v>
      </c>
      <c r="C1634">
        <v>1.76</v>
      </c>
      <c r="D1634">
        <v>1.76</v>
      </c>
      <c r="E1634">
        <v>1.76</v>
      </c>
      <c r="F1634" t="s">
        <v>12</v>
      </c>
      <c r="G1634" t="s">
        <v>12</v>
      </c>
    </row>
    <row r="1635" spans="1:7" x14ac:dyDescent="0.25">
      <c r="A1635">
        <v>1172620800</v>
      </c>
      <c r="B1635">
        <v>1.75</v>
      </c>
      <c r="C1635">
        <v>1.75</v>
      </c>
      <c r="D1635">
        <v>1.75</v>
      </c>
      <c r="E1635">
        <v>1.75</v>
      </c>
      <c r="F1635" t="s">
        <v>12</v>
      </c>
      <c r="G1635" t="s">
        <v>12</v>
      </c>
    </row>
    <row r="1636" spans="1:7" x14ac:dyDescent="0.25">
      <c r="A1636">
        <v>1175299200</v>
      </c>
      <c r="B1636">
        <v>1.81</v>
      </c>
      <c r="C1636">
        <v>1.81</v>
      </c>
      <c r="D1636">
        <v>1.81</v>
      </c>
      <c r="E1636">
        <v>1.81</v>
      </c>
      <c r="F1636" t="s">
        <v>12</v>
      </c>
      <c r="G1636" t="s">
        <v>12</v>
      </c>
    </row>
    <row r="1637" spans="1:7" x14ac:dyDescent="0.25">
      <c r="A1637">
        <v>1177891200</v>
      </c>
      <c r="B1637">
        <v>1.76</v>
      </c>
      <c r="C1637">
        <v>1.76</v>
      </c>
      <c r="D1637">
        <v>1.76</v>
      </c>
      <c r="E1637">
        <v>1.76</v>
      </c>
      <c r="F1637" t="s">
        <v>12</v>
      </c>
      <c r="G1637" t="s">
        <v>12</v>
      </c>
    </row>
    <row r="1638" spans="1:7" x14ac:dyDescent="0.25">
      <c r="A1638">
        <v>1180569600</v>
      </c>
      <c r="B1638">
        <v>1.72</v>
      </c>
      <c r="C1638">
        <v>1.72</v>
      </c>
      <c r="D1638">
        <v>1.72</v>
      </c>
      <c r="E1638">
        <v>1.72</v>
      </c>
      <c r="F1638" t="s">
        <v>12</v>
      </c>
      <c r="G1638" t="s">
        <v>12</v>
      </c>
    </row>
    <row r="1639" spans="1:7" x14ac:dyDescent="0.25">
      <c r="A1639">
        <v>1183161600</v>
      </c>
      <c r="B1639">
        <v>1.73</v>
      </c>
      <c r="C1639">
        <v>1.73</v>
      </c>
      <c r="D1639">
        <v>1.73</v>
      </c>
      <c r="E1639">
        <v>1.73</v>
      </c>
      <c r="F1639" t="s">
        <v>12</v>
      </c>
      <c r="G1639" t="s">
        <v>12</v>
      </c>
    </row>
    <row r="1640" spans="1:7" x14ac:dyDescent="0.25">
      <c r="A1640">
        <v>1185840000</v>
      </c>
      <c r="B1640">
        <v>1.74</v>
      </c>
      <c r="C1640">
        <v>1.74</v>
      </c>
      <c r="D1640">
        <v>1.74</v>
      </c>
      <c r="E1640">
        <v>1.74</v>
      </c>
      <c r="F1640" t="s">
        <v>12</v>
      </c>
      <c r="G1640" t="s">
        <v>12</v>
      </c>
    </row>
    <row r="1641" spans="1:7" x14ac:dyDescent="0.25">
      <c r="A1641">
        <v>1188518400</v>
      </c>
      <c r="B1641">
        <v>1.84</v>
      </c>
      <c r="C1641">
        <v>1.84</v>
      </c>
      <c r="D1641">
        <v>1.84</v>
      </c>
      <c r="E1641">
        <v>1.84</v>
      </c>
      <c r="F1641" t="s">
        <v>12</v>
      </c>
      <c r="G1641" t="s">
        <v>12</v>
      </c>
    </row>
    <row r="1642" spans="1:7" x14ac:dyDescent="0.25">
      <c r="A1642">
        <v>1191110400</v>
      </c>
      <c r="B1642">
        <v>1.8</v>
      </c>
      <c r="C1642">
        <v>1.8</v>
      </c>
      <c r="D1642">
        <v>1.8</v>
      </c>
      <c r="E1642">
        <v>1.8</v>
      </c>
      <c r="F1642" t="s">
        <v>12</v>
      </c>
      <c r="G1642" t="s">
        <v>12</v>
      </c>
    </row>
    <row r="1643" spans="1:7" x14ac:dyDescent="0.25">
      <c r="A1643">
        <v>1193788800</v>
      </c>
      <c r="B1643">
        <v>1.77</v>
      </c>
      <c r="C1643">
        <v>1.77</v>
      </c>
      <c r="D1643">
        <v>1.77</v>
      </c>
      <c r="E1643">
        <v>1.77</v>
      </c>
      <c r="F1643" t="s">
        <v>12</v>
      </c>
      <c r="G1643" t="s">
        <v>12</v>
      </c>
    </row>
    <row r="1644" spans="1:7" x14ac:dyDescent="0.25">
      <c r="A1644">
        <v>1196380800</v>
      </c>
      <c r="B1644">
        <v>1.88</v>
      </c>
      <c r="C1644">
        <v>1.88</v>
      </c>
      <c r="D1644">
        <v>1.88</v>
      </c>
      <c r="E1644">
        <v>1.88</v>
      </c>
      <c r="F1644" t="s">
        <v>12</v>
      </c>
      <c r="G1644" t="s">
        <v>12</v>
      </c>
    </row>
    <row r="1645" spans="1:7" x14ac:dyDescent="0.25">
      <c r="A1645">
        <v>1199059200</v>
      </c>
      <c r="B1645">
        <v>1.87</v>
      </c>
      <c r="C1645">
        <v>1.87</v>
      </c>
      <c r="D1645">
        <v>1.87</v>
      </c>
      <c r="E1645">
        <v>1.87</v>
      </c>
      <c r="F1645" t="s">
        <v>12</v>
      </c>
      <c r="G1645" t="s">
        <v>12</v>
      </c>
    </row>
    <row r="1646" spans="1:7" x14ac:dyDescent="0.25">
      <c r="A1646">
        <v>1201737600</v>
      </c>
      <c r="B1646">
        <v>2.0299999999999998</v>
      </c>
      <c r="C1646">
        <v>2.0299999999999998</v>
      </c>
      <c r="D1646">
        <v>2.0299999999999998</v>
      </c>
      <c r="E1646">
        <v>2.0299999999999998</v>
      </c>
      <c r="F1646" t="s">
        <v>12</v>
      </c>
      <c r="G1646" t="s">
        <v>12</v>
      </c>
    </row>
    <row r="1647" spans="1:7" x14ac:dyDescent="0.25">
      <c r="A1647">
        <v>1204243200</v>
      </c>
      <c r="B1647">
        <v>2.0699999999999998</v>
      </c>
      <c r="C1647">
        <v>2.0699999999999998</v>
      </c>
      <c r="D1647">
        <v>2.0699999999999998</v>
      </c>
      <c r="E1647">
        <v>2.0699999999999998</v>
      </c>
      <c r="F1647" t="s">
        <v>12</v>
      </c>
      <c r="G1647" t="s">
        <v>12</v>
      </c>
    </row>
    <row r="1648" spans="1:7" x14ac:dyDescent="0.25">
      <c r="A1648">
        <v>1206921600</v>
      </c>
      <c r="B1648">
        <v>2.15</v>
      </c>
      <c r="C1648">
        <v>2.15</v>
      </c>
      <c r="D1648">
        <v>2.15</v>
      </c>
      <c r="E1648">
        <v>2.15</v>
      </c>
      <c r="F1648" t="s">
        <v>12</v>
      </c>
      <c r="G1648" t="s">
        <v>12</v>
      </c>
    </row>
    <row r="1649" spans="1:7" x14ac:dyDescent="0.25">
      <c r="A1649">
        <v>1209513600</v>
      </c>
      <c r="B1649">
        <v>2.08</v>
      </c>
      <c r="C1649">
        <v>2.08</v>
      </c>
      <c r="D1649">
        <v>2.08</v>
      </c>
      <c r="E1649">
        <v>2.08</v>
      </c>
      <c r="F1649" t="s">
        <v>12</v>
      </c>
      <c r="G1649" t="s">
        <v>12</v>
      </c>
    </row>
    <row r="1650" spans="1:7" x14ac:dyDescent="0.25">
      <c r="A1650">
        <v>1212192000</v>
      </c>
      <c r="B1650">
        <v>2.04</v>
      </c>
      <c r="C1650">
        <v>2.04</v>
      </c>
      <c r="D1650">
        <v>2.04</v>
      </c>
      <c r="E1650">
        <v>2.04</v>
      </c>
      <c r="F1650" t="s">
        <v>12</v>
      </c>
      <c r="G1650" t="s">
        <v>12</v>
      </c>
    </row>
    <row r="1651" spans="1:7" x14ac:dyDescent="0.25">
      <c r="A1651">
        <v>1214784000</v>
      </c>
      <c r="B1651">
        <v>2.14</v>
      </c>
      <c r="C1651">
        <v>2.14</v>
      </c>
      <c r="D1651">
        <v>2.14</v>
      </c>
      <c r="E1651">
        <v>2.14</v>
      </c>
      <c r="F1651" t="s">
        <v>12</v>
      </c>
      <c r="G1651" t="s">
        <v>12</v>
      </c>
    </row>
    <row r="1652" spans="1:7" x14ac:dyDescent="0.25">
      <c r="A1652">
        <v>1217462400</v>
      </c>
      <c r="B1652">
        <v>2.29</v>
      </c>
      <c r="C1652">
        <v>2.29</v>
      </c>
      <c r="D1652">
        <v>2.29</v>
      </c>
      <c r="E1652">
        <v>2.29</v>
      </c>
      <c r="F1652" t="s">
        <v>12</v>
      </c>
      <c r="G1652" t="s">
        <v>12</v>
      </c>
    </row>
    <row r="1653" spans="1:7" x14ac:dyDescent="0.25">
      <c r="A1653">
        <v>1220140800</v>
      </c>
      <c r="B1653">
        <v>2.25</v>
      </c>
      <c r="C1653">
        <v>2.25</v>
      </c>
      <c r="D1653">
        <v>2.25</v>
      </c>
      <c r="E1653">
        <v>2.25</v>
      </c>
      <c r="F1653" t="s">
        <v>12</v>
      </c>
      <c r="G1653" t="s">
        <v>12</v>
      </c>
    </row>
    <row r="1654" spans="1:7" x14ac:dyDescent="0.25">
      <c r="A1654">
        <v>1222732800</v>
      </c>
      <c r="B1654">
        <v>2.37</v>
      </c>
      <c r="C1654">
        <v>2.37</v>
      </c>
      <c r="D1654">
        <v>2.37</v>
      </c>
      <c r="E1654">
        <v>2.37</v>
      </c>
      <c r="F1654" t="s">
        <v>12</v>
      </c>
      <c r="G1654" t="s">
        <v>12</v>
      </c>
    </row>
    <row r="1655" spans="1:7" x14ac:dyDescent="0.25">
      <c r="A1655">
        <v>1225411200</v>
      </c>
      <c r="B1655">
        <v>2.96</v>
      </c>
      <c r="C1655">
        <v>2.96</v>
      </c>
      <c r="D1655">
        <v>2.96</v>
      </c>
      <c r="E1655">
        <v>2.96</v>
      </c>
      <c r="F1655" t="s">
        <v>12</v>
      </c>
      <c r="G1655" t="s">
        <v>12</v>
      </c>
    </row>
    <row r="1656" spans="1:7" x14ac:dyDescent="0.25">
      <c r="A1656">
        <v>1228003200</v>
      </c>
      <c r="B1656">
        <v>3.23</v>
      </c>
      <c r="C1656">
        <v>3.23</v>
      </c>
      <c r="D1656">
        <v>3.23</v>
      </c>
      <c r="E1656">
        <v>3.23</v>
      </c>
      <c r="F1656" t="s">
        <v>12</v>
      </c>
      <c r="G1656" t="s">
        <v>12</v>
      </c>
    </row>
    <row r="1657" spans="1:7" x14ac:dyDescent="0.25">
      <c r="A1657">
        <v>1230681600</v>
      </c>
      <c r="B1657">
        <v>3.23</v>
      </c>
      <c r="C1657">
        <v>3.23</v>
      </c>
      <c r="D1657">
        <v>3.23</v>
      </c>
      <c r="E1657">
        <v>3.23</v>
      </c>
      <c r="F1657" t="s">
        <v>12</v>
      </c>
      <c r="G1657" t="s">
        <v>12</v>
      </c>
    </row>
    <row r="1658" spans="1:7" x14ac:dyDescent="0.25">
      <c r="A1658">
        <v>1233360000</v>
      </c>
      <c r="B1658">
        <v>3.24</v>
      </c>
      <c r="C1658">
        <v>3.24</v>
      </c>
      <c r="D1658">
        <v>3.24</v>
      </c>
      <c r="E1658">
        <v>3.24</v>
      </c>
      <c r="F1658" t="s">
        <v>12</v>
      </c>
      <c r="G1658" t="s">
        <v>12</v>
      </c>
    </row>
    <row r="1659" spans="1:7" x14ac:dyDescent="0.25">
      <c r="A1659">
        <v>1235779200</v>
      </c>
      <c r="B1659">
        <v>3.43</v>
      </c>
      <c r="C1659">
        <v>3.43</v>
      </c>
      <c r="D1659">
        <v>3.43</v>
      </c>
      <c r="E1659">
        <v>3.43</v>
      </c>
      <c r="F1659" t="s">
        <v>12</v>
      </c>
      <c r="G1659" t="s">
        <v>12</v>
      </c>
    </row>
    <row r="1660" spans="1:7" x14ac:dyDescent="0.25">
      <c r="A1660">
        <v>1238457600</v>
      </c>
      <c r="B1660">
        <v>3.6</v>
      </c>
      <c r="C1660">
        <v>3.6</v>
      </c>
      <c r="D1660">
        <v>3.6</v>
      </c>
      <c r="E1660">
        <v>3.6</v>
      </c>
      <c r="F1660" t="s">
        <v>12</v>
      </c>
      <c r="G1660" t="s">
        <v>12</v>
      </c>
    </row>
    <row r="1661" spans="1:7" x14ac:dyDescent="0.25">
      <c r="A1661">
        <v>1241049600</v>
      </c>
      <c r="B1661">
        <v>3.15</v>
      </c>
      <c r="C1661">
        <v>3.15</v>
      </c>
      <c r="D1661">
        <v>3.15</v>
      </c>
      <c r="E1661">
        <v>3.15</v>
      </c>
      <c r="F1661" t="s">
        <v>12</v>
      </c>
      <c r="G1661" t="s">
        <v>12</v>
      </c>
    </row>
    <row r="1662" spans="1:7" x14ac:dyDescent="0.25">
      <c r="A1662">
        <v>1243728000</v>
      </c>
      <c r="B1662">
        <v>2.9</v>
      </c>
      <c r="C1662">
        <v>2.9</v>
      </c>
      <c r="D1662">
        <v>2.9</v>
      </c>
      <c r="E1662">
        <v>2.9</v>
      </c>
      <c r="F1662" t="s">
        <v>12</v>
      </c>
      <c r="G1662" t="s">
        <v>12</v>
      </c>
    </row>
    <row r="1663" spans="1:7" x14ac:dyDescent="0.25">
      <c r="A1663">
        <v>1246320000</v>
      </c>
      <c r="B1663">
        <v>2.76</v>
      </c>
      <c r="C1663">
        <v>2.76</v>
      </c>
      <c r="D1663">
        <v>2.76</v>
      </c>
      <c r="E1663">
        <v>2.76</v>
      </c>
      <c r="F1663" t="s">
        <v>12</v>
      </c>
      <c r="G1663" t="s">
        <v>12</v>
      </c>
    </row>
    <row r="1664" spans="1:7" x14ac:dyDescent="0.25">
      <c r="A1664">
        <v>1248998400</v>
      </c>
      <c r="B1664">
        <v>2.67</v>
      </c>
      <c r="C1664">
        <v>2.67</v>
      </c>
      <c r="D1664">
        <v>2.67</v>
      </c>
      <c r="E1664">
        <v>2.67</v>
      </c>
      <c r="F1664" t="s">
        <v>12</v>
      </c>
      <c r="G1664" t="s">
        <v>12</v>
      </c>
    </row>
    <row r="1665" spans="1:7" x14ac:dyDescent="0.25">
      <c r="A1665">
        <v>1251676800</v>
      </c>
      <c r="B1665">
        <v>2.42</v>
      </c>
      <c r="C1665">
        <v>2.42</v>
      </c>
      <c r="D1665">
        <v>2.42</v>
      </c>
      <c r="E1665">
        <v>2.42</v>
      </c>
      <c r="F1665" t="s">
        <v>12</v>
      </c>
      <c r="G1665" t="s">
        <v>12</v>
      </c>
    </row>
    <row r="1666" spans="1:7" x14ac:dyDescent="0.25">
      <c r="A1666">
        <v>1254268800</v>
      </c>
      <c r="B1666">
        <v>2.29</v>
      </c>
      <c r="C1666">
        <v>2.29</v>
      </c>
      <c r="D1666">
        <v>2.29</v>
      </c>
      <c r="E1666">
        <v>2.29</v>
      </c>
      <c r="F1666" t="s">
        <v>12</v>
      </c>
      <c r="G1666" t="s">
        <v>12</v>
      </c>
    </row>
    <row r="1667" spans="1:7" x14ac:dyDescent="0.25">
      <c r="A1667">
        <v>1256947200</v>
      </c>
      <c r="B1667">
        <v>2.19</v>
      </c>
      <c r="C1667">
        <v>2.19</v>
      </c>
      <c r="D1667">
        <v>2.19</v>
      </c>
      <c r="E1667">
        <v>2.19</v>
      </c>
      <c r="F1667" t="s">
        <v>12</v>
      </c>
      <c r="G1667" t="s">
        <v>12</v>
      </c>
    </row>
    <row r="1668" spans="1:7" x14ac:dyDescent="0.25">
      <c r="A1668">
        <v>1259539200</v>
      </c>
      <c r="B1668">
        <v>2.1</v>
      </c>
      <c r="C1668">
        <v>2.1</v>
      </c>
      <c r="D1668">
        <v>2.1</v>
      </c>
      <c r="E1668">
        <v>2.1</v>
      </c>
      <c r="F1668" t="s">
        <v>12</v>
      </c>
      <c r="G1668" t="s">
        <v>12</v>
      </c>
    </row>
    <row r="1669" spans="1:7" x14ac:dyDescent="0.25">
      <c r="A1669">
        <v>1262217600</v>
      </c>
      <c r="B1669">
        <v>2.02</v>
      </c>
      <c r="C1669">
        <v>2.02</v>
      </c>
      <c r="D1669">
        <v>2.02</v>
      </c>
      <c r="E1669">
        <v>2.02</v>
      </c>
      <c r="F1669" t="s">
        <v>12</v>
      </c>
      <c r="G1669" t="s">
        <v>12</v>
      </c>
    </row>
    <row r="1670" spans="1:7" x14ac:dyDescent="0.25">
      <c r="A1670">
        <v>1264896000</v>
      </c>
      <c r="B1670">
        <v>1.98</v>
      </c>
      <c r="C1670">
        <v>1.98</v>
      </c>
      <c r="D1670">
        <v>1.98</v>
      </c>
      <c r="E1670">
        <v>1.98</v>
      </c>
      <c r="F1670" t="s">
        <v>12</v>
      </c>
      <c r="G1670" t="s">
        <v>12</v>
      </c>
    </row>
    <row r="1671" spans="1:7" x14ac:dyDescent="0.25">
      <c r="A1671">
        <v>1267315200</v>
      </c>
      <c r="B1671">
        <v>2.0299999999999998</v>
      </c>
      <c r="C1671">
        <v>2.0299999999999998</v>
      </c>
      <c r="D1671">
        <v>2.0299999999999998</v>
      </c>
      <c r="E1671">
        <v>2.0299999999999998</v>
      </c>
      <c r="F1671" t="s">
        <v>12</v>
      </c>
      <c r="G1671" t="s">
        <v>12</v>
      </c>
    </row>
    <row r="1672" spans="1:7" x14ac:dyDescent="0.25">
      <c r="A1672">
        <v>1269993600</v>
      </c>
      <c r="B1672">
        <v>1.9</v>
      </c>
      <c r="C1672">
        <v>1.9</v>
      </c>
      <c r="D1672">
        <v>1.9</v>
      </c>
      <c r="E1672">
        <v>1.9</v>
      </c>
      <c r="F1672" t="s">
        <v>12</v>
      </c>
      <c r="G1672" t="s">
        <v>12</v>
      </c>
    </row>
    <row r="1673" spans="1:7" x14ac:dyDescent="0.25">
      <c r="A1673">
        <v>1272585600</v>
      </c>
      <c r="B1673">
        <v>1.83</v>
      </c>
      <c r="C1673">
        <v>1.83</v>
      </c>
      <c r="D1673">
        <v>1.83</v>
      </c>
      <c r="E1673">
        <v>1.83</v>
      </c>
      <c r="F1673" t="s">
        <v>12</v>
      </c>
      <c r="G1673" t="s">
        <v>12</v>
      </c>
    </row>
    <row r="1674" spans="1:7" x14ac:dyDescent="0.25">
      <c r="A1674">
        <v>1275264000</v>
      </c>
      <c r="B1674">
        <v>1.95</v>
      </c>
      <c r="C1674">
        <v>1.95</v>
      </c>
      <c r="D1674">
        <v>1.95</v>
      </c>
      <c r="E1674">
        <v>1.95</v>
      </c>
      <c r="F1674" t="s">
        <v>12</v>
      </c>
      <c r="G1674" t="s">
        <v>12</v>
      </c>
    </row>
    <row r="1675" spans="1:7" x14ac:dyDescent="0.25">
      <c r="A1675">
        <v>1277856000</v>
      </c>
      <c r="B1675">
        <v>2.0299999999999998</v>
      </c>
      <c r="C1675">
        <v>2.0299999999999998</v>
      </c>
      <c r="D1675">
        <v>2.0299999999999998</v>
      </c>
      <c r="E1675">
        <v>2.0299999999999998</v>
      </c>
      <c r="F1675" t="s">
        <v>12</v>
      </c>
      <c r="G1675" t="s">
        <v>12</v>
      </c>
    </row>
    <row r="1676" spans="1:7" x14ac:dyDescent="0.25">
      <c r="A1676">
        <v>1280534400</v>
      </c>
      <c r="B1676">
        <v>2.0499999999999998</v>
      </c>
      <c r="C1676">
        <v>2.0499999999999998</v>
      </c>
      <c r="D1676">
        <v>2.0499999999999998</v>
      </c>
      <c r="E1676">
        <v>2.0499999999999998</v>
      </c>
      <c r="F1676" t="s">
        <v>12</v>
      </c>
      <c r="G1676" t="s">
        <v>12</v>
      </c>
    </row>
    <row r="1677" spans="1:7" x14ac:dyDescent="0.25">
      <c r="A1677">
        <v>1283212800</v>
      </c>
      <c r="B1677">
        <v>2.0499999999999998</v>
      </c>
      <c r="C1677">
        <v>2.0499999999999998</v>
      </c>
      <c r="D1677">
        <v>2.0499999999999998</v>
      </c>
      <c r="E1677">
        <v>2.0499999999999998</v>
      </c>
      <c r="F1677" t="s">
        <v>12</v>
      </c>
      <c r="G1677" t="s">
        <v>12</v>
      </c>
    </row>
    <row r="1678" spans="1:7" x14ac:dyDescent="0.25">
      <c r="A1678">
        <v>1285804800</v>
      </c>
      <c r="B1678">
        <v>1.99</v>
      </c>
      <c r="C1678">
        <v>1.99</v>
      </c>
      <c r="D1678">
        <v>1.99</v>
      </c>
      <c r="E1678">
        <v>1.99</v>
      </c>
      <c r="F1678" t="s">
        <v>12</v>
      </c>
      <c r="G1678" t="s">
        <v>12</v>
      </c>
    </row>
    <row r="1679" spans="1:7" x14ac:dyDescent="0.25">
      <c r="A1679">
        <v>1288483200</v>
      </c>
      <c r="B1679">
        <v>1.92</v>
      </c>
      <c r="C1679">
        <v>1.92</v>
      </c>
      <c r="D1679">
        <v>1.92</v>
      </c>
      <c r="E1679">
        <v>1.92</v>
      </c>
      <c r="F1679" t="s">
        <v>12</v>
      </c>
      <c r="G1679" t="s">
        <v>12</v>
      </c>
    </row>
    <row r="1680" spans="1:7" x14ac:dyDescent="0.25">
      <c r="A1680">
        <v>1291075200</v>
      </c>
      <c r="B1680">
        <v>1.89</v>
      </c>
      <c r="C1680">
        <v>1.89</v>
      </c>
      <c r="D1680">
        <v>1.89</v>
      </c>
      <c r="E1680">
        <v>1.89</v>
      </c>
      <c r="F1680" t="s">
        <v>12</v>
      </c>
      <c r="G1680" t="s">
        <v>12</v>
      </c>
    </row>
    <row r="1681" spans="1:7" x14ac:dyDescent="0.25">
      <c r="A1681">
        <v>1293753600</v>
      </c>
      <c r="B1681">
        <v>1.83</v>
      </c>
      <c r="C1681">
        <v>1.83</v>
      </c>
      <c r="D1681">
        <v>1.83</v>
      </c>
      <c r="E1681">
        <v>1.83</v>
      </c>
      <c r="F1681" t="s">
        <v>12</v>
      </c>
      <c r="G1681" t="s">
        <v>12</v>
      </c>
    </row>
    <row r="1682" spans="1:7" x14ac:dyDescent="0.25">
      <c r="A1682">
        <v>1296432000</v>
      </c>
      <c r="B1682">
        <v>1.79</v>
      </c>
      <c r="C1682">
        <v>1.79</v>
      </c>
      <c r="D1682">
        <v>1.79</v>
      </c>
      <c r="E1682">
        <v>1.79</v>
      </c>
      <c r="F1682" t="s">
        <v>12</v>
      </c>
      <c r="G1682" t="s">
        <v>12</v>
      </c>
    </row>
    <row r="1683" spans="1:7" x14ac:dyDescent="0.25">
      <c r="A1683">
        <v>1298851200</v>
      </c>
      <c r="B1683">
        <v>1.76</v>
      </c>
      <c r="C1683">
        <v>1.76</v>
      </c>
      <c r="D1683">
        <v>1.76</v>
      </c>
      <c r="E1683">
        <v>1.76</v>
      </c>
      <c r="F1683" t="s">
        <v>12</v>
      </c>
      <c r="G1683" t="s">
        <v>12</v>
      </c>
    </row>
    <row r="1684" spans="1:7" x14ac:dyDescent="0.25">
      <c r="A1684">
        <v>1301529600</v>
      </c>
      <c r="B1684">
        <v>1.8</v>
      </c>
      <c r="C1684">
        <v>1.8</v>
      </c>
      <c r="D1684">
        <v>1.8</v>
      </c>
      <c r="E1684">
        <v>1.8</v>
      </c>
      <c r="F1684" t="s">
        <v>12</v>
      </c>
      <c r="G1684" t="s">
        <v>12</v>
      </c>
    </row>
    <row r="1685" spans="1:7" x14ac:dyDescent="0.25">
      <c r="A1685">
        <v>1304121600</v>
      </c>
      <c r="B1685">
        <v>1.78</v>
      </c>
      <c r="C1685">
        <v>1.78</v>
      </c>
      <c r="D1685">
        <v>1.78</v>
      </c>
      <c r="E1685">
        <v>1.78</v>
      </c>
      <c r="F1685" t="s">
        <v>12</v>
      </c>
      <c r="G1685" t="s">
        <v>12</v>
      </c>
    </row>
    <row r="1686" spans="1:7" x14ac:dyDescent="0.25">
      <c r="A1686">
        <v>1306800000</v>
      </c>
      <c r="B1686">
        <v>1.8</v>
      </c>
      <c r="C1686">
        <v>1.8</v>
      </c>
      <c r="D1686">
        <v>1.8</v>
      </c>
      <c r="E1686">
        <v>1.8</v>
      </c>
      <c r="F1686" t="s">
        <v>12</v>
      </c>
      <c r="G1686" t="s">
        <v>12</v>
      </c>
    </row>
    <row r="1687" spans="1:7" x14ac:dyDescent="0.25">
      <c r="A1687">
        <v>1309392000</v>
      </c>
      <c r="B1687">
        <v>1.89</v>
      </c>
      <c r="C1687">
        <v>1.89</v>
      </c>
      <c r="D1687">
        <v>1.89</v>
      </c>
      <c r="E1687">
        <v>1.89</v>
      </c>
      <c r="F1687" t="s">
        <v>12</v>
      </c>
      <c r="G1687" t="s">
        <v>12</v>
      </c>
    </row>
    <row r="1688" spans="1:7" x14ac:dyDescent="0.25">
      <c r="A1688">
        <v>1312070400</v>
      </c>
      <c r="B1688">
        <v>1.86</v>
      </c>
      <c r="C1688">
        <v>1.86</v>
      </c>
      <c r="D1688">
        <v>1.86</v>
      </c>
      <c r="E1688">
        <v>1.86</v>
      </c>
      <c r="F1688" t="s">
        <v>12</v>
      </c>
      <c r="G1688" t="s">
        <v>12</v>
      </c>
    </row>
    <row r="1689" spans="1:7" x14ac:dyDescent="0.25">
      <c r="A1689">
        <v>1314748800</v>
      </c>
      <c r="B1689">
        <v>2.1</v>
      </c>
      <c r="C1689">
        <v>2.1</v>
      </c>
      <c r="D1689">
        <v>2.1</v>
      </c>
      <c r="E1689">
        <v>2.1</v>
      </c>
      <c r="F1689" t="s">
        <v>12</v>
      </c>
      <c r="G1689" t="s">
        <v>12</v>
      </c>
    </row>
    <row r="1690" spans="1:7" x14ac:dyDescent="0.25">
      <c r="A1690">
        <v>1317340800</v>
      </c>
      <c r="B1690">
        <v>2.15</v>
      </c>
      <c r="C1690">
        <v>2.15</v>
      </c>
      <c r="D1690">
        <v>2.15</v>
      </c>
      <c r="E1690">
        <v>2.15</v>
      </c>
      <c r="F1690" t="s">
        <v>12</v>
      </c>
      <c r="G1690" t="s">
        <v>12</v>
      </c>
    </row>
    <row r="1691" spans="1:7" x14ac:dyDescent="0.25">
      <c r="A1691">
        <v>1320019200</v>
      </c>
      <c r="B1691">
        <v>2.12</v>
      </c>
      <c r="C1691">
        <v>2.12</v>
      </c>
      <c r="D1691">
        <v>2.12</v>
      </c>
      <c r="E1691">
        <v>2.12</v>
      </c>
      <c r="F1691" t="s">
        <v>12</v>
      </c>
      <c r="G1691" t="s">
        <v>12</v>
      </c>
    </row>
    <row r="1692" spans="1:7" x14ac:dyDescent="0.25">
      <c r="A1692">
        <v>1322611200</v>
      </c>
      <c r="B1692">
        <v>2.12</v>
      </c>
      <c r="C1692">
        <v>2.12</v>
      </c>
      <c r="D1692">
        <v>2.12</v>
      </c>
      <c r="E1692">
        <v>2.12</v>
      </c>
      <c r="F1692" t="s">
        <v>12</v>
      </c>
      <c r="G1692" t="s">
        <v>12</v>
      </c>
    </row>
    <row r="1693" spans="1:7" x14ac:dyDescent="0.25">
      <c r="A1693">
        <v>1325289600</v>
      </c>
      <c r="B1693">
        <v>2.13</v>
      </c>
      <c r="C1693">
        <v>2.13</v>
      </c>
      <c r="D1693">
        <v>2.13</v>
      </c>
      <c r="E1693">
        <v>2.13</v>
      </c>
      <c r="F1693" t="s">
        <v>12</v>
      </c>
      <c r="G1693" t="s">
        <v>12</v>
      </c>
    </row>
    <row r="1694" spans="1:7" x14ac:dyDescent="0.25">
      <c r="A1694">
        <v>1327968000</v>
      </c>
      <c r="B1694">
        <v>2.06</v>
      </c>
      <c r="C1694">
        <v>2.06</v>
      </c>
      <c r="D1694">
        <v>2.06</v>
      </c>
      <c r="E1694">
        <v>2.06</v>
      </c>
      <c r="F1694" t="s">
        <v>12</v>
      </c>
      <c r="G1694" t="s">
        <v>12</v>
      </c>
    </row>
    <row r="1695" spans="1:7" x14ac:dyDescent="0.25">
      <c r="A1695">
        <v>1330473600</v>
      </c>
      <c r="B1695">
        <v>2</v>
      </c>
      <c r="C1695">
        <v>2</v>
      </c>
      <c r="D1695">
        <v>2</v>
      </c>
      <c r="E1695">
        <v>2</v>
      </c>
      <c r="F1695" t="s">
        <v>12</v>
      </c>
      <c r="G1695" t="s">
        <v>12</v>
      </c>
    </row>
    <row r="1696" spans="1:7" x14ac:dyDescent="0.25">
      <c r="A1696">
        <v>1333152000</v>
      </c>
      <c r="B1696">
        <v>1.97</v>
      </c>
      <c r="C1696">
        <v>1.97</v>
      </c>
      <c r="D1696">
        <v>1.97</v>
      </c>
      <c r="E1696">
        <v>1.97</v>
      </c>
      <c r="F1696" t="s">
        <v>12</v>
      </c>
      <c r="G1696" t="s">
        <v>12</v>
      </c>
    </row>
    <row r="1697" spans="1:7" x14ac:dyDescent="0.25">
      <c r="A1697">
        <v>1335744000</v>
      </c>
      <c r="B1697">
        <v>2</v>
      </c>
      <c r="C1697">
        <v>2</v>
      </c>
      <c r="D1697">
        <v>2</v>
      </c>
      <c r="E1697">
        <v>2</v>
      </c>
      <c r="F1697" t="s">
        <v>12</v>
      </c>
      <c r="G1697" t="s">
        <v>12</v>
      </c>
    </row>
    <row r="1698" spans="1:7" x14ac:dyDescent="0.25">
      <c r="A1698">
        <v>1338422400</v>
      </c>
      <c r="B1698">
        <v>2.09</v>
      </c>
      <c r="C1698">
        <v>2.09</v>
      </c>
      <c r="D1698">
        <v>2.09</v>
      </c>
      <c r="E1698">
        <v>2.09</v>
      </c>
      <c r="F1698" t="s">
        <v>12</v>
      </c>
      <c r="G1698" t="s">
        <v>12</v>
      </c>
    </row>
    <row r="1699" spans="1:7" x14ac:dyDescent="0.25">
      <c r="A1699">
        <v>1341014400</v>
      </c>
      <c r="B1699">
        <v>2.14</v>
      </c>
      <c r="C1699">
        <v>2.14</v>
      </c>
      <c r="D1699">
        <v>2.14</v>
      </c>
      <c r="E1699">
        <v>2.14</v>
      </c>
      <c r="F1699" t="s">
        <v>12</v>
      </c>
      <c r="G1699" t="s">
        <v>12</v>
      </c>
    </row>
    <row r="1700" spans="1:7" x14ac:dyDescent="0.25">
      <c r="A1700">
        <v>1343692800</v>
      </c>
      <c r="B1700">
        <v>2.11</v>
      </c>
      <c r="C1700">
        <v>2.11</v>
      </c>
      <c r="D1700">
        <v>2.11</v>
      </c>
      <c r="E1700">
        <v>2.11</v>
      </c>
      <c r="F1700" t="s">
        <v>12</v>
      </c>
      <c r="G1700" t="s">
        <v>12</v>
      </c>
    </row>
    <row r="1701" spans="1:7" x14ac:dyDescent="0.25">
      <c r="A1701">
        <v>1346371200</v>
      </c>
      <c r="B1701">
        <v>2.08</v>
      </c>
      <c r="C1701">
        <v>2.08</v>
      </c>
      <c r="D1701">
        <v>2.08</v>
      </c>
      <c r="E1701">
        <v>2.08</v>
      </c>
      <c r="F1701" t="s">
        <v>12</v>
      </c>
      <c r="G1701" t="s">
        <v>12</v>
      </c>
    </row>
    <row r="1702" spans="1:7" x14ac:dyDescent="0.25">
      <c r="A1702">
        <v>1348963200</v>
      </c>
      <c r="B1702">
        <v>2.0499999999999998</v>
      </c>
      <c r="C1702">
        <v>2.0499999999999998</v>
      </c>
      <c r="D1702">
        <v>2.0499999999999998</v>
      </c>
      <c r="E1702">
        <v>2.0499999999999998</v>
      </c>
      <c r="F1702" t="s">
        <v>12</v>
      </c>
      <c r="G1702" t="s">
        <v>12</v>
      </c>
    </row>
    <row r="1703" spans="1:7" x14ac:dyDescent="0.25">
      <c r="A1703">
        <v>1351641600</v>
      </c>
      <c r="B1703">
        <v>2.1</v>
      </c>
      <c r="C1703">
        <v>2.1</v>
      </c>
      <c r="D1703">
        <v>2.1</v>
      </c>
      <c r="E1703">
        <v>2.1</v>
      </c>
      <c r="F1703" t="s">
        <v>12</v>
      </c>
      <c r="G1703" t="s">
        <v>12</v>
      </c>
    </row>
    <row r="1704" spans="1:7" x14ac:dyDescent="0.25">
      <c r="A1704">
        <v>1354233600</v>
      </c>
      <c r="B1704">
        <v>2.2000000000000002</v>
      </c>
      <c r="C1704">
        <v>2.2000000000000002</v>
      </c>
      <c r="D1704">
        <v>2.2000000000000002</v>
      </c>
      <c r="E1704">
        <v>2.2000000000000002</v>
      </c>
      <c r="F1704" t="s">
        <v>12</v>
      </c>
      <c r="G1704" t="s">
        <v>12</v>
      </c>
    </row>
    <row r="1705" spans="1:7" x14ac:dyDescent="0.25">
      <c r="A1705">
        <v>1356912000</v>
      </c>
      <c r="B1705">
        <v>2.2000000000000002</v>
      </c>
      <c r="C1705">
        <v>2.2000000000000002</v>
      </c>
      <c r="D1705">
        <v>2.2000000000000002</v>
      </c>
      <c r="E1705">
        <v>2.2000000000000002</v>
      </c>
      <c r="F1705" t="s">
        <v>12</v>
      </c>
      <c r="G1705" t="s">
        <v>12</v>
      </c>
    </row>
    <row r="1706" spans="1:7" x14ac:dyDescent="0.25">
      <c r="A1706">
        <v>1359590400</v>
      </c>
      <c r="B1706">
        <v>2.13</v>
      </c>
      <c r="C1706">
        <v>2.13</v>
      </c>
      <c r="D1706">
        <v>2.13</v>
      </c>
      <c r="E1706">
        <v>2.13</v>
      </c>
      <c r="F1706" t="s">
        <v>12</v>
      </c>
      <c r="G1706" t="s">
        <v>12</v>
      </c>
    </row>
    <row r="1707" spans="1:7" x14ac:dyDescent="0.25">
      <c r="A1707">
        <v>1362009600</v>
      </c>
      <c r="B1707">
        <v>2.1</v>
      </c>
      <c r="C1707">
        <v>2.1</v>
      </c>
      <c r="D1707">
        <v>2.1</v>
      </c>
      <c r="E1707">
        <v>2.1</v>
      </c>
      <c r="F1707" t="s">
        <v>12</v>
      </c>
      <c r="G1707" t="s">
        <v>12</v>
      </c>
    </row>
    <row r="1708" spans="1:7" x14ac:dyDescent="0.25">
      <c r="A1708">
        <v>1364688000</v>
      </c>
      <c r="B1708">
        <v>2.0699999999999998</v>
      </c>
      <c r="C1708">
        <v>2.0699999999999998</v>
      </c>
      <c r="D1708">
        <v>2.0699999999999998</v>
      </c>
      <c r="E1708">
        <v>2.0699999999999998</v>
      </c>
      <c r="F1708" t="s">
        <v>12</v>
      </c>
      <c r="G1708" t="s">
        <v>12</v>
      </c>
    </row>
    <row r="1709" spans="1:7" x14ac:dyDescent="0.25">
      <c r="A1709">
        <v>1367280000</v>
      </c>
      <c r="B1709">
        <v>2.0699999999999998</v>
      </c>
      <c r="C1709">
        <v>2.0699999999999998</v>
      </c>
      <c r="D1709">
        <v>2.0699999999999998</v>
      </c>
      <c r="E1709">
        <v>2.0699999999999998</v>
      </c>
      <c r="F1709" t="s">
        <v>12</v>
      </c>
      <c r="G1709" t="s">
        <v>12</v>
      </c>
    </row>
    <row r="1710" spans="1:7" x14ac:dyDescent="0.25">
      <c r="A1710">
        <v>1369958400</v>
      </c>
      <c r="B1710">
        <v>2.0099999999999998</v>
      </c>
      <c r="C1710">
        <v>2.0099999999999998</v>
      </c>
      <c r="D1710">
        <v>2.0099999999999998</v>
      </c>
      <c r="E1710">
        <v>2.0099999999999998</v>
      </c>
      <c r="F1710" t="s">
        <v>12</v>
      </c>
      <c r="G1710" t="s">
        <v>12</v>
      </c>
    </row>
    <row r="1711" spans="1:7" x14ac:dyDescent="0.25">
      <c r="A1711">
        <v>1372550400</v>
      </c>
      <c r="B1711">
        <v>2.06</v>
      </c>
      <c r="C1711">
        <v>2.06</v>
      </c>
      <c r="D1711">
        <v>2.06</v>
      </c>
      <c r="E1711">
        <v>2.06</v>
      </c>
      <c r="F1711" t="s">
        <v>12</v>
      </c>
      <c r="G1711" t="s">
        <v>12</v>
      </c>
    </row>
    <row r="1712" spans="1:7" x14ac:dyDescent="0.25">
      <c r="A1712">
        <v>1375228800</v>
      </c>
      <c r="B1712">
        <v>2.02</v>
      </c>
      <c r="C1712">
        <v>2.02</v>
      </c>
      <c r="D1712">
        <v>2.02</v>
      </c>
      <c r="E1712">
        <v>2.02</v>
      </c>
      <c r="F1712" t="s">
        <v>12</v>
      </c>
      <c r="G1712" t="s">
        <v>12</v>
      </c>
    </row>
    <row r="1713" spans="1:7" x14ac:dyDescent="0.25">
      <c r="A1713">
        <v>1377907200</v>
      </c>
      <c r="B1713">
        <v>2.04</v>
      </c>
      <c r="C1713">
        <v>2.04</v>
      </c>
      <c r="D1713">
        <v>2.04</v>
      </c>
      <c r="E1713">
        <v>2.04</v>
      </c>
      <c r="F1713" t="s">
        <v>12</v>
      </c>
      <c r="G1713" t="s">
        <v>12</v>
      </c>
    </row>
    <row r="1714" spans="1:7" x14ac:dyDescent="0.25">
      <c r="A1714">
        <v>1380499200</v>
      </c>
      <c r="B1714">
        <v>2.04</v>
      </c>
      <c r="C1714">
        <v>2.04</v>
      </c>
      <c r="D1714">
        <v>2.04</v>
      </c>
      <c r="E1714">
        <v>2.04</v>
      </c>
      <c r="F1714" t="s">
        <v>12</v>
      </c>
      <c r="G1714" t="s">
        <v>12</v>
      </c>
    </row>
    <row r="1715" spans="1:7" x14ac:dyDescent="0.25">
      <c r="A1715">
        <v>1383177600</v>
      </c>
      <c r="B1715">
        <v>2.0099999999999998</v>
      </c>
      <c r="C1715">
        <v>2.0099999999999998</v>
      </c>
      <c r="D1715">
        <v>2.0099999999999998</v>
      </c>
      <c r="E1715">
        <v>2.0099999999999998</v>
      </c>
      <c r="F1715" t="s">
        <v>12</v>
      </c>
      <c r="G1715" t="s">
        <v>12</v>
      </c>
    </row>
    <row r="1716" spans="1:7" x14ac:dyDescent="0.25">
      <c r="A1716">
        <v>1385769600</v>
      </c>
      <c r="B1716">
        <v>1.95</v>
      </c>
      <c r="C1716">
        <v>1.95</v>
      </c>
      <c r="D1716">
        <v>1.95</v>
      </c>
      <c r="E1716">
        <v>1.95</v>
      </c>
      <c r="F1716" t="s">
        <v>12</v>
      </c>
      <c r="G1716" t="s">
        <v>12</v>
      </c>
    </row>
    <row r="1717" spans="1:7" x14ac:dyDescent="0.25">
      <c r="A1717">
        <v>1388448000</v>
      </c>
      <c r="B1717">
        <v>1.94</v>
      </c>
      <c r="C1717">
        <v>1.94</v>
      </c>
      <c r="D1717">
        <v>1.94</v>
      </c>
      <c r="E1717">
        <v>1.94</v>
      </c>
      <c r="F1717" t="s">
        <v>12</v>
      </c>
      <c r="G1717" t="s">
        <v>12</v>
      </c>
    </row>
    <row r="1718" spans="1:7" x14ac:dyDescent="0.25">
      <c r="A1718">
        <v>1391126400</v>
      </c>
      <c r="B1718">
        <v>1.94</v>
      </c>
      <c r="C1718">
        <v>1.94</v>
      </c>
      <c r="D1718">
        <v>1.94</v>
      </c>
      <c r="E1718">
        <v>1.94</v>
      </c>
      <c r="F1718" t="s">
        <v>12</v>
      </c>
      <c r="G1718" t="s">
        <v>12</v>
      </c>
    </row>
    <row r="1719" spans="1:7" x14ac:dyDescent="0.25">
      <c r="A1719">
        <v>1393545600</v>
      </c>
      <c r="B1719">
        <v>1.97</v>
      </c>
      <c r="C1719">
        <v>1.97</v>
      </c>
      <c r="D1719">
        <v>1.97</v>
      </c>
      <c r="E1719">
        <v>1.97</v>
      </c>
      <c r="F1719" t="s">
        <v>12</v>
      </c>
      <c r="G1719" t="s">
        <v>12</v>
      </c>
    </row>
    <row r="1720" spans="1:7" x14ac:dyDescent="0.25">
      <c r="A1720">
        <v>1396224000</v>
      </c>
      <c r="B1720">
        <v>1.94</v>
      </c>
      <c r="C1720">
        <v>1.94</v>
      </c>
      <c r="D1720">
        <v>1.94</v>
      </c>
      <c r="E1720">
        <v>1.94</v>
      </c>
      <c r="F1720" t="s">
        <v>12</v>
      </c>
      <c r="G1720" t="s">
        <v>12</v>
      </c>
    </row>
    <row r="1721" spans="1:7" x14ac:dyDescent="0.25">
      <c r="A1721">
        <v>1398816000</v>
      </c>
      <c r="B1721">
        <v>1.96</v>
      </c>
      <c r="C1721">
        <v>1.96</v>
      </c>
      <c r="D1721">
        <v>1.96</v>
      </c>
      <c r="E1721">
        <v>1.96</v>
      </c>
      <c r="F1721" t="s">
        <v>12</v>
      </c>
      <c r="G1721" t="s">
        <v>12</v>
      </c>
    </row>
    <row r="1722" spans="1:7" x14ac:dyDescent="0.25">
      <c r="A1722">
        <v>1401494400</v>
      </c>
      <c r="B1722">
        <v>1.96</v>
      </c>
      <c r="C1722">
        <v>1.96</v>
      </c>
      <c r="D1722">
        <v>1.96</v>
      </c>
      <c r="E1722">
        <v>1.96</v>
      </c>
      <c r="F1722" t="s">
        <v>12</v>
      </c>
      <c r="G1722" t="s">
        <v>12</v>
      </c>
    </row>
    <row r="1723" spans="1:7" x14ac:dyDescent="0.25">
      <c r="A1723">
        <v>1404086400</v>
      </c>
      <c r="B1723">
        <v>1.92</v>
      </c>
      <c r="C1723">
        <v>1.92</v>
      </c>
      <c r="D1723">
        <v>1.92</v>
      </c>
      <c r="E1723">
        <v>1.92</v>
      </c>
      <c r="F1723" t="s">
        <v>12</v>
      </c>
      <c r="G1723" t="s">
        <v>12</v>
      </c>
    </row>
    <row r="1724" spans="1:7" x14ac:dyDescent="0.25">
      <c r="A1724">
        <v>1406764800</v>
      </c>
      <c r="B1724">
        <v>1.91</v>
      </c>
      <c r="C1724">
        <v>1.91</v>
      </c>
      <c r="D1724">
        <v>1.91</v>
      </c>
      <c r="E1724">
        <v>1.91</v>
      </c>
      <c r="F1724" t="s">
        <v>12</v>
      </c>
      <c r="G1724" t="s">
        <v>12</v>
      </c>
    </row>
    <row r="1725" spans="1:7" x14ac:dyDescent="0.25">
      <c r="A1725">
        <v>1409443200</v>
      </c>
      <c r="B1725">
        <v>1.94</v>
      </c>
      <c r="C1725">
        <v>1.94</v>
      </c>
      <c r="D1725">
        <v>1.94</v>
      </c>
      <c r="E1725">
        <v>1.94</v>
      </c>
      <c r="F1725" t="s">
        <v>12</v>
      </c>
      <c r="G1725" t="s">
        <v>12</v>
      </c>
    </row>
    <row r="1726" spans="1:7" x14ac:dyDescent="0.25">
      <c r="A1726">
        <v>1412035200</v>
      </c>
      <c r="B1726">
        <v>1.93</v>
      </c>
      <c r="C1726">
        <v>1.93</v>
      </c>
      <c r="D1726">
        <v>1.93</v>
      </c>
      <c r="E1726">
        <v>1.93</v>
      </c>
      <c r="F1726" t="s">
        <v>12</v>
      </c>
      <c r="G1726" t="s">
        <v>12</v>
      </c>
    </row>
    <row r="1727" spans="1:7" x14ac:dyDescent="0.25">
      <c r="A1727">
        <v>1414713600</v>
      </c>
      <c r="B1727">
        <v>2</v>
      </c>
      <c r="C1727">
        <v>2</v>
      </c>
      <c r="D1727">
        <v>2</v>
      </c>
      <c r="E1727">
        <v>2</v>
      </c>
      <c r="F1727" t="s">
        <v>12</v>
      </c>
      <c r="G1727" t="s">
        <v>12</v>
      </c>
    </row>
    <row r="1728" spans="1:7" x14ac:dyDescent="0.25">
      <c r="A1728">
        <v>1417305600</v>
      </c>
      <c r="B1728">
        <v>1.91</v>
      </c>
      <c r="C1728">
        <v>1.91</v>
      </c>
      <c r="D1728">
        <v>1.91</v>
      </c>
      <c r="E1728">
        <v>1.91</v>
      </c>
      <c r="F1728" t="s">
        <v>12</v>
      </c>
      <c r="G1728" t="s">
        <v>12</v>
      </c>
    </row>
    <row r="1729" spans="1:7" x14ac:dyDescent="0.25">
      <c r="A1729">
        <v>1419984000</v>
      </c>
      <c r="B1729">
        <v>1.92</v>
      </c>
      <c r="C1729">
        <v>1.92</v>
      </c>
      <c r="D1729">
        <v>1.92</v>
      </c>
      <c r="E1729">
        <v>1.92</v>
      </c>
      <c r="F1729" t="s">
        <v>12</v>
      </c>
      <c r="G1729" t="s">
        <v>12</v>
      </c>
    </row>
    <row r="1730" spans="1:7" x14ac:dyDescent="0.25">
      <c r="A1730">
        <v>1422662400</v>
      </c>
      <c r="B1730">
        <v>1.97</v>
      </c>
      <c r="C1730">
        <v>1.97</v>
      </c>
      <c r="D1730">
        <v>1.97</v>
      </c>
      <c r="E1730">
        <v>1.97</v>
      </c>
      <c r="F1730" t="s">
        <v>12</v>
      </c>
      <c r="G1730" t="s">
        <v>12</v>
      </c>
    </row>
    <row r="1731" spans="1:7" x14ac:dyDescent="0.25">
      <c r="A1731">
        <v>1425081600</v>
      </c>
      <c r="B1731">
        <v>1.94</v>
      </c>
      <c r="C1731">
        <v>1.94</v>
      </c>
      <c r="D1731">
        <v>1.94</v>
      </c>
      <c r="E1731">
        <v>1.94</v>
      </c>
      <c r="F1731" t="s">
        <v>12</v>
      </c>
      <c r="G1731" t="s">
        <v>12</v>
      </c>
    </row>
    <row r="1732" spans="1:7" x14ac:dyDescent="0.25">
      <c r="A1732">
        <v>1427760000</v>
      </c>
      <c r="B1732">
        <v>1.96</v>
      </c>
      <c r="C1732">
        <v>1.96</v>
      </c>
      <c r="D1732">
        <v>1.96</v>
      </c>
      <c r="E1732">
        <v>1.96</v>
      </c>
      <c r="F1732" t="s">
        <v>12</v>
      </c>
      <c r="G1732" t="s">
        <v>12</v>
      </c>
    </row>
    <row r="1733" spans="1:7" x14ac:dyDescent="0.25">
      <c r="A1733">
        <v>1430352000</v>
      </c>
      <c r="B1733">
        <v>1.96</v>
      </c>
      <c r="C1733">
        <v>1.96</v>
      </c>
      <c r="D1733">
        <v>1.96</v>
      </c>
      <c r="E1733">
        <v>1.96</v>
      </c>
      <c r="F1733" t="s">
        <v>12</v>
      </c>
      <c r="G1733" t="s">
        <v>12</v>
      </c>
    </row>
    <row r="1734" spans="1:7" x14ac:dyDescent="0.25">
      <c r="A1734">
        <v>1433030400</v>
      </c>
      <c r="B1734">
        <v>1.96</v>
      </c>
      <c r="C1734">
        <v>1.96</v>
      </c>
      <c r="D1734">
        <v>1.96</v>
      </c>
      <c r="E1734">
        <v>1.96</v>
      </c>
      <c r="F1734" t="s">
        <v>12</v>
      </c>
      <c r="G1734" t="s">
        <v>12</v>
      </c>
    </row>
    <row r="1735" spans="1:7" x14ac:dyDescent="0.25">
      <c r="A1735">
        <v>1435622400</v>
      </c>
      <c r="B1735">
        <v>1.99</v>
      </c>
      <c r="C1735">
        <v>1.99</v>
      </c>
      <c r="D1735">
        <v>1.99</v>
      </c>
      <c r="E1735">
        <v>1.99</v>
      </c>
      <c r="F1735" t="s">
        <v>12</v>
      </c>
      <c r="G1735" t="s">
        <v>12</v>
      </c>
    </row>
    <row r="1736" spans="1:7" x14ac:dyDescent="0.25">
      <c r="A1736">
        <v>1438300800</v>
      </c>
      <c r="B1736">
        <v>2.0099999999999998</v>
      </c>
      <c r="C1736">
        <v>2.0099999999999998</v>
      </c>
      <c r="D1736">
        <v>2.0099999999999998</v>
      </c>
      <c r="E1736">
        <v>2.0099999999999998</v>
      </c>
      <c r="F1736" t="s">
        <v>12</v>
      </c>
      <c r="G1736" t="s">
        <v>12</v>
      </c>
    </row>
    <row r="1737" spans="1:7" x14ac:dyDescent="0.25">
      <c r="A1737">
        <v>1440979200</v>
      </c>
      <c r="B1737">
        <v>2.0699999999999998</v>
      </c>
      <c r="C1737">
        <v>2.0699999999999998</v>
      </c>
      <c r="D1737">
        <v>2.0699999999999998</v>
      </c>
      <c r="E1737">
        <v>2.0699999999999998</v>
      </c>
      <c r="F1737" t="s">
        <v>12</v>
      </c>
      <c r="G1737" t="s">
        <v>12</v>
      </c>
    </row>
    <row r="1738" spans="1:7" x14ac:dyDescent="0.25">
      <c r="A1738">
        <v>1443571200</v>
      </c>
      <c r="B1738">
        <v>2.19</v>
      </c>
      <c r="C1738">
        <v>2.19</v>
      </c>
      <c r="D1738">
        <v>2.19</v>
      </c>
      <c r="E1738">
        <v>2.19</v>
      </c>
      <c r="F1738" t="s">
        <v>12</v>
      </c>
      <c r="G1738" t="s">
        <v>12</v>
      </c>
    </row>
    <row r="1739" spans="1:7" x14ac:dyDescent="0.25">
      <c r="A1739">
        <v>1446249600</v>
      </c>
      <c r="B1739">
        <v>2.11</v>
      </c>
      <c r="C1739">
        <v>2.11</v>
      </c>
      <c r="D1739">
        <v>2.11</v>
      </c>
      <c r="E1739">
        <v>2.11</v>
      </c>
      <c r="F1739" t="s">
        <v>12</v>
      </c>
      <c r="G1739" t="s">
        <v>12</v>
      </c>
    </row>
    <row r="1740" spans="1:7" x14ac:dyDescent="0.25">
      <c r="A1740">
        <v>1448841600</v>
      </c>
      <c r="B1740">
        <v>2.0699999999999998</v>
      </c>
      <c r="C1740">
        <v>2.0699999999999998</v>
      </c>
      <c r="D1740">
        <v>2.0699999999999998</v>
      </c>
      <c r="E1740">
        <v>2.0699999999999998</v>
      </c>
      <c r="F1740" t="s">
        <v>12</v>
      </c>
      <c r="G1740" t="s">
        <v>12</v>
      </c>
    </row>
    <row r="1741" spans="1:7" x14ac:dyDescent="0.25">
      <c r="A1741">
        <v>1451520000</v>
      </c>
      <c r="B1741">
        <v>2.11</v>
      </c>
      <c r="C1741">
        <v>2.11</v>
      </c>
      <c r="D1741">
        <v>2.11</v>
      </c>
      <c r="E1741">
        <v>2.11</v>
      </c>
      <c r="F1741" t="s">
        <v>12</v>
      </c>
      <c r="G1741" t="s">
        <v>12</v>
      </c>
    </row>
    <row r="1742" spans="1:7" x14ac:dyDescent="0.25">
      <c r="A1742">
        <v>1454198400</v>
      </c>
      <c r="B1742">
        <v>2.27</v>
      </c>
      <c r="C1742">
        <v>2.27</v>
      </c>
      <c r="D1742">
        <v>2.27</v>
      </c>
      <c r="E1742">
        <v>2.27</v>
      </c>
      <c r="F1742" t="s">
        <v>12</v>
      </c>
      <c r="G1742" t="s">
        <v>12</v>
      </c>
    </row>
    <row r="1743" spans="1:7" x14ac:dyDescent="0.25">
      <c r="A1743">
        <v>1456704000</v>
      </c>
      <c r="B1743">
        <v>2.2999999999999998</v>
      </c>
      <c r="C1743">
        <v>2.2999999999999998</v>
      </c>
      <c r="D1743">
        <v>2.2999999999999998</v>
      </c>
      <c r="E1743">
        <v>2.2999999999999998</v>
      </c>
      <c r="F1743" t="s">
        <v>12</v>
      </c>
      <c r="G1743" t="s">
        <v>12</v>
      </c>
    </row>
    <row r="1744" spans="1:7" x14ac:dyDescent="0.25">
      <c r="A1744">
        <v>1459382400</v>
      </c>
      <c r="B1744">
        <v>2.17</v>
      </c>
      <c r="C1744">
        <v>2.17</v>
      </c>
      <c r="D1744">
        <v>2.17</v>
      </c>
      <c r="E1744">
        <v>2.17</v>
      </c>
      <c r="F1744" t="s">
        <v>12</v>
      </c>
      <c r="G1744" t="s">
        <v>12</v>
      </c>
    </row>
    <row r="1745" spans="1:7" x14ac:dyDescent="0.25">
      <c r="A1745">
        <v>1461974400</v>
      </c>
      <c r="B1745">
        <v>2.12</v>
      </c>
      <c r="C1745">
        <v>2.12</v>
      </c>
      <c r="D1745">
        <v>2.12</v>
      </c>
      <c r="E1745">
        <v>2.12</v>
      </c>
      <c r="F1745" t="s">
        <v>12</v>
      </c>
      <c r="G1745" t="s">
        <v>12</v>
      </c>
    </row>
    <row r="1746" spans="1:7" x14ac:dyDescent="0.25">
      <c r="A1746">
        <v>1464652800</v>
      </c>
      <c r="B1746">
        <v>2.14</v>
      </c>
      <c r="C1746">
        <v>2.14</v>
      </c>
      <c r="D1746">
        <v>2.14</v>
      </c>
      <c r="E1746">
        <v>2.14</v>
      </c>
      <c r="F1746" t="s">
        <v>12</v>
      </c>
      <c r="G1746" t="s">
        <v>12</v>
      </c>
    </row>
    <row r="1747" spans="1:7" x14ac:dyDescent="0.25">
      <c r="A1747">
        <v>1467244800</v>
      </c>
      <c r="B1747">
        <v>2.13</v>
      </c>
      <c r="C1747">
        <v>2.13</v>
      </c>
      <c r="D1747">
        <v>2.13</v>
      </c>
      <c r="E1747">
        <v>2.13</v>
      </c>
      <c r="F1747" t="s">
        <v>12</v>
      </c>
      <c r="G1747" t="s">
        <v>12</v>
      </c>
    </row>
    <row r="1748" spans="1:7" x14ac:dyDescent="0.25">
      <c r="A1748">
        <v>1469923200</v>
      </c>
      <c r="B1748">
        <v>2.08</v>
      </c>
      <c r="C1748">
        <v>2.08</v>
      </c>
      <c r="D1748">
        <v>2.08</v>
      </c>
      <c r="E1748">
        <v>2.08</v>
      </c>
      <c r="F1748" t="s">
        <v>12</v>
      </c>
      <c r="G1748" t="s">
        <v>12</v>
      </c>
    </row>
    <row r="1749" spans="1:7" x14ac:dyDescent="0.25">
      <c r="A1749">
        <v>1472601600</v>
      </c>
      <c r="B1749">
        <v>2.0699999999999998</v>
      </c>
      <c r="C1749">
        <v>2.0699999999999998</v>
      </c>
      <c r="D1749">
        <v>2.0699999999999998</v>
      </c>
      <c r="E1749">
        <v>2.0699999999999998</v>
      </c>
      <c r="F1749" t="s">
        <v>12</v>
      </c>
      <c r="G1749" t="s">
        <v>12</v>
      </c>
    </row>
    <row r="1750" spans="1:7" x14ac:dyDescent="0.25">
      <c r="A1750">
        <v>1475193600</v>
      </c>
      <c r="B1750">
        <v>2.09</v>
      </c>
      <c r="C1750">
        <v>2.09</v>
      </c>
      <c r="D1750">
        <v>2.09</v>
      </c>
      <c r="E1750">
        <v>2.09</v>
      </c>
      <c r="F1750" t="s">
        <v>12</v>
      </c>
      <c r="G1750" t="s">
        <v>12</v>
      </c>
    </row>
    <row r="1751" spans="1:7" x14ac:dyDescent="0.25">
      <c r="A1751">
        <v>1477872000</v>
      </c>
      <c r="B1751">
        <v>2.11</v>
      </c>
      <c r="C1751">
        <v>2.11</v>
      </c>
      <c r="D1751">
        <v>2.11</v>
      </c>
      <c r="E1751">
        <v>2.11</v>
      </c>
      <c r="F1751" t="s">
        <v>12</v>
      </c>
      <c r="G1751" t="s">
        <v>12</v>
      </c>
    </row>
    <row r="1752" spans="1:7" x14ac:dyDescent="0.25">
      <c r="A1752">
        <v>1480464000</v>
      </c>
      <c r="B1752">
        <v>2.1</v>
      </c>
      <c r="C1752">
        <v>2.1</v>
      </c>
      <c r="D1752">
        <v>2.1</v>
      </c>
      <c r="E1752">
        <v>2.1</v>
      </c>
      <c r="F1752" t="s">
        <v>12</v>
      </c>
      <c r="G1752" t="s">
        <v>12</v>
      </c>
    </row>
    <row r="1753" spans="1:7" x14ac:dyDescent="0.25">
      <c r="A1753">
        <v>1483142400</v>
      </c>
      <c r="B1753">
        <v>2.0299999999999998</v>
      </c>
      <c r="C1753">
        <v>2.0299999999999998</v>
      </c>
      <c r="D1753">
        <v>2.0299999999999998</v>
      </c>
      <c r="E1753">
        <v>2.0299999999999998</v>
      </c>
      <c r="F1753" t="s">
        <v>12</v>
      </c>
      <c r="G1753" t="s">
        <v>12</v>
      </c>
    </row>
    <row r="1754" spans="1:7" x14ac:dyDescent="0.25">
      <c r="A1754">
        <v>1485820800</v>
      </c>
      <c r="B1754">
        <v>2.02</v>
      </c>
      <c r="C1754">
        <v>2.02</v>
      </c>
      <c r="D1754">
        <v>2.02</v>
      </c>
      <c r="E1754">
        <v>2.02</v>
      </c>
      <c r="F1754" t="s">
        <v>12</v>
      </c>
      <c r="G1754" t="s">
        <v>12</v>
      </c>
    </row>
    <row r="1755" spans="1:7" x14ac:dyDescent="0.25">
      <c r="A1755">
        <v>1488240000</v>
      </c>
      <c r="B1755">
        <v>1.98</v>
      </c>
      <c r="C1755">
        <v>1.98</v>
      </c>
      <c r="D1755">
        <v>1.98</v>
      </c>
      <c r="E1755">
        <v>1.98</v>
      </c>
      <c r="F1755" t="s">
        <v>12</v>
      </c>
      <c r="G1755" t="s">
        <v>12</v>
      </c>
    </row>
    <row r="1756" spans="1:7" x14ac:dyDescent="0.25">
      <c r="A1756">
        <v>1490918400</v>
      </c>
      <c r="B1756">
        <v>1.96</v>
      </c>
      <c r="C1756">
        <v>1.96</v>
      </c>
      <c r="D1756">
        <v>1.96</v>
      </c>
      <c r="E1756">
        <v>1.96</v>
      </c>
      <c r="F1756" t="s">
        <v>12</v>
      </c>
      <c r="G1756" t="s">
        <v>12</v>
      </c>
    </row>
    <row r="1757" spans="1:7" x14ac:dyDescent="0.25">
      <c r="A1757">
        <v>1493510400</v>
      </c>
      <c r="B1757">
        <v>1.98</v>
      </c>
      <c r="C1757">
        <v>1.98</v>
      </c>
      <c r="D1757">
        <v>1.98</v>
      </c>
      <c r="E1757">
        <v>1.98</v>
      </c>
      <c r="F1757" t="s">
        <v>12</v>
      </c>
      <c r="G1757" t="s">
        <v>12</v>
      </c>
    </row>
    <row r="1758" spans="1:7" x14ac:dyDescent="0.25">
      <c r="A1758">
        <v>1496188800</v>
      </c>
      <c r="B1758">
        <v>1.96</v>
      </c>
      <c r="C1758">
        <v>1.96</v>
      </c>
      <c r="D1758">
        <v>1.96</v>
      </c>
      <c r="E1758">
        <v>1.96</v>
      </c>
      <c r="F1758" t="s">
        <v>12</v>
      </c>
      <c r="G1758" t="s">
        <v>12</v>
      </c>
    </row>
    <row r="1759" spans="1:7" x14ac:dyDescent="0.25">
      <c r="A1759">
        <v>1498780800</v>
      </c>
      <c r="B1759">
        <v>1.94</v>
      </c>
      <c r="C1759">
        <v>1.94</v>
      </c>
      <c r="D1759">
        <v>1.94</v>
      </c>
      <c r="E1759">
        <v>1.94</v>
      </c>
      <c r="F1759" t="s">
        <v>12</v>
      </c>
      <c r="G1759" t="s">
        <v>12</v>
      </c>
    </row>
    <row r="1760" spans="1:7" x14ac:dyDescent="0.25">
      <c r="A1760">
        <v>1501459200</v>
      </c>
      <c r="B1760">
        <v>1.94</v>
      </c>
      <c r="C1760">
        <v>1.94</v>
      </c>
      <c r="D1760">
        <v>1.94</v>
      </c>
      <c r="E1760">
        <v>1.94</v>
      </c>
      <c r="F1760" t="s">
        <v>12</v>
      </c>
      <c r="G1760" t="s">
        <v>12</v>
      </c>
    </row>
    <row r="1761" spans="1:7" x14ac:dyDescent="0.25">
      <c r="A1761">
        <v>1504137600</v>
      </c>
      <c r="B1761">
        <v>1.95</v>
      </c>
      <c r="C1761">
        <v>1.95</v>
      </c>
      <c r="D1761">
        <v>1.95</v>
      </c>
      <c r="E1761">
        <v>1.95</v>
      </c>
      <c r="F1761" t="s">
        <v>12</v>
      </c>
      <c r="G1761" t="s">
        <v>12</v>
      </c>
    </row>
    <row r="1762" spans="1:7" x14ac:dyDescent="0.25">
      <c r="A1762">
        <v>1506729600</v>
      </c>
      <c r="B1762">
        <v>1.93</v>
      </c>
      <c r="C1762">
        <v>1.93</v>
      </c>
      <c r="D1762">
        <v>1.93</v>
      </c>
      <c r="E1762">
        <v>1.93</v>
      </c>
      <c r="F1762" t="s">
        <v>12</v>
      </c>
      <c r="G1762" t="s">
        <v>12</v>
      </c>
    </row>
    <row r="1763" spans="1:7" x14ac:dyDescent="0.25">
      <c r="A1763">
        <v>1509408000</v>
      </c>
      <c r="B1763">
        <v>1.89</v>
      </c>
      <c r="C1763">
        <v>1.89</v>
      </c>
      <c r="D1763">
        <v>1.89</v>
      </c>
      <c r="E1763">
        <v>1.89</v>
      </c>
      <c r="F1763" t="s">
        <v>12</v>
      </c>
      <c r="G1763" t="s">
        <v>12</v>
      </c>
    </row>
    <row r="1764" spans="1:7" x14ac:dyDescent="0.25">
      <c r="A1764">
        <v>1512000000</v>
      </c>
      <c r="B1764">
        <v>1.88</v>
      </c>
      <c r="C1764">
        <v>1.88</v>
      </c>
      <c r="D1764">
        <v>1.88</v>
      </c>
      <c r="E1764">
        <v>1.88</v>
      </c>
      <c r="F1764" t="s">
        <v>12</v>
      </c>
      <c r="G1764" t="s">
        <v>12</v>
      </c>
    </row>
    <row r="1765" spans="1:7" x14ac:dyDescent="0.25">
      <c r="A1765">
        <v>1514678400</v>
      </c>
      <c r="B1765">
        <v>1.84</v>
      </c>
      <c r="C1765">
        <v>1.84</v>
      </c>
      <c r="D1765">
        <v>1.84</v>
      </c>
      <c r="E1765">
        <v>1.84</v>
      </c>
      <c r="F1765" t="s">
        <v>12</v>
      </c>
      <c r="G1765" t="s">
        <v>12</v>
      </c>
    </row>
    <row r="1766" spans="1:7" x14ac:dyDescent="0.25">
      <c r="A1766">
        <v>1517356800</v>
      </c>
      <c r="B1766">
        <v>1.77</v>
      </c>
      <c r="C1766">
        <v>1.77</v>
      </c>
      <c r="D1766">
        <v>1.77</v>
      </c>
      <c r="E1766">
        <v>1.77</v>
      </c>
      <c r="F1766" t="s">
        <v>12</v>
      </c>
      <c r="G1766" t="s">
        <v>12</v>
      </c>
    </row>
    <row r="1767" spans="1:7" x14ac:dyDescent="0.25">
      <c r="A1767">
        <v>1519776000</v>
      </c>
      <c r="B1767">
        <v>1.84</v>
      </c>
      <c r="C1767">
        <v>1.84</v>
      </c>
      <c r="D1767">
        <v>1.84</v>
      </c>
      <c r="E1767">
        <v>1.84</v>
      </c>
      <c r="F1767" t="s">
        <v>12</v>
      </c>
      <c r="G1767" t="s">
        <v>12</v>
      </c>
    </row>
    <row r="1768" spans="1:7" x14ac:dyDescent="0.25">
      <c r="A1768">
        <v>1522454400</v>
      </c>
      <c r="B1768">
        <v>1.85</v>
      </c>
      <c r="C1768">
        <v>1.85</v>
      </c>
      <c r="D1768">
        <v>1.85</v>
      </c>
      <c r="E1768">
        <v>1.85</v>
      </c>
      <c r="F1768" t="s">
        <v>12</v>
      </c>
      <c r="G1768" t="s">
        <v>12</v>
      </c>
    </row>
    <row r="1769" spans="1:7" x14ac:dyDescent="0.25">
      <c r="A1769">
        <v>1525046400</v>
      </c>
      <c r="B1769">
        <v>1.9</v>
      </c>
      <c r="C1769">
        <v>1.9</v>
      </c>
      <c r="D1769">
        <v>1.9</v>
      </c>
      <c r="E1769">
        <v>1.9</v>
      </c>
      <c r="F1769" t="s">
        <v>12</v>
      </c>
      <c r="G1769" t="s">
        <v>12</v>
      </c>
    </row>
    <row r="1770" spans="1:7" x14ac:dyDescent="0.25">
      <c r="A1770">
        <v>1527724800</v>
      </c>
      <c r="B1770">
        <v>1.88</v>
      </c>
      <c r="C1770">
        <v>1.88</v>
      </c>
      <c r="D1770">
        <v>1.88</v>
      </c>
      <c r="E1770">
        <v>1.88</v>
      </c>
      <c r="F1770" t="s">
        <v>12</v>
      </c>
      <c r="G1770" t="s">
        <v>12</v>
      </c>
    </row>
    <row r="1771" spans="1:7" x14ac:dyDescent="0.25">
      <c r="A1771">
        <v>1530316800</v>
      </c>
      <c r="B1771">
        <v>1.85</v>
      </c>
      <c r="C1771">
        <v>1.85</v>
      </c>
      <c r="D1771">
        <v>1.85</v>
      </c>
      <c r="E1771">
        <v>1.85</v>
      </c>
      <c r="F1771" t="s">
        <v>12</v>
      </c>
      <c r="G1771" t="s">
        <v>12</v>
      </c>
    </row>
    <row r="1772" spans="1:7" x14ac:dyDescent="0.25">
      <c r="A1772">
        <v>1532995200</v>
      </c>
      <c r="B1772">
        <v>1.84</v>
      </c>
      <c r="C1772">
        <v>1.84</v>
      </c>
      <c r="D1772">
        <v>1.84</v>
      </c>
      <c r="E1772">
        <v>1.84</v>
      </c>
      <c r="F1772" t="s">
        <v>12</v>
      </c>
      <c r="G1772" t="s">
        <v>12</v>
      </c>
    </row>
    <row r="1773" spans="1:7" x14ac:dyDescent="0.25">
      <c r="A1773">
        <v>1535673600</v>
      </c>
      <c r="B1773">
        <v>1.82</v>
      </c>
      <c r="C1773">
        <v>1.82</v>
      </c>
      <c r="D1773">
        <v>1.82</v>
      </c>
      <c r="E1773">
        <v>1.82</v>
      </c>
      <c r="F1773" t="s">
        <v>12</v>
      </c>
      <c r="G1773" t="s">
        <v>12</v>
      </c>
    </row>
    <row r="1774" spans="1:7" x14ac:dyDescent="0.25">
      <c r="A1774">
        <v>1538265600</v>
      </c>
      <c r="B1774">
        <v>1.8</v>
      </c>
      <c r="C1774">
        <v>1.8</v>
      </c>
      <c r="D1774">
        <v>1.8</v>
      </c>
      <c r="E1774">
        <v>1.8</v>
      </c>
      <c r="F1774" t="s">
        <v>12</v>
      </c>
      <c r="G1774" t="s">
        <v>12</v>
      </c>
    </row>
    <row r="1775" spans="1:7" x14ac:dyDescent="0.25">
      <c r="A1775">
        <v>1540944000</v>
      </c>
      <c r="B1775">
        <v>1.9</v>
      </c>
      <c r="C1775">
        <v>1.9</v>
      </c>
      <c r="D1775">
        <v>1.9</v>
      </c>
      <c r="E1775">
        <v>1.9</v>
      </c>
      <c r="F1775" t="s">
        <v>12</v>
      </c>
      <c r="G1775" t="s">
        <v>12</v>
      </c>
    </row>
    <row r="1776" spans="1:7" x14ac:dyDescent="0.25">
      <c r="A1776">
        <v>1543536000</v>
      </c>
      <c r="B1776">
        <v>1.96</v>
      </c>
      <c r="C1776">
        <v>1.96</v>
      </c>
      <c r="D1776">
        <v>1.96</v>
      </c>
      <c r="E1776">
        <v>1.96</v>
      </c>
      <c r="F1776" t="s">
        <v>12</v>
      </c>
      <c r="G1776" t="s">
        <v>12</v>
      </c>
    </row>
    <row r="1777" spans="1:7" x14ac:dyDescent="0.25">
      <c r="A1777">
        <v>1546214400</v>
      </c>
      <c r="B1777">
        <v>2.09</v>
      </c>
      <c r="C1777">
        <v>2.09</v>
      </c>
      <c r="D1777">
        <v>2.09</v>
      </c>
      <c r="E1777">
        <v>2.09</v>
      </c>
      <c r="F1777" t="s">
        <v>12</v>
      </c>
      <c r="G1777" t="s">
        <v>12</v>
      </c>
    </row>
    <row r="1778" spans="1:7" x14ac:dyDescent="0.25">
      <c r="A1778">
        <v>1548892800</v>
      </c>
      <c r="B1778">
        <v>2.08</v>
      </c>
      <c r="C1778">
        <v>2.08</v>
      </c>
      <c r="D1778">
        <v>2.08</v>
      </c>
      <c r="E1778">
        <v>2.08</v>
      </c>
      <c r="F1778" t="s">
        <v>12</v>
      </c>
      <c r="G1778" t="s">
        <v>12</v>
      </c>
    </row>
    <row r="1779" spans="1:7" x14ac:dyDescent="0.25">
      <c r="A1779">
        <v>1551312000</v>
      </c>
      <c r="B1779">
        <v>1.98</v>
      </c>
      <c r="C1779">
        <v>1.98</v>
      </c>
      <c r="D1779">
        <v>1.98</v>
      </c>
      <c r="E1779">
        <v>1.98</v>
      </c>
      <c r="F1779" t="s">
        <v>12</v>
      </c>
      <c r="G1779" t="s">
        <v>12</v>
      </c>
    </row>
    <row r="1780" spans="1:7" x14ac:dyDescent="0.25">
      <c r="A1780">
        <v>1553990400</v>
      </c>
      <c r="B1780">
        <v>1.96</v>
      </c>
      <c r="C1780">
        <v>1.96</v>
      </c>
      <c r="D1780">
        <v>1.96</v>
      </c>
      <c r="E1780">
        <v>1.96</v>
      </c>
      <c r="F1780" t="s">
        <v>12</v>
      </c>
      <c r="G1780" t="s">
        <v>12</v>
      </c>
    </row>
    <row r="1781" spans="1:7" x14ac:dyDescent="0.25">
      <c r="A1781">
        <v>1556582400</v>
      </c>
      <c r="B1781">
        <v>1.9</v>
      </c>
      <c r="C1781">
        <v>1.9</v>
      </c>
      <c r="D1781">
        <v>1.9</v>
      </c>
      <c r="E1781">
        <v>1.9</v>
      </c>
      <c r="F1781" t="s">
        <v>12</v>
      </c>
      <c r="G1781" t="s">
        <v>12</v>
      </c>
    </row>
    <row r="1782" spans="1:7" x14ac:dyDescent="0.25">
      <c r="A1782">
        <v>1559260800</v>
      </c>
      <c r="B1782">
        <v>1.95</v>
      </c>
      <c r="C1782">
        <v>1.95</v>
      </c>
      <c r="D1782">
        <v>1.95</v>
      </c>
      <c r="E1782">
        <v>1.95</v>
      </c>
      <c r="F1782" t="s">
        <v>12</v>
      </c>
      <c r="G1782" t="s">
        <v>12</v>
      </c>
    </row>
    <row r="1783" spans="1:7" x14ac:dyDescent="0.25">
      <c r="A1783">
        <v>1561852800</v>
      </c>
      <c r="B1783">
        <v>1.94</v>
      </c>
      <c r="C1783">
        <v>1.94</v>
      </c>
      <c r="D1783">
        <v>1.94</v>
      </c>
      <c r="E1783">
        <v>1.94</v>
      </c>
      <c r="F1783" t="s">
        <v>12</v>
      </c>
      <c r="G1783" t="s">
        <v>12</v>
      </c>
    </row>
    <row r="1784" spans="1:7" x14ac:dyDescent="0.25">
      <c r="A1784">
        <v>1564531200</v>
      </c>
      <c r="B1784">
        <v>1.88</v>
      </c>
      <c r="C1784">
        <v>1.88</v>
      </c>
      <c r="D1784">
        <v>1.88</v>
      </c>
      <c r="E1784">
        <v>1.88</v>
      </c>
      <c r="F1784" t="s">
        <v>12</v>
      </c>
      <c r="G1784" t="s">
        <v>12</v>
      </c>
    </row>
    <row r="1785" spans="1:7" x14ac:dyDescent="0.25">
      <c r="A1785">
        <v>1567209600</v>
      </c>
      <c r="B1785">
        <v>1.96</v>
      </c>
      <c r="C1785">
        <v>1.96</v>
      </c>
      <c r="D1785">
        <v>1.96</v>
      </c>
      <c r="E1785">
        <v>1.96</v>
      </c>
      <c r="F1785" t="s">
        <v>12</v>
      </c>
      <c r="G1785" t="s">
        <v>12</v>
      </c>
    </row>
    <row r="1786" spans="1:7" x14ac:dyDescent="0.25">
      <c r="A1786">
        <v>1569801600</v>
      </c>
      <c r="B1786">
        <v>1.92</v>
      </c>
      <c r="C1786">
        <v>1.92</v>
      </c>
      <c r="D1786">
        <v>1.92</v>
      </c>
      <c r="E1786">
        <v>1.92</v>
      </c>
      <c r="F1786" t="s">
        <v>12</v>
      </c>
      <c r="G1786" t="s">
        <v>12</v>
      </c>
    </row>
    <row r="1787" spans="1:7" x14ac:dyDescent="0.25">
      <c r="A1787">
        <v>1572480000</v>
      </c>
      <c r="B1787">
        <v>1.93</v>
      </c>
      <c r="C1787">
        <v>1.93</v>
      </c>
      <c r="D1787">
        <v>1.93</v>
      </c>
      <c r="E1787">
        <v>1.93</v>
      </c>
      <c r="F1787" t="s">
        <v>12</v>
      </c>
      <c r="G1787" t="s">
        <v>12</v>
      </c>
    </row>
    <row r="1788" spans="1:7" x14ac:dyDescent="0.25">
      <c r="A1788">
        <v>1572566400</v>
      </c>
      <c r="B1788">
        <v>1.87</v>
      </c>
      <c r="C1788">
        <v>1.87</v>
      </c>
      <c r="D1788">
        <v>1.87</v>
      </c>
      <c r="E1788">
        <v>1.87</v>
      </c>
      <c r="F1788" t="s">
        <v>12</v>
      </c>
      <c r="G1788" t="s">
        <v>12</v>
      </c>
    </row>
    <row r="1789" spans="1:7" x14ac:dyDescent="0.25">
      <c r="A1789">
        <v>1575072000</v>
      </c>
      <c r="B1789">
        <v>1.86</v>
      </c>
      <c r="C1789">
        <v>1.86</v>
      </c>
      <c r="D1789">
        <v>1.86</v>
      </c>
      <c r="E1789">
        <v>1.86</v>
      </c>
      <c r="F1789" t="s">
        <v>12</v>
      </c>
      <c r="G1789" t="s">
        <v>12</v>
      </c>
    </row>
    <row r="1790" spans="1:7" x14ac:dyDescent="0.25">
      <c r="A1790">
        <v>1577750400</v>
      </c>
      <c r="B1790">
        <v>1.83</v>
      </c>
      <c r="C1790">
        <v>1.83</v>
      </c>
      <c r="D1790">
        <v>1.83</v>
      </c>
      <c r="E1790">
        <v>1.83</v>
      </c>
      <c r="F1790" t="s">
        <v>12</v>
      </c>
      <c r="G1790" t="s">
        <v>12</v>
      </c>
    </row>
    <row r="1791" spans="1:7" x14ac:dyDescent="0.25">
      <c r="A1791">
        <v>1580428800</v>
      </c>
      <c r="B1791">
        <v>1.79</v>
      </c>
      <c r="C1791">
        <v>1.79</v>
      </c>
      <c r="D1791">
        <v>1.79</v>
      </c>
      <c r="E1791">
        <v>1.79</v>
      </c>
      <c r="F1791" t="s">
        <v>12</v>
      </c>
      <c r="G1791" t="s">
        <v>12</v>
      </c>
    </row>
    <row r="1792" spans="1:7" x14ac:dyDescent="0.25">
      <c r="A1792">
        <v>1582848000</v>
      </c>
      <c r="B1792">
        <v>1.97</v>
      </c>
      <c r="C1792">
        <v>1.97</v>
      </c>
      <c r="D1792">
        <v>1.97</v>
      </c>
      <c r="E1792">
        <v>1.97</v>
      </c>
      <c r="F1792" t="s">
        <v>12</v>
      </c>
      <c r="G1792" t="s">
        <v>12</v>
      </c>
    </row>
    <row r="1793" spans="1:7" x14ac:dyDescent="0.25">
      <c r="A1793">
        <v>1582934400</v>
      </c>
      <c r="B1793">
        <v>1.8</v>
      </c>
      <c r="C1793">
        <v>1.8</v>
      </c>
      <c r="D1793">
        <v>1.8</v>
      </c>
      <c r="E1793">
        <v>1.8</v>
      </c>
      <c r="F1793" t="s">
        <v>12</v>
      </c>
      <c r="G1793" t="s">
        <v>12</v>
      </c>
    </row>
    <row r="1794" spans="1:7" x14ac:dyDescent="0.25">
      <c r="A1794">
        <v>1585612800</v>
      </c>
      <c r="B1794">
        <v>2.25</v>
      </c>
      <c r="C1794">
        <v>2.25</v>
      </c>
      <c r="D1794">
        <v>2.25</v>
      </c>
      <c r="E1794">
        <v>2.25</v>
      </c>
      <c r="F1794" t="s">
        <v>12</v>
      </c>
      <c r="G1794" t="s">
        <v>12</v>
      </c>
    </row>
    <row r="1795" spans="1:7" x14ac:dyDescent="0.25">
      <c r="A1795">
        <v>1585699200</v>
      </c>
      <c r="B1795">
        <v>2.41</v>
      </c>
      <c r="C1795">
        <v>2.41</v>
      </c>
      <c r="D1795">
        <v>2.41</v>
      </c>
      <c r="E1795">
        <v>2.41</v>
      </c>
      <c r="F1795" t="s">
        <v>12</v>
      </c>
      <c r="G1795" t="s">
        <v>12</v>
      </c>
    </row>
    <row r="1796" spans="1:7" x14ac:dyDescent="0.25">
      <c r="A1796">
        <v>1588204800</v>
      </c>
      <c r="B1796">
        <v>2.16</v>
      </c>
      <c r="C1796">
        <v>2.16</v>
      </c>
      <c r="D1796">
        <v>2.16</v>
      </c>
      <c r="E1796">
        <v>2.16</v>
      </c>
      <c r="F1796" t="s">
        <v>12</v>
      </c>
      <c r="G1796" t="s">
        <v>12</v>
      </c>
    </row>
    <row r="1797" spans="1:7" x14ac:dyDescent="0.25">
      <c r="A1797">
        <v>1588291200</v>
      </c>
      <c r="B1797">
        <v>2.1</v>
      </c>
      <c r="C1797">
        <v>2.1</v>
      </c>
      <c r="D1797">
        <v>2.1</v>
      </c>
      <c r="E1797">
        <v>2.1</v>
      </c>
      <c r="F1797" t="s">
        <v>12</v>
      </c>
      <c r="G1797" t="s">
        <v>12</v>
      </c>
    </row>
    <row r="1798" spans="1:7" x14ac:dyDescent="0.25">
      <c r="A1798">
        <v>1590883200</v>
      </c>
      <c r="B1798">
        <v>2.04</v>
      </c>
      <c r="C1798">
        <v>2.04</v>
      </c>
      <c r="D1798">
        <v>2.04</v>
      </c>
      <c r="E1798">
        <v>2.04</v>
      </c>
      <c r="F1798" t="s">
        <v>12</v>
      </c>
      <c r="G1798" t="s">
        <v>12</v>
      </c>
    </row>
    <row r="1799" spans="1:7" x14ac:dyDescent="0.25">
      <c r="A1799">
        <v>1590969600</v>
      </c>
      <c r="B1799">
        <v>1.95</v>
      </c>
      <c r="C1799">
        <v>1.95</v>
      </c>
      <c r="D1799">
        <v>1.95</v>
      </c>
      <c r="E1799">
        <v>1.95</v>
      </c>
      <c r="F1799" t="s">
        <v>12</v>
      </c>
      <c r="G1799" t="s">
        <v>12</v>
      </c>
    </row>
    <row r="1800" spans="1:7" x14ac:dyDescent="0.25">
      <c r="A1800">
        <v>1593475200</v>
      </c>
      <c r="B1800">
        <v>1.92</v>
      </c>
      <c r="C1800">
        <v>1.92</v>
      </c>
      <c r="D1800">
        <v>1.92</v>
      </c>
      <c r="E1800">
        <v>1.92</v>
      </c>
      <c r="F1800" t="s">
        <v>12</v>
      </c>
      <c r="G1800" t="s">
        <v>12</v>
      </c>
    </row>
    <row r="1801" spans="1:7" x14ac:dyDescent="0.25">
      <c r="A1801">
        <v>1593561600</v>
      </c>
      <c r="B1801">
        <v>1.91</v>
      </c>
      <c r="C1801">
        <v>1.91</v>
      </c>
      <c r="D1801">
        <v>1.91</v>
      </c>
      <c r="E1801">
        <v>1.91</v>
      </c>
      <c r="F1801" t="s">
        <v>12</v>
      </c>
      <c r="G1801" t="s">
        <v>12</v>
      </c>
    </row>
    <row r="1802" spans="1:7" x14ac:dyDescent="0.25">
      <c r="A1802">
        <v>1596153600</v>
      </c>
      <c r="B1802">
        <v>1.85</v>
      </c>
      <c r="C1802">
        <v>1.85</v>
      </c>
      <c r="D1802">
        <v>1.85</v>
      </c>
      <c r="E1802">
        <v>1.85</v>
      </c>
      <c r="F1802" t="s">
        <v>12</v>
      </c>
      <c r="G1802" t="s">
        <v>12</v>
      </c>
    </row>
    <row r="1803" spans="1:7" x14ac:dyDescent="0.25">
      <c r="A1803">
        <v>1598832000</v>
      </c>
      <c r="B1803">
        <v>1.74</v>
      </c>
      <c r="C1803">
        <v>1.74</v>
      </c>
      <c r="D1803">
        <v>1.74</v>
      </c>
      <c r="E1803">
        <v>1.74</v>
      </c>
      <c r="F1803" t="s">
        <v>12</v>
      </c>
      <c r="G1803" t="s">
        <v>12</v>
      </c>
    </row>
    <row r="1804" spans="1:7" x14ac:dyDescent="0.25">
      <c r="A1804">
        <v>1598918400</v>
      </c>
      <c r="B1804">
        <v>1.69</v>
      </c>
      <c r="C1804">
        <v>1.69</v>
      </c>
      <c r="D1804">
        <v>1.69</v>
      </c>
      <c r="E1804">
        <v>1.69</v>
      </c>
      <c r="F1804" t="s">
        <v>12</v>
      </c>
      <c r="G1804" t="s">
        <v>12</v>
      </c>
    </row>
    <row r="1805" spans="1:7" x14ac:dyDescent="0.25">
      <c r="A1805">
        <v>1601424000</v>
      </c>
      <c r="B1805">
        <v>1.75</v>
      </c>
      <c r="C1805">
        <v>1.75</v>
      </c>
      <c r="D1805">
        <v>1.75</v>
      </c>
      <c r="E1805">
        <v>1.75</v>
      </c>
      <c r="F1805" t="s">
        <v>12</v>
      </c>
      <c r="G1805" t="s">
        <v>12</v>
      </c>
    </row>
    <row r="1806" spans="1:7" x14ac:dyDescent="0.25">
      <c r="A1806">
        <v>1601510400</v>
      </c>
      <c r="B1806">
        <v>1.77</v>
      </c>
      <c r="C1806">
        <v>1.77</v>
      </c>
      <c r="D1806">
        <v>1.77</v>
      </c>
      <c r="E1806">
        <v>1.77</v>
      </c>
      <c r="F1806" t="s">
        <v>12</v>
      </c>
      <c r="G1806" t="s">
        <v>12</v>
      </c>
    </row>
    <row r="1807" spans="1:7" x14ac:dyDescent="0.25">
      <c r="A1807">
        <v>1604102400</v>
      </c>
      <c r="B1807">
        <v>1.72</v>
      </c>
      <c r="C1807">
        <v>1.72</v>
      </c>
      <c r="D1807">
        <v>1.72</v>
      </c>
      <c r="E1807">
        <v>1.72</v>
      </c>
      <c r="F1807" t="s">
        <v>12</v>
      </c>
      <c r="G1807" t="s">
        <v>12</v>
      </c>
    </row>
    <row r="1808" spans="1:7" x14ac:dyDescent="0.25">
      <c r="A1808">
        <v>1606694400</v>
      </c>
      <c r="B1808">
        <v>1.65</v>
      </c>
      <c r="C1808">
        <v>1.65</v>
      </c>
      <c r="D1808">
        <v>1.65</v>
      </c>
      <c r="E1808">
        <v>1.65</v>
      </c>
      <c r="F1808" t="s">
        <v>12</v>
      </c>
      <c r="G1808" t="s">
        <v>12</v>
      </c>
    </row>
    <row r="1809" spans="1:7" x14ac:dyDescent="0.25">
      <c r="A1809">
        <v>1606780800</v>
      </c>
      <c r="B1809">
        <v>1.61</v>
      </c>
      <c r="C1809">
        <v>1.61</v>
      </c>
      <c r="D1809">
        <v>1.61</v>
      </c>
      <c r="E1809">
        <v>1.61</v>
      </c>
      <c r="F1809" t="s">
        <v>12</v>
      </c>
      <c r="G1809" t="s">
        <v>12</v>
      </c>
    </row>
    <row r="1810" spans="1:7" x14ac:dyDescent="0.25">
      <c r="A1810">
        <v>1609372800</v>
      </c>
      <c r="B1810">
        <v>1.58</v>
      </c>
      <c r="C1810">
        <v>1.58</v>
      </c>
      <c r="D1810">
        <v>1.58</v>
      </c>
      <c r="E1810">
        <v>1.58</v>
      </c>
      <c r="F1810" t="s">
        <v>12</v>
      </c>
      <c r="G1810" t="s">
        <v>12</v>
      </c>
    </row>
    <row r="1811" spans="1:7" x14ac:dyDescent="0.25">
      <c r="A1811">
        <v>1612051200</v>
      </c>
      <c r="B1811">
        <v>1.53</v>
      </c>
      <c r="C1811">
        <v>1.53</v>
      </c>
      <c r="D1811">
        <v>1.53</v>
      </c>
      <c r="E1811">
        <v>1.53</v>
      </c>
      <c r="F1811" t="s">
        <v>12</v>
      </c>
      <c r="G1811" t="s">
        <v>12</v>
      </c>
    </row>
    <row r="1812" spans="1:7" x14ac:dyDescent="0.25">
      <c r="A1812">
        <v>1612137600</v>
      </c>
      <c r="B1812">
        <v>1.54</v>
      </c>
      <c r="C1812">
        <v>1.54</v>
      </c>
      <c r="D1812">
        <v>1.54</v>
      </c>
      <c r="E1812">
        <v>1.54</v>
      </c>
      <c r="F1812" t="s">
        <v>12</v>
      </c>
      <c r="G1812" t="s">
        <v>12</v>
      </c>
    </row>
    <row r="1813" spans="1:7" x14ac:dyDescent="0.25">
      <c r="A1813">
        <v>1614470400</v>
      </c>
      <c r="B1813">
        <v>1.49</v>
      </c>
      <c r="C1813">
        <v>1.49</v>
      </c>
      <c r="D1813">
        <v>1.49</v>
      </c>
      <c r="E1813">
        <v>1.49</v>
      </c>
      <c r="F1813" t="s">
        <v>12</v>
      </c>
      <c r="G1813" t="s">
        <v>12</v>
      </c>
    </row>
    <row r="1814" spans="1:7" x14ac:dyDescent="0.25">
      <c r="A1814">
        <v>1614556800</v>
      </c>
      <c r="B1814">
        <v>1.49</v>
      </c>
      <c r="C1814">
        <v>1.49</v>
      </c>
      <c r="D1814">
        <v>1.49</v>
      </c>
      <c r="E1814">
        <v>1.49</v>
      </c>
      <c r="F1814" t="s">
        <v>12</v>
      </c>
      <c r="G1814" t="s">
        <v>12</v>
      </c>
    </row>
    <row r="1815" spans="1:7" x14ac:dyDescent="0.25">
      <c r="A1815">
        <v>1617148800</v>
      </c>
      <c r="B1815">
        <v>1.47</v>
      </c>
      <c r="C1815">
        <v>1.47</v>
      </c>
      <c r="D1815">
        <v>1.47</v>
      </c>
      <c r="E1815">
        <v>1.47</v>
      </c>
      <c r="F1815" t="s">
        <v>12</v>
      </c>
      <c r="G1815" t="s">
        <v>12</v>
      </c>
    </row>
    <row r="1816" spans="1:7" x14ac:dyDescent="0.25">
      <c r="A1816">
        <v>1617235200</v>
      </c>
      <c r="B1816">
        <v>1.45</v>
      </c>
      <c r="C1816">
        <v>1.45</v>
      </c>
      <c r="D1816">
        <v>1.45</v>
      </c>
      <c r="E1816">
        <v>1.45</v>
      </c>
      <c r="F1816" t="s">
        <v>12</v>
      </c>
      <c r="G1816" t="s">
        <v>12</v>
      </c>
    </row>
    <row r="1817" spans="1:7" x14ac:dyDescent="0.25">
      <c r="A1817">
        <v>1619740800</v>
      </c>
      <c r="B1817">
        <v>1.39</v>
      </c>
      <c r="C1817">
        <v>1.39</v>
      </c>
      <c r="D1817">
        <v>1.39</v>
      </c>
      <c r="E1817">
        <v>1.39</v>
      </c>
      <c r="F1817" t="s">
        <v>12</v>
      </c>
      <c r="G1817" t="s">
        <v>12</v>
      </c>
    </row>
    <row r="1818" spans="1:7" x14ac:dyDescent="0.25">
      <c r="A1818">
        <v>1622419200</v>
      </c>
      <c r="B1818">
        <v>1.39</v>
      </c>
      <c r="C1818">
        <v>1.39</v>
      </c>
      <c r="D1818">
        <v>1.39</v>
      </c>
      <c r="E1818">
        <v>1.39</v>
      </c>
      <c r="F1818" t="s">
        <v>12</v>
      </c>
      <c r="G1818" t="s">
        <v>12</v>
      </c>
    </row>
    <row r="1819" spans="1:7" x14ac:dyDescent="0.25">
      <c r="A1819">
        <v>1622505600</v>
      </c>
      <c r="B1819">
        <v>1.37</v>
      </c>
      <c r="C1819">
        <v>1.37</v>
      </c>
      <c r="D1819">
        <v>1.37</v>
      </c>
      <c r="E1819">
        <v>1.37</v>
      </c>
      <c r="F1819" t="s">
        <v>12</v>
      </c>
      <c r="G1819" t="s">
        <v>12</v>
      </c>
    </row>
    <row r="1820" spans="1:7" x14ac:dyDescent="0.25">
      <c r="A1820">
        <v>1625011200</v>
      </c>
      <c r="B1820">
        <v>1.37</v>
      </c>
      <c r="C1820">
        <v>1.37</v>
      </c>
      <c r="D1820">
        <v>1.37</v>
      </c>
      <c r="E1820">
        <v>1.37</v>
      </c>
      <c r="F1820" t="s">
        <v>12</v>
      </c>
      <c r="G1820" t="s">
        <v>12</v>
      </c>
    </row>
    <row r="1821" spans="1:7" x14ac:dyDescent="0.25">
      <c r="A1821">
        <v>1625097600</v>
      </c>
      <c r="B1821">
        <v>1.34</v>
      </c>
      <c r="C1821">
        <v>1.34</v>
      </c>
      <c r="D1821">
        <v>1.34</v>
      </c>
      <c r="E1821">
        <v>1.34</v>
      </c>
      <c r="F1821" t="s">
        <v>12</v>
      </c>
      <c r="G1821" t="s">
        <v>12</v>
      </c>
    </row>
    <row r="1822" spans="1:7" x14ac:dyDescent="0.25">
      <c r="A1822">
        <v>1627689600</v>
      </c>
      <c r="B1822">
        <v>1.34</v>
      </c>
      <c r="C1822">
        <v>1.34</v>
      </c>
      <c r="D1822">
        <v>1.34</v>
      </c>
      <c r="E1822">
        <v>1.34</v>
      </c>
      <c r="F1822" t="s">
        <v>12</v>
      </c>
      <c r="G1822" t="s">
        <v>12</v>
      </c>
    </row>
    <row r="1823" spans="1:7" x14ac:dyDescent="0.25">
      <c r="A1823">
        <v>1630368000</v>
      </c>
      <c r="B1823">
        <v>1.32</v>
      </c>
      <c r="C1823">
        <v>1.32</v>
      </c>
      <c r="D1823">
        <v>1.32</v>
      </c>
      <c r="E1823">
        <v>1.32</v>
      </c>
      <c r="F1823" t="s">
        <v>12</v>
      </c>
      <c r="G1823" t="s">
        <v>12</v>
      </c>
    </row>
    <row r="1824" spans="1:7" x14ac:dyDescent="0.25">
      <c r="A1824">
        <v>1630454400</v>
      </c>
      <c r="B1824">
        <v>1.28</v>
      </c>
      <c r="C1824">
        <v>1.28</v>
      </c>
      <c r="D1824">
        <v>1.28</v>
      </c>
      <c r="E1824">
        <v>1.28</v>
      </c>
      <c r="F1824" t="s">
        <v>12</v>
      </c>
      <c r="G1824" t="s">
        <v>12</v>
      </c>
    </row>
    <row r="1825" spans="1:7" x14ac:dyDescent="0.25">
      <c r="A1825">
        <v>1632960000</v>
      </c>
      <c r="B1825">
        <v>1.33</v>
      </c>
      <c r="C1825">
        <v>1.33</v>
      </c>
      <c r="D1825">
        <v>1.33</v>
      </c>
      <c r="E1825">
        <v>1.33</v>
      </c>
      <c r="F1825" t="s">
        <v>12</v>
      </c>
      <c r="G1825" t="s">
        <v>12</v>
      </c>
    </row>
    <row r="1826" spans="1:7" x14ac:dyDescent="0.25">
      <c r="A1826">
        <v>1633046400</v>
      </c>
      <c r="B1826">
        <v>1.33</v>
      </c>
      <c r="C1826">
        <v>1.33</v>
      </c>
      <c r="D1826">
        <v>1.33</v>
      </c>
      <c r="E1826">
        <v>1.33</v>
      </c>
      <c r="F1826" t="s">
        <v>12</v>
      </c>
      <c r="G1826" t="s">
        <v>12</v>
      </c>
    </row>
    <row r="1827" spans="1:7" x14ac:dyDescent="0.25">
      <c r="A1827">
        <v>1635638400</v>
      </c>
      <c r="B1827">
        <v>1.34</v>
      </c>
      <c r="C1827">
        <v>1.34</v>
      </c>
      <c r="D1827">
        <v>1.34</v>
      </c>
      <c r="E1827">
        <v>1.34</v>
      </c>
      <c r="F1827" t="s">
        <v>12</v>
      </c>
      <c r="G1827" t="s">
        <v>12</v>
      </c>
    </row>
    <row r="1828" spans="1:7" x14ac:dyDescent="0.25">
      <c r="A1828">
        <v>1635724800</v>
      </c>
      <c r="B1828">
        <v>1.28</v>
      </c>
      <c r="C1828">
        <v>1.28</v>
      </c>
      <c r="D1828">
        <v>1.28</v>
      </c>
      <c r="E1828">
        <v>1.28</v>
      </c>
      <c r="F1828" t="s">
        <v>12</v>
      </c>
      <c r="G1828" t="s">
        <v>12</v>
      </c>
    </row>
    <row r="1829" spans="1:7" x14ac:dyDescent="0.25">
      <c r="A1829">
        <v>1638230400</v>
      </c>
      <c r="B1829">
        <v>1.29</v>
      </c>
      <c r="C1829">
        <v>1.29</v>
      </c>
      <c r="D1829">
        <v>1.29</v>
      </c>
      <c r="E1829">
        <v>1.29</v>
      </c>
      <c r="F1829" t="s">
        <v>12</v>
      </c>
      <c r="G1829" t="s">
        <v>12</v>
      </c>
    </row>
    <row r="1830" spans="1:7" x14ac:dyDescent="0.25">
      <c r="A1830">
        <v>1638316800</v>
      </c>
      <c r="B1830">
        <v>1.31</v>
      </c>
      <c r="C1830">
        <v>1.31</v>
      </c>
      <c r="D1830">
        <v>1.31</v>
      </c>
      <c r="E1830">
        <v>1.31</v>
      </c>
      <c r="F1830" t="s">
        <v>12</v>
      </c>
      <c r="G1830" t="s">
        <v>12</v>
      </c>
    </row>
    <row r="1831" spans="1:7" x14ac:dyDescent="0.25">
      <c r="A1831">
        <v>1640908800</v>
      </c>
      <c r="B1831">
        <v>1.29</v>
      </c>
      <c r="C1831">
        <v>1.29</v>
      </c>
      <c r="D1831">
        <v>1.29</v>
      </c>
      <c r="E1831">
        <v>1.29</v>
      </c>
      <c r="F1831" t="s">
        <v>12</v>
      </c>
      <c r="G1831" t="s">
        <v>12</v>
      </c>
    </row>
    <row r="1832" spans="1:7" x14ac:dyDescent="0.25">
      <c r="A1832">
        <v>1643587200</v>
      </c>
      <c r="B1832">
        <v>1.33</v>
      </c>
      <c r="C1832">
        <v>1.33</v>
      </c>
      <c r="D1832">
        <v>1.33</v>
      </c>
      <c r="E1832">
        <v>1.33</v>
      </c>
      <c r="F1832" t="s">
        <v>12</v>
      </c>
      <c r="G1832" t="s">
        <v>12</v>
      </c>
    </row>
    <row r="1833" spans="1:7" x14ac:dyDescent="0.25">
      <c r="A1833">
        <v>1643673600</v>
      </c>
      <c r="B1833">
        <v>1.33</v>
      </c>
      <c r="C1833">
        <v>1.33</v>
      </c>
      <c r="D1833">
        <v>1.33</v>
      </c>
      <c r="E1833">
        <v>1.33</v>
      </c>
      <c r="F1833" t="s">
        <v>12</v>
      </c>
      <c r="G1833" t="s">
        <v>12</v>
      </c>
    </row>
    <row r="1834" spans="1:7" x14ac:dyDescent="0.25">
      <c r="A1834">
        <v>1646006400</v>
      </c>
      <c r="B1834">
        <v>1.39</v>
      </c>
      <c r="C1834">
        <v>1.39</v>
      </c>
      <c r="D1834">
        <v>1.39</v>
      </c>
      <c r="E1834">
        <v>1.39</v>
      </c>
      <c r="F1834" t="s">
        <v>12</v>
      </c>
      <c r="G1834" t="s">
        <v>12</v>
      </c>
    </row>
    <row r="1835" spans="1:7" x14ac:dyDescent="0.25">
      <c r="A1835">
        <v>1646092800</v>
      </c>
      <c r="B1835">
        <v>1.4</v>
      </c>
      <c r="C1835">
        <v>1.4</v>
      </c>
      <c r="D1835">
        <v>1.4</v>
      </c>
      <c r="E1835">
        <v>1.4</v>
      </c>
      <c r="F1835" t="s">
        <v>12</v>
      </c>
      <c r="G1835" t="s">
        <v>12</v>
      </c>
    </row>
    <row r="1836" spans="1:7" x14ac:dyDescent="0.25">
      <c r="A1836">
        <v>1648684800</v>
      </c>
      <c r="B1836">
        <v>1.41</v>
      </c>
      <c r="C1836">
        <v>1.41</v>
      </c>
      <c r="D1836">
        <v>1.41</v>
      </c>
      <c r="E1836">
        <v>1.41</v>
      </c>
      <c r="F1836" t="s">
        <v>12</v>
      </c>
      <c r="G1836" t="s">
        <v>12</v>
      </c>
    </row>
    <row r="1837" spans="1:7" x14ac:dyDescent="0.25">
      <c r="A1837">
        <v>1648771200</v>
      </c>
      <c r="B1837">
        <v>1.33</v>
      </c>
      <c r="C1837">
        <v>1.33</v>
      </c>
      <c r="D1837">
        <v>1.33</v>
      </c>
      <c r="E1837">
        <v>1.33</v>
      </c>
      <c r="F1837" t="s">
        <v>12</v>
      </c>
      <c r="G1837" t="s">
        <v>12</v>
      </c>
    </row>
    <row r="1838" spans="1:7" x14ac:dyDescent="0.25">
      <c r="A1838">
        <v>1651276800</v>
      </c>
      <c r="B1838">
        <v>1.43</v>
      </c>
      <c r="C1838">
        <v>1.43</v>
      </c>
      <c r="D1838">
        <v>1.43</v>
      </c>
      <c r="E1838">
        <v>1.43</v>
      </c>
      <c r="F1838" t="s">
        <v>12</v>
      </c>
      <c r="G1838" t="s">
        <v>12</v>
      </c>
    </row>
    <row r="1839" spans="1:7" x14ac:dyDescent="0.25">
      <c r="A1839">
        <v>1653955200</v>
      </c>
      <c r="B1839">
        <v>1.57</v>
      </c>
      <c r="C1839">
        <v>1.57</v>
      </c>
      <c r="D1839">
        <v>1.57</v>
      </c>
      <c r="E1839">
        <v>1.57</v>
      </c>
      <c r="F1839" t="s">
        <v>12</v>
      </c>
      <c r="G1839" t="s">
        <v>12</v>
      </c>
    </row>
    <row r="1840" spans="1:7" x14ac:dyDescent="0.25">
      <c r="A1840">
        <v>1654041600</v>
      </c>
      <c r="B1840">
        <v>1.51</v>
      </c>
      <c r="C1840">
        <v>1.51</v>
      </c>
      <c r="D1840">
        <v>1.51</v>
      </c>
      <c r="E1840">
        <v>1.51</v>
      </c>
      <c r="F1840" t="s">
        <v>12</v>
      </c>
      <c r="G1840" t="s">
        <v>12</v>
      </c>
    </row>
    <row r="1841" spans="1:7" x14ac:dyDescent="0.25">
      <c r="A1841">
        <v>1656547200</v>
      </c>
      <c r="B1841">
        <v>1.64</v>
      </c>
      <c r="C1841">
        <v>1.64</v>
      </c>
      <c r="D1841">
        <v>1.64</v>
      </c>
      <c r="E1841">
        <v>1.64</v>
      </c>
      <c r="F1841" t="s">
        <v>12</v>
      </c>
      <c r="G1841" t="s">
        <v>12</v>
      </c>
    </row>
    <row r="1842" spans="1:7" x14ac:dyDescent="0.25">
      <c r="A1842">
        <v>1656633600</v>
      </c>
      <c r="B1842">
        <v>1.62</v>
      </c>
      <c r="C1842">
        <v>1.62</v>
      </c>
      <c r="D1842">
        <v>1.62</v>
      </c>
      <c r="E1842">
        <v>1.62</v>
      </c>
      <c r="F1842" t="s">
        <v>12</v>
      </c>
      <c r="G1842" t="s">
        <v>12</v>
      </c>
    </row>
    <row r="1843" spans="1:7" x14ac:dyDescent="0.25">
      <c r="A1843">
        <v>1659225600</v>
      </c>
      <c r="B1843">
        <v>1.65</v>
      </c>
      <c r="C1843">
        <v>1.65</v>
      </c>
      <c r="D1843">
        <v>1.65</v>
      </c>
      <c r="E1843">
        <v>1.65</v>
      </c>
      <c r="F1843" t="s">
        <v>12</v>
      </c>
      <c r="G1843" t="s">
        <v>12</v>
      </c>
    </row>
    <row r="1844" spans="1:7" x14ac:dyDescent="0.25">
      <c r="A1844">
        <v>1659312000</v>
      </c>
      <c r="B1844">
        <v>1.55</v>
      </c>
      <c r="C1844">
        <v>1.55</v>
      </c>
      <c r="D1844">
        <v>1.55</v>
      </c>
      <c r="E1844">
        <v>1.55</v>
      </c>
      <c r="F1844" t="s">
        <v>12</v>
      </c>
      <c r="G1844" t="s">
        <v>12</v>
      </c>
    </row>
    <row r="1845" spans="1:7" x14ac:dyDescent="0.25">
      <c r="A1845">
        <v>1661904000</v>
      </c>
      <c r="B1845">
        <v>1.56</v>
      </c>
      <c r="C1845">
        <v>1.56</v>
      </c>
      <c r="D1845">
        <v>1.56</v>
      </c>
      <c r="E1845">
        <v>1.56</v>
      </c>
      <c r="F1845" t="s">
        <v>12</v>
      </c>
      <c r="G1845" t="s">
        <v>12</v>
      </c>
    </row>
    <row r="1846" spans="1:7" x14ac:dyDescent="0.25">
      <c r="A1846">
        <v>1661990400</v>
      </c>
      <c r="B1846">
        <v>1.61</v>
      </c>
      <c r="C1846">
        <v>1.61</v>
      </c>
      <c r="D1846">
        <v>1.61</v>
      </c>
      <c r="E1846">
        <v>1.61</v>
      </c>
      <c r="F1846" t="s">
        <v>12</v>
      </c>
      <c r="G1846" t="s">
        <v>12</v>
      </c>
    </row>
    <row r="1847" spans="1:7" x14ac:dyDescent="0.25">
      <c r="A1847">
        <v>1664496000</v>
      </c>
      <c r="B1847">
        <v>1.7</v>
      </c>
      <c r="C1847">
        <v>1.7</v>
      </c>
      <c r="D1847">
        <v>1.7</v>
      </c>
      <c r="E1847">
        <v>1.7</v>
      </c>
      <c r="F1847" t="s">
        <v>12</v>
      </c>
      <c r="G1847" t="s">
        <v>12</v>
      </c>
    </row>
    <row r="1848" spans="1:7" x14ac:dyDescent="0.25">
      <c r="A1848">
        <v>1667174400</v>
      </c>
      <c r="B1848">
        <v>1.77</v>
      </c>
      <c r="C1848">
        <v>1.77</v>
      </c>
      <c r="D1848">
        <v>1.77</v>
      </c>
      <c r="E1848">
        <v>1.77</v>
      </c>
      <c r="F1848" t="s">
        <v>12</v>
      </c>
      <c r="G1848" t="s">
        <v>12</v>
      </c>
    </row>
    <row r="1849" spans="1:7" x14ac:dyDescent="0.25">
      <c r="A1849">
        <v>1667260800</v>
      </c>
      <c r="B1849">
        <v>1.69</v>
      </c>
      <c r="C1849">
        <v>1.69</v>
      </c>
      <c r="D1849">
        <v>1.69</v>
      </c>
      <c r="E1849">
        <v>1.69</v>
      </c>
      <c r="F1849" t="s">
        <v>12</v>
      </c>
      <c r="G1849" t="s">
        <v>12</v>
      </c>
    </row>
    <row r="1850" spans="1:7" x14ac:dyDescent="0.25">
      <c r="A1850">
        <v>1669766400</v>
      </c>
      <c r="B1850">
        <v>1.69</v>
      </c>
      <c r="C1850">
        <v>1.69</v>
      </c>
      <c r="D1850">
        <v>1.69</v>
      </c>
      <c r="E1850">
        <v>1.69</v>
      </c>
      <c r="F1850" t="s">
        <v>12</v>
      </c>
      <c r="G1850" t="s">
        <v>12</v>
      </c>
    </row>
    <row r="1851" spans="1:7" x14ac:dyDescent="0.25">
      <c r="A1851">
        <v>1669852800</v>
      </c>
      <c r="B1851">
        <v>1.6</v>
      </c>
      <c r="C1851">
        <v>1.6</v>
      </c>
      <c r="D1851">
        <v>1.6</v>
      </c>
      <c r="E1851">
        <v>1.6</v>
      </c>
      <c r="F1851" t="s">
        <v>12</v>
      </c>
      <c r="G1851" t="s">
        <v>12</v>
      </c>
    </row>
    <row r="1852" spans="1:7" x14ac:dyDescent="0.25">
      <c r="A1852">
        <v>1672444800</v>
      </c>
      <c r="B1852">
        <v>1.71</v>
      </c>
      <c r="C1852">
        <v>1.71</v>
      </c>
      <c r="D1852">
        <v>1.71</v>
      </c>
      <c r="E1852">
        <v>1.71</v>
      </c>
      <c r="F1852" t="s">
        <v>12</v>
      </c>
      <c r="G1852" t="s">
        <v>12</v>
      </c>
    </row>
    <row r="1853" spans="1:7" x14ac:dyDescent="0.25">
      <c r="A1853">
        <v>1675123200</v>
      </c>
      <c r="B1853">
        <v>1.75</v>
      </c>
      <c r="C1853">
        <v>1.75</v>
      </c>
      <c r="D1853">
        <v>1.75</v>
      </c>
      <c r="E1853">
        <v>1.75</v>
      </c>
      <c r="F1853" t="s">
        <v>12</v>
      </c>
      <c r="G1853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Chart</vt:lpstr>
      <vt:lpstr>Calc</vt:lpstr>
      <vt:lpstr>Daily Data ADJ</vt:lpstr>
      <vt:lpstr>QUANDL MULTPL SP500_DIV_YIELD_M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Tines</dc:creator>
  <cp:lastModifiedBy>Charles Tines</cp:lastModifiedBy>
  <dcterms:created xsi:type="dcterms:W3CDTF">2023-01-27T21:23:25Z</dcterms:created>
  <dcterms:modified xsi:type="dcterms:W3CDTF">2023-01-29T05:43:43Z</dcterms:modified>
</cp:coreProperties>
</file>